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80610A8E-5010-04F8-B4C4-4C4527662162}"/>
  <workbookPr codeName="ThisWorkbook" hidePivotFieldList="1" defaultThemeVersion="124226"/>
  <mc:AlternateContent xmlns:mc="http://schemas.openxmlformats.org/markup-compatibility/2006">
    <mc:Choice Requires="x15">
      <x15ac:absPath xmlns:x15ac="http://schemas.microsoft.com/office/spreadsheetml/2010/11/ac" url="https://d.docs.live.net/e66504826ada5055/Desktop/MASTER ARBEIT/"/>
    </mc:Choice>
  </mc:AlternateContent>
  <xr:revisionPtr revIDLastSave="1010" documentId="8_{B8FF3E7D-451B-4F34-977D-43E76B7E293D}" xr6:coauthVersionLast="47" xr6:coauthVersionMax="47" xr10:uidLastSave="{C3B528FC-E48F-4A47-B2DD-1BDC558B4804}"/>
  <bookViews>
    <workbookView xWindow="-110" yWindow="-110" windowWidth="22780" windowHeight="14540" tabRatio="601" xr2:uid="{3F019DA5-FA57-40ED-A38F-7D761C30D418}"/>
  </bookViews>
  <sheets>
    <sheet name="Cover" sheetId="87" r:id="rId1"/>
    <sheet name="Football Field" sheetId="79" r:id="rId2"/>
    <sheet name="Football Field Weight" sheetId="107" r:id="rId3"/>
    <sheet name="Monte Carlo Simulation" sheetId="121" r:id="rId4"/>
    <sheet name="Sensitivity Analysis" sheetId="125" r:id="rId5"/>
    <sheet name="Calculations -&gt;" sheetId="118" r:id="rId6"/>
    <sheet name="FCF and NWC" sheetId="63" r:id="rId7"/>
    <sheet name="DCF Conservative" sheetId="100" r:id="rId8"/>
    <sheet name="DCF Base" sheetId="65" r:id="rId9"/>
    <sheet name="DCF Optimistic" sheetId="71" r:id="rId10"/>
    <sheet name="Adjusted DCF's" sheetId="78" r:id="rId11"/>
    <sheet name="Altman Z'-Score" sheetId="80" r:id="rId12"/>
    <sheet name="APV Conservative" sheetId="101" r:id="rId13"/>
    <sheet name="APV Base" sheetId="102" r:id="rId14"/>
    <sheet name="APV Optimistic" sheetId="103" r:id="rId15"/>
    <sheet name="COMP-Analysis" sheetId="99" r:id="rId16"/>
    <sheet name="Real-Option BS Conservative" sheetId="85" r:id="rId17"/>
    <sheet name="Real-Option BS Base" sheetId="104" r:id="rId18"/>
    <sheet name="Real-Option BS Optimistic" sheetId="105" r:id="rId19"/>
    <sheet name="Regression Analysis -&gt;" sheetId="117" r:id="rId20"/>
    <sheet name="Regression Calculation" sheetId="114" r:id="rId21"/>
    <sheet name="Statistic Summarys" sheetId="115" r:id="rId22"/>
    <sheet name="Capital Structure" sheetId="116" r:id="rId23"/>
    <sheet name="SOURCES -&gt;" sheetId="64" r:id="rId24"/>
    <sheet name="Balance Sheet Activa" sheetId="51" r:id="rId25"/>
    <sheet name="Balance Sheet Passiva" sheetId="52" r:id="rId26"/>
    <sheet name="P&amp;L" sheetId="54" r:id="rId27"/>
    <sheet name="P&amp;L with HF and FY 2023" sheetId="92" r:id="rId28"/>
    <sheet name="Cash Flow Statement" sheetId="53" r:id="rId29"/>
    <sheet name="Ownership Structure" sheetId="56" r:id="rId30"/>
    <sheet name="Gross Profit Dev" sheetId="58" r:id="rId31"/>
    <sheet name="Liabilities &amp; Financing" sheetId="59" r:id="rId32"/>
    <sheet name="D&amp;A Forecast" sheetId="106" r:id="rId33"/>
    <sheet name="Gov Aid &amp; Payments" sheetId="60" r:id="rId34"/>
    <sheet name="Equity Dev" sheetId="61" r:id="rId35"/>
    <sheet name="Comparable Private Firms" sheetId="98" r:id="rId36"/>
    <sheet name="Comparable Puplic Firms" sheetId="73" r:id="rId37"/>
  </sheets>
  <externalReferences>
    <externalReference r:id="rId38"/>
    <externalReference r:id="rId39"/>
  </externalReferences>
  <definedNames>
    <definedName name="__APW_RESTORE_DATA0__" localSheetId="15" hidden="1">#REF!</definedName>
    <definedName name="__APW_RESTORE_DATA0__" hidden="1">#REF!</definedName>
    <definedName name="__APW_RESTORE_DATA1__" localSheetId="15" hidden="1">#REF!</definedName>
    <definedName name="__APW_RESTORE_DATA1__" hidden="1">#REF!</definedName>
    <definedName name="__APW_RESTORE_DATA2__" localSheetId="15" hidden="1">#REF!,#REF!,#REF!,#REF!,#REF!,#REF!,#REF!,#REF!,#REF!,#REF!</definedName>
    <definedName name="__APW_RESTORE_DATA2__" hidden="1">#REF!,#REF!,#REF!,#REF!,#REF!,#REF!,#REF!,#REF!,#REF!,#REF!</definedName>
    <definedName name="__APW_RESTORE_DATA3__" localSheetId="15" hidden="1">#REF!,#REF!,#REF!,#REF!,#REF!,#REF!,#REF!,#REF!,#REF!,#REF!</definedName>
    <definedName name="__APW_RESTORE_DATA3__" hidden="1">#REF!,#REF!,#REF!,#REF!,#REF!,#REF!,#REF!,#REF!,#REF!,#REF!</definedName>
    <definedName name="__APW_RESTORE_DATA4__" localSheetId="15" hidden="1">#REF!,#REF!,#REF!,#REF!,#REF!,#REF!,#REF!,#REF!,#REF!,#REF!</definedName>
    <definedName name="__APW_RESTORE_DATA4__" hidden="1">#REF!,#REF!,#REF!,#REF!,#REF!,#REF!,#REF!,#REF!,#REF!,#REF!</definedName>
    <definedName name="__APW_RESTORE_DATA5__" localSheetId="15" hidden="1">#REF!,#REF!,#REF!,#REF!,#REF!,#REF!,#REF!,#REF!,#REF!,#REF!,#REF!</definedName>
    <definedName name="__APW_RESTORE_DATA5__" hidden="1">#REF!,#REF!,#REF!,#REF!,#REF!,#REF!,#REF!,#REF!,#REF!,#REF!,#REF!</definedName>
    <definedName name="__APW_RESTORE_DATA6__" localSheetId="15" hidden="1">#REF!,#REF!,#REF!,#REF!,#REF!,#REF!,#REF!,#REF!,#REF!,#REF!</definedName>
    <definedName name="__APW_RESTORE_DATA6__" hidden="1">#REF!,#REF!,#REF!,#REF!,#REF!,#REF!,#REF!,#REF!,#REF!,#REF!</definedName>
    <definedName name="__APW_RESTORE_DATA7__" localSheetId="15" hidden="1">#REF!,#REF!,#REF!,#REF!,#REF!,#REF!,#REF!,#REF!,#REF!,#REF!</definedName>
    <definedName name="__APW_RESTORE_DATA7__" hidden="1">#REF!,#REF!,#REF!,#REF!,#REF!,#REF!,#REF!,#REF!,#REF!,#REF!</definedName>
    <definedName name="__APW_RESTORE_DATA8__" localSheetId="15" hidden="1">#REF!,#REF!,#REF!,#REF!,#REF!,#REF!,#REF!,#REF!,#REF!,#REF!</definedName>
    <definedName name="__APW_RESTORE_DATA8__" hidden="1">#REF!,#REF!,#REF!,#REF!,#REF!,#REF!,#REF!,#REF!,#REF!,#REF!</definedName>
    <definedName name="__APW_RESTORE_DATA9__" localSheetId="15" hidden="1">#REF!,#REF!,#REF!,#REF!,#REF!,#REF!,#REF!,#REF!,#REF!,#REF!</definedName>
    <definedName name="__APW_RESTORE_DATA9__" hidden="1">#REF!,#REF!,#REF!,#REF!,#REF!,#REF!,#REF!,#REF!,#REF!,#REF!</definedName>
    <definedName name="__APW_RESTORE_HYPERLINK0__" localSheetId="15" hidden="1">#REF!</definedName>
    <definedName name="__APW_RESTORE_HYPERLINK0__" hidden="1">#REF!</definedName>
    <definedName name="__FDS_HYPERLINK_TOGGLE_STATE__" hidden="1">"ON"</definedName>
    <definedName name="_xlnm._FilterDatabase" localSheetId="20" hidden="1">'Regression Calculation'!$B$2:$Q$2</definedName>
    <definedName name="_xleta.SHEET" hidden="1" xlm="1">#NAME?</definedName>
    <definedName name="CIQWBGuid" hidden="1">"2cd8126d-26c3-430c-b7fa-a069e3a1fc62"</definedName>
    <definedName name="Company_Name">#REF!</definedName>
    <definedName name="Equity_Risk_Premium">#REF!</definedName>
    <definedName name="FromArray_1">_xlfn.ANCHORARRAY('Regression Calculation'!#REF!)</definedName>
    <definedName name="Hist_Year">#REF!</definedName>
    <definedName name="IQ_CH" hidden="1">110000</definedName>
    <definedName name="IQ_CQ" hidden="1">5000</definedName>
    <definedName name="IQ_CY" hidden="1">10000</definedName>
    <definedName name="IQ_DAILY" hidden="1">500000</definedName>
    <definedName name="IQ_DNTM" hidden="1">700000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MTD" hidden="1">800000</definedName>
    <definedName name="IQ_NAMES_REVISION_DATE_" hidden="1">41666.7099189815</definedName>
    <definedName name="IQ_NTM" hidden="1">6000</definedName>
    <definedName name="IQ_QTD" hidden="1">750000</definedName>
    <definedName name="IQ_TODAY" hidden="1">0</definedName>
    <definedName name="IQ_WEEK" hidden="1">50000</definedName>
    <definedName name="IQ_YTD" hidden="1">3000</definedName>
    <definedName name="IQ_YTDMONTH" hidden="1">130000</definedName>
    <definedName name="Pub_Comps_Data">[1]Public_Comps!$B$7:$AA$21</definedName>
    <definedName name="Pub_Comps_Info_Range">[1]Public_Comps!$B$7:$AA$7</definedName>
    <definedName name="Risk_Free_Rate">#REF!</definedName>
    <definedName name="Tax_Rate">#REF!</definedName>
    <definedName name="Ticker">[1]STLD_DCF!$G$9</definedName>
    <definedName name="Ticker_Range">[1]Public_Comps!$C$7:$C$21</definedName>
  </definedNames>
  <calcPr calcId="191028"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7" i="71" l="1"/>
  <c r="G87" i="65"/>
  <c r="G89" i="65" s="1"/>
  <c r="G87" i="100"/>
  <c r="F76" i="99"/>
  <c r="E76" i="99"/>
  <c r="F75" i="99"/>
  <c r="E75" i="99"/>
  <c r="C6" i="85"/>
  <c r="H78" i="103"/>
  <c r="H78" i="102"/>
  <c r="H78" i="101"/>
  <c r="I68" i="99"/>
  <c r="G88" i="65"/>
  <c r="U51" i="103"/>
  <c r="U42" i="103"/>
  <c r="U21" i="103"/>
  <c r="U10" i="103"/>
  <c r="U8" i="103"/>
  <c r="U7" i="103"/>
  <c r="U6" i="103"/>
  <c r="U5" i="103"/>
  <c r="U4" i="103"/>
  <c r="H82" i="101"/>
  <c r="U66" i="101"/>
  <c r="U64" i="65"/>
  <c r="U64" i="100"/>
  <c r="U11" i="100"/>
  <c r="G89" i="103"/>
  <c r="F89" i="103"/>
  <c r="J88" i="103"/>
  <c r="J89" i="103" s="1"/>
  <c r="I88" i="103"/>
  <c r="I89" i="103" s="1"/>
  <c r="H88" i="103"/>
  <c r="H89" i="103" s="1"/>
  <c r="G88" i="103"/>
  <c r="F88" i="103"/>
  <c r="R66" i="103"/>
  <c r="S66" i="103"/>
  <c r="T66" i="103"/>
  <c r="U66" i="103"/>
  <c r="Q66" i="103"/>
  <c r="U69" i="103"/>
  <c r="U56" i="102"/>
  <c r="U56" i="103"/>
  <c r="U20" i="103"/>
  <c r="U18" i="103"/>
  <c r="U17" i="103"/>
  <c r="U11" i="103"/>
  <c r="U39" i="103" s="1"/>
  <c r="F88" i="102"/>
  <c r="F89" i="102" s="1"/>
  <c r="J89" i="102"/>
  <c r="H89" i="102"/>
  <c r="J88" i="102"/>
  <c r="I88" i="102"/>
  <c r="I89" i="102" s="1"/>
  <c r="H88" i="102"/>
  <c r="G88" i="102"/>
  <c r="G89" i="102" s="1"/>
  <c r="R66" i="102"/>
  <c r="S66" i="102"/>
  <c r="T66" i="102"/>
  <c r="U66" i="102"/>
  <c r="Q66" i="102"/>
  <c r="U17" i="102"/>
  <c r="R10" i="102"/>
  <c r="S10" i="102"/>
  <c r="T10" i="102"/>
  <c r="Q10" i="102"/>
  <c r="P10" i="102"/>
  <c r="U21" i="102"/>
  <c r="U69" i="102"/>
  <c r="U4" i="102"/>
  <c r="U20" i="102"/>
  <c r="U18" i="102"/>
  <c r="U11" i="102"/>
  <c r="U39" i="102" s="1"/>
  <c r="U7" i="102"/>
  <c r="U5" i="102"/>
  <c r="Q69" i="101"/>
  <c r="F88" i="101"/>
  <c r="J88" i="101"/>
  <c r="J89" i="101"/>
  <c r="U69" i="101"/>
  <c r="U56" i="101"/>
  <c r="U21" i="101"/>
  <c r="U4" i="101" s="1"/>
  <c r="U20" i="101"/>
  <c r="U18" i="101"/>
  <c r="U17" i="101"/>
  <c r="U11" i="101"/>
  <c r="U39" i="101" s="1"/>
  <c r="U7" i="101"/>
  <c r="U5" i="101"/>
  <c r="Q66" i="101"/>
  <c r="R66" i="101"/>
  <c r="S66" i="101"/>
  <c r="T66" i="101"/>
  <c r="L53" i="78"/>
  <c r="L33" i="78"/>
  <c r="L13" i="78"/>
  <c r="L42" i="80"/>
  <c r="L53" i="80"/>
  <c r="L55" i="80"/>
  <c r="L66" i="80"/>
  <c r="L68" i="80"/>
  <c r="Q66" i="80"/>
  <c r="Q68" i="80"/>
  <c r="Q53" i="80"/>
  <c r="Q55" i="80"/>
  <c r="Q42" i="80"/>
  <c r="Q26" i="80"/>
  <c r="Q30" i="80"/>
  <c r="Q31" i="80"/>
  <c r="Q15" i="80"/>
  <c r="Q19" i="80"/>
  <c r="Q20" i="80"/>
  <c r="Q8" i="80"/>
  <c r="Q9" i="80"/>
  <c r="L45" i="78"/>
  <c r="L5" i="78"/>
  <c r="G88" i="71"/>
  <c r="G83" i="71"/>
  <c r="G85" i="71" s="1"/>
  <c r="G80" i="71"/>
  <c r="G79" i="71"/>
  <c r="U65" i="71"/>
  <c r="U64" i="71"/>
  <c r="Q57" i="71"/>
  <c r="R57" i="71" s="1"/>
  <c r="S57" i="71" s="1"/>
  <c r="T57" i="71" s="1"/>
  <c r="U57" i="71" s="1"/>
  <c r="L57" i="71"/>
  <c r="M57" i="71" s="1"/>
  <c r="N57" i="71" s="1"/>
  <c r="K57" i="71"/>
  <c r="N42" i="71"/>
  <c r="M42" i="71"/>
  <c r="L42" i="71"/>
  <c r="K42" i="71"/>
  <c r="J42" i="71"/>
  <c r="I42" i="71"/>
  <c r="H42" i="71"/>
  <c r="Q21" i="71"/>
  <c r="R21" i="71" s="1"/>
  <c r="S21" i="71" s="1"/>
  <c r="T21" i="71" s="1"/>
  <c r="U21" i="71" s="1"/>
  <c r="U18" i="71"/>
  <c r="T18" i="71"/>
  <c r="S18" i="71"/>
  <c r="R18" i="71"/>
  <c r="Q18" i="71"/>
  <c r="P18" i="71"/>
  <c r="N12" i="71"/>
  <c r="M12" i="71"/>
  <c r="L12" i="71"/>
  <c r="K12" i="71"/>
  <c r="J12" i="71"/>
  <c r="I12" i="71"/>
  <c r="H12" i="71"/>
  <c r="G12" i="71"/>
  <c r="U11" i="71"/>
  <c r="U39" i="71" s="1"/>
  <c r="T11" i="71"/>
  <c r="T39" i="71" s="1"/>
  <c r="S11" i="71"/>
  <c r="S39" i="71" s="1"/>
  <c r="R11" i="71"/>
  <c r="R39" i="71" s="1"/>
  <c r="Q11" i="71"/>
  <c r="Q39" i="71" s="1"/>
  <c r="P11" i="71"/>
  <c r="P39" i="71" s="1"/>
  <c r="N11" i="71"/>
  <c r="N39" i="71" s="1"/>
  <c r="M11" i="71"/>
  <c r="M39" i="71" s="1"/>
  <c r="L11" i="71"/>
  <c r="L39" i="71" s="1"/>
  <c r="K11" i="71"/>
  <c r="K39" i="71" s="1"/>
  <c r="J11" i="71"/>
  <c r="J39" i="71" s="1"/>
  <c r="I11" i="71"/>
  <c r="I39" i="71" s="1"/>
  <c r="H11" i="71"/>
  <c r="H39" i="71" s="1"/>
  <c r="G11" i="71"/>
  <c r="G39" i="71" s="1"/>
  <c r="M10" i="71"/>
  <c r="N10" i="71" s="1"/>
  <c r="N45" i="71" s="1"/>
  <c r="L10" i="71"/>
  <c r="L45" i="71" s="1"/>
  <c r="K10" i="71"/>
  <c r="K45" i="71" s="1"/>
  <c r="J10" i="71"/>
  <c r="J45" i="71" s="1"/>
  <c r="I10" i="71"/>
  <c r="I45" i="71" s="1"/>
  <c r="H10" i="71"/>
  <c r="H45" i="71" s="1"/>
  <c r="G10" i="71"/>
  <c r="G45" i="71" s="1"/>
  <c r="J8" i="71"/>
  <c r="J9" i="71" s="1"/>
  <c r="N6" i="71"/>
  <c r="M6" i="71"/>
  <c r="L6" i="71"/>
  <c r="L51" i="71" s="1"/>
  <c r="K6" i="71"/>
  <c r="K8" i="71" s="1"/>
  <c r="J6" i="71"/>
  <c r="J51" i="71" s="1"/>
  <c r="I6" i="71"/>
  <c r="I51" i="71" s="1"/>
  <c r="H6" i="71"/>
  <c r="H8" i="71" s="1"/>
  <c r="G6" i="71"/>
  <c r="G51" i="71" s="1"/>
  <c r="N5" i="71"/>
  <c r="M5" i="71"/>
  <c r="P5" i="71" s="1"/>
  <c r="Q5" i="71" s="1"/>
  <c r="R5" i="71" s="1"/>
  <c r="S5" i="71" s="1"/>
  <c r="T5" i="71" s="1"/>
  <c r="U5" i="71" s="1"/>
  <c r="L5" i="71"/>
  <c r="K5" i="71"/>
  <c r="J5" i="71"/>
  <c r="I5" i="71"/>
  <c r="H5" i="71"/>
  <c r="G5" i="71"/>
  <c r="N4" i="71"/>
  <c r="N29" i="71" s="1"/>
  <c r="N43" i="71" s="1"/>
  <c r="M4" i="71"/>
  <c r="P4" i="71" s="1"/>
  <c r="L4" i="71"/>
  <c r="L7" i="71" s="1"/>
  <c r="K4" i="71"/>
  <c r="K29" i="71" s="1"/>
  <c r="J4" i="71"/>
  <c r="J29" i="71" s="1"/>
  <c r="I4" i="71"/>
  <c r="I29" i="71" s="1"/>
  <c r="H4" i="71"/>
  <c r="H29" i="71" s="1"/>
  <c r="G4" i="71"/>
  <c r="G29" i="71" s="1"/>
  <c r="G43" i="71" s="1"/>
  <c r="G83" i="65"/>
  <c r="G85" i="65" s="1"/>
  <c r="G80" i="65"/>
  <c r="G79" i="65"/>
  <c r="U65" i="65"/>
  <c r="R57" i="65"/>
  <c r="S57" i="65" s="1"/>
  <c r="T57" i="65" s="1"/>
  <c r="U57" i="65" s="1"/>
  <c r="Q57" i="65"/>
  <c r="K57" i="65"/>
  <c r="L57" i="65" s="1"/>
  <c r="M57" i="65" s="1"/>
  <c r="N57" i="65" s="1"/>
  <c r="N42" i="65"/>
  <c r="M42" i="65"/>
  <c r="L42" i="65"/>
  <c r="K42" i="65"/>
  <c r="J42" i="65"/>
  <c r="I42" i="65"/>
  <c r="H42" i="65"/>
  <c r="R21" i="65"/>
  <c r="S21" i="65" s="1"/>
  <c r="T21" i="65" s="1"/>
  <c r="U21" i="65" s="1"/>
  <c r="Q21" i="65"/>
  <c r="U18" i="65"/>
  <c r="T18" i="65"/>
  <c r="S18" i="65"/>
  <c r="R18" i="65"/>
  <c r="Q18" i="65"/>
  <c r="P18" i="65"/>
  <c r="N12" i="65"/>
  <c r="M12" i="65"/>
  <c r="L12" i="65"/>
  <c r="K12" i="65"/>
  <c r="J12" i="65"/>
  <c r="I12" i="65"/>
  <c r="H12" i="65"/>
  <c r="G12" i="65"/>
  <c r="U11" i="65"/>
  <c r="U39" i="65" s="1"/>
  <c r="T11" i="65"/>
  <c r="T39" i="65" s="1"/>
  <c r="S11" i="65"/>
  <c r="S39" i="65" s="1"/>
  <c r="R11" i="65"/>
  <c r="R39" i="65" s="1"/>
  <c r="Q11" i="65"/>
  <c r="Q39" i="65" s="1"/>
  <c r="P11" i="65"/>
  <c r="P39" i="65" s="1"/>
  <c r="N11" i="65"/>
  <c r="N39" i="65" s="1"/>
  <c r="M11" i="65"/>
  <c r="M39" i="65" s="1"/>
  <c r="L11" i="65"/>
  <c r="L39" i="65" s="1"/>
  <c r="K11" i="65"/>
  <c r="K39" i="65" s="1"/>
  <c r="J11" i="65"/>
  <c r="J39" i="65" s="1"/>
  <c r="I11" i="65"/>
  <c r="I39" i="65" s="1"/>
  <c r="H11" i="65"/>
  <c r="H39" i="65" s="1"/>
  <c r="G11" i="65"/>
  <c r="G39" i="65" s="1"/>
  <c r="N10" i="65"/>
  <c r="N45" i="65" s="1"/>
  <c r="M10" i="65"/>
  <c r="M45" i="65" s="1"/>
  <c r="L10" i="65"/>
  <c r="L45" i="65" s="1"/>
  <c r="K10" i="65"/>
  <c r="K45" i="65" s="1"/>
  <c r="J10" i="65"/>
  <c r="J45" i="65" s="1"/>
  <c r="I10" i="65"/>
  <c r="I45" i="65" s="1"/>
  <c r="H10" i="65"/>
  <c r="H45" i="65" s="1"/>
  <c r="G10" i="65"/>
  <c r="G45" i="65" s="1"/>
  <c r="I7" i="65"/>
  <c r="N6" i="65"/>
  <c r="N51" i="65" s="1"/>
  <c r="M6" i="65"/>
  <c r="L6" i="65"/>
  <c r="K6" i="65"/>
  <c r="K51" i="65" s="1"/>
  <c r="J6" i="65"/>
  <c r="J8" i="65" s="1"/>
  <c r="J31" i="65" s="1"/>
  <c r="I6" i="65"/>
  <c r="I8" i="65" s="1"/>
  <c r="H6" i="65"/>
  <c r="H51" i="65" s="1"/>
  <c r="G6" i="65"/>
  <c r="N5" i="65"/>
  <c r="M5" i="65"/>
  <c r="P5" i="65" s="1"/>
  <c r="Q5" i="65" s="1"/>
  <c r="R5" i="65" s="1"/>
  <c r="S5" i="65" s="1"/>
  <c r="T5" i="65" s="1"/>
  <c r="U5" i="65" s="1"/>
  <c r="L5" i="65"/>
  <c r="K5" i="65"/>
  <c r="J5" i="65"/>
  <c r="I5" i="65"/>
  <c r="H5" i="65"/>
  <c r="G5" i="65"/>
  <c r="N4" i="65"/>
  <c r="N29" i="65" s="1"/>
  <c r="M4" i="65"/>
  <c r="P4" i="65" s="1"/>
  <c r="L4" i="65"/>
  <c r="L29" i="65" s="1"/>
  <c r="K4" i="65"/>
  <c r="K29" i="65" s="1"/>
  <c r="J4" i="65"/>
  <c r="J29" i="65" s="1"/>
  <c r="I4" i="65"/>
  <c r="I29" i="65" s="1"/>
  <c r="H4" i="65"/>
  <c r="H29" i="65" s="1"/>
  <c r="G4" i="65"/>
  <c r="G29" i="65" s="1"/>
  <c r="G43" i="65" s="1"/>
  <c r="G88" i="100"/>
  <c r="G83" i="100"/>
  <c r="G85" i="100" s="1"/>
  <c r="G80" i="100"/>
  <c r="G79" i="100"/>
  <c r="U65" i="100"/>
  <c r="R57" i="100"/>
  <c r="S57" i="100" s="1"/>
  <c r="T57" i="100" s="1"/>
  <c r="Q57" i="100"/>
  <c r="K57" i="100"/>
  <c r="L57" i="100" s="1"/>
  <c r="M57" i="100" s="1"/>
  <c r="N57" i="100" s="1"/>
  <c r="N42" i="100"/>
  <c r="M42" i="100"/>
  <c r="L42" i="100"/>
  <c r="K42" i="100"/>
  <c r="J42" i="100"/>
  <c r="I42" i="100"/>
  <c r="H42" i="100"/>
  <c r="Q21" i="100"/>
  <c r="R21" i="100" s="1"/>
  <c r="S21" i="100" s="1"/>
  <c r="T21" i="100" s="1"/>
  <c r="U21" i="100" s="1"/>
  <c r="U18" i="100"/>
  <c r="T18" i="100"/>
  <c r="S18" i="100"/>
  <c r="R18" i="100"/>
  <c r="Q18" i="100"/>
  <c r="P18" i="100"/>
  <c r="N12" i="100"/>
  <c r="M12" i="100"/>
  <c r="L12" i="100"/>
  <c r="K12" i="100"/>
  <c r="J12" i="100"/>
  <c r="I12" i="100"/>
  <c r="H12" i="100"/>
  <c r="G12" i="100"/>
  <c r="T11" i="100"/>
  <c r="T39" i="100" s="1"/>
  <c r="S11" i="100"/>
  <c r="S39" i="100" s="1"/>
  <c r="R11" i="100"/>
  <c r="R39" i="100" s="1"/>
  <c r="Q11" i="100"/>
  <c r="Q39" i="100" s="1"/>
  <c r="P11" i="100"/>
  <c r="P39" i="100" s="1"/>
  <c r="N11" i="100"/>
  <c r="N39" i="100" s="1"/>
  <c r="M11" i="100"/>
  <c r="M39" i="100" s="1"/>
  <c r="L11" i="100"/>
  <c r="L39" i="100" s="1"/>
  <c r="L40" i="100" s="1"/>
  <c r="K11" i="100"/>
  <c r="K39" i="100" s="1"/>
  <c r="J11" i="100"/>
  <c r="J39" i="100" s="1"/>
  <c r="I11" i="100"/>
  <c r="I39" i="100" s="1"/>
  <c r="H11" i="100"/>
  <c r="G11" i="100"/>
  <c r="G39" i="100" s="1"/>
  <c r="M10" i="100"/>
  <c r="N10" i="100" s="1"/>
  <c r="N45" i="100" s="1"/>
  <c r="L10" i="100"/>
  <c r="L45" i="100" s="1"/>
  <c r="K10" i="100"/>
  <c r="K45" i="100" s="1"/>
  <c r="J10" i="100"/>
  <c r="J45" i="100" s="1"/>
  <c r="I10" i="100"/>
  <c r="I45" i="100" s="1"/>
  <c r="H10" i="100"/>
  <c r="H45" i="100" s="1"/>
  <c r="G10" i="100"/>
  <c r="G45" i="100" s="1"/>
  <c r="N6" i="100"/>
  <c r="M6" i="100"/>
  <c r="M51" i="100" s="1"/>
  <c r="L6" i="100"/>
  <c r="K6" i="100"/>
  <c r="J6" i="100"/>
  <c r="J51" i="100" s="1"/>
  <c r="I6" i="100"/>
  <c r="I8" i="100" s="1"/>
  <c r="H6" i="100"/>
  <c r="H51" i="100" s="1"/>
  <c r="G6" i="100"/>
  <c r="N5" i="100"/>
  <c r="M5" i="100"/>
  <c r="P5" i="100" s="1"/>
  <c r="Q5" i="100" s="1"/>
  <c r="R5" i="100" s="1"/>
  <c r="S5" i="100" s="1"/>
  <c r="T5" i="100" s="1"/>
  <c r="U5" i="100" s="1"/>
  <c r="L5" i="100"/>
  <c r="K5" i="100"/>
  <c r="J5" i="100"/>
  <c r="I5" i="100"/>
  <c r="H5" i="100"/>
  <c r="G5" i="100"/>
  <c r="N4" i="100"/>
  <c r="N29" i="100" s="1"/>
  <c r="M4" i="100"/>
  <c r="M29" i="100" s="1"/>
  <c r="L4" i="100"/>
  <c r="L29" i="100" s="1"/>
  <c r="K4" i="100"/>
  <c r="K29" i="100" s="1"/>
  <c r="K43" i="100" s="1"/>
  <c r="J4" i="100"/>
  <c r="I4" i="100"/>
  <c r="I29" i="100" s="1"/>
  <c r="H4" i="100"/>
  <c r="H29" i="100" s="1"/>
  <c r="G4" i="100"/>
  <c r="G29" i="100" s="1"/>
  <c r="G43" i="100" s="1"/>
  <c r="J13" i="59"/>
  <c r="J22" i="59" s="1"/>
  <c r="I13" i="59"/>
  <c r="H13" i="59"/>
  <c r="I9" i="80"/>
  <c r="N37" i="63"/>
  <c r="M37" i="63"/>
  <c r="L37" i="63"/>
  <c r="K37" i="63"/>
  <c r="J37" i="63"/>
  <c r="I37" i="63"/>
  <c r="H37" i="63"/>
  <c r="H30" i="63"/>
  <c r="J23" i="59"/>
  <c r="I17" i="59"/>
  <c r="J17" i="59"/>
  <c r="H17" i="59"/>
  <c r="H82" i="103"/>
  <c r="F32" i="116"/>
  <c r="F26" i="116"/>
  <c r="F31" i="116"/>
  <c r="F25" i="116"/>
  <c r="F24" i="116"/>
  <c r="P23" i="106"/>
  <c r="P21" i="106"/>
  <c r="P18" i="106"/>
  <c r="P16" i="106"/>
  <c r="P13" i="106"/>
  <c r="B29" i="121"/>
  <c r="B30" i="121" s="1"/>
  <c r="B31" i="121" s="1"/>
  <c r="B32" i="121" s="1"/>
  <c r="B33" i="121" s="1"/>
  <c r="B34" i="121" s="1"/>
  <c r="B35" i="121" s="1"/>
  <c r="B36" i="121" s="1"/>
  <c r="B37" i="121" s="1"/>
  <c r="B38" i="121" s="1"/>
  <c r="B39" i="121" s="1"/>
  <c r="B40" i="121" s="1"/>
  <c r="B41" i="121" s="1"/>
  <c r="B42" i="121" s="1"/>
  <c r="B43" i="121" s="1"/>
  <c r="B44" i="121" s="1"/>
  <c r="B45" i="121" s="1"/>
  <c r="B46" i="121" s="1"/>
  <c r="B47" i="121" s="1"/>
  <c r="B48" i="121" s="1"/>
  <c r="B49" i="121" s="1"/>
  <c r="B50" i="121" s="1"/>
  <c r="B51" i="121" s="1"/>
  <c r="B52" i="121" s="1"/>
  <c r="B53" i="121" s="1"/>
  <c r="B54" i="121" s="1"/>
  <c r="B55" i="121" s="1"/>
  <c r="B56" i="121" s="1"/>
  <c r="B57" i="121" s="1"/>
  <c r="B58" i="121" s="1"/>
  <c r="B59" i="121" s="1"/>
  <c r="B60" i="121" s="1"/>
  <c r="B61" i="121" s="1"/>
  <c r="B62" i="121" s="1"/>
  <c r="B63" i="121" s="1"/>
  <c r="B64" i="121" s="1"/>
  <c r="B65" i="121" s="1"/>
  <c r="B66" i="121" s="1"/>
  <c r="B67" i="121" s="1"/>
  <c r="B68" i="121" s="1"/>
  <c r="B69" i="121" s="1"/>
  <c r="B70" i="121" s="1"/>
  <c r="B71" i="121" s="1"/>
  <c r="B72" i="121" s="1"/>
  <c r="B73" i="121" s="1"/>
  <c r="B74" i="121" s="1"/>
  <c r="B75" i="121" s="1"/>
  <c r="B76" i="121" s="1"/>
  <c r="B77" i="121" s="1"/>
  <c r="B78" i="121" s="1"/>
  <c r="B79" i="121" s="1"/>
  <c r="B80" i="121" s="1"/>
  <c r="B81" i="121" s="1"/>
  <c r="B82" i="121" s="1"/>
  <c r="B83" i="121" s="1"/>
  <c r="B84" i="121" s="1"/>
  <c r="B85" i="121" s="1"/>
  <c r="B86" i="121" s="1"/>
  <c r="B87" i="121" s="1"/>
  <c r="B88" i="121" s="1"/>
  <c r="B89" i="121" s="1"/>
  <c r="B90" i="121" s="1"/>
  <c r="B91" i="121" s="1"/>
  <c r="B92" i="121" s="1"/>
  <c r="B93" i="121" s="1"/>
  <c r="B94" i="121" s="1"/>
  <c r="B95" i="121" s="1"/>
  <c r="B96" i="121" s="1"/>
  <c r="B97" i="121" s="1"/>
  <c r="B98" i="121" s="1"/>
  <c r="B99" i="121" s="1"/>
  <c r="B100" i="121" s="1"/>
  <c r="B101" i="121" s="1"/>
  <c r="B102" i="121" s="1"/>
  <c r="B103" i="121" s="1"/>
  <c r="B104" i="121" s="1"/>
  <c r="B105" i="121" s="1"/>
  <c r="B106" i="121" s="1"/>
  <c r="B107" i="121" s="1"/>
  <c r="B108" i="121" s="1"/>
  <c r="B109" i="121" s="1"/>
  <c r="B110" i="121" s="1"/>
  <c r="B111" i="121" s="1"/>
  <c r="B112" i="121" s="1"/>
  <c r="B113" i="121" s="1"/>
  <c r="B114" i="121" s="1"/>
  <c r="B115" i="121" s="1"/>
  <c r="B116" i="121" s="1"/>
  <c r="B117" i="121" s="1"/>
  <c r="B118" i="121" s="1"/>
  <c r="B119" i="121" s="1"/>
  <c r="B120" i="121" s="1"/>
  <c r="B121" i="121" s="1"/>
  <c r="B122" i="121" s="1"/>
  <c r="B123" i="121" s="1"/>
  <c r="B124" i="121" s="1"/>
  <c r="B125" i="121" s="1"/>
  <c r="B126" i="121" s="1"/>
  <c r="B127" i="121" s="1"/>
  <c r="B128" i="121" s="1"/>
  <c r="B129" i="121" s="1"/>
  <c r="B130" i="121" s="1"/>
  <c r="B131" i="121" s="1"/>
  <c r="B132" i="121" s="1"/>
  <c r="B133" i="121" s="1"/>
  <c r="B134" i="121" s="1"/>
  <c r="B135" i="121" s="1"/>
  <c r="B136" i="121" s="1"/>
  <c r="B137" i="121" s="1"/>
  <c r="B138" i="121" s="1"/>
  <c r="B139" i="121" s="1"/>
  <c r="B140" i="121" s="1"/>
  <c r="B141" i="121" s="1"/>
  <c r="B142" i="121" s="1"/>
  <c r="B143" i="121" s="1"/>
  <c r="B144" i="121" s="1"/>
  <c r="B145" i="121" s="1"/>
  <c r="B146" i="121" s="1"/>
  <c r="B147" i="121" s="1"/>
  <c r="B148" i="121" s="1"/>
  <c r="B149" i="121" s="1"/>
  <c r="B150" i="121" s="1"/>
  <c r="B151" i="121" s="1"/>
  <c r="B152" i="121" s="1"/>
  <c r="B153" i="121" s="1"/>
  <c r="B154" i="121" s="1"/>
  <c r="B155" i="121" s="1"/>
  <c r="B156" i="121" s="1"/>
  <c r="B157" i="121" s="1"/>
  <c r="B158" i="121" s="1"/>
  <c r="B159" i="121" s="1"/>
  <c r="B160" i="121" s="1"/>
  <c r="B161" i="121" s="1"/>
  <c r="B162" i="121" s="1"/>
  <c r="B163" i="121" s="1"/>
  <c r="B164" i="121" s="1"/>
  <c r="B165" i="121" s="1"/>
  <c r="B166" i="121" s="1"/>
  <c r="B167" i="121" s="1"/>
  <c r="B168" i="121" s="1"/>
  <c r="B169" i="121" s="1"/>
  <c r="B170" i="121" s="1"/>
  <c r="B171" i="121" s="1"/>
  <c r="B172" i="121" s="1"/>
  <c r="B173" i="121" s="1"/>
  <c r="B174" i="121" s="1"/>
  <c r="B175" i="121" s="1"/>
  <c r="B176" i="121" s="1"/>
  <c r="B177" i="121" s="1"/>
  <c r="B178" i="121" s="1"/>
  <c r="B179" i="121" s="1"/>
  <c r="B180" i="121" s="1"/>
  <c r="B181" i="121" s="1"/>
  <c r="B182" i="121" s="1"/>
  <c r="B183" i="121" s="1"/>
  <c r="B184" i="121" s="1"/>
  <c r="B185" i="121" s="1"/>
  <c r="B186" i="121" s="1"/>
  <c r="B187" i="121" s="1"/>
  <c r="B188" i="121" s="1"/>
  <c r="B189" i="121" s="1"/>
  <c r="B190" i="121" s="1"/>
  <c r="B191" i="121" s="1"/>
  <c r="B192" i="121" s="1"/>
  <c r="B193" i="121" s="1"/>
  <c r="B194" i="121" s="1"/>
  <c r="B195" i="121" s="1"/>
  <c r="B196" i="121" s="1"/>
  <c r="B197" i="121" s="1"/>
  <c r="B198" i="121" s="1"/>
  <c r="B199" i="121" s="1"/>
  <c r="B200" i="121" s="1"/>
  <c r="B201" i="121" s="1"/>
  <c r="B202" i="121" s="1"/>
  <c r="B203" i="121" s="1"/>
  <c r="B204" i="121" s="1"/>
  <c r="B205" i="121" s="1"/>
  <c r="B206" i="121" s="1"/>
  <c r="B207" i="121" s="1"/>
  <c r="B208" i="121" s="1"/>
  <c r="B209" i="121" s="1"/>
  <c r="B210" i="121" s="1"/>
  <c r="B211" i="121" s="1"/>
  <c r="B212" i="121" s="1"/>
  <c r="B213" i="121" s="1"/>
  <c r="B214" i="121" s="1"/>
  <c r="B215" i="121" s="1"/>
  <c r="B216" i="121" s="1"/>
  <c r="B217" i="121" s="1"/>
  <c r="B218" i="121" s="1"/>
  <c r="B219" i="121" s="1"/>
  <c r="B220" i="121" s="1"/>
  <c r="B221" i="121" s="1"/>
  <c r="B222" i="121" s="1"/>
  <c r="B223" i="121" s="1"/>
  <c r="B224" i="121" s="1"/>
  <c r="B225" i="121" s="1"/>
  <c r="B226" i="121" s="1"/>
  <c r="B227" i="121" s="1"/>
  <c r="B228" i="121" s="1"/>
  <c r="B229" i="121" s="1"/>
  <c r="B230" i="121" s="1"/>
  <c r="B231" i="121" s="1"/>
  <c r="B232" i="121" s="1"/>
  <c r="B233" i="121" s="1"/>
  <c r="B234" i="121" s="1"/>
  <c r="B235" i="121" s="1"/>
  <c r="B236" i="121" s="1"/>
  <c r="B237" i="121" s="1"/>
  <c r="B238" i="121" s="1"/>
  <c r="B239" i="121" s="1"/>
  <c r="B240" i="121" s="1"/>
  <c r="B241" i="121" s="1"/>
  <c r="B242" i="121" s="1"/>
  <c r="B243" i="121" s="1"/>
  <c r="B244" i="121" s="1"/>
  <c r="B245" i="121" s="1"/>
  <c r="B246" i="121" s="1"/>
  <c r="B247" i="121" s="1"/>
  <c r="B248" i="121" s="1"/>
  <c r="B249" i="121" s="1"/>
  <c r="B250" i="121" s="1"/>
  <c r="B251" i="121" s="1"/>
  <c r="B252" i="121" s="1"/>
  <c r="B253" i="121" s="1"/>
  <c r="B254" i="121" s="1"/>
  <c r="B255" i="121" s="1"/>
  <c r="B256" i="121" s="1"/>
  <c r="B257" i="121" s="1"/>
  <c r="B258" i="121" s="1"/>
  <c r="B259" i="121" s="1"/>
  <c r="B260" i="121" s="1"/>
  <c r="B261" i="121" s="1"/>
  <c r="B262" i="121" s="1"/>
  <c r="B263" i="121" s="1"/>
  <c r="B264" i="121" s="1"/>
  <c r="B265" i="121" s="1"/>
  <c r="B266" i="121" s="1"/>
  <c r="B267" i="121" s="1"/>
  <c r="B268" i="121" s="1"/>
  <c r="B269" i="121" s="1"/>
  <c r="B270" i="121" s="1"/>
  <c r="B271" i="121" s="1"/>
  <c r="B272" i="121" s="1"/>
  <c r="B273" i="121" s="1"/>
  <c r="B274" i="121" s="1"/>
  <c r="B275" i="121" s="1"/>
  <c r="B276" i="121" s="1"/>
  <c r="B277" i="121" s="1"/>
  <c r="B278" i="121" s="1"/>
  <c r="B279" i="121" s="1"/>
  <c r="B280" i="121" s="1"/>
  <c r="B281" i="121" s="1"/>
  <c r="B282" i="121" s="1"/>
  <c r="B283" i="121" s="1"/>
  <c r="B284" i="121" s="1"/>
  <c r="B285" i="121" s="1"/>
  <c r="B286" i="121" s="1"/>
  <c r="B287" i="121" s="1"/>
  <c r="B288" i="121" s="1"/>
  <c r="B289" i="121" s="1"/>
  <c r="B290" i="121" s="1"/>
  <c r="B291" i="121" s="1"/>
  <c r="B292" i="121" s="1"/>
  <c r="B293" i="121" s="1"/>
  <c r="B294" i="121" s="1"/>
  <c r="B295" i="121" s="1"/>
  <c r="B296" i="121" s="1"/>
  <c r="B297" i="121" s="1"/>
  <c r="B298" i="121" s="1"/>
  <c r="B299" i="121" s="1"/>
  <c r="B300" i="121" s="1"/>
  <c r="B301" i="121" s="1"/>
  <c r="B302" i="121" s="1"/>
  <c r="B303" i="121" s="1"/>
  <c r="B304" i="121" s="1"/>
  <c r="B305" i="121" s="1"/>
  <c r="B306" i="121" s="1"/>
  <c r="B307" i="121" s="1"/>
  <c r="B308" i="121" s="1"/>
  <c r="B309" i="121" s="1"/>
  <c r="B310" i="121" s="1"/>
  <c r="B311" i="121" s="1"/>
  <c r="B312" i="121" s="1"/>
  <c r="B313" i="121" s="1"/>
  <c r="B314" i="121" s="1"/>
  <c r="B315" i="121" s="1"/>
  <c r="B316" i="121" s="1"/>
  <c r="B317" i="121" s="1"/>
  <c r="B318" i="121" s="1"/>
  <c r="B319" i="121" s="1"/>
  <c r="B320" i="121" s="1"/>
  <c r="B321" i="121" s="1"/>
  <c r="B322" i="121" s="1"/>
  <c r="B323" i="121" s="1"/>
  <c r="B324" i="121" s="1"/>
  <c r="B325" i="121" s="1"/>
  <c r="B326" i="121" s="1"/>
  <c r="B327" i="121" s="1"/>
  <c r="B328" i="121" s="1"/>
  <c r="B329" i="121" s="1"/>
  <c r="B330" i="121" s="1"/>
  <c r="B331" i="121" s="1"/>
  <c r="B332" i="121" s="1"/>
  <c r="B333" i="121" s="1"/>
  <c r="B334" i="121" s="1"/>
  <c r="B335" i="121" s="1"/>
  <c r="B336" i="121" s="1"/>
  <c r="B337" i="121" s="1"/>
  <c r="B338" i="121" s="1"/>
  <c r="B339" i="121" s="1"/>
  <c r="B340" i="121" s="1"/>
  <c r="B341" i="121" s="1"/>
  <c r="B342" i="121" s="1"/>
  <c r="B343" i="121" s="1"/>
  <c r="B344" i="121" s="1"/>
  <c r="B345" i="121" s="1"/>
  <c r="B346" i="121" s="1"/>
  <c r="B347" i="121" s="1"/>
  <c r="B348" i="121" s="1"/>
  <c r="B349" i="121" s="1"/>
  <c r="B350" i="121" s="1"/>
  <c r="B351" i="121" s="1"/>
  <c r="B352" i="121" s="1"/>
  <c r="B353" i="121" s="1"/>
  <c r="B354" i="121" s="1"/>
  <c r="B355" i="121" s="1"/>
  <c r="B356" i="121" s="1"/>
  <c r="B357" i="121" s="1"/>
  <c r="B358" i="121" s="1"/>
  <c r="B359" i="121" s="1"/>
  <c r="B360" i="121" s="1"/>
  <c r="B361" i="121" s="1"/>
  <c r="B362" i="121" s="1"/>
  <c r="B363" i="121" s="1"/>
  <c r="B364" i="121" s="1"/>
  <c r="B365" i="121" s="1"/>
  <c r="B366" i="121" s="1"/>
  <c r="B367" i="121" s="1"/>
  <c r="B368" i="121" s="1"/>
  <c r="B369" i="121" s="1"/>
  <c r="B370" i="121" s="1"/>
  <c r="B371" i="121" s="1"/>
  <c r="B372" i="121" s="1"/>
  <c r="B373" i="121" s="1"/>
  <c r="B374" i="121" s="1"/>
  <c r="B375" i="121" s="1"/>
  <c r="B376" i="121" s="1"/>
  <c r="B377" i="121" s="1"/>
  <c r="B378" i="121" s="1"/>
  <c r="B379" i="121" s="1"/>
  <c r="B380" i="121" s="1"/>
  <c r="B381" i="121" s="1"/>
  <c r="B382" i="121" s="1"/>
  <c r="B383" i="121" s="1"/>
  <c r="B384" i="121" s="1"/>
  <c r="B385" i="121" s="1"/>
  <c r="B386" i="121" s="1"/>
  <c r="B387" i="121" s="1"/>
  <c r="B388" i="121" s="1"/>
  <c r="B389" i="121" s="1"/>
  <c r="B390" i="121" s="1"/>
  <c r="B391" i="121" s="1"/>
  <c r="B392" i="121" s="1"/>
  <c r="B393" i="121" s="1"/>
  <c r="B394" i="121" s="1"/>
  <c r="B395" i="121" s="1"/>
  <c r="B396" i="121" s="1"/>
  <c r="B397" i="121" s="1"/>
  <c r="B398" i="121" s="1"/>
  <c r="B399" i="121" s="1"/>
  <c r="B400" i="121" s="1"/>
  <c r="B401" i="121" s="1"/>
  <c r="B402" i="121" s="1"/>
  <c r="B403" i="121" s="1"/>
  <c r="B404" i="121" s="1"/>
  <c r="B405" i="121" s="1"/>
  <c r="B406" i="121" s="1"/>
  <c r="B407" i="121" s="1"/>
  <c r="B408" i="121" s="1"/>
  <c r="B409" i="121" s="1"/>
  <c r="B410" i="121" s="1"/>
  <c r="B411" i="121" s="1"/>
  <c r="B412" i="121" s="1"/>
  <c r="B413" i="121" s="1"/>
  <c r="B414" i="121" s="1"/>
  <c r="B415" i="121" s="1"/>
  <c r="B416" i="121" s="1"/>
  <c r="B417" i="121" s="1"/>
  <c r="B418" i="121" s="1"/>
  <c r="B419" i="121" s="1"/>
  <c r="B420" i="121" s="1"/>
  <c r="B421" i="121" s="1"/>
  <c r="B422" i="121" s="1"/>
  <c r="B423" i="121" s="1"/>
  <c r="B424" i="121" s="1"/>
  <c r="B425" i="121" s="1"/>
  <c r="B426" i="121" s="1"/>
  <c r="B427" i="121" s="1"/>
  <c r="B428" i="121" s="1"/>
  <c r="B429" i="121" s="1"/>
  <c r="B430" i="121" s="1"/>
  <c r="B431" i="121" s="1"/>
  <c r="B432" i="121" s="1"/>
  <c r="B433" i="121" s="1"/>
  <c r="B434" i="121" s="1"/>
  <c r="B435" i="121" s="1"/>
  <c r="B436" i="121" s="1"/>
  <c r="B437" i="121" s="1"/>
  <c r="B438" i="121" s="1"/>
  <c r="B439" i="121" s="1"/>
  <c r="B440" i="121" s="1"/>
  <c r="B441" i="121" s="1"/>
  <c r="B442" i="121" s="1"/>
  <c r="B443" i="121" s="1"/>
  <c r="B444" i="121" s="1"/>
  <c r="B445" i="121" s="1"/>
  <c r="B446" i="121" s="1"/>
  <c r="B447" i="121" s="1"/>
  <c r="B448" i="121" s="1"/>
  <c r="B449" i="121" s="1"/>
  <c r="B450" i="121" s="1"/>
  <c r="B451" i="121" s="1"/>
  <c r="B452" i="121" s="1"/>
  <c r="B453" i="121" s="1"/>
  <c r="B454" i="121" s="1"/>
  <c r="B455" i="121" s="1"/>
  <c r="B456" i="121" s="1"/>
  <c r="B457" i="121" s="1"/>
  <c r="B458" i="121" s="1"/>
  <c r="B459" i="121" s="1"/>
  <c r="B460" i="121" s="1"/>
  <c r="B461" i="121" s="1"/>
  <c r="B462" i="121" s="1"/>
  <c r="B463" i="121" s="1"/>
  <c r="B464" i="121" s="1"/>
  <c r="B465" i="121" s="1"/>
  <c r="B466" i="121" s="1"/>
  <c r="B467" i="121" s="1"/>
  <c r="B468" i="121" s="1"/>
  <c r="B469" i="121" s="1"/>
  <c r="B470" i="121" s="1"/>
  <c r="B471" i="121" s="1"/>
  <c r="B472" i="121" s="1"/>
  <c r="B473" i="121" s="1"/>
  <c r="B474" i="121" s="1"/>
  <c r="B475" i="121" s="1"/>
  <c r="B476" i="121" s="1"/>
  <c r="B477" i="121" s="1"/>
  <c r="B478" i="121" s="1"/>
  <c r="B479" i="121" s="1"/>
  <c r="B480" i="121" s="1"/>
  <c r="B481" i="121" s="1"/>
  <c r="B482" i="121" s="1"/>
  <c r="B483" i="121" s="1"/>
  <c r="B484" i="121" s="1"/>
  <c r="B485" i="121" s="1"/>
  <c r="B486" i="121" s="1"/>
  <c r="B487" i="121" s="1"/>
  <c r="B488" i="121" s="1"/>
  <c r="B489" i="121" s="1"/>
  <c r="B490" i="121" s="1"/>
  <c r="B491" i="121" s="1"/>
  <c r="B492" i="121" s="1"/>
  <c r="B493" i="121" s="1"/>
  <c r="B494" i="121" s="1"/>
  <c r="B495" i="121" s="1"/>
  <c r="B496" i="121" s="1"/>
  <c r="B497" i="121" s="1"/>
  <c r="B498" i="121" s="1"/>
  <c r="B499" i="121" s="1"/>
  <c r="B500" i="121" s="1"/>
  <c r="B501" i="121" s="1"/>
  <c r="B502" i="121" s="1"/>
  <c r="B503" i="121" s="1"/>
  <c r="B504" i="121" s="1"/>
  <c r="B505" i="121" s="1"/>
  <c r="B506" i="121" s="1"/>
  <c r="B507" i="121" s="1"/>
  <c r="B508" i="121" s="1"/>
  <c r="B509" i="121" s="1"/>
  <c r="B510" i="121" s="1"/>
  <c r="B511" i="121" s="1"/>
  <c r="B512" i="121" s="1"/>
  <c r="B513" i="121" s="1"/>
  <c r="B514" i="121" s="1"/>
  <c r="B515" i="121" s="1"/>
  <c r="B516" i="121" s="1"/>
  <c r="B517" i="121" s="1"/>
  <c r="B518" i="121" s="1"/>
  <c r="B519" i="121" s="1"/>
  <c r="B520" i="121" s="1"/>
  <c r="B521" i="121" s="1"/>
  <c r="B522" i="121" s="1"/>
  <c r="B523" i="121" s="1"/>
  <c r="B524" i="121" s="1"/>
  <c r="B525" i="121" s="1"/>
  <c r="B526" i="121" s="1"/>
  <c r="B527" i="121" s="1"/>
  <c r="B528" i="121" s="1"/>
  <c r="B529" i="121" s="1"/>
  <c r="B530" i="121" s="1"/>
  <c r="B531" i="121" s="1"/>
  <c r="B532" i="121" s="1"/>
  <c r="B533" i="121" s="1"/>
  <c r="B534" i="121" s="1"/>
  <c r="B535" i="121" s="1"/>
  <c r="B536" i="121" s="1"/>
  <c r="B537" i="121" s="1"/>
  <c r="B538" i="121" s="1"/>
  <c r="B539" i="121" s="1"/>
  <c r="B540" i="121" s="1"/>
  <c r="B541" i="121" s="1"/>
  <c r="B542" i="121" s="1"/>
  <c r="B543" i="121" s="1"/>
  <c r="B544" i="121" s="1"/>
  <c r="B545" i="121" s="1"/>
  <c r="B546" i="121" s="1"/>
  <c r="B547" i="121" s="1"/>
  <c r="B548" i="121" s="1"/>
  <c r="B549" i="121" s="1"/>
  <c r="B550" i="121" s="1"/>
  <c r="B551" i="121" s="1"/>
  <c r="B552" i="121" s="1"/>
  <c r="B553" i="121" s="1"/>
  <c r="B554" i="121" s="1"/>
  <c r="B555" i="121" s="1"/>
  <c r="B556" i="121" s="1"/>
  <c r="B557" i="121" s="1"/>
  <c r="B558" i="121" s="1"/>
  <c r="B559" i="121" s="1"/>
  <c r="B560" i="121" s="1"/>
  <c r="B561" i="121" s="1"/>
  <c r="B562" i="121" s="1"/>
  <c r="B563" i="121" s="1"/>
  <c r="B564" i="121" s="1"/>
  <c r="B565" i="121" s="1"/>
  <c r="B566" i="121" s="1"/>
  <c r="B567" i="121" s="1"/>
  <c r="B568" i="121" s="1"/>
  <c r="B569" i="121" s="1"/>
  <c r="B570" i="121" s="1"/>
  <c r="B571" i="121" s="1"/>
  <c r="B572" i="121" s="1"/>
  <c r="B573" i="121" s="1"/>
  <c r="B574" i="121" s="1"/>
  <c r="B575" i="121" s="1"/>
  <c r="B576" i="121" s="1"/>
  <c r="B577" i="121" s="1"/>
  <c r="B578" i="121" s="1"/>
  <c r="B579" i="121" s="1"/>
  <c r="B580" i="121" s="1"/>
  <c r="B581" i="121" s="1"/>
  <c r="B582" i="121" s="1"/>
  <c r="B583" i="121" s="1"/>
  <c r="B584" i="121" s="1"/>
  <c r="B585" i="121" s="1"/>
  <c r="B586" i="121" s="1"/>
  <c r="B587" i="121" s="1"/>
  <c r="B588" i="121" s="1"/>
  <c r="B589" i="121" s="1"/>
  <c r="B590" i="121" s="1"/>
  <c r="B591" i="121" s="1"/>
  <c r="B592" i="121" s="1"/>
  <c r="B593" i="121" s="1"/>
  <c r="B594" i="121" s="1"/>
  <c r="B595" i="121" s="1"/>
  <c r="B596" i="121" s="1"/>
  <c r="B597" i="121" s="1"/>
  <c r="B598" i="121" s="1"/>
  <c r="B599" i="121" s="1"/>
  <c r="B600" i="121" s="1"/>
  <c r="B601" i="121" s="1"/>
  <c r="B602" i="121" s="1"/>
  <c r="B603" i="121" s="1"/>
  <c r="B604" i="121" s="1"/>
  <c r="B605" i="121" s="1"/>
  <c r="B606" i="121" s="1"/>
  <c r="B607" i="121" s="1"/>
  <c r="B608" i="121" s="1"/>
  <c r="B609" i="121" s="1"/>
  <c r="B610" i="121" s="1"/>
  <c r="B611" i="121" s="1"/>
  <c r="B612" i="121" s="1"/>
  <c r="B613" i="121" s="1"/>
  <c r="B614" i="121" s="1"/>
  <c r="B615" i="121" s="1"/>
  <c r="B616" i="121" s="1"/>
  <c r="B617" i="121" s="1"/>
  <c r="B618" i="121" s="1"/>
  <c r="B619" i="121" s="1"/>
  <c r="B620" i="121" s="1"/>
  <c r="B621" i="121" s="1"/>
  <c r="B622" i="121" s="1"/>
  <c r="B623" i="121" s="1"/>
  <c r="B624" i="121" s="1"/>
  <c r="B625" i="121" s="1"/>
  <c r="B626" i="121" s="1"/>
  <c r="B627" i="121" s="1"/>
  <c r="B628" i="121" s="1"/>
  <c r="B629" i="121" s="1"/>
  <c r="B630" i="121" s="1"/>
  <c r="B631" i="121" s="1"/>
  <c r="B632" i="121" s="1"/>
  <c r="B633" i="121" s="1"/>
  <c r="B634" i="121" s="1"/>
  <c r="B635" i="121" s="1"/>
  <c r="B636" i="121" s="1"/>
  <c r="B637" i="121" s="1"/>
  <c r="B638" i="121" s="1"/>
  <c r="B639" i="121" s="1"/>
  <c r="B640" i="121" s="1"/>
  <c r="B641" i="121" s="1"/>
  <c r="B642" i="121" s="1"/>
  <c r="B643" i="121" s="1"/>
  <c r="B644" i="121" s="1"/>
  <c r="B645" i="121" s="1"/>
  <c r="B646" i="121" s="1"/>
  <c r="B647" i="121" s="1"/>
  <c r="B648" i="121" s="1"/>
  <c r="B649" i="121" s="1"/>
  <c r="B650" i="121" s="1"/>
  <c r="B651" i="121" s="1"/>
  <c r="B652" i="121" s="1"/>
  <c r="B653" i="121" s="1"/>
  <c r="B654" i="121" s="1"/>
  <c r="B655" i="121" s="1"/>
  <c r="B656" i="121" s="1"/>
  <c r="B657" i="121" s="1"/>
  <c r="B658" i="121" s="1"/>
  <c r="B659" i="121" s="1"/>
  <c r="B660" i="121" s="1"/>
  <c r="B661" i="121" s="1"/>
  <c r="B662" i="121" s="1"/>
  <c r="B663" i="121" s="1"/>
  <c r="B664" i="121" s="1"/>
  <c r="B665" i="121" s="1"/>
  <c r="B666" i="121" s="1"/>
  <c r="B667" i="121" s="1"/>
  <c r="B668" i="121" s="1"/>
  <c r="B669" i="121" s="1"/>
  <c r="B670" i="121" s="1"/>
  <c r="B671" i="121" s="1"/>
  <c r="B672" i="121" s="1"/>
  <c r="B673" i="121" s="1"/>
  <c r="B674" i="121" s="1"/>
  <c r="B675" i="121" s="1"/>
  <c r="B676" i="121" s="1"/>
  <c r="B677" i="121" s="1"/>
  <c r="B678" i="121" s="1"/>
  <c r="B679" i="121" s="1"/>
  <c r="B680" i="121" s="1"/>
  <c r="B681" i="121" s="1"/>
  <c r="B682" i="121" s="1"/>
  <c r="B683" i="121" s="1"/>
  <c r="B684" i="121" s="1"/>
  <c r="B685" i="121" s="1"/>
  <c r="B686" i="121" s="1"/>
  <c r="B687" i="121" s="1"/>
  <c r="B688" i="121" s="1"/>
  <c r="B689" i="121" s="1"/>
  <c r="B690" i="121" s="1"/>
  <c r="B691" i="121" s="1"/>
  <c r="B692" i="121" s="1"/>
  <c r="B693" i="121" s="1"/>
  <c r="B694" i="121" s="1"/>
  <c r="B695" i="121" s="1"/>
  <c r="B696" i="121" s="1"/>
  <c r="B697" i="121" s="1"/>
  <c r="B698" i="121" s="1"/>
  <c r="B699" i="121" s="1"/>
  <c r="B700" i="121" s="1"/>
  <c r="B701" i="121" s="1"/>
  <c r="B702" i="121" s="1"/>
  <c r="B703" i="121" s="1"/>
  <c r="B704" i="121" s="1"/>
  <c r="B705" i="121" s="1"/>
  <c r="B706" i="121" s="1"/>
  <c r="B707" i="121" s="1"/>
  <c r="B708" i="121" s="1"/>
  <c r="B709" i="121" s="1"/>
  <c r="B710" i="121" s="1"/>
  <c r="B711" i="121" s="1"/>
  <c r="B712" i="121" s="1"/>
  <c r="B713" i="121" s="1"/>
  <c r="B714" i="121" s="1"/>
  <c r="B715" i="121" s="1"/>
  <c r="B716" i="121" s="1"/>
  <c r="B717" i="121" s="1"/>
  <c r="B718" i="121" s="1"/>
  <c r="B719" i="121" s="1"/>
  <c r="B720" i="121" s="1"/>
  <c r="B721" i="121" s="1"/>
  <c r="B722" i="121" s="1"/>
  <c r="B723" i="121" s="1"/>
  <c r="B724" i="121" s="1"/>
  <c r="B725" i="121" s="1"/>
  <c r="B726" i="121" s="1"/>
  <c r="B727" i="121" s="1"/>
  <c r="B728" i="121" s="1"/>
  <c r="B729" i="121" s="1"/>
  <c r="B730" i="121" s="1"/>
  <c r="B731" i="121" s="1"/>
  <c r="B732" i="121" s="1"/>
  <c r="B733" i="121" s="1"/>
  <c r="B734" i="121" s="1"/>
  <c r="B735" i="121" s="1"/>
  <c r="B736" i="121" s="1"/>
  <c r="B737" i="121" s="1"/>
  <c r="B738" i="121" s="1"/>
  <c r="B739" i="121" s="1"/>
  <c r="B740" i="121" s="1"/>
  <c r="B741" i="121" s="1"/>
  <c r="B742" i="121" s="1"/>
  <c r="B743" i="121" s="1"/>
  <c r="B744" i="121" s="1"/>
  <c r="B745" i="121" s="1"/>
  <c r="B746" i="121" s="1"/>
  <c r="B747" i="121" s="1"/>
  <c r="B748" i="121" s="1"/>
  <c r="B749" i="121" s="1"/>
  <c r="B750" i="121" s="1"/>
  <c r="B751" i="121" s="1"/>
  <c r="B752" i="121" s="1"/>
  <c r="B753" i="121" s="1"/>
  <c r="B754" i="121" s="1"/>
  <c r="B755" i="121" s="1"/>
  <c r="B756" i="121" s="1"/>
  <c r="B757" i="121" s="1"/>
  <c r="B758" i="121" s="1"/>
  <c r="B759" i="121" s="1"/>
  <c r="B760" i="121" s="1"/>
  <c r="B761" i="121" s="1"/>
  <c r="B762" i="121" s="1"/>
  <c r="B763" i="121" s="1"/>
  <c r="B764" i="121" s="1"/>
  <c r="B765" i="121" s="1"/>
  <c r="B766" i="121" s="1"/>
  <c r="B767" i="121" s="1"/>
  <c r="B768" i="121" s="1"/>
  <c r="B769" i="121" s="1"/>
  <c r="B770" i="121" s="1"/>
  <c r="B771" i="121" s="1"/>
  <c r="B772" i="121" s="1"/>
  <c r="B773" i="121" s="1"/>
  <c r="B774" i="121" s="1"/>
  <c r="B775" i="121" s="1"/>
  <c r="B776" i="121" s="1"/>
  <c r="B777" i="121" s="1"/>
  <c r="B778" i="121" s="1"/>
  <c r="B779" i="121" s="1"/>
  <c r="B780" i="121" s="1"/>
  <c r="B781" i="121" s="1"/>
  <c r="B782" i="121" s="1"/>
  <c r="B783" i="121" s="1"/>
  <c r="B784" i="121" s="1"/>
  <c r="B785" i="121" s="1"/>
  <c r="B786" i="121" s="1"/>
  <c r="B787" i="121" s="1"/>
  <c r="B788" i="121" s="1"/>
  <c r="B789" i="121" s="1"/>
  <c r="B790" i="121" s="1"/>
  <c r="B791" i="121" s="1"/>
  <c r="B792" i="121" s="1"/>
  <c r="B793" i="121" s="1"/>
  <c r="B794" i="121" s="1"/>
  <c r="B795" i="121" s="1"/>
  <c r="B796" i="121" s="1"/>
  <c r="B797" i="121" s="1"/>
  <c r="B798" i="121" s="1"/>
  <c r="B799" i="121" s="1"/>
  <c r="B800" i="121" s="1"/>
  <c r="B801" i="121" s="1"/>
  <c r="B802" i="121" s="1"/>
  <c r="B803" i="121" s="1"/>
  <c r="B804" i="121" s="1"/>
  <c r="B805" i="121" s="1"/>
  <c r="B806" i="121" s="1"/>
  <c r="B807" i="121" s="1"/>
  <c r="B808" i="121" s="1"/>
  <c r="B809" i="121" s="1"/>
  <c r="B810" i="121" s="1"/>
  <c r="B811" i="121" s="1"/>
  <c r="B812" i="121" s="1"/>
  <c r="B813" i="121" s="1"/>
  <c r="B814" i="121" s="1"/>
  <c r="B815" i="121" s="1"/>
  <c r="B816" i="121" s="1"/>
  <c r="B817" i="121" s="1"/>
  <c r="B818" i="121" s="1"/>
  <c r="B819" i="121" s="1"/>
  <c r="B820" i="121" s="1"/>
  <c r="B821" i="121" s="1"/>
  <c r="B822" i="121" s="1"/>
  <c r="B823" i="121" s="1"/>
  <c r="B824" i="121" s="1"/>
  <c r="B825" i="121" s="1"/>
  <c r="B826" i="121" s="1"/>
  <c r="B827" i="121" s="1"/>
  <c r="B828" i="121" s="1"/>
  <c r="B829" i="121" s="1"/>
  <c r="B830" i="121" s="1"/>
  <c r="B831" i="121" s="1"/>
  <c r="B832" i="121" s="1"/>
  <c r="B833" i="121" s="1"/>
  <c r="B834" i="121" s="1"/>
  <c r="B835" i="121" s="1"/>
  <c r="B836" i="121" s="1"/>
  <c r="B837" i="121" s="1"/>
  <c r="B838" i="121" s="1"/>
  <c r="B839" i="121" s="1"/>
  <c r="B840" i="121" s="1"/>
  <c r="B841" i="121" s="1"/>
  <c r="B842" i="121" s="1"/>
  <c r="B843" i="121" s="1"/>
  <c r="B844" i="121" s="1"/>
  <c r="B845" i="121" s="1"/>
  <c r="B846" i="121" s="1"/>
  <c r="B847" i="121" s="1"/>
  <c r="B848" i="121" s="1"/>
  <c r="B849" i="121" s="1"/>
  <c r="B850" i="121" s="1"/>
  <c r="B851" i="121" s="1"/>
  <c r="B852" i="121" s="1"/>
  <c r="B853" i="121" s="1"/>
  <c r="B854" i="121" s="1"/>
  <c r="B855" i="121" s="1"/>
  <c r="B856" i="121" s="1"/>
  <c r="B857" i="121" s="1"/>
  <c r="B858" i="121" s="1"/>
  <c r="B859" i="121" s="1"/>
  <c r="B860" i="121" s="1"/>
  <c r="B861" i="121" s="1"/>
  <c r="B862" i="121" s="1"/>
  <c r="B863" i="121" s="1"/>
  <c r="B864" i="121" s="1"/>
  <c r="B865" i="121" s="1"/>
  <c r="B866" i="121" s="1"/>
  <c r="B867" i="121" s="1"/>
  <c r="B868" i="121" s="1"/>
  <c r="B869" i="121" s="1"/>
  <c r="B870" i="121" s="1"/>
  <c r="B871" i="121" s="1"/>
  <c r="B872" i="121" s="1"/>
  <c r="B873" i="121" s="1"/>
  <c r="B874" i="121" s="1"/>
  <c r="B875" i="121" s="1"/>
  <c r="B876" i="121" s="1"/>
  <c r="B877" i="121" s="1"/>
  <c r="B878" i="121" s="1"/>
  <c r="B879" i="121" s="1"/>
  <c r="B880" i="121" s="1"/>
  <c r="B881" i="121" s="1"/>
  <c r="B882" i="121" s="1"/>
  <c r="B883" i="121" s="1"/>
  <c r="B884" i="121" s="1"/>
  <c r="B885" i="121" s="1"/>
  <c r="B886" i="121" s="1"/>
  <c r="B887" i="121" s="1"/>
  <c r="B888" i="121" s="1"/>
  <c r="B889" i="121" s="1"/>
  <c r="B890" i="121" s="1"/>
  <c r="B891" i="121" s="1"/>
  <c r="B892" i="121" s="1"/>
  <c r="B893" i="121" s="1"/>
  <c r="B894" i="121" s="1"/>
  <c r="B895" i="121" s="1"/>
  <c r="B896" i="121" s="1"/>
  <c r="B897" i="121" s="1"/>
  <c r="B898" i="121" s="1"/>
  <c r="B899" i="121" s="1"/>
  <c r="B900" i="121" s="1"/>
  <c r="B901" i="121" s="1"/>
  <c r="B902" i="121" s="1"/>
  <c r="B903" i="121" s="1"/>
  <c r="B904" i="121" s="1"/>
  <c r="B905" i="121" s="1"/>
  <c r="B906" i="121" s="1"/>
  <c r="B907" i="121" s="1"/>
  <c r="B908" i="121" s="1"/>
  <c r="B909" i="121" s="1"/>
  <c r="B910" i="121" s="1"/>
  <c r="B911" i="121" s="1"/>
  <c r="B912" i="121" s="1"/>
  <c r="B913" i="121" s="1"/>
  <c r="B914" i="121" s="1"/>
  <c r="B915" i="121" s="1"/>
  <c r="B916" i="121" s="1"/>
  <c r="B917" i="121" s="1"/>
  <c r="B918" i="121" s="1"/>
  <c r="B919" i="121" s="1"/>
  <c r="B920" i="121" s="1"/>
  <c r="B921" i="121" s="1"/>
  <c r="B922" i="121" s="1"/>
  <c r="B923" i="121" s="1"/>
  <c r="B924" i="121" s="1"/>
  <c r="B925" i="121" s="1"/>
  <c r="B926" i="121" s="1"/>
  <c r="B927" i="121" s="1"/>
  <c r="B928" i="121" s="1"/>
  <c r="B929" i="121" s="1"/>
  <c r="B930" i="121" s="1"/>
  <c r="B931" i="121" s="1"/>
  <c r="B932" i="121" s="1"/>
  <c r="B933" i="121" s="1"/>
  <c r="B934" i="121" s="1"/>
  <c r="B935" i="121" s="1"/>
  <c r="B936" i="121" s="1"/>
  <c r="B937" i="121" s="1"/>
  <c r="B938" i="121" s="1"/>
  <c r="B939" i="121" s="1"/>
  <c r="B940" i="121" s="1"/>
  <c r="B941" i="121" s="1"/>
  <c r="B942" i="121" s="1"/>
  <c r="B943" i="121" s="1"/>
  <c r="B944" i="121" s="1"/>
  <c r="B945" i="121" s="1"/>
  <c r="B946" i="121" s="1"/>
  <c r="B947" i="121" s="1"/>
  <c r="B948" i="121" s="1"/>
  <c r="B949" i="121" s="1"/>
  <c r="B950" i="121" s="1"/>
  <c r="B951" i="121" s="1"/>
  <c r="B952" i="121" s="1"/>
  <c r="B953" i="121" s="1"/>
  <c r="B954" i="121" s="1"/>
  <c r="B955" i="121" s="1"/>
  <c r="B956" i="121" s="1"/>
  <c r="B957" i="121" s="1"/>
  <c r="B958" i="121" s="1"/>
  <c r="B959" i="121" s="1"/>
  <c r="B960" i="121" s="1"/>
  <c r="B961" i="121" s="1"/>
  <c r="B962" i="121" s="1"/>
  <c r="B963" i="121" s="1"/>
  <c r="B964" i="121" s="1"/>
  <c r="B965" i="121" s="1"/>
  <c r="B966" i="121" s="1"/>
  <c r="B967" i="121" s="1"/>
  <c r="B968" i="121" s="1"/>
  <c r="B969" i="121" s="1"/>
  <c r="B970" i="121" s="1"/>
  <c r="B971" i="121" s="1"/>
  <c r="B972" i="121" s="1"/>
  <c r="B973" i="121" s="1"/>
  <c r="B974" i="121" s="1"/>
  <c r="B975" i="121" s="1"/>
  <c r="B976" i="121" s="1"/>
  <c r="B977" i="121" s="1"/>
  <c r="B978" i="121" s="1"/>
  <c r="B979" i="121" s="1"/>
  <c r="B980" i="121" s="1"/>
  <c r="B981" i="121" s="1"/>
  <c r="B982" i="121" s="1"/>
  <c r="B983" i="121" s="1"/>
  <c r="B984" i="121" s="1"/>
  <c r="B985" i="121" s="1"/>
  <c r="B986" i="121" s="1"/>
  <c r="B987" i="121" s="1"/>
  <c r="B988" i="121" s="1"/>
  <c r="B989" i="121" s="1"/>
  <c r="B990" i="121" s="1"/>
  <c r="B991" i="121" s="1"/>
  <c r="B992" i="121" s="1"/>
  <c r="B993" i="121" s="1"/>
  <c r="B994" i="121" s="1"/>
  <c r="B995" i="121" s="1"/>
  <c r="B996" i="121" s="1"/>
  <c r="B997" i="121" s="1"/>
  <c r="B998" i="121" s="1"/>
  <c r="B999" i="121" s="1"/>
  <c r="B1000" i="121" s="1"/>
  <c r="B1001" i="121" s="1"/>
  <c r="B1002" i="121" s="1"/>
  <c r="B1003" i="121" s="1"/>
  <c r="B1004" i="121" s="1"/>
  <c r="B1005" i="121" s="1"/>
  <c r="B1006" i="121" s="1"/>
  <c r="B1007" i="121" s="1"/>
  <c r="B1008" i="121" s="1"/>
  <c r="B1009" i="121" s="1"/>
  <c r="B1010" i="121" s="1"/>
  <c r="B1011" i="121" s="1"/>
  <c r="B1012" i="121" s="1"/>
  <c r="B1013" i="121" s="1"/>
  <c r="B1014" i="121" s="1"/>
  <c r="B1015" i="121" s="1"/>
  <c r="B1016" i="121" s="1"/>
  <c r="B1017" i="121" s="1"/>
  <c r="B1018" i="121" s="1"/>
  <c r="B1019" i="121" s="1"/>
  <c r="B1020" i="121" s="1"/>
  <c r="B1021" i="121" s="1"/>
  <c r="B1022" i="121" s="1"/>
  <c r="B1023" i="121" s="1"/>
  <c r="B1024" i="121" s="1"/>
  <c r="B1025" i="121" s="1"/>
  <c r="B1026" i="121" s="1"/>
  <c r="B1027" i="121" s="1"/>
  <c r="B1028" i="121" s="1"/>
  <c r="B1029" i="121" s="1"/>
  <c r="B1030" i="121" s="1"/>
  <c r="B1031" i="121" s="1"/>
  <c r="B1032" i="121" s="1"/>
  <c r="B1033" i="121" s="1"/>
  <c r="B1034" i="121" s="1"/>
  <c r="B1035" i="121" s="1"/>
  <c r="B1036" i="121" s="1"/>
  <c r="B1037" i="121" s="1"/>
  <c r="B1038" i="121" s="1"/>
  <c r="B1039" i="121" s="1"/>
  <c r="B1040" i="121" s="1"/>
  <c r="B1041" i="121" s="1"/>
  <c r="B1042" i="121" s="1"/>
  <c r="B1043" i="121" s="1"/>
  <c r="B1044" i="121" s="1"/>
  <c r="B1045" i="121" s="1"/>
  <c r="B1046" i="121" s="1"/>
  <c r="B1047" i="121" s="1"/>
  <c r="B1048" i="121" s="1"/>
  <c r="B1049" i="121" s="1"/>
  <c r="B1050" i="121" s="1"/>
  <c r="B1051" i="121" s="1"/>
  <c r="B1052" i="121" s="1"/>
  <c r="B1053" i="121" s="1"/>
  <c r="B1054" i="121" s="1"/>
  <c r="B1055" i="121" s="1"/>
  <c r="B1056" i="121" s="1"/>
  <c r="B1057" i="121" s="1"/>
  <c r="B1058" i="121" s="1"/>
  <c r="B1059" i="121" s="1"/>
  <c r="B1060" i="121" s="1"/>
  <c r="B1061" i="121" s="1"/>
  <c r="B1062" i="121" s="1"/>
  <c r="B1063" i="121" s="1"/>
  <c r="B1064" i="121" s="1"/>
  <c r="B1065" i="121" s="1"/>
  <c r="B1066" i="121" s="1"/>
  <c r="B1067" i="121" s="1"/>
  <c r="B1068" i="121" s="1"/>
  <c r="B1069" i="121" s="1"/>
  <c r="B1070" i="121" s="1"/>
  <c r="B1071" i="121" s="1"/>
  <c r="B1072" i="121" s="1"/>
  <c r="B1073" i="121" s="1"/>
  <c r="B1074" i="121" s="1"/>
  <c r="B1075" i="121" s="1"/>
  <c r="B1076" i="121" s="1"/>
  <c r="B1077" i="121" s="1"/>
  <c r="B1078" i="121" s="1"/>
  <c r="B1079" i="121" s="1"/>
  <c r="B1080" i="121" s="1"/>
  <c r="B1081" i="121" s="1"/>
  <c r="B1082" i="121" s="1"/>
  <c r="B1083" i="121" s="1"/>
  <c r="B1084" i="121" s="1"/>
  <c r="B1085" i="121" s="1"/>
  <c r="B1086" i="121" s="1"/>
  <c r="B1087" i="121" s="1"/>
  <c r="B1088" i="121" s="1"/>
  <c r="B1089" i="121" s="1"/>
  <c r="B1090" i="121" s="1"/>
  <c r="B1091" i="121" s="1"/>
  <c r="B1092" i="121" s="1"/>
  <c r="B1093" i="121" s="1"/>
  <c r="B1094" i="121" s="1"/>
  <c r="B1095" i="121" s="1"/>
  <c r="B1096" i="121" s="1"/>
  <c r="B1097" i="121" s="1"/>
  <c r="B1098" i="121" s="1"/>
  <c r="B1099" i="121" s="1"/>
  <c r="B1100" i="121" s="1"/>
  <c r="B1101" i="121" s="1"/>
  <c r="B1102" i="121" s="1"/>
  <c r="B1103" i="121" s="1"/>
  <c r="B1104" i="121" s="1"/>
  <c r="B1105" i="121" s="1"/>
  <c r="B1106" i="121" s="1"/>
  <c r="B1107" i="121" s="1"/>
  <c r="B1108" i="121" s="1"/>
  <c r="B1109" i="121" s="1"/>
  <c r="B1110" i="121" s="1"/>
  <c r="B1111" i="121" s="1"/>
  <c r="B1112" i="121" s="1"/>
  <c r="B1113" i="121" s="1"/>
  <c r="B1114" i="121" s="1"/>
  <c r="B1115" i="121" s="1"/>
  <c r="B1116" i="121" s="1"/>
  <c r="B1117" i="121" s="1"/>
  <c r="B1118" i="121" s="1"/>
  <c r="B1119" i="121" s="1"/>
  <c r="B1120" i="121" s="1"/>
  <c r="B1121" i="121" s="1"/>
  <c r="B1122" i="121" s="1"/>
  <c r="B1123" i="121" s="1"/>
  <c r="B1124" i="121" s="1"/>
  <c r="B1125" i="121" s="1"/>
  <c r="B1126" i="121" s="1"/>
  <c r="B1127" i="121" s="1"/>
  <c r="B1128" i="121" s="1"/>
  <c r="B1129" i="121" s="1"/>
  <c r="B1130" i="121" s="1"/>
  <c r="B1131" i="121" s="1"/>
  <c r="B1132" i="121" s="1"/>
  <c r="B1133" i="121" s="1"/>
  <c r="B1134" i="121" s="1"/>
  <c r="B1135" i="121" s="1"/>
  <c r="B1136" i="121" s="1"/>
  <c r="B1137" i="121" s="1"/>
  <c r="B1138" i="121" s="1"/>
  <c r="B1139" i="121" s="1"/>
  <c r="B1140" i="121" s="1"/>
  <c r="B1141" i="121" s="1"/>
  <c r="B1142" i="121" s="1"/>
  <c r="B1143" i="121" s="1"/>
  <c r="B1144" i="121" s="1"/>
  <c r="B1145" i="121" s="1"/>
  <c r="B1146" i="121" s="1"/>
  <c r="B1147" i="121" s="1"/>
  <c r="B1148" i="121" s="1"/>
  <c r="B1149" i="121" s="1"/>
  <c r="B1150" i="121" s="1"/>
  <c r="B1151" i="121" s="1"/>
  <c r="B1152" i="121" s="1"/>
  <c r="B1153" i="121" s="1"/>
  <c r="B1154" i="121" s="1"/>
  <c r="B1155" i="121" s="1"/>
  <c r="B1156" i="121" s="1"/>
  <c r="B1157" i="121" s="1"/>
  <c r="B1158" i="121" s="1"/>
  <c r="B1159" i="121" s="1"/>
  <c r="B1160" i="121" s="1"/>
  <c r="B1161" i="121" s="1"/>
  <c r="B1162" i="121" s="1"/>
  <c r="B1163" i="121" s="1"/>
  <c r="B1164" i="121" s="1"/>
  <c r="B1165" i="121" s="1"/>
  <c r="B1166" i="121" s="1"/>
  <c r="B1167" i="121" s="1"/>
  <c r="B1168" i="121" s="1"/>
  <c r="B1169" i="121" s="1"/>
  <c r="B1170" i="121" s="1"/>
  <c r="B1171" i="121" s="1"/>
  <c r="B1172" i="121" s="1"/>
  <c r="B1173" i="121" s="1"/>
  <c r="B1174" i="121" s="1"/>
  <c r="B1175" i="121" s="1"/>
  <c r="B1176" i="121" s="1"/>
  <c r="B1177" i="121" s="1"/>
  <c r="B1178" i="121" s="1"/>
  <c r="B1179" i="121" s="1"/>
  <c r="B1180" i="121" s="1"/>
  <c r="B1181" i="121" s="1"/>
  <c r="B1182" i="121" s="1"/>
  <c r="B1183" i="121" s="1"/>
  <c r="B1184" i="121" s="1"/>
  <c r="B1185" i="121" s="1"/>
  <c r="B1186" i="121" s="1"/>
  <c r="B1187" i="121" s="1"/>
  <c r="B1188" i="121" s="1"/>
  <c r="B1189" i="121" s="1"/>
  <c r="B1190" i="121" s="1"/>
  <c r="B1191" i="121" s="1"/>
  <c r="B1192" i="121" s="1"/>
  <c r="B1193" i="121" s="1"/>
  <c r="B1194" i="121" s="1"/>
  <c r="B1195" i="121" s="1"/>
  <c r="B1196" i="121" s="1"/>
  <c r="B1197" i="121" s="1"/>
  <c r="B1198" i="121" s="1"/>
  <c r="B1199" i="121" s="1"/>
  <c r="B1200" i="121" s="1"/>
  <c r="B1201" i="121" s="1"/>
  <c r="B1202" i="121" s="1"/>
  <c r="B1203" i="121" s="1"/>
  <c r="B1204" i="121" s="1"/>
  <c r="B1205" i="121" s="1"/>
  <c r="B1206" i="121" s="1"/>
  <c r="B1207" i="121" s="1"/>
  <c r="B1208" i="121" s="1"/>
  <c r="B1209" i="121" s="1"/>
  <c r="B1210" i="121" s="1"/>
  <c r="B1211" i="121" s="1"/>
  <c r="B1212" i="121" s="1"/>
  <c r="B1213" i="121" s="1"/>
  <c r="B1214" i="121" s="1"/>
  <c r="B1215" i="121" s="1"/>
  <c r="B1216" i="121" s="1"/>
  <c r="B1217" i="121" s="1"/>
  <c r="B1218" i="121" s="1"/>
  <c r="B1219" i="121" s="1"/>
  <c r="B1220" i="121" s="1"/>
  <c r="B1221" i="121" s="1"/>
  <c r="B1222" i="121" s="1"/>
  <c r="B1223" i="121" s="1"/>
  <c r="B1224" i="121" s="1"/>
  <c r="B1225" i="121" s="1"/>
  <c r="B1226" i="121" s="1"/>
  <c r="B1227" i="121" s="1"/>
  <c r="B1228" i="121" s="1"/>
  <c r="B1229" i="121" s="1"/>
  <c r="B1230" i="121" s="1"/>
  <c r="B1231" i="121" s="1"/>
  <c r="B1232" i="121" s="1"/>
  <c r="B1233" i="121" s="1"/>
  <c r="B1234" i="121" s="1"/>
  <c r="B1235" i="121" s="1"/>
  <c r="B1236" i="121" s="1"/>
  <c r="B1237" i="121" s="1"/>
  <c r="B1238" i="121" s="1"/>
  <c r="B1239" i="121" s="1"/>
  <c r="B1240" i="121" s="1"/>
  <c r="B1241" i="121" s="1"/>
  <c r="B1242" i="121" s="1"/>
  <c r="B1243" i="121" s="1"/>
  <c r="B1244" i="121" s="1"/>
  <c r="B1245" i="121" s="1"/>
  <c r="B1246" i="121" s="1"/>
  <c r="B1247" i="121" s="1"/>
  <c r="B1248" i="121" s="1"/>
  <c r="B1249" i="121" s="1"/>
  <c r="B1250" i="121" s="1"/>
  <c r="B1251" i="121" s="1"/>
  <c r="B1252" i="121" s="1"/>
  <c r="B1253" i="121" s="1"/>
  <c r="B1254" i="121" s="1"/>
  <c r="B1255" i="121" s="1"/>
  <c r="B1256" i="121" s="1"/>
  <c r="B1257" i="121" s="1"/>
  <c r="B1258" i="121" s="1"/>
  <c r="B1259" i="121" s="1"/>
  <c r="B1260" i="121" s="1"/>
  <c r="B1261" i="121" s="1"/>
  <c r="B1262" i="121" s="1"/>
  <c r="B1263" i="121" s="1"/>
  <c r="B1264" i="121" s="1"/>
  <c r="B1265" i="121" s="1"/>
  <c r="B1266" i="121" s="1"/>
  <c r="B1267" i="121" s="1"/>
  <c r="B1268" i="121" s="1"/>
  <c r="B1269" i="121" s="1"/>
  <c r="B1270" i="121" s="1"/>
  <c r="B1271" i="121" s="1"/>
  <c r="B1272" i="121" s="1"/>
  <c r="B1273" i="121" s="1"/>
  <c r="B1274" i="121" s="1"/>
  <c r="B1275" i="121" s="1"/>
  <c r="B1276" i="121" s="1"/>
  <c r="B1277" i="121" s="1"/>
  <c r="B1278" i="121" s="1"/>
  <c r="B1279" i="121" s="1"/>
  <c r="B1280" i="121" s="1"/>
  <c r="B1281" i="121" s="1"/>
  <c r="B1282" i="121" s="1"/>
  <c r="B1283" i="121" s="1"/>
  <c r="B1284" i="121" s="1"/>
  <c r="B1285" i="121" s="1"/>
  <c r="B1286" i="121" s="1"/>
  <c r="B1287" i="121" s="1"/>
  <c r="B1288" i="121" s="1"/>
  <c r="B1289" i="121" s="1"/>
  <c r="B1290" i="121" s="1"/>
  <c r="B1291" i="121" s="1"/>
  <c r="B1292" i="121" s="1"/>
  <c r="B1293" i="121" s="1"/>
  <c r="B1294" i="121" s="1"/>
  <c r="B1295" i="121" s="1"/>
  <c r="B1296" i="121" s="1"/>
  <c r="B1297" i="121" s="1"/>
  <c r="B1298" i="121" s="1"/>
  <c r="B1299" i="121" s="1"/>
  <c r="B1300" i="121" s="1"/>
  <c r="B1301" i="121" s="1"/>
  <c r="B1302" i="121" s="1"/>
  <c r="B1303" i="121" s="1"/>
  <c r="B1304" i="121" s="1"/>
  <c r="B1305" i="121" s="1"/>
  <c r="B1306" i="121" s="1"/>
  <c r="B1307" i="121" s="1"/>
  <c r="B1308" i="121" s="1"/>
  <c r="B1309" i="121" s="1"/>
  <c r="B1310" i="121" s="1"/>
  <c r="B1311" i="121" s="1"/>
  <c r="B1312" i="121" s="1"/>
  <c r="B1313" i="121" s="1"/>
  <c r="B1314" i="121" s="1"/>
  <c r="B1315" i="121" s="1"/>
  <c r="B1316" i="121" s="1"/>
  <c r="B1317" i="121" s="1"/>
  <c r="B1318" i="121" s="1"/>
  <c r="B1319" i="121" s="1"/>
  <c r="B1320" i="121" s="1"/>
  <c r="B1321" i="121" s="1"/>
  <c r="B1322" i="121" s="1"/>
  <c r="B1323" i="121" s="1"/>
  <c r="B1324" i="121" s="1"/>
  <c r="B1325" i="121" s="1"/>
  <c r="B1326" i="121" s="1"/>
  <c r="B1327" i="121" s="1"/>
  <c r="B1328" i="121" s="1"/>
  <c r="B1329" i="121" s="1"/>
  <c r="B1330" i="121" s="1"/>
  <c r="B1331" i="121" s="1"/>
  <c r="B1332" i="121" s="1"/>
  <c r="B1333" i="121" s="1"/>
  <c r="B1334" i="121" s="1"/>
  <c r="B1335" i="121" s="1"/>
  <c r="B1336" i="121" s="1"/>
  <c r="B1337" i="121" s="1"/>
  <c r="B1338" i="121" s="1"/>
  <c r="B1339" i="121" s="1"/>
  <c r="B1340" i="121" s="1"/>
  <c r="B1341" i="121" s="1"/>
  <c r="B1342" i="121" s="1"/>
  <c r="B1343" i="121" s="1"/>
  <c r="B1344" i="121" s="1"/>
  <c r="B1345" i="121" s="1"/>
  <c r="B1346" i="121" s="1"/>
  <c r="B1347" i="121" s="1"/>
  <c r="B1348" i="121" s="1"/>
  <c r="B1349" i="121" s="1"/>
  <c r="B1350" i="121" s="1"/>
  <c r="B1351" i="121" s="1"/>
  <c r="B1352" i="121" s="1"/>
  <c r="B1353" i="121" s="1"/>
  <c r="B1354" i="121" s="1"/>
  <c r="B1355" i="121" s="1"/>
  <c r="B1356" i="121" s="1"/>
  <c r="B1357" i="121" s="1"/>
  <c r="B1358" i="121" s="1"/>
  <c r="B1359" i="121" s="1"/>
  <c r="B1360" i="121" s="1"/>
  <c r="B1361" i="121" s="1"/>
  <c r="B1362" i="121" s="1"/>
  <c r="B1363" i="121" s="1"/>
  <c r="B1364" i="121" s="1"/>
  <c r="B1365" i="121" s="1"/>
  <c r="B1366" i="121" s="1"/>
  <c r="B1367" i="121" s="1"/>
  <c r="B1368" i="121" s="1"/>
  <c r="B1369" i="121" s="1"/>
  <c r="B1370" i="121" s="1"/>
  <c r="B1371" i="121" s="1"/>
  <c r="B1372" i="121" s="1"/>
  <c r="B1373" i="121" s="1"/>
  <c r="B1374" i="121" s="1"/>
  <c r="B1375" i="121" s="1"/>
  <c r="B1376" i="121" s="1"/>
  <c r="B1377" i="121" s="1"/>
  <c r="B1378" i="121" s="1"/>
  <c r="B1379" i="121" s="1"/>
  <c r="B1380" i="121" s="1"/>
  <c r="B1381" i="121" s="1"/>
  <c r="B1382" i="121" s="1"/>
  <c r="B1383" i="121" s="1"/>
  <c r="B1384" i="121" s="1"/>
  <c r="B1385" i="121" s="1"/>
  <c r="B1386" i="121" s="1"/>
  <c r="B1387" i="121" s="1"/>
  <c r="B1388" i="121" s="1"/>
  <c r="B1389" i="121" s="1"/>
  <c r="B1390" i="121" s="1"/>
  <c r="B1391" i="121" s="1"/>
  <c r="B1392" i="121" s="1"/>
  <c r="B1393" i="121" s="1"/>
  <c r="B1394" i="121" s="1"/>
  <c r="B1395" i="121" s="1"/>
  <c r="B1396" i="121" s="1"/>
  <c r="B1397" i="121" s="1"/>
  <c r="B1398" i="121" s="1"/>
  <c r="B1399" i="121" s="1"/>
  <c r="B1400" i="121" s="1"/>
  <c r="B1401" i="121" s="1"/>
  <c r="B1402" i="121" s="1"/>
  <c r="B1403" i="121" s="1"/>
  <c r="B1404" i="121" s="1"/>
  <c r="B1405" i="121" s="1"/>
  <c r="B1406" i="121" s="1"/>
  <c r="B1407" i="121" s="1"/>
  <c r="B1408" i="121" s="1"/>
  <c r="B1409" i="121" s="1"/>
  <c r="B1410" i="121" s="1"/>
  <c r="B1411" i="121" s="1"/>
  <c r="B1412" i="121" s="1"/>
  <c r="B1413" i="121" s="1"/>
  <c r="B1414" i="121" s="1"/>
  <c r="B1415" i="121" s="1"/>
  <c r="B1416" i="121" s="1"/>
  <c r="B1417" i="121" s="1"/>
  <c r="B1418" i="121" s="1"/>
  <c r="B1419" i="121" s="1"/>
  <c r="B1420" i="121" s="1"/>
  <c r="B1421" i="121" s="1"/>
  <c r="B1422" i="121" s="1"/>
  <c r="B1423" i="121" s="1"/>
  <c r="B1424" i="121" s="1"/>
  <c r="B1425" i="121" s="1"/>
  <c r="B1426" i="121" s="1"/>
  <c r="B1427" i="121" s="1"/>
  <c r="B1428" i="121" s="1"/>
  <c r="B1429" i="121" s="1"/>
  <c r="B1430" i="121" s="1"/>
  <c r="B1431" i="121" s="1"/>
  <c r="B1432" i="121" s="1"/>
  <c r="B1433" i="121" s="1"/>
  <c r="B1434" i="121" s="1"/>
  <c r="B1435" i="121" s="1"/>
  <c r="B1436" i="121" s="1"/>
  <c r="B1437" i="121" s="1"/>
  <c r="B1438" i="121" s="1"/>
  <c r="B1439" i="121" s="1"/>
  <c r="B1440" i="121" s="1"/>
  <c r="B1441" i="121" s="1"/>
  <c r="B1442" i="121" s="1"/>
  <c r="B1443" i="121" s="1"/>
  <c r="B1444" i="121" s="1"/>
  <c r="B1445" i="121" s="1"/>
  <c r="B1446" i="121" s="1"/>
  <c r="B1447" i="121" s="1"/>
  <c r="B1448" i="121" s="1"/>
  <c r="B1449" i="121" s="1"/>
  <c r="B1450" i="121" s="1"/>
  <c r="B1451" i="121" s="1"/>
  <c r="B1452" i="121" s="1"/>
  <c r="B1453" i="121" s="1"/>
  <c r="B1454" i="121" s="1"/>
  <c r="B1455" i="121" s="1"/>
  <c r="B1456" i="121" s="1"/>
  <c r="B1457" i="121" s="1"/>
  <c r="B1458" i="121" s="1"/>
  <c r="B1459" i="121" s="1"/>
  <c r="B1460" i="121" s="1"/>
  <c r="B1461" i="121" s="1"/>
  <c r="B1462" i="121" s="1"/>
  <c r="B1463" i="121" s="1"/>
  <c r="B1464" i="121" s="1"/>
  <c r="B1465" i="121" s="1"/>
  <c r="B1466" i="121" s="1"/>
  <c r="B1467" i="121" s="1"/>
  <c r="B1468" i="121" s="1"/>
  <c r="B1469" i="121" s="1"/>
  <c r="B1470" i="121" s="1"/>
  <c r="B1471" i="121" s="1"/>
  <c r="B1472" i="121" s="1"/>
  <c r="B1473" i="121" s="1"/>
  <c r="B1474" i="121" s="1"/>
  <c r="B1475" i="121" s="1"/>
  <c r="B1476" i="121" s="1"/>
  <c r="B1477" i="121" s="1"/>
  <c r="B1478" i="121" s="1"/>
  <c r="B1479" i="121" s="1"/>
  <c r="B1480" i="121" s="1"/>
  <c r="B1481" i="121" s="1"/>
  <c r="B1482" i="121" s="1"/>
  <c r="B1483" i="121" s="1"/>
  <c r="B1484" i="121" s="1"/>
  <c r="B1485" i="121" s="1"/>
  <c r="B1486" i="121" s="1"/>
  <c r="B1487" i="121" s="1"/>
  <c r="B1488" i="121" s="1"/>
  <c r="B1489" i="121" s="1"/>
  <c r="B1490" i="121" s="1"/>
  <c r="B1491" i="121" s="1"/>
  <c r="B1492" i="121" s="1"/>
  <c r="B1493" i="121" s="1"/>
  <c r="B1494" i="121" s="1"/>
  <c r="B1495" i="121" s="1"/>
  <c r="B1496" i="121" s="1"/>
  <c r="B1497" i="121" s="1"/>
  <c r="B1498" i="121" s="1"/>
  <c r="B1499" i="121" s="1"/>
  <c r="B1500" i="121" s="1"/>
  <c r="B1501" i="121" s="1"/>
  <c r="B1502" i="121" s="1"/>
  <c r="B1503" i="121" s="1"/>
  <c r="B1504" i="121" s="1"/>
  <c r="B1505" i="121" s="1"/>
  <c r="B1506" i="121" s="1"/>
  <c r="B1507" i="121" s="1"/>
  <c r="B1508" i="121" s="1"/>
  <c r="B1509" i="121" s="1"/>
  <c r="B1510" i="121" s="1"/>
  <c r="B1511" i="121" s="1"/>
  <c r="B1512" i="121" s="1"/>
  <c r="B1513" i="121" s="1"/>
  <c r="B1514" i="121" s="1"/>
  <c r="B1515" i="121" s="1"/>
  <c r="B1516" i="121" s="1"/>
  <c r="B1517" i="121" s="1"/>
  <c r="B1518" i="121" s="1"/>
  <c r="B1519" i="121" s="1"/>
  <c r="B1520" i="121" s="1"/>
  <c r="B1521" i="121" s="1"/>
  <c r="B1522" i="121" s="1"/>
  <c r="B1523" i="121" s="1"/>
  <c r="B1524" i="121" s="1"/>
  <c r="B1525" i="121" s="1"/>
  <c r="B1526" i="121" s="1"/>
  <c r="B1527" i="121" s="1"/>
  <c r="B1528" i="121" s="1"/>
  <c r="B1529" i="121" s="1"/>
  <c r="B1530" i="121" s="1"/>
  <c r="B1531" i="121" s="1"/>
  <c r="B1532" i="121" s="1"/>
  <c r="B1533" i="121" s="1"/>
  <c r="B1534" i="121" s="1"/>
  <c r="B1535" i="121" s="1"/>
  <c r="B1536" i="121" s="1"/>
  <c r="B1537" i="121" s="1"/>
  <c r="B1538" i="121" s="1"/>
  <c r="B1539" i="121" s="1"/>
  <c r="B1540" i="121" s="1"/>
  <c r="B1541" i="121" s="1"/>
  <c r="B1542" i="121" s="1"/>
  <c r="B1543" i="121" s="1"/>
  <c r="B1544" i="121" s="1"/>
  <c r="B1545" i="121" s="1"/>
  <c r="B1546" i="121" s="1"/>
  <c r="B1547" i="121" s="1"/>
  <c r="B1548" i="121" s="1"/>
  <c r="B1549" i="121" s="1"/>
  <c r="B1550" i="121" s="1"/>
  <c r="B1551" i="121" s="1"/>
  <c r="B1552" i="121" s="1"/>
  <c r="B1553" i="121" s="1"/>
  <c r="B1554" i="121" s="1"/>
  <c r="B1555" i="121" s="1"/>
  <c r="B1556" i="121" s="1"/>
  <c r="B1557" i="121" s="1"/>
  <c r="B1558" i="121" s="1"/>
  <c r="B1559" i="121" s="1"/>
  <c r="B1560" i="121" s="1"/>
  <c r="B1561" i="121" s="1"/>
  <c r="B1562" i="121" s="1"/>
  <c r="B1563" i="121" s="1"/>
  <c r="B1564" i="121" s="1"/>
  <c r="B1565" i="121" s="1"/>
  <c r="B1566" i="121" s="1"/>
  <c r="B1567" i="121" s="1"/>
  <c r="B1568" i="121" s="1"/>
  <c r="B1569" i="121" s="1"/>
  <c r="B1570" i="121" s="1"/>
  <c r="B1571" i="121" s="1"/>
  <c r="B1572" i="121" s="1"/>
  <c r="B1573" i="121" s="1"/>
  <c r="B1574" i="121" s="1"/>
  <c r="B1575" i="121" s="1"/>
  <c r="B1576" i="121" s="1"/>
  <c r="B1577" i="121" s="1"/>
  <c r="B1578" i="121" s="1"/>
  <c r="B1579" i="121" s="1"/>
  <c r="B1580" i="121" s="1"/>
  <c r="B1581" i="121" s="1"/>
  <c r="B1582" i="121" s="1"/>
  <c r="B1583" i="121" s="1"/>
  <c r="B1584" i="121" s="1"/>
  <c r="B1585" i="121" s="1"/>
  <c r="B1586" i="121" s="1"/>
  <c r="B1587" i="121" s="1"/>
  <c r="B1588" i="121" s="1"/>
  <c r="B1589" i="121" s="1"/>
  <c r="B1590" i="121" s="1"/>
  <c r="B1591" i="121" s="1"/>
  <c r="B1592" i="121" s="1"/>
  <c r="B1593" i="121" s="1"/>
  <c r="B1594" i="121" s="1"/>
  <c r="B1595" i="121" s="1"/>
  <c r="B1596" i="121" s="1"/>
  <c r="B1597" i="121" s="1"/>
  <c r="B1598" i="121" s="1"/>
  <c r="B1599" i="121" s="1"/>
  <c r="B1600" i="121" s="1"/>
  <c r="B1601" i="121" s="1"/>
  <c r="B1602" i="121" s="1"/>
  <c r="B1603" i="121" s="1"/>
  <c r="B1604" i="121" s="1"/>
  <c r="B1605" i="121" s="1"/>
  <c r="B1606" i="121" s="1"/>
  <c r="B1607" i="121" s="1"/>
  <c r="B1608" i="121" s="1"/>
  <c r="B1609" i="121" s="1"/>
  <c r="B1610" i="121" s="1"/>
  <c r="B1611" i="121" s="1"/>
  <c r="B1612" i="121" s="1"/>
  <c r="B1613" i="121" s="1"/>
  <c r="B1614" i="121" s="1"/>
  <c r="B1615" i="121" s="1"/>
  <c r="B1616" i="121" s="1"/>
  <c r="B1617" i="121" s="1"/>
  <c r="B1618" i="121" s="1"/>
  <c r="B1619" i="121" s="1"/>
  <c r="B1620" i="121" s="1"/>
  <c r="B1621" i="121" s="1"/>
  <c r="B1622" i="121" s="1"/>
  <c r="B1623" i="121" s="1"/>
  <c r="B1624" i="121" s="1"/>
  <c r="B1625" i="121" s="1"/>
  <c r="B1626" i="121" s="1"/>
  <c r="B1627" i="121" s="1"/>
  <c r="B1628" i="121" s="1"/>
  <c r="B1629" i="121" s="1"/>
  <c r="B1630" i="121" s="1"/>
  <c r="B1631" i="121" s="1"/>
  <c r="B1632" i="121" s="1"/>
  <c r="B1633" i="121" s="1"/>
  <c r="B1634" i="121" s="1"/>
  <c r="B1635" i="121" s="1"/>
  <c r="B1636" i="121" s="1"/>
  <c r="B1637" i="121" s="1"/>
  <c r="B1638" i="121" s="1"/>
  <c r="B1639" i="121" s="1"/>
  <c r="B1640" i="121" s="1"/>
  <c r="B1641" i="121" s="1"/>
  <c r="B1642" i="121" s="1"/>
  <c r="B1643" i="121" s="1"/>
  <c r="B1644" i="121" s="1"/>
  <c r="B1645" i="121" s="1"/>
  <c r="B1646" i="121" s="1"/>
  <c r="B1647" i="121" s="1"/>
  <c r="B1648" i="121" s="1"/>
  <c r="B1649" i="121" s="1"/>
  <c r="B1650" i="121" s="1"/>
  <c r="B1651" i="121" s="1"/>
  <c r="B1652" i="121" s="1"/>
  <c r="B1653" i="121" s="1"/>
  <c r="B1654" i="121" s="1"/>
  <c r="B1655" i="121" s="1"/>
  <c r="B1656" i="121" s="1"/>
  <c r="B1657" i="121" s="1"/>
  <c r="B1658" i="121" s="1"/>
  <c r="B1659" i="121" s="1"/>
  <c r="B1660" i="121" s="1"/>
  <c r="B1661" i="121" s="1"/>
  <c r="B1662" i="121" s="1"/>
  <c r="B1663" i="121" s="1"/>
  <c r="B1664" i="121" s="1"/>
  <c r="B1665" i="121" s="1"/>
  <c r="B1666" i="121" s="1"/>
  <c r="B1667" i="121" s="1"/>
  <c r="B1668" i="121" s="1"/>
  <c r="B1669" i="121" s="1"/>
  <c r="B1670" i="121" s="1"/>
  <c r="B1671" i="121" s="1"/>
  <c r="B1672" i="121" s="1"/>
  <c r="B1673" i="121" s="1"/>
  <c r="B1674" i="121" s="1"/>
  <c r="B1675" i="121" s="1"/>
  <c r="B1676" i="121" s="1"/>
  <c r="B1677" i="121" s="1"/>
  <c r="B1678" i="121" s="1"/>
  <c r="B1679" i="121" s="1"/>
  <c r="B1680" i="121" s="1"/>
  <c r="B1681" i="121" s="1"/>
  <c r="B1682" i="121" s="1"/>
  <c r="B1683" i="121" s="1"/>
  <c r="B1684" i="121" s="1"/>
  <c r="B1685" i="121" s="1"/>
  <c r="B1686" i="121" s="1"/>
  <c r="B1687" i="121" s="1"/>
  <c r="B1688" i="121" s="1"/>
  <c r="B1689" i="121" s="1"/>
  <c r="B1690" i="121" s="1"/>
  <c r="B1691" i="121" s="1"/>
  <c r="B1692" i="121" s="1"/>
  <c r="B1693" i="121" s="1"/>
  <c r="B1694" i="121" s="1"/>
  <c r="B1695" i="121" s="1"/>
  <c r="B1696" i="121" s="1"/>
  <c r="B1697" i="121" s="1"/>
  <c r="B1698" i="121" s="1"/>
  <c r="B1699" i="121" s="1"/>
  <c r="B1700" i="121" s="1"/>
  <c r="B1701" i="121" s="1"/>
  <c r="B1702" i="121" s="1"/>
  <c r="B1703" i="121" s="1"/>
  <c r="B1704" i="121" s="1"/>
  <c r="B1705" i="121" s="1"/>
  <c r="B1706" i="121" s="1"/>
  <c r="B1707" i="121" s="1"/>
  <c r="B1708" i="121" s="1"/>
  <c r="B1709" i="121" s="1"/>
  <c r="B1710" i="121" s="1"/>
  <c r="B1711" i="121" s="1"/>
  <c r="B1712" i="121" s="1"/>
  <c r="B1713" i="121" s="1"/>
  <c r="B1714" i="121" s="1"/>
  <c r="B1715" i="121" s="1"/>
  <c r="B1716" i="121" s="1"/>
  <c r="B1717" i="121" s="1"/>
  <c r="B1718" i="121" s="1"/>
  <c r="B1719" i="121" s="1"/>
  <c r="B1720" i="121" s="1"/>
  <c r="B1721" i="121" s="1"/>
  <c r="B1722" i="121" s="1"/>
  <c r="B1723" i="121" s="1"/>
  <c r="B1724" i="121" s="1"/>
  <c r="B1725" i="121" s="1"/>
  <c r="B1726" i="121" s="1"/>
  <c r="B1727" i="121" s="1"/>
  <c r="B1728" i="121" s="1"/>
  <c r="B1729" i="121" s="1"/>
  <c r="B1730" i="121" s="1"/>
  <c r="B1731" i="121" s="1"/>
  <c r="B1732" i="121" s="1"/>
  <c r="B1733" i="121" s="1"/>
  <c r="B1734" i="121" s="1"/>
  <c r="B1735" i="121" s="1"/>
  <c r="B1736" i="121" s="1"/>
  <c r="B1737" i="121" s="1"/>
  <c r="B1738" i="121" s="1"/>
  <c r="B1739" i="121" s="1"/>
  <c r="B1740" i="121" s="1"/>
  <c r="B1741" i="121" s="1"/>
  <c r="B1742" i="121" s="1"/>
  <c r="B1743" i="121" s="1"/>
  <c r="B1744" i="121" s="1"/>
  <c r="B1745" i="121" s="1"/>
  <c r="B1746" i="121" s="1"/>
  <c r="B1747" i="121" s="1"/>
  <c r="B1748" i="121" s="1"/>
  <c r="B1749" i="121" s="1"/>
  <c r="B1750" i="121" s="1"/>
  <c r="B1751" i="121" s="1"/>
  <c r="B1752" i="121" s="1"/>
  <c r="B1753" i="121" s="1"/>
  <c r="B1754" i="121" s="1"/>
  <c r="B1755" i="121" s="1"/>
  <c r="B1756" i="121" s="1"/>
  <c r="B1757" i="121" s="1"/>
  <c r="B1758" i="121" s="1"/>
  <c r="B1759" i="121" s="1"/>
  <c r="B1760" i="121" s="1"/>
  <c r="B1761" i="121" s="1"/>
  <c r="B1762" i="121" s="1"/>
  <c r="B1763" i="121" s="1"/>
  <c r="B1764" i="121" s="1"/>
  <c r="B1765" i="121" s="1"/>
  <c r="B1766" i="121" s="1"/>
  <c r="B1767" i="121" s="1"/>
  <c r="B1768" i="121" s="1"/>
  <c r="B1769" i="121" s="1"/>
  <c r="B1770" i="121" s="1"/>
  <c r="B1771" i="121" s="1"/>
  <c r="B1772" i="121" s="1"/>
  <c r="B1773" i="121" s="1"/>
  <c r="B1774" i="121" s="1"/>
  <c r="B1775" i="121" s="1"/>
  <c r="B1776" i="121" s="1"/>
  <c r="B1777" i="121" s="1"/>
  <c r="B1778" i="121" s="1"/>
  <c r="B1779" i="121" s="1"/>
  <c r="B1780" i="121" s="1"/>
  <c r="B1781" i="121" s="1"/>
  <c r="B1782" i="121" s="1"/>
  <c r="B1783" i="121" s="1"/>
  <c r="B1784" i="121" s="1"/>
  <c r="B1785" i="121" s="1"/>
  <c r="B1786" i="121" s="1"/>
  <c r="B1787" i="121" s="1"/>
  <c r="B1788" i="121" s="1"/>
  <c r="B1789" i="121" s="1"/>
  <c r="B1790" i="121" s="1"/>
  <c r="B1791" i="121" s="1"/>
  <c r="B1792" i="121" s="1"/>
  <c r="B1793" i="121" s="1"/>
  <c r="B1794" i="121" s="1"/>
  <c r="B1795" i="121" s="1"/>
  <c r="B1796" i="121" s="1"/>
  <c r="B1797" i="121" s="1"/>
  <c r="B1798" i="121" s="1"/>
  <c r="B1799" i="121" s="1"/>
  <c r="B1800" i="121" s="1"/>
  <c r="B1801" i="121" s="1"/>
  <c r="B1802" i="121" s="1"/>
  <c r="B1803" i="121" s="1"/>
  <c r="B1804" i="121" s="1"/>
  <c r="B1805" i="121" s="1"/>
  <c r="B1806" i="121" s="1"/>
  <c r="B1807" i="121" s="1"/>
  <c r="B1808" i="121" s="1"/>
  <c r="B1809" i="121" s="1"/>
  <c r="B1810" i="121" s="1"/>
  <c r="B1811" i="121" s="1"/>
  <c r="B1812" i="121" s="1"/>
  <c r="B1813" i="121" s="1"/>
  <c r="B1814" i="121" s="1"/>
  <c r="B1815" i="121" s="1"/>
  <c r="B1816" i="121" s="1"/>
  <c r="B1817" i="121" s="1"/>
  <c r="B1818" i="121" s="1"/>
  <c r="B1819" i="121" s="1"/>
  <c r="B1820" i="121" s="1"/>
  <c r="B1821" i="121" s="1"/>
  <c r="B1822" i="121" s="1"/>
  <c r="B1823" i="121" s="1"/>
  <c r="B1824" i="121" s="1"/>
  <c r="B1825" i="121" s="1"/>
  <c r="B1826" i="121" s="1"/>
  <c r="B1827" i="121" s="1"/>
  <c r="B1828" i="121" s="1"/>
  <c r="B1829" i="121" s="1"/>
  <c r="B1830" i="121" s="1"/>
  <c r="B1831" i="121" s="1"/>
  <c r="B1832" i="121" s="1"/>
  <c r="B1833" i="121" s="1"/>
  <c r="B1834" i="121" s="1"/>
  <c r="B1835" i="121" s="1"/>
  <c r="B1836" i="121" s="1"/>
  <c r="B1837" i="121" s="1"/>
  <c r="B1838" i="121" s="1"/>
  <c r="B1839" i="121" s="1"/>
  <c r="B1840" i="121" s="1"/>
  <c r="B1841" i="121" s="1"/>
  <c r="B1842" i="121" s="1"/>
  <c r="B1843" i="121" s="1"/>
  <c r="B1844" i="121" s="1"/>
  <c r="B1845" i="121" s="1"/>
  <c r="B1846" i="121" s="1"/>
  <c r="B1847" i="121" s="1"/>
  <c r="B1848" i="121" s="1"/>
  <c r="B1849" i="121" s="1"/>
  <c r="B1850" i="121" s="1"/>
  <c r="B1851" i="121" s="1"/>
  <c r="B1852" i="121" s="1"/>
  <c r="B1853" i="121" s="1"/>
  <c r="B1854" i="121" s="1"/>
  <c r="B1855" i="121" s="1"/>
  <c r="B1856" i="121" s="1"/>
  <c r="B1857" i="121" s="1"/>
  <c r="B1858" i="121" s="1"/>
  <c r="B1859" i="121" s="1"/>
  <c r="B1860" i="121" s="1"/>
  <c r="B1861" i="121" s="1"/>
  <c r="B1862" i="121" s="1"/>
  <c r="B1863" i="121" s="1"/>
  <c r="B1864" i="121" s="1"/>
  <c r="B1865" i="121" s="1"/>
  <c r="B1866" i="121" s="1"/>
  <c r="B1867" i="121" s="1"/>
  <c r="B1868" i="121" s="1"/>
  <c r="B1869" i="121" s="1"/>
  <c r="B1870" i="121" s="1"/>
  <c r="B1871" i="121" s="1"/>
  <c r="B1872" i="121" s="1"/>
  <c r="B1873" i="121" s="1"/>
  <c r="B1874" i="121" s="1"/>
  <c r="B1875" i="121" s="1"/>
  <c r="B1876" i="121" s="1"/>
  <c r="B1877" i="121" s="1"/>
  <c r="B1878" i="121" s="1"/>
  <c r="B1879" i="121" s="1"/>
  <c r="B1880" i="121" s="1"/>
  <c r="B1881" i="121" s="1"/>
  <c r="B1882" i="121" s="1"/>
  <c r="B1883" i="121" s="1"/>
  <c r="B1884" i="121" s="1"/>
  <c r="B1885" i="121" s="1"/>
  <c r="B1886" i="121" s="1"/>
  <c r="B1887" i="121" s="1"/>
  <c r="B1888" i="121" s="1"/>
  <c r="B1889" i="121" s="1"/>
  <c r="B1890" i="121" s="1"/>
  <c r="B1891" i="121" s="1"/>
  <c r="B1892" i="121" s="1"/>
  <c r="B1893" i="121" s="1"/>
  <c r="B1894" i="121" s="1"/>
  <c r="B1895" i="121" s="1"/>
  <c r="B1896" i="121" s="1"/>
  <c r="B1897" i="121" s="1"/>
  <c r="B1898" i="121" s="1"/>
  <c r="B1899" i="121" s="1"/>
  <c r="B1900" i="121" s="1"/>
  <c r="B1901" i="121" s="1"/>
  <c r="B1902" i="121" s="1"/>
  <c r="B1903" i="121" s="1"/>
  <c r="B1904" i="121" s="1"/>
  <c r="B1905" i="121" s="1"/>
  <c r="B1906" i="121" s="1"/>
  <c r="B1907" i="121" s="1"/>
  <c r="B1908" i="121" s="1"/>
  <c r="B1909" i="121" s="1"/>
  <c r="B1910" i="121" s="1"/>
  <c r="B1911" i="121" s="1"/>
  <c r="B1912" i="121" s="1"/>
  <c r="B1913" i="121" s="1"/>
  <c r="B1914" i="121" s="1"/>
  <c r="B1915" i="121" s="1"/>
  <c r="B1916" i="121" s="1"/>
  <c r="B1917" i="121" s="1"/>
  <c r="B1918" i="121" s="1"/>
  <c r="B1919" i="121" s="1"/>
  <c r="B1920" i="121" s="1"/>
  <c r="B1921" i="121" s="1"/>
  <c r="B1922" i="121" s="1"/>
  <c r="B1923" i="121" s="1"/>
  <c r="B1924" i="121" s="1"/>
  <c r="B1925" i="121" s="1"/>
  <c r="B1926" i="121" s="1"/>
  <c r="B1927" i="121" s="1"/>
  <c r="B1928" i="121" s="1"/>
  <c r="B1929" i="121" s="1"/>
  <c r="B1930" i="121" s="1"/>
  <c r="B1931" i="121" s="1"/>
  <c r="B1932" i="121" s="1"/>
  <c r="B1933" i="121" s="1"/>
  <c r="B1934" i="121" s="1"/>
  <c r="B1935" i="121" s="1"/>
  <c r="B1936" i="121" s="1"/>
  <c r="B1937" i="121" s="1"/>
  <c r="B1938" i="121" s="1"/>
  <c r="B1939" i="121" s="1"/>
  <c r="B1940" i="121" s="1"/>
  <c r="B1941" i="121" s="1"/>
  <c r="B1942" i="121" s="1"/>
  <c r="B1943" i="121" s="1"/>
  <c r="B1944" i="121" s="1"/>
  <c r="B1945" i="121" s="1"/>
  <c r="B1946" i="121" s="1"/>
  <c r="B1947" i="121" s="1"/>
  <c r="B1948" i="121" s="1"/>
  <c r="B1949" i="121" s="1"/>
  <c r="B1950" i="121" s="1"/>
  <c r="B1951" i="121" s="1"/>
  <c r="B1952" i="121" s="1"/>
  <c r="B1953" i="121" s="1"/>
  <c r="B1954" i="121" s="1"/>
  <c r="B1955" i="121" s="1"/>
  <c r="B1956" i="121" s="1"/>
  <c r="B1957" i="121" s="1"/>
  <c r="B1958" i="121" s="1"/>
  <c r="B1959" i="121" s="1"/>
  <c r="B1960" i="121" s="1"/>
  <c r="B1961" i="121" s="1"/>
  <c r="B1962" i="121" s="1"/>
  <c r="B1963" i="121" s="1"/>
  <c r="B1964" i="121" s="1"/>
  <c r="B1965" i="121" s="1"/>
  <c r="B1966" i="121" s="1"/>
  <c r="B1967" i="121" s="1"/>
  <c r="B1968" i="121" s="1"/>
  <c r="B1969" i="121" s="1"/>
  <c r="B1970" i="121" s="1"/>
  <c r="B1971" i="121" s="1"/>
  <c r="B1972" i="121" s="1"/>
  <c r="B1973" i="121" s="1"/>
  <c r="B1974" i="121" s="1"/>
  <c r="B1975" i="121" s="1"/>
  <c r="B1976" i="121" s="1"/>
  <c r="B1977" i="121" s="1"/>
  <c r="B1978" i="121" s="1"/>
  <c r="B1979" i="121" s="1"/>
  <c r="B1980" i="121" s="1"/>
  <c r="B1981" i="121" s="1"/>
  <c r="B1982" i="121" s="1"/>
  <c r="B1983" i="121" s="1"/>
  <c r="B1984" i="121" s="1"/>
  <c r="B1985" i="121" s="1"/>
  <c r="B1986" i="121" s="1"/>
  <c r="B1987" i="121" s="1"/>
  <c r="B1988" i="121" s="1"/>
  <c r="B1989" i="121" s="1"/>
  <c r="B1990" i="121" s="1"/>
  <c r="B1991" i="121" s="1"/>
  <c r="B1992" i="121" s="1"/>
  <c r="B1993" i="121" s="1"/>
  <c r="B1994" i="121" s="1"/>
  <c r="B1995" i="121" s="1"/>
  <c r="B1996" i="121" s="1"/>
  <c r="B1997" i="121" s="1"/>
  <c r="B1998" i="121" s="1"/>
  <c r="B1999" i="121" s="1"/>
  <c r="B2000" i="121" s="1"/>
  <c r="B2001" i="121" s="1"/>
  <c r="B2002" i="121" s="1"/>
  <c r="B2003" i="121" s="1"/>
  <c r="B2004" i="121" s="1"/>
  <c r="B2005" i="121" s="1"/>
  <c r="B2006" i="121" s="1"/>
  <c r="B2007" i="121" s="1"/>
  <c r="B2008" i="121" s="1"/>
  <c r="B2009" i="121" s="1"/>
  <c r="B2010" i="121" s="1"/>
  <c r="B2011" i="121" s="1"/>
  <c r="B2012" i="121" s="1"/>
  <c r="B2013" i="121" s="1"/>
  <c r="B2014" i="121" s="1"/>
  <c r="B2015" i="121" s="1"/>
  <c r="B2016" i="121" s="1"/>
  <c r="B2017" i="121" s="1"/>
  <c r="B2018" i="121" s="1"/>
  <c r="B2019" i="121" s="1"/>
  <c r="B2020" i="121" s="1"/>
  <c r="B2021" i="121" s="1"/>
  <c r="B2022" i="121" s="1"/>
  <c r="B2023" i="121" s="1"/>
  <c r="B2024" i="121" s="1"/>
  <c r="B2025" i="121" s="1"/>
  <c r="B2026" i="121" s="1"/>
  <c r="B2027" i="121" s="1"/>
  <c r="B2028" i="121" s="1"/>
  <c r="B2029" i="121" s="1"/>
  <c r="B2030" i="121" s="1"/>
  <c r="B2031" i="121" s="1"/>
  <c r="B2032" i="121" s="1"/>
  <c r="B2033" i="121" s="1"/>
  <c r="B2034" i="121" s="1"/>
  <c r="B2035" i="121" s="1"/>
  <c r="B2036" i="121" s="1"/>
  <c r="B2037" i="121" s="1"/>
  <c r="B2038" i="121" s="1"/>
  <c r="B2039" i="121" s="1"/>
  <c r="B2040" i="121" s="1"/>
  <c r="B2041" i="121" s="1"/>
  <c r="B2042" i="121" s="1"/>
  <c r="B2043" i="121" s="1"/>
  <c r="B2044" i="121" s="1"/>
  <c r="B2045" i="121" s="1"/>
  <c r="B2046" i="121" s="1"/>
  <c r="B2047" i="121" s="1"/>
  <c r="B2048" i="121" s="1"/>
  <c r="B2049" i="121" s="1"/>
  <c r="B2050" i="121" s="1"/>
  <c r="B2051" i="121" s="1"/>
  <c r="B2052" i="121" s="1"/>
  <c r="B2053" i="121" s="1"/>
  <c r="B2054" i="121" s="1"/>
  <c r="B2055" i="121" s="1"/>
  <c r="B2056" i="121" s="1"/>
  <c r="B2057" i="121" s="1"/>
  <c r="B2058" i="121" s="1"/>
  <c r="B2059" i="121" s="1"/>
  <c r="B2060" i="121" s="1"/>
  <c r="B2061" i="121" s="1"/>
  <c r="B2062" i="121" s="1"/>
  <c r="B2063" i="121" s="1"/>
  <c r="B2064" i="121" s="1"/>
  <c r="B2065" i="121" s="1"/>
  <c r="B2066" i="121" s="1"/>
  <c r="B2067" i="121" s="1"/>
  <c r="B2068" i="121" s="1"/>
  <c r="B2069" i="121" s="1"/>
  <c r="B2070" i="121" s="1"/>
  <c r="B2071" i="121" s="1"/>
  <c r="B2072" i="121" s="1"/>
  <c r="B2073" i="121" s="1"/>
  <c r="B2074" i="121" s="1"/>
  <c r="B2075" i="121" s="1"/>
  <c r="B2076" i="121" s="1"/>
  <c r="B2077" i="121" s="1"/>
  <c r="B2078" i="121" s="1"/>
  <c r="B2079" i="121" s="1"/>
  <c r="B2080" i="121" s="1"/>
  <c r="B2081" i="121" s="1"/>
  <c r="B2082" i="121" s="1"/>
  <c r="B2083" i="121" s="1"/>
  <c r="B2084" i="121" s="1"/>
  <c r="B2085" i="121" s="1"/>
  <c r="B2086" i="121" s="1"/>
  <c r="B2087" i="121" s="1"/>
  <c r="B2088" i="121" s="1"/>
  <c r="B2089" i="121" s="1"/>
  <c r="B2090" i="121" s="1"/>
  <c r="B2091" i="121" s="1"/>
  <c r="B2092" i="121" s="1"/>
  <c r="B2093" i="121" s="1"/>
  <c r="B2094" i="121" s="1"/>
  <c r="B2095" i="121" s="1"/>
  <c r="B2096" i="121" s="1"/>
  <c r="B2097" i="121" s="1"/>
  <c r="B2098" i="121" s="1"/>
  <c r="B2099" i="121" s="1"/>
  <c r="B2100" i="121" s="1"/>
  <c r="B2101" i="121" s="1"/>
  <c r="B2102" i="121" s="1"/>
  <c r="B2103" i="121" s="1"/>
  <c r="B2104" i="121" s="1"/>
  <c r="B2105" i="121" s="1"/>
  <c r="B2106" i="121" s="1"/>
  <c r="B2107" i="121" s="1"/>
  <c r="B2108" i="121" s="1"/>
  <c r="B2109" i="121" s="1"/>
  <c r="B2110" i="121" s="1"/>
  <c r="B2111" i="121" s="1"/>
  <c r="B2112" i="121" s="1"/>
  <c r="B2113" i="121" s="1"/>
  <c r="B2114" i="121" s="1"/>
  <c r="B2115" i="121" s="1"/>
  <c r="B2116" i="121" s="1"/>
  <c r="B2117" i="121" s="1"/>
  <c r="B2118" i="121" s="1"/>
  <c r="B2119" i="121" s="1"/>
  <c r="B2120" i="121" s="1"/>
  <c r="B2121" i="121" s="1"/>
  <c r="B2122" i="121" s="1"/>
  <c r="B2123" i="121" s="1"/>
  <c r="B2124" i="121" s="1"/>
  <c r="B2125" i="121" s="1"/>
  <c r="B2126" i="121" s="1"/>
  <c r="B2127" i="121" s="1"/>
  <c r="B2128" i="121" s="1"/>
  <c r="B2129" i="121" s="1"/>
  <c r="B2130" i="121" s="1"/>
  <c r="B2131" i="121" s="1"/>
  <c r="B2132" i="121" s="1"/>
  <c r="B2133" i="121" s="1"/>
  <c r="B2134" i="121" s="1"/>
  <c r="B2135" i="121" s="1"/>
  <c r="B2136" i="121" s="1"/>
  <c r="B2137" i="121" s="1"/>
  <c r="B2138" i="121" s="1"/>
  <c r="B2139" i="121" s="1"/>
  <c r="B2140" i="121" s="1"/>
  <c r="B2141" i="121" s="1"/>
  <c r="B2142" i="121" s="1"/>
  <c r="B2143" i="121" s="1"/>
  <c r="B2144" i="121" s="1"/>
  <c r="B2145" i="121" s="1"/>
  <c r="B2146" i="121" s="1"/>
  <c r="B2147" i="121" s="1"/>
  <c r="B2148" i="121" s="1"/>
  <c r="B2149" i="121" s="1"/>
  <c r="B2150" i="121" s="1"/>
  <c r="B2151" i="121" s="1"/>
  <c r="B2152" i="121" s="1"/>
  <c r="B2153" i="121" s="1"/>
  <c r="B2154" i="121" s="1"/>
  <c r="B2155" i="121" s="1"/>
  <c r="B2156" i="121" s="1"/>
  <c r="B2157" i="121" s="1"/>
  <c r="B2158" i="121" s="1"/>
  <c r="B2159" i="121" s="1"/>
  <c r="B2160" i="121" s="1"/>
  <c r="B2161" i="121" s="1"/>
  <c r="B2162" i="121" s="1"/>
  <c r="B2163" i="121" s="1"/>
  <c r="B2164" i="121" s="1"/>
  <c r="B2165" i="121" s="1"/>
  <c r="B2166" i="121" s="1"/>
  <c r="B2167" i="121" s="1"/>
  <c r="B2168" i="121" s="1"/>
  <c r="B2169" i="121" s="1"/>
  <c r="B2170" i="121" s="1"/>
  <c r="B2171" i="121" s="1"/>
  <c r="B2172" i="121" s="1"/>
  <c r="B2173" i="121" s="1"/>
  <c r="B2174" i="121" s="1"/>
  <c r="B2175" i="121" s="1"/>
  <c r="B2176" i="121" s="1"/>
  <c r="B2177" i="121" s="1"/>
  <c r="B2178" i="121" s="1"/>
  <c r="B2179" i="121" s="1"/>
  <c r="B2180" i="121" s="1"/>
  <c r="B2181" i="121" s="1"/>
  <c r="B2182" i="121" s="1"/>
  <c r="B2183" i="121" s="1"/>
  <c r="B2184" i="121" s="1"/>
  <c r="B2185" i="121" s="1"/>
  <c r="B2186" i="121" s="1"/>
  <c r="B2187" i="121" s="1"/>
  <c r="B2188" i="121" s="1"/>
  <c r="B2189" i="121" s="1"/>
  <c r="B2190" i="121" s="1"/>
  <c r="B2191" i="121" s="1"/>
  <c r="B2192" i="121" s="1"/>
  <c r="B2193" i="121" s="1"/>
  <c r="B2194" i="121" s="1"/>
  <c r="B2195" i="121" s="1"/>
  <c r="B2196" i="121" s="1"/>
  <c r="B2197" i="121" s="1"/>
  <c r="B2198" i="121" s="1"/>
  <c r="B2199" i="121" s="1"/>
  <c r="B2200" i="121" s="1"/>
  <c r="B2201" i="121" s="1"/>
  <c r="B2202" i="121" s="1"/>
  <c r="B2203" i="121" s="1"/>
  <c r="B2204" i="121" s="1"/>
  <c r="B2205" i="121" s="1"/>
  <c r="B2206" i="121" s="1"/>
  <c r="B2207" i="121" s="1"/>
  <c r="B2208" i="121" s="1"/>
  <c r="B2209" i="121" s="1"/>
  <c r="B2210" i="121" s="1"/>
  <c r="B2211" i="121" s="1"/>
  <c r="B2212" i="121" s="1"/>
  <c r="B2213" i="121" s="1"/>
  <c r="B2214" i="121" s="1"/>
  <c r="B2215" i="121" s="1"/>
  <c r="B2216" i="121" s="1"/>
  <c r="B2217" i="121" s="1"/>
  <c r="B2218" i="121" s="1"/>
  <c r="B2219" i="121" s="1"/>
  <c r="B2220" i="121" s="1"/>
  <c r="B2221" i="121" s="1"/>
  <c r="B2222" i="121" s="1"/>
  <c r="B2223" i="121" s="1"/>
  <c r="B2224" i="121" s="1"/>
  <c r="B2225" i="121" s="1"/>
  <c r="B2226" i="121" s="1"/>
  <c r="B2227" i="121" s="1"/>
  <c r="B2228" i="121" s="1"/>
  <c r="B2229" i="121" s="1"/>
  <c r="B2230" i="121" s="1"/>
  <c r="B2231" i="121" s="1"/>
  <c r="B2232" i="121" s="1"/>
  <c r="B2233" i="121" s="1"/>
  <c r="B2234" i="121" s="1"/>
  <c r="B2235" i="121" s="1"/>
  <c r="B2236" i="121" s="1"/>
  <c r="B2237" i="121" s="1"/>
  <c r="B2238" i="121" s="1"/>
  <c r="B2239" i="121" s="1"/>
  <c r="B2240" i="121" s="1"/>
  <c r="B2241" i="121" s="1"/>
  <c r="B2242" i="121" s="1"/>
  <c r="B2243" i="121" s="1"/>
  <c r="B2244" i="121" s="1"/>
  <c r="B2245" i="121" s="1"/>
  <c r="B2246" i="121" s="1"/>
  <c r="B2247" i="121" s="1"/>
  <c r="B2248" i="121" s="1"/>
  <c r="B2249" i="121" s="1"/>
  <c r="B2250" i="121" s="1"/>
  <c r="B2251" i="121" s="1"/>
  <c r="B2252" i="121" s="1"/>
  <c r="B2253" i="121" s="1"/>
  <c r="B2254" i="121" s="1"/>
  <c r="B2255" i="121" s="1"/>
  <c r="B2256" i="121" s="1"/>
  <c r="B2257" i="121" s="1"/>
  <c r="B2258" i="121" s="1"/>
  <c r="B2259" i="121" s="1"/>
  <c r="B2260" i="121" s="1"/>
  <c r="B2261" i="121" s="1"/>
  <c r="B2262" i="121" s="1"/>
  <c r="B2263" i="121" s="1"/>
  <c r="B2264" i="121" s="1"/>
  <c r="B2265" i="121" s="1"/>
  <c r="B2266" i="121" s="1"/>
  <c r="B2267" i="121" s="1"/>
  <c r="B2268" i="121" s="1"/>
  <c r="B2269" i="121" s="1"/>
  <c r="B2270" i="121" s="1"/>
  <c r="B2271" i="121" s="1"/>
  <c r="B2272" i="121" s="1"/>
  <c r="B2273" i="121" s="1"/>
  <c r="B2274" i="121" s="1"/>
  <c r="B2275" i="121" s="1"/>
  <c r="B2276" i="121" s="1"/>
  <c r="B2277" i="121" s="1"/>
  <c r="B2278" i="121" s="1"/>
  <c r="B2279" i="121" s="1"/>
  <c r="B2280" i="121" s="1"/>
  <c r="B2281" i="121" s="1"/>
  <c r="B2282" i="121" s="1"/>
  <c r="B2283" i="121" s="1"/>
  <c r="B2284" i="121" s="1"/>
  <c r="B2285" i="121" s="1"/>
  <c r="B2286" i="121" s="1"/>
  <c r="B2287" i="121" s="1"/>
  <c r="B2288" i="121" s="1"/>
  <c r="B2289" i="121" s="1"/>
  <c r="B2290" i="121" s="1"/>
  <c r="B2291" i="121" s="1"/>
  <c r="B2292" i="121" s="1"/>
  <c r="B2293" i="121" s="1"/>
  <c r="B2294" i="121" s="1"/>
  <c r="B2295" i="121" s="1"/>
  <c r="B2296" i="121" s="1"/>
  <c r="B2297" i="121" s="1"/>
  <c r="B2298" i="121" s="1"/>
  <c r="B2299" i="121" s="1"/>
  <c r="B2300" i="121" s="1"/>
  <c r="B2301" i="121" s="1"/>
  <c r="B2302" i="121" s="1"/>
  <c r="B2303" i="121" s="1"/>
  <c r="B2304" i="121" s="1"/>
  <c r="B2305" i="121" s="1"/>
  <c r="B2306" i="121" s="1"/>
  <c r="B2307" i="121" s="1"/>
  <c r="B2308" i="121" s="1"/>
  <c r="B2309" i="121" s="1"/>
  <c r="B2310" i="121" s="1"/>
  <c r="B2311" i="121" s="1"/>
  <c r="B2312" i="121" s="1"/>
  <c r="B2313" i="121" s="1"/>
  <c r="B2314" i="121" s="1"/>
  <c r="B2315" i="121" s="1"/>
  <c r="B2316" i="121" s="1"/>
  <c r="B2317" i="121" s="1"/>
  <c r="B2318" i="121" s="1"/>
  <c r="B2319" i="121" s="1"/>
  <c r="B2320" i="121" s="1"/>
  <c r="B2321" i="121" s="1"/>
  <c r="B2322" i="121" s="1"/>
  <c r="B2323" i="121" s="1"/>
  <c r="B2324" i="121" s="1"/>
  <c r="B2325" i="121" s="1"/>
  <c r="B2326" i="121" s="1"/>
  <c r="B2327" i="121" s="1"/>
  <c r="B2328" i="121" s="1"/>
  <c r="B2329" i="121" s="1"/>
  <c r="B2330" i="121" s="1"/>
  <c r="B2331" i="121" s="1"/>
  <c r="B2332" i="121" s="1"/>
  <c r="B2333" i="121" s="1"/>
  <c r="B2334" i="121" s="1"/>
  <c r="B2335" i="121" s="1"/>
  <c r="B2336" i="121" s="1"/>
  <c r="B2337" i="121" s="1"/>
  <c r="B2338" i="121" s="1"/>
  <c r="B2339" i="121" s="1"/>
  <c r="B2340" i="121" s="1"/>
  <c r="B2341" i="121" s="1"/>
  <c r="B2342" i="121" s="1"/>
  <c r="B2343" i="121" s="1"/>
  <c r="B2344" i="121" s="1"/>
  <c r="B2345" i="121" s="1"/>
  <c r="B2346" i="121" s="1"/>
  <c r="B2347" i="121" s="1"/>
  <c r="B2348" i="121" s="1"/>
  <c r="B2349" i="121" s="1"/>
  <c r="B2350" i="121" s="1"/>
  <c r="B2351" i="121" s="1"/>
  <c r="B2352" i="121" s="1"/>
  <c r="B2353" i="121" s="1"/>
  <c r="B2354" i="121" s="1"/>
  <c r="B2355" i="121" s="1"/>
  <c r="B2356" i="121" s="1"/>
  <c r="B2357" i="121" s="1"/>
  <c r="B2358" i="121" s="1"/>
  <c r="B2359" i="121" s="1"/>
  <c r="B2360" i="121" s="1"/>
  <c r="B2361" i="121" s="1"/>
  <c r="B2362" i="121" s="1"/>
  <c r="B2363" i="121" s="1"/>
  <c r="B2364" i="121" s="1"/>
  <c r="B2365" i="121" s="1"/>
  <c r="B2366" i="121" s="1"/>
  <c r="B2367" i="121" s="1"/>
  <c r="B2368" i="121" s="1"/>
  <c r="B2369" i="121" s="1"/>
  <c r="B2370" i="121" s="1"/>
  <c r="B2371" i="121" s="1"/>
  <c r="B2372" i="121" s="1"/>
  <c r="B2373" i="121" s="1"/>
  <c r="B2374" i="121" s="1"/>
  <c r="B2375" i="121" s="1"/>
  <c r="B2376" i="121" s="1"/>
  <c r="B2377" i="121" s="1"/>
  <c r="B2378" i="121" s="1"/>
  <c r="B2379" i="121" s="1"/>
  <c r="B2380" i="121" s="1"/>
  <c r="B2381" i="121" s="1"/>
  <c r="B2382" i="121" s="1"/>
  <c r="B2383" i="121" s="1"/>
  <c r="B2384" i="121" s="1"/>
  <c r="B2385" i="121" s="1"/>
  <c r="B2386" i="121" s="1"/>
  <c r="B2387" i="121" s="1"/>
  <c r="B2388" i="121" s="1"/>
  <c r="B2389" i="121" s="1"/>
  <c r="B2390" i="121" s="1"/>
  <c r="B2391" i="121" s="1"/>
  <c r="B2392" i="121" s="1"/>
  <c r="B2393" i="121" s="1"/>
  <c r="B2394" i="121" s="1"/>
  <c r="B2395" i="121" s="1"/>
  <c r="B2396" i="121" s="1"/>
  <c r="B2397" i="121" s="1"/>
  <c r="B2398" i="121" s="1"/>
  <c r="B2399" i="121" s="1"/>
  <c r="B2400" i="121" s="1"/>
  <c r="B2401" i="121" s="1"/>
  <c r="B2402" i="121" s="1"/>
  <c r="B2403" i="121" s="1"/>
  <c r="B2404" i="121" s="1"/>
  <c r="B2405" i="121" s="1"/>
  <c r="B2406" i="121" s="1"/>
  <c r="B2407" i="121" s="1"/>
  <c r="B2408" i="121" s="1"/>
  <c r="B2409" i="121" s="1"/>
  <c r="B2410" i="121" s="1"/>
  <c r="B2411" i="121" s="1"/>
  <c r="B2412" i="121" s="1"/>
  <c r="B2413" i="121" s="1"/>
  <c r="B2414" i="121" s="1"/>
  <c r="B2415" i="121" s="1"/>
  <c r="B2416" i="121" s="1"/>
  <c r="B2417" i="121" s="1"/>
  <c r="B2418" i="121" s="1"/>
  <c r="B2419" i="121" s="1"/>
  <c r="B2420" i="121" s="1"/>
  <c r="B2421" i="121" s="1"/>
  <c r="B2422" i="121" s="1"/>
  <c r="B2423" i="121" s="1"/>
  <c r="B2424" i="121" s="1"/>
  <c r="B2425" i="121" s="1"/>
  <c r="B2426" i="121" s="1"/>
  <c r="B2427" i="121" s="1"/>
  <c r="B2428" i="121" s="1"/>
  <c r="B2429" i="121" s="1"/>
  <c r="B2430" i="121" s="1"/>
  <c r="B2431" i="121" s="1"/>
  <c r="B2432" i="121" s="1"/>
  <c r="B2433" i="121" s="1"/>
  <c r="B2434" i="121" s="1"/>
  <c r="B2435" i="121" s="1"/>
  <c r="B2436" i="121" s="1"/>
  <c r="B2437" i="121" s="1"/>
  <c r="B2438" i="121" s="1"/>
  <c r="B2439" i="121" s="1"/>
  <c r="B2440" i="121" s="1"/>
  <c r="B2441" i="121" s="1"/>
  <c r="B2442" i="121" s="1"/>
  <c r="B2443" i="121" s="1"/>
  <c r="B2444" i="121" s="1"/>
  <c r="B2445" i="121" s="1"/>
  <c r="B2446" i="121" s="1"/>
  <c r="B2447" i="121" s="1"/>
  <c r="B2448" i="121" s="1"/>
  <c r="B2449" i="121" s="1"/>
  <c r="B2450" i="121" s="1"/>
  <c r="B2451" i="121" s="1"/>
  <c r="B2452" i="121" s="1"/>
  <c r="B2453" i="121" s="1"/>
  <c r="B2454" i="121" s="1"/>
  <c r="B2455" i="121" s="1"/>
  <c r="B2456" i="121" s="1"/>
  <c r="B2457" i="121" s="1"/>
  <c r="B2458" i="121" s="1"/>
  <c r="B2459" i="121" s="1"/>
  <c r="B2460" i="121" s="1"/>
  <c r="B2461" i="121" s="1"/>
  <c r="B2462" i="121" s="1"/>
  <c r="B2463" i="121" s="1"/>
  <c r="B2464" i="121" s="1"/>
  <c r="B2465" i="121" s="1"/>
  <c r="B2466" i="121" s="1"/>
  <c r="B2467" i="121" s="1"/>
  <c r="B2468" i="121" s="1"/>
  <c r="B2469" i="121" s="1"/>
  <c r="B2470" i="121" s="1"/>
  <c r="B2471" i="121" s="1"/>
  <c r="B2472" i="121" s="1"/>
  <c r="B2473" i="121" s="1"/>
  <c r="B2474" i="121" s="1"/>
  <c r="B2475" i="121" s="1"/>
  <c r="B2476" i="121" s="1"/>
  <c r="B2477" i="121" s="1"/>
  <c r="B2478" i="121" s="1"/>
  <c r="B2479" i="121" s="1"/>
  <c r="B2480" i="121" s="1"/>
  <c r="B2481" i="121" s="1"/>
  <c r="B2482" i="121" s="1"/>
  <c r="B2483" i="121" s="1"/>
  <c r="B2484" i="121" s="1"/>
  <c r="B2485" i="121" s="1"/>
  <c r="B2486" i="121" s="1"/>
  <c r="B2487" i="121" s="1"/>
  <c r="B2488" i="121" s="1"/>
  <c r="B2489" i="121" s="1"/>
  <c r="B2490" i="121" s="1"/>
  <c r="B2491" i="121" s="1"/>
  <c r="B2492" i="121" s="1"/>
  <c r="B2493" i="121" s="1"/>
  <c r="B2494" i="121" s="1"/>
  <c r="B2495" i="121" s="1"/>
  <c r="B2496" i="121" s="1"/>
  <c r="B2497" i="121" s="1"/>
  <c r="B2498" i="121" s="1"/>
  <c r="B2499" i="121" s="1"/>
  <c r="B2500" i="121" s="1"/>
  <c r="B2501" i="121" s="1"/>
  <c r="B2502" i="121" s="1"/>
  <c r="B2503" i="121" s="1"/>
  <c r="B2504" i="121" s="1"/>
  <c r="B2505" i="121" s="1"/>
  <c r="B2506" i="121" s="1"/>
  <c r="B2507" i="121" s="1"/>
  <c r="B2508" i="121" s="1"/>
  <c r="B2509" i="121" s="1"/>
  <c r="B2510" i="121" s="1"/>
  <c r="B2511" i="121" s="1"/>
  <c r="B2512" i="121" s="1"/>
  <c r="B2513" i="121" s="1"/>
  <c r="B2514" i="121" s="1"/>
  <c r="B2515" i="121" s="1"/>
  <c r="B2516" i="121" s="1"/>
  <c r="B2517" i="121" s="1"/>
  <c r="B2518" i="121" s="1"/>
  <c r="B2519" i="121" s="1"/>
  <c r="B2520" i="121" s="1"/>
  <c r="B2521" i="121" s="1"/>
  <c r="B2522" i="121" s="1"/>
  <c r="B2523" i="121" s="1"/>
  <c r="B2524" i="121" s="1"/>
  <c r="B2525" i="121" s="1"/>
  <c r="B2526" i="121" s="1"/>
  <c r="B2527" i="121" s="1"/>
  <c r="B2528" i="121" s="1"/>
  <c r="B2529" i="121" s="1"/>
  <c r="B2530" i="121" s="1"/>
  <c r="B2531" i="121" s="1"/>
  <c r="B2532" i="121" s="1"/>
  <c r="B2533" i="121" s="1"/>
  <c r="B2534" i="121" s="1"/>
  <c r="B2535" i="121" s="1"/>
  <c r="B2536" i="121" s="1"/>
  <c r="B2537" i="121" s="1"/>
  <c r="B2538" i="121" s="1"/>
  <c r="B2539" i="121" s="1"/>
  <c r="B2540" i="121" s="1"/>
  <c r="B2541" i="121" s="1"/>
  <c r="B2542" i="121" s="1"/>
  <c r="B2543" i="121" s="1"/>
  <c r="B2544" i="121" s="1"/>
  <c r="B2545" i="121" s="1"/>
  <c r="B2546" i="121" s="1"/>
  <c r="B2547" i="121" s="1"/>
  <c r="B2548" i="121" s="1"/>
  <c r="B2549" i="121" s="1"/>
  <c r="B2550" i="121" s="1"/>
  <c r="B2551" i="121" s="1"/>
  <c r="B2552" i="121" s="1"/>
  <c r="B2553" i="121" s="1"/>
  <c r="B2554" i="121" s="1"/>
  <c r="B2555" i="121" s="1"/>
  <c r="B2556" i="121" s="1"/>
  <c r="B2557" i="121" s="1"/>
  <c r="B2558" i="121" s="1"/>
  <c r="B2559" i="121" s="1"/>
  <c r="B2560" i="121" s="1"/>
  <c r="B2561" i="121" s="1"/>
  <c r="B2562" i="121" s="1"/>
  <c r="B2563" i="121" s="1"/>
  <c r="B2564" i="121" s="1"/>
  <c r="B2565" i="121" s="1"/>
  <c r="B2566" i="121" s="1"/>
  <c r="B2567" i="121" s="1"/>
  <c r="B2568" i="121" s="1"/>
  <c r="B2569" i="121" s="1"/>
  <c r="B2570" i="121" s="1"/>
  <c r="B2571" i="121" s="1"/>
  <c r="B2572" i="121" s="1"/>
  <c r="B2573" i="121" s="1"/>
  <c r="B2574" i="121" s="1"/>
  <c r="B2575" i="121" s="1"/>
  <c r="B2576" i="121" s="1"/>
  <c r="B2577" i="121" s="1"/>
  <c r="B2578" i="121" s="1"/>
  <c r="B2579" i="121" s="1"/>
  <c r="B2580" i="121" s="1"/>
  <c r="B2581" i="121" s="1"/>
  <c r="B2582" i="121" s="1"/>
  <c r="B2583" i="121" s="1"/>
  <c r="B2584" i="121" s="1"/>
  <c r="B2585" i="121" s="1"/>
  <c r="B2586" i="121" s="1"/>
  <c r="B2587" i="121" s="1"/>
  <c r="B2588" i="121" s="1"/>
  <c r="B2589" i="121" s="1"/>
  <c r="B2590" i="121" s="1"/>
  <c r="B2591" i="121" s="1"/>
  <c r="B2592" i="121" s="1"/>
  <c r="B2593" i="121" s="1"/>
  <c r="B2594" i="121" s="1"/>
  <c r="B2595" i="121" s="1"/>
  <c r="B2596" i="121" s="1"/>
  <c r="B2597" i="121" s="1"/>
  <c r="B2598" i="121" s="1"/>
  <c r="B2599" i="121" s="1"/>
  <c r="B2600" i="121" s="1"/>
  <c r="B2601" i="121" s="1"/>
  <c r="B2602" i="121" s="1"/>
  <c r="B2603" i="121" s="1"/>
  <c r="B2604" i="121" s="1"/>
  <c r="B2605" i="121" s="1"/>
  <c r="B2606" i="121" s="1"/>
  <c r="B2607" i="121" s="1"/>
  <c r="B2608" i="121" s="1"/>
  <c r="B2609" i="121" s="1"/>
  <c r="B2610" i="121" s="1"/>
  <c r="B2611" i="121" s="1"/>
  <c r="B2612" i="121" s="1"/>
  <c r="B2613" i="121" s="1"/>
  <c r="B2614" i="121" s="1"/>
  <c r="B2615" i="121" s="1"/>
  <c r="B2616" i="121" s="1"/>
  <c r="B2617" i="121" s="1"/>
  <c r="B2618" i="121" s="1"/>
  <c r="B2619" i="121" s="1"/>
  <c r="B2620" i="121" s="1"/>
  <c r="B2621" i="121" s="1"/>
  <c r="B2622" i="121" s="1"/>
  <c r="B2623" i="121" s="1"/>
  <c r="B2624" i="121" s="1"/>
  <c r="B2625" i="121" s="1"/>
  <c r="B2626" i="121" s="1"/>
  <c r="B2627" i="121" s="1"/>
  <c r="B2628" i="121" s="1"/>
  <c r="B2629" i="121" s="1"/>
  <c r="B2630" i="121" s="1"/>
  <c r="B2631" i="121" s="1"/>
  <c r="B2632" i="121" s="1"/>
  <c r="B2633" i="121" s="1"/>
  <c r="B2634" i="121" s="1"/>
  <c r="B2635" i="121" s="1"/>
  <c r="B2636" i="121" s="1"/>
  <c r="B2637" i="121" s="1"/>
  <c r="B2638" i="121" s="1"/>
  <c r="B2639" i="121" s="1"/>
  <c r="B2640" i="121" s="1"/>
  <c r="B2641" i="121" s="1"/>
  <c r="B2642" i="121" s="1"/>
  <c r="B2643" i="121" s="1"/>
  <c r="B2644" i="121" s="1"/>
  <c r="B2645" i="121" s="1"/>
  <c r="B2646" i="121" s="1"/>
  <c r="B2647" i="121" s="1"/>
  <c r="B2648" i="121" s="1"/>
  <c r="B2649" i="121" s="1"/>
  <c r="B2650" i="121" s="1"/>
  <c r="B2651" i="121" s="1"/>
  <c r="B2652" i="121" s="1"/>
  <c r="B2653" i="121" s="1"/>
  <c r="B2654" i="121" s="1"/>
  <c r="B2655" i="121" s="1"/>
  <c r="B2656" i="121" s="1"/>
  <c r="B2657" i="121" s="1"/>
  <c r="B2658" i="121" s="1"/>
  <c r="B2659" i="121" s="1"/>
  <c r="B2660" i="121" s="1"/>
  <c r="B2661" i="121" s="1"/>
  <c r="B2662" i="121" s="1"/>
  <c r="B2663" i="121" s="1"/>
  <c r="B2664" i="121" s="1"/>
  <c r="B2665" i="121" s="1"/>
  <c r="B2666" i="121" s="1"/>
  <c r="B2667" i="121" s="1"/>
  <c r="B2668" i="121" s="1"/>
  <c r="B2669" i="121" s="1"/>
  <c r="B2670" i="121" s="1"/>
  <c r="B2671" i="121" s="1"/>
  <c r="B2672" i="121" s="1"/>
  <c r="B2673" i="121" s="1"/>
  <c r="B2674" i="121" s="1"/>
  <c r="B2675" i="121" s="1"/>
  <c r="B2676" i="121" s="1"/>
  <c r="B2677" i="121" s="1"/>
  <c r="B2678" i="121" s="1"/>
  <c r="B2679" i="121" s="1"/>
  <c r="B2680" i="121" s="1"/>
  <c r="B2681" i="121" s="1"/>
  <c r="B2682" i="121" s="1"/>
  <c r="B2683" i="121" s="1"/>
  <c r="B2684" i="121" s="1"/>
  <c r="B2685" i="121" s="1"/>
  <c r="B2686" i="121" s="1"/>
  <c r="B2687" i="121" s="1"/>
  <c r="B2688" i="121" s="1"/>
  <c r="B2689" i="121" s="1"/>
  <c r="B2690" i="121" s="1"/>
  <c r="B2691" i="121" s="1"/>
  <c r="B2692" i="121" s="1"/>
  <c r="B2693" i="121" s="1"/>
  <c r="B2694" i="121" s="1"/>
  <c r="B2695" i="121" s="1"/>
  <c r="B2696" i="121" s="1"/>
  <c r="B2697" i="121" s="1"/>
  <c r="B2698" i="121" s="1"/>
  <c r="B2699" i="121" s="1"/>
  <c r="B2700" i="121" s="1"/>
  <c r="B2701" i="121" s="1"/>
  <c r="B2702" i="121" s="1"/>
  <c r="B2703" i="121" s="1"/>
  <c r="B2704" i="121" s="1"/>
  <c r="B2705" i="121" s="1"/>
  <c r="B2706" i="121" s="1"/>
  <c r="B2707" i="121" s="1"/>
  <c r="B2708" i="121" s="1"/>
  <c r="B2709" i="121" s="1"/>
  <c r="B2710" i="121" s="1"/>
  <c r="B2711" i="121" s="1"/>
  <c r="B2712" i="121" s="1"/>
  <c r="B2713" i="121" s="1"/>
  <c r="B2714" i="121" s="1"/>
  <c r="B2715" i="121" s="1"/>
  <c r="B2716" i="121" s="1"/>
  <c r="B2717" i="121" s="1"/>
  <c r="B2718" i="121" s="1"/>
  <c r="B2719" i="121" s="1"/>
  <c r="B2720" i="121" s="1"/>
  <c r="B2721" i="121" s="1"/>
  <c r="B2722" i="121" s="1"/>
  <c r="B2723" i="121" s="1"/>
  <c r="B2724" i="121" s="1"/>
  <c r="B2725" i="121" s="1"/>
  <c r="B2726" i="121" s="1"/>
  <c r="B2727" i="121" s="1"/>
  <c r="B2728" i="121" s="1"/>
  <c r="B2729" i="121" s="1"/>
  <c r="B2730" i="121" s="1"/>
  <c r="B2731" i="121" s="1"/>
  <c r="B2732" i="121" s="1"/>
  <c r="B2733" i="121" s="1"/>
  <c r="B2734" i="121" s="1"/>
  <c r="B2735" i="121" s="1"/>
  <c r="B2736" i="121" s="1"/>
  <c r="B2737" i="121" s="1"/>
  <c r="B2738" i="121" s="1"/>
  <c r="B2739" i="121" s="1"/>
  <c r="B2740" i="121" s="1"/>
  <c r="B2741" i="121" s="1"/>
  <c r="B2742" i="121" s="1"/>
  <c r="B2743" i="121" s="1"/>
  <c r="B2744" i="121" s="1"/>
  <c r="B2745" i="121" s="1"/>
  <c r="B2746" i="121" s="1"/>
  <c r="B2747" i="121" s="1"/>
  <c r="B2748" i="121" s="1"/>
  <c r="B2749" i="121" s="1"/>
  <c r="B2750" i="121" s="1"/>
  <c r="B2751" i="121" s="1"/>
  <c r="B2752" i="121" s="1"/>
  <c r="B2753" i="121" s="1"/>
  <c r="B2754" i="121" s="1"/>
  <c r="B2755" i="121" s="1"/>
  <c r="B2756" i="121" s="1"/>
  <c r="B2757" i="121" s="1"/>
  <c r="B2758" i="121" s="1"/>
  <c r="B2759" i="121" s="1"/>
  <c r="B2760" i="121" s="1"/>
  <c r="B2761" i="121" s="1"/>
  <c r="B2762" i="121" s="1"/>
  <c r="B2763" i="121" s="1"/>
  <c r="B2764" i="121" s="1"/>
  <c r="B2765" i="121" s="1"/>
  <c r="B2766" i="121" s="1"/>
  <c r="B2767" i="121" s="1"/>
  <c r="B2768" i="121" s="1"/>
  <c r="B2769" i="121" s="1"/>
  <c r="B2770" i="121" s="1"/>
  <c r="B2771" i="121" s="1"/>
  <c r="B2772" i="121" s="1"/>
  <c r="B2773" i="121" s="1"/>
  <c r="B2774" i="121" s="1"/>
  <c r="B2775" i="121" s="1"/>
  <c r="B2776" i="121" s="1"/>
  <c r="B2777" i="121" s="1"/>
  <c r="B2778" i="121" s="1"/>
  <c r="B2779" i="121" s="1"/>
  <c r="B2780" i="121" s="1"/>
  <c r="B2781" i="121" s="1"/>
  <c r="B2782" i="121" s="1"/>
  <c r="B2783" i="121" s="1"/>
  <c r="B2784" i="121" s="1"/>
  <c r="B2785" i="121" s="1"/>
  <c r="B2786" i="121" s="1"/>
  <c r="B2787" i="121" s="1"/>
  <c r="B2788" i="121" s="1"/>
  <c r="B2789" i="121" s="1"/>
  <c r="B2790" i="121" s="1"/>
  <c r="B2791" i="121" s="1"/>
  <c r="B2792" i="121" s="1"/>
  <c r="B2793" i="121" s="1"/>
  <c r="B2794" i="121" s="1"/>
  <c r="B2795" i="121" s="1"/>
  <c r="B2796" i="121" s="1"/>
  <c r="B2797" i="121" s="1"/>
  <c r="B2798" i="121" s="1"/>
  <c r="B2799" i="121" s="1"/>
  <c r="B2800" i="121" s="1"/>
  <c r="B2801" i="121" s="1"/>
  <c r="B2802" i="121" s="1"/>
  <c r="B2803" i="121" s="1"/>
  <c r="B2804" i="121" s="1"/>
  <c r="B2805" i="121" s="1"/>
  <c r="B2806" i="121" s="1"/>
  <c r="B2807" i="121" s="1"/>
  <c r="B2808" i="121" s="1"/>
  <c r="B2809" i="121" s="1"/>
  <c r="B2810" i="121" s="1"/>
  <c r="B2811" i="121" s="1"/>
  <c r="B2812" i="121" s="1"/>
  <c r="B2813" i="121" s="1"/>
  <c r="B2814" i="121" s="1"/>
  <c r="B2815" i="121" s="1"/>
  <c r="B2816" i="121" s="1"/>
  <c r="B2817" i="121" s="1"/>
  <c r="B2818" i="121" s="1"/>
  <c r="B2819" i="121" s="1"/>
  <c r="B2820" i="121" s="1"/>
  <c r="B2821" i="121" s="1"/>
  <c r="B2822" i="121" s="1"/>
  <c r="B2823" i="121" s="1"/>
  <c r="B2824" i="121" s="1"/>
  <c r="B2825" i="121" s="1"/>
  <c r="B2826" i="121" s="1"/>
  <c r="B2827" i="121" s="1"/>
  <c r="B2828" i="121" s="1"/>
  <c r="B2829" i="121" s="1"/>
  <c r="B2830" i="121" s="1"/>
  <c r="B2831" i="121" s="1"/>
  <c r="B2832" i="121" s="1"/>
  <c r="B2833" i="121" s="1"/>
  <c r="B2834" i="121" s="1"/>
  <c r="B2835" i="121" s="1"/>
  <c r="B2836" i="121" s="1"/>
  <c r="B2837" i="121" s="1"/>
  <c r="B2838" i="121" s="1"/>
  <c r="B2839" i="121" s="1"/>
  <c r="B2840" i="121" s="1"/>
  <c r="B2841" i="121" s="1"/>
  <c r="B2842" i="121" s="1"/>
  <c r="B2843" i="121" s="1"/>
  <c r="B2844" i="121" s="1"/>
  <c r="B2845" i="121" s="1"/>
  <c r="B2846" i="121" s="1"/>
  <c r="B2847" i="121" s="1"/>
  <c r="B2848" i="121" s="1"/>
  <c r="B2849" i="121" s="1"/>
  <c r="B2850" i="121" s="1"/>
  <c r="B2851" i="121" s="1"/>
  <c r="B2852" i="121" s="1"/>
  <c r="B2853" i="121" s="1"/>
  <c r="B2854" i="121" s="1"/>
  <c r="B2855" i="121" s="1"/>
  <c r="B2856" i="121" s="1"/>
  <c r="B2857" i="121" s="1"/>
  <c r="B2858" i="121" s="1"/>
  <c r="B2859" i="121" s="1"/>
  <c r="B2860" i="121" s="1"/>
  <c r="B2861" i="121" s="1"/>
  <c r="B2862" i="121" s="1"/>
  <c r="B2863" i="121" s="1"/>
  <c r="B2864" i="121" s="1"/>
  <c r="B2865" i="121" s="1"/>
  <c r="B2866" i="121" s="1"/>
  <c r="B2867" i="121" s="1"/>
  <c r="B2868" i="121" s="1"/>
  <c r="B2869" i="121" s="1"/>
  <c r="B2870" i="121" s="1"/>
  <c r="B2871" i="121" s="1"/>
  <c r="B2872" i="121" s="1"/>
  <c r="B2873" i="121" s="1"/>
  <c r="B2874" i="121" s="1"/>
  <c r="B2875" i="121" s="1"/>
  <c r="B2876" i="121" s="1"/>
  <c r="B2877" i="121" s="1"/>
  <c r="B2878" i="121" s="1"/>
  <c r="B2879" i="121" s="1"/>
  <c r="B2880" i="121" s="1"/>
  <c r="B2881" i="121" s="1"/>
  <c r="B2882" i="121" s="1"/>
  <c r="B2883" i="121" s="1"/>
  <c r="B2884" i="121" s="1"/>
  <c r="B2885" i="121" s="1"/>
  <c r="B2886" i="121" s="1"/>
  <c r="B2887" i="121" s="1"/>
  <c r="B2888" i="121" s="1"/>
  <c r="B2889" i="121" s="1"/>
  <c r="B2890" i="121" s="1"/>
  <c r="B2891" i="121" s="1"/>
  <c r="B2892" i="121" s="1"/>
  <c r="B2893" i="121" s="1"/>
  <c r="B2894" i="121" s="1"/>
  <c r="B2895" i="121" s="1"/>
  <c r="B2896" i="121" s="1"/>
  <c r="B2897" i="121" s="1"/>
  <c r="B2898" i="121" s="1"/>
  <c r="B2899" i="121" s="1"/>
  <c r="B2900" i="121" s="1"/>
  <c r="B2901" i="121" s="1"/>
  <c r="B2902" i="121" s="1"/>
  <c r="B2903" i="121" s="1"/>
  <c r="B2904" i="121" s="1"/>
  <c r="B2905" i="121" s="1"/>
  <c r="B2906" i="121" s="1"/>
  <c r="B2907" i="121" s="1"/>
  <c r="B2908" i="121" s="1"/>
  <c r="B2909" i="121" s="1"/>
  <c r="B2910" i="121" s="1"/>
  <c r="B2911" i="121" s="1"/>
  <c r="B2912" i="121" s="1"/>
  <c r="B2913" i="121" s="1"/>
  <c r="B2914" i="121" s="1"/>
  <c r="B2915" i="121" s="1"/>
  <c r="B2916" i="121" s="1"/>
  <c r="B2917" i="121" s="1"/>
  <c r="B2918" i="121" s="1"/>
  <c r="B2919" i="121" s="1"/>
  <c r="B2920" i="121" s="1"/>
  <c r="B2921" i="121" s="1"/>
  <c r="B2922" i="121" s="1"/>
  <c r="B2923" i="121" s="1"/>
  <c r="B2924" i="121" s="1"/>
  <c r="B2925" i="121" s="1"/>
  <c r="B2926" i="121" s="1"/>
  <c r="B2927" i="121" s="1"/>
  <c r="B2928" i="121" s="1"/>
  <c r="B2929" i="121" s="1"/>
  <c r="B2930" i="121" s="1"/>
  <c r="B2931" i="121" s="1"/>
  <c r="B2932" i="121" s="1"/>
  <c r="B2933" i="121" s="1"/>
  <c r="B2934" i="121" s="1"/>
  <c r="B2935" i="121" s="1"/>
  <c r="B2936" i="121" s="1"/>
  <c r="B2937" i="121" s="1"/>
  <c r="B2938" i="121" s="1"/>
  <c r="B2939" i="121" s="1"/>
  <c r="B2940" i="121" s="1"/>
  <c r="B2941" i="121" s="1"/>
  <c r="B2942" i="121" s="1"/>
  <c r="B2943" i="121" s="1"/>
  <c r="B2944" i="121" s="1"/>
  <c r="B2945" i="121" s="1"/>
  <c r="B2946" i="121" s="1"/>
  <c r="B2947" i="121" s="1"/>
  <c r="B2948" i="121" s="1"/>
  <c r="B2949" i="121" s="1"/>
  <c r="B2950" i="121" s="1"/>
  <c r="B2951" i="121" s="1"/>
  <c r="B2952" i="121" s="1"/>
  <c r="B2953" i="121" s="1"/>
  <c r="B2954" i="121" s="1"/>
  <c r="B2955" i="121" s="1"/>
  <c r="B2956" i="121" s="1"/>
  <c r="B2957" i="121" s="1"/>
  <c r="B2958" i="121" s="1"/>
  <c r="B2959" i="121" s="1"/>
  <c r="B2960" i="121" s="1"/>
  <c r="B2961" i="121" s="1"/>
  <c r="B2962" i="121" s="1"/>
  <c r="B2963" i="121" s="1"/>
  <c r="B2964" i="121" s="1"/>
  <c r="B2965" i="121" s="1"/>
  <c r="B2966" i="121" s="1"/>
  <c r="B2967" i="121" s="1"/>
  <c r="B2968" i="121" s="1"/>
  <c r="B2969" i="121" s="1"/>
  <c r="B2970" i="121" s="1"/>
  <c r="B2971" i="121" s="1"/>
  <c r="B2972" i="121" s="1"/>
  <c r="B2973" i="121" s="1"/>
  <c r="B2974" i="121" s="1"/>
  <c r="B2975" i="121" s="1"/>
  <c r="B2976" i="121" s="1"/>
  <c r="B2977" i="121" s="1"/>
  <c r="B2978" i="121" s="1"/>
  <c r="B2979" i="121" s="1"/>
  <c r="B2980" i="121" s="1"/>
  <c r="B2981" i="121" s="1"/>
  <c r="B2982" i="121" s="1"/>
  <c r="B2983" i="121" s="1"/>
  <c r="B2984" i="121" s="1"/>
  <c r="B2985" i="121" s="1"/>
  <c r="B2986" i="121" s="1"/>
  <c r="B2987" i="121" s="1"/>
  <c r="B2988" i="121" s="1"/>
  <c r="B2989" i="121" s="1"/>
  <c r="B2990" i="121" s="1"/>
  <c r="B2991" i="121" s="1"/>
  <c r="B2992" i="121" s="1"/>
  <c r="B2993" i="121" s="1"/>
  <c r="B2994" i="121" s="1"/>
  <c r="B2995" i="121" s="1"/>
  <c r="B2996" i="121" s="1"/>
  <c r="B2997" i="121" s="1"/>
  <c r="B2998" i="121" s="1"/>
  <c r="B2999" i="121" s="1"/>
  <c r="B3000" i="121" s="1"/>
  <c r="B3001" i="121" s="1"/>
  <c r="B3002" i="121" s="1"/>
  <c r="B3003" i="121" s="1"/>
  <c r="B3004" i="121" s="1"/>
  <c r="B3005" i="121" s="1"/>
  <c r="B3006" i="121" s="1"/>
  <c r="B3007" i="121" s="1"/>
  <c r="B3008" i="121" s="1"/>
  <c r="B3009" i="121" s="1"/>
  <c r="B3010" i="121" s="1"/>
  <c r="B3011" i="121" s="1"/>
  <c r="B3012" i="121" s="1"/>
  <c r="B3013" i="121" s="1"/>
  <c r="B3014" i="121" s="1"/>
  <c r="B3015" i="121" s="1"/>
  <c r="B3016" i="121" s="1"/>
  <c r="B3017" i="121" s="1"/>
  <c r="B3018" i="121" s="1"/>
  <c r="B3019" i="121" s="1"/>
  <c r="B3020" i="121" s="1"/>
  <c r="B3021" i="121" s="1"/>
  <c r="B3022" i="121" s="1"/>
  <c r="B3023" i="121" s="1"/>
  <c r="B3024" i="121" s="1"/>
  <c r="B3025" i="121" s="1"/>
  <c r="B3026" i="121" s="1"/>
  <c r="B3027" i="121" s="1"/>
  <c r="B3028" i="121" s="1"/>
  <c r="B3029" i="121" s="1"/>
  <c r="B3030" i="121" s="1"/>
  <c r="B3031" i="121" s="1"/>
  <c r="B3032" i="121" s="1"/>
  <c r="B3033" i="121" s="1"/>
  <c r="B3034" i="121" s="1"/>
  <c r="B3035" i="121" s="1"/>
  <c r="B3036" i="121" s="1"/>
  <c r="B3037" i="121" s="1"/>
  <c r="B3038" i="121" s="1"/>
  <c r="B3039" i="121" s="1"/>
  <c r="B3040" i="121" s="1"/>
  <c r="B3041" i="121" s="1"/>
  <c r="B3042" i="121" s="1"/>
  <c r="B3043" i="121" s="1"/>
  <c r="B3044" i="121" s="1"/>
  <c r="B3045" i="121" s="1"/>
  <c r="B3046" i="121" s="1"/>
  <c r="B3047" i="121" s="1"/>
  <c r="B3048" i="121" s="1"/>
  <c r="B3049" i="121" s="1"/>
  <c r="B3050" i="121" s="1"/>
  <c r="B3051" i="121" s="1"/>
  <c r="B3052" i="121" s="1"/>
  <c r="B3053" i="121" s="1"/>
  <c r="B3054" i="121" s="1"/>
  <c r="B3055" i="121" s="1"/>
  <c r="B3056" i="121" s="1"/>
  <c r="B3057" i="121" s="1"/>
  <c r="B3058" i="121" s="1"/>
  <c r="B3059" i="121" s="1"/>
  <c r="B3060" i="121" s="1"/>
  <c r="B3061" i="121" s="1"/>
  <c r="B3062" i="121" s="1"/>
  <c r="B3063" i="121" s="1"/>
  <c r="B3064" i="121" s="1"/>
  <c r="B3065" i="121" s="1"/>
  <c r="B3066" i="121" s="1"/>
  <c r="B3067" i="121" s="1"/>
  <c r="B3068" i="121" s="1"/>
  <c r="B3069" i="121" s="1"/>
  <c r="B3070" i="121" s="1"/>
  <c r="B3071" i="121" s="1"/>
  <c r="B3072" i="121" s="1"/>
  <c r="B3073" i="121" s="1"/>
  <c r="B3074" i="121" s="1"/>
  <c r="B3075" i="121" s="1"/>
  <c r="B3076" i="121" s="1"/>
  <c r="B3077" i="121" s="1"/>
  <c r="B3078" i="121" s="1"/>
  <c r="B3079" i="121" s="1"/>
  <c r="B3080" i="121" s="1"/>
  <c r="B3081" i="121" s="1"/>
  <c r="B3082" i="121" s="1"/>
  <c r="B3083" i="121" s="1"/>
  <c r="B3084" i="121" s="1"/>
  <c r="B3085" i="121" s="1"/>
  <c r="B3086" i="121" s="1"/>
  <c r="B3087" i="121" s="1"/>
  <c r="B3088" i="121" s="1"/>
  <c r="B3089" i="121" s="1"/>
  <c r="B3090" i="121" s="1"/>
  <c r="B3091" i="121" s="1"/>
  <c r="B3092" i="121" s="1"/>
  <c r="B3093" i="121" s="1"/>
  <c r="B3094" i="121" s="1"/>
  <c r="B3095" i="121" s="1"/>
  <c r="B3096" i="121" s="1"/>
  <c r="B3097" i="121" s="1"/>
  <c r="B3098" i="121" s="1"/>
  <c r="B3099" i="121" s="1"/>
  <c r="B3100" i="121" s="1"/>
  <c r="B3101" i="121" s="1"/>
  <c r="B3102" i="121" s="1"/>
  <c r="B3103" i="121" s="1"/>
  <c r="B3104" i="121" s="1"/>
  <c r="B3105" i="121" s="1"/>
  <c r="B3106" i="121" s="1"/>
  <c r="B3107" i="121" s="1"/>
  <c r="B3108" i="121" s="1"/>
  <c r="B3109" i="121" s="1"/>
  <c r="B3110" i="121" s="1"/>
  <c r="B3111" i="121" s="1"/>
  <c r="B3112" i="121" s="1"/>
  <c r="B3113" i="121" s="1"/>
  <c r="B3114" i="121" s="1"/>
  <c r="B3115" i="121" s="1"/>
  <c r="B3116" i="121" s="1"/>
  <c r="B3117" i="121" s="1"/>
  <c r="B3118" i="121" s="1"/>
  <c r="B3119" i="121" s="1"/>
  <c r="B3120" i="121" s="1"/>
  <c r="B3121" i="121" s="1"/>
  <c r="B3122" i="121" s="1"/>
  <c r="B3123" i="121" s="1"/>
  <c r="B3124" i="121" s="1"/>
  <c r="B3125" i="121" s="1"/>
  <c r="B3126" i="121" s="1"/>
  <c r="B3127" i="121" s="1"/>
  <c r="B3128" i="121" s="1"/>
  <c r="B3129" i="121" s="1"/>
  <c r="B3130" i="121" s="1"/>
  <c r="B3131" i="121" s="1"/>
  <c r="B3132" i="121" s="1"/>
  <c r="B3133" i="121" s="1"/>
  <c r="B3134" i="121" s="1"/>
  <c r="B3135" i="121" s="1"/>
  <c r="B3136" i="121" s="1"/>
  <c r="B3137" i="121" s="1"/>
  <c r="B3138" i="121" s="1"/>
  <c r="B3139" i="121" s="1"/>
  <c r="B3140" i="121" s="1"/>
  <c r="B3141" i="121" s="1"/>
  <c r="B3142" i="121" s="1"/>
  <c r="B3143" i="121" s="1"/>
  <c r="B3144" i="121" s="1"/>
  <c r="B3145" i="121" s="1"/>
  <c r="B3146" i="121" s="1"/>
  <c r="B3147" i="121" s="1"/>
  <c r="B3148" i="121" s="1"/>
  <c r="B3149" i="121" s="1"/>
  <c r="B3150" i="121" s="1"/>
  <c r="B3151" i="121" s="1"/>
  <c r="B3152" i="121" s="1"/>
  <c r="B3153" i="121" s="1"/>
  <c r="B3154" i="121" s="1"/>
  <c r="B3155" i="121" s="1"/>
  <c r="B3156" i="121" s="1"/>
  <c r="B3157" i="121" s="1"/>
  <c r="B3158" i="121" s="1"/>
  <c r="B3159" i="121" s="1"/>
  <c r="B3160" i="121" s="1"/>
  <c r="B3161" i="121" s="1"/>
  <c r="B3162" i="121" s="1"/>
  <c r="B3163" i="121" s="1"/>
  <c r="B3164" i="121" s="1"/>
  <c r="B3165" i="121" s="1"/>
  <c r="B3166" i="121" s="1"/>
  <c r="B3167" i="121" s="1"/>
  <c r="B3168" i="121" s="1"/>
  <c r="B3169" i="121" s="1"/>
  <c r="B3170" i="121" s="1"/>
  <c r="B3171" i="121" s="1"/>
  <c r="B3172" i="121" s="1"/>
  <c r="B3173" i="121" s="1"/>
  <c r="B3174" i="121" s="1"/>
  <c r="B3175" i="121" s="1"/>
  <c r="B3176" i="121" s="1"/>
  <c r="B3177" i="121" s="1"/>
  <c r="B3178" i="121" s="1"/>
  <c r="B3179" i="121" s="1"/>
  <c r="B3180" i="121" s="1"/>
  <c r="B3181" i="121" s="1"/>
  <c r="B3182" i="121" s="1"/>
  <c r="B3183" i="121" s="1"/>
  <c r="B3184" i="121" s="1"/>
  <c r="B3185" i="121" s="1"/>
  <c r="B3186" i="121" s="1"/>
  <c r="B3187" i="121" s="1"/>
  <c r="B3188" i="121" s="1"/>
  <c r="B3189" i="121" s="1"/>
  <c r="B3190" i="121" s="1"/>
  <c r="B3191" i="121" s="1"/>
  <c r="B3192" i="121" s="1"/>
  <c r="B3193" i="121" s="1"/>
  <c r="B3194" i="121" s="1"/>
  <c r="B3195" i="121" s="1"/>
  <c r="B3196" i="121" s="1"/>
  <c r="B3197" i="121" s="1"/>
  <c r="B3198" i="121" s="1"/>
  <c r="B3199" i="121" s="1"/>
  <c r="B3200" i="121" s="1"/>
  <c r="B3201" i="121" s="1"/>
  <c r="B3202" i="121" s="1"/>
  <c r="B3203" i="121" s="1"/>
  <c r="B3204" i="121" s="1"/>
  <c r="B3205" i="121" s="1"/>
  <c r="B3206" i="121" s="1"/>
  <c r="B3207" i="121" s="1"/>
  <c r="B3208" i="121" s="1"/>
  <c r="B3209" i="121" s="1"/>
  <c r="B3210" i="121" s="1"/>
  <c r="B3211" i="121" s="1"/>
  <c r="B3212" i="121" s="1"/>
  <c r="B3213" i="121" s="1"/>
  <c r="B3214" i="121" s="1"/>
  <c r="B3215" i="121" s="1"/>
  <c r="B3216" i="121" s="1"/>
  <c r="B3217" i="121" s="1"/>
  <c r="B3218" i="121" s="1"/>
  <c r="B3219" i="121" s="1"/>
  <c r="B3220" i="121" s="1"/>
  <c r="B3221" i="121" s="1"/>
  <c r="B3222" i="121" s="1"/>
  <c r="B3223" i="121" s="1"/>
  <c r="B3224" i="121" s="1"/>
  <c r="B3225" i="121" s="1"/>
  <c r="B3226" i="121" s="1"/>
  <c r="B3227" i="121" s="1"/>
  <c r="B3228" i="121" s="1"/>
  <c r="B3229" i="121" s="1"/>
  <c r="B3230" i="121" s="1"/>
  <c r="B3231" i="121" s="1"/>
  <c r="B3232" i="121" s="1"/>
  <c r="B3233" i="121" s="1"/>
  <c r="B3234" i="121" s="1"/>
  <c r="B3235" i="121" s="1"/>
  <c r="B3236" i="121" s="1"/>
  <c r="B3237" i="121" s="1"/>
  <c r="B3238" i="121" s="1"/>
  <c r="B3239" i="121" s="1"/>
  <c r="B3240" i="121" s="1"/>
  <c r="B3241" i="121" s="1"/>
  <c r="B3242" i="121" s="1"/>
  <c r="B3243" i="121" s="1"/>
  <c r="B3244" i="121" s="1"/>
  <c r="B3245" i="121" s="1"/>
  <c r="B3246" i="121" s="1"/>
  <c r="B3247" i="121" s="1"/>
  <c r="B3248" i="121" s="1"/>
  <c r="B3249" i="121" s="1"/>
  <c r="B3250" i="121" s="1"/>
  <c r="B3251" i="121" s="1"/>
  <c r="B3252" i="121" s="1"/>
  <c r="B3253" i="121" s="1"/>
  <c r="B3254" i="121" s="1"/>
  <c r="B3255" i="121" s="1"/>
  <c r="B3256" i="121" s="1"/>
  <c r="B3257" i="121" s="1"/>
  <c r="B3258" i="121" s="1"/>
  <c r="B3259" i="121" s="1"/>
  <c r="B3260" i="121" s="1"/>
  <c r="B3261" i="121" s="1"/>
  <c r="B3262" i="121" s="1"/>
  <c r="B3263" i="121" s="1"/>
  <c r="B3264" i="121" s="1"/>
  <c r="B3265" i="121" s="1"/>
  <c r="B3266" i="121" s="1"/>
  <c r="B3267" i="121" s="1"/>
  <c r="B3268" i="121" s="1"/>
  <c r="B3269" i="121" s="1"/>
  <c r="B3270" i="121" s="1"/>
  <c r="B3271" i="121" s="1"/>
  <c r="B3272" i="121" s="1"/>
  <c r="B3273" i="121" s="1"/>
  <c r="B3274" i="121" s="1"/>
  <c r="B3275" i="121" s="1"/>
  <c r="B3276" i="121" s="1"/>
  <c r="B3277" i="121" s="1"/>
  <c r="B3278" i="121" s="1"/>
  <c r="B3279" i="121" s="1"/>
  <c r="B3280" i="121" s="1"/>
  <c r="B3281" i="121" s="1"/>
  <c r="B3282" i="121" s="1"/>
  <c r="B3283" i="121" s="1"/>
  <c r="B3284" i="121" s="1"/>
  <c r="B3285" i="121" s="1"/>
  <c r="B3286" i="121" s="1"/>
  <c r="B3287" i="121" s="1"/>
  <c r="B3288" i="121" s="1"/>
  <c r="B3289" i="121" s="1"/>
  <c r="B3290" i="121" s="1"/>
  <c r="B3291" i="121" s="1"/>
  <c r="B3292" i="121" s="1"/>
  <c r="B3293" i="121" s="1"/>
  <c r="B3294" i="121" s="1"/>
  <c r="B3295" i="121" s="1"/>
  <c r="B3296" i="121" s="1"/>
  <c r="B3297" i="121" s="1"/>
  <c r="B3298" i="121" s="1"/>
  <c r="B3299" i="121" s="1"/>
  <c r="B3300" i="121" s="1"/>
  <c r="B3301" i="121" s="1"/>
  <c r="B3302" i="121" s="1"/>
  <c r="B3303" i="121" s="1"/>
  <c r="B3304" i="121" s="1"/>
  <c r="B3305" i="121" s="1"/>
  <c r="B3306" i="121" s="1"/>
  <c r="B3307" i="121" s="1"/>
  <c r="B3308" i="121" s="1"/>
  <c r="B3309" i="121" s="1"/>
  <c r="B3310" i="121" s="1"/>
  <c r="B3311" i="121" s="1"/>
  <c r="B3312" i="121" s="1"/>
  <c r="B3313" i="121" s="1"/>
  <c r="B3314" i="121" s="1"/>
  <c r="B3315" i="121" s="1"/>
  <c r="B3316" i="121" s="1"/>
  <c r="B3317" i="121" s="1"/>
  <c r="B3318" i="121" s="1"/>
  <c r="B3319" i="121" s="1"/>
  <c r="B3320" i="121" s="1"/>
  <c r="B3321" i="121" s="1"/>
  <c r="B3322" i="121" s="1"/>
  <c r="B3323" i="121" s="1"/>
  <c r="B3324" i="121" s="1"/>
  <c r="B3325" i="121" s="1"/>
  <c r="B3326" i="121" s="1"/>
  <c r="B3327" i="121" s="1"/>
  <c r="B3328" i="121" s="1"/>
  <c r="B3329" i="121" s="1"/>
  <c r="B3330" i="121" s="1"/>
  <c r="B3331" i="121" s="1"/>
  <c r="B3332" i="121" s="1"/>
  <c r="B3333" i="121" s="1"/>
  <c r="B3334" i="121" s="1"/>
  <c r="B3335" i="121" s="1"/>
  <c r="B3336" i="121" s="1"/>
  <c r="B3337" i="121" s="1"/>
  <c r="B3338" i="121" s="1"/>
  <c r="B3339" i="121" s="1"/>
  <c r="B3340" i="121" s="1"/>
  <c r="B3341" i="121" s="1"/>
  <c r="B3342" i="121" s="1"/>
  <c r="B3343" i="121" s="1"/>
  <c r="B3344" i="121" s="1"/>
  <c r="B3345" i="121" s="1"/>
  <c r="B3346" i="121" s="1"/>
  <c r="B3347" i="121" s="1"/>
  <c r="B3348" i="121" s="1"/>
  <c r="B3349" i="121" s="1"/>
  <c r="B3350" i="121" s="1"/>
  <c r="B3351" i="121" s="1"/>
  <c r="B3352" i="121" s="1"/>
  <c r="B3353" i="121" s="1"/>
  <c r="B3354" i="121" s="1"/>
  <c r="B3355" i="121" s="1"/>
  <c r="B3356" i="121" s="1"/>
  <c r="B3357" i="121" s="1"/>
  <c r="B3358" i="121" s="1"/>
  <c r="B3359" i="121" s="1"/>
  <c r="B3360" i="121" s="1"/>
  <c r="B3361" i="121" s="1"/>
  <c r="B3362" i="121" s="1"/>
  <c r="B3363" i="121" s="1"/>
  <c r="B3364" i="121" s="1"/>
  <c r="B3365" i="121" s="1"/>
  <c r="B3366" i="121" s="1"/>
  <c r="B3367" i="121" s="1"/>
  <c r="B3368" i="121" s="1"/>
  <c r="B3369" i="121" s="1"/>
  <c r="B3370" i="121" s="1"/>
  <c r="B3371" i="121" s="1"/>
  <c r="B3372" i="121" s="1"/>
  <c r="B3373" i="121" s="1"/>
  <c r="B3374" i="121" s="1"/>
  <c r="B3375" i="121" s="1"/>
  <c r="B3376" i="121" s="1"/>
  <c r="B3377" i="121" s="1"/>
  <c r="B3378" i="121" s="1"/>
  <c r="B3379" i="121" s="1"/>
  <c r="B3380" i="121" s="1"/>
  <c r="B3381" i="121" s="1"/>
  <c r="B3382" i="121" s="1"/>
  <c r="B3383" i="121" s="1"/>
  <c r="B3384" i="121" s="1"/>
  <c r="B3385" i="121" s="1"/>
  <c r="B3386" i="121" s="1"/>
  <c r="B3387" i="121" s="1"/>
  <c r="B3388" i="121" s="1"/>
  <c r="B3389" i="121" s="1"/>
  <c r="B3390" i="121" s="1"/>
  <c r="B3391" i="121" s="1"/>
  <c r="B3392" i="121" s="1"/>
  <c r="B3393" i="121" s="1"/>
  <c r="B3394" i="121" s="1"/>
  <c r="B3395" i="121" s="1"/>
  <c r="B3396" i="121" s="1"/>
  <c r="B3397" i="121" s="1"/>
  <c r="B3398" i="121" s="1"/>
  <c r="B3399" i="121" s="1"/>
  <c r="B3400" i="121" s="1"/>
  <c r="B3401" i="121" s="1"/>
  <c r="B3402" i="121" s="1"/>
  <c r="B3403" i="121" s="1"/>
  <c r="B3404" i="121" s="1"/>
  <c r="B3405" i="121" s="1"/>
  <c r="B3406" i="121" s="1"/>
  <c r="B3407" i="121" s="1"/>
  <c r="B3408" i="121" s="1"/>
  <c r="B3409" i="121" s="1"/>
  <c r="B3410" i="121" s="1"/>
  <c r="B3411" i="121" s="1"/>
  <c r="B3412" i="121" s="1"/>
  <c r="B3413" i="121" s="1"/>
  <c r="B3414" i="121" s="1"/>
  <c r="B3415" i="121" s="1"/>
  <c r="B3416" i="121" s="1"/>
  <c r="B3417" i="121" s="1"/>
  <c r="B3418" i="121" s="1"/>
  <c r="B3419" i="121" s="1"/>
  <c r="B3420" i="121" s="1"/>
  <c r="B3421" i="121" s="1"/>
  <c r="B3422" i="121" s="1"/>
  <c r="B3423" i="121" s="1"/>
  <c r="B3424" i="121" s="1"/>
  <c r="B3425" i="121" s="1"/>
  <c r="B3426" i="121" s="1"/>
  <c r="B3427" i="121" s="1"/>
  <c r="B3428" i="121" s="1"/>
  <c r="B3429" i="121" s="1"/>
  <c r="B3430" i="121" s="1"/>
  <c r="B3431" i="121" s="1"/>
  <c r="B3432" i="121" s="1"/>
  <c r="B3433" i="121" s="1"/>
  <c r="B3434" i="121" s="1"/>
  <c r="B3435" i="121" s="1"/>
  <c r="B3436" i="121" s="1"/>
  <c r="B3437" i="121" s="1"/>
  <c r="B3438" i="121" s="1"/>
  <c r="B3439" i="121" s="1"/>
  <c r="B3440" i="121" s="1"/>
  <c r="B3441" i="121" s="1"/>
  <c r="B3442" i="121" s="1"/>
  <c r="B3443" i="121" s="1"/>
  <c r="B3444" i="121" s="1"/>
  <c r="B3445" i="121" s="1"/>
  <c r="B3446" i="121" s="1"/>
  <c r="B3447" i="121" s="1"/>
  <c r="B3448" i="121" s="1"/>
  <c r="B3449" i="121" s="1"/>
  <c r="B3450" i="121" s="1"/>
  <c r="B3451" i="121" s="1"/>
  <c r="B3452" i="121" s="1"/>
  <c r="B3453" i="121" s="1"/>
  <c r="B3454" i="121" s="1"/>
  <c r="B3455" i="121" s="1"/>
  <c r="B3456" i="121" s="1"/>
  <c r="B3457" i="121" s="1"/>
  <c r="B3458" i="121" s="1"/>
  <c r="B3459" i="121" s="1"/>
  <c r="B3460" i="121" s="1"/>
  <c r="B3461" i="121" s="1"/>
  <c r="B3462" i="121" s="1"/>
  <c r="B3463" i="121" s="1"/>
  <c r="B3464" i="121" s="1"/>
  <c r="B3465" i="121" s="1"/>
  <c r="B3466" i="121" s="1"/>
  <c r="B3467" i="121" s="1"/>
  <c r="B3468" i="121" s="1"/>
  <c r="B3469" i="121" s="1"/>
  <c r="B3470" i="121" s="1"/>
  <c r="B3471" i="121" s="1"/>
  <c r="B3472" i="121" s="1"/>
  <c r="B3473" i="121" s="1"/>
  <c r="B3474" i="121" s="1"/>
  <c r="B3475" i="121" s="1"/>
  <c r="B3476" i="121" s="1"/>
  <c r="B3477" i="121" s="1"/>
  <c r="B3478" i="121" s="1"/>
  <c r="B3479" i="121" s="1"/>
  <c r="B3480" i="121" s="1"/>
  <c r="B3481" i="121" s="1"/>
  <c r="B3482" i="121" s="1"/>
  <c r="B3483" i="121" s="1"/>
  <c r="B3484" i="121" s="1"/>
  <c r="B3485" i="121" s="1"/>
  <c r="B3486" i="121" s="1"/>
  <c r="B3487" i="121" s="1"/>
  <c r="B3488" i="121" s="1"/>
  <c r="B3489" i="121" s="1"/>
  <c r="B3490" i="121" s="1"/>
  <c r="B3491" i="121" s="1"/>
  <c r="B3492" i="121" s="1"/>
  <c r="B3493" i="121" s="1"/>
  <c r="B3494" i="121" s="1"/>
  <c r="B3495" i="121" s="1"/>
  <c r="B3496" i="121" s="1"/>
  <c r="B3497" i="121" s="1"/>
  <c r="B3498" i="121" s="1"/>
  <c r="B3499" i="121" s="1"/>
  <c r="B3500" i="121" s="1"/>
  <c r="B3501" i="121" s="1"/>
  <c r="B3502" i="121" s="1"/>
  <c r="B3503" i="121" s="1"/>
  <c r="B3504" i="121" s="1"/>
  <c r="B3505" i="121" s="1"/>
  <c r="B3506" i="121" s="1"/>
  <c r="B3507" i="121" s="1"/>
  <c r="B3508" i="121" s="1"/>
  <c r="B3509" i="121" s="1"/>
  <c r="B3510" i="121" s="1"/>
  <c r="B3511" i="121" s="1"/>
  <c r="B3512" i="121" s="1"/>
  <c r="B3513" i="121" s="1"/>
  <c r="B3514" i="121" s="1"/>
  <c r="B3515" i="121" s="1"/>
  <c r="B3516" i="121" s="1"/>
  <c r="B3517" i="121" s="1"/>
  <c r="B3518" i="121" s="1"/>
  <c r="B3519" i="121" s="1"/>
  <c r="B3520" i="121" s="1"/>
  <c r="B3521" i="121" s="1"/>
  <c r="B3522" i="121" s="1"/>
  <c r="B3523" i="121" s="1"/>
  <c r="B3524" i="121" s="1"/>
  <c r="B3525" i="121" s="1"/>
  <c r="B3526" i="121" s="1"/>
  <c r="B3527" i="121" s="1"/>
  <c r="B3528" i="121" s="1"/>
  <c r="B3529" i="121" s="1"/>
  <c r="B3530" i="121" s="1"/>
  <c r="B3531" i="121" s="1"/>
  <c r="B3532" i="121" s="1"/>
  <c r="B3533" i="121" s="1"/>
  <c r="B3534" i="121" s="1"/>
  <c r="B3535" i="121" s="1"/>
  <c r="B3536" i="121" s="1"/>
  <c r="B3537" i="121" s="1"/>
  <c r="B3538" i="121" s="1"/>
  <c r="B3539" i="121" s="1"/>
  <c r="B3540" i="121" s="1"/>
  <c r="B3541" i="121" s="1"/>
  <c r="B3542" i="121" s="1"/>
  <c r="B3543" i="121" s="1"/>
  <c r="B3544" i="121" s="1"/>
  <c r="B3545" i="121" s="1"/>
  <c r="B3546" i="121" s="1"/>
  <c r="B3547" i="121" s="1"/>
  <c r="B3548" i="121" s="1"/>
  <c r="B3549" i="121" s="1"/>
  <c r="B3550" i="121" s="1"/>
  <c r="B3551" i="121" s="1"/>
  <c r="B3552" i="121" s="1"/>
  <c r="B3553" i="121" s="1"/>
  <c r="B3554" i="121" s="1"/>
  <c r="B3555" i="121" s="1"/>
  <c r="B3556" i="121" s="1"/>
  <c r="B3557" i="121" s="1"/>
  <c r="B3558" i="121" s="1"/>
  <c r="B3559" i="121" s="1"/>
  <c r="B3560" i="121" s="1"/>
  <c r="B3561" i="121" s="1"/>
  <c r="B3562" i="121" s="1"/>
  <c r="B3563" i="121" s="1"/>
  <c r="B3564" i="121" s="1"/>
  <c r="B3565" i="121" s="1"/>
  <c r="B3566" i="121" s="1"/>
  <c r="B3567" i="121" s="1"/>
  <c r="B3568" i="121" s="1"/>
  <c r="B3569" i="121" s="1"/>
  <c r="B3570" i="121" s="1"/>
  <c r="B3571" i="121" s="1"/>
  <c r="B3572" i="121" s="1"/>
  <c r="B3573" i="121" s="1"/>
  <c r="B3574" i="121" s="1"/>
  <c r="B3575" i="121" s="1"/>
  <c r="B3576" i="121" s="1"/>
  <c r="B3577" i="121" s="1"/>
  <c r="B3578" i="121" s="1"/>
  <c r="B3579" i="121" s="1"/>
  <c r="B3580" i="121" s="1"/>
  <c r="B3581" i="121" s="1"/>
  <c r="B3582" i="121" s="1"/>
  <c r="B3583" i="121" s="1"/>
  <c r="B3584" i="121" s="1"/>
  <c r="B3585" i="121" s="1"/>
  <c r="B3586" i="121" s="1"/>
  <c r="B3587" i="121" s="1"/>
  <c r="B3588" i="121" s="1"/>
  <c r="B3589" i="121" s="1"/>
  <c r="B3590" i="121" s="1"/>
  <c r="B3591" i="121" s="1"/>
  <c r="B3592" i="121" s="1"/>
  <c r="B3593" i="121" s="1"/>
  <c r="B3594" i="121" s="1"/>
  <c r="B3595" i="121" s="1"/>
  <c r="B3596" i="121" s="1"/>
  <c r="B3597" i="121" s="1"/>
  <c r="B3598" i="121" s="1"/>
  <c r="B3599" i="121" s="1"/>
  <c r="B3600" i="121" s="1"/>
  <c r="B3601" i="121" s="1"/>
  <c r="B3602" i="121" s="1"/>
  <c r="B3603" i="121" s="1"/>
  <c r="B3604" i="121" s="1"/>
  <c r="B3605" i="121" s="1"/>
  <c r="B3606" i="121" s="1"/>
  <c r="B3607" i="121" s="1"/>
  <c r="B3608" i="121" s="1"/>
  <c r="B3609" i="121" s="1"/>
  <c r="B3610" i="121" s="1"/>
  <c r="B3611" i="121" s="1"/>
  <c r="B3612" i="121" s="1"/>
  <c r="B3613" i="121" s="1"/>
  <c r="B3614" i="121" s="1"/>
  <c r="B3615" i="121" s="1"/>
  <c r="B3616" i="121" s="1"/>
  <c r="B3617" i="121" s="1"/>
  <c r="B3618" i="121" s="1"/>
  <c r="B3619" i="121" s="1"/>
  <c r="B3620" i="121" s="1"/>
  <c r="B3621" i="121" s="1"/>
  <c r="B3622" i="121" s="1"/>
  <c r="B3623" i="121" s="1"/>
  <c r="B3624" i="121" s="1"/>
  <c r="B3625" i="121" s="1"/>
  <c r="B3626" i="121" s="1"/>
  <c r="B3627" i="121" s="1"/>
  <c r="B3628" i="121" s="1"/>
  <c r="B3629" i="121" s="1"/>
  <c r="B3630" i="121" s="1"/>
  <c r="B3631" i="121" s="1"/>
  <c r="B3632" i="121" s="1"/>
  <c r="B3633" i="121" s="1"/>
  <c r="B3634" i="121" s="1"/>
  <c r="B3635" i="121" s="1"/>
  <c r="B3636" i="121" s="1"/>
  <c r="B3637" i="121" s="1"/>
  <c r="B3638" i="121" s="1"/>
  <c r="B3639" i="121" s="1"/>
  <c r="B3640" i="121" s="1"/>
  <c r="B3641" i="121" s="1"/>
  <c r="B3642" i="121" s="1"/>
  <c r="B3643" i="121" s="1"/>
  <c r="B3644" i="121" s="1"/>
  <c r="B3645" i="121" s="1"/>
  <c r="B3646" i="121" s="1"/>
  <c r="B3647" i="121" s="1"/>
  <c r="B3648" i="121" s="1"/>
  <c r="B3649" i="121" s="1"/>
  <c r="B3650" i="121" s="1"/>
  <c r="B3651" i="121" s="1"/>
  <c r="B3652" i="121" s="1"/>
  <c r="B3653" i="121" s="1"/>
  <c r="B3654" i="121" s="1"/>
  <c r="B3655" i="121" s="1"/>
  <c r="B3656" i="121" s="1"/>
  <c r="B3657" i="121" s="1"/>
  <c r="B3658" i="121" s="1"/>
  <c r="B3659" i="121" s="1"/>
  <c r="B3660" i="121" s="1"/>
  <c r="B3661" i="121" s="1"/>
  <c r="B3662" i="121" s="1"/>
  <c r="B3663" i="121" s="1"/>
  <c r="B3664" i="121" s="1"/>
  <c r="B3665" i="121" s="1"/>
  <c r="B3666" i="121" s="1"/>
  <c r="B3667" i="121" s="1"/>
  <c r="B3668" i="121" s="1"/>
  <c r="B3669" i="121" s="1"/>
  <c r="B3670" i="121" s="1"/>
  <c r="B3671" i="121" s="1"/>
  <c r="B3672" i="121" s="1"/>
  <c r="B3673" i="121" s="1"/>
  <c r="B3674" i="121" s="1"/>
  <c r="B3675" i="121" s="1"/>
  <c r="B3676" i="121" s="1"/>
  <c r="B3677" i="121" s="1"/>
  <c r="B3678" i="121" s="1"/>
  <c r="B3679" i="121" s="1"/>
  <c r="B3680" i="121" s="1"/>
  <c r="B3681" i="121" s="1"/>
  <c r="B3682" i="121" s="1"/>
  <c r="B3683" i="121" s="1"/>
  <c r="B3684" i="121" s="1"/>
  <c r="B3685" i="121" s="1"/>
  <c r="B3686" i="121" s="1"/>
  <c r="B3687" i="121" s="1"/>
  <c r="B3688" i="121" s="1"/>
  <c r="B3689" i="121" s="1"/>
  <c r="B3690" i="121" s="1"/>
  <c r="B3691" i="121" s="1"/>
  <c r="B3692" i="121" s="1"/>
  <c r="B3693" i="121" s="1"/>
  <c r="B3694" i="121" s="1"/>
  <c r="B3695" i="121" s="1"/>
  <c r="B3696" i="121" s="1"/>
  <c r="B3697" i="121" s="1"/>
  <c r="B3698" i="121" s="1"/>
  <c r="B3699" i="121" s="1"/>
  <c r="B3700" i="121" s="1"/>
  <c r="B3701" i="121" s="1"/>
  <c r="B3702" i="121" s="1"/>
  <c r="B3703" i="121" s="1"/>
  <c r="B3704" i="121" s="1"/>
  <c r="B3705" i="121" s="1"/>
  <c r="B3706" i="121" s="1"/>
  <c r="B3707" i="121" s="1"/>
  <c r="B3708" i="121" s="1"/>
  <c r="B3709" i="121" s="1"/>
  <c r="B3710" i="121" s="1"/>
  <c r="B3711" i="121" s="1"/>
  <c r="B3712" i="121" s="1"/>
  <c r="B3713" i="121" s="1"/>
  <c r="B3714" i="121" s="1"/>
  <c r="B3715" i="121" s="1"/>
  <c r="B3716" i="121" s="1"/>
  <c r="B3717" i="121" s="1"/>
  <c r="B3718" i="121" s="1"/>
  <c r="B3719" i="121" s="1"/>
  <c r="B3720" i="121" s="1"/>
  <c r="B3721" i="121" s="1"/>
  <c r="B3722" i="121" s="1"/>
  <c r="B3723" i="121" s="1"/>
  <c r="B3724" i="121" s="1"/>
  <c r="B3725" i="121" s="1"/>
  <c r="B3726" i="121" s="1"/>
  <c r="B3727" i="121" s="1"/>
  <c r="B3728" i="121" s="1"/>
  <c r="B3729" i="121" s="1"/>
  <c r="B3730" i="121" s="1"/>
  <c r="B3731" i="121" s="1"/>
  <c r="B3732" i="121" s="1"/>
  <c r="B3733" i="121" s="1"/>
  <c r="B3734" i="121" s="1"/>
  <c r="B3735" i="121" s="1"/>
  <c r="B3736" i="121" s="1"/>
  <c r="B3737" i="121" s="1"/>
  <c r="B3738" i="121" s="1"/>
  <c r="B3739" i="121" s="1"/>
  <c r="B3740" i="121" s="1"/>
  <c r="B3741" i="121" s="1"/>
  <c r="B3742" i="121" s="1"/>
  <c r="B3743" i="121" s="1"/>
  <c r="B3744" i="121" s="1"/>
  <c r="B3745" i="121" s="1"/>
  <c r="B3746" i="121" s="1"/>
  <c r="B3747" i="121" s="1"/>
  <c r="B3748" i="121" s="1"/>
  <c r="B3749" i="121" s="1"/>
  <c r="B3750" i="121" s="1"/>
  <c r="B3751" i="121" s="1"/>
  <c r="B3752" i="121" s="1"/>
  <c r="B3753" i="121" s="1"/>
  <c r="B3754" i="121" s="1"/>
  <c r="B3755" i="121" s="1"/>
  <c r="B3756" i="121" s="1"/>
  <c r="B3757" i="121" s="1"/>
  <c r="B3758" i="121" s="1"/>
  <c r="B3759" i="121" s="1"/>
  <c r="B3760" i="121" s="1"/>
  <c r="B3761" i="121" s="1"/>
  <c r="B3762" i="121" s="1"/>
  <c r="B3763" i="121" s="1"/>
  <c r="B3764" i="121" s="1"/>
  <c r="B3765" i="121" s="1"/>
  <c r="B3766" i="121" s="1"/>
  <c r="B3767" i="121" s="1"/>
  <c r="B3768" i="121" s="1"/>
  <c r="B3769" i="121" s="1"/>
  <c r="B3770" i="121" s="1"/>
  <c r="B3771" i="121" s="1"/>
  <c r="B3772" i="121" s="1"/>
  <c r="B3773" i="121" s="1"/>
  <c r="B3774" i="121" s="1"/>
  <c r="B3775" i="121" s="1"/>
  <c r="B3776" i="121" s="1"/>
  <c r="B3777" i="121" s="1"/>
  <c r="B3778" i="121" s="1"/>
  <c r="B3779" i="121" s="1"/>
  <c r="B3780" i="121" s="1"/>
  <c r="B3781" i="121" s="1"/>
  <c r="B3782" i="121" s="1"/>
  <c r="B3783" i="121" s="1"/>
  <c r="B3784" i="121" s="1"/>
  <c r="B3785" i="121" s="1"/>
  <c r="B3786" i="121" s="1"/>
  <c r="B3787" i="121" s="1"/>
  <c r="B3788" i="121" s="1"/>
  <c r="B3789" i="121" s="1"/>
  <c r="B3790" i="121" s="1"/>
  <c r="B3791" i="121" s="1"/>
  <c r="B3792" i="121" s="1"/>
  <c r="B3793" i="121" s="1"/>
  <c r="B3794" i="121" s="1"/>
  <c r="B3795" i="121" s="1"/>
  <c r="B3796" i="121" s="1"/>
  <c r="B3797" i="121" s="1"/>
  <c r="B3798" i="121" s="1"/>
  <c r="B3799" i="121" s="1"/>
  <c r="B3800" i="121" s="1"/>
  <c r="B3801" i="121" s="1"/>
  <c r="B3802" i="121" s="1"/>
  <c r="B3803" i="121" s="1"/>
  <c r="B3804" i="121" s="1"/>
  <c r="B3805" i="121" s="1"/>
  <c r="B3806" i="121" s="1"/>
  <c r="B3807" i="121" s="1"/>
  <c r="B3808" i="121" s="1"/>
  <c r="B3809" i="121" s="1"/>
  <c r="B3810" i="121" s="1"/>
  <c r="B3811" i="121" s="1"/>
  <c r="B3812" i="121" s="1"/>
  <c r="B3813" i="121" s="1"/>
  <c r="B3814" i="121" s="1"/>
  <c r="B3815" i="121" s="1"/>
  <c r="B3816" i="121" s="1"/>
  <c r="B3817" i="121" s="1"/>
  <c r="B3818" i="121" s="1"/>
  <c r="B3819" i="121" s="1"/>
  <c r="B3820" i="121" s="1"/>
  <c r="B3821" i="121" s="1"/>
  <c r="B3822" i="121" s="1"/>
  <c r="B3823" i="121" s="1"/>
  <c r="B3824" i="121" s="1"/>
  <c r="B3825" i="121" s="1"/>
  <c r="B3826" i="121" s="1"/>
  <c r="B3827" i="121" s="1"/>
  <c r="B3828" i="121" s="1"/>
  <c r="B3829" i="121" s="1"/>
  <c r="B3830" i="121" s="1"/>
  <c r="B3831" i="121" s="1"/>
  <c r="B3832" i="121" s="1"/>
  <c r="B3833" i="121" s="1"/>
  <c r="B3834" i="121" s="1"/>
  <c r="B3835" i="121" s="1"/>
  <c r="B3836" i="121" s="1"/>
  <c r="B3837" i="121" s="1"/>
  <c r="B3838" i="121" s="1"/>
  <c r="B3839" i="121" s="1"/>
  <c r="B3840" i="121" s="1"/>
  <c r="B3841" i="121" s="1"/>
  <c r="B3842" i="121" s="1"/>
  <c r="B3843" i="121" s="1"/>
  <c r="B3844" i="121" s="1"/>
  <c r="B3845" i="121" s="1"/>
  <c r="B3846" i="121" s="1"/>
  <c r="B3847" i="121" s="1"/>
  <c r="B3848" i="121" s="1"/>
  <c r="B3849" i="121" s="1"/>
  <c r="B3850" i="121" s="1"/>
  <c r="B3851" i="121" s="1"/>
  <c r="B3852" i="121" s="1"/>
  <c r="B3853" i="121" s="1"/>
  <c r="B3854" i="121" s="1"/>
  <c r="B3855" i="121" s="1"/>
  <c r="B3856" i="121" s="1"/>
  <c r="B3857" i="121" s="1"/>
  <c r="B3858" i="121" s="1"/>
  <c r="B3859" i="121" s="1"/>
  <c r="B3860" i="121" s="1"/>
  <c r="B3861" i="121" s="1"/>
  <c r="B3862" i="121" s="1"/>
  <c r="B3863" i="121" s="1"/>
  <c r="B3864" i="121" s="1"/>
  <c r="B3865" i="121" s="1"/>
  <c r="B3866" i="121" s="1"/>
  <c r="B3867" i="121" s="1"/>
  <c r="B3868" i="121" s="1"/>
  <c r="B3869" i="121" s="1"/>
  <c r="B3870" i="121" s="1"/>
  <c r="B3871" i="121" s="1"/>
  <c r="B3872" i="121" s="1"/>
  <c r="B3873" i="121" s="1"/>
  <c r="B3874" i="121" s="1"/>
  <c r="B3875" i="121" s="1"/>
  <c r="B3876" i="121" s="1"/>
  <c r="B3877" i="121" s="1"/>
  <c r="B3878" i="121" s="1"/>
  <c r="B3879" i="121" s="1"/>
  <c r="B3880" i="121" s="1"/>
  <c r="B3881" i="121" s="1"/>
  <c r="B3882" i="121" s="1"/>
  <c r="B3883" i="121" s="1"/>
  <c r="B3884" i="121" s="1"/>
  <c r="B3885" i="121" s="1"/>
  <c r="B3886" i="121" s="1"/>
  <c r="B3887" i="121" s="1"/>
  <c r="B3888" i="121" s="1"/>
  <c r="B3889" i="121" s="1"/>
  <c r="B3890" i="121" s="1"/>
  <c r="B3891" i="121" s="1"/>
  <c r="B3892" i="121" s="1"/>
  <c r="B3893" i="121" s="1"/>
  <c r="B3894" i="121" s="1"/>
  <c r="B3895" i="121" s="1"/>
  <c r="B3896" i="121" s="1"/>
  <c r="B3897" i="121" s="1"/>
  <c r="B3898" i="121" s="1"/>
  <c r="B3899" i="121" s="1"/>
  <c r="B3900" i="121" s="1"/>
  <c r="B3901" i="121" s="1"/>
  <c r="B3902" i="121" s="1"/>
  <c r="B3903" i="121" s="1"/>
  <c r="B3904" i="121" s="1"/>
  <c r="B3905" i="121" s="1"/>
  <c r="B3906" i="121" s="1"/>
  <c r="B3907" i="121" s="1"/>
  <c r="B3908" i="121" s="1"/>
  <c r="B3909" i="121" s="1"/>
  <c r="B3910" i="121" s="1"/>
  <c r="B3911" i="121" s="1"/>
  <c r="B3912" i="121" s="1"/>
  <c r="B3913" i="121" s="1"/>
  <c r="B3914" i="121" s="1"/>
  <c r="B3915" i="121" s="1"/>
  <c r="B3916" i="121" s="1"/>
  <c r="B3917" i="121" s="1"/>
  <c r="B3918" i="121" s="1"/>
  <c r="B3919" i="121" s="1"/>
  <c r="B3920" i="121" s="1"/>
  <c r="B3921" i="121" s="1"/>
  <c r="B3922" i="121" s="1"/>
  <c r="B3923" i="121" s="1"/>
  <c r="B3924" i="121" s="1"/>
  <c r="B3925" i="121" s="1"/>
  <c r="B3926" i="121" s="1"/>
  <c r="B3927" i="121" s="1"/>
  <c r="B3928" i="121" s="1"/>
  <c r="B3929" i="121" s="1"/>
  <c r="B3930" i="121" s="1"/>
  <c r="B3931" i="121" s="1"/>
  <c r="B3932" i="121" s="1"/>
  <c r="B3933" i="121" s="1"/>
  <c r="B3934" i="121" s="1"/>
  <c r="B3935" i="121" s="1"/>
  <c r="B3936" i="121" s="1"/>
  <c r="B3937" i="121" s="1"/>
  <c r="B3938" i="121" s="1"/>
  <c r="B3939" i="121" s="1"/>
  <c r="B3940" i="121" s="1"/>
  <c r="B3941" i="121" s="1"/>
  <c r="B3942" i="121" s="1"/>
  <c r="B3943" i="121" s="1"/>
  <c r="B3944" i="121" s="1"/>
  <c r="B3945" i="121" s="1"/>
  <c r="B3946" i="121" s="1"/>
  <c r="B3947" i="121" s="1"/>
  <c r="B3948" i="121" s="1"/>
  <c r="B3949" i="121" s="1"/>
  <c r="B3950" i="121" s="1"/>
  <c r="B3951" i="121" s="1"/>
  <c r="B3952" i="121" s="1"/>
  <c r="B3953" i="121" s="1"/>
  <c r="B3954" i="121" s="1"/>
  <c r="B3955" i="121" s="1"/>
  <c r="B3956" i="121" s="1"/>
  <c r="B3957" i="121" s="1"/>
  <c r="B3958" i="121" s="1"/>
  <c r="B3959" i="121" s="1"/>
  <c r="B3960" i="121" s="1"/>
  <c r="B3961" i="121" s="1"/>
  <c r="B3962" i="121" s="1"/>
  <c r="B3963" i="121" s="1"/>
  <c r="B3964" i="121" s="1"/>
  <c r="B3965" i="121" s="1"/>
  <c r="B3966" i="121" s="1"/>
  <c r="B3967" i="121" s="1"/>
  <c r="B3968" i="121" s="1"/>
  <c r="B3969" i="121" s="1"/>
  <c r="B3970" i="121" s="1"/>
  <c r="B3971" i="121" s="1"/>
  <c r="B3972" i="121" s="1"/>
  <c r="B3973" i="121" s="1"/>
  <c r="B3974" i="121" s="1"/>
  <c r="B3975" i="121" s="1"/>
  <c r="B3976" i="121" s="1"/>
  <c r="B3977" i="121" s="1"/>
  <c r="B3978" i="121" s="1"/>
  <c r="B3979" i="121" s="1"/>
  <c r="B3980" i="121" s="1"/>
  <c r="B3981" i="121" s="1"/>
  <c r="B3982" i="121" s="1"/>
  <c r="B3983" i="121" s="1"/>
  <c r="B3984" i="121" s="1"/>
  <c r="B3985" i="121" s="1"/>
  <c r="B3986" i="121" s="1"/>
  <c r="B3987" i="121" s="1"/>
  <c r="B3988" i="121" s="1"/>
  <c r="B3989" i="121" s="1"/>
  <c r="B3990" i="121" s="1"/>
  <c r="B3991" i="121" s="1"/>
  <c r="B3992" i="121" s="1"/>
  <c r="B3993" i="121" s="1"/>
  <c r="B3994" i="121" s="1"/>
  <c r="B3995" i="121" s="1"/>
  <c r="B3996" i="121" s="1"/>
  <c r="B3997" i="121" s="1"/>
  <c r="B3998" i="121" s="1"/>
  <c r="B3999" i="121" s="1"/>
  <c r="B4000" i="121" s="1"/>
  <c r="B4001" i="121" s="1"/>
  <c r="B4002" i="121" s="1"/>
  <c r="B4003" i="121" s="1"/>
  <c r="B4004" i="121" s="1"/>
  <c r="B4005" i="121" s="1"/>
  <c r="B4006" i="121" s="1"/>
  <c r="B4007" i="121" s="1"/>
  <c r="B4008" i="121" s="1"/>
  <c r="B4009" i="121" s="1"/>
  <c r="B4010" i="121" s="1"/>
  <c r="B4011" i="121" s="1"/>
  <c r="B4012" i="121" s="1"/>
  <c r="B4013" i="121" s="1"/>
  <c r="B4014" i="121" s="1"/>
  <c r="B4015" i="121" s="1"/>
  <c r="B4016" i="121" s="1"/>
  <c r="B4017" i="121" s="1"/>
  <c r="B4018" i="121" s="1"/>
  <c r="B4019" i="121" s="1"/>
  <c r="B4020" i="121" s="1"/>
  <c r="B4021" i="121" s="1"/>
  <c r="B4022" i="121" s="1"/>
  <c r="B4023" i="121" s="1"/>
  <c r="B4024" i="121" s="1"/>
  <c r="B4025" i="121" s="1"/>
  <c r="B4026" i="121" s="1"/>
  <c r="B4027" i="121" s="1"/>
  <c r="B4028" i="121" s="1"/>
  <c r="B4029" i="121" s="1"/>
  <c r="B4030" i="121" s="1"/>
  <c r="B4031" i="121" s="1"/>
  <c r="B4032" i="121" s="1"/>
  <c r="B4033" i="121" s="1"/>
  <c r="B4034" i="121" s="1"/>
  <c r="B4035" i="121" s="1"/>
  <c r="B4036" i="121" s="1"/>
  <c r="B4037" i="121" s="1"/>
  <c r="B4038" i="121" s="1"/>
  <c r="B4039" i="121" s="1"/>
  <c r="B4040" i="121" s="1"/>
  <c r="B4041" i="121" s="1"/>
  <c r="B4042" i="121" s="1"/>
  <c r="B4043" i="121" s="1"/>
  <c r="B4044" i="121" s="1"/>
  <c r="B4045" i="121" s="1"/>
  <c r="B4046" i="121" s="1"/>
  <c r="B4047" i="121" s="1"/>
  <c r="B4048" i="121" s="1"/>
  <c r="B4049" i="121" s="1"/>
  <c r="B4050" i="121" s="1"/>
  <c r="B4051" i="121" s="1"/>
  <c r="B4052" i="121" s="1"/>
  <c r="B4053" i="121" s="1"/>
  <c r="B4054" i="121" s="1"/>
  <c r="B4055" i="121" s="1"/>
  <c r="B4056" i="121" s="1"/>
  <c r="B4057" i="121" s="1"/>
  <c r="B4058" i="121" s="1"/>
  <c r="B4059" i="121" s="1"/>
  <c r="B4060" i="121" s="1"/>
  <c r="B4061" i="121" s="1"/>
  <c r="B4062" i="121" s="1"/>
  <c r="B4063" i="121" s="1"/>
  <c r="B4064" i="121" s="1"/>
  <c r="B4065" i="121" s="1"/>
  <c r="B4066" i="121" s="1"/>
  <c r="B4067" i="121" s="1"/>
  <c r="B4068" i="121" s="1"/>
  <c r="B4069" i="121" s="1"/>
  <c r="B4070" i="121" s="1"/>
  <c r="B4071" i="121" s="1"/>
  <c r="B4072" i="121" s="1"/>
  <c r="B4073" i="121" s="1"/>
  <c r="B4074" i="121" s="1"/>
  <c r="B4075" i="121" s="1"/>
  <c r="B4076" i="121" s="1"/>
  <c r="B4077" i="121" s="1"/>
  <c r="B4078" i="121" s="1"/>
  <c r="B4079" i="121" s="1"/>
  <c r="B4080" i="121" s="1"/>
  <c r="B4081" i="121" s="1"/>
  <c r="B4082" i="121" s="1"/>
  <c r="B4083" i="121" s="1"/>
  <c r="B4084" i="121" s="1"/>
  <c r="B4085" i="121" s="1"/>
  <c r="B4086" i="121" s="1"/>
  <c r="B4087" i="121" s="1"/>
  <c r="B4088" i="121" s="1"/>
  <c r="B4089" i="121" s="1"/>
  <c r="B4090" i="121" s="1"/>
  <c r="B4091" i="121" s="1"/>
  <c r="B4092" i="121" s="1"/>
  <c r="B4093" i="121" s="1"/>
  <c r="B4094" i="121" s="1"/>
  <c r="B4095" i="121" s="1"/>
  <c r="B4096" i="121" s="1"/>
  <c r="B4097" i="121" s="1"/>
  <c r="B4098" i="121" s="1"/>
  <c r="B4099" i="121" s="1"/>
  <c r="B4100" i="121" s="1"/>
  <c r="B4101" i="121" s="1"/>
  <c r="B4102" i="121" s="1"/>
  <c r="B4103" i="121" s="1"/>
  <c r="B4104" i="121" s="1"/>
  <c r="B4105" i="121" s="1"/>
  <c r="B4106" i="121" s="1"/>
  <c r="B4107" i="121" s="1"/>
  <c r="B4108" i="121" s="1"/>
  <c r="B4109" i="121" s="1"/>
  <c r="B4110" i="121" s="1"/>
  <c r="B4111" i="121" s="1"/>
  <c r="B4112" i="121" s="1"/>
  <c r="B4113" i="121" s="1"/>
  <c r="B4114" i="121" s="1"/>
  <c r="B4115" i="121" s="1"/>
  <c r="B4116" i="121" s="1"/>
  <c r="B4117" i="121" s="1"/>
  <c r="B4118" i="121" s="1"/>
  <c r="B4119" i="121" s="1"/>
  <c r="B4120" i="121" s="1"/>
  <c r="B4121" i="121" s="1"/>
  <c r="B4122" i="121" s="1"/>
  <c r="B4123" i="121" s="1"/>
  <c r="B4124" i="121" s="1"/>
  <c r="B4125" i="121" s="1"/>
  <c r="B4126" i="121" s="1"/>
  <c r="B4127" i="121" s="1"/>
  <c r="B4128" i="121" s="1"/>
  <c r="B4129" i="121" s="1"/>
  <c r="B4130" i="121" s="1"/>
  <c r="B4131" i="121" s="1"/>
  <c r="B4132" i="121" s="1"/>
  <c r="B4133" i="121" s="1"/>
  <c r="B4134" i="121" s="1"/>
  <c r="B4135" i="121" s="1"/>
  <c r="B4136" i="121" s="1"/>
  <c r="B4137" i="121" s="1"/>
  <c r="B4138" i="121" s="1"/>
  <c r="B4139" i="121" s="1"/>
  <c r="B4140" i="121" s="1"/>
  <c r="B4141" i="121" s="1"/>
  <c r="B4142" i="121" s="1"/>
  <c r="B4143" i="121" s="1"/>
  <c r="B4144" i="121" s="1"/>
  <c r="B4145" i="121" s="1"/>
  <c r="B4146" i="121" s="1"/>
  <c r="B4147" i="121" s="1"/>
  <c r="B4148" i="121" s="1"/>
  <c r="B4149" i="121" s="1"/>
  <c r="B4150" i="121" s="1"/>
  <c r="B4151" i="121" s="1"/>
  <c r="B4152" i="121" s="1"/>
  <c r="B4153" i="121" s="1"/>
  <c r="B4154" i="121" s="1"/>
  <c r="B4155" i="121" s="1"/>
  <c r="B4156" i="121" s="1"/>
  <c r="B4157" i="121" s="1"/>
  <c r="B4158" i="121" s="1"/>
  <c r="B4159" i="121" s="1"/>
  <c r="B4160" i="121" s="1"/>
  <c r="B4161" i="121" s="1"/>
  <c r="B4162" i="121" s="1"/>
  <c r="B4163" i="121" s="1"/>
  <c r="B4164" i="121" s="1"/>
  <c r="B4165" i="121" s="1"/>
  <c r="B4166" i="121" s="1"/>
  <c r="B4167" i="121" s="1"/>
  <c r="B4168" i="121" s="1"/>
  <c r="B4169" i="121" s="1"/>
  <c r="B4170" i="121" s="1"/>
  <c r="B4171" i="121" s="1"/>
  <c r="B4172" i="121" s="1"/>
  <c r="B4173" i="121" s="1"/>
  <c r="B4174" i="121" s="1"/>
  <c r="B4175" i="121" s="1"/>
  <c r="B4176" i="121" s="1"/>
  <c r="B4177" i="121" s="1"/>
  <c r="B4178" i="121" s="1"/>
  <c r="B4179" i="121" s="1"/>
  <c r="B4180" i="121" s="1"/>
  <c r="B4181" i="121" s="1"/>
  <c r="B4182" i="121" s="1"/>
  <c r="B4183" i="121" s="1"/>
  <c r="B4184" i="121" s="1"/>
  <c r="B4185" i="121" s="1"/>
  <c r="B4186" i="121" s="1"/>
  <c r="B4187" i="121" s="1"/>
  <c r="B4188" i="121" s="1"/>
  <c r="B4189" i="121" s="1"/>
  <c r="B4190" i="121" s="1"/>
  <c r="B4191" i="121" s="1"/>
  <c r="B4192" i="121" s="1"/>
  <c r="B4193" i="121" s="1"/>
  <c r="B4194" i="121" s="1"/>
  <c r="B4195" i="121" s="1"/>
  <c r="B4196" i="121" s="1"/>
  <c r="B4197" i="121" s="1"/>
  <c r="B4198" i="121" s="1"/>
  <c r="B4199" i="121" s="1"/>
  <c r="B4200" i="121" s="1"/>
  <c r="B4201" i="121" s="1"/>
  <c r="B4202" i="121" s="1"/>
  <c r="B4203" i="121" s="1"/>
  <c r="B4204" i="121" s="1"/>
  <c r="B4205" i="121" s="1"/>
  <c r="B4206" i="121" s="1"/>
  <c r="B4207" i="121" s="1"/>
  <c r="B4208" i="121" s="1"/>
  <c r="B4209" i="121" s="1"/>
  <c r="B4210" i="121" s="1"/>
  <c r="B4211" i="121" s="1"/>
  <c r="B4212" i="121" s="1"/>
  <c r="B4213" i="121" s="1"/>
  <c r="B4214" i="121" s="1"/>
  <c r="B4215" i="121" s="1"/>
  <c r="B4216" i="121" s="1"/>
  <c r="B4217" i="121" s="1"/>
  <c r="B4218" i="121" s="1"/>
  <c r="B4219" i="121" s="1"/>
  <c r="B4220" i="121" s="1"/>
  <c r="B4221" i="121" s="1"/>
  <c r="B4222" i="121" s="1"/>
  <c r="B4223" i="121" s="1"/>
  <c r="B4224" i="121" s="1"/>
  <c r="B4225" i="121" s="1"/>
  <c r="B4226" i="121" s="1"/>
  <c r="B4227" i="121" s="1"/>
  <c r="B4228" i="121" s="1"/>
  <c r="B4229" i="121" s="1"/>
  <c r="B4230" i="121" s="1"/>
  <c r="B4231" i="121" s="1"/>
  <c r="B4232" i="121" s="1"/>
  <c r="B4233" i="121" s="1"/>
  <c r="B4234" i="121" s="1"/>
  <c r="B4235" i="121" s="1"/>
  <c r="B4236" i="121" s="1"/>
  <c r="B4237" i="121" s="1"/>
  <c r="B4238" i="121" s="1"/>
  <c r="B4239" i="121" s="1"/>
  <c r="B4240" i="121" s="1"/>
  <c r="B4241" i="121" s="1"/>
  <c r="B4242" i="121" s="1"/>
  <c r="B4243" i="121" s="1"/>
  <c r="B4244" i="121" s="1"/>
  <c r="B4245" i="121" s="1"/>
  <c r="B4246" i="121" s="1"/>
  <c r="B4247" i="121" s="1"/>
  <c r="B4248" i="121" s="1"/>
  <c r="B4249" i="121" s="1"/>
  <c r="B4250" i="121" s="1"/>
  <c r="B4251" i="121" s="1"/>
  <c r="B4252" i="121" s="1"/>
  <c r="B4253" i="121" s="1"/>
  <c r="B4254" i="121" s="1"/>
  <c r="B4255" i="121" s="1"/>
  <c r="B4256" i="121" s="1"/>
  <c r="B4257" i="121" s="1"/>
  <c r="B4258" i="121" s="1"/>
  <c r="B4259" i="121" s="1"/>
  <c r="B4260" i="121" s="1"/>
  <c r="B4261" i="121" s="1"/>
  <c r="B4262" i="121" s="1"/>
  <c r="B4263" i="121" s="1"/>
  <c r="B4264" i="121" s="1"/>
  <c r="B4265" i="121" s="1"/>
  <c r="B4266" i="121" s="1"/>
  <c r="B4267" i="121" s="1"/>
  <c r="B4268" i="121" s="1"/>
  <c r="B4269" i="121" s="1"/>
  <c r="B4270" i="121" s="1"/>
  <c r="B4271" i="121" s="1"/>
  <c r="B4272" i="121" s="1"/>
  <c r="B4273" i="121" s="1"/>
  <c r="B4274" i="121" s="1"/>
  <c r="B4275" i="121" s="1"/>
  <c r="B4276" i="121" s="1"/>
  <c r="B4277" i="121" s="1"/>
  <c r="B4278" i="121" s="1"/>
  <c r="B4279" i="121" s="1"/>
  <c r="B4280" i="121" s="1"/>
  <c r="B4281" i="121" s="1"/>
  <c r="B4282" i="121" s="1"/>
  <c r="B4283" i="121" s="1"/>
  <c r="B4284" i="121" s="1"/>
  <c r="B4285" i="121" s="1"/>
  <c r="B4286" i="121" s="1"/>
  <c r="B4287" i="121" s="1"/>
  <c r="B4288" i="121" s="1"/>
  <c r="B4289" i="121" s="1"/>
  <c r="B4290" i="121" s="1"/>
  <c r="B4291" i="121" s="1"/>
  <c r="B4292" i="121" s="1"/>
  <c r="B4293" i="121" s="1"/>
  <c r="B4294" i="121" s="1"/>
  <c r="B4295" i="121" s="1"/>
  <c r="B4296" i="121" s="1"/>
  <c r="B4297" i="121" s="1"/>
  <c r="B4298" i="121" s="1"/>
  <c r="B4299" i="121" s="1"/>
  <c r="B4300" i="121" s="1"/>
  <c r="B4301" i="121" s="1"/>
  <c r="B4302" i="121" s="1"/>
  <c r="B4303" i="121" s="1"/>
  <c r="B4304" i="121" s="1"/>
  <c r="B4305" i="121" s="1"/>
  <c r="B4306" i="121" s="1"/>
  <c r="B4307" i="121" s="1"/>
  <c r="B4308" i="121" s="1"/>
  <c r="B4309" i="121" s="1"/>
  <c r="B4310" i="121" s="1"/>
  <c r="B4311" i="121" s="1"/>
  <c r="B4312" i="121" s="1"/>
  <c r="B4313" i="121" s="1"/>
  <c r="B4314" i="121" s="1"/>
  <c r="B4315" i="121" s="1"/>
  <c r="B4316" i="121" s="1"/>
  <c r="B4317" i="121" s="1"/>
  <c r="B4318" i="121" s="1"/>
  <c r="B4319" i="121" s="1"/>
  <c r="B4320" i="121" s="1"/>
  <c r="B4321" i="121" s="1"/>
  <c r="B4322" i="121" s="1"/>
  <c r="B4323" i="121" s="1"/>
  <c r="B4324" i="121" s="1"/>
  <c r="B4325" i="121" s="1"/>
  <c r="B4326" i="121" s="1"/>
  <c r="B4327" i="121" s="1"/>
  <c r="B4328" i="121" s="1"/>
  <c r="B4329" i="121" s="1"/>
  <c r="B4330" i="121" s="1"/>
  <c r="B4331" i="121" s="1"/>
  <c r="B4332" i="121" s="1"/>
  <c r="B4333" i="121" s="1"/>
  <c r="B4334" i="121" s="1"/>
  <c r="B4335" i="121" s="1"/>
  <c r="B4336" i="121" s="1"/>
  <c r="B4337" i="121" s="1"/>
  <c r="B4338" i="121" s="1"/>
  <c r="B4339" i="121" s="1"/>
  <c r="B4340" i="121" s="1"/>
  <c r="B4341" i="121" s="1"/>
  <c r="B4342" i="121" s="1"/>
  <c r="B4343" i="121" s="1"/>
  <c r="B4344" i="121" s="1"/>
  <c r="B4345" i="121" s="1"/>
  <c r="B4346" i="121" s="1"/>
  <c r="B4347" i="121" s="1"/>
  <c r="B4348" i="121" s="1"/>
  <c r="B4349" i="121" s="1"/>
  <c r="B4350" i="121" s="1"/>
  <c r="B4351" i="121" s="1"/>
  <c r="B4352" i="121" s="1"/>
  <c r="B4353" i="121" s="1"/>
  <c r="B4354" i="121" s="1"/>
  <c r="B4355" i="121" s="1"/>
  <c r="B4356" i="121" s="1"/>
  <c r="B4357" i="121" s="1"/>
  <c r="B4358" i="121" s="1"/>
  <c r="B4359" i="121" s="1"/>
  <c r="B4360" i="121" s="1"/>
  <c r="B4361" i="121" s="1"/>
  <c r="B4362" i="121" s="1"/>
  <c r="B4363" i="121" s="1"/>
  <c r="B4364" i="121" s="1"/>
  <c r="B4365" i="121" s="1"/>
  <c r="B4366" i="121" s="1"/>
  <c r="B4367" i="121" s="1"/>
  <c r="B4368" i="121" s="1"/>
  <c r="B4369" i="121" s="1"/>
  <c r="B4370" i="121" s="1"/>
  <c r="B4371" i="121" s="1"/>
  <c r="B4372" i="121" s="1"/>
  <c r="B4373" i="121" s="1"/>
  <c r="B4374" i="121" s="1"/>
  <c r="B4375" i="121" s="1"/>
  <c r="B4376" i="121" s="1"/>
  <c r="B4377" i="121" s="1"/>
  <c r="B4378" i="121" s="1"/>
  <c r="B4379" i="121" s="1"/>
  <c r="B4380" i="121" s="1"/>
  <c r="B4381" i="121" s="1"/>
  <c r="B4382" i="121" s="1"/>
  <c r="B4383" i="121" s="1"/>
  <c r="B4384" i="121" s="1"/>
  <c r="B4385" i="121" s="1"/>
  <c r="B4386" i="121" s="1"/>
  <c r="B4387" i="121" s="1"/>
  <c r="B4388" i="121" s="1"/>
  <c r="B4389" i="121" s="1"/>
  <c r="B4390" i="121" s="1"/>
  <c r="B4391" i="121" s="1"/>
  <c r="B4392" i="121" s="1"/>
  <c r="B4393" i="121" s="1"/>
  <c r="B4394" i="121" s="1"/>
  <c r="B4395" i="121" s="1"/>
  <c r="B4396" i="121" s="1"/>
  <c r="B4397" i="121" s="1"/>
  <c r="B4398" i="121" s="1"/>
  <c r="B4399" i="121" s="1"/>
  <c r="B4400" i="121" s="1"/>
  <c r="B4401" i="121" s="1"/>
  <c r="B4402" i="121" s="1"/>
  <c r="B4403" i="121" s="1"/>
  <c r="B4404" i="121" s="1"/>
  <c r="B4405" i="121" s="1"/>
  <c r="B4406" i="121" s="1"/>
  <c r="B4407" i="121" s="1"/>
  <c r="B4408" i="121" s="1"/>
  <c r="B4409" i="121" s="1"/>
  <c r="B4410" i="121" s="1"/>
  <c r="B4411" i="121" s="1"/>
  <c r="B4412" i="121" s="1"/>
  <c r="B4413" i="121" s="1"/>
  <c r="B4414" i="121" s="1"/>
  <c r="B4415" i="121" s="1"/>
  <c r="B4416" i="121" s="1"/>
  <c r="B4417" i="121" s="1"/>
  <c r="B4418" i="121" s="1"/>
  <c r="B4419" i="121" s="1"/>
  <c r="B4420" i="121" s="1"/>
  <c r="B4421" i="121" s="1"/>
  <c r="B4422" i="121" s="1"/>
  <c r="B4423" i="121" s="1"/>
  <c r="B4424" i="121" s="1"/>
  <c r="B4425" i="121" s="1"/>
  <c r="B4426" i="121" s="1"/>
  <c r="B4427" i="121" s="1"/>
  <c r="B4428" i="121" s="1"/>
  <c r="B4429" i="121" s="1"/>
  <c r="B4430" i="121" s="1"/>
  <c r="B4431" i="121" s="1"/>
  <c r="B4432" i="121" s="1"/>
  <c r="B4433" i="121" s="1"/>
  <c r="B4434" i="121" s="1"/>
  <c r="B4435" i="121" s="1"/>
  <c r="B4436" i="121" s="1"/>
  <c r="B4437" i="121" s="1"/>
  <c r="B4438" i="121" s="1"/>
  <c r="B4439" i="121" s="1"/>
  <c r="B4440" i="121" s="1"/>
  <c r="B4441" i="121" s="1"/>
  <c r="B4442" i="121" s="1"/>
  <c r="B4443" i="121" s="1"/>
  <c r="B4444" i="121" s="1"/>
  <c r="B4445" i="121" s="1"/>
  <c r="B4446" i="121" s="1"/>
  <c r="B4447" i="121" s="1"/>
  <c r="B4448" i="121" s="1"/>
  <c r="B4449" i="121" s="1"/>
  <c r="B4450" i="121" s="1"/>
  <c r="B4451" i="121" s="1"/>
  <c r="B4452" i="121" s="1"/>
  <c r="B4453" i="121" s="1"/>
  <c r="B4454" i="121" s="1"/>
  <c r="B4455" i="121" s="1"/>
  <c r="B4456" i="121" s="1"/>
  <c r="B4457" i="121" s="1"/>
  <c r="B4458" i="121" s="1"/>
  <c r="B4459" i="121" s="1"/>
  <c r="B4460" i="121" s="1"/>
  <c r="B4461" i="121" s="1"/>
  <c r="B4462" i="121" s="1"/>
  <c r="B4463" i="121" s="1"/>
  <c r="B4464" i="121" s="1"/>
  <c r="B4465" i="121" s="1"/>
  <c r="B4466" i="121" s="1"/>
  <c r="B4467" i="121" s="1"/>
  <c r="B4468" i="121" s="1"/>
  <c r="B4469" i="121" s="1"/>
  <c r="B4470" i="121" s="1"/>
  <c r="B4471" i="121" s="1"/>
  <c r="B4472" i="121" s="1"/>
  <c r="B4473" i="121" s="1"/>
  <c r="B4474" i="121" s="1"/>
  <c r="B4475" i="121" s="1"/>
  <c r="B4476" i="121" s="1"/>
  <c r="B4477" i="121" s="1"/>
  <c r="B4478" i="121" s="1"/>
  <c r="B4479" i="121" s="1"/>
  <c r="B4480" i="121" s="1"/>
  <c r="B4481" i="121" s="1"/>
  <c r="B4482" i="121" s="1"/>
  <c r="B4483" i="121" s="1"/>
  <c r="B4484" i="121" s="1"/>
  <c r="B4485" i="121" s="1"/>
  <c r="B4486" i="121" s="1"/>
  <c r="B4487" i="121" s="1"/>
  <c r="B4488" i="121" s="1"/>
  <c r="B4489" i="121" s="1"/>
  <c r="B4490" i="121" s="1"/>
  <c r="B4491" i="121" s="1"/>
  <c r="B4492" i="121" s="1"/>
  <c r="B4493" i="121" s="1"/>
  <c r="B4494" i="121" s="1"/>
  <c r="B4495" i="121" s="1"/>
  <c r="B4496" i="121" s="1"/>
  <c r="B4497" i="121" s="1"/>
  <c r="B4498" i="121" s="1"/>
  <c r="B4499" i="121" s="1"/>
  <c r="B4500" i="121" s="1"/>
  <c r="B4501" i="121" s="1"/>
  <c r="B4502" i="121" s="1"/>
  <c r="B4503" i="121" s="1"/>
  <c r="B4504" i="121" s="1"/>
  <c r="B4505" i="121" s="1"/>
  <c r="B4506" i="121" s="1"/>
  <c r="B4507" i="121" s="1"/>
  <c r="B4508" i="121" s="1"/>
  <c r="B4509" i="121" s="1"/>
  <c r="B4510" i="121" s="1"/>
  <c r="B4511" i="121" s="1"/>
  <c r="B4512" i="121" s="1"/>
  <c r="B4513" i="121" s="1"/>
  <c r="B4514" i="121" s="1"/>
  <c r="B4515" i="121" s="1"/>
  <c r="B4516" i="121" s="1"/>
  <c r="B4517" i="121" s="1"/>
  <c r="B4518" i="121" s="1"/>
  <c r="B4519" i="121" s="1"/>
  <c r="B4520" i="121" s="1"/>
  <c r="B4521" i="121" s="1"/>
  <c r="B4522" i="121" s="1"/>
  <c r="B4523" i="121" s="1"/>
  <c r="B4524" i="121" s="1"/>
  <c r="B4525" i="121" s="1"/>
  <c r="B4526" i="121" s="1"/>
  <c r="B4527" i="121" s="1"/>
  <c r="B4528" i="121" s="1"/>
  <c r="B4529" i="121" s="1"/>
  <c r="B4530" i="121" s="1"/>
  <c r="B4531" i="121" s="1"/>
  <c r="B4532" i="121" s="1"/>
  <c r="B4533" i="121" s="1"/>
  <c r="B4534" i="121" s="1"/>
  <c r="B4535" i="121" s="1"/>
  <c r="B4536" i="121" s="1"/>
  <c r="B4537" i="121" s="1"/>
  <c r="B4538" i="121" s="1"/>
  <c r="B4539" i="121" s="1"/>
  <c r="B4540" i="121" s="1"/>
  <c r="B4541" i="121" s="1"/>
  <c r="B4542" i="121" s="1"/>
  <c r="B4543" i="121" s="1"/>
  <c r="B4544" i="121" s="1"/>
  <c r="B4545" i="121" s="1"/>
  <c r="B4546" i="121" s="1"/>
  <c r="B4547" i="121" s="1"/>
  <c r="B4548" i="121" s="1"/>
  <c r="B4549" i="121" s="1"/>
  <c r="B4550" i="121" s="1"/>
  <c r="B4551" i="121" s="1"/>
  <c r="B4552" i="121" s="1"/>
  <c r="B4553" i="121" s="1"/>
  <c r="B4554" i="121" s="1"/>
  <c r="B4555" i="121" s="1"/>
  <c r="B4556" i="121" s="1"/>
  <c r="B4557" i="121" s="1"/>
  <c r="B4558" i="121" s="1"/>
  <c r="B4559" i="121" s="1"/>
  <c r="B4560" i="121" s="1"/>
  <c r="B4561" i="121" s="1"/>
  <c r="B4562" i="121" s="1"/>
  <c r="B4563" i="121" s="1"/>
  <c r="B4564" i="121" s="1"/>
  <c r="B4565" i="121" s="1"/>
  <c r="B4566" i="121" s="1"/>
  <c r="B4567" i="121" s="1"/>
  <c r="B4568" i="121" s="1"/>
  <c r="B4569" i="121" s="1"/>
  <c r="B4570" i="121" s="1"/>
  <c r="B4571" i="121" s="1"/>
  <c r="B4572" i="121" s="1"/>
  <c r="B4573" i="121" s="1"/>
  <c r="B4574" i="121" s="1"/>
  <c r="B4575" i="121" s="1"/>
  <c r="B4576" i="121" s="1"/>
  <c r="B4577" i="121" s="1"/>
  <c r="B4578" i="121" s="1"/>
  <c r="B4579" i="121" s="1"/>
  <c r="B4580" i="121" s="1"/>
  <c r="B4581" i="121" s="1"/>
  <c r="B4582" i="121" s="1"/>
  <c r="B4583" i="121" s="1"/>
  <c r="B4584" i="121" s="1"/>
  <c r="B4585" i="121" s="1"/>
  <c r="B4586" i="121" s="1"/>
  <c r="B4587" i="121" s="1"/>
  <c r="B4588" i="121" s="1"/>
  <c r="B4589" i="121" s="1"/>
  <c r="B4590" i="121" s="1"/>
  <c r="B4591" i="121" s="1"/>
  <c r="B4592" i="121" s="1"/>
  <c r="B4593" i="121" s="1"/>
  <c r="B4594" i="121" s="1"/>
  <c r="B4595" i="121" s="1"/>
  <c r="B4596" i="121" s="1"/>
  <c r="B4597" i="121" s="1"/>
  <c r="B4598" i="121" s="1"/>
  <c r="B4599" i="121" s="1"/>
  <c r="B4600" i="121" s="1"/>
  <c r="B4601" i="121" s="1"/>
  <c r="B4602" i="121" s="1"/>
  <c r="B4603" i="121" s="1"/>
  <c r="B4604" i="121" s="1"/>
  <c r="B4605" i="121" s="1"/>
  <c r="B4606" i="121" s="1"/>
  <c r="B4607" i="121" s="1"/>
  <c r="B4608" i="121" s="1"/>
  <c r="B4609" i="121" s="1"/>
  <c r="B4610" i="121" s="1"/>
  <c r="B4611" i="121" s="1"/>
  <c r="B4612" i="121" s="1"/>
  <c r="B4613" i="121" s="1"/>
  <c r="B4614" i="121" s="1"/>
  <c r="B4615" i="121" s="1"/>
  <c r="B4616" i="121" s="1"/>
  <c r="B4617" i="121" s="1"/>
  <c r="B4618" i="121" s="1"/>
  <c r="B4619" i="121" s="1"/>
  <c r="B4620" i="121" s="1"/>
  <c r="B4621" i="121" s="1"/>
  <c r="B4622" i="121" s="1"/>
  <c r="B4623" i="121" s="1"/>
  <c r="B4624" i="121" s="1"/>
  <c r="B4625" i="121" s="1"/>
  <c r="B4626" i="121" s="1"/>
  <c r="B4627" i="121" s="1"/>
  <c r="B4628" i="121" s="1"/>
  <c r="B4629" i="121" s="1"/>
  <c r="B4630" i="121" s="1"/>
  <c r="B4631" i="121" s="1"/>
  <c r="B4632" i="121" s="1"/>
  <c r="B4633" i="121" s="1"/>
  <c r="B4634" i="121" s="1"/>
  <c r="B4635" i="121" s="1"/>
  <c r="B4636" i="121" s="1"/>
  <c r="B4637" i="121" s="1"/>
  <c r="B4638" i="121" s="1"/>
  <c r="B4639" i="121" s="1"/>
  <c r="B4640" i="121" s="1"/>
  <c r="B4641" i="121" s="1"/>
  <c r="B4642" i="121" s="1"/>
  <c r="B4643" i="121" s="1"/>
  <c r="B4644" i="121" s="1"/>
  <c r="B4645" i="121" s="1"/>
  <c r="B4646" i="121" s="1"/>
  <c r="B4647" i="121" s="1"/>
  <c r="B4648" i="121" s="1"/>
  <c r="B4649" i="121" s="1"/>
  <c r="B4650" i="121" s="1"/>
  <c r="B4651" i="121" s="1"/>
  <c r="B4652" i="121" s="1"/>
  <c r="B4653" i="121" s="1"/>
  <c r="B4654" i="121" s="1"/>
  <c r="B4655" i="121" s="1"/>
  <c r="B4656" i="121" s="1"/>
  <c r="B4657" i="121" s="1"/>
  <c r="B4658" i="121" s="1"/>
  <c r="B4659" i="121" s="1"/>
  <c r="B4660" i="121" s="1"/>
  <c r="B4661" i="121" s="1"/>
  <c r="B4662" i="121" s="1"/>
  <c r="B4663" i="121" s="1"/>
  <c r="B4664" i="121" s="1"/>
  <c r="B4665" i="121" s="1"/>
  <c r="B4666" i="121" s="1"/>
  <c r="B4667" i="121" s="1"/>
  <c r="B4668" i="121" s="1"/>
  <c r="B4669" i="121" s="1"/>
  <c r="B4670" i="121" s="1"/>
  <c r="B4671" i="121" s="1"/>
  <c r="B4672" i="121" s="1"/>
  <c r="B4673" i="121" s="1"/>
  <c r="B4674" i="121" s="1"/>
  <c r="B4675" i="121" s="1"/>
  <c r="B4676" i="121" s="1"/>
  <c r="B4677" i="121" s="1"/>
  <c r="B4678" i="121" s="1"/>
  <c r="B4679" i="121" s="1"/>
  <c r="B4680" i="121" s="1"/>
  <c r="B4681" i="121" s="1"/>
  <c r="B4682" i="121" s="1"/>
  <c r="B4683" i="121" s="1"/>
  <c r="B4684" i="121" s="1"/>
  <c r="B4685" i="121" s="1"/>
  <c r="B4686" i="121" s="1"/>
  <c r="B4687" i="121" s="1"/>
  <c r="B4688" i="121" s="1"/>
  <c r="B4689" i="121" s="1"/>
  <c r="B4690" i="121" s="1"/>
  <c r="B4691" i="121" s="1"/>
  <c r="B4692" i="121" s="1"/>
  <c r="B4693" i="121" s="1"/>
  <c r="B4694" i="121" s="1"/>
  <c r="B4695" i="121" s="1"/>
  <c r="B4696" i="121" s="1"/>
  <c r="B4697" i="121" s="1"/>
  <c r="B4698" i="121" s="1"/>
  <c r="B4699" i="121" s="1"/>
  <c r="B4700" i="121" s="1"/>
  <c r="B4701" i="121" s="1"/>
  <c r="B4702" i="121" s="1"/>
  <c r="B4703" i="121" s="1"/>
  <c r="B4704" i="121" s="1"/>
  <c r="B4705" i="121" s="1"/>
  <c r="B4706" i="121" s="1"/>
  <c r="B4707" i="121" s="1"/>
  <c r="B4708" i="121" s="1"/>
  <c r="B4709" i="121" s="1"/>
  <c r="B4710" i="121" s="1"/>
  <c r="B4711" i="121" s="1"/>
  <c r="B4712" i="121" s="1"/>
  <c r="B4713" i="121" s="1"/>
  <c r="B4714" i="121" s="1"/>
  <c r="B4715" i="121" s="1"/>
  <c r="B4716" i="121" s="1"/>
  <c r="B4717" i="121" s="1"/>
  <c r="B4718" i="121" s="1"/>
  <c r="B4719" i="121" s="1"/>
  <c r="B4720" i="121" s="1"/>
  <c r="B4721" i="121" s="1"/>
  <c r="B4722" i="121" s="1"/>
  <c r="B4723" i="121" s="1"/>
  <c r="B4724" i="121" s="1"/>
  <c r="B4725" i="121" s="1"/>
  <c r="B4726" i="121" s="1"/>
  <c r="B4727" i="121" s="1"/>
  <c r="B4728" i="121" s="1"/>
  <c r="B4729" i="121" s="1"/>
  <c r="B4730" i="121" s="1"/>
  <c r="B4731" i="121" s="1"/>
  <c r="B4732" i="121" s="1"/>
  <c r="B4733" i="121" s="1"/>
  <c r="B4734" i="121" s="1"/>
  <c r="B4735" i="121" s="1"/>
  <c r="B4736" i="121" s="1"/>
  <c r="B4737" i="121" s="1"/>
  <c r="B4738" i="121" s="1"/>
  <c r="B4739" i="121" s="1"/>
  <c r="B4740" i="121" s="1"/>
  <c r="B4741" i="121" s="1"/>
  <c r="B4742" i="121" s="1"/>
  <c r="B4743" i="121" s="1"/>
  <c r="B4744" i="121" s="1"/>
  <c r="B4745" i="121" s="1"/>
  <c r="B4746" i="121" s="1"/>
  <c r="B4747" i="121" s="1"/>
  <c r="B4748" i="121" s="1"/>
  <c r="B4749" i="121" s="1"/>
  <c r="B4750" i="121" s="1"/>
  <c r="B4751" i="121" s="1"/>
  <c r="B4752" i="121" s="1"/>
  <c r="B4753" i="121" s="1"/>
  <c r="B4754" i="121" s="1"/>
  <c r="B4755" i="121" s="1"/>
  <c r="B4756" i="121" s="1"/>
  <c r="B4757" i="121" s="1"/>
  <c r="B4758" i="121" s="1"/>
  <c r="B4759" i="121" s="1"/>
  <c r="B4760" i="121" s="1"/>
  <c r="B4761" i="121" s="1"/>
  <c r="B4762" i="121" s="1"/>
  <c r="B4763" i="121" s="1"/>
  <c r="B4764" i="121" s="1"/>
  <c r="B4765" i="121" s="1"/>
  <c r="B4766" i="121" s="1"/>
  <c r="B4767" i="121" s="1"/>
  <c r="B4768" i="121" s="1"/>
  <c r="B4769" i="121" s="1"/>
  <c r="B4770" i="121" s="1"/>
  <c r="B4771" i="121" s="1"/>
  <c r="B4772" i="121" s="1"/>
  <c r="B4773" i="121" s="1"/>
  <c r="B4774" i="121" s="1"/>
  <c r="B4775" i="121" s="1"/>
  <c r="B4776" i="121" s="1"/>
  <c r="B4777" i="121" s="1"/>
  <c r="B4778" i="121" s="1"/>
  <c r="B4779" i="121" s="1"/>
  <c r="B4780" i="121" s="1"/>
  <c r="B4781" i="121" s="1"/>
  <c r="B4782" i="121" s="1"/>
  <c r="B4783" i="121" s="1"/>
  <c r="B4784" i="121" s="1"/>
  <c r="B4785" i="121" s="1"/>
  <c r="B4786" i="121" s="1"/>
  <c r="B4787" i="121" s="1"/>
  <c r="B4788" i="121" s="1"/>
  <c r="B4789" i="121" s="1"/>
  <c r="B4790" i="121" s="1"/>
  <c r="B4791" i="121" s="1"/>
  <c r="B4792" i="121" s="1"/>
  <c r="B4793" i="121" s="1"/>
  <c r="B4794" i="121" s="1"/>
  <c r="B4795" i="121" s="1"/>
  <c r="B4796" i="121" s="1"/>
  <c r="B4797" i="121" s="1"/>
  <c r="B4798" i="121" s="1"/>
  <c r="B4799" i="121" s="1"/>
  <c r="B4800" i="121" s="1"/>
  <c r="B4801" i="121" s="1"/>
  <c r="B4802" i="121" s="1"/>
  <c r="B4803" i="121" s="1"/>
  <c r="B4804" i="121" s="1"/>
  <c r="B4805" i="121" s="1"/>
  <c r="B4806" i="121" s="1"/>
  <c r="B4807" i="121" s="1"/>
  <c r="B4808" i="121" s="1"/>
  <c r="B4809" i="121" s="1"/>
  <c r="B4810" i="121" s="1"/>
  <c r="B4811" i="121" s="1"/>
  <c r="B4812" i="121" s="1"/>
  <c r="B4813" i="121" s="1"/>
  <c r="B4814" i="121" s="1"/>
  <c r="B4815" i="121" s="1"/>
  <c r="B4816" i="121" s="1"/>
  <c r="B4817" i="121" s="1"/>
  <c r="B4818" i="121" s="1"/>
  <c r="B4819" i="121" s="1"/>
  <c r="B4820" i="121" s="1"/>
  <c r="B4821" i="121" s="1"/>
  <c r="B4822" i="121" s="1"/>
  <c r="B4823" i="121" s="1"/>
  <c r="B4824" i="121" s="1"/>
  <c r="B4825" i="121" s="1"/>
  <c r="B4826" i="121" s="1"/>
  <c r="B4827" i="121" s="1"/>
  <c r="B4828" i="121" s="1"/>
  <c r="B4829" i="121" s="1"/>
  <c r="B4830" i="121" s="1"/>
  <c r="B4831" i="121" s="1"/>
  <c r="B4832" i="121" s="1"/>
  <c r="B4833" i="121" s="1"/>
  <c r="B4834" i="121" s="1"/>
  <c r="B4835" i="121" s="1"/>
  <c r="B4836" i="121" s="1"/>
  <c r="B4837" i="121" s="1"/>
  <c r="B4838" i="121" s="1"/>
  <c r="B4839" i="121" s="1"/>
  <c r="B4840" i="121" s="1"/>
  <c r="B4841" i="121" s="1"/>
  <c r="B4842" i="121" s="1"/>
  <c r="B4843" i="121" s="1"/>
  <c r="B4844" i="121" s="1"/>
  <c r="B4845" i="121" s="1"/>
  <c r="B4846" i="121" s="1"/>
  <c r="B4847" i="121" s="1"/>
  <c r="B4848" i="121" s="1"/>
  <c r="B4849" i="121" s="1"/>
  <c r="B4850" i="121" s="1"/>
  <c r="B4851" i="121" s="1"/>
  <c r="B4852" i="121" s="1"/>
  <c r="B4853" i="121" s="1"/>
  <c r="B4854" i="121" s="1"/>
  <c r="B4855" i="121" s="1"/>
  <c r="B4856" i="121" s="1"/>
  <c r="B4857" i="121" s="1"/>
  <c r="B4858" i="121" s="1"/>
  <c r="B4859" i="121" s="1"/>
  <c r="B4860" i="121" s="1"/>
  <c r="B4861" i="121" s="1"/>
  <c r="B4862" i="121" s="1"/>
  <c r="B4863" i="121" s="1"/>
  <c r="B4864" i="121" s="1"/>
  <c r="B4865" i="121" s="1"/>
  <c r="B4866" i="121" s="1"/>
  <c r="B4867" i="121" s="1"/>
  <c r="B4868" i="121" s="1"/>
  <c r="B4869" i="121" s="1"/>
  <c r="B4870" i="121" s="1"/>
  <c r="B4871" i="121" s="1"/>
  <c r="B4872" i="121" s="1"/>
  <c r="B4873" i="121" s="1"/>
  <c r="B4874" i="121" s="1"/>
  <c r="B4875" i="121" s="1"/>
  <c r="B4876" i="121" s="1"/>
  <c r="B4877" i="121" s="1"/>
  <c r="B4878" i="121" s="1"/>
  <c r="B4879" i="121" s="1"/>
  <c r="B4880" i="121" s="1"/>
  <c r="B4881" i="121" s="1"/>
  <c r="B4882" i="121" s="1"/>
  <c r="B4883" i="121" s="1"/>
  <c r="B4884" i="121" s="1"/>
  <c r="B4885" i="121" s="1"/>
  <c r="B4886" i="121" s="1"/>
  <c r="B4887" i="121" s="1"/>
  <c r="B4888" i="121" s="1"/>
  <c r="B4889" i="121" s="1"/>
  <c r="B4890" i="121" s="1"/>
  <c r="B4891" i="121" s="1"/>
  <c r="B4892" i="121" s="1"/>
  <c r="B4893" i="121" s="1"/>
  <c r="B4894" i="121" s="1"/>
  <c r="B4895" i="121" s="1"/>
  <c r="B4896" i="121" s="1"/>
  <c r="B4897" i="121" s="1"/>
  <c r="B4898" i="121" s="1"/>
  <c r="B4899" i="121" s="1"/>
  <c r="B4900" i="121" s="1"/>
  <c r="B4901" i="121" s="1"/>
  <c r="B4902" i="121" s="1"/>
  <c r="B4903" i="121" s="1"/>
  <c r="B4904" i="121" s="1"/>
  <c r="B4905" i="121" s="1"/>
  <c r="B4906" i="121" s="1"/>
  <c r="B4907" i="121" s="1"/>
  <c r="B4908" i="121" s="1"/>
  <c r="B4909" i="121" s="1"/>
  <c r="B4910" i="121" s="1"/>
  <c r="B4911" i="121" s="1"/>
  <c r="B4912" i="121" s="1"/>
  <c r="B4913" i="121" s="1"/>
  <c r="B4914" i="121" s="1"/>
  <c r="B4915" i="121" s="1"/>
  <c r="B4916" i="121" s="1"/>
  <c r="B4917" i="121" s="1"/>
  <c r="B4918" i="121" s="1"/>
  <c r="B4919" i="121" s="1"/>
  <c r="B4920" i="121" s="1"/>
  <c r="B4921" i="121" s="1"/>
  <c r="B4922" i="121" s="1"/>
  <c r="B4923" i="121" s="1"/>
  <c r="B4924" i="121" s="1"/>
  <c r="B4925" i="121" s="1"/>
  <c r="B4926" i="121" s="1"/>
  <c r="B4927" i="121" s="1"/>
  <c r="B4928" i="121" s="1"/>
  <c r="B4929" i="121" s="1"/>
  <c r="B4930" i="121" s="1"/>
  <c r="B4931" i="121" s="1"/>
  <c r="B4932" i="121" s="1"/>
  <c r="B4933" i="121" s="1"/>
  <c r="B4934" i="121" s="1"/>
  <c r="B4935" i="121" s="1"/>
  <c r="B4936" i="121" s="1"/>
  <c r="B4937" i="121" s="1"/>
  <c r="B4938" i="121" s="1"/>
  <c r="B4939" i="121" s="1"/>
  <c r="B4940" i="121" s="1"/>
  <c r="B4941" i="121" s="1"/>
  <c r="B4942" i="121" s="1"/>
  <c r="B4943" i="121" s="1"/>
  <c r="B4944" i="121" s="1"/>
  <c r="B4945" i="121" s="1"/>
  <c r="B4946" i="121" s="1"/>
  <c r="B4947" i="121" s="1"/>
  <c r="B4948" i="121" s="1"/>
  <c r="B4949" i="121" s="1"/>
  <c r="B4950" i="121" s="1"/>
  <c r="B4951" i="121" s="1"/>
  <c r="B4952" i="121" s="1"/>
  <c r="B4953" i="121" s="1"/>
  <c r="B4954" i="121" s="1"/>
  <c r="B4955" i="121" s="1"/>
  <c r="B4956" i="121" s="1"/>
  <c r="B4957" i="121" s="1"/>
  <c r="B4958" i="121" s="1"/>
  <c r="B4959" i="121" s="1"/>
  <c r="B4960" i="121" s="1"/>
  <c r="B4961" i="121" s="1"/>
  <c r="B4962" i="121" s="1"/>
  <c r="B4963" i="121" s="1"/>
  <c r="B4964" i="121" s="1"/>
  <c r="B4965" i="121" s="1"/>
  <c r="B4966" i="121" s="1"/>
  <c r="B4967" i="121" s="1"/>
  <c r="B4968" i="121" s="1"/>
  <c r="B4969" i="121" s="1"/>
  <c r="B4970" i="121" s="1"/>
  <c r="B4971" i="121" s="1"/>
  <c r="B4972" i="121" s="1"/>
  <c r="B4973" i="121" s="1"/>
  <c r="B4974" i="121" s="1"/>
  <c r="B4975" i="121" s="1"/>
  <c r="B4976" i="121" s="1"/>
  <c r="B4977" i="121" s="1"/>
  <c r="B4978" i="121" s="1"/>
  <c r="B4979" i="121" s="1"/>
  <c r="B4980" i="121" s="1"/>
  <c r="B4981" i="121" s="1"/>
  <c r="B4982" i="121" s="1"/>
  <c r="B4983" i="121" s="1"/>
  <c r="B4984" i="121" s="1"/>
  <c r="B4985" i="121" s="1"/>
  <c r="B4986" i="121" s="1"/>
  <c r="B4987" i="121" s="1"/>
  <c r="B4988" i="121" s="1"/>
  <c r="B4989" i="121" s="1"/>
  <c r="B4990" i="121" s="1"/>
  <c r="B4991" i="121" s="1"/>
  <c r="B4992" i="121" s="1"/>
  <c r="B4993" i="121" s="1"/>
  <c r="B4994" i="121" s="1"/>
  <c r="B4995" i="121" s="1"/>
  <c r="B4996" i="121" s="1"/>
  <c r="B4997" i="121" s="1"/>
  <c r="B4998" i="121" s="1"/>
  <c r="B4999" i="121" s="1"/>
  <c r="B5000" i="121" s="1"/>
  <c r="B5001" i="121" s="1"/>
  <c r="B5002" i="121" s="1"/>
  <c r="B5003" i="121" s="1"/>
  <c r="B5004" i="121" s="1"/>
  <c r="B5005" i="121" s="1"/>
  <c r="B5006" i="121" s="1"/>
  <c r="B5007" i="121" s="1"/>
  <c r="B5008" i="121" s="1"/>
  <c r="B5009" i="121" s="1"/>
  <c r="B5010" i="121" s="1"/>
  <c r="B5011" i="121" s="1"/>
  <c r="B5012" i="121" s="1"/>
  <c r="B5013" i="121" s="1"/>
  <c r="B5014" i="121" s="1"/>
  <c r="B5015" i="121" s="1"/>
  <c r="B5016" i="121" s="1"/>
  <c r="B5017" i="121" s="1"/>
  <c r="B5018" i="121" s="1"/>
  <c r="B5019" i="121" s="1"/>
  <c r="B5020" i="121" s="1"/>
  <c r="B5021" i="121" s="1"/>
  <c r="B5022" i="121" s="1"/>
  <c r="B5023" i="121" s="1"/>
  <c r="B5024" i="121" s="1"/>
  <c r="B5025" i="121" s="1"/>
  <c r="B5026" i="121" s="1"/>
  <c r="B5027" i="121" s="1"/>
  <c r="B5028" i="121" s="1"/>
  <c r="B5029" i="121" s="1"/>
  <c r="B5030" i="121" s="1"/>
  <c r="B5031" i="121" s="1"/>
  <c r="B5032" i="121" s="1"/>
  <c r="B5033" i="121" s="1"/>
  <c r="B5034" i="121" s="1"/>
  <c r="B5035" i="121" s="1"/>
  <c r="B5036" i="121" s="1"/>
  <c r="B5037" i="121" s="1"/>
  <c r="B5038" i="121" s="1"/>
  <c r="B5039" i="121" s="1"/>
  <c r="B5040" i="121" s="1"/>
  <c r="B5041" i="121" s="1"/>
  <c r="B5042" i="121" s="1"/>
  <c r="B5043" i="121" s="1"/>
  <c r="B5044" i="121" s="1"/>
  <c r="B5045" i="121" s="1"/>
  <c r="B5046" i="121" s="1"/>
  <c r="B5047" i="121" s="1"/>
  <c r="B5048" i="121" s="1"/>
  <c r="B5049" i="121" s="1"/>
  <c r="B5050" i="121" s="1"/>
  <c r="B5051" i="121" s="1"/>
  <c r="B5052" i="121" s="1"/>
  <c r="B5053" i="121" s="1"/>
  <c r="B5054" i="121" s="1"/>
  <c r="B5055" i="121" s="1"/>
  <c r="B5056" i="121" s="1"/>
  <c r="B5057" i="121" s="1"/>
  <c r="B5058" i="121" s="1"/>
  <c r="B5059" i="121" s="1"/>
  <c r="B5060" i="121" s="1"/>
  <c r="B5061" i="121" s="1"/>
  <c r="B5062" i="121" s="1"/>
  <c r="B5063" i="121" s="1"/>
  <c r="B5064" i="121" s="1"/>
  <c r="B5065" i="121" s="1"/>
  <c r="B5066" i="121" s="1"/>
  <c r="B5067" i="121" s="1"/>
  <c r="B5068" i="121" s="1"/>
  <c r="B5069" i="121" s="1"/>
  <c r="B5070" i="121" s="1"/>
  <c r="B5071" i="121" s="1"/>
  <c r="B5072" i="121" s="1"/>
  <c r="B5073" i="121" s="1"/>
  <c r="B5074" i="121" s="1"/>
  <c r="B5075" i="121" s="1"/>
  <c r="B5076" i="121" s="1"/>
  <c r="B5077" i="121" s="1"/>
  <c r="B5078" i="121" s="1"/>
  <c r="B5079" i="121" s="1"/>
  <c r="B5080" i="121" s="1"/>
  <c r="B5081" i="121" s="1"/>
  <c r="B5082" i="121" s="1"/>
  <c r="B5083" i="121" s="1"/>
  <c r="B5084" i="121" s="1"/>
  <c r="B5085" i="121" s="1"/>
  <c r="B5086" i="121" s="1"/>
  <c r="B5087" i="121" s="1"/>
  <c r="B5088" i="121" s="1"/>
  <c r="B5089" i="121" s="1"/>
  <c r="B5090" i="121" s="1"/>
  <c r="B5091" i="121" s="1"/>
  <c r="B5092" i="121" s="1"/>
  <c r="B5093" i="121" s="1"/>
  <c r="B5094" i="121" s="1"/>
  <c r="B5095" i="121" s="1"/>
  <c r="B5096" i="121" s="1"/>
  <c r="B5097" i="121" s="1"/>
  <c r="B5098" i="121" s="1"/>
  <c r="B5099" i="121" s="1"/>
  <c r="B5100" i="121" s="1"/>
  <c r="B5101" i="121" s="1"/>
  <c r="B5102" i="121" s="1"/>
  <c r="B5103" i="121" s="1"/>
  <c r="B5104" i="121" s="1"/>
  <c r="B5105" i="121" s="1"/>
  <c r="B5106" i="121" s="1"/>
  <c r="B5107" i="121" s="1"/>
  <c r="B5108" i="121" s="1"/>
  <c r="B5109" i="121" s="1"/>
  <c r="B5110" i="121" s="1"/>
  <c r="B5111" i="121" s="1"/>
  <c r="B5112" i="121" s="1"/>
  <c r="B5113" i="121" s="1"/>
  <c r="B5114" i="121" s="1"/>
  <c r="B5115" i="121" s="1"/>
  <c r="B5116" i="121" s="1"/>
  <c r="B5117" i="121" s="1"/>
  <c r="B5118" i="121" s="1"/>
  <c r="B5119" i="121" s="1"/>
  <c r="B5120" i="121" s="1"/>
  <c r="B5121" i="121" s="1"/>
  <c r="B5122" i="121" s="1"/>
  <c r="B5123" i="121" s="1"/>
  <c r="B5124" i="121" s="1"/>
  <c r="B5125" i="121" s="1"/>
  <c r="B5126" i="121" s="1"/>
  <c r="B5127" i="121" s="1"/>
  <c r="B5128" i="121" s="1"/>
  <c r="B5129" i="121" s="1"/>
  <c r="B5130" i="121" s="1"/>
  <c r="B5131" i="121" s="1"/>
  <c r="B5132" i="121" s="1"/>
  <c r="B5133" i="121" s="1"/>
  <c r="B5134" i="121" s="1"/>
  <c r="B5135" i="121" s="1"/>
  <c r="B5136" i="121" s="1"/>
  <c r="B5137" i="121" s="1"/>
  <c r="B5138" i="121" s="1"/>
  <c r="B5139" i="121" s="1"/>
  <c r="B5140" i="121" s="1"/>
  <c r="B5141" i="121" s="1"/>
  <c r="B5142" i="121" s="1"/>
  <c r="B5143" i="121" s="1"/>
  <c r="B5144" i="121" s="1"/>
  <c r="B5145" i="121" s="1"/>
  <c r="B5146" i="121" s="1"/>
  <c r="B5147" i="121" s="1"/>
  <c r="B5148" i="121" s="1"/>
  <c r="B5149" i="121" s="1"/>
  <c r="B5150" i="121" s="1"/>
  <c r="B5151" i="121" s="1"/>
  <c r="B5152" i="121" s="1"/>
  <c r="B5153" i="121" s="1"/>
  <c r="B5154" i="121" s="1"/>
  <c r="B5155" i="121" s="1"/>
  <c r="B5156" i="121" s="1"/>
  <c r="B5157" i="121" s="1"/>
  <c r="B5158" i="121" s="1"/>
  <c r="B5159" i="121" s="1"/>
  <c r="B5160" i="121" s="1"/>
  <c r="B5161" i="121" s="1"/>
  <c r="B5162" i="121" s="1"/>
  <c r="B5163" i="121" s="1"/>
  <c r="B5164" i="121" s="1"/>
  <c r="B5165" i="121" s="1"/>
  <c r="B5166" i="121" s="1"/>
  <c r="B5167" i="121" s="1"/>
  <c r="B5168" i="121" s="1"/>
  <c r="B5169" i="121" s="1"/>
  <c r="B5170" i="121" s="1"/>
  <c r="B5171" i="121" s="1"/>
  <c r="B5172" i="121" s="1"/>
  <c r="B5173" i="121" s="1"/>
  <c r="B5174" i="121" s="1"/>
  <c r="B5175" i="121" s="1"/>
  <c r="B5176" i="121" s="1"/>
  <c r="B5177" i="121" s="1"/>
  <c r="B5178" i="121" s="1"/>
  <c r="B5179" i="121" s="1"/>
  <c r="B5180" i="121" s="1"/>
  <c r="B5181" i="121" s="1"/>
  <c r="B5182" i="121" s="1"/>
  <c r="B5183" i="121" s="1"/>
  <c r="B5184" i="121" s="1"/>
  <c r="B5185" i="121" s="1"/>
  <c r="B5186" i="121" s="1"/>
  <c r="B5187" i="121" s="1"/>
  <c r="B5188" i="121" s="1"/>
  <c r="B5189" i="121" s="1"/>
  <c r="B5190" i="121" s="1"/>
  <c r="B5191" i="121" s="1"/>
  <c r="B5192" i="121" s="1"/>
  <c r="B5193" i="121" s="1"/>
  <c r="B5194" i="121" s="1"/>
  <c r="B5195" i="121" s="1"/>
  <c r="B5196" i="121" s="1"/>
  <c r="B5197" i="121" s="1"/>
  <c r="B5198" i="121" s="1"/>
  <c r="B5199" i="121" s="1"/>
  <c r="B5200" i="121" s="1"/>
  <c r="B5201" i="121" s="1"/>
  <c r="B5202" i="121" s="1"/>
  <c r="B5203" i="121" s="1"/>
  <c r="B5204" i="121" s="1"/>
  <c r="B5205" i="121" s="1"/>
  <c r="B5206" i="121" s="1"/>
  <c r="B5207" i="121" s="1"/>
  <c r="B5208" i="121" s="1"/>
  <c r="B5209" i="121" s="1"/>
  <c r="B5210" i="121" s="1"/>
  <c r="B5211" i="121" s="1"/>
  <c r="B5212" i="121" s="1"/>
  <c r="B5213" i="121" s="1"/>
  <c r="B5214" i="121" s="1"/>
  <c r="B5215" i="121" s="1"/>
  <c r="B5216" i="121" s="1"/>
  <c r="B5217" i="121" s="1"/>
  <c r="B5218" i="121" s="1"/>
  <c r="B5219" i="121" s="1"/>
  <c r="B5220" i="121" s="1"/>
  <c r="B5221" i="121" s="1"/>
  <c r="B5222" i="121" s="1"/>
  <c r="B5223" i="121" s="1"/>
  <c r="B5224" i="121" s="1"/>
  <c r="B5225" i="121" s="1"/>
  <c r="B5226" i="121" s="1"/>
  <c r="B5227" i="121" s="1"/>
  <c r="B5228" i="121" s="1"/>
  <c r="B5229" i="121" s="1"/>
  <c r="B5230" i="121" s="1"/>
  <c r="B5231" i="121" s="1"/>
  <c r="B5232" i="121" s="1"/>
  <c r="B5233" i="121" s="1"/>
  <c r="B5234" i="121" s="1"/>
  <c r="B5235" i="121" s="1"/>
  <c r="B5236" i="121" s="1"/>
  <c r="B5237" i="121" s="1"/>
  <c r="B5238" i="121" s="1"/>
  <c r="B5239" i="121" s="1"/>
  <c r="B5240" i="121" s="1"/>
  <c r="B5241" i="121" s="1"/>
  <c r="B5242" i="121" s="1"/>
  <c r="B5243" i="121" s="1"/>
  <c r="B5244" i="121" s="1"/>
  <c r="B5245" i="121" s="1"/>
  <c r="B5246" i="121" s="1"/>
  <c r="B5247" i="121" s="1"/>
  <c r="B5248" i="121" s="1"/>
  <c r="B5249" i="121" s="1"/>
  <c r="B5250" i="121" s="1"/>
  <c r="B5251" i="121" s="1"/>
  <c r="B5252" i="121" s="1"/>
  <c r="B5253" i="121" s="1"/>
  <c r="B5254" i="121" s="1"/>
  <c r="B5255" i="121" s="1"/>
  <c r="B5256" i="121" s="1"/>
  <c r="B5257" i="121" s="1"/>
  <c r="B5258" i="121" s="1"/>
  <c r="B5259" i="121" s="1"/>
  <c r="B5260" i="121" s="1"/>
  <c r="B5261" i="121" s="1"/>
  <c r="B5262" i="121" s="1"/>
  <c r="B5263" i="121" s="1"/>
  <c r="B5264" i="121" s="1"/>
  <c r="B5265" i="121" s="1"/>
  <c r="B5266" i="121" s="1"/>
  <c r="B5267" i="121" s="1"/>
  <c r="B5268" i="121" s="1"/>
  <c r="B5269" i="121" s="1"/>
  <c r="B5270" i="121" s="1"/>
  <c r="B5271" i="121" s="1"/>
  <c r="B5272" i="121" s="1"/>
  <c r="B5273" i="121" s="1"/>
  <c r="B5274" i="121" s="1"/>
  <c r="B5275" i="121" s="1"/>
  <c r="B5276" i="121" s="1"/>
  <c r="B5277" i="121" s="1"/>
  <c r="B5278" i="121" s="1"/>
  <c r="B5279" i="121" s="1"/>
  <c r="B5280" i="121" s="1"/>
  <c r="B5281" i="121" s="1"/>
  <c r="B5282" i="121" s="1"/>
  <c r="B5283" i="121" s="1"/>
  <c r="B5284" i="121" s="1"/>
  <c r="B5285" i="121" s="1"/>
  <c r="B5286" i="121" s="1"/>
  <c r="B5287" i="121" s="1"/>
  <c r="B5288" i="121" s="1"/>
  <c r="B5289" i="121" s="1"/>
  <c r="B5290" i="121" s="1"/>
  <c r="B5291" i="121" s="1"/>
  <c r="B5292" i="121" s="1"/>
  <c r="B5293" i="121" s="1"/>
  <c r="B5294" i="121" s="1"/>
  <c r="B5295" i="121" s="1"/>
  <c r="B5296" i="121" s="1"/>
  <c r="B5297" i="121" s="1"/>
  <c r="B5298" i="121" s="1"/>
  <c r="B5299" i="121" s="1"/>
  <c r="B5300" i="121" s="1"/>
  <c r="B5301" i="121" s="1"/>
  <c r="B5302" i="121" s="1"/>
  <c r="B5303" i="121" s="1"/>
  <c r="B5304" i="121" s="1"/>
  <c r="B5305" i="121" s="1"/>
  <c r="B5306" i="121" s="1"/>
  <c r="B5307" i="121" s="1"/>
  <c r="B5308" i="121" s="1"/>
  <c r="B5309" i="121" s="1"/>
  <c r="B5310" i="121" s="1"/>
  <c r="B5311" i="121" s="1"/>
  <c r="B5312" i="121" s="1"/>
  <c r="B5313" i="121" s="1"/>
  <c r="B5314" i="121" s="1"/>
  <c r="B5315" i="121" s="1"/>
  <c r="B5316" i="121" s="1"/>
  <c r="B5317" i="121" s="1"/>
  <c r="B5318" i="121" s="1"/>
  <c r="B5319" i="121" s="1"/>
  <c r="B5320" i="121" s="1"/>
  <c r="B5321" i="121" s="1"/>
  <c r="B5322" i="121" s="1"/>
  <c r="B5323" i="121" s="1"/>
  <c r="B5324" i="121" s="1"/>
  <c r="B5325" i="121" s="1"/>
  <c r="B5326" i="121" s="1"/>
  <c r="B5327" i="121" s="1"/>
  <c r="B5328" i="121" s="1"/>
  <c r="B5329" i="121" s="1"/>
  <c r="B5330" i="121" s="1"/>
  <c r="B5331" i="121" s="1"/>
  <c r="B5332" i="121" s="1"/>
  <c r="B5333" i="121" s="1"/>
  <c r="B5334" i="121" s="1"/>
  <c r="B5335" i="121" s="1"/>
  <c r="B5336" i="121" s="1"/>
  <c r="B5337" i="121" s="1"/>
  <c r="B5338" i="121" s="1"/>
  <c r="B5339" i="121" s="1"/>
  <c r="B5340" i="121" s="1"/>
  <c r="B5341" i="121" s="1"/>
  <c r="B5342" i="121" s="1"/>
  <c r="B5343" i="121" s="1"/>
  <c r="B5344" i="121" s="1"/>
  <c r="B5345" i="121" s="1"/>
  <c r="B5346" i="121" s="1"/>
  <c r="B5347" i="121" s="1"/>
  <c r="B5348" i="121" s="1"/>
  <c r="B5349" i="121" s="1"/>
  <c r="B5350" i="121" s="1"/>
  <c r="B5351" i="121" s="1"/>
  <c r="B5352" i="121" s="1"/>
  <c r="B5353" i="121" s="1"/>
  <c r="B5354" i="121" s="1"/>
  <c r="B5355" i="121" s="1"/>
  <c r="B5356" i="121" s="1"/>
  <c r="B5357" i="121" s="1"/>
  <c r="B5358" i="121" s="1"/>
  <c r="B5359" i="121" s="1"/>
  <c r="B5360" i="121" s="1"/>
  <c r="B5361" i="121" s="1"/>
  <c r="B5362" i="121" s="1"/>
  <c r="B5363" i="121" s="1"/>
  <c r="B5364" i="121" s="1"/>
  <c r="B5365" i="121" s="1"/>
  <c r="B5366" i="121" s="1"/>
  <c r="B5367" i="121" s="1"/>
  <c r="B5368" i="121" s="1"/>
  <c r="B5369" i="121" s="1"/>
  <c r="B5370" i="121" s="1"/>
  <c r="B5371" i="121" s="1"/>
  <c r="B5372" i="121" s="1"/>
  <c r="B5373" i="121" s="1"/>
  <c r="B5374" i="121" s="1"/>
  <c r="B5375" i="121" s="1"/>
  <c r="B5376" i="121" s="1"/>
  <c r="B5377" i="121" s="1"/>
  <c r="B5378" i="121" s="1"/>
  <c r="B5379" i="121" s="1"/>
  <c r="B5380" i="121" s="1"/>
  <c r="B5381" i="121" s="1"/>
  <c r="B5382" i="121" s="1"/>
  <c r="B5383" i="121" s="1"/>
  <c r="B5384" i="121" s="1"/>
  <c r="B5385" i="121" s="1"/>
  <c r="B5386" i="121" s="1"/>
  <c r="B5387" i="121" s="1"/>
  <c r="B5388" i="121" s="1"/>
  <c r="B5389" i="121" s="1"/>
  <c r="B5390" i="121" s="1"/>
  <c r="B5391" i="121" s="1"/>
  <c r="B5392" i="121" s="1"/>
  <c r="B5393" i="121" s="1"/>
  <c r="B5394" i="121" s="1"/>
  <c r="B5395" i="121" s="1"/>
  <c r="B5396" i="121" s="1"/>
  <c r="B5397" i="121" s="1"/>
  <c r="B5398" i="121" s="1"/>
  <c r="B5399" i="121" s="1"/>
  <c r="B5400" i="121" s="1"/>
  <c r="B5401" i="121" s="1"/>
  <c r="B5402" i="121" s="1"/>
  <c r="B5403" i="121" s="1"/>
  <c r="B5404" i="121" s="1"/>
  <c r="B5405" i="121" s="1"/>
  <c r="B5406" i="121" s="1"/>
  <c r="B5407" i="121" s="1"/>
  <c r="B5408" i="121" s="1"/>
  <c r="B5409" i="121" s="1"/>
  <c r="B5410" i="121" s="1"/>
  <c r="B5411" i="121" s="1"/>
  <c r="B5412" i="121" s="1"/>
  <c r="B5413" i="121" s="1"/>
  <c r="B5414" i="121" s="1"/>
  <c r="B5415" i="121" s="1"/>
  <c r="B5416" i="121" s="1"/>
  <c r="B5417" i="121" s="1"/>
  <c r="B5418" i="121" s="1"/>
  <c r="B5419" i="121" s="1"/>
  <c r="B5420" i="121" s="1"/>
  <c r="B5421" i="121" s="1"/>
  <c r="B5422" i="121" s="1"/>
  <c r="B5423" i="121" s="1"/>
  <c r="B5424" i="121" s="1"/>
  <c r="B5425" i="121" s="1"/>
  <c r="B5426" i="121" s="1"/>
  <c r="B5427" i="121" s="1"/>
  <c r="B5428" i="121" s="1"/>
  <c r="B5429" i="121" s="1"/>
  <c r="B5430" i="121" s="1"/>
  <c r="B5431" i="121" s="1"/>
  <c r="B5432" i="121" s="1"/>
  <c r="B5433" i="121" s="1"/>
  <c r="B5434" i="121" s="1"/>
  <c r="B5435" i="121" s="1"/>
  <c r="B5436" i="121" s="1"/>
  <c r="B5437" i="121" s="1"/>
  <c r="B5438" i="121" s="1"/>
  <c r="B5439" i="121" s="1"/>
  <c r="B5440" i="121" s="1"/>
  <c r="B5441" i="121" s="1"/>
  <c r="B5442" i="121" s="1"/>
  <c r="B5443" i="121" s="1"/>
  <c r="B5444" i="121" s="1"/>
  <c r="B5445" i="121" s="1"/>
  <c r="B5446" i="121" s="1"/>
  <c r="B5447" i="121" s="1"/>
  <c r="B5448" i="121" s="1"/>
  <c r="B5449" i="121" s="1"/>
  <c r="B5450" i="121" s="1"/>
  <c r="B5451" i="121" s="1"/>
  <c r="B5452" i="121" s="1"/>
  <c r="B5453" i="121" s="1"/>
  <c r="B5454" i="121" s="1"/>
  <c r="B5455" i="121" s="1"/>
  <c r="B5456" i="121" s="1"/>
  <c r="B5457" i="121" s="1"/>
  <c r="B5458" i="121" s="1"/>
  <c r="B5459" i="121" s="1"/>
  <c r="B5460" i="121" s="1"/>
  <c r="B5461" i="121" s="1"/>
  <c r="B5462" i="121" s="1"/>
  <c r="B5463" i="121" s="1"/>
  <c r="B5464" i="121" s="1"/>
  <c r="B5465" i="121" s="1"/>
  <c r="B5466" i="121" s="1"/>
  <c r="B5467" i="121" s="1"/>
  <c r="B5468" i="121" s="1"/>
  <c r="B5469" i="121" s="1"/>
  <c r="B5470" i="121" s="1"/>
  <c r="B5471" i="121" s="1"/>
  <c r="B5472" i="121" s="1"/>
  <c r="B5473" i="121" s="1"/>
  <c r="B5474" i="121" s="1"/>
  <c r="B5475" i="121" s="1"/>
  <c r="B5476" i="121" s="1"/>
  <c r="B5477" i="121" s="1"/>
  <c r="B5478" i="121" s="1"/>
  <c r="B5479" i="121" s="1"/>
  <c r="B5480" i="121" s="1"/>
  <c r="B5481" i="121" s="1"/>
  <c r="B5482" i="121" s="1"/>
  <c r="B5483" i="121" s="1"/>
  <c r="B5484" i="121" s="1"/>
  <c r="B5485" i="121" s="1"/>
  <c r="B5486" i="121" s="1"/>
  <c r="B5487" i="121" s="1"/>
  <c r="B5488" i="121" s="1"/>
  <c r="B5489" i="121" s="1"/>
  <c r="B5490" i="121" s="1"/>
  <c r="B5491" i="121" s="1"/>
  <c r="B5492" i="121" s="1"/>
  <c r="B5493" i="121" s="1"/>
  <c r="B5494" i="121" s="1"/>
  <c r="B5495" i="121" s="1"/>
  <c r="B5496" i="121" s="1"/>
  <c r="B5497" i="121" s="1"/>
  <c r="B5498" i="121" s="1"/>
  <c r="B5499" i="121" s="1"/>
  <c r="B5500" i="121" s="1"/>
  <c r="B5501" i="121" s="1"/>
  <c r="B5502" i="121" s="1"/>
  <c r="B5503" i="121" s="1"/>
  <c r="B5504" i="121" s="1"/>
  <c r="B5505" i="121" s="1"/>
  <c r="B5506" i="121" s="1"/>
  <c r="B5507" i="121" s="1"/>
  <c r="B5508" i="121" s="1"/>
  <c r="B5509" i="121" s="1"/>
  <c r="B5510" i="121" s="1"/>
  <c r="B5511" i="121" s="1"/>
  <c r="B5512" i="121" s="1"/>
  <c r="B5513" i="121" s="1"/>
  <c r="B5514" i="121" s="1"/>
  <c r="B5515" i="121" s="1"/>
  <c r="B5516" i="121" s="1"/>
  <c r="B5517" i="121" s="1"/>
  <c r="B5518" i="121" s="1"/>
  <c r="B5519" i="121" s="1"/>
  <c r="B5520" i="121" s="1"/>
  <c r="B5521" i="121" s="1"/>
  <c r="B5522" i="121" s="1"/>
  <c r="B5523" i="121" s="1"/>
  <c r="B5524" i="121" s="1"/>
  <c r="B5525" i="121" s="1"/>
  <c r="B5526" i="121" s="1"/>
  <c r="B5527" i="121" s="1"/>
  <c r="B5528" i="121" s="1"/>
  <c r="B5529" i="121" s="1"/>
  <c r="B5530" i="121" s="1"/>
  <c r="B5531" i="121" s="1"/>
  <c r="B5532" i="121" s="1"/>
  <c r="B5533" i="121" s="1"/>
  <c r="B5534" i="121" s="1"/>
  <c r="B5535" i="121" s="1"/>
  <c r="B5536" i="121" s="1"/>
  <c r="B5537" i="121" s="1"/>
  <c r="B5538" i="121" s="1"/>
  <c r="B5539" i="121" s="1"/>
  <c r="B5540" i="121" s="1"/>
  <c r="B5541" i="121" s="1"/>
  <c r="B5542" i="121" s="1"/>
  <c r="B5543" i="121" s="1"/>
  <c r="B5544" i="121" s="1"/>
  <c r="B5545" i="121" s="1"/>
  <c r="B5546" i="121" s="1"/>
  <c r="B5547" i="121" s="1"/>
  <c r="B5548" i="121" s="1"/>
  <c r="B5549" i="121" s="1"/>
  <c r="B5550" i="121" s="1"/>
  <c r="B5551" i="121" s="1"/>
  <c r="B5552" i="121" s="1"/>
  <c r="B5553" i="121" s="1"/>
  <c r="B5554" i="121" s="1"/>
  <c r="B5555" i="121" s="1"/>
  <c r="B5556" i="121" s="1"/>
  <c r="B5557" i="121" s="1"/>
  <c r="B5558" i="121" s="1"/>
  <c r="B5559" i="121" s="1"/>
  <c r="B5560" i="121" s="1"/>
  <c r="B5561" i="121" s="1"/>
  <c r="B5562" i="121" s="1"/>
  <c r="B5563" i="121" s="1"/>
  <c r="B5564" i="121" s="1"/>
  <c r="B5565" i="121" s="1"/>
  <c r="B5566" i="121" s="1"/>
  <c r="B5567" i="121" s="1"/>
  <c r="B5568" i="121" s="1"/>
  <c r="B5569" i="121" s="1"/>
  <c r="B5570" i="121" s="1"/>
  <c r="B5571" i="121" s="1"/>
  <c r="B5572" i="121" s="1"/>
  <c r="B5573" i="121" s="1"/>
  <c r="B5574" i="121" s="1"/>
  <c r="B5575" i="121" s="1"/>
  <c r="B5576" i="121" s="1"/>
  <c r="B5577" i="121" s="1"/>
  <c r="B5578" i="121" s="1"/>
  <c r="B5579" i="121" s="1"/>
  <c r="B5580" i="121" s="1"/>
  <c r="B5581" i="121" s="1"/>
  <c r="B5582" i="121" s="1"/>
  <c r="B5583" i="121" s="1"/>
  <c r="B5584" i="121" s="1"/>
  <c r="B5585" i="121" s="1"/>
  <c r="B5586" i="121" s="1"/>
  <c r="B5587" i="121" s="1"/>
  <c r="B5588" i="121" s="1"/>
  <c r="B5589" i="121" s="1"/>
  <c r="B5590" i="121" s="1"/>
  <c r="B5591" i="121" s="1"/>
  <c r="B5592" i="121" s="1"/>
  <c r="B5593" i="121" s="1"/>
  <c r="B5594" i="121" s="1"/>
  <c r="B5595" i="121" s="1"/>
  <c r="B5596" i="121" s="1"/>
  <c r="B5597" i="121" s="1"/>
  <c r="B5598" i="121" s="1"/>
  <c r="B5599" i="121" s="1"/>
  <c r="B5600" i="121" s="1"/>
  <c r="B5601" i="121" s="1"/>
  <c r="B5602" i="121" s="1"/>
  <c r="B5603" i="121" s="1"/>
  <c r="B5604" i="121" s="1"/>
  <c r="B5605" i="121" s="1"/>
  <c r="B5606" i="121" s="1"/>
  <c r="B5607" i="121" s="1"/>
  <c r="B5608" i="121" s="1"/>
  <c r="B5609" i="121" s="1"/>
  <c r="B5610" i="121" s="1"/>
  <c r="B5611" i="121" s="1"/>
  <c r="B5612" i="121" s="1"/>
  <c r="B5613" i="121" s="1"/>
  <c r="B5614" i="121" s="1"/>
  <c r="B5615" i="121" s="1"/>
  <c r="B5616" i="121" s="1"/>
  <c r="B5617" i="121" s="1"/>
  <c r="B5618" i="121" s="1"/>
  <c r="B5619" i="121" s="1"/>
  <c r="B5620" i="121" s="1"/>
  <c r="B5621" i="121" s="1"/>
  <c r="B5622" i="121" s="1"/>
  <c r="B5623" i="121" s="1"/>
  <c r="B5624" i="121" s="1"/>
  <c r="B5625" i="121" s="1"/>
  <c r="B5626" i="121" s="1"/>
  <c r="B5627" i="121" s="1"/>
  <c r="B5628" i="121" s="1"/>
  <c r="B5629" i="121" s="1"/>
  <c r="B5630" i="121" s="1"/>
  <c r="B5631" i="121" s="1"/>
  <c r="B5632" i="121" s="1"/>
  <c r="B5633" i="121" s="1"/>
  <c r="B5634" i="121" s="1"/>
  <c r="B5635" i="121" s="1"/>
  <c r="B5636" i="121" s="1"/>
  <c r="B5637" i="121" s="1"/>
  <c r="B5638" i="121" s="1"/>
  <c r="B5639" i="121" s="1"/>
  <c r="B5640" i="121" s="1"/>
  <c r="B5641" i="121" s="1"/>
  <c r="B5642" i="121" s="1"/>
  <c r="B5643" i="121" s="1"/>
  <c r="B5644" i="121" s="1"/>
  <c r="B5645" i="121" s="1"/>
  <c r="B5646" i="121" s="1"/>
  <c r="B5647" i="121" s="1"/>
  <c r="B5648" i="121" s="1"/>
  <c r="B5649" i="121" s="1"/>
  <c r="B5650" i="121" s="1"/>
  <c r="B5651" i="121" s="1"/>
  <c r="B5652" i="121" s="1"/>
  <c r="B5653" i="121" s="1"/>
  <c r="B5654" i="121" s="1"/>
  <c r="B5655" i="121" s="1"/>
  <c r="B5656" i="121" s="1"/>
  <c r="B5657" i="121" s="1"/>
  <c r="B5658" i="121" s="1"/>
  <c r="B5659" i="121" s="1"/>
  <c r="B5660" i="121" s="1"/>
  <c r="B5661" i="121" s="1"/>
  <c r="B5662" i="121" s="1"/>
  <c r="B5663" i="121" s="1"/>
  <c r="B5664" i="121" s="1"/>
  <c r="B5665" i="121" s="1"/>
  <c r="B5666" i="121" s="1"/>
  <c r="B5667" i="121" s="1"/>
  <c r="B5668" i="121" s="1"/>
  <c r="B5669" i="121" s="1"/>
  <c r="B5670" i="121" s="1"/>
  <c r="B5671" i="121" s="1"/>
  <c r="B5672" i="121" s="1"/>
  <c r="B5673" i="121" s="1"/>
  <c r="B5674" i="121" s="1"/>
  <c r="B5675" i="121" s="1"/>
  <c r="B5676" i="121" s="1"/>
  <c r="B5677" i="121" s="1"/>
  <c r="B5678" i="121" s="1"/>
  <c r="B5679" i="121" s="1"/>
  <c r="B5680" i="121" s="1"/>
  <c r="B5681" i="121" s="1"/>
  <c r="B5682" i="121" s="1"/>
  <c r="B5683" i="121" s="1"/>
  <c r="B5684" i="121" s="1"/>
  <c r="B5685" i="121" s="1"/>
  <c r="B5686" i="121" s="1"/>
  <c r="B5687" i="121" s="1"/>
  <c r="B5688" i="121" s="1"/>
  <c r="B5689" i="121" s="1"/>
  <c r="B5690" i="121" s="1"/>
  <c r="B5691" i="121" s="1"/>
  <c r="B5692" i="121" s="1"/>
  <c r="B5693" i="121" s="1"/>
  <c r="B5694" i="121" s="1"/>
  <c r="B5695" i="121" s="1"/>
  <c r="B5696" i="121" s="1"/>
  <c r="B5697" i="121" s="1"/>
  <c r="B5698" i="121" s="1"/>
  <c r="B5699" i="121" s="1"/>
  <c r="B5700" i="121" s="1"/>
  <c r="B5701" i="121" s="1"/>
  <c r="B5702" i="121" s="1"/>
  <c r="B5703" i="121" s="1"/>
  <c r="B5704" i="121" s="1"/>
  <c r="B5705" i="121" s="1"/>
  <c r="B5706" i="121" s="1"/>
  <c r="B5707" i="121" s="1"/>
  <c r="B5708" i="121" s="1"/>
  <c r="B5709" i="121" s="1"/>
  <c r="B5710" i="121" s="1"/>
  <c r="B5711" i="121" s="1"/>
  <c r="B5712" i="121" s="1"/>
  <c r="B5713" i="121" s="1"/>
  <c r="B5714" i="121" s="1"/>
  <c r="B5715" i="121" s="1"/>
  <c r="B5716" i="121" s="1"/>
  <c r="B5717" i="121" s="1"/>
  <c r="B5718" i="121" s="1"/>
  <c r="B5719" i="121" s="1"/>
  <c r="B5720" i="121" s="1"/>
  <c r="B5721" i="121" s="1"/>
  <c r="B5722" i="121" s="1"/>
  <c r="B5723" i="121" s="1"/>
  <c r="B5724" i="121" s="1"/>
  <c r="B5725" i="121" s="1"/>
  <c r="B5726" i="121" s="1"/>
  <c r="B5727" i="121" s="1"/>
  <c r="B5728" i="121" s="1"/>
  <c r="B5729" i="121" s="1"/>
  <c r="B5730" i="121" s="1"/>
  <c r="B5731" i="121" s="1"/>
  <c r="B5732" i="121" s="1"/>
  <c r="B5733" i="121" s="1"/>
  <c r="B5734" i="121" s="1"/>
  <c r="B5735" i="121" s="1"/>
  <c r="B5736" i="121" s="1"/>
  <c r="B5737" i="121" s="1"/>
  <c r="B5738" i="121" s="1"/>
  <c r="B5739" i="121" s="1"/>
  <c r="B5740" i="121" s="1"/>
  <c r="B5741" i="121" s="1"/>
  <c r="B5742" i="121" s="1"/>
  <c r="B5743" i="121" s="1"/>
  <c r="B5744" i="121" s="1"/>
  <c r="B5745" i="121" s="1"/>
  <c r="B5746" i="121" s="1"/>
  <c r="B5747" i="121" s="1"/>
  <c r="B5748" i="121" s="1"/>
  <c r="B5749" i="121" s="1"/>
  <c r="B5750" i="121" s="1"/>
  <c r="B5751" i="121" s="1"/>
  <c r="B5752" i="121" s="1"/>
  <c r="B5753" i="121" s="1"/>
  <c r="B5754" i="121" s="1"/>
  <c r="B5755" i="121" s="1"/>
  <c r="B5756" i="121" s="1"/>
  <c r="B5757" i="121" s="1"/>
  <c r="B5758" i="121" s="1"/>
  <c r="B5759" i="121" s="1"/>
  <c r="B5760" i="121" s="1"/>
  <c r="B5761" i="121" s="1"/>
  <c r="B5762" i="121" s="1"/>
  <c r="B5763" i="121" s="1"/>
  <c r="B5764" i="121" s="1"/>
  <c r="B5765" i="121" s="1"/>
  <c r="B5766" i="121" s="1"/>
  <c r="B5767" i="121" s="1"/>
  <c r="B5768" i="121" s="1"/>
  <c r="B5769" i="121" s="1"/>
  <c r="B5770" i="121" s="1"/>
  <c r="B5771" i="121" s="1"/>
  <c r="B5772" i="121" s="1"/>
  <c r="B5773" i="121" s="1"/>
  <c r="B5774" i="121" s="1"/>
  <c r="B5775" i="121" s="1"/>
  <c r="B5776" i="121" s="1"/>
  <c r="B5777" i="121" s="1"/>
  <c r="B5778" i="121" s="1"/>
  <c r="B5779" i="121" s="1"/>
  <c r="B5780" i="121" s="1"/>
  <c r="B5781" i="121" s="1"/>
  <c r="B5782" i="121" s="1"/>
  <c r="B5783" i="121" s="1"/>
  <c r="B5784" i="121" s="1"/>
  <c r="B5785" i="121" s="1"/>
  <c r="B5786" i="121" s="1"/>
  <c r="B5787" i="121" s="1"/>
  <c r="B5788" i="121" s="1"/>
  <c r="B5789" i="121" s="1"/>
  <c r="B5790" i="121" s="1"/>
  <c r="B5791" i="121" s="1"/>
  <c r="B5792" i="121" s="1"/>
  <c r="B5793" i="121" s="1"/>
  <c r="B5794" i="121" s="1"/>
  <c r="B5795" i="121" s="1"/>
  <c r="B5796" i="121" s="1"/>
  <c r="B5797" i="121" s="1"/>
  <c r="B5798" i="121" s="1"/>
  <c r="B5799" i="121" s="1"/>
  <c r="B5800" i="121" s="1"/>
  <c r="B5801" i="121" s="1"/>
  <c r="B5802" i="121" s="1"/>
  <c r="B5803" i="121" s="1"/>
  <c r="B5804" i="121" s="1"/>
  <c r="B5805" i="121" s="1"/>
  <c r="B5806" i="121" s="1"/>
  <c r="B5807" i="121" s="1"/>
  <c r="B5808" i="121" s="1"/>
  <c r="B5809" i="121" s="1"/>
  <c r="B5810" i="121" s="1"/>
  <c r="B5811" i="121" s="1"/>
  <c r="B5812" i="121" s="1"/>
  <c r="B5813" i="121" s="1"/>
  <c r="B5814" i="121" s="1"/>
  <c r="B5815" i="121" s="1"/>
  <c r="B5816" i="121" s="1"/>
  <c r="B5817" i="121" s="1"/>
  <c r="B5818" i="121" s="1"/>
  <c r="B5819" i="121" s="1"/>
  <c r="B5820" i="121" s="1"/>
  <c r="B5821" i="121" s="1"/>
  <c r="B5822" i="121" s="1"/>
  <c r="B5823" i="121" s="1"/>
  <c r="B5824" i="121" s="1"/>
  <c r="B5825" i="121" s="1"/>
  <c r="B5826" i="121" s="1"/>
  <c r="B5827" i="121" s="1"/>
  <c r="B5828" i="121" s="1"/>
  <c r="B5829" i="121" s="1"/>
  <c r="B5830" i="121" s="1"/>
  <c r="B5831" i="121" s="1"/>
  <c r="B5832" i="121" s="1"/>
  <c r="B5833" i="121" s="1"/>
  <c r="B5834" i="121" s="1"/>
  <c r="B5835" i="121" s="1"/>
  <c r="B5836" i="121" s="1"/>
  <c r="B5837" i="121" s="1"/>
  <c r="B5838" i="121" s="1"/>
  <c r="B5839" i="121" s="1"/>
  <c r="B5840" i="121" s="1"/>
  <c r="B5841" i="121" s="1"/>
  <c r="B5842" i="121" s="1"/>
  <c r="B5843" i="121" s="1"/>
  <c r="B5844" i="121" s="1"/>
  <c r="B5845" i="121" s="1"/>
  <c r="B5846" i="121" s="1"/>
  <c r="B5847" i="121" s="1"/>
  <c r="B5848" i="121" s="1"/>
  <c r="B5849" i="121" s="1"/>
  <c r="B5850" i="121" s="1"/>
  <c r="B5851" i="121" s="1"/>
  <c r="B5852" i="121" s="1"/>
  <c r="B5853" i="121" s="1"/>
  <c r="B5854" i="121" s="1"/>
  <c r="B5855" i="121" s="1"/>
  <c r="B5856" i="121" s="1"/>
  <c r="B5857" i="121" s="1"/>
  <c r="B5858" i="121" s="1"/>
  <c r="B5859" i="121" s="1"/>
  <c r="B5860" i="121" s="1"/>
  <c r="B5861" i="121" s="1"/>
  <c r="B5862" i="121" s="1"/>
  <c r="B5863" i="121" s="1"/>
  <c r="B5864" i="121" s="1"/>
  <c r="B5865" i="121" s="1"/>
  <c r="B5866" i="121" s="1"/>
  <c r="B5867" i="121" s="1"/>
  <c r="B5868" i="121" s="1"/>
  <c r="B5869" i="121" s="1"/>
  <c r="B5870" i="121" s="1"/>
  <c r="B5871" i="121" s="1"/>
  <c r="B5872" i="121" s="1"/>
  <c r="B5873" i="121" s="1"/>
  <c r="B5874" i="121" s="1"/>
  <c r="B5875" i="121" s="1"/>
  <c r="B5876" i="121" s="1"/>
  <c r="B5877" i="121" s="1"/>
  <c r="B5878" i="121" s="1"/>
  <c r="B5879" i="121" s="1"/>
  <c r="B5880" i="121" s="1"/>
  <c r="B5881" i="121" s="1"/>
  <c r="B5882" i="121" s="1"/>
  <c r="B5883" i="121" s="1"/>
  <c r="B5884" i="121" s="1"/>
  <c r="B5885" i="121" s="1"/>
  <c r="B5886" i="121" s="1"/>
  <c r="B5887" i="121" s="1"/>
  <c r="B5888" i="121" s="1"/>
  <c r="B5889" i="121" s="1"/>
  <c r="B5890" i="121" s="1"/>
  <c r="B5891" i="121" s="1"/>
  <c r="B5892" i="121" s="1"/>
  <c r="B5893" i="121" s="1"/>
  <c r="B5894" i="121" s="1"/>
  <c r="B5895" i="121" s="1"/>
  <c r="B5896" i="121" s="1"/>
  <c r="B5897" i="121" s="1"/>
  <c r="B5898" i="121" s="1"/>
  <c r="B5899" i="121" s="1"/>
  <c r="B5900" i="121" s="1"/>
  <c r="B5901" i="121" s="1"/>
  <c r="B5902" i="121" s="1"/>
  <c r="B5903" i="121" s="1"/>
  <c r="B5904" i="121" s="1"/>
  <c r="B5905" i="121" s="1"/>
  <c r="B5906" i="121" s="1"/>
  <c r="B5907" i="121" s="1"/>
  <c r="B5908" i="121" s="1"/>
  <c r="B5909" i="121" s="1"/>
  <c r="B5910" i="121" s="1"/>
  <c r="B5911" i="121" s="1"/>
  <c r="B5912" i="121" s="1"/>
  <c r="B5913" i="121" s="1"/>
  <c r="B5914" i="121" s="1"/>
  <c r="B5915" i="121" s="1"/>
  <c r="B5916" i="121" s="1"/>
  <c r="B5917" i="121" s="1"/>
  <c r="B5918" i="121" s="1"/>
  <c r="B5919" i="121" s="1"/>
  <c r="B5920" i="121" s="1"/>
  <c r="B5921" i="121" s="1"/>
  <c r="B5922" i="121" s="1"/>
  <c r="B5923" i="121" s="1"/>
  <c r="B5924" i="121" s="1"/>
  <c r="B5925" i="121" s="1"/>
  <c r="B5926" i="121" s="1"/>
  <c r="B5927" i="121" s="1"/>
  <c r="B5928" i="121" s="1"/>
  <c r="B5929" i="121" s="1"/>
  <c r="B5930" i="121" s="1"/>
  <c r="B5931" i="121" s="1"/>
  <c r="B5932" i="121" s="1"/>
  <c r="B5933" i="121" s="1"/>
  <c r="B5934" i="121" s="1"/>
  <c r="B5935" i="121" s="1"/>
  <c r="B5936" i="121" s="1"/>
  <c r="B5937" i="121" s="1"/>
  <c r="B5938" i="121" s="1"/>
  <c r="B5939" i="121" s="1"/>
  <c r="B5940" i="121" s="1"/>
  <c r="B5941" i="121" s="1"/>
  <c r="B5942" i="121" s="1"/>
  <c r="B5943" i="121" s="1"/>
  <c r="B5944" i="121" s="1"/>
  <c r="B5945" i="121" s="1"/>
  <c r="B5946" i="121" s="1"/>
  <c r="B5947" i="121" s="1"/>
  <c r="B5948" i="121" s="1"/>
  <c r="B5949" i="121" s="1"/>
  <c r="B5950" i="121" s="1"/>
  <c r="B5951" i="121" s="1"/>
  <c r="B5952" i="121" s="1"/>
  <c r="B5953" i="121" s="1"/>
  <c r="B5954" i="121" s="1"/>
  <c r="B5955" i="121" s="1"/>
  <c r="B5956" i="121" s="1"/>
  <c r="B5957" i="121" s="1"/>
  <c r="B5958" i="121" s="1"/>
  <c r="B5959" i="121" s="1"/>
  <c r="B5960" i="121" s="1"/>
  <c r="B5961" i="121" s="1"/>
  <c r="B5962" i="121" s="1"/>
  <c r="B5963" i="121" s="1"/>
  <c r="B5964" i="121" s="1"/>
  <c r="B5965" i="121" s="1"/>
  <c r="B5966" i="121" s="1"/>
  <c r="B5967" i="121" s="1"/>
  <c r="B5968" i="121" s="1"/>
  <c r="B5969" i="121" s="1"/>
  <c r="B5970" i="121" s="1"/>
  <c r="B5971" i="121" s="1"/>
  <c r="B5972" i="121" s="1"/>
  <c r="B5973" i="121" s="1"/>
  <c r="B5974" i="121" s="1"/>
  <c r="B5975" i="121" s="1"/>
  <c r="B5976" i="121" s="1"/>
  <c r="B5977" i="121" s="1"/>
  <c r="B5978" i="121" s="1"/>
  <c r="B5979" i="121" s="1"/>
  <c r="B5980" i="121" s="1"/>
  <c r="B5981" i="121" s="1"/>
  <c r="B5982" i="121" s="1"/>
  <c r="B5983" i="121" s="1"/>
  <c r="B5984" i="121" s="1"/>
  <c r="B5985" i="121" s="1"/>
  <c r="B5986" i="121" s="1"/>
  <c r="B5987" i="121" s="1"/>
  <c r="B5988" i="121" s="1"/>
  <c r="B5989" i="121" s="1"/>
  <c r="B5990" i="121" s="1"/>
  <c r="B5991" i="121" s="1"/>
  <c r="B5992" i="121" s="1"/>
  <c r="B5993" i="121" s="1"/>
  <c r="B5994" i="121" s="1"/>
  <c r="B5995" i="121" s="1"/>
  <c r="B5996" i="121" s="1"/>
  <c r="B5997" i="121" s="1"/>
  <c r="B5998" i="121" s="1"/>
  <c r="B5999" i="121" s="1"/>
  <c r="B6000" i="121" s="1"/>
  <c r="B6001" i="121" s="1"/>
  <c r="B6002" i="121" s="1"/>
  <c r="B6003" i="121" s="1"/>
  <c r="B6004" i="121" s="1"/>
  <c r="B6005" i="121" s="1"/>
  <c r="B6006" i="121" s="1"/>
  <c r="B6007" i="121" s="1"/>
  <c r="B6008" i="121" s="1"/>
  <c r="B6009" i="121" s="1"/>
  <c r="B6010" i="121" s="1"/>
  <c r="B6011" i="121" s="1"/>
  <c r="B6012" i="121" s="1"/>
  <c r="B6013" i="121" s="1"/>
  <c r="B6014" i="121" s="1"/>
  <c r="B6015" i="121" s="1"/>
  <c r="B6016" i="121" s="1"/>
  <c r="B6017" i="121" s="1"/>
  <c r="B6018" i="121" s="1"/>
  <c r="B6019" i="121" s="1"/>
  <c r="B6020" i="121" s="1"/>
  <c r="B6021" i="121" s="1"/>
  <c r="B6022" i="121" s="1"/>
  <c r="B6023" i="121" s="1"/>
  <c r="B6024" i="121" s="1"/>
  <c r="B6025" i="121" s="1"/>
  <c r="B6026" i="121" s="1"/>
  <c r="B6027" i="121" s="1"/>
  <c r="B6028" i="121" s="1"/>
  <c r="B6029" i="121" s="1"/>
  <c r="B6030" i="121" s="1"/>
  <c r="B6031" i="121" s="1"/>
  <c r="B6032" i="121" s="1"/>
  <c r="B6033" i="121" s="1"/>
  <c r="B6034" i="121" s="1"/>
  <c r="B6035" i="121" s="1"/>
  <c r="B6036" i="121" s="1"/>
  <c r="B6037" i="121" s="1"/>
  <c r="B6038" i="121" s="1"/>
  <c r="B6039" i="121" s="1"/>
  <c r="B6040" i="121" s="1"/>
  <c r="B6041" i="121" s="1"/>
  <c r="B6042" i="121" s="1"/>
  <c r="B6043" i="121" s="1"/>
  <c r="B6044" i="121" s="1"/>
  <c r="B6045" i="121" s="1"/>
  <c r="B6046" i="121" s="1"/>
  <c r="B6047" i="121" s="1"/>
  <c r="B6048" i="121" s="1"/>
  <c r="B6049" i="121" s="1"/>
  <c r="B6050" i="121" s="1"/>
  <c r="B6051" i="121" s="1"/>
  <c r="B6052" i="121" s="1"/>
  <c r="B6053" i="121" s="1"/>
  <c r="B6054" i="121" s="1"/>
  <c r="B6055" i="121" s="1"/>
  <c r="B6056" i="121" s="1"/>
  <c r="B6057" i="121" s="1"/>
  <c r="B6058" i="121" s="1"/>
  <c r="B6059" i="121" s="1"/>
  <c r="B6060" i="121" s="1"/>
  <c r="B6061" i="121" s="1"/>
  <c r="B6062" i="121" s="1"/>
  <c r="B6063" i="121" s="1"/>
  <c r="B6064" i="121" s="1"/>
  <c r="B6065" i="121" s="1"/>
  <c r="B6066" i="121" s="1"/>
  <c r="B6067" i="121" s="1"/>
  <c r="B6068" i="121" s="1"/>
  <c r="B6069" i="121" s="1"/>
  <c r="B6070" i="121" s="1"/>
  <c r="B6071" i="121" s="1"/>
  <c r="B6072" i="121" s="1"/>
  <c r="B6073" i="121" s="1"/>
  <c r="B6074" i="121" s="1"/>
  <c r="B6075" i="121" s="1"/>
  <c r="B6076" i="121" s="1"/>
  <c r="B6077" i="121" s="1"/>
  <c r="B6078" i="121" s="1"/>
  <c r="B6079" i="121" s="1"/>
  <c r="B6080" i="121" s="1"/>
  <c r="B6081" i="121" s="1"/>
  <c r="B6082" i="121" s="1"/>
  <c r="B6083" i="121" s="1"/>
  <c r="B6084" i="121" s="1"/>
  <c r="B6085" i="121" s="1"/>
  <c r="B6086" i="121" s="1"/>
  <c r="B6087" i="121" s="1"/>
  <c r="B6088" i="121" s="1"/>
  <c r="B6089" i="121" s="1"/>
  <c r="B6090" i="121" s="1"/>
  <c r="B6091" i="121" s="1"/>
  <c r="B6092" i="121" s="1"/>
  <c r="B6093" i="121" s="1"/>
  <c r="B6094" i="121" s="1"/>
  <c r="B6095" i="121" s="1"/>
  <c r="B6096" i="121" s="1"/>
  <c r="B6097" i="121" s="1"/>
  <c r="B6098" i="121" s="1"/>
  <c r="B6099" i="121" s="1"/>
  <c r="B6100" i="121" s="1"/>
  <c r="B6101" i="121" s="1"/>
  <c r="B6102" i="121" s="1"/>
  <c r="B6103" i="121" s="1"/>
  <c r="B6104" i="121" s="1"/>
  <c r="B6105" i="121" s="1"/>
  <c r="B6106" i="121" s="1"/>
  <c r="B6107" i="121" s="1"/>
  <c r="B6108" i="121" s="1"/>
  <c r="B6109" i="121" s="1"/>
  <c r="B6110" i="121" s="1"/>
  <c r="B6111" i="121" s="1"/>
  <c r="B6112" i="121" s="1"/>
  <c r="B6113" i="121" s="1"/>
  <c r="B6114" i="121" s="1"/>
  <c r="B6115" i="121" s="1"/>
  <c r="B6116" i="121" s="1"/>
  <c r="B6117" i="121" s="1"/>
  <c r="B6118" i="121" s="1"/>
  <c r="B6119" i="121" s="1"/>
  <c r="B6120" i="121" s="1"/>
  <c r="B6121" i="121" s="1"/>
  <c r="B6122" i="121" s="1"/>
  <c r="B6123" i="121" s="1"/>
  <c r="B6124" i="121" s="1"/>
  <c r="B6125" i="121" s="1"/>
  <c r="B6126" i="121" s="1"/>
  <c r="B6127" i="121" s="1"/>
  <c r="B6128" i="121" s="1"/>
  <c r="B6129" i="121" s="1"/>
  <c r="B6130" i="121" s="1"/>
  <c r="B6131" i="121" s="1"/>
  <c r="B6132" i="121" s="1"/>
  <c r="B6133" i="121" s="1"/>
  <c r="B6134" i="121" s="1"/>
  <c r="B6135" i="121" s="1"/>
  <c r="B6136" i="121" s="1"/>
  <c r="B6137" i="121" s="1"/>
  <c r="B6138" i="121" s="1"/>
  <c r="B6139" i="121" s="1"/>
  <c r="B6140" i="121" s="1"/>
  <c r="B6141" i="121" s="1"/>
  <c r="B6142" i="121" s="1"/>
  <c r="B6143" i="121" s="1"/>
  <c r="B6144" i="121" s="1"/>
  <c r="B6145" i="121" s="1"/>
  <c r="B6146" i="121" s="1"/>
  <c r="B6147" i="121" s="1"/>
  <c r="B6148" i="121" s="1"/>
  <c r="B6149" i="121" s="1"/>
  <c r="B6150" i="121" s="1"/>
  <c r="B6151" i="121" s="1"/>
  <c r="B6152" i="121" s="1"/>
  <c r="B6153" i="121" s="1"/>
  <c r="B6154" i="121" s="1"/>
  <c r="B6155" i="121" s="1"/>
  <c r="B6156" i="121" s="1"/>
  <c r="B6157" i="121" s="1"/>
  <c r="B6158" i="121" s="1"/>
  <c r="B6159" i="121" s="1"/>
  <c r="B6160" i="121" s="1"/>
  <c r="B6161" i="121" s="1"/>
  <c r="B6162" i="121" s="1"/>
  <c r="B6163" i="121" s="1"/>
  <c r="B6164" i="121" s="1"/>
  <c r="B6165" i="121" s="1"/>
  <c r="B6166" i="121" s="1"/>
  <c r="B6167" i="121" s="1"/>
  <c r="B6168" i="121" s="1"/>
  <c r="B6169" i="121" s="1"/>
  <c r="B6170" i="121" s="1"/>
  <c r="B6171" i="121" s="1"/>
  <c r="B6172" i="121" s="1"/>
  <c r="B6173" i="121" s="1"/>
  <c r="B6174" i="121" s="1"/>
  <c r="B6175" i="121" s="1"/>
  <c r="B6176" i="121" s="1"/>
  <c r="B6177" i="121" s="1"/>
  <c r="B6178" i="121" s="1"/>
  <c r="B6179" i="121" s="1"/>
  <c r="B6180" i="121" s="1"/>
  <c r="B6181" i="121" s="1"/>
  <c r="B6182" i="121" s="1"/>
  <c r="B6183" i="121" s="1"/>
  <c r="B6184" i="121" s="1"/>
  <c r="B6185" i="121" s="1"/>
  <c r="B6186" i="121" s="1"/>
  <c r="B6187" i="121" s="1"/>
  <c r="B6188" i="121" s="1"/>
  <c r="B6189" i="121" s="1"/>
  <c r="B6190" i="121" s="1"/>
  <c r="B6191" i="121" s="1"/>
  <c r="B6192" i="121" s="1"/>
  <c r="B6193" i="121" s="1"/>
  <c r="B6194" i="121" s="1"/>
  <c r="B6195" i="121" s="1"/>
  <c r="B6196" i="121" s="1"/>
  <c r="B6197" i="121" s="1"/>
  <c r="B6198" i="121" s="1"/>
  <c r="B6199" i="121" s="1"/>
  <c r="B6200" i="121" s="1"/>
  <c r="B6201" i="121" s="1"/>
  <c r="B6202" i="121" s="1"/>
  <c r="B6203" i="121" s="1"/>
  <c r="B6204" i="121" s="1"/>
  <c r="B6205" i="121" s="1"/>
  <c r="B6206" i="121" s="1"/>
  <c r="B6207" i="121" s="1"/>
  <c r="B6208" i="121" s="1"/>
  <c r="B6209" i="121" s="1"/>
  <c r="B6210" i="121" s="1"/>
  <c r="B6211" i="121" s="1"/>
  <c r="B6212" i="121" s="1"/>
  <c r="B6213" i="121" s="1"/>
  <c r="B6214" i="121" s="1"/>
  <c r="B6215" i="121" s="1"/>
  <c r="B6216" i="121" s="1"/>
  <c r="B6217" i="121" s="1"/>
  <c r="B6218" i="121" s="1"/>
  <c r="B6219" i="121" s="1"/>
  <c r="B6220" i="121" s="1"/>
  <c r="B6221" i="121" s="1"/>
  <c r="B6222" i="121" s="1"/>
  <c r="B6223" i="121" s="1"/>
  <c r="B6224" i="121" s="1"/>
  <c r="B6225" i="121" s="1"/>
  <c r="B6226" i="121" s="1"/>
  <c r="B6227" i="121" s="1"/>
  <c r="B6228" i="121" s="1"/>
  <c r="B6229" i="121" s="1"/>
  <c r="B6230" i="121" s="1"/>
  <c r="B6231" i="121" s="1"/>
  <c r="B6232" i="121" s="1"/>
  <c r="B6233" i="121" s="1"/>
  <c r="B6234" i="121" s="1"/>
  <c r="B6235" i="121" s="1"/>
  <c r="B6236" i="121" s="1"/>
  <c r="B6237" i="121" s="1"/>
  <c r="B6238" i="121" s="1"/>
  <c r="B6239" i="121" s="1"/>
  <c r="B6240" i="121" s="1"/>
  <c r="B6241" i="121" s="1"/>
  <c r="B6242" i="121" s="1"/>
  <c r="B6243" i="121" s="1"/>
  <c r="B6244" i="121" s="1"/>
  <c r="B6245" i="121" s="1"/>
  <c r="B6246" i="121" s="1"/>
  <c r="B6247" i="121" s="1"/>
  <c r="B6248" i="121" s="1"/>
  <c r="B6249" i="121" s="1"/>
  <c r="B6250" i="121" s="1"/>
  <c r="B6251" i="121" s="1"/>
  <c r="B6252" i="121" s="1"/>
  <c r="B6253" i="121" s="1"/>
  <c r="B6254" i="121" s="1"/>
  <c r="B6255" i="121" s="1"/>
  <c r="B6256" i="121" s="1"/>
  <c r="B6257" i="121" s="1"/>
  <c r="B6258" i="121" s="1"/>
  <c r="B6259" i="121" s="1"/>
  <c r="B6260" i="121" s="1"/>
  <c r="B6261" i="121" s="1"/>
  <c r="B6262" i="121" s="1"/>
  <c r="B6263" i="121" s="1"/>
  <c r="B6264" i="121" s="1"/>
  <c r="B6265" i="121" s="1"/>
  <c r="B6266" i="121" s="1"/>
  <c r="B6267" i="121" s="1"/>
  <c r="B6268" i="121" s="1"/>
  <c r="B6269" i="121" s="1"/>
  <c r="B6270" i="121" s="1"/>
  <c r="B6271" i="121" s="1"/>
  <c r="B6272" i="121" s="1"/>
  <c r="B6273" i="121" s="1"/>
  <c r="B6274" i="121" s="1"/>
  <c r="B6275" i="121" s="1"/>
  <c r="B6276" i="121" s="1"/>
  <c r="B6277" i="121" s="1"/>
  <c r="B6278" i="121" s="1"/>
  <c r="B6279" i="121" s="1"/>
  <c r="B6280" i="121" s="1"/>
  <c r="B6281" i="121" s="1"/>
  <c r="B6282" i="121" s="1"/>
  <c r="B6283" i="121" s="1"/>
  <c r="B6284" i="121" s="1"/>
  <c r="B6285" i="121" s="1"/>
  <c r="B6286" i="121" s="1"/>
  <c r="B6287" i="121" s="1"/>
  <c r="B6288" i="121" s="1"/>
  <c r="B6289" i="121" s="1"/>
  <c r="B6290" i="121" s="1"/>
  <c r="B6291" i="121" s="1"/>
  <c r="B6292" i="121" s="1"/>
  <c r="B6293" i="121" s="1"/>
  <c r="B6294" i="121" s="1"/>
  <c r="B6295" i="121" s="1"/>
  <c r="B6296" i="121" s="1"/>
  <c r="B6297" i="121" s="1"/>
  <c r="B6298" i="121" s="1"/>
  <c r="B6299" i="121" s="1"/>
  <c r="B6300" i="121" s="1"/>
  <c r="B6301" i="121" s="1"/>
  <c r="B6302" i="121" s="1"/>
  <c r="B6303" i="121" s="1"/>
  <c r="B6304" i="121" s="1"/>
  <c r="B6305" i="121" s="1"/>
  <c r="B6306" i="121" s="1"/>
  <c r="B6307" i="121" s="1"/>
  <c r="B6308" i="121" s="1"/>
  <c r="B6309" i="121" s="1"/>
  <c r="B6310" i="121" s="1"/>
  <c r="B6311" i="121" s="1"/>
  <c r="B6312" i="121" s="1"/>
  <c r="B6313" i="121" s="1"/>
  <c r="B6314" i="121" s="1"/>
  <c r="B6315" i="121" s="1"/>
  <c r="B6316" i="121" s="1"/>
  <c r="B6317" i="121" s="1"/>
  <c r="B6318" i="121" s="1"/>
  <c r="B6319" i="121" s="1"/>
  <c r="B6320" i="121" s="1"/>
  <c r="B6321" i="121" s="1"/>
  <c r="B6322" i="121" s="1"/>
  <c r="B6323" i="121" s="1"/>
  <c r="B6324" i="121" s="1"/>
  <c r="B6325" i="121" s="1"/>
  <c r="B6326" i="121" s="1"/>
  <c r="B6327" i="121" s="1"/>
  <c r="B6328" i="121" s="1"/>
  <c r="B6329" i="121" s="1"/>
  <c r="B6330" i="121" s="1"/>
  <c r="B6331" i="121" s="1"/>
  <c r="B6332" i="121" s="1"/>
  <c r="B6333" i="121" s="1"/>
  <c r="B6334" i="121" s="1"/>
  <c r="B6335" i="121" s="1"/>
  <c r="B6336" i="121" s="1"/>
  <c r="B6337" i="121" s="1"/>
  <c r="B6338" i="121" s="1"/>
  <c r="B6339" i="121" s="1"/>
  <c r="B6340" i="121" s="1"/>
  <c r="B6341" i="121" s="1"/>
  <c r="B6342" i="121" s="1"/>
  <c r="B6343" i="121" s="1"/>
  <c r="B6344" i="121" s="1"/>
  <c r="B6345" i="121" s="1"/>
  <c r="B6346" i="121" s="1"/>
  <c r="B6347" i="121" s="1"/>
  <c r="B6348" i="121" s="1"/>
  <c r="B6349" i="121" s="1"/>
  <c r="B6350" i="121" s="1"/>
  <c r="B6351" i="121" s="1"/>
  <c r="B6352" i="121" s="1"/>
  <c r="B6353" i="121" s="1"/>
  <c r="B6354" i="121" s="1"/>
  <c r="B6355" i="121" s="1"/>
  <c r="B6356" i="121" s="1"/>
  <c r="B6357" i="121" s="1"/>
  <c r="B6358" i="121" s="1"/>
  <c r="B6359" i="121" s="1"/>
  <c r="B6360" i="121" s="1"/>
  <c r="B6361" i="121" s="1"/>
  <c r="B6362" i="121" s="1"/>
  <c r="B6363" i="121" s="1"/>
  <c r="B6364" i="121" s="1"/>
  <c r="B6365" i="121" s="1"/>
  <c r="B6366" i="121" s="1"/>
  <c r="B6367" i="121" s="1"/>
  <c r="B6368" i="121" s="1"/>
  <c r="B6369" i="121" s="1"/>
  <c r="B6370" i="121" s="1"/>
  <c r="B6371" i="121" s="1"/>
  <c r="B6372" i="121" s="1"/>
  <c r="B6373" i="121" s="1"/>
  <c r="B6374" i="121" s="1"/>
  <c r="B6375" i="121" s="1"/>
  <c r="B6376" i="121" s="1"/>
  <c r="B6377" i="121" s="1"/>
  <c r="B6378" i="121" s="1"/>
  <c r="B6379" i="121" s="1"/>
  <c r="B6380" i="121" s="1"/>
  <c r="B6381" i="121" s="1"/>
  <c r="B6382" i="121" s="1"/>
  <c r="B6383" i="121" s="1"/>
  <c r="B6384" i="121" s="1"/>
  <c r="B6385" i="121" s="1"/>
  <c r="B6386" i="121" s="1"/>
  <c r="B6387" i="121" s="1"/>
  <c r="B6388" i="121" s="1"/>
  <c r="B6389" i="121" s="1"/>
  <c r="B6390" i="121" s="1"/>
  <c r="B6391" i="121" s="1"/>
  <c r="B6392" i="121" s="1"/>
  <c r="B6393" i="121" s="1"/>
  <c r="B6394" i="121" s="1"/>
  <c r="B6395" i="121" s="1"/>
  <c r="B6396" i="121" s="1"/>
  <c r="B6397" i="121" s="1"/>
  <c r="B6398" i="121" s="1"/>
  <c r="B6399" i="121" s="1"/>
  <c r="B6400" i="121" s="1"/>
  <c r="B6401" i="121" s="1"/>
  <c r="B6402" i="121" s="1"/>
  <c r="B6403" i="121" s="1"/>
  <c r="B6404" i="121" s="1"/>
  <c r="B6405" i="121" s="1"/>
  <c r="B6406" i="121" s="1"/>
  <c r="B6407" i="121" s="1"/>
  <c r="B6408" i="121" s="1"/>
  <c r="B6409" i="121" s="1"/>
  <c r="B6410" i="121" s="1"/>
  <c r="B6411" i="121" s="1"/>
  <c r="B6412" i="121" s="1"/>
  <c r="B6413" i="121" s="1"/>
  <c r="B6414" i="121" s="1"/>
  <c r="B6415" i="121" s="1"/>
  <c r="B6416" i="121" s="1"/>
  <c r="B6417" i="121" s="1"/>
  <c r="B6418" i="121" s="1"/>
  <c r="B6419" i="121" s="1"/>
  <c r="B6420" i="121" s="1"/>
  <c r="B6421" i="121" s="1"/>
  <c r="B6422" i="121" s="1"/>
  <c r="B6423" i="121" s="1"/>
  <c r="B6424" i="121" s="1"/>
  <c r="B6425" i="121" s="1"/>
  <c r="B6426" i="121" s="1"/>
  <c r="B6427" i="121" s="1"/>
  <c r="B6428" i="121" s="1"/>
  <c r="B6429" i="121" s="1"/>
  <c r="B6430" i="121" s="1"/>
  <c r="B6431" i="121" s="1"/>
  <c r="B6432" i="121" s="1"/>
  <c r="B6433" i="121" s="1"/>
  <c r="B6434" i="121" s="1"/>
  <c r="B6435" i="121" s="1"/>
  <c r="B6436" i="121" s="1"/>
  <c r="B6437" i="121" s="1"/>
  <c r="B6438" i="121" s="1"/>
  <c r="B6439" i="121" s="1"/>
  <c r="B6440" i="121" s="1"/>
  <c r="B6441" i="121" s="1"/>
  <c r="B6442" i="121" s="1"/>
  <c r="B6443" i="121" s="1"/>
  <c r="B6444" i="121" s="1"/>
  <c r="B6445" i="121" s="1"/>
  <c r="B6446" i="121" s="1"/>
  <c r="B6447" i="121" s="1"/>
  <c r="B6448" i="121" s="1"/>
  <c r="B6449" i="121" s="1"/>
  <c r="B6450" i="121" s="1"/>
  <c r="B6451" i="121" s="1"/>
  <c r="B6452" i="121" s="1"/>
  <c r="B6453" i="121" s="1"/>
  <c r="B6454" i="121" s="1"/>
  <c r="B6455" i="121" s="1"/>
  <c r="B6456" i="121" s="1"/>
  <c r="B6457" i="121" s="1"/>
  <c r="B6458" i="121" s="1"/>
  <c r="B6459" i="121" s="1"/>
  <c r="B6460" i="121" s="1"/>
  <c r="B6461" i="121" s="1"/>
  <c r="B6462" i="121" s="1"/>
  <c r="B6463" i="121" s="1"/>
  <c r="B6464" i="121" s="1"/>
  <c r="B6465" i="121" s="1"/>
  <c r="B6466" i="121" s="1"/>
  <c r="B6467" i="121" s="1"/>
  <c r="B6468" i="121" s="1"/>
  <c r="B6469" i="121" s="1"/>
  <c r="B6470" i="121" s="1"/>
  <c r="B6471" i="121" s="1"/>
  <c r="B6472" i="121" s="1"/>
  <c r="B6473" i="121" s="1"/>
  <c r="B6474" i="121" s="1"/>
  <c r="B6475" i="121" s="1"/>
  <c r="B6476" i="121" s="1"/>
  <c r="B6477" i="121" s="1"/>
  <c r="B6478" i="121" s="1"/>
  <c r="B6479" i="121" s="1"/>
  <c r="B6480" i="121" s="1"/>
  <c r="B6481" i="121" s="1"/>
  <c r="B6482" i="121" s="1"/>
  <c r="B6483" i="121" s="1"/>
  <c r="B6484" i="121" s="1"/>
  <c r="B6485" i="121" s="1"/>
  <c r="B6486" i="121" s="1"/>
  <c r="B6487" i="121" s="1"/>
  <c r="B6488" i="121" s="1"/>
  <c r="B6489" i="121" s="1"/>
  <c r="B6490" i="121" s="1"/>
  <c r="B6491" i="121" s="1"/>
  <c r="B6492" i="121" s="1"/>
  <c r="B6493" i="121" s="1"/>
  <c r="B6494" i="121" s="1"/>
  <c r="B6495" i="121" s="1"/>
  <c r="B6496" i="121" s="1"/>
  <c r="B6497" i="121" s="1"/>
  <c r="B6498" i="121" s="1"/>
  <c r="B6499" i="121" s="1"/>
  <c r="B6500" i="121" s="1"/>
  <c r="B6501" i="121" s="1"/>
  <c r="B6502" i="121" s="1"/>
  <c r="B6503" i="121" s="1"/>
  <c r="B6504" i="121" s="1"/>
  <c r="B6505" i="121" s="1"/>
  <c r="B6506" i="121" s="1"/>
  <c r="B6507" i="121" s="1"/>
  <c r="B6508" i="121" s="1"/>
  <c r="B6509" i="121" s="1"/>
  <c r="B6510" i="121" s="1"/>
  <c r="B6511" i="121" s="1"/>
  <c r="B6512" i="121" s="1"/>
  <c r="B6513" i="121" s="1"/>
  <c r="B6514" i="121" s="1"/>
  <c r="B6515" i="121" s="1"/>
  <c r="B6516" i="121" s="1"/>
  <c r="B6517" i="121" s="1"/>
  <c r="B6518" i="121" s="1"/>
  <c r="B6519" i="121" s="1"/>
  <c r="B6520" i="121" s="1"/>
  <c r="B6521" i="121" s="1"/>
  <c r="B6522" i="121" s="1"/>
  <c r="B6523" i="121" s="1"/>
  <c r="B6524" i="121" s="1"/>
  <c r="B6525" i="121" s="1"/>
  <c r="B6526" i="121" s="1"/>
  <c r="B6527" i="121" s="1"/>
  <c r="B6528" i="121" s="1"/>
  <c r="B6529" i="121" s="1"/>
  <c r="B6530" i="121" s="1"/>
  <c r="B6531" i="121" s="1"/>
  <c r="B6532" i="121" s="1"/>
  <c r="B6533" i="121" s="1"/>
  <c r="B6534" i="121" s="1"/>
  <c r="B6535" i="121" s="1"/>
  <c r="B6536" i="121" s="1"/>
  <c r="B6537" i="121" s="1"/>
  <c r="B6538" i="121" s="1"/>
  <c r="B6539" i="121" s="1"/>
  <c r="B6540" i="121" s="1"/>
  <c r="B6541" i="121" s="1"/>
  <c r="B6542" i="121" s="1"/>
  <c r="B6543" i="121" s="1"/>
  <c r="B6544" i="121" s="1"/>
  <c r="B6545" i="121" s="1"/>
  <c r="B6546" i="121" s="1"/>
  <c r="B6547" i="121" s="1"/>
  <c r="B6548" i="121" s="1"/>
  <c r="B6549" i="121" s="1"/>
  <c r="B6550" i="121" s="1"/>
  <c r="B6551" i="121" s="1"/>
  <c r="B6552" i="121" s="1"/>
  <c r="B6553" i="121" s="1"/>
  <c r="B6554" i="121" s="1"/>
  <c r="B6555" i="121" s="1"/>
  <c r="B6556" i="121" s="1"/>
  <c r="B6557" i="121" s="1"/>
  <c r="B6558" i="121" s="1"/>
  <c r="B6559" i="121" s="1"/>
  <c r="B6560" i="121" s="1"/>
  <c r="B6561" i="121" s="1"/>
  <c r="B6562" i="121" s="1"/>
  <c r="B6563" i="121" s="1"/>
  <c r="B6564" i="121" s="1"/>
  <c r="B6565" i="121" s="1"/>
  <c r="B6566" i="121" s="1"/>
  <c r="B6567" i="121" s="1"/>
  <c r="B6568" i="121" s="1"/>
  <c r="B6569" i="121" s="1"/>
  <c r="B6570" i="121" s="1"/>
  <c r="B6571" i="121" s="1"/>
  <c r="B6572" i="121" s="1"/>
  <c r="B6573" i="121" s="1"/>
  <c r="B6574" i="121" s="1"/>
  <c r="B6575" i="121" s="1"/>
  <c r="B6576" i="121" s="1"/>
  <c r="B6577" i="121" s="1"/>
  <c r="B6578" i="121" s="1"/>
  <c r="B6579" i="121" s="1"/>
  <c r="B6580" i="121" s="1"/>
  <c r="B6581" i="121" s="1"/>
  <c r="B6582" i="121" s="1"/>
  <c r="B6583" i="121" s="1"/>
  <c r="B6584" i="121" s="1"/>
  <c r="B6585" i="121" s="1"/>
  <c r="B6586" i="121" s="1"/>
  <c r="B6587" i="121" s="1"/>
  <c r="B6588" i="121" s="1"/>
  <c r="B6589" i="121" s="1"/>
  <c r="B6590" i="121" s="1"/>
  <c r="B6591" i="121" s="1"/>
  <c r="B6592" i="121" s="1"/>
  <c r="B6593" i="121" s="1"/>
  <c r="B6594" i="121" s="1"/>
  <c r="B6595" i="121" s="1"/>
  <c r="B6596" i="121" s="1"/>
  <c r="B6597" i="121" s="1"/>
  <c r="B6598" i="121" s="1"/>
  <c r="B6599" i="121" s="1"/>
  <c r="B6600" i="121" s="1"/>
  <c r="B6601" i="121" s="1"/>
  <c r="B6602" i="121" s="1"/>
  <c r="B6603" i="121" s="1"/>
  <c r="B6604" i="121" s="1"/>
  <c r="B6605" i="121" s="1"/>
  <c r="B6606" i="121" s="1"/>
  <c r="B6607" i="121" s="1"/>
  <c r="B6608" i="121" s="1"/>
  <c r="B6609" i="121" s="1"/>
  <c r="B6610" i="121" s="1"/>
  <c r="B6611" i="121" s="1"/>
  <c r="B6612" i="121" s="1"/>
  <c r="B6613" i="121" s="1"/>
  <c r="B6614" i="121" s="1"/>
  <c r="B6615" i="121" s="1"/>
  <c r="B6616" i="121" s="1"/>
  <c r="B6617" i="121" s="1"/>
  <c r="B6618" i="121" s="1"/>
  <c r="B6619" i="121" s="1"/>
  <c r="B6620" i="121" s="1"/>
  <c r="B6621" i="121" s="1"/>
  <c r="B6622" i="121" s="1"/>
  <c r="B6623" i="121" s="1"/>
  <c r="B6624" i="121" s="1"/>
  <c r="B6625" i="121" s="1"/>
  <c r="B6626" i="121" s="1"/>
  <c r="B6627" i="121" s="1"/>
  <c r="B6628" i="121" s="1"/>
  <c r="B6629" i="121" s="1"/>
  <c r="B6630" i="121" s="1"/>
  <c r="B6631" i="121" s="1"/>
  <c r="B6632" i="121" s="1"/>
  <c r="B6633" i="121" s="1"/>
  <c r="B6634" i="121" s="1"/>
  <c r="B6635" i="121" s="1"/>
  <c r="B6636" i="121" s="1"/>
  <c r="B6637" i="121" s="1"/>
  <c r="B6638" i="121" s="1"/>
  <c r="B6639" i="121" s="1"/>
  <c r="B6640" i="121" s="1"/>
  <c r="B6641" i="121" s="1"/>
  <c r="B6642" i="121" s="1"/>
  <c r="B6643" i="121" s="1"/>
  <c r="B6644" i="121" s="1"/>
  <c r="B6645" i="121" s="1"/>
  <c r="B6646" i="121" s="1"/>
  <c r="B6647" i="121" s="1"/>
  <c r="B6648" i="121" s="1"/>
  <c r="B6649" i="121" s="1"/>
  <c r="B6650" i="121" s="1"/>
  <c r="B6651" i="121" s="1"/>
  <c r="B6652" i="121" s="1"/>
  <c r="B6653" i="121" s="1"/>
  <c r="B6654" i="121" s="1"/>
  <c r="B6655" i="121" s="1"/>
  <c r="B6656" i="121" s="1"/>
  <c r="B6657" i="121" s="1"/>
  <c r="B6658" i="121" s="1"/>
  <c r="B6659" i="121" s="1"/>
  <c r="B6660" i="121" s="1"/>
  <c r="B6661" i="121" s="1"/>
  <c r="B6662" i="121" s="1"/>
  <c r="B6663" i="121" s="1"/>
  <c r="B6664" i="121" s="1"/>
  <c r="B6665" i="121" s="1"/>
  <c r="B6666" i="121" s="1"/>
  <c r="B6667" i="121" s="1"/>
  <c r="B6668" i="121" s="1"/>
  <c r="B6669" i="121" s="1"/>
  <c r="B6670" i="121" s="1"/>
  <c r="B6671" i="121" s="1"/>
  <c r="B6672" i="121" s="1"/>
  <c r="B6673" i="121" s="1"/>
  <c r="B6674" i="121" s="1"/>
  <c r="B6675" i="121" s="1"/>
  <c r="B6676" i="121" s="1"/>
  <c r="B6677" i="121" s="1"/>
  <c r="B6678" i="121" s="1"/>
  <c r="B6679" i="121" s="1"/>
  <c r="B6680" i="121" s="1"/>
  <c r="B6681" i="121" s="1"/>
  <c r="B6682" i="121" s="1"/>
  <c r="B6683" i="121" s="1"/>
  <c r="B6684" i="121" s="1"/>
  <c r="B6685" i="121" s="1"/>
  <c r="B6686" i="121" s="1"/>
  <c r="B6687" i="121" s="1"/>
  <c r="B6688" i="121" s="1"/>
  <c r="B6689" i="121" s="1"/>
  <c r="B6690" i="121" s="1"/>
  <c r="B6691" i="121" s="1"/>
  <c r="B6692" i="121" s="1"/>
  <c r="B6693" i="121" s="1"/>
  <c r="B6694" i="121" s="1"/>
  <c r="B6695" i="121" s="1"/>
  <c r="B6696" i="121" s="1"/>
  <c r="B6697" i="121" s="1"/>
  <c r="B6698" i="121" s="1"/>
  <c r="B6699" i="121" s="1"/>
  <c r="B6700" i="121" s="1"/>
  <c r="B6701" i="121" s="1"/>
  <c r="B6702" i="121" s="1"/>
  <c r="B6703" i="121" s="1"/>
  <c r="B6704" i="121" s="1"/>
  <c r="B6705" i="121" s="1"/>
  <c r="B6706" i="121" s="1"/>
  <c r="B6707" i="121" s="1"/>
  <c r="B6708" i="121" s="1"/>
  <c r="B6709" i="121" s="1"/>
  <c r="B6710" i="121" s="1"/>
  <c r="B6711" i="121" s="1"/>
  <c r="B6712" i="121" s="1"/>
  <c r="B6713" i="121" s="1"/>
  <c r="B6714" i="121" s="1"/>
  <c r="B6715" i="121" s="1"/>
  <c r="B6716" i="121" s="1"/>
  <c r="B6717" i="121" s="1"/>
  <c r="B6718" i="121" s="1"/>
  <c r="B6719" i="121" s="1"/>
  <c r="B6720" i="121" s="1"/>
  <c r="B6721" i="121" s="1"/>
  <c r="B6722" i="121" s="1"/>
  <c r="B6723" i="121" s="1"/>
  <c r="B6724" i="121" s="1"/>
  <c r="B6725" i="121" s="1"/>
  <c r="B6726" i="121" s="1"/>
  <c r="B6727" i="121" s="1"/>
  <c r="B6728" i="121" s="1"/>
  <c r="B6729" i="121" s="1"/>
  <c r="B6730" i="121" s="1"/>
  <c r="B6731" i="121" s="1"/>
  <c r="B6732" i="121" s="1"/>
  <c r="B6733" i="121" s="1"/>
  <c r="B6734" i="121" s="1"/>
  <c r="B6735" i="121" s="1"/>
  <c r="B6736" i="121" s="1"/>
  <c r="B6737" i="121" s="1"/>
  <c r="B6738" i="121" s="1"/>
  <c r="B6739" i="121" s="1"/>
  <c r="B6740" i="121" s="1"/>
  <c r="B6741" i="121" s="1"/>
  <c r="B6742" i="121" s="1"/>
  <c r="B6743" i="121" s="1"/>
  <c r="B6744" i="121" s="1"/>
  <c r="B6745" i="121" s="1"/>
  <c r="B6746" i="121" s="1"/>
  <c r="B6747" i="121" s="1"/>
  <c r="B6748" i="121" s="1"/>
  <c r="B6749" i="121" s="1"/>
  <c r="B6750" i="121" s="1"/>
  <c r="B6751" i="121" s="1"/>
  <c r="B6752" i="121" s="1"/>
  <c r="B6753" i="121" s="1"/>
  <c r="B6754" i="121" s="1"/>
  <c r="B6755" i="121" s="1"/>
  <c r="B6756" i="121" s="1"/>
  <c r="B6757" i="121" s="1"/>
  <c r="B6758" i="121" s="1"/>
  <c r="B6759" i="121" s="1"/>
  <c r="B6760" i="121" s="1"/>
  <c r="B6761" i="121" s="1"/>
  <c r="B6762" i="121" s="1"/>
  <c r="B6763" i="121" s="1"/>
  <c r="B6764" i="121" s="1"/>
  <c r="B6765" i="121" s="1"/>
  <c r="B6766" i="121" s="1"/>
  <c r="B6767" i="121" s="1"/>
  <c r="B6768" i="121" s="1"/>
  <c r="B6769" i="121" s="1"/>
  <c r="B6770" i="121" s="1"/>
  <c r="B6771" i="121" s="1"/>
  <c r="B6772" i="121" s="1"/>
  <c r="B6773" i="121" s="1"/>
  <c r="B6774" i="121" s="1"/>
  <c r="B6775" i="121" s="1"/>
  <c r="B6776" i="121" s="1"/>
  <c r="B6777" i="121" s="1"/>
  <c r="B6778" i="121" s="1"/>
  <c r="B6779" i="121" s="1"/>
  <c r="B6780" i="121" s="1"/>
  <c r="B6781" i="121" s="1"/>
  <c r="B6782" i="121" s="1"/>
  <c r="B6783" i="121" s="1"/>
  <c r="B6784" i="121" s="1"/>
  <c r="B6785" i="121" s="1"/>
  <c r="B6786" i="121" s="1"/>
  <c r="B6787" i="121" s="1"/>
  <c r="B6788" i="121" s="1"/>
  <c r="B6789" i="121" s="1"/>
  <c r="B6790" i="121" s="1"/>
  <c r="B6791" i="121" s="1"/>
  <c r="B6792" i="121" s="1"/>
  <c r="B6793" i="121" s="1"/>
  <c r="B6794" i="121" s="1"/>
  <c r="B6795" i="121" s="1"/>
  <c r="B6796" i="121" s="1"/>
  <c r="B6797" i="121" s="1"/>
  <c r="B6798" i="121" s="1"/>
  <c r="B6799" i="121" s="1"/>
  <c r="B6800" i="121" s="1"/>
  <c r="B6801" i="121" s="1"/>
  <c r="B6802" i="121" s="1"/>
  <c r="B6803" i="121" s="1"/>
  <c r="B6804" i="121" s="1"/>
  <c r="B6805" i="121" s="1"/>
  <c r="B6806" i="121" s="1"/>
  <c r="B6807" i="121" s="1"/>
  <c r="B6808" i="121" s="1"/>
  <c r="B6809" i="121" s="1"/>
  <c r="B6810" i="121" s="1"/>
  <c r="B6811" i="121" s="1"/>
  <c r="B6812" i="121" s="1"/>
  <c r="B6813" i="121" s="1"/>
  <c r="B6814" i="121" s="1"/>
  <c r="B6815" i="121" s="1"/>
  <c r="B6816" i="121" s="1"/>
  <c r="B6817" i="121" s="1"/>
  <c r="B6818" i="121" s="1"/>
  <c r="B6819" i="121" s="1"/>
  <c r="B6820" i="121" s="1"/>
  <c r="B6821" i="121" s="1"/>
  <c r="B6822" i="121" s="1"/>
  <c r="B6823" i="121" s="1"/>
  <c r="B6824" i="121" s="1"/>
  <c r="B6825" i="121" s="1"/>
  <c r="B6826" i="121" s="1"/>
  <c r="B6827" i="121" s="1"/>
  <c r="B6828" i="121" s="1"/>
  <c r="B6829" i="121" s="1"/>
  <c r="B6830" i="121" s="1"/>
  <c r="B6831" i="121" s="1"/>
  <c r="B6832" i="121" s="1"/>
  <c r="B6833" i="121" s="1"/>
  <c r="B6834" i="121" s="1"/>
  <c r="B6835" i="121" s="1"/>
  <c r="B6836" i="121" s="1"/>
  <c r="B6837" i="121" s="1"/>
  <c r="B6838" i="121" s="1"/>
  <c r="B6839" i="121" s="1"/>
  <c r="B6840" i="121" s="1"/>
  <c r="B6841" i="121" s="1"/>
  <c r="B6842" i="121" s="1"/>
  <c r="B6843" i="121" s="1"/>
  <c r="B6844" i="121" s="1"/>
  <c r="B6845" i="121" s="1"/>
  <c r="B6846" i="121" s="1"/>
  <c r="B6847" i="121" s="1"/>
  <c r="B6848" i="121" s="1"/>
  <c r="B6849" i="121" s="1"/>
  <c r="B6850" i="121" s="1"/>
  <c r="B6851" i="121" s="1"/>
  <c r="B6852" i="121" s="1"/>
  <c r="B6853" i="121" s="1"/>
  <c r="B6854" i="121" s="1"/>
  <c r="B6855" i="121" s="1"/>
  <c r="B6856" i="121" s="1"/>
  <c r="B6857" i="121" s="1"/>
  <c r="B6858" i="121" s="1"/>
  <c r="B6859" i="121" s="1"/>
  <c r="B6860" i="121" s="1"/>
  <c r="B6861" i="121" s="1"/>
  <c r="B6862" i="121" s="1"/>
  <c r="B6863" i="121" s="1"/>
  <c r="B6864" i="121" s="1"/>
  <c r="B6865" i="121" s="1"/>
  <c r="B6866" i="121" s="1"/>
  <c r="B6867" i="121" s="1"/>
  <c r="B6868" i="121" s="1"/>
  <c r="B6869" i="121" s="1"/>
  <c r="B6870" i="121" s="1"/>
  <c r="B6871" i="121" s="1"/>
  <c r="B6872" i="121" s="1"/>
  <c r="B6873" i="121" s="1"/>
  <c r="B6874" i="121" s="1"/>
  <c r="B6875" i="121" s="1"/>
  <c r="B6876" i="121" s="1"/>
  <c r="B6877" i="121" s="1"/>
  <c r="B6878" i="121" s="1"/>
  <c r="B6879" i="121" s="1"/>
  <c r="B6880" i="121" s="1"/>
  <c r="B6881" i="121" s="1"/>
  <c r="B6882" i="121" s="1"/>
  <c r="B6883" i="121" s="1"/>
  <c r="B6884" i="121" s="1"/>
  <c r="B6885" i="121" s="1"/>
  <c r="B6886" i="121" s="1"/>
  <c r="B6887" i="121" s="1"/>
  <c r="B6888" i="121" s="1"/>
  <c r="B6889" i="121" s="1"/>
  <c r="B6890" i="121" s="1"/>
  <c r="B6891" i="121" s="1"/>
  <c r="B6892" i="121" s="1"/>
  <c r="B6893" i="121" s="1"/>
  <c r="B6894" i="121" s="1"/>
  <c r="B6895" i="121" s="1"/>
  <c r="B6896" i="121" s="1"/>
  <c r="B6897" i="121" s="1"/>
  <c r="B6898" i="121" s="1"/>
  <c r="B6899" i="121" s="1"/>
  <c r="B6900" i="121" s="1"/>
  <c r="B6901" i="121" s="1"/>
  <c r="B6902" i="121" s="1"/>
  <c r="B6903" i="121" s="1"/>
  <c r="B6904" i="121" s="1"/>
  <c r="B6905" i="121" s="1"/>
  <c r="B6906" i="121" s="1"/>
  <c r="B6907" i="121" s="1"/>
  <c r="B6908" i="121" s="1"/>
  <c r="B6909" i="121" s="1"/>
  <c r="B6910" i="121" s="1"/>
  <c r="B6911" i="121" s="1"/>
  <c r="B6912" i="121" s="1"/>
  <c r="B6913" i="121" s="1"/>
  <c r="B6914" i="121" s="1"/>
  <c r="B6915" i="121" s="1"/>
  <c r="B6916" i="121" s="1"/>
  <c r="B6917" i="121" s="1"/>
  <c r="B6918" i="121" s="1"/>
  <c r="B6919" i="121" s="1"/>
  <c r="B6920" i="121" s="1"/>
  <c r="B6921" i="121" s="1"/>
  <c r="B6922" i="121" s="1"/>
  <c r="B6923" i="121" s="1"/>
  <c r="B6924" i="121" s="1"/>
  <c r="B6925" i="121" s="1"/>
  <c r="B6926" i="121" s="1"/>
  <c r="B6927" i="121" s="1"/>
  <c r="B6928" i="121" s="1"/>
  <c r="B6929" i="121" s="1"/>
  <c r="B6930" i="121" s="1"/>
  <c r="B6931" i="121" s="1"/>
  <c r="B6932" i="121" s="1"/>
  <c r="B6933" i="121" s="1"/>
  <c r="B6934" i="121" s="1"/>
  <c r="B6935" i="121" s="1"/>
  <c r="B6936" i="121" s="1"/>
  <c r="B6937" i="121" s="1"/>
  <c r="B6938" i="121" s="1"/>
  <c r="B6939" i="121" s="1"/>
  <c r="B6940" i="121" s="1"/>
  <c r="B6941" i="121" s="1"/>
  <c r="B6942" i="121" s="1"/>
  <c r="B6943" i="121" s="1"/>
  <c r="B6944" i="121" s="1"/>
  <c r="B6945" i="121" s="1"/>
  <c r="B6946" i="121" s="1"/>
  <c r="B6947" i="121" s="1"/>
  <c r="B6948" i="121" s="1"/>
  <c r="B6949" i="121" s="1"/>
  <c r="B6950" i="121" s="1"/>
  <c r="B6951" i="121" s="1"/>
  <c r="B6952" i="121" s="1"/>
  <c r="B6953" i="121" s="1"/>
  <c r="B6954" i="121" s="1"/>
  <c r="B6955" i="121" s="1"/>
  <c r="B6956" i="121" s="1"/>
  <c r="B6957" i="121" s="1"/>
  <c r="B6958" i="121" s="1"/>
  <c r="B6959" i="121" s="1"/>
  <c r="B6960" i="121" s="1"/>
  <c r="B6961" i="121" s="1"/>
  <c r="B6962" i="121" s="1"/>
  <c r="B6963" i="121" s="1"/>
  <c r="B6964" i="121" s="1"/>
  <c r="B6965" i="121" s="1"/>
  <c r="B6966" i="121" s="1"/>
  <c r="B6967" i="121" s="1"/>
  <c r="B6968" i="121" s="1"/>
  <c r="B6969" i="121" s="1"/>
  <c r="B6970" i="121" s="1"/>
  <c r="B6971" i="121" s="1"/>
  <c r="B6972" i="121" s="1"/>
  <c r="B6973" i="121" s="1"/>
  <c r="B6974" i="121" s="1"/>
  <c r="B6975" i="121" s="1"/>
  <c r="B6976" i="121" s="1"/>
  <c r="B6977" i="121" s="1"/>
  <c r="B6978" i="121" s="1"/>
  <c r="B6979" i="121" s="1"/>
  <c r="B6980" i="121" s="1"/>
  <c r="B6981" i="121" s="1"/>
  <c r="B6982" i="121" s="1"/>
  <c r="B6983" i="121" s="1"/>
  <c r="B6984" i="121" s="1"/>
  <c r="B6985" i="121" s="1"/>
  <c r="B6986" i="121" s="1"/>
  <c r="B6987" i="121" s="1"/>
  <c r="B6988" i="121" s="1"/>
  <c r="B6989" i="121" s="1"/>
  <c r="B6990" i="121" s="1"/>
  <c r="B6991" i="121" s="1"/>
  <c r="B6992" i="121" s="1"/>
  <c r="B6993" i="121" s="1"/>
  <c r="B6994" i="121" s="1"/>
  <c r="B6995" i="121" s="1"/>
  <c r="B6996" i="121" s="1"/>
  <c r="B6997" i="121" s="1"/>
  <c r="B6998" i="121" s="1"/>
  <c r="B6999" i="121" s="1"/>
  <c r="B7000" i="121" s="1"/>
  <c r="B7001" i="121" s="1"/>
  <c r="B7002" i="121" s="1"/>
  <c r="B7003" i="121" s="1"/>
  <c r="B7004" i="121" s="1"/>
  <c r="B7005" i="121" s="1"/>
  <c r="B7006" i="121" s="1"/>
  <c r="B7007" i="121" s="1"/>
  <c r="B7008" i="121" s="1"/>
  <c r="B7009" i="121" s="1"/>
  <c r="B7010" i="121" s="1"/>
  <c r="B7011" i="121" s="1"/>
  <c r="B7012" i="121" s="1"/>
  <c r="B7013" i="121" s="1"/>
  <c r="B7014" i="121" s="1"/>
  <c r="B7015" i="121" s="1"/>
  <c r="B7016" i="121" s="1"/>
  <c r="B7017" i="121" s="1"/>
  <c r="B7018" i="121" s="1"/>
  <c r="B7019" i="121" s="1"/>
  <c r="B7020" i="121" s="1"/>
  <c r="B7021" i="121" s="1"/>
  <c r="B7022" i="121" s="1"/>
  <c r="B7023" i="121" s="1"/>
  <c r="B7024" i="121" s="1"/>
  <c r="B7025" i="121" s="1"/>
  <c r="B7026" i="121" s="1"/>
  <c r="B7027" i="121" s="1"/>
  <c r="B7028" i="121" s="1"/>
  <c r="B7029" i="121" s="1"/>
  <c r="B7030" i="121" s="1"/>
  <c r="B7031" i="121" s="1"/>
  <c r="B7032" i="121" s="1"/>
  <c r="B7033" i="121" s="1"/>
  <c r="B7034" i="121" s="1"/>
  <c r="B7035" i="121" s="1"/>
  <c r="B7036" i="121" s="1"/>
  <c r="B7037" i="121" s="1"/>
  <c r="B7038" i="121" s="1"/>
  <c r="B7039" i="121" s="1"/>
  <c r="B7040" i="121" s="1"/>
  <c r="B7041" i="121" s="1"/>
  <c r="B7042" i="121" s="1"/>
  <c r="B7043" i="121" s="1"/>
  <c r="B7044" i="121" s="1"/>
  <c r="B7045" i="121" s="1"/>
  <c r="B7046" i="121" s="1"/>
  <c r="B7047" i="121" s="1"/>
  <c r="B7048" i="121" s="1"/>
  <c r="B7049" i="121" s="1"/>
  <c r="B7050" i="121" s="1"/>
  <c r="B7051" i="121" s="1"/>
  <c r="B7052" i="121" s="1"/>
  <c r="B7053" i="121" s="1"/>
  <c r="B7054" i="121" s="1"/>
  <c r="B7055" i="121" s="1"/>
  <c r="B7056" i="121" s="1"/>
  <c r="B7057" i="121" s="1"/>
  <c r="B7058" i="121" s="1"/>
  <c r="B7059" i="121" s="1"/>
  <c r="B7060" i="121" s="1"/>
  <c r="B7061" i="121" s="1"/>
  <c r="B7062" i="121" s="1"/>
  <c r="B7063" i="121" s="1"/>
  <c r="B7064" i="121" s="1"/>
  <c r="B7065" i="121" s="1"/>
  <c r="B7066" i="121" s="1"/>
  <c r="B7067" i="121" s="1"/>
  <c r="B7068" i="121" s="1"/>
  <c r="B7069" i="121" s="1"/>
  <c r="B7070" i="121" s="1"/>
  <c r="B7071" i="121" s="1"/>
  <c r="B7072" i="121" s="1"/>
  <c r="B7073" i="121" s="1"/>
  <c r="B7074" i="121" s="1"/>
  <c r="B7075" i="121" s="1"/>
  <c r="B7076" i="121" s="1"/>
  <c r="B7077" i="121" s="1"/>
  <c r="B7078" i="121" s="1"/>
  <c r="B7079" i="121" s="1"/>
  <c r="B7080" i="121" s="1"/>
  <c r="B7081" i="121" s="1"/>
  <c r="B7082" i="121" s="1"/>
  <c r="B7083" i="121" s="1"/>
  <c r="B7084" i="121" s="1"/>
  <c r="B7085" i="121" s="1"/>
  <c r="B7086" i="121" s="1"/>
  <c r="B7087" i="121" s="1"/>
  <c r="B7088" i="121" s="1"/>
  <c r="B7089" i="121" s="1"/>
  <c r="B7090" i="121" s="1"/>
  <c r="B7091" i="121" s="1"/>
  <c r="B7092" i="121" s="1"/>
  <c r="B7093" i="121" s="1"/>
  <c r="B7094" i="121" s="1"/>
  <c r="B7095" i="121" s="1"/>
  <c r="B7096" i="121" s="1"/>
  <c r="B7097" i="121" s="1"/>
  <c r="B7098" i="121" s="1"/>
  <c r="B7099" i="121" s="1"/>
  <c r="B7100" i="121" s="1"/>
  <c r="B7101" i="121" s="1"/>
  <c r="B7102" i="121" s="1"/>
  <c r="B7103" i="121" s="1"/>
  <c r="B7104" i="121" s="1"/>
  <c r="B7105" i="121" s="1"/>
  <c r="B7106" i="121" s="1"/>
  <c r="B7107" i="121" s="1"/>
  <c r="B7108" i="121" s="1"/>
  <c r="B7109" i="121" s="1"/>
  <c r="B7110" i="121" s="1"/>
  <c r="B7111" i="121" s="1"/>
  <c r="B7112" i="121" s="1"/>
  <c r="B7113" i="121" s="1"/>
  <c r="B7114" i="121" s="1"/>
  <c r="B7115" i="121" s="1"/>
  <c r="B7116" i="121" s="1"/>
  <c r="B7117" i="121" s="1"/>
  <c r="B7118" i="121" s="1"/>
  <c r="B7119" i="121" s="1"/>
  <c r="B7120" i="121" s="1"/>
  <c r="B7121" i="121" s="1"/>
  <c r="B7122" i="121" s="1"/>
  <c r="B7123" i="121" s="1"/>
  <c r="B7124" i="121" s="1"/>
  <c r="B7125" i="121" s="1"/>
  <c r="B7126" i="121" s="1"/>
  <c r="B7127" i="121" s="1"/>
  <c r="B7128" i="121" s="1"/>
  <c r="B7129" i="121" s="1"/>
  <c r="B7130" i="121" s="1"/>
  <c r="B7131" i="121" s="1"/>
  <c r="B7132" i="121" s="1"/>
  <c r="B7133" i="121" s="1"/>
  <c r="B7134" i="121" s="1"/>
  <c r="B7135" i="121" s="1"/>
  <c r="B7136" i="121" s="1"/>
  <c r="B7137" i="121" s="1"/>
  <c r="B7138" i="121" s="1"/>
  <c r="B7139" i="121" s="1"/>
  <c r="B7140" i="121" s="1"/>
  <c r="B7141" i="121" s="1"/>
  <c r="B7142" i="121" s="1"/>
  <c r="B7143" i="121" s="1"/>
  <c r="B7144" i="121" s="1"/>
  <c r="B7145" i="121" s="1"/>
  <c r="B7146" i="121" s="1"/>
  <c r="B7147" i="121" s="1"/>
  <c r="B7148" i="121" s="1"/>
  <c r="B7149" i="121" s="1"/>
  <c r="B7150" i="121" s="1"/>
  <c r="B7151" i="121" s="1"/>
  <c r="B7152" i="121" s="1"/>
  <c r="B7153" i="121" s="1"/>
  <c r="B7154" i="121" s="1"/>
  <c r="B7155" i="121" s="1"/>
  <c r="B7156" i="121" s="1"/>
  <c r="B7157" i="121" s="1"/>
  <c r="B7158" i="121" s="1"/>
  <c r="B7159" i="121" s="1"/>
  <c r="B7160" i="121" s="1"/>
  <c r="B7161" i="121" s="1"/>
  <c r="B7162" i="121" s="1"/>
  <c r="B7163" i="121" s="1"/>
  <c r="B7164" i="121" s="1"/>
  <c r="B7165" i="121" s="1"/>
  <c r="B7166" i="121" s="1"/>
  <c r="B7167" i="121" s="1"/>
  <c r="B7168" i="121" s="1"/>
  <c r="B7169" i="121" s="1"/>
  <c r="B7170" i="121" s="1"/>
  <c r="B7171" i="121" s="1"/>
  <c r="B7172" i="121" s="1"/>
  <c r="B7173" i="121" s="1"/>
  <c r="B7174" i="121" s="1"/>
  <c r="B7175" i="121" s="1"/>
  <c r="B7176" i="121" s="1"/>
  <c r="B7177" i="121" s="1"/>
  <c r="B7178" i="121" s="1"/>
  <c r="B7179" i="121" s="1"/>
  <c r="B7180" i="121" s="1"/>
  <c r="B7181" i="121" s="1"/>
  <c r="B7182" i="121" s="1"/>
  <c r="B7183" i="121" s="1"/>
  <c r="B7184" i="121" s="1"/>
  <c r="B7185" i="121" s="1"/>
  <c r="B7186" i="121" s="1"/>
  <c r="B7187" i="121" s="1"/>
  <c r="B7188" i="121" s="1"/>
  <c r="B7189" i="121" s="1"/>
  <c r="B7190" i="121" s="1"/>
  <c r="B7191" i="121" s="1"/>
  <c r="B7192" i="121" s="1"/>
  <c r="B7193" i="121" s="1"/>
  <c r="B7194" i="121" s="1"/>
  <c r="B7195" i="121" s="1"/>
  <c r="B7196" i="121" s="1"/>
  <c r="B7197" i="121" s="1"/>
  <c r="B7198" i="121" s="1"/>
  <c r="B7199" i="121" s="1"/>
  <c r="B7200" i="121" s="1"/>
  <c r="B7201" i="121" s="1"/>
  <c r="B7202" i="121" s="1"/>
  <c r="B7203" i="121" s="1"/>
  <c r="B7204" i="121" s="1"/>
  <c r="B7205" i="121" s="1"/>
  <c r="B7206" i="121" s="1"/>
  <c r="B7207" i="121" s="1"/>
  <c r="B7208" i="121" s="1"/>
  <c r="B7209" i="121" s="1"/>
  <c r="B7210" i="121" s="1"/>
  <c r="B7211" i="121" s="1"/>
  <c r="B7212" i="121" s="1"/>
  <c r="B7213" i="121" s="1"/>
  <c r="B7214" i="121" s="1"/>
  <c r="B7215" i="121" s="1"/>
  <c r="B7216" i="121" s="1"/>
  <c r="B7217" i="121" s="1"/>
  <c r="B7218" i="121" s="1"/>
  <c r="B7219" i="121" s="1"/>
  <c r="B7220" i="121" s="1"/>
  <c r="B7221" i="121" s="1"/>
  <c r="B7222" i="121" s="1"/>
  <c r="B7223" i="121" s="1"/>
  <c r="B7224" i="121" s="1"/>
  <c r="B7225" i="121" s="1"/>
  <c r="B7226" i="121" s="1"/>
  <c r="B7227" i="121" s="1"/>
  <c r="B7228" i="121" s="1"/>
  <c r="B7229" i="121" s="1"/>
  <c r="B7230" i="121" s="1"/>
  <c r="B7231" i="121" s="1"/>
  <c r="B7232" i="121" s="1"/>
  <c r="B7233" i="121" s="1"/>
  <c r="B7234" i="121" s="1"/>
  <c r="B7235" i="121" s="1"/>
  <c r="B7236" i="121" s="1"/>
  <c r="B7237" i="121" s="1"/>
  <c r="B7238" i="121" s="1"/>
  <c r="B7239" i="121" s="1"/>
  <c r="B7240" i="121" s="1"/>
  <c r="B7241" i="121" s="1"/>
  <c r="B7242" i="121" s="1"/>
  <c r="B7243" i="121" s="1"/>
  <c r="B7244" i="121" s="1"/>
  <c r="B7245" i="121" s="1"/>
  <c r="B7246" i="121" s="1"/>
  <c r="B7247" i="121" s="1"/>
  <c r="B7248" i="121" s="1"/>
  <c r="B7249" i="121" s="1"/>
  <c r="B7250" i="121" s="1"/>
  <c r="B7251" i="121" s="1"/>
  <c r="B7252" i="121" s="1"/>
  <c r="B7253" i="121" s="1"/>
  <c r="B7254" i="121" s="1"/>
  <c r="B7255" i="121" s="1"/>
  <c r="B7256" i="121" s="1"/>
  <c r="B7257" i="121" s="1"/>
  <c r="B7258" i="121" s="1"/>
  <c r="B7259" i="121" s="1"/>
  <c r="B7260" i="121" s="1"/>
  <c r="B7261" i="121" s="1"/>
  <c r="B7262" i="121" s="1"/>
  <c r="B7263" i="121" s="1"/>
  <c r="B7264" i="121" s="1"/>
  <c r="B7265" i="121" s="1"/>
  <c r="B7266" i="121" s="1"/>
  <c r="B7267" i="121" s="1"/>
  <c r="B7268" i="121" s="1"/>
  <c r="B7269" i="121" s="1"/>
  <c r="B7270" i="121" s="1"/>
  <c r="B7271" i="121" s="1"/>
  <c r="B7272" i="121" s="1"/>
  <c r="B7273" i="121" s="1"/>
  <c r="B7274" i="121" s="1"/>
  <c r="B7275" i="121" s="1"/>
  <c r="B7276" i="121" s="1"/>
  <c r="B7277" i="121" s="1"/>
  <c r="B7278" i="121" s="1"/>
  <c r="B7279" i="121" s="1"/>
  <c r="B7280" i="121" s="1"/>
  <c r="B7281" i="121" s="1"/>
  <c r="B7282" i="121" s="1"/>
  <c r="B7283" i="121" s="1"/>
  <c r="B7284" i="121" s="1"/>
  <c r="B7285" i="121" s="1"/>
  <c r="B7286" i="121" s="1"/>
  <c r="B7287" i="121" s="1"/>
  <c r="B7288" i="121" s="1"/>
  <c r="B7289" i="121" s="1"/>
  <c r="B7290" i="121" s="1"/>
  <c r="B7291" i="121" s="1"/>
  <c r="B7292" i="121" s="1"/>
  <c r="B7293" i="121" s="1"/>
  <c r="B7294" i="121" s="1"/>
  <c r="B7295" i="121" s="1"/>
  <c r="B7296" i="121" s="1"/>
  <c r="B7297" i="121" s="1"/>
  <c r="B7298" i="121" s="1"/>
  <c r="B7299" i="121" s="1"/>
  <c r="B7300" i="121" s="1"/>
  <c r="B7301" i="121" s="1"/>
  <c r="B7302" i="121" s="1"/>
  <c r="B7303" i="121" s="1"/>
  <c r="B7304" i="121" s="1"/>
  <c r="B7305" i="121" s="1"/>
  <c r="B7306" i="121" s="1"/>
  <c r="B7307" i="121" s="1"/>
  <c r="B7308" i="121" s="1"/>
  <c r="B7309" i="121" s="1"/>
  <c r="B7310" i="121" s="1"/>
  <c r="B7311" i="121" s="1"/>
  <c r="B7312" i="121" s="1"/>
  <c r="B7313" i="121" s="1"/>
  <c r="B7314" i="121" s="1"/>
  <c r="B7315" i="121" s="1"/>
  <c r="B7316" i="121" s="1"/>
  <c r="B7317" i="121" s="1"/>
  <c r="B7318" i="121" s="1"/>
  <c r="B7319" i="121" s="1"/>
  <c r="B7320" i="121" s="1"/>
  <c r="B7321" i="121" s="1"/>
  <c r="B7322" i="121" s="1"/>
  <c r="B7323" i="121" s="1"/>
  <c r="B7324" i="121" s="1"/>
  <c r="B7325" i="121" s="1"/>
  <c r="B7326" i="121" s="1"/>
  <c r="B7327" i="121" s="1"/>
  <c r="B7328" i="121" s="1"/>
  <c r="B7329" i="121" s="1"/>
  <c r="B7330" i="121" s="1"/>
  <c r="B7331" i="121" s="1"/>
  <c r="B7332" i="121" s="1"/>
  <c r="B7333" i="121" s="1"/>
  <c r="B7334" i="121" s="1"/>
  <c r="B7335" i="121" s="1"/>
  <c r="B7336" i="121" s="1"/>
  <c r="B7337" i="121" s="1"/>
  <c r="B7338" i="121" s="1"/>
  <c r="B7339" i="121" s="1"/>
  <c r="B7340" i="121" s="1"/>
  <c r="B7341" i="121" s="1"/>
  <c r="B7342" i="121" s="1"/>
  <c r="B7343" i="121" s="1"/>
  <c r="B7344" i="121" s="1"/>
  <c r="B7345" i="121" s="1"/>
  <c r="B7346" i="121" s="1"/>
  <c r="B7347" i="121" s="1"/>
  <c r="B7348" i="121" s="1"/>
  <c r="B7349" i="121" s="1"/>
  <c r="B7350" i="121" s="1"/>
  <c r="B7351" i="121" s="1"/>
  <c r="B7352" i="121" s="1"/>
  <c r="B7353" i="121" s="1"/>
  <c r="B7354" i="121" s="1"/>
  <c r="B7355" i="121" s="1"/>
  <c r="B7356" i="121" s="1"/>
  <c r="B7357" i="121" s="1"/>
  <c r="B7358" i="121" s="1"/>
  <c r="B7359" i="121" s="1"/>
  <c r="B7360" i="121" s="1"/>
  <c r="B7361" i="121" s="1"/>
  <c r="B7362" i="121" s="1"/>
  <c r="B7363" i="121" s="1"/>
  <c r="B7364" i="121" s="1"/>
  <c r="B7365" i="121" s="1"/>
  <c r="B7366" i="121" s="1"/>
  <c r="B7367" i="121" s="1"/>
  <c r="B7368" i="121" s="1"/>
  <c r="B7369" i="121" s="1"/>
  <c r="B7370" i="121" s="1"/>
  <c r="B7371" i="121" s="1"/>
  <c r="B7372" i="121" s="1"/>
  <c r="B7373" i="121" s="1"/>
  <c r="B7374" i="121" s="1"/>
  <c r="B7375" i="121" s="1"/>
  <c r="B7376" i="121" s="1"/>
  <c r="B7377" i="121" s="1"/>
  <c r="B7378" i="121" s="1"/>
  <c r="B7379" i="121" s="1"/>
  <c r="B7380" i="121" s="1"/>
  <c r="B7381" i="121" s="1"/>
  <c r="B7382" i="121" s="1"/>
  <c r="B7383" i="121" s="1"/>
  <c r="B7384" i="121" s="1"/>
  <c r="B7385" i="121" s="1"/>
  <c r="B7386" i="121" s="1"/>
  <c r="B7387" i="121" s="1"/>
  <c r="B7388" i="121" s="1"/>
  <c r="B7389" i="121" s="1"/>
  <c r="B7390" i="121" s="1"/>
  <c r="B7391" i="121" s="1"/>
  <c r="B7392" i="121" s="1"/>
  <c r="B7393" i="121" s="1"/>
  <c r="B7394" i="121" s="1"/>
  <c r="B7395" i="121" s="1"/>
  <c r="B7396" i="121" s="1"/>
  <c r="B7397" i="121" s="1"/>
  <c r="B7398" i="121" s="1"/>
  <c r="B7399" i="121" s="1"/>
  <c r="B7400" i="121" s="1"/>
  <c r="B7401" i="121" s="1"/>
  <c r="B7402" i="121" s="1"/>
  <c r="B7403" i="121" s="1"/>
  <c r="B7404" i="121" s="1"/>
  <c r="B7405" i="121" s="1"/>
  <c r="B7406" i="121" s="1"/>
  <c r="B7407" i="121" s="1"/>
  <c r="B7408" i="121" s="1"/>
  <c r="B7409" i="121" s="1"/>
  <c r="B7410" i="121" s="1"/>
  <c r="B7411" i="121" s="1"/>
  <c r="B7412" i="121" s="1"/>
  <c r="B7413" i="121" s="1"/>
  <c r="B7414" i="121" s="1"/>
  <c r="B7415" i="121" s="1"/>
  <c r="B7416" i="121" s="1"/>
  <c r="B7417" i="121" s="1"/>
  <c r="B7418" i="121" s="1"/>
  <c r="B7419" i="121" s="1"/>
  <c r="B7420" i="121" s="1"/>
  <c r="B7421" i="121" s="1"/>
  <c r="B7422" i="121" s="1"/>
  <c r="B7423" i="121" s="1"/>
  <c r="B7424" i="121" s="1"/>
  <c r="B7425" i="121" s="1"/>
  <c r="B7426" i="121" s="1"/>
  <c r="B7427" i="121" s="1"/>
  <c r="B7428" i="121" s="1"/>
  <c r="B7429" i="121" s="1"/>
  <c r="B7430" i="121" s="1"/>
  <c r="B7431" i="121" s="1"/>
  <c r="B7432" i="121" s="1"/>
  <c r="B7433" i="121" s="1"/>
  <c r="B7434" i="121" s="1"/>
  <c r="B7435" i="121" s="1"/>
  <c r="B7436" i="121" s="1"/>
  <c r="B7437" i="121" s="1"/>
  <c r="B7438" i="121" s="1"/>
  <c r="B7439" i="121" s="1"/>
  <c r="B7440" i="121" s="1"/>
  <c r="B7441" i="121" s="1"/>
  <c r="B7442" i="121" s="1"/>
  <c r="B7443" i="121" s="1"/>
  <c r="B7444" i="121" s="1"/>
  <c r="B7445" i="121" s="1"/>
  <c r="B7446" i="121" s="1"/>
  <c r="B7447" i="121" s="1"/>
  <c r="B7448" i="121" s="1"/>
  <c r="B7449" i="121" s="1"/>
  <c r="B7450" i="121" s="1"/>
  <c r="B7451" i="121" s="1"/>
  <c r="B7452" i="121" s="1"/>
  <c r="B7453" i="121" s="1"/>
  <c r="B7454" i="121" s="1"/>
  <c r="B7455" i="121" s="1"/>
  <c r="B7456" i="121" s="1"/>
  <c r="B7457" i="121" s="1"/>
  <c r="B7458" i="121" s="1"/>
  <c r="B7459" i="121" s="1"/>
  <c r="B7460" i="121" s="1"/>
  <c r="B7461" i="121" s="1"/>
  <c r="B7462" i="121" s="1"/>
  <c r="B7463" i="121" s="1"/>
  <c r="B7464" i="121" s="1"/>
  <c r="B7465" i="121" s="1"/>
  <c r="B7466" i="121" s="1"/>
  <c r="B7467" i="121" s="1"/>
  <c r="B7468" i="121" s="1"/>
  <c r="B7469" i="121" s="1"/>
  <c r="B7470" i="121" s="1"/>
  <c r="B7471" i="121" s="1"/>
  <c r="B7472" i="121" s="1"/>
  <c r="B7473" i="121" s="1"/>
  <c r="B7474" i="121" s="1"/>
  <c r="B7475" i="121" s="1"/>
  <c r="B7476" i="121" s="1"/>
  <c r="B7477" i="121" s="1"/>
  <c r="B7478" i="121" s="1"/>
  <c r="B7479" i="121" s="1"/>
  <c r="B7480" i="121" s="1"/>
  <c r="B7481" i="121" s="1"/>
  <c r="B7482" i="121" s="1"/>
  <c r="B7483" i="121" s="1"/>
  <c r="B7484" i="121" s="1"/>
  <c r="B7485" i="121" s="1"/>
  <c r="B7486" i="121" s="1"/>
  <c r="B7487" i="121" s="1"/>
  <c r="B7488" i="121" s="1"/>
  <c r="B7489" i="121" s="1"/>
  <c r="B7490" i="121" s="1"/>
  <c r="B7491" i="121" s="1"/>
  <c r="B7492" i="121" s="1"/>
  <c r="B7493" i="121" s="1"/>
  <c r="B7494" i="121" s="1"/>
  <c r="B7495" i="121" s="1"/>
  <c r="B7496" i="121" s="1"/>
  <c r="B7497" i="121" s="1"/>
  <c r="B7498" i="121" s="1"/>
  <c r="B7499" i="121" s="1"/>
  <c r="B7500" i="121" s="1"/>
  <c r="B7501" i="121" s="1"/>
  <c r="B7502" i="121" s="1"/>
  <c r="B7503" i="121" s="1"/>
  <c r="B7504" i="121" s="1"/>
  <c r="B7505" i="121" s="1"/>
  <c r="B7506" i="121" s="1"/>
  <c r="B7507" i="121" s="1"/>
  <c r="B7508" i="121" s="1"/>
  <c r="B7509" i="121" s="1"/>
  <c r="B7510" i="121" s="1"/>
  <c r="B7511" i="121" s="1"/>
  <c r="B7512" i="121" s="1"/>
  <c r="B7513" i="121" s="1"/>
  <c r="B7514" i="121" s="1"/>
  <c r="B7515" i="121" s="1"/>
  <c r="B7516" i="121" s="1"/>
  <c r="B7517" i="121" s="1"/>
  <c r="B7518" i="121" s="1"/>
  <c r="B7519" i="121" s="1"/>
  <c r="B7520" i="121" s="1"/>
  <c r="B7521" i="121" s="1"/>
  <c r="B7522" i="121" s="1"/>
  <c r="B7523" i="121" s="1"/>
  <c r="B7524" i="121" s="1"/>
  <c r="B7525" i="121" s="1"/>
  <c r="B7526" i="121" s="1"/>
  <c r="B7527" i="121" s="1"/>
  <c r="B7528" i="121" s="1"/>
  <c r="B7529" i="121" s="1"/>
  <c r="B7530" i="121" s="1"/>
  <c r="B7531" i="121" s="1"/>
  <c r="B7532" i="121" s="1"/>
  <c r="B7533" i="121" s="1"/>
  <c r="B7534" i="121" s="1"/>
  <c r="B7535" i="121" s="1"/>
  <c r="B7536" i="121" s="1"/>
  <c r="B7537" i="121" s="1"/>
  <c r="B7538" i="121" s="1"/>
  <c r="B7539" i="121" s="1"/>
  <c r="B7540" i="121" s="1"/>
  <c r="B7541" i="121" s="1"/>
  <c r="B7542" i="121" s="1"/>
  <c r="B7543" i="121" s="1"/>
  <c r="B7544" i="121" s="1"/>
  <c r="B7545" i="121" s="1"/>
  <c r="B7546" i="121" s="1"/>
  <c r="B7547" i="121" s="1"/>
  <c r="B7548" i="121" s="1"/>
  <c r="B7549" i="121" s="1"/>
  <c r="B7550" i="121" s="1"/>
  <c r="B7551" i="121" s="1"/>
  <c r="B7552" i="121" s="1"/>
  <c r="B7553" i="121" s="1"/>
  <c r="B7554" i="121" s="1"/>
  <c r="B7555" i="121" s="1"/>
  <c r="B7556" i="121" s="1"/>
  <c r="B7557" i="121" s="1"/>
  <c r="B7558" i="121" s="1"/>
  <c r="B7559" i="121" s="1"/>
  <c r="B7560" i="121" s="1"/>
  <c r="B7561" i="121" s="1"/>
  <c r="B7562" i="121" s="1"/>
  <c r="B7563" i="121" s="1"/>
  <c r="B7564" i="121" s="1"/>
  <c r="B7565" i="121" s="1"/>
  <c r="B7566" i="121" s="1"/>
  <c r="B7567" i="121" s="1"/>
  <c r="B7568" i="121" s="1"/>
  <c r="B7569" i="121" s="1"/>
  <c r="B7570" i="121" s="1"/>
  <c r="B7571" i="121" s="1"/>
  <c r="B7572" i="121" s="1"/>
  <c r="B7573" i="121" s="1"/>
  <c r="B7574" i="121" s="1"/>
  <c r="B7575" i="121" s="1"/>
  <c r="B7576" i="121" s="1"/>
  <c r="B7577" i="121" s="1"/>
  <c r="B7578" i="121" s="1"/>
  <c r="B7579" i="121" s="1"/>
  <c r="B7580" i="121" s="1"/>
  <c r="B7581" i="121" s="1"/>
  <c r="B7582" i="121" s="1"/>
  <c r="B7583" i="121" s="1"/>
  <c r="B7584" i="121" s="1"/>
  <c r="B7585" i="121" s="1"/>
  <c r="B7586" i="121" s="1"/>
  <c r="B7587" i="121" s="1"/>
  <c r="B7588" i="121" s="1"/>
  <c r="B7589" i="121" s="1"/>
  <c r="B7590" i="121" s="1"/>
  <c r="B7591" i="121" s="1"/>
  <c r="B7592" i="121" s="1"/>
  <c r="B7593" i="121" s="1"/>
  <c r="B7594" i="121" s="1"/>
  <c r="B7595" i="121" s="1"/>
  <c r="B7596" i="121" s="1"/>
  <c r="B7597" i="121" s="1"/>
  <c r="B7598" i="121" s="1"/>
  <c r="B7599" i="121" s="1"/>
  <c r="B7600" i="121" s="1"/>
  <c r="B7601" i="121" s="1"/>
  <c r="B7602" i="121" s="1"/>
  <c r="B7603" i="121" s="1"/>
  <c r="B7604" i="121" s="1"/>
  <c r="B7605" i="121" s="1"/>
  <c r="B7606" i="121" s="1"/>
  <c r="B7607" i="121" s="1"/>
  <c r="B7608" i="121" s="1"/>
  <c r="B7609" i="121" s="1"/>
  <c r="B7610" i="121" s="1"/>
  <c r="B7611" i="121" s="1"/>
  <c r="B7612" i="121" s="1"/>
  <c r="B7613" i="121" s="1"/>
  <c r="B7614" i="121" s="1"/>
  <c r="B7615" i="121" s="1"/>
  <c r="B7616" i="121" s="1"/>
  <c r="B7617" i="121" s="1"/>
  <c r="B7618" i="121" s="1"/>
  <c r="B7619" i="121" s="1"/>
  <c r="B7620" i="121" s="1"/>
  <c r="B7621" i="121" s="1"/>
  <c r="B7622" i="121" s="1"/>
  <c r="B7623" i="121" s="1"/>
  <c r="B7624" i="121" s="1"/>
  <c r="B7625" i="121" s="1"/>
  <c r="B7626" i="121" s="1"/>
  <c r="B7627" i="121" s="1"/>
  <c r="B7628" i="121" s="1"/>
  <c r="B7629" i="121" s="1"/>
  <c r="B7630" i="121" s="1"/>
  <c r="B7631" i="121" s="1"/>
  <c r="B7632" i="121" s="1"/>
  <c r="B7633" i="121" s="1"/>
  <c r="B7634" i="121" s="1"/>
  <c r="B7635" i="121" s="1"/>
  <c r="B7636" i="121" s="1"/>
  <c r="B7637" i="121" s="1"/>
  <c r="B7638" i="121" s="1"/>
  <c r="B7639" i="121" s="1"/>
  <c r="B7640" i="121" s="1"/>
  <c r="B7641" i="121" s="1"/>
  <c r="B7642" i="121" s="1"/>
  <c r="B7643" i="121" s="1"/>
  <c r="B7644" i="121" s="1"/>
  <c r="B7645" i="121" s="1"/>
  <c r="B7646" i="121" s="1"/>
  <c r="B7647" i="121" s="1"/>
  <c r="B7648" i="121" s="1"/>
  <c r="B7649" i="121" s="1"/>
  <c r="B7650" i="121" s="1"/>
  <c r="B7651" i="121" s="1"/>
  <c r="B7652" i="121" s="1"/>
  <c r="B7653" i="121" s="1"/>
  <c r="B7654" i="121" s="1"/>
  <c r="B7655" i="121" s="1"/>
  <c r="B7656" i="121" s="1"/>
  <c r="B7657" i="121" s="1"/>
  <c r="B7658" i="121" s="1"/>
  <c r="B7659" i="121" s="1"/>
  <c r="B7660" i="121" s="1"/>
  <c r="B7661" i="121" s="1"/>
  <c r="B7662" i="121" s="1"/>
  <c r="B7663" i="121" s="1"/>
  <c r="B7664" i="121" s="1"/>
  <c r="B7665" i="121" s="1"/>
  <c r="B7666" i="121" s="1"/>
  <c r="B7667" i="121" s="1"/>
  <c r="B7668" i="121" s="1"/>
  <c r="B7669" i="121" s="1"/>
  <c r="B7670" i="121" s="1"/>
  <c r="B7671" i="121" s="1"/>
  <c r="B7672" i="121" s="1"/>
  <c r="B7673" i="121" s="1"/>
  <c r="B7674" i="121" s="1"/>
  <c r="B7675" i="121" s="1"/>
  <c r="B7676" i="121" s="1"/>
  <c r="B7677" i="121" s="1"/>
  <c r="B7678" i="121" s="1"/>
  <c r="B7679" i="121" s="1"/>
  <c r="B7680" i="121" s="1"/>
  <c r="B7681" i="121" s="1"/>
  <c r="B7682" i="121" s="1"/>
  <c r="B7683" i="121" s="1"/>
  <c r="B7684" i="121" s="1"/>
  <c r="B7685" i="121" s="1"/>
  <c r="B7686" i="121" s="1"/>
  <c r="B7687" i="121" s="1"/>
  <c r="B7688" i="121" s="1"/>
  <c r="B7689" i="121" s="1"/>
  <c r="B7690" i="121" s="1"/>
  <c r="B7691" i="121" s="1"/>
  <c r="B7692" i="121" s="1"/>
  <c r="B7693" i="121" s="1"/>
  <c r="B7694" i="121" s="1"/>
  <c r="B7695" i="121" s="1"/>
  <c r="B7696" i="121" s="1"/>
  <c r="B7697" i="121" s="1"/>
  <c r="B7698" i="121" s="1"/>
  <c r="B7699" i="121" s="1"/>
  <c r="B7700" i="121" s="1"/>
  <c r="B7701" i="121" s="1"/>
  <c r="B7702" i="121" s="1"/>
  <c r="B7703" i="121" s="1"/>
  <c r="B7704" i="121" s="1"/>
  <c r="B7705" i="121" s="1"/>
  <c r="B7706" i="121" s="1"/>
  <c r="B7707" i="121" s="1"/>
  <c r="B7708" i="121" s="1"/>
  <c r="B7709" i="121" s="1"/>
  <c r="B7710" i="121" s="1"/>
  <c r="B7711" i="121" s="1"/>
  <c r="B7712" i="121" s="1"/>
  <c r="B7713" i="121" s="1"/>
  <c r="B7714" i="121" s="1"/>
  <c r="B7715" i="121" s="1"/>
  <c r="B7716" i="121" s="1"/>
  <c r="B7717" i="121" s="1"/>
  <c r="B7718" i="121" s="1"/>
  <c r="B7719" i="121" s="1"/>
  <c r="B7720" i="121" s="1"/>
  <c r="B7721" i="121" s="1"/>
  <c r="B7722" i="121" s="1"/>
  <c r="B7723" i="121" s="1"/>
  <c r="B7724" i="121" s="1"/>
  <c r="B7725" i="121" s="1"/>
  <c r="B7726" i="121" s="1"/>
  <c r="B7727" i="121" s="1"/>
  <c r="B7728" i="121" s="1"/>
  <c r="B7729" i="121" s="1"/>
  <c r="B7730" i="121" s="1"/>
  <c r="B7731" i="121" s="1"/>
  <c r="B7732" i="121" s="1"/>
  <c r="B7733" i="121" s="1"/>
  <c r="B7734" i="121" s="1"/>
  <c r="B7735" i="121" s="1"/>
  <c r="B7736" i="121" s="1"/>
  <c r="B7737" i="121" s="1"/>
  <c r="B7738" i="121" s="1"/>
  <c r="B7739" i="121" s="1"/>
  <c r="B7740" i="121" s="1"/>
  <c r="B7741" i="121" s="1"/>
  <c r="B7742" i="121" s="1"/>
  <c r="B7743" i="121" s="1"/>
  <c r="B7744" i="121" s="1"/>
  <c r="B7745" i="121" s="1"/>
  <c r="B7746" i="121" s="1"/>
  <c r="B7747" i="121" s="1"/>
  <c r="B7748" i="121" s="1"/>
  <c r="B7749" i="121" s="1"/>
  <c r="B7750" i="121" s="1"/>
  <c r="B7751" i="121" s="1"/>
  <c r="B7752" i="121" s="1"/>
  <c r="B7753" i="121" s="1"/>
  <c r="B7754" i="121" s="1"/>
  <c r="B7755" i="121" s="1"/>
  <c r="B7756" i="121" s="1"/>
  <c r="B7757" i="121" s="1"/>
  <c r="B7758" i="121" s="1"/>
  <c r="B7759" i="121" s="1"/>
  <c r="B7760" i="121" s="1"/>
  <c r="B7761" i="121" s="1"/>
  <c r="B7762" i="121" s="1"/>
  <c r="B7763" i="121" s="1"/>
  <c r="B7764" i="121" s="1"/>
  <c r="B7765" i="121" s="1"/>
  <c r="B7766" i="121" s="1"/>
  <c r="B7767" i="121" s="1"/>
  <c r="B7768" i="121" s="1"/>
  <c r="B7769" i="121" s="1"/>
  <c r="B7770" i="121" s="1"/>
  <c r="B7771" i="121" s="1"/>
  <c r="B7772" i="121" s="1"/>
  <c r="B7773" i="121" s="1"/>
  <c r="B7774" i="121" s="1"/>
  <c r="B7775" i="121" s="1"/>
  <c r="B7776" i="121" s="1"/>
  <c r="B7777" i="121" s="1"/>
  <c r="B7778" i="121" s="1"/>
  <c r="B7779" i="121" s="1"/>
  <c r="B7780" i="121" s="1"/>
  <c r="B7781" i="121" s="1"/>
  <c r="B7782" i="121" s="1"/>
  <c r="B7783" i="121" s="1"/>
  <c r="B7784" i="121" s="1"/>
  <c r="B7785" i="121" s="1"/>
  <c r="B7786" i="121" s="1"/>
  <c r="B7787" i="121" s="1"/>
  <c r="B7788" i="121" s="1"/>
  <c r="B7789" i="121" s="1"/>
  <c r="B7790" i="121" s="1"/>
  <c r="B7791" i="121" s="1"/>
  <c r="B7792" i="121" s="1"/>
  <c r="B7793" i="121" s="1"/>
  <c r="B7794" i="121" s="1"/>
  <c r="B7795" i="121" s="1"/>
  <c r="B7796" i="121" s="1"/>
  <c r="B7797" i="121" s="1"/>
  <c r="B7798" i="121" s="1"/>
  <c r="B7799" i="121" s="1"/>
  <c r="B7800" i="121" s="1"/>
  <c r="B7801" i="121" s="1"/>
  <c r="B7802" i="121" s="1"/>
  <c r="B7803" i="121" s="1"/>
  <c r="B7804" i="121" s="1"/>
  <c r="B7805" i="121" s="1"/>
  <c r="B7806" i="121" s="1"/>
  <c r="B7807" i="121" s="1"/>
  <c r="B7808" i="121" s="1"/>
  <c r="B7809" i="121" s="1"/>
  <c r="B7810" i="121" s="1"/>
  <c r="B7811" i="121" s="1"/>
  <c r="B7812" i="121" s="1"/>
  <c r="B7813" i="121" s="1"/>
  <c r="B7814" i="121" s="1"/>
  <c r="B7815" i="121" s="1"/>
  <c r="B7816" i="121" s="1"/>
  <c r="B7817" i="121" s="1"/>
  <c r="B7818" i="121" s="1"/>
  <c r="B7819" i="121" s="1"/>
  <c r="B7820" i="121" s="1"/>
  <c r="B7821" i="121" s="1"/>
  <c r="B7822" i="121" s="1"/>
  <c r="B7823" i="121" s="1"/>
  <c r="B7824" i="121" s="1"/>
  <c r="B7825" i="121" s="1"/>
  <c r="B7826" i="121" s="1"/>
  <c r="B7827" i="121" s="1"/>
  <c r="B7828" i="121" s="1"/>
  <c r="B7829" i="121" s="1"/>
  <c r="B7830" i="121" s="1"/>
  <c r="B7831" i="121" s="1"/>
  <c r="B7832" i="121" s="1"/>
  <c r="B7833" i="121" s="1"/>
  <c r="B7834" i="121" s="1"/>
  <c r="B7835" i="121" s="1"/>
  <c r="B7836" i="121" s="1"/>
  <c r="B7837" i="121" s="1"/>
  <c r="B7838" i="121" s="1"/>
  <c r="B7839" i="121" s="1"/>
  <c r="B7840" i="121" s="1"/>
  <c r="B7841" i="121" s="1"/>
  <c r="B7842" i="121" s="1"/>
  <c r="B7843" i="121" s="1"/>
  <c r="B7844" i="121" s="1"/>
  <c r="B7845" i="121" s="1"/>
  <c r="B7846" i="121" s="1"/>
  <c r="B7847" i="121" s="1"/>
  <c r="B7848" i="121" s="1"/>
  <c r="B7849" i="121" s="1"/>
  <c r="B7850" i="121" s="1"/>
  <c r="B7851" i="121" s="1"/>
  <c r="B7852" i="121" s="1"/>
  <c r="B7853" i="121" s="1"/>
  <c r="B7854" i="121" s="1"/>
  <c r="B7855" i="121" s="1"/>
  <c r="B7856" i="121" s="1"/>
  <c r="B7857" i="121" s="1"/>
  <c r="B7858" i="121" s="1"/>
  <c r="B7859" i="121" s="1"/>
  <c r="B7860" i="121" s="1"/>
  <c r="B7861" i="121" s="1"/>
  <c r="B7862" i="121" s="1"/>
  <c r="B7863" i="121" s="1"/>
  <c r="B7864" i="121" s="1"/>
  <c r="B7865" i="121" s="1"/>
  <c r="B7866" i="121" s="1"/>
  <c r="B7867" i="121" s="1"/>
  <c r="B7868" i="121" s="1"/>
  <c r="B7869" i="121" s="1"/>
  <c r="B7870" i="121" s="1"/>
  <c r="B7871" i="121" s="1"/>
  <c r="B7872" i="121" s="1"/>
  <c r="B7873" i="121" s="1"/>
  <c r="B7874" i="121" s="1"/>
  <c r="B7875" i="121" s="1"/>
  <c r="B7876" i="121" s="1"/>
  <c r="B7877" i="121" s="1"/>
  <c r="B7878" i="121" s="1"/>
  <c r="B7879" i="121" s="1"/>
  <c r="B7880" i="121" s="1"/>
  <c r="B7881" i="121" s="1"/>
  <c r="B7882" i="121" s="1"/>
  <c r="B7883" i="121" s="1"/>
  <c r="B7884" i="121" s="1"/>
  <c r="B7885" i="121" s="1"/>
  <c r="B7886" i="121" s="1"/>
  <c r="B7887" i="121" s="1"/>
  <c r="B7888" i="121" s="1"/>
  <c r="B7889" i="121" s="1"/>
  <c r="B7890" i="121" s="1"/>
  <c r="B7891" i="121" s="1"/>
  <c r="B7892" i="121" s="1"/>
  <c r="B7893" i="121" s="1"/>
  <c r="B7894" i="121" s="1"/>
  <c r="B7895" i="121" s="1"/>
  <c r="B7896" i="121" s="1"/>
  <c r="B7897" i="121" s="1"/>
  <c r="B7898" i="121" s="1"/>
  <c r="B7899" i="121" s="1"/>
  <c r="B7900" i="121" s="1"/>
  <c r="B7901" i="121" s="1"/>
  <c r="B7902" i="121" s="1"/>
  <c r="B7903" i="121" s="1"/>
  <c r="B7904" i="121" s="1"/>
  <c r="B7905" i="121" s="1"/>
  <c r="B7906" i="121" s="1"/>
  <c r="B7907" i="121" s="1"/>
  <c r="B7908" i="121" s="1"/>
  <c r="B7909" i="121" s="1"/>
  <c r="B7910" i="121" s="1"/>
  <c r="B7911" i="121" s="1"/>
  <c r="B7912" i="121" s="1"/>
  <c r="B7913" i="121" s="1"/>
  <c r="B7914" i="121" s="1"/>
  <c r="B7915" i="121" s="1"/>
  <c r="B7916" i="121" s="1"/>
  <c r="B7917" i="121" s="1"/>
  <c r="B7918" i="121" s="1"/>
  <c r="B7919" i="121" s="1"/>
  <c r="B7920" i="121" s="1"/>
  <c r="B7921" i="121" s="1"/>
  <c r="B7922" i="121" s="1"/>
  <c r="B7923" i="121" s="1"/>
  <c r="B7924" i="121" s="1"/>
  <c r="B7925" i="121" s="1"/>
  <c r="B7926" i="121" s="1"/>
  <c r="B7927" i="121" s="1"/>
  <c r="B7928" i="121" s="1"/>
  <c r="B7929" i="121" s="1"/>
  <c r="B7930" i="121" s="1"/>
  <c r="B7931" i="121" s="1"/>
  <c r="B7932" i="121" s="1"/>
  <c r="B7933" i="121" s="1"/>
  <c r="B7934" i="121" s="1"/>
  <c r="B7935" i="121" s="1"/>
  <c r="B7936" i="121" s="1"/>
  <c r="B7937" i="121" s="1"/>
  <c r="B7938" i="121" s="1"/>
  <c r="B7939" i="121" s="1"/>
  <c r="B7940" i="121" s="1"/>
  <c r="B7941" i="121" s="1"/>
  <c r="B7942" i="121" s="1"/>
  <c r="B7943" i="121" s="1"/>
  <c r="B7944" i="121" s="1"/>
  <c r="B7945" i="121" s="1"/>
  <c r="B7946" i="121" s="1"/>
  <c r="B7947" i="121" s="1"/>
  <c r="B7948" i="121" s="1"/>
  <c r="B7949" i="121" s="1"/>
  <c r="B7950" i="121" s="1"/>
  <c r="B7951" i="121" s="1"/>
  <c r="B7952" i="121" s="1"/>
  <c r="B7953" i="121" s="1"/>
  <c r="B7954" i="121" s="1"/>
  <c r="B7955" i="121" s="1"/>
  <c r="B7956" i="121" s="1"/>
  <c r="B7957" i="121" s="1"/>
  <c r="B7958" i="121" s="1"/>
  <c r="B7959" i="121" s="1"/>
  <c r="B7960" i="121" s="1"/>
  <c r="B7961" i="121" s="1"/>
  <c r="B7962" i="121" s="1"/>
  <c r="B7963" i="121" s="1"/>
  <c r="B7964" i="121" s="1"/>
  <c r="B7965" i="121" s="1"/>
  <c r="B7966" i="121" s="1"/>
  <c r="B7967" i="121" s="1"/>
  <c r="B7968" i="121" s="1"/>
  <c r="B7969" i="121" s="1"/>
  <c r="B7970" i="121" s="1"/>
  <c r="B7971" i="121" s="1"/>
  <c r="B7972" i="121" s="1"/>
  <c r="B7973" i="121" s="1"/>
  <c r="B7974" i="121" s="1"/>
  <c r="B7975" i="121" s="1"/>
  <c r="B7976" i="121" s="1"/>
  <c r="B7977" i="121" s="1"/>
  <c r="B7978" i="121" s="1"/>
  <c r="B7979" i="121" s="1"/>
  <c r="B7980" i="121" s="1"/>
  <c r="B7981" i="121" s="1"/>
  <c r="B7982" i="121" s="1"/>
  <c r="B7983" i="121" s="1"/>
  <c r="B7984" i="121" s="1"/>
  <c r="B7985" i="121" s="1"/>
  <c r="B7986" i="121" s="1"/>
  <c r="B7987" i="121" s="1"/>
  <c r="B7988" i="121" s="1"/>
  <c r="B7989" i="121" s="1"/>
  <c r="B7990" i="121" s="1"/>
  <c r="B7991" i="121" s="1"/>
  <c r="B7992" i="121" s="1"/>
  <c r="B7993" i="121" s="1"/>
  <c r="B7994" i="121" s="1"/>
  <c r="B7995" i="121" s="1"/>
  <c r="B7996" i="121" s="1"/>
  <c r="B7997" i="121" s="1"/>
  <c r="B7998" i="121" s="1"/>
  <c r="B7999" i="121" s="1"/>
  <c r="B8000" i="121" s="1"/>
  <c r="B8001" i="121" s="1"/>
  <c r="B8002" i="121" s="1"/>
  <c r="B8003" i="121" s="1"/>
  <c r="B8004" i="121" s="1"/>
  <c r="B8005" i="121" s="1"/>
  <c r="B8006" i="121" s="1"/>
  <c r="B8007" i="121" s="1"/>
  <c r="B8008" i="121" s="1"/>
  <c r="B8009" i="121" s="1"/>
  <c r="B8010" i="121" s="1"/>
  <c r="B8011" i="121" s="1"/>
  <c r="B8012" i="121" s="1"/>
  <c r="B8013" i="121" s="1"/>
  <c r="B8014" i="121" s="1"/>
  <c r="B8015" i="121" s="1"/>
  <c r="B8016" i="121" s="1"/>
  <c r="B8017" i="121" s="1"/>
  <c r="B8018" i="121" s="1"/>
  <c r="B8019" i="121" s="1"/>
  <c r="B8020" i="121" s="1"/>
  <c r="B8021" i="121" s="1"/>
  <c r="B8022" i="121" s="1"/>
  <c r="B8023" i="121" s="1"/>
  <c r="B8024" i="121" s="1"/>
  <c r="B8025" i="121" s="1"/>
  <c r="B8026" i="121" s="1"/>
  <c r="B8027" i="121" s="1"/>
  <c r="B8028" i="121" s="1"/>
  <c r="B8029" i="121" s="1"/>
  <c r="B8030" i="121" s="1"/>
  <c r="B8031" i="121" s="1"/>
  <c r="B8032" i="121" s="1"/>
  <c r="B8033" i="121" s="1"/>
  <c r="B8034" i="121" s="1"/>
  <c r="B8035" i="121" s="1"/>
  <c r="B8036" i="121" s="1"/>
  <c r="B8037" i="121" s="1"/>
  <c r="B8038" i="121" s="1"/>
  <c r="B8039" i="121" s="1"/>
  <c r="B8040" i="121" s="1"/>
  <c r="B8041" i="121" s="1"/>
  <c r="B8042" i="121" s="1"/>
  <c r="B8043" i="121" s="1"/>
  <c r="B8044" i="121" s="1"/>
  <c r="B8045" i="121" s="1"/>
  <c r="B8046" i="121" s="1"/>
  <c r="B8047" i="121" s="1"/>
  <c r="B8048" i="121" s="1"/>
  <c r="B8049" i="121" s="1"/>
  <c r="B8050" i="121" s="1"/>
  <c r="B8051" i="121" s="1"/>
  <c r="B8052" i="121" s="1"/>
  <c r="B8053" i="121" s="1"/>
  <c r="B8054" i="121" s="1"/>
  <c r="B8055" i="121" s="1"/>
  <c r="B8056" i="121" s="1"/>
  <c r="B8057" i="121" s="1"/>
  <c r="B8058" i="121" s="1"/>
  <c r="B8059" i="121" s="1"/>
  <c r="B8060" i="121" s="1"/>
  <c r="B8061" i="121" s="1"/>
  <c r="B8062" i="121" s="1"/>
  <c r="B8063" i="121" s="1"/>
  <c r="B8064" i="121" s="1"/>
  <c r="B8065" i="121" s="1"/>
  <c r="B8066" i="121" s="1"/>
  <c r="B8067" i="121" s="1"/>
  <c r="B8068" i="121" s="1"/>
  <c r="B8069" i="121" s="1"/>
  <c r="B8070" i="121" s="1"/>
  <c r="B8071" i="121" s="1"/>
  <c r="B8072" i="121" s="1"/>
  <c r="B8073" i="121" s="1"/>
  <c r="B8074" i="121" s="1"/>
  <c r="B8075" i="121" s="1"/>
  <c r="B8076" i="121" s="1"/>
  <c r="B8077" i="121" s="1"/>
  <c r="B8078" i="121" s="1"/>
  <c r="B8079" i="121" s="1"/>
  <c r="B8080" i="121" s="1"/>
  <c r="B8081" i="121" s="1"/>
  <c r="B8082" i="121" s="1"/>
  <c r="B8083" i="121" s="1"/>
  <c r="B8084" i="121" s="1"/>
  <c r="B8085" i="121" s="1"/>
  <c r="B8086" i="121" s="1"/>
  <c r="B8087" i="121" s="1"/>
  <c r="B8088" i="121" s="1"/>
  <c r="B8089" i="121" s="1"/>
  <c r="B8090" i="121" s="1"/>
  <c r="B8091" i="121" s="1"/>
  <c r="B8092" i="121" s="1"/>
  <c r="B8093" i="121" s="1"/>
  <c r="B8094" i="121" s="1"/>
  <c r="B8095" i="121" s="1"/>
  <c r="B8096" i="121" s="1"/>
  <c r="B8097" i="121" s="1"/>
  <c r="B8098" i="121" s="1"/>
  <c r="B8099" i="121" s="1"/>
  <c r="B8100" i="121" s="1"/>
  <c r="B8101" i="121" s="1"/>
  <c r="B8102" i="121" s="1"/>
  <c r="B8103" i="121" s="1"/>
  <c r="B8104" i="121" s="1"/>
  <c r="B8105" i="121" s="1"/>
  <c r="B8106" i="121" s="1"/>
  <c r="B8107" i="121" s="1"/>
  <c r="B8108" i="121" s="1"/>
  <c r="B8109" i="121" s="1"/>
  <c r="B8110" i="121" s="1"/>
  <c r="B8111" i="121" s="1"/>
  <c r="B8112" i="121" s="1"/>
  <c r="B8113" i="121" s="1"/>
  <c r="B8114" i="121" s="1"/>
  <c r="B8115" i="121" s="1"/>
  <c r="B8116" i="121" s="1"/>
  <c r="B8117" i="121" s="1"/>
  <c r="B8118" i="121" s="1"/>
  <c r="B8119" i="121" s="1"/>
  <c r="B8120" i="121" s="1"/>
  <c r="B8121" i="121" s="1"/>
  <c r="B8122" i="121" s="1"/>
  <c r="B8123" i="121" s="1"/>
  <c r="B8124" i="121" s="1"/>
  <c r="B8125" i="121" s="1"/>
  <c r="B8126" i="121" s="1"/>
  <c r="B8127" i="121" s="1"/>
  <c r="B8128" i="121" s="1"/>
  <c r="B8129" i="121" s="1"/>
  <c r="B8130" i="121" s="1"/>
  <c r="B8131" i="121" s="1"/>
  <c r="B8132" i="121" s="1"/>
  <c r="B8133" i="121" s="1"/>
  <c r="B8134" i="121" s="1"/>
  <c r="B8135" i="121" s="1"/>
  <c r="B8136" i="121" s="1"/>
  <c r="B8137" i="121" s="1"/>
  <c r="B8138" i="121" s="1"/>
  <c r="B8139" i="121" s="1"/>
  <c r="B8140" i="121" s="1"/>
  <c r="B8141" i="121" s="1"/>
  <c r="B8142" i="121" s="1"/>
  <c r="B8143" i="121" s="1"/>
  <c r="B8144" i="121" s="1"/>
  <c r="B8145" i="121" s="1"/>
  <c r="B8146" i="121" s="1"/>
  <c r="B8147" i="121" s="1"/>
  <c r="B8148" i="121" s="1"/>
  <c r="B8149" i="121" s="1"/>
  <c r="B8150" i="121" s="1"/>
  <c r="B8151" i="121" s="1"/>
  <c r="B8152" i="121" s="1"/>
  <c r="B8153" i="121" s="1"/>
  <c r="B8154" i="121" s="1"/>
  <c r="B8155" i="121" s="1"/>
  <c r="B8156" i="121" s="1"/>
  <c r="B8157" i="121" s="1"/>
  <c r="B8158" i="121" s="1"/>
  <c r="B8159" i="121" s="1"/>
  <c r="B8160" i="121" s="1"/>
  <c r="B8161" i="121" s="1"/>
  <c r="B8162" i="121" s="1"/>
  <c r="B8163" i="121" s="1"/>
  <c r="B8164" i="121" s="1"/>
  <c r="B8165" i="121" s="1"/>
  <c r="B8166" i="121" s="1"/>
  <c r="B8167" i="121" s="1"/>
  <c r="B8168" i="121" s="1"/>
  <c r="B8169" i="121" s="1"/>
  <c r="B8170" i="121" s="1"/>
  <c r="B8171" i="121" s="1"/>
  <c r="B8172" i="121" s="1"/>
  <c r="B8173" i="121" s="1"/>
  <c r="B8174" i="121" s="1"/>
  <c r="B8175" i="121" s="1"/>
  <c r="B8176" i="121" s="1"/>
  <c r="B8177" i="121" s="1"/>
  <c r="B8178" i="121" s="1"/>
  <c r="B8179" i="121" s="1"/>
  <c r="B8180" i="121" s="1"/>
  <c r="B8181" i="121" s="1"/>
  <c r="B8182" i="121" s="1"/>
  <c r="B8183" i="121" s="1"/>
  <c r="B8184" i="121" s="1"/>
  <c r="B8185" i="121" s="1"/>
  <c r="B8186" i="121" s="1"/>
  <c r="B8187" i="121" s="1"/>
  <c r="B8188" i="121" s="1"/>
  <c r="B8189" i="121" s="1"/>
  <c r="B8190" i="121" s="1"/>
  <c r="B8191" i="121" s="1"/>
  <c r="B8192" i="121" s="1"/>
  <c r="B8193" i="121" s="1"/>
  <c r="B8194" i="121" s="1"/>
  <c r="B8195" i="121" s="1"/>
  <c r="B8196" i="121" s="1"/>
  <c r="B8197" i="121" s="1"/>
  <c r="B8198" i="121" s="1"/>
  <c r="B8199" i="121" s="1"/>
  <c r="B8200" i="121" s="1"/>
  <c r="B8201" i="121" s="1"/>
  <c r="B8202" i="121" s="1"/>
  <c r="B8203" i="121" s="1"/>
  <c r="B8204" i="121" s="1"/>
  <c r="B8205" i="121" s="1"/>
  <c r="B8206" i="121" s="1"/>
  <c r="B8207" i="121" s="1"/>
  <c r="B8208" i="121" s="1"/>
  <c r="B8209" i="121" s="1"/>
  <c r="B8210" i="121" s="1"/>
  <c r="B8211" i="121" s="1"/>
  <c r="B8212" i="121" s="1"/>
  <c r="B8213" i="121" s="1"/>
  <c r="B8214" i="121" s="1"/>
  <c r="B8215" i="121" s="1"/>
  <c r="B8216" i="121" s="1"/>
  <c r="B8217" i="121" s="1"/>
  <c r="B8218" i="121" s="1"/>
  <c r="B8219" i="121" s="1"/>
  <c r="B8220" i="121" s="1"/>
  <c r="B8221" i="121" s="1"/>
  <c r="B8222" i="121" s="1"/>
  <c r="B8223" i="121" s="1"/>
  <c r="B8224" i="121" s="1"/>
  <c r="B8225" i="121" s="1"/>
  <c r="B8226" i="121" s="1"/>
  <c r="B8227" i="121" s="1"/>
  <c r="B8228" i="121" s="1"/>
  <c r="B8229" i="121" s="1"/>
  <c r="B8230" i="121" s="1"/>
  <c r="B8231" i="121" s="1"/>
  <c r="B8232" i="121" s="1"/>
  <c r="B8233" i="121" s="1"/>
  <c r="B8234" i="121" s="1"/>
  <c r="B8235" i="121" s="1"/>
  <c r="B8236" i="121" s="1"/>
  <c r="B8237" i="121" s="1"/>
  <c r="B8238" i="121" s="1"/>
  <c r="B8239" i="121" s="1"/>
  <c r="B8240" i="121" s="1"/>
  <c r="B8241" i="121" s="1"/>
  <c r="B8242" i="121" s="1"/>
  <c r="B8243" i="121" s="1"/>
  <c r="B8244" i="121" s="1"/>
  <c r="B8245" i="121" s="1"/>
  <c r="B8246" i="121" s="1"/>
  <c r="B8247" i="121" s="1"/>
  <c r="B8248" i="121" s="1"/>
  <c r="B8249" i="121" s="1"/>
  <c r="B8250" i="121" s="1"/>
  <c r="B8251" i="121" s="1"/>
  <c r="B8252" i="121" s="1"/>
  <c r="B8253" i="121" s="1"/>
  <c r="B8254" i="121" s="1"/>
  <c r="B8255" i="121" s="1"/>
  <c r="B8256" i="121" s="1"/>
  <c r="B8257" i="121" s="1"/>
  <c r="B8258" i="121" s="1"/>
  <c r="B8259" i="121" s="1"/>
  <c r="B8260" i="121" s="1"/>
  <c r="B8261" i="121" s="1"/>
  <c r="B8262" i="121" s="1"/>
  <c r="B8263" i="121" s="1"/>
  <c r="B8264" i="121" s="1"/>
  <c r="B8265" i="121" s="1"/>
  <c r="B8266" i="121" s="1"/>
  <c r="B8267" i="121" s="1"/>
  <c r="B8268" i="121" s="1"/>
  <c r="B8269" i="121" s="1"/>
  <c r="B8270" i="121" s="1"/>
  <c r="B8271" i="121" s="1"/>
  <c r="B8272" i="121" s="1"/>
  <c r="B8273" i="121" s="1"/>
  <c r="B8274" i="121" s="1"/>
  <c r="B8275" i="121" s="1"/>
  <c r="B8276" i="121" s="1"/>
  <c r="B8277" i="121" s="1"/>
  <c r="B8278" i="121" s="1"/>
  <c r="B8279" i="121" s="1"/>
  <c r="B8280" i="121" s="1"/>
  <c r="B8281" i="121" s="1"/>
  <c r="B8282" i="121" s="1"/>
  <c r="B8283" i="121" s="1"/>
  <c r="B8284" i="121" s="1"/>
  <c r="B8285" i="121" s="1"/>
  <c r="B8286" i="121" s="1"/>
  <c r="B8287" i="121" s="1"/>
  <c r="B8288" i="121" s="1"/>
  <c r="B8289" i="121" s="1"/>
  <c r="B8290" i="121" s="1"/>
  <c r="B8291" i="121" s="1"/>
  <c r="B8292" i="121" s="1"/>
  <c r="B8293" i="121" s="1"/>
  <c r="B8294" i="121" s="1"/>
  <c r="B8295" i="121" s="1"/>
  <c r="B8296" i="121" s="1"/>
  <c r="B8297" i="121" s="1"/>
  <c r="B8298" i="121" s="1"/>
  <c r="B8299" i="121" s="1"/>
  <c r="B8300" i="121" s="1"/>
  <c r="B8301" i="121" s="1"/>
  <c r="B8302" i="121" s="1"/>
  <c r="B8303" i="121" s="1"/>
  <c r="B8304" i="121" s="1"/>
  <c r="B8305" i="121" s="1"/>
  <c r="B8306" i="121" s="1"/>
  <c r="B8307" i="121" s="1"/>
  <c r="B8308" i="121" s="1"/>
  <c r="B8309" i="121" s="1"/>
  <c r="B8310" i="121" s="1"/>
  <c r="B8311" i="121" s="1"/>
  <c r="B8312" i="121" s="1"/>
  <c r="B8313" i="121" s="1"/>
  <c r="B8314" i="121" s="1"/>
  <c r="B8315" i="121" s="1"/>
  <c r="B8316" i="121" s="1"/>
  <c r="B8317" i="121" s="1"/>
  <c r="B8318" i="121" s="1"/>
  <c r="B8319" i="121" s="1"/>
  <c r="B8320" i="121" s="1"/>
  <c r="B8321" i="121" s="1"/>
  <c r="B8322" i="121" s="1"/>
  <c r="B8323" i="121" s="1"/>
  <c r="B8324" i="121" s="1"/>
  <c r="B8325" i="121" s="1"/>
  <c r="B8326" i="121" s="1"/>
  <c r="B8327" i="121" s="1"/>
  <c r="B8328" i="121" s="1"/>
  <c r="B8329" i="121" s="1"/>
  <c r="B8330" i="121" s="1"/>
  <c r="B8331" i="121" s="1"/>
  <c r="B8332" i="121" s="1"/>
  <c r="B8333" i="121" s="1"/>
  <c r="B8334" i="121" s="1"/>
  <c r="B8335" i="121" s="1"/>
  <c r="B8336" i="121" s="1"/>
  <c r="B8337" i="121" s="1"/>
  <c r="B8338" i="121" s="1"/>
  <c r="B8339" i="121" s="1"/>
  <c r="B8340" i="121" s="1"/>
  <c r="B8341" i="121" s="1"/>
  <c r="B8342" i="121" s="1"/>
  <c r="B8343" i="121" s="1"/>
  <c r="B8344" i="121" s="1"/>
  <c r="B8345" i="121" s="1"/>
  <c r="B8346" i="121" s="1"/>
  <c r="B8347" i="121" s="1"/>
  <c r="B8348" i="121" s="1"/>
  <c r="B8349" i="121" s="1"/>
  <c r="B8350" i="121" s="1"/>
  <c r="B8351" i="121" s="1"/>
  <c r="B8352" i="121" s="1"/>
  <c r="B8353" i="121" s="1"/>
  <c r="B8354" i="121" s="1"/>
  <c r="B8355" i="121" s="1"/>
  <c r="B8356" i="121" s="1"/>
  <c r="B8357" i="121" s="1"/>
  <c r="B8358" i="121" s="1"/>
  <c r="B8359" i="121" s="1"/>
  <c r="B8360" i="121" s="1"/>
  <c r="B8361" i="121" s="1"/>
  <c r="B8362" i="121" s="1"/>
  <c r="B8363" i="121" s="1"/>
  <c r="B8364" i="121" s="1"/>
  <c r="B8365" i="121" s="1"/>
  <c r="B8366" i="121" s="1"/>
  <c r="B8367" i="121" s="1"/>
  <c r="B8368" i="121" s="1"/>
  <c r="B8369" i="121" s="1"/>
  <c r="B8370" i="121" s="1"/>
  <c r="B8371" i="121" s="1"/>
  <c r="B8372" i="121" s="1"/>
  <c r="B8373" i="121" s="1"/>
  <c r="B8374" i="121" s="1"/>
  <c r="B8375" i="121" s="1"/>
  <c r="B8376" i="121" s="1"/>
  <c r="B8377" i="121" s="1"/>
  <c r="B8378" i="121" s="1"/>
  <c r="B8379" i="121" s="1"/>
  <c r="B8380" i="121" s="1"/>
  <c r="B8381" i="121" s="1"/>
  <c r="B8382" i="121" s="1"/>
  <c r="B8383" i="121" s="1"/>
  <c r="B8384" i="121" s="1"/>
  <c r="B8385" i="121" s="1"/>
  <c r="B8386" i="121" s="1"/>
  <c r="B8387" i="121" s="1"/>
  <c r="B8388" i="121" s="1"/>
  <c r="B8389" i="121" s="1"/>
  <c r="B8390" i="121" s="1"/>
  <c r="B8391" i="121" s="1"/>
  <c r="B8392" i="121" s="1"/>
  <c r="B8393" i="121" s="1"/>
  <c r="B8394" i="121" s="1"/>
  <c r="B8395" i="121" s="1"/>
  <c r="B8396" i="121" s="1"/>
  <c r="B8397" i="121" s="1"/>
  <c r="B8398" i="121" s="1"/>
  <c r="B8399" i="121" s="1"/>
  <c r="B8400" i="121" s="1"/>
  <c r="B8401" i="121" s="1"/>
  <c r="B8402" i="121" s="1"/>
  <c r="B8403" i="121" s="1"/>
  <c r="B8404" i="121" s="1"/>
  <c r="B8405" i="121" s="1"/>
  <c r="B8406" i="121" s="1"/>
  <c r="B8407" i="121" s="1"/>
  <c r="B8408" i="121" s="1"/>
  <c r="B8409" i="121" s="1"/>
  <c r="B8410" i="121" s="1"/>
  <c r="B8411" i="121" s="1"/>
  <c r="B8412" i="121" s="1"/>
  <c r="B8413" i="121" s="1"/>
  <c r="B8414" i="121" s="1"/>
  <c r="B8415" i="121" s="1"/>
  <c r="B8416" i="121" s="1"/>
  <c r="B8417" i="121" s="1"/>
  <c r="B8418" i="121" s="1"/>
  <c r="B8419" i="121" s="1"/>
  <c r="B8420" i="121" s="1"/>
  <c r="B8421" i="121" s="1"/>
  <c r="B8422" i="121" s="1"/>
  <c r="B8423" i="121" s="1"/>
  <c r="B8424" i="121" s="1"/>
  <c r="B8425" i="121" s="1"/>
  <c r="B8426" i="121" s="1"/>
  <c r="B8427" i="121" s="1"/>
  <c r="B8428" i="121" s="1"/>
  <c r="B8429" i="121" s="1"/>
  <c r="B8430" i="121" s="1"/>
  <c r="B8431" i="121" s="1"/>
  <c r="B8432" i="121" s="1"/>
  <c r="B8433" i="121" s="1"/>
  <c r="B8434" i="121" s="1"/>
  <c r="B8435" i="121" s="1"/>
  <c r="B8436" i="121" s="1"/>
  <c r="B8437" i="121" s="1"/>
  <c r="B8438" i="121" s="1"/>
  <c r="B8439" i="121" s="1"/>
  <c r="B8440" i="121" s="1"/>
  <c r="B8441" i="121" s="1"/>
  <c r="B8442" i="121" s="1"/>
  <c r="B8443" i="121" s="1"/>
  <c r="B8444" i="121" s="1"/>
  <c r="B8445" i="121" s="1"/>
  <c r="B8446" i="121" s="1"/>
  <c r="B8447" i="121" s="1"/>
  <c r="B8448" i="121" s="1"/>
  <c r="B8449" i="121" s="1"/>
  <c r="B8450" i="121" s="1"/>
  <c r="B8451" i="121" s="1"/>
  <c r="B8452" i="121" s="1"/>
  <c r="B8453" i="121" s="1"/>
  <c r="B8454" i="121" s="1"/>
  <c r="B8455" i="121" s="1"/>
  <c r="B8456" i="121" s="1"/>
  <c r="B8457" i="121" s="1"/>
  <c r="B8458" i="121" s="1"/>
  <c r="B8459" i="121" s="1"/>
  <c r="B8460" i="121" s="1"/>
  <c r="B8461" i="121" s="1"/>
  <c r="B8462" i="121" s="1"/>
  <c r="B8463" i="121" s="1"/>
  <c r="B8464" i="121" s="1"/>
  <c r="B8465" i="121" s="1"/>
  <c r="B8466" i="121" s="1"/>
  <c r="B8467" i="121" s="1"/>
  <c r="B8468" i="121" s="1"/>
  <c r="B8469" i="121" s="1"/>
  <c r="B8470" i="121" s="1"/>
  <c r="B8471" i="121" s="1"/>
  <c r="B8472" i="121" s="1"/>
  <c r="B8473" i="121" s="1"/>
  <c r="B8474" i="121" s="1"/>
  <c r="B8475" i="121" s="1"/>
  <c r="B8476" i="121" s="1"/>
  <c r="B8477" i="121" s="1"/>
  <c r="B8478" i="121" s="1"/>
  <c r="B8479" i="121" s="1"/>
  <c r="B8480" i="121" s="1"/>
  <c r="B8481" i="121" s="1"/>
  <c r="B8482" i="121" s="1"/>
  <c r="B8483" i="121" s="1"/>
  <c r="B8484" i="121" s="1"/>
  <c r="B8485" i="121" s="1"/>
  <c r="B8486" i="121" s="1"/>
  <c r="B8487" i="121" s="1"/>
  <c r="B8488" i="121" s="1"/>
  <c r="B8489" i="121" s="1"/>
  <c r="B8490" i="121" s="1"/>
  <c r="B8491" i="121" s="1"/>
  <c r="B8492" i="121" s="1"/>
  <c r="B8493" i="121" s="1"/>
  <c r="B8494" i="121" s="1"/>
  <c r="B8495" i="121" s="1"/>
  <c r="B8496" i="121" s="1"/>
  <c r="B8497" i="121" s="1"/>
  <c r="B8498" i="121" s="1"/>
  <c r="B8499" i="121" s="1"/>
  <c r="B8500" i="121" s="1"/>
  <c r="B8501" i="121" s="1"/>
  <c r="B8502" i="121" s="1"/>
  <c r="B8503" i="121" s="1"/>
  <c r="B8504" i="121" s="1"/>
  <c r="B8505" i="121" s="1"/>
  <c r="B8506" i="121" s="1"/>
  <c r="B8507" i="121" s="1"/>
  <c r="B8508" i="121" s="1"/>
  <c r="B8509" i="121" s="1"/>
  <c r="B8510" i="121" s="1"/>
  <c r="B8511" i="121" s="1"/>
  <c r="B8512" i="121" s="1"/>
  <c r="B8513" i="121" s="1"/>
  <c r="B8514" i="121" s="1"/>
  <c r="B8515" i="121" s="1"/>
  <c r="B8516" i="121" s="1"/>
  <c r="B8517" i="121" s="1"/>
  <c r="B8518" i="121" s="1"/>
  <c r="B8519" i="121" s="1"/>
  <c r="B8520" i="121" s="1"/>
  <c r="B8521" i="121" s="1"/>
  <c r="B8522" i="121" s="1"/>
  <c r="B8523" i="121" s="1"/>
  <c r="B8524" i="121" s="1"/>
  <c r="B8525" i="121" s="1"/>
  <c r="B8526" i="121" s="1"/>
  <c r="B8527" i="121" s="1"/>
  <c r="B8528" i="121" s="1"/>
  <c r="B8529" i="121" s="1"/>
  <c r="B8530" i="121" s="1"/>
  <c r="B8531" i="121" s="1"/>
  <c r="B8532" i="121" s="1"/>
  <c r="B8533" i="121" s="1"/>
  <c r="B8534" i="121" s="1"/>
  <c r="B8535" i="121" s="1"/>
  <c r="B8536" i="121" s="1"/>
  <c r="B8537" i="121" s="1"/>
  <c r="B8538" i="121" s="1"/>
  <c r="B8539" i="121" s="1"/>
  <c r="B8540" i="121" s="1"/>
  <c r="B8541" i="121" s="1"/>
  <c r="B8542" i="121" s="1"/>
  <c r="B8543" i="121" s="1"/>
  <c r="B8544" i="121" s="1"/>
  <c r="B8545" i="121" s="1"/>
  <c r="B8546" i="121" s="1"/>
  <c r="B8547" i="121" s="1"/>
  <c r="B8548" i="121" s="1"/>
  <c r="B8549" i="121" s="1"/>
  <c r="B8550" i="121" s="1"/>
  <c r="B8551" i="121" s="1"/>
  <c r="B8552" i="121" s="1"/>
  <c r="B8553" i="121" s="1"/>
  <c r="B8554" i="121" s="1"/>
  <c r="B8555" i="121" s="1"/>
  <c r="B8556" i="121" s="1"/>
  <c r="B8557" i="121" s="1"/>
  <c r="B8558" i="121" s="1"/>
  <c r="B8559" i="121" s="1"/>
  <c r="B8560" i="121" s="1"/>
  <c r="B8561" i="121" s="1"/>
  <c r="B8562" i="121" s="1"/>
  <c r="B8563" i="121" s="1"/>
  <c r="B8564" i="121" s="1"/>
  <c r="B8565" i="121" s="1"/>
  <c r="B8566" i="121" s="1"/>
  <c r="B8567" i="121" s="1"/>
  <c r="B8568" i="121" s="1"/>
  <c r="B8569" i="121" s="1"/>
  <c r="B8570" i="121" s="1"/>
  <c r="B8571" i="121" s="1"/>
  <c r="B8572" i="121" s="1"/>
  <c r="B8573" i="121" s="1"/>
  <c r="B8574" i="121" s="1"/>
  <c r="B8575" i="121" s="1"/>
  <c r="B8576" i="121" s="1"/>
  <c r="B8577" i="121" s="1"/>
  <c r="B8578" i="121" s="1"/>
  <c r="B8579" i="121" s="1"/>
  <c r="B8580" i="121" s="1"/>
  <c r="B8581" i="121" s="1"/>
  <c r="B8582" i="121" s="1"/>
  <c r="B8583" i="121" s="1"/>
  <c r="B8584" i="121" s="1"/>
  <c r="B8585" i="121" s="1"/>
  <c r="B8586" i="121" s="1"/>
  <c r="B8587" i="121" s="1"/>
  <c r="B8588" i="121" s="1"/>
  <c r="B8589" i="121" s="1"/>
  <c r="B8590" i="121" s="1"/>
  <c r="B8591" i="121" s="1"/>
  <c r="B8592" i="121" s="1"/>
  <c r="B8593" i="121" s="1"/>
  <c r="B8594" i="121" s="1"/>
  <c r="B8595" i="121" s="1"/>
  <c r="B8596" i="121" s="1"/>
  <c r="B8597" i="121" s="1"/>
  <c r="B8598" i="121" s="1"/>
  <c r="B8599" i="121" s="1"/>
  <c r="B8600" i="121" s="1"/>
  <c r="B8601" i="121" s="1"/>
  <c r="B8602" i="121" s="1"/>
  <c r="B8603" i="121" s="1"/>
  <c r="B8604" i="121" s="1"/>
  <c r="B8605" i="121" s="1"/>
  <c r="B8606" i="121" s="1"/>
  <c r="B8607" i="121" s="1"/>
  <c r="B8608" i="121" s="1"/>
  <c r="B8609" i="121" s="1"/>
  <c r="B8610" i="121" s="1"/>
  <c r="B8611" i="121" s="1"/>
  <c r="B8612" i="121" s="1"/>
  <c r="B8613" i="121" s="1"/>
  <c r="B8614" i="121" s="1"/>
  <c r="B8615" i="121" s="1"/>
  <c r="B8616" i="121" s="1"/>
  <c r="B8617" i="121" s="1"/>
  <c r="B8618" i="121" s="1"/>
  <c r="B8619" i="121" s="1"/>
  <c r="B8620" i="121" s="1"/>
  <c r="B8621" i="121" s="1"/>
  <c r="B8622" i="121" s="1"/>
  <c r="B8623" i="121" s="1"/>
  <c r="B8624" i="121" s="1"/>
  <c r="B8625" i="121" s="1"/>
  <c r="B8626" i="121" s="1"/>
  <c r="B8627" i="121" s="1"/>
  <c r="B8628" i="121" s="1"/>
  <c r="B8629" i="121" s="1"/>
  <c r="B8630" i="121" s="1"/>
  <c r="B8631" i="121" s="1"/>
  <c r="B8632" i="121" s="1"/>
  <c r="B8633" i="121" s="1"/>
  <c r="B8634" i="121" s="1"/>
  <c r="B8635" i="121" s="1"/>
  <c r="B8636" i="121" s="1"/>
  <c r="B8637" i="121" s="1"/>
  <c r="B8638" i="121" s="1"/>
  <c r="B8639" i="121" s="1"/>
  <c r="B8640" i="121" s="1"/>
  <c r="B8641" i="121" s="1"/>
  <c r="B8642" i="121" s="1"/>
  <c r="B8643" i="121" s="1"/>
  <c r="B8644" i="121" s="1"/>
  <c r="B8645" i="121" s="1"/>
  <c r="B8646" i="121" s="1"/>
  <c r="B8647" i="121" s="1"/>
  <c r="B8648" i="121" s="1"/>
  <c r="B8649" i="121" s="1"/>
  <c r="B8650" i="121" s="1"/>
  <c r="B8651" i="121" s="1"/>
  <c r="B8652" i="121" s="1"/>
  <c r="B8653" i="121" s="1"/>
  <c r="B8654" i="121" s="1"/>
  <c r="B8655" i="121" s="1"/>
  <c r="B8656" i="121" s="1"/>
  <c r="B8657" i="121" s="1"/>
  <c r="B8658" i="121" s="1"/>
  <c r="B8659" i="121" s="1"/>
  <c r="B8660" i="121" s="1"/>
  <c r="B8661" i="121" s="1"/>
  <c r="B8662" i="121" s="1"/>
  <c r="B8663" i="121" s="1"/>
  <c r="B8664" i="121" s="1"/>
  <c r="B8665" i="121" s="1"/>
  <c r="B8666" i="121" s="1"/>
  <c r="B8667" i="121" s="1"/>
  <c r="B8668" i="121" s="1"/>
  <c r="B8669" i="121" s="1"/>
  <c r="B8670" i="121" s="1"/>
  <c r="B8671" i="121" s="1"/>
  <c r="B8672" i="121" s="1"/>
  <c r="B8673" i="121" s="1"/>
  <c r="B8674" i="121" s="1"/>
  <c r="B8675" i="121" s="1"/>
  <c r="B8676" i="121" s="1"/>
  <c r="B8677" i="121" s="1"/>
  <c r="B8678" i="121" s="1"/>
  <c r="B8679" i="121" s="1"/>
  <c r="B8680" i="121" s="1"/>
  <c r="B8681" i="121" s="1"/>
  <c r="B8682" i="121" s="1"/>
  <c r="B8683" i="121" s="1"/>
  <c r="B8684" i="121" s="1"/>
  <c r="B8685" i="121" s="1"/>
  <c r="B8686" i="121" s="1"/>
  <c r="B8687" i="121" s="1"/>
  <c r="B8688" i="121" s="1"/>
  <c r="B8689" i="121" s="1"/>
  <c r="B8690" i="121" s="1"/>
  <c r="B8691" i="121" s="1"/>
  <c r="B8692" i="121" s="1"/>
  <c r="B8693" i="121" s="1"/>
  <c r="B8694" i="121" s="1"/>
  <c r="B8695" i="121" s="1"/>
  <c r="B8696" i="121" s="1"/>
  <c r="B8697" i="121" s="1"/>
  <c r="B8698" i="121" s="1"/>
  <c r="B8699" i="121" s="1"/>
  <c r="B8700" i="121" s="1"/>
  <c r="B8701" i="121" s="1"/>
  <c r="B8702" i="121" s="1"/>
  <c r="B8703" i="121" s="1"/>
  <c r="B8704" i="121" s="1"/>
  <c r="B8705" i="121" s="1"/>
  <c r="B8706" i="121" s="1"/>
  <c r="B8707" i="121" s="1"/>
  <c r="B8708" i="121" s="1"/>
  <c r="B8709" i="121" s="1"/>
  <c r="B8710" i="121" s="1"/>
  <c r="B8711" i="121" s="1"/>
  <c r="B8712" i="121" s="1"/>
  <c r="B8713" i="121" s="1"/>
  <c r="B8714" i="121" s="1"/>
  <c r="B8715" i="121" s="1"/>
  <c r="B8716" i="121" s="1"/>
  <c r="B8717" i="121" s="1"/>
  <c r="B8718" i="121" s="1"/>
  <c r="B8719" i="121" s="1"/>
  <c r="B8720" i="121" s="1"/>
  <c r="B8721" i="121" s="1"/>
  <c r="B8722" i="121" s="1"/>
  <c r="B8723" i="121" s="1"/>
  <c r="B8724" i="121" s="1"/>
  <c r="B8725" i="121" s="1"/>
  <c r="B8726" i="121" s="1"/>
  <c r="B8727" i="121" s="1"/>
  <c r="B8728" i="121" s="1"/>
  <c r="B8729" i="121" s="1"/>
  <c r="B8730" i="121" s="1"/>
  <c r="B8731" i="121" s="1"/>
  <c r="B8732" i="121" s="1"/>
  <c r="B8733" i="121" s="1"/>
  <c r="B8734" i="121" s="1"/>
  <c r="B8735" i="121" s="1"/>
  <c r="B8736" i="121" s="1"/>
  <c r="B8737" i="121" s="1"/>
  <c r="B8738" i="121" s="1"/>
  <c r="B8739" i="121" s="1"/>
  <c r="B8740" i="121" s="1"/>
  <c r="B8741" i="121" s="1"/>
  <c r="B8742" i="121" s="1"/>
  <c r="B8743" i="121" s="1"/>
  <c r="B8744" i="121" s="1"/>
  <c r="B8745" i="121" s="1"/>
  <c r="B8746" i="121" s="1"/>
  <c r="B8747" i="121" s="1"/>
  <c r="B8748" i="121" s="1"/>
  <c r="B8749" i="121" s="1"/>
  <c r="B8750" i="121" s="1"/>
  <c r="B8751" i="121" s="1"/>
  <c r="B8752" i="121" s="1"/>
  <c r="B8753" i="121" s="1"/>
  <c r="B8754" i="121" s="1"/>
  <c r="B8755" i="121" s="1"/>
  <c r="B8756" i="121" s="1"/>
  <c r="B8757" i="121" s="1"/>
  <c r="B8758" i="121" s="1"/>
  <c r="B8759" i="121" s="1"/>
  <c r="B8760" i="121" s="1"/>
  <c r="B8761" i="121" s="1"/>
  <c r="B8762" i="121" s="1"/>
  <c r="B8763" i="121" s="1"/>
  <c r="B8764" i="121" s="1"/>
  <c r="B8765" i="121" s="1"/>
  <c r="B8766" i="121" s="1"/>
  <c r="B8767" i="121" s="1"/>
  <c r="B8768" i="121" s="1"/>
  <c r="B8769" i="121" s="1"/>
  <c r="B8770" i="121" s="1"/>
  <c r="B8771" i="121" s="1"/>
  <c r="B8772" i="121" s="1"/>
  <c r="B8773" i="121" s="1"/>
  <c r="B8774" i="121" s="1"/>
  <c r="B8775" i="121" s="1"/>
  <c r="B8776" i="121" s="1"/>
  <c r="B8777" i="121" s="1"/>
  <c r="B8778" i="121" s="1"/>
  <c r="B8779" i="121" s="1"/>
  <c r="B8780" i="121" s="1"/>
  <c r="B8781" i="121" s="1"/>
  <c r="B8782" i="121" s="1"/>
  <c r="B8783" i="121" s="1"/>
  <c r="B8784" i="121" s="1"/>
  <c r="B8785" i="121" s="1"/>
  <c r="B8786" i="121" s="1"/>
  <c r="B8787" i="121" s="1"/>
  <c r="B8788" i="121" s="1"/>
  <c r="B8789" i="121" s="1"/>
  <c r="B8790" i="121" s="1"/>
  <c r="B8791" i="121" s="1"/>
  <c r="B8792" i="121" s="1"/>
  <c r="B8793" i="121" s="1"/>
  <c r="B8794" i="121" s="1"/>
  <c r="B8795" i="121" s="1"/>
  <c r="B8796" i="121" s="1"/>
  <c r="B8797" i="121" s="1"/>
  <c r="B8798" i="121" s="1"/>
  <c r="B8799" i="121" s="1"/>
  <c r="B8800" i="121" s="1"/>
  <c r="B8801" i="121" s="1"/>
  <c r="B8802" i="121" s="1"/>
  <c r="B8803" i="121" s="1"/>
  <c r="B8804" i="121" s="1"/>
  <c r="B8805" i="121" s="1"/>
  <c r="B8806" i="121" s="1"/>
  <c r="B8807" i="121" s="1"/>
  <c r="B8808" i="121" s="1"/>
  <c r="B8809" i="121" s="1"/>
  <c r="B8810" i="121" s="1"/>
  <c r="B8811" i="121" s="1"/>
  <c r="B8812" i="121" s="1"/>
  <c r="B8813" i="121" s="1"/>
  <c r="B8814" i="121" s="1"/>
  <c r="B8815" i="121" s="1"/>
  <c r="B8816" i="121" s="1"/>
  <c r="B8817" i="121" s="1"/>
  <c r="B8818" i="121" s="1"/>
  <c r="B8819" i="121" s="1"/>
  <c r="B8820" i="121" s="1"/>
  <c r="B8821" i="121" s="1"/>
  <c r="B8822" i="121" s="1"/>
  <c r="B8823" i="121" s="1"/>
  <c r="B8824" i="121" s="1"/>
  <c r="B8825" i="121" s="1"/>
  <c r="B8826" i="121" s="1"/>
  <c r="B8827" i="121" s="1"/>
  <c r="B8828" i="121" s="1"/>
  <c r="B8829" i="121" s="1"/>
  <c r="B8830" i="121" s="1"/>
  <c r="B8831" i="121" s="1"/>
  <c r="B8832" i="121" s="1"/>
  <c r="B8833" i="121" s="1"/>
  <c r="B8834" i="121" s="1"/>
  <c r="B8835" i="121" s="1"/>
  <c r="B8836" i="121" s="1"/>
  <c r="B8837" i="121" s="1"/>
  <c r="B8838" i="121" s="1"/>
  <c r="B8839" i="121" s="1"/>
  <c r="B8840" i="121" s="1"/>
  <c r="B8841" i="121" s="1"/>
  <c r="B8842" i="121" s="1"/>
  <c r="B8843" i="121" s="1"/>
  <c r="B8844" i="121" s="1"/>
  <c r="B8845" i="121" s="1"/>
  <c r="B8846" i="121" s="1"/>
  <c r="B8847" i="121" s="1"/>
  <c r="B8848" i="121" s="1"/>
  <c r="B8849" i="121" s="1"/>
  <c r="B8850" i="121" s="1"/>
  <c r="B8851" i="121" s="1"/>
  <c r="B8852" i="121" s="1"/>
  <c r="B8853" i="121" s="1"/>
  <c r="B8854" i="121" s="1"/>
  <c r="B8855" i="121" s="1"/>
  <c r="B8856" i="121" s="1"/>
  <c r="B8857" i="121" s="1"/>
  <c r="B8858" i="121" s="1"/>
  <c r="B8859" i="121" s="1"/>
  <c r="B8860" i="121" s="1"/>
  <c r="B8861" i="121" s="1"/>
  <c r="B8862" i="121" s="1"/>
  <c r="B8863" i="121" s="1"/>
  <c r="B8864" i="121" s="1"/>
  <c r="B8865" i="121" s="1"/>
  <c r="B8866" i="121" s="1"/>
  <c r="B8867" i="121" s="1"/>
  <c r="B8868" i="121" s="1"/>
  <c r="B8869" i="121" s="1"/>
  <c r="B8870" i="121" s="1"/>
  <c r="B8871" i="121" s="1"/>
  <c r="B8872" i="121" s="1"/>
  <c r="B8873" i="121" s="1"/>
  <c r="B8874" i="121" s="1"/>
  <c r="B8875" i="121" s="1"/>
  <c r="B8876" i="121" s="1"/>
  <c r="B8877" i="121" s="1"/>
  <c r="B8878" i="121" s="1"/>
  <c r="B8879" i="121" s="1"/>
  <c r="B8880" i="121" s="1"/>
  <c r="B8881" i="121" s="1"/>
  <c r="B8882" i="121" s="1"/>
  <c r="B8883" i="121" s="1"/>
  <c r="B8884" i="121" s="1"/>
  <c r="B8885" i="121" s="1"/>
  <c r="B8886" i="121" s="1"/>
  <c r="B8887" i="121" s="1"/>
  <c r="B8888" i="121" s="1"/>
  <c r="B8889" i="121" s="1"/>
  <c r="B8890" i="121" s="1"/>
  <c r="B8891" i="121" s="1"/>
  <c r="B8892" i="121" s="1"/>
  <c r="B8893" i="121" s="1"/>
  <c r="B8894" i="121" s="1"/>
  <c r="B8895" i="121" s="1"/>
  <c r="B8896" i="121" s="1"/>
  <c r="B8897" i="121" s="1"/>
  <c r="B8898" i="121" s="1"/>
  <c r="B8899" i="121" s="1"/>
  <c r="B8900" i="121" s="1"/>
  <c r="B8901" i="121" s="1"/>
  <c r="B8902" i="121" s="1"/>
  <c r="B8903" i="121" s="1"/>
  <c r="B8904" i="121" s="1"/>
  <c r="B8905" i="121" s="1"/>
  <c r="B8906" i="121" s="1"/>
  <c r="B8907" i="121" s="1"/>
  <c r="B8908" i="121" s="1"/>
  <c r="B8909" i="121" s="1"/>
  <c r="B8910" i="121" s="1"/>
  <c r="B8911" i="121" s="1"/>
  <c r="B8912" i="121" s="1"/>
  <c r="B8913" i="121" s="1"/>
  <c r="B8914" i="121" s="1"/>
  <c r="B8915" i="121" s="1"/>
  <c r="B8916" i="121" s="1"/>
  <c r="B8917" i="121" s="1"/>
  <c r="B8918" i="121" s="1"/>
  <c r="B8919" i="121" s="1"/>
  <c r="B8920" i="121" s="1"/>
  <c r="B8921" i="121" s="1"/>
  <c r="B8922" i="121" s="1"/>
  <c r="B8923" i="121" s="1"/>
  <c r="B8924" i="121" s="1"/>
  <c r="B8925" i="121" s="1"/>
  <c r="B8926" i="121" s="1"/>
  <c r="B8927" i="121" s="1"/>
  <c r="B8928" i="121" s="1"/>
  <c r="B8929" i="121" s="1"/>
  <c r="B8930" i="121" s="1"/>
  <c r="B8931" i="121" s="1"/>
  <c r="B8932" i="121" s="1"/>
  <c r="B8933" i="121" s="1"/>
  <c r="B8934" i="121" s="1"/>
  <c r="B8935" i="121" s="1"/>
  <c r="B8936" i="121" s="1"/>
  <c r="B8937" i="121" s="1"/>
  <c r="B8938" i="121" s="1"/>
  <c r="B8939" i="121" s="1"/>
  <c r="B8940" i="121" s="1"/>
  <c r="B8941" i="121" s="1"/>
  <c r="B8942" i="121" s="1"/>
  <c r="B8943" i="121" s="1"/>
  <c r="B8944" i="121" s="1"/>
  <c r="B8945" i="121" s="1"/>
  <c r="B8946" i="121" s="1"/>
  <c r="B8947" i="121" s="1"/>
  <c r="B8948" i="121" s="1"/>
  <c r="B8949" i="121" s="1"/>
  <c r="B8950" i="121" s="1"/>
  <c r="B8951" i="121" s="1"/>
  <c r="B8952" i="121" s="1"/>
  <c r="B8953" i="121" s="1"/>
  <c r="B8954" i="121" s="1"/>
  <c r="B8955" i="121" s="1"/>
  <c r="B8956" i="121" s="1"/>
  <c r="B8957" i="121" s="1"/>
  <c r="B8958" i="121" s="1"/>
  <c r="B8959" i="121" s="1"/>
  <c r="B8960" i="121" s="1"/>
  <c r="B8961" i="121" s="1"/>
  <c r="B8962" i="121" s="1"/>
  <c r="B8963" i="121" s="1"/>
  <c r="B8964" i="121" s="1"/>
  <c r="B8965" i="121" s="1"/>
  <c r="B8966" i="121" s="1"/>
  <c r="B8967" i="121" s="1"/>
  <c r="B8968" i="121" s="1"/>
  <c r="B8969" i="121" s="1"/>
  <c r="B8970" i="121" s="1"/>
  <c r="B8971" i="121" s="1"/>
  <c r="B8972" i="121" s="1"/>
  <c r="B8973" i="121" s="1"/>
  <c r="B8974" i="121" s="1"/>
  <c r="B8975" i="121" s="1"/>
  <c r="B8976" i="121" s="1"/>
  <c r="B8977" i="121" s="1"/>
  <c r="B8978" i="121" s="1"/>
  <c r="B8979" i="121" s="1"/>
  <c r="B8980" i="121" s="1"/>
  <c r="B8981" i="121" s="1"/>
  <c r="B8982" i="121" s="1"/>
  <c r="B8983" i="121" s="1"/>
  <c r="B8984" i="121" s="1"/>
  <c r="B8985" i="121" s="1"/>
  <c r="B8986" i="121" s="1"/>
  <c r="B8987" i="121" s="1"/>
  <c r="B8988" i="121" s="1"/>
  <c r="B8989" i="121" s="1"/>
  <c r="B8990" i="121" s="1"/>
  <c r="B8991" i="121" s="1"/>
  <c r="B8992" i="121" s="1"/>
  <c r="B8993" i="121" s="1"/>
  <c r="B8994" i="121" s="1"/>
  <c r="B8995" i="121" s="1"/>
  <c r="B8996" i="121" s="1"/>
  <c r="B8997" i="121" s="1"/>
  <c r="B8998" i="121" s="1"/>
  <c r="B8999" i="121" s="1"/>
  <c r="B9000" i="121" s="1"/>
  <c r="B9001" i="121" s="1"/>
  <c r="B9002" i="121" s="1"/>
  <c r="B9003" i="121" s="1"/>
  <c r="B9004" i="121" s="1"/>
  <c r="B9005" i="121" s="1"/>
  <c r="B9006" i="121" s="1"/>
  <c r="B9007" i="121" s="1"/>
  <c r="B9008" i="121" s="1"/>
  <c r="B9009" i="121" s="1"/>
  <c r="B9010" i="121" s="1"/>
  <c r="B9011" i="121" s="1"/>
  <c r="B9012" i="121" s="1"/>
  <c r="B9013" i="121" s="1"/>
  <c r="B9014" i="121" s="1"/>
  <c r="B9015" i="121" s="1"/>
  <c r="B9016" i="121" s="1"/>
  <c r="B9017" i="121" s="1"/>
  <c r="B9018" i="121" s="1"/>
  <c r="B9019" i="121" s="1"/>
  <c r="B9020" i="121" s="1"/>
  <c r="B9021" i="121" s="1"/>
  <c r="B9022" i="121" s="1"/>
  <c r="B9023" i="121" s="1"/>
  <c r="B9024" i="121" s="1"/>
  <c r="B9025" i="121" s="1"/>
  <c r="B9026" i="121" s="1"/>
  <c r="B9027" i="121" s="1"/>
  <c r="B9028" i="121" s="1"/>
  <c r="B9029" i="121" s="1"/>
  <c r="B9030" i="121" s="1"/>
  <c r="B9031" i="121" s="1"/>
  <c r="B9032" i="121" s="1"/>
  <c r="B9033" i="121" s="1"/>
  <c r="B9034" i="121" s="1"/>
  <c r="B9035" i="121" s="1"/>
  <c r="B9036" i="121" s="1"/>
  <c r="B9037" i="121" s="1"/>
  <c r="B9038" i="121" s="1"/>
  <c r="B9039" i="121" s="1"/>
  <c r="B9040" i="121" s="1"/>
  <c r="B9041" i="121" s="1"/>
  <c r="B9042" i="121" s="1"/>
  <c r="B9043" i="121" s="1"/>
  <c r="B9044" i="121" s="1"/>
  <c r="B9045" i="121" s="1"/>
  <c r="B9046" i="121" s="1"/>
  <c r="B9047" i="121" s="1"/>
  <c r="B9048" i="121" s="1"/>
  <c r="B9049" i="121" s="1"/>
  <c r="B9050" i="121" s="1"/>
  <c r="B9051" i="121" s="1"/>
  <c r="B9052" i="121" s="1"/>
  <c r="B9053" i="121" s="1"/>
  <c r="B9054" i="121" s="1"/>
  <c r="B9055" i="121" s="1"/>
  <c r="B9056" i="121" s="1"/>
  <c r="B9057" i="121" s="1"/>
  <c r="B9058" i="121" s="1"/>
  <c r="B9059" i="121" s="1"/>
  <c r="B9060" i="121" s="1"/>
  <c r="B9061" i="121" s="1"/>
  <c r="B9062" i="121" s="1"/>
  <c r="B9063" i="121" s="1"/>
  <c r="B9064" i="121" s="1"/>
  <c r="B9065" i="121" s="1"/>
  <c r="B9066" i="121" s="1"/>
  <c r="B9067" i="121" s="1"/>
  <c r="B9068" i="121" s="1"/>
  <c r="B9069" i="121" s="1"/>
  <c r="B9070" i="121" s="1"/>
  <c r="B9071" i="121" s="1"/>
  <c r="B9072" i="121" s="1"/>
  <c r="B9073" i="121" s="1"/>
  <c r="B9074" i="121" s="1"/>
  <c r="B9075" i="121" s="1"/>
  <c r="B9076" i="121" s="1"/>
  <c r="B9077" i="121" s="1"/>
  <c r="B9078" i="121" s="1"/>
  <c r="B9079" i="121" s="1"/>
  <c r="B9080" i="121" s="1"/>
  <c r="B9081" i="121" s="1"/>
  <c r="B9082" i="121" s="1"/>
  <c r="B9083" i="121" s="1"/>
  <c r="B9084" i="121" s="1"/>
  <c r="B9085" i="121" s="1"/>
  <c r="B9086" i="121" s="1"/>
  <c r="B9087" i="121" s="1"/>
  <c r="B9088" i="121" s="1"/>
  <c r="B9089" i="121" s="1"/>
  <c r="B9090" i="121" s="1"/>
  <c r="B9091" i="121" s="1"/>
  <c r="B9092" i="121" s="1"/>
  <c r="B9093" i="121" s="1"/>
  <c r="B9094" i="121" s="1"/>
  <c r="B9095" i="121" s="1"/>
  <c r="B9096" i="121" s="1"/>
  <c r="B9097" i="121" s="1"/>
  <c r="B9098" i="121" s="1"/>
  <c r="B9099" i="121" s="1"/>
  <c r="B9100" i="121" s="1"/>
  <c r="B9101" i="121" s="1"/>
  <c r="B9102" i="121" s="1"/>
  <c r="B9103" i="121" s="1"/>
  <c r="B9104" i="121" s="1"/>
  <c r="B9105" i="121" s="1"/>
  <c r="B9106" i="121" s="1"/>
  <c r="B9107" i="121" s="1"/>
  <c r="B9108" i="121" s="1"/>
  <c r="B9109" i="121" s="1"/>
  <c r="B9110" i="121" s="1"/>
  <c r="B9111" i="121" s="1"/>
  <c r="B9112" i="121" s="1"/>
  <c r="B9113" i="121" s="1"/>
  <c r="B9114" i="121" s="1"/>
  <c r="B9115" i="121" s="1"/>
  <c r="B9116" i="121" s="1"/>
  <c r="B9117" i="121" s="1"/>
  <c r="B9118" i="121" s="1"/>
  <c r="B9119" i="121" s="1"/>
  <c r="B9120" i="121" s="1"/>
  <c r="B9121" i="121" s="1"/>
  <c r="B9122" i="121" s="1"/>
  <c r="B9123" i="121" s="1"/>
  <c r="B9124" i="121" s="1"/>
  <c r="B9125" i="121" s="1"/>
  <c r="B9126" i="121" s="1"/>
  <c r="B9127" i="121" s="1"/>
  <c r="B9128" i="121" s="1"/>
  <c r="B9129" i="121" s="1"/>
  <c r="B9130" i="121" s="1"/>
  <c r="B9131" i="121" s="1"/>
  <c r="B9132" i="121" s="1"/>
  <c r="B9133" i="121" s="1"/>
  <c r="B9134" i="121" s="1"/>
  <c r="B9135" i="121" s="1"/>
  <c r="B9136" i="121" s="1"/>
  <c r="B9137" i="121" s="1"/>
  <c r="B9138" i="121" s="1"/>
  <c r="B9139" i="121" s="1"/>
  <c r="B9140" i="121" s="1"/>
  <c r="B9141" i="121" s="1"/>
  <c r="B9142" i="121" s="1"/>
  <c r="B9143" i="121" s="1"/>
  <c r="B9144" i="121" s="1"/>
  <c r="B9145" i="121" s="1"/>
  <c r="B9146" i="121" s="1"/>
  <c r="B9147" i="121" s="1"/>
  <c r="B9148" i="121" s="1"/>
  <c r="B9149" i="121" s="1"/>
  <c r="B9150" i="121" s="1"/>
  <c r="B9151" i="121" s="1"/>
  <c r="B9152" i="121" s="1"/>
  <c r="B9153" i="121" s="1"/>
  <c r="B9154" i="121" s="1"/>
  <c r="B9155" i="121" s="1"/>
  <c r="B9156" i="121" s="1"/>
  <c r="B9157" i="121" s="1"/>
  <c r="B9158" i="121" s="1"/>
  <c r="B9159" i="121" s="1"/>
  <c r="B9160" i="121" s="1"/>
  <c r="B9161" i="121" s="1"/>
  <c r="B9162" i="121" s="1"/>
  <c r="B9163" i="121" s="1"/>
  <c r="B9164" i="121" s="1"/>
  <c r="B9165" i="121" s="1"/>
  <c r="B9166" i="121" s="1"/>
  <c r="B9167" i="121" s="1"/>
  <c r="B9168" i="121" s="1"/>
  <c r="B9169" i="121" s="1"/>
  <c r="B9170" i="121" s="1"/>
  <c r="B9171" i="121" s="1"/>
  <c r="B9172" i="121" s="1"/>
  <c r="B9173" i="121" s="1"/>
  <c r="B9174" i="121" s="1"/>
  <c r="B9175" i="121" s="1"/>
  <c r="B9176" i="121" s="1"/>
  <c r="B9177" i="121" s="1"/>
  <c r="B9178" i="121" s="1"/>
  <c r="B9179" i="121" s="1"/>
  <c r="B9180" i="121" s="1"/>
  <c r="B9181" i="121" s="1"/>
  <c r="B9182" i="121" s="1"/>
  <c r="B9183" i="121" s="1"/>
  <c r="B9184" i="121" s="1"/>
  <c r="B9185" i="121" s="1"/>
  <c r="B9186" i="121" s="1"/>
  <c r="B9187" i="121" s="1"/>
  <c r="B9188" i="121" s="1"/>
  <c r="B9189" i="121" s="1"/>
  <c r="B9190" i="121" s="1"/>
  <c r="B9191" i="121" s="1"/>
  <c r="B9192" i="121" s="1"/>
  <c r="B9193" i="121" s="1"/>
  <c r="B9194" i="121" s="1"/>
  <c r="B9195" i="121" s="1"/>
  <c r="B9196" i="121" s="1"/>
  <c r="B9197" i="121" s="1"/>
  <c r="B9198" i="121" s="1"/>
  <c r="B9199" i="121" s="1"/>
  <c r="B9200" i="121" s="1"/>
  <c r="B9201" i="121" s="1"/>
  <c r="B9202" i="121" s="1"/>
  <c r="B9203" i="121" s="1"/>
  <c r="B9204" i="121" s="1"/>
  <c r="B9205" i="121" s="1"/>
  <c r="B9206" i="121" s="1"/>
  <c r="B9207" i="121" s="1"/>
  <c r="B9208" i="121" s="1"/>
  <c r="B9209" i="121" s="1"/>
  <c r="B9210" i="121" s="1"/>
  <c r="B9211" i="121" s="1"/>
  <c r="B9212" i="121" s="1"/>
  <c r="B9213" i="121" s="1"/>
  <c r="B9214" i="121" s="1"/>
  <c r="B9215" i="121" s="1"/>
  <c r="B9216" i="121" s="1"/>
  <c r="B9217" i="121" s="1"/>
  <c r="B9218" i="121" s="1"/>
  <c r="B9219" i="121" s="1"/>
  <c r="B9220" i="121" s="1"/>
  <c r="B9221" i="121" s="1"/>
  <c r="B9222" i="121" s="1"/>
  <c r="B9223" i="121" s="1"/>
  <c r="B9224" i="121" s="1"/>
  <c r="B9225" i="121" s="1"/>
  <c r="B9226" i="121" s="1"/>
  <c r="B9227" i="121" s="1"/>
  <c r="B9228" i="121" s="1"/>
  <c r="B9229" i="121" s="1"/>
  <c r="B9230" i="121" s="1"/>
  <c r="B9231" i="121" s="1"/>
  <c r="B9232" i="121" s="1"/>
  <c r="B9233" i="121" s="1"/>
  <c r="B9234" i="121" s="1"/>
  <c r="B9235" i="121" s="1"/>
  <c r="B9236" i="121" s="1"/>
  <c r="B9237" i="121" s="1"/>
  <c r="B9238" i="121" s="1"/>
  <c r="B9239" i="121" s="1"/>
  <c r="B9240" i="121" s="1"/>
  <c r="B9241" i="121" s="1"/>
  <c r="B9242" i="121" s="1"/>
  <c r="B9243" i="121" s="1"/>
  <c r="B9244" i="121" s="1"/>
  <c r="B9245" i="121" s="1"/>
  <c r="B9246" i="121" s="1"/>
  <c r="B9247" i="121" s="1"/>
  <c r="B9248" i="121" s="1"/>
  <c r="B9249" i="121" s="1"/>
  <c r="B9250" i="121" s="1"/>
  <c r="B9251" i="121" s="1"/>
  <c r="B9252" i="121" s="1"/>
  <c r="B9253" i="121" s="1"/>
  <c r="B9254" i="121" s="1"/>
  <c r="B9255" i="121" s="1"/>
  <c r="B9256" i="121" s="1"/>
  <c r="B9257" i="121" s="1"/>
  <c r="B9258" i="121" s="1"/>
  <c r="B9259" i="121" s="1"/>
  <c r="B9260" i="121" s="1"/>
  <c r="B9261" i="121" s="1"/>
  <c r="B9262" i="121" s="1"/>
  <c r="B9263" i="121" s="1"/>
  <c r="B9264" i="121" s="1"/>
  <c r="B9265" i="121" s="1"/>
  <c r="B9266" i="121" s="1"/>
  <c r="B9267" i="121" s="1"/>
  <c r="B9268" i="121" s="1"/>
  <c r="B9269" i="121" s="1"/>
  <c r="B9270" i="121" s="1"/>
  <c r="B9271" i="121" s="1"/>
  <c r="B9272" i="121" s="1"/>
  <c r="B9273" i="121" s="1"/>
  <c r="B9274" i="121" s="1"/>
  <c r="B9275" i="121" s="1"/>
  <c r="B9276" i="121" s="1"/>
  <c r="B9277" i="121" s="1"/>
  <c r="B9278" i="121" s="1"/>
  <c r="B9279" i="121" s="1"/>
  <c r="B9280" i="121" s="1"/>
  <c r="B9281" i="121" s="1"/>
  <c r="B9282" i="121" s="1"/>
  <c r="B9283" i="121" s="1"/>
  <c r="B9284" i="121" s="1"/>
  <c r="B9285" i="121" s="1"/>
  <c r="B9286" i="121" s="1"/>
  <c r="B9287" i="121" s="1"/>
  <c r="B9288" i="121" s="1"/>
  <c r="B9289" i="121" s="1"/>
  <c r="B9290" i="121" s="1"/>
  <c r="B9291" i="121" s="1"/>
  <c r="B9292" i="121" s="1"/>
  <c r="B9293" i="121" s="1"/>
  <c r="B9294" i="121" s="1"/>
  <c r="B9295" i="121" s="1"/>
  <c r="B9296" i="121" s="1"/>
  <c r="B9297" i="121" s="1"/>
  <c r="B9298" i="121" s="1"/>
  <c r="B9299" i="121" s="1"/>
  <c r="B9300" i="121" s="1"/>
  <c r="B9301" i="121" s="1"/>
  <c r="B9302" i="121" s="1"/>
  <c r="B9303" i="121" s="1"/>
  <c r="B9304" i="121" s="1"/>
  <c r="B9305" i="121" s="1"/>
  <c r="B9306" i="121" s="1"/>
  <c r="B9307" i="121" s="1"/>
  <c r="B9308" i="121" s="1"/>
  <c r="B9309" i="121" s="1"/>
  <c r="B9310" i="121" s="1"/>
  <c r="B9311" i="121" s="1"/>
  <c r="B9312" i="121" s="1"/>
  <c r="B9313" i="121" s="1"/>
  <c r="B9314" i="121" s="1"/>
  <c r="B9315" i="121" s="1"/>
  <c r="B9316" i="121" s="1"/>
  <c r="B9317" i="121" s="1"/>
  <c r="B9318" i="121" s="1"/>
  <c r="B9319" i="121" s="1"/>
  <c r="B9320" i="121" s="1"/>
  <c r="B9321" i="121" s="1"/>
  <c r="B9322" i="121" s="1"/>
  <c r="B9323" i="121" s="1"/>
  <c r="B9324" i="121" s="1"/>
  <c r="B9325" i="121" s="1"/>
  <c r="B9326" i="121" s="1"/>
  <c r="B9327" i="121" s="1"/>
  <c r="B9328" i="121" s="1"/>
  <c r="B9329" i="121" s="1"/>
  <c r="B9330" i="121" s="1"/>
  <c r="B9331" i="121" s="1"/>
  <c r="B9332" i="121" s="1"/>
  <c r="B9333" i="121" s="1"/>
  <c r="B9334" i="121" s="1"/>
  <c r="B9335" i="121" s="1"/>
  <c r="B9336" i="121" s="1"/>
  <c r="B9337" i="121" s="1"/>
  <c r="B9338" i="121" s="1"/>
  <c r="B9339" i="121" s="1"/>
  <c r="B9340" i="121" s="1"/>
  <c r="B9341" i="121" s="1"/>
  <c r="B9342" i="121" s="1"/>
  <c r="B9343" i="121" s="1"/>
  <c r="B9344" i="121" s="1"/>
  <c r="B9345" i="121" s="1"/>
  <c r="B9346" i="121" s="1"/>
  <c r="B9347" i="121" s="1"/>
  <c r="B9348" i="121" s="1"/>
  <c r="B9349" i="121" s="1"/>
  <c r="B9350" i="121" s="1"/>
  <c r="B9351" i="121" s="1"/>
  <c r="B9352" i="121" s="1"/>
  <c r="B9353" i="121" s="1"/>
  <c r="B9354" i="121" s="1"/>
  <c r="B9355" i="121" s="1"/>
  <c r="B9356" i="121" s="1"/>
  <c r="B9357" i="121" s="1"/>
  <c r="B9358" i="121" s="1"/>
  <c r="B9359" i="121" s="1"/>
  <c r="B9360" i="121" s="1"/>
  <c r="B9361" i="121" s="1"/>
  <c r="B9362" i="121" s="1"/>
  <c r="B9363" i="121" s="1"/>
  <c r="B9364" i="121" s="1"/>
  <c r="B9365" i="121" s="1"/>
  <c r="B9366" i="121" s="1"/>
  <c r="B9367" i="121" s="1"/>
  <c r="B9368" i="121" s="1"/>
  <c r="B9369" i="121" s="1"/>
  <c r="B9370" i="121" s="1"/>
  <c r="B9371" i="121" s="1"/>
  <c r="B9372" i="121" s="1"/>
  <c r="B9373" i="121" s="1"/>
  <c r="B9374" i="121" s="1"/>
  <c r="B9375" i="121" s="1"/>
  <c r="B9376" i="121" s="1"/>
  <c r="B9377" i="121" s="1"/>
  <c r="B9378" i="121" s="1"/>
  <c r="B9379" i="121" s="1"/>
  <c r="B9380" i="121" s="1"/>
  <c r="B9381" i="121" s="1"/>
  <c r="B9382" i="121" s="1"/>
  <c r="B9383" i="121" s="1"/>
  <c r="B9384" i="121" s="1"/>
  <c r="B9385" i="121" s="1"/>
  <c r="B9386" i="121" s="1"/>
  <c r="B9387" i="121" s="1"/>
  <c r="B9388" i="121" s="1"/>
  <c r="B9389" i="121" s="1"/>
  <c r="B9390" i="121" s="1"/>
  <c r="B9391" i="121" s="1"/>
  <c r="B9392" i="121" s="1"/>
  <c r="B9393" i="121" s="1"/>
  <c r="B9394" i="121" s="1"/>
  <c r="B9395" i="121" s="1"/>
  <c r="B9396" i="121" s="1"/>
  <c r="B9397" i="121" s="1"/>
  <c r="B9398" i="121" s="1"/>
  <c r="B9399" i="121" s="1"/>
  <c r="B9400" i="121" s="1"/>
  <c r="B9401" i="121" s="1"/>
  <c r="B9402" i="121" s="1"/>
  <c r="B9403" i="121" s="1"/>
  <c r="B9404" i="121" s="1"/>
  <c r="B9405" i="121" s="1"/>
  <c r="B9406" i="121" s="1"/>
  <c r="B9407" i="121" s="1"/>
  <c r="B9408" i="121" s="1"/>
  <c r="B9409" i="121" s="1"/>
  <c r="B9410" i="121" s="1"/>
  <c r="B9411" i="121" s="1"/>
  <c r="B9412" i="121" s="1"/>
  <c r="B9413" i="121" s="1"/>
  <c r="B9414" i="121" s="1"/>
  <c r="B9415" i="121" s="1"/>
  <c r="B9416" i="121" s="1"/>
  <c r="B9417" i="121" s="1"/>
  <c r="B9418" i="121" s="1"/>
  <c r="B9419" i="121" s="1"/>
  <c r="B9420" i="121" s="1"/>
  <c r="B9421" i="121" s="1"/>
  <c r="B9422" i="121" s="1"/>
  <c r="B9423" i="121" s="1"/>
  <c r="B9424" i="121" s="1"/>
  <c r="B9425" i="121" s="1"/>
  <c r="B9426" i="121" s="1"/>
  <c r="B9427" i="121" s="1"/>
  <c r="B9428" i="121" s="1"/>
  <c r="B9429" i="121" s="1"/>
  <c r="B9430" i="121" s="1"/>
  <c r="B9431" i="121" s="1"/>
  <c r="B9432" i="121" s="1"/>
  <c r="B9433" i="121" s="1"/>
  <c r="B9434" i="121" s="1"/>
  <c r="B9435" i="121" s="1"/>
  <c r="B9436" i="121" s="1"/>
  <c r="B9437" i="121" s="1"/>
  <c r="B9438" i="121" s="1"/>
  <c r="B9439" i="121" s="1"/>
  <c r="B9440" i="121" s="1"/>
  <c r="B9441" i="121" s="1"/>
  <c r="B9442" i="121" s="1"/>
  <c r="B9443" i="121" s="1"/>
  <c r="B9444" i="121" s="1"/>
  <c r="B9445" i="121" s="1"/>
  <c r="B9446" i="121" s="1"/>
  <c r="B9447" i="121" s="1"/>
  <c r="B9448" i="121" s="1"/>
  <c r="B9449" i="121" s="1"/>
  <c r="B9450" i="121" s="1"/>
  <c r="B9451" i="121" s="1"/>
  <c r="B9452" i="121" s="1"/>
  <c r="B9453" i="121" s="1"/>
  <c r="B9454" i="121" s="1"/>
  <c r="B9455" i="121" s="1"/>
  <c r="B9456" i="121" s="1"/>
  <c r="B9457" i="121" s="1"/>
  <c r="B9458" i="121" s="1"/>
  <c r="B9459" i="121" s="1"/>
  <c r="B9460" i="121" s="1"/>
  <c r="B9461" i="121" s="1"/>
  <c r="B9462" i="121" s="1"/>
  <c r="B9463" i="121" s="1"/>
  <c r="B9464" i="121" s="1"/>
  <c r="B9465" i="121" s="1"/>
  <c r="B9466" i="121" s="1"/>
  <c r="B9467" i="121" s="1"/>
  <c r="B9468" i="121" s="1"/>
  <c r="B9469" i="121" s="1"/>
  <c r="B9470" i="121" s="1"/>
  <c r="B9471" i="121" s="1"/>
  <c r="B9472" i="121" s="1"/>
  <c r="B9473" i="121" s="1"/>
  <c r="B9474" i="121" s="1"/>
  <c r="B9475" i="121" s="1"/>
  <c r="B9476" i="121" s="1"/>
  <c r="B9477" i="121" s="1"/>
  <c r="B9478" i="121" s="1"/>
  <c r="B9479" i="121" s="1"/>
  <c r="B9480" i="121" s="1"/>
  <c r="B9481" i="121" s="1"/>
  <c r="B9482" i="121" s="1"/>
  <c r="B9483" i="121" s="1"/>
  <c r="B9484" i="121" s="1"/>
  <c r="B9485" i="121" s="1"/>
  <c r="B9486" i="121" s="1"/>
  <c r="B9487" i="121" s="1"/>
  <c r="B9488" i="121" s="1"/>
  <c r="B9489" i="121" s="1"/>
  <c r="B9490" i="121" s="1"/>
  <c r="B9491" i="121" s="1"/>
  <c r="B9492" i="121" s="1"/>
  <c r="B9493" i="121" s="1"/>
  <c r="B9494" i="121" s="1"/>
  <c r="B9495" i="121" s="1"/>
  <c r="B9496" i="121" s="1"/>
  <c r="B9497" i="121" s="1"/>
  <c r="B9498" i="121" s="1"/>
  <c r="B9499" i="121" s="1"/>
  <c r="B9500" i="121" s="1"/>
  <c r="B9501" i="121" s="1"/>
  <c r="B9502" i="121" s="1"/>
  <c r="B9503" i="121" s="1"/>
  <c r="B9504" i="121" s="1"/>
  <c r="B9505" i="121" s="1"/>
  <c r="B9506" i="121" s="1"/>
  <c r="B9507" i="121" s="1"/>
  <c r="B9508" i="121" s="1"/>
  <c r="B9509" i="121" s="1"/>
  <c r="B9510" i="121" s="1"/>
  <c r="B9511" i="121" s="1"/>
  <c r="B9512" i="121" s="1"/>
  <c r="B9513" i="121" s="1"/>
  <c r="B9514" i="121" s="1"/>
  <c r="B9515" i="121" s="1"/>
  <c r="B9516" i="121" s="1"/>
  <c r="B9517" i="121" s="1"/>
  <c r="B9518" i="121" s="1"/>
  <c r="B9519" i="121" s="1"/>
  <c r="B9520" i="121" s="1"/>
  <c r="B9521" i="121" s="1"/>
  <c r="B9522" i="121" s="1"/>
  <c r="B9523" i="121" s="1"/>
  <c r="B9524" i="121" s="1"/>
  <c r="B9525" i="121" s="1"/>
  <c r="B9526" i="121" s="1"/>
  <c r="B9527" i="121" s="1"/>
  <c r="B9528" i="121" s="1"/>
  <c r="B9529" i="121" s="1"/>
  <c r="B9530" i="121" s="1"/>
  <c r="B9531" i="121" s="1"/>
  <c r="B9532" i="121" s="1"/>
  <c r="B9533" i="121" s="1"/>
  <c r="B9534" i="121" s="1"/>
  <c r="B9535" i="121" s="1"/>
  <c r="B9536" i="121" s="1"/>
  <c r="B9537" i="121" s="1"/>
  <c r="B9538" i="121" s="1"/>
  <c r="B9539" i="121" s="1"/>
  <c r="B9540" i="121" s="1"/>
  <c r="B9541" i="121" s="1"/>
  <c r="B9542" i="121" s="1"/>
  <c r="B9543" i="121" s="1"/>
  <c r="B9544" i="121" s="1"/>
  <c r="B9545" i="121" s="1"/>
  <c r="B9546" i="121" s="1"/>
  <c r="B9547" i="121" s="1"/>
  <c r="B9548" i="121" s="1"/>
  <c r="B9549" i="121" s="1"/>
  <c r="B9550" i="121" s="1"/>
  <c r="B9551" i="121" s="1"/>
  <c r="B9552" i="121" s="1"/>
  <c r="B9553" i="121" s="1"/>
  <c r="B9554" i="121" s="1"/>
  <c r="B9555" i="121" s="1"/>
  <c r="B9556" i="121" s="1"/>
  <c r="B9557" i="121" s="1"/>
  <c r="B9558" i="121" s="1"/>
  <c r="B9559" i="121" s="1"/>
  <c r="B9560" i="121" s="1"/>
  <c r="B9561" i="121" s="1"/>
  <c r="B9562" i="121" s="1"/>
  <c r="B9563" i="121" s="1"/>
  <c r="B9564" i="121" s="1"/>
  <c r="B9565" i="121" s="1"/>
  <c r="B9566" i="121" s="1"/>
  <c r="B9567" i="121" s="1"/>
  <c r="B9568" i="121" s="1"/>
  <c r="B9569" i="121" s="1"/>
  <c r="B9570" i="121" s="1"/>
  <c r="B9571" i="121" s="1"/>
  <c r="B9572" i="121" s="1"/>
  <c r="B9573" i="121" s="1"/>
  <c r="B9574" i="121" s="1"/>
  <c r="B9575" i="121" s="1"/>
  <c r="B9576" i="121" s="1"/>
  <c r="B9577" i="121" s="1"/>
  <c r="B9578" i="121" s="1"/>
  <c r="B9579" i="121" s="1"/>
  <c r="B9580" i="121" s="1"/>
  <c r="B9581" i="121" s="1"/>
  <c r="B9582" i="121" s="1"/>
  <c r="B9583" i="121" s="1"/>
  <c r="B9584" i="121" s="1"/>
  <c r="B9585" i="121" s="1"/>
  <c r="B9586" i="121" s="1"/>
  <c r="B9587" i="121" s="1"/>
  <c r="B9588" i="121" s="1"/>
  <c r="B9589" i="121" s="1"/>
  <c r="B9590" i="121" s="1"/>
  <c r="B9591" i="121" s="1"/>
  <c r="B9592" i="121" s="1"/>
  <c r="B9593" i="121" s="1"/>
  <c r="B9594" i="121" s="1"/>
  <c r="B9595" i="121" s="1"/>
  <c r="B9596" i="121" s="1"/>
  <c r="B9597" i="121" s="1"/>
  <c r="B9598" i="121" s="1"/>
  <c r="B9599" i="121" s="1"/>
  <c r="B9600" i="121" s="1"/>
  <c r="B9601" i="121" s="1"/>
  <c r="B9602" i="121" s="1"/>
  <c r="B9603" i="121" s="1"/>
  <c r="B9604" i="121" s="1"/>
  <c r="B9605" i="121" s="1"/>
  <c r="B9606" i="121" s="1"/>
  <c r="B9607" i="121" s="1"/>
  <c r="B9608" i="121" s="1"/>
  <c r="B9609" i="121" s="1"/>
  <c r="B9610" i="121" s="1"/>
  <c r="B9611" i="121" s="1"/>
  <c r="B9612" i="121" s="1"/>
  <c r="B9613" i="121" s="1"/>
  <c r="B9614" i="121" s="1"/>
  <c r="B9615" i="121" s="1"/>
  <c r="B9616" i="121" s="1"/>
  <c r="B9617" i="121" s="1"/>
  <c r="B9618" i="121" s="1"/>
  <c r="B9619" i="121" s="1"/>
  <c r="B9620" i="121" s="1"/>
  <c r="B9621" i="121" s="1"/>
  <c r="B9622" i="121" s="1"/>
  <c r="B9623" i="121" s="1"/>
  <c r="B9624" i="121" s="1"/>
  <c r="B9625" i="121" s="1"/>
  <c r="B9626" i="121" s="1"/>
  <c r="B9627" i="121" s="1"/>
  <c r="B9628" i="121" s="1"/>
  <c r="B9629" i="121" s="1"/>
  <c r="B9630" i="121" s="1"/>
  <c r="B9631" i="121" s="1"/>
  <c r="B9632" i="121" s="1"/>
  <c r="B9633" i="121" s="1"/>
  <c r="B9634" i="121" s="1"/>
  <c r="B9635" i="121" s="1"/>
  <c r="B9636" i="121" s="1"/>
  <c r="B9637" i="121" s="1"/>
  <c r="B9638" i="121" s="1"/>
  <c r="B9639" i="121" s="1"/>
  <c r="B9640" i="121" s="1"/>
  <c r="B9641" i="121" s="1"/>
  <c r="B9642" i="121" s="1"/>
  <c r="B9643" i="121" s="1"/>
  <c r="B9644" i="121" s="1"/>
  <c r="B9645" i="121" s="1"/>
  <c r="B9646" i="121" s="1"/>
  <c r="B9647" i="121" s="1"/>
  <c r="B9648" i="121" s="1"/>
  <c r="B9649" i="121" s="1"/>
  <c r="B9650" i="121" s="1"/>
  <c r="B9651" i="121" s="1"/>
  <c r="B9652" i="121" s="1"/>
  <c r="B9653" i="121" s="1"/>
  <c r="B9654" i="121" s="1"/>
  <c r="B9655" i="121" s="1"/>
  <c r="B9656" i="121" s="1"/>
  <c r="B9657" i="121" s="1"/>
  <c r="B9658" i="121" s="1"/>
  <c r="B9659" i="121" s="1"/>
  <c r="B9660" i="121" s="1"/>
  <c r="B9661" i="121" s="1"/>
  <c r="B9662" i="121" s="1"/>
  <c r="B9663" i="121" s="1"/>
  <c r="B9664" i="121" s="1"/>
  <c r="B9665" i="121" s="1"/>
  <c r="B9666" i="121" s="1"/>
  <c r="B9667" i="121" s="1"/>
  <c r="B9668" i="121" s="1"/>
  <c r="B9669" i="121" s="1"/>
  <c r="B9670" i="121" s="1"/>
  <c r="B9671" i="121" s="1"/>
  <c r="B9672" i="121" s="1"/>
  <c r="B9673" i="121" s="1"/>
  <c r="B9674" i="121" s="1"/>
  <c r="B9675" i="121" s="1"/>
  <c r="B9676" i="121" s="1"/>
  <c r="B9677" i="121" s="1"/>
  <c r="B9678" i="121" s="1"/>
  <c r="B9679" i="121" s="1"/>
  <c r="B9680" i="121" s="1"/>
  <c r="B9681" i="121" s="1"/>
  <c r="B9682" i="121" s="1"/>
  <c r="B9683" i="121" s="1"/>
  <c r="B9684" i="121" s="1"/>
  <c r="B9685" i="121" s="1"/>
  <c r="B9686" i="121" s="1"/>
  <c r="B9687" i="121" s="1"/>
  <c r="B9688" i="121" s="1"/>
  <c r="B9689" i="121" s="1"/>
  <c r="B9690" i="121" s="1"/>
  <c r="B9691" i="121" s="1"/>
  <c r="B9692" i="121" s="1"/>
  <c r="B9693" i="121" s="1"/>
  <c r="B9694" i="121" s="1"/>
  <c r="B9695" i="121" s="1"/>
  <c r="B9696" i="121" s="1"/>
  <c r="B9697" i="121" s="1"/>
  <c r="B9698" i="121" s="1"/>
  <c r="B9699" i="121" s="1"/>
  <c r="B9700" i="121" s="1"/>
  <c r="B9701" i="121" s="1"/>
  <c r="B9702" i="121" s="1"/>
  <c r="B9703" i="121" s="1"/>
  <c r="B9704" i="121" s="1"/>
  <c r="B9705" i="121" s="1"/>
  <c r="B9706" i="121" s="1"/>
  <c r="B9707" i="121" s="1"/>
  <c r="B9708" i="121" s="1"/>
  <c r="B9709" i="121" s="1"/>
  <c r="B9710" i="121" s="1"/>
  <c r="B9711" i="121" s="1"/>
  <c r="B9712" i="121" s="1"/>
  <c r="B9713" i="121" s="1"/>
  <c r="B9714" i="121" s="1"/>
  <c r="B9715" i="121" s="1"/>
  <c r="B9716" i="121" s="1"/>
  <c r="B9717" i="121" s="1"/>
  <c r="B9718" i="121" s="1"/>
  <c r="B9719" i="121" s="1"/>
  <c r="B9720" i="121" s="1"/>
  <c r="B9721" i="121" s="1"/>
  <c r="B9722" i="121" s="1"/>
  <c r="B9723" i="121" s="1"/>
  <c r="B9724" i="121" s="1"/>
  <c r="B9725" i="121" s="1"/>
  <c r="B9726" i="121" s="1"/>
  <c r="B9727" i="121" s="1"/>
  <c r="B9728" i="121" s="1"/>
  <c r="B9729" i="121" s="1"/>
  <c r="B9730" i="121" s="1"/>
  <c r="B9731" i="121" s="1"/>
  <c r="B9732" i="121" s="1"/>
  <c r="B9733" i="121" s="1"/>
  <c r="B9734" i="121" s="1"/>
  <c r="B9735" i="121" s="1"/>
  <c r="B9736" i="121" s="1"/>
  <c r="B9737" i="121" s="1"/>
  <c r="B9738" i="121" s="1"/>
  <c r="B9739" i="121" s="1"/>
  <c r="B9740" i="121" s="1"/>
  <c r="B9741" i="121" s="1"/>
  <c r="B9742" i="121" s="1"/>
  <c r="B9743" i="121" s="1"/>
  <c r="B9744" i="121" s="1"/>
  <c r="B9745" i="121" s="1"/>
  <c r="B9746" i="121" s="1"/>
  <c r="B9747" i="121" s="1"/>
  <c r="B9748" i="121" s="1"/>
  <c r="B9749" i="121" s="1"/>
  <c r="B9750" i="121" s="1"/>
  <c r="B9751" i="121" s="1"/>
  <c r="B9752" i="121" s="1"/>
  <c r="B9753" i="121" s="1"/>
  <c r="B9754" i="121" s="1"/>
  <c r="B9755" i="121" s="1"/>
  <c r="B9756" i="121" s="1"/>
  <c r="B9757" i="121" s="1"/>
  <c r="B9758" i="121" s="1"/>
  <c r="B9759" i="121" s="1"/>
  <c r="B9760" i="121" s="1"/>
  <c r="B9761" i="121" s="1"/>
  <c r="B9762" i="121" s="1"/>
  <c r="B9763" i="121" s="1"/>
  <c r="B9764" i="121" s="1"/>
  <c r="B9765" i="121" s="1"/>
  <c r="B9766" i="121" s="1"/>
  <c r="B9767" i="121" s="1"/>
  <c r="B9768" i="121" s="1"/>
  <c r="B9769" i="121" s="1"/>
  <c r="B9770" i="121" s="1"/>
  <c r="B9771" i="121" s="1"/>
  <c r="B9772" i="121" s="1"/>
  <c r="B9773" i="121" s="1"/>
  <c r="B9774" i="121" s="1"/>
  <c r="B9775" i="121" s="1"/>
  <c r="B9776" i="121" s="1"/>
  <c r="B9777" i="121" s="1"/>
  <c r="B9778" i="121" s="1"/>
  <c r="B9779" i="121" s="1"/>
  <c r="B9780" i="121" s="1"/>
  <c r="B9781" i="121" s="1"/>
  <c r="B9782" i="121" s="1"/>
  <c r="B9783" i="121" s="1"/>
  <c r="B9784" i="121" s="1"/>
  <c r="B9785" i="121" s="1"/>
  <c r="B9786" i="121" s="1"/>
  <c r="B9787" i="121" s="1"/>
  <c r="B9788" i="121" s="1"/>
  <c r="B9789" i="121" s="1"/>
  <c r="B9790" i="121" s="1"/>
  <c r="B9791" i="121" s="1"/>
  <c r="B9792" i="121" s="1"/>
  <c r="B9793" i="121" s="1"/>
  <c r="B9794" i="121" s="1"/>
  <c r="B9795" i="121" s="1"/>
  <c r="B9796" i="121" s="1"/>
  <c r="B9797" i="121" s="1"/>
  <c r="B9798" i="121" s="1"/>
  <c r="B9799" i="121" s="1"/>
  <c r="B9800" i="121" s="1"/>
  <c r="B9801" i="121" s="1"/>
  <c r="B9802" i="121" s="1"/>
  <c r="B9803" i="121" s="1"/>
  <c r="B9804" i="121" s="1"/>
  <c r="B9805" i="121" s="1"/>
  <c r="B9806" i="121" s="1"/>
  <c r="B9807" i="121" s="1"/>
  <c r="B9808" i="121" s="1"/>
  <c r="B9809" i="121" s="1"/>
  <c r="B9810" i="121" s="1"/>
  <c r="B9811" i="121" s="1"/>
  <c r="B9812" i="121" s="1"/>
  <c r="B9813" i="121" s="1"/>
  <c r="B9814" i="121" s="1"/>
  <c r="B9815" i="121" s="1"/>
  <c r="B9816" i="121" s="1"/>
  <c r="B9817" i="121" s="1"/>
  <c r="B9818" i="121" s="1"/>
  <c r="B9819" i="121" s="1"/>
  <c r="B9820" i="121" s="1"/>
  <c r="B9821" i="121" s="1"/>
  <c r="B9822" i="121" s="1"/>
  <c r="B9823" i="121" s="1"/>
  <c r="B9824" i="121" s="1"/>
  <c r="B9825" i="121" s="1"/>
  <c r="B9826" i="121" s="1"/>
  <c r="B9827" i="121" s="1"/>
  <c r="B9828" i="121" s="1"/>
  <c r="B9829" i="121" s="1"/>
  <c r="B9830" i="121" s="1"/>
  <c r="B9831" i="121" s="1"/>
  <c r="B9832" i="121" s="1"/>
  <c r="B9833" i="121" s="1"/>
  <c r="B9834" i="121" s="1"/>
  <c r="B9835" i="121" s="1"/>
  <c r="B9836" i="121" s="1"/>
  <c r="B9837" i="121" s="1"/>
  <c r="B9838" i="121" s="1"/>
  <c r="B9839" i="121" s="1"/>
  <c r="B9840" i="121" s="1"/>
  <c r="B9841" i="121" s="1"/>
  <c r="B9842" i="121" s="1"/>
  <c r="B9843" i="121" s="1"/>
  <c r="B9844" i="121" s="1"/>
  <c r="B9845" i="121" s="1"/>
  <c r="B9846" i="121" s="1"/>
  <c r="B9847" i="121" s="1"/>
  <c r="B9848" i="121" s="1"/>
  <c r="B9849" i="121" s="1"/>
  <c r="B9850" i="121" s="1"/>
  <c r="B9851" i="121" s="1"/>
  <c r="B9852" i="121" s="1"/>
  <c r="B9853" i="121" s="1"/>
  <c r="B9854" i="121" s="1"/>
  <c r="B9855" i="121" s="1"/>
  <c r="B9856" i="121" s="1"/>
  <c r="B9857" i="121" s="1"/>
  <c r="B9858" i="121" s="1"/>
  <c r="B9859" i="121" s="1"/>
  <c r="B9860" i="121" s="1"/>
  <c r="B9861" i="121" s="1"/>
  <c r="B9862" i="121" s="1"/>
  <c r="B9863" i="121" s="1"/>
  <c r="B9864" i="121" s="1"/>
  <c r="B9865" i="121" s="1"/>
  <c r="B9866" i="121" s="1"/>
  <c r="B9867" i="121" s="1"/>
  <c r="B9868" i="121" s="1"/>
  <c r="B9869" i="121" s="1"/>
  <c r="B9870" i="121" s="1"/>
  <c r="B9871" i="121" s="1"/>
  <c r="B9872" i="121" s="1"/>
  <c r="B9873" i="121" s="1"/>
  <c r="B9874" i="121" s="1"/>
  <c r="B9875" i="121" s="1"/>
  <c r="B9876" i="121" s="1"/>
  <c r="B9877" i="121" s="1"/>
  <c r="B9878" i="121" s="1"/>
  <c r="B9879" i="121" s="1"/>
  <c r="B9880" i="121" s="1"/>
  <c r="B9881" i="121" s="1"/>
  <c r="B9882" i="121" s="1"/>
  <c r="B9883" i="121" s="1"/>
  <c r="B9884" i="121" s="1"/>
  <c r="B9885" i="121" s="1"/>
  <c r="B9886" i="121" s="1"/>
  <c r="B9887" i="121" s="1"/>
  <c r="B9888" i="121" s="1"/>
  <c r="B9889" i="121" s="1"/>
  <c r="B9890" i="121" s="1"/>
  <c r="B9891" i="121" s="1"/>
  <c r="B9892" i="121" s="1"/>
  <c r="B9893" i="121" s="1"/>
  <c r="B9894" i="121" s="1"/>
  <c r="B9895" i="121" s="1"/>
  <c r="B9896" i="121" s="1"/>
  <c r="B9897" i="121" s="1"/>
  <c r="B9898" i="121" s="1"/>
  <c r="B9899" i="121" s="1"/>
  <c r="B9900" i="121" s="1"/>
  <c r="B9901" i="121" s="1"/>
  <c r="B9902" i="121" s="1"/>
  <c r="B9903" i="121" s="1"/>
  <c r="B9904" i="121" s="1"/>
  <c r="B9905" i="121" s="1"/>
  <c r="B9906" i="121" s="1"/>
  <c r="B9907" i="121" s="1"/>
  <c r="B9908" i="121" s="1"/>
  <c r="B9909" i="121" s="1"/>
  <c r="B9910" i="121" s="1"/>
  <c r="B9911" i="121" s="1"/>
  <c r="B9912" i="121" s="1"/>
  <c r="B9913" i="121" s="1"/>
  <c r="B9914" i="121" s="1"/>
  <c r="B9915" i="121" s="1"/>
  <c r="B9916" i="121" s="1"/>
  <c r="B9917" i="121" s="1"/>
  <c r="B9918" i="121" s="1"/>
  <c r="B9919" i="121" s="1"/>
  <c r="B9920" i="121" s="1"/>
  <c r="B9921" i="121" s="1"/>
  <c r="B9922" i="121" s="1"/>
  <c r="B9923" i="121" s="1"/>
  <c r="B9924" i="121" s="1"/>
  <c r="B9925" i="121" s="1"/>
  <c r="B9926" i="121" s="1"/>
  <c r="B9927" i="121" s="1"/>
  <c r="B9928" i="121" s="1"/>
  <c r="B9929" i="121" s="1"/>
  <c r="B9930" i="121" s="1"/>
  <c r="B9931" i="121" s="1"/>
  <c r="B9932" i="121" s="1"/>
  <c r="B9933" i="121" s="1"/>
  <c r="B9934" i="121" s="1"/>
  <c r="B9935" i="121" s="1"/>
  <c r="B9936" i="121" s="1"/>
  <c r="B9937" i="121" s="1"/>
  <c r="B9938" i="121" s="1"/>
  <c r="B9939" i="121" s="1"/>
  <c r="B9940" i="121" s="1"/>
  <c r="B9941" i="121" s="1"/>
  <c r="B9942" i="121" s="1"/>
  <c r="B9943" i="121" s="1"/>
  <c r="B9944" i="121" s="1"/>
  <c r="B9945" i="121" s="1"/>
  <c r="B9946" i="121" s="1"/>
  <c r="B9947" i="121" s="1"/>
  <c r="B9948" i="121" s="1"/>
  <c r="B9949" i="121" s="1"/>
  <c r="B9950" i="121" s="1"/>
  <c r="B9951" i="121" s="1"/>
  <c r="B9952" i="121" s="1"/>
  <c r="B9953" i="121" s="1"/>
  <c r="B9954" i="121" s="1"/>
  <c r="B9955" i="121" s="1"/>
  <c r="B9956" i="121" s="1"/>
  <c r="B9957" i="121" s="1"/>
  <c r="B9958" i="121" s="1"/>
  <c r="B9959" i="121" s="1"/>
  <c r="B9960" i="121" s="1"/>
  <c r="B9961" i="121" s="1"/>
  <c r="B9962" i="121" s="1"/>
  <c r="B9963" i="121" s="1"/>
  <c r="B9964" i="121" s="1"/>
  <c r="B9965" i="121" s="1"/>
  <c r="B9966" i="121" s="1"/>
  <c r="B9967" i="121" s="1"/>
  <c r="B9968" i="121" s="1"/>
  <c r="B9969" i="121" s="1"/>
  <c r="B9970" i="121" s="1"/>
  <c r="B9971" i="121" s="1"/>
  <c r="B9972" i="121" s="1"/>
  <c r="B9973" i="121" s="1"/>
  <c r="B9974" i="121" s="1"/>
  <c r="B9975" i="121" s="1"/>
  <c r="B9976" i="121" s="1"/>
  <c r="B9977" i="121" s="1"/>
  <c r="B9978" i="121" s="1"/>
  <c r="B9979" i="121" s="1"/>
  <c r="B9980" i="121" s="1"/>
  <c r="B9981" i="121" s="1"/>
  <c r="B9982" i="121" s="1"/>
  <c r="B9983" i="121" s="1"/>
  <c r="B9984" i="121" s="1"/>
  <c r="B9985" i="121" s="1"/>
  <c r="B9986" i="121" s="1"/>
  <c r="B9987" i="121" s="1"/>
  <c r="B9988" i="121" s="1"/>
  <c r="B9989" i="121" s="1"/>
  <c r="B9990" i="121" s="1"/>
  <c r="B9991" i="121" s="1"/>
  <c r="B9992" i="121" s="1"/>
  <c r="B9993" i="121" s="1"/>
  <c r="B9994" i="121" s="1"/>
  <c r="B9995" i="121" s="1"/>
  <c r="B9996" i="121" s="1"/>
  <c r="B9997" i="121" s="1"/>
  <c r="B9998" i="121" s="1"/>
  <c r="B9999" i="121" s="1"/>
  <c r="B10000" i="121" s="1"/>
  <c r="B10001" i="121" s="1"/>
  <c r="B10002" i="121" s="1"/>
  <c r="B10003" i="121" s="1"/>
  <c r="B10004" i="121" s="1"/>
  <c r="B10005" i="121" s="1"/>
  <c r="B10006" i="121" s="1"/>
  <c r="B10007" i="121" s="1"/>
  <c r="B10008" i="121" s="1"/>
  <c r="B10009" i="121" s="1"/>
  <c r="B10010" i="121" s="1"/>
  <c r="B10011" i="121" s="1"/>
  <c r="B10012" i="121" s="1"/>
  <c r="B10013" i="121" s="1"/>
  <c r="B10014" i="121" s="1"/>
  <c r="B10015" i="121" s="1"/>
  <c r="B10016" i="121" s="1"/>
  <c r="B10017" i="121" s="1"/>
  <c r="B10018" i="121" s="1"/>
  <c r="B10019" i="121" s="1"/>
  <c r="B10020" i="121" s="1"/>
  <c r="B10021" i="121" s="1"/>
  <c r="B10022" i="121" s="1"/>
  <c r="B10023" i="121" s="1"/>
  <c r="B10024" i="121" s="1"/>
  <c r="B10025" i="121" s="1"/>
  <c r="B10026" i="121" s="1"/>
  <c r="B10027" i="121" s="1"/>
  <c r="G89" i="100" l="1"/>
  <c r="G76" i="100" s="1"/>
  <c r="I40" i="100"/>
  <c r="H79" i="71"/>
  <c r="Q20" i="100"/>
  <c r="H43" i="65"/>
  <c r="H79" i="65"/>
  <c r="H79" i="100"/>
  <c r="N43" i="65"/>
  <c r="J51" i="65"/>
  <c r="I51" i="65"/>
  <c r="I52" i="65" s="1"/>
  <c r="H43" i="71"/>
  <c r="P4" i="100"/>
  <c r="P29" i="100" s="1"/>
  <c r="P40" i="100" s="1"/>
  <c r="L46" i="100"/>
  <c r="I7" i="71"/>
  <c r="I76" i="100"/>
  <c r="L43" i="100"/>
  <c r="H80" i="100"/>
  <c r="J40" i="65"/>
  <c r="H43" i="100"/>
  <c r="I7" i="100"/>
  <c r="M45" i="100"/>
  <c r="L46" i="65"/>
  <c r="L40" i="65"/>
  <c r="L43" i="65"/>
  <c r="I76" i="65"/>
  <c r="H70" i="65" s="1"/>
  <c r="S61" i="65" s="1"/>
  <c r="K46" i="100"/>
  <c r="M7" i="100"/>
  <c r="G8" i="65"/>
  <c r="H7" i="65"/>
  <c r="U60" i="103"/>
  <c r="U72" i="103" s="1"/>
  <c r="J90" i="103"/>
  <c r="J91" i="103" s="1"/>
  <c r="J93" i="103"/>
  <c r="U60" i="102"/>
  <c r="U72" i="102" s="1"/>
  <c r="J90" i="102"/>
  <c r="J91" i="102" s="1"/>
  <c r="J93" i="102"/>
  <c r="U39" i="100"/>
  <c r="F93" i="103"/>
  <c r="G93" i="103"/>
  <c r="H93" i="103"/>
  <c r="I93" i="103"/>
  <c r="U12" i="103"/>
  <c r="U43" i="103" s="1"/>
  <c r="U29" i="103"/>
  <c r="U40" i="103" s="1"/>
  <c r="I93" i="102"/>
  <c r="H93" i="102"/>
  <c r="G93" i="102"/>
  <c r="F93" i="102"/>
  <c r="U6" i="102"/>
  <c r="U10" i="102" s="1"/>
  <c r="U12" i="102"/>
  <c r="U42" i="102" s="1"/>
  <c r="U29" i="102"/>
  <c r="U40" i="102"/>
  <c r="U6" i="101"/>
  <c r="U12" i="101"/>
  <c r="U42" i="101" s="1"/>
  <c r="U29" i="101"/>
  <c r="U40" i="101" s="1"/>
  <c r="G46" i="71"/>
  <c r="K7" i="71"/>
  <c r="I8" i="71"/>
  <c r="I9" i="71" s="1"/>
  <c r="H51" i="71"/>
  <c r="H52" i="71" s="1"/>
  <c r="L29" i="71"/>
  <c r="L46" i="71" s="1"/>
  <c r="M7" i="71"/>
  <c r="G40" i="71"/>
  <c r="S20" i="71"/>
  <c r="R20" i="71"/>
  <c r="M29" i="71"/>
  <c r="M43" i="71" s="1"/>
  <c r="K51" i="71"/>
  <c r="K52" i="71" s="1"/>
  <c r="N7" i="71"/>
  <c r="H40" i="71"/>
  <c r="H80" i="71"/>
  <c r="G7" i="71"/>
  <c r="L8" i="71"/>
  <c r="L43" i="71"/>
  <c r="H7" i="71"/>
  <c r="G89" i="71"/>
  <c r="I76" i="71" s="1"/>
  <c r="H70" i="71" s="1"/>
  <c r="K43" i="71"/>
  <c r="Q4" i="71"/>
  <c r="P29" i="71"/>
  <c r="P40" i="71" s="1"/>
  <c r="N46" i="71"/>
  <c r="N40" i="71"/>
  <c r="J52" i="71"/>
  <c r="K31" i="71"/>
  <c r="K9" i="71"/>
  <c r="H46" i="71"/>
  <c r="I43" i="71"/>
  <c r="I40" i="71"/>
  <c r="H9" i="71"/>
  <c r="H31" i="71"/>
  <c r="I46" i="71"/>
  <c r="J40" i="71"/>
  <c r="K46" i="71"/>
  <c r="J43" i="71"/>
  <c r="J46" i="71"/>
  <c r="K40" i="71"/>
  <c r="Q20" i="71"/>
  <c r="P20" i="71"/>
  <c r="P12" i="71" s="1"/>
  <c r="P42" i="71" s="1"/>
  <c r="M8" i="71"/>
  <c r="T20" i="71"/>
  <c r="J31" i="71"/>
  <c r="N8" i="71"/>
  <c r="U20" i="71"/>
  <c r="M51" i="71"/>
  <c r="M52" i="71" s="1"/>
  <c r="J7" i="71"/>
  <c r="G8" i="71"/>
  <c r="M45" i="71"/>
  <c r="N51" i="71"/>
  <c r="G40" i="65"/>
  <c r="K46" i="65"/>
  <c r="M7" i="65"/>
  <c r="K43" i="65"/>
  <c r="G51" i="65"/>
  <c r="H52" i="65" s="1"/>
  <c r="M40" i="65"/>
  <c r="H80" i="65"/>
  <c r="G76" i="65" s="1"/>
  <c r="C5" i="104" s="1"/>
  <c r="I40" i="65"/>
  <c r="J46" i="65"/>
  <c r="K8" i="65"/>
  <c r="K31" i="65" s="1"/>
  <c r="K34" i="65" s="1"/>
  <c r="N46" i="65"/>
  <c r="N40" i="65"/>
  <c r="U20" i="65"/>
  <c r="K7" i="65"/>
  <c r="G46" i="65"/>
  <c r="M29" i="65"/>
  <c r="M46" i="65" s="1"/>
  <c r="K40" i="65"/>
  <c r="K52" i="65"/>
  <c r="L8" i="65"/>
  <c r="L9" i="65" s="1"/>
  <c r="Q20" i="65"/>
  <c r="J43" i="65"/>
  <c r="G31" i="65"/>
  <c r="G9" i="65"/>
  <c r="P29" i="65"/>
  <c r="P40" i="65" s="1"/>
  <c r="Q4" i="65"/>
  <c r="J32" i="65"/>
  <c r="J34" i="65"/>
  <c r="J36" i="65" s="1"/>
  <c r="J48" i="65" s="1"/>
  <c r="I9" i="65"/>
  <c r="I31" i="65"/>
  <c r="K32" i="65"/>
  <c r="H46" i="65"/>
  <c r="I43" i="65"/>
  <c r="I46" i="65"/>
  <c r="H40" i="65"/>
  <c r="N7" i="65"/>
  <c r="H8" i="65"/>
  <c r="J9" i="65"/>
  <c r="J52" i="65"/>
  <c r="G7" i="65"/>
  <c r="K9" i="65"/>
  <c r="P20" i="65"/>
  <c r="P12" i="65" s="1"/>
  <c r="P42" i="65" s="1"/>
  <c r="R20" i="65"/>
  <c r="M8" i="65"/>
  <c r="T20" i="65"/>
  <c r="L51" i="65"/>
  <c r="L52" i="65" s="1"/>
  <c r="J7" i="65"/>
  <c r="S20" i="65"/>
  <c r="L7" i="65"/>
  <c r="N8" i="65"/>
  <c r="M51" i="65"/>
  <c r="N43" i="100"/>
  <c r="G40" i="100"/>
  <c r="N46" i="100"/>
  <c r="Q4" i="100"/>
  <c r="Q29" i="100" s="1"/>
  <c r="Q40" i="100" s="1"/>
  <c r="H7" i="100"/>
  <c r="I51" i="100"/>
  <c r="J52" i="100" s="1"/>
  <c r="J8" i="100"/>
  <c r="J31" i="100" s="1"/>
  <c r="K7" i="100"/>
  <c r="K8" i="100"/>
  <c r="K9" i="100" s="1"/>
  <c r="N40" i="100"/>
  <c r="U20" i="100"/>
  <c r="K51" i="100"/>
  <c r="K52" i="100" s="1"/>
  <c r="H70" i="100"/>
  <c r="L7" i="100"/>
  <c r="G46" i="100"/>
  <c r="I43" i="100"/>
  <c r="U57" i="100"/>
  <c r="J40" i="100"/>
  <c r="I9" i="100"/>
  <c r="I31" i="100"/>
  <c r="K40" i="100"/>
  <c r="M40" i="100"/>
  <c r="I46" i="100"/>
  <c r="J29" i="100"/>
  <c r="J46" i="100" s="1"/>
  <c r="J7" i="100"/>
  <c r="I52" i="100"/>
  <c r="H46" i="100"/>
  <c r="N51" i="100"/>
  <c r="N52" i="100" s="1"/>
  <c r="N8" i="100"/>
  <c r="N7" i="100"/>
  <c r="H39" i="100"/>
  <c r="H40" i="100" s="1"/>
  <c r="H8" i="100"/>
  <c r="R20" i="100"/>
  <c r="M43" i="100"/>
  <c r="M46" i="100"/>
  <c r="G8" i="100"/>
  <c r="G7" i="100"/>
  <c r="G51" i="100"/>
  <c r="H52" i="100" s="1"/>
  <c r="P20" i="100"/>
  <c r="P12" i="100" s="1"/>
  <c r="P42" i="100" s="1"/>
  <c r="P43" i="100" s="1"/>
  <c r="M8" i="100"/>
  <c r="T20" i="100"/>
  <c r="L51" i="100"/>
  <c r="L8" i="100"/>
  <c r="S20" i="100"/>
  <c r="J9" i="80"/>
  <c r="J20" i="80"/>
  <c r="J31" i="80"/>
  <c r="J24" i="59"/>
  <c r="R37" i="121"/>
  <c r="R40" i="121"/>
  <c r="R39" i="121"/>
  <c r="R38" i="121"/>
  <c r="L4172" i="121"/>
  <c r="Q3662" i="121"/>
  <c r="R3629" i="121"/>
  <c r="M3626" i="121"/>
  <c r="O3624" i="121"/>
  <c r="L3580" i="121"/>
  <c r="M3463" i="121"/>
  <c r="M3423" i="121"/>
  <c r="M3367" i="121"/>
  <c r="L3312" i="121"/>
  <c r="M2128" i="121"/>
  <c r="L665" i="121"/>
  <c r="L9725" i="121"/>
  <c r="L9541" i="121"/>
  <c r="M8375" i="121"/>
  <c r="L5897" i="121"/>
  <c r="N3238" i="121"/>
  <c r="L3224" i="121"/>
  <c r="N1358" i="121"/>
  <c r="R4190" i="121"/>
  <c r="M4173" i="121"/>
  <c r="R9447" i="121"/>
  <c r="R7560" i="121"/>
  <c r="R5435" i="121"/>
  <c r="R7376" i="121"/>
  <c r="Q6358" i="121"/>
  <c r="P6103" i="121"/>
  <c r="R86" i="121"/>
  <c r="P64" i="121"/>
  <c r="L7966" i="121"/>
  <c r="O5348" i="121"/>
  <c r="Q889" i="121"/>
  <c r="Q847" i="121"/>
  <c r="S8574" i="121"/>
  <c r="L1660" i="121"/>
  <c r="N1650" i="121"/>
  <c r="N9271" i="121"/>
  <c r="N8931" i="121"/>
  <c r="M2691" i="121"/>
  <c r="O2570" i="121"/>
  <c r="O9337" i="121"/>
  <c r="M9325" i="121"/>
  <c r="M9324" i="121"/>
  <c r="L9316" i="121"/>
  <c r="M9300" i="121"/>
  <c r="S9150" i="121"/>
  <c r="L9029" i="121"/>
  <c r="L8030" i="121"/>
  <c r="P6984" i="121"/>
  <c r="R6669" i="121"/>
  <c r="Q5516" i="121"/>
  <c r="Q5423" i="121"/>
  <c r="N4511" i="121"/>
  <c r="L4445" i="121"/>
  <c r="R4430" i="121"/>
  <c r="O4369" i="121"/>
  <c r="L4350" i="121"/>
  <c r="S3665" i="121"/>
  <c r="O3301" i="121"/>
  <c r="L3291" i="121"/>
  <c r="M3279" i="121"/>
  <c r="R2559" i="121"/>
  <c r="O1802" i="121"/>
  <c r="P946" i="121"/>
  <c r="O9447" i="121"/>
  <c r="L7758" i="121"/>
  <c r="S7735" i="121"/>
  <c r="M7733" i="121"/>
  <c r="N7732" i="121"/>
  <c r="M7067" i="121"/>
  <c r="O7065" i="121"/>
  <c r="L6715" i="121"/>
  <c r="S6332" i="121"/>
  <c r="P5557" i="121"/>
  <c r="L4729" i="121"/>
  <c r="Q4724" i="121"/>
  <c r="P4549" i="121"/>
  <c r="N3710" i="121"/>
  <c r="L2629" i="121"/>
  <c r="N2626" i="121"/>
  <c r="P2577" i="121"/>
  <c r="N1901" i="121"/>
  <c r="N1841" i="121"/>
  <c r="O1042" i="121"/>
  <c r="O1027" i="121"/>
  <c r="L285" i="121"/>
  <c r="Q264" i="121"/>
  <c r="P8585" i="121"/>
  <c r="S8582" i="121"/>
  <c r="L8305" i="121"/>
  <c r="P8293" i="121"/>
  <c r="L8292" i="121"/>
  <c r="P8291" i="121"/>
  <c r="P8282" i="121"/>
  <c r="M8280" i="121"/>
  <c r="Q8265" i="121"/>
  <c r="Q8193" i="121"/>
  <c r="L7870" i="121"/>
  <c r="L7862" i="121"/>
  <c r="L7318" i="121"/>
  <c r="N7316" i="121"/>
  <c r="L7229" i="121"/>
  <c r="S7213" i="121"/>
  <c r="L7188" i="121"/>
  <c r="P6795" i="121"/>
  <c r="N6785" i="121"/>
  <c r="L6419" i="121"/>
  <c r="P5637" i="121"/>
  <c r="P4987" i="121"/>
  <c r="P4845" i="121"/>
  <c r="N4647" i="121"/>
  <c r="O4643" i="121"/>
  <c r="Q3758" i="121"/>
  <c r="P3756" i="121"/>
  <c r="Q3750" i="121"/>
  <c r="S2701" i="121"/>
  <c r="Q2691" i="121"/>
  <c r="L2047" i="121"/>
  <c r="S2040" i="121"/>
  <c r="L2039" i="121"/>
  <c r="P2027" i="121"/>
  <c r="P2019" i="121"/>
  <c r="P1971" i="121"/>
  <c r="N1185" i="121"/>
  <c r="R1155" i="121"/>
  <c r="S1152" i="121"/>
  <c r="O362" i="121"/>
  <c r="N351" i="121"/>
  <c r="Q9824" i="121"/>
  <c r="L9669" i="121"/>
  <c r="S8376" i="121"/>
  <c r="L7438" i="121"/>
  <c r="N7436" i="121"/>
  <c r="N6882" i="121"/>
  <c r="M6874" i="121"/>
  <c r="M6873" i="121"/>
  <c r="L6870" i="121"/>
  <c r="L6868" i="121"/>
  <c r="M6738" i="121"/>
  <c r="Q6550" i="121"/>
  <c r="P5733" i="121"/>
  <c r="M5731" i="121"/>
  <c r="L5729" i="121"/>
  <c r="M5070" i="121"/>
  <c r="P3884" i="121"/>
  <c r="R3834" i="121"/>
  <c r="P3796" i="121"/>
  <c r="L3792" i="121"/>
  <c r="P3791" i="121"/>
  <c r="P3788" i="121"/>
  <c r="R2907" i="121"/>
  <c r="O2830" i="121"/>
  <c r="L1276" i="121"/>
  <c r="N1269" i="121"/>
  <c r="N1247" i="121"/>
  <c r="M1238" i="121"/>
  <c r="L466" i="121"/>
  <c r="N461" i="121"/>
  <c r="M460" i="121"/>
  <c r="N450" i="121"/>
  <c r="L436" i="121"/>
  <c r="N9763" i="121"/>
  <c r="S7983" i="121"/>
  <c r="S7967" i="121"/>
  <c r="S7567" i="121"/>
  <c r="L5801" i="121"/>
  <c r="M5792" i="121"/>
  <c r="S5208" i="121"/>
  <c r="O3941" i="121"/>
  <c r="L3936" i="121"/>
  <c r="P3452" i="121"/>
  <c r="O2942" i="121"/>
  <c r="S1427" i="121"/>
  <c r="P584" i="121"/>
  <c r="M558" i="121"/>
  <c r="L9933" i="121"/>
  <c r="O9906" i="121"/>
  <c r="O9898" i="121"/>
  <c r="R9895" i="121"/>
  <c r="N9891" i="121"/>
  <c r="O9874" i="121"/>
  <c r="O9634" i="121"/>
  <c r="P9081" i="121"/>
  <c r="S9078" i="121"/>
  <c r="M8780" i="121"/>
  <c r="P8745" i="121"/>
  <c r="O8730" i="121"/>
  <c r="L8094" i="121"/>
  <c r="M8085" i="121"/>
  <c r="R8072" i="121"/>
  <c r="S5996" i="121"/>
  <c r="S5898" i="121"/>
  <c r="Q5290" i="121"/>
  <c r="P5283" i="121"/>
  <c r="Q5274" i="121"/>
  <c r="Q5226" i="121"/>
  <c r="N4038" i="121"/>
  <c r="N4033" i="121"/>
  <c r="N4030" i="121"/>
  <c r="L3480" i="121"/>
  <c r="Q2337" i="121"/>
  <c r="Q2334" i="121"/>
  <c r="N1460" i="121"/>
  <c r="N10003" i="121"/>
  <c r="P9229" i="121"/>
  <c r="O9210" i="121"/>
  <c r="L8869" i="121"/>
  <c r="P6759" i="121"/>
  <c r="R6069" i="121"/>
  <c r="P6015" i="121"/>
  <c r="N6013" i="121"/>
  <c r="S5357" i="121"/>
  <c r="P5348" i="121"/>
  <c r="Q3571" i="121"/>
  <c r="N3566" i="121"/>
  <c r="N3561" i="121"/>
  <c r="N3537" i="121"/>
  <c r="L3531" i="121"/>
  <c r="R3177" i="121"/>
  <c r="L2461" i="121"/>
  <c r="S2432" i="121"/>
  <c r="M2428" i="121"/>
  <c r="M784" i="121"/>
  <c r="L10013" i="121"/>
  <c r="L9949" i="121"/>
  <c r="S9774" i="121"/>
  <c r="Q9616" i="121"/>
  <c r="N9579" i="121"/>
  <c r="Q9576" i="121"/>
  <c r="R9471" i="121"/>
  <c r="R9455" i="121"/>
  <c r="P9283" i="121"/>
  <c r="P9281" i="121"/>
  <c r="L9280" i="121"/>
  <c r="N9220" i="121"/>
  <c r="N9215" i="121"/>
  <c r="R9087" i="121"/>
  <c r="N9083" i="121"/>
  <c r="P8969" i="121"/>
  <c r="M8964" i="121"/>
  <c r="Q8824" i="121"/>
  <c r="L7654" i="121"/>
  <c r="L7124" i="121"/>
  <c r="Q5668" i="121"/>
  <c r="N5479" i="121"/>
  <c r="Q10016" i="121"/>
  <c r="M9964" i="121"/>
  <c r="M9924" i="121"/>
  <c r="L9909" i="121"/>
  <c r="M9908" i="121"/>
  <c r="Q9832" i="121"/>
  <c r="N9803" i="121"/>
  <c r="L9781" i="121"/>
  <c r="M9756" i="121"/>
  <c r="Q9688" i="121"/>
  <c r="M9684" i="121"/>
  <c r="Q9680" i="121"/>
  <c r="P9625" i="121"/>
  <c r="P9585" i="121"/>
  <c r="M9580" i="121"/>
  <c r="P9481" i="121"/>
  <c r="Q9480" i="121"/>
  <c r="O9300" i="121"/>
  <c r="L9222" i="121"/>
  <c r="N9187" i="121"/>
  <c r="L9117" i="121"/>
  <c r="N8995" i="121"/>
  <c r="N8987" i="121"/>
  <c r="O8986" i="121"/>
  <c r="L8973" i="121"/>
  <c r="Q8608" i="121"/>
  <c r="R8479" i="121"/>
  <c r="Q7345" i="121"/>
  <c r="O6568" i="121"/>
  <c r="P5533" i="121"/>
  <c r="S9942" i="121"/>
  <c r="S9934" i="121"/>
  <c r="S9814" i="121"/>
  <c r="L9813" i="121"/>
  <c r="M9804" i="121"/>
  <c r="Q9736" i="121"/>
  <c r="N9699" i="121"/>
  <c r="N9691" i="121"/>
  <c r="Q9600" i="121"/>
  <c r="P9489" i="121"/>
  <c r="N9483" i="121"/>
  <c r="S9364" i="121"/>
  <c r="R9318" i="121"/>
  <c r="O9238" i="121"/>
  <c r="L9230" i="121"/>
  <c r="Q9225" i="121"/>
  <c r="L9133" i="121"/>
  <c r="M9132" i="121"/>
  <c r="S9126" i="121"/>
  <c r="L9125" i="121"/>
  <c r="M9004" i="121"/>
  <c r="N9003" i="121"/>
  <c r="L8997" i="121"/>
  <c r="S8878" i="121"/>
  <c r="N8875" i="121"/>
  <c r="R8623" i="121"/>
  <c r="R8511" i="121"/>
  <c r="S9830" i="121"/>
  <c r="S9824" i="121"/>
  <c r="M9708" i="121"/>
  <c r="M9700" i="121"/>
  <c r="L9653" i="121"/>
  <c r="L9645" i="121"/>
  <c r="M9604" i="121"/>
  <c r="O9514" i="121"/>
  <c r="L9501" i="121"/>
  <c r="Q9496" i="121"/>
  <c r="M9492" i="121"/>
  <c r="R9241" i="121"/>
  <c r="M9164" i="121"/>
  <c r="L9013" i="121"/>
  <c r="R9007" i="121"/>
  <c r="O8890" i="121"/>
  <c r="N8883" i="121"/>
  <c r="O8754" i="121"/>
  <c r="Q8752" i="121"/>
  <c r="Q8217" i="121"/>
  <c r="Q7681" i="121"/>
  <c r="R7680" i="121"/>
  <c r="S7005" i="121"/>
  <c r="S6997" i="121"/>
  <c r="M6984" i="121"/>
  <c r="M6458" i="121"/>
  <c r="M6274" i="121"/>
  <c r="N5575" i="121"/>
  <c r="O4806" i="121"/>
  <c r="Q10008" i="121"/>
  <c r="Q9992" i="121"/>
  <c r="L9973" i="121"/>
  <c r="N9859" i="121"/>
  <c r="R9839" i="121"/>
  <c r="S9726" i="121"/>
  <c r="L9624" i="121"/>
  <c r="L9623" i="121"/>
  <c r="M9620" i="121"/>
  <c r="N9587" i="121"/>
  <c r="S9566" i="121"/>
  <c r="M9412" i="121"/>
  <c r="L9397" i="121"/>
  <c r="Q9289" i="121"/>
  <c r="Q9249" i="121"/>
  <c r="S9046" i="121"/>
  <c r="O9030" i="121"/>
  <c r="L8909" i="121"/>
  <c r="M8908" i="121"/>
  <c r="P8897" i="121"/>
  <c r="P8332" i="121"/>
  <c r="M7797" i="121"/>
  <c r="S7279" i="121"/>
  <c r="S7149" i="121"/>
  <c r="S6676" i="121"/>
  <c r="M6669" i="121"/>
  <c r="S5754" i="121"/>
  <c r="N4322" i="121"/>
  <c r="N9987" i="121"/>
  <c r="O9746" i="121"/>
  <c r="N9523" i="121"/>
  <c r="S9518" i="121"/>
  <c r="L9517" i="121"/>
  <c r="M9516" i="121"/>
  <c r="N9491" i="121"/>
  <c r="N9427" i="121"/>
  <c r="N9419" i="121"/>
  <c r="O9329" i="121"/>
  <c r="M9323" i="121"/>
  <c r="M9258" i="121"/>
  <c r="Q9192" i="121"/>
  <c r="R9063" i="121"/>
  <c r="S9014" i="121"/>
  <c r="S8950" i="121"/>
  <c r="O8690" i="121"/>
  <c r="L8677" i="121"/>
  <c r="R8674" i="121"/>
  <c r="L8669" i="121"/>
  <c r="N8667" i="121"/>
  <c r="P8665" i="121"/>
  <c r="M8556" i="121"/>
  <c r="M8540" i="121"/>
  <c r="O8538" i="121"/>
  <c r="P7882" i="121"/>
  <c r="Q7449" i="121"/>
  <c r="S6180" i="121"/>
  <c r="R5225" i="121"/>
  <c r="L5103" i="121"/>
  <c r="Q10000" i="121"/>
  <c r="L9997" i="121"/>
  <c r="O9994" i="121"/>
  <c r="P9889" i="121"/>
  <c r="M9884" i="121"/>
  <c r="Q9768" i="121"/>
  <c r="R9679" i="121"/>
  <c r="R9647" i="121"/>
  <c r="S9550" i="121"/>
  <c r="S9542" i="121"/>
  <c r="L9437" i="121"/>
  <c r="M9436" i="121"/>
  <c r="S9430" i="121"/>
  <c r="L9429" i="121"/>
  <c r="R9383" i="121"/>
  <c r="Q9355" i="121"/>
  <c r="P9347" i="121"/>
  <c r="N9322" i="121"/>
  <c r="O9277" i="121"/>
  <c r="N9269" i="121"/>
  <c r="M9261" i="121"/>
  <c r="P9205" i="121"/>
  <c r="P9201" i="121"/>
  <c r="Q9072" i="121"/>
  <c r="R8943" i="121"/>
  <c r="S8806" i="121"/>
  <c r="R8780" i="121"/>
  <c r="M8460" i="121"/>
  <c r="M8157" i="121"/>
  <c r="O7611" i="121"/>
  <c r="L7502" i="121"/>
  <c r="Q6824" i="121"/>
  <c r="Q8399" i="121"/>
  <c r="N8180" i="121"/>
  <c r="L8046" i="121"/>
  <c r="N8036" i="121"/>
  <c r="M7933" i="121"/>
  <c r="L7806" i="121"/>
  <c r="N7692" i="121"/>
  <c r="R7576" i="121"/>
  <c r="P7570" i="121"/>
  <c r="R7449" i="121"/>
  <c r="L7326" i="121"/>
  <c r="M7325" i="121"/>
  <c r="M7205" i="121"/>
  <c r="N7090" i="121"/>
  <c r="R7086" i="121"/>
  <c r="M6828" i="121"/>
  <c r="S6572" i="121"/>
  <c r="L6443" i="121"/>
  <c r="M6442" i="121"/>
  <c r="Q6342" i="121"/>
  <c r="L6339" i="121"/>
  <c r="N6233" i="121"/>
  <c r="R5909" i="121"/>
  <c r="S5810" i="121"/>
  <c r="M5736" i="121"/>
  <c r="S5650" i="121"/>
  <c r="M5643" i="121"/>
  <c r="L5641" i="121"/>
  <c r="M5560" i="121"/>
  <c r="R5523" i="121"/>
  <c r="S5442" i="121"/>
  <c r="O5364" i="121"/>
  <c r="O5212" i="121"/>
  <c r="R5081" i="121"/>
  <c r="R4945" i="121"/>
  <c r="L4553" i="121"/>
  <c r="M4453" i="121"/>
  <c r="S4065" i="121"/>
  <c r="S3122" i="121"/>
  <c r="O3014" i="121"/>
  <c r="N8763" i="121"/>
  <c r="S8758" i="121"/>
  <c r="L8637" i="121"/>
  <c r="O8514" i="121"/>
  <c r="R8408" i="121"/>
  <c r="Q8402" i="121"/>
  <c r="N8317" i="121"/>
  <c r="R8314" i="121"/>
  <c r="R8193" i="121"/>
  <c r="L8062" i="121"/>
  <c r="N8060" i="121"/>
  <c r="P8059" i="121"/>
  <c r="L8054" i="121"/>
  <c r="R7944" i="121"/>
  <c r="L7830" i="121"/>
  <c r="Q7697" i="121"/>
  <c r="N7588" i="121"/>
  <c r="Q7585" i="121"/>
  <c r="N7580" i="121"/>
  <c r="M7477" i="121"/>
  <c r="R7472" i="121"/>
  <c r="L7100" i="121"/>
  <c r="M7099" i="121"/>
  <c r="M7091" i="121"/>
  <c r="N6769" i="121"/>
  <c r="P6767" i="121"/>
  <c r="M6698" i="121"/>
  <c r="Q6598" i="121"/>
  <c r="P6458" i="121"/>
  <c r="Q6350" i="121"/>
  <c r="S6252" i="121"/>
  <c r="M6138" i="121"/>
  <c r="O6136" i="121"/>
  <c r="O5918" i="121"/>
  <c r="M5754" i="121"/>
  <c r="L5657" i="121"/>
  <c r="M5656" i="121"/>
  <c r="P5565" i="121"/>
  <c r="Q5524" i="121"/>
  <c r="M5448" i="121"/>
  <c r="M5374" i="121"/>
  <c r="N5293" i="121"/>
  <c r="O5292" i="121"/>
  <c r="P5091" i="121"/>
  <c r="R5089" i="121"/>
  <c r="L5088" i="121"/>
  <c r="N4957" i="121"/>
  <c r="L4869" i="121"/>
  <c r="P4837" i="121"/>
  <c r="L4761" i="121"/>
  <c r="O4758" i="121"/>
  <c r="M4754" i="121"/>
  <c r="O4702" i="121"/>
  <c r="R3773" i="121"/>
  <c r="L2405" i="121"/>
  <c r="M2215" i="121"/>
  <c r="M1840" i="121"/>
  <c r="P497" i="121"/>
  <c r="Q8931" i="121"/>
  <c r="M8772" i="121"/>
  <c r="R8767" i="121"/>
  <c r="L8765" i="121"/>
  <c r="N8755" i="121"/>
  <c r="L8661" i="121"/>
  <c r="S8534" i="121"/>
  <c r="P8457" i="121"/>
  <c r="P8449" i="121"/>
  <c r="Q8339" i="121"/>
  <c r="R8240" i="121"/>
  <c r="R8224" i="121"/>
  <c r="M8205" i="121"/>
  <c r="P7890" i="121"/>
  <c r="L7846" i="121"/>
  <c r="N7844" i="121"/>
  <c r="L7838" i="121"/>
  <c r="L7494" i="121"/>
  <c r="Q7481" i="121"/>
  <c r="R7368" i="121"/>
  <c r="M6971" i="121"/>
  <c r="N6970" i="121"/>
  <c r="M6963" i="121"/>
  <c r="L6865" i="121"/>
  <c r="N6864" i="121"/>
  <c r="N6863" i="121"/>
  <c r="O6776" i="121"/>
  <c r="L6707" i="121"/>
  <c r="P6679" i="121"/>
  <c r="P6607" i="121"/>
  <c r="Q6606" i="121"/>
  <c r="M6602" i="121"/>
  <c r="R6477" i="121"/>
  <c r="S6412" i="121"/>
  <c r="S6404" i="121"/>
  <c r="N6358" i="121"/>
  <c r="R6261" i="121"/>
  <c r="L6259" i="121"/>
  <c r="Q6254" i="121"/>
  <c r="Q6230" i="121"/>
  <c r="M6194" i="121"/>
  <c r="M6154" i="121"/>
  <c r="P6151" i="121"/>
  <c r="M6146" i="121"/>
  <c r="Q6078" i="121"/>
  <c r="P5927" i="121"/>
  <c r="P5925" i="121"/>
  <c r="P5924" i="121"/>
  <c r="P5923" i="121"/>
  <c r="Q5871" i="121"/>
  <c r="N5839" i="121"/>
  <c r="Q5829" i="121"/>
  <c r="P5757" i="121"/>
  <c r="P5685" i="121"/>
  <c r="S5668" i="121"/>
  <c r="N5567" i="121"/>
  <c r="N5527" i="121"/>
  <c r="R5499" i="121"/>
  <c r="P5375" i="121"/>
  <c r="P5299" i="121"/>
  <c r="R5265" i="121"/>
  <c r="P5227" i="121"/>
  <c r="P4971" i="121"/>
  <c r="L4959" i="121"/>
  <c r="L4951" i="121"/>
  <c r="L4935" i="121"/>
  <c r="Q4907" i="121"/>
  <c r="M4888" i="121"/>
  <c r="M4878" i="121"/>
  <c r="M4876" i="121"/>
  <c r="M4874" i="121"/>
  <c r="L4870" i="121"/>
  <c r="S4770" i="121"/>
  <c r="N4767" i="121"/>
  <c r="Q3910" i="121"/>
  <c r="L3736" i="121"/>
  <c r="S3249" i="121"/>
  <c r="Q1068" i="121"/>
  <c r="N912" i="121"/>
  <c r="N141" i="121"/>
  <c r="N6617" i="121"/>
  <c r="P6615" i="121"/>
  <c r="L6611" i="121"/>
  <c r="L6491" i="121"/>
  <c r="S6484" i="121"/>
  <c r="R6381" i="121"/>
  <c r="S6276" i="121"/>
  <c r="P6274" i="121"/>
  <c r="L6163" i="121"/>
  <c r="M6162" i="121"/>
  <c r="S6036" i="121"/>
  <c r="M6034" i="121"/>
  <c r="O5944" i="121"/>
  <c r="R5771" i="121"/>
  <c r="Q5692" i="121"/>
  <c r="S5575" i="121"/>
  <c r="Q5532" i="121"/>
  <c r="L5531" i="121"/>
  <c r="P5461" i="121"/>
  <c r="S5459" i="121"/>
  <c r="R5233" i="121"/>
  <c r="Q5138" i="121"/>
  <c r="N5013" i="121"/>
  <c r="S5000" i="121"/>
  <c r="L4601" i="121"/>
  <c r="P4012" i="121"/>
  <c r="P3764" i="121"/>
  <c r="N3374" i="121"/>
  <c r="R2782" i="121"/>
  <c r="S984" i="121"/>
  <c r="S385" i="121"/>
  <c r="S8710" i="121"/>
  <c r="S8694" i="121"/>
  <c r="L8565" i="121"/>
  <c r="M8564" i="121"/>
  <c r="M8452" i="121"/>
  <c r="O8335" i="121"/>
  <c r="Q8097" i="121"/>
  <c r="Q7985" i="121"/>
  <c r="S7887" i="121"/>
  <c r="R7882" i="121"/>
  <c r="S7744" i="121"/>
  <c r="P7738" i="121"/>
  <c r="R7736" i="121"/>
  <c r="R7672" i="121"/>
  <c r="N7644" i="121"/>
  <c r="N7636" i="121"/>
  <c r="Q7633" i="121"/>
  <c r="N7628" i="121"/>
  <c r="S7623" i="121"/>
  <c r="Q7513" i="121"/>
  <c r="S7383" i="121"/>
  <c r="N7247" i="121"/>
  <c r="R7158" i="121"/>
  <c r="R7022" i="121"/>
  <c r="Q6879" i="121"/>
  <c r="M6787" i="121"/>
  <c r="L6723" i="121"/>
  <c r="O6632" i="121"/>
  <c r="M6506" i="121"/>
  <c r="N6393" i="121"/>
  <c r="M6386" i="121"/>
  <c r="L6291" i="121"/>
  <c r="R6285" i="121"/>
  <c r="S6060" i="121"/>
  <c r="L6059" i="121"/>
  <c r="L5949" i="121"/>
  <c r="O5857" i="121"/>
  <c r="M5852" i="121"/>
  <c r="M5696" i="121"/>
  <c r="R5603" i="121"/>
  <c r="N5595" i="121"/>
  <c r="P5469" i="121"/>
  <c r="R5468" i="121"/>
  <c r="L5465" i="121"/>
  <c r="M5464" i="121"/>
  <c r="N5405" i="121"/>
  <c r="N5401" i="121"/>
  <c r="N5400" i="121"/>
  <c r="M5397" i="121"/>
  <c r="P5291" i="121"/>
  <c r="S5264" i="121"/>
  <c r="L5247" i="121"/>
  <c r="L5243" i="121"/>
  <c r="S5240" i="121"/>
  <c r="R5177" i="121"/>
  <c r="M5022" i="121"/>
  <c r="S4917" i="121"/>
  <c r="P4899" i="121"/>
  <c r="S4810" i="121"/>
  <c r="Q4423" i="121"/>
  <c r="S4415" i="121"/>
  <c r="N4266" i="121"/>
  <c r="S4133" i="121"/>
  <c r="N4130" i="121"/>
  <c r="O3848" i="121"/>
  <c r="P3839" i="121"/>
  <c r="R2495" i="121"/>
  <c r="S1936" i="121"/>
  <c r="S1609" i="121"/>
  <c r="N326" i="121"/>
  <c r="S8349" i="121"/>
  <c r="R8346" i="121"/>
  <c r="L8249" i="121"/>
  <c r="L8246" i="121"/>
  <c r="Q8017" i="121"/>
  <c r="R8008" i="121"/>
  <c r="Q8001" i="121"/>
  <c r="P7898" i="121"/>
  <c r="N7892" i="121"/>
  <c r="S7759" i="121"/>
  <c r="P7643" i="121"/>
  <c r="Q7641" i="121"/>
  <c r="N7524" i="121"/>
  <c r="N7300" i="121"/>
  <c r="S7295" i="121"/>
  <c r="O7259" i="121"/>
  <c r="P7256" i="121"/>
  <c r="N7162" i="121"/>
  <c r="Q7031" i="121"/>
  <c r="Q6906" i="121"/>
  <c r="S6797" i="121"/>
  <c r="L6731" i="121"/>
  <c r="M6730" i="121"/>
  <c r="M6642" i="121"/>
  <c r="N6641" i="121"/>
  <c r="M6522" i="121"/>
  <c r="P6399" i="121"/>
  <c r="N6209" i="121"/>
  <c r="M6069" i="121"/>
  <c r="P5967" i="121"/>
  <c r="R5965" i="121"/>
  <c r="Q5866" i="121"/>
  <c r="P5865" i="121"/>
  <c r="N5783" i="121"/>
  <c r="Q5620" i="121"/>
  <c r="N5607" i="121"/>
  <c r="Q5604" i="121"/>
  <c r="P5541" i="121"/>
  <c r="S5498" i="121"/>
  <c r="Q5479" i="121"/>
  <c r="P5413" i="121"/>
  <c r="O5412" i="121"/>
  <c r="N5325" i="121"/>
  <c r="L5271" i="121"/>
  <c r="Q5178" i="121"/>
  <c r="L5159" i="121"/>
  <c r="N5149" i="121"/>
  <c r="R4901" i="121"/>
  <c r="S4522" i="121"/>
  <c r="O4511" i="121"/>
  <c r="S3969" i="121"/>
  <c r="L3955" i="121"/>
  <c r="N3950" i="121"/>
  <c r="R3946" i="121"/>
  <c r="N3942" i="121"/>
  <c r="Q2512" i="121"/>
  <c r="L2315" i="121"/>
  <c r="R1733" i="121"/>
  <c r="Q8728" i="121"/>
  <c r="N8603" i="121"/>
  <c r="R8599" i="121"/>
  <c r="L8367" i="121"/>
  <c r="L8366" i="121"/>
  <c r="O8147" i="121"/>
  <c r="N7908" i="121"/>
  <c r="Q7905" i="121"/>
  <c r="N7780" i="121"/>
  <c r="R7776" i="121"/>
  <c r="L7526" i="121"/>
  <c r="S7423" i="121"/>
  <c r="P7306" i="121"/>
  <c r="R7211" i="121"/>
  <c r="L7172" i="121"/>
  <c r="R6908" i="121"/>
  <c r="L6811" i="121"/>
  <c r="Q6807" i="121"/>
  <c r="R6806" i="121"/>
  <c r="S6764" i="121"/>
  <c r="S6740" i="121"/>
  <c r="L6659" i="121"/>
  <c r="M6658" i="121"/>
  <c r="L6643" i="121"/>
  <c r="M6538" i="121"/>
  <c r="N6409" i="121"/>
  <c r="M6314" i="121"/>
  <c r="P6311" i="121"/>
  <c r="R6221" i="121"/>
  <c r="R6085" i="121"/>
  <c r="M6010" i="121"/>
  <c r="N5996" i="121"/>
  <c r="R5875" i="121"/>
  <c r="P5789" i="121"/>
  <c r="M5784" i="121"/>
  <c r="M5712" i="121"/>
  <c r="P5629" i="121"/>
  <c r="M5544" i="121"/>
  <c r="S5434" i="121"/>
  <c r="Q5424" i="121"/>
  <c r="P5339" i="121"/>
  <c r="L5338" i="121"/>
  <c r="L5337" i="121"/>
  <c r="L5335" i="121"/>
  <c r="R5281" i="121"/>
  <c r="N5277" i="121"/>
  <c r="N5200" i="121"/>
  <c r="M5198" i="121"/>
  <c r="Q5042" i="121"/>
  <c r="R4911" i="121"/>
  <c r="R4910" i="121"/>
  <c r="Q4628" i="121"/>
  <c r="R4627" i="121"/>
  <c r="O4322" i="121"/>
  <c r="N4162" i="121"/>
  <c r="R4158" i="121"/>
  <c r="L4148" i="121"/>
  <c r="M4147" i="121"/>
  <c r="S4141" i="121"/>
  <c r="L4124" i="121"/>
  <c r="N4114" i="121"/>
  <c r="Q4078" i="121"/>
  <c r="M4055" i="121"/>
  <c r="L4048" i="121"/>
  <c r="P4044" i="121"/>
  <c r="O3709" i="121"/>
  <c r="M3522" i="121"/>
  <c r="P1530" i="121"/>
  <c r="R761" i="121"/>
  <c r="S248" i="121"/>
  <c r="P3759" i="121"/>
  <c r="N3668" i="121"/>
  <c r="R3667" i="121"/>
  <c r="L3544" i="121"/>
  <c r="M3527" i="121"/>
  <c r="N3486" i="121"/>
  <c r="M3482" i="121"/>
  <c r="O3440" i="121"/>
  <c r="N3433" i="121"/>
  <c r="N3401" i="121"/>
  <c r="R3397" i="121"/>
  <c r="P3388" i="121"/>
  <c r="R3317" i="121"/>
  <c r="M3314" i="121"/>
  <c r="R3301" i="121"/>
  <c r="Q3235" i="121"/>
  <c r="L3200" i="121"/>
  <c r="S3187" i="121"/>
  <c r="S3184" i="121"/>
  <c r="O3070" i="121"/>
  <c r="R2721" i="121"/>
  <c r="R2718" i="121"/>
  <c r="S2680" i="121"/>
  <c r="Q2632" i="121"/>
  <c r="S2630" i="121"/>
  <c r="L2533" i="121"/>
  <c r="N2475" i="121"/>
  <c r="S2470" i="121"/>
  <c r="N2466" i="121"/>
  <c r="R2465" i="121"/>
  <c r="N2464" i="121"/>
  <c r="R2441" i="121"/>
  <c r="S2090" i="121"/>
  <c r="R2049" i="121"/>
  <c r="Q2048" i="121"/>
  <c r="N1925" i="121"/>
  <c r="Q1922" i="121"/>
  <c r="P1576" i="121"/>
  <c r="Q1477" i="121"/>
  <c r="R1370" i="121"/>
  <c r="R1279" i="121"/>
  <c r="S1278" i="121"/>
  <c r="M1178" i="121"/>
  <c r="N1161" i="121"/>
  <c r="S1148" i="121"/>
  <c r="M1144" i="121"/>
  <c r="L1045" i="121"/>
  <c r="L1015" i="121"/>
  <c r="P874" i="121"/>
  <c r="S857" i="121"/>
  <c r="L785" i="121"/>
  <c r="Q700" i="121"/>
  <c r="O691" i="121"/>
  <c r="M688" i="121"/>
  <c r="S479" i="121"/>
  <c r="L477" i="121"/>
  <c r="O396" i="121"/>
  <c r="R370" i="121"/>
  <c r="M361" i="121"/>
  <c r="N327" i="121"/>
  <c r="P174" i="121"/>
  <c r="N4881" i="121"/>
  <c r="P4781" i="121"/>
  <c r="M4680" i="121"/>
  <c r="L4665" i="121"/>
  <c r="L4463" i="121"/>
  <c r="N4459" i="121"/>
  <c r="Q4191" i="121"/>
  <c r="L3952" i="121"/>
  <c r="S3860" i="121"/>
  <c r="P3852" i="121"/>
  <c r="N3838" i="121"/>
  <c r="N3758" i="121"/>
  <c r="P3732" i="121"/>
  <c r="P3724" i="121"/>
  <c r="L3679" i="121"/>
  <c r="N3673" i="121"/>
  <c r="P3631" i="121"/>
  <c r="S3629" i="121"/>
  <c r="O3581" i="121"/>
  <c r="L3520" i="121"/>
  <c r="L3515" i="121"/>
  <c r="N3497" i="121"/>
  <c r="M3495" i="121"/>
  <c r="Q3493" i="121"/>
  <c r="L3488" i="121"/>
  <c r="M3487" i="121"/>
  <c r="N3465" i="121"/>
  <c r="N3446" i="121"/>
  <c r="O3408" i="121"/>
  <c r="M3207" i="121"/>
  <c r="L3204" i="121"/>
  <c r="L3203" i="121"/>
  <c r="S3090" i="121"/>
  <c r="M3088" i="121"/>
  <c r="N2967" i="121"/>
  <c r="O2966" i="121"/>
  <c r="Q2844" i="121"/>
  <c r="L2653" i="121"/>
  <c r="R2646" i="121"/>
  <c r="R2570" i="121"/>
  <c r="L2509" i="121"/>
  <c r="N2507" i="121"/>
  <c r="M2484" i="121"/>
  <c r="L2480" i="121"/>
  <c r="Q2442" i="121"/>
  <c r="L2413" i="121"/>
  <c r="N2364" i="121"/>
  <c r="P2276" i="121"/>
  <c r="P2259" i="121"/>
  <c r="M2246" i="121"/>
  <c r="Q2151" i="121"/>
  <c r="P2144" i="121"/>
  <c r="R2065" i="121"/>
  <c r="S1992" i="121"/>
  <c r="S1960" i="121"/>
  <c r="L1943" i="121"/>
  <c r="N1936" i="121"/>
  <c r="O1822" i="121"/>
  <c r="L1820" i="121"/>
  <c r="L1812" i="121"/>
  <c r="L1810" i="121"/>
  <c r="O1581" i="121"/>
  <c r="Q1384" i="121"/>
  <c r="Q1379" i="121"/>
  <c r="Q1376" i="121"/>
  <c r="S1310" i="121"/>
  <c r="M1185" i="121"/>
  <c r="M1064" i="121"/>
  <c r="L999" i="121"/>
  <c r="L966" i="121"/>
  <c r="R596" i="121"/>
  <c r="S533" i="121"/>
  <c r="L376" i="121"/>
  <c r="Q309" i="121"/>
  <c r="O206" i="121"/>
  <c r="O198" i="121"/>
  <c r="Q82" i="121"/>
  <c r="M4688" i="121"/>
  <c r="N4687" i="121"/>
  <c r="Q4580" i="121"/>
  <c r="M4578" i="121"/>
  <c r="M4468" i="121"/>
  <c r="M4467" i="121"/>
  <c r="O4465" i="121"/>
  <c r="N4388" i="121"/>
  <c r="P4384" i="121"/>
  <c r="N4226" i="121"/>
  <c r="S4101" i="121"/>
  <c r="L3987" i="121"/>
  <c r="M3871" i="121"/>
  <c r="O3869" i="121"/>
  <c r="M3863" i="121"/>
  <c r="L3848" i="121"/>
  <c r="L3803" i="121"/>
  <c r="N3774" i="121"/>
  <c r="Q3771" i="121"/>
  <c r="S3764" i="121"/>
  <c r="O3717" i="121"/>
  <c r="P3692" i="121"/>
  <c r="Q3649" i="121"/>
  <c r="N3554" i="121"/>
  <c r="S3553" i="121"/>
  <c r="S3529" i="121"/>
  <c r="L3456" i="121"/>
  <c r="N3414" i="121"/>
  <c r="R3338" i="121"/>
  <c r="L3097" i="121"/>
  <c r="O2982" i="121"/>
  <c r="R2979" i="121"/>
  <c r="O2854" i="121"/>
  <c r="L2589" i="121"/>
  <c r="Q2090" i="121"/>
  <c r="Q2084" i="121"/>
  <c r="R1726" i="121"/>
  <c r="S1701" i="121"/>
  <c r="L1700" i="121"/>
  <c r="L1588" i="121"/>
  <c r="O1496" i="121"/>
  <c r="O1495" i="121"/>
  <c r="S1100" i="121"/>
  <c r="L982" i="121"/>
  <c r="S895" i="121"/>
  <c r="O803" i="121"/>
  <c r="L525" i="121"/>
  <c r="R519" i="121"/>
  <c r="O388" i="121"/>
  <c r="L312" i="121"/>
  <c r="N226" i="121"/>
  <c r="O91" i="121"/>
  <c r="P4829" i="121"/>
  <c r="S4706" i="121"/>
  <c r="P4702" i="121"/>
  <c r="N4591" i="121"/>
  <c r="P4589" i="121"/>
  <c r="R4484" i="121"/>
  <c r="M4478" i="121"/>
  <c r="P4472" i="121"/>
  <c r="O4395" i="121"/>
  <c r="L4236" i="121"/>
  <c r="R3997" i="121"/>
  <c r="S3905" i="121"/>
  <c r="L3896" i="121"/>
  <c r="N3884" i="121"/>
  <c r="S3732" i="121"/>
  <c r="L3636" i="121"/>
  <c r="N3529" i="121"/>
  <c r="S3497" i="121"/>
  <c r="S3465" i="121"/>
  <c r="P3420" i="121"/>
  <c r="L3419" i="121"/>
  <c r="S3131" i="121"/>
  <c r="L3001" i="121"/>
  <c r="M3000" i="121"/>
  <c r="M2880" i="121"/>
  <c r="S2874" i="121"/>
  <c r="O2744" i="121"/>
  <c r="R2551" i="121"/>
  <c r="N2539" i="121"/>
  <c r="M2495" i="121"/>
  <c r="Q2384" i="121"/>
  <c r="R2383" i="121"/>
  <c r="M2372" i="121"/>
  <c r="O2332" i="121"/>
  <c r="M1733" i="121"/>
  <c r="O1601" i="121"/>
  <c r="R1589" i="121"/>
  <c r="L1554" i="121"/>
  <c r="L1506" i="121"/>
  <c r="N1505" i="121"/>
  <c r="P1103" i="121"/>
  <c r="S986" i="121"/>
  <c r="L906" i="121"/>
  <c r="M905" i="121"/>
  <c r="N827" i="121"/>
  <c r="M822" i="121"/>
  <c r="N821" i="121"/>
  <c r="N813" i="121"/>
  <c r="O728" i="121"/>
  <c r="P619" i="121"/>
  <c r="M420" i="121"/>
  <c r="R415" i="121"/>
  <c r="R408" i="121"/>
  <c r="L231" i="121"/>
  <c r="L105" i="121"/>
  <c r="L4497" i="121"/>
  <c r="N4495" i="121"/>
  <c r="R4408" i="121"/>
  <c r="M4405" i="121"/>
  <c r="N4404" i="121"/>
  <c r="O4403" i="121"/>
  <c r="P4402" i="121"/>
  <c r="P4120" i="121"/>
  <c r="R3901" i="121"/>
  <c r="Q3899" i="121"/>
  <c r="O3646" i="121"/>
  <c r="P3600" i="121"/>
  <c r="Q3555" i="121"/>
  <c r="N3505" i="121"/>
  <c r="R3501" i="121"/>
  <c r="R3498" i="121"/>
  <c r="R3469" i="121"/>
  <c r="L3467" i="121"/>
  <c r="R3373" i="121"/>
  <c r="P3356" i="121"/>
  <c r="N3151" i="121"/>
  <c r="L2897" i="121"/>
  <c r="M2896" i="121"/>
  <c r="Q2768" i="121"/>
  <c r="Q2751" i="121"/>
  <c r="M2747" i="121"/>
  <c r="O2292" i="121"/>
  <c r="M2223" i="121"/>
  <c r="N2198" i="121"/>
  <c r="M2196" i="121"/>
  <c r="L2160" i="121"/>
  <c r="R1789" i="121"/>
  <c r="S1611" i="121"/>
  <c r="S1610" i="121"/>
  <c r="P1519" i="121"/>
  <c r="L1451" i="121"/>
  <c r="N1412" i="121"/>
  <c r="Q1391" i="121"/>
  <c r="P1320" i="121"/>
  <c r="O1198" i="121"/>
  <c r="L1113" i="121"/>
  <c r="R1019" i="121"/>
  <c r="Q1001" i="121"/>
  <c r="S921" i="121"/>
  <c r="L777" i="121"/>
  <c r="Q742" i="121"/>
  <c r="N741" i="121"/>
  <c r="S740" i="121"/>
  <c r="S739" i="121"/>
  <c r="N735" i="121"/>
  <c r="N725" i="121"/>
  <c r="O639" i="121"/>
  <c r="R612" i="121"/>
  <c r="P545" i="121"/>
  <c r="L543" i="121"/>
  <c r="L342" i="121"/>
  <c r="S249" i="121"/>
  <c r="Q136" i="121"/>
  <c r="O3813" i="121"/>
  <c r="R3810" i="121"/>
  <c r="N3806" i="121"/>
  <c r="R3778" i="121"/>
  <c r="S3700" i="121"/>
  <c r="Q3653" i="121"/>
  <c r="M3642" i="121"/>
  <c r="O3617" i="121"/>
  <c r="O3613" i="121"/>
  <c r="N3610" i="121"/>
  <c r="O3561" i="121"/>
  <c r="N3478" i="121"/>
  <c r="R3426" i="121"/>
  <c r="P3374" i="121"/>
  <c r="L3363" i="121"/>
  <c r="M3343" i="121"/>
  <c r="R3242" i="121"/>
  <c r="Q3156" i="121"/>
  <c r="Q3155" i="121"/>
  <c r="L3033" i="121"/>
  <c r="R3027" i="121"/>
  <c r="N2907" i="121"/>
  <c r="P2775" i="121"/>
  <c r="L2774" i="121"/>
  <c r="L2773" i="121"/>
  <c r="L2676" i="121"/>
  <c r="L2661" i="121"/>
  <c r="M2422" i="121"/>
  <c r="L2208" i="121"/>
  <c r="Q2206" i="121"/>
  <c r="P2172" i="121"/>
  <c r="O2142" i="121"/>
  <c r="N2107" i="121"/>
  <c r="N2101" i="121"/>
  <c r="P1891" i="121"/>
  <c r="O1868" i="121"/>
  <c r="N1621" i="121"/>
  <c r="S1543" i="121"/>
  <c r="S1532" i="121"/>
  <c r="R1420" i="121"/>
  <c r="L1416" i="121"/>
  <c r="L1403" i="121"/>
  <c r="S1374" i="121"/>
  <c r="O1240" i="121"/>
  <c r="M1218" i="121"/>
  <c r="Q1012" i="121"/>
  <c r="O935" i="121"/>
  <c r="R928" i="121"/>
  <c r="N751" i="121"/>
  <c r="M646" i="121"/>
  <c r="N629" i="121"/>
  <c r="S142" i="121"/>
  <c r="P4749" i="121"/>
  <c r="O4638" i="121"/>
  <c r="P4533" i="121"/>
  <c r="S4429" i="121"/>
  <c r="L4308" i="121"/>
  <c r="O4305" i="121"/>
  <c r="M4299" i="121"/>
  <c r="S4293" i="121"/>
  <c r="L4292" i="121"/>
  <c r="P4020" i="121"/>
  <c r="P3927" i="121"/>
  <c r="L3923" i="121"/>
  <c r="Q3827" i="121"/>
  <c r="Q3782" i="121"/>
  <c r="R3746" i="121"/>
  <c r="R3741" i="121"/>
  <c r="R3709" i="121"/>
  <c r="O3536" i="121"/>
  <c r="N3534" i="121"/>
  <c r="R3381" i="121"/>
  <c r="R3378" i="121"/>
  <c r="S3369" i="121"/>
  <c r="O3367" i="121"/>
  <c r="N3286" i="121"/>
  <c r="N3278" i="121"/>
  <c r="O3273" i="121"/>
  <c r="S3265" i="121"/>
  <c r="P3174" i="121"/>
  <c r="Q3036" i="121"/>
  <c r="R2971" i="121"/>
  <c r="L2937" i="121"/>
  <c r="S2810" i="121"/>
  <c r="P2672" i="121"/>
  <c r="S2621" i="121"/>
  <c r="N2619" i="121"/>
  <c r="N2611" i="121"/>
  <c r="O2554" i="121"/>
  <c r="L2216" i="121"/>
  <c r="O2215" i="121"/>
  <c r="L2121" i="121"/>
  <c r="L2117" i="121"/>
  <c r="L2116" i="121"/>
  <c r="R1898" i="121"/>
  <c r="P1775" i="121"/>
  <c r="S1444" i="121"/>
  <c r="L1429" i="121"/>
  <c r="S1428" i="121"/>
  <c r="R1260" i="121"/>
  <c r="N1252" i="121"/>
  <c r="S764" i="121"/>
  <c r="L654" i="121"/>
  <c r="M653" i="121"/>
  <c r="L652" i="121"/>
  <c r="O564" i="121"/>
  <c r="O444" i="121"/>
  <c r="O442" i="121"/>
  <c r="Q278" i="121"/>
  <c r="Q266" i="121"/>
  <c r="N10011" i="121"/>
  <c r="L10005" i="121"/>
  <c r="O10002" i="121"/>
  <c r="M9996" i="121"/>
  <c r="P9993" i="121"/>
  <c r="Q9984" i="121"/>
  <c r="R9967" i="121"/>
  <c r="L9950" i="121"/>
  <c r="M9932" i="121"/>
  <c r="R9903" i="121"/>
  <c r="N9899" i="121"/>
  <c r="P9897" i="121"/>
  <c r="S9894" i="121"/>
  <c r="Q9888" i="121"/>
  <c r="M9880" i="121"/>
  <c r="S9838" i="121"/>
  <c r="S9832" i="121"/>
  <c r="S9822" i="121"/>
  <c r="L9821" i="121"/>
  <c r="O9818" i="121"/>
  <c r="P9817" i="121"/>
  <c r="N9811" i="121"/>
  <c r="L9805" i="121"/>
  <c r="Q9800" i="121"/>
  <c r="L9789" i="121"/>
  <c r="P9777" i="121"/>
  <c r="L9773" i="121"/>
  <c r="P9769" i="121"/>
  <c r="S9736" i="121"/>
  <c r="L9717" i="121"/>
  <c r="Q9712" i="121"/>
  <c r="N9707" i="121"/>
  <c r="Q9696" i="121"/>
  <c r="R9663" i="121"/>
  <c r="S9646" i="121"/>
  <c r="S9630" i="121"/>
  <c r="L9629" i="121"/>
  <c r="M9628" i="121"/>
  <c r="N9619" i="121"/>
  <c r="N9611" i="121"/>
  <c r="O9610" i="121"/>
  <c r="L9605" i="121"/>
  <c r="P9601" i="121"/>
  <c r="M9588" i="121"/>
  <c r="M9540" i="121"/>
  <c r="S9534" i="121"/>
  <c r="L9533" i="121"/>
  <c r="R9511" i="121"/>
  <c r="P9497" i="121"/>
  <c r="O9455" i="121"/>
  <c r="S9446" i="121"/>
  <c r="L9445" i="121"/>
  <c r="N9435" i="121"/>
  <c r="R9423" i="121"/>
  <c r="L9393" i="121"/>
  <c r="L9389" i="121"/>
  <c r="R9361" i="121"/>
  <c r="R9357" i="121"/>
  <c r="S9348" i="121"/>
  <c r="N9307" i="121"/>
  <c r="R9294" i="121"/>
  <c r="Q9288" i="121"/>
  <c r="Q9287" i="121"/>
  <c r="Q9286" i="121"/>
  <c r="R9224" i="121"/>
  <c r="S9134" i="121"/>
  <c r="L8821" i="121"/>
  <c r="P8729" i="121"/>
  <c r="S8622" i="121"/>
  <c r="P8537" i="121"/>
  <c r="L7998" i="121"/>
  <c r="M7925" i="121"/>
  <c r="L10007" i="121"/>
  <c r="N9995" i="121"/>
  <c r="M9988" i="121"/>
  <c r="L9981" i="121"/>
  <c r="Q9968" i="121"/>
  <c r="S9926" i="121"/>
  <c r="R9924" i="121"/>
  <c r="L9901" i="121"/>
  <c r="M9900" i="121"/>
  <c r="L9885" i="121"/>
  <c r="L9877" i="121"/>
  <c r="Q9864" i="121"/>
  <c r="Q9856" i="121"/>
  <c r="R9831" i="121"/>
  <c r="Q9802" i="121"/>
  <c r="L9797" i="121"/>
  <c r="M9796" i="121"/>
  <c r="N9771" i="121"/>
  <c r="L9765" i="121"/>
  <c r="L9757" i="121"/>
  <c r="P9753" i="121"/>
  <c r="Q9744" i="121"/>
  <c r="R9727" i="121"/>
  <c r="S9710" i="121"/>
  <c r="R9708" i="121"/>
  <c r="L9693" i="121"/>
  <c r="M9692" i="121"/>
  <c r="M9676" i="121"/>
  <c r="Q9648" i="121"/>
  <c r="R9625" i="121"/>
  <c r="S9614" i="121"/>
  <c r="L9613" i="121"/>
  <c r="N9603" i="121"/>
  <c r="Q9584" i="121"/>
  <c r="P9577" i="121"/>
  <c r="Q9568" i="121"/>
  <c r="Q9552" i="121"/>
  <c r="R9543" i="121"/>
  <c r="P9523" i="121"/>
  <c r="S9510" i="121"/>
  <c r="L9509" i="121"/>
  <c r="P9505" i="121"/>
  <c r="N9499" i="121"/>
  <c r="O9490" i="121"/>
  <c r="Q9488" i="121"/>
  <c r="Q9472" i="121"/>
  <c r="S9438" i="121"/>
  <c r="Q9426" i="121"/>
  <c r="L9421" i="121"/>
  <c r="Q9416" i="121"/>
  <c r="L9379" i="121"/>
  <c r="L9372" i="121"/>
  <c r="Q9356" i="121"/>
  <c r="Q9354" i="121"/>
  <c r="Q9353" i="121"/>
  <c r="Q9350" i="121"/>
  <c r="R9341" i="121"/>
  <c r="Q9322" i="121"/>
  <c r="L9315" i="121"/>
  <c r="S9305" i="121"/>
  <c r="Q9244" i="121"/>
  <c r="Q9064" i="121"/>
  <c r="P8641" i="121"/>
  <c r="O8203" i="121"/>
  <c r="R7768" i="121"/>
  <c r="Q7425" i="121"/>
  <c r="S10008" i="121"/>
  <c r="P9969" i="121"/>
  <c r="L9965" i="121"/>
  <c r="P9961" i="121"/>
  <c r="R9959" i="121"/>
  <c r="Q9936" i="121"/>
  <c r="R9927" i="121"/>
  <c r="S9918" i="121"/>
  <c r="L9893" i="121"/>
  <c r="M9892" i="121"/>
  <c r="P9865" i="121"/>
  <c r="M9860" i="121"/>
  <c r="P9857" i="121"/>
  <c r="L9853" i="121"/>
  <c r="P9841" i="121"/>
  <c r="M9836" i="121"/>
  <c r="P9833" i="121"/>
  <c r="R9804" i="121"/>
  <c r="M9772" i="121"/>
  <c r="Q9752" i="121"/>
  <c r="P9745" i="121"/>
  <c r="P9737" i="121"/>
  <c r="Q9728" i="121"/>
  <c r="S9702" i="121"/>
  <c r="S9686" i="121"/>
  <c r="L9685" i="121"/>
  <c r="N9683" i="121"/>
  <c r="P9681" i="121"/>
  <c r="P9665" i="121"/>
  <c r="L9661" i="121"/>
  <c r="P9649" i="121"/>
  <c r="S9622" i="121"/>
  <c r="R9599" i="121"/>
  <c r="L9597" i="121"/>
  <c r="L9589" i="121"/>
  <c r="R9575" i="121"/>
  <c r="P9561" i="121"/>
  <c r="R9551" i="121"/>
  <c r="Q9544" i="121"/>
  <c r="R9495" i="121"/>
  <c r="S9494" i="121"/>
  <c r="L9493" i="121"/>
  <c r="L9477" i="121"/>
  <c r="Q9456" i="121"/>
  <c r="R9439" i="121"/>
  <c r="P9427" i="121"/>
  <c r="S9406" i="121"/>
  <c r="L9405" i="121"/>
  <c r="O9360" i="121"/>
  <c r="P9348" i="121"/>
  <c r="Q9343" i="121"/>
  <c r="L9254" i="121"/>
  <c r="P9073" i="121"/>
  <c r="L8501" i="121"/>
  <c r="M8476" i="121"/>
  <c r="O8324" i="121"/>
  <c r="R8048" i="121"/>
  <c r="N7716" i="121"/>
  <c r="L7606" i="121"/>
  <c r="R10023" i="121"/>
  <c r="S10006" i="121"/>
  <c r="S10000" i="121"/>
  <c r="S9990" i="121"/>
  <c r="L9989" i="121"/>
  <c r="P9985" i="121"/>
  <c r="N9971" i="121"/>
  <c r="Q9960" i="121"/>
  <c r="Q9952" i="121"/>
  <c r="P9945" i="121"/>
  <c r="N9939" i="121"/>
  <c r="L9887" i="121"/>
  <c r="P9881" i="121"/>
  <c r="N9867" i="121"/>
  <c r="R9855" i="121"/>
  <c r="L9837" i="121"/>
  <c r="O9834" i="121"/>
  <c r="M9828" i="121"/>
  <c r="P9825" i="121"/>
  <c r="R9807" i="121"/>
  <c r="L9767" i="121"/>
  <c r="P9761" i="121"/>
  <c r="Q9760" i="121"/>
  <c r="N9755" i="121"/>
  <c r="N9747" i="121"/>
  <c r="S9742" i="121"/>
  <c r="P9729" i="121"/>
  <c r="S9688" i="121"/>
  <c r="S9678" i="121"/>
  <c r="L9677" i="121"/>
  <c r="N9675" i="121"/>
  <c r="P9673" i="121"/>
  <c r="Q9672" i="121"/>
  <c r="N9667" i="121"/>
  <c r="O9650" i="121"/>
  <c r="P9641" i="121"/>
  <c r="N9635" i="121"/>
  <c r="Q9632" i="121"/>
  <c r="S9606" i="121"/>
  <c r="R9604" i="121"/>
  <c r="Q9586" i="121"/>
  <c r="S9582" i="121"/>
  <c r="L9581" i="121"/>
  <c r="L9557" i="121"/>
  <c r="P9545" i="121"/>
  <c r="S9502" i="121"/>
  <c r="Q9490" i="121"/>
  <c r="R9487" i="121"/>
  <c r="L9485" i="121"/>
  <c r="M9484" i="121"/>
  <c r="N9475" i="121"/>
  <c r="L9461" i="121"/>
  <c r="Q9448" i="121"/>
  <c r="Q9440" i="121"/>
  <c r="R9412" i="121"/>
  <c r="L9381" i="121"/>
  <c r="L9380" i="121"/>
  <c r="O9371" i="121"/>
  <c r="S9369" i="121"/>
  <c r="N9364" i="121"/>
  <c r="P9346" i="121"/>
  <c r="P9343" i="121"/>
  <c r="M9260" i="121"/>
  <c r="L9198" i="121"/>
  <c r="O9082" i="121"/>
  <c r="L8941" i="121"/>
  <c r="N8384" i="121"/>
  <c r="R7936" i="121"/>
  <c r="S7871" i="121"/>
  <c r="Q7577" i="121"/>
  <c r="R7568" i="121"/>
  <c r="N7548" i="121"/>
  <c r="N7508" i="121"/>
  <c r="R10007" i="121"/>
  <c r="S9998" i="121"/>
  <c r="S9992" i="121"/>
  <c r="M9972" i="121"/>
  <c r="N9963" i="121"/>
  <c r="L9941" i="121"/>
  <c r="R9935" i="121"/>
  <c r="Q9928" i="121"/>
  <c r="Q9920" i="121"/>
  <c r="L9869" i="121"/>
  <c r="M9868" i="121"/>
  <c r="S9862" i="121"/>
  <c r="L9861" i="121"/>
  <c r="N9843" i="121"/>
  <c r="N9835" i="121"/>
  <c r="L9829" i="121"/>
  <c r="O9826" i="121"/>
  <c r="N9819" i="121"/>
  <c r="Q9808" i="121"/>
  <c r="S9768" i="121"/>
  <c r="Q9754" i="121"/>
  <c r="R9751" i="121"/>
  <c r="S9750" i="121"/>
  <c r="L9749" i="121"/>
  <c r="N9739" i="121"/>
  <c r="N9731" i="121"/>
  <c r="O9679" i="121"/>
  <c r="M9668" i="121"/>
  <c r="N9651" i="121"/>
  <c r="Q9640" i="121"/>
  <c r="P9633" i="121"/>
  <c r="N9627" i="121"/>
  <c r="Q9624" i="121"/>
  <c r="P9587" i="121"/>
  <c r="S9574" i="121"/>
  <c r="L9573" i="121"/>
  <c r="M9572" i="121"/>
  <c r="S9559" i="121"/>
  <c r="N9547" i="121"/>
  <c r="O9546" i="121"/>
  <c r="P9537" i="121"/>
  <c r="L9525" i="121"/>
  <c r="Q9520" i="121"/>
  <c r="P9491" i="121"/>
  <c r="L9479" i="121"/>
  <c r="M9476" i="121"/>
  <c r="P9473" i="121"/>
  <c r="N9459" i="121"/>
  <c r="M9452" i="121"/>
  <c r="P9441" i="121"/>
  <c r="Q9432" i="121"/>
  <c r="N9415" i="121"/>
  <c r="S9390" i="121"/>
  <c r="O9383" i="121"/>
  <c r="L9364" i="121"/>
  <c r="P9362" i="121"/>
  <c r="N9353" i="121"/>
  <c r="N9350" i="121"/>
  <c r="O9341" i="121"/>
  <c r="O9338" i="121"/>
  <c r="P9336" i="121"/>
  <c r="N9335" i="121"/>
  <c r="M9326" i="121"/>
  <c r="S9300" i="121"/>
  <c r="S9290" i="121"/>
  <c r="O9289" i="121"/>
  <c r="L9213" i="121"/>
  <c r="L9205" i="121"/>
  <c r="N9091" i="121"/>
  <c r="R8631" i="121"/>
  <c r="S8518" i="121"/>
  <c r="M8312" i="121"/>
  <c r="O8131" i="121"/>
  <c r="N7516" i="121"/>
  <c r="Q7457" i="121"/>
  <c r="L7390" i="121"/>
  <c r="L5458" i="121"/>
  <c r="S5458" i="121"/>
  <c r="N3281" i="121"/>
  <c r="S3281" i="121"/>
  <c r="P10009" i="121"/>
  <c r="R9999" i="121"/>
  <c r="S9958" i="121"/>
  <c r="L9957" i="121"/>
  <c r="P9929" i="121"/>
  <c r="L9925" i="121"/>
  <c r="P9921" i="121"/>
  <c r="L9917" i="121"/>
  <c r="Q9904" i="121"/>
  <c r="S9886" i="121"/>
  <c r="S9878" i="121"/>
  <c r="L9845" i="121"/>
  <c r="L9839" i="121"/>
  <c r="N9827" i="121"/>
  <c r="M9820" i="121"/>
  <c r="Q9816" i="121"/>
  <c r="P9809" i="121"/>
  <c r="S9766" i="121"/>
  <c r="L9741" i="121"/>
  <c r="M9740" i="121"/>
  <c r="P9713" i="121"/>
  <c r="L9709" i="121"/>
  <c r="S9670" i="121"/>
  <c r="M9652" i="121"/>
  <c r="N9643" i="121"/>
  <c r="R9631" i="121"/>
  <c r="P9617" i="121"/>
  <c r="Q9608" i="121"/>
  <c r="P9579" i="121"/>
  <c r="L9565" i="121"/>
  <c r="O9554" i="121"/>
  <c r="P9553" i="121"/>
  <c r="Q9536" i="121"/>
  <c r="P9521" i="121"/>
  <c r="N9515" i="121"/>
  <c r="Q9512" i="121"/>
  <c r="R9481" i="121"/>
  <c r="S9470" i="121"/>
  <c r="L9469" i="121"/>
  <c r="M9460" i="121"/>
  <c r="P9457" i="121"/>
  <c r="O9450" i="121"/>
  <c r="N9443" i="121"/>
  <c r="M9428" i="121"/>
  <c r="S9368" i="121"/>
  <c r="S9367" i="121"/>
  <c r="L9350" i="121"/>
  <c r="P9349" i="121"/>
  <c r="L9336" i="121"/>
  <c r="N9331" i="121"/>
  <c r="M9327" i="121"/>
  <c r="P9320" i="121"/>
  <c r="R9299" i="121"/>
  <c r="R9296" i="121"/>
  <c r="R9293" i="121"/>
  <c r="S8958" i="121"/>
  <c r="O8698" i="121"/>
  <c r="S8419" i="121"/>
  <c r="Q8260" i="121"/>
  <c r="L8214" i="121"/>
  <c r="L8110" i="121"/>
  <c r="P7946" i="121"/>
  <c r="Q7833" i="121"/>
  <c r="Q7817" i="121"/>
  <c r="R7704" i="121"/>
  <c r="S7615" i="121"/>
  <c r="M7413" i="121"/>
  <c r="N7356" i="121"/>
  <c r="L10021" i="121"/>
  <c r="M10004" i="121"/>
  <c r="P10001" i="121"/>
  <c r="S9966" i="121"/>
  <c r="R9964" i="121"/>
  <c r="L9944" i="121"/>
  <c r="O9938" i="121"/>
  <c r="N9931" i="121"/>
  <c r="N9907" i="121"/>
  <c r="P9905" i="121"/>
  <c r="S9902" i="121"/>
  <c r="Q9896" i="121"/>
  <c r="S9840" i="121"/>
  <c r="L9831" i="121"/>
  <c r="O9810" i="121"/>
  <c r="P9801" i="121"/>
  <c r="S9798" i="121"/>
  <c r="Q9776" i="121"/>
  <c r="R9767" i="121"/>
  <c r="R9759" i="121"/>
  <c r="L9733" i="121"/>
  <c r="M9732" i="121"/>
  <c r="N9715" i="121"/>
  <c r="O9706" i="121"/>
  <c r="P9705" i="121"/>
  <c r="L9701" i="121"/>
  <c r="P9697" i="121"/>
  <c r="P9689" i="121"/>
  <c r="R9671" i="121"/>
  <c r="S9662" i="121"/>
  <c r="R9639" i="121"/>
  <c r="S9638" i="121"/>
  <c r="L9637" i="121"/>
  <c r="L9621" i="121"/>
  <c r="O9618" i="121"/>
  <c r="P9609" i="121"/>
  <c r="L9549" i="121"/>
  <c r="M9548" i="121"/>
  <c r="R9519" i="121"/>
  <c r="P9513" i="121"/>
  <c r="Q9504" i="121"/>
  <c r="S9478" i="121"/>
  <c r="S9454" i="121"/>
  <c r="L9453" i="121"/>
  <c r="N9451" i="121"/>
  <c r="P9449" i="121"/>
  <c r="P9433" i="121"/>
  <c r="P9425" i="121"/>
  <c r="L9413" i="121"/>
  <c r="M9392" i="121"/>
  <c r="N9355" i="121"/>
  <c r="O9342" i="121"/>
  <c r="N9333" i="121"/>
  <c r="N9332" i="121"/>
  <c r="N9330" i="121"/>
  <c r="R9329" i="121"/>
  <c r="O9321" i="121"/>
  <c r="L9317" i="121"/>
  <c r="P9306" i="121"/>
  <c r="N8867" i="121"/>
  <c r="S8838" i="121"/>
  <c r="O8746" i="121"/>
  <c r="S8159" i="121"/>
  <c r="Q8081" i="121"/>
  <c r="O7955" i="121"/>
  <c r="Q7745" i="121"/>
  <c r="L7310" i="121"/>
  <c r="M7238" i="121"/>
  <c r="N9279" i="121"/>
  <c r="O9274" i="121"/>
  <c r="O9273" i="121"/>
  <c r="N9270" i="121"/>
  <c r="P9265" i="121"/>
  <c r="R9249" i="121"/>
  <c r="M9238" i="121"/>
  <c r="L9229" i="121"/>
  <c r="N9223" i="121"/>
  <c r="P9218" i="121"/>
  <c r="P9210" i="121"/>
  <c r="Q9204" i="121"/>
  <c r="Q9200" i="121"/>
  <c r="R9191" i="121"/>
  <c r="L9149" i="121"/>
  <c r="L9141" i="121"/>
  <c r="L9109" i="121"/>
  <c r="L9093" i="121"/>
  <c r="P9089" i="121"/>
  <c r="S9086" i="121"/>
  <c r="Q9080" i="121"/>
  <c r="S9062" i="121"/>
  <c r="M9046" i="121"/>
  <c r="R9024" i="121"/>
  <c r="L9021" i="121"/>
  <c r="O9018" i="121"/>
  <c r="P9017" i="121"/>
  <c r="N9011" i="121"/>
  <c r="L9005" i="121"/>
  <c r="O9002" i="121"/>
  <c r="P9001" i="121"/>
  <c r="P8985" i="121"/>
  <c r="Q8968" i="121"/>
  <c r="S8942" i="121"/>
  <c r="L8925" i="121"/>
  <c r="M8924" i="121"/>
  <c r="P8921" i="121"/>
  <c r="S8886" i="121"/>
  <c r="R8823" i="121"/>
  <c r="Q8776" i="121"/>
  <c r="N8771" i="121"/>
  <c r="S8766" i="121"/>
  <c r="Q8760" i="121"/>
  <c r="P8753" i="121"/>
  <c r="N8747" i="121"/>
  <c r="R8727" i="121"/>
  <c r="M8684" i="121"/>
  <c r="N8675" i="121"/>
  <c r="Q8648" i="121"/>
  <c r="R8585" i="121"/>
  <c r="L8573" i="121"/>
  <c r="M8572" i="121"/>
  <c r="Q8568" i="121"/>
  <c r="N8563" i="121"/>
  <c r="L8557" i="121"/>
  <c r="O8554" i="121"/>
  <c r="N8547" i="121"/>
  <c r="O8546" i="121"/>
  <c r="P8521" i="121"/>
  <c r="R8503" i="121"/>
  <c r="R8476" i="121"/>
  <c r="N8459" i="121"/>
  <c r="L8445" i="121"/>
  <c r="S8438" i="121"/>
  <c r="R8406" i="121"/>
  <c r="Q8400" i="121"/>
  <c r="M8384" i="121"/>
  <c r="M8373" i="121"/>
  <c r="L8365" i="121"/>
  <c r="O8345" i="121"/>
  <c r="Q8328" i="121"/>
  <c r="N8307" i="121"/>
  <c r="L8304" i="121"/>
  <c r="L8270" i="121"/>
  <c r="P8258" i="121"/>
  <c r="P8245" i="121"/>
  <c r="R8216" i="121"/>
  <c r="S8207" i="121"/>
  <c r="L8190" i="121"/>
  <c r="R8176" i="121"/>
  <c r="L8174" i="121"/>
  <c r="P8138" i="121"/>
  <c r="L8118" i="121"/>
  <c r="R8096" i="121"/>
  <c r="S8087" i="121"/>
  <c r="R8081" i="121"/>
  <c r="L8070" i="121"/>
  <c r="N8068" i="121"/>
  <c r="P8026" i="121"/>
  <c r="N8012" i="121"/>
  <c r="R8000" i="121"/>
  <c r="M7965" i="121"/>
  <c r="Q7953" i="121"/>
  <c r="L7950" i="121"/>
  <c r="L7942" i="121"/>
  <c r="P7930" i="121"/>
  <c r="R7904" i="121"/>
  <c r="L7902" i="121"/>
  <c r="R7890" i="121"/>
  <c r="L7878" i="121"/>
  <c r="M7869" i="121"/>
  <c r="O7843" i="121"/>
  <c r="Q7825" i="121"/>
  <c r="L7801" i="121"/>
  <c r="O7768" i="121"/>
  <c r="M7757" i="121"/>
  <c r="Q7729" i="121"/>
  <c r="L7710" i="121"/>
  <c r="N7652" i="121"/>
  <c r="Q7649" i="121"/>
  <c r="L7646" i="121"/>
  <c r="R7640" i="121"/>
  <c r="O7635" i="121"/>
  <c r="P7610" i="121"/>
  <c r="Q7601" i="121"/>
  <c r="L7598" i="121"/>
  <c r="R7584" i="121"/>
  <c r="O7568" i="121"/>
  <c r="L7558" i="121"/>
  <c r="L7542" i="121"/>
  <c r="Q7521" i="121"/>
  <c r="R7512" i="121"/>
  <c r="R7457" i="121"/>
  <c r="S7448" i="121"/>
  <c r="L7446" i="121"/>
  <c r="P7434" i="121"/>
  <c r="N7428" i="121"/>
  <c r="L7406" i="121"/>
  <c r="O7356" i="121"/>
  <c r="N7324" i="121"/>
  <c r="O7315" i="121"/>
  <c r="Q7305" i="121"/>
  <c r="Q7289" i="121"/>
  <c r="S7214" i="121"/>
  <c r="O7213" i="121"/>
  <c r="M7075" i="121"/>
  <c r="N6946" i="121"/>
  <c r="L6934" i="121"/>
  <c r="O6831" i="121"/>
  <c r="Q6726" i="121"/>
  <c r="L6283" i="121"/>
  <c r="Q9276" i="121"/>
  <c r="Q9275" i="121"/>
  <c r="N9267" i="121"/>
  <c r="N9266" i="121"/>
  <c r="L9255" i="121"/>
  <c r="R9231" i="121"/>
  <c r="M9220" i="121"/>
  <c r="P9217" i="121"/>
  <c r="N9203" i="121"/>
  <c r="P9197" i="121"/>
  <c r="P9193" i="121"/>
  <c r="M9116" i="121"/>
  <c r="L9101" i="121"/>
  <c r="R9079" i="121"/>
  <c r="N9075" i="121"/>
  <c r="M9068" i="121"/>
  <c r="P9065" i="121"/>
  <c r="R8999" i="121"/>
  <c r="L8965" i="121"/>
  <c r="R8959" i="121"/>
  <c r="O8954" i="121"/>
  <c r="Q8944" i="121"/>
  <c r="R8935" i="121"/>
  <c r="S8918" i="121"/>
  <c r="L8885" i="121"/>
  <c r="P8881" i="121"/>
  <c r="N8859" i="121"/>
  <c r="O8858" i="121"/>
  <c r="P8833" i="121"/>
  <c r="S8774" i="121"/>
  <c r="R8762" i="121"/>
  <c r="R8759" i="121"/>
  <c r="L8757" i="121"/>
  <c r="L8749" i="121"/>
  <c r="N8739" i="121"/>
  <c r="O8738" i="121"/>
  <c r="Q8712" i="121"/>
  <c r="S8686" i="121"/>
  <c r="S8678" i="121"/>
  <c r="L8653" i="121"/>
  <c r="S8646" i="121"/>
  <c r="L8645" i="121"/>
  <c r="M8644" i="121"/>
  <c r="O8634" i="121"/>
  <c r="Q8632" i="121"/>
  <c r="M8628" i="121"/>
  <c r="S8566" i="121"/>
  <c r="L8549" i="121"/>
  <c r="L8541" i="121"/>
  <c r="N8539" i="121"/>
  <c r="L8525" i="121"/>
  <c r="L8485" i="121"/>
  <c r="R8471" i="121"/>
  <c r="O8442" i="121"/>
  <c r="L8432" i="121"/>
  <c r="Q8403" i="121"/>
  <c r="M8377" i="121"/>
  <c r="L8349" i="121"/>
  <c r="Q8337" i="121"/>
  <c r="N8328" i="121"/>
  <c r="N8320" i="121"/>
  <c r="N8258" i="121"/>
  <c r="S8247" i="121"/>
  <c r="O8195" i="121"/>
  <c r="O8180" i="121"/>
  <c r="L8158" i="121"/>
  <c r="N8156" i="121"/>
  <c r="L8142" i="121"/>
  <c r="O8123" i="121"/>
  <c r="Q8089" i="121"/>
  <c r="L8086" i="121"/>
  <c r="R8080" i="121"/>
  <c r="P8074" i="121"/>
  <c r="S8063" i="121"/>
  <c r="L8038" i="121"/>
  <c r="P8002" i="121"/>
  <c r="R7968" i="121"/>
  <c r="M7941" i="121"/>
  <c r="L7934" i="121"/>
  <c r="R7920" i="121"/>
  <c r="Q7897" i="121"/>
  <c r="M7893" i="121"/>
  <c r="N7884" i="121"/>
  <c r="M7845" i="121"/>
  <c r="O7811" i="121"/>
  <c r="S7791" i="121"/>
  <c r="Q7777" i="121"/>
  <c r="R7760" i="121"/>
  <c r="R7745" i="121"/>
  <c r="L7734" i="121"/>
  <c r="S7727" i="121"/>
  <c r="P7690" i="121"/>
  <c r="L7686" i="121"/>
  <c r="N7676" i="121"/>
  <c r="O7644" i="121"/>
  <c r="P7635" i="121"/>
  <c r="L7622" i="121"/>
  <c r="M7621" i="121"/>
  <c r="O7619" i="121"/>
  <c r="M7613" i="121"/>
  <c r="L7582" i="121"/>
  <c r="P7562" i="121"/>
  <c r="O7548" i="121"/>
  <c r="P7523" i="121"/>
  <c r="S7519" i="121"/>
  <c r="L7518" i="121"/>
  <c r="N7484" i="121"/>
  <c r="P7482" i="121"/>
  <c r="S7439" i="121"/>
  <c r="S7424" i="121"/>
  <c r="Q7409" i="121"/>
  <c r="R7384" i="121"/>
  <c r="N7372" i="121"/>
  <c r="Q7361" i="121"/>
  <c r="S7327" i="121"/>
  <c r="M7285" i="121"/>
  <c r="R7166" i="121"/>
  <c r="L6867" i="121"/>
  <c r="L6803" i="121"/>
  <c r="S6308" i="121"/>
  <c r="P6143" i="121"/>
  <c r="L6131" i="121"/>
  <c r="S6092" i="121"/>
  <c r="S9279" i="121"/>
  <c r="R9267" i="121"/>
  <c r="M9264" i="121"/>
  <c r="M9263" i="121"/>
  <c r="L9251" i="121"/>
  <c r="Q9238" i="121"/>
  <c r="O9234" i="121"/>
  <c r="M9208" i="121"/>
  <c r="N9196" i="121"/>
  <c r="O9195" i="121"/>
  <c r="L9189" i="121"/>
  <c r="P9177" i="121"/>
  <c r="L9118" i="121"/>
  <c r="L9085" i="121"/>
  <c r="M9084" i="121"/>
  <c r="L9069" i="121"/>
  <c r="O9066" i="121"/>
  <c r="N9059" i="121"/>
  <c r="P9057" i="121"/>
  <c r="P9049" i="121"/>
  <c r="R9023" i="121"/>
  <c r="S9006" i="121"/>
  <c r="R9004" i="121"/>
  <c r="L8989" i="121"/>
  <c r="M8988" i="121"/>
  <c r="S8982" i="121"/>
  <c r="L8981" i="121"/>
  <c r="N8963" i="121"/>
  <c r="N8955" i="121"/>
  <c r="R8951" i="121"/>
  <c r="P8945" i="121"/>
  <c r="Q8936" i="121"/>
  <c r="S8902" i="121"/>
  <c r="L8877" i="121"/>
  <c r="M8876" i="121"/>
  <c r="O8874" i="121"/>
  <c r="P8873" i="121"/>
  <c r="Q8840" i="121"/>
  <c r="R8831" i="121"/>
  <c r="P8809" i="121"/>
  <c r="R8775" i="121"/>
  <c r="Q8763" i="121"/>
  <c r="R8754" i="121"/>
  <c r="R8751" i="121"/>
  <c r="M8748" i="121"/>
  <c r="M8732" i="121"/>
  <c r="N8731" i="121"/>
  <c r="S8726" i="121"/>
  <c r="N8699" i="121"/>
  <c r="Q8696" i="121"/>
  <c r="S8662" i="121"/>
  <c r="N8635" i="121"/>
  <c r="P8633" i="121"/>
  <c r="P8625" i="121"/>
  <c r="O8618" i="121"/>
  <c r="P8601" i="121"/>
  <c r="Q8584" i="121"/>
  <c r="R8567" i="121"/>
  <c r="S8558" i="121"/>
  <c r="R8556" i="121"/>
  <c r="Q8536" i="121"/>
  <c r="L8533" i="121"/>
  <c r="M8524" i="121"/>
  <c r="O8506" i="121"/>
  <c r="P8489" i="121"/>
  <c r="S8448" i="121"/>
  <c r="L8433" i="121"/>
  <c r="L8431" i="121"/>
  <c r="L8430" i="121"/>
  <c r="S8417" i="121"/>
  <c r="P8395" i="121"/>
  <c r="P8393" i="121"/>
  <c r="O8378" i="121"/>
  <c r="S8354" i="121"/>
  <c r="S8351" i="121"/>
  <c r="O8323" i="121"/>
  <c r="O8321" i="121"/>
  <c r="L8314" i="121"/>
  <c r="R8297" i="121"/>
  <c r="S8279" i="121"/>
  <c r="S8253" i="121"/>
  <c r="L8238" i="121"/>
  <c r="L8182" i="121"/>
  <c r="S8175" i="121"/>
  <c r="M8159" i="121"/>
  <c r="S8144" i="121"/>
  <c r="N8140" i="121"/>
  <c r="L8134" i="121"/>
  <c r="L8126" i="121"/>
  <c r="N8076" i="121"/>
  <c r="R8064" i="121"/>
  <c r="N8028" i="121"/>
  <c r="P8027" i="121"/>
  <c r="N8004" i="121"/>
  <c r="R7960" i="121"/>
  <c r="M7957" i="121"/>
  <c r="S7951" i="121"/>
  <c r="R7946" i="121"/>
  <c r="Q7921" i="121"/>
  <c r="O7907" i="121"/>
  <c r="L7894" i="121"/>
  <c r="M7885" i="121"/>
  <c r="O7875" i="121"/>
  <c r="L7814" i="121"/>
  <c r="R7792" i="121"/>
  <c r="L7774" i="121"/>
  <c r="Q7761" i="121"/>
  <c r="S7743" i="121"/>
  <c r="L7702" i="121"/>
  <c r="M7677" i="121"/>
  <c r="O7636" i="121"/>
  <c r="R7625" i="121"/>
  <c r="L7614" i="121"/>
  <c r="N7612" i="121"/>
  <c r="N7604" i="121"/>
  <c r="N7572" i="121"/>
  <c r="O7563" i="121"/>
  <c r="Q7561" i="121"/>
  <c r="O7524" i="121"/>
  <c r="P7515" i="121"/>
  <c r="S7511" i="121"/>
  <c r="L7510" i="121"/>
  <c r="M7509" i="121"/>
  <c r="O7491" i="121"/>
  <c r="S7471" i="121"/>
  <c r="R7448" i="121"/>
  <c r="R7440" i="121"/>
  <c r="R7425" i="121"/>
  <c r="N7412" i="121"/>
  <c r="L7398" i="121"/>
  <c r="N7388" i="121"/>
  <c r="Q7385" i="121"/>
  <c r="M7373" i="121"/>
  <c r="O7371" i="121"/>
  <c r="P7362" i="121"/>
  <c r="R7344" i="121"/>
  <c r="R7328" i="121"/>
  <c r="S7319" i="121"/>
  <c r="N7308" i="121"/>
  <c r="M7301" i="121"/>
  <c r="Q7298" i="121"/>
  <c r="L7270" i="121"/>
  <c r="S6917" i="121"/>
  <c r="M6746" i="121"/>
  <c r="N6721" i="121"/>
  <c r="O6584" i="121"/>
  <c r="P6527" i="121"/>
  <c r="Q6422" i="121"/>
  <c r="Q6374" i="121"/>
  <c r="L6027" i="121"/>
  <c r="R9279" i="121"/>
  <c r="M9259" i="121"/>
  <c r="L9257" i="121"/>
  <c r="L9256" i="121"/>
  <c r="Q9242" i="121"/>
  <c r="P9235" i="121"/>
  <c r="R9223" i="121"/>
  <c r="S9218" i="121"/>
  <c r="S9214" i="121"/>
  <c r="N9179" i="121"/>
  <c r="O9178" i="121"/>
  <c r="L9165" i="121"/>
  <c r="P9161" i="121"/>
  <c r="S9158" i="121"/>
  <c r="S9110" i="121"/>
  <c r="S9094" i="121"/>
  <c r="L9077" i="121"/>
  <c r="M9076" i="121"/>
  <c r="N9067" i="121"/>
  <c r="L9061" i="121"/>
  <c r="N9035" i="121"/>
  <c r="S8998" i="121"/>
  <c r="Q8995" i="121"/>
  <c r="P8961" i="121"/>
  <c r="N8947" i="121"/>
  <c r="P8937" i="121"/>
  <c r="Q8920" i="121"/>
  <c r="R8895" i="121"/>
  <c r="M8878" i="121"/>
  <c r="L8861" i="121"/>
  <c r="M8860" i="121"/>
  <c r="S8854" i="121"/>
  <c r="L8853" i="121"/>
  <c r="L8845" i="121"/>
  <c r="O8826" i="121"/>
  <c r="P8817" i="121"/>
  <c r="O8810" i="121"/>
  <c r="P8793" i="121"/>
  <c r="L8781" i="121"/>
  <c r="Q8755" i="121"/>
  <c r="L8741" i="121"/>
  <c r="L8733" i="121"/>
  <c r="L8717" i="121"/>
  <c r="O8706" i="121"/>
  <c r="P8705" i="121"/>
  <c r="P8697" i="121"/>
  <c r="N8691" i="121"/>
  <c r="Q8688" i="121"/>
  <c r="R8663" i="121"/>
  <c r="R8641" i="121"/>
  <c r="S8630" i="121"/>
  <c r="L8629" i="121"/>
  <c r="N8627" i="121"/>
  <c r="N8611" i="121"/>
  <c r="M8604" i="121"/>
  <c r="S8598" i="121"/>
  <c r="R8575" i="121"/>
  <c r="R8537" i="121"/>
  <c r="P8513" i="121"/>
  <c r="L8509" i="121"/>
  <c r="P8497" i="121"/>
  <c r="M8492" i="121"/>
  <c r="R8449" i="121"/>
  <c r="S8414" i="121"/>
  <c r="M8406" i="121"/>
  <c r="O8388" i="121"/>
  <c r="S8352" i="121"/>
  <c r="P8328" i="121"/>
  <c r="O8322" i="121"/>
  <c r="M8307" i="121"/>
  <c r="Q8298" i="121"/>
  <c r="R8275" i="121"/>
  <c r="S8258" i="121"/>
  <c r="N8244" i="121"/>
  <c r="L8230" i="121"/>
  <c r="L8222" i="121"/>
  <c r="N8220" i="121"/>
  <c r="L8206" i="121"/>
  <c r="P8202" i="121"/>
  <c r="P8194" i="121"/>
  <c r="N8124" i="121"/>
  <c r="M8101" i="121"/>
  <c r="O8099" i="121"/>
  <c r="M8077" i="121"/>
  <c r="Q8065" i="121"/>
  <c r="R8056" i="121"/>
  <c r="N8052" i="121"/>
  <c r="S8047" i="121"/>
  <c r="S8031" i="121"/>
  <c r="S8016" i="121"/>
  <c r="L8014" i="121"/>
  <c r="M8013" i="121"/>
  <c r="M8005" i="121"/>
  <c r="N7988" i="121"/>
  <c r="Q7961" i="121"/>
  <c r="N7948" i="121"/>
  <c r="N7924" i="121"/>
  <c r="M7909" i="121"/>
  <c r="N7900" i="121"/>
  <c r="O7891" i="121"/>
  <c r="Q7881" i="121"/>
  <c r="N7876" i="121"/>
  <c r="Q7873" i="121"/>
  <c r="P7856" i="121"/>
  <c r="S7839" i="121"/>
  <c r="L7798" i="121"/>
  <c r="Q7793" i="121"/>
  <c r="O7763" i="121"/>
  <c r="R7744" i="121"/>
  <c r="O7716" i="121"/>
  <c r="N7700" i="121"/>
  <c r="S7695" i="121"/>
  <c r="L7694" i="121"/>
  <c r="Q7689" i="121"/>
  <c r="N7684" i="121"/>
  <c r="S7631" i="121"/>
  <c r="M7605" i="121"/>
  <c r="M7573" i="121"/>
  <c r="N7564" i="121"/>
  <c r="O7516" i="121"/>
  <c r="P7498" i="121"/>
  <c r="L7486" i="121"/>
  <c r="M7453" i="121"/>
  <c r="R7413" i="121"/>
  <c r="L7374" i="121"/>
  <c r="M7349" i="121"/>
  <c r="Q7329" i="121"/>
  <c r="R7320" i="121"/>
  <c r="P7299" i="121"/>
  <c r="L6683" i="121"/>
  <c r="N6633" i="121"/>
  <c r="O6472" i="121"/>
  <c r="R6245" i="121"/>
  <c r="S9336" i="121"/>
  <c r="L9319" i="121"/>
  <c r="L9318" i="121"/>
  <c r="R9295" i="121"/>
  <c r="Q9291" i="121"/>
  <c r="P9282" i="121"/>
  <c r="S9261" i="121"/>
  <c r="L9253" i="121"/>
  <c r="L9252" i="121"/>
  <c r="N9244" i="121"/>
  <c r="O9230" i="121"/>
  <c r="N9227" i="121"/>
  <c r="P9225" i="121"/>
  <c r="O9222" i="121"/>
  <c r="M9205" i="121"/>
  <c r="L9197" i="121"/>
  <c r="Q9160" i="121"/>
  <c r="R9151" i="121"/>
  <c r="S9142" i="121"/>
  <c r="P9137" i="121"/>
  <c r="S9072" i="121"/>
  <c r="M9036" i="121"/>
  <c r="P9025" i="121"/>
  <c r="R8969" i="121"/>
  <c r="L8957" i="121"/>
  <c r="M8956" i="121"/>
  <c r="P8953" i="121"/>
  <c r="Q8952" i="121"/>
  <c r="O8938" i="121"/>
  <c r="L8933" i="121"/>
  <c r="O8922" i="121"/>
  <c r="Q8904" i="121"/>
  <c r="S8870" i="121"/>
  <c r="Q8867" i="121"/>
  <c r="L8837" i="121"/>
  <c r="L8829" i="121"/>
  <c r="N8819" i="121"/>
  <c r="M8812" i="121"/>
  <c r="L8797" i="121"/>
  <c r="L8773" i="121"/>
  <c r="L8725" i="121"/>
  <c r="P8713" i="121"/>
  <c r="S8702" i="121"/>
  <c r="R8695" i="121"/>
  <c r="P8689" i="121"/>
  <c r="Q8664" i="121"/>
  <c r="S8638" i="121"/>
  <c r="L8621" i="121"/>
  <c r="M8620" i="121"/>
  <c r="L8613" i="121"/>
  <c r="L8605" i="121"/>
  <c r="L8589" i="121"/>
  <c r="N8587" i="121"/>
  <c r="L8581" i="121"/>
  <c r="Q8560" i="121"/>
  <c r="M8518" i="121"/>
  <c r="N8499" i="121"/>
  <c r="L8477" i="121"/>
  <c r="Q8456" i="121"/>
  <c r="S8446" i="121"/>
  <c r="L8398" i="121"/>
  <c r="O8389" i="121"/>
  <c r="R8344" i="121"/>
  <c r="M8332" i="121"/>
  <c r="N8315" i="121"/>
  <c r="Q8290" i="121"/>
  <c r="Q8289" i="121"/>
  <c r="Q8287" i="121"/>
  <c r="O8240" i="121"/>
  <c r="M8221" i="121"/>
  <c r="Q8209" i="121"/>
  <c r="N8196" i="121"/>
  <c r="M8184" i="121"/>
  <c r="Q8177" i="121"/>
  <c r="R8152" i="121"/>
  <c r="L8102" i="121"/>
  <c r="N8100" i="121"/>
  <c r="P8066" i="121"/>
  <c r="Q8057" i="121"/>
  <c r="M8053" i="121"/>
  <c r="R8032" i="121"/>
  <c r="S8023" i="121"/>
  <c r="R8017" i="121"/>
  <c r="L8006" i="121"/>
  <c r="Q7993" i="121"/>
  <c r="O7939" i="121"/>
  <c r="S7935" i="121"/>
  <c r="R7925" i="121"/>
  <c r="P7907" i="121"/>
  <c r="R7896" i="121"/>
  <c r="M7877" i="121"/>
  <c r="S7831" i="121"/>
  <c r="N7796" i="121"/>
  <c r="L7782" i="121"/>
  <c r="N7772" i="121"/>
  <c r="N7764" i="121"/>
  <c r="Q7753" i="121"/>
  <c r="S7711" i="121"/>
  <c r="O7704" i="121"/>
  <c r="S7679" i="121"/>
  <c r="O7667" i="121"/>
  <c r="R7664" i="121"/>
  <c r="R7632" i="121"/>
  <c r="S7607" i="121"/>
  <c r="L7574" i="121"/>
  <c r="M7565" i="121"/>
  <c r="O7555" i="121"/>
  <c r="P7554" i="121"/>
  <c r="M7552" i="121"/>
  <c r="O7508" i="121"/>
  <c r="S7479" i="121"/>
  <c r="Q7473" i="121"/>
  <c r="R7424" i="121"/>
  <c r="S7407" i="121"/>
  <c r="S7391" i="121"/>
  <c r="L7366" i="121"/>
  <c r="L7358" i="121"/>
  <c r="Q7321" i="121"/>
  <c r="O7300" i="121"/>
  <c r="Q7201" i="121"/>
  <c r="Q6959" i="121"/>
  <c r="R6843" i="121"/>
  <c r="S6780" i="121"/>
  <c r="P9280" i="121"/>
  <c r="Q9272" i="121"/>
  <c r="R9245" i="121"/>
  <c r="L9225" i="121"/>
  <c r="Q9220" i="121"/>
  <c r="Q9217" i="121"/>
  <c r="Q9216" i="121"/>
  <c r="O9198" i="121"/>
  <c r="L9181" i="121"/>
  <c r="M9180" i="121"/>
  <c r="S9174" i="121"/>
  <c r="L9173" i="121"/>
  <c r="N9163" i="121"/>
  <c r="O9146" i="121"/>
  <c r="Q9144" i="121"/>
  <c r="O9130" i="121"/>
  <c r="P9129" i="121"/>
  <c r="Q9096" i="121"/>
  <c r="R9073" i="121"/>
  <c r="L9053" i="121"/>
  <c r="M9052" i="121"/>
  <c r="L9022" i="121"/>
  <c r="Q9016" i="121"/>
  <c r="S8966" i="121"/>
  <c r="L8949" i="121"/>
  <c r="M8948" i="121"/>
  <c r="N8939" i="121"/>
  <c r="N8923" i="121"/>
  <c r="L8917" i="121"/>
  <c r="L8901" i="121"/>
  <c r="Q8888" i="121"/>
  <c r="M8838" i="121"/>
  <c r="M8820" i="121"/>
  <c r="L8813" i="121"/>
  <c r="N8803" i="121"/>
  <c r="O8778" i="121"/>
  <c r="P8777" i="121"/>
  <c r="P8769" i="121"/>
  <c r="M8764" i="121"/>
  <c r="R8729" i="121"/>
  <c r="L8709" i="121"/>
  <c r="R8703" i="121"/>
  <c r="L8701" i="121"/>
  <c r="L8693" i="121"/>
  <c r="R8687" i="121"/>
  <c r="O8682" i="121"/>
  <c r="R8639" i="121"/>
  <c r="L8597" i="121"/>
  <c r="M8588" i="121"/>
  <c r="O8578" i="121"/>
  <c r="N8571" i="121"/>
  <c r="R8535" i="121"/>
  <c r="M8511" i="121"/>
  <c r="M8500" i="121"/>
  <c r="N8483" i="121"/>
  <c r="L8469" i="121"/>
  <c r="R8447" i="121"/>
  <c r="R8434" i="121"/>
  <c r="L8428" i="121"/>
  <c r="S8418" i="121"/>
  <c r="S8413" i="121"/>
  <c r="N8408" i="121"/>
  <c r="P8397" i="121"/>
  <c r="P8394" i="121"/>
  <c r="P8392" i="121"/>
  <c r="O8386" i="121"/>
  <c r="N8382" i="121"/>
  <c r="P8355" i="121"/>
  <c r="Q8341" i="121"/>
  <c r="P8334" i="121"/>
  <c r="M8313" i="121"/>
  <c r="M8310" i="121"/>
  <c r="L8300" i="121"/>
  <c r="Q8284" i="121"/>
  <c r="R8246" i="121"/>
  <c r="O8224" i="121"/>
  <c r="N8212" i="121"/>
  <c r="Q8201" i="121"/>
  <c r="L8199" i="121"/>
  <c r="O8187" i="121"/>
  <c r="Q8153" i="121"/>
  <c r="S8119" i="121"/>
  <c r="N8092" i="121"/>
  <c r="P8091" i="121"/>
  <c r="Q8033" i="121"/>
  <c r="R8024" i="121"/>
  <c r="L8022" i="121"/>
  <c r="N7996" i="121"/>
  <c r="P7995" i="121"/>
  <c r="M7989" i="121"/>
  <c r="L7974" i="121"/>
  <c r="P7954" i="121"/>
  <c r="Q7945" i="121"/>
  <c r="N7940" i="121"/>
  <c r="R7928" i="121"/>
  <c r="S7919" i="121"/>
  <c r="O7908" i="121"/>
  <c r="R7888" i="121"/>
  <c r="S7863" i="121"/>
  <c r="R7832" i="121"/>
  <c r="R7797" i="121"/>
  <c r="M7765" i="121"/>
  <c r="P7754" i="121"/>
  <c r="N7740" i="121"/>
  <c r="R7712" i="121"/>
  <c r="O7692" i="121"/>
  <c r="S7680" i="121"/>
  <c r="M7669" i="121"/>
  <c r="L7630" i="121"/>
  <c r="N7620" i="121"/>
  <c r="R7608" i="121"/>
  <c r="S7599" i="121"/>
  <c r="O7588" i="121"/>
  <c r="S7576" i="121"/>
  <c r="L7566" i="121"/>
  <c r="N7556" i="121"/>
  <c r="S7535" i="121"/>
  <c r="S7503" i="121"/>
  <c r="N7476" i="121"/>
  <c r="L7462" i="121"/>
  <c r="S7455" i="121"/>
  <c r="Q7417" i="121"/>
  <c r="O7376" i="121"/>
  <c r="N7364" i="121"/>
  <c r="M7357" i="121"/>
  <c r="Q7353" i="121"/>
  <c r="S7351" i="121"/>
  <c r="P7322" i="121"/>
  <c r="S7263" i="121"/>
  <c r="O7248" i="121"/>
  <c r="M7236" i="121"/>
  <c r="M7234" i="121"/>
  <c r="L7231" i="121"/>
  <c r="L7230" i="121"/>
  <c r="M7212" i="121"/>
  <c r="S6540" i="121"/>
  <c r="M6514" i="121"/>
  <c r="N6481" i="121"/>
  <c r="P6263" i="121"/>
  <c r="O9278" i="121"/>
  <c r="R9256" i="121"/>
  <c r="L9237" i="121"/>
  <c r="S9236" i="121"/>
  <c r="M9232" i="121"/>
  <c r="M9229" i="121"/>
  <c r="Q9212" i="121"/>
  <c r="Q9208" i="121"/>
  <c r="R9200" i="121"/>
  <c r="Q9187" i="121"/>
  <c r="L9157" i="121"/>
  <c r="P9153" i="121"/>
  <c r="N9139" i="121"/>
  <c r="N9131" i="121"/>
  <c r="N9123" i="121"/>
  <c r="Q9088" i="121"/>
  <c r="S9070" i="121"/>
  <c r="N9064" i="121"/>
  <c r="L9045" i="121"/>
  <c r="L9037" i="121"/>
  <c r="P9033" i="121"/>
  <c r="Q9032" i="121"/>
  <c r="S9023" i="121"/>
  <c r="P9009" i="121"/>
  <c r="Q9000" i="121"/>
  <c r="M8950" i="121"/>
  <c r="M8940" i="121"/>
  <c r="L8893" i="121"/>
  <c r="P8889" i="121"/>
  <c r="Q8880" i="121"/>
  <c r="Q8872" i="121"/>
  <c r="L8822" i="121"/>
  <c r="L8805" i="121"/>
  <c r="M8796" i="121"/>
  <c r="S8790" i="121"/>
  <c r="L8789" i="121"/>
  <c r="N8779" i="121"/>
  <c r="Q8768" i="121"/>
  <c r="P8761" i="121"/>
  <c r="M8756" i="121"/>
  <c r="M8710" i="121"/>
  <c r="M8692" i="121"/>
  <c r="L8685" i="121"/>
  <c r="M8668" i="121"/>
  <c r="P8649" i="121"/>
  <c r="O8642" i="121"/>
  <c r="Q8603" i="121"/>
  <c r="S8584" i="121"/>
  <c r="N8579" i="121"/>
  <c r="P8577" i="121"/>
  <c r="P8569" i="121"/>
  <c r="P8561" i="121"/>
  <c r="S8510" i="121"/>
  <c r="L8502" i="121"/>
  <c r="S8454" i="121"/>
  <c r="Q8435" i="121"/>
  <c r="N8383" i="121"/>
  <c r="N8380" i="121"/>
  <c r="M8376" i="121"/>
  <c r="N8371" i="121"/>
  <c r="L8370" i="121"/>
  <c r="N8363" i="121"/>
  <c r="L8358" i="121"/>
  <c r="L8357" i="121"/>
  <c r="Q8338" i="121"/>
  <c r="Q8335" i="121"/>
  <c r="S8321" i="121"/>
  <c r="N8314" i="121"/>
  <c r="M8311" i="121"/>
  <c r="M8309" i="121"/>
  <c r="L8306" i="121"/>
  <c r="L8303" i="121"/>
  <c r="N8296" i="121"/>
  <c r="S8290" i="121"/>
  <c r="R8280" i="121"/>
  <c r="P8264" i="121"/>
  <c r="P8256" i="121"/>
  <c r="S8223" i="121"/>
  <c r="S8215" i="121"/>
  <c r="N8188" i="121"/>
  <c r="P8154" i="121"/>
  <c r="S8135" i="121"/>
  <c r="M8117" i="121"/>
  <c r="M8112" i="121"/>
  <c r="S8095" i="121"/>
  <c r="S8080" i="121"/>
  <c r="L8078" i="121"/>
  <c r="M8069" i="121"/>
  <c r="Q8025" i="121"/>
  <c r="P8010" i="121"/>
  <c r="S7999" i="121"/>
  <c r="L7982" i="121"/>
  <c r="M7973" i="121"/>
  <c r="N7964" i="121"/>
  <c r="R7952" i="121"/>
  <c r="Q7929" i="121"/>
  <c r="L7910" i="121"/>
  <c r="S7903" i="121"/>
  <c r="R7880" i="121"/>
  <c r="N7868" i="121"/>
  <c r="O7867" i="121"/>
  <c r="L7865" i="121"/>
  <c r="Q7841" i="121"/>
  <c r="O7780" i="121"/>
  <c r="L7766" i="121"/>
  <c r="N7756" i="121"/>
  <c r="L7742" i="121"/>
  <c r="R7728" i="121"/>
  <c r="Q7713" i="121"/>
  <c r="R7681" i="121"/>
  <c r="L7670" i="121"/>
  <c r="N7668" i="121"/>
  <c r="S7663" i="121"/>
  <c r="P7650" i="121"/>
  <c r="R7648" i="121"/>
  <c r="S7639" i="121"/>
  <c r="Q7609" i="121"/>
  <c r="R7577" i="121"/>
  <c r="M7557" i="121"/>
  <c r="M7541" i="121"/>
  <c r="M7539" i="121"/>
  <c r="R7520" i="121"/>
  <c r="M7496" i="121"/>
  <c r="R7477" i="121"/>
  <c r="L7454" i="121"/>
  <c r="S7447" i="121"/>
  <c r="M7445" i="121"/>
  <c r="N7444" i="121"/>
  <c r="Q7433" i="121"/>
  <c r="N7420" i="121"/>
  <c r="P7418" i="121"/>
  <c r="N7380" i="121"/>
  <c r="S7375" i="121"/>
  <c r="P7355" i="121"/>
  <c r="R7352" i="121"/>
  <c r="L7342" i="121"/>
  <c r="N7332" i="121"/>
  <c r="O7323" i="121"/>
  <c r="P7314" i="121"/>
  <c r="S7239" i="121"/>
  <c r="S7194" i="121"/>
  <c r="L7190" i="121"/>
  <c r="P7176" i="121"/>
  <c r="M7139" i="121"/>
  <c r="Q7047" i="121"/>
  <c r="O6891" i="121"/>
  <c r="P6383" i="121"/>
  <c r="N6321" i="121"/>
  <c r="M7317" i="121"/>
  <c r="O7307" i="121"/>
  <c r="L7302" i="121"/>
  <c r="O7299" i="121"/>
  <c r="N7282" i="121"/>
  <c r="Q7249" i="121"/>
  <c r="S7234" i="121"/>
  <c r="R7207" i="121"/>
  <c r="O7187" i="121"/>
  <c r="M7179" i="121"/>
  <c r="R7139" i="121"/>
  <c r="L7116" i="121"/>
  <c r="N7098" i="121"/>
  <c r="S7085" i="121"/>
  <c r="Q7005" i="121"/>
  <c r="Q6967" i="121"/>
  <c r="M6937" i="121"/>
  <c r="L6929" i="121"/>
  <c r="S6893" i="121"/>
  <c r="M6891" i="121"/>
  <c r="R6814" i="121"/>
  <c r="S6808" i="121"/>
  <c r="S6805" i="121"/>
  <c r="S6804" i="121"/>
  <c r="Q6782" i="121"/>
  <c r="Q6774" i="121"/>
  <c r="S6756" i="121"/>
  <c r="M6714" i="121"/>
  <c r="R6679" i="121"/>
  <c r="N6657" i="121"/>
  <c r="O6640" i="121"/>
  <c r="P6631" i="121"/>
  <c r="R6629" i="121"/>
  <c r="Q6614" i="121"/>
  <c r="M6610" i="121"/>
  <c r="R6605" i="121"/>
  <c r="N6601" i="121"/>
  <c r="L6547" i="121"/>
  <c r="N6537" i="121"/>
  <c r="N6521" i="121"/>
  <c r="P6503" i="121"/>
  <c r="S6476" i="121"/>
  <c r="P6447" i="121"/>
  <c r="N6441" i="121"/>
  <c r="R6440" i="121"/>
  <c r="N6425" i="121"/>
  <c r="P6423" i="121"/>
  <c r="M6418" i="121"/>
  <c r="O6408" i="121"/>
  <c r="Q6398" i="121"/>
  <c r="S6380" i="121"/>
  <c r="P6375" i="121"/>
  <c r="O6328" i="121"/>
  <c r="N6313" i="121"/>
  <c r="R6293" i="121"/>
  <c r="S6284" i="121"/>
  <c r="Q6273" i="121"/>
  <c r="S6260" i="121"/>
  <c r="N6249" i="121"/>
  <c r="O6232" i="121"/>
  <c r="P6194" i="121"/>
  <c r="L6179" i="121"/>
  <c r="L6171" i="121"/>
  <c r="N6161" i="121"/>
  <c r="Q6150" i="121"/>
  <c r="N6145" i="121"/>
  <c r="N6137" i="121"/>
  <c r="M6118" i="121"/>
  <c r="R6101" i="121"/>
  <c r="S6068" i="121"/>
  <c r="L6067" i="121"/>
  <c r="M6058" i="121"/>
  <c r="N6033" i="121"/>
  <c r="P6023" i="121"/>
  <c r="M5592" i="121"/>
  <c r="L7286" i="121"/>
  <c r="N7260" i="121"/>
  <c r="M7251" i="121"/>
  <c r="S7217" i="121"/>
  <c r="S7216" i="121"/>
  <c r="S7212" i="121"/>
  <c r="P7205" i="121"/>
  <c r="M7163" i="121"/>
  <c r="N7154" i="121"/>
  <c r="L7068" i="121"/>
  <c r="R7038" i="121"/>
  <c r="R6958" i="121"/>
  <c r="L6956" i="121"/>
  <c r="S6949" i="121"/>
  <c r="L6940" i="121"/>
  <c r="P6911" i="121"/>
  <c r="Q6894" i="121"/>
  <c r="L6866" i="121"/>
  <c r="Q6841" i="121"/>
  <c r="O6828" i="121"/>
  <c r="Q6810" i="121"/>
  <c r="S6789" i="121"/>
  <c r="M6778" i="121"/>
  <c r="M6770" i="121"/>
  <c r="O6768" i="121"/>
  <c r="L6732" i="121"/>
  <c r="N6713" i="121"/>
  <c r="L6635" i="121"/>
  <c r="S6588" i="121"/>
  <c r="S6564" i="121"/>
  <c r="L6539" i="121"/>
  <c r="M6530" i="121"/>
  <c r="L6523" i="121"/>
  <c r="L6507" i="121"/>
  <c r="P6487" i="121"/>
  <c r="Q6486" i="121"/>
  <c r="L6475" i="121"/>
  <c r="R6461" i="121"/>
  <c r="M6410" i="121"/>
  <c r="N6401" i="121"/>
  <c r="O6400" i="121"/>
  <c r="P6391" i="121"/>
  <c r="L6387" i="121"/>
  <c r="Q6382" i="121"/>
  <c r="M6378" i="121"/>
  <c r="S6356" i="121"/>
  <c r="N6350" i="121"/>
  <c r="R6341" i="121"/>
  <c r="M6330" i="121"/>
  <c r="N6329" i="121"/>
  <c r="N6297" i="121"/>
  <c r="Q6286" i="121"/>
  <c r="S6268" i="121"/>
  <c r="O6264" i="121"/>
  <c r="R6263" i="121"/>
  <c r="R6253" i="121"/>
  <c r="L6243" i="121"/>
  <c r="M6198" i="121"/>
  <c r="N6153" i="121"/>
  <c r="L6147" i="121"/>
  <c r="L6139" i="121"/>
  <c r="S6124" i="121"/>
  <c r="Q6086" i="121"/>
  <c r="L6035" i="121"/>
  <c r="N7284" i="121"/>
  <c r="R7280" i="121"/>
  <c r="L7262" i="121"/>
  <c r="O7253" i="121"/>
  <c r="N7243" i="121"/>
  <c r="R7208" i="121"/>
  <c r="R7206" i="121"/>
  <c r="S7189" i="121"/>
  <c r="O7188" i="121"/>
  <c r="L7164" i="121"/>
  <c r="M7155" i="121"/>
  <c r="O7145" i="121"/>
  <c r="P7144" i="121"/>
  <c r="L7127" i="121"/>
  <c r="L7044" i="121"/>
  <c r="P7016" i="121"/>
  <c r="S6965" i="121"/>
  <c r="M6939" i="121"/>
  <c r="M6936" i="121"/>
  <c r="L6932" i="121"/>
  <c r="L6930" i="121"/>
  <c r="P6897" i="121"/>
  <c r="P6894" i="121"/>
  <c r="Q6886" i="121"/>
  <c r="N6885" i="121"/>
  <c r="M6877" i="121"/>
  <c r="S6868" i="121"/>
  <c r="L6843" i="121"/>
  <c r="Q6802" i="121"/>
  <c r="L6779" i="121"/>
  <c r="N6726" i="121"/>
  <c r="P6719" i="121"/>
  <c r="S6718" i="121"/>
  <c r="Q6678" i="121"/>
  <c r="Q6662" i="121"/>
  <c r="R6661" i="121"/>
  <c r="L6632" i="121"/>
  <c r="S6604" i="121"/>
  <c r="P6591" i="121"/>
  <c r="L6571" i="121"/>
  <c r="S6548" i="121"/>
  <c r="M6540" i="121"/>
  <c r="N6513" i="121"/>
  <c r="Q6470" i="121"/>
  <c r="N6465" i="121"/>
  <c r="R6445" i="121"/>
  <c r="L6411" i="121"/>
  <c r="M6402" i="121"/>
  <c r="O6392" i="121"/>
  <c r="L6379" i="121"/>
  <c r="N6361" i="121"/>
  <c r="P6343" i="121"/>
  <c r="N6342" i="121"/>
  <c r="L6331" i="121"/>
  <c r="S6316" i="121"/>
  <c r="P6287" i="121"/>
  <c r="Q6278" i="121"/>
  <c r="P6255" i="121"/>
  <c r="N6254" i="121"/>
  <c r="S6228" i="121"/>
  <c r="M6226" i="121"/>
  <c r="S6196" i="121"/>
  <c r="Q6190" i="121"/>
  <c r="P6154" i="121"/>
  <c r="N6129" i="121"/>
  <c r="L6099" i="121"/>
  <c r="N6036" i="121"/>
  <c r="M6026" i="121"/>
  <c r="O6025" i="121"/>
  <c r="S5932" i="121"/>
  <c r="S5846" i="121"/>
  <c r="M5394" i="121"/>
  <c r="P7258" i="121"/>
  <c r="O7250" i="121"/>
  <c r="N7245" i="121"/>
  <c r="L7227" i="121"/>
  <c r="R7205" i="121"/>
  <c r="R7199" i="121"/>
  <c r="R7193" i="121"/>
  <c r="O7165" i="121"/>
  <c r="O7161" i="121"/>
  <c r="L7156" i="121"/>
  <c r="P7152" i="121"/>
  <c r="N7146" i="121"/>
  <c r="L7103" i="121"/>
  <c r="L7092" i="121"/>
  <c r="R7075" i="121"/>
  <c r="N7026" i="121"/>
  <c r="M7019" i="121"/>
  <c r="Q6983" i="121"/>
  <c r="O6977" i="121"/>
  <c r="L6975" i="121"/>
  <c r="L6933" i="121"/>
  <c r="L6931" i="121"/>
  <c r="S6914" i="121"/>
  <c r="S6847" i="121"/>
  <c r="S6844" i="121"/>
  <c r="S6829" i="121"/>
  <c r="L6827" i="121"/>
  <c r="P6825" i="121"/>
  <c r="O6808" i="121"/>
  <c r="O6793" i="121"/>
  <c r="M6780" i="121"/>
  <c r="P6775" i="121"/>
  <c r="S6774" i="121"/>
  <c r="L6768" i="121"/>
  <c r="M6762" i="121"/>
  <c r="L6747" i="121"/>
  <c r="S6724" i="121"/>
  <c r="S6721" i="121"/>
  <c r="N6697" i="121"/>
  <c r="M6674" i="121"/>
  <c r="O6664" i="121"/>
  <c r="O6648" i="121"/>
  <c r="R6645" i="121"/>
  <c r="S6633" i="121"/>
  <c r="L6605" i="121"/>
  <c r="N6593" i="121"/>
  <c r="O6592" i="121"/>
  <c r="Q6566" i="121"/>
  <c r="L6555" i="121"/>
  <c r="R6527" i="121"/>
  <c r="L6512" i="121"/>
  <c r="N6489" i="121"/>
  <c r="P6471" i="121"/>
  <c r="M6466" i="121"/>
  <c r="N6449" i="121"/>
  <c r="S6420" i="121"/>
  <c r="L6403" i="121"/>
  <c r="L6395" i="121"/>
  <c r="M6362" i="121"/>
  <c r="N6353" i="121"/>
  <c r="R6349" i="121"/>
  <c r="R6317" i="121"/>
  <c r="L6315" i="121"/>
  <c r="L6299" i="121"/>
  <c r="O6288" i="121"/>
  <c r="P6279" i="121"/>
  <c r="M6266" i="121"/>
  <c r="R6229" i="121"/>
  <c r="L6219" i="121"/>
  <c r="N6217" i="121"/>
  <c r="R6189" i="121"/>
  <c r="Q6143" i="121"/>
  <c r="M6130" i="121"/>
  <c r="L6123" i="121"/>
  <c r="P6087" i="121"/>
  <c r="L6083" i="121"/>
  <c r="L6051" i="121"/>
  <c r="M5954" i="121"/>
  <c r="S5948" i="121"/>
  <c r="M5904" i="121"/>
  <c r="Q5828" i="121"/>
  <c r="L5386" i="121"/>
  <c r="Q5306" i="121"/>
  <c r="Q5298" i="121"/>
  <c r="N7303" i="121"/>
  <c r="S7287" i="121"/>
  <c r="N7242" i="121"/>
  <c r="M7239" i="121"/>
  <c r="M7235" i="121"/>
  <c r="P7234" i="121"/>
  <c r="L7228" i="121"/>
  <c r="Q7204" i="121"/>
  <c r="S7173" i="121"/>
  <c r="N7166" i="121"/>
  <c r="O7157" i="121"/>
  <c r="O7153" i="121"/>
  <c r="M7147" i="121"/>
  <c r="S7141" i="121"/>
  <c r="S7133" i="121"/>
  <c r="S7109" i="121"/>
  <c r="O7081" i="121"/>
  <c r="M7078" i="121"/>
  <c r="S7047" i="121"/>
  <c r="L7030" i="121"/>
  <c r="L7028" i="121"/>
  <c r="M7027" i="121"/>
  <c r="L7020" i="121"/>
  <c r="L7012" i="121"/>
  <c r="R6998" i="121"/>
  <c r="S6935" i="121"/>
  <c r="S6916" i="121"/>
  <c r="L6915" i="121"/>
  <c r="O6887" i="121"/>
  <c r="M6850" i="121"/>
  <c r="N6824" i="121"/>
  <c r="S6716" i="121"/>
  <c r="Q6697" i="121"/>
  <c r="N6681" i="121"/>
  <c r="L6675" i="121"/>
  <c r="O6672" i="121"/>
  <c r="N6665" i="121"/>
  <c r="M6650" i="121"/>
  <c r="S6617" i="121"/>
  <c r="S6606" i="121"/>
  <c r="L6603" i="121"/>
  <c r="M6594" i="121"/>
  <c r="N6577" i="121"/>
  <c r="O6576" i="121"/>
  <c r="L6563" i="121"/>
  <c r="O6544" i="121"/>
  <c r="S6524" i="121"/>
  <c r="M6490" i="121"/>
  <c r="L6467" i="121"/>
  <c r="M6450" i="121"/>
  <c r="M6426" i="121"/>
  <c r="N6377" i="121"/>
  <c r="L6363" i="121"/>
  <c r="O6360" i="121"/>
  <c r="P6359" i="121"/>
  <c r="M6354" i="121"/>
  <c r="N6345" i="121"/>
  <c r="S6324" i="121"/>
  <c r="S6321" i="121"/>
  <c r="L6307" i="121"/>
  <c r="M6298" i="121"/>
  <c r="N6289" i="121"/>
  <c r="O6280" i="121"/>
  <c r="L6267" i="121"/>
  <c r="N6257" i="121"/>
  <c r="S6244" i="121"/>
  <c r="N6230" i="121"/>
  <c r="S6204" i="121"/>
  <c r="M6202" i="121"/>
  <c r="M6098" i="121"/>
  <c r="M6090" i="121"/>
  <c r="O6072" i="121"/>
  <c r="N5880" i="121"/>
  <c r="S5880" i="121"/>
  <c r="L5817" i="121"/>
  <c r="Q5540" i="121"/>
  <c r="L5327" i="121"/>
  <c r="P5307" i="121"/>
  <c r="R7174" i="121"/>
  <c r="S7165" i="121"/>
  <c r="N7158" i="121"/>
  <c r="L7148" i="121"/>
  <c r="R7110" i="121"/>
  <c r="M7083" i="121"/>
  <c r="S7045" i="121"/>
  <c r="S7031" i="121"/>
  <c r="O7021" i="121"/>
  <c r="N7010" i="121"/>
  <c r="M7003" i="121"/>
  <c r="N7002" i="121"/>
  <c r="L6996" i="121"/>
  <c r="M6987" i="121"/>
  <c r="P6936" i="121"/>
  <c r="S6920" i="121"/>
  <c r="Q6902" i="121"/>
  <c r="Q6900" i="121"/>
  <c r="L6871" i="121"/>
  <c r="M6834" i="121"/>
  <c r="S6828" i="121"/>
  <c r="S6817" i="121"/>
  <c r="N6805" i="121"/>
  <c r="M6794" i="121"/>
  <c r="R6790" i="121"/>
  <c r="R6709" i="121"/>
  <c r="P6698" i="121"/>
  <c r="M6682" i="121"/>
  <c r="N6673" i="121"/>
  <c r="M6666" i="121"/>
  <c r="P6655" i="121"/>
  <c r="L6651" i="121"/>
  <c r="Q6638" i="121"/>
  <c r="S6636" i="121"/>
  <c r="S6612" i="121"/>
  <c r="R6607" i="121"/>
  <c r="L6595" i="121"/>
  <c r="L6587" i="121"/>
  <c r="N6569" i="121"/>
  <c r="N6545" i="121"/>
  <c r="L6531" i="121"/>
  <c r="S6508" i="121"/>
  <c r="S6500" i="121"/>
  <c r="R6480" i="121"/>
  <c r="M6474" i="121"/>
  <c r="O6456" i="121"/>
  <c r="L6451" i="121"/>
  <c r="L6427" i="121"/>
  <c r="P6415" i="121"/>
  <c r="S6393" i="121"/>
  <c r="S6382" i="121"/>
  <c r="L6371" i="121"/>
  <c r="L6355" i="121"/>
  <c r="M6346" i="121"/>
  <c r="O6336" i="121"/>
  <c r="M6290" i="121"/>
  <c r="N6281" i="121"/>
  <c r="M6258" i="121"/>
  <c r="M6221" i="121"/>
  <c r="P6207" i="121"/>
  <c r="R6206" i="121"/>
  <c r="P6191" i="121"/>
  <c r="L6187" i="121"/>
  <c r="N6133" i="121"/>
  <c r="L6091" i="121"/>
  <c r="M6074" i="121"/>
  <c r="N6073" i="121"/>
  <c r="N6065" i="121"/>
  <c r="R5779" i="121"/>
  <c r="O5766" i="121"/>
  <c r="L5705" i="121"/>
  <c r="L5289" i="121"/>
  <c r="R5289" i="121"/>
  <c r="Q5202" i="121"/>
  <c r="R5169" i="121"/>
  <c r="Q7167" i="121"/>
  <c r="P7160" i="121"/>
  <c r="S7157" i="121"/>
  <c r="S7138" i="121"/>
  <c r="L7132" i="121"/>
  <c r="M7115" i="121"/>
  <c r="L7108" i="121"/>
  <c r="P7088" i="121"/>
  <c r="N7022" i="121"/>
  <c r="L7004" i="121"/>
  <c r="L6988" i="121"/>
  <c r="R6982" i="121"/>
  <c r="L6980" i="121"/>
  <c r="L6972" i="121"/>
  <c r="L6964" i="121"/>
  <c r="O6953" i="121"/>
  <c r="P6952" i="121"/>
  <c r="S6907" i="121"/>
  <c r="M6906" i="121"/>
  <c r="O6890" i="121"/>
  <c r="O6888" i="121"/>
  <c r="N6880" i="121"/>
  <c r="P6835" i="121"/>
  <c r="R6831" i="121"/>
  <c r="M6826" i="121"/>
  <c r="S6821" i="121"/>
  <c r="P6819" i="121"/>
  <c r="M6811" i="121"/>
  <c r="L6791" i="121"/>
  <c r="P6743" i="121"/>
  <c r="N6737" i="121"/>
  <c r="Q6718" i="121"/>
  <c r="R6701" i="121"/>
  <c r="S6678" i="121"/>
  <c r="L6667" i="121"/>
  <c r="Q6630" i="121"/>
  <c r="S6628" i="121"/>
  <c r="N6598" i="121"/>
  <c r="S6580" i="121"/>
  <c r="M6570" i="121"/>
  <c r="N6553" i="121"/>
  <c r="M6546" i="121"/>
  <c r="Q6534" i="121"/>
  <c r="O6520" i="121"/>
  <c r="Q6518" i="121"/>
  <c r="Q6481" i="121"/>
  <c r="L6435" i="121"/>
  <c r="N6417" i="121"/>
  <c r="P6407" i="121"/>
  <c r="S6388" i="121"/>
  <c r="R6383" i="121"/>
  <c r="S6372" i="121"/>
  <c r="L6347" i="121"/>
  <c r="N6337" i="121"/>
  <c r="P6335" i="121"/>
  <c r="P6327" i="121"/>
  <c r="Q6326" i="121"/>
  <c r="S6292" i="121"/>
  <c r="M6282" i="121"/>
  <c r="P6271" i="121"/>
  <c r="L6269" i="121"/>
  <c r="N6265" i="121"/>
  <c r="S6220" i="121"/>
  <c r="S6209" i="121"/>
  <c r="L6192" i="121"/>
  <c r="S6188" i="121"/>
  <c r="O6160" i="121"/>
  <c r="S6148" i="121"/>
  <c r="S6100" i="121"/>
  <c r="R6093" i="121"/>
  <c r="M6092" i="121"/>
  <c r="S6076" i="121"/>
  <c r="N6057" i="121"/>
  <c r="Q6022" i="121"/>
  <c r="R5723" i="121"/>
  <c r="P5509" i="121"/>
  <c r="Q5210" i="121"/>
  <c r="L5995" i="121"/>
  <c r="L5979" i="121"/>
  <c r="L5943" i="121"/>
  <c r="R5915" i="121"/>
  <c r="L5896" i="121"/>
  <c r="L5895" i="121"/>
  <c r="S5886" i="121"/>
  <c r="S5885" i="121"/>
  <c r="L5879" i="121"/>
  <c r="R5878" i="121"/>
  <c r="Q5843" i="121"/>
  <c r="N5840" i="121"/>
  <c r="R5819" i="121"/>
  <c r="S5818" i="121"/>
  <c r="M5800" i="121"/>
  <c r="N5791" i="121"/>
  <c r="O5774" i="121"/>
  <c r="R5757" i="121"/>
  <c r="L5753" i="121"/>
  <c r="M5752" i="121"/>
  <c r="L5745" i="121"/>
  <c r="P5717" i="121"/>
  <c r="P5709" i="121"/>
  <c r="R5685" i="121"/>
  <c r="L5667" i="121"/>
  <c r="M5664" i="121"/>
  <c r="N5623" i="121"/>
  <c r="O5606" i="121"/>
  <c r="O5592" i="121"/>
  <c r="O5574" i="121"/>
  <c r="M5568" i="121"/>
  <c r="R5531" i="121"/>
  <c r="L5529" i="121"/>
  <c r="N5519" i="121"/>
  <c r="S5506" i="121"/>
  <c r="Q5500" i="121"/>
  <c r="O5499" i="121"/>
  <c r="R5478" i="121"/>
  <c r="S5467" i="121"/>
  <c r="N5463" i="121"/>
  <c r="L5449" i="121"/>
  <c r="M5411" i="121"/>
  <c r="O5399" i="121"/>
  <c r="L5390" i="121"/>
  <c r="Q5378" i="121"/>
  <c r="R5368" i="121"/>
  <c r="R5366" i="121"/>
  <c r="S5360" i="121"/>
  <c r="P5347" i="121"/>
  <c r="M5336" i="121"/>
  <c r="L5319" i="121"/>
  <c r="N5301" i="121"/>
  <c r="O5300" i="121"/>
  <c r="S5296" i="121"/>
  <c r="Q5282" i="121"/>
  <c r="O5276" i="121"/>
  <c r="M5242" i="121"/>
  <c r="N5205" i="121"/>
  <c r="L5191" i="121"/>
  <c r="L5031" i="121"/>
  <c r="N4719" i="121"/>
  <c r="R4286" i="121"/>
  <c r="S4261" i="121"/>
  <c r="L4244" i="121"/>
  <c r="M4203" i="121"/>
  <c r="O4040" i="121"/>
  <c r="Q5967" i="121"/>
  <c r="P5951" i="121"/>
  <c r="R5950" i="121"/>
  <c r="N5912" i="121"/>
  <c r="Q5908" i="121"/>
  <c r="Q5906" i="121"/>
  <c r="S5884" i="121"/>
  <c r="S5881" i="121"/>
  <c r="L5866" i="121"/>
  <c r="N5851" i="121"/>
  <c r="N5850" i="121"/>
  <c r="O5845" i="121"/>
  <c r="Q5820" i="121"/>
  <c r="R5811" i="121"/>
  <c r="S5794" i="121"/>
  <c r="O5792" i="121"/>
  <c r="Q5788" i="121"/>
  <c r="L5785" i="121"/>
  <c r="R5755" i="121"/>
  <c r="O5736" i="121"/>
  <c r="L5732" i="121"/>
  <c r="N5727" i="121"/>
  <c r="Q5724" i="121"/>
  <c r="N5719" i="121"/>
  <c r="O5702" i="121"/>
  <c r="R5683" i="121"/>
  <c r="S5666" i="121"/>
  <c r="L5658" i="121"/>
  <c r="L5649" i="121"/>
  <c r="M5635" i="121"/>
  <c r="M5596" i="121"/>
  <c r="L5577" i="121"/>
  <c r="S5570" i="121"/>
  <c r="N5559" i="121"/>
  <c r="L5545" i="121"/>
  <c r="N5535" i="121"/>
  <c r="S5532" i="121"/>
  <c r="M5520" i="121"/>
  <c r="R5515" i="121"/>
  <c r="Q5508" i="121"/>
  <c r="S5474" i="121"/>
  <c r="Q5469" i="121"/>
  <c r="R5460" i="121"/>
  <c r="N5455" i="121"/>
  <c r="O5446" i="121"/>
  <c r="R5429" i="121"/>
  <c r="R5427" i="121"/>
  <c r="Q5413" i="121"/>
  <c r="L5404" i="121"/>
  <c r="L5403" i="121"/>
  <c r="Q5401" i="121"/>
  <c r="M5398" i="121"/>
  <c r="N5392" i="121"/>
  <c r="L5391" i="121"/>
  <c r="L5388" i="121"/>
  <c r="P5367" i="121"/>
  <c r="Q5362" i="121"/>
  <c r="Q5359" i="121"/>
  <c r="N5349" i="121"/>
  <c r="O5340" i="121"/>
  <c r="Q5339" i="121"/>
  <c r="M5326" i="121"/>
  <c r="P5325" i="121"/>
  <c r="M5310" i="121"/>
  <c r="L5303" i="121"/>
  <c r="L5279" i="121"/>
  <c r="M5272" i="121"/>
  <c r="N5269" i="121"/>
  <c r="O5260" i="121"/>
  <c r="L5255" i="121"/>
  <c r="S5224" i="121"/>
  <c r="S5216" i="121"/>
  <c r="R5209" i="121"/>
  <c r="L5207" i="121"/>
  <c r="R5201" i="121"/>
  <c r="L5199" i="121"/>
  <c r="Q4856" i="121"/>
  <c r="L4817" i="121"/>
  <c r="L4019" i="121"/>
  <c r="N4006" i="121"/>
  <c r="M3546" i="121"/>
  <c r="N3546" i="121"/>
  <c r="M5970" i="121"/>
  <c r="S5964" i="121"/>
  <c r="N5954" i="121"/>
  <c r="L5947" i="121"/>
  <c r="M5946" i="121"/>
  <c r="S5940" i="121"/>
  <c r="P5928" i="121"/>
  <c r="S5883" i="121"/>
  <c r="S5882" i="121"/>
  <c r="S5872" i="121"/>
  <c r="O5856" i="121"/>
  <c r="L5849" i="121"/>
  <c r="N5846" i="121"/>
  <c r="N5843" i="121"/>
  <c r="M5841" i="121"/>
  <c r="L5834" i="121"/>
  <c r="Q5812" i="121"/>
  <c r="L5809" i="121"/>
  <c r="R5795" i="121"/>
  <c r="R5789" i="121"/>
  <c r="N5775" i="121"/>
  <c r="R5733" i="121"/>
  <c r="L5721" i="121"/>
  <c r="M5720" i="121"/>
  <c r="S5714" i="121"/>
  <c r="L5713" i="121"/>
  <c r="N5711" i="121"/>
  <c r="O5710" i="121"/>
  <c r="N5703" i="121"/>
  <c r="L5697" i="121"/>
  <c r="Q5684" i="121"/>
  <c r="R5667" i="121"/>
  <c r="R5659" i="121"/>
  <c r="L5636" i="121"/>
  <c r="S5634" i="121"/>
  <c r="L5633" i="121"/>
  <c r="M5627" i="121"/>
  <c r="M5624" i="121"/>
  <c r="L5597" i="121"/>
  <c r="R5571" i="121"/>
  <c r="L5553" i="121"/>
  <c r="S5530" i="121"/>
  <c r="L5521" i="121"/>
  <c r="O5510" i="121"/>
  <c r="M5504" i="121"/>
  <c r="P5501" i="121"/>
  <c r="Q5461" i="121"/>
  <c r="L5457" i="121"/>
  <c r="N5447" i="121"/>
  <c r="R5428" i="121"/>
  <c r="M5426" i="121"/>
  <c r="Q5425" i="121"/>
  <c r="L5387" i="121"/>
  <c r="N5377" i="121"/>
  <c r="O5360" i="121"/>
  <c r="R5345" i="121"/>
  <c r="S5336" i="121"/>
  <c r="O5328" i="121"/>
  <c r="M5294" i="121"/>
  <c r="S5288" i="121"/>
  <c r="S5281" i="121"/>
  <c r="L5273" i="121"/>
  <c r="M5270" i="121"/>
  <c r="L5263" i="121"/>
  <c r="M5262" i="121"/>
  <c r="N5237" i="121"/>
  <c r="M5230" i="121"/>
  <c r="N5217" i="121"/>
  <c r="L5215" i="121"/>
  <c r="O4710" i="121"/>
  <c r="L6019" i="121"/>
  <c r="N5957" i="121"/>
  <c r="L5931" i="121"/>
  <c r="Q5885" i="121"/>
  <c r="R5879" i="121"/>
  <c r="R5873" i="121"/>
  <c r="R5859" i="121"/>
  <c r="S5858" i="121"/>
  <c r="L5845" i="121"/>
  <c r="R5844" i="121"/>
  <c r="N5835" i="121"/>
  <c r="P5813" i="121"/>
  <c r="Q5796" i="121"/>
  <c r="L5793" i="121"/>
  <c r="S5778" i="121"/>
  <c r="L5777" i="121"/>
  <c r="M5776" i="121"/>
  <c r="P5773" i="121"/>
  <c r="N5767" i="121"/>
  <c r="R5763" i="121"/>
  <c r="Q5748" i="121"/>
  <c r="S5730" i="121"/>
  <c r="O5723" i="121"/>
  <c r="M5704" i="121"/>
  <c r="Q5700" i="121"/>
  <c r="S5698" i="121"/>
  <c r="P5669" i="121"/>
  <c r="Q5660" i="121"/>
  <c r="S5642" i="121"/>
  <c r="R5637" i="121"/>
  <c r="L5628" i="121"/>
  <c r="L5625" i="121"/>
  <c r="P5621" i="121"/>
  <c r="M5608" i="121"/>
  <c r="L5581" i="121"/>
  <c r="R5579" i="121"/>
  <c r="Q5572" i="121"/>
  <c r="L5569" i="121"/>
  <c r="S5562" i="121"/>
  <c r="Q5556" i="121"/>
  <c r="R5555" i="121"/>
  <c r="N5543" i="121"/>
  <c r="P5525" i="121"/>
  <c r="L5523" i="121"/>
  <c r="O5518" i="121"/>
  <c r="N5511" i="121"/>
  <c r="L5505" i="121"/>
  <c r="Q5492" i="121"/>
  <c r="N5439" i="121"/>
  <c r="P5430" i="121"/>
  <c r="M5427" i="121"/>
  <c r="S5397" i="121"/>
  <c r="S5395" i="121"/>
  <c r="L5385" i="121"/>
  <c r="S5352" i="121"/>
  <c r="Q5346" i="121"/>
  <c r="M5342" i="121"/>
  <c r="N5341" i="121"/>
  <c r="N5329" i="121"/>
  <c r="O5308" i="121"/>
  <c r="Q5307" i="121"/>
  <c r="N5296" i="121"/>
  <c r="R5274" i="121"/>
  <c r="L5239" i="121"/>
  <c r="Q5234" i="121"/>
  <c r="L5231" i="121"/>
  <c r="M5218" i="121"/>
  <c r="P5203" i="121"/>
  <c r="Q5114" i="121"/>
  <c r="S4658" i="121"/>
  <c r="R4619" i="121"/>
  <c r="O4558" i="121"/>
  <c r="P4378" i="121"/>
  <c r="O3873" i="121"/>
  <c r="S3873" i="121"/>
  <c r="L5975" i="121"/>
  <c r="P5935" i="121"/>
  <c r="N5911" i="121"/>
  <c r="M5832" i="121"/>
  <c r="N5827" i="121"/>
  <c r="L5826" i="121"/>
  <c r="N5824" i="121"/>
  <c r="N5823" i="121"/>
  <c r="P5797" i="121"/>
  <c r="S5770" i="121"/>
  <c r="L5769" i="121"/>
  <c r="M5768" i="121"/>
  <c r="N5759" i="121"/>
  <c r="S5706" i="121"/>
  <c r="P5695" i="121"/>
  <c r="P5693" i="121"/>
  <c r="M5688" i="121"/>
  <c r="L5673" i="121"/>
  <c r="O5670" i="121"/>
  <c r="Q5652" i="121"/>
  <c r="R5629" i="121"/>
  <c r="S5618" i="121"/>
  <c r="L5617" i="121"/>
  <c r="L5609" i="121"/>
  <c r="N5599" i="121"/>
  <c r="P5573" i="121"/>
  <c r="R5563" i="121"/>
  <c r="M5536" i="121"/>
  <c r="L5513" i="121"/>
  <c r="N5503" i="121"/>
  <c r="M5496" i="121"/>
  <c r="O5494" i="121"/>
  <c r="M5480" i="121"/>
  <c r="R5475" i="121"/>
  <c r="Q5468" i="121"/>
  <c r="O5448" i="121"/>
  <c r="L5441" i="121"/>
  <c r="M5440" i="121"/>
  <c r="R5432" i="121"/>
  <c r="L5431" i="121"/>
  <c r="P5419" i="121"/>
  <c r="P5418" i="121"/>
  <c r="P5417" i="121"/>
  <c r="O5406" i="121"/>
  <c r="M5395" i="121"/>
  <c r="S5394" i="121"/>
  <c r="S5387" i="121"/>
  <c r="M5370" i="121"/>
  <c r="L5366" i="121"/>
  <c r="N5362" i="121"/>
  <c r="M5358" i="121"/>
  <c r="O5353" i="121"/>
  <c r="M5330" i="121"/>
  <c r="M5297" i="121"/>
  <c r="L5295" i="121"/>
  <c r="L5287" i="121"/>
  <c r="O5272" i="121"/>
  <c r="P5219" i="121"/>
  <c r="S5200" i="121"/>
  <c r="L5177" i="121"/>
  <c r="M5176" i="121"/>
  <c r="M5174" i="121"/>
  <c r="S4570" i="121"/>
  <c r="P4471" i="121"/>
  <c r="M6002" i="121"/>
  <c r="L5987" i="121"/>
  <c r="N5909" i="121"/>
  <c r="M5887" i="121"/>
  <c r="P5875" i="121"/>
  <c r="M5824" i="121"/>
  <c r="N5815" i="121"/>
  <c r="Q5814" i="121"/>
  <c r="P5781" i="121"/>
  <c r="P5765" i="121"/>
  <c r="Q5764" i="121"/>
  <c r="S5762" i="121"/>
  <c r="L5761" i="121"/>
  <c r="M5760" i="121"/>
  <c r="M5728" i="121"/>
  <c r="R5707" i="121"/>
  <c r="O5696" i="121"/>
  <c r="S5690" i="121"/>
  <c r="L5689" i="121"/>
  <c r="N5671" i="121"/>
  <c r="L5665" i="121"/>
  <c r="M5640" i="121"/>
  <c r="N5631" i="121"/>
  <c r="S5620" i="121"/>
  <c r="S5602" i="121"/>
  <c r="L5601" i="121"/>
  <c r="M5600" i="121"/>
  <c r="L5593" i="121"/>
  <c r="Q5564" i="121"/>
  <c r="S5554" i="121"/>
  <c r="M5539" i="121"/>
  <c r="L5537" i="121"/>
  <c r="S5522" i="121"/>
  <c r="P5517" i="121"/>
  <c r="S5516" i="121"/>
  <c r="L5497" i="121"/>
  <c r="L5481" i="121"/>
  <c r="Q5476" i="121"/>
  <c r="N5471" i="121"/>
  <c r="Q5460" i="121"/>
  <c r="N5451" i="121"/>
  <c r="M5442" i="121"/>
  <c r="R5433" i="121"/>
  <c r="Q5399" i="121"/>
  <c r="Q5398" i="121"/>
  <c r="R5392" i="121"/>
  <c r="R5388" i="121"/>
  <c r="S5375" i="121"/>
  <c r="P5374" i="121"/>
  <c r="O5367" i="121"/>
  <c r="L5363" i="121"/>
  <c r="N5344" i="121"/>
  <c r="L5343" i="121"/>
  <c r="N5333" i="121"/>
  <c r="S5304" i="121"/>
  <c r="Q5299" i="121"/>
  <c r="L5298" i="121"/>
  <c r="N5273" i="121"/>
  <c r="N5224" i="121"/>
  <c r="S5177" i="121"/>
  <c r="P5147" i="121"/>
  <c r="S6004" i="121"/>
  <c r="L6003" i="121"/>
  <c r="M5994" i="121"/>
  <c r="P5992" i="121"/>
  <c r="S5972" i="121"/>
  <c r="M5962" i="121"/>
  <c r="O5921" i="121"/>
  <c r="M5903" i="121"/>
  <c r="L5901" i="121"/>
  <c r="L5900" i="121"/>
  <c r="L5864" i="121"/>
  <c r="P5863" i="121"/>
  <c r="P5860" i="121"/>
  <c r="P5859" i="121"/>
  <c r="N5848" i="121"/>
  <c r="S5835" i="121"/>
  <c r="S5830" i="121"/>
  <c r="L5829" i="121"/>
  <c r="M5816" i="121"/>
  <c r="N5799" i="121"/>
  <c r="N5751" i="121"/>
  <c r="L5737" i="121"/>
  <c r="Q5716" i="121"/>
  <c r="S5692" i="121"/>
  <c r="L5683" i="121"/>
  <c r="L5681" i="121"/>
  <c r="M5672" i="121"/>
  <c r="N5663" i="121"/>
  <c r="P5645" i="121"/>
  <c r="M5632" i="121"/>
  <c r="O5622" i="121"/>
  <c r="O5603" i="121"/>
  <c r="Q5588" i="121"/>
  <c r="L5587" i="121"/>
  <c r="S5586" i="121"/>
  <c r="L5585" i="121"/>
  <c r="M5576" i="121"/>
  <c r="L5561" i="121"/>
  <c r="R5541" i="121"/>
  <c r="L5540" i="121"/>
  <c r="S5538" i="121"/>
  <c r="M5528" i="121"/>
  <c r="L5489" i="121"/>
  <c r="P5477" i="121"/>
  <c r="L5473" i="121"/>
  <c r="L5466" i="121"/>
  <c r="O5462" i="121"/>
  <c r="S5430" i="121"/>
  <c r="R5420" i="121"/>
  <c r="P5414" i="121"/>
  <c r="O5411" i="121"/>
  <c r="O5410" i="121"/>
  <c r="O5409" i="121"/>
  <c r="O5408" i="121"/>
  <c r="L5389" i="121"/>
  <c r="S5365" i="121"/>
  <c r="Q5358" i="121"/>
  <c r="L5355" i="121"/>
  <c r="L5351" i="121"/>
  <c r="M5334" i="121"/>
  <c r="L5311" i="121"/>
  <c r="R5305" i="121"/>
  <c r="M5274" i="121"/>
  <c r="N5241" i="121"/>
  <c r="S5232" i="121"/>
  <c r="Q5227" i="121"/>
  <c r="L5226" i="121"/>
  <c r="M5225" i="121"/>
  <c r="L5223" i="121"/>
  <c r="M5206" i="121"/>
  <c r="M5194" i="121"/>
  <c r="S5176" i="121"/>
  <c r="Q4401" i="121"/>
  <c r="L4348" i="121"/>
  <c r="R5114" i="121"/>
  <c r="M5102" i="121"/>
  <c r="P5101" i="121"/>
  <c r="L5087" i="121"/>
  <c r="N5085" i="121"/>
  <c r="S5048" i="121"/>
  <c r="R5025" i="121"/>
  <c r="S5016" i="121"/>
  <c r="O5013" i="121"/>
  <c r="Q4986" i="121"/>
  <c r="M4969" i="121"/>
  <c r="O4956" i="121"/>
  <c r="Q4922" i="121"/>
  <c r="R4914" i="121"/>
  <c r="R4913" i="121"/>
  <c r="S4900" i="121"/>
  <c r="M4899" i="121"/>
  <c r="N4887" i="121"/>
  <c r="P4853" i="121"/>
  <c r="N4839" i="121"/>
  <c r="O4830" i="121"/>
  <c r="Q4818" i="121"/>
  <c r="P4805" i="121"/>
  <c r="S4804" i="121"/>
  <c r="L4779" i="121"/>
  <c r="O4766" i="121"/>
  <c r="M4752" i="121"/>
  <c r="O4740" i="121"/>
  <c r="R4723" i="121"/>
  <c r="N4711" i="121"/>
  <c r="P4710" i="121"/>
  <c r="P4701" i="121"/>
  <c r="N4663" i="121"/>
  <c r="P4642" i="121"/>
  <c r="S4619" i="121"/>
  <c r="L4596" i="121"/>
  <c r="L4595" i="121"/>
  <c r="L4589" i="121"/>
  <c r="R4563" i="121"/>
  <c r="R4547" i="121"/>
  <c r="P4509" i="121"/>
  <c r="L4505" i="121"/>
  <c r="O4494" i="121"/>
  <c r="S4493" i="121"/>
  <c r="O4466" i="121"/>
  <c r="S4433" i="121"/>
  <c r="S4431" i="121"/>
  <c r="L4422" i="121"/>
  <c r="N4418" i="121"/>
  <c r="M4413" i="121"/>
  <c r="N4412" i="121"/>
  <c r="N4410" i="121"/>
  <c r="L4396" i="121"/>
  <c r="P4394" i="121"/>
  <c r="M4383" i="121"/>
  <c r="S4365" i="121"/>
  <c r="M4349" i="121"/>
  <c r="M4315" i="121"/>
  <c r="L4300" i="121"/>
  <c r="M4291" i="121"/>
  <c r="L4252" i="121"/>
  <c r="P4248" i="121"/>
  <c r="Q4231" i="121"/>
  <c r="S4190" i="121"/>
  <c r="M4171" i="121"/>
  <c r="R4166" i="121"/>
  <c r="L4164" i="121"/>
  <c r="L4156" i="121"/>
  <c r="N4146" i="121"/>
  <c r="N4138" i="121"/>
  <c r="O4137" i="121"/>
  <c r="O4129" i="121"/>
  <c r="P4128" i="121"/>
  <c r="R4126" i="121"/>
  <c r="Q4119" i="121"/>
  <c r="R4102" i="121"/>
  <c r="P4079" i="121"/>
  <c r="O4065" i="121"/>
  <c r="M4063" i="121"/>
  <c r="N4046" i="121"/>
  <c r="O4037" i="121"/>
  <c r="S4033" i="121"/>
  <c r="Q4019" i="121"/>
  <c r="R4002" i="121"/>
  <c r="L3969" i="121"/>
  <c r="R3965" i="121"/>
  <c r="L3963" i="121"/>
  <c r="R3962" i="121"/>
  <c r="L3960" i="121"/>
  <c r="M3959" i="121"/>
  <c r="S3796" i="121"/>
  <c r="L3571" i="121"/>
  <c r="M3554" i="121"/>
  <c r="O3509" i="121"/>
  <c r="M3431" i="121"/>
  <c r="N3377" i="121"/>
  <c r="L5167" i="121"/>
  <c r="S5096" i="121"/>
  <c r="Q5091" i="121"/>
  <c r="L5079" i="121"/>
  <c r="M5078" i="121"/>
  <c r="L5055" i="121"/>
  <c r="P5027" i="121"/>
  <c r="Q5018" i="121"/>
  <c r="S4984" i="121"/>
  <c r="Q4971" i="121"/>
  <c r="M4958" i="121"/>
  <c r="N4949" i="121"/>
  <c r="Q4902" i="121"/>
  <c r="S4879" i="121"/>
  <c r="L4868" i="121"/>
  <c r="M4842" i="121"/>
  <c r="S4802" i="121"/>
  <c r="S4786" i="121"/>
  <c r="L4769" i="121"/>
  <c r="O4714" i="121"/>
  <c r="N4703" i="121"/>
  <c r="L4689" i="121"/>
  <c r="N4688" i="121"/>
  <c r="L4673" i="121"/>
  <c r="O4654" i="121"/>
  <c r="P4611" i="121"/>
  <c r="O4591" i="121"/>
  <c r="L4577" i="121"/>
  <c r="O4550" i="121"/>
  <c r="L4545" i="121"/>
  <c r="Q4498" i="121"/>
  <c r="O4484" i="121"/>
  <c r="Q4480" i="121"/>
  <c r="M4470" i="121"/>
  <c r="O4463" i="121"/>
  <c r="M4449" i="121"/>
  <c r="S4435" i="121"/>
  <c r="Q4431" i="121"/>
  <c r="R4426" i="121"/>
  <c r="S4413" i="121"/>
  <c r="M4403" i="121"/>
  <c r="M4389" i="121"/>
  <c r="P4376" i="121"/>
  <c r="S4317" i="121"/>
  <c r="M4309" i="121"/>
  <c r="S4285" i="121"/>
  <c r="L4284" i="121"/>
  <c r="L4276" i="121"/>
  <c r="L4268" i="121"/>
  <c r="Q4255" i="121"/>
  <c r="O4241" i="121"/>
  <c r="L4174" i="121"/>
  <c r="S4162" i="121"/>
  <c r="L4140" i="121"/>
  <c r="M4139" i="121"/>
  <c r="O4121" i="121"/>
  <c r="M4115" i="121"/>
  <c r="M4107" i="121"/>
  <c r="Q4079" i="121"/>
  <c r="R4074" i="121"/>
  <c r="R4069" i="121"/>
  <c r="R4066" i="121"/>
  <c r="Q4051" i="121"/>
  <c r="L4040" i="121"/>
  <c r="R4034" i="121"/>
  <c r="M4031" i="121"/>
  <c r="L4027" i="121"/>
  <c r="N4014" i="121"/>
  <c r="O4008" i="121"/>
  <c r="P3999" i="121"/>
  <c r="L3800" i="121"/>
  <c r="R3589" i="121"/>
  <c r="M3519" i="121"/>
  <c r="L5168" i="121"/>
  <c r="Q5154" i="121"/>
  <c r="M5142" i="121"/>
  <c r="L5131" i="121"/>
  <c r="L5119" i="121"/>
  <c r="R5097" i="121"/>
  <c r="S5081" i="121"/>
  <c r="L5063" i="121"/>
  <c r="L5015" i="121"/>
  <c r="S4968" i="121"/>
  <c r="M4950" i="121"/>
  <c r="S4870" i="121"/>
  <c r="O4854" i="121"/>
  <c r="L4843" i="121"/>
  <c r="L4841" i="121"/>
  <c r="M4834" i="121"/>
  <c r="O4822" i="121"/>
  <c r="S4778" i="121"/>
  <c r="N4759" i="121"/>
  <c r="L4747" i="121"/>
  <c r="O4726" i="121"/>
  <c r="N4715" i="121"/>
  <c r="S4714" i="121"/>
  <c r="Q4708" i="121"/>
  <c r="P4691" i="121"/>
  <c r="S4682" i="121"/>
  <c r="N4680" i="121"/>
  <c r="L4657" i="121"/>
  <c r="N4634" i="121"/>
  <c r="R4580" i="121"/>
  <c r="L4569" i="121"/>
  <c r="N4527" i="121"/>
  <c r="N4514" i="121"/>
  <c r="S4486" i="121"/>
  <c r="S4485" i="121"/>
  <c r="Q4477" i="121"/>
  <c r="M4461" i="121"/>
  <c r="N4456" i="121"/>
  <c r="M4455" i="121"/>
  <c r="O4449" i="121"/>
  <c r="R4416" i="121"/>
  <c r="S4405" i="121"/>
  <c r="L4398" i="121"/>
  <c r="M4397" i="121"/>
  <c r="O4387" i="121"/>
  <c r="N4380" i="121"/>
  <c r="O4377" i="121"/>
  <c r="L4356" i="121"/>
  <c r="R4318" i="121"/>
  <c r="R4310" i="121"/>
  <c r="L4260" i="121"/>
  <c r="N4250" i="121"/>
  <c r="N4242" i="121"/>
  <c r="M4211" i="121"/>
  <c r="L4204" i="121"/>
  <c r="S4157" i="121"/>
  <c r="N4141" i="121"/>
  <c r="L4132" i="121"/>
  <c r="M4131" i="121"/>
  <c r="N4122" i="121"/>
  <c r="L4108" i="121"/>
  <c r="O4105" i="121"/>
  <c r="Q4070" i="121"/>
  <c r="R4058" i="121"/>
  <c r="L4029" i="121"/>
  <c r="L4024" i="121"/>
  <c r="M4023" i="121"/>
  <c r="N4001" i="121"/>
  <c r="P3991" i="121"/>
  <c r="P3988" i="121"/>
  <c r="Q3803" i="121"/>
  <c r="L3771" i="121"/>
  <c r="R3770" i="121"/>
  <c r="N3726" i="121"/>
  <c r="O3688" i="121"/>
  <c r="O3685" i="121"/>
  <c r="S3596" i="121"/>
  <c r="L3483" i="121"/>
  <c r="M3394" i="121"/>
  <c r="S5169" i="121"/>
  <c r="P5155" i="121"/>
  <c r="O5148" i="121"/>
  <c r="R5145" i="121"/>
  <c r="Q5098" i="121"/>
  <c r="N5070" i="121"/>
  <c r="L5040" i="121"/>
  <c r="L5039" i="121"/>
  <c r="L4934" i="121"/>
  <c r="L4933" i="121"/>
  <c r="L4932" i="121"/>
  <c r="L4902" i="121"/>
  <c r="M4880" i="121"/>
  <c r="L4835" i="121"/>
  <c r="L4833" i="121"/>
  <c r="L4809" i="121"/>
  <c r="M4788" i="121"/>
  <c r="S4762" i="121"/>
  <c r="M4716" i="121"/>
  <c r="R4683" i="121"/>
  <c r="L4609" i="121"/>
  <c r="M4552" i="121"/>
  <c r="Q4516" i="121"/>
  <c r="R4487" i="121"/>
  <c r="R4486" i="121"/>
  <c r="P4470" i="121"/>
  <c r="N4462" i="121"/>
  <c r="L4456" i="121"/>
  <c r="L4446" i="121"/>
  <c r="M4429" i="121"/>
  <c r="P4424" i="121"/>
  <c r="L4388" i="121"/>
  <c r="M4381" i="121"/>
  <c r="N4370" i="121"/>
  <c r="O4361" i="121"/>
  <c r="R4326" i="121"/>
  <c r="Q4319" i="121"/>
  <c r="P4261" i="121"/>
  <c r="M4243" i="121"/>
  <c r="N4234" i="121"/>
  <c r="L4228" i="121"/>
  <c r="P4184" i="121"/>
  <c r="R4142" i="121"/>
  <c r="R4134" i="121"/>
  <c r="N4133" i="121"/>
  <c r="M4123" i="121"/>
  <c r="L4116" i="121"/>
  <c r="N4106" i="121"/>
  <c r="N4098" i="121"/>
  <c r="O4097" i="121"/>
  <c r="L4096" i="121"/>
  <c r="P4076" i="121"/>
  <c r="O4072" i="121"/>
  <c r="L4059" i="121"/>
  <c r="R4042" i="121"/>
  <c r="R4030" i="121"/>
  <c r="M4018" i="121"/>
  <c r="L4016" i="121"/>
  <c r="R4010" i="121"/>
  <c r="L4008" i="121"/>
  <c r="N3998" i="121"/>
  <c r="R3805" i="121"/>
  <c r="L3688" i="121"/>
  <c r="L3632" i="121"/>
  <c r="P3620" i="121"/>
  <c r="S3505" i="121"/>
  <c r="P3495" i="121"/>
  <c r="L3440" i="121"/>
  <c r="N3406" i="121"/>
  <c r="S5168" i="121"/>
  <c r="Q5146" i="121"/>
  <c r="L5095" i="121"/>
  <c r="R5042" i="121"/>
  <c r="N5029" i="121"/>
  <c r="O5028" i="121"/>
  <c r="O5020" i="121"/>
  <c r="O5004" i="121"/>
  <c r="L4979" i="121"/>
  <c r="M4962" i="121"/>
  <c r="O4936" i="121"/>
  <c r="N4905" i="121"/>
  <c r="L4871" i="121"/>
  <c r="R4863" i="121"/>
  <c r="S4850" i="121"/>
  <c r="Q4845" i="121"/>
  <c r="R4835" i="121"/>
  <c r="L4827" i="121"/>
  <c r="O4814" i="121"/>
  <c r="M4812" i="121"/>
  <c r="Q4749" i="121"/>
  <c r="N4727" i="121"/>
  <c r="L4717" i="121"/>
  <c r="Q4716" i="121"/>
  <c r="Q4684" i="121"/>
  <c r="O4647" i="121"/>
  <c r="L4633" i="121"/>
  <c r="R4571" i="121"/>
  <c r="P4558" i="121"/>
  <c r="L4537" i="121"/>
  <c r="M4530" i="121"/>
  <c r="S4506" i="121"/>
  <c r="R4473" i="121"/>
  <c r="M4463" i="121"/>
  <c r="L4448" i="121"/>
  <c r="L4447" i="121"/>
  <c r="L4443" i="121"/>
  <c r="O4427" i="121"/>
  <c r="O4419" i="121"/>
  <c r="P4416" i="121"/>
  <c r="Q4409" i="121"/>
  <c r="S4397" i="121"/>
  <c r="S4389" i="121"/>
  <c r="R4384" i="121"/>
  <c r="N4378" i="121"/>
  <c r="L4372" i="121"/>
  <c r="M4371" i="121"/>
  <c r="L4364" i="121"/>
  <c r="N4362" i="121"/>
  <c r="N4354" i="121"/>
  <c r="L4316" i="121"/>
  <c r="P4312" i="121"/>
  <c r="R4262" i="121"/>
  <c r="M4245" i="121"/>
  <c r="S4221" i="121"/>
  <c r="L4220" i="121"/>
  <c r="L4212" i="121"/>
  <c r="N4210" i="121"/>
  <c r="S4197" i="121"/>
  <c r="M4195" i="121"/>
  <c r="N4194" i="121"/>
  <c r="O4177" i="121"/>
  <c r="M4163" i="121"/>
  <c r="M4125" i="121"/>
  <c r="R4113" i="121"/>
  <c r="P4112" i="121"/>
  <c r="L4084" i="121"/>
  <c r="O4069" i="121"/>
  <c r="Q4046" i="121"/>
  <c r="O4005" i="121"/>
  <c r="M3999" i="121"/>
  <c r="Q3995" i="121"/>
  <c r="R3781" i="121"/>
  <c r="O3781" i="121"/>
  <c r="N3598" i="121"/>
  <c r="S5152" i="121"/>
  <c r="L5135" i="121"/>
  <c r="R5049" i="121"/>
  <c r="L5007" i="121"/>
  <c r="S4919" i="121"/>
  <c r="Q4906" i="121"/>
  <c r="Q4905" i="121"/>
  <c r="O4888" i="121"/>
  <c r="O4882" i="121"/>
  <c r="R4851" i="121"/>
  <c r="S4842" i="121"/>
  <c r="Q4837" i="121"/>
  <c r="M4802" i="121"/>
  <c r="O4750" i="121"/>
  <c r="S4746" i="121"/>
  <c r="P4717" i="121"/>
  <c r="L4713" i="121"/>
  <c r="M4698" i="121"/>
  <c r="S4642" i="121"/>
  <c r="P4638" i="121"/>
  <c r="L4627" i="121"/>
  <c r="S4586" i="121"/>
  <c r="S4554" i="121"/>
  <c r="Q4549" i="121"/>
  <c r="L4531" i="121"/>
  <c r="L4529" i="121"/>
  <c r="S4455" i="121"/>
  <c r="S4454" i="121"/>
  <c r="S4449" i="121"/>
  <c r="L4444" i="121"/>
  <c r="L4442" i="121"/>
  <c r="L4430" i="121"/>
  <c r="P4420" i="121"/>
  <c r="L4412" i="121"/>
  <c r="P4410" i="121"/>
  <c r="P4392" i="121"/>
  <c r="L4390" i="121"/>
  <c r="M4355" i="121"/>
  <c r="S4333" i="121"/>
  <c r="M4323" i="121"/>
  <c r="N4298" i="121"/>
  <c r="P4296" i="121"/>
  <c r="R4254" i="121"/>
  <c r="L4246" i="121"/>
  <c r="M4227" i="121"/>
  <c r="S4226" i="121"/>
  <c r="N4202" i="121"/>
  <c r="R4198" i="121"/>
  <c r="L4196" i="121"/>
  <c r="M4187" i="121"/>
  <c r="O4169" i="121"/>
  <c r="Q4135" i="121"/>
  <c r="Q4114" i="121"/>
  <c r="L4100" i="121"/>
  <c r="M4099" i="121"/>
  <c r="L4092" i="121"/>
  <c r="N4062" i="121"/>
  <c r="P4052" i="121"/>
  <c r="P4047" i="121"/>
  <c r="M4006" i="121"/>
  <c r="L3995" i="121"/>
  <c r="L3992" i="121"/>
  <c r="M3991" i="121"/>
  <c r="O3933" i="121"/>
  <c r="P3828" i="121"/>
  <c r="R3749" i="121"/>
  <c r="O3749" i="121"/>
  <c r="R3738" i="121"/>
  <c r="M3653" i="121"/>
  <c r="L3603" i="121"/>
  <c r="S3433" i="121"/>
  <c r="R5138" i="121"/>
  <c r="P5099" i="121"/>
  <c r="O5084" i="121"/>
  <c r="L5075" i="121"/>
  <c r="Q5050" i="121"/>
  <c r="N5022" i="121"/>
  <c r="R5009" i="121"/>
  <c r="M4990" i="121"/>
  <c r="R4985" i="121"/>
  <c r="N4968" i="121"/>
  <c r="Q4946" i="121"/>
  <c r="S4909" i="121"/>
  <c r="N4907" i="121"/>
  <c r="O4874" i="121"/>
  <c r="S4834" i="121"/>
  <c r="Q4829" i="121"/>
  <c r="N4815" i="121"/>
  <c r="L4803" i="121"/>
  <c r="M4778" i="121"/>
  <c r="S4722" i="121"/>
  <c r="O4719" i="121"/>
  <c r="P4709" i="121"/>
  <c r="O4686" i="121"/>
  <c r="P4685" i="121"/>
  <c r="O4662" i="121"/>
  <c r="R4628" i="121"/>
  <c r="L4618" i="121"/>
  <c r="L4617" i="121"/>
  <c r="M4616" i="121"/>
  <c r="N4575" i="121"/>
  <c r="S4546" i="121"/>
  <c r="Q4533" i="121"/>
  <c r="L4521" i="121"/>
  <c r="L4513" i="121"/>
  <c r="Q4508" i="121"/>
  <c r="L4492" i="121"/>
  <c r="N4477" i="121"/>
  <c r="P4473" i="121"/>
  <c r="Q4465" i="121"/>
  <c r="L4404" i="121"/>
  <c r="L4340" i="121"/>
  <c r="L4332" i="121"/>
  <c r="L4324" i="121"/>
  <c r="S4269" i="121"/>
  <c r="S4205" i="121"/>
  <c r="L4189" i="121"/>
  <c r="L4188" i="121"/>
  <c r="L4180" i="121"/>
  <c r="N4170" i="121"/>
  <c r="P4136" i="121"/>
  <c r="Q4127" i="121"/>
  <c r="P4101" i="121"/>
  <c r="L4072" i="121"/>
  <c r="L4056" i="121"/>
  <c r="L4051" i="121"/>
  <c r="Q4027" i="121"/>
  <c r="M3471" i="121"/>
  <c r="R3909" i="121"/>
  <c r="R3906" i="121"/>
  <c r="S3897" i="121"/>
  <c r="O3896" i="121"/>
  <c r="N3870" i="121"/>
  <c r="Q3835" i="121"/>
  <c r="Q3795" i="121"/>
  <c r="N3790" i="121"/>
  <c r="M3786" i="121"/>
  <c r="Q3763" i="121"/>
  <c r="M3754" i="121"/>
  <c r="Q3739" i="121"/>
  <c r="Q3718" i="121"/>
  <c r="R3714" i="121"/>
  <c r="M3711" i="121"/>
  <c r="R3685" i="121"/>
  <c r="R3682" i="121"/>
  <c r="L3678" i="121"/>
  <c r="S3673" i="121"/>
  <c r="S3671" i="121"/>
  <c r="S3669" i="121"/>
  <c r="S3667" i="121"/>
  <c r="S3666" i="121"/>
  <c r="R3642" i="121"/>
  <c r="N3641" i="121"/>
  <c r="R3632" i="121"/>
  <c r="S3631" i="121"/>
  <c r="M3591" i="121"/>
  <c r="L3579" i="121"/>
  <c r="S3577" i="121"/>
  <c r="O3568" i="121"/>
  <c r="L3564" i="121"/>
  <c r="Q3558" i="121"/>
  <c r="O3537" i="121"/>
  <c r="L3536" i="121"/>
  <c r="M3531" i="121"/>
  <c r="R3527" i="121"/>
  <c r="L3512" i="121"/>
  <c r="P3511" i="121"/>
  <c r="R3477" i="121"/>
  <c r="R3474" i="121"/>
  <c r="L3472" i="121"/>
  <c r="P3465" i="121"/>
  <c r="S3441" i="121"/>
  <c r="R3437" i="121"/>
  <c r="M3418" i="121"/>
  <c r="N3409" i="121"/>
  <c r="P3407" i="121"/>
  <c r="M3377" i="121"/>
  <c r="N3369" i="121"/>
  <c r="P3359" i="121"/>
  <c r="L3294" i="121"/>
  <c r="Q3294" i="121"/>
  <c r="O2562" i="121"/>
  <c r="P2545" i="121"/>
  <c r="R3973" i="121"/>
  <c r="R3970" i="121"/>
  <c r="S3956" i="121"/>
  <c r="P3948" i="121"/>
  <c r="M3946" i="121"/>
  <c r="L3944" i="121"/>
  <c r="N3934" i="121"/>
  <c r="P3916" i="121"/>
  <c r="N3886" i="121"/>
  <c r="L3856" i="121"/>
  <c r="O3845" i="121"/>
  <c r="L3835" i="121"/>
  <c r="P3820" i="121"/>
  <c r="L3795" i="121"/>
  <c r="L3784" i="121"/>
  <c r="M3767" i="121"/>
  <c r="L3760" i="121"/>
  <c r="O3752" i="121"/>
  <c r="P3716" i="121"/>
  <c r="Q3710" i="121"/>
  <c r="L3707" i="121"/>
  <c r="S3705" i="121"/>
  <c r="P3684" i="121"/>
  <c r="Q3668" i="121"/>
  <c r="S3658" i="121"/>
  <c r="S3657" i="121"/>
  <c r="N3647" i="121"/>
  <c r="O3635" i="121"/>
  <c r="O3633" i="121"/>
  <c r="P3632" i="121"/>
  <c r="R3622" i="121"/>
  <c r="M3618" i="121"/>
  <c r="O3601" i="121"/>
  <c r="Q3595" i="121"/>
  <c r="N3593" i="121"/>
  <c r="L3592" i="121"/>
  <c r="P3583" i="121"/>
  <c r="R3582" i="121"/>
  <c r="R3554" i="121"/>
  <c r="R3549" i="121"/>
  <c r="O3546" i="121"/>
  <c r="R3525" i="121"/>
  <c r="S3521" i="121"/>
  <c r="R3495" i="121"/>
  <c r="S3460" i="121"/>
  <c r="M3458" i="121"/>
  <c r="S3457" i="121"/>
  <c r="L3451" i="121"/>
  <c r="O3445" i="121"/>
  <c r="N3438" i="121"/>
  <c r="Q3427" i="121"/>
  <c r="R3420" i="121"/>
  <c r="O3413" i="121"/>
  <c r="O3405" i="121"/>
  <c r="L3403" i="121"/>
  <c r="M3399" i="121"/>
  <c r="M3391" i="121"/>
  <c r="Q3326" i="121"/>
  <c r="R3309" i="121"/>
  <c r="S3292" i="121"/>
  <c r="M3174" i="121"/>
  <c r="M3048" i="121"/>
  <c r="Q3987" i="121"/>
  <c r="Q3974" i="121"/>
  <c r="M3950" i="121"/>
  <c r="L3938" i="121"/>
  <c r="M3935" i="121"/>
  <c r="Q3931" i="121"/>
  <c r="L3928" i="121"/>
  <c r="O3912" i="121"/>
  <c r="N3910" i="121"/>
  <c r="R3898" i="121"/>
  <c r="Q3891" i="121"/>
  <c r="R3882" i="121"/>
  <c r="R3877" i="121"/>
  <c r="R3874" i="121"/>
  <c r="Q3859" i="121"/>
  <c r="N3846" i="121"/>
  <c r="M3839" i="121"/>
  <c r="M3831" i="121"/>
  <c r="N3814" i="121"/>
  <c r="P3807" i="121"/>
  <c r="S3801" i="121"/>
  <c r="O3800" i="121"/>
  <c r="P3780" i="121"/>
  <c r="P3775" i="121"/>
  <c r="Q3774" i="121"/>
  <c r="O3773" i="121"/>
  <c r="L3763" i="121"/>
  <c r="P3743" i="121"/>
  <c r="O3741" i="121"/>
  <c r="M3735" i="121"/>
  <c r="R3733" i="121"/>
  <c r="L3720" i="121"/>
  <c r="N3713" i="121"/>
  <c r="L3704" i="121"/>
  <c r="N3681" i="121"/>
  <c r="O3677" i="121"/>
  <c r="R3656" i="121"/>
  <c r="R3654" i="121"/>
  <c r="N3636" i="121"/>
  <c r="R3624" i="121"/>
  <c r="M3615" i="121"/>
  <c r="L3611" i="121"/>
  <c r="L3608" i="121"/>
  <c r="S3601" i="121"/>
  <c r="O3593" i="121"/>
  <c r="Q3583" i="121"/>
  <c r="L3572" i="121"/>
  <c r="M3571" i="121"/>
  <c r="O3560" i="121"/>
  <c r="M3551" i="121"/>
  <c r="Q3550" i="121"/>
  <c r="O3544" i="121"/>
  <c r="L3523" i="121"/>
  <c r="R3519" i="121"/>
  <c r="P3503" i="121"/>
  <c r="N3502" i="121"/>
  <c r="P3486" i="121"/>
  <c r="P3471" i="121"/>
  <c r="R3461" i="121"/>
  <c r="L3459" i="121"/>
  <c r="R3452" i="121"/>
  <c r="M3439" i="121"/>
  <c r="P3431" i="121"/>
  <c r="R3421" i="121"/>
  <c r="S3420" i="121"/>
  <c r="N3345" i="121"/>
  <c r="R3333" i="121"/>
  <c r="P3332" i="121"/>
  <c r="M3249" i="121"/>
  <c r="L3065" i="121"/>
  <c r="L2953" i="121"/>
  <c r="Q3963" i="121"/>
  <c r="R3954" i="121"/>
  <c r="S3941" i="121"/>
  <c r="L3931" i="121"/>
  <c r="L3912" i="121"/>
  <c r="N3902" i="121"/>
  <c r="O3901" i="121"/>
  <c r="L3888" i="121"/>
  <c r="Q3878" i="121"/>
  <c r="L3832" i="121"/>
  <c r="L3827" i="121"/>
  <c r="O3816" i="121"/>
  <c r="N3809" i="121"/>
  <c r="L3808" i="121"/>
  <c r="L3796" i="121"/>
  <c r="N3777" i="121"/>
  <c r="L3776" i="121"/>
  <c r="N3745" i="121"/>
  <c r="L3744" i="121"/>
  <c r="Q3707" i="121"/>
  <c r="M3698" i="121"/>
  <c r="S3650" i="121"/>
  <c r="N3649" i="121"/>
  <c r="Q3638" i="121"/>
  <c r="S3621" i="121"/>
  <c r="M3595" i="121"/>
  <c r="P3588" i="121"/>
  <c r="Q3574" i="121"/>
  <c r="S3569" i="121"/>
  <c r="P3552" i="121"/>
  <c r="O3549" i="121"/>
  <c r="R3546" i="121"/>
  <c r="S3537" i="121"/>
  <c r="P3536" i="121"/>
  <c r="P3516" i="121"/>
  <c r="O3504" i="121"/>
  <c r="R3490" i="121"/>
  <c r="P3487" i="121"/>
  <c r="P3463" i="121"/>
  <c r="Q3454" i="121"/>
  <c r="R3453" i="121"/>
  <c r="S3452" i="121"/>
  <c r="S3409" i="121"/>
  <c r="M3327" i="121"/>
  <c r="N3313" i="121"/>
  <c r="N3305" i="121"/>
  <c r="R3274" i="121"/>
  <c r="M3266" i="121"/>
  <c r="L3081" i="121"/>
  <c r="L3025" i="121"/>
  <c r="M2840" i="121"/>
  <c r="O2721" i="121"/>
  <c r="Q2640" i="121"/>
  <c r="L3976" i="121"/>
  <c r="Q3955" i="121"/>
  <c r="S3937" i="121"/>
  <c r="L3920" i="121"/>
  <c r="P3892" i="121"/>
  <c r="L3891" i="121"/>
  <c r="L3880" i="121"/>
  <c r="R3869" i="121"/>
  <c r="Q3867" i="121"/>
  <c r="M3850" i="121"/>
  <c r="L3824" i="121"/>
  <c r="M3799" i="121"/>
  <c r="R3797" i="121"/>
  <c r="S3769" i="121"/>
  <c r="N3742" i="121"/>
  <c r="L3731" i="121"/>
  <c r="M3730" i="121"/>
  <c r="N3724" i="121"/>
  <c r="M3690" i="121"/>
  <c r="L3673" i="121"/>
  <c r="P3668" i="121"/>
  <c r="P3661" i="121"/>
  <c r="R3650" i="121"/>
  <c r="S3649" i="121"/>
  <c r="Q3625" i="121"/>
  <c r="R3621" i="121"/>
  <c r="M3610" i="121"/>
  <c r="S3609" i="121"/>
  <c r="S3605" i="121"/>
  <c r="S3604" i="121"/>
  <c r="S3588" i="121"/>
  <c r="R3570" i="121"/>
  <c r="S3564" i="121"/>
  <c r="S3524" i="121"/>
  <c r="L3504" i="121"/>
  <c r="L3491" i="121"/>
  <c r="P3460" i="121"/>
  <c r="M3455" i="121"/>
  <c r="R3445" i="121"/>
  <c r="N3441" i="121"/>
  <c r="S3436" i="121"/>
  <c r="L3427" i="121"/>
  <c r="P3423" i="121"/>
  <c r="R3413" i="121"/>
  <c r="M3410" i="121"/>
  <c r="M3407" i="121"/>
  <c r="M3386" i="121"/>
  <c r="O3376" i="121"/>
  <c r="R3356" i="121"/>
  <c r="N3337" i="121"/>
  <c r="P3319" i="121"/>
  <c r="N3318" i="121"/>
  <c r="S3163" i="121"/>
  <c r="P2917" i="121"/>
  <c r="M2848" i="121"/>
  <c r="Q2615" i="121"/>
  <c r="N3974" i="121"/>
  <c r="O3973" i="121"/>
  <c r="N3966" i="121"/>
  <c r="P3956" i="121"/>
  <c r="R3941" i="121"/>
  <c r="Q3923" i="121"/>
  <c r="O3905" i="121"/>
  <c r="M3903" i="121"/>
  <c r="O3880" i="121"/>
  <c r="N3878" i="121"/>
  <c r="N3854" i="121"/>
  <c r="R3842" i="121"/>
  <c r="N3828" i="121"/>
  <c r="M3775" i="121"/>
  <c r="R3765" i="121"/>
  <c r="M3743" i="121"/>
  <c r="S3724" i="121"/>
  <c r="N3718" i="121"/>
  <c r="P3700" i="121"/>
  <c r="L3696" i="121"/>
  <c r="N3686" i="121"/>
  <c r="M3685" i="121"/>
  <c r="L3656" i="121"/>
  <c r="L3643" i="121"/>
  <c r="S3641" i="121"/>
  <c r="S3636" i="121"/>
  <c r="O3629" i="121"/>
  <c r="L3588" i="121"/>
  <c r="R3578" i="121"/>
  <c r="R3566" i="121"/>
  <c r="Q3563" i="121"/>
  <c r="S3557" i="121"/>
  <c r="P3556" i="121"/>
  <c r="Q3539" i="121"/>
  <c r="R3534" i="121"/>
  <c r="N3518" i="121"/>
  <c r="M3514" i="121"/>
  <c r="L3492" i="121"/>
  <c r="Q3486" i="121"/>
  <c r="R3434" i="121"/>
  <c r="Q3429" i="121"/>
  <c r="L3424" i="121"/>
  <c r="L3420" i="121"/>
  <c r="L3416" i="121"/>
  <c r="P3415" i="121"/>
  <c r="Q3414" i="121"/>
  <c r="L3408" i="121"/>
  <c r="S3404" i="121"/>
  <c r="S3396" i="121"/>
  <c r="Q3395" i="121"/>
  <c r="L3387" i="121"/>
  <c r="O3381" i="121"/>
  <c r="L3376" i="121"/>
  <c r="R3362" i="121"/>
  <c r="R3357" i="121"/>
  <c r="S3356" i="121"/>
  <c r="S3345" i="121"/>
  <c r="M3330" i="121"/>
  <c r="L3328" i="121"/>
  <c r="L3323" i="121"/>
  <c r="P3292" i="121"/>
  <c r="R3277" i="121"/>
  <c r="Q3259" i="121"/>
  <c r="L3256" i="121"/>
  <c r="R3182" i="121"/>
  <c r="S3098" i="121"/>
  <c r="M2856" i="121"/>
  <c r="N2731" i="121"/>
  <c r="M2660" i="121"/>
  <c r="L3984" i="121"/>
  <c r="P3980" i="121"/>
  <c r="M3967" i="121"/>
  <c r="O3944" i="121"/>
  <c r="P3935" i="121"/>
  <c r="R3933" i="121"/>
  <c r="S3924" i="121"/>
  <c r="M3895" i="121"/>
  <c r="M3882" i="121"/>
  <c r="L3864" i="121"/>
  <c r="P3860" i="121"/>
  <c r="L3859" i="121"/>
  <c r="S3841" i="121"/>
  <c r="R3837" i="121"/>
  <c r="R3829" i="121"/>
  <c r="S3813" i="121"/>
  <c r="O3805" i="121"/>
  <c r="S3781" i="121"/>
  <c r="L3768" i="121"/>
  <c r="M3749" i="121"/>
  <c r="L3728" i="121"/>
  <c r="P3727" i="121"/>
  <c r="Q3726" i="121"/>
  <c r="M3722" i="121"/>
  <c r="M3710" i="121"/>
  <c r="M3703" i="121"/>
  <c r="Q3699" i="121"/>
  <c r="S3677" i="121"/>
  <c r="O3675" i="121"/>
  <c r="S3674" i="121"/>
  <c r="M3673" i="121"/>
  <c r="L3650" i="121"/>
  <c r="L3649" i="121"/>
  <c r="P3646" i="121"/>
  <c r="N3626" i="121"/>
  <c r="O3625" i="121"/>
  <c r="P3615" i="121"/>
  <c r="Q3614" i="121"/>
  <c r="P3608" i="121"/>
  <c r="R3598" i="121"/>
  <c r="S3597" i="121"/>
  <c r="M3587" i="121"/>
  <c r="L3568" i="121"/>
  <c r="P3567" i="121"/>
  <c r="O3557" i="121"/>
  <c r="P3544" i="121"/>
  <c r="N3542" i="121"/>
  <c r="M3535" i="121"/>
  <c r="P3529" i="121"/>
  <c r="Q3525" i="121"/>
  <c r="P3519" i="121"/>
  <c r="N3510" i="121"/>
  <c r="R3509" i="121"/>
  <c r="M3506" i="121"/>
  <c r="P3505" i="121"/>
  <c r="M3490" i="121"/>
  <c r="L3484" i="121"/>
  <c r="Q3483" i="121"/>
  <c r="R3482" i="121"/>
  <c r="N3473" i="121"/>
  <c r="L3435" i="121"/>
  <c r="O3431" i="121"/>
  <c r="M3426" i="121"/>
  <c r="Q3422" i="121"/>
  <c r="O3416" i="121"/>
  <c r="R3405" i="121"/>
  <c r="R3388" i="121"/>
  <c r="P3367" i="121"/>
  <c r="Q3363" i="121"/>
  <c r="N3350" i="121"/>
  <c r="R3349" i="121"/>
  <c r="M3346" i="121"/>
  <c r="O3344" i="121"/>
  <c r="R3341" i="121"/>
  <c r="M3303" i="121"/>
  <c r="P3303" i="121"/>
  <c r="M3295" i="121"/>
  <c r="L3280" i="121"/>
  <c r="P3252" i="121"/>
  <c r="S2962" i="121"/>
  <c r="N2603" i="121"/>
  <c r="Q3406" i="121"/>
  <c r="N3390" i="121"/>
  <c r="R3389" i="121"/>
  <c r="S3388" i="121"/>
  <c r="O3373" i="121"/>
  <c r="R3365" i="121"/>
  <c r="L3355" i="121"/>
  <c r="P3343" i="121"/>
  <c r="M3335" i="121"/>
  <c r="P3327" i="121"/>
  <c r="Q3318" i="121"/>
  <c r="S3308" i="121"/>
  <c r="S3305" i="121"/>
  <c r="M3298" i="121"/>
  <c r="P3279" i="121"/>
  <c r="Q3278" i="121"/>
  <c r="S3276" i="121"/>
  <c r="L3275" i="121"/>
  <c r="L3267" i="121"/>
  <c r="P3238" i="121"/>
  <c r="O3221" i="121"/>
  <c r="M3206" i="121"/>
  <c r="L3121" i="121"/>
  <c r="P3109" i="121"/>
  <c r="M3096" i="121"/>
  <c r="N3087" i="121"/>
  <c r="R3035" i="121"/>
  <c r="L3009" i="121"/>
  <c r="N2999" i="121"/>
  <c r="S2978" i="121"/>
  <c r="O2974" i="121"/>
  <c r="R2939" i="121"/>
  <c r="M2917" i="121"/>
  <c r="L2905" i="121"/>
  <c r="N2895" i="121"/>
  <c r="M2872" i="121"/>
  <c r="P2853" i="121"/>
  <c r="M2832" i="121"/>
  <c r="M2810" i="121"/>
  <c r="L2782" i="121"/>
  <c r="N2746" i="121"/>
  <c r="P2744" i="121"/>
  <c r="Q2730" i="121"/>
  <c r="S2717" i="121"/>
  <c r="S2704" i="121"/>
  <c r="O2673" i="121"/>
  <c r="R2655" i="121"/>
  <c r="P2608" i="121"/>
  <c r="S2569" i="121"/>
  <c r="L2565" i="121"/>
  <c r="M2500" i="121"/>
  <c r="P2109" i="121"/>
  <c r="L2081" i="121"/>
  <c r="L2063" i="121"/>
  <c r="P1768" i="121"/>
  <c r="Q1615" i="121"/>
  <c r="N3326" i="121"/>
  <c r="O3317" i="121"/>
  <c r="L3307" i="121"/>
  <c r="S3300" i="121"/>
  <c r="O3285" i="121"/>
  <c r="L3272" i="121"/>
  <c r="N3226" i="121"/>
  <c r="L3208" i="121"/>
  <c r="O3207" i="121"/>
  <c r="L3199" i="121"/>
  <c r="R3179" i="121"/>
  <c r="R3131" i="121"/>
  <c r="M3098" i="121"/>
  <c r="L3089" i="121"/>
  <c r="N3071" i="121"/>
  <c r="O3062" i="121"/>
  <c r="N3061" i="121"/>
  <c r="S3058" i="121"/>
  <c r="Q3028" i="121"/>
  <c r="R3019" i="121"/>
  <c r="M2968" i="121"/>
  <c r="N2959" i="121"/>
  <c r="N2943" i="121"/>
  <c r="M2920" i="121"/>
  <c r="Q2878" i="121"/>
  <c r="O2846" i="121"/>
  <c r="P2837" i="121"/>
  <c r="L2833" i="121"/>
  <c r="S2782" i="121"/>
  <c r="O2761" i="121"/>
  <c r="L2757" i="121"/>
  <c r="N2741" i="121"/>
  <c r="M2724" i="121"/>
  <c r="Q2706" i="121"/>
  <c r="R2697" i="121"/>
  <c r="R2694" i="121"/>
  <c r="M2683" i="121"/>
  <c r="R2678" i="121"/>
  <c r="R2671" i="121"/>
  <c r="S2646" i="121"/>
  <c r="L2621" i="121"/>
  <c r="R2562" i="121"/>
  <c r="P2536" i="121"/>
  <c r="M2492" i="121"/>
  <c r="N2343" i="121"/>
  <c r="Q2234" i="121"/>
  <c r="N1805" i="121"/>
  <c r="N1746" i="121"/>
  <c r="P1581" i="121"/>
  <c r="R1564" i="121"/>
  <c r="Q1509" i="121"/>
  <c r="Q1470" i="121"/>
  <c r="R1367" i="121"/>
  <c r="P3228" i="121"/>
  <c r="R3210" i="121"/>
  <c r="S3209" i="121"/>
  <c r="S3201" i="121"/>
  <c r="L3177" i="121"/>
  <c r="M3171" i="121"/>
  <c r="O3161" i="121"/>
  <c r="S3146" i="121"/>
  <c r="M3090" i="121"/>
  <c r="O3078" i="121"/>
  <c r="N3063" i="121"/>
  <c r="P3029" i="121"/>
  <c r="Q3020" i="121"/>
  <c r="R3003" i="121"/>
  <c r="L2969" i="121"/>
  <c r="M2960" i="121"/>
  <c r="M2944" i="121"/>
  <c r="L2921" i="121"/>
  <c r="N2911" i="121"/>
  <c r="R2899" i="121"/>
  <c r="L2881" i="121"/>
  <c r="O2880" i="121"/>
  <c r="N2855" i="121"/>
  <c r="M2846" i="121"/>
  <c r="O2838" i="121"/>
  <c r="N2837" i="121"/>
  <c r="O2822" i="121"/>
  <c r="P2821" i="121"/>
  <c r="S2772" i="121"/>
  <c r="S2742" i="121"/>
  <c r="O2730" i="121"/>
  <c r="P2707" i="121"/>
  <c r="R2687" i="121"/>
  <c r="M2686" i="121"/>
  <c r="S2678" i="121"/>
  <c r="S2677" i="121"/>
  <c r="N2634" i="121"/>
  <c r="S2598" i="121"/>
  <c r="N2594" i="121"/>
  <c r="R2593" i="121"/>
  <c r="N2592" i="121"/>
  <c r="M2559" i="121"/>
  <c r="M2436" i="121"/>
  <c r="Q2135" i="121"/>
  <c r="L3392" i="121"/>
  <c r="P3383" i="121"/>
  <c r="N3382" i="121"/>
  <c r="L3360" i="121"/>
  <c r="O3349" i="121"/>
  <c r="S3337" i="121"/>
  <c r="O3330" i="121"/>
  <c r="L3320" i="121"/>
  <c r="O3312" i="121"/>
  <c r="L3296" i="121"/>
  <c r="M3271" i="121"/>
  <c r="L3264" i="121"/>
  <c r="O3245" i="121"/>
  <c r="Q3243" i="121"/>
  <c r="M3231" i="121"/>
  <c r="S3190" i="121"/>
  <c r="L3167" i="121"/>
  <c r="L3162" i="121"/>
  <c r="O3151" i="121"/>
  <c r="L3082" i="121"/>
  <c r="M3064" i="121"/>
  <c r="N3039" i="121"/>
  <c r="O3030" i="121"/>
  <c r="P3021" i="121"/>
  <c r="Q3004" i="121"/>
  <c r="L2985" i="121"/>
  <c r="O2971" i="121"/>
  <c r="L2961" i="121"/>
  <c r="L2929" i="121"/>
  <c r="P2901" i="121"/>
  <c r="R2883" i="121"/>
  <c r="M2838" i="121"/>
  <c r="L2801" i="121"/>
  <c r="P2785" i="121"/>
  <c r="Q2782" i="121"/>
  <c r="Q2777" i="121"/>
  <c r="R2775" i="121"/>
  <c r="R2769" i="121"/>
  <c r="S2768" i="121"/>
  <c r="N2685" i="121"/>
  <c r="O2650" i="121"/>
  <c r="O2641" i="121"/>
  <c r="M2615" i="121"/>
  <c r="R2610" i="121"/>
  <c r="L2605" i="121"/>
  <c r="R2554" i="121"/>
  <c r="L2549" i="121"/>
  <c r="R2503" i="121"/>
  <c r="Q2475" i="121"/>
  <c r="S2449" i="121"/>
  <c r="L2445" i="121"/>
  <c r="P2441" i="121"/>
  <c r="P2425" i="121"/>
  <c r="N2353" i="121"/>
  <c r="M1699" i="121"/>
  <c r="L1676" i="121"/>
  <c r="Q1671" i="121"/>
  <c r="L1636" i="121"/>
  <c r="P3406" i="121"/>
  <c r="L3384" i="121"/>
  <c r="M3375" i="121"/>
  <c r="Q3374" i="121"/>
  <c r="Q3371" i="121"/>
  <c r="R3370" i="121"/>
  <c r="M3369" i="121"/>
  <c r="M3362" i="121"/>
  <c r="N3358" i="121"/>
  <c r="L3356" i="121"/>
  <c r="Q3331" i="121"/>
  <c r="P3324" i="121"/>
  <c r="P3300" i="121"/>
  <c r="P3295" i="121"/>
  <c r="R3285" i="121"/>
  <c r="Q3251" i="121"/>
  <c r="O3249" i="121"/>
  <c r="L3232" i="121"/>
  <c r="Q3211" i="121"/>
  <c r="Q3206" i="121"/>
  <c r="S3154" i="121"/>
  <c r="R3139" i="121"/>
  <c r="N3136" i="121"/>
  <c r="N3127" i="121"/>
  <c r="P3045" i="121"/>
  <c r="S3042" i="121"/>
  <c r="N3031" i="121"/>
  <c r="O3022" i="121"/>
  <c r="L2993" i="121"/>
  <c r="M2962" i="121"/>
  <c r="O2950" i="121"/>
  <c r="L2945" i="121"/>
  <c r="R2931" i="121"/>
  <c r="N2919" i="121"/>
  <c r="S2914" i="121"/>
  <c r="L2857" i="121"/>
  <c r="S2850" i="121"/>
  <c r="L2849" i="121"/>
  <c r="O2848" i="121"/>
  <c r="S2826" i="121"/>
  <c r="L2825" i="121"/>
  <c r="M2816" i="121"/>
  <c r="N2815" i="121"/>
  <c r="O2797" i="121"/>
  <c r="O2796" i="121"/>
  <c r="O2793" i="121"/>
  <c r="N2790" i="121"/>
  <c r="Q2770" i="121"/>
  <c r="Q2762" i="121"/>
  <c r="L2695" i="121"/>
  <c r="S2662" i="121"/>
  <c r="L2660" i="121"/>
  <c r="L2644" i="121"/>
  <c r="S2614" i="121"/>
  <c r="L2613" i="121"/>
  <c r="Q2611" i="121"/>
  <c r="L2597" i="121"/>
  <c r="M2580" i="121"/>
  <c r="M2579" i="121"/>
  <c r="Q2578" i="121"/>
  <c r="R2577" i="121"/>
  <c r="P2569" i="121"/>
  <c r="M2551" i="121"/>
  <c r="L2541" i="121"/>
  <c r="M2537" i="121"/>
  <c r="L2536" i="121"/>
  <c r="L2525" i="121"/>
  <c r="R2487" i="121"/>
  <c r="R2462" i="121"/>
  <c r="S2364" i="121"/>
  <c r="O2324" i="121"/>
  <c r="L2263" i="121"/>
  <c r="N1489" i="121"/>
  <c r="S3313" i="121"/>
  <c r="M3311" i="121"/>
  <c r="Q3299" i="121"/>
  <c r="P3287" i="121"/>
  <c r="Q3286" i="121"/>
  <c r="N3273" i="121"/>
  <c r="L3248" i="121"/>
  <c r="S3241" i="121"/>
  <c r="L3240" i="121"/>
  <c r="R3234" i="121"/>
  <c r="O3233" i="121"/>
  <c r="N3214" i="121"/>
  <c r="P3204" i="121"/>
  <c r="R3180" i="121"/>
  <c r="O3150" i="121"/>
  <c r="L3146" i="121"/>
  <c r="L3145" i="121"/>
  <c r="S3138" i="121"/>
  <c r="L3130" i="121"/>
  <c r="M3128" i="121"/>
  <c r="O3102" i="121"/>
  <c r="R3067" i="121"/>
  <c r="O3048" i="121"/>
  <c r="M3032" i="121"/>
  <c r="N3023" i="121"/>
  <c r="R2995" i="121"/>
  <c r="N2975" i="121"/>
  <c r="L2954" i="121"/>
  <c r="M2936" i="121"/>
  <c r="L2935" i="121"/>
  <c r="R2915" i="121"/>
  <c r="O2902" i="121"/>
  <c r="P2893" i="121"/>
  <c r="R2867" i="121"/>
  <c r="R2851" i="121"/>
  <c r="O2840" i="121"/>
  <c r="P2829" i="121"/>
  <c r="L2817" i="121"/>
  <c r="M2808" i="121"/>
  <c r="M2806" i="121"/>
  <c r="N2791" i="121"/>
  <c r="Q2745" i="121"/>
  <c r="R2737" i="121"/>
  <c r="S2720" i="121"/>
  <c r="N2714" i="121"/>
  <c r="P2697" i="121"/>
  <c r="R2663" i="121"/>
  <c r="M2662" i="121"/>
  <c r="L2652" i="121"/>
  <c r="M2651" i="121"/>
  <c r="P2625" i="121"/>
  <c r="Q2603" i="121"/>
  <c r="L2581" i="121"/>
  <c r="R2567" i="121"/>
  <c r="P2561" i="121"/>
  <c r="Q2530" i="121"/>
  <c r="M2529" i="121"/>
  <c r="M2515" i="121"/>
  <c r="L2304" i="121"/>
  <c r="S2304" i="121"/>
  <c r="N1981" i="121"/>
  <c r="Q1914" i="121"/>
  <c r="Q1856" i="121"/>
  <c r="L3216" i="121"/>
  <c r="P3187" i="121"/>
  <c r="R3166" i="121"/>
  <c r="P3151" i="121"/>
  <c r="L3131" i="121"/>
  <c r="L3113" i="121"/>
  <c r="L3105" i="121"/>
  <c r="M3024" i="121"/>
  <c r="M3008" i="121"/>
  <c r="O2998" i="121"/>
  <c r="N2997" i="121"/>
  <c r="P2965" i="121"/>
  <c r="Q2916" i="121"/>
  <c r="M2904" i="121"/>
  <c r="O2894" i="121"/>
  <c r="Q2852" i="121"/>
  <c r="R2843" i="121"/>
  <c r="S2842" i="121"/>
  <c r="N2831" i="121"/>
  <c r="L2809" i="121"/>
  <c r="P2792" i="121"/>
  <c r="L2787" i="121"/>
  <c r="M2781" i="121"/>
  <c r="P2746" i="121"/>
  <c r="P2737" i="121"/>
  <c r="Q2711" i="121"/>
  <c r="L2700" i="121"/>
  <c r="P2665" i="121"/>
  <c r="R2590" i="121"/>
  <c r="R2575" i="121"/>
  <c r="L2573" i="121"/>
  <c r="L2568" i="121"/>
  <c r="Q2539" i="121"/>
  <c r="L2517" i="121"/>
  <c r="M2494" i="121"/>
  <c r="M2487" i="121"/>
  <c r="M2452" i="121"/>
  <c r="M2451" i="121"/>
  <c r="L2431" i="121"/>
  <c r="R2414" i="121"/>
  <c r="L2389" i="121"/>
  <c r="S2382" i="121"/>
  <c r="M2366" i="121"/>
  <c r="P2357" i="121"/>
  <c r="N2356" i="121"/>
  <c r="P2355" i="121"/>
  <c r="R2341" i="121"/>
  <c r="R2314" i="121"/>
  <c r="M2270" i="121"/>
  <c r="P2268" i="121"/>
  <c r="Q2226" i="121"/>
  <c r="R2205" i="121"/>
  <c r="O2164" i="121"/>
  <c r="Q2155" i="121"/>
  <c r="S2137" i="121"/>
  <c r="L2127" i="121"/>
  <c r="R2083" i="121"/>
  <c r="S2064" i="121"/>
  <c r="M2046" i="121"/>
  <c r="P2035" i="121"/>
  <c r="L2034" i="121"/>
  <c r="Q1986" i="121"/>
  <c r="M1984" i="121"/>
  <c r="R1977" i="121"/>
  <c r="N1960" i="121"/>
  <c r="L1935" i="121"/>
  <c r="M1934" i="121"/>
  <c r="M1841" i="121"/>
  <c r="R1839" i="121"/>
  <c r="R1836" i="121"/>
  <c r="L1813" i="121"/>
  <c r="P1800" i="121"/>
  <c r="L1799" i="121"/>
  <c r="S1796" i="121"/>
  <c r="L1795" i="121"/>
  <c r="N1778" i="121"/>
  <c r="N1713" i="121"/>
  <c r="S1708" i="121"/>
  <c r="N1689" i="121"/>
  <c r="S1688" i="121"/>
  <c r="M1659" i="121"/>
  <c r="L1652" i="121"/>
  <c r="Q1638" i="121"/>
  <c r="L1620" i="121"/>
  <c r="M1605" i="121"/>
  <c r="L1600" i="121"/>
  <c r="P1580" i="121"/>
  <c r="Q1569" i="121"/>
  <c r="N1545" i="121"/>
  <c r="R1528" i="121"/>
  <c r="S1524" i="121"/>
  <c r="O1523" i="121"/>
  <c r="M1519" i="121"/>
  <c r="L1459" i="121"/>
  <c r="M1419" i="121"/>
  <c r="L1349" i="121"/>
  <c r="Q1347" i="121"/>
  <c r="R1343" i="121"/>
  <c r="O1337" i="121"/>
  <c r="O1301" i="121"/>
  <c r="R1117" i="121"/>
  <c r="N512" i="121"/>
  <c r="O481" i="121"/>
  <c r="M430" i="121"/>
  <c r="R163" i="121"/>
  <c r="P2443" i="121"/>
  <c r="L2437" i="121"/>
  <c r="L2423" i="121"/>
  <c r="M2420" i="121"/>
  <c r="Q2407" i="121"/>
  <c r="R2398" i="121"/>
  <c r="M2384" i="121"/>
  <c r="L2359" i="121"/>
  <c r="O2349" i="121"/>
  <c r="M2338" i="121"/>
  <c r="N2217" i="121"/>
  <c r="L2197" i="121"/>
  <c r="S2156" i="121"/>
  <c r="P2147" i="121"/>
  <c r="S2128" i="121"/>
  <c r="R2057" i="121"/>
  <c r="N2040" i="121"/>
  <c r="Q2026" i="121"/>
  <c r="R2025" i="121"/>
  <c r="N2021" i="121"/>
  <c r="L1977" i="121"/>
  <c r="S1976" i="121"/>
  <c r="O1925" i="121"/>
  <c r="R1913" i="121"/>
  <c r="L1911" i="121"/>
  <c r="L1903" i="121"/>
  <c r="M1902" i="121"/>
  <c r="Q1899" i="121"/>
  <c r="O1846" i="121"/>
  <c r="P1823" i="121"/>
  <c r="R1821" i="121"/>
  <c r="P1819" i="121"/>
  <c r="P1808" i="121"/>
  <c r="M1803" i="121"/>
  <c r="O1760" i="121"/>
  <c r="P1752" i="121"/>
  <c r="P1751" i="121"/>
  <c r="R1734" i="121"/>
  <c r="S1733" i="121"/>
  <c r="O1640" i="121"/>
  <c r="M1622" i="121"/>
  <c r="Q1601" i="121"/>
  <c r="N1520" i="121"/>
  <c r="S1508" i="121"/>
  <c r="P1462" i="121"/>
  <c r="L1430" i="121"/>
  <c r="M1420" i="121"/>
  <c r="O1389" i="121"/>
  <c r="R1359" i="121"/>
  <c r="P2480" i="121"/>
  <c r="L2479" i="121"/>
  <c r="Q2440" i="121"/>
  <c r="R2439" i="121"/>
  <c r="N2435" i="121"/>
  <c r="Q2434" i="121"/>
  <c r="P2361" i="121"/>
  <c r="L2360" i="121"/>
  <c r="L2351" i="121"/>
  <c r="O2341" i="121"/>
  <c r="R2309" i="121"/>
  <c r="R2306" i="121"/>
  <c r="L2295" i="121"/>
  <c r="R2273" i="121"/>
  <c r="L2248" i="121"/>
  <c r="M2218" i="121"/>
  <c r="P2198" i="121"/>
  <c r="R2170" i="121"/>
  <c r="R2157" i="121"/>
  <c r="M2148" i="121"/>
  <c r="R2122" i="121"/>
  <c r="O2100" i="121"/>
  <c r="P2077" i="121"/>
  <c r="N2075" i="121"/>
  <c r="O2074" i="121"/>
  <c r="R2017" i="121"/>
  <c r="L2016" i="121"/>
  <c r="Q1987" i="121"/>
  <c r="O1954" i="121"/>
  <c r="P1900" i="121"/>
  <c r="P1848" i="121"/>
  <c r="R1828" i="121"/>
  <c r="R1827" i="121"/>
  <c r="L1796" i="121"/>
  <c r="L1756" i="121"/>
  <c r="O1753" i="121"/>
  <c r="M1739" i="121"/>
  <c r="Q1735" i="121"/>
  <c r="S1700" i="121"/>
  <c r="R1657" i="121"/>
  <c r="O1624" i="121"/>
  <c r="R1602" i="121"/>
  <c r="Q1557" i="121"/>
  <c r="P1554" i="121"/>
  <c r="M1487" i="121"/>
  <c r="Q1431" i="121"/>
  <c r="R1423" i="121"/>
  <c r="P1412" i="121"/>
  <c r="R1402" i="121"/>
  <c r="N1390" i="121"/>
  <c r="P1372" i="121"/>
  <c r="Q946" i="121"/>
  <c r="S574" i="121"/>
  <c r="P179" i="121"/>
  <c r="S75" i="121"/>
  <c r="R2489" i="121"/>
  <c r="R2425" i="121"/>
  <c r="L2353" i="121"/>
  <c r="L2328" i="121"/>
  <c r="R2297" i="121"/>
  <c r="O2260" i="121"/>
  <c r="O2229" i="121"/>
  <c r="O2228" i="121"/>
  <c r="P2220" i="121"/>
  <c r="M2175" i="121"/>
  <c r="L2159" i="121"/>
  <c r="P2148" i="121"/>
  <c r="O2140" i="121"/>
  <c r="P2132" i="121"/>
  <c r="N2123" i="121"/>
  <c r="N2087" i="121"/>
  <c r="M2086" i="121"/>
  <c r="Q2042" i="121"/>
  <c r="Q1979" i="121"/>
  <c r="S1928" i="121"/>
  <c r="O1901" i="121"/>
  <c r="R1889" i="121"/>
  <c r="S1864" i="121"/>
  <c r="M1787" i="121"/>
  <c r="R1774" i="121"/>
  <c r="L1740" i="121"/>
  <c r="R1677" i="121"/>
  <c r="S1669" i="121"/>
  <c r="L1668" i="121"/>
  <c r="L1667" i="121"/>
  <c r="Q1658" i="121"/>
  <c r="R1656" i="121"/>
  <c r="P1613" i="121"/>
  <c r="Q1604" i="121"/>
  <c r="M1603" i="121"/>
  <c r="Q1582" i="121"/>
  <c r="O1574" i="121"/>
  <c r="M1573" i="121"/>
  <c r="L1569" i="121"/>
  <c r="L1564" i="121"/>
  <c r="N1560" i="121"/>
  <c r="P1543" i="121"/>
  <c r="O1535" i="121"/>
  <c r="N1497" i="121"/>
  <c r="N1488" i="121"/>
  <c r="R1484" i="121"/>
  <c r="L1483" i="121"/>
  <c r="L1476" i="121"/>
  <c r="O1439" i="121"/>
  <c r="S1405" i="121"/>
  <c r="S1404" i="121"/>
  <c r="N1382" i="121"/>
  <c r="L1380" i="121"/>
  <c r="O1370" i="121"/>
  <c r="P1364" i="121"/>
  <c r="R1192" i="121"/>
  <c r="M958" i="121"/>
  <c r="N941" i="121"/>
  <c r="L926" i="121"/>
  <c r="O835" i="121"/>
  <c r="R793" i="121"/>
  <c r="Q593" i="121"/>
  <c r="R550" i="121"/>
  <c r="P300" i="121"/>
  <c r="O261" i="121"/>
  <c r="N77" i="121"/>
  <c r="P2512" i="121"/>
  <c r="O2500" i="121"/>
  <c r="N2483" i="121"/>
  <c r="M2476" i="121"/>
  <c r="S2438" i="121"/>
  <c r="O2436" i="121"/>
  <c r="L2342" i="121"/>
  <c r="P2331" i="121"/>
  <c r="N2329" i="121"/>
  <c r="L2327" i="121"/>
  <c r="Q2298" i="121"/>
  <c r="L2264" i="121"/>
  <c r="N2245" i="121"/>
  <c r="R2241" i="121"/>
  <c r="L2239" i="121"/>
  <c r="M2238" i="121"/>
  <c r="Q2233" i="121"/>
  <c r="L2200" i="121"/>
  <c r="L2151" i="121"/>
  <c r="L2150" i="121"/>
  <c r="N2144" i="121"/>
  <c r="N2141" i="121"/>
  <c r="O2134" i="121"/>
  <c r="P2128" i="121"/>
  <c r="P2125" i="121"/>
  <c r="Q2115" i="121"/>
  <c r="R2103" i="121"/>
  <c r="R1993" i="121"/>
  <c r="N1992" i="121"/>
  <c r="P1980" i="121"/>
  <c r="N1931" i="121"/>
  <c r="O1892" i="121"/>
  <c r="S1891" i="121"/>
  <c r="Q1866" i="121"/>
  <c r="R1831" i="121"/>
  <c r="Q1815" i="121"/>
  <c r="Q1813" i="121"/>
  <c r="S1798" i="121"/>
  <c r="R1768" i="121"/>
  <c r="L1764" i="121"/>
  <c r="L1763" i="121"/>
  <c r="M1715" i="121"/>
  <c r="N1685" i="121"/>
  <c r="S1671" i="121"/>
  <c r="S1577" i="121"/>
  <c r="M1552" i="121"/>
  <c r="N1548" i="121"/>
  <c r="S1491" i="121"/>
  <c r="M1466" i="121"/>
  <c r="R1391" i="121"/>
  <c r="P1384" i="121"/>
  <c r="N1370" i="121"/>
  <c r="P1332" i="121"/>
  <c r="M869" i="121"/>
  <c r="P848" i="121"/>
  <c r="O712" i="121"/>
  <c r="S603" i="121"/>
  <c r="O2428" i="121"/>
  <c r="Q2424" i="121"/>
  <c r="L2397" i="121"/>
  <c r="R2375" i="121"/>
  <c r="Q2372" i="121"/>
  <c r="Q2371" i="121"/>
  <c r="Q2368" i="121"/>
  <c r="S2321" i="121"/>
  <c r="O2312" i="121"/>
  <c r="P2300" i="121"/>
  <c r="Q2290" i="121"/>
  <c r="M2278" i="121"/>
  <c r="R2266" i="121"/>
  <c r="N2253" i="121"/>
  <c r="S2248" i="121"/>
  <c r="P2246" i="121"/>
  <c r="S2212" i="121"/>
  <c r="L2203" i="121"/>
  <c r="P2179" i="121"/>
  <c r="L2113" i="121"/>
  <c r="M2112" i="121"/>
  <c r="R2091" i="121"/>
  <c r="L2079" i="121"/>
  <c r="L2071" i="121"/>
  <c r="L2058" i="121"/>
  <c r="O1981" i="121"/>
  <c r="L1967" i="121"/>
  <c r="M1966" i="121"/>
  <c r="R1868" i="121"/>
  <c r="L1853" i="121"/>
  <c r="S1850" i="121"/>
  <c r="N1847" i="121"/>
  <c r="O1832" i="121"/>
  <c r="O1812" i="121"/>
  <c r="R1793" i="121"/>
  <c r="N1785" i="121"/>
  <c r="L1748" i="121"/>
  <c r="P1720" i="121"/>
  <c r="L1716" i="121"/>
  <c r="L1692" i="121"/>
  <c r="M1686" i="121"/>
  <c r="P1650" i="121"/>
  <c r="L1628" i="121"/>
  <c r="L1614" i="121"/>
  <c r="R1595" i="121"/>
  <c r="L1566" i="121"/>
  <c r="L1553" i="121"/>
  <c r="L1550" i="121"/>
  <c r="M1543" i="121"/>
  <c r="Q1502" i="121"/>
  <c r="M1501" i="121"/>
  <c r="M1481" i="121"/>
  <c r="S1468" i="121"/>
  <c r="L1435" i="121"/>
  <c r="L1434" i="121"/>
  <c r="O1425" i="121"/>
  <c r="R1394" i="121"/>
  <c r="S1385" i="121"/>
  <c r="L1365" i="121"/>
  <c r="O1353" i="121"/>
  <c r="Q801" i="121"/>
  <c r="N687" i="121"/>
  <c r="M100" i="121"/>
  <c r="S2494" i="121"/>
  <c r="L2485" i="121"/>
  <c r="M2472" i="121"/>
  <c r="N2450" i="121"/>
  <c r="L2439" i="121"/>
  <c r="M2380" i="121"/>
  <c r="N2376" i="121"/>
  <c r="R2346" i="121"/>
  <c r="R2345" i="121"/>
  <c r="M2334" i="121"/>
  <c r="M2279" i="121"/>
  <c r="R2213" i="121"/>
  <c r="L2184" i="121"/>
  <c r="O2121" i="121"/>
  <c r="P2081" i="121"/>
  <c r="M2062" i="121"/>
  <c r="M2022" i="121"/>
  <c r="O1971" i="121"/>
  <c r="L1959" i="121"/>
  <c r="P1907" i="121"/>
  <c r="M1834" i="121"/>
  <c r="M1819" i="121"/>
  <c r="P1806" i="121"/>
  <c r="R1769" i="121"/>
  <c r="Q1751" i="121"/>
  <c r="N1730" i="121"/>
  <c r="S1709" i="121"/>
  <c r="R1702" i="121"/>
  <c r="N1653" i="121"/>
  <c r="O1600" i="121"/>
  <c r="R1568" i="121"/>
  <c r="M1554" i="121"/>
  <c r="O1519" i="121"/>
  <c r="M1513" i="121"/>
  <c r="P1503" i="121"/>
  <c r="S1476" i="121"/>
  <c r="S1470" i="121"/>
  <c r="P1410" i="121"/>
  <c r="M1375" i="121"/>
  <c r="R296" i="121"/>
  <c r="S187" i="121"/>
  <c r="Q1351" i="121"/>
  <c r="S1301" i="121"/>
  <c r="M1240" i="121"/>
  <c r="Q1226" i="121"/>
  <c r="M1201" i="121"/>
  <c r="L1137" i="121"/>
  <c r="R1115" i="121"/>
  <c r="R1105" i="121"/>
  <c r="L1066" i="121"/>
  <c r="N1055" i="121"/>
  <c r="P1027" i="121"/>
  <c r="Q1017" i="121"/>
  <c r="S1000" i="121"/>
  <c r="O998" i="121"/>
  <c r="M984" i="121"/>
  <c r="N972" i="121"/>
  <c r="S967" i="121"/>
  <c r="O966" i="121"/>
  <c r="O950" i="121"/>
  <c r="S927" i="121"/>
  <c r="P884" i="121"/>
  <c r="Q873" i="121"/>
  <c r="L847" i="121"/>
  <c r="L834" i="121"/>
  <c r="P805" i="121"/>
  <c r="Q777" i="121"/>
  <c r="S760" i="121"/>
  <c r="N749" i="121"/>
  <c r="Q687" i="121"/>
  <c r="M664" i="121"/>
  <c r="L663" i="121"/>
  <c r="R608" i="121"/>
  <c r="L605" i="121"/>
  <c r="S599" i="121"/>
  <c r="L584" i="121"/>
  <c r="R529" i="121"/>
  <c r="S502" i="121"/>
  <c r="N464" i="121"/>
  <c r="P441" i="121"/>
  <c r="R412" i="121"/>
  <c r="O404" i="121"/>
  <c r="S403" i="121"/>
  <c r="N397" i="121"/>
  <c r="N376" i="121"/>
  <c r="O367" i="121"/>
  <c r="L366" i="121"/>
  <c r="S330" i="121"/>
  <c r="L326" i="121"/>
  <c r="R322" i="121"/>
  <c r="M320" i="121"/>
  <c r="M319" i="121"/>
  <c r="M287" i="121"/>
  <c r="Q283" i="121"/>
  <c r="Q282" i="121"/>
  <c r="R248" i="121"/>
  <c r="L221" i="121"/>
  <c r="Q220" i="121"/>
  <c r="Q181" i="121"/>
  <c r="L123" i="121"/>
  <c r="P89" i="121"/>
  <c r="S38" i="121"/>
  <c r="L1344" i="121"/>
  <c r="Q1304" i="121"/>
  <c r="P1280" i="121"/>
  <c r="R1188" i="121"/>
  <c r="P1187" i="121"/>
  <c r="S1179" i="121"/>
  <c r="P1178" i="121"/>
  <c r="M1152" i="121"/>
  <c r="O1134" i="121"/>
  <c r="O1132" i="121"/>
  <c r="O1128" i="121"/>
  <c r="L1107" i="121"/>
  <c r="R1099" i="121"/>
  <c r="N1028" i="121"/>
  <c r="L1026" i="121"/>
  <c r="N1007" i="121"/>
  <c r="S983" i="121"/>
  <c r="L943" i="121"/>
  <c r="M929" i="121"/>
  <c r="L928" i="121"/>
  <c r="R916" i="121"/>
  <c r="R906" i="121"/>
  <c r="N902" i="121"/>
  <c r="M895" i="121"/>
  <c r="M836" i="121"/>
  <c r="Q834" i="121"/>
  <c r="L815" i="121"/>
  <c r="O798" i="121"/>
  <c r="P789" i="121"/>
  <c r="R765" i="121"/>
  <c r="O764" i="121"/>
  <c r="M753" i="121"/>
  <c r="L742" i="121"/>
  <c r="L738" i="121"/>
  <c r="L706" i="121"/>
  <c r="P650" i="121"/>
  <c r="M636" i="121"/>
  <c r="N634" i="121"/>
  <c r="O627" i="121"/>
  <c r="L575" i="121"/>
  <c r="N555" i="121"/>
  <c r="R502" i="121"/>
  <c r="P481" i="121"/>
  <c r="M445" i="121"/>
  <c r="L423" i="121"/>
  <c r="Q418" i="121"/>
  <c r="R388" i="121"/>
  <c r="S345" i="121"/>
  <c r="S313" i="121"/>
  <c r="P309" i="121"/>
  <c r="S308" i="121"/>
  <c r="O288" i="121"/>
  <c r="P274" i="121"/>
  <c r="P273" i="121"/>
  <c r="R253" i="121"/>
  <c r="S232" i="121"/>
  <c r="L226" i="121"/>
  <c r="Q165" i="121"/>
  <c r="R145" i="121"/>
  <c r="P98" i="121"/>
  <c r="L94" i="121"/>
  <c r="Q48" i="121"/>
  <c r="N1330" i="121"/>
  <c r="N1326" i="121"/>
  <c r="N1314" i="121"/>
  <c r="O1313" i="121"/>
  <c r="M1311" i="121"/>
  <c r="S1260" i="121"/>
  <c r="P1229" i="121"/>
  <c r="S1226" i="121"/>
  <c r="N1216" i="121"/>
  <c r="L1194" i="121"/>
  <c r="R1141" i="121"/>
  <c r="L1129" i="121"/>
  <c r="S1082" i="121"/>
  <c r="M1045" i="121"/>
  <c r="L1041" i="121"/>
  <c r="Q996" i="121"/>
  <c r="O956" i="121"/>
  <c r="Q948" i="121"/>
  <c r="P930" i="121"/>
  <c r="L910" i="121"/>
  <c r="R908" i="121"/>
  <c r="L888" i="121"/>
  <c r="R876" i="121"/>
  <c r="P851" i="121"/>
  <c r="P850" i="121"/>
  <c r="Q812" i="121"/>
  <c r="N799" i="121"/>
  <c r="O790" i="121"/>
  <c r="S743" i="121"/>
  <c r="M728" i="121"/>
  <c r="L727" i="121"/>
  <c r="O710" i="121"/>
  <c r="S651" i="121"/>
  <c r="S646" i="121"/>
  <c r="L638" i="121"/>
  <c r="Q591" i="121"/>
  <c r="R577" i="121"/>
  <c r="P576" i="121"/>
  <c r="S565" i="121"/>
  <c r="S557" i="121"/>
  <c r="N547" i="121"/>
  <c r="Q466" i="121"/>
  <c r="L450" i="121"/>
  <c r="R425" i="121"/>
  <c r="S371" i="121"/>
  <c r="O347" i="121"/>
  <c r="R316" i="121"/>
  <c r="Q315" i="121"/>
  <c r="R314" i="121"/>
  <c r="N233" i="121"/>
  <c r="S227" i="121"/>
  <c r="L205" i="121"/>
  <c r="M192" i="121"/>
  <c r="P166" i="121"/>
  <c r="N152" i="121"/>
  <c r="O148" i="121"/>
  <c r="Q147" i="121"/>
  <c r="L144" i="121"/>
  <c r="S110" i="121"/>
  <c r="S107" i="121"/>
  <c r="L66" i="121"/>
  <c r="S1350" i="121"/>
  <c r="L1325" i="121"/>
  <c r="M1323" i="121"/>
  <c r="N1318" i="121"/>
  <c r="M1262" i="121"/>
  <c r="P1247" i="121"/>
  <c r="L1235" i="121"/>
  <c r="S1203" i="121"/>
  <c r="P1190" i="121"/>
  <c r="M1142" i="121"/>
  <c r="P1135" i="121"/>
  <c r="Q1122" i="121"/>
  <c r="M1118" i="121"/>
  <c r="L1115" i="121"/>
  <c r="N1013" i="121"/>
  <c r="M1006" i="121"/>
  <c r="S962" i="121"/>
  <c r="S959" i="121"/>
  <c r="O932" i="121"/>
  <c r="R900" i="121"/>
  <c r="R866" i="121"/>
  <c r="N864" i="121"/>
  <c r="O849" i="121"/>
  <c r="S800" i="121"/>
  <c r="N791" i="121"/>
  <c r="P767" i="121"/>
  <c r="P765" i="121"/>
  <c r="Q755" i="121"/>
  <c r="L710" i="121"/>
  <c r="R652" i="121"/>
  <c r="Q649" i="121"/>
  <c r="R647" i="121"/>
  <c r="L629" i="121"/>
  <c r="O602" i="121"/>
  <c r="O601" i="121"/>
  <c r="Q581" i="121"/>
  <c r="R567" i="121"/>
  <c r="S560" i="121"/>
  <c r="M550" i="121"/>
  <c r="Q505" i="121"/>
  <c r="N467" i="121"/>
  <c r="P459" i="121"/>
  <c r="M428" i="121"/>
  <c r="Q421" i="121"/>
  <c r="R372" i="121"/>
  <c r="Q362" i="121"/>
  <c r="L361" i="121"/>
  <c r="L359" i="121"/>
  <c r="M293" i="121"/>
  <c r="L275" i="121"/>
  <c r="Q241" i="121"/>
  <c r="O212" i="121"/>
  <c r="R186" i="121"/>
  <c r="L128" i="121"/>
  <c r="N100" i="121"/>
  <c r="N1338" i="121"/>
  <c r="N1306" i="121"/>
  <c r="R1273" i="121"/>
  <c r="N1249" i="121"/>
  <c r="S1240" i="121"/>
  <c r="N1197" i="121"/>
  <c r="P1183" i="121"/>
  <c r="P1182" i="121"/>
  <c r="Q1161" i="121"/>
  <c r="M1106" i="121"/>
  <c r="O1078" i="121"/>
  <c r="Q1060" i="121"/>
  <c r="R1059" i="121"/>
  <c r="L993" i="121"/>
  <c r="P989" i="121"/>
  <c r="R976" i="121"/>
  <c r="R963" i="121"/>
  <c r="S954" i="121"/>
  <c r="O940" i="121"/>
  <c r="S939" i="121"/>
  <c r="P918" i="121"/>
  <c r="Q901" i="121"/>
  <c r="Q897" i="121"/>
  <c r="R868" i="121"/>
  <c r="L864" i="121"/>
  <c r="L862" i="121"/>
  <c r="S802" i="121"/>
  <c r="L782" i="121"/>
  <c r="N780" i="121"/>
  <c r="Q745" i="121"/>
  <c r="S727" i="121"/>
  <c r="L670" i="121"/>
  <c r="L610" i="121"/>
  <c r="R559" i="121"/>
  <c r="M532" i="121"/>
  <c r="O506" i="121"/>
  <c r="P488" i="121"/>
  <c r="Q471" i="121"/>
  <c r="R460" i="121"/>
  <c r="R456" i="121"/>
  <c r="M437" i="121"/>
  <c r="Q410" i="121"/>
  <c r="S362" i="121"/>
  <c r="L350" i="121"/>
  <c r="M349" i="121"/>
  <c r="R338" i="121"/>
  <c r="N257" i="121"/>
  <c r="Q251" i="121"/>
  <c r="M188" i="121"/>
  <c r="L177" i="121"/>
  <c r="L176" i="121"/>
  <c r="S170" i="121"/>
  <c r="L157" i="121"/>
  <c r="O150" i="121"/>
  <c r="Q129" i="121"/>
  <c r="P112" i="121"/>
  <c r="O71" i="121"/>
  <c r="M60" i="121"/>
  <c r="N59" i="121"/>
  <c r="P48" i="121"/>
  <c r="S1334" i="121"/>
  <c r="Q1320" i="121"/>
  <c r="M1221" i="121"/>
  <c r="N1191" i="121"/>
  <c r="P1171" i="121"/>
  <c r="L1170" i="121"/>
  <c r="P1165" i="121"/>
  <c r="N1164" i="121"/>
  <c r="N1071" i="121"/>
  <c r="P1053" i="121"/>
  <c r="R1032" i="121"/>
  <c r="R1031" i="121"/>
  <c r="P981" i="121"/>
  <c r="S946" i="121"/>
  <c r="L920" i="121"/>
  <c r="P898" i="121"/>
  <c r="P869" i="121"/>
  <c r="M857" i="121"/>
  <c r="M855" i="121"/>
  <c r="P854" i="121"/>
  <c r="Q793" i="121"/>
  <c r="L783" i="121"/>
  <c r="O758" i="121"/>
  <c r="P747" i="121"/>
  <c r="R728" i="121"/>
  <c r="R699" i="121"/>
  <c r="S698" i="121"/>
  <c r="L697" i="121"/>
  <c r="Q640" i="121"/>
  <c r="L613" i="121"/>
  <c r="P608" i="121"/>
  <c r="N592" i="121"/>
  <c r="O580" i="121"/>
  <c r="Q536" i="121"/>
  <c r="N508" i="121"/>
  <c r="P478" i="121"/>
  <c r="Q458" i="121"/>
  <c r="Q455" i="121"/>
  <c r="R439" i="121"/>
  <c r="Q431" i="121"/>
  <c r="Q338" i="121"/>
  <c r="N319" i="121"/>
  <c r="S278" i="121"/>
  <c r="R271" i="121"/>
  <c r="O264" i="121"/>
  <c r="L263" i="121"/>
  <c r="N245" i="121"/>
  <c r="O244" i="121"/>
  <c r="Q219" i="121"/>
  <c r="Q218" i="121"/>
  <c r="O178" i="121"/>
  <c r="O159" i="121"/>
  <c r="N158" i="121"/>
  <c r="N150" i="121"/>
  <c r="Q118" i="121"/>
  <c r="O73" i="121"/>
  <c r="L70" i="121"/>
  <c r="O50" i="121"/>
  <c r="L46" i="121"/>
  <c r="O43" i="121"/>
  <c r="R1330" i="121"/>
  <c r="M1291" i="121"/>
  <c r="L1285" i="121"/>
  <c r="L1284" i="121"/>
  <c r="P1259" i="121"/>
  <c r="S1216" i="121"/>
  <c r="S1199" i="121"/>
  <c r="O1158" i="121"/>
  <c r="S1108" i="121"/>
  <c r="L1100" i="121"/>
  <c r="L1097" i="121"/>
  <c r="L1089" i="121"/>
  <c r="L1081" i="121"/>
  <c r="O1054" i="121"/>
  <c r="M1031" i="121"/>
  <c r="S1010" i="121"/>
  <c r="S1002" i="121"/>
  <c r="P997" i="121"/>
  <c r="P994" i="121"/>
  <c r="N949" i="121"/>
  <c r="M935" i="121"/>
  <c r="Q923" i="121"/>
  <c r="L902" i="121"/>
  <c r="Q883" i="121"/>
  <c r="M879" i="121"/>
  <c r="Q877" i="121"/>
  <c r="S867" i="121"/>
  <c r="R819" i="121"/>
  <c r="N784" i="121"/>
  <c r="N775" i="121"/>
  <c r="L774" i="121"/>
  <c r="Q770" i="121"/>
  <c r="M765" i="121"/>
  <c r="N759" i="121"/>
  <c r="O748" i="121"/>
  <c r="R717" i="121"/>
  <c r="P685" i="121"/>
  <c r="L684" i="121"/>
  <c r="Q633" i="121"/>
  <c r="Q631" i="121"/>
  <c r="R616" i="121"/>
  <c r="R615" i="121"/>
  <c r="O604" i="121"/>
  <c r="S592" i="121"/>
  <c r="L581" i="121"/>
  <c r="O570" i="121"/>
  <c r="O569" i="121"/>
  <c r="Q552" i="121"/>
  <c r="L551" i="121"/>
  <c r="R526" i="121"/>
  <c r="Q512" i="121"/>
  <c r="L510" i="121"/>
  <c r="R495" i="121"/>
  <c r="S462" i="121"/>
  <c r="Q441" i="121"/>
  <c r="M433" i="121"/>
  <c r="R432" i="121"/>
  <c r="N420" i="121"/>
  <c r="P404" i="121"/>
  <c r="M374" i="121"/>
  <c r="S344" i="121"/>
  <c r="L323" i="121"/>
  <c r="R279" i="121"/>
  <c r="L259" i="121"/>
  <c r="M247" i="121"/>
  <c r="R180" i="121"/>
  <c r="N163" i="121"/>
  <c r="L160" i="121"/>
  <c r="L151" i="121"/>
  <c r="S79" i="121"/>
  <c r="Q7625" i="121"/>
  <c r="O10007" i="121"/>
  <c r="O9999" i="121"/>
  <c r="Q9970" i="121"/>
  <c r="P9963" i="121"/>
  <c r="R9951" i="121"/>
  <c r="R9945" i="121"/>
  <c r="P9937" i="121"/>
  <c r="R9932" i="121"/>
  <c r="Q9930" i="121"/>
  <c r="R9921" i="121"/>
  <c r="R9905" i="121"/>
  <c r="L9904" i="121"/>
  <c r="M9903" i="121"/>
  <c r="R9897" i="121"/>
  <c r="L9896" i="121"/>
  <c r="M9895" i="121"/>
  <c r="S9888" i="121"/>
  <c r="O9882" i="121"/>
  <c r="O9870" i="121"/>
  <c r="Q9866" i="121"/>
  <c r="R9857" i="121"/>
  <c r="O9839" i="121"/>
  <c r="O9831" i="121"/>
  <c r="R9815" i="121"/>
  <c r="P9803" i="121"/>
  <c r="R9777" i="121"/>
  <c r="O9767" i="121"/>
  <c r="P9755" i="121"/>
  <c r="S9734" i="121"/>
  <c r="P9707" i="121"/>
  <c r="Q9706" i="121"/>
  <c r="P9699" i="121"/>
  <c r="O9674" i="121"/>
  <c r="R9668" i="121"/>
  <c r="R9633" i="121"/>
  <c r="S9624" i="121"/>
  <c r="M9612" i="121"/>
  <c r="P9603" i="121"/>
  <c r="O9586" i="121"/>
  <c r="R9577" i="121"/>
  <c r="L9576" i="121"/>
  <c r="M9575" i="121"/>
  <c r="N9567" i="121"/>
  <c r="O9566" i="121"/>
  <c r="R9560" i="121"/>
  <c r="N9555" i="121"/>
  <c r="L9553" i="121"/>
  <c r="R9540" i="121"/>
  <c r="R9521" i="121"/>
  <c r="L9520" i="121"/>
  <c r="M9519" i="121"/>
  <c r="L9518" i="121"/>
  <c r="R9513" i="121"/>
  <c r="L9512" i="121"/>
  <c r="M9511" i="121"/>
  <c r="R9503" i="121"/>
  <c r="P9499" i="121"/>
  <c r="S9480" i="121"/>
  <c r="M9454" i="121"/>
  <c r="Q9434" i="121"/>
  <c r="O9426" i="121"/>
  <c r="L9417" i="121"/>
  <c r="M9416" i="121"/>
  <c r="O9382" i="121"/>
  <c r="N9378" i="121"/>
  <c r="N9377" i="121"/>
  <c r="L9371" i="121"/>
  <c r="P9369" i="121"/>
  <c r="S9366" i="121"/>
  <c r="S9365" i="121"/>
  <c r="O9364" i="121"/>
  <c r="R9338" i="121"/>
  <c r="L9322" i="121"/>
  <c r="O9320" i="121"/>
  <c r="P9319" i="121"/>
  <c r="R9317" i="121"/>
  <c r="O9313" i="121"/>
  <c r="L9307" i="121"/>
  <c r="P9305" i="121"/>
  <c r="P9304" i="121"/>
  <c r="P9303" i="121"/>
  <c r="O9299" i="121"/>
  <c r="M9292" i="121"/>
  <c r="S9289" i="121"/>
  <c r="M9288" i="121"/>
  <c r="R9282" i="121"/>
  <c r="R9278" i="121"/>
  <c r="O9276" i="121"/>
  <c r="Q9271" i="121"/>
  <c r="P9264" i="121"/>
  <c r="S9260" i="121"/>
  <c r="O9258" i="121"/>
  <c r="R9255" i="121"/>
  <c r="S9244" i="121"/>
  <c r="Q9241" i="121"/>
  <c r="P9234" i="121"/>
  <c r="Q9232" i="121"/>
  <c r="R9220" i="121"/>
  <c r="L9217" i="121"/>
  <c r="S9182" i="121"/>
  <c r="Q9163" i="121"/>
  <c r="L9150" i="121"/>
  <c r="R9135" i="121"/>
  <c r="L9134" i="121"/>
  <c r="R9119" i="121"/>
  <c r="R9116" i="121"/>
  <c r="R9089" i="121"/>
  <c r="S9088" i="121"/>
  <c r="L9087" i="121"/>
  <c r="R9081" i="121"/>
  <c r="S9080" i="121"/>
  <c r="N9072" i="121"/>
  <c r="M9063" i="121"/>
  <c r="O9058" i="121"/>
  <c r="R9047" i="121"/>
  <c r="Q9025" i="121"/>
  <c r="N9015" i="121"/>
  <c r="O9014" i="121"/>
  <c r="Q9010" i="121"/>
  <c r="Q9003" i="121"/>
  <c r="S8990" i="121"/>
  <c r="N8968" i="121"/>
  <c r="R8940" i="121"/>
  <c r="S8926" i="121"/>
  <c r="R8908" i="121"/>
  <c r="R8879" i="121"/>
  <c r="L8878" i="121"/>
  <c r="L8862" i="121"/>
  <c r="L8838" i="121"/>
  <c r="S8832" i="121"/>
  <c r="L8831" i="121"/>
  <c r="R8818" i="121"/>
  <c r="L8815" i="121"/>
  <c r="R8807" i="121"/>
  <c r="L8806" i="121"/>
  <c r="R8802" i="121"/>
  <c r="O8794" i="121"/>
  <c r="Q8779" i="121"/>
  <c r="R8778" i="121"/>
  <c r="Q8771" i="121"/>
  <c r="O8762" i="121"/>
  <c r="R8745" i="121"/>
  <c r="N8711" i="121"/>
  <c r="O8710" i="121"/>
  <c r="Q8697" i="121"/>
  <c r="R8696" i="121"/>
  <c r="R8689" i="121"/>
  <c r="S8688" i="121"/>
  <c r="L8687" i="121"/>
  <c r="R8679" i="121"/>
  <c r="Q8675" i="121"/>
  <c r="O8666" i="121"/>
  <c r="L8647" i="121"/>
  <c r="M8639" i="121"/>
  <c r="P8609" i="121"/>
  <c r="R8601" i="121"/>
  <c r="N8584" i="121"/>
  <c r="O8574" i="121"/>
  <c r="R8564" i="121"/>
  <c r="R8562" i="121"/>
  <c r="S8512" i="121"/>
  <c r="L8511" i="121"/>
  <c r="Q8504" i="121"/>
  <c r="R8500" i="121"/>
  <c r="R8498" i="121"/>
  <c r="L8495" i="121"/>
  <c r="O8490" i="121"/>
  <c r="Q8480" i="121"/>
  <c r="M8471" i="121"/>
  <c r="L8461" i="121"/>
  <c r="M8436" i="121"/>
  <c r="M8289" i="121"/>
  <c r="O8283" i="121"/>
  <c r="M8275" i="121"/>
  <c r="N8204" i="121"/>
  <c r="Q8161" i="121"/>
  <c r="N8084" i="121"/>
  <c r="Q8049" i="121"/>
  <c r="O8003" i="121"/>
  <c r="O7883" i="121"/>
  <c r="L7790" i="121"/>
  <c r="M7781" i="121"/>
  <c r="M7685" i="121"/>
  <c r="L7590" i="121"/>
  <c r="M7589" i="121"/>
  <c r="O7579" i="121"/>
  <c r="N7551" i="121"/>
  <c r="S7551" i="121"/>
  <c r="R7544" i="121"/>
  <c r="Q7497" i="121"/>
  <c r="P7450" i="121"/>
  <c r="L7382" i="121"/>
  <c r="Q7311" i="121"/>
  <c r="S7311" i="121"/>
  <c r="L7294" i="121"/>
  <c r="R7233" i="121"/>
  <c r="L7233" i="121"/>
  <c r="O7177" i="121"/>
  <c r="Q7159" i="121"/>
  <c r="L7052" i="121"/>
  <c r="R7030" i="121"/>
  <c r="S7021" i="121"/>
  <c r="P6960" i="121"/>
  <c r="R6907" i="121"/>
  <c r="R6881" i="121"/>
  <c r="N6881" i="121"/>
  <c r="M6878" i="121"/>
  <c r="M6875" i="121"/>
  <c r="L6869" i="121"/>
  <c r="R6822" i="121"/>
  <c r="S6812" i="121"/>
  <c r="O6812" i="121"/>
  <c r="R8392" i="121"/>
  <c r="M8392" i="121"/>
  <c r="O10023" i="121"/>
  <c r="M10006" i="121"/>
  <c r="R9991" i="121"/>
  <c r="P9971" i="121"/>
  <c r="R9961" i="121"/>
  <c r="P9953" i="121"/>
  <c r="P9931" i="121"/>
  <c r="S9920" i="121"/>
  <c r="S9904" i="121"/>
  <c r="L9903" i="121"/>
  <c r="S9896" i="121"/>
  <c r="L9895" i="121"/>
  <c r="N9871" i="121"/>
  <c r="P9867" i="121"/>
  <c r="M9838" i="121"/>
  <c r="R9823" i="121"/>
  <c r="Q9810" i="121"/>
  <c r="S9776" i="121"/>
  <c r="R9753" i="121"/>
  <c r="L9752" i="121"/>
  <c r="M9751" i="121"/>
  <c r="S9744" i="121"/>
  <c r="R9735" i="121"/>
  <c r="R9732" i="121"/>
  <c r="Q9730" i="121"/>
  <c r="P9715" i="121"/>
  <c r="R9697" i="121"/>
  <c r="L9695" i="121"/>
  <c r="R9687" i="121"/>
  <c r="P9667" i="121"/>
  <c r="P9651" i="121"/>
  <c r="Q9650" i="121"/>
  <c r="R9641" i="121"/>
  <c r="S9632" i="121"/>
  <c r="L9631" i="121"/>
  <c r="R9615" i="121"/>
  <c r="Q9610" i="121"/>
  <c r="R9601" i="121"/>
  <c r="R9585" i="121"/>
  <c r="S9576" i="121"/>
  <c r="L9569" i="121"/>
  <c r="M9568" i="121"/>
  <c r="Q9561" i="121"/>
  <c r="Q9546" i="121"/>
  <c r="S9520" i="121"/>
  <c r="L9519" i="121"/>
  <c r="S9512" i="121"/>
  <c r="L9511" i="121"/>
  <c r="R9497" i="121"/>
  <c r="L9496" i="121"/>
  <c r="M9495" i="121"/>
  <c r="R9489" i="121"/>
  <c r="P9435" i="121"/>
  <c r="M9431" i="121"/>
  <c r="R9425" i="121"/>
  <c r="O9418" i="121"/>
  <c r="N9407" i="121"/>
  <c r="O9406" i="121"/>
  <c r="M9384" i="121"/>
  <c r="N9383" i="121"/>
  <c r="M9368" i="121"/>
  <c r="S9360" i="121"/>
  <c r="M9356" i="121"/>
  <c r="S9354" i="121"/>
  <c r="O9353" i="121"/>
  <c r="S9346" i="121"/>
  <c r="Q9338" i="121"/>
  <c r="N9329" i="121"/>
  <c r="M9322" i="121"/>
  <c r="O9307" i="121"/>
  <c r="P9296" i="121"/>
  <c r="S9295" i="121"/>
  <c r="M9291" i="121"/>
  <c r="S9288" i="121"/>
  <c r="M9287" i="121"/>
  <c r="R9277" i="121"/>
  <c r="R9272" i="121"/>
  <c r="Q9270" i="121"/>
  <c r="Q9265" i="121"/>
  <c r="P9263" i="121"/>
  <c r="P9258" i="121"/>
  <c r="R9254" i="121"/>
  <c r="O9246" i="121"/>
  <c r="M9244" i="121"/>
  <c r="R9244" i="121"/>
  <c r="P9221" i="121"/>
  <c r="R9210" i="121"/>
  <c r="O9203" i="121"/>
  <c r="M9197" i="121"/>
  <c r="R9183" i="121"/>
  <c r="R9180" i="121"/>
  <c r="R9178" i="121"/>
  <c r="Q9136" i="121"/>
  <c r="R9132" i="121"/>
  <c r="Q9120" i="121"/>
  <c r="M9110" i="121"/>
  <c r="N9080" i="121"/>
  <c r="Q9048" i="121"/>
  <c r="M9023" i="121"/>
  <c r="L9017" i="121"/>
  <c r="M9016" i="121"/>
  <c r="P9011" i="121"/>
  <c r="R8991" i="121"/>
  <c r="R8988" i="121"/>
  <c r="M8966" i="121"/>
  <c r="R8946" i="121"/>
  <c r="R8927" i="121"/>
  <c r="R8924" i="121"/>
  <c r="N8904" i="121"/>
  <c r="N8888" i="121"/>
  <c r="R8876" i="121"/>
  <c r="R8863" i="121"/>
  <c r="R8860" i="121"/>
  <c r="R8833" i="121"/>
  <c r="Q8819" i="121"/>
  <c r="S8816" i="121"/>
  <c r="Q8808" i="121"/>
  <c r="Q8803" i="121"/>
  <c r="N8795" i="121"/>
  <c r="R8769" i="121"/>
  <c r="S8768" i="121"/>
  <c r="L8767" i="121"/>
  <c r="R8761" i="121"/>
  <c r="S8760" i="121"/>
  <c r="R8753" i="121"/>
  <c r="S8752" i="121"/>
  <c r="L8751" i="121"/>
  <c r="S8742" i="121"/>
  <c r="R8738" i="121"/>
  <c r="M8727" i="121"/>
  <c r="L8713" i="121"/>
  <c r="M8712" i="121"/>
  <c r="R8704" i="121"/>
  <c r="S8703" i="121"/>
  <c r="L8702" i="121"/>
  <c r="N8696" i="121"/>
  <c r="N8688" i="121"/>
  <c r="Q8680" i="121"/>
  <c r="S8670" i="121"/>
  <c r="R8649" i="121"/>
  <c r="S8648" i="121"/>
  <c r="R8620" i="121"/>
  <c r="O8610" i="121"/>
  <c r="M8599" i="121"/>
  <c r="M8582" i="121"/>
  <c r="Q8563" i="121"/>
  <c r="S8550" i="121"/>
  <c r="R8546" i="121"/>
  <c r="M8535" i="121"/>
  <c r="Q8520" i="121"/>
  <c r="R8513" i="121"/>
  <c r="Q8499" i="121"/>
  <c r="S8496" i="121"/>
  <c r="L8493" i="121"/>
  <c r="L8470" i="121"/>
  <c r="S8470" i="121"/>
  <c r="L8437" i="121"/>
  <c r="O8420" i="121"/>
  <c r="R8399" i="121"/>
  <c r="S8385" i="121"/>
  <c r="P8385" i="121"/>
  <c r="L8368" i="121"/>
  <c r="P8333" i="121"/>
  <c r="L8302" i="121"/>
  <c r="L8301" i="121"/>
  <c r="N8263" i="121"/>
  <c r="Q8252" i="121"/>
  <c r="R8248" i="121"/>
  <c r="S8239" i="121"/>
  <c r="M8197" i="121"/>
  <c r="N8164" i="121"/>
  <c r="N8111" i="121"/>
  <c r="S8111" i="121"/>
  <c r="L8079" i="121"/>
  <c r="S8079" i="121"/>
  <c r="L7990" i="121"/>
  <c r="N7972" i="121"/>
  <c r="Q7937" i="121"/>
  <c r="L7886" i="121"/>
  <c r="S7815" i="121"/>
  <c r="M7773" i="121"/>
  <c r="O7747" i="121"/>
  <c r="S7703" i="121"/>
  <c r="L7678" i="121"/>
  <c r="Q7665" i="121"/>
  <c r="S7647" i="121"/>
  <c r="R7624" i="121"/>
  <c r="M7485" i="121"/>
  <c r="L7478" i="121"/>
  <c r="N7460" i="121"/>
  <c r="O7451" i="121"/>
  <c r="O7363" i="121"/>
  <c r="O7355" i="121"/>
  <c r="P7312" i="121"/>
  <c r="R7312" i="121"/>
  <c r="L7278" i="121"/>
  <c r="M7252" i="121"/>
  <c r="O7252" i="121"/>
  <c r="O7249" i="121"/>
  <c r="S7199" i="121"/>
  <c r="N7188" i="121"/>
  <c r="O7169" i="121"/>
  <c r="N7125" i="121"/>
  <c r="S7125" i="121"/>
  <c r="L7060" i="121"/>
  <c r="O7033" i="121"/>
  <c r="Q7023" i="121"/>
  <c r="R7006" i="121"/>
  <c r="M6957" i="121"/>
  <c r="S6957" i="121"/>
  <c r="M6872" i="121"/>
  <c r="S6853" i="121"/>
  <c r="O6836" i="121"/>
  <c r="L6836" i="121"/>
  <c r="L6820" i="121"/>
  <c r="O6820" i="121"/>
  <c r="N6817" i="121"/>
  <c r="L10022" i="121"/>
  <c r="L10015" i="121"/>
  <c r="O10010" i="121"/>
  <c r="R9988" i="121"/>
  <c r="R9969" i="121"/>
  <c r="L9968" i="121"/>
  <c r="S9960" i="121"/>
  <c r="R9943" i="121"/>
  <c r="R9929" i="121"/>
  <c r="O9903" i="121"/>
  <c r="O9895" i="121"/>
  <c r="R9887" i="121"/>
  <c r="S9879" i="121"/>
  <c r="L9878" i="121"/>
  <c r="M9872" i="121"/>
  <c r="R9820" i="121"/>
  <c r="S9800" i="121"/>
  <c r="M9774" i="121"/>
  <c r="O9738" i="121"/>
  <c r="P9731" i="121"/>
  <c r="R9713" i="121"/>
  <c r="R9705" i="121"/>
  <c r="L9704" i="121"/>
  <c r="M9703" i="121"/>
  <c r="S9696" i="121"/>
  <c r="O9690" i="121"/>
  <c r="Q9674" i="121"/>
  <c r="R9665" i="121"/>
  <c r="L9664" i="121"/>
  <c r="S9640" i="121"/>
  <c r="R9623" i="121"/>
  <c r="P9611" i="121"/>
  <c r="S9584" i="121"/>
  <c r="L9583" i="121"/>
  <c r="O9575" i="121"/>
  <c r="O9558" i="121"/>
  <c r="P9547" i="121"/>
  <c r="S9536" i="121"/>
  <c r="L9535" i="121"/>
  <c r="O9519" i="121"/>
  <c r="O9511" i="121"/>
  <c r="S9488" i="121"/>
  <c r="R9479" i="121"/>
  <c r="R9452" i="121"/>
  <c r="P9443" i="121"/>
  <c r="R9433" i="121"/>
  <c r="L9432" i="121"/>
  <c r="M9420" i="121"/>
  <c r="M9408" i="121"/>
  <c r="S9391" i="121"/>
  <c r="L9390" i="121"/>
  <c r="L9385" i="121"/>
  <c r="M9375" i="121"/>
  <c r="L9369" i="121"/>
  <c r="R9360" i="121"/>
  <c r="S9359" i="121"/>
  <c r="M9355" i="121"/>
  <c r="S9353" i="121"/>
  <c r="S9352" i="121"/>
  <c r="R9346" i="121"/>
  <c r="R9344" i="121"/>
  <c r="L9343" i="121"/>
  <c r="Q9337" i="121"/>
  <c r="O9336" i="121"/>
  <c r="M9336" i="121"/>
  <c r="S9329" i="121"/>
  <c r="L9321" i="121"/>
  <c r="M9307" i="121"/>
  <c r="Q9306" i="121"/>
  <c r="L9305" i="121"/>
  <c r="N9295" i="121"/>
  <c r="S9287" i="121"/>
  <c r="R9286" i="121"/>
  <c r="L9286" i="121"/>
  <c r="Q9279" i="121"/>
  <c r="O9265" i="121"/>
  <c r="N9258" i="121"/>
  <c r="L9258" i="121"/>
  <c r="O9256" i="121"/>
  <c r="R9253" i="121"/>
  <c r="P9250" i="121"/>
  <c r="N9247" i="121"/>
  <c r="M9245" i="121"/>
  <c r="S9234" i="121"/>
  <c r="O9227" i="121"/>
  <c r="Q9224" i="121"/>
  <c r="S9223" i="121"/>
  <c r="S9222" i="121"/>
  <c r="R9211" i="121"/>
  <c r="Q9184" i="121"/>
  <c r="Q9179" i="121"/>
  <c r="N9160" i="121"/>
  <c r="N9144" i="121"/>
  <c r="P9121" i="121"/>
  <c r="R9111" i="121"/>
  <c r="L9110" i="121"/>
  <c r="M9087" i="121"/>
  <c r="M9079" i="121"/>
  <c r="R9071" i="121"/>
  <c r="R9058" i="121"/>
  <c r="O9050" i="121"/>
  <c r="R9036" i="121"/>
  <c r="S9022" i="121"/>
  <c r="Q9009" i="121"/>
  <c r="R9008" i="121"/>
  <c r="L9007" i="121"/>
  <c r="R9001" i="121"/>
  <c r="S9000" i="121"/>
  <c r="Q8992" i="121"/>
  <c r="O8966" i="121"/>
  <c r="Q8955" i="121"/>
  <c r="R8954" i="121"/>
  <c r="Q8947" i="121"/>
  <c r="Q8928" i="121"/>
  <c r="Q8923" i="121"/>
  <c r="M8902" i="121"/>
  <c r="Q8864" i="121"/>
  <c r="M8831" i="121"/>
  <c r="R8817" i="121"/>
  <c r="L8798" i="121"/>
  <c r="R8777" i="121"/>
  <c r="N8760" i="121"/>
  <c r="N8752" i="121"/>
  <c r="R8743" i="121"/>
  <c r="Q8739" i="121"/>
  <c r="M8726" i="121"/>
  <c r="Q8705" i="121"/>
  <c r="P8681" i="121"/>
  <c r="R8671" i="121"/>
  <c r="R8668" i="121"/>
  <c r="N8648" i="121"/>
  <c r="R8628" i="121"/>
  <c r="R8626" i="121"/>
  <c r="M8598" i="121"/>
  <c r="Q8571" i="121"/>
  <c r="R8570" i="121"/>
  <c r="R8561" i="121"/>
  <c r="S8560" i="121"/>
  <c r="L8559" i="121"/>
  <c r="R8551" i="121"/>
  <c r="Q8547" i="121"/>
  <c r="M8534" i="121"/>
  <c r="N8507" i="121"/>
  <c r="R8497" i="121"/>
  <c r="O8482" i="121"/>
  <c r="Q8472" i="121"/>
  <c r="L8455" i="121"/>
  <c r="Q8448" i="121"/>
  <c r="L8435" i="121"/>
  <c r="M8435" i="121"/>
  <c r="L8364" i="121"/>
  <c r="O8356" i="121"/>
  <c r="P8331" i="121"/>
  <c r="O8327" i="121"/>
  <c r="N8282" i="121"/>
  <c r="P8253" i="121"/>
  <c r="Q8241" i="121"/>
  <c r="L8198" i="121"/>
  <c r="Q8185" i="121"/>
  <c r="L8166" i="121"/>
  <c r="Q8145" i="121"/>
  <c r="O8067" i="121"/>
  <c r="R8016" i="121"/>
  <c r="L7958" i="121"/>
  <c r="N7956" i="121"/>
  <c r="O7947" i="121"/>
  <c r="N7748" i="121"/>
  <c r="Q7705" i="121"/>
  <c r="L7662" i="121"/>
  <c r="O7643" i="121"/>
  <c r="P7626" i="121"/>
  <c r="Q7617" i="121"/>
  <c r="N7495" i="121"/>
  <c r="S7495" i="121"/>
  <c r="L7470" i="121"/>
  <c r="N7348" i="121"/>
  <c r="O7313" i="121"/>
  <c r="Q7313" i="121"/>
  <c r="N7241" i="121"/>
  <c r="Q7194" i="121"/>
  <c r="L7180" i="121"/>
  <c r="N7170" i="121"/>
  <c r="L7143" i="121"/>
  <c r="Q7143" i="121"/>
  <c r="R7134" i="121"/>
  <c r="M7126" i="121"/>
  <c r="R7126" i="121"/>
  <c r="N7101" i="121"/>
  <c r="S7101" i="121"/>
  <c r="L7084" i="121"/>
  <c r="L7076" i="121"/>
  <c r="N7074" i="121"/>
  <c r="S7061" i="121"/>
  <c r="M7035" i="121"/>
  <c r="P7024" i="121"/>
  <c r="L6948" i="121"/>
  <c r="Q6815" i="121"/>
  <c r="P7184" i="121"/>
  <c r="R7184" i="121"/>
  <c r="Q10024" i="121"/>
  <c r="S10016" i="121"/>
  <c r="M9983" i="121"/>
  <c r="S9968" i="121"/>
  <c r="L9967" i="121"/>
  <c r="O9959" i="121"/>
  <c r="Q9944" i="121"/>
  <c r="S9928" i="121"/>
  <c r="L9927" i="121"/>
  <c r="O9918" i="121"/>
  <c r="M9902" i="121"/>
  <c r="R9884" i="121"/>
  <c r="R9880" i="121"/>
  <c r="L9873" i="121"/>
  <c r="R9836" i="121"/>
  <c r="R9828" i="121"/>
  <c r="R9809" i="121"/>
  <c r="R9775" i="121"/>
  <c r="O9774" i="121"/>
  <c r="R9743" i="121"/>
  <c r="R9729" i="121"/>
  <c r="S9712" i="121"/>
  <c r="L9711" i="121"/>
  <c r="Q9704" i="121"/>
  <c r="S9704" i="121"/>
  <c r="L9703" i="121"/>
  <c r="S9694" i="121"/>
  <c r="P9683" i="121"/>
  <c r="Q9682" i="121"/>
  <c r="P9675" i="121"/>
  <c r="Q9664" i="121"/>
  <c r="S9664" i="121"/>
  <c r="R9649" i="121"/>
  <c r="L9648" i="121"/>
  <c r="O9639" i="121"/>
  <c r="O9626" i="121"/>
  <c r="R9620" i="121"/>
  <c r="R9583" i="121"/>
  <c r="O9583" i="121"/>
  <c r="N9559" i="121"/>
  <c r="R9535" i="121"/>
  <c r="O9535" i="121"/>
  <c r="M9518" i="121"/>
  <c r="O9487" i="121"/>
  <c r="O9482" i="121"/>
  <c r="R9476" i="121"/>
  <c r="P9451" i="121"/>
  <c r="Q9450" i="121"/>
  <c r="R9441" i="121"/>
  <c r="S9432" i="121"/>
  <c r="O9422" i="121"/>
  <c r="Q9418" i="121"/>
  <c r="L9409" i="121"/>
  <c r="P9393" i="121"/>
  <c r="R9392" i="121"/>
  <c r="L9391" i="121"/>
  <c r="M9371" i="121"/>
  <c r="R9362" i="121"/>
  <c r="R9359" i="121"/>
  <c r="N9359" i="121"/>
  <c r="R9349" i="121"/>
  <c r="M9343" i="121"/>
  <c r="S9327" i="121"/>
  <c r="R9322" i="121"/>
  <c r="L9320" i="121"/>
  <c r="Q9313" i="121"/>
  <c r="Q9311" i="121"/>
  <c r="Q9310" i="121"/>
  <c r="S9306" i="121"/>
  <c r="N9294" i="121"/>
  <c r="P9279" i="121"/>
  <c r="P9272" i="121"/>
  <c r="S9272" i="121"/>
  <c r="N9265" i="121"/>
  <c r="O9250" i="121"/>
  <c r="L9241" i="121"/>
  <c r="Q9234" i="121"/>
  <c r="Q9227" i="121"/>
  <c r="O9218" i="121"/>
  <c r="O9214" i="121"/>
  <c r="P9213" i="121"/>
  <c r="S9210" i="121"/>
  <c r="R9208" i="121"/>
  <c r="S9202" i="121"/>
  <c r="L9201" i="121"/>
  <c r="R9193" i="121"/>
  <c r="P9185" i="121"/>
  <c r="R9177" i="121"/>
  <c r="M9158" i="121"/>
  <c r="O9122" i="121"/>
  <c r="Q9112" i="121"/>
  <c r="R9068" i="121"/>
  <c r="Q9059" i="121"/>
  <c r="N9051" i="121"/>
  <c r="Q9035" i="121"/>
  <c r="M9024" i="121"/>
  <c r="N9023" i="121"/>
  <c r="O9022" i="121"/>
  <c r="Q9008" i="121"/>
  <c r="N9008" i="121"/>
  <c r="P8993" i="121"/>
  <c r="R8945" i="121"/>
  <c r="S8944" i="121"/>
  <c r="L8943" i="121"/>
  <c r="R8937" i="121"/>
  <c r="S8936" i="121"/>
  <c r="P8929" i="121"/>
  <c r="L8902" i="121"/>
  <c r="S8896" i="121"/>
  <c r="L8895" i="121"/>
  <c r="R8887" i="121"/>
  <c r="L8886" i="121"/>
  <c r="R8882" i="121"/>
  <c r="P8865" i="121"/>
  <c r="M8854" i="121"/>
  <c r="L8830" i="121"/>
  <c r="L8814" i="121"/>
  <c r="R8799" i="121"/>
  <c r="R8796" i="121"/>
  <c r="N8776" i="121"/>
  <c r="M8767" i="121"/>
  <c r="Q8744" i="121"/>
  <c r="S8734" i="121"/>
  <c r="M8703" i="121"/>
  <c r="Q8672" i="121"/>
  <c r="Q8667" i="121"/>
  <c r="M8646" i="121"/>
  <c r="Q8635" i="121"/>
  <c r="R8634" i="121"/>
  <c r="Q8627" i="121"/>
  <c r="S8614" i="121"/>
  <c r="R8610" i="121"/>
  <c r="Q8600" i="121"/>
  <c r="O8570" i="121"/>
  <c r="N8560" i="121"/>
  <c r="Q8552" i="121"/>
  <c r="S8542" i="121"/>
  <c r="R8492" i="121"/>
  <c r="S8456" i="121"/>
  <c r="O8450" i="121"/>
  <c r="N8435" i="121"/>
  <c r="L8429" i="121"/>
  <c r="Q8392" i="121"/>
  <c r="O8326" i="121"/>
  <c r="L8244" i="121"/>
  <c r="Q8225" i="121"/>
  <c r="M8181" i="121"/>
  <c r="Q8129" i="121"/>
  <c r="Q8009" i="121"/>
  <c r="S7895" i="121"/>
  <c r="P7818" i="121"/>
  <c r="S7775" i="121"/>
  <c r="L7750" i="121"/>
  <c r="Q7737" i="121"/>
  <c r="P7706" i="121"/>
  <c r="R7688" i="121"/>
  <c r="M7645" i="121"/>
  <c r="Q7642" i="121"/>
  <c r="P7642" i="121"/>
  <c r="S7583" i="121"/>
  <c r="R7504" i="121"/>
  <c r="N7452" i="121"/>
  <c r="Q7441" i="121"/>
  <c r="O7427" i="121"/>
  <c r="L7350" i="121"/>
  <c r="Q7255" i="121"/>
  <c r="M7255" i="121"/>
  <c r="L7248" i="121"/>
  <c r="M7171" i="121"/>
  <c r="M7102" i="121"/>
  <c r="R7102" i="121"/>
  <c r="L7036" i="121"/>
  <c r="M6974" i="121"/>
  <c r="R6974" i="121"/>
  <c r="L6935" i="121"/>
  <c r="R6909" i="121"/>
  <c r="P6815" i="121"/>
  <c r="R6798" i="121"/>
  <c r="M6798" i="121"/>
  <c r="Q9840" i="121"/>
  <c r="N8412" i="121"/>
  <c r="R8412" i="121"/>
  <c r="O6872" i="121"/>
  <c r="P6872" i="121"/>
  <c r="L10014" i="121"/>
  <c r="P10003" i="121"/>
  <c r="Q10002" i="121"/>
  <c r="P9995" i="121"/>
  <c r="Q9994" i="121"/>
  <c r="R9985" i="121"/>
  <c r="L9984" i="121"/>
  <c r="O9946" i="121"/>
  <c r="R9881" i="121"/>
  <c r="N9875" i="121"/>
  <c r="P9835" i="121"/>
  <c r="Q9834" i="121"/>
  <c r="P9827" i="121"/>
  <c r="Q9826" i="121"/>
  <c r="M9815" i="121"/>
  <c r="R9799" i="121"/>
  <c r="O9772" i="121"/>
  <c r="Q9770" i="121"/>
  <c r="L9759" i="121"/>
  <c r="R9740" i="121"/>
  <c r="Q9738" i="121"/>
  <c r="R9711" i="121"/>
  <c r="R9703" i="121"/>
  <c r="O9703" i="121"/>
  <c r="R9695" i="121"/>
  <c r="O9682" i="121"/>
  <c r="R9673" i="121"/>
  <c r="L9671" i="121"/>
  <c r="S9648" i="121"/>
  <c r="L9647" i="121"/>
  <c r="M9638" i="121"/>
  <c r="M9582" i="121"/>
  <c r="O9574" i="121"/>
  <c r="M9560" i="121"/>
  <c r="Q9553" i="121"/>
  <c r="S9544" i="121"/>
  <c r="O9518" i="121"/>
  <c r="S9486" i="121"/>
  <c r="P9475" i="121"/>
  <c r="P9459" i="121"/>
  <c r="S9440" i="121"/>
  <c r="L9439" i="121"/>
  <c r="Q9424" i="121"/>
  <c r="P9419" i="121"/>
  <c r="Q9392" i="121"/>
  <c r="S9392" i="121"/>
  <c r="M9366" i="121"/>
  <c r="S9357" i="121"/>
  <c r="P9350" i="121"/>
  <c r="S9343" i="121"/>
  <c r="L9341" i="121"/>
  <c r="R9336" i="121"/>
  <c r="Q9329" i="121"/>
  <c r="S9326" i="121"/>
  <c r="R9321" i="121"/>
  <c r="S9293" i="121"/>
  <c r="N9286" i="121"/>
  <c r="M9286" i="121"/>
  <c r="L9279" i="121"/>
  <c r="O9272" i="121"/>
  <c r="S9271" i="121"/>
  <c r="S9265" i="121"/>
  <c r="S9250" i="121"/>
  <c r="R9247" i="121"/>
  <c r="P9241" i="121"/>
  <c r="Q9240" i="121"/>
  <c r="S9238" i="121"/>
  <c r="M9234" i="121"/>
  <c r="L9221" i="121"/>
  <c r="N9208" i="121"/>
  <c r="R9203" i="121"/>
  <c r="R9195" i="121"/>
  <c r="O9186" i="121"/>
  <c r="M9174" i="121"/>
  <c r="S9152" i="121"/>
  <c r="L9151" i="121"/>
  <c r="R9143" i="121"/>
  <c r="L9142" i="121"/>
  <c r="R9138" i="121"/>
  <c r="L9135" i="121"/>
  <c r="P9113" i="121"/>
  <c r="N9096" i="121"/>
  <c r="Q9067" i="121"/>
  <c r="R9066" i="121"/>
  <c r="S9054" i="121"/>
  <c r="R9033" i="121"/>
  <c r="L9025" i="121"/>
  <c r="O8994" i="121"/>
  <c r="M8982" i="121"/>
  <c r="Q8963" i="121"/>
  <c r="S8960" i="121"/>
  <c r="L8959" i="121"/>
  <c r="R8953" i="121"/>
  <c r="N8944" i="121"/>
  <c r="N8936" i="121"/>
  <c r="O8930" i="121"/>
  <c r="R8921" i="121"/>
  <c r="R8897" i="121"/>
  <c r="Q8883" i="121"/>
  <c r="L8879" i="121"/>
  <c r="R8873" i="121"/>
  <c r="O8866" i="121"/>
  <c r="R8855" i="121"/>
  <c r="L8854" i="121"/>
  <c r="R8815" i="121"/>
  <c r="R8812" i="121"/>
  <c r="Q8800" i="121"/>
  <c r="M8790" i="121"/>
  <c r="S8750" i="121"/>
  <c r="R8735" i="121"/>
  <c r="R8732" i="121"/>
  <c r="S8711" i="121"/>
  <c r="L8710" i="121"/>
  <c r="L8697" i="121"/>
  <c r="M8696" i="121"/>
  <c r="P8673" i="121"/>
  <c r="R8665" i="121"/>
  <c r="R8625" i="121"/>
  <c r="S8624" i="121"/>
  <c r="L8623" i="121"/>
  <c r="R8615" i="121"/>
  <c r="Q8611" i="121"/>
  <c r="O8602" i="121"/>
  <c r="S8576" i="121"/>
  <c r="L8575" i="121"/>
  <c r="L8574" i="121"/>
  <c r="R8569" i="121"/>
  <c r="R8559" i="121"/>
  <c r="P8553" i="121"/>
  <c r="R8543" i="121"/>
  <c r="R8540" i="121"/>
  <c r="L8519" i="121"/>
  <c r="L8510" i="121"/>
  <c r="R8495" i="121"/>
  <c r="L8486" i="121"/>
  <c r="R8482" i="121"/>
  <c r="O8474" i="121"/>
  <c r="R8457" i="121"/>
  <c r="L8453" i="121"/>
  <c r="Q8440" i="121"/>
  <c r="L8434" i="121"/>
  <c r="R8369" i="121"/>
  <c r="L8369" i="121"/>
  <c r="N8335" i="121"/>
  <c r="O8275" i="121"/>
  <c r="L8268" i="121"/>
  <c r="L8262" i="121"/>
  <c r="P8226" i="121"/>
  <c r="R8208" i="121"/>
  <c r="R8088" i="121"/>
  <c r="R7984" i="121"/>
  <c r="M7861" i="121"/>
  <c r="L7854" i="121"/>
  <c r="N7836" i="121"/>
  <c r="L7638" i="121"/>
  <c r="M7637" i="121"/>
  <c r="L7550" i="121"/>
  <c r="M7549" i="121"/>
  <c r="O7523" i="121"/>
  <c r="Q7505" i="121"/>
  <c r="S7431" i="121"/>
  <c r="Q7377" i="121"/>
  <c r="S7367" i="121"/>
  <c r="L7334" i="121"/>
  <c r="P7255" i="121"/>
  <c r="Q7202" i="121"/>
  <c r="S7184" i="121"/>
  <c r="M7029" i="121"/>
  <c r="S7029" i="121"/>
  <c r="R6966" i="121"/>
  <c r="N6921" i="121"/>
  <c r="N6813" i="121"/>
  <c r="S6785" i="121"/>
  <c r="O6785" i="121"/>
  <c r="P8316" i="121"/>
  <c r="N8316" i="121"/>
  <c r="R10015" i="121"/>
  <c r="M9966" i="121"/>
  <c r="L9958" i="121"/>
  <c r="L9951" i="121"/>
  <c r="R9900" i="121"/>
  <c r="R9892" i="121"/>
  <c r="Q9890" i="121"/>
  <c r="R9863" i="121"/>
  <c r="O9862" i="121"/>
  <c r="M9823" i="121"/>
  <c r="R9817" i="121"/>
  <c r="L9816" i="121"/>
  <c r="O9802" i="121"/>
  <c r="R9796" i="121"/>
  <c r="P9771" i="121"/>
  <c r="S9760" i="121"/>
  <c r="O9754" i="121"/>
  <c r="P9739" i="121"/>
  <c r="M9710" i="121"/>
  <c r="P9691" i="121"/>
  <c r="M9687" i="121"/>
  <c r="R9681" i="121"/>
  <c r="L9680" i="121"/>
  <c r="S9672" i="121"/>
  <c r="O9647" i="121"/>
  <c r="L9638" i="121"/>
  <c r="Q9626" i="121"/>
  <c r="R9572" i="121"/>
  <c r="L9567" i="121"/>
  <c r="O9562" i="121"/>
  <c r="L9561" i="121"/>
  <c r="O9543" i="121"/>
  <c r="R9516" i="121"/>
  <c r="L9503" i="121"/>
  <c r="O9498" i="121"/>
  <c r="Q9482" i="121"/>
  <c r="R9473" i="121"/>
  <c r="L9472" i="121"/>
  <c r="R9457" i="121"/>
  <c r="L9456" i="121"/>
  <c r="R9449" i="121"/>
  <c r="L9448" i="121"/>
  <c r="M9447" i="121"/>
  <c r="R9431" i="121"/>
  <c r="M9390" i="121"/>
  <c r="Q9378" i="121"/>
  <c r="Q9375" i="121"/>
  <c r="Q9374" i="121"/>
  <c r="L9367" i="121"/>
  <c r="M9357" i="121"/>
  <c r="N9357" i="121"/>
  <c r="Q9352" i="121"/>
  <c r="S9350" i="121"/>
  <c r="R9343" i="121"/>
  <c r="Q9336" i="121"/>
  <c r="R9335" i="121"/>
  <c r="M9332" i="121"/>
  <c r="P9329" i="121"/>
  <c r="Q9327" i="121"/>
  <c r="S9325" i="121"/>
  <c r="P9322" i="121"/>
  <c r="R9320" i="121"/>
  <c r="M9293" i="121"/>
  <c r="N9293" i="121"/>
  <c r="N9289" i="121"/>
  <c r="S9286" i="121"/>
  <c r="S9284" i="121"/>
  <c r="M9283" i="121"/>
  <c r="L9281" i="121"/>
  <c r="M9279" i="121"/>
  <c r="L9278" i="121"/>
  <c r="Q9273" i="121"/>
  <c r="S9270" i="121"/>
  <c r="P9266" i="121"/>
  <c r="S9264" i="121"/>
  <c r="R9258" i="121"/>
  <c r="S9246" i="121"/>
  <c r="L9245" i="121"/>
  <c r="P9243" i="121"/>
  <c r="N9241" i="121"/>
  <c r="O9236" i="121"/>
  <c r="R9227" i="121"/>
  <c r="M9221" i="121"/>
  <c r="M9215" i="121"/>
  <c r="S9207" i="121"/>
  <c r="S9206" i="121"/>
  <c r="S9198" i="121"/>
  <c r="Q9196" i="121"/>
  <c r="R9175" i="121"/>
  <c r="R9153" i="121"/>
  <c r="Q9139" i="121"/>
  <c r="S9136" i="121"/>
  <c r="R9127" i="121"/>
  <c r="L9126" i="121"/>
  <c r="R9122" i="121"/>
  <c r="O9114" i="121"/>
  <c r="M9094" i="121"/>
  <c r="R9074" i="121"/>
  <c r="R9055" i="121"/>
  <c r="R9052" i="121"/>
  <c r="N9032" i="121"/>
  <c r="R8983" i="121"/>
  <c r="R8961" i="121"/>
  <c r="N8952" i="121"/>
  <c r="M8943" i="121"/>
  <c r="M8918" i="121"/>
  <c r="M8895" i="121"/>
  <c r="R8881" i="121"/>
  <c r="S8880" i="121"/>
  <c r="Q8856" i="121"/>
  <c r="N8824" i="121"/>
  <c r="Q8816" i="121"/>
  <c r="P8801" i="121"/>
  <c r="R8791" i="121"/>
  <c r="L8790" i="121"/>
  <c r="M8774" i="121"/>
  <c r="R8748" i="121"/>
  <c r="Q8736" i="121"/>
  <c r="Q8731" i="121"/>
  <c r="R8730" i="121"/>
  <c r="Q8713" i="121"/>
  <c r="R8712" i="121"/>
  <c r="M8704" i="121"/>
  <c r="N8703" i="121"/>
  <c r="O8702" i="121"/>
  <c r="R8692" i="121"/>
  <c r="R8684" i="121"/>
  <c r="O8674" i="121"/>
  <c r="M8663" i="121"/>
  <c r="Q8624" i="121"/>
  <c r="N8624" i="121"/>
  <c r="Q8616" i="121"/>
  <c r="S8606" i="121"/>
  <c r="R8588" i="121"/>
  <c r="R8577" i="121"/>
  <c r="N8568" i="121"/>
  <c r="Q8544" i="121"/>
  <c r="Q8539" i="121"/>
  <c r="R8538" i="121"/>
  <c r="R8524" i="121"/>
  <c r="S8520" i="121"/>
  <c r="R8487" i="121"/>
  <c r="Q8483" i="121"/>
  <c r="N8475" i="121"/>
  <c r="M8454" i="121"/>
  <c r="L8447" i="121"/>
  <c r="L8399" i="121"/>
  <c r="N8399" i="121"/>
  <c r="O8385" i="121"/>
  <c r="N8319" i="121"/>
  <c r="R8270" i="121"/>
  <c r="O8270" i="121"/>
  <c r="N8228" i="121"/>
  <c r="S8183" i="121"/>
  <c r="L8150" i="121"/>
  <c r="N8020" i="121"/>
  <c r="N7932" i="121"/>
  <c r="P7906" i="121"/>
  <c r="L7822" i="121"/>
  <c r="Q7769" i="121"/>
  <c r="L7726" i="121"/>
  <c r="L7718" i="121"/>
  <c r="Q7673" i="121"/>
  <c r="L7534" i="121"/>
  <c r="M7525" i="121"/>
  <c r="Q7522" i="121"/>
  <c r="P7522" i="121"/>
  <c r="O7515" i="121"/>
  <c r="L7430" i="121"/>
  <c r="S7415" i="121"/>
  <c r="Q7369" i="121"/>
  <c r="P7298" i="121"/>
  <c r="R7257" i="121"/>
  <c r="P7257" i="121"/>
  <c r="Q7241" i="121"/>
  <c r="L7232" i="121"/>
  <c r="P7196" i="121"/>
  <c r="R7150" i="121"/>
  <c r="S6941" i="121"/>
  <c r="L6907" i="121"/>
  <c r="O6886" i="121"/>
  <c r="P6879" i="121"/>
  <c r="N6879" i="121"/>
  <c r="R6849" i="121"/>
  <c r="P10017" i="121"/>
  <c r="R10009" i="121"/>
  <c r="L10008" i="121"/>
  <c r="M10007" i="121"/>
  <c r="R10001" i="121"/>
  <c r="L10000" i="121"/>
  <c r="R9993" i="121"/>
  <c r="L9991" i="121"/>
  <c r="S9952" i="121"/>
  <c r="M9943" i="121"/>
  <c r="O9930" i="121"/>
  <c r="Q9906" i="121"/>
  <c r="P9899" i="121"/>
  <c r="Q9898" i="121"/>
  <c r="P9891" i="121"/>
  <c r="N9879" i="121"/>
  <c r="O9878" i="121"/>
  <c r="O9866" i="121"/>
  <c r="L9865" i="121"/>
  <c r="R9860" i="121"/>
  <c r="R9841" i="121"/>
  <c r="R9833" i="121"/>
  <c r="L9832" i="121"/>
  <c r="M9831" i="121"/>
  <c r="R9825" i="121"/>
  <c r="L9824" i="121"/>
  <c r="L9823" i="121"/>
  <c r="S9806" i="121"/>
  <c r="O9790" i="121"/>
  <c r="R9769" i="121"/>
  <c r="L9768" i="121"/>
  <c r="M9767" i="121"/>
  <c r="S9758" i="121"/>
  <c r="R9737" i="121"/>
  <c r="R9689" i="121"/>
  <c r="L9688" i="121"/>
  <c r="L9687" i="121"/>
  <c r="S9680" i="121"/>
  <c r="M9646" i="121"/>
  <c r="P9635" i="121"/>
  <c r="P9627" i="121"/>
  <c r="M9623" i="121"/>
  <c r="R9617" i="121"/>
  <c r="R9607" i="121"/>
  <c r="R9580" i="121"/>
  <c r="Q9578" i="121"/>
  <c r="S9568" i="121"/>
  <c r="L9558" i="121"/>
  <c r="P9515" i="121"/>
  <c r="Q9514" i="121"/>
  <c r="S9504" i="121"/>
  <c r="P9483" i="121"/>
  <c r="S9456" i="121"/>
  <c r="L9455" i="121"/>
  <c r="S9448" i="121"/>
  <c r="L9447" i="121"/>
  <c r="O9434" i="121"/>
  <c r="R9428" i="121"/>
  <c r="O9414" i="121"/>
  <c r="N9391" i="121"/>
  <c r="O9390" i="121"/>
  <c r="M9364" i="121"/>
  <c r="S9361" i="121"/>
  <c r="R9358" i="121"/>
  <c r="R9355" i="121"/>
  <c r="R9354" i="121"/>
  <c r="S9349" i="121"/>
  <c r="M9348" i="121"/>
  <c r="S9341" i="121"/>
  <c r="Q9335" i="121"/>
  <c r="R9333" i="121"/>
  <c r="M9331" i="121"/>
  <c r="P9327" i="121"/>
  <c r="Q9326" i="121"/>
  <c r="S9324" i="121"/>
  <c r="O9322" i="121"/>
  <c r="P9321" i="121"/>
  <c r="R9319" i="121"/>
  <c r="N9313" i="121"/>
  <c r="P9311" i="121"/>
  <c r="S9304" i="121"/>
  <c r="S9301" i="121"/>
  <c r="N9300" i="121"/>
  <c r="L9300" i="121"/>
  <c r="O9296" i="121"/>
  <c r="N9291" i="121"/>
  <c r="L9277" i="121"/>
  <c r="S9269" i="121"/>
  <c r="S9263" i="121"/>
  <c r="Q9250" i="121"/>
  <c r="P9245" i="121"/>
  <c r="O9244" i="121"/>
  <c r="P9242" i="121"/>
  <c r="S9240" i="121"/>
  <c r="R9216" i="121"/>
  <c r="R9215" i="121"/>
  <c r="L9214" i="121"/>
  <c r="M9212" i="121"/>
  <c r="R9207" i="121"/>
  <c r="M9204" i="121"/>
  <c r="S9190" i="121"/>
  <c r="R9186" i="121"/>
  <c r="Q9176" i="121"/>
  <c r="M9151" i="121"/>
  <c r="R9137" i="121"/>
  <c r="Q9128" i="121"/>
  <c r="Q9123" i="121"/>
  <c r="N9115" i="121"/>
  <c r="L9094" i="121"/>
  <c r="Q9083" i="121"/>
  <c r="R9082" i="121"/>
  <c r="Q9075" i="121"/>
  <c r="L9071" i="121"/>
  <c r="R9065" i="121"/>
  <c r="S9064" i="121"/>
  <c r="L9063" i="121"/>
  <c r="Q9056" i="121"/>
  <c r="S9030" i="121"/>
  <c r="M9030" i="121"/>
  <c r="N9016" i="121"/>
  <c r="L9009" i="121"/>
  <c r="M9008" i="121"/>
  <c r="R8994" i="121"/>
  <c r="Q8984" i="121"/>
  <c r="M8959" i="121"/>
  <c r="S8934" i="121"/>
  <c r="R8930" i="121"/>
  <c r="R8919" i="121"/>
  <c r="L8894" i="121"/>
  <c r="R8871" i="121"/>
  <c r="L8870" i="121"/>
  <c r="R8866" i="121"/>
  <c r="P8857" i="121"/>
  <c r="N8840" i="121"/>
  <c r="S8822" i="121"/>
  <c r="O8802" i="121"/>
  <c r="Q8792" i="121"/>
  <c r="P8737" i="121"/>
  <c r="N8712" i="121"/>
  <c r="L8705" i="121"/>
  <c r="P8699" i="121"/>
  <c r="Q8698" i="121"/>
  <c r="Q8691" i="121"/>
  <c r="R8690" i="121"/>
  <c r="M8662" i="121"/>
  <c r="S8640" i="121"/>
  <c r="L8639" i="121"/>
  <c r="N8632" i="121"/>
  <c r="P8617" i="121"/>
  <c r="R8607" i="121"/>
  <c r="R8604" i="121"/>
  <c r="L8583" i="121"/>
  <c r="M8575" i="121"/>
  <c r="P8545" i="121"/>
  <c r="R8521" i="121"/>
  <c r="L8517" i="121"/>
  <c r="S8502" i="121"/>
  <c r="Q8488" i="121"/>
  <c r="L8478" i="121"/>
  <c r="N8443" i="121"/>
  <c r="P8371" i="121"/>
  <c r="Q8371" i="121"/>
  <c r="R8342" i="121"/>
  <c r="M8342" i="121"/>
  <c r="R8272" i="121"/>
  <c r="M8229" i="121"/>
  <c r="M8133" i="121"/>
  <c r="Q8073" i="121"/>
  <c r="L8015" i="121"/>
  <c r="S8015" i="121"/>
  <c r="O7969" i="121"/>
  <c r="Q7969" i="121"/>
  <c r="L7926" i="121"/>
  <c r="L7918" i="121"/>
  <c r="Q7889" i="121"/>
  <c r="N7804" i="121"/>
  <c r="S7799" i="121"/>
  <c r="N7708" i="121"/>
  <c r="O7683" i="121"/>
  <c r="P7674" i="121"/>
  <c r="P7578" i="121"/>
  <c r="Q7569" i="121"/>
  <c r="M7517" i="121"/>
  <c r="Q7514" i="121"/>
  <c r="P7514" i="121"/>
  <c r="R7456" i="121"/>
  <c r="L7422" i="121"/>
  <c r="L7414" i="121"/>
  <c r="Q7393" i="121"/>
  <c r="P7370" i="121"/>
  <c r="L7297" i="121"/>
  <c r="Q7297" i="121"/>
  <c r="N7292" i="121"/>
  <c r="O7291" i="121"/>
  <c r="Q7199" i="121"/>
  <c r="P7194" i="121"/>
  <c r="L7140" i="121"/>
  <c r="N7138" i="121"/>
  <c r="M7131" i="121"/>
  <c r="O7017" i="121"/>
  <c r="L6951" i="121"/>
  <c r="Q6951" i="121"/>
  <c r="P6893" i="121"/>
  <c r="N6884" i="121"/>
  <c r="L6815" i="121"/>
  <c r="L6812" i="121"/>
  <c r="N6810" i="121"/>
  <c r="M6810" i="121"/>
  <c r="S6800" i="121"/>
  <c r="O6800" i="121"/>
  <c r="P6800" i="121"/>
  <c r="P8432" i="121"/>
  <c r="N8426" i="121"/>
  <c r="M8424" i="121"/>
  <c r="M8419" i="121"/>
  <c r="L8417" i="121"/>
  <c r="M8412" i="121"/>
  <c r="P8411" i="121"/>
  <c r="M8405" i="121"/>
  <c r="M8400" i="121"/>
  <c r="P8398" i="121"/>
  <c r="S8394" i="121"/>
  <c r="S8378" i="121"/>
  <c r="R8371" i="121"/>
  <c r="Q8363" i="121"/>
  <c r="Q8361" i="121"/>
  <c r="Q8360" i="121"/>
  <c r="S8355" i="121"/>
  <c r="L8350" i="121"/>
  <c r="N8342" i="121"/>
  <c r="Q8336" i="121"/>
  <c r="M8334" i="121"/>
  <c r="L8332" i="121"/>
  <c r="O8331" i="121"/>
  <c r="O8330" i="121"/>
  <c r="P8329" i="121"/>
  <c r="S8328" i="121"/>
  <c r="Q8325" i="121"/>
  <c r="Q8319" i="121"/>
  <c r="O8298" i="121"/>
  <c r="M8297" i="121"/>
  <c r="L8294" i="121"/>
  <c r="P8285" i="121"/>
  <c r="Q8268" i="121"/>
  <c r="M8263" i="121"/>
  <c r="L8260" i="121"/>
  <c r="R8254" i="121"/>
  <c r="O8216" i="121"/>
  <c r="P8184" i="121"/>
  <c r="Q8178" i="121"/>
  <c r="L8177" i="121"/>
  <c r="M8176" i="121"/>
  <c r="N8175" i="121"/>
  <c r="S8160" i="121"/>
  <c r="L8159" i="121"/>
  <c r="O8152" i="121"/>
  <c r="M8136" i="121"/>
  <c r="N8135" i="121"/>
  <c r="L8121" i="121"/>
  <c r="R8117" i="121"/>
  <c r="P8083" i="121"/>
  <c r="R8074" i="121"/>
  <c r="O8059" i="121"/>
  <c r="O8052" i="121"/>
  <c r="P8019" i="121"/>
  <c r="R8010" i="121"/>
  <c r="O7995" i="121"/>
  <c r="O7968" i="121"/>
  <c r="O7948" i="121"/>
  <c r="P7947" i="121"/>
  <c r="Q7946" i="121"/>
  <c r="O7928" i="121"/>
  <c r="O7923" i="121"/>
  <c r="P7899" i="121"/>
  <c r="L7898" i="121"/>
  <c r="O7892" i="121"/>
  <c r="P7891" i="121"/>
  <c r="Q7890" i="121"/>
  <c r="O7884" i="121"/>
  <c r="P7883" i="121"/>
  <c r="Q7882" i="121"/>
  <c r="O7865" i="121"/>
  <c r="R7861" i="121"/>
  <c r="N7823" i="121"/>
  <c r="L7809" i="121"/>
  <c r="O7795" i="121"/>
  <c r="O7772" i="121"/>
  <c r="R7752" i="121"/>
  <c r="R7737" i="121"/>
  <c r="P7730" i="121"/>
  <c r="O7684" i="121"/>
  <c r="P7683" i="121"/>
  <c r="M7663" i="121"/>
  <c r="O7628" i="121"/>
  <c r="S7616" i="121"/>
  <c r="O7608" i="121"/>
  <c r="P7602" i="121"/>
  <c r="R7570" i="121"/>
  <c r="R7562" i="121"/>
  <c r="P7552" i="121"/>
  <c r="Q7551" i="121"/>
  <c r="L7548" i="121"/>
  <c r="Q7546" i="121"/>
  <c r="O7537" i="121"/>
  <c r="Q7506" i="121"/>
  <c r="O7475" i="121"/>
  <c r="R7441" i="121"/>
  <c r="S7440" i="121"/>
  <c r="O7411" i="121"/>
  <c r="O7380" i="121"/>
  <c r="R7370" i="121"/>
  <c r="S7359" i="121"/>
  <c r="R7349" i="121"/>
  <c r="O7320" i="121"/>
  <c r="O7312" i="121"/>
  <c r="Q7303" i="121"/>
  <c r="O7297" i="121"/>
  <c r="O7292" i="121"/>
  <c r="P7291" i="121"/>
  <c r="L7268" i="121"/>
  <c r="L7247" i="121"/>
  <c r="R7210" i="121"/>
  <c r="S7207" i="121"/>
  <c r="N7206" i="121"/>
  <c r="L7191" i="121"/>
  <c r="M7190" i="121"/>
  <c r="R7179" i="121"/>
  <c r="M7160" i="121"/>
  <c r="M7152" i="121"/>
  <c r="M7149" i="121"/>
  <c r="Q7141" i="121"/>
  <c r="O7137" i="121"/>
  <c r="O7125" i="121"/>
  <c r="N7102" i="121"/>
  <c r="O7101" i="121"/>
  <c r="L7095" i="121"/>
  <c r="M7094" i="121"/>
  <c r="N7093" i="121"/>
  <c r="L7089" i="121"/>
  <c r="M7081" i="121"/>
  <c r="O7073" i="121"/>
  <c r="L7063" i="121"/>
  <c r="M7062" i="121"/>
  <c r="N7061" i="121"/>
  <c r="M7024" i="121"/>
  <c r="M7014" i="121"/>
  <c r="P7000" i="121"/>
  <c r="L6986" i="121"/>
  <c r="O6974" i="121"/>
  <c r="S6963" i="121"/>
  <c r="O6920" i="121"/>
  <c r="M6913" i="121"/>
  <c r="R6896" i="121"/>
  <c r="L6891" i="121"/>
  <c r="P6888" i="121"/>
  <c r="Q6887" i="121"/>
  <c r="S6884" i="121"/>
  <c r="S6870" i="121"/>
  <c r="Q6856" i="121"/>
  <c r="Q6855" i="121"/>
  <c r="O6850" i="121"/>
  <c r="L6849" i="121"/>
  <c r="P6839" i="121"/>
  <c r="S6835" i="121"/>
  <c r="N6834" i="121"/>
  <c r="R6828" i="121"/>
  <c r="N6826" i="121"/>
  <c r="P6824" i="121"/>
  <c r="L6819" i="121"/>
  <c r="R6813" i="121"/>
  <c r="Q6799" i="121"/>
  <c r="N6798" i="121"/>
  <c r="L6795" i="121"/>
  <c r="M6795" i="121"/>
  <c r="R6784" i="121"/>
  <c r="P6783" i="121"/>
  <c r="O6728" i="121"/>
  <c r="L6459" i="121"/>
  <c r="O6352" i="121"/>
  <c r="P6351" i="121"/>
  <c r="L6275" i="121"/>
  <c r="Q6246" i="121"/>
  <c r="L6203" i="121"/>
  <c r="L6195" i="121"/>
  <c r="L6159" i="121"/>
  <c r="P6159" i="121"/>
  <c r="L6055" i="121"/>
  <c r="P6055" i="121"/>
  <c r="M6030" i="121"/>
  <c r="Q6030" i="121"/>
  <c r="R6021" i="121"/>
  <c r="N8520" i="121"/>
  <c r="Q8507" i="121"/>
  <c r="R8506" i="121"/>
  <c r="L8494" i="121"/>
  <c r="P8481" i="121"/>
  <c r="M8470" i="121"/>
  <c r="P8443" i="121"/>
  <c r="Q8442" i="121"/>
  <c r="M8420" i="121"/>
  <c r="R8411" i="121"/>
  <c r="M8404" i="121"/>
  <c r="S8393" i="121"/>
  <c r="M8385" i="121"/>
  <c r="S8377" i="121"/>
  <c r="O8351" i="121"/>
  <c r="M8349" i="121"/>
  <c r="L8346" i="121"/>
  <c r="R8343" i="121"/>
  <c r="N8341" i="121"/>
  <c r="N8338" i="121"/>
  <c r="M8333" i="121"/>
  <c r="Q8331" i="121"/>
  <c r="S8327" i="121"/>
  <c r="Q8324" i="121"/>
  <c r="R8321" i="121"/>
  <c r="P8317" i="121"/>
  <c r="R8299" i="121"/>
  <c r="O8294" i="121"/>
  <c r="L8290" i="121"/>
  <c r="R8286" i="121"/>
  <c r="P8280" i="121"/>
  <c r="Q8279" i="121"/>
  <c r="S8274" i="121"/>
  <c r="R8264" i="121"/>
  <c r="Q8263" i="121"/>
  <c r="Q8255" i="121"/>
  <c r="R8241" i="121"/>
  <c r="R8225" i="121"/>
  <c r="S8224" i="121"/>
  <c r="O8204" i="121"/>
  <c r="P8203" i="121"/>
  <c r="Q8202" i="121"/>
  <c r="R8194" i="121"/>
  <c r="P8186" i="121"/>
  <c r="O8185" i="121"/>
  <c r="O8181" i="121"/>
  <c r="P8179" i="121"/>
  <c r="R8161" i="121"/>
  <c r="S8151" i="121"/>
  <c r="L8143" i="121"/>
  <c r="L8137" i="121"/>
  <c r="R8133" i="121"/>
  <c r="P8122" i="121"/>
  <c r="M8095" i="121"/>
  <c r="O8084" i="121"/>
  <c r="R8073" i="121"/>
  <c r="Q8058" i="121"/>
  <c r="R8049" i="121"/>
  <c r="S8048" i="121"/>
  <c r="M8031" i="121"/>
  <c r="O8020" i="121"/>
  <c r="R8009" i="121"/>
  <c r="S8008" i="121"/>
  <c r="Q7994" i="121"/>
  <c r="M7967" i="121"/>
  <c r="O7956" i="121"/>
  <c r="P7955" i="121"/>
  <c r="R7937" i="121"/>
  <c r="S7927" i="121"/>
  <c r="R7909" i="121"/>
  <c r="O7900" i="121"/>
  <c r="P7866" i="121"/>
  <c r="M7864" i="121"/>
  <c r="N7863" i="121"/>
  <c r="Q7855" i="121"/>
  <c r="L7825" i="121"/>
  <c r="M7824" i="121"/>
  <c r="R7818" i="121"/>
  <c r="P7810" i="121"/>
  <c r="M7800" i="121"/>
  <c r="N7799" i="121"/>
  <c r="R7769" i="121"/>
  <c r="O7731" i="121"/>
  <c r="R7705" i="121"/>
  <c r="S7704" i="121"/>
  <c r="P7691" i="121"/>
  <c r="Q7690" i="121"/>
  <c r="R7673" i="121"/>
  <c r="P7666" i="121"/>
  <c r="R7626" i="121"/>
  <c r="R7617" i="121"/>
  <c r="O7603" i="121"/>
  <c r="R7578" i="121"/>
  <c r="L7575" i="121"/>
  <c r="R7569" i="121"/>
  <c r="S7568" i="121"/>
  <c r="L7567" i="121"/>
  <c r="R7561" i="121"/>
  <c r="O7553" i="121"/>
  <c r="P7547" i="121"/>
  <c r="N7538" i="121"/>
  <c r="N7535" i="121"/>
  <c r="R7509" i="121"/>
  <c r="P7507" i="121"/>
  <c r="R7480" i="121"/>
  <c r="O7440" i="121"/>
  <c r="R7416" i="121"/>
  <c r="M7391" i="121"/>
  <c r="R7377" i="121"/>
  <c r="S7376" i="121"/>
  <c r="L7375" i="121"/>
  <c r="R7369" i="121"/>
  <c r="R7360" i="121"/>
  <c r="R7357" i="121"/>
  <c r="Q7354" i="121"/>
  <c r="M7327" i="121"/>
  <c r="O7305" i="121"/>
  <c r="P7304" i="121"/>
  <c r="R7301" i="121"/>
  <c r="M7296" i="121"/>
  <c r="N7295" i="121"/>
  <c r="O7281" i="121"/>
  <c r="P7280" i="121"/>
  <c r="Q7279" i="121"/>
  <c r="R7258" i="121"/>
  <c r="M7253" i="121"/>
  <c r="N7248" i="121"/>
  <c r="L7246" i="121"/>
  <c r="S7241" i="121"/>
  <c r="S7240" i="121"/>
  <c r="R7234" i="121"/>
  <c r="Q7226" i="121"/>
  <c r="Q7225" i="121"/>
  <c r="M7224" i="121"/>
  <c r="Q7223" i="121"/>
  <c r="S7218" i="121"/>
  <c r="L7205" i="121"/>
  <c r="N7194" i="121"/>
  <c r="M7177" i="121"/>
  <c r="M7159" i="121"/>
  <c r="N7150" i="121"/>
  <c r="O7149" i="121"/>
  <c r="M7142" i="121"/>
  <c r="N7141" i="121"/>
  <c r="L7137" i="121"/>
  <c r="R7091" i="121"/>
  <c r="S7090" i="121"/>
  <c r="N7077" i="121"/>
  <c r="P7064" i="121"/>
  <c r="L7046" i="121"/>
  <c r="M7045" i="121"/>
  <c r="S7023" i="121"/>
  <c r="L7022" i="121"/>
  <c r="L7015" i="121"/>
  <c r="O7001" i="121"/>
  <c r="S6987" i="121"/>
  <c r="N6973" i="121"/>
  <c r="R6960" i="121"/>
  <c r="M6950" i="121"/>
  <c r="N6949" i="121"/>
  <c r="S6936" i="121"/>
  <c r="R6927" i="121"/>
  <c r="R6926" i="121"/>
  <c r="R6925" i="121"/>
  <c r="R6923" i="121"/>
  <c r="Q6907" i="121"/>
  <c r="M6899" i="121"/>
  <c r="Q6895" i="121"/>
  <c r="R6894" i="121"/>
  <c r="M6893" i="121"/>
  <c r="L6890" i="121"/>
  <c r="P6887" i="121"/>
  <c r="S6869" i="121"/>
  <c r="Q6853" i="121"/>
  <c r="O6849" i="121"/>
  <c r="N6829" i="121"/>
  <c r="M6819" i="121"/>
  <c r="Q6814" i="121"/>
  <c r="O6809" i="121"/>
  <c r="M6805" i="121"/>
  <c r="M6802" i="121"/>
  <c r="L6799" i="121"/>
  <c r="Q6785" i="121"/>
  <c r="L6784" i="121"/>
  <c r="O6784" i="121"/>
  <c r="N6777" i="121"/>
  <c r="N6729" i="121"/>
  <c r="M6722" i="121"/>
  <c r="S6692" i="121"/>
  <c r="P6639" i="121"/>
  <c r="L6579" i="121"/>
  <c r="P6463" i="121"/>
  <c r="N6457" i="121"/>
  <c r="N6273" i="121"/>
  <c r="P6247" i="121"/>
  <c r="P6231" i="121"/>
  <c r="Q6193" i="121"/>
  <c r="N6193" i="121"/>
  <c r="N6169" i="121"/>
  <c r="L6155" i="121"/>
  <c r="L6075" i="121"/>
  <c r="M6066" i="121"/>
  <c r="L6031" i="121"/>
  <c r="P6031" i="121"/>
  <c r="N8504" i="121"/>
  <c r="Q8496" i="121"/>
  <c r="P8473" i="121"/>
  <c r="N8440" i="121"/>
  <c r="R8435" i="121"/>
  <c r="Q8424" i="121"/>
  <c r="Q8423" i="121"/>
  <c r="S8406" i="121"/>
  <c r="L8397" i="121"/>
  <c r="Q8389" i="121"/>
  <c r="R8385" i="121"/>
  <c r="M8383" i="121"/>
  <c r="Q8377" i="121"/>
  <c r="S8374" i="121"/>
  <c r="R8368" i="121"/>
  <c r="L8356" i="121"/>
  <c r="P8354" i="121"/>
  <c r="S8350" i="121"/>
  <c r="N8349" i="121"/>
  <c r="O8349" i="121"/>
  <c r="O8338" i="121"/>
  <c r="R8319" i="121"/>
  <c r="Q8314" i="121"/>
  <c r="S8305" i="121"/>
  <c r="L8297" i="121"/>
  <c r="R8296" i="121"/>
  <c r="M8294" i="121"/>
  <c r="S8293" i="121"/>
  <c r="N8290" i="121"/>
  <c r="R8283" i="121"/>
  <c r="R8282" i="121"/>
  <c r="L8278" i="121"/>
  <c r="P8272" i="121"/>
  <c r="L8265" i="121"/>
  <c r="R8262" i="121"/>
  <c r="L8254" i="121"/>
  <c r="Q8244" i="121"/>
  <c r="M8223" i="121"/>
  <c r="O8212" i="121"/>
  <c r="R8202" i="121"/>
  <c r="S8200" i="121"/>
  <c r="S8191" i="121"/>
  <c r="Q8186" i="121"/>
  <c r="L8185" i="121"/>
  <c r="P8160" i="121"/>
  <c r="Q8159" i="121"/>
  <c r="R8145" i="121"/>
  <c r="Q8122" i="121"/>
  <c r="L8113" i="121"/>
  <c r="O8092" i="121"/>
  <c r="O8080" i="121"/>
  <c r="S8071" i="121"/>
  <c r="O8060" i="121"/>
  <c r="O8028" i="121"/>
  <c r="S8007" i="121"/>
  <c r="O7996" i="121"/>
  <c r="P7986" i="121"/>
  <c r="P7963" i="121"/>
  <c r="R7945" i="121"/>
  <c r="O7931" i="121"/>
  <c r="R7897" i="121"/>
  <c r="S7896" i="121"/>
  <c r="L7895" i="121"/>
  <c r="R7889" i="121"/>
  <c r="S7888" i="121"/>
  <c r="L7887" i="121"/>
  <c r="R7881" i="121"/>
  <c r="R7872" i="121"/>
  <c r="Q7871" i="121"/>
  <c r="Q7866" i="121"/>
  <c r="O7857" i="121"/>
  <c r="N7855" i="121"/>
  <c r="R7845" i="121"/>
  <c r="Q7842" i="121"/>
  <c r="O7832" i="121"/>
  <c r="P7802" i="121"/>
  <c r="R7777" i="121"/>
  <c r="S7776" i="121"/>
  <c r="S7767" i="121"/>
  <c r="P7755" i="121"/>
  <c r="Q7754" i="121"/>
  <c r="O7739" i="121"/>
  <c r="R7713" i="121"/>
  <c r="S7712" i="121"/>
  <c r="R7690" i="121"/>
  <c r="S7671" i="121"/>
  <c r="R7616" i="121"/>
  <c r="R7605" i="121"/>
  <c r="R7585" i="121"/>
  <c r="S7584" i="121"/>
  <c r="L7583" i="121"/>
  <c r="O7576" i="121"/>
  <c r="M7567" i="121"/>
  <c r="S7559" i="121"/>
  <c r="L7553" i="121"/>
  <c r="L7540" i="121"/>
  <c r="R7505" i="121"/>
  <c r="S7504" i="121"/>
  <c r="L7503" i="121"/>
  <c r="L7497" i="121"/>
  <c r="O7483" i="121"/>
  <c r="O7448" i="121"/>
  <c r="O7436" i="121"/>
  <c r="O7419" i="121"/>
  <c r="S7408" i="121"/>
  <c r="O7388" i="121"/>
  <c r="O7308" i="121"/>
  <c r="P7307" i="121"/>
  <c r="Q7306" i="121"/>
  <c r="L7305" i="121"/>
  <c r="M7304" i="121"/>
  <c r="M7287" i="121"/>
  <c r="M7283" i="121"/>
  <c r="L7281" i="121"/>
  <c r="M7280" i="121"/>
  <c r="N7279" i="121"/>
  <c r="M7263" i="121"/>
  <c r="L7260" i="121"/>
  <c r="M7259" i="121"/>
  <c r="P7253" i="121"/>
  <c r="N7246" i="121"/>
  <c r="M7246" i="121"/>
  <c r="S7238" i="121"/>
  <c r="S7237" i="121"/>
  <c r="R7232" i="121"/>
  <c r="P7218" i="121"/>
  <c r="L7212" i="121"/>
  <c r="O7208" i="121"/>
  <c r="S7205" i="121"/>
  <c r="N7201" i="121"/>
  <c r="M7199" i="121"/>
  <c r="N7174" i="121"/>
  <c r="O7173" i="121"/>
  <c r="Q7165" i="121"/>
  <c r="Q7157" i="121"/>
  <c r="Q7151" i="121"/>
  <c r="M7150" i="121"/>
  <c r="N7149" i="121"/>
  <c r="P7128" i="121"/>
  <c r="R7099" i="121"/>
  <c r="M7088" i="121"/>
  <c r="L7079" i="121"/>
  <c r="N7066" i="121"/>
  <c r="L7065" i="121"/>
  <c r="Q7045" i="121"/>
  <c r="N7030" i="121"/>
  <c r="O7029" i="121"/>
  <c r="L7007" i="121"/>
  <c r="M7006" i="121"/>
  <c r="N7005" i="121"/>
  <c r="L7002" i="121"/>
  <c r="O6958" i="121"/>
  <c r="P6957" i="121"/>
  <c r="S6934" i="121"/>
  <c r="S6919" i="121"/>
  <c r="P6909" i="121"/>
  <c r="S6906" i="121"/>
  <c r="S6903" i="121"/>
  <c r="M6902" i="121"/>
  <c r="R6893" i="121"/>
  <c r="M6886" i="121"/>
  <c r="Q6885" i="121"/>
  <c r="L6879" i="121"/>
  <c r="P6878" i="121"/>
  <c r="Q6872" i="121"/>
  <c r="O6871" i="121"/>
  <c r="S6867" i="121"/>
  <c r="P6864" i="121"/>
  <c r="M6857" i="121"/>
  <c r="M6849" i="121"/>
  <c r="Q6843" i="121"/>
  <c r="Q6829" i="121"/>
  <c r="Q6826" i="121"/>
  <c r="R6825" i="121"/>
  <c r="M6822" i="121"/>
  <c r="P6807" i="121"/>
  <c r="Q6766" i="121"/>
  <c r="O6712" i="121"/>
  <c r="M6634" i="121"/>
  <c r="P6543" i="121"/>
  <c r="N6529" i="121"/>
  <c r="R6413" i="121"/>
  <c r="Q6334" i="121"/>
  <c r="Q6294" i="121"/>
  <c r="M6250" i="121"/>
  <c r="M6214" i="121"/>
  <c r="Q6214" i="121"/>
  <c r="M6210" i="121"/>
  <c r="L6107" i="121"/>
  <c r="L6043" i="121"/>
  <c r="L5955" i="121"/>
  <c r="M5930" i="121"/>
  <c r="M8417" i="121"/>
  <c r="R8410" i="121"/>
  <c r="R8409" i="121"/>
  <c r="N8406" i="121"/>
  <c r="S8405" i="121"/>
  <c r="S8403" i="121"/>
  <c r="M8399" i="121"/>
  <c r="S8392" i="121"/>
  <c r="S8390" i="121"/>
  <c r="Q8388" i="121"/>
  <c r="R8384" i="121"/>
  <c r="M8382" i="121"/>
  <c r="Q8376" i="121"/>
  <c r="S8373" i="121"/>
  <c r="P8352" i="121"/>
  <c r="S8345" i="121"/>
  <c r="M8341" i="121"/>
  <c r="M8337" i="121"/>
  <c r="Q8313" i="121"/>
  <c r="P8307" i="121"/>
  <c r="S8304" i="121"/>
  <c r="M8299" i="121"/>
  <c r="S8282" i="121"/>
  <c r="N8274" i="121"/>
  <c r="P8242" i="121"/>
  <c r="R8209" i="121"/>
  <c r="S8208" i="121"/>
  <c r="L8207" i="121"/>
  <c r="R8201" i="121"/>
  <c r="R8192" i="121"/>
  <c r="O8188" i="121"/>
  <c r="P8187" i="121"/>
  <c r="N8162" i="121"/>
  <c r="O8161" i="121"/>
  <c r="R8157" i="121"/>
  <c r="P8155" i="121"/>
  <c r="Q8154" i="121"/>
  <c r="N8143" i="121"/>
  <c r="P8139" i="121"/>
  <c r="Q8138" i="121"/>
  <c r="N8127" i="121"/>
  <c r="P8123" i="121"/>
  <c r="P8114" i="121"/>
  <c r="R8089" i="121"/>
  <c r="S8088" i="121"/>
  <c r="R8069" i="121"/>
  <c r="P8050" i="121"/>
  <c r="R8005" i="121"/>
  <c r="O7987" i="121"/>
  <c r="Q7970" i="121"/>
  <c r="L7969" i="121"/>
  <c r="O7964" i="121"/>
  <c r="R7953" i="121"/>
  <c r="S7952" i="121"/>
  <c r="L7951" i="121"/>
  <c r="P7938" i="121"/>
  <c r="Q7930" i="121"/>
  <c r="R7921" i="121"/>
  <c r="S7920" i="121"/>
  <c r="O7896" i="121"/>
  <c r="O7880" i="121"/>
  <c r="P7874" i="121"/>
  <c r="O7869" i="121"/>
  <c r="P7867" i="121"/>
  <c r="N7858" i="121"/>
  <c r="O7844" i="121"/>
  <c r="P7843" i="121"/>
  <c r="M7831" i="121"/>
  <c r="M7816" i="121"/>
  <c r="N7815" i="121"/>
  <c r="O7803" i="121"/>
  <c r="R7793" i="121"/>
  <c r="O7776" i="121"/>
  <c r="R7765" i="121"/>
  <c r="O7756" i="121"/>
  <c r="R7733" i="121"/>
  <c r="R7689" i="121"/>
  <c r="O7675" i="121"/>
  <c r="R7669" i="121"/>
  <c r="R7642" i="121"/>
  <c r="R7633" i="121"/>
  <c r="S7632" i="121"/>
  <c r="L7631" i="121"/>
  <c r="P7618" i="121"/>
  <c r="P7611" i="121"/>
  <c r="Q7610" i="121"/>
  <c r="O7584" i="121"/>
  <c r="S7575" i="121"/>
  <c r="O7557" i="121"/>
  <c r="Q7554" i="121"/>
  <c r="Q7543" i="121"/>
  <c r="O7504" i="121"/>
  <c r="N7487" i="121"/>
  <c r="Q7482" i="121"/>
  <c r="R7473" i="121"/>
  <c r="S7472" i="121"/>
  <c r="M7455" i="121"/>
  <c r="R7434" i="121"/>
  <c r="Q7418" i="121"/>
  <c r="R7409" i="121"/>
  <c r="R7385" i="121"/>
  <c r="S7384" i="121"/>
  <c r="R7353" i="121"/>
  <c r="S7343" i="121"/>
  <c r="O7324" i="121"/>
  <c r="P7323" i="121"/>
  <c r="Q7322" i="121"/>
  <c r="O7316" i="121"/>
  <c r="P7315" i="121"/>
  <c r="Q7314" i="121"/>
  <c r="L7313" i="121"/>
  <c r="M7312" i="121"/>
  <c r="N7311" i="121"/>
  <c r="R7298" i="121"/>
  <c r="S7296" i="121"/>
  <c r="L7295" i="121"/>
  <c r="P7288" i="121"/>
  <c r="Q7287" i="121"/>
  <c r="L7284" i="121"/>
  <c r="S7282" i="121"/>
  <c r="P7264" i="121"/>
  <c r="Q7263" i="121"/>
  <c r="P7251" i="121"/>
  <c r="Q7248" i="121"/>
  <c r="M7245" i="121"/>
  <c r="O7241" i="121"/>
  <c r="P7240" i="121"/>
  <c r="S7236" i="121"/>
  <c r="N7234" i="121"/>
  <c r="R7231" i="121"/>
  <c r="M7226" i="121"/>
  <c r="L7225" i="121"/>
  <c r="P7217" i="121"/>
  <c r="O7212" i="121"/>
  <c r="L7199" i="121"/>
  <c r="Q7173" i="121"/>
  <c r="R7147" i="121"/>
  <c r="S7146" i="121"/>
  <c r="O7129" i="121"/>
  <c r="N7086" i="121"/>
  <c r="O7085" i="121"/>
  <c r="P7080" i="121"/>
  <c r="N7069" i="121"/>
  <c r="S7066" i="121"/>
  <c r="M7046" i="121"/>
  <c r="N7045" i="121"/>
  <c r="L7023" i="121"/>
  <c r="M7022" i="121"/>
  <c r="N7021" i="121"/>
  <c r="L7018" i="121"/>
  <c r="P7008" i="121"/>
  <c r="S7003" i="121"/>
  <c r="O6982" i="121"/>
  <c r="L6981" i="121"/>
  <c r="S6967" i="121"/>
  <c r="L6966" i="121"/>
  <c r="M6965" i="121"/>
  <c r="Q6957" i="121"/>
  <c r="M6942" i="121"/>
  <c r="N6941" i="121"/>
  <c r="S6933" i="121"/>
  <c r="M6926" i="121"/>
  <c r="Q6920" i="121"/>
  <c r="Q6919" i="121"/>
  <c r="L6914" i="121"/>
  <c r="R6904" i="121"/>
  <c r="S6901" i="121"/>
  <c r="N6900" i="121"/>
  <c r="L6899" i="121"/>
  <c r="N6893" i="121"/>
  <c r="R6891" i="121"/>
  <c r="P6885" i="121"/>
  <c r="Q6884" i="121"/>
  <c r="O6878" i="121"/>
  <c r="P6877" i="121"/>
  <c r="N6871" i="121"/>
  <c r="O6870" i="121"/>
  <c r="O6857" i="121"/>
  <c r="O6856" i="121"/>
  <c r="R6848" i="121"/>
  <c r="R6847" i="121"/>
  <c r="S6843" i="121"/>
  <c r="S6842" i="121"/>
  <c r="M6841" i="121"/>
  <c r="P6833" i="121"/>
  <c r="S6824" i="121"/>
  <c r="P6810" i="121"/>
  <c r="L6807" i="121"/>
  <c r="L6800" i="121"/>
  <c r="L6793" i="121"/>
  <c r="L6771" i="121"/>
  <c r="N6761" i="121"/>
  <c r="L6699" i="121"/>
  <c r="S6668" i="121"/>
  <c r="L6660" i="121"/>
  <c r="S6660" i="121"/>
  <c r="L6515" i="121"/>
  <c r="L6444" i="121"/>
  <c r="S6444" i="121"/>
  <c r="R6405" i="121"/>
  <c r="M6338" i="121"/>
  <c r="L6323" i="121"/>
  <c r="Q6310" i="121"/>
  <c r="L6251" i="121"/>
  <c r="M6234" i="121"/>
  <c r="N6225" i="121"/>
  <c r="L6215" i="121"/>
  <c r="P6215" i="121"/>
  <c r="O6164" i="121"/>
  <c r="S6164" i="121"/>
  <c r="L6115" i="121"/>
  <c r="O6008" i="121"/>
  <c r="L5916" i="121"/>
  <c r="S5916" i="121"/>
  <c r="R8439" i="121"/>
  <c r="L8438" i="121"/>
  <c r="P8435" i="121"/>
  <c r="R8433" i="121"/>
  <c r="O8426" i="121"/>
  <c r="O8425" i="121"/>
  <c r="L8423" i="121"/>
  <c r="M8414" i="121"/>
  <c r="L8413" i="121"/>
  <c r="Q8405" i="121"/>
  <c r="N8405" i="121"/>
  <c r="R8404" i="121"/>
  <c r="N8402" i="121"/>
  <c r="L8394" i="121"/>
  <c r="S8389" i="121"/>
  <c r="R8383" i="121"/>
  <c r="M8380" i="121"/>
  <c r="P8378" i="121"/>
  <c r="L8371" i="121"/>
  <c r="P8368" i="121"/>
  <c r="M8360" i="121"/>
  <c r="M8358" i="121"/>
  <c r="L8354" i="121"/>
  <c r="N8348" i="121"/>
  <c r="R8345" i="121"/>
  <c r="S8344" i="121"/>
  <c r="S8343" i="121"/>
  <c r="R8335" i="121"/>
  <c r="R8323" i="121"/>
  <c r="Q8312" i="121"/>
  <c r="P8306" i="121"/>
  <c r="L8298" i="121"/>
  <c r="O8297" i="121"/>
  <c r="P8294" i="121"/>
  <c r="O8291" i="121"/>
  <c r="O8280" i="121"/>
  <c r="L8273" i="121"/>
  <c r="R8256" i="121"/>
  <c r="Q8249" i="121"/>
  <c r="O8243" i="121"/>
  <c r="O8208" i="121"/>
  <c r="S8199" i="121"/>
  <c r="M8175" i="121"/>
  <c r="M8163" i="121"/>
  <c r="M8160" i="121"/>
  <c r="N8159" i="121"/>
  <c r="O8156" i="121"/>
  <c r="M8144" i="121"/>
  <c r="O8140" i="121"/>
  <c r="M8128" i="121"/>
  <c r="O8124" i="121"/>
  <c r="O8115" i="121"/>
  <c r="O8100" i="121"/>
  <c r="O8088" i="121"/>
  <c r="O8068" i="121"/>
  <c r="P8067" i="121"/>
  <c r="O8051" i="121"/>
  <c r="R8025" i="121"/>
  <c r="S8024" i="121"/>
  <c r="L8023" i="121"/>
  <c r="S7991" i="121"/>
  <c r="P7971" i="121"/>
  <c r="R7961" i="121"/>
  <c r="S7960" i="121"/>
  <c r="O7952" i="121"/>
  <c r="S7943" i="121"/>
  <c r="P7931" i="121"/>
  <c r="R7905" i="121"/>
  <c r="S7904" i="121"/>
  <c r="L7903" i="121"/>
  <c r="S7879" i="121"/>
  <c r="N7871" i="121"/>
  <c r="O7868" i="121"/>
  <c r="M7859" i="121"/>
  <c r="L7833" i="121"/>
  <c r="M7832" i="121"/>
  <c r="N7831" i="121"/>
  <c r="L7823" i="121"/>
  <c r="L7817" i="121"/>
  <c r="Q7802" i="121"/>
  <c r="M7775" i="121"/>
  <c r="O7764" i="121"/>
  <c r="P7763" i="121"/>
  <c r="R7754" i="121"/>
  <c r="P7746" i="121"/>
  <c r="P7739" i="121"/>
  <c r="Q7738" i="121"/>
  <c r="M7711" i="121"/>
  <c r="P7682" i="121"/>
  <c r="R7649" i="121"/>
  <c r="S7648" i="121"/>
  <c r="R7641" i="121"/>
  <c r="S7640" i="121"/>
  <c r="O7632" i="121"/>
  <c r="O7612" i="121"/>
  <c r="M7583" i="121"/>
  <c r="R7573" i="121"/>
  <c r="R7565" i="121"/>
  <c r="O7556" i="121"/>
  <c r="P7555" i="121"/>
  <c r="O7545" i="121"/>
  <c r="P7544" i="121"/>
  <c r="R7541" i="121"/>
  <c r="R7521" i="121"/>
  <c r="S7520" i="121"/>
  <c r="L7519" i="121"/>
  <c r="R7513" i="121"/>
  <c r="S7512" i="121"/>
  <c r="M7488" i="121"/>
  <c r="P7483" i="121"/>
  <c r="O7472" i="121"/>
  <c r="R7433" i="121"/>
  <c r="P7426" i="121"/>
  <c r="P7419" i="121"/>
  <c r="O7384" i="121"/>
  <c r="O7364" i="121"/>
  <c r="P7363" i="121"/>
  <c r="O7352" i="121"/>
  <c r="P7346" i="121"/>
  <c r="R7306" i="121"/>
  <c r="L7303" i="121"/>
  <c r="R7297" i="121"/>
  <c r="N7290" i="121"/>
  <c r="O7289" i="121"/>
  <c r="R7285" i="121"/>
  <c r="P7283" i="121"/>
  <c r="O7265" i="121"/>
  <c r="P7259" i="121"/>
  <c r="R7255" i="121"/>
  <c r="Q7247" i="121"/>
  <c r="M7243" i="121"/>
  <c r="P7239" i="121"/>
  <c r="O7233" i="121"/>
  <c r="R7230" i="121"/>
  <c r="M7219" i="121"/>
  <c r="O7201" i="121"/>
  <c r="O7197" i="121"/>
  <c r="M7195" i="121"/>
  <c r="Q7191" i="121"/>
  <c r="R7163" i="121"/>
  <c r="S7162" i="121"/>
  <c r="L7161" i="121"/>
  <c r="R7155" i="121"/>
  <c r="S7154" i="121"/>
  <c r="L7153" i="121"/>
  <c r="Q7133" i="121"/>
  <c r="N7130" i="121"/>
  <c r="L7129" i="121"/>
  <c r="O7109" i="121"/>
  <c r="Q7095" i="121"/>
  <c r="S7095" i="121"/>
  <c r="L7094" i="121"/>
  <c r="M7093" i="121"/>
  <c r="M7070" i="121"/>
  <c r="R7067" i="121"/>
  <c r="L7047" i="121"/>
  <c r="N7038" i="121"/>
  <c r="O7037" i="121"/>
  <c r="L7031" i="121"/>
  <c r="M7030" i="121"/>
  <c r="N7029" i="121"/>
  <c r="S7019" i="121"/>
  <c r="O7009" i="121"/>
  <c r="O6998" i="121"/>
  <c r="P6997" i="121"/>
  <c r="S6981" i="121"/>
  <c r="P6981" i="121"/>
  <c r="O6966" i="121"/>
  <c r="P6965" i="121"/>
  <c r="L6959" i="121"/>
  <c r="M6958" i="121"/>
  <c r="N6957" i="121"/>
  <c r="L6943" i="121"/>
  <c r="S6939" i="121"/>
  <c r="O6936" i="121"/>
  <c r="N6927" i="121"/>
  <c r="Q6917" i="121"/>
  <c r="S6915" i="121"/>
  <c r="M6914" i="121"/>
  <c r="P6914" i="121"/>
  <c r="L6913" i="121"/>
  <c r="L6906" i="121"/>
  <c r="R6902" i="121"/>
  <c r="S6900" i="121"/>
  <c r="P6899" i="121"/>
  <c r="N6899" i="121"/>
  <c r="L6897" i="121"/>
  <c r="N6857" i="121"/>
  <c r="P6847" i="121"/>
  <c r="M6836" i="121"/>
  <c r="M6835" i="121"/>
  <c r="L6829" i="121"/>
  <c r="L6828" i="121"/>
  <c r="N6793" i="121"/>
  <c r="N6705" i="121"/>
  <c r="L6691" i="121"/>
  <c r="L6627" i="121"/>
  <c r="L6619" i="121"/>
  <c r="L6499" i="121"/>
  <c r="P6479" i="121"/>
  <c r="M6394" i="121"/>
  <c r="O6384" i="121"/>
  <c r="R6357" i="121"/>
  <c r="S6348" i="121"/>
  <c r="L6235" i="121"/>
  <c r="N6165" i="121"/>
  <c r="R6165" i="121"/>
  <c r="P6135" i="121"/>
  <c r="M6122" i="121"/>
  <c r="L6011" i="121"/>
  <c r="N6001" i="121"/>
  <c r="S5920" i="121"/>
  <c r="O5920" i="121"/>
  <c r="M8447" i="121"/>
  <c r="R8436" i="121"/>
  <c r="P8434" i="121"/>
  <c r="R8432" i="121"/>
  <c r="L8420" i="121"/>
  <c r="S8416" i="121"/>
  <c r="S8415" i="121"/>
  <c r="L8412" i="121"/>
  <c r="O8411" i="121"/>
  <c r="O8409" i="121"/>
  <c r="Q8404" i="121"/>
  <c r="N8404" i="121"/>
  <c r="L8385" i="121"/>
  <c r="R8382" i="121"/>
  <c r="R8378" i="121"/>
  <c r="M8371" i="121"/>
  <c r="N8356" i="121"/>
  <c r="L8352" i="121"/>
  <c r="N8344" i="121"/>
  <c r="R8328" i="121"/>
  <c r="O8325" i="121"/>
  <c r="R8322" i="121"/>
  <c r="P8321" i="121"/>
  <c r="L8321" i="121"/>
  <c r="O8314" i="121"/>
  <c r="Q8311" i="121"/>
  <c r="Q8307" i="121"/>
  <c r="P8305" i="121"/>
  <c r="S8302" i="121"/>
  <c r="O8289" i="121"/>
  <c r="L8281" i="121"/>
  <c r="S8266" i="121"/>
  <c r="O8262" i="121"/>
  <c r="M8256" i="121"/>
  <c r="O8256" i="121"/>
  <c r="P8227" i="121"/>
  <c r="Q8226" i="121"/>
  <c r="R8200" i="121"/>
  <c r="P8178" i="121"/>
  <c r="O8177" i="121"/>
  <c r="P8176" i="121"/>
  <c r="Q8175" i="121"/>
  <c r="L8164" i="121"/>
  <c r="Q8162" i="121"/>
  <c r="L8161" i="121"/>
  <c r="R8154" i="121"/>
  <c r="L8145" i="121"/>
  <c r="R8138" i="121"/>
  <c r="P8130" i="121"/>
  <c r="L8129" i="121"/>
  <c r="N8116" i="121"/>
  <c r="P8075" i="121"/>
  <c r="S8055" i="121"/>
  <c r="O8024" i="121"/>
  <c r="P8011" i="121"/>
  <c r="R7992" i="121"/>
  <c r="R7989" i="121"/>
  <c r="O7972" i="121"/>
  <c r="O7960" i="121"/>
  <c r="R7941" i="121"/>
  <c r="Q7938" i="121"/>
  <c r="O7932" i="121"/>
  <c r="O7904" i="121"/>
  <c r="Q7874" i="121"/>
  <c r="L7860" i="121"/>
  <c r="R7841" i="121"/>
  <c r="R7825" i="121"/>
  <c r="S7824" i="121"/>
  <c r="N7807" i="121"/>
  <c r="P7803" i="121"/>
  <c r="R7753" i="121"/>
  <c r="O7740" i="121"/>
  <c r="P7707" i="121"/>
  <c r="R7697" i="121"/>
  <c r="S7696" i="121"/>
  <c r="L7695" i="121"/>
  <c r="S7687" i="121"/>
  <c r="P7675" i="121"/>
  <c r="Q7674" i="121"/>
  <c r="R7665" i="121"/>
  <c r="S7664" i="121"/>
  <c r="O7640" i="121"/>
  <c r="M7631" i="121"/>
  <c r="Q7618" i="121"/>
  <c r="R7610" i="121"/>
  <c r="O7572" i="121"/>
  <c r="P7571" i="121"/>
  <c r="Q7570" i="121"/>
  <c r="O7564" i="121"/>
  <c r="P7563" i="121"/>
  <c r="Q7562" i="121"/>
  <c r="N7546" i="121"/>
  <c r="N7543" i="121"/>
  <c r="O7512" i="121"/>
  <c r="L7489" i="121"/>
  <c r="O7484" i="121"/>
  <c r="P7443" i="121"/>
  <c r="O7420" i="121"/>
  <c r="R7408" i="121"/>
  <c r="M7383" i="121"/>
  <c r="O7372" i="121"/>
  <c r="P7371" i="121"/>
  <c r="Q7370" i="121"/>
  <c r="M7351" i="121"/>
  <c r="O7347" i="121"/>
  <c r="O7332" i="121"/>
  <c r="R7322" i="121"/>
  <c r="R7305" i="121"/>
  <c r="S7304" i="121"/>
  <c r="L7292" i="121"/>
  <c r="M7291" i="121"/>
  <c r="M7288" i="121"/>
  <c r="N7287" i="121"/>
  <c r="O7284" i="121"/>
  <c r="N7266" i="121"/>
  <c r="L7257" i="121"/>
  <c r="R7253" i="121"/>
  <c r="Q7246" i="121"/>
  <c r="N7233" i="121"/>
  <c r="P7220" i="121"/>
  <c r="L7219" i="121"/>
  <c r="M7204" i="121"/>
  <c r="M7203" i="121"/>
  <c r="R7202" i="121"/>
  <c r="O7185" i="121"/>
  <c r="M7184" i="121"/>
  <c r="M7145" i="121"/>
  <c r="L7135" i="121"/>
  <c r="M7134" i="121"/>
  <c r="N7133" i="121"/>
  <c r="S7130" i="121"/>
  <c r="Q7109" i="121"/>
  <c r="R7094" i="121"/>
  <c r="L7087" i="121"/>
  <c r="M7086" i="121"/>
  <c r="N7085" i="121"/>
  <c r="L7071" i="121"/>
  <c r="R7062" i="121"/>
  <c r="O7061" i="121"/>
  <c r="S7037" i="121"/>
  <c r="Q7037" i="121"/>
  <c r="M7017" i="121"/>
  <c r="L6983" i="121"/>
  <c r="M6982" i="121"/>
  <c r="N6981" i="121"/>
  <c r="Q6965" i="121"/>
  <c r="M6953" i="121"/>
  <c r="L6950" i="121"/>
  <c r="M6949" i="121"/>
  <c r="P6944" i="121"/>
  <c r="R6936" i="121"/>
  <c r="O6935" i="121"/>
  <c r="S6931" i="121"/>
  <c r="Q6928" i="121"/>
  <c r="P6923" i="121"/>
  <c r="P6922" i="121"/>
  <c r="M6921" i="121"/>
  <c r="R6913" i="121"/>
  <c r="P6913" i="121"/>
  <c r="R6900" i="121"/>
  <c r="S6899" i="121"/>
  <c r="N6897" i="121"/>
  <c r="R6886" i="121"/>
  <c r="S6886" i="121"/>
  <c r="S6872" i="121"/>
  <c r="R6864" i="121"/>
  <c r="R6863" i="121"/>
  <c r="R6862" i="121"/>
  <c r="R6861" i="121"/>
  <c r="R6859" i="121"/>
  <c r="L6842" i="121"/>
  <c r="R6837" i="121"/>
  <c r="S6836" i="121"/>
  <c r="L6835" i="121"/>
  <c r="Q6831" i="121"/>
  <c r="O6825" i="121"/>
  <c r="Q6822" i="121"/>
  <c r="P6811" i="121"/>
  <c r="P6808" i="121"/>
  <c r="L6808" i="121"/>
  <c r="L6804" i="121"/>
  <c r="N6794" i="121"/>
  <c r="M6786" i="121"/>
  <c r="N6786" i="121"/>
  <c r="S6769" i="121"/>
  <c r="L6763" i="121"/>
  <c r="L6755" i="121"/>
  <c r="L6739" i="121"/>
  <c r="P6735" i="121"/>
  <c r="P6714" i="121"/>
  <c r="M6706" i="121"/>
  <c r="O6680" i="121"/>
  <c r="P6671" i="121"/>
  <c r="O6600" i="121"/>
  <c r="M6482" i="121"/>
  <c r="O6480" i="121"/>
  <c r="N6385" i="121"/>
  <c r="L6227" i="121"/>
  <c r="O6200" i="121"/>
  <c r="M6166" i="121"/>
  <c r="Q6166" i="121"/>
  <c r="N6157" i="121"/>
  <c r="R6157" i="121"/>
  <c r="O6028" i="121"/>
  <c r="S6028" i="121"/>
  <c r="L5971" i="121"/>
  <c r="N8456" i="121"/>
  <c r="P8433" i="121"/>
  <c r="R8431" i="121"/>
  <c r="P8418" i="121"/>
  <c r="N8413" i="121"/>
  <c r="M8413" i="121"/>
  <c r="S8395" i="121"/>
  <c r="R8393" i="121"/>
  <c r="N8378" i="121"/>
  <c r="L8351" i="121"/>
  <c r="S8342" i="121"/>
  <c r="M8335" i="121"/>
  <c r="M8328" i="121"/>
  <c r="R8327" i="121"/>
  <c r="Q8315" i="121"/>
  <c r="O8307" i="121"/>
  <c r="S8255" i="121"/>
  <c r="L8252" i="121"/>
  <c r="M8248" i="121"/>
  <c r="Q8247" i="121"/>
  <c r="O8246" i="121"/>
  <c r="S8245" i="121"/>
  <c r="O8228" i="121"/>
  <c r="R8217" i="121"/>
  <c r="O8196" i="121"/>
  <c r="O8179" i="121"/>
  <c r="P8163" i="121"/>
  <c r="R8153" i="121"/>
  <c r="M8120" i="121"/>
  <c r="N8119" i="121"/>
  <c r="R8097" i="121"/>
  <c r="S8096" i="121"/>
  <c r="Q8082" i="121"/>
  <c r="O8076" i="121"/>
  <c r="R8065" i="121"/>
  <c r="S8064" i="121"/>
  <c r="P8058" i="121"/>
  <c r="R8053" i="121"/>
  <c r="R8033" i="121"/>
  <c r="S8032" i="121"/>
  <c r="L8031" i="121"/>
  <c r="O8012" i="121"/>
  <c r="R8001" i="121"/>
  <c r="P7994" i="121"/>
  <c r="R7969" i="121"/>
  <c r="S7968" i="121"/>
  <c r="L7967" i="121"/>
  <c r="S7959" i="121"/>
  <c r="O7940" i="121"/>
  <c r="P7939" i="121"/>
  <c r="R7929" i="121"/>
  <c r="P7922" i="121"/>
  <c r="M7903" i="121"/>
  <c r="R7893" i="121"/>
  <c r="O7876" i="121"/>
  <c r="P7875" i="121"/>
  <c r="P7864" i="121"/>
  <c r="Q7863" i="121"/>
  <c r="M7839" i="121"/>
  <c r="R7824" i="121"/>
  <c r="M7808" i="121"/>
  <c r="O7804" i="121"/>
  <c r="P7794" i="121"/>
  <c r="P7771" i="121"/>
  <c r="R7761" i="121"/>
  <c r="S7760" i="121"/>
  <c r="L7759" i="121"/>
  <c r="S7751" i="121"/>
  <c r="O7708" i="121"/>
  <c r="R7696" i="121"/>
  <c r="O7676" i="121"/>
  <c r="M7647" i="121"/>
  <c r="P7627" i="121"/>
  <c r="O7620" i="121"/>
  <c r="P7619" i="121"/>
  <c r="R7609" i="121"/>
  <c r="S7608" i="121"/>
  <c r="R7600" i="121"/>
  <c r="O7580" i="121"/>
  <c r="P7579" i="121"/>
  <c r="Q7578" i="121"/>
  <c r="O7571" i="121"/>
  <c r="M7547" i="121"/>
  <c r="L7545" i="121"/>
  <c r="M7544" i="121"/>
  <c r="P7536" i="121"/>
  <c r="Q7535" i="121"/>
  <c r="M7519" i="121"/>
  <c r="R7498" i="121"/>
  <c r="P7490" i="121"/>
  <c r="R7481" i="121"/>
  <c r="P7474" i="121"/>
  <c r="O7452" i="121"/>
  <c r="P7451" i="121"/>
  <c r="Q7450" i="121"/>
  <c r="O7444" i="121"/>
  <c r="L7439" i="121"/>
  <c r="R7432" i="121"/>
  <c r="R7417" i="121"/>
  <c r="P7410" i="121"/>
  <c r="P7354" i="121"/>
  <c r="R7329" i="121"/>
  <c r="R7321" i="121"/>
  <c r="S7320" i="121"/>
  <c r="L7319" i="121"/>
  <c r="R7313" i="121"/>
  <c r="S7312" i="121"/>
  <c r="L7311" i="121"/>
  <c r="R7304" i="121"/>
  <c r="P7296" i="121"/>
  <c r="Q7295" i="121"/>
  <c r="Q7290" i="121"/>
  <c r="L7289" i="121"/>
  <c r="M7267" i="121"/>
  <c r="N7219" i="121"/>
  <c r="M7211" i="121"/>
  <c r="S7208" i="121"/>
  <c r="N7207" i="121"/>
  <c r="R7201" i="121"/>
  <c r="R7200" i="121"/>
  <c r="Q7193" i="121"/>
  <c r="P7187" i="121"/>
  <c r="S7183" i="121"/>
  <c r="S7178" i="121"/>
  <c r="L7177" i="121"/>
  <c r="M7161" i="121"/>
  <c r="M7153" i="121"/>
  <c r="P7136" i="121"/>
  <c r="R7131" i="121"/>
  <c r="L7111" i="121"/>
  <c r="M7110" i="121"/>
  <c r="N7109" i="121"/>
  <c r="S7093" i="121"/>
  <c r="R7083" i="121"/>
  <c r="P7072" i="121"/>
  <c r="Q7061" i="121"/>
  <c r="L7039" i="121"/>
  <c r="M7038" i="121"/>
  <c r="N7037" i="121"/>
  <c r="N7013" i="121"/>
  <c r="L6999" i="121"/>
  <c r="M6998" i="121"/>
  <c r="N6997" i="121"/>
  <c r="M6977" i="121"/>
  <c r="P6973" i="121"/>
  <c r="L6967" i="121"/>
  <c r="M6966" i="121"/>
  <c r="N6965" i="121"/>
  <c r="L6962" i="121"/>
  <c r="S6951" i="121"/>
  <c r="O6945" i="121"/>
  <c r="N6935" i="121"/>
  <c r="O6934" i="121"/>
  <c r="P6921" i="121"/>
  <c r="S6911" i="121"/>
  <c r="S6910" i="121"/>
  <c r="M6909" i="121"/>
  <c r="O6903" i="121"/>
  <c r="Q6901" i="121"/>
  <c r="R6899" i="121"/>
  <c r="M6894" i="121"/>
  <c r="L6893" i="121"/>
  <c r="Q6888" i="121"/>
  <c r="S6885" i="121"/>
  <c r="S6871" i="121"/>
  <c r="S6856" i="121"/>
  <c r="S6855" i="121"/>
  <c r="S6854" i="121"/>
  <c r="S6850" i="121"/>
  <c r="L6850" i="121"/>
  <c r="L6841" i="121"/>
  <c r="Q6838" i="121"/>
  <c r="N6835" i="121"/>
  <c r="L6831" i="121"/>
  <c r="L6826" i="121"/>
  <c r="N6825" i="121"/>
  <c r="S6820" i="121"/>
  <c r="R6817" i="121"/>
  <c r="M6813" i="121"/>
  <c r="R6805" i="121"/>
  <c r="Q6798" i="121"/>
  <c r="R6793" i="121"/>
  <c r="L6787" i="121"/>
  <c r="R6733" i="121"/>
  <c r="L6708" i="121"/>
  <c r="S6708" i="121"/>
  <c r="M6586" i="121"/>
  <c r="P6567" i="121"/>
  <c r="P6551" i="121"/>
  <c r="S6516" i="121"/>
  <c r="L6483" i="121"/>
  <c r="N6473" i="121"/>
  <c r="P6295" i="121"/>
  <c r="L6211" i="121"/>
  <c r="M6186" i="121"/>
  <c r="L6167" i="121"/>
  <c r="P6167" i="121"/>
  <c r="M6158" i="121"/>
  <c r="Q6158" i="121"/>
  <c r="S6140" i="121"/>
  <c r="O6132" i="121"/>
  <c r="S6132" i="121"/>
  <c r="M6054" i="121"/>
  <c r="Q6054" i="121"/>
  <c r="N6029" i="121"/>
  <c r="R6029" i="121"/>
  <c r="L5963" i="121"/>
  <c r="Q5922" i="121"/>
  <c r="O5922" i="121"/>
  <c r="R6797" i="121"/>
  <c r="P6792" i="121"/>
  <c r="N6789" i="121"/>
  <c r="R6781" i="121"/>
  <c r="L6780" i="121"/>
  <c r="O6720" i="121"/>
  <c r="Q6702" i="121"/>
  <c r="S6697" i="121"/>
  <c r="N6678" i="121"/>
  <c r="P6663" i="121"/>
  <c r="P6658" i="121"/>
  <c r="Q6657" i="121"/>
  <c r="L6653" i="121"/>
  <c r="Q6646" i="121"/>
  <c r="S6641" i="121"/>
  <c r="L6640" i="121"/>
  <c r="R6615" i="121"/>
  <c r="S6614" i="121"/>
  <c r="L6596" i="121"/>
  <c r="M6578" i="121"/>
  <c r="R6567" i="121"/>
  <c r="S6566" i="121"/>
  <c r="M6548" i="121"/>
  <c r="Q6542" i="121"/>
  <c r="L6540" i="121"/>
  <c r="P6519" i="121"/>
  <c r="S6513" i="121"/>
  <c r="P6490" i="121"/>
  <c r="S6478" i="121"/>
  <c r="Q6462" i="121"/>
  <c r="Q6446" i="121"/>
  <c r="P6442" i="121"/>
  <c r="Q6441" i="121"/>
  <c r="M6420" i="121"/>
  <c r="N6382" i="121"/>
  <c r="M6349" i="121"/>
  <c r="R6333" i="121"/>
  <c r="P6290" i="121"/>
  <c r="Q6289" i="121"/>
  <c r="R6288" i="121"/>
  <c r="P6282" i="121"/>
  <c r="Q6281" i="121"/>
  <c r="R6280" i="121"/>
  <c r="S6273" i="121"/>
  <c r="S6270" i="121"/>
  <c r="M6229" i="121"/>
  <c r="Q6207" i="121"/>
  <c r="L6199" i="121"/>
  <c r="S6193" i="121"/>
  <c r="N6181" i="121"/>
  <c r="O6180" i="121"/>
  <c r="P6162" i="121"/>
  <c r="Q6161" i="121"/>
  <c r="R6160" i="121"/>
  <c r="S6153" i="121"/>
  <c r="S6149" i="121"/>
  <c r="L6148" i="121"/>
  <c r="M6134" i="121"/>
  <c r="P6130" i="121"/>
  <c r="L6128" i="121"/>
  <c r="L6119" i="121"/>
  <c r="L6095" i="121"/>
  <c r="M6094" i="121"/>
  <c r="N6093" i="121"/>
  <c r="O6092" i="121"/>
  <c r="M6068" i="121"/>
  <c r="O6064" i="121"/>
  <c r="L6063" i="121"/>
  <c r="M6062" i="121"/>
  <c r="N6061" i="121"/>
  <c r="O6060" i="121"/>
  <c r="R6056" i="121"/>
  <c r="N6037" i="121"/>
  <c r="O6036" i="121"/>
  <c r="N6026" i="121"/>
  <c r="M6014" i="121"/>
  <c r="M5998" i="121"/>
  <c r="N5997" i="121"/>
  <c r="O5996" i="121"/>
  <c r="O5993" i="121"/>
  <c r="S5965" i="121"/>
  <c r="L5964" i="121"/>
  <c r="L5959" i="121"/>
  <c r="M5958" i="121"/>
  <c r="Q5951" i="121"/>
  <c r="N5933" i="121"/>
  <c r="O5932" i="121"/>
  <c r="O5929" i="121"/>
  <c r="N5910" i="121"/>
  <c r="P6791" i="121"/>
  <c r="M6790" i="121"/>
  <c r="P6786" i="121"/>
  <c r="P6778" i="121"/>
  <c r="L6756" i="121"/>
  <c r="R6725" i="121"/>
  <c r="L6724" i="121"/>
  <c r="P6703" i="121"/>
  <c r="M6692" i="121"/>
  <c r="M6676" i="121"/>
  <c r="Q6670" i="121"/>
  <c r="L6668" i="121"/>
  <c r="S6657" i="121"/>
  <c r="S6654" i="121"/>
  <c r="P6647" i="121"/>
  <c r="R6631" i="121"/>
  <c r="S6630" i="121"/>
  <c r="N6614" i="121"/>
  <c r="M6605" i="121"/>
  <c r="R6597" i="121"/>
  <c r="P6594" i="121"/>
  <c r="Q6593" i="121"/>
  <c r="L6592" i="121"/>
  <c r="L6589" i="121"/>
  <c r="R6581" i="121"/>
  <c r="L6580" i="121"/>
  <c r="L6576" i="121"/>
  <c r="R6549" i="121"/>
  <c r="L6548" i="121"/>
  <c r="P6538" i="121"/>
  <c r="R6525" i="121"/>
  <c r="L6524" i="121"/>
  <c r="R6504" i="121"/>
  <c r="L6485" i="121"/>
  <c r="R6479" i="121"/>
  <c r="N6470" i="121"/>
  <c r="O6464" i="121"/>
  <c r="O6448" i="121"/>
  <c r="R6421" i="121"/>
  <c r="R6416" i="121"/>
  <c r="P6410" i="121"/>
  <c r="Q6409" i="121"/>
  <c r="R6408" i="121"/>
  <c r="P6402" i="121"/>
  <c r="Q6401" i="121"/>
  <c r="R6391" i="121"/>
  <c r="M6356" i="121"/>
  <c r="S6340" i="121"/>
  <c r="P6330" i="121"/>
  <c r="Q6329" i="121"/>
  <c r="R6328" i="121"/>
  <c r="M6316" i="121"/>
  <c r="S6289" i="121"/>
  <c r="L6288" i="121"/>
  <c r="S6281" i="121"/>
  <c r="L6280" i="121"/>
  <c r="R6271" i="121"/>
  <c r="M6228" i="121"/>
  <c r="L6223" i="121"/>
  <c r="M6222" i="121"/>
  <c r="N6221" i="121"/>
  <c r="O6220" i="121"/>
  <c r="L6212" i="121"/>
  <c r="N6201" i="121"/>
  <c r="Q6191" i="121"/>
  <c r="R6190" i="121"/>
  <c r="S6189" i="121"/>
  <c r="L6188" i="121"/>
  <c r="M6182" i="121"/>
  <c r="S6161" i="121"/>
  <c r="L6160" i="121"/>
  <c r="Q6151" i="121"/>
  <c r="R6150" i="121"/>
  <c r="N6141" i="121"/>
  <c r="O6140" i="121"/>
  <c r="L6135" i="121"/>
  <c r="S6129" i="121"/>
  <c r="M6100" i="121"/>
  <c r="L6084" i="121"/>
  <c r="N6077" i="121"/>
  <c r="O6076" i="121"/>
  <c r="L6071" i="121"/>
  <c r="M6070" i="121"/>
  <c r="N6069" i="121"/>
  <c r="O6068" i="121"/>
  <c r="P6058" i="121"/>
  <c r="Q6057" i="121"/>
  <c r="L6052" i="121"/>
  <c r="M6038" i="121"/>
  <c r="P6034" i="121"/>
  <c r="Q6033" i="121"/>
  <c r="O6016" i="121"/>
  <c r="L6015" i="121"/>
  <c r="O6000" i="121"/>
  <c r="L5999" i="121"/>
  <c r="N5994" i="121"/>
  <c r="N5945" i="121"/>
  <c r="M5934" i="121"/>
  <c r="N5930" i="121"/>
  <c r="L5925" i="121"/>
  <c r="M5923" i="121"/>
  <c r="O5909" i="121"/>
  <c r="S6777" i="121"/>
  <c r="L6773" i="121"/>
  <c r="M6733" i="121"/>
  <c r="P6727" i="121"/>
  <c r="P6722" i="121"/>
  <c r="Q6721" i="121"/>
  <c r="L6717" i="121"/>
  <c r="O6704" i="121"/>
  <c r="L6692" i="121"/>
  <c r="R6677" i="121"/>
  <c r="L6676" i="121"/>
  <c r="P6666" i="121"/>
  <c r="Q6665" i="121"/>
  <c r="R6664" i="121"/>
  <c r="R6655" i="121"/>
  <c r="N6649" i="121"/>
  <c r="N6630" i="121"/>
  <c r="M6612" i="121"/>
  <c r="P6599" i="121"/>
  <c r="S6593" i="121"/>
  <c r="S6590" i="121"/>
  <c r="Q6582" i="121"/>
  <c r="S6577" i="121"/>
  <c r="M6564" i="121"/>
  <c r="P6546" i="121"/>
  <c r="Q6545" i="121"/>
  <c r="R6544" i="121"/>
  <c r="Q6526" i="121"/>
  <c r="P6522" i="121"/>
  <c r="Q6521" i="121"/>
  <c r="R6509" i="121"/>
  <c r="L6508" i="121"/>
  <c r="Q6505" i="121"/>
  <c r="R6487" i="121"/>
  <c r="S6486" i="121"/>
  <c r="M6477" i="121"/>
  <c r="L6468" i="121"/>
  <c r="L6452" i="121"/>
  <c r="L6436" i="121"/>
  <c r="P6418" i="121"/>
  <c r="Q6417" i="121"/>
  <c r="S6409" i="121"/>
  <c r="L6408" i="121"/>
  <c r="S6401" i="121"/>
  <c r="L6397" i="121"/>
  <c r="P6338" i="121"/>
  <c r="Q6337" i="121"/>
  <c r="R6336" i="121"/>
  <c r="S6329" i="121"/>
  <c r="Q6318" i="121"/>
  <c r="Q6312" i="121"/>
  <c r="P6298" i="121"/>
  <c r="Q6262" i="121"/>
  <c r="R6248" i="121"/>
  <c r="R6224" i="121"/>
  <c r="S6213" i="121"/>
  <c r="N6205" i="121"/>
  <c r="O6204" i="121"/>
  <c r="L6183" i="121"/>
  <c r="L6156" i="121"/>
  <c r="N6150" i="121"/>
  <c r="M6142" i="121"/>
  <c r="P6138" i="121"/>
  <c r="Q6137" i="121"/>
  <c r="R6136" i="121"/>
  <c r="R6120" i="121"/>
  <c r="M6102" i="121"/>
  <c r="N6101" i="121"/>
  <c r="O6100" i="121"/>
  <c r="Q6087" i="121"/>
  <c r="R6086" i="121"/>
  <c r="S6085" i="121"/>
  <c r="O6080" i="121"/>
  <c r="L6079" i="121"/>
  <c r="M6078" i="121"/>
  <c r="P6074" i="121"/>
  <c r="Q6073" i="121"/>
  <c r="P6066" i="121"/>
  <c r="Q6065" i="121"/>
  <c r="L6064" i="121"/>
  <c r="S6057" i="121"/>
  <c r="S6053" i="121"/>
  <c r="L6039" i="121"/>
  <c r="S6033" i="121"/>
  <c r="N6022" i="121"/>
  <c r="M6012" i="121"/>
  <c r="N6005" i="121"/>
  <c r="O6004" i="121"/>
  <c r="O5988" i="121"/>
  <c r="M5966" i="121"/>
  <c r="N5965" i="121"/>
  <c r="O5964" i="121"/>
  <c r="N5949" i="121"/>
  <c r="O5948" i="121"/>
  <c r="O5936" i="121"/>
  <c r="L5935" i="121"/>
  <c r="R5914" i="121"/>
  <c r="M5905" i="121"/>
  <c r="P6674" i="121"/>
  <c r="Q6673" i="121"/>
  <c r="S6665" i="121"/>
  <c r="L6664" i="121"/>
  <c r="L6652" i="121"/>
  <c r="M6629" i="121"/>
  <c r="R6613" i="121"/>
  <c r="L6612" i="121"/>
  <c r="L6604" i="121"/>
  <c r="R6591" i="121"/>
  <c r="P6583" i="121"/>
  <c r="L6564" i="121"/>
  <c r="S6545" i="121"/>
  <c r="L6544" i="121"/>
  <c r="N6534" i="121"/>
  <c r="O6528" i="121"/>
  <c r="Q6510" i="121"/>
  <c r="P6506" i="121"/>
  <c r="R6469" i="121"/>
  <c r="P6466" i="121"/>
  <c r="Q6465" i="121"/>
  <c r="L6461" i="121"/>
  <c r="R6453" i="121"/>
  <c r="L6448" i="121"/>
  <c r="S6417" i="121"/>
  <c r="R6399" i="121"/>
  <c r="S6398" i="121"/>
  <c r="R6389" i="121"/>
  <c r="R6376" i="121"/>
  <c r="P6362" i="121"/>
  <c r="P6354" i="121"/>
  <c r="Q6353" i="121"/>
  <c r="R6352" i="121"/>
  <c r="P6346" i="121"/>
  <c r="S6337" i="121"/>
  <c r="L6336" i="121"/>
  <c r="P6319" i="121"/>
  <c r="O6314" i="121"/>
  <c r="P6313" i="121"/>
  <c r="R6287" i="121"/>
  <c r="S6286" i="121"/>
  <c r="L6285" i="121"/>
  <c r="R6279" i="121"/>
  <c r="S6278" i="121"/>
  <c r="R6269" i="121"/>
  <c r="P6258" i="121"/>
  <c r="Q6257" i="121"/>
  <c r="R6256" i="121"/>
  <c r="P6250" i="121"/>
  <c r="Q6249" i="121"/>
  <c r="P6234" i="121"/>
  <c r="Q6233" i="121"/>
  <c r="R6232" i="121"/>
  <c r="P6226" i="121"/>
  <c r="Q6225" i="121"/>
  <c r="Q6215" i="121"/>
  <c r="R6214" i="121"/>
  <c r="M6206" i="121"/>
  <c r="Q6167" i="121"/>
  <c r="R6166" i="121"/>
  <c r="S6165" i="121"/>
  <c r="L6164" i="121"/>
  <c r="Q6159" i="121"/>
  <c r="R6158" i="121"/>
  <c r="S6157" i="121"/>
  <c r="O6144" i="121"/>
  <c r="L6143" i="121"/>
  <c r="S6137" i="121"/>
  <c r="L6136" i="121"/>
  <c r="S6133" i="121"/>
  <c r="L6132" i="121"/>
  <c r="N6125" i="121"/>
  <c r="O6124" i="121"/>
  <c r="Q6121" i="121"/>
  <c r="L6103" i="121"/>
  <c r="N6086" i="121"/>
  <c r="S6073" i="121"/>
  <c r="L6072" i="121"/>
  <c r="S6065" i="121"/>
  <c r="Q6055" i="121"/>
  <c r="R6054" i="121"/>
  <c r="Q6031" i="121"/>
  <c r="R6030" i="121"/>
  <c r="L6029" i="121"/>
  <c r="M6028" i="121"/>
  <c r="L6013" i="121"/>
  <c r="M6006" i="121"/>
  <c r="N6002" i="121"/>
  <c r="N5989" i="121"/>
  <c r="L5967" i="121"/>
  <c r="N5962" i="121"/>
  <c r="M5950" i="121"/>
  <c r="N5946" i="121"/>
  <c r="N5937" i="121"/>
  <c r="M5908" i="121"/>
  <c r="M5906" i="121"/>
  <c r="L6781" i="121"/>
  <c r="R6775" i="121"/>
  <c r="R6765" i="121"/>
  <c r="L6764" i="121"/>
  <c r="R6760" i="121"/>
  <c r="Q6734" i="121"/>
  <c r="P6730" i="121"/>
  <c r="Q6729" i="121"/>
  <c r="R6719" i="121"/>
  <c r="Q6710" i="121"/>
  <c r="L6704" i="121"/>
  <c r="P6682" i="121"/>
  <c r="S6673" i="121"/>
  <c r="L6672" i="121"/>
  <c r="R6653" i="121"/>
  <c r="M6628" i="121"/>
  <c r="P6610" i="121"/>
  <c r="Q6609" i="121"/>
  <c r="R6608" i="121"/>
  <c r="P6602" i="121"/>
  <c r="Q6601" i="121"/>
  <c r="N6585" i="121"/>
  <c r="R6573" i="121"/>
  <c r="L6572" i="121"/>
  <c r="L6552" i="121"/>
  <c r="S6542" i="121"/>
  <c r="L6541" i="121"/>
  <c r="L6532" i="121"/>
  <c r="P6511" i="121"/>
  <c r="M6484" i="121"/>
  <c r="Q6478" i="121"/>
  <c r="L6476" i="121"/>
  <c r="S6465" i="121"/>
  <c r="S6462" i="121"/>
  <c r="Q6454" i="121"/>
  <c r="S6449" i="121"/>
  <c r="P6426" i="121"/>
  <c r="Q6425" i="121"/>
  <c r="R6415" i="121"/>
  <c r="S6414" i="121"/>
  <c r="R6407" i="121"/>
  <c r="S6406" i="121"/>
  <c r="Q6390" i="121"/>
  <c r="P6386" i="121"/>
  <c r="Q6385" i="121"/>
  <c r="R6384" i="121"/>
  <c r="P6378" i="121"/>
  <c r="Q6377" i="121"/>
  <c r="S6361" i="121"/>
  <c r="S6353" i="121"/>
  <c r="L6352" i="121"/>
  <c r="S6345" i="121"/>
  <c r="L6344" i="121"/>
  <c r="L6333" i="121"/>
  <c r="O6320" i="121"/>
  <c r="S6313" i="121"/>
  <c r="R6295" i="121"/>
  <c r="N6278" i="121"/>
  <c r="Q6270" i="121"/>
  <c r="P6266" i="121"/>
  <c r="Q6265" i="121"/>
  <c r="S6257" i="121"/>
  <c r="L6256" i="121"/>
  <c r="S6249" i="121"/>
  <c r="S6233" i="121"/>
  <c r="L6232" i="121"/>
  <c r="S6225" i="121"/>
  <c r="N6214" i="121"/>
  <c r="O6208" i="121"/>
  <c r="L6207" i="121"/>
  <c r="R6184" i="121"/>
  <c r="N6166" i="121"/>
  <c r="N6158" i="121"/>
  <c r="N6149" i="121"/>
  <c r="O6148" i="121"/>
  <c r="M6126" i="121"/>
  <c r="P6122" i="121"/>
  <c r="P6095" i="121"/>
  <c r="Q6095" i="121"/>
  <c r="R6094" i="121"/>
  <c r="S6093" i="121"/>
  <c r="L6092" i="121"/>
  <c r="P6063" i="121"/>
  <c r="Q6063" i="121"/>
  <c r="R6062" i="121"/>
  <c r="S6061" i="121"/>
  <c r="L6060" i="121"/>
  <c r="N6030" i="121"/>
  <c r="O6020" i="121"/>
  <c r="R6014" i="121"/>
  <c r="L6007" i="121"/>
  <c r="M5990" i="121"/>
  <c r="N5972" i="121"/>
  <c r="P5959" i="121"/>
  <c r="O5952" i="121"/>
  <c r="L5951" i="121"/>
  <c r="L5939" i="121"/>
  <c r="M5938" i="121"/>
  <c r="R5923" i="121"/>
  <c r="L5921" i="121"/>
  <c r="M5920" i="121"/>
  <c r="P5916" i="121"/>
  <c r="N5902" i="121"/>
  <c r="M5902" i="121"/>
  <c r="L5898" i="121"/>
  <c r="R6783" i="121"/>
  <c r="S6782" i="121"/>
  <c r="L6772" i="121"/>
  <c r="P6762" i="121"/>
  <c r="Q6761" i="121"/>
  <c r="L6760" i="121"/>
  <c r="M6740" i="121"/>
  <c r="S6729" i="121"/>
  <c r="L6728" i="121"/>
  <c r="P6711" i="121"/>
  <c r="S6705" i="121"/>
  <c r="S6681" i="121"/>
  <c r="S6670" i="121"/>
  <c r="L6669" i="121"/>
  <c r="N6662" i="121"/>
  <c r="Q6654" i="121"/>
  <c r="R6637" i="121"/>
  <c r="L6636" i="121"/>
  <c r="L6628" i="121"/>
  <c r="N6609" i="121"/>
  <c r="S6609" i="121"/>
  <c r="L6608" i="121"/>
  <c r="S6601" i="121"/>
  <c r="L6600" i="121"/>
  <c r="R6589" i="121"/>
  <c r="L6588" i="121"/>
  <c r="Q6585" i="121"/>
  <c r="Q6574" i="121"/>
  <c r="P6570" i="121"/>
  <c r="Q6569" i="121"/>
  <c r="R6568" i="121"/>
  <c r="S6553" i="121"/>
  <c r="R6543" i="121"/>
  <c r="R6533" i="121"/>
  <c r="P6530" i="121"/>
  <c r="L6525" i="121"/>
  <c r="O6512" i="121"/>
  <c r="R6485" i="121"/>
  <c r="L6484" i="121"/>
  <c r="P6474" i="121"/>
  <c r="Q6473" i="121"/>
  <c r="R6472" i="121"/>
  <c r="R6463" i="121"/>
  <c r="P6455" i="121"/>
  <c r="S6425" i="121"/>
  <c r="Q6414" i="121"/>
  <c r="N6414" i="121"/>
  <c r="Q6406" i="121"/>
  <c r="N6406" i="121"/>
  <c r="S6396" i="121"/>
  <c r="S6385" i="121"/>
  <c r="L6384" i="121"/>
  <c r="S6377" i="121"/>
  <c r="O6344" i="121"/>
  <c r="R6335" i="121"/>
  <c r="S6334" i="121"/>
  <c r="M6322" i="121"/>
  <c r="R6311" i="121"/>
  <c r="M6285" i="121"/>
  <c r="O6272" i="121"/>
  <c r="S6265" i="121"/>
  <c r="L6264" i="121"/>
  <c r="O6256" i="121"/>
  <c r="R6247" i="121"/>
  <c r="S6246" i="121"/>
  <c r="P6223" i="121"/>
  <c r="Q6223" i="121"/>
  <c r="R6222" i="121"/>
  <c r="S6221" i="121"/>
  <c r="L6220" i="121"/>
  <c r="O6212" i="121"/>
  <c r="O6192" i="121"/>
  <c r="L6191" i="121"/>
  <c r="M6190" i="121"/>
  <c r="N6189" i="121"/>
  <c r="O6188" i="121"/>
  <c r="Q6185" i="121"/>
  <c r="M6165" i="121"/>
  <c r="M6157" i="121"/>
  <c r="L6151" i="121"/>
  <c r="M6150" i="121"/>
  <c r="P6146" i="121"/>
  <c r="Q6145" i="121"/>
  <c r="S6141" i="121"/>
  <c r="L6140" i="121"/>
  <c r="L6127" i="121"/>
  <c r="O6116" i="121"/>
  <c r="Q6094" i="121"/>
  <c r="N6094" i="121"/>
  <c r="O6084" i="121"/>
  <c r="S6077" i="121"/>
  <c r="L6076" i="121"/>
  <c r="P6071" i="121"/>
  <c r="Q6071" i="121"/>
  <c r="R6070" i="121"/>
  <c r="S6069" i="121"/>
  <c r="L6068" i="121"/>
  <c r="Q6062" i="121"/>
  <c r="N6062" i="121"/>
  <c r="O6052" i="121"/>
  <c r="S6029" i="121"/>
  <c r="L6028" i="121"/>
  <c r="L6023" i="121"/>
  <c r="M6022" i="121"/>
  <c r="N6021" i="121"/>
  <c r="Q6015" i="121"/>
  <c r="N6009" i="121"/>
  <c r="P5999" i="121"/>
  <c r="L5991" i="121"/>
  <c r="N5973" i="121"/>
  <c r="O5972" i="121"/>
  <c r="Q5958" i="121"/>
  <c r="S5922" i="121"/>
  <c r="L5920" i="121"/>
  <c r="L5899" i="121"/>
  <c r="N6782" i="121"/>
  <c r="R6773" i="121"/>
  <c r="P6770" i="121"/>
  <c r="Q6769" i="121"/>
  <c r="S6761" i="121"/>
  <c r="R6741" i="121"/>
  <c r="L6740" i="121"/>
  <c r="R6717" i="121"/>
  <c r="L6716" i="121"/>
  <c r="L6700" i="121"/>
  <c r="R6696" i="121"/>
  <c r="L6677" i="121"/>
  <c r="R6671" i="121"/>
  <c r="O6656" i="121"/>
  <c r="L6644" i="121"/>
  <c r="P6634" i="121"/>
  <c r="Q6633" i="121"/>
  <c r="Q6632" i="121"/>
  <c r="O6608" i="121"/>
  <c r="Q6590" i="121"/>
  <c r="P6586" i="121"/>
  <c r="P6575" i="121"/>
  <c r="S6569" i="121"/>
  <c r="L6568" i="121"/>
  <c r="R6551" i="121"/>
  <c r="R6541" i="121"/>
  <c r="M6541" i="121"/>
  <c r="P6535" i="121"/>
  <c r="S6526" i="121"/>
  <c r="R6517" i="121"/>
  <c r="L6516" i="121"/>
  <c r="L6500" i="121"/>
  <c r="S6473" i="121"/>
  <c r="L6472" i="121"/>
  <c r="L6460" i="121"/>
  <c r="R6423" i="121"/>
  <c r="S6422" i="121"/>
  <c r="M6413" i="121"/>
  <c r="R6397" i="121"/>
  <c r="P6394" i="121"/>
  <c r="Q6393" i="121"/>
  <c r="R6375" i="121"/>
  <c r="R6359" i="121"/>
  <c r="S6358" i="121"/>
  <c r="R6351" i="121"/>
  <c r="S6350" i="121"/>
  <c r="L6349" i="121"/>
  <c r="R6343" i="121"/>
  <c r="S6342" i="121"/>
  <c r="R6325" i="121"/>
  <c r="L6320" i="121"/>
  <c r="M6292" i="121"/>
  <c r="R6277" i="121"/>
  <c r="S6262" i="121"/>
  <c r="R6255" i="121"/>
  <c r="N6246" i="121"/>
  <c r="R6231" i="121"/>
  <c r="S6230" i="121"/>
  <c r="L6229" i="121"/>
  <c r="Q6222" i="121"/>
  <c r="N6222" i="121"/>
  <c r="N6213" i="121"/>
  <c r="P6210" i="121"/>
  <c r="Q6209" i="121"/>
  <c r="S6205" i="121"/>
  <c r="L6204" i="121"/>
  <c r="N6197" i="121"/>
  <c r="O6196" i="121"/>
  <c r="P6186" i="121"/>
  <c r="M6164" i="121"/>
  <c r="O6156" i="121"/>
  <c r="S6145" i="121"/>
  <c r="R6142" i="121"/>
  <c r="O6128" i="121"/>
  <c r="N6117" i="121"/>
  <c r="M6093" i="121"/>
  <c r="L6087" i="121"/>
  <c r="M6086" i="121"/>
  <c r="N6085" i="121"/>
  <c r="P6079" i="121"/>
  <c r="Q6079" i="121"/>
  <c r="R6078" i="121"/>
  <c r="Q6070" i="121"/>
  <c r="N6070" i="121"/>
  <c r="R6061" i="121"/>
  <c r="M6061" i="121"/>
  <c r="N6053" i="121"/>
  <c r="N6028" i="121"/>
  <c r="O6012" i="121"/>
  <c r="R5997" i="121"/>
  <c r="M5974" i="121"/>
  <c r="R5966" i="121"/>
  <c r="L5965" i="121"/>
  <c r="M5964" i="121"/>
  <c r="O5956" i="121"/>
  <c r="M5948" i="121"/>
  <c r="L5927" i="121"/>
  <c r="Q5925" i="121"/>
  <c r="Q5924" i="121"/>
  <c r="Q5923" i="121"/>
  <c r="S5921" i="121"/>
  <c r="N5915" i="121"/>
  <c r="N5914" i="121"/>
  <c r="Q5902" i="121"/>
  <c r="O5858" i="121"/>
  <c r="M5858" i="121"/>
  <c r="L5856" i="121"/>
  <c r="L5855" i="121"/>
  <c r="P5852" i="121"/>
  <c r="R5850" i="121"/>
  <c r="M5848" i="121"/>
  <c r="S5841" i="121"/>
  <c r="N5832" i="121"/>
  <c r="Q5824" i="121"/>
  <c r="O5814" i="121"/>
  <c r="Q5790" i="121"/>
  <c r="L5756" i="121"/>
  <c r="M5755" i="121"/>
  <c r="P5735" i="121"/>
  <c r="Q5734" i="121"/>
  <c r="S5716" i="121"/>
  <c r="L5694" i="121"/>
  <c r="P5655" i="121"/>
  <c r="Q5644" i="121"/>
  <c r="O5640" i="121"/>
  <c r="P5639" i="121"/>
  <c r="Q5638" i="121"/>
  <c r="O5632" i="121"/>
  <c r="P5631" i="121"/>
  <c r="Q5630" i="121"/>
  <c r="S5623" i="121"/>
  <c r="L5622" i="121"/>
  <c r="S5607" i="121"/>
  <c r="L5606" i="121"/>
  <c r="Q5596" i="121"/>
  <c r="O5566" i="121"/>
  <c r="Q5558" i="121"/>
  <c r="O5528" i="121"/>
  <c r="P5527" i="121"/>
  <c r="Q5526" i="121"/>
  <c r="O5520" i="121"/>
  <c r="P5519" i="121"/>
  <c r="Q5518" i="121"/>
  <c r="N5500" i="121"/>
  <c r="P5493" i="121"/>
  <c r="O5480" i="121"/>
  <c r="P5479" i="121"/>
  <c r="Q5478" i="121"/>
  <c r="S5471" i="121"/>
  <c r="O5450" i="121"/>
  <c r="M5435" i="121"/>
  <c r="L5434" i="121"/>
  <c r="P5432" i="121"/>
  <c r="N5427" i="121"/>
  <c r="S5426" i="121"/>
  <c r="O5424" i="121"/>
  <c r="Q5422" i="121"/>
  <c r="M5418" i="121"/>
  <c r="R5413" i="121"/>
  <c r="S5410" i="121"/>
  <c r="N5399" i="121"/>
  <c r="S5391" i="121"/>
  <c r="Q5384" i="121"/>
  <c r="Q5381" i="121"/>
  <c r="Q5380" i="121"/>
  <c r="S5376" i="121"/>
  <c r="Q5370" i="121"/>
  <c r="M5369" i="121"/>
  <c r="P5360" i="121"/>
  <c r="L5360" i="121"/>
  <c r="M5354" i="121"/>
  <c r="N5353" i="121"/>
  <c r="S5353" i="121"/>
  <c r="L5352" i="121"/>
  <c r="S5344" i="121"/>
  <c r="N5334" i="121"/>
  <c r="P5333" i="121"/>
  <c r="N5328" i="121"/>
  <c r="O5320" i="121"/>
  <c r="N5294" i="121"/>
  <c r="P5293" i="121"/>
  <c r="Q5283" i="121"/>
  <c r="L5282" i="121"/>
  <c r="M5281" i="121"/>
  <c r="M5280" i="121"/>
  <c r="R5273" i="121"/>
  <c r="L5267" i="121"/>
  <c r="N5262" i="121"/>
  <c r="R5234" i="121"/>
  <c r="L5233" i="121"/>
  <c r="M5232" i="121"/>
  <c r="S5209" i="121"/>
  <c r="L5208" i="121"/>
  <c r="N5197" i="121"/>
  <c r="O5160" i="121"/>
  <c r="S5160" i="121"/>
  <c r="L5143" i="121"/>
  <c r="P5139" i="121"/>
  <c r="M5136" i="121"/>
  <c r="S5136" i="121"/>
  <c r="N5073" i="121"/>
  <c r="R5073" i="121"/>
  <c r="L5023" i="121"/>
  <c r="L4999" i="121"/>
  <c r="N4953" i="121"/>
  <c r="R4953" i="121"/>
  <c r="N4894" i="121"/>
  <c r="O4894" i="121"/>
  <c r="S4836" i="121"/>
  <c r="Q4836" i="121"/>
  <c r="N4831" i="121"/>
  <c r="L4793" i="121"/>
  <c r="R4763" i="121"/>
  <c r="L4637" i="121"/>
  <c r="P4637" i="121"/>
  <c r="M4626" i="121"/>
  <c r="S4626" i="121"/>
  <c r="M4624" i="121"/>
  <c r="N4597" i="121"/>
  <c r="P4597" i="121"/>
  <c r="M4518" i="121"/>
  <c r="O4518" i="121"/>
  <c r="P5900" i="121"/>
  <c r="S5897" i="121"/>
  <c r="Q5894" i="121"/>
  <c r="L5891" i="121"/>
  <c r="Q5884" i="121"/>
  <c r="Q5883" i="121"/>
  <c r="M5880" i="121"/>
  <c r="L5877" i="121"/>
  <c r="Q5860" i="121"/>
  <c r="P5791" i="121"/>
  <c r="L5790" i="121"/>
  <c r="R5781" i="121"/>
  <c r="L5780" i="121"/>
  <c r="M5779" i="121"/>
  <c r="R5773" i="121"/>
  <c r="L5772" i="121"/>
  <c r="M5771" i="121"/>
  <c r="Q5756" i="121"/>
  <c r="S5756" i="121"/>
  <c r="L5755" i="121"/>
  <c r="P5749" i="121"/>
  <c r="N5735" i="121"/>
  <c r="S5735" i="121"/>
  <c r="L5734" i="121"/>
  <c r="S5727" i="121"/>
  <c r="Q5708" i="121"/>
  <c r="O5704" i="121"/>
  <c r="P5703" i="121"/>
  <c r="Q5702" i="121"/>
  <c r="N5695" i="121"/>
  <c r="S5695" i="121"/>
  <c r="S5684" i="121"/>
  <c r="O5667" i="121"/>
  <c r="O5656" i="121"/>
  <c r="L5651" i="121"/>
  <c r="N5639" i="121"/>
  <c r="S5639" i="121"/>
  <c r="L5638" i="121"/>
  <c r="S5631" i="121"/>
  <c r="L5630" i="121"/>
  <c r="M5619" i="121"/>
  <c r="R5595" i="121"/>
  <c r="O5595" i="121"/>
  <c r="Q5590" i="121"/>
  <c r="O5578" i="121"/>
  <c r="O5560" i="121"/>
  <c r="P5559" i="121"/>
  <c r="O5544" i="121"/>
  <c r="P5543" i="121"/>
  <c r="S5535" i="121"/>
  <c r="L5534" i="121"/>
  <c r="S5527" i="121"/>
  <c r="L5526" i="121"/>
  <c r="P5447" i="121"/>
  <c r="Q5446" i="121"/>
  <c r="Q5426" i="121"/>
  <c r="N5426" i="121"/>
  <c r="R5425" i="121"/>
  <c r="N5424" i="121"/>
  <c r="O5423" i="121"/>
  <c r="O5422" i="121"/>
  <c r="L5420" i="121"/>
  <c r="M5417" i="121"/>
  <c r="P5406" i="121"/>
  <c r="L5406" i="121"/>
  <c r="S5399" i="121"/>
  <c r="R5391" i="121"/>
  <c r="R5374" i="121"/>
  <c r="O5372" i="121"/>
  <c r="L5367" i="121"/>
  <c r="N5365" i="121"/>
  <c r="O5356" i="121"/>
  <c r="M5355" i="121"/>
  <c r="N5342" i="121"/>
  <c r="P5341" i="121"/>
  <c r="O5333" i="121"/>
  <c r="L5323" i="121"/>
  <c r="M5322" i="121"/>
  <c r="N5321" i="121"/>
  <c r="O5301" i="121"/>
  <c r="O5293" i="121"/>
  <c r="R5282" i="121"/>
  <c r="L5281" i="121"/>
  <c r="L5280" i="121"/>
  <c r="S5272" i="121"/>
  <c r="O5268" i="121"/>
  <c r="O5256" i="121"/>
  <c r="S5233" i="121"/>
  <c r="L5232" i="121"/>
  <c r="L5227" i="121"/>
  <c r="M5226" i="121"/>
  <c r="N5225" i="121"/>
  <c r="O5224" i="121"/>
  <c r="L5218" i="121"/>
  <c r="M5217" i="121"/>
  <c r="N5216" i="121"/>
  <c r="O5204" i="121"/>
  <c r="L5203" i="121"/>
  <c r="M5202" i="121"/>
  <c r="N5201" i="121"/>
  <c r="O5200" i="121"/>
  <c r="P5197" i="121"/>
  <c r="N5161" i="121"/>
  <c r="R5161" i="121"/>
  <c r="L5137" i="121"/>
  <c r="R5137" i="121"/>
  <c r="M5134" i="121"/>
  <c r="M5118" i="121"/>
  <c r="M5112" i="121"/>
  <c r="S5112" i="121"/>
  <c r="M5074" i="121"/>
  <c r="Q5074" i="121"/>
  <c r="O5032" i="121"/>
  <c r="S5032" i="121"/>
  <c r="P5021" i="121"/>
  <c r="N5021" i="121"/>
  <c r="M5014" i="121"/>
  <c r="M4954" i="121"/>
  <c r="Q4954" i="121"/>
  <c r="P4900" i="121"/>
  <c r="S4895" i="121"/>
  <c r="N4895" i="121"/>
  <c r="P4895" i="121"/>
  <c r="L4872" i="121"/>
  <c r="S4860" i="121"/>
  <c r="S4828" i="121"/>
  <c r="Q4828" i="121"/>
  <c r="R4827" i="121"/>
  <c r="L4825" i="121"/>
  <c r="Q4764" i="121"/>
  <c r="S4718" i="121"/>
  <c r="O4718" i="121"/>
  <c r="R4715" i="121"/>
  <c r="L4705" i="121"/>
  <c r="R4659" i="121"/>
  <c r="L4625" i="121"/>
  <c r="N4623" i="121"/>
  <c r="M4598" i="121"/>
  <c r="O4598" i="121"/>
  <c r="M5916" i="121"/>
  <c r="P5915" i="121"/>
  <c r="O5908" i="121"/>
  <c r="R5902" i="121"/>
  <c r="P5899" i="121"/>
  <c r="Q5892" i="121"/>
  <c r="Q5891" i="121"/>
  <c r="L5887" i="121"/>
  <c r="M5886" i="121"/>
  <c r="M5879" i="121"/>
  <c r="O5878" i="121"/>
  <c r="M5872" i="121"/>
  <c r="R5869" i="121"/>
  <c r="P5866" i="121"/>
  <c r="Q5859" i="121"/>
  <c r="S5857" i="121"/>
  <c r="L5835" i="121"/>
  <c r="N5831" i="121"/>
  <c r="P5830" i="121"/>
  <c r="O5827" i="121"/>
  <c r="P5821" i="121"/>
  <c r="O5816" i="121"/>
  <c r="P5815" i="121"/>
  <c r="O5800" i="121"/>
  <c r="P5799" i="121"/>
  <c r="S5791" i="121"/>
  <c r="Q5780" i="121"/>
  <c r="S5780" i="121"/>
  <c r="L5779" i="121"/>
  <c r="Q5772" i="121"/>
  <c r="S5764" i="121"/>
  <c r="L5763" i="121"/>
  <c r="O5755" i="121"/>
  <c r="O5750" i="121"/>
  <c r="O5734" i="121"/>
  <c r="S5724" i="121"/>
  <c r="L5723" i="121"/>
  <c r="R5715" i="121"/>
  <c r="S5703" i="121"/>
  <c r="L5702" i="121"/>
  <c r="R5693" i="121"/>
  <c r="L5692" i="121"/>
  <c r="M5691" i="121"/>
  <c r="S5682" i="121"/>
  <c r="M5666" i="121"/>
  <c r="S5652" i="121"/>
  <c r="O5638" i="121"/>
  <c r="O5630" i="121"/>
  <c r="R5621" i="121"/>
  <c r="L5620" i="121"/>
  <c r="L5619" i="121"/>
  <c r="O5594" i="121"/>
  <c r="P5591" i="121"/>
  <c r="M5580" i="121"/>
  <c r="N5579" i="121"/>
  <c r="O5576" i="121"/>
  <c r="P5575" i="121"/>
  <c r="Q5574" i="121"/>
  <c r="L5566" i="121"/>
  <c r="S5559" i="121"/>
  <c r="S5543" i="121"/>
  <c r="O5534" i="121"/>
  <c r="O5526" i="121"/>
  <c r="S5508" i="121"/>
  <c r="N5495" i="121"/>
  <c r="Q5494" i="121"/>
  <c r="O5478" i="121"/>
  <c r="N5468" i="121"/>
  <c r="N5460" i="121"/>
  <c r="M5452" i="121"/>
  <c r="Q5447" i="121"/>
  <c r="L5446" i="121"/>
  <c r="M5436" i="121"/>
  <c r="N5435" i="121"/>
  <c r="N5434" i="121"/>
  <c r="M5434" i="121"/>
  <c r="O5430" i="121"/>
  <c r="P5429" i="121"/>
  <c r="N5425" i="121"/>
  <c r="N5423" i="121"/>
  <c r="M5413" i="121"/>
  <c r="N5403" i="121"/>
  <c r="S5398" i="121"/>
  <c r="P5392" i="121"/>
  <c r="S5389" i="121"/>
  <c r="O5384" i="121"/>
  <c r="O5383" i="121"/>
  <c r="Q5374" i="121"/>
  <c r="P5368" i="121"/>
  <c r="S5367" i="121"/>
  <c r="M5366" i="121"/>
  <c r="O5341" i="121"/>
  <c r="R5329" i="121"/>
  <c r="S5329" i="121"/>
  <c r="L5328" i="121"/>
  <c r="O5324" i="121"/>
  <c r="P5300" i="121"/>
  <c r="P5292" i="121"/>
  <c r="L5275" i="121"/>
  <c r="N5257" i="121"/>
  <c r="M5241" i="121"/>
  <c r="N5240" i="121"/>
  <c r="Q5219" i="121"/>
  <c r="M5216" i="121"/>
  <c r="L5211" i="121"/>
  <c r="M5210" i="121"/>
  <c r="N5209" i="121"/>
  <c r="O5208" i="121"/>
  <c r="N5198" i="121"/>
  <c r="L5183" i="121"/>
  <c r="M5162" i="121"/>
  <c r="Q5162" i="121"/>
  <c r="R5153" i="121"/>
  <c r="L5113" i="121"/>
  <c r="R5113" i="121"/>
  <c r="L5111" i="121"/>
  <c r="N5033" i="121"/>
  <c r="R5033" i="121"/>
  <c r="M5006" i="121"/>
  <c r="L4983" i="121"/>
  <c r="L4955" i="121"/>
  <c r="P4955" i="121"/>
  <c r="O4889" i="121"/>
  <c r="M4886" i="121"/>
  <c r="N4886" i="121"/>
  <c r="N4861" i="121"/>
  <c r="N4847" i="121"/>
  <c r="O4838" i="121"/>
  <c r="M4808" i="121"/>
  <c r="L4801" i="121"/>
  <c r="L4785" i="121"/>
  <c r="P4765" i="121"/>
  <c r="P4739" i="121"/>
  <c r="R4739" i="121"/>
  <c r="L4737" i="121"/>
  <c r="M4704" i="121"/>
  <c r="L4681" i="121"/>
  <c r="O5887" i="121"/>
  <c r="Q5887" i="121"/>
  <c r="L5885" i="121"/>
  <c r="M5871" i="121"/>
  <c r="M5865" i="121"/>
  <c r="N5862" i="121"/>
  <c r="Q5858" i="121"/>
  <c r="S5856" i="121"/>
  <c r="S5852" i="121"/>
  <c r="L5852" i="121"/>
  <c r="Q5848" i="121"/>
  <c r="P5845" i="121"/>
  <c r="P5841" i="121"/>
  <c r="Q5840" i="121"/>
  <c r="O5839" i="121"/>
  <c r="R5835" i="121"/>
  <c r="O5830" i="121"/>
  <c r="M5825" i="121"/>
  <c r="O5822" i="121"/>
  <c r="S5799" i="121"/>
  <c r="O5771" i="121"/>
  <c r="O5763" i="121"/>
  <c r="Q5750" i="121"/>
  <c r="O5712" i="121"/>
  <c r="L5691" i="121"/>
  <c r="S5567" i="121"/>
  <c r="R5533" i="121"/>
  <c r="L5532" i="121"/>
  <c r="R5525" i="121"/>
  <c r="L5524" i="121"/>
  <c r="M5523" i="121"/>
  <c r="R5517" i="121"/>
  <c r="L5516" i="121"/>
  <c r="M5515" i="121"/>
  <c r="O5502" i="121"/>
  <c r="P5495" i="121"/>
  <c r="R5477" i="121"/>
  <c r="S5476" i="121"/>
  <c r="L5475" i="121"/>
  <c r="R5467" i="121"/>
  <c r="M5467" i="121"/>
  <c r="R5459" i="121"/>
  <c r="M5459" i="121"/>
  <c r="L5453" i="121"/>
  <c r="L5437" i="121"/>
  <c r="M5433" i="121"/>
  <c r="L5413" i="121"/>
  <c r="P5391" i="121"/>
  <c r="R5389" i="121"/>
  <c r="S5388" i="121"/>
  <c r="Q5375" i="121"/>
  <c r="L5374" i="121"/>
  <c r="N5369" i="121"/>
  <c r="N5358" i="121"/>
  <c r="N5354" i="121"/>
  <c r="P5340" i="121"/>
  <c r="S5328" i="121"/>
  <c r="P5308" i="121"/>
  <c r="Q5291" i="121"/>
  <c r="L5290" i="121"/>
  <c r="M5289" i="121"/>
  <c r="N5288" i="121"/>
  <c r="O5280" i="121"/>
  <c r="N5270" i="121"/>
  <c r="P5269" i="121"/>
  <c r="M5258" i="121"/>
  <c r="Q5242" i="121"/>
  <c r="M5240" i="121"/>
  <c r="L5235" i="121"/>
  <c r="M5234" i="121"/>
  <c r="N5233" i="121"/>
  <c r="O5232" i="121"/>
  <c r="P5229" i="121"/>
  <c r="R5217" i="121"/>
  <c r="S5217" i="121"/>
  <c r="L5216" i="121"/>
  <c r="N5206" i="121"/>
  <c r="P5205" i="121"/>
  <c r="O5192" i="121"/>
  <c r="N5173" i="121"/>
  <c r="L5163" i="121"/>
  <c r="P5163" i="121"/>
  <c r="O5092" i="121"/>
  <c r="M5034" i="121"/>
  <c r="Q5034" i="121"/>
  <c r="L4975" i="121"/>
  <c r="L4967" i="121"/>
  <c r="P4947" i="121"/>
  <c r="L4943" i="121"/>
  <c r="R4909" i="121"/>
  <c r="R4803" i="121"/>
  <c r="L4777" i="121"/>
  <c r="P4757" i="121"/>
  <c r="L4721" i="121"/>
  <c r="L4697" i="121"/>
  <c r="S5902" i="121"/>
  <c r="R5894" i="121"/>
  <c r="R5891" i="121"/>
  <c r="R5890" i="121"/>
  <c r="R5889" i="121"/>
  <c r="L5883" i="121"/>
  <c r="N5879" i="121"/>
  <c r="Q5870" i="121"/>
  <c r="Q5869" i="121"/>
  <c r="R5866" i="121"/>
  <c r="P5864" i="121"/>
  <c r="M5864" i="121"/>
  <c r="O5852" i="121"/>
  <c r="R5846" i="121"/>
  <c r="Q5837" i="121"/>
  <c r="Q5836" i="121"/>
  <c r="O5834" i="121"/>
  <c r="Q5830" i="121"/>
  <c r="P5829" i="121"/>
  <c r="R5827" i="121"/>
  <c r="Q5822" i="121"/>
  <c r="R5797" i="121"/>
  <c r="S5788" i="121"/>
  <c r="L5787" i="121"/>
  <c r="O5758" i="121"/>
  <c r="P5751" i="121"/>
  <c r="Q5732" i="121"/>
  <c r="S5732" i="121"/>
  <c r="L5731" i="121"/>
  <c r="S5722" i="121"/>
  <c r="Q5718" i="121"/>
  <c r="S5700" i="121"/>
  <c r="L5699" i="121"/>
  <c r="R5691" i="121"/>
  <c r="O5691" i="121"/>
  <c r="O5686" i="121"/>
  <c r="O5672" i="121"/>
  <c r="P5671" i="121"/>
  <c r="Q5670" i="121"/>
  <c r="O5664" i="121"/>
  <c r="P5663" i="121"/>
  <c r="L5662" i="121"/>
  <c r="R5651" i="121"/>
  <c r="L5650" i="121"/>
  <c r="L5644" i="121"/>
  <c r="Q5636" i="121"/>
  <c r="S5636" i="121"/>
  <c r="L5635" i="121"/>
  <c r="Q5628" i="121"/>
  <c r="S5628" i="121"/>
  <c r="L5627" i="121"/>
  <c r="M5602" i="121"/>
  <c r="S5588" i="121"/>
  <c r="R5565" i="121"/>
  <c r="L5564" i="121"/>
  <c r="S5556" i="121"/>
  <c r="S5540" i="121"/>
  <c r="L5539" i="121"/>
  <c r="S5524" i="121"/>
  <c r="L5515" i="121"/>
  <c r="R5507" i="121"/>
  <c r="Q5502" i="121"/>
  <c r="O5496" i="121"/>
  <c r="N5476" i="121"/>
  <c r="S5466" i="121"/>
  <c r="M5466" i="121"/>
  <c r="L5450" i="121"/>
  <c r="O5438" i="121"/>
  <c r="R5406" i="121"/>
  <c r="N5404" i="121"/>
  <c r="L5306" i="121"/>
  <c r="M5305" i="121"/>
  <c r="R5298" i="121"/>
  <c r="L5297" i="121"/>
  <c r="M5296" i="121"/>
  <c r="R5290" i="121"/>
  <c r="M5288" i="121"/>
  <c r="L5283" i="121"/>
  <c r="M5282" i="121"/>
  <c r="N5281" i="121"/>
  <c r="O5277" i="121"/>
  <c r="O5269" i="121"/>
  <c r="M5264" i="121"/>
  <c r="L5259" i="121"/>
  <c r="R5241" i="121"/>
  <c r="S5241" i="121"/>
  <c r="L5240" i="121"/>
  <c r="N5230" i="121"/>
  <c r="O5205" i="121"/>
  <c r="R5178" i="121"/>
  <c r="O5104" i="121"/>
  <c r="S5104" i="121"/>
  <c r="M5086" i="121"/>
  <c r="N5077" i="121"/>
  <c r="L5035" i="121"/>
  <c r="P5035" i="121"/>
  <c r="Q5026" i="121"/>
  <c r="R5017" i="121"/>
  <c r="L4970" i="121"/>
  <c r="Q4970" i="121"/>
  <c r="O4923" i="121"/>
  <c r="M4862" i="121"/>
  <c r="L4849" i="121"/>
  <c r="M4840" i="121"/>
  <c r="Q4820" i="121"/>
  <c r="S4780" i="121"/>
  <c r="Q4780" i="121"/>
  <c r="R4779" i="121"/>
  <c r="M4744" i="121"/>
  <c r="M4640" i="121"/>
  <c r="S4618" i="121"/>
  <c r="O5916" i="121"/>
  <c r="L5915" i="121"/>
  <c r="Q5910" i="121"/>
  <c r="P5885" i="121"/>
  <c r="L5873" i="121"/>
  <c r="O5870" i="121"/>
  <c r="O5869" i="121"/>
  <c r="O5868" i="121"/>
  <c r="R5865" i="121"/>
  <c r="L5859" i="121"/>
  <c r="L5850" i="121"/>
  <c r="S5845" i="121"/>
  <c r="L5837" i="121"/>
  <c r="S5834" i="121"/>
  <c r="O5832" i="121"/>
  <c r="O5824" i="121"/>
  <c r="P5823" i="121"/>
  <c r="L5822" i="121"/>
  <c r="S5812" i="121"/>
  <c r="S5796" i="121"/>
  <c r="R5787" i="121"/>
  <c r="O5787" i="121"/>
  <c r="Q5758" i="121"/>
  <c r="O5752" i="121"/>
  <c r="R5731" i="121"/>
  <c r="O5731" i="121"/>
  <c r="O5720" i="121"/>
  <c r="P5719" i="121"/>
  <c r="L5708" i="121"/>
  <c r="M5707" i="121"/>
  <c r="R5699" i="121"/>
  <c r="O5699" i="121"/>
  <c r="N5687" i="121"/>
  <c r="Q5686" i="121"/>
  <c r="S5671" i="121"/>
  <c r="L5670" i="121"/>
  <c r="S5663" i="121"/>
  <c r="R5645" i="121"/>
  <c r="R5635" i="121"/>
  <c r="O5635" i="121"/>
  <c r="R5627" i="121"/>
  <c r="O5627" i="121"/>
  <c r="R5619" i="121"/>
  <c r="L5605" i="121"/>
  <c r="M5604" i="121"/>
  <c r="N5603" i="121"/>
  <c r="O5602" i="121"/>
  <c r="M5586" i="121"/>
  <c r="L5578" i="121"/>
  <c r="R5573" i="121"/>
  <c r="O5555" i="121"/>
  <c r="R5539" i="121"/>
  <c r="O5539" i="121"/>
  <c r="O5531" i="121"/>
  <c r="O5523" i="121"/>
  <c r="O5504" i="121"/>
  <c r="P5503" i="121"/>
  <c r="L5502" i="121"/>
  <c r="N5492" i="121"/>
  <c r="M5475" i="121"/>
  <c r="L5469" i="121"/>
  <c r="M5468" i="121"/>
  <c r="N5467" i="121"/>
  <c r="O5466" i="121"/>
  <c r="L5461" i="121"/>
  <c r="M5460" i="121"/>
  <c r="N5459" i="121"/>
  <c r="O5458" i="121"/>
  <c r="S5451" i="121"/>
  <c r="N5443" i="121"/>
  <c r="O5442" i="121"/>
  <c r="N5433" i="121"/>
  <c r="R5430" i="121"/>
  <c r="M5425" i="121"/>
  <c r="S5413" i="121"/>
  <c r="L5411" i="121"/>
  <c r="M5410" i="121"/>
  <c r="M5409" i="121"/>
  <c r="R5405" i="121"/>
  <c r="Q5397" i="121"/>
  <c r="L5392" i="121"/>
  <c r="P5389" i="121"/>
  <c r="M5381" i="121"/>
  <c r="L5375" i="121"/>
  <c r="L5359" i="121"/>
  <c r="R5358" i="121"/>
  <c r="P5355" i="121"/>
  <c r="Q5347" i="121"/>
  <c r="L5346" i="121"/>
  <c r="M5345" i="121"/>
  <c r="M5344" i="121"/>
  <c r="Q5338" i="121"/>
  <c r="R5338" i="121"/>
  <c r="L5331" i="121"/>
  <c r="N5326" i="121"/>
  <c r="M5320" i="121"/>
  <c r="R5306" i="121"/>
  <c r="L5305" i="121"/>
  <c r="M5304" i="121"/>
  <c r="R5297" i="121"/>
  <c r="S5297" i="121"/>
  <c r="L5296" i="121"/>
  <c r="S5289" i="121"/>
  <c r="L5288" i="121"/>
  <c r="P5276" i="121"/>
  <c r="S5265" i="121"/>
  <c r="L5264" i="121"/>
  <c r="O5216" i="121"/>
  <c r="L5175" i="121"/>
  <c r="L5151" i="121"/>
  <c r="N5141" i="121"/>
  <c r="N5105" i="121"/>
  <c r="R5105" i="121"/>
  <c r="L5080" i="121"/>
  <c r="S5080" i="121"/>
  <c r="L5071" i="121"/>
  <c r="S5024" i="121"/>
  <c r="L4867" i="121"/>
  <c r="O4859" i="121"/>
  <c r="M4832" i="121"/>
  <c r="N4807" i="121"/>
  <c r="M4768" i="121"/>
  <c r="L4753" i="121"/>
  <c r="P4725" i="121"/>
  <c r="N4644" i="121"/>
  <c r="Q4644" i="121"/>
  <c r="L4641" i="121"/>
  <c r="N5941" i="121"/>
  <c r="O5940" i="121"/>
  <c r="L5936" i="121"/>
  <c r="M5932" i="121"/>
  <c r="S5925" i="121"/>
  <c r="L5923" i="121"/>
  <c r="M5922" i="121"/>
  <c r="L5914" i="121"/>
  <c r="S5900" i="121"/>
  <c r="R5877" i="121"/>
  <c r="R5876" i="121"/>
  <c r="M5873" i="121"/>
  <c r="L5872" i="121"/>
  <c r="M5860" i="121"/>
  <c r="L5858" i="121"/>
  <c r="P5853" i="121"/>
  <c r="Q5852" i="121"/>
  <c r="L5848" i="121"/>
  <c r="M5847" i="121"/>
  <c r="P5846" i="121"/>
  <c r="L5841" i="121"/>
  <c r="S5823" i="121"/>
  <c r="O5795" i="121"/>
  <c r="S5786" i="121"/>
  <c r="O5776" i="121"/>
  <c r="P5775" i="121"/>
  <c r="O5760" i="121"/>
  <c r="P5759" i="121"/>
  <c r="L5758" i="121"/>
  <c r="O5746" i="121"/>
  <c r="M5730" i="121"/>
  <c r="R5709" i="121"/>
  <c r="M5698" i="121"/>
  <c r="O5694" i="121"/>
  <c r="P5687" i="121"/>
  <c r="M5634" i="121"/>
  <c r="S5626" i="121"/>
  <c r="O5600" i="121"/>
  <c r="L5598" i="121"/>
  <c r="N5587" i="121"/>
  <c r="O5586" i="121"/>
  <c r="R5580" i="121"/>
  <c r="S5579" i="121"/>
  <c r="S5572" i="121"/>
  <c r="L5571" i="121"/>
  <c r="M5538" i="121"/>
  <c r="M5530" i="121"/>
  <c r="M5522" i="121"/>
  <c r="S5514" i="121"/>
  <c r="S5503" i="121"/>
  <c r="S5490" i="121"/>
  <c r="M5474" i="121"/>
  <c r="O5464" i="121"/>
  <c r="P5463" i="121"/>
  <c r="Q5462" i="121"/>
  <c r="R5452" i="121"/>
  <c r="M5444" i="121"/>
  <c r="P5440" i="121"/>
  <c r="R5438" i="121"/>
  <c r="N5429" i="121"/>
  <c r="Q5420" i="121"/>
  <c r="M5420" i="121"/>
  <c r="P5416" i="121"/>
  <c r="S5412" i="121"/>
  <c r="L5410" i="121"/>
  <c r="R5404" i="121"/>
  <c r="R5403" i="121"/>
  <c r="P5399" i="121"/>
  <c r="M5392" i="121"/>
  <c r="S5379" i="121"/>
  <c r="N5373" i="121"/>
  <c r="L5372" i="121"/>
  <c r="M5365" i="121"/>
  <c r="R5353" i="121"/>
  <c r="M5353" i="121"/>
  <c r="N5352" i="121"/>
  <c r="R5346" i="121"/>
  <c r="L5345" i="121"/>
  <c r="L5344" i="121"/>
  <c r="O5332" i="121"/>
  <c r="Q5322" i="121"/>
  <c r="L5320" i="121"/>
  <c r="S5305" i="121"/>
  <c r="L5304" i="121"/>
  <c r="P5275" i="121"/>
  <c r="Q5275" i="121"/>
  <c r="L5274" i="121"/>
  <c r="M5273" i="121"/>
  <c r="N5272" i="121"/>
  <c r="N5261" i="121"/>
  <c r="M5256" i="121"/>
  <c r="O5240" i="121"/>
  <c r="R5226" i="121"/>
  <c r="L5225" i="121"/>
  <c r="M5224" i="121"/>
  <c r="L5219" i="121"/>
  <c r="P5212" i="121"/>
  <c r="R5202" i="121"/>
  <c r="L5201" i="121"/>
  <c r="M5200" i="121"/>
  <c r="L5195" i="121"/>
  <c r="M5166" i="121"/>
  <c r="M5106" i="121"/>
  <c r="Q5106" i="121"/>
  <c r="M5054" i="121"/>
  <c r="L5047" i="121"/>
  <c r="N4977" i="121"/>
  <c r="R4977" i="121"/>
  <c r="O4960" i="121"/>
  <c r="S4960" i="121"/>
  <c r="M4942" i="121"/>
  <c r="R4912" i="121"/>
  <c r="N4751" i="121"/>
  <c r="L4745" i="121"/>
  <c r="L4649" i="121"/>
  <c r="M4645" i="121"/>
  <c r="P4645" i="121"/>
  <c r="N4635" i="121"/>
  <c r="R4635" i="121"/>
  <c r="M5942" i="121"/>
  <c r="Q5926" i="121"/>
  <c r="S5924" i="121"/>
  <c r="L5922" i="121"/>
  <c r="P5918" i="121"/>
  <c r="Q5916" i="121"/>
  <c r="L5912" i="121"/>
  <c r="P5909" i="121"/>
  <c r="O5902" i="121"/>
  <c r="S5899" i="121"/>
  <c r="M5892" i="121"/>
  <c r="M5889" i="121"/>
  <c r="M5881" i="121"/>
  <c r="L5880" i="121"/>
  <c r="P5877" i="121"/>
  <c r="S5873" i="121"/>
  <c r="Q5872" i="121"/>
  <c r="R5871" i="121"/>
  <c r="L5865" i="121"/>
  <c r="S5860" i="121"/>
  <c r="M5859" i="121"/>
  <c r="O5855" i="121"/>
  <c r="R5851" i="121"/>
  <c r="Q5845" i="121"/>
  <c r="S5843" i="121"/>
  <c r="R5831" i="121"/>
  <c r="S5820" i="121"/>
  <c r="M5794" i="121"/>
  <c r="O5784" i="121"/>
  <c r="P5783" i="121"/>
  <c r="S5767" i="121"/>
  <c r="L5766" i="121"/>
  <c r="S5759" i="121"/>
  <c r="R5747" i="121"/>
  <c r="R5717" i="121"/>
  <c r="L5716" i="121"/>
  <c r="L5715" i="121"/>
  <c r="O5707" i="121"/>
  <c r="P5701" i="121"/>
  <c r="Q5694" i="121"/>
  <c r="O5688" i="121"/>
  <c r="R5669" i="121"/>
  <c r="O5659" i="121"/>
  <c r="Q5654" i="121"/>
  <c r="R5643" i="121"/>
  <c r="L5642" i="121"/>
  <c r="O5624" i="121"/>
  <c r="P5623" i="121"/>
  <c r="Q5622" i="121"/>
  <c r="O5608" i="121"/>
  <c r="P5607" i="121"/>
  <c r="Q5606" i="121"/>
  <c r="S5599" i="121"/>
  <c r="L5589" i="121"/>
  <c r="M5588" i="121"/>
  <c r="P5581" i="121"/>
  <c r="Q5581" i="121"/>
  <c r="O5558" i="121"/>
  <c r="S5511" i="121"/>
  <c r="L5510" i="121"/>
  <c r="R5501" i="121"/>
  <c r="S5500" i="121"/>
  <c r="R5491" i="121"/>
  <c r="L5470" i="121"/>
  <c r="Q5463" i="121"/>
  <c r="R5462" i="121"/>
  <c r="P5453" i="121"/>
  <c r="Q5453" i="121"/>
  <c r="L5445" i="121"/>
  <c r="Q5439" i="121"/>
  <c r="R5431" i="121"/>
  <c r="S5427" i="121"/>
  <c r="M5419" i="121"/>
  <c r="N5416" i="121"/>
  <c r="S5411" i="121"/>
  <c r="Q5406" i="121"/>
  <c r="S5392" i="121"/>
  <c r="R5384" i="121"/>
  <c r="R5383" i="121"/>
  <c r="R5381" i="121"/>
  <c r="R5380" i="121"/>
  <c r="R5369" i="121"/>
  <c r="M5360" i="121"/>
  <c r="L5353" i="121"/>
  <c r="M5352" i="121"/>
  <c r="S5345" i="121"/>
  <c r="R5337" i="121"/>
  <c r="R5321" i="121"/>
  <c r="S5321" i="121"/>
  <c r="N5280" i="121"/>
  <c r="M5266" i="121"/>
  <c r="N5265" i="121"/>
  <c r="O5264" i="121"/>
  <c r="P5261" i="121"/>
  <c r="S5225" i="121"/>
  <c r="L5224" i="121"/>
  <c r="M5208" i="121"/>
  <c r="S5201" i="121"/>
  <c r="L5200" i="121"/>
  <c r="O5196" i="121"/>
  <c r="L5127" i="121"/>
  <c r="L5107" i="121"/>
  <c r="P5107" i="121"/>
  <c r="L5041" i="121"/>
  <c r="R5041" i="121"/>
  <c r="M5038" i="121"/>
  <c r="L4991" i="121"/>
  <c r="M4978" i="121"/>
  <c r="Q4978" i="121"/>
  <c r="N4961" i="121"/>
  <c r="R4961" i="121"/>
  <c r="O4952" i="121"/>
  <c r="S4952" i="121"/>
  <c r="L4931" i="121"/>
  <c r="M4916" i="121"/>
  <c r="N4916" i="121"/>
  <c r="S4916" i="121"/>
  <c r="S4844" i="121"/>
  <c r="Q4844" i="121"/>
  <c r="R4843" i="121"/>
  <c r="P4813" i="121"/>
  <c r="S4748" i="121"/>
  <c r="Q4748" i="121"/>
  <c r="R4747" i="121"/>
  <c r="L4646" i="121"/>
  <c r="O4646" i="121"/>
  <c r="M4636" i="121"/>
  <c r="Q4636" i="121"/>
  <c r="L5176" i="121"/>
  <c r="Q5155" i="121"/>
  <c r="L5154" i="121"/>
  <c r="M5153" i="121"/>
  <c r="N5152" i="121"/>
  <c r="R5146" i="121"/>
  <c r="L5145" i="121"/>
  <c r="M5144" i="121"/>
  <c r="S5137" i="121"/>
  <c r="L5136" i="121"/>
  <c r="O5132" i="121"/>
  <c r="S5113" i="121"/>
  <c r="L5112" i="121"/>
  <c r="N5102" i="121"/>
  <c r="S5089" i="121"/>
  <c r="O5076" i="121"/>
  <c r="O5064" i="121"/>
  <c r="S5041" i="121"/>
  <c r="O5029" i="121"/>
  <c r="O5021" i="121"/>
  <c r="N5005" i="121"/>
  <c r="R4986" i="121"/>
  <c r="L4985" i="121"/>
  <c r="M4984" i="121"/>
  <c r="R4970" i="121"/>
  <c r="L4969" i="121"/>
  <c r="M4968" i="121"/>
  <c r="L4963" i="121"/>
  <c r="N4958" i="121"/>
  <c r="P4957" i="121"/>
  <c r="N4950" i="121"/>
  <c r="P4949" i="121"/>
  <c r="N4937" i="121"/>
  <c r="O4930" i="121"/>
  <c r="N4925" i="121"/>
  <c r="Q4920" i="121"/>
  <c r="S4918" i="121"/>
  <c r="L4916" i="121"/>
  <c r="P4912" i="121"/>
  <c r="L4895" i="121"/>
  <c r="S4894" i="121"/>
  <c r="N4893" i="121"/>
  <c r="Q4889" i="121"/>
  <c r="R4886" i="121"/>
  <c r="M4885" i="121"/>
  <c r="M4884" i="121"/>
  <c r="P4881" i="121"/>
  <c r="N4874" i="121"/>
  <c r="O4873" i="121"/>
  <c r="R4870" i="121"/>
  <c r="S4869" i="121"/>
  <c r="L4863" i="121"/>
  <c r="S4855" i="121"/>
  <c r="L4851" i="121"/>
  <c r="M4850" i="121"/>
  <c r="R4844" i="121"/>
  <c r="R4836" i="121"/>
  <c r="R4828" i="121"/>
  <c r="L4826" i="121"/>
  <c r="P4819" i="121"/>
  <c r="O4815" i="121"/>
  <c r="S4814" i="121"/>
  <c r="L4813" i="121"/>
  <c r="L4811" i="121"/>
  <c r="M4810" i="121"/>
  <c r="Q4805" i="121"/>
  <c r="L4789" i="121"/>
  <c r="R4780" i="121"/>
  <c r="L4773" i="121"/>
  <c r="M4772" i="121"/>
  <c r="N4771" i="121"/>
  <c r="O4770" i="121"/>
  <c r="O4759" i="121"/>
  <c r="L4758" i="121"/>
  <c r="L4755" i="121"/>
  <c r="R4748" i="121"/>
  <c r="N4741" i="121"/>
  <c r="O4738" i="121"/>
  <c r="O4727" i="121"/>
  <c r="S4726" i="121"/>
  <c r="L4725" i="121"/>
  <c r="M4724" i="121"/>
  <c r="N4723" i="121"/>
  <c r="O4722" i="121"/>
  <c r="P4718" i="121"/>
  <c r="Q4709" i="121"/>
  <c r="S4708" i="121"/>
  <c r="L4707" i="121"/>
  <c r="M4706" i="121"/>
  <c r="Q4701" i="121"/>
  <c r="S4700" i="121"/>
  <c r="L4699" i="121"/>
  <c r="O4692" i="121"/>
  <c r="O4690" i="121"/>
  <c r="O4687" i="121"/>
  <c r="S4686" i="121"/>
  <c r="L4685" i="121"/>
  <c r="M4684" i="121"/>
  <c r="N4683" i="121"/>
  <c r="O4682" i="121"/>
  <c r="Q4674" i="121"/>
  <c r="L4663" i="121"/>
  <c r="M4662" i="121"/>
  <c r="N4661" i="121"/>
  <c r="O4660" i="121"/>
  <c r="P4659" i="121"/>
  <c r="Q4658" i="121"/>
  <c r="N4652" i="121"/>
  <c r="O4651" i="121"/>
  <c r="P4650" i="121"/>
  <c r="P4646" i="121"/>
  <c r="L4645" i="121"/>
  <c r="M4644" i="121"/>
  <c r="N4643" i="121"/>
  <c r="O4642" i="121"/>
  <c r="Q4637" i="121"/>
  <c r="S4636" i="121"/>
  <c r="M4635" i="121"/>
  <c r="M4634" i="121"/>
  <c r="S4627" i="121"/>
  <c r="L4626" i="121"/>
  <c r="L4599" i="121"/>
  <c r="N4599" i="121"/>
  <c r="Q4572" i="121"/>
  <c r="S4530" i="121"/>
  <c r="L4519" i="121"/>
  <c r="N4519" i="121"/>
  <c r="M4512" i="121"/>
  <c r="M4491" i="121"/>
  <c r="R4491" i="121"/>
  <c r="L5171" i="121"/>
  <c r="M5170" i="121"/>
  <c r="N5169" i="121"/>
  <c r="O5168" i="121"/>
  <c r="R5154" i="121"/>
  <c r="L5153" i="121"/>
  <c r="M5152" i="121"/>
  <c r="S5145" i="121"/>
  <c r="L5144" i="121"/>
  <c r="N5133" i="121"/>
  <c r="Q5099" i="121"/>
  <c r="L5098" i="121"/>
  <c r="M5097" i="121"/>
  <c r="N5096" i="121"/>
  <c r="O5088" i="121"/>
  <c r="L5083" i="121"/>
  <c r="M5082" i="121"/>
  <c r="N5081" i="121"/>
  <c r="O5080" i="121"/>
  <c r="N5065" i="121"/>
  <c r="P5053" i="121"/>
  <c r="O5040" i="121"/>
  <c r="P5028" i="121"/>
  <c r="P5020" i="121"/>
  <c r="O5008" i="121"/>
  <c r="P5005" i="121"/>
  <c r="S4985" i="121"/>
  <c r="L4984" i="121"/>
  <c r="R4969" i="121"/>
  <c r="S4969" i="121"/>
  <c r="L4968" i="121"/>
  <c r="O4957" i="121"/>
  <c r="O4949" i="121"/>
  <c r="N4944" i="121"/>
  <c r="M4938" i="121"/>
  <c r="S4934" i="121"/>
  <c r="N4930" i="121"/>
  <c r="M4926" i="121"/>
  <c r="M4925" i="121"/>
  <c r="M4924" i="121"/>
  <c r="N4923" i="121"/>
  <c r="Q4919" i="121"/>
  <c r="O4914" i="121"/>
  <c r="S4906" i="121"/>
  <c r="O4901" i="121"/>
  <c r="L4894" i="121"/>
  <c r="N4892" i="121"/>
  <c r="N4891" i="121"/>
  <c r="P4889" i="121"/>
  <c r="P4885" i="121"/>
  <c r="P4884" i="121"/>
  <c r="O4881" i="121"/>
  <c r="P4880" i="121"/>
  <c r="S4876" i="121"/>
  <c r="P4874" i="121"/>
  <c r="N4873" i="121"/>
  <c r="O4872" i="121"/>
  <c r="R4869" i="121"/>
  <c r="S4868" i="121"/>
  <c r="S4843" i="121"/>
  <c r="L4842" i="121"/>
  <c r="S4835" i="121"/>
  <c r="L4834" i="121"/>
  <c r="S4827" i="121"/>
  <c r="L4823" i="121"/>
  <c r="M4822" i="121"/>
  <c r="N4821" i="121"/>
  <c r="O4820" i="121"/>
  <c r="O4818" i="121"/>
  <c r="P4814" i="121"/>
  <c r="S4812" i="121"/>
  <c r="S4803" i="121"/>
  <c r="L4802" i="121"/>
  <c r="S4779" i="121"/>
  <c r="L4778" i="121"/>
  <c r="N4768" i="121"/>
  <c r="P4758" i="121"/>
  <c r="S4756" i="121"/>
  <c r="S4747" i="121"/>
  <c r="L4746" i="121"/>
  <c r="M4742" i="121"/>
  <c r="P4726" i="121"/>
  <c r="Q4717" i="121"/>
  <c r="S4716" i="121"/>
  <c r="L4715" i="121"/>
  <c r="M4714" i="121"/>
  <c r="R4708" i="121"/>
  <c r="Q4700" i="121"/>
  <c r="R4700" i="121"/>
  <c r="L4698" i="121"/>
  <c r="N4693" i="121"/>
  <c r="N4691" i="121"/>
  <c r="P4686" i="121"/>
  <c r="P4675" i="121"/>
  <c r="P4654" i="121"/>
  <c r="L4653" i="121"/>
  <c r="M4652" i="121"/>
  <c r="N4651" i="121"/>
  <c r="O4650" i="121"/>
  <c r="Q4645" i="121"/>
  <c r="L4644" i="121"/>
  <c r="M4643" i="121"/>
  <c r="N4642" i="121"/>
  <c r="R4636" i="121"/>
  <c r="L4635" i="121"/>
  <c r="L4634" i="121"/>
  <c r="M4622" i="121"/>
  <c r="N4621" i="121"/>
  <c r="O4620" i="121"/>
  <c r="P4619" i="121"/>
  <c r="Q4618" i="121"/>
  <c r="Q4610" i="121"/>
  <c r="M4594" i="121"/>
  <c r="S4594" i="121"/>
  <c r="O4582" i="121"/>
  <c r="R4555" i="121"/>
  <c r="O4502" i="121"/>
  <c r="L5179" i="121"/>
  <c r="M5178" i="121"/>
  <c r="N5177" i="121"/>
  <c r="O5176" i="121"/>
  <c r="N5166" i="121"/>
  <c r="S5153" i="121"/>
  <c r="L5152" i="121"/>
  <c r="S5144" i="121"/>
  <c r="O5140" i="121"/>
  <c r="L5139" i="121"/>
  <c r="M5138" i="121"/>
  <c r="N5137" i="121"/>
  <c r="O5136" i="121"/>
  <c r="P5133" i="121"/>
  <c r="L5115" i="121"/>
  <c r="M5114" i="121"/>
  <c r="N5113" i="121"/>
  <c r="O5112" i="121"/>
  <c r="R5098" i="121"/>
  <c r="L5097" i="121"/>
  <c r="M5096" i="121"/>
  <c r="M5090" i="121"/>
  <c r="N5089" i="121"/>
  <c r="N5086" i="121"/>
  <c r="P5085" i="121"/>
  <c r="N5078" i="121"/>
  <c r="P5077" i="121"/>
  <c r="N5072" i="121"/>
  <c r="M5066" i="121"/>
  <c r="N5054" i="121"/>
  <c r="M5049" i="121"/>
  <c r="N5048" i="121"/>
  <c r="L5043" i="121"/>
  <c r="M5042" i="121"/>
  <c r="N5041" i="121"/>
  <c r="Q5027" i="121"/>
  <c r="L5026" i="121"/>
  <c r="M5025" i="121"/>
  <c r="N5024" i="121"/>
  <c r="R5018" i="121"/>
  <c r="L5017" i="121"/>
  <c r="M5016" i="121"/>
  <c r="M5010" i="121"/>
  <c r="N5009" i="121"/>
  <c r="N5006" i="121"/>
  <c r="P4956" i="121"/>
  <c r="Q4947" i="121"/>
  <c r="L4946" i="121"/>
  <c r="M4945" i="121"/>
  <c r="M4944" i="121"/>
  <c r="L4939" i="121"/>
  <c r="S4933" i="121"/>
  <c r="L4926" i="121"/>
  <c r="L4925" i="121"/>
  <c r="M4923" i="121"/>
  <c r="M4907" i="121"/>
  <c r="S4904" i="121"/>
  <c r="O4900" i="121"/>
  <c r="L4893" i="121"/>
  <c r="S4892" i="121"/>
  <c r="R4891" i="121"/>
  <c r="Q4888" i="121"/>
  <c r="N4885" i="121"/>
  <c r="O4880" i="121"/>
  <c r="P4879" i="121"/>
  <c r="M4861" i="121"/>
  <c r="P4859" i="121"/>
  <c r="P4857" i="121"/>
  <c r="Q4826" i="121"/>
  <c r="N4819" i="121"/>
  <c r="Q4813" i="121"/>
  <c r="O4767" i="121"/>
  <c r="Q4757" i="121"/>
  <c r="N4743" i="121"/>
  <c r="Q4725" i="121"/>
  <c r="S4724" i="121"/>
  <c r="L4723" i="121"/>
  <c r="M4722" i="121"/>
  <c r="R4716" i="121"/>
  <c r="R4707" i="121"/>
  <c r="S4707" i="121"/>
  <c r="L4706" i="121"/>
  <c r="R4699" i="121"/>
  <c r="S4699" i="121"/>
  <c r="L4695" i="121"/>
  <c r="M4694" i="121"/>
  <c r="M4692" i="121"/>
  <c r="Q4685" i="121"/>
  <c r="S4684" i="121"/>
  <c r="L4683" i="121"/>
  <c r="M4682" i="121"/>
  <c r="O4676" i="121"/>
  <c r="M4661" i="121"/>
  <c r="N4660" i="121"/>
  <c r="O4659" i="121"/>
  <c r="P4658" i="121"/>
  <c r="P4653" i="121"/>
  <c r="Q4653" i="121"/>
  <c r="L4652" i="121"/>
  <c r="M4651" i="121"/>
  <c r="N4650" i="121"/>
  <c r="R4644" i="121"/>
  <c r="L4643" i="121"/>
  <c r="M4642" i="121"/>
  <c r="S4635" i="121"/>
  <c r="L4631" i="121"/>
  <c r="M4630" i="121"/>
  <c r="N4629" i="121"/>
  <c r="O4628" i="121"/>
  <c r="P4627" i="121"/>
  <c r="Q4626" i="121"/>
  <c r="L4593" i="121"/>
  <c r="N4583" i="121"/>
  <c r="Q4556" i="121"/>
  <c r="Q5163" i="121"/>
  <c r="L5162" i="121"/>
  <c r="M5161" i="121"/>
  <c r="N5160" i="121"/>
  <c r="L5147" i="121"/>
  <c r="M5146" i="121"/>
  <c r="N5145" i="121"/>
  <c r="O5144" i="121"/>
  <c r="N5134" i="121"/>
  <c r="M5105" i="121"/>
  <c r="N5104" i="121"/>
  <c r="S5097" i="121"/>
  <c r="L5096" i="121"/>
  <c r="L5091" i="121"/>
  <c r="O5085" i="121"/>
  <c r="O5077" i="121"/>
  <c r="M5072" i="121"/>
  <c r="L5067" i="121"/>
  <c r="R5050" i="121"/>
  <c r="L5049" i="121"/>
  <c r="M5048" i="121"/>
  <c r="Q5035" i="121"/>
  <c r="L5034" i="121"/>
  <c r="M5033" i="121"/>
  <c r="N5032" i="121"/>
  <c r="R5026" i="121"/>
  <c r="L5025" i="121"/>
  <c r="M5024" i="121"/>
  <c r="S5017" i="121"/>
  <c r="L5016" i="121"/>
  <c r="L5011" i="121"/>
  <c r="L4987" i="121"/>
  <c r="M4986" i="121"/>
  <c r="N4985" i="121"/>
  <c r="O4984" i="121"/>
  <c r="M4976" i="121"/>
  <c r="L4971" i="121"/>
  <c r="M4970" i="121"/>
  <c r="N4969" i="121"/>
  <c r="O4968" i="121"/>
  <c r="L4962" i="121"/>
  <c r="M4961" i="121"/>
  <c r="N4960" i="121"/>
  <c r="Q4955" i="121"/>
  <c r="L4954" i="121"/>
  <c r="M4953" i="121"/>
  <c r="N4952" i="121"/>
  <c r="R4946" i="121"/>
  <c r="L4945" i="121"/>
  <c r="L4944" i="121"/>
  <c r="O4940" i="121"/>
  <c r="N4936" i="121"/>
  <c r="L4923" i="121"/>
  <c r="N4915" i="121"/>
  <c r="S4914" i="121"/>
  <c r="O4913" i="121"/>
  <c r="L4912" i="121"/>
  <c r="L4911" i="121"/>
  <c r="R4904" i="121"/>
  <c r="O4902" i="121"/>
  <c r="L4900" i="121"/>
  <c r="O4899" i="121"/>
  <c r="R4895" i="121"/>
  <c r="O4893" i="121"/>
  <c r="Q4892" i="121"/>
  <c r="Q4891" i="121"/>
  <c r="P4888" i="121"/>
  <c r="S4874" i="121"/>
  <c r="L4873" i="121"/>
  <c r="R4866" i="121"/>
  <c r="R4865" i="121"/>
  <c r="S4863" i="121"/>
  <c r="L4861" i="121"/>
  <c r="M4860" i="121"/>
  <c r="L4847" i="121"/>
  <c r="M4846" i="121"/>
  <c r="N4845" i="121"/>
  <c r="O4844" i="121"/>
  <c r="P4843" i="121"/>
  <c r="Q4842" i="121"/>
  <c r="L4839" i="121"/>
  <c r="M4838" i="121"/>
  <c r="N4837" i="121"/>
  <c r="O4836" i="121"/>
  <c r="P4835" i="121"/>
  <c r="Q4834" i="121"/>
  <c r="L4831" i="121"/>
  <c r="M4830" i="121"/>
  <c r="N4829" i="121"/>
  <c r="O4828" i="121"/>
  <c r="P4827" i="121"/>
  <c r="N4823" i="121"/>
  <c r="O4823" i="121"/>
  <c r="S4822" i="121"/>
  <c r="L4821" i="121"/>
  <c r="M4820" i="121"/>
  <c r="M4818" i="121"/>
  <c r="O4804" i="121"/>
  <c r="P4803" i="121"/>
  <c r="Q4802" i="121"/>
  <c r="L4781" i="121"/>
  <c r="M4780" i="121"/>
  <c r="N4779" i="121"/>
  <c r="O4778" i="121"/>
  <c r="P4766" i="121"/>
  <c r="M4762" i="121"/>
  <c r="S4754" i="121"/>
  <c r="R4724" i="121"/>
  <c r="S4715" i="121"/>
  <c r="L4714" i="121"/>
  <c r="Q4698" i="121"/>
  <c r="L4693" i="121"/>
  <c r="N4677" i="121"/>
  <c r="P4662" i="121"/>
  <c r="L4661" i="121"/>
  <c r="M4660" i="121"/>
  <c r="N4659" i="121"/>
  <c r="O4658" i="121"/>
  <c r="Q4652" i="121"/>
  <c r="R4652" i="121"/>
  <c r="L4651" i="121"/>
  <c r="M4650" i="121"/>
  <c r="R4643" i="121"/>
  <c r="S4643" i="121"/>
  <c r="L4642" i="121"/>
  <c r="Q4634" i="121"/>
  <c r="N4624" i="121"/>
  <c r="S4622" i="121"/>
  <c r="L4621" i="121"/>
  <c r="M4620" i="121"/>
  <c r="N4619" i="121"/>
  <c r="O4618" i="121"/>
  <c r="Q4597" i="121"/>
  <c r="S4590" i="121"/>
  <c r="O4590" i="121"/>
  <c r="L4585" i="121"/>
  <c r="Q4548" i="121"/>
  <c r="R4523" i="121"/>
  <c r="Q4492" i="121"/>
  <c r="R5162" i="121"/>
  <c r="L5161" i="121"/>
  <c r="M5160" i="121"/>
  <c r="L5155" i="121"/>
  <c r="M5154" i="121"/>
  <c r="N5153" i="121"/>
  <c r="O5152" i="121"/>
  <c r="N5142" i="121"/>
  <c r="P5141" i="121"/>
  <c r="O5128" i="121"/>
  <c r="R5106" i="121"/>
  <c r="L5105" i="121"/>
  <c r="M5104" i="121"/>
  <c r="P5084" i="121"/>
  <c r="L5072" i="121"/>
  <c r="O5068" i="121"/>
  <c r="S5049" i="121"/>
  <c r="L5048" i="121"/>
  <c r="R5034" i="121"/>
  <c r="L5033" i="121"/>
  <c r="M5032" i="121"/>
  <c r="S5025" i="121"/>
  <c r="L5024" i="121"/>
  <c r="O5012" i="121"/>
  <c r="N5001" i="121"/>
  <c r="O5000" i="121"/>
  <c r="R4978" i="121"/>
  <c r="L4977" i="121"/>
  <c r="L4976" i="121"/>
  <c r="P4963" i="121"/>
  <c r="Q4963" i="121"/>
  <c r="M4960" i="121"/>
  <c r="R4954" i="121"/>
  <c r="L4953" i="121"/>
  <c r="M4952" i="121"/>
  <c r="S4945" i="121"/>
  <c r="N4941" i="121"/>
  <c r="L4920" i="121"/>
  <c r="M4919" i="121"/>
  <c r="M4918" i="121"/>
  <c r="S4913" i="121"/>
  <c r="O4912" i="121"/>
  <c r="M4902" i="121"/>
  <c r="O4898" i="121"/>
  <c r="O4897" i="121"/>
  <c r="Q4895" i="121"/>
  <c r="R4894" i="121"/>
  <c r="O4892" i="121"/>
  <c r="P4887" i="121"/>
  <c r="Q4886" i="121"/>
  <c r="L4881" i="121"/>
  <c r="M4881" i="121"/>
  <c r="L4880" i="121"/>
  <c r="R4874" i="121"/>
  <c r="S4873" i="121"/>
  <c r="Q4866" i="121"/>
  <c r="Q4865" i="121"/>
  <c r="P4863" i="121"/>
  <c r="P4851" i="121"/>
  <c r="Q4850" i="121"/>
  <c r="N4840" i="121"/>
  <c r="N4832" i="121"/>
  <c r="O4826" i="121"/>
  <c r="P4822" i="121"/>
  <c r="L4819" i="121"/>
  <c r="P4811" i="121"/>
  <c r="Q4810" i="121"/>
  <c r="L4807" i="121"/>
  <c r="M4806" i="121"/>
  <c r="N4805" i="121"/>
  <c r="P4773" i="121"/>
  <c r="Q4773" i="121"/>
  <c r="S4772" i="121"/>
  <c r="L4771" i="121"/>
  <c r="M4770" i="121"/>
  <c r="Q4765" i="121"/>
  <c r="S4764" i="121"/>
  <c r="L4763" i="121"/>
  <c r="R4755" i="121"/>
  <c r="N4752" i="121"/>
  <c r="N4744" i="121"/>
  <c r="L4738" i="121"/>
  <c r="S4723" i="121"/>
  <c r="L4722" i="121"/>
  <c r="L4711" i="121"/>
  <c r="M4710" i="121"/>
  <c r="N4709" i="121"/>
  <c r="O4708" i="121"/>
  <c r="P4707" i="121"/>
  <c r="Q4706" i="121"/>
  <c r="L4703" i="121"/>
  <c r="M4702" i="121"/>
  <c r="N4701" i="121"/>
  <c r="O4700" i="121"/>
  <c r="P4699" i="121"/>
  <c r="N4695" i="121"/>
  <c r="O4695" i="121"/>
  <c r="S4694" i="121"/>
  <c r="S4683" i="121"/>
  <c r="L4682" i="121"/>
  <c r="M4678" i="121"/>
  <c r="P4661" i="121"/>
  <c r="Q4661" i="121"/>
  <c r="L4660" i="121"/>
  <c r="M4659" i="121"/>
  <c r="N4658" i="121"/>
  <c r="R4651" i="121"/>
  <c r="S4651" i="121"/>
  <c r="L4650" i="121"/>
  <c r="M4638" i="121"/>
  <c r="N4637" i="121"/>
  <c r="N4631" i="121"/>
  <c r="O4631" i="121"/>
  <c r="S4630" i="121"/>
  <c r="L4629" i="121"/>
  <c r="M4628" i="121"/>
  <c r="N4627" i="121"/>
  <c r="O4626" i="121"/>
  <c r="O4623" i="121"/>
  <c r="L4579" i="121"/>
  <c r="R4579" i="121"/>
  <c r="L4561" i="121"/>
  <c r="N4559" i="121"/>
  <c r="Q4532" i="121"/>
  <c r="P5171" i="121"/>
  <c r="M5169" i="121"/>
  <c r="N5168" i="121"/>
  <c r="S5161" i="121"/>
  <c r="L5160" i="121"/>
  <c r="O5149" i="121"/>
  <c r="O5141" i="121"/>
  <c r="N5129" i="121"/>
  <c r="S5105" i="121"/>
  <c r="L5104" i="121"/>
  <c r="L5099" i="121"/>
  <c r="M5098" i="121"/>
  <c r="N5097" i="121"/>
  <c r="O5096" i="121"/>
  <c r="N5088" i="121"/>
  <c r="P5083" i="121"/>
  <c r="S5073" i="121"/>
  <c r="N5069" i="121"/>
  <c r="S5033" i="121"/>
  <c r="L5032" i="121"/>
  <c r="L5019" i="121"/>
  <c r="M5018" i="121"/>
  <c r="N5017" i="121"/>
  <c r="O5016" i="121"/>
  <c r="M5002" i="121"/>
  <c r="P4989" i="121"/>
  <c r="S4977" i="121"/>
  <c r="S4961" i="121"/>
  <c r="L4960" i="121"/>
  <c r="S4953" i="121"/>
  <c r="L4952" i="121"/>
  <c r="O4944" i="121"/>
  <c r="P4941" i="121"/>
  <c r="R4930" i="121"/>
  <c r="R4929" i="121"/>
  <c r="R4928" i="121"/>
  <c r="R4926" i="121"/>
  <c r="R4925" i="121"/>
  <c r="S4920" i="121"/>
  <c r="L4919" i="121"/>
  <c r="L4918" i="121"/>
  <c r="M4917" i="121"/>
  <c r="S4912" i="121"/>
  <c r="L4909" i="121"/>
  <c r="O4906" i="121"/>
  <c r="Q4904" i="121"/>
  <c r="Q4903" i="121"/>
  <c r="S4902" i="121"/>
  <c r="P4901" i="121"/>
  <c r="M4901" i="121"/>
  <c r="S4897" i="121"/>
  <c r="S4881" i="121"/>
  <c r="L4879" i="121"/>
  <c r="R4873" i="121"/>
  <c r="S4872" i="121"/>
  <c r="O4847" i="121"/>
  <c r="S4846" i="121"/>
  <c r="L4845" i="121"/>
  <c r="M4844" i="121"/>
  <c r="N4843" i="121"/>
  <c r="O4842" i="121"/>
  <c r="O4839" i="121"/>
  <c r="S4838" i="121"/>
  <c r="L4837" i="121"/>
  <c r="M4836" i="121"/>
  <c r="N4835" i="121"/>
  <c r="O4834" i="121"/>
  <c r="O4831" i="121"/>
  <c r="S4830" i="121"/>
  <c r="L4829" i="121"/>
  <c r="M4828" i="121"/>
  <c r="N4827" i="121"/>
  <c r="P4821" i="121"/>
  <c r="Q4821" i="121"/>
  <c r="S4820" i="121"/>
  <c r="O4812" i="121"/>
  <c r="N4808" i="121"/>
  <c r="M4804" i="121"/>
  <c r="N4803" i="121"/>
  <c r="O4802" i="121"/>
  <c r="Q4772" i="121"/>
  <c r="R4772" i="121"/>
  <c r="R4764" i="121"/>
  <c r="Q4756" i="121"/>
  <c r="O4751" i="121"/>
  <c r="L4750" i="121"/>
  <c r="S4739" i="121"/>
  <c r="L4719" i="121"/>
  <c r="M4718" i="121"/>
  <c r="N4717" i="121"/>
  <c r="O4716" i="121"/>
  <c r="P4715" i="121"/>
  <c r="Q4714" i="121"/>
  <c r="N4704" i="121"/>
  <c r="O4698" i="121"/>
  <c r="O4694" i="121"/>
  <c r="P4694" i="121"/>
  <c r="L4679" i="121"/>
  <c r="Q4660" i="121"/>
  <c r="R4660" i="121"/>
  <c r="L4659" i="121"/>
  <c r="M4658" i="121"/>
  <c r="S4650" i="121"/>
  <c r="L4647" i="121"/>
  <c r="M4646" i="121"/>
  <c r="N4645" i="121"/>
  <c r="O4644" i="121"/>
  <c r="P4643" i="121"/>
  <c r="Q4642" i="121"/>
  <c r="O4634" i="121"/>
  <c r="O4630" i="121"/>
  <c r="P4630" i="121"/>
  <c r="P4621" i="121"/>
  <c r="Q4621" i="121"/>
  <c r="S4620" i="121"/>
  <c r="M4619" i="121"/>
  <c r="M4614" i="121"/>
  <c r="O4566" i="121"/>
  <c r="N4551" i="121"/>
  <c r="O4534" i="121"/>
  <c r="P4525" i="121"/>
  <c r="R4499" i="121"/>
  <c r="N5193" i="121"/>
  <c r="Q5170" i="121"/>
  <c r="R5170" i="121"/>
  <c r="L5169" i="121"/>
  <c r="M5168" i="121"/>
  <c r="P5148" i="121"/>
  <c r="M5137" i="121"/>
  <c r="N5136" i="121"/>
  <c r="M5130" i="121"/>
  <c r="L5090" i="121"/>
  <c r="M5089" i="121"/>
  <c r="M5088" i="121"/>
  <c r="Q5082" i="121"/>
  <c r="R5082" i="121"/>
  <c r="L5081" i="121"/>
  <c r="M5080" i="121"/>
  <c r="O5072" i="121"/>
  <c r="L5069" i="121"/>
  <c r="L5051" i="121"/>
  <c r="M5050" i="121"/>
  <c r="N5049" i="121"/>
  <c r="O5048" i="121"/>
  <c r="M5040" i="121"/>
  <c r="L5027" i="121"/>
  <c r="M5026" i="121"/>
  <c r="N5025" i="121"/>
  <c r="O5024" i="121"/>
  <c r="N5014" i="121"/>
  <c r="P5013" i="121"/>
  <c r="L5003" i="121"/>
  <c r="N4990" i="121"/>
  <c r="O4976" i="121"/>
  <c r="O4948" i="121"/>
  <c r="L4947" i="121"/>
  <c r="M4946" i="121"/>
  <c r="N4945" i="121"/>
  <c r="N4942" i="121"/>
  <c r="S4922" i="121"/>
  <c r="P4914" i="121"/>
  <c r="M4909" i="121"/>
  <c r="N4909" i="121"/>
  <c r="L4907" i="121"/>
  <c r="O4904" i="121"/>
  <c r="R4902" i="121"/>
  <c r="S4901" i="121"/>
  <c r="M4900" i="121"/>
  <c r="R4888" i="121"/>
  <c r="M4887" i="121"/>
  <c r="S4880" i="121"/>
  <c r="M4879" i="121"/>
  <c r="R4861" i="121"/>
  <c r="O4860" i="121"/>
  <c r="O4846" i="121"/>
  <c r="P4846" i="121"/>
  <c r="P4838" i="121"/>
  <c r="P4830" i="121"/>
  <c r="M4826" i="121"/>
  <c r="R4820" i="121"/>
  <c r="L4815" i="121"/>
  <c r="M4814" i="121"/>
  <c r="N4813" i="121"/>
  <c r="N4811" i="121"/>
  <c r="O4810" i="121"/>
  <c r="O4807" i="121"/>
  <c r="S4806" i="121"/>
  <c r="L4805" i="121"/>
  <c r="N4787" i="121"/>
  <c r="O4786" i="121"/>
  <c r="R4771" i="121"/>
  <c r="S4771" i="121"/>
  <c r="L4770" i="121"/>
  <c r="P4750" i="121"/>
  <c r="Q4738" i="121"/>
  <c r="L4727" i="121"/>
  <c r="M4726" i="121"/>
  <c r="N4725" i="121"/>
  <c r="O4724" i="121"/>
  <c r="P4723" i="121"/>
  <c r="Q4722" i="121"/>
  <c r="O4711" i="121"/>
  <c r="S4710" i="121"/>
  <c r="L4709" i="121"/>
  <c r="M4708" i="121"/>
  <c r="N4707" i="121"/>
  <c r="O4706" i="121"/>
  <c r="O4703" i="121"/>
  <c r="S4702" i="121"/>
  <c r="L4701" i="121"/>
  <c r="M4700" i="121"/>
  <c r="N4699" i="121"/>
  <c r="Q4690" i="121"/>
  <c r="L4687" i="121"/>
  <c r="M4686" i="121"/>
  <c r="N4685" i="121"/>
  <c r="O4684" i="121"/>
  <c r="P4683" i="121"/>
  <c r="Q4682" i="121"/>
  <c r="L4674" i="121"/>
  <c r="S4659" i="121"/>
  <c r="L4658" i="121"/>
  <c r="L4655" i="121"/>
  <c r="M4654" i="121"/>
  <c r="N4653" i="121"/>
  <c r="O4652" i="121"/>
  <c r="P4651" i="121"/>
  <c r="Q4650" i="121"/>
  <c r="N4640" i="121"/>
  <c r="P4629" i="121"/>
  <c r="N4626" i="121"/>
  <c r="Q4620" i="121"/>
  <c r="R4620" i="121"/>
  <c r="L4619" i="121"/>
  <c r="M4618" i="121"/>
  <c r="O4596" i="121"/>
  <c r="Q4596" i="121"/>
  <c r="N4535" i="121"/>
  <c r="L4591" i="121"/>
  <c r="M4590" i="121"/>
  <c r="N4589" i="121"/>
  <c r="O4583" i="121"/>
  <c r="S4582" i="121"/>
  <c r="R4572" i="121"/>
  <c r="L4571" i="121"/>
  <c r="M4570" i="121"/>
  <c r="N4565" i="121"/>
  <c r="O4564" i="121"/>
  <c r="P4563" i="121"/>
  <c r="Q4562" i="121"/>
  <c r="S4557" i="121"/>
  <c r="L4556" i="121"/>
  <c r="M4555" i="121"/>
  <c r="N4554" i="121"/>
  <c r="O4551" i="121"/>
  <c r="R4550" i="121"/>
  <c r="S4549" i="121"/>
  <c r="L4548" i="121"/>
  <c r="M4547" i="121"/>
  <c r="N4546" i="121"/>
  <c r="O4535" i="121"/>
  <c r="R4534" i="121"/>
  <c r="S4533" i="121"/>
  <c r="L4532" i="121"/>
  <c r="Q4525" i="121"/>
  <c r="Q4514" i="121"/>
  <c r="L4511" i="121"/>
  <c r="P4502" i="121"/>
  <c r="L4498" i="121"/>
  <c r="N4493" i="121"/>
  <c r="O4492" i="121"/>
  <c r="P4491" i="121"/>
  <c r="S4488" i="121"/>
  <c r="M4487" i="121"/>
  <c r="L4484" i="121"/>
  <c r="L4482" i="121"/>
  <c r="Q4479" i="121"/>
  <c r="Q4478" i="121"/>
  <c r="R4477" i="121"/>
  <c r="S4476" i="121"/>
  <c r="M4456" i="121"/>
  <c r="R4449" i="121"/>
  <c r="O4410" i="121"/>
  <c r="P4409" i="121"/>
  <c r="N4403" i="121"/>
  <c r="P4386" i="121"/>
  <c r="P4381" i="121"/>
  <c r="L4374" i="121"/>
  <c r="N4371" i="121"/>
  <c r="L4370" i="121"/>
  <c r="M4369" i="121"/>
  <c r="Q4359" i="121"/>
  <c r="L4326" i="121"/>
  <c r="M4325" i="121"/>
  <c r="Q4312" i="121"/>
  <c r="L4309" i="121"/>
  <c r="L4294" i="121"/>
  <c r="M4293" i="121"/>
  <c r="Q4248" i="121"/>
  <c r="Q4239" i="121"/>
  <c r="M4229" i="121"/>
  <c r="P4225" i="121"/>
  <c r="P4205" i="121"/>
  <c r="S4194" i="121"/>
  <c r="L4182" i="121"/>
  <c r="Q4167" i="121"/>
  <c r="L4166" i="121"/>
  <c r="M4165" i="121"/>
  <c r="P4161" i="121"/>
  <c r="N4135" i="121"/>
  <c r="N4127" i="121"/>
  <c r="L4125" i="121"/>
  <c r="M4117" i="121"/>
  <c r="Q4095" i="121"/>
  <c r="S4079" i="121"/>
  <c r="R4079" i="121"/>
  <c r="S4078" i="121"/>
  <c r="P4069" i="121"/>
  <c r="L4064" i="121"/>
  <c r="P4063" i="121"/>
  <c r="O4061" i="121"/>
  <c r="Q4044" i="121"/>
  <c r="O4020" i="121"/>
  <c r="P4015" i="121"/>
  <c r="Q4014" i="121"/>
  <c r="N3988" i="121"/>
  <c r="S3973" i="121"/>
  <c r="L3968" i="121"/>
  <c r="P3959" i="121"/>
  <c r="O3942" i="121"/>
  <c r="R3925" i="121"/>
  <c r="P3924" i="121"/>
  <c r="N3924" i="121"/>
  <c r="O3909" i="121"/>
  <c r="S3909" i="121"/>
  <c r="L3904" i="121"/>
  <c r="P3903" i="121"/>
  <c r="Q3902" i="121"/>
  <c r="N3889" i="121"/>
  <c r="O3877" i="121"/>
  <c r="S3877" i="121"/>
  <c r="L3872" i="121"/>
  <c r="P3871" i="121"/>
  <c r="Q3870" i="121"/>
  <c r="M3858" i="121"/>
  <c r="N3852" i="121"/>
  <c r="P3844" i="121"/>
  <c r="N3822" i="121"/>
  <c r="M3818" i="121"/>
  <c r="L3816" i="121"/>
  <c r="L4623" i="121"/>
  <c r="N4616" i="121"/>
  <c r="P4595" i="121"/>
  <c r="Q4594" i="121"/>
  <c r="M4588" i="121"/>
  <c r="N4587" i="121"/>
  <c r="O4586" i="121"/>
  <c r="P4582" i="121"/>
  <c r="S4571" i="121"/>
  <c r="L4570" i="121"/>
  <c r="L4567" i="121"/>
  <c r="M4566" i="121"/>
  <c r="O4559" i="121"/>
  <c r="R4558" i="121"/>
  <c r="P4550" i="121"/>
  <c r="P4534" i="121"/>
  <c r="S4523" i="121"/>
  <c r="L4522" i="121"/>
  <c r="N4517" i="121"/>
  <c r="O4516" i="121"/>
  <c r="P4515" i="121"/>
  <c r="R4510" i="121"/>
  <c r="S4509" i="121"/>
  <c r="L4508" i="121"/>
  <c r="M4507" i="121"/>
  <c r="N4506" i="121"/>
  <c r="S4499" i="121"/>
  <c r="L4495" i="121"/>
  <c r="M4494" i="121"/>
  <c r="P4490" i="121"/>
  <c r="S4487" i="121"/>
  <c r="M4486" i="121"/>
  <c r="R4476" i="121"/>
  <c r="S4471" i="121"/>
  <c r="M4469" i="121"/>
  <c r="R4463" i="121"/>
  <c r="S4456" i="121"/>
  <c r="Q4449" i="121"/>
  <c r="P4441" i="121"/>
  <c r="R4415" i="121"/>
  <c r="P4401" i="121"/>
  <c r="P4389" i="121"/>
  <c r="L4382" i="121"/>
  <c r="S4381" i="121"/>
  <c r="Q4375" i="121"/>
  <c r="O4370" i="121"/>
  <c r="P4369" i="121"/>
  <c r="P4360" i="121"/>
  <c r="S4349" i="121"/>
  <c r="P4321" i="121"/>
  <c r="S4310" i="121"/>
  <c r="Q4295" i="121"/>
  <c r="N4291" i="121"/>
  <c r="S4262" i="121"/>
  <c r="L4261" i="121"/>
  <c r="S4245" i="121"/>
  <c r="P4240" i="121"/>
  <c r="L4230" i="121"/>
  <c r="N4227" i="121"/>
  <c r="O4226" i="121"/>
  <c r="L4206" i="121"/>
  <c r="M4205" i="121"/>
  <c r="R4191" i="121"/>
  <c r="Q4183" i="121"/>
  <c r="S4173" i="121"/>
  <c r="P4168" i="121"/>
  <c r="N4163" i="121"/>
  <c r="O4162" i="121"/>
  <c r="L4161" i="121"/>
  <c r="S4134" i="121"/>
  <c r="L4133" i="121"/>
  <c r="S4126" i="121"/>
  <c r="L4118" i="121"/>
  <c r="N4115" i="121"/>
  <c r="O4114" i="121"/>
  <c r="P4113" i="121"/>
  <c r="L4112" i="121"/>
  <c r="P4096" i="121"/>
  <c r="M4095" i="121"/>
  <c r="L4076" i="121"/>
  <c r="S4057" i="121"/>
  <c r="O4056" i="121"/>
  <c r="L4052" i="121"/>
  <c r="S4044" i="121"/>
  <c r="N4036" i="121"/>
  <c r="N4031" i="121"/>
  <c r="R4021" i="121"/>
  <c r="S4020" i="121"/>
  <c r="L4011" i="121"/>
  <c r="R3989" i="121"/>
  <c r="S3988" i="121"/>
  <c r="O3965" i="121"/>
  <c r="N3953" i="121"/>
  <c r="M3890" i="121"/>
  <c r="S3865" i="121"/>
  <c r="O3864" i="121"/>
  <c r="S3852" i="121"/>
  <c r="S3828" i="121"/>
  <c r="L3828" i="121"/>
  <c r="P3823" i="121"/>
  <c r="L3819" i="121"/>
  <c r="M3814" i="121"/>
  <c r="N4595" i="121"/>
  <c r="O4594" i="121"/>
  <c r="P4590" i="121"/>
  <c r="L4588" i="121"/>
  <c r="M4587" i="121"/>
  <c r="N4586" i="121"/>
  <c r="S4579" i="121"/>
  <c r="L4578" i="121"/>
  <c r="M4574" i="121"/>
  <c r="N4573" i="121"/>
  <c r="O4572" i="121"/>
  <c r="P4571" i="121"/>
  <c r="Q4570" i="121"/>
  <c r="R4556" i="121"/>
  <c r="L4555" i="121"/>
  <c r="M4554" i="121"/>
  <c r="R4548" i="121"/>
  <c r="L4547" i="121"/>
  <c r="M4546" i="121"/>
  <c r="R4532" i="121"/>
  <c r="O4524" i="121"/>
  <c r="P4523" i="121"/>
  <c r="Q4522" i="121"/>
  <c r="S4517" i="121"/>
  <c r="L4516" i="121"/>
  <c r="M4515" i="121"/>
  <c r="Q4509" i="121"/>
  <c r="O4500" i="121"/>
  <c r="P4499" i="121"/>
  <c r="O4495" i="121"/>
  <c r="R4494" i="121"/>
  <c r="M4490" i="121"/>
  <c r="M4484" i="121"/>
  <c r="L4479" i="121"/>
  <c r="N4476" i="121"/>
  <c r="N4475" i="121"/>
  <c r="N4474" i="121"/>
  <c r="Q4473" i="121"/>
  <c r="S4470" i="121"/>
  <c r="M4466" i="121"/>
  <c r="P4465" i="121"/>
  <c r="R4461" i="121"/>
  <c r="M4460" i="121"/>
  <c r="O4457" i="121"/>
  <c r="S4453" i="121"/>
  <c r="Q4447" i="121"/>
  <c r="P4434" i="121"/>
  <c r="O4433" i="121"/>
  <c r="N4430" i="121"/>
  <c r="O4429" i="121"/>
  <c r="R4424" i="121"/>
  <c r="S4423" i="121"/>
  <c r="L4420" i="121"/>
  <c r="P4418" i="121"/>
  <c r="S4407" i="121"/>
  <c r="S4399" i="121"/>
  <c r="Q4393" i="121"/>
  <c r="O4378" i="121"/>
  <c r="Q4351" i="121"/>
  <c r="N4319" i="121"/>
  <c r="Q4311" i="121"/>
  <c r="L4310" i="121"/>
  <c r="O4297" i="121"/>
  <c r="L4262" i="121"/>
  <c r="M4261" i="121"/>
  <c r="Q4247" i="121"/>
  <c r="P4232" i="121"/>
  <c r="S4202" i="121"/>
  <c r="S4189" i="121"/>
  <c r="P4189" i="121"/>
  <c r="Q4175" i="121"/>
  <c r="N4171" i="121"/>
  <c r="O4170" i="121"/>
  <c r="S4158" i="121"/>
  <c r="L4157" i="121"/>
  <c r="L4142" i="121"/>
  <c r="M4141" i="121"/>
  <c r="L4134" i="121"/>
  <c r="M4133" i="121"/>
  <c r="L4126" i="121"/>
  <c r="N4123" i="121"/>
  <c r="O4122" i="121"/>
  <c r="P4121" i="121"/>
  <c r="L4120" i="121"/>
  <c r="M4119" i="121"/>
  <c r="O4113" i="121"/>
  <c r="R4111" i="121"/>
  <c r="Q4103" i="121"/>
  <c r="L4102" i="121"/>
  <c r="M4101" i="121"/>
  <c r="S4097" i="121"/>
  <c r="N4065" i="121"/>
  <c r="Q4052" i="121"/>
  <c r="L4043" i="121"/>
  <c r="M4036" i="121"/>
  <c r="R4029" i="121"/>
  <c r="P4023" i="121"/>
  <c r="S4018" i="121"/>
  <c r="N4005" i="121"/>
  <c r="L4000" i="121"/>
  <c r="N3985" i="121"/>
  <c r="N3969" i="121"/>
  <c r="O3969" i="121"/>
  <c r="S3961" i="121"/>
  <c r="O3960" i="121"/>
  <c r="N3948" i="121"/>
  <c r="Q3942" i="121"/>
  <c r="R3938" i="121"/>
  <c r="M3937" i="121"/>
  <c r="S3932" i="121"/>
  <c r="N3921" i="121"/>
  <c r="N3905" i="121"/>
  <c r="Q3905" i="121"/>
  <c r="L3899" i="121"/>
  <c r="S3884" i="121"/>
  <c r="N3873" i="121"/>
  <c r="Q3873" i="121"/>
  <c r="L3867" i="121"/>
  <c r="P3855" i="121"/>
  <c r="L3851" i="121"/>
  <c r="N4618" i="121"/>
  <c r="O4612" i="121"/>
  <c r="O4599" i="121"/>
  <c r="S4598" i="121"/>
  <c r="L4597" i="121"/>
  <c r="M4596" i="121"/>
  <c r="Q4589" i="121"/>
  <c r="S4578" i="121"/>
  <c r="L4575" i="121"/>
  <c r="P4566" i="121"/>
  <c r="S4555" i="121"/>
  <c r="L4554" i="121"/>
  <c r="S4547" i="121"/>
  <c r="L4546" i="121"/>
  <c r="L4527" i="121"/>
  <c r="M4526" i="121"/>
  <c r="N4525" i="121"/>
  <c r="O4519" i="121"/>
  <c r="R4518" i="121"/>
  <c r="R4508" i="121"/>
  <c r="L4507" i="121"/>
  <c r="M4506" i="121"/>
  <c r="N4501" i="121"/>
  <c r="P4494" i="121"/>
  <c r="R4485" i="121"/>
  <c r="S4484" i="121"/>
  <c r="S4481" i="121"/>
  <c r="M4477" i="121"/>
  <c r="S4468" i="121"/>
  <c r="Q4467" i="121"/>
  <c r="N4461" i="121"/>
  <c r="M4459" i="121"/>
  <c r="R4453" i="121"/>
  <c r="P4449" i="121"/>
  <c r="N4449" i="121"/>
  <c r="Q4446" i="121"/>
  <c r="L4437" i="121"/>
  <c r="P4426" i="121"/>
  <c r="S4421" i="121"/>
  <c r="L4414" i="121"/>
  <c r="P4413" i="121"/>
  <c r="P4405" i="121"/>
  <c r="R4400" i="121"/>
  <c r="Q4377" i="121"/>
  <c r="P4377" i="121"/>
  <c r="L4366" i="121"/>
  <c r="M4365" i="121"/>
  <c r="L4362" i="121"/>
  <c r="P4361" i="121"/>
  <c r="P4352" i="121"/>
  <c r="P4333" i="121"/>
  <c r="S4318" i="121"/>
  <c r="L4317" i="121"/>
  <c r="M4301" i="121"/>
  <c r="Q4287" i="121"/>
  <c r="L4286" i="121"/>
  <c r="M4285" i="121"/>
  <c r="N4255" i="121"/>
  <c r="L4253" i="121"/>
  <c r="O4233" i="121"/>
  <c r="L4222" i="121"/>
  <c r="M4221" i="121"/>
  <c r="S4198" i="121"/>
  <c r="L4197" i="121"/>
  <c r="L4190" i="121"/>
  <c r="M4189" i="121"/>
  <c r="O4186" i="121"/>
  <c r="P4176" i="121"/>
  <c r="S4170" i="121"/>
  <c r="L4169" i="121"/>
  <c r="N4157" i="121"/>
  <c r="N4139" i="121"/>
  <c r="O4138" i="121"/>
  <c r="P4137" i="121"/>
  <c r="Q4136" i="121"/>
  <c r="R4135" i="121"/>
  <c r="N4131" i="121"/>
  <c r="O4130" i="121"/>
  <c r="P4129" i="121"/>
  <c r="L4128" i="121"/>
  <c r="Q4122" i="121"/>
  <c r="R4121" i="121"/>
  <c r="Q4112" i="121"/>
  <c r="P4104" i="121"/>
  <c r="R4103" i="121"/>
  <c r="N4099" i="121"/>
  <c r="R4098" i="121"/>
  <c r="P4097" i="121"/>
  <c r="S4076" i="121"/>
  <c r="P4068" i="121"/>
  <c r="N4063" i="121"/>
  <c r="R4053" i="121"/>
  <c r="S4052" i="121"/>
  <c r="R4038" i="121"/>
  <c r="S4017" i="121"/>
  <c r="R3986" i="121"/>
  <c r="N3980" i="121"/>
  <c r="P3972" i="121"/>
  <c r="P3967" i="121"/>
  <c r="S3948" i="121"/>
  <c r="O3937" i="121"/>
  <c r="M3922" i="121"/>
  <c r="N3916" i="121"/>
  <c r="P3908" i="121"/>
  <c r="S3892" i="121"/>
  <c r="L3892" i="121"/>
  <c r="P3887" i="121"/>
  <c r="Q3886" i="121"/>
  <c r="P3876" i="121"/>
  <c r="R3861" i="121"/>
  <c r="N3860" i="121"/>
  <c r="S3845" i="121"/>
  <c r="L3840" i="121"/>
  <c r="P3831" i="121"/>
  <c r="Q3814" i="121"/>
  <c r="R3813" i="121"/>
  <c r="N4613" i="121"/>
  <c r="P4598" i="121"/>
  <c r="M4595" i="121"/>
  <c r="N4594" i="121"/>
  <c r="R4587" i="121"/>
  <c r="S4587" i="121"/>
  <c r="L4586" i="121"/>
  <c r="N4581" i="121"/>
  <c r="O4580" i="121"/>
  <c r="P4579" i="121"/>
  <c r="Q4578" i="121"/>
  <c r="R4574" i="121"/>
  <c r="S4573" i="121"/>
  <c r="L4572" i="121"/>
  <c r="M4571" i="121"/>
  <c r="N4570" i="121"/>
  <c r="Q4564" i="121"/>
  <c r="P4531" i="121"/>
  <c r="Q4530" i="121"/>
  <c r="L4524" i="121"/>
  <c r="M4523" i="121"/>
  <c r="N4522" i="121"/>
  <c r="M4514" i="121"/>
  <c r="R4507" i="121"/>
  <c r="S4507" i="121"/>
  <c r="L4506" i="121"/>
  <c r="L4503" i="121"/>
  <c r="M4502" i="121"/>
  <c r="R4492" i="121"/>
  <c r="L4491" i="121"/>
  <c r="S4480" i="121"/>
  <c r="S4478" i="121"/>
  <c r="L4477" i="121"/>
  <c r="M4476" i="121"/>
  <c r="Q4471" i="121"/>
  <c r="O4468" i="121"/>
  <c r="Q4463" i="121"/>
  <c r="N4460" i="121"/>
  <c r="P4459" i="121"/>
  <c r="O4456" i="121"/>
  <c r="Q4445" i="121"/>
  <c r="L4424" i="121"/>
  <c r="N4420" i="121"/>
  <c r="L4416" i="121"/>
  <c r="M4415" i="121"/>
  <c r="M4407" i="121"/>
  <c r="R4398" i="121"/>
  <c r="R4375" i="121"/>
  <c r="Q4367" i="121"/>
  <c r="O4362" i="121"/>
  <c r="O4353" i="121"/>
  <c r="L4334" i="121"/>
  <c r="M4333" i="121"/>
  <c r="P4317" i="121"/>
  <c r="L4302" i="121"/>
  <c r="P4297" i="121"/>
  <c r="P4288" i="121"/>
  <c r="S4254" i="121"/>
  <c r="Q4223" i="121"/>
  <c r="P4197" i="121"/>
  <c r="N4187" i="121"/>
  <c r="R4183" i="121"/>
  <c r="Q4159" i="121"/>
  <c r="L4158" i="121"/>
  <c r="M4157" i="121"/>
  <c r="S4138" i="121"/>
  <c r="L4137" i="121"/>
  <c r="Q4130" i="121"/>
  <c r="R4129" i="121"/>
  <c r="M4109" i="121"/>
  <c r="Q4104" i="121"/>
  <c r="O4098" i="121"/>
  <c r="M4079" i="121"/>
  <c r="P4078" i="121"/>
  <c r="R4062" i="121"/>
  <c r="S4061" i="121"/>
  <c r="S4037" i="121"/>
  <c r="L4032" i="121"/>
  <c r="P4031" i="121"/>
  <c r="O4029" i="121"/>
  <c r="R4018" i="121"/>
  <c r="M4014" i="121"/>
  <c r="Q4006" i="121"/>
  <c r="R4005" i="121"/>
  <c r="S4001" i="121"/>
  <c r="Q4001" i="121"/>
  <c r="S3993" i="121"/>
  <c r="O3992" i="121"/>
  <c r="S3980" i="121"/>
  <c r="O3976" i="121"/>
  <c r="L3956" i="121"/>
  <c r="P3951" i="121"/>
  <c r="Q3950" i="121"/>
  <c r="N3937" i="121"/>
  <c r="S3929" i="121"/>
  <c r="O3928" i="121"/>
  <c r="S3916" i="121"/>
  <c r="R3893" i="121"/>
  <c r="N3892" i="121"/>
  <c r="L3883" i="121"/>
  <c r="O3837" i="121"/>
  <c r="N3825" i="121"/>
  <c r="L4583" i="121"/>
  <c r="M4582" i="121"/>
  <c r="O4575" i="121"/>
  <c r="S4563" i="121"/>
  <c r="L4562" i="121"/>
  <c r="N4557" i="121"/>
  <c r="O4556" i="121"/>
  <c r="P4555" i="121"/>
  <c r="Q4554" i="121"/>
  <c r="L4551" i="121"/>
  <c r="M4550" i="121"/>
  <c r="N4549" i="121"/>
  <c r="O4548" i="121"/>
  <c r="P4547" i="121"/>
  <c r="Q4546" i="121"/>
  <c r="L4535" i="121"/>
  <c r="M4534" i="121"/>
  <c r="N4533" i="121"/>
  <c r="O4532" i="121"/>
  <c r="O4527" i="121"/>
  <c r="R4526" i="121"/>
  <c r="S4525" i="121"/>
  <c r="R4516" i="121"/>
  <c r="L4515" i="121"/>
  <c r="L4514" i="121"/>
  <c r="S4491" i="121"/>
  <c r="L4490" i="121"/>
  <c r="O4482" i="121"/>
  <c r="R4480" i="121"/>
  <c r="R4479" i="121"/>
  <c r="R4478" i="121"/>
  <c r="L4476" i="121"/>
  <c r="L4475" i="121"/>
  <c r="R4470" i="121"/>
  <c r="P4463" i="121"/>
  <c r="Q4462" i="121"/>
  <c r="O4455" i="121"/>
  <c r="L4435" i="121"/>
  <c r="N4429" i="121"/>
  <c r="Q4427" i="121"/>
  <c r="L4408" i="121"/>
  <c r="P4400" i="121"/>
  <c r="N4396" i="121"/>
  <c r="N4394" i="121"/>
  <c r="Q4384" i="121"/>
  <c r="R4383" i="121"/>
  <c r="Q4376" i="121"/>
  <c r="P4368" i="121"/>
  <c r="M4357" i="121"/>
  <c r="S4326" i="121"/>
  <c r="L4325" i="121"/>
  <c r="L4318" i="121"/>
  <c r="M4317" i="121"/>
  <c r="Q4303" i="121"/>
  <c r="O4298" i="121"/>
  <c r="O4289" i="121"/>
  <c r="P4269" i="121"/>
  <c r="M4253" i="121"/>
  <c r="P4249" i="121"/>
  <c r="M4237" i="121"/>
  <c r="L4233" i="121"/>
  <c r="P4224" i="121"/>
  <c r="N4211" i="121"/>
  <c r="L4198" i="121"/>
  <c r="M4197" i="121"/>
  <c r="P4193" i="121"/>
  <c r="Q4184" i="121"/>
  <c r="S4166" i="121"/>
  <c r="L4165" i="121"/>
  <c r="P4160" i="121"/>
  <c r="Q4120" i="121"/>
  <c r="R4119" i="121"/>
  <c r="L4110" i="121"/>
  <c r="N4107" i="121"/>
  <c r="O4106" i="121"/>
  <c r="P4105" i="121"/>
  <c r="M4093" i="121"/>
  <c r="L4075" i="121"/>
  <c r="L4068" i="121"/>
  <c r="R4061" i="121"/>
  <c r="P4055" i="121"/>
  <c r="N4049" i="121"/>
  <c r="M4044" i="121"/>
  <c r="S4025" i="121"/>
  <c r="O4024" i="121"/>
  <c r="L4020" i="121"/>
  <c r="Q3982" i="121"/>
  <c r="M3978" i="121"/>
  <c r="R3957" i="121"/>
  <c r="N3956" i="121"/>
  <c r="L3947" i="121"/>
  <c r="P3940" i="121"/>
  <c r="M3927" i="121"/>
  <c r="N3918" i="121"/>
  <c r="M3914" i="121"/>
  <c r="P3863" i="121"/>
  <c r="P3847" i="121"/>
  <c r="Q3846" i="121"/>
  <c r="R3845" i="121"/>
  <c r="O3841" i="121"/>
  <c r="M3826" i="121"/>
  <c r="N3820" i="121"/>
  <c r="P3812" i="121"/>
  <c r="L4615" i="121"/>
  <c r="R4596" i="121"/>
  <c r="O4588" i="121"/>
  <c r="P4587" i="121"/>
  <c r="Q4586" i="121"/>
  <c r="L4581" i="121"/>
  <c r="M4580" i="121"/>
  <c r="N4579" i="121"/>
  <c r="O4578" i="121"/>
  <c r="P4573" i="121"/>
  <c r="Q4573" i="121"/>
  <c r="S4562" i="121"/>
  <c r="L4559" i="121"/>
  <c r="M4558" i="121"/>
  <c r="N4552" i="121"/>
  <c r="M4531" i="121"/>
  <c r="N4530" i="121"/>
  <c r="O4526" i="121"/>
  <c r="P4526" i="121"/>
  <c r="R4515" i="121"/>
  <c r="S4515" i="121"/>
  <c r="M4510" i="121"/>
  <c r="N4509" i="121"/>
  <c r="O4508" i="121"/>
  <c r="P4507" i="121"/>
  <c r="Q4506" i="121"/>
  <c r="R4490" i="121"/>
  <c r="S4477" i="121"/>
  <c r="P4476" i="121"/>
  <c r="Q4470" i="121"/>
  <c r="Q4469" i="121"/>
  <c r="R4468" i="121"/>
  <c r="P4462" i="121"/>
  <c r="Q4461" i="121"/>
  <c r="M4435" i="121"/>
  <c r="O4418" i="121"/>
  <c r="O4401" i="121"/>
  <c r="S4383" i="121"/>
  <c r="L4380" i="121"/>
  <c r="M4373" i="121"/>
  <c r="L4358" i="121"/>
  <c r="N4355" i="121"/>
  <c r="S4325" i="121"/>
  <c r="N4315" i="121"/>
  <c r="R4311" i="121"/>
  <c r="P4304" i="121"/>
  <c r="P4293" i="121"/>
  <c r="N4290" i="121"/>
  <c r="L4270" i="121"/>
  <c r="M4269" i="121"/>
  <c r="L4254" i="121"/>
  <c r="O4250" i="121"/>
  <c r="R4247" i="121"/>
  <c r="L4238" i="121"/>
  <c r="S4234" i="121"/>
  <c r="O4225" i="121"/>
  <c r="N4195" i="121"/>
  <c r="O4194" i="121"/>
  <c r="L4193" i="121"/>
  <c r="M4181" i="121"/>
  <c r="S4165" i="121"/>
  <c r="P4165" i="121"/>
  <c r="O4161" i="121"/>
  <c r="S4136" i="121"/>
  <c r="L4135" i="121"/>
  <c r="Q4128" i="121"/>
  <c r="R4127" i="121"/>
  <c r="N4119" i="121"/>
  <c r="Q4111" i="121"/>
  <c r="Q4106" i="121"/>
  <c r="R4105" i="121"/>
  <c r="L4094" i="121"/>
  <c r="N4070" i="121"/>
  <c r="R4070" i="121"/>
  <c r="Q4059" i="121"/>
  <c r="N4052" i="121"/>
  <c r="R4050" i="121"/>
  <c r="R4046" i="121"/>
  <c r="Q4038" i="121"/>
  <c r="R4037" i="121"/>
  <c r="O4033" i="121"/>
  <c r="N4023" i="121"/>
  <c r="S4012" i="121"/>
  <c r="P4004" i="121"/>
  <c r="O3997" i="121"/>
  <c r="S3991" i="121"/>
  <c r="P3983" i="121"/>
  <c r="L3979" i="121"/>
  <c r="L3924" i="121"/>
  <c r="P3919" i="121"/>
  <c r="L3915" i="121"/>
  <c r="P3895" i="121"/>
  <c r="M3878" i="121"/>
  <c r="N3857" i="121"/>
  <c r="N3841" i="121"/>
  <c r="Q3841" i="121"/>
  <c r="S3833" i="121"/>
  <c r="O3832" i="121"/>
  <c r="S3820" i="121"/>
  <c r="M3794" i="121"/>
  <c r="N3788" i="121"/>
  <c r="L3752" i="121"/>
  <c r="N3732" i="121"/>
  <c r="L3723" i="121"/>
  <c r="M3718" i="121"/>
  <c r="P3703" i="121"/>
  <c r="L3699" i="121"/>
  <c r="Q3686" i="121"/>
  <c r="S3681" i="121"/>
  <c r="M3667" i="121"/>
  <c r="P3660" i="121"/>
  <c r="S3643" i="121"/>
  <c r="N3642" i="121"/>
  <c r="O3627" i="121"/>
  <c r="R3606" i="121"/>
  <c r="L3595" i="121"/>
  <c r="P3591" i="121"/>
  <c r="M3578" i="121"/>
  <c r="O3578" i="121"/>
  <c r="P3568" i="121"/>
  <c r="L3563" i="121"/>
  <c r="M3543" i="121"/>
  <c r="R3542" i="121"/>
  <c r="Q3534" i="121"/>
  <c r="O3522" i="121"/>
  <c r="M3503" i="121"/>
  <c r="O3493" i="121"/>
  <c r="P3492" i="121"/>
  <c r="S3484" i="121"/>
  <c r="P3479" i="121"/>
  <c r="S3473" i="121"/>
  <c r="R3458" i="121"/>
  <c r="P3455" i="121"/>
  <c r="O3437" i="121"/>
  <c r="S3428" i="121"/>
  <c r="N3422" i="121"/>
  <c r="P3422" i="121"/>
  <c r="O3394" i="121"/>
  <c r="L3371" i="121"/>
  <c r="L3344" i="121"/>
  <c r="O3341" i="121"/>
  <c r="L3326" i="121"/>
  <c r="P3318" i="121"/>
  <c r="N3294" i="121"/>
  <c r="P3294" i="121"/>
  <c r="L3288" i="121"/>
  <c r="M3282" i="121"/>
  <c r="M3281" i="121"/>
  <c r="S3259" i="121"/>
  <c r="P3177" i="121"/>
  <c r="L3057" i="121"/>
  <c r="M2984" i="121"/>
  <c r="P2957" i="121"/>
  <c r="L2873" i="121"/>
  <c r="Q2836" i="121"/>
  <c r="L2763" i="121"/>
  <c r="M2692" i="121"/>
  <c r="O2692" i="121"/>
  <c r="N2514" i="121"/>
  <c r="O2514" i="121"/>
  <c r="P2491" i="121"/>
  <c r="N2491" i="121"/>
  <c r="O2204" i="121"/>
  <c r="P2204" i="121"/>
  <c r="Q810" i="121"/>
  <c r="P810" i="121"/>
  <c r="S39" i="121"/>
  <c r="S3809" i="121"/>
  <c r="O3809" i="121"/>
  <c r="S3788" i="121"/>
  <c r="O3784" i="121"/>
  <c r="N3764" i="121"/>
  <c r="L3755" i="121"/>
  <c r="N3750" i="121"/>
  <c r="Q3731" i="121"/>
  <c r="S3717" i="121"/>
  <c r="L3712" i="121"/>
  <c r="P3711" i="121"/>
  <c r="N3697" i="121"/>
  <c r="O3681" i="121"/>
  <c r="O3659" i="121"/>
  <c r="R3645" i="121"/>
  <c r="R3643" i="121"/>
  <c r="Q3607" i="121"/>
  <c r="Q3606" i="121"/>
  <c r="L3596" i="121"/>
  <c r="N3582" i="121"/>
  <c r="Q3579" i="121"/>
  <c r="L3566" i="121"/>
  <c r="S3549" i="121"/>
  <c r="Q3542" i="121"/>
  <c r="P3527" i="121"/>
  <c r="L3524" i="121"/>
  <c r="P3502" i="121"/>
  <c r="Q3491" i="121"/>
  <c r="P3484" i="121"/>
  <c r="R3484" i="121"/>
  <c r="O3472" i="121"/>
  <c r="O3469" i="121"/>
  <c r="O3463" i="121"/>
  <c r="Q3461" i="121"/>
  <c r="O3455" i="121"/>
  <c r="P3447" i="121"/>
  <c r="Q3446" i="121"/>
  <c r="P3439" i="121"/>
  <c r="Q3438" i="121"/>
  <c r="Q3403" i="121"/>
  <c r="P3326" i="121"/>
  <c r="O3280" i="121"/>
  <c r="S3273" i="121"/>
  <c r="M3273" i="121"/>
  <c r="M3269" i="121"/>
  <c r="S3169" i="121"/>
  <c r="R3156" i="121"/>
  <c r="Q3132" i="121"/>
  <c r="R3123" i="121"/>
  <c r="L3002" i="121"/>
  <c r="S3002" i="121"/>
  <c r="L2977" i="121"/>
  <c r="O2958" i="121"/>
  <c r="L2898" i="121"/>
  <c r="S2898" i="121"/>
  <c r="L2879" i="121"/>
  <c r="N2879" i="121"/>
  <c r="N2845" i="121"/>
  <c r="P2845" i="121"/>
  <c r="O2768" i="121"/>
  <c r="P2768" i="121"/>
  <c r="Q2758" i="121"/>
  <c r="R2758" i="121"/>
  <c r="N2754" i="121"/>
  <c r="L2709" i="121"/>
  <c r="L2538" i="121"/>
  <c r="O2538" i="121"/>
  <c r="M2531" i="121"/>
  <c r="N2531" i="121"/>
  <c r="M2322" i="121"/>
  <c r="R2322" i="121"/>
  <c r="Q3809" i="121"/>
  <c r="N3692" i="121"/>
  <c r="O3679" i="121"/>
  <c r="S3660" i="121"/>
  <c r="Q3654" i="121"/>
  <c r="S3652" i="121"/>
  <c r="M3643" i="121"/>
  <c r="P3626" i="121"/>
  <c r="P3593" i="121"/>
  <c r="O3553" i="121"/>
  <c r="R3522" i="121"/>
  <c r="O3490" i="121"/>
  <c r="L3448" i="121"/>
  <c r="M3442" i="121"/>
  <c r="M3441" i="121"/>
  <c r="L3396" i="121"/>
  <c r="L3395" i="121"/>
  <c r="R3394" i="121"/>
  <c r="P3391" i="121"/>
  <c r="O3384" i="121"/>
  <c r="P3380" i="121"/>
  <c r="L3364" i="121"/>
  <c r="O3362" i="121"/>
  <c r="P3350" i="121"/>
  <c r="O3343" i="121"/>
  <c r="O3333" i="121"/>
  <c r="S3324" i="121"/>
  <c r="O3320" i="121"/>
  <c r="Q3310" i="121"/>
  <c r="O3309" i="121"/>
  <c r="R3293" i="121"/>
  <c r="R3292" i="121"/>
  <c r="M3274" i="121"/>
  <c r="L3270" i="121"/>
  <c r="R3252" i="121"/>
  <c r="M3239" i="121"/>
  <c r="R3202" i="121"/>
  <c r="L3202" i="121"/>
  <c r="R3169" i="121"/>
  <c r="R3099" i="121"/>
  <c r="L3073" i="121"/>
  <c r="M3072" i="121"/>
  <c r="R3059" i="121"/>
  <c r="O3038" i="121"/>
  <c r="Q2908" i="121"/>
  <c r="Q2714" i="121"/>
  <c r="M3807" i="121"/>
  <c r="L3787" i="121"/>
  <c r="N3782" i="121"/>
  <c r="P3767" i="121"/>
  <c r="N3729" i="121"/>
  <c r="R3717" i="121"/>
  <c r="S3713" i="121"/>
  <c r="O3704" i="121"/>
  <c r="S3692" i="121"/>
  <c r="L3672" i="121"/>
  <c r="Q3667" i="121"/>
  <c r="N3662" i="121"/>
  <c r="P3655" i="121"/>
  <c r="M3627" i="121"/>
  <c r="R3613" i="121"/>
  <c r="O3608" i="121"/>
  <c r="S3593" i="121"/>
  <c r="Q3581" i="121"/>
  <c r="P3566" i="121"/>
  <c r="Q3547" i="121"/>
  <c r="O3541" i="121"/>
  <c r="R3535" i="121"/>
  <c r="Q3518" i="121"/>
  <c r="P3497" i="121"/>
  <c r="L3428" i="121"/>
  <c r="O3426" i="121"/>
  <c r="M3401" i="121"/>
  <c r="O3391" i="121"/>
  <c r="L3388" i="121"/>
  <c r="R3386" i="121"/>
  <c r="P3375" i="121"/>
  <c r="M3354" i="121"/>
  <c r="P3335" i="121"/>
  <c r="R3330" i="121"/>
  <c r="R3325" i="121"/>
  <c r="R3324" i="121"/>
  <c r="P3311" i="121"/>
  <c r="M3305" i="121"/>
  <c r="O3298" i="121"/>
  <c r="O3271" i="121"/>
  <c r="L3259" i="121"/>
  <c r="L3161" i="121"/>
  <c r="L3149" i="121"/>
  <c r="Q3149" i="121"/>
  <c r="N3144" i="121"/>
  <c r="N3143" i="121"/>
  <c r="R3091" i="121"/>
  <c r="O2918" i="121"/>
  <c r="Q2900" i="121"/>
  <c r="L2847" i="121"/>
  <c r="N2847" i="121"/>
  <c r="L2841" i="121"/>
  <c r="O2738" i="121"/>
  <c r="R2406" i="121"/>
  <c r="S2406" i="121"/>
  <c r="N3796" i="121"/>
  <c r="N3761" i="121"/>
  <c r="S3745" i="121"/>
  <c r="L3745" i="121"/>
  <c r="O3736" i="121"/>
  <c r="O3713" i="121"/>
  <c r="N3694" i="121"/>
  <c r="R3664" i="121"/>
  <c r="O3642" i="121"/>
  <c r="R3626" i="121"/>
  <c r="S3620" i="121"/>
  <c r="N3618" i="121"/>
  <c r="O3610" i="121"/>
  <c r="P3598" i="121"/>
  <c r="R3591" i="121"/>
  <c r="Q3589" i="121"/>
  <c r="R3581" i="121"/>
  <c r="S3572" i="121"/>
  <c r="N3570" i="121"/>
  <c r="S3565" i="121"/>
  <c r="P3564" i="121"/>
  <c r="S3561" i="121"/>
  <c r="L3548" i="121"/>
  <c r="Q3510" i="121"/>
  <c r="Q3502" i="121"/>
  <c r="L3499" i="121"/>
  <c r="O3480" i="121"/>
  <c r="O3471" i="121"/>
  <c r="Q3459" i="121"/>
  <c r="M3433" i="121"/>
  <c r="R3402" i="121"/>
  <c r="S3401" i="121"/>
  <c r="P3399" i="121"/>
  <c r="Q3390" i="121"/>
  <c r="P3382" i="121"/>
  <c r="O3375" i="121"/>
  <c r="Q3365" i="121"/>
  <c r="M3313" i="121"/>
  <c r="P3286" i="121"/>
  <c r="M3285" i="121"/>
  <c r="P3278" i="121"/>
  <c r="M3277" i="121"/>
  <c r="Q3267" i="121"/>
  <c r="Q3227" i="121"/>
  <c r="O3126" i="121"/>
  <c r="Q3092" i="121"/>
  <c r="R3083" i="121"/>
  <c r="L3066" i="121"/>
  <c r="S3066" i="121"/>
  <c r="L3041" i="121"/>
  <c r="P3005" i="121"/>
  <c r="P2941" i="121"/>
  <c r="O2910" i="121"/>
  <c r="L2839" i="121"/>
  <c r="N2839" i="121"/>
  <c r="P2761" i="121"/>
  <c r="P2751" i="121"/>
  <c r="L2740" i="121"/>
  <c r="L2735" i="121"/>
  <c r="O2666" i="121"/>
  <c r="N2666" i="121"/>
  <c r="R2433" i="121"/>
  <c r="P2433" i="121"/>
  <c r="M3762" i="121"/>
  <c r="Q3745" i="121"/>
  <c r="L3739" i="121"/>
  <c r="P3735" i="121"/>
  <c r="P3695" i="121"/>
  <c r="L3691" i="121"/>
  <c r="Q3647" i="121"/>
  <c r="Q3643" i="121"/>
  <c r="O3618" i="121"/>
  <c r="M3599" i="121"/>
  <c r="N3574" i="121"/>
  <c r="O3554" i="121"/>
  <c r="M3549" i="121"/>
  <c r="Q3543" i="121"/>
  <c r="P3534" i="121"/>
  <c r="P3524" i="121"/>
  <c r="S3516" i="121"/>
  <c r="O3512" i="121"/>
  <c r="R3487" i="121"/>
  <c r="Q3478" i="121"/>
  <c r="Q3467" i="121"/>
  <c r="N3454" i="121"/>
  <c r="O3399" i="121"/>
  <c r="Q3397" i="121"/>
  <c r="P3390" i="121"/>
  <c r="Q3358" i="121"/>
  <c r="P3351" i="121"/>
  <c r="Q3350" i="121"/>
  <c r="L3332" i="121"/>
  <c r="L3331" i="121"/>
  <c r="O3303" i="121"/>
  <c r="M3301" i="121"/>
  <c r="L3300" i="121"/>
  <c r="L3299" i="121"/>
  <c r="R3298" i="121"/>
  <c r="M3290" i="121"/>
  <c r="Q3277" i="121"/>
  <c r="R3266" i="121"/>
  <c r="O3266" i="121"/>
  <c r="M3250" i="121"/>
  <c r="N3249" i="121"/>
  <c r="O3205" i="121"/>
  <c r="L3205" i="121"/>
  <c r="Q3142" i="121"/>
  <c r="O3142" i="121"/>
  <c r="M3136" i="121"/>
  <c r="P3093" i="121"/>
  <c r="Q3084" i="121"/>
  <c r="L3017" i="121"/>
  <c r="O3006" i="121"/>
  <c r="Q2972" i="121"/>
  <c r="R2963" i="121"/>
  <c r="L2913" i="121"/>
  <c r="O2886" i="121"/>
  <c r="L2865" i="121"/>
  <c r="L2779" i="121"/>
  <c r="P2779" i="121"/>
  <c r="S2751" i="121"/>
  <c r="R2446" i="121"/>
  <c r="S2446" i="121"/>
  <c r="P3799" i="121"/>
  <c r="S3777" i="121"/>
  <c r="O3777" i="121"/>
  <c r="O3768" i="121"/>
  <c r="N3756" i="121"/>
  <c r="L3748" i="121"/>
  <c r="O3720" i="121"/>
  <c r="R3701" i="121"/>
  <c r="N3700" i="121"/>
  <c r="L3680" i="121"/>
  <c r="S3637" i="121"/>
  <c r="L3627" i="121"/>
  <c r="O3626" i="121"/>
  <c r="N3617" i="121"/>
  <c r="M3617" i="121"/>
  <c r="R3610" i="121"/>
  <c r="L3600" i="121"/>
  <c r="Q3598" i="121"/>
  <c r="O3584" i="121"/>
  <c r="S3580" i="121"/>
  <c r="M3579" i="121"/>
  <c r="N3578" i="121"/>
  <c r="Q3566" i="121"/>
  <c r="S3556" i="121"/>
  <c r="Q3551" i="121"/>
  <c r="P3542" i="121"/>
  <c r="S3532" i="121"/>
  <c r="Q3523" i="121"/>
  <c r="R3516" i="121"/>
  <c r="O3501" i="121"/>
  <c r="R3493" i="121"/>
  <c r="P3478" i="121"/>
  <c r="O3458" i="121"/>
  <c r="O3423" i="121"/>
  <c r="R3418" i="121"/>
  <c r="O3407" i="121"/>
  <c r="O3392" i="121"/>
  <c r="P3364" i="121"/>
  <c r="L3352" i="121"/>
  <c r="M3345" i="121"/>
  <c r="L3339" i="121"/>
  <c r="M3337" i="121"/>
  <c r="M3322" i="121"/>
  <c r="M3309" i="121"/>
  <c r="Q3301" i="121"/>
  <c r="O3295" i="121"/>
  <c r="L3292" i="121"/>
  <c r="Q3291" i="121"/>
  <c r="O3277" i="121"/>
  <c r="O3257" i="121"/>
  <c r="L3251" i="121"/>
  <c r="Q3172" i="121"/>
  <c r="R3163" i="121"/>
  <c r="P3142" i="121"/>
  <c r="L3129" i="121"/>
  <c r="O3094" i="121"/>
  <c r="P3085" i="121"/>
  <c r="L3034" i="121"/>
  <c r="S3034" i="121"/>
  <c r="P2981" i="121"/>
  <c r="Q2964" i="121"/>
  <c r="R2955" i="121"/>
  <c r="L2938" i="121"/>
  <c r="S2938" i="121"/>
  <c r="R2803" i="121"/>
  <c r="N2789" i="121"/>
  <c r="N2765" i="121"/>
  <c r="R2765" i="121"/>
  <c r="S2765" i="121"/>
  <c r="R2752" i="121"/>
  <c r="N2744" i="121"/>
  <c r="R2744" i="121"/>
  <c r="L2711" i="121"/>
  <c r="R2711" i="121"/>
  <c r="Q3806" i="121"/>
  <c r="N3793" i="121"/>
  <c r="Q3777" i="121"/>
  <c r="S3756" i="121"/>
  <c r="Q3661" i="121"/>
  <c r="Q3635" i="121"/>
  <c r="M3621" i="121"/>
  <c r="L3620" i="121"/>
  <c r="R3618" i="121"/>
  <c r="S3617" i="121"/>
  <c r="Q3615" i="121"/>
  <c r="N3601" i="121"/>
  <c r="O3600" i="121"/>
  <c r="Q3591" i="121"/>
  <c r="P3572" i="121"/>
  <c r="P3561" i="121"/>
  <c r="S3540" i="121"/>
  <c r="L3539" i="121"/>
  <c r="R3533" i="121"/>
  <c r="S3492" i="121"/>
  <c r="O3477" i="121"/>
  <c r="M3450" i="121"/>
  <c r="Q3437" i="121"/>
  <c r="R3429" i="121"/>
  <c r="P3414" i="121"/>
  <c r="Q3382" i="121"/>
  <c r="S3380" i="121"/>
  <c r="S3377" i="121"/>
  <c r="S3364" i="121"/>
  <c r="O3335" i="121"/>
  <c r="Q3333" i="121"/>
  <c r="O3327" i="121"/>
  <c r="L3324" i="121"/>
  <c r="N3265" i="121"/>
  <c r="O3225" i="121"/>
  <c r="S3225" i="121"/>
  <c r="L3201" i="121"/>
  <c r="M3191" i="121"/>
  <c r="O3191" i="121"/>
  <c r="P3165" i="121"/>
  <c r="S3106" i="121"/>
  <c r="O3086" i="121"/>
  <c r="P3069" i="121"/>
  <c r="L3049" i="121"/>
  <c r="L3026" i="121"/>
  <c r="S3026" i="121"/>
  <c r="Q2956" i="121"/>
  <c r="L2889" i="121"/>
  <c r="L2792" i="121"/>
  <c r="O2792" i="121"/>
  <c r="N2777" i="121"/>
  <c r="N2772" i="121"/>
  <c r="O2772" i="121"/>
  <c r="S3235" i="121"/>
  <c r="L3234" i="121"/>
  <c r="O3229" i="121"/>
  <c r="M3227" i="121"/>
  <c r="O3204" i="121"/>
  <c r="R3201" i="121"/>
  <c r="Q3191" i="121"/>
  <c r="N3190" i="121"/>
  <c r="M3183" i="121"/>
  <c r="P3176" i="121"/>
  <c r="L3169" i="121"/>
  <c r="Q3164" i="121"/>
  <c r="M3160" i="121"/>
  <c r="L3156" i="121"/>
  <c r="Q3133" i="121"/>
  <c r="R3132" i="121"/>
  <c r="O3131" i="121"/>
  <c r="L3122" i="121"/>
  <c r="Q3100" i="121"/>
  <c r="L3098" i="121"/>
  <c r="L3090" i="121"/>
  <c r="Q3068" i="121"/>
  <c r="M3067" i="121"/>
  <c r="O3064" i="121"/>
  <c r="L3063" i="121"/>
  <c r="M3062" i="121"/>
  <c r="R3061" i="121"/>
  <c r="M3045" i="121"/>
  <c r="O3032" i="121"/>
  <c r="Q3031" i="121"/>
  <c r="R3030" i="121"/>
  <c r="S3029" i="121"/>
  <c r="L3028" i="121"/>
  <c r="M3027" i="121"/>
  <c r="O3024" i="121"/>
  <c r="Q3023" i="121"/>
  <c r="R3022" i="121"/>
  <c r="S3021" i="121"/>
  <c r="L3020" i="121"/>
  <c r="M3019" i="121"/>
  <c r="L3010" i="121"/>
  <c r="O3000" i="121"/>
  <c r="L2999" i="121"/>
  <c r="M2998" i="121"/>
  <c r="R2997" i="121"/>
  <c r="M2981" i="121"/>
  <c r="L2970" i="121"/>
  <c r="L2962" i="121"/>
  <c r="Q2940" i="121"/>
  <c r="O2936" i="121"/>
  <c r="S2916" i="121"/>
  <c r="L2915" i="121"/>
  <c r="L2906" i="121"/>
  <c r="O2896" i="121"/>
  <c r="L2895" i="121"/>
  <c r="M2894" i="121"/>
  <c r="N2893" i="121"/>
  <c r="Q2884" i="121"/>
  <c r="P2879" i="121"/>
  <c r="N2869" i="121"/>
  <c r="P2855" i="121"/>
  <c r="Q2854" i="121"/>
  <c r="R2853" i="121"/>
  <c r="P2847" i="121"/>
  <c r="Q2846" i="121"/>
  <c r="R2845" i="121"/>
  <c r="P2839" i="121"/>
  <c r="Q2838" i="121"/>
  <c r="L2837" i="121"/>
  <c r="M2829" i="121"/>
  <c r="N2823" i="121"/>
  <c r="R2811" i="121"/>
  <c r="L2810" i="121"/>
  <c r="L2807" i="121"/>
  <c r="P2786" i="121"/>
  <c r="P2784" i="121"/>
  <c r="N2773" i="121"/>
  <c r="L2772" i="121"/>
  <c r="Q2769" i="121"/>
  <c r="O2755" i="121"/>
  <c r="Q2753" i="121"/>
  <c r="L2748" i="121"/>
  <c r="P2745" i="121"/>
  <c r="S2744" i="121"/>
  <c r="S2743" i="121"/>
  <c r="M2742" i="121"/>
  <c r="L2741" i="121"/>
  <c r="N2739" i="121"/>
  <c r="Q2736" i="121"/>
  <c r="R2735" i="121"/>
  <c r="R2734" i="121"/>
  <c r="N2723" i="121"/>
  <c r="P2720" i="121"/>
  <c r="N2667" i="121"/>
  <c r="S2653" i="121"/>
  <c r="M2652" i="121"/>
  <c r="Q2646" i="121"/>
  <c r="P2633" i="121"/>
  <c r="L2620" i="121"/>
  <c r="M2619" i="121"/>
  <c r="L2532" i="121"/>
  <c r="M2532" i="121"/>
  <c r="O2492" i="121"/>
  <c r="M2481" i="121"/>
  <c r="Q2447" i="121"/>
  <c r="R2447" i="121"/>
  <c r="P2435" i="121"/>
  <c r="L2429" i="121"/>
  <c r="S2424" i="121"/>
  <c r="M2377" i="121"/>
  <c r="P2377" i="121"/>
  <c r="M2214" i="121"/>
  <c r="N2214" i="121"/>
  <c r="N2126" i="121"/>
  <c r="M2126" i="121"/>
  <c r="N3230" i="121"/>
  <c r="M3229" i="121"/>
  <c r="L3213" i="121"/>
  <c r="L3176" i="121"/>
  <c r="R3174" i="121"/>
  <c r="O3171" i="121"/>
  <c r="M3168" i="121"/>
  <c r="M3166" i="121"/>
  <c r="Q3165" i="121"/>
  <c r="L3164" i="121"/>
  <c r="L3160" i="121"/>
  <c r="O3159" i="121"/>
  <c r="P3152" i="121"/>
  <c r="O3139" i="121"/>
  <c r="P3134" i="121"/>
  <c r="O3096" i="121"/>
  <c r="L3095" i="121"/>
  <c r="M3094" i="121"/>
  <c r="N3093" i="121"/>
  <c r="O3088" i="121"/>
  <c r="L3087" i="121"/>
  <c r="M3086" i="121"/>
  <c r="N3085" i="121"/>
  <c r="L3074" i="121"/>
  <c r="L3068" i="121"/>
  <c r="P3063" i="121"/>
  <c r="Q3062" i="121"/>
  <c r="M3042" i="121"/>
  <c r="P3031" i="121"/>
  <c r="Q3030" i="121"/>
  <c r="R3029" i="121"/>
  <c r="P3023" i="121"/>
  <c r="Q3022" i="121"/>
  <c r="R3021" i="121"/>
  <c r="R3011" i="121"/>
  <c r="O3008" i="121"/>
  <c r="L3007" i="121"/>
  <c r="M3006" i="121"/>
  <c r="N3005" i="121"/>
  <c r="P2999" i="121"/>
  <c r="Q2998" i="121"/>
  <c r="O2979" i="121"/>
  <c r="O2968" i="121"/>
  <c r="L2967" i="121"/>
  <c r="M2966" i="121"/>
  <c r="N2965" i="121"/>
  <c r="O2960" i="121"/>
  <c r="L2959" i="121"/>
  <c r="M2958" i="121"/>
  <c r="N2957" i="121"/>
  <c r="L2946" i="121"/>
  <c r="O2931" i="121"/>
  <c r="O2915" i="121"/>
  <c r="O2904" i="121"/>
  <c r="L2903" i="121"/>
  <c r="M2902" i="121"/>
  <c r="N2901" i="121"/>
  <c r="P2895" i="121"/>
  <c r="Q2894" i="121"/>
  <c r="R2893" i="121"/>
  <c r="P2885" i="121"/>
  <c r="M2874" i="121"/>
  <c r="M2870" i="121"/>
  <c r="Q2812" i="121"/>
  <c r="O2808" i="121"/>
  <c r="Q2793" i="121"/>
  <c r="L2790" i="121"/>
  <c r="N2786" i="121"/>
  <c r="P2783" i="121"/>
  <c r="S2774" i="121"/>
  <c r="S2773" i="121"/>
  <c r="P2769" i="121"/>
  <c r="L2758" i="121"/>
  <c r="N2755" i="121"/>
  <c r="N2753" i="121"/>
  <c r="M2749" i="121"/>
  <c r="O2737" i="121"/>
  <c r="L2724" i="121"/>
  <c r="S2712" i="121"/>
  <c r="Q2704" i="121"/>
  <c r="L2703" i="121"/>
  <c r="N2672" i="121"/>
  <c r="Q2639" i="121"/>
  <c r="O2633" i="121"/>
  <c r="Q2566" i="121"/>
  <c r="S2566" i="121"/>
  <c r="L2560" i="121"/>
  <c r="Q2560" i="121"/>
  <c r="P2553" i="121"/>
  <c r="R2534" i="121"/>
  <c r="S2534" i="121"/>
  <c r="L2482" i="121"/>
  <c r="O2482" i="121"/>
  <c r="L2477" i="121"/>
  <c r="M2473" i="121"/>
  <c r="P2473" i="121"/>
  <c r="R2463" i="121"/>
  <c r="P2448" i="121"/>
  <c r="Q2448" i="121"/>
  <c r="Q2432" i="121"/>
  <c r="R2431" i="121"/>
  <c r="N2427" i="121"/>
  <c r="Q2426" i="121"/>
  <c r="O2426" i="121"/>
  <c r="R2399" i="121"/>
  <c r="P2379" i="121"/>
  <c r="N2379" i="121"/>
  <c r="L2378" i="121"/>
  <c r="O2378" i="121"/>
  <c r="N2285" i="121"/>
  <c r="M2258" i="121"/>
  <c r="Q2258" i="121"/>
  <c r="S2138" i="121"/>
  <c r="N2138" i="121"/>
  <c r="S3243" i="121"/>
  <c r="O3241" i="121"/>
  <c r="N3233" i="121"/>
  <c r="L3230" i="121"/>
  <c r="S3214" i="121"/>
  <c r="N3209" i="121"/>
  <c r="S3206" i="121"/>
  <c r="R3198" i="121"/>
  <c r="R3197" i="121"/>
  <c r="R3196" i="121"/>
  <c r="R3194" i="121"/>
  <c r="R3193" i="121"/>
  <c r="N3175" i="121"/>
  <c r="R3172" i="121"/>
  <c r="R3171" i="121"/>
  <c r="N3166" i="121"/>
  <c r="Q3163" i="121"/>
  <c r="S3162" i="121"/>
  <c r="M3161" i="121"/>
  <c r="R3140" i="121"/>
  <c r="S3139" i="121"/>
  <c r="L3137" i="121"/>
  <c r="M3131" i="121"/>
  <c r="S3130" i="121"/>
  <c r="N3125" i="121"/>
  <c r="M3109" i="121"/>
  <c r="N3095" i="121"/>
  <c r="P3095" i="121"/>
  <c r="Q3094" i="121"/>
  <c r="R3093" i="121"/>
  <c r="P3087" i="121"/>
  <c r="Q3086" i="121"/>
  <c r="R3085" i="121"/>
  <c r="R3075" i="121"/>
  <c r="O3072" i="121"/>
  <c r="L3071" i="121"/>
  <c r="M3070" i="121"/>
  <c r="N3069" i="121"/>
  <c r="R3043" i="121"/>
  <c r="L3042" i="121"/>
  <c r="Q3012" i="121"/>
  <c r="N3007" i="121"/>
  <c r="P3007" i="121"/>
  <c r="Q3006" i="121"/>
  <c r="R3005" i="121"/>
  <c r="M2978" i="121"/>
  <c r="P2967" i="121"/>
  <c r="Q2966" i="121"/>
  <c r="R2965" i="121"/>
  <c r="P2959" i="121"/>
  <c r="Q2958" i="121"/>
  <c r="R2957" i="121"/>
  <c r="R2947" i="121"/>
  <c r="O2944" i="121"/>
  <c r="L2943" i="121"/>
  <c r="M2942" i="121"/>
  <c r="N2941" i="121"/>
  <c r="L2930" i="121"/>
  <c r="M2914" i="121"/>
  <c r="N2903" i="121"/>
  <c r="P2903" i="121"/>
  <c r="Q2902" i="121"/>
  <c r="R2901" i="121"/>
  <c r="N2887" i="121"/>
  <c r="R2875" i="121"/>
  <c r="L2874" i="121"/>
  <c r="L2871" i="121"/>
  <c r="M2853" i="121"/>
  <c r="M2845" i="121"/>
  <c r="R2837" i="121"/>
  <c r="L2835" i="121"/>
  <c r="R2827" i="121"/>
  <c r="L2826" i="121"/>
  <c r="P2813" i="121"/>
  <c r="O2803" i="121"/>
  <c r="M2797" i="121"/>
  <c r="L2789" i="121"/>
  <c r="L2788" i="121"/>
  <c r="O2785" i="121"/>
  <c r="M2782" i="121"/>
  <c r="L2775" i="121"/>
  <c r="M2772" i="121"/>
  <c r="N2770" i="121"/>
  <c r="M2765" i="121"/>
  <c r="P2762" i="121"/>
  <c r="L2756" i="121"/>
  <c r="L2755" i="121"/>
  <c r="P2752" i="121"/>
  <c r="O2746" i="121"/>
  <c r="Q2743" i="121"/>
  <c r="R2738" i="121"/>
  <c r="S2726" i="121"/>
  <c r="O2724" i="121"/>
  <c r="P2715" i="121"/>
  <c r="R2713" i="121"/>
  <c r="P2705" i="121"/>
  <c r="S2694" i="121"/>
  <c r="N2690" i="121"/>
  <c r="Q2680" i="121"/>
  <c r="O2665" i="121"/>
  <c r="N2658" i="121"/>
  <c r="M2641" i="121"/>
  <c r="P2640" i="121"/>
  <c r="S2633" i="121"/>
  <c r="S2609" i="121"/>
  <c r="L2608" i="121"/>
  <c r="M2604" i="121"/>
  <c r="O2602" i="121"/>
  <c r="M2567" i="121"/>
  <c r="S2561" i="121"/>
  <c r="P2544" i="121"/>
  <c r="L2543" i="121"/>
  <c r="Q2535" i="121"/>
  <c r="R2535" i="121"/>
  <c r="R2526" i="121"/>
  <c r="S2496" i="121"/>
  <c r="L2495" i="121"/>
  <c r="Q2483" i="121"/>
  <c r="L2474" i="121"/>
  <c r="O2474" i="121"/>
  <c r="O2449" i="121"/>
  <c r="P2449" i="121"/>
  <c r="M2438" i="121"/>
  <c r="P2427" i="121"/>
  <c r="L2421" i="121"/>
  <c r="O2380" i="121"/>
  <c r="N2350" i="121"/>
  <c r="O2350" i="121"/>
  <c r="S2305" i="121"/>
  <c r="R2305" i="121"/>
  <c r="L2207" i="121"/>
  <c r="M2207" i="121"/>
  <c r="O1801" i="121"/>
  <c r="R1801" i="121"/>
  <c r="O3242" i="121"/>
  <c r="P3236" i="121"/>
  <c r="L3235" i="121"/>
  <c r="M3234" i="121"/>
  <c r="O3231" i="121"/>
  <c r="M3226" i="121"/>
  <c r="N3225" i="121"/>
  <c r="S3211" i="121"/>
  <c r="L3210" i="121"/>
  <c r="L3209" i="121"/>
  <c r="R3206" i="121"/>
  <c r="S3205" i="121"/>
  <c r="Q3198" i="121"/>
  <c r="Q3197" i="121"/>
  <c r="Q3196" i="121"/>
  <c r="Q3194" i="121"/>
  <c r="P3182" i="121"/>
  <c r="P3181" i="121"/>
  <c r="M3175" i="121"/>
  <c r="P3171" i="121"/>
  <c r="R3170" i="121"/>
  <c r="M3169" i="121"/>
  <c r="S3157" i="121"/>
  <c r="L3154" i="121"/>
  <c r="R3148" i="121"/>
  <c r="O3143" i="121"/>
  <c r="L3138" i="121"/>
  <c r="M3137" i="121"/>
  <c r="O3128" i="121"/>
  <c r="L3127" i="121"/>
  <c r="M3126" i="121"/>
  <c r="R3125" i="121"/>
  <c r="M3106" i="121"/>
  <c r="Q3076" i="121"/>
  <c r="P3071" i="121"/>
  <c r="Q3070" i="121"/>
  <c r="R3069" i="121"/>
  <c r="O3059" i="121"/>
  <c r="M3043" i="121"/>
  <c r="M3029" i="121"/>
  <c r="M3021" i="121"/>
  <c r="P3013" i="121"/>
  <c r="O2995" i="121"/>
  <c r="L2978" i="121"/>
  <c r="Q2948" i="121"/>
  <c r="P2943" i="121"/>
  <c r="Q2942" i="121"/>
  <c r="R2941" i="121"/>
  <c r="L2914" i="121"/>
  <c r="R2909" i="121"/>
  <c r="M2893" i="121"/>
  <c r="Q2876" i="121"/>
  <c r="O2872" i="121"/>
  <c r="S2852" i="121"/>
  <c r="L2851" i="121"/>
  <c r="S2844" i="121"/>
  <c r="L2843" i="121"/>
  <c r="S2836" i="121"/>
  <c r="Q2828" i="121"/>
  <c r="O2814" i="121"/>
  <c r="N2813" i="121"/>
  <c r="L2802" i="121"/>
  <c r="L2797" i="121"/>
  <c r="M2796" i="121"/>
  <c r="O2794" i="121"/>
  <c r="Q2792" i="121"/>
  <c r="M2779" i="121"/>
  <c r="O2770" i="121"/>
  <c r="P2770" i="121"/>
  <c r="R2767" i="121"/>
  <c r="L2765" i="121"/>
  <c r="O2762" i="121"/>
  <c r="Q2760" i="121"/>
  <c r="N2756" i="121"/>
  <c r="L2749" i="121"/>
  <c r="L2743" i="121"/>
  <c r="L2742" i="121"/>
  <c r="S2740" i="121"/>
  <c r="S2737" i="121"/>
  <c r="P2731" i="121"/>
  <c r="N2707" i="121"/>
  <c r="O2706" i="121"/>
  <c r="R2690" i="121"/>
  <c r="N2659" i="121"/>
  <c r="R2639" i="121"/>
  <c r="L2609" i="121"/>
  <c r="P2609" i="121"/>
  <c r="M2601" i="121"/>
  <c r="P2601" i="121"/>
  <c r="L2600" i="121"/>
  <c r="Q2558" i="121"/>
  <c r="S2558" i="121"/>
  <c r="L2557" i="121"/>
  <c r="L2552" i="121"/>
  <c r="Q2552" i="121"/>
  <c r="L2501" i="121"/>
  <c r="R2497" i="121"/>
  <c r="L2469" i="121"/>
  <c r="S2430" i="121"/>
  <c r="R2423" i="121"/>
  <c r="N2419" i="121"/>
  <c r="Q2418" i="121"/>
  <c r="O2418" i="121"/>
  <c r="M2417" i="121"/>
  <c r="L2416" i="121"/>
  <c r="N2410" i="121"/>
  <c r="O2410" i="121"/>
  <c r="R2409" i="121"/>
  <c r="N2408" i="121"/>
  <c r="R2362" i="121"/>
  <c r="Q2362" i="121"/>
  <c r="R2284" i="121"/>
  <c r="O2284" i="121"/>
  <c r="L2280" i="121"/>
  <c r="R2209" i="121"/>
  <c r="S2209" i="121"/>
  <c r="P1953" i="121"/>
  <c r="R1953" i="121"/>
  <c r="M3241" i="121"/>
  <c r="O3237" i="121"/>
  <c r="R3228" i="121"/>
  <c r="L3227" i="121"/>
  <c r="R3205" i="121"/>
  <c r="S3204" i="121"/>
  <c r="L3184" i="121"/>
  <c r="N3182" i="121"/>
  <c r="R3178" i="121"/>
  <c r="M3177" i="121"/>
  <c r="O3174" i="121"/>
  <c r="P3149" i="121"/>
  <c r="L3148" i="121"/>
  <c r="M3145" i="121"/>
  <c r="P3127" i="121"/>
  <c r="Q3126" i="121"/>
  <c r="R3107" i="121"/>
  <c r="L3106" i="121"/>
  <c r="M3093" i="121"/>
  <c r="M3085" i="121"/>
  <c r="P3077" i="121"/>
  <c r="L3044" i="121"/>
  <c r="S3028" i="121"/>
  <c r="L3027" i="121"/>
  <c r="S3020" i="121"/>
  <c r="L3019" i="121"/>
  <c r="N3015" i="121"/>
  <c r="M3005" i="121"/>
  <c r="L2994" i="121"/>
  <c r="L2980" i="121"/>
  <c r="M2979" i="121"/>
  <c r="P2975" i="121"/>
  <c r="Q2974" i="121"/>
  <c r="M2965" i="121"/>
  <c r="M2957" i="121"/>
  <c r="P2949" i="121"/>
  <c r="O2920" i="121"/>
  <c r="L2919" i="121"/>
  <c r="M2918" i="121"/>
  <c r="N2917" i="121"/>
  <c r="P2911" i="121"/>
  <c r="Q2910" i="121"/>
  <c r="M2901" i="121"/>
  <c r="L2899" i="121"/>
  <c r="L2890" i="121"/>
  <c r="P2877" i="121"/>
  <c r="O2867" i="121"/>
  <c r="O2851" i="121"/>
  <c r="O2843" i="121"/>
  <c r="L2834" i="121"/>
  <c r="L2818" i="121"/>
  <c r="M2814" i="121"/>
  <c r="R2813" i="121"/>
  <c r="Q2796" i="121"/>
  <c r="Q2795" i="121"/>
  <c r="Q2791" i="121"/>
  <c r="M2777" i="121"/>
  <c r="M2770" i="121"/>
  <c r="M2762" i="121"/>
  <c r="O2760" i="121"/>
  <c r="S2757" i="121"/>
  <c r="M2756" i="121"/>
  <c r="P2755" i="121"/>
  <c r="M2755" i="121"/>
  <c r="N2733" i="121"/>
  <c r="L2727" i="121"/>
  <c r="M2721" i="121"/>
  <c r="S2710" i="121"/>
  <c r="M2708" i="121"/>
  <c r="P2704" i="121"/>
  <c r="O2690" i="121"/>
  <c r="L2684" i="121"/>
  <c r="M2678" i="121"/>
  <c r="M2659" i="121"/>
  <c r="L2637" i="121"/>
  <c r="M2627" i="121"/>
  <c r="O2625" i="121"/>
  <c r="R2614" i="121"/>
  <c r="O2610" i="121"/>
  <c r="S2610" i="121"/>
  <c r="L2602" i="121"/>
  <c r="R2591" i="121"/>
  <c r="Q2568" i="121"/>
  <c r="S2553" i="121"/>
  <c r="R2510" i="121"/>
  <c r="S2510" i="121"/>
  <c r="Q2502" i="121"/>
  <c r="Q2498" i="121"/>
  <c r="S2488" i="121"/>
  <c r="L2487" i="121"/>
  <c r="N2470" i="121"/>
  <c r="L2453" i="121"/>
  <c r="L2448" i="121"/>
  <c r="O2442" i="121"/>
  <c r="S2440" i="121"/>
  <c r="M2430" i="121"/>
  <c r="P2419" i="121"/>
  <c r="M2411" i="121"/>
  <c r="N2411" i="121"/>
  <c r="M2319" i="121"/>
  <c r="P2319" i="121"/>
  <c r="P2284" i="121"/>
  <c r="M2252" i="121"/>
  <c r="P2252" i="121"/>
  <c r="P2219" i="121"/>
  <c r="Q2219" i="121"/>
  <c r="M2158" i="121"/>
  <c r="N2158" i="121"/>
  <c r="N1963" i="121"/>
  <c r="P1963" i="121"/>
  <c r="P3244" i="121"/>
  <c r="L3243" i="121"/>
  <c r="M3242" i="121"/>
  <c r="N3241" i="121"/>
  <c r="M3209" i="121"/>
  <c r="P3206" i="121"/>
  <c r="R3204" i="121"/>
  <c r="O3198" i="121"/>
  <c r="O3197" i="121"/>
  <c r="O3196" i="121"/>
  <c r="N3194" i="121"/>
  <c r="N3193" i="121"/>
  <c r="Q3190" i="121"/>
  <c r="Q3188" i="121"/>
  <c r="S3185" i="121"/>
  <c r="M3184" i="121"/>
  <c r="N3184" i="121"/>
  <c r="L3183" i="121"/>
  <c r="P3179" i="121"/>
  <c r="Q3176" i="121"/>
  <c r="M3176" i="121"/>
  <c r="N3159" i="121"/>
  <c r="P3157" i="121"/>
  <c r="S3155" i="121"/>
  <c r="P3150" i="121"/>
  <c r="O3136" i="121"/>
  <c r="S3092" i="121"/>
  <c r="L3091" i="121"/>
  <c r="S3084" i="121"/>
  <c r="L3083" i="121"/>
  <c r="N3079" i="121"/>
  <c r="M3069" i="121"/>
  <c r="L3058" i="121"/>
  <c r="R3046" i="121"/>
  <c r="S3045" i="121"/>
  <c r="O3035" i="121"/>
  <c r="O3027" i="121"/>
  <c r="O3019" i="121"/>
  <c r="L2983" i="121"/>
  <c r="M2982" i="121"/>
  <c r="N2981" i="121"/>
  <c r="S2964" i="121"/>
  <c r="L2963" i="121"/>
  <c r="N2951" i="121"/>
  <c r="M2941" i="121"/>
  <c r="N2933" i="121"/>
  <c r="P2919" i="121"/>
  <c r="S2900" i="121"/>
  <c r="R2891" i="121"/>
  <c r="O2878" i="121"/>
  <c r="N2877" i="121"/>
  <c r="L2866" i="121"/>
  <c r="M2850" i="121"/>
  <c r="M2842" i="121"/>
  <c r="R2835" i="121"/>
  <c r="O2832" i="121"/>
  <c r="L2831" i="121"/>
  <c r="M2830" i="121"/>
  <c r="N2829" i="121"/>
  <c r="R2819" i="121"/>
  <c r="O2816" i="121"/>
  <c r="L2815" i="121"/>
  <c r="Q2814" i="121"/>
  <c r="R2792" i="121"/>
  <c r="Q2790" i="121"/>
  <c r="R2768" i="121"/>
  <c r="M2758" i="121"/>
  <c r="L2751" i="121"/>
  <c r="P2729" i="121"/>
  <c r="Q2722" i="121"/>
  <c r="L2717" i="121"/>
  <c r="M2707" i="121"/>
  <c r="Q2707" i="121"/>
  <c r="N2697" i="121"/>
  <c r="O2697" i="121"/>
  <c r="L2696" i="121"/>
  <c r="S2685" i="121"/>
  <c r="L2671" i="121"/>
  <c r="Q2671" i="121"/>
  <c r="O2657" i="121"/>
  <c r="Q2647" i="121"/>
  <c r="L2628" i="121"/>
  <c r="M2628" i="121"/>
  <c r="L2625" i="121"/>
  <c r="P2617" i="121"/>
  <c r="M2540" i="121"/>
  <c r="Q2511" i="121"/>
  <c r="R2511" i="121"/>
  <c r="M2503" i="121"/>
  <c r="P2499" i="121"/>
  <c r="N2499" i="121"/>
  <c r="L2493" i="121"/>
  <c r="N2443" i="121"/>
  <c r="S2422" i="121"/>
  <c r="O2420" i="121"/>
  <c r="L2412" i="121"/>
  <c r="M2412" i="121"/>
  <c r="S2102" i="121"/>
  <c r="O2102" i="121"/>
  <c r="M1978" i="121"/>
  <c r="Q1978" i="121"/>
  <c r="O3239" i="121"/>
  <c r="L3238" i="121"/>
  <c r="Q3237" i="121"/>
  <c r="L3212" i="121"/>
  <c r="M3211" i="121"/>
  <c r="N3210" i="121"/>
  <c r="O3209" i="121"/>
  <c r="O3206" i="121"/>
  <c r="P3205" i="121"/>
  <c r="S3202" i="121"/>
  <c r="N3198" i="121"/>
  <c r="N3197" i="121"/>
  <c r="L3194" i="121"/>
  <c r="M3193" i="121"/>
  <c r="N3191" i="121"/>
  <c r="P3190" i="121"/>
  <c r="P3188" i="121"/>
  <c r="Q3187" i="121"/>
  <c r="R3183" i="121"/>
  <c r="O3183" i="121"/>
  <c r="O3157" i="121"/>
  <c r="R3155" i="121"/>
  <c r="R3154" i="121"/>
  <c r="L3151" i="121"/>
  <c r="P3143" i="121"/>
  <c r="M3142" i="121"/>
  <c r="S3132" i="121"/>
  <c r="O3123" i="121"/>
  <c r="O3099" i="121"/>
  <c r="O3091" i="121"/>
  <c r="O3083" i="121"/>
  <c r="M3066" i="121"/>
  <c r="L3060" i="121"/>
  <c r="M3059" i="121"/>
  <c r="Q3047" i="121"/>
  <c r="M3026" i="121"/>
  <c r="L3018" i="121"/>
  <c r="M3002" i="121"/>
  <c r="O2984" i="121"/>
  <c r="S2972" i="121"/>
  <c r="O2963" i="121"/>
  <c r="M2938" i="121"/>
  <c r="M2934" i="121"/>
  <c r="S2908" i="121"/>
  <c r="L2907" i="121"/>
  <c r="Q2892" i="121"/>
  <c r="L2882" i="121"/>
  <c r="M2878" i="121"/>
  <c r="R2877" i="121"/>
  <c r="L2850" i="121"/>
  <c r="L2842" i="121"/>
  <c r="P2831" i="121"/>
  <c r="Q2830" i="121"/>
  <c r="R2829" i="121"/>
  <c r="Q2820" i="121"/>
  <c r="P2815" i="121"/>
  <c r="N2805" i="121"/>
  <c r="R2797" i="121"/>
  <c r="P2777" i="121"/>
  <c r="Q2775" i="121"/>
  <c r="Q2746" i="121"/>
  <c r="P2739" i="121"/>
  <c r="N2738" i="121"/>
  <c r="S2736" i="121"/>
  <c r="P2721" i="121"/>
  <c r="S2713" i="121"/>
  <c r="Q2683" i="121"/>
  <c r="N2683" i="121"/>
  <c r="N2675" i="121"/>
  <c r="Q2664" i="121"/>
  <c r="P2657" i="121"/>
  <c r="N2651" i="121"/>
  <c r="O2618" i="121"/>
  <c r="N2598" i="121"/>
  <c r="O2513" i="121"/>
  <c r="P2513" i="121"/>
  <c r="S2502" i="121"/>
  <c r="L2494" i="121"/>
  <c r="Q2490" i="121"/>
  <c r="O2450" i="121"/>
  <c r="R2450" i="121"/>
  <c r="O2434" i="121"/>
  <c r="L2404" i="121"/>
  <c r="M2404" i="121"/>
  <c r="P2403" i="121"/>
  <c r="S2344" i="121"/>
  <c r="R2344" i="121"/>
  <c r="S2265" i="121"/>
  <c r="R2265" i="121"/>
  <c r="R2244" i="121"/>
  <c r="P2244" i="121"/>
  <c r="Q2727" i="121"/>
  <c r="R2726" i="121"/>
  <c r="L2720" i="121"/>
  <c r="L2701" i="121"/>
  <c r="O2698" i="121"/>
  <c r="L2692" i="121"/>
  <c r="P2689" i="121"/>
  <c r="L2687" i="121"/>
  <c r="M2684" i="121"/>
  <c r="O2680" i="121"/>
  <c r="M2665" i="121"/>
  <c r="M2657" i="121"/>
  <c r="Q2648" i="121"/>
  <c r="R2647" i="121"/>
  <c r="N2646" i="121"/>
  <c r="M2638" i="121"/>
  <c r="Q2614" i="121"/>
  <c r="L2612" i="121"/>
  <c r="M2611" i="121"/>
  <c r="N2610" i="121"/>
  <c r="O2609" i="121"/>
  <c r="R2602" i="121"/>
  <c r="S2601" i="121"/>
  <c r="P2592" i="121"/>
  <c r="Q2591" i="121"/>
  <c r="M2590" i="121"/>
  <c r="L2580" i="121"/>
  <c r="P2579" i="121"/>
  <c r="R2542" i="121"/>
  <c r="L2540" i="121"/>
  <c r="M2539" i="121"/>
  <c r="N2538" i="121"/>
  <c r="O2537" i="121"/>
  <c r="S2536" i="121"/>
  <c r="L2535" i="121"/>
  <c r="M2534" i="121"/>
  <c r="O2532" i="121"/>
  <c r="P2531" i="121"/>
  <c r="M2511" i="121"/>
  <c r="Q2510" i="121"/>
  <c r="N2502" i="121"/>
  <c r="N2494" i="121"/>
  <c r="R2486" i="121"/>
  <c r="L2484" i="121"/>
  <c r="M2483" i="121"/>
  <c r="N2482" i="121"/>
  <c r="O2481" i="121"/>
  <c r="S2480" i="121"/>
  <c r="R2474" i="121"/>
  <c r="S2473" i="121"/>
  <c r="L2472" i="121"/>
  <c r="P2464" i="121"/>
  <c r="Q2463" i="121"/>
  <c r="M2462" i="121"/>
  <c r="L2452" i="121"/>
  <c r="P2451" i="121"/>
  <c r="Q2450" i="121"/>
  <c r="R2449" i="121"/>
  <c r="S2448" i="121"/>
  <c r="L2447" i="121"/>
  <c r="M2446" i="121"/>
  <c r="Q2443" i="121"/>
  <c r="L2442" i="121"/>
  <c r="M2441" i="121"/>
  <c r="N2440" i="121"/>
  <c r="Q2435" i="121"/>
  <c r="L2434" i="121"/>
  <c r="M2433" i="121"/>
  <c r="N2432" i="121"/>
  <c r="Q2427" i="121"/>
  <c r="L2426" i="121"/>
  <c r="M2425" i="121"/>
  <c r="N2424" i="121"/>
  <c r="Q2419" i="121"/>
  <c r="L2418" i="121"/>
  <c r="S2417" i="121"/>
  <c r="P2408" i="121"/>
  <c r="L2407" i="121"/>
  <c r="M2406" i="121"/>
  <c r="O2404" i="121"/>
  <c r="Q2398" i="121"/>
  <c r="M2383" i="121"/>
  <c r="Q2382" i="121"/>
  <c r="L2381" i="121"/>
  <c r="L2366" i="121"/>
  <c r="L2365" i="121"/>
  <c r="O2357" i="121"/>
  <c r="L2345" i="121"/>
  <c r="P2334" i="121"/>
  <c r="S2297" i="121"/>
  <c r="L2296" i="121"/>
  <c r="P2291" i="121"/>
  <c r="P2267" i="121"/>
  <c r="Q2266" i="121"/>
  <c r="Q2253" i="121"/>
  <c r="R2252" i="121"/>
  <c r="O2252" i="121"/>
  <c r="N2246" i="121"/>
  <c r="L2240" i="121"/>
  <c r="Q2227" i="121"/>
  <c r="R2226" i="121"/>
  <c r="R2217" i="121"/>
  <c r="S2217" i="121"/>
  <c r="L2215" i="121"/>
  <c r="Q2214" i="121"/>
  <c r="N2205" i="121"/>
  <c r="O2205" i="121"/>
  <c r="S2204" i="121"/>
  <c r="R2161" i="121"/>
  <c r="S2161" i="121"/>
  <c r="Q2158" i="121"/>
  <c r="O2147" i="121"/>
  <c r="O2114" i="121"/>
  <c r="Q2104" i="121"/>
  <c r="S2094" i="121"/>
  <c r="L2087" i="121"/>
  <c r="O2076" i="121"/>
  <c r="Q2076" i="121"/>
  <c r="Q2050" i="121"/>
  <c r="O2036" i="121"/>
  <c r="L2031" i="121"/>
  <c r="N2029" i="121"/>
  <c r="S1979" i="121"/>
  <c r="L1975" i="121"/>
  <c r="O1972" i="121"/>
  <c r="M1964" i="121"/>
  <c r="O1964" i="121"/>
  <c r="M1952" i="121"/>
  <c r="R1921" i="121"/>
  <c r="L1920" i="121"/>
  <c r="L1919" i="121"/>
  <c r="M1918" i="121"/>
  <c r="O1908" i="121"/>
  <c r="Q1898" i="121"/>
  <c r="M1894" i="121"/>
  <c r="R1865" i="121"/>
  <c r="L1863" i="121"/>
  <c r="O1848" i="121"/>
  <c r="M1810" i="121"/>
  <c r="Q1810" i="121"/>
  <c r="N1802" i="121"/>
  <c r="L1780" i="121"/>
  <c r="P1696" i="121"/>
  <c r="M1176" i="121"/>
  <c r="O1176" i="121"/>
  <c r="L2708" i="121"/>
  <c r="O2705" i="121"/>
  <c r="N2704" i="121"/>
  <c r="N2699" i="121"/>
  <c r="O2696" i="121"/>
  <c r="Q2695" i="121"/>
  <c r="L2693" i="121"/>
  <c r="Q2690" i="121"/>
  <c r="L2683" i="121"/>
  <c r="M2673" i="121"/>
  <c r="P2649" i="121"/>
  <c r="L2645" i="121"/>
  <c r="L2639" i="121"/>
  <c r="M2633" i="121"/>
  <c r="R2615" i="121"/>
  <c r="N2614" i="121"/>
  <c r="N2608" i="121"/>
  <c r="O2593" i="121"/>
  <c r="S2592" i="121"/>
  <c r="L2591" i="121"/>
  <c r="O2580" i="121"/>
  <c r="M2568" i="121"/>
  <c r="M2560" i="121"/>
  <c r="M2552" i="121"/>
  <c r="Q2550" i="121"/>
  <c r="Q2543" i="121"/>
  <c r="M2542" i="121"/>
  <c r="O2540" i="121"/>
  <c r="P2539" i="121"/>
  <c r="Q2538" i="121"/>
  <c r="R2537" i="121"/>
  <c r="N2536" i="121"/>
  <c r="N2510" i="121"/>
  <c r="L2508" i="121"/>
  <c r="M2507" i="121"/>
  <c r="N2506" i="121"/>
  <c r="O2505" i="121"/>
  <c r="P2504" i="121"/>
  <c r="Q2503" i="121"/>
  <c r="R2502" i="121"/>
  <c r="L2500" i="121"/>
  <c r="M2499" i="121"/>
  <c r="N2498" i="121"/>
  <c r="O2497" i="121"/>
  <c r="P2496" i="121"/>
  <c r="Q2495" i="121"/>
  <c r="R2494" i="121"/>
  <c r="L2492" i="121"/>
  <c r="M2491" i="121"/>
  <c r="N2490" i="121"/>
  <c r="O2489" i="121"/>
  <c r="P2488" i="121"/>
  <c r="Q2487" i="121"/>
  <c r="M2486" i="121"/>
  <c r="O2484" i="121"/>
  <c r="P2483" i="121"/>
  <c r="Q2482" i="121"/>
  <c r="R2481" i="121"/>
  <c r="N2480" i="121"/>
  <c r="O2465" i="121"/>
  <c r="S2464" i="121"/>
  <c r="L2463" i="121"/>
  <c r="O2452" i="121"/>
  <c r="M2449" i="121"/>
  <c r="N2448" i="121"/>
  <c r="R2442" i="121"/>
  <c r="S2441" i="121"/>
  <c r="L2440" i="121"/>
  <c r="R2434" i="121"/>
  <c r="S2433" i="121"/>
  <c r="L2432" i="121"/>
  <c r="R2426" i="121"/>
  <c r="S2425" i="121"/>
  <c r="L2424" i="121"/>
  <c r="R2418" i="121"/>
  <c r="O2409" i="121"/>
  <c r="S2408" i="121"/>
  <c r="N2382" i="121"/>
  <c r="Q2378" i="121"/>
  <c r="R2377" i="121"/>
  <c r="S2376" i="121"/>
  <c r="N2371" i="121"/>
  <c r="R2369" i="121"/>
  <c r="S2367" i="121"/>
  <c r="P2349" i="121"/>
  <c r="M2349" i="121"/>
  <c r="R2337" i="121"/>
  <c r="N2317" i="121"/>
  <c r="P2311" i="121"/>
  <c r="L2311" i="121"/>
  <c r="R2290" i="121"/>
  <c r="R2258" i="121"/>
  <c r="N2257" i="121"/>
  <c r="M2244" i="121"/>
  <c r="P2228" i="121"/>
  <c r="P2227" i="121"/>
  <c r="Q2218" i="121"/>
  <c r="R2218" i="121"/>
  <c r="M2206" i="121"/>
  <c r="N2206" i="121"/>
  <c r="P2196" i="121"/>
  <c r="O2180" i="121"/>
  <c r="Q2162" i="121"/>
  <c r="R2162" i="121"/>
  <c r="M2159" i="121"/>
  <c r="P2140" i="121"/>
  <c r="Q2138" i="121"/>
  <c r="S2126" i="121"/>
  <c r="N2115" i="121"/>
  <c r="P2115" i="121"/>
  <c r="N2114" i="121"/>
  <c r="N2077" i="121"/>
  <c r="L2055" i="121"/>
  <c r="R2041" i="121"/>
  <c r="S2024" i="121"/>
  <c r="L1999" i="121"/>
  <c r="O1980" i="121"/>
  <c r="R1980" i="121"/>
  <c r="L1965" i="121"/>
  <c r="N1965" i="121"/>
  <c r="N1955" i="121"/>
  <c r="P1955" i="121"/>
  <c r="N1909" i="121"/>
  <c r="L1895" i="121"/>
  <c r="M1850" i="121"/>
  <c r="M1849" i="121"/>
  <c r="P1849" i="121"/>
  <c r="M1832" i="121"/>
  <c r="P1830" i="121"/>
  <c r="N1714" i="121"/>
  <c r="O1254" i="121"/>
  <c r="Q1254" i="121"/>
  <c r="P2163" i="121"/>
  <c r="Q2163" i="121"/>
  <c r="L2149" i="121"/>
  <c r="P2149" i="121"/>
  <c r="L2023" i="121"/>
  <c r="M1956" i="121"/>
  <c r="O1956" i="121"/>
  <c r="L1912" i="121"/>
  <c r="S1912" i="121"/>
  <c r="M1784" i="121"/>
  <c r="S1784" i="121"/>
  <c r="L1721" i="121"/>
  <c r="N1721" i="121"/>
  <c r="Q2599" i="121"/>
  <c r="R2598" i="121"/>
  <c r="L2596" i="121"/>
  <c r="M2595" i="121"/>
  <c r="Q2594" i="121"/>
  <c r="M2593" i="121"/>
  <c r="M2575" i="121"/>
  <c r="Q2574" i="121"/>
  <c r="N2566" i="121"/>
  <c r="N2558" i="121"/>
  <c r="R2550" i="121"/>
  <c r="L2548" i="121"/>
  <c r="M2547" i="121"/>
  <c r="N2546" i="121"/>
  <c r="O2545" i="121"/>
  <c r="S2544" i="121"/>
  <c r="R2538" i="121"/>
  <c r="S2537" i="121"/>
  <c r="Q2527" i="121"/>
  <c r="M2526" i="121"/>
  <c r="L2516" i="121"/>
  <c r="P2515" i="121"/>
  <c r="Q2514" i="121"/>
  <c r="R2513" i="121"/>
  <c r="S2512" i="121"/>
  <c r="L2511" i="121"/>
  <c r="M2510" i="121"/>
  <c r="Q2507" i="121"/>
  <c r="L2506" i="121"/>
  <c r="M2505" i="121"/>
  <c r="N2504" i="121"/>
  <c r="Q2499" i="121"/>
  <c r="L2498" i="121"/>
  <c r="M2497" i="121"/>
  <c r="N2496" i="121"/>
  <c r="Q2491" i="121"/>
  <c r="L2490" i="121"/>
  <c r="M2489" i="121"/>
  <c r="N2488" i="121"/>
  <c r="R2482" i="121"/>
  <c r="S2481" i="121"/>
  <c r="Q2471" i="121"/>
  <c r="R2470" i="121"/>
  <c r="L2468" i="121"/>
  <c r="M2467" i="121"/>
  <c r="Q2466" i="121"/>
  <c r="M2465" i="121"/>
  <c r="Q2415" i="121"/>
  <c r="M2414" i="121"/>
  <c r="O2412" i="121"/>
  <c r="P2411" i="121"/>
  <c r="Q2410" i="121"/>
  <c r="M2409" i="121"/>
  <c r="L2408" i="121"/>
  <c r="P2400" i="121"/>
  <c r="Q2399" i="121"/>
  <c r="M2398" i="121"/>
  <c r="L2388" i="121"/>
  <c r="Q2386" i="121"/>
  <c r="R2385" i="121"/>
  <c r="S2384" i="121"/>
  <c r="L2383" i="121"/>
  <c r="M2382" i="121"/>
  <c r="Q2379" i="121"/>
  <c r="R2365" i="121"/>
  <c r="S2324" i="121"/>
  <c r="L2272" i="121"/>
  <c r="S2272" i="121"/>
  <c r="Q2245" i="121"/>
  <c r="N2230" i="121"/>
  <c r="L2219" i="121"/>
  <c r="Q2210" i="121"/>
  <c r="R2210" i="121"/>
  <c r="N2209" i="121"/>
  <c r="O2207" i="121"/>
  <c r="O2151" i="121"/>
  <c r="O2138" i="121"/>
  <c r="N2131" i="121"/>
  <c r="L2105" i="121"/>
  <c r="Q2080" i="121"/>
  <c r="P2043" i="121"/>
  <c r="M2026" i="121"/>
  <c r="L2007" i="121"/>
  <c r="L1985" i="121"/>
  <c r="R1985" i="121"/>
  <c r="Q1968" i="121"/>
  <c r="L1957" i="121"/>
  <c r="N1957" i="121"/>
  <c r="R1929" i="121"/>
  <c r="S1913" i="121"/>
  <c r="M1898" i="121"/>
  <c r="N1893" i="121"/>
  <c r="S1872" i="121"/>
  <c r="R1857" i="121"/>
  <c r="S1854" i="121"/>
  <c r="R1852" i="121"/>
  <c r="Q1824" i="121"/>
  <c r="O1815" i="121"/>
  <c r="O1721" i="121"/>
  <c r="Q1327" i="121"/>
  <c r="R1327" i="121"/>
  <c r="L2677" i="121"/>
  <c r="M2671" i="121"/>
  <c r="L2668" i="121"/>
  <c r="Q2663" i="121"/>
  <c r="Q2651" i="121"/>
  <c r="R2650" i="121"/>
  <c r="N2640" i="121"/>
  <c r="N2635" i="121"/>
  <c r="O2634" i="121"/>
  <c r="R2631" i="121"/>
  <c r="M2630" i="121"/>
  <c r="M2620" i="121"/>
  <c r="P2600" i="121"/>
  <c r="L2599" i="121"/>
  <c r="M2598" i="121"/>
  <c r="M2596" i="121"/>
  <c r="O2596" i="121"/>
  <c r="P2595" i="121"/>
  <c r="L2594" i="121"/>
  <c r="S2574" i="121"/>
  <c r="N2574" i="121"/>
  <c r="L2572" i="121"/>
  <c r="M2571" i="121"/>
  <c r="N2570" i="121"/>
  <c r="O2569" i="121"/>
  <c r="P2568" i="121"/>
  <c r="Q2567" i="121"/>
  <c r="R2566" i="121"/>
  <c r="L2564" i="121"/>
  <c r="M2563" i="121"/>
  <c r="N2562" i="121"/>
  <c r="O2561" i="121"/>
  <c r="P2560" i="121"/>
  <c r="Q2559" i="121"/>
  <c r="R2558" i="121"/>
  <c r="L2556" i="121"/>
  <c r="M2555" i="121"/>
  <c r="N2554" i="121"/>
  <c r="O2553" i="121"/>
  <c r="P2552" i="121"/>
  <c r="Q2551" i="121"/>
  <c r="M2550" i="121"/>
  <c r="M2548" i="121"/>
  <c r="P2547" i="121"/>
  <c r="Q2546" i="121"/>
  <c r="R2545" i="121"/>
  <c r="N2544" i="121"/>
  <c r="P2537" i="121"/>
  <c r="P2528" i="121"/>
  <c r="L2527" i="121"/>
  <c r="M2516" i="121"/>
  <c r="O2516" i="121"/>
  <c r="O2506" i="121"/>
  <c r="R2506" i="121"/>
  <c r="S2505" i="121"/>
  <c r="L2504" i="121"/>
  <c r="O2498" i="121"/>
  <c r="R2498" i="121"/>
  <c r="S2497" i="121"/>
  <c r="L2496" i="121"/>
  <c r="O2490" i="121"/>
  <c r="R2490" i="121"/>
  <c r="S2489" i="121"/>
  <c r="M2488" i="121"/>
  <c r="P2481" i="121"/>
  <c r="P2472" i="121"/>
  <c r="L2471" i="121"/>
  <c r="M2470" i="121"/>
  <c r="M2468" i="121"/>
  <c r="O2468" i="121"/>
  <c r="P2467" i="121"/>
  <c r="L2466" i="121"/>
  <c r="M2439" i="121"/>
  <c r="Q2438" i="121"/>
  <c r="M2431" i="121"/>
  <c r="Q2430" i="121"/>
  <c r="M2423" i="121"/>
  <c r="Q2422" i="121"/>
  <c r="P2416" i="121"/>
  <c r="L2415" i="121"/>
  <c r="Q2411" i="121"/>
  <c r="L2410" i="121"/>
  <c r="S2409" i="121"/>
  <c r="O2401" i="121"/>
  <c r="S2400" i="121"/>
  <c r="L2399" i="121"/>
  <c r="M2388" i="121"/>
  <c r="O2388" i="121"/>
  <c r="P2387" i="121"/>
  <c r="L2386" i="121"/>
  <c r="M2385" i="121"/>
  <c r="N2384" i="121"/>
  <c r="L2376" i="121"/>
  <c r="M2375" i="121"/>
  <c r="S2374" i="121"/>
  <c r="O2371" i="121"/>
  <c r="M2346" i="121"/>
  <c r="Q2331" i="121"/>
  <c r="Q2326" i="121"/>
  <c r="L2312" i="121"/>
  <c r="N2310" i="121"/>
  <c r="Q2291" i="121"/>
  <c r="M2287" i="121"/>
  <c r="S2280" i="121"/>
  <c r="L2271" i="121"/>
  <c r="Q2251" i="121"/>
  <c r="S2240" i="121"/>
  <c r="R2233" i="121"/>
  <c r="L2231" i="121"/>
  <c r="O2220" i="121"/>
  <c r="P2211" i="121"/>
  <c r="Q2211" i="121"/>
  <c r="M2210" i="121"/>
  <c r="R2196" i="121"/>
  <c r="S2193" i="121"/>
  <c r="L2192" i="121"/>
  <c r="S2177" i="121"/>
  <c r="L2176" i="121"/>
  <c r="N2165" i="121"/>
  <c r="Q2154" i="121"/>
  <c r="Q2153" i="121"/>
  <c r="L2141" i="121"/>
  <c r="L2140" i="121"/>
  <c r="L2133" i="121"/>
  <c r="S2107" i="121"/>
  <c r="O2060" i="121"/>
  <c r="S2059" i="121"/>
  <c r="N2053" i="121"/>
  <c r="O2044" i="121"/>
  <c r="L2015" i="121"/>
  <c r="M1998" i="121"/>
  <c r="O1996" i="121"/>
  <c r="M1988" i="121"/>
  <c r="R1986" i="121"/>
  <c r="M1976" i="121"/>
  <c r="M1958" i="121"/>
  <c r="L1951" i="121"/>
  <c r="M1932" i="121"/>
  <c r="O1932" i="121"/>
  <c r="L1899" i="121"/>
  <c r="P1899" i="121"/>
  <c r="Q1858" i="121"/>
  <c r="P1829" i="121"/>
  <c r="S1789" i="121"/>
  <c r="S1788" i="121"/>
  <c r="N1753" i="121"/>
  <c r="R2730" i="121"/>
  <c r="O2722" i="121"/>
  <c r="R2719" i="121"/>
  <c r="N2717" i="121"/>
  <c r="M2714" i="121"/>
  <c r="N2713" i="121"/>
  <c r="M2710" i="121"/>
  <c r="M2697" i="121"/>
  <c r="Q2688" i="121"/>
  <c r="L2685" i="121"/>
  <c r="O2684" i="121"/>
  <c r="O2674" i="121"/>
  <c r="P2673" i="121"/>
  <c r="Q2672" i="121"/>
  <c r="L2669" i="121"/>
  <c r="M2668" i="121"/>
  <c r="P2664" i="121"/>
  <c r="Q2659" i="121"/>
  <c r="L2656" i="121"/>
  <c r="L2636" i="121"/>
  <c r="Q2631" i="121"/>
  <c r="N2627" i="121"/>
  <c r="Q2619" i="121"/>
  <c r="R2618" i="121"/>
  <c r="R2606" i="121"/>
  <c r="L2604" i="121"/>
  <c r="M2603" i="121"/>
  <c r="N2602" i="121"/>
  <c r="O2601" i="121"/>
  <c r="S2600" i="121"/>
  <c r="N2595" i="121"/>
  <c r="Q2595" i="121"/>
  <c r="P2576" i="121"/>
  <c r="Q2575" i="121"/>
  <c r="R2574" i="121"/>
  <c r="M2564" i="121"/>
  <c r="O2564" i="121"/>
  <c r="P2563" i="121"/>
  <c r="Q2562" i="121"/>
  <c r="R2561" i="121"/>
  <c r="S2560" i="121"/>
  <c r="L2559" i="121"/>
  <c r="M2558" i="121"/>
  <c r="M2556" i="121"/>
  <c r="O2556" i="121"/>
  <c r="P2555" i="121"/>
  <c r="Q2554" i="121"/>
  <c r="R2553" i="121"/>
  <c r="S2552" i="121"/>
  <c r="L2551" i="121"/>
  <c r="N2547" i="121"/>
  <c r="Q2547" i="121"/>
  <c r="L2546" i="121"/>
  <c r="M2545" i="121"/>
  <c r="L2544" i="121"/>
  <c r="O2529" i="121"/>
  <c r="S2528" i="121"/>
  <c r="S2513" i="121"/>
  <c r="L2512" i="121"/>
  <c r="P2505" i="121"/>
  <c r="P2497" i="121"/>
  <c r="P2489" i="121"/>
  <c r="L2488" i="121"/>
  <c r="R2478" i="121"/>
  <c r="L2476" i="121"/>
  <c r="M2475" i="121"/>
  <c r="N2474" i="121"/>
  <c r="O2473" i="121"/>
  <c r="S2472" i="121"/>
  <c r="N2467" i="121"/>
  <c r="Q2467" i="121"/>
  <c r="L2462" i="121"/>
  <c r="M2447" i="121"/>
  <c r="Q2446" i="121"/>
  <c r="N2438" i="121"/>
  <c r="N2430" i="121"/>
  <c r="N2422" i="121"/>
  <c r="O2417" i="121"/>
  <c r="S2416" i="121"/>
  <c r="R2410" i="121"/>
  <c r="N2402" i="121"/>
  <c r="R2401" i="121"/>
  <c r="N2387" i="121"/>
  <c r="Q2387" i="121"/>
  <c r="Q2376" i="121"/>
  <c r="L2375" i="121"/>
  <c r="L2374" i="121"/>
  <c r="N2372" i="121"/>
  <c r="L2369" i="121"/>
  <c r="M2364" i="121"/>
  <c r="Q2363" i="121"/>
  <c r="R2354" i="121"/>
  <c r="Q2353" i="121"/>
  <c r="M2341" i="121"/>
  <c r="L2303" i="121"/>
  <c r="M2273" i="121"/>
  <c r="Q2259" i="121"/>
  <c r="M2247" i="121"/>
  <c r="S2233" i="121"/>
  <c r="N2221" i="121"/>
  <c r="O2212" i="121"/>
  <c r="P2212" i="121"/>
  <c r="L2211" i="121"/>
  <c r="O2197" i="121"/>
  <c r="Q2197" i="121"/>
  <c r="O2156" i="121"/>
  <c r="P2156" i="121"/>
  <c r="P2155" i="121"/>
  <c r="R2144" i="121"/>
  <c r="R2143" i="121"/>
  <c r="L2135" i="121"/>
  <c r="N2135" i="121"/>
  <c r="M2134" i="121"/>
  <c r="N2133" i="121"/>
  <c r="M2124" i="121"/>
  <c r="R2111" i="121"/>
  <c r="P2107" i="121"/>
  <c r="S2104" i="121"/>
  <c r="R2097" i="121"/>
  <c r="M2094" i="121"/>
  <c r="N2093" i="121"/>
  <c r="M2084" i="121"/>
  <c r="Q2062" i="121"/>
  <c r="N2045" i="121"/>
  <c r="M2030" i="121"/>
  <c r="S2017" i="121"/>
  <c r="L1989" i="121"/>
  <c r="N1989" i="121"/>
  <c r="P1979" i="121"/>
  <c r="P1961" i="121"/>
  <c r="R1961" i="121"/>
  <c r="Q1960" i="121"/>
  <c r="L1933" i="121"/>
  <c r="N1917" i="121"/>
  <c r="P1915" i="121"/>
  <c r="O1900" i="121"/>
  <c r="R1900" i="121"/>
  <c r="L1887" i="121"/>
  <c r="N1861" i="121"/>
  <c r="P1859" i="121"/>
  <c r="R1847" i="121"/>
  <c r="R1845" i="121"/>
  <c r="S1781" i="121"/>
  <c r="N2691" i="121"/>
  <c r="R2689" i="121"/>
  <c r="S2686" i="121"/>
  <c r="O2681" i="121"/>
  <c r="N2678" i="121"/>
  <c r="M2670" i="121"/>
  <c r="S2665" i="121"/>
  <c r="S2657" i="121"/>
  <c r="M2647" i="121"/>
  <c r="O2642" i="121"/>
  <c r="P2641" i="121"/>
  <c r="M2639" i="121"/>
  <c r="P2632" i="121"/>
  <c r="Q2627" i="121"/>
  <c r="M2624" i="121"/>
  <c r="Q2607" i="121"/>
  <c r="O2604" i="121"/>
  <c r="P2603" i="121"/>
  <c r="Q2602" i="121"/>
  <c r="R2601" i="121"/>
  <c r="N2600" i="121"/>
  <c r="N2578" i="121"/>
  <c r="O2577" i="121"/>
  <c r="S2576" i="121"/>
  <c r="L2575" i="121"/>
  <c r="M2574" i="121"/>
  <c r="N2571" i="121"/>
  <c r="Q2571" i="121"/>
  <c r="L2570" i="121"/>
  <c r="M2569" i="121"/>
  <c r="N2568" i="121"/>
  <c r="N2563" i="121"/>
  <c r="Q2563" i="121"/>
  <c r="L2562" i="121"/>
  <c r="M2561" i="121"/>
  <c r="N2560" i="121"/>
  <c r="N2555" i="121"/>
  <c r="Q2555" i="121"/>
  <c r="L2554" i="121"/>
  <c r="M2553" i="121"/>
  <c r="N2552" i="121"/>
  <c r="O2546" i="121"/>
  <c r="R2546" i="121"/>
  <c r="S2545" i="121"/>
  <c r="N2534" i="121"/>
  <c r="N2530" i="121"/>
  <c r="R2529" i="121"/>
  <c r="N2528" i="121"/>
  <c r="Q2504" i="121"/>
  <c r="Q2496" i="121"/>
  <c r="Q2488" i="121"/>
  <c r="L2486" i="121"/>
  <c r="Q2479" i="121"/>
  <c r="M2478" i="121"/>
  <c r="O2476" i="121"/>
  <c r="P2475" i="121"/>
  <c r="Q2474" i="121"/>
  <c r="R2473" i="121"/>
  <c r="N2472" i="121"/>
  <c r="M2463" i="121"/>
  <c r="N2446" i="121"/>
  <c r="L2444" i="121"/>
  <c r="M2443" i="121"/>
  <c r="N2442" i="121"/>
  <c r="O2441" i="121"/>
  <c r="P2440" i="121"/>
  <c r="Q2439" i="121"/>
  <c r="R2438" i="121"/>
  <c r="L2436" i="121"/>
  <c r="M2435" i="121"/>
  <c r="N2434" i="121"/>
  <c r="O2433" i="121"/>
  <c r="P2432" i="121"/>
  <c r="Q2431" i="121"/>
  <c r="R2430" i="121"/>
  <c r="L2428" i="121"/>
  <c r="M2427" i="121"/>
  <c r="N2426" i="121"/>
  <c r="O2425" i="121"/>
  <c r="P2424" i="121"/>
  <c r="Q2423" i="121"/>
  <c r="R2422" i="121"/>
  <c r="L2420" i="121"/>
  <c r="M2419" i="121"/>
  <c r="N2418" i="121"/>
  <c r="R2417" i="121"/>
  <c r="N2416" i="121"/>
  <c r="N2406" i="121"/>
  <c r="M2403" i="121"/>
  <c r="Q2402" i="121"/>
  <c r="P2385" i="121"/>
  <c r="M2367" i="121"/>
  <c r="Q2356" i="121"/>
  <c r="L2355" i="121"/>
  <c r="S2351" i="121"/>
  <c r="L2339" i="121"/>
  <c r="P2324" i="121"/>
  <c r="M2318" i="121"/>
  <c r="S2312" i="121"/>
  <c r="M2305" i="121"/>
  <c r="M2302" i="121"/>
  <c r="Q2283" i="121"/>
  <c r="M2265" i="121"/>
  <c r="N2226" i="121"/>
  <c r="L2223" i="121"/>
  <c r="N2213" i="121"/>
  <c r="O2213" i="121"/>
  <c r="P2203" i="121"/>
  <c r="Q2203" i="121"/>
  <c r="M2202" i="121"/>
  <c r="O2175" i="121"/>
  <c r="S2169" i="121"/>
  <c r="L2168" i="121"/>
  <c r="N2157" i="121"/>
  <c r="O2157" i="121"/>
  <c r="M2138" i="121"/>
  <c r="M2136" i="121"/>
  <c r="S2129" i="121"/>
  <c r="O2126" i="121"/>
  <c r="O2125" i="121"/>
  <c r="L2093" i="121"/>
  <c r="O2086" i="121"/>
  <c r="Q2074" i="121"/>
  <c r="S2056" i="121"/>
  <c r="S2049" i="121"/>
  <c r="S2000" i="121"/>
  <c r="S1993" i="121"/>
  <c r="L1992" i="121"/>
  <c r="L1991" i="121"/>
  <c r="L1983" i="121"/>
  <c r="M1982" i="121"/>
  <c r="R1978" i="121"/>
  <c r="O1962" i="121"/>
  <c r="Q1962" i="121"/>
  <c r="L1927" i="121"/>
  <c r="Q1906" i="121"/>
  <c r="S1896" i="121"/>
  <c r="R1892" i="121"/>
  <c r="L1891" i="121"/>
  <c r="L1890" i="121"/>
  <c r="L1888" i="121"/>
  <c r="L1879" i="121"/>
  <c r="L1871" i="121"/>
  <c r="M1870" i="121"/>
  <c r="Q1847" i="121"/>
  <c r="P1847" i="121"/>
  <c r="O1768" i="121"/>
  <c r="Q2361" i="121"/>
  <c r="O2355" i="121"/>
  <c r="P2354" i="121"/>
  <c r="S2353" i="121"/>
  <c r="S2352" i="121"/>
  <c r="L2335" i="121"/>
  <c r="S2332" i="121"/>
  <c r="P2307" i="121"/>
  <c r="M2306" i="121"/>
  <c r="N2302" i="121"/>
  <c r="R2274" i="121"/>
  <c r="S2273" i="121"/>
  <c r="P2235" i="121"/>
  <c r="R2234" i="121"/>
  <c r="M2233" i="121"/>
  <c r="N2225" i="121"/>
  <c r="Q2221" i="121"/>
  <c r="M2220" i="121"/>
  <c r="P2214" i="121"/>
  <c r="L2213" i="121"/>
  <c r="M2212" i="121"/>
  <c r="P2206" i="121"/>
  <c r="L2205" i="121"/>
  <c r="M2204" i="121"/>
  <c r="N2181" i="121"/>
  <c r="M2166" i="121"/>
  <c r="P2158" i="121"/>
  <c r="N2155" i="121"/>
  <c r="P2154" i="121"/>
  <c r="S2151" i="121"/>
  <c r="S2150" i="121"/>
  <c r="R2148" i="121"/>
  <c r="S2147" i="121"/>
  <c r="R2142" i="121"/>
  <c r="O2141" i="121"/>
  <c r="R2138" i="121"/>
  <c r="R2121" i="121"/>
  <c r="O2094" i="121"/>
  <c r="Q2092" i="121"/>
  <c r="R2087" i="121"/>
  <c r="O2084" i="121"/>
  <c r="R2081" i="121"/>
  <c r="R2060" i="121"/>
  <c r="P2051" i="121"/>
  <c r="P2049" i="121"/>
  <c r="R2036" i="121"/>
  <c r="S2035" i="121"/>
  <c r="S2025" i="121"/>
  <c r="L2024" i="121"/>
  <c r="M2016" i="121"/>
  <c r="Q1994" i="121"/>
  <c r="L1993" i="121"/>
  <c r="M1992" i="121"/>
  <c r="P1988" i="121"/>
  <c r="L1978" i="121"/>
  <c r="P1969" i="121"/>
  <c r="R1954" i="121"/>
  <c r="L1953" i="121"/>
  <c r="P1937" i="121"/>
  <c r="Q1936" i="121"/>
  <c r="M1930" i="121"/>
  <c r="S1921" i="121"/>
  <c r="N1912" i="121"/>
  <c r="S1899" i="121"/>
  <c r="L1898" i="121"/>
  <c r="S1889" i="121"/>
  <c r="S1865" i="121"/>
  <c r="L1864" i="121"/>
  <c r="L1849" i="121"/>
  <c r="P1846" i="121"/>
  <c r="L1845" i="121"/>
  <c r="Q1842" i="121"/>
  <c r="R1841" i="121"/>
  <c r="L1833" i="121"/>
  <c r="N1832" i="121"/>
  <c r="O1831" i="121"/>
  <c r="O1830" i="121"/>
  <c r="S1820" i="121"/>
  <c r="S1819" i="121"/>
  <c r="M1818" i="121"/>
  <c r="L1803" i="121"/>
  <c r="Q1785" i="121"/>
  <c r="O1784" i="121"/>
  <c r="Q1774" i="121"/>
  <c r="S1768" i="121"/>
  <c r="L1755" i="121"/>
  <c r="M1755" i="121"/>
  <c r="S1716" i="121"/>
  <c r="L1708" i="121"/>
  <c r="R1694" i="121"/>
  <c r="O1659" i="121"/>
  <c r="M1626" i="121"/>
  <c r="N1626" i="121"/>
  <c r="M1576" i="121"/>
  <c r="R1576" i="121"/>
  <c r="L1308" i="121"/>
  <c r="P1308" i="121"/>
  <c r="S2361" i="121"/>
  <c r="M2358" i="121"/>
  <c r="O2356" i="121"/>
  <c r="M2352" i="121"/>
  <c r="N2349" i="121"/>
  <c r="Q2323" i="121"/>
  <c r="P2316" i="121"/>
  <c r="O2309" i="121"/>
  <c r="L2307" i="121"/>
  <c r="M2303" i="121"/>
  <c r="S2291" i="121"/>
  <c r="N2270" i="121"/>
  <c r="M2241" i="121"/>
  <c r="P2236" i="121"/>
  <c r="L2232" i="121"/>
  <c r="M2226" i="121"/>
  <c r="R2220" i="121"/>
  <c r="Q2213" i="121"/>
  <c r="R2212" i="121"/>
  <c r="Q2205" i="121"/>
  <c r="R2204" i="121"/>
  <c r="L2201" i="121"/>
  <c r="M2193" i="121"/>
  <c r="M2182" i="121"/>
  <c r="M2169" i="121"/>
  <c r="L2167" i="121"/>
  <c r="Q2157" i="121"/>
  <c r="L2156" i="121"/>
  <c r="P2153" i="121"/>
  <c r="S2149" i="121"/>
  <c r="Q2134" i="121"/>
  <c r="L2132" i="121"/>
  <c r="L2129" i="121"/>
  <c r="Q2128" i="121"/>
  <c r="R2127" i="121"/>
  <c r="Q2126" i="121"/>
  <c r="Q2120" i="121"/>
  <c r="O2108" i="121"/>
  <c r="S2106" i="121"/>
  <c r="P2093" i="121"/>
  <c r="P2091" i="121"/>
  <c r="Q2086" i="121"/>
  <c r="S2057" i="121"/>
  <c r="L2056" i="121"/>
  <c r="M2048" i="121"/>
  <c r="O2045" i="121"/>
  <c r="P2044" i="121"/>
  <c r="Q2043" i="121"/>
  <c r="R2042" i="121"/>
  <c r="N2024" i="121"/>
  <c r="L2017" i="121"/>
  <c r="O1989" i="121"/>
  <c r="O1970" i="121"/>
  <c r="O1965" i="121"/>
  <c r="P1964" i="121"/>
  <c r="Q1963" i="121"/>
  <c r="R1962" i="121"/>
  <c r="L1961" i="121"/>
  <c r="M1960" i="121"/>
  <c r="O1957" i="121"/>
  <c r="P1956" i="121"/>
  <c r="Q1955" i="121"/>
  <c r="M1954" i="121"/>
  <c r="P1934" i="121"/>
  <c r="L1931" i="121"/>
  <c r="Q1920" i="121"/>
  <c r="P1913" i="121"/>
  <c r="Q1912" i="121"/>
  <c r="M1906" i="121"/>
  <c r="N1864" i="121"/>
  <c r="Q1859" i="121"/>
  <c r="R1858" i="121"/>
  <c r="R1851" i="121"/>
  <c r="O1849" i="121"/>
  <c r="O1847" i="121"/>
  <c r="S1835" i="121"/>
  <c r="Q1823" i="121"/>
  <c r="R1822" i="121"/>
  <c r="R1820" i="121"/>
  <c r="N1819" i="121"/>
  <c r="R1807" i="121"/>
  <c r="R1804" i="121"/>
  <c r="S1757" i="121"/>
  <c r="M1726" i="121"/>
  <c r="L1687" i="121"/>
  <c r="Q1687" i="121"/>
  <c r="R1678" i="121"/>
  <c r="Q1662" i="121"/>
  <c r="R1662" i="121"/>
  <c r="Q953" i="121"/>
  <c r="R953" i="121"/>
  <c r="M2387" i="121"/>
  <c r="N2386" i="121"/>
  <c r="O2385" i="121"/>
  <c r="P2384" i="121"/>
  <c r="Q2383" i="121"/>
  <c r="R2382" i="121"/>
  <c r="L2380" i="121"/>
  <c r="M2379" i="121"/>
  <c r="N2378" i="121"/>
  <c r="O2377" i="121"/>
  <c r="P2376" i="121"/>
  <c r="O2372" i="121"/>
  <c r="L2368" i="121"/>
  <c r="P2364" i="121"/>
  <c r="P2363" i="121"/>
  <c r="R2360" i="121"/>
  <c r="S2359" i="121"/>
  <c r="L2337" i="121"/>
  <c r="M2329" i="121"/>
  <c r="N2326" i="121"/>
  <c r="L2323" i="121"/>
  <c r="Q2322" i="121"/>
  <c r="L2319" i="121"/>
  <c r="R2317" i="121"/>
  <c r="Q2314" i="121"/>
  <c r="P2302" i="121"/>
  <c r="L2290" i="121"/>
  <c r="N2286" i="121"/>
  <c r="O2285" i="121"/>
  <c r="R2282" i="121"/>
  <c r="L2279" i="121"/>
  <c r="N2278" i="121"/>
  <c r="O2276" i="121"/>
  <c r="M2271" i="121"/>
  <c r="S2259" i="121"/>
  <c r="S2249" i="121"/>
  <c r="R2242" i="121"/>
  <c r="S2241" i="121"/>
  <c r="L2202" i="121"/>
  <c r="Q2194" i="121"/>
  <c r="R2193" i="121"/>
  <c r="L2183" i="121"/>
  <c r="P2171" i="121"/>
  <c r="Q2170" i="121"/>
  <c r="R2169" i="121"/>
  <c r="R2156" i="121"/>
  <c r="L2154" i="121"/>
  <c r="M2153" i="121"/>
  <c r="S2144" i="121"/>
  <c r="N2143" i="121"/>
  <c r="L2136" i="121"/>
  <c r="R2135" i="121"/>
  <c r="R2134" i="121"/>
  <c r="L2124" i="121"/>
  <c r="P2121" i="121"/>
  <c r="M2116" i="121"/>
  <c r="M2114" i="121"/>
  <c r="S2113" i="121"/>
  <c r="O2110" i="121"/>
  <c r="R2107" i="121"/>
  <c r="N2103" i="121"/>
  <c r="S2096" i="121"/>
  <c r="O2092" i="121"/>
  <c r="O2090" i="121"/>
  <c r="S2086" i="121"/>
  <c r="N2056" i="121"/>
  <c r="Q2051" i="121"/>
  <c r="R2050" i="121"/>
  <c r="L2049" i="121"/>
  <c r="R2044" i="121"/>
  <c r="S2043" i="121"/>
  <c r="L2042" i="121"/>
  <c r="S2032" i="121"/>
  <c r="L2025" i="121"/>
  <c r="M2024" i="121"/>
  <c r="N2000" i="121"/>
  <c r="L1984" i="121"/>
  <c r="S1977" i="121"/>
  <c r="L1976" i="121"/>
  <c r="L1973" i="121"/>
  <c r="M1972" i="121"/>
  <c r="N1971" i="121"/>
  <c r="R1964" i="121"/>
  <c r="S1963" i="121"/>
  <c r="M1962" i="121"/>
  <c r="R1956" i="121"/>
  <c r="L1955" i="121"/>
  <c r="L1954" i="121"/>
  <c r="R1932" i="121"/>
  <c r="N1923" i="121"/>
  <c r="O1922" i="121"/>
  <c r="P1921" i="121"/>
  <c r="P1918" i="121"/>
  <c r="R1908" i="121"/>
  <c r="L1907" i="121"/>
  <c r="L1906" i="121"/>
  <c r="N1896" i="121"/>
  <c r="P1860" i="121"/>
  <c r="Q1853" i="121"/>
  <c r="Q1852" i="121"/>
  <c r="L1847" i="121"/>
  <c r="N1845" i="121"/>
  <c r="M1842" i="121"/>
  <c r="Q1832" i="121"/>
  <c r="L1821" i="121"/>
  <c r="Q1808" i="121"/>
  <c r="R1806" i="121"/>
  <c r="R1800" i="121"/>
  <c r="M1798" i="121"/>
  <c r="Q1786" i="121"/>
  <c r="Q1766" i="121"/>
  <c r="R1758" i="121"/>
  <c r="L1745" i="121"/>
  <c r="O1745" i="121"/>
  <c r="S1741" i="121"/>
  <c r="Q1727" i="121"/>
  <c r="N1698" i="121"/>
  <c r="M1690" i="121"/>
  <c r="N1690" i="121"/>
  <c r="N1681" i="121"/>
  <c r="P1672" i="121"/>
  <c r="Q1654" i="121"/>
  <c r="R1654" i="121"/>
  <c r="R1253" i="121"/>
  <c r="O1196" i="121"/>
  <c r="S1196" i="121"/>
  <c r="O2363" i="121"/>
  <c r="Q2349" i="121"/>
  <c r="M2344" i="121"/>
  <c r="L2336" i="121"/>
  <c r="P2332" i="121"/>
  <c r="R2330" i="121"/>
  <c r="S2329" i="121"/>
  <c r="M2311" i="121"/>
  <c r="Q2297" i="121"/>
  <c r="O2293" i="121"/>
  <c r="P2292" i="121"/>
  <c r="N2290" i="121"/>
  <c r="L2287" i="121"/>
  <c r="O2277" i="121"/>
  <c r="P2270" i="121"/>
  <c r="L2258" i="121"/>
  <c r="N2254" i="121"/>
  <c r="O2253" i="121"/>
  <c r="R2250" i="121"/>
  <c r="L2247" i="121"/>
  <c r="N2238" i="121"/>
  <c r="S2219" i="121"/>
  <c r="L2218" i="121"/>
  <c r="Q2217" i="121"/>
  <c r="S2211" i="121"/>
  <c r="L2210" i="121"/>
  <c r="Q2209" i="121"/>
  <c r="S2203" i="121"/>
  <c r="P2195" i="121"/>
  <c r="M2194" i="121"/>
  <c r="N2193" i="121"/>
  <c r="N2173" i="121"/>
  <c r="O2172" i="121"/>
  <c r="L2171" i="121"/>
  <c r="M2170" i="121"/>
  <c r="N2169" i="121"/>
  <c r="S2163" i="121"/>
  <c r="L2162" i="121"/>
  <c r="L2161" i="121"/>
  <c r="O2150" i="121"/>
  <c r="N2142" i="121"/>
  <c r="P2133" i="121"/>
  <c r="R2126" i="121"/>
  <c r="O2124" i="121"/>
  <c r="P2116" i="121"/>
  <c r="R2115" i="121"/>
  <c r="R2114" i="121"/>
  <c r="N2112" i="121"/>
  <c r="L2111" i="121"/>
  <c r="L2104" i="121"/>
  <c r="L2101" i="121"/>
  <c r="L2097" i="121"/>
  <c r="Q2094" i="121"/>
  <c r="N2091" i="121"/>
  <c r="M2074" i="121"/>
  <c r="Q2058" i="121"/>
  <c r="P2052" i="121"/>
  <c r="R2033" i="121"/>
  <c r="Q2030" i="121"/>
  <c r="R2018" i="121"/>
  <c r="L2001" i="121"/>
  <c r="M2000" i="121"/>
  <c r="M1994" i="121"/>
  <c r="S1985" i="121"/>
  <c r="N1976" i="121"/>
  <c r="O1963" i="121"/>
  <c r="L1962" i="121"/>
  <c r="S1955" i="121"/>
  <c r="L1952" i="121"/>
  <c r="S1929" i="121"/>
  <c r="L1928" i="121"/>
  <c r="M1924" i="121"/>
  <c r="M1920" i="121"/>
  <c r="O1917" i="121"/>
  <c r="P1916" i="121"/>
  <c r="Q1915" i="121"/>
  <c r="R1914" i="121"/>
  <c r="L1913" i="121"/>
  <c r="M1912" i="121"/>
  <c r="S1907" i="121"/>
  <c r="R1897" i="121"/>
  <c r="N1872" i="121"/>
  <c r="O1861" i="121"/>
  <c r="R1849" i="121"/>
  <c r="R1846" i="121"/>
  <c r="L1843" i="121"/>
  <c r="P1840" i="121"/>
  <c r="L1839" i="121"/>
  <c r="Q1838" i="121"/>
  <c r="Q1837" i="121"/>
  <c r="S1832" i="121"/>
  <c r="L1827" i="121"/>
  <c r="R1817" i="121"/>
  <c r="Q1799" i="121"/>
  <c r="L1788" i="121"/>
  <c r="P1759" i="121"/>
  <c r="Q1759" i="121"/>
  <c r="L1734" i="121"/>
  <c r="L1691" i="121"/>
  <c r="M1691" i="121"/>
  <c r="P1608" i="121"/>
  <c r="R1608" i="121"/>
  <c r="S1437" i="121"/>
  <c r="M1437" i="121"/>
  <c r="L1436" i="121"/>
  <c r="M1436" i="121"/>
  <c r="L1209" i="121"/>
  <c r="M1209" i="121"/>
  <c r="L1202" i="121"/>
  <c r="N2366" i="121"/>
  <c r="L2358" i="121"/>
  <c r="P2356" i="121"/>
  <c r="N2351" i="121"/>
  <c r="N2346" i="121"/>
  <c r="R2339" i="121"/>
  <c r="M2335" i="121"/>
  <c r="N2334" i="121"/>
  <c r="R2329" i="121"/>
  <c r="O2317" i="121"/>
  <c r="L2317" i="121"/>
  <c r="N2294" i="121"/>
  <c r="L2283" i="121"/>
  <c r="P2278" i="121"/>
  <c r="M2276" i="121"/>
  <c r="Q2265" i="121"/>
  <c r="O2261" i="121"/>
  <c r="P2260" i="121"/>
  <c r="L2255" i="121"/>
  <c r="O2244" i="121"/>
  <c r="M2239" i="121"/>
  <c r="S2227" i="121"/>
  <c r="R2201" i="121"/>
  <c r="L2199" i="121"/>
  <c r="M2198" i="121"/>
  <c r="N2197" i="121"/>
  <c r="O2196" i="121"/>
  <c r="L2195" i="121"/>
  <c r="M2177" i="121"/>
  <c r="M2174" i="121"/>
  <c r="R2173" i="121"/>
  <c r="S2172" i="121"/>
  <c r="S2155" i="121"/>
  <c r="L2153" i="121"/>
  <c r="M2151" i="121"/>
  <c r="O2149" i="121"/>
  <c r="S2142" i="121"/>
  <c r="P2141" i="121"/>
  <c r="S2130" i="121"/>
  <c r="N2118" i="121"/>
  <c r="O2117" i="121"/>
  <c r="O2116" i="121"/>
  <c r="R2113" i="121"/>
  <c r="S2112" i="121"/>
  <c r="L2109" i="121"/>
  <c r="M2104" i="121"/>
  <c r="N2104" i="121"/>
  <c r="Q2096" i="121"/>
  <c r="S2074" i="121"/>
  <c r="O2053" i="121"/>
  <c r="Q2034" i="121"/>
  <c r="O2029" i="121"/>
  <c r="P2028" i="121"/>
  <c r="Q2027" i="121"/>
  <c r="R2026" i="121"/>
  <c r="O2021" i="121"/>
  <c r="P2020" i="121"/>
  <c r="Q2019" i="121"/>
  <c r="P1998" i="121"/>
  <c r="L1995" i="121"/>
  <c r="Q1984" i="121"/>
  <c r="L1981" i="121"/>
  <c r="M1980" i="121"/>
  <c r="N1979" i="121"/>
  <c r="O1978" i="121"/>
  <c r="P1977" i="121"/>
  <c r="Q1976" i="121"/>
  <c r="M1970" i="121"/>
  <c r="S1953" i="121"/>
  <c r="N1928" i="121"/>
  <c r="L1925" i="121"/>
  <c r="Q1923" i="121"/>
  <c r="R1922" i="121"/>
  <c r="L1921" i="121"/>
  <c r="O1916" i="121"/>
  <c r="R1916" i="121"/>
  <c r="L1915" i="121"/>
  <c r="M1914" i="121"/>
  <c r="S1904" i="121"/>
  <c r="R1890" i="121"/>
  <c r="R1873" i="121"/>
  <c r="S1856" i="121"/>
  <c r="O1852" i="121"/>
  <c r="S1842" i="121"/>
  <c r="L1841" i="121"/>
  <c r="O1840" i="121"/>
  <c r="P1839" i="121"/>
  <c r="P1837" i="121"/>
  <c r="P1835" i="121"/>
  <c r="Q1834" i="121"/>
  <c r="M1820" i="121"/>
  <c r="Q1818" i="121"/>
  <c r="Q1816" i="121"/>
  <c r="S1813" i="121"/>
  <c r="L1811" i="121"/>
  <c r="S1797" i="121"/>
  <c r="P1791" i="121"/>
  <c r="Q1782" i="121"/>
  <c r="Q1775" i="121"/>
  <c r="L1771" i="121"/>
  <c r="M1771" i="121"/>
  <c r="O1761" i="121"/>
  <c r="P1760" i="121"/>
  <c r="S1740" i="121"/>
  <c r="L1732" i="121"/>
  <c r="L1731" i="121"/>
  <c r="N1722" i="121"/>
  <c r="R1701" i="121"/>
  <c r="S1693" i="121"/>
  <c r="S1685" i="121"/>
  <c r="N1665" i="121"/>
  <c r="O1665" i="121"/>
  <c r="O1437" i="121"/>
  <c r="P1340" i="121"/>
  <c r="N1291" i="121"/>
  <c r="L1266" i="121"/>
  <c r="Q1266" i="121"/>
  <c r="Q1209" i="121"/>
  <c r="O2386" i="121"/>
  <c r="R2386" i="121"/>
  <c r="S2385" i="121"/>
  <c r="L2384" i="121"/>
  <c r="R2378" i="121"/>
  <c r="S2377" i="121"/>
  <c r="M2376" i="121"/>
  <c r="N2374" i="121"/>
  <c r="P2372" i="121"/>
  <c r="P2371" i="121"/>
  <c r="P2370" i="121"/>
  <c r="R2355" i="121"/>
  <c r="Q2354" i="121"/>
  <c r="R2349" i="121"/>
  <c r="Q2346" i="121"/>
  <c r="L2344" i="121"/>
  <c r="M2343" i="121"/>
  <c r="P2341" i="121"/>
  <c r="S2336" i="121"/>
  <c r="L2331" i="121"/>
  <c r="R2324" i="121"/>
  <c r="Q2317" i="121"/>
  <c r="Q2307" i="121"/>
  <c r="P2299" i="121"/>
  <c r="R2298" i="121"/>
  <c r="M2297" i="121"/>
  <c r="N2289" i="121"/>
  <c r="Q2285" i="121"/>
  <c r="M2284" i="121"/>
  <c r="N2277" i="121"/>
  <c r="Q2277" i="121"/>
  <c r="R2276" i="121"/>
  <c r="N2262" i="121"/>
  <c r="M2255" i="121"/>
  <c r="L2251" i="121"/>
  <c r="O2245" i="121"/>
  <c r="P2238" i="121"/>
  <c r="L2226" i="121"/>
  <c r="N2222" i="121"/>
  <c r="O2221" i="121"/>
  <c r="M2217" i="121"/>
  <c r="M2209" i="121"/>
  <c r="Q2202" i="121"/>
  <c r="N2201" i="121"/>
  <c r="M2199" i="121"/>
  <c r="O2199" i="121"/>
  <c r="Q2198" i="121"/>
  <c r="R2197" i="121"/>
  <c r="S2196" i="121"/>
  <c r="Q2178" i="121"/>
  <c r="R2177" i="121"/>
  <c r="L2175" i="121"/>
  <c r="Q2174" i="121"/>
  <c r="M2161" i="121"/>
  <c r="O2148" i="121"/>
  <c r="O2143" i="121"/>
  <c r="R2130" i="121"/>
  <c r="L2128" i="121"/>
  <c r="R2123" i="121"/>
  <c r="Q2114" i="121"/>
  <c r="N2111" i="121"/>
  <c r="P2097" i="121"/>
  <c r="L2090" i="121"/>
  <c r="N2064" i="121"/>
  <c r="M2050" i="121"/>
  <c r="L2048" i="121"/>
  <c r="S2041" i="121"/>
  <c r="L2040" i="121"/>
  <c r="N2037" i="121"/>
  <c r="O2028" i="121"/>
  <c r="R2028" i="121"/>
  <c r="S2027" i="121"/>
  <c r="L2026" i="121"/>
  <c r="O2020" i="121"/>
  <c r="R2020" i="121"/>
  <c r="S2019" i="121"/>
  <c r="R1996" i="121"/>
  <c r="N1987" i="121"/>
  <c r="O1986" i="121"/>
  <c r="P1985" i="121"/>
  <c r="P1982" i="121"/>
  <c r="R1972" i="121"/>
  <c r="S1971" i="121"/>
  <c r="L1970" i="121"/>
  <c r="S1961" i="121"/>
  <c r="L1960" i="121"/>
  <c r="Q1952" i="121"/>
  <c r="O1930" i="121"/>
  <c r="P1929" i="121"/>
  <c r="Q1928" i="121"/>
  <c r="P1924" i="121"/>
  <c r="S1915" i="121"/>
  <c r="L1914" i="121"/>
  <c r="R1905" i="121"/>
  <c r="O1893" i="121"/>
  <c r="P1892" i="121"/>
  <c r="Q1891" i="121"/>
  <c r="M1890" i="121"/>
  <c r="L1867" i="121"/>
  <c r="M1866" i="121"/>
  <c r="S1857" i="121"/>
  <c r="N1849" i="121"/>
  <c r="S1846" i="121"/>
  <c r="S1845" i="121"/>
  <c r="O1842" i="121"/>
  <c r="N1842" i="121"/>
  <c r="N1840" i="121"/>
  <c r="O1839" i="121"/>
  <c r="O1838" i="121"/>
  <c r="S1826" i="121"/>
  <c r="R1813" i="121"/>
  <c r="M1812" i="121"/>
  <c r="M1808" i="121"/>
  <c r="N1808" i="121"/>
  <c r="P1803" i="121"/>
  <c r="Q1798" i="121"/>
  <c r="R1798" i="121"/>
  <c r="M1795" i="121"/>
  <c r="N1786" i="121"/>
  <c r="O1785" i="121"/>
  <c r="R1777" i="121"/>
  <c r="N1762" i="121"/>
  <c r="L1724" i="121"/>
  <c r="O1713" i="121"/>
  <c r="O1689" i="121"/>
  <c r="Q1689" i="121"/>
  <c r="L1675" i="121"/>
  <c r="M1675" i="121"/>
  <c r="Q1674" i="121"/>
  <c r="M1666" i="121"/>
  <c r="N1666" i="121"/>
  <c r="P1623" i="121"/>
  <c r="Q1623" i="121"/>
  <c r="Q1588" i="121"/>
  <c r="M1358" i="121"/>
  <c r="R1358" i="121"/>
  <c r="P1815" i="121"/>
  <c r="L1807" i="121"/>
  <c r="R1805" i="121"/>
  <c r="O1800" i="121"/>
  <c r="N1789" i="121"/>
  <c r="R1785" i="121"/>
  <c r="Q1783" i="121"/>
  <c r="L1758" i="121"/>
  <c r="L1747" i="121"/>
  <c r="S1725" i="121"/>
  <c r="L1723" i="121"/>
  <c r="P1719" i="121"/>
  <c r="L1713" i="121"/>
  <c r="Q1703" i="121"/>
  <c r="M1701" i="121"/>
  <c r="O1697" i="121"/>
  <c r="P1695" i="121"/>
  <c r="R1693" i="121"/>
  <c r="O1691" i="121"/>
  <c r="Q1690" i="121"/>
  <c r="R1689" i="121"/>
  <c r="M1688" i="121"/>
  <c r="P1679" i="121"/>
  <c r="Q1678" i="121"/>
  <c r="O1675" i="121"/>
  <c r="P1663" i="121"/>
  <c r="O1657" i="121"/>
  <c r="Q1657" i="121"/>
  <c r="L1644" i="121"/>
  <c r="L1623" i="121"/>
  <c r="R1611" i="121"/>
  <c r="L1598" i="121"/>
  <c r="P1588" i="121"/>
  <c r="P1586" i="121"/>
  <c r="R1516" i="121"/>
  <c r="N1513" i="121"/>
  <c r="P1502" i="121"/>
  <c r="Q1488" i="121"/>
  <c r="L1475" i="121"/>
  <c r="R1438" i="121"/>
  <c r="P1438" i="121"/>
  <c r="P1426" i="121"/>
  <c r="L1414" i="121"/>
  <c r="R1405" i="121"/>
  <c r="N1387" i="121"/>
  <c r="Q1375" i="121"/>
  <c r="S1366" i="121"/>
  <c r="S1365" i="121"/>
  <c r="N1355" i="121"/>
  <c r="Q1355" i="121"/>
  <c r="N1354" i="121"/>
  <c r="P1344" i="121"/>
  <c r="L1316" i="121"/>
  <c r="P1313" i="121"/>
  <c r="P1305" i="121"/>
  <c r="P1291" i="121"/>
  <c r="N1272" i="121"/>
  <c r="P1266" i="121"/>
  <c r="P1263" i="121"/>
  <c r="L1255" i="121"/>
  <c r="M1245" i="121"/>
  <c r="N1245" i="121"/>
  <c r="R1209" i="121"/>
  <c r="N1188" i="121"/>
  <c r="S1178" i="121"/>
  <c r="P786" i="121"/>
  <c r="Q786" i="121"/>
  <c r="S1840" i="121"/>
  <c r="L1835" i="121"/>
  <c r="M1825" i="121"/>
  <c r="O1807" i="121"/>
  <c r="Q1806" i="121"/>
  <c r="Q1805" i="121"/>
  <c r="N1803" i="121"/>
  <c r="O1777" i="121"/>
  <c r="L1775" i="121"/>
  <c r="M1768" i="121"/>
  <c r="N1754" i="121"/>
  <c r="R1750" i="121"/>
  <c r="S1748" i="121"/>
  <c r="M1747" i="121"/>
  <c r="N1745" i="121"/>
  <c r="O1729" i="121"/>
  <c r="O1728" i="121"/>
  <c r="P1727" i="121"/>
  <c r="R1725" i="121"/>
  <c r="M1723" i="121"/>
  <c r="O1720" i="121"/>
  <c r="Q1702" i="121"/>
  <c r="L1699" i="121"/>
  <c r="M1694" i="121"/>
  <c r="P1690" i="121"/>
  <c r="L1689" i="121"/>
  <c r="R1688" i="121"/>
  <c r="L1670" i="121"/>
  <c r="L1669" i="121"/>
  <c r="O1664" i="121"/>
  <c r="P1664" i="121"/>
  <c r="R1653" i="121"/>
  <c r="S1653" i="121"/>
  <c r="P1648" i="121"/>
  <c r="O1641" i="121"/>
  <c r="N1625" i="121"/>
  <c r="O1625" i="121"/>
  <c r="S1624" i="121"/>
  <c r="Q1614" i="121"/>
  <c r="Q1612" i="121"/>
  <c r="S1602" i="121"/>
  <c r="L1601" i="121"/>
  <c r="O1587" i="121"/>
  <c r="M1577" i="121"/>
  <c r="S1567" i="121"/>
  <c r="L1563" i="121"/>
  <c r="P1560" i="121"/>
  <c r="L1556" i="121"/>
  <c r="Q1550" i="121"/>
  <c r="Q1520" i="121"/>
  <c r="R1519" i="121"/>
  <c r="L1515" i="121"/>
  <c r="O1504" i="121"/>
  <c r="M1498" i="121"/>
  <c r="P1481" i="121"/>
  <c r="N1481" i="121"/>
  <c r="S1430" i="121"/>
  <c r="L1427" i="121"/>
  <c r="O1424" i="121"/>
  <c r="M1423" i="121"/>
  <c r="O1419" i="121"/>
  <c r="N1418" i="121"/>
  <c r="O1418" i="121"/>
  <c r="O1416" i="121"/>
  <c r="Q1407" i="121"/>
  <c r="L1406" i="121"/>
  <c r="L1389" i="121"/>
  <c r="M1387" i="121"/>
  <c r="N1378" i="121"/>
  <c r="O1377" i="121"/>
  <c r="L1357" i="121"/>
  <c r="L1356" i="121"/>
  <c r="Q1339" i="121"/>
  <c r="S1326" i="121"/>
  <c r="S1321" i="121"/>
  <c r="L1275" i="121"/>
  <c r="L1274" i="121"/>
  <c r="O1264" i="121"/>
  <c r="O1262" i="121"/>
  <c r="S1250" i="121"/>
  <c r="L1241" i="121"/>
  <c r="O1228" i="121"/>
  <c r="Q1214" i="121"/>
  <c r="M1210" i="121"/>
  <c r="S1200" i="121"/>
  <c r="L1198" i="121"/>
  <c r="M1198" i="121"/>
  <c r="R1196" i="121"/>
  <c r="O1190" i="121"/>
  <c r="Q1190" i="121"/>
  <c r="O1188" i="121"/>
  <c r="Q1182" i="121"/>
  <c r="L1029" i="121"/>
  <c r="M1029" i="121"/>
  <c r="R1757" i="121"/>
  <c r="O1752" i="121"/>
  <c r="Q1734" i="121"/>
  <c r="Q1721" i="121"/>
  <c r="R1720" i="121"/>
  <c r="R1696" i="121"/>
  <c r="S1687" i="121"/>
  <c r="L1686" i="121"/>
  <c r="L1685" i="121"/>
  <c r="M1682" i="121"/>
  <c r="M1669" i="121"/>
  <c r="P1655" i="121"/>
  <c r="Q1655" i="121"/>
  <c r="M1654" i="121"/>
  <c r="R1637" i="121"/>
  <c r="S1637" i="121"/>
  <c r="L1627" i="121"/>
  <c r="M1627" i="121"/>
  <c r="O1613" i="121"/>
  <c r="L1585" i="121"/>
  <c r="N1580" i="121"/>
  <c r="Q1533" i="121"/>
  <c r="L1507" i="121"/>
  <c r="M1490" i="121"/>
  <c r="L1467" i="121"/>
  <c r="M1442" i="121"/>
  <c r="L1419" i="121"/>
  <c r="S1414" i="121"/>
  <c r="O1410" i="121"/>
  <c r="M1410" i="121"/>
  <c r="L1368" i="121"/>
  <c r="Q1360" i="121"/>
  <c r="L1340" i="121"/>
  <c r="L1333" i="121"/>
  <c r="O1333" i="121"/>
  <c r="Q1328" i="121"/>
  <c r="Q1323" i="121"/>
  <c r="L1304" i="121"/>
  <c r="Q1296" i="121"/>
  <c r="M1292" i="121"/>
  <c r="Q1287" i="121"/>
  <c r="S1263" i="121"/>
  <c r="L1259" i="121"/>
  <c r="O1259" i="121"/>
  <c r="L1230" i="121"/>
  <c r="O1215" i="121"/>
  <c r="Q1202" i="121"/>
  <c r="L1191" i="121"/>
  <c r="L1183" i="121"/>
  <c r="Q1807" i="121"/>
  <c r="S1800" i="121"/>
  <c r="O1796" i="121"/>
  <c r="O1792" i="121"/>
  <c r="Q1791" i="121"/>
  <c r="Q1790" i="121"/>
  <c r="P1784" i="121"/>
  <c r="L1783" i="121"/>
  <c r="R1781" i="121"/>
  <c r="P1771" i="121"/>
  <c r="O1764" i="121"/>
  <c r="M1758" i="121"/>
  <c r="L1753" i="121"/>
  <c r="S1732" i="121"/>
  <c r="R1728" i="121"/>
  <c r="Q1711" i="121"/>
  <c r="M1710" i="121"/>
  <c r="R1709" i="121"/>
  <c r="L1707" i="121"/>
  <c r="R1686" i="121"/>
  <c r="L1684" i="121"/>
  <c r="L1683" i="121"/>
  <c r="P1666" i="121"/>
  <c r="R1664" i="121"/>
  <c r="O1656" i="121"/>
  <c r="P1656" i="121"/>
  <c r="L1655" i="121"/>
  <c r="N1637" i="121"/>
  <c r="N1612" i="121"/>
  <c r="R1594" i="121"/>
  <c r="R1590" i="121"/>
  <c r="S1589" i="121"/>
  <c r="P1567" i="121"/>
  <c r="S1554" i="121"/>
  <c r="L1539" i="121"/>
  <c r="P1534" i="121"/>
  <c r="P1522" i="121"/>
  <c r="Q1494" i="121"/>
  <c r="P1487" i="121"/>
  <c r="M1468" i="121"/>
  <c r="L1443" i="121"/>
  <c r="P1431" i="121"/>
  <c r="R1426" i="121"/>
  <c r="S1420" i="121"/>
  <c r="Q1419" i="121"/>
  <c r="M1411" i="121"/>
  <c r="N1411" i="121"/>
  <c r="P1396" i="121"/>
  <c r="M1372" i="121"/>
  <c r="S1349" i="121"/>
  <c r="O1325" i="121"/>
  <c r="L1324" i="121"/>
  <c r="P1321" i="121"/>
  <c r="R1311" i="121"/>
  <c r="M1308" i="121"/>
  <c r="P1281" i="121"/>
  <c r="Q1270" i="121"/>
  <c r="O1256" i="121"/>
  <c r="N1255" i="121"/>
  <c r="S1252" i="121"/>
  <c r="L1251" i="121"/>
  <c r="R1240" i="121"/>
  <c r="O1235" i="121"/>
  <c r="R1216" i="121"/>
  <c r="L1214" i="121"/>
  <c r="R1193" i="121"/>
  <c r="Q1840" i="121"/>
  <c r="S1834" i="121"/>
  <c r="L1831" i="121"/>
  <c r="P1827" i="121"/>
  <c r="S1821" i="121"/>
  <c r="O1817" i="121"/>
  <c r="P1816" i="121"/>
  <c r="R1815" i="121"/>
  <c r="L1805" i="121"/>
  <c r="R1799" i="121"/>
  <c r="L1791" i="121"/>
  <c r="L1785" i="121"/>
  <c r="S1776" i="121"/>
  <c r="O1769" i="121"/>
  <c r="R1766" i="121"/>
  <c r="S1764" i="121"/>
  <c r="Q1753" i="121"/>
  <c r="R1752" i="121"/>
  <c r="P1728" i="121"/>
  <c r="Q1719" i="121"/>
  <c r="M1707" i="121"/>
  <c r="L1702" i="121"/>
  <c r="Q1695" i="121"/>
  <c r="L1694" i="121"/>
  <c r="M1685" i="121"/>
  <c r="N1673" i="121"/>
  <c r="O1673" i="121"/>
  <c r="O1672" i="121"/>
  <c r="P1671" i="121"/>
  <c r="M1670" i="121"/>
  <c r="N1669" i="121"/>
  <c r="Q1665" i="121"/>
  <c r="M1658" i="121"/>
  <c r="N1658" i="121"/>
  <c r="N1657" i="121"/>
  <c r="S1656" i="121"/>
  <c r="P1639" i="121"/>
  <c r="Q1639" i="121"/>
  <c r="M1638" i="121"/>
  <c r="R1621" i="121"/>
  <c r="S1621" i="121"/>
  <c r="R1615" i="121"/>
  <c r="L1612" i="121"/>
  <c r="O1607" i="121"/>
  <c r="O1606" i="121"/>
  <c r="Q1595" i="121"/>
  <c r="S1583" i="121"/>
  <c r="L1581" i="121"/>
  <c r="L1580" i="121"/>
  <c r="L1579" i="121"/>
  <c r="M1571" i="121"/>
  <c r="S1571" i="121"/>
  <c r="Q1564" i="121"/>
  <c r="Q1556" i="121"/>
  <c r="R1543" i="121"/>
  <c r="Q1537" i="121"/>
  <c r="L1534" i="121"/>
  <c r="P1527" i="121"/>
  <c r="O1527" i="121"/>
  <c r="M1522" i="121"/>
  <c r="L1496" i="121"/>
  <c r="L1491" i="121"/>
  <c r="O1487" i="121"/>
  <c r="R1460" i="121"/>
  <c r="L1450" i="121"/>
  <c r="O1440" i="121"/>
  <c r="O1432" i="121"/>
  <c r="Q1422" i="121"/>
  <c r="S1413" i="121"/>
  <c r="L1412" i="121"/>
  <c r="S1411" i="121"/>
  <c r="M1407" i="121"/>
  <c r="O1401" i="121"/>
  <c r="L1397" i="121"/>
  <c r="O1397" i="121"/>
  <c r="Q1392" i="121"/>
  <c r="Q1387" i="121"/>
  <c r="O1365" i="121"/>
  <c r="P1352" i="121"/>
  <c r="Q1338" i="121"/>
  <c r="Q1315" i="121"/>
  <c r="Q1312" i="121"/>
  <c r="L1300" i="121"/>
  <c r="M1300" i="121"/>
  <c r="L1296" i="121"/>
  <c r="R1294" i="121"/>
  <c r="L1293" i="121"/>
  <c r="Q1273" i="121"/>
  <c r="L1258" i="121"/>
  <c r="S1221" i="121"/>
  <c r="L1218" i="121"/>
  <c r="L1211" i="121"/>
  <c r="O1203" i="121"/>
  <c r="S1188" i="121"/>
  <c r="S1187" i="121"/>
  <c r="Q1185" i="121"/>
  <c r="M1184" i="121"/>
  <c r="N1183" i="121"/>
  <c r="O1171" i="121"/>
  <c r="L1171" i="121"/>
  <c r="O1166" i="121"/>
  <c r="M1080" i="121"/>
  <c r="R1760" i="121"/>
  <c r="Q1743" i="121"/>
  <c r="M1742" i="121"/>
  <c r="R1741" i="121"/>
  <c r="L1739" i="121"/>
  <c r="L1726" i="121"/>
  <c r="L1715" i="121"/>
  <c r="O1688" i="121"/>
  <c r="P1688" i="121"/>
  <c r="M1674" i="121"/>
  <c r="R1673" i="121"/>
  <c r="S1672" i="121"/>
  <c r="L1671" i="121"/>
  <c r="R1661" i="121"/>
  <c r="S1661" i="121"/>
  <c r="L1659" i="121"/>
  <c r="Q1622" i="121"/>
  <c r="R1622" i="121"/>
  <c r="M1607" i="121"/>
  <c r="P1607" i="121"/>
  <c r="P1594" i="121"/>
  <c r="N1584" i="121"/>
  <c r="P1557" i="121"/>
  <c r="R1552" i="121"/>
  <c r="R1548" i="121"/>
  <c r="N1528" i="121"/>
  <c r="R1501" i="121"/>
  <c r="R1500" i="121"/>
  <c r="Q1461" i="121"/>
  <c r="R1461" i="121"/>
  <c r="Q1438" i="121"/>
  <c r="N1430" i="121"/>
  <c r="P1425" i="121"/>
  <c r="Q1413" i="121"/>
  <c r="R1413" i="121"/>
  <c r="N1394" i="121"/>
  <c r="L1388" i="121"/>
  <c r="P1385" i="121"/>
  <c r="N1363" i="121"/>
  <c r="Q1303" i="121"/>
  <c r="R1303" i="121"/>
  <c r="P1286" i="121"/>
  <c r="S1286" i="121"/>
  <c r="R1233" i="121"/>
  <c r="N1208" i="121"/>
  <c r="N1204" i="121"/>
  <c r="P1202" i="121"/>
  <c r="L1175" i="121"/>
  <c r="P1175" i="121"/>
  <c r="P1687" i="121"/>
  <c r="Q1686" i="121"/>
  <c r="R1685" i="121"/>
  <c r="Q1670" i="121"/>
  <c r="R1669" i="121"/>
  <c r="P1658" i="121"/>
  <c r="M1642" i="121"/>
  <c r="N1641" i="121"/>
  <c r="S1640" i="121"/>
  <c r="L1639" i="121"/>
  <c r="O1627" i="121"/>
  <c r="Q1626" i="121"/>
  <c r="R1625" i="121"/>
  <c r="S1615" i="121"/>
  <c r="P1612" i="121"/>
  <c r="M1608" i="121"/>
  <c r="O1605" i="121"/>
  <c r="O1603" i="121"/>
  <c r="S1601" i="121"/>
  <c r="M1600" i="121"/>
  <c r="M1595" i="121"/>
  <c r="Q1583" i="121"/>
  <c r="M1570" i="121"/>
  <c r="M1568" i="121"/>
  <c r="Q1567" i="121"/>
  <c r="R1565" i="121"/>
  <c r="S1564" i="121"/>
  <c r="M1561" i="121"/>
  <c r="O1555" i="121"/>
  <c r="R1544" i="121"/>
  <c r="N1537" i="121"/>
  <c r="Q1528" i="121"/>
  <c r="L1523" i="121"/>
  <c r="Q1510" i="121"/>
  <c r="R1509" i="121"/>
  <c r="R1508" i="121"/>
  <c r="R1487" i="121"/>
  <c r="Q1469" i="121"/>
  <c r="R1468" i="121"/>
  <c r="L1466" i="121"/>
  <c r="M1465" i="121"/>
  <c r="N1464" i="121"/>
  <c r="O1463" i="121"/>
  <c r="L1462" i="121"/>
  <c r="M1461" i="121"/>
  <c r="M1444" i="121"/>
  <c r="M1441" i="121"/>
  <c r="N1440" i="121"/>
  <c r="S1439" i="121"/>
  <c r="N1436" i="121"/>
  <c r="R1429" i="121"/>
  <c r="N1428" i="121"/>
  <c r="L1392" i="121"/>
  <c r="M1390" i="121"/>
  <c r="M1382" i="121"/>
  <c r="N1379" i="121"/>
  <c r="S1377" i="121"/>
  <c r="L1376" i="121"/>
  <c r="R1375" i="121"/>
  <c r="L1372" i="121"/>
  <c r="P1369" i="121"/>
  <c r="Q1367" i="121"/>
  <c r="O1362" i="121"/>
  <c r="Q1359" i="121"/>
  <c r="S1358" i="121"/>
  <c r="S1357" i="121"/>
  <c r="L1352" i="121"/>
  <c r="S1337" i="121"/>
  <c r="M1318" i="121"/>
  <c r="M1315" i="121"/>
  <c r="L1312" i="121"/>
  <c r="Q1311" i="121"/>
  <c r="R1310" i="121"/>
  <c r="L1301" i="121"/>
  <c r="O1282" i="121"/>
  <c r="Q1280" i="121"/>
  <c r="R1278" i="121"/>
  <c r="P1271" i="121"/>
  <c r="R1267" i="121"/>
  <c r="Q1262" i="121"/>
  <c r="Q1261" i="121"/>
  <c r="R1256" i="121"/>
  <c r="S1247" i="121"/>
  <c r="R1237" i="121"/>
  <c r="R1221" i="121"/>
  <c r="O1214" i="121"/>
  <c r="P1210" i="121"/>
  <c r="M1206" i="121"/>
  <c r="M1193" i="121"/>
  <c r="O1191" i="121"/>
  <c r="M1182" i="121"/>
  <c r="L1174" i="121"/>
  <c r="N1168" i="121"/>
  <c r="Q1138" i="121"/>
  <c r="Q1106" i="121"/>
  <c r="N1082" i="121"/>
  <c r="R1075" i="121"/>
  <c r="L1073" i="121"/>
  <c r="S1038" i="121"/>
  <c r="N1031" i="121"/>
  <c r="S1027" i="121"/>
  <c r="S1026" i="121"/>
  <c r="R1017" i="121"/>
  <c r="P1010" i="121"/>
  <c r="N996" i="121"/>
  <c r="R996" i="121"/>
  <c r="N991" i="121"/>
  <c r="L990" i="121"/>
  <c r="M989" i="121"/>
  <c r="L983" i="121"/>
  <c r="M979" i="121"/>
  <c r="P979" i="121"/>
  <c r="R955" i="121"/>
  <c r="M942" i="121"/>
  <c r="O930" i="121"/>
  <c r="S899" i="121"/>
  <c r="R1645" i="121"/>
  <c r="L1643" i="121"/>
  <c r="Q1642" i="121"/>
  <c r="R1641" i="121"/>
  <c r="P1626" i="121"/>
  <c r="R1624" i="121"/>
  <c r="L1613" i="121"/>
  <c r="M1609" i="121"/>
  <c r="N1604" i="121"/>
  <c r="L1602" i="121"/>
  <c r="S1587" i="121"/>
  <c r="M1583" i="121"/>
  <c r="L1578" i="121"/>
  <c r="Q1573" i="121"/>
  <c r="S1572" i="121"/>
  <c r="L1571" i="121"/>
  <c r="R1557" i="121"/>
  <c r="S1551" i="121"/>
  <c r="O1543" i="121"/>
  <c r="R1540" i="121"/>
  <c r="M1516" i="121"/>
  <c r="P1511" i="121"/>
  <c r="M1509" i="121"/>
  <c r="S1507" i="121"/>
  <c r="R1503" i="121"/>
  <c r="L1493" i="121"/>
  <c r="Q1478" i="121"/>
  <c r="R1477" i="121"/>
  <c r="R1476" i="121"/>
  <c r="L1474" i="121"/>
  <c r="M1473" i="121"/>
  <c r="N1472" i="121"/>
  <c r="O1471" i="121"/>
  <c r="P1470" i="121"/>
  <c r="M1469" i="121"/>
  <c r="N1468" i="121"/>
  <c r="O1466" i="121"/>
  <c r="Q1465" i="121"/>
  <c r="R1464" i="121"/>
  <c r="S1463" i="121"/>
  <c r="Q1445" i="121"/>
  <c r="R1444" i="121"/>
  <c r="L1442" i="121"/>
  <c r="Q1441" i="121"/>
  <c r="R1440" i="121"/>
  <c r="P1430" i="121"/>
  <c r="M1426" i="121"/>
  <c r="O1423" i="121"/>
  <c r="O1421" i="121"/>
  <c r="S1419" i="121"/>
  <c r="N1414" i="121"/>
  <c r="R1412" i="121"/>
  <c r="S1401" i="121"/>
  <c r="O1394" i="121"/>
  <c r="P1392" i="121"/>
  <c r="S1382" i="121"/>
  <c r="S1381" i="121"/>
  <c r="R1374" i="121"/>
  <c r="L1364" i="121"/>
  <c r="L1360" i="121"/>
  <c r="Q1344" i="121"/>
  <c r="R1335" i="121"/>
  <c r="N1331" i="121"/>
  <c r="O1330" i="121"/>
  <c r="P1328" i="121"/>
  <c r="M1326" i="121"/>
  <c r="S1318" i="121"/>
  <c r="S1317" i="121"/>
  <c r="S1297" i="121"/>
  <c r="N1283" i="121"/>
  <c r="M1279" i="121"/>
  <c r="S1274" i="121"/>
  <c r="Q1269" i="121"/>
  <c r="M1266" i="121"/>
  <c r="L1265" i="121"/>
  <c r="S1231" i="121"/>
  <c r="M1225" i="121"/>
  <c r="N1224" i="121"/>
  <c r="L1222" i="121"/>
  <c r="N1221" i="121"/>
  <c r="S1220" i="121"/>
  <c r="N1213" i="121"/>
  <c r="O1211" i="121"/>
  <c r="S1204" i="121"/>
  <c r="L1195" i="121"/>
  <c r="L1187" i="121"/>
  <c r="R1185" i="121"/>
  <c r="R1184" i="121"/>
  <c r="L1179" i="121"/>
  <c r="Q1178" i="121"/>
  <c r="S1176" i="121"/>
  <c r="S1175" i="121"/>
  <c r="L1167" i="121"/>
  <c r="L1166" i="121"/>
  <c r="P1151" i="121"/>
  <c r="L1151" i="121"/>
  <c r="P1149" i="121"/>
  <c r="Q1134" i="121"/>
  <c r="N1105" i="121"/>
  <c r="O1102" i="121"/>
  <c r="R1078" i="121"/>
  <c r="L1065" i="121"/>
  <c r="M1014" i="121"/>
  <c r="O1014" i="121"/>
  <c r="P1002" i="121"/>
  <c r="L1001" i="121"/>
  <c r="Q993" i="121"/>
  <c r="N980" i="121"/>
  <c r="N962" i="121"/>
  <c r="N943" i="121"/>
  <c r="S811" i="121"/>
  <c r="P811" i="121"/>
  <c r="Q734" i="121"/>
  <c r="M734" i="121"/>
  <c r="Q729" i="121"/>
  <c r="L378" i="121"/>
  <c r="R378" i="121"/>
  <c r="Q378" i="121"/>
  <c r="Q1646" i="121"/>
  <c r="N1645" i="121"/>
  <c r="M1643" i="121"/>
  <c r="O1643" i="121"/>
  <c r="R1640" i="121"/>
  <c r="Q1625" i="121"/>
  <c r="O1616" i="121"/>
  <c r="O1611" i="121"/>
  <c r="L1603" i="121"/>
  <c r="R1600" i="121"/>
  <c r="L1595" i="121"/>
  <c r="R1588" i="121"/>
  <c r="M1587" i="121"/>
  <c r="L1586" i="121"/>
  <c r="P1584" i="121"/>
  <c r="P1582" i="121"/>
  <c r="L1576" i="121"/>
  <c r="Q1574" i="121"/>
  <c r="R1573" i="121"/>
  <c r="R1572" i="121"/>
  <c r="R1571" i="121"/>
  <c r="N1568" i="121"/>
  <c r="M1565" i="121"/>
  <c r="L1555" i="121"/>
  <c r="P1550" i="121"/>
  <c r="O1547" i="121"/>
  <c r="L1530" i="121"/>
  <c r="S1527" i="121"/>
  <c r="R1517" i="121"/>
  <c r="S1516" i="121"/>
  <c r="S1515" i="121"/>
  <c r="L1514" i="121"/>
  <c r="R1493" i="121"/>
  <c r="M1484" i="121"/>
  <c r="P1479" i="121"/>
  <c r="M1477" i="121"/>
  <c r="S1475" i="121"/>
  <c r="M1474" i="121"/>
  <c r="O1474" i="121"/>
  <c r="Q1473" i="121"/>
  <c r="R1472" i="121"/>
  <c r="S1471" i="121"/>
  <c r="L1470" i="121"/>
  <c r="N1465" i="121"/>
  <c r="P1465" i="121"/>
  <c r="L1464" i="121"/>
  <c r="M1463" i="121"/>
  <c r="P1446" i="121"/>
  <c r="O1442" i="121"/>
  <c r="R1439" i="121"/>
  <c r="Q1437" i="121"/>
  <c r="S1435" i="121"/>
  <c r="L1431" i="121"/>
  <c r="P1428" i="121"/>
  <c r="M1427" i="121"/>
  <c r="N1422" i="121"/>
  <c r="L1420" i="121"/>
  <c r="M1413" i="121"/>
  <c r="Q1410" i="121"/>
  <c r="M1405" i="121"/>
  <c r="R1399" i="121"/>
  <c r="S1397" i="121"/>
  <c r="L1396" i="121"/>
  <c r="R1390" i="121"/>
  <c r="M1388" i="121"/>
  <c r="L1384" i="121"/>
  <c r="M1364" i="121"/>
  <c r="S1353" i="121"/>
  <c r="M1353" i="121"/>
  <c r="Q1335" i="121"/>
  <c r="S1333" i="121"/>
  <c r="L1332" i="121"/>
  <c r="M1321" i="121"/>
  <c r="L1320" i="121"/>
  <c r="R1318" i="121"/>
  <c r="O1306" i="121"/>
  <c r="P1296" i="121"/>
  <c r="Q1288" i="121"/>
  <c r="R1287" i="121"/>
  <c r="R1286" i="121"/>
  <c r="S1285" i="121"/>
  <c r="L1273" i="121"/>
  <c r="N1271" i="121"/>
  <c r="S1267" i="121"/>
  <c r="M1265" i="121"/>
  <c r="Q1260" i="121"/>
  <c r="S1259" i="121"/>
  <c r="O1252" i="121"/>
  <c r="O1248" i="121"/>
  <c r="P1237" i="121"/>
  <c r="Q1234" i="121"/>
  <c r="S1227" i="121"/>
  <c r="L1226" i="121"/>
  <c r="R1208" i="121"/>
  <c r="O1200" i="121"/>
  <c r="P1199" i="121"/>
  <c r="P1197" i="121"/>
  <c r="L1182" i="121"/>
  <c r="N1159" i="121"/>
  <c r="Q1142" i="121"/>
  <c r="S1122" i="121"/>
  <c r="O1108" i="121"/>
  <c r="Q1100" i="121"/>
  <c r="N1063" i="121"/>
  <c r="Q1042" i="121"/>
  <c r="L1010" i="121"/>
  <c r="Q1010" i="121"/>
  <c r="O1004" i="121"/>
  <c r="O1003" i="121"/>
  <c r="N981" i="121"/>
  <c r="L977" i="121"/>
  <c r="O963" i="121"/>
  <c r="R947" i="121"/>
  <c r="Q941" i="121"/>
  <c r="N916" i="121"/>
  <c r="P916" i="121"/>
  <c r="N915" i="121"/>
  <c r="Q899" i="121"/>
  <c r="S1655" i="121"/>
  <c r="L1654" i="121"/>
  <c r="L1653" i="121"/>
  <c r="P1647" i="121"/>
  <c r="M1646" i="121"/>
  <c r="Q1641" i="121"/>
  <c r="L1638" i="121"/>
  <c r="L1637" i="121"/>
  <c r="S1623" i="121"/>
  <c r="L1622" i="121"/>
  <c r="P1621" i="121"/>
  <c r="N1617" i="121"/>
  <c r="P1615" i="121"/>
  <c r="N1605" i="121"/>
  <c r="L1594" i="121"/>
  <c r="O1589" i="121"/>
  <c r="M1586" i="121"/>
  <c r="N1586" i="121"/>
  <c r="N1583" i="121"/>
  <c r="N1582" i="121"/>
  <c r="Q1581" i="121"/>
  <c r="S1580" i="121"/>
  <c r="L1577" i="121"/>
  <c r="O1575" i="121"/>
  <c r="O1573" i="121"/>
  <c r="L1572" i="121"/>
  <c r="Q1559" i="121"/>
  <c r="S1557" i="121"/>
  <c r="P1542" i="121"/>
  <c r="R1525" i="121"/>
  <c r="R1520" i="121"/>
  <c r="M1514" i="121"/>
  <c r="S1502" i="121"/>
  <c r="L1501" i="121"/>
  <c r="R1485" i="121"/>
  <c r="S1484" i="121"/>
  <c r="S1483" i="121"/>
  <c r="L1482" i="121"/>
  <c r="N1473" i="121"/>
  <c r="P1473" i="121"/>
  <c r="L1472" i="121"/>
  <c r="M1471" i="121"/>
  <c r="O1464" i="121"/>
  <c r="Q1464" i="121"/>
  <c r="R1463" i="121"/>
  <c r="O1447" i="121"/>
  <c r="Q1440" i="121"/>
  <c r="L1438" i="121"/>
  <c r="N1434" i="121"/>
  <c r="O1431" i="121"/>
  <c r="O1429" i="121"/>
  <c r="Q1411" i="121"/>
  <c r="N1407" i="121"/>
  <c r="M1404" i="121"/>
  <c r="M1402" i="121"/>
  <c r="Q1400" i="121"/>
  <c r="Q1399" i="121"/>
  <c r="M1396" i="121"/>
  <c r="S1389" i="121"/>
  <c r="P1377" i="121"/>
  <c r="R1377" i="121"/>
  <c r="L1370" i="121"/>
  <c r="R1354" i="121"/>
  <c r="P1353" i="121"/>
  <c r="R1353" i="121"/>
  <c r="O1349" i="121"/>
  <c r="O1345" i="121"/>
  <c r="S1342" i="121"/>
  <c r="N1339" i="121"/>
  <c r="O1338" i="121"/>
  <c r="M1332" i="121"/>
  <c r="R1326" i="121"/>
  <c r="M1324" i="121"/>
  <c r="R1313" i="121"/>
  <c r="Q1306" i="121"/>
  <c r="M1294" i="121"/>
  <c r="P1289" i="121"/>
  <c r="M1287" i="121"/>
  <c r="R1281" i="121"/>
  <c r="M1273" i="121"/>
  <c r="O1268" i="121"/>
  <c r="S1264" i="121"/>
  <c r="P1254" i="121"/>
  <c r="L1249" i="121"/>
  <c r="N1240" i="121"/>
  <c r="O1239" i="121"/>
  <c r="O1236" i="121"/>
  <c r="P1235" i="121"/>
  <c r="L1234" i="121"/>
  <c r="S1215" i="121"/>
  <c r="L1210" i="121"/>
  <c r="Q1206" i="121"/>
  <c r="R1203" i="121"/>
  <c r="Q1198" i="121"/>
  <c r="Q1197" i="121"/>
  <c r="P1195" i="121"/>
  <c r="O1192" i="121"/>
  <c r="S1183" i="121"/>
  <c r="R1173" i="121"/>
  <c r="S1159" i="121"/>
  <c r="N1151" i="121"/>
  <c r="L1139" i="121"/>
  <c r="P1139" i="121"/>
  <c r="R1129" i="121"/>
  <c r="L1111" i="121"/>
  <c r="L1058" i="121"/>
  <c r="S1058" i="121"/>
  <c r="L1057" i="121"/>
  <c r="M1048" i="121"/>
  <c r="Q1028" i="121"/>
  <c r="R1024" i="121"/>
  <c r="R993" i="121"/>
  <c r="M973" i="121"/>
  <c r="O972" i="121"/>
  <c r="O1680" i="121"/>
  <c r="Q1673" i="121"/>
  <c r="R1672" i="121"/>
  <c r="N1654" i="121"/>
  <c r="N1649" i="121"/>
  <c r="O1648" i="121"/>
  <c r="L1647" i="121"/>
  <c r="S1639" i="121"/>
  <c r="M1618" i="121"/>
  <c r="N1615" i="121"/>
  <c r="P1614" i="121"/>
  <c r="R1613" i="121"/>
  <c r="L1608" i="121"/>
  <c r="Q1605" i="121"/>
  <c r="S1604" i="121"/>
  <c r="M1601" i="121"/>
  <c r="S1595" i="121"/>
  <c r="L1592" i="121"/>
  <c r="S1586" i="121"/>
  <c r="L1582" i="121"/>
  <c r="S1578" i="121"/>
  <c r="N1577" i="121"/>
  <c r="L1558" i="121"/>
  <c r="S1556" i="121"/>
  <c r="S1555" i="121"/>
  <c r="P1551" i="121"/>
  <c r="R1549" i="121"/>
  <c r="M1548" i="121"/>
  <c r="L1546" i="121"/>
  <c r="N1544" i="121"/>
  <c r="L1542" i="121"/>
  <c r="Q1534" i="121"/>
  <c r="R1533" i="121"/>
  <c r="Q1525" i="121"/>
  <c r="S1523" i="121"/>
  <c r="L1522" i="121"/>
  <c r="L1498" i="121"/>
  <c r="N1496" i="121"/>
  <c r="P1494" i="121"/>
  <c r="L1490" i="121"/>
  <c r="O1488" i="121"/>
  <c r="M1482" i="121"/>
  <c r="O1472" i="121"/>
  <c r="Q1472" i="121"/>
  <c r="R1471" i="121"/>
  <c r="P1463" i="121"/>
  <c r="N1448" i="121"/>
  <c r="Q1435" i="121"/>
  <c r="L1428" i="121"/>
  <c r="N1423" i="121"/>
  <c r="L1413" i="121"/>
  <c r="R1410" i="121"/>
  <c r="R1407" i="121"/>
  <c r="S1406" i="121"/>
  <c r="L1405" i="121"/>
  <c r="O1402" i="121"/>
  <c r="Q1394" i="121"/>
  <c r="P1387" i="121"/>
  <c r="R1385" i="121"/>
  <c r="N1371" i="121"/>
  <c r="Q1370" i="121"/>
  <c r="R1342" i="121"/>
  <c r="P1337" i="121"/>
  <c r="Q1330" i="121"/>
  <c r="S1325" i="121"/>
  <c r="P1323" i="121"/>
  <c r="R1321" i="121"/>
  <c r="N1307" i="121"/>
  <c r="P1300" i="121"/>
  <c r="R1295" i="121"/>
  <c r="S1294" i="121"/>
  <c r="S1293" i="121"/>
  <c r="L1292" i="121"/>
  <c r="P1274" i="121"/>
  <c r="P1269" i="121"/>
  <c r="N1268" i="121"/>
  <c r="O1260" i="121"/>
  <c r="R1257" i="121"/>
  <c r="M1250" i="121"/>
  <c r="L1247" i="121"/>
  <c r="Q1228" i="121"/>
  <c r="O1222" i="121"/>
  <c r="M1222" i="121"/>
  <c r="L1206" i="121"/>
  <c r="M1202" i="121"/>
  <c r="L1201" i="121"/>
  <c r="O1195" i="121"/>
  <c r="L1193" i="121"/>
  <c r="M1192" i="121"/>
  <c r="P1191" i="121"/>
  <c r="L1188" i="121"/>
  <c r="R1165" i="121"/>
  <c r="R1164" i="121"/>
  <c r="N1145" i="121"/>
  <c r="O1144" i="121"/>
  <c r="N1113" i="121"/>
  <c r="L1108" i="121"/>
  <c r="N1101" i="121"/>
  <c r="P1101" i="121"/>
  <c r="L1067" i="121"/>
  <c r="R1067" i="121"/>
  <c r="S1059" i="121"/>
  <c r="Q1053" i="121"/>
  <c r="L1052" i="121"/>
  <c r="L1049" i="121"/>
  <c r="L1047" i="121"/>
  <c r="P1042" i="121"/>
  <c r="O1035" i="121"/>
  <c r="L1007" i="121"/>
  <c r="P1005" i="121"/>
  <c r="R984" i="121"/>
  <c r="Q964" i="121"/>
  <c r="S929" i="121"/>
  <c r="M917" i="121"/>
  <c r="L914" i="121"/>
  <c r="Q851" i="121"/>
  <c r="O841" i="121"/>
  <c r="O838" i="121"/>
  <c r="S794" i="121"/>
  <c r="P794" i="121"/>
  <c r="S715" i="121"/>
  <c r="L715" i="121"/>
  <c r="S614" i="121"/>
  <c r="P614" i="121"/>
  <c r="M1653" i="121"/>
  <c r="L1651" i="121"/>
  <c r="M1650" i="121"/>
  <c r="R1649" i="121"/>
  <c r="S1648" i="121"/>
  <c r="M1637" i="121"/>
  <c r="M1621" i="121"/>
  <c r="L1619" i="121"/>
  <c r="Q1613" i="121"/>
  <c r="S1612" i="121"/>
  <c r="L1611" i="121"/>
  <c r="L1609" i="121"/>
  <c r="Q1606" i="121"/>
  <c r="R1605" i="121"/>
  <c r="P1604" i="121"/>
  <c r="M1602" i="121"/>
  <c r="N1600" i="121"/>
  <c r="P1597" i="121"/>
  <c r="N1594" i="121"/>
  <c r="M1594" i="121"/>
  <c r="Q1587" i="121"/>
  <c r="S1585" i="121"/>
  <c r="N1578" i="121"/>
  <c r="O1558" i="121"/>
  <c r="N1552" i="121"/>
  <c r="Q1549" i="121"/>
  <c r="S1548" i="121"/>
  <c r="L1547" i="121"/>
  <c r="S1547" i="121"/>
  <c r="Q1545" i="121"/>
  <c r="O1528" i="121"/>
  <c r="P1513" i="121"/>
  <c r="Q1508" i="121"/>
  <c r="S1500" i="121"/>
  <c r="P1495" i="121"/>
  <c r="M1493" i="121"/>
  <c r="P1471" i="121"/>
  <c r="L1469" i="121"/>
  <c r="L1468" i="121"/>
  <c r="M1449" i="121"/>
  <c r="P1432" i="121"/>
  <c r="L1426" i="121"/>
  <c r="Q1423" i="121"/>
  <c r="S1422" i="121"/>
  <c r="N1419" i="121"/>
  <c r="Q1416" i="121"/>
  <c r="O1415" i="121"/>
  <c r="M1412" i="121"/>
  <c r="R1406" i="121"/>
  <c r="N1402" i="121"/>
  <c r="P1401" i="121"/>
  <c r="L1381" i="121"/>
  <c r="L1374" i="121"/>
  <c r="S1369" i="121"/>
  <c r="P1360" i="121"/>
  <c r="O1357" i="121"/>
  <c r="N1347" i="121"/>
  <c r="Q1343" i="121"/>
  <c r="L1317" i="121"/>
  <c r="S1313" i="121"/>
  <c r="R1306" i="121"/>
  <c r="O1298" i="121"/>
  <c r="Q1295" i="121"/>
  <c r="S1280" i="121"/>
  <c r="L1279" i="121"/>
  <c r="O1275" i="121"/>
  <c r="M1270" i="121"/>
  <c r="R1252" i="121"/>
  <c r="M1249" i="121"/>
  <c r="P1245" i="121"/>
  <c r="P1243" i="121"/>
  <c r="L1238" i="121"/>
  <c r="O1230" i="121"/>
  <c r="Q1221" i="121"/>
  <c r="S1211" i="121"/>
  <c r="S1210" i="121"/>
  <c r="L1203" i="121"/>
  <c r="N1201" i="121"/>
  <c r="Q1196" i="121"/>
  <c r="S1195" i="121"/>
  <c r="L1185" i="121"/>
  <c r="O1184" i="121"/>
  <c r="R1180" i="121"/>
  <c r="L1178" i="121"/>
  <c r="L1177" i="121"/>
  <c r="M1166" i="121"/>
  <c r="Q1165" i="121"/>
  <c r="S1160" i="121"/>
  <c r="L1148" i="121"/>
  <c r="Q1148" i="121"/>
  <c r="L1145" i="121"/>
  <c r="N1125" i="121"/>
  <c r="P1123" i="121"/>
  <c r="Q1108" i="121"/>
  <c r="P1069" i="121"/>
  <c r="R1054" i="121"/>
  <c r="L1044" i="121"/>
  <c r="Q1044" i="121"/>
  <c r="M1038" i="121"/>
  <c r="P1021" i="121"/>
  <c r="Q1018" i="121"/>
  <c r="M1000" i="121"/>
  <c r="L998" i="121"/>
  <c r="M966" i="121"/>
  <c r="P963" i="121"/>
  <c r="N951" i="121"/>
  <c r="L951" i="121"/>
  <c r="O767" i="121"/>
  <c r="O1159" i="121"/>
  <c r="R1149" i="121"/>
  <c r="R1139" i="121"/>
  <c r="R1125" i="121"/>
  <c r="R1123" i="121"/>
  <c r="S1112" i="121"/>
  <c r="L1101" i="121"/>
  <c r="R1100" i="121"/>
  <c r="L1083" i="121"/>
  <c r="M1082" i="121"/>
  <c r="M1076" i="121"/>
  <c r="S1067" i="121"/>
  <c r="N1058" i="121"/>
  <c r="S1045" i="121"/>
  <c r="N1042" i="121"/>
  <c r="N1029" i="121"/>
  <c r="O1026" i="121"/>
  <c r="S1018" i="121"/>
  <c r="N1015" i="121"/>
  <c r="R1011" i="121"/>
  <c r="Q1004" i="121"/>
  <c r="P1003" i="121"/>
  <c r="N999" i="121"/>
  <c r="M990" i="121"/>
  <c r="R985" i="121"/>
  <c r="N984" i="121"/>
  <c r="Q978" i="121"/>
  <c r="S976" i="121"/>
  <c r="Q973" i="121"/>
  <c r="R940" i="121"/>
  <c r="L936" i="121"/>
  <c r="N934" i="121"/>
  <c r="P929" i="121"/>
  <c r="M921" i="121"/>
  <c r="L918" i="121"/>
  <c r="S911" i="121"/>
  <c r="M903" i="121"/>
  <c r="L893" i="121"/>
  <c r="O893" i="121"/>
  <c r="L890" i="121"/>
  <c r="O867" i="121"/>
  <c r="L841" i="121"/>
  <c r="Q841" i="121"/>
  <c r="Q840" i="121"/>
  <c r="P825" i="121"/>
  <c r="L814" i="121"/>
  <c r="S810" i="121"/>
  <c r="Q796" i="121"/>
  <c r="R754" i="121"/>
  <c r="Q754" i="121"/>
  <c r="R753" i="121"/>
  <c r="M741" i="121"/>
  <c r="N732" i="121"/>
  <c r="O732" i="121"/>
  <c r="N587" i="121"/>
  <c r="R1176" i="121"/>
  <c r="Q1164" i="121"/>
  <c r="O1160" i="121"/>
  <c r="O1152" i="121"/>
  <c r="Q1150" i="121"/>
  <c r="R1145" i="121"/>
  <c r="O1142" i="121"/>
  <c r="R1118" i="121"/>
  <c r="R1113" i="121"/>
  <c r="M1108" i="121"/>
  <c r="S1101" i="121"/>
  <c r="M1100" i="121"/>
  <c r="P1080" i="121"/>
  <c r="L1077" i="121"/>
  <c r="M1066" i="121"/>
  <c r="L1059" i="121"/>
  <c r="M1058" i="121"/>
  <c r="M1052" i="121"/>
  <c r="N1038" i="121"/>
  <c r="N1037" i="121"/>
  <c r="P1034" i="121"/>
  <c r="P1033" i="121"/>
  <c r="N1020" i="121"/>
  <c r="P1013" i="121"/>
  <c r="O1006" i="121"/>
  <c r="Q1002" i="121"/>
  <c r="R1001" i="121"/>
  <c r="N1000" i="121"/>
  <c r="S994" i="121"/>
  <c r="L991" i="121"/>
  <c r="P986" i="121"/>
  <c r="O980" i="121"/>
  <c r="R969" i="121"/>
  <c r="L964" i="121"/>
  <c r="Q961" i="121"/>
  <c r="L946" i="121"/>
  <c r="R936" i="121"/>
  <c r="R896" i="121"/>
  <c r="N895" i="121"/>
  <c r="N886" i="121"/>
  <c r="O885" i="121"/>
  <c r="O883" i="121"/>
  <c r="L854" i="121"/>
  <c r="L852" i="121"/>
  <c r="P842" i="121"/>
  <c r="S826" i="121"/>
  <c r="R825" i="121"/>
  <c r="P797" i="121"/>
  <c r="R785" i="121"/>
  <c r="S784" i="121"/>
  <c r="S783" i="121"/>
  <c r="N773" i="121"/>
  <c r="M773" i="121"/>
  <c r="R744" i="121"/>
  <c r="O742" i="121"/>
  <c r="M699" i="121"/>
  <c r="S615" i="121"/>
  <c r="M614" i="121"/>
  <c r="L602" i="121"/>
  <c r="S480" i="121"/>
  <c r="N1173" i="121"/>
  <c r="S1168" i="121"/>
  <c r="M1165" i="121"/>
  <c r="O1164" i="121"/>
  <c r="L1163" i="121"/>
  <c r="S1154" i="121"/>
  <c r="O1150" i="121"/>
  <c r="S1144" i="121"/>
  <c r="S1116" i="121"/>
  <c r="R1107" i="121"/>
  <c r="R1101" i="121"/>
  <c r="L1098" i="121"/>
  <c r="S1075" i="121"/>
  <c r="L1074" i="121"/>
  <c r="O1063" i="121"/>
  <c r="P1062" i="121"/>
  <c r="Q1061" i="121"/>
  <c r="S1053" i="121"/>
  <c r="O1044" i="121"/>
  <c r="S1042" i="121"/>
  <c r="M1039" i="121"/>
  <c r="L1038" i="121"/>
  <c r="S1037" i="121"/>
  <c r="L1023" i="121"/>
  <c r="O1022" i="121"/>
  <c r="O1019" i="121"/>
  <c r="R1016" i="121"/>
  <c r="L1014" i="121"/>
  <c r="O1012" i="121"/>
  <c r="N1011" i="121"/>
  <c r="R1009" i="121"/>
  <c r="L1006" i="121"/>
  <c r="R1000" i="121"/>
  <c r="S999" i="121"/>
  <c r="N997" i="121"/>
  <c r="Q994" i="121"/>
  <c r="S992" i="121"/>
  <c r="N989" i="121"/>
  <c r="P957" i="121"/>
  <c r="N956" i="121"/>
  <c r="P949" i="121"/>
  <c r="O942" i="121"/>
  <c r="Q938" i="121"/>
  <c r="N928" i="121"/>
  <c r="O927" i="121"/>
  <c r="P924" i="121"/>
  <c r="N920" i="121"/>
  <c r="P917" i="121"/>
  <c r="N905" i="121"/>
  <c r="R890" i="121"/>
  <c r="L885" i="121"/>
  <c r="O869" i="121"/>
  <c r="Q869" i="121"/>
  <c r="N857" i="121"/>
  <c r="L829" i="121"/>
  <c r="P828" i="121"/>
  <c r="N797" i="121"/>
  <c r="P787" i="121"/>
  <c r="R776" i="121"/>
  <c r="P773" i="121"/>
  <c r="S735" i="121"/>
  <c r="R732" i="121"/>
  <c r="M722" i="121"/>
  <c r="O715" i="121"/>
  <c r="S703" i="121"/>
  <c r="N632" i="121"/>
  <c r="S541" i="121"/>
  <c r="S536" i="121"/>
  <c r="P1173" i="121"/>
  <c r="R1171" i="121"/>
  <c r="L1159" i="121"/>
  <c r="L1155" i="121"/>
  <c r="N1149" i="121"/>
  <c r="L1147" i="121"/>
  <c r="S1132" i="121"/>
  <c r="S1130" i="121"/>
  <c r="L1119" i="121"/>
  <c r="Q1118" i="121"/>
  <c r="P1115" i="121"/>
  <c r="O1112" i="121"/>
  <c r="N1106" i="121"/>
  <c r="L1105" i="121"/>
  <c r="S1099" i="121"/>
  <c r="S1074" i="121"/>
  <c r="N1074" i="121"/>
  <c r="Q1069" i="121"/>
  <c r="R1068" i="121"/>
  <c r="O1062" i="121"/>
  <c r="R1062" i="121"/>
  <c r="L1061" i="121"/>
  <c r="M1060" i="121"/>
  <c r="M1050" i="121"/>
  <c r="R1042" i="121"/>
  <c r="S1039" i="121"/>
  <c r="L1037" i="121"/>
  <c r="L1017" i="121"/>
  <c r="L1013" i="121"/>
  <c r="L1009" i="121"/>
  <c r="S1007" i="121"/>
  <c r="M998" i="121"/>
  <c r="N994" i="121"/>
  <c r="R992" i="121"/>
  <c r="S991" i="121"/>
  <c r="R980" i="121"/>
  <c r="S979" i="121"/>
  <c r="P973" i="121"/>
  <c r="P970" i="121"/>
  <c r="L969" i="121"/>
  <c r="S963" i="121"/>
  <c r="L962" i="121"/>
  <c r="L959" i="121"/>
  <c r="O958" i="121"/>
  <c r="Q954" i="121"/>
  <c r="P939" i="121"/>
  <c r="N938" i="121"/>
  <c r="L922" i="121"/>
  <c r="Q921" i="121"/>
  <c r="Q916" i="121"/>
  <c r="O911" i="121"/>
  <c r="P910" i="121"/>
  <c r="P908" i="121"/>
  <c r="S905" i="121"/>
  <c r="S903" i="121"/>
  <c r="Q900" i="121"/>
  <c r="Q893" i="121"/>
  <c r="Q891" i="121"/>
  <c r="Q885" i="121"/>
  <c r="M876" i="121"/>
  <c r="N876" i="121"/>
  <c r="O871" i="121"/>
  <c r="Q861" i="121"/>
  <c r="Q859" i="121"/>
  <c r="N842" i="121"/>
  <c r="O834" i="121"/>
  <c r="P827" i="121"/>
  <c r="L817" i="121"/>
  <c r="Q817" i="121"/>
  <c r="L799" i="121"/>
  <c r="L798" i="121"/>
  <c r="Q780" i="121"/>
  <c r="Q778" i="121"/>
  <c r="R777" i="121"/>
  <c r="L758" i="121"/>
  <c r="L721" i="121"/>
  <c r="S720" i="121"/>
  <c r="M718" i="121"/>
  <c r="M654" i="121"/>
  <c r="R654" i="121"/>
  <c r="L642" i="121"/>
  <c r="M641" i="121"/>
  <c r="R537" i="121"/>
  <c r="O537" i="121"/>
  <c r="L411" i="121"/>
  <c r="S411" i="121"/>
  <c r="N1176" i="121"/>
  <c r="O1175" i="121"/>
  <c r="Q1170" i="121"/>
  <c r="M1161" i="121"/>
  <c r="N1160" i="121"/>
  <c r="Q1154" i="121"/>
  <c r="Q1116" i="121"/>
  <c r="S1106" i="121"/>
  <c r="L1103" i="121"/>
  <c r="M1098" i="121"/>
  <c r="Q1076" i="121"/>
  <c r="L1075" i="121"/>
  <c r="M1074" i="121"/>
  <c r="P1070" i="121"/>
  <c r="P1061" i="121"/>
  <c r="S1061" i="121"/>
  <c r="L1060" i="121"/>
  <c r="L1051" i="121"/>
  <c r="P1048" i="121"/>
  <c r="N1044" i="121"/>
  <c r="R1041" i="121"/>
  <c r="O1038" i="121"/>
  <c r="P1037" i="121"/>
  <c r="O1037" i="121"/>
  <c r="Q1033" i="121"/>
  <c r="R1027" i="121"/>
  <c r="L1022" i="121"/>
  <c r="M1019" i="121"/>
  <c r="L996" i="121"/>
  <c r="Q989" i="121"/>
  <c r="N957" i="121"/>
  <c r="O955" i="121"/>
  <c r="R952" i="121"/>
  <c r="L950" i="121"/>
  <c r="O948" i="121"/>
  <c r="M947" i="121"/>
  <c r="R945" i="121"/>
  <c r="M941" i="121"/>
  <c r="N940" i="121"/>
  <c r="M939" i="121"/>
  <c r="R930" i="121"/>
  <c r="R927" i="121"/>
  <c r="N923" i="121"/>
  <c r="S916" i="121"/>
  <c r="P902" i="121"/>
  <c r="L896" i="121"/>
  <c r="P890" i="121"/>
  <c r="N879" i="121"/>
  <c r="S873" i="121"/>
  <c r="N872" i="121"/>
  <c r="R842" i="121"/>
  <c r="N831" i="121"/>
  <c r="R803" i="121"/>
  <c r="M790" i="121"/>
  <c r="R763" i="121"/>
  <c r="O739" i="121"/>
  <c r="P739" i="121"/>
  <c r="S722" i="121"/>
  <c r="P722" i="121"/>
  <c r="O702" i="121"/>
  <c r="P553" i="121"/>
  <c r="P1155" i="121"/>
  <c r="M1148" i="121"/>
  <c r="N1135" i="121"/>
  <c r="N1133" i="121"/>
  <c r="Q1132" i="121"/>
  <c r="Q1130" i="121"/>
  <c r="S1128" i="121"/>
  <c r="S1125" i="121"/>
  <c r="N1119" i="121"/>
  <c r="O1118" i="121"/>
  <c r="O1100" i="121"/>
  <c r="L1099" i="121"/>
  <c r="O1071" i="121"/>
  <c r="Q1052" i="121"/>
  <c r="N1046" i="121"/>
  <c r="M1044" i="121"/>
  <c r="Q1041" i="121"/>
  <c r="R1038" i="121"/>
  <c r="S1031" i="121"/>
  <c r="S1024" i="121"/>
  <c r="S1023" i="121"/>
  <c r="M1022" i="121"/>
  <c r="Q986" i="121"/>
  <c r="N973" i="121"/>
  <c r="Q972" i="121"/>
  <c r="L958" i="121"/>
  <c r="L953" i="121"/>
  <c r="M950" i="121"/>
  <c r="L945" i="121"/>
  <c r="S943" i="121"/>
  <c r="P942" i="121"/>
  <c r="L940" i="121"/>
  <c r="M938" i="121"/>
  <c r="Q917" i="121"/>
  <c r="R882" i="121"/>
  <c r="R880" i="121"/>
  <c r="S879" i="121"/>
  <c r="S849" i="121"/>
  <c r="Q849" i="121"/>
  <c r="R848" i="121"/>
  <c r="R836" i="121"/>
  <c r="L831" i="121"/>
  <c r="N820" i="121"/>
  <c r="O820" i="121"/>
  <c r="O804" i="121"/>
  <c r="O787" i="121"/>
  <c r="O782" i="121"/>
  <c r="Q766" i="121"/>
  <c r="R749" i="121"/>
  <c r="P749" i="121"/>
  <c r="S747" i="121"/>
  <c r="M744" i="121"/>
  <c r="O740" i="121"/>
  <c r="P735" i="121"/>
  <c r="P715" i="121"/>
  <c r="M713" i="121"/>
  <c r="R712" i="121"/>
  <c r="L702" i="121"/>
  <c r="M669" i="121"/>
  <c r="N563" i="121"/>
  <c r="O901" i="121"/>
  <c r="N900" i="121"/>
  <c r="Q876" i="121"/>
  <c r="P870" i="121"/>
  <c r="O863" i="121"/>
  <c r="N851" i="121"/>
  <c r="R827" i="121"/>
  <c r="N823" i="121"/>
  <c r="L822" i="121"/>
  <c r="M819" i="121"/>
  <c r="L810" i="121"/>
  <c r="L807" i="121"/>
  <c r="O806" i="121"/>
  <c r="N804" i="121"/>
  <c r="Q802" i="121"/>
  <c r="R801" i="121"/>
  <c r="L790" i="121"/>
  <c r="R784" i="121"/>
  <c r="S775" i="121"/>
  <c r="S761" i="121"/>
  <c r="L739" i="121"/>
  <c r="L732" i="121"/>
  <c r="L729" i="121"/>
  <c r="R725" i="121"/>
  <c r="L722" i="121"/>
  <c r="O719" i="121"/>
  <c r="S711" i="121"/>
  <c r="Q709" i="121"/>
  <c r="L705" i="121"/>
  <c r="P690" i="121"/>
  <c r="P688" i="121"/>
  <c r="L673" i="121"/>
  <c r="P657" i="121"/>
  <c r="Q657" i="121"/>
  <c r="Q655" i="121"/>
  <c r="S648" i="121"/>
  <c r="S647" i="121"/>
  <c r="R646" i="121"/>
  <c r="L645" i="121"/>
  <c r="P633" i="121"/>
  <c r="Q616" i="121"/>
  <c r="O577" i="121"/>
  <c r="N565" i="121"/>
  <c r="L564" i="121"/>
  <c r="N554" i="121"/>
  <c r="Q546" i="121"/>
  <c r="Q543" i="121"/>
  <c r="O538" i="121"/>
  <c r="L524" i="121"/>
  <c r="M524" i="121"/>
  <c r="M523" i="121"/>
  <c r="O508" i="121"/>
  <c r="M485" i="121"/>
  <c r="Q485" i="121"/>
  <c r="Q482" i="121"/>
  <c r="S471" i="121"/>
  <c r="N466" i="121"/>
  <c r="Q411" i="121"/>
  <c r="L410" i="121"/>
  <c r="M383" i="121"/>
  <c r="P382" i="121"/>
  <c r="O333" i="121"/>
  <c r="L235" i="121"/>
  <c r="Q234" i="121"/>
  <c r="R228" i="121"/>
  <c r="L143" i="121"/>
  <c r="R143" i="121"/>
  <c r="L858" i="121"/>
  <c r="N856" i="121"/>
  <c r="S853" i="121"/>
  <c r="R847" i="121"/>
  <c r="R846" i="121"/>
  <c r="L830" i="121"/>
  <c r="S825" i="121"/>
  <c r="S824" i="121"/>
  <c r="L820" i="121"/>
  <c r="P803" i="121"/>
  <c r="L801" i="121"/>
  <c r="M800" i="121"/>
  <c r="Q794" i="121"/>
  <c r="L793" i="121"/>
  <c r="L791" i="121"/>
  <c r="N786" i="121"/>
  <c r="M782" i="121"/>
  <c r="P781" i="121"/>
  <c r="O780" i="121"/>
  <c r="Q773" i="121"/>
  <c r="M767" i="121"/>
  <c r="P763" i="121"/>
  <c r="S759" i="121"/>
  <c r="P743" i="121"/>
  <c r="O736" i="121"/>
  <c r="P726" i="121"/>
  <c r="M720" i="121"/>
  <c r="O718" i="121"/>
  <c r="P710" i="121"/>
  <c r="R707" i="121"/>
  <c r="S682" i="121"/>
  <c r="L681" i="121"/>
  <c r="N589" i="121"/>
  <c r="L557" i="121"/>
  <c r="N557" i="121"/>
  <c r="L527" i="121"/>
  <c r="Q527" i="121"/>
  <c r="R527" i="121"/>
  <c r="R414" i="121"/>
  <c r="M414" i="121"/>
  <c r="Q394" i="121"/>
  <c r="S394" i="121"/>
  <c r="R352" i="121"/>
  <c r="S352" i="121"/>
  <c r="M883" i="121"/>
  <c r="L870" i="121"/>
  <c r="S863" i="121"/>
  <c r="N859" i="121"/>
  <c r="Q857" i="121"/>
  <c r="L848" i="121"/>
  <c r="O837" i="121"/>
  <c r="Q835" i="121"/>
  <c r="R811" i="121"/>
  <c r="L806" i="121"/>
  <c r="M798" i="121"/>
  <c r="N781" i="121"/>
  <c r="O765" i="121"/>
  <c r="M758" i="121"/>
  <c r="L745" i="121"/>
  <c r="O743" i="121"/>
  <c r="R741" i="121"/>
  <c r="S732" i="121"/>
  <c r="M729" i="121"/>
  <c r="N728" i="121"/>
  <c r="O727" i="121"/>
  <c r="M726" i="121"/>
  <c r="P723" i="121"/>
  <c r="S707" i="121"/>
  <c r="N692" i="121"/>
  <c r="L689" i="121"/>
  <c r="S685" i="121"/>
  <c r="O650" i="121"/>
  <c r="Q639" i="121"/>
  <c r="R639" i="121"/>
  <c r="R636" i="121"/>
  <c r="L634" i="121"/>
  <c r="N608" i="121"/>
  <c r="Q608" i="121"/>
  <c r="L567" i="121"/>
  <c r="Q567" i="121"/>
  <c r="N558" i="121"/>
  <c r="R558" i="121"/>
  <c r="L556" i="121"/>
  <c r="O546" i="121"/>
  <c r="Q448" i="121"/>
  <c r="L447" i="121"/>
  <c r="L446" i="121"/>
  <c r="S396" i="121"/>
  <c r="M350" i="121"/>
  <c r="O895" i="121"/>
  <c r="S883" i="121"/>
  <c r="L880" i="121"/>
  <c r="O879" i="121"/>
  <c r="O877" i="121"/>
  <c r="Q875" i="121"/>
  <c r="R874" i="121"/>
  <c r="P868" i="121"/>
  <c r="Q867" i="121"/>
  <c r="S831" i="121"/>
  <c r="N828" i="121"/>
  <c r="L825" i="121"/>
  <c r="Q824" i="121"/>
  <c r="S818" i="121"/>
  <c r="R817" i="121"/>
  <c r="S808" i="121"/>
  <c r="N807" i="121"/>
  <c r="M806" i="121"/>
  <c r="M803" i="121"/>
  <c r="S787" i="121"/>
  <c r="L786" i="121"/>
  <c r="R771" i="121"/>
  <c r="S770" i="121"/>
  <c r="S756" i="121"/>
  <c r="L754" i="121"/>
  <c r="O752" i="121"/>
  <c r="P751" i="121"/>
  <c r="M742" i="121"/>
  <c r="Q741" i="121"/>
  <c r="R740" i="121"/>
  <c r="L735" i="121"/>
  <c r="P734" i="121"/>
  <c r="N727" i="121"/>
  <c r="L723" i="121"/>
  <c r="L698" i="121"/>
  <c r="O694" i="121"/>
  <c r="M693" i="121"/>
  <c r="L690" i="121"/>
  <c r="P666" i="121"/>
  <c r="S666" i="121"/>
  <c r="S661" i="121"/>
  <c r="N660" i="121"/>
  <c r="P638" i="121"/>
  <c r="N594" i="121"/>
  <c r="P571" i="121"/>
  <c r="L517" i="121"/>
  <c r="R516" i="121"/>
  <c r="M512" i="121"/>
  <c r="P474" i="121"/>
  <c r="N474" i="121"/>
  <c r="P454" i="121"/>
  <c r="Q356" i="121"/>
  <c r="R280" i="121"/>
  <c r="L280" i="121"/>
  <c r="O917" i="121"/>
  <c r="N910" i="121"/>
  <c r="P906" i="121"/>
  <c r="Q905" i="121"/>
  <c r="P900" i="121"/>
  <c r="R899" i="121"/>
  <c r="P886" i="121"/>
  <c r="Q865" i="121"/>
  <c r="R859" i="121"/>
  <c r="L838" i="121"/>
  <c r="S815" i="121"/>
  <c r="M794" i="121"/>
  <c r="R780" i="121"/>
  <c r="M774" i="121"/>
  <c r="Q772" i="121"/>
  <c r="L764" i="121"/>
  <c r="P759" i="121"/>
  <c r="N753" i="121"/>
  <c r="P741" i="121"/>
  <c r="Q740" i="121"/>
  <c r="M737" i="121"/>
  <c r="O734" i="121"/>
  <c r="Q730" i="121"/>
  <c r="P728" i="121"/>
  <c r="L726" i="121"/>
  <c r="O720" i="121"/>
  <c r="L713" i="121"/>
  <c r="O711" i="121"/>
  <c r="R704" i="121"/>
  <c r="R700" i="121"/>
  <c r="S699" i="121"/>
  <c r="O667" i="121"/>
  <c r="P664" i="121"/>
  <c r="L628" i="121"/>
  <c r="Q602" i="121"/>
  <c r="L597" i="121"/>
  <c r="L580" i="121"/>
  <c r="P560" i="121"/>
  <c r="Q560" i="121"/>
  <c r="M547" i="121"/>
  <c r="O530" i="121"/>
  <c r="Q522" i="121"/>
  <c r="P520" i="121"/>
  <c r="Q520" i="121"/>
  <c r="L519" i="121"/>
  <c r="L497" i="121"/>
  <c r="M497" i="121"/>
  <c r="L494" i="121"/>
  <c r="O427" i="121"/>
  <c r="N427" i="121"/>
  <c r="Q401" i="121"/>
  <c r="R401" i="121"/>
  <c r="N366" i="121"/>
  <c r="S179" i="121"/>
  <c r="P177" i="121"/>
  <c r="O170" i="121"/>
  <c r="M936" i="121"/>
  <c r="Q925" i="121"/>
  <c r="N921" i="121"/>
  <c r="M913" i="121"/>
  <c r="R912" i="121"/>
  <c r="L899" i="121"/>
  <c r="S889" i="121"/>
  <c r="N888" i="121"/>
  <c r="L874" i="121"/>
  <c r="M868" i="121"/>
  <c r="L866" i="121"/>
  <c r="R864" i="121"/>
  <c r="L856" i="121"/>
  <c r="O853" i="121"/>
  <c r="S841" i="121"/>
  <c r="P834" i="121"/>
  <c r="Q820" i="121"/>
  <c r="M814" i="121"/>
  <c r="S803" i="121"/>
  <c r="Q788" i="121"/>
  <c r="R787" i="121"/>
  <c r="S786" i="121"/>
  <c r="N783" i="121"/>
  <c r="O771" i="121"/>
  <c r="P770" i="121"/>
  <c r="L761" i="121"/>
  <c r="Q756" i="121"/>
  <c r="R755" i="121"/>
  <c r="L752" i="121"/>
  <c r="L730" i="121"/>
  <c r="N729" i="121"/>
  <c r="S728" i="121"/>
  <c r="P727" i="121"/>
  <c r="Q721" i="121"/>
  <c r="L700" i="121"/>
  <c r="N695" i="121"/>
  <c r="N668" i="121"/>
  <c r="Q668" i="121"/>
  <c r="P640" i="121"/>
  <c r="R632" i="121"/>
  <c r="R630" i="121"/>
  <c r="M629" i="121"/>
  <c r="S629" i="121"/>
  <c r="P601" i="121"/>
  <c r="Q585" i="121"/>
  <c r="R585" i="121"/>
  <c r="N584" i="121"/>
  <c r="P577" i="121"/>
  <c r="N571" i="121"/>
  <c r="R553" i="121"/>
  <c r="N550" i="121"/>
  <c r="S550" i="121"/>
  <c r="N530" i="121"/>
  <c r="P521" i="121"/>
  <c r="O497" i="121"/>
  <c r="S485" i="121"/>
  <c r="P475" i="121"/>
  <c r="L430" i="121"/>
  <c r="L428" i="121"/>
  <c r="R428" i="121"/>
  <c r="L426" i="121"/>
  <c r="M399" i="121"/>
  <c r="L369" i="121"/>
  <c r="Q369" i="121"/>
  <c r="L307" i="121"/>
  <c r="Q307" i="121"/>
  <c r="L193" i="121"/>
  <c r="R193" i="121"/>
  <c r="Q708" i="121"/>
  <c r="M696" i="121"/>
  <c r="L694" i="121"/>
  <c r="S691" i="121"/>
  <c r="M682" i="121"/>
  <c r="L661" i="121"/>
  <c r="L658" i="121"/>
  <c r="N656" i="121"/>
  <c r="S653" i="121"/>
  <c r="L644" i="121"/>
  <c r="S627" i="121"/>
  <c r="M622" i="121"/>
  <c r="M621" i="121"/>
  <c r="O619" i="121"/>
  <c r="N610" i="121"/>
  <c r="Q605" i="121"/>
  <c r="Q576" i="121"/>
  <c r="P563" i="121"/>
  <c r="O553" i="121"/>
  <c r="N546" i="121"/>
  <c r="R535" i="121"/>
  <c r="O529" i="121"/>
  <c r="S525" i="121"/>
  <c r="N507" i="121"/>
  <c r="N506" i="121"/>
  <c r="M492" i="121"/>
  <c r="M478" i="121"/>
  <c r="R478" i="121"/>
  <c r="R464" i="121"/>
  <c r="O459" i="121"/>
  <c r="R440" i="121"/>
  <c r="Q433" i="121"/>
  <c r="Q432" i="121"/>
  <c r="R431" i="121"/>
  <c r="O428" i="121"/>
  <c r="P417" i="121"/>
  <c r="Q416" i="121"/>
  <c r="R371" i="121"/>
  <c r="L367" i="121"/>
  <c r="M367" i="121"/>
  <c r="O358" i="121"/>
  <c r="P358" i="121"/>
  <c r="N357" i="121"/>
  <c r="P357" i="121"/>
  <c r="N333" i="121"/>
  <c r="M333" i="121"/>
  <c r="Q330" i="121"/>
  <c r="Q316" i="121"/>
  <c r="O315" i="121"/>
  <c r="L269" i="121"/>
  <c r="M266" i="121"/>
  <c r="P241" i="121"/>
  <c r="N155" i="121"/>
  <c r="L93" i="121"/>
  <c r="M93" i="121"/>
  <c r="L90" i="121"/>
  <c r="N708" i="121"/>
  <c r="O707" i="121"/>
  <c r="S706" i="121"/>
  <c r="N700" i="121"/>
  <c r="O699" i="121"/>
  <c r="P698" i="121"/>
  <c r="R692" i="121"/>
  <c r="O683" i="121"/>
  <c r="P682" i="121"/>
  <c r="R663" i="121"/>
  <c r="M661" i="121"/>
  <c r="R657" i="121"/>
  <c r="L655" i="121"/>
  <c r="M652" i="121"/>
  <c r="O651" i="121"/>
  <c r="P649" i="121"/>
  <c r="P648" i="121"/>
  <c r="M644" i="121"/>
  <c r="P641" i="121"/>
  <c r="M638" i="121"/>
  <c r="O634" i="121"/>
  <c r="M627" i="121"/>
  <c r="L621" i="121"/>
  <c r="N619" i="121"/>
  <c r="Q613" i="121"/>
  <c r="Q601" i="121"/>
  <c r="O596" i="121"/>
  <c r="R583" i="121"/>
  <c r="M563" i="121"/>
  <c r="L540" i="121"/>
  <c r="P537" i="121"/>
  <c r="L535" i="121"/>
  <c r="P514" i="121"/>
  <c r="R510" i="121"/>
  <c r="M494" i="121"/>
  <c r="L492" i="121"/>
  <c r="L490" i="121"/>
  <c r="S478" i="121"/>
  <c r="M477" i="121"/>
  <c r="N476" i="121"/>
  <c r="L471" i="121"/>
  <c r="O471" i="121"/>
  <c r="M468" i="121"/>
  <c r="S463" i="121"/>
  <c r="O457" i="121"/>
  <c r="S445" i="121"/>
  <c r="M443" i="121"/>
  <c r="P433" i="121"/>
  <c r="N408" i="121"/>
  <c r="S408" i="121"/>
  <c r="M400" i="121"/>
  <c r="Q397" i="121"/>
  <c r="P388" i="121"/>
  <c r="S388" i="121"/>
  <c r="Q371" i="121"/>
  <c r="Q345" i="121"/>
  <c r="L337" i="121"/>
  <c r="M337" i="121"/>
  <c r="O318" i="121"/>
  <c r="P318" i="121"/>
  <c r="S307" i="121"/>
  <c r="Q257" i="121"/>
  <c r="L202" i="121"/>
  <c r="L181" i="121"/>
  <c r="N157" i="121"/>
  <c r="Q98" i="121"/>
  <c r="P51" i="121"/>
  <c r="L714" i="121"/>
  <c r="N712" i="121"/>
  <c r="P709" i="121"/>
  <c r="Q695" i="121"/>
  <c r="Q693" i="121"/>
  <c r="N684" i="121"/>
  <c r="Q663" i="121"/>
  <c r="M660" i="121"/>
  <c r="P654" i="121"/>
  <c r="N650" i="121"/>
  <c r="M649" i="121"/>
  <c r="S643" i="121"/>
  <c r="S641" i="121"/>
  <c r="Q629" i="121"/>
  <c r="S624" i="121"/>
  <c r="N621" i="121"/>
  <c r="S616" i="121"/>
  <c r="L615" i="121"/>
  <c r="R609" i="121"/>
  <c r="M608" i="121"/>
  <c r="P593" i="121"/>
  <c r="S590" i="121"/>
  <c r="O585" i="121"/>
  <c r="Q584" i="121"/>
  <c r="Q583" i="121"/>
  <c r="M560" i="121"/>
  <c r="L553" i="121"/>
  <c r="P536" i="121"/>
  <c r="R530" i="121"/>
  <c r="Q514" i="121"/>
  <c r="M507" i="121"/>
  <c r="P506" i="121"/>
  <c r="O498" i="121"/>
  <c r="Q497" i="121"/>
  <c r="R492" i="121"/>
  <c r="O492" i="121"/>
  <c r="N484" i="121"/>
  <c r="Q473" i="121"/>
  <c r="N440" i="121"/>
  <c r="N435" i="121"/>
  <c r="N421" i="121"/>
  <c r="L418" i="121"/>
  <c r="R410" i="121"/>
  <c r="R409" i="121"/>
  <c r="S404" i="121"/>
  <c r="L384" i="121"/>
  <c r="O373" i="121"/>
  <c r="R362" i="121"/>
  <c r="R340" i="121"/>
  <c r="M292" i="121"/>
  <c r="S283" i="121"/>
  <c r="L271" i="121"/>
  <c r="P271" i="121"/>
  <c r="N243" i="121"/>
  <c r="R211" i="121"/>
  <c r="R209" i="121"/>
  <c r="N207" i="121"/>
  <c r="S206" i="121"/>
  <c r="Q184" i="121"/>
  <c r="N182" i="121"/>
  <c r="S163" i="121"/>
  <c r="O158" i="121"/>
  <c r="M158" i="121"/>
  <c r="P694" i="121"/>
  <c r="L686" i="121"/>
  <c r="M685" i="121"/>
  <c r="P662" i="121"/>
  <c r="S659" i="121"/>
  <c r="P646" i="121"/>
  <c r="L639" i="121"/>
  <c r="L616" i="121"/>
  <c r="Q610" i="121"/>
  <c r="Q609" i="121"/>
  <c r="L608" i="121"/>
  <c r="P603" i="121"/>
  <c r="R591" i="121"/>
  <c r="R590" i="121"/>
  <c r="P582" i="121"/>
  <c r="L577" i="121"/>
  <c r="R561" i="121"/>
  <c r="L560" i="121"/>
  <c r="R543" i="121"/>
  <c r="L520" i="121"/>
  <c r="N517" i="121"/>
  <c r="P510" i="121"/>
  <c r="N501" i="121"/>
  <c r="P496" i="121"/>
  <c r="S486" i="121"/>
  <c r="L485" i="121"/>
  <c r="S475" i="121"/>
  <c r="Q464" i="121"/>
  <c r="R462" i="121"/>
  <c r="M459" i="121"/>
  <c r="P458" i="121"/>
  <c r="S439" i="121"/>
  <c r="S435" i="121"/>
  <c r="Q425" i="121"/>
  <c r="S421" i="121"/>
  <c r="M408" i="121"/>
  <c r="Q389" i="121"/>
  <c r="O383" i="121"/>
  <c r="O375" i="121"/>
  <c r="L354" i="121"/>
  <c r="N320" i="121"/>
  <c r="M313" i="121"/>
  <c r="R297" i="121"/>
  <c r="S296" i="121"/>
  <c r="S294" i="121"/>
  <c r="N293" i="121"/>
  <c r="O287" i="121"/>
  <c r="N276" i="121"/>
  <c r="R250" i="121"/>
  <c r="R249" i="121"/>
  <c r="L246" i="121"/>
  <c r="L243" i="121"/>
  <c r="P222" i="121"/>
  <c r="P219" i="121"/>
  <c r="O214" i="121"/>
  <c r="S214" i="121"/>
  <c r="P213" i="121"/>
  <c r="S200" i="121"/>
  <c r="S188" i="121"/>
  <c r="L185" i="121"/>
  <c r="S162" i="121"/>
  <c r="S161" i="121"/>
  <c r="M159" i="121"/>
  <c r="O114" i="121"/>
  <c r="L69" i="121"/>
  <c r="N67" i="121"/>
  <c r="L682" i="121"/>
  <c r="M666" i="121"/>
  <c r="Q661" i="121"/>
  <c r="R633" i="121"/>
  <c r="S632" i="121"/>
  <c r="O631" i="121"/>
  <c r="Q626" i="121"/>
  <c r="O609" i="121"/>
  <c r="P592" i="121"/>
  <c r="S587" i="121"/>
  <c r="Q578" i="121"/>
  <c r="S577" i="121"/>
  <c r="Q570" i="121"/>
  <c r="L565" i="121"/>
  <c r="M564" i="121"/>
  <c r="Q554" i="121"/>
  <c r="P547" i="121"/>
  <c r="R545" i="121"/>
  <c r="S542" i="121"/>
  <c r="M540" i="121"/>
  <c r="M536" i="121"/>
  <c r="R521" i="121"/>
  <c r="O520" i="121"/>
  <c r="O510" i="121"/>
  <c r="N504" i="121"/>
  <c r="L502" i="121"/>
  <c r="L500" i="121"/>
  <c r="N485" i="121"/>
  <c r="L478" i="121"/>
  <c r="R471" i="121"/>
  <c r="M467" i="121"/>
  <c r="O466" i="121"/>
  <c r="P464" i="121"/>
  <c r="M454" i="121"/>
  <c r="O450" i="121"/>
  <c r="P448" i="121"/>
  <c r="P443" i="121"/>
  <c r="P426" i="121"/>
  <c r="L413" i="121"/>
  <c r="R411" i="121"/>
  <c r="Q405" i="121"/>
  <c r="R400" i="121"/>
  <c r="O397" i="121"/>
  <c r="P394" i="121"/>
  <c r="P390" i="121"/>
  <c r="N390" i="121"/>
  <c r="R364" i="121"/>
  <c r="Q364" i="121"/>
  <c r="N349" i="121"/>
  <c r="L346" i="121"/>
  <c r="R329" i="121"/>
  <c r="P301" i="121"/>
  <c r="Q300" i="121"/>
  <c r="N277" i="121"/>
  <c r="M277" i="121"/>
  <c r="Q254" i="121"/>
  <c r="R241" i="121"/>
  <c r="S153" i="121"/>
  <c r="S144" i="121"/>
  <c r="L138" i="121"/>
  <c r="S656" i="121"/>
  <c r="Q641" i="121"/>
  <c r="O636" i="121"/>
  <c r="P634" i="121"/>
  <c r="S631" i="121"/>
  <c r="S630" i="121"/>
  <c r="P627" i="121"/>
  <c r="O626" i="121"/>
  <c r="Q615" i="121"/>
  <c r="O610" i="121"/>
  <c r="S606" i="121"/>
  <c r="M605" i="121"/>
  <c r="N603" i="121"/>
  <c r="R599" i="121"/>
  <c r="Q589" i="121"/>
  <c r="N573" i="121"/>
  <c r="P561" i="121"/>
  <c r="S558" i="121"/>
  <c r="M555" i="121"/>
  <c r="S537" i="121"/>
  <c r="L533" i="121"/>
  <c r="Q530" i="121"/>
  <c r="S526" i="121"/>
  <c r="O524" i="121"/>
  <c r="N523" i="121"/>
  <c r="S520" i="121"/>
  <c r="S517" i="121"/>
  <c r="R503" i="121"/>
  <c r="S470" i="121"/>
  <c r="S455" i="121"/>
  <c r="S433" i="121"/>
  <c r="O433" i="121"/>
  <c r="R404" i="121"/>
  <c r="N399" i="121"/>
  <c r="L393" i="121"/>
  <c r="R385" i="121"/>
  <c r="S377" i="121"/>
  <c r="M365" i="121"/>
  <c r="M352" i="121"/>
  <c r="Q331" i="121"/>
  <c r="S331" i="121"/>
  <c r="R323" i="121"/>
  <c r="N307" i="121"/>
  <c r="S305" i="121"/>
  <c r="S279" i="121"/>
  <c r="L278" i="121"/>
  <c r="P257" i="121"/>
  <c r="M255" i="121"/>
  <c r="S255" i="121"/>
  <c r="N223" i="121"/>
  <c r="N222" i="121"/>
  <c r="M222" i="121"/>
  <c r="N221" i="121"/>
  <c r="P196" i="121"/>
  <c r="Q196" i="121"/>
  <c r="R188" i="121"/>
  <c r="L168" i="121"/>
  <c r="L133" i="121"/>
  <c r="M133" i="121"/>
  <c r="L131" i="121"/>
  <c r="L127" i="121"/>
  <c r="M127" i="121"/>
  <c r="R71" i="121"/>
  <c r="P483" i="121"/>
  <c r="M464" i="121"/>
  <c r="L445" i="121"/>
  <c r="N443" i="121"/>
  <c r="M421" i="121"/>
  <c r="P403" i="121"/>
  <c r="M401" i="121"/>
  <c r="Q386" i="121"/>
  <c r="L375" i="121"/>
  <c r="N374" i="121"/>
  <c r="L373" i="121"/>
  <c r="L358" i="121"/>
  <c r="O356" i="121"/>
  <c r="R349" i="121"/>
  <c r="Q340" i="121"/>
  <c r="R337" i="121"/>
  <c r="N303" i="121"/>
  <c r="Q299" i="121"/>
  <c r="S297" i="121"/>
  <c r="Q288" i="121"/>
  <c r="O284" i="121"/>
  <c r="L274" i="121"/>
  <c r="O274" i="121"/>
  <c r="R264" i="121"/>
  <c r="N259" i="121"/>
  <c r="M257" i="121"/>
  <c r="O252" i="121"/>
  <c r="P251" i="121"/>
  <c r="S247" i="121"/>
  <c r="Q229" i="121"/>
  <c r="S225" i="121"/>
  <c r="M223" i="121"/>
  <c r="N219" i="121"/>
  <c r="S202" i="121"/>
  <c r="S201" i="121"/>
  <c r="N200" i="121"/>
  <c r="S186" i="121"/>
  <c r="Q179" i="121"/>
  <c r="S174" i="121"/>
  <c r="L169" i="121"/>
  <c r="P169" i="121"/>
  <c r="O165" i="121"/>
  <c r="M164" i="121"/>
  <c r="Q162" i="121"/>
  <c r="P150" i="121"/>
  <c r="P142" i="121"/>
  <c r="Q128" i="121"/>
  <c r="P122" i="121"/>
  <c r="N114" i="121"/>
  <c r="S96" i="121"/>
  <c r="M94" i="121"/>
  <c r="L87" i="121"/>
  <c r="O81" i="121"/>
  <c r="R73" i="121"/>
  <c r="S71" i="121"/>
  <c r="O41" i="121"/>
  <c r="N492" i="121"/>
  <c r="M486" i="121"/>
  <c r="O483" i="121"/>
  <c r="R479" i="121"/>
  <c r="Q472" i="121"/>
  <c r="L464" i="121"/>
  <c r="Q450" i="121"/>
  <c r="S446" i="121"/>
  <c r="N428" i="121"/>
  <c r="P412" i="121"/>
  <c r="S407" i="121"/>
  <c r="L406" i="121"/>
  <c r="L400" i="121"/>
  <c r="S387" i="121"/>
  <c r="N382" i="121"/>
  <c r="M375" i="121"/>
  <c r="M369" i="121"/>
  <c r="O363" i="121"/>
  <c r="M347" i="121"/>
  <c r="R333" i="121"/>
  <c r="L331" i="121"/>
  <c r="Q325" i="121"/>
  <c r="S322" i="121"/>
  <c r="S319" i="121"/>
  <c r="M307" i="121"/>
  <c r="L305" i="121"/>
  <c r="L304" i="121"/>
  <c r="S288" i="121"/>
  <c r="L286" i="121"/>
  <c r="M286" i="121"/>
  <c r="L279" i="121"/>
  <c r="N262" i="121"/>
  <c r="R261" i="121"/>
  <c r="S254" i="121"/>
  <c r="N254" i="121"/>
  <c r="M252" i="121"/>
  <c r="Q248" i="121"/>
  <c r="L238" i="121"/>
  <c r="N235" i="121"/>
  <c r="P229" i="121"/>
  <c r="L219" i="121"/>
  <c r="L215" i="121"/>
  <c r="O188" i="121"/>
  <c r="Q187" i="121"/>
  <c r="M184" i="121"/>
  <c r="Q176" i="121"/>
  <c r="R171" i="121"/>
  <c r="L165" i="121"/>
  <c r="N165" i="121"/>
  <c r="L126" i="121"/>
  <c r="M117" i="121"/>
  <c r="L110" i="121"/>
  <c r="S85" i="121"/>
  <c r="M85" i="121"/>
  <c r="N80" i="121"/>
  <c r="S70" i="121"/>
  <c r="O57" i="121"/>
  <c r="P473" i="121"/>
  <c r="M469" i="121"/>
  <c r="P466" i="121"/>
  <c r="L462" i="121"/>
  <c r="S456" i="121"/>
  <c r="O439" i="121"/>
  <c r="L433" i="121"/>
  <c r="L414" i="121"/>
  <c r="N413" i="121"/>
  <c r="L408" i="121"/>
  <c r="S384" i="121"/>
  <c r="L383" i="121"/>
  <c r="Q374" i="121"/>
  <c r="Q370" i="121"/>
  <c r="M364" i="121"/>
  <c r="L362" i="121"/>
  <c r="S347" i="121"/>
  <c r="L345" i="121"/>
  <c r="N344" i="121"/>
  <c r="P331" i="121"/>
  <c r="S306" i="121"/>
  <c r="P295" i="121"/>
  <c r="R290" i="121"/>
  <c r="M278" i="121"/>
  <c r="L255" i="121"/>
  <c r="R242" i="121"/>
  <c r="S224" i="121"/>
  <c r="S222" i="121"/>
  <c r="Q204" i="121"/>
  <c r="Q203" i="121"/>
  <c r="Q186" i="121"/>
  <c r="M177" i="121"/>
  <c r="R169" i="121"/>
  <c r="M167" i="121"/>
  <c r="S155" i="121"/>
  <c r="L152" i="121"/>
  <c r="N112" i="121"/>
  <c r="Q96" i="121"/>
  <c r="R81" i="121"/>
  <c r="N74" i="121"/>
  <c r="Q66" i="121"/>
  <c r="M57" i="121"/>
  <c r="S392" i="121"/>
  <c r="N387" i="121"/>
  <c r="M373" i="121"/>
  <c r="L353" i="121"/>
  <c r="L352" i="121"/>
  <c r="O351" i="121"/>
  <c r="Q349" i="121"/>
  <c r="R347" i="121"/>
  <c r="N310" i="121"/>
  <c r="R307" i="121"/>
  <c r="M300" i="121"/>
  <c r="L299" i="121"/>
  <c r="R274" i="121"/>
  <c r="N273" i="121"/>
  <c r="M271" i="121"/>
  <c r="L270" i="121"/>
  <c r="L264" i="121"/>
  <c r="S257" i="121"/>
  <c r="S256" i="121"/>
  <c r="P247" i="121"/>
  <c r="Q246" i="121"/>
  <c r="Q243" i="121"/>
  <c r="S240" i="121"/>
  <c r="N227" i="121"/>
  <c r="M207" i="121"/>
  <c r="M193" i="121"/>
  <c r="L191" i="121"/>
  <c r="R183" i="121"/>
  <c r="S182" i="121"/>
  <c r="N181" i="121"/>
  <c r="N179" i="121"/>
  <c r="Q173" i="121"/>
  <c r="P171" i="121"/>
  <c r="O162" i="121"/>
  <c r="Q157" i="121"/>
  <c r="R155" i="121"/>
  <c r="R154" i="121"/>
  <c r="P148" i="121"/>
  <c r="M148" i="121"/>
  <c r="M145" i="121"/>
  <c r="P110" i="121"/>
  <c r="N104" i="121"/>
  <c r="S104" i="121"/>
  <c r="R89" i="121"/>
  <c r="S83" i="121"/>
  <c r="L78" i="121"/>
  <c r="M77" i="121"/>
  <c r="Q71" i="121"/>
  <c r="Q64" i="121"/>
  <c r="M508" i="121"/>
  <c r="R504" i="121"/>
  <c r="S497" i="121"/>
  <c r="P490" i="121"/>
  <c r="M461" i="121"/>
  <c r="L460" i="121"/>
  <c r="N459" i="121"/>
  <c r="M452" i="121"/>
  <c r="N437" i="121"/>
  <c r="P427" i="121"/>
  <c r="L421" i="121"/>
  <c r="S413" i="121"/>
  <c r="S399" i="121"/>
  <c r="R392" i="121"/>
  <c r="M388" i="121"/>
  <c r="L387" i="121"/>
  <c r="P349" i="121"/>
  <c r="L310" i="121"/>
  <c r="S300" i="121"/>
  <c r="L296" i="121"/>
  <c r="O275" i="121"/>
  <c r="Q273" i="121"/>
  <c r="S271" i="121"/>
  <c r="M270" i="121"/>
  <c r="M269" i="121"/>
  <c r="L262" i="121"/>
  <c r="M261" i="121"/>
  <c r="P259" i="121"/>
  <c r="P252" i="121"/>
  <c r="O229" i="121"/>
  <c r="R219" i="121"/>
  <c r="R218" i="121"/>
  <c r="L212" i="121"/>
  <c r="M212" i="121"/>
  <c r="L207" i="121"/>
  <c r="N198" i="121"/>
  <c r="S193" i="121"/>
  <c r="L186" i="121"/>
  <c r="L184" i="121"/>
  <c r="M174" i="121"/>
  <c r="L173" i="121"/>
  <c r="Q170" i="121"/>
  <c r="L159" i="121"/>
  <c r="P158" i="121"/>
  <c r="P157" i="121"/>
  <c r="O130" i="121"/>
  <c r="S112" i="121"/>
  <c r="M104" i="121"/>
  <c r="M101" i="121"/>
  <c r="P90" i="121"/>
  <c r="L86" i="121"/>
  <c r="L76" i="121"/>
  <c r="P70" i="121"/>
  <c r="R65" i="121"/>
  <c r="S63" i="121"/>
  <c r="R48" i="121"/>
  <c r="S336" i="121"/>
  <c r="L329" i="121"/>
  <c r="S315" i="121"/>
  <c r="L313" i="121"/>
  <c r="N311" i="121"/>
  <c r="P310" i="121"/>
  <c r="R308" i="121"/>
  <c r="P302" i="121"/>
  <c r="Q301" i="121"/>
  <c r="S298" i="121"/>
  <c r="O291" i="121"/>
  <c r="L290" i="121"/>
  <c r="Q280" i="121"/>
  <c r="O277" i="121"/>
  <c r="L257" i="121"/>
  <c r="R247" i="121"/>
  <c r="P228" i="121"/>
  <c r="O222" i="121"/>
  <c r="L218" i="121"/>
  <c r="S212" i="121"/>
  <c r="M208" i="121"/>
  <c r="M200" i="121"/>
  <c r="Q197" i="121"/>
  <c r="L179" i="121"/>
  <c r="N171" i="121"/>
  <c r="N166" i="121"/>
  <c r="P156" i="121"/>
  <c r="P155" i="121"/>
  <c r="S152" i="121"/>
  <c r="M138" i="121"/>
  <c r="Q134" i="121"/>
  <c r="L118" i="121"/>
  <c r="N117" i="121"/>
  <c r="O102" i="121"/>
  <c r="N85" i="121"/>
  <c r="O79" i="121"/>
  <c r="L60" i="121"/>
  <c r="L48" i="121"/>
  <c r="S62" i="121"/>
  <c r="Q50" i="121"/>
  <c r="Q49" i="121"/>
  <c r="N43" i="121"/>
  <c r="P40" i="121"/>
  <c r="S148" i="121"/>
  <c r="Q141" i="121"/>
  <c r="R137" i="121"/>
  <c r="L119" i="121"/>
  <c r="S93" i="121"/>
  <c r="L79" i="121"/>
  <c r="R70" i="121"/>
  <c r="O67" i="121"/>
  <c r="O66" i="121"/>
  <c r="R63" i="121"/>
  <c r="S59" i="121"/>
  <c r="S47" i="121"/>
  <c r="R46" i="121"/>
  <c r="R320" i="121"/>
  <c r="O309" i="121"/>
  <c r="M304" i="121"/>
  <c r="Q291" i="121"/>
  <c r="Q286" i="121"/>
  <c r="L282" i="121"/>
  <c r="P268" i="121"/>
  <c r="P266" i="121"/>
  <c r="S264" i="121"/>
  <c r="M262" i="121"/>
  <c r="O259" i="121"/>
  <c r="R257" i="121"/>
  <c r="L253" i="121"/>
  <c r="P235" i="121"/>
  <c r="Q233" i="121"/>
  <c r="S231" i="121"/>
  <c r="N214" i="121"/>
  <c r="Q212" i="121"/>
  <c r="M191" i="121"/>
  <c r="S184" i="121"/>
  <c r="L183" i="121"/>
  <c r="O181" i="121"/>
  <c r="R179" i="121"/>
  <c r="R178" i="121"/>
  <c r="N174" i="121"/>
  <c r="P163" i="121"/>
  <c r="Q158" i="121"/>
  <c r="S116" i="121"/>
  <c r="N90" i="121"/>
  <c r="Q85" i="121"/>
  <c r="P80" i="121"/>
  <c r="L80" i="121"/>
  <c r="M67" i="121"/>
  <c r="Q63" i="121"/>
  <c r="Q61" i="121"/>
  <c r="N57" i="121"/>
  <c r="L53" i="121"/>
  <c r="S45" i="121"/>
  <c r="Q333" i="121"/>
  <c r="P326" i="121"/>
  <c r="Q323" i="121"/>
  <c r="P319" i="121"/>
  <c r="L301" i="121"/>
  <c r="N299" i="121"/>
  <c r="R293" i="121"/>
  <c r="Q285" i="121"/>
  <c r="P282" i="121"/>
  <c r="Q275" i="121"/>
  <c r="S273" i="121"/>
  <c r="O266" i="121"/>
  <c r="S263" i="121"/>
  <c r="S262" i="121"/>
  <c r="L261" i="121"/>
  <c r="R255" i="121"/>
  <c r="M254" i="121"/>
  <c r="O250" i="121"/>
  <c r="L248" i="121"/>
  <c r="M241" i="121"/>
  <c r="L237" i="121"/>
  <c r="N236" i="121"/>
  <c r="O235" i="121"/>
  <c r="P233" i="121"/>
  <c r="O223" i="121"/>
  <c r="P221" i="121"/>
  <c r="S219" i="121"/>
  <c r="S218" i="121"/>
  <c r="S216" i="121"/>
  <c r="L213" i="121"/>
  <c r="P211" i="121"/>
  <c r="M201" i="121"/>
  <c r="L200" i="121"/>
  <c r="R199" i="121"/>
  <c r="O196" i="121"/>
  <c r="Q188" i="121"/>
  <c r="M183" i="121"/>
  <c r="N183" i="121"/>
  <c r="Q178" i="121"/>
  <c r="R177" i="121"/>
  <c r="M176" i="121"/>
  <c r="L170" i="121"/>
  <c r="S158" i="121"/>
  <c r="S145" i="121"/>
  <c r="M144" i="121"/>
  <c r="M140" i="121"/>
  <c r="P139" i="121"/>
  <c r="S136" i="121"/>
  <c r="M125" i="121"/>
  <c r="O122" i="121"/>
  <c r="N107" i="121"/>
  <c r="S103" i="121"/>
  <c r="L100" i="121"/>
  <c r="O98" i="121"/>
  <c r="L71" i="121"/>
  <c r="S67" i="121"/>
  <c r="Q58" i="121"/>
  <c r="S56" i="121"/>
  <c r="M53" i="121"/>
  <c r="L50" i="121"/>
  <c r="P41" i="121"/>
  <c r="N66" i="121"/>
  <c r="R56" i="121"/>
  <c r="P147" i="121"/>
  <c r="R113" i="121"/>
  <c r="N111" i="121"/>
  <c r="P104" i="121"/>
  <c r="O99" i="121"/>
  <c r="S88" i="121"/>
  <c r="O87" i="121"/>
  <c r="P81" i="121"/>
  <c r="R80" i="121"/>
  <c r="P78" i="121"/>
  <c r="L77" i="121"/>
  <c r="O68" i="121"/>
  <c r="L64" i="121"/>
  <c r="L61" i="121"/>
  <c r="P59" i="121"/>
  <c r="Q55" i="121"/>
  <c r="R52" i="121"/>
  <c r="S9975" i="121"/>
  <c r="N9975" i="121"/>
  <c r="R9975" i="121"/>
  <c r="Q9913" i="121"/>
  <c r="L9913" i="121"/>
  <c r="P9913" i="121"/>
  <c r="R9848" i="121"/>
  <c r="M9848" i="121"/>
  <c r="Q9848" i="121"/>
  <c r="N9788" i="121"/>
  <c r="O9788" i="121"/>
  <c r="P9788" i="121"/>
  <c r="Q9788" i="121"/>
  <c r="S9788" i="121"/>
  <c r="L9788" i="121"/>
  <c r="M9788" i="121"/>
  <c r="P9722" i="121"/>
  <c r="R9722" i="121"/>
  <c r="S9722" i="121"/>
  <c r="M9722" i="121"/>
  <c r="O9722" i="121"/>
  <c r="P9658" i="121"/>
  <c r="R9658" i="121"/>
  <c r="S9658" i="121"/>
  <c r="M9658" i="121"/>
  <c r="O9658" i="121"/>
  <c r="O9595" i="121"/>
  <c r="Q9595" i="121"/>
  <c r="R9595" i="121"/>
  <c r="L9595" i="121"/>
  <c r="N9595" i="121"/>
  <c r="Q9529" i="121"/>
  <c r="L9529" i="121"/>
  <c r="P9529" i="121"/>
  <c r="N9468" i="121"/>
  <c r="P9468" i="121"/>
  <c r="Q9468" i="121"/>
  <c r="S9468" i="121"/>
  <c r="L9468" i="121"/>
  <c r="M9468" i="121"/>
  <c r="O9403" i="121"/>
  <c r="R9403" i="121"/>
  <c r="L9403" i="121"/>
  <c r="N9403" i="121"/>
  <c r="O9370" i="121"/>
  <c r="R9370" i="121"/>
  <c r="S9370" i="121"/>
  <c r="Q9345" i="121"/>
  <c r="N9345" i="121"/>
  <c r="O9345" i="121"/>
  <c r="P9345" i="121"/>
  <c r="O9268" i="121"/>
  <c r="Q9268" i="121"/>
  <c r="M9268" i="121"/>
  <c r="N9268" i="121"/>
  <c r="Q9041" i="121"/>
  <c r="L9041" i="121"/>
  <c r="P9041" i="121"/>
  <c r="L8526" i="121"/>
  <c r="O8526" i="121"/>
  <c r="S8526" i="121"/>
  <c r="R8464" i="121"/>
  <c r="M8464" i="121"/>
  <c r="Q8464" i="121"/>
  <c r="R9976" i="121"/>
  <c r="M9976" i="121"/>
  <c r="Q9976" i="121"/>
  <c r="P9914" i="121"/>
  <c r="R9914" i="121"/>
  <c r="S9914" i="121"/>
  <c r="M9914" i="121"/>
  <c r="O9914" i="121"/>
  <c r="Q9849" i="121"/>
  <c r="L9849" i="121"/>
  <c r="P9849" i="121"/>
  <c r="M9789" i="121"/>
  <c r="N9789" i="121"/>
  <c r="O9789" i="121"/>
  <c r="P9789" i="121"/>
  <c r="Q9789" i="121"/>
  <c r="R9789" i="121"/>
  <c r="S9789" i="121"/>
  <c r="O9723" i="121"/>
  <c r="Q9723" i="121"/>
  <c r="R9723" i="121"/>
  <c r="L9723" i="121"/>
  <c r="N9723" i="121"/>
  <c r="O9659" i="121"/>
  <c r="Q9659" i="121"/>
  <c r="R9659" i="121"/>
  <c r="L9659" i="121"/>
  <c r="N9659" i="121"/>
  <c r="N9596" i="121"/>
  <c r="O9596" i="121"/>
  <c r="P9596" i="121"/>
  <c r="Q9596" i="121"/>
  <c r="S9596" i="121"/>
  <c r="L9596" i="121"/>
  <c r="M9596" i="121"/>
  <c r="P9530" i="121"/>
  <c r="R9530" i="121"/>
  <c r="S9530" i="121"/>
  <c r="M9530" i="121"/>
  <c r="O9530" i="121"/>
  <c r="M9469" i="121"/>
  <c r="N9469" i="121"/>
  <c r="O9469" i="121"/>
  <c r="P9469" i="121"/>
  <c r="Q9469" i="121"/>
  <c r="R9469" i="121"/>
  <c r="S9469" i="121"/>
  <c r="N9404" i="121"/>
  <c r="O9404" i="121"/>
  <c r="P9404" i="121"/>
  <c r="Q9404" i="121"/>
  <c r="S9404" i="121"/>
  <c r="L9404" i="121"/>
  <c r="M9404" i="121"/>
  <c r="M9302" i="121"/>
  <c r="N9302" i="121"/>
  <c r="R9302" i="121"/>
  <c r="S9302" i="121"/>
  <c r="L9166" i="121"/>
  <c r="O9166" i="121"/>
  <c r="S9166" i="121"/>
  <c r="R9104" i="121"/>
  <c r="M9104" i="121"/>
  <c r="Q9104" i="121"/>
  <c r="S8591" i="121"/>
  <c r="N8591" i="121"/>
  <c r="R8591" i="121"/>
  <c r="Q7532" i="121"/>
  <c r="L7532" i="121"/>
  <c r="N7532" i="121"/>
  <c r="Q9977" i="121"/>
  <c r="L9977" i="121"/>
  <c r="P9977" i="121"/>
  <c r="O9915" i="121"/>
  <c r="Q9915" i="121"/>
  <c r="R9915" i="121"/>
  <c r="L9915" i="121"/>
  <c r="N9915" i="121"/>
  <c r="P9850" i="121"/>
  <c r="R9850" i="121"/>
  <c r="S9850" i="121"/>
  <c r="M9850" i="121"/>
  <c r="O9850" i="121"/>
  <c r="L9782" i="121"/>
  <c r="O9782" i="121"/>
  <c r="S9782" i="121"/>
  <c r="N9724" i="121"/>
  <c r="O9724" i="121"/>
  <c r="P9724" i="121"/>
  <c r="Q9724" i="121"/>
  <c r="S9724" i="121"/>
  <c r="L9724" i="121"/>
  <c r="M9724" i="121"/>
  <c r="N9660" i="121"/>
  <c r="O9660" i="121"/>
  <c r="P9660" i="121"/>
  <c r="Q9660" i="121"/>
  <c r="S9660" i="121"/>
  <c r="L9660" i="121"/>
  <c r="M9660" i="121"/>
  <c r="M9597" i="121"/>
  <c r="N9597" i="121"/>
  <c r="O9597" i="121"/>
  <c r="P9597" i="121"/>
  <c r="Q9597" i="121"/>
  <c r="R9597" i="121"/>
  <c r="S9597" i="121"/>
  <c r="O9531" i="121"/>
  <c r="Q9531" i="121"/>
  <c r="R9531" i="121"/>
  <c r="L9531" i="121"/>
  <c r="N9531" i="121"/>
  <c r="L9462" i="121"/>
  <c r="O9462" i="121"/>
  <c r="S9462" i="121"/>
  <c r="M9405" i="121"/>
  <c r="N9405" i="121"/>
  <c r="O9405" i="121"/>
  <c r="P9405" i="121"/>
  <c r="Q9405" i="121"/>
  <c r="R9405" i="121"/>
  <c r="S9405" i="121"/>
  <c r="N8660" i="121"/>
  <c r="O8660" i="121"/>
  <c r="Q8660" i="121"/>
  <c r="S8660" i="121"/>
  <c r="L8660" i="121"/>
  <c r="M8660" i="121"/>
  <c r="P9978" i="121"/>
  <c r="R9978" i="121"/>
  <c r="S9978" i="121"/>
  <c r="M9978" i="121"/>
  <c r="O9978" i="121"/>
  <c r="N9916" i="121"/>
  <c r="O9916" i="121"/>
  <c r="P9916" i="121"/>
  <c r="Q9916" i="121"/>
  <c r="S9916" i="121"/>
  <c r="L9916" i="121"/>
  <c r="M9916" i="121"/>
  <c r="O9851" i="121"/>
  <c r="Q9851" i="121"/>
  <c r="R9851" i="121"/>
  <c r="L9851" i="121"/>
  <c r="N9851" i="121"/>
  <c r="S9783" i="121"/>
  <c r="N9783" i="121"/>
  <c r="R9783" i="121"/>
  <c r="M9725" i="121"/>
  <c r="N9725" i="121"/>
  <c r="O9725" i="121"/>
  <c r="P9725" i="121"/>
  <c r="Q9725" i="121"/>
  <c r="R9725" i="121"/>
  <c r="S9725" i="121"/>
  <c r="M9661" i="121"/>
  <c r="N9661" i="121"/>
  <c r="O9661" i="121"/>
  <c r="P9661" i="121"/>
  <c r="Q9661" i="121"/>
  <c r="R9661" i="121"/>
  <c r="S9661" i="121"/>
  <c r="L9590" i="121"/>
  <c r="O9590" i="121"/>
  <c r="S9590" i="121"/>
  <c r="N9532" i="121"/>
  <c r="O9532" i="121"/>
  <c r="P9532" i="121"/>
  <c r="Q9532" i="121"/>
  <c r="S9532" i="121"/>
  <c r="L9532" i="121"/>
  <c r="M9532" i="121"/>
  <c r="S9463" i="121"/>
  <c r="N9463" i="121"/>
  <c r="R9463" i="121"/>
  <c r="O9398" i="121"/>
  <c r="S9398" i="121"/>
  <c r="O9328" i="121"/>
  <c r="R9328" i="121"/>
  <c r="L9328" i="121"/>
  <c r="M9328" i="121"/>
  <c r="S9315" i="121"/>
  <c r="M9315" i="121"/>
  <c r="N9315" i="121"/>
  <c r="O9315" i="121"/>
  <c r="P9315" i="121"/>
  <c r="Q9315" i="121"/>
  <c r="R9315" i="121"/>
  <c r="R9285" i="121"/>
  <c r="N9285" i="121"/>
  <c r="P9285" i="121"/>
  <c r="Q9226" i="121"/>
  <c r="M9226" i="121"/>
  <c r="O9226" i="121"/>
  <c r="Q8721" i="121"/>
  <c r="L8721" i="121"/>
  <c r="P8721" i="121"/>
  <c r="O9979" i="121"/>
  <c r="Q9979" i="121"/>
  <c r="R9979" i="121"/>
  <c r="L9979" i="121"/>
  <c r="N9979" i="121"/>
  <c r="M9917" i="121"/>
  <c r="N9917" i="121"/>
  <c r="O9917" i="121"/>
  <c r="P9917" i="121"/>
  <c r="Q9917" i="121"/>
  <c r="R9917" i="121"/>
  <c r="S9917" i="121"/>
  <c r="N9852" i="121"/>
  <c r="O9852" i="121"/>
  <c r="P9852" i="121"/>
  <c r="Q9852" i="121"/>
  <c r="S9852" i="121"/>
  <c r="L9852" i="121"/>
  <c r="M9852" i="121"/>
  <c r="R9784" i="121"/>
  <c r="M9784" i="121"/>
  <c r="Q9784" i="121"/>
  <c r="L9718" i="121"/>
  <c r="O9718" i="121"/>
  <c r="S9718" i="121"/>
  <c r="L9654" i="121"/>
  <c r="O9654" i="121"/>
  <c r="S9654" i="121"/>
  <c r="S9591" i="121"/>
  <c r="N9591" i="121"/>
  <c r="R9591" i="121"/>
  <c r="M9533" i="121"/>
  <c r="N9533" i="121"/>
  <c r="O9533" i="121"/>
  <c r="P9533" i="121"/>
  <c r="Q9533" i="121"/>
  <c r="R9533" i="121"/>
  <c r="S9533" i="121"/>
  <c r="R9464" i="121"/>
  <c r="M9464" i="121"/>
  <c r="Q9464" i="121"/>
  <c r="N9399" i="121"/>
  <c r="R9399" i="121"/>
  <c r="O9334" i="121"/>
  <c r="S9334" i="121"/>
  <c r="L9334" i="121"/>
  <c r="N9334" i="121"/>
  <c r="L9239" i="121"/>
  <c r="P9239" i="121"/>
  <c r="S9239" i="121"/>
  <c r="R8784" i="121"/>
  <c r="M8784" i="121"/>
  <c r="Q8784" i="121"/>
  <c r="N9980" i="121"/>
  <c r="O9980" i="121"/>
  <c r="P9980" i="121"/>
  <c r="Q9980" i="121"/>
  <c r="S9980" i="121"/>
  <c r="L9980" i="121"/>
  <c r="M9980" i="121"/>
  <c r="O9910" i="121"/>
  <c r="S9910" i="121"/>
  <c r="M9853" i="121"/>
  <c r="N9853" i="121"/>
  <c r="O9853" i="121"/>
  <c r="P9853" i="121"/>
  <c r="Q9853" i="121"/>
  <c r="R9853" i="121"/>
  <c r="S9853" i="121"/>
  <c r="Q9785" i="121"/>
  <c r="L9785" i="121"/>
  <c r="P9785" i="121"/>
  <c r="S9719" i="121"/>
  <c r="N9719" i="121"/>
  <c r="R9719" i="121"/>
  <c r="S9655" i="121"/>
  <c r="N9655" i="121"/>
  <c r="R9655" i="121"/>
  <c r="R9592" i="121"/>
  <c r="M9592" i="121"/>
  <c r="Q9592" i="121"/>
  <c r="O9526" i="121"/>
  <c r="S9526" i="121"/>
  <c r="Q9465" i="121"/>
  <c r="L9465" i="121"/>
  <c r="P9465" i="121"/>
  <c r="M9400" i="121"/>
  <c r="Q9400" i="121"/>
  <c r="P9376" i="121"/>
  <c r="S9376" i="121"/>
  <c r="N9363" i="121"/>
  <c r="R9363" i="121"/>
  <c r="P9339" i="121"/>
  <c r="M9339" i="121"/>
  <c r="O9339" i="121"/>
  <c r="P8850" i="121"/>
  <c r="Q8850" i="121"/>
  <c r="S8850" i="121"/>
  <c r="M8850" i="121"/>
  <c r="O8850" i="121"/>
  <c r="M8267" i="121"/>
  <c r="O8267" i="121"/>
  <c r="M8261" i="121"/>
  <c r="S8261" i="121"/>
  <c r="M9981" i="121"/>
  <c r="N9981" i="121"/>
  <c r="O9981" i="121"/>
  <c r="P9981" i="121"/>
  <c r="Q9981" i="121"/>
  <c r="R9981" i="121"/>
  <c r="S9981" i="121"/>
  <c r="S9911" i="121"/>
  <c r="N9911" i="121"/>
  <c r="R9911" i="121"/>
  <c r="L9846" i="121"/>
  <c r="O9846" i="121"/>
  <c r="S9846" i="121"/>
  <c r="P9786" i="121"/>
  <c r="R9786" i="121"/>
  <c r="S9786" i="121"/>
  <c r="M9786" i="121"/>
  <c r="O9786" i="121"/>
  <c r="R9720" i="121"/>
  <c r="M9720" i="121"/>
  <c r="Q9720" i="121"/>
  <c r="R9656" i="121"/>
  <c r="M9656" i="121"/>
  <c r="Q9656" i="121"/>
  <c r="Q9593" i="121"/>
  <c r="L9593" i="121"/>
  <c r="P9593" i="121"/>
  <c r="S9527" i="121"/>
  <c r="N9527" i="121"/>
  <c r="R9527" i="121"/>
  <c r="P9466" i="121"/>
  <c r="R9466" i="121"/>
  <c r="S9466" i="121"/>
  <c r="M9466" i="121"/>
  <c r="O9466" i="121"/>
  <c r="L9401" i="121"/>
  <c r="P9401" i="121"/>
  <c r="S9297" i="121"/>
  <c r="L9297" i="121"/>
  <c r="N9297" i="121"/>
  <c r="Q9297" i="121"/>
  <c r="R9297" i="121"/>
  <c r="L9248" i="121"/>
  <c r="P9248" i="121"/>
  <c r="Q9248" i="121"/>
  <c r="R9248" i="121"/>
  <c r="S9248" i="121"/>
  <c r="M9248" i="121"/>
  <c r="O9248" i="121"/>
  <c r="Q8913" i="121"/>
  <c r="L8913" i="121"/>
  <c r="P8913" i="121"/>
  <c r="L8401" i="121"/>
  <c r="P8401" i="121"/>
  <c r="Q8401" i="121"/>
  <c r="L9974" i="121"/>
  <c r="O9974" i="121"/>
  <c r="S9974" i="121"/>
  <c r="R9912" i="121"/>
  <c r="M9912" i="121"/>
  <c r="Q9912" i="121"/>
  <c r="S9847" i="121"/>
  <c r="N9847" i="121"/>
  <c r="R9847" i="121"/>
  <c r="O9787" i="121"/>
  <c r="Q9787" i="121"/>
  <c r="R9787" i="121"/>
  <c r="L9787" i="121"/>
  <c r="N9787" i="121"/>
  <c r="Q9721" i="121"/>
  <c r="L9721" i="121"/>
  <c r="P9721" i="121"/>
  <c r="Q9657" i="121"/>
  <c r="L9657" i="121"/>
  <c r="P9657" i="121"/>
  <c r="P9594" i="121"/>
  <c r="R9594" i="121"/>
  <c r="S9594" i="121"/>
  <c r="M9594" i="121"/>
  <c r="O9594" i="121"/>
  <c r="R9528" i="121"/>
  <c r="M9528" i="121"/>
  <c r="Q9528" i="121"/>
  <c r="O9467" i="121"/>
  <c r="R9467" i="121"/>
  <c r="L9467" i="121"/>
  <c r="N9467" i="121"/>
  <c r="P9402" i="121"/>
  <c r="S9402" i="121"/>
  <c r="M9402" i="121"/>
  <c r="O9402" i="121"/>
  <c r="N9262" i="121"/>
  <c r="Q9262" i="121"/>
  <c r="R9262" i="121"/>
  <c r="L9262" i="121"/>
  <c r="M9262" i="121"/>
  <c r="M9257" i="121"/>
  <c r="N9257" i="121"/>
  <c r="P9257" i="121"/>
  <c r="Q9257" i="121"/>
  <c r="S9257" i="121"/>
  <c r="O8979" i="121"/>
  <c r="P8979" i="121"/>
  <c r="R8979" i="121"/>
  <c r="L8979" i="121"/>
  <c r="N8979" i="121"/>
  <c r="S10024" i="121"/>
  <c r="L10023" i="121"/>
  <c r="R10017" i="121"/>
  <c r="L10016" i="121"/>
  <c r="M10015" i="121"/>
  <c r="R9996" i="121"/>
  <c r="M9989" i="121"/>
  <c r="N9989" i="121"/>
  <c r="O9989" i="121"/>
  <c r="P9989" i="121"/>
  <c r="Q9989" i="121"/>
  <c r="R9989" i="121"/>
  <c r="S9989" i="121"/>
  <c r="N9988" i="121"/>
  <c r="O9988" i="121"/>
  <c r="P9988" i="121"/>
  <c r="Q9988" i="121"/>
  <c r="S9988" i="121"/>
  <c r="L9988" i="121"/>
  <c r="O9987" i="121"/>
  <c r="Q9987" i="121"/>
  <c r="R9987" i="121"/>
  <c r="L9987" i="121"/>
  <c r="P9986" i="121"/>
  <c r="R9986" i="121"/>
  <c r="S9986" i="121"/>
  <c r="M9986" i="121"/>
  <c r="Q9985" i="121"/>
  <c r="L9985" i="121"/>
  <c r="R9984" i="121"/>
  <c r="M9984" i="121"/>
  <c r="S9983" i="121"/>
  <c r="N9983" i="121"/>
  <c r="L9982" i="121"/>
  <c r="O9982" i="121"/>
  <c r="M9974" i="121"/>
  <c r="O9967" i="121"/>
  <c r="L9959" i="121"/>
  <c r="R9953" i="121"/>
  <c r="L9952" i="121"/>
  <c r="M9951" i="121"/>
  <c r="P9939" i="121"/>
  <c r="Q9938" i="121"/>
  <c r="M9925" i="121"/>
  <c r="N9925" i="121"/>
  <c r="O9925" i="121"/>
  <c r="P9925" i="121"/>
  <c r="Q9925" i="121"/>
  <c r="R9925" i="121"/>
  <c r="S9925" i="121"/>
  <c r="N9924" i="121"/>
  <c r="O9924" i="121"/>
  <c r="P9924" i="121"/>
  <c r="Q9924" i="121"/>
  <c r="S9924" i="121"/>
  <c r="L9924" i="121"/>
  <c r="O9923" i="121"/>
  <c r="R9923" i="121"/>
  <c r="L9923" i="121"/>
  <c r="P9922" i="121"/>
  <c r="S9922" i="121"/>
  <c r="M9922" i="121"/>
  <c r="Q9921" i="121"/>
  <c r="L9921" i="121"/>
  <c r="R9920" i="121"/>
  <c r="M9920" i="121"/>
  <c r="S9919" i="121"/>
  <c r="N9919" i="121"/>
  <c r="M9910" i="121"/>
  <c r="R9889" i="121"/>
  <c r="L9888" i="121"/>
  <c r="M9887" i="121"/>
  <c r="P9875" i="121"/>
  <c r="Q9874" i="121"/>
  <c r="R9868" i="121"/>
  <c r="M9861" i="121"/>
  <c r="N9861" i="121"/>
  <c r="O9861" i="121"/>
  <c r="P9861" i="121"/>
  <c r="Q9861" i="121"/>
  <c r="R9861" i="121"/>
  <c r="S9861" i="121"/>
  <c r="N9860" i="121"/>
  <c r="O9860" i="121"/>
  <c r="P9860" i="121"/>
  <c r="Q9860" i="121"/>
  <c r="S9860" i="121"/>
  <c r="L9860" i="121"/>
  <c r="O9859" i="121"/>
  <c r="Q9859" i="121"/>
  <c r="R9859" i="121"/>
  <c r="L9859" i="121"/>
  <c r="P9858" i="121"/>
  <c r="R9858" i="121"/>
  <c r="S9858" i="121"/>
  <c r="M9858" i="121"/>
  <c r="Q9857" i="121"/>
  <c r="L9857" i="121"/>
  <c r="R9856" i="121"/>
  <c r="M9856" i="121"/>
  <c r="S9855" i="121"/>
  <c r="N9855" i="121"/>
  <c r="L9854" i="121"/>
  <c r="O9854" i="121"/>
  <c r="M9846" i="121"/>
  <c r="P9811" i="121"/>
  <c r="M9797" i="121"/>
  <c r="N9797" i="121"/>
  <c r="O9797" i="121"/>
  <c r="P9797" i="121"/>
  <c r="Q9797" i="121"/>
  <c r="R9797" i="121"/>
  <c r="S9797" i="121"/>
  <c r="N9796" i="121"/>
  <c r="O9796" i="121"/>
  <c r="P9796" i="121"/>
  <c r="Q9796" i="121"/>
  <c r="S9796" i="121"/>
  <c r="L9796" i="121"/>
  <c r="O9795" i="121"/>
  <c r="Q9795" i="121"/>
  <c r="R9795" i="121"/>
  <c r="L9795" i="121"/>
  <c r="P9794" i="121"/>
  <c r="R9794" i="121"/>
  <c r="S9794" i="121"/>
  <c r="M9794" i="121"/>
  <c r="Q9793" i="121"/>
  <c r="L9793" i="121"/>
  <c r="R9792" i="121"/>
  <c r="M9792" i="121"/>
  <c r="S9791" i="121"/>
  <c r="N9791" i="121"/>
  <c r="M9782" i="121"/>
  <c r="O9775" i="121"/>
  <c r="R9761" i="121"/>
  <c r="L9760" i="121"/>
  <c r="M9759" i="121"/>
  <c r="P9747" i="121"/>
  <c r="Q9746" i="121"/>
  <c r="M9733" i="121"/>
  <c r="N9733" i="121"/>
  <c r="O9733" i="121"/>
  <c r="P9733" i="121"/>
  <c r="Q9733" i="121"/>
  <c r="R9733" i="121"/>
  <c r="S9733" i="121"/>
  <c r="N9732" i="121"/>
  <c r="O9732" i="121"/>
  <c r="P9732" i="121"/>
  <c r="Q9732" i="121"/>
  <c r="S9732" i="121"/>
  <c r="L9732" i="121"/>
  <c r="O9731" i="121"/>
  <c r="Q9731" i="121"/>
  <c r="R9731" i="121"/>
  <c r="L9731" i="121"/>
  <c r="P9730" i="121"/>
  <c r="R9730" i="121"/>
  <c r="S9730" i="121"/>
  <c r="M9730" i="121"/>
  <c r="Q9729" i="121"/>
  <c r="L9729" i="121"/>
  <c r="R9728" i="121"/>
  <c r="M9728" i="121"/>
  <c r="S9727" i="121"/>
  <c r="N9727" i="121"/>
  <c r="L9726" i="121"/>
  <c r="O9726" i="121"/>
  <c r="M9718" i="121"/>
  <c r="O9711" i="121"/>
  <c r="L9696" i="121"/>
  <c r="M9695" i="121"/>
  <c r="R9676" i="121"/>
  <c r="M9669" i="121"/>
  <c r="N9669" i="121"/>
  <c r="O9669" i="121"/>
  <c r="P9669" i="121"/>
  <c r="Q9669" i="121"/>
  <c r="R9669" i="121"/>
  <c r="S9669" i="121"/>
  <c r="N9668" i="121"/>
  <c r="O9668" i="121"/>
  <c r="P9668" i="121"/>
  <c r="Q9668" i="121"/>
  <c r="S9668" i="121"/>
  <c r="L9668" i="121"/>
  <c r="O9667" i="121"/>
  <c r="Q9667" i="121"/>
  <c r="R9667" i="121"/>
  <c r="L9667" i="121"/>
  <c r="P9666" i="121"/>
  <c r="R9666" i="121"/>
  <c r="S9666" i="121"/>
  <c r="M9666" i="121"/>
  <c r="Q9665" i="121"/>
  <c r="L9665" i="121"/>
  <c r="R9664" i="121"/>
  <c r="M9664" i="121"/>
  <c r="S9663" i="121"/>
  <c r="N9663" i="121"/>
  <c r="L9662" i="121"/>
  <c r="O9662" i="121"/>
  <c r="M9654" i="121"/>
  <c r="L9639" i="121"/>
  <c r="L9632" i="121"/>
  <c r="M9631" i="121"/>
  <c r="P9619" i="121"/>
  <c r="Q9618" i="121"/>
  <c r="R9612" i="121"/>
  <c r="M9605" i="121"/>
  <c r="N9605" i="121"/>
  <c r="O9605" i="121"/>
  <c r="P9605" i="121"/>
  <c r="Q9605" i="121"/>
  <c r="R9605" i="121"/>
  <c r="S9605" i="121"/>
  <c r="N9604" i="121"/>
  <c r="O9604" i="121"/>
  <c r="P9604" i="121"/>
  <c r="Q9604" i="121"/>
  <c r="S9604" i="121"/>
  <c r="L9604" i="121"/>
  <c r="O9603" i="121"/>
  <c r="Q9603" i="121"/>
  <c r="R9603" i="121"/>
  <c r="L9603" i="121"/>
  <c r="P9602" i="121"/>
  <c r="R9602" i="121"/>
  <c r="S9602" i="121"/>
  <c r="M9602" i="121"/>
  <c r="Q9601" i="121"/>
  <c r="L9601" i="121"/>
  <c r="R9600" i="121"/>
  <c r="M9600" i="121"/>
  <c r="S9599" i="121"/>
  <c r="N9599" i="121"/>
  <c r="L9598" i="121"/>
  <c r="O9598" i="121"/>
  <c r="M9590" i="121"/>
  <c r="L9575" i="121"/>
  <c r="P9569" i="121"/>
  <c r="Q9569" i="121"/>
  <c r="R9568" i="121"/>
  <c r="S9567" i="121"/>
  <c r="L9566" i="121"/>
  <c r="P9555" i="121"/>
  <c r="Q9554" i="121"/>
  <c r="R9548" i="121"/>
  <c r="M9541" i="121"/>
  <c r="N9541" i="121"/>
  <c r="O9541" i="121"/>
  <c r="P9541" i="121"/>
  <c r="Q9541" i="121"/>
  <c r="R9541" i="121"/>
  <c r="S9541" i="121"/>
  <c r="N9540" i="121"/>
  <c r="O9540" i="121"/>
  <c r="P9540" i="121"/>
  <c r="Q9540" i="121"/>
  <c r="S9540" i="121"/>
  <c r="L9540" i="121"/>
  <c r="O9539" i="121"/>
  <c r="Q9539" i="121"/>
  <c r="R9539" i="121"/>
  <c r="L9539" i="121"/>
  <c r="P9538" i="121"/>
  <c r="R9538" i="121"/>
  <c r="S9538" i="121"/>
  <c r="M9538" i="121"/>
  <c r="Q9537" i="121"/>
  <c r="L9537" i="121"/>
  <c r="R9536" i="121"/>
  <c r="M9536" i="121"/>
  <c r="S9535" i="121"/>
  <c r="N9535" i="121"/>
  <c r="L9534" i="121"/>
  <c r="O9534" i="121"/>
  <c r="M9526" i="121"/>
  <c r="R9505" i="121"/>
  <c r="L9504" i="121"/>
  <c r="M9503" i="121"/>
  <c r="R9484" i="121"/>
  <c r="M9477" i="121"/>
  <c r="N9477" i="121"/>
  <c r="O9477" i="121"/>
  <c r="P9477" i="121"/>
  <c r="Q9477" i="121"/>
  <c r="R9477" i="121"/>
  <c r="S9477" i="121"/>
  <c r="N9476" i="121"/>
  <c r="O9476" i="121"/>
  <c r="P9476" i="121"/>
  <c r="Q9476" i="121"/>
  <c r="S9476" i="121"/>
  <c r="L9476" i="121"/>
  <c r="O9475" i="121"/>
  <c r="Q9475" i="121"/>
  <c r="R9475" i="121"/>
  <c r="L9475" i="121"/>
  <c r="P9474" i="121"/>
  <c r="R9474" i="121"/>
  <c r="S9474" i="121"/>
  <c r="M9474" i="121"/>
  <c r="Q9473" i="121"/>
  <c r="L9473" i="121"/>
  <c r="R9472" i="121"/>
  <c r="M9472" i="121"/>
  <c r="S9471" i="121"/>
  <c r="N9471" i="121"/>
  <c r="L9470" i="121"/>
  <c r="O9470" i="121"/>
  <c r="M9462" i="121"/>
  <c r="L9440" i="121"/>
  <c r="M9439" i="121"/>
  <c r="R9420" i="121"/>
  <c r="M9413" i="121"/>
  <c r="N9413" i="121"/>
  <c r="O9413" i="121"/>
  <c r="P9413" i="121"/>
  <c r="Q9413" i="121"/>
  <c r="R9413" i="121"/>
  <c r="S9413" i="121"/>
  <c r="N9412" i="121"/>
  <c r="O9412" i="121"/>
  <c r="P9412" i="121"/>
  <c r="Q9412" i="121"/>
  <c r="S9412" i="121"/>
  <c r="L9412" i="121"/>
  <c r="O9411" i="121"/>
  <c r="R9411" i="121"/>
  <c r="L9411" i="121"/>
  <c r="P9410" i="121"/>
  <c r="S9410" i="121"/>
  <c r="M9410" i="121"/>
  <c r="M9398" i="121"/>
  <c r="R9391" i="121"/>
  <c r="O9391" i="121"/>
  <c r="Q9384" i="121"/>
  <c r="S9384" i="121"/>
  <c r="L9383" i="121"/>
  <c r="P9377" i="121"/>
  <c r="S9377" i="121"/>
  <c r="M9376" i="121"/>
  <c r="L9373" i="121"/>
  <c r="L9368" i="121"/>
  <c r="M9367" i="121"/>
  <c r="L9351" i="121"/>
  <c r="N9351" i="121"/>
  <c r="P9351" i="121"/>
  <c r="M9349" i="121"/>
  <c r="L9347" i="121"/>
  <c r="Q9346" i="121"/>
  <c r="N9346" i="121"/>
  <c r="O9346" i="121"/>
  <c r="L9342" i="121"/>
  <c r="P9340" i="121"/>
  <c r="M9340" i="121"/>
  <c r="R9337" i="121"/>
  <c r="P9335" i="121"/>
  <c r="S9335" i="121"/>
  <c r="L9335" i="121"/>
  <c r="S9330" i="121"/>
  <c r="R9316" i="121"/>
  <c r="M9316" i="121"/>
  <c r="N9316" i="121"/>
  <c r="O9316" i="121"/>
  <c r="P9316" i="121"/>
  <c r="Q9316" i="121"/>
  <c r="S9316" i="121"/>
  <c r="N9308" i="121"/>
  <c r="O9308" i="121"/>
  <c r="S9308" i="121"/>
  <c r="M9303" i="121"/>
  <c r="N9303" i="121"/>
  <c r="R9303" i="121"/>
  <c r="O9301" i="121"/>
  <c r="S9298" i="121"/>
  <c r="M9298" i="121"/>
  <c r="N9298" i="121"/>
  <c r="Q9298" i="121"/>
  <c r="S9294" i="121"/>
  <c r="P9275" i="121"/>
  <c r="R9275" i="121"/>
  <c r="M9275" i="121"/>
  <c r="N9275" i="121"/>
  <c r="O9269" i="121"/>
  <c r="R9269" i="121"/>
  <c r="M9269" i="121"/>
  <c r="N9263" i="121"/>
  <c r="Q9263" i="121"/>
  <c r="R9263" i="121"/>
  <c r="L9263" i="121"/>
  <c r="O9237" i="121"/>
  <c r="Q9237" i="121"/>
  <c r="S9237" i="121"/>
  <c r="M9237" i="121"/>
  <c r="N9237" i="121"/>
  <c r="P9237" i="121"/>
  <c r="R9237" i="121"/>
  <c r="L9233" i="121"/>
  <c r="P9233" i="121"/>
  <c r="P9226" i="121"/>
  <c r="N9213" i="121"/>
  <c r="O9213" i="121"/>
  <c r="Q9213" i="121"/>
  <c r="R9213" i="121"/>
  <c r="S9213" i="121"/>
  <c r="M9213" i="121"/>
  <c r="O9202" i="121"/>
  <c r="P9202" i="121"/>
  <c r="R9199" i="121"/>
  <c r="S9199" i="121"/>
  <c r="M9173" i="121"/>
  <c r="N9173" i="121"/>
  <c r="O9173" i="121"/>
  <c r="P9173" i="121"/>
  <c r="Q9173" i="121"/>
  <c r="R9173" i="121"/>
  <c r="S9173" i="121"/>
  <c r="S9103" i="121"/>
  <c r="N9103" i="121"/>
  <c r="R9103" i="121"/>
  <c r="R9040" i="121"/>
  <c r="M9040" i="121"/>
  <c r="Q9040" i="121"/>
  <c r="P8978" i="121"/>
  <c r="Q8978" i="121"/>
  <c r="S8978" i="121"/>
  <c r="M8978" i="121"/>
  <c r="O8978" i="121"/>
  <c r="R8912" i="121"/>
  <c r="M8912" i="121"/>
  <c r="Q8912" i="121"/>
  <c r="Q8849" i="121"/>
  <c r="L8849" i="121"/>
  <c r="P8849" i="121"/>
  <c r="S8783" i="121"/>
  <c r="N8783" i="121"/>
  <c r="R8783" i="121"/>
  <c r="R8720" i="121"/>
  <c r="M8720" i="121"/>
  <c r="Q8720" i="121"/>
  <c r="O8659" i="121"/>
  <c r="P8659" i="121"/>
  <c r="R8659" i="121"/>
  <c r="L8659" i="121"/>
  <c r="N8659" i="121"/>
  <c r="L8590" i="121"/>
  <c r="O8590" i="121"/>
  <c r="S8590" i="121"/>
  <c r="M8533" i="121"/>
  <c r="N8533" i="121"/>
  <c r="O8533" i="121"/>
  <c r="P8533" i="121"/>
  <c r="Q8533" i="121"/>
  <c r="R8533" i="121"/>
  <c r="S8533" i="121"/>
  <c r="S8463" i="121"/>
  <c r="N8463" i="121"/>
  <c r="R8463" i="121"/>
  <c r="N8372" i="121"/>
  <c r="O8372" i="121"/>
  <c r="P8372" i="121"/>
  <c r="Q8372" i="121"/>
  <c r="L8372" i="121"/>
  <c r="M8372" i="121"/>
  <c r="P8367" i="121"/>
  <c r="M8367" i="121"/>
  <c r="N8367" i="121"/>
  <c r="O8367" i="121"/>
  <c r="Q8367" i="121"/>
  <c r="S8367" i="121"/>
  <c r="O8353" i="121"/>
  <c r="Q8353" i="121"/>
  <c r="R8353" i="121"/>
  <c r="S8353" i="121"/>
  <c r="P8251" i="121"/>
  <c r="Q8251" i="121"/>
  <c r="S8251" i="121"/>
  <c r="L8251" i="121"/>
  <c r="N8251" i="121"/>
  <c r="R8251" i="121"/>
  <c r="M8251" i="121"/>
  <c r="O8251" i="121"/>
  <c r="S8234" i="121"/>
  <c r="N8234" i="121"/>
  <c r="P8234" i="121"/>
  <c r="R7467" i="121"/>
  <c r="M7467" i="121"/>
  <c r="O7467" i="121"/>
  <c r="N5680" i="121"/>
  <c r="P5680" i="121"/>
  <c r="Q5680" i="121"/>
  <c r="L5680" i="121"/>
  <c r="M5680" i="121"/>
  <c r="S10022" i="121"/>
  <c r="M10022" i="121"/>
  <c r="O10015" i="121"/>
  <c r="M9999" i="121"/>
  <c r="P9987" i="121"/>
  <c r="Q9986" i="121"/>
  <c r="R9980" i="121"/>
  <c r="M9973" i="121"/>
  <c r="N9973" i="121"/>
  <c r="O9973" i="121"/>
  <c r="P9973" i="121"/>
  <c r="Q9973" i="121"/>
  <c r="R9973" i="121"/>
  <c r="S9973" i="121"/>
  <c r="N9972" i="121"/>
  <c r="O9972" i="121"/>
  <c r="P9972" i="121"/>
  <c r="Q9972" i="121"/>
  <c r="S9972" i="121"/>
  <c r="L9972" i="121"/>
  <c r="O9971" i="121"/>
  <c r="Q9971" i="121"/>
  <c r="R9971" i="121"/>
  <c r="L9971" i="121"/>
  <c r="P9970" i="121"/>
  <c r="R9970" i="121"/>
  <c r="S9970" i="121"/>
  <c r="M9970" i="121"/>
  <c r="Q9969" i="121"/>
  <c r="L9969" i="121"/>
  <c r="R9968" i="121"/>
  <c r="M9968" i="121"/>
  <c r="S9967" i="121"/>
  <c r="N9967" i="121"/>
  <c r="L9966" i="121"/>
  <c r="O9966" i="121"/>
  <c r="M9958" i="121"/>
  <c r="O9951" i="121"/>
  <c r="S9944" i="121"/>
  <c r="L9943" i="121"/>
  <c r="R9937" i="121"/>
  <c r="L9936" i="121"/>
  <c r="M9935" i="121"/>
  <c r="N9923" i="121"/>
  <c r="P9923" i="121"/>
  <c r="Q9922" i="121"/>
  <c r="R9916" i="121"/>
  <c r="M9909" i="121"/>
  <c r="N9909" i="121"/>
  <c r="O9909" i="121"/>
  <c r="P9909" i="121"/>
  <c r="Q9909" i="121"/>
  <c r="R9909" i="121"/>
  <c r="S9909" i="121"/>
  <c r="N9908" i="121"/>
  <c r="O9908" i="121"/>
  <c r="P9908" i="121"/>
  <c r="Q9908" i="121"/>
  <c r="S9908" i="121"/>
  <c r="L9908" i="121"/>
  <c r="O9907" i="121"/>
  <c r="Q9907" i="121"/>
  <c r="R9907" i="121"/>
  <c r="L9907" i="121"/>
  <c r="P9906" i="121"/>
  <c r="R9906" i="121"/>
  <c r="S9906" i="121"/>
  <c r="M9906" i="121"/>
  <c r="Q9905" i="121"/>
  <c r="L9905" i="121"/>
  <c r="R9904" i="121"/>
  <c r="M9904" i="121"/>
  <c r="S9903" i="121"/>
  <c r="N9903" i="121"/>
  <c r="L9902" i="121"/>
  <c r="O9902" i="121"/>
  <c r="M9894" i="121"/>
  <c r="O9887" i="121"/>
  <c r="Q9880" i="121"/>
  <c r="S9880" i="121"/>
  <c r="L9879" i="121"/>
  <c r="P9873" i="121"/>
  <c r="Q9873" i="121"/>
  <c r="R9872" i="121"/>
  <c r="S9871" i="121"/>
  <c r="L9870" i="121"/>
  <c r="P9859" i="121"/>
  <c r="Q9858" i="121"/>
  <c r="R9852" i="121"/>
  <c r="M9845" i="121"/>
  <c r="N9845" i="121"/>
  <c r="O9845" i="121"/>
  <c r="P9845" i="121"/>
  <c r="Q9845" i="121"/>
  <c r="R9845" i="121"/>
  <c r="S9845" i="121"/>
  <c r="N9844" i="121"/>
  <c r="O9844" i="121"/>
  <c r="P9844" i="121"/>
  <c r="Q9844" i="121"/>
  <c r="S9844" i="121"/>
  <c r="L9844" i="121"/>
  <c r="O9843" i="121"/>
  <c r="Q9843" i="121"/>
  <c r="R9843" i="121"/>
  <c r="L9843" i="121"/>
  <c r="P9842" i="121"/>
  <c r="R9842" i="121"/>
  <c r="S9842" i="121"/>
  <c r="M9842" i="121"/>
  <c r="Q9841" i="121"/>
  <c r="L9841" i="121"/>
  <c r="R9840" i="121"/>
  <c r="M9840" i="121"/>
  <c r="S9839" i="121"/>
  <c r="N9839" i="121"/>
  <c r="L9838" i="121"/>
  <c r="O9838" i="121"/>
  <c r="M9830" i="121"/>
  <c r="O9823" i="121"/>
  <c r="S9816" i="121"/>
  <c r="L9815" i="121"/>
  <c r="L9808" i="121"/>
  <c r="M9807" i="121"/>
  <c r="N9795" i="121"/>
  <c r="P9795" i="121"/>
  <c r="Q9794" i="121"/>
  <c r="R9788" i="121"/>
  <c r="M9781" i="121"/>
  <c r="N9781" i="121"/>
  <c r="O9781" i="121"/>
  <c r="P9781" i="121"/>
  <c r="Q9781" i="121"/>
  <c r="R9781" i="121"/>
  <c r="S9781" i="121"/>
  <c r="N9780" i="121"/>
  <c r="O9780" i="121"/>
  <c r="P9780" i="121"/>
  <c r="Q9780" i="121"/>
  <c r="S9780" i="121"/>
  <c r="L9780" i="121"/>
  <c r="O9779" i="121"/>
  <c r="Q9779" i="121"/>
  <c r="R9779" i="121"/>
  <c r="L9779" i="121"/>
  <c r="P9778" i="121"/>
  <c r="R9778" i="121"/>
  <c r="S9778" i="121"/>
  <c r="M9778" i="121"/>
  <c r="Q9777" i="121"/>
  <c r="L9777" i="121"/>
  <c r="R9776" i="121"/>
  <c r="M9776" i="121"/>
  <c r="S9775" i="121"/>
  <c r="N9775" i="121"/>
  <c r="M9766" i="121"/>
  <c r="O9759" i="121"/>
  <c r="S9752" i="121"/>
  <c r="L9751" i="121"/>
  <c r="R9745" i="121"/>
  <c r="L9744" i="121"/>
  <c r="M9743" i="121"/>
  <c r="R9724" i="121"/>
  <c r="M9717" i="121"/>
  <c r="N9717" i="121"/>
  <c r="O9717" i="121"/>
  <c r="P9717" i="121"/>
  <c r="Q9717" i="121"/>
  <c r="R9717" i="121"/>
  <c r="S9717" i="121"/>
  <c r="N9716" i="121"/>
  <c r="O9716" i="121"/>
  <c r="P9716" i="121"/>
  <c r="Q9716" i="121"/>
  <c r="S9716" i="121"/>
  <c r="L9716" i="121"/>
  <c r="O9715" i="121"/>
  <c r="Q9715" i="121"/>
  <c r="R9715" i="121"/>
  <c r="L9715" i="121"/>
  <c r="P9714" i="121"/>
  <c r="R9714" i="121"/>
  <c r="S9714" i="121"/>
  <c r="M9714" i="121"/>
  <c r="Q9713" i="121"/>
  <c r="L9713" i="121"/>
  <c r="R9712" i="121"/>
  <c r="M9712" i="121"/>
  <c r="S9711" i="121"/>
  <c r="N9711" i="121"/>
  <c r="L9710" i="121"/>
  <c r="O9710" i="121"/>
  <c r="M9702" i="121"/>
  <c r="O9695" i="121"/>
  <c r="M9679" i="121"/>
  <c r="Q9666" i="121"/>
  <c r="R9660" i="121"/>
  <c r="M9653" i="121"/>
  <c r="N9653" i="121"/>
  <c r="O9653" i="121"/>
  <c r="P9653" i="121"/>
  <c r="Q9653" i="121"/>
  <c r="R9653" i="121"/>
  <c r="S9653" i="121"/>
  <c r="N9652" i="121"/>
  <c r="O9652" i="121"/>
  <c r="P9652" i="121"/>
  <c r="Q9652" i="121"/>
  <c r="S9652" i="121"/>
  <c r="L9652" i="121"/>
  <c r="O9651" i="121"/>
  <c r="Q9651" i="121"/>
  <c r="R9651" i="121"/>
  <c r="L9651" i="121"/>
  <c r="P9650" i="121"/>
  <c r="R9650" i="121"/>
  <c r="S9650" i="121"/>
  <c r="M9650" i="121"/>
  <c r="Q9649" i="121"/>
  <c r="L9649" i="121"/>
  <c r="R9648" i="121"/>
  <c r="M9648" i="121"/>
  <c r="S9647" i="121"/>
  <c r="N9647" i="121"/>
  <c r="L9646" i="121"/>
  <c r="O9646" i="121"/>
  <c r="O9631" i="121"/>
  <c r="L9616" i="121"/>
  <c r="M9615" i="121"/>
  <c r="Q9602" i="121"/>
  <c r="R9596" i="121"/>
  <c r="M9589" i="121"/>
  <c r="N9589" i="121"/>
  <c r="O9589" i="121"/>
  <c r="P9589" i="121"/>
  <c r="Q9589" i="121"/>
  <c r="R9589" i="121"/>
  <c r="S9589" i="121"/>
  <c r="N9588" i="121"/>
  <c r="O9588" i="121"/>
  <c r="P9588" i="121"/>
  <c r="Q9588" i="121"/>
  <c r="S9588" i="121"/>
  <c r="L9588" i="121"/>
  <c r="O9587" i="121"/>
  <c r="Q9587" i="121"/>
  <c r="R9587" i="121"/>
  <c r="L9587" i="121"/>
  <c r="P9586" i="121"/>
  <c r="R9586" i="121"/>
  <c r="S9586" i="121"/>
  <c r="M9586" i="121"/>
  <c r="Q9585" i="121"/>
  <c r="L9585" i="121"/>
  <c r="R9584" i="121"/>
  <c r="M9584" i="121"/>
  <c r="S9583" i="121"/>
  <c r="N9583" i="121"/>
  <c r="L9582" i="121"/>
  <c r="O9582" i="121"/>
  <c r="M9574" i="121"/>
  <c r="R9567" i="121"/>
  <c r="O9567" i="121"/>
  <c r="Q9560" i="121"/>
  <c r="S9560" i="121"/>
  <c r="L9559" i="121"/>
  <c r="L9552" i="121"/>
  <c r="M9551" i="121"/>
  <c r="N9539" i="121"/>
  <c r="P9539" i="121"/>
  <c r="Q9538" i="121"/>
  <c r="R9532" i="121"/>
  <c r="M9525" i="121"/>
  <c r="N9525" i="121"/>
  <c r="O9525" i="121"/>
  <c r="P9525" i="121"/>
  <c r="Q9525" i="121"/>
  <c r="R9525" i="121"/>
  <c r="S9525" i="121"/>
  <c r="N9524" i="121"/>
  <c r="O9524" i="121"/>
  <c r="P9524" i="121"/>
  <c r="Q9524" i="121"/>
  <c r="S9524" i="121"/>
  <c r="L9524" i="121"/>
  <c r="O9523" i="121"/>
  <c r="Q9523" i="121"/>
  <c r="R9523" i="121"/>
  <c r="L9523" i="121"/>
  <c r="P9522" i="121"/>
  <c r="R9522" i="121"/>
  <c r="S9522" i="121"/>
  <c r="M9522" i="121"/>
  <c r="Q9521" i="121"/>
  <c r="L9521" i="121"/>
  <c r="R9520" i="121"/>
  <c r="M9520" i="121"/>
  <c r="S9519" i="121"/>
  <c r="N9519" i="121"/>
  <c r="M9510" i="121"/>
  <c r="O9503" i="121"/>
  <c r="S9496" i="121"/>
  <c r="L9495" i="121"/>
  <c r="L9488" i="121"/>
  <c r="M9487" i="121"/>
  <c r="Q9474" i="121"/>
  <c r="O9468" i="121"/>
  <c r="M9461" i="121"/>
  <c r="N9461" i="121"/>
  <c r="O9461" i="121"/>
  <c r="P9461" i="121"/>
  <c r="Q9461" i="121"/>
  <c r="R9461" i="121"/>
  <c r="S9461" i="121"/>
  <c r="N9460" i="121"/>
  <c r="P9460" i="121"/>
  <c r="Q9460" i="121"/>
  <c r="S9460" i="121"/>
  <c r="L9460" i="121"/>
  <c r="O9459" i="121"/>
  <c r="Q9459" i="121"/>
  <c r="R9459" i="121"/>
  <c r="L9459" i="121"/>
  <c r="P9458" i="121"/>
  <c r="R9458" i="121"/>
  <c r="S9458" i="121"/>
  <c r="M9458" i="121"/>
  <c r="Q9457" i="121"/>
  <c r="L9457" i="121"/>
  <c r="R9456" i="121"/>
  <c r="M9456" i="121"/>
  <c r="S9455" i="121"/>
  <c r="N9455" i="121"/>
  <c r="L9454" i="121"/>
  <c r="O9454" i="121"/>
  <c r="M9446" i="121"/>
  <c r="O9439" i="121"/>
  <c r="L9431" i="121"/>
  <c r="L9424" i="121"/>
  <c r="M9423" i="121"/>
  <c r="L9422" i="121"/>
  <c r="N9411" i="121"/>
  <c r="P9411" i="121"/>
  <c r="Q9410" i="121"/>
  <c r="R9404" i="121"/>
  <c r="M9397" i="121"/>
  <c r="N9397" i="121"/>
  <c r="O9397" i="121"/>
  <c r="P9397" i="121"/>
  <c r="Q9397" i="121"/>
  <c r="R9397" i="121"/>
  <c r="S9397" i="121"/>
  <c r="N9396" i="121"/>
  <c r="O9396" i="121"/>
  <c r="P9396" i="121"/>
  <c r="Q9396" i="121"/>
  <c r="S9396" i="121"/>
  <c r="L9396" i="121"/>
  <c r="O9395" i="121"/>
  <c r="R9395" i="121"/>
  <c r="L9395" i="121"/>
  <c r="P9394" i="121"/>
  <c r="S9394" i="121"/>
  <c r="M9394" i="121"/>
  <c r="S9382" i="121"/>
  <c r="M9382" i="121"/>
  <c r="Q9377" i="121"/>
  <c r="L9375" i="121"/>
  <c r="P9375" i="121"/>
  <c r="R9375" i="121"/>
  <c r="S9375" i="121"/>
  <c r="M9374" i="121"/>
  <c r="O9369" i="121"/>
  <c r="R9369" i="121"/>
  <c r="L9366" i="121"/>
  <c r="M9365" i="121"/>
  <c r="M9347" i="121"/>
  <c r="L9345" i="121"/>
  <c r="Q9344" i="121"/>
  <c r="M9344" i="121"/>
  <c r="O9344" i="121"/>
  <c r="S9342" i="121"/>
  <c r="Q9340" i="121"/>
  <c r="M9335" i="121"/>
  <c r="O9333" i="121"/>
  <c r="S9333" i="121"/>
  <c r="L9333" i="121"/>
  <c r="Q9330" i="121"/>
  <c r="N9327" i="121"/>
  <c r="R9327" i="121"/>
  <c r="L9327" i="121"/>
  <c r="M9314" i="121"/>
  <c r="O9314" i="121"/>
  <c r="P9314" i="121"/>
  <c r="S9314" i="121"/>
  <c r="M9301" i="121"/>
  <c r="N9301" i="121"/>
  <c r="R9301" i="121"/>
  <c r="O9298" i="121"/>
  <c r="M9296" i="121"/>
  <c r="Q9296" i="121"/>
  <c r="R9290" i="121"/>
  <c r="M9290" i="121"/>
  <c r="O9290" i="121"/>
  <c r="P9290" i="121"/>
  <c r="Q9284" i="121"/>
  <c r="N9284" i="121"/>
  <c r="P9274" i="121"/>
  <c r="R9274" i="121"/>
  <c r="M9274" i="121"/>
  <c r="N9274" i="121"/>
  <c r="S9268" i="121"/>
  <c r="O9267" i="121"/>
  <c r="Q9267" i="121"/>
  <c r="M9267" i="121"/>
  <c r="N9261" i="121"/>
  <c r="P9261" i="121"/>
  <c r="R9261" i="121"/>
  <c r="L9261" i="121"/>
  <c r="N9256" i="121"/>
  <c r="M9256" i="121"/>
  <c r="P9256" i="121"/>
  <c r="Q9256" i="121"/>
  <c r="S9256" i="121"/>
  <c r="N9243" i="121"/>
  <c r="O9243" i="121"/>
  <c r="R9243" i="121"/>
  <c r="L9206" i="121"/>
  <c r="S9167" i="121"/>
  <c r="N9167" i="121"/>
  <c r="R9167" i="121"/>
  <c r="Q9105" i="121"/>
  <c r="L9105" i="121"/>
  <c r="P9105" i="121"/>
  <c r="P9042" i="121"/>
  <c r="Q9042" i="121"/>
  <c r="S9042" i="121"/>
  <c r="M9042" i="121"/>
  <c r="O9042" i="121"/>
  <c r="N8980" i="121"/>
  <c r="O8980" i="121"/>
  <c r="P8980" i="121"/>
  <c r="Q8980" i="121"/>
  <c r="S8980" i="121"/>
  <c r="L8980" i="121"/>
  <c r="M8980" i="121"/>
  <c r="P8914" i="121"/>
  <c r="Q8914" i="121"/>
  <c r="S8914" i="121"/>
  <c r="M8914" i="121"/>
  <c r="O8914" i="121"/>
  <c r="O8851" i="121"/>
  <c r="P8851" i="121"/>
  <c r="R8851" i="121"/>
  <c r="L8851" i="121"/>
  <c r="N8851" i="121"/>
  <c r="Q8785" i="121"/>
  <c r="L8785" i="121"/>
  <c r="P8785" i="121"/>
  <c r="P8722" i="121"/>
  <c r="Q8722" i="121"/>
  <c r="S8722" i="121"/>
  <c r="M8722" i="121"/>
  <c r="O8722" i="121"/>
  <c r="M8661" i="121"/>
  <c r="N8661" i="121"/>
  <c r="O8661" i="121"/>
  <c r="P8661" i="121"/>
  <c r="Q8661" i="121"/>
  <c r="R8661" i="121"/>
  <c r="S8661" i="121"/>
  <c r="R8592" i="121"/>
  <c r="M8592" i="121"/>
  <c r="Q8592" i="121"/>
  <c r="S8527" i="121"/>
  <c r="N8527" i="121"/>
  <c r="R8527" i="121"/>
  <c r="Q8465" i="121"/>
  <c r="L8465" i="121"/>
  <c r="P8465" i="121"/>
  <c r="L8379" i="121"/>
  <c r="O8379" i="121"/>
  <c r="P8379" i="121"/>
  <c r="R8379" i="121"/>
  <c r="M8379" i="121"/>
  <c r="N8379" i="121"/>
  <c r="N7597" i="121"/>
  <c r="O7597" i="121"/>
  <c r="P7597" i="121"/>
  <c r="Q7597" i="121"/>
  <c r="S7597" i="121"/>
  <c r="L7597" i="121"/>
  <c r="M7597" i="121"/>
  <c r="O10027" i="121"/>
  <c r="Q10027" i="121"/>
  <c r="R10027" i="121"/>
  <c r="L10027" i="121"/>
  <c r="P10026" i="121"/>
  <c r="R10026" i="121"/>
  <c r="S10026" i="121"/>
  <c r="M10026" i="121"/>
  <c r="Q10025" i="121"/>
  <c r="L10025" i="121"/>
  <c r="R10024" i="121"/>
  <c r="M10024" i="121"/>
  <c r="S10023" i="121"/>
  <c r="N10023" i="121"/>
  <c r="S10014" i="121"/>
  <c r="M10014" i="121"/>
  <c r="L9999" i="121"/>
  <c r="L9992" i="121"/>
  <c r="M9991" i="121"/>
  <c r="O9986" i="121"/>
  <c r="P9979" i="121"/>
  <c r="Q9978" i="121"/>
  <c r="R9972" i="121"/>
  <c r="M9965" i="121"/>
  <c r="N9965" i="121"/>
  <c r="O9965" i="121"/>
  <c r="P9965" i="121"/>
  <c r="Q9965" i="121"/>
  <c r="R9965" i="121"/>
  <c r="S9965" i="121"/>
  <c r="N9964" i="121"/>
  <c r="O9964" i="121"/>
  <c r="P9964" i="121"/>
  <c r="Q9964" i="121"/>
  <c r="S9964" i="121"/>
  <c r="L9964" i="121"/>
  <c r="O9963" i="121"/>
  <c r="Q9963" i="121"/>
  <c r="R9963" i="121"/>
  <c r="L9963" i="121"/>
  <c r="P9962" i="121"/>
  <c r="R9962" i="121"/>
  <c r="S9962" i="121"/>
  <c r="M9962" i="121"/>
  <c r="Q9961" i="121"/>
  <c r="L9961" i="121"/>
  <c r="R9960" i="121"/>
  <c r="M9960" i="121"/>
  <c r="S9959" i="121"/>
  <c r="N9959" i="121"/>
  <c r="S9950" i="121"/>
  <c r="M9950" i="121"/>
  <c r="O9943" i="121"/>
  <c r="S9936" i="121"/>
  <c r="L9935" i="121"/>
  <c r="L9928" i="121"/>
  <c r="M9927" i="121"/>
  <c r="O9922" i="121"/>
  <c r="P9915" i="121"/>
  <c r="Q9914" i="121"/>
  <c r="R9908" i="121"/>
  <c r="M9901" i="121"/>
  <c r="N9901" i="121"/>
  <c r="O9901" i="121"/>
  <c r="P9901" i="121"/>
  <c r="Q9901" i="121"/>
  <c r="R9901" i="121"/>
  <c r="S9901" i="121"/>
  <c r="N9900" i="121"/>
  <c r="O9900" i="121"/>
  <c r="P9900" i="121"/>
  <c r="Q9900" i="121"/>
  <c r="S9900" i="121"/>
  <c r="L9900" i="121"/>
  <c r="O9899" i="121"/>
  <c r="Q9899" i="121"/>
  <c r="R9899" i="121"/>
  <c r="L9899" i="121"/>
  <c r="P9898" i="121"/>
  <c r="R9898" i="121"/>
  <c r="S9898" i="121"/>
  <c r="M9898" i="121"/>
  <c r="Q9897" i="121"/>
  <c r="L9897" i="121"/>
  <c r="R9896" i="121"/>
  <c r="M9896" i="121"/>
  <c r="S9895" i="121"/>
  <c r="N9895" i="121"/>
  <c r="L9894" i="121"/>
  <c r="O9894" i="121"/>
  <c r="M9886" i="121"/>
  <c r="R9879" i="121"/>
  <c r="O9879" i="121"/>
  <c r="Q9872" i="121"/>
  <c r="S9872" i="121"/>
  <c r="L9871" i="121"/>
  <c r="Q9865" i="121"/>
  <c r="L9864" i="121"/>
  <c r="M9863" i="121"/>
  <c r="L9862" i="121"/>
  <c r="O9858" i="121"/>
  <c r="P9851" i="121"/>
  <c r="Q9850" i="121"/>
  <c r="M9844" i="121"/>
  <c r="R9844" i="121"/>
  <c r="M9837" i="121"/>
  <c r="N9837" i="121"/>
  <c r="O9837" i="121"/>
  <c r="P9837" i="121"/>
  <c r="Q9837" i="121"/>
  <c r="R9837" i="121"/>
  <c r="S9837" i="121"/>
  <c r="N9836" i="121"/>
  <c r="O9836" i="121"/>
  <c r="P9836" i="121"/>
  <c r="Q9836" i="121"/>
  <c r="S9836" i="121"/>
  <c r="L9836" i="121"/>
  <c r="O9835" i="121"/>
  <c r="Q9835" i="121"/>
  <c r="R9835" i="121"/>
  <c r="L9835" i="121"/>
  <c r="P9834" i="121"/>
  <c r="R9834" i="121"/>
  <c r="S9834" i="121"/>
  <c r="M9834" i="121"/>
  <c r="Q9833" i="121"/>
  <c r="L9833" i="121"/>
  <c r="R9832" i="121"/>
  <c r="M9832" i="121"/>
  <c r="S9831" i="121"/>
  <c r="N9831" i="121"/>
  <c r="L9830" i="121"/>
  <c r="O9830" i="121"/>
  <c r="M9822" i="121"/>
  <c r="O9815" i="121"/>
  <c r="S9808" i="121"/>
  <c r="L9807" i="121"/>
  <c r="R9801" i="121"/>
  <c r="L9800" i="121"/>
  <c r="M9799" i="121"/>
  <c r="O9794" i="121"/>
  <c r="P9787" i="121"/>
  <c r="Q9786" i="121"/>
  <c r="M9780" i="121"/>
  <c r="R9780" i="121"/>
  <c r="M9773" i="121"/>
  <c r="N9773" i="121"/>
  <c r="O9773" i="121"/>
  <c r="P9773" i="121"/>
  <c r="Q9773" i="121"/>
  <c r="R9773" i="121"/>
  <c r="S9773" i="121"/>
  <c r="N9772" i="121"/>
  <c r="P9772" i="121"/>
  <c r="Q9772" i="121"/>
  <c r="S9772" i="121"/>
  <c r="L9772" i="121"/>
  <c r="O9771" i="121"/>
  <c r="R9771" i="121"/>
  <c r="L9771" i="121"/>
  <c r="P9770" i="121"/>
  <c r="S9770" i="121"/>
  <c r="M9770" i="121"/>
  <c r="Q9769" i="121"/>
  <c r="L9769" i="121"/>
  <c r="R9768" i="121"/>
  <c r="M9768" i="121"/>
  <c r="S9767" i="121"/>
  <c r="N9767" i="121"/>
  <c r="L9766" i="121"/>
  <c r="O9766" i="121"/>
  <c r="M9758" i="121"/>
  <c r="O9751" i="121"/>
  <c r="L9743" i="121"/>
  <c r="L9736" i="121"/>
  <c r="M9735" i="121"/>
  <c r="O9730" i="121"/>
  <c r="P9723" i="121"/>
  <c r="Q9722" i="121"/>
  <c r="M9716" i="121"/>
  <c r="R9716" i="121"/>
  <c r="M9709" i="121"/>
  <c r="N9709" i="121"/>
  <c r="O9709" i="121"/>
  <c r="P9709" i="121"/>
  <c r="Q9709" i="121"/>
  <c r="R9709" i="121"/>
  <c r="S9709" i="121"/>
  <c r="N9708" i="121"/>
  <c r="O9708" i="121"/>
  <c r="P9708" i="121"/>
  <c r="Q9708" i="121"/>
  <c r="S9708" i="121"/>
  <c r="L9708" i="121"/>
  <c r="O9707" i="121"/>
  <c r="Q9707" i="121"/>
  <c r="R9707" i="121"/>
  <c r="L9707" i="121"/>
  <c r="P9706" i="121"/>
  <c r="R9706" i="121"/>
  <c r="S9706" i="121"/>
  <c r="M9706" i="121"/>
  <c r="Q9705" i="121"/>
  <c r="L9705" i="121"/>
  <c r="R9704" i="121"/>
  <c r="M9704" i="121"/>
  <c r="S9703" i="121"/>
  <c r="N9703" i="121"/>
  <c r="L9702" i="121"/>
  <c r="O9702" i="121"/>
  <c r="M9694" i="121"/>
  <c r="O9687" i="121"/>
  <c r="L9679" i="121"/>
  <c r="L9672" i="121"/>
  <c r="M9671" i="121"/>
  <c r="O9666" i="121"/>
  <c r="P9659" i="121"/>
  <c r="Q9658" i="121"/>
  <c r="R9652" i="121"/>
  <c r="M9645" i="121"/>
  <c r="N9645" i="121"/>
  <c r="O9645" i="121"/>
  <c r="P9645" i="121"/>
  <c r="Q9645" i="121"/>
  <c r="R9645" i="121"/>
  <c r="S9645" i="121"/>
  <c r="N9644" i="121"/>
  <c r="O9644" i="121"/>
  <c r="P9644" i="121"/>
  <c r="Q9644" i="121"/>
  <c r="S9644" i="121"/>
  <c r="L9644" i="121"/>
  <c r="O9643" i="121"/>
  <c r="Q9643" i="121"/>
  <c r="R9643" i="121"/>
  <c r="L9643" i="121"/>
  <c r="P9642" i="121"/>
  <c r="R9642" i="121"/>
  <c r="S9642" i="121"/>
  <c r="M9642" i="121"/>
  <c r="Q9641" i="121"/>
  <c r="L9641" i="121"/>
  <c r="R9640" i="121"/>
  <c r="M9640" i="121"/>
  <c r="S9639" i="121"/>
  <c r="N9639" i="121"/>
  <c r="M9630" i="121"/>
  <c r="O9623" i="121"/>
  <c r="S9616" i="121"/>
  <c r="L9615" i="121"/>
  <c r="R9609" i="121"/>
  <c r="L9608" i="121"/>
  <c r="M9607" i="121"/>
  <c r="O9602" i="121"/>
  <c r="P9595" i="121"/>
  <c r="Q9594" i="121"/>
  <c r="R9588" i="121"/>
  <c r="M9581" i="121"/>
  <c r="N9581" i="121"/>
  <c r="O9581" i="121"/>
  <c r="P9581" i="121"/>
  <c r="Q9581" i="121"/>
  <c r="R9581" i="121"/>
  <c r="S9581" i="121"/>
  <c r="N9580" i="121"/>
  <c r="O9580" i="121"/>
  <c r="P9580" i="121"/>
  <c r="Q9580" i="121"/>
  <c r="S9580" i="121"/>
  <c r="L9580" i="121"/>
  <c r="O9579" i="121"/>
  <c r="Q9579" i="121"/>
  <c r="R9579" i="121"/>
  <c r="L9579" i="121"/>
  <c r="P9578" i="121"/>
  <c r="R9578" i="121"/>
  <c r="S9578" i="121"/>
  <c r="M9578" i="121"/>
  <c r="Q9577" i="121"/>
  <c r="L9577" i="121"/>
  <c r="R9576" i="121"/>
  <c r="M9576" i="121"/>
  <c r="S9575" i="121"/>
  <c r="N9575" i="121"/>
  <c r="M9566" i="121"/>
  <c r="R9559" i="121"/>
  <c r="O9559" i="121"/>
  <c r="S9552" i="121"/>
  <c r="L9551" i="121"/>
  <c r="R9545" i="121"/>
  <c r="L9544" i="121"/>
  <c r="M9543" i="121"/>
  <c r="O9538" i="121"/>
  <c r="P9531" i="121"/>
  <c r="Q9530" i="121"/>
  <c r="M9524" i="121"/>
  <c r="R9524" i="121"/>
  <c r="M9517" i="121"/>
  <c r="N9517" i="121"/>
  <c r="O9517" i="121"/>
  <c r="P9517" i="121"/>
  <c r="Q9517" i="121"/>
  <c r="R9517" i="121"/>
  <c r="S9517" i="121"/>
  <c r="N9516" i="121"/>
  <c r="O9516" i="121"/>
  <c r="P9516" i="121"/>
  <c r="Q9516" i="121"/>
  <c r="S9516" i="121"/>
  <c r="L9516" i="121"/>
  <c r="O9515" i="121"/>
  <c r="Q9515" i="121"/>
  <c r="R9515" i="121"/>
  <c r="L9515" i="121"/>
  <c r="P9514" i="121"/>
  <c r="R9514" i="121"/>
  <c r="S9514" i="121"/>
  <c r="M9514" i="121"/>
  <c r="Q9513" i="121"/>
  <c r="L9513" i="121"/>
  <c r="R9512" i="121"/>
  <c r="M9512" i="121"/>
  <c r="S9511" i="121"/>
  <c r="N9511" i="121"/>
  <c r="L9510" i="121"/>
  <c r="O9510" i="121"/>
  <c r="M9502" i="121"/>
  <c r="O9495" i="121"/>
  <c r="L9487" i="121"/>
  <c r="L9480" i="121"/>
  <c r="M9479" i="121"/>
  <c r="O9474" i="121"/>
  <c r="P9467" i="121"/>
  <c r="Q9466" i="121"/>
  <c r="O9460" i="121"/>
  <c r="M9453" i="121"/>
  <c r="N9453" i="121"/>
  <c r="O9453" i="121"/>
  <c r="P9453" i="121"/>
  <c r="Q9453" i="121"/>
  <c r="R9453" i="121"/>
  <c r="S9453" i="121"/>
  <c r="N9452" i="121"/>
  <c r="O9452" i="121"/>
  <c r="P9452" i="121"/>
  <c r="Q9452" i="121"/>
  <c r="S9452" i="121"/>
  <c r="L9452" i="121"/>
  <c r="O9451" i="121"/>
  <c r="Q9451" i="121"/>
  <c r="R9451" i="121"/>
  <c r="L9451" i="121"/>
  <c r="P9450" i="121"/>
  <c r="R9450" i="121"/>
  <c r="S9450" i="121"/>
  <c r="M9450" i="121"/>
  <c r="Q9449" i="121"/>
  <c r="L9449" i="121"/>
  <c r="R9448" i="121"/>
  <c r="M9448" i="121"/>
  <c r="S9447" i="121"/>
  <c r="N9447" i="121"/>
  <c r="L9446" i="121"/>
  <c r="O9446" i="121"/>
  <c r="M9438" i="121"/>
  <c r="O9431" i="121"/>
  <c r="S9424" i="121"/>
  <c r="L9423" i="121"/>
  <c r="P9417" i="121"/>
  <c r="Q9417" i="121"/>
  <c r="R9416" i="121"/>
  <c r="S9415" i="121"/>
  <c r="L9414" i="121"/>
  <c r="O9410" i="121"/>
  <c r="P9403" i="121"/>
  <c r="Q9402" i="121"/>
  <c r="M9396" i="121"/>
  <c r="R9396" i="121"/>
  <c r="M9389" i="121"/>
  <c r="N9389" i="121"/>
  <c r="O9389" i="121"/>
  <c r="P9389" i="121"/>
  <c r="Q9389" i="121"/>
  <c r="R9389" i="121"/>
  <c r="S9389" i="121"/>
  <c r="N9388" i="121"/>
  <c r="O9388" i="121"/>
  <c r="P9388" i="121"/>
  <c r="Q9388" i="121"/>
  <c r="S9388" i="121"/>
  <c r="L9388" i="121"/>
  <c r="O9387" i="121"/>
  <c r="R9387" i="121"/>
  <c r="L9387" i="121"/>
  <c r="P9386" i="121"/>
  <c r="S9386" i="121"/>
  <c r="M9386" i="121"/>
  <c r="M9378" i="121"/>
  <c r="Q9376" i="121"/>
  <c r="O9374" i="121"/>
  <c r="S9374" i="121"/>
  <c r="M9373" i="121"/>
  <c r="P9370" i="121"/>
  <c r="O9368" i="121"/>
  <c r="Q9368" i="121"/>
  <c r="R9368" i="121"/>
  <c r="O9366" i="121"/>
  <c r="L9365" i="121"/>
  <c r="N9362" i="121"/>
  <c r="Q9362" i="121"/>
  <c r="S9358" i="121"/>
  <c r="M9352" i="121"/>
  <c r="R9342" i="121"/>
  <c r="O9340" i="121"/>
  <c r="Q9339" i="121"/>
  <c r="P9338" i="121"/>
  <c r="S9338" i="121"/>
  <c r="M9338" i="121"/>
  <c r="N9338" i="121"/>
  <c r="M9334" i="121"/>
  <c r="O9332" i="121"/>
  <c r="Q9332" i="121"/>
  <c r="S9332" i="121"/>
  <c r="L9332" i="121"/>
  <c r="P9330" i="121"/>
  <c r="S9328" i="121"/>
  <c r="N9326" i="121"/>
  <c r="R9326" i="121"/>
  <c r="L9326" i="121"/>
  <c r="M9321" i="121"/>
  <c r="N9321" i="121"/>
  <c r="Q9321" i="121"/>
  <c r="S9321" i="121"/>
  <c r="L9313" i="121"/>
  <c r="S9313" i="121"/>
  <c r="M9312" i="121"/>
  <c r="L9310" i="121"/>
  <c r="L9299" i="121"/>
  <c r="O9297" i="121"/>
  <c r="M9295" i="121"/>
  <c r="Q9295" i="121"/>
  <c r="S9292" i="121"/>
  <c r="L9289" i="121"/>
  <c r="P9289" i="121"/>
  <c r="L9285" i="121"/>
  <c r="Q9283" i="121"/>
  <c r="N9283" i="121"/>
  <c r="R9281" i="121"/>
  <c r="O9275" i="121"/>
  <c r="P9273" i="121"/>
  <c r="R9273" i="121"/>
  <c r="L9273" i="121"/>
  <c r="N9273" i="121"/>
  <c r="S9262" i="121"/>
  <c r="N9260" i="121"/>
  <c r="O9260" i="121"/>
  <c r="P9260" i="121"/>
  <c r="Q9260" i="121"/>
  <c r="L9260" i="121"/>
  <c r="R9257" i="121"/>
  <c r="O9255" i="121"/>
  <c r="M9255" i="121"/>
  <c r="N9255" i="121"/>
  <c r="P9255" i="121"/>
  <c r="Q9255" i="121"/>
  <c r="S9255" i="121"/>
  <c r="L9247" i="121"/>
  <c r="P9247" i="121"/>
  <c r="S9247" i="121"/>
  <c r="M9246" i="121"/>
  <c r="N9239" i="121"/>
  <c r="M9236" i="121"/>
  <c r="N9236" i="121"/>
  <c r="Q9236" i="121"/>
  <c r="O9196" i="121"/>
  <c r="P9196" i="121"/>
  <c r="S9196" i="121"/>
  <c r="L9196" i="121"/>
  <c r="M9196" i="121"/>
  <c r="R9168" i="121"/>
  <c r="M9168" i="121"/>
  <c r="Q9168" i="121"/>
  <c r="P9106" i="121"/>
  <c r="Q9106" i="121"/>
  <c r="S9106" i="121"/>
  <c r="M9106" i="121"/>
  <c r="O9106" i="121"/>
  <c r="O9043" i="121"/>
  <c r="P9043" i="121"/>
  <c r="R9043" i="121"/>
  <c r="L9043" i="121"/>
  <c r="N9043" i="121"/>
  <c r="M8981" i="121"/>
  <c r="N8981" i="121"/>
  <c r="O8981" i="121"/>
  <c r="P8981" i="121"/>
  <c r="Q8981" i="121"/>
  <c r="R8981" i="121"/>
  <c r="S8981" i="121"/>
  <c r="O8915" i="121"/>
  <c r="P8915" i="121"/>
  <c r="R8915" i="121"/>
  <c r="L8915" i="121"/>
  <c r="N8915" i="121"/>
  <c r="N8852" i="121"/>
  <c r="O8852" i="121"/>
  <c r="P8852" i="121"/>
  <c r="Q8852" i="121"/>
  <c r="S8852" i="121"/>
  <c r="L8852" i="121"/>
  <c r="M8852" i="121"/>
  <c r="P8786" i="121"/>
  <c r="Q8786" i="121"/>
  <c r="S8786" i="121"/>
  <c r="M8786" i="121"/>
  <c r="O8786" i="121"/>
  <c r="O8723" i="121"/>
  <c r="P8723" i="121"/>
  <c r="R8723" i="121"/>
  <c r="L8723" i="121"/>
  <c r="N8723" i="121"/>
  <c r="L8654" i="121"/>
  <c r="O8654" i="121"/>
  <c r="S8654" i="121"/>
  <c r="Q8593" i="121"/>
  <c r="L8593" i="121"/>
  <c r="P8593" i="121"/>
  <c r="R8528" i="121"/>
  <c r="M8528" i="121"/>
  <c r="Q8528" i="121"/>
  <c r="P8466" i="121"/>
  <c r="Q8466" i="121"/>
  <c r="S8466" i="121"/>
  <c r="M8466" i="121"/>
  <c r="O8466" i="121"/>
  <c r="M8407" i="121"/>
  <c r="Q8407" i="121"/>
  <c r="R8407" i="121"/>
  <c r="M8340" i="121"/>
  <c r="Q8340" i="121"/>
  <c r="Q7660" i="121"/>
  <c r="L7660" i="121"/>
  <c r="N7660" i="121"/>
  <c r="M10021" i="121"/>
  <c r="N10021" i="121"/>
  <c r="O10021" i="121"/>
  <c r="P10021" i="121"/>
  <c r="Q10021" i="121"/>
  <c r="R10021" i="121"/>
  <c r="S10021" i="121"/>
  <c r="N10020" i="121"/>
  <c r="P10020" i="121"/>
  <c r="Q10020" i="121"/>
  <c r="S10020" i="121"/>
  <c r="L10020" i="121"/>
  <c r="O10019" i="121"/>
  <c r="Q10019" i="121"/>
  <c r="R10019" i="121"/>
  <c r="L10019" i="121"/>
  <c r="P10018" i="121"/>
  <c r="R10018" i="121"/>
  <c r="S10018" i="121"/>
  <c r="M10018" i="121"/>
  <c r="Q10017" i="121"/>
  <c r="L10017" i="121"/>
  <c r="R10016" i="121"/>
  <c r="M10016" i="121"/>
  <c r="S10015" i="121"/>
  <c r="N10015" i="121"/>
  <c r="M9957" i="121"/>
  <c r="N9957" i="121"/>
  <c r="O9957" i="121"/>
  <c r="P9957" i="121"/>
  <c r="Q9957" i="121"/>
  <c r="R9957" i="121"/>
  <c r="S9957" i="121"/>
  <c r="N9956" i="121"/>
  <c r="O9956" i="121"/>
  <c r="P9956" i="121"/>
  <c r="Q9956" i="121"/>
  <c r="S9956" i="121"/>
  <c r="L9956" i="121"/>
  <c r="O9955" i="121"/>
  <c r="Q9955" i="121"/>
  <c r="R9955" i="121"/>
  <c r="L9955" i="121"/>
  <c r="P9954" i="121"/>
  <c r="R9954" i="121"/>
  <c r="S9954" i="121"/>
  <c r="M9954" i="121"/>
  <c r="Q9953" i="121"/>
  <c r="L9953" i="121"/>
  <c r="R9952" i="121"/>
  <c r="M9952" i="121"/>
  <c r="S9951" i="121"/>
  <c r="N9951" i="121"/>
  <c r="M9942" i="121"/>
  <c r="O9935" i="121"/>
  <c r="L9920" i="121"/>
  <c r="M9919" i="121"/>
  <c r="L9918" i="121"/>
  <c r="P9907" i="121"/>
  <c r="M9893" i="121"/>
  <c r="N9893" i="121"/>
  <c r="O9893" i="121"/>
  <c r="P9893" i="121"/>
  <c r="Q9893" i="121"/>
  <c r="R9893" i="121"/>
  <c r="S9893" i="121"/>
  <c r="N9892" i="121"/>
  <c r="O9892" i="121"/>
  <c r="P9892" i="121"/>
  <c r="Q9892" i="121"/>
  <c r="S9892" i="121"/>
  <c r="L9892" i="121"/>
  <c r="O9891" i="121"/>
  <c r="Q9891" i="121"/>
  <c r="R9891" i="121"/>
  <c r="L9891" i="121"/>
  <c r="P9890" i="121"/>
  <c r="R9890" i="121"/>
  <c r="S9890" i="121"/>
  <c r="M9890" i="121"/>
  <c r="Q9889" i="121"/>
  <c r="L9889" i="121"/>
  <c r="R9888" i="121"/>
  <c r="M9888" i="121"/>
  <c r="S9887" i="121"/>
  <c r="N9887" i="121"/>
  <c r="L9886" i="121"/>
  <c r="O9886" i="121"/>
  <c r="M9878" i="121"/>
  <c r="R9871" i="121"/>
  <c r="O9871" i="121"/>
  <c r="S9864" i="121"/>
  <c r="L9863" i="121"/>
  <c r="L9856" i="121"/>
  <c r="M9855" i="121"/>
  <c r="P9843" i="121"/>
  <c r="Q9842" i="121"/>
  <c r="M9829" i="121"/>
  <c r="N9829" i="121"/>
  <c r="O9829" i="121"/>
  <c r="P9829" i="121"/>
  <c r="Q9829" i="121"/>
  <c r="R9829" i="121"/>
  <c r="S9829" i="121"/>
  <c r="N9828" i="121"/>
  <c r="O9828" i="121"/>
  <c r="P9828" i="121"/>
  <c r="Q9828" i="121"/>
  <c r="S9828" i="121"/>
  <c r="L9828" i="121"/>
  <c r="O9827" i="121"/>
  <c r="Q9827" i="121"/>
  <c r="R9827" i="121"/>
  <c r="L9827" i="121"/>
  <c r="P9826" i="121"/>
  <c r="R9826" i="121"/>
  <c r="S9826" i="121"/>
  <c r="M9826" i="121"/>
  <c r="Q9825" i="121"/>
  <c r="L9825" i="121"/>
  <c r="R9824" i="121"/>
  <c r="M9824" i="121"/>
  <c r="S9823" i="121"/>
  <c r="N9823" i="121"/>
  <c r="L9822" i="121"/>
  <c r="O9822" i="121"/>
  <c r="M9814" i="121"/>
  <c r="O9807" i="121"/>
  <c r="L9799" i="121"/>
  <c r="P9793" i="121"/>
  <c r="R9793" i="121"/>
  <c r="L9792" i="121"/>
  <c r="M9791" i="121"/>
  <c r="L9790" i="121"/>
  <c r="N9779" i="121"/>
  <c r="P9779" i="121"/>
  <c r="Q9778" i="121"/>
  <c r="M9765" i="121"/>
  <c r="N9765" i="121"/>
  <c r="O9765" i="121"/>
  <c r="P9765" i="121"/>
  <c r="Q9765" i="121"/>
  <c r="R9765" i="121"/>
  <c r="S9765" i="121"/>
  <c r="N9764" i="121"/>
  <c r="O9764" i="121"/>
  <c r="P9764" i="121"/>
  <c r="Q9764" i="121"/>
  <c r="S9764" i="121"/>
  <c r="L9764" i="121"/>
  <c r="O9763" i="121"/>
  <c r="Q9763" i="121"/>
  <c r="R9763" i="121"/>
  <c r="L9763" i="121"/>
  <c r="P9762" i="121"/>
  <c r="R9762" i="121"/>
  <c r="S9762" i="121"/>
  <c r="M9762" i="121"/>
  <c r="Q9761" i="121"/>
  <c r="L9761" i="121"/>
  <c r="R9760" i="121"/>
  <c r="M9760" i="121"/>
  <c r="S9759" i="121"/>
  <c r="N9759" i="121"/>
  <c r="L9758" i="121"/>
  <c r="O9758" i="121"/>
  <c r="M9750" i="121"/>
  <c r="O9743" i="121"/>
  <c r="L9735" i="121"/>
  <c r="L9728" i="121"/>
  <c r="M9727" i="121"/>
  <c r="Q9714" i="121"/>
  <c r="M9701" i="121"/>
  <c r="N9701" i="121"/>
  <c r="O9701" i="121"/>
  <c r="P9701" i="121"/>
  <c r="Q9701" i="121"/>
  <c r="R9701" i="121"/>
  <c r="S9701" i="121"/>
  <c r="N9700" i="121"/>
  <c r="O9700" i="121"/>
  <c r="P9700" i="121"/>
  <c r="Q9700" i="121"/>
  <c r="S9700" i="121"/>
  <c r="L9700" i="121"/>
  <c r="O9699" i="121"/>
  <c r="Q9699" i="121"/>
  <c r="R9699" i="121"/>
  <c r="L9699" i="121"/>
  <c r="P9698" i="121"/>
  <c r="R9698" i="121"/>
  <c r="S9698" i="121"/>
  <c r="M9698" i="121"/>
  <c r="Q9697" i="121"/>
  <c r="L9697" i="121"/>
  <c r="R9696" i="121"/>
  <c r="M9696" i="121"/>
  <c r="S9695" i="121"/>
  <c r="N9695" i="121"/>
  <c r="L9694" i="121"/>
  <c r="O9694" i="121"/>
  <c r="M9686" i="121"/>
  <c r="M9663" i="121"/>
  <c r="M9644" i="121"/>
  <c r="R9644" i="121"/>
  <c r="M9637" i="121"/>
  <c r="N9637" i="121"/>
  <c r="O9637" i="121"/>
  <c r="P9637" i="121"/>
  <c r="Q9637" i="121"/>
  <c r="R9637" i="121"/>
  <c r="S9637" i="121"/>
  <c r="N9636" i="121"/>
  <c r="O9636" i="121"/>
  <c r="P9636" i="121"/>
  <c r="Q9636" i="121"/>
  <c r="S9636" i="121"/>
  <c r="L9636" i="121"/>
  <c r="O9635" i="121"/>
  <c r="Q9635" i="121"/>
  <c r="R9635" i="121"/>
  <c r="L9635" i="121"/>
  <c r="P9634" i="121"/>
  <c r="R9634" i="121"/>
  <c r="S9634" i="121"/>
  <c r="M9634" i="121"/>
  <c r="Q9633" i="121"/>
  <c r="L9633" i="121"/>
  <c r="R9632" i="121"/>
  <c r="M9632" i="121"/>
  <c r="S9631" i="121"/>
  <c r="N9631" i="121"/>
  <c r="L9630" i="121"/>
  <c r="O9630" i="121"/>
  <c r="M9622" i="121"/>
  <c r="O9615" i="121"/>
  <c r="S9608" i="121"/>
  <c r="L9607" i="121"/>
  <c r="L9600" i="121"/>
  <c r="M9599" i="121"/>
  <c r="M9573" i="121"/>
  <c r="N9573" i="121"/>
  <c r="O9573" i="121"/>
  <c r="P9573" i="121"/>
  <c r="Q9573" i="121"/>
  <c r="R9573" i="121"/>
  <c r="S9573" i="121"/>
  <c r="N9572" i="121"/>
  <c r="O9572" i="121"/>
  <c r="P9572" i="121"/>
  <c r="Q9572" i="121"/>
  <c r="S9572" i="121"/>
  <c r="L9572" i="121"/>
  <c r="O9571" i="121"/>
  <c r="Q9571" i="121"/>
  <c r="R9571" i="121"/>
  <c r="L9571" i="121"/>
  <c r="P9570" i="121"/>
  <c r="R9570" i="121"/>
  <c r="S9570" i="121"/>
  <c r="M9570" i="121"/>
  <c r="S9558" i="121"/>
  <c r="M9558" i="121"/>
  <c r="O9551" i="121"/>
  <c r="L9543" i="121"/>
  <c r="R9537" i="121"/>
  <c r="L9536" i="121"/>
  <c r="M9535" i="121"/>
  <c r="Q9522" i="121"/>
  <c r="M9509" i="121"/>
  <c r="N9509" i="121"/>
  <c r="O9509" i="121"/>
  <c r="P9509" i="121"/>
  <c r="Q9509" i="121"/>
  <c r="R9509" i="121"/>
  <c r="S9509" i="121"/>
  <c r="N9508" i="121"/>
  <c r="O9508" i="121"/>
  <c r="P9508" i="121"/>
  <c r="Q9508" i="121"/>
  <c r="S9508" i="121"/>
  <c r="L9508" i="121"/>
  <c r="O9507" i="121"/>
  <c r="R9507" i="121"/>
  <c r="L9507" i="121"/>
  <c r="P9506" i="121"/>
  <c r="S9506" i="121"/>
  <c r="M9506" i="121"/>
  <c r="Q9505" i="121"/>
  <c r="L9505" i="121"/>
  <c r="R9504" i="121"/>
  <c r="M9504" i="121"/>
  <c r="S9503" i="121"/>
  <c r="N9503" i="121"/>
  <c r="L9502" i="121"/>
  <c r="O9502" i="121"/>
  <c r="M9494" i="121"/>
  <c r="M9471" i="121"/>
  <c r="Q9458" i="121"/>
  <c r="M9445" i="121"/>
  <c r="N9445" i="121"/>
  <c r="O9445" i="121"/>
  <c r="P9445" i="121"/>
  <c r="Q9445" i="121"/>
  <c r="R9445" i="121"/>
  <c r="S9445" i="121"/>
  <c r="N9444" i="121"/>
  <c r="O9444" i="121"/>
  <c r="P9444" i="121"/>
  <c r="Q9444" i="121"/>
  <c r="S9444" i="121"/>
  <c r="L9444" i="121"/>
  <c r="O9443" i="121"/>
  <c r="Q9443" i="121"/>
  <c r="R9443" i="121"/>
  <c r="L9443" i="121"/>
  <c r="P9442" i="121"/>
  <c r="R9442" i="121"/>
  <c r="S9442" i="121"/>
  <c r="M9442" i="121"/>
  <c r="Q9441" i="121"/>
  <c r="L9441" i="121"/>
  <c r="R9440" i="121"/>
  <c r="M9440" i="121"/>
  <c r="S9439" i="121"/>
  <c r="N9439" i="121"/>
  <c r="L9438" i="121"/>
  <c r="O9438" i="121"/>
  <c r="M9430" i="121"/>
  <c r="O9423" i="121"/>
  <c r="S9416" i="121"/>
  <c r="L9415" i="121"/>
  <c r="P9409" i="121"/>
  <c r="Q9409" i="121"/>
  <c r="R9408" i="121"/>
  <c r="S9407" i="121"/>
  <c r="L9406" i="121"/>
  <c r="N9395" i="121"/>
  <c r="P9395" i="121"/>
  <c r="Q9394" i="121"/>
  <c r="M9388" i="121"/>
  <c r="R9388" i="121"/>
  <c r="M9381" i="121"/>
  <c r="N9381" i="121"/>
  <c r="O9381" i="121"/>
  <c r="P9381" i="121"/>
  <c r="Q9381" i="121"/>
  <c r="R9381" i="121"/>
  <c r="S9381" i="121"/>
  <c r="L9377" i="121"/>
  <c r="O9373" i="121"/>
  <c r="S9373" i="121"/>
  <c r="M9372" i="121"/>
  <c r="N9367" i="121"/>
  <c r="R9367" i="121"/>
  <c r="O9365" i="121"/>
  <c r="N9361" i="121"/>
  <c r="P9361" i="121"/>
  <c r="Q9361" i="121"/>
  <c r="N9358" i="121"/>
  <c r="Q9351" i="121"/>
  <c r="M9351" i="121"/>
  <c r="L9349" i="121"/>
  <c r="N9349" i="121"/>
  <c r="L9344" i="121"/>
  <c r="S9340" i="121"/>
  <c r="P9337" i="121"/>
  <c r="S9337" i="121"/>
  <c r="L9337" i="121"/>
  <c r="N9337" i="121"/>
  <c r="M9333" i="121"/>
  <c r="O9331" i="121"/>
  <c r="Q9331" i="121"/>
  <c r="R9331" i="121"/>
  <c r="L9331" i="121"/>
  <c r="N9325" i="121"/>
  <c r="P9325" i="121"/>
  <c r="R9325" i="121"/>
  <c r="L9325" i="121"/>
  <c r="N9320" i="121"/>
  <c r="M9320" i="121"/>
  <c r="Q9320" i="121"/>
  <c r="S9320" i="121"/>
  <c r="Q9314" i="121"/>
  <c r="L9312" i="121"/>
  <c r="S9312" i="121"/>
  <c r="M9311" i="121"/>
  <c r="L9309" i="121"/>
  <c r="L9304" i="121"/>
  <c r="P9298" i="121"/>
  <c r="M9294" i="121"/>
  <c r="Q9294" i="121"/>
  <c r="Q9292" i="121"/>
  <c r="N9292" i="121"/>
  <c r="R9291" i="121"/>
  <c r="N9290" i="121"/>
  <c r="R9288" i="121"/>
  <c r="L9288" i="121"/>
  <c r="P9288" i="121"/>
  <c r="L9284" i="121"/>
  <c r="R9280" i="121"/>
  <c r="L9266" i="121"/>
  <c r="O9266" i="121"/>
  <c r="Q9266" i="121"/>
  <c r="R9266" i="121"/>
  <c r="M9266" i="121"/>
  <c r="N9259" i="121"/>
  <c r="O9259" i="121"/>
  <c r="P9259" i="121"/>
  <c r="Q9259" i="121"/>
  <c r="L9259" i="121"/>
  <c r="P9254" i="121"/>
  <c r="M9254" i="121"/>
  <c r="N9254" i="121"/>
  <c r="O9254" i="121"/>
  <c r="Q9254" i="121"/>
  <c r="S9254" i="121"/>
  <c r="L9231" i="121"/>
  <c r="P9231" i="121"/>
  <c r="N9231" i="121"/>
  <c r="Q9169" i="121"/>
  <c r="L9169" i="121"/>
  <c r="P9169" i="121"/>
  <c r="O9107" i="121"/>
  <c r="P9107" i="121"/>
  <c r="R9107" i="121"/>
  <c r="L9107" i="121"/>
  <c r="N9107" i="121"/>
  <c r="N9044" i="121"/>
  <c r="O9044" i="121"/>
  <c r="P9044" i="121"/>
  <c r="Q9044" i="121"/>
  <c r="S9044" i="121"/>
  <c r="L9044" i="121"/>
  <c r="M9044" i="121"/>
  <c r="O8974" i="121"/>
  <c r="S8974" i="121"/>
  <c r="N8916" i="121"/>
  <c r="O8916" i="121"/>
  <c r="P8916" i="121"/>
  <c r="Q8916" i="121"/>
  <c r="S8916" i="121"/>
  <c r="L8916" i="121"/>
  <c r="M8916" i="121"/>
  <c r="M8853" i="121"/>
  <c r="N8853" i="121"/>
  <c r="O8853" i="121"/>
  <c r="P8853" i="121"/>
  <c r="Q8853" i="121"/>
  <c r="R8853" i="121"/>
  <c r="S8853" i="121"/>
  <c r="O8787" i="121"/>
  <c r="P8787" i="121"/>
  <c r="R8787" i="121"/>
  <c r="L8787" i="121"/>
  <c r="N8787" i="121"/>
  <c r="N8724" i="121"/>
  <c r="O8724" i="121"/>
  <c r="P8724" i="121"/>
  <c r="Q8724" i="121"/>
  <c r="S8724" i="121"/>
  <c r="L8724" i="121"/>
  <c r="M8724" i="121"/>
  <c r="S8655" i="121"/>
  <c r="N8655" i="121"/>
  <c r="R8655" i="121"/>
  <c r="P8594" i="121"/>
  <c r="Q8594" i="121"/>
  <c r="S8594" i="121"/>
  <c r="M8594" i="121"/>
  <c r="O8594" i="121"/>
  <c r="Q8529" i="121"/>
  <c r="L8529" i="121"/>
  <c r="P8529" i="121"/>
  <c r="O8467" i="121"/>
  <c r="P8467" i="121"/>
  <c r="R8467" i="121"/>
  <c r="L8467" i="121"/>
  <c r="N8467" i="121"/>
  <c r="O8359" i="121"/>
  <c r="S8359" i="121"/>
  <c r="M7726" i="121"/>
  <c r="N7726" i="121"/>
  <c r="O7726" i="121"/>
  <c r="P7726" i="121"/>
  <c r="Q7726" i="121"/>
  <c r="R7726" i="121"/>
  <c r="S7726" i="121"/>
  <c r="M7254" i="121"/>
  <c r="O7254" i="121"/>
  <c r="N10027" i="121"/>
  <c r="P10027" i="121"/>
  <c r="Q10026" i="121"/>
  <c r="M10020" i="121"/>
  <c r="O10020" i="121"/>
  <c r="M10013" i="121"/>
  <c r="N10013" i="121"/>
  <c r="O10013" i="121"/>
  <c r="P10013" i="121"/>
  <c r="Q10013" i="121"/>
  <c r="R10013" i="121"/>
  <c r="S10013" i="121"/>
  <c r="N10012" i="121"/>
  <c r="P10012" i="121"/>
  <c r="Q10012" i="121"/>
  <c r="S10012" i="121"/>
  <c r="L10012" i="121"/>
  <c r="O10011" i="121"/>
  <c r="Q10011" i="121"/>
  <c r="R10011" i="121"/>
  <c r="L10011" i="121"/>
  <c r="P10010" i="121"/>
  <c r="R10010" i="121"/>
  <c r="S10010" i="121"/>
  <c r="M10010" i="121"/>
  <c r="Q10009" i="121"/>
  <c r="L10009" i="121"/>
  <c r="R10008" i="121"/>
  <c r="M10008" i="121"/>
  <c r="S10007" i="121"/>
  <c r="N10007" i="121"/>
  <c r="L10006" i="121"/>
  <c r="O10006" i="121"/>
  <c r="M9998" i="121"/>
  <c r="O9991" i="121"/>
  <c r="S9984" i="121"/>
  <c r="L9983" i="121"/>
  <c r="R9977" i="121"/>
  <c r="L9976" i="121"/>
  <c r="M9975" i="121"/>
  <c r="O9970" i="121"/>
  <c r="Q9962" i="121"/>
  <c r="M9956" i="121"/>
  <c r="R9956" i="121"/>
  <c r="M9949" i="121"/>
  <c r="N9949" i="121"/>
  <c r="O9949" i="121"/>
  <c r="P9949" i="121"/>
  <c r="Q9949" i="121"/>
  <c r="R9949" i="121"/>
  <c r="S9949" i="121"/>
  <c r="N9948" i="121"/>
  <c r="O9948" i="121"/>
  <c r="P9948" i="121"/>
  <c r="Q9948" i="121"/>
  <c r="S9948" i="121"/>
  <c r="L9948" i="121"/>
  <c r="O9947" i="121"/>
  <c r="Q9947" i="121"/>
  <c r="R9947" i="121"/>
  <c r="L9947" i="121"/>
  <c r="P9946" i="121"/>
  <c r="R9946" i="121"/>
  <c r="S9946" i="121"/>
  <c r="M9946" i="121"/>
  <c r="Q9945" i="121"/>
  <c r="L9945" i="121"/>
  <c r="R9944" i="121"/>
  <c r="M9944" i="121"/>
  <c r="S9943" i="121"/>
  <c r="N9943" i="121"/>
  <c r="L9942" i="121"/>
  <c r="O9942" i="121"/>
  <c r="M9934" i="121"/>
  <c r="O9927" i="121"/>
  <c r="L9919" i="121"/>
  <c r="R9913" i="121"/>
  <c r="L9912" i="121"/>
  <c r="M9911" i="121"/>
  <c r="L9910" i="121"/>
  <c r="M9885" i="121"/>
  <c r="N9885" i="121"/>
  <c r="O9885" i="121"/>
  <c r="P9885" i="121"/>
  <c r="Q9885" i="121"/>
  <c r="R9885" i="121"/>
  <c r="S9885" i="121"/>
  <c r="N9884" i="121"/>
  <c r="O9884" i="121"/>
  <c r="P9884" i="121"/>
  <c r="Q9884" i="121"/>
  <c r="S9884" i="121"/>
  <c r="L9884" i="121"/>
  <c r="O9883" i="121"/>
  <c r="Q9883" i="121"/>
  <c r="R9883" i="121"/>
  <c r="L9883" i="121"/>
  <c r="P9882" i="121"/>
  <c r="R9882" i="121"/>
  <c r="S9882" i="121"/>
  <c r="M9882" i="121"/>
  <c r="Q9881" i="121"/>
  <c r="L9881" i="121"/>
  <c r="S9870" i="121"/>
  <c r="M9870" i="121"/>
  <c r="O9863" i="121"/>
  <c r="S9856" i="121"/>
  <c r="L9855" i="121"/>
  <c r="R9849" i="121"/>
  <c r="L9848" i="121"/>
  <c r="M9847" i="121"/>
  <c r="O9842" i="121"/>
  <c r="M9821" i="121"/>
  <c r="N9821" i="121"/>
  <c r="O9821" i="121"/>
  <c r="P9821" i="121"/>
  <c r="Q9821" i="121"/>
  <c r="R9821" i="121"/>
  <c r="S9821" i="121"/>
  <c r="N9820" i="121"/>
  <c r="O9820" i="121"/>
  <c r="P9820" i="121"/>
  <c r="Q9820" i="121"/>
  <c r="S9820" i="121"/>
  <c r="L9820" i="121"/>
  <c r="O9819" i="121"/>
  <c r="R9819" i="121"/>
  <c r="L9819" i="121"/>
  <c r="P9818" i="121"/>
  <c r="S9818" i="121"/>
  <c r="M9818" i="121"/>
  <c r="Q9817" i="121"/>
  <c r="L9817" i="121"/>
  <c r="R9816" i="121"/>
  <c r="M9816" i="121"/>
  <c r="S9815" i="121"/>
  <c r="N9815" i="121"/>
  <c r="L9814" i="121"/>
  <c r="O9814" i="121"/>
  <c r="M9806" i="121"/>
  <c r="O9799" i="121"/>
  <c r="Q9792" i="121"/>
  <c r="S9792" i="121"/>
  <c r="L9791" i="121"/>
  <c r="R9785" i="121"/>
  <c r="L9784" i="121"/>
  <c r="M9783" i="121"/>
  <c r="O9778" i="121"/>
  <c r="M9764" i="121"/>
  <c r="R9764" i="121"/>
  <c r="M9757" i="121"/>
  <c r="N9757" i="121"/>
  <c r="O9757" i="121"/>
  <c r="P9757" i="121"/>
  <c r="Q9757" i="121"/>
  <c r="R9757" i="121"/>
  <c r="S9757" i="121"/>
  <c r="N9756" i="121"/>
  <c r="O9756" i="121"/>
  <c r="P9756" i="121"/>
  <c r="Q9756" i="121"/>
  <c r="S9756" i="121"/>
  <c r="L9756" i="121"/>
  <c r="O9755" i="121"/>
  <c r="Q9755" i="121"/>
  <c r="R9755" i="121"/>
  <c r="L9755" i="121"/>
  <c r="P9754" i="121"/>
  <c r="R9754" i="121"/>
  <c r="S9754" i="121"/>
  <c r="M9754" i="121"/>
  <c r="Q9753" i="121"/>
  <c r="L9753" i="121"/>
  <c r="R9752" i="121"/>
  <c r="M9752" i="121"/>
  <c r="S9751" i="121"/>
  <c r="N9751" i="121"/>
  <c r="L9750" i="121"/>
  <c r="O9750" i="121"/>
  <c r="M9742" i="121"/>
  <c r="O9735" i="121"/>
  <c r="S9728" i="121"/>
  <c r="L9727" i="121"/>
  <c r="R9721" i="121"/>
  <c r="L9720" i="121"/>
  <c r="M9719" i="121"/>
  <c r="O9714" i="121"/>
  <c r="R9700" i="121"/>
  <c r="M9693" i="121"/>
  <c r="N9693" i="121"/>
  <c r="O9693" i="121"/>
  <c r="P9693" i="121"/>
  <c r="Q9693" i="121"/>
  <c r="R9693" i="121"/>
  <c r="S9693" i="121"/>
  <c r="N9692" i="121"/>
  <c r="O9692" i="121"/>
  <c r="P9692" i="121"/>
  <c r="Q9692" i="121"/>
  <c r="S9692" i="121"/>
  <c r="L9692" i="121"/>
  <c r="O9691" i="121"/>
  <c r="Q9691" i="121"/>
  <c r="R9691" i="121"/>
  <c r="L9691" i="121"/>
  <c r="P9690" i="121"/>
  <c r="R9690" i="121"/>
  <c r="S9690" i="121"/>
  <c r="M9690" i="121"/>
  <c r="Q9689" i="121"/>
  <c r="L9689" i="121"/>
  <c r="R9688" i="121"/>
  <c r="M9688" i="121"/>
  <c r="S9687" i="121"/>
  <c r="N9687" i="121"/>
  <c r="L9686" i="121"/>
  <c r="O9686" i="121"/>
  <c r="M9678" i="121"/>
  <c r="O9671" i="121"/>
  <c r="L9663" i="121"/>
  <c r="R9657" i="121"/>
  <c r="L9656" i="121"/>
  <c r="M9655" i="121"/>
  <c r="P9643" i="121"/>
  <c r="Q9642" i="121"/>
  <c r="M9636" i="121"/>
  <c r="R9636" i="121"/>
  <c r="M9629" i="121"/>
  <c r="N9629" i="121"/>
  <c r="O9629" i="121"/>
  <c r="P9629" i="121"/>
  <c r="Q9629" i="121"/>
  <c r="R9629" i="121"/>
  <c r="S9629" i="121"/>
  <c r="N9628" i="121"/>
  <c r="O9628" i="121"/>
  <c r="P9628" i="121"/>
  <c r="Q9628" i="121"/>
  <c r="S9628" i="121"/>
  <c r="L9628" i="121"/>
  <c r="O9627" i="121"/>
  <c r="R9627" i="121"/>
  <c r="L9627" i="121"/>
  <c r="P9626" i="121"/>
  <c r="S9626" i="121"/>
  <c r="M9626" i="121"/>
  <c r="Q9625" i="121"/>
  <c r="L9625" i="121"/>
  <c r="R9624" i="121"/>
  <c r="M9624" i="121"/>
  <c r="S9623" i="121"/>
  <c r="N9623" i="121"/>
  <c r="L9622" i="121"/>
  <c r="O9622" i="121"/>
  <c r="M9614" i="121"/>
  <c r="O9607" i="121"/>
  <c r="S9600" i="121"/>
  <c r="L9599" i="121"/>
  <c r="R9593" i="121"/>
  <c r="L9592" i="121"/>
  <c r="M9591" i="121"/>
  <c r="M9565" i="121"/>
  <c r="N9565" i="121"/>
  <c r="O9565" i="121"/>
  <c r="P9565" i="121"/>
  <c r="Q9565" i="121"/>
  <c r="R9565" i="121"/>
  <c r="S9565" i="121"/>
  <c r="N9564" i="121"/>
  <c r="O9564" i="121"/>
  <c r="P9564" i="121"/>
  <c r="Q9564" i="121"/>
  <c r="S9564" i="121"/>
  <c r="L9564" i="121"/>
  <c r="O9563" i="121"/>
  <c r="Q9563" i="121"/>
  <c r="R9563" i="121"/>
  <c r="L9563" i="121"/>
  <c r="P9562" i="121"/>
  <c r="R9562" i="121"/>
  <c r="S9562" i="121"/>
  <c r="M9562" i="121"/>
  <c r="M9550" i="121"/>
  <c r="R9529" i="121"/>
  <c r="L9528" i="121"/>
  <c r="M9527" i="121"/>
  <c r="L9526" i="121"/>
  <c r="O9522" i="121"/>
  <c r="M9508" i="121"/>
  <c r="R9508" i="121"/>
  <c r="M9501" i="121"/>
  <c r="N9501" i="121"/>
  <c r="O9501" i="121"/>
  <c r="P9501" i="121"/>
  <c r="Q9501" i="121"/>
  <c r="R9501" i="121"/>
  <c r="S9501" i="121"/>
  <c r="N9500" i="121"/>
  <c r="O9500" i="121"/>
  <c r="P9500" i="121"/>
  <c r="Q9500" i="121"/>
  <c r="S9500" i="121"/>
  <c r="L9500" i="121"/>
  <c r="O9499" i="121"/>
  <c r="Q9499" i="121"/>
  <c r="R9499" i="121"/>
  <c r="L9499" i="121"/>
  <c r="P9498" i="121"/>
  <c r="R9498" i="121"/>
  <c r="S9498" i="121"/>
  <c r="M9498" i="121"/>
  <c r="Q9497" i="121"/>
  <c r="L9497" i="121"/>
  <c r="R9496" i="121"/>
  <c r="M9496" i="121"/>
  <c r="S9495" i="121"/>
  <c r="N9495" i="121"/>
  <c r="L9494" i="121"/>
  <c r="O9494" i="121"/>
  <c r="M9486" i="121"/>
  <c r="O9479" i="121"/>
  <c r="S9472" i="121"/>
  <c r="L9471" i="121"/>
  <c r="R9465" i="121"/>
  <c r="L9464" i="121"/>
  <c r="M9463" i="121"/>
  <c r="O9458" i="121"/>
  <c r="M9444" i="121"/>
  <c r="R9444" i="121"/>
  <c r="M9437" i="121"/>
  <c r="N9437" i="121"/>
  <c r="O9437" i="121"/>
  <c r="P9437" i="121"/>
  <c r="Q9437" i="121"/>
  <c r="R9437" i="121"/>
  <c r="S9437" i="121"/>
  <c r="N9436" i="121"/>
  <c r="O9436" i="121"/>
  <c r="P9436" i="121"/>
  <c r="Q9436" i="121"/>
  <c r="S9436" i="121"/>
  <c r="L9436" i="121"/>
  <c r="O9435" i="121"/>
  <c r="Q9435" i="121"/>
  <c r="R9435" i="121"/>
  <c r="L9435" i="121"/>
  <c r="P9434" i="121"/>
  <c r="R9434" i="121"/>
  <c r="S9434" i="121"/>
  <c r="M9434" i="121"/>
  <c r="Q9433" i="121"/>
  <c r="L9433" i="121"/>
  <c r="R9432" i="121"/>
  <c r="M9432" i="121"/>
  <c r="S9431" i="121"/>
  <c r="N9431" i="121"/>
  <c r="L9430" i="121"/>
  <c r="O9430" i="121"/>
  <c r="S9422" i="121"/>
  <c r="M9422" i="121"/>
  <c r="R9415" i="121"/>
  <c r="O9415" i="121"/>
  <c r="Q9408" i="121"/>
  <c r="S9408" i="121"/>
  <c r="L9407" i="121"/>
  <c r="Q9401" i="121"/>
  <c r="R9400" i="121"/>
  <c r="S9399" i="121"/>
  <c r="L9398" i="121"/>
  <c r="O9394" i="121"/>
  <c r="N9387" i="121"/>
  <c r="P9387" i="121"/>
  <c r="Q9386" i="121"/>
  <c r="R9380" i="121"/>
  <c r="M9380" i="121"/>
  <c r="N9380" i="121"/>
  <c r="O9380" i="121"/>
  <c r="P9380" i="121"/>
  <c r="Q9380" i="121"/>
  <c r="S9380" i="121"/>
  <c r="L9376" i="121"/>
  <c r="O9372" i="121"/>
  <c r="S9372" i="121"/>
  <c r="N9370" i="121"/>
  <c r="N9366" i="121"/>
  <c r="R9366" i="121"/>
  <c r="M9363" i="121"/>
  <c r="O9362" i="121"/>
  <c r="M9360" i="121"/>
  <c r="Q9360" i="121"/>
  <c r="M9354" i="121"/>
  <c r="O9354" i="121"/>
  <c r="P9354" i="121"/>
  <c r="S9351" i="121"/>
  <c r="Q9348" i="121"/>
  <c r="N9348" i="121"/>
  <c r="S9345" i="121"/>
  <c r="P9344" i="121"/>
  <c r="R9334" i="121"/>
  <c r="Q9328" i="121"/>
  <c r="N9324" i="121"/>
  <c r="P9324" i="121"/>
  <c r="Q9324" i="121"/>
  <c r="L9324" i="121"/>
  <c r="O9319" i="121"/>
  <c r="M9319" i="121"/>
  <c r="N9319" i="121"/>
  <c r="Q9319" i="121"/>
  <c r="S9319" i="121"/>
  <c r="L9311" i="121"/>
  <c r="N9311" i="121"/>
  <c r="S9311" i="121"/>
  <c r="M9310" i="121"/>
  <c r="L9308" i="121"/>
  <c r="N9306" i="121"/>
  <c r="O9306" i="121"/>
  <c r="R9306" i="121"/>
  <c r="L9303" i="121"/>
  <c r="R9298" i="121"/>
  <c r="R9287" i="121"/>
  <c r="L9287" i="121"/>
  <c r="N9287" i="121"/>
  <c r="P9287" i="121"/>
  <c r="M9285" i="121"/>
  <c r="L9283" i="121"/>
  <c r="Q9282" i="121"/>
  <c r="S9282" i="121"/>
  <c r="N9282" i="121"/>
  <c r="O9282" i="121"/>
  <c r="Q9278" i="121"/>
  <c r="S9278" i="121"/>
  <c r="M9278" i="121"/>
  <c r="N9278" i="121"/>
  <c r="Q9253" i="121"/>
  <c r="M9253" i="121"/>
  <c r="N9253" i="121"/>
  <c r="O9253" i="121"/>
  <c r="P9253" i="121"/>
  <c r="S9253" i="121"/>
  <c r="L9249" i="121"/>
  <c r="P9249" i="121"/>
  <c r="M9228" i="121"/>
  <c r="N9228" i="121"/>
  <c r="Q9228" i="121"/>
  <c r="S9226" i="121"/>
  <c r="R9201" i="121"/>
  <c r="S9201" i="121"/>
  <c r="M9201" i="121"/>
  <c r="N9201" i="121"/>
  <c r="O9201" i="121"/>
  <c r="Q9201" i="121"/>
  <c r="P9194" i="121"/>
  <c r="S9194" i="121"/>
  <c r="P9170" i="121"/>
  <c r="Q9170" i="121"/>
  <c r="S9170" i="121"/>
  <c r="M9170" i="121"/>
  <c r="O9170" i="121"/>
  <c r="N9108" i="121"/>
  <c r="O9108" i="121"/>
  <c r="P9108" i="121"/>
  <c r="Q9108" i="121"/>
  <c r="S9108" i="121"/>
  <c r="L9108" i="121"/>
  <c r="M9108" i="121"/>
  <c r="M9045" i="121"/>
  <c r="N9045" i="121"/>
  <c r="O9045" i="121"/>
  <c r="P9045" i="121"/>
  <c r="Q9045" i="121"/>
  <c r="R9045" i="121"/>
  <c r="S9045" i="121"/>
  <c r="S8975" i="121"/>
  <c r="N8975" i="121"/>
  <c r="R8975" i="121"/>
  <c r="M8917" i="121"/>
  <c r="N8917" i="121"/>
  <c r="O8917" i="121"/>
  <c r="P8917" i="121"/>
  <c r="Q8917" i="121"/>
  <c r="R8917" i="121"/>
  <c r="S8917" i="121"/>
  <c r="L8846" i="121"/>
  <c r="S8846" i="121"/>
  <c r="N8788" i="121"/>
  <c r="O8788" i="121"/>
  <c r="P8788" i="121"/>
  <c r="Q8788" i="121"/>
  <c r="S8788" i="121"/>
  <c r="L8788" i="121"/>
  <c r="M8788" i="121"/>
  <c r="M8725" i="121"/>
  <c r="N8725" i="121"/>
  <c r="O8725" i="121"/>
  <c r="P8725" i="121"/>
  <c r="Q8725" i="121"/>
  <c r="R8725" i="121"/>
  <c r="S8725" i="121"/>
  <c r="R8656" i="121"/>
  <c r="M8656" i="121"/>
  <c r="Q8656" i="121"/>
  <c r="O8595" i="121"/>
  <c r="P8595" i="121"/>
  <c r="R8595" i="121"/>
  <c r="L8595" i="121"/>
  <c r="N8595" i="121"/>
  <c r="P8530" i="121"/>
  <c r="Q8530" i="121"/>
  <c r="S8530" i="121"/>
  <c r="M8530" i="121"/>
  <c r="O8530" i="121"/>
  <c r="N8468" i="121"/>
  <c r="O8468" i="121"/>
  <c r="P8468" i="121"/>
  <c r="Q8468" i="121"/>
  <c r="S8468" i="121"/>
  <c r="L8468" i="121"/>
  <c r="M8468" i="121"/>
  <c r="N8347" i="121"/>
  <c r="Q8347" i="121"/>
  <c r="R8347" i="121"/>
  <c r="R8301" i="121"/>
  <c r="M8301" i="121"/>
  <c r="N8301" i="121"/>
  <c r="O8301" i="121"/>
  <c r="P8301" i="121"/>
  <c r="Q8301" i="121"/>
  <c r="Q7847" i="121"/>
  <c r="S7847" i="121"/>
  <c r="M7784" i="121"/>
  <c r="P7784" i="121"/>
  <c r="R7784" i="121"/>
  <c r="M7278" i="121"/>
  <c r="N7278" i="121"/>
  <c r="O7278" i="121"/>
  <c r="P7278" i="121"/>
  <c r="Q7278" i="121"/>
  <c r="R7278" i="121"/>
  <c r="S7278" i="121"/>
  <c r="O10026" i="121"/>
  <c r="N10019" i="121"/>
  <c r="P10019" i="121"/>
  <c r="Q10018" i="121"/>
  <c r="M10012" i="121"/>
  <c r="O10012" i="121"/>
  <c r="M10005" i="121"/>
  <c r="N10005" i="121"/>
  <c r="O10005" i="121"/>
  <c r="P10005" i="121"/>
  <c r="Q10005" i="121"/>
  <c r="R10005" i="121"/>
  <c r="S10005" i="121"/>
  <c r="N10004" i="121"/>
  <c r="O10004" i="121"/>
  <c r="P10004" i="121"/>
  <c r="Q10004" i="121"/>
  <c r="S10004" i="121"/>
  <c r="L10004" i="121"/>
  <c r="O10003" i="121"/>
  <c r="Q10003" i="121"/>
  <c r="R10003" i="121"/>
  <c r="L10003" i="121"/>
  <c r="P10002" i="121"/>
  <c r="R10002" i="121"/>
  <c r="S10002" i="121"/>
  <c r="M10002" i="121"/>
  <c r="Q10001" i="121"/>
  <c r="L10001" i="121"/>
  <c r="R10000" i="121"/>
  <c r="M10000" i="121"/>
  <c r="S9999" i="121"/>
  <c r="N9999" i="121"/>
  <c r="L9998" i="121"/>
  <c r="O9998" i="121"/>
  <c r="M9990" i="121"/>
  <c r="R9983" i="121"/>
  <c r="O9983" i="121"/>
  <c r="S9976" i="121"/>
  <c r="L9975" i="121"/>
  <c r="M9967" i="121"/>
  <c r="O9962" i="121"/>
  <c r="N9955" i="121"/>
  <c r="P9955" i="121"/>
  <c r="Q9954" i="121"/>
  <c r="M9948" i="121"/>
  <c r="R9948" i="121"/>
  <c r="M9941" i="121"/>
  <c r="N9941" i="121"/>
  <c r="O9941" i="121"/>
  <c r="P9941" i="121"/>
  <c r="Q9941" i="121"/>
  <c r="R9941" i="121"/>
  <c r="S9941" i="121"/>
  <c r="N9940" i="121"/>
  <c r="O9940" i="121"/>
  <c r="P9940" i="121"/>
  <c r="Q9940" i="121"/>
  <c r="S9940" i="121"/>
  <c r="L9940" i="121"/>
  <c r="O9939" i="121"/>
  <c r="Q9939" i="121"/>
  <c r="R9939" i="121"/>
  <c r="L9939" i="121"/>
  <c r="P9938" i="121"/>
  <c r="R9938" i="121"/>
  <c r="S9938" i="121"/>
  <c r="M9938" i="121"/>
  <c r="Q9937" i="121"/>
  <c r="L9937" i="121"/>
  <c r="R9936" i="121"/>
  <c r="M9936" i="121"/>
  <c r="S9935" i="121"/>
  <c r="N9935" i="121"/>
  <c r="L9934" i="121"/>
  <c r="O9934" i="121"/>
  <c r="M9926" i="121"/>
  <c r="R9919" i="121"/>
  <c r="O9919" i="121"/>
  <c r="S9912" i="121"/>
  <c r="L9911" i="121"/>
  <c r="M9877" i="121"/>
  <c r="N9877" i="121"/>
  <c r="O9877" i="121"/>
  <c r="P9877" i="121"/>
  <c r="Q9877" i="121"/>
  <c r="R9877" i="121"/>
  <c r="S9877" i="121"/>
  <c r="N9876" i="121"/>
  <c r="O9876" i="121"/>
  <c r="P9876" i="121"/>
  <c r="Q9876" i="121"/>
  <c r="S9876" i="121"/>
  <c r="L9876" i="121"/>
  <c r="O9875" i="121"/>
  <c r="Q9875" i="121"/>
  <c r="R9875" i="121"/>
  <c r="L9875" i="121"/>
  <c r="P9874" i="121"/>
  <c r="R9874" i="121"/>
  <c r="S9874" i="121"/>
  <c r="M9874" i="121"/>
  <c r="M9862" i="121"/>
  <c r="O9855" i="121"/>
  <c r="S9848" i="121"/>
  <c r="L9847" i="121"/>
  <c r="L9840" i="121"/>
  <c r="M9839" i="121"/>
  <c r="M9813" i="121"/>
  <c r="N9813" i="121"/>
  <c r="O9813" i="121"/>
  <c r="P9813" i="121"/>
  <c r="Q9813" i="121"/>
  <c r="R9813" i="121"/>
  <c r="S9813" i="121"/>
  <c r="N9812" i="121"/>
  <c r="O9812" i="121"/>
  <c r="P9812" i="121"/>
  <c r="Q9812" i="121"/>
  <c r="S9812" i="121"/>
  <c r="L9812" i="121"/>
  <c r="O9811" i="121"/>
  <c r="Q9811" i="121"/>
  <c r="R9811" i="121"/>
  <c r="L9811" i="121"/>
  <c r="P9810" i="121"/>
  <c r="R9810" i="121"/>
  <c r="S9810" i="121"/>
  <c r="M9810" i="121"/>
  <c r="Q9809" i="121"/>
  <c r="L9809" i="121"/>
  <c r="R9808" i="121"/>
  <c r="M9808" i="121"/>
  <c r="S9807" i="121"/>
  <c r="N9807" i="121"/>
  <c r="L9806" i="121"/>
  <c r="O9806" i="121"/>
  <c r="M9798" i="121"/>
  <c r="R9791" i="121"/>
  <c r="O9791" i="121"/>
  <c r="S9784" i="121"/>
  <c r="L9783" i="121"/>
  <c r="L9776" i="121"/>
  <c r="M9775" i="121"/>
  <c r="L9774" i="121"/>
  <c r="O9770" i="121"/>
  <c r="P9763" i="121"/>
  <c r="Q9762" i="121"/>
  <c r="R9756" i="121"/>
  <c r="M9749" i="121"/>
  <c r="N9749" i="121"/>
  <c r="O9749" i="121"/>
  <c r="P9749" i="121"/>
  <c r="Q9749" i="121"/>
  <c r="R9749" i="121"/>
  <c r="S9749" i="121"/>
  <c r="N9748" i="121"/>
  <c r="O9748" i="121"/>
  <c r="P9748" i="121"/>
  <c r="Q9748" i="121"/>
  <c r="S9748" i="121"/>
  <c r="L9748" i="121"/>
  <c r="O9747" i="121"/>
  <c r="Q9747" i="121"/>
  <c r="R9747" i="121"/>
  <c r="L9747" i="121"/>
  <c r="P9746" i="121"/>
  <c r="R9746" i="121"/>
  <c r="S9746" i="121"/>
  <c r="M9746" i="121"/>
  <c r="Q9745" i="121"/>
  <c r="L9745" i="121"/>
  <c r="R9744" i="121"/>
  <c r="M9744" i="121"/>
  <c r="S9743" i="121"/>
  <c r="N9743" i="121"/>
  <c r="L9742" i="121"/>
  <c r="O9742" i="121"/>
  <c r="M9734" i="121"/>
  <c r="O9727" i="121"/>
  <c r="S9720" i="121"/>
  <c r="L9719" i="121"/>
  <c r="L9712" i="121"/>
  <c r="M9711" i="121"/>
  <c r="Q9698" i="121"/>
  <c r="R9692" i="121"/>
  <c r="M9685" i="121"/>
  <c r="N9685" i="121"/>
  <c r="O9685" i="121"/>
  <c r="P9685" i="121"/>
  <c r="Q9685" i="121"/>
  <c r="R9685" i="121"/>
  <c r="S9685" i="121"/>
  <c r="N9684" i="121"/>
  <c r="O9684" i="121"/>
  <c r="P9684" i="121"/>
  <c r="Q9684" i="121"/>
  <c r="S9684" i="121"/>
  <c r="L9684" i="121"/>
  <c r="O9683" i="121"/>
  <c r="Q9683" i="121"/>
  <c r="R9683" i="121"/>
  <c r="L9683" i="121"/>
  <c r="P9682" i="121"/>
  <c r="R9682" i="121"/>
  <c r="S9682" i="121"/>
  <c r="M9682" i="121"/>
  <c r="Q9681" i="121"/>
  <c r="L9681" i="121"/>
  <c r="R9680" i="121"/>
  <c r="M9680" i="121"/>
  <c r="S9679" i="121"/>
  <c r="N9679" i="121"/>
  <c r="L9678" i="121"/>
  <c r="O9678" i="121"/>
  <c r="M9670" i="121"/>
  <c r="O9663" i="121"/>
  <c r="S9656" i="121"/>
  <c r="L9655" i="121"/>
  <c r="M9647" i="121"/>
  <c r="O9642" i="121"/>
  <c r="Q9634" i="121"/>
  <c r="R9628" i="121"/>
  <c r="M9621" i="121"/>
  <c r="N9621" i="121"/>
  <c r="O9621" i="121"/>
  <c r="P9621" i="121"/>
  <c r="Q9621" i="121"/>
  <c r="R9621" i="121"/>
  <c r="S9621" i="121"/>
  <c r="N9620" i="121"/>
  <c r="O9620" i="121"/>
  <c r="P9620" i="121"/>
  <c r="Q9620" i="121"/>
  <c r="S9620" i="121"/>
  <c r="L9620" i="121"/>
  <c r="O9619" i="121"/>
  <c r="R9619" i="121"/>
  <c r="L9619" i="121"/>
  <c r="P9618" i="121"/>
  <c r="S9618" i="121"/>
  <c r="M9618" i="121"/>
  <c r="Q9617" i="121"/>
  <c r="L9617" i="121"/>
  <c r="R9616" i="121"/>
  <c r="M9616" i="121"/>
  <c r="S9615" i="121"/>
  <c r="N9615" i="121"/>
  <c r="L9614" i="121"/>
  <c r="O9614" i="121"/>
  <c r="M9606" i="121"/>
  <c r="O9599" i="121"/>
  <c r="S9592" i="121"/>
  <c r="L9591" i="121"/>
  <c r="L9584" i="121"/>
  <c r="M9583" i="121"/>
  <c r="O9578" i="121"/>
  <c r="N9571" i="121"/>
  <c r="P9571" i="121"/>
  <c r="Q9570" i="121"/>
  <c r="M9564" i="121"/>
  <c r="R9564" i="121"/>
  <c r="M9557" i="121"/>
  <c r="N9557" i="121"/>
  <c r="O9557" i="121"/>
  <c r="P9557" i="121"/>
  <c r="Q9557" i="121"/>
  <c r="R9557" i="121"/>
  <c r="S9557" i="121"/>
  <c r="N9556" i="121"/>
  <c r="O9556" i="121"/>
  <c r="P9556" i="121"/>
  <c r="Q9556" i="121"/>
  <c r="S9556" i="121"/>
  <c r="L9556" i="121"/>
  <c r="O9555" i="121"/>
  <c r="Q9555" i="121"/>
  <c r="R9555" i="121"/>
  <c r="L9555" i="121"/>
  <c r="P9554" i="121"/>
  <c r="R9554" i="121"/>
  <c r="S9554" i="121"/>
  <c r="M9554" i="121"/>
  <c r="R9552" i="121"/>
  <c r="M9552" i="121"/>
  <c r="S9551" i="121"/>
  <c r="N9551" i="121"/>
  <c r="L9550" i="121"/>
  <c r="O9550" i="121"/>
  <c r="M9542" i="121"/>
  <c r="S9528" i="121"/>
  <c r="L9527" i="121"/>
  <c r="N9507" i="121"/>
  <c r="P9507" i="121"/>
  <c r="Q9506" i="121"/>
  <c r="M9500" i="121"/>
  <c r="R9500" i="121"/>
  <c r="M9493" i="121"/>
  <c r="N9493" i="121"/>
  <c r="O9493" i="121"/>
  <c r="P9493" i="121"/>
  <c r="Q9493" i="121"/>
  <c r="R9493" i="121"/>
  <c r="S9493" i="121"/>
  <c r="N9492" i="121"/>
  <c r="O9492" i="121"/>
  <c r="P9492" i="121"/>
  <c r="Q9492" i="121"/>
  <c r="S9492" i="121"/>
  <c r="L9492" i="121"/>
  <c r="O9491" i="121"/>
  <c r="Q9491" i="121"/>
  <c r="R9491" i="121"/>
  <c r="L9491" i="121"/>
  <c r="P9490" i="121"/>
  <c r="R9490" i="121"/>
  <c r="S9490" i="121"/>
  <c r="M9490" i="121"/>
  <c r="Q9489" i="121"/>
  <c r="L9489" i="121"/>
  <c r="R9488" i="121"/>
  <c r="M9488" i="121"/>
  <c r="S9487" i="121"/>
  <c r="N9487" i="121"/>
  <c r="L9486" i="121"/>
  <c r="O9486" i="121"/>
  <c r="M9478" i="121"/>
  <c r="O9471" i="121"/>
  <c r="S9464" i="121"/>
  <c r="L9463" i="121"/>
  <c r="M9455" i="121"/>
  <c r="Q9442" i="121"/>
  <c r="R9436" i="121"/>
  <c r="M9429" i="121"/>
  <c r="N9429" i="121"/>
  <c r="O9429" i="121"/>
  <c r="P9429" i="121"/>
  <c r="Q9429" i="121"/>
  <c r="R9429" i="121"/>
  <c r="S9429" i="121"/>
  <c r="N9428" i="121"/>
  <c r="O9428" i="121"/>
  <c r="P9428" i="121"/>
  <c r="Q9428" i="121"/>
  <c r="S9428" i="121"/>
  <c r="L9428" i="121"/>
  <c r="O9427" i="121"/>
  <c r="Q9427" i="121"/>
  <c r="R9427" i="121"/>
  <c r="L9427" i="121"/>
  <c r="P9426" i="121"/>
  <c r="R9426" i="121"/>
  <c r="S9426" i="121"/>
  <c r="M9426" i="121"/>
  <c r="Q9425" i="121"/>
  <c r="L9425" i="121"/>
  <c r="R9424" i="121"/>
  <c r="M9424" i="121"/>
  <c r="S9423" i="121"/>
  <c r="N9423" i="121"/>
  <c r="S9414" i="121"/>
  <c r="M9414" i="121"/>
  <c r="R9407" i="121"/>
  <c r="O9407" i="121"/>
  <c r="S9400" i="121"/>
  <c r="L9399" i="121"/>
  <c r="Q9393" i="121"/>
  <c r="O9386" i="121"/>
  <c r="S9379" i="121"/>
  <c r="M9379" i="121"/>
  <c r="N9379" i="121"/>
  <c r="O9379" i="121"/>
  <c r="P9379" i="121"/>
  <c r="Q9379" i="121"/>
  <c r="R9379" i="121"/>
  <c r="P9367" i="121"/>
  <c r="N9365" i="121"/>
  <c r="R9365" i="121"/>
  <c r="L9363" i="121"/>
  <c r="M9359" i="121"/>
  <c r="Q9359" i="121"/>
  <c r="S9356" i="121"/>
  <c r="L9353" i="121"/>
  <c r="P9353" i="121"/>
  <c r="Q9347" i="121"/>
  <c r="N9347" i="121"/>
  <c r="R9345" i="121"/>
  <c r="S9344" i="121"/>
  <c r="Q9342" i="121"/>
  <c r="M9342" i="121"/>
  <c r="Q9334" i="121"/>
  <c r="L9330" i="121"/>
  <c r="O9330" i="121"/>
  <c r="R9330" i="121"/>
  <c r="M9330" i="121"/>
  <c r="P9328" i="121"/>
  <c r="N9323" i="121"/>
  <c r="O9323" i="121"/>
  <c r="P9323" i="121"/>
  <c r="Q9323" i="121"/>
  <c r="L9323" i="121"/>
  <c r="P9318" i="121"/>
  <c r="M9318" i="121"/>
  <c r="N9318" i="121"/>
  <c r="O9318" i="121"/>
  <c r="Q9318" i="121"/>
  <c r="S9318" i="121"/>
  <c r="Q9312" i="121"/>
  <c r="N9310" i="121"/>
  <c r="O9310" i="121"/>
  <c r="S9310" i="121"/>
  <c r="M9309" i="121"/>
  <c r="N9305" i="121"/>
  <c r="O9305" i="121"/>
  <c r="R9305" i="121"/>
  <c r="S9303" i="121"/>
  <c r="L9302" i="121"/>
  <c r="M9299" i="121"/>
  <c r="N9299" i="121"/>
  <c r="P9297" i="121"/>
  <c r="S9296" i="121"/>
  <c r="Q9290" i="121"/>
  <c r="S9285" i="121"/>
  <c r="P9284" i="121"/>
  <c r="M9284" i="121"/>
  <c r="Q9281" i="121"/>
  <c r="S9281" i="121"/>
  <c r="N9281" i="121"/>
  <c r="O9281" i="121"/>
  <c r="P9277" i="121"/>
  <c r="S9277" i="121"/>
  <c r="M9277" i="121"/>
  <c r="N9277" i="121"/>
  <c r="P9271" i="121"/>
  <c r="R9271" i="121"/>
  <c r="M9271" i="121"/>
  <c r="S9266" i="121"/>
  <c r="O9257" i="121"/>
  <c r="R9252" i="121"/>
  <c r="M9252" i="121"/>
  <c r="N9252" i="121"/>
  <c r="O9252" i="121"/>
  <c r="P9252" i="121"/>
  <c r="Q9252" i="121"/>
  <c r="S9252" i="121"/>
  <c r="L9246" i="121"/>
  <c r="Q9246" i="121"/>
  <c r="L9243" i="121"/>
  <c r="S9242" i="121"/>
  <c r="O9242" i="121"/>
  <c r="O9240" i="121"/>
  <c r="R9240" i="121"/>
  <c r="R9235" i="121"/>
  <c r="N9235" i="121"/>
  <c r="O9235" i="121"/>
  <c r="S9231" i="121"/>
  <c r="O9219" i="121"/>
  <c r="R9219" i="121"/>
  <c r="P9209" i="121"/>
  <c r="Q9209" i="121"/>
  <c r="O9171" i="121"/>
  <c r="P9171" i="121"/>
  <c r="R9171" i="121"/>
  <c r="L9171" i="121"/>
  <c r="N9171" i="121"/>
  <c r="M9109" i="121"/>
  <c r="N9109" i="121"/>
  <c r="O9109" i="121"/>
  <c r="P9109" i="121"/>
  <c r="Q9109" i="121"/>
  <c r="R9109" i="121"/>
  <c r="S9109" i="121"/>
  <c r="L9038" i="121"/>
  <c r="O9038" i="121"/>
  <c r="S9038" i="121"/>
  <c r="R8976" i="121"/>
  <c r="M8976" i="121"/>
  <c r="Q8976" i="121"/>
  <c r="L8910" i="121"/>
  <c r="O8910" i="121"/>
  <c r="S8910" i="121"/>
  <c r="S8847" i="121"/>
  <c r="N8847" i="121"/>
  <c r="R8847" i="121"/>
  <c r="M8789" i="121"/>
  <c r="N8789" i="121"/>
  <c r="O8789" i="121"/>
  <c r="P8789" i="121"/>
  <c r="Q8789" i="121"/>
  <c r="R8789" i="121"/>
  <c r="S8789" i="121"/>
  <c r="O8718" i="121"/>
  <c r="S8718" i="121"/>
  <c r="Q8657" i="121"/>
  <c r="L8657" i="121"/>
  <c r="P8657" i="121"/>
  <c r="N8596" i="121"/>
  <c r="O8596" i="121"/>
  <c r="P8596" i="121"/>
  <c r="Q8596" i="121"/>
  <c r="S8596" i="121"/>
  <c r="L8596" i="121"/>
  <c r="M8596" i="121"/>
  <c r="O8531" i="121"/>
  <c r="P8531" i="121"/>
  <c r="R8531" i="121"/>
  <c r="L8531" i="121"/>
  <c r="N8531" i="121"/>
  <c r="M8469" i="121"/>
  <c r="N8469" i="121"/>
  <c r="O8469" i="121"/>
  <c r="P8469" i="121"/>
  <c r="Q8469" i="121"/>
  <c r="R8469" i="121"/>
  <c r="S8469" i="121"/>
  <c r="M8427" i="121"/>
  <c r="P8427" i="121"/>
  <c r="S8427" i="121"/>
  <c r="Q8391" i="121"/>
  <c r="M8391" i="121"/>
  <c r="O8391" i="121"/>
  <c r="O8318" i="121"/>
  <c r="S8318" i="121"/>
  <c r="M8318" i="121"/>
  <c r="N8318" i="121"/>
  <c r="N8039" i="121"/>
  <c r="Q8039" i="121"/>
  <c r="S8039" i="121"/>
  <c r="N7975" i="121"/>
  <c r="Q7975" i="121"/>
  <c r="S7975" i="121"/>
  <c r="S7914" i="121"/>
  <c r="N7914" i="121"/>
  <c r="P7914" i="121"/>
  <c r="Q7340" i="121"/>
  <c r="L7340" i="121"/>
  <c r="N7340" i="121"/>
  <c r="P10025" i="121"/>
  <c r="R10025" i="121"/>
  <c r="L10024" i="121"/>
  <c r="M10023" i="121"/>
  <c r="O10018" i="121"/>
  <c r="P10011" i="121"/>
  <c r="Q10010" i="121"/>
  <c r="R10004" i="121"/>
  <c r="M9997" i="121"/>
  <c r="N9997" i="121"/>
  <c r="O9997" i="121"/>
  <c r="P9997" i="121"/>
  <c r="Q9997" i="121"/>
  <c r="R9997" i="121"/>
  <c r="S9997" i="121"/>
  <c r="N9996" i="121"/>
  <c r="O9996" i="121"/>
  <c r="P9996" i="121"/>
  <c r="Q9996" i="121"/>
  <c r="S9996" i="121"/>
  <c r="L9996" i="121"/>
  <c r="O9995" i="121"/>
  <c r="Q9995" i="121"/>
  <c r="R9995" i="121"/>
  <c r="L9995" i="121"/>
  <c r="P9994" i="121"/>
  <c r="R9994" i="121"/>
  <c r="S9994" i="121"/>
  <c r="M9994" i="121"/>
  <c r="Q9993" i="121"/>
  <c r="L9993" i="121"/>
  <c r="R9992" i="121"/>
  <c r="M9992" i="121"/>
  <c r="S9991" i="121"/>
  <c r="N9991" i="121"/>
  <c r="L9990" i="121"/>
  <c r="O9990" i="121"/>
  <c r="S9982" i="121"/>
  <c r="M9982" i="121"/>
  <c r="O9975" i="121"/>
  <c r="L9960" i="121"/>
  <c r="M9959" i="121"/>
  <c r="O9954" i="121"/>
  <c r="N9947" i="121"/>
  <c r="P9947" i="121"/>
  <c r="Q9946" i="121"/>
  <c r="M9940" i="121"/>
  <c r="R9940" i="121"/>
  <c r="M9933" i="121"/>
  <c r="N9933" i="121"/>
  <c r="O9933" i="121"/>
  <c r="P9933" i="121"/>
  <c r="Q9933" i="121"/>
  <c r="R9933" i="121"/>
  <c r="S9933" i="121"/>
  <c r="N9932" i="121"/>
  <c r="O9932" i="121"/>
  <c r="P9932" i="121"/>
  <c r="Q9932" i="121"/>
  <c r="S9932" i="121"/>
  <c r="L9932" i="121"/>
  <c r="O9931" i="121"/>
  <c r="R9931" i="121"/>
  <c r="L9931" i="121"/>
  <c r="P9930" i="121"/>
  <c r="S9930" i="121"/>
  <c r="M9930" i="121"/>
  <c r="Q9929" i="121"/>
  <c r="L9929" i="121"/>
  <c r="R9928" i="121"/>
  <c r="M9928" i="121"/>
  <c r="S9927" i="121"/>
  <c r="N9927" i="121"/>
  <c r="L9926" i="121"/>
  <c r="O9926" i="121"/>
  <c r="M9918" i="121"/>
  <c r="O9911" i="121"/>
  <c r="O9890" i="121"/>
  <c r="N9883" i="121"/>
  <c r="P9883" i="121"/>
  <c r="Q9882" i="121"/>
  <c r="M9876" i="121"/>
  <c r="R9876" i="121"/>
  <c r="M9869" i="121"/>
  <c r="N9869" i="121"/>
  <c r="O9869" i="121"/>
  <c r="P9869" i="121"/>
  <c r="Q9869" i="121"/>
  <c r="R9869" i="121"/>
  <c r="S9869" i="121"/>
  <c r="N9868" i="121"/>
  <c r="O9868" i="121"/>
  <c r="P9868" i="121"/>
  <c r="Q9868" i="121"/>
  <c r="S9868" i="121"/>
  <c r="L9868" i="121"/>
  <c r="O9867" i="121"/>
  <c r="Q9867" i="121"/>
  <c r="R9867" i="121"/>
  <c r="L9867" i="121"/>
  <c r="P9866" i="121"/>
  <c r="R9866" i="121"/>
  <c r="S9866" i="121"/>
  <c r="M9866" i="121"/>
  <c r="R9864" i="121"/>
  <c r="M9864" i="121"/>
  <c r="S9863" i="121"/>
  <c r="N9863" i="121"/>
  <c r="S9854" i="121"/>
  <c r="M9854" i="121"/>
  <c r="O9847" i="121"/>
  <c r="P9819" i="121"/>
  <c r="Q9818" i="121"/>
  <c r="M9812" i="121"/>
  <c r="R9812" i="121"/>
  <c r="M9805" i="121"/>
  <c r="N9805" i="121"/>
  <c r="O9805" i="121"/>
  <c r="P9805" i="121"/>
  <c r="Q9805" i="121"/>
  <c r="R9805" i="121"/>
  <c r="S9805" i="121"/>
  <c r="N9804" i="121"/>
  <c r="O9804" i="121"/>
  <c r="P9804" i="121"/>
  <c r="Q9804" i="121"/>
  <c r="S9804" i="121"/>
  <c r="L9804" i="121"/>
  <c r="O9803" i="121"/>
  <c r="Q9803" i="121"/>
  <c r="R9803" i="121"/>
  <c r="L9803" i="121"/>
  <c r="P9802" i="121"/>
  <c r="R9802" i="121"/>
  <c r="S9802" i="121"/>
  <c r="M9802" i="121"/>
  <c r="Q9801" i="121"/>
  <c r="L9801" i="121"/>
  <c r="R9800" i="121"/>
  <c r="M9800" i="121"/>
  <c r="S9799" i="121"/>
  <c r="N9799" i="121"/>
  <c r="L9798" i="121"/>
  <c r="O9798" i="121"/>
  <c r="S9790" i="121"/>
  <c r="M9790" i="121"/>
  <c r="O9783" i="121"/>
  <c r="L9775" i="121"/>
  <c r="O9762" i="121"/>
  <c r="M9748" i="121"/>
  <c r="R9748" i="121"/>
  <c r="M9741" i="121"/>
  <c r="N9741" i="121"/>
  <c r="O9741" i="121"/>
  <c r="P9741" i="121"/>
  <c r="Q9741" i="121"/>
  <c r="R9741" i="121"/>
  <c r="S9741" i="121"/>
  <c r="N9740" i="121"/>
  <c r="O9740" i="121"/>
  <c r="P9740" i="121"/>
  <c r="Q9740" i="121"/>
  <c r="S9740" i="121"/>
  <c r="L9740" i="121"/>
  <c r="O9739" i="121"/>
  <c r="Q9739" i="121"/>
  <c r="R9739" i="121"/>
  <c r="L9739" i="121"/>
  <c r="P9738" i="121"/>
  <c r="R9738" i="121"/>
  <c r="S9738" i="121"/>
  <c r="M9738" i="121"/>
  <c r="Q9737" i="121"/>
  <c r="L9737" i="121"/>
  <c r="R9736" i="121"/>
  <c r="M9736" i="121"/>
  <c r="S9735" i="121"/>
  <c r="N9735" i="121"/>
  <c r="L9734" i="121"/>
  <c r="O9734" i="121"/>
  <c r="M9726" i="121"/>
  <c r="O9719" i="121"/>
  <c r="O9698" i="121"/>
  <c r="Q9690" i="121"/>
  <c r="R9684" i="121"/>
  <c r="M9677" i="121"/>
  <c r="N9677" i="121"/>
  <c r="O9677" i="121"/>
  <c r="P9677" i="121"/>
  <c r="Q9677" i="121"/>
  <c r="R9677" i="121"/>
  <c r="S9677" i="121"/>
  <c r="N9676" i="121"/>
  <c r="O9676" i="121"/>
  <c r="P9676" i="121"/>
  <c r="Q9676" i="121"/>
  <c r="S9676" i="121"/>
  <c r="L9676" i="121"/>
  <c r="O9675" i="121"/>
  <c r="Q9675" i="121"/>
  <c r="R9675" i="121"/>
  <c r="L9675" i="121"/>
  <c r="P9674" i="121"/>
  <c r="R9674" i="121"/>
  <c r="S9674" i="121"/>
  <c r="M9674" i="121"/>
  <c r="Q9673" i="121"/>
  <c r="L9673" i="121"/>
  <c r="R9672" i="121"/>
  <c r="M9672" i="121"/>
  <c r="S9671" i="121"/>
  <c r="N9671" i="121"/>
  <c r="L9670" i="121"/>
  <c r="O9670" i="121"/>
  <c r="M9662" i="121"/>
  <c r="O9655" i="121"/>
  <c r="L9640" i="121"/>
  <c r="M9639" i="121"/>
  <c r="M9613" i="121"/>
  <c r="N9613" i="121"/>
  <c r="O9613" i="121"/>
  <c r="P9613" i="121"/>
  <c r="Q9613" i="121"/>
  <c r="R9613" i="121"/>
  <c r="S9613" i="121"/>
  <c r="N9612" i="121"/>
  <c r="O9612" i="121"/>
  <c r="P9612" i="121"/>
  <c r="Q9612" i="121"/>
  <c r="S9612" i="121"/>
  <c r="L9612" i="121"/>
  <c r="O9611" i="121"/>
  <c r="Q9611" i="121"/>
  <c r="R9611" i="121"/>
  <c r="L9611" i="121"/>
  <c r="P9610" i="121"/>
  <c r="R9610" i="121"/>
  <c r="S9610" i="121"/>
  <c r="M9610" i="121"/>
  <c r="Q9609" i="121"/>
  <c r="L9609" i="121"/>
  <c r="R9608" i="121"/>
  <c r="M9608" i="121"/>
  <c r="S9607" i="121"/>
  <c r="N9607" i="121"/>
  <c r="L9606" i="121"/>
  <c r="O9606" i="121"/>
  <c r="S9598" i="121"/>
  <c r="M9598" i="121"/>
  <c r="O9591" i="121"/>
  <c r="L9574" i="121"/>
  <c r="O9570" i="121"/>
  <c r="N9563" i="121"/>
  <c r="P9563" i="121"/>
  <c r="Q9562" i="121"/>
  <c r="M9556" i="121"/>
  <c r="R9556" i="121"/>
  <c r="M9549" i="121"/>
  <c r="N9549" i="121"/>
  <c r="O9549" i="121"/>
  <c r="P9549" i="121"/>
  <c r="Q9549" i="121"/>
  <c r="R9549" i="121"/>
  <c r="S9549" i="121"/>
  <c r="N9548" i="121"/>
  <c r="O9548" i="121"/>
  <c r="P9548" i="121"/>
  <c r="Q9548" i="121"/>
  <c r="S9548" i="121"/>
  <c r="L9548" i="121"/>
  <c r="O9547" i="121"/>
  <c r="Q9547" i="121"/>
  <c r="R9547" i="121"/>
  <c r="L9547" i="121"/>
  <c r="P9546" i="121"/>
  <c r="R9546" i="121"/>
  <c r="S9546" i="121"/>
  <c r="M9546" i="121"/>
  <c r="Q9545" i="121"/>
  <c r="L9545" i="121"/>
  <c r="R9544" i="121"/>
  <c r="M9544" i="121"/>
  <c r="S9543" i="121"/>
  <c r="N9543" i="121"/>
  <c r="L9542" i="121"/>
  <c r="O9542" i="121"/>
  <c r="M9534" i="121"/>
  <c r="O9527" i="121"/>
  <c r="O9506" i="121"/>
  <c r="Q9498" i="121"/>
  <c r="R9492" i="121"/>
  <c r="M9485" i="121"/>
  <c r="N9485" i="121"/>
  <c r="O9485" i="121"/>
  <c r="P9485" i="121"/>
  <c r="Q9485" i="121"/>
  <c r="R9485" i="121"/>
  <c r="S9485" i="121"/>
  <c r="N9484" i="121"/>
  <c r="O9484" i="121"/>
  <c r="P9484" i="121"/>
  <c r="Q9484" i="121"/>
  <c r="S9484" i="121"/>
  <c r="L9484" i="121"/>
  <c r="O9483" i="121"/>
  <c r="Q9483" i="121"/>
  <c r="R9483" i="121"/>
  <c r="L9483" i="121"/>
  <c r="P9482" i="121"/>
  <c r="R9482" i="121"/>
  <c r="S9482" i="121"/>
  <c r="M9482" i="121"/>
  <c r="Q9481" i="121"/>
  <c r="L9481" i="121"/>
  <c r="R9480" i="121"/>
  <c r="M9480" i="121"/>
  <c r="S9479" i="121"/>
  <c r="N9479" i="121"/>
  <c r="L9478" i="121"/>
  <c r="O9478" i="121"/>
  <c r="M9470" i="121"/>
  <c r="O9463" i="121"/>
  <c r="O9442" i="121"/>
  <c r="M9421" i="121"/>
  <c r="N9421" i="121"/>
  <c r="O9421" i="121"/>
  <c r="P9421" i="121"/>
  <c r="Q9421" i="121"/>
  <c r="R9421" i="121"/>
  <c r="S9421" i="121"/>
  <c r="N9420" i="121"/>
  <c r="O9420" i="121"/>
  <c r="P9420" i="121"/>
  <c r="Q9420" i="121"/>
  <c r="S9420" i="121"/>
  <c r="L9420" i="121"/>
  <c r="O9419" i="121"/>
  <c r="Q9419" i="121"/>
  <c r="R9419" i="121"/>
  <c r="L9419" i="121"/>
  <c r="P9418" i="121"/>
  <c r="R9418" i="121"/>
  <c r="S9418" i="121"/>
  <c r="M9418" i="121"/>
  <c r="M9406" i="121"/>
  <c r="O9399" i="121"/>
  <c r="P9385" i="121"/>
  <c r="Q9385" i="121"/>
  <c r="R9384" i="121"/>
  <c r="S9383" i="121"/>
  <c r="L9382" i="121"/>
  <c r="P9378" i="121"/>
  <c r="S9378" i="121"/>
  <c r="R9377" i="121"/>
  <c r="L9374" i="121"/>
  <c r="O9363" i="121"/>
  <c r="M9358" i="121"/>
  <c r="Q9358" i="121"/>
  <c r="N9356" i="121"/>
  <c r="L9352" i="121"/>
  <c r="P9352" i="121"/>
  <c r="L9348" i="121"/>
  <c r="P9341" i="121"/>
  <c r="M9341" i="121"/>
  <c r="Q9317" i="121"/>
  <c r="M9317" i="121"/>
  <c r="N9317" i="121"/>
  <c r="O9317" i="121"/>
  <c r="P9317" i="121"/>
  <c r="S9317" i="121"/>
  <c r="N9314" i="121"/>
  <c r="N9309" i="121"/>
  <c r="O9309" i="121"/>
  <c r="S9309" i="121"/>
  <c r="M9308" i="121"/>
  <c r="M9304" i="121"/>
  <c r="O9304" i="121"/>
  <c r="R9304" i="121"/>
  <c r="O9302" i="121"/>
  <c r="L9301" i="121"/>
  <c r="Q9280" i="121"/>
  <c r="S9280" i="121"/>
  <c r="M9280" i="121"/>
  <c r="O9280" i="121"/>
  <c r="P9276" i="121"/>
  <c r="S9276" i="121"/>
  <c r="M9276" i="121"/>
  <c r="N9276" i="121"/>
  <c r="Q9274" i="121"/>
  <c r="O9270" i="121"/>
  <c r="R9270" i="121"/>
  <c r="M9270" i="121"/>
  <c r="O9264" i="121"/>
  <c r="Q9264" i="121"/>
  <c r="R9264" i="121"/>
  <c r="L9264" i="121"/>
  <c r="S9251" i="121"/>
  <c r="M9251" i="121"/>
  <c r="N9251" i="121"/>
  <c r="O9251" i="121"/>
  <c r="P9251" i="121"/>
  <c r="Q9251" i="121"/>
  <c r="R9251" i="121"/>
  <c r="N9249" i="121"/>
  <c r="R9239" i="121"/>
  <c r="L9235" i="121"/>
  <c r="Q9233" i="121"/>
  <c r="L9209" i="121"/>
  <c r="N9172" i="121"/>
  <c r="O9172" i="121"/>
  <c r="P9172" i="121"/>
  <c r="Q9172" i="121"/>
  <c r="S9172" i="121"/>
  <c r="L9172" i="121"/>
  <c r="M9172" i="121"/>
  <c r="L9102" i="121"/>
  <c r="S9102" i="121"/>
  <c r="S9039" i="121"/>
  <c r="N9039" i="121"/>
  <c r="R9039" i="121"/>
  <c r="Q8977" i="121"/>
  <c r="L8977" i="121"/>
  <c r="P8977" i="121"/>
  <c r="S8911" i="121"/>
  <c r="N8911" i="121"/>
  <c r="R8911" i="121"/>
  <c r="R8848" i="121"/>
  <c r="M8848" i="121"/>
  <c r="Q8848" i="121"/>
  <c r="L8782" i="121"/>
  <c r="S8782" i="121"/>
  <c r="S8719" i="121"/>
  <c r="N8719" i="121"/>
  <c r="R8719" i="121"/>
  <c r="P8658" i="121"/>
  <c r="Q8658" i="121"/>
  <c r="S8658" i="121"/>
  <c r="M8658" i="121"/>
  <c r="O8658" i="121"/>
  <c r="M8597" i="121"/>
  <c r="N8597" i="121"/>
  <c r="O8597" i="121"/>
  <c r="P8597" i="121"/>
  <c r="Q8597" i="121"/>
  <c r="R8597" i="121"/>
  <c r="S8597" i="121"/>
  <c r="N8532" i="121"/>
  <c r="O8532" i="121"/>
  <c r="P8532" i="121"/>
  <c r="Q8532" i="121"/>
  <c r="S8532" i="121"/>
  <c r="L8532" i="121"/>
  <c r="M8532" i="121"/>
  <c r="L8462" i="121"/>
  <c r="O8462" i="121"/>
  <c r="S8462" i="121"/>
  <c r="Q8396" i="121"/>
  <c r="N8396" i="121"/>
  <c r="P8396" i="121"/>
  <c r="Q8167" i="121"/>
  <c r="S8167" i="121"/>
  <c r="S8106" i="121"/>
  <c r="N8106" i="121"/>
  <c r="P8106" i="121"/>
  <c r="R7403" i="121"/>
  <c r="M7403" i="121"/>
  <c r="O7403" i="121"/>
  <c r="M10027" i="121"/>
  <c r="N10026" i="121"/>
  <c r="O10025" i="121"/>
  <c r="P10024" i="121"/>
  <c r="Q10023" i="121"/>
  <c r="R10022" i="121"/>
  <c r="M10019" i="121"/>
  <c r="N10018" i="121"/>
  <c r="O10017" i="121"/>
  <c r="P10016" i="121"/>
  <c r="Q10015" i="121"/>
  <c r="R10014" i="121"/>
  <c r="M10011" i="121"/>
  <c r="N10010" i="121"/>
  <c r="O10009" i="121"/>
  <c r="P10008" i="121"/>
  <c r="Q10007" i="121"/>
  <c r="R10006" i="121"/>
  <c r="M10003" i="121"/>
  <c r="N10002" i="121"/>
  <c r="O10001" i="121"/>
  <c r="P10000" i="121"/>
  <c r="Q9999" i="121"/>
  <c r="R9998" i="121"/>
  <c r="M9995" i="121"/>
  <c r="N9994" i="121"/>
  <c r="O9993" i="121"/>
  <c r="P9992" i="121"/>
  <c r="Q9991" i="121"/>
  <c r="R9990" i="121"/>
  <c r="M9987" i="121"/>
  <c r="N9986" i="121"/>
  <c r="O9985" i="121"/>
  <c r="P9984" i="121"/>
  <c r="Q9983" i="121"/>
  <c r="R9982" i="121"/>
  <c r="M9979" i="121"/>
  <c r="N9978" i="121"/>
  <c r="O9977" i="121"/>
  <c r="P9976" i="121"/>
  <c r="Q9975" i="121"/>
  <c r="R9974" i="121"/>
  <c r="M9971" i="121"/>
  <c r="N9970" i="121"/>
  <c r="O9969" i="121"/>
  <c r="P9968" i="121"/>
  <c r="Q9967" i="121"/>
  <c r="R9966" i="121"/>
  <c r="M9963" i="121"/>
  <c r="N9962" i="121"/>
  <c r="O9961" i="121"/>
  <c r="P9960" i="121"/>
  <c r="Q9959" i="121"/>
  <c r="R9958" i="121"/>
  <c r="M9955" i="121"/>
  <c r="N9954" i="121"/>
  <c r="O9953" i="121"/>
  <c r="P9952" i="121"/>
  <c r="Q9951" i="121"/>
  <c r="R9950" i="121"/>
  <c r="M9947" i="121"/>
  <c r="N9946" i="121"/>
  <c r="O9945" i="121"/>
  <c r="P9944" i="121"/>
  <c r="Q9943" i="121"/>
  <c r="R9942" i="121"/>
  <c r="M9939" i="121"/>
  <c r="N9938" i="121"/>
  <c r="O9937" i="121"/>
  <c r="P9936" i="121"/>
  <c r="Q9935" i="121"/>
  <c r="R9934" i="121"/>
  <c r="M9931" i="121"/>
  <c r="N9930" i="121"/>
  <c r="O9929" i="121"/>
  <c r="P9928" i="121"/>
  <c r="Q9927" i="121"/>
  <c r="R9926" i="121"/>
  <c r="M9923" i="121"/>
  <c r="N9922" i="121"/>
  <c r="O9921" i="121"/>
  <c r="P9920" i="121"/>
  <c r="Q9919" i="121"/>
  <c r="R9918" i="121"/>
  <c r="M9915" i="121"/>
  <c r="N9914" i="121"/>
  <c r="O9913" i="121"/>
  <c r="P9912" i="121"/>
  <c r="Q9911" i="121"/>
  <c r="R9910" i="121"/>
  <c r="M9907" i="121"/>
  <c r="N9906" i="121"/>
  <c r="O9905" i="121"/>
  <c r="P9904" i="121"/>
  <c r="Q9903" i="121"/>
  <c r="R9902" i="121"/>
  <c r="M9899" i="121"/>
  <c r="N9898" i="121"/>
  <c r="O9897" i="121"/>
  <c r="P9896" i="121"/>
  <c r="Q9895" i="121"/>
  <c r="R9894" i="121"/>
  <c r="M9891" i="121"/>
  <c r="N9890" i="121"/>
  <c r="O9889" i="121"/>
  <c r="P9888" i="121"/>
  <c r="Q9887" i="121"/>
  <c r="R9886" i="121"/>
  <c r="M9883" i="121"/>
  <c r="N9882" i="121"/>
  <c r="O9881" i="121"/>
  <c r="P9880" i="121"/>
  <c r="Q9879" i="121"/>
  <c r="R9878" i="121"/>
  <c r="M9875" i="121"/>
  <c r="N9874" i="121"/>
  <c r="O9873" i="121"/>
  <c r="P9872" i="121"/>
  <c r="Q9871" i="121"/>
  <c r="R9870" i="121"/>
  <c r="M9867" i="121"/>
  <c r="N9866" i="121"/>
  <c r="O9865" i="121"/>
  <c r="P9864" i="121"/>
  <c r="Q9863" i="121"/>
  <c r="R9862" i="121"/>
  <c r="M9859" i="121"/>
  <c r="N9858" i="121"/>
  <c r="O9857" i="121"/>
  <c r="P9856" i="121"/>
  <c r="Q9855" i="121"/>
  <c r="R9854" i="121"/>
  <c r="M9851" i="121"/>
  <c r="N9850" i="121"/>
  <c r="O9849" i="121"/>
  <c r="P9848" i="121"/>
  <c r="Q9847" i="121"/>
  <c r="R9846" i="121"/>
  <c r="M9843" i="121"/>
  <c r="N9842" i="121"/>
  <c r="O9841" i="121"/>
  <c r="P9840" i="121"/>
  <c r="Q9839" i="121"/>
  <c r="R9838" i="121"/>
  <c r="M9835" i="121"/>
  <c r="N9834" i="121"/>
  <c r="O9833" i="121"/>
  <c r="P9832" i="121"/>
  <c r="Q9831" i="121"/>
  <c r="R9830" i="121"/>
  <c r="M9827" i="121"/>
  <c r="N9826" i="121"/>
  <c r="O9825" i="121"/>
  <c r="P9824" i="121"/>
  <c r="Q9823" i="121"/>
  <c r="R9822" i="121"/>
  <c r="M9819" i="121"/>
  <c r="N9818" i="121"/>
  <c r="O9817" i="121"/>
  <c r="P9816" i="121"/>
  <c r="Q9815" i="121"/>
  <c r="R9814" i="121"/>
  <c r="M9811" i="121"/>
  <c r="N9810" i="121"/>
  <c r="O9809" i="121"/>
  <c r="P9808" i="121"/>
  <c r="Q9807" i="121"/>
  <c r="R9806" i="121"/>
  <c r="M9803" i="121"/>
  <c r="N9802" i="121"/>
  <c r="O9801" i="121"/>
  <c r="P9800" i="121"/>
  <c r="Q9799" i="121"/>
  <c r="R9798" i="121"/>
  <c r="M9795" i="121"/>
  <c r="N9794" i="121"/>
  <c r="O9793" i="121"/>
  <c r="P9792" i="121"/>
  <c r="Q9791" i="121"/>
  <c r="R9790" i="121"/>
  <c r="M9787" i="121"/>
  <c r="N9786" i="121"/>
  <c r="O9785" i="121"/>
  <c r="P9784" i="121"/>
  <c r="Q9783" i="121"/>
  <c r="R9782" i="121"/>
  <c r="M9779" i="121"/>
  <c r="N9778" i="121"/>
  <c r="O9777" i="121"/>
  <c r="P9776" i="121"/>
  <c r="Q9775" i="121"/>
  <c r="R9774" i="121"/>
  <c r="M9771" i="121"/>
  <c r="N9770" i="121"/>
  <c r="O9769" i="121"/>
  <c r="P9768" i="121"/>
  <c r="Q9767" i="121"/>
  <c r="R9766" i="121"/>
  <c r="M9763" i="121"/>
  <c r="N9762" i="121"/>
  <c r="O9761" i="121"/>
  <c r="P9760" i="121"/>
  <c r="Q9759" i="121"/>
  <c r="R9758" i="121"/>
  <c r="M9755" i="121"/>
  <c r="N9754" i="121"/>
  <c r="O9753" i="121"/>
  <c r="P9752" i="121"/>
  <c r="Q9751" i="121"/>
  <c r="R9750" i="121"/>
  <c r="M9747" i="121"/>
  <c r="N9746" i="121"/>
  <c r="O9745" i="121"/>
  <c r="P9744" i="121"/>
  <c r="Q9743" i="121"/>
  <c r="R9742" i="121"/>
  <c r="M9739" i="121"/>
  <c r="N9738" i="121"/>
  <c r="O9737" i="121"/>
  <c r="P9736" i="121"/>
  <c r="Q9735" i="121"/>
  <c r="R9734" i="121"/>
  <c r="M9731" i="121"/>
  <c r="N9730" i="121"/>
  <c r="O9729" i="121"/>
  <c r="P9728" i="121"/>
  <c r="Q9727" i="121"/>
  <c r="R9726" i="121"/>
  <c r="M9723" i="121"/>
  <c r="N9722" i="121"/>
  <c r="O9721" i="121"/>
  <c r="P9720" i="121"/>
  <c r="Q9719" i="121"/>
  <c r="R9718" i="121"/>
  <c r="M9715" i="121"/>
  <c r="N9714" i="121"/>
  <c r="O9713" i="121"/>
  <c r="P9712" i="121"/>
  <c r="Q9711" i="121"/>
  <c r="R9710" i="121"/>
  <c r="M9707" i="121"/>
  <c r="N9706" i="121"/>
  <c r="O9705" i="121"/>
  <c r="P9704" i="121"/>
  <c r="Q9703" i="121"/>
  <c r="R9702" i="121"/>
  <c r="M9699" i="121"/>
  <c r="N9698" i="121"/>
  <c r="O9697" i="121"/>
  <c r="P9696" i="121"/>
  <c r="Q9695" i="121"/>
  <c r="R9694" i="121"/>
  <c r="M9691" i="121"/>
  <c r="N9690" i="121"/>
  <c r="O9689" i="121"/>
  <c r="P9688" i="121"/>
  <c r="Q9687" i="121"/>
  <c r="R9686" i="121"/>
  <c r="M9683" i="121"/>
  <c r="N9682" i="121"/>
  <c r="O9681" i="121"/>
  <c r="P9680" i="121"/>
  <c r="Q9679" i="121"/>
  <c r="R9678" i="121"/>
  <c r="M9675" i="121"/>
  <c r="N9674" i="121"/>
  <c r="O9673" i="121"/>
  <c r="P9672" i="121"/>
  <c r="Q9671" i="121"/>
  <c r="R9670" i="121"/>
  <c r="M9667" i="121"/>
  <c r="N9666" i="121"/>
  <c r="O9665" i="121"/>
  <c r="P9664" i="121"/>
  <c r="Q9663" i="121"/>
  <c r="R9662" i="121"/>
  <c r="M9659" i="121"/>
  <c r="N9658" i="121"/>
  <c r="O9657" i="121"/>
  <c r="P9656" i="121"/>
  <c r="Q9655" i="121"/>
  <c r="R9654" i="121"/>
  <c r="M9651" i="121"/>
  <c r="N9650" i="121"/>
  <c r="O9649" i="121"/>
  <c r="P9648" i="121"/>
  <c r="Q9647" i="121"/>
  <c r="R9646" i="121"/>
  <c r="M9643" i="121"/>
  <c r="N9642" i="121"/>
  <c r="O9641" i="121"/>
  <c r="P9640" i="121"/>
  <c r="Q9639" i="121"/>
  <c r="R9638" i="121"/>
  <c r="M9635" i="121"/>
  <c r="N9634" i="121"/>
  <c r="O9633" i="121"/>
  <c r="P9632" i="121"/>
  <c r="Q9631" i="121"/>
  <c r="R9630" i="121"/>
  <c r="M9627" i="121"/>
  <c r="N9626" i="121"/>
  <c r="O9625" i="121"/>
  <c r="P9624" i="121"/>
  <c r="Q9623" i="121"/>
  <c r="R9622" i="121"/>
  <c r="M9619" i="121"/>
  <c r="N9618" i="121"/>
  <c r="O9617" i="121"/>
  <c r="P9616" i="121"/>
  <c r="Q9615" i="121"/>
  <c r="R9614" i="121"/>
  <c r="M9611" i="121"/>
  <c r="N9610" i="121"/>
  <c r="O9609" i="121"/>
  <c r="P9608" i="121"/>
  <c r="Q9607" i="121"/>
  <c r="R9606" i="121"/>
  <c r="M9603" i="121"/>
  <c r="N9602" i="121"/>
  <c r="O9601" i="121"/>
  <c r="P9600" i="121"/>
  <c r="Q9599" i="121"/>
  <c r="R9598" i="121"/>
  <c r="M9595" i="121"/>
  <c r="N9594" i="121"/>
  <c r="O9593" i="121"/>
  <c r="P9592" i="121"/>
  <c r="Q9591" i="121"/>
  <c r="R9590" i="121"/>
  <c r="M9587" i="121"/>
  <c r="N9586" i="121"/>
  <c r="O9585" i="121"/>
  <c r="P9584" i="121"/>
  <c r="Q9583" i="121"/>
  <c r="R9582" i="121"/>
  <c r="M9579" i="121"/>
  <c r="N9578" i="121"/>
  <c r="O9577" i="121"/>
  <c r="P9576" i="121"/>
  <c r="Q9575" i="121"/>
  <c r="R9574" i="121"/>
  <c r="M9571" i="121"/>
  <c r="N9570" i="121"/>
  <c r="O9569" i="121"/>
  <c r="P9568" i="121"/>
  <c r="Q9567" i="121"/>
  <c r="R9566" i="121"/>
  <c r="M9563" i="121"/>
  <c r="N9562" i="121"/>
  <c r="O9561" i="121"/>
  <c r="P9560" i="121"/>
  <c r="Q9559" i="121"/>
  <c r="R9558" i="121"/>
  <c r="M9555" i="121"/>
  <c r="N9554" i="121"/>
  <c r="O9553" i="121"/>
  <c r="P9552" i="121"/>
  <c r="Q9551" i="121"/>
  <c r="R9550" i="121"/>
  <c r="M9547" i="121"/>
  <c r="N9546" i="121"/>
  <c r="O9545" i="121"/>
  <c r="P9544" i="121"/>
  <c r="Q9543" i="121"/>
  <c r="R9542" i="121"/>
  <c r="M9539" i="121"/>
  <c r="N9538" i="121"/>
  <c r="O9537" i="121"/>
  <c r="P9536" i="121"/>
  <c r="Q9535" i="121"/>
  <c r="R9534" i="121"/>
  <c r="M9531" i="121"/>
  <c r="N9530" i="121"/>
  <c r="O9529" i="121"/>
  <c r="P9528" i="121"/>
  <c r="Q9527" i="121"/>
  <c r="R9526" i="121"/>
  <c r="M9523" i="121"/>
  <c r="N9522" i="121"/>
  <c r="O9521" i="121"/>
  <c r="P9520" i="121"/>
  <c r="Q9519" i="121"/>
  <c r="R9518" i="121"/>
  <c r="M9515" i="121"/>
  <c r="N9514" i="121"/>
  <c r="O9513" i="121"/>
  <c r="P9512" i="121"/>
  <c r="Q9511" i="121"/>
  <c r="R9510" i="121"/>
  <c r="M9507" i="121"/>
  <c r="N9506" i="121"/>
  <c r="O9505" i="121"/>
  <c r="P9504" i="121"/>
  <c r="Q9503" i="121"/>
  <c r="R9502" i="121"/>
  <c r="M9499" i="121"/>
  <c r="N9498" i="121"/>
  <c r="O9497" i="121"/>
  <c r="P9496" i="121"/>
  <c r="Q9495" i="121"/>
  <c r="R9494" i="121"/>
  <c r="M9491" i="121"/>
  <c r="N9490" i="121"/>
  <c r="O9489" i="121"/>
  <c r="P9488" i="121"/>
  <c r="Q9487" i="121"/>
  <c r="R9486" i="121"/>
  <c r="M9483" i="121"/>
  <c r="N9482" i="121"/>
  <c r="O9481" i="121"/>
  <c r="P9480" i="121"/>
  <c r="Q9479" i="121"/>
  <c r="R9478" i="121"/>
  <c r="M9475" i="121"/>
  <c r="N9474" i="121"/>
  <c r="O9473" i="121"/>
  <c r="P9472" i="121"/>
  <c r="Q9471" i="121"/>
  <c r="R9470" i="121"/>
  <c r="M9467" i="121"/>
  <c r="N9466" i="121"/>
  <c r="O9465" i="121"/>
  <c r="P9464" i="121"/>
  <c r="Q9463" i="121"/>
  <c r="R9462" i="121"/>
  <c r="M9459" i="121"/>
  <c r="N9458" i="121"/>
  <c r="O9457" i="121"/>
  <c r="P9456" i="121"/>
  <c r="Q9455" i="121"/>
  <c r="R9454" i="121"/>
  <c r="M9451" i="121"/>
  <c r="N9450" i="121"/>
  <c r="O9449" i="121"/>
  <c r="P9448" i="121"/>
  <c r="Q9447" i="121"/>
  <c r="R9446" i="121"/>
  <c r="M9443" i="121"/>
  <c r="N9442" i="121"/>
  <c r="O9441" i="121"/>
  <c r="P9440" i="121"/>
  <c r="Q9439" i="121"/>
  <c r="R9438" i="121"/>
  <c r="M9435" i="121"/>
  <c r="N9434" i="121"/>
  <c r="O9433" i="121"/>
  <c r="P9432" i="121"/>
  <c r="Q9431" i="121"/>
  <c r="R9430" i="121"/>
  <c r="M9427" i="121"/>
  <c r="N9426" i="121"/>
  <c r="O9425" i="121"/>
  <c r="P9424" i="121"/>
  <c r="Q9423" i="121"/>
  <c r="R9422" i="121"/>
  <c r="M9419" i="121"/>
  <c r="N9418" i="121"/>
  <c r="O9417" i="121"/>
  <c r="P9416" i="121"/>
  <c r="Q9415" i="121"/>
  <c r="R9414" i="121"/>
  <c r="M9411" i="121"/>
  <c r="N9410" i="121"/>
  <c r="O9409" i="121"/>
  <c r="P9408" i="121"/>
  <c r="Q9407" i="121"/>
  <c r="R9406" i="121"/>
  <c r="M9403" i="121"/>
  <c r="N9402" i="121"/>
  <c r="O9401" i="121"/>
  <c r="P9400" i="121"/>
  <c r="Q9399" i="121"/>
  <c r="R9398" i="121"/>
  <c r="M9395" i="121"/>
  <c r="N9394" i="121"/>
  <c r="O9393" i="121"/>
  <c r="P9392" i="121"/>
  <c r="Q9391" i="121"/>
  <c r="R9390" i="121"/>
  <c r="M9387" i="121"/>
  <c r="N9386" i="121"/>
  <c r="O9385" i="121"/>
  <c r="P9384" i="121"/>
  <c r="Q9383" i="121"/>
  <c r="R9382" i="121"/>
  <c r="R9371" i="121"/>
  <c r="Q9364" i="121"/>
  <c r="Q9363" i="121"/>
  <c r="P9357" i="121"/>
  <c r="P9356" i="121"/>
  <c r="P9355" i="121"/>
  <c r="O9350" i="121"/>
  <c r="O9349" i="121"/>
  <c r="O9348" i="121"/>
  <c r="O9347" i="121"/>
  <c r="N9343" i="121"/>
  <c r="N9342" i="121"/>
  <c r="N9341" i="121"/>
  <c r="N9340" i="121"/>
  <c r="N9339" i="121"/>
  <c r="L9338" i="121"/>
  <c r="L9329" i="121"/>
  <c r="M9329" i="121"/>
  <c r="N9328" i="121"/>
  <c r="O9327" i="121"/>
  <c r="P9326" i="121"/>
  <c r="Q9325" i="121"/>
  <c r="R9324" i="121"/>
  <c r="S9323" i="121"/>
  <c r="R9307" i="121"/>
  <c r="Q9300" i="121"/>
  <c r="Q9299" i="121"/>
  <c r="P9293" i="121"/>
  <c r="P9292" i="121"/>
  <c r="P9291" i="121"/>
  <c r="O9286" i="121"/>
  <c r="O9285" i="121"/>
  <c r="O9284" i="121"/>
  <c r="O9283" i="121"/>
  <c r="L9274" i="121"/>
  <c r="M9272" i="121"/>
  <c r="L9265" i="121"/>
  <c r="M9265" i="121"/>
  <c r="N9264" i="121"/>
  <c r="O9263" i="121"/>
  <c r="P9262" i="121"/>
  <c r="Q9261" i="121"/>
  <c r="R9260" i="121"/>
  <c r="S9259" i="121"/>
  <c r="N9248" i="121"/>
  <c r="N9245" i="121"/>
  <c r="S9241" i="121"/>
  <c r="M9241" i="121"/>
  <c r="O9241" i="121"/>
  <c r="S9224" i="121"/>
  <c r="L9224" i="121"/>
  <c r="O9224" i="121"/>
  <c r="P9224" i="121"/>
  <c r="M9222" i="121"/>
  <c r="N9222" i="121"/>
  <c r="P9222" i="121"/>
  <c r="Q9222" i="121"/>
  <c r="R9222" i="121"/>
  <c r="P9219" i="121"/>
  <c r="L9219" i="121"/>
  <c r="L9207" i="121"/>
  <c r="P9207" i="121"/>
  <c r="Q9203" i="121"/>
  <c r="Q9202" i="121"/>
  <c r="M9202" i="121"/>
  <c r="R9196" i="121"/>
  <c r="S9192" i="121"/>
  <c r="L9191" i="121"/>
  <c r="R9172" i="121"/>
  <c r="M9165" i="121"/>
  <c r="N9165" i="121"/>
  <c r="O9165" i="121"/>
  <c r="P9165" i="121"/>
  <c r="Q9165" i="121"/>
  <c r="R9165" i="121"/>
  <c r="S9165" i="121"/>
  <c r="N9164" i="121"/>
  <c r="O9164" i="121"/>
  <c r="P9164" i="121"/>
  <c r="Q9164" i="121"/>
  <c r="S9164" i="121"/>
  <c r="L9164" i="121"/>
  <c r="O9163" i="121"/>
  <c r="P9163" i="121"/>
  <c r="R9163" i="121"/>
  <c r="L9163" i="121"/>
  <c r="P9162" i="121"/>
  <c r="Q9162" i="121"/>
  <c r="S9162" i="121"/>
  <c r="M9162" i="121"/>
  <c r="Q9161" i="121"/>
  <c r="L9161" i="121"/>
  <c r="R9160" i="121"/>
  <c r="M9160" i="121"/>
  <c r="S9159" i="121"/>
  <c r="N9159" i="121"/>
  <c r="L9158" i="121"/>
  <c r="O9158" i="121"/>
  <c r="M9150" i="121"/>
  <c r="M9143" i="121"/>
  <c r="N9136" i="121"/>
  <c r="R9129" i="121"/>
  <c r="S9128" i="121"/>
  <c r="L9127" i="121"/>
  <c r="Q9115" i="121"/>
  <c r="R9114" i="121"/>
  <c r="R9108" i="121"/>
  <c r="M9101" i="121"/>
  <c r="N9101" i="121"/>
  <c r="O9101" i="121"/>
  <c r="P9101" i="121"/>
  <c r="Q9101" i="121"/>
  <c r="R9101" i="121"/>
  <c r="S9101" i="121"/>
  <c r="N9100" i="121"/>
  <c r="O9100" i="121"/>
  <c r="P9100" i="121"/>
  <c r="Q9100" i="121"/>
  <c r="S9100" i="121"/>
  <c r="L9100" i="121"/>
  <c r="O9099" i="121"/>
  <c r="P9099" i="121"/>
  <c r="R9099" i="121"/>
  <c r="L9099" i="121"/>
  <c r="P9098" i="121"/>
  <c r="Q9098" i="121"/>
  <c r="S9098" i="121"/>
  <c r="M9098" i="121"/>
  <c r="Q9097" i="121"/>
  <c r="L9097" i="121"/>
  <c r="R9096" i="121"/>
  <c r="M9096" i="121"/>
  <c r="S9095" i="121"/>
  <c r="N9095" i="121"/>
  <c r="M9086" i="121"/>
  <c r="Q9051" i="121"/>
  <c r="R9050" i="121"/>
  <c r="R9044" i="121"/>
  <c r="M9037" i="121"/>
  <c r="N9037" i="121"/>
  <c r="O9037" i="121"/>
  <c r="P9037" i="121"/>
  <c r="Q9037" i="121"/>
  <c r="R9037" i="121"/>
  <c r="S9037" i="121"/>
  <c r="N9036" i="121"/>
  <c r="O9036" i="121"/>
  <c r="P9036" i="121"/>
  <c r="Q9036" i="121"/>
  <c r="S9036" i="121"/>
  <c r="L9036" i="121"/>
  <c r="O9035" i="121"/>
  <c r="P9035" i="121"/>
  <c r="R9035" i="121"/>
  <c r="L9035" i="121"/>
  <c r="P9034" i="121"/>
  <c r="Q9034" i="121"/>
  <c r="S9034" i="121"/>
  <c r="M9034" i="121"/>
  <c r="Q9033" i="121"/>
  <c r="L9033" i="121"/>
  <c r="R9032" i="121"/>
  <c r="M9032" i="121"/>
  <c r="S9031" i="121"/>
  <c r="N9031" i="121"/>
  <c r="M9022" i="121"/>
  <c r="R9015" i="121"/>
  <c r="M9015" i="121"/>
  <c r="L8999" i="121"/>
  <c r="Q8987" i="121"/>
  <c r="R8986" i="121"/>
  <c r="R8980" i="121"/>
  <c r="M8973" i="121"/>
  <c r="N8973" i="121"/>
  <c r="O8973" i="121"/>
  <c r="P8973" i="121"/>
  <c r="Q8973" i="121"/>
  <c r="R8973" i="121"/>
  <c r="S8973" i="121"/>
  <c r="N8972" i="121"/>
  <c r="O8972" i="121"/>
  <c r="P8972" i="121"/>
  <c r="Q8972" i="121"/>
  <c r="S8972" i="121"/>
  <c r="L8972" i="121"/>
  <c r="O8971" i="121"/>
  <c r="P8971" i="121"/>
  <c r="R8971" i="121"/>
  <c r="L8971" i="121"/>
  <c r="P8970" i="121"/>
  <c r="Q8970" i="121"/>
  <c r="S8970" i="121"/>
  <c r="M8970" i="121"/>
  <c r="Q8969" i="121"/>
  <c r="L8969" i="121"/>
  <c r="R8968" i="121"/>
  <c r="M8968" i="121"/>
  <c r="S8967" i="121"/>
  <c r="N8967" i="121"/>
  <c r="M8958" i="121"/>
  <c r="M8951" i="121"/>
  <c r="L8935" i="121"/>
  <c r="R8922" i="121"/>
  <c r="R8916" i="121"/>
  <c r="M8909" i="121"/>
  <c r="N8909" i="121"/>
  <c r="O8909" i="121"/>
  <c r="P8909" i="121"/>
  <c r="Q8909" i="121"/>
  <c r="R8909" i="121"/>
  <c r="S8909" i="121"/>
  <c r="N8908" i="121"/>
  <c r="O8908" i="121"/>
  <c r="P8908" i="121"/>
  <c r="Q8908" i="121"/>
  <c r="S8908" i="121"/>
  <c r="L8908" i="121"/>
  <c r="O8907" i="121"/>
  <c r="P8907" i="121"/>
  <c r="R8907" i="121"/>
  <c r="L8907" i="121"/>
  <c r="P8906" i="121"/>
  <c r="Q8906" i="121"/>
  <c r="S8906" i="121"/>
  <c r="M8906" i="121"/>
  <c r="Q8905" i="121"/>
  <c r="L8905" i="121"/>
  <c r="R8904" i="121"/>
  <c r="M8904" i="121"/>
  <c r="S8903" i="121"/>
  <c r="N8903" i="121"/>
  <c r="S8894" i="121"/>
  <c r="M8894" i="121"/>
  <c r="M8887" i="121"/>
  <c r="N8880" i="121"/>
  <c r="S8872" i="121"/>
  <c r="L8871" i="121"/>
  <c r="Q8859" i="121"/>
  <c r="R8858" i="121"/>
  <c r="R8852" i="121"/>
  <c r="M8845" i="121"/>
  <c r="N8845" i="121"/>
  <c r="O8845" i="121"/>
  <c r="P8845" i="121"/>
  <c r="Q8845" i="121"/>
  <c r="R8845" i="121"/>
  <c r="S8845" i="121"/>
  <c r="N8844" i="121"/>
  <c r="O8844" i="121"/>
  <c r="P8844" i="121"/>
  <c r="Q8844" i="121"/>
  <c r="S8844" i="121"/>
  <c r="L8844" i="121"/>
  <c r="O8843" i="121"/>
  <c r="P8843" i="121"/>
  <c r="R8843" i="121"/>
  <c r="L8843" i="121"/>
  <c r="P8842" i="121"/>
  <c r="Q8842" i="121"/>
  <c r="S8842" i="121"/>
  <c r="M8842" i="121"/>
  <c r="Q8841" i="121"/>
  <c r="L8841" i="121"/>
  <c r="R8840" i="121"/>
  <c r="M8840" i="121"/>
  <c r="S8839" i="121"/>
  <c r="N8839" i="121"/>
  <c r="S8830" i="121"/>
  <c r="M8830" i="121"/>
  <c r="M8823" i="121"/>
  <c r="N8816" i="121"/>
  <c r="R8809" i="121"/>
  <c r="S8808" i="121"/>
  <c r="L8807" i="121"/>
  <c r="Q8795" i="121"/>
  <c r="R8794" i="121"/>
  <c r="R8788" i="121"/>
  <c r="M8781" i="121"/>
  <c r="N8781" i="121"/>
  <c r="O8781" i="121"/>
  <c r="P8781" i="121"/>
  <c r="Q8781" i="121"/>
  <c r="R8781" i="121"/>
  <c r="S8781" i="121"/>
  <c r="N8780" i="121"/>
  <c r="O8780" i="121"/>
  <c r="P8780" i="121"/>
  <c r="Q8780" i="121"/>
  <c r="S8780" i="121"/>
  <c r="L8780" i="121"/>
  <c r="O8779" i="121"/>
  <c r="P8779" i="121"/>
  <c r="R8779" i="121"/>
  <c r="L8779" i="121"/>
  <c r="P8778" i="121"/>
  <c r="Q8778" i="121"/>
  <c r="S8778" i="121"/>
  <c r="M8778" i="121"/>
  <c r="Q8777" i="121"/>
  <c r="L8777" i="121"/>
  <c r="R8776" i="121"/>
  <c r="M8776" i="121"/>
  <c r="S8775" i="121"/>
  <c r="N8775" i="121"/>
  <c r="L8774" i="121"/>
  <c r="O8774" i="121"/>
  <c r="M8766" i="121"/>
  <c r="M8759" i="121"/>
  <c r="S8744" i="121"/>
  <c r="L8743" i="121"/>
  <c r="R8724" i="121"/>
  <c r="M8717" i="121"/>
  <c r="N8717" i="121"/>
  <c r="O8717" i="121"/>
  <c r="P8717" i="121"/>
  <c r="Q8717" i="121"/>
  <c r="R8717" i="121"/>
  <c r="S8717" i="121"/>
  <c r="N8716" i="121"/>
  <c r="O8716" i="121"/>
  <c r="P8716" i="121"/>
  <c r="Q8716" i="121"/>
  <c r="S8716" i="121"/>
  <c r="L8716" i="121"/>
  <c r="O8715" i="121"/>
  <c r="P8715" i="121"/>
  <c r="R8715" i="121"/>
  <c r="L8715" i="121"/>
  <c r="P8714" i="121"/>
  <c r="Q8714" i="121"/>
  <c r="S8714" i="121"/>
  <c r="M8714" i="121"/>
  <c r="M8702" i="121"/>
  <c r="M8695" i="121"/>
  <c r="R8681" i="121"/>
  <c r="S8680" i="121"/>
  <c r="L8679" i="121"/>
  <c r="R8666" i="121"/>
  <c r="P8660" i="121"/>
  <c r="M8653" i="121"/>
  <c r="N8653" i="121"/>
  <c r="O8653" i="121"/>
  <c r="P8653" i="121"/>
  <c r="Q8653" i="121"/>
  <c r="R8653" i="121"/>
  <c r="S8653" i="121"/>
  <c r="N8652" i="121"/>
  <c r="O8652" i="121"/>
  <c r="P8652" i="121"/>
  <c r="Q8652" i="121"/>
  <c r="S8652" i="121"/>
  <c r="L8652" i="121"/>
  <c r="O8651" i="121"/>
  <c r="P8651" i="121"/>
  <c r="R8651" i="121"/>
  <c r="L8651" i="121"/>
  <c r="P8650" i="121"/>
  <c r="Q8650" i="121"/>
  <c r="S8650" i="121"/>
  <c r="M8650" i="121"/>
  <c r="Q8649" i="121"/>
  <c r="L8649" i="121"/>
  <c r="R8648" i="121"/>
  <c r="M8648" i="121"/>
  <c r="S8647" i="121"/>
  <c r="N8647" i="121"/>
  <c r="L8646" i="121"/>
  <c r="O8646" i="121"/>
  <c r="M8638" i="121"/>
  <c r="M8631" i="121"/>
  <c r="R8617" i="121"/>
  <c r="S8616" i="121"/>
  <c r="L8615" i="121"/>
  <c r="R8602" i="121"/>
  <c r="R8596" i="121"/>
  <c r="M8589" i="121"/>
  <c r="N8589" i="121"/>
  <c r="O8589" i="121"/>
  <c r="P8589" i="121"/>
  <c r="Q8589" i="121"/>
  <c r="R8589" i="121"/>
  <c r="S8589" i="121"/>
  <c r="N8588" i="121"/>
  <c r="O8588" i="121"/>
  <c r="P8588" i="121"/>
  <c r="Q8588" i="121"/>
  <c r="S8588" i="121"/>
  <c r="L8588" i="121"/>
  <c r="O8587" i="121"/>
  <c r="P8587" i="121"/>
  <c r="R8587" i="121"/>
  <c r="L8587" i="121"/>
  <c r="P8586" i="121"/>
  <c r="Q8586" i="121"/>
  <c r="S8586" i="121"/>
  <c r="M8586" i="121"/>
  <c r="Q8585" i="121"/>
  <c r="L8585" i="121"/>
  <c r="R8584" i="121"/>
  <c r="M8584" i="121"/>
  <c r="S8583" i="121"/>
  <c r="N8583" i="121"/>
  <c r="L8582" i="121"/>
  <c r="O8582" i="121"/>
  <c r="M8574" i="121"/>
  <c r="M8567" i="121"/>
  <c r="R8553" i="121"/>
  <c r="S8552" i="121"/>
  <c r="L8551" i="121"/>
  <c r="R8532" i="121"/>
  <c r="M8525" i="121"/>
  <c r="N8525" i="121"/>
  <c r="O8525" i="121"/>
  <c r="P8525" i="121"/>
  <c r="Q8525" i="121"/>
  <c r="R8525" i="121"/>
  <c r="S8525" i="121"/>
  <c r="N8524" i="121"/>
  <c r="O8524" i="121"/>
  <c r="P8524" i="121"/>
  <c r="Q8524" i="121"/>
  <c r="S8524" i="121"/>
  <c r="L8524" i="121"/>
  <c r="O8523" i="121"/>
  <c r="P8523" i="121"/>
  <c r="R8523" i="121"/>
  <c r="L8523" i="121"/>
  <c r="P8522" i="121"/>
  <c r="Q8522" i="121"/>
  <c r="S8522" i="121"/>
  <c r="M8522" i="121"/>
  <c r="Q8521" i="121"/>
  <c r="L8521" i="121"/>
  <c r="R8520" i="121"/>
  <c r="M8520" i="121"/>
  <c r="S8519" i="121"/>
  <c r="N8519" i="121"/>
  <c r="L8518" i="121"/>
  <c r="O8518" i="121"/>
  <c r="M8510" i="121"/>
  <c r="M8503" i="121"/>
  <c r="N8496" i="121"/>
  <c r="R8489" i="121"/>
  <c r="S8488" i="121"/>
  <c r="L8487" i="121"/>
  <c r="Q8475" i="121"/>
  <c r="R8474" i="121"/>
  <c r="R8468" i="121"/>
  <c r="M8461" i="121"/>
  <c r="N8461" i="121"/>
  <c r="O8461" i="121"/>
  <c r="P8461" i="121"/>
  <c r="Q8461" i="121"/>
  <c r="R8461" i="121"/>
  <c r="S8461" i="121"/>
  <c r="N8460" i="121"/>
  <c r="O8460" i="121"/>
  <c r="P8460" i="121"/>
  <c r="Q8460" i="121"/>
  <c r="S8460" i="121"/>
  <c r="L8460" i="121"/>
  <c r="O8459" i="121"/>
  <c r="P8459" i="121"/>
  <c r="R8459" i="121"/>
  <c r="L8459" i="121"/>
  <c r="P8458" i="121"/>
  <c r="Q8458" i="121"/>
  <c r="S8458" i="121"/>
  <c r="M8458" i="121"/>
  <c r="Q8457" i="121"/>
  <c r="L8457" i="121"/>
  <c r="R8456" i="121"/>
  <c r="M8456" i="121"/>
  <c r="S8455" i="121"/>
  <c r="N8455" i="121"/>
  <c r="L8454" i="121"/>
  <c r="O8454" i="121"/>
  <c r="M8446" i="121"/>
  <c r="M8439" i="121"/>
  <c r="M8434" i="121"/>
  <c r="N8434" i="121"/>
  <c r="O8434" i="121"/>
  <c r="Q8434" i="121"/>
  <c r="S8434" i="121"/>
  <c r="L8426" i="121"/>
  <c r="P8426" i="121"/>
  <c r="S8426" i="121"/>
  <c r="M8425" i="121"/>
  <c r="L8422" i="121"/>
  <c r="L8416" i="121"/>
  <c r="R8400" i="121"/>
  <c r="L8400" i="121"/>
  <c r="N8400" i="121"/>
  <c r="P8400" i="121"/>
  <c r="P8390" i="121"/>
  <c r="M8390" i="121"/>
  <c r="R8387" i="121"/>
  <c r="Q8375" i="121"/>
  <c r="P8370" i="121"/>
  <c r="Q8366" i="121"/>
  <c r="M8366" i="121"/>
  <c r="N8366" i="121"/>
  <c r="O8366" i="121"/>
  <c r="P8366" i="121"/>
  <c r="S8366" i="121"/>
  <c r="O8362" i="121"/>
  <c r="O8358" i="121"/>
  <c r="S8358" i="121"/>
  <c r="M8357" i="121"/>
  <c r="N8352" i="121"/>
  <c r="R8352" i="121"/>
  <c r="O8350" i="121"/>
  <c r="S8346" i="121"/>
  <c r="N8346" i="121"/>
  <c r="P8346" i="121"/>
  <c r="Q8346" i="121"/>
  <c r="N8343" i="121"/>
  <c r="M8336" i="121"/>
  <c r="N8334" i="121"/>
  <c r="O8334" i="121"/>
  <c r="S8331" i="121"/>
  <c r="P8330" i="121"/>
  <c r="R8329" i="121"/>
  <c r="S8326" i="121"/>
  <c r="P8323" i="121"/>
  <c r="S8323" i="121"/>
  <c r="M8323" i="121"/>
  <c r="N8323" i="121"/>
  <c r="P8318" i="121"/>
  <c r="O8317" i="121"/>
  <c r="S8317" i="121"/>
  <c r="M8317" i="121"/>
  <c r="O8313" i="121"/>
  <c r="R8313" i="121"/>
  <c r="L8313" i="121"/>
  <c r="P8304" i="121"/>
  <c r="S8301" i="121"/>
  <c r="S8300" i="121"/>
  <c r="M8300" i="121"/>
  <c r="N8300" i="121"/>
  <c r="O8300" i="121"/>
  <c r="P8300" i="121"/>
  <c r="Q8300" i="121"/>
  <c r="R8300" i="121"/>
  <c r="O8295" i="121"/>
  <c r="L8286" i="121"/>
  <c r="O8286" i="121"/>
  <c r="L8279" i="121"/>
  <c r="O8279" i="121"/>
  <c r="N8279" i="121"/>
  <c r="R8235" i="121"/>
  <c r="M8235" i="121"/>
  <c r="O8235" i="121"/>
  <c r="P8168" i="121"/>
  <c r="R8168" i="121"/>
  <c r="R8107" i="121"/>
  <c r="M8107" i="121"/>
  <c r="O8107" i="121"/>
  <c r="M8040" i="121"/>
  <c r="P8040" i="121"/>
  <c r="R8040" i="121"/>
  <c r="M7976" i="121"/>
  <c r="P7976" i="121"/>
  <c r="R7976" i="121"/>
  <c r="R7915" i="121"/>
  <c r="M7915" i="121"/>
  <c r="O7915" i="121"/>
  <c r="P7848" i="121"/>
  <c r="R7848" i="121"/>
  <c r="L7785" i="121"/>
  <c r="O7785" i="121"/>
  <c r="Q7785" i="121"/>
  <c r="N7719" i="121"/>
  <c r="Q7719" i="121"/>
  <c r="S7719" i="121"/>
  <c r="N7661" i="121"/>
  <c r="O7661" i="121"/>
  <c r="P7661" i="121"/>
  <c r="Q7661" i="121"/>
  <c r="S7661" i="121"/>
  <c r="L7661" i="121"/>
  <c r="M7661" i="121"/>
  <c r="M7598" i="121"/>
  <c r="N7598" i="121"/>
  <c r="O7598" i="121"/>
  <c r="P7598" i="121"/>
  <c r="Q7598" i="121"/>
  <c r="R7598" i="121"/>
  <c r="S7598" i="121"/>
  <c r="N7533" i="121"/>
  <c r="O7533" i="121"/>
  <c r="P7533" i="121"/>
  <c r="Q7533" i="121"/>
  <c r="S7533" i="121"/>
  <c r="L7533" i="121"/>
  <c r="M7533" i="121"/>
  <c r="Q7468" i="121"/>
  <c r="L7468" i="121"/>
  <c r="N7468" i="121"/>
  <c r="Q7404" i="121"/>
  <c r="L7404" i="121"/>
  <c r="N7404" i="121"/>
  <c r="N7341" i="121"/>
  <c r="O7341" i="121"/>
  <c r="P7341" i="121"/>
  <c r="Q7341" i="121"/>
  <c r="S7341" i="121"/>
  <c r="L7341" i="121"/>
  <c r="M7341" i="121"/>
  <c r="Q7271" i="121"/>
  <c r="S7271" i="121"/>
  <c r="L7209" i="121"/>
  <c r="Q7209" i="121"/>
  <c r="R7209" i="121"/>
  <c r="M6435" i="121"/>
  <c r="N6435" i="121"/>
  <c r="O6435" i="121"/>
  <c r="P6435" i="121"/>
  <c r="Q6435" i="121"/>
  <c r="R6435" i="121"/>
  <c r="S6435" i="121"/>
  <c r="N10025" i="121"/>
  <c r="O10024" i="121"/>
  <c r="P10023" i="121"/>
  <c r="Q10022" i="121"/>
  <c r="N10017" i="121"/>
  <c r="O10016" i="121"/>
  <c r="P10015" i="121"/>
  <c r="Q10014" i="121"/>
  <c r="N10009" i="121"/>
  <c r="O10008" i="121"/>
  <c r="P10007" i="121"/>
  <c r="Q10006" i="121"/>
  <c r="N10001" i="121"/>
  <c r="O10000" i="121"/>
  <c r="P9999" i="121"/>
  <c r="Q9998" i="121"/>
  <c r="N9993" i="121"/>
  <c r="O9992" i="121"/>
  <c r="P9991" i="121"/>
  <c r="Q9990" i="121"/>
  <c r="N9985" i="121"/>
  <c r="O9984" i="121"/>
  <c r="P9983" i="121"/>
  <c r="Q9982" i="121"/>
  <c r="N9977" i="121"/>
  <c r="O9976" i="121"/>
  <c r="P9975" i="121"/>
  <c r="Q9974" i="121"/>
  <c r="N9969" i="121"/>
  <c r="O9968" i="121"/>
  <c r="P9967" i="121"/>
  <c r="Q9966" i="121"/>
  <c r="N9961" i="121"/>
  <c r="O9960" i="121"/>
  <c r="P9959" i="121"/>
  <c r="Q9958" i="121"/>
  <c r="N9953" i="121"/>
  <c r="O9952" i="121"/>
  <c r="P9951" i="121"/>
  <c r="Q9950" i="121"/>
  <c r="N9945" i="121"/>
  <c r="O9944" i="121"/>
  <c r="P9943" i="121"/>
  <c r="Q9942" i="121"/>
  <c r="N9937" i="121"/>
  <c r="O9936" i="121"/>
  <c r="P9935" i="121"/>
  <c r="Q9934" i="121"/>
  <c r="N9929" i="121"/>
  <c r="O9928" i="121"/>
  <c r="P9927" i="121"/>
  <c r="Q9926" i="121"/>
  <c r="N9921" i="121"/>
  <c r="O9920" i="121"/>
  <c r="P9919" i="121"/>
  <c r="Q9918" i="121"/>
  <c r="N9913" i="121"/>
  <c r="O9912" i="121"/>
  <c r="P9911" i="121"/>
  <c r="Q9910" i="121"/>
  <c r="N9905" i="121"/>
  <c r="O9904" i="121"/>
  <c r="P9903" i="121"/>
  <c r="Q9902" i="121"/>
  <c r="N9897" i="121"/>
  <c r="O9896" i="121"/>
  <c r="P9895" i="121"/>
  <c r="Q9894" i="121"/>
  <c r="N9889" i="121"/>
  <c r="O9888" i="121"/>
  <c r="P9887" i="121"/>
  <c r="Q9886" i="121"/>
  <c r="N9881" i="121"/>
  <c r="O9880" i="121"/>
  <c r="P9879" i="121"/>
  <c r="Q9878" i="121"/>
  <c r="N9873" i="121"/>
  <c r="O9872" i="121"/>
  <c r="P9871" i="121"/>
  <c r="Q9870" i="121"/>
  <c r="N9865" i="121"/>
  <c r="O9864" i="121"/>
  <c r="P9863" i="121"/>
  <c r="Q9862" i="121"/>
  <c r="N9857" i="121"/>
  <c r="O9856" i="121"/>
  <c r="P9855" i="121"/>
  <c r="Q9854" i="121"/>
  <c r="N9849" i="121"/>
  <c r="O9848" i="121"/>
  <c r="P9847" i="121"/>
  <c r="Q9846" i="121"/>
  <c r="N9841" i="121"/>
  <c r="O9840" i="121"/>
  <c r="P9839" i="121"/>
  <c r="Q9838" i="121"/>
  <c r="N9833" i="121"/>
  <c r="O9832" i="121"/>
  <c r="P9831" i="121"/>
  <c r="Q9830" i="121"/>
  <c r="N9825" i="121"/>
  <c r="O9824" i="121"/>
  <c r="P9823" i="121"/>
  <c r="Q9822" i="121"/>
  <c r="N9817" i="121"/>
  <c r="O9816" i="121"/>
  <c r="P9815" i="121"/>
  <c r="Q9814" i="121"/>
  <c r="N9809" i="121"/>
  <c r="O9808" i="121"/>
  <c r="P9807" i="121"/>
  <c r="Q9806" i="121"/>
  <c r="N9801" i="121"/>
  <c r="O9800" i="121"/>
  <c r="P9799" i="121"/>
  <c r="Q9798" i="121"/>
  <c r="N9793" i="121"/>
  <c r="O9792" i="121"/>
  <c r="P9791" i="121"/>
  <c r="Q9790" i="121"/>
  <c r="N9785" i="121"/>
  <c r="O9784" i="121"/>
  <c r="P9783" i="121"/>
  <c r="Q9782" i="121"/>
  <c r="N9777" i="121"/>
  <c r="O9776" i="121"/>
  <c r="P9775" i="121"/>
  <c r="Q9774" i="121"/>
  <c r="N9769" i="121"/>
  <c r="O9768" i="121"/>
  <c r="P9767" i="121"/>
  <c r="Q9766" i="121"/>
  <c r="N9761" i="121"/>
  <c r="O9760" i="121"/>
  <c r="P9759" i="121"/>
  <c r="Q9758" i="121"/>
  <c r="N9753" i="121"/>
  <c r="O9752" i="121"/>
  <c r="P9751" i="121"/>
  <c r="Q9750" i="121"/>
  <c r="N9745" i="121"/>
  <c r="O9744" i="121"/>
  <c r="P9743" i="121"/>
  <c r="Q9742" i="121"/>
  <c r="N9737" i="121"/>
  <c r="O9736" i="121"/>
  <c r="P9735" i="121"/>
  <c r="Q9734" i="121"/>
  <c r="N9729" i="121"/>
  <c r="O9728" i="121"/>
  <c r="P9727" i="121"/>
  <c r="Q9726" i="121"/>
  <c r="N9721" i="121"/>
  <c r="O9720" i="121"/>
  <c r="P9719" i="121"/>
  <c r="Q9718" i="121"/>
  <c r="N9713" i="121"/>
  <c r="O9712" i="121"/>
  <c r="P9711" i="121"/>
  <c r="Q9710" i="121"/>
  <c r="N9705" i="121"/>
  <c r="O9704" i="121"/>
  <c r="P9703" i="121"/>
  <c r="Q9702" i="121"/>
  <c r="N9697" i="121"/>
  <c r="O9696" i="121"/>
  <c r="P9695" i="121"/>
  <c r="Q9694" i="121"/>
  <c r="N9689" i="121"/>
  <c r="O9688" i="121"/>
  <c r="P9687" i="121"/>
  <c r="Q9686" i="121"/>
  <c r="N9681" i="121"/>
  <c r="O9680" i="121"/>
  <c r="P9679" i="121"/>
  <c r="Q9678" i="121"/>
  <c r="N9673" i="121"/>
  <c r="O9672" i="121"/>
  <c r="P9671" i="121"/>
  <c r="Q9670" i="121"/>
  <c r="N9665" i="121"/>
  <c r="O9664" i="121"/>
  <c r="P9663" i="121"/>
  <c r="Q9662" i="121"/>
  <c r="N9657" i="121"/>
  <c r="O9656" i="121"/>
  <c r="P9655" i="121"/>
  <c r="Q9654" i="121"/>
  <c r="N9649" i="121"/>
  <c r="O9648" i="121"/>
  <c r="P9647" i="121"/>
  <c r="Q9646" i="121"/>
  <c r="N9641" i="121"/>
  <c r="O9640" i="121"/>
  <c r="P9639" i="121"/>
  <c r="Q9638" i="121"/>
  <c r="N9633" i="121"/>
  <c r="O9632" i="121"/>
  <c r="P9631" i="121"/>
  <c r="Q9630" i="121"/>
  <c r="N9625" i="121"/>
  <c r="O9624" i="121"/>
  <c r="P9623" i="121"/>
  <c r="Q9622" i="121"/>
  <c r="N9617" i="121"/>
  <c r="O9616" i="121"/>
  <c r="P9615" i="121"/>
  <c r="Q9614" i="121"/>
  <c r="N9609" i="121"/>
  <c r="O9608" i="121"/>
  <c r="P9607" i="121"/>
  <c r="Q9606" i="121"/>
  <c r="N9601" i="121"/>
  <c r="O9600" i="121"/>
  <c r="P9599" i="121"/>
  <c r="Q9598" i="121"/>
  <c r="N9593" i="121"/>
  <c r="O9592" i="121"/>
  <c r="P9591" i="121"/>
  <c r="Q9590" i="121"/>
  <c r="N9585" i="121"/>
  <c r="O9584" i="121"/>
  <c r="P9583" i="121"/>
  <c r="Q9582" i="121"/>
  <c r="N9577" i="121"/>
  <c r="O9576" i="121"/>
  <c r="P9575" i="121"/>
  <c r="Q9574" i="121"/>
  <c r="N9569" i="121"/>
  <c r="O9568" i="121"/>
  <c r="P9567" i="121"/>
  <c r="Q9566" i="121"/>
  <c r="N9561" i="121"/>
  <c r="O9560" i="121"/>
  <c r="P9559" i="121"/>
  <c r="Q9558" i="121"/>
  <c r="N9553" i="121"/>
  <c r="O9552" i="121"/>
  <c r="P9551" i="121"/>
  <c r="Q9550" i="121"/>
  <c r="N9545" i="121"/>
  <c r="O9544" i="121"/>
  <c r="P9543" i="121"/>
  <c r="Q9542" i="121"/>
  <c r="N9537" i="121"/>
  <c r="O9536" i="121"/>
  <c r="P9535" i="121"/>
  <c r="Q9534" i="121"/>
  <c r="N9529" i="121"/>
  <c r="O9528" i="121"/>
  <c r="P9527" i="121"/>
  <c r="Q9526" i="121"/>
  <c r="N9521" i="121"/>
  <c r="O9520" i="121"/>
  <c r="P9519" i="121"/>
  <c r="Q9518" i="121"/>
  <c r="N9513" i="121"/>
  <c r="O9512" i="121"/>
  <c r="P9511" i="121"/>
  <c r="Q9510" i="121"/>
  <c r="N9505" i="121"/>
  <c r="O9504" i="121"/>
  <c r="P9503" i="121"/>
  <c r="Q9502" i="121"/>
  <c r="N9497" i="121"/>
  <c r="O9496" i="121"/>
  <c r="P9495" i="121"/>
  <c r="Q9494" i="121"/>
  <c r="N9489" i="121"/>
  <c r="O9488" i="121"/>
  <c r="P9487" i="121"/>
  <c r="Q9486" i="121"/>
  <c r="N9481" i="121"/>
  <c r="O9480" i="121"/>
  <c r="P9479" i="121"/>
  <c r="Q9478" i="121"/>
  <c r="N9473" i="121"/>
  <c r="O9472" i="121"/>
  <c r="P9471" i="121"/>
  <c r="Q9470" i="121"/>
  <c r="N9465" i="121"/>
  <c r="O9464" i="121"/>
  <c r="P9463" i="121"/>
  <c r="Q9462" i="121"/>
  <c r="N9457" i="121"/>
  <c r="O9456" i="121"/>
  <c r="P9455" i="121"/>
  <c r="Q9454" i="121"/>
  <c r="N9449" i="121"/>
  <c r="O9448" i="121"/>
  <c r="P9447" i="121"/>
  <c r="Q9446" i="121"/>
  <c r="N9441" i="121"/>
  <c r="O9440" i="121"/>
  <c r="P9439" i="121"/>
  <c r="Q9438" i="121"/>
  <c r="N9433" i="121"/>
  <c r="O9432" i="121"/>
  <c r="P9431" i="121"/>
  <c r="Q9430" i="121"/>
  <c r="N9425" i="121"/>
  <c r="O9424" i="121"/>
  <c r="P9423" i="121"/>
  <c r="Q9422" i="121"/>
  <c r="N9417" i="121"/>
  <c r="O9416" i="121"/>
  <c r="P9415" i="121"/>
  <c r="Q9414" i="121"/>
  <c r="N9409" i="121"/>
  <c r="O9408" i="121"/>
  <c r="P9407" i="121"/>
  <c r="Q9406" i="121"/>
  <c r="N9401" i="121"/>
  <c r="O9400" i="121"/>
  <c r="P9399" i="121"/>
  <c r="Q9398" i="121"/>
  <c r="N9393" i="121"/>
  <c r="O9392" i="121"/>
  <c r="P9391" i="121"/>
  <c r="Q9390" i="121"/>
  <c r="N9385" i="121"/>
  <c r="O9384" i="121"/>
  <c r="P9383" i="121"/>
  <c r="Q9382" i="121"/>
  <c r="R9378" i="121"/>
  <c r="R9376" i="121"/>
  <c r="R9374" i="121"/>
  <c r="R9373" i="121"/>
  <c r="Q9372" i="121"/>
  <c r="Q9371" i="121"/>
  <c r="Q9370" i="121"/>
  <c r="Q9369" i="121"/>
  <c r="Q9367" i="121"/>
  <c r="Q9366" i="121"/>
  <c r="P9365" i="121"/>
  <c r="P9364" i="121"/>
  <c r="P9363" i="121"/>
  <c r="P9360" i="121"/>
  <c r="P9359" i="121"/>
  <c r="O9358" i="121"/>
  <c r="O9357" i="121"/>
  <c r="O9356" i="121"/>
  <c r="O9355" i="121"/>
  <c r="O9352" i="121"/>
  <c r="L9346" i="121"/>
  <c r="M9337" i="121"/>
  <c r="N9336" i="121"/>
  <c r="O9335" i="121"/>
  <c r="P9334" i="121"/>
  <c r="Q9333" i="121"/>
  <c r="R9332" i="121"/>
  <c r="S9331" i="121"/>
  <c r="S9322" i="121"/>
  <c r="R9314" i="121"/>
  <c r="R9313" i="121"/>
  <c r="R9312" i="121"/>
  <c r="R9311" i="121"/>
  <c r="R9310" i="121"/>
  <c r="R9309" i="121"/>
  <c r="Q9308" i="121"/>
  <c r="Q9307" i="121"/>
  <c r="Q9305" i="121"/>
  <c r="Q9304" i="121"/>
  <c r="Q9303" i="121"/>
  <c r="Q9302" i="121"/>
  <c r="P9301" i="121"/>
  <c r="P9300" i="121"/>
  <c r="P9299" i="121"/>
  <c r="P9295" i="121"/>
  <c r="O9294" i="121"/>
  <c r="O9293" i="121"/>
  <c r="O9292" i="121"/>
  <c r="O9291" i="121"/>
  <c r="O9288" i="121"/>
  <c r="L9282" i="121"/>
  <c r="M9273" i="121"/>
  <c r="L9272" i="121"/>
  <c r="N9272" i="121"/>
  <c r="L9271" i="121"/>
  <c r="O9271" i="121"/>
  <c r="L9270" i="121"/>
  <c r="P9270" i="121"/>
  <c r="L9269" i="121"/>
  <c r="Q9269" i="121"/>
  <c r="L9268" i="121"/>
  <c r="R9268" i="121"/>
  <c r="L9267" i="121"/>
  <c r="S9267" i="121"/>
  <c r="S9258" i="121"/>
  <c r="R9250" i="121"/>
  <c r="R9242" i="121"/>
  <c r="L9242" i="121"/>
  <c r="N9242" i="121"/>
  <c r="L9238" i="121"/>
  <c r="N9238" i="121"/>
  <c r="P9238" i="121"/>
  <c r="R9238" i="121"/>
  <c r="M9231" i="121"/>
  <c r="N9229" i="121"/>
  <c r="O9229" i="121"/>
  <c r="Q9229" i="121"/>
  <c r="R9229" i="121"/>
  <c r="S9229" i="121"/>
  <c r="R9226" i="121"/>
  <c r="M9224" i="121"/>
  <c r="N9224" i="121"/>
  <c r="R9217" i="121"/>
  <c r="S9217" i="121"/>
  <c r="M9217" i="121"/>
  <c r="N9217" i="121"/>
  <c r="O9217" i="121"/>
  <c r="N9212" i="121"/>
  <c r="O9212" i="121"/>
  <c r="P9212" i="121"/>
  <c r="S9212" i="121"/>
  <c r="L9212" i="121"/>
  <c r="S9200" i="121"/>
  <c r="L9200" i="121"/>
  <c r="O9200" i="121"/>
  <c r="P9200" i="121"/>
  <c r="M9198" i="121"/>
  <c r="N9198" i="121"/>
  <c r="P9198" i="121"/>
  <c r="Q9198" i="121"/>
  <c r="R9198" i="121"/>
  <c r="P9195" i="121"/>
  <c r="L9195" i="121"/>
  <c r="N9192" i="121"/>
  <c r="R9185" i="121"/>
  <c r="S9184" i="121"/>
  <c r="L9183" i="121"/>
  <c r="Q9171" i="121"/>
  <c r="R9170" i="121"/>
  <c r="R9164" i="121"/>
  <c r="M9157" i="121"/>
  <c r="N9157" i="121"/>
  <c r="O9157" i="121"/>
  <c r="P9157" i="121"/>
  <c r="Q9157" i="121"/>
  <c r="R9157" i="121"/>
  <c r="S9157" i="121"/>
  <c r="N9156" i="121"/>
  <c r="O9156" i="121"/>
  <c r="P9156" i="121"/>
  <c r="Q9156" i="121"/>
  <c r="S9156" i="121"/>
  <c r="L9156" i="121"/>
  <c r="O9155" i="121"/>
  <c r="P9155" i="121"/>
  <c r="R9155" i="121"/>
  <c r="L9155" i="121"/>
  <c r="P9154" i="121"/>
  <c r="Q9154" i="121"/>
  <c r="S9154" i="121"/>
  <c r="M9154" i="121"/>
  <c r="Q9153" i="121"/>
  <c r="L9153" i="121"/>
  <c r="R9152" i="121"/>
  <c r="M9152" i="121"/>
  <c r="S9151" i="121"/>
  <c r="N9151" i="121"/>
  <c r="M9142" i="121"/>
  <c r="M9135" i="121"/>
  <c r="N9128" i="121"/>
  <c r="R9121" i="121"/>
  <c r="S9120" i="121"/>
  <c r="L9119" i="121"/>
  <c r="Q9107" i="121"/>
  <c r="R9106" i="121"/>
  <c r="M9100" i="121"/>
  <c r="R9100" i="121"/>
  <c r="M9093" i="121"/>
  <c r="N9093" i="121"/>
  <c r="O9093" i="121"/>
  <c r="P9093" i="121"/>
  <c r="Q9093" i="121"/>
  <c r="R9093" i="121"/>
  <c r="S9093" i="121"/>
  <c r="N9092" i="121"/>
  <c r="O9092" i="121"/>
  <c r="P9092" i="121"/>
  <c r="Q9092" i="121"/>
  <c r="S9092" i="121"/>
  <c r="L9092" i="121"/>
  <c r="O9091" i="121"/>
  <c r="P9091" i="121"/>
  <c r="R9091" i="121"/>
  <c r="L9091" i="121"/>
  <c r="P9090" i="121"/>
  <c r="Q9090" i="121"/>
  <c r="S9090" i="121"/>
  <c r="M9090" i="121"/>
  <c r="Q9089" i="121"/>
  <c r="L9089" i="121"/>
  <c r="R9088" i="121"/>
  <c r="M9088" i="121"/>
  <c r="S9087" i="121"/>
  <c r="N9087" i="121"/>
  <c r="L9086" i="121"/>
  <c r="O9086" i="121"/>
  <c r="M9078" i="121"/>
  <c r="M9071" i="121"/>
  <c r="R9057" i="121"/>
  <c r="S9056" i="121"/>
  <c r="L9055" i="121"/>
  <c r="Q9043" i="121"/>
  <c r="R9042" i="121"/>
  <c r="M9029" i="121"/>
  <c r="N9029" i="121"/>
  <c r="O9029" i="121"/>
  <c r="P9029" i="121"/>
  <c r="Q9029" i="121"/>
  <c r="R9029" i="121"/>
  <c r="S9029" i="121"/>
  <c r="N9028" i="121"/>
  <c r="O9028" i="121"/>
  <c r="P9028" i="121"/>
  <c r="Q9028" i="121"/>
  <c r="S9028" i="121"/>
  <c r="L9028" i="121"/>
  <c r="O9027" i="121"/>
  <c r="P9027" i="121"/>
  <c r="R9027" i="121"/>
  <c r="L9027" i="121"/>
  <c r="P9026" i="121"/>
  <c r="Q9026" i="121"/>
  <c r="S9026" i="121"/>
  <c r="M9026" i="121"/>
  <c r="M9014" i="121"/>
  <c r="M9007" i="121"/>
  <c r="N9000" i="121"/>
  <c r="R8993" i="121"/>
  <c r="S8992" i="121"/>
  <c r="L8991" i="121"/>
  <c r="Q8979" i="121"/>
  <c r="R8978" i="121"/>
  <c r="M8972" i="121"/>
  <c r="R8972" i="121"/>
  <c r="M8965" i="121"/>
  <c r="N8965" i="121"/>
  <c r="O8965" i="121"/>
  <c r="P8965" i="121"/>
  <c r="Q8965" i="121"/>
  <c r="R8965" i="121"/>
  <c r="S8965" i="121"/>
  <c r="N8964" i="121"/>
  <c r="O8964" i="121"/>
  <c r="P8964" i="121"/>
  <c r="Q8964" i="121"/>
  <c r="S8964" i="121"/>
  <c r="L8964" i="121"/>
  <c r="O8963" i="121"/>
  <c r="P8963" i="121"/>
  <c r="R8963" i="121"/>
  <c r="L8963" i="121"/>
  <c r="P8962" i="121"/>
  <c r="Q8962" i="121"/>
  <c r="S8962" i="121"/>
  <c r="M8962" i="121"/>
  <c r="Q8961" i="121"/>
  <c r="L8961" i="121"/>
  <c r="R8960" i="121"/>
  <c r="M8960" i="121"/>
  <c r="S8959" i="121"/>
  <c r="N8959" i="121"/>
  <c r="L8958" i="121"/>
  <c r="O8958" i="121"/>
  <c r="R8929" i="121"/>
  <c r="S8928" i="121"/>
  <c r="L8927" i="121"/>
  <c r="Q8915" i="121"/>
  <c r="R8914" i="121"/>
  <c r="M8901" i="121"/>
  <c r="N8901" i="121"/>
  <c r="O8901" i="121"/>
  <c r="P8901" i="121"/>
  <c r="Q8901" i="121"/>
  <c r="R8901" i="121"/>
  <c r="S8901" i="121"/>
  <c r="N8900" i="121"/>
  <c r="O8900" i="121"/>
  <c r="P8900" i="121"/>
  <c r="Q8900" i="121"/>
  <c r="S8900" i="121"/>
  <c r="L8900" i="121"/>
  <c r="O8899" i="121"/>
  <c r="P8899" i="121"/>
  <c r="R8899" i="121"/>
  <c r="L8899" i="121"/>
  <c r="P8898" i="121"/>
  <c r="Q8898" i="121"/>
  <c r="S8898" i="121"/>
  <c r="M8898" i="121"/>
  <c r="Q8897" i="121"/>
  <c r="L8897" i="121"/>
  <c r="R8896" i="121"/>
  <c r="M8896" i="121"/>
  <c r="S8895" i="121"/>
  <c r="N8895" i="121"/>
  <c r="M8886" i="121"/>
  <c r="M8879" i="121"/>
  <c r="N8872" i="121"/>
  <c r="R8865" i="121"/>
  <c r="S8864" i="121"/>
  <c r="L8863" i="121"/>
  <c r="Q8851" i="121"/>
  <c r="R8850" i="121"/>
  <c r="M8844" i="121"/>
  <c r="R8844" i="121"/>
  <c r="M8837" i="121"/>
  <c r="N8837" i="121"/>
  <c r="O8837" i="121"/>
  <c r="P8837" i="121"/>
  <c r="Q8837" i="121"/>
  <c r="R8837" i="121"/>
  <c r="S8837" i="121"/>
  <c r="N8836" i="121"/>
  <c r="O8836" i="121"/>
  <c r="P8836" i="121"/>
  <c r="Q8836" i="121"/>
  <c r="S8836" i="121"/>
  <c r="L8836" i="121"/>
  <c r="O8835" i="121"/>
  <c r="P8835" i="121"/>
  <c r="R8835" i="121"/>
  <c r="L8835" i="121"/>
  <c r="P8834" i="121"/>
  <c r="Q8834" i="121"/>
  <c r="S8834" i="121"/>
  <c r="M8834" i="121"/>
  <c r="Q8833" i="121"/>
  <c r="L8833" i="121"/>
  <c r="R8832" i="121"/>
  <c r="M8832" i="121"/>
  <c r="S8831" i="121"/>
  <c r="N8831" i="121"/>
  <c r="M8822" i="121"/>
  <c r="M8815" i="121"/>
  <c r="N8808" i="121"/>
  <c r="R8801" i="121"/>
  <c r="S8800" i="121"/>
  <c r="L8799" i="121"/>
  <c r="Q8787" i="121"/>
  <c r="R8786" i="121"/>
  <c r="M8773" i="121"/>
  <c r="N8773" i="121"/>
  <c r="O8773" i="121"/>
  <c r="P8773" i="121"/>
  <c r="Q8773" i="121"/>
  <c r="R8773" i="121"/>
  <c r="S8773" i="121"/>
  <c r="N8772" i="121"/>
  <c r="O8772" i="121"/>
  <c r="P8772" i="121"/>
  <c r="Q8772" i="121"/>
  <c r="S8772" i="121"/>
  <c r="L8772" i="121"/>
  <c r="O8771" i="121"/>
  <c r="P8771" i="121"/>
  <c r="R8771" i="121"/>
  <c r="L8771" i="121"/>
  <c r="P8770" i="121"/>
  <c r="Q8770" i="121"/>
  <c r="S8770" i="121"/>
  <c r="M8770" i="121"/>
  <c r="Q8769" i="121"/>
  <c r="L8769" i="121"/>
  <c r="R8768" i="121"/>
  <c r="M8768" i="121"/>
  <c r="S8767" i="121"/>
  <c r="N8767" i="121"/>
  <c r="L8766" i="121"/>
  <c r="O8766" i="121"/>
  <c r="M8758" i="121"/>
  <c r="M8751" i="121"/>
  <c r="N8744" i="121"/>
  <c r="R8737" i="121"/>
  <c r="S8736" i="121"/>
  <c r="L8735" i="121"/>
  <c r="Q8723" i="121"/>
  <c r="R8722" i="121"/>
  <c r="M8716" i="121"/>
  <c r="R8716" i="121"/>
  <c r="M8709" i="121"/>
  <c r="N8709" i="121"/>
  <c r="O8709" i="121"/>
  <c r="P8709" i="121"/>
  <c r="Q8709" i="121"/>
  <c r="R8709" i="121"/>
  <c r="S8709" i="121"/>
  <c r="N8708" i="121"/>
  <c r="O8708" i="121"/>
  <c r="P8708" i="121"/>
  <c r="Q8708" i="121"/>
  <c r="S8708" i="121"/>
  <c r="L8708" i="121"/>
  <c r="O8707" i="121"/>
  <c r="P8707" i="121"/>
  <c r="R8707" i="121"/>
  <c r="L8707" i="121"/>
  <c r="P8706" i="121"/>
  <c r="Q8706" i="121"/>
  <c r="S8706" i="121"/>
  <c r="M8706" i="121"/>
  <c r="M8694" i="121"/>
  <c r="M8687" i="121"/>
  <c r="N8680" i="121"/>
  <c r="R8673" i="121"/>
  <c r="S8672" i="121"/>
  <c r="L8671" i="121"/>
  <c r="Q8659" i="121"/>
  <c r="R8658" i="121"/>
  <c r="M8652" i="121"/>
  <c r="R8652" i="121"/>
  <c r="M8645" i="121"/>
  <c r="N8645" i="121"/>
  <c r="O8645" i="121"/>
  <c r="P8645" i="121"/>
  <c r="Q8645" i="121"/>
  <c r="R8645" i="121"/>
  <c r="S8645" i="121"/>
  <c r="N8644" i="121"/>
  <c r="O8644" i="121"/>
  <c r="P8644" i="121"/>
  <c r="Q8644" i="121"/>
  <c r="S8644" i="121"/>
  <c r="L8644" i="121"/>
  <c r="O8643" i="121"/>
  <c r="P8643" i="121"/>
  <c r="R8643" i="121"/>
  <c r="L8643" i="121"/>
  <c r="P8642" i="121"/>
  <c r="Q8642" i="121"/>
  <c r="S8642" i="121"/>
  <c r="M8642" i="121"/>
  <c r="Q8641" i="121"/>
  <c r="L8641" i="121"/>
  <c r="R8640" i="121"/>
  <c r="M8640" i="121"/>
  <c r="S8639" i="121"/>
  <c r="N8639" i="121"/>
  <c r="L8638" i="121"/>
  <c r="O8638" i="121"/>
  <c r="M8630" i="121"/>
  <c r="M8623" i="121"/>
  <c r="N8616" i="121"/>
  <c r="R8609" i="121"/>
  <c r="S8608" i="121"/>
  <c r="L8607" i="121"/>
  <c r="Q8595" i="121"/>
  <c r="R8594" i="121"/>
  <c r="M8581" i="121"/>
  <c r="N8581" i="121"/>
  <c r="O8581" i="121"/>
  <c r="P8581" i="121"/>
  <c r="Q8581" i="121"/>
  <c r="R8581" i="121"/>
  <c r="S8581" i="121"/>
  <c r="N8580" i="121"/>
  <c r="O8580" i="121"/>
  <c r="P8580" i="121"/>
  <c r="Q8580" i="121"/>
  <c r="S8580" i="121"/>
  <c r="L8580" i="121"/>
  <c r="O8579" i="121"/>
  <c r="P8579" i="121"/>
  <c r="R8579" i="121"/>
  <c r="L8579" i="121"/>
  <c r="P8578" i="121"/>
  <c r="Q8578" i="121"/>
  <c r="S8578" i="121"/>
  <c r="M8578" i="121"/>
  <c r="Q8577" i="121"/>
  <c r="L8577" i="121"/>
  <c r="R8576" i="121"/>
  <c r="M8576" i="121"/>
  <c r="S8575" i="121"/>
  <c r="N8575" i="121"/>
  <c r="M8566" i="121"/>
  <c r="M8559" i="121"/>
  <c r="N8552" i="121"/>
  <c r="R8545" i="121"/>
  <c r="S8544" i="121"/>
  <c r="L8543" i="121"/>
  <c r="Q8531" i="121"/>
  <c r="R8530" i="121"/>
  <c r="M8517" i="121"/>
  <c r="N8517" i="121"/>
  <c r="O8517" i="121"/>
  <c r="P8517" i="121"/>
  <c r="Q8517" i="121"/>
  <c r="R8517" i="121"/>
  <c r="S8517" i="121"/>
  <c r="N8516" i="121"/>
  <c r="O8516" i="121"/>
  <c r="P8516" i="121"/>
  <c r="Q8516" i="121"/>
  <c r="S8516" i="121"/>
  <c r="L8516" i="121"/>
  <c r="O8515" i="121"/>
  <c r="P8515" i="121"/>
  <c r="R8515" i="121"/>
  <c r="L8515" i="121"/>
  <c r="P8514" i="121"/>
  <c r="Q8514" i="121"/>
  <c r="S8514" i="121"/>
  <c r="M8514" i="121"/>
  <c r="Q8513" i="121"/>
  <c r="L8513" i="121"/>
  <c r="R8512" i="121"/>
  <c r="M8512" i="121"/>
  <c r="S8511" i="121"/>
  <c r="N8511" i="121"/>
  <c r="M8502" i="121"/>
  <c r="M8495" i="121"/>
  <c r="N8488" i="121"/>
  <c r="R8481" i="121"/>
  <c r="S8480" i="121"/>
  <c r="L8479" i="121"/>
  <c r="Q8467" i="121"/>
  <c r="R8466" i="121"/>
  <c r="R8460" i="121"/>
  <c r="M8453" i="121"/>
  <c r="N8453" i="121"/>
  <c r="O8453" i="121"/>
  <c r="P8453" i="121"/>
  <c r="Q8453" i="121"/>
  <c r="R8453" i="121"/>
  <c r="S8453" i="121"/>
  <c r="N8452" i="121"/>
  <c r="O8452" i="121"/>
  <c r="P8452" i="121"/>
  <c r="Q8452" i="121"/>
  <c r="S8452" i="121"/>
  <c r="L8452" i="121"/>
  <c r="O8451" i="121"/>
  <c r="R8451" i="121"/>
  <c r="L8451" i="121"/>
  <c r="P8450" i="121"/>
  <c r="S8450" i="121"/>
  <c r="M8450" i="121"/>
  <c r="Q8449" i="121"/>
  <c r="L8449" i="121"/>
  <c r="R8448" i="121"/>
  <c r="M8448" i="121"/>
  <c r="S8447" i="121"/>
  <c r="N8447" i="121"/>
  <c r="L8446" i="121"/>
  <c r="O8446" i="121"/>
  <c r="M8438" i="121"/>
  <c r="N8433" i="121"/>
  <c r="M8433" i="121"/>
  <c r="O8433" i="121"/>
  <c r="Q8433" i="121"/>
  <c r="S8433" i="121"/>
  <c r="Q8427" i="121"/>
  <c r="L8425" i="121"/>
  <c r="P8425" i="121"/>
  <c r="S8425" i="121"/>
  <c r="L8421" i="121"/>
  <c r="O8419" i="121"/>
  <c r="R8419" i="121"/>
  <c r="L8415" i="121"/>
  <c r="S8409" i="121"/>
  <c r="M8398" i="121"/>
  <c r="L8396" i="121"/>
  <c r="Q8395" i="121"/>
  <c r="N8395" i="121"/>
  <c r="O8395" i="121"/>
  <c r="R8391" i="121"/>
  <c r="P8389" i="121"/>
  <c r="M8389" i="121"/>
  <c r="R8386" i="121"/>
  <c r="P8384" i="121"/>
  <c r="S8384" i="121"/>
  <c r="L8384" i="121"/>
  <c r="S8379" i="121"/>
  <c r="P8369" i="121"/>
  <c r="R8367" i="121"/>
  <c r="R8365" i="121"/>
  <c r="M8365" i="121"/>
  <c r="N8365" i="121"/>
  <c r="O8365" i="121"/>
  <c r="P8365" i="121"/>
  <c r="Q8365" i="121"/>
  <c r="S8365" i="121"/>
  <c r="O8361" i="121"/>
  <c r="Q8359" i="121"/>
  <c r="O8357" i="121"/>
  <c r="S8357" i="121"/>
  <c r="M8355" i="121"/>
  <c r="L8353" i="121"/>
  <c r="N8351" i="121"/>
  <c r="R8351" i="121"/>
  <c r="M8348" i="121"/>
  <c r="O8347" i="121"/>
  <c r="M8345" i="121"/>
  <c r="Q8345" i="121"/>
  <c r="R8339" i="121"/>
  <c r="M8339" i="121"/>
  <c r="O8339" i="121"/>
  <c r="P8339" i="121"/>
  <c r="Q8333" i="121"/>
  <c r="N8333" i="121"/>
  <c r="O8333" i="121"/>
  <c r="S8330" i="121"/>
  <c r="S8325" i="121"/>
  <c r="P8322" i="121"/>
  <c r="S8322" i="121"/>
  <c r="L8322" i="121"/>
  <c r="N8322" i="121"/>
  <c r="R8320" i="121"/>
  <c r="O8316" i="121"/>
  <c r="R8316" i="121"/>
  <c r="M8316" i="121"/>
  <c r="N8312" i="121"/>
  <c r="R8312" i="121"/>
  <c r="L8312" i="121"/>
  <c r="P8299" i="121"/>
  <c r="S8299" i="121"/>
  <c r="N8295" i="121"/>
  <c r="R8288" i="121"/>
  <c r="N8271" i="121"/>
  <c r="Q8271" i="121"/>
  <c r="S8271" i="121"/>
  <c r="S8250" i="121"/>
  <c r="R8249" i="121"/>
  <c r="S8249" i="121"/>
  <c r="M8249" i="121"/>
  <c r="N8249" i="121"/>
  <c r="P8249" i="121"/>
  <c r="O8249" i="121"/>
  <c r="Q8236" i="121"/>
  <c r="L8236" i="121"/>
  <c r="N8236" i="121"/>
  <c r="O8169" i="121"/>
  <c r="Q8169" i="121"/>
  <c r="Q8108" i="121"/>
  <c r="L8108" i="121"/>
  <c r="N8108" i="121"/>
  <c r="L8041" i="121"/>
  <c r="O8041" i="121"/>
  <c r="Q8041" i="121"/>
  <c r="L7977" i="121"/>
  <c r="O7977" i="121"/>
  <c r="Q7977" i="121"/>
  <c r="Q7916" i="121"/>
  <c r="L7916" i="121"/>
  <c r="N7916" i="121"/>
  <c r="O7849" i="121"/>
  <c r="Q7849" i="121"/>
  <c r="S7786" i="121"/>
  <c r="N7786" i="121"/>
  <c r="P7786" i="121"/>
  <c r="M7720" i="121"/>
  <c r="P7720" i="121"/>
  <c r="R7720" i="121"/>
  <c r="M7662" i="121"/>
  <c r="N7662" i="121"/>
  <c r="O7662" i="121"/>
  <c r="P7662" i="121"/>
  <c r="Q7662" i="121"/>
  <c r="R7662" i="121"/>
  <c r="S7662" i="121"/>
  <c r="N7591" i="121"/>
  <c r="Q7591" i="121"/>
  <c r="S7591" i="121"/>
  <c r="M7534" i="121"/>
  <c r="N7534" i="121"/>
  <c r="O7534" i="121"/>
  <c r="P7534" i="121"/>
  <c r="Q7534" i="121"/>
  <c r="R7534" i="121"/>
  <c r="S7534" i="121"/>
  <c r="N7469" i="121"/>
  <c r="O7469" i="121"/>
  <c r="P7469" i="121"/>
  <c r="Q7469" i="121"/>
  <c r="S7469" i="121"/>
  <c r="L7469" i="121"/>
  <c r="M7469" i="121"/>
  <c r="N7405" i="121"/>
  <c r="O7405" i="121"/>
  <c r="P7405" i="121"/>
  <c r="Q7405" i="121"/>
  <c r="S7405" i="121"/>
  <c r="L7405" i="121"/>
  <c r="M7405" i="121"/>
  <c r="M7342" i="121"/>
  <c r="N7342" i="121"/>
  <c r="O7342" i="121"/>
  <c r="P7342" i="121"/>
  <c r="Q7342" i="121"/>
  <c r="R7342" i="121"/>
  <c r="S7342" i="121"/>
  <c r="P7272" i="121"/>
  <c r="R7272" i="121"/>
  <c r="S10027" i="121"/>
  <c r="L10026" i="121"/>
  <c r="M10025" i="121"/>
  <c r="N10024" i="121"/>
  <c r="P10022" i="121"/>
  <c r="R10020" i="121"/>
  <c r="S10019" i="121"/>
  <c r="L10018" i="121"/>
  <c r="M10017" i="121"/>
  <c r="N10016" i="121"/>
  <c r="P10014" i="121"/>
  <c r="R10012" i="121"/>
  <c r="S10011" i="121"/>
  <c r="L10010" i="121"/>
  <c r="M10009" i="121"/>
  <c r="N10008" i="121"/>
  <c r="P10006" i="121"/>
  <c r="S10003" i="121"/>
  <c r="L10002" i="121"/>
  <c r="M10001" i="121"/>
  <c r="N10000" i="121"/>
  <c r="P9998" i="121"/>
  <c r="S9995" i="121"/>
  <c r="L9994" i="121"/>
  <c r="M9993" i="121"/>
  <c r="N9992" i="121"/>
  <c r="P9990" i="121"/>
  <c r="S9987" i="121"/>
  <c r="L9986" i="121"/>
  <c r="M9985" i="121"/>
  <c r="N9984" i="121"/>
  <c r="P9982" i="121"/>
  <c r="S9979" i="121"/>
  <c r="L9978" i="121"/>
  <c r="M9977" i="121"/>
  <c r="N9976" i="121"/>
  <c r="P9974" i="121"/>
  <c r="S9971" i="121"/>
  <c r="L9970" i="121"/>
  <c r="M9969" i="121"/>
  <c r="N9968" i="121"/>
  <c r="P9966" i="121"/>
  <c r="S9963" i="121"/>
  <c r="L9962" i="121"/>
  <c r="M9961" i="121"/>
  <c r="N9960" i="121"/>
  <c r="P9958" i="121"/>
  <c r="S9955" i="121"/>
  <c r="L9954" i="121"/>
  <c r="M9953" i="121"/>
  <c r="N9952" i="121"/>
  <c r="P9950" i="121"/>
  <c r="S9947" i="121"/>
  <c r="L9946" i="121"/>
  <c r="M9945" i="121"/>
  <c r="N9944" i="121"/>
  <c r="P9942" i="121"/>
  <c r="S9939" i="121"/>
  <c r="L9938" i="121"/>
  <c r="M9937" i="121"/>
  <c r="N9936" i="121"/>
  <c r="P9934" i="121"/>
  <c r="S9931" i="121"/>
  <c r="L9930" i="121"/>
  <c r="M9929" i="121"/>
  <c r="N9928" i="121"/>
  <c r="P9926" i="121"/>
  <c r="S9923" i="121"/>
  <c r="L9922" i="121"/>
  <c r="M9921" i="121"/>
  <c r="N9920" i="121"/>
  <c r="P9918" i="121"/>
  <c r="S9915" i="121"/>
  <c r="L9914" i="121"/>
  <c r="M9913" i="121"/>
  <c r="N9912" i="121"/>
  <c r="P9910" i="121"/>
  <c r="S9907" i="121"/>
  <c r="L9906" i="121"/>
  <c r="M9905" i="121"/>
  <c r="N9904" i="121"/>
  <c r="P9902" i="121"/>
  <c r="S9899" i="121"/>
  <c r="L9898" i="121"/>
  <c r="M9897" i="121"/>
  <c r="N9896" i="121"/>
  <c r="P9894" i="121"/>
  <c r="S9891" i="121"/>
  <c r="L9890" i="121"/>
  <c r="M9889" i="121"/>
  <c r="N9888" i="121"/>
  <c r="P9886" i="121"/>
  <c r="S9883" i="121"/>
  <c r="L9882" i="121"/>
  <c r="M9881" i="121"/>
  <c r="N9880" i="121"/>
  <c r="P9878" i="121"/>
  <c r="S9875" i="121"/>
  <c r="L9874" i="121"/>
  <c r="M9873" i="121"/>
  <c r="N9872" i="121"/>
  <c r="P9870" i="121"/>
  <c r="S9867" i="121"/>
  <c r="L9866" i="121"/>
  <c r="M9865" i="121"/>
  <c r="N9864" i="121"/>
  <c r="P9862" i="121"/>
  <c r="S9859" i="121"/>
  <c r="L9858" i="121"/>
  <c r="M9857" i="121"/>
  <c r="N9856" i="121"/>
  <c r="P9854" i="121"/>
  <c r="S9851" i="121"/>
  <c r="L9850" i="121"/>
  <c r="M9849" i="121"/>
  <c r="N9848" i="121"/>
  <c r="P9846" i="121"/>
  <c r="S9843" i="121"/>
  <c r="L9842" i="121"/>
  <c r="M9841" i="121"/>
  <c r="N9840" i="121"/>
  <c r="P9838" i="121"/>
  <c r="S9835" i="121"/>
  <c r="L9834" i="121"/>
  <c r="M9833" i="121"/>
  <c r="N9832" i="121"/>
  <c r="P9830" i="121"/>
  <c r="S9827" i="121"/>
  <c r="L9826" i="121"/>
  <c r="M9825" i="121"/>
  <c r="N9824" i="121"/>
  <c r="P9822" i="121"/>
  <c r="S9819" i="121"/>
  <c r="L9818" i="121"/>
  <c r="M9817" i="121"/>
  <c r="N9816" i="121"/>
  <c r="P9814" i="121"/>
  <c r="S9811" i="121"/>
  <c r="L9810" i="121"/>
  <c r="M9809" i="121"/>
  <c r="N9808" i="121"/>
  <c r="P9806" i="121"/>
  <c r="S9803" i="121"/>
  <c r="L9802" i="121"/>
  <c r="M9801" i="121"/>
  <c r="N9800" i="121"/>
  <c r="P9798" i="121"/>
  <c r="S9795" i="121"/>
  <c r="L9794" i="121"/>
  <c r="M9793" i="121"/>
  <c r="N9792" i="121"/>
  <c r="P9790" i="121"/>
  <c r="S9787" i="121"/>
  <c r="L9786" i="121"/>
  <c r="M9785" i="121"/>
  <c r="N9784" i="121"/>
  <c r="P9782" i="121"/>
  <c r="S9779" i="121"/>
  <c r="L9778" i="121"/>
  <c r="M9777" i="121"/>
  <c r="N9776" i="121"/>
  <c r="P9774" i="121"/>
  <c r="R9772" i="121"/>
  <c r="S9771" i="121"/>
  <c r="L9770" i="121"/>
  <c r="M9769" i="121"/>
  <c r="N9768" i="121"/>
  <c r="P9766" i="121"/>
  <c r="S9763" i="121"/>
  <c r="L9762" i="121"/>
  <c r="M9761" i="121"/>
  <c r="N9760" i="121"/>
  <c r="P9758" i="121"/>
  <c r="S9755" i="121"/>
  <c r="L9754" i="121"/>
  <c r="M9753" i="121"/>
  <c r="N9752" i="121"/>
  <c r="P9750" i="121"/>
  <c r="S9747" i="121"/>
  <c r="L9746" i="121"/>
  <c r="M9745" i="121"/>
  <c r="N9744" i="121"/>
  <c r="P9742" i="121"/>
  <c r="S9739" i="121"/>
  <c r="L9738" i="121"/>
  <c r="M9737" i="121"/>
  <c r="N9736" i="121"/>
  <c r="P9734" i="121"/>
  <c r="S9731" i="121"/>
  <c r="L9730" i="121"/>
  <c r="M9729" i="121"/>
  <c r="N9728" i="121"/>
  <c r="P9726" i="121"/>
  <c r="S9723" i="121"/>
  <c r="L9722" i="121"/>
  <c r="M9721" i="121"/>
  <c r="N9720" i="121"/>
  <c r="P9718" i="121"/>
  <c r="S9715" i="121"/>
  <c r="L9714" i="121"/>
  <c r="M9713" i="121"/>
  <c r="N9712" i="121"/>
  <c r="P9710" i="121"/>
  <c r="S9707" i="121"/>
  <c r="L9706" i="121"/>
  <c r="M9705" i="121"/>
  <c r="N9704" i="121"/>
  <c r="P9702" i="121"/>
  <c r="S9699" i="121"/>
  <c r="L9698" i="121"/>
  <c r="M9697" i="121"/>
  <c r="N9696" i="121"/>
  <c r="P9694" i="121"/>
  <c r="S9691" i="121"/>
  <c r="L9690" i="121"/>
  <c r="M9689" i="121"/>
  <c r="N9688" i="121"/>
  <c r="P9686" i="121"/>
  <c r="S9683" i="121"/>
  <c r="L9682" i="121"/>
  <c r="M9681" i="121"/>
  <c r="N9680" i="121"/>
  <c r="P9678" i="121"/>
  <c r="S9675" i="121"/>
  <c r="L9674" i="121"/>
  <c r="M9673" i="121"/>
  <c r="N9672" i="121"/>
  <c r="P9670" i="121"/>
  <c r="S9667" i="121"/>
  <c r="L9666" i="121"/>
  <c r="M9665" i="121"/>
  <c r="N9664" i="121"/>
  <c r="P9662" i="121"/>
  <c r="S9659" i="121"/>
  <c r="L9658" i="121"/>
  <c r="M9657" i="121"/>
  <c r="N9656" i="121"/>
  <c r="P9654" i="121"/>
  <c r="S9651" i="121"/>
  <c r="L9650" i="121"/>
  <c r="M9649" i="121"/>
  <c r="N9648" i="121"/>
  <c r="P9646" i="121"/>
  <c r="S9643" i="121"/>
  <c r="L9642" i="121"/>
  <c r="M9641" i="121"/>
  <c r="N9640" i="121"/>
  <c r="P9638" i="121"/>
  <c r="S9635" i="121"/>
  <c r="L9634" i="121"/>
  <c r="M9633" i="121"/>
  <c r="N9632" i="121"/>
  <c r="P9630" i="121"/>
  <c r="S9627" i="121"/>
  <c r="L9626" i="121"/>
  <c r="M9625" i="121"/>
  <c r="N9624" i="121"/>
  <c r="P9622" i="121"/>
  <c r="S9619" i="121"/>
  <c r="L9618" i="121"/>
  <c r="M9617" i="121"/>
  <c r="N9616" i="121"/>
  <c r="P9614" i="121"/>
  <c r="S9611" i="121"/>
  <c r="L9610" i="121"/>
  <c r="M9609" i="121"/>
  <c r="N9608" i="121"/>
  <c r="P9606" i="121"/>
  <c r="S9603" i="121"/>
  <c r="L9602" i="121"/>
  <c r="M9601" i="121"/>
  <c r="N9600" i="121"/>
  <c r="P9598" i="121"/>
  <c r="S9595" i="121"/>
  <c r="L9594" i="121"/>
  <c r="M9593" i="121"/>
  <c r="N9592" i="121"/>
  <c r="P9590" i="121"/>
  <c r="S9587" i="121"/>
  <c r="L9586" i="121"/>
  <c r="M9585" i="121"/>
  <c r="N9584" i="121"/>
  <c r="P9582" i="121"/>
  <c r="S9579" i="121"/>
  <c r="L9578" i="121"/>
  <c r="M9577" i="121"/>
  <c r="N9576" i="121"/>
  <c r="P9574" i="121"/>
  <c r="S9571" i="121"/>
  <c r="L9570" i="121"/>
  <c r="M9569" i="121"/>
  <c r="N9568" i="121"/>
  <c r="P9566" i="121"/>
  <c r="S9563" i="121"/>
  <c r="L9562" i="121"/>
  <c r="M9561" i="121"/>
  <c r="N9560" i="121"/>
  <c r="P9558" i="121"/>
  <c r="S9555" i="121"/>
  <c r="L9554" i="121"/>
  <c r="M9553" i="121"/>
  <c r="N9552" i="121"/>
  <c r="P9550" i="121"/>
  <c r="S9547" i="121"/>
  <c r="L9546" i="121"/>
  <c r="M9545" i="121"/>
  <c r="N9544" i="121"/>
  <c r="P9542" i="121"/>
  <c r="S9539" i="121"/>
  <c r="L9538" i="121"/>
  <c r="M9537" i="121"/>
  <c r="N9536" i="121"/>
  <c r="P9534" i="121"/>
  <c r="S9531" i="121"/>
  <c r="L9530" i="121"/>
  <c r="M9529" i="121"/>
  <c r="N9528" i="121"/>
  <c r="P9526" i="121"/>
  <c r="S9523" i="121"/>
  <c r="L9522" i="121"/>
  <c r="M9521" i="121"/>
  <c r="N9520" i="121"/>
  <c r="P9518" i="121"/>
  <c r="S9515" i="121"/>
  <c r="L9514" i="121"/>
  <c r="M9513" i="121"/>
  <c r="N9512" i="121"/>
  <c r="P9510" i="121"/>
  <c r="S9507" i="121"/>
  <c r="L9506" i="121"/>
  <c r="M9505" i="121"/>
  <c r="N9504" i="121"/>
  <c r="P9502" i="121"/>
  <c r="S9499" i="121"/>
  <c r="L9498" i="121"/>
  <c r="M9497" i="121"/>
  <c r="N9496" i="121"/>
  <c r="P9494" i="121"/>
  <c r="S9491" i="121"/>
  <c r="L9490" i="121"/>
  <c r="M9489" i="121"/>
  <c r="N9488" i="121"/>
  <c r="P9486" i="121"/>
  <c r="S9483" i="121"/>
  <c r="L9482" i="121"/>
  <c r="M9481" i="121"/>
  <c r="N9480" i="121"/>
  <c r="P9478" i="121"/>
  <c r="S9475" i="121"/>
  <c r="L9474" i="121"/>
  <c r="M9473" i="121"/>
  <c r="N9472" i="121"/>
  <c r="P9470" i="121"/>
  <c r="R9468" i="121"/>
  <c r="S9467" i="121"/>
  <c r="L9466" i="121"/>
  <c r="M9465" i="121"/>
  <c r="N9464" i="121"/>
  <c r="P9462" i="121"/>
  <c r="R9460" i="121"/>
  <c r="S9459" i="121"/>
  <c r="L9458" i="121"/>
  <c r="M9457" i="121"/>
  <c r="N9456" i="121"/>
  <c r="P9454" i="121"/>
  <c r="S9451" i="121"/>
  <c r="L9450" i="121"/>
  <c r="M9449" i="121"/>
  <c r="N9448" i="121"/>
  <c r="P9446" i="121"/>
  <c r="S9443" i="121"/>
  <c r="L9442" i="121"/>
  <c r="M9441" i="121"/>
  <c r="N9440" i="121"/>
  <c r="P9438" i="121"/>
  <c r="S9435" i="121"/>
  <c r="L9434" i="121"/>
  <c r="M9433" i="121"/>
  <c r="N9432" i="121"/>
  <c r="P9430" i="121"/>
  <c r="S9427" i="121"/>
  <c r="L9426" i="121"/>
  <c r="M9425" i="121"/>
  <c r="N9424" i="121"/>
  <c r="P9422" i="121"/>
  <c r="S9419" i="121"/>
  <c r="L9418" i="121"/>
  <c r="M9417" i="121"/>
  <c r="N9416" i="121"/>
  <c r="P9414" i="121"/>
  <c r="S9411" i="121"/>
  <c r="L9410" i="121"/>
  <c r="M9409" i="121"/>
  <c r="N9408" i="121"/>
  <c r="P9406" i="121"/>
  <c r="S9403" i="121"/>
  <c r="L9402" i="121"/>
  <c r="M9401" i="121"/>
  <c r="N9400" i="121"/>
  <c r="P9398" i="121"/>
  <c r="S9395" i="121"/>
  <c r="L9394" i="121"/>
  <c r="M9393" i="121"/>
  <c r="N9392" i="121"/>
  <c r="P9390" i="121"/>
  <c r="S9387" i="121"/>
  <c r="L9386" i="121"/>
  <c r="M9385" i="121"/>
  <c r="N9384" i="121"/>
  <c r="P9382" i="121"/>
  <c r="P9373" i="121"/>
  <c r="P9372" i="121"/>
  <c r="P9371" i="121"/>
  <c r="P9368" i="121"/>
  <c r="O9361" i="121"/>
  <c r="N9354" i="121"/>
  <c r="L9354" i="121"/>
  <c r="M9350" i="121"/>
  <c r="M9346" i="121"/>
  <c r="M9345" i="121"/>
  <c r="N9344" i="121"/>
  <c r="O9343" i="121"/>
  <c r="P9342" i="121"/>
  <c r="Q9341" i="121"/>
  <c r="L9340" i="121"/>
  <c r="R9340" i="121"/>
  <c r="L9339" i="121"/>
  <c r="S9339" i="121"/>
  <c r="R9323" i="121"/>
  <c r="P9309" i="121"/>
  <c r="P9308" i="121"/>
  <c r="P9307" i="121"/>
  <c r="L9290" i="121"/>
  <c r="M9282" i="121"/>
  <c r="M9281" i="121"/>
  <c r="N9280" i="121"/>
  <c r="O9279" i="121"/>
  <c r="P9278" i="121"/>
  <c r="Q9277" i="121"/>
  <c r="L9276" i="121"/>
  <c r="R9276" i="121"/>
  <c r="L9275" i="121"/>
  <c r="S9275" i="121"/>
  <c r="R9259" i="121"/>
  <c r="O9245" i="121"/>
  <c r="Q9245" i="121"/>
  <c r="S9245" i="121"/>
  <c r="M9242" i="121"/>
  <c r="Q9235" i="121"/>
  <c r="S9235" i="121"/>
  <c r="M9235" i="121"/>
  <c r="L9223" i="121"/>
  <c r="N9219" i="121"/>
  <c r="Q9219" i="121"/>
  <c r="Q9218" i="121"/>
  <c r="M9218" i="121"/>
  <c r="R9212" i="121"/>
  <c r="N9207" i="121"/>
  <c r="M9207" i="121"/>
  <c r="N9205" i="121"/>
  <c r="O9205" i="121"/>
  <c r="Q9205" i="121"/>
  <c r="R9205" i="121"/>
  <c r="S9205" i="121"/>
  <c r="R9202" i="121"/>
  <c r="M9200" i="121"/>
  <c r="N9200" i="121"/>
  <c r="M9191" i="121"/>
  <c r="N9184" i="121"/>
  <c r="S9176" i="121"/>
  <c r="L9175" i="121"/>
  <c r="R9162" i="121"/>
  <c r="M9156" i="121"/>
  <c r="R9156" i="121"/>
  <c r="M9149" i="121"/>
  <c r="N9149" i="121"/>
  <c r="O9149" i="121"/>
  <c r="P9149" i="121"/>
  <c r="Q9149" i="121"/>
  <c r="R9149" i="121"/>
  <c r="S9149" i="121"/>
  <c r="N9148" i="121"/>
  <c r="O9148" i="121"/>
  <c r="P9148" i="121"/>
  <c r="Q9148" i="121"/>
  <c r="S9148" i="121"/>
  <c r="L9148" i="121"/>
  <c r="O9147" i="121"/>
  <c r="P9147" i="121"/>
  <c r="R9147" i="121"/>
  <c r="L9147" i="121"/>
  <c r="P9146" i="121"/>
  <c r="Q9146" i="121"/>
  <c r="S9146" i="121"/>
  <c r="M9146" i="121"/>
  <c r="Q9145" i="121"/>
  <c r="L9145" i="121"/>
  <c r="R9144" i="121"/>
  <c r="M9144" i="121"/>
  <c r="S9143" i="121"/>
  <c r="N9143" i="121"/>
  <c r="M9134" i="121"/>
  <c r="M9127" i="121"/>
  <c r="N9120" i="121"/>
  <c r="R9113" i="121"/>
  <c r="S9112" i="121"/>
  <c r="L9111" i="121"/>
  <c r="N9099" i="121"/>
  <c r="Q9099" i="121"/>
  <c r="R9098" i="121"/>
  <c r="M9092" i="121"/>
  <c r="R9092" i="121"/>
  <c r="M9085" i="121"/>
  <c r="N9085" i="121"/>
  <c r="O9085" i="121"/>
  <c r="P9085" i="121"/>
  <c r="Q9085" i="121"/>
  <c r="R9085" i="121"/>
  <c r="S9085" i="121"/>
  <c r="N9084" i="121"/>
  <c r="O9084" i="121"/>
  <c r="P9084" i="121"/>
  <c r="Q9084" i="121"/>
  <c r="S9084" i="121"/>
  <c r="L9084" i="121"/>
  <c r="O9083" i="121"/>
  <c r="P9083" i="121"/>
  <c r="R9083" i="121"/>
  <c r="L9083" i="121"/>
  <c r="P9082" i="121"/>
  <c r="Q9082" i="121"/>
  <c r="S9082" i="121"/>
  <c r="M9082" i="121"/>
  <c r="Q9081" i="121"/>
  <c r="L9081" i="121"/>
  <c r="R9080" i="121"/>
  <c r="M9080" i="121"/>
  <c r="S9079" i="121"/>
  <c r="N9079" i="121"/>
  <c r="L9078" i="121"/>
  <c r="O9078" i="121"/>
  <c r="M9070" i="121"/>
  <c r="N9056" i="121"/>
  <c r="R9049" i="121"/>
  <c r="S9048" i="121"/>
  <c r="L9047" i="121"/>
  <c r="R9034" i="121"/>
  <c r="M9028" i="121"/>
  <c r="R9028" i="121"/>
  <c r="M9021" i="121"/>
  <c r="N9021" i="121"/>
  <c r="O9021" i="121"/>
  <c r="P9021" i="121"/>
  <c r="Q9021" i="121"/>
  <c r="R9021" i="121"/>
  <c r="S9021" i="121"/>
  <c r="N9020" i="121"/>
  <c r="O9020" i="121"/>
  <c r="P9020" i="121"/>
  <c r="Q9020" i="121"/>
  <c r="S9020" i="121"/>
  <c r="L9020" i="121"/>
  <c r="O9019" i="121"/>
  <c r="R9019" i="121"/>
  <c r="L9019" i="121"/>
  <c r="P9018" i="121"/>
  <c r="S9018" i="121"/>
  <c r="M9018" i="121"/>
  <c r="M9006" i="121"/>
  <c r="M8999" i="121"/>
  <c r="N8992" i="121"/>
  <c r="R8985" i="121"/>
  <c r="S8984" i="121"/>
  <c r="L8983" i="121"/>
  <c r="N8971" i="121"/>
  <c r="Q8971" i="121"/>
  <c r="R8970" i="121"/>
  <c r="R8964" i="121"/>
  <c r="M8957" i="121"/>
  <c r="N8957" i="121"/>
  <c r="O8957" i="121"/>
  <c r="P8957" i="121"/>
  <c r="Q8957" i="121"/>
  <c r="R8957" i="121"/>
  <c r="S8957" i="121"/>
  <c r="N8956" i="121"/>
  <c r="O8956" i="121"/>
  <c r="P8956" i="121"/>
  <c r="Q8956" i="121"/>
  <c r="S8956" i="121"/>
  <c r="L8956" i="121"/>
  <c r="O8955" i="121"/>
  <c r="P8955" i="121"/>
  <c r="R8955" i="121"/>
  <c r="L8955" i="121"/>
  <c r="P8954" i="121"/>
  <c r="Q8954" i="121"/>
  <c r="S8954" i="121"/>
  <c r="M8954" i="121"/>
  <c r="Q8953" i="121"/>
  <c r="L8953" i="121"/>
  <c r="R8952" i="121"/>
  <c r="M8952" i="121"/>
  <c r="S8951" i="121"/>
  <c r="N8951" i="121"/>
  <c r="L8950" i="121"/>
  <c r="O8950" i="121"/>
  <c r="M8942" i="121"/>
  <c r="M8935" i="121"/>
  <c r="N8928" i="121"/>
  <c r="S8920" i="121"/>
  <c r="L8919" i="121"/>
  <c r="N8907" i="121"/>
  <c r="Q8907" i="121"/>
  <c r="R8906" i="121"/>
  <c r="M8900" i="121"/>
  <c r="R8900" i="121"/>
  <c r="M8893" i="121"/>
  <c r="N8893" i="121"/>
  <c r="O8893" i="121"/>
  <c r="P8893" i="121"/>
  <c r="Q8893" i="121"/>
  <c r="R8893" i="121"/>
  <c r="S8893" i="121"/>
  <c r="N8892" i="121"/>
  <c r="O8892" i="121"/>
  <c r="P8892" i="121"/>
  <c r="Q8892" i="121"/>
  <c r="S8892" i="121"/>
  <c r="L8892" i="121"/>
  <c r="O8891" i="121"/>
  <c r="P8891" i="121"/>
  <c r="R8891" i="121"/>
  <c r="L8891" i="121"/>
  <c r="P8890" i="121"/>
  <c r="Q8890" i="121"/>
  <c r="S8890" i="121"/>
  <c r="M8890" i="121"/>
  <c r="Q8889" i="121"/>
  <c r="L8889" i="121"/>
  <c r="R8888" i="121"/>
  <c r="M8888" i="121"/>
  <c r="S8887" i="121"/>
  <c r="N8887" i="121"/>
  <c r="M8871" i="121"/>
  <c r="N8864" i="121"/>
  <c r="R8857" i="121"/>
  <c r="S8856" i="121"/>
  <c r="L8855" i="121"/>
  <c r="N8843" i="121"/>
  <c r="Q8843" i="121"/>
  <c r="R8842" i="121"/>
  <c r="M8836" i="121"/>
  <c r="R8836" i="121"/>
  <c r="M8829" i="121"/>
  <c r="N8829" i="121"/>
  <c r="O8829" i="121"/>
  <c r="P8829" i="121"/>
  <c r="Q8829" i="121"/>
  <c r="R8829" i="121"/>
  <c r="S8829" i="121"/>
  <c r="N8828" i="121"/>
  <c r="O8828" i="121"/>
  <c r="P8828" i="121"/>
  <c r="Q8828" i="121"/>
  <c r="S8828" i="121"/>
  <c r="L8828" i="121"/>
  <c r="O8827" i="121"/>
  <c r="P8827" i="121"/>
  <c r="R8827" i="121"/>
  <c r="L8827" i="121"/>
  <c r="P8826" i="121"/>
  <c r="Q8826" i="121"/>
  <c r="S8826" i="121"/>
  <c r="M8826" i="121"/>
  <c r="Q8825" i="121"/>
  <c r="L8825" i="121"/>
  <c r="R8824" i="121"/>
  <c r="M8824" i="121"/>
  <c r="S8823" i="121"/>
  <c r="N8823" i="121"/>
  <c r="S8814" i="121"/>
  <c r="M8814" i="121"/>
  <c r="M8807" i="121"/>
  <c r="N8800" i="121"/>
  <c r="R8793" i="121"/>
  <c r="S8792" i="121"/>
  <c r="L8791" i="121"/>
  <c r="R8772" i="121"/>
  <c r="M8765" i="121"/>
  <c r="N8765" i="121"/>
  <c r="O8765" i="121"/>
  <c r="P8765" i="121"/>
  <c r="Q8765" i="121"/>
  <c r="R8765" i="121"/>
  <c r="S8765" i="121"/>
  <c r="N8764" i="121"/>
  <c r="O8764" i="121"/>
  <c r="P8764" i="121"/>
  <c r="Q8764" i="121"/>
  <c r="S8764" i="121"/>
  <c r="L8764" i="121"/>
  <c r="O8763" i="121"/>
  <c r="P8763" i="121"/>
  <c r="R8763" i="121"/>
  <c r="L8763" i="121"/>
  <c r="P8762" i="121"/>
  <c r="Q8762" i="121"/>
  <c r="S8762" i="121"/>
  <c r="M8762" i="121"/>
  <c r="Q8761" i="121"/>
  <c r="L8761" i="121"/>
  <c r="R8760" i="121"/>
  <c r="M8760" i="121"/>
  <c r="S8759" i="121"/>
  <c r="N8759" i="121"/>
  <c r="L8758" i="121"/>
  <c r="O8758" i="121"/>
  <c r="M8750" i="121"/>
  <c r="M8743" i="121"/>
  <c r="N8736" i="121"/>
  <c r="S8728" i="121"/>
  <c r="L8727" i="121"/>
  <c r="N8715" i="121"/>
  <c r="Q8715" i="121"/>
  <c r="R8714" i="121"/>
  <c r="M8708" i="121"/>
  <c r="R8708" i="121"/>
  <c r="M8701" i="121"/>
  <c r="N8701" i="121"/>
  <c r="O8701" i="121"/>
  <c r="P8701" i="121"/>
  <c r="Q8701" i="121"/>
  <c r="R8701" i="121"/>
  <c r="S8701" i="121"/>
  <c r="N8700" i="121"/>
  <c r="O8700" i="121"/>
  <c r="P8700" i="121"/>
  <c r="Q8700" i="121"/>
  <c r="S8700" i="121"/>
  <c r="L8700" i="121"/>
  <c r="O8699" i="121"/>
  <c r="R8699" i="121"/>
  <c r="L8699" i="121"/>
  <c r="P8698" i="121"/>
  <c r="S8698" i="121"/>
  <c r="M8698" i="121"/>
  <c r="S8695" i="121"/>
  <c r="N8695" i="121"/>
  <c r="L8694" i="121"/>
  <c r="O8694" i="121"/>
  <c r="M8686" i="121"/>
  <c r="M8679" i="121"/>
  <c r="N8672" i="121"/>
  <c r="S8664" i="121"/>
  <c r="L8663" i="121"/>
  <c r="N8651" i="121"/>
  <c r="Q8651" i="121"/>
  <c r="R8650" i="121"/>
  <c r="R8644" i="121"/>
  <c r="M8637" i="121"/>
  <c r="N8637" i="121"/>
  <c r="O8637" i="121"/>
  <c r="P8637" i="121"/>
  <c r="Q8637" i="121"/>
  <c r="R8637" i="121"/>
  <c r="S8637" i="121"/>
  <c r="N8636" i="121"/>
  <c r="O8636" i="121"/>
  <c r="P8636" i="121"/>
  <c r="Q8636" i="121"/>
  <c r="S8636" i="121"/>
  <c r="L8636" i="121"/>
  <c r="O8635" i="121"/>
  <c r="P8635" i="121"/>
  <c r="R8635" i="121"/>
  <c r="L8635" i="121"/>
  <c r="P8634" i="121"/>
  <c r="Q8634" i="121"/>
  <c r="S8634" i="121"/>
  <c r="M8634" i="121"/>
  <c r="Q8633" i="121"/>
  <c r="L8633" i="121"/>
  <c r="R8632" i="121"/>
  <c r="M8632" i="121"/>
  <c r="S8631" i="121"/>
  <c r="N8631" i="121"/>
  <c r="L8630" i="121"/>
  <c r="O8630" i="121"/>
  <c r="M8622" i="121"/>
  <c r="M8615" i="121"/>
  <c r="N8608" i="121"/>
  <c r="S8600" i="121"/>
  <c r="L8599" i="121"/>
  <c r="Q8587" i="121"/>
  <c r="R8586" i="121"/>
  <c r="M8580" i="121"/>
  <c r="R8580" i="121"/>
  <c r="M8573" i="121"/>
  <c r="N8573" i="121"/>
  <c r="O8573" i="121"/>
  <c r="P8573" i="121"/>
  <c r="Q8573" i="121"/>
  <c r="R8573" i="121"/>
  <c r="S8573" i="121"/>
  <c r="N8572" i="121"/>
  <c r="O8572" i="121"/>
  <c r="P8572" i="121"/>
  <c r="Q8572" i="121"/>
  <c r="S8572" i="121"/>
  <c r="L8572" i="121"/>
  <c r="O8571" i="121"/>
  <c r="P8571" i="121"/>
  <c r="R8571" i="121"/>
  <c r="L8571" i="121"/>
  <c r="P8570" i="121"/>
  <c r="Q8570" i="121"/>
  <c r="S8570" i="121"/>
  <c r="M8570" i="121"/>
  <c r="Q8569" i="121"/>
  <c r="L8569" i="121"/>
  <c r="R8568" i="121"/>
  <c r="M8568" i="121"/>
  <c r="S8567" i="121"/>
  <c r="N8567" i="121"/>
  <c r="L8566" i="121"/>
  <c r="O8566" i="121"/>
  <c r="M8558" i="121"/>
  <c r="M8551" i="121"/>
  <c r="N8544" i="121"/>
  <c r="S8536" i="121"/>
  <c r="L8535" i="121"/>
  <c r="N8523" i="121"/>
  <c r="Q8523" i="121"/>
  <c r="R8522" i="121"/>
  <c r="M8516" i="121"/>
  <c r="R8516" i="121"/>
  <c r="M8509" i="121"/>
  <c r="N8509" i="121"/>
  <c r="O8509" i="121"/>
  <c r="P8509" i="121"/>
  <c r="Q8509" i="121"/>
  <c r="R8509" i="121"/>
  <c r="S8509" i="121"/>
  <c r="N8508" i="121"/>
  <c r="O8508" i="121"/>
  <c r="P8508" i="121"/>
  <c r="Q8508" i="121"/>
  <c r="S8508" i="121"/>
  <c r="L8508" i="121"/>
  <c r="O8507" i="121"/>
  <c r="P8507" i="121"/>
  <c r="R8507" i="121"/>
  <c r="L8507" i="121"/>
  <c r="P8506" i="121"/>
  <c r="Q8506" i="121"/>
  <c r="S8506" i="121"/>
  <c r="M8506" i="121"/>
  <c r="Q8505" i="121"/>
  <c r="L8505" i="121"/>
  <c r="R8504" i="121"/>
  <c r="M8504" i="121"/>
  <c r="S8503" i="121"/>
  <c r="N8503" i="121"/>
  <c r="S8494" i="121"/>
  <c r="M8494" i="121"/>
  <c r="M8487" i="121"/>
  <c r="N8480" i="121"/>
  <c r="R8473" i="121"/>
  <c r="S8472" i="121"/>
  <c r="L8471" i="121"/>
  <c r="Q8459" i="121"/>
  <c r="R8458" i="121"/>
  <c r="R8452" i="121"/>
  <c r="M8445" i="121"/>
  <c r="N8445" i="121"/>
  <c r="O8445" i="121"/>
  <c r="P8445" i="121"/>
  <c r="Q8445" i="121"/>
  <c r="R8445" i="121"/>
  <c r="S8445" i="121"/>
  <c r="N8444" i="121"/>
  <c r="O8444" i="121"/>
  <c r="P8444" i="121"/>
  <c r="Q8444" i="121"/>
  <c r="S8444" i="121"/>
  <c r="L8444" i="121"/>
  <c r="O8443" i="121"/>
  <c r="R8443" i="121"/>
  <c r="L8443" i="121"/>
  <c r="P8442" i="121"/>
  <c r="S8442" i="121"/>
  <c r="M8442" i="121"/>
  <c r="Q8441" i="121"/>
  <c r="L8441" i="121"/>
  <c r="R8440" i="121"/>
  <c r="M8440" i="121"/>
  <c r="S8439" i="121"/>
  <c r="N8439" i="121"/>
  <c r="O8432" i="121"/>
  <c r="M8432" i="121"/>
  <c r="N8432" i="121"/>
  <c r="Q8432" i="121"/>
  <c r="S8432" i="121"/>
  <c r="Q8426" i="121"/>
  <c r="L8424" i="121"/>
  <c r="P8424" i="121"/>
  <c r="S8424" i="121"/>
  <c r="M8423" i="121"/>
  <c r="O8418" i="121"/>
  <c r="R8418" i="121"/>
  <c r="M8416" i="121"/>
  <c r="L8414" i="121"/>
  <c r="S8408" i="121"/>
  <c r="O8402" i="121"/>
  <c r="M8397" i="121"/>
  <c r="Q8394" i="121"/>
  <c r="R8394" i="121"/>
  <c r="N8394" i="121"/>
  <c r="O8394" i="121"/>
  <c r="R8390" i="121"/>
  <c r="P8388" i="121"/>
  <c r="M8388" i="121"/>
  <c r="O8383" i="121"/>
  <c r="S8383" i="121"/>
  <c r="L8383" i="121"/>
  <c r="O8377" i="121"/>
  <c r="P8377" i="121"/>
  <c r="R8377" i="121"/>
  <c r="L8377" i="121"/>
  <c r="R8366" i="121"/>
  <c r="S8364" i="121"/>
  <c r="M8364" i="121"/>
  <c r="N8364" i="121"/>
  <c r="O8364" i="121"/>
  <c r="P8364" i="121"/>
  <c r="Q8364" i="121"/>
  <c r="R8364" i="121"/>
  <c r="N8350" i="121"/>
  <c r="R8350" i="121"/>
  <c r="L8348" i="121"/>
  <c r="M8344" i="121"/>
  <c r="Q8344" i="121"/>
  <c r="S8341" i="121"/>
  <c r="L8338" i="121"/>
  <c r="P8338" i="121"/>
  <c r="R8334" i="121"/>
  <c r="Q8332" i="121"/>
  <c r="N8332" i="121"/>
  <c r="O8332" i="121"/>
  <c r="S8329" i="121"/>
  <c r="N8311" i="121"/>
  <c r="O8311" i="121"/>
  <c r="R8311" i="121"/>
  <c r="L8311" i="121"/>
  <c r="M8306" i="121"/>
  <c r="N8306" i="121"/>
  <c r="O8306" i="121"/>
  <c r="Q8306" i="121"/>
  <c r="R8306" i="121"/>
  <c r="S8306" i="121"/>
  <c r="L8296" i="121"/>
  <c r="Q8296" i="121"/>
  <c r="P8296" i="121"/>
  <c r="S8296" i="121"/>
  <c r="M8296" i="121"/>
  <c r="L8284" i="121"/>
  <c r="N8284" i="121"/>
  <c r="N8277" i="121"/>
  <c r="O8277" i="121"/>
  <c r="Q8277" i="121"/>
  <c r="L8277" i="121"/>
  <c r="S8277" i="121"/>
  <c r="M8277" i="121"/>
  <c r="S8269" i="121"/>
  <c r="O8268" i="121"/>
  <c r="P8268" i="121"/>
  <c r="R8268" i="121"/>
  <c r="S8268" i="121"/>
  <c r="M8268" i="121"/>
  <c r="N8268" i="121"/>
  <c r="P8261" i="121"/>
  <c r="O8259" i="121"/>
  <c r="R8259" i="121"/>
  <c r="N8237" i="121"/>
  <c r="O8237" i="121"/>
  <c r="P8237" i="121"/>
  <c r="Q8237" i="121"/>
  <c r="S8237" i="121"/>
  <c r="L8237" i="121"/>
  <c r="M8237" i="121"/>
  <c r="N8170" i="121"/>
  <c r="P8170" i="121"/>
  <c r="N8109" i="121"/>
  <c r="O8109" i="121"/>
  <c r="P8109" i="121"/>
  <c r="Q8109" i="121"/>
  <c r="S8109" i="121"/>
  <c r="L8109" i="121"/>
  <c r="M8109" i="121"/>
  <c r="S8042" i="121"/>
  <c r="N8042" i="121"/>
  <c r="P8042" i="121"/>
  <c r="S7978" i="121"/>
  <c r="N7978" i="121"/>
  <c r="P7978" i="121"/>
  <c r="N7917" i="121"/>
  <c r="O7917" i="121"/>
  <c r="P7917" i="121"/>
  <c r="Q7917" i="121"/>
  <c r="S7917" i="121"/>
  <c r="L7917" i="121"/>
  <c r="M7917" i="121"/>
  <c r="N7850" i="121"/>
  <c r="P7850" i="121"/>
  <c r="R7787" i="121"/>
  <c r="M7787" i="121"/>
  <c r="O7787" i="121"/>
  <c r="L7721" i="121"/>
  <c r="O7721" i="121"/>
  <c r="Q7721" i="121"/>
  <c r="N7655" i="121"/>
  <c r="Q7655" i="121"/>
  <c r="S7655" i="121"/>
  <c r="M7592" i="121"/>
  <c r="P7592" i="121"/>
  <c r="R7592" i="121"/>
  <c r="N7527" i="121"/>
  <c r="Q7527" i="121"/>
  <c r="S7527" i="121"/>
  <c r="M7470" i="121"/>
  <c r="N7470" i="121"/>
  <c r="O7470" i="121"/>
  <c r="P7470" i="121"/>
  <c r="Q7470" i="121"/>
  <c r="R7470" i="121"/>
  <c r="S7470" i="121"/>
  <c r="M7406" i="121"/>
  <c r="N7406" i="121"/>
  <c r="O7406" i="121"/>
  <c r="P7406" i="121"/>
  <c r="Q7406" i="121"/>
  <c r="R7406" i="121"/>
  <c r="S7406" i="121"/>
  <c r="N7335" i="121"/>
  <c r="Q7335" i="121"/>
  <c r="S7335" i="121"/>
  <c r="O7273" i="121"/>
  <c r="Q7273" i="121"/>
  <c r="M7215" i="121"/>
  <c r="R7215" i="121"/>
  <c r="S7215" i="121"/>
  <c r="N6924" i="121"/>
  <c r="S6924" i="121"/>
  <c r="O10022" i="121"/>
  <c r="O10014" i="121"/>
  <c r="O9958" i="121"/>
  <c r="O9950" i="121"/>
  <c r="O9638" i="121"/>
  <c r="L9362" i="121"/>
  <c r="M9353" i="121"/>
  <c r="N9352" i="121"/>
  <c r="O9351" i="121"/>
  <c r="Q9349" i="121"/>
  <c r="R9348" i="121"/>
  <c r="S9347" i="121"/>
  <c r="P9313" i="121"/>
  <c r="P9312" i="121"/>
  <c r="L9298" i="121"/>
  <c r="M9289" i="121"/>
  <c r="N9288" i="121"/>
  <c r="O9287" i="121"/>
  <c r="P9286" i="121"/>
  <c r="Q9285" i="121"/>
  <c r="R9284" i="121"/>
  <c r="S9283" i="121"/>
  <c r="S9274" i="121"/>
  <c r="S9273" i="121"/>
  <c r="R9265" i="121"/>
  <c r="Q9258" i="121"/>
  <c r="S9249" i="121"/>
  <c r="M9249" i="121"/>
  <c r="O9249" i="121"/>
  <c r="M9239" i="121"/>
  <c r="O9239" i="121"/>
  <c r="Q9239" i="121"/>
  <c r="P9236" i="121"/>
  <c r="L9236" i="121"/>
  <c r="R9233" i="121"/>
  <c r="S9233" i="121"/>
  <c r="M9233" i="121"/>
  <c r="N9233" i="121"/>
  <c r="O9233" i="121"/>
  <c r="S9230" i="121"/>
  <c r="O9228" i="121"/>
  <c r="P9228" i="121"/>
  <c r="S9228" i="121"/>
  <c r="L9228" i="121"/>
  <c r="S9216" i="121"/>
  <c r="L9216" i="121"/>
  <c r="O9216" i="121"/>
  <c r="P9216" i="121"/>
  <c r="M9214" i="121"/>
  <c r="N9214" i="121"/>
  <c r="P9214" i="121"/>
  <c r="Q9214" i="121"/>
  <c r="R9214" i="121"/>
  <c r="P9211" i="121"/>
  <c r="L9211" i="121"/>
  <c r="L9199" i="121"/>
  <c r="P9199" i="121"/>
  <c r="N9195" i="121"/>
  <c r="Q9195" i="121"/>
  <c r="Q9194" i="121"/>
  <c r="M9194" i="121"/>
  <c r="M9190" i="121"/>
  <c r="M9183" i="121"/>
  <c r="N9176" i="121"/>
  <c r="R9169" i="121"/>
  <c r="S9168" i="121"/>
  <c r="L9167" i="121"/>
  <c r="O9162" i="121"/>
  <c r="N9155" i="121"/>
  <c r="Q9155" i="121"/>
  <c r="R9154" i="121"/>
  <c r="M9148" i="121"/>
  <c r="R9148" i="121"/>
  <c r="M9141" i="121"/>
  <c r="N9141" i="121"/>
  <c r="O9141" i="121"/>
  <c r="P9141" i="121"/>
  <c r="Q9141" i="121"/>
  <c r="R9141" i="121"/>
  <c r="S9141" i="121"/>
  <c r="N9140" i="121"/>
  <c r="O9140" i="121"/>
  <c r="P9140" i="121"/>
  <c r="Q9140" i="121"/>
  <c r="S9140" i="121"/>
  <c r="L9140" i="121"/>
  <c r="O9139" i="121"/>
  <c r="P9139" i="121"/>
  <c r="R9139" i="121"/>
  <c r="L9139" i="121"/>
  <c r="P9138" i="121"/>
  <c r="Q9138" i="121"/>
  <c r="S9138" i="121"/>
  <c r="M9138" i="121"/>
  <c r="Q9137" i="121"/>
  <c r="L9137" i="121"/>
  <c r="R9136" i="121"/>
  <c r="M9136" i="121"/>
  <c r="S9135" i="121"/>
  <c r="N9135" i="121"/>
  <c r="M9126" i="121"/>
  <c r="M9119" i="121"/>
  <c r="N9112" i="121"/>
  <c r="R9105" i="121"/>
  <c r="S9104" i="121"/>
  <c r="L9103" i="121"/>
  <c r="O9098" i="121"/>
  <c r="Q9091" i="121"/>
  <c r="R9090" i="121"/>
  <c r="R9084" i="121"/>
  <c r="M9077" i="121"/>
  <c r="N9077" i="121"/>
  <c r="O9077" i="121"/>
  <c r="P9077" i="121"/>
  <c r="Q9077" i="121"/>
  <c r="R9077" i="121"/>
  <c r="S9077" i="121"/>
  <c r="N9076" i="121"/>
  <c r="O9076" i="121"/>
  <c r="P9076" i="121"/>
  <c r="Q9076" i="121"/>
  <c r="S9076" i="121"/>
  <c r="L9076" i="121"/>
  <c r="O9075" i="121"/>
  <c r="P9075" i="121"/>
  <c r="R9075" i="121"/>
  <c r="L9075" i="121"/>
  <c r="P9074" i="121"/>
  <c r="Q9074" i="121"/>
  <c r="S9074" i="121"/>
  <c r="M9074" i="121"/>
  <c r="Q9073" i="121"/>
  <c r="L9073" i="121"/>
  <c r="R9072" i="121"/>
  <c r="M9072" i="121"/>
  <c r="S9071" i="121"/>
  <c r="N9071" i="121"/>
  <c r="L9070" i="121"/>
  <c r="O9070" i="121"/>
  <c r="M9062" i="121"/>
  <c r="M9055" i="121"/>
  <c r="N9048" i="121"/>
  <c r="R9041" i="121"/>
  <c r="S9040" i="121"/>
  <c r="L9039" i="121"/>
  <c r="O9034" i="121"/>
  <c r="N9027" i="121"/>
  <c r="Q9027" i="121"/>
  <c r="R9026" i="121"/>
  <c r="M9020" i="121"/>
  <c r="R9020" i="121"/>
  <c r="M9013" i="121"/>
  <c r="N9013" i="121"/>
  <c r="O9013" i="121"/>
  <c r="P9013" i="121"/>
  <c r="Q9013" i="121"/>
  <c r="R9013" i="121"/>
  <c r="S9013" i="121"/>
  <c r="N9012" i="121"/>
  <c r="O9012" i="121"/>
  <c r="P9012" i="121"/>
  <c r="Q9012" i="121"/>
  <c r="S9012" i="121"/>
  <c r="L9012" i="121"/>
  <c r="O9011" i="121"/>
  <c r="R9011" i="121"/>
  <c r="L9011" i="121"/>
  <c r="P9010" i="121"/>
  <c r="S9010" i="121"/>
  <c r="M9010" i="121"/>
  <c r="S9007" i="121"/>
  <c r="N9007" i="121"/>
  <c r="L9006" i="121"/>
  <c r="O9006" i="121"/>
  <c r="M8998" i="121"/>
  <c r="M8991" i="121"/>
  <c r="N8984" i="121"/>
  <c r="R8977" i="121"/>
  <c r="S8976" i="121"/>
  <c r="L8975" i="121"/>
  <c r="L8974" i="121"/>
  <c r="O8970" i="121"/>
  <c r="R8962" i="121"/>
  <c r="R8956" i="121"/>
  <c r="M8949" i="121"/>
  <c r="N8949" i="121"/>
  <c r="O8949" i="121"/>
  <c r="P8949" i="121"/>
  <c r="Q8949" i="121"/>
  <c r="R8949" i="121"/>
  <c r="S8949" i="121"/>
  <c r="N8948" i="121"/>
  <c r="O8948" i="121"/>
  <c r="P8948" i="121"/>
  <c r="Q8948" i="121"/>
  <c r="S8948" i="121"/>
  <c r="L8948" i="121"/>
  <c r="O8947" i="121"/>
  <c r="P8947" i="121"/>
  <c r="R8947" i="121"/>
  <c r="L8947" i="121"/>
  <c r="P8946" i="121"/>
  <c r="Q8946" i="121"/>
  <c r="S8946" i="121"/>
  <c r="M8946" i="121"/>
  <c r="Q8945" i="121"/>
  <c r="L8945" i="121"/>
  <c r="R8944" i="121"/>
  <c r="M8944" i="121"/>
  <c r="S8943" i="121"/>
  <c r="N8943" i="121"/>
  <c r="L8942" i="121"/>
  <c r="O8942" i="121"/>
  <c r="M8934" i="121"/>
  <c r="M8927" i="121"/>
  <c r="N8920" i="121"/>
  <c r="R8913" i="121"/>
  <c r="S8912" i="121"/>
  <c r="L8911" i="121"/>
  <c r="O8906" i="121"/>
  <c r="N8899" i="121"/>
  <c r="Q8899" i="121"/>
  <c r="R8898" i="121"/>
  <c r="M8892" i="121"/>
  <c r="R8892" i="121"/>
  <c r="M8885" i="121"/>
  <c r="N8885" i="121"/>
  <c r="O8885" i="121"/>
  <c r="P8885" i="121"/>
  <c r="Q8885" i="121"/>
  <c r="R8885" i="121"/>
  <c r="S8885" i="121"/>
  <c r="N8884" i="121"/>
  <c r="O8884" i="121"/>
  <c r="P8884" i="121"/>
  <c r="Q8884" i="121"/>
  <c r="S8884" i="121"/>
  <c r="L8884" i="121"/>
  <c r="O8883" i="121"/>
  <c r="P8883" i="121"/>
  <c r="R8883" i="121"/>
  <c r="L8883" i="121"/>
  <c r="P8882" i="121"/>
  <c r="Q8882" i="121"/>
  <c r="S8882" i="121"/>
  <c r="M8882" i="121"/>
  <c r="Q8881" i="121"/>
  <c r="L8881" i="121"/>
  <c r="R8880" i="121"/>
  <c r="M8880" i="121"/>
  <c r="S8879" i="121"/>
  <c r="N8879" i="121"/>
  <c r="M8870" i="121"/>
  <c r="M8863" i="121"/>
  <c r="N8856" i="121"/>
  <c r="R8849" i="121"/>
  <c r="S8848" i="121"/>
  <c r="L8847" i="121"/>
  <c r="O8842" i="121"/>
  <c r="N8835" i="121"/>
  <c r="Q8835" i="121"/>
  <c r="R8834" i="121"/>
  <c r="M8828" i="121"/>
  <c r="R8828" i="121"/>
  <c r="M8821" i="121"/>
  <c r="N8821" i="121"/>
  <c r="O8821" i="121"/>
  <c r="P8821" i="121"/>
  <c r="Q8821" i="121"/>
  <c r="R8821" i="121"/>
  <c r="S8821" i="121"/>
  <c r="N8820" i="121"/>
  <c r="O8820" i="121"/>
  <c r="P8820" i="121"/>
  <c r="Q8820" i="121"/>
  <c r="S8820" i="121"/>
  <c r="L8820" i="121"/>
  <c r="O8819" i="121"/>
  <c r="P8819" i="121"/>
  <c r="R8819" i="121"/>
  <c r="L8819" i="121"/>
  <c r="P8818" i="121"/>
  <c r="Q8818" i="121"/>
  <c r="S8818" i="121"/>
  <c r="M8818" i="121"/>
  <c r="Q8817" i="121"/>
  <c r="L8817" i="121"/>
  <c r="R8816" i="121"/>
  <c r="M8816" i="121"/>
  <c r="S8815" i="121"/>
  <c r="N8815" i="121"/>
  <c r="M8806" i="121"/>
  <c r="M8799" i="121"/>
  <c r="N8792" i="121"/>
  <c r="R8785" i="121"/>
  <c r="S8784" i="121"/>
  <c r="L8783" i="121"/>
  <c r="R8770" i="121"/>
  <c r="R8764" i="121"/>
  <c r="M8757" i="121"/>
  <c r="N8757" i="121"/>
  <c r="O8757" i="121"/>
  <c r="P8757" i="121"/>
  <c r="Q8757" i="121"/>
  <c r="R8757" i="121"/>
  <c r="S8757" i="121"/>
  <c r="N8756" i="121"/>
  <c r="O8756" i="121"/>
  <c r="P8756" i="121"/>
  <c r="Q8756" i="121"/>
  <c r="S8756" i="121"/>
  <c r="L8756" i="121"/>
  <c r="O8755" i="121"/>
  <c r="P8755" i="121"/>
  <c r="R8755" i="121"/>
  <c r="L8755" i="121"/>
  <c r="P8754" i="121"/>
  <c r="Q8754" i="121"/>
  <c r="S8754" i="121"/>
  <c r="M8754" i="121"/>
  <c r="Q8753" i="121"/>
  <c r="L8753" i="121"/>
  <c r="R8752" i="121"/>
  <c r="M8752" i="121"/>
  <c r="S8751" i="121"/>
  <c r="N8751" i="121"/>
  <c r="L8750" i="121"/>
  <c r="O8750" i="121"/>
  <c r="M8742" i="121"/>
  <c r="M8735" i="121"/>
  <c r="N8728" i="121"/>
  <c r="R8721" i="121"/>
  <c r="S8720" i="121"/>
  <c r="L8719" i="121"/>
  <c r="L8718" i="121"/>
  <c r="O8714" i="121"/>
  <c r="N8707" i="121"/>
  <c r="Q8707" i="121"/>
  <c r="R8706" i="121"/>
  <c r="M8700" i="121"/>
  <c r="R8700" i="121"/>
  <c r="M8693" i="121"/>
  <c r="N8693" i="121"/>
  <c r="O8693" i="121"/>
  <c r="P8693" i="121"/>
  <c r="Q8693" i="121"/>
  <c r="R8693" i="121"/>
  <c r="S8693" i="121"/>
  <c r="N8692" i="121"/>
  <c r="O8692" i="121"/>
  <c r="P8692" i="121"/>
  <c r="Q8692" i="121"/>
  <c r="S8692" i="121"/>
  <c r="L8692" i="121"/>
  <c r="O8691" i="121"/>
  <c r="P8691" i="121"/>
  <c r="R8691" i="121"/>
  <c r="L8691" i="121"/>
  <c r="P8690" i="121"/>
  <c r="Q8690" i="121"/>
  <c r="S8690" i="121"/>
  <c r="M8690" i="121"/>
  <c r="Q8689" i="121"/>
  <c r="L8689" i="121"/>
  <c r="R8688" i="121"/>
  <c r="M8688" i="121"/>
  <c r="S8687" i="121"/>
  <c r="N8687" i="121"/>
  <c r="L8686" i="121"/>
  <c r="O8686" i="121"/>
  <c r="M8678" i="121"/>
  <c r="M8671" i="121"/>
  <c r="N8664" i="121"/>
  <c r="R8657" i="121"/>
  <c r="S8656" i="121"/>
  <c r="L8655" i="121"/>
  <c r="O8650" i="121"/>
  <c r="N8643" i="121"/>
  <c r="Q8643" i="121"/>
  <c r="R8642" i="121"/>
  <c r="M8636" i="121"/>
  <c r="R8636" i="121"/>
  <c r="M8629" i="121"/>
  <c r="N8629" i="121"/>
  <c r="O8629" i="121"/>
  <c r="P8629" i="121"/>
  <c r="Q8629" i="121"/>
  <c r="R8629" i="121"/>
  <c r="S8629" i="121"/>
  <c r="N8628" i="121"/>
  <c r="O8628" i="121"/>
  <c r="P8628" i="121"/>
  <c r="Q8628" i="121"/>
  <c r="S8628" i="121"/>
  <c r="L8628" i="121"/>
  <c r="O8627" i="121"/>
  <c r="P8627" i="121"/>
  <c r="R8627" i="121"/>
  <c r="L8627" i="121"/>
  <c r="P8626" i="121"/>
  <c r="Q8626" i="121"/>
  <c r="S8626" i="121"/>
  <c r="M8626" i="121"/>
  <c r="Q8625" i="121"/>
  <c r="L8625" i="121"/>
  <c r="R8624" i="121"/>
  <c r="M8624" i="121"/>
  <c r="S8623" i="121"/>
  <c r="N8623" i="121"/>
  <c r="L8622" i="121"/>
  <c r="O8622" i="121"/>
  <c r="M8614" i="121"/>
  <c r="M8607" i="121"/>
  <c r="N8600" i="121"/>
  <c r="R8593" i="121"/>
  <c r="S8592" i="121"/>
  <c r="L8591" i="121"/>
  <c r="O8586" i="121"/>
  <c r="Q8579" i="121"/>
  <c r="R8578" i="121"/>
  <c r="R8572" i="121"/>
  <c r="M8565" i="121"/>
  <c r="N8565" i="121"/>
  <c r="O8565" i="121"/>
  <c r="P8565" i="121"/>
  <c r="Q8565" i="121"/>
  <c r="R8565" i="121"/>
  <c r="S8565" i="121"/>
  <c r="N8564" i="121"/>
  <c r="O8564" i="121"/>
  <c r="P8564" i="121"/>
  <c r="Q8564" i="121"/>
  <c r="S8564" i="121"/>
  <c r="L8564" i="121"/>
  <c r="O8563" i="121"/>
  <c r="P8563" i="121"/>
  <c r="R8563" i="121"/>
  <c r="L8563" i="121"/>
  <c r="P8562" i="121"/>
  <c r="Q8562" i="121"/>
  <c r="S8562" i="121"/>
  <c r="M8562" i="121"/>
  <c r="Q8561" i="121"/>
  <c r="L8561" i="121"/>
  <c r="R8560" i="121"/>
  <c r="M8560" i="121"/>
  <c r="S8559" i="121"/>
  <c r="N8559" i="121"/>
  <c r="L8558" i="121"/>
  <c r="O8558" i="121"/>
  <c r="M8550" i="121"/>
  <c r="M8543" i="121"/>
  <c r="N8536" i="121"/>
  <c r="R8529" i="121"/>
  <c r="S8528" i="121"/>
  <c r="L8527" i="121"/>
  <c r="O8522" i="121"/>
  <c r="N8515" i="121"/>
  <c r="Q8515" i="121"/>
  <c r="R8514" i="121"/>
  <c r="M8508" i="121"/>
  <c r="R8508" i="121"/>
  <c r="M8501" i="121"/>
  <c r="N8501" i="121"/>
  <c r="O8501" i="121"/>
  <c r="P8501" i="121"/>
  <c r="Q8501" i="121"/>
  <c r="R8501" i="121"/>
  <c r="S8501" i="121"/>
  <c r="N8500" i="121"/>
  <c r="O8500" i="121"/>
  <c r="P8500" i="121"/>
  <c r="Q8500" i="121"/>
  <c r="S8500" i="121"/>
  <c r="L8500" i="121"/>
  <c r="O8499" i="121"/>
  <c r="P8499" i="121"/>
  <c r="R8499" i="121"/>
  <c r="L8499" i="121"/>
  <c r="P8498" i="121"/>
  <c r="Q8498" i="121"/>
  <c r="S8498" i="121"/>
  <c r="M8498" i="121"/>
  <c r="Q8497" i="121"/>
  <c r="L8497" i="121"/>
  <c r="R8496" i="121"/>
  <c r="M8496" i="121"/>
  <c r="S8495" i="121"/>
  <c r="N8495" i="121"/>
  <c r="S8486" i="121"/>
  <c r="M8486" i="121"/>
  <c r="M8479" i="121"/>
  <c r="N8472" i="121"/>
  <c r="R8465" i="121"/>
  <c r="S8464" i="121"/>
  <c r="L8463" i="121"/>
  <c r="O8458" i="121"/>
  <c r="N8451" i="121"/>
  <c r="P8451" i="121"/>
  <c r="Q8450" i="121"/>
  <c r="M8444" i="121"/>
  <c r="R8444" i="121"/>
  <c r="M8437" i="121"/>
  <c r="N8437" i="121"/>
  <c r="O8437" i="121"/>
  <c r="P8437" i="121"/>
  <c r="Q8437" i="121"/>
  <c r="R8437" i="121"/>
  <c r="S8437" i="121"/>
  <c r="N8436" i="121"/>
  <c r="O8436" i="121"/>
  <c r="P8436" i="121"/>
  <c r="Q8436" i="121"/>
  <c r="S8436" i="121"/>
  <c r="L8436" i="121"/>
  <c r="P8431" i="121"/>
  <c r="M8431" i="121"/>
  <c r="N8431" i="121"/>
  <c r="O8431" i="121"/>
  <c r="Q8431" i="121"/>
  <c r="S8431" i="121"/>
  <c r="N8427" i="121"/>
  <c r="Q8425" i="121"/>
  <c r="O8423" i="121"/>
  <c r="S8423" i="121"/>
  <c r="M8422" i="121"/>
  <c r="P8419" i="121"/>
  <c r="O8417" i="121"/>
  <c r="Q8417" i="121"/>
  <c r="R8417" i="121"/>
  <c r="M8415" i="121"/>
  <c r="N8411" i="121"/>
  <c r="Q8411" i="121"/>
  <c r="S8407" i="121"/>
  <c r="M8401" i="121"/>
  <c r="M8396" i="121"/>
  <c r="Q8393" i="121"/>
  <c r="M8393" i="121"/>
  <c r="O8393" i="121"/>
  <c r="S8391" i="121"/>
  <c r="O8390" i="121"/>
  <c r="O8382" i="121"/>
  <c r="S8382" i="121"/>
  <c r="L8382" i="121"/>
  <c r="Q8379" i="121"/>
  <c r="N8376" i="121"/>
  <c r="P8376" i="121"/>
  <c r="R8376" i="121"/>
  <c r="L8376" i="121"/>
  <c r="M8363" i="121"/>
  <c r="P8363" i="121"/>
  <c r="S8363" i="121"/>
  <c r="N8362" i="121"/>
  <c r="L8359" i="121"/>
  <c r="R8348" i="121"/>
  <c r="O8348" i="121"/>
  <c r="P8347" i="121"/>
  <c r="M8343" i="121"/>
  <c r="Q8343" i="121"/>
  <c r="R8340" i="121"/>
  <c r="S8339" i="121"/>
  <c r="R8337" i="121"/>
  <c r="L8337" i="121"/>
  <c r="O8337" i="121"/>
  <c r="P8337" i="121"/>
  <c r="L8333" i="121"/>
  <c r="Q8327" i="121"/>
  <c r="M8327" i="121"/>
  <c r="N8327" i="121"/>
  <c r="R8318" i="121"/>
  <c r="L8315" i="121"/>
  <c r="O8315" i="121"/>
  <c r="P8315" i="121"/>
  <c r="R8315" i="121"/>
  <c r="S8315" i="121"/>
  <c r="M8315" i="121"/>
  <c r="N8310" i="121"/>
  <c r="O8310" i="121"/>
  <c r="R8310" i="121"/>
  <c r="L8310" i="121"/>
  <c r="N8305" i="121"/>
  <c r="M8305" i="121"/>
  <c r="O8305" i="121"/>
  <c r="Q8305" i="121"/>
  <c r="R8305" i="121"/>
  <c r="Q8293" i="121"/>
  <c r="N8293" i="121"/>
  <c r="O8292" i="121"/>
  <c r="N8287" i="121"/>
  <c r="S8287" i="121"/>
  <c r="P8277" i="121"/>
  <c r="M8238" i="121"/>
  <c r="N8238" i="121"/>
  <c r="O8238" i="121"/>
  <c r="P8238" i="121"/>
  <c r="Q8238" i="121"/>
  <c r="R8238" i="121"/>
  <c r="S8238" i="121"/>
  <c r="M8171" i="121"/>
  <c r="O8171" i="121"/>
  <c r="M8110" i="121"/>
  <c r="N8110" i="121"/>
  <c r="O8110" i="121"/>
  <c r="P8110" i="121"/>
  <c r="Q8110" i="121"/>
  <c r="R8110" i="121"/>
  <c r="S8110" i="121"/>
  <c r="R8043" i="121"/>
  <c r="M8043" i="121"/>
  <c r="O8043" i="121"/>
  <c r="R7979" i="121"/>
  <c r="M7979" i="121"/>
  <c r="O7979" i="121"/>
  <c r="M7918" i="121"/>
  <c r="N7918" i="121"/>
  <c r="O7918" i="121"/>
  <c r="P7918" i="121"/>
  <c r="Q7918" i="121"/>
  <c r="R7918" i="121"/>
  <c r="S7918" i="121"/>
  <c r="M7851" i="121"/>
  <c r="O7851" i="121"/>
  <c r="Q7788" i="121"/>
  <c r="L7788" i="121"/>
  <c r="N7788" i="121"/>
  <c r="S7722" i="121"/>
  <c r="N7722" i="121"/>
  <c r="P7722" i="121"/>
  <c r="M7656" i="121"/>
  <c r="P7656" i="121"/>
  <c r="R7656" i="121"/>
  <c r="L7593" i="121"/>
  <c r="O7593" i="121"/>
  <c r="Q7593" i="121"/>
  <c r="M7528" i="121"/>
  <c r="P7528" i="121"/>
  <c r="R7528" i="121"/>
  <c r="N7463" i="121"/>
  <c r="Q7463" i="121"/>
  <c r="S7463" i="121"/>
  <c r="N7399" i="121"/>
  <c r="Q7399" i="121"/>
  <c r="S7399" i="121"/>
  <c r="M7336" i="121"/>
  <c r="P7336" i="121"/>
  <c r="R7336" i="121"/>
  <c r="N7274" i="121"/>
  <c r="P7274" i="121"/>
  <c r="Q7229" i="121"/>
  <c r="M7229" i="121"/>
  <c r="N7229" i="121"/>
  <c r="O7229" i="121"/>
  <c r="P7229" i="121"/>
  <c r="S7229" i="121"/>
  <c r="M6990" i="121"/>
  <c r="R6990" i="121"/>
  <c r="S10025" i="121"/>
  <c r="N10022" i="121"/>
  <c r="S10017" i="121"/>
  <c r="N10014" i="121"/>
  <c r="S10009" i="121"/>
  <c r="N10006" i="121"/>
  <c r="S10001" i="121"/>
  <c r="N9998" i="121"/>
  <c r="S9993" i="121"/>
  <c r="N9990" i="121"/>
  <c r="S9985" i="121"/>
  <c r="N9982" i="121"/>
  <c r="S9977" i="121"/>
  <c r="N9974" i="121"/>
  <c r="S9969" i="121"/>
  <c r="N9966" i="121"/>
  <c r="S9961" i="121"/>
  <c r="N9958" i="121"/>
  <c r="S9953" i="121"/>
  <c r="N9950" i="121"/>
  <c r="S9945" i="121"/>
  <c r="N9942" i="121"/>
  <c r="S9937" i="121"/>
  <c r="N9934" i="121"/>
  <c r="Q9931" i="121"/>
  <c r="R9930" i="121"/>
  <c r="S9929" i="121"/>
  <c r="N9926" i="121"/>
  <c r="Q9923" i="121"/>
  <c r="R9922" i="121"/>
  <c r="S9921" i="121"/>
  <c r="N9918" i="121"/>
  <c r="S9913" i="121"/>
  <c r="N9910" i="121"/>
  <c r="S9905" i="121"/>
  <c r="N9902" i="121"/>
  <c r="S9897" i="121"/>
  <c r="N9894" i="121"/>
  <c r="S9889" i="121"/>
  <c r="N9886" i="121"/>
  <c r="S9881" i="121"/>
  <c r="L9880" i="121"/>
  <c r="M9879" i="121"/>
  <c r="N9878" i="121"/>
  <c r="S9873" i="121"/>
  <c r="L9872" i="121"/>
  <c r="M9871" i="121"/>
  <c r="N9870" i="121"/>
  <c r="S9865" i="121"/>
  <c r="N9862" i="121"/>
  <c r="S9857" i="121"/>
  <c r="N9854" i="121"/>
  <c r="S9849" i="121"/>
  <c r="N9846" i="121"/>
  <c r="S9841" i="121"/>
  <c r="N9838" i="121"/>
  <c r="S9833" i="121"/>
  <c r="N9830" i="121"/>
  <c r="S9825" i="121"/>
  <c r="N9822" i="121"/>
  <c r="Q9819" i="121"/>
  <c r="R9818" i="121"/>
  <c r="S9817" i="121"/>
  <c r="N9814" i="121"/>
  <c r="S9809" i="121"/>
  <c r="N9806" i="121"/>
  <c r="S9801" i="121"/>
  <c r="N9798" i="121"/>
  <c r="S9793" i="121"/>
  <c r="N9790" i="121"/>
  <c r="S9785" i="121"/>
  <c r="N9782" i="121"/>
  <c r="S9777" i="121"/>
  <c r="N9774" i="121"/>
  <c r="Q9771" i="121"/>
  <c r="R9770" i="121"/>
  <c r="S9769" i="121"/>
  <c r="N9766" i="121"/>
  <c r="S9761" i="121"/>
  <c r="N9758" i="121"/>
  <c r="S9753" i="121"/>
  <c r="N9750" i="121"/>
  <c r="S9745" i="121"/>
  <c r="N9742" i="121"/>
  <c r="S9737" i="121"/>
  <c r="N9734" i="121"/>
  <c r="S9729" i="121"/>
  <c r="N9726" i="121"/>
  <c r="S9721" i="121"/>
  <c r="N9718" i="121"/>
  <c r="S9713" i="121"/>
  <c r="N9710" i="121"/>
  <c r="S9705" i="121"/>
  <c r="N9702" i="121"/>
  <c r="S9697" i="121"/>
  <c r="N9694" i="121"/>
  <c r="S9689" i="121"/>
  <c r="N9686" i="121"/>
  <c r="S9681" i="121"/>
  <c r="N9678" i="121"/>
  <c r="S9673" i="121"/>
  <c r="N9670" i="121"/>
  <c r="S9665" i="121"/>
  <c r="N9662" i="121"/>
  <c r="S9657" i="121"/>
  <c r="N9654" i="121"/>
  <c r="S9649" i="121"/>
  <c r="N9646" i="121"/>
  <c r="S9641" i="121"/>
  <c r="N9638" i="121"/>
  <c r="S9633" i="121"/>
  <c r="N9630" i="121"/>
  <c r="Q9627" i="121"/>
  <c r="R9626" i="121"/>
  <c r="S9625" i="121"/>
  <c r="N9622" i="121"/>
  <c r="Q9619" i="121"/>
  <c r="R9618" i="121"/>
  <c r="S9617" i="121"/>
  <c r="N9614" i="121"/>
  <c r="S9609" i="121"/>
  <c r="N9606" i="121"/>
  <c r="S9601" i="121"/>
  <c r="N9598" i="121"/>
  <c r="S9593" i="121"/>
  <c r="N9590" i="121"/>
  <c r="S9585" i="121"/>
  <c r="N9582" i="121"/>
  <c r="S9577" i="121"/>
  <c r="N9574" i="121"/>
  <c r="S9569" i="121"/>
  <c r="L9568" i="121"/>
  <c r="M9567" i="121"/>
  <c r="N9566" i="121"/>
  <c r="S9561" i="121"/>
  <c r="L9560" i="121"/>
  <c r="M9559" i="121"/>
  <c r="N9558" i="121"/>
  <c r="S9553" i="121"/>
  <c r="N9550" i="121"/>
  <c r="S9545" i="121"/>
  <c r="N9542" i="121"/>
  <c r="S9537" i="121"/>
  <c r="N9534" i="121"/>
  <c r="S9529" i="121"/>
  <c r="N9526" i="121"/>
  <c r="S9521" i="121"/>
  <c r="N9518" i="121"/>
  <c r="S9513" i="121"/>
  <c r="N9510" i="121"/>
  <c r="Q9507" i="121"/>
  <c r="R9506" i="121"/>
  <c r="S9505" i="121"/>
  <c r="N9502" i="121"/>
  <c r="S9497" i="121"/>
  <c r="N9494" i="121"/>
  <c r="S9489" i="121"/>
  <c r="N9486" i="121"/>
  <c r="S9481" i="121"/>
  <c r="N9478" i="121"/>
  <c r="S9473" i="121"/>
  <c r="N9470" i="121"/>
  <c r="Q9467" i="121"/>
  <c r="S9465" i="121"/>
  <c r="N9462" i="121"/>
  <c r="S9457" i="121"/>
  <c r="N9454" i="121"/>
  <c r="S9449" i="121"/>
  <c r="N9446" i="121"/>
  <c r="S9441" i="121"/>
  <c r="N9438" i="121"/>
  <c r="S9433" i="121"/>
  <c r="N9430" i="121"/>
  <c r="S9425" i="121"/>
  <c r="N9422" i="121"/>
  <c r="S9417" i="121"/>
  <c r="L9416" i="121"/>
  <c r="M9415" i="121"/>
  <c r="N9414" i="121"/>
  <c r="Q9411" i="121"/>
  <c r="R9410" i="121"/>
  <c r="S9409" i="121"/>
  <c r="L9408" i="121"/>
  <c r="M9407" i="121"/>
  <c r="N9406" i="121"/>
  <c r="Q9403" i="121"/>
  <c r="R9402" i="121"/>
  <c r="S9401" i="121"/>
  <c r="L9400" i="121"/>
  <c r="M9399" i="121"/>
  <c r="N9398" i="121"/>
  <c r="Q9395" i="121"/>
  <c r="R9394" i="121"/>
  <c r="S9393" i="121"/>
  <c r="L9392" i="121"/>
  <c r="M9391" i="121"/>
  <c r="N9390" i="121"/>
  <c r="Q9387" i="121"/>
  <c r="R9386" i="121"/>
  <c r="S9385" i="121"/>
  <c r="L9384" i="121"/>
  <c r="M9383" i="121"/>
  <c r="N9382" i="121"/>
  <c r="O9378" i="121"/>
  <c r="O9377" i="121"/>
  <c r="O9376" i="121"/>
  <c r="N9375" i="121"/>
  <c r="N9374" i="121"/>
  <c r="N9373" i="121"/>
  <c r="N9372" i="121"/>
  <c r="N9371" i="121"/>
  <c r="L9370" i="121"/>
  <c r="N9369" i="121"/>
  <c r="M9362" i="121"/>
  <c r="L9361" i="121"/>
  <c r="M9361" i="121"/>
  <c r="L9360" i="121"/>
  <c r="N9360" i="121"/>
  <c r="L9359" i="121"/>
  <c r="O9359" i="121"/>
  <c r="L9358" i="121"/>
  <c r="P9358" i="121"/>
  <c r="L9357" i="121"/>
  <c r="Q9357" i="121"/>
  <c r="L9356" i="121"/>
  <c r="R9356" i="121"/>
  <c r="L9355" i="121"/>
  <c r="S9355" i="121"/>
  <c r="R9339" i="121"/>
  <c r="O9312" i="121"/>
  <c r="L9306" i="121"/>
  <c r="M9297" i="121"/>
  <c r="L9296" i="121"/>
  <c r="N9296" i="121"/>
  <c r="L9295" i="121"/>
  <c r="O9295" i="121"/>
  <c r="L9294" i="121"/>
  <c r="P9294" i="121"/>
  <c r="L9293" i="121"/>
  <c r="Q9293" i="121"/>
  <c r="L9292" i="121"/>
  <c r="R9292" i="121"/>
  <c r="L9291" i="121"/>
  <c r="S9291" i="121"/>
  <c r="L9250" i="121"/>
  <c r="N9250" i="121"/>
  <c r="N9246" i="121"/>
  <c r="P9246" i="121"/>
  <c r="R9246" i="121"/>
  <c r="L9240" i="121"/>
  <c r="P9240" i="121"/>
  <c r="R9236" i="121"/>
  <c r="R9232" i="121"/>
  <c r="R9228" i="121"/>
  <c r="M9223" i="121"/>
  <c r="N9221" i="121"/>
  <c r="O9221" i="121"/>
  <c r="Q9221" i="121"/>
  <c r="R9221" i="121"/>
  <c r="S9221" i="121"/>
  <c r="R9218" i="121"/>
  <c r="M9216" i="121"/>
  <c r="N9216" i="121"/>
  <c r="O9211" i="121"/>
  <c r="R9209" i="121"/>
  <c r="S9209" i="121"/>
  <c r="M9209" i="121"/>
  <c r="N9209" i="121"/>
  <c r="O9209" i="121"/>
  <c r="N9204" i="121"/>
  <c r="O9204" i="121"/>
  <c r="P9204" i="121"/>
  <c r="S9204" i="121"/>
  <c r="L9204" i="121"/>
  <c r="Q9193" i="121"/>
  <c r="L9193" i="121"/>
  <c r="R9192" i="121"/>
  <c r="M9192" i="121"/>
  <c r="S9191" i="121"/>
  <c r="N9191" i="121"/>
  <c r="L9190" i="121"/>
  <c r="O9190" i="121"/>
  <c r="M9182" i="121"/>
  <c r="M9175" i="121"/>
  <c r="N9168" i="121"/>
  <c r="R9161" i="121"/>
  <c r="S9160" i="121"/>
  <c r="L9159" i="121"/>
  <c r="O9154" i="121"/>
  <c r="N9147" i="121"/>
  <c r="Q9147" i="121"/>
  <c r="R9146" i="121"/>
  <c r="M9140" i="121"/>
  <c r="R9140" i="121"/>
  <c r="M9133" i="121"/>
  <c r="N9133" i="121"/>
  <c r="O9133" i="121"/>
  <c r="P9133" i="121"/>
  <c r="Q9133" i="121"/>
  <c r="R9133" i="121"/>
  <c r="S9133" i="121"/>
  <c r="N9132" i="121"/>
  <c r="O9132" i="121"/>
  <c r="P9132" i="121"/>
  <c r="Q9132" i="121"/>
  <c r="S9132" i="121"/>
  <c r="L9132" i="121"/>
  <c r="O9131" i="121"/>
  <c r="P9131" i="121"/>
  <c r="R9131" i="121"/>
  <c r="L9131" i="121"/>
  <c r="P9130" i="121"/>
  <c r="Q9130" i="121"/>
  <c r="S9130" i="121"/>
  <c r="M9130" i="121"/>
  <c r="Q9129" i="121"/>
  <c r="L9129" i="121"/>
  <c r="R9128" i="121"/>
  <c r="M9128" i="121"/>
  <c r="S9127" i="121"/>
  <c r="N9127" i="121"/>
  <c r="S9118" i="121"/>
  <c r="M9118" i="121"/>
  <c r="M9111" i="121"/>
  <c r="N9104" i="121"/>
  <c r="P9097" i="121"/>
  <c r="R9097" i="121"/>
  <c r="S9096" i="121"/>
  <c r="L9095" i="121"/>
  <c r="O9090" i="121"/>
  <c r="R9076" i="121"/>
  <c r="M9069" i="121"/>
  <c r="N9069" i="121"/>
  <c r="O9069" i="121"/>
  <c r="P9069" i="121"/>
  <c r="Q9069" i="121"/>
  <c r="R9069" i="121"/>
  <c r="S9069" i="121"/>
  <c r="N9068" i="121"/>
  <c r="O9068" i="121"/>
  <c r="P9068" i="121"/>
  <c r="Q9068" i="121"/>
  <c r="S9068" i="121"/>
  <c r="L9068" i="121"/>
  <c r="O9067" i="121"/>
  <c r="P9067" i="121"/>
  <c r="R9067" i="121"/>
  <c r="L9067" i="121"/>
  <c r="P9066" i="121"/>
  <c r="Q9066" i="121"/>
  <c r="S9066" i="121"/>
  <c r="M9066" i="121"/>
  <c r="Q9065" i="121"/>
  <c r="L9065" i="121"/>
  <c r="R9064" i="121"/>
  <c r="M9064" i="121"/>
  <c r="S9063" i="121"/>
  <c r="N9063" i="121"/>
  <c r="L9062" i="121"/>
  <c r="O9062" i="121"/>
  <c r="M9054" i="121"/>
  <c r="M9047" i="121"/>
  <c r="N9040" i="121"/>
  <c r="S9032" i="121"/>
  <c r="L9031" i="121"/>
  <c r="L9030" i="121"/>
  <c r="O9026" i="121"/>
  <c r="N9019" i="121"/>
  <c r="P9019" i="121"/>
  <c r="Q9018" i="121"/>
  <c r="M9012" i="121"/>
  <c r="R9012" i="121"/>
  <c r="M9005" i="121"/>
  <c r="N9005" i="121"/>
  <c r="O9005" i="121"/>
  <c r="P9005" i="121"/>
  <c r="Q9005" i="121"/>
  <c r="R9005" i="121"/>
  <c r="S9005" i="121"/>
  <c r="N9004" i="121"/>
  <c r="O9004" i="121"/>
  <c r="P9004" i="121"/>
  <c r="Q9004" i="121"/>
  <c r="S9004" i="121"/>
  <c r="L9004" i="121"/>
  <c r="O9003" i="121"/>
  <c r="P9003" i="121"/>
  <c r="R9003" i="121"/>
  <c r="L9003" i="121"/>
  <c r="P9002" i="121"/>
  <c r="Q9002" i="121"/>
  <c r="S9002" i="121"/>
  <c r="M9002" i="121"/>
  <c r="Q9001" i="121"/>
  <c r="L9001" i="121"/>
  <c r="R9000" i="121"/>
  <c r="M9000" i="121"/>
  <c r="S8999" i="121"/>
  <c r="N8999" i="121"/>
  <c r="L8998" i="121"/>
  <c r="O8998" i="121"/>
  <c r="M8990" i="121"/>
  <c r="M8983" i="121"/>
  <c r="N8976" i="121"/>
  <c r="S8968" i="121"/>
  <c r="L8967" i="121"/>
  <c r="L8966" i="121"/>
  <c r="O8962" i="121"/>
  <c r="R8948" i="121"/>
  <c r="M8941" i="121"/>
  <c r="N8941" i="121"/>
  <c r="O8941" i="121"/>
  <c r="P8941" i="121"/>
  <c r="Q8941" i="121"/>
  <c r="R8941" i="121"/>
  <c r="S8941" i="121"/>
  <c r="N8940" i="121"/>
  <c r="O8940" i="121"/>
  <c r="P8940" i="121"/>
  <c r="Q8940" i="121"/>
  <c r="S8940" i="121"/>
  <c r="L8940" i="121"/>
  <c r="O8939" i="121"/>
  <c r="P8939" i="121"/>
  <c r="R8939" i="121"/>
  <c r="L8939" i="121"/>
  <c r="P8938" i="121"/>
  <c r="Q8938" i="121"/>
  <c r="S8938" i="121"/>
  <c r="M8938" i="121"/>
  <c r="Q8937" i="121"/>
  <c r="L8937" i="121"/>
  <c r="R8936" i="121"/>
  <c r="M8936" i="121"/>
  <c r="S8935" i="121"/>
  <c r="N8935" i="121"/>
  <c r="L8934" i="121"/>
  <c r="O8934" i="121"/>
  <c r="M8926" i="121"/>
  <c r="M8919" i="121"/>
  <c r="N8912" i="121"/>
  <c r="P8905" i="121"/>
  <c r="R8905" i="121"/>
  <c r="S8904" i="121"/>
  <c r="L8903" i="121"/>
  <c r="O8898" i="121"/>
  <c r="N8891" i="121"/>
  <c r="Q8891" i="121"/>
  <c r="R8890" i="121"/>
  <c r="M8884" i="121"/>
  <c r="R8884" i="121"/>
  <c r="M8877" i="121"/>
  <c r="N8877" i="121"/>
  <c r="O8877" i="121"/>
  <c r="P8877" i="121"/>
  <c r="Q8877" i="121"/>
  <c r="R8877" i="121"/>
  <c r="S8877" i="121"/>
  <c r="N8876" i="121"/>
  <c r="O8876" i="121"/>
  <c r="P8876" i="121"/>
  <c r="Q8876" i="121"/>
  <c r="S8876" i="121"/>
  <c r="L8876" i="121"/>
  <c r="O8875" i="121"/>
  <c r="P8875" i="121"/>
  <c r="R8875" i="121"/>
  <c r="L8875" i="121"/>
  <c r="P8874" i="121"/>
  <c r="Q8874" i="121"/>
  <c r="S8874" i="121"/>
  <c r="M8874" i="121"/>
  <c r="Q8873" i="121"/>
  <c r="L8873" i="121"/>
  <c r="R8872" i="121"/>
  <c r="M8872" i="121"/>
  <c r="S8871" i="121"/>
  <c r="N8871" i="121"/>
  <c r="S8862" i="121"/>
  <c r="M8862" i="121"/>
  <c r="M8855" i="121"/>
  <c r="N8848" i="121"/>
  <c r="P8841" i="121"/>
  <c r="R8841" i="121"/>
  <c r="S8840" i="121"/>
  <c r="L8839" i="121"/>
  <c r="O8834" i="121"/>
  <c r="N8827" i="121"/>
  <c r="Q8827" i="121"/>
  <c r="R8826" i="121"/>
  <c r="R8820" i="121"/>
  <c r="M8813" i="121"/>
  <c r="N8813" i="121"/>
  <c r="O8813" i="121"/>
  <c r="P8813" i="121"/>
  <c r="Q8813" i="121"/>
  <c r="R8813" i="121"/>
  <c r="S8813" i="121"/>
  <c r="N8812" i="121"/>
  <c r="O8812" i="121"/>
  <c r="P8812" i="121"/>
  <c r="Q8812" i="121"/>
  <c r="S8812" i="121"/>
  <c r="L8812" i="121"/>
  <c r="O8811" i="121"/>
  <c r="P8811" i="121"/>
  <c r="R8811" i="121"/>
  <c r="L8811" i="121"/>
  <c r="P8810" i="121"/>
  <c r="Q8810" i="121"/>
  <c r="S8810" i="121"/>
  <c r="M8810" i="121"/>
  <c r="Q8809" i="121"/>
  <c r="L8809" i="121"/>
  <c r="R8808" i="121"/>
  <c r="M8808" i="121"/>
  <c r="S8807" i="121"/>
  <c r="N8807" i="121"/>
  <c r="S8798" i="121"/>
  <c r="M8798" i="121"/>
  <c r="M8791" i="121"/>
  <c r="N8784" i="121"/>
  <c r="S8776" i="121"/>
  <c r="L8775" i="121"/>
  <c r="O8770" i="121"/>
  <c r="R8756" i="121"/>
  <c r="M8749" i="121"/>
  <c r="N8749" i="121"/>
  <c r="O8749" i="121"/>
  <c r="P8749" i="121"/>
  <c r="Q8749" i="121"/>
  <c r="R8749" i="121"/>
  <c r="S8749" i="121"/>
  <c r="N8748" i="121"/>
  <c r="O8748" i="121"/>
  <c r="P8748" i="121"/>
  <c r="Q8748" i="121"/>
  <c r="S8748" i="121"/>
  <c r="L8748" i="121"/>
  <c r="O8747" i="121"/>
  <c r="P8747" i="121"/>
  <c r="R8747" i="121"/>
  <c r="L8747" i="121"/>
  <c r="P8746" i="121"/>
  <c r="Q8746" i="121"/>
  <c r="S8746" i="121"/>
  <c r="M8746" i="121"/>
  <c r="Q8745" i="121"/>
  <c r="L8745" i="121"/>
  <c r="R8744" i="121"/>
  <c r="M8744" i="121"/>
  <c r="S8743" i="121"/>
  <c r="N8743" i="121"/>
  <c r="L8742" i="121"/>
  <c r="O8742" i="121"/>
  <c r="M8734" i="121"/>
  <c r="N8720" i="121"/>
  <c r="M8685" i="121"/>
  <c r="N8685" i="121"/>
  <c r="O8685" i="121"/>
  <c r="P8685" i="121"/>
  <c r="Q8685" i="121"/>
  <c r="R8685" i="121"/>
  <c r="S8685" i="121"/>
  <c r="N8684" i="121"/>
  <c r="O8684" i="121"/>
  <c r="P8684" i="121"/>
  <c r="Q8684" i="121"/>
  <c r="S8684" i="121"/>
  <c r="L8684" i="121"/>
  <c r="O8683" i="121"/>
  <c r="P8683" i="121"/>
  <c r="R8683" i="121"/>
  <c r="L8683" i="121"/>
  <c r="P8682" i="121"/>
  <c r="Q8682" i="121"/>
  <c r="S8682" i="121"/>
  <c r="M8682" i="121"/>
  <c r="Q8681" i="121"/>
  <c r="L8681" i="121"/>
  <c r="R8680" i="121"/>
  <c r="M8680" i="121"/>
  <c r="S8679" i="121"/>
  <c r="N8679" i="121"/>
  <c r="L8678" i="121"/>
  <c r="O8678" i="121"/>
  <c r="M8670" i="121"/>
  <c r="N8656" i="121"/>
  <c r="M8621" i="121"/>
  <c r="N8621" i="121"/>
  <c r="O8621" i="121"/>
  <c r="P8621" i="121"/>
  <c r="Q8621" i="121"/>
  <c r="R8621" i="121"/>
  <c r="S8621" i="121"/>
  <c r="N8620" i="121"/>
  <c r="O8620" i="121"/>
  <c r="P8620" i="121"/>
  <c r="Q8620" i="121"/>
  <c r="S8620" i="121"/>
  <c r="L8620" i="121"/>
  <c r="O8619" i="121"/>
  <c r="P8619" i="121"/>
  <c r="R8619" i="121"/>
  <c r="L8619" i="121"/>
  <c r="P8618" i="121"/>
  <c r="Q8618" i="121"/>
  <c r="S8618" i="121"/>
  <c r="M8618" i="121"/>
  <c r="Q8617" i="121"/>
  <c r="L8617" i="121"/>
  <c r="R8616" i="121"/>
  <c r="M8616" i="121"/>
  <c r="S8615" i="121"/>
  <c r="N8615" i="121"/>
  <c r="L8614" i="121"/>
  <c r="O8614" i="121"/>
  <c r="M8606" i="121"/>
  <c r="N8592" i="121"/>
  <c r="M8557" i="121"/>
  <c r="N8557" i="121"/>
  <c r="O8557" i="121"/>
  <c r="P8557" i="121"/>
  <c r="Q8557" i="121"/>
  <c r="R8557" i="121"/>
  <c r="S8557" i="121"/>
  <c r="N8556" i="121"/>
  <c r="O8556" i="121"/>
  <c r="P8556" i="121"/>
  <c r="Q8556" i="121"/>
  <c r="S8556" i="121"/>
  <c r="L8556" i="121"/>
  <c r="O8555" i="121"/>
  <c r="P8555" i="121"/>
  <c r="R8555" i="121"/>
  <c r="L8555" i="121"/>
  <c r="P8554" i="121"/>
  <c r="Q8554" i="121"/>
  <c r="S8554" i="121"/>
  <c r="M8554" i="121"/>
  <c r="Q8553" i="121"/>
  <c r="L8553" i="121"/>
  <c r="R8552" i="121"/>
  <c r="M8552" i="121"/>
  <c r="S8551" i="121"/>
  <c r="N8551" i="121"/>
  <c r="L8550" i="121"/>
  <c r="O8550" i="121"/>
  <c r="M8542" i="121"/>
  <c r="N8528" i="121"/>
  <c r="M8493" i="121"/>
  <c r="N8493" i="121"/>
  <c r="O8493" i="121"/>
  <c r="P8493" i="121"/>
  <c r="Q8493" i="121"/>
  <c r="R8493" i="121"/>
  <c r="S8493" i="121"/>
  <c r="N8492" i="121"/>
  <c r="O8492" i="121"/>
  <c r="P8492" i="121"/>
  <c r="Q8492" i="121"/>
  <c r="S8492" i="121"/>
  <c r="L8492" i="121"/>
  <c r="O8491" i="121"/>
  <c r="P8491" i="121"/>
  <c r="R8491" i="121"/>
  <c r="L8491" i="121"/>
  <c r="P8490" i="121"/>
  <c r="Q8490" i="121"/>
  <c r="S8490" i="121"/>
  <c r="M8490" i="121"/>
  <c r="Q8489" i="121"/>
  <c r="L8489" i="121"/>
  <c r="R8488" i="121"/>
  <c r="M8488" i="121"/>
  <c r="S8487" i="121"/>
  <c r="N8487" i="121"/>
  <c r="S8478" i="121"/>
  <c r="M8478" i="121"/>
  <c r="N8464" i="121"/>
  <c r="Q8430" i="121"/>
  <c r="M8430" i="121"/>
  <c r="N8430" i="121"/>
  <c r="O8430" i="121"/>
  <c r="P8430" i="121"/>
  <c r="S8430" i="121"/>
  <c r="O8422" i="121"/>
  <c r="S8422" i="121"/>
  <c r="M8421" i="121"/>
  <c r="N8416" i="121"/>
  <c r="R8416" i="121"/>
  <c r="S8410" i="121"/>
  <c r="N8410" i="121"/>
  <c r="P8410" i="121"/>
  <c r="Q8410" i="121"/>
  <c r="N8407" i="121"/>
  <c r="P8387" i="121"/>
  <c r="Q8387" i="121"/>
  <c r="S8387" i="121"/>
  <c r="M8387" i="121"/>
  <c r="N8387" i="121"/>
  <c r="O8381" i="121"/>
  <c r="S8381" i="121"/>
  <c r="L8381" i="121"/>
  <c r="N8375" i="121"/>
  <c r="O8375" i="121"/>
  <c r="R8375" i="121"/>
  <c r="L8375" i="121"/>
  <c r="M8370" i="121"/>
  <c r="N8370" i="121"/>
  <c r="O8370" i="121"/>
  <c r="Q8370" i="121"/>
  <c r="S8370" i="121"/>
  <c r="L8362" i="121"/>
  <c r="P8362" i="121"/>
  <c r="S8362" i="121"/>
  <c r="M8361" i="121"/>
  <c r="N8336" i="121"/>
  <c r="P8336" i="121"/>
  <c r="P8326" i="121"/>
  <c r="M8326" i="121"/>
  <c r="N8326" i="121"/>
  <c r="N8309" i="121"/>
  <c r="O8309" i="121"/>
  <c r="P8309" i="121"/>
  <c r="Q8309" i="121"/>
  <c r="S8309" i="121"/>
  <c r="L8309" i="121"/>
  <c r="O8304" i="121"/>
  <c r="M8304" i="121"/>
  <c r="N8304" i="121"/>
  <c r="Q8304" i="121"/>
  <c r="R8304" i="121"/>
  <c r="L8295" i="121"/>
  <c r="Q8295" i="121"/>
  <c r="S8295" i="121"/>
  <c r="O8278" i="121"/>
  <c r="R8278" i="121"/>
  <c r="R8267" i="121"/>
  <c r="N8250" i="121"/>
  <c r="P8250" i="121"/>
  <c r="N8231" i="121"/>
  <c r="Q8231" i="121"/>
  <c r="S8231" i="121"/>
  <c r="L8172" i="121"/>
  <c r="N8172" i="121"/>
  <c r="N8103" i="121"/>
  <c r="Q8103" i="121"/>
  <c r="S8103" i="121"/>
  <c r="Q8044" i="121"/>
  <c r="L8044" i="121"/>
  <c r="N8044" i="121"/>
  <c r="Q7980" i="121"/>
  <c r="L7980" i="121"/>
  <c r="N7980" i="121"/>
  <c r="N7911" i="121"/>
  <c r="Q7911" i="121"/>
  <c r="S7911" i="121"/>
  <c r="L7852" i="121"/>
  <c r="N7852" i="121"/>
  <c r="N7789" i="121"/>
  <c r="O7789" i="121"/>
  <c r="P7789" i="121"/>
  <c r="Q7789" i="121"/>
  <c r="S7789" i="121"/>
  <c r="L7789" i="121"/>
  <c r="M7789" i="121"/>
  <c r="R7723" i="121"/>
  <c r="M7723" i="121"/>
  <c r="O7723" i="121"/>
  <c r="L7657" i="121"/>
  <c r="O7657" i="121"/>
  <c r="Q7657" i="121"/>
  <c r="S7594" i="121"/>
  <c r="N7594" i="121"/>
  <c r="P7594" i="121"/>
  <c r="L7529" i="121"/>
  <c r="O7529" i="121"/>
  <c r="Q7529" i="121"/>
  <c r="M7464" i="121"/>
  <c r="P7464" i="121"/>
  <c r="R7464" i="121"/>
  <c r="M7400" i="121"/>
  <c r="P7400" i="121"/>
  <c r="R7400" i="121"/>
  <c r="L7337" i="121"/>
  <c r="O7337" i="121"/>
  <c r="Q7337" i="121"/>
  <c r="M7275" i="121"/>
  <c r="O7275" i="121"/>
  <c r="N7117" i="121"/>
  <c r="S7117" i="121"/>
  <c r="M7054" i="121"/>
  <c r="R7054" i="121"/>
  <c r="R9873" i="121"/>
  <c r="R9865" i="121"/>
  <c r="R9569" i="121"/>
  <c r="R9561" i="121"/>
  <c r="R9553" i="121"/>
  <c r="R9417" i="121"/>
  <c r="R9409" i="121"/>
  <c r="R9401" i="121"/>
  <c r="R9393" i="121"/>
  <c r="R9385" i="121"/>
  <c r="L9378" i="121"/>
  <c r="M9370" i="121"/>
  <c r="M9369" i="121"/>
  <c r="N9368" i="121"/>
  <c r="O9367" i="121"/>
  <c r="P9366" i="121"/>
  <c r="Q9365" i="121"/>
  <c r="R9364" i="121"/>
  <c r="S9363" i="121"/>
  <c r="R9347" i="121"/>
  <c r="P9333" i="121"/>
  <c r="P9332" i="121"/>
  <c r="P9331" i="121"/>
  <c r="O9326" i="121"/>
  <c r="O9325" i="121"/>
  <c r="O9324" i="121"/>
  <c r="L9314" i="121"/>
  <c r="M9306" i="121"/>
  <c r="M9305" i="121"/>
  <c r="N9304" i="121"/>
  <c r="O9303" i="121"/>
  <c r="P9302" i="121"/>
  <c r="Q9301" i="121"/>
  <c r="R9300" i="121"/>
  <c r="S9299" i="121"/>
  <c r="R9283" i="121"/>
  <c r="P9269" i="121"/>
  <c r="P9268" i="121"/>
  <c r="P9267" i="121"/>
  <c r="O9262" i="121"/>
  <c r="O9261" i="121"/>
  <c r="M9250" i="121"/>
  <c r="Q9243" i="121"/>
  <c r="S9243" i="121"/>
  <c r="M9243" i="121"/>
  <c r="M9240" i="121"/>
  <c r="N9240" i="121"/>
  <c r="S9232" i="121"/>
  <c r="L9232" i="121"/>
  <c r="O9232" i="121"/>
  <c r="P9232" i="121"/>
  <c r="M9230" i="121"/>
  <c r="N9230" i="121"/>
  <c r="P9230" i="121"/>
  <c r="Q9230" i="121"/>
  <c r="R9230" i="121"/>
  <c r="P9227" i="121"/>
  <c r="L9227" i="121"/>
  <c r="S9215" i="121"/>
  <c r="L9215" i="121"/>
  <c r="P9215" i="121"/>
  <c r="N9211" i="121"/>
  <c r="Q9211" i="121"/>
  <c r="Q9210" i="121"/>
  <c r="M9210" i="121"/>
  <c r="O9206" i="121"/>
  <c r="R9204" i="121"/>
  <c r="N9199" i="121"/>
  <c r="M9199" i="121"/>
  <c r="N9197" i="121"/>
  <c r="O9197" i="121"/>
  <c r="Q9197" i="121"/>
  <c r="R9197" i="121"/>
  <c r="S9197" i="121"/>
  <c r="R9194" i="121"/>
  <c r="M9189" i="121"/>
  <c r="N9189" i="121"/>
  <c r="O9189" i="121"/>
  <c r="P9189" i="121"/>
  <c r="Q9189" i="121"/>
  <c r="R9189" i="121"/>
  <c r="S9189" i="121"/>
  <c r="N9188" i="121"/>
  <c r="O9188" i="121"/>
  <c r="P9188" i="121"/>
  <c r="Q9188" i="121"/>
  <c r="S9188" i="121"/>
  <c r="L9188" i="121"/>
  <c r="O9187" i="121"/>
  <c r="P9187" i="121"/>
  <c r="R9187" i="121"/>
  <c r="L9187" i="121"/>
  <c r="P9186" i="121"/>
  <c r="Q9186" i="121"/>
  <c r="S9186" i="121"/>
  <c r="M9186" i="121"/>
  <c r="Q9185" i="121"/>
  <c r="L9185" i="121"/>
  <c r="R9184" i="121"/>
  <c r="M9184" i="121"/>
  <c r="S9183" i="121"/>
  <c r="N9183" i="121"/>
  <c r="L9182" i="121"/>
  <c r="O9182" i="121"/>
  <c r="M9167" i="121"/>
  <c r="M9125" i="121"/>
  <c r="N9125" i="121"/>
  <c r="O9125" i="121"/>
  <c r="P9125" i="121"/>
  <c r="Q9125" i="121"/>
  <c r="R9125" i="121"/>
  <c r="S9125" i="121"/>
  <c r="N9124" i="121"/>
  <c r="O9124" i="121"/>
  <c r="P9124" i="121"/>
  <c r="Q9124" i="121"/>
  <c r="S9124" i="121"/>
  <c r="L9124" i="121"/>
  <c r="O9123" i="121"/>
  <c r="P9123" i="121"/>
  <c r="R9123" i="121"/>
  <c r="L9123" i="121"/>
  <c r="P9122" i="121"/>
  <c r="Q9122" i="121"/>
  <c r="S9122" i="121"/>
  <c r="M9122" i="121"/>
  <c r="Q9121" i="121"/>
  <c r="L9121" i="121"/>
  <c r="R9120" i="121"/>
  <c r="M9120" i="121"/>
  <c r="S9119" i="121"/>
  <c r="N9119" i="121"/>
  <c r="M9103" i="121"/>
  <c r="M9061" i="121"/>
  <c r="N9061" i="121"/>
  <c r="O9061" i="121"/>
  <c r="P9061" i="121"/>
  <c r="Q9061" i="121"/>
  <c r="R9061" i="121"/>
  <c r="S9061" i="121"/>
  <c r="N9060" i="121"/>
  <c r="O9060" i="121"/>
  <c r="P9060" i="121"/>
  <c r="Q9060" i="121"/>
  <c r="S9060" i="121"/>
  <c r="L9060" i="121"/>
  <c r="O9059" i="121"/>
  <c r="P9059" i="121"/>
  <c r="R9059" i="121"/>
  <c r="L9059" i="121"/>
  <c r="P9058" i="121"/>
  <c r="Q9058" i="121"/>
  <c r="S9058" i="121"/>
  <c r="M9058" i="121"/>
  <c r="Q9057" i="121"/>
  <c r="L9057" i="121"/>
  <c r="R9056" i="121"/>
  <c r="M9056" i="121"/>
  <c r="S9055" i="121"/>
  <c r="N9055" i="121"/>
  <c r="L9054" i="121"/>
  <c r="O9054" i="121"/>
  <c r="M9039" i="121"/>
  <c r="M8997" i="121"/>
  <c r="N8997" i="121"/>
  <c r="O8997" i="121"/>
  <c r="P8997" i="121"/>
  <c r="Q8997" i="121"/>
  <c r="R8997" i="121"/>
  <c r="S8997" i="121"/>
  <c r="N8996" i="121"/>
  <c r="O8996" i="121"/>
  <c r="P8996" i="121"/>
  <c r="Q8996" i="121"/>
  <c r="S8996" i="121"/>
  <c r="L8996" i="121"/>
  <c r="O8995" i="121"/>
  <c r="P8995" i="121"/>
  <c r="R8995" i="121"/>
  <c r="L8995" i="121"/>
  <c r="P8994" i="121"/>
  <c r="Q8994" i="121"/>
  <c r="S8994" i="121"/>
  <c r="M8994" i="121"/>
  <c r="Q8993" i="121"/>
  <c r="L8993" i="121"/>
  <c r="R8992" i="121"/>
  <c r="M8992" i="121"/>
  <c r="S8991" i="121"/>
  <c r="N8991" i="121"/>
  <c r="L8990" i="121"/>
  <c r="O8990" i="121"/>
  <c r="M8975" i="121"/>
  <c r="M8933" i="121"/>
  <c r="N8933" i="121"/>
  <c r="O8933" i="121"/>
  <c r="P8933" i="121"/>
  <c r="Q8933" i="121"/>
  <c r="R8933" i="121"/>
  <c r="S8933" i="121"/>
  <c r="N8932" i="121"/>
  <c r="O8932" i="121"/>
  <c r="P8932" i="121"/>
  <c r="Q8932" i="121"/>
  <c r="S8932" i="121"/>
  <c r="L8932" i="121"/>
  <c r="O8931" i="121"/>
  <c r="P8931" i="121"/>
  <c r="R8931" i="121"/>
  <c r="L8931" i="121"/>
  <c r="P8930" i="121"/>
  <c r="Q8930" i="121"/>
  <c r="S8930" i="121"/>
  <c r="M8930" i="121"/>
  <c r="Q8929" i="121"/>
  <c r="L8929" i="121"/>
  <c r="R8928" i="121"/>
  <c r="M8928" i="121"/>
  <c r="S8927" i="121"/>
  <c r="N8927" i="121"/>
  <c r="L8926" i="121"/>
  <c r="O8926" i="121"/>
  <c r="M8911" i="121"/>
  <c r="M8869" i="121"/>
  <c r="N8869" i="121"/>
  <c r="O8869" i="121"/>
  <c r="P8869" i="121"/>
  <c r="Q8869" i="121"/>
  <c r="R8869" i="121"/>
  <c r="S8869" i="121"/>
  <c r="N8868" i="121"/>
  <c r="O8868" i="121"/>
  <c r="P8868" i="121"/>
  <c r="Q8868" i="121"/>
  <c r="S8868" i="121"/>
  <c r="L8868" i="121"/>
  <c r="O8867" i="121"/>
  <c r="P8867" i="121"/>
  <c r="R8867" i="121"/>
  <c r="L8867" i="121"/>
  <c r="P8866" i="121"/>
  <c r="Q8866" i="121"/>
  <c r="S8866" i="121"/>
  <c r="M8866" i="121"/>
  <c r="Q8865" i="121"/>
  <c r="L8865" i="121"/>
  <c r="R8864" i="121"/>
  <c r="M8864" i="121"/>
  <c r="S8863" i="121"/>
  <c r="N8863" i="121"/>
  <c r="M8847" i="121"/>
  <c r="M8805" i="121"/>
  <c r="N8805" i="121"/>
  <c r="O8805" i="121"/>
  <c r="P8805" i="121"/>
  <c r="Q8805" i="121"/>
  <c r="R8805" i="121"/>
  <c r="S8805" i="121"/>
  <c r="N8804" i="121"/>
  <c r="O8804" i="121"/>
  <c r="P8804" i="121"/>
  <c r="Q8804" i="121"/>
  <c r="S8804" i="121"/>
  <c r="L8804" i="121"/>
  <c r="O8803" i="121"/>
  <c r="P8803" i="121"/>
  <c r="R8803" i="121"/>
  <c r="L8803" i="121"/>
  <c r="P8802" i="121"/>
  <c r="Q8802" i="121"/>
  <c r="S8802" i="121"/>
  <c r="M8802" i="121"/>
  <c r="Q8801" i="121"/>
  <c r="L8801" i="121"/>
  <c r="R8800" i="121"/>
  <c r="M8800" i="121"/>
  <c r="S8799" i="121"/>
  <c r="N8799" i="121"/>
  <c r="M8783" i="121"/>
  <c r="M8741" i="121"/>
  <c r="N8741" i="121"/>
  <c r="O8741" i="121"/>
  <c r="P8741" i="121"/>
  <c r="Q8741" i="121"/>
  <c r="R8741" i="121"/>
  <c r="S8741" i="121"/>
  <c r="N8740" i="121"/>
  <c r="O8740" i="121"/>
  <c r="P8740" i="121"/>
  <c r="Q8740" i="121"/>
  <c r="S8740" i="121"/>
  <c r="L8740" i="121"/>
  <c r="O8739" i="121"/>
  <c r="P8739" i="121"/>
  <c r="R8739" i="121"/>
  <c r="L8739" i="121"/>
  <c r="P8738" i="121"/>
  <c r="Q8738" i="121"/>
  <c r="S8738" i="121"/>
  <c r="M8738" i="121"/>
  <c r="Q8737" i="121"/>
  <c r="L8737" i="121"/>
  <c r="R8736" i="121"/>
  <c r="M8736" i="121"/>
  <c r="S8735" i="121"/>
  <c r="N8735" i="121"/>
  <c r="L8734" i="121"/>
  <c r="O8734" i="121"/>
  <c r="M8719" i="121"/>
  <c r="M8677" i="121"/>
  <c r="N8677" i="121"/>
  <c r="O8677" i="121"/>
  <c r="P8677" i="121"/>
  <c r="Q8677" i="121"/>
  <c r="R8677" i="121"/>
  <c r="S8677" i="121"/>
  <c r="N8676" i="121"/>
  <c r="O8676" i="121"/>
  <c r="P8676" i="121"/>
  <c r="Q8676" i="121"/>
  <c r="S8676" i="121"/>
  <c r="L8676" i="121"/>
  <c r="O8675" i="121"/>
  <c r="P8675" i="121"/>
  <c r="R8675" i="121"/>
  <c r="L8675" i="121"/>
  <c r="P8674" i="121"/>
  <c r="Q8674" i="121"/>
  <c r="S8674" i="121"/>
  <c r="M8674" i="121"/>
  <c r="Q8673" i="121"/>
  <c r="L8673" i="121"/>
  <c r="R8672" i="121"/>
  <c r="M8672" i="121"/>
  <c r="S8671" i="121"/>
  <c r="N8671" i="121"/>
  <c r="L8670" i="121"/>
  <c r="O8670" i="121"/>
  <c r="M8655" i="121"/>
  <c r="M8613" i="121"/>
  <c r="N8613" i="121"/>
  <c r="O8613" i="121"/>
  <c r="P8613" i="121"/>
  <c r="Q8613" i="121"/>
  <c r="R8613" i="121"/>
  <c r="S8613" i="121"/>
  <c r="N8612" i="121"/>
  <c r="O8612" i="121"/>
  <c r="P8612" i="121"/>
  <c r="Q8612" i="121"/>
  <c r="S8612" i="121"/>
  <c r="L8612" i="121"/>
  <c r="O8611" i="121"/>
  <c r="P8611" i="121"/>
  <c r="R8611" i="121"/>
  <c r="L8611" i="121"/>
  <c r="P8610" i="121"/>
  <c r="Q8610" i="121"/>
  <c r="S8610" i="121"/>
  <c r="M8610" i="121"/>
  <c r="Q8609" i="121"/>
  <c r="L8609" i="121"/>
  <c r="R8608" i="121"/>
  <c r="M8608" i="121"/>
  <c r="S8607" i="121"/>
  <c r="N8607" i="121"/>
  <c r="L8606" i="121"/>
  <c r="O8606" i="121"/>
  <c r="M8591" i="121"/>
  <c r="M8549" i="121"/>
  <c r="N8549" i="121"/>
  <c r="O8549" i="121"/>
  <c r="P8549" i="121"/>
  <c r="Q8549" i="121"/>
  <c r="R8549" i="121"/>
  <c r="S8549" i="121"/>
  <c r="N8548" i="121"/>
  <c r="O8548" i="121"/>
  <c r="P8548" i="121"/>
  <c r="Q8548" i="121"/>
  <c r="S8548" i="121"/>
  <c r="L8548" i="121"/>
  <c r="O8547" i="121"/>
  <c r="P8547" i="121"/>
  <c r="R8547" i="121"/>
  <c r="L8547" i="121"/>
  <c r="P8546" i="121"/>
  <c r="Q8546" i="121"/>
  <c r="S8546" i="121"/>
  <c r="M8546" i="121"/>
  <c r="Q8545" i="121"/>
  <c r="L8545" i="121"/>
  <c r="R8544" i="121"/>
  <c r="M8544" i="121"/>
  <c r="S8543" i="121"/>
  <c r="N8543" i="121"/>
  <c r="L8542" i="121"/>
  <c r="O8542" i="121"/>
  <c r="M8527" i="121"/>
  <c r="M8485" i="121"/>
  <c r="N8485" i="121"/>
  <c r="O8485" i="121"/>
  <c r="P8485" i="121"/>
  <c r="Q8485" i="121"/>
  <c r="R8485" i="121"/>
  <c r="S8485" i="121"/>
  <c r="N8484" i="121"/>
  <c r="O8484" i="121"/>
  <c r="P8484" i="121"/>
  <c r="Q8484" i="121"/>
  <c r="S8484" i="121"/>
  <c r="L8484" i="121"/>
  <c r="O8483" i="121"/>
  <c r="P8483" i="121"/>
  <c r="R8483" i="121"/>
  <c r="L8483" i="121"/>
  <c r="P8482" i="121"/>
  <c r="Q8482" i="121"/>
  <c r="S8482" i="121"/>
  <c r="M8482" i="121"/>
  <c r="Q8481" i="121"/>
  <c r="L8481" i="121"/>
  <c r="R8480" i="121"/>
  <c r="M8480" i="121"/>
  <c r="S8479" i="121"/>
  <c r="N8479" i="121"/>
  <c r="M8463" i="121"/>
  <c r="R8429" i="121"/>
  <c r="M8429" i="121"/>
  <c r="N8429" i="121"/>
  <c r="O8429" i="121"/>
  <c r="P8429" i="121"/>
  <c r="Q8429" i="121"/>
  <c r="S8429" i="121"/>
  <c r="O8421" i="121"/>
  <c r="S8421" i="121"/>
  <c r="N8415" i="121"/>
  <c r="R8415" i="121"/>
  <c r="M8409" i="121"/>
  <c r="Q8409" i="121"/>
  <c r="R8403" i="121"/>
  <c r="M8403" i="121"/>
  <c r="O8403" i="121"/>
  <c r="P8403" i="121"/>
  <c r="R8398" i="121"/>
  <c r="N8398" i="121"/>
  <c r="P8386" i="121"/>
  <c r="S8386" i="121"/>
  <c r="L8386" i="121"/>
  <c r="N8386" i="121"/>
  <c r="O8380" i="121"/>
  <c r="R8380" i="121"/>
  <c r="L8380" i="121"/>
  <c r="N8374" i="121"/>
  <c r="O8374" i="121"/>
  <c r="P8374" i="121"/>
  <c r="R8374" i="121"/>
  <c r="L8374" i="121"/>
  <c r="N8369" i="121"/>
  <c r="M8369" i="121"/>
  <c r="O8369" i="121"/>
  <c r="Q8369" i="121"/>
  <c r="S8369" i="121"/>
  <c r="L8361" i="121"/>
  <c r="P8361" i="121"/>
  <c r="S8361" i="121"/>
  <c r="O8355" i="121"/>
  <c r="R8355" i="121"/>
  <c r="M8353" i="121"/>
  <c r="P8325" i="121"/>
  <c r="M8325" i="121"/>
  <c r="N8325" i="121"/>
  <c r="P8320" i="121"/>
  <c r="S8320" i="121"/>
  <c r="M8320" i="121"/>
  <c r="N8308" i="121"/>
  <c r="O8308" i="121"/>
  <c r="P8308" i="121"/>
  <c r="Q8308" i="121"/>
  <c r="R8308" i="121"/>
  <c r="L8308" i="121"/>
  <c r="P8303" i="121"/>
  <c r="M8303" i="121"/>
  <c r="N8303" i="121"/>
  <c r="O8303" i="121"/>
  <c r="Q8303" i="121"/>
  <c r="R8303" i="121"/>
  <c r="M8269" i="121"/>
  <c r="P8269" i="121"/>
  <c r="M8232" i="121"/>
  <c r="P8232" i="121"/>
  <c r="R8232" i="121"/>
  <c r="N8173" i="121"/>
  <c r="O8173" i="121"/>
  <c r="P8173" i="121"/>
  <c r="Q8173" i="121"/>
  <c r="S8173" i="121"/>
  <c r="L8173" i="121"/>
  <c r="M8173" i="121"/>
  <c r="M8104" i="121"/>
  <c r="P8104" i="121"/>
  <c r="R8104" i="121"/>
  <c r="N8045" i="121"/>
  <c r="O8045" i="121"/>
  <c r="P8045" i="121"/>
  <c r="Q8045" i="121"/>
  <c r="S8045" i="121"/>
  <c r="L8045" i="121"/>
  <c r="M8045" i="121"/>
  <c r="N7981" i="121"/>
  <c r="O7981" i="121"/>
  <c r="P7981" i="121"/>
  <c r="Q7981" i="121"/>
  <c r="S7981" i="121"/>
  <c r="L7981" i="121"/>
  <c r="M7981" i="121"/>
  <c r="M7912" i="121"/>
  <c r="P7912" i="121"/>
  <c r="R7912" i="121"/>
  <c r="N7853" i="121"/>
  <c r="O7853" i="121"/>
  <c r="P7853" i="121"/>
  <c r="Q7853" i="121"/>
  <c r="S7853" i="121"/>
  <c r="L7853" i="121"/>
  <c r="M7853" i="121"/>
  <c r="M7790" i="121"/>
  <c r="N7790" i="121"/>
  <c r="O7790" i="121"/>
  <c r="P7790" i="121"/>
  <c r="Q7790" i="121"/>
  <c r="R7790" i="121"/>
  <c r="S7790" i="121"/>
  <c r="Q7724" i="121"/>
  <c r="L7724" i="121"/>
  <c r="N7724" i="121"/>
  <c r="S7658" i="121"/>
  <c r="N7658" i="121"/>
  <c r="P7658" i="121"/>
  <c r="R7595" i="121"/>
  <c r="M7595" i="121"/>
  <c r="O7595" i="121"/>
  <c r="S7530" i="121"/>
  <c r="N7530" i="121"/>
  <c r="P7530" i="121"/>
  <c r="L7465" i="121"/>
  <c r="O7465" i="121"/>
  <c r="Q7465" i="121"/>
  <c r="L7401" i="121"/>
  <c r="O7401" i="121"/>
  <c r="Q7401" i="121"/>
  <c r="S7338" i="121"/>
  <c r="N7338" i="121"/>
  <c r="P7338" i="121"/>
  <c r="L7276" i="121"/>
  <c r="N7276" i="121"/>
  <c r="P7192" i="121"/>
  <c r="S7192" i="121"/>
  <c r="M9377" i="121"/>
  <c r="N9376" i="121"/>
  <c r="O9375" i="121"/>
  <c r="P9374" i="121"/>
  <c r="Q9373" i="121"/>
  <c r="R9372" i="121"/>
  <c r="S9371" i="121"/>
  <c r="S9362" i="121"/>
  <c r="R9353" i="121"/>
  <c r="R9352" i="121"/>
  <c r="R9351" i="121"/>
  <c r="R9350" i="121"/>
  <c r="M9313" i="121"/>
  <c r="N9312" i="121"/>
  <c r="O9311" i="121"/>
  <c r="P9310" i="121"/>
  <c r="Q9309" i="121"/>
  <c r="R9308" i="121"/>
  <c r="S9307" i="121"/>
  <c r="R9289" i="121"/>
  <c r="M9247" i="121"/>
  <c r="O9247" i="121"/>
  <c r="Q9247" i="121"/>
  <c r="P9244" i="121"/>
  <c r="L9244" i="121"/>
  <c r="R9234" i="121"/>
  <c r="L9234" i="121"/>
  <c r="N9234" i="121"/>
  <c r="N9232" i="121"/>
  <c r="R9225" i="121"/>
  <c r="S9225" i="121"/>
  <c r="M9225" i="121"/>
  <c r="N9225" i="121"/>
  <c r="O9225" i="121"/>
  <c r="O9220" i="121"/>
  <c r="P9220" i="121"/>
  <c r="S9220" i="121"/>
  <c r="L9220" i="121"/>
  <c r="S9208" i="121"/>
  <c r="L9208" i="121"/>
  <c r="O9208" i="121"/>
  <c r="P9208" i="121"/>
  <c r="M9206" i="121"/>
  <c r="N9206" i="121"/>
  <c r="P9206" i="121"/>
  <c r="Q9206" i="121"/>
  <c r="R9206" i="121"/>
  <c r="P9203" i="121"/>
  <c r="L9203" i="121"/>
  <c r="O9194" i="121"/>
  <c r="M9188" i="121"/>
  <c r="R9188" i="121"/>
  <c r="M9181" i="121"/>
  <c r="N9181" i="121"/>
  <c r="O9181" i="121"/>
  <c r="P9181" i="121"/>
  <c r="Q9181" i="121"/>
  <c r="R9181" i="121"/>
  <c r="S9181" i="121"/>
  <c r="N9180" i="121"/>
  <c r="O9180" i="121"/>
  <c r="P9180" i="121"/>
  <c r="Q9180" i="121"/>
  <c r="S9180" i="121"/>
  <c r="L9180" i="121"/>
  <c r="O9179" i="121"/>
  <c r="P9179" i="121"/>
  <c r="R9179" i="121"/>
  <c r="L9179" i="121"/>
  <c r="P9178" i="121"/>
  <c r="Q9178" i="121"/>
  <c r="S9178" i="121"/>
  <c r="M9178" i="121"/>
  <c r="Q9177" i="121"/>
  <c r="L9177" i="121"/>
  <c r="R9176" i="121"/>
  <c r="M9176" i="121"/>
  <c r="S9175" i="121"/>
  <c r="N9175" i="121"/>
  <c r="L9174" i="121"/>
  <c r="O9174" i="121"/>
  <c r="M9166" i="121"/>
  <c r="R9159" i="121"/>
  <c r="M9159" i="121"/>
  <c r="Q9152" i="121"/>
  <c r="N9152" i="121"/>
  <c r="P9145" i="121"/>
  <c r="R9145" i="121"/>
  <c r="S9144" i="121"/>
  <c r="L9143" i="121"/>
  <c r="O9138" i="121"/>
  <c r="Q9131" i="121"/>
  <c r="R9130" i="121"/>
  <c r="M9124" i="121"/>
  <c r="R9124" i="121"/>
  <c r="M9117" i="121"/>
  <c r="N9117" i="121"/>
  <c r="O9117" i="121"/>
  <c r="P9117" i="121"/>
  <c r="Q9117" i="121"/>
  <c r="R9117" i="121"/>
  <c r="S9117" i="121"/>
  <c r="N9116" i="121"/>
  <c r="O9116" i="121"/>
  <c r="P9116" i="121"/>
  <c r="Q9116" i="121"/>
  <c r="S9116" i="121"/>
  <c r="L9116" i="121"/>
  <c r="O9115" i="121"/>
  <c r="P9115" i="121"/>
  <c r="R9115" i="121"/>
  <c r="L9115" i="121"/>
  <c r="P9114" i="121"/>
  <c r="Q9114" i="121"/>
  <c r="S9114" i="121"/>
  <c r="M9114" i="121"/>
  <c r="Q9113" i="121"/>
  <c r="L9113" i="121"/>
  <c r="R9112" i="121"/>
  <c r="M9112" i="121"/>
  <c r="S9111" i="121"/>
  <c r="N9111" i="121"/>
  <c r="M9102" i="121"/>
  <c r="R9095" i="121"/>
  <c r="M9095" i="121"/>
  <c r="N9088" i="121"/>
  <c r="L9079" i="121"/>
  <c r="O9074" i="121"/>
  <c r="M9060" i="121"/>
  <c r="R9060" i="121"/>
  <c r="M9053" i="121"/>
  <c r="N9053" i="121"/>
  <c r="O9053" i="121"/>
  <c r="P9053" i="121"/>
  <c r="Q9053" i="121"/>
  <c r="R9053" i="121"/>
  <c r="S9053" i="121"/>
  <c r="N9052" i="121"/>
  <c r="O9052" i="121"/>
  <c r="P9052" i="121"/>
  <c r="Q9052" i="121"/>
  <c r="S9052" i="121"/>
  <c r="L9052" i="121"/>
  <c r="O9051" i="121"/>
  <c r="P9051" i="121"/>
  <c r="R9051" i="121"/>
  <c r="L9051" i="121"/>
  <c r="P9050" i="121"/>
  <c r="Q9050" i="121"/>
  <c r="S9050" i="121"/>
  <c r="M9050" i="121"/>
  <c r="Q9049" i="121"/>
  <c r="L9049" i="121"/>
  <c r="R9048" i="121"/>
  <c r="M9048" i="121"/>
  <c r="S9047" i="121"/>
  <c r="N9047" i="121"/>
  <c r="L9046" i="121"/>
  <c r="O9046" i="121"/>
  <c r="M9038" i="121"/>
  <c r="R9031" i="121"/>
  <c r="M9031" i="121"/>
  <c r="Q9024" i="121"/>
  <c r="N9024" i="121"/>
  <c r="Q9017" i="121"/>
  <c r="R9016" i="121"/>
  <c r="S9015" i="121"/>
  <c r="L9014" i="121"/>
  <c r="O9010" i="121"/>
  <c r="R9002" i="121"/>
  <c r="M8996" i="121"/>
  <c r="R8996" i="121"/>
  <c r="M8989" i="121"/>
  <c r="N8989" i="121"/>
  <c r="O8989" i="121"/>
  <c r="P8989" i="121"/>
  <c r="Q8989" i="121"/>
  <c r="R8989" i="121"/>
  <c r="S8989" i="121"/>
  <c r="N8988" i="121"/>
  <c r="O8988" i="121"/>
  <c r="P8988" i="121"/>
  <c r="Q8988" i="121"/>
  <c r="S8988" i="121"/>
  <c r="L8988" i="121"/>
  <c r="O8987" i="121"/>
  <c r="P8987" i="121"/>
  <c r="R8987" i="121"/>
  <c r="L8987" i="121"/>
  <c r="P8986" i="121"/>
  <c r="Q8986" i="121"/>
  <c r="S8986" i="121"/>
  <c r="M8986" i="121"/>
  <c r="Q8985" i="121"/>
  <c r="L8985" i="121"/>
  <c r="R8984" i="121"/>
  <c r="M8984" i="121"/>
  <c r="S8983" i="121"/>
  <c r="N8983" i="121"/>
  <c r="L8982" i="121"/>
  <c r="O8982" i="121"/>
  <c r="M8974" i="121"/>
  <c r="R8967" i="121"/>
  <c r="M8967" i="121"/>
  <c r="Q8960" i="121"/>
  <c r="N8960" i="121"/>
  <c r="S8952" i="121"/>
  <c r="L8951" i="121"/>
  <c r="O8946" i="121"/>
  <c r="Q8939" i="121"/>
  <c r="R8938" i="121"/>
  <c r="M8932" i="121"/>
  <c r="R8932" i="121"/>
  <c r="M8925" i="121"/>
  <c r="N8925" i="121"/>
  <c r="O8925" i="121"/>
  <c r="P8925" i="121"/>
  <c r="Q8925" i="121"/>
  <c r="R8925" i="121"/>
  <c r="S8925" i="121"/>
  <c r="N8924" i="121"/>
  <c r="O8924" i="121"/>
  <c r="P8924" i="121"/>
  <c r="Q8924" i="121"/>
  <c r="S8924" i="121"/>
  <c r="L8924" i="121"/>
  <c r="O8923" i="121"/>
  <c r="P8923" i="121"/>
  <c r="R8923" i="121"/>
  <c r="L8923" i="121"/>
  <c r="P8922" i="121"/>
  <c r="Q8922" i="121"/>
  <c r="S8922" i="121"/>
  <c r="M8922" i="121"/>
  <c r="Q8921" i="121"/>
  <c r="L8921" i="121"/>
  <c r="R8920" i="121"/>
  <c r="M8920" i="121"/>
  <c r="S8919" i="121"/>
  <c r="N8919" i="121"/>
  <c r="L8918" i="121"/>
  <c r="O8918" i="121"/>
  <c r="M8910" i="121"/>
  <c r="R8903" i="121"/>
  <c r="M8903" i="121"/>
  <c r="Q8896" i="121"/>
  <c r="N8896" i="121"/>
  <c r="R8889" i="121"/>
  <c r="S8888" i="121"/>
  <c r="L8887" i="121"/>
  <c r="O8882" i="121"/>
  <c r="Q8875" i="121"/>
  <c r="R8874" i="121"/>
  <c r="M8868" i="121"/>
  <c r="R8868" i="121"/>
  <c r="M8861" i="121"/>
  <c r="N8861" i="121"/>
  <c r="O8861" i="121"/>
  <c r="P8861" i="121"/>
  <c r="Q8861" i="121"/>
  <c r="R8861" i="121"/>
  <c r="S8861" i="121"/>
  <c r="N8860" i="121"/>
  <c r="O8860" i="121"/>
  <c r="P8860" i="121"/>
  <c r="Q8860" i="121"/>
  <c r="S8860" i="121"/>
  <c r="L8860" i="121"/>
  <c r="O8859" i="121"/>
  <c r="P8859" i="121"/>
  <c r="R8859" i="121"/>
  <c r="L8859" i="121"/>
  <c r="P8858" i="121"/>
  <c r="Q8858" i="121"/>
  <c r="S8858" i="121"/>
  <c r="M8858" i="121"/>
  <c r="Q8857" i="121"/>
  <c r="L8857" i="121"/>
  <c r="R8856" i="121"/>
  <c r="M8856" i="121"/>
  <c r="S8855" i="121"/>
  <c r="N8855" i="121"/>
  <c r="M8846" i="121"/>
  <c r="R8839" i="121"/>
  <c r="M8839" i="121"/>
  <c r="Q8832" i="121"/>
  <c r="N8832" i="121"/>
  <c r="P8825" i="121"/>
  <c r="R8825" i="121"/>
  <c r="S8824" i="121"/>
  <c r="L8823" i="121"/>
  <c r="O8818" i="121"/>
  <c r="N8811" i="121"/>
  <c r="Q8811" i="121"/>
  <c r="R8810" i="121"/>
  <c r="M8804" i="121"/>
  <c r="R8804" i="121"/>
  <c r="M8797" i="121"/>
  <c r="N8797" i="121"/>
  <c r="O8797" i="121"/>
  <c r="P8797" i="121"/>
  <c r="Q8797" i="121"/>
  <c r="R8797" i="121"/>
  <c r="S8797" i="121"/>
  <c r="N8796" i="121"/>
  <c r="O8796" i="121"/>
  <c r="P8796" i="121"/>
  <c r="Q8796" i="121"/>
  <c r="S8796" i="121"/>
  <c r="L8796" i="121"/>
  <c r="O8795" i="121"/>
  <c r="P8795" i="121"/>
  <c r="R8795" i="121"/>
  <c r="L8795" i="121"/>
  <c r="P8794" i="121"/>
  <c r="Q8794" i="121"/>
  <c r="S8794" i="121"/>
  <c r="M8794" i="121"/>
  <c r="Q8793" i="121"/>
  <c r="L8793" i="121"/>
  <c r="R8792" i="121"/>
  <c r="M8792" i="121"/>
  <c r="S8791" i="121"/>
  <c r="N8791" i="121"/>
  <c r="M8782" i="121"/>
  <c r="M8775" i="121"/>
  <c r="N8768" i="121"/>
  <c r="L8759" i="121"/>
  <c r="Q8747" i="121"/>
  <c r="R8746" i="121"/>
  <c r="M8740" i="121"/>
  <c r="R8740" i="121"/>
  <c r="M8733" i="121"/>
  <c r="N8733" i="121"/>
  <c r="O8733" i="121"/>
  <c r="P8733" i="121"/>
  <c r="Q8733" i="121"/>
  <c r="R8733" i="121"/>
  <c r="S8733" i="121"/>
  <c r="N8732" i="121"/>
  <c r="O8732" i="121"/>
  <c r="P8732" i="121"/>
  <c r="Q8732" i="121"/>
  <c r="S8732" i="121"/>
  <c r="L8732" i="121"/>
  <c r="O8731" i="121"/>
  <c r="P8731" i="121"/>
  <c r="R8731" i="121"/>
  <c r="L8731" i="121"/>
  <c r="P8730" i="121"/>
  <c r="Q8730" i="121"/>
  <c r="S8730" i="121"/>
  <c r="M8730" i="121"/>
  <c r="Q8729" i="121"/>
  <c r="L8729" i="121"/>
  <c r="R8728" i="121"/>
  <c r="M8728" i="121"/>
  <c r="S8727" i="121"/>
  <c r="N8727" i="121"/>
  <c r="L8726" i="121"/>
  <c r="O8726" i="121"/>
  <c r="M8718" i="121"/>
  <c r="R8711" i="121"/>
  <c r="M8711" i="121"/>
  <c r="Q8704" i="121"/>
  <c r="N8704" i="121"/>
  <c r="L8695" i="121"/>
  <c r="N8683" i="121"/>
  <c r="Q8683" i="121"/>
  <c r="R8682" i="121"/>
  <c r="M8676" i="121"/>
  <c r="R8676" i="121"/>
  <c r="M8669" i="121"/>
  <c r="N8669" i="121"/>
  <c r="O8669" i="121"/>
  <c r="P8669" i="121"/>
  <c r="Q8669" i="121"/>
  <c r="R8669" i="121"/>
  <c r="S8669" i="121"/>
  <c r="N8668" i="121"/>
  <c r="O8668" i="121"/>
  <c r="P8668" i="121"/>
  <c r="Q8668" i="121"/>
  <c r="S8668" i="121"/>
  <c r="L8668" i="121"/>
  <c r="O8667" i="121"/>
  <c r="P8667" i="121"/>
  <c r="R8667" i="121"/>
  <c r="L8667" i="121"/>
  <c r="P8666" i="121"/>
  <c r="Q8666" i="121"/>
  <c r="S8666" i="121"/>
  <c r="M8666" i="121"/>
  <c r="Q8665" i="121"/>
  <c r="L8665" i="121"/>
  <c r="R8664" i="121"/>
  <c r="M8664" i="121"/>
  <c r="S8663" i="121"/>
  <c r="N8663" i="121"/>
  <c r="L8662" i="121"/>
  <c r="O8662" i="121"/>
  <c r="M8654" i="121"/>
  <c r="R8647" i="121"/>
  <c r="M8647" i="121"/>
  <c r="Q8640" i="121"/>
  <c r="N8640" i="121"/>
  <c r="R8633" i="121"/>
  <c r="S8632" i="121"/>
  <c r="L8631" i="121"/>
  <c r="O8626" i="121"/>
  <c r="N8619" i="121"/>
  <c r="Q8619" i="121"/>
  <c r="R8618" i="121"/>
  <c r="M8612" i="121"/>
  <c r="R8612" i="121"/>
  <c r="M8605" i="121"/>
  <c r="N8605" i="121"/>
  <c r="O8605" i="121"/>
  <c r="P8605" i="121"/>
  <c r="Q8605" i="121"/>
  <c r="R8605" i="121"/>
  <c r="S8605" i="121"/>
  <c r="N8604" i="121"/>
  <c r="O8604" i="121"/>
  <c r="P8604" i="121"/>
  <c r="Q8604" i="121"/>
  <c r="S8604" i="121"/>
  <c r="L8604" i="121"/>
  <c r="O8603" i="121"/>
  <c r="P8603" i="121"/>
  <c r="R8603" i="121"/>
  <c r="L8603" i="121"/>
  <c r="P8602" i="121"/>
  <c r="Q8602" i="121"/>
  <c r="S8602" i="121"/>
  <c r="M8602" i="121"/>
  <c r="Q8601" i="121"/>
  <c r="L8601" i="121"/>
  <c r="R8600" i="121"/>
  <c r="M8600" i="121"/>
  <c r="S8599" i="121"/>
  <c r="N8599" i="121"/>
  <c r="L8598" i="121"/>
  <c r="O8598" i="121"/>
  <c r="M8590" i="121"/>
  <c r="R8583" i="121"/>
  <c r="M8583" i="121"/>
  <c r="Q8576" i="121"/>
  <c r="N8576" i="121"/>
  <c r="S8568" i="121"/>
  <c r="L8567" i="121"/>
  <c r="O8562" i="121"/>
  <c r="N8555" i="121"/>
  <c r="Q8555" i="121"/>
  <c r="R8554" i="121"/>
  <c r="M8548" i="121"/>
  <c r="R8548" i="121"/>
  <c r="M8541" i="121"/>
  <c r="N8541" i="121"/>
  <c r="O8541" i="121"/>
  <c r="P8541" i="121"/>
  <c r="Q8541" i="121"/>
  <c r="R8541" i="121"/>
  <c r="S8541" i="121"/>
  <c r="N8540" i="121"/>
  <c r="O8540" i="121"/>
  <c r="P8540" i="121"/>
  <c r="Q8540" i="121"/>
  <c r="S8540" i="121"/>
  <c r="L8540" i="121"/>
  <c r="O8539" i="121"/>
  <c r="P8539" i="121"/>
  <c r="R8539" i="121"/>
  <c r="L8539" i="121"/>
  <c r="P8538" i="121"/>
  <c r="Q8538" i="121"/>
  <c r="S8538" i="121"/>
  <c r="M8538" i="121"/>
  <c r="Q8537" i="121"/>
  <c r="L8537" i="121"/>
  <c r="R8536" i="121"/>
  <c r="M8536" i="121"/>
  <c r="S8535" i="121"/>
  <c r="N8535" i="121"/>
  <c r="L8534" i="121"/>
  <c r="O8534" i="121"/>
  <c r="M8526" i="121"/>
  <c r="R8519" i="121"/>
  <c r="M8519" i="121"/>
  <c r="Q8512" i="121"/>
  <c r="N8512" i="121"/>
  <c r="P8505" i="121"/>
  <c r="R8505" i="121"/>
  <c r="S8504" i="121"/>
  <c r="L8503" i="121"/>
  <c r="O8498" i="121"/>
  <c r="N8491" i="121"/>
  <c r="Q8491" i="121"/>
  <c r="R8490" i="121"/>
  <c r="M8484" i="121"/>
  <c r="R8484" i="121"/>
  <c r="M8477" i="121"/>
  <c r="N8477" i="121"/>
  <c r="O8477" i="121"/>
  <c r="P8477" i="121"/>
  <c r="Q8477" i="121"/>
  <c r="R8477" i="121"/>
  <c r="S8477" i="121"/>
  <c r="N8476" i="121"/>
  <c r="O8476" i="121"/>
  <c r="P8476" i="121"/>
  <c r="Q8476" i="121"/>
  <c r="S8476" i="121"/>
  <c r="L8476" i="121"/>
  <c r="O8475" i="121"/>
  <c r="P8475" i="121"/>
  <c r="R8475" i="121"/>
  <c r="L8475" i="121"/>
  <c r="P8474" i="121"/>
  <c r="Q8474" i="121"/>
  <c r="S8474" i="121"/>
  <c r="M8474" i="121"/>
  <c r="Q8473" i="121"/>
  <c r="L8473" i="121"/>
  <c r="R8472" i="121"/>
  <c r="M8472" i="121"/>
  <c r="S8471" i="121"/>
  <c r="N8471" i="121"/>
  <c r="M8462" i="121"/>
  <c r="R8455" i="121"/>
  <c r="M8455" i="121"/>
  <c r="N8448" i="121"/>
  <c r="P8441" i="121"/>
  <c r="R8441" i="121"/>
  <c r="S8440" i="121"/>
  <c r="L8439" i="121"/>
  <c r="R8430" i="121"/>
  <c r="S8428" i="121"/>
  <c r="M8428" i="121"/>
  <c r="N8428" i="121"/>
  <c r="O8428" i="121"/>
  <c r="P8428" i="121"/>
  <c r="Q8428" i="121"/>
  <c r="R8428" i="121"/>
  <c r="L8418" i="121"/>
  <c r="P8416" i="121"/>
  <c r="N8414" i="121"/>
  <c r="R8414" i="121"/>
  <c r="L8410" i="121"/>
  <c r="M8408" i="121"/>
  <c r="Q8408" i="121"/>
  <c r="L8402" i="121"/>
  <c r="P8402" i="121"/>
  <c r="Q8397" i="121"/>
  <c r="N8397" i="121"/>
  <c r="O8387" i="121"/>
  <c r="N8381" i="121"/>
  <c r="M8381" i="121"/>
  <c r="S8375" i="121"/>
  <c r="M8374" i="121"/>
  <c r="N8373" i="121"/>
  <c r="O8373" i="121"/>
  <c r="P8373" i="121"/>
  <c r="Q8373" i="121"/>
  <c r="L8373" i="121"/>
  <c r="R8370" i="121"/>
  <c r="O8368" i="121"/>
  <c r="M8368" i="121"/>
  <c r="N8368" i="121"/>
  <c r="Q8368" i="121"/>
  <c r="S8368" i="121"/>
  <c r="Q8362" i="121"/>
  <c r="L8360" i="121"/>
  <c r="P8360" i="121"/>
  <c r="S8360" i="121"/>
  <c r="M8359" i="121"/>
  <c r="O8354" i="121"/>
  <c r="R8354" i="121"/>
  <c r="M8350" i="121"/>
  <c r="R8336" i="121"/>
  <c r="Q8330" i="121"/>
  <c r="Q8329" i="121"/>
  <c r="M8329" i="121"/>
  <c r="O8329" i="121"/>
  <c r="R8326" i="121"/>
  <c r="P8324" i="121"/>
  <c r="M8324" i="121"/>
  <c r="N8324" i="121"/>
  <c r="Q8320" i="121"/>
  <c r="O8319" i="121"/>
  <c r="S8319" i="121"/>
  <c r="M8319" i="121"/>
  <c r="M8308" i="121"/>
  <c r="S8303" i="121"/>
  <c r="Q8302" i="121"/>
  <c r="M8302" i="121"/>
  <c r="N8302" i="121"/>
  <c r="O8302" i="121"/>
  <c r="P8302" i="121"/>
  <c r="R8302" i="121"/>
  <c r="P8292" i="121"/>
  <c r="S8292" i="121"/>
  <c r="M8292" i="121"/>
  <c r="N8292" i="121"/>
  <c r="Q8292" i="121"/>
  <c r="R8292" i="121"/>
  <c r="M8288" i="121"/>
  <c r="P8288" i="121"/>
  <c r="L8276" i="121"/>
  <c r="N8276" i="121"/>
  <c r="Q8276" i="121"/>
  <c r="L8257" i="121"/>
  <c r="O8257" i="121"/>
  <c r="Q8257" i="121"/>
  <c r="L8233" i="121"/>
  <c r="O8233" i="121"/>
  <c r="Q8233" i="121"/>
  <c r="M8174" i="121"/>
  <c r="N8174" i="121"/>
  <c r="O8174" i="121"/>
  <c r="P8174" i="121"/>
  <c r="Q8174" i="121"/>
  <c r="R8174" i="121"/>
  <c r="S8174" i="121"/>
  <c r="L8105" i="121"/>
  <c r="O8105" i="121"/>
  <c r="Q8105" i="121"/>
  <c r="M8046" i="121"/>
  <c r="N8046" i="121"/>
  <c r="O8046" i="121"/>
  <c r="P8046" i="121"/>
  <c r="Q8046" i="121"/>
  <c r="R8046" i="121"/>
  <c r="S8046" i="121"/>
  <c r="M7982" i="121"/>
  <c r="N7982" i="121"/>
  <c r="O7982" i="121"/>
  <c r="P7982" i="121"/>
  <c r="Q7982" i="121"/>
  <c r="R7982" i="121"/>
  <c r="S7982" i="121"/>
  <c r="L7913" i="121"/>
  <c r="O7913" i="121"/>
  <c r="Q7913" i="121"/>
  <c r="M7854" i="121"/>
  <c r="N7854" i="121"/>
  <c r="O7854" i="121"/>
  <c r="P7854" i="121"/>
  <c r="Q7854" i="121"/>
  <c r="R7854" i="121"/>
  <c r="S7854" i="121"/>
  <c r="N7783" i="121"/>
  <c r="Q7783" i="121"/>
  <c r="S7783" i="121"/>
  <c r="N7725" i="121"/>
  <c r="O7725" i="121"/>
  <c r="P7725" i="121"/>
  <c r="Q7725" i="121"/>
  <c r="S7725" i="121"/>
  <c r="L7725" i="121"/>
  <c r="M7725" i="121"/>
  <c r="R7659" i="121"/>
  <c r="M7659" i="121"/>
  <c r="O7659" i="121"/>
  <c r="Q7596" i="121"/>
  <c r="L7596" i="121"/>
  <c r="N7596" i="121"/>
  <c r="R7531" i="121"/>
  <c r="M7531" i="121"/>
  <c r="O7531" i="121"/>
  <c r="S7466" i="121"/>
  <c r="N7466" i="121"/>
  <c r="P7466" i="121"/>
  <c r="S7402" i="121"/>
  <c r="N7402" i="121"/>
  <c r="P7402" i="121"/>
  <c r="R7339" i="121"/>
  <c r="M7339" i="121"/>
  <c r="O7339" i="121"/>
  <c r="N7277" i="121"/>
  <c r="O7277" i="121"/>
  <c r="P7277" i="121"/>
  <c r="Q7277" i="121"/>
  <c r="S7277" i="121"/>
  <c r="L7277" i="121"/>
  <c r="M7277" i="121"/>
  <c r="N7221" i="121"/>
  <c r="S7221" i="121"/>
  <c r="Q9231" i="121"/>
  <c r="M9227" i="121"/>
  <c r="N9226" i="121"/>
  <c r="Q9223" i="121"/>
  <c r="M9219" i="121"/>
  <c r="N9218" i="121"/>
  <c r="Q9215" i="121"/>
  <c r="M9211" i="121"/>
  <c r="N9210" i="121"/>
  <c r="Q9207" i="121"/>
  <c r="M9203" i="121"/>
  <c r="N9202" i="121"/>
  <c r="Q9199" i="121"/>
  <c r="M9195" i="121"/>
  <c r="N9194" i="121"/>
  <c r="O9193" i="121"/>
  <c r="P9192" i="121"/>
  <c r="Q9191" i="121"/>
  <c r="R9190" i="121"/>
  <c r="M9187" i="121"/>
  <c r="N9186" i="121"/>
  <c r="O9185" i="121"/>
  <c r="P9184" i="121"/>
  <c r="Q9183" i="121"/>
  <c r="R9182" i="121"/>
  <c r="M9179" i="121"/>
  <c r="N9178" i="121"/>
  <c r="O9177" i="121"/>
  <c r="P9176" i="121"/>
  <c r="Q9175" i="121"/>
  <c r="R9174" i="121"/>
  <c r="M9171" i="121"/>
  <c r="N9170" i="121"/>
  <c r="O9169" i="121"/>
  <c r="P9168" i="121"/>
  <c r="Q9167" i="121"/>
  <c r="R9166" i="121"/>
  <c r="M9163" i="121"/>
  <c r="N9162" i="121"/>
  <c r="O9161" i="121"/>
  <c r="P9160" i="121"/>
  <c r="Q9159" i="121"/>
  <c r="R9158" i="121"/>
  <c r="M9155" i="121"/>
  <c r="N9154" i="121"/>
  <c r="O9153" i="121"/>
  <c r="P9152" i="121"/>
  <c r="Q9151" i="121"/>
  <c r="R9150" i="121"/>
  <c r="M9147" i="121"/>
  <c r="N9146" i="121"/>
  <c r="O9145" i="121"/>
  <c r="P9144" i="121"/>
  <c r="Q9143" i="121"/>
  <c r="R9142" i="121"/>
  <c r="M9139" i="121"/>
  <c r="N9138" i="121"/>
  <c r="O9137" i="121"/>
  <c r="P9136" i="121"/>
  <c r="Q9135" i="121"/>
  <c r="R9134" i="121"/>
  <c r="M9131" i="121"/>
  <c r="N9130" i="121"/>
  <c r="O9129" i="121"/>
  <c r="P9128" i="121"/>
  <c r="Q9127" i="121"/>
  <c r="R9126" i="121"/>
  <c r="M9123" i="121"/>
  <c r="N9122" i="121"/>
  <c r="O9121" i="121"/>
  <c r="P9120" i="121"/>
  <c r="Q9119" i="121"/>
  <c r="R9118" i="121"/>
  <c r="M9115" i="121"/>
  <c r="N9114" i="121"/>
  <c r="O9113" i="121"/>
  <c r="P9112" i="121"/>
  <c r="Q9111" i="121"/>
  <c r="R9110" i="121"/>
  <c r="M9107" i="121"/>
  <c r="N9106" i="121"/>
  <c r="O9105" i="121"/>
  <c r="P9104" i="121"/>
  <c r="Q9103" i="121"/>
  <c r="R9102" i="121"/>
  <c r="M9099" i="121"/>
  <c r="N9098" i="121"/>
  <c r="O9097" i="121"/>
  <c r="P9096" i="121"/>
  <c r="Q9095" i="121"/>
  <c r="R9094" i="121"/>
  <c r="M9091" i="121"/>
  <c r="N9090" i="121"/>
  <c r="O9089" i="121"/>
  <c r="P9088" i="121"/>
  <c r="Q9087" i="121"/>
  <c r="R9086" i="121"/>
  <c r="M9083" i="121"/>
  <c r="N9082" i="121"/>
  <c r="O9081" i="121"/>
  <c r="P9080" i="121"/>
  <c r="Q9079" i="121"/>
  <c r="R9078" i="121"/>
  <c r="M9075" i="121"/>
  <c r="N9074" i="121"/>
  <c r="O9073" i="121"/>
  <c r="P9072" i="121"/>
  <c r="Q9071" i="121"/>
  <c r="R9070" i="121"/>
  <c r="M9067" i="121"/>
  <c r="N9066" i="121"/>
  <c r="O9065" i="121"/>
  <c r="P9064" i="121"/>
  <c r="Q9063" i="121"/>
  <c r="R9062" i="121"/>
  <c r="M9059" i="121"/>
  <c r="N9058" i="121"/>
  <c r="O9057" i="121"/>
  <c r="P9056" i="121"/>
  <c r="Q9055" i="121"/>
  <c r="R9054" i="121"/>
  <c r="M9051" i="121"/>
  <c r="N9050" i="121"/>
  <c r="O9049" i="121"/>
  <c r="P9048" i="121"/>
  <c r="Q9047" i="121"/>
  <c r="R9046" i="121"/>
  <c r="M9043" i="121"/>
  <c r="N9042" i="121"/>
  <c r="O9041" i="121"/>
  <c r="P9040" i="121"/>
  <c r="Q9039" i="121"/>
  <c r="R9038" i="121"/>
  <c r="M9035" i="121"/>
  <c r="N9034" i="121"/>
  <c r="O9033" i="121"/>
  <c r="P9032" i="121"/>
  <c r="Q9031" i="121"/>
  <c r="R9030" i="121"/>
  <c r="M9027" i="121"/>
  <c r="N9026" i="121"/>
  <c r="O9025" i="121"/>
  <c r="P9024" i="121"/>
  <c r="Q9023" i="121"/>
  <c r="R9022" i="121"/>
  <c r="M9019" i="121"/>
  <c r="N9018" i="121"/>
  <c r="O9017" i="121"/>
  <c r="P9016" i="121"/>
  <c r="Q9015" i="121"/>
  <c r="R9014" i="121"/>
  <c r="M9011" i="121"/>
  <c r="N9010" i="121"/>
  <c r="O9009" i="121"/>
  <c r="P9008" i="121"/>
  <c r="Q9007" i="121"/>
  <c r="R9006" i="121"/>
  <c r="M9003" i="121"/>
  <c r="N9002" i="121"/>
  <c r="O9001" i="121"/>
  <c r="P9000" i="121"/>
  <c r="Q8999" i="121"/>
  <c r="R8998" i="121"/>
  <c r="M8995" i="121"/>
  <c r="N8994" i="121"/>
  <c r="O8993" i="121"/>
  <c r="P8992" i="121"/>
  <c r="Q8991" i="121"/>
  <c r="R8990" i="121"/>
  <c r="M8987" i="121"/>
  <c r="N8986" i="121"/>
  <c r="O8985" i="121"/>
  <c r="P8984" i="121"/>
  <c r="Q8983" i="121"/>
  <c r="R8982" i="121"/>
  <c r="M8979" i="121"/>
  <c r="N8978" i="121"/>
  <c r="O8977" i="121"/>
  <c r="P8976" i="121"/>
  <c r="Q8975" i="121"/>
  <c r="R8974" i="121"/>
  <c r="M8971" i="121"/>
  <c r="N8970" i="121"/>
  <c r="O8969" i="121"/>
  <c r="P8968" i="121"/>
  <c r="Q8967" i="121"/>
  <c r="R8966" i="121"/>
  <c r="M8963" i="121"/>
  <c r="N8962" i="121"/>
  <c r="O8961" i="121"/>
  <c r="P8960" i="121"/>
  <c r="Q8959" i="121"/>
  <c r="R8958" i="121"/>
  <c r="M8955" i="121"/>
  <c r="N8954" i="121"/>
  <c r="O8953" i="121"/>
  <c r="P8952" i="121"/>
  <c r="Q8951" i="121"/>
  <c r="R8950" i="121"/>
  <c r="M8947" i="121"/>
  <c r="N8946" i="121"/>
  <c r="O8945" i="121"/>
  <c r="P8944" i="121"/>
  <c r="Q8943" i="121"/>
  <c r="R8942" i="121"/>
  <c r="M8939" i="121"/>
  <c r="N8938" i="121"/>
  <c r="O8937" i="121"/>
  <c r="P8936" i="121"/>
  <c r="Q8935" i="121"/>
  <c r="R8934" i="121"/>
  <c r="M8931" i="121"/>
  <c r="N8930" i="121"/>
  <c r="O8929" i="121"/>
  <c r="P8928" i="121"/>
  <c r="Q8927" i="121"/>
  <c r="R8926" i="121"/>
  <c r="M8923" i="121"/>
  <c r="N8922" i="121"/>
  <c r="O8921" i="121"/>
  <c r="P8920" i="121"/>
  <c r="Q8919" i="121"/>
  <c r="R8918" i="121"/>
  <c r="M8915" i="121"/>
  <c r="N8914" i="121"/>
  <c r="O8913" i="121"/>
  <c r="P8912" i="121"/>
  <c r="Q8911" i="121"/>
  <c r="R8910" i="121"/>
  <c r="M8907" i="121"/>
  <c r="N8906" i="121"/>
  <c r="O8905" i="121"/>
  <c r="P8904" i="121"/>
  <c r="Q8903" i="121"/>
  <c r="R8902" i="121"/>
  <c r="M8899" i="121"/>
  <c r="N8898" i="121"/>
  <c r="O8897" i="121"/>
  <c r="P8896" i="121"/>
  <c r="Q8895" i="121"/>
  <c r="R8894" i="121"/>
  <c r="M8891" i="121"/>
  <c r="N8890" i="121"/>
  <c r="O8889" i="121"/>
  <c r="P8888" i="121"/>
  <c r="Q8887" i="121"/>
  <c r="R8886" i="121"/>
  <c r="M8883" i="121"/>
  <c r="N8882" i="121"/>
  <c r="O8881" i="121"/>
  <c r="P8880" i="121"/>
  <c r="Q8879" i="121"/>
  <c r="R8878" i="121"/>
  <c r="M8875" i="121"/>
  <c r="N8874" i="121"/>
  <c r="O8873" i="121"/>
  <c r="P8872" i="121"/>
  <c r="Q8871" i="121"/>
  <c r="R8870" i="121"/>
  <c r="M8867" i="121"/>
  <c r="N8866" i="121"/>
  <c r="O8865" i="121"/>
  <c r="P8864" i="121"/>
  <c r="Q8863" i="121"/>
  <c r="R8862" i="121"/>
  <c r="M8859" i="121"/>
  <c r="N8858" i="121"/>
  <c r="O8857" i="121"/>
  <c r="P8856" i="121"/>
  <c r="Q8855" i="121"/>
  <c r="R8854" i="121"/>
  <c r="M8851" i="121"/>
  <c r="N8850" i="121"/>
  <c r="O8849" i="121"/>
  <c r="P8848" i="121"/>
  <c r="Q8847" i="121"/>
  <c r="R8846" i="121"/>
  <c r="M8843" i="121"/>
  <c r="N8842" i="121"/>
  <c r="O8841" i="121"/>
  <c r="P8840" i="121"/>
  <c r="Q8839" i="121"/>
  <c r="R8838" i="121"/>
  <c r="M8835" i="121"/>
  <c r="N8834" i="121"/>
  <c r="O8833" i="121"/>
  <c r="P8832" i="121"/>
  <c r="Q8831" i="121"/>
  <c r="R8830" i="121"/>
  <c r="M8827" i="121"/>
  <c r="N8826" i="121"/>
  <c r="O8825" i="121"/>
  <c r="P8824" i="121"/>
  <c r="Q8823" i="121"/>
  <c r="R8822" i="121"/>
  <c r="M8819" i="121"/>
  <c r="N8818" i="121"/>
  <c r="O8817" i="121"/>
  <c r="P8816" i="121"/>
  <c r="Q8815" i="121"/>
  <c r="R8814" i="121"/>
  <c r="M8811" i="121"/>
  <c r="N8810" i="121"/>
  <c r="O8809" i="121"/>
  <c r="P8808" i="121"/>
  <c r="Q8807" i="121"/>
  <c r="R8806" i="121"/>
  <c r="M8803" i="121"/>
  <c r="N8802" i="121"/>
  <c r="O8801" i="121"/>
  <c r="P8800" i="121"/>
  <c r="Q8799" i="121"/>
  <c r="R8798" i="121"/>
  <c r="M8795" i="121"/>
  <c r="N8794" i="121"/>
  <c r="O8793" i="121"/>
  <c r="P8792" i="121"/>
  <c r="Q8791" i="121"/>
  <c r="R8790" i="121"/>
  <c r="M8787" i="121"/>
  <c r="N8786" i="121"/>
  <c r="O8785" i="121"/>
  <c r="P8784" i="121"/>
  <c r="Q8783" i="121"/>
  <c r="R8782" i="121"/>
  <c r="M8779" i="121"/>
  <c r="N8778" i="121"/>
  <c r="O8777" i="121"/>
  <c r="P8776" i="121"/>
  <c r="Q8775" i="121"/>
  <c r="R8774" i="121"/>
  <c r="M8771" i="121"/>
  <c r="N8770" i="121"/>
  <c r="O8769" i="121"/>
  <c r="P8768" i="121"/>
  <c r="Q8767" i="121"/>
  <c r="R8766" i="121"/>
  <c r="M8763" i="121"/>
  <c r="N8762" i="121"/>
  <c r="O8761" i="121"/>
  <c r="P8760" i="121"/>
  <c r="Q8759" i="121"/>
  <c r="R8758" i="121"/>
  <c r="M8755" i="121"/>
  <c r="N8754" i="121"/>
  <c r="O8753" i="121"/>
  <c r="P8752" i="121"/>
  <c r="Q8751" i="121"/>
  <c r="R8750" i="121"/>
  <c r="M8747" i="121"/>
  <c r="N8746" i="121"/>
  <c r="O8745" i="121"/>
  <c r="P8744" i="121"/>
  <c r="Q8743" i="121"/>
  <c r="R8742" i="121"/>
  <c r="M8739" i="121"/>
  <c r="N8738" i="121"/>
  <c r="O8737" i="121"/>
  <c r="P8736" i="121"/>
  <c r="Q8735" i="121"/>
  <c r="R8734" i="121"/>
  <c r="M8731" i="121"/>
  <c r="N8730" i="121"/>
  <c r="O8729" i="121"/>
  <c r="P8728" i="121"/>
  <c r="Q8727" i="121"/>
  <c r="R8726" i="121"/>
  <c r="M8723" i="121"/>
  <c r="N8722" i="121"/>
  <c r="O8721" i="121"/>
  <c r="P8720" i="121"/>
  <c r="Q8719" i="121"/>
  <c r="R8718" i="121"/>
  <c r="M8715" i="121"/>
  <c r="N8714" i="121"/>
  <c r="O8713" i="121"/>
  <c r="P8712" i="121"/>
  <c r="Q8711" i="121"/>
  <c r="R8710" i="121"/>
  <c r="M8707" i="121"/>
  <c r="N8706" i="121"/>
  <c r="O8705" i="121"/>
  <c r="P8704" i="121"/>
  <c r="Q8703" i="121"/>
  <c r="R8702" i="121"/>
  <c r="M8699" i="121"/>
  <c r="N8698" i="121"/>
  <c r="O8697" i="121"/>
  <c r="P8696" i="121"/>
  <c r="Q8695" i="121"/>
  <c r="R8694" i="121"/>
  <c r="M8691" i="121"/>
  <c r="N8690" i="121"/>
  <c r="O8689" i="121"/>
  <c r="P8688" i="121"/>
  <c r="Q8687" i="121"/>
  <c r="R8686" i="121"/>
  <c r="M8683" i="121"/>
  <c r="N8682" i="121"/>
  <c r="O8681" i="121"/>
  <c r="P8680" i="121"/>
  <c r="Q8679" i="121"/>
  <c r="R8678" i="121"/>
  <c r="M8675" i="121"/>
  <c r="N8674" i="121"/>
  <c r="O8673" i="121"/>
  <c r="P8672" i="121"/>
  <c r="Q8671" i="121"/>
  <c r="R8670" i="121"/>
  <c r="M8667" i="121"/>
  <c r="N8666" i="121"/>
  <c r="O8665" i="121"/>
  <c r="P8664" i="121"/>
  <c r="Q8663" i="121"/>
  <c r="R8662" i="121"/>
  <c r="M8659" i="121"/>
  <c r="N8658" i="121"/>
  <c r="O8657" i="121"/>
  <c r="P8656" i="121"/>
  <c r="Q8655" i="121"/>
  <c r="R8654" i="121"/>
  <c r="M8651" i="121"/>
  <c r="N8650" i="121"/>
  <c r="O8649" i="121"/>
  <c r="P8648" i="121"/>
  <c r="Q8647" i="121"/>
  <c r="R8646" i="121"/>
  <c r="M8643" i="121"/>
  <c r="N8642" i="121"/>
  <c r="O8641" i="121"/>
  <c r="P8640" i="121"/>
  <c r="Q8639" i="121"/>
  <c r="R8638" i="121"/>
  <c r="M8635" i="121"/>
  <c r="N8634" i="121"/>
  <c r="O8633" i="121"/>
  <c r="P8632" i="121"/>
  <c r="Q8631" i="121"/>
  <c r="R8630" i="121"/>
  <c r="M8627" i="121"/>
  <c r="N8626" i="121"/>
  <c r="O8625" i="121"/>
  <c r="P8624" i="121"/>
  <c r="Q8623" i="121"/>
  <c r="R8622" i="121"/>
  <c r="M8619" i="121"/>
  <c r="N8618" i="121"/>
  <c r="O8617" i="121"/>
  <c r="P8616" i="121"/>
  <c r="Q8615" i="121"/>
  <c r="R8614" i="121"/>
  <c r="M8611" i="121"/>
  <c r="N8610" i="121"/>
  <c r="O8609" i="121"/>
  <c r="P8608" i="121"/>
  <c r="Q8607" i="121"/>
  <c r="R8606" i="121"/>
  <c r="M8603" i="121"/>
  <c r="N8602" i="121"/>
  <c r="O8601" i="121"/>
  <c r="P8600" i="121"/>
  <c r="Q8599" i="121"/>
  <c r="R8598" i="121"/>
  <c r="M8595" i="121"/>
  <c r="N8594" i="121"/>
  <c r="O8593" i="121"/>
  <c r="P8592" i="121"/>
  <c r="Q8591" i="121"/>
  <c r="R8590" i="121"/>
  <c r="M8587" i="121"/>
  <c r="N8586" i="121"/>
  <c r="O8585" i="121"/>
  <c r="P8584" i="121"/>
  <c r="Q8583" i="121"/>
  <c r="R8582" i="121"/>
  <c r="M8579" i="121"/>
  <c r="N8578" i="121"/>
  <c r="O8577" i="121"/>
  <c r="P8576" i="121"/>
  <c r="Q8575" i="121"/>
  <c r="R8574" i="121"/>
  <c r="M8571" i="121"/>
  <c r="N8570" i="121"/>
  <c r="O8569" i="121"/>
  <c r="P8568" i="121"/>
  <c r="Q8567" i="121"/>
  <c r="R8566" i="121"/>
  <c r="M8563" i="121"/>
  <c r="N8562" i="121"/>
  <c r="O8561" i="121"/>
  <c r="P8560" i="121"/>
  <c r="Q8559" i="121"/>
  <c r="R8558" i="121"/>
  <c r="M8555" i="121"/>
  <c r="N8554" i="121"/>
  <c r="O8553" i="121"/>
  <c r="P8552" i="121"/>
  <c r="Q8551" i="121"/>
  <c r="R8550" i="121"/>
  <c r="M8547" i="121"/>
  <c r="N8546" i="121"/>
  <c r="O8545" i="121"/>
  <c r="P8544" i="121"/>
  <c r="Q8543" i="121"/>
  <c r="R8542" i="121"/>
  <c r="M8539" i="121"/>
  <c r="N8538" i="121"/>
  <c r="O8537" i="121"/>
  <c r="P8536" i="121"/>
  <c r="Q8535" i="121"/>
  <c r="R8534" i="121"/>
  <c r="M8531" i="121"/>
  <c r="N8530" i="121"/>
  <c r="O8529" i="121"/>
  <c r="P8528" i="121"/>
  <c r="Q8527" i="121"/>
  <c r="R8526" i="121"/>
  <c r="M8523" i="121"/>
  <c r="N8522" i="121"/>
  <c r="O8521" i="121"/>
  <c r="P8520" i="121"/>
  <c r="Q8519" i="121"/>
  <c r="R8518" i="121"/>
  <c r="M8515" i="121"/>
  <c r="N8514" i="121"/>
  <c r="O8513" i="121"/>
  <c r="P8512" i="121"/>
  <c r="Q8511" i="121"/>
  <c r="R8510" i="121"/>
  <c r="M8507" i="121"/>
  <c r="N8506" i="121"/>
  <c r="O8505" i="121"/>
  <c r="P8504" i="121"/>
  <c r="Q8503" i="121"/>
  <c r="R8502" i="121"/>
  <c r="M8499" i="121"/>
  <c r="N8498" i="121"/>
  <c r="O8497" i="121"/>
  <c r="P8496" i="121"/>
  <c r="Q8495" i="121"/>
  <c r="R8494" i="121"/>
  <c r="M8491" i="121"/>
  <c r="N8490" i="121"/>
  <c r="O8489" i="121"/>
  <c r="P8488" i="121"/>
  <c r="Q8487" i="121"/>
  <c r="R8486" i="121"/>
  <c r="M8483" i="121"/>
  <c r="N8482" i="121"/>
  <c r="O8481" i="121"/>
  <c r="P8480" i="121"/>
  <c r="Q8479" i="121"/>
  <c r="R8478" i="121"/>
  <c r="M8475" i="121"/>
  <c r="N8474" i="121"/>
  <c r="O8473" i="121"/>
  <c r="P8472" i="121"/>
  <c r="Q8471" i="121"/>
  <c r="R8470" i="121"/>
  <c r="M8467" i="121"/>
  <c r="N8466" i="121"/>
  <c r="O8465" i="121"/>
  <c r="P8464" i="121"/>
  <c r="Q8463" i="121"/>
  <c r="R8462" i="121"/>
  <c r="M8459" i="121"/>
  <c r="N8458" i="121"/>
  <c r="O8457" i="121"/>
  <c r="P8456" i="121"/>
  <c r="Q8455" i="121"/>
  <c r="R8454" i="121"/>
  <c r="M8451" i="121"/>
  <c r="N8450" i="121"/>
  <c r="O8449" i="121"/>
  <c r="P8448" i="121"/>
  <c r="Q8447" i="121"/>
  <c r="R8446" i="121"/>
  <c r="M8443" i="121"/>
  <c r="N8442" i="121"/>
  <c r="O8441" i="121"/>
  <c r="P8440" i="121"/>
  <c r="Q8439" i="121"/>
  <c r="R8438" i="121"/>
  <c r="R8420" i="121"/>
  <c r="Q8413" i="121"/>
  <c r="Q8412" i="121"/>
  <c r="P8406" i="121"/>
  <c r="P8405" i="121"/>
  <c r="P8404" i="121"/>
  <c r="O8399" i="121"/>
  <c r="O8398" i="121"/>
  <c r="O8397" i="121"/>
  <c r="O8396" i="121"/>
  <c r="N8392" i="121"/>
  <c r="N8391" i="121"/>
  <c r="N8390" i="121"/>
  <c r="N8389" i="121"/>
  <c r="N8388" i="121"/>
  <c r="L8387" i="121"/>
  <c r="L8378" i="121"/>
  <c r="M8378" i="121"/>
  <c r="N8377" i="121"/>
  <c r="O8376" i="121"/>
  <c r="P8375" i="121"/>
  <c r="Q8374" i="121"/>
  <c r="R8373" i="121"/>
  <c r="S8372" i="121"/>
  <c r="R8356" i="121"/>
  <c r="Q8349" i="121"/>
  <c r="Q8348" i="121"/>
  <c r="P8342" i="121"/>
  <c r="P8341" i="121"/>
  <c r="P8340" i="121"/>
  <c r="L8323" i="121"/>
  <c r="M8321" i="121"/>
  <c r="M8314" i="121"/>
  <c r="N8313" i="121"/>
  <c r="O8312" i="121"/>
  <c r="P8311" i="121"/>
  <c r="Q8310" i="121"/>
  <c r="R8309" i="121"/>
  <c r="S8308" i="121"/>
  <c r="S8298" i="121"/>
  <c r="Q8297" i="121"/>
  <c r="O8296" i="121"/>
  <c r="R8294" i="121"/>
  <c r="O8293" i="121"/>
  <c r="L8293" i="121"/>
  <c r="S8291" i="121"/>
  <c r="P8290" i="121"/>
  <c r="L8289" i="121"/>
  <c r="S8289" i="121"/>
  <c r="N8289" i="121"/>
  <c r="P8289" i="121"/>
  <c r="R8277" i="121"/>
  <c r="Q8274" i="121"/>
  <c r="L8274" i="121"/>
  <c r="S8272" i="121"/>
  <c r="L8272" i="121"/>
  <c r="N8272" i="121"/>
  <c r="Q8272" i="121"/>
  <c r="M8270" i="121"/>
  <c r="N8270" i="121"/>
  <c r="P8270" i="121"/>
  <c r="Q8270" i="121"/>
  <c r="S8270" i="121"/>
  <c r="O8265" i="121"/>
  <c r="R8258" i="121"/>
  <c r="L8255" i="121"/>
  <c r="O8255" i="121"/>
  <c r="N8253" i="121"/>
  <c r="O8253" i="121"/>
  <c r="Q8253" i="121"/>
  <c r="L8253" i="121"/>
  <c r="O8244" i="121"/>
  <c r="P8243" i="121"/>
  <c r="Q8242" i="121"/>
  <c r="R8237" i="121"/>
  <c r="M8230" i="121"/>
  <c r="N8230" i="121"/>
  <c r="O8230" i="121"/>
  <c r="P8230" i="121"/>
  <c r="Q8230" i="121"/>
  <c r="R8230" i="121"/>
  <c r="S8230" i="121"/>
  <c r="N8229" i="121"/>
  <c r="O8229" i="121"/>
  <c r="P8229" i="121"/>
  <c r="Q8229" i="121"/>
  <c r="S8229" i="121"/>
  <c r="L8229" i="121"/>
  <c r="Q8228" i="121"/>
  <c r="L8228" i="121"/>
  <c r="R8227" i="121"/>
  <c r="M8227" i="121"/>
  <c r="S8226" i="121"/>
  <c r="N8226" i="121"/>
  <c r="L8225" i="121"/>
  <c r="O8225" i="121"/>
  <c r="M8224" i="121"/>
  <c r="P8224" i="121"/>
  <c r="N8223" i="121"/>
  <c r="Q8223" i="121"/>
  <c r="M8215" i="121"/>
  <c r="R8173" i="121"/>
  <c r="M8166" i="121"/>
  <c r="N8166" i="121"/>
  <c r="O8166" i="121"/>
  <c r="P8166" i="121"/>
  <c r="Q8166" i="121"/>
  <c r="R8166" i="121"/>
  <c r="S8166" i="121"/>
  <c r="N8165" i="121"/>
  <c r="O8165" i="121"/>
  <c r="P8165" i="121"/>
  <c r="Q8165" i="121"/>
  <c r="S8165" i="121"/>
  <c r="L8165" i="121"/>
  <c r="M8151" i="121"/>
  <c r="R8144" i="121"/>
  <c r="O8144" i="121"/>
  <c r="Q8137" i="121"/>
  <c r="R8137" i="121"/>
  <c r="S8136" i="121"/>
  <c r="L8135" i="121"/>
  <c r="R8130" i="121"/>
  <c r="O8116" i="121"/>
  <c r="P8115" i="121"/>
  <c r="Q8114" i="121"/>
  <c r="R8109" i="121"/>
  <c r="M8102" i="121"/>
  <c r="N8102" i="121"/>
  <c r="O8102" i="121"/>
  <c r="P8102" i="121"/>
  <c r="Q8102" i="121"/>
  <c r="R8102" i="121"/>
  <c r="S8102" i="121"/>
  <c r="N8101" i="121"/>
  <c r="O8101" i="121"/>
  <c r="P8101" i="121"/>
  <c r="Q8101" i="121"/>
  <c r="S8101" i="121"/>
  <c r="L8101" i="121"/>
  <c r="Q8100" i="121"/>
  <c r="L8100" i="121"/>
  <c r="R8099" i="121"/>
  <c r="M8099" i="121"/>
  <c r="S8098" i="121"/>
  <c r="N8098" i="121"/>
  <c r="L8097" i="121"/>
  <c r="O8097" i="121"/>
  <c r="M8096" i="121"/>
  <c r="P8096" i="121"/>
  <c r="N8095" i="121"/>
  <c r="Q8095" i="121"/>
  <c r="M8087" i="121"/>
  <c r="S8072" i="121"/>
  <c r="L8071" i="121"/>
  <c r="R8066" i="121"/>
  <c r="P8051" i="121"/>
  <c r="Q8050" i="121"/>
  <c r="R8045" i="121"/>
  <c r="M8038" i="121"/>
  <c r="N8038" i="121"/>
  <c r="O8038" i="121"/>
  <c r="P8038" i="121"/>
  <c r="Q8038" i="121"/>
  <c r="R8038" i="121"/>
  <c r="S8038" i="121"/>
  <c r="N8037" i="121"/>
  <c r="O8037" i="121"/>
  <c r="P8037" i="121"/>
  <c r="Q8037" i="121"/>
  <c r="S8037" i="121"/>
  <c r="L8037" i="121"/>
  <c r="Q8036" i="121"/>
  <c r="L8036" i="121"/>
  <c r="R8035" i="121"/>
  <c r="M8035" i="121"/>
  <c r="S8034" i="121"/>
  <c r="N8034" i="121"/>
  <c r="L8033" i="121"/>
  <c r="O8033" i="121"/>
  <c r="M8032" i="121"/>
  <c r="P8032" i="121"/>
  <c r="N8031" i="121"/>
  <c r="Q8031" i="121"/>
  <c r="M8023" i="121"/>
  <c r="O8016" i="121"/>
  <c r="L8007" i="121"/>
  <c r="R8002" i="121"/>
  <c r="O7988" i="121"/>
  <c r="P7987" i="121"/>
  <c r="Q7986" i="121"/>
  <c r="R7981" i="121"/>
  <c r="M7974" i="121"/>
  <c r="N7974" i="121"/>
  <c r="O7974" i="121"/>
  <c r="P7974" i="121"/>
  <c r="Q7974" i="121"/>
  <c r="R7974" i="121"/>
  <c r="S7974" i="121"/>
  <c r="N7973" i="121"/>
  <c r="O7973" i="121"/>
  <c r="P7973" i="121"/>
  <c r="Q7973" i="121"/>
  <c r="S7973" i="121"/>
  <c r="L7973" i="121"/>
  <c r="Q7972" i="121"/>
  <c r="L7972" i="121"/>
  <c r="R7971" i="121"/>
  <c r="M7971" i="121"/>
  <c r="S7970" i="121"/>
  <c r="N7970" i="121"/>
  <c r="M7968" i="121"/>
  <c r="P7968" i="121"/>
  <c r="N7967" i="121"/>
  <c r="Q7967" i="121"/>
  <c r="M7959" i="121"/>
  <c r="S7944" i="121"/>
  <c r="L7943" i="121"/>
  <c r="R7938" i="121"/>
  <c r="O7924" i="121"/>
  <c r="P7923" i="121"/>
  <c r="Q7922" i="121"/>
  <c r="R7917" i="121"/>
  <c r="M7910" i="121"/>
  <c r="N7910" i="121"/>
  <c r="O7910" i="121"/>
  <c r="P7910" i="121"/>
  <c r="Q7910" i="121"/>
  <c r="R7910" i="121"/>
  <c r="S7910" i="121"/>
  <c r="N7909" i="121"/>
  <c r="O7909" i="121"/>
  <c r="P7909" i="121"/>
  <c r="Q7909" i="121"/>
  <c r="S7909" i="121"/>
  <c r="L7909" i="121"/>
  <c r="Q7908" i="121"/>
  <c r="L7908" i="121"/>
  <c r="R7907" i="121"/>
  <c r="M7907" i="121"/>
  <c r="S7906" i="121"/>
  <c r="N7906" i="121"/>
  <c r="L7905" i="121"/>
  <c r="O7905" i="121"/>
  <c r="M7904" i="121"/>
  <c r="P7904" i="121"/>
  <c r="N7903" i="121"/>
  <c r="Q7903" i="121"/>
  <c r="M7895" i="121"/>
  <c r="O7888" i="121"/>
  <c r="S7880" i="121"/>
  <c r="L7879" i="121"/>
  <c r="R7874" i="121"/>
  <c r="N7860" i="121"/>
  <c r="O7860" i="121"/>
  <c r="P7859" i="121"/>
  <c r="Q7858" i="121"/>
  <c r="L7857" i="121"/>
  <c r="M7856" i="121"/>
  <c r="R7853" i="121"/>
  <c r="M7846" i="121"/>
  <c r="N7846" i="121"/>
  <c r="O7846" i="121"/>
  <c r="P7846" i="121"/>
  <c r="Q7846" i="121"/>
  <c r="R7846" i="121"/>
  <c r="S7846" i="121"/>
  <c r="N7845" i="121"/>
  <c r="O7845" i="121"/>
  <c r="P7845" i="121"/>
  <c r="Q7845" i="121"/>
  <c r="S7845" i="121"/>
  <c r="L7845" i="121"/>
  <c r="Q7844" i="121"/>
  <c r="L7844" i="121"/>
  <c r="R7843" i="121"/>
  <c r="M7843" i="121"/>
  <c r="S7842" i="121"/>
  <c r="N7842" i="121"/>
  <c r="L7841" i="121"/>
  <c r="O7841" i="121"/>
  <c r="M7840" i="121"/>
  <c r="P7840" i="121"/>
  <c r="N7839" i="121"/>
  <c r="Q7839" i="121"/>
  <c r="O7824" i="121"/>
  <c r="R7817" i="121"/>
  <c r="S7816" i="121"/>
  <c r="L7815" i="121"/>
  <c r="R7810" i="121"/>
  <c r="O7796" i="121"/>
  <c r="P7795" i="121"/>
  <c r="Q7794" i="121"/>
  <c r="R7789" i="121"/>
  <c r="M7782" i="121"/>
  <c r="N7782" i="121"/>
  <c r="O7782" i="121"/>
  <c r="P7782" i="121"/>
  <c r="Q7782" i="121"/>
  <c r="R7782" i="121"/>
  <c r="S7782" i="121"/>
  <c r="N7781" i="121"/>
  <c r="O7781" i="121"/>
  <c r="P7781" i="121"/>
  <c r="Q7781" i="121"/>
  <c r="S7781" i="121"/>
  <c r="L7781" i="121"/>
  <c r="Q7780" i="121"/>
  <c r="L7780" i="121"/>
  <c r="R7779" i="121"/>
  <c r="M7779" i="121"/>
  <c r="S7778" i="121"/>
  <c r="N7778" i="121"/>
  <c r="L7777" i="121"/>
  <c r="O7777" i="121"/>
  <c r="M7776" i="121"/>
  <c r="P7776" i="121"/>
  <c r="N7775" i="121"/>
  <c r="Q7775" i="121"/>
  <c r="M7767" i="121"/>
  <c r="O7760" i="121"/>
  <c r="S7752" i="121"/>
  <c r="L7751" i="121"/>
  <c r="R7746" i="121"/>
  <c r="O7732" i="121"/>
  <c r="P7731" i="121"/>
  <c r="Q7730" i="121"/>
  <c r="R7725" i="121"/>
  <c r="M7718" i="121"/>
  <c r="N7718" i="121"/>
  <c r="O7718" i="121"/>
  <c r="P7718" i="121"/>
  <c r="Q7718" i="121"/>
  <c r="R7718" i="121"/>
  <c r="S7718" i="121"/>
  <c r="N7717" i="121"/>
  <c r="O7717" i="121"/>
  <c r="P7717" i="121"/>
  <c r="Q7717" i="121"/>
  <c r="S7717" i="121"/>
  <c r="L7717" i="121"/>
  <c r="Q7716" i="121"/>
  <c r="L7716" i="121"/>
  <c r="R7715" i="121"/>
  <c r="M7715" i="121"/>
  <c r="S7714" i="121"/>
  <c r="N7714" i="121"/>
  <c r="L7713" i="121"/>
  <c r="O7713" i="121"/>
  <c r="M7712" i="121"/>
  <c r="P7712" i="121"/>
  <c r="N7711" i="121"/>
  <c r="Q7711" i="121"/>
  <c r="M7703" i="121"/>
  <c r="O7696" i="121"/>
  <c r="S7688" i="121"/>
  <c r="L7687" i="121"/>
  <c r="R7682" i="121"/>
  <c r="O7668" i="121"/>
  <c r="P7667" i="121"/>
  <c r="Q7666" i="121"/>
  <c r="R7661" i="121"/>
  <c r="M7654" i="121"/>
  <c r="N7654" i="121"/>
  <c r="O7654" i="121"/>
  <c r="P7654" i="121"/>
  <c r="Q7654" i="121"/>
  <c r="R7654" i="121"/>
  <c r="S7654" i="121"/>
  <c r="N7653" i="121"/>
  <c r="O7653" i="121"/>
  <c r="P7653" i="121"/>
  <c r="Q7653" i="121"/>
  <c r="S7653" i="121"/>
  <c r="L7653" i="121"/>
  <c r="Q7652" i="121"/>
  <c r="L7652" i="121"/>
  <c r="R7651" i="121"/>
  <c r="M7651" i="121"/>
  <c r="S7650" i="121"/>
  <c r="N7650" i="121"/>
  <c r="L7649" i="121"/>
  <c r="O7649" i="121"/>
  <c r="M7648" i="121"/>
  <c r="P7648" i="121"/>
  <c r="N7647" i="121"/>
  <c r="Q7647" i="121"/>
  <c r="M7639" i="121"/>
  <c r="S7624" i="121"/>
  <c r="L7623" i="121"/>
  <c r="R7618" i="121"/>
  <c r="O7604" i="121"/>
  <c r="P7603" i="121"/>
  <c r="Q7602" i="121"/>
  <c r="R7597" i="121"/>
  <c r="M7590" i="121"/>
  <c r="N7590" i="121"/>
  <c r="O7590" i="121"/>
  <c r="P7590" i="121"/>
  <c r="Q7590" i="121"/>
  <c r="R7590" i="121"/>
  <c r="S7590" i="121"/>
  <c r="N7589" i="121"/>
  <c r="O7589" i="121"/>
  <c r="P7589" i="121"/>
  <c r="Q7589" i="121"/>
  <c r="S7589" i="121"/>
  <c r="L7589" i="121"/>
  <c r="Q7588" i="121"/>
  <c r="L7588" i="121"/>
  <c r="R7587" i="121"/>
  <c r="M7587" i="121"/>
  <c r="S7586" i="121"/>
  <c r="N7586" i="121"/>
  <c r="L7585" i="121"/>
  <c r="O7585" i="121"/>
  <c r="M7584" i="121"/>
  <c r="P7584" i="121"/>
  <c r="N7583" i="121"/>
  <c r="Q7583" i="121"/>
  <c r="M7575" i="121"/>
  <c r="S7560" i="121"/>
  <c r="L7559" i="121"/>
  <c r="R7554" i="121"/>
  <c r="O7547" i="121"/>
  <c r="N7540" i="121"/>
  <c r="O7540" i="121"/>
  <c r="P7539" i="121"/>
  <c r="Q7538" i="121"/>
  <c r="L7537" i="121"/>
  <c r="M7536" i="121"/>
  <c r="R7533" i="121"/>
  <c r="M7526" i="121"/>
  <c r="N7526" i="121"/>
  <c r="O7526" i="121"/>
  <c r="P7526" i="121"/>
  <c r="Q7526" i="121"/>
  <c r="R7526" i="121"/>
  <c r="S7526" i="121"/>
  <c r="N7525" i="121"/>
  <c r="O7525" i="121"/>
  <c r="P7525" i="121"/>
  <c r="Q7525" i="121"/>
  <c r="S7525" i="121"/>
  <c r="L7525" i="121"/>
  <c r="Q7524" i="121"/>
  <c r="L7524" i="121"/>
  <c r="R7523" i="121"/>
  <c r="M7523" i="121"/>
  <c r="S7522" i="121"/>
  <c r="N7522" i="121"/>
  <c r="L7521" i="121"/>
  <c r="O7521" i="121"/>
  <c r="M7520" i="121"/>
  <c r="P7520" i="121"/>
  <c r="N7519" i="121"/>
  <c r="Q7519" i="121"/>
  <c r="M7511" i="121"/>
  <c r="R7497" i="121"/>
  <c r="S7496" i="121"/>
  <c r="L7495" i="121"/>
  <c r="R7490" i="121"/>
  <c r="O7476" i="121"/>
  <c r="P7475" i="121"/>
  <c r="Q7474" i="121"/>
  <c r="R7469" i="121"/>
  <c r="M7462" i="121"/>
  <c r="N7462" i="121"/>
  <c r="O7462" i="121"/>
  <c r="P7462" i="121"/>
  <c r="Q7462" i="121"/>
  <c r="R7462" i="121"/>
  <c r="S7462" i="121"/>
  <c r="N7461" i="121"/>
  <c r="O7461" i="121"/>
  <c r="P7461" i="121"/>
  <c r="Q7461" i="121"/>
  <c r="S7461" i="121"/>
  <c r="L7461" i="121"/>
  <c r="Q7460" i="121"/>
  <c r="L7460" i="121"/>
  <c r="R7459" i="121"/>
  <c r="M7459" i="121"/>
  <c r="S7458" i="121"/>
  <c r="N7458" i="121"/>
  <c r="L7457" i="121"/>
  <c r="O7457" i="121"/>
  <c r="M7456" i="121"/>
  <c r="P7456" i="121"/>
  <c r="N7455" i="121"/>
  <c r="Q7455" i="121"/>
  <c r="M7447" i="121"/>
  <c r="S7432" i="121"/>
  <c r="L7431" i="121"/>
  <c r="R7426" i="121"/>
  <c r="O7412" i="121"/>
  <c r="P7411" i="121"/>
  <c r="Q7410" i="121"/>
  <c r="R7405" i="121"/>
  <c r="M7398" i="121"/>
  <c r="N7398" i="121"/>
  <c r="O7398" i="121"/>
  <c r="P7398" i="121"/>
  <c r="Q7398" i="121"/>
  <c r="R7398" i="121"/>
  <c r="S7398" i="121"/>
  <c r="N7397" i="121"/>
  <c r="O7397" i="121"/>
  <c r="P7397" i="121"/>
  <c r="Q7397" i="121"/>
  <c r="S7397" i="121"/>
  <c r="L7397" i="121"/>
  <c r="Q7396" i="121"/>
  <c r="L7396" i="121"/>
  <c r="R7395" i="121"/>
  <c r="M7395" i="121"/>
  <c r="S7394" i="121"/>
  <c r="N7394" i="121"/>
  <c r="L7393" i="121"/>
  <c r="O7393" i="121"/>
  <c r="M7392" i="121"/>
  <c r="P7392" i="121"/>
  <c r="N7391" i="121"/>
  <c r="Q7391" i="121"/>
  <c r="S7368" i="121"/>
  <c r="L7367" i="121"/>
  <c r="R7362" i="121"/>
  <c r="O7348" i="121"/>
  <c r="P7347" i="121"/>
  <c r="Q7346" i="121"/>
  <c r="R7341" i="121"/>
  <c r="M7334" i="121"/>
  <c r="N7334" i="121"/>
  <c r="O7334" i="121"/>
  <c r="P7334" i="121"/>
  <c r="Q7334" i="121"/>
  <c r="R7334" i="121"/>
  <c r="S7334" i="121"/>
  <c r="N7333" i="121"/>
  <c r="O7333" i="121"/>
  <c r="P7333" i="121"/>
  <c r="Q7333" i="121"/>
  <c r="S7333" i="121"/>
  <c r="L7333" i="121"/>
  <c r="Q7332" i="121"/>
  <c r="L7332" i="121"/>
  <c r="R7331" i="121"/>
  <c r="M7331" i="121"/>
  <c r="S7330" i="121"/>
  <c r="N7330" i="121"/>
  <c r="L7329" i="121"/>
  <c r="O7329" i="121"/>
  <c r="M7328" i="121"/>
  <c r="P7328" i="121"/>
  <c r="N7327" i="121"/>
  <c r="Q7327" i="121"/>
  <c r="M7319" i="121"/>
  <c r="R7277" i="121"/>
  <c r="M7270" i="121"/>
  <c r="N7270" i="121"/>
  <c r="O7270" i="121"/>
  <c r="P7270" i="121"/>
  <c r="Q7270" i="121"/>
  <c r="R7270" i="121"/>
  <c r="S7270" i="121"/>
  <c r="N7269" i="121"/>
  <c r="O7269" i="121"/>
  <c r="P7269" i="121"/>
  <c r="Q7269" i="121"/>
  <c r="S7269" i="121"/>
  <c r="L7269" i="121"/>
  <c r="S7242" i="121"/>
  <c r="R7228" i="121"/>
  <c r="M7228" i="121"/>
  <c r="N7228" i="121"/>
  <c r="O7228" i="121"/>
  <c r="P7228" i="121"/>
  <c r="Q7228" i="121"/>
  <c r="S7228" i="121"/>
  <c r="Q7222" i="121"/>
  <c r="N7220" i="121"/>
  <c r="S7220" i="121"/>
  <c r="P7216" i="121"/>
  <c r="M7214" i="121"/>
  <c r="R7214" i="121"/>
  <c r="O7210" i="121"/>
  <c r="L7208" i="121"/>
  <c r="M7208" i="121"/>
  <c r="Q7208" i="121"/>
  <c r="S7206" i="121"/>
  <c r="S7202" i="121"/>
  <c r="M7202" i="121"/>
  <c r="N7202" i="121"/>
  <c r="O7202" i="121"/>
  <c r="P7202" i="121"/>
  <c r="L7196" i="121"/>
  <c r="N7196" i="121"/>
  <c r="O7196" i="121"/>
  <c r="R7192" i="121"/>
  <c r="M7189" i="121"/>
  <c r="N7189" i="121"/>
  <c r="M7118" i="121"/>
  <c r="R7118" i="121"/>
  <c r="L7055" i="121"/>
  <c r="Q7055" i="121"/>
  <c r="L6991" i="121"/>
  <c r="Q6991" i="121"/>
  <c r="L6556" i="121"/>
  <c r="S6556" i="121"/>
  <c r="P6496" i="121"/>
  <c r="Q6496" i="121"/>
  <c r="S6496" i="121"/>
  <c r="N6496" i="121"/>
  <c r="O6496" i="121"/>
  <c r="O5980" i="121"/>
  <c r="S5980" i="121"/>
  <c r="P9223" i="121"/>
  <c r="N9193" i="121"/>
  <c r="O9192" i="121"/>
  <c r="P9191" i="121"/>
  <c r="Q9190" i="121"/>
  <c r="N9185" i="121"/>
  <c r="O9184" i="121"/>
  <c r="P9183" i="121"/>
  <c r="Q9182" i="121"/>
  <c r="N9177" i="121"/>
  <c r="O9176" i="121"/>
  <c r="P9175" i="121"/>
  <c r="Q9174" i="121"/>
  <c r="N9169" i="121"/>
  <c r="O9168" i="121"/>
  <c r="P9167" i="121"/>
  <c r="Q9166" i="121"/>
  <c r="N9161" i="121"/>
  <c r="O9160" i="121"/>
  <c r="P9159" i="121"/>
  <c r="Q9158" i="121"/>
  <c r="N9153" i="121"/>
  <c r="O9152" i="121"/>
  <c r="P9151" i="121"/>
  <c r="Q9150" i="121"/>
  <c r="N9145" i="121"/>
  <c r="O9144" i="121"/>
  <c r="P9143" i="121"/>
  <c r="Q9142" i="121"/>
  <c r="N9137" i="121"/>
  <c r="O9136" i="121"/>
  <c r="P9135" i="121"/>
  <c r="Q9134" i="121"/>
  <c r="N9129" i="121"/>
  <c r="O9128" i="121"/>
  <c r="P9127" i="121"/>
  <c r="Q9126" i="121"/>
  <c r="N9121" i="121"/>
  <c r="O9120" i="121"/>
  <c r="P9119" i="121"/>
  <c r="Q9118" i="121"/>
  <c r="N9113" i="121"/>
  <c r="O9112" i="121"/>
  <c r="P9111" i="121"/>
  <c r="Q9110" i="121"/>
  <c r="N9105" i="121"/>
  <c r="O9104" i="121"/>
  <c r="P9103" i="121"/>
  <c r="Q9102" i="121"/>
  <c r="N9097" i="121"/>
  <c r="O9096" i="121"/>
  <c r="P9095" i="121"/>
  <c r="Q9094" i="121"/>
  <c r="N9089" i="121"/>
  <c r="O9088" i="121"/>
  <c r="P9087" i="121"/>
  <c r="Q9086" i="121"/>
  <c r="N9081" i="121"/>
  <c r="O9080" i="121"/>
  <c r="P9079" i="121"/>
  <c r="Q9078" i="121"/>
  <c r="N9073" i="121"/>
  <c r="O9072" i="121"/>
  <c r="P9071" i="121"/>
  <c r="Q9070" i="121"/>
  <c r="N9065" i="121"/>
  <c r="O9064" i="121"/>
  <c r="P9063" i="121"/>
  <c r="Q9062" i="121"/>
  <c r="N9057" i="121"/>
  <c r="O9056" i="121"/>
  <c r="P9055" i="121"/>
  <c r="Q9054" i="121"/>
  <c r="N9049" i="121"/>
  <c r="O9048" i="121"/>
  <c r="P9047" i="121"/>
  <c r="Q9046" i="121"/>
  <c r="N9041" i="121"/>
  <c r="O9040" i="121"/>
  <c r="P9039" i="121"/>
  <c r="Q9038" i="121"/>
  <c r="N9033" i="121"/>
  <c r="O9032" i="121"/>
  <c r="P9031" i="121"/>
  <c r="Q9030" i="121"/>
  <c r="N9025" i="121"/>
  <c r="O9024" i="121"/>
  <c r="P9023" i="121"/>
  <c r="Q9022" i="121"/>
  <c r="N9017" i="121"/>
  <c r="O9016" i="121"/>
  <c r="P9015" i="121"/>
  <c r="Q9014" i="121"/>
  <c r="N9009" i="121"/>
  <c r="O9008" i="121"/>
  <c r="P9007" i="121"/>
  <c r="Q9006" i="121"/>
  <c r="N9001" i="121"/>
  <c r="O9000" i="121"/>
  <c r="P8999" i="121"/>
  <c r="Q8998" i="121"/>
  <c r="N8993" i="121"/>
  <c r="O8992" i="121"/>
  <c r="P8991" i="121"/>
  <c r="Q8990" i="121"/>
  <c r="N8985" i="121"/>
  <c r="O8984" i="121"/>
  <c r="P8983" i="121"/>
  <c r="Q8982" i="121"/>
  <c r="N8977" i="121"/>
  <c r="O8976" i="121"/>
  <c r="P8975" i="121"/>
  <c r="Q8974" i="121"/>
  <c r="N8969" i="121"/>
  <c r="O8968" i="121"/>
  <c r="P8967" i="121"/>
  <c r="Q8966" i="121"/>
  <c r="N8961" i="121"/>
  <c r="O8960" i="121"/>
  <c r="P8959" i="121"/>
  <c r="Q8958" i="121"/>
  <c r="N8953" i="121"/>
  <c r="O8952" i="121"/>
  <c r="P8951" i="121"/>
  <c r="Q8950" i="121"/>
  <c r="N8945" i="121"/>
  <c r="O8944" i="121"/>
  <c r="P8943" i="121"/>
  <c r="Q8942" i="121"/>
  <c r="N8937" i="121"/>
  <c r="O8936" i="121"/>
  <c r="P8935" i="121"/>
  <c r="Q8934" i="121"/>
  <c r="N8929" i="121"/>
  <c r="O8928" i="121"/>
  <c r="P8927" i="121"/>
  <c r="Q8926" i="121"/>
  <c r="N8921" i="121"/>
  <c r="O8920" i="121"/>
  <c r="P8919" i="121"/>
  <c r="Q8918" i="121"/>
  <c r="N8913" i="121"/>
  <c r="O8912" i="121"/>
  <c r="P8911" i="121"/>
  <c r="Q8910" i="121"/>
  <c r="N8905" i="121"/>
  <c r="O8904" i="121"/>
  <c r="P8903" i="121"/>
  <c r="Q8902" i="121"/>
  <c r="N8897" i="121"/>
  <c r="O8896" i="121"/>
  <c r="P8895" i="121"/>
  <c r="Q8894" i="121"/>
  <c r="N8889" i="121"/>
  <c r="O8888" i="121"/>
  <c r="P8887" i="121"/>
  <c r="Q8886" i="121"/>
  <c r="N8881" i="121"/>
  <c r="O8880" i="121"/>
  <c r="P8879" i="121"/>
  <c r="Q8878" i="121"/>
  <c r="N8873" i="121"/>
  <c r="O8872" i="121"/>
  <c r="P8871" i="121"/>
  <c r="Q8870" i="121"/>
  <c r="N8865" i="121"/>
  <c r="O8864" i="121"/>
  <c r="P8863" i="121"/>
  <c r="Q8862" i="121"/>
  <c r="N8857" i="121"/>
  <c r="O8856" i="121"/>
  <c r="P8855" i="121"/>
  <c r="Q8854" i="121"/>
  <c r="N8849" i="121"/>
  <c r="O8848" i="121"/>
  <c r="P8847" i="121"/>
  <c r="Q8846" i="121"/>
  <c r="N8841" i="121"/>
  <c r="O8840" i="121"/>
  <c r="P8839" i="121"/>
  <c r="Q8838" i="121"/>
  <c r="N8833" i="121"/>
  <c r="O8832" i="121"/>
  <c r="P8831" i="121"/>
  <c r="Q8830" i="121"/>
  <c r="N8825" i="121"/>
  <c r="O8824" i="121"/>
  <c r="P8823" i="121"/>
  <c r="Q8822" i="121"/>
  <c r="N8817" i="121"/>
  <c r="O8816" i="121"/>
  <c r="P8815" i="121"/>
  <c r="Q8814" i="121"/>
  <c r="N8809" i="121"/>
  <c r="O8808" i="121"/>
  <c r="P8807" i="121"/>
  <c r="Q8806" i="121"/>
  <c r="N8801" i="121"/>
  <c r="O8800" i="121"/>
  <c r="P8799" i="121"/>
  <c r="Q8798" i="121"/>
  <c r="N8793" i="121"/>
  <c r="O8792" i="121"/>
  <c r="P8791" i="121"/>
  <c r="Q8790" i="121"/>
  <c r="N8785" i="121"/>
  <c r="O8784" i="121"/>
  <c r="P8783" i="121"/>
  <c r="Q8782" i="121"/>
  <c r="N8777" i="121"/>
  <c r="O8776" i="121"/>
  <c r="P8775" i="121"/>
  <c r="Q8774" i="121"/>
  <c r="N8769" i="121"/>
  <c r="O8768" i="121"/>
  <c r="P8767" i="121"/>
  <c r="Q8766" i="121"/>
  <c r="N8761" i="121"/>
  <c r="O8760" i="121"/>
  <c r="P8759" i="121"/>
  <c r="Q8758" i="121"/>
  <c r="N8753" i="121"/>
  <c r="O8752" i="121"/>
  <c r="P8751" i="121"/>
  <c r="Q8750" i="121"/>
  <c r="N8745" i="121"/>
  <c r="O8744" i="121"/>
  <c r="P8743" i="121"/>
  <c r="Q8742" i="121"/>
  <c r="N8737" i="121"/>
  <c r="O8736" i="121"/>
  <c r="P8735" i="121"/>
  <c r="Q8734" i="121"/>
  <c r="N8729" i="121"/>
  <c r="O8728" i="121"/>
  <c r="P8727" i="121"/>
  <c r="Q8726" i="121"/>
  <c r="N8721" i="121"/>
  <c r="O8720" i="121"/>
  <c r="P8719" i="121"/>
  <c r="Q8718" i="121"/>
  <c r="N8713" i="121"/>
  <c r="O8712" i="121"/>
  <c r="P8711" i="121"/>
  <c r="Q8710" i="121"/>
  <c r="N8705" i="121"/>
  <c r="O8704" i="121"/>
  <c r="P8703" i="121"/>
  <c r="Q8702" i="121"/>
  <c r="N8697" i="121"/>
  <c r="O8696" i="121"/>
  <c r="P8695" i="121"/>
  <c r="Q8694" i="121"/>
  <c r="N8689" i="121"/>
  <c r="O8688" i="121"/>
  <c r="P8687" i="121"/>
  <c r="Q8686" i="121"/>
  <c r="N8681" i="121"/>
  <c r="O8680" i="121"/>
  <c r="P8679" i="121"/>
  <c r="Q8678" i="121"/>
  <c r="N8673" i="121"/>
  <c r="O8672" i="121"/>
  <c r="P8671" i="121"/>
  <c r="Q8670" i="121"/>
  <c r="N8665" i="121"/>
  <c r="O8664" i="121"/>
  <c r="P8663" i="121"/>
  <c r="Q8662" i="121"/>
  <c r="N8657" i="121"/>
  <c r="O8656" i="121"/>
  <c r="P8655" i="121"/>
  <c r="Q8654" i="121"/>
  <c r="N8649" i="121"/>
  <c r="O8648" i="121"/>
  <c r="P8647" i="121"/>
  <c r="Q8646" i="121"/>
  <c r="N8641" i="121"/>
  <c r="O8640" i="121"/>
  <c r="P8639" i="121"/>
  <c r="Q8638" i="121"/>
  <c r="N8633" i="121"/>
  <c r="O8632" i="121"/>
  <c r="P8631" i="121"/>
  <c r="Q8630" i="121"/>
  <c r="N8625" i="121"/>
  <c r="O8624" i="121"/>
  <c r="P8623" i="121"/>
  <c r="Q8622" i="121"/>
  <c r="N8617" i="121"/>
  <c r="O8616" i="121"/>
  <c r="P8615" i="121"/>
  <c r="Q8614" i="121"/>
  <c r="N8609" i="121"/>
  <c r="O8608" i="121"/>
  <c r="P8607" i="121"/>
  <c r="Q8606" i="121"/>
  <c r="N8601" i="121"/>
  <c r="O8600" i="121"/>
  <c r="P8599" i="121"/>
  <c r="Q8598" i="121"/>
  <c r="N8593" i="121"/>
  <c r="O8592" i="121"/>
  <c r="P8591" i="121"/>
  <c r="Q8590" i="121"/>
  <c r="N8585" i="121"/>
  <c r="O8584" i="121"/>
  <c r="P8583" i="121"/>
  <c r="Q8582" i="121"/>
  <c r="N8577" i="121"/>
  <c r="O8576" i="121"/>
  <c r="P8575" i="121"/>
  <c r="Q8574" i="121"/>
  <c r="N8569" i="121"/>
  <c r="O8568" i="121"/>
  <c r="P8567" i="121"/>
  <c r="Q8566" i="121"/>
  <c r="N8561" i="121"/>
  <c r="O8560" i="121"/>
  <c r="P8559" i="121"/>
  <c r="Q8558" i="121"/>
  <c r="N8553" i="121"/>
  <c r="O8552" i="121"/>
  <c r="P8551" i="121"/>
  <c r="Q8550" i="121"/>
  <c r="N8545" i="121"/>
  <c r="O8544" i="121"/>
  <c r="P8543" i="121"/>
  <c r="Q8542" i="121"/>
  <c r="N8537" i="121"/>
  <c r="O8536" i="121"/>
  <c r="P8535" i="121"/>
  <c r="Q8534" i="121"/>
  <c r="N8529" i="121"/>
  <c r="O8528" i="121"/>
  <c r="P8527" i="121"/>
  <c r="Q8526" i="121"/>
  <c r="N8521" i="121"/>
  <c r="O8520" i="121"/>
  <c r="P8519" i="121"/>
  <c r="Q8518" i="121"/>
  <c r="N8513" i="121"/>
  <c r="O8512" i="121"/>
  <c r="P8511" i="121"/>
  <c r="Q8510" i="121"/>
  <c r="N8505" i="121"/>
  <c r="O8504" i="121"/>
  <c r="P8503" i="121"/>
  <c r="Q8502" i="121"/>
  <c r="N8497" i="121"/>
  <c r="O8496" i="121"/>
  <c r="P8495" i="121"/>
  <c r="Q8494" i="121"/>
  <c r="N8489" i="121"/>
  <c r="O8488" i="121"/>
  <c r="P8487" i="121"/>
  <c r="Q8486" i="121"/>
  <c r="N8481" i="121"/>
  <c r="O8480" i="121"/>
  <c r="P8479" i="121"/>
  <c r="Q8478" i="121"/>
  <c r="N8473" i="121"/>
  <c r="O8472" i="121"/>
  <c r="P8471" i="121"/>
  <c r="Q8470" i="121"/>
  <c r="N8465" i="121"/>
  <c r="O8464" i="121"/>
  <c r="P8463" i="121"/>
  <c r="Q8462" i="121"/>
  <c r="N8457" i="121"/>
  <c r="O8456" i="121"/>
  <c r="P8455" i="121"/>
  <c r="Q8454" i="121"/>
  <c r="N8449" i="121"/>
  <c r="O8448" i="121"/>
  <c r="P8447" i="121"/>
  <c r="Q8446" i="121"/>
  <c r="N8441" i="121"/>
  <c r="O8440" i="121"/>
  <c r="P8439" i="121"/>
  <c r="Q8438" i="121"/>
  <c r="S8435" i="121"/>
  <c r="R8427" i="121"/>
  <c r="R8426" i="121"/>
  <c r="R8425" i="121"/>
  <c r="R8424" i="121"/>
  <c r="R8423" i="121"/>
  <c r="R8422" i="121"/>
  <c r="Q8421" i="121"/>
  <c r="Q8420" i="121"/>
  <c r="Q8419" i="121"/>
  <c r="Q8418" i="121"/>
  <c r="Q8416" i="121"/>
  <c r="Q8415" i="121"/>
  <c r="P8414" i="121"/>
  <c r="P8413" i="121"/>
  <c r="P8412" i="121"/>
  <c r="P8409" i="121"/>
  <c r="P8408" i="121"/>
  <c r="O8407" i="121"/>
  <c r="O8406" i="121"/>
  <c r="O8405" i="121"/>
  <c r="O8404" i="121"/>
  <c r="O8401" i="121"/>
  <c r="L8395" i="121"/>
  <c r="M8386" i="121"/>
  <c r="N8385" i="121"/>
  <c r="O8384" i="121"/>
  <c r="P8383" i="121"/>
  <c r="Q8382" i="121"/>
  <c r="R8381" i="121"/>
  <c r="S8380" i="121"/>
  <c r="S8371" i="121"/>
  <c r="R8363" i="121"/>
  <c r="R8362" i="121"/>
  <c r="R8361" i="121"/>
  <c r="R8360" i="121"/>
  <c r="R8359" i="121"/>
  <c r="R8358" i="121"/>
  <c r="Q8357" i="121"/>
  <c r="Q8356" i="121"/>
  <c r="Q8355" i="121"/>
  <c r="Q8354" i="121"/>
  <c r="Q8352" i="121"/>
  <c r="Q8351" i="121"/>
  <c r="P8350" i="121"/>
  <c r="P8349" i="121"/>
  <c r="P8348" i="121"/>
  <c r="P8345" i="121"/>
  <c r="P8344" i="121"/>
  <c r="O8343" i="121"/>
  <c r="O8342" i="121"/>
  <c r="O8341" i="121"/>
  <c r="O8340" i="121"/>
  <c r="N8331" i="121"/>
  <c r="L8331" i="121"/>
  <c r="N8330" i="121"/>
  <c r="M8322" i="121"/>
  <c r="N8321" i="121"/>
  <c r="L8320" i="121"/>
  <c r="O8320" i="121"/>
  <c r="L8319" i="121"/>
  <c r="P8319" i="121"/>
  <c r="L8318" i="121"/>
  <c r="Q8318" i="121"/>
  <c r="L8317" i="121"/>
  <c r="R8317" i="121"/>
  <c r="L8316" i="121"/>
  <c r="S8316" i="121"/>
  <c r="S8307" i="121"/>
  <c r="M8293" i="121"/>
  <c r="R8293" i="121"/>
  <c r="R8291" i="121"/>
  <c r="O8284" i="121"/>
  <c r="P8284" i="121"/>
  <c r="R8284" i="121"/>
  <c r="S8284" i="121"/>
  <c r="M8284" i="121"/>
  <c r="Q8281" i="121"/>
  <c r="M8279" i="121"/>
  <c r="P8274" i="121"/>
  <c r="M8272" i="121"/>
  <c r="O8272" i="121"/>
  <c r="P8267" i="121"/>
  <c r="Q8267" i="121"/>
  <c r="S8267" i="121"/>
  <c r="L8267" i="121"/>
  <c r="N8267" i="121"/>
  <c r="R8265" i="121"/>
  <c r="S8265" i="121"/>
  <c r="M8265" i="121"/>
  <c r="N8265" i="121"/>
  <c r="P8265" i="121"/>
  <c r="N8260" i="121"/>
  <c r="M8253" i="121"/>
  <c r="R8253" i="121"/>
  <c r="Q8250" i="121"/>
  <c r="L8250" i="121"/>
  <c r="P8248" i="121"/>
  <c r="S8248" i="121"/>
  <c r="L8248" i="121"/>
  <c r="N8248" i="121"/>
  <c r="Q8248" i="121"/>
  <c r="M8246" i="121"/>
  <c r="N8246" i="121"/>
  <c r="P8246" i="121"/>
  <c r="Q8246" i="121"/>
  <c r="S8246" i="121"/>
  <c r="O8236" i="121"/>
  <c r="P8235" i="121"/>
  <c r="Q8234" i="121"/>
  <c r="R8229" i="121"/>
  <c r="M8222" i="121"/>
  <c r="N8222" i="121"/>
  <c r="O8222" i="121"/>
  <c r="P8222" i="121"/>
  <c r="Q8222" i="121"/>
  <c r="R8222" i="121"/>
  <c r="S8222" i="121"/>
  <c r="N8221" i="121"/>
  <c r="O8221" i="121"/>
  <c r="P8221" i="121"/>
  <c r="Q8221" i="121"/>
  <c r="S8221" i="121"/>
  <c r="L8221" i="121"/>
  <c r="Q8220" i="121"/>
  <c r="L8220" i="121"/>
  <c r="R8219" i="121"/>
  <c r="M8219" i="121"/>
  <c r="S8218" i="121"/>
  <c r="N8218" i="121"/>
  <c r="L8217" i="121"/>
  <c r="O8217" i="121"/>
  <c r="M8216" i="121"/>
  <c r="P8216" i="121"/>
  <c r="N8215" i="121"/>
  <c r="Q8215" i="121"/>
  <c r="M8207" i="121"/>
  <c r="O8200" i="121"/>
  <c r="S8192" i="121"/>
  <c r="L8191" i="121"/>
  <c r="R8186" i="121"/>
  <c r="O8172" i="121"/>
  <c r="P8171" i="121"/>
  <c r="Q8170" i="121"/>
  <c r="L8169" i="121"/>
  <c r="M8168" i="121"/>
  <c r="N8167" i="121"/>
  <c r="M8165" i="121"/>
  <c r="R8165" i="121"/>
  <c r="M8158" i="121"/>
  <c r="N8158" i="121"/>
  <c r="O8158" i="121"/>
  <c r="P8158" i="121"/>
  <c r="Q8158" i="121"/>
  <c r="R8158" i="121"/>
  <c r="S8158" i="121"/>
  <c r="N8157" i="121"/>
  <c r="O8157" i="121"/>
  <c r="P8157" i="121"/>
  <c r="Q8157" i="121"/>
  <c r="S8157" i="121"/>
  <c r="L8157" i="121"/>
  <c r="Q8156" i="121"/>
  <c r="L8156" i="121"/>
  <c r="R8155" i="121"/>
  <c r="M8155" i="121"/>
  <c r="S8154" i="121"/>
  <c r="N8154" i="121"/>
  <c r="L8153" i="121"/>
  <c r="O8153" i="121"/>
  <c r="M8152" i="121"/>
  <c r="P8152" i="121"/>
  <c r="N8151" i="121"/>
  <c r="Q8151" i="121"/>
  <c r="S8143" i="121"/>
  <c r="M8143" i="121"/>
  <c r="R8136" i="121"/>
  <c r="O8136" i="121"/>
  <c r="R8129" i="121"/>
  <c r="S8128" i="121"/>
  <c r="L8127" i="121"/>
  <c r="R8122" i="121"/>
  <c r="O8108" i="121"/>
  <c r="P8107" i="121"/>
  <c r="Q8106" i="121"/>
  <c r="R8101" i="121"/>
  <c r="M8094" i="121"/>
  <c r="N8094" i="121"/>
  <c r="O8094" i="121"/>
  <c r="P8094" i="121"/>
  <c r="Q8094" i="121"/>
  <c r="R8094" i="121"/>
  <c r="S8094" i="121"/>
  <c r="N8093" i="121"/>
  <c r="O8093" i="121"/>
  <c r="P8093" i="121"/>
  <c r="Q8093" i="121"/>
  <c r="S8093" i="121"/>
  <c r="L8093" i="121"/>
  <c r="Q8092" i="121"/>
  <c r="L8092" i="121"/>
  <c r="R8091" i="121"/>
  <c r="M8091" i="121"/>
  <c r="S8090" i="121"/>
  <c r="N8090" i="121"/>
  <c r="L8089" i="121"/>
  <c r="O8089" i="121"/>
  <c r="M8088" i="121"/>
  <c r="P8088" i="121"/>
  <c r="N8087" i="121"/>
  <c r="Q8087" i="121"/>
  <c r="M8079" i="121"/>
  <c r="O8072" i="121"/>
  <c r="L8063" i="121"/>
  <c r="R8058" i="121"/>
  <c r="O8044" i="121"/>
  <c r="P8043" i="121"/>
  <c r="Q8042" i="121"/>
  <c r="M8037" i="121"/>
  <c r="R8037" i="121"/>
  <c r="M8030" i="121"/>
  <c r="N8030" i="121"/>
  <c r="O8030" i="121"/>
  <c r="P8030" i="121"/>
  <c r="Q8030" i="121"/>
  <c r="R8030" i="121"/>
  <c r="S8030" i="121"/>
  <c r="N8029" i="121"/>
  <c r="O8029" i="121"/>
  <c r="P8029" i="121"/>
  <c r="Q8029" i="121"/>
  <c r="S8029" i="121"/>
  <c r="L8029" i="121"/>
  <c r="Q8028" i="121"/>
  <c r="L8028" i="121"/>
  <c r="R8027" i="121"/>
  <c r="M8027" i="121"/>
  <c r="S8026" i="121"/>
  <c r="N8026" i="121"/>
  <c r="L8025" i="121"/>
  <c r="O8025" i="121"/>
  <c r="M8024" i="121"/>
  <c r="P8024" i="121"/>
  <c r="N8023" i="121"/>
  <c r="Q8023" i="121"/>
  <c r="M8015" i="121"/>
  <c r="O8008" i="121"/>
  <c r="S8000" i="121"/>
  <c r="L7999" i="121"/>
  <c r="R7994" i="121"/>
  <c r="O7980" i="121"/>
  <c r="P7979" i="121"/>
  <c r="Q7978" i="121"/>
  <c r="R7973" i="121"/>
  <c r="M7966" i="121"/>
  <c r="N7966" i="121"/>
  <c r="O7966" i="121"/>
  <c r="P7966" i="121"/>
  <c r="Q7966" i="121"/>
  <c r="R7966" i="121"/>
  <c r="S7966" i="121"/>
  <c r="N7965" i="121"/>
  <c r="O7965" i="121"/>
  <c r="P7965" i="121"/>
  <c r="Q7965" i="121"/>
  <c r="S7965" i="121"/>
  <c r="L7965" i="121"/>
  <c r="Q7964" i="121"/>
  <c r="L7964" i="121"/>
  <c r="R7963" i="121"/>
  <c r="M7963" i="121"/>
  <c r="S7962" i="121"/>
  <c r="N7962" i="121"/>
  <c r="L7961" i="121"/>
  <c r="O7961" i="121"/>
  <c r="M7960" i="121"/>
  <c r="P7960" i="121"/>
  <c r="N7959" i="121"/>
  <c r="Q7959" i="121"/>
  <c r="M7951" i="121"/>
  <c r="O7944" i="121"/>
  <c r="S7936" i="121"/>
  <c r="L7935" i="121"/>
  <c r="R7930" i="121"/>
  <c r="O7916" i="121"/>
  <c r="P7915" i="121"/>
  <c r="Q7914" i="121"/>
  <c r="M7902" i="121"/>
  <c r="N7902" i="121"/>
  <c r="O7902" i="121"/>
  <c r="P7902" i="121"/>
  <c r="Q7902" i="121"/>
  <c r="R7902" i="121"/>
  <c r="S7902" i="121"/>
  <c r="N7901" i="121"/>
  <c r="O7901" i="121"/>
  <c r="P7901" i="121"/>
  <c r="Q7901" i="121"/>
  <c r="S7901" i="121"/>
  <c r="L7901" i="121"/>
  <c r="Q7900" i="121"/>
  <c r="L7900" i="121"/>
  <c r="R7899" i="121"/>
  <c r="M7899" i="121"/>
  <c r="S7898" i="121"/>
  <c r="N7898" i="121"/>
  <c r="L7897" i="121"/>
  <c r="O7897" i="121"/>
  <c r="M7896" i="121"/>
  <c r="P7896" i="121"/>
  <c r="N7895" i="121"/>
  <c r="Q7895" i="121"/>
  <c r="M7887" i="121"/>
  <c r="R7873" i="121"/>
  <c r="S7872" i="121"/>
  <c r="L7871" i="121"/>
  <c r="R7866" i="121"/>
  <c r="O7859" i="121"/>
  <c r="O7852" i="121"/>
  <c r="P7851" i="121"/>
  <c r="Q7850" i="121"/>
  <c r="L7849" i="121"/>
  <c r="M7848" i="121"/>
  <c r="N7847" i="121"/>
  <c r="M7838" i="121"/>
  <c r="N7838" i="121"/>
  <c r="O7838" i="121"/>
  <c r="P7838" i="121"/>
  <c r="Q7838" i="121"/>
  <c r="R7838" i="121"/>
  <c r="S7838" i="121"/>
  <c r="N7837" i="121"/>
  <c r="O7837" i="121"/>
  <c r="P7837" i="121"/>
  <c r="Q7837" i="121"/>
  <c r="S7837" i="121"/>
  <c r="L7837" i="121"/>
  <c r="Q7836" i="121"/>
  <c r="L7836" i="121"/>
  <c r="R7835" i="121"/>
  <c r="M7835" i="121"/>
  <c r="S7834" i="121"/>
  <c r="N7834" i="121"/>
  <c r="S7823" i="121"/>
  <c r="M7823" i="121"/>
  <c r="R7816" i="121"/>
  <c r="O7816" i="121"/>
  <c r="Q7809" i="121"/>
  <c r="R7809" i="121"/>
  <c r="S7808" i="121"/>
  <c r="L7807" i="121"/>
  <c r="R7802" i="121"/>
  <c r="O7788" i="121"/>
  <c r="P7787" i="121"/>
  <c r="Q7786" i="121"/>
  <c r="R7781" i="121"/>
  <c r="M7774" i="121"/>
  <c r="N7774" i="121"/>
  <c r="O7774" i="121"/>
  <c r="P7774" i="121"/>
  <c r="Q7774" i="121"/>
  <c r="R7774" i="121"/>
  <c r="S7774" i="121"/>
  <c r="N7773" i="121"/>
  <c r="O7773" i="121"/>
  <c r="P7773" i="121"/>
  <c r="Q7773" i="121"/>
  <c r="S7773" i="121"/>
  <c r="L7773" i="121"/>
  <c r="Q7772" i="121"/>
  <c r="L7772" i="121"/>
  <c r="R7771" i="121"/>
  <c r="M7771" i="121"/>
  <c r="S7770" i="121"/>
  <c r="N7770" i="121"/>
  <c r="L7769" i="121"/>
  <c r="O7769" i="121"/>
  <c r="M7768" i="121"/>
  <c r="P7768" i="121"/>
  <c r="N7767" i="121"/>
  <c r="Q7767" i="121"/>
  <c r="M7759" i="121"/>
  <c r="O7752" i="121"/>
  <c r="L7743" i="121"/>
  <c r="R7738" i="121"/>
  <c r="O7724" i="121"/>
  <c r="P7723" i="121"/>
  <c r="Q7722" i="121"/>
  <c r="M7717" i="121"/>
  <c r="R7717" i="121"/>
  <c r="M7710" i="121"/>
  <c r="N7710" i="121"/>
  <c r="O7710" i="121"/>
  <c r="P7710" i="121"/>
  <c r="Q7710" i="121"/>
  <c r="R7710" i="121"/>
  <c r="S7710" i="121"/>
  <c r="N7709" i="121"/>
  <c r="O7709" i="121"/>
  <c r="P7709" i="121"/>
  <c r="Q7709" i="121"/>
  <c r="S7709" i="121"/>
  <c r="L7709" i="121"/>
  <c r="Q7708" i="121"/>
  <c r="L7708" i="121"/>
  <c r="R7707" i="121"/>
  <c r="M7707" i="121"/>
  <c r="S7706" i="121"/>
  <c r="N7706" i="121"/>
  <c r="L7705" i="121"/>
  <c r="O7705" i="121"/>
  <c r="M7704" i="121"/>
  <c r="P7704" i="121"/>
  <c r="N7703" i="121"/>
  <c r="Q7703" i="121"/>
  <c r="M7695" i="121"/>
  <c r="O7688" i="121"/>
  <c r="L7679" i="121"/>
  <c r="R7674" i="121"/>
  <c r="O7660" i="121"/>
  <c r="P7659" i="121"/>
  <c r="Q7658" i="121"/>
  <c r="M7653" i="121"/>
  <c r="R7653" i="121"/>
  <c r="M7646" i="121"/>
  <c r="N7646" i="121"/>
  <c r="O7646" i="121"/>
  <c r="P7646" i="121"/>
  <c r="Q7646" i="121"/>
  <c r="R7646" i="121"/>
  <c r="S7646" i="121"/>
  <c r="N7645" i="121"/>
  <c r="O7645" i="121"/>
  <c r="P7645" i="121"/>
  <c r="Q7645" i="121"/>
  <c r="S7645" i="121"/>
  <c r="L7645" i="121"/>
  <c r="Q7644" i="121"/>
  <c r="L7644" i="121"/>
  <c r="R7643" i="121"/>
  <c r="M7643" i="121"/>
  <c r="S7642" i="121"/>
  <c r="N7642" i="121"/>
  <c r="L7641" i="121"/>
  <c r="O7641" i="121"/>
  <c r="M7640" i="121"/>
  <c r="P7640" i="121"/>
  <c r="N7639" i="121"/>
  <c r="Q7639" i="121"/>
  <c r="O7624" i="121"/>
  <c r="L7615" i="121"/>
  <c r="O7596" i="121"/>
  <c r="P7595" i="121"/>
  <c r="Q7594" i="121"/>
  <c r="R7589" i="121"/>
  <c r="M7582" i="121"/>
  <c r="N7582" i="121"/>
  <c r="O7582" i="121"/>
  <c r="P7582" i="121"/>
  <c r="Q7582" i="121"/>
  <c r="R7582" i="121"/>
  <c r="S7582" i="121"/>
  <c r="N7581" i="121"/>
  <c r="O7581" i="121"/>
  <c r="P7581" i="121"/>
  <c r="Q7581" i="121"/>
  <c r="S7581" i="121"/>
  <c r="L7581" i="121"/>
  <c r="Q7580" i="121"/>
  <c r="L7580" i="121"/>
  <c r="R7579" i="121"/>
  <c r="M7579" i="121"/>
  <c r="S7578" i="121"/>
  <c r="N7578" i="121"/>
  <c r="L7577" i="121"/>
  <c r="O7577" i="121"/>
  <c r="M7576" i="121"/>
  <c r="P7576" i="121"/>
  <c r="N7575" i="121"/>
  <c r="Q7575" i="121"/>
  <c r="O7560" i="121"/>
  <c r="Q7553" i="121"/>
  <c r="R7553" i="121"/>
  <c r="S7552" i="121"/>
  <c r="L7551" i="121"/>
  <c r="P7546" i="121"/>
  <c r="R7546" i="121"/>
  <c r="O7539" i="121"/>
  <c r="O7532" i="121"/>
  <c r="P7531" i="121"/>
  <c r="Q7530" i="121"/>
  <c r="R7525" i="121"/>
  <c r="M7518" i="121"/>
  <c r="N7518" i="121"/>
  <c r="O7518" i="121"/>
  <c r="P7518" i="121"/>
  <c r="Q7518" i="121"/>
  <c r="R7518" i="121"/>
  <c r="S7518" i="121"/>
  <c r="N7517" i="121"/>
  <c r="O7517" i="121"/>
  <c r="P7517" i="121"/>
  <c r="Q7517" i="121"/>
  <c r="S7517" i="121"/>
  <c r="L7517" i="121"/>
  <c r="Q7516" i="121"/>
  <c r="L7516" i="121"/>
  <c r="R7515" i="121"/>
  <c r="M7515" i="121"/>
  <c r="S7514" i="121"/>
  <c r="N7514" i="121"/>
  <c r="L7513" i="121"/>
  <c r="O7513" i="121"/>
  <c r="M7512" i="121"/>
  <c r="P7512" i="121"/>
  <c r="N7511" i="121"/>
  <c r="Q7511" i="121"/>
  <c r="M7503" i="121"/>
  <c r="R7496" i="121"/>
  <c r="O7496" i="121"/>
  <c r="Q7489" i="121"/>
  <c r="R7489" i="121"/>
  <c r="S7488" i="121"/>
  <c r="L7487" i="121"/>
  <c r="R7482" i="121"/>
  <c r="O7468" i="121"/>
  <c r="P7467" i="121"/>
  <c r="Q7466" i="121"/>
  <c r="M7461" i="121"/>
  <c r="R7461" i="121"/>
  <c r="M7454" i="121"/>
  <c r="N7454" i="121"/>
  <c r="O7454" i="121"/>
  <c r="P7454" i="121"/>
  <c r="Q7454" i="121"/>
  <c r="R7454" i="121"/>
  <c r="S7454" i="121"/>
  <c r="N7453" i="121"/>
  <c r="O7453" i="121"/>
  <c r="P7453" i="121"/>
  <c r="Q7453" i="121"/>
  <c r="S7453" i="121"/>
  <c r="L7453" i="121"/>
  <c r="Q7452" i="121"/>
  <c r="L7452" i="121"/>
  <c r="R7451" i="121"/>
  <c r="M7451" i="121"/>
  <c r="S7450" i="121"/>
  <c r="N7450" i="121"/>
  <c r="L7449" i="121"/>
  <c r="O7449" i="121"/>
  <c r="M7448" i="121"/>
  <c r="P7448" i="121"/>
  <c r="N7447" i="121"/>
  <c r="Q7447" i="121"/>
  <c r="M7439" i="121"/>
  <c r="O7432" i="121"/>
  <c r="L7423" i="121"/>
  <c r="R7418" i="121"/>
  <c r="O7404" i="121"/>
  <c r="P7403" i="121"/>
  <c r="Q7402" i="121"/>
  <c r="M7397" i="121"/>
  <c r="R7397" i="121"/>
  <c r="M7390" i="121"/>
  <c r="N7390" i="121"/>
  <c r="O7390" i="121"/>
  <c r="P7390" i="121"/>
  <c r="Q7390" i="121"/>
  <c r="R7390" i="121"/>
  <c r="S7390" i="121"/>
  <c r="N7389" i="121"/>
  <c r="O7389" i="121"/>
  <c r="P7389" i="121"/>
  <c r="Q7389" i="121"/>
  <c r="S7389" i="121"/>
  <c r="L7389" i="121"/>
  <c r="Q7388" i="121"/>
  <c r="L7388" i="121"/>
  <c r="R7387" i="121"/>
  <c r="M7387" i="121"/>
  <c r="S7386" i="121"/>
  <c r="N7386" i="121"/>
  <c r="L7385" i="121"/>
  <c r="O7385" i="121"/>
  <c r="M7384" i="121"/>
  <c r="P7384" i="121"/>
  <c r="N7383" i="121"/>
  <c r="Q7383" i="121"/>
  <c r="M7375" i="121"/>
  <c r="O7368" i="121"/>
  <c r="R7361" i="121"/>
  <c r="S7360" i="121"/>
  <c r="L7359" i="121"/>
  <c r="R7354" i="121"/>
  <c r="O7340" i="121"/>
  <c r="P7339" i="121"/>
  <c r="Q7338" i="121"/>
  <c r="M7333" i="121"/>
  <c r="R7333" i="121"/>
  <c r="M7326" i="121"/>
  <c r="N7326" i="121"/>
  <c r="O7326" i="121"/>
  <c r="P7326" i="121"/>
  <c r="Q7326" i="121"/>
  <c r="R7326" i="121"/>
  <c r="S7326" i="121"/>
  <c r="N7325" i="121"/>
  <c r="O7325" i="121"/>
  <c r="P7325" i="121"/>
  <c r="Q7325" i="121"/>
  <c r="S7325" i="121"/>
  <c r="L7325" i="121"/>
  <c r="Q7324" i="121"/>
  <c r="L7324" i="121"/>
  <c r="R7323" i="121"/>
  <c r="M7323" i="121"/>
  <c r="S7322" i="121"/>
  <c r="N7322" i="121"/>
  <c r="L7321" i="121"/>
  <c r="O7321" i="121"/>
  <c r="M7320" i="121"/>
  <c r="P7320" i="121"/>
  <c r="N7319" i="121"/>
  <c r="Q7319" i="121"/>
  <c r="M7311" i="121"/>
  <c r="O7304" i="121"/>
  <c r="P7290" i="121"/>
  <c r="R7290" i="121"/>
  <c r="O7283" i="121"/>
  <c r="O7276" i="121"/>
  <c r="P7275" i="121"/>
  <c r="S7274" i="121"/>
  <c r="L7273" i="121"/>
  <c r="M7272" i="121"/>
  <c r="N7271" i="121"/>
  <c r="M7269" i="121"/>
  <c r="R7269" i="121"/>
  <c r="M7262" i="121"/>
  <c r="N7262" i="121"/>
  <c r="O7262" i="121"/>
  <c r="P7262" i="121"/>
  <c r="Q7262" i="121"/>
  <c r="R7262" i="121"/>
  <c r="S7262" i="121"/>
  <c r="N7261" i="121"/>
  <c r="P7261" i="121"/>
  <c r="Q7261" i="121"/>
  <c r="S7261" i="121"/>
  <c r="L7261" i="121"/>
  <c r="R7256" i="121"/>
  <c r="Q7254" i="121"/>
  <c r="Q7250" i="121"/>
  <c r="O7240" i="121"/>
  <c r="Q7240" i="121"/>
  <c r="R7240" i="121"/>
  <c r="L7240" i="121"/>
  <c r="O7232" i="121"/>
  <c r="R7229" i="121"/>
  <c r="S7227" i="121"/>
  <c r="M7227" i="121"/>
  <c r="N7227" i="121"/>
  <c r="O7227" i="121"/>
  <c r="P7227" i="121"/>
  <c r="Q7227" i="121"/>
  <c r="R7227" i="121"/>
  <c r="O7218" i="121"/>
  <c r="P7215" i="121"/>
  <c r="M7213" i="121"/>
  <c r="R7213" i="121"/>
  <c r="L7211" i="121"/>
  <c r="O7209" i="121"/>
  <c r="L7207" i="121"/>
  <c r="M7207" i="121"/>
  <c r="Q7207" i="121"/>
  <c r="L7204" i="121"/>
  <c r="S7201" i="121"/>
  <c r="L7201" i="121"/>
  <c r="P7201" i="121"/>
  <c r="N7198" i="121"/>
  <c r="Q7198" i="121"/>
  <c r="R7198" i="121"/>
  <c r="L7198" i="121"/>
  <c r="L7119" i="121"/>
  <c r="Q7119" i="121"/>
  <c r="R7056" i="121"/>
  <c r="S7056" i="121"/>
  <c r="L7056" i="121"/>
  <c r="P7056" i="121"/>
  <c r="R6992" i="121"/>
  <c r="S6992" i="121"/>
  <c r="L6992" i="121"/>
  <c r="P6992" i="121"/>
  <c r="M6912" i="121"/>
  <c r="N6912" i="121"/>
  <c r="Q6912" i="121"/>
  <c r="R6912" i="121"/>
  <c r="M6898" i="121"/>
  <c r="P6898" i="121"/>
  <c r="M6852" i="121"/>
  <c r="R6852" i="121"/>
  <c r="S6852" i="121"/>
  <c r="P6840" i="121"/>
  <c r="Q6840" i="121"/>
  <c r="M6627" i="121"/>
  <c r="N6627" i="121"/>
  <c r="O6627" i="121"/>
  <c r="P6627" i="121"/>
  <c r="Q6627" i="121"/>
  <c r="R6627" i="121"/>
  <c r="S6627" i="121"/>
  <c r="N6050" i="121"/>
  <c r="O6050" i="121"/>
  <c r="Q6050" i="121"/>
  <c r="L6050" i="121"/>
  <c r="M6050" i="121"/>
  <c r="O9231" i="121"/>
  <c r="S9227" i="121"/>
  <c r="L9226" i="121"/>
  <c r="O9223" i="121"/>
  <c r="S9219" i="121"/>
  <c r="L9218" i="121"/>
  <c r="O9215" i="121"/>
  <c r="S9211" i="121"/>
  <c r="L9210" i="121"/>
  <c r="O9207" i="121"/>
  <c r="S9203" i="121"/>
  <c r="L9202" i="121"/>
  <c r="O9199" i="121"/>
  <c r="S9195" i="121"/>
  <c r="L9194" i="121"/>
  <c r="M9193" i="121"/>
  <c r="O9191" i="121"/>
  <c r="P9190" i="121"/>
  <c r="S9187" i="121"/>
  <c r="L9186" i="121"/>
  <c r="M9185" i="121"/>
  <c r="O9183" i="121"/>
  <c r="P9182" i="121"/>
  <c r="S9179" i="121"/>
  <c r="L9178" i="121"/>
  <c r="M9177" i="121"/>
  <c r="O9175" i="121"/>
  <c r="P9174" i="121"/>
  <c r="S9171" i="121"/>
  <c r="L9170" i="121"/>
  <c r="M9169" i="121"/>
  <c r="O9167" i="121"/>
  <c r="P9166" i="121"/>
  <c r="S9163" i="121"/>
  <c r="L9162" i="121"/>
  <c r="M9161" i="121"/>
  <c r="O9159" i="121"/>
  <c r="P9158" i="121"/>
  <c r="S9155" i="121"/>
  <c r="L9154" i="121"/>
  <c r="M9153" i="121"/>
  <c r="O9151" i="121"/>
  <c r="P9150" i="121"/>
  <c r="S9147" i="121"/>
  <c r="L9146" i="121"/>
  <c r="M9145" i="121"/>
  <c r="O9143" i="121"/>
  <c r="P9142" i="121"/>
  <c r="S9139" i="121"/>
  <c r="L9138" i="121"/>
  <c r="M9137" i="121"/>
  <c r="O9135" i="121"/>
  <c r="P9134" i="121"/>
  <c r="S9131" i="121"/>
  <c r="L9130" i="121"/>
  <c r="M9129" i="121"/>
  <c r="O9127" i="121"/>
  <c r="P9126" i="121"/>
  <c r="S9123" i="121"/>
  <c r="L9122" i="121"/>
  <c r="M9121" i="121"/>
  <c r="O9119" i="121"/>
  <c r="P9118" i="121"/>
  <c r="S9115" i="121"/>
  <c r="L9114" i="121"/>
  <c r="M9113" i="121"/>
  <c r="O9111" i="121"/>
  <c r="P9110" i="121"/>
  <c r="S9107" i="121"/>
  <c r="L9106" i="121"/>
  <c r="M9105" i="121"/>
  <c r="O9103" i="121"/>
  <c r="P9102" i="121"/>
  <c r="S9099" i="121"/>
  <c r="L9098" i="121"/>
  <c r="M9097" i="121"/>
  <c r="O9095" i="121"/>
  <c r="P9094" i="121"/>
  <c r="S9091" i="121"/>
  <c r="L9090" i="121"/>
  <c r="M9089" i="121"/>
  <c r="O9087" i="121"/>
  <c r="P9086" i="121"/>
  <c r="S9083" i="121"/>
  <c r="L9082" i="121"/>
  <c r="M9081" i="121"/>
  <c r="O9079" i="121"/>
  <c r="P9078" i="121"/>
  <c r="S9075" i="121"/>
  <c r="L9074" i="121"/>
  <c r="M9073" i="121"/>
  <c r="O9071" i="121"/>
  <c r="P9070" i="121"/>
  <c r="S9067" i="121"/>
  <c r="L9066" i="121"/>
  <c r="M9065" i="121"/>
  <c r="O9063" i="121"/>
  <c r="P9062" i="121"/>
  <c r="S9059" i="121"/>
  <c r="L9058" i="121"/>
  <c r="M9057" i="121"/>
  <c r="O9055" i="121"/>
  <c r="P9054" i="121"/>
  <c r="S9051" i="121"/>
  <c r="L9050" i="121"/>
  <c r="M9049" i="121"/>
  <c r="O9047" i="121"/>
  <c r="P9046" i="121"/>
  <c r="S9043" i="121"/>
  <c r="L9042" i="121"/>
  <c r="M9041" i="121"/>
  <c r="O9039" i="121"/>
  <c r="P9038" i="121"/>
  <c r="S9035" i="121"/>
  <c r="L9034" i="121"/>
  <c r="M9033" i="121"/>
  <c r="O9031" i="121"/>
  <c r="P9030" i="121"/>
  <c r="S9027" i="121"/>
  <c r="L9026" i="121"/>
  <c r="M9025" i="121"/>
  <c r="O9023" i="121"/>
  <c r="P9022" i="121"/>
  <c r="S9019" i="121"/>
  <c r="L9018" i="121"/>
  <c r="M9017" i="121"/>
  <c r="O9015" i="121"/>
  <c r="P9014" i="121"/>
  <c r="S9011" i="121"/>
  <c r="L9010" i="121"/>
  <c r="M9009" i="121"/>
  <c r="O9007" i="121"/>
  <c r="P9006" i="121"/>
  <c r="S9003" i="121"/>
  <c r="L9002" i="121"/>
  <c r="M9001" i="121"/>
  <c r="O8999" i="121"/>
  <c r="P8998" i="121"/>
  <c r="S8995" i="121"/>
  <c r="L8994" i="121"/>
  <c r="M8993" i="121"/>
  <c r="O8991" i="121"/>
  <c r="P8990" i="121"/>
  <c r="S8987" i="121"/>
  <c r="L8986" i="121"/>
  <c r="M8985" i="121"/>
  <c r="O8983" i="121"/>
  <c r="P8982" i="121"/>
  <c r="S8979" i="121"/>
  <c r="L8978" i="121"/>
  <c r="M8977" i="121"/>
  <c r="O8975" i="121"/>
  <c r="P8974" i="121"/>
  <c r="S8971" i="121"/>
  <c r="L8970" i="121"/>
  <c r="M8969" i="121"/>
  <c r="O8967" i="121"/>
  <c r="P8966" i="121"/>
  <c r="S8963" i="121"/>
  <c r="L8962" i="121"/>
  <c r="M8961" i="121"/>
  <c r="O8959" i="121"/>
  <c r="P8958" i="121"/>
  <c r="S8955" i="121"/>
  <c r="L8954" i="121"/>
  <c r="M8953" i="121"/>
  <c r="O8951" i="121"/>
  <c r="P8950" i="121"/>
  <c r="S8947" i="121"/>
  <c r="L8946" i="121"/>
  <c r="M8945" i="121"/>
  <c r="O8943" i="121"/>
  <c r="P8942" i="121"/>
  <c r="S8939" i="121"/>
  <c r="L8938" i="121"/>
  <c r="M8937" i="121"/>
  <c r="O8935" i="121"/>
  <c r="P8934" i="121"/>
  <c r="S8931" i="121"/>
  <c r="L8930" i="121"/>
  <c r="M8929" i="121"/>
  <c r="O8927" i="121"/>
  <c r="P8926" i="121"/>
  <c r="S8923" i="121"/>
  <c r="L8922" i="121"/>
  <c r="M8921" i="121"/>
  <c r="O8919" i="121"/>
  <c r="P8918" i="121"/>
  <c r="S8915" i="121"/>
  <c r="L8914" i="121"/>
  <c r="M8913" i="121"/>
  <c r="O8911" i="121"/>
  <c r="P8910" i="121"/>
  <c r="S8907" i="121"/>
  <c r="L8906" i="121"/>
  <c r="M8905" i="121"/>
  <c r="O8903" i="121"/>
  <c r="P8902" i="121"/>
  <c r="S8899" i="121"/>
  <c r="L8898" i="121"/>
  <c r="M8897" i="121"/>
  <c r="O8895" i="121"/>
  <c r="P8894" i="121"/>
  <c r="S8891" i="121"/>
  <c r="L8890" i="121"/>
  <c r="M8889" i="121"/>
  <c r="O8887" i="121"/>
  <c r="P8886" i="121"/>
  <c r="S8883" i="121"/>
  <c r="L8882" i="121"/>
  <c r="M8881" i="121"/>
  <c r="O8879" i="121"/>
  <c r="P8878" i="121"/>
  <c r="S8875" i="121"/>
  <c r="L8874" i="121"/>
  <c r="M8873" i="121"/>
  <c r="O8871" i="121"/>
  <c r="P8870" i="121"/>
  <c r="S8867" i="121"/>
  <c r="L8866" i="121"/>
  <c r="M8865" i="121"/>
  <c r="O8863" i="121"/>
  <c r="P8862" i="121"/>
  <c r="S8859" i="121"/>
  <c r="L8858" i="121"/>
  <c r="M8857" i="121"/>
  <c r="O8855" i="121"/>
  <c r="P8854" i="121"/>
  <c r="S8851" i="121"/>
  <c r="L8850" i="121"/>
  <c r="M8849" i="121"/>
  <c r="O8847" i="121"/>
  <c r="P8846" i="121"/>
  <c r="S8843" i="121"/>
  <c r="L8842" i="121"/>
  <c r="M8841" i="121"/>
  <c r="O8839" i="121"/>
  <c r="P8838" i="121"/>
  <c r="S8835" i="121"/>
  <c r="L8834" i="121"/>
  <c r="M8833" i="121"/>
  <c r="O8831" i="121"/>
  <c r="P8830" i="121"/>
  <c r="S8827" i="121"/>
  <c r="L8826" i="121"/>
  <c r="M8825" i="121"/>
  <c r="O8823" i="121"/>
  <c r="P8822" i="121"/>
  <c r="S8819" i="121"/>
  <c r="L8818" i="121"/>
  <c r="M8817" i="121"/>
  <c r="O8815" i="121"/>
  <c r="P8814" i="121"/>
  <c r="S8811" i="121"/>
  <c r="L8810" i="121"/>
  <c r="M8809" i="121"/>
  <c r="O8807" i="121"/>
  <c r="P8806" i="121"/>
  <c r="S8803" i="121"/>
  <c r="L8802" i="121"/>
  <c r="M8801" i="121"/>
  <c r="O8799" i="121"/>
  <c r="P8798" i="121"/>
  <c r="S8795" i="121"/>
  <c r="L8794" i="121"/>
  <c r="M8793" i="121"/>
  <c r="O8791" i="121"/>
  <c r="P8790" i="121"/>
  <c r="S8787" i="121"/>
  <c r="L8786" i="121"/>
  <c r="M8785" i="121"/>
  <c r="O8783" i="121"/>
  <c r="P8782" i="121"/>
  <c r="S8779" i="121"/>
  <c r="L8778" i="121"/>
  <c r="M8777" i="121"/>
  <c r="O8775" i="121"/>
  <c r="P8774" i="121"/>
  <c r="S8771" i="121"/>
  <c r="L8770" i="121"/>
  <c r="M8769" i="121"/>
  <c r="O8767" i="121"/>
  <c r="P8766" i="121"/>
  <c r="S8763" i="121"/>
  <c r="L8762" i="121"/>
  <c r="M8761" i="121"/>
  <c r="O8759" i="121"/>
  <c r="P8758" i="121"/>
  <c r="S8755" i="121"/>
  <c r="L8754" i="121"/>
  <c r="M8753" i="121"/>
  <c r="O8751" i="121"/>
  <c r="P8750" i="121"/>
  <c r="S8747" i="121"/>
  <c r="L8746" i="121"/>
  <c r="M8745" i="121"/>
  <c r="O8743" i="121"/>
  <c r="P8742" i="121"/>
  <c r="S8739" i="121"/>
  <c r="L8738" i="121"/>
  <c r="M8737" i="121"/>
  <c r="O8735" i="121"/>
  <c r="P8734" i="121"/>
  <c r="S8731" i="121"/>
  <c r="L8730" i="121"/>
  <c r="M8729" i="121"/>
  <c r="O8727" i="121"/>
  <c r="P8726" i="121"/>
  <c r="S8723" i="121"/>
  <c r="L8722" i="121"/>
  <c r="M8721" i="121"/>
  <c r="O8719" i="121"/>
  <c r="P8718" i="121"/>
  <c r="S8715" i="121"/>
  <c r="L8714" i="121"/>
  <c r="M8713" i="121"/>
  <c r="O8711" i="121"/>
  <c r="P8710" i="121"/>
  <c r="S8707" i="121"/>
  <c r="L8706" i="121"/>
  <c r="M8705" i="121"/>
  <c r="O8703" i="121"/>
  <c r="P8702" i="121"/>
  <c r="S8699" i="121"/>
  <c r="L8698" i="121"/>
  <c r="M8697" i="121"/>
  <c r="O8695" i="121"/>
  <c r="P8694" i="121"/>
  <c r="S8691" i="121"/>
  <c r="L8690" i="121"/>
  <c r="M8689" i="121"/>
  <c r="O8687" i="121"/>
  <c r="P8686" i="121"/>
  <c r="S8683" i="121"/>
  <c r="L8682" i="121"/>
  <c r="M8681" i="121"/>
  <c r="O8679" i="121"/>
  <c r="P8678" i="121"/>
  <c r="S8675" i="121"/>
  <c r="L8674" i="121"/>
  <c r="M8673" i="121"/>
  <c r="O8671" i="121"/>
  <c r="P8670" i="121"/>
  <c r="S8667" i="121"/>
  <c r="L8666" i="121"/>
  <c r="M8665" i="121"/>
  <c r="O8663" i="121"/>
  <c r="P8662" i="121"/>
  <c r="R8660" i="121"/>
  <c r="S8659" i="121"/>
  <c r="L8658" i="121"/>
  <c r="M8657" i="121"/>
  <c r="O8655" i="121"/>
  <c r="P8654" i="121"/>
  <c r="S8651" i="121"/>
  <c r="L8650" i="121"/>
  <c r="M8649" i="121"/>
  <c r="O8647" i="121"/>
  <c r="P8646" i="121"/>
  <c r="S8643" i="121"/>
  <c r="L8642" i="121"/>
  <c r="M8641" i="121"/>
  <c r="O8639" i="121"/>
  <c r="P8638" i="121"/>
  <c r="S8635" i="121"/>
  <c r="L8634" i="121"/>
  <c r="M8633" i="121"/>
  <c r="O8631" i="121"/>
  <c r="P8630" i="121"/>
  <c r="S8627" i="121"/>
  <c r="L8626" i="121"/>
  <c r="M8625" i="121"/>
  <c r="O8623" i="121"/>
  <c r="P8622" i="121"/>
  <c r="S8619" i="121"/>
  <c r="L8618" i="121"/>
  <c r="M8617" i="121"/>
  <c r="O8615" i="121"/>
  <c r="P8614" i="121"/>
  <c r="S8611" i="121"/>
  <c r="L8610" i="121"/>
  <c r="M8609" i="121"/>
  <c r="O8607" i="121"/>
  <c r="P8606" i="121"/>
  <c r="S8603" i="121"/>
  <c r="L8602" i="121"/>
  <c r="M8601" i="121"/>
  <c r="O8599" i="121"/>
  <c r="P8598" i="121"/>
  <c r="S8595" i="121"/>
  <c r="L8594" i="121"/>
  <c r="M8593" i="121"/>
  <c r="O8591" i="121"/>
  <c r="P8590" i="121"/>
  <c r="S8587" i="121"/>
  <c r="L8586" i="121"/>
  <c r="M8585" i="121"/>
  <c r="O8583" i="121"/>
  <c r="P8582" i="121"/>
  <c r="S8579" i="121"/>
  <c r="L8578" i="121"/>
  <c r="M8577" i="121"/>
  <c r="O8575" i="121"/>
  <c r="P8574" i="121"/>
  <c r="S8571" i="121"/>
  <c r="L8570" i="121"/>
  <c r="M8569" i="121"/>
  <c r="O8567" i="121"/>
  <c r="P8566" i="121"/>
  <c r="S8563" i="121"/>
  <c r="L8562" i="121"/>
  <c r="M8561" i="121"/>
  <c r="O8559" i="121"/>
  <c r="P8558" i="121"/>
  <c r="S8555" i="121"/>
  <c r="L8554" i="121"/>
  <c r="M8553" i="121"/>
  <c r="O8551" i="121"/>
  <c r="P8550" i="121"/>
  <c r="S8547" i="121"/>
  <c r="L8546" i="121"/>
  <c r="M8545" i="121"/>
  <c r="O8543" i="121"/>
  <c r="P8542" i="121"/>
  <c r="S8539" i="121"/>
  <c r="L8538" i="121"/>
  <c r="M8537" i="121"/>
  <c r="O8535" i="121"/>
  <c r="P8534" i="121"/>
  <c r="S8531" i="121"/>
  <c r="L8530" i="121"/>
  <c r="M8529" i="121"/>
  <c r="O8527" i="121"/>
  <c r="P8526" i="121"/>
  <c r="S8523" i="121"/>
  <c r="L8522" i="121"/>
  <c r="M8521" i="121"/>
  <c r="O8519" i="121"/>
  <c r="P8518" i="121"/>
  <c r="S8515" i="121"/>
  <c r="L8514" i="121"/>
  <c r="M8513" i="121"/>
  <c r="O8511" i="121"/>
  <c r="P8510" i="121"/>
  <c r="S8507" i="121"/>
  <c r="L8506" i="121"/>
  <c r="M8505" i="121"/>
  <c r="O8503" i="121"/>
  <c r="P8502" i="121"/>
  <c r="S8499" i="121"/>
  <c r="L8498" i="121"/>
  <c r="M8497" i="121"/>
  <c r="O8495" i="121"/>
  <c r="P8494" i="121"/>
  <c r="S8491" i="121"/>
  <c r="L8490" i="121"/>
  <c r="M8489" i="121"/>
  <c r="O8487" i="121"/>
  <c r="P8486" i="121"/>
  <c r="S8483" i="121"/>
  <c r="L8482" i="121"/>
  <c r="M8481" i="121"/>
  <c r="O8479" i="121"/>
  <c r="P8478" i="121"/>
  <c r="S8475" i="121"/>
  <c r="L8474" i="121"/>
  <c r="M8473" i="121"/>
  <c r="O8471" i="121"/>
  <c r="P8470" i="121"/>
  <c r="S8467" i="121"/>
  <c r="L8466" i="121"/>
  <c r="M8465" i="121"/>
  <c r="O8463" i="121"/>
  <c r="P8462" i="121"/>
  <c r="S8459" i="121"/>
  <c r="L8458" i="121"/>
  <c r="M8457" i="121"/>
  <c r="O8455" i="121"/>
  <c r="P8454" i="121"/>
  <c r="S8451" i="121"/>
  <c r="L8450" i="121"/>
  <c r="M8449" i="121"/>
  <c r="O8447" i="121"/>
  <c r="P8446" i="121"/>
  <c r="S8443" i="121"/>
  <c r="L8442" i="121"/>
  <c r="M8441" i="121"/>
  <c r="O8439" i="121"/>
  <c r="P8438" i="121"/>
  <c r="P8422" i="121"/>
  <c r="P8421" i="121"/>
  <c r="P8420" i="121"/>
  <c r="P8417" i="121"/>
  <c r="O8415" i="121"/>
  <c r="O8414" i="121"/>
  <c r="O8413" i="121"/>
  <c r="O8412" i="121"/>
  <c r="O8410" i="121"/>
  <c r="N8403" i="121"/>
  <c r="L8403" i="121"/>
  <c r="M8395" i="121"/>
  <c r="M8394" i="121"/>
  <c r="L8393" i="121"/>
  <c r="N8393" i="121"/>
  <c r="L8392" i="121"/>
  <c r="O8392" i="121"/>
  <c r="L8391" i="121"/>
  <c r="P8391" i="121"/>
  <c r="L8390" i="121"/>
  <c r="Q8390" i="121"/>
  <c r="L8389" i="121"/>
  <c r="R8389" i="121"/>
  <c r="L8388" i="121"/>
  <c r="S8388" i="121"/>
  <c r="R8372" i="121"/>
  <c r="P8358" i="121"/>
  <c r="P8357" i="121"/>
  <c r="P8356" i="121"/>
  <c r="P8353" i="121"/>
  <c r="O8346" i="121"/>
  <c r="N8340" i="121"/>
  <c r="N8339" i="121"/>
  <c r="L8339" i="121"/>
  <c r="M8331" i="121"/>
  <c r="L8330" i="121"/>
  <c r="M8330" i="121"/>
  <c r="L8329" i="121"/>
  <c r="N8329" i="121"/>
  <c r="L8328" i="121"/>
  <c r="O8328" i="121"/>
  <c r="L8327" i="121"/>
  <c r="P8327" i="121"/>
  <c r="L8326" i="121"/>
  <c r="Q8326" i="121"/>
  <c r="L8325" i="121"/>
  <c r="R8325" i="121"/>
  <c r="L8324" i="121"/>
  <c r="S8324" i="121"/>
  <c r="S8314" i="121"/>
  <c r="S8313" i="121"/>
  <c r="S8312" i="121"/>
  <c r="S8311" i="121"/>
  <c r="S8310" i="121"/>
  <c r="R8307" i="121"/>
  <c r="Q8299" i="121"/>
  <c r="P8298" i="121"/>
  <c r="R8290" i="121"/>
  <c r="M8290" i="121"/>
  <c r="O8290" i="121"/>
  <c r="S8288" i="121"/>
  <c r="L8288" i="121"/>
  <c r="N8288" i="121"/>
  <c r="Q8288" i="121"/>
  <c r="M8286" i="121"/>
  <c r="N8286" i="121"/>
  <c r="P8286" i="121"/>
  <c r="Q8286" i="121"/>
  <c r="S8286" i="121"/>
  <c r="O8281" i="121"/>
  <c r="R8274" i="121"/>
  <c r="L8271" i="121"/>
  <c r="O8271" i="121"/>
  <c r="N8269" i="121"/>
  <c r="O8269" i="121"/>
  <c r="Q8269" i="121"/>
  <c r="L8269" i="121"/>
  <c r="O8260" i="121"/>
  <c r="P8260" i="121"/>
  <c r="R8260" i="121"/>
  <c r="S8260" i="121"/>
  <c r="M8260" i="121"/>
  <c r="N8255" i="121"/>
  <c r="M8255" i="121"/>
  <c r="O8248" i="121"/>
  <c r="R8242" i="121"/>
  <c r="R8221" i="121"/>
  <c r="M8214" i="121"/>
  <c r="N8214" i="121"/>
  <c r="O8214" i="121"/>
  <c r="P8214" i="121"/>
  <c r="Q8214" i="121"/>
  <c r="R8214" i="121"/>
  <c r="S8214" i="121"/>
  <c r="N8213" i="121"/>
  <c r="O8213" i="121"/>
  <c r="P8213" i="121"/>
  <c r="Q8213" i="121"/>
  <c r="S8213" i="121"/>
  <c r="L8213" i="121"/>
  <c r="Q8212" i="121"/>
  <c r="L8212" i="121"/>
  <c r="R8211" i="121"/>
  <c r="M8211" i="121"/>
  <c r="S8210" i="121"/>
  <c r="N8210" i="121"/>
  <c r="L8209" i="121"/>
  <c r="O8209" i="121"/>
  <c r="M8208" i="121"/>
  <c r="P8208" i="121"/>
  <c r="N8207" i="121"/>
  <c r="Q8207" i="121"/>
  <c r="M8199" i="121"/>
  <c r="O8192" i="121"/>
  <c r="R8185" i="121"/>
  <c r="S8184" i="121"/>
  <c r="L8183" i="121"/>
  <c r="R8178" i="121"/>
  <c r="O8164" i="121"/>
  <c r="M8150" i="121"/>
  <c r="N8150" i="121"/>
  <c r="O8150" i="121"/>
  <c r="P8150" i="121"/>
  <c r="Q8150" i="121"/>
  <c r="R8150" i="121"/>
  <c r="S8150" i="121"/>
  <c r="N8149" i="121"/>
  <c r="O8149" i="121"/>
  <c r="P8149" i="121"/>
  <c r="Q8149" i="121"/>
  <c r="S8149" i="121"/>
  <c r="L8149" i="121"/>
  <c r="Q8148" i="121"/>
  <c r="L8148" i="121"/>
  <c r="R8147" i="121"/>
  <c r="M8147" i="121"/>
  <c r="S8146" i="121"/>
  <c r="N8146" i="121"/>
  <c r="M8135" i="121"/>
  <c r="R8128" i="121"/>
  <c r="O8128" i="121"/>
  <c r="Q8121" i="121"/>
  <c r="R8121" i="121"/>
  <c r="S8120" i="121"/>
  <c r="L8119" i="121"/>
  <c r="R8114" i="121"/>
  <c r="P8099" i="121"/>
  <c r="Q8098" i="121"/>
  <c r="M8093" i="121"/>
  <c r="R8093" i="121"/>
  <c r="M8086" i="121"/>
  <c r="N8086" i="121"/>
  <c r="O8086" i="121"/>
  <c r="P8086" i="121"/>
  <c r="Q8086" i="121"/>
  <c r="R8086" i="121"/>
  <c r="S8086" i="121"/>
  <c r="N8085" i="121"/>
  <c r="O8085" i="121"/>
  <c r="P8085" i="121"/>
  <c r="Q8085" i="121"/>
  <c r="S8085" i="121"/>
  <c r="L8085" i="121"/>
  <c r="Q8084" i="121"/>
  <c r="L8084" i="121"/>
  <c r="R8083" i="121"/>
  <c r="M8083" i="121"/>
  <c r="S8082" i="121"/>
  <c r="N8082" i="121"/>
  <c r="L8081" i="121"/>
  <c r="O8081" i="121"/>
  <c r="M8080" i="121"/>
  <c r="P8080" i="121"/>
  <c r="N8079" i="121"/>
  <c r="Q8079" i="121"/>
  <c r="M8071" i="121"/>
  <c r="O8064" i="121"/>
  <c r="R8057" i="121"/>
  <c r="S8056" i="121"/>
  <c r="L8055" i="121"/>
  <c r="R8050" i="121"/>
  <c r="O8036" i="121"/>
  <c r="P8035" i="121"/>
  <c r="Q8034" i="121"/>
  <c r="M8029" i="121"/>
  <c r="R8029" i="121"/>
  <c r="M8022" i="121"/>
  <c r="N8022" i="121"/>
  <c r="O8022" i="121"/>
  <c r="P8022" i="121"/>
  <c r="Q8022" i="121"/>
  <c r="R8022" i="121"/>
  <c r="S8022" i="121"/>
  <c r="N8021" i="121"/>
  <c r="O8021" i="121"/>
  <c r="P8021" i="121"/>
  <c r="Q8021" i="121"/>
  <c r="S8021" i="121"/>
  <c r="L8021" i="121"/>
  <c r="Q8020" i="121"/>
  <c r="L8020" i="121"/>
  <c r="R8019" i="121"/>
  <c r="M8019" i="121"/>
  <c r="S8018" i="121"/>
  <c r="N8018" i="121"/>
  <c r="L8017" i="121"/>
  <c r="O8017" i="121"/>
  <c r="M8016" i="121"/>
  <c r="P8016" i="121"/>
  <c r="N8015" i="121"/>
  <c r="Q8015" i="121"/>
  <c r="M8007" i="121"/>
  <c r="O8000" i="121"/>
  <c r="R7993" i="121"/>
  <c r="S7992" i="121"/>
  <c r="L7991" i="121"/>
  <c r="R7986" i="121"/>
  <c r="R7965" i="121"/>
  <c r="M7958" i="121"/>
  <c r="N7958" i="121"/>
  <c r="O7958" i="121"/>
  <c r="P7958" i="121"/>
  <c r="Q7958" i="121"/>
  <c r="R7958" i="121"/>
  <c r="S7958" i="121"/>
  <c r="N7957" i="121"/>
  <c r="O7957" i="121"/>
  <c r="P7957" i="121"/>
  <c r="Q7957" i="121"/>
  <c r="S7957" i="121"/>
  <c r="L7957" i="121"/>
  <c r="Q7956" i="121"/>
  <c r="L7956" i="121"/>
  <c r="R7955" i="121"/>
  <c r="M7955" i="121"/>
  <c r="S7954" i="121"/>
  <c r="N7954" i="121"/>
  <c r="L7953" i="121"/>
  <c r="O7953" i="121"/>
  <c r="M7952" i="121"/>
  <c r="P7952" i="121"/>
  <c r="N7951" i="121"/>
  <c r="Q7951" i="121"/>
  <c r="M7943" i="121"/>
  <c r="O7936" i="121"/>
  <c r="S7928" i="121"/>
  <c r="L7927" i="121"/>
  <c r="R7922" i="121"/>
  <c r="Q7906" i="121"/>
  <c r="M7901" i="121"/>
  <c r="R7901" i="121"/>
  <c r="M7894" i="121"/>
  <c r="N7894" i="121"/>
  <c r="O7894" i="121"/>
  <c r="P7894" i="121"/>
  <c r="Q7894" i="121"/>
  <c r="R7894" i="121"/>
  <c r="S7894" i="121"/>
  <c r="N7893" i="121"/>
  <c r="O7893" i="121"/>
  <c r="P7893" i="121"/>
  <c r="Q7893" i="121"/>
  <c r="S7893" i="121"/>
  <c r="L7893" i="121"/>
  <c r="Q7892" i="121"/>
  <c r="L7892" i="121"/>
  <c r="R7891" i="121"/>
  <c r="M7891" i="121"/>
  <c r="S7890" i="121"/>
  <c r="N7890" i="121"/>
  <c r="L7889" i="121"/>
  <c r="O7889" i="121"/>
  <c r="M7888" i="121"/>
  <c r="P7888" i="121"/>
  <c r="N7887" i="121"/>
  <c r="Q7887" i="121"/>
  <c r="M7879" i="121"/>
  <c r="O7872" i="121"/>
  <c r="Q7865" i="121"/>
  <c r="R7865" i="121"/>
  <c r="S7864" i="121"/>
  <c r="L7863" i="121"/>
  <c r="P7858" i="121"/>
  <c r="R7858" i="121"/>
  <c r="M7837" i="121"/>
  <c r="R7837" i="121"/>
  <c r="M7830" i="121"/>
  <c r="N7830" i="121"/>
  <c r="O7830" i="121"/>
  <c r="P7830" i="121"/>
  <c r="Q7830" i="121"/>
  <c r="R7830" i="121"/>
  <c r="S7830" i="121"/>
  <c r="N7829" i="121"/>
  <c r="O7829" i="121"/>
  <c r="P7829" i="121"/>
  <c r="Q7829" i="121"/>
  <c r="S7829" i="121"/>
  <c r="L7829" i="121"/>
  <c r="Q7828" i="121"/>
  <c r="L7828" i="121"/>
  <c r="R7827" i="121"/>
  <c r="M7827" i="121"/>
  <c r="S7826" i="121"/>
  <c r="N7826" i="121"/>
  <c r="M7815" i="121"/>
  <c r="R7808" i="121"/>
  <c r="O7808" i="121"/>
  <c r="Q7801" i="121"/>
  <c r="R7801" i="121"/>
  <c r="S7800" i="121"/>
  <c r="L7799" i="121"/>
  <c r="R7794" i="121"/>
  <c r="P7779" i="121"/>
  <c r="Q7778" i="121"/>
  <c r="R7773" i="121"/>
  <c r="M7766" i="121"/>
  <c r="N7766" i="121"/>
  <c r="O7766" i="121"/>
  <c r="P7766" i="121"/>
  <c r="Q7766" i="121"/>
  <c r="R7766" i="121"/>
  <c r="S7766" i="121"/>
  <c r="N7765" i="121"/>
  <c r="O7765" i="121"/>
  <c r="P7765" i="121"/>
  <c r="Q7765" i="121"/>
  <c r="S7765" i="121"/>
  <c r="L7765" i="121"/>
  <c r="Q7764" i="121"/>
  <c r="L7764" i="121"/>
  <c r="R7763" i="121"/>
  <c r="M7763" i="121"/>
  <c r="S7762" i="121"/>
  <c r="N7762" i="121"/>
  <c r="L7761" i="121"/>
  <c r="O7761" i="121"/>
  <c r="M7760" i="121"/>
  <c r="P7760" i="121"/>
  <c r="N7759" i="121"/>
  <c r="Q7759" i="121"/>
  <c r="M7751" i="121"/>
  <c r="O7744" i="121"/>
  <c r="S7736" i="121"/>
  <c r="L7735" i="121"/>
  <c r="R7730" i="121"/>
  <c r="P7715" i="121"/>
  <c r="Q7714" i="121"/>
  <c r="M7709" i="121"/>
  <c r="R7709" i="121"/>
  <c r="M7702" i="121"/>
  <c r="N7702" i="121"/>
  <c r="O7702" i="121"/>
  <c r="P7702" i="121"/>
  <c r="Q7702" i="121"/>
  <c r="R7702" i="121"/>
  <c r="S7702" i="121"/>
  <c r="N7701" i="121"/>
  <c r="O7701" i="121"/>
  <c r="P7701" i="121"/>
  <c r="Q7701" i="121"/>
  <c r="S7701" i="121"/>
  <c r="L7701" i="121"/>
  <c r="Q7700" i="121"/>
  <c r="L7700" i="121"/>
  <c r="R7699" i="121"/>
  <c r="M7699" i="121"/>
  <c r="S7698" i="121"/>
  <c r="N7698" i="121"/>
  <c r="L7697" i="121"/>
  <c r="O7697" i="121"/>
  <c r="M7696" i="121"/>
  <c r="P7696" i="121"/>
  <c r="N7695" i="121"/>
  <c r="Q7695" i="121"/>
  <c r="M7687" i="121"/>
  <c r="O7680" i="121"/>
  <c r="S7672" i="121"/>
  <c r="L7671" i="121"/>
  <c r="R7666" i="121"/>
  <c r="O7652" i="121"/>
  <c r="P7651" i="121"/>
  <c r="Q7650" i="121"/>
  <c r="R7645" i="121"/>
  <c r="M7638" i="121"/>
  <c r="N7638" i="121"/>
  <c r="O7638" i="121"/>
  <c r="P7638" i="121"/>
  <c r="Q7638" i="121"/>
  <c r="R7638" i="121"/>
  <c r="S7638" i="121"/>
  <c r="N7637" i="121"/>
  <c r="O7637" i="121"/>
  <c r="P7637" i="121"/>
  <c r="Q7637" i="121"/>
  <c r="S7637" i="121"/>
  <c r="L7637" i="121"/>
  <c r="Q7636" i="121"/>
  <c r="L7636" i="121"/>
  <c r="R7635" i="121"/>
  <c r="M7635" i="121"/>
  <c r="S7634" i="121"/>
  <c r="N7634" i="121"/>
  <c r="L7633" i="121"/>
  <c r="O7633" i="121"/>
  <c r="M7632" i="121"/>
  <c r="P7632" i="121"/>
  <c r="N7631" i="121"/>
  <c r="Q7631" i="121"/>
  <c r="M7623" i="121"/>
  <c r="O7616" i="121"/>
  <c r="L7607" i="121"/>
  <c r="R7602" i="121"/>
  <c r="P7587" i="121"/>
  <c r="L7586" i="121"/>
  <c r="M7581" i="121"/>
  <c r="R7581" i="121"/>
  <c r="M7574" i="121"/>
  <c r="N7574" i="121"/>
  <c r="O7574" i="121"/>
  <c r="P7574" i="121"/>
  <c r="Q7574" i="121"/>
  <c r="R7574" i="121"/>
  <c r="S7574" i="121"/>
  <c r="N7573" i="121"/>
  <c r="O7573" i="121"/>
  <c r="P7573" i="121"/>
  <c r="Q7573" i="121"/>
  <c r="S7573" i="121"/>
  <c r="L7573" i="121"/>
  <c r="Q7572" i="121"/>
  <c r="L7572" i="121"/>
  <c r="R7571" i="121"/>
  <c r="M7571" i="121"/>
  <c r="S7570" i="121"/>
  <c r="N7570" i="121"/>
  <c r="L7569" i="121"/>
  <c r="O7569" i="121"/>
  <c r="M7568" i="121"/>
  <c r="P7568" i="121"/>
  <c r="N7567" i="121"/>
  <c r="Q7567" i="121"/>
  <c r="M7559" i="121"/>
  <c r="R7552" i="121"/>
  <c r="O7552" i="121"/>
  <c r="Q7545" i="121"/>
  <c r="R7545" i="121"/>
  <c r="S7544" i="121"/>
  <c r="L7543" i="121"/>
  <c r="P7538" i="121"/>
  <c r="R7538" i="121"/>
  <c r="R7517" i="121"/>
  <c r="M7510" i="121"/>
  <c r="N7510" i="121"/>
  <c r="O7510" i="121"/>
  <c r="P7510" i="121"/>
  <c r="Q7510" i="121"/>
  <c r="R7510" i="121"/>
  <c r="S7510" i="121"/>
  <c r="N7509" i="121"/>
  <c r="O7509" i="121"/>
  <c r="P7509" i="121"/>
  <c r="Q7509" i="121"/>
  <c r="S7509" i="121"/>
  <c r="L7509" i="121"/>
  <c r="Q7508" i="121"/>
  <c r="L7508" i="121"/>
  <c r="R7507" i="121"/>
  <c r="M7507" i="121"/>
  <c r="S7506" i="121"/>
  <c r="N7506" i="121"/>
  <c r="L7505" i="121"/>
  <c r="O7505" i="121"/>
  <c r="M7504" i="121"/>
  <c r="P7504" i="121"/>
  <c r="N7503" i="121"/>
  <c r="Q7503" i="121"/>
  <c r="M7495" i="121"/>
  <c r="R7488" i="121"/>
  <c r="O7488" i="121"/>
  <c r="S7480" i="121"/>
  <c r="L7479" i="121"/>
  <c r="R7474" i="121"/>
  <c r="O7460" i="121"/>
  <c r="P7459" i="121"/>
  <c r="Q7458" i="121"/>
  <c r="R7453" i="121"/>
  <c r="M7446" i="121"/>
  <c r="N7446" i="121"/>
  <c r="O7446" i="121"/>
  <c r="P7446" i="121"/>
  <c r="Q7446" i="121"/>
  <c r="R7446" i="121"/>
  <c r="S7446" i="121"/>
  <c r="N7445" i="121"/>
  <c r="O7445" i="121"/>
  <c r="P7445" i="121"/>
  <c r="Q7445" i="121"/>
  <c r="S7445" i="121"/>
  <c r="L7445" i="121"/>
  <c r="Q7444" i="121"/>
  <c r="L7444" i="121"/>
  <c r="R7443" i="121"/>
  <c r="M7443" i="121"/>
  <c r="S7442" i="121"/>
  <c r="N7442" i="121"/>
  <c r="L7441" i="121"/>
  <c r="O7441" i="121"/>
  <c r="M7440" i="121"/>
  <c r="P7440" i="121"/>
  <c r="N7439" i="121"/>
  <c r="Q7439" i="121"/>
  <c r="M7431" i="121"/>
  <c r="O7424" i="121"/>
  <c r="S7416" i="121"/>
  <c r="L7415" i="121"/>
  <c r="R7410" i="121"/>
  <c r="N7396" i="121"/>
  <c r="O7396" i="121"/>
  <c r="P7395" i="121"/>
  <c r="Q7394" i="121"/>
  <c r="M7389" i="121"/>
  <c r="R7389" i="121"/>
  <c r="M7382" i="121"/>
  <c r="N7382" i="121"/>
  <c r="O7382" i="121"/>
  <c r="P7382" i="121"/>
  <c r="Q7382" i="121"/>
  <c r="R7382" i="121"/>
  <c r="S7382" i="121"/>
  <c r="N7381" i="121"/>
  <c r="O7381" i="121"/>
  <c r="P7381" i="121"/>
  <c r="Q7381" i="121"/>
  <c r="S7381" i="121"/>
  <c r="L7381" i="121"/>
  <c r="Q7380" i="121"/>
  <c r="L7380" i="121"/>
  <c r="R7379" i="121"/>
  <c r="M7379" i="121"/>
  <c r="S7378" i="121"/>
  <c r="N7378" i="121"/>
  <c r="L7377" i="121"/>
  <c r="O7377" i="121"/>
  <c r="M7376" i="121"/>
  <c r="P7376" i="121"/>
  <c r="N7375" i="121"/>
  <c r="Q7375" i="121"/>
  <c r="M7367" i="121"/>
  <c r="O7360" i="121"/>
  <c r="S7352" i="121"/>
  <c r="L7351" i="121"/>
  <c r="R7346" i="121"/>
  <c r="P7331" i="121"/>
  <c r="Q7330" i="121"/>
  <c r="R7325" i="121"/>
  <c r="M7318" i="121"/>
  <c r="N7318" i="121"/>
  <c r="O7318" i="121"/>
  <c r="P7318" i="121"/>
  <c r="Q7318" i="121"/>
  <c r="R7318" i="121"/>
  <c r="S7318" i="121"/>
  <c r="N7317" i="121"/>
  <c r="O7317" i="121"/>
  <c r="P7317" i="121"/>
  <c r="Q7317" i="121"/>
  <c r="S7317" i="121"/>
  <c r="L7317" i="121"/>
  <c r="Q7316" i="121"/>
  <c r="L7316" i="121"/>
  <c r="R7315" i="121"/>
  <c r="M7315" i="121"/>
  <c r="S7314" i="121"/>
  <c r="N7314" i="121"/>
  <c r="S7303" i="121"/>
  <c r="M7303" i="121"/>
  <c r="R7296" i="121"/>
  <c r="O7296" i="121"/>
  <c r="R7289" i="121"/>
  <c r="S7288" i="121"/>
  <c r="L7287" i="121"/>
  <c r="P7282" i="121"/>
  <c r="Q7282" i="121"/>
  <c r="N7268" i="121"/>
  <c r="O7268" i="121"/>
  <c r="P7267" i="121"/>
  <c r="Q7266" i="121"/>
  <c r="L7265" i="121"/>
  <c r="M7264" i="121"/>
  <c r="N7263" i="121"/>
  <c r="M7261" i="121"/>
  <c r="O7261" i="121"/>
  <c r="N7258" i="121"/>
  <c r="O7258" i="121"/>
  <c r="M7247" i="121"/>
  <c r="R7245" i="121"/>
  <c r="L7245" i="121"/>
  <c r="M7240" i="121"/>
  <c r="N7239" i="121"/>
  <c r="Q7239" i="121"/>
  <c r="R7239" i="121"/>
  <c r="L7239" i="121"/>
  <c r="O7226" i="121"/>
  <c r="S7226" i="121"/>
  <c r="L7224" i="121"/>
  <c r="M7223" i="121"/>
  <c r="P7210" i="121"/>
  <c r="L7206" i="121"/>
  <c r="M7206" i="121"/>
  <c r="Q7206" i="121"/>
  <c r="R7203" i="121"/>
  <c r="S7200" i="121"/>
  <c r="L7200" i="121"/>
  <c r="M7200" i="121"/>
  <c r="O7200" i="121"/>
  <c r="P7200" i="121"/>
  <c r="M7198" i="121"/>
  <c r="P7186" i="121"/>
  <c r="Q7186" i="121"/>
  <c r="M7181" i="121"/>
  <c r="N7181" i="121"/>
  <c r="S7181" i="121"/>
  <c r="R7120" i="121"/>
  <c r="S7120" i="121"/>
  <c r="L7120" i="121"/>
  <c r="O7120" i="121"/>
  <c r="P7120" i="121"/>
  <c r="Q7057" i="121"/>
  <c r="R7057" i="121"/>
  <c r="S7057" i="121"/>
  <c r="L7057" i="121"/>
  <c r="N7057" i="121"/>
  <c r="P7057" i="121"/>
  <c r="O7057" i="121"/>
  <c r="Q6993" i="121"/>
  <c r="R6993" i="121"/>
  <c r="S6993" i="121"/>
  <c r="L6993" i="121"/>
  <c r="P6993" i="121"/>
  <c r="O6993" i="121"/>
  <c r="Q6687" i="121"/>
  <c r="L6687" i="121"/>
  <c r="P6687" i="121"/>
  <c r="M6115" i="121"/>
  <c r="N6115" i="121"/>
  <c r="O6115" i="121"/>
  <c r="P6115" i="121"/>
  <c r="Q6115" i="121"/>
  <c r="R6115" i="121"/>
  <c r="S6115" i="121"/>
  <c r="O9150" i="121"/>
  <c r="O9142" i="121"/>
  <c r="O9134" i="121"/>
  <c r="O9126" i="121"/>
  <c r="O9118" i="121"/>
  <c r="O9110" i="121"/>
  <c r="O9102" i="121"/>
  <c r="O9094" i="121"/>
  <c r="O8902" i="121"/>
  <c r="O8894" i="121"/>
  <c r="O8886" i="121"/>
  <c r="O8878" i="121"/>
  <c r="O8870" i="121"/>
  <c r="O8862" i="121"/>
  <c r="O8854" i="121"/>
  <c r="O8846" i="121"/>
  <c r="O8838" i="121"/>
  <c r="O8830" i="121"/>
  <c r="O8822" i="121"/>
  <c r="O8814" i="121"/>
  <c r="O8806" i="121"/>
  <c r="O8798" i="121"/>
  <c r="O8790" i="121"/>
  <c r="O8782" i="121"/>
  <c r="O8510" i="121"/>
  <c r="O8502" i="121"/>
  <c r="O8494" i="121"/>
  <c r="O8486" i="121"/>
  <c r="O8478" i="121"/>
  <c r="O8470" i="121"/>
  <c r="O8438" i="121"/>
  <c r="L8411" i="121"/>
  <c r="M8402" i="121"/>
  <c r="N8401" i="121"/>
  <c r="O8400" i="121"/>
  <c r="P8399" i="121"/>
  <c r="Q8398" i="121"/>
  <c r="R8397" i="121"/>
  <c r="S8396" i="121"/>
  <c r="L8347" i="121"/>
  <c r="M8338" i="121"/>
  <c r="N8337" i="121"/>
  <c r="L8336" i="121"/>
  <c r="O8336" i="121"/>
  <c r="L8335" i="121"/>
  <c r="P8335" i="121"/>
  <c r="L8334" i="121"/>
  <c r="Q8334" i="121"/>
  <c r="R8333" i="121"/>
  <c r="S8332" i="121"/>
  <c r="S8297" i="121"/>
  <c r="N8297" i="121"/>
  <c r="P8297" i="121"/>
  <c r="Q8291" i="121"/>
  <c r="L8291" i="121"/>
  <c r="N8291" i="121"/>
  <c r="O8288" i="121"/>
  <c r="S8285" i="121"/>
  <c r="P8283" i="121"/>
  <c r="Q8283" i="121"/>
  <c r="S8283" i="121"/>
  <c r="L8283" i="121"/>
  <c r="N8283" i="121"/>
  <c r="R8281" i="121"/>
  <c r="S8281" i="121"/>
  <c r="M8281" i="121"/>
  <c r="N8281" i="121"/>
  <c r="P8281" i="121"/>
  <c r="R8269" i="121"/>
  <c r="Q8266" i="121"/>
  <c r="L8266" i="121"/>
  <c r="S8264" i="121"/>
  <c r="L8264" i="121"/>
  <c r="N8264" i="121"/>
  <c r="Q8264" i="121"/>
  <c r="M8262" i="121"/>
  <c r="N8262" i="121"/>
  <c r="P8262" i="121"/>
  <c r="Q8262" i="121"/>
  <c r="S8262" i="121"/>
  <c r="R8250" i="121"/>
  <c r="L8247" i="121"/>
  <c r="O8247" i="121"/>
  <c r="N8245" i="121"/>
  <c r="O8245" i="121"/>
  <c r="Q8245" i="121"/>
  <c r="L8245" i="121"/>
  <c r="S8240" i="121"/>
  <c r="L8239" i="121"/>
  <c r="R8234" i="121"/>
  <c r="O8227" i="121"/>
  <c r="O8220" i="121"/>
  <c r="P8219" i="121"/>
  <c r="Q8218" i="121"/>
  <c r="M8213" i="121"/>
  <c r="R8213" i="121"/>
  <c r="M8206" i="121"/>
  <c r="N8206" i="121"/>
  <c r="O8206" i="121"/>
  <c r="P8206" i="121"/>
  <c r="Q8206" i="121"/>
  <c r="R8206" i="121"/>
  <c r="S8206" i="121"/>
  <c r="N8205" i="121"/>
  <c r="O8205" i="121"/>
  <c r="P8205" i="121"/>
  <c r="Q8205" i="121"/>
  <c r="S8205" i="121"/>
  <c r="L8205" i="121"/>
  <c r="Q8204" i="121"/>
  <c r="L8204" i="121"/>
  <c r="R8203" i="121"/>
  <c r="M8203" i="121"/>
  <c r="S8202" i="121"/>
  <c r="N8202" i="121"/>
  <c r="L8201" i="121"/>
  <c r="O8201" i="121"/>
  <c r="M8200" i="121"/>
  <c r="P8200" i="121"/>
  <c r="N8199" i="121"/>
  <c r="Q8199" i="121"/>
  <c r="M8191" i="121"/>
  <c r="R8184" i="121"/>
  <c r="O8184" i="121"/>
  <c r="R8177" i="121"/>
  <c r="S8176" i="121"/>
  <c r="L8175" i="121"/>
  <c r="R8170" i="121"/>
  <c r="O8163" i="121"/>
  <c r="M8149" i="121"/>
  <c r="R8149" i="121"/>
  <c r="M8142" i="121"/>
  <c r="N8142" i="121"/>
  <c r="O8142" i="121"/>
  <c r="P8142" i="121"/>
  <c r="Q8142" i="121"/>
  <c r="R8142" i="121"/>
  <c r="S8142" i="121"/>
  <c r="N8141" i="121"/>
  <c r="O8141" i="121"/>
  <c r="P8141" i="121"/>
  <c r="Q8141" i="121"/>
  <c r="S8141" i="121"/>
  <c r="L8141" i="121"/>
  <c r="Q8140" i="121"/>
  <c r="L8140" i="121"/>
  <c r="R8139" i="121"/>
  <c r="M8139" i="121"/>
  <c r="S8138" i="121"/>
  <c r="N8138" i="121"/>
  <c r="S8127" i="121"/>
  <c r="M8127" i="121"/>
  <c r="R8120" i="121"/>
  <c r="O8120" i="121"/>
  <c r="Q8113" i="121"/>
  <c r="R8113" i="121"/>
  <c r="S8112" i="121"/>
  <c r="L8111" i="121"/>
  <c r="R8106" i="121"/>
  <c r="Q8090" i="121"/>
  <c r="R8085" i="121"/>
  <c r="M8078" i="121"/>
  <c r="N8078" i="121"/>
  <c r="O8078" i="121"/>
  <c r="P8078" i="121"/>
  <c r="Q8078" i="121"/>
  <c r="R8078" i="121"/>
  <c r="S8078" i="121"/>
  <c r="N8077" i="121"/>
  <c r="O8077" i="121"/>
  <c r="P8077" i="121"/>
  <c r="Q8077" i="121"/>
  <c r="S8077" i="121"/>
  <c r="L8077" i="121"/>
  <c r="Q8076" i="121"/>
  <c r="L8076" i="121"/>
  <c r="R8075" i="121"/>
  <c r="M8075" i="121"/>
  <c r="S8074" i="121"/>
  <c r="N8074" i="121"/>
  <c r="L8073" i="121"/>
  <c r="O8073" i="121"/>
  <c r="M8072" i="121"/>
  <c r="P8072" i="121"/>
  <c r="N8071" i="121"/>
  <c r="Q8071" i="121"/>
  <c r="M8063" i="121"/>
  <c r="O8056" i="121"/>
  <c r="L8047" i="121"/>
  <c r="R8042" i="121"/>
  <c r="O8035" i="121"/>
  <c r="Q8026" i="121"/>
  <c r="M8021" i="121"/>
  <c r="R8021" i="121"/>
  <c r="M8014" i="121"/>
  <c r="N8014" i="121"/>
  <c r="O8014" i="121"/>
  <c r="P8014" i="121"/>
  <c r="Q8014" i="121"/>
  <c r="R8014" i="121"/>
  <c r="S8014" i="121"/>
  <c r="N8013" i="121"/>
  <c r="O8013" i="121"/>
  <c r="P8013" i="121"/>
  <c r="Q8013" i="121"/>
  <c r="S8013" i="121"/>
  <c r="L8013" i="121"/>
  <c r="Q8012" i="121"/>
  <c r="L8012" i="121"/>
  <c r="R8011" i="121"/>
  <c r="M8011" i="121"/>
  <c r="S8010" i="121"/>
  <c r="N8010" i="121"/>
  <c r="L8009" i="121"/>
  <c r="O8009" i="121"/>
  <c r="M8008" i="121"/>
  <c r="P8008" i="121"/>
  <c r="N8007" i="121"/>
  <c r="Q8007" i="121"/>
  <c r="M7999" i="121"/>
  <c r="O7992" i="121"/>
  <c r="R7985" i="121"/>
  <c r="S7984" i="121"/>
  <c r="L7983" i="121"/>
  <c r="R7978" i="121"/>
  <c r="O7971" i="121"/>
  <c r="Q7962" i="121"/>
  <c r="R7957" i="121"/>
  <c r="M7950" i="121"/>
  <c r="N7950" i="121"/>
  <c r="O7950" i="121"/>
  <c r="P7950" i="121"/>
  <c r="Q7950" i="121"/>
  <c r="R7950" i="121"/>
  <c r="S7950" i="121"/>
  <c r="N7949" i="121"/>
  <c r="O7949" i="121"/>
  <c r="P7949" i="121"/>
  <c r="Q7949" i="121"/>
  <c r="S7949" i="121"/>
  <c r="L7949" i="121"/>
  <c r="Q7948" i="121"/>
  <c r="L7948" i="121"/>
  <c r="R7947" i="121"/>
  <c r="M7947" i="121"/>
  <c r="S7946" i="121"/>
  <c r="N7946" i="121"/>
  <c r="L7945" i="121"/>
  <c r="O7945" i="121"/>
  <c r="M7944" i="121"/>
  <c r="P7944" i="121"/>
  <c r="N7943" i="121"/>
  <c r="Q7943" i="121"/>
  <c r="M7935" i="121"/>
  <c r="L7919" i="121"/>
  <c r="R7914" i="121"/>
  <c r="M7886" i="121"/>
  <c r="N7886" i="121"/>
  <c r="O7886" i="121"/>
  <c r="P7886" i="121"/>
  <c r="Q7886" i="121"/>
  <c r="R7886" i="121"/>
  <c r="S7886" i="121"/>
  <c r="N7885" i="121"/>
  <c r="O7885" i="121"/>
  <c r="P7885" i="121"/>
  <c r="Q7885" i="121"/>
  <c r="S7885" i="121"/>
  <c r="L7885" i="121"/>
  <c r="Q7884" i="121"/>
  <c r="L7884" i="121"/>
  <c r="R7883" i="121"/>
  <c r="M7883" i="121"/>
  <c r="S7882" i="121"/>
  <c r="N7882" i="121"/>
  <c r="L7881" i="121"/>
  <c r="O7881" i="121"/>
  <c r="M7880" i="121"/>
  <c r="P7880" i="121"/>
  <c r="N7879" i="121"/>
  <c r="Q7879" i="121"/>
  <c r="M7871" i="121"/>
  <c r="R7864" i="121"/>
  <c r="O7864" i="121"/>
  <c r="Q7857" i="121"/>
  <c r="R7857" i="121"/>
  <c r="S7856" i="121"/>
  <c r="L7855" i="121"/>
  <c r="R7850" i="121"/>
  <c r="O7836" i="121"/>
  <c r="P7835" i="121"/>
  <c r="Q7834" i="121"/>
  <c r="M7829" i="121"/>
  <c r="R7829" i="121"/>
  <c r="M7822" i="121"/>
  <c r="N7822" i="121"/>
  <c r="O7822" i="121"/>
  <c r="P7822" i="121"/>
  <c r="Q7822" i="121"/>
  <c r="R7822" i="121"/>
  <c r="S7822" i="121"/>
  <c r="N7821" i="121"/>
  <c r="O7821" i="121"/>
  <c r="P7821" i="121"/>
  <c r="Q7821" i="121"/>
  <c r="S7821" i="121"/>
  <c r="L7821" i="121"/>
  <c r="Q7820" i="121"/>
  <c r="L7820" i="121"/>
  <c r="R7819" i="121"/>
  <c r="M7819" i="121"/>
  <c r="S7818" i="121"/>
  <c r="N7818" i="121"/>
  <c r="S7807" i="121"/>
  <c r="M7807" i="121"/>
  <c r="R7800" i="121"/>
  <c r="O7800" i="121"/>
  <c r="S7792" i="121"/>
  <c r="L7791" i="121"/>
  <c r="R7786" i="121"/>
  <c r="O7779" i="121"/>
  <c r="Q7770" i="121"/>
  <c r="M7758" i="121"/>
  <c r="N7758" i="121"/>
  <c r="O7758" i="121"/>
  <c r="P7758" i="121"/>
  <c r="Q7758" i="121"/>
  <c r="R7758" i="121"/>
  <c r="S7758" i="121"/>
  <c r="N7757" i="121"/>
  <c r="O7757" i="121"/>
  <c r="P7757" i="121"/>
  <c r="Q7757" i="121"/>
  <c r="S7757" i="121"/>
  <c r="L7757" i="121"/>
  <c r="Q7756" i="121"/>
  <c r="L7756" i="121"/>
  <c r="R7755" i="121"/>
  <c r="M7755" i="121"/>
  <c r="S7754" i="121"/>
  <c r="N7754" i="121"/>
  <c r="L7753" i="121"/>
  <c r="O7753" i="121"/>
  <c r="M7752" i="121"/>
  <c r="P7752" i="121"/>
  <c r="N7751" i="121"/>
  <c r="Q7751" i="121"/>
  <c r="M7743" i="121"/>
  <c r="O7736" i="121"/>
  <c r="R7729" i="121"/>
  <c r="S7728" i="121"/>
  <c r="L7727" i="121"/>
  <c r="R7722" i="121"/>
  <c r="O7715" i="121"/>
  <c r="Q7706" i="121"/>
  <c r="M7701" i="121"/>
  <c r="R7701" i="121"/>
  <c r="M7694" i="121"/>
  <c r="N7694" i="121"/>
  <c r="O7694" i="121"/>
  <c r="P7694" i="121"/>
  <c r="Q7694" i="121"/>
  <c r="R7694" i="121"/>
  <c r="S7694" i="121"/>
  <c r="N7693" i="121"/>
  <c r="O7693" i="121"/>
  <c r="P7693" i="121"/>
  <c r="Q7693" i="121"/>
  <c r="S7693" i="121"/>
  <c r="L7693" i="121"/>
  <c r="Q7692" i="121"/>
  <c r="L7692" i="121"/>
  <c r="R7691" i="121"/>
  <c r="M7691" i="121"/>
  <c r="S7690" i="121"/>
  <c r="N7690" i="121"/>
  <c r="L7689" i="121"/>
  <c r="O7689" i="121"/>
  <c r="M7688" i="121"/>
  <c r="P7688" i="121"/>
  <c r="N7687" i="121"/>
  <c r="Q7687" i="121"/>
  <c r="M7679" i="121"/>
  <c r="O7672" i="121"/>
  <c r="L7663" i="121"/>
  <c r="R7658" i="121"/>
  <c r="O7651" i="121"/>
  <c r="R7637" i="121"/>
  <c r="M7630" i="121"/>
  <c r="N7630" i="121"/>
  <c r="O7630" i="121"/>
  <c r="P7630" i="121"/>
  <c r="Q7630" i="121"/>
  <c r="R7630" i="121"/>
  <c r="S7630" i="121"/>
  <c r="N7629" i="121"/>
  <c r="O7629" i="121"/>
  <c r="P7629" i="121"/>
  <c r="Q7629" i="121"/>
  <c r="S7629" i="121"/>
  <c r="L7629" i="121"/>
  <c r="Q7628" i="121"/>
  <c r="L7628" i="121"/>
  <c r="R7627" i="121"/>
  <c r="M7627" i="121"/>
  <c r="S7626" i="121"/>
  <c r="N7626" i="121"/>
  <c r="L7625" i="121"/>
  <c r="O7625" i="121"/>
  <c r="M7624" i="121"/>
  <c r="P7624" i="121"/>
  <c r="N7623" i="121"/>
  <c r="Q7623" i="121"/>
  <c r="M7615" i="121"/>
  <c r="R7601" i="121"/>
  <c r="S7600" i="121"/>
  <c r="L7599" i="121"/>
  <c r="R7594" i="121"/>
  <c r="O7587" i="121"/>
  <c r="M7566" i="121"/>
  <c r="N7566" i="121"/>
  <c r="O7566" i="121"/>
  <c r="P7566" i="121"/>
  <c r="Q7566" i="121"/>
  <c r="R7566" i="121"/>
  <c r="S7566" i="121"/>
  <c r="N7565" i="121"/>
  <c r="O7565" i="121"/>
  <c r="P7565" i="121"/>
  <c r="Q7565" i="121"/>
  <c r="S7565" i="121"/>
  <c r="L7565" i="121"/>
  <c r="Q7564" i="121"/>
  <c r="L7564" i="121"/>
  <c r="R7563" i="121"/>
  <c r="M7563" i="121"/>
  <c r="S7562" i="121"/>
  <c r="N7562" i="121"/>
  <c r="L7561" i="121"/>
  <c r="O7561" i="121"/>
  <c r="M7560" i="121"/>
  <c r="P7560" i="121"/>
  <c r="N7559" i="121"/>
  <c r="Q7559" i="121"/>
  <c r="M7551" i="121"/>
  <c r="O7544" i="121"/>
  <c r="Q7537" i="121"/>
  <c r="R7537" i="121"/>
  <c r="S7536" i="121"/>
  <c r="L7535" i="121"/>
  <c r="R7530" i="121"/>
  <c r="M7502" i="121"/>
  <c r="N7502" i="121"/>
  <c r="O7502" i="121"/>
  <c r="P7502" i="121"/>
  <c r="Q7502" i="121"/>
  <c r="R7502" i="121"/>
  <c r="S7502" i="121"/>
  <c r="N7501" i="121"/>
  <c r="O7501" i="121"/>
  <c r="P7501" i="121"/>
  <c r="Q7501" i="121"/>
  <c r="S7501" i="121"/>
  <c r="L7501" i="121"/>
  <c r="Q7500" i="121"/>
  <c r="L7500" i="121"/>
  <c r="R7499" i="121"/>
  <c r="M7499" i="121"/>
  <c r="S7498" i="121"/>
  <c r="N7498" i="121"/>
  <c r="S7487" i="121"/>
  <c r="M7487" i="121"/>
  <c r="O7480" i="121"/>
  <c r="L7471" i="121"/>
  <c r="R7466" i="121"/>
  <c r="O7459" i="121"/>
  <c r="R7445" i="121"/>
  <c r="M7438" i="121"/>
  <c r="N7438" i="121"/>
  <c r="O7438" i="121"/>
  <c r="P7438" i="121"/>
  <c r="Q7438" i="121"/>
  <c r="R7438" i="121"/>
  <c r="S7438" i="121"/>
  <c r="N7437" i="121"/>
  <c r="O7437" i="121"/>
  <c r="P7437" i="121"/>
  <c r="Q7437" i="121"/>
  <c r="S7437" i="121"/>
  <c r="L7437" i="121"/>
  <c r="Q7436" i="121"/>
  <c r="L7436" i="121"/>
  <c r="R7435" i="121"/>
  <c r="M7435" i="121"/>
  <c r="S7434" i="121"/>
  <c r="N7434" i="121"/>
  <c r="L7433" i="121"/>
  <c r="O7433" i="121"/>
  <c r="M7432" i="121"/>
  <c r="P7432" i="121"/>
  <c r="N7431" i="121"/>
  <c r="Q7431" i="121"/>
  <c r="M7423" i="121"/>
  <c r="O7416" i="121"/>
  <c r="L7407" i="121"/>
  <c r="R7402" i="121"/>
  <c r="O7395" i="121"/>
  <c r="P7387" i="121"/>
  <c r="Q7386" i="121"/>
  <c r="M7381" i="121"/>
  <c r="R7381" i="121"/>
  <c r="M7374" i="121"/>
  <c r="N7374" i="121"/>
  <c r="O7374" i="121"/>
  <c r="P7374" i="121"/>
  <c r="Q7374" i="121"/>
  <c r="R7374" i="121"/>
  <c r="S7374" i="121"/>
  <c r="N7373" i="121"/>
  <c r="O7373" i="121"/>
  <c r="P7373" i="121"/>
  <c r="Q7373" i="121"/>
  <c r="S7373" i="121"/>
  <c r="L7373" i="121"/>
  <c r="Q7372" i="121"/>
  <c r="L7372" i="121"/>
  <c r="R7371" i="121"/>
  <c r="M7371" i="121"/>
  <c r="S7370" i="121"/>
  <c r="N7370" i="121"/>
  <c r="L7369" i="121"/>
  <c r="O7369" i="121"/>
  <c r="M7368" i="121"/>
  <c r="P7368" i="121"/>
  <c r="N7367" i="121"/>
  <c r="Q7367" i="121"/>
  <c r="M7359" i="121"/>
  <c r="R7345" i="121"/>
  <c r="S7344" i="121"/>
  <c r="L7343" i="121"/>
  <c r="R7338" i="121"/>
  <c r="O7331" i="121"/>
  <c r="R7317" i="121"/>
  <c r="M7310" i="121"/>
  <c r="N7310" i="121"/>
  <c r="O7310" i="121"/>
  <c r="P7310" i="121"/>
  <c r="Q7310" i="121"/>
  <c r="R7310" i="121"/>
  <c r="S7310" i="121"/>
  <c r="N7309" i="121"/>
  <c r="O7309" i="121"/>
  <c r="P7309" i="121"/>
  <c r="Q7309" i="121"/>
  <c r="S7309" i="121"/>
  <c r="L7309" i="121"/>
  <c r="Q7308" i="121"/>
  <c r="L7308" i="121"/>
  <c r="R7307" i="121"/>
  <c r="M7307" i="121"/>
  <c r="S7306" i="121"/>
  <c r="N7306" i="121"/>
  <c r="M7295" i="121"/>
  <c r="R7288" i="121"/>
  <c r="O7288" i="121"/>
  <c r="Q7281" i="121"/>
  <c r="R7281" i="121"/>
  <c r="S7280" i="121"/>
  <c r="L7279" i="121"/>
  <c r="Q7274" i="121"/>
  <c r="O7267" i="121"/>
  <c r="O7260" i="121"/>
  <c r="Q7257" i="121"/>
  <c r="S7257" i="121"/>
  <c r="N7257" i="121"/>
  <c r="O7257" i="121"/>
  <c r="P7252" i="121"/>
  <c r="O7244" i="121"/>
  <c r="Q7244" i="121"/>
  <c r="S7244" i="121"/>
  <c r="L7244" i="121"/>
  <c r="P7242" i="121"/>
  <c r="N7238" i="121"/>
  <c r="O7238" i="121"/>
  <c r="Q7238" i="121"/>
  <c r="R7238" i="121"/>
  <c r="L7238" i="121"/>
  <c r="M7233" i="121"/>
  <c r="P7233" i="121"/>
  <c r="Q7233" i="121"/>
  <c r="S7233" i="121"/>
  <c r="O7225" i="121"/>
  <c r="S7225" i="121"/>
  <c r="L7223" i="121"/>
  <c r="M7222" i="121"/>
  <c r="Q7217" i="121"/>
  <c r="L7216" i="121"/>
  <c r="S7204" i="121"/>
  <c r="Q7203" i="121"/>
  <c r="L7182" i="121"/>
  <c r="M7182" i="121"/>
  <c r="R7182" i="121"/>
  <c r="Q7121" i="121"/>
  <c r="R7121" i="121"/>
  <c r="S7121" i="121"/>
  <c r="N7121" i="121"/>
  <c r="O7121" i="121"/>
  <c r="P7058" i="121"/>
  <c r="Q7058" i="121"/>
  <c r="R7058" i="121"/>
  <c r="S7058" i="121"/>
  <c r="M7058" i="121"/>
  <c r="O7058" i="121"/>
  <c r="N7058" i="121"/>
  <c r="P6994" i="121"/>
  <c r="Q6994" i="121"/>
  <c r="R6994" i="121"/>
  <c r="S6994" i="121"/>
  <c r="M6994" i="121"/>
  <c r="O6994" i="121"/>
  <c r="N6994" i="121"/>
  <c r="O6938" i="121"/>
  <c r="P6938" i="121"/>
  <c r="Q6938" i="121"/>
  <c r="S6938" i="121"/>
  <c r="L6938" i="121"/>
  <c r="N6938" i="121"/>
  <c r="M6938" i="121"/>
  <c r="P6932" i="121"/>
  <c r="N6932" i="121"/>
  <c r="O6932" i="121"/>
  <c r="Q6932" i="121"/>
  <c r="R6932" i="121"/>
  <c r="M6932" i="121"/>
  <c r="M6918" i="121"/>
  <c r="R6918" i="121"/>
  <c r="S6918" i="121"/>
  <c r="R6866" i="121"/>
  <c r="N6866" i="121"/>
  <c r="O6866" i="121"/>
  <c r="P6866" i="121"/>
  <c r="Q6866" i="121"/>
  <c r="M6866" i="121"/>
  <c r="O6753" i="121"/>
  <c r="P6753" i="121"/>
  <c r="R6753" i="121"/>
  <c r="M6753" i="121"/>
  <c r="N6753" i="121"/>
  <c r="O6177" i="121"/>
  <c r="P6177" i="121"/>
  <c r="R6177" i="121"/>
  <c r="M6177" i="121"/>
  <c r="N6177" i="121"/>
  <c r="S9193" i="121"/>
  <c r="L9192" i="121"/>
  <c r="N9190" i="121"/>
  <c r="S9185" i="121"/>
  <c r="L9184" i="121"/>
  <c r="N9182" i="121"/>
  <c r="S9177" i="121"/>
  <c r="L9176" i="121"/>
  <c r="N9174" i="121"/>
  <c r="S9169" i="121"/>
  <c r="L9168" i="121"/>
  <c r="N9166" i="121"/>
  <c r="S9161" i="121"/>
  <c r="L9160" i="121"/>
  <c r="N9158" i="121"/>
  <c r="S9153" i="121"/>
  <c r="L9152" i="121"/>
  <c r="N9150" i="121"/>
  <c r="S9145" i="121"/>
  <c r="L9144" i="121"/>
  <c r="N9142" i="121"/>
  <c r="S9137" i="121"/>
  <c r="L9136" i="121"/>
  <c r="N9134" i="121"/>
  <c r="S9129" i="121"/>
  <c r="L9128" i="121"/>
  <c r="N9126" i="121"/>
  <c r="S9121" i="121"/>
  <c r="L9120" i="121"/>
  <c r="N9118" i="121"/>
  <c r="S9113" i="121"/>
  <c r="L9112" i="121"/>
  <c r="N9110" i="121"/>
  <c r="S9105" i="121"/>
  <c r="L9104" i="121"/>
  <c r="N9102" i="121"/>
  <c r="S9097" i="121"/>
  <c r="L9096" i="121"/>
  <c r="N9094" i="121"/>
  <c r="S9089" i="121"/>
  <c r="L9088" i="121"/>
  <c r="N9086" i="121"/>
  <c r="S9081" i="121"/>
  <c r="L9080" i="121"/>
  <c r="N9078" i="121"/>
  <c r="S9073" i="121"/>
  <c r="L9072" i="121"/>
  <c r="N9070" i="121"/>
  <c r="S9065" i="121"/>
  <c r="L9064" i="121"/>
  <c r="N9062" i="121"/>
  <c r="S9057" i="121"/>
  <c r="L9056" i="121"/>
  <c r="N9054" i="121"/>
  <c r="S9049" i="121"/>
  <c r="L9048" i="121"/>
  <c r="N9046" i="121"/>
  <c r="S9041" i="121"/>
  <c r="L9040" i="121"/>
  <c r="N9038" i="121"/>
  <c r="S9033" i="121"/>
  <c r="L9032" i="121"/>
  <c r="N9030" i="121"/>
  <c r="S9025" i="121"/>
  <c r="L9024" i="121"/>
  <c r="N9022" i="121"/>
  <c r="Q9019" i="121"/>
  <c r="R9018" i="121"/>
  <c r="S9017" i="121"/>
  <c r="L9016" i="121"/>
  <c r="N9014" i="121"/>
  <c r="Q9011" i="121"/>
  <c r="R9010" i="121"/>
  <c r="S9009" i="121"/>
  <c r="L9008" i="121"/>
  <c r="N9006" i="121"/>
  <c r="S9001" i="121"/>
  <c r="L9000" i="121"/>
  <c r="N8998" i="121"/>
  <c r="S8993" i="121"/>
  <c r="L8992" i="121"/>
  <c r="N8990" i="121"/>
  <c r="S8985" i="121"/>
  <c r="L8984" i="121"/>
  <c r="N8982" i="121"/>
  <c r="S8977" i="121"/>
  <c r="L8976" i="121"/>
  <c r="N8974" i="121"/>
  <c r="S8969" i="121"/>
  <c r="L8968" i="121"/>
  <c r="N8966" i="121"/>
  <c r="S8961" i="121"/>
  <c r="L8960" i="121"/>
  <c r="N8958" i="121"/>
  <c r="S8953" i="121"/>
  <c r="L8952" i="121"/>
  <c r="N8950" i="121"/>
  <c r="S8945" i="121"/>
  <c r="L8944" i="121"/>
  <c r="N8942" i="121"/>
  <c r="S8937" i="121"/>
  <c r="L8936" i="121"/>
  <c r="N8934" i="121"/>
  <c r="S8929" i="121"/>
  <c r="L8928" i="121"/>
  <c r="N8926" i="121"/>
  <c r="S8921" i="121"/>
  <c r="L8920" i="121"/>
  <c r="N8918" i="121"/>
  <c r="S8913" i="121"/>
  <c r="L8912" i="121"/>
  <c r="N8910" i="121"/>
  <c r="S8905" i="121"/>
  <c r="L8904" i="121"/>
  <c r="N8902" i="121"/>
  <c r="S8897" i="121"/>
  <c r="L8896" i="121"/>
  <c r="N8894" i="121"/>
  <c r="S8889" i="121"/>
  <c r="L8888" i="121"/>
  <c r="N8886" i="121"/>
  <c r="S8881" i="121"/>
  <c r="L8880" i="121"/>
  <c r="N8878" i="121"/>
  <c r="S8873" i="121"/>
  <c r="L8872" i="121"/>
  <c r="N8870" i="121"/>
  <c r="S8865" i="121"/>
  <c r="L8864" i="121"/>
  <c r="N8862" i="121"/>
  <c r="S8857" i="121"/>
  <c r="L8856" i="121"/>
  <c r="N8854" i="121"/>
  <c r="S8849" i="121"/>
  <c r="L8848" i="121"/>
  <c r="N8846" i="121"/>
  <c r="S8841" i="121"/>
  <c r="L8840" i="121"/>
  <c r="N8838" i="121"/>
  <c r="S8833" i="121"/>
  <c r="L8832" i="121"/>
  <c r="N8830" i="121"/>
  <c r="S8825" i="121"/>
  <c r="L8824" i="121"/>
  <c r="N8822" i="121"/>
  <c r="S8817" i="121"/>
  <c r="L8816" i="121"/>
  <c r="N8814" i="121"/>
  <c r="S8809" i="121"/>
  <c r="L8808" i="121"/>
  <c r="N8806" i="121"/>
  <c r="S8801" i="121"/>
  <c r="L8800" i="121"/>
  <c r="N8798" i="121"/>
  <c r="S8793" i="121"/>
  <c r="L8792" i="121"/>
  <c r="N8790" i="121"/>
  <c r="S8785" i="121"/>
  <c r="L8784" i="121"/>
  <c r="N8782" i="121"/>
  <c r="S8777" i="121"/>
  <c r="L8776" i="121"/>
  <c r="N8774" i="121"/>
  <c r="S8769" i="121"/>
  <c r="L8768" i="121"/>
  <c r="N8766" i="121"/>
  <c r="S8761" i="121"/>
  <c r="L8760" i="121"/>
  <c r="N8758" i="121"/>
  <c r="S8753" i="121"/>
  <c r="L8752" i="121"/>
  <c r="N8750" i="121"/>
  <c r="S8745" i="121"/>
  <c r="L8744" i="121"/>
  <c r="N8742" i="121"/>
  <c r="S8737" i="121"/>
  <c r="L8736" i="121"/>
  <c r="N8734" i="121"/>
  <c r="S8729" i="121"/>
  <c r="L8728" i="121"/>
  <c r="N8726" i="121"/>
  <c r="S8721" i="121"/>
  <c r="L8720" i="121"/>
  <c r="N8718" i="121"/>
  <c r="S8713" i="121"/>
  <c r="L8712" i="121"/>
  <c r="N8710" i="121"/>
  <c r="S8705" i="121"/>
  <c r="L8704" i="121"/>
  <c r="N8702" i="121"/>
  <c r="Q8699" i="121"/>
  <c r="R8698" i="121"/>
  <c r="S8697" i="121"/>
  <c r="L8696" i="121"/>
  <c r="N8694" i="121"/>
  <c r="S8689" i="121"/>
  <c r="L8688" i="121"/>
  <c r="N8686" i="121"/>
  <c r="S8681" i="121"/>
  <c r="L8680" i="121"/>
  <c r="N8678" i="121"/>
  <c r="S8673" i="121"/>
  <c r="L8672" i="121"/>
  <c r="N8670" i="121"/>
  <c r="S8665" i="121"/>
  <c r="L8664" i="121"/>
  <c r="N8662" i="121"/>
  <c r="S8657" i="121"/>
  <c r="L8656" i="121"/>
  <c r="N8654" i="121"/>
  <c r="S8649" i="121"/>
  <c r="L8648" i="121"/>
  <c r="N8646" i="121"/>
  <c r="S8641" i="121"/>
  <c r="L8640" i="121"/>
  <c r="N8638" i="121"/>
  <c r="S8633" i="121"/>
  <c r="L8632" i="121"/>
  <c r="N8630" i="121"/>
  <c r="S8625" i="121"/>
  <c r="L8624" i="121"/>
  <c r="N8622" i="121"/>
  <c r="S8617" i="121"/>
  <c r="L8616" i="121"/>
  <c r="N8614" i="121"/>
  <c r="S8609" i="121"/>
  <c r="L8608" i="121"/>
  <c r="N8606" i="121"/>
  <c r="S8601" i="121"/>
  <c r="L8600" i="121"/>
  <c r="N8598" i="121"/>
  <c r="S8593" i="121"/>
  <c r="L8592" i="121"/>
  <c r="N8590" i="121"/>
  <c r="S8585" i="121"/>
  <c r="L8584" i="121"/>
  <c r="N8582" i="121"/>
  <c r="S8577" i="121"/>
  <c r="L8576" i="121"/>
  <c r="N8574" i="121"/>
  <c r="S8569" i="121"/>
  <c r="L8568" i="121"/>
  <c r="N8566" i="121"/>
  <c r="S8561" i="121"/>
  <c r="L8560" i="121"/>
  <c r="N8558" i="121"/>
  <c r="S8553" i="121"/>
  <c r="L8552" i="121"/>
  <c r="N8550" i="121"/>
  <c r="S8545" i="121"/>
  <c r="L8544" i="121"/>
  <c r="N8542" i="121"/>
  <c r="S8537" i="121"/>
  <c r="L8536" i="121"/>
  <c r="N8534" i="121"/>
  <c r="S8529" i="121"/>
  <c r="L8528" i="121"/>
  <c r="N8526" i="121"/>
  <c r="S8521" i="121"/>
  <c r="L8520" i="121"/>
  <c r="N8518" i="121"/>
  <c r="S8513" i="121"/>
  <c r="L8512" i="121"/>
  <c r="N8510" i="121"/>
  <c r="S8505" i="121"/>
  <c r="L8504" i="121"/>
  <c r="N8502" i="121"/>
  <c r="S8497" i="121"/>
  <c r="L8496" i="121"/>
  <c r="N8494" i="121"/>
  <c r="S8489" i="121"/>
  <c r="L8488" i="121"/>
  <c r="N8486" i="121"/>
  <c r="S8481" i="121"/>
  <c r="L8480" i="121"/>
  <c r="N8478" i="121"/>
  <c r="S8473" i="121"/>
  <c r="L8472" i="121"/>
  <c r="N8470" i="121"/>
  <c r="S8465" i="121"/>
  <c r="L8464" i="121"/>
  <c r="N8462" i="121"/>
  <c r="S8457" i="121"/>
  <c r="L8456" i="121"/>
  <c r="N8454" i="121"/>
  <c r="Q8451" i="121"/>
  <c r="R8450" i="121"/>
  <c r="S8449" i="121"/>
  <c r="L8448" i="121"/>
  <c r="N8446" i="121"/>
  <c r="Q8443" i="121"/>
  <c r="R8442" i="121"/>
  <c r="S8441" i="121"/>
  <c r="L8440" i="121"/>
  <c r="N8438" i="121"/>
  <c r="O8427" i="121"/>
  <c r="N8424" i="121"/>
  <c r="N8423" i="121"/>
  <c r="N8422" i="121"/>
  <c r="N8421" i="121"/>
  <c r="N8420" i="121"/>
  <c r="N8419" i="121"/>
  <c r="L8419" i="121"/>
  <c r="N8418" i="121"/>
  <c r="M8411" i="121"/>
  <c r="M8410" i="121"/>
  <c r="L8409" i="121"/>
  <c r="N8409" i="121"/>
  <c r="L8408" i="121"/>
  <c r="O8408" i="121"/>
  <c r="L8407" i="121"/>
  <c r="P8407" i="121"/>
  <c r="L8406" i="121"/>
  <c r="Q8406" i="121"/>
  <c r="L8405" i="121"/>
  <c r="R8405" i="121"/>
  <c r="L8404" i="121"/>
  <c r="S8404" i="121"/>
  <c r="R8388" i="121"/>
  <c r="Q8381" i="121"/>
  <c r="Q8380" i="121"/>
  <c r="Q8378" i="121"/>
  <c r="O8363" i="121"/>
  <c r="N8360" i="121"/>
  <c r="N8359" i="121"/>
  <c r="N8358" i="121"/>
  <c r="N8357" i="121"/>
  <c r="N8355" i="121"/>
  <c r="L8355" i="121"/>
  <c r="N8354" i="121"/>
  <c r="M8352" i="121"/>
  <c r="M8351" i="121"/>
  <c r="M8347" i="121"/>
  <c r="M8346" i="121"/>
  <c r="L8345" i="121"/>
  <c r="N8345" i="121"/>
  <c r="L8344" i="121"/>
  <c r="O8344" i="121"/>
  <c r="L8343" i="121"/>
  <c r="P8343" i="121"/>
  <c r="L8342" i="121"/>
  <c r="Q8342" i="121"/>
  <c r="L8341" i="121"/>
  <c r="R8341" i="121"/>
  <c r="L8340" i="121"/>
  <c r="S8340" i="121"/>
  <c r="R8324" i="121"/>
  <c r="Q8317" i="121"/>
  <c r="Q8316" i="121"/>
  <c r="P8310" i="121"/>
  <c r="O8299" i="121"/>
  <c r="N8298" i="121"/>
  <c r="N8294" i="121"/>
  <c r="Q8294" i="121"/>
  <c r="S8294" i="121"/>
  <c r="M8291" i="121"/>
  <c r="R8289" i="121"/>
  <c r="L8287" i="121"/>
  <c r="O8287" i="121"/>
  <c r="N8285" i="121"/>
  <c r="O8285" i="121"/>
  <c r="Q8285" i="121"/>
  <c r="L8285" i="121"/>
  <c r="M8283" i="121"/>
  <c r="O8276" i="121"/>
  <c r="P8276" i="121"/>
  <c r="R8276" i="121"/>
  <c r="S8276" i="121"/>
  <c r="M8276" i="121"/>
  <c r="Q8273" i="121"/>
  <c r="M8271" i="121"/>
  <c r="P8266" i="121"/>
  <c r="M8264" i="121"/>
  <c r="O8264" i="121"/>
  <c r="P8259" i="121"/>
  <c r="Q8259" i="121"/>
  <c r="S8259" i="121"/>
  <c r="L8259" i="121"/>
  <c r="N8259" i="121"/>
  <c r="R8257" i="121"/>
  <c r="S8257" i="121"/>
  <c r="M8257" i="121"/>
  <c r="N8257" i="121"/>
  <c r="P8257" i="121"/>
  <c r="N8252" i="121"/>
  <c r="M8245" i="121"/>
  <c r="R8245" i="121"/>
  <c r="R8233" i="121"/>
  <c r="S8232" i="121"/>
  <c r="L8231" i="121"/>
  <c r="R8226" i="121"/>
  <c r="O8219" i="121"/>
  <c r="P8211" i="121"/>
  <c r="L8210" i="121"/>
  <c r="R8205" i="121"/>
  <c r="M8198" i="121"/>
  <c r="N8198" i="121"/>
  <c r="O8198" i="121"/>
  <c r="P8198" i="121"/>
  <c r="Q8198" i="121"/>
  <c r="R8198" i="121"/>
  <c r="S8198" i="121"/>
  <c r="N8197" i="121"/>
  <c r="O8197" i="121"/>
  <c r="P8197" i="121"/>
  <c r="Q8197" i="121"/>
  <c r="S8197" i="121"/>
  <c r="L8197" i="121"/>
  <c r="Q8196" i="121"/>
  <c r="L8196" i="121"/>
  <c r="R8195" i="121"/>
  <c r="M8195" i="121"/>
  <c r="S8194" i="121"/>
  <c r="N8194" i="121"/>
  <c r="L8193" i="121"/>
  <c r="O8193" i="121"/>
  <c r="M8192" i="121"/>
  <c r="P8192" i="121"/>
  <c r="N8191" i="121"/>
  <c r="Q8191" i="121"/>
  <c r="M8183" i="121"/>
  <c r="O8176" i="121"/>
  <c r="R8169" i="121"/>
  <c r="S8168" i="121"/>
  <c r="L8167" i="121"/>
  <c r="P8162" i="121"/>
  <c r="R8162" i="121"/>
  <c r="O8155" i="121"/>
  <c r="N8148" i="121"/>
  <c r="O8148" i="121"/>
  <c r="P8147" i="121"/>
  <c r="Q8146" i="121"/>
  <c r="M8141" i="121"/>
  <c r="R8141" i="121"/>
  <c r="M8134" i="121"/>
  <c r="N8134" i="121"/>
  <c r="O8134" i="121"/>
  <c r="P8134" i="121"/>
  <c r="Q8134" i="121"/>
  <c r="R8134" i="121"/>
  <c r="S8134" i="121"/>
  <c r="N8133" i="121"/>
  <c r="O8133" i="121"/>
  <c r="P8133" i="121"/>
  <c r="Q8133" i="121"/>
  <c r="S8133" i="121"/>
  <c r="L8133" i="121"/>
  <c r="Q8132" i="121"/>
  <c r="L8132" i="121"/>
  <c r="R8131" i="121"/>
  <c r="M8131" i="121"/>
  <c r="S8130" i="121"/>
  <c r="N8130" i="121"/>
  <c r="M8119" i="121"/>
  <c r="R8112" i="121"/>
  <c r="O8112" i="121"/>
  <c r="R8105" i="121"/>
  <c r="S8104" i="121"/>
  <c r="L8103" i="121"/>
  <c r="P8098" i="121"/>
  <c r="R8098" i="121"/>
  <c r="O8091" i="121"/>
  <c r="R8077" i="121"/>
  <c r="M8070" i="121"/>
  <c r="N8070" i="121"/>
  <c r="O8070" i="121"/>
  <c r="P8070" i="121"/>
  <c r="Q8070" i="121"/>
  <c r="R8070" i="121"/>
  <c r="S8070" i="121"/>
  <c r="N8069" i="121"/>
  <c r="O8069" i="121"/>
  <c r="P8069" i="121"/>
  <c r="Q8069" i="121"/>
  <c r="S8069" i="121"/>
  <c r="L8069" i="121"/>
  <c r="Q8068" i="121"/>
  <c r="L8068" i="121"/>
  <c r="R8067" i="121"/>
  <c r="M8067" i="121"/>
  <c r="S8066" i="121"/>
  <c r="N8066" i="121"/>
  <c r="L8065" i="121"/>
  <c r="O8065" i="121"/>
  <c r="M8064" i="121"/>
  <c r="P8064" i="121"/>
  <c r="N8063" i="121"/>
  <c r="Q8063" i="121"/>
  <c r="M8055" i="121"/>
  <c r="O8048" i="121"/>
  <c r="R8041" i="121"/>
  <c r="S8040" i="121"/>
  <c r="L8039" i="121"/>
  <c r="P8034" i="121"/>
  <c r="R8034" i="121"/>
  <c r="O8027" i="121"/>
  <c r="Q8018" i="121"/>
  <c r="R8013" i="121"/>
  <c r="M8006" i="121"/>
  <c r="N8006" i="121"/>
  <c r="O8006" i="121"/>
  <c r="P8006" i="121"/>
  <c r="Q8006" i="121"/>
  <c r="R8006" i="121"/>
  <c r="S8006" i="121"/>
  <c r="N8005" i="121"/>
  <c r="O8005" i="121"/>
  <c r="P8005" i="121"/>
  <c r="Q8005" i="121"/>
  <c r="S8005" i="121"/>
  <c r="L8005" i="121"/>
  <c r="Q8004" i="121"/>
  <c r="L8004" i="121"/>
  <c r="R8003" i="121"/>
  <c r="M8003" i="121"/>
  <c r="S8002" i="121"/>
  <c r="N8002" i="121"/>
  <c r="L8001" i="121"/>
  <c r="O8001" i="121"/>
  <c r="M8000" i="121"/>
  <c r="P8000" i="121"/>
  <c r="N7999" i="121"/>
  <c r="Q7999" i="121"/>
  <c r="M7991" i="121"/>
  <c r="O7984" i="121"/>
  <c r="R7977" i="121"/>
  <c r="S7976" i="121"/>
  <c r="L7975" i="121"/>
  <c r="P7970" i="121"/>
  <c r="R7970" i="121"/>
  <c r="O7963" i="121"/>
  <c r="Q7954" i="121"/>
  <c r="M7949" i="121"/>
  <c r="R7949" i="121"/>
  <c r="M7942" i="121"/>
  <c r="N7942" i="121"/>
  <c r="O7942" i="121"/>
  <c r="P7942" i="121"/>
  <c r="Q7942" i="121"/>
  <c r="R7942" i="121"/>
  <c r="S7942" i="121"/>
  <c r="N7941" i="121"/>
  <c r="O7941" i="121"/>
  <c r="P7941" i="121"/>
  <c r="Q7941" i="121"/>
  <c r="S7941" i="121"/>
  <c r="L7941" i="121"/>
  <c r="Q7940" i="121"/>
  <c r="L7940" i="121"/>
  <c r="R7939" i="121"/>
  <c r="M7939" i="121"/>
  <c r="S7938" i="121"/>
  <c r="N7938" i="121"/>
  <c r="L7937" i="121"/>
  <c r="O7937" i="121"/>
  <c r="M7936" i="121"/>
  <c r="P7936" i="121"/>
  <c r="N7935" i="121"/>
  <c r="Q7935" i="121"/>
  <c r="M7927" i="121"/>
  <c r="O7920" i="121"/>
  <c r="R7913" i="121"/>
  <c r="S7912" i="121"/>
  <c r="L7911" i="121"/>
  <c r="R7906" i="121"/>
  <c r="O7899" i="121"/>
  <c r="R7885" i="121"/>
  <c r="M7878" i="121"/>
  <c r="N7878" i="121"/>
  <c r="O7878" i="121"/>
  <c r="P7878" i="121"/>
  <c r="Q7878" i="121"/>
  <c r="R7878" i="121"/>
  <c r="S7878" i="121"/>
  <c r="N7877" i="121"/>
  <c r="O7877" i="121"/>
  <c r="P7877" i="121"/>
  <c r="Q7877" i="121"/>
  <c r="S7877" i="121"/>
  <c r="L7877" i="121"/>
  <c r="Q7876" i="121"/>
  <c r="L7876" i="121"/>
  <c r="R7875" i="121"/>
  <c r="M7875" i="121"/>
  <c r="S7874" i="121"/>
  <c r="N7874" i="121"/>
  <c r="L7873" i="121"/>
  <c r="O7873" i="121"/>
  <c r="M7872" i="121"/>
  <c r="P7872" i="121"/>
  <c r="M7863" i="121"/>
  <c r="R7856" i="121"/>
  <c r="O7856" i="121"/>
  <c r="R7849" i="121"/>
  <c r="S7848" i="121"/>
  <c r="L7847" i="121"/>
  <c r="P7842" i="121"/>
  <c r="R7842" i="121"/>
  <c r="O7835" i="121"/>
  <c r="N7828" i="121"/>
  <c r="O7828" i="121"/>
  <c r="P7827" i="121"/>
  <c r="Q7826" i="121"/>
  <c r="M7821" i="121"/>
  <c r="R7821" i="121"/>
  <c r="M7814" i="121"/>
  <c r="N7814" i="121"/>
  <c r="O7814" i="121"/>
  <c r="P7814" i="121"/>
  <c r="Q7814" i="121"/>
  <c r="R7814" i="121"/>
  <c r="S7814" i="121"/>
  <c r="N7813" i="121"/>
  <c r="O7813" i="121"/>
  <c r="P7813" i="121"/>
  <c r="Q7813" i="121"/>
  <c r="S7813" i="121"/>
  <c r="L7813" i="121"/>
  <c r="Q7812" i="121"/>
  <c r="L7812" i="121"/>
  <c r="R7811" i="121"/>
  <c r="M7811" i="121"/>
  <c r="S7810" i="121"/>
  <c r="N7810" i="121"/>
  <c r="M7799" i="121"/>
  <c r="O7792" i="121"/>
  <c r="R7785" i="121"/>
  <c r="S7784" i="121"/>
  <c r="L7783" i="121"/>
  <c r="P7778" i="121"/>
  <c r="R7778" i="121"/>
  <c r="O7771" i="121"/>
  <c r="Q7762" i="121"/>
  <c r="R7757" i="121"/>
  <c r="M7750" i="121"/>
  <c r="N7750" i="121"/>
  <c r="O7750" i="121"/>
  <c r="P7750" i="121"/>
  <c r="Q7750" i="121"/>
  <c r="R7750" i="121"/>
  <c r="S7750" i="121"/>
  <c r="N7749" i="121"/>
  <c r="O7749" i="121"/>
  <c r="P7749" i="121"/>
  <c r="Q7749" i="121"/>
  <c r="S7749" i="121"/>
  <c r="L7749" i="121"/>
  <c r="Q7748" i="121"/>
  <c r="L7748" i="121"/>
  <c r="R7747" i="121"/>
  <c r="M7747" i="121"/>
  <c r="S7746" i="121"/>
  <c r="N7746" i="121"/>
  <c r="L7745" i="121"/>
  <c r="O7745" i="121"/>
  <c r="M7744" i="121"/>
  <c r="P7744" i="121"/>
  <c r="N7743" i="121"/>
  <c r="Q7743" i="121"/>
  <c r="M7735" i="121"/>
  <c r="O7728" i="121"/>
  <c r="R7721" i="121"/>
  <c r="S7720" i="121"/>
  <c r="L7719" i="121"/>
  <c r="P7714" i="121"/>
  <c r="R7714" i="121"/>
  <c r="O7707" i="121"/>
  <c r="O7700" i="121"/>
  <c r="P7699" i="121"/>
  <c r="Q7698" i="121"/>
  <c r="M7693" i="121"/>
  <c r="R7693" i="121"/>
  <c r="M7686" i="121"/>
  <c r="N7686" i="121"/>
  <c r="O7686" i="121"/>
  <c r="P7686" i="121"/>
  <c r="Q7686" i="121"/>
  <c r="R7686" i="121"/>
  <c r="S7686" i="121"/>
  <c r="N7685" i="121"/>
  <c r="O7685" i="121"/>
  <c r="P7685" i="121"/>
  <c r="Q7685" i="121"/>
  <c r="S7685" i="121"/>
  <c r="L7685" i="121"/>
  <c r="Q7684" i="121"/>
  <c r="L7684" i="121"/>
  <c r="R7683" i="121"/>
  <c r="M7683" i="121"/>
  <c r="S7682" i="121"/>
  <c r="N7682" i="121"/>
  <c r="L7681" i="121"/>
  <c r="O7681" i="121"/>
  <c r="M7680" i="121"/>
  <c r="P7680" i="121"/>
  <c r="N7679" i="121"/>
  <c r="Q7679" i="121"/>
  <c r="M7671" i="121"/>
  <c r="O7664" i="121"/>
  <c r="R7657" i="121"/>
  <c r="S7656" i="121"/>
  <c r="L7655" i="121"/>
  <c r="R7650" i="121"/>
  <c r="Q7634" i="121"/>
  <c r="M7629" i="121"/>
  <c r="R7629" i="121"/>
  <c r="M7622" i="121"/>
  <c r="N7622" i="121"/>
  <c r="O7622" i="121"/>
  <c r="P7622" i="121"/>
  <c r="Q7622" i="121"/>
  <c r="R7622" i="121"/>
  <c r="S7622" i="121"/>
  <c r="N7621" i="121"/>
  <c r="O7621" i="121"/>
  <c r="P7621" i="121"/>
  <c r="Q7621" i="121"/>
  <c r="S7621" i="121"/>
  <c r="L7621" i="121"/>
  <c r="Q7620" i="121"/>
  <c r="L7620" i="121"/>
  <c r="R7619" i="121"/>
  <c r="M7619" i="121"/>
  <c r="S7618" i="121"/>
  <c r="N7618" i="121"/>
  <c r="L7617" i="121"/>
  <c r="O7617" i="121"/>
  <c r="M7616" i="121"/>
  <c r="P7616" i="121"/>
  <c r="N7615" i="121"/>
  <c r="Q7615" i="121"/>
  <c r="M7607" i="121"/>
  <c r="O7600" i="121"/>
  <c r="R7593" i="121"/>
  <c r="S7592" i="121"/>
  <c r="L7591" i="121"/>
  <c r="P7586" i="121"/>
  <c r="Q7586" i="121"/>
  <c r="M7558" i="121"/>
  <c r="N7558" i="121"/>
  <c r="O7558" i="121"/>
  <c r="P7558" i="121"/>
  <c r="Q7558" i="121"/>
  <c r="R7558" i="121"/>
  <c r="S7558" i="121"/>
  <c r="N7557" i="121"/>
  <c r="P7557" i="121"/>
  <c r="Q7557" i="121"/>
  <c r="S7557" i="121"/>
  <c r="L7557" i="121"/>
  <c r="Q7556" i="121"/>
  <c r="L7556" i="121"/>
  <c r="R7555" i="121"/>
  <c r="M7555" i="121"/>
  <c r="S7554" i="121"/>
  <c r="N7554" i="121"/>
  <c r="S7543" i="121"/>
  <c r="M7543" i="121"/>
  <c r="R7536" i="121"/>
  <c r="O7536" i="121"/>
  <c r="R7529" i="121"/>
  <c r="S7528" i="121"/>
  <c r="L7527" i="121"/>
  <c r="R7522" i="121"/>
  <c r="M7501" i="121"/>
  <c r="R7501" i="121"/>
  <c r="M7494" i="121"/>
  <c r="N7494" i="121"/>
  <c r="O7494" i="121"/>
  <c r="P7494" i="121"/>
  <c r="Q7494" i="121"/>
  <c r="R7494" i="121"/>
  <c r="S7494" i="121"/>
  <c r="N7493" i="121"/>
  <c r="O7493" i="121"/>
  <c r="P7493" i="121"/>
  <c r="Q7493" i="121"/>
  <c r="S7493" i="121"/>
  <c r="L7493" i="121"/>
  <c r="Q7492" i="121"/>
  <c r="L7492" i="121"/>
  <c r="R7491" i="121"/>
  <c r="M7491" i="121"/>
  <c r="S7490" i="121"/>
  <c r="N7490" i="121"/>
  <c r="M7479" i="121"/>
  <c r="R7465" i="121"/>
  <c r="S7464" i="121"/>
  <c r="L7463" i="121"/>
  <c r="P7458" i="121"/>
  <c r="R7458" i="121"/>
  <c r="Q7442" i="121"/>
  <c r="M7437" i="121"/>
  <c r="R7437" i="121"/>
  <c r="M7430" i="121"/>
  <c r="N7430" i="121"/>
  <c r="O7430" i="121"/>
  <c r="P7430" i="121"/>
  <c r="Q7430" i="121"/>
  <c r="R7430" i="121"/>
  <c r="S7430" i="121"/>
  <c r="N7429" i="121"/>
  <c r="O7429" i="121"/>
  <c r="P7429" i="121"/>
  <c r="Q7429" i="121"/>
  <c r="S7429" i="121"/>
  <c r="L7429" i="121"/>
  <c r="Q7428" i="121"/>
  <c r="L7428" i="121"/>
  <c r="R7427" i="121"/>
  <c r="M7427" i="121"/>
  <c r="S7426" i="121"/>
  <c r="N7426" i="121"/>
  <c r="L7425" i="121"/>
  <c r="O7425" i="121"/>
  <c r="M7424" i="121"/>
  <c r="P7424" i="121"/>
  <c r="N7423" i="121"/>
  <c r="Q7423" i="121"/>
  <c r="M7415" i="121"/>
  <c r="O7408" i="121"/>
  <c r="R7401" i="121"/>
  <c r="S7400" i="121"/>
  <c r="L7399" i="121"/>
  <c r="P7394" i="121"/>
  <c r="R7394" i="121"/>
  <c r="O7387" i="121"/>
  <c r="P7379" i="121"/>
  <c r="Q7378" i="121"/>
  <c r="R7373" i="121"/>
  <c r="M7366" i="121"/>
  <c r="N7366" i="121"/>
  <c r="O7366" i="121"/>
  <c r="P7366" i="121"/>
  <c r="Q7366" i="121"/>
  <c r="R7366" i="121"/>
  <c r="S7366" i="121"/>
  <c r="N7365" i="121"/>
  <c r="O7365" i="121"/>
  <c r="P7365" i="121"/>
  <c r="Q7365" i="121"/>
  <c r="S7365" i="121"/>
  <c r="L7365" i="121"/>
  <c r="Q7364" i="121"/>
  <c r="L7364" i="121"/>
  <c r="R7363" i="121"/>
  <c r="M7363" i="121"/>
  <c r="S7362" i="121"/>
  <c r="N7362" i="121"/>
  <c r="L7361" i="121"/>
  <c r="O7361" i="121"/>
  <c r="M7360" i="121"/>
  <c r="P7360" i="121"/>
  <c r="N7359" i="121"/>
  <c r="Q7359" i="121"/>
  <c r="O7344" i="121"/>
  <c r="R7337" i="121"/>
  <c r="S7336" i="121"/>
  <c r="L7335" i="121"/>
  <c r="P7330" i="121"/>
  <c r="R7330" i="121"/>
  <c r="M7309" i="121"/>
  <c r="R7309" i="121"/>
  <c r="M7302" i="121"/>
  <c r="N7302" i="121"/>
  <c r="O7302" i="121"/>
  <c r="P7302" i="121"/>
  <c r="Q7302" i="121"/>
  <c r="R7302" i="121"/>
  <c r="S7302" i="121"/>
  <c r="N7301" i="121"/>
  <c r="O7301" i="121"/>
  <c r="P7301" i="121"/>
  <c r="Q7301" i="121"/>
  <c r="S7301" i="121"/>
  <c r="L7301" i="121"/>
  <c r="Q7300" i="121"/>
  <c r="L7300" i="121"/>
  <c r="R7299" i="121"/>
  <c r="M7299" i="121"/>
  <c r="S7298" i="121"/>
  <c r="N7298" i="121"/>
  <c r="O7280" i="121"/>
  <c r="R7273" i="121"/>
  <c r="S7272" i="121"/>
  <c r="L7271" i="121"/>
  <c r="P7266" i="121"/>
  <c r="R7266" i="121"/>
  <c r="M7256" i="121"/>
  <c r="O7256" i="121"/>
  <c r="R7254" i="121"/>
  <c r="P7250" i="121"/>
  <c r="R7250" i="121"/>
  <c r="S7250" i="121"/>
  <c r="M7250" i="121"/>
  <c r="N7250" i="121"/>
  <c r="O7243" i="121"/>
  <c r="Q7243" i="121"/>
  <c r="R7243" i="121"/>
  <c r="L7243" i="121"/>
  <c r="N7237" i="121"/>
  <c r="O7237" i="121"/>
  <c r="P7237" i="121"/>
  <c r="R7237" i="121"/>
  <c r="L7237" i="121"/>
  <c r="N7232" i="121"/>
  <c r="M7232" i="121"/>
  <c r="P7232" i="121"/>
  <c r="Q7232" i="121"/>
  <c r="S7232" i="121"/>
  <c r="O7224" i="121"/>
  <c r="R7224" i="121"/>
  <c r="S7224" i="121"/>
  <c r="L7222" i="121"/>
  <c r="M7221" i="121"/>
  <c r="N7218" i="121"/>
  <c r="R7218" i="121"/>
  <c r="Q7216" i="121"/>
  <c r="L7215" i="121"/>
  <c r="N7209" i="121"/>
  <c r="M7197" i="121"/>
  <c r="N7197" i="121"/>
  <c r="R7197" i="121"/>
  <c r="S7197" i="121"/>
  <c r="L7183" i="121"/>
  <c r="Q7183" i="121"/>
  <c r="P7122" i="121"/>
  <c r="Q7122" i="121"/>
  <c r="R7122" i="121"/>
  <c r="M7122" i="121"/>
  <c r="N7122" i="121"/>
  <c r="O7059" i="121"/>
  <c r="P7059" i="121"/>
  <c r="Q7059" i="121"/>
  <c r="R7059" i="121"/>
  <c r="L7059" i="121"/>
  <c r="N7059" i="121"/>
  <c r="M7059" i="121"/>
  <c r="O6995" i="121"/>
  <c r="P6995" i="121"/>
  <c r="Q6995" i="121"/>
  <c r="R6995" i="121"/>
  <c r="L6995" i="121"/>
  <c r="N6995" i="121"/>
  <c r="M6995" i="121"/>
  <c r="O6241" i="121"/>
  <c r="P6241" i="121"/>
  <c r="R6241" i="121"/>
  <c r="M6241" i="121"/>
  <c r="N6241" i="121"/>
  <c r="R9025" i="121"/>
  <c r="S9024" i="121"/>
  <c r="L9023" i="121"/>
  <c r="R9017" i="121"/>
  <c r="S9016" i="121"/>
  <c r="L9015" i="121"/>
  <c r="R9009" i="121"/>
  <c r="S9008" i="121"/>
  <c r="R8713" i="121"/>
  <c r="S8712" i="121"/>
  <c r="L8711" i="121"/>
  <c r="R8705" i="121"/>
  <c r="S8704" i="121"/>
  <c r="L8703" i="121"/>
  <c r="R8697" i="121"/>
  <c r="S8696" i="121"/>
  <c r="O8435" i="121"/>
  <c r="L8427" i="121"/>
  <c r="M8418" i="121"/>
  <c r="N8417" i="121"/>
  <c r="O8416" i="121"/>
  <c r="P8415" i="121"/>
  <c r="Q8414" i="121"/>
  <c r="R8413" i="121"/>
  <c r="S8412" i="121"/>
  <c r="S8402" i="121"/>
  <c r="S8401" i="121"/>
  <c r="S8400" i="121"/>
  <c r="S8399" i="121"/>
  <c r="S8398" i="121"/>
  <c r="S8397" i="121"/>
  <c r="R8396" i="121"/>
  <c r="R8395" i="121"/>
  <c r="Q8386" i="121"/>
  <c r="Q8385" i="121"/>
  <c r="Q8384" i="121"/>
  <c r="Q8383" i="121"/>
  <c r="P8382" i="121"/>
  <c r="P8381" i="121"/>
  <c r="P8380" i="121"/>
  <c r="O8371" i="121"/>
  <c r="L8363" i="121"/>
  <c r="M8356" i="121"/>
  <c r="M8354" i="121"/>
  <c r="N8353" i="121"/>
  <c r="O8352" i="121"/>
  <c r="P8351" i="121"/>
  <c r="Q8350" i="121"/>
  <c r="R8349" i="121"/>
  <c r="S8348" i="121"/>
  <c r="S8338" i="121"/>
  <c r="S8337" i="121"/>
  <c r="S8336" i="121"/>
  <c r="S8335" i="121"/>
  <c r="S8334" i="121"/>
  <c r="S8333" i="121"/>
  <c r="R8332" i="121"/>
  <c r="R8331" i="121"/>
  <c r="R8330" i="121"/>
  <c r="Q8323" i="121"/>
  <c r="Q8322" i="121"/>
  <c r="Q8321" i="121"/>
  <c r="P8314" i="121"/>
  <c r="P8313" i="121"/>
  <c r="P8312" i="121"/>
  <c r="N8299" i="121"/>
  <c r="L8299" i="121"/>
  <c r="R8298" i="121"/>
  <c r="M8298" i="121"/>
  <c r="M8285" i="121"/>
  <c r="R8285" i="121"/>
  <c r="Q8282" i="121"/>
  <c r="L8282" i="121"/>
  <c r="S8280" i="121"/>
  <c r="L8280" i="121"/>
  <c r="N8280" i="121"/>
  <c r="Q8280" i="121"/>
  <c r="M8278" i="121"/>
  <c r="N8278" i="121"/>
  <c r="P8278" i="121"/>
  <c r="Q8278" i="121"/>
  <c r="S8278" i="121"/>
  <c r="O8273" i="121"/>
  <c r="N8266" i="121"/>
  <c r="R8266" i="121"/>
  <c r="S8263" i="121"/>
  <c r="L8263" i="121"/>
  <c r="O8263" i="121"/>
  <c r="N8261" i="121"/>
  <c r="O8261" i="121"/>
  <c r="Q8261" i="121"/>
  <c r="L8261" i="121"/>
  <c r="M8259" i="121"/>
  <c r="O8254" i="121"/>
  <c r="O8252" i="121"/>
  <c r="P8252" i="121"/>
  <c r="R8252" i="121"/>
  <c r="S8252" i="121"/>
  <c r="M8252" i="121"/>
  <c r="N8247" i="121"/>
  <c r="M8247" i="121"/>
  <c r="M8239" i="121"/>
  <c r="O8232" i="121"/>
  <c r="L8223" i="121"/>
  <c r="P8218" i="121"/>
  <c r="R8218" i="121"/>
  <c r="O8211" i="121"/>
  <c r="R8197" i="121"/>
  <c r="M8190" i="121"/>
  <c r="N8190" i="121"/>
  <c r="O8190" i="121"/>
  <c r="P8190" i="121"/>
  <c r="Q8190" i="121"/>
  <c r="R8190" i="121"/>
  <c r="S8190" i="121"/>
  <c r="N8189" i="121"/>
  <c r="O8189" i="121"/>
  <c r="P8189" i="121"/>
  <c r="Q8189" i="121"/>
  <c r="S8189" i="121"/>
  <c r="L8189" i="121"/>
  <c r="Q8188" i="121"/>
  <c r="L8188" i="121"/>
  <c r="R8187" i="121"/>
  <c r="M8187" i="121"/>
  <c r="S8186" i="121"/>
  <c r="N8186" i="121"/>
  <c r="N8183" i="121"/>
  <c r="Q8183" i="121"/>
  <c r="O8168" i="121"/>
  <c r="M8126" i="121"/>
  <c r="N8126" i="121"/>
  <c r="O8126" i="121"/>
  <c r="P8126" i="121"/>
  <c r="Q8126" i="121"/>
  <c r="R8126" i="121"/>
  <c r="S8126" i="121"/>
  <c r="N8125" i="121"/>
  <c r="O8125" i="121"/>
  <c r="P8125" i="121"/>
  <c r="Q8125" i="121"/>
  <c r="S8125" i="121"/>
  <c r="L8125" i="121"/>
  <c r="Q8124" i="121"/>
  <c r="L8124" i="121"/>
  <c r="R8123" i="121"/>
  <c r="M8123" i="121"/>
  <c r="S8122" i="121"/>
  <c r="N8122" i="121"/>
  <c r="M8111" i="121"/>
  <c r="O8104" i="121"/>
  <c r="L8095" i="121"/>
  <c r="P8090" i="121"/>
  <c r="R8090" i="121"/>
  <c r="O8083" i="121"/>
  <c r="Q8074" i="121"/>
  <c r="M8062" i="121"/>
  <c r="N8062" i="121"/>
  <c r="O8062" i="121"/>
  <c r="P8062" i="121"/>
  <c r="Q8062" i="121"/>
  <c r="R8062" i="121"/>
  <c r="S8062" i="121"/>
  <c r="N8061" i="121"/>
  <c r="O8061" i="121"/>
  <c r="P8061" i="121"/>
  <c r="Q8061" i="121"/>
  <c r="S8061" i="121"/>
  <c r="L8061" i="121"/>
  <c r="Q8060" i="121"/>
  <c r="L8060" i="121"/>
  <c r="R8059" i="121"/>
  <c r="M8059" i="121"/>
  <c r="S8058" i="121"/>
  <c r="N8058" i="121"/>
  <c r="L8057" i="121"/>
  <c r="O8057" i="121"/>
  <c r="M8056" i="121"/>
  <c r="P8056" i="121"/>
  <c r="N8055" i="121"/>
  <c r="Q8055" i="121"/>
  <c r="M8047" i="121"/>
  <c r="O8040" i="121"/>
  <c r="R8026" i="121"/>
  <c r="O8019" i="121"/>
  <c r="Q8010" i="121"/>
  <c r="M7998" i="121"/>
  <c r="N7998" i="121"/>
  <c r="O7998" i="121"/>
  <c r="P7998" i="121"/>
  <c r="Q7998" i="121"/>
  <c r="R7998" i="121"/>
  <c r="S7998" i="121"/>
  <c r="N7997" i="121"/>
  <c r="O7997" i="121"/>
  <c r="P7997" i="121"/>
  <c r="Q7997" i="121"/>
  <c r="S7997" i="121"/>
  <c r="L7997" i="121"/>
  <c r="Q7996" i="121"/>
  <c r="L7996" i="121"/>
  <c r="R7995" i="121"/>
  <c r="M7995" i="121"/>
  <c r="S7994" i="121"/>
  <c r="N7994" i="121"/>
  <c r="L7993" i="121"/>
  <c r="O7993" i="121"/>
  <c r="M7992" i="121"/>
  <c r="P7992" i="121"/>
  <c r="N7991" i="121"/>
  <c r="Q7991" i="121"/>
  <c r="M7983" i="121"/>
  <c r="O7976" i="121"/>
  <c r="P7962" i="121"/>
  <c r="R7962" i="121"/>
  <c r="M7934" i="121"/>
  <c r="N7934" i="121"/>
  <c r="O7934" i="121"/>
  <c r="P7934" i="121"/>
  <c r="Q7934" i="121"/>
  <c r="R7934" i="121"/>
  <c r="S7934" i="121"/>
  <c r="N7933" i="121"/>
  <c r="O7933" i="121"/>
  <c r="P7933" i="121"/>
  <c r="Q7933" i="121"/>
  <c r="S7933" i="121"/>
  <c r="L7933" i="121"/>
  <c r="Q7932" i="121"/>
  <c r="L7932" i="121"/>
  <c r="R7931" i="121"/>
  <c r="M7931" i="121"/>
  <c r="S7930" i="121"/>
  <c r="N7930" i="121"/>
  <c r="L7929" i="121"/>
  <c r="O7929" i="121"/>
  <c r="M7928" i="121"/>
  <c r="P7928" i="121"/>
  <c r="N7927" i="121"/>
  <c r="Q7927" i="121"/>
  <c r="M7919" i="121"/>
  <c r="O7912" i="121"/>
  <c r="Q7898" i="121"/>
  <c r="R7877" i="121"/>
  <c r="M7870" i="121"/>
  <c r="N7870" i="121"/>
  <c r="O7870" i="121"/>
  <c r="P7870" i="121"/>
  <c r="Q7870" i="121"/>
  <c r="R7870" i="121"/>
  <c r="S7870" i="121"/>
  <c r="N7869" i="121"/>
  <c r="P7869" i="121"/>
  <c r="Q7869" i="121"/>
  <c r="S7869" i="121"/>
  <c r="L7869" i="121"/>
  <c r="Q7868" i="121"/>
  <c r="L7868" i="121"/>
  <c r="R7867" i="121"/>
  <c r="M7867" i="121"/>
  <c r="S7866" i="121"/>
  <c r="N7866" i="121"/>
  <c r="S7855" i="121"/>
  <c r="M7855" i="121"/>
  <c r="O7848" i="121"/>
  <c r="S7840" i="121"/>
  <c r="L7839" i="121"/>
  <c r="P7834" i="121"/>
  <c r="R7834" i="121"/>
  <c r="O7827" i="121"/>
  <c r="N7820" i="121"/>
  <c r="O7820" i="121"/>
  <c r="P7819" i="121"/>
  <c r="Q7818" i="121"/>
  <c r="M7813" i="121"/>
  <c r="R7813" i="121"/>
  <c r="M7806" i="121"/>
  <c r="N7806" i="121"/>
  <c r="O7806" i="121"/>
  <c r="P7806" i="121"/>
  <c r="Q7806" i="121"/>
  <c r="R7806" i="121"/>
  <c r="S7806" i="121"/>
  <c r="N7805" i="121"/>
  <c r="O7805" i="121"/>
  <c r="P7805" i="121"/>
  <c r="Q7805" i="121"/>
  <c r="S7805" i="121"/>
  <c r="L7805" i="121"/>
  <c r="Q7804" i="121"/>
  <c r="L7804" i="121"/>
  <c r="R7803" i="121"/>
  <c r="M7803" i="121"/>
  <c r="S7802" i="121"/>
  <c r="N7802" i="121"/>
  <c r="M7791" i="121"/>
  <c r="O7784" i="121"/>
  <c r="L7775" i="121"/>
  <c r="P7770" i="121"/>
  <c r="R7770" i="121"/>
  <c r="M7749" i="121"/>
  <c r="R7749" i="121"/>
  <c r="M7742" i="121"/>
  <c r="N7742" i="121"/>
  <c r="O7742" i="121"/>
  <c r="P7742" i="121"/>
  <c r="Q7742" i="121"/>
  <c r="R7742" i="121"/>
  <c r="S7742" i="121"/>
  <c r="N7741" i="121"/>
  <c r="O7741" i="121"/>
  <c r="P7741" i="121"/>
  <c r="Q7741" i="121"/>
  <c r="S7741" i="121"/>
  <c r="L7741" i="121"/>
  <c r="Q7740" i="121"/>
  <c r="L7740" i="121"/>
  <c r="R7739" i="121"/>
  <c r="M7739" i="121"/>
  <c r="S7738" i="121"/>
  <c r="N7738" i="121"/>
  <c r="L7737" i="121"/>
  <c r="O7737" i="121"/>
  <c r="M7736" i="121"/>
  <c r="P7736" i="121"/>
  <c r="N7735" i="121"/>
  <c r="Q7735" i="121"/>
  <c r="M7727" i="121"/>
  <c r="O7720" i="121"/>
  <c r="L7711" i="121"/>
  <c r="R7706" i="121"/>
  <c r="O7699" i="121"/>
  <c r="R7685" i="121"/>
  <c r="M7678" i="121"/>
  <c r="N7678" i="121"/>
  <c r="O7678" i="121"/>
  <c r="P7678" i="121"/>
  <c r="Q7678" i="121"/>
  <c r="R7678" i="121"/>
  <c r="S7678" i="121"/>
  <c r="N7677" i="121"/>
  <c r="O7677" i="121"/>
  <c r="P7677" i="121"/>
  <c r="Q7677" i="121"/>
  <c r="S7677" i="121"/>
  <c r="L7677" i="121"/>
  <c r="Q7676" i="121"/>
  <c r="L7676" i="121"/>
  <c r="R7675" i="121"/>
  <c r="M7675" i="121"/>
  <c r="S7674" i="121"/>
  <c r="N7674" i="121"/>
  <c r="L7673" i="121"/>
  <c r="O7673" i="121"/>
  <c r="M7672" i="121"/>
  <c r="P7672" i="121"/>
  <c r="N7671" i="121"/>
  <c r="Q7671" i="121"/>
  <c r="O7656" i="121"/>
  <c r="L7647" i="121"/>
  <c r="Q7626" i="121"/>
  <c r="R7621" i="121"/>
  <c r="M7614" i="121"/>
  <c r="N7614" i="121"/>
  <c r="O7614" i="121"/>
  <c r="P7614" i="121"/>
  <c r="Q7614" i="121"/>
  <c r="R7614" i="121"/>
  <c r="S7614" i="121"/>
  <c r="N7613" i="121"/>
  <c r="O7613" i="121"/>
  <c r="P7613" i="121"/>
  <c r="Q7613" i="121"/>
  <c r="S7613" i="121"/>
  <c r="L7613" i="121"/>
  <c r="Q7612" i="121"/>
  <c r="L7612" i="121"/>
  <c r="R7611" i="121"/>
  <c r="M7611" i="121"/>
  <c r="S7610" i="121"/>
  <c r="N7610" i="121"/>
  <c r="L7609" i="121"/>
  <c r="O7609" i="121"/>
  <c r="M7608" i="121"/>
  <c r="P7608" i="121"/>
  <c r="N7607" i="121"/>
  <c r="Q7607" i="121"/>
  <c r="M7599" i="121"/>
  <c r="O7592" i="121"/>
  <c r="M7550" i="121"/>
  <c r="N7550" i="121"/>
  <c r="O7550" i="121"/>
  <c r="P7550" i="121"/>
  <c r="Q7550" i="121"/>
  <c r="R7550" i="121"/>
  <c r="S7550" i="121"/>
  <c r="N7549" i="121"/>
  <c r="O7549" i="121"/>
  <c r="P7549" i="121"/>
  <c r="Q7549" i="121"/>
  <c r="S7549" i="121"/>
  <c r="L7549" i="121"/>
  <c r="M7535" i="121"/>
  <c r="O7528" i="121"/>
  <c r="R7514" i="121"/>
  <c r="O7507" i="121"/>
  <c r="N7500" i="121"/>
  <c r="O7500" i="121"/>
  <c r="P7499" i="121"/>
  <c r="Q7498" i="121"/>
  <c r="M7493" i="121"/>
  <c r="R7493" i="121"/>
  <c r="M7486" i="121"/>
  <c r="N7486" i="121"/>
  <c r="O7486" i="121"/>
  <c r="P7486" i="121"/>
  <c r="Q7486" i="121"/>
  <c r="R7486" i="121"/>
  <c r="S7486" i="121"/>
  <c r="N7485" i="121"/>
  <c r="O7485" i="121"/>
  <c r="P7485" i="121"/>
  <c r="Q7485" i="121"/>
  <c r="S7485" i="121"/>
  <c r="L7485" i="121"/>
  <c r="Q7484" i="121"/>
  <c r="L7484" i="121"/>
  <c r="R7483" i="121"/>
  <c r="M7483" i="121"/>
  <c r="S7482" i="121"/>
  <c r="N7482" i="121"/>
  <c r="L7481" i="121"/>
  <c r="O7481" i="121"/>
  <c r="M7480" i="121"/>
  <c r="P7480" i="121"/>
  <c r="N7479" i="121"/>
  <c r="Q7479" i="121"/>
  <c r="M7471" i="121"/>
  <c r="O7464" i="121"/>
  <c r="S7456" i="121"/>
  <c r="L7455" i="121"/>
  <c r="R7450" i="121"/>
  <c r="O7443" i="121"/>
  <c r="P7435" i="121"/>
  <c r="Q7434" i="121"/>
  <c r="M7429" i="121"/>
  <c r="R7429" i="121"/>
  <c r="M7422" i="121"/>
  <c r="N7422" i="121"/>
  <c r="O7422" i="121"/>
  <c r="P7422" i="121"/>
  <c r="Q7422" i="121"/>
  <c r="R7422" i="121"/>
  <c r="S7422" i="121"/>
  <c r="N7421" i="121"/>
  <c r="O7421" i="121"/>
  <c r="P7421" i="121"/>
  <c r="Q7421" i="121"/>
  <c r="S7421" i="121"/>
  <c r="L7421" i="121"/>
  <c r="Q7420" i="121"/>
  <c r="L7420" i="121"/>
  <c r="R7419" i="121"/>
  <c r="M7419" i="121"/>
  <c r="S7418" i="121"/>
  <c r="N7418" i="121"/>
  <c r="L7417" i="121"/>
  <c r="O7417" i="121"/>
  <c r="M7416" i="121"/>
  <c r="P7416" i="121"/>
  <c r="N7415" i="121"/>
  <c r="Q7415" i="121"/>
  <c r="M7407" i="121"/>
  <c r="O7400" i="121"/>
  <c r="R7393" i="121"/>
  <c r="S7392" i="121"/>
  <c r="L7391" i="121"/>
  <c r="P7386" i="121"/>
  <c r="R7386" i="121"/>
  <c r="O7379" i="121"/>
  <c r="M7365" i="121"/>
  <c r="R7365" i="121"/>
  <c r="M7358" i="121"/>
  <c r="N7358" i="121"/>
  <c r="O7358" i="121"/>
  <c r="P7358" i="121"/>
  <c r="Q7358" i="121"/>
  <c r="R7358" i="121"/>
  <c r="S7358" i="121"/>
  <c r="N7357" i="121"/>
  <c r="O7357" i="121"/>
  <c r="P7357" i="121"/>
  <c r="Q7357" i="121"/>
  <c r="S7357" i="121"/>
  <c r="L7357" i="121"/>
  <c r="Q7356" i="121"/>
  <c r="L7356" i="121"/>
  <c r="R7355" i="121"/>
  <c r="M7355" i="121"/>
  <c r="S7354" i="121"/>
  <c r="N7354" i="121"/>
  <c r="L7353" i="121"/>
  <c r="O7353" i="121"/>
  <c r="M7352" i="121"/>
  <c r="P7352" i="121"/>
  <c r="N7351" i="121"/>
  <c r="Q7351" i="121"/>
  <c r="M7343" i="121"/>
  <c r="O7336" i="121"/>
  <c r="S7328" i="121"/>
  <c r="L7327" i="121"/>
  <c r="M7294" i="121"/>
  <c r="N7294" i="121"/>
  <c r="O7294" i="121"/>
  <c r="P7294" i="121"/>
  <c r="Q7294" i="121"/>
  <c r="R7294" i="121"/>
  <c r="S7294" i="121"/>
  <c r="N7293" i="121"/>
  <c r="O7293" i="121"/>
  <c r="P7293" i="121"/>
  <c r="Q7293" i="121"/>
  <c r="S7293" i="121"/>
  <c r="L7293" i="121"/>
  <c r="M7279" i="121"/>
  <c r="O7272" i="121"/>
  <c r="Q7265" i="121"/>
  <c r="R7265" i="121"/>
  <c r="S7264" i="121"/>
  <c r="L7263" i="121"/>
  <c r="O7251" i="121"/>
  <c r="L7249" i="121"/>
  <c r="N7249" i="121"/>
  <c r="N7244" i="121"/>
  <c r="M7244" i="121"/>
  <c r="M7237" i="121"/>
  <c r="N7236" i="121"/>
  <c r="O7236" i="121"/>
  <c r="P7236" i="121"/>
  <c r="Q7236" i="121"/>
  <c r="L7236" i="121"/>
  <c r="O7231" i="121"/>
  <c r="M7231" i="121"/>
  <c r="N7231" i="121"/>
  <c r="P7231" i="121"/>
  <c r="Q7231" i="121"/>
  <c r="S7231" i="121"/>
  <c r="N7223" i="121"/>
  <c r="S7223" i="121"/>
  <c r="L7221" i="121"/>
  <c r="M7220" i="121"/>
  <c r="L7217" i="121"/>
  <c r="N7217" i="121"/>
  <c r="O7217" i="121"/>
  <c r="R7217" i="121"/>
  <c r="L7214" i="121"/>
  <c r="S7209" i="121"/>
  <c r="P7208" i="121"/>
  <c r="Q7187" i="121"/>
  <c r="L7187" i="121"/>
  <c r="M7187" i="121"/>
  <c r="O7123" i="121"/>
  <c r="P7123" i="121"/>
  <c r="Q7123" i="121"/>
  <c r="L7123" i="121"/>
  <c r="M7123" i="121"/>
  <c r="N7060" i="121"/>
  <c r="O7060" i="121"/>
  <c r="P7060" i="121"/>
  <c r="Q7060" i="121"/>
  <c r="R7060" i="121"/>
  <c r="S7060" i="121"/>
  <c r="M7060" i="121"/>
  <c r="N6996" i="121"/>
  <c r="O6996" i="121"/>
  <c r="P6996" i="121"/>
  <c r="Q6996" i="121"/>
  <c r="R6996" i="121"/>
  <c r="S6996" i="121"/>
  <c r="M6996" i="121"/>
  <c r="L6905" i="121"/>
  <c r="Q6905" i="121"/>
  <c r="N6858" i="121"/>
  <c r="S6858" i="121"/>
  <c r="L6846" i="121"/>
  <c r="Q6846" i="121"/>
  <c r="R6846" i="121"/>
  <c r="P6830" i="121"/>
  <c r="R6830" i="121"/>
  <c r="M6818" i="121"/>
  <c r="N6818" i="121"/>
  <c r="Q6818" i="121"/>
  <c r="M6307" i="121"/>
  <c r="N6307" i="121"/>
  <c r="O6307" i="121"/>
  <c r="P6307" i="121"/>
  <c r="Q6307" i="121"/>
  <c r="R6307" i="121"/>
  <c r="S6307" i="121"/>
  <c r="M8426" i="121"/>
  <c r="N8425" i="121"/>
  <c r="O8424" i="121"/>
  <c r="P8423" i="121"/>
  <c r="Q8422" i="121"/>
  <c r="R8421" i="121"/>
  <c r="S8420" i="121"/>
  <c r="S8411" i="121"/>
  <c r="R8402" i="121"/>
  <c r="R8401" i="121"/>
  <c r="M8362" i="121"/>
  <c r="N8361" i="121"/>
  <c r="O8360" i="121"/>
  <c r="P8359" i="121"/>
  <c r="Q8358" i="121"/>
  <c r="R8357" i="121"/>
  <c r="S8356" i="121"/>
  <c r="S8347" i="121"/>
  <c r="R8338" i="121"/>
  <c r="L8307" i="121"/>
  <c r="M8295" i="121"/>
  <c r="P8295" i="121"/>
  <c r="R8295" i="121"/>
  <c r="M8287" i="121"/>
  <c r="P8275" i="121"/>
  <c r="Q8275" i="121"/>
  <c r="S8275" i="121"/>
  <c r="L8275" i="121"/>
  <c r="N8275" i="121"/>
  <c r="R8273" i="121"/>
  <c r="S8273" i="121"/>
  <c r="M8273" i="121"/>
  <c r="N8273" i="121"/>
  <c r="P8273" i="121"/>
  <c r="R8261" i="121"/>
  <c r="Q8258" i="121"/>
  <c r="L8258" i="121"/>
  <c r="S8256" i="121"/>
  <c r="L8256" i="121"/>
  <c r="N8256" i="121"/>
  <c r="Q8256" i="121"/>
  <c r="M8254" i="121"/>
  <c r="N8254" i="121"/>
  <c r="P8254" i="121"/>
  <c r="Q8254" i="121"/>
  <c r="S8254" i="121"/>
  <c r="R8243" i="121"/>
  <c r="M8243" i="121"/>
  <c r="S8242" i="121"/>
  <c r="N8242" i="121"/>
  <c r="L8241" i="121"/>
  <c r="O8241" i="121"/>
  <c r="M8240" i="121"/>
  <c r="P8240" i="121"/>
  <c r="N8239" i="121"/>
  <c r="Q8239" i="121"/>
  <c r="M8231" i="121"/>
  <c r="S8216" i="121"/>
  <c r="L8215" i="121"/>
  <c r="P8210" i="121"/>
  <c r="Q8210" i="121"/>
  <c r="P8195" i="121"/>
  <c r="Q8194" i="121"/>
  <c r="M8189" i="121"/>
  <c r="R8189" i="121"/>
  <c r="M8182" i="121"/>
  <c r="N8182" i="121"/>
  <c r="O8182" i="121"/>
  <c r="P8182" i="121"/>
  <c r="Q8182" i="121"/>
  <c r="R8182" i="121"/>
  <c r="S8182" i="121"/>
  <c r="N8181" i="121"/>
  <c r="P8181" i="121"/>
  <c r="Q8181" i="121"/>
  <c r="S8181" i="121"/>
  <c r="L8181" i="121"/>
  <c r="Q8180" i="121"/>
  <c r="L8180" i="121"/>
  <c r="R8179" i="121"/>
  <c r="M8179" i="121"/>
  <c r="S8178" i="121"/>
  <c r="N8178" i="121"/>
  <c r="M8167" i="121"/>
  <c r="R8160" i="121"/>
  <c r="O8160" i="121"/>
  <c r="S8152" i="121"/>
  <c r="L8151" i="121"/>
  <c r="P8146" i="121"/>
  <c r="R8146" i="121"/>
  <c r="O8139" i="121"/>
  <c r="N8132" i="121"/>
  <c r="O8132" i="121"/>
  <c r="P8131" i="121"/>
  <c r="Q8130" i="121"/>
  <c r="M8125" i="121"/>
  <c r="R8125" i="121"/>
  <c r="M8118" i="121"/>
  <c r="N8118" i="121"/>
  <c r="O8118" i="121"/>
  <c r="P8118" i="121"/>
  <c r="Q8118" i="121"/>
  <c r="R8118" i="121"/>
  <c r="S8118" i="121"/>
  <c r="N8117" i="121"/>
  <c r="O8117" i="121"/>
  <c r="P8117" i="121"/>
  <c r="Q8117" i="121"/>
  <c r="S8117" i="121"/>
  <c r="L8117" i="121"/>
  <c r="Q8116" i="121"/>
  <c r="L8116" i="121"/>
  <c r="R8115" i="121"/>
  <c r="M8115" i="121"/>
  <c r="S8114" i="121"/>
  <c r="N8114" i="121"/>
  <c r="M8103" i="121"/>
  <c r="O8096" i="121"/>
  <c r="L8087" i="121"/>
  <c r="P8082" i="121"/>
  <c r="R8082" i="121"/>
  <c r="O8075" i="121"/>
  <c r="Q8066" i="121"/>
  <c r="M8061" i="121"/>
  <c r="R8061" i="121"/>
  <c r="M8054" i="121"/>
  <c r="N8054" i="121"/>
  <c r="O8054" i="121"/>
  <c r="P8054" i="121"/>
  <c r="Q8054" i="121"/>
  <c r="R8054" i="121"/>
  <c r="S8054" i="121"/>
  <c r="N8053" i="121"/>
  <c r="O8053" i="121"/>
  <c r="P8053" i="121"/>
  <c r="Q8053" i="121"/>
  <c r="S8053" i="121"/>
  <c r="L8053" i="121"/>
  <c r="Q8052" i="121"/>
  <c r="L8052" i="121"/>
  <c r="R8051" i="121"/>
  <c r="M8051" i="121"/>
  <c r="S8050" i="121"/>
  <c r="N8050" i="121"/>
  <c r="L8049" i="121"/>
  <c r="O8049" i="121"/>
  <c r="M8048" i="121"/>
  <c r="P8048" i="121"/>
  <c r="N8047" i="121"/>
  <c r="Q8047" i="121"/>
  <c r="M8039" i="121"/>
  <c r="O8032" i="121"/>
  <c r="P8018" i="121"/>
  <c r="R8018" i="121"/>
  <c r="O8011" i="121"/>
  <c r="O8004" i="121"/>
  <c r="P8003" i="121"/>
  <c r="Q8002" i="121"/>
  <c r="M7997" i="121"/>
  <c r="R7997" i="121"/>
  <c r="M7990" i="121"/>
  <c r="N7990" i="121"/>
  <c r="O7990" i="121"/>
  <c r="P7990" i="121"/>
  <c r="Q7990" i="121"/>
  <c r="R7990" i="121"/>
  <c r="S7990" i="121"/>
  <c r="N7989" i="121"/>
  <c r="O7989" i="121"/>
  <c r="P7989" i="121"/>
  <c r="Q7989" i="121"/>
  <c r="S7989" i="121"/>
  <c r="L7989" i="121"/>
  <c r="Q7988" i="121"/>
  <c r="L7988" i="121"/>
  <c r="R7987" i="121"/>
  <c r="M7987" i="121"/>
  <c r="S7986" i="121"/>
  <c r="N7986" i="121"/>
  <c r="L7985" i="121"/>
  <c r="O7985" i="121"/>
  <c r="M7984" i="121"/>
  <c r="P7984" i="121"/>
  <c r="N7983" i="121"/>
  <c r="Q7983" i="121"/>
  <c r="M7975" i="121"/>
  <c r="L7959" i="121"/>
  <c r="R7954" i="121"/>
  <c r="R7933" i="121"/>
  <c r="M7926" i="121"/>
  <c r="N7926" i="121"/>
  <c r="O7926" i="121"/>
  <c r="P7926" i="121"/>
  <c r="Q7926" i="121"/>
  <c r="R7926" i="121"/>
  <c r="S7926" i="121"/>
  <c r="N7925" i="121"/>
  <c r="O7925" i="121"/>
  <c r="P7925" i="121"/>
  <c r="Q7925" i="121"/>
  <c r="S7925" i="121"/>
  <c r="L7925" i="121"/>
  <c r="Q7924" i="121"/>
  <c r="L7924" i="121"/>
  <c r="R7923" i="121"/>
  <c r="M7923" i="121"/>
  <c r="S7922" i="121"/>
  <c r="N7922" i="121"/>
  <c r="L7921" i="121"/>
  <c r="O7921" i="121"/>
  <c r="M7920" i="121"/>
  <c r="P7920" i="121"/>
  <c r="N7919" i="121"/>
  <c r="Q7919" i="121"/>
  <c r="M7911" i="121"/>
  <c r="M7862" i="121"/>
  <c r="N7862" i="121"/>
  <c r="O7862" i="121"/>
  <c r="P7862" i="121"/>
  <c r="Q7862" i="121"/>
  <c r="R7862" i="121"/>
  <c r="S7862" i="121"/>
  <c r="N7861" i="121"/>
  <c r="O7861" i="121"/>
  <c r="P7861" i="121"/>
  <c r="Q7861" i="121"/>
  <c r="S7861" i="121"/>
  <c r="L7861" i="121"/>
  <c r="M7847" i="121"/>
  <c r="R7840" i="121"/>
  <c r="O7840" i="121"/>
  <c r="R7833" i="121"/>
  <c r="S7832" i="121"/>
  <c r="L7831" i="121"/>
  <c r="P7826" i="121"/>
  <c r="R7826" i="121"/>
  <c r="O7819" i="121"/>
  <c r="N7812" i="121"/>
  <c r="O7812" i="121"/>
  <c r="P7811" i="121"/>
  <c r="Q7810" i="121"/>
  <c r="M7805" i="121"/>
  <c r="R7805" i="121"/>
  <c r="M7798" i="121"/>
  <c r="N7798" i="121"/>
  <c r="O7798" i="121"/>
  <c r="P7798" i="121"/>
  <c r="Q7798" i="121"/>
  <c r="R7798" i="121"/>
  <c r="S7798" i="121"/>
  <c r="N7797" i="121"/>
  <c r="O7797" i="121"/>
  <c r="P7797" i="121"/>
  <c r="Q7797" i="121"/>
  <c r="S7797" i="121"/>
  <c r="L7797" i="121"/>
  <c r="Q7796" i="121"/>
  <c r="L7796" i="121"/>
  <c r="R7795" i="121"/>
  <c r="M7795" i="121"/>
  <c r="S7794" i="121"/>
  <c r="N7794" i="121"/>
  <c r="L7793" i="121"/>
  <c r="O7793" i="121"/>
  <c r="M7792" i="121"/>
  <c r="P7792" i="121"/>
  <c r="N7791" i="121"/>
  <c r="Q7791" i="121"/>
  <c r="M7783" i="121"/>
  <c r="S7768" i="121"/>
  <c r="L7767" i="121"/>
  <c r="P7762" i="121"/>
  <c r="R7762" i="121"/>
  <c r="O7755" i="121"/>
  <c r="O7748" i="121"/>
  <c r="P7747" i="121"/>
  <c r="Q7746" i="121"/>
  <c r="M7741" i="121"/>
  <c r="R7741" i="121"/>
  <c r="M7734" i="121"/>
  <c r="N7734" i="121"/>
  <c r="O7734" i="121"/>
  <c r="P7734" i="121"/>
  <c r="Q7734" i="121"/>
  <c r="R7734" i="121"/>
  <c r="S7734" i="121"/>
  <c r="N7733" i="121"/>
  <c r="O7733" i="121"/>
  <c r="P7733" i="121"/>
  <c r="Q7733" i="121"/>
  <c r="S7733" i="121"/>
  <c r="L7733" i="121"/>
  <c r="Q7732" i="121"/>
  <c r="L7732" i="121"/>
  <c r="R7731" i="121"/>
  <c r="M7731" i="121"/>
  <c r="S7730" i="121"/>
  <c r="N7730" i="121"/>
  <c r="L7729" i="121"/>
  <c r="O7729" i="121"/>
  <c r="M7728" i="121"/>
  <c r="P7728" i="121"/>
  <c r="N7727" i="121"/>
  <c r="Q7727" i="121"/>
  <c r="M7719" i="121"/>
  <c r="O7712" i="121"/>
  <c r="L7703" i="121"/>
  <c r="P7698" i="121"/>
  <c r="R7698" i="121"/>
  <c r="O7691" i="121"/>
  <c r="Q7682" i="121"/>
  <c r="R7677" i="121"/>
  <c r="M7670" i="121"/>
  <c r="N7670" i="121"/>
  <c r="O7670" i="121"/>
  <c r="P7670" i="121"/>
  <c r="Q7670" i="121"/>
  <c r="R7670" i="121"/>
  <c r="S7670" i="121"/>
  <c r="N7669" i="121"/>
  <c r="O7669" i="121"/>
  <c r="P7669" i="121"/>
  <c r="Q7669" i="121"/>
  <c r="S7669" i="121"/>
  <c r="L7669" i="121"/>
  <c r="Q7668" i="121"/>
  <c r="L7668" i="121"/>
  <c r="R7667" i="121"/>
  <c r="M7667" i="121"/>
  <c r="S7666" i="121"/>
  <c r="N7666" i="121"/>
  <c r="L7665" i="121"/>
  <c r="O7665" i="121"/>
  <c r="M7664" i="121"/>
  <c r="P7664" i="121"/>
  <c r="N7663" i="121"/>
  <c r="Q7663" i="121"/>
  <c r="M7655" i="121"/>
  <c r="O7648" i="121"/>
  <c r="L7639" i="121"/>
  <c r="P7634" i="121"/>
  <c r="R7634" i="121"/>
  <c r="O7627" i="121"/>
  <c r="R7613" i="121"/>
  <c r="M7606" i="121"/>
  <c r="N7606" i="121"/>
  <c r="O7606" i="121"/>
  <c r="P7606" i="121"/>
  <c r="Q7606" i="121"/>
  <c r="R7606" i="121"/>
  <c r="S7606" i="121"/>
  <c r="N7605" i="121"/>
  <c r="O7605" i="121"/>
  <c r="P7605" i="121"/>
  <c r="Q7605" i="121"/>
  <c r="S7605" i="121"/>
  <c r="L7605" i="121"/>
  <c r="Q7604" i="121"/>
  <c r="L7604" i="121"/>
  <c r="R7603" i="121"/>
  <c r="M7603" i="121"/>
  <c r="S7602" i="121"/>
  <c r="N7602" i="121"/>
  <c r="L7601" i="121"/>
  <c r="O7601" i="121"/>
  <c r="M7600" i="121"/>
  <c r="P7600" i="121"/>
  <c r="N7599" i="121"/>
  <c r="Q7599" i="121"/>
  <c r="M7591" i="121"/>
  <c r="R7549" i="121"/>
  <c r="M7542" i="121"/>
  <c r="N7542" i="121"/>
  <c r="O7542" i="121"/>
  <c r="P7542" i="121"/>
  <c r="Q7542" i="121"/>
  <c r="R7542" i="121"/>
  <c r="S7542" i="121"/>
  <c r="N7541" i="121"/>
  <c r="O7541" i="121"/>
  <c r="P7541" i="121"/>
  <c r="Q7541" i="121"/>
  <c r="S7541" i="121"/>
  <c r="L7541" i="121"/>
  <c r="M7527" i="121"/>
  <c r="O7520" i="121"/>
  <c r="L7511" i="121"/>
  <c r="P7506" i="121"/>
  <c r="R7506" i="121"/>
  <c r="O7499" i="121"/>
  <c r="N7492" i="121"/>
  <c r="O7492" i="121"/>
  <c r="P7491" i="121"/>
  <c r="Q7490" i="121"/>
  <c r="R7485" i="121"/>
  <c r="M7478" i="121"/>
  <c r="N7478" i="121"/>
  <c r="O7478" i="121"/>
  <c r="P7478" i="121"/>
  <c r="Q7478" i="121"/>
  <c r="R7478" i="121"/>
  <c r="S7478" i="121"/>
  <c r="N7477" i="121"/>
  <c r="O7477" i="121"/>
  <c r="P7477" i="121"/>
  <c r="Q7477" i="121"/>
  <c r="S7477" i="121"/>
  <c r="L7477" i="121"/>
  <c r="Q7476" i="121"/>
  <c r="L7476" i="121"/>
  <c r="R7475" i="121"/>
  <c r="M7475" i="121"/>
  <c r="S7474" i="121"/>
  <c r="N7474" i="121"/>
  <c r="L7473" i="121"/>
  <c r="O7473" i="121"/>
  <c r="M7472" i="121"/>
  <c r="P7472" i="121"/>
  <c r="N7471" i="121"/>
  <c r="Q7471" i="121"/>
  <c r="M7463" i="121"/>
  <c r="O7456" i="121"/>
  <c r="L7447" i="121"/>
  <c r="P7442" i="121"/>
  <c r="R7442" i="121"/>
  <c r="O7435" i="121"/>
  <c r="O7428" i="121"/>
  <c r="P7427" i="121"/>
  <c r="Q7426" i="121"/>
  <c r="M7421" i="121"/>
  <c r="R7421" i="121"/>
  <c r="M7414" i="121"/>
  <c r="N7414" i="121"/>
  <c r="O7414" i="121"/>
  <c r="P7414" i="121"/>
  <c r="Q7414" i="121"/>
  <c r="R7414" i="121"/>
  <c r="S7414" i="121"/>
  <c r="N7413" i="121"/>
  <c r="O7413" i="121"/>
  <c r="P7413" i="121"/>
  <c r="Q7413" i="121"/>
  <c r="S7413" i="121"/>
  <c r="L7413" i="121"/>
  <c r="Q7412" i="121"/>
  <c r="L7412" i="121"/>
  <c r="R7411" i="121"/>
  <c r="M7411" i="121"/>
  <c r="S7410" i="121"/>
  <c r="N7410" i="121"/>
  <c r="L7409" i="121"/>
  <c r="O7409" i="121"/>
  <c r="M7408" i="121"/>
  <c r="P7408" i="121"/>
  <c r="N7407" i="121"/>
  <c r="Q7407" i="121"/>
  <c r="M7399" i="121"/>
  <c r="R7392" i="121"/>
  <c r="O7392" i="121"/>
  <c r="L7383" i="121"/>
  <c r="P7378" i="121"/>
  <c r="R7378" i="121"/>
  <c r="Q7362" i="121"/>
  <c r="M7350" i="121"/>
  <c r="N7350" i="121"/>
  <c r="O7350" i="121"/>
  <c r="P7350" i="121"/>
  <c r="Q7350" i="121"/>
  <c r="R7350" i="121"/>
  <c r="S7350" i="121"/>
  <c r="N7349" i="121"/>
  <c r="O7349" i="121"/>
  <c r="P7349" i="121"/>
  <c r="Q7349" i="121"/>
  <c r="S7349" i="121"/>
  <c r="L7349" i="121"/>
  <c r="Q7348" i="121"/>
  <c r="L7348" i="121"/>
  <c r="R7347" i="121"/>
  <c r="M7347" i="121"/>
  <c r="S7346" i="121"/>
  <c r="N7346" i="121"/>
  <c r="L7345" i="121"/>
  <c r="O7345" i="121"/>
  <c r="M7344" i="121"/>
  <c r="P7344" i="121"/>
  <c r="N7343" i="121"/>
  <c r="Q7343" i="121"/>
  <c r="M7335" i="121"/>
  <c r="O7328" i="121"/>
  <c r="R7314" i="121"/>
  <c r="M7293" i="121"/>
  <c r="R7293" i="121"/>
  <c r="M7286" i="121"/>
  <c r="N7286" i="121"/>
  <c r="O7286" i="121"/>
  <c r="P7286" i="121"/>
  <c r="Q7286" i="121"/>
  <c r="R7286" i="121"/>
  <c r="S7286" i="121"/>
  <c r="N7285" i="121"/>
  <c r="O7285" i="121"/>
  <c r="P7285" i="121"/>
  <c r="Q7285" i="121"/>
  <c r="S7285" i="121"/>
  <c r="L7285" i="121"/>
  <c r="M7271" i="121"/>
  <c r="R7264" i="121"/>
  <c r="O7264" i="121"/>
  <c r="Q7256" i="121"/>
  <c r="L7242" i="121"/>
  <c r="O7242" i="121"/>
  <c r="Q7242" i="121"/>
  <c r="R7242" i="121"/>
  <c r="M7242" i="121"/>
  <c r="N7235" i="121"/>
  <c r="O7235" i="121"/>
  <c r="P7235" i="121"/>
  <c r="Q7235" i="121"/>
  <c r="R7235" i="121"/>
  <c r="L7235" i="121"/>
  <c r="P7230" i="121"/>
  <c r="M7230" i="121"/>
  <c r="N7230" i="121"/>
  <c r="O7230" i="121"/>
  <c r="Q7230" i="121"/>
  <c r="S7230" i="121"/>
  <c r="N7222" i="121"/>
  <c r="S7222" i="121"/>
  <c r="P7221" i="121"/>
  <c r="L7220" i="121"/>
  <c r="M7216" i="121"/>
  <c r="R7216" i="121"/>
  <c r="O7214" i="121"/>
  <c r="L7213" i="121"/>
  <c r="M7210" i="121"/>
  <c r="N7210" i="121"/>
  <c r="Q7210" i="121"/>
  <c r="O7206" i="121"/>
  <c r="Q7200" i="121"/>
  <c r="N7124" i="121"/>
  <c r="O7124" i="121"/>
  <c r="P7124" i="121"/>
  <c r="Q7124" i="121"/>
  <c r="R7124" i="121"/>
  <c r="S7124" i="121"/>
  <c r="M7124" i="121"/>
  <c r="N7053" i="121"/>
  <c r="S7053" i="121"/>
  <c r="N6989" i="121"/>
  <c r="S6989" i="121"/>
  <c r="S6892" i="121"/>
  <c r="N6892" i="121"/>
  <c r="O6892" i="121"/>
  <c r="M6371" i="121"/>
  <c r="N6371" i="121"/>
  <c r="O6371" i="121"/>
  <c r="P6371" i="121"/>
  <c r="Q6371" i="121"/>
  <c r="R6371" i="121"/>
  <c r="S6371" i="121"/>
  <c r="R8287" i="121"/>
  <c r="O8282" i="121"/>
  <c r="R8279" i="121"/>
  <c r="O8274" i="121"/>
  <c r="R8271" i="121"/>
  <c r="O8266" i="121"/>
  <c r="R8263" i="121"/>
  <c r="O8258" i="121"/>
  <c r="R8255" i="121"/>
  <c r="O8250" i="121"/>
  <c r="R8247" i="121"/>
  <c r="M8244" i="121"/>
  <c r="N8243" i="121"/>
  <c r="O8242" i="121"/>
  <c r="P8241" i="121"/>
  <c r="Q8240" i="121"/>
  <c r="R8239" i="121"/>
  <c r="M8236" i="121"/>
  <c r="N8235" i="121"/>
  <c r="O8234" i="121"/>
  <c r="P8233" i="121"/>
  <c r="Q8232" i="121"/>
  <c r="R8231" i="121"/>
  <c r="M8228" i="121"/>
  <c r="N8227" i="121"/>
  <c r="O8226" i="121"/>
  <c r="P8225" i="121"/>
  <c r="Q8224" i="121"/>
  <c r="R8223" i="121"/>
  <c r="M8220" i="121"/>
  <c r="N8219" i="121"/>
  <c r="O8218" i="121"/>
  <c r="P8217" i="121"/>
  <c r="Q8216" i="121"/>
  <c r="R8215" i="121"/>
  <c r="M8212" i="121"/>
  <c r="N8211" i="121"/>
  <c r="O8210" i="121"/>
  <c r="P8209" i="121"/>
  <c r="Q8208" i="121"/>
  <c r="R8207" i="121"/>
  <c r="M8204" i="121"/>
  <c r="N8203" i="121"/>
  <c r="O8202" i="121"/>
  <c r="P8201" i="121"/>
  <c r="Q8200" i="121"/>
  <c r="R8199" i="121"/>
  <c r="M8196" i="121"/>
  <c r="N8195" i="121"/>
  <c r="O8194" i="121"/>
  <c r="P8193" i="121"/>
  <c r="Q8192" i="121"/>
  <c r="R8191" i="121"/>
  <c r="M8188" i="121"/>
  <c r="N8187" i="121"/>
  <c r="O8186" i="121"/>
  <c r="P8185" i="121"/>
  <c r="Q8184" i="121"/>
  <c r="R8183" i="121"/>
  <c r="M8180" i="121"/>
  <c r="N8179" i="121"/>
  <c r="O8178" i="121"/>
  <c r="P8177" i="121"/>
  <c r="Q8176" i="121"/>
  <c r="R8175" i="121"/>
  <c r="M8172" i="121"/>
  <c r="N8171" i="121"/>
  <c r="O8170" i="121"/>
  <c r="P8169" i="121"/>
  <c r="Q8168" i="121"/>
  <c r="R8167" i="121"/>
  <c r="M8164" i="121"/>
  <c r="N8163" i="121"/>
  <c r="O8162" i="121"/>
  <c r="P8161" i="121"/>
  <c r="Q8160" i="121"/>
  <c r="R8159" i="121"/>
  <c r="M8156" i="121"/>
  <c r="N8155" i="121"/>
  <c r="O8154" i="121"/>
  <c r="P8153" i="121"/>
  <c r="Q8152" i="121"/>
  <c r="R8151" i="121"/>
  <c r="M8148" i="121"/>
  <c r="N8147" i="121"/>
  <c r="O8146" i="121"/>
  <c r="P8145" i="121"/>
  <c r="Q8144" i="121"/>
  <c r="R8143" i="121"/>
  <c r="M8140" i="121"/>
  <c r="N8139" i="121"/>
  <c r="O8138" i="121"/>
  <c r="P8137" i="121"/>
  <c r="Q8136" i="121"/>
  <c r="R8135" i="121"/>
  <c r="M8132" i="121"/>
  <c r="N8131" i="121"/>
  <c r="O8130" i="121"/>
  <c r="P8129" i="121"/>
  <c r="Q8128" i="121"/>
  <c r="R8127" i="121"/>
  <c r="M8124" i="121"/>
  <c r="N8123" i="121"/>
  <c r="O8122" i="121"/>
  <c r="P8121" i="121"/>
  <c r="Q8120" i="121"/>
  <c r="R8119" i="121"/>
  <c r="M8116" i="121"/>
  <c r="N8115" i="121"/>
  <c r="O8114" i="121"/>
  <c r="P8113" i="121"/>
  <c r="Q8112" i="121"/>
  <c r="R8111" i="121"/>
  <c r="M8108" i="121"/>
  <c r="N8107" i="121"/>
  <c r="O8106" i="121"/>
  <c r="P8105" i="121"/>
  <c r="Q8104" i="121"/>
  <c r="R8103" i="121"/>
  <c r="M8100" i="121"/>
  <c r="N8099" i="121"/>
  <c r="O8098" i="121"/>
  <c r="P8097" i="121"/>
  <c r="Q8096" i="121"/>
  <c r="R8095" i="121"/>
  <c r="M8092" i="121"/>
  <c r="N8091" i="121"/>
  <c r="O8090" i="121"/>
  <c r="P8089" i="121"/>
  <c r="Q8088" i="121"/>
  <c r="R8087" i="121"/>
  <c r="M8084" i="121"/>
  <c r="N8083" i="121"/>
  <c r="O8082" i="121"/>
  <c r="P8081" i="121"/>
  <c r="Q8080" i="121"/>
  <c r="R8079" i="121"/>
  <c r="M8076" i="121"/>
  <c r="N8075" i="121"/>
  <c r="O8074" i="121"/>
  <c r="P8073" i="121"/>
  <c r="Q8072" i="121"/>
  <c r="R8071" i="121"/>
  <c r="M8068" i="121"/>
  <c r="N8067" i="121"/>
  <c r="O8066" i="121"/>
  <c r="P8065" i="121"/>
  <c r="Q8064" i="121"/>
  <c r="R8063" i="121"/>
  <c r="M8060" i="121"/>
  <c r="N8059" i="121"/>
  <c r="O8058" i="121"/>
  <c r="P8057" i="121"/>
  <c r="Q8056" i="121"/>
  <c r="R8055" i="121"/>
  <c r="M8052" i="121"/>
  <c r="N8051" i="121"/>
  <c r="O8050" i="121"/>
  <c r="P8049" i="121"/>
  <c r="Q8048" i="121"/>
  <c r="R8047" i="121"/>
  <c r="M8044" i="121"/>
  <c r="N8043" i="121"/>
  <c r="O8042" i="121"/>
  <c r="P8041" i="121"/>
  <c r="Q8040" i="121"/>
  <c r="R8039" i="121"/>
  <c r="M8036" i="121"/>
  <c r="N8035" i="121"/>
  <c r="O8034" i="121"/>
  <c r="P8033" i="121"/>
  <c r="Q8032" i="121"/>
  <c r="R8031" i="121"/>
  <c r="M8028" i="121"/>
  <c r="N8027" i="121"/>
  <c r="O8026" i="121"/>
  <c r="P8025" i="121"/>
  <c r="Q8024" i="121"/>
  <c r="R8023" i="121"/>
  <c r="M8020" i="121"/>
  <c r="N8019" i="121"/>
  <c r="O8018" i="121"/>
  <c r="P8017" i="121"/>
  <c r="Q8016" i="121"/>
  <c r="R8015" i="121"/>
  <c r="M8012" i="121"/>
  <c r="N8011" i="121"/>
  <c r="O8010" i="121"/>
  <c r="P8009" i="121"/>
  <c r="Q8008" i="121"/>
  <c r="R8007" i="121"/>
  <c r="M8004" i="121"/>
  <c r="N8003" i="121"/>
  <c r="O8002" i="121"/>
  <c r="P8001" i="121"/>
  <c r="Q8000" i="121"/>
  <c r="R7999" i="121"/>
  <c r="M7996" i="121"/>
  <c r="N7995" i="121"/>
  <c r="O7994" i="121"/>
  <c r="P7993" i="121"/>
  <c r="Q7992" i="121"/>
  <c r="R7991" i="121"/>
  <c r="M7988" i="121"/>
  <c r="N7987" i="121"/>
  <c r="O7986" i="121"/>
  <c r="P7985" i="121"/>
  <c r="Q7984" i="121"/>
  <c r="R7983" i="121"/>
  <c r="M7980" i="121"/>
  <c r="N7979" i="121"/>
  <c r="O7978" i="121"/>
  <c r="P7977" i="121"/>
  <c r="Q7976" i="121"/>
  <c r="R7975" i="121"/>
  <c r="M7972" i="121"/>
  <c r="N7971" i="121"/>
  <c r="O7970" i="121"/>
  <c r="P7969" i="121"/>
  <c r="Q7968" i="121"/>
  <c r="R7967" i="121"/>
  <c r="M7964" i="121"/>
  <c r="N7963" i="121"/>
  <c r="O7962" i="121"/>
  <c r="P7961" i="121"/>
  <c r="Q7960" i="121"/>
  <c r="R7959" i="121"/>
  <c r="M7956" i="121"/>
  <c r="N7955" i="121"/>
  <c r="O7954" i="121"/>
  <c r="P7953" i="121"/>
  <c r="Q7952" i="121"/>
  <c r="R7951" i="121"/>
  <c r="M7948" i="121"/>
  <c r="N7947" i="121"/>
  <c r="O7946" i="121"/>
  <c r="P7945" i="121"/>
  <c r="Q7944" i="121"/>
  <c r="R7943" i="121"/>
  <c r="M7940" i="121"/>
  <c r="N7939" i="121"/>
  <c r="O7938" i="121"/>
  <c r="P7937" i="121"/>
  <c r="Q7936" i="121"/>
  <c r="R7935" i="121"/>
  <c r="M7932" i="121"/>
  <c r="N7931" i="121"/>
  <c r="O7930" i="121"/>
  <c r="P7929" i="121"/>
  <c r="Q7928" i="121"/>
  <c r="R7927" i="121"/>
  <c r="M7924" i="121"/>
  <c r="N7923" i="121"/>
  <c r="O7922" i="121"/>
  <c r="P7921" i="121"/>
  <c r="Q7920" i="121"/>
  <c r="R7919" i="121"/>
  <c r="M7916" i="121"/>
  <c r="N7915" i="121"/>
  <c r="O7914" i="121"/>
  <c r="P7913" i="121"/>
  <c r="Q7912" i="121"/>
  <c r="R7911" i="121"/>
  <c r="M7908" i="121"/>
  <c r="N7907" i="121"/>
  <c r="O7906" i="121"/>
  <c r="P7905" i="121"/>
  <c r="Q7904" i="121"/>
  <c r="R7903" i="121"/>
  <c r="M7900" i="121"/>
  <c r="N7899" i="121"/>
  <c r="O7898" i="121"/>
  <c r="P7897" i="121"/>
  <c r="Q7896" i="121"/>
  <c r="R7895" i="121"/>
  <c r="M7892" i="121"/>
  <c r="N7891" i="121"/>
  <c r="O7890" i="121"/>
  <c r="P7889" i="121"/>
  <c r="Q7888" i="121"/>
  <c r="R7887" i="121"/>
  <c r="M7884" i="121"/>
  <c r="N7883" i="121"/>
  <c r="O7882" i="121"/>
  <c r="P7881" i="121"/>
  <c r="Q7880" i="121"/>
  <c r="R7879" i="121"/>
  <c r="M7876" i="121"/>
  <c r="N7875" i="121"/>
  <c r="O7874" i="121"/>
  <c r="P7873" i="121"/>
  <c r="Q7872" i="121"/>
  <c r="R7871" i="121"/>
  <c r="M7868" i="121"/>
  <c r="N7867" i="121"/>
  <c r="O7866" i="121"/>
  <c r="P7865" i="121"/>
  <c r="Q7864" i="121"/>
  <c r="R7863" i="121"/>
  <c r="M7860" i="121"/>
  <c r="N7859" i="121"/>
  <c r="O7858" i="121"/>
  <c r="P7857" i="121"/>
  <c r="Q7856" i="121"/>
  <c r="R7855" i="121"/>
  <c r="M7852" i="121"/>
  <c r="N7851" i="121"/>
  <c r="O7850" i="121"/>
  <c r="P7849" i="121"/>
  <c r="Q7848" i="121"/>
  <c r="R7847" i="121"/>
  <c r="M7844" i="121"/>
  <c r="N7843" i="121"/>
  <c r="O7842" i="121"/>
  <c r="P7841" i="121"/>
  <c r="Q7840" i="121"/>
  <c r="R7839" i="121"/>
  <c r="M7836" i="121"/>
  <c r="N7835" i="121"/>
  <c r="O7834" i="121"/>
  <c r="P7833" i="121"/>
  <c r="Q7832" i="121"/>
  <c r="R7831" i="121"/>
  <c r="M7828" i="121"/>
  <c r="N7827" i="121"/>
  <c r="O7826" i="121"/>
  <c r="P7825" i="121"/>
  <c r="Q7824" i="121"/>
  <c r="R7823" i="121"/>
  <c r="M7820" i="121"/>
  <c r="N7819" i="121"/>
  <c r="O7818" i="121"/>
  <c r="P7817" i="121"/>
  <c r="Q7816" i="121"/>
  <c r="R7815" i="121"/>
  <c r="M7812" i="121"/>
  <c r="N7811" i="121"/>
  <c r="O7810" i="121"/>
  <c r="P7809" i="121"/>
  <c r="Q7808" i="121"/>
  <c r="R7807" i="121"/>
  <c r="M7804" i="121"/>
  <c r="N7803" i="121"/>
  <c r="O7802" i="121"/>
  <c r="P7801" i="121"/>
  <c r="Q7800" i="121"/>
  <c r="R7799" i="121"/>
  <c r="M7796" i="121"/>
  <c r="N7795" i="121"/>
  <c r="O7794" i="121"/>
  <c r="P7793" i="121"/>
  <c r="Q7792" i="121"/>
  <c r="R7791" i="121"/>
  <c r="M7788" i="121"/>
  <c r="N7787" i="121"/>
  <c r="O7786" i="121"/>
  <c r="P7785" i="121"/>
  <c r="Q7784" i="121"/>
  <c r="R7783" i="121"/>
  <c r="M7780" i="121"/>
  <c r="N7779" i="121"/>
  <c r="O7778" i="121"/>
  <c r="P7777" i="121"/>
  <c r="Q7776" i="121"/>
  <c r="R7775" i="121"/>
  <c r="M7772" i="121"/>
  <c r="N7771" i="121"/>
  <c r="O7770" i="121"/>
  <c r="P7769" i="121"/>
  <c r="Q7768" i="121"/>
  <c r="R7767" i="121"/>
  <c r="M7764" i="121"/>
  <c r="N7763" i="121"/>
  <c r="O7762" i="121"/>
  <c r="P7761" i="121"/>
  <c r="Q7760" i="121"/>
  <c r="R7759" i="121"/>
  <c r="M7756" i="121"/>
  <c r="N7755" i="121"/>
  <c r="O7754" i="121"/>
  <c r="P7753" i="121"/>
  <c r="Q7752" i="121"/>
  <c r="R7751" i="121"/>
  <c r="M7748" i="121"/>
  <c r="N7747" i="121"/>
  <c r="O7746" i="121"/>
  <c r="P7745" i="121"/>
  <c r="Q7744" i="121"/>
  <c r="R7743" i="121"/>
  <c r="M7740" i="121"/>
  <c r="N7739" i="121"/>
  <c r="O7738" i="121"/>
  <c r="P7737" i="121"/>
  <c r="Q7736" i="121"/>
  <c r="R7735" i="121"/>
  <c r="M7732" i="121"/>
  <c r="N7731" i="121"/>
  <c r="O7730" i="121"/>
  <c r="P7729" i="121"/>
  <c r="Q7728" i="121"/>
  <c r="R7727" i="121"/>
  <c r="M7724" i="121"/>
  <c r="N7723" i="121"/>
  <c r="O7722" i="121"/>
  <c r="P7721" i="121"/>
  <c r="Q7720" i="121"/>
  <c r="R7719" i="121"/>
  <c r="M7716" i="121"/>
  <c r="N7715" i="121"/>
  <c r="O7714" i="121"/>
  <c r="P7713" i="121"/>
  <c r="Q7712" i="121"/>
  <c r="R7711" i="121"/>
  <c r="M7708" i="121"/>
  <c r="N7707" i="121"/>
  <c r="O7706" i="121"/>
  <c r="P7705" i="121"/>
  <c r="Q7704" i="121"/>
  <c r="R7703" i="121"/>
  <c r="M7700" i="121"/>
  <c r="N7699" i="121"/>
  <c r="O7698" i="121"/>
  <c r="P7697" i="121"/>
  <c r="Q7696" i="121"/>
  <c r="R7695" i="121"/>
  <c r="M7692" i="121"/>
  <c r="N7691" i="121"/>
  <c r="O7690" i="121"/>
  <c r="P7689" i="121"/>
  <c r="Q7688" i="121"/>
  <c r="R7687" i="121"/>
  <c r="M7684" i="121"/>
  <c r="N7683" i="121"/>
  <c r="O7682" i="121"/>
  <c r="P7681" i="121"/>
  <c r="Q7680" i="121"/>
  <c r="R7679" i="121"/>
  <c r="M7676" i="121"/>
  <c r="N7675" i="121"/>
  <c r="O7674" i="121"/>
  <c r="P7673" i="121"/>
  <c r="Q7672" i="121"/>
  <c r="R7671" i="121"/>
  <c r="M7668" i="121"/>
  <c r="N7667" i="121"/>
  <c r="O7666" i="121"/>
  <c r="P7665" i="121"/>
  <c r="Q7664" i="121"/>
  <c r="R7663" i="121"/>
  <c r="M7660" i="121"/>
  <c r="N7659" i="121"/>
  <c r="O7658" i="121"/>
  <c r="P7657" i="121"/>
  <c r="Q7656" i="121"/>
  <c r="R7655" i="121"/>
  <c r="M7652" i="121"/>
  <c r="N7651" i="121"/>
  <c r="O7650" i="121"/>
  <c r="P7649" i="121"/>
  <c r="Q7648" i="121"/>
  <c r="R7647" i="121"/>
  <c r="M7644" i="121"/>
  <c r="N7643" i="121"/>
  <c r="O7642" i="121"/>
  <c r="P7641" i="121"/>
  <c r="Q7640" i="121"/>
  <c r="R7639" i="121"/>
  <c r="M7636" i="121"/>
  <c r="N7635" i="121"/>
  <c r="O7634" i="121"/>
  <c r="P7633" i="121"/>
  <c r="Q7632" i="121"/>
  <c r="R7631" i="121"/>
  <c r="M7628" i="121"/>
  <c r="N7627" i="121"/>
  <c r="O7626" i="121"/>
  <c r="P7625" i="121"/>
  <c r="Q7624" i="121"/>
  <c r="R7623" i="121"/>
  <c r="M7620" i="121"/>
  <c r="N7619" i="121"/>
  <c r="O7618" i="121"/>
  <c r="P7617" i="121"/>
  <c r="Q7616" i="121"/>
  <c r="R7615" i="121"/>
  <c r="M7612" i="121"/>
  <c r="N7611" i="121"/>
  <c r="O7610" i="121"/>
  <c r="P7609" i="121"/>
  <c r="Q7608" i="121"/>
  <c r="R7607" i="121"/>
  <c r="M7604" i="121"/>
  <c r="N7603" i="121"/>
  <c r="O7602" i="121"/>
  <c r="P7601" i="121"/>
  <c r="Q7600" i="121"/>
  <c r="R7599" i="121"/>
  <c r="M7596" i="121"/>
  <c r="N7595" i="121"/>
  <c r="O7594" i="121"/>
  <c r="P7593" i="121"/>
  <c r="Q7592" i="121"/>
  <c r="R7591" i="121"/>
  <c r="M7588" i="121"/>
  <c r="N7587" i="121"/>
  <c r="O7586" i="121"/>
  <c r="P7585" i="121"/>
  <c r="Q7584" i="121"/>
  <c r="R7583" i="121"/>
  <c r="M7580" i="121"/>
  <c r="N7579" i="121"/>
  <c r="O7578" i="121"/>
  <c r="P7577" i="121"/>
  <c r="Q7576" i="121"/>
  <c r="R7575" i="121"/>
  <c r="M7572" i="121"/>
  <c r="N7571" i="121"/>
  <c r="O7570" i="121"/>
  <c r="P7569" i="121"/>
  <c r="Q7568" i="121"/>
  <c r="R7567" i="121"/>
  <c r="M7564" i="121"/>
  <c r="N7563" i="121"/>
  <c r="O7562" i="121"/>
  <c r="P7561" i="121"/>
  <c r="Q7560" i="121"/>
  <c r="R7559" i="121"/>
  <c r="M7556" i="121"/>
  <c r="N7555" i="121"/>
  <c r="O7554" i="121"/>
  <c r="P7553" i="121"/>
  <c r="Q7552" i="121"/>
  <c r="R7551" i="121"/>
  <c r="M7548" i="121"/>
  <c r="N7547" i="121"/>
  <c r="O7546" i="121"/>
  <c r="P7545" i="121"/>
  <c r="Q7544" i="121"/>
  <c r="R7543" i="121"/>
  <c r="M7540" i="121"/>
  <c r="N7539" i="121"/>
  <c r="O7538" i="121"/>
  <c r="P7537" i="121"/>
  <c r="Q7536" i="121"/>
  <c r="R7535" i="121"/>
  <c r="M7532" i="121"/>
  <c r="N7531" i="121"/>
  <c r="O7530" i="121"/>
  <c r="P7529" i="121"/>
  <c r="Q7528" i="121"/>
  <c r="R7527" i="121"/>
  <c r="M7524" i="121"/>
  <c r="N7523" i="121"/>
  <c r="O7522" i="121"/>
  <c r="P7521" i="121"/>
  <c r="Q7520" i="121"/>
  <c r="R7519" i="121"/>
  <c r="M7516" i="121"/>
  <c r="N7515" i="121"/>
  <c r="O7514" i="121"/>
  <c r="P7513" i="121"/>
  <c r="Q7512" i="121"/>
  <c r="R7511" i="121"/>
  <c r="M7508" i="121"/>
  <c r="N7507" i="121"/>
  <c r="O7506" i="121"/>
  <c r="P7505" i="121"/>
  <c r="Q7504" i="121"/>
  <c r="R7503" i="121"/>
  <c r="M7500" i="121"/>
  <c r="N7499" i="121"/>
  <c r="O7498" i="121"/>
  <c r="P7497" i="121"/>
  <c r="Q7496" i="121"/>
  <c r="R7495" i="121"/>
  <c r="M7492" i="121"/>
  <c r="N7491" i="121"/>
  <c r="O7490" i="121"/>
  <c r="P7489" i="121"/>
  <c r="Q7488" i="121"/>
  <c r="R7487" i="121"/>
  <c r="M7484" i="121"/>
  <c r="N7483" i="121"/>
  <c r="O7482" i="121"/>
  <c r="P7481" i="121"/>
  <c r="Q7480" i="121"/>
  <c r="R7479" i="121"/>
  <c r="M7476" i="121"/>
  <c r="N7475" i="121"/>
  <c r="O7474" i="121"/>
  <c r="P7473" i="121"/>
  <c r="Q7472" i="121"/>
  <c r="R7471" i="121"/>
  <c r="M7468" i="121"/>
  <c r="N7467" i="121"/>
  <c r="O7466" i="121"/>
  <c r="P7465" i="121"/>
  <c r="Q7464" i="121"/>
  <c r="R7463" i="121"/>
  <c r="M7460" i="121"/>
  <c r="N7459" i="121"/>
  <c r="O7458" i="121"/>
  <c r="P7457" i="121"/>
  <c r="Q7456" i="121"/>
  <c r="R7455" i="121"/>
  <c r="M7452" i="121"/>
  <c r="N7451" i="121"/>
  <c r="O7450" i="121"/>
  <c r="P7449" i="121"/>
  <c r="Q7448" i="121"/>
  <c r="R7447" i="121"/>
  <c r="M7444" i="121"/>
  <c r="N7443" i="121"/>
  <c r="O7442" i="121"/>
  <c r="P7441" i="121"/>
  <c r="Q7440" i="121"/>
  <c r="R7439" i="121"/>
  <c r="M7436" i="121"/>
  <c r="N7435" i="121"/>
  <c r="O7434" i="121"/>
  <c r="P7433" i="121"/>
  <c r="Q7432" i="121"/>
  <c r="R7431" i="121"/>
  <c r="M7428" i="121"/>
  <c r="N7427" i="121"/>
  <c r="O7426" i="121"/>
  <c r="P7425" i="121"/>
  <c r="Q7424" i="121"/>
  <c r="R7423" i="121"/>
  <c r="M7420" i="121"/>
  <c r="N7419" i="121"/>
  <c r="O7418" i="121"/>
  <c r="P7417" i="121"/>
  <c r="Q7416" i="121"/>
  <c r="R7415" i="121"/>
  <c r="M7412" i="121"/>
  <c r="N7411" i="121"/>
  <c r="O7410" i="121"/>
  <c r="P7409" i="121"/>
  <c r="Q7408" i="121"/>
  <c r="R7407" i="121"/>
  <c r="M7404" i="121"/>
  <c r="N7403" i="121"/>
  <c r="O7402" i="121"/>
  <c r="P7401" i="121"/>
  <c r="Q7400" i="121"/>
  <c r="R7399" i="121"/>
  <c r="M7396" i="121"/>
  <c r="N7395" i="121"/>
  <c r="O7394" i="121"/>
  <c r="P7393" i="121"/>
  <c r="Q7392" i="121"/>
  <c r="R7391" i="121"/>
  <c r="M7388" i="121"/>
  <c r="N7387" i="121"/>
  <c r="O7386" i="121"/>
  <c r="P7385" i="121"/>
  <c r="Q7384" i="121"/>
  <c r="R7383" i="121"/>
  <c r="M7380" i="121"/>
  <c r="N7379" i="121"/>
  <c r="O7378" i="121"/>
  <c r="P7377" i="121"/>
  <c r="Q7376" i="121"/>
  <c r="R7375" i="121"/>
  <c r="M7372" i="121"/>
  <c r="N7371" i="121"/>
  <c r="O7370" i="121"/>
  <c r="P7369" i="121"/>
  <c r="Q7368" i="121"/>
  <c r="R7367" i="121"/>
  <c r="M7364" i="121"/>
  <c r="N7363" i="121"/>
  <c r="O7362" i="121"/>
  <c r="P7361" i="121"/>
  <c r="Q7360" i="121"/>
  <c r="R7359" i="121"/>
  <c r="M7356" i="121"/>
  <c r="N7355" i="121"/>
  <c r="O7354" i="121"/>
  <c r="P7353" i="121"/>
  <c r="Q7352" i="121"/>
  <c r="R7351" i="121"/>
  <c r="M7348" i="121"/>
  <c r="N7347" i="121"/>
  <c r="O7346" i="121"/>
  <c r="P7345" i="121"/>
  <c r="Q7344" i="121"/>
  <c r="R7343" i="121"/>
  <c r="M7340" i="121"/>
  <c r="N7339" i="121"/>
  <c r="O7338" i="121"/>
  <c r="P7337" i="121"/>
  <c r="Q7336" i="121"/>
  <c r="R7335" i="121"/>
  <c r="M7332" i="121"/>
  <c r="N7331" i="121"/>
  <c r="O7330" i="121"/>
  <c r="P7329" i="121"/>
  <c r="Q7328" i="121"/>
  <c r="R7327" i="121"/>
  <c r="M7324" i="121"/>
  <c r="N7323" i="121"/>
  <c r="O7322" i="121"/>
  <c r="P7321" i="121"/>
  <c r="Q7320" i="121"/>
  <c r="R7319" i="121"/>
  <c r="M7316" i="121"/>
  <c r="N7315" i="121"/>
  <c r="O7314" i="121"/>
  <c r="P7313" i="121"/>
  <c r="Q7312" i="121"/>
  <c r="R7311" i="121"/>
  <c r="M7308" i="121"/>
  <c r="N7307" i="121"/>
  <c r="O7306" i="121"/>
  <c r="P7305" i="121"/>
  <c r="Q7304" i="121"/>
  <c r="R7303" i="121"/>
  <c r="M7300" i="121"/>
  <c r="N7299" i="121"/>
  <c r="O7298" i="121"/>
  <c r="P7297" i="121"/>
  <c r="Q7296" i="121"/>
  <c r="R7295" i="121"/>
  <c r="M7292" i="121"/>
  <c r="N7291" i="121"/>
  <c r="O7290" i="121"/>
  <c r="P7289" i="121"/>
  <c r="Q7288" i="121"/>
  <c r="R7287" i="121"/>
  <c r="M7284" i="121"/>
  <c r="N7283" i="121"/>
  <c r="O7282" i="121"/>
  <c r="P7281" i="121"/>
  <c r="Q7280" i="121"/>
  <c r="R7279" i="121"/>
  <c r="M7276" i="121"/>
  <c r="N7275" i="121"/>
  <c r="O7274" i="121"/>
  <c r="P7273" i="121"/>
  <c r="Q7272" i="121"/>
  <c r="R7271" i="121"/>
  <c r="M7268" i="121"/>
  <c r="N7267" i="121"/>
  <c r="O7266" i="121"/>
  <c r="P7265" i="121"/>
  <c r="Q7264" i="121"/>
  <c r="R7263" i="121"/>
  <c r="M7260" i="121"/>
  <c r="N7259" i="121"/>
  <c r="N7255" i="121"/>
  <c r="N7254" i="121"/>
  <c r="N7253" i="121"/>
  <c r="N7252" i="121"/>
  <c r="N7251" i="121"/>
  <c r="L7250" i="121"/>
  <c r="M7248" i="121"/>
  <c r="L7241" i="121"/>
  <c r="M7241" i="121"/>
  <c r="N7240" i="121"/>
  <c r="O7239" i="121"/>
  <c r="P7238" i="121"/>
  <c r="Q7237" i="121"/>
  <c r="R7236" i="121"/>
  <c r="S7235" i="121"/>
  <c r="R7219" i="121"/>
  <c r="Q7212" i="121"/>
  <c r="Q7211" i="121"/>
  <c r="P7204" i="121"/>
  <c r="P7203" i="121"/>
  <c r="P7199" i="121"/>
  <c r="O7198" i="121"/>
  <c r="P7198" i="121"/>
  <c r="S7198" i="121"/>
  <c r="S7193" i="121"/>
  <c r="N7193" i="121"/>
  <c r="S7191" i="121"/>
  <c r="O7189" i="121"/>
  <c r="P7189" i="121"/>
  <c r="R7189" i="121"/>
  <c r="L7189" i="121"/>
  <c r="R7187" i="121"/>
  <c r="N7180" i="121"/>
  <c r="O7180" i="121"/>
  <c r="P7180" i="121"/>
  <c r="Q7180" i="121"/>
  <c r="R7180" i="121"/>
  <c r="S7180" i="121"/>
  <c r="M7180" i="121"/>
  <c r="O7179" i="121"/>
  <c r="P7179" i="121"/>
  <c r="Q7179" i="121"/>
  <c r="L7179" i="121"/>
  <c r="P7178" i="121"/>
  <c r="Q7178" i="121"/>
  <c r="R7178" i="121"/>
  <c r="M7178" i="121"/>
  <c r="Q7177" i="121"/>
  <c r="R7177" i="121"/>
  <c r="S7177" i="121"/>
  <c r="N7177" i="121"/>
  <c r="R7176" i="121"/>
  <c r="S7176" i="121"/>
  <c r="L7176" i="121"/>
  <c r="O7176" i="121"/>
  <c r="S7175" i="121"/>
  <c r="L7175" i="121"/>
  <c r="L7174" i="121"/>
  <c r="M7174" i="121"/>
  <c r="M7173" i="121"/>
  <c r="N7173" i="121"/>
  <c r="M7151" i="121"/>
  <c r="L7150" i="121"/>
  <c r="M7144" i="121"/>
  <c r="M7137" i="121"/>
  <c r="R7123" i="121"/>
  <c r="S7122" i="121"/>
  <c r="L7121" i="121"/>
  <c r="N7116" i="121"/>
  <c r="O7116" i="121"/>
  <c r="P7116" i="121"/>
  <c r="Q7116" i="121"/>
  <c r="R7116" i="121"/>
  <c r="S7116" i="121"/>
  <c r="M7116" i="121"/>
  <c r="O7115" i="121"/>
  <c r="P7115" i="121"/>
  <c r="Q7115" i="121"/>
  <c r="L7115" i="121"/>
  <c r="P7114" i="121"/>
  <c r="Q7114" i="121"/>
  <c r="R7114" i="121"/>
  <c r="M7114" i="121"/>
  <c r="Q7113" i="121"/>
  <c r="R7113" i="121"/>
  <c r="S7113" i="121"/>
  <c r="N7113" i="121"/>
  <c r="R7112" i="121"/>
  <c r="S7112" i="121"/>
  <c r="L7112" i="121"/>
  <c r="O7112" i="121"/>
  <c r="Q7101" i="121"/>
  <c r="N7094" i="121"/>
  <c r="O7093" i="121"/>
  <c r="Q7087" i="121"/>
  <c r="S7087" i="121"/>
  <c r="L7086" i="121"/>
  <c r="M7085" i="121"/>
  <c r="M7080" i="121"/>
  <c r="M7073" i="121"/>
  <c r="S7059" i="121"/>
  <c r="L7058" i="121"/>
  <c r="N7052" i="121"/>
  <c r="O7052" i="121"/>
  <c r="P7052" i="121"/>
  <c r="Q7052" i="121"/>
  <c r="R7052" i="121"/>
  <c r="S7052" i="121"/>
  <c r="M7052" i="121"/>
  <c r="O7051" i="121"/>
  <c r="P7051" i="121"/>
  <c r="Q7051" i="121"/>
  <c r="R7051" i="121"/>
  <c r="L7051" i="121"/>
  <c r="N7051" i="121"/>
  <c r="P7050" i="121"/>
  <c r="Q7050" i="121"/>
  <c r="R7050" i="121"/>
  <c r="S7050" i="121"/>
  <c r="M7050" i="121"/>
  <c r="O7050" i="121"/>
  <c r="Q7049" i="121"/>
  <c r="R7049" i="121"/>
  <c r="S7049" i="121"/>
  <c r="L7049" i="121"/>
  <c r="N7049" i="121"/>
  <c r="P7049" i="121"/>
  <c r="R7048" i="121"/>
  <c r="S7048" i="121"/>
  <c r="L7048" i="121"/>
  <c r="M7021" i="121"/>
  <c r="M7016" i="121"/>
  <c r="M7009" i="121"/>
  <c r="S6995" i="121"/>
  <c r="L6994" i="121"/>
  <c r="N6988" i="121"/>
  <c r="O6988" i="121"/>
  <c r="P6988" i="121"/>
  <c r="Q6988" i="121"/>
  <c r="R6988" i="121"/>
  <c r="S6988" i="121"/>
  <c r="M6988" i="121"/>
  <c r="O6987" i="121"/>
  <c r="P6987" i="121"/>
  <c r="Q6987" i="121"/>
  <c r="R6987" i="121"/>
  <c r="L6987" i="121"/>
  <c r="N6987" i="121"/>
  <c r="P6986" i="121"/>
  <c r="Q6986" i="121"/>
  <c r="R6986" i="121"/>
  <c r="S6986" i="121"/>
  <c r="M6986" i="121"/>
  <c r="O6986" i="121"/>
  <c r="Q6985" i="121"/>
  <c r="R6985" i="121"/>
  <c r="S6985" i="121"/>
  <c r="L6985" i="121"/>
  <c r="P6985" i="121"/>
  <c r="R6984" i="121"/>
  <c r="S6984" i="121"/>
  <c r="L6984" i="121"/>
  <c r="S6973" i="121"/>
  <c r="Q6973" i="121"/>
  <c r="S6959" i="121"/>
  <c r="L6958" i="121"/>
  <c r="R6952" i="121"/>
  <c r="M6945" i="121"/>
  <c r="O6937" i="121"/>
  <c r="P6937" i="121"/>
  <c r="Q6937" i="121"/>
  <c r="R6937" i="121"/>
  <c r="L6937" i="121"/>
  <c r="N6937" i="121"/>
  <c r="S6932" i="121"/>
  <c r="Q6931" i="121"/>
  <c r="N6931" i="121"/>
  <c r="O6931" i="121"/>
  <c r="P6931" i="121"/>
  <c r="R6931" i="121"/>
  <c r="M6931" i="121"/>
  <c r="N6928" i="121"/>
  <c r="R6924" i="121"/>
  <c r="N6923" i="121"/>
  <c r="S6923" i="121"/>
  <c r="Q6918" i="121"/>
  <c r="M6917" i="121"/>
  <c r="R6917" i="121"/>
  <c r="P6915" i="121"/>
  <c r="P6912" i="121"/>
  <c r="L6911" i="121"/>
  <c r="Q6911" i="121"/>
  <c r="S6909" i="121"/>
  <c r="M6908" i="121"/>
  <c r="R6903" i="121"/>
  <c r="S6902" i="121"/>
  <c r="N6901" i="121"/>
  <c r="R6897" i="121"/>
  <c r="M6897" i="121"/>
  <c r="Q6896" i="121"/>
  <c r="R6895" i="121"/>
  <c r="L6892" i="121"/>
  <c r="S6891" i="121"/>
  <c r="N6891" i="121"/>
  <c r="R6885" i="121"/>
  <c r="M6885" i="121"/>
  <c r="S6866" i="121"/>
  <c r="S6865" i="121"/>
  <c r="N6865" i="121"/>
  <c r="O6865" i="121"/>
  <c r="P6865" i="121"/>
  <c r="Q6865" i="121"/>
  <c r="R6865" i="121"/>
  <c r="M6865" i="121"/>
  <c r="Q6852" i="121"/>
  <c r="M6851" i="121"/>
  <c r="R6851" i="121"/>
  <c r="P6846" i="121"/>
  <c r="L6845" i="121"/>
  <c r="Q6845" i="121"/>
  <c r="M6840" i="121"/>
  <c r="O6832" i="121"/>
  <c r="P6832" i="121"/>
  <c r="Q6830" i="121"/>
  <c r="N6801" i="121"/>
  <c r="O6801" i="121"/>
  <c r="R6801" i="121"/>
  <c r="N6754" i="121"/>
  <c r="O6754" i="121"/>
  <c r="Q6754" i="121"/>
  <c r="L6754" i="121"/>
  <c r="M6754" i="121"/>
  <c r="P6688" i="121"/>
  <c r="S6688" i="121"/>
  <c r="N6688" i="121"/>
  <c r="O6688" i="121"/>
  <c r="L6620" i="121"/>
  <c r="S6620" i="121"/>
  <c r="S6557" i="121"/>
  <c r="N6557" i="121"/>
  <c r="R6557" i="121"/>
  <c r="O6497" i="121"/>
  <c r="P6497" i="121"/>
  <c r="R6497" i="121"/>
  <c r="M6497" i="121"/>
  <c r="N6497" i="121"/>
  <c r="L6428" i="121"/>
  <c r="S6428" i="121"/>
  <c r="L6364" i="121"/>
  <c r="O6364" i="121"/>
  <c r="S6364" i="121"/>
  <c r="L6300" i="121"/>
  <c r="O6300" i="121"/>
  <c r="S6300" i="121"/>
  <c r="N6242" i="121"/>
  <c r="O6242" i="121"/>
  <c r="Q6242" i="121"/>
  <c r="L6242" i="121"/>
  <c r="M6242" i="121"/>
  <c r="N6178" i="121"/>
  <c r="O6178" i="121"/>
  <c r="Q6178" i="121"/>
  <c r="L6178" i="121"/>
  <c r="M6178" i="121"/>
  <c r="O6108" i="121"/>
  <c r="S6108" i="121"/>
  <c r="M6051" i="121"/>
  <c r="N6051" i="121"/>
  <c r="O6051" i="121"/>
  <c r="P6051" i="121"/>
  <c r="Q6051" i="121"/>
  <c r="R6051" i="121"/>
  <c r="S6051" i="121"/>
  <c r="N5981" i="121"/>
  <c r="R5981" i="121"/>
  <c r="P5893" i="121"/>
  <c r="S5893" i="121"/>
  <c r="R5861" i="121"/>
  <c r="L5861" i="121"/>
  <c r="O5861" i="121"/>
  <c r="P5861" i="121"/>
  <c r="Q5741" i="121"/>
  <c r="L5741" i="121"/>
  <c r="P5741" i="121"/>
  <c r="O8145" i="121"/>
  <c r="P8144" i="121"/>
  <c r="Q8143" i="121"/>
  <c r="O8137" i="121"/>
  <c r="P8136" i="121"/>
  <c r="Q8135" i="121"/>
  <c r="O8129" i="121"/>
  <c r="P8128" i="121"/>
  <c r="Q8127" i="121"/>
  <c r="O8121" i="121"/>
  <c r="P8120" i="121"/>
  <c r="Q8119" i="121"/>
  <c r="O8113" i="121"/>
  <c r="P8112" i="121"/>
  <c r="Q8111" i="121"/>
  <c r="O7833" i="121"/>
  <c r="P7832" i="121"/>
  <c r="Q7831" i="121"/>
  <c r="O7825" i="121"/>
  <c r="P7824" i="121"/>
  <c r="Q7823" i="121"/>
  <c r="O7817" i="121"/>
  <c r="P7816" i="121"/>
  <c r="Q7815" i="121"/>
  <c r="O7809" i="121"/>
  <c r="P7808" i="121"/>
  <c r="Q7807" i="121"/>
  <c r="O7801" i="121"/>
  <c r="P7800" i="121"/>
  <c r="Q7799" i="121"/>
  <c r="O7497" i="121"/>
  <c r="P7496" i="121"/>
  <c r="Q7495" i="121"/>
  <c r="O7489" i="121"/>
  <c r="P7488" i="121"/>
  <c r="Q7487" i="121"/>
  <c r="L7258" i="121"/>
  <c r="M7249" i="121"/>
  <c r="O7247" i="121"/>
  <c r="P7246" i="121"/>
  <c r="Q7245" i="121"/>
  <c r="R7244" i="121"/>
  <c r="S7243" i="121"/>
  <c r="R7226" i="121"/>
  <c r="R7225" i="121"/>
  <c r="R7223" i="121"/>
  <c r="R7222" i="121"/>
  <c r="R7221" i="121"/>
  <c r="Q7220" i="121"/>
  <c r="Q7219" i="121"/>
  <c r="Q7218" i="121"/>
  <c r="Q7215" i="121"/>
  <c r="Q7214" i="121"/>
  <c r="P7213" i="121"/>
  <c r="P7212" i="121"/>
  <c r="P7211" i="121"/>
  <c r="P7209" i="121"/>
  <c r="P7207" i="121"/>
  <c r="O7205" i="121"/>
  <c r="O7204" i="121"/>
  <c r="O7203" i="121"/>
  <c r="L7193" i="121"/>
  <c r="Q7189" i="121"/>
  <c r="R7186" i="121"/>
  <c r="M7186" i="121"/>
  <c r="N7172" i="121"/>
  <c r="O7172" i="121"/>
  <c r="P7172" i="121"/>
  <c r="Q7172" i="121"/>
  <c r="R7172" i="121"/>
  <c r="S7172" i="121"/>
  <c r="M7172" i="121"/>
  <c r="O7171" i="121"/>
  <c r="P7171" i="121"/>
  <c r="Q7171" i="121"/>
  <c r="L7171" i="121"/>
  <c r="P7170" i="121"/>
  <c r="Q7170" i="121"/>
  <c r="R7170" i="121"/>
  <c r="M7170" i="121"/>
  <c r="Q7169" i="121"/>
  <c r="R7169" i="121"/>
  <c r="S7169" i="121"/>
  <c r="N7169" i="121"/>
  <c r="R7168" i="121"/>
  <c r="S7168" i="121"/>
  <c r="L7168" i="121"/>
  <c r="O7168" i="121"/>
  <c r="S7167" i="121"/>
  <c r="L7167" i="121"/>
  <c r="L7166" i="121"/>
  <c r="M7166" i="121"/>
  <c r="M7165" i="121"/>
  <c r="N7165" i="121"/>
  <c r="S7143" i="121"/>
  <c r="L7142" i="121"/>
  <c r="M7141" i="121"/>
  <c r="M7136" i="121"/>
  <c r="M7129" i="121"/>
  <c r="R7115" i="121"/>
  <c r="S7114" i="121"/>
  <c r="L7113" i="121"/>
  <c r="N7108" i="121"/>
  <c r="O7108" i="121"/>
  <c r="P7108" i="121"/>
  <c r="Q7108" i="121"/>
  <c r="R7108" i="121"/>
  <c r="S7108" i="121"/>
  <c r="M7108" i="121"/>
  <c r="O7107" i="121"/>
  <c r="P7107" i="121"/>
  <c r="Q7107" i="121"/>
  <c r="L7107" i="121"/>
  <c r="P7106" i="121"/>
  <c r="Q7106" i="121"/>
  <c r="R7106" i="121"/>
  <c r="M7106" i="121"/>
  <c r="Q7105" i="121"/>
  <c r="R7105" i="121"/>
  <c r="S7105" i="121"/>
  <c r="N7105" i="121"/>
  <c r="R7104" i="121"/>
  <c r="S7104" i="121"/>
  <c r="L7104" i="121"/>
  <c r="O7104" i="121"/>
  <c r="Q7093" i="121"/>
  <c r="Q7079" i="121"/>
  <c r="S7079" i="121"/>
  <c r="L7078" i="121"/>
  <c r="M7077" i="121"/>
  <c r="M7072" i="121"/>
  <c r="M7065" i="121"/>
  <c r="M7051" i="121"/>
  <c r="S7051" i="121"/>
  <c r="L7050" i="121"/>
  <c r="N7044" i="121"/>
  <c r="O7044" i="121"/>
  <c r="P7044" i="121"/>
  <c r="Q7044" i="121"/>
  <c r="R7044" i="121"/>
  <c r="S7044" i="121"/>
  <c r="M7044" i="121"/>
  <c r="O7043" i="121"/>
  <c r="P7043" i="121"/>
  <c r="Q7043" i="121"/>
  <c r="R7043" i="121"/>
  <c r="L7043" i="121"/>
  <c r="N7043" i="121"/>
  <c r="P7042" i="121"/>
  <c r="Q7042" i="121"/>
  <c r="R7042" i="121"/>
  <c r="S7042" i="121"/>
  <c r="M7042" i="121"/>
  <c r="O7042" i="121"/>
  <c r="Q7041" i="121"/>
  <c r="R7041" i="121"/>
  <c r="S7041" i="121"/>
  <c r="L7041" i="121"/>
  <c r="N7041" i="121"/>
  <c r="P7041" i="121"/>
  <c r="R7040" i="121"/>
  <c r="S7040" i="121"/>
  <c r="L7040" i="121"/>
  <c r="Q7029" i="121"/>
  <c r="Q7015" i="121"/>
  <c r="S7015" i="121"/>
  <c r="L7014" i="121"/>
  <c r="M7013" i="121"/>
  <c r="M7008" i="121"/>
  <c r="M7001" i="121"/>
  <c r="N6980" i="121"/>
  <c r="O6980" i="121"/>
  <c r="P6980" i="121"/>
  <c r="Q6980" i="121"/>
  <c r="R6980" i="121"/>
  <c r="S6980" i="121"/>
  <c r="M6980" i="121"/>
  <c r="O6979" i="121"/>
  <c r="P6979" i="121"/>
  <c r="Q6979" i="121"/>
  <c r="R6979" i="121"/>
  <c r="L6979" i="121"/>
  <c r="N6979" i="121"/>
  <c r="P6978" i="121"/>
  <c r="Q6978" i="121"/>
  <c r="R6978" i="121"/>
  <c r="S6978" i="121"/>
  <c r="M6978" i="121"/>
  <c r="O6978" i="121"/>
  <c r="Q6977" i="121"/>
  <c r="R6977" i="121"/>
  <c r="S6977" i="121"/>
  <c r="L6977" i="121"/>
  <c r="P6977" i="121"/>
  <c r="S6976" i="121"/>
  <c r="L6976" i="121"/>
  <c r="R6944" i="121"/>
  <c r="R6930" i="121"/>
  <c r="N6930" i="121"/>
  <c r="O6930" i="121"/>
  <c r="P6930" i="121"/>
  <c r="Q6930" i="121"/>
  <c r="M6930" i="121"/>
  <c r="N6922" i="121"/>
  <c r="S6922" i="121"/>
  <c r="M6916" i="121"/>
  <c r="R6916" i="121"/>
  <c r="L6910" i="121"/>
  <c r="Q6910" i="121"/>
  <c r="S6908" i="121"/>
  <c r="M6904" i="121"/>
  <c r="N6904" i="121"/>
  <c r="P6904" i="121"/>
  <c r="Q6890" i="121"/>
  <c r="S6890" i="121"/>
  <c r="N6890" i="121"/>
  <c r="R6884" i="121"/>
  <c r="M6884" i="121"/>
  <c r="Q6878" i="121"/>
  <c r="R6878" i="121"/>
  <c r="L6878" i="121"/>
  <c r="O6864" i="121"/>
  <c r="S6864" i="121"/>
  <c r="P6862" i="121"/>
  <c r="M6861" i="121"/>
  <c r="O6848" i="121"/>
  <c r="P6845" i="121"/>
  <c r="L6844" i="121"/>
  <c r="Q6844" i="121"/>
  <c r="Q6842" i="121"/>
  <c r="M6842" i="121"/>
  <c r="N6840" i="121"/>
  <c r="L6839" i="121"/>
  <c r="O6834" i="121"/>
  <c r="Q6834" i="121"/>
  <c r="L6834" i="121"/>
  <c r="O6833" i="121"/>
  <c r="R6809" i="121"/>
  <c r="L6796" i="121"/>
  <c r="M6755" i="121"/>
  <c r="N6755" i="121"/>
  <c r="O6755" i="121"/>
  <c r="P6755" i="121"/>
  <c r="Q6755" i="121"/>
  <c r="R6755" i="121"/>
  <c r="S6755" i="121"/>
  <c r="O6689" i="121"/>
  <c r="P6689" i="121"/>
  <c r="R6689" i="121"/>
  <c r="M6689" i="121"/>
  <c r="N6689" i="121"/>
  <c r="S6621" i="121"/>
  <c r="N6621" i="121"/>
  <c r="R6621" i="121"/>
  <c r="R6558" i="121"/>
  <c r="M6558" i="121"/>
  <c r="Q6558" i="121"/>
  <c r="N6498" i="121"/>
  <c r="O6498" i="121"/>
  <c r="Q6498" i="121"/>
  <c r="L6498" i="121"/>
  <c r="M6498" i="121"/>
  <c r="S6429" i="121"/>
  <c r="N6429" i="121"/>
  <c r="R6429" i="121"/>
  <c r="S6365" i="121"/>
  <c r="N6365" i="121"/>
  <c r="R6365" i="121"/>
  <c r="S6301" i="121"/>
  <c r="N6301" i="121"/>
  <c r="R6301" i="121"/>
  <c r="M6243" i="121"/>
  <c r="N6243" i="121"/>
  <c r="O6243" i="121"/>
  <c r="P6243" i="121"/>
  <c r="Q6243" i="121"/>
  <c r="R6243" i="121"/>
  <c r="S6243" i="121"/>
  <c r="M6179" i="121"/>
  <c r="N6179" i="121"/>
  <c r="O6179" i="121"/>
  <c r="P6179" i="121"/>
  <c r="Q6179" i="121"/>
  <c r="R6179" i="121"/>
  <c r="S6179" i="121"/>
  <c r="N6109" i="121"/>
  <c r="R6109" i="121"/>
  <c r="O6044" i="121"/>
  <c r="S6044" i="121"/>
  <c r="M5982" i="121"/>
  <c r="Q5982" i="121"/>
  <c r="N5907" i="121"/>
  <c r="P5907" i="121"/>
  <c r="R5907" i="121"/>
  <c r="L5907" i="121"/>
  <c r="M5907" i="121"/>
  <c r="M5901" i="121"/>
  <c r="O5901" i="121"/>
  <c r="Q5901" i="121"/>
  <c r="R5901" i="121"/>
  <c r="P5833" i="121"/>
  <c r="L5833" i="121"/>
  <c r="M5833" i="121"/>
  <c r="M5826" i="121"/>
  <c r="N5826" i="121"/>
  <c r="P5826" i="121"/>
  <c r="Q5826" i="121"/>
  <c r="R5826" i="121"/>
  <c r="O5826" i="121"/>
  <c r="S5826" i="121"/>
  <c r="R5804" i="121"/>
  <c r="M5804" i="121"/>
  <c r="Q5804" i="121"/>
  <c r="P8287" i="121"/>
  <c r="M8282" i="121"/>
  <c r="P8279" i="121"/>
  <c r="M8274" i="121"/>
  <c r="P8271" i="121"/>
  <c r="M8266" i="121"/>
  <c r="P8263" i="121"/>
  <c r="M8258" i="121"/>
  <c r="P8255" i="121"/>
  <c r="M8250" i="121"/>
  <c r="P8247" i="121"/>
  <c r="S8244" i="121"/>
  <c r="L8243" i="121"/>
  <c r="M8242" i="121"/>
  <c r="N8241" i="121"/>
  <c r="P8239" i="121"/>
  <c r="S8236" i="121"/>
  <c r="L8235" i="121"/>
  <c r="M8234" i="121"/>
  <c r="N8233" i="121"/>
  <c r="P8231" i="121"/>
  <c r="S8228" i="121"/>
  <c r="L8227" i="121"/>
  <c r="M8226" i="121"/>
  <c r="N8225" i="121"/>
  <c r="P8223" i="121"/>
  <c r="S8220" i="121"/>
  <c r="L8219" i="121"/>
  <c r="M8218" i="121"/>
  <c r="N8217" i="121"/>
  <c r="P8215" i="121"/>
  <c r="S8212" i="121"/>
  <c r="L8211" i="121"/>
  <c r="M8210" i="121"/>
  <c r="N8209" i="121"/>
  <c r="P8207" i="121"/>
  <c r="S8204" i="121"/>
  <c r="L8203" i="121"/>
  <c r="M8202" i="121"/>
  <c r="N8201" i="121"/>
  <c r="P8199" i="121"/>
  <c r="S8196" i="121"/>
  <c r="L8195" i="121"/>
  <c r="M8194" i="121"/>
  <c r="N8193" i="121"/>
  <c r="P8191" i="121"/>
  <c r="S8188" i="121"/>
  <c r="L8187" i="121"/>
  <c r="M8186" i="121"/>
  <c r="N8185" i="121"/>
  <c r="P8183" i="121"/>
  <c r="R8181" i="121"/>
  <c r="S8180" i="121"/>
  <c r="L8179" i="121"/>
  <c r="M8178" i="121"/>
  <c r="N8177" i="121"/>
  <c r="P8175" i="121"/>
  <c r="S8172" i="121"/>
  <c r="L8171" i="121"/>
  <c r="M8170" i="121"/>
  <c r="N8169" i="121"/>
  <c r="P8167" i="121"/>
  <c r="S8164" i="121"/>
  <c r="L8163" i="121"/>
  <c r="M8162" i="121"/>
  <c r="N8161" i="121"/>
  <c r="P8159" i="121"/>
  <c r="S8156" i="121"/>
  <c r="L8155" i="121"/>
  <c r="M8154" i="121"/>
  <c r="N8153" i="121"/>
  <c r="P8151" i="121"/>
  <c r="S8148" i="121"/>
  <c r="L8147" i="121"/>
  <c r="M8146" i="121"/>
  <c r="N8145" i="121"/>
  <c r="P8143" i="121"/>
  <c r="S8140" i="121"/>
  <c r="L8139" i="121"/>
  <c r="M8138" i="121"/>
  <c r="N8137" i="121"/>
  <c r="P8135" i="121"/>
  <c r="S8132" i="121"/>
  <c r="L8131" i="121"/>
  <c r="M8130" i="121"/>
  <c r="N8129" i="121"/>
  <c r="P8127" i="121"/>
  <c r="S8124" i="121"/>
  <c r="L8123" i="121"/>
  <c r="M8122" i="121"/>
  <c r="N8121" i="121"/>
  <c r="P8119" i="121"/>
  <c r="S8116" i="121"/>
  <c r="L8115" i="121"/>
  <c r="M8114" i="121"/>
  <c r="N8113" i="121"/>
  <c r="P8111" i="121"/>
  <c r="S8108" i="121"/>
  <c r="L8107" i="121"/>
  <c r="M8106" i="121"/>
  <c r="N8105" i="121"/>
  <c r="P8103" i="121"/>
  <c r="S8100" i="121"/>
  <c r="L8099" i="121"/>
  <c r="M8098" i="121"/>
  <c r="N8097" i="121"/>
  <c r="P8095" i="121"/>
  <c r="S8092" i="121"/>
  <c r="L8091" i="121"/>
  <c r="M8090" i="121"/>
  <c r="N8089" i="121"/>
  <c r="P8087" i="121"/>
  <c r="S8084" i="121"/>
  <c r="L8083" i="121"/>
  <c r="M8082" i="121"/>
  <c r="N8081" i="121"/>
  <c r="P8079" i="121"/>
  <c r="S8076" i="121"/>
  <c r="L8075" i="121"/>
  <c r="M8074" i="121"/>
  <c r="N8073" i="121"/>
  <c r="P8071" i="121"/>
  <c r="S8068" i="121"/>
  <c r="L8067" i="121"/>
  <c r="M8066" i="121"/>
  <c r="N8065" i="121"/>
  <c r="P8063" i="121"/>
  <c r="S8060" i="121"/>
  <c r="L8059" i="121"/>
  <c r="M8058" i="121"/>
  <c r="N8057" i="121"/>
  <c r="P8055" i="121"/>
  <c r="S8052" i="121"/>
  <c r="L8051" i="121"/>
  <c r="M8050" i="121"/>
  <c r="N8049" i="121"/>
  <c r="P8047" i="121"/>
  <c r="S8044" i="121"/>
  <c r="L8043" i="121"/>
  <c r="M8042" i="121"/>
  <c r="N8041" i="121"/>
  <c r="P8039" i="121"/>
  <c r="S8036" i="121"/>
  <c r="L8035" i="121"/>
  <c r="M8034" i="121"/>
  <c r="N8033" i="121"/>
  <c r="P8031" i="121"/>
  <c r="S8028" i="121"/>
  <c r="L8027" i="121"/>
  <c r="M8026" i="121"/>
  <c r="N8025" i="121"/>
  <c r="P8023" i="121"/>
  <c r="S8020" i="121"/>
  <c r="L8019" i="121"/>
  <c r="M8018" i="121"/>
  <c r="N8017" i="121"/>
  <c r="P8015" i="121"/>
  <c r="S8012" i="121"/>
  <c r="L8011" i="121"/>
  <c r="M8010" i="121"/>
  <c r="N8009" i="121"/>
  <c r="P8007" i="121"/>
  <c r="S8004" i="121"/>
  <c r="L8003" i="121"/>
  <c r="M8002" i="121"/>
  <c r="N8001" i="121"/>
  <c r="P7999" i="121"/>
  <c r="S7996" i="121"/>
  <c r="L7995" i="121"/>
  <c r="M7994" i="121"/>
  <c r="N7993" i="121"/>
  <c r="P7991" i="121"/>
  <c r="S7988" i="121"/>
  <c r="L7987" i="121"/>
  <c r="M7986" i="121"/>
  <c r="N7985" i="121"/>
  <c r="P7983" i="121"/>
  <c r="S7980" i="121"/>
  <c r="L7979" i="121"/>
  <c r="M7978" i="121"/>
  <c r="N7977" i="121"/>
  <c r="P7975" i="121"/>
  <c r="S7972" i="121"/>
  <c r="L7971" i="121"/>
  <c r="M7970" i="121"/>
  <c r="N7969" i="121"/>
  <c r="P7967" i="121"/>
  <c r="S7964" i="121"/>
  <c r="L7963" i="121"/>
  <c r="M7962" i="121"/>
  <c r="N7961" i="121"/>
  <c r="P7959" i="121"/>
  <c r="S7956" i="121"/>
  <c r="L7955" i="121"/>
  <c r="M7954" i="121"/>
  <c r="N7953" i="121"/>
  <c r="P7951" i="121"/>
  <c r="S7948" i="121"/>
  <c r="L7947" i="121"/>
  <c r="M7946" i="121"/>
  <c r="N7945" i="121"/>
  <c r="P7943" i="121"/>
  <c r="S7940" i="121"/>
  <c r="L7939" i="121"/>
  <c r="M7938" i="121"/>
  <c r="N7937" i="121"/>
  <c r="P7935" i="121"/>
  <c r="S7932" i="121"/>
  <c r="L7931" i="121"/>
  <c r="M7930" i="121"/>
  <c r="N7929" i="121"/>
  <c r="P7927" i="121"/>
  <c r="S7924" i="121"/>
  <c r="L7923" i="121"/>
  <c r="M7922" i="121"/>
  <c r="N7921" i="121"/>
  <c r="P7919" i="121"/>
  <c r="S7916" i="121"/>
  <c r="L7915" i="121"/>
  <c r="M7914" i="121"/>
  <c r="N7913" i="121"/>
  <c r="P7911" i="121"/>
  <c r="S7908" i="121"/>
  <c r="L7907" i="121"/>
  <c r="M7906" i="121"/>
  <c r="N7905" i="121"/>
  <c r="P7903" i="121"/>
  <c r="S7900" i="121"/>
  <c r="L7899" i="121"/>
  <c r="M7898" i="121"/>
  <c r="N7897" i="121"/>
  <c r="P7895" i="121"/>
  <c r="S7892" i="121"/>
  <c r="L7891" i="121"/>
  <c r="M7890" i="121"/>
  <c r="N7889" i="121"/>
  <c r="P7887" i="121"/>
  <c r="S7884" i="121"/>
  <c r="L7883" i="121"/>
  <c r="M7882" i="121"/>
  <c r="N7881" i="121"/>
  <c r="P7879" i="121"/>
  <c r="S7876" i="121"/>
  <c r="L7875" i="121"/>
  <c r="M7874" i="121"/>
  <c r="N7873" i="121"/>
  <c r="P7871" i="121"/>
  <c r="R7869" i="121"/>
  <c r="S7868" i="121"/>
  <c r="L7867" i="121"/>
  <c r="M7866" i="121"/>
  <c r="N7865" i="121"/>
  <c r="P7863" i="121"/>
  <c r="S7860" i="121"/>
  <c r="L7859" i="121"/>
  <c r="M7858" i="121"/>
  <c r="N7857" i="121"/>
  <c r="P7855" i="121"/>
  <c r="S7852" i="121"/>
  <c r="L7851" i="121"/>
  <c r="M7850" i="121"/>
  <c r="N7849" i="121"/>
  <c r="P7847" i="121"/>
  <c r="S7844" i="121"/>
  <c r="L7843" i="121"/>
  <c r="M7842" i="121"/>
  <c r="N7841" i="121"/>
  <c r="P7839" i="121"/>
  <c r="S7836" i="121"/>
  <c r="L7835" i="121"/>
  <c r="M7834" i="121"/>
  <c r="N7833" i="121"/>
  <c r="P7831" i="121"/>
  <c r="S7828" i="121"/>
  <c r="L7827" i="121"/>
  <c r="M7826" i="121"/>
  <c r="N7825" i="121"/>
  <c r="P7823" i="121"/>
  <c r="S7820" i="121"/>
  <c r="L7819" i="121"/>
  <c r="M7818" i="121"/>
  <c r="N7817" i="121"/>
  <c r="P7815" i="121"/>
  <c r="S7812" i="121"/>
  <c r="L7811" i="121"/>
  <c r="M7810" i="121"/>
  <c r="N7809" i="121"/>
  <c r="P7807" i="121"/>
  <c r="S7804" i="121"/>
  <c r="L7803" i="121"/>
  <c r="M7802" i="121"/>
  <c r="N7801" i="121"/>
  <c r="P7799" i="121"/>
  <c r="S7796" i="121"/>
  <c r="L7795" i="121"/>
  <c r="M7794" i="121"/>
  <c r="N7793" i="121"/>
  <c r="P7791" i="121"/>
  <c r="S7788" i="121"/>
  <c r="L7787" i="121"/>
  <c r="M7786" i="121"/>
  <c r="N7785" i="121"/>
  <c r="P7783" i="121"/>
  <c r="S7780" i="121"/>
  <c r="L7779" i="121"/>
  <c r="M7778" i="121"/>
  <c r="N7777" i="121"/>
  <c r="P7775" i="121"/>
  <c r="S7772" i="121"/>
  <c r="L7771" i="121"/>
  <c r="M7770" i="121"/>
  <c r="N7769" i="121"/>
  <c r="P7767" i="121"/>
  <c r="S7764" i="121"/>
  <c r="L7763" i="121"/>
  <c r="M7762" i="121"/>
  <c r="N7761" i="121"/>
  <c r="P7759" i="121"/>
  <c r="S7756" i="121"/>
  <c r="L7755" i="121"/>
  <c r="M7754" i="121"/>
  <c r="N7753" i="121"/>
  <c r="P7751" i="121"/>
  <c r="S7748" i="121"/>
  <c r="L7747" i="121"/>
  <c r="M7746" i="121"/>
  <c r="N7745" i="121"/>
  <c r="P7743" i="121"/>
  <c r="S7740" i="121"/>
  <c r="L7739" i="121"/>
  <c r="M7738" i="121"/>
  <c r="N7737" i="121"/>
  <c r="P7735" i="121"/>
  <c r="S7732" i="121"/>
  <c r="L7731" i="121"/>
  <c r="M7730" i="121"/>
  <c r="N7729" i="121"/>
  <c r="P7727" i="121"/>
  <c r="S7724" i="121"/>
  <c r="L7723" i="121"/>
  <c r="M7722" i="121"/>
  <c r="N7721" i="121"/>
  <c r="P7719" i="121"/>
  <c r="S7716" i="121"/>
  <c r="L7715" i="121"/>
  <c r="M7714" i="121"/>
  <c r="N7713" i="121"/>
  <c r="P7711" i="121"/>
  <c r="S7708" i="121"/>
  <c r="L7707" i="121"/>
  <c r="M7706" i="121"/>
  <c r="N7705" i="121"/>
  <c r="P7703" i="121"/>
  <c r="S7700" i="121"/>
  <c r="L7699" i="121"/>
  <c r="M7698" i="121"/>
  <c r="N7697" i="121"/>
  <c r="P7695" i="121"/>
  <c r="S7692" i="121"/>
  <c r="L7691" i="121"/>
  <c r="M7690" i="121"/>
  <c r="N7689" i="121"/>
  <c r="P7687" i="121"/>
  <c r="S7684" i="121"/>
  <c r="L7683" i="121"/>
  <c r="M7682" i="121"/>
  <c r="N7681" i="121"/>
  <c r="P7679" i="121"/>
  <c r="S7676" i="121"/>
  <c r="L7675" i="121"/>
  <c r="M7674" i="121"/>
  <c r="N7673" i="121"/>
  <c r="P7671" i="121"/>
  <c r="S7668" i="121"/>
  <c r="L7667" i="121"/>
  <c r="M7666" i="121"/>
  <c r="N7665" i="121"/>
  <c r="P7663" i="121"/>
  <c r="S7660" i="121"/>
  <c r="L7659" i="121"/>
  <c r="M7658" i="121"/>
  <c r="N7657" i="121"/>
  <c r="P7655" i="121"/>
  <c r="S7652" i="121"/>
  <c r="L7651" i="121"/>
  <c r="M7650" i="121"/>
  <c r="N7649" i="121"/>
  <c r="P7647" i="121"/>
  <c r="S7644" i="121"/>
  <c r="L7643" i="121"/>
  <c r="M7642" i="121"/>
  <c r="N7641" i="121"/>
  <c r="P7639" i="121"/>
  <c r="S7636" i="121"/>
  <c r="L7635" i="121"/>
  <c r="M7634" i="121"/>
  <c r="N7633" i="121"/>
  <c r="P7631" i="121"/>
  <c r="S7628" i="121"/>
  <c r="L7627" i="121"/>
  <c r="M7626" i="121"/>
  <c r="N7625" i="121"/>
  <c r="P7623" i="121"/>
  <c r="S7620" i="121"/>
  <c r="L7619" i="121"/>
  <c r="M7618" i="121"/>
  <c r="N7617" i="121"/>
  <c r="P7615" i="121"/>
  <c r="S7612" i="121"/>
  <c r="L7611" i="121"/>
  <c r="M7610" i="121"/>
  <c r="N7609" i="121"/>
  <c r="P7607" i="121"/>
  <c r="S7604" i="121"/>
  <c r="L7603" i="121"/>
  <c r="M7602" i="121"/>
  <c r="N7601" i="121"/>
  <c r="P7599" i="121"/>
  <c r="S7596" i="121"/>
  <c r="L7595" i="121"/>
  <c r="M7594" i="121"/>
  <c r="N7593" i="121"/>
  <c r="P7591" i="121"/>
  <c r="S7588" i="121"/>
  <c r="L7587" i="121"/>
  <c r="M7586" i="121"/>
  <c r="N7585" i="121"/>
  <c r="P7583" i="121"/>
  <c r="S7580" i="121"/>
  <c r="L7579" i="121"/>
  <c r="M7578" i="121"/>
  <c r="N7577" i="121"/>
  <c r="P7575" i="121"/>
  <c r="S7572" i="121"/>
  <c r="L7571" i="121"/>
  <c r="M7570" i="121"/>
  <c r="N7569" i="121"/>
  <c r="P7567" i="121"/>
  <c r="S7564" i="121"/>
  <c r="L7563" i="121"/>
  <c r="M7562" i="121"/>
  <c r="N7561" i="121"/>
  <c r="P7559" i="121"/>
  <c r="R7557" i="121"/>
  <c r="S7556" i="121"/>
  <c r="L7555" i="121"/>
  <c r="M7554" i="121"/>
  <c r="N7553" i="121"/>
  <c r="P7551" i="121"/>
  <c r="S7548" i="121"/>
  <c r="L7547" i="121"/>
  <c r="M7546" i="121"/>
  <c r="N7545" i="121"/>
  <c r="P7543" i="121"/>
  <c r="S7540" i="121"/>
  <c r="L7539" i="121"/>
  <c r="M7538" i="121"/>
  <c r="N7537" i="121"/>
  <c r="P7535" i="121"/>
  <c r="S7532" i="121"/>
  <c r="L7531" i="121"/>
  <c r="M7530" i="121"/>
  <c r="N7529" i="121"/>
  <c r="P7527" i="121"/>
  <c r="S7524" i="121"/>
  <c r="L7523" i="121"/>
  <c r="M7522" i="121"/>
  <c r="N7521" i="121"/>
  <c r="P7519" i="121"/>
  <c r="S7516" i="121"/>
  <c r="L7515" i="121"/>
  <c r="M7514" i="121"/>
  <c r="N7513" i="121"/>
  <c r="P7511" i="121"/>
  <c r="S7508" i="121"/>
  <c r="L7507" i="121"/>
  <c r="M7506" i="121"/>
  <c r="N7505" i="121"/>
  <c r="P7503" i="121"/>
  <c r="S7500" i="121"/>
  <c r="L7499" i="121"/>
  <c r="M7498" i="121"/>
  <c r="N7497" i="121"/>
  <c r="P7495" i="121"/>
  <c r="S7492" i="121"/>
  <c r="L7491" i="121"/>
  <c r="M7490" i="121"/>
  <c r="N7489" i="121"/>
  <c r="P7487" i="121"/>
  <c r="S7484" i="121"/>
  <c r="L7483" i="121"/>
  <c r="M7482" i="121"/>
  <c r="N7481" i="121"/>
  <c r="P7479" i="121"/>
  <c r="S7476" i="121"/>
  <c r="L7475" i="121"/>
  <c r="M7474" i="121"/>
  <c r="N7473" i="121"/>
  <c r="P7471" i="121"/>
  <c r="S7468" i="121"/>
  <c r="L7467" i="121"/>
  <c r="M7466" i="121"/>
  <c r="N7465" i="121"/>
  <c r="P7463" i="121"/>
  <c r="S7460" i="121"/>
  <c r="L7459" i="121"/>
  <c r="M7458" i="121"/>
  <c r="N7457" i="121"/>
  <c r="P7455" i="121"/>
  <c r="S7452" i="121"/>
  <c r="L7451" i="121"/>
  <c r="M7450" i="121"/>
  <c r="N7449" i="121"/>
  <c r="P7447" i="121"/>
  <c r="S7444" i="121"/>
  <c r="L7443" i="121"/>
  <c r="M7442" i="121"/>
  <c r="N7441" i="121"/>
  <c r="P7439" i="121"/>
  <c r="S7436" i="121"/>
  <c r="L7435" i="121"/>
  <c r="M7434" i="121"/>
  <c r="N7433" i="121"/>
  <c r="P7431" i="121"/>
  <c r="S7428" i="121"/>
  <c r="L7427" i="121"/>
  <c r="M7426" i="121"/>
  <c r="N7425" i="121"/>
  <c r="P7423" i="121"/>
  <c r="S7420" i="121"/>
  <c r="L7419" i="121"/>
  <c r="M7418" i="121"/>
  <c r="N7417" i="121"/>
  <c r="P7415" i="121"/>
  <c r="S7412" i="121"/>
  <c r="L7411" i="121"/>
  <c r="M7410" i="121"/>
  <c r="N7409" i="121"/>
  <c r="P7407" i="121"/>
  <c r="S7404" i="121"/>
  <c r="L7403" i="121"/>
  <c r="M7402" i="121"/>
  <c r="N7401" i="121"/>
  <c r="P7399" i="121"/>
  <c r="S7396" i="121"/>
  <c r="L7395" i="121"/>
  <c r="M7394" i="121"/>
  <c r="N7393" i="121"/>
  <c r="P7391" i="121"/>
  <c r="S7388" i="121"/>
  <c r="L7387" i="121"/>
  <c r="M7386" i="121"/>
  <c r="N7385" i="121"/>
  <c r="P7383" i="121"/>
  <c r="S7380" i="121"/>
  <c r="L7379" i="121"/>
  <c r="M7378" i="121"/>
  <c r="N7377" i="121"/>
  <c r="P7375" i="121"/>
  <c r="S7372" i="121"/>
  <c r="L7371" i="121"/>
  <c r="M7370" i="121"/>
  <c r="N7369" i="121"/>
  <c r="P7367" i="121"/>
  <c r="S7364" i="121"/>
  <c r="L7363" i="121"/>
  <c r="M7362" i="121"/>
  <c r="N7361" i="121"/>
  <c r="P7359" i="121"/>
  <c r="S7356" i="121"/>
  <c r="L7355" i="121"/>
  <c r="M7354" i="121"/>
  <c r="N7353" i="121"/>
  <c r="P7351" i="121"/>
  <c r="S7348" i="121"/>
  <c r="L7347" i="121"/>
  <c r="M7346" i="121"/>
  <c r="N7345" i="121"/>
  <c r="P7343" i="121"/>
  <c r="S7340" i="121"/>
  <c r="L7339" i="121"/>
  <c r="M7338" i="121"/>
  <c r="N7337" i="121"/>
  <c r="P7335" i="121"/>
  <c r="S7332" i="121"/>
  <c r="L7331" i="121"/>
  <c r="M7330" i="121"/>
  <c r="N7329" i="121"/>
  <c r="P7327" i="121"/>
  <c r="S7324" i="121"/>
  <c r="L7323" i="121"/>
  <c r="M7322" i="121"/>
  <c r="N7321" i="121"/>
  <c r="P7319" i="121"/>
  <c r="S7316" i="121"/>
  <c r="L7315" i="121"/>
  <c r="M7314" i="121"/>
  <c r="N7313" i="121"/>
  <c r="P7311" i="121"/>
  <c r="S7308" i="121"/>
  <c r="L7307" i="121"/>
  <c r="M7306" i="121"/>
  <c r="N7305" i="121"/>
  <c r="P7303" i="121"/>
  <c r="S7300" i="121"/>
  <c r="L7299" i="121"/>
  <c r="M7298" i="121"/>
  <c r="N7297" i="121"/>
  <c r="P7295" i="121"/>
  <c r="S7292" i="121"/>
  <c r="L7291" i="121"/>
  <c r="M7290" i="121"/>
  <c r="N7289" i="121"/>
  <c r="P7287" i="121"/>
  <c r="S7284" i="121"/>
  <c r="L7283" i="121"/>
  <c r="M7282" i="121"/>
  <c r="N7281" i="121"/>
  <c r="P7279" i="121"/>
  <c r="S7276" i="121"/>
  <c r="L7275" i="121"/>
  <c r="M7274" i="121"/>
  <c r="N7273" i="121"/>
  <c r="P7271" i="121"/>
  <c r="S7268" i="121"/>
  <c r="L7267" i="121"/>
  <c r="M7266" i="121"/>
  <c r="N7265" i="121"/>
  <c r="P7263" i="121"/>
  <c r="R7261" i="121"/>
  <c r="S7260" i="121"/>
  <c r="L7259" i="121"/>
  <c r="M7258" i="121"/>
  <c r="M7257" i="121"/>
  <c r="L7256" i="121"/>
  <c r="N7256" i="121"/>
  <c r="L7255" i="121"/>
  <c r="O7255" i="121"/>
  <c r="L7254" i="121"/>
  <c r="P7254" i="121"/>
  <c r="L7253" i="121"/>
  <c r="Q7253" i="121"/>
  <c r="L7252" i="121"/>
  <c r="R7252" i="121"/>
  <c r="L7251" i="121"/>
  <c r="S7251" i="121"/>
  <c r="Q7224" i="121"/>
  <c r="P7219" i="121"/>
  <c r="O7211" i="121"/>
  <c r="N7205" i="121"/>
  <c r="N7204" i="121"/>
  <c r="N7203" i="121"/>
  <c r="L7202" i="121"/>
  <c r="N7199" i="121"/>
  <c r="O7199" i="121"/>
  <c r="Q7196" i="121"/>
  <c r="R7196" i="121"/>
  <c r="S7196" i="121"/>
  <c r="M7196" i="121"/>
  <c r="L7192" i="121"/>
  <c r="O7192" i="121"/>
  <c r="M7191" i="121"/>
  <c r="N7191" i="121"/>
  <c r="O7191" i="121"/>
  <c r="P7191" i="121"/>
  <c r="R7191" i="121"/>
  <c r="S7186" i="121"/>
  <c r="N7178" i="121"/>
  <c r="R7171" i="121"/>
  <c r="S7170" i="121"/>
  <c r="L7169" i="121"/>
  <c r="N7164" i="121"/>
  <c r="O7164" i="121"/>
  <c r="P7164" i="121"/>
  <c r="Q7164" i="121"/>
  <c r="R7164" i="121"/>
  <c r="S7164" i="121"/>
  <c r="M7164" i="121"/>
  <c r="O7163" i="121"/>
  <c r="P7163" i="121"/>
  <c r="Q7163" i="121"/>
  <c r="L7163" i="121"/>
  <c r="P7162" i="121"/>
  <c r="Q7162" i="121"/>
  <c r="R7162" i="121"/>
  <c r="M7162" i="121"/>
  <c r="Q7161" i="121"/>
  <c r="R7161" i="121"/>
  <c r="S7161" i="121"/>
  <c r="N7161" i="121"/>
  <c r="R7160" i="121"/>
  <c r="S7160" i="121"/>
  <c r="L7160" i="121"/>
  <c r="O7160" i="121"/>
  <c r="S7159" i="121"/>
  <c r="L7159" i="121"/>
  <c r="L7158" i="121"/>
  <c r="M7158" i="121"/>
  <c r="M7157" i="121"/>
  <c r="N7157" i="121"/>
  <c r="Q7149" i="121"/>
  <c r="R7142" i="121"/>
  <c r="N7142" i="121"/>
  <c r="O7141" i="121"/>
  <c r="Q7135" i="121"/>
  <c r="S7135" i="121"/>
  <c r="L7134" i="121"/>
  <c r="M7133" i="121"/>
  <c r="M7128" i="121"/>
  <c r="M7121" i="121"/>
  <c r="N7114" i="121"/>
  <c r="M7107" i="121"/>
  <c r="R7107" i="121"/>
  <c r="S7106" i="121"/>
  <c r="L7105" i="121"/>
  <c r="N7100" i="121"/>
  <c r="O7100" i="121"/>
  <c r="P7100" i="121"/>
  <c r="Q7100" i="121"/>
  <c r="R7100" i="121"/>
  <c r="S7100" i="121"/>
  <c r="M7100" i="121"/>
  <c r="O7099" i="121"/>
  <c r="P7099" i="121"/>
  <c r="Q7099" i="121"/>
  <c r="L7099" i="121"/>
  <c r="P7098" i="121"/>
  <c r="Q7098" i="121"/>
  <c r="R7098" i="121"/>
  <c r="M7098" i="121"/>
  <c r="Q7097" i="121"/>
  <c r="R7097" i="121"/>
  <c r="S7097" i="121"/>
  <c r="N7097" i="121"/>
  <c r="R7096" i="121"/>
  <c r="S7096" i="121"/>
  <c r="L7096" i="121"/>
  <c r="O7096" i="121"/>
  <c r="Q7085" i="121"/>
  <c r="R7078" i="121"/>
  <c r="N7078" i="121"/>
  <c r="O7077" i="121"/>
  <c r="Q7071" i="121"/>
  <c r="S7071" i="121"/>
  <c r="L7070" i="121"/>
  <c r="M7069" i="121"/>
  <c r="M7064" i="121"/>
  <c r="M7057" i="121"/>
  <c r="N7050" i="121"/>
  <c r="M7043" i="121"/>
  <c r="S7043" i="121"/>
  <c r="L7042" i="121"/>
  <c r="N7036" i="121"/>
  <c r="O7036" i="121"/>
  <c r="P7036" i="121"/>
  <c r="Q7036" i="121"/>
  <c r="R7036" i="121"/>
  <c r="S7036" i="121"/>
  <c r="M7036" i="121"/>
  <c r="O7035" i="121"/>
  <c r="P7035" i="121"/>
  <c r="Q7035" i="121"/>
  <c r="R7035" i="121"/>
  <c r="L7035" i="121"/>
  <c r="N7035" i="121"/>
  <c r="P7034" i="121"/>
  <c r="Q7034" i="121"/>
  <c r="R7034" i="121"/>
  <c r="S7034" i="121"/>
  <c r="M7034" i="121"/>
  <c r="O7034" i="121"/>
  <c r="Q7033" i="121"/>
  <c r="R7033" i="121"/>
  <c r="S7033" i="121"/>
  <c r="L7033" i="121"/>
  <c r="P7033" i="121"/>
  <c r="R7032" i="121"/>
  <c r="S7032" i="121"/>
  <c r="L7032" i="121"/>
  <c r="Q7021" i="121"/>
  <c r="R7014" i="121"/>
  <c r="N7014" i="121"/>
  <c r="O7013" i="121"/>
  <c r="Q7007" i="121"/>
  <c r="S7007" i="121"/>
  <c r="L7006" i="121"/>
  <c r="M7005" i="121"/>
  <c r="M7000" i="121"/>
  <c r="M6993" i="121"/>
  <c r="N6986" i="121"/>
  <c r="M6979" i="121"/>
  <c r="S6979" i="121"/>
  <c r="L6978" i="121"/>
  <c r="N6972" i="121"/>
  <c r="O6972" i="121"/>
  <c r="P6972" i="121"/>
  <c r="Q6972" i="121"/>
  <c r="R6972" i="121"/>
  <c r="S6972" i="121"/>
  <c r="M6972" i="121"/>
  <c r="O6971" i="121"/>
  <c r="P6971" i="121"/>
  <c r="Q6971" i="121"/>
  <c r="R6971" i="121"/>
  <c r="L6971" i="121"/>
  <c r="N6971" i="121"/>
  <c r="P6970" i="121"/>
  <c r="Q6970" i="121"/>
  <c r="R6970" i="121"/>
  <c r="S6970" i="121"/>
  <c r="M6970" i="121"/>
  <c r="O6970" i="121"/>
  <c r="Q6969" i="121"/>
  <c r="R6969" i="121"/>
  <c r="S6969" i="121"/>
  <c r="L6969" i="121"/>
  <c r="P6969" i="121"/>
  <c r="S6968" i="121"/>
  <c r="L6968" i="121"/>
  <c r="R6950" i="121"/>
  <c r="O6950" i="121"/>
  <c r="P6949" i="121"/>
  <c r="Q6943" i="121"/>
  <c r="S6943" i="121"/>
  <c r="L6942" i="121"/>
  <c r="M6941" i="121"/>
  <c r="S6930" i="121"/>
  <c r="S6929" i="121"/>
  <c r="N6929" i="121"/>
  <c r="O6929" i="121"/>
  <c r="P6929" i="121"/>
  <c r="Q6929" i="121"/>
  <c r="R6929" i="121"/>
  <c r="M6929" i="121"/>
  <c r="L6919" i="121"/>
  <c r="Q6916" i="121"/>
  <c r="M6915" i="121"/>
  <c r="R6915" i="121"/>
  <c r="P6910" i="121"/>
  <c r="L6909" i="121"/>
  <c r="Q6909" i="121"/>
  <c r="O6904" i="121"/>
  <c r="L6903" i="121"/>
  <c r="P6903" i="121"/>
  <c r="R6901" i="121"/>
  <c r="L6898" i="121"/>
  <c r="S6896" i="121"/>
  <c r="M6896" i="121"/>
  <c r="O6896" i="121"/>
  <c r="M6892" i="121"/>
  <c r="Q6889" i="121"/>
  <c r="R6889" i="121"/>
  <c r="N6889" i="121"/>
  <c r="P6883" i="121"/>
  <c r="R6883" i="121"/>
  <c r="M6883" i="121"/>
  <c r="Q6877" i="121"/>
  <c r="R6877" i="121"/>
  <c r="L6877" i="121"/>
  <c r="N6877" i="121"/>
  <c r="M6871" i="121"/>
  <c r="P6871" i="121"/>
  <c r="Q6871" i="121"/>
  <c r="R6871" i="121"/>
  <c r="O6863" i="121"/>
  <c r="S6863" i="121"/>
  <c r="P6861" i="121"/>
  <c r="M6860" i="121"/>
  <c r="O6855" i="121"/>
  <c r="L6854" i="121"/>
  <c r="O6827" i="121"/>
  <c r="Q6827" i="121"/>
  <c r="R6827" i="121"/>
  <c r="N6827" i="121"/>
  <c r="P6827" i="121"/>
  <c r="M6827" i="121"/>
  <c r="L6823" i="121"/>
  <c r="P6823" i="121"/>
  <c r="Q6823" i="121"/>
  <c r="Q6816" i="121"/>
  <c r="N6816" i="121"/>
  <c r="O6816" i="121"/>
  <c r="P6816" i="121"/>
  <c r="S6816" i="121"/>
  <c r="L6748" i="121"/>
  <c r="S6748" i="121"/>
  <c r="N6690" i="121"/>
  <c r="O6690" i="121"/>
  <c r="Q6690" i="121"/>
  <c r="L6690" i="121"/>
  <c r="M6690" i="121"/>
  <c r="R6622" i="121"/>
  <c r="M6622" i="121"/>
  <c r="Q6622" i="121"/>
  <c r="Q6559" i="121"/>
  <c r="L6559" i="121"/>
  <c r="P6559" i="121"/>
  <c r="M6499" i="121"/>
  <c r="N6499" i="121"/>
  <c r="O6499" i="121"/>
  <c r="P6499" i="121"/>
  <c r="Q6499" i="121"/>
  <c r="R6499" i="121"/>
  <c r="S6499" i="121"/>
  <c r="R6430" i="121"/>
  <c r="M6430" i="121"/>
  <c r="Q6430" i="121"/>
  <c r="R6366" i="121"/>
  <c r="M6366" i="121"/>
  <c r="Q6366" i="121"/>
  <c r="R6302" i="121"/>
  <c r="M6302" i="121"/>
  <c r="Q6302" i="121"/>
  <c r="L6236" i="121"/>
  <c r="O6236" i="121"/>
  <c r="S6236" i="121"/>
  <c r="O6172" i="121"/>
  <c r="S6172" i="121"/>
  <c r="M6110" i="121"/>
  <c r="Q6110" i="121"/>
  <c r="N6045" i="121"/>
  <c r="R6045" i="121"/>
  <c r="L5983" i="121"/>
  <c r="P5983" i="121"/>
  <c r="O5913" i="121"/>
  <c r="P5913" i="121"/>
  <c r="S5913" i="121"/>
  <c r="M5913" i="121"/>
  <c r="N5913" i="121"/>
  <c r="L5867" i="121"/>
  <c r="P5867" i="121"/>
  <c r="Q5867" i="121"/>
  <c r="Q5061" i="121"/>
  <c r="R5061" i="121"/>
  <c r="S5061" i="121"/>
  <c r="M5061" i="121"/>
  <c r="N5061" i="121"/>
  <c r="R8244" i="121"/>
  <c r="S8243" i="121"/>
  <c r="L8242" i="121"/>
  <c r="M8241" i="121"/>
  <c r="N8240" i="121"/>
  <c r="O8239" i="121"/>
  <c r="R8236" i="121"/>
  <c r="S8235" i="121"/>
  <c r="L8234" i="121"/>
  <c r="M8233" i="121"/>
  <c r="N8232" i="121"/>
  <c r="O8231" i="121"/>
  <c r="R8228" i="121"/>
  <c r="S8227" i="121"/>
  <c r="L8226" i="121"/>
  <c r="M8225" i="121"/>
  <c r="N8224" i="121"/>
  <c r="O8223" i="121"/>
  <c r="R8220" i="121"/>
  <c r="S8219" i="121"/>
  <c r="L8218" i="121"/>
  <c r="M8217" i="121"/>
  <c r="N8216" i="121"/>
  <c r="O8215" i="121"/>
  <c r="R8212" i="121"/>
  <c r="S8211" i="121"/>
  <c r="M8209" i="121"/>
  <c r="N8208" i="121"/>
  <c r="O8207" i="121"/>
  <c r="R8204" i="121"/>
  <c r="S8203" i="121"/>
  <c r="L8202" i="121"/>
  <c r="M8201" i="121"/>
  <c r="N8200" i="121"/>
  <c r="O8199" i="121"/>
  <c r="R8196" i="121"/>
  <c r="S8195" i="121"/>
  <c r="L8194" i="121"/>
  <c r="M8193" i="121"/>
  <c r="N8192" i="121"/>
  <c r="O8191" i="121"/>
  <c r="R8188" i="121"/>
  <c r="S8187" i="121"/>
  <c r="L8186" i="121"/>
  <c r="M8185" i="121"/>
  <c r="N8184" i="121"/>
  <c r="O8183" i="121"/>
  <c r="R8180" i="121"/>
  <c r="S8179" i="121"/>
  <c r="L8178" i="121"/>
  <c r="M8177" i="121"/>
  <c r="N8176" i="121"/>
  <c r="O8175" i="121"/>
  <c r="R8172" i="121"/>
  <c r="S8171" i="121"/>
  <c r="L8170" i="121"/>
  <c r="M8169" i="121"/>
  <c r="N8168" i="121"/>
  <c r="O8167" i="121"/>
  <c r="R8164" i="121"/>
  <c r="S8163" i="121"/>
  <c r="L8162" i="121"/>
  <c r="M8161" i="121"/>
  <c r="N8160" i="121"/>
  <c r="O8159" i="121"/>
  <c r="R8156" i="121"/>
  <c r="S8155" i="121"/>
  <c r="L8154" i="121"/>
  <c r="M8153" i="121"/>
  <c r="N8152" i="121"/>
  <c r="O8151" i="121"/>
  <c r="R8148" i="121"/>
  <c r="S8147" i="121"/>
  <c r="L8146" i="121"/>
  <c r="M8145" i="121"/>
  <c r="N8144" i="121"/>
  <c r="O8143" i="121"/>
  <c r="R8140" i="121"/>
  <c r="S8139" i="121"/>
  <c r="L8138" i="121"/>
  <c r="M8137" i="121"/>
  <c r="N8136" i="121"/>
  <c r="O8135" i="121"/>
  <c r="R8132" i="121"/>
  <c r="S8131" i="121"/>
  <c r="L8130" i="121"/>
  <c r="M8129" i="121"/>
  <c r="N8128" i="121"/>
  <c r="O8127" i="121"/>
  <c r="R8124" i="121"/>
  <c r="S8123" i="121"/>
  <c r="L8122" i="121"/>
  <c r="M8121" i="121"/>
  <c r="N8120" i="121"/>
  <c r="O8119" i="121"/>
  <c r="R8116" i="121"/>
  <c r="S8115" i="121"/>
  <c r="L8114" i="121"/>
  <c r="M8113" i="121"/>
  <c r="N8112" i="121"/>
  <c r="O8111" i="121"/>
  <c r="R8108" i="121"/>
  <c r="S8107" i="121"/>
  <c r="L8106" i="121"/>
  <c r="M8105" i="121"/>
  <c r="N8104" i="121"/>
  <c r="O8103" i="121"/>
  <c r="R8100" i="121"/>
  <c r="S8099" i="121"/>
  <c r="L8098" i="121"/>
  <c r="M8097" i="121"/>
  <c r="N8096" i="121"/>
  <c r="O8095" i="121"/>
  <c r="R8092" i="121"/>
  <c r="S8091" i="121"/>
  <c r="L8090" i="121"/>
  <c r="M8089" i="121"/>
  <c r="N8088" i="121"/>
  <c r="O8087" i="121"/>
  <c r="R8084" i="121"/>
  <c r="S8083" i="121"/>
  <c r="L8082" i="121"/>
  <c r="M8081" i="121"/>
  <c r="N8080" i="121"/>
  <c r="O8079" i="121"/>
  <c r="R8076" i="121"/>
  <c r="S8075" i="121"/>
  <c r="L8074" i="121"/>
  <c r="M8073" i="121"/>
  <c r="N8072" i="121"/>
  <c r="O8071" i="121"/>
  <c r="R8068" i="121"/>
  <c r="S8067" i="121"/>
  <c r="L8066" i="121"/>
  <c r="M8065" i="121"/>
  <c r="N8064" i="121"/>
  <c r="O8063" i="121"/>
  <c r="R8060" i="121"/>
  <c r="S8059" i="121"/>
  <c r="L8058" i="121"/>
  <c r="M8057" i="121"/>
  <c r="N8056" i="121"/>
  <c r="O8055" i="121"/>
  <c r="R8052" i="121"/>
  <c r="S8051" i="121"/>
  <c r="L8050" i="121"/>
  <c r="M8049" i="121"/>
  <c r="N8048" i="121"/>
  <c r="O8047" i="121"/>
  <c r="R8044" i="121"/>
  <c r="S8043" i="121"/>
  <c r="L8042" i="121"/>
  <c r="M8041" i="121"/>
  <c r="N8040" i="121"/>
  <c r="O8039" i="121"/>
  <c r="R8036" i="121"/>
  <c r="S8035" i="121"/>
  <c r="L8034" i="121"/>
  <c r="M8033" i="121"/>
  <c r="N8032" i="121"/>
  <c r="O8031" i="121"/>
  <c r="R8028" i="121"/>
  <c r="S8027" i="121"/>
  <c r="L8026" i="121"/>
  <c r="M8025" i="121"/>
  <c r="N8024" i="121"/>
  <c r="O8023" i="121"/>
  <c r="R8020" i="121"/>
  <c r="S8019" i="121"/>
  <c r="L8018" i="121"/>
  <c r="M8017" i="121"/>
  <c r="N8016" i="121"/>
  <c r="O8015" i="121"/>
  <c r="R8012" i="121"/>
  <c r="S8011" i="121"/>
  <c r="L8010" i="121"/>
  <c r="M8009" i="121"/>
  <c r="N8008" i="121"/>
  <c r="O8007" i="121"/>
  <c r="R8004" i="121"/>
  <c r="S8003" i="121"/>
  <c r="L8002" i="121"/>
  <c r="M8001" i="121"/>
  <c r="N8000" i="121"/>
  <c r="O7999" i="121"/>
  <c r="R7996" i="121"/>
  <c r="S7995" i="121"/>
  <c r="L7994" i="121"/>
  <c r="M7993" i="121"/>
  <c r="N7992" i="121"/>
  <c r="O7991" i="121"/>
  <c r="R7988" i="121"/>
  <c r="S7987" i="121"/>
  <c r="L7986" i="121"/>
  <c r="M7985" i="121"/>
  <c r="N7984" i="121"/>
  <c r="O7983" i="121"/>
  <c r="R7980" i="121"/>
  <c r="S7979" i="121"/>
  <c r="L7978" i="121"/>
  <c r="M7977" i="121"/>
  <c r="N7976" i="121"/>
  <c r="O7975" i="121"/>
  <c r="R7972" i="121"/>
  <c r="S7971" i="121"/>
  <c r="L7970" i="121"/>
  <c r="M7969" i="121"/>
  <c r="N7968" i="121"/>
  <c r="O7967" i="121"/>
  <c r="R7964" i="121"/>
  <c r="S7963" i="121"/>
  <c r="L7962" i="121"/>
  <c r="M7961" i="121"/>
  <c r="N7960" i="121"/>
  <c r="O7959" i="121"/>
  <c r="R7956" i="121"/>
  <c r="S7955" i="121"/>
  <c r="L7954" i="121"/>
  <c r="M7953" i="121"/>
  <c r="N7952" i="121"/>
  <c r="O7951" i="121"/>
  <c r="R7948" i="121"/>
  <c r="S7947" i="121"/>
  <c r="L7946" i="121"/>
  <c r="M7945" i="121"/>
  <c r="N7944" i="121"/>
  <c r="O7943" i="121"/>
  <c r="R7940" i="121"/>
  <c r="S7939" i="121"/>
  <c r="L7938" i="121"/>
  <c r="M7937" i="121"/>
  <c r="N7936" i="121"/>
  <c r="O7935" i="121"/>
  <c r="R7932" i="121"/>
  <c r="S7931" i="121"/>
  <c r="L7930" i="121"/>
  <c r="M7929" i="121"/>
  <c r="N7928" i="121"/>
  <c r="O7927" i="121"/>
  <c r="R7924" i="121"/>
  <c r="S7923" i="121"/>
  <c r="L7922" i="121"/>
  <c r="M7921" i="121"/>
  <c r="N7920" i="121"/>
  <c r="O7919" i="121"/>
  <c r="R7916" i="121"/>
  <c r="S7915" i="121"/>
  <c r="L7914" i="121"/>
  <c r="M7913" i="121"/>
  <c r="N7912" i="121"/>
  <c r="O7911" i="121"/>
  <c r="R7908" i="121"/>
  <c r="S7907" i="121"/>
  <c r="L7906" i="121"/>
  <c r="M7905" i="121"/>
  <c r="N7904" i="121"/>
  <c r="O7903" i="121"/>
  <c r="R7900" i="121"/>
  <c r="S7899" i="121"/>
  <c r="M7897" i="121"/>
  <c r="N7896" i="121"/>
  <c r="O7895" i="121"/>
  <c r="R7892" i="121"/>
  <c r="S7891" i="121"/>
  <c r="L7890" i="121"/>
  <c r="M7889" i="121"/>
  <c r="N7888" i="121"/>
  <c r="O7887" i="121"/>
  <c r="R7884" i="121"/>
  <c r="S7883" i="121"/>
  <c r="L7882" i="121"/>
  <c r="M7881" i="121"/>
  <c r="N7880" i="121"/>
  <c r="O7879" i="121"/>
  <c r="R7876" i="121"/>
  <c r="S7875" i="121"/>
  <c r="L7874" i="121"/>
  <c r="M7873" i="121"/>
  <c r="N7872" i="121"/>
  <c r="O7871" i="121"/>
  <c r="R7868" i="121"/>
  <c r="S7867" i="121"/>
  <c r="L7866" i="121"/>
  <c r="M7865" i="121"/>
  <c r="N7864" i="121"/>
  <c r="O7863" i="121"/>
  <c r="R7860" i="121"/>
  <c r="S7859" i="121"/>
  <c r="L7858" i="121"/>
  <c r="M7857" i="121"/>
  <c r="N7856" i="121"/>
  <c r="O7855" i="121"/>
  <c r="R7852" i="121"/>
  <c r="S7851" i="121"/>
  <c r="L7850" i="121"/>
  <c r="M7849" i="121"/>
  <c r="N7848" i="121"/>
  <c r="O7847" i="121"/>
  <c r="R7844" i="121"/>
  <c r="S7843" i="121"/>
  <c r="L7842" i="121"/>
  <c r="M7841" i="121"/>
  <c r="N7840" i="121"/>
  <c r="O7839" i="121"/>
  <c r="R7836" i="121"/>
  <c r="S7835" i="121"/>
  <c r="L7834" i="121"/>
  <c r="M7833" i="121"/>
  <c r="N7832" i="121"/>
  <c r="O7831" i="121"/>
  <c r="R7828" i="121"/>
  <c r="S7827" i="121"/>
  <c r="L7826" i="121"/>
  <c r="M7825" i="121"/>
  <c r="N7824" i="121"/>
  <c r="O7823" i="121"/>
  <c r="R7820" i="121"/>
  <c r="S7819" i="121"/>
  <c r="L7818" i="121"/>
  <c r="M7817" i="121"/>
  <c r="N7816" i="121"/>
  <c r="O7815" i="121"/>
  <c r="R7812" i="121"/>
  <c r="S7811" i="121"/>
  <c r="L7810" i="121"/>
  <c r="M7809" i="121"/>
  <c r="N7808" i="121"/>
  <c r="O7807" i="121"/>
  <c r="R7804" i="121"/>
  <c r="S7803" i="121"/>
  <c r="L7802" i="121"/>
  <c r="M7801" i="121"/>
  <c r="N7800" i="121"/>
  <c r="O7799" i="121"/>
  <c r="R7796" i="121"/>
  <c r="S7795" i="121"/>
  <c r="L7794" i="121"/>
  <c r="M7793" i="121"/>
  <c r="N7792" i="121"/>
  <c r="O7791" i="121"/>
  <c r="R7788" i="121"/>
  <c r="S7787" i="121"/>
  <c r="L7786" i="121"/>
  <c r="M7785" i="121"/>
  <c r="N7784" i="121"/>
  <c r="O7783" i="121"/>
  <c r="R7780" i="121"/>
  <c r="S7779" i="121"/>
  <c r="L7778" i="121"/>
  <c r="M7777" i="121"/>
  <c r="N7776" i="121"/>
  <c r="O7775" i="121"/>
  <c r="R7772" i="121"/>
  <c r="S7771" i="121"/>
  <c r="L7770" i="121"/>
  <c r="M7769" i="121"/>
  <c r="N7768" i="121"/>
  <c r="O7767" i="121"/>
  <c r="R7764" i="121"/>
  <c r="S7763" i="121"/>
  <c r="L7762" i="121"/>
  <c r="M7761" i="121"/>
  <c r="N7760" i="121"/>
  <c r="O7759" i="121"/>
  <c r="R7756" i="121"/>
  <c r="S7755" i="121"/>
  <c r="L7754" i="121"/>
  <c r="M7753" i="121"/>
  <c r="N7752" i="121"/>
  <c r="O7751" i="121"/>
  <c r="R7748" i="121"/>
  <c r="S7747" i="121"/>
  <c r="L7746" i="121"/>
  <c r="M7745" i="121"/>
  <c r="N7744" i="121"/>
  <c r="O7743" i="121"/>
  <c r="R7740" i="121"/>
  <c r="S7739" i="121"/>
  <c r="L7738" i="121"/>
  <c r="M7737" i="121"/>
  <c r="N7736" i="121"/>
  <c r="O7735" i="121"/>
  <c r="R7732" i="121"/>
  <c r="S7731" i="121"/>
  <c r="L7730" i="121"/>
  <c r="M7729" i="121"/>
  <c r="N7728" i="121"/>
  <c r="O7727" i="121"/>
  <c r="R7724" i="121"/>
  <c r="S7723" i="121"/>
  <c r="L7722" i="121"/>
  <c r="M7721" i="121"/>
  <c r="N7720" i="121"/>
  <c r="O7719" i="121"/>
  <c r="R7716" i="121"/>
  <c r="S7715" i="121"/>
  <c r="L7714" i="121"/>
  <c r="M7713" i="121"/>
  <c r="N7712" i="121"/>
  <c r="O7711" i="121"/>
  <c r="R7708" i="121"/>
  <c r="S7707" i="121"/>
  <c r="L7706" i="121"/>
  <c r="M7705" i="121"/>
  <c r="N7704" i="121"/>
  <c r="O7703" i="121"/>
  <c r="R7700" i="121"/>
  <c r="S7699" i="121"/>
  <c r="L7698" i="121"/>
  <c r="M7697" i="121"/>
  <c r="N7696" i="121"/>
  <c r="O7695" i="121"/>
  <c r="R7692" i="121"/>
  <c r="S7691" i="121"/>
  <c r="L7690" i="121"/>
  <c r="M7689" i="121"/>
  <c r="N7688" i="121"/>
  <c r="O7687" i="121"/>
  <c r="R7684" i="121"/>
  <c r="S7683" i="121"/>
  <c r="L7682" i="121"/>
  <c r="M7681" i="121"/>
  <c r="N7680" i="121"/>
  <c r="O7679" i="121"/>
  <c r="R7676" i="121"/>
  <c r="S7675" i="121"/>
  <c r="L7674" i="121"/>
  <c r="M7673" i="121"/>
  <c r="N7672" i="121"/>
  <c r="O7671" i="121"/>
  <c r="R7668" i="121"/>
  <c r="S7667" i="121"/>
  <c r="L7666" i="121"/>
  <c r="M7665" i="121"/>
  <c r="N7664" i="121"/>
  <c r="O7663" i="121"/>
  <c r="R7660" i="121"/>
  <c r="S7659" i="121"/>
  <c r="L7658" i="121"/>
  <c r="M7657" i="121"/>
  <c r="N7656" i="121"/>
  <c r="O7655" i="121"/>
  <c r="R7652" i="121"/>
  <c r="S7651" i="121"/>
  <c r="L7650" i="121"/>
  <c r="M7649" i="121"/>
  <c r="N7648" i="121"/>
  <c r="O7647" i="121"/>
  <c r="R7644" i="121"/>
  <c r="S7643" i="121"/>
  <c r="L7642" i="121"/>
  <c r="M7641" i="121"/>
  <c r="N7640" i="121"/>
  <c r="O7639" i="121"/>
  <c r="R7636" i="121"/>
  <c r="S7635" i="121"/>
  <c r="L7634" i="121"/>
  <c r="M7633" i="121"/>
  <c r="N7632" i="121"/>
  <c r="O7631" i="121"/>
  <c r="R7628" i="121"/>
  <c r="S7627" i="121"/>
  <c r="L7626" i="121"/>
  <c r="M7625" i="121"/>
  <c r="N7624" i="121"/>
  <c r="O7623" i="121"/>
  <c r="R7620" i="121"/>
  <c r="S7619" i="121"/>
  <c r="L7618" i="121"/>
  <c r="M7617" i="121"/>
  <c r="N7616" i="121"/>
  <c r="O7615" i="121"/>
  <c r="R7612" i="121"/>
  <c r="S7611" i="121"/>
  <c r="L7610" i="121"/>
  <c r="M7609" i="121"/>
  <c r="N7608" i="121"/>
  <c r="O7607" i="121"/>
  <c r="R7604" i="121"/>
  <c r="S7603" i="121"/>
  <c r="L7602" i="121"/>
  <c r="M7601" i="121"/>
  <c r="N7600" i="121"/>
  <c r="O7599" i="121"/>
  <c r="R7596" i="121"/>
  <c r="S7595" i="121"/>
  <c r="L7594" i="121"/>
  <c r="M7593" i="121"/>
  <c r="N7592" i="121"/>
  <c r="O7591" i="121"/>
  <c r="R7588" i="121"/>
  <c r="S7587" i="121"/>
  <c r="M7585" i="121"/>
  <c r="N7584" i="121"/>
  <c r="O7583" i="121"/>
  <c r="R7580" i="121"/>
  <c r="S7579" i="121"/>
  <c r="L7578" i="121"/>
  <c r="M7577" i="121"/>
  <c r="N7576" i="121"/>
  <c r="O7575" i="121"/>
  <c r="R7572" i="121"/>
  <c r="S7571" i="121"/>
  <c r="L7570" i="121"/>
  <c r="M7569" i="121"/>
  <c r="N7568" i="121"/>
  <c r="O7567" i="121"/>
  <c r="R7564" i="121"/>
  <c r="S7563" i="121"/>
  <c r="L7562" i="121"/>
  <c r="M7561" i="121"/>
  <c r="N7560" i="121"/>
  <c r="O7559" i="121"/>
  <c r="R7556" i="121"/>
  <c r="S7555" i="121"/>
  <c r="L7554" i="121"/>
  <c r="M7553" i="121"/>
  <c r="N7552" i="121"/>
  <c r="O7551" i="121"/>
  <c r="R7548" i="121"/>
  <c r="S7547" i="121"/>
  <c r="L7546" i="121"/>
  <c r="M7545" i="121"/>
  <c r="N7544" i="121"/>
  <c r="O7543" i="121"/>
  <c r="R7540" i="121"/>
  <c r="S7539" i="121"/>
  <c r="L7538" i="121"/>
  <c r="M7537" i="121"/>
  <c r="N7536" i="121"/>
  <c r="O7535" i="121"/>
  <c r="R7532" i="121"/>
  <c r="S7531" i="121"/>
  <c r="L7530" i="121"/>
  <c r="M7529" i="121"/>
  <c r="N7528" i="121"/>
  <c r="O7527" i="121"/>
  <c r="R7524" i="121"/>
  <c r="S7523" i="121"/>
  <c r="L7522" i="121"/>
  <c r="M7521" i="121"/>
  <c r="N7520" i="121"/>
  <c r="O7519" i="121"/>
  <c r="R7516" i="121"/>
  <c r="S7515" i="121"/>
  <c r="L7514" i="121"/>
  <c r="M7513" i="121"/>
  <c r="N7512" i="121"/>
  <c r="O7511" i="121"/>
  <c r="R7508" i="121"/>
  <c r="S7507" i="121"/>
  <c r="L7506" i="121"/>
  <c r="M7505" i="121"/>
  <c r="N7504" i="121"/>
  <c r="O7503" i="121"/>
  <c r="R7500" i="121"/>
  <c r="S7499" i="121"/>
  <c r="L7498" i="121"/>
  <c r="M7497" i="121"/>
  <c r="N7496" i="121"/>
  <c r="O7495" i="121"/>
  <c r="R7492" i="121"/>
  <c r="S7491" i="121"/>
  <c r="L7490" i="121"/>
  <c r="M7489" i="121"/>
  <c r="N7488" i="121"/>
  <c r="O7487" i="121"/>
  <c r="R7484" i="121"/>
  <c r="S7483" i="121"/>
  <c r="L7482" i="121"/>
  <c r="M7481" i="121"/>
  <c r="N7480" i="121"/>
  <c r="O7479" i="121"/>
  <c r="R7476" i="121"/>
  <c r="S7475" i="121"/>
  <c r="L7474" i="121"/>
  <c r="M7473" i="121"/>
  <c r="N7472" i="121"/>
  <c r="O7471" i="121"/>
  <c r="R7468" i="121"/>
  <c r="S7467" i="121"/>
  <c r="L7466" i="121"/>
  <c r="M7465" i="121"/>
  <c r="N7464" i="121"/>
  <c r="O7463" i="121"/>
  <c r="R7460" i="121"/>
  <c r="S7459" i="121"/>
  <c r="L7458" i="121"/>
  <c r="M7457" i="121"/>
  <c r="N7456" i="121"/>
  <c r="O7455" i="121"/>
  <c r="R7452" i="121"/>
  <c r="S7451" i="121"/>
  <c r="L7450" i="121"/>
  <c r="M7449" i="121"/>
  <c r="N7448" i="121"/>
  <c r="O7447" i="121"/>
  <c r="R7444" i="121"/>
  <c r="S7443" i="121"/>
  <c r="L7442" i="121"/>
  <c r="M7441" i="121"/>
  <c r="N7440" i="121"/>
  <c r="O7439" i="121"/>
  <c r="R7436" i="121"/>
  <c r="S7435" i="121"/>
  <c r="L7434" i="121"/>
  <c r="M7433" i="121"/>
  <c r="N7432" i="121"/>
  <c r="O7431" i="121"/>
  <c r="R7428" i="121"/>
  <c r="S7427" i="121"/>
  <c r="L7426" i="121"/>
  <c r="M7425" i="121"/>
  <c r="N7424" i="121"/>
  <c r="O7423" i="121"/>
  <c r="R7420" i="121"/>
  <c r="S7419" i="121"/>
  <c r="L7418" i="121"/>
  <c r="M7417" i="121"/>
  <c r="N7416" i="121"/>
  <c r="O7415" i="121"/>
  <c r="R7412" i="121"/>
  <c r="S7411" i="121"/>
  <c r="L7410" i="121"/>
  <c r="M7409" i="121"/>
  <c r="N7408" i="121"/>
  <c r="O7407" i="121"/>
  <c r="R7404" i="121"/>
  <c r="S7403" i="121"/>
  <c r="L7402" i="121"/>
  <c r="M7401" i="121"/>
  <c r="N7400" i="121"/>
  <c r="O7399" i="121"/>
  <c r="R7396" i="121"/>
  <c r="S7395" i="121"/>
  <c r="L7394" i="121"/>
  <c r="M7393" i="121"/>
  <c r="N7392" i="121"/>
  <c r="O7391" i="121"/>
  <c r="R7388" i="121"/>
  <c r="S7387" i="121"/>
  <c r="L7386" i="121"/>
  <c r="M7385" i="121"/>
  <c r="N7384" i="121"/>
  <c r="O7383" i="121"/>
  <c r="R7380" i="121"/>
  <c r="S7379" i="121"/>
  <c r="L7378" i="121"/>
  <c r="M7377" i="121"/>
  <c r="N7376" i="121"/>
  <c r="O7375" i="121"/>
  <c r="R7372" i="121"/>
  <c r="S7371" i="121"/>
  <c r="L7370" i="121"/>
  <c r="M7369" i="121"/>
  <c r="N7368" i="121"/>
  <c r="O7367" i="121"/>
  <c r="R7364" i="121"/>
  <c r="S7363" i="121"/>
  <c r="L7362" i="121"/>
  <c r="M7361" i="121"/>
  <c r="N7360" i="121"/>
  <c r="O7359" i="121"/>
  <c r="R7356" i="121"/>
  <c r="S7355" i="121"/>
  <c r="L7354" i="121"/>
  <c r="M7353" i="121"/>
  <c r="N7352" i="121"/>
  <c r="O7351" i="121"/>
  <c r="R7348" i="121"/>
  <c r="S7347" i="121"/>
  <c r="L7346" i="121"/>
  <c r="M7345" i="121"/>
  <c r="N7344" i="121"/>
  <c r="O7343" i="121"/>
  <c r="R7340" i="121"/>
  <c r="S7339" i="121"/>
  <c r="L7338" i="121"/>
  <c r="M7337" i="121"/>
  <c r="N7336" i="121"/>
  <c r="O7335" i="121"/>
  <c r="R7332" i="121"/>
  <c r="S7331" i="121"/>
  <c r="L7330" i="121"/>
  <c r="M7329" i="121"/>
  <c r="N7328" i="121"/>
  <c r="O7327" i="121"/>
  <c r="R7324" i="121"/>
  <c r="S7323" i="121"/>
  <c r="L7322" i="121"/>
  <c r="M7321" i="121"/>
  <c r="N7320" i="121"/>
  <c r="O7319" i="121"/>
  <c r="R7316" i="121"/>
  <c r="S7315" i="121"/>
  <c r="L7314" i="121"/>
  <c r="M7313" i="121"/>
  <c r="N7312" i="121"/>
  <c r="O7311" i="121"/>
  <c r="R7308" i="121"/>
  <c r="S7307" i="121"/>
  <c r="L7306" i="121"/>
  <c r="M7305" i="121"/>
  <c r="N7304" i="121"/>
  <c r="O7303" i="121"/>
  <c r="R7300" i="121"/>
  <c r="S7299" i="121"/>
  <c r="L7298" i="121"/>
  <c r="M7297" i="121"/>
  <c r="N7296" i="121"/>
  <c r="O7295" i="121"/>
  <c r="R7292" i="121"/>
  <c r="S7291" i="121"/>
  <c r="L7290" i="121"/>
  <c r="M7289" i="121"/>
  <c r="N7288" i="121"/>
  <c r="O7287" i="121"/>
  <c r="R7284" i="121"/>
  <c r="S7283" i="121"/>
  <c r="L7282" i="121"/>
  <c r="M7281" i="121"/>
  <c r="N7280" i="121"/>
  <c r="O7279" i="121"/>
  <c r="R7276" i="121"/>
  <c r="S7275" i="121"/>
  <c r="L7274" i="121"/>
  <c r="M7273" i="121"/>
  <c r="N7272" i="121"/>
  <c r="O7271" i="121"/>
  <c r="R7268" i="121"/>
  <c r="S7267" i="121"/>
  <c r="L7266" i="121"/>
  <c r="M7265" i="121"/>
  <c r="N7264" i="121"/>
  <c r="O7263" i="121"/>
  <c r="R7260" i="121"/>
  <c r="S7259" i="121"/>
  <c r="S7249" i="121"/>
  <c r="S7248" i="121"/>
  <c r="S7247" i="121"/>
  <c r="S7246" i="121"/>
  <c r="S7245" i="121"/>
  <c r="R7241" i="121"/>
  <c r="Q7234" i="121"/>
  <c r="P7226" i="121"/>
  <c r="P7225" i="121"/>
  <c r="P7224" i="121"/>
  <c r="P7223" i="121"/>
  <c r="O7222" i="121"/>
  <c r="O7221" i="121"/>
  <c r="O7220" i="121"/>
  <c r="O7219" i="121"/>
  <c r="O7216" i="121"/>
  <c r="N7215" i="121"/>
  <c r="N7214" i="121"/>
  <c r="N7213" i="121"/>
  <c r="N7212" i="121"/>
  <c r="N7211" i="121"/>
  <c r="L7210" i="121"/>
  <c r="M7201" i="121"/>
  <c r="N7200" i="121"/>
  <c r="P7195" i="121"/>
  <c r="O7193" i="121"/>
  <c r="M7193" i="121"/>
  <c r="N7186" i="121"/>
  <c r="S7185" i="121"/>
  <c r="N7185" i="121"/>
  <c r="N7156" i="121"/>
  <c r="O7156" i="121"/>
  <c r="P7156" i="121"/>
  <c r="Q7156" i="121"/>
  <c r="R7156" i="121"/>
  <c r="S7156" i="121"/>
  <c r="M7156" i="121"/>
  <c r="O7155" i="121"/>
  <c r="P7155" i="121"/>
  <c r="Q7155" i="121"/>
  <c r="L7155" i="121"/>
  <c r="P7154" i="121"/>
  <c r="Q7154" i="121"/>
  <c r="R7154" i="121"/>
  <c r="M7154" i="121"/>
  <c r="Q7153" i="121"/>
  <c r="R7153" i="121"/>
  <c r="S7153" i="121"/>
  <c r="N7153" i="121"/>
  <c r="R7152" i="121"/>
  <c r="S7152" i="121"/>
  <c r="L7152" i="121"/>
  <c r="O7152" i="121"/>
  <c r="S7151" i="121"/>
  <c r="L7151" i="121"/>
  <c r="N7134" i="121"/>
  <c r="O7133" i="121"/>
  <c r="Q7127" i="121"/>
  <c r="S7127" i="121"/>
  <c r="L7126" i="121"/>
  <c r="M7125" i="121"/>
  <c r="M7120" i="121"/>
  <c r="O7113" i="121"/>
  <c r="M7113" i="121"/>
  <c r="N7106" i="121"/>
  <c r="S7098" i="121"/>
  <c r="L7097" i="121"/>
  <c r="N7092" i="121"/>
  <c r="O7092" i="121"/>
  <c r="P7092" i="121"/>
  <c r="Q7092" i="121"/>
  <c r="R7092" i="121"/>
  <c r="S7092" i="121"/>
  <c r="M7092" i="121"/>
  <c r="O7091" i="121"/>
  <c r="P7091" i="121"/>
  <c r="Q7091" i="121"/>
  <c r="L7091" i="121"/>
  <c r="P7090" i="121"/>
  <c r="Q7090" i="121"/>
  <c r="R7090" i="121"/>
  <c r="M7090" i="121"/>
  <c r="Q7089" i="121"/>
  <c r="R7089" i="121"/>
  <c r="S7089" i="121"/>
  <c r="N7089" i="121"/>
  <c r="R7088" i="121"/>
  <c r="S7088" i="121"/>
  <c r="L7088" i="121"/>
  <c r="O7088" i="121"/>
  <c r="S7077" i="121"/>
  <c r="Q7077" i="121"/>
  <c r="R7070" i="121"/>
  <c r="N7070" i="121"/>
  <c r="O7069" i="121"/>
  <c r="Q7063" i="121"/>
  <c r="S7063" i="121"/>
  <c r="L7062" i="121"/>
  <c r="M7061" i="121"/>
  <c r="M7056" i="121"/>
  <c r="O7049" i="121"/>
  <c r="M7049" i="121"/>
  <c r="N7042" i="121"/>
  <c r="S7035" i="121"/>
  <c r="L7034" i="121"/>
  <c r="N7028" i="121"/>
  <c r="O7028" i="121"/>
  <c r="P7028" i="121"/>
  <c r="Q7028" i="121"/>
  <c r="R7028" i="121"/>
  <c r="S7028" i="121"/>
  <c r="M7028" i="121"/>
  <c r="O7027" i="121"/>
  <c r="P7027" i="121"/>
  <c r="Q7027" i="121"/>
  <c r="R7027" i="121"/>
  <c r="L7027" i="121"/>
  <c r="N7027" i="121"/>
  <c r="P7026" i="121"/>
  <c r="Q7026" i="121"/>
  <c r="R7026" i="121"/>
  <c r="S7026" i="121"/>
  <c r="M7026" i="121"/>
  <c r="O7026" i="121"/>
  <c r="Q7025" i="121"/>
  <c r="R7025" i="121"/>
  <c r="S7025" i="121"/>
  <c r="L7025" i="121"/>
  <c r="R7024" i="121"/>
  <c r="S7024" i="121"/>
  <c r="L7024" i="121"/>
  <c r="S7013" i="121"/>
  <c r="Q7013" i="121"/>
  <c r="N7006" i="121"/>
  <c r="O7005" i="121"/>
  <c r="Q6999" i="121"/>
  <c r="S6999" i="121"/>
  <c r="L6998" i="121"/>
  <c r="M6997" i="121"/>
  <c r="M6992" i="121"/>
  <c r="O6985" i="121"/>
  <c r="M6985" i="121"/>
  <c r="N6978" i="121"/>
  <c r="S6971" i="121"/>
  <c r="L6970" i="121"/>
  <c r="N6964" i="121"/>
  <c r="O6964" i="121"/>
  <c r="P6964" i="121"/>
  <c r="Q6964" i="121"/>
  <c r="R6964" i="121"/>
  <c r="S6964" i="121"/>
  <c r="M6964" i="121"/>
  <c r="O6963" i="121"/>
  <c r="P6963" i="121"/>
  <c r="Q6963" i="121"/>
  <c r="R6963" i="121"/>
  <c r="L6963" i="121"/>
  <c r="N6963" i="121"/>
  <c r="P6962" i="121"/>
  <c r="Q6962" i="121"/>
  <c r="R6962" i="121"/>
  <c r="S6962" i="121"/>
  <c r="M6962" i="121"/>
  <c r="O6962" i="121"/>
  <c r="Q6961" i="121"/>
  <c r="R6961" i="121"/>
  <c r="S6961" i="121"/>
  <c r="L6961" i="121"/>
  <c r="S6960" i="121"/>
  <c r="L6960" i="121"/>
  <c r="Q6949" i="121"/>
  <c r="R6942" i="121"/>
  <c r="O6942" i="121"/>
  <c r="P6941" i="121"/>
  <c r="O6928" i="121"/>
  <c r="S6928" i="121"/>
  <c r="Q6926" i="121"/>
  <c r="M6925" i="121"/>
  <c r="O6912" i="121"/>
  <c r="L6908" i="121"/>
  <c r="Q6908" i="121"/>
  <c r="L6902" i="121"/>
  <c r="P6902" i="121"/>
  <c r="N6898" i="121"/>
  <c r="N6896" i="121"/>
  <c r="S6895" i="121"/>
  <c r="L6895" i="121"/>
  <c r="O6895" i="121"/>
  <c r="L6889" i="121"/>
  <c r="S6883" i="121"/>
  <c r="P6882" i="121"/>
  <c r="Q6882" i="121"/>
  <c r="M6882" i="121"/>
  <c r="P6880" i="121"/>
  <c r="O6876" i="121"/>
  <c r="Q6876" i="121"/>
  <c r="R6876" i="121"/>
  <c r="L6876" i="121"/>
  <c r="N6876" i="121"/>
  <c r="N6870" i="121"/>
  <c r="P6870" i="121"/>
  <c r="Q6870" i="121"/>
  <c r="R6870" i="121"/>
  <c r="M6870" i="121"/>
  <c r="M6862" i="121"/>
  <c r="O6862" i="121"/>
  <c r="S6862" i="121"/>
  <c r="O6860" i="121"/>
  <c r="M6859" i="121"/>
  <c r="N6856" i="121"/>
  <c r="R6856" i="121"/>
  <c r="O6854" i="121"/>
  <c r="L6853" i="121"/>
  <c r="S6848" i="121"/>
  <c r="N6847" i="121"/>
  <c r="N6837" i="121"/>
  <c r="Q6832" i="121"/>
  <c r="S6827" i="121"/>
  <c r="S6749" i="121"/>
  <c r="N6749" i="121"/>
  <c r="R6749" i="121"/>
  <c r="M6691" i="121"/>
  <c r="N6691" i="121"/>
  <c r="O6691" i="121"/>
  <c r="P6691" i="121"/>
  <c r="Q6691" i="121"/>
  <c r="R6691" i="121"/>
  <c r="S6691" i="121"/>
  <c r="Q6623" i="121"/>
  <c r="L6623" i="121"/>
  <c r="P6623" i="121"/>
  <c r="P6560" i="121"/>
  <c r="Q6560" i="121"/>
  <c r="S6560" i="121"/>
  <c r="N6560" i="121"/>
  <c r="O6560" i="121"/>
  <c r="L6492" i="121"/>
  <c r="S6492" i="121"/>
  <c r="Q6431" i="121"/>
  <c r="L6431" i="121"/>
  <c r="P6431" i="121"/>
  <c r="Q6367" i="121"/>
  <c r="L6367" i="121"/>
  <c r="P6367" i="121"/>
  <c r="Q6303" i="121"/>
  <c r="L6303" i="121"/>
  <c r="P6303" i="121"/>
  <c r="S6237" i="121"/>
  <c r="N6237" i="121"/>
  <c r="R6237" i="121"/>
  <c r="N6173" i="121"/>
  <c r="R6173" i="121"/>
  <c r="L6111" i="121"/>
  <c r="P6111" i="121"/>
  <c r="M6046" i="121"/>
  <c r="Q6046" i="121"/>
  <c r="Q5984" i="121"/>
  <c r="S5984" i="121"/>
  <c r="N5984" i="121"/>
  <c r="O5984" i="121"/>
  <c r="Q8172" i="121"/>
  <c r="R8171" i="121"/>
  <c r="S8170" i="121"/>
  <c r="Q8164" i="121"/>
  <c r="R8163" i="121"/>
  <c r="S8162" i="121"/>
  <c r="Q7860" i="121"/>
  <c r="R7859" i="121"/>
  <c r="S7858" i="121"/>
  <c r="Q7852" i="121"/>
  <c r="R7851" i="121"/>
  <c r="S7850" i="121"/>
  <c r="Q7548" i="121"/>
  <c r="R7547" i="121"/>
  <c r="S7546" i="121"/>
  <c r="Q7540" i="121"/>
  <c r="R7539" i="121"/>
  <c r="S7538" i="121"/>
  <c r="Q7292" i="121"/>
  <c r="R7291" i="121"/>
  <c r="S7290" i="121"/>
  <c r="Q7284" i="121"/>
  <c r="R7283" i="121"/>
  <c r="Q7276" i="121"/>
  <c r="R7275" i="121"/>
  <c r="Q7268" i="121"/>
  <c r="R7267" i="121"/>
  <c r="S7266" i="121"/>
  <c r="Q7260" i="121"/>
  <c r="R7259" i="121"/>
  <c r="S7258" i="121"/>
  <c r="S7256" i="121"/>
  <c r="S7255" i="121"/>
  <c r="S7254" i="121"/>
  <c r="S7253" i="121"/>
  <c r="S7252" i="121"/>
  <c r="R7251" i="121"/>
  <c r="R7249" i="121"/>
  <c r="R7248" i="121"/>
  <c r="R7247" i="121"/>
  <c r="R7246" i="121"/>
  <c r="L7218" i="121"/>
  <c r="M7209" i="121"/>
  <c r="N7208" i="121"/>
  <c r="O7207" i="121"/>
  <c r="P7206" i="121"/>
  <c r="Q7205" i="121"/>
  <c r="R7204" i="121"/>
  <c r="L7203" i="121"/>
  <c r="S7203" i="121"/>
  <c r="P7197" i="121"/>
  <c r="L7197" i="121"/>
  <c r="O7195" i="121"/>
  <c r="Q7195" i="121"/>
  <c r="L7195" i="121"/>
  <c r="R7190" i="121"/>
  <c r="R7185" i="121"/>
  <c r="L7185" i="121"/>
  <c r="M7183" i="121"/>
  <c r="M7176" i="121"/>
  <c r="M7169" i="121"/>
  <c r="N7148" i="121"/>
  <c r="O7148" i="121"/>
  <c r="P7148" i="121"/>
  <c r="Q7148" i="121"/>
  <c r="R7148" i="121"/>
  <c r="S7148" i="121"/>
  <c r="M7148" i="121"/>
  <c r="O7147" i="121"/>
  <c r="P7147" i="121"/>
  <c r="Q7147" i="121"/>
  <c r="L7147" i="121"/>
  <c r="P7146" i="121"/>
  <c r="Q7146" i="121"/>
  <c r="R7146" i="121"/>
  <c r="M7146" i="121"/>
  <c r="Q7145" i="121"/>
  <c r="R7145" i="121"/>
  <c r="S7145" i="121"/>
  <c r="N7145" i="121"/>
  <c r="R7144" i="121"/>
  <c r="S7144" i="121"/>
  <c r="L7144" i="121"/>
  <c r="O7144" i="121"/>
  <c r="N7126" i="121"/>
  <c r="S7119" i="121"/>
  <c r="L7118" i="121"/>
  <c r="M7117" i="121"/>
  <c r="P7112" i="121"/>
  <c r="M7112" i="121"/>
  <c r="O7105" i="121"/>
  <c r="M7105" i="121"/>
  <c r="N7084" i="121"/>
  <c r="O7084" i="121"/>
  <c r="P7084" i="121"/>
  <c r="Q7084" i="121"/>
  <c r="R7084" i="121"/>
  <c r="S7084" i="121"/>
  <c r="M7084" i="121"/>
  <c r="O7083" i="121"/>
  <c r="P7083" i="121"/>
  <c r="Q7083" i="121"/>
  <c r="L7083" i="121"/>
  <c r="P7082" i="121"/>
  <c r="Q7082" i="121"/>
  <c r="R7082" i="121"/>
  <c r="M7082" i="121"/>
  <c r="Q7081" i="121"/>
  <c r="R7081" i="121"/>
  <c r="S7081" i="121"/>
  <c r="N7081" i="121"/>
  <c r="R7080" i="121"/>
  <c r="S7080" i="121"/>
  <c r="L7080" i="121"/>
  <c r="O7080" i="121"/>
  <c r="S7069" i="121"/>
  <c r="Q7069" i="121"/>
  <c r="N7062" i="121"/>
  <c r="S7055" i="121"/>
  <c r="L7054" i="121"/>
  <c r="M7053" i="121"/>
  <c r="P7048" i="121"/>
  <c r="M7048" i="121"/>
  <c r="O7041" i="121"/>
  <c r="M7041" i="121"/>
  <c r="N7034" i="121"/>
  <c r="S7027" i="121"/>
  <c r="L7026" i="121"/>
  <c r="N7020" i="121"/>
  <c r="O7020" i="121"/>
  <c r="P7020" i="121"/>
  <c r="Q7020" i="121"/>
  <c r="R7020" i="121"/>
  <c r="S7020" i="121"/>
  <c r="M7020" i="121"/>
  <c r="O7019" i="121"/>
  <c r="P7019" i="121"/>
  <c r="Q7019" i="121"/>
  <c r="R7019" i="121"/>
  <c r="L7019" i="121"/>
  <c r="N7019" i="121"/>
  <c r="P7018" i="121"/>
  <c r="Q7018" i="121"/>
  <c r="R7018" i="121"/>
  <c r="S7018" i="121"/>
  <c r="M7018" i="121"/>
  <c r="O7018" i="121"/>
  <c r="Q7017" i="121"/>
  <c r="R7017" i="121"/>
  <c r="S7017" i="121"/>
  <c r="L7017" i="121"/>
  <c r="R7016" i="121"/>
  <c r="S7016" i="121"/>
  <c r="L7016" i="121"/>
  <c r="S6991" i="121"/>
  <c r="L6990" i="121"/>
  <c r="M6989" i="121"/>
  <c r="N6956" i="121"/>
  <c r="O6956" i="121"/>
  <c r="P6956" i="121"/>
  <c r="Q6956" i="121"/>
  <c r="R6956" i="121"/>
  <c r="S6956" i="121"/>
  <c r="M6956" i="121"/>
  <c r="O6955" i="121"/>
  <c r="P6955" i="121"/>
  <c r="Q6955" i="121"/>
  <c r="R6955" i="121"/>
  <c r="L6955" i="121"/>
  <c r="N6955" i="121"/>
  <c r="P6954" i="121"/>
  <c r="Q6954" i="121"/>
  <c r="R6954" i="121"/>
  <c r="S6954" i="121"/>
  <c r="M6954" i="121"/>
  <c r="O6954" i="121"/>
  <c r="Q6953" i="121"/>
  <c r="R6953" i="121"/>
  <c r="S6953" i="121"/>
  <c r="L6953" i="121"/>
  <c r="S6952" i="121"/>
  <c r="L6952" i="121"/>
  <c r="Q6941" i="121"/>
  <c r="M6935" i="121"/>
  <c r="P6935" i="121"/>
  <c r="Q6935" i="121"/>
  <c r="R6935" i="121"/>
  <c r="R6928" i="121"/>
  <c r="O6927" i="121"/>
  <c r="S6927" i="121"/>
  <c r="Q6925" i="121"/>
  <c r="M6924" i="121"/>
  <c r="P6919" i="121"/>
  <c r="L6918" i="121"/>
  <c r="M6905" i="121"/>
  <c r="O6902" i="121"/>
  <c r="L6901" i="121"/>
  <c r="M6901" i="121"/>
  <c r="P6901" i="121"/>
  <c r="S6898" i="121"/>
  <c r="N6895" i="121"/>
  <c r="S6894" i="121"/>
  <c r="L6894" i="121"/>
  <c r="O6894" i="121"/>
  <c r="R6892" i="121"/>
  <c r="M6890" i="121"/>
  <c r="R6888" i="121"/>
  <c r="S6888" i="121"/>
  <c r="N6888" i="121"/>
  <c r="N6883" i="121"/>
  <c r="S6882" i="121"/>
  <c r="P6881" i="121"/>
  <c r="Q6881" i="121"/>
  <c r="M6881" i="121"/>
  <c r="O6880" i="121"/>
  <c r="M6876" i="121"/>
  <c r="O6875" i="121"/>
  <c r="P6875" i="121"/>
  <c r="R6875" i="121"/>
  <c r="L6875" i="121"/>
  <c r="N6875" i="121"/>
  <c r="O6869" i="121"/>
  <c r="N6869" i="121"/>
  <c r="P6869" i="121"/>
  <c r="Q6869" i="121"/>
  <c r="R6869" i="121"/>
  <c r="M6869" i="121"/>
  <c r="N6861" i="121"/>
  <c r="S6861" i="121"/>
  <c r="O6859" i="121"/>
  <c r="M6858" i="121"/>
  <c r="L6855" i="121"/>
  <c r="N6855" i="121"/>
  <c r="R6855" i="121"/>
  <c r="N6853" i="121"/>
  <c r="L6852" i="121"/>
  <c r="M6846" i="121"/>
  <c r="S6840" i="121"/>
  <c r="Q6839" i="121"/>
  <c r="N6839" i="121"/>
  <c r="L6838" i="121"/>
  <c r="O6838" i="121"/>
  <c r="R6838" i="121"/>
  <c r="S6838" i="121"/>
  <c r="M6838" i="121"/>
  <c r="N6833" i="121"/>
  <c r="R6833" i="121"/>
  <c r="S6832" i="121"/>
  <c r="S6830" i="121"/>
  <c r="S6792" i="121"/>
  <c r="R6791" i="121"/>
  <c r="S6791" i="121"/>
  <c r="M6791" i="121"/>
  <c r="N6791" i="121"/>
  <c r="O6791" i="121"/>
  <c r="Q6791" i="121"/>
  <c r="R6750" i="121"/>
  <c r="M6750" i="121"/>
  <c r="Q6750" i="121"/>
  <c r="L6684" i="121"/>
  <c r="S6684" i="121"/>
  <c r="P6624" i="121"/>
  <c r="S6624" i="121"/>
  <c r="N6624" i="121"/>
  <c r="O6624" i="121"/>
  <c r="O6561" i="121"/>
  <c r="P6561" i="121"/>
  <c r="R6561" i="121"/>
  <c r="M6561" i="121"/>
  <c r="N6561" i="121"/>
  <c r="S6493" i="121"/>
  <c r="N6493" i="121"/>
  <c r="R6493" i="121"/>
  <c r="P6432" i="121"/>
  <c r="Q6432" i="121"/>
  <c r="S6432" i="121"/>
  <c r="N6432" i="121"/>
  <c r="O6432" i="121"/>
  <c r="P6368" i="121"/>
  <c r="Q6368" i="121"/>
  <c r="S6368" i="121"/>
  <c r="N6368" i="121"/>
  <c r="O6368" i="121"/>
  <c r="P6304" i="121"/>
  <c r="Q6304" i="121"/>
  <c r="S6304" i="121"/>
  <c r="N6304" i="121"/>
  <c r="O6304" i="121"/>
  <c r="R6238" i="121"/>
  <c r="M6238" i="121"/>
  <c r="Q6238" i="121"/>
  <c r="M6174" i="121"/>
  <c r="Q6174" i="121"/>
  <c r="P6112" i="121"/>
  <c r="Q6112" i="121"/>
  <c r="S6112" i="121"/>
  <c r="N6112" i="121"/>
  <c r="O6112" i="121"/>
  <c r="L6047" i="121"/>
  <c r="P6047" i="121"/>
  <c r="P5985" i="121"/>
  <c r="R5985" i="121"/>
  <c r="M5985" i="121"/>
  <c r="N5985" i="121"/>
  <c r="P5919" i="121"/>
  <c r="Q5919" i="121"/>
  <c r="N5919" i="121"/>
  <c r="O5919" i="121"/>
  <c r="M5489" i="121"/>
  <c r="N5489" i="121"/>
  <c r="O5489" i="121"/>
  <c r="P5489" i="121"/>
  <c r="Q5489" i="121"/>
  <c r="R5489" i="121"/>
  <c r="S5489" i="121"/>
  <c r="P8244" i="121"/>
  <c r="Q8243" i="121"/>
  <c r="S8241" i="121"/>
  <c r="L8240" i="121"/>
  <c r="P8236" i="121"/>
  <c r="Q8235" i="121"/>
  <c r="S8233" i="121"/>
  <c r="L8232" i="121"/>
  <c r="P8228" i="121"/>
  <c r="Q8227" i="121"/>
  <c r="S8225" i="121"/>
  <c r="L8224" i="121"/>
  <c r="P8220" i="121"/>
  <c r="Q8219" i="121"/>
  <c r="S8217" i="121"/>
  <c r="L8216" i="121"/>
  <c r="P8212" i="121"/>
  <c r="Q8211" i="121"/>
  <c r="R8210" i="121"/>
  <c r="S8209" i="121"/>
  <c r="L8208" i="121"/>
  <c r="P8204" i="121"/>
  <c r="Q8203" i="121"/>
  <c r="S8201" i="121"/>
  <c r="L8200" i="121"/>
  <c r="P8196" i="121"/>
  <c r="Q8195" i="121"/>
  <c r="S8193" i="121"/>
  <c r="L8192" i="121"/>
  <c r="P8188" i="121"/>
  <c r="Q8187" i="121"/>
  <c r="S8185" i="121"/>
  <c r="L8184" i="121"/>
  <c r="P8180" i="121"/>
  <c r="Q8179" i="121"/>
  <c r="S8177" i="121"/>
  <c r="L8176" i="121"/>
  <c r="P8172" i="121"/>
  <c r="Q8171" i="121"/>
  <c r="S8169" i="121"/>
  <c r="L8168" i="121"/>
  <c r="P8164" i="121"/>
  <c r="Q8163" i="121"/>
  <c r="S8161" i="121"/>
  <c r="L8160" i="121"/>
  <c r="P8156" i="121"/>
  <c r="Q8155" i="121"/>
  <c r="S8153" i="121"/>
  <c r="L8152" i="121"/>
  <c r="P8148" i="121"/>
  <c r="Q8147" i="121"/>
  <c r="S8145" i="121"/>
  <c r="L8144" i="121"/>
  <c r="P8140" i="121"/>
  <c r="Q8139" i="121"/>
  <c r="S8137" i="121"/>
  <c r="L8136" i="121"/>
  <c r="P8132" i="121"/>
  <c r="Q8131" i="121"/>
  <c r="S8129" i="121"/>
  <c r="L8128" i="121"/>
  <c r="P8124" i="121"/>
  <c r="Q8123" i="121"/>
  <c r="S8121" i="121"/>
  <c r="L8120" i="121"/>
  <c r="P8116" i="121"/>
  <c r="Q8115" i="121"/>
  <c r="S8113" i="121"/>
  <c r="L8112" i="121"/>
  <c r="P8108" i="121"/>
  <c r="Q8107" i="121"/>
  <c r="S8105" i="121"/>
  <c r="L8104" i="121"/>
  <c r="P8100" i="121"/>
  <c r="Q8099" i="121"/>
  <c r="S8097" i="121"/>
  <c r="L8096" i="121"/>
  <c r="P8092" i="121"/>
  <c r="Q8091" i="121"/>
  <c r="S8089" i="121"/>
  <c r="L8088" i="121"/>
  <c r="P8084" i="121"/>
  <c r="Q8083" i="121"/>
  <c r="S8081" i="121"/>
  <c r="L8080" i="121"/>
  <c r="P8076" i="121"/>
  <c r="Q8075" i="121"/>
  <c r="S8073" i="121"/>
  <c r="L8072" i="121"/>
  <c r="P8068" i="121"/>
  <c r="Q8067" i="121"/>
  <c r="S8065" i="121"/>
  <c r="L8064" i="121"/>
  <c r="P8060" i="121"/>
  <c r="Q8059" i="121"/>
  <c r="S8057" i="121"/>
  <c r="L8056" i="121"/>
  <c r="P8052" i="121"/>
  <c r="Q8051" i="121"/>
  <c r="S8049" i="121"/>
  <c r="L8048" i="121"/>
  <c r="P8044" i="121"/>
  <c r="Q8043" i="121"/>
  <c r="S8041" i="121"/>
  <c r="L8040" i="121"/>
  <c r="P8036" i="121"/>
  <c r="Q8035" i="121"/>
  <c r="S8033" i="121"/>
  <c r="L8032" i="121"/>
  <c r="P8028" i="121"/>
  <c r="Q8027" i="121"/>
  <c r="S8025" i="121"/>
  <c r="L8024" i="121"/>
  <c r="P8020" i="121"/>
  <c r="Q8019" i="121"/>
  <c r="S8017" i="121"/>
  <c r="L8016" i="121"/>
  <c r="P8012" i="121"/>
  <c r="Q8011" i="121"/>
  <c r="S8009" i="121"/>
  <c r="L8008" i="121"/>
  <c r="P8004" i="121"/>
  <c r="Q8003" i="121"/>
  <c r="S8001" i="121"/>
  <c r="L8000" i="121"/>
  <c r="P7996" i="121"/>
  <c r="Q7995" i="121"/>
  <c r="S7993" i="121"/>
  <c r="L7992" i="121"/>
  <c r="P7988" i="121"/>
  <c r="Q7987" i="121"/>
  <c r="S7985" i="121"/>
  <c r="L7984" i="121"/>
  <c r="P7980" i="121"/>
  <c r="Q7979" i="121"/>
  <c r="S7977" i="121"/>
  <c r="L7976" i="121"/>
  <c r="P7972" i="121"/>
  <c r="Q7971" i="121"/>
  <c r="S7969" i="121"/>
  <c r="L7968" i="121"/>
  <c r="P7964" i="121"/>
  <c r="Q7963" i="121"/>
  <c r="S7961" i="121"/>
  <c r="L7960" i="121"/>
  <c r="P7956" i="121"/>
  <c r="Q7955" i="121"/>
  <c r="S7953" i="121"/>
  <c r="L7952" i="121"/>
  <c r="P7948" i="121"/>
  <c r="Q7947" i="121"/>
  <c r="S7945" i="121"/>
  <c r="L7944" i="121"/>
  <c r="P7940" i="121"/>
  <c r="Q7939" i="121"/>
  <c r="S7937" i="121"/>
  <c r="L7936" i="121"/>
  <c r="P7932" i="121"/>
  <c r="Q7931" i="121"/>
  <c r="S7929" i="121"/>
  <c r="L7928" i="121"/>
  <c r="P7924" i="121"/>
  <c r="Q7923" i="121"/>
  <c r="S7921" i="121"/>
  <c r="L7920" i="121"/>
  <c r="P7916" i="121"/>
  <c r="Q7915" i="121"/>
  <c r="S7913" i="121"/>
  <c r="L7912" i="121"/>
  <c r="P7908" i="121"/>
  <c r="Q7907" i="121"/>
  <c r="S7905" i="121"/>
  <c r="L7904" i="121"/>
  <c r="P7900" i="121"/>
  <c r="Q7899" i="121"/>
  <c r="R7898" i="121"/>
  <c r="S7897" i="121"/>
  <c r="L7896" i="121"/>
  <c r="P7892" i="121"/>
  <c r="Q7891" i="121"/>
  <c r="S7889" i="121"/>
  <c r="L7888" i="121"/>
  <c r="P7884" i="121"/>
  <c r="Q7883" i="121"/>
  <c r="S7881" i="121"/>
  <c r="L7880" i="121"/>
  <c r="P7876" i="121"/>
  <c r="Q7875" i="121"/>
  <c r="S7873" i="121"/>
  <c r="L7872" i="121"/>
  <c r="P7868" i="121"/>
  <c r="Q7867" i="121"/>
  <c r="S7865" i="121"/>
  <c r="L7864" i="121"/>
  <c r="P7860" i="121"/>
  <c r="Q7859" i="121"/>
  <c r="S7857" i="121"/>
  <c r="L7856" i="121"/>
  <c r="P7852" i="121"/>
  <c r="Q7851" i="121"/>
  <c r="S7849" i="121"/>
  <c r="L7848" i="121"/>
  <c r="P7844" i="121"/>
  <c r="Q7843" i="121"/>
  <c r="S7841" i="121"/>
  <c r="L7840" i="121"/>
  <c r="P7836" i="121"/>
  <c r="Q7835" i="121"/>
  <c r="S7833" i="121"/>
  <c r="L7832" i="121"/>
  <c r="P7828" i="121"/>
  <c r="Q7827" i="121"/>
  <c r="S7825" i="121"/>
  <c r="L7824" i="121"/>
  <c r="P7820" i="121"/>
  <c r="Q7819" i="121"/>
  <c r="S7817" i="121"/>
  <c r="L7816" i="121"/>
  <c r="P7812" i="121"/>
  <c r="Q7811" i="121"/>
  <c r="S7809" i="121"/>
  <c r="L7808" i="121"/>
  <c r="P7804" i="121"/>
  <c r="Q7803" i="121"/>
  <c r="S7801" i="121"/>
  <c r="L7800" i="121"/>
  <c r="P7796" i="121"/>
  <c r="Q7795" i="121"/>
  <c r="S7793" i="121"/>
  <c r="L7792" i="121"/>
  <c r="P7788" i="121"/>
  <c r="Q7787" i="121"/>
  <c r="S7785" i="121"/>
  <c r="L7784" i="121"/>
  <c r="P7780" i="121"/>
  <c r="Q7779" i="121"/>
  <c r="S7777" i="121"/>
  <c r="L7776" i="121"/>
  <c r="P7772" i="121"/>
  <c r="Q7771" i="121"/>
  <c r="S7769" i="121"/>
  <c r="L7768" i="121"/>
  <c r="P7764" i="121"/>
  <c r="Q7763" i="121"/>
  <c r="S7761" i="121"/>
  <c r="L7760" i="121"/>
  <c r="P7756" i="121"/>
  <c r="Q7755" i="121"/>
  <c r="S7753" i="121"/>
  <c r="L7752" i="121"/>
  <c r="P7748" i="121"/>
  <c r="Q7747" i="121"/>
  <c r="S7745" i="121"/>
  <c r="L7744" i="121"/>
  <c r="P7740" i="121"/>
  <c r="Q7739" i="121"/>
  <c r="S7737" i="121"/>
  <c r="L7736" i="121"/>
  <c r="P7732" i="121"/>
  <c r="Q7731" i="121"/>
  <c r="S7729" i="121"/>
  <c r="L7728" i="121"/>
  <c r="P7724" i="121"/>
  <c r="Q7723" i="121"/>
  <c r="S7721" i="121"/>
  <c r="L7720" i="121"/>
  <c r="P7716" i="121"/>
  <c r="Q7715" i="121"/>
  <c r="S7713" i="121"/>
  <c r="L7712" i="121"/>
  <c r="P7708" i="121"/>
  <c r="Q7707" i="121"/>
  <c r="S7705" i="121"/>
  <c r="L7704" i="121"/>
  <c r="P7700" i="121"/>
  <c r="Q7699" i="121"/>
  <c r="S7697" i="121"/>
  <c r="L7696" i="121"/>
  <c r="P7692" i="121"/>
  <c r="Q7691" i="121"/>
  <c r="S7689" i="121"/>
  <c r="L7688" i="121"/>
  <c r="P7684" i="121"/>
  <c r="Q7683" i="121"/>
  <c r="S7681" i="121"/>
  <c r="L7680" i="121"/>
  <c r="P7676" i="121"/>
  <c r="Q7675" i="121"/>
  <c r="S7673" i="121"/>
  <c r="L7672" i="121"/>
  <c r="P7668" i="121"/>
  <c r="Q7667" i="121"/>
  <c r="S7665" i="121"/>
  <c r="L7664" i="121"/>
  <c r="P7660" i="121"/>
  <c r="Q7659" i="121"/>
  <c r="S7657" i="121"/>
  <c r="L7656" i="121"/>
  <c r="P7652" i="121"/>
  <c r="Q7651" i="121"/>
  <c r="S7649" i="121"/>
  <c r="L7648" i="121"/>
  <c r="P7644" i="121"/>
  <c r="Q7643" i="121"/>
  <c r="S7641" i="121"/>
  <c r="L7640" i="121"/>
  <c r="P7636" i="121"/>
  <c r="Q7635" i="121"/>
  <c r="S7633" i="121"/>
  <c r="L7632" i="121"/>
  <c r="P7628" i="121"/>
  <c r="Q7627" i="121"/>
  <c r="S7625" i="121"/>
  <c r="L7624" i="121"/>
  <c r="P7620" i="121"/>
  <c r="Q7619" i="121"/>
  <c r="S7617" i="121"/>
  <c r="L7616" i="121"/>
  <c r="P7612" i="121"/>
  <c r="Q7611" i="121"/>
  <c r="S7609" i="121"/>
  <c r="L7608" i="121"/>
  <c r="P7604" i="121"/>
  <c r="Q7603" i="121"/>
  <c r="S7601" i="121"/>
  <c r="L7600" i="121"/>
  <c r="P7596" i="121"/>
  <c r="Q7595" i="121"/>
  <c r="S7593" i="121"/>
  <c r="L7592" i="121"/>
  <c r="P7588" i="121"/>
  <c r="Q7587" i="121"/>
  <c r="R7586" i="121"/>
  <c r="S7585" i="121"/>
  <c r="L7584" i="121"/>
  <c r="P7580" i="121"/>
  <c r="Q7579" i="121"/>
  <c r="S7577" i="121"/>
  <c r="L7576" i="121"/>
  <c r="P7572" i="121"/>
  <c r="Q7571" i="121"/>
  <c r="S7569" i="121"/>
  <c r="L7568" i="121"/>
  <c r="P7564" i="121"/>
  <c r="Q7563" i="121"/>
  <c r="S7561" i="121"/>
  <c r="L7560" i="121"/>
  <c r="P7556" i="121"/>
  <c r="Q7555" i="121"/>
  <c r="S7553" i="121"/>
  <c r="L7552" i="121"/>
  <c r="P7548" i="121"/>
  <c r="Q7547" i="121"/>
  <c r="S7545" i="121"/>
  <c r="L7544" i="121"/>
  <c r="P7540" i="121"/>
  <c r="Q7539" i="121"/>
  <c r="S7537" i="121"/>
  <c r="L7536" i="121"/>
  <c r="P7532" i="121"/>
  <c r="Q7531" i="121"/>
  <c r="S7529" i="121"/>
  <c r="L7528" i="121"/>
  <c r="P7524" i="121"/>
  <c r="Q7523" i="121"/>
  <c r="S7521" i="121"/>
  <c r="L7520" i="121"/>
  <c r="P7516" i="121"/>
  <c r="Q7515" i="121"/>
  <c r="S7513" i="121"/>
  <c r="L7512" i="121"/>
  <c r="P7508" i="121"/>
  <c r="Q7507" i="121"/>
  <c r="S7505" i="121"/>
  <c r="L7504" i="121"/>
  <c r="P7500" i="121"/>
  <c r="Q7499" i="121"/>
  <c r="S7497" i="121"/>
  <c r="L7496" i="121"/>
  <c r="P7492" i="121"/>
  <c r="Q7491" i="121"/>
  <c r="S7489" i="121"/>
  <c r="L7488" i="121"/>
  <c r="P7484" i="121"/>
  <c r="Q7483" i="121"/>
  <c r="S7481" i="121"/>
  <c r="L7480" i="121"/>
  <c r="P7476" i="121"/>
  <c r="Q7475" i="121"/>
  <c r="S7473" i="121"/>
  <c r="L7472" i="121"/>
  <c r="P7468" i="121"/>
  <c r="Q7467" i="121"/>
  <c r="S7465" i="121"/>
  <c r="L7464" i="121"/>
  <c r="P7460" i="121"/>
  <c r="Q7459" i="121"/>
  <c r="S7457" i="121"/>
  <c r="L7456" i="121"/>
  <c r="P7452" i="121"/>
  <c r="Q7451" i="121"/>
  <c r="S7449" i="121"/>
  <c r="L7448" i="121"/>
  <c r="P7444" i="121"/>
  <c r="Q7443" i="121"/>
  <c r="S7441" i="121"/>
  <c r="L7440" i="121"/>
  <c r="P7436" i="121"/>
  <c r="Q7435" i="121"/>
  <c r="S7433" i="121"/>
  <c r="L7432" i="121"/>
  <c r="P7428" i="121"/>
  <c r="Q7427" i="121"/>
  <c r="S7425" i="121"/>
  <c r="L7424" i="121"/>
  <c r="P7420" i="121"/>
  <c r="Q7419" i="121"/>
  <c r="S7417" i="121"/>
  <c r="L7416" i="121"/>
  <c r="P7412" i="121"/>
  <c r="Q7411" i="121"/>
  <c r="S7409" i="121"/>
  <c r="L7408" i="121"/>
  <c r="P7404" i="121"/>
  <c r="Q7403" i="121"/>
  <c r="S7401" i="121"/>
  <c r="L7400" i="121"/>
  <c r="P7396" i="121"/>
  <c r="Q7395" i="121"/>
  <c r="S7393" i="121"/>
  <c r="L7392" i="121"/>
  <c r="P7388" i="121"/>
  <c r="Q7387" i="121"/>
  <c r="S7385" i="121"/>
  <c r="L7384" i="121"/>
  <c r="P7380" i="121"/>
  <c r="Q7379" i="121"/>
  <c r="S7377" i="121"/>
  <c r="L7376" i="121"/>
  <c r="P7372" i="121"/>
  <c r="Q7371" i="121"/>
  <c r="S7369" i="121"/>
  <c r="L7368" i="121"/>
  <c r="P7364" i="121"/>
  <c r="Q7363" i="121"/>
  <c r="S7361" i="121"/>
  <c r="L7360" i="121"/>
  <c r="P7356" i="121"/>
  <c r="Q7355" i="121"/>
  <c r="S7353" i="121"/>
  <c r="L7352" i="121"/>
  <c r="P7348" i="121"/>
  <c r="Q7347" i="121"/>
  <c r="S7345" i="121"/>
  <c r="L7344" i="121"/>
  <c r="P7340" i="121"/>
  <c r="Q7339" i="121"/>
  <c r="S7337" i="121"/>
  <c r="L7336" i="121"/>
  <c r="P7332" i="121"/>
  <c r="Q7331" i="121"/>
  <c r="S7329" i="121"/>
  <c r="L7328" i="121"/>
  <c r="P7324" i="121"/>
  <c r="Q7323" i="121"/>
  <c r="S7321" i="121"/>
  <c r="L7320" i="121"/>
  <c r="P7316" i="121"/>
  <c r="Q7315" i="121"/>
  <c r="S7313" i="121"/>
  <c r="L7312" i="121"/>
  <c r="P7308" i="121"/>
  <c r="Q7307" i="121"/>
  <c r="S7305" i="121"/>
  <c r="L7304" i="121"/>
  <c r="P7300" i="121"/>
  <c r="Q7299" i="121"/>
  <c r="S7297" i="121"/>
  <c r="L7296" i="121"/>
  <c r="P7292" i="121"/>
  <c r="Q7291" i="121"/>
  <c r="S7289" i="121"/>
  <c r="L7288" i="121"/>
  <c r="P7284" i="121"/>
  <c r="Q7283" i="121"/>
  <c r="R7282" i="121"/>
  <c r="S7281" i="121"/>
  <c r="L7280" i="121"/>
  <c r="P7276" i="121"/>
  <c r="Q7275" i="121"/>
  <c r="R7274" i="121"/>
  <c r="S7273" i="121"/>
  <c r="L7272" i="121"/>
  <c r="P7268" i="121"/>
  <c r="Q7267" i="121"/>
  <c r="S7265" i="121"/>
  <c r="L7264" i="121"/>
  <c r="P7260" i="121"/>
  <c r="Q7259" i="121"/>
  <c r="Q7252" i="121"/>
  <c r="Q7251" i="121"/>
  <c r="P7245" i="121"/>
  <c r="P7244" i="121"/>
  <c r="P7243" i="121"/>
  <c r="P7241" i="121"/>
  <c r="O7234" i="121"/>
  <c r="N7226" i="121"/>
  <c r="L7226" i="121"/>
  <c r="N7225" i="121"/>
  <c r="M7218" i="121"/>
  <c r="M7217" i="121"/>
  <c r="N7216" i="121"/>
  <c r="O7215" i="121"/>
  <c r="P7214" i="121"/>
  <c r="Q7213" i="121"/>
  <c r="R7212" i="121"/>
  <c r="S7211" i="121"/>
  <c r="Q7197" i="121"/>
  <c r="R7195" i="121"/>
  <c r="P7188" i="121"/>
  <c r="Q7188" i="121"/>
  <c r="R7188" i="121"/>
  <c r="S7188" i="121"/>
  <c r="M7188" i="121"/>
  <c r="Q7185" i="121"/>
  <c r="L7184" i="121"/>
  <c r="O7184" i="121"/>
  <c r="N7182" i="121"/>
  <c r="O7181" i="121"/>
  <c r="Q7175" i="121"/>
  <c r="M7175" i="121"/>
  <c r="P7168" i="121"/>
  <c r="M7168" i="121"/>
  <c r="L7145" i="121"/>
  <c r="N7140" i="121"/>
  <c r="O7140" i="121"/>
  <c r="P7140" i="121"/>
  <c r="Q7140" i="121"/>
  <c r="R7140" i="121"/>
  <c r="S7140" i="121"/>
  <c r="M7140" i="121"/>
  <c r="O7139" i="121"/>
  <c r="P7139" i="121"/>
  <c r="Q7139" i="121"/>
  <c r="L7139" i="121"/>
  <c r="P7138" i="121"/>
  <c r="Q7138" i="121"/>
  <c r="R7138" i="121"/>
  <c r="M7138" i="121"/>
  <c r="Q7137" i="121"/>
  <c r="R7137" i="121"/>
  <c r="S7137" i="121"/>
  <c r="N7137" i="121"/>
  <c r="R7136" i="121"/>
  <c r="S7136" i="121"/>
  <c r="L7136" i="121"/>
  <c r="O7136" i="121"/>
  <c r="Q7125" i="121"/>
  <c r="N7118" i="121"/>
  <c r="O7117" i="121"/>
  <c r="Q7111" i="121"/>
  <c r="S7111" i="121"/>
  <c r="L7110" i="121"/>
  <c r="M7109" i="121"/>
  <c r="P7104" i="121"/>
  <c r="M7104" i="121"/>
  <c r="O7097" i="121"/>
  <c r="M7097" i="121"/>
  <c r="S7082" i="121"/>
  <c r="L7081" i="121"/>
  <c r="N7076" i="121"/>
  <c r="O7076" i="121"/>
  <c r="P7076" i="121"/>
  <c r="Q7076" i="121"/>
  <c r="R7076" i="121"/>
  <c r="S7076" i="121"/>
  <c r="M7076" i="121"/>
  <c r="O7075" i="121"/>
  <c r="P7075" i="121"/>
  <c r="Q7075" i="121"/>
  <c r="L7075" i="121"/>
  <c r="P7074" i="121"/>
  <c r="Q7074" i="121"/>
  <c r="R7074" i="121"/>
  <c r="M7074" i="121"/>
  <c r="Q7073" i="121"/>
  <c r="R7073" i="121"/>
  <c r="S7073" i="121"/>
  <c r="N7073" i="121"/>
  <c r="R7072" i="121"/>
  <c r="S7072" i="121"/>
  <c r="L7072" i="121"/>
  <c r="N7054" i="121"/>
  <c r="O7053" i="121"/>
  <c r="P7040" i="121"/>
  <c r="M7040" i="121"/>
  <c r="M7033" i="121"/>
  <c r="N7012" i="121"/>
  <c r="O7012" i="121"/>
  <c r="P7012" i="121"/>
  <c r="Q7012" i="121"/>
  <c r="R7012" i="121"/>
  <c r="S7012" i="121"/>
  <c r="M7012" i="121"/>
  <c r="O7011" i="121"/>
  <c r="P7011" i="121"/>
  <c r="Q7011" i="121"/>
  <c r="R7011" i="121"/>
  <c r="L7011" i="121"/>
  <c r="N7011" i="121"/>
  <c r="P7010" i="121"/>
  <c r="Q7010" i="121"/>
  <c r="R7010" i="121"/>
  <c r="S7010" i="121"/>
  <c r="M7010" i="121"/>
  <c r="O7010" i="121"/>
  <c r="Q7009" i="121"/>
  <c r="R7009" i="121"/>
  <c r="S7009" i="121"/>
  <c r="L7009" i="121"/>
  <c r="P7009" i="121"/>
  <c r="R7008" i="121"/>
  <c r="S7008" i="121"/>
  <c r="L7008" i="121"/>
  <c r="Q6997" i="121"/>
  <c r="O6990" i="121"/>
  <c r="L6989" i="121"/>
  <c r="S6983" i="121"/>
  <c r="L6982" i="121"/>
  <c r="M6981" i="121"/>
  <c r="P6976" i="121"/>
  <c r="R6976" i="121"/>
  <c r="O6969" i="121"/>
  <c r="M6969" i="121"/>
  <c r="N6962" i="121"/>
  <c r="M6955" i="121"/>
  <c r="S6955" i="121"/>
  <c r="L6954" i="121"/>
  <c r="N6948" i="121"/>
  <c r="O6948" i="121"/>
  <c r="P6948" i="121"/>
  <c r="Q6948" i="121"/>
  <c r="R6948" i="121"/>
  <c r="S6948" i="121"/>
  <c r="M6948" i="121"/>
  <c r="O6947" i="121"/>
  <c r="P6947" i="121"/>
  <c r="Q6947" i="121"/>
  <c r="R6947" i="121"/>
  <c r="L6947" i="121"/>
  <c r="N6947" i="121"/>
  <c r="P6946" i="121"/>
  <c r="Q6946" i="121"/>
  <c r="R6946" i="121"/>
  <c r="S6946" i="121"/>
  <c r="M6946" i="121"/>
  <c r="O6946" i="121"/>
  <c r="Q6945" i="121"/>
  <c r="R6945" i="121"/>
  <c r="S6945" i="121"/>
  <c r="L6945" i="121"/>
  <c r="S6944" i="121"/>
  <c r="L6944" i="121"/>
  <c r="N6934" i="121"/>
  <c r="P6934" i="121"/>
  <c r="Q6934" i="121"/>
  <c r="R6934" i="121"/>
  <c r="M6934" i="121"/>
  <c r="O6926" i="121"/>
  <c r="P6926" i="121"/>
  <c r="S6926" i="121"/>
  <c r="Q6924" i="121"/>
  <c r="M6923" i="121"/>
  <c r="N6920" i="121"/>
  <c r="R6920" i="121"/>
  <c r="L6917" i="121"/>
  <c r="S6912" i="121"/>
  <c r="R6911" i="121"/>
  <c r="N6911" i="121"/>
  <c r="Q6904" i="121"/>
  <c r="P6896" i="121"/>
  <c r="Q6892" i="121"/>
  <c r="O6889" i="121"/>
  <c r="R6887" i="121"/>
  <c r="S6887" i="121"/>
  <c r="L6887" i="121"/>
  <c r="N6887" i="121"/>
  <c r="O6874" i="121"/>
  <c r="P6874" i="121"/>
  <c r="Q6874" i="121"/>
  <c r="L6874" i="121"/>
  <c r="N6874" i="121"/>
  <c r="P6868" i="121"/>
  <c r="N6868" i="121"/>
  <c r="O6868" i="121"/>
  <c r="Q6868" i="121"/>
  <c r="R6868" i="121"/>
  <c r="M6868" i="121"/>
  <c r="N6860" i="121"/>
  <c r="S6860" i="121"/>
  <c r="O6858" i="121"/>
  <c r="M6854" i="121"/>
  <c r="R6854" i="121"/>
  <c r="N6852" i="121"/>
  <c r="L6851" i="121"/>
  <c r="M6848" i="121"/>
  <c r="N6848" i="121"/>
  <c r="Q6848" i="121"/>
  <c r="S6846" i="121"/>
  <c r="R6845" i="121"/>
  <c r="M6845" i="121"/>
  <c r="R6840" i="121"/>
  <c r="S6839" i="121"/>
  <c r="P6838" i="121"/>
  <c r="N6803" i="121"/>
  <c r="O6803" i="121"/>
  <c r="Q6803" i="121"/>
  <c r="R6803" i="121"/>
  <c r="S6803" i="121"/>
  <c r="P6803" i="121"/>
  <c r="M6803" i="121"/>
  <c r="O6796" i="121"/>
  <c r="S6796" i="121"/>
  <c r="Q6751" i="121"/>
  <c r="L6751" i="121"/>
  <c r="P6751" i="121"/>
  <c r="S6685" i="121"/>
  <c r="N6685" i="121"/>
  <c r="R6685" i="121"/>
  <c r="O6625" i="121"/>
  <c r="R6625" i="121"/>
  <c r="M6625" i="121"/>
  <c r="N6625" i="121"/>
  <c r="N6562" i="121"/>
  <c r="O6562" i="121"/>
  <c r="Q6562" i="121"/>
  <c r="L6562" i="121"/>
  <c r="M6562" i="121"/>
  <c r="R6494" i="121"/>
  <c r="M6494" i="121"/>
  <c r="Q6494" i="121"/>
  <c r="O6433" i="121"/>
  <c r="P6433" i="121"/>
  <c r="R6433" i="121"/>
  <c r="M6433" i="121"/>
  <c r="N6433" i="121"/>
  <c r="O6369" i="121"/>
  <c r="P6369" i="121"/>
  <c r="R6369" i="121"/>
  <c r="M6369" i="121"/>
  <c r="N6369" i="121"/>
  <c r="O6305" i="121"/>
  <c r="P6305" i="121"/>
  <c r="R6305" i="121"/>
  <c r="M6305" i="121"/>
  <c r="N6305" i="121"/>
  <c r="Q6239" i="121"/>
  <c r="L6239" i="121"/>
  <c r="P6239" i="121"/>
  <c r="L6175" i="121"/>
  <c r="P6175" i="121"/>
  <c r="O6113" i="121"/>
  <c r="P6113" i="121"/>
  <c r="R6113" i="121"/>
  <c r="M6113" i="121"/>
  <c r="N6113" i="121"/>
  <c r="P6048" i="121"/>
  <c r="Q6048" i="121"/>
  <c r="S6048" i="121"/>
  <c r="N6048" i="121"/>
  <c r="O6048" i="121"/>
  <c r="O5986" i="121"/>
  <c r="Q5986" i="121"/>
  <c r="L5986" i="121"/>
  <c r="M5986" i="121"/>
  <c r="N5849" i="121"/>
  <c r="Q5849" i="121"/>
  <c r="R5849" i="121"/>
  <c r="M5849" i="121"/>
  <c r="O5849" i="121"/>
  <c r="S5849" i="121"/>
  <c r="M5553" i="121"/>
  <c r="N5553" i="121"/>
  <c r="O5553" i="121"/>
  <c r="P5553" i="121"/>
  <c r="Q5553" i="121"/>
  <c r="R5553" i="121"/>
  <c r="S5553" i="121"/>
  <c r="Q7258" i="121"/>
  <c r="P7249" i="121"/>
  <c r="P7248" i="121"/>
  <c r="P7247" i="121"/>
  <c r="O7246" i="121"/>
  <c r="O7245" i="121"/>
  <c r="L7234" i="121"/>
  <c r="M7225" i="121"/>
  <c r="N7224" i="121"/>
  <c r="O7223" i="121"/>
  <c r="P7222" i="121"/>
  <c r="Q7221" i="121"/>
  <c r="R7220" i="121"/>
  <c r="S7219" i="121"/>
  <c r="S7210" i="121"/>
  <c r="R7194" i="121"/>
  <c r="M7194" i="121"/>
  <c r="M7192" i="121"/>
  <c r="N7190" i="121"/>
  <c r="O7190" i="121"/>
  <c r="P7190" i="121"/>
  <c r="Q7190" i="121"/>
  <c r="S7190" i="121"/>
  <c r="M7185" i="121"/>
  <c r="Q7181" i="121"/>
  <c r="M7167" i="121"/>
  <c r="N7132" i="121"/>
  <c r="O7132" i="121"/>
  <c r="P7132" i="121"/>
  <c r="Q7132" i="121"/>
  <c r="R7132" i="121"/>
  <c r="S7132" i="121"/>
  <c r="M7132" i="121"/>
  <c r="O7131" i="121"/>
  <c r="P7131" i="121"/>
  <c r="Q7131" i="121"/>
  <c r="L7131" i="121"/>
  <c r="P7130" i="121"/>
  <c r="Q7130" i="121"/>
  <c r="R7130" i="121"/>
  <c r="M7130" i="121"/>
  <c r="Q7129" i="121"/>
  <c r="R7129" i="121"/>
  <c r="S7129" i="121"/>
  <c r="N7129" i="121"/>
  <c r="R7128" i="121"/>
  <c r="S7128" i="121"/>
  <c r="L7128" i="121"/>
  <c r="O7128" i="121"/>
  <c r="Q7117" i="121"/>
  <c r="N7110" i="121"/>
  <c r="Q7103" i="121"/>
  <c r="S7103" i="121"/>
  <c r="L7102" i="121"/>
  <c r="M7101" i="121"/>
  <c r="P7096" i="121"/>
  <c r="M7096" i="121"/>
  <c r="O7089" i="121"/>
  <c r="M7089" i="121"/>
  <c r="N7082" i="121"/>
  <c r="S7074" i="121"/>
  <c r="L7073" i="121"/>
  <c r="N7068" i="121"/>
  <c r="O7068" i="121"/>
  <c r="P7068" i="121"/>
  <c r="Q7068" i="121"/>
  <c r="R7068" i="121"/>
  <c r="S7068" i="121"/>
  <c r="M7068" i="121"/>
  <c r="O7067" i="121"/>
  <c r="P7067" i="121"/>
  <c r="Q7067" i="121"/>
  <c r="L7067" i="121"/>
  <c r="P7066" i="121"/>
  <c r="Q7066" i="121"/>
  <c r="R7066" i="121"/>
  <c r="M7066" i="121"/>
  <c r="Q7065" i="121"/>
  <c r="R7065" i="121"/>
  <c r="S7065" i="121"/>
  <c r="N7065" i="121"/>
  <c r="R7064" i="121"/>
  <c r="S7064" i="121"/>
  <c r="L7064" i="121"/>
  <c r="Q7053" i="121"/>
  <c r="R7046" i="121"/>
  <c r="N7046" i="121"/>
  <c r="O7045" i="121"/>
  <c r="Q7039" i="121"/>
  <c r="S7039" i="121"/>
  <c r="L7038" i="121"/>
  <c r="M7037" i="121"/>
  <c r="P7032" i="121"/>
  <c r="M7032" i="121"/>
  <c r="O7025" i="121"/>
  <c r="M7025" i="121"/>
  <c r="N7018" i="121"/>
  <c r="M7011" i="121"/>
  <c r="S7011" i="121"/>
  <c r="L7010" i="121"/>
  <c r="N7004" i="121"/>
  <c r="O7004" i="121"/>
  <c r="P7004" i="121"/>
  <c r="Q7004" i="121"/>
  <c r="R7004" i="121"/>
  <c r="S7004" i="121"/>
  <c r="M7004" i="121"/>
  <c r="O7003" i="121"/>
  <c r="P7003" i="121"/>
  <c r="Q7003" i="121"/>
  <c r="R7003" i="121"/>
  <c r="L7003" i="121"/>
  <c r="N7003" i="121"/>
  <c r="P7002" i="121"/>
  <c r="Q7002" i="121"/>
  <c r="R7002" i="121"/>
  <c r="S7002" i="121"/>
  <c r="M7002" i="121"/>
  <c r="O7002" i="121"/>
  <c r="Q7001" i="121"/>
  <c r="R7001" i="121"/>
  <c r="S7001" i="121"/>
  <c r="L7001" i="121"/>
  <c r="P7001" i="121"/>
  <c r="R7000" i="121"/>
  <c r="S7000" i="121"/>
  <c r="L7000" i="121"/>
  <c r="P6989" i="121"/>
  <c r="Q6975" i="121"/>
  <c r="S6975" i="121"/>
  <c r="L6974" i="121"/>
  <c r="M6973" i="121"/>
  <c r="P6968" i="121"/>
  <c r="R6968" i="121"/>
  <c r="O6961" i="121"/>
  <c r="M6961" i="121"/>
  <c r="N6954" i="121"/>
  <c r="M6947" i="121"/>
  <c r="S6947" i="121"/>
  <c r="L6946" i="121"/>
  <c r="N6940" i="121"/>
  <c r="O6940" i="121"/>
  <c r="P6940" i="121"/>
  <c r="Q6940" i="121"/>
  <c r="R6940" i="121"/>
  <c r="S6940" i="121"/>
  <c r="M6940" i="121"/>
  <c r="O6939" i="121"/>
  <c r="P6939" i="121"/>
  <c r="Q6939" i="121"/>
  <c r="R6939" i="121"/>
  <c r="L6939" i="121"/>
  <c r="N6939" i="121"/>
  <c r="O6933" i="121"/>
  <c r="N6933" i="121"/>
  <c r="P6933" i="121"/>
  <c r="Q6933" i="121"/>
  <c r="R6933" i="121"/>
  <c r="M6933" i="121"/>
  <c r="N6925" i="121"/>
  <c r="S6925" i="121"/>
  <c r="M6922" i="121"/>
  <c r="N6919" i="121"/>
  <c r="O6919" i="121"/>
  <c r="R6919" i="121"/>
  <c r="L6916" i="121"/>
  <c r="R6910" i="121"/>
  <c r="M6910" i="121"/>
  <c r="S6904" i="121"/>
  <c r="Q6903" i="121"/>
  <c r="N6903" i="121"/>
  <c r="P6895" i="121"/>
  <c r="L6880" i="121"/>
  <c r="Q6880" i="121"/>
  <c r="R6880" i="121"/>
  <c r="S6880" i="121"/>
  <c r="M6880" i="121"/>
  <c r="O6873" i="121"/>
  <c r="P6873" i="121"/>
  <c r="Q6873" i="121"/>
  <c r="R6873" i="121"/>
  <c r="L6873" i="121"/>
  <c r="N6873" i="121"/>
  <c r="Q6867" i="121"/>
  <c r="N6867" i="121"/>
  <c r="O6867" i="121"/>
  <c r="P6867" i="121"/>
  <c r="R6867" i="121"/>
  <c r="M6867" i="121"/>
  <c r="R6860" i="121"/>
  <c r="N6859" i="121"/>
  <c r="S6859" i="121"/>
  <c r="Q6854" i="121"/>
  <c r="M6853" i="121"/>
  <c r="R6853" i="121"/>
  <c r="S6851" i="121"/>
  <c r="N6851" i="121"/>
  <c r="P6848" i="121"/>
  <c r="L6847" i="121"/>
  <c r="Q6847" i="121"/>
  <c r="S6845" i="121"/>
  <c r="R6844" i="121"/>
  <c r="M6844" i="121"/>
  <c r="R6839" i="121"/>
  <c r="Q6837" i="121"/>
  <c r="S6837" i="121"/>
  <c r="L6821" i="121"/>
  <c r="Q6821" i="121"/>
  <c r="N6821" i="121"/>
  <c r="R6821" i="121"/>
  <c r="M6806" i="121"/>
  <c r="Q6806" i="121"/>
  <c r="S6788" i="121"/>
  <c r="L6788" i="121"/>
  <c r="P6752" i="121"/>
  <c r="Q6752" i="121"/>
  <c r="S6752" i="121"/>
  <c r="N6752" i="121"/>
  <c r="O6752" i="121"/>
  <c r="R6686" i="121"/>
  <c r="M6686" i="121"/>
  <c r="Q6686" i="121"/>
  <c r="N6626" i="121"/>
  <c r="Q6626" i="121"/>
  <c r="L6626" i="121"/>
  <c r="M6626" i="121"/>
  <c r="M6563" i="121"/>
  <c r="N6563" i="121"/>
  <c r="O6563" i="121"/>
  <c r="P6563" i="121"/>
  <c r="Q6563" i="121"/>
  <c r="R6563" i="121"/>
  <c r="S6563" i="121"/>
  <c r="Q6495" i="121"/>
  <c r="L6495" i="121"/>
  <c r="P6495" i="121"/>
  <c r="N6434" i="121"/>
  <c r="O6434" i="121"/>
  <c r="Q6434" i="121"/>
  <c r="L6434" i="121"/>
  <c r="M6434" i="121"/>
  <c r="N6370" i="121"/>
  <c r="O6370" i="121"/>
  <c r="Q6370" i="121"/>
  <c r="L6370" i="121"/>
  <c r="M6370" i="121"/>
  <c r="N6306" i="121"/>
  <c r="Q6306" i="121"/>
  <c r="L6306" i="121"/>
  <c r="M6306" i="121"/>
  <c r="P6240" i="121"/>
  <c r="Q6240" i="121"/>
  <c r="S6240" i="121"/>
  <c r="N6240" i="121"/>
  <c r="O6240" i="121"/>
  <c r="P6176" i="121"/>
  <c r="Q6176" i="121"/>
  <c r="S6176" i="121"/>
  <c r="N6176" i="121"/>
  <c r="O6176" i="121"/>
  <c r="N6114" i="121"/>
  <c r="O6114" i="121"/>
  <c r="Q6114" i="121"/>
  <c r="L6114" i="121"/>
  <c r="M6114" i="121"/>
  <c r="O6049" i="121"/>
  <c r="P6049" i="121"/>
  <c r="R6049" i="121"/>
  <c r="M6049" i="121"/>
  <c r="N6049" i="121"/>
  <c r="M5987" i="121"/>
  <c r="N5987" i="121"/>
  <c r="O5987" i="121"/>
  <c r="P5987" i="121"/>
  <c r="Q5987" i="121"/>
  <c r="R5987" i="121"/>
  <c r="S5987" i="121"/>
  <c r="Q5854" i="121"/>
  <c r="S5854" i="121"/>
  <c r="N5854" i="121"/>
  <c r="O5854" i="121"/>
  <c r="R5612" i="121"/>
  <c r="M5612" i="121"/>
  <c r="Q5612" i="121"/>
  <c r="N7195" i="121"/>
  <c r="O7194" i="121"/>
  <c r="P7193" i="121"/>
  <c r="Q7192" i="121"/>
  <c r="N7187" i="121"/>
  <c r="O7186" i="121"/>
  <c r="P7185" i="121"/>
  <c r="Q7184" i="121"/>
  <c r="R7183" i="121"/>
  <c r="S7182" i="121"/>
  <c r="L7181" i="121"/>
  <c r="N7179" i="121"/>
  <c r="O7178" i="121"/>
  <c r="P7177" i="121"/>
  <c r="Q7176" i="121"/>
  <c r="R7175" i="121"/>
  <c r="S7174" i="121"/>
  <c r="L7173" i="121"/>
  <c r="N7171" i="121"/>
  <c r="O7170" i="121"/>
  <c r="P7169" i="121"/>
  <c r="Q7168" i="121"/>
  <c r="R7167" i="121"/>
  <c r="S7166" i="121"/>
  <c r="L7165" i="121"/>
  <c r="N7163" i="121"/>
  <c r="O7162" i="121"/>
  <c r="P7161" i="121"/>
  <c r="Q7160" i="121"/>
  <c r="R7159" i="121"/>
  <c r="S7158" i="121"/>
  <c r="L7157" i="121"/>
  <c r="N7155" i="121"/>
  <c r="O7154" i="121"/>
  <c r="P7153" i="121"/>
  <c r="Q7152" i="121"/>
  <c r="R7151" i="121"/>
  <c r="S7150" i="121"/>
  <c r="L7149" i="121"/>
  <c r="N7147" i="121"/>
  <c r="O7146" i="121"/>
  <c r="P7145" i="121"/>
  <c r="Q7144" i="121"/>
  <c r="R7143" i="121"/>
  <c r="S7142" i="121"/>
  <c r="L7141" i="121"/>
  <c r="N7139" i="121"/>
  <c r="O7138" i="121"/>
  <c r="P7137" i="121"/>
  <c r="Q7136" i="121"/>
  <c r="R7135" i="121"/>
  <c r="S7134" i="121"/>
  <c r="L7133" i="121"/>
  <c r="N7131" i="121"/>
  <c r="O7130" i="121"/>
  <c r="P7129" i="121"/>
  <c r="Q7128" i="121"/>
  <c r="R7127" i="121"/>
  <c r="S7126" i="121"/>
  <c r="L7125" i="121"/>
  <c r="N7123" i="121"/>
  <c r="O7122" i="121"/>
  <c r="P7121" i="121"/>
  <c r="Q7120" i="121"/>
  <c r="R7119" i="121"/>
  <c r="S7118" i="121"/>
  <c r="L7117" i="121"/>
  <c r="N7115" i="121"/>
  <c r="O7114" i="121"/>
  <c r="P7113" i="121"/>
  <c r="Q7112" i="121"/>
  <c r="R7111" i="121"/>
  <c r="S7110" i="121"/>
  <c r="L7109" i="121"/>
  <c r="N7107" i="121"/>
  <c r="O7106" i="121"/>
  <c r="P7105" i="121"/>
  <c r="Q7104" i="121"/>
  <c r="R7103" i="121"/>
  <c r="S7102" i="121"/>
  <c r="L7101" i="121"/>
  <c r="N7099" i="121"/>
  <c r="O7098" i="121"/>
  <c r="P7097" i="121"/>
  <c r="Q7096" i="121"/>
  <c r="R7095" i="121"/>
  <c r="S7094" i="121"/>
  <c r="L7093" i="121"/>
  <c r="N7091" i="121"/>
  <c r="O7090" i="121"/>
  <c r="P7089" i="121"/>
  <c r="Q7088" i="121"/>
  <c r="R7087" i="121"/>
  <c r="S7086" i="121"/>
  <c r="L7085" i="121"/>
  <c r="N7083" i="121"/>
  <c r="O7082" i="121"/>
  <c r="P7081" i="121"/>
  <c r="Q7080" i="121"/>
  <c r="R7079" i="121"/>
  <c r="S7078" i="121"/>
  <c r="L7077" i="121"/>
  <c r="N7075" i="121"/>
  <c r="O7074" i="121"/>
  <c r="P7073" i="121"/>
  <c r="Q7072" i="121"/>
  <c r="R7071" i="121"/>
  <c r="S7070" i="121"/>
  <c r="L7069" i="121"/>
  <c r="N7067" i="121"/>
  <c r="O7066" i="121"/>
  <c r="P7065" i="121"/>
  <c r="Q7064" i="121"/>
  <c r="R7063" i="121"/>
  <c r="S7062" i="121"/>
  <c r="L7061" i="121"/>
  <c r="Q7056" i="121"/>
  <c r="R7055" i="121"/>
  <c r="S7054" i="121"/>
  <c r="L7053" i="121"/>
  <c r="Q7048" i="121"/>
  <c r="R7047" i="121"/>
  <c r="S7046" i="121"/>
  <c r="L7045" i="121"/>
  <c r="Q7040" i="121"/>
  <c r="R7039" i="121"/>
  <c r="S7038" i="121"/>
  <c r="L7037" i="121"/>
  <c r="Q7032" i="121"/>
  <c r="R7031" i="121"/>
  <c r="S7030" i="121"/>
  <c r="L7029" i="121"/>
  <c r="P7025" i="121"/>
  <c r="Q7024" i="121"/>
  <c r="R7023" i="121"/>
  <c r="S7022" i="121"/>
  <c r="L7021" i="121"/>
  <c r="P7017" i="121"/>
  <c r="Q7016" i="121"/>
  <c r="R7015" i="121"/>
  <c r="S7014" i="121"/>
  <c r="L7013" i="121"/>
  <c r="Q7008" i="121"/>
  <c r="R7007" i="121"/>
  <c r="S7006" i="121"/>
  <c r="L7005" i="121"/>
  <c r="Q7000" i="121"/>
  <c r="R6999" i="121"/>
  <c r="S6998" i="121"/>
  <c r="L6997" i="121"/>
  <c r="Q6992" i="121"/>
  <c r="R6991" i="121"/>
  <c r="S6990" i="121"/>
  <c r="Q6984" i="121"/>
  <c r="R6983" i="121"/>
  <c r="S6982" i="121"/>
  <c r="Q6976" i="121"/>
  <c r="R6975" i="121"/>
  <c r="S6974" i="121"/>
  <c r="L6973" i="121"/>
  <c r="Q6968" i="121"/>
  <c r="R6967" i="121"/>
  <c r="S6966" i="121"/>
  <c r="L6965" i="121"/>
  <c r="P6961" i="121"/>
  <c r="Q6960" i="121"/>
  <c r="R6959" i="121"/>
  <c r="S6958" i="121"/>
  <c r="L6957" i="121"/>
  <c r="P6953" i="121"/>
  <c r="Q6952" i="121"/>
  <c r="R6951" i="121"/>
  <c r="S6950" i="121"/>
  <c r="L6949" i="121"/>
  <c r="P6945" i="121"/>
  <c r="Q6944" i="121"/>
  <c r="R6943" i="121"/>
  <c r="S6942" i="121"/>
  <c r="L6941" i="121"/>
  <c r="N6936" i="121"/>
  <c r="L6936" i="121"/>
  <c r="M6928" i="121"/>
  <c r="L6927" i="121"/>
  <c r="M6927" i="121"/>
  <c r="L6926" i="121"/>
  <c r="N6926" i="121"/>
  <c r="L6925" i="121"/>
  <c r="O6925" i="121"/>
  <c r="L6924" i="121"/>
  <c r="P6924" i="121"/>
  <c r="L6923" i="121"/>
  <c r="Q6923" i="121"/>
  <c r="L6922" i="121"/>
  <c r="R6922" i="121"/>
  <c r="L6921" i="121"/>
  <c r="S6921" i="121"/>
  <c r="R6905" i="121"/>
  <c r="Q6898" i="121"/>
  <c r="Q6897" i="121"/>
  <c r="Q6893" i="121"/>
  <c r="P6891" i="121"/>
  <c r="P6890" i="121"/>
  <c r="P6889" i="121"/>
  <c r="P6886" i="121"/>
  <c r="O6884" i="121"/>
  <c r="O6883" i="121"/>
  <c r="O6882" i="121"/>
  <c r="O6881" i="121"/>
  <c r="O6879" i="121"/>
  <c r="N6872" i="121"/>
  <c r="L6872" i="121"/>
  <c r="M6864" i="121"/>
  <c r="L6863" i="121"/>
  <c r="M6863" i="121"/>
  <c r="L6862" i="121"/>
  <c r="N6862" i="121"/>
  <c r="L6861" i="121"/>
  <c r="O6861" i="121"/>
  <c r="L6860" i="121"/>
  <c r="P6860" i="121"/>
  <c r="L6859" i="121"/>
  <c r="Q6859" i="121"/>
  <c r="L6858" i="121"/>
  <c r="R6858" i="121"/>
  <c r="L6857" i="121"/>
  <c r="S6857" i="121"/>
  <c r="R6841" i="121"/>
  <c r="L6837" i="121"/>
  <c r="M6837" i="121"/>
  <c r="O6837" i="121"/>
  <c r="P6837" i="121"/>
  <c r="P6831" i="121"/>
  <c r="O6824" i="121"/>
  <c r="L6824" i="121"/>
  <c r="N6822" i="121"/>
  <c r="O6817" i="121"/>
  <c r="Q6817" i="121"/>
  <c r="R6815" i="121"/>
  <c r="S6815" i="121"/>
  <c r="M6815" i="121"/>
  <c r="N6815" i="121"/>
  <c r="O6815" i="121"/>
  <c r="O6810" i="121"/>
  <c r="L6810" i="121"/>
  <c r="R6800" i="121"/>
  <c r="S6798" i="121"/>
  <c r="L6798" i="121"/>
  <c r="O6798" i="121"/>
  <c r="P6798" i="121"/>
  <c r="M6796" i="121"/>
  <c r="N6796" i="121"/>
  <c r="P6796" i="121"/>
  <c r="Q6796" i="121"/>
  <c r="R6796" i="121"/>
  <c r="P6793" i="121"/>
  <c r="M6793" i="121"/>
  <c r="M6788" i="121"/>
  <c r="N6788" i="121"/>
  <c r="O6788" i="121"/>
  <c r="P6788" i="121"/>
  <c r="Q6788" i="121"/>
  <c r="R6788" i="121"/>
  <c r="L6776" i="121"/>
  <c r="R6768" i="121"/>
  <c r="M6763" i="121"/>
  <c r="N6763" i="121"/>
  <c r="O6763" i="121"/>
  <c r="P6763" i="121"/>
  <c r="Q6763" i="121"/>
  <c r="R6763" i="121"/>
  <c r="S6763" i="121"/>
  <c r="N6762" i="121"/>
  <c r="O6762" i="121"/>
  <c r="Q6762" i="121"/>
  <c r="L6762" i="121"/>
  <c r="O6761" i="121"/>
  <c r="P6761" i="121"/>
  <c r="R6761" i="121"/>
  <c r="M6761" i="121"/>
  <c r="P6760" i="121"/>
  <c r="Q6760" i="121"/>
  <c r="S6760" i="121"/>
  <c r="N6760" i="121"/>
  <c r="Q6759" i="121"/>
  <c r="L6759" i="121"/>
  <c r="R6758" i="121"/>
  <c r="M6758" i="121"/>
  <c r="S6757" i="121"/>
  <c r="N6757" i="121"/>
  <c r="M6748" i="121"/>
  <c r="M6741" i="121"/>
  <c r="N6734" i="121"/>
  <c r="R6727" i="121"/>
  <c r="S6726" i="121"/>
  <c r="L6725" i="121"/>
  <c r="S6713" i="121"/>
  <c r="L6712" i="121"/>
  <c r="P6706" i="121"/>
  <c r="Q6705" i="121"/>
  <c r="R6704" i="121"/>
  <c r="M6699" i="121"/>
  <c r="N6699" i="121"/>
  <c r="O6699" i="121"/>
  <c r="P6699" i="121"/>
  <c r="Q6699" i="121"/>
  <c r="R6699" i="121"/>
  <c r="S6699" i="121"/>
  <c r="N6698" i="121"/>
  <c r="O6698" i="121"/>
  <c r="Q6698" i="121"/>
  <c r="L6698" i="121"/>
  <c r="O6697" i="121"/>
  <c r="P6697" i="121"/>
  <c r="R6697" i="121"/>
  <c r="M6697" i="121"/>
  <c r="P6696" i="121"/>
  <c r="Q6696" i="121"/>
  <c r="S6696" i="121"/>
  <c r="N6696" i="121"/>
  <c r="Q6695" i="121"/>
  <c r="L6695" i="121"/>
  <c r="R6694" i="121"/>
  <c r="M6694" i="121"/>
  <c r="S6693" i="121"/>
  <c r="N6693" i="121"/>
  <c r="M6684" i="121"/>
  <c r="M6677" i="121"/>
  <c r="N6670" i="121"/>
  <c r="R6663" i="121"/>
  <c r="S6662" i="121"/>
  <c r="L6661" i="121"/>
  <c r="S6649" i="121"/>
  <c r="L6648" i="121"/>
  <c r="P6642" i="121"/>
  <c r="Q6641" i="121"/>
  <c r="R6640" i="121"/>
  <c r="M6635" i="121"/>
  <c r="N6635" i="121"/>
  <c r="O6635" i="121"/>
  <c r="P6635" i="121"/>
  <c r="Q6635" i="121"/>
  <c r="R6635" i="121"/>
  <c r="S6635" i="121"/>
  <c r="N6634" i="121"/>
  <c r="O6634" i="121"/>
  <c r="Q6634" i="121"/>
  <c r="L6634" i="121"/>
  <c r="O6633" i="121"/>
  <c r="P6633" i="121"/>
  <c r="R6633" i="121"/>
  <c r="M6633" i="121"/>
  <c r="P6632" i="121"/>
  <c r="S6632" i="121"/>
  <c r="N6632" i="121"/>
  <c r="Q6631" i="121"/>
  <c r="L6631" i="121"/>
  <c r="R6630" i="121"/>
  <c r="M6630" i="121"/>
  <c r="S6629" i="121"/>
  <c r="N6629" i="121"/>
  <c r="M6620" i="121"/>
  <c r="M6613" i="121"/>
  <c r="N6606" i="121"/>
  <c r="R6599" i="121"/>
  <c r="S6598" i="121"/>
  <c r="L6597" i="121"/>
  <c r="S6585" i="121"/>
  <c r="L6584" i="121"/>
  <c r="P6578" i="121"/>
  <c r="Q6577" i="121"/>
  <c r="R6576" i="121"/>
  <c r="M6571" i="121"/>
  <c r="N6571" i="121"/>
  <c r="O6571" i="121"/>
  <c r="P6571" i="121"/>
  <c r="Q6571" i="121"/>
  <c r="R6571" i="121"/>
  <c r="S6571" i="121"/>
  <c r="N6570" i="121"/>
  <c r="O6570" i="121"/>
  <c r="Q6570" i="121"/>
  <c r="L6570" i="121"/>
  <c r="O6569" i="121"/>
  <c r="P6569" i="121"/>
  <c r="R6569" i="121"/>
  <c r="M6569" i="121"/>
  <c r="P6568" i="121"/>
  <c r="Q6568" i="121"/>
  <c r="S6568" i="121"/>
  <c r="N6568" i="121"/>
  <c r="Q6567" i="121"/>
  <c r="L6567" i="121"/>
  <c r="R6566" i="121"/>
  <c r="M6566" i="121"/>
  <c r="S6565" i="121"/>
  <c r="N6565" i="121"/>
  <c r="M6556" i="121"/>
  <c r="M6549" i="121"/>
  <c r="N6542" i="121"/>
  <c r="R6535" i="121"/>
  <c r="S6534" i="121"/>
  <c r="L6533" i="121"/>
  <c r="S6521" i="121"/>
  <c r="L6520" i="121"/>
  <c r="P6514" i="121"/>
  <c r="Q6513" i="121"/>
  <c r="R6512" i="121"/>
  <c r="M6507" i="121"/>
  <c r="N6507" i="121"/>
  <c r="O6507" i="121"/>
  <c r="P6507" i="121"/>
  <c r="Q6507" i="121"/>
  <c r="R6507" i="121"/>
  <c r="S6507" i="121"/>
  <c r="N6506" i="121"/>
  <c r="O6506" i="121"/>
  <c r="Q6506" i="121"/>
  <c r="L6506" i="121"/>
  <c r="O6505" i="121"/>
  <c r="P6505" i="121"/>
  <c r="R6505" i="121"/>
  <c r="M6505" i="121"/>
  <c r="P6504" i="121"/>
  <c r="Q6504" i="121"/>
  <c r="S6504" i="121"/>
  <c r="N6504" i="121"/>
  <c r="Q6503" i="121"/>
  <c r="L6503" i="121"/>
  <c r="R6502" i="121"/>
  <c r="M6502" i="121"/>
  <c r="S6501" i="121"/>
  <c r="N6501" i="121"/>
  <c r="M6492" i="121"/>
  <c r="M6485" i="121"/>
  <c r="N6478" i="121"/>
  <c r="R6471" i="121"/>
  <c r="S6470" i="121"/>
  <c r="L6469" i="121"/>
  <c r="S6457" i="121"/>
  <c r="L6456" i="121"/>
  <c r="P6450" i="121"/>
  <c r="Q6449" i="121"/>
  <c r="R6448" i="121"/>
  <c r="M6443" i="121"/>
  <c r="N6443" i="121"/>
  <c r="O6443" i="121"/>
  <c r="P6443" i="121"/>
  <c r="Q6443" i="121"/>
  <c r="R6443" i="121"/>
  <c r="S6443" i="121"/>
  <c r="N6442" i="121"/>
  <c r="O6442" i="121"/>
  <c r="Q6442" i="121"/>
  <c r="L6442" i="121"/>
  <c r="O6441" i="121"/>
  <c r="P6441" i="121"/>
  <c r="R6441" i="121"/>
  <c r="M6441" i="121"/>
  <c r="P6440" i="121"/>
  <c r="Q6440" i="121"/>
  <c r="S6440" i="121"/>
  <c r="N6440" i="121"/>
  <c r="Q6439" i="121"/>
  <c r="L6439" i="121"/>
  <c r="R6438" i="121"/>
  <c r="M6438" i="121"/>
  <c r="S6437" i="121"/>
  <c r="N6437" i="121"/>
  <c r="M6428" i="121"/>
  <c r="M6421" i="121"/>
  <c r="L6405" i="121"/>
  <c r="L6392" i="121"/>
  <c r="M6379" i="121"/>
  <c r="N6379" i="121"/>
  <c r="O6379" i="121"/>
  <c r="P6379" i="121"/>
  <c r="Q6379" i="121"/>
  <c r="R6379" i="121"/>
  <c r="S6379" i="121"/>
  <c r="N6378" i="121"/>
  <c r="O6378" i="121"/>
  <c r="Q6378" i="121"/>
  <c r="L6378" i="121"/>
  <c r="O6377" i="121"/>
  <c r="P6377" i="121"/>
  <c r="R6377" i="121"/>
  <c r="M6377" i="121"/>
  <c r="P6376" i="121"/>
  <c r="Q6376" i="121"/>
  <c r="S6376" i="121"/>
  <c r="N6376" i="121"/>
  <c r="Q6375" i="121"/>
  <c r="L6375" i="121"/>
  <c r="R6374" i="121"/>
  <c r="M6374" i="121"/>
  <c r="S6373" i="121"/>
  <c r="N6373" i="121"/>
  <c r="L6372" i="121"/>
  <c r="O6372" i="121"/>
  <c r="M6364" i="121"/>
  <c r="M6357" i="121"/>
  <c r="L6341" i="121"/>
  <c r="L6328" i="121"/>
  <c r="P6322" i="121"/>
  <c r="Q6321" i="121"/>
  <c r="R6320" i="121"/>
  <c r="M6315" i="121"/>
  <c r="N6315" i="121"/>
  <c r="O6315" i="121"/>
  <c r="P6315" i="121"/>
  <c r="Q6315" i="121"/>
  <c r="R6315" i="121"/>
  <c r="S6315" i="121"/>
  <c r="N6314" i="121"/>
  <c r="Q6314" i="121"/>
  <c r="L6314" i="121"/>
  <c r="O6313" i="121"/>
  <c r="R6313" i="121"/>
  <c r="M6313" i="121"/>
  <c r="P6312" i="121"/>
  <c r="S6312" i="121"/>
  <c r="N6312" i="121"/>
  <c r="Q6311" i="121"/>
  <c r="L6311" i="121"/>
  <c r="R6310" i="121"/>
  <c r="M6310" i="121"/>
  <c r="S6309" i="121"/>
  <c r="N6309" i="121"/>
  <c r="L6308" i="121"/>
  <c r="O6308" i="121"/>
  <c r="M6300" i="121"/>
  <c r="M6293" i="121"/>
  <c r="N6286" i="121"/>
  <c r="L6277" i="121"/>
  <c r="M6251" i="121"/>
  <c r="N6251" i="121"/>
  <c r="O6251" i="121"/>
  <c r="P6251" i="121"/>
  <c r="Q6251" i="121"/>
  <c r="R6251" i="121"/>
  <c r="S6251" i="121"/>
  <c r="N6250" i="121"/>
  <c r="O6250" i="121"/>
  <c r="Q6250" i="121"/>
  <c r="L6250" i="121"/>
  <c r="O6249" i="121"/>
  <c r="P6249" i="121"/>
  <c r="R6249" i="121"/>
  <c r="M6249" i="121"/>
  <c r="P6248" i="121"/>
  <c r="Q6248" i="121"/>
  <c r="S6248" i="121"/>
  <c r="N6248" i="121"/>
  <c r="Q6247" i="121"/>
  <c r="L6247" i="121"/>
  <c r="R6246" i="121"/>
  <c r="M6246" i="121"/>
  <c r="S6245" i="121"/>
  <c r="N6245" i="121"/>
  <c r="L6244" i="121"/>
  <c r="O6244" i="121"/>
  <c r="M6236" i="121"/>
  <c r="S6201" i="121"/>
  <c r="L6200" i="121"/>
  <c r="R6192" i="121"/>
  <c r="M6187" i="121"/>
  <c r="N6187" i="121"/>
  <c r="O6187" i="121"/>
  <c r="P6187" i="121"/>
  <c r="Q6187" i="121"/>
  <c r="R6187" i="121"/>
  <c r="S6187" i="121"/>
  <c r="N6186" i="121"/>
  <c r="O6186" i="121"/>
  <c r="Q6186" i="121"/>
  <c r="L6186" i="121"/>
  <c r="O6185" i="121"/>
  <c r="P6185" i="121"/>
  <c r="R6185" i="121"/>
  <c r="M6185" i="121"/>
  <c r="P6184" i="121"/>
  <c r="Q6184" i="121"/>
  <c r="S6184" i="121"/>
  <c r="N6184" i="121"/>
  <c r="M6172" i="121"/>
  <c r="Q6129" i="121"/>
  <c r="R6128" i="121"/>
  <c r="M6123" i="121"/>
  <c r="N6123" i="121"/>
  <c r="O6123" i="121"/>
  <c r="P6123" i="121"/>
  <c r="Q6123" i="121"/>
  <c r="R6123" i="121"/>
  <c r="S6123" i="121"/>
  <c r="N6122" i="121"/>
  <c r="O6122" i="121"/>
  <c r="Q6122" i="121"/>
  <c r="L6122" i="121"/>
  <c r="O6121" i="121"/>
  <c r="P6121" i="121"/>
  <c r="R6121" i="121"/>
  <c r="M6121" i="121"/>
  <c r="P6120" i="121"/>
  <c r="Q6120" i="121"/>
  <c r="S6120" i="121"/>
  <c r="N6120" i="121"/>
  <c r="M6108" i="121"/>
  <c r="M6101" i="121"/>
  <c r="R6064" i="121"/>
  <c r="M6059" i="121"/>
  <c r="N6059" i="121"/>
  <c r="O6059" i="121"/>
  <c r="P6059" i="121"/>
  <c r="Q6059" i="121"/>
  <c r="R6059" i="121"/>
  <c r="S6059" i="121"/>
  <c r="N6058" i="121"/>
  <c r="O6058" i="121"/>
  <c r="Q6058" i="121"/>
  <c r="L6058" i="121"/>
  <c r="O6057" i="121"/>
  <c r="P6057" i="121"/>
  <c r="R6057" i="121"/>
  <c r="M6057" i="121"/>
  <c r="P6056" i="121"/>
  <c r="Q6056" i="121"/>
  <c r="S6056" i="121"/>
  <c r="N6056" i="121"/>
  <c r="M6044" i="121"/>
  <c r="R6037" i="121"/>
  <c r="M6037" i="121"/>
  <c r="Q6023" i="121"/>
  <c r="R6022" i="121"/>
  <c r="L6021" i="121"/>
  <c r="M6020" i="121"/>
  <c r="O6001" i="121"/>
  <c r="P6000" i="121"/>
  <c r="M5995" i="121"/>
  <c r="N5995" i="121"/>
  <c r="O5995" i="121"/>
  <c r="P5995" i="121"/>
  <c r="Q5995" i="121"/>
  <c r="R5995" i="121"/>
  <c r="S5995" i="121"/>
  <c r="Q5994" i="121"/>
  <c r="L5994" i="121"/>
  <c r="P5993" i="121"/>
  <c r="R5993" i="121"/>
  <c r="M5993" i="121"/>
  <c r="Q5992" i="121"/>
  <c r="S5992" i="121"/>
  <c r="N5992" i="121"/>
  <c r="N5980" i="121"/>
  <c r="R5973" i="121"/>
  <c r="S5973" i="121"/>
  <c r="L5972" i="121"/>
  <c r="Q5966" i="121"/>
  <c r="Q5959" i="121"/>
  <c r="R5958" i="121"/>
  <c r="L5957" i="121"/>
  <c r="M5956" i="121"/>
  <c r="S5945" i="121"/>
  <c r="L5944" i="121"/>
  <c r="N5938" i="121"/>
  <c r="O5937" i="121"/>
  <c r="P5936" i="121"/>
  <c r="M5931" i="121"/>
  <c r="N5931" i="121"/>
  <c r="O5931" i="121"/>
  <c r="P5931" i="121"/>
  <c r="Q5931" i="121"/>
  <c r="R5931" i="121"/>
  <c r="S5931" i="121"/>
  <c r="O5930" i="121"/>
  <c r="Q5930" i="121"/>
  <c r="L5930" i="121"/>
  <c r="P5929" i="121"/>
  <c r="R5929" i="121"/>
  <c r="M5929" i="121"/>
  <c r="Q5928" i="121"/>
  <c r="S5928" i="121"/>
  <c r="N5928" i="121"/>
  <c r="M5921" i="121"/>
  <c r="P5920" i="121"/>
  <c r="Q5920" i="121"/>
  <c r="N5920" i="121"/>
  <c r="R5917" i="121"/>
  <c r="O5914" i="121"/>
  <c r="Q5914" i="121"/>
  <c r="S5914" i="121"/>
  <c r="M5914" i="121"/>
  <c r="P5908" i="121"/>
  <c r="R5908" i="121"/>
  <c r="L5908" i="121"/>
  <c r="P5894" i="121"/>
  <c r="S5894" i="121"/>
  <c r="Q5893" i="121"/>
  <c r="L5892" i="121"/>
  <c r="M5890" i="121"/>
  <c r="M5874" i="121"/>
  <c r="Q5874" i="121"/>
  <c r="L5868" i="121"/>
  <c r="P5868" i="121"/>
  <c r="R5862" i="121"/>
  <c r="M5862" i="121"/>
  <c r="O5862" i="121"/>
  <c r="R5847" i="121"/>
  <c r="O5847" i="121"/>
  <c r="M5844" i="121"/>
  <c r="L5843" i="121"/>
  <c r="P5843" i="121"/>
  <c r="R5843" i="121"/>
  <c r="M5843" i="121"/>
  <c r="M5836" i="121"/>
  <c r="R5836" i="121"/>
  <c r="S5803" i="121"/>
  <c r="N5803" i="121"/>
  <c r="R5803" i="121"/>
  <c r="R5740" i="121"/>
  <c r="M5740" i="121"/>
  <c r="Q5740" i="121"/>
  <c r="O5679" i="121"/>
  <c r="Q5679" i="121"/>
  <c r="R5679" i="121"/>
  <c r="M5679" i="121"/>
  <c r="N5679" i="121"/>
  <c r="S5611" i="121"/>
  <c r="N5611" i="121"/>
  <c r="R5611" i="121"/>
  <c r="N5552" i="121"/>
  <c r="P5552" i="121"/>
  <c r="Q5552" i="121"/>
  <c r="L5552" i="121"/>
  <c r="M5552" i="121"/>
  <c r="N5488" i="121"/>
  <c r="Q5488" i="121"/>
  <c r="L5488" i="121"/>
  <c r="M5488" i="121"/>
  <c r="O4992" i="121"/>
  <c r="S4992" i="121"/>
  <c r="N4927" i="121"/>
  <c r="P4927" i="121"/>
  <c r="S4927" i="121"/>
  <c r="P7183" i="121"/>
  <c r="Q7182" i="121"/>
  <c r="R7181" i="121"/>
  <c r="P7175" i="121"/>
  <c r="Q7174" i="121"/>
  <c r="R7173" i="121"/>
  <c r="P7167" i="121"/>
  <c r="Q7166" i="121"/>
  <c r="R7165" i="121"/>
  <c r="P7159" i="121"/>
  <c r="Q7158" i="121"/>
  <c r="R7157" i="121"/>
  <c r="P7151" i="121"/>
  <c r="Q7150" i="121"/>
  <c r="R7149" i="121"/>
  <c r="P7143" i="121"/>
  <c r="Q7142" i="121"/>
  <c r="R7141" i="121"/>
  <c r="P7135" i="121"/>
  <c r="Q7134" i="121"/>
  <c r="R7133" i="121"/>
  <c r="P7127" i="121"/>
  <c r="Q7126" i="121"/>
  <c r="R7125" i="121"/>
  <c r="P7119" i="121"/>
  <c r="Q7118" i="121"/>
  <c r="R7117" i="121"/>
  <c r="P7111" i="121"/>
  <c r="Q7110" i="121"/>
  <c r="R7109" i="121"/>
  <c r="P7103" i="121"/>
  <c r="Q7102" i="121"/>
  <c r="R7101" i="121"/>
  <c r="P7095" i="121"/>
  <c r="Q7094" i="121"/>
  <c r="R7093" i="121"/>
  <c r="P7087" i="121"/>
  <c r="Q7086" i="121"/>
  <c r="R7085" i="121"/>
  <c r="P7079" i="121"/>
  <c r="Q7078" i="121"/>
  <c r="R7077" i="121"/>
  <c r="O7072" i="121"/>
  <c r="P7071" i="121"/>
  <c r="Q7070" i="121"/>
  <c r="R7069" i="121"/>
  <c r="O7064" i="121"/>
  <c r="P7063" i="121"/>
  <c r="Q7062" i="121"/>
  <c r="R7061" i="121"/>
  <c r="O7056" i="121"/>
  <c r="P7055" i="121"/>
  <c r="Q7054" i="121"/>
  <c r="R7053" i="121"/>
  <c r="O7048" i="121"/>
  <c r="P7047" i="121"/>
  <c r="Q7046" i="121"/>
  <c r="R7045" i="121"/>
  <c r="O7040" i="121"/>
  <c r="P7039" i="121"/>
  <c r="Q7038" i="121"/>
  <c r="R7037" i="121"/>
  <c r="N7033" i="121"/>
  <c r="O7032" i="121"/>
  <c r="P7031" i="121"/>
  <c r="Q7030" i="121"/>
  <c r="R7029" i="121"/>
  <c r="N7025" i="121"/>
  <c r="O7024" i="121"/>
  <c r="P7023" i="121"/>
  <c r="Q7022" i="121"/>
  <c r="R7021" i="121"/>
  <c r="N7017" i="121"/>
  <c r="O7016" i="121"/>
  <c r="P7015" i="121"/>
  <c r="Q7014" i="121"/>
  <c r="R7013" i="121"/>
  <c r="N7009" i="121"/>
  <c r="O7008" i="121"/>
  <c r="P7007" i="121"/>
  <c r="Q7006" i="121"/>
  <c r="R7005" i="121"/>
  <c r="N7001" i="121"/>
  <c r="O7000" i="121"/>
  <c r="P6999" i="121"/>
  <c r="Q6998" i="121"/>
  <c r="R6997" i="121"/>
  <c r="N6993" i="121"/>
  <c r="O6992" i="121"/>
  <c r="P6991" i="121"/>
  <c r="Q6990" i="121"/>
  <c r="R6989" i="121"/>
  <c r="N6985" i="121"/>
  <c r="O6984" i="121"/>
  <c r="P6983" i="121"/>
  <c r="Q6982" i="121"/>
  <c r="R6981" i="121"/>
  <c r="N6977" i="121"/>
  <c r="O6976" i="121"/>
  <c r="P6975" i="121"/>
  <c r="Q6974" i="121"/>
  <c r="R6973" i="121"/>
  <c r="N6969" i="121"/>
  <c r="O6968" i="121"/>
  <c r="P6967" i="121"/>
  <c r="Q6966" i="121"/>
  <c r="R6965" i="121"/>
  <c r="N6961" i="121"/>
  <c r="O6960" i="121"/>
  <c r="P6959" i="121"/>
  <c r="Q6958" i="121"/>
  <c r="R6957" i="121"/>
  <c r="N6953" i="121"/>
  <c r="O6952" i="121"/>
  <c r="P6951" i="121"/>
  <c r="Q6950" i="121"/>
  <c r="R6949" i="121"/>
  <c r="N6945" i="121"/>
  <c r="O6944" i="121"/>
  <c r="P6943" i="121"/>
  <c r="Q6942" i="121"/>
  <c r="R6941" i="121"/>
  <c r="R6938" i="121"/>
  <c r="S6937" i="121"/>
  <c r="R6921" i="121"/>
  <c r="Q6914" i="121"/>
  <c r="Q6913" i="121"/>
  <c r="P6907" i="121"/>
  <c r="P6906" i="121"/>
  <c r="P6905" i="121"/>
  <c r="O6900" i="121"/>
  <c r="O6899" i="121"/>
  <c r="O6898" i="121"/>
  <c r="O6897" i="121"/>
  <c r="L6888" i="121"/>
  <c r="M6879" i="121"/>
  <c r="N6878" i="121"/>
  <c r="O6877" i="121"/>
  <c r="P6876" i="121"/>
  <c r="Q6875" i="121"/>
  <c r="R6874" i="121"/>
  <c r="S6873" i="121"/>
  <c r="R6857" i="121"/>
  <c r="Q6850" i="121"/>
  <c r="Q6849" i="121"/>
  <c r="P6843" i="121"/>
  <c r="P6842" i="121"/>
  <c r="P6841" i="121"/>
  <c r="N6838" i="121"/>
  <c r="P6834" i="121"/>
  <c r="R6834" i="121"/>
  <c r="S6834" i="121"/>
  <c r="R6832" i="121"/>
  <c r="M6832" i="121"/>
  <c r="S6831" i="121"/>
  <c r="M6831" i="121"/>
  <c r="N6831" i="121"/>
  <c r="R6829" i="121"/>
  <c r="R6816" i="121"/>
  <c r="S6814" i="121"/>
  <c r="L6814" i="121"/>
  <c r="O6814" i="121"/>
  <c r="P6814" i="121"/>
  <c r="M6812" i="121"/>
  <c r="N6812" i="121"/>
  <c r="P6812" i="121"/>
  <c r="Q6812" i="121"/>
  <c r="R6812" i="121"/>
  <c r="P6809" i="121"/>
  <c r="M6809" i="121"/>
  <c r="L6797" i="121"/>
  <c r="Q6797" i="121"/>
  <c r="Q6793" i="121"/>
  <c r="Q6792" i="121"/>
  <c r="N6792" i="121"/>
  <c r="S6790" i="121"/>
  <c r="P6754" i="121"/>
  <c r="Q6753" i="121"/>
  <c r="R6752" i="121"/>
  <c r="M6747" i="121"/>
  <c r="N6747" i="121"/>
  <c r="O6747" i="121"/>
  <c r="P6747" i="121"/>
  <c r="Q6747" i="121"/>
  <c r="R6747" i="121"/>
  <c r="S6747" i="121"/>
  <c r="N6746" i="121"/>
  <c r="O6746" i="121"/>
  <c r="Q6746" i="121"/>
  <c r="L6746" i="121"/>
  <c r="O6745" i="121"/>
  <c r="P6745" i="121"/>
  <c r="R6745" i="121"/>
  <c r="M6745" i="121"/>
  <c r="P6744" i="121"/>
  <c r="Q6744" i="121"/>
  <c r="S6744" i="121"/>
  <c r="N6744" i="121"/>
  <c r="Q6743" i="121"/>
  <c r="L6743" i="121"/>
  <c r="R6742" i="121"/>
  <c r="M6742" i="121"/>
  <c r="S6741" i="121"/>
  <c r="N6741" i="121"/>
  <c r="S6732" i="121"/>
  <c r="M6732" i="121"/>
  <c r="M6725" i="121"/>
  <c r="N6718" i="121"/>
  <c r="R6711" i="121"/>
  <c r="S6710" i="121"/>
  <c r="L6709" i="121"/>
  <c r="L6696" i="121"/>
  <c r="P6690" i="121"/>
  <c r="Q6689" i="121"/>
  <c r="Q6688" i="121"/>
  <c r="M6683" i="121"/>
  <c r="N6683" i="121"/>
  <c r="O6683" i="121"/>
  <c r="P6683" i="121"/>
  <c r="Q6683" i="121"/>
  <c r="R6683" i="121"/>
  <c r="S6683" i="121"/>
  <c r="N6682" i="121"/>
  <c r="O6682" i="121"/>
  <c r="Q6682" i="121"/>
  <c r="L6682" i="121"/>
  <c r="O6681" i="121"/>
  <c r="R6681" i="121"/>
  <c r="M6681" i="121"/>
  <c r="P6680" i="121"/>
  <c r="Q6680" i="121"/>
  <c r="S6680" i="121"/>
  <c r="N6680" i="121"/>
  <c r="Q6679" i="121"/>
  <c r="L6679" i="121"/>
  <c r="R6678" i="121"/>
  <c r="M6678" i="121"/>
  <c r="S6677" i="121"/>
  <c r="N6677" i="121"/>
  <c r="M6668" i="121"/>
  <c r="M6661" i="121"/>
  <c r="N6654" i="121"/>
  <c r="R6647" i="121"/>
  <c r="S6646" i="121"/>
  <c r="L6645" i="121"/>
  <c r="O6626" i="121"/>
  <c r="P6625" i="121"/>
  <c r="Q6624" i="121"/>
  <c r="M6619" i="121"/>
  <c r="N6619" i="121"/>
  <c r="O6619" i="121"/>
  <c r="P6619" i="121"/>
  <c r="Q6619" i="121"/>
  <c r="R6619" i="121"/>
  <c r="S6619" i="121"/>
  <c r="N6618" i="121"/>
  <c r="Q6618" i="121"/>
  <c r="L6618" i="121"/>
  <c r="O6617" i="121"/>
  <c r="P6617" i="121"/>
  <c r="R6617" i="121"/>
  <c r="M6617" i="121"/>
  <c r="P6616" i="121"/>
  <c r="Q6616" i="121"/>
  <c r="S6616" i="121"/>
  <c r="N6616" i="121"/>
  <c r="Q6615" i="121"/>
  <c r="L6615" i="121"/>
  <c r="R6614" i="121"/>
  <c r="M6614" i="121"/>
  <c r="S6613" i="121"/>
  <c r="N6613" i="121"/>
  <c r="M6604" i="121"/>
  <c r="M6597" i="121"/>
  <c r="N6590" i="121"/>
  <c r="R6583" i="121"/>
  <c r="S6582" i="121"/>
  <c r="L6581" i="121"/>
  <c r="P6562" i="121"/>
  <c r="Q6561" i="121"/>
  <c r="R6560" i="121"/>
  <c r="M6555" i="121"/>
  <c r="N6555" i="121"/>
  <c r="O6555" i="121"/>
  <c r="P6555" i="121"/>
  <c r="Q6555" i="121"/>
  <c r="R6555" i="121"/>
  <c r="S6555" i="121"/>
  <c r="N6554" i="121"/>
  <c r="O6554" i="121"/>
  <c r="Q6554" i="121"/>
  <c r="L6554" i="121"/>
  <c r="O6553" i="121"/>
  <c r="P6553" i="121"/>
  <c r="R6553" i="121"/>
  <c r="M6553" i="121"/>
  <c r="P6552" i="121"/>
  <c r="Q6552" i="121"/>
  <c r="S6552" i="121"/>
  <c r="N6552" i="121"/>
  <c r="Q6551" i="121"/>
  <c r="L6551" i="121"/>
  <c r="R6550" i="121"/>
  <c r="M6550" i="121"/>
  <c r="S6549" i="121"/>
  <c r="N6549" i="121"/>
  <c r="M6533" i="121"/>
  <c r="N6526" i="121"/>
  <c r="R6519" i="121"/>
  <c r="S6518" i="121"/>
  <c r="L6517" i="121"/>
  <c r="N6505" i="121"/>
  <c r="S6505" i="121"/>
  <c r="L6504" i="121"/>
  <c r="P6498" i="121"/>
  <c r="Q6497" i="121"/>
  <c r="R6496" i="121"/>
  <c r="M6491" i="121"/>
  <c r="N6491" i="121"/>
  <c r="O6491" i="121"/>
  <c r="P6491" i="121"/>
  <c r="Q6491" i="121"/>
  <c r="R6491" i="121"/>
  <c r="S6491" i="121"/>
  <c r="N6490" i="121"/>
  <c r="O6490" i="121"/>
  <c r="Q6490" i="121"/>
  <c r="L6490" i="121"/>
  <c r="O6489" i="121"/>
  <c r="P6489" i="121"/>
  <c r="R6489" i="121"/>
  <c r="M6489" i="121"/>
  <c r="P6488" i="121"/>
  <c r="Q6488" i="121"/>
  <c r="S6488" i="121"/>
  <c r="N6488" i="121"/>
  <c r="Q6487" i="121"/>
  <c r="L6487" i="121"/>
  <c r="R6486" i="121"/>
  <c r="M6486" i="121"/>
  <c r="S6485" i="121"/>
  <c r="N6485" i="121"/>
  <c r="M6476" i="121"/>
  <c r="M6469" i="121"/>
  <c r="N6462" i="121"/>
  <c r="R6455" i="121"/>
  <c r="S6454" i="121"/>
  <c r="L6453" i="121"/>
  <c r="S6441" i="121"/>
  <c r="L6440" i="121"/>
  <c r="P6434" i="121"/>
  <c r="Q6433" i="121"/>
  <c r="R6432" i="121"/>
  <c r="M6427" i="121"/>
  <c r="N6427" i="121"/>
  <c r="O6427" i="121"/>
  <c r="P6427" i="121"/>
  <c r="Q6427" i="121"/>
  <c r="R6427" i="121"/>
  <c r="S6427" i="121"/>
  <c r="N6426" i="121"/>
  <c r="O6426" i="121"/>
  <c r="Q6426" i="121"/>
  <c r="L6426" i="121"/>
  <c r="O6425" i="121"/>
  <c r="P6425" i="121"/>
  <c r="R6425" i="121"/>
  <c r="M6425" i="121"/>
  <c r="P6424" i="121"/>
  <c r="Q6424" i="121"/>
  <c r="S6424" i="121"/>
  <c r="N6424" i="121"/>
  <c r="Q6423" i="121"/>
  <c r="L6423" i="121"/>
  <c r="R6422" i="121"/>
  <c r="M6422" i="121"/>
  <c r="S6421" i="121"/>
  <c r="N6421" i="121"/>
  <c r="L6420" i="121"/>
  <c r="O6420" i="121"/>
  <c r="M6412" i="121"/>
  <c r="M6405" i="121"/>
  <c r="N6398" i="121"/>
  <c r="S6390" i="121"/>
  <c r="L6389" i="121"/>
  <c r="L6376" i="121"/>
  <c r="P6370" i="121"/>
  <c r="Q6369" i="121"/>
  <c r="R6368" i="121"/>
  <c r="M6363" i="121"/>
  <c r="N6363" i="121"/>
  <c r="O6363" i="121"/>
  <c r="P6363" i="121"/>
  <c r="Q6363" i="121"/>
  <c r="R6363" i="121"/>
  <c r="S6363" i="121"/>
  <c r="N6362" i="121"/>
  <c r="O6362" i="121"/>
  <c r="Q6362" i="121"/>
  <c r="L6362" i="121"/>
  <c r="O6361" i="121"/>
  <c r="P6361" i="121"/>
  <c r="R6361" i="121"/>
  <c r="M6361" i="121"/>
  <c r="P6360" i="121"/>
  <c r="Q6360" i="121"/>
  <c r="S6360" i="121"/>
  <c r="N6360" i="121"/>
  <c r="Q6359" i="121"/>
  <c r="L6359" i="121"/>
  <c r="R6358" i="121"/>
  <c r="M6358" i="121"/>
  <c r="S6357" i="121"/>
  <c r="N6357" i="121"/>
  <c r="L6356" i="121"/>
  <c r="O6356" i="121"/>
  <c r="M6348" i="121"/>
  <c r="M6341" i="121"/>
  <c r="N6334" i="121"/>
  <c r="R6327" i="121"/>
  <c r="S6326" i="121"/>
  <c r="L6325" i="121"/>
  <c r="L6312" i="121"/>
  <c r="O6306" i="121"/>
  <c r="Q6305" i="121"/>
  <c r="R6304" i="121"/>
  <c r="M6299" i="121"/>
  <c r="N6299" i="121"/>
  <c r="O6299" i="121"/>
  <c r="P6299" i="121"/>
  <c r="Q6299" i="121"/>
  <c r="R6299" i="121"/>
  <c r="S6299" i="121"/>
  <c r="N6298" i="121"/>
  <c r="O6298" i="121"/>
  <c r="Q6298" i="121"/>
  <c r="L6298" i="121"/>
  <c r="O6297" i="121"/>
  <c r="P6297" i="121"/>
  <c r="R6297" i="121"/>
  <c r="M6297" i="121"/>
  <c r="P6296" i="121"/>
  <c r="Q6296" i="121"/>
  <c r="S6296" i="121"/>
  <c r="N6296" i="121"/>
  <c r="Q6295" i="121"/>
  <c r="L6295" i="121"/>
  <c r="R6294" i="121"/>
  <c r="M6294" i="121"/>
  <c r="S6293" i="121"/>
  <c r="N6293" i="121"/>
  <c r="L6292" i="121"/>
  <c r="O6292" i="121"/>
  <c r="M6284" i="121"/>
  <c r="M6277" i="121"/>
  <c r="N6270" i="121"/>
  <c r="L6261" i="121"/>
  <c r="L6248" i="121"/>
  <c r="P6242" i="121"/>
  <c r="Q6241" i="121"/>
  <c r="R6240" i="121"/>
  <c r="M6235" i="121"/>
  <c r="N6235" i="121"/>
  <c r="O6235" i="121"/>
  <c r="P6235" i="121"/>
  <c r="Q6235" i="121"/>
  <c r="R6235" i="121"/>
  <c r="S6235" i="121"/>
  <c r="N6234" i="121"/>
  <c r="O6234" i="121"/>
  <c r="Q6234" i="121"/>
  <c r="L6234" i="121"/>
  <c r="O6233" i="121"/>
  <c r="P6233" i="121"/>
  <c r="R6233" i="121"/>
  <c r="M6233" i="121"/>
  <c r="P6232" i="121"/>
  <c r="Q6232" i="121"/>
  <c r="S6232" i="121"/>
  <c r="N6232" i="121"/>
  <c r="Q6231" i="121"/>
  <c r="L6231" i="121"/>
  <c r="R6230" i="121"/>
  <c r="M6230" i="121"/>
  <c r="S6229" i="121"/>
  <c r="N6229" i="121"/>
  <c r="L6228" i="121"/>
  <c r="O6228" i="121"/>
  <c r="M6220" i="121"/>
  <c r="R6213" i="121"/>
  <c r="M6213" i="121"/>
  <c r="Q6206" i="121"/>
  <c r="N6206" i="121"/>
  <c r="P6199" i="121"/>
  <c r="Q6199" i="121"/>
  <c r="R6198" i="121"/>
  <c r="S6197" i="121"/>
  <c r="L6196" i="121"/>
  <c r="N6185" i="121"/>
  <c r="S6185" i="121"/>
  <c r="L6184" i="121"/>
  <c r="P6178" i="121"/>
  <c r="Q6177" i="121"/>
  <c r="R6176" i="121"/>
  <c r="M6171" i="121"/>
  <c r="N6171" i="121"/>
  <c r="O6171" i="121"/>
  <c r="P6171" i="121"/>
  <c r="Q6171" i="121"/>
  <c r="R6171" i="121"/>
  <c r="S6171" i="121"/>
  <c r="N6170" i="121"/>
  <c r="O6170" i="121"/>
  <c r="Q6170" i="121"/>
  <c r="L6170" i="121"/>
  <c r="O6169" i="121"/>
  <c r="P6169" i="121"/>
  <c r="R6169" i="121"/>
  <c r="M6169" i="121"/>
  <c r="P6168" i="121"/>
  <c r="Q6168" i="121"/>
  <c r="S6168" i="121"/>
  <c r="N6168" i="121"/>
  <c r="S6156" i="121"/>
  <c r="M6156" i="121"/>
  <c r="R6149" i="121"/>
  <c r="M6149" i="121"/>
  <c r="Q6142" i="121"/>
  <c r="N6142" i="121"/>
  <c r="Q6135" i="121"/>
  <c r="R6134" i="121"/>
  <c r="N6121" i="121"/>
  <c r="S6121" i="121"/>
  <c r="L6120" i="121"/>
  <c r="P6114" i="121"/>
  <c r="Q6113" i="121"/>
  <c r="R6112" i="121"/>
  <c r="M6107" i="121"/>
  <c r="N6107" i="121"/>
  <c r="O6107" i="121"/>
  <c r="P6107" i="121"/>
  <c r="Q6107" i="121"/>
  <c r="R6107" i="121"/>
  <c r="S6107" i="121"/>
  <c r="N6106" i="121"/>
  <c r="O6106" i="121"/>
  <c r="Q6106" i="121"/>
  <c r="L6106" i="121"/>
  <c r="O6105" i="121"/>
  <c r="P6105" i="121"/>
  <c r="R6105" i="121"/>
  <c r="M6105" i="121"/>
  <c r="P6104" i="121"/>
  <c r="Q6104" i="121"/>
  <c r="S6104" i="121"/>
  <c r="N6104" i="121"/>
  <c r="M6085" i="121"/>
  <c r="N6078" i="121"/>
  <c r="L6056" i="121"/>
  <c r="P6050" i="121"/>
  <c r="Q6049" i="121"/>
  <c r="R6048" i="121"/>
  <c r="M6043" i="121"/>
  <c r="N6043" i="121"/>
  <c r="O6043" i="121"/>
  <c r="P6043" i="121"/>
  <c r="Q6043" i="121"/>
  <c r="R6043" i="121"/>
  <c r="S6043" i="121"/>
  <c r="N6042" i="121"/>
  <c r="O6042" i="121"/>
  <c r="Q6042" i="121"/>
  <c r="L6042" i="121"/>
  <c r="O6041" i="121"/>
  <c r="P6041" i="121"/>
  <c r="R6041" i="121"/>
  <c r="M6041" i="121"/>
  <c r="P6040" i="121"/>
  <c r="Q6040" i="121"/>
  <c r="S6040" i="121"/>
  <c r="N6040" i="121"/>
  <c r="S6021" i="121"/>
  <c r="L6020" i="121"/>
  <c r="Q6014" i="121"/>
  <c r="N6014" i="121"/>
  <c r="P6007" i="121"/>
  <c r="Q6007" i="121"/>
  <c r="R6006" i="121"/>
  <c r="L6005" i="121"/>
  <c r="M6004" i="121"/>
  <c r="N5993" i="121"/>
  <c r="N5986" i="121"/>
  <c r="O5985" i="121"/>
  <c r="P5984" i="121"/>
  <c r="M5979" i="121"/>
  <c r="N5979" i="121"/>
  <c r="O5979" i="121"/>
  <c r="P5979" i="121"/>
  <c r="Q5979" i="121"/>
  <c r="R5979" i="121"/>
  <c r="S5979" i="121"/>
  <c r="O5978" i="121"/>
  <c r="Q5978" i="121"/>
  <c r="L5978" i="121"/>
  <c r="P5977" i="121"/>
  <c r="R5977" i="121"/>
  <c r="M5977" i="121"/>
  <c r="Q5976" i="121"/>
  <c r="S5976" i="121"/>
  <c r="N5976" i="121"/>
  <c r="N5964" i="121"/>
  <c r="R5957" i="121"/>
  <c r="S5957" i="121"/>
  <c r="L5956" i="121"/>
  <c r="Q5950" i="121"/>
  <c r="P5943" i="121"/>
  <c r="Q5943" i="121"/>
  <c r="R5942" i="121"/>
  <c r="L5941" i="121"/>
  <c r="M5940" i="121"/>
  <c r="N5929" i="121"/>
  <c r="Q5929" i="121"/>
  <c r="L5928" i="121"/>
  <c r="R5926" i="121"/>
  <c r="O5926" i="121"/>
  <c r="M5919" i="121"/>
  <c r="P5917" i="121"/>
  <c r="L5913" i="121"/>
  <c r="O5912" i="121"/>
  <c r="P5912" i="121"/>
  <c r="S5912" i="121"/>
  <c r="M5912" i="121"/>
  <c r="N5906" i="121"/>
  <c r="O5906" i="121"/>
  <c r="R5906" i="121"/>
  <c r="L5906" i="121"/>
  <c r="S5901" i="121"/>
  <c r="N5900" i="121"/>
  <c r="M5900" i="121"/>
  <c r="O5900" i="121"/>
  <c r="Q5900" i="121"/>
  <c r="R5900" i="121"/>
  <c r="R5893" i="121"/>
  <c r="P5892" i="121"/>
  <c r="S5892" i="121"/>
  <c r="L5890" i="121"/>
  <c r="M5888" i="121"/>
  <c r="O5886" i="121"/>
  <c r="R5886" i="121"/>
  <c r="M5884" i="121"/>
  <c r="L5882" i="121"/>
  <c r="S5878" i="121"/>
  <c r="L5876" i="121"/>
  <c r="M5863" i="121"/>
  <c r="N5861" i="121"/>
  <c r="R5860" i="121"/>
  <c r="L5860" i="121"/>
  <c r="O5860" i="121"/>
  <c r="Q5853" i="121"/>
  <c r="S5853" i="121"/>
  <c r="L5853" i="121"/>
  <c r="N5853" i="121"/>
  <c r="R5842" i="121"/>
  <c r="S5842" i="121"/>
  <c r="Q5805" i="121"/>
  <c r="L5805" i="121"/>
  <c r="P5805" i="121"/>
  <c r="P5742" i="121"/>
  <c r="S5742" i="121"/>
  <c r="N5742" i="121"/>
  <c r="O5742" i="121"/>
  <c r="M5681" i="121"/>
  <c r="N5681" i="121"/>
  <c r="O5681" i="121"/>
  <c r="P5681" i="121"/>
  <c r="Q5681" i="121"/>
  <c r="R5681" i="121"/>
  <c r="S5681" i="121"/>
  <c r="Q5613" i="121"/>
  <c r="L5613" i="121"/>
  <c r="P5613" i="121"/>
  <c r="L5546" i="121"/>
  <c r="O5546" i="121"/>
  <c r="S5546" i="121"/>
  <c r="L5482" i="121"/>
  <c r="O5482" i="121"/>
  <c r="S5482" i="121"/>
  <c r="Q5415" i="121"/>
  <c r="R5415" i="121"/>
  <c r="O5415" i="121"/>
  <c r="P5415" i="121"/>
  <c r="L5382" i="121"/>
  <c r="S5382" i="121"/>
  <c r="M5122" i="121"/>
  <c r="Q5122" i="121"/>
  <c r="S7195" i="121"/>
  <c r="L7194" i="121"/>
  <c r="N7192" i="121"/>
  <c r="S7187" i="121"/>
  <c r="L7186" i="121"/>
  <c r="N7184" i="121"/>
  <c r="O7183" i="121"/>
  <c r="P7182" i="121"/>
  <c r="S7179" i="121"/>
  <c r="L7178" i="121"/>
  <c r="N7176" i="121"/>
  <c r="O7175" i="121"/>
  <c r="P7174" i="121"/>
  <c r="S7171" i="121"/>
  <c r="L7170" i="121"/>
  <c r="N7168" i="121"/>
  <c r="O7167" i="121"/>
  <c r="P7166" i="121"/>
  <c r="S7163" i="121"/>
  <c r="L7162" i="121"/>
  <c r="N7160" i="121"/>
  <c r="O7159" i="121"/>
  <c r="P7158" i="121"/>
  <c r="S7155" i="121"/>
  <c r="L7154" i="121"/>
  <c r="N7152" i="121"/>
  <c r="O7151" i="121"/>
  <c r="P7150" i="121"/>
  <c r="S7147" i="121"/>
  <c r="L7146" i="121"/>
  <c r="N7144" i="121"/>
  <c r="O7143" i="121"/>
  <c r="P7142" i="121"/>
  <c r="S7139" i="121"/>
  <c r="L7138" i="121"/>
  <c r="N7136" i="121"/>
  <c r="O7135" i="121"/>
  <c r="P7134" i="121"/>
  <c r="S7131" i="121"/>
  <c r="L7130" i="121"/>
  <c r="N7128" i="121"/>
  <c r="O7127" i="121"/>
  <c r="P7126" i="121"/>
  <c r="S7123" i="121"/>
  <c r="L7122" i="121"/>
  <c r="N7120" i="121"/>
  <c r="O7119" i="121"/>
  <c r="P7118" i="121"/>
  <c r="S7115" i="121"/>
  <c r="L7114" i="121"/>
  <c r="N7112" i="121"/>
  <c r="O7111" i="121"/>
  <c r="P7110" i="121"/>
  <c r="S7107" i="121"/>
  <c r="L7106" i="121"/>
  <c r="N7104" i="121"/>
  <c r="O7103" i="121"/>
  <c r="P7102" i="121"/>
  <c r="S7099" i="121"/>
  <c r="L7098" i="121"/>
  <c r="N7096" i="121"/>
  <c r="O7095" i="121"/>
  <c r="P7094" i="121"/>
  <c r="S7091" i="121"/>
  <c r="L7090" i="121"/>
  <c r="N7088" i="121"/>
  <c r="O7087" i="121"/>
  <c r="P7086" i="121"/>
  <c r="S7083" i="121"/>
  <c r="L7082" i="121"/>
  <c r="N7080" i="121"/>
  <c r="O7079" i="121"/>
  <c r="P7078" i="121"/>
  <c r="S7075" i="121"/>
  <c r="L7074" i="121"/>
  <c r="N7072" i="121"/>
  <c r="O7071" i="121"/>
  <c r="P7070" i="121"/>
  <c r="S7067" i="121"/>
  <c r="L7066" i="121"/>
  <c r="N7064" i="121"/>
  <c r="O7063" i="121"/>
  <c r="P7062" i="121"/>
  <c r="N7056" i="121"/>
  <c r="O7055" i="121"/>
  <c r="P7054" i="121"/>
  <c r="N7048" i="121"/>
  <c r="O7047" i="121"/>
  <c r="P7046" i="121"/>
  <c r="N7040" i="121"/>
  <c r="O7039" i="121"/>
  <c r="P7038" i="121"/>
  <c r="N7032" i="121"/>
  <c r="O7031" i="121"/>
  <c r="P7030" i="121"/>
  <c r="N7024" i="121"/>
  <c r="O7023" i="121"/>
  <c r="P7022" i="121"/>
  <c r="N7016" i="121"/>
  <c r="O7015" i="121"/>
  <c r="P7014" i="121"/>
  <c r="N7008" i="121"/>
  <c r="O7007" i="121"/>
  <c r="P7006" i="121"/>
  <c r="N7000" i="121"/>
  <c r="O6999" i="121"/>
  <c r="P6998" i="121"/>
  <c r="N6992" i="121"/>
  <c r="O6991" i="121"/>
  <c r="P6990" i="121"/>
  <c r="Q6989" i="121"/>
  <c r="N6984" i="121"/>
  <c r="O6983" i="121"/>
  <c r="P6982" i="121"/>
  <c r="Q6981" i="121"/>
  <c r="N6976" i="121"/>
  <c r="O6975" i="121"/>
  <c r="P6974" i="121"/>
  <c r="N6968" i="121"/>
  <c r="O6967" i="121"/>
  <c r="P6966" i="121"/>
  <c r="N6960" i="121"/>
  <c r="O6959" i="121"/>
  <c r="P6958" i="121"/>
  <c r="N6952" i="121"/>
  <c r="O6951" i="121"/>
  <c r="P6950" i="121"/>
  <c r="N6944" i="121"/>
  <c r="O6943" i="121"/>
  <c r="P6942" i="121"/>
  <c r="Q6922" i="121"/>
  <c r="Q6921" i="121"/>
  <c r="O6908" i="121"/>
  <c r="O6907" i="121"/>
  <c r="O6906" i="121"/>
  <c r="O6905" i="121"/>
  <c r="L6896" i="121"/>
  <c r="M6889" i="121"/>
  <c r="M6888" i="121"/>
  <c r="M6887" i="121"/>
  <c r="L6886" i="121"/>
  <c r="N6886" i="121"/>
  <c r="L6885" i="121"/>
  <c r="O6885" i="121"/>
  <c r="L6884" i="121"/>
  <c r="P6884" i="121"/>
  <c r="L6883" i="121"/>
  <c r="Q6883" i="121"/>
  <c r="L6882" i="121"/>
  <c r="R6882" i="121"/>
  <c r="L6881" i="121"/>
  <c r="S6881" i="121"/>
  <c r="Q6858" i="121"/>
  <c r="Q6857" i="121"/>
  <c r="P6851" i="121"/>
  <c r="P6850" i="121"/>
  <c r="P6849" i="121"/>
  <c r="O6844" i="121"/>
  <c r="O6843" i="121"/>
  <c r="O6842" i="121"/>
  <c r="O6841" i="121"/>
  <c r="O6840" i="121"/>
  <c r="O6839" i="121"/>
  <c r="R6836" i="121"/>
  <c r="L6832" i="121"/>
  <c r="N6828" i="121"/>
  <c r="P6828" i="121"/>
  <c r="Q6828" i="121"/>
  <c r="Q6825" i="121"/>
  <c r="L6825" i="121"/>
  <c r="M6821" i="121"/>
  <c r="N6819" i="121"/>
  <c r="O6819" i="121"/>
  <c r="Q6819" i="121"/>
  <c r="R6819" i="121"/>
  <c r="S6819" i="121"/>
  <c r="L6816" i="121"/>
  <c r="M6814" i="121"/>
  <c r="N6814" i="121"/>
  <c r="Q6809" i="121"/>
  <c r="R6807" i="121"/>
  <c r="S6807" i="121"/>
  <c r="M6807" i="121"/>
  <c r="N6807" i="121"/>
  <c r="O6807" i="121"/>
  <c r="N6802" i="121"/>
  <c r="O6802" i="121"/>
  <c r="L6802" i="121"/>
  <c r="M6792" i="121"/>
  <c r="Q6790" i="121"/>
  <c r="N6790" i="121"/>
  <c r="L6789" i="121"/>
  <c r="N6787" i="121"/>
  <c r="O6787" i="121"/>
  <c r="P6787" i="121"/>
  <c r="Q6787" i="121"/>
  <c r="R6787" i="121"/>
  <c r="S6787" i="121"/>
  <c r="M6781" i="121"/>
  <c r="N6774" i="121"/>
  <c r="R6767" i="121"/>
  <c r="S6766" i="121"/>
  <c r="L6765" i="121"/>
  <c r="O6760" i="121"/>
  <c r="S6753" i="121"/>
  <c r="L6752" i="121"/>
  <c r="P6746" i="121"/>
  <c r="Q6745" i="121"/>
  <c r="R6744" i="121"/>
  <c r="M6739" i="121"/>
  <c r="N6739" i="121"/>
  <c r="O6739" i="121"/>
  <c r="P6739" i="121"/>
  <c r="Q6739" i="121"/>
  <c r="R6739" i="121"/>
  <c r="S6739" i="121"/>
  <c r="N6738" i="121"/>
  <c r="O6738" i="121"/>
  <c r="Q6738" i="121"/>
  <c r="L6738" i="121"/>
  <c r="O6737" i="121"/>
  <c r="P6737" i="121"/>
  <c r="R6737" i="121"/>
  <c r="M6737" i="121"/>
  <c r="P6736" i="121"/>
  <c r="Q6736" i="121"/>
  <c r="S6736" i="121"/>
  <c r="N6736" i="121"/>
  <c r="Q6735" i="121"/>
  <c r="L6735" i="121"/>
  <c r="R6734" i="121"/>
  <c r="M6734" i="121"/>
  <c r="S6733" i="121"/>
  <c r="N6733" i="121"/>
  <c r="M6724" i="121"/>
  <c r="M6717" i="121"/>
  <c r="N6710" i="121"/>
  <c r="R6703" i="121"/>
  <c r="S6702" i="121"/>
  <c r="L6701" i="121"/>
  <c r="O6696" i="121"/>
  <c r="S6689" i="121"/>
  <c r="L6688" i="121"/>
  <c r="P6681" i="121"/>
  <c r="R6680" i="121"/>
  <c r="M6675" i="121"/>
  <c r="N6675" i="121"/>
  <c r="O6675" i="121"/>
  <c r="P6675" i="121"/>
  <c r="Q6675" i="121"/>
  <c r="R6675" i="121"/>
  <c r="S6675" i="121"/>
  <c r="N6674" i="121"/>
  <c r="O6674" i="121"/>
  <c r="Q6674" i="121"/>
  <c r="L6674" i="121"/>
  <c r="O6673" i="121"/>
  <c r="P6673" i="121"/>
  <c r="R6673" i="121"/>
  <c r="M6673" i="121"/>
  <c r="P6672" i="121"/>
  <c r="Q6672" i="121"/>
  <c r="S6672" i="121"/>
  <c r="N6672" i="121"/>
  <c r="Q6671" i="121"/>
  <c r="L6671" i="121"/>
  <c r="R6670" i="121"/>
  <c r="M6670" i="121"/>
  <c r="S6669" i="121"/>
  <c r="N6669" i="121"/>
  <c r="M6660" i="121"/>
  <c r="M6653" i="121"/>
  <c r="N6646" i="121"/>
  <c r="R6639" i="121"/>
  <c r="S6638" i="121"/>
  <c r="L6637" i="121"/>
  <c r="S6625" i="121"/>
  <c r="L6624" i="121"/>
  <c r="M6618" i="121"/>
  <c r="O6618" i="121"/>
  <c r="Q6617" i="121"/>
  <c r="R6616" i="121"/>
  <c r="M6611" i="121"/>
  <c r="N6611" i="121"/>
  <c r="O6611" i="121"/>
  <c r="P6611" i="121"/>
  <c r="Q6611" i="121"/>
  <c r="R6611" i="121"/>
  <c r="S6611" i="121"/>
  <c r="N6610" i="121"/>
  <c r="O6610" i="121"/>
  <c r="Q6610" i="121"/>
  <c r="L6610" i="121"/>
  <c r="O6609" i="121"/>
  <c r="P6609" i="121"/>
  <c r="R6609" i="121"/>
  <c r="M6609" i="121"/>
  <c r="P6608" i="121"/>
  <c r="Q6608" i="121"/>
  <c r="S6608" i="121"/>
  <c r="N6608" i="121"/>
  <c r="Q6607" i="121"/>
  <c r="L6607" i="121"/>
  <c r="R6606" i="121"/>
  <c r="M6606" i="121"/>
  <c r="S6605" i="121"/>
  <c r="N6605" i="121"/>
  <c r="S6596" i="121"/>
  <c r="M6596" i="121"/>
  <c r="M6589" i="121"/>
  <c r="N6582" i="121"/>
  <c r="R6575" i="121"/>
  <c r="S6574" i="121"/>
  <c r="L6573" i="121"/>
  <c r="S6561" i="121"/>
  <c r="L6560" i="121"/>
  <c r="M6554" i="121"/>
  <c r="P6554" i="121"/>
  <c r="Q6553" i="121"/>
  <c r="R6552" i="121"/>
  <c r="M6547" i="121"/>
  <c r="N6547" i="121"/>
  <c r="O6547" i="121"/>
  <c r="P6547" i="121"/>
  <c r="Q6547" i="121"/>
  <c r="R6547" i="121"/>
  <c r="S6547" i="121"/>
  <c r="N6546" i="121"/>
  <c r="O6546" i="121"/>
  <c r="Q6546" i="121"/>
  <c r="L6546" i="121"/>
  <c r="O6545" i="121"/>
  <c r="P6545" i="121"/>
  <c r="R6545" i="121"/>
  <c r="M6545" i="121"/>
  <c r="P6544" i="121"/>
  <c r="Q6544" i="121"/>
  <c r="S6544" i="121"/>
  <c r="N6544" i="121"/>
  <c r="Q6543" i="121"/>
  <c r="L6543" i="121"/>
  <c r="R6542" i="121"/>
  <c r="M6542" i="121"/>
  <c r="S6541" i="121"/>
  <c r="N6541" i="121"/>
  <c r="S6532" i="121"/>
  <c r="M6532" i="121"/>
  <c r="M6525" i="121"/>
  <c r="N6518" i="121"/>
  <c r="R6511" i="121"/>
  <c r="S6510" i="121"/>
  <c r="L6509" i="121"/>
  <c r="O6504" i="121"/>
  <c r="S6497" i="121"/>
  <c r="L6496" i="121"/>
  <c r="Q6489" i="121"/>
  <c r="R6488" i="121"/>
  <c r="M6483" i="121"/>
  <c r="N6483" i="121"/>
  <c r="O6483" i="121"/>
  <c r="P6483" i="121"/>
  <c r="Q6483" i="121"/>
  <c r="R6483" i="121"/>
  <c r="S6483" i="121"/>
  <c r="N6482" i="121"/>
  <c r="O6482" i="121"/>
  <c r="Q6482" i="121"/>
  <c r="L6482" i="121"/>
  <c r="O6481" i="121"/>
  <c r="P6481" i="121"/>
  <c r="R6481" i="121"/>
  <c r="M6481" i="121"/>
  <c r="P6480" i="121"/>
  <c r="Q6480" i="121"/>
  <c r="S6480" i="121"/>
  <c r="N6480" i="121"/>
  <c r="Q6479" i="121"/>
  <c r="L6479" i="121"/>
  <c r="R6478" i="121"/>
  <c r="M6478" i="121"/>
  <c r="S6477" i="121"/>
  <c r="N6477" i="121"/>
  <c r="S6468" i="121"/>
  <c r="M6468" i="121"/>
  <c r="M6461" i="121"/>
  <c r="N6454" i="121"/>
  <c r="R6447" i="121"/>
  <c r="S6446" i="121"/>
  <c r="L6445" i="121"/>
  <c r="O6440" i="121"/>
  <c r="S6433" i="121"/>
  <c r="L6432" i="121"/>
  <c r="R6424" i="121"/>
  <c r="M6419" i="121"/>
  <c r="N6419" i="121"/>
  <c r="O6419" i="121"/>
  <c r="P6419" i="121"/>
  <c r="Q6419" i="121"/>
  <c r="R6419" i="121"/>
  <c r="S6419" i="121"/>
  <c r="N6418" i="121"/>
  <c r="O6418" i="121"/>
  <c r="Q6418" i="121"/>
  <c r="L6418" i="121"/>
  <c r="O6417" i="121"/>
  <c r="P6417" i="121"/>
  <c r="R6417" i="121"/>
  <c r="M6417" i="121"/>
  <c r="P6416" i="121"/>
  <c r="Q6416" i="121"/>
  <c r="S6416" i="121"/>
  <c r="N6416" i="121"/>
  <c r="Q6415" i="121"/>
  <c r="L6415" i="121"/>
  <c r="R6414" i="121"/>
  <c r="M6414" i="121"/>
  <c r="S6413" i="121"/>
  <c r="N6413" i="121"/>
  <c r="L6412" i="121"/>
  <c r="O6412" i="121"/>
  <c r="M6404" i="121"/>
  <c r="M6397" i="121"/>
  <c r="N6390" i="121"/>
  <c r="L6381" i="121"/>
  <c r="O6376" i="121"/>
  <c r="S6369" i="121"/>
  <c r="L6368" i="121"/>
  <c r="Q6361" i="121"/>
  <c r="R6360" i="121"/>
  <c r="M6355" i="121"/>
  <c r="N6355" i="121"/>
  <c r="O6355" i="121"/>
  <c r="P6355" i="121"/>
  <c r="Q6355" i="121"/>
  <c r="R6355" i="121"/>
  <c r="S6355" i="121"/>
  <c r="N6354" i="121"/>
  <c r="O6354" i="121"/>
  <c r="Q6354" i="121"/>
  <c r="L6354" i="121"/>
  <c r="O6353" i="121"/>
  <c r="P6353" i="121"/>
  <c r="R6353" i="121"/>
  <c r="M6353" i="121"/>
  <c r="P6352" i="121"/>
  <c r="Q6352" i="121"/>
  <c r="S6352" i="121"/>
  <c r="N6352" i="121"/>
  <c r="Q6351" i="121"/>
  <c r="L6351" i="121"/>
  <c r="R6350" i="121"/>
  <c r="M6350" i="121"/>
  <c r="S6349" i="121"/>
  <c r="N6349" i="121"/>
  <c r="L6348" i="121"/>
  <c r="O6348" i="121"/>
  <c r="M6340" i="121"/>
  <c r="M6333" i="121"/>
  <c r="N6326" i="121"/>
  <c r="R6319" i="121"/>
  <c r="S6318" i="121"/>
  <c r="L6317" i="121"/>
  <c r="O6312" i="121"/>
  <c r="S6305" i="121"/>
  <c r="L6304" i="121"/>
  <c r="Q6297" i="121"/>
  <c r="R6296" i="121"/>
  <c r="M6291" i="121"/>
  <c r="N6291" i="121"/>
  <c r="O6291" i="121"/>
  <c r="P6291" i="121"/>
  <c r="Q6291" i="121"/>
  <c r="R6291" i="121"/>
  <c r="S6291" i="121"/>
  <c r="N6290" i="121"/>
  <c r="O6290" i="121"/>
  <c r="Q6290" i="121"/>
  <c r="L6290" i="121"/>
  <c r="O6289" i="121"/>
  <c r="P6289" i="121"/>
  <c r="R6289" i="121"/>
  <c r="M6289" i="121"/>
  <c r="P6288" i="121"/>
  <c r="Q6288" i="121"/>
  <c r="S6288" i="121"/>
  <c r="N6288" i="121"/>
  <c r="Q6287" i="121"/>
  <c r="L6287" i="121"/>
  <c r="R6286" i="121"/>
  <c r="M6286" i="121"/>
  <c r="S6285" i="121"/>
  <c r="N6285" i="121"/>
  <c r="L6284" i="121"/>
  <c r="O6284" i="121"/>
  <c r="M6276" i="121"/>
  <c r="M6269" i="121"/>
  <c r="N6262" i="121"/>
  <c r="S6254" i="121"/>
  <c r="L6253" i="121"/>
  <c r="O6248" i="121"/>
  <c r="S6241" i="121"/>
  <c r="L6240" i="121"/>
  <c r="M6227" i="121"/>
  <c r="N6227" i="121"/>
  <c r="O6227" i="121"/>
  <c r="P6227" i="121"/>
  <c r="Q6227" i="121"/>
  <c r="R6227" i="121"/>
  <c r="S6227" i="121"/>
  <c r="N6226" i="121"/>
  <c r="O6226" i="121"/>
  <c r="Q6226" i="121"/>
  <c r="L6226" i="121"/>
  <c r="O6225" i="121"/>
  <c r="P6225" i="121"/>
  <c r="R6225" i="121"/>
  <c r="M6225" i="121"/>
  <c r="P6224" i="121"/>
  <c r="Q6224" i="121"/>
  <c r="S6224" i="121"/>
  <c r="N6224" i="121"/>
  <c r="S6212" i="121"/>
  <c r="M6212" i="121"/>
  <c r="R6205" i="121"/>
  <c r="M6205" i="121"/>
  <c r="Q6198" i="121"/>
  <c r="N6198" i="121"/>
  <c r="O6184" i="121"/>
  <c r="S6177" i="121"/>
  <c r="L6176" i="121"/>
  <c r="M6170" i="121"/>
  <c r="P6170" i="121"/>
  <c r="L6169" i="121"/>
  <c r="M6168" i="121"/>
  <c r="M6163" i="121"/>
  <c r="N6163" i="121"/>
  <c r="O6163" i="121"/>
  <c r="P6163" i="121"/>
  <c r="Q6163" i="121"/>
  <c r="R6163" i="121"/>
  <c r="S6163" i="121"/>
  <c r="N6162" i="121"/>
  <c r="O6162" i="121"/>
  <c r="Q6162" i="121"/>
  <c r="L6162" i="121"/>
  <c r="O6161" i="121"/>
  <c r="P6161" i="121"/>
  <c r="R6161" i="121"/>
  <c r="M6161" i="121"/>
  <c r="P6160" i="121"/>
  <c r="Q6160" i="121"/>
  <c r="S6160" i="121"/>
  <c r="N6160" i="121"/>
  <c r="M6148" i="121"/>
  <c r="R6141" i="121"/>
  <c r="M6141" i="121"/>
  <c r="Q6134" i="121"/>
  <c r="N6134" i="121"/>
  <c r="P6127" i="121"/>
  <c r="Q6127" i="121"/>
  <c r="R6126" i="121"/>
  <c r="S6125" i="121"/>
  <c r="L6124" i="121"/>
  <c r="O6120" i="121"/>
  <c r="S6113" i="121"/>
  <c r="L6112" i="121"/>
  <c r="M6106" i="121"/>
  <c r="P6106" i="121"/>
  <c r="Q6105" i="121"/>
  <c r="R6104" i="121"/>
  <c r="M6099" i="121"/>
  <c r="N6099" i="121"/>
  <c r="O6099" i="121"/>
  <c r="P6099" i="121"/>
  <c r="Q6099" i="121"/>
  <c r="R6099" i="121"/>
  <c r="S6099" i="121"/>
  <c r="N6098" i="121"/>
  <c r="O6098" i="121"/>
  <c r="Q6098" i="121"/>
  <c r="L6098" i="121"/>
  <c r="O6097" i="121"/>
  <c r="P6097" i="121"/>
  <c r="R6097" i="121"/>
  <c r="M6097" i="121"/>
  <c r="P6096" i="121"/>
  <c r="Q6096" i="121"/>
  <c r="S6096" i="121"/>
  <c r="N6096" i="121"/>
  <c r="S6084" i="121"/>
  <c r="M6084" i="121"/>
  <c r="R6077" i="121"/>
  <c r="M6077" i="121"/>
  <c r="O6056" i="121"/>
  <c r="S6049" i="121"/>
  <c r="L6048" i="121"/>
  <c r="M6042" i="121"/>
  <c r="P6042" i="121"/>
  <c r="Q6041" i="121"/>
  <c r="R6040" i="121"/>
  <c r="M6035" i="121"/>
  <c r="N6035" i="121"/>
  <c r="O6035" i="121"/>
  <c r="P6035" i="121"/>
  <c r="Q6035" i="121"/>
  <c r="R6035" i="121"/>
  <c r="S6035" i="121"/>
  <c r="N6034" i="121"/>
  <c r="O6034" i="121"/>
  <c r="Q6034" i="121"/>
  <c r="L6034" i="121"/>
  <c r="O6033" i="121"/>
  <c r="P6033" i="121"/>
  <c r="R6033" i="121"/>
  <c r="M6033" i="121"/>
  <c r="Q6032" i="121"/>
  <c r="S6032" i="121"/>
  <c r="N6032" i="121"/>
  <c r="S6020" i="121"/>
  <c r="N6020" i="121"/>
  <c r="R6013" i="121"/>
  <c r="S6013" i="121"/>
  <c r="L6012" i="121"/>
  <c r="Q6006" i="121"/>
  <c r="Q5999" i="121"/>
  <c r="R5998" i="121"/>
  <c r="S5997" i="121"/>
  <c r="M5996" i="121"/>
  <c r="O5992" i="121"/>
  <c r="M5978" i="121"/>
  <c r="N5978" i="121"/>
  <c r="O5977" i="121"/>
  <c r="P5976" i="121"/>
  <c r="M5971" i="121"/>
  <c r="N5971" i="121"/>
  <c r="O5971" i="121"/>
  <c r="P5971" i="121"/>
  <c r="Q5971" i="121"/>
  <c r="R5971" i="121"/>
  <c r="S5971" i="121"/>
  <c r="O5970" i="121"/>
  <c r="Q5970" i="121"/>
  <c r="L5970" i="121"/>
  <c r="P5969" i="121"/>
  <c r="R5969" i="121"/>
  <c r="M5969" i="121"/>
  <c r="Q5968" i="121"/>
  <c r="S5968" i="121"/>
  <c r="N5968" i="121"/>
  <c r="S5956" i="121"/>
  <c r="N5956" i="121"/>
  <c r="R5949" i="121"/>
  <c r="S5949" i="121"/>
  <c r="L5948" i="121"/>
  <c r="Q5942" i="121"/>
  <c r="N5942" i="121"/>
  <c r="Q5935" i="121"/>
  <c r="R5934" i="121"/>
  <c r="L5933" i="121"/>
  <c r="O5928" i="121"/>
  <c r="R5928" i="121"/>
  <c r="N5926" i="121"/>
  <c r="R5925" i="121"/>
  <c r="O5925" i="121"/>
  <c r="L5919" i="121"/>
  <c r="Q5918" i="121"/>
  <c r="S5918" i="121"/>
  <c r="N5918" i="121"/>
  <c r="O5911" i="121"/>
  <c r="P5911" i="121"/>
  <c r="R5911" i="121"/>
  <c r="M5911" i="121"/>
  <c r="O5910" i="121"/>
  <c r="N5905" i="121"/>
  <c r="O5905" i="121"/>
  <c r="R5905" i="121"/>
  <c r="L5905" i="121"/>
  <c r="O5899" i="121"/>
  <c r="M5899" i="121"/>
  <c r="N5899" i="121"/>
  <c r="Q5899" i="121"/>
  <c r="R5899" i="121"/>
  <c r="R5892" i="121"/>
  <c r="M5891" i="121"/>
  <c r="P5891" i="121"/>
  <c r="S5891" i="121"/>
  <c r="L5889" i="121"/>
  <c r="Q5886" i="121"/>
  <c r="O5885" i="121"/>
  <c r="R5885" i="121"/>
  <c r="M5883" i="121"/>
  <c r="L5881" i="121"/>
  <c r="S5877" i="121"/>
  <c r="L5875" i="121"/>
  <c r="N5869" i="121"/>
  <c r="P5862" i="121"/>
  <c r="P5851" i="121"/>
  <c r="Q5847" i="121"/>
  <c r="Q5844" i="121"/>
  <c r="P5840" i="121"/>
  <c r="L5840" i="121"/>
  <c r="M5840" i="121"/>
  <c r="P5806" i="121"/>
  <c r="R5806" i="121"/>
  <c r="S5806" i="121"/>
  <c r="N5806" i="121"/>
  <c r="O5806" i="121"/>
  <c r="O5743" i="121"/>
  <c r="R5743" i="121"/>
  <c r="M5743" i="121"/>
  <c r="N5743" i="121"/>
  <c r="L5674" i="121"/>
  <c r="O5674" i="121"/>
  <c r="S5674" i="121"/>
  <c r="P5614" i="121"/>
  <c r="R5614" i="121"/>
  <c r="S5614" i="121"/>
  <c r="N5614" i="121"/>
  <c r="O5614" i="121"/>
  <c r="S5547" i="121"/>
  <c r="N5547" i="121"/>
  <c r="R5547" i="121"/>
  <c r="S5483" i="121"/>
  <c r="N5483" i="121"/>
  <c r="R5483" i="121"/>
  <c r="M5186" i="121"/>
  <c r="Q5186" i="121"/>
  <c r="N7183" i="121"/>
  <c r="O7182" i="121"/>
  <c r="P7181" i="121"/>
  <c r="N7175" i="121"/>
  <c r="O7174" i="121"/>
  <c r="P7173" i="121"/>
  <c r="N7167" i="121"/>
  <c r="O7166" i="121"/>
  <c r="P7165" i="121"/>
  <c r="N7159" i="121"/>
  <c r="O7158" i="121"/>
  <c r="P7157" i="121"/>
  <c r="N7151" i="121"/>
  <c r="O7150" i="121"/>
  <c r="P7149" i="121"/>
  <c r="N7143" i="121"/>
  <c r="O7142" i="121"/>
  <c r="P7141" i="121"/>
  <c r="N7135" i="121"/>
  <c r="O7134" i="121"/>
  <c r="P7133" i="121"/>
  <c r="N7127" i="121"/>
  <c r="O7126" i="121"/>
  <c r="P7125" i="121"/>
  <c r="N7119" i="121"/>
  <c r="O7118" i="121"/>
  <c r="P7117" i="121"/>
  <c r="N7111" i="121"/>
  <c r="O7110" i="121"/>
  <c r="P7109" i="121"/>
  <c r="N7103" i="121"/>
  <c r="O7102" i="121"/>
  <c r="P7101" i="121"/>
  <c r="N7095" i="121"/>
  <c r="O7094" i="121"/>
  <c r="P7093" i="121"/>
  <c r="N7087" i="121"/>
  <c r="O7086" i="121"/>
  <c r="P7085" i="121"/>
  <c r="N7079" i="121"/>
  <c r="O7078" i="121"/>
  <c r="P7077" i="121"/>
  <c r="N7071" i="121"/>
  <c r="O7070" i="121"/>
  <c r="P7069" i="121"/>
  <c r="N7063" i="121"/>
  <c r="O7062" i="121"/>
  <c r="P7061" i="121"/>
  <c r="N7055" i="121"/>
  <c r="O7054" i="121"/>
  <c r="P7053" i="121"/>
  <c r="N7047" i="121"/>
  <c r="O7046" i="121"/>
  <c r="P7045" i="121"/>
  <c r="N7039" i="121"/>
  <c r="O7038" i="121"/>
  <c r="P7037" i="121"/>
  <c r="N7031" i="121"/>
  <c r="O7030" i="121"/>
  <c r="P7029" i="121"/>
  <c r="N7023" i="121"/>
  <c r="O7022" i="121"/>
  <c r="P7021" i="121"/>
  <c r="N7015" i="121"/>
  <c r="O7014" i="121"/>
  <c r="P7013" i="121"/>
  <c r="N7007" i="121"/>
  <c r="O7006" i="121"/>
  <c r="P7005" i="121"/>
  <c r="N6999" i="121"/>
  <c r="N6991" i="121"/>
  <c r="N6983" i="121"/>
  <c r="M6976" i="121"/>
  <c r="N6975" i="121"/>
  <c r="M6968" i="121"/>
  <c r="N6967" i="121"/>
  <c r="M6960" i="121"/>
  <c r="N6959" i="121"/>
  <c r="M6952" i="121"/>
  <c r="N6951" i="121"/>
  <c r="M6944" i="121"/>
  <c r="N6943" i="121"/>
  <c r="Q6927" i="121"/>
  <c r="P6920" i="121"/>
  <c r="P6918" i="121"/>
  <c r="P6917" i="121"/>
  <c r="O6916" i="121"/>
  <c r="O6915" i="121"/>
  <c r="O6914" i="121"/>
  <c r="O6913" i="121"/>
  <c r="O6911" i="121"/>
  <c r="O6910" i="121"/>
  <c r="N6909" i="121"/>
  <c r="N6908" i="121"/>
  <c r="N6907" i="121"/>
  <c r="N6906" i="121"/>
  <c r="N6905" i="121"/>
  <c r="L6904" i="121"/>
  <c r="M6900" i="121"/>
  <c r="M6895" i="121"/>
  <c r="N6894" i="121"/>
  <c r="O6893" i="121"/>
  <c r="P6892" i="121"/>
  <c r="Q6891" i="121"/>
  <c r="R6890" i="121"/>
  <c r="S6889" i="121"/>
  <c r="S6879" i="121"/>
  <c r="S6878" i="121"/>
  <c r="S6877" i="121"/>
  <c r="S6876" i="121"/>
  <c r="S6875" i="121"/>
  <c r="S6874" i="121"/>
  <c r="R6872" i="121"/>
  <c r="Q6864" i="121"/>
  <c r="Q6863" i="121"/>
  <c r="Q6862" i="121"/>
  <c r="Q6861" i="121"/>
  <c r="Q6860" i="121"/>
  <c r="P6859" i="121"/>
  <c r="P6858" i="121"/>
  <c r="P6857" i="121"/>
  <c r="P6856" i="121"/>
  <c r="P6855" i="121"/>
  <c r="P6854" i="121"/>
  <c r="P6853" i="121"/>
  <c r="O6852" i="121"/>
  <c r="O6851" i="121"/>
  <c r="O6847" i="121"/>
  <c r="O6846" i="121"/>
  <c r="N6845" i="121"/>
  <c r="N6844" i="121"/>
  <c r="N6843" i="121"/>
  <c r="N6842" i="121"/>
  <c r="N6841" i="121"/>
  <c r="L6840" i="121"/>
  <c r="O6835" i="121"/>
  <c r="Q6835" i="121"/>
  <c r="R6835" i="121"/>
  <c r="N6832" i="121"/>
  <c r="O6826" i="121"/>
  <c r="M6825" i="121"/>
  <c r="S6825" i="121"/>
  <c r="S6813" i="121"/>
  <c r="L6813" i="121"/>
  <c r="Q6813" i="121"/>
  <c r="N6809" i="121"/>
  <c r="S6809" i="121"/>
  <c r="Q6808" i="121"/>
  <c r="N6808" i="121"/>
  <c r="O6804" i="121"/>
  <c r="P6802" i="121"/>
  <c r="N6797" i="121"/>
  <c r="M6797" i="121"/>
  <c r="N6795" i="121"/>
  <c r="O6795" i="121"/>
  <c r="Q6795" i="121"/>
  <c r="R6795" i="121"/>
  <c r="S6795" i="121"/>
  <c r="R6792" i="121"/>
  <c r="O6786" i="121"/>
  <c r="Q6786" i="121"/>
  <c r="L6786" i="121"/>
  <c r="M6773" i="121"/>
  <c r="N6766" i="121"/>
  <c r="R6759" i="121"/>
  <c r="S6758" i="121"/>
  <c r="L6757" i="121"/>
  <c r="N6745" i="121"/>
  <c r="S6745" i="121"/>
  <c r="L6744" i="121"/>
  <c r="P6738" i="121"/>
  <c r="Q6737" i="121"/>
  <c r="R6736" i="121"/>
  <c r="M6731" i="121"/>
  <c r="N6731" i="121"/>
  <c r="O6731" i="121"/>
  <c r="P6731" i="121"/>
  <c r="Q6731" i="121"/>
  <c r="R6731" i="121"/>
  <c r="S6731" i="121"/>
  <c r="N6730" i="121"/>
  <c r="O6730" i="121"/>
  <c r="Q6730" i="121"/>
  <c r="L6730" i="121"/>
  <c r="O6729" i="121"/>
  <c r="P6729" i="121"/>
  <c r="R6729" i="121"/>
  <c r="M6729" i="121"/>
  <c r="P6728" i="121"/>
  <c r="Q6728" i="121"/>
  <c r="S6728" i="121"/>
  <c r="N6728" i="121"/>
  <c r="Q6727" i="121"/>
  <c r="L6727" i="121"/>
  <c r="R6726" i="121"/>
  <c r="M6726" i="121"/>
  <c r="S6725" i="121"/>
  <c r="N6725" i="121"/>
  <c r="M6716" i="121"/>
  <c r="M6709" i="121"/>
  <c r="N6702" i="121"/>
  <c r="P6695" i="121"/>
  <c r="R6695" i="121"/>
  <c r="S6694" i="121"/>
  <c r="L6693" i="121"/>
  <c r="L6680" i="121"/>
  <c r="R6672" i="121"/>
  <c r="M6667" i="121"/>
  <c r="N6667" i="121"/>
  <c r="O6667" i="121"/>
  <c r="P6667" i="121"/>
  <c r="Q6667" i="121"/>
  <c r="R6667" i="121"/>
  <c r="S6667" i="121"/>
  <c r="N6666" i="121"/>
  <c r="O6666" i="121"/>
  <c r="Q6666" i="121"/>
  <c r="L6666" i="121"/>
  <c r="O6665" i="121"/>
  <c r="P6665" i="121"/>
  <c r="R6665" i="121"/>
  <c r="M6665" i="121"/>
  <c r="P6664" i="121"/>
  <c r="Q6664" i="121"/>
  <c r="S6664" i="121"/>
  <c r="N6664" i="121"/>
  <c r="Q6663" i="121"/>
  <c r="L6663" i="121"/>
  <c r="R6662" i="121"/>
  <c r="M6662" i="121"/>
  <c r="S6661" i="121"/>
  <c r="N6661" i="121"/>
  <c r="S6652" i="121"/>
  <c r="M6652" i="121"/>
  <c r="M6645" i="121"/>
  <c r="N6638" i="121"/>
  <c r="L6629" i="121"/>
  <c r="L6616" i="121"/>
  <c r="M6603" i="121"/>
  <c r="N6603" i="121"/>
  <c r="O6603" i="121"/>
  <c r="P6603" i="121"/>
  <c r="Q6603" i="121"/>
  <c r="R6603" i="121"/>
  <c r="S6603" i="121"/>
  <c r="N6602" i="121"/>
  <c r="O6602" i="121"/>
  <c r="Q6602" i="121"/>
  <c r="L6602" i="121"/>
  <c r="O6601" i="121"/>
  <c r="P6601" i="121"/>
  <c r="R6601" i="121"/>
  <c r="M6601" i="121"/>
  <c r="P6600" i="121"/>
  <c r="Q6600" i="121"/>
  <c r="S6600" i="121"/>
  <c r="N6600" i="121"/>
  <c r="Q6599" i="121"/>
  <c r="L6599" i="121"/>
  <c r="R6598" i="121"/>
  <c r="M6598" i="121"/>
  <c r="S6597" i="121"/>
  <c r="N6597" i="121"/>
  <c r="M6588" i="121"/>
  <c r="M6581" i="121"/>
  <c r="N6574" i="121"/>
  <c r="L6565" i="121"/>
  <c r="M6539" i="121"/>
  <c r="N6539" i="121"/>
  <c r="O6539" i="121"/>
  <c r="P6539" i="121"/>
  <c r="Q6539" i="121"/>
  <c r="R6539" i="121"/>
  <c r="S6539" i="121"/>
  <c r="N6538" i="121"/>
  <c r="O6538" i="121"/>
  <c r="Q6538" i="121"/>
  <c r="L6538" i="121"/>
  <c r="O6537" i="121"/>
  <c r="P6537" i="121"/>
  <c r="R6537" i="121"/>
  <c r="M6537" i="121"/>
  <c r="P6536" i="121"/>
  <c r="Q6536" i="121"/>
  <c r="S6536" i="121"/>
  <c r="N6536" i="121"/>
  <c r="Q6535" i="121"/>
  <c r="L6535" i="121"/>
  <c r="R6534" i="121"/>
  <c r="M6534" i="121"/>
  <c r="S6533" i="121"/>
  <c r="N6533" i="121"/>
  <c r="M6524" i="121"/>
  <c r="M6517" i="121"/>
  <c r="N6510" i="121"/>
  <c r="R6503" i="121"/>
  <c r="S6502" i="121"/>
  <c r="L6501" i="121"/>
  <c r="S6489" i="121"/>
  <c r="L6488" i="121"/>
  <c r="P6482" i="121"/>
  <c r="L6481" i="121"/>
  <c r="M6480" i="121"/>
  <c r="M6475" i="121"/>
  <c r="N6475" i="121"/>
  <c r="O6475" i="121"/>
  <c r="P6475" i="121"/>
  <c r="Q6475" i="121"/>
  <c r="R6475" i="121"/>
  <c r="S6475" i="121"/>
  <c r="N6474" i="121"/>
  <c r="O6474" i="121"/>
  <c r="Q6474" i="121"/>
  <c r="L6474" i="121"/>
  <c r="O6473" i="121"/>
  <c r="P6473" i="121"/>
  <c r="R6473" i="121"/>
  <c r="M6473" i="121"/>
  <c r="P6472" i="121"/>
  <c r="Q6472" i="121"/>
  <c r="S6472" i="121"/>
  <c r="N6472" i="121"/>
  <c r="Q6471" i="121"/>
  <c r="L6471" i="121"/>
  <c r="R6470" i="121"/>
  <c r="M6470" i="121"/>
  <c r="S6469" i="121"/>
  <c r="N6469" i="121"/>
  <c r="S6460" i="121"/>
  <c r="M6460" i="121"/>
  <c r="M6453" i="121"/>
  <c r="N6446" i="121"/>
  <c r="P6439" i="121"/>
  <c r="R6439" i="121"/>
  <c r="S6438" i="121"/>
  <c r="L6437" i="121"/>
  <c r="L6424" i="121"/>
  <c r="M6411" i="121"/>
  <c r="N6411" i="121"/>
  <c r="O6411" i="121"/>
  <c r="P6411" i="121"/>
  <c r="Q6411" i="121"/>
  <c r="R6411" i="121"/>
  <c r="S6411" i="121"/>
  <c r="N6410" i="121"/>
  <c r="O6410" i="121"/>
  <c r="Q6410" i="121"/>
  <c r="L6410" i="121"/>
  <c r="O6409" i="121"/>
  <c r="P6409" i="121"/>
  <c r="R6409" i="121"/>
  <c r="M6409" i="121"/>
  <c r="P6408" i="121"/>
  <c r="Q6408" i="121"/>
  <c r="S6408" i="121"/>
  <c r="N6408" i="121"/>
  <c r="Q6407" i="121"/>
  <c r="L6407" i="121"/>
  <c r="R6406" i="121"/>
  <c r="M6406" i="121"/>
  <c r="S6405" i="121"/>
  <c r="N6405" i="121"/>
  <c r="L6404" i="121"/>
  <c r="O6404" i="121"/>
  <c r="M6396" i="121"/>
  <c r="M6389" i="121"/>
  <c r="S6374" i="121"/>
  <c r="L6373" i="121"/>
  <c r="L6360" i="121"/>
  <c r="M6347" i="121"/>
  <c r="N6347" i="121"/>
  <c r="O6347" i="121"/>
  <c r="P6347" i="121"/>
  <c r="Q6347" i="121"/>
  <c r="R6347" i="121"/>
  <c r="S6347" i="121"/>
  <c r="N6346" i="121"/>
  <c r="O6346" i="121"/>
  <c r="Q6346" i="121"/>
  <c r="L6346" i="121"/>
  <c r="O6345" i="121"/>
  <c r="P6345" i="121"/>
  <c r="R6345" i="121"/>
  <c r="M6345" i="121"/>
  <c r="P6344" i="121"/>
  <c r="Q6344" i="121"/>
  <c r="S6344" i="121"/>
  <c r="N6344" i="121"/>
  <c r="Q6343" i="121"/>
  <c r="L6343" i="121"/>
  <c r="R6342" i="121"/>
  <c r="M6342" i="121"/>
  <c r="S6341" i="121"/>
  <c r="N6341" i="121"/>
  <c r="L6340" i="121"/>
  <c r="O6340" i="121"/>
  <c r="M6332" i="121"/>
  <c r="M6325" i="121"/>
  <c r="N6318" i="121"/>
  <c r="S6310" i="121"/>
  <c r="L6309" i="121"/>
  <c r="S6297" i="121"/>
  <c r="L6296" i="121"/>
  <c r="M6283" i="121"/>
  <c r="N6283" i="121"/>
  <c r="O6283" i="121"/>
  <c r="P6283" i="121"/>
  <c r="Q6283" i="121"/>
  <c r="R6283" i="121"/>
  <c r="S6283" i="121"/>
  <c r="N6282" i="121"/>
  <c r="O6282" i="121"/>
  <c r="Q6282" i="121"/>
  <c r="L6282" i="121"/>
  <c r="O6281" i="121"/>
  <c r="P6281" i="121"/>
  <c r="R6281" i="121"/>
  <c r="M6281" i="121"/>
  <c r="P6280" i="121"/>
  <c r="Q6280" i="121"/>
  <c r="S6280" i="121"/>
  <c r="N6280" i="121"/>
  <c r="Q6279" i="121"/>
  <c r="L6279" i="121"/>
  <c r="R6278" i="121"/>
  <c r="M6278" i="121"/>
  <c r="S6277" i="121"/>
  <c r="N6277" i="121"/>
  <c r="L6276" i="121"/>
  <c r="O6276" i="121"/>
  <c r="M6268" i="121"/>
  <c r="M6261" i="121"/>
  <c r="L6245" i="121"/>
  <c r="M6219" i="121"/>
  <c r="N6219" i="121"/>
  <c r="O6219" i="121"/>
  <c r="P6219" i="121"/>
  <c r="Q6219" i="121"/>
  <c r="R6219" i="121"/>
  <c r="S6219" i="121"/>
  <c r="N6218" i="121"/>
  <c r="O6218" i="121"/>
  <c r="Q6218" i="121"/>
  <c r="L6218" i="121"/>
  <c r="O6217" i="121"/>
  <c r="P6217" i="121"/>
  <c r="R6217" i="121"/>
  <c r="M6217" i="121"/>
  <c r="P6216" i="121"/>
  <c r="Q6216" i="121"/>
  <c r="S6216" i="121"/>
  <c r="N6216" i="121"/>
  <c r="M6204" i="121"/>
  <c r="R6197" i="121"/>
  <c r="M6197" i="121"/>
  <c r="N6190" i="121"/>
  <c r="P6183" i="121"/>
  <c r="Q6183" i="121"/>
  <c r="R6182" i="121"/>
  <c r="S6181" i="121"/>
  <c r="L6180" i="121"/>
  <c r="Q6169" i="121"/>
  <c r="R6168" i="121"/>
  <c r="M6155" i="121"/>
  <c r="N6155" i="121"/>
  <c r="O6155" i="121"/>
  <c r="P6155" i="121"/>
  <c r="Q6155" i="121"/>
  <c r="R6155" i="121"/>
  <c r="S6155" i="121"/>
  <c r="N6154" i="121"/>
  <c r="O6154" i="121"/>
  <c r="Q6154" i="121"/>
  <c r="L6154" i="121"/>
  <c r="O6153" i="121"/>
  <c r="P6153" i="121"/>
  <c r="R6153" i="121"/>
  <c r="M6153" i="121"/>
  <c r="P6152" i="121"/>
  <c r="Q6152" i="121"/>
  <c r="S6152" i="121"/>
  <c r="N6152" i="121"/>
  <c r="M6140" i="121"/>
  <c r="R6133" i="121"/>
  <c r="M6133" i="121"/>
  <c r="Q6126" i="121"/>
  <c r="N6126" i="121"/>
  <c r="P6119" i="121"/>
  <c r="Q6119" i="121"/>
  <c r="R6118" i="121"/>
  <c r="S6117" i="121"/>
  <c r="L6116" i="121"/>
  <c r="N6105" i="121"/>
  <c r="S6105" i="121"/>
  <c r="L6104" i="121"/>
  <c r="P6098" i="121"/>
  <c r="Q6097" i="121"/>
  <c r="R6096" i="121"/>
  <c r="M6091" i="121"/>
  <c r="N6091" i="121"/>
  <c r="O6091" i="121"/>
  <c r="P6091" i="121"/>
  <c r="Q6091" i="121"/>
  <c r="R6091" i="121"/>
  <c r="S6091" i="121"/>
  <c r="N6090" i="121"/>
  <c r="O6090" i="121"/>
  <c r="Q6090" i="121"/>
  <c r="L6090" i="121"/>
  <c r="O6089" i="121"/>
  <c r="P6089" i="121"/>
  <c r="R6089" i="121"/>
  <c r="M6089" i="121"/>
  <c r="P6088" i="121"/>
  <c r="Q6088" i="121"/>
  <c r="S6088" i="121"/>
  <c r="N6088" i="121"/>
  <c r="M6076" i="121"/>
  <c r="N6041" i="121"/>
  <c r="S6041" i="121"/>
  <c r="L6040" i="121"/>
  <c r="P6032" i="121"/>
  <c r="M6027" i="121"/>
  <c r="N6027" i="121"/>
  <c r="O6027" i="121"/>
  <c r="P6027" i="121"/>
  <c r="Q6027" i="121"/>
  <c r="R6027" i="121"/>
  <c r="S6027" i="121"/>
  <c r="O6026" i="121"/>
  <c r="Q6026" i="121"/>
  <c r="L6026" i="121"/>
  <c r="P6025" i="121"/>
  <c r="R6025" i="121"/>
  <c r="M6025" i="121"/>
  <c r="Q6024" i="121"/>
  <c r="S6024" i="121"/>
  <c r="N6024" i="121"/>
  <c r="S6012" i="121"/>
  <c r="N6012" i="121"/>
  <c r="R6005" i="121"/>
  <c r="S6005" i="121"/>
  <c r="L6004" i="121"/>
  <c r="Q5998" i="121"/>
  <c r="P5991" i="121"/>
  <c r="Q5991" i="121"/>
  <c r="R5990" i="121"/>
  <c r="L5989" i="121"/>
  <c r="M5988" i="121"/>
  <c r="N5977" i="121"/>
  <c r="N5970" i="121"/>
  <c r="O5969" i="121"/>
  <c r="P5968" i="121"/>
  <c r="M5963" i="121"/>
  <c r="N5963" i="121"/>
  <c r="O5963" i="121"/>
  <c r="P5963" i="121"/>
  <c r="Q5963" i="121"/>
  <c r="R5963" i="121"/>
  <c r="S5963" i="121"/>
  <c r="O5962" i="121"/>
  <c r="Q5962" i="121"/>
  <c r="L5962" i="121"/>
  <c r="P5961" i="121"/>
  <c r="R5961" i="121"/>
  <c r="M5961" i="121"/>
  <c r="Q5960" i="121"/>
  <c r="S5960" i="121"/>
  <c r="N5960" i="121"/>
  <c r="N5948" i="121"/>
  <c r="R5941" i="121"/>
  <c r="S5941" i="121"/>
  <c r="L5940" i="121"/>
  <c r="Q5934" i="121"/>
  <c r="Q5927" i="121"/>
  <c r="R5924" i="121"/>
  <c r="M5924" i="121"/>
  <c r="O5924" i="121"/>
  <c r="Q5917" i="121"/>
  <c r="S5917" i="121"/>
  <c r="L5917" i="121"/>
  <c r="N5917" i="121"/>
  <c r="Q5911" i="121"/>
  <c r="N5904" i="121"/>
  <c r="O5904" i="121"/>
  <c r="P5904" i="121"/>
  <c r="Q5904" i="121"/>
  <c r="S5904" i="121"/>
  <c r="L5904" i="121"/>
  <c r="P5898" i="121"/>
  <c r="M5898" i="121"/>
  <c r="N5898" i="121"/>
  <c r="O5898" i="121"/>
  <c r="Q5898" i="121"/>
  <c r="R5898" i="121"/>
  <c r="N5894" i="121"/>
  <c r="O5890" i="121"/>
  <c r="S5890" i="121"/>
  <c r="L5888" i="121"/>
  <c r="L5884" i="121"/>
  <c r="O5884" i="121"/>
  <c r="R5884" i="121"/>
  <c r="M5882" i="121"/>
  <c r="N5878" i="121"/>
  <c r="Q5878" i="121"/>
  <c r="S5876" i="121"/>
  <c r="L5874" i="121"/>
  <c r="R5870" i="121"/>
  <c r="Q5868" i="121"/>
  <c r="M5868" i="121"/>
  <c r="S5862" i="121"/>
  <c r="R5858" i="121"/>
  <c r="N5858" i="121"/>
  <c r="O5853" i="121"/>
  <c r="L5844" i="121"/>
  <c r="P5844" i="121"/>
  <c r="O5807" i="121"/>
  <c r="Q5807" i="121"/>
  <c r="R5807" i="121"/>
  <c r="M5807" i="121"/>
  <c r="N5807" i="121"/>
  <c r="N5744" i="121"/>
  <c r="Q5744" i="121"/>
  <c r="L5744" i="121"/>
  <c r="M5744" i="121"/>
  <c r="S5675" i="121"/>
  <c r="N5675" i="121"/>
  <c r="R5675" i="121"/>
  <c r="O5615" i="121"/>
  <c r="Q5615" i="121"/>
  <c r="R5615" i="121"/>
  <c r="M5615" i="121"/>
  <c r="N5615" i="121"/>
  <c r="R5548" i="121"/>
  <c r="M5548" i="121"/>
  <c r="Q5548" i="121"/>
  <c r="R5484" i="121"/>
  <c r="M5484" i="121"/>
  <c r="Q5484" i="121"/>
  <c r="R5421" i="121"/>
  <c r="L5421" i="121"/>
  <c r="P5421" i="121"/>
  <c r="Q5421" i="121"/>
  <c r="N5390" i="121"/>
  <c r="M5390" i="121"/>
  <c r="O5390" i="121"/>
  <c r="Q5390" i="121"/>
  <c r="Q5253" i="121"/>
  <c r="R5253" i="121"/>
  <c r="S5253" i="121"/>
  <c r="M5253" i="121"/>
  <c r="N5253" i="121"/>
  <c r="M7143" i="121"/>
  <c r="M7135" i="121"/>
  <c r="M7127" i="121"/>
  <c r="M7119" i="121"/>
  <c r="M7111" i="121"/>
  <c r="M7103" i="121"/>
  <c r="M7095" i="121"/>
  <c r="M7087" i="121"/>
  <c r="M7079" i="121"/>
  <c r="M7071" i="121"/>
  <c r="M7063" i="121"/>
  <c r="M7055" i="121"/>
  <c r="M7047" i="121"/>
  <c r="M7039" i="121"/>
  <c r="M7031" i="121"/>
  <c r="M7023" i="121"/>
  <c r="M7015" i="121"/>
  <c r="M7007" i="121"/>
  <c r="M6999" i="121"/>
  <c r="N6998" i="121"/>
  <c r="O6997" i="121"/>
  <c r="M6991" i="121"/>
  <c r="N6990" i="121"/>
  <c r="O6989" i="121"/>
  <c r="M6983" i="121"/>
  <c r="N6982" i="121"/>
  <c r="O6981" i="121"/>
  <c r="M6975" i="121"/>
  <c r="N6974" i="121"/>
  <c r="O6973" i="121"/>
  <c r="M6967" i="121"/>
  <c r="N6966" i="121"/>
  <c r="O6965" i="121"/>
  <c r="M6959" i="121"/>
  <c r="N6958" i="121"/>
  <c r="O6957" i="121"/>
  <c r="M6951" i="121"/>
  <c r="N6950" i="121"/>
  <c r="O6949" i="121"/>
  <c r="M6943" i="121"/>
  <c r="N6942" i="121"/>
  <c r="O6941" i="121"/>
  <c r="Q6936" i="121"/>
  <c r="P6928" i="121"/>
  <c r="P6927" i="121"/>
  <c r="P6925" i="121"/>
  <c r="O6924" i="121"/>
  <c r="O6923" i="121"/>
  <c r="O6922" i="121"/>
  <c r="O6921" i="121"/>
  <c r="O6918" i="121"/>
  <c r="N6917" i="121"/>
  <c r="N6916" i="121"/>
  <c r="N6915" i="121"/>
  <c r="N6914" i="121"/>
  <c r="N6913" i="121"/>
  <c r="L6912" i="121"/>
  <c r="M6907" i="121"/>
  <c r="M6903" i="121"/>
  <c r="N6902" i="121"/>
  <c r="O6901" i="121"/>
  <c r="L6900" i="121"/>
  <c r="P6900" i="121"/>
  <c r="Q6899" i="121"/>
  <c r="R6898" i="121"/>
  <c r="S6897" i="121"/>
  <c r="R6879" i="121"/>
  <c r="P6863" i="121"/>
  <c r="N6850" i="121"/>
  <c r="N6849" i="121"/>
  <c r="L6848" i="121"/>
  <c r="M6843" i="121"/>
  <c r="M6839" i="121"/>
  <c r="M6829" i="121"/>
  <c r="O6829" i="121"/>
  <c r="P6829" i="121"/>
  <c r="R6823" i="121"/>
  <c r="S6823" i="121"/>
  <c r="M6823" i="121"/>
  <c r="N6823" i="121"/>
  <c r="O6823" i="121"/>
  <c r="O6818" i="121"/>
  <c r="L6818" i="121"/>
  <c r="R6808" i="121"/>
  <c r="S6806" i="121"/>
  <c r="L6806" i="121"/>
  <c r="O6806" i="121"/>
  <c r="P6806" i="121"/>
  <c r="M6804" i="121"/>
  <c r="N6804" i="121"/>
  <c r="P6804" i="121"/>
  <c r="Q6804" i="121"/>
  <c r="R6804" i="121"/>
  <c r="P6801" i="121"/>
  <c r="M6801" i="121"/>
  <c r="P6799" i="121"/>
  <c r="Q6794" i="121"/>
  <c r="O6792" i="121"/>
  <c r="R6789" i="121"/>
  <c r="M6789" i="121"/>
  <c r="P6785" i="121"/>
  <c r="R6785" i="121"/>
  <c r="M6785" i="121"/>
  <c r="P6784" i="121"/>
  <c r="Q6784" i="121"/>
  <c r="S6784" i="121"/>
  <c r="N6784" i="121"/>
  <c r="Q6783" i="121"/>
  <c r="L6783" i="121"/>
  <c r="R6782" i="121"/>
  <c r="M6782" i="121"/>
  <c r="S6781" i="121"/>
  <c r="N6781" i="121"/>
  <c r="S6772" i="121"/>
  <c r="M6772" i="121"/>
  <c r="M6765" i="121"/>
  <c r="Q6758" i="121"/>
  <c r="N6758" i="121"/>
  <c r="R6751" i="121"/>
  <c r="S6750" i="121"/>
  <c r="L6749" i="121"/>
  <c r="O6744" i="121"/>
  <c r="S6737" i="121"/>
  <c r="L6736" i="121"/>
  <c r="R6728" i="121"/>
  <c r="M6723" i="121"/>
  <c r="N6723" i="121"/>
  <c r="O6723" i="121"/>
  <c r="P6723" i="121"/>
  <c r="Q6723" i="121"/>
  <c r="R6723" i="121"/>
  <c r="S6723" i="121"/>
  <c r="N6722" i="121"/>
  <c r="O6722" i="121"/>
  <c r="Q6722" i="121"/>
  <c r="L6722" i="121"/>
  <c r="O6721" i="121"/>
  <c r="P6721" i="121"/>
  <c r="R6721" i="121"/>
  <c r="M6721" i="121"/>
  <c r="P6720" i="121"/>
  <c r="Q6720" i="121"/>
  <c r="S6720" i="121"/>
  <c r="N6720" i="121"/>
  <c r="Q6719" i="121"/>
  <c r="L6719" i="121"/>
  <c r="R6718" i="121"/>
  <c r="M6718" i="121"/>
  <c r="S6717" i="121"/>
  <c r="N6717" i="121"/>
  <c r="M6708" i="121"/>
  <c r="M6701" i="121"/>
  <c r="Q6694" i="121"/>
  <c r="N6694" i="121"/>
  <c r="R6687" i="121"/>
  <c r="S6686" i="121"/>
  <c r="L6685" i="121"/>
  <c r="M6659" i="121"/>
  <c r="N6659" i="121"/>
  <c r="O6659" i="121"/>
  <c r="P6659" i="121"/>
  <c r="Q6659" i="121"/>
  <c r="R6659" i="121"/>
  <c r="S6659" i="121"/>
  <c r="N6658" i="121"/>
  <c r="O6658" i="121"/>
  <c r="Q6658" i="121"/>
  <c r="L6658" i="121"/>
  <c r="O6657" i="121"/>
  <c r="P6657" i="121"/>
  <c r="R6657" i="121"/>
  <c r="M6657" i="121"/>
  <c r="P6656" i="121"/>
  <c r="Q6656" i="121"/>
  <c r="S6656" i="121"/>
  <c r="N6656" i="121"/>
  <c r="Q6655" i="121"/>
  <c r="L6655" i="121"/>
  <c r="R6654" i="121"/>
  <c r="M6654" i="121"/>
  <c r="S6653" i="121"/>
  <c r="N6653" i="121"/>
  <c r="S6644" i="121"/>
  <c r="M6644" i="121"/>
  <c r="M6637" i="121"/>
  <c r="R6623" i="121"/>
  <c r="S6622" i="121"/>
  <c r="L6621" i="121"/>
  <c r="O6616" i="121"/>
  <c r="R6600" i="121"/>
  <c r="M6595" i="121"/>
  <c r="N6595" i="121"/>
  <c r="O6595" i="121"/>
  <c r="P6595" i="121"/>
  <c r="Q6595" i="121"/>
  <c r="R6595" i="121"/>
  <c r="S6595" i="121"/>
  <c r="N6594" i="121"/>
  <c r="O6594" i="121"/>
  <c r="Q6594" i="121"/>
  <c r="L6594" i="121"/>
  <c r="O6593" i="121"/>
  <c r="P6593" i="121"/>
  <c r="R6593" i="121"/>
  <c r="M6593" i="121"/>
  <c r="P6592" i="121"/>
  <c r="Q6592" i="121"/>
  <c r="S6592" i="121"/>
  <c r="N6592" i="121"/>
  <c r="Q6591" i="121"/>
  <c r="L6591" i="121"/>
  <c r="R6590" i="121"/>
  <c r="M6590" i="121"/>
  <c r="S6589" i="121"/>
  <c r="N6589" i="121"/>
  <c r="M6580" i="121"/>
  <c r="M6573" i="121"/>
  <c r="N6566" i="121"/>
  <c r="R6559" i="121"/>
  <c r="S6558" i="121"/>
  <c r="L6557" i="121"/>
  <c r="O6552" i="121"/>
  <c r="Q6537" i="121"/>
  <c r="R6536" i="121"/>
  <c r="M6531" i="121"/>
  <c r="N6531" i="121"/>
  <c r="O6531" i="121"/>
  <c r="P6531" i="121"/>
  <c r="Q6531" i="121"/>
  <c r="R6531" i="121"/>
  <c r="S6531" i="121"/>
  <c r="N6530" i="121"/>
  <c r="O6530" i="121"/>
  <c r="Q6530" i="121"/>
  <c r="L6530" i="121"/>
  <c r="O6529" i="121"/>
  <c r="P6529" i="121"/>
  <c r="R6529" i="121"/>
  <c r="M6529" i="121"/>
  <c r="P6528" i="121"/>
  <c r="Q6528" i="121"/>
  <c r="S6528" i="121"/>
  <c r="N6528" i="121"/>
  <c r="Q6527" i="121"/>
  <c r="L6527" i="121"/>
  <c r="R6526" i="121"/>
  <c r="M6526" i="121"/>
  <c r="S6525" i="121"/>
  <c r="N6525" i="121"/>
  <c r="M6516" i="121"/>
  <c r="M6509" i="121"/>
  <c r="Q6502" i="121"/>
  <c r="N6502" i="121"/>
  <c r="R6495" i="121"/>
  <c r="S6494" i="121"/>
  <c r="L6493" i="121"/>
  <c r="O6488" i="121"/>
  <c r="M6467" i="121"/>
  <c r="N6467" i="121"/>
  <c r="O6467" i="121"/>
  <c r="P6467" i="121"/>
  <c r="Q6467" i="121"/>
  <c r="R6467" i="121"/>
  <c r="S6467" i="121"/>
  <c r="N6466" i="121"/>
  <c r="O6466" i="121"/>
  <c r="Q6466" i="121"/>
  <c r="L6466" i="121"/>
  <c r="O6465" i="121"/>
  <c r="P6465" i="121"/>
  <c r="R6465" i="121"/>
  <c r="M6465" i="121"/>
  <c r="P6464" i="121"/>
  <c r="Q6464" i="121"/>
  <c r="S6464" i="121"/>
  <c r="N6464" i="121"/>
  <c r="Q6463" i="121"/>
  <c r="L6463" i="121"/>
  <c r="R6462" i="121"/>
  <c r="M6462" i="121"/>
  <c r="S6461" i="121"/>
  <c r="N6461" i="121"/>
  <c r="S6452" i="121"/>
  <c r="M6452" i="121"/>
  <c r="M6445" i="121"/>
  <c r="Q6438" i="121"/>
  <c r="N6438" i="121"/>
  <c r="R6431" i="121"/>
  <c r="S6430" i="121"/>
  <c r="L6429" i="121"/>
  <c r="O6424" i="121"/>
  <c r="L6416" i="121"/>
  <c r="M6403" i="121"/>
  <c r="N6403" i="121"/>
  <c r="O6403" i="121"/>
  <c r="P6403" i="121"/>
  <c r="Q6403" i="121"/>
  <c r="R6403" i="121"/>
  <c r="S6403" i="121"/>
  <c r="N6402" i="121"/>
  <c r="O6402" i="121"/>
  <c r="Q6402" i="121"/>
  <c r="L6402" i="121"/>
  <c r="O6401" i="121"/>
  <c r="P6401" i="121"/>
  <c r="R6401" i="121"/>
  <c r="M6401" i="121"/>
  <c r="P6400" i="121"/>
  <c r="Q6400" i="121"/>
  <c r="S6400" i="121"/>
  <c r="N6400" i="121"/>
  <c r="Q6399" i="121"/>
  <c r="L6399" i="121"/>
  <c r="R6398" i="121"/>
  <c r="M6398" i="121"/>
  <c r="S6397" i="121"/>
  <c r="N6397" i="121"/>
  <c r="L6396" i="121"/>
  <c r="O6396" i="121"/>
  <c r="M6388" i="121"/>
  <c r="M6381" i="121"/>
  <c r="N6374" i="121"/>
  <c r="R6367" i="121"/>
  <c r="S6366" i="121"/>
  <c r="L6365" i="121"/>
  <c r="Q6345" i="121"/>
  <c r="R6344" i="121"/>
  <c r="M6339" i="121"/>
  <c r="N6339" i="121"/>
  <c r="O6339" i="121"/>
  <c r="P6339" i="121"/>
  <c r="Q6339" i="121"/>
  <c r="R6339" i="121"/>
  <c r="S6339" i="121"/>
  <c r="N6338" i="121"/>
  <c r="O6338" i="121"/>
  <c r="Q6338" i="121"/>
  <c r="L6338" i="121"/>
  <c r="O6337" i="121"/>
  <c r="P6337" i="121"/>
  <c r="R6337" i="121"/>
  <c r="M6337" i="121"/>
  <c r="P6336" i="121"/>
  <c r="Q6336" i="121"/>
  <c r="S6336" i="121"/>
  <c r="N6336" i="121"/>
  <c r="Q6335" i="121"/>
  <c r="L6335" i="121"/>
  <c r="R6334" i="121"/>
  <c r="M6334" i="121"/>
  <c r="S6333" i="121"/>
  <c r="N6333" i="121"/>
  <c r="L6332" i="121"/>
  <c r="O6332" i="121"/>
  <c r="M6324" i="121"/>
  <c r="M6317" i="121"/>
  <c r="N6310" i="121"/>
  <c r="R6303" i="121"/>
  <c r="S6302" i="121"/>
  <c r="L6301" i="121"/>
  <c r="O6296" i="121"/>
  <c r="M6275" i="121"/>
  <c r="N6275" i="121"/>
  <c r="O6275" i="121"/>
  <c r="P6275" i="121"/>
  <c r="Q6275" i="121"/>
  <c r="R6275" i="121"/>
  <c r="S6275" i="121"/>
  <c r="N6274" i="121"/>
  <c r="O6274" i="121"/>
  <c r="Q6274" i="121"/>
  <c r="L6274" i="121"/>
  <c r="O6273" i="121"/>
  <c r="P6273" i="121"/>
  <c r="R6273" i="121"/>
  <c r="M6273" i="121"/>
  <c r="P6272" i="121"/>
  <c r="Q6272" i="121"/>
  <c r="S6272" i="121"/>
  <c r="N6272" i="121"/>
  <c r="Q6271" i="121"/>
  <c r="L6271" i="121"/>
  <c r="R6270" i="121"/>
  <c r="M6270" i="121"/>
  <c r="S6269" i="121"/>
  <c r="N6269" i="121"/>
  <c r="L6268" i="121"/>
  <c r="O6268" i="121"/>
  <c r="M6260" i="121"/>
  <c r="M6253" i="121"/>
  <c r="R6239" i="121"/>
  <c r="S6238" i="121"/>
  <c r="L6237" i="121"/>
  <c r="L6224" i="121"/>
  <c r="M6218" i="121"/>
  <c r="P6218" i="121"/>
  <c r="Q6217" i="121"/>
  <c r="R6216" i="121"/>
  <c r="M6211" i="121"/>
  <c r="N6211" i="121"/>
  <c r="O6211" i="121"/>
  <c r="P6211" i="121"/>
  <c r="Q6211" i="121"/>
  <c r="R6211" i="121"/>
  <c r="S6211" i="121"/>
  <c r="N6210" i="121"/>
  <c r="O6210" i="121"/>
  <c r="Q6210" i="121"/>
  <c r="L6210" i="121"/>
  <c r="O6209" i="121"/>
  <c r="P6209" i="121"/>
  <c r="R6209" i="121"/>
  <c r="M6209" i="121"/>
  <c r="P6208" i="121"/>
  <c r="Q6208" i="121"/>
  <c r="S6208" i="121"/>
  <c r="N6208" i="121"/>
  <c r="M6196" i="121"/>
  <c r="M6189" i="121"/>
  <c r="Q6182" i="121"/>
  <c r="N6182" i="121"/>
  <c r="Q6175" i="121"/>
  <c r="R6174" i="121"/>
  <c r="S6173" i="121"/>
  <c r="L6172" i="121"/>
  <c r="O6168" i="121"/>
  <c r="Q6153" i="121"/>
  <c r="R6152" i="121"/>
  <c r="M6147" i="121"/>
  <c r="N6147" i="121"/>
  <c r="O6147" i="121"/>
  <c r="P6147" i="121"/>
  <c r="Q6147" i="121"/>
  <c r="R6147" i="121"/>
  <c r="S6147" i="121"/>
  <c r="N6146" i="121"/>
  <c r="O6146" i="121"/>
  <c r="Q6146" i="121"/>
  <c r="L6146" i="121"/>
  <c r="O6145" i="121"/>
  <c r="P6145" i="121"/>
  <c r="R6145" i="121"/>
  <c r="M6145" i="121"/>
  <c r="P6144" i="121"/>
  <c r="Q6144" i="121"/>
  <c r="S6144" i="121"/>
  <c r="N6144" i="121"/>
  <c r="M6132" i="121"/>
  <c r="R6125" i="121"/>
  <c r="M6125" i="121"/>
  <c r="Q6118" i="121"/>
  <c r="N6118" i="121"/>
  <c r="Q6111" i="121"/>
  <c r="R6110" i="121"/>
  <c r="S6109" i="121"/>
  <c r="L6108" i="121"/>
  <c r="O6104" i="121"/>
  <c r="N6097" i="121"/>
  <c r="S6097" i="121"/>
  <c r="L6096" i="121"/>
  <c r="P6090" i="121"/>
  <c r="Q6089" i="121"/>
  <c r="R6088" i="121"/>
  <c r="M6083" i="121"/>
  <c r="N6083" i="121"/>
  <c r="O6083" i="121"/>
  <c r="P6083" i="121"/>
  <c r="Q6083" i="121"/>
  <c r="R6083" i="121"/>
  <c r="S6083" i="121"/>
  <c r="N6082" i="121"/>
  <c r="O6082" i="121"/>
  <c r="Q6082" i="121"/>
  <c r="L6082" i="121"/>
  <c r="O6081" i="121"/>
  <c r="P6081" i="121"/>
  <c r="R6081" i="121"/>
  <c r="M6081" i="121"/>
  <c r="P6080" i="121"/>
  <c r="Q6080" i="121"/>
  <c r="S6080" i="121"/>
  <c r="N6080" i="121"/>
  <c r="N6054" i="121"/>
  <c r="Q6047" i="121"/>
  <c r="R6046" i="121"/>
  <c r="S6045" i="121"/>
  <c r="L6044" i="121"/>
  <c r="O6040" i="121"/>
  <c r="L6032" i="121"/>
  <c r="P6024" i="121"/>
  <c r="M6019" i="121"/>
  <c r="N6019" i="121"/>
  <c r="O6019" i="121"/>
  <c r="P6019" i="121"/>
  <c r="Q6019" i="121"/>
  <c r="R6019" i="121"/>
  <c r="S6019" i="121"/>
  <c r="O6018" i="121"/>
  <c r="Q6018" i="121"/>
  <c r="L6018" i="121"/>
  <c r="P6017" i="121"/>
  <c r="R6017" i="121"/>
  <c r="M6017" i="121"/>
  <c r="Q6016" i="121"/>
  <c r="S6016" i="121"/>
  <c r="N6016" i="121"/>
  <c r="N6004" i="121"/>
  <c r="M5997" i="121"/>
  <c r="L5996" i="121"/>
  <c r="Q5990" i="121"/>
  <c r="Q5983" i="121"/>
  <c r="R5982" i="121"/>
  <c r="L5981" i="121"/>
  <c r="M5980" i="121"/>
  <c r="O5976" i="121"/>
  <c r="N5969" i="121"/>
  <c r="O5961" i="121"/>
  <c r="P5960" i="121"/>
  <c r="M5955" i="121"/>
  <c r="N5955" i="121"/>
  <c r="O5955" i="121"/>
  <c r="P5955" i="121"/>
  <c r="Q5955" i="121"/>
  <c r="R5955" i="121"/>
  <c r="S5955" i="121"/>
  <c r="O5954" i="121"/>
  <c r="Q5954" i="121"/>
  <c r="L5954" i="121"/>
  <c r="P5953" i="121"/>
  <c r="R5953" i="121"/>
  <c r="M5953" i="121"/>
  <c r="Q5952" i="121"/>
  <c r="S5952" i="121"/>
  <c r="N5952" i="121"/>
  <c r="N5940" i="121"/>
  <c r="R5933" i="121"/>
  <c r="S5933" i="121"/>
  <c r="L5932" i="121"/>
  <c r="P5926" i="121"/>
  <c r="R5913" i="121"/>
  <c r="L5910" i="121"/>
  <c r="P5910" i="121"/>
  <c r="R5910" i="121"/>
  <c r="S5910" i="121"/>
  <c r="M5910" i="121"/>
  <c r="Q5907" i="121"/>
  <c r="N5903" i="121"/>
  <c r="O5903" i="121"/>
  <c r="P5903" i="121"/>
  <c r="Q5903" i="121"/>
  <c r="R5903" i="121"/>
  <c r="L5903" i="121"/>
  <c r="P5901" i="121"/>
  <c r="Q5897" i="121"/>
  <c r="M5897" i="121"/>
  <c r="N5897" i="121"/>
  <c r="O5897" i="121"/>
  <c r="P5897" i="121"/>
  <c r="R5897" i="121"/>
  <c r="L5893" i="121"/>
  <c r="O5889" i="121"/>
  <c r="S5889" i="121"/>
  <c r="Q5888" i="121"/>
  <c r="N5883" i="121"/>
  <c r="R5883" i="121"/>
  <c r="P5878" i="121"/>
  <c r="N5877" i="121"/>
  <c r="O5877" i="121"/>
  <c r="Q5877" i="121"/>
  <c r="S5875" i="121"/>
  <c r="R5874" i="121"/>
  <c r="M5867" i="121"/>
  <c r="S5861" i="121"/>
  <c r="P5857" i="121"/>
  <c r="R5857" i="121"/>
  <c r="N5857" i="121"/>
  <c r="R5854" i="121"/>
  <c r="Q5851" i="121"/>
  <c r="S5851" i="121"/>
  <c r="M5851" i="121"/>
  <c r="P5849" i="121"/>
  <c r="L5825" i="121"/>
  <c r="P5825" i="121"/>
  <c r="N5808" i="121"/>
  <c r="P5808" i="121"/>
  <c r="Q5808" i="121"/>
  <c r="L5808" i="121"/>
  <c r="M5808" i="121"/>
  <c r="M5745" i="121"/>
  <c r="N5745" i="121"/>
  <c r="O5745" i="121"/>
  <c r="P5745" i="121"/>
  <c r="Q5745" i="121"/>
  <c r="R5745" i="121"/>
  <c r="S5745" i="121"/>
  <c r="R5676" i="121"/>
  <c r="M5676" i="121"/>
  <c r="Q5676" i="121"/>
  <c r="N5616" i="121"/>
  <c r="P5616" i="121"/>
  <c r="Q5616" i="121"/>
  <c r="L5616" i="121"/>
  <c r="M5616" i="121"/>
  <c r="Q5549" i="121"/>
  <c r="L5549" i="121"/>
  <c r="P5549" i="121"/>
  <c r="Q5485" i="121"/>
  <c r="L5485" i="121"/>
  <c r="P5485" i="121"/>
  <c r="N5396" i="121"/>
  <c r="O5396" i="121"/>
  <c r="R5396" i="121"/>
  <c r="L5396" i="121"/>
  <c r="M5396" i="121"/>
  <c r="M5319" i="121"/>
  <c r="N5319" i="121"/>
  <c r="O5319" i="121"/>
  <c r="P5319" i="121"/>
  <c r="Q5319" i="121"/>
  <c r="R5319" i="121"/>
  <c r="S5319" i="121"/>
  <c r="L6920" i="121"/>
  <c r="M6911" i="121"/>
  <c r="N6910" i="121"/>
  <c r="O6909" i="121"/>
  <c r="P6908" i="121"/>
  <c r="R6906" i="121"/>
  <c r="S6905" i="121"/>
  <c r="L6856" i="121"/>
  <c r="M6847" i="121"/>
  <c r="N6846" i="121"/>
  <c r="O6845" i="121"/>
  <c r="P6844" i="121"/>
  <c r="R6842" i="121"/>
  <c r="S6841" i="121"/>
  <c r="N6836" i="121"/>
  <c r="P6836" i="121"/>
  <c r="Q6836" i="121"/>
  <c r="Q6833" i="121"/>
  <c r="L6833" i="121"/>
  <c r="L6830" i="121"/>
  <c r="O6830" i="121"/>
  <c r="P6818" i="121"/>
  <c r="N6811" i="121"/>
  <c r="O6811" i="121"/>
  <c r="Q6811" i="121"/>
  <c r="R6811" i="121"/>
  <c r="S6811" i="121"/>
  <c r="N6806" i="121"/>
  <c r="Q6801" i="121"/>
  <c r="R6799" i="121"/>
  <c r="S6799" i="121"/>
  <c r="M6799" i="121"/>
  <c r="N6799" i="121"/>
  <c r="O6799" i="121"/>
  <c r="O6794" i="121"/>
  <c r="L6794" i="121"/>
  <c r="M6779" i="121"/>
  <c r="N6779" i="121"/>
  <c r="O6779" i="121"/>
  <c r="P6779" i="121"/>
  <c r="Q6779" i="121"/>
  <c r="R6779" i="121"/>
  <c r="S6779" i="121"/>
  <c r="N6778" i="121"/>
  <c r="O6778" i="121"/>
  <c r="Q6778" i="121"/>
  <c r="L6778" i="121"/>
  <c r="O6777" i="121"/>
  <c r="P6777" i="121"/>
  <c r="R6777" i="121"/>
  <c r="M6777" i="121"/>
  <c r="P6776" i="121"/>
  <c r="Q6776" i="121"/>
  <c r="S6776" i="121"/>
  <c r="N6776" i="121"/>
  <c r="Q6775" i="121"/>
  <c r="L6775" i="121"/>
  <c r="R6774" i="121"/>
  <c r="M6774" i="121"/>
  <c r="S6773" i="121"/>
  <c r="N6773" i="121"/>
  <c r="M6764" i="121"/>
  <c r="R6757" i="121"/>
  <c r="M6757" i="121"/>
  <c r="N6750" i="121"/>
  <c r="R6743" i="121"/>
  <c r="S6742" i="121"/>
  <c r="L6741" i="121"/>
  <c r="O6736" i="121"/>
  <c r="R6720" i="121"/>
  <c r="M6715" i="121"/>
  <c r="N6715" i="121"/>
  <c r="O6715" i="121"/>
  <c r="P6715" i="121"/>
  <c r="Q6715" i="121"/>
  <c r="R6715" i="121"/>
  <c r="S6715" i="121"/>
  <c r="N6714" i="121"/>
  <c r="O6714" i="121"/>
  <c r="Q6714" i="121"/>
  <c r="L6714" i="121"/>
  <c r="O6713" i="121"/>
  <c r="P6713" i="121"/>
  <c r="R6713" i="121"/>
  <c r="M6713" i="121"/>
  <c r="P6712" i="121"/>
  <c r="Q6712" i="121"/>
  <c r="S6712" i="121"/>
  <c r="N6712" i="121"/>
  <c r="Q6711" i="121"/>
  <c r="L6711" i="121"/>
  <c r="R6710" i="121"/>
  <c r="M6710" i="121"/>
  <c r="S6709" i="121"/>
  <c r="N6709" i="121"/>
  <c r="S6700" i="121"/>
  <c r="M6700" i="121"/>
  <c r="R6693" i="121"/>
  <c r="M6693" i="121"/>
  <c r="N6686" i="121"/>
  <c r="R6656" i="121"/>
  <c r="M6651" i="121"/>
  <c r="N6651" i="121"/>
  <c r="O6651" i="121"/>
  <c r="P6651" i="121"/>
  <c r="Q6651" i="121"/>
  <c r="R6651" i="121"/>
  <c r="S6651" i="121"/>
  <c r="N6650" i="121"/>
  <c r="O6650" i="121"/>
  <c r="Q6650" i="121"/>
  <c r="L6650" i="121"/>
  <c r="O6649" i="121"/>
  <c r="P6649" i="121"/>
  <c r="R6649" i="121"/>
  <c r="M6649" i="121"/>
  <c r="P6648" i="121"/>
  <c r="Q6648" i="121"/>
  <c r="S6648" i="121"/>
  <c r="N6648" i="121"/>
  <c r="Q6647" i="121"/>
  <c r="L6647" i="121"/>
  <c r="R6646" i="121"/>
  <c r="M6646" i="121"/>
  <c r="S6645" i="121"/>
  <c r="N6645" i="121"/>
  <c r="M6636" i="121"/>
  <c r="N6622" i="121"/>
  <c r="L6613" i="121"/>
  <c r="R6592" i="121"/>
  <c r="M6587" i="121"/>
  <c r="N6587" i="121"/>
  <c r="O6587" i="121"/>
  <c r="P6587" i="121"/>
  <c r="Q6587" i="121"/>
  <c r="R6587" i="121"/>
  <c r="S6587" i="121"/>
  <c r="N6586" i="121"/>
  <c r="O6586" i="121"/>
  <c r="Q6586" i="121"/>
  <c r="L6586" i="121"/>
  <c r="O6585" i="121"/>
  <c r="P6585" i="121"/>
  <c r="R6585" i="121"/>
  <c r="M6585" i="121"/>
  <c r="P6584" i="121"/>
  <c r="Q6584" i="121"/>
  <c r="S6584" i="121"/>
  <c r="N6584" i="121"/>
  <c r="Q6583" i="121"/>
  <c r="L6583" i="121"/>
  <c r="R6582" i="121"/>
  <c r="M6582" i="121"/>
  <c r="S6581" i="121"/>
  <c r="N6581" i="121"/>
  <c r="M6572" i="121"/>
  <c r="R6565" i="121"/>
  <c r="M6565" i="121"/>
  <c r="N6558" i="121"/>
  <c r="S6550" i="121"/>
  <c r="L6549" i="121"/>
  <c r="S6537" i="121"/>
  <c r="L6536" i="121"/>
  <c r="Q6529" i="121"/>
  <c r="R6528" i="121"/>
  <c r="M6523" i="121"/>
  <c r="N6523" i="121"/>
  <c r="O6523" i="121"/>
  <c r="P6523" i="121"/>
  <c r="Q6523" i="121"/>
  <c r="R6523" i="121"/>
  <c r="S6523" i="121"/>
  <c r="N6522" i="121"/>
  <c r="O6522" i="121"/>
  <c r="Q6522" i="121"/>
  <c r="L6522" i="121"/>
  <c r="O6521" i="121"/>
  <c r="P6521" i="121"/>
  <c r="R6521" i="121"/>
  <c r="M6521" i="121"/>
  <c r="P6520" i="121"/>
  <c r="Q6520" i="121"/>
  <c r="S6520" i="121"/>
  <c r="N6520" i="121"/>
  <c r="Q6519" i="121"/>
  <c r="L6519" i="121"/>
  <c r="R6518" i="121"/>
  <c r="M6518" i="121"/>
  <c r="S6517" i="121"/>
  <c r="N6517" i="121"/>
  <c r="M6508" i="121"/>
  <c r="R6501" i="121"/>
  <c r="M6501" i="121"/>
  <c r="N6494" i="121"/>
  <c r="R6464" i="121"/>
  <c r="M6459" i="121"/>
  <c r="N6459" i="121"/>
  <c r="O6459" i="121"/>
  <c r="P6459" i="121"/>
  <c r="Q6459" i="121"/>
  <c r="R6459" i="121"/>
  <c r="S6459" i="121"/>
  <c r="N6458" i="121"/>
  <c r="O6458" i="121"/>
  <c r="Q6458" i="121"/>
  <c r="L6458" i="121"/>
  <c r="O6457" i="121"/>
  <c r="P6457" i="121"/>
  <c r="R6457" i="121"/>
  <c r="M6457" i="121"/>
  <c r="P6456" i="121"/>
  <c r="Q6456" i="121"/>
  <c r="S6456" i="121"/>
  <c r="N6456" i="121"/>
  <c r="Q6455" i="121"/>
  <c r="L6455" i="121"/>
  <c r="R6454" i="121"/>
  <c r="M6454" i="121"/>
  <c r="S6453" i="121"/>
  <c r="N6453" i="121"/>
  <c r="M6444" i="121"/>
  <c r="R6437" i="121"/>
  <c r="M6437" i="121"/>
  <c r="N6430" i="121"/>
  <c r="L6421" i="121"/>
  <c r="O6416" i="121"/>
  <c r="R6400" i="121"/>
  <c r="M6395" i="121"/>
  <c r="N6395" i="121"/>
  <c r="O6395" i="121"/>
  <c r="P6395" i="121"/>
  <c r="Q6395" i="121"/>
  <c r="R6395" i="121"/>
  <c r="S6395" i="121"/>
  <c r="N6394" i="121"/>
  <c r="O6394" i="121"/>
  <c r="Q6394" i="121"/>
  <c r="L6394" i="121"/>
  <c r="O6393" i="121"/>
  <c r="P6393" i="121"/>
  <c r="R6393" i="121"/>
  <c r="M6393" i="121"/>
  <c r="P6392" i="121"/>
  <c r="Q6392" i="121"/>
  <c r="S6392" i="121"/>
  <c r="N6392" i="121"/>
  <c r="Q6391" i="121"/>
  <c r="L6391" i="121"/>
  <c r="R6390" i="121"/>
  <c r="M6390" i="121"/>
  <c r="S6389" i="121"/>
  <c r="N6389" i="121"/>
  <c r="L6388" i="121"/>
  <c r="O6388" i="121"/>
  <c r="M6380" i="121"/>
  <c r="R6373" i="121"/>
  <c r="M6373" i="121"/>
  <c r="N6366" i="121"/>
  <c r="L6357" i="121"/>
  <c r="M6331" i="121"/>
  <c r="N6331" i="121"/>
  <c r="O6331" i="121"/>
  <c r="P6331" i="121"/>
  <c r="Q6331" i="121"/>
  <c r="R6331" i="121"/>
  <c r="S6331" i="121"/>
  <c r="N6330" i="121"/>
  <c r="O6330" i="121"/>
  <c r="Q6330" i="121"/>
  <c r="L6330" i="121"/>
  <c r="O6329" i="121"/>
  <c r="P6329" i="121"/>
  <c r="R6329" i="121"/>
  <c r="M6329" i="121"/>
  <c r="P6328" i="121"/>
  <c r="Q6328" i="121"/>
  <c r="S6328" i="121"/>
  <c r="N6328" i="121"/>
  <c r="Q6327" i="121"/>
  <c r="L6327" i="121"/>
  <c r="R6326" i="121"/>
  <c r="M6326" i="121"/>
  <c r="S6325" i="121"/>
  <c r="N6325" i="121"/>
  <c r="L6324" i="121"/>
  <c r="O6324" i="121"/>
  <c r="R6309" i="121"/>
  <c r="M6309" i="121"/>
  <c r="N6302" i="121"/>
  <c r="S6294" i="121"/>
  <c r="L6293" i="121"/>
  <c r="R6272" i="121"/>
  <c r="M6267" i="121"/>
  <c r="N6267" i="121"/>
  <c r="O6267" i="121"/>
  <c r="P6267" i="121"/>
  <c r="Q6267" i="121"/>
  <c r="R6267" i="121"/>
  <c r="S6267" i="121"/>
  <c r="N6266" i="121"/>
  <c r="O6266" i="121"/>
  <c r="Q6266" i="121"/>
  <c r="L6266" i="121"/>
  <c r="O6265" i="121"/>
  <c r="P6265" i="121"/>
  <c r="R6265" i="121"/>
  <c r="M6265" i="121"/>
  <c r="P6264" i="121"/>
  <c r="Q6264" i="121"/>
  <c r="S6264" i="121"/>
  <c r="N6264" i="121"/>
  <c r="Q6263" i="121"/>
  <c r="L6263" i="121"/>
  <c r="R6262" i="121"/>
  <c r="M6262" i="121"/>
  <c r="S6261" i="121"/>
  <c r="N6261" i="121"/>
  <c r="L6260" i="121"/>
  <c r="O6260" i="121"/>
  <c r="M6252" i="121"/>
  <c r="M6245" i="121"/>
  <c r="N6238" i="121"/>
  <c r="O6224" i="121"/>
  <c r="S6217" i="121"/>
  <c r="L6216" i="121"/>
  <c r="R6208" i="121"/>
  <c r="M6203" i="121"/>
  <c r="N6203" i="121"/>
  <c r="O6203" i="121"/>
  <c r="P6203" i="121"/>
  <c r="Q6203" i="121"/>
  <c r="R6203" i="121"/>
  <c r="S6203" i="121"/>
  <c r="N6202" i="121"/>
  <c r="O6202" i="121"/>
  <c r="Q6202" i="121"/>
  <c r="L6202" i="121"/>
  <c r="O6201" i="121"/>
  <c r="P6201" i="121"/>
  <c r="R6201" i="121"/>
  <c r="M6201" i="121"/>
  <c r="P6200" i="121"/>
  <c r="Q6200" i="121"/>
  <c r="S6200" i="121"/>
  <c r="N6200" i="121"/>
  <c r="M6188" i="121"/>
  <c r="R6181" i="121"/>
  <c r="M6181" i="121"/>
  <c r="N6174" i="121"/>
  <c r="L6152" i="121"/>
  <c r="R6144" i="121"/>
  <c r="M6139" i="121"/>
  <c r="N6139" i="121"/>
  <c r="O6139" i="121"/>
  <c r="P6139" i="121"/>
  <c r="Q6139" i="121"/>
  <c r="R6139" i="121"/>
  <c r="S6139" i="121"/>
  <c r="N6138" i="121"/>
  <c r="O6138" i="121"/>
  <c r="Q6138" i="121"/>
  <c r="L6138" i="121"/>
  <c r="O6137" i="121"/>
  <c r="P6137" i="121"/>
  <c r="R6137" i="121"/>
  <c r="M6137" i="121"/>
  <c r="P6136" i="121"/>
  <c r="Q6136" i="121"/>
  <c r="S6136" i="121"/>
  <c r="N6136" i="121"/>
  <c r="M6124" i="121"/>
  <c r="R6117" i="121"/>
  <c r="M6117" i="121"/>
  <c r="N6110" i="121"/>
  <c r="Q6103" i="121"/>
  <c r="R6102" i="121"/>
  <c r="S6101" i="121"/>
  <c r="L6100" i="121"/>
  <c r="O6096" i="121"/>
  <c r="N6089" i="121"/>
  <c r="S6089" i="121"/>
  <c r="L6088" i="121"/>
  <c r="M6082" i="121"/>
  <c r="P6082" i="121"/>
  <c r="Q6081" i="121"/>
  <c r="R6080" i="121"/>
  <c r="M6075" i="121"/>
  <c r="N6075" i="121"/>
  <c r="O6075" i="121"/>
  <c r="P6075" i="121"/>
  <c r="Q6075" i="121"/>
  <c r="R6075" i="121"/>
  <c r="S6075" i="121"/>
  <c r="N6074" i="121"/>
  <c r="O6074" i="121"/>
  <c r="Q6074" i="121"/>
  <c r="L6074" i="121"/>
  <c r="O6073" i="121"/>
  <c r="P6073" i="121"/>
  <c r="R6073" i="121"/>
  <c r="M6073" i="121"/>
  <c r="P6072" i="121"/>
  <c r="Q6072" i="121"/>
  <c r="S6072" i="121"/>
  <c r="N6072" i="121"/>
  <c r="M6060" i="121"/>
  <c r="R6053" i="121"/>
  <c r="M6053" i="121"/>
  <c r="N6046" i="121"/>
  <c r="P6039" i="121"/>
  <c r="Q6039" i="121"/>
  <c r="R6038" i="121"/>
  <c r="S6037" i="121"/>
  <c r="L6036" i="121"/>
  <c r="O6032" i="121"/>
  <c r="N6025" i="121"/>
  <c r="S6025" i="121"/>
  <c r="L6024" i="121"/>
  <c r="M6018" i="121"/>
  <c r="N6018" i="121"/>
  <c r="O6017" i="121"/>
  <c r="P6016" i="121"/>
  <c r="M6011" i="121"/>
  <c r="N6011" i="121"/>
  <c r="O6011" i="121"/>
  <c r="P6011" i="121"/>
  <c r="Q6011" i="121"/>
  <c r="R6011" i="121"/>
  <c r="S6011" i="121"/>
  <c r="O6010" i="121"/>
  <c r="Q6010" i="121"/>
  <c r="L6010" i="121"/>
  <c r="P6009" i="121"/>
  <c r="R6009" i="121"/>
  <c r="M6009" i="121"/>
  <c r="Q6008" i="121"/>
  <c r="S6008" i="121"/>
  <c r="N6008" i="121"/>
  <c r="R5989" i="121"/>
  <c r="S5989" i="121"/>
  <c r="L5988" i="121"/>
  <c r="P5975" i="121"/>
  <c r="Q5975" i="121"/>
  <c r="R5974" i="121"/>
  <c r="L5973" i="121"/>
  <c r="M5972" i="121"/>
  <c r="O5968" i="121"/>
  <c r="N5961" i="121"/>
  <c r="O5953" i="121"/>
  <c r="P5952" i="121"/>
  <c r="M5947" i="121"/>
  <c r="N5947" i="121"/>
  <c r="O5947" i="121"/>
  <c r="P5947" i="121"/>
  <c r="Q5947" i="121"/>
  <c r="R5947" i="121"/>
  <c r="S5947" i="121"/>
  <c r="O5946" i="121"/>
  <c r="Q5946" i="121"/>
  <c r="L5946" i="121"/>
  <c r="P5945" i="121"/>
  <c r="R5945" i="121"/>
  <c r="M5945" i="121"/>
  <c r="Q5944" i="121"/>
  <c r="S5944" i="121"/>
  <c r="N5944" i="121"/>
  <c r="N5932" i="121"/>
  <c r="S5926" i="121"/>
  <c r="L5924" i="121"/>
  <c r="R5922" i="121"/>
  <c r="N5922" i="121"/>
  <c r="O5917" i="121"/>
  <c r="R5896" i="121"/>
  <c r="M5896" i="121"/>
  <c r="N5896" i="121"/>
  <c r="O5896" i="121"/>
  <c r="P5896" i="121"/>
  <c r="Q5896" i="121"/>
  <c r="O5888" i="121"/>
  <c r="S5888" i="121"/>
  <c r="N5882" i="121"/>
  <c r="R5882" i="121"/>
  <c r="M5876" i="121"/>
  <c r="Q5876" i="121"/>
  <c r="S5874" i="121"/>
  <c r="S5870" i="121"/>
  <c r="M5870" i="121"/>
  <c r="N5870" i="121"/>
  <c r="P5870" i="121"/>
  <c r="R5868" i="121"/>
  <c r="R5863" i="121"/>
  <c r="L5863" i="121"/>
  <c r="Q5862" i="121"/>
  <c r="L5857" i="121"/>
  <c r="P5856" i="121"/>
  <c r="Q5856" i="121"/>
  <c r="N5856" i="121"/>
  <c r="R5853" i="121"/>
  <c r="L5851" i="121"/>
  <c r="O5850" i="121"/>
  <c r="Q5850" i="121"/>
  <c r="S5850" i="121"/>
  <c r="M5850" i="121"/>
  <c r="L5842" i="121"/>
  <c r="P5838" i="121"/>
  <c r="S5838" i="121"/>
  <c r="L5828" i="121"/>
  <c r="P5828" i="121"/>
  <c r="R5828" i="121"/>
  <c r="M5828" i="121"/>
  <c r="M5809" i="121"/>
  <c r="N5809" i="121"/>
  <c r="O5809" i="121"/>
  <c r="P5809" i="121"/>
  <c r="Q5809" i="121"/>
  <c r="R5809" i="121"/>
  <c r="S5809" i="121"/>
  <c r="L5738" i="121"/>
  <c r="O5738" i="121"/>
  <c r="S5738" i="121"/>
  <c r="Q5677" i="121"/>
  <c r="L5677" i="121"/>
  <c r="P5677" i="121"/>
  <c r="M5617" i="121"/>
  <c r="N5617" i="121"/>
  <c r="O5617" i="121"/>
  <c r="P5617" i="121"/>
  <c r="Q5617" i="121"/>
  <c r="R5617" i="121"/>
  <c r="S5617" i="121"/>
  <c r="P5550" i="121"/>
  <c r="R5550" i="121"/>
  <c r="S5550" i="121"/>
  <c r="N5550" i="121"/>
  <c r="O5550" i="121"/>
  <c r="P5486" i="121"/>
  <c r="S5486" i="121"/>
  <c r="N5486" i="121"/>
  <c r="O5486" i="121"/>
  <c r="O5402" i="121"/>
  <c r="P5402" i="121"/>
  <c r="S5402" i="121"/>
  <c r="M5402" i="121"/>
  <c r="N5402" i="121"/>
  <c r="S5371" i="121"/>
  <c r="M5371" i="121"/>
  <c r="O5371" i="121"/>
  <c r="P5371" i="121"/>
  <c r="L6928" i="121"/>
  <c r="M6920" i="121"/>
  <c r="M6919" i="121"/>
  <c r="N6918" i="121"/>
  <c r="O6917" i="121"/>
  <c r="P6916" i="121"/>
  <c r="Q6915" i="121"/>
  <c r="R6914" i="121"/>
  <c r="S6913" i="121"/>
  <c r="L6864" i="121"/>
  <c r="M6856" i="121"/>
  <c r="M6855" i="121"/>
  <c r="N6854" i="121"/>
  <c r="O6853" i="121"/>
  <c r="P6852" i="121"/>
  <c r="Q6851" i="121"/>
  <c r="R6850" i="121"/>
  <c r="S6849" i="121"/>
  <c r="M6833" i="121"/>
  <c r="S6833" i="121"/>
  <c r="M6830" i="121"/>
  <c r="N6830" i="121"/>
  <c r="P6826" i="121"/>
  <c r="R6826" i="121"/>
  <c r="S6826" i="121"/>
  <c r="R6824" i="121"/>
  <c r="S6822" i="121"/>
  <c r="L6822" i="121"/>
  <c r="O6822" i="121"/>
  <c r="P6822" i="121"/>
  <c r="M6820" i="121"/>
  <c r="N6820" i="121"/>
  <c r="P6820" i="121"/>
  <c r="Q6820" i="121"/>
  <c r="R6820" i="121"/>
  <c r="P6817" i="121"/>
  <c r="M6817" i="121"/>
  <c r="L6805" i="121"/>
  <c r="Q6805" i="121"/>
  <c r="S6801" i="121"/>
  <c r="Q6800" i="121"/>
  <c r="N6800" i="121"/>
  <c r="P6794" i="121"/>
  <c r="Q6777" i="121"/>
  <c r="R6776" i="121"/>
  <c r="M6771" i="121"/>
  <c r="N6771" i="121"/>
  <c r="O6771" i="121"/>
  <c r="P6771" i="121"/>
  <c r="Q6771" i="121"/>
  <c r="R6771" i="121"/>
  <c r="S6771" i="121"/>
  <c r="N6770" i="121"/>
  <c r="O6770" i="121"/>
  <c r="Q6770" i="121"/>
  <c r="L6770" i="121"/>
  <c r="O6769" i="121"/>
  <c r="P6769" i="121"/>
  <c r="R6769" i="121"/>
  <c r="M6769" i="121"/>
  <c r="P6768" i="121"/>
  <c r="Q6768" i="121"/>
  <c r="S6768" i="121"/>
  <c r="N6768" i="121"/>
  <c r="Q6767" i="121"/>
  <c r="L6767" i="121"/>
  <c r="R6766" i="121"/>
  <c r="M6766" i="121"/>
  <c r="S6765" i="121"/>
  <c r="N6765" i="121"/>
  <c r="M6756" i="121"/>
  <c r="M6749" i="121"/>
  <c r="Q6742" i="121"/>
  <c r="N6742" i="121"/>
  <c r="R6735" i="121"/>
  <c r="S6734" i="121"/>
  <c r="L6733" i="121"/>
  <c r="L6720" i="121"/>
  <c r="Q6713" i="121"/>
  <c r="R6712" i="121"/>
  <c r="M6707" i="121"/>
  <c r="N6707" i="121"/>
  <c r="O6707" i="121"/>
  <c r="P6707" i="121"/>
  <c r="Q6707" i="121"/>
  <c r="R6707" i="121"/>
  <c r="S6707" i="121"/>
  <c r="N6706" i="121"/>
  <c r="O6706" i="121"/>
  <c r="Q6706" i="121"/>
  <c r="L6706" i="121"/>
  <c r="O6705" i="121"/>
  <c r="P6705" i="121"/>
  <c r="R6705" i="121"/>
  <c r="M6705" i="121"/>
  <c r="P6704" i="121"/>
  <c r="Q6704" i="121"/>
  <c r="S6704" i="121"/>
  <c r="N6704" i="121"/>
  <c r="Q6703" i="121"/>
  <c r="L6703" i="121"/>
  <c r="R6702" i="121"/>
  <c r="M6702" i="121"/>
  <c r="S6701" i="121"/>
  <c r="N6701" i="121"/>
  <c r="M6685" i="121"/>
  <c r="L6656" i="121"/>
  <c r="P6650" i="121"/>
  <c r="Q6649" i="121"/>
  <c r="R6648" i="121"/>
  <c r="M6643" i="121"/>
  <c r="N6643" i="121"/>
  <c r="O6643" i="121"/>
  <c r="P6643" i="121"/>
  <c r="Q6643" i="121"/>
  <c r="R6643" i="121"/>
  <c r="S6643" i="121"/>
  <c r="N6642" i="121"/>
  <c r="O6642" i="121"/>
  <c r="Q6642" i="121"/>
  <c r="L6642" i="121"/>
  <c r="O6641" i="121"/>
  <c r="P6641" i="121"/>
  <c r="R6641" i="121"/>
  <c r="M6641" i="121"/>
  <c r="P6640" i="121"/>
  <c r="Q6640" i="121"/>
  <c r="S6640" i="121"/>
  <c r="N6640" i="121"/>
  <c r="Q6639" i="121"/>
  <c r="L6639" i="121"/>
  <c r="R6638" i="121"/>
  <c r="M6638" i="121"/>
  <c r="S6637" i="121"/>
  <c r="N6637" i="121"/>
  <c r="M6621" i="121"/>
  <c r="R6584" i="121"/>
  <c r="M6579" i="121"/>
  <c r="N6579" i="121"/>
  <c r="O6579" i="121"/>
  <c r="P6579" i="121"/>
  <c r="Q6579" i="121"/>
  <c r="R6579" i="121"/>
  <c r="S6579" i="121"/>
  <c r="N6578" i="121"/>
  <c r="O6578" i="121"/>
  <c r="Q6578" i="121"/>
  <c r="L6578" i="121"/>
  <c r="O6577" i="121"/>
  <c r="P6577" i="121"/>
  <c r="R6577" i="121"/>
  <c r="M6577" i="121"/>
  <c r="P6576" i="121"/>
  <c r="Q6576" i="121"/>
  <c r="S6576" i="121"/>
  <c r="N6576" i="121"/>
  <c r="Q6575" i="121"/>
  <c r="L6575" i="121"/>
  <c r="R6574" i="121"/>
  <c r="M6574" i="121"/>
  <c r="S6573" i="121"/>
  <c r="N6573" i="121"/>
  <c r="M6557" i="121"/>
  <c r="N6550" i="121"/>
  <c r="O6536" i="121"/>
  <c r="S6529" i="121"/>
  <c r="L6528" i="121"/>
  <c r="R6520" i="121"/>
  <c r="M6515" i="121"/>
  <c r="N6515" i="121"/>
  <c r="O6515" i="121"/>
  <c r="P6515" i="121"/>
  <c r="Q6515" i="121"/>
  <c r="R6515" i="121"/>
  <c r="S6515" i="121"/>
  <c r="N6514" i="121"/>
  <c r="O6514" i="121"/>
  <c r="Q6514" i="121"/>
  <c r="L6514" i="121"/>
  <c r="O6513" i="121"/>
  <c r="P6513" i="121"/>
  <c r="R6513" i="121"/>
  <c r="M6513" i="121"/>
  <c r="P6512" i="121"/>
  <c r="Q6512" i="121"/>
  <c r="S6512" i="121"/>
  <c r="N6512" i="121"/>
  <c r="Q6511" i="121"/>
  <c r="L6511" i="121"/>
  <c r="R6510" i="121"/>
  <c r="M6510" i="121"/>
  <c r="S6509" i="121"/>
  <c r="N6509" i="121"/>
  <c r="M6500" i="121"/>
  <c r="M6493" i="121"/>
  <c r="N6486" i="121"/>
  <c r="L6477" i="121"/>
  <c r="L6464" i="121"/>
  <c r="Q6457" i="121"/>
  <c r="R6456" i="121"/>
  <c r="M6451" i="121"/>
  <c r="N6451" i="121"/>
  <c r="O6451" i="121"/>
  <c r="P6451" i="121"/>
  <c r="Q6451" i="121"/>
  <c r="R6451" i="121"/>
  <c r="S6451" i="121"/>
  <c r="N6450" i="121"/>
  <c r="O6450" i="121"/>
  <c r="Q6450" i="121"/>
  <c r="L6450" i="121"/>
  <c r="O6449" i="121"/>
  <c r="P6449" i="121"/>
  <c r="R6449" i="121"/>
  <c r="M6449" i="121"/>
  <c r="P6448" i="121"/>
  <c r="Q6448" i="121"/>
  <c r="S6448" i="121"/>
  <c r="N6448" i="121"/>
  <c r="Q6447" i="121"/>
  <c r="L6447" i="121"/>
  <c r="R6446" i="121"/>
  <c r="M6446" i="121"/>
  <c r="S6445" i="121"/>
  <c r="N6445" i="121"/>
  <c r="S6436" i="121"/>
  <c r="M6436" i="121"/>
  <c r="M6429" i="121"/>
  <c r="N6422" i="121"/>
  <c r="L6413" i="121"/>
  <c r="L6400" i="121"/>
  <c r="R6392" i="121"/>
  <c r="M6387" i="121"/>
  <c r="N6387" i="121"/>
  <c r="O6387" i="121"/>
  <c r="P6387" i="121"/>
  <c r="Q6387" i="121"/>
  <c r="R6387" i="121"/>
  <c r="S6387" i="121"/>
  <c r="N6386" i="121"/>
  <c r="O6386" i="121"/>
  <c r="Q6386" i="121"/>
  <c r="L6386" i="121"/>
  <c r="O6385" i="121"/>
  <c r="P6385" i="121"/>
  <c r="R6385" i="121"/>
  <c r="M6385" i="121"/>
  <c r="P6384" i="121"/>
  <c r="Q6384" i="121"/>
  <c r="S6384" i="121"/>
  <c r="N6384" i="121"/>
  <c r="Q6383" i="121"/>
  <c r="L6383" i="121"/>
  <c r="R6382" i="121"/>
  <c r="M6382" i="121"/>
  <c r="S6381" i="121"/>
  <c r="N6381" i="121"/>
  <c r="L6380" i="121"/>
  <c r="O6380" i="121"/>
  <c r="M6372" i="121"/>
  <c r="M6365" i="121"/>
  <c r="M6323" i="121"/>
  <c r="N6323" i="121"/>
  <c r="O6323" i="121"/>
  <c r="P6323" i="121"/>
  <c r="Q6323" i="121"/>
  <c r="R6323" i="121"/>
  <c r="S6323" i="121"/>
  <c r="N6322" i="121"/>
  <c r="O6322" i="121"/>
  <c r="Q6322" i="121"/>
  <c r="L6322" i="121"/>
  <c r="O6321" i="121"/>
  <c r="P6321" i="121"/>
  <c r="R6321" i="121"/>
  <c r="M6321" i="121"/>
  <c r="P6320" i="121"/>
  <c r="Q6320" i="121"/>
  <c r="S6320" i="121"/>
  <c r="N6320" i="121"/>
  <c r="Q6319" i="121"/>
  <c r="L6319" i="121"/>
  <c r="R6318" i="121"/>
  <c r="M6318" i="121"/>
  <c r="S6317" i="121"/>
  <c r="N6317" i="121"/>
  <c r="L6316" i="121"/>
  <c r="O6316" i="121"/>
  <c r="M6308" i="121"/>
  <c r="M6301" i="121"/>
  <c r="N6294" i="121"/>
  <c r="L6272" i="121"/>
  <c r="R6264" i="121"/>
  <c r="M6259" i="121"/>
  <c r="N6259" i="121"/>
  <c r="O6259" i="121"/>
  <c r="P6259" i="121"/>
  <c r="Q6259" i="121"/>
  <c r="R6259" i="121"/>
  <c r="S6259" i="121"/>
  <c r="N6258" i="121"/>
  <c r="O6258" i="121"/>
  <c r="Q6258" i="121"/>
  <c r="L6258" i="121"/>
  <c r="O6257" i="121"/>
  <c r="P6257" i="121"/>
  <c r="R6257" i="121"/>
  <c r="M6257" i="121"/>
  <c r="P6256" i="121"/>
  <c r="Q6256" i="121"/>
  <c r="S6256" i="121"/>
  <c r="N6256" i="121"/>
  <c r="Q6255" i="121"/>
  <c r="L6255" i="121"/>
  <c r="R6254" i="121"/>
  <c r="M6254" i="121"/>
  <c r="S6253" i="121"/>
  <c r="N6253" i="121"/>
  <c r="L6252" i="121"/>
  <c r="O6252" i="121"/>
  <c r="M6244" i="121"/>
  <c r="M6237" i="121"/>
  <c r="O6216" i="121"/>
  <c r="L6208" i="121"/>
  <c r="P6202" i="121"/>
  <c r="Q6201" i="121"/>
  <c r="R6200" i="121"/>
  <c r="M6195" i="121"/>
  <c r="N6195" i="121"/>
  <c r="O6195" i="121"/>
  <c r="P6195" i="121"/>
  <c r="Q6195" i="121"/>
  <c r="R6195" i="121"/>
  <c r="S6195" i="121"/>
  <c r="N6194" i="121"/>
  <c r="O6194" i="121"/>
  <c r="Q6194" i="121"/>
  <c r="L6194" i="121"/>
  <c r="O6193" i="121"/>
  <c r="P6193" i="121"/>
  <c r="R6193" i="121"/>
  <c r="M6193" i="121"/>
  <c r="P6192" i="121"/>
  <c r="Q6192" i="121"/>
  <c r="S6192" i="121"/>
  <c r="N6192" i="121"/>
  <c r="M6180" i="121"/>
  <c r="M6173" i="121"/>
  <c r="O6152" i="121"/>
  <c r="L6144" i="121"/>
  <c r="M6131" i="121"/>
  <c r="N6131" i="121"/>
  <c r="O6131" i="121"/>
  <c r="P6131" i="121"/>
  <c r="Q6131" i="121"/>
  <c r="R6131" i="121"/>
  <c r="S6131" i="121"/>
  <c r="N6130" i="121"/>
  <c r="O6130" i="121"/>
  <c r="Q6130" i="121"/>
  <c r="L6130" i="121"/>
  <c r="O6129" i="121"/>
  <c r="P6129" i="121"/>
  <c r="R6129" i="121"/>
  <c r="M6129" i="121"/>
  <c r="P6128" i="121"/>
  <c r="Q6128" i="121"/>
  <c r="S6128" i="121"/>
  <c r="N6128" i="121"/>
  <c r="S6116" i="121"/>
  <c r="M6116" i="121"/>
  <c r="M6109" i="121"/>
  <c r="Q6102" i="121"/>
  <c r="N6102" i="121"/>
  <c r="O6088" i="121"/>
  <c r="N6081" i="121"/>
  <c r="S6081" i="121"/>
  <c r="L6080" i="121"/>
  <c r="R6072" i="121"/>
  <c r="M6067" i="121"/>
  <c r="N6067" i="121"/>
  <c r="O6067" i="121"/>
  <c r="P6067" i="121"/>
  <c r="Q6067" i="121"/>
  <c r="R6067" i="121"/>
  <c r="S6067" i="121"/>
  <c r="N6066" i="121"/>
  <c r="O6066" i="121"/>
  <c r="Q6066" i="121"/>
  <c r="L6066" i="121"/>
  <c r="O6065" i="121"/>
  <c r="P6065" i="121"/>
  <c r="R6065" i="121"/>
  <c r="M6065" i="121"/>
  <c r="P6064" i="121"/>
  <c r="Q6064" i="121"/>
  <c r="S6064" i="121"/>
  <c r="N6064" i="121"/>
  <c r="S6052" i="121"/>
  <c r="M6052" i="121"/>
  <c r="M6045" i="121"/>
  <c r="Q6038" i="121"/>
  <c r="N6038" i="121"/>
  <c r="O6024" i="121"/>
  <c r="N6017" i="121"/>
  <c r="L6016" i="121"/>
  <c r="N6010" i="121"/>
  <c r="O6009" i="121"/>
  <c r="P6008" i="121"/>
  <c r="M6003" i="121"/>
  <c r="N6003" i="121"/>
  <c r="O6003" i="121"/>
  <c r="P6003" i="121"/>
  <c r="Q6003" i="121"/>
  <c r="R6003" i="121"/>
  <c r="S6003" i="121"/>
  <c r="Q6002" i="121"/>
  <c r="L6002" i="121"/>
  <c r="R6001" i="121"/>
  <c r="M6001" i="121"/>
  <c r="S6000" i="121"/>
  <c r="N6000" i="121"/>
  <c r="S5988" i="121"/>
  <c r="N5988" i="121"/>
  <c r="S5981" i="121"/>
  <c r="L5980" i="121"/>
  <c r="Q5974" i="121"/>
  <c r="O5960" i="121"/>
  <c r="N5953" i="121"/>
  <c r="O5945" i="121"/>
  <c r="P5944" i="121"/>
  <c r="M5939" i="121"/>
  <c r="N5939" i="121"/>
  <c r="O5939" i="121"/>
  <c r="P5939" i="121"/>
  <c r="Q5939" i="121"/>
  <c r="R5939" i="121"/>
  <c r="S5939" i="121"/>
  <c r="O5938" i="121"/>
  <c r="Q5938" i="121"/>
  <c r="L5938" i="121"/>
  <c r="P5937" i="121"/>
  <c r="R5937" i="121"/>
  <c r="M5937" i="121"/>
  <c r="Q5936" i="121"/>
  <c r="S5936" i="121"/>
  <c r="N5936" i="121"/>
  <c r="P5921" i="121"/>
  <c r="R5921" i="121"/>
  <c r="N5921" i="121"/>
  <c r="R5918" i="121"/>
  <c r="Q5915" i="121"/>
  <c r="S5915" i="121"/>
  <c r="M5915" i="121"/>
  <c r="N5901" i="121"/>
  <c r="S5896" i="121"/>
  <c r="S5895" i="121"/>
  <c r="M5895" i="121"/>
  <c r="N5895" i="121"/>
  <c r="O5895" i="121"/>
  <c r="P5895" i="121"/>
  <c r="Q5895" i="121"/>
  <c r="R5895" i="121"/>
  <c r="Q5882" i="121"/>
  <c r="N5881" i="121"/>
  <c r="R5881" i="121"/>
  <c r="P5876" i="121"/>
  <c r="M5875" i="121"/>
  <c r="Q5875" i="121"/>
  <c r="L5869" i="121"/>
  <c r="P5869" i="121"/>
  <c r="R5867" i="121"/>
  <c r="Q5861" i="121"/>
  <c r="P5855" i="121"/>
  <c r="Q5855" i="121"/>
  <c r="N5855" i="121"/>
  <c r="P5854" i="121"/>
  <c r="L5802" i="121"/>
  <c r="O5802" i="121"/>
  <c r="S5802" i="121"/>
  <c r="S5739" i="121"/>
  <c r="N5739" i="121"/>
  <c r="R5739" i="121"/>
  <c r="P5678" i="121"/>
  <c r="R5678" i="121"/>
  <c r="S5678" i="121"/>
  <c r="N5678" i="121"/>
  <c r="O5678" i="121"/>
  <c r="O5610" i="121"/>
  <c r="S5610" i="121"/>
  <c r="O5551" i="121"/>
  <c r="Q5551" i="121"/>
  <c r="R5551" i="121"/>
  <c r="M5551" i="121"/>
  <c r="N5551" i="121"/>
  <c r="O5487" i="121"/>
  <c r="R5487" i="121"/>
  <c r="M5487" i="121"/>
  <c r="N5487" i="121"/>
  <c r="P6790" i="121"/>
  <c r="Q6789" i="121"/>
  <c r="O6783" i="121"/>
  <c r="P6782" i="121"/>
  <c r="Q6781" i="121"/>
  <c r="R6780" i="121"/>
  <c r="O6775" i="121"/>
  <c r="P6774" i="121"/>
  <c r="Q6773" i="121"/>
  <c r="R6772" i="121"/>
  <c r="O6767" i="121"/>
  <c r="P6766" i="121"/>
  <c r="Q6765" i="121"/>
  <c r="R6764" i="121"/>
  <c r="O6759" i="121"/>
  <c r="P6758" i="121"/>
  <c r="Q6757" i="121"/>
  <c r="R6756" i="121"/>
  <c r="O6751" i="121"/>
  <c r="P6750" i="121"/>
  <c r="Q6749" i="121"/>
  <c r="R6748" i="121"/>
  <c r="O6743" i="121"/>
  <c r="P6742" i="121"/>
  <c r="Q6741" i="121"/>
  <c r="R6740" i="121"/>
  <c r="O6735" i="121"/>
  <c r="P6734" i="121"/>
  <c r="Q6733" i="121"/>
  <c r="R6732" i="121"/>
  <c r="O6727" i="121"/>
  <c r="P6726" i="121"/>
  <c r="Q6725" i="121"/>
  <c r="R6724" i="121"/>
  <c r="O6719" i="121"/>
  <c r="P6718" i="121"/>
  <c r="Q6717" i="121"/>
  <c r="R6716" i="121"/>
  <c r="O6711" i="121"/>
  <c r="P6710" i="121"/>
  <c r="Q6709" i="121"/>
  <c r="R6708" i="121"/>
  <c r="O6703" i="121"/>
  <c r="P6702" i="121"/>
  <c r="Q6701" i="121"/>
  <c r="R6700" i="121"/>
  <c r="O6695" i="121"/>
  <c r="P6694" i="121"/>
  <c r="Q6693" i="121"/>
  <c r="R6692" i="121"/>
  <c r="O6687" i="121"/>
  <c r="P6686" i="121"/>
  <c r="Q6685" i="121"/>
  <c r="R6684" i="121"/>
  <c r="O6679" i="121"/>
  <c r="P6678" i="121"/>
  <c r="Q6677" i="121"/>
  <c r="R6676" i="121"/>
  <c r="O6671" i="121"/>
  <c r="P6670" i="121"/>
  <c r="Q6669" i="121"/>
  <c r="R6668" i="121"/>
  <c r="O6663" i="121"/>
  <c r="P6662" i="121"/>
  <c r="Q6661" i="121"/>
  <c r="R6660" i="121"/>
  <c r="O6655" i="121"/>
  <c r="P6654" i="121"/>
  <c r="Q6653" i="121"/>
  <c r="R6652" i="121"/>
  <c r="O6647" i="121"/>
  <c r="P6646" i="121"/>
  <c r="Q6645" i="121"/>
  <c r="R6644" i="121"/>
  <c r="O6639" i="121"/>
  <c r="P6638" i="121"/>
  <c r="Q6637" i="121"/>
  <c r="R6636" i="121"/>
  <c r="O6631" i="121"/>
  <c r="P6630" i="121"/>
  <c r="Q6629" i="121"/>
  <c r="R6628" i="121"/>
  <c r="O6623" i="121"/>
  <c r="P6622" i="121"/>
  <c r="Q6621" i="121"/>
  <c r="R6620" i="121"/>
  <c r="O6615" i="121"/>
  <c r="P6614" i="121"/>
  <c r="Q6613" i="121"/>
  <c r="R6612" i="121"/>
  <c r="O6607" i="121"/>
  <c r="P6606" i="121"/>
  <c r="Q6605" i="121"/>
  <c r="R6604" i="121"/>
  <c r="O6599" i="121"/>
  <c r="P6598" i="121"/>
  <c r="Q6597" i="121"/>
  <c r="R6596" i="121"/>
  <c r="O6591" i="121"/>
  <c r="P6590" i="121"/>
  <c r="Q6589" i="121"/>
  <c r="R6588" i="121"/>
  <c r="O6583" i="121"/>
  <c r="P6582" i="121"/>
  <c r="Q6581" i="121"/>
  <c r="R6580" i="121"/>
  <c r="O6575" i="121"/>
  <c r="P6574" i="121"/>
  <c r="Q6573" i="121"/>
  <c r="R6572" i="121"/>
  <c r="O6567" i="121"/>
  <c r="P6566" i="121"/>
  <c r="Q6565" i="121"/>
  <c r="R6564" i="121"/>
  <c r="O6559" i="121"/>
  <c r="P6558" i="121"/>
  <c r="Q6557" i="121"/>
  <c r="R6556" i="121"/>
  <c r="O6551" i="121"/>
  <c r="P6550" i="121"/>
  <c r="Q6549" i="121"/>
  <c r="R6548" i="121"/>
  <c r="O6543" i="121"/>
  <c r="P6542" i="121"/>
  <c r="Q6541" i="121"/>
  <c r="R6540" i="121"/>
  <c r="O6535" i="121"/>
  <c r="P6534" i="121"/>
  <c r="Q6533" i="121"/>
  <c r="R6532" i="121"/>
  <c r="O6527" i="121"/>
  <c r="P6526" i="121"/>
  <c r="Q6525" i="121"/>
  <c r="R6524" i="121"/>
  <c r="O6519" i="121"/>
  <c r="P6518" i="121"/>
  <c r="Q6517" i="121"/>
  <c r="R6516" i="121"/>
  <c r="O6511" i="121"/>
  <c r="P6510" i="121"/>
  <c r="Q6509" i="121"/>
  <c r="R6508" i="121"/>
  <c r="O6503" i="121"/>
  <c r="P6502" i="121"/>
  <c r="Q6501" i="121"/>
  <c r="R6500" i="121"/>
  <c r="O6495" i="121"/>
  <c r="P6494" i="121"/>
  <c r="Q6493" i="121"/>
  <c r="R6492" i="121"/>
  <c r="O6487" i="121"/>
  <c r="P6486" i="121"/>
  <c r="Q6485" i="121"/>
  <c r="R6484" i="121"/>
  <c r="O6479" i="121"/>
  <c r="P6478" i="121"/>
  <c r="Q6477" i="121"/>
  <c r="R6476" i="121"/>
  <c r="O6471" i="121"/>
  <c r="P6470" i="121"/>
  <c r="Q6469" i="121"/>
  <c r="R6468" i="121"/>
  <c r="O6463" i="121"/>
  <c r="P6462" i="121"/>
  <c r="Q6461" i="121"/>
  <c r="R6460" i="121"/>
  <c r="O6455" i="121"/>
  <c r="P6454" i="121"/>
  <c r="Q6453" i="121"/>
  <c r="R6452" i="121"/>
  <c r="O6447" i="121"/>
  <c r="P6446" i="121"/>
  <c r="Q6445" i="121"/>
  <c r="R6444" i="121"/>
  <c r="O6439" i="121"/>
  <c r="P6438" i="121"/>
  <c r="Q6437" i="121"/>
  <c r="R6436" i="121"/>
  <c r="O6431" i="121"/>
  <c r="P6430" i="121"/>
  <c r="Q6429" i="121"/>
  <c r="R6428" i="121"/>
  <c r="O6423" i="121"/>
  <c r="P6422" i="121"/>
  <c r="Q6421" i="121"/>
  <c r="R6420" i="121"/>
  <c r="O6415" i="121"/>
  <c r="P6414" i="121"/>
  <c r="Q6413" i="121"/>
  <c r="R6412" i="121"/>
  <c r="O6407" i="121"/>
  <c r="P6406" i="121"/>
  <c r="Q6405" i="121"/>
  <c r="R6404" i="121"/>
  <c r="O6399" i="121"/>
  <c r="P6398" i="121"/>
  <c r="Q6397" i="121"/>
  <c r="R6396" i="121"/>
  <c r="O6391" i="121"/>
  <c r="P6390" i="121"/>
  <c r="Q6389" i="121"/>
  <c r="R6388" i="121"/>
  <c r="O6383" i="121"/>
  <c r="P6382" i="121"/>
  <c r="Q6381" i="121"/>
  <c r="R6380" i="121"/>
  <c r="O6375" i="121"/>
  <c r="P6374" i="121"/>
  <c r="Q6373" i="121"/>
  <c r="R6372" i="121"/>
  <c r="O6367" i="121"/>
  <c r="P6366" i="121"/>
  <c r="Q6365" i="121"/>
  <c r="R6364" i="121"/>
  <c r="O6359" i="121"/>
  <c r="P6358" i="121"/>
  <c r="Q6357" i="121"/>
  <c r="R6356" i="121"/>
  <c r="O6351" i="121"/>
  <c r="P6350" i="121"/>
  <c r="Q6349" i="121"/>
  <c r="R6348" i="121"/>
  <c r="O6343" i="121"/>
  <c r="P6342" i="121"/>
  <c r="Q6341" i="121"/>
  <c r="R6340" i="121"/>
  <c r="O6335" i="121"/>
  <c r="P6334" i="121"/>
  <c r="Q6333" i="121"/>
  <c r="R6332" i="121"/>
  <c r="O6327" i="121"/>
  <c r="P6326" i="121"/>
  <c r="Q6325" i="121"/>
  <c r="R6324" i="121"/>
  <c r="O6319" i="121"/>
  <c r="P6318" i="121"/>
  <c r="Q6317" i="121"/>
  <c r="R6316" i="121"/>
  <c r="O6311" i="121"/>
  <c r="P6310" i="121"/>
  <c r="Q6309" i="121"/>
  <c r="R6308" i="121"/>
  <c r="O6303" i="121"/>
  <c r="P6302" i="121"/>
  <c r="Q6301" i="121"/>
  <c r="R6300" i="121"/>
  <c r="O6295" i="121"/>
  <c r="P6294" i="121"/>
  <c r="Q6293" i="121"/>
  <c r="R6292" i="121"/>
  <c r="O6287" i="121"/>
  <c r="P6286" i="121"/>
  <c r="Q6285" i="121"/>
  <c r="R6284" i="121"/>
  <c r="O6279" i="121"/>
  <c r="P6278" i="121"/>
  <c r="Q6277" i="121"/>
  <c r="R6276" i="121"/>
  <c r="O6271" i="121"/>
  <c r="P6270" i="121"/>
  <c r="Q6269" i="121"/>
  <c r="R6268" i="121"/>
  <c r="O6263" i="121"/>
  <c r="P6262" i="121"/>
  <c r="Q6261" i="121"/>
  <c r="R6260" i="121"/>
  <c r="O6255" i="121"/>
  <c r="P6254" i="121"/>
  <c r="Q6253" i="121"/>
  <c r="R6252" i="121"/>
  <c r="O6247" i="121"/>
  <c r="P6246" i="121"/>
  <c r="Q6245" i="121"/>
  <c r="R6244" i="121"/>
  <c r="O6239" i="121"/>
  <c r="P6238" i="121"/>
  <c r="Q6237" i="121"/>
  <c r="R6236" i="121"/>
  <c r="O6231" i="121"/>
  <c r="P6230" i="121"/>
  <c r="Q6229" i="121"/>
  <c r="R6228" i="121"/>
  <c r="O6223" i="121"/>
  <c r="P6222" i="121"/>
  <c r="Q6221" i="121"/>
  <c r="R6220" i="121"/>
  <c r="O6215" i="121"/>
  <c r="P6214" i="121"/>
  <c r="Q6213" i="121"/>
  <c r="R6212" i="121"/>
  <c r="O6207" i="121"/>
  <c r="P6206" i="121"/>
  <c r="Q6205" i="121"/>
  <c r="R6204" i="121"/>
  <c r="O6199" i="121"/>
  <c r="P6198" i="121"/>
  <c r="Q6197" i="121"/>
  <c r="R6196" i="121"/>
  <c r="O6191" i="121"/>
  <c r="P6190" i="121"/>
  <c r="Q6189" i="121"/>
  <c r="R6188" i="121"/>
  <c r="O6183" i="121"/>
  <c r="P6182" i="121"/>
  <c r="Q6181" i="121"/>
  <c r="R6180" i="121"/>
  <c r="O6175" i="121"/>
  <c r="P6174" i="121"/>
  <c r="Q6173" i="121"/>
  <c r="R6172" i="121"/>
  <c r="O6167" i="121"/>
  <c r="P6166" i="121"/>
  <c r="Q6165" i="121"/>
  <c r="R6164" i="121"/>
  <c r="O6159" i="121"/>
  <c r="P6158" i="121"/>
  <c r="Q6157" i="121"/>
  <c r="R6156" i="121"/>
  <c r="O6151" i="121"/>
  <c r="P6150" i="121"/>
  <c r="Q6149" i="121"/>
  <c r="R6148" i="121"/>
  <c r="O6143" i="121"/>
  <c r="P6142" i="121"/>
  <c r="Q6141" i="121"/>
  <c r="R6140" i="121"/>
  <c r="O6135" i="121"/>
  <c r="P6134" i="121"/>
  <c r="Q6133" i="121"/>
  <c r="R6132" i="121"/>
  <c r="O6127" i="121"/>
  <c r="P6126" i="121"/>
  <c r="Q6125" i="121"/>
  <c r="R6124" i="121"/>
  <c r="O6119" i="121"/>
  <c r="P6118" i="121"/>
  <c r="Q6117" i="121"/>
  <c r="R6116" i="121"/>
  <c r="O6111" i="121"/>
  <c r="P6110" i="121"/>
  <c r="Q6109" i="121"/>
  <c r="R6108" i="121"/>
  <c r="O6103" i="121"/>
  <c r="P6102" i="121"/>
  <c r="Q6101" i="121"/>
  <c r="R6100" i="121"/>
  <c r="O6095" i="121"/>
  <c r="P6094" i="121"/>
  <c r="Q6093" i="121"/>
  <c r="R6092" i="121"/>
  <c r="O6087" i="121"/>
  <c r="P6086" i="121"/>
  <c r="Q6085" i="121"/>
  <c r="R6084" i="121"/>
  <c r="O6079" i="121"/>
  <c r="P6078" i="121"/>
  <c r="Q6077" i="121"/>
  <c r="R6076" i="121"/>
  <c r="O6071" i="121"/>
  <c r="P6070" i="121"/>
  <c r="Q6069" i="121"/>
  <c r="R6068" i="121"/>
  <c r="O6063" i="121"/>
  <c r="P6062" i="121"/>
  <c r="Q6061" i="121"/>
  <c r="R6060" i="121"/>
  <c r="O6055" i="121"/>
  <c r="P6054" i="121"/>
  <c r="Q6053" i="121"/>
  <c r="R6052" i="121"/>
  <c r="O6047" i="121"/>
  <c r="P6046" i="121"/>
  <c r="Q6045" i="121"/>
  <c r="R6044" i="121"/>
  <c r="O6039" i="121"/>
  <c r="P6038" i="121"/>
  <c r="Q6037" i="121"/>
  <c r="R6036" i="121"/>
  <c r="O6031" i="121"/>
  <c r="P6030" i="121"/>
  <c r="Q6029" i="121"/>
  <c r="R6028" i="121"/>
  <c r="O6023" i="121"/>
  <c r="P6022" i="121"/>
  <c r="Q6021" i="121"/>
  <c r="R6020" i="121"/>
  <c r="O6015" i="121"/>
  <c r="P6014" i="121"/>
  <c r="Q6013" i="121"/>
  <c r="R6012" i="121"/>
  <c r="O6007" i="121"/>
  <c r="P6006" i="121"/>
  <c r="Q6005" i="121"/>
  <c r="R6004" i="121"/>
  <c r="O5999" i="121"/>
  <c r="P5998" i="121"/>
  <c r="Q5997" i="121"/>
  <c r="R5996" i="121"/>
  <c r="O5991" i="121"/>
  <c r="P5990" i="121"/>
  <c r="Q5989" i="121"/>
  <c r="R5988" i="121"/>
  <c r="O5983" i="121"/>
  <c r="P5982" i="121"/>
  <c r="Q5981" i="121"/>
  <c r="R5980" i="121"/>
  <c r="O5975" i="121"/>
  <c r="P5974" i="121"/>
  <c r="Q5973" i="121"/>
  <c r="R5972" i="121"/>
  <c r="O5967" i="121"/>
  <c r="P5966" i="121"/>
  <c r="Q5965" i="121"/>
  <c r="R5964" i="121"/>
  <c r="O5959" i="121"/>
  <c r="P5958" i="121"/>
  <c r="Q5957" i="121"/>
  <c r="R5956" i="121"/>
  <c r="O5951" i="121"/>
  <c r="P5950" i="121"/>
  <c r="Q5949" i="121"/>
  <c r="R5948" i="121"/>
  <c r="O5943" i="121"/>
  <c r="P5942" i="121"/>
  <c r="Q5941" i="121"/>
  <c r="R5940" i="121"/>
  <c r="O5935" i="121"/>
  <c r="P5934" i="121"/>
  <c r="Q5933" i="121"/>
  <c r="R5932" i="121"/>
  <c r="O5927" i="121"/>
  <c r="N5923" i="121"/>
  <c r="L5918" i="121"/>
  <c r="L5909" i="121"/>
  <c r="M5909" i="121"/>
  <c r="N5908" i="121"/>
  <c r="O5907" i="121"/>
  <c r="P5906" i="121"/>
  <c r="Q5905" i="121"/>
  <c r="R5904" i="121"/>
  <c r="S5903" i="121"/>
  <c r="R5887" i="121"/>
  <c r="Q5880" i="121"/>
  <c r="Q5879" i="121"/>
  <c r="P5873" i="121"/>
  <c r="P5872" i="121"/>
  <c r="P5871" i="121"/>
  <c r="O5866" i="121"/>
  <c r="O5865" i="121"/>
  <c r="O5864" i="121"/>
  <c r="O5863" i="121"/>
  <c r="N5859" i="121"/>
  <c r="L5854" i="121"/>
  <c r="O5843" i="121"/>
  <c r="O5840" i="121"/>
  <c r="O5835" i="121"/>
  <c r="N5833" i="121"/>
  <c r="O5833" i="121"/>
  <c r="Q5833" i="121"/>
  <c r="R5833" i="121"/>
  <c r="S5833" i="121"/>
  <c r="L5830" i="121"/>
  <c r="S5828" i="121"/>
  <c r="S5815" i="121"/>
  <c r="L5814" i="121"/>
  <c r="O5808" i="121"/>
  <c r="P5807" i="121"/>
  <c r="Q5806" i="121"/>
  <c r="M5801" i="121"/>
  <c r="N5801" i="121"/>
  <c r="O5801" i="121"/>
  <c r="P5801" i="121"/>
  <c r="Q5801" i="121"/>
  <c r="R5801" i="121"/>
  <c r="S5801" i="121"/>
  <c r="N5800" i="121"/>
  <c r="P5800" i="121"/>
  <c r="Q5800" i="121"/>
  <c r="L5800" i="121"/>
  <c r="O5799" i="121"/>
  <c r="Q5799" i="121"/>
  <c r="R5799" i="121"/>
  <c r="M5799" i="121"/>
  <c r="P5798" i="121"/>
  <c r="R5798" i="121"/>
  <c r="S5798" i="121"/>
  <c r="N5798" i="121"/>
  <c r="Q5797" i="121"/>
  <c r="L5797" i="121"/>
  <c r="R5796" i="121"/>
  <c r="M5796" i="121"/>
  <c r="S5795" i="121"/>
  <c r="N5795" i="121"/>
  <c r="L5794" i="121"/>
  <c r="O5794" i="121"/>
  <c r="M5786" i="121"/>
  <c r="O5779" i="121"/>
  <c r="S5772" i="121"/>
  <c r="L5771" i="121"/>
  <c r="R5765" i="121"/>
  <c r="L5764" i="121"/>
  <c r="M5763" i="121"/>
  <c r="S5751" i="121"/>
  <c r="L5750" i="121"/>
  <c r="O5744" i="121"/>
  <c r="P5743" i="121"/>
  <c r="Q5742" i="121"/>
  <c r="M5737" i="121"/>
  <c r="N5737" i="121"/>
  <c r="O5737" i="121"/>
  <c r="P5737" i="121"/>
  <c r="Q5737" i="121"/>
  <c r="R5737" i="121"/>
  <c r="S5737" i="121"/>
  <c r="N5736" i="121"/>
  <c r="P5736" i="121"/>
  <c r="Q5736" i="121"/>
  <c r="L5736" i="121"/>
  <c r="O5735" i="121"/>
  <c r="Q5735" i="121"/>
  <c r="R5735" i="121"/>
  <c r="M5735" i="121"/>
  <c r="P5734" i="121"/>
  <c r="R5734" i="121"/>
  <c r="S5734" i="121"/>
  <c r="N5734" i="121"/>
  <c r="Q5733" i="121"/>
  <c r="L5733" i="121"/>
  <c r="R5732" i="121"/>
  <c r="M5732" i="121"/>
  <c r="S5731" i="121"/>
  <c r="N5731" i="121"/>
  <c r="L5730" i="121"/>
  <c r="O5730" i="121"/>
  <c r="M5722" i="121"/>
  <c r="O5715" i="121"/>
  <c r="S5708" i="121"/>
  <c r="L5707" i="121"/>
  <c r="R5701" i="121"/>
  <c r="L5700" i="121"/>
  <c r="M5699" i="121"/>
  <c r="S5687" i="121"/>
  <c r="L5686" i="121"/>
  <c r="O5680" i="121"/>
  <c r="P5679" i="121"/>
  <c r="Q5678" i="121"/>
  <c r="M5673" i="121"/>
  <c r="N5673" i="121"/>
  <c r="O5673" i="121"/>
  <c r="P5673" i="121"/>
  <c r="Q5673" i="121"/>
  <c r="R5673" i="121"/>
  <c r="S5673" i="121"/>
  <c r="N5672" i="121"/>
  <c r="P5672" i="121"/>
  <c r="Q5672" i="121"/>
  <c r="L5672" i="121"/>
  <c r="O5671" i="121"/>
  <c r="Q5671" i="121"/>
  <c r="R5671" i="121"/>
  <c r="M5671" i="121"/>
  <c r="P5670" i="121"/>
  <c r="R5670" i="121"/>
  <c r="S5670" i="121"/>
  <c r="N5670" i="121"/>
  <c r="Q5669" i="121"/>
  <c r="L5669" i="121"/>
  <c r="R5668" i="121"/>
  <c r="M5668" i="121"/>
  <c r="S5667" i="121"/>
  <c r="N5667" i="121"/>
  <c r="L5666" i="121"/>
  <c r="O5666" i="121"/>
  <c r="S5658" i="121"/>
  <c r="M5658" i="121"/>
  <c r="O5651" i="121"/>
  <c r="S5644" i="121"/>
  <c r="L5643" i="121"/>
  <c r="O5616" i="121"/>
  <c r="L5615" i="121"/>
  <c r="M5614" i="121"/>
  <c r="M5609" i="121"/>
  <c r="N5609" i="121"/>
  <c r="O5609" i="121"/>
  <c r="P5609" i="121"/>
  <c r="Q5609" i="121"/>
  <c r="R5609" i="121"/>
  <c r="S5609" i="121"/>
  <c r="N5608" i="121"/>
  <c r="P5608" i="121"/>
  <c r="Q5608" i="121"/>
  <c r="L5608" i="121"/>
  <c r="O5607" i="121"/>
  <c r="Q5607" i="121"/>
  <c r="R5607" i="121"/>
  <c r="M5607" i="121"/>
  <c r="P5606" i="121"/>
  <c r="R5606" i="121"/>
  <c r="S5606" i="121"/>
  <c r="N5606" i="121"/>
  <c r="S5594" i="121"/>
  <c r="M5594" i="121"/>
  <c r="R5587" i="121"/>
  <c r="O5587" i="121"/>
  <c r="Q5580" i="121"/>
  <c r="S5580" i="121"/>
  <c r="L5579" i="121"/>
  <c r="L5572" i="121"/>
  <c r="M5571" i="121"/>
  <c r="L5558" i="121"/>
  <c r="O5552" i="121"/>
  <c r="P5551" i="121"/>
  <c r="Q5550" i="121"/>
  <c r="M5545" i="121"/>
  <c r="N5545" i="121"/>
  <c r="O5545" i="121"/>
  <c r="P5545" i="121"/>
  <c r="Q5545" i="121"/>
  <c r="R5545" i="121"/>
  <c r="S5545" i="121"/>
  <c r="N5544" i="121"/>
  <c r="P5544" i="121"/>
  <c r="Q5544" i="121"/>
  <c r="L5544" i="121"/>
  <c r="O5543" i="121"/>
  <c r="Q5543" i="121"/>
  <c r="R5543" i="121"/>
  <c r="M5543" i="121"/>
  <c r="P5542" i="121"/>
  <c r="R5542" i="121"/>
  <c r="S5542" i="121"/>
  <c r="N5542" i="121"/>
  <c r="Q5541" i="121"/>
  <c r="L5541" i="121"/>
  <c r="R5540" i="121"/>
  <c r="M5540" i="121"/>
  <c r="S5539" i="121"/>
  <c r="N5539" i="121"/>
  <c r="L5538" i="121"/>
  <c r="O5538" i="121"/>
  <c r="R5509" i="121"/>
  <c r="L5508" i="121"/>
  <c r="M5507" i="121"/>
  <c r="S5495" i="121"/>
  <c r="L5494" i="121"/>
  <c r="O5488" i="121"/>
  <c r="P5487" i="121"/>
  <c r="Q5486" i="121"/>
  <c r="M5481" i="121"/>
  <c r="N5481" i="121"/>
  <c r="O5481" i="121"/>
  <c r="P5481" i="121"/>
  <c r="Q5481" i="121"/>
  <c r="R5481" i="121"/>
  <c r="S5481" i="121"/>
  <c r="N5480" i="121"/>
  <c r="Q5480" i="121"/>
  <c r="L5480" i="121"/>
  <c r="O5479" i="121"/>
  <c r="R5479" i="121"/>
  <c r="M5479" i="121"/>
  <c r="P5478" i="121"/>
  <c r="S5478" i="121"/>
  <c r="N5478" i="121"/>
  <c r="Q5477" i="121"/>
  <c r="L5477" i="121"/>
  <c r="R5476" i="121"/>
  <c r="M5476" i="121"/>
  <c r="S5475" i="121"/>
  <c r="N5475" i="121"/>
  <c r="L5474" i="121"/>
  <c r="O5474" i="121"/>
  <c r="Q5452" i="121"/>
  <c r="N5452" i="121"/>
  <c r="P5445" i="121"/>
  <c r="Q5445" i="121"/>
  <c r="R5444" i="121"/>
  <c r="S5443" i="121"/>
  <c r="L5442" i="121"/>
  <c r="L5415" i="121"/>
  <c r="Q5414" i="121"/>
  <c r="R5414" i="121"/>
  <c r="M5414" i="121"/>
  <c r="O5414" i="121"/>
  <c r="R5409" i="121"/>
  <c r="P5408" i="121"/>
  <c r="Q5408" i="121"/>
  <c r="S5408" i="121"/>
  <c r="N5408" i="121"/>
  <c r="Q5402" i="121"/>
  <c r="O5401" i="121"/>
  <c r="P5401" i="121"/>
  <c r="R5401" i="121"/>
  <c r="M5401" i="121"/>
  <c r="N5395" i="121"/>
  <c r="O5395" i="121"/>
  <c r="R5395" i="121"/>
  <c r="L5395" i="121"/>
  <c r="S5390" i="121"/>
  <c r="O5389" i="121"/>
  <c r="M5389" i="121"/>
  <c r="N5389" i="121"/>
  <c r="Q5389" i="121"/>
  <c r="Q5383" i="121"/>
  <c r="R5382" i="121"/>
  <c r="L5381" i="121"/>
  <c r="S5381" i="121"/>
  <c r="M5380" i="121"/>
  <c r="R5364" i="121"/>
  <c r="S5364" i="121"/>
  <c r="L5364" i="121"/>
  <c r="N5364" i="121"/>
  <c r="O5312" i="121"/>
  <c r="P5312" i="121"/>
  <c r="S5312" i="121"/>
  <c r="P5254" i="121"/>
  <c r="Q5254" i="121"/>
  <c r="R5254" i="121"/>
  <c r="L5254" i="121"/>
  <c r="M5254" i="121"/>
  <c r="L5187" i="121"/>
  <c r="P5187" i="121"/>
  <c r="L5123" i="121"/>
  <c r="P5123" i="121"/>
  <c r="P5062" i="121"/>
  <c r="Q5062" i="121"/>
  <c r="R5062" i="121"/>
  <c r="L5062" i="121"/>
  <c r="M5062" i="121"/>
  <c r="N4993" i="121"/>
  <c r="R4993" i="121"/>
  <c r="S4896" i="121"/>
  <c r="M4896" i="121"/>
  <c r="O4896" i="121"/>
  <c r="P4896" i="121"/>
  <c r="M6824" i="121"/>
  <c r="P6821" i="121"/>
  <c r="S6818" i="121"/>
  <c r="L6817" i="121"/>
  <c r="M6816" i="121"/>
  <c r="P6813" i="121"/>
  <c r="S6810" i="121"/>
  <c r="L6809" i="121"/>
  <c r="M6808" i="121"/>
  <c r="P6805" i="121"/>
  <c r="S6802" i="121"/>
  <c r="L6801" i="121"/>
  <c r="M6800" i="121"/>
  <c r="P6797" i="121"/>
  <c r="S6794" i="121"/>
  <c r="O6790" i="121"/>
  <c r="P6789" i="121"/>
  <c r="S6786" i="121"/>
  <c r="L6785" i="121"/>
  <c r="M6784" i="121"/>
  <c r="N6783" i="121"/>
  <c r="O6782" i="121"/>
  <c r="P6781" i="121"/>
  <c r="Q6780" i="121"/>
  <c r="S6778" i="121"/>
  <c r="L6777" i="121"/>
  <c r="M6776" i="121"/>
  <c r="N6775" i="121"/>
  <c r="O6774" i="121"/>
  <c r="P6773" i="121"/>
  <c r="Q6772" i="121"/>
  <c r="S6770" i="121"/>
  <c r="L6769" i="121"/>
  <c r="M6768" i="121"/>
  <c r="N6767" i="121"/>
  <c r="O6766" i="121"/>
  <c r="P6765" i="121"/>
  <c r="Q6764" i="121"/>
  <c r="S6762" i="121"/>
  <c r="L6761" i="121"/>
  <c r="M6760" i="121"/>
  <c r="N6759" i="121"/>
  <c r="O6758" i="121"/>
  <c r="P6757" i="121"/>
  <c r="Q6756" i="121"/>
  <c r="S6754" i="121"/>
  <c r="L6753" i="121"/>
  <c r="M6752" i="121"/>
  <c r="N6751" i="121"/>
  <c r="O6750" i="121"/>
  <c r="P6749" i="121"/>
  <c r="Q6748" i="121"/>
  <c r="S6746" i="121"/>
  <c r="L6745" i="121"/>
  <c r="M6744" i="121"/>
  <c r="N6743" i="121"/>
  <c r="O6742" i="121"/>
  <c r="P6741" i="121"/>
  <c r="Q6740" i="121"/>
  <c r="S6738" i="121"/>
  <c r="L6737" i="121"/>
  <c r="M6736" i="121"/>
  <c r="N6735" i="121"/>
  <c r="O6734" i="121"/>
  <c r="P6733" i="121"/>
  <c r="Q6732" i="121"/>
  <c r="S6730" i="121"/>
  <c r="L6729" i="121"/>
  <c r="M6728" i="121"/>
  <c r="N6727" i="121"/>
  <c r="O6726" i="121"/>
  <c r="P6725" i="121"/>
  <c r="Q6724" i="121"/>
  <c r="S6722" i="121"/>
  <c r="L6721" i="121"/>
  <c r="M6720" i="121"/>
  <c r="N6719" i="121"/>
  <c r="O6718" i="121"/>
  <c r="P6717" i="121"/>
  <c r="Q6716" i="121"/>
  <c r="S6714" i="121"/>
  <c r="L6713" i="121"/>
  <c r="M6712" i="121"/>
  <c r="N6711" i="121"/>
  <c r="O6710" i="121"/>
  <c r="P6709" i="121"/>
  <c r="Q6708" i="121"/>
  <c r="S6706" i="121"/>
  <c r="L6705" i="121"/>
  <c r="M6704" i="121"/>
  <c r="N6703" i="121"/>
  <c r="O6702" i="121"/>
  <c r="P6701" i="121"/>
  <c r="Q6700" i="121"/>
  <c r="S6698" i="121"/>
  <c r="L6697" i="121"/>
  <c r="M6696" i="121"/>
  <c r="N6695" i="121"/>
  <c r="O6694" i="121"/>
  <c r="P6693" i="121"/>
  <c r="Q6692" i="121"/>
  <c r="S6690" i="121"/>
  <c r="L6689" i="121"/>
  <c r="M6688" i="121"/>
  <c r="N6687" i="121"/>
  <c r="O6686" i="121"/>
  <c r="P6685" i="121"/>
  <c r="Q6684" i="121"/>
  <c r="S6682" i="121"/>
  <c r="L6681" i="121"/>
  <c r="M6680" i="121"/>
  <c r="N6679" i="121"/>
  <c r="O6678" i="121"/>
  <c r="P6677" i="121"/>
  <c r="Q6676" i="121"/>
  <c r="S6674" i="121"/>
  <c r="L6673" i="121"/>
  <c r="M6672" i="121"/>
  <c r="N6671" i="121"/>
  <c r="O6670" i="121"/>
  <c r="P6669" i="121"/>
  <c r="Q6668" i="121"/>
  <c r="S6666" i="121"/>
  <c r="L6665" i="121"/>
  <c r="M6664" i="121"/>
  <c r="N6663" i="121"/>
  <c r="O6662" i="121"/>
  <c r="P6661" i="121"/>
  <c r="Q6660" i="121"/>
  <c r="S6658" i="121"/>
  <c r="L6657" i="121"/>
  <c r="M6656" i="121"/>
  <c r="N6655" i="121"/>
  <c r="O6654" i="121"/>
  <c r="P6653" i="121"/>
  <c r="Q6652" i="121"/>
  <c r="S6650" i="121"/>
  <c r="L6649" i="121"/>
  <c r="M6648" i="121"/>
  <c r="N6647" i="121"/>
  <c r="O6646" i="121"/>
  <c r="P6645" i="121"/>
  <c r="Q6644" i="121"/>
  <c r="S6642" i="121"/>
  <c r="L6641" i="121"/>
  <c r="M6640" i="121"/>
  <c r="N6639" i="121"/>
  <c r="O6638" i="121"/>
  <c r="P6637" i="121"/>
  <c r="Q6636" i="121"/>
  <c r="S6634" i="121"/>
  <c r="L6633" i="121"/>
  <c r="M6632" i="121"/>
  <c r="N6631" i="121"/>
  <c r="O6630" i="121"/>
  <c r="P6629" i="121"/>
  <c r="Q6628" i="121"/>
  <c r="S6626" i="121"/>
  <c r="L6625" i="121"/>
  <c r="M6624" i="121"/>
  <c r="N6623" i="121"/>
  <c r="O6622" i="121"/>
  <c r="P6621" i="121"/>
  <c r="Q6620" i="121"/>
  <c r="S6618" i="121"/>
  <c r="L6617" i="121"/>
  <c r="M6616" i="121"/>
  <c r="N6615" i="121"/>
  <c r="O6614" i="121"/>
  <c r="P6613" i="121"/>
  <c r="Q6612" i="121"/>
  <c r="S6610" i="121"/>
  <c r="L6609" i="121"/>
  <c r="M6608" i="121"/>
  <c r="N6607" i="121"/>
  <c r="O6606" i="121"/>
  <c r="P6605" i="121"/>
  <c r="Q6604" i="121"/>
  <c r="S6602" i="121"/>
  <c r="L6601" i="121"/>
  <c r="M6600" i="121"/>
  <c r="N6599" i="121"/>
  <c r="O6598" i="121"/>
  <c r="P6597" i="121"/>
  <c r="Q6596" i="121"/>
  <c r="S6594" i="121"/>
  <c r="L6593" i="121"/>
  <c r="M6592" i="121"/>
  <c r="N6591" i="121"/>
  <c r="O6590" i="121"/>
  <c r="P6589" i="121"/>
  <c r="Q6588" i="121"/>
  <c r="S6586" i="121"/>
  <c r="L6585" i="121"/>
  <c r="M6584" i="121"/>
  <c r="N6583" i="121"/>
  <c r="O6582" i="121"/>
  <c r="P6581" i="121"/>
  <c r="Q6580" i="121"/>
  <c r="S6578" i="121"/>
  <c r="L6577" i="121"/>
  <c r="M6576" i="121"/>
  <c r="N6575" i="121"/>
  <c r="O6574" i="121"/>
  <c r="P6573" i="121"/>
  <c r="Q6572" i="121"/>
  <c r="S6570" i="121"/>
  <c r="L6569" i="121"/>
  <c r="M6568" i="121"/>
  <c r="N6567" i="121"/>
  <c r="O6566" i="121"/>
  <c r="P6565" i="121"/>
  <c r="Q6564" i="121"/>
  <c r="S6562" i="121"/>
  <c r="L6561" i="121"/>
  <c r="M6560" i="121"/>
  <c r="N6559" i="121"/>
  <c r="O6558" i="121"/>
  <c r="P6557" i="121"/>
  <c r="Q6556" i="121"/>
  <c r="S6554" i="121"/>
  <c r="L6553" i="121"/>
  <c r="M6552" i="121"/>
  <c r="N6551" i="121"/>
  <c r="O6550" i="121"/>
  <c r="P6549" i="121"/>
  <c r="Q6548" i="121"/>
  <c r="S6546" i="121"/>
  <c r="L6545" i="121"/>
  <c r="M6544" i="121"/>
  <c r="N6543" i="121"/>
  <c r="O6542" i="121"/>
  <c r="P6541" i="121"/>
  <c r="Q6540" i="121"/>
  <c r="S6538" i="121"/>
  <c r="L6537" i="121"/>
  <c r="M6536" i="121"/>
  <c r="N6535" i="121"/>
  <c r="O6534" i="121"/>
  <c r="P6533" i="121"/>
  <c r="Q6532" i="121"/>
  <c r="S6530" i="121"/>
  <c r="L6529" i="121"/>
  <c r="M6528" i="121"/>
  <c r="N6527" i="121"/>
  <c r="O6526" i="121"/>
  <c r="P6525" i="121"/>
  <c r="Q6524" i="121"/>
  <c r="S6522" i="121"/>
  <c r="L6521" i="121"/>
  <c r="M6520" i="121"/>
  <c r="N6519" i="121"/>
  <c r="O6518" i="121"/>
  <c r="P6517" i="121"/>
  <c r="Q6516" i="121"/>
  <c r="S6514" i="121"/>
  <c r="L6513" i="121"/>
  <c r="M6512" i="121"/>
  <c r="N6511" i="121"/>
  <c r="O6510" i="121"/>
  <c r="P6509" i="121"/>
  <c r="Q6508" i="121"/>
  <c r="S6506" i="121"/>
  <c r="L6505" i="121"/>
  <c r="M6504" i="121"/>
  <c r="N6503" i="121"/>
  <c r="O6502" i="121"/>
  <c r="P6501" i="121"/>
  <c r="Q6500" i="121"/>
  <c r="S6498" i="121"/>
  <c r="L6497" i="121"/>
  <c r="M6496" i="121"/>
  <c r="N6495" i="121"/>
  <c r="O6494" i="121"/>
  <c r="P6493" i="121"/>
  <c r="Q6492" i="121"/>
  <c r="S6490" i="121"/>
  <c r="L6489" i="121"/>
  <c r="M6488" i="121"/>
  <c r="N6487" i="121"/>
  <c r="O6486" i="121"/>
  <c r="P6485" i="121"/>
  <c r="Q6484" i="121"/>
  <c r="S6482" i="121"/>
  <c r="N6479" i="121"/>
  <c r="O6478" i="121"/>
  <c r="P6477" i="121"/>
  <c r="Q6476" i="121"/>
  <c r="S6474" i="121"/>
  <c r="L6473" i="121"/>
  <c r="M6472" i="121"/>
  <c r="N6471" i="121"/>
  <c r="O6470" i="121"/>
  <c r="P6469" i="121"/>
  <c r="Q6468" i="121"/>
  <c r="S6466" i="121"/>
  <c r="L6465" i="121"/>
  <c r="M6464" i="121"/>
  <c r="N6463" i="121"/>
  <c r="O6462" i="121"/>
  <c r="P6461" i="121"/>
  <c r="Q6460" i="121"/>
  <c r="S6458" i="121"/>
  <c r="L6457" i="121"/>
  <c r="M6456" i="121"/>
  <c r="N6455" i="121"/>
  <c r="O6454" i="121"/>
  <c r="P6453" i="121"/>
  <c r="Q6452" i="121"/>
  <c r="S6450" i="121"/>
  <c r="L6449" i="121"/>
  <c r="M6448" i="121"/>
  <c r="N6447" i="121"/>
  <c r="O6446" i="121"/>
  <c r="P6445" i="121"/>
  <c r="Q6444" i="121"/>
  <c r="S6442" i="121"/>
  <c r="L6441" i="121"/>
  <c r="M6440" i="121"/>
  <c r="N6439" i="121"/>
  <c r="O6438" i="121"/>
  <c r="P6437" i="121"/>
  <c r="Q6436" i="121"/>
  <c r="S6434" i="121"/>
  <c r="L6433" i="121"/>
  <c r="M6432" i="121"/>
  <c r="N6431" i="121"/>
  <c r="O6430" i="121"/>
  <c r="P6429" i="121"/>
  <c r="Q6428" i="121"/>
  <c r="S6426" i="121"/>
  <c r="L6425" i="121"/>
  <c r="M6424" i="121"/>
  <c r="N6423" i="121"/>
  <c r="O6422" i="121"/>
  <c r="P6421" i="121"/>
  <c r="Q6420" i="121"/>
  <c r="S6418" i="121"/>
  <c r="L6417" i="121"/>
  <c r="M6416" i="121"/>
  <c r="N6415" i="121"/>
  <c r="O6414" i="121"/>
  <c r="P6413" i="121"/>
  <c r="Q6412" i="121"/>
  <c r="S6410" i="121"/>
  <c r="L6409" i="121"/>
  <c r="M6408" i="121"/>
  <c r="N6407" i="121"/>
  <c r="O6406" i="121"/>
  <c r="P6405" i="121"/>
  <c r="Q6404" i="121"/>
  <c r="S6402" i="121"/>
  <c r="L6401" i="121"/>
  <c r="M6400" i="121"/>
  <c r="N6399" i="121"/>
  <c r="O6398" i="121"/>
  <c r="P6397" i="121"/>
  <c r="Q6396" i="121"/>
  <c r="S6394" i="121"/>
  <c r="L6393" i="121"/>
  <c r="M6392" i="121"/>
  <c r="N6391" i="121"/>
  <c r="O6390" i="121"/>
  <c r="P6389" i="121"/>
  <c r="Q6388" i="121"/>
  <c r="S6386" i="121"/>
  <c r="L6385" i="121"/>
  <c r="M6384" i="121"/>
  <c r="N6383" i="121"/>
  <c r="O6382" i="121"/>
  <c r="P6381" i="121"/>
  <c r="Q6380" i="121"/>
  <c r="S6378" i="121"/>
  <c r="L6377" i="121"/>
  <c r="M6376" i="121"/>
  <c r="N6375" i="121"/>
  <c r="O6374" i="121"/>
  <c r="P6373" i="121"/>
  <c r="Q6372" i="121"/>
  <c r="S6370" i="121"/>
  <c r="L6369" i="121"/>
  <c r="M6368" i="121"/>
  <c r="N6367" i="121"/>
  <c r="O6366" i="121"/>
  <c r="P6365" i="121"/>
  <c r="Q6364" i="121"/>
  <c r="S6362" i="121"/>
  <c r="L6361" i="121"/>
  <c r="M6360" i="121"/>
  <c r="N6359" i="121"/>
  <c r="O6358" i="121"/>
  <c r="P6357" i="121"/>
  <c r="Q6356" i="121"/>
  <c r="S6354" i="121"/>
  <c r="L6353" i="121"/>
  <c r="M6352" i="121"/>
  <c r="N6351" i="121"/>
  <c r="O6350" i="121"/>
  <c r="P6349" i="121"/>
  <c r="Q6348" i="121"/>
  <c r="S6346" i="121"/>
  <c r="L6345" i="121"/>
  <c r="M6344" i="121"/>
  <c r="N6343" i="121"/>
  <c r="O6342" i="121"/>
  <c r="P6341" i="121"/>
  <c r="Q6340" i="121"/>
  <c r="S6338" i="121"/>
  <c r="L6337" i="121"/>
  <c r="M6336" i="121"/>
  <c r="N6335" i="121"/>
  <c r="O6334" i="121"/>
  <c r="P6333" i="121"/>
  <c r="Q6332" i="121"/>
  <c r="S6330" i="121"/>
  <c r="L6329" i="121"/>
  <c r="M6328" i="121"/>
  <c r="N6327" i="121"/>
  <c r="O6326" i="121"/>
  <c r="P6325" i="121"/>
  <c r="Q6324" i="121"/>
  <c r="S6322" i="121"/>
  <c r="L6321" i="121"/>
  <c r="M6320" i="121"/>
  <c r="N6319" i="121"/>
  <c r="O6318" i="121"/>
  <c r="P6317" i="121"/>
  <c r="Q6316" i="121"/>
  <c r="S6314" i="121"/>
  <c r="L6313" i="121"/>
  <c r="M6312" i="121"/>
  <c r="N6311" i="121"/>
  <c r="O6310" i="121"/>
  <c r="P6309" i="121"/>
  <c r="Q6308" i="121"/>
  <c r="S6306" i="121"/>
  <c r="L6305" i="121"/>
  <c r="M6304" i="121"/>
  <c r="N6303" i="121"/>
  <c r="O6302" i="121"/>
  <c r="P6301" i="121"/>
  <c r="Q6300" i="121"/>
  <c r="S6298" i="121"/>
  <c r="L6297" i="121"/>
  <c r="M6296" i="121"/>
  <c r="N6295" i="121"/>
  <c r="O6294" i="121"/>
  <c r="P6293" i="121"/>
  <c r="Q6292" i="121"/>
  <c r="S6290" i="121"/>
  <c r="L6289" i="121"/>
  <c r="M6288" i="121"/>
  <c r="N6287" i="121"/>
  <c r="O6286" i="121"/>
  <c r="P6285" i="121"/>
  <c r="Q6284" i="121"/>
  <c r="S6282" i="121"/>
  <c r="L6281" i="121"/>
  <c r="M6280" i="121"/>
  <c r="N6279" i="121"/>
  <c r="O6278" i="121"/>
  <c r="P6277" i="121"/>
  <c r="Q6276" i="121"/>
  <c r="S6274" i="121"/>
  <c r="L6273" i="121"/>
  <c r="M6272" i="121"/>
  <c r="N6271" i="121"/>
  <c r="O6270" i="121"/>
  <c r="P6269" i="121"/>
  <c r="Q6268" i="121"/>
  <c r="S6266" i="121"/>
  <c r="L6265" i="121"/>
  <c r="M6264" i="121"/>
  <c r="N6263" i="121"/>
  <c r="O6262" i="121"/>
  <c r="P6261" i="121"/>
  <c r="Q6260" i="121"/>
  <c r="S6258" i="121"/>
  <c r="L6257" i="121"/>
  <c r="M6256" i="121"/>
  <c r="N6255" i="121"/>
  <c r="O6254" i="121"/>
  <c r="P6253" i="121"/>
  <c r="Q6252" i="121"/>
  <c r="S6250" i="121"/>
  <c r="L6249" i="121"/>
  <c r="M6248" i="121"/>
  <c r="N6247" i="121"/>
  <c r="O6246" i="121"/>
  <c r="P6245" i="121"/>
  <c r="Q6244" i="121"/>
  <c r="S6242" i="121"/>
  <c r="L6241" i="121"/>
  <c r="M6240" i="121"/>
  <c r="N6239" i="121"/>
  <c r="O6238" i="121"/>
  <c r="P6237" i="121"/>
  <c r="Q6236" i="121"/>
  <c r="S6234" i="121"/>
  <c r="L6233" i="121"/>
  <c r="M6232" i="121"/>
  <c r="N6231" i="121"/>
  <c r="O6230" i="121"/>
  <c r="P6229" i="121"/>
  <c r="Q6228" i="121"/>
  <c r="S6226" i="121"/>
  <c r="L6225" i="121"/>
  <c r="M6224" i="121"/>
  <c r="N6223" i="121"/>
  <c r="O6222" i="121"/>
  <c r="P6221" i="121"/>
  <c r="Q6220" i="121"/>
  <c r="S6218" i="121"/>
  <c r="L6217" i="121"/>
  <c r="M6216" i="121"/>
  <c r="N6215" i="121"/>
  <c r="O6214" i="121"/>
  <c r="P6213" i="121"/>
  <c r="Q6212" i="121"/>
  <c r="S6210" i="121"/>
  <c r="L6209" i="121"/>
  <c r="M6208" i="121"/>
  <c r="N6207" i="121"/>
  <c r="O6206" i="121"/>
  <c r="P6205" i="121"/>
  <c r="Q6204" i="121"/>
  <c r="S6202" i="121"/>
  <c r="L6201" i="121"/>
  <c r="M6200" i="121"/>
  <c r="N6199" i="121"/>
  <c r="O6198" i="121"/>
  <c r="P6197" i="121"/>
  <c r="Q6196" i="121"/>
  <c r="S6194" i="121"/>
  <c r="L6193" i="121"/>
  <c r="M6192" i="121"/>
  <c r="N6191" i="121"/>
  <c r="O6190" i="121"/>
  <c r="P6189" i="121"/>
  <c r="Q6188" i="121"/>
  <c r="S6186" i="121"/>
  <c r="L6185" i="121"/>
  <c r="M6184" i="121"/>
  <c r="N6183" i="121"/>
  <c r="O6182" i="121"/>
  <c r="P6181" i="121"/>
  <c r="Q6180" i="121"/>
  <c r="S6178" i="121"/>
  <c r="L6177" i="121"/>
  <c r="M6176" i="121"/>
  <c r="N6175" i="121"/>
  <c r="O6174" i="121"/>
  <c r="P6173" i="121"/>
  <c r="Q6172" i="121"/>
  <c r="S6170" i="121"/>
  <c r="N6167" i="121"/>
  <c r="O6166" i="121"/>
  <c r="P6165" i="121"/>
  <c r="Q6164" i="121"/>
  <c r="S6162" i="121"/>
  <c r="L6161" i="121"/>
  <c r="M6160" i="121"/>
  <c r="N6159" i="121"/>
  <c r="O6158" i="121"/>
  <c r="P6157" i="121"/>
  <c r="Q6156" i="121"/>
  <c r="S6154" i="121"/>
  <c r="L6153" i="121"/>
  <c r="M6152" i="121"/>
  <c r="N6151" i="121"/>
  <c r="O6150" i="121"/>
  <c r="P6149" i="121"/>
  <c r="Q6148" i="121"/>
  <c r="S6146" i="121"/>
  <c r="L6145" i="121"/>
  <c r="M6144" i="121"/>
  <c r="N6143" i="121"/>
  <c r="O6142" i="121"/>
  <c r="P6141" i="121"/>
  <c r="Q6140" i="121"/>
  <c r="S6138" i="121"/>
  <c r="L6137" i="121"/>
  <c r="M6136" i="121"/>
  <c r="N6135" i="121"/>
  <c r="O6134" i="121"/>
  <c r="P6133" i="121"/>
  <c r="Q6132" i="121"/>
  <c r="S6130" i="121"/>
  <c r="L6129" i="121"/>
  <c r="M6128" i="121"/>
  <c r="N6127" i="121"/>
  <c r="O6126" i="121"/>
  <c r="P6125" i="121"/>
  <c r="Q6124" i="121"/>
  <c r="S6122" i="121"/>
  <c r="L6121" i="121"/>
  <c r="M6120" i="121"/>
  <c r="N6119" i="121"/>
  <c r="O6118" i="121"/>
  <c r="P6117" i="121"/>
  <c r="Q6116" i="121"/>
  <c r="S6114" i="121"/>
  <c r="L6113" i="121"/>
  <c r="M6112" i="121"/>
  <c r="N6111" i="121"/>
  <c r="O6110" i="121"/>
  <c r="P6109" i="121"/>
  <c r="Q6108" i="121"/>
  <c r="S6106" i="121"/>
  <c r="L6105" i="121"/>
  <c r="M6104" i="121"/>
  <c r="N6103" i="121"/>
  <c r="O6102" i="121"/>
  <c r="P6101" i="121"/>
  <c r="Q6100" i="121"/>
  <c r="S6098" i="121"/>
  <c r="L6097" i="121"/>
  <c r="M6096" i="121"/>
  <c r="N6095" i="121"/>
  <c r="O6094" i="121"/>
  <c r="P6093" i="121"/>
  <c r="Q6092" i="121"/>
  <c r="S6090" i="121"/>
  <c r="L6089" i="121"/>
  <c r="M6088" i="121"/>
  <c r="N6087" i="121"/>
  <c r="O6086" i="121"/>
  <c r="P6085" i="121"/>
  <c r="Q6084" i="121"/>
  <c r="S6082" i="121"/>
  <c r="L6081" i="121"/>
  <c r="M6080" i="121"/>
  <c r="N6079" i="121"/>
  <c r="O6078" i="121"/>
  <c r="P6077" i="121"/>
  <c r="Q6076" i="121"/>
  <c r="S6074" i="121"/>
  <c r="L6073" i="121"/>
  <c r="M6072" i="121"/>
  <c r="N6071" i="121"/>
  <c r="O6070" i="121"/>
  <c r="P6069" i="121"/>
  <c r="Q6068" i="121"/>
  <c r="S6066" i="121"/>
  <c r="L6065" i="121"/>
  <c r="M6064" i="121"/>
  <c r="N6063" i="121"/>
  <c r="O6062" i="121"/>
  <c r="P6061" i="121"/>
  <c r="Q6060" i="121"/>
  <c r="S6058" i="121"/>
  <c r="L6057" i="121"/>
  <c r="M6056" i="121"/>
  <c r="N6055" i="121"/>
  <c r="O6054" i="121"/>
  <c r="P6053" i="121"/>
  <c r="Q6052" i="121"/>
  <c r="S6050" i="121"/>
  <c r="L6049" i="121"/>
  <c r="M6048" i="121"/>
  <c r="N6047" i="121"/>
  <c r="O6046" i="121"/>
  <c r="P6045" i="121"/>
  <c r="Q6044" i="121"/>
  <c r="S6042" i="121"/>
  <c r="L6041" i="121"/>
  <c r="M6040" i="121"/>
  <c r="N6039" i="121"/>
  <c r="O6038" i="121"/>
  <c r="P6037" i="121"/>
  <c r="Q6036" i="121"/>
  <c r="S6034" i="121"/>
  <c r="L6033" i="121"/>
  <c r="M6032" i="121"/>
  <c r="N6031" i="121"/>
  <c r="O6030" i="121"/>
  <c r="P6029" i="121"/>
  <c r="Q6028" i="121"/>
  <c r="S6026" i="121"/>
  <c r="L6025" i="121"/>
  <c r="M6024" i="121"/>
  <c r="N6023" i="121"/>
  <c r="O6022" i="121"/>
  <c r="P6021" i="121"/>
  <c r="Q6020" i="121"/>
  <c r="S6018" i="121"/>
  <c r="L6017" i="121"/>
  <c r="M6016" i="121"/>
  <c r="N6015" i="121"/>
  <c r="O6014" i="121"/>
  <c r="P6013" i="121"/>
  <c r="Q6012" i="121"/>
  <c r="S6010" i="121"/>
  <c r="L6009" i="121"/>
  <c r="M6008" i="121"/>
  <c r="N6007" i="121"/>
  <c r="O6006" i="121"/>
  <c r="P6005" i="121"/>
  <c r="Q6004" i="121"/>
  <c r="S6002" i="121"/>
  <c r="L6001" i="121"/>
  <c r="M6000" i="121"/>
  <c r="N5999" i="121"/>
  <c r="O5998" i="121"/>
  <c r="P5997" i="121"/>
  <c r="Q5996" i="121"/>
  <c r="S5994" i="121"/>
  <c r="L5993" i="121"/>
  <c r="M5992" i="121"/>
  <c r="N5991" i="121"/>
  <c r="O5990" i="121"/>
  <c r="P5989" i="121"/>
  <c r="Q5988" i="121"/>
  <c r="S5986" i="121"/>
  <c r="L5985" i="121"/>
  <c r="M5984" i="121"/>
  <c r="N5983" i="121"/>
  <c r="O5982" i="121"/>
  <c r="P5981" i="121"/>
  <c r="Q5980" i="121"/>
  <c r="S5978" i="121"/>
  <c r="L5977" i="121"/>
  <c r="M5976" i="121"/>
  <c r="N5975" i="121"/>
  <c r="O5974" i="121"/>
  <c r="P5973" i="121"/>
  <c r="Q5972" i="121"/>
  <c r="S5970" i="121"/>
  <c r="L5969" i="121"/>
  <c r="M5968" i="121"/>
  <c r="N5967" i="121"/>
  <c r="O5966" i="121"/>
  <c r="P5965" i="121"/>
  <c r="Q5964" i="121"/>
  <c r="S5962" i="121"/>
  <c r="L5961" i="121"/>
  <c r="M5960" i="121"/>
  <c r="N5959" i="121"/>
  <c r="O5958" i="121"/>
  <c r="P5957" i="121"/>
  <c r="Q5956" i="121"/>
  <c r="S5954" i="121"/>
  <c r="L5953" i="121"/>
  <c r="M5952" i="121"/>
  <c r="N5951" i="121"/>
  <c r="O5950" i="121"/>
  <c r="P5949" i="121"/>
  <c r="Q5948" i="121"/>
  <c r="S5946" i="121"/>
  <c r="L5945" i="121"/>
  <c r="M5944" i="121"/>
  <c r="N5943" i="121"/>
  <c r="O5942" i="121"/>
  <c r="P5941" i="121"/>
  <c r="Q5940" i="121"/>
  <c r="S5938" i="121"/>
  <c r="L5937" i="121"/>
  <c r="M5936" i="121"/>
  <c r="N5935" i="121"/>
  <c r="O5934" i="121"/>
  <c r="P5933" i="121"/>
  <c r="Q5932" i="121"/>
  <c r="S5930" i="121"/>
  <c r="L5929" i="121"/>
  <c r="M5928" i="121"/>
  <c r="N5927" i="121"/>
  <c r="L5926" i="121"/>
  <c r="N5925" i="121"/>
  <c r="M5918" i="121"/>
  <c r="M5917" i="121"/>
  <c r="N5916" i="121"/>
  <c r="O5915" i="121"/>
  <c r="P5914" i="121"/>
  <c r="Q5913" i="121"/>
  <c r="R5912" i="121"/>
  <c r="L5911" i="121"/>
  <c r="S5911" i="121"/>
  <c r="P5881" i="121"/>
  <c r="P5880" i="121"/>
  <c r="P5879" i="121"/>
  <c r="O5874" i="121"/>
  <c r="O5873" i="121"/>
  <c r="O5872" i="121"/>
  <c r="O5871" i="121"/>
  <c r="N5867" i="121"/>
  <c r="N5866" i="121"/>
  <c r="N5865" i="121"/>
  <c r="N5864" i="121"/>
  <c r="N5863" i="121"/>
  <c r="L5862" i="121"/>
  <c r="M5857" i="121"/>
  <c r="M5856" i="121"/>
  <c r="M5855" i="121"/>
  <c r="M5854" i="121"/>
  <c r="M5853" i="121"/>
  <c r="N5852" i="121"/>
  <c r="O5851" i="121"/>
  <c r="P5850" i="121"/>
  <c r="N5847" i="121"/>
  <c r="P5847" i="121"/>
  <c r="L5847" i="121"/>
  <c r="R5839" i="121"/>
  <c r="Q5839" i="121"/>
  <c r="M5839" i="121"/>
  <c r="P5837" i="121"/>
  <c r="Q5832" i="121"/>
  <c r="S5827" i="121"/>
  <c r="M5827" i="121"/>
  <c r="Q5827" i="121"/>
  <c r="R5821" i="121"/>
  <c r="L5820" i="121"/>
  <c r="M5819" i="121"/>
  <c r="S5807" i="121"/>
  <c r="L5806" i="121"/>
  <c r="Q5798" i="121"/>
  <c r="M5793" i="121"/>
  <c r="N5793" i="121"/>
  <c r="O5793" i="121"/>
  <c r="P5793" i="121"/>
  <c r="Q5793" i="121"/>
  <c r="R5793" i="121"/>
  <c r="S5793" i="121"/>
  <c r="N5792" i="121"/>
  <c r="P5792" i="121"/>
  <c r="Q5792" i="121"/>
  <c r="L5792" i="121"/>
  <c r="O5791" i="121"/>
  <c r="Q5791" i="121"/>
  <c r="R5791" i="121"/>
  <c r="M5791" i="121"/>
  <c r="P5790" i="121"/>
  <c r="R5790" i="121"/>
  <c r="S5790" i="121"/>
  <c r="N5790" i="121"/>
  <c r="Q5789" i="121"/>
  <c r="L5789" i="121"/>
  <c r="R5788" i="121"/>
  <c r="M5788" i="121"/>
  <c r="S5787" i="121"/>
  <c r="N5787" i="121"/>
  <c r="L5786" i="121"/>
  <c r="O5786" i="121"/>
  <c r="M5778" i="121"/>
  <c r="S5743" i="121"/>
  <c r="L5742" i="121"/>
  <c r="M5729" i="121"/>
  <c r="N5729" i="121"/>
  <c r="O5729" i="121"/>
  <c r="P5729" i="121"/>
  <c r="Q5729" i="121"/>
  <c r="R5729" i="121"/>
  <c r="S5729" i="121"/>
  <c r="N5728" i="121"/>
  <c r="P5728" i="121"/>
  <c r="Q5728" i="121"/>
  <c r="L5728" i="121"/>
  <c r="O5727" i="121"/>
  <c r="Q5727" i="121"/>
  <c r="R5727" i="121"/>
  <c r="M5727" i="121"/>
  <c r="P5726" i="121"/>
  <c r="R5726" i="121"/>
  <c r="S5726" i="121"/>
  <c r="N5726" i="121"/>
  <c r="Q5725" i="121"/>
  <c r="L5725" i="121"/>
  <c r="R5724" i="121"/>
  <c r="M5724" i="121"/>
  <c r="S5723" i="121"/>
  <c r="N5723" i="121"/>
  <c r="L5722" i="121"/>
  <c r="O5722" i="121"/>
  <c r="M5714" i="121"/>
  <c r="S5679" i="121"/>
  <c r="L5678" i="121"/>
  <c r="M5665" i="121"/>
  <c r="N5665" i="121"/>
  <c r="O5665" i="121"/>
  <c r="P5665" i="121"/>
  <c r="Q5665" i="121"/>
  <c r="R5665" i="121"/>
  <c r="S5665" i="121"/>
  <c r="N5664" i="121"/>
  <c r="P5664" i="121"/>
  <c r="Q5664" i="121"/>
  <c r="L5664" i="121"/>
  <c r="O5663" i="121"/>
  <c r="Q5663" i="121"/>
  <c r="R5663" i="121"/>
  <c r="M5663" i="121"/>
  <c r="P5662" i="121"/>
  <c r="R5662" i="121"/>
  <c r="S5662" i="121"/>
  <c r="N5662" i="121"/>
  <c r="Q5661" i="121"/>
  <c r="L5661" i="121"/>
  <c r="R5660" i="121"/>
  <c r="M5660" i="121"/>
  <c r="S5659" i="121"/>
  <c r="N5659" i="121"/>
  <c r="M5650" i="121"/>
  <c r="O5643" i="121"/>
  <c r="P5615" i="121"/>
  <c r="Q5614" i="121"/>
  <c r="M5601" i="121"/>
  <c r="N5601" i="121"/>
  <c r="O5601" i="121"/>
  <c r="P5601" i="121"/>
  <c r="Q5601" i="121"/>
  <c r="R5601" i="121"/>
  <c r="S5601" i="121"/>
  <c r="N5600" i="121"/>
  <c r="P5600" i="121"/>
  <c r="Q5600" i="121"/>
  <c r="L5600" i="121"/>
  <c r="O5599" i="121"/>
  <c r="Q5599" i="121"/>
  <c r="R5599" i="121"/>
  <c r="M5599" i="121"/>
  <c r="P5598" i="121"/>
  <c r="R5598" i="121"/>
  <c r="S5598" i="121"/>
  <c r="N5598" i="121"/>
  <c r="O5579" i="121"/>
  <c r="M5563" i="121"/>
  <c r="S5551" i="121"/>
  <c r="L5550" i="121"/>
  <c r="Q5542" i="121"/>
  <c r="M5537" i="121"/>
  <c r="N5537" i="121"/>
  <c r="O5537" i="121"/>
  <c r="P5537" i="121"/>
  <c r="Q5537" i="121"/>
  <c r="R5537" i="121"/>
  <c r="S5537" i="121"/>
  <c r="N5536" i="121"/>
  <c r="P5536" i="121"/>
  <c r="Q5536" i="121"/>
  <c r="L5536" i="121"/>
  <c r="O5535" i="121"/>
  <c r="Q5535" i="121"/>
  <c r="R5535" i="121"/>
  <c r="M5535" i="121"/>
  <c r="P5534" i="121"/>
  <c r="R5534" i="121"/>
  <c r="S5534" i="121"/>
  <c r="N5534" i="121"/>
  <c r="Q5533" i="121"/>
  <c r="L5533" i="121"/>
  <c r="R5532" i="121"/>
  <c r="M5532" i="121"/>
  <c r="S5531" i="121"/>
  <c r="N5531" i="121"/>
  <c r="L5530" i="121"/>
  <c r="O5530" i="121"/>
  <c r="O5515" i="121"/>
  <c r="L5507" i="121"/>
  <c r="L5499" i="121"/>
  <c r="S5487" i="121"/>
  <c r="L5486" i="121"/>
  <c r="M5473" i="121"/>
  <c r="N5473" i="121"/>
  <c r="O5473" i="121"/>
  <c r="P5473" i="121"/>
  <c r="Q5473" i="121"/>
  <c r="R5473" i="121"/>
  <c r="S5473" i="121"/>
  <c r="N5472" i="121"/>
  <c r="Q5472" i="121"/>
  <c r="L5472" i="121"/>
  <c r="O5471" i="121"/>
  <c r="R5471" i="121"/>
  <c r="M5471" i="121"/>
  <c r="P5470" i="121"/>
  <c r="S5470" i="121"/>
  <c r="N5470" i="121"/>
  <c r="M5458" i="121"/>
  <c r="R5451" i="121"/>
  <c r="M5451" i="121"/>
  <c r="Q5444" i="121"/>
  <c r="N5444" i="121"/>
  <c r="P5437" i="121"/>
  <c r="Q5437" i="121"/>
  <c r="R5436" i="121"/>
  <c r="S5435" i="121"/>
  <c r="S5429" i="121"/>
  <c r="P5407" i="121"/>
  <c r="Q5407" i="121"/>
  <c r="S5407" i="121"/>
  <c r="L5407" i="121"/>
  <c r="N5407" i="121"/>
  <c r="S5396" i="121"/>
  <c r="N5394" i="121"/>
  <c r="O5394" i="121"/>
  <c r="Q5394" i="121"/>
  <c r="L5394" i="121"/>
  <c r="R5390" i="121"/>
  <c r="P5388" i="121"/>
  <c r="M5388" i="121"/>
  <c r="N5388" i="121"/>
  <c r="O5388" i="121"/>
  <c r="Q5388" i="121"/>
  <c r="Q5382" i="121"/>
  <c r="L5380" i="121"/>
  <c r="S5380" i="121"/>
  <c r="M5379" i="121"/>
  <c r="M5373" i="121"/>
  <c r="S5373" i="121"/>
  <c r="L5371" i="121"/>
  <c r="S5368" i="121"/>
  <c r="O5368" i="121"/>
  <c r="N5313" i="121"/>
  <c r="O5313" i="121"/>
  <c r="R5313" i="121"/>
  <c r="M5255" i="121"/>
  <c r="N5255" i="121"/>
  <c r="O5255" i="121"/>
  <c r="P5255" i="121"/>
  <c r="Q5255" i="121"/>
  <c r="R5255" i="121"/>
  <c r="S5255" i="121"/>
  <c r="S5188" i="121"/>
  <c r="L5188" i="121"/>
  <c r="O5188" i="121"/>
  <c r="R5124" i="121"/>
  <c r="S5124" i="121"/>
  <c r="L5124" i="121"/>
  <c r="O5124" i="121"/>
  <c r="M5063" i="121"/>
  <c r="N5063" i="121"/>
  <c r="O5063" i="121"/>
  <c r="P5063" i="121"/>
  <c r="Q5063" i="121"/>
  <c r="R5063" i="121"/>
  <c r="S5063" i="121"/>
  <c r="M4994" i="121"/>
  <c r="Q4994" i="121"/>
  <c r="O4871" i="121"/>
  <c r="M4871" i="121"/>
  <c r="N4871" i="121"/>
  <c r="P4871" i="121"/>
  <c r="Q4871" i="121"/>
  <c r="M4458" i="121"/>
  <c r="N4458" i="121"/>
  <c r="O6821" i="121"/>
  <c r="R6818" i="121"/>
  <c r="O6813" i="121"/>
  <c r="R6810" i="121"/>
  <c r="O6805" i="121"/>
  <c r="R6802" i="121"/>
  <c r="O6797" i="121"/>
  <c r="R6794" i="121"/>
  <c r="S6793" i="121"/>
  <c r="L6792" i="121"/>
  <c r="O6789" i="121"/>
  <c r="R6786" i="121"/>
  <c r="M6783" i="121"/>
  <c r="O6781" i="121"/>
  <c r="P6780" i="121"/>
  <c r="R6778" i="121"/>
  <c r="M6775" i="121"/>
  <c r="O6773" i="121"/>
  <c r="P6772" i="121"/>
  <c r="R6770" i="121"/>
  <c r="M6767" i="121"/>
  <c r="O6765" i="121"/>
  <c r="P6764" i="121"/>
  <c r="R6762" i="121"/>
  <c r="M6759" i="121"/>
  <c r="O6757" i="121"/>
  <c r="P6756" i="121"/>
  <c r="R6754" i="121"/>
  <c r="M6751" i="121"/>
  <c r="O6749" i="121"/>
  <c r="P6748" i="121"/>
  <c r="R6746" i="121"/>
  <c r="M6743" i="121"/>
  <c r="O6741" i="121"/>
  <c r="P6740" i="121"/>
  <c r="R6738" i="121"/>
  <c r="M6735" i="121"/>
  <c r="O6733" i="121"/>
  <c r="P6732" i="121"/>
  <c r="R6730" i="121"/>
  <c r="M6727" i="121"/>
  <c r="O6725" i="121"/>
  <c r="P6724" i="121"/>
  <c r="R6722" i="121"/>
  <c r="M6719" i="121"/>
  <c r="O6717" i="121"/>
  <c r="P6716" i="121"/>
  <c r="R6714" i="121"/>
  <c r="M6711" i="121"/>
  <c r="O6709" i="121"/>
  <c r="P6708" i="121"/>
  <c r="R6706" i="121"/>
  <c r="M6703" i="121"/>
  <c r="O6701" i="121"/>
  <c r="P6700" i="121"/>
  <c r="R6698" i="121"/>
  <c r="M6695" i="121"/>
  <c r="O6693" i="121"/>
  <c r="P6692" i="121"/>
  <c r="R6690" i="121"/>
  <c r="M6687" i="121"/>
  <c r="O6685" i="121"/>
  <c r="P6684" i="121"/>
  <c r="R6682" i="121"/>
  <c r="M6679" i="121"/>
  <c r="O6677" i="121"/>
  <c r="P6676" i="121"/>
  <c r="R6674" i="121"/>
  <c r="M6671" i="121"/>
  <c r="O6669" i="121"/>
  <c r="P6668" i="121"/>
  <c r="R6666" i="121"/>
  <c r="M6663" i="121"/>
  <c r="O6661" i="121"/>
  <c r="P6660" i="121"/>
  <c r="R6658" i="121"/>
  <c r="M6655" i="121"/>
  <c r="O6653" i="121"/>
  <c r="P6652" i="121"/>
  <c r="R6650" i="121"/>
  <c r="M6647" i="121"/>
  <c r="O6645" i="121"/>
  <c r="P6644" i="121"/>
  <c r="R6642" i="121"/>
  <c r="M6639" i="121"/>
  <c r="O6637" i="121"/>
  <c r="P6636" i="121"/>
  <c r="R6634" i="121"/>
  <c r="M6631" i="121"/>
  <c r="O6629" i="121"/>
  <c r="P6628" i="121"/>
  <c r="R6626" i="121"/>
  <c r="M6623" i="121"/>
  <c r="O6621" i="121"/>
  <c r="P6620" i="121"/>
  <c r="R6618" i="121"/>
  <c r="M6615" i="121"/>
  <c r="O6613" i="121"/>
  <c r="P6612" i="121"/>
  <c r="R6610" i="121"/>
  <c r="M6607" i="121"/>
  <c r="O6605" i="121"/>
  <c r="P6604" i="121"/>
  <c r="R6602" i="121"/>
  <c r="M6599" i="121"/>
  <c r="O6597" i="121"/>
  <c r="P6596" i="121"/>
  <c r="R6594" i="121"/>
  <c r="M6591" i="121"/>
  <c r="O6589" i="121"/>
  <c r="P6588" i="121"/>
  <c r="R6586" i="121"/>
  <c r="M6583" i="121"/>
  <c r="O6581" i="121"/>
  <c r="P6580" i="121"/>
  <c r="R6578" i="121"/>
  <c r="M6575" i="121"/>
  <c r="O6573" i="121"/>
  <c r="P6572" i="121"/>
  <c r="R6570" i="121"/>
  <c r="M6567" i="121"/>
  <c r="O6565" i="121"/>
  <c r="P6564" i="121"/>
  <c r="R6562" i="121"/>
  <c r="M6559" i="121"/>
  <c r="O6557" i="121"/>
  <c r="P6556" i="121"/>
  <c r="R6554" i="121"/>
  <c r="M6551" i="121"/>
  <c r="O6549" i="121"/>
  <c r="P6548" i="121"/>
  <c r="R6546" i="121"/>
  <c r="M6543" i="121"/>
  <c r="O6541" i="121"/>
  <c r="P6540" i="121"/>
  <c r="R6538" i="121"/>
  <c r="M6535" i="121"/>
  <c r="O6533" i="121"/>
  <c r="P6532" i="121"/>
  <c r="R6530" i="121"/>
  <c r="M6527" i="121"/>
  <c r="O6525" i="121"/>
  <c r="P6524" i="121"/>
  <c r="R6522" i="121"/>
  <c r="M6519" i="121"/>
  <c r="O6517" i="121"/>
  <c r="P6516" i="121"/>
  <c r="R6514" i="121"/>
  <c r="M6511" i="121"/>
  <c r="O6509" i="121"/>
  <c r="P6508" i="121"/>
  <c r="R6506" i="121"/>
  <c r="M6503" i="121"/>
  <c r="O6501" i="121"/>
  <c r="P6500" i="121"/>
  <c r="R6498" i="121"/>
  <c r="M6495" i="121"/>
  <c r="O6493" i="121"/>
  <c r="P6492" i="121"/>
  <c r="R6490" i="121"/>
  <c r="M6487" i="121"/>
  <c r="O6485" i="121"/>
  <c r="P6484" i="121"/>
  <c r="R6482" i="121"/>
  <c r="S6481" i="121"/>
  <c r="L6480" i="121"/>
  <c r="M6479" i="121"/>
  <c r="O6477" i="121"/>
  <c r="P6476" i="121"/>
  <c r="R6474" i="121"/>
  <c r="M6471" i="121"/>
  <c r="O6469" i="121"/>
  <c r="P6468" i="121"/>
  <c r="R6466" i="121"/>
  <c r="M6463" i="121"/>
  <c r="O6461" i="121"/>
  <c r="P6460" i="121"/>
  <c r="R6458" i="121"/>
  <c r="M6455" i="121"/>
  <c r="O6453" i="121"/>
  <c r="P6452" i="121"/>
  <c r="R6450" i="121"/>
  <c r="M6447" i="121"/>
  <c r="O6445" i="121"/>
  <c r="P6444" i="121"/>
  <c r="R6442" i="121"/>
  <c r="M6439" i="121"/>
  <c r="O6437" i="121"/>
  <c r="P6436" i="121"/>
  <c r="R6434" i="121"/>
  <c r="M6431" i="121"/>
  <c r="O6429" i="121"/>
  <c r="P6428" i="121"/>
  <c r="R6426" i="121"/>
  <c r="M6423" i="121"/>
  <c r="O6421" i="121"/>
  <c r="P6420" i="121"/>
  <c r="R6418" i="121"/>
  <c r="M6415" i="121"/>
  <c r="O6413" i="121"/>
  <c r="P6412" i="121"/>
  <c r="R6410" i="121"/>
  <c r="M6407" i="121"/>
  <c r="O6405" i="121"/>
  <c r="P6404" i="121"/>
  <c r="R6402" i="121"/>
  <c r="M6399" i="121"/>
  <c r="O6397" i="121"/>
  <c r="P6396" i="121"/>
  <c r="R6394" i="121"/>
  <c r="M6391" i="121"/>
  <c r="O6389" i="121"/>
  <c r="P6388" i="121"/>
  <c r="R6386" i="121"/>
  <c r="M6383" i="121"/>
  <c r="O6381" i="121"/>
  <c r="P6380" i="121"/>
  <c r="R6378" i="121"/>
  <c r="M6375" i="121"/>
  <c r="O6373" i="121"/>
  <c r="P6372" i="121"/>
  <c r="R6370" i="121"/>
  <c r="M6367" i="121"/>
  <c r="O6365" i="121"/>
  <c r="P6364" i="121"/>
  <c r="R6362" i="121"/>
  <c r="M6359" i="121"/>
  <c r="O6357" i="121"/>
  <c r="P6356" i="121"/>
  <c r="R6354" i="121"/>
  <c r="M6351" i="121"/>
  <c r="O6349" i="121"/>
  <c r="P6348" i="121"/>
  <c r="R6346" i="121"/>
  <c r="M6343" i="121"/>
  <c r="O6341" i="121"/>
  <c r="P6340" i="121"/>
  <c r="R6338" i="121"/>
  <c r="M6335" i="121"/>
  <c r="O6333" i="121"/>
  <c r="P6332" i="121"/>
  <c r="R6330" i="121"/>
  <c r="M6327" i="121"/>
  <c r="O6325" i="121"/>
  <c r="P6324" i="121"/>
  <c r="R6322" i="121"/>
  <c r="M6319" i="121"/>
  <c r="O6317" i="121"/>
  <c r="P6316" i="121"/>
  <c r="R6314" i="121"/>
  <c r="M6311" i="121"/>
  <c r="O6309" i="121"/>
  <c r="P6308" i="121"/>
  <c r="R6306" i="121"/>
  <c r="M6303" i="121"/>
  <c r="O6301" i="121"/>
  <c r="P6300" i="121"/>
  <c r="R6298" i="121"/>
  <c r="M6295" i="121"/>
  <c r="O6293" i="121"/>
  <c r="P6292" i="121"/>
  <c r="R6290" i="121"/>
  <c r="M6287" i="121"/>
  <c r="O6285" i="121"/>
  <c r="P6284" i="121"/>
  <c r="R6282" i="121"/>
  <c r="M6279" i="121"/>
  <c r="O6277" i="121"/>
  <c r="P6276" i="121"/>
  <c r="R6274" i="121"/>
  <c r="M6271" i="121"/>
  <c r="O6269" i="121"/>
  <c r="P6268" i="121"/>
  <c r="R6266" i="121"/>
  <c r="M6263" i="121"/>
  <c r="O6261" i="121"/>
  <c r="P6260" i="121"/>
  <c r="R6258" i="121"/>
  <c r="M6255" i="121"/>
  <c r="O6253" i="121"/>
  <c r="P6252" i="121"/>
  <c r="R6250" i="121"/>
  <c r="M6247" i="121"/>
  <c r="O6245" i="121"/>
  <c r="P6244" i="121"/>
  <c r="R6242" i="121"/>
  <c r="M6239" i="121"/>
  <c r="O6237" i="121"/>
  <c r="P6236" i="121"/>
  <c r="R6234" i="121"/>
  <c r="M6231" i="121"/>
  <c r="O6229" i="121"/>
  <c r="P6228" i="121"/>
  <c r="R6226" i="121"/>
  <c r="M6223" i="121"/>
  <c r="O6221" i="121"/>
  <c r="P6220" i="121"/>
  <c r="R6218" i="121"/>
  <c r="M6215" i="121"/>
  <c r="O6213" i="121"/>
  <c r="P6212" i="121"/>
  <c r="R6210" i="121"/>
  <c r="M6207" i="121"/>
  <c r="O6205" i="121"/>
  <c r="P6204" i="121"/>
  <c r="R6202" i="121"/>
  <c r="M6199" i="121"/>
  <c r="O6197" i="121"/>
  <c r="P6196" i="121"/>
  <c r="R6194" i="121"/>
  <c r="M6191" i="121"/>
  <c r="O6189" i="121"/>
  <c r="P6188" i="121"/>
  <c r="R6186" i="121"/>
  <c r="M6183" i="121"/>
  <c r="O6181" i="121"/>
  <c r="P6180" i="121"/>
  <c r="R6178" i="121"/>
  <c r="M6175" i="121"/>
  <c r="O6173" i="121"/>
  <c r="P6172" i="121"/>
  <c r="R6170" i="121"/>
  <c r="S6169" i="121"/>
  <c r="L6168" i="121"/>
  <c r="M6167" i="121"/>
  <c r="O6165" i="121"/>
  <c r="P6164" i="121"/>
  <c r="R6162" i="121"/>
  <c r="M6159" i="121"/>
  <c r="O6157" i="121"/>
  <c r="P6156" i="121"/>
  <c r="R6154" i="121"/>
  <c r="M6151" i="121"/>
  <c r="O6149" i="121"/>
  <c r="P6148" i="121"/>
  <c r="R6146" i="121"/>
  <c r="M6143" i="121"/>
  <c r="O6141" i="121"/>
  <c r="P6140" i="121"/>
  <c r="R6138" i="121"/>
  <c r="M6135" i="121"/>
  <c r="O6133" i="121"/>
  <c r="P6132" i="121"/>
  <c r="R6130" i="121"/>
  <c r="M6127" i="121"/>
  <c r="O6125" i="121"/>
  <c r="P6124" i="121"/>
  <c r="R6122" i="121"/>
  <c r="M6119" i="121"/>
  <c r="O6117" i="121"/>
  <c r="P6116" i="121"/>
  <c r="R6114" i="121"/>
  <c r="M6111" i="121"/>
  <c r="O6109" i="121"/>
  <c r="P6108" i="121"/>
  <c r="R6106" i="121"/>
  <c r="M6103" i="121"/>
  <c r="O6101" i="121"/>
  <c r="P6100" i="121"/>
  <c r="R6098" i="121"/>
  <c r="M6095" i="121"/>
  <c r="O6093" i="121"/>
  <c r="P6092" i="121"/>
  <c r="R6090" i="121"/>
  <c r="M6087" i="121"/>
  <c r="O6085" i="121"/>
  <c r="P6084" i="121"/>
  <c r="R6082" i="121"/>
  <c r="M6079" i="121"/>
  <c r="O6077" i="121"/>
  <c r="P6076" i="121"/>
  <c r="R6074" i="121"/>
  <c r="M6071" i="121"/>
  <c r="O6069" i="121"/>
  <c r="P6068" i="121"/>
  <c r="R6066" i="121"/>
  <c r="M6063" i="121"/>
  <c r="O6061" i="121"/>
  <c r="P6060" i="121"/>
  <c r="R6058" i="121"/>
  <c r="M6055" i="121"/>
  <c r="O6053" i="121"/>
  <c r="P6052" i="121"/>
  <c r="R6050" i="121"/>
  <c r="M6047" i="121"/>
  <c r="O6045" i="121"/>
  <c r="P6044" i="121"/>
  <c r="R6042" i="121"/>
  <c r="M6039" i="121"/>
  <c r="O6037" i="121"/>
  <c r="P6036" i="121"/>
  <c r="R6034" i="121"/>
  <c r="M6031" i="121"/>
  <c r="O6029" i="121"/>
  <c r="P6028" i="121"/>
  <c r="R6026" i="121"/>
  <c r="M6023" i="121"/>
  <c r="O6021" i="121"/>
  <c r="P6020" i="121"/>
  <c r="R6018" i="121"/>
  <c r="S6017" i="121"/>
  <c r="M6015" i="121"/>
  <c r="O6013" i="121"/>
  <c r="P6012" i="121"/>
  <c r="R6010" i="121"/>
  <c r="S6009" i="121"/>
  <c r="L6008" i="121"/>
  <c r="M6007" i="121"/>
  <c r="N6006" i="121"/>
  <c r="O6005" i="121"/>
  <c r="P6004" i="121"/>
  <c r="R6002" i="121"/>
  <c r="S6001" i="121"/>
  <c r="L6000" i="121"/>
  <c r="M5999" i="121"/>
  <c r="N5998" i="121"/>
  <c r="O5997" i="121"/>
  <c r="P5996" i="121"/>
  <c r="R5994" i="121"/>
  <c r="S5993" i="121"/>
  <c r="L5992" i="121"/>
  <c r="M5991" i="121"/>
  <c r="N5990" i="121"/>
  <c r="O5989" i="121"/>
  <c r="P5988" i="121"/>
  <c r="R5986" i="121"/>
  <c r="S5985" i="121"/>
  <c r="L5984" i="121"/>
  <c r="M5983" i="121"/>
  <c r="N5982" i="121"/>
  <c r="O5981" i="121"/>
  <c r="P5980" i="121"/>
  <c r="R5978" i="121"/>
  <c r="S5977" i="121"/>
  <c r="L5976" i="121"/>
  <c r="M5975" i="121"/>
  <c r="N5974" i="121"/>
  <c r="O5973" i="121"/>
  <c r="P5972" i="121"/>
  <c r="R5970" i="121"/>
  <c r="S5969" i="121"/>
  <c r="L5968" i="121"/>
  <c r="M5967" i="121"/>
  <c r="N5966" i="121"/>
  <c r="O5965" i="121"/>
  <c r="P5964" i="121"/>
  <c r="R5962" i="121"/>
  <c r="S5961" i="121"/>
  <c r="L5960" i="121"/>
  <c r="M5959" i="121"/>
  <c r="N5958" i="121"/>
  <c r="O5957" i="121"/>
  <c r="P5956" i="121"/>
  <c r="R5954" i="121"/>
  <c r="S5953" i="121"/>
  <c r="L5952" i="121"/>
  <c r="M5951" i="121"/>
  <c r="N5950" i="121"/>
  <c r="O5949" i="121"/>
  <c r="P5948" i="121"/>
  <c r="R5946" i="121"/>
  <c r="M5943" i="121"/>
  <c r="O5941" i="121"/>
  <c r="P5940" i="121"/>
  <c r="R5938" i="121"/>
  <c r="S5937" i="121"/>
  <c r="M5935" i="121"/>
  <c r="N5934" i="121"/>
  <c r="O5933" i="121"/>
  <c r="P5932" i="121"/>
  <c r="R5930" i="121"/>
  <c r="S5929" i="121"/>
  <c r="M5927" i="121"/>
  <c r="M5926" i="121"/>
  <c r="M5925" i="121"/>
  <c r="N5924" i="121"/>
  <c r="O5923" i="121"/>
  <c r="P5922" i="121"/>
  <c r="Q5921" i="121"/>
  <c r="R5920" i="121"/>
  <c r="S5919" i="121"/>
  <c r="S5909" i="121"/>
  <c r="S5908" i="121"/>
  <c r="S5907" i="121"/>
  <c r="S5906" i="121"/>
  <c r="S5905" i="121"/>
  <c r="Q5890" i="121"/>
  <c r="P5889" i="121"/>
  <c r="P5888" i="121"/>
  <c r="P5887" i="121"/>
  <c r="P5886" i="121"/>
  <c r="P5884" i="121"/>
  <c r="P5883" i="121"/>
  <c r="O5882" i="121"/>
  <c r="O5881" i="121"/>
  <c r="O5880" i="121"/>
  <c r="O5879" i="121"/>
  <c r="O5876" i="121"/>
  <c r="N5875" i="121"/>
  <c r="N5874" i="121"/>
  <c r="N5873" i="121"/>
  <c r="N5872" i="121"/>
  <c r="N5871" i="121"/>
  <c r="L5870" i="121"/>
  <c r="M5866" i="121"/>
  <c r="M5861" i="121"/>
  <c r="N5860" i="121"/>
  <c r="O5859" i="121"/>
  <c r="P5858" i="121"/>
  <c r="Q5857" i="121"/>
  <c r="R5856" i="121"/>
  <c r="S5855" i="121"/>
  <c r="P5848" i="121"/>
  <c r="S5847" i="121"/>
  <c r="O5841" i="121"/>
  <c r="P5839" i="121"/>
  <c r="R5837" i="121"/>
  <c r="S5837" i="121"/>
  <c r="M5837" i="121"/>
  <c r="N5837" i="121"/>
  <c r="O5837" i="121"/>
  <c r="P5832" i="121"/>
  <c r="L5832" i="121"/>
  <c r="L5827" i="121"/>
  <c r="L5819" i="121"/>
  <c r="R5813" i="121"/>
  <c r="L5812" i="121"/>
  <c r="M5811" i="121"/>
  <c r="L5798" i="121"/>
  <c r="M5785" i="121"/>
  <c r="N5785" i="121"/>
  <c r="O5785" i="121"/>
  <c r="P5785" i="121"/>
  <c r="Q5785" i="121"/>
  <c r="R5785" i="121"/>
  <c r="S5785" i="121"/>
  <c r="N5784" i="121"/>
  <c r="P5784" i="121"/>
  <c r="Q5784" i="121"/>
  <c r="L5784" i="121"/>
  <c r="O5783" i="121"/>
  <c r="Q5783" i="121"/>
  <c r="R5783" i="121"/>
  <c r="M5783" i="121"/>
  <c r="P5782" i="121"/>
  <c r="R5782" i="121"/>
  <c r="S5782" i="121"/>
  <c r="N5782" i="121"/>
  <c r="Q5781" i="121"/>
  <c r="L5781" i="121"/>
  <c r="R5780" i="121"/>
  <c r="M5780" i="121"/>
  <c r="S5779" i="121"/>
  <c r="N5779" i="121"/>
  <c r="L5778" i="121"/>
  <c r="O5778" i="121"/>
  <c r="M5770" i="121"/>
  <c r="R5749" i="121"/>
  <c r="L5748" i="121"/>
  <c r="M5747" i="121"/>
  <c r="L5746" i="121"/>
  <c r="O5728" i="121"/>
  <c r="P5727" i="121"/>
  <c r="Q5726" i="121"/>
  <c r="M5721" i="121"/>
  <c r="N5721" i="121"/>
  <c r="O5721" i="121"/>
  <c r="P5721" i="121"/>
  <c r="Q5721" i="121"/>
  <c r="R5721" i="121"/>
  <c r="S5721" i="121"/>
  <c r="N5720" i="121"/>
  <c r="P5720" i="121"/>
  <c r="Q5720" i="121"/>
  <c r="L5720" i="121"/>
  <c r="O5719" i="121"/>
  <c r="Q5719" i="121"/>
  <c r="R5719" i="121"/>
  <c r="M5719" i="121"/>
  <c r="P5718" i="121"/>
  <c r="R5718" i="121"/>
  <c r="S5718" i="121"/>
  <c r="N5718" i="121"/>
  <c r="Q5717" i="121"/>
  <c r="L5717" i="121"/>
  <c r="R5716" i="121"/>
  <c r="M5716" i="121"/>
  <c r="S5715" i="121"/>
  <c r="N5715" i="121"/>
  <c r="L5714" i="121"/>
  <c r="O5714" i="121"/>
  <c r="M5706" i="121"/>
  <c r="L5684" i="121"/>
  <c r="M5683" i="121"/>
  <c r="Q5662" i="121"/>
  <c r="M5657" i="121"/>
  <c r="N5657" i="121"/>
  <c r="O5657" i="121"/>
  <c r="P5657" i="121"/>
  <c r="Q5657" i="121"/>
  <c r="R5657" i="121"/>
  <c r="S5657" i="121"/>
  <c r="N5656" i="121"/>
  <c r="P5656" i="121"/>
  <c r="Q5656" i="121"/>
  <c r="L5656" i="121"/>
  <c r="O5655" i="121"/>
  <c r="Q5655" i="121"/>
  <c r="R5655" i="121"/>
  <c r="M5655" i="121"/>
  <c r="P5654" i="121"/>
  <c r="R5654" i="121"/>
  <c r="S5654" i="121"/>
  <c r="N5654" i="121"/>
  <c r="Q5653" i="121"/>
  <c r="L5653" i="121"/>
  <c r="R5652" i="121"/>
  <c r="M5652" i="121"/>
  <c r="S5651" i="121"/>
  <c r="N5651" i="121"/>
  <c r="M5642" i="121"/>
  <c r="P5599" i="121"/>
  <c r="Q5598" i="121"/>
  <c r="M5593" i="121"/>
  <c r="N5593" i="121"/>
  <c r="O5593" i="121"/>
  <c r="P5593" i="121"/>
  <c r="Q5593" i="121"/>
  <c r="R5593" i="121"/>
  <c r="S5593" i="121"/>
  <c r="N5592" i="121"/>
  <c r="P5592" i="121"/>
  <c r="Q5592" i="121"/>
  <c r="L5592" i="121"/>
  <c r="O5591" i="121"/>
  <c r="Q5591" i="121"/>
  <c r="R5591" i="121"/>
  <c r="M5591" i="121"/>
  <c r="P5590" i="121"/>
  <c r="R5590" i="121"/>
  <c r="S5590" i="121"/>
  <c r="N5590" i="121"/>
  <c r="S5578" i="121"/>
  <c r="M5578" i="121"/>
  <c r="O5571" i="121"/>
  <c r="S5564" i="121"/>
  <c r="L5563" i="121"/>
  <c r="R5557" i="121"/>
  <c r="L5556" i="121"/>
  <c r="M5555" i="121"/>
  <c r="L5542" i="121"/>
  <c r="O5536" i="121"/>
  <c r="P5535" i="121"/>
  <c r="Q5534" i="121"/>
  <c r="M5529" i="121"/>
  <c r="N5529" i="121"/>
  <c r="O5529" i="121"/>
  <c r="P5529" i="121"/>
  <c r="Q5529" i="121"/>
  <c r="R5529" i="121"/>
  <c r="S5529" i="121"/>
  <c r="N5528" i="121"/>
  <c r="P5528" i="121"/>
  <c r="Q5528" i="121"/>
  <c r="L5528" i="121"/>
  <c r="O5527" i="121"/>
  <c r="Q5527" i="121"/>
  <c r="R5527" i="121"/>
  <c r="M5527" i="121"/>
  <c r="P5526" i="121"/>
  <c r="R5526" i="121"/>
  <c r="S5526" i="121"/>
  <c r="N5526" i="121"/>
  <c r="Q5525" i="121"/>
  <c r="L5525" i="121"/>
  <c r="R5524" i="121"/>
  <c r="M5524" i="121"/>
  <c r="S5523" i="121"/>
  <c r="N5523" i="121"/>
  <c r="L5522" i="121"/>
  <c r="O5522" i="121"/>
  <c r="M5514" i="121"/>
  <c r="O5507" i="121"/>
  <c r="P5499" i="121"/>
  <c r="R5493" i="121"/>
  <c r="S5492" i="121"/>
  <c r="L5491" i="121"/>
  <c r="M5472" i="121"/>
  <c r="O5472" i="121"/>
  <c r="P5471" i="121"/>
  <c r="Q5470" i="121"/>
  <c r="M5465" i="121"/>
  <c r="N5465" i="121"/>
  <c r="O5465" i="121"/>
  <c r="P5465" i="121"/>
  <c r="Q5465" i="121"/>
  <c r="R5465" i="121"/>
  <c r="S5465" i="121"/>
  <c r="N5464" i="121"/>
  <c r="Q5464" i="121"/>
  <c r="L5464" i="121"/>
  <c r="O5463" i="121"/>
  <c r="R5463" i="121"/>
  <c r="M5463" i="121"/>
  <c r="P5462" i="121"/>
  <c r="S5462" i="121"/>
  <c r="N5462" i="121"/>
  <c r="S5450" i="121"/>
  <c r="M5450" i="121"/>
  <c r="R5443" i="121"/>
  <c r="M5443" i="121"/>
  <c r="Q5436" i="121"/>
  <c r="N5436" i="121"/>
  <c r="N5432" i="121"/>
  <c r="Q5432" i="121"/>
  <c r="S5428" i="121"/>
  <c r="M5422" i="121"/>
  <c r="R5419" i="121"/>
  <c r="S5419" i="121"/>
  <c r="L5419" i="121"/>
  <c r="S5416" i="121"/>
  <c r="L5414" i="121"/>
  <c r="L5400" i="121"/>
  <c r="O5400" i="121"/>
  <c r="P5400" i="121"/>
  <c r="R5400" i="121"/>
  <c r="M5400" i="121"/>
  <c r="N5393" i="121"/>
  <c r="O5393" i="121"/>
  <c r="P5393" i="121"/>
  <c r="Q5393" i="121"/>
  <c r="L5393" i="121"/>
  <c r="Q5387" i="121"/>
  <c r="M5387" i="121"/>
  <c r="N5387" i="121"/>
  <c r="O5387" i="121"/>
  <c r="P5387" i="121"/>
  <c r="M5378" i="121"/>
  <c r="L5377" i="121"/>
  <c r="P5377" i="121"/>
  <c r="O5377" i="121"/>
  <c r="Q5377" i="121"/>
  <c r="R5377" i="121"/>
  <c r="M5377" i="121"/>
  <c r="N5370" i="121"/>
  <c r="L5370" i="121"/>
  <c r="M5314" i="121"/>
  <c r="N5314" i="121"/>
  <c r="Q5314" i="121"/>
  <c r="O5248" i="121"/>
  <c r="S5248" i="121"/>
  <c r="Q5189" i="121"/>
  <c r="R5189" i="121"/>
  <c r="S5189" i="121"/>
  <c r="M5189" i="121"/>
  <c r="N5189" i="121"/>
  <c r="Q5125" i="121"/>
  <c r="R5125" i="121"/>
  <c r="S5125" i="121"/>
  <c r="M5125" i="121"/>
  <c r="N5125" i="121"/>
  <c r="O5056" i="121"/>
  <c r="S5056" i="121"/>
  <c r="L4995" i="121"/>
  <c r="P4995" i="121"/>
  <c r="M4935" i="121"/>
  <c r="N4935" i="121"/>
  <c r="O4935" i="121"/>
  <c r="P4935" i="121"/>
  <c r="Q4935" i="121"/>
  <c r="R4935" i="121"/>
  <c r="S4935" i="121"/>
  <c r="O4921" i="121"/>
  <c r="R4921" i="121"/>
  <c r="S4921" i="121"/>
  <c r="P4877" i="121"/>
  <c r="R4877" i="121"/>
  <c r="L4877" i="121"/>
  <c r="M4877" i="121"/>
  <c r="P4544" i="121"/>
  <c r="Q4544" i="121"/>
  <c r="R4544" i="121"/>
  <c r="S4544" i="121"/>
  <c r="L4544" i="121"/>
  <c r="M4544" i="121"/>
  <c r="O6780" i="121"/>
  <c r="O6772" i="121"/>
  <c r="O6764" i="121"/>
  <c r="O6756" i="121"/>
  <c r="O6748" i="121"/>
  <c r="O6740" i="121"/>
  <c r="O6732" i="121"/>
  <c r="O6724" i="121"/>
  <c r="O6716" i="121"/>
  <c r="O6708" i="121"/>
  <c r="O6700" i="121"/>
  <c r="O6692" i="121"/>
  <c r="O6684" i="121"/>
  <c r="O6676" i="121"/>
  <c r="O6668" i="121"/>
  <c r="O6660" i="121"/>
  <c r="O6652" i="121"/>
  <c r="O6644" i="121"/>
  <c r="O6636" i="121"/>
  <c r="O6628" i="121"/>
  <c r="O6620" i="121"/>
  <c r="O6612" i="121"/>
  <c r="O6604" i="121"/>
  <c r="O6596" i="121"/>
  <c r="O6588" i="121"/>
  <c r="O6580" i="121"/>
  <c r="O6572" i="121"/>
  <c r="O6564" i="121"/>
  <c r="O6556" i="121"/>
  <c r="O6548" i="121"/>
  <c r="O6540" i="121"/>
  <c r="O6532" i="121"/>
  <c r="O6524" i="121"/>
  <c r="O6516" i="121"/>
  <c r="O6508" i="121"/>
  <c r="O6500" i="121"/>
  <c r="O6492" i="121"/>
  <c r="O6484" i="121"/>
  <c r="O6476" i="121"/>
  <c r="O6468" i="121"/>
  <c r="O6460" i="121"/>
  <c r="O6452" i="121"/>
  <c r="O6444" i="121"/>
  <c r="O6436" i="121"/>
  <c r="O6428" i="121"/>
  <c r="L5878" i="121"/>
  <c r="M5869" i="121"/>
  <c r="N5868" i="121"/>
  <c r="O5867" i="121"/>
  <c r="Q5865" i="121"/>
  <c r="R5864" i="121"/>
  <c r="S5863" i="121"/>
  <c r="S5844" i="121"/>
  <c r="N5844" i="121"/>
  <c r="O5844" i="121"/>
  <c r="S5839" i="121"/>
  <c r="R5838" i="121"/>
  <c r="N5838" i="121"/>
  <c r="N5825" i="121"/>
  <c r="O5825" i="121"/>
  <c r="Q5825" i="121"/>
  <c r="R5825" i="121"/>
  <c r="S5825" i="121"/>
  <c r="O5819" i="121"/>
  <c r="L5811" i="121"/>
  <c r="R5805" i="121"/>
  <c r="L5804" i="121"/>
  <c r="M5803" i="121"/>
  <c r="O5798" i="121"/>
  <c r="Q5782" i="121"/>
  <c r="M5777" i="121"/>
  <c r="N5777" i="121"/>
  <c r="O5777" i="121"/>
  <c r="P5777" i="121"/>
  <c r="Q5777" i="121"/>
  <c r="R5777" i="121"/>
  <c r="S5777" i="121"/>
  <c r="N5776" i="121"/>
  <c r="P5776" i="121"/>
  <c r="Q5776" i="121"/>
  <c r="L5776" i="121"/>
  <c r="O5775" i="121"/>
  <c r="Q5775" i="121"/>
  <c r="R5775" i="121"/>
  <c r="M5775" i="121"/>
  <c r="P5774" i="121"/>
  <c r="R5774" i="121"/>
  <c r="S5774" i="121"/>
  <c r="N5774" i="121"/>
  <c r="Q5773" i="121"/>
  <c r="L5773" i="121"/>
  <c r="R5772" i="121"/>
  <c r="M5772" i="121"/>
  <c r="S5771" i="121"/>
  <c r="N5771" i="121"/>
  <c r="L5770" i="121"/>
  <c r="O5770" i="121"/>
  <c r="M5762" i="121"/>
  <c r="S5748" i="121"/>
  <c r="L5747" i="121"/>
  <c r="R5741" i="121"/>
  <c r="L5740" i="121"/>
  <c r="M5739" i="121"/>
  <c r="L5726" i="121"/>
  <c r="M5713" i="121"/>
  <c r="N5713" i="121"/>
  <c r="O5713" i="121"/>
  <c r="P5713" i="121"/>
  <c r="Q5713" i="121"/>
  <c r="R5713" i="121"/>
  <c r="S5713" i="121"/>
  <c r="N5712" i="121"/>
  <c r="P5712" i="121"/>
  <c r="Q5712" i="121"/>
  <c r="L5712" i="121"/>
  <c r="O5711" i="121"/>
  <c r="Q5711" i="121"/>
  <c r="R5711" i="121"/>
  <c r="M5711" i="121"/>
  <c r="P5710" i="121"/>
  <c r="R5710" i="121"/>
  <c r="S5710" i="121"/>
  <c r="N5710" i="121"/>
  <c r="Q5709" i="121"/>
  <c r="L5709" i="121"/>
  <c r="R5708" i="121"/>
  <c r="M5708" i="121"/>
  <c r="S5707" i="121"/>
  <c r="N5707" i="121"/>
  <c r="L5706" i="121"/>
  <c r="O5706" i="121"/>
  <c r="R5677" i="121"/>
  <c r="L5676" i="121"/>
  <c r="M5675" i="121"/>
  <c r="M5649" i="121"/>
  <c r="N5649" i="121"/>
  <c r="O5649" i="121"/>
  <c r="P5649" i="121"/>
  <c r="Q5649" i="121"/>
  <c r="R5649" i="121"/>
  <c r="S5649" i="121"/>
  <c r="N5648" i="121"/>
  <c r="P5648" i="121"/>
  <c r="Q5648" i="121"/>
  <c r="L5648" i="121"/>
  <c r="O5647" i="121"/>
  <c r="Q5647" i="121"/>
  <c r="R5647" i="121"/>
  <c r="M5647" i="121"/>
  <c r="P5646" i="121"/>
  <c r="R5646" i="121"/>
  <c r="S5646" i="121"/>
  <c r="N5646" i="121"/>
  <c r="Q5645" i="121"/>
  <c r="L5645" i="121"/>
  <c r="R5644" i="121"/>
  <c r="M5644" i="121"/>
  <c r="S5643" i="121"/>
  <c r="N5643" i="121"/>
  <c r="R5613" i="121"/>
  <c r="L5612" i="121"/>
  <c r="M5611" i="121"/>
  <c r="L5610" i="121"/>
  <c r="M5585" i="121"/>
  <c r="N5585" i="121"/>
  <c r="O5585" i="121"/>
  <c r="P5585" i="121"/>
  <c r="Q5585" i="121"/>
  <c r="R5585" i="121"/>
  <c r="S5585" i="121"/>
  <c r="N5584" i="121"/>
  <c r="P5584" i="121"/>
  <c r="Q5584" i="121"/>
  <c r="L5584" i="121"/>
  <c r="O5583" i="121"/>
  <c r="Q5583" i="121"/>
  <c r="R5583" i="121"/>
  <c r="M5583" i="121"/>
  <c r="P5582" i="121"/>
  <c r="R5582" i="121"/>
  <c r="S5582" i="121"/>
  <c r="N5582" i="121"/>
  <c r="M5570" i="121"/>
  <c r="O5563" i="121"/>
  <c r="L5555" i="121"/>
  <c r="R5549" i="121"/>
  <c r="L5548" i="121"/>
  <c r="M5547" i="121"/>
  <c r="O5542" i="121"/>
  <c r="M5521" i="121"/>
  <c r="N5521" i="121"/>
  <c r="O5521" i="121"/>
  <c r="P5521" i="121"/>
  <c r="Q5521" i="121"/>
  <c r="R5521" i="121"/>
  <c r="S5521" i="121"/>
  <c r="N5520" i="121"/>
  <c r="P5520" i="121"/>
  <c r="Q5520" i="121"/>
  <c r="L5520" i="121"/>
  <c r="O5519" i="121"/>
  <c r="Q5519" i="121"/>
  <c r="R5519" i="121"/>
  <c r="M5519" i="121"/>
  <c r="P5518" i="121"/>
  <c r="R5518" i="121"/>
  <c r="S5518" i="121"/>
  <c r="N5518" i="121"/>
  <c r="Q5517" i="121"/>
  <c r="L5517" i="121"/>
  <c r="R5516" i="121"/>
  <c r="M5516" i="121"/>
  <c r="S5515" i="121"/>
  <c r="N5515" i="121"/>
  <c r="L5514" i="121"/>
  <c r="O5514" i="121"/>
  <c r="M5506" i="121"/>
  <c r="R5485" i="121"/>
  <c r="S5484" i="121"/>
  <c r="L5483" i="121"/>
  <c r="M5457" i="121"/>
  <c r="N5457" i="121"/>
  <c r="O5457" i="121"/>
  <c r="P5457" i="121"/>
  <c r="Q5457" i="121"/>
  <c r="R5457" i="121"/>
  <c r="S5457" i="121"/>
  <c r="N5456" i="121"/>
  <c r="Q5456" i="121"/>
  <c r="L5456" i="121"/>
  <c r="O5455" i="121"/>
  <c r="R5455" i="121"/>
  <c r="M5455" i="121"/>
  <c r="P5454" i="121"/>
  <c r="S5454" i="121"/>
  <c r="N5454" i="121"/>
  <c r="S5431" i="121"/>
  <c r="N5431" i="121"/>
  <c r="Q5431" i="121"/>
  <c r="N5428" i="121"/>
  <c r="M5421" i="121"/>
  <c r="Q5418" i="121"/>
  <c r="S5418" i="121"/>
  <c r="L5418" i="121"/>
  <c r="O5418" i="121"/>
  <c r="S5415" i="121"/>
  <c r="Q5412" i="121"/>
  <c r="R5412" i="121"/>
  <c r="N5412" i="121"/>
  <c r="O5407" i="121"/>
  <c r="Q5396" i="121"/>
  <c r="M5393" i="121"/>
  <c r="P5390" i="121"/>
  <c r="R5386" i="121"/>
  <c r="M5386" i="121"/>
  <c r="N5386" i="121"/>
  <c r="O5386" i="121"/>
  <c r="P5386" i="121"/>
  <c r="Q5386" i="121"/>
  <c r="O5382" i="121"/>
  <c r="L5379" i="121"/>
  <c r="O5379" i="121"/>
  <c r="R5379" i="121"/>
  <c r="Q5363" i="121"/>
  <c r="R5363" i="121"/>
  <c r="N5363" i="121"/>
  <c r="M5363" i="121"/>
  <c r="O5363" i="121"/>
  <c r="P5363" i="121"/>
  <c r="L5356" i="121"/>
  <c r="S5356" i="121"/>
  <c r="L5315" i="121"/>
  <c r="M5315" i="121"/>
  <c r="P5315" i="121"/>
  <c r="N5249" i="121"/>
  <c r="R5249" i="121"/>
  <c r="P5190" i="121"/>
  <c r="Q5190" i="121"/>
  <c r="R5190" i="121"/>
  <c r="L5190" i="121"/>
  <c r="M5190" i="121"/>
  <c r="P5126" i="121"/>
  <c r="Q5126" i="121"/>
  <c r="R5126" i="121"/>
  <c r="L5126" i="121"/>
  <c r="M5126" i="121"/>
  <c r="N5057" i="121"/>
  <c r="R5057" i="121"/>
  <c r="R4996" i="121"/>
  <c r="S4996" i="121"/>
  <c r="L4996" i="121"/>
  <c r="O4996" i="121"/>
  <c r="N4605" i="121"/>
  <c r="P4605" i="121"/>
  <c r="L6790" i="121"/>
  <c r="S6783" i="121"/>
  <c r="L6782" i="121"/>
  <c r="N6780" i="121"/>
  <c r="S6775" i="121"/>
  <c r="L6774" i="121"/>
  <c r="N6772" i="121"/>
  <c r="S6767" i="121"/>
  <c r="L6766" i="121"/>
  <c r="N6764" i="121"/>
  <c r="S6759" i="121"/>
  <c r="L6758" i="121"/>
  <c r="N6756" i="121"/>
  <c r="S6751" i="121"/>
  <c r="L6750" i="121"/>
  <c r="N6748" i="121"/>
  <c r="S6743" i="121"/>
  <c r="L6742" i="121"/>
  <c r="N6740" i="121"/>
  <c r="S6735" i="121"/>
  <c r="L6734" i="121"/>
  <c r="N6732" i="121"/>
  <c r="S6727" i="121"/>
  <c r="L6726" i="121"/>
  <c r="N6724" i="121"/>
  <c r="S6719" i="121"/>
  <c r="L6718" i="121"/>
  <c r="N6716" i="121"/>
  <c r="S6711" i="121"/>
  <c r="L6710" i="121"/>
  <c r="N6708" i="121"/>
  <c r="S6703" i="121"/>
  <c r="L6702" i="121"/>
  <c r="N6700" i="121"/>
  <c r="S6695" i="121"/>
  <c r="L6694" i="121"/>
  <c r="N6692" i="121"/>
  <c r="R6688" i="121"/>
  <c r="S6687" i="121"/>
  <c r="L6686" i="121"/>
  <c r="N6684" i="121"/>
  <c r="Q6681" i="121"/>
  <c r="S6679" i="121"/>
  <c r="L6678" i="121"/>
  <c r="N6676" i="121"/>
  <c r="S6671" i="121"/>
  <c r="L6670" i="121"/>
  <c r="N6668" i="121"/>
  <c r="S6663" i="121"/>
  <c r="L6662" i="121"/>
  <c r="N6660" i="121"/>
  <c r="S6655" i="121"/>
  <c r="L6654" i="121"/>
  <c r="N6652" i="121"/>
  <c r="S6647" i="121"/>
  <c r="L6646" i="121"/>
  <c r="N6644" i="121"/>
  <c r="S6639" i="121"/>
  <c r="L6638" i="121"/>
  <c r="N6636" i="121"/>
  <c r="R6632" i="121"/>
  <c r="S6631" i="121"/>
  <c r="L6630" i="121"/>
  <c r="N6628" i="121"/>
  <c r="P6626" i="121"/>
  <c r="Q6625" i="121"/>
  <c r="R6624" i="121"/>
  <c r="S6623" i="121"/>
  <c r="L6622" i="121"/>
  <c r="N6620" i="121"/>
  <c r="P6618" i="121"/>
  <c r="S6615" i="121"/>
  <c r="L6614" i="121"/>
  <c r="N6612" i="121"/>
  <c r="S6607" i="121"/>
  <c r="L6606" i="121"/>
  <c r="N6604" i="121"/>
  <c r="S6599" i="121"/>
  <c r="L6598" i="121"/>
  <c r="N6596" i="121"/>
  <c r="S6591" i="121"/>
  <c r="L6590" i="121"/>
  <c r="N6588" i="121"/>
  <c r="S6583" i="121"/>
  <c r="L6582" i="121"/>
  <c r="N6580" i="121"/>
  <c r="S6575" i="121"/>
  <c r="L6574" i="121"/>
  <c r="N6572" i="121"/>
  <c r="S6567" i="121"/>
  <c r="L6566" i="121"/>
  <c r="N6564" i="121"/>
  <c r="S6559" i="121"/>
  <c r="L6558" i="121"/>
  <c r="N6556" i="121"/>
  <c r="S6551" i="121"/>
  <c r="L6550" i="121"/>
  <c r="N6548" i="121"/>
  <c r="S6543" i="121"/>
  <c r="L6542" i="121"/>
  <c r="N6540" i="121"/>
  <c r="S6535" i="121"/>
  <c r="L6534" i="121"/>
  <c r="N6532" i="121"/>
  <c r="S6527" i="121"/>
  <c r="L6526" i="121"/>
  <c r="N6524" i="121"/>
  <c r="S6519" i="121"/>
  <c r="L6518" i="121"/>
  <c r="N6516" i="121"/>
  <c r="S6511" i="121"/>
  <c r="L6510" i="121"/>
  <c r="N6508" i="121"/>
  <c r="S6503" i="121"/>
  <c r="L6502" i="121"/>
  <c r="N6500" i="121"/>
  <c r="S6495" i="121"/>
  <c r="L6494" i="121"/>
  <c r="N6492" i="121"/>
  <c r="S6487" i="121"/>
  <c r="L6486" i="121"/>
  <c r="N6484" i="121"/>
  <c r="S6479" i="121"/>
  <c r="L6478" i="121"/>
  <c r="N6476" i="121"/>
  <c r="S6471" i="121"/>
  <c r="L6470" i="121"/>
  <c r="N6468" i="121"/>
  <c r="S6463" i="121"/>
  <c r="L6462" i="121"/>
  <c r="N6460" i="121"/>
  <c r="S6455" i="121"/>
  <c r="L6454" i="121"/>
  <c r="N6452" i="121"/>
  <c r="S6447" i="121"/>
  <c r="L6446" i="121"/>
  <c r="N6444" i="121"/>
  <c r="S6439" i="121"/>
  <c r="L6438" i="121"/>
  <c r="N6436" i="121"/>
  <c r="S6431" i="121"/>
  <c r="L6430" i="121"/>
  <c r="N6428" i="121"/>
  <c r="S6423" i="121"/>
  <c r="L6422" i="121"/>
  <c r="N6420" i="121"/>
  <c r="S6415" i="121"/>
  <c r="L6414" i="121"/>
  <c r="N6412" i="121"/>
  <c r="S6407" i="121"/>
  <c r="L6406" i="121"/>
  <c r="N6404" i="121"/>
  <c r="S6399" i="121"/>
  <c r="L6398" i="121"/>
  <c r="N6396" i="121"/>
  <c r="S6391" i="121"/>
  <c r="L6390" i="121"/>
  <c r="N6388" i="121"/>
  <c r="S6383" i="121"/>
  <c r="L6382" i="121"/>
  <c r="N6380" i="121"/>
  <c r="S6375" i="121"/>
  <c r="L6374" i="121"/>
  <c r="N6372" i="121"/>
  <c r="S6367" i="121"/>
  <c r="L6366" i="121"/>
  <c r="N6364" i="121"/>
  <c r="S6359" i="121"/>
  <c r="L6358" i="121"/>
  <c r="N6356" i="121"/>
  <c r="S6351" i="121"/>
  <c r="L6350" i="121"/>
  <c r="N6348" i="121"/>
  <c r="S6343" i="121"/>
  <c r="L6342" i="121"/>
  <c r="N6340" i="121"/>
  <c r="S6335" i="121"/>
  <c r="L6334" i="121"/>
  <c r="N6332" i="121"/>
  <c r="S6327" i="121"/>
  <c r="L6326" i="121"/>
  <c r="N6324" i="121"/>
  <c r="S6319" i="121"/>
  <c r="L6318" i="121"/>
  <c r="N6316" i="121"/>
  <c r="P6314" i="121"/>
  <c r="Q6313" i="121"/>
  <c r="R6312" i="121"/>
  <c r="S6311" i="121"/>
  <c r="L6310" i="121"/>
  <c r="N6308" i="121"/>
  <c r="P6306" i="121"/>
  <c r="S6303" i="121"/>
  <c r="L6302" i="121"/>
  <c r="N6300" i="121"/>
  <c r="S6295" i="121"/>
  <c r="L6294" i="121"/>
  <c r="N6292" i="121"/>
  <c r="S6287" i="121"/>
  <c r="L6286" i="121"/>
  <c r="N6284" i="121"/>
  <c r="S6279" i="121"/>
  <c r="L6278" i="121"/>
  <c r="N6276" i="121"/>
  <c r="S6271" i="121"/>
  <c r="L6270" i="121"/>
  <c r="N6268" i="121"/>
  <c r="S6263" i="121"/>
  <c r="L6262" i="121"/>
  <c r="N6260" i="121"/>
  <c r="S6255" i="121"/>
  <c r="L6254" i="121"/>
  <c r="N6252" i="121"/>
  <c r="S6247" i="121"/>
  <c r="L6246" i="121"/>
  <c r="N6244" i="121"/>
  <c r="S6239" i="121"/>
  <c r="L6238" i="121"/>
  <c r="N6236" i="121"/>
  <c r="S6231" i="121"/>
  <c r="L6230" i="121"/>
  <c r="N6228" i="121"/>
  <c r="S6223" i="121"/>
  <c r="L6222" i="121"/>
  <c r="N6220" i="121"/>
  <c r="S6215" i="121"/>
  <c r="L6214" i="121"/>
  <c r="N6212" i="121"/>
  <c r="S6207" i="121"/>
  <c r="L6206" i="121"/>
  <c r="N6204" i="121"/>
  <c r="S6199" i="121"/>
  <c r="L6198" i="121"/>
  <c r="N6196" i="121"/>
  <c r="S6191" i="121"/>
  <c r="L6190" i="121"/>
  <c r="N6188" i="121"/>
  <c r="S6183" i="121"/>
  <c r="L6182" i="121"/>
  <c r="N6180" i="121"/>
  <c r="S6175" i="121"/>
  <c r="L6174" i="121"/>
  <c r="N6172" i="121"/>
  <c r="S6167" i="121"/>
  <c r="L6166" i="121"/>
  <c r="N6164" i="121"/>
  <c r="S6159" i="121"/>
  <c r="L6158" i="121"/>
  <c r="N6156" i="121"/>
  <c r="S6151" i="121"/>
  <c r="L6150" i="121"/>
  <c r="N6148" i="121"/>
  <c r="S6143" i="121"/>
  <c r="L6142" i="121"/>
  <c r="N6140" i="121"/>
  <c r="S6135" i="121"/>
  <c r="L6134" i="121"/>
  <c r="N6132" i="121"/>
  <c r="S6127" i="121"/>
  <c r="L6126" i="121"/>
  <c r="N6124" i="121"/>
  <c r="S6119" i="121"/>
  <c r="L6118" i="121"/>
  <c r="N6116" i="121"/>
  <c r="S6111" i="121"/>
  <c r="L6110" i="121"/>
  <c r="N6108" i="121"/>
  <c r="S6103" i="121"/>
  <c r="L6102" i="121"/>
  <c r="N6100" i="121"/>
  <c r="S6095" i="121"/>
  <c r="L6094" i="121"/>
  <c r="N6092" i="121"/>
  <c r="S6087" i="121"/>
  <c r="L6086" i="121"/>
  <c r="N6084" i="121"/>
  <c r="S6079" i="121"/>
  <c r="L6078" i="121"/>
  <c r="N6076" i="121"/>
  <c r="S6071" i="121"/>
  <c r="L6070" i="121"/>
  <c r="N6068" i="121"/>
  <c r="S6063" i="121"/>
  <c r="L6062" i="121"/>
  <c r="N6060" i="121"/>
  <c r="S6055" i="121"/>
  <c r="L6054" i="121"/>
  <c r="N6052" i="121"/>
  <c r="S6047" i="121"/>
  <c r="L6046" i="121"/>
  <c r="N6044" i="121"/>
  <c r="S6039" i="121"/>
  <c r="L6038" i="121"/>
  <c r="R6032" i="121"/>
  <c r="S6031" i="121"/>
  <c r="L6030" i="121"/>
  <c r="M6029" i="121"/>
  <c r="P6026" i="121"/>
  <c r="Q6025" i="121"/>
  <c r="R6024" i="121"/>
  <c r="S6023" i="121"/>
  <c r="L6022" i="121"/>
  <c r="M6021" i="121"/>
  <c r="P6018" i="121"/>
  <c r="Q6017" i="121"/>
  <c r="R6016" i="121"/>
  <c r="S6015" i="121"/>
  <c r="L6014" i="121"/>
  <c r="M6013" i="121"/>
  <c r="P6010" i="121"/>
  <c r="Q6009" i="121"/>
  <c r="R6008" i="121"/>
  <c r="S6007" i="121"/>
  <c r="L6006" i="121"/>
  <c r="M6005" i="121"/>
  <c r="P6002" i="121"/>
  <c r="Q6001" i="121"/>
  <c r="R6000" i="121"/>
  <c r="S5999" i="121"/>
  <c r="L5998" i="121"/>
  <c r="P5994" i="121"/>
  <c r="Q5993" i="121"/>
  <c r="R5992" i="121"/>
  <c r="S5991" i="121"/>
  <c r="L5990" i="121"/>
  <c r="M5989" i="121"/>
  <c r="P5986" i="121"/>
  <c r="Q5985" i="121"/>
  <c r="R5984" i="121"/>
  <c r="S5983" i="121"/>
  <c r="L5982" i="121"/>
  <c r="M5981" i="121"/>
  <c r="P5978" i="121"/>
  <c r="Q5977" i="121"/>
  <c r="R5976" i="121"/>
  <c r="S5975" i="121"/>
  <c r="L5974" i="121"/>
  <c r="M5973" i="121"/>
  <c r="P5970" i="121"/>
  <c r="Q5969" i="121"/>
  <c r="R5968" i="121"/>
  <c r="S5967" i="121"/>
  <c r="L5966" i="121"/>
  <c r="M5965" i="121"/>
  <c r="P5962" i="121"/>
  <c r="Q5961" i="121"/>
  <c r="R5960" i="121"/>
  <c r="S5959" i="121"/>
  <c r="L5958" i="121"/>
  <c r="M5957" i="121"/>
  <c r="P5954" i="121"/>
  <c r="Q5953" i="121"/>
  <c r="R5952" i="121"/>
  <c r="S5951" i="121"/>
  <c r="L5950" i="121"/>
  <c r="M5949" i="121"/>
  <c r="P5946" i="121"/>
  <c r="Q5945" i="121"/>
  <c r="R5944" i="121"/>
  <c r="S5943" i="121"/>
  <c r="L5942" i="121"/>
  <c r="M5941" i="121"/>
  <c r="P5938" i="121"/>
  <c r="Q5937" i="121"/>
  <c r="R5936" i="121"/>
  <c r="S5935" i="121"/>
  <c r="L5934" i="121"/>
  <c r="M5933" i="121"/>
  <c r="P5930" i="121"/>
  <c r="S5927" i="121"/>
  <c r="S5923" i="121"/>
  <c r="R5919" i="121"/>
  <c r="R5916" i="121"/>
  <c r="Q5912" i="121"/>
  <c r="Q5909" i="121"/>
  <c r="P5905" i="121"/>
  <c r="P5902" i="121"/>
  <c r="O5894" i="121"/>
  <c r="O5893" i="121"/>
  <c r="O5892" i="121"/>
  <c r="N5891" i="121"/>
  <c r="N5890" i="121"/>
  <c r="N5889" i="121"/>
  <c r="N5888" i="121"/>
  <c r="N5887" i="121"/>
  <c r="N5886" i="121"/>
  <c r="L5886" i="121"/>
  <c r="N5885" i="121"/>
  <c r="M5878" i="121"/>
  <c r="M5877" i="121"/>
  <c r="N5876" i="121"/>
  <c r="O5875" i="121"/>
  <c r="P5874" i="121"/>
  <c r="Q5873" i="121"/>
  <c r="R5872" i="121"/>
  <c r="L5871" i="121"/>
  <c r="S5871" i="121"/>
  <c r="S5859" i="121"/>
  <c r="R5855" i="121"/>
  <c r="R5852" i="121"/>
  <c r="O5842" i="121"/>
  <c r="N5841" i="121"/>
  <c r="Q5841" i="121"/>
  <c r="R5841" i="121"/>
  <c r="Q5838" i="121"/>
  <c r="L5836" i="121"/>
  <c r="P5836" i="121"/>
  <c r="M5834" i="121"/>
  <c r="N5834" i="121"/>
  <c r="P5834" i="121"/>
  <c r="Q5834" i="121"/>
  <c r="R5834" i="121"/>
  <c r="Q5831" i="121"/>
  <c r="M5831" i="121"/>
  <c r="M5818" i="121"/>
  <c r="O5811" i="121"/>
  <c r="S5804" i="121"/>
  <c r="L5803" i="121"/>
  <c r="L5796" i="121"/>
  <c r="M5795" i="121"/>
  <c r="O5790" i="121"/>
  <c r="S5783" i="121"/>
  <c r="L5782" i="121"/>
  <c r="Q5774" i="121"/>
  <c r="M5769" i="121"/>
  <c r="N5769" i="121"/>
  <c r="O5769" i="121"/>
  <c r="P5769" i="121"/>
  <c r="Q5769" i="121"/>
  <c r="R5769" i="121"/>
  <c r="S5769" i="121"/>
  <c r="N5768" i="121"/>
  <c r="P5768" i="121"/>
  <c r="Q5768" i="121"/>
  <c r="L5768" i="121"/>
  <c r="O5767" i="121"/>
  <c r="Q5767" i="121"/>
  <c r="R5767" i="121"/>
  <c r="M5767" i="121"/>
  <c r="P5766" i="121"/>
  <c r="R5766" i="121"/>
  <c r="S5766" i="121"/>
  <c r="N5766" i="121"/>
  <c r="Q5765" i="121"/>
  <c r="L5765" i="121"/>
  <c r="R5764" i="121"/>
  <c r="M5764" i="121"/>
  <c r="S5763" i="121"/>
  <c r="N5763" i="121"/>
  <c r="L5762" i="121"/>
  <c r="O5762" i="121"/>
  <c r="O5747" i="121"/>
  <c r="S5740" i="121"/>
  <c r="L5739" i="121"/>
  <c r="O5726" i="121"/>
  <c r="S5719" i="121"/>
  <c r="L5718" i="121"/>
  <c r="P5711" i="121"/>
  <c r="Q5710" i="121"/>
  <c r="M5705" i="121"/>
  <c r="N5705" i="121"/>
  <c r="O5705" i="121"/>
  <c r="P5705" i="121"/>
  <c r="Q5705" i="121"/>
  <c r="R5705" i="121"/>
  <c r="S5705" i="121"/>
  <c r="N5704" i="121"/>
  <c r="P5704" i="121"/>
  <c r="Q5704" i="121"/>
  <c r="L5704" i="121"/>
  <c r="O5703" i="121"/>
  <c r="Q5703" i="121"/>
  <c r="R5703" i="121"/>
  <c r="M5703" i="121"/>
  <c r="P5702" i="121"/>
  <c r="R5702" i="121"/>
  <c r="S5702" i="121"/>
  <c r="N5702" i="121"/>
  <c r="Q5701" i="121"/>
  <c r="L5701" i="121"/>
  <c r="R5700" i="121"/>
  <c r="M5700" i="121"/>
  <c r="S5699" i="121"/>
  <c r="N5699" i="121"/>
  <c r="L5698" i="121"/>
  <c r="O5698" i="121"/>
  <c r="M5690" i="121"/>
  <c r="O5683" i="121"/>
  <c r="S5676" i="121"/>
  <c r="L5675" i="121"/>
  <c r="L5668" i="121"/>
  <c r="M5667" i="121"/>
  <c r="O5662" i="121"/>
  <c r="N5655" i="121"/>
  <c r="S5655" i="121"/>
  <c r="L5654" i="121"/>
  <c r="M5648" i="121"/>
  <c r="O5648" i="121"/>
  <c r="P5647" i="121"/>
  <c r="Q5646" i="121"/>
  <c r="M5641" i="121"/>
  <c r="N5641" i="121"/>
  <c r="O5641" i="121"/>
  <c r="P5641" i="121"/>
  <c r="Q5641" i="121"/>
  <c r="R5641" i="121"/>
  <c r="S5641" i="121"/>
  <c r="N5640" i="121"/>
  <c r="P5640" i="121"/>
  <c r="Q5640" i="121"/>
  <c r="L5640" i="121"/>
  <c r="O5639" i="121"/>
  <c r="Q5639" i="121"/>
  <c r="R5639" i="121"/>
  <c r="M5639" i="121"/>
  <c r="P5638" i="121"/>
  <c r="R5638" i="121"/>
  <c r="S5638" i="121"/>
  <c r="N5638" i="121"/>
  <c r="Q5637" i="121"/>
  <c r="L5637" i="121"/>
  <c r="R5636" i="121"/>
  <c r="M5636" i="121"/>
  <c r="S5635" i="121"/>
  <c r="N5635" i="121"/>
  <c r="L5634" i="121"/>
  <c r="O5634" i="121"/>
  <c r="M5626" i="121"/>
  <c r="O5619" i="121"/>
  <c r="S5612" i="121"/>
  <c r="L5611" i="121"/>
  <c r="P5605" i="121"/>
  <c r="Q5605" i="121"/>
  <c r="R5604" i="121"/>
  <c r="S5603" i="121"/>
  <c r="L5602" i="121"/>
  <c r="O5598" i="121"/>
  <c r="N5591" i="121"/>
  <c r="S5591" i="121"/>
  <c r="L5590" i="121"/>
  <c r="M5584" i="121"/>
  <c r="O5584" i="121"/>
  <c r="P5583" i="121"/>
  <c r="Q5582" i="121"/>
  <c r="M5577" i="121"/>
  <c r="N5577" i="121"/>
  <c r="O5577" i="121"/>
  <c r="P5577" i="121"/>
  <c r="Q5577" i="121"/>
  <c r="R5577" i="121"/>
  <c r="S5577" i="121"/>
  <c r="N5576" i="121"/>
  <c r="P5576" i="121"/>
  <c r="Q5576" i="121"/>
  <c r="L5576" i="121"/>
  <c r="O5575" i="121"/>
  <c r="Q5575" i="121"/>
  <c r="R5575" i="121"/>
  <c r="M5575" i="121"/>
  <c r="P5574" i="121"/>
  <c r="R5574" i="121"/>
  <c r="S5574" i="121"/>
  <c r="N5574" i="121"/>
  <c r="Q5573" i="121"/>
  <c r="L5573" i="121"/>
  <c r="R5572" i="121"/>
  <c r="M5572" i="121"/>
  <c r="S5571" i="121"/>
  <c r="N5571" i="121"/>
  <c r="L5570" i="121"/>
  <c r="O5570" i="121"/>
  <c r="M5562" i="121"/>
  <c r="S5548" i="121"/>
  <c r="L5547" i="121"/>
  <c r="M5513" i="121"/>
  <c r="N5513" i="121"/>
  <c r="O5513" i="121"/>
  <c r="P5513" i="121"/>
  <c r="Q5513" i="121"/>
  <c r="R5513" i="121"/>
  <c r="S5513" i="121"/>
  <c r="N5512" i="121"/>
  <c r="Q5512" i="121"/>
  <c r="L5512" i="121"/>
  <c r="O5511" i="121"/>
  <c r="R5511" i="121"/>
  <c r="M5511" i="121"/>
  <c r="P5510" i="121"/>
  <c r="S5510" i="121"/>
  <c r="N5510" i="121"/>
  <c r="Q5509" i="121"/>
  <c r="L5509" i="121"/>
  <c r="R5508" i="121"/>
  <c r="M5508" i="121"/>
  <c r="S5507" i="121"/>
  <c r="N5507" i="121"/>
  <c r="L5506" i="121"/>
  <c r="O5506" i="121"/>
  <c r="M5498" i="121"/>
  <c r="M5491" i="121"/>
  <c r="N5484" i="121"/>
  <c r="O5470" i="121"/>
  <c r="M5456" i="121"/>
  <c r="O5456" i="121"/>
  <c r="P5455" i="121"/>
  <c r="Q5454" i="121"/>
  <c r="M5449" i="121"/>
  <c r="N5449" i="121"/>
  <c r="O5449" i="121"/>
  <c r="P5449" i="121"/>
  <c r="Q5449" i="121"/>
  <c r="R5449" i="121"/>
  <c r="S5449" i="121"/>
  <c r="N5448" i="121"/>
  <c r="Q5448" i="121"/>
  <c r="L5448" i="121"/>
  <c r="O5447" i="121"/>
  <c r="R5447" i="121"/>
  <c r="M5447" i="121"/>
  <c r="P5446" i="121"/>
  <c r="S5446" i="121"/>
  <c r="N5446" i="121"/>
  <c r="L5433" i="121"/>
  <c r="O5432" i="121"/>
  <c r="P5431" i="121"/>
  <c r="M5430" i="121"/>
  <c r="Q5430" i="121"/>
  <c r="R5424" i="121"/>
  <c r="S5424" i="121"/>
  <c r="M5424" i="121"/>
  <c r="P5424" i="121"/>
  <c r="Q5417" i="121"/>
  <c r="R5417" i="121"/>
  <c r="L5417" i="121"/>
  <c r="O5417" i="121"/>
  <c r="S5414" i="121"/>
  <c r="M5412" i="121"/>
  <c r="P5411" i="121"/>
  <c r="R5411" i="121"/>
  <c r="N5411" i="121"/>
  <c r="R5408" i="121"/>
  <c r="P5405" i="121"/>
  <c r="Q5405" i="121"/>
  <c r="S5405" i="121"/>
  <c r="M5405" i="121"/>
  <c r="S5400" i="121"/>
  <c r="R5387" i="121"/>
  <c r="S5386" i="121"/>
  <c r="S5385" i="121"/>
  <c r="M5385" i="121"/>
  <c r="N5385" i="121"/>
  <c r="O5385" i="121"/>
  <c r="P5385" i="121"/>
  <c r="Q5385" i="121"/>
  <c r="R5385" i="121"/>
  <c r="S5363" i="121"/>
  <c r="S5316" i="121"/>
  <c r="L5316" i="121"/>
  <c r="O5316" i="121"/>
  <c r="M5250" i="121"/>
  <c r="Q5250" i="121"/>
  <c r="M5191" i="121"/>
  <c r="N5191" i="121"/>
  <c r="O5191" i="121"/>
  <c r="P5191" i="121"/>
  <c r="Q5191" i="121"/>
  <c r="R5191" i="121"/>
  <c r="S5191" i="121"/>
  <c r="M5127" i="121"/>
  <c r="N5127" i="121"/>
  <c r="O5127" i="121"/>
  <c r="P5127" i="121"/>
  <c r="Q5127" i="121"/>
  <c r="R5127" i="121"/>
  <c r="S5127" i="121"/>
  <c r="M5058" i="121"/>
  <c r="Q5058" i="121"/>
  <c r="Q4997" i="121"/>
  <c r="R4997" i="121"/>
  <c r="S4997" i="121"/>
  <c r="M4997" i="121"/>
  <c r="N4997" i="121"/>
  <c r="M4883" i="121"/>
  <c r="N4883" i="121"/>
  <c r="M4673" i="121"/>
  <c r="N4673" i="121"/>
  <c r="O4673" i="121"/>
  <c r="P4673" i="121"/>
  <c r="Q4673" i="121"/>
  <c r="R4673" i="121"/>
  <c r="S4673" i="121"/>
  <c r="R6223" i="121"/>
  <c r="S6222" i="121"/>
  <c r="L6221" i="121"/>
  <c r="R6215" i="121"/>
  <c r="S6214" i="121"/>
  <c r="L6213" i="121"/>
  <c r="R6207" i="121"/>
  <c r="S6206" i="121"/>
  <c r="L6205" i="121"/>
  <c r="R6199" i="121"/>
  <c r="S6198" i="121"/>
  <c r="L6197" i="121"/>
  <c r="R6191" i="121"/>
  <c r="S6190" i="121"/>
  <c r="L6189" i="121"/>
  <c r="R6183" i="121"/>
  <c r="S6182" i="121"/>
  <c r="L6181" i="121"/>
  <c r="R6175" i="121"/>
  <c r="S6174" i="121"/>
  <c r="L6173" i="121"/>
  <c r="R6167" i="121"/>
  <c r="S6166" i="121"/>
  <c r="L6165" i="121"/>
  <c r="R6159" i="121"/>
  <c r="S6158" i="121"/>
  <c r="L6157" i="121"/>
  <c r="R6151" i="121"/>
  <c r="S6150" i="121"/>
  <c r="L6149" i="121"/>
  <c r="R6143" i="121"/>
  <c r="S6142" i="121"/>
  <c r="L6141" i="121"/>
  <c r="R6135" i="121"/>
  <c r="S6134" i="121"/>
  <c r="L6133" i="121"/>
  <c r="R6127" i="121"/>
  <c r="S6126" i="121"/>
  <c r="L6125" i="121"/>
  <c r="R6119" i="121"/>
  <c r="S6118" i="121"/>
  <c r="L6117" i="121"/>
  <c r="R6111" i="121"/>
  <c r="S6110" i="121"/>
  <c r="L6109" i="121"/>
  <c r="R6103" i="121"/>
  <c r="S6102" i="121"/>
  <c r="L6101" i="121"/>
  <c r="R6095" i="121"/>
  <c r="S6094" i="121"/>
  <c r="L6093" i="121"/>
  <c r="R6087" i="121"/>
  <c r="S6086" i="121"/>
  <c r="L6085" i="121"/>
  <c r="R6079" i="121"/>
  <c r="S6078" i="121"/>
  <c r="L6077" i="121"/>
  <c r="R6071" i="121"/>
  <c r="S6070" i="121"/>
  <c r="L6069" i="121"/>
  <c r="R6063" i="121"/>
  <c r="S6062" i="121"/>
  <c r="L6061" i="121"/>
  <c r="R6055" i="121"/>
  <c r="S6054" i="121"/>
  <c r="L6053" i="121"/>
  <c r="R6047" i="121"/>
  <c r="S6046" i="121"/>
  <c r="L6045" i="121"/>
  <c r="R6039" i="121"/>
  <c r="S6038" i="121"/>
  <c r="L6037" i="121"/>
  <c r="M6036" i="121"/>
  <c r="R6031" i="121"/>
  <c r="S6030" i="121"/>
  <c r="R6023" i="121"/>
  <c r="S6022" i="121"/>
  <c r="R6015" i="121"/>
  <c r="S6014" i="121"/>
  <c r="R6007" i="121"/>
  <c r="S6006" i="121"/>
  <c r="O6002" i="121"/>
  <c r="P6001" i="121"/>
  <c r="Q6000" i="121"/>
  <c r="R5999" i="121"/>
  <c r="S5998" i="121"/>
  <c r="L5997" i="121"/>
  <c r="O5994" i="121"/>
  <c r="R5991" i="121"/>
  <c r="S5990" i="121"/>
  <c r="R5983" i="121"/>
  <c r="S5982" i="121"/>
  <c r="R5975" i="121"/>
  <c r="S5974" i="121"/>
  <c r="R5967" i="121"/>
  <c r="S5966" i="121"/>
  <c r="R5959" i="121"/>
  <c r="S5958" i="121"/>
  <c r="R5951" i="121"/>
  <c r="S5950" i="121"/>
  <c r="R5943" i="121"/>
  <c r="S5942" i="121"/>
  <c r="R5935" i="121"/>
  <c r="S5934" i="121"/>
  <c r="R5927" i="121"/>
  <c r="L5894" i="121"/>
  <c r="N5893" i="121"/>
  <c r="M5885" i="121"/>
  <c r="N5884" i="121"/>
  <c r="O5883" i="121"/>
  <c r="P5882" i="121"/>
  <c r="Q5881" i="121"/>
  <c r="R5880" i="121"/>
  <c r="S5879" i="121"/>
  <c r="S5869" i="121"/>
  <c r="S5868" i="121"/>
  <c r="S5867" i="121"/>
  <c r="S5866" i="121"/>
  <c r="S5865" i="121"/>
  <c r="S5864" i="121"/>
  <c r="O5848" i="121"/>
  <c r="R5848" i="121"/>
  <c r="S5848" i="121"/>
  <c r="Q5846" i="121"/>
  <c r="M5846" i="121"/>
  <c r="R5845" i="121"/>
  <c r="M5845" i="121"/>
  <c r="N5845" i="121"/>
  <c r="N5842" i="121"/>
  <c r="L5838" i="121"/>
  <c r="S5836" i="121"/>
  <c r="O5831" i="121"/>
  <c r="P5831" i="121"/>
  <c r="R5829" i="121"/>
  <c r="S5829" i="121"/>
  <c r="M5829" i="121"/>
  <c r="N5829" i="121"/>
  <c r="O5829" i="121"/>
  <c r="P5824" i="121"/>
  <c r="L5824" i="121"/>
  <c r="O5823" i="121"/>
  <c r="Q5823" i="121"/>
  <c r="R5823" i="121"/>
  <c r="M5823" i="121"/>
  <c r="P5822" i="121"/>
  <c r="R5822" i="121"/>
  <c r="S5822" i="121"/>
  <c r="N5822" i="121"/>
  <c r="Q5821" i="121"/>
  <c r="L5821" i="121"/>
  <c r="R5820" i="121"/>
  <c r="M5820" i="121"/>
  <c r="S5819" i="121"/>
  <c r="N5819" i="121"/>
  <c r="L5818" i="121"/>
  <c r="O5818" i="121"/>
  <c r="M5810" i="121"/>
  <c r="O5803" i="121"/>
  <c r="L5795" i="121"/>
  <c r="L5788" i="121"/>
  <c r="M5787" i="121"/>
  <c r="O5782" i="121"/>
  <c r="S5775" i="121"/>
  <c r="L5774" i="121"/>
  <c r="O5768" i="121"/>
  <c r="P5767" i="121"/>
  <c r="Q5766" i="121"/>
  <c r="M5761" i="121"/>
  <c r="N5761" i="121"/>
  <c r="O5761" i="121"/>
  <c r="P5761" i="121"/>
  <c r="Q5761" i="121"/>
  <c r="R5761" i="121"/>
  <c r="S5761" i="121"/>
  <c r="N5760" i="121"/>
  <c r="P5760" i="121"/>
  <c r="Q5760" i="121"/>
  <c r="L5760" i="121"/>
  <c r="O5759" i="121"/>
  <c r="Q5759" i="121"/>
  <c r="R5759" i="121"/>
  <c r="M5759" i="121"/>
  <c r="P5758" i="121"/>
  <c r="R5758" i="121"/>
  <c r="S5758" i="121"/>
  <c r="N5758" i="121"/>
  <c r="Q5757" i="121"/>
  <c r="L5757" i="121"/>
  <c r="R5756" i="121"/>
  <c r="M5756" i="121"/>
  <c r="S5755" i="121"/>
  <c r="N5755" i="121"/>
  <c r="L5754" i="121"/>
  <c r="O5754" i="121"/>
  <c r="S5746" i="121"/>
  <c r="M5746" i="121"/>
  <c r="O5739" i="121"/>
  <c r="P5725" i="121"/>
  <c r="R5725" i="121"/>
  <c r="L5724" i="121"/>
  <c r="M5723" i="121"/>
  <c r="O5718" i="121"/>
  <c r="S5711" i="121"/>
  <c r="L5710" i="121"/>
  <c r="M5697" i="121"/>
  <c r="N5697" i="121"/>
  <c r="O5697" i="121"/>
  <c r="P5697" i="121"/>
  <c r="Q5697" i="121"/>
  <c r="R5697" i="121"/>
  <c r="S5697" i="121"/>
  <c r="N5696" i="121"/>
  <c r="P5696" i="121"/>
  <c r="Q5696" i="121"/>
  <c r="L5696" i="121"/>
  <c r="O5695" i="121"/>
  <c r="Q5695" i="121"/>
  <c r="R5695" i="121"/>
  <c r="M5695" i="121"/>
  <c r="P5694" i="121"/>
  <c r="R5694" i="121"/>
  <c r="S5694" i="121"/>
  <c r="N5694" i="121"/>
  <c r="Q5693" i="121"/>
  <c r="L5693" i="121"/>
  <c r="R5692" i="121"/>
  <c r="M5692" i="121"/>
  <c r="S5691" i="121"/>
  <c r="N5691" i="121"/>
  <c r="L5690" i="121"/>
  <c r="O5690" i="121"/>
  <c r="M5682" i="121"/>
  <c r="O5675" i="121"/>
  <c r="P5661" i="121"/>
  <c r="R5661" i="121"/>
  <c r="L5660" i="121"/>
  <c r="M5659" i="121"/>
  <c r="O5654" i="121"/>
  <c r="N5647" i="121"/>
  <c r="S5647" i="121"/>
  <c r="L5646" i="121"/>
  <c r="M5633" i="121"/>
  <c r="N5633" i="121"/>
  <c r="O5633" i="121"/>
  <c r="P5633" i="121"/>
  <c r="Q5633" i="121"/>
  <c r="R5633" i="121"/>
  <c r="S5633" i="121"/>
  <c r="N5632" i="121"/>
  <c r="P5632" i="121"/>
  <c r="Q5632" i="121"/>
  <c r="L5632" i="121"/>
  <c r="O5631" i="121"/>
  <c r="Q5631" i="121"/>
  <c r="R5631" i="121"/>
  <c r="M5631" i="121"/>
  <c r="P5630" i="121"/>
  <c r="R5630" i="121"/>
  <c r="S5630" i="121"/>
  <c r="N5630" i="121"/>
  <c r="Q5629" i="121"/>
  <c r="L5629" i="121"/>
  <c r="R5628" i="121"/>
  <c r="M5628" i="121"/>
  <c r="S5627" i="121"/>
  <c r="N5627" i="121"/>
  <c r="L5626" i="121"/>
  <c r="O5626" i="121"/>
  <c r="M5618" i="121"/>
  <c r="O5611" i="121"/>
  <c r="S5604" i="121"/>
  <c r="L5603" i="121"/>
  <c r="P5597" i="121"/>
  <c r="Q5597" i="121"/>
  <c r="R5596" i="121"/>
  <c r="S5595" i="121"/>
  <c r="L5594" i="121"/>
  <c r="O5590" i="121"/>
  <c r="N5583" i="121"/>
  <c r="S5583" i="121"/>
  <c r="L5582" i="121"/>
  <c r="M5569" i="121"/>
  <c r="N5569" i="121"/>
  <c r="O5569" i="121"/>
  <c r="P5569" i="121"/>
  <c r="Q5569" i="121"/>
  <c r="R5569" i="121"/>
  <c r="S5569" i="121"/>
  <c r="N5568" i="121"/>
  <c r="P5568" i="121"/>
  <c r="Q5568" i="121"/>
  <c r="L5568" i="121"/>
  <c r="O5567" i="121"/>
  <c r="Q5567" i="121"/>
  <c r="R5567" i="121"/>
  <c r="M5567" i="121"/>
  <c r="P5566" i="121"/>
  <c r="R5566" i="121"/>
  <c r="S5566" i="121"/>
  <c r="N5566" i="121"/>
  <c r="Q5565" i="121"/>
  <c r="L5565" i="121"/>
  <c r="R5564" i="121"/>
  <c r="M5564" i="121"/>
  <c r="S5563" i="121"/>
  <c r="N5563" i="121"/>
  <c r="L5562" i="121"/>
  <c r="O5562" i="121"/>
  <c r="M5554" i="121"/>
  <c r="O5547" i="121"/>
  <c r="M5531" i="121"/>
  <c r="S5519" i="121"/>
  <c r="L5518" i="121"/>
  <c r="M5512" i="121"/>
  <c r="O5512" i="121"/>
  <c r="P5511" i="121"/>
  <c r="Q5510" i="121"/>
  <c r="M5505" i="121"/>
  <c r="N5505" i="121"/>
  <c r="O5505" i="121"/>
  <c r="P5505" i="121"/>
  <c r="Q5505" i="121"/>
  <c r="R5505" i="121"/>
  <c r="S5505" i="121"/>
  <c r="N5504" i="121"/>
  <c r="Q5504" i="121"/>
  <c r="L5504" i="121"/>
  <c r="O5503" i="121"/>
  <c r="R5503" i="121"/>
  <c r="M5503" i="121"/>
  <c r="P5502" i="121"/>
  <c r="S5502" i="121"/>
  <c r="N5502" i="121"/>
  <c r="Q5501" i="121"/>
  <c r="L5501" i="121"/>
  <c r="R5500" i="121"/>
  <c r="M5500" i="121"/>
  <c r="S5499" i="121"/>
  <c r="N5499" i="121"/>
  <c r="L5498" i="121"/>
  <c r="O5498" i="121"/>
  <c r="M5490" i="121"/>
  <c r="M5483" i="121"/>
  <c r="S5455" i="121"/>
  <c r="L5454" i="121"/>
  <c r="M5441" i="121"/>
  <c r="N5441" i="121"/>
  <c r="O5441" i="121"/>
  <c r="P5441" i="121"/>
  <c r="Q5441" i="121"/>
  <c r="R5441" i="121"/>
  <c r="S5441" i="121"/>
  <c r="N5440" i="121"/>
  <c r="O5440" i="121"/>
  <c r="Q5440" i="121"/>
  <c r="L5440" i="121"/>
  <c r="O5439" i="121"/>
  <c r="P5439" i="121"/>
  <c r="R5439" i="121"/>
  <c r="M5439" i="121"/>
  <c r="P5438" i="121"/>
  <c r="Q5438" i="121"/>
  <c r="S5438" i="121"/>
  <c r="N5438" i="121"/>
  <c r="M5429" i="121"/>
  <c r="Q5429" i="121"/>
  <c r="L5423" i="121"/>
  <c r="P5423" i="121"/>
  <c r="L5412" i="121"/>
  <c r="P5410" i="121"/>
  <c r="Q5410" i="121"/>
  <c r="N5410" i="121"/>
  <c r="R5407" i="121"/>
  <c r="L5405" i="121"/>
  <c r="O5404" i="121"/>
  <c r="Q5404" i="121"/>
  <c r="S5404" i="121"/>
  <c r="M5404" i="121"/>
  <c r="O5398" i="121"/>
  <c r="P5398" i="121"/>
  <c r="R5398" i="121"/>
  <c r="L5398" i="121"/>
  <c r="M5384" i="121"/>
  <c r="N5384" i="121"/>
  <c r="P5384" i="121"/>
  <c r="S5384" i="121"/>
  <c r="N5383" i="121"/>
  <c r="P5379" i="121"/>
  <c r="N5376" i="121"/>
  <c r="O5376" i="121"/>
  <c r="P5376" i="121"/>
  <c r="R5376" i="121"/>
  <c r="Q5317" i="121"/>
  <c r="R5317" i="121"/>
  <c r="S5317" i="121"/>
  <c r="M5317" i="121"/>
  <c r="N5317" i="121"/>
  <c r="L5251" i="121"/>
  <c r="P5251" i="121"/>
  <c r="O5184" i="121"/>
  <c r="S5184" i="121"/>
  <c r="O5120" i="121"/>
  <c r="S5120" i="121"/>
  <c r="L5059" i="121"/>
  <c r="P5059" i="121"/>
  <c r="P4998" i="121"/>
  <c r="Q4998" i="121"/>
  <c r="R4998" i="121"/>
  <c r="L4998" i="121"/>
  <c r="M4998" i="121"/>
  <c r="M4908" i="121"/>
  <c r="Q4908" i="121"/>
  <c r="O4732" i="121"/>
  <c r="Q4732" i="121"/>
  <c r="L5902" i="121"/>
  <c r="M5894" i="121"/>
  <c r="M5893" i="121"/>
  <c r="N5892" i="121"/>
  <c r="O5891" i="121"/>
  <c r="P5890" i="121"/>
  <c r="Q5889" i="121"/>
  <c r="R5888" i="121"/>
  <c r="S5887" i="121"/>
  <c r="Q5864" i="121"/>
  <c r="Q5863" i="121"/>
  <c r="O5846" i="121"/>
  <c r="L5846" i="121"/>
  <c r="M5842" i="121"/>
  <c r="P5842" i="121"/>
  <c r="Q5842" i="121"/>
  <c r="O5838" i="121"/>
  <c r="M5835" i="121"/>
  <c r="Q5835" i="121"/>
  <c r="S5831" i="121"/>
  <c r="R5830" i="121"/>
  <c r="N5830" i="121"/>
  <c r="M5817" i="121"/>
  <c r="N5817" i="121"/>
  <c r="O5817" i="121"/>
  <c r="P5817" i="121"/>
  <c r="Q5817" i="121"/>
  <c r="R5817" i="121"/>
  <c r="S5817" i="121"/>
  <c r="N5816" i="121"/>
  <c r="P5816" i="121"/>
  <c r="Q5816" i="121"/>
  <c r="L5816" i="121"/>
  <c r="O5815" i="121"/>
  <c r="Q5815" i="121"/>
  <c r="R5815" i="121"/>
  <c r="M5815" i="121"/>
  <c r="P5814" i="121"/>
  <c r="R5814" i="121"/>
  <c r="S5814" i="121"/>
  <c r="N5814" i="121"/>
  <c r="Q5813" i="121"/>
  <c r="L5813" i="121"/>
  <c r="R5812" i="121"/>
  <c r="M5812" i="121"/>
  <c r="S5811" i="121"/>
  <c r="N5811" i="121"/>
  <c r="L5810" i="121"/>
  <c r="O5810" i="121"/>
  <c r="M5802" i="121"/>
  <c r="M5753" i="121"/>
  <c r="N5753" i="121"/>
  <c r="O5753" i="121"/>
  <c r="P5753" i="121"/>
  <c r="Q5753" i="121"/>
  <c r="R5753" i="121"/>
  <c r="S5753" i="121"/>
  <c r="N5752" i="121"/>
  <c r="P5752" i="121"/>
  <c r="Q5752" i="121"/>
  <c r="L5752" i="121"/>
  <c r="O5751" i="121"/>
  <c r="Q5751" i="121"/>
  <c r="R5751" i="121"/>
  <c r="M5751" i="121"/>
  <c r="P5750" i="121"/>
  <c r="R5750" i="121"/>
  <c r="S5750" i="121"/>
  <c r="N5750" i="121"/>
  <c r="Q5749" i="121"/>
  <c r="L5749" i="121"/>
  <c r="R5748" i="121"/>
  <c r="M5748" i="121"/>
  <c r="S5747" i="121"/>
  <c r="N5747" i="121"/>
  <c r="M5738" i="121"/>
  <c r="M5715" i="121"/>
  <c r="M5689" i="121"/>
  <c r="N5689" i="121"/>
  <c r="O5689" i="121"/>
  <c r="P5689" i="121"/>
  <c r="Q5689" i="121"/>
  <c r="R5689" i="121"/>
  <c r="S5689" i="121"/>
  <c r="N5688" i="121"/>
  <c r="P5688" i="121"/>
  <c r="Q5688" i="121"/>
  <c r="L5688" i="121"/>
  <c r="O5687" i="121"/>
  <c r="Q5687" i="121"/>
  <c r="R5687" i="121"/>
  <c r="M5687" i="121"/>
  <c r="P5686" i="121"/>
  <c r="R5686" i="121"/>
  <c r="S5686" i="121"/>
  <c r="N5686" i="121"/>
  <c r="Q5685" i="121"/>
  <c r="L5685" i="121"/>
  <c r="R5684" i="121"/>
  <c r="M5684" i="121"/>
  <c r="S5683" i="121"/>
  <c r="N5683" i="121"/>
  <c r="L5682" i="121"/>
  <c r="O5682" i="121"/>
  <c r="M5674" i="121"/>
  <c r="S5660" i="121"/>
  <c r="L5659" i="121"/>
  <c r="P5653" i="121"/>
  <c r="R5653" i="121"/>
  <c r="L5652" i="121"/>
  <c r="M5651" i="121"/>
  <c r="O5646" i="121"/>
  <c r="M5625" i="121"/>
  <c r="N5625" i="121"/>
  <c r="O5625" i="121"/>
  <c r="P5625" i="121"/>
  <c r="Q5625" i="121"/>
  <c r="R5625" i="121"/>
  <c r="S5625" i="121"/>
  <c r="N5624" i="121"/>
  <c r="P5624" i="121"/>
  <c r="Q5624" i="121"/>
  <c r="L5624" i="121"/>
  <c r="O5623" i="121"/>
  <c r="Q5623" i="121"/>
  <c r="R5623" i="121"/>
  <c r="M5623" i="121"/>
  <c r="P5622" i="121"/>
  <c r="R5622" i="121"/>
  <c r="S5622" i="121"/>
  <c r="N5622" i="121"/>
  <c r="Q5621" i="121"/>
  <c r="L5621" i="121"/>
  <c r="R5620" i="121"/>
  <c r="M5620" i="121"/>
  <c r="S5619" i="121"/>
  <c r="N5619" i="121"/>
  <c r="L5618" i="121"/>
  <c r="O5618" i="121"/>
  <c r="M5610" i="121"/>
  <c r="S5596" i="121"/>
  <c r="L5595" i="121"/>
  <c r="P5589" i="121"/>
  <c r="Q5589" i="121"/>
  <c r="R5588" i="121"/>
  <c r="S5587" i="121"/>
  <c r="L5586" i="121"/>
  <c r="O5582" i="121"/>
  <c r="L5574" i="121"/>
  <c r="O5568" i="121"/>
  <c r="P5567" i="121"/>
  <c r="Q5566" i="121"/>
  <c r="M5561" i="121"/>
  <c r="N5561" i="121"/>
  <c r="O5561" i="121"/>
  <c r="P5561" i="121"/>
  <c r="Q5561" i="121"/>
  <c r="R5561" i="121"/>
  <c r="S5561" i="121"/>
  <c r="N5560" i="121"/>
  <c r="P5560" i="121"/>
  <c r="Q5560" i="121"/>
  <c r="L5560" i="121"/>
  <c r="O5559" i="121"/>
  <c r="Q5559" i="121"/>
  <c r="R5559" i="121"/>
  <c r="M5559" i="121"/>
  <c r="P5558" i="121"/>
  <c r="R5558" i="121"/>
  <c r="S5558" i="121"/>
  <c r="N5558" i="121"/>
  <c r="Q5557" i="121"/>
  <c r="L5557" i="121"/>
  <c r="R5556" i="121"/>
  <c r="M5556" i="121"/>
  <c r="S5555" i="121"/>
  <c r="N5555" i="121"/>
  <c r="L5554" i="121"/>
  <c r="O5554" i="121"/>
  <c r="M5546" i="121"/>
  <c r="M5497" i="121"/>
  <c r="N5497" i="121"/>
  <c r="O5497" i="121"/>
  <c r="P5497" i="121"/>
  <c r="Q5497" i="121"/>
  <c r="R5497" i="121"/>
  <c r="S5497" i="121"/>
  <c r="N5496" i="121"/>
  <c r="Q5496" i="121"/>
  <c r="L5496" i="121"/>
  <c r="O5495" i="121"/>
  <c r="R5495" i="121"/>
  <c r="M5495" i="121"/>
  <c r="P5494" i="121"/>
  <c r="S5494" i="121"/>
  <c r="N5494" i="121"/>
  <c r="Q5493" i="121"/>
  <c r="L5493" i="121"/>
  <c r="R5492" i="121"/>
  <c r="M5492" i="121"/>
  <c r="S5491" i="121"/>
  <c r="N5491" i="121"/>
  <c r="L5490" i="121"/>
  <c r="O5490" i="121"/>
  <c r="M5482" i="121"/>
  <c r="O5454" i="121"/>
  <c r="L5439" i="121"/>
  <c r="M5438" i="121"/>
  <c r="M5428" i="121"/>
  <c r="Q5428" i="121"/>
  <c r="R5422" i="121"/>
  <c r="L5422" i="121"/>
  <c r="P5422" i="121"/>
  <c r="Q5416" i="121"/>
  <c r="R5416" i="121"/>
  <c r="O5416" i="121"/>
  <c r="P5409" i="121"/>
  <c r="Q5409" i="121"/>
  <c r="N5409" i="121"/>
  <c r="O5403" i="121"/>
  <c r="P5403" i="121"/>
  <c r="S5403" i="121"/>
  <c r="M5403" i="121"/>
  <c r="Q5400" i="121"/>
  <c r="N5397" i="121"/>
  <c r="P5397" i="121"/>
  <c r="R5397" i="121"/>
  <c r="L5397" i="121"/>
  <c r="M5391" i="121"/>
  <c r="N5391" i="121"/>
  <c r="O5391" i="121"/>
  <c r="Q5391" i="121"/>
  <c r="L5383" i="121"/>
  <c r="S5383" i="121"/>
  <c r="M5382" i="121"/>
  <c r="L5378" i="121"/>
  <c r="P5378" i="121"/>
  <c r="N5361" i="121"/>
  <c r="O5361" i="121"/>
  <c r="R5361" i="121"/>
  <c r="P5318" i="121"/>
  <c r="Q5318" i="121"/>
  <c r="R5318" i="121"/>
  <c r="L5318" i="121"/>
  <c r="M5318" i="121"/>
  <c r="S5252" i="121"/>
  <c r="L5252" i="121"/>
  <c r="O5252" i="121"/>
  <c r="N5185" i="121"/>
  <c r="R5185" i="121"/>
  <c r="N5121" i="121"/>
  <c r="R5121" i="121"/>
  <c r="R5060" i="121"/>
  <c r="S5060" i="121"/>
  <c r="L5060" i="121"/>
  <c r="O5060" i="121"/>
  <c r="M4999" i="121"/>
  <c r="N4999" i="121"/>
  <c r="O4999" i="121"/>
  <c r="P4999" i="121"/>
  <c r="Q4999" i="121"/>
  <c r="R4999" i="121"/>
  <c r="S4999" i="121"/>
  <c r="N4890" i="121"/>
  <c r="O4890" i="121"/>
  <c r="O4800" i="121"/>
  <c r="P4800" i="121"/>
  <c r="Q4800" i="121"/>
  <c r="R4800" i="121"/>
  <c r="S4800" i="121"/>
  <c r="L4800" i="121"/>
  <c r="M4800" i="121"/>
  <c r="O5821" i="121"/>
  <c r="P5820" i="121"/>
  <c r="Q5819" i="121"/>
  <c r="R5818" i="121"/>
  <c r="O5813" i="121"/>
  <c r="P5812" i="121"/>
  <c r="Q5811" i="121"/>
  <c r="R5810" i="121"/>
  <c r="O5805" i="121"/>
  <c r="P5804" i="121"/>
  <c r="Q5803" i="121"/>
  <c r="R5802" i="121"/>
  <c r="O5797" i="121"/>
  <c r="P5796" i="121"/>
  <c r="Q5795" i="121"/>
  <c r="R5794" i="121"/>
  <c r="O5789" i="121"/>
  <c r="P5788" i="121"/>
  <c r="Q5787" i="121"/>
  <c r="R5786" i="121"/>
  <c r="O5781" i="121"/>
  <c r="P5780" i="121"/>
  <c r="Q5779" i="121"/>
  <c r="R5778" i="121"/>
  <c r="O5773" i="121"/>
  <c r="P5772" i="121"/>
  <c r="Q5771" i="121"/>
  <c r="R5770" i="121"/>
  <c r="O5765" i="121"/>
  <c r="P5764" i="121"/>
  <c r="Q5763" i="121"/>
  <c r="R5762" i="121"/>
  <c r="O5757" i="121"/>
  <c r="P5756" i="121"/>
  <c r="Q5755" i="121"/>
  <c r="R5754" i="121"/>
  <c r="O5749" i="121"/>
  <c r="P5748" i="121"/>
  <c r="Q5747" i="121"/>
  <c r="R5746" i="121"/>
  <c r="O5741" i="121"/>
  <c r="P5740" i="121"/>
  <c r="Q5739" i="121"/>
  <c r="R5738" i="121"/>
  <c r="O5733" i="121"/>
  <c r="P5732" i="121"/>
  <c r="Q5731" i="121"/>
  <c r="R5730" i="121"/>
  <c r="O5725" i="121"/>
  <c r="P5724" i="121"/>
  <c r="Q5723" i="121"/>
  <c r="R5722" i="121"/>
  <c r="O5717" i="121"/>
  <c r="P5716" i="121"/>
  <c r="Q5715" i="121"/>
  <c r="R5714" i="121"/>
  <c r="O5709" i="121"/>
  <c r="P5708" i="121"/>
  <c r="Q5707" i="121"/>
  <c r="R5706" i="121"/>
  <c r="O5701" i="121"/>
  <c r="P5700" i="121"/>
  <c r="Q5699" i="121"/>
  <c r="R5698" i="121"/>
  <c r="O5693" i="121"/>
  <c r="P5692" i="121"/>
  <c r="Q5691" i="121"/>
  <c r="R5690" i="121"/>
  <c r="O5685" i="121"/>
  <c r="P5684" i="121"/>
  <c r="Q5683" i="121"/>
  <c r="R5682" i="121"/>
  <c r="O5677" i="121"/>
  <c r="P5676" i="121"/>
  <c r="Q5675" i="121"/>
  <c r="R5674" i="121"/>
  <c r="O5669" i="121"/>
  <c r="P5668" i="121"/>
  <c r="Q5667" i="121"/>
  <c r="R5666" i="121"/>
  <c r="O5661" i="121"/>
  <c r="P5660" i="121"/>
  <c r="Q5659" i="121"/>
  <c r="R5658" i="121"/>
  <c r="O5653" i="121"/>
  <c r="P5652" i="121"/>
  <c r="Q5651" i="121"/>
  <c r="R5650" i="121"/>
  <c r="O5645" i="121"/>
  <c r="P5644" i="121"/>
  <c r="Q5643" i="121"/>
  <c r="R5642" i="121"/>
  <c r="O5637" i="121"/>
  <c r="P5636" i="121"/>
  <c r="Q5635" i="121"/>
  <c r="R5634" i="121"/>
  <c r="O5629" i="121"/>
  <c r="P5628" i="121"/>
  <c r="Q5627" i="121"/>
  <c r="R5626" i="121"/>
  <c r="O5621" i="121"/>
  <c r="P5620" i="121"/>
  <c r="Q5619" i="121"/>
  <c r="R5618" i="121"/>
  <c r="O5613" i="121"/>
  <c r="P5612" i="121"/>
  <c r="Q5611" i="121"/>
  <c r="R5610" i="121"/>
  <c r="O5605" i="121"/>
  <c r="P5604" i="121"/>
  <c r="Q5603" i="121"/>
  <c r="R5602" i="121"/>
  <c r="O5597" i="121"/>
  <c r="P5596" i="121"/>
  <c r="Q5595" i="121"/>
  <c r="R5594" i="121"/>
  <c r="O5589" i="121"/>
  <c r="P5588" i="121"/>
  <c r="Q5587" i="121"/>
  <c r="R5586" i="121"/>
  <c r="O5581" i="121"/>
  <c r="P5580" i="121"/>
  <c r="Q5579" i="121"/>
  <c r="R5578" i="121"/>
  <c r="O5573" i="121"/>
  <c r="P5572" i="121"/>
  <c r="Q5571" i="121"/>
  <c r="R5570" i="121"/>
  <c r="O5565" i="121"/>
  <c r="P5564" i="121"/>
  <c r="Q5563" i="121"/>
  <c r="R5562" i="121"/>
  <c r="O5557" i="121"/>
  <c r="P5556" i="121"/>
  <c r="Q5555" i="121"/>
  <c r="R5554" i="121"/>
  <c r="O5549" i="121"/>
  <c r="P5548" i="121"/>
  <c r="Q5547" i="121"/>
  <c r="R5546" i="121"/>
  <c r="O5541" i="121"/>
  <c r="P5540" i="121"/>
  <c r="Q5539" i="121"/>
  <c r="R5538" i="121"/>
  <c r="O5533" i="121"/>
  <c r="P5532" i="121"/>
  <c r="Q5531" i="121"/>
  <c r="R5530" i="121"/>
  <c r="O5525" i="121"/>
  <c r="P5524" i="121"/>
  <c r="Q5523" i="121"/>
  <c r="R5522" i="121"/>
  <c r="O5517" i="121"/>
  <c r="P5516" i="121"/>
  <c r="Q5515" i="121"/>
  <c r="R5514" i="121"/>
  <c r="O5509" i="121"/>
  <c r="P5508" i="121"/>
  <c r="Q5507" i="121"/>
  <c r="R5506" i="121"/>
  <c r="O5501" i="121"/>
  <c r="P5500" i="121"/>
  <c r="Q5499" i="121"/>
  <c r="R5498" i="121"/>
  <c r="O5493" i="121"/>
  <c r="P5492" i="121"/>
  <c r="Q5491" i="121"/>
  <c r="R5490" i="121"/>
  <c r="O5485" i="121"/>
  <c r="P5484" i="121"/>
  <c r="Q5483" i="121"/>
  <c r="R5482" i="121"/>
  <c r="O5477" i="121"/>
  <c r="P5476" i="121"/>
  <c r="Q5475" i="121"/>
  <c r="R5474" i="121"/>
  <c r="O5469" i="121"/>
  <c r="P5468" i="121"/>
  <c r="Q5467" i="121"/>
  <c r="R5466" i="121"/>
  <c r="O5461" i="121"/>
  <c r="P5460" i="121"/>
  <c r="Q5459" i="121"/>
  <c r="R5458" i="121"/>
  <c r="O5453" i="121"/>
  <c r="P5452" i="121"/>
  <c r="Q5451" i="121"/>
  <c r="R5450" i="121"/>
  <c r="O5445" i="121"/>
  <c r="P5444" i="121"/>
  <c r="Q5443" i="121"/>
  <c r="R5442" i="121"/>
  <c r="O5437" i="121"/>
  <c r="P5436" i="121"/>
  <c r="Q5435" i="121"/>
  <c r="Q5434" i="121"/>
  <c r="Q5433" i="121"/>
  <c r="P5427" i="121"/>
  <c r="P5426" i="121"/>
  <c r="P5425" i="121"/>
  <c r="O5420" i="121"/>
  <c r="O5419" i="121"/>
  <c r="N5413" i="121"/>
  <c r="L5408" i="121"/>
  <c r="M5406" i="121"/>
  <c r="L5399" i="121"/>
  <c r="M5399" i="121"/>
  <c r="N5398" i="121"/>
  <c r="O5397" i="121"/>
  <c r="P5396" i="121"/>
  <c r="Q5395" i="121"/>
  <c r="R5394" i="121"/>
  <c r="S5393" i="121"/>
  <c r="S5377" i="121"/>
  <c r="S5372" i="121"/>
  <c r="R5370" i="121"/>
  <c r="S5370" i="121"/>
  <c r="O5370" i="121"/>
  <c r="M5368" i="121"/>
  <c r="Q5368" i="121"/>
  <c r="M5367" i="121"/>
  <c r="N5367" i="121"/>
  <c r="R5367" i="121"/>
  <c r="R5365" i="121"/>
  <c r="Q5357" i="121"/>
  <c r="M5357" i="121"/>
  <c r="M5337" i="121"/>
  <c r="N5336" i="121"/>
  <c r="P5332" i="121"/>
  <c r="O5325" i="121"/>
  <c r="N5318" i="121"/>
  <c r="P5317" i="121"/>
  <c r="M5311" i="121"/>
  <c r="N5311" i="121"/>
  <c r="O5311" i="121"/>
  <c r="P5311" i="121"/>
  <c r="Q5311" i="121"/>
  <c r="R5311" i="121"/>
  <c r="S5311" i="121"/>
  <c r="P5310" i="121"/>
  <c r="Q5310" i="121"/>
  <c r="R5310" i="121"/>
  <c r="L5310" i="121"/>
  <c r="Q5309" i="121"/>
  <c r="R5309" i="121"/>
  <c r="S5309" i="121"/>
  <c r="M5309" i="121"/>
  <c r="S5308" i="121"/>
  <c r="L5308" i="121"/>
  <c r="L5307" i="121"/>
  <c r="M5307" i="121"/>
  <c r="M5306" i="121"/>
  <c r="N5306" i="121"/>
  <c r="N5305" i="121"/>
  <c r="O5305" i="121"/>
  <c r="O5304" i="121"/>
  <c r="P5304" i="121"/>
  <c r="P5268" i="121"/>
  <c r="O5261" i="121"/>
  <c r="N5254" i="121"/>
  <c r="P5253" i="121"/>
  <c r="M5247" i="121"/>
  <c r="N5247" i="121"/>
  <c r="O5247" i="121"/>
  <c r="P5247" i="121"/>
  <c r="Q5247" i="121"/>
  <c r="R5247" i="121"/>
  <c r="S5247" i="121"/>
  <c r="P5246" i="121"/>
  <c r="Q5246" i="121"/>
  <c r="R5246" i="121"/>
  <c r="L5246" i="121"/>
  <c r="Q5245" i="121"/>
  <c r="R5245" i="121"/>
  <c r="S5245" i="121"/>
  <c r="M5245" i="121"/>
  <c r="S5244" i="121"/>
  <c r="L5244" i="121"/>
  <c r="Q5218" i="121"/>
  <c r="R5218" i="121"/>
  <c r="L5217" i="121"/>
  <c r="P5211" i="121"/>
  <c r="Q5211" i="121"/>
  <c r="L5210" i="121"/>
  <c r="M5209" i="121"/>
  <c r="N5208" i="121"/>
  <c r="P5204" i="121"/>
  <c r="O5197" i="121"/>
  <c r="N5190" i="121"/>
  <c r="P5189" i="121"/>
  <c r="M5183" i="121"/>
  <c r="N5183" i="121"/>
  <c r="O5183" i="121"/>
  <c r="P5183" i="121"/>
  <c r="Q5183" i="121"/>
  <c r="R5183" i="121"/>
  <c r="S5183" i="121"/>
  <c r="P5182" i="121"/>
  <c r="Q5182" i="121"/>
  <c r="R5182" i="121"/>
  <c r="L5182" i="121"/>
  <c r="Q5181" i="121"/>
  <c r="R5181" i="121"/>
  <c r="S5181" i="121"/>
  <c r="M5181" i="121"/>
  <c r="S5180" i="121"/>
  <c r="L5180" i="121"/>
  <c r="Q5147" i="121"/>
  <c r="L5146" i="121"/>
  <c r="M5145" i="121"/>
  <c r="N5144" i="121"/>
  <c r="P5140" i="121"/>
  <c r="O5133" i="121"/>
  <c r="N5126" i="121"/>
  <c r="P5125" i="121"/>
  <c r="M5119" i="121"/>
  <c r="N5119" i="121"/>
  <c r="O5119" i="121"/>
  <c r="P5119" i="121"/>
  <c r="Q5119" i="121"/>
  <c r="R5119" i="121"/>
  <c r="S5119" i="121"/>
  <c r="P5118" i="121"/>
  <c r="Q5118" i="121"/>
  <c r="R5118" i="121"/>
  <c r="L5118" i="121"/>
  <c r="Q5117" i="121"/>
  <c r="R5117" i="121"/>
  <c r="S5117" i="121"/>
  <c r="M5117" i="121"/>
  <c r="R5116" i="121"/>
  <c r="S5116" i="121"/>
  <c r="L5116" i="121"/>
  <c r="Q5090" i="121"/>
  <c r="R5090" i="121"/>
  <c r="L5089" i="121"/>
  <c r="Q5083" i="121"/>
  <c r="L5082" i="121"/>
  <c r="M5081" i="121"/>
  <c r="N5080" i="121"/>
  <c r="P5076" i="121"/>
  <c r="O5069" i="121"/>
  <c r="N5062" i="121"/>
  <c r="L5061" i="121"/>
  <c r="M5055" i="121"/>
  <c r="N5055" i="121"/>
  <c r="O5055" i="121"/>
  <c r="P5055" i="121"/>
  <c r="Q5055" i="121"/>
  <c r="R5055" i="121"/>
  <c r="S5055" i="121"/>
  <c r="P5054" i="121"/>
  <c r="Q5054" i="121"/>
  <c r="R5054" i="121"/>
  <c r="L5054" i="121"/>
  <c r="Q5053" i="121"/>
  <c r="R5053" i="121"/>
  <c r="S5053" i="121"/>
  <c r="M5053" i="121"/>
  <c r="R5052" i="121"/>
  <c r="S5052" i="121"/>
  <c r="L5052" i="121"/>
  <c r="S5040" i="121"/>
  <c r="P5019" i="121"/>
  <c r="Q5019" i="121"/>
  <c r="L5018" i="121"/>
  <c r="M5017" i="121"/>
  <c r="N5016" i="121"/>
  <c r="P5012" i="121"/>
  <c r="O5005" i="121"/>
  <c r="N4998" i="121"/>
  <c r="P4997" i="121"/>
  <c r="M4991" i="121"/>
  <c r="N4991" i="121"/>
  <c r="O4991" i="121"/>
  <c r="P4991" i="121"/>
  <c r="Q4991" i="121"/>
  <c r="R4991" i="121"/>
  <c r="S4991" i="121"/>
  <c r="P4990" i="121"/>
  <c r="Q4990" i="121"/>
  <c r="R4990" i="121"/>
  <c r="L4990" i="121"/>
  <c r="Q4989" i="121"/>
  <c r="R4989" i="121"/>
  <c r="S4989" i="121"/>
  <c r="M4989" i="121"/>
  <c r="R4988" i="121"/>
  <c r="S4988" i="121"/>
  <c r="L4988" i="121"/>
  <c r="S4976" i="121"/>
  <c r="Q4962" i="121"/>
  <c r="R4962" i="121"/>
  <c r="L4961" i="121"/>
  <c r="P4948" i="121"/>
  <c r="O4941" i="121"/>
  <c r="P4934" i="121"/>
  <c r="M4934" i="121"/>
  <c r="N4934" i="121"/>
  <c r="O4934" i="121"/>
  <c r="Q4934" i="121"/>
  <c r="R4934" i="121"/>
  <c r="R4927" i="121"/>
  <c r="O4926" i="121"/>
  <c r="S4926" i="121"/>
  <c r="L4924" i="121"/>
  <c r="Q4921" i="121"/>
  <c r="M4920" i="121"/>
  <c r="O4920" i="121"/>
  <c r="R4920" i="121"/>
  <c r="L4917" i="121"/>
  <c r="N4914" i="121"/>
  <c r="Q4914" i="121"/>
  <c r="N4911" i="121"/>
  <c r="L4910" i="121"/>
  <c r="R4906" i="121"/>
  <c r="S4905" i="121"/>
  <c r="M4904" i="121"/>
  <c r="P4898" i="121"/>
  <c r="Q4894" i="121"/>
  <c r="R4893" i="121"/>
  <c r="O4891" i="121"/>
  <c r="R4889" i="121"/>
  <c r="S4889" i="121"/>
  <c r="L4889" i="121"/>
  <c r="N4889" i="121"/>
  <c r="Q4887" i="121"/>
  <c r="N4884" i="121"/>
  <c r="P4883" i="121"/>
  <c r="S4878" i="121"/>
  <c r="P4876" i="121"/>
  <c r="Q4876" i="121"/>
  <c r="L4876" i="121"/>
  <c r="R4872" i="121"/>
  <c r="S4871" i="121"/>
  <c r="P4870" i="121"/>
  <c r="M4870" i="121"/>
  <c r="N4870" i="121"/>
  <c r="O4870" i="121"/>
  <c r="Q4870" i="121"/>
  <c r="M4864" i="121"/>
  <c r="O4864" i="121"/>
  <c r="Q4864" i="121"/>
  <c r="R4864" i="121"/>
  <c r="S4864" i="121"/>
  <c r="R4859" i="121"/>
  <c r="L4859" i="121"/>
  <c r="N4859" i="121"/>
  <c r="M4801" i="121"/>
  <c r="N4801" i="121"/>
  <c r="O4801" i="121"/>
  <c r="P4801" i="121"/>
  <c r="Q4801" i="121"/>
  <c r="R4801" i="121"/>
  <c r="S4801" i="121"/>
  <c r="N4733" i="121"/>
  <c r="P4733" i="121"/>
  <c r="Q4666" i="121"/>
  <c r="S4666" i="121"/>
  <c r="M4606" i="121"/>
  <c r="O4606" i="121"/>
  <c r="M4545" i="121"/>
  <c r="N4545" i="121"/>
  <c r="O4545" i="121"/>
  <c r="P4545" i="121"/>
  <c r="Q4545" i="121"/>
  <c r="R4545" i="121"/>
  <c r="S4545" i="121"/>
  <c r="L4464" i="121"/>
  <c r="N4464" i="121"/>
  <c r="O4464" i="121"/>
  <c r="M3943" i="121"/>
  <c r="P3943" i="121"/>
  <c r="S5840" i="121"/>
  <c r="L5839" i="121"/>
  <c r="M5838" i="121"/>
  <c r="O5836" i="121"/>
  <c r="P5835" i="121"/>
  <c r="S5832" i="121"/>
  <c r="L5831" i="121"/>
  <c r="M5830" i="121"/>
  <c r="O5828" i="121"/>
  <c r="P5827" i="121"/>
  <c r="S5824" i="121"/>
  <c r="L5823" i="121"/>
  <c r="M5822" i="121"/>
  <c r="N5821" i="121"/>
  <c r="O5820" i="121"/>
  <c r="P5819" i="121"/>
  <c r="Q5818" i="121"/>
  <c r="S5816" i="121"/>
  <c r="L5815" i="121"/>
  <c r="M5814" i="121"/>
  <c r="N5813" i="121"/>
  <c r="O5812" i="121"/>
  <c r="P5811" i="121"/>
  <c r="Q5810" i="121"/>
  <c r="S5808" i="121"/>
  <c r="L5807" i="121"/>
  <c r="M5806" i="121"/>
  <c r="N5805" i="121"/>
  <c r="O5804" i="121"/>
  <c r="P5803" i="121"/>
  <c r="Q5802" i="121"/>
  <c r="S5800" i="121"/>
  <c r="L5799" i="121"/>
  <c r="M5798" i="121"/>
  <c r="N5797" i="121"/>
  <c r="O5796" i="121"/>
  <c r="P5795" i="121"/>
  <c r="Q5794" i="121"/>
  <c r="S5792" i="121"/>
  <c r="L5791" i="121"/>
  <c r="M5790" i="121"/>
  <c r="N5789" i="121"/>
  <c r="O5788" i="121"/>
  <c r="P5787" i="121"/>
  <c r="Q5786" i="121"/>
  <c r="S5784" i="121"/>
  <c r="L5783" i="121"/>
  <c r="M5782" i="121"/>
  <c r="N5781" i="121"/>
  <c r="O5780" i="121"/>
  <c r="P5779" i="121"/>
  <c r="Q5778" i="121"/>
  <c r="S5776" i="121"/>
  <c r="L5775" i="121"/>
  <c r="M5774" i="121"/>
  <c r="N5773" i="121"/>
  <c r="O5772" i="121"/>
  <c r="P5771" i="121"/>
  <c r="Q5770" i="121"/>
  <c r="S5768" i="121"/>
  <c r="L5767" i="121"/>
  <c r="M5766" i="121"/>
  <c r="N5765" i="121"/>
  <c r="O5764" i="121"/>
  <c r="P5763" i="121"/>
  <c r="Q5762" i="121"/>
  <c r="S5760" i="121"/>
  <c r="L5759" i="121"/>
  <c r="M5758" i="121"/>
  <c r="N5757" i="121"/>
  <c r="O5756" i="121"/>
  <c r="P5755" i="121"/>
  <c r="Q5754" i="121"/>
  <c r="S5752" i="121"/>
  <c r="L5751" i="121"/>
  <c r="M5750" i="121"/>
  <c r="N5749" i="121"/>
  <c r="O5748" i="121"/>
  <c r="P5747" i="121"/>
  <c r="Q5746" i="121"/>
  <c r="S5744" i="121"/>
  <c r="L5743" i="121"/>
  <c r="M5742" i="121"/>
  <c r="N5741" i="121"/>
  <c r="O5740" i="121"/>
  <c r="P5739" i="121"/>
  <c r="Q5738" i="121"/>
  <c r="S5736" i="121"/>
  <c r="L5735" i="121"/>
  <c r="M5734" i="121"/>
  <c r="N5733" i="121"/>
  <c r="O5732" i="121"/>
  <c r="P5731" i="121"/>
  <c r="Q5730" i="121"/>
  <c r="S5728" i="121"/>
  <c r="L5727" i="121"/>
  <c r="M5726" i="121"/>
  <c r="N5725" i="121"/>
  <c r="O5724" i="121"/>
  <c r="P5723" i="121"/>
  <c r="Q5722" i="121"/>
  <c r="S5720" i="121"/>
  <c r="L5719" i="121"/>
  <c r="M5718" i="121"/>
  <c r="N5717" i="121"/>
  <c r="O5716" i="121"/>
  <c r="P5715" i="121"/>
  <c r="Q5714" i="121"/>
  <c r="S5712" i="121"/>
  <c r="L5711" i="121"/>
  <c r="M5710" i="121"/>
  <c r="N5709" i="121"/>
  <c r="O5708" i="121"/>
  <c r="P5707" i="121"/>
  <c r="Q5706" i="121"/>
  <c r="S5704" i="121"/>
  <c r="L5703" i="121"/>
  <c r="M5702" i="121"/>
  <c r="N5701" i="121"/>
  <c r="O5700" i="121"/>
  <c r="P5699" i="121"/>
  <c r="Q5698" i="121"/>
  <c r="S5696" i="121"/>
  <c r="L5695" i="121"/>
  <c r="M5694" i="121"/>
  <c r="N5693" i="121"/>
  <c r="O5692" i="121"/>
  <c r="P5691" i="121"/>
  <c r="Q5690" i="121"/>
  <c r="S5688" i="121"/>
  <c r="L5687" i="121"/>
  <c r="M5686" i="121"/>
  <c r="N5685" i="121"/>
  <c r="O5684" i="121"/>
  <c r="P5683" i="121"/>
  <c r="Q5682" i="121"/>
  <c r="S5680" i="121"/>
  <c r="L5679" i="121"/>
  <c r="M5678" i="121"/>
  <c r="N5677" i="121"/>
  <c r="O5676" i="121"/>
  <c r="P5675" i="121"/>
  <c r="Q5674" i="121"/>
  <c r="S5672" i="121"/>
  <c r="L5671" i="121"/>
  <c r="M5670" i="121"/>
  <c r="N5669" i="121"/>
  <c r="O5668" i="121"/>
  <c r="P5667" i="121"/>
  <c r="Q5666" i="121"/>
  <c r="S5664" i="121"/>
  <c r="L5663" i="121"/>
  <c r="M5662" i="121"/>
  <c r="N5661" i="121"/>
  <c r="O5660" i="121"/>
  <c r="P5659" i="121"/>
  <c r="Q5658" i="121"/>
  <c r="S5656" i="121"/>
  <c r="L5655" i="121"/>
  <c r="M5654" i="121"/>
  <c r="N5653" i="121"/>
  <c r="O5652" i="121"/>
  <c r="P5651" i="121"/>
  <c r="Q5650" i="121"/>
  <c r="S5648" i="121"/>
  <c r="L5647" i="121"/>
  <c r="M5646" i="121"/>
  <c r="N5645" i="121"/>
  <c r="O5644" i="121"/>
  <c r="P5643" i="121"/>
  <c r="Q5642" i="121"/>
  <c r="S5640" i="121"/>
  <c r="L5639" i="121"/>
  <c r="M5638" i="121"/>
  <c r="N5637" i="121"/>
  <c r="O5636" i="121"/>
  <c r="P5635" i="121"/>
  <c r="Q5634" i="121"/>
  <c r="S5632" i="121"/>
  <c r="L5631" i="121"/>
  <c r="M5630" i="121"/>
  <c r="N5629" i="121"/>
  <c r="O5628" i="121"/>
  <c r="P5627" i="121"/>
  <c r="Q5626" i="121"/>
  <c r="S5624" i="121"/>
  <c r="L5623" i="121"/>
  <c r="M5622" i="121"/>
  <c r="N5621" i="121"/>
  <c r="O5620" i="121"/>
  <c r="P5619" i="121"/>
  <c r="Q5618" i="121"/>
  <c r="S5616" i="121"/>
  <c r="N5613" i="121"/>
  <c r="O5612" i="121"/>
  <c r="P5611" i="121"/>
  <c r="Q5610" i="121"/>
  <c r="S5608" i="121"/>
  <c r="L5607" i="121"/>
  <c r="M5606" i="121"/>
  <c r="N5605" i="121"/>
  <c r="O5604" i="121"/>
  <c r="P5603" i="121"/>
  <c r="Q5602" i="121"/>
  <c r="S5600" i="121"/>
  <c r="L5599" i="121"/>
  <c r="M5598" i="121"/>
  <c r="N5597" i="121"/>
  <c r="O5596" i="121"/>
  <c r="P5595" i="121"/>
  <c r="Q5594" i="121"/>
  <c r="S5592" i="121"/>
  <c r="L5591" i="121"/>
  <c r="M5590" i="121"/>
  <c r="N5589" i="121"/>
  <c r="O5588" i="121"/>
  <c r="P5587" i="121"/>
  <c r="Q5586" i="121"/>
  <c r="S5584" i="121"/>
  <c r="L5583" i="121"/>
  <c r="M5582" i="121"/>
  <c r="N5581" i="121"/>
  <c r="O5580" i="121"/>
  <c r="P5579" i="121"/>
  <c r="Q5578" i="121"/>
  <c r="S5576" i="121"/>
  <c r="L5575" i="121"/>
  <c r="M5574" i="121"/>
  <c r="N5573" i="121"/>
  <c r="O5572" i="121"/>
  <c r="P5571" i="121"/>
  <c r="Q5570" i="121"/>
  <c r="S5568" i="121"/>
  <c r="L5567" i="121"/>
  <c r="M5566" i="121"/>
  <c r="N5565" i="121"/>
  <c r="O5564" i="121"/>
  <c r="P5563" i="121"/>
  <c r="Q5562" i="121"/>
  <c r="S5560" i="121"/>
  <c r="L5559" i="121"/>
  <c r="M5558" i="121"/>
  <c r="N5557" i="121"/>
  <c r="O5556" i="121"/>
  <c r="P5555" i="121"/>
  <c r="Q5554" i="121"/>
  <c r="S5552" i="121"/>
  <c r="L5551" i="121"/>
  <c r="M5550" i="121"/>
  <c r="N5549" i="121"/>
  <c r="O5548" i="121"/>
  <c r="P5547" i="121"/>
  <c r="Q5546" i="121"/>
  <c r="S5544" i="121"/>
  <c r="L5543" i="121"/>
  <c r="M5542" i="121"/>
  <c r="N5541" i="121"/>
  <c r="O5540" i="121"/>
  <c r="P5539" i="121"/>
  <c r="Q5538" i="121"/>
  <c r="S5536" i="121"/>
  <c r="L5535" i="121"/>
  <c r="M5534" i="121"/>
  <c r="N5533" i="121"/>
  <c r="O5532" i="121"/>
  <c r="P5531" i="121"/>
  <c r="Q5530" i="121"/>
  <c r="S5528" i="121"/>
  <c r="L5527" i="121"/>
  <c r="M5526" i="121"/>
  <c r="N5525" i="121"/>
  <c r="O5524" i="121"/>
  <c r="P5523" i="121"/>
  <c r="Q5522" i="121"/>
  <c r="S5520" i="121"/>
  <c r="L5519" i="121"/>
  <c r="M5518" i="121"/>
  <c r="N5517" i="121"/>
  <c r="O5516" i="121"/>
  <c r="P5515" i="121"/>
  <c r="Q5514" i="121"/>
  <c r="S5512" i="121"/>
  <c r="L5511" i="121"/>
  <c r="M5510" i="121"/>
  <c r="N5509" i="121"/>
  <c r="O5508" i="121"/>
  <c r="P5507" i="121"/>
  <c r="Q5506" i="121"/>
  <c r="S5504" i="121"/>
  <c r="L5503" i="121"/>
  <c r="M5502" i="121"/>
  <c r="N5501" i="121"/>
  <c r="O5500" i="121"/>
  <c r="Q5498" i="121"/>
  <c r="S5496" i="121"/>
  <c r="L5495" i="121"/>
  <c r="M5494" i="121"/>
  <c r="N5493" i="121"/>
  <c r="O5492" i="121"/>
  <c r="P5491" i="121"/>
  <c r="Q5490" i="121"/>
  <c r="S5488" i="121"/>
  <c r="L5487" i="121"/>
  <c r="M5486" i="121"/>
  <c r="N5485" i="121"/>
  <c r="O5484" i="121"/>
  <c r="P5483" i="121"/>
  <c r="Q5482" i="121"/>
  <c r="S5480" i="121"/>
  <c r="L5479" i="121"/>
  <c r="M5478" i="121"/>
  <c r="N5477" i="121"/>
  <c r="O5476" i="121"/>
  <c r="P5475" i="121"/>
  <c r="Q5474" i="121"/>
  <c r="S5472" i="121"/>
  <c r="L5471" i="121"/>
  <c r="M5470" i="121"/>
  <c r="N5469" i="121"/>
  <c r="O5468" i="121"/>
  <c r="P5467" i="121"/>
  <c r="Q5466" i="121"/>
  <c r="S5464" i="121"/>
  <c r="L5463" i="121"/>
  <c r="M5462" i="121"/>
  <c r="N5461" i="121"/>
  <c r="O5460" i="121"/>
  <c r="P5459" i="121"/>
  <c r="Q5458" i="121"/>
  <c r="S5456" i="121"/>
  <c r="L5455" i="121"/>
  <c r="M5454" i="121"/>
  <c r="N5453" i="121"/>
  <c r="O5452" i="121"/>
  <c r="P5451" i="121"/>
  <c r="Q5450" i="121"/>
  <c r="S5448" i="121"/>
  <c r="L5447" i="121"/>
  <c r="M5446" i="121"/>
  <c r="N5445" i="121"/>
  <c r="O5444" i="121"/>
  <c r="P5443" i="121"/>
  <c r="Q5442" i="121"/>
  <c r="S5440" i="121"/>
  <c r="N5437" i="121"/>
  <c r="O5436" i="121"/>
  <c r="P5435" i="121"/>
  <c r="P5434" i="121"/>
  <c r="P5433" i="121"/>
  <c r="O5428" i="121"/>
  <c r="O5427" i="121"/>
  <c r="O5426" i="121"/>
  <c r="O5425" i="121"/>
  <c r="N5421" i="121"/>
  <c r="N5420" i="121"/>
  <c r="N5419" i="121"/>
  <c r="N5418" i="121"/>
  <c r="N5417" i="121"/>
  <c r="L5416" i="121"/>
  <c r="N5415" i="121"/>
  <c r="M5408" i="121"/>
  <c r="M5407" i="121"/>
  <c r="N5406" i="121"/>
  <c r="O5405" i="121"/>
  <c r="P5404" i="121"/>
  <c r="Q5403" i="121"/>
  <c r="L5402" i="121"/>
  <c r="R5402" i="121"/>
  <c r="L5401" i="121"/>
  <c r="S5401" i="121"/>
  <c r="N5378" i="121"/>
  <c r="N5374" i="121"/>
  <c r="O5374" i="121"/>
  <c r="S5374" i="121"/>
  <c r="R5372" i="121"/>
  <c r="L5368" i="121"/>
  <c r="Q5365" i="121"/>
  <c r="P5364" i="121"/>
  <c r="Q5364" i="121"/>
  <c r="M5364" i="121"/>
  <c r="L5362" i="121"/>
  <c r="P5362" i="121"/>
  <c r="R5357" i="121"/>
  <c r="P5357" i="121"/>
  <c r="P5331" i="121"/>
  <c r="Q5331" i="121"/>
  <c r="L5330" i="121"/>
  <c r="M5329" i="121"/>
  <c r="P5324" i="121"/>
  <c r="O5317" i="121"/>
  <c r="N5310" i="121"/>
  <c r="P5309" i="121"/>
  <c r="M5303" i="121"/>
  <c r="N5303" i="121"/>
  <c r="O5303" i="121"/>
  <c r="P5303" i="121"/>
  <c r="Q5303" i="121"/>
  <c r="R5303" i="121"/>
  <c r="S5303" i="121"/>
  <c r="P5302" i="121"/>
  <c r="Q5302" i="121"/>
  <c r="R5302" i="121"/>
  <c r="L5302" i="121"/>
  <c r="Q5301" i="121"/>
  <c r="R5301" i="121"/>
  <c r="S5301" i="121"/>
  <c r="M5301" i="121"/>
  <c r="S5300" i="121"/>
  <c r="L5300" i="121"/>
  <c r="L5299" i="121"/>
  <c r="M5299" i="121"/>
  <c r="M5298" i="121"/>
  <c r="N5298" i="121"/>
  <c r="N5297" i="121"/>
  <c r="O5297" i="121"/>
  <c r="O5296" i="121"/>
  <c r="P5296" i="121"/>
  <c r="P5267" i="121"/>
  <c r="Q5267" i="121"/>
  <c r="L5266" i="121"/>
  <c r="M5265" i="121"/>
  <c r="N5264" i="121"/>
  <c r="P5260" i="121"/>
  <c r="O5253" i="121"/>
  <c r="M5246" i="121"/>
  <c r="N5246" i="121"/>
  <c r="P5245" i="121"/>
  <c r="M5239" i="121"/>
  <c r="N5239" i="121"/>
  <c r="O5239" i="121"/>
  <c r="P5239" i="121"/>
  <c r="Q5239" i="121"/>
  <c r="R5239" i="121"/>
  <c r="S5239" i="121"/>
  <c r="P5238" i="121"/>
  <c r="Q5238" i="121"/>
  <c r="R5238" i="121"/>
  <c r="L5238" i="121"/>
  <c r="Q5237" i="121"/>
  <c r="R5237" i="121"/>
  <c r="S5237" i="121"/>
  <c r="M5237" i="121"/>
  <c r="S5236" i="121"/>
  <c r="L5236" i="121"/>
  <c r="R5210" i="121"/>
  <c r="L5209" i="121"/>
  <c r="Q5203" i="121"/>
  <c r="L5202" i="121"/>
  <c r="M5201" i="121"/>
  <c r="P5196" i="121"/>
  <c r="O5189" i="121"/>
  <c r="M5182" i="121"/>
  <c r="N5182" i="121"/>
  <c r="P5181" i="121"/>
  <c r="M5175" i="121"/>
  <c r="N5175" i="121"/>
  <c r="O5175" i="121"/>
  <c r="P5175" i="121"/>
  <c r="Q5175" i="121"/>
  <c r="R5175" i="121"/>
  <c r="S5175" i="121"/>
  <c r="P5174" i="121"/>
  <c r="Q5174" i="121"/>
  <c r="R5174" i="121"/>
  <c r="L5174" i="121"/>
  <c r="Q5173" i="121"/>
  <c r="R5173" i="121"/>
  <c r="S5173" i="121"/>
  <c r="M5173" i="121"/>
  <c r="R5172" i="121"/>
  <c r="S5172" i="121"/>
  <c r="L5172" i="121"/>
  <c r="Q5139" i="121"/>
  <c r="L5138" i="121"/>
  <c r="P5132" i="121"/>
  <c r="O5125" i="121"/>
  <c r="N5118" i="121"/>
  <c r="P5117" i="121"/>
  <c r="M5111" i="121"/>
  <c r="N5111" i="121"/>
  <c r="O5111" i="121"/>
  <c r="P5111" i="121"/>
  <c r="Q5111" i="121"/>
  <c r="R5111" i="121"/>
  <c r="S5111" i="121"/>
  <c r="P5110" i="121"/>
  <c r="Q5110" i="121"/>
  <c r="R5110" i="121"/>
  <c r="L5110" i="121"/>
  <c r="Q5109" i="121"/>
  <c r="R5109" i="121"/>
  <c r="S5109" i="121"/>
  <c r="M5109" i="121"/>
  <c r="R5108" i="121"/>
  <c r="S5108" i="121"/>
  <c r="L5108" i="121"/>
  <c r="P5075" i="121"/>
  <c r="Q5075" i="121"/>
  <c r="L5074" i="121"/>
  <c r="M5073" i="121"/>
  <c r="P5068" i="121"/>
  <c r="O5061" i="121"/>
  <c r="M5047" i="121"/>
  <c r="N5047" i="121"/>
  <c r="O5047" i="121"/>
  <c r="P5047" i="121"/>
  <c r="Q5047" i="121"/>
  <c r="R5047" i="121"/>
  <c r="S5047" i="121"/>
  <c r="P5046" i="121"/>
  <c r="Q5046" i="121"/>
  <c r="R5046" i="121"/>
  <c r="L5046" i="121"/>
  <c r="Q5045" i="121"/>
  <c r="R5045" i="121"/>
  <c r="S5045" i="121"/>
  <c r="M5045" i="121"/>
  <c r="R5044" i="121"/>
  <c r="S5044" i="121"/>
  <c r="L5044" i="121"/>
  <c r="P5011" i="121"/>
  <c r="Q5011" i="121"/>
  <c r="L5010" i="121"/>
  <c r="M5009" i="121"/>
  <c r="N5008" i="121"/>
  <c r="P5004" i="121"/>
  <c r="O4997" i="121"/>
  <c r="M4983" i="121"/>
  <c r="N4983" i="121"/>
  <c r="O4983" i="121"/>
  <c r="P4983" i="121"/>
  <c r="Q4983" i="121"/>
  <c r="R4983" i="121"/>
  <c r="S4983" i="121"/>
  <c r="P4982" i="121"/>
  <c r="Q4982" i="121"/>
  <c r="R4982" i="121"/>
  <c r="L4982" i="121"/>
  <c r="Q4981" i="121"/>
  <c r="R4981" i="121"/>
  <c r="S4981" i="121"/>
  <c r="M4981" i="121"/>
  <c r="R4980" i="121"/>
  <c r="S4980" i="121"/>
  <c r="L4980" i="121"/>
  <c r="P4940" i="121"/>
  <c r="Q4933" i="121"/>
  <c r="M4933" i="121"/>
  <c r="N4933" i="121"/>
  <c r="O4933" i="121"/>
  <c r="P4933" i="121"/>
  <c r="R4933" i="121"/>
  <c r="O4929" i="121"/>
  <c r="O4925" i="121"/>
  <c r="S4925" i="121"/>
  <c r="N4919" i="121"/>
  <c r="R4919" i="121"/>
  <c r="L4913" i="121"/>
  <c r="N4913" i="121"/>
  <c r="Q4913" i="121"/>
  <c r="S4911" i="121"/>
  <c r="N4910" i="121"/>
  <c r="R4905" i="121"/>
  <c r="M4903" i="121"/>
  <c r="P4897" i="121"/>
  <c r="L4896" i="121"/>
  <c r="L4882" i="121"/>
  <c r="Q4882" i="121"/>
  <c r="R4882" i="121"/>
  <c r="M4882" i="121"/>
  <c r="S4877" i="121"/>
  <c r="O4875" i="121"/>
  <c r="P4875" i="121"/>
  <c r="Q4875" i="121"/>
  <c r="L4875" i="121"/>
  <c r="R4871" i="121"/>
  <c r="Q4869" i="121"/>
  <c r="M4869" i="121"/>
  <c r="N4869" i="121"/>
  <c r="O4869" i="121"/>
  <c r="P4869" i="121"/>
  <c r="N4866" i="121"/>
  <c r="O4852" i="121"/>
  <c r="Q4852" i="121"/>
  <c r="O4794" i="121"/>
  <c r="Q4794" i="121"/>
  <c r="S4794" i="121"/>
  <c r="M4734" i="121"/>
  <c r="O4734" i="121"/>
  <c r="P4667" i="121"/>
  <c r="R4667" i="121"/>
  <c r="L4607" i="121"/>
  <c r="N4607" i="121"/>
  <c r="Q4538" i="121"/>
  <c r="S4538" i="121"/>
  <c r="O4483" i="121"/>
  <c r="Q4483" i="121"/>
  <c r="L4440" i="121"/>
  <c r="N4440" i="121"/>
  <c r="O4440" i="121"/>
  <c r="Q4440" i="121"/>
  <c r="R4440" i="121"/>
  <c r="S4440" i="121"/>
  <c r="R5840" i="121"/>
  <c r="N5836" i="121"/>
  <c r="R5832" i="121"/>
  <c r="N5828" i="121"/>
  <c r="R5824" i="121"/>
  <c r="M5821" i="121"/>
  <c r="N5820" i="121"/>
  <c r="P5818" i="121"/>
  <c r="R5816" i="121"/>
  <c r="M5813" i="121"/>
  <c r="N5812" i="121"/>
  <c r="P5810" i="121"/>
  <c r="R5808" i="121"/>
  <c r="M5805" i="121"/>
  <c r="N5804" i="121"/>
  <c r="P5802" i="121"/>
  <c r="R5800" i="121"/>
  <c r="M5797" i="121"/>
  <c r="N5796" i="121"/>
  <c r="P5794" i="121"/>
  <c r="R5792" i="121"/>
  <c r="M5789" i="121"/>
  <c r="N5788" i="121"/>
  <c r="P5786" i="121"/>
  <c r="R5784" i="121"/>
  <c r="M5781" i="121"/>
  <c r="N5780" i="121"/>
  <c r="P5778" i="121"/>
  <c r="R5776" i="121"/>
  <c r="M5773" i="121"/>
  <c r="N5772" i="121"/>
  <c r="P5770" i="121"/>
  <c r="R5768" i="121"/>
  <c r="M5765" i="121"/>
  <c r="N5764" i="121"/>
  <c r="P5762" i="121"/>
  <c r="R5760" i="121"/>
  <c r="M5757" i="121"/>
  <c r="N5756" i="121"/>
  <c r="P5754" i="121"/>
  <c r="R5752" i="121"/>
  <c r="M5749" i="121"/>
  <c r="N5748" i="121"/>
  <c r="P5746" i="121"/>
  <c r="R5744" i="121"/>
  <c r="M5741" i="121"/>
  <c r="N5740" i="121"/>
  <c r="P5738" i="121"/>
  <c r="R5736" i="121"/>
  <c r="M5733" i="121"/>
  <c r="N5732" i="121"/>
  <c r="P5730" i="121"/>
  <c r="R5728" i="121"/>
  <c r="M5725" i="121"/>
  <c r="N5724" i="121"/>
  <c r="P5722" i="121"/>
  <c r="R5720" i="121"/>
  <c r="M5717" i="121"/>
  <c r="N5716" i="121"/>
  <c r="P5714" i="121"/>
  <c r="R5712" i="121"/>
  <c r="M5709" i="121"/>
  <c r="N5708" i="121"/>
  <c r="P5706" i="121"/>
  <c r="R5704" i="121"/>
  <c r="M5701" i="121"/>
  <c r="N5700" i="121"/>
  <c r="P5698" i="121"/>
  <c r="R5696" i="121"/>
  <c r="M5693" i="121"/>
  <c r="N5692" i="121"/>
  <c r="P5690" i="121"/>
  <c r="R5688" i="121"/>
  <c r="M5685" i="121"/>
  <c r="N5684" i="121"/>
  <c r="P5682" i="121"/>
  <c r="R5680" i="121"/>
  <c r="M5677" i="121"/>
  <c r="N5676" i="121"/>
  <c r="P5674" i="121"/>
  <c r="R5672" i="121"/>
  <c r="M5669" i="121"/>
  <c r="N5668" i="121"/>
  <c r="P5666" i="121"/>
  <c r="R5664" i="121"/>
  <c r="M5661" i="121"/>
  <c r="N5660" i="121"/>
  <c r="P5658" i="121"/>
  <c r="R5656" i="121"/>
  <c r="M5653" i="121"/>
  <c r="N5652" i="121"/>
  <c r="P5650" i="121"/>
  <c r="R5648" i="121"/>
  <c r="M5645" i="121"/>
  <c r="N5644" i="121"/>
  <c r="P5642" i="121"/>
  <c r="R5640" i="121"/>
  <c r="M5637" i="121"/>
  <c r="N5636" i="121"/>
  <c r="P5634" i="121"/>
  <c r="R5632" i="121"/>
  <c r="M5629" i="121"/>
  <c r="N5628" i="121"/>
  <c r="P5626" i="121"/>
  <c r="R5624" i="121"/>
  <c r="M5621" i="121"/>
  <c r="N5620" i="121"/>
  <c r="P5618" i="121"/>
  <c r="R5616" i="121"/>
  <c r="S5615" i="121"/>
  <c r="L5614" i="121"/>
  <c r="M5613" i="121"/>
  <c r="N5612" i="121"/>
  <c r="P5610" i="121"/>
  <c r="R5608" i="121"/>
  <c r="M5605" i="121"/>
  <c r="N5604" i="121"/>
  <c r="P5602" i="121"/>
  <c r="R5600" i="121"/>
  <c r="M5597" i="121"/>
  <c r="N5596" i="121"/>
  <c r="P5594" i="121"/>
  <c r="R5592" i="121"/>
  <c r="M5589" i="121"/>
  <c r="N5588" i="121"/>
  <c r="P5586" i="121"/>
  <c r="R5584" i="121"/>
  <c r="M5581" i="121"/>
  <c r="N5580" i="121"/>
  <c r="P5578" i="121"/>
  <c r="R5576" i="121"/>
  <c r="M5573" i="121"/>
  <c r="N5572" i="121"/>
  <c r="P5570" i="121"/>
  <c r="R5568" i="121"/>
  <c r="M5565" i="121"/>
  <c r="N5564" i="121"/>
  <c r="P5562" i="121"/>
  <c r="R5560" i="121"/>
  <c r="M5557" i="121"/>
  <c r="N5556" i="121"/>
  <c r="P5554" i="121"/>
  <c r="R5552" i="121"/>
  <c r="M5549" i="121"/>
  <c r="N5548" i="121"/>
  <c r="P5546" i="121"/>
  <c r="R5544" i="121"/>
  <c r="M5541" i="121"/>
  <c r="N5540" i="121"/>
  <c r="P5538" i="121"/>
  <c r="R5536" i="121"/>
  <c r="M5533" i="121"/>
  <c r="N5532" i="121"/>
  <c r="P5530" i="121"/>
  <c r="R5528" i="121"/>
  <c r="M5525" i="121"/>
  <c r="N5524" i="121"/>
  <c r="P5522" i="121"/>
  <c r="R5520" i="121"/>
  <c r="M5517" i="121"/>
  <c r="N5516" i="121"/>
  <c r="P5514" i="121"/>
  <c r="R5512" i="121"/>
  <c r="M5509" i="121"/>
  <c r="N5508" i="121"/>
  <c r="P5506" i="121"/>
  <c r="R5504" i="121"/>
  <c r="M5501" i="121"/>
  <c r="P5498" i="121"/>
  <c r="R5496" i="121"/>
  <c r="M5493" i="121"/>
  <c r="O5491" i="121"/>
  <c r="P5490" i="121"/>
  <c r="R5488" i="121"/>
  <c r="M5485" i="121"/>
  <c r="O5483" i="121"/>
  <c r="P5482" i="121"/>
  <c r="R5480" i="121"/>
  <c r="S5479" i="121"/>
  <c r="L5478" i="121"/>
  <c r="M5477" i="121"/>
  <c r="O5475" i="121"/>
  <c r="P5474" i="121"/>
  <c r="R5472" i="121"/>
  <c r="M5469" i="121"/>
  <c r="O5467" i="121"/>
  <c r="P5466" i="121"/>
  <c r="R5464" i="121"/>
  <c r="S5463" i="121"/>
  <c r="L5462" i="121"/>
  <c r="M5461" i="121"/>
  <c r="O5459" i="121"/>
  <c r="P5458" i="121"/>
  <c r="R5456" i="121"/>
  <c r="M5453" i="121"/>
  <c r="O5451" i="121"/>
  <c r="P5450" i="121"/>
  <c r="R5448" i="121"/>
  <c r="S5447" i="121"/>
  <c r="M5445" i="121"/>
  <c r="O5443" i="121"/>
  <c r="P5442" i="121"/>
  <c r="R5440" i="121"/>
  <c r="S5439" i="121"/>
  <c r="L5438" i="121"/>
  <c r="M5437" i="121"/>
  <c r="O5435" i="121"/>
  <c r="O5434" i="121"/>
  <c r="O5433" i="121"/>
  <c r="O5431" i="121"/>
  <c r="L5424" i="121"/>
  <c r="M5416" i="121"/>
  <c r="M5415" i="121"/>
  <c r="N5414" i="121"/>
  <c r="O5413" i="121"/>
  <c r="P5412" i="121"/>
  <c r="Q5411" i="121"/>
  <c r="R5410" i="121"/>
  <c r="L5409" i="121"/>
  <c r="S5409" i="121"/>
  <c r="R5393" i="121"/>
  <c r="O5375" i="121"/>
  <c r="Q5371" i="121"/>
  <c r="R5371" i="121"/>
  <c r="N5371" i="121"/>
  <c r="Q5369" i="121"/>
  <c r="N5368" i="121"/>
  <c r="P5365" i="121"/>
  <c r="L5365" i="121"/>
  <c r="M5362" i="121"/>
  <c r="R5362" i="121"/>
  <c r="N5357" i="121"/>
  <c r="O5357" i="121"/>
  <c r="Q5355" i="121"/>
  <c r="R5355" i="121"/>
  <c r="S5355" i="121"/>
  <c r="N5355" i="121"/>
  <c r="O5355" i="121"/>
  <c r="O5352" i="121"/>
  <c r="P5352" i="121"/>
  <c r="S5337" i="121"/>
  <c r="L5336" i="121"/>
  <c r="Q5330" i="121"/>
  <c r="R5330" i="121"/>
  <c r="L5329" i="121"/>
  <c r="M5328" i="121"/>
  <c r="P5323" i="121"/>
  <c r="Q5323" i="121"/>
  <c r="L5322" i="121"/>
  <c r="M5321" i="121"/>
  <c r="N5320" i="121"/>
  <c r="P5316" i="121"/>
  <c r="N5309" i="121"/>
  <c r="O5309" i="121"/>
  <c r="M5302" i="121"/>
  <c r="N5302" i="121"/>
  <c r="P5301" i="121"/>
  <c r="M5295" i="121"/>
  <c r="N5295" i="121"/>
  <c r="O5295" i="121"/>
  <c r="P5295" i="121"/>
  <c r="Q5295" i="121"/>
  <c r="R5295" i="121"/>
  <c r="S5295" i="121"/>
  <c r="P5294" i="121"/>
  <c r="Q5294" i="121"/>
  <c r="R5294" i="121"/>
  <c r="L5294" i="121"/>
  <c r="Q5293" i="121"/>
  <c r="R5293" i="121"/>
  <c r="S5293" i="121"/>
  <c r="M5293" i="121"/>
  <c r="S5292" i="121"/>
  <c r="L5292" i="121"/>
  <c r="L5291" i="121"/>
  <c r="M5291" i="121"/>
  <c r="M5290" i="121"/>
  <c r="N5290" i="121"/>
  <c r="N5289" i="121"/>
  <c r="O5289" i="121"/>
  <c r="O5288" i="121"/>
  <c r="P5288" i="121"/>
  <c r="S5280" i="121"/>
  <c r="S5273" i="121"/>
  <c r="L5272" i="121"/>
  <c r="Q5266" i="121"/>
  <c r="R5266" i="121"/>
  <c r="L5265" i="121"/>
  <c r="P5259" i="121"/>
  <c r="Q5259" i="121"/>
  <c r="L5258" i="121"/>
  <c r="M5257" i="121"/>
  <c r="N5256" i="121"/>
  <c r="P5252" i="121"/>
  <c r="N5245" i="121"/>
  <c r="O5245" i="121"/>
  <c r="M5238" i="121"/>
  <c r="N5238" i="121"/>
  <c r="P5237" i="121"/>
  <c r="M5231" i="121"/>
  <c r="N5231" i="121"/>
  <c r="O5231" i="121"/>
  <c r="P5231" i="121"/>
  <c r="Q5231" i="121"/>
  <c r="R5231" i="121"/>
  <c r="S5231" i="121"/>
  <c r="P5230" i="121"/>
  <c r="Q5230" i="121"/>
  <c r="R5230" i="121"/>
  <c r="L5230" i="121"/>
  <c r="Q5229" i="121"/>
  <c r="R5229" i="121"/>
  <c r="S5229" i="121"/>
  <c r="M5229" i="121"/>
  <c r="S5228" i="121"/>
  <c r="L5228" i="121"/>
  <c r="P5195" i="121"/>
  <c r="Q5195" i="121"/>
  <c r="L5194" i="121"/>
  <c r="M5193" i="121"/>
  <c r="N5192" i="121"/>
  <c r="P5188" i="121"/>
  <c r="N5181" i="121"/>
  <c r="O5181" i="121"/>
  <c r="N5174" i="121"/>
  <c r="P5173" i="121"/>
  <c r="M5167" i="121"/>
  <c r="N5167" i="121"/>
  <c r="O5167" i="121"/>
  <c r="P5167" i="121"/>
  <c r="Q5167" i="121"/>
  <c r="R5167" i="121"/>
  <c r="S5167" i="121"/>
  <c r="P5166" i="121"/>
  <c r="Q5166" i="121"/>
  <c r="R5166" i="121"/>
  <c r="L5166" i="121"/>
  <c r="Q5165" i="121"/>
  <c r="R5165" i="121"/>
  <c r="S5165" i="121"/>
  <c r="M5165" i="121"/>
  <c r="R5164" i="121"/>
  <c r="S5164" i="121"/>
  <c r="L5164" i="121"/>
  <c r="P5131" i="121"/>
  <c r="Q5131" i="121"/>
  <c r="L5130" i="121"/>
  <c r="M5129" i="121"/>
  <c r="N5128" i="121"/>
  <c r="P5124" i="121"/>
  <c r="N5117" i="121"/>
  <c r="O5117" i="121"/>
  <c r="M5110" i="121"/>
  <c r="N5110" i="121"/>
  <c r="P5109" i="121"/>
  <c r="M5103" i="121"/>
  <c r="N5103" i="121"/>
  <c r="O5103" i="121"/>
  <c r="P5103" i="121"/>
  <c r="Q5103" i="121"/>
  <c r="R5103" i="121"/>
  <c r="S5103" i="121"/>
  <c r="P5102" i="121"/>
  <c r="Q5102" i="121"/>
  <c r="R5102" i="121"/>
  <c r="L5102" i="121"/>
  <c r="Q5101" i="121"/>
  <c r="R5101" i="121"/>
  <c r="S5101" i="121"/>
  <c r="M5101" i="121"/>
  <c r="R5100" i="121"/>
  <c r="S5100" i="121"/>
  <c r="L5100" i="121"/>
  <c r="S5088" i="121"/>
  <c r="R5074" i="121"/>
  <c r="L5073" i="121"/>
  <c r="P5067" i="121"/>
  <c r="Q5067" i="121"/>
  <c r="L5066" i="121"/>
  <c r="M5065" i="121"/>
  <c r="N5064" i="121"/>
  <c r="P5060" i="121"/>
  <c r="N5053" i="121"/>
  <c r="O5053" i="121"/>
  <c r="M5046" i="121"/>
  <c r="N5046" i="121"/>
  <c r="P5045" i="121"/>
  <c r="M5039" i="121"/>
  <c r="N5039" i="121"/>
  <c r="O5039" i="121"/>
  <c r="P5039" i="121"/>
  <c r="Q5039" i="121"/>
  <c r="R5039" i="121"/>
  <c r="S5039" i="121"/>
  <c r="P5038" i="121"/>
  <c r="Q5038" i="121"/>
  <c r="R5038" i="121"/>
  <c r="L5038" i="121"/>
  <c r="Q5037" i="121"/>
  <c r="R5037" i="121"/>
  <c r="S5037" i="121"/>
  <c r="M5037" i="121"/>
  <c r="R5036" i="121"/>
  <c r="S5036" i="121"/>
  <c r="L5036" i="121"/>
  <c r="Q5010" i="121"/>
  <c r="R5010" i="121"/>
  <c r="L5009" i="121"/>
  <c r="M5008" i="121"/>
  <c r="P5003" i="121"/>
  <c r="Q5003" i="121"/>
  <c r="L5002" i="121"/>
  <c r="M5001" i="121"/>
  <c r="N5000" i="121"/>
  <c r="P4996" i="121"/>
  <c r="N4989" i="121"/>
  <c r="O4989" i="121"/>
  <c r="M4982" i="121"/>
  <c r="N4982" i="121"/>
  <c r="P4981" i="121"/>
  <c r="M4975" i="121"/>
  <c r="N4975" i="121"/>
  <c r="O4975" i="121"/>
  <c r="P4975" i="121"/>
  <c r="Q4975" i="121"/>
  <c r="R4975" i="121"/>
  <c r="S4975" i="121"/>
  <c r="P4974" i="121"/>
  <c r="Q4974" i="121"/>
  <c r="R4974" i="121"/>
  <c r="L4974" i="121"/>
  <c r="Q4973" i="121"/>
  <c r="R4973" i="121"/>
  <c r="S4973" i="121"/>
  <c r="M4973" i="121"/>
  <c r="R4972" i="121"/>
  <c r="S4972" i="121"/>
  <c r="L4972" i="121"/>
  <c r="P4939" i="121"/>
  <c r="Q4939" i="121"/>
  <c r="L4938" i="121"/>
  <c r="M4937" i="121"/>
  <c r="R4932" i="121"/>
  <c r="M4932" i="121"/>
  <c r="N4932" i="121"/>
  <c r="O4932" i="121"/>
  <c r="P4932" i="121"/>
  <c r="Q4932" i="121"/>
  <c r="L4929" i="121"/>
  <c r="M4928" i="121"/>
  <c r="O4924" i="121"/>
  <c r="S4924" i="121"/>
  <c r="N4922" i="121"/>
  <c r="N4918" i="121"/>
  <c r="R4918" i="121"/>
  <c r="M4915" i="121"/>
  <c r="P4913" i="121"/>
  <c r="M4912" i="121"/>
  <c r="Q4912" i="121"/>
  <c r="S4910" i="121"/>
  <c r="M4906" i="121"/>
  <c r="P4906" i="121"/>
  <c r="S4903" i="121"/>
  <c r="L4901" i="121"/>
  <c r="R4898" i="121"/>
  <c r="N4882" i="121"/>
  <c r="M4875" i="121"/>
  <c r="R4868" i="121"/>
  <c r="M4868" i="121"/>
  <c r="N4868" i="121"/>
  <c r="O4868" i="121"/>
  <c r="P4868" i="121"/>
  <c r="Q4868" i="121"/>
  <c r="L4865" i="121"/>
  <c r="N4795" i="121"/>
  <c r="P4795" i="121"/>
  <c r="R4795" i="121"/>
  <c r="L4735" i="121"/>
  <c r="N4735" i="121"/>
  <c r="O4668" i="121"/>
  <c r="Q4668" i="121"/>
  <c r="Q4608" i="121"/>
  <c r="R4608" i="121"/>
  <c r="S4608" i="121"/>
  <c r="L4608" i="121"/>
  <c r="M4608" i="121"/>
  <c r="P4539" i="121"/>
  <c r="R4539" i="121"/>
  <c r="M4448" i="121"/>
  <c r="O4448" i="121"/>
  <c r="P4448" i="121"/>
  <c r="S4448" i="121"/>
  <c r="M4149" i="121"/>
  <c r="S4149" i="121"/>
  <c r="O4091" i="121"/>
  <c r="L4091" i="121"/>
  <c r="M4091" i="121"/>
  <c r="O5658" i="121"/>
  <c r="O5650" i="121"/>
  <c r="O5642" i="121"/>
  <c r="L5432" i="121"/>
  <c r="M5423" i="121"/>
  <c r="N5422" i="121"/>
  <c r="O5421" i="121"/>
  <c r="P5420" i="121"/>
  <c r="Q5419" i="121"/>
  <c r="R5418" i="121"/>
  <c r="S5417" i="121"/>
  <c r="S5406" i="121"/>
  <c r="R5399" i="121"/>
  <c r="Q5392" i="121"/>
  <c r="P5383" i="121"/>
  <c r="P5382" i="121"/>
  <c r="P5381" i="121"/>
  <c r="O5380" i="121"/>
  <c r="R5378" i="121"/>
  <c r="S5378" i="121"/>
  <c r="O5378" i="121"/>
  <c r="M5376" i="121"/>
  <c r="Q5376" i="121"/>
  <c r="M5375" i="121"/>
  <c r="N5375" i="121"/>
  <c r="R5375" i="121"/>
  <c r="R5373" i="121"/>
  <c r="N5372" i="121"/>
  <c r="O5369" i="121"/>
  <c r="Q5366" i="121"/>
  <c r="O5365" i="121"/>
  <c r="M5361" i="121"/>
  <c r="Q5361" i="121"/>
  <c r="P5359" i="121"/>
  <c r="Q5354" i="121"/>
  <c r="M5351" i="121"/>
  <c r="N5351" i="121"/>
  <c r="O5351" i="121"/>
  <c r="P5351" i="121"/>
  <c r="Q5351" i="121"/>
  <c r="R5351" i="121"/>
  <c r="S5351" i="121"/>
  <c r="P5350" i="121"/>
  <c r="Q5350" i="121"/>
  <c r="R5350" i="121"/>
  <c r="L5350" i="121"/>
  <c r="Q5349" i="121"/>
  <c r="R5349" i="121"/>
  <c r="S5349" i="121"/>
  <c r="M5349" i="121"/>
  <c r="S5348" i="121"/>
  <c r="L5348" i="121"/>
  <c r="L5347" i="121"/>
  <c r="M5347" i="121"/>
  <c r="M5346" i="121"/>
  <c r="N5346" i="121"/>
  <c r="N5345" i="121"/>
  <c r="O5345" i="121"/>
  <c r="O5344" i="121"/>
  <c r="P5344" i="121"/>
  <c r="R5322" i="121"/>
  <c r="L5321" i="121"/>
  <c r="Q5315" i="121"/>
  <c r="L5314" i="121"/>
  <c r="M5313" i="121"/>
  <c r="N5312" i="121"/>
  <c r="M5287" i="121"/>
  <c r="N5287" i="121"/>
  <c r="O5287" i="121"/>
  <c r="P5287" i="121"/>
  <c r="Q5287" i="121"/>
  <c r="R5287" i="121"/>
  <c r="S5287" i="121"/>
  <c r="P5286" i="121"/>
  <c r="Q5286" i="121"/>
  <c r="R5286" i="121"/>
  <c r="L5286" i="121"/>
  <c r="Q5285" i="121"/>
  <c r="R5285" i="121"/>
  <c r="S5285" i="121"/>
  <c r="M5285" i="121"/>
  <c r="S5284" i="121"/>
  <c r="L5284" i="121"/>
  <c r="Q5258" i="121"/>
  <c r="R5258" i="121"/>
  <c r="L5257" i="121"/>
  <c r="Q5251" i="121"/>
  <c r="L5250" i="121"/>
  <c r="M5249" i="121"/>
  <c r="N5248" i="121"/>
  <c r="O5244" i="121"/>
  <c r="P5244" i="121"/>
  <c r="O5237" i="121"/>
  <c r="M5223" i="121"/>
  <c r="N5223" i="121"/>
  <c r="O5223" i="121"/>
  <c r="P5223" i="121"/>
  <c r="Q5223" i="121"/>
  <c r="R5223" i="121"/>
  <c r="S5223" i="121"/>
  <c r="P5222" i="121"/>
  <c r="Q5222" i="121"/>
  <c r="R5222" i="121"/>
  <c r="L5222" i="121"/>
  <c r="Q5221" i="121"/>
  <c r="R5221" i="121"/>
  <c r="S5221" i="121"/>
  <c r="M5221" i="121"/>
  <c r="S5220" i="121"/>
  <c r="L5220" i="121"/>
  <c r="Q5194" i="121"/>
  <c r="R5194" i="121"/>
  <c r="L5193" i="121"/>
  <c r="M5192" i="121"/>
  <c r="Q5187" i="121"/>
  <c r="L5186" i="121"/>
  <c r="M5185" i="121"/>
  <c r="N5184" i="121"/>
  <c r="O5180" i="121"/>
  <c r="P5180" i="121"/>
  <c r="O5173" i="121"/>
  <c r="P5165" i="121"/>
  <c r="M5159" i="121"/>
  <c r="N5159" i="121"/>
  <c r="O5159" i="121"/>
  <c r="P5159" i="121"/>
  <c r="Q5159" i="121"/>
  <c r="R5159" i="121"/>
  <c r="S5159" i="121"/>
  <c r="P5158" i="121"/>
  <c r="Q5158" i="121"/>
  <c r="R5158" i="121"/>
  <c r="L5158" i="121"/>
  <c r="Q5157" i="121"/>
  <c r="R5157" i="121"/>
  <c r="S5157" i="121"/>
  <c r="M5157" i="121"/>
  <c r="R5156" i="121"/>
  <c r="S5156" i="121"/>
  <c r="L5156" i="121"/>
  <c r="Q5130" i="121"/>
  <c r="R5130" i="121"/>
  <c r="L5129" i="121"/>
  <c r="M5128" i="121"/>
  <c r="Q5123" i="121"/>
  <c r="L5122" i="121"/>
  <c r="M5121" i="121"/>
  <c r="N5120" i="121"/>
  <c r="O5116" i="121"/>
  <c r="P5116" i="121"/>
  <c r="N5109" i="121"/>
  <c r="O5109" i="121"/>
  <c r="M5095" i="121"/>
  <c r="N5095" i="121"/>
  <c r="O5095" i="121"/>
  <c r="P5095" i="121"/>
  <c r="Q5095" i="121"/>
  <c r="R5095" i="121"/>
  <c r="S5095" i="121"/>
  <c r="P5094" i="121"/>
  <c r="Q5094" i="121"/>
  <c r="R5094" i="121"/>
  <c r="L5094" i="121"/>
  <c r="Q5093" i="121"/>
  <c r="R5093" i="121"/>
  <c r="S5093" i="121"/>
  <c r="M5093" i="121"/>
  <c r="R5092" i="121"/>
  <c r="S5092" i="121"/>
  <c r="L5092" i="121"/>
  <c r="Q5066" i="121"/>
  <c r="R5066" i="121"/>
  <c r="L5065" i="121"/>
  <c r="M5064" i="121"/>
  <c r="Q5059" i="121"/>
  <c r="L5058" i="121"/>
  <c r="M5057" i="121"/>
  <c r="N5056" i="121"/>
  <c r="O5052" i="121"/>
  <c r="P5052" i="121"/>
  <c r="N5045" i="121"/>
  <c r="O5045" i="121"/>
  <c r="N5038" i="121"/>
  <c r="P5037" i="121"/>
  <c r="M5031" i="121"/>
  <c r="N5031" i="121"/>
  <c r="O5031" i="121"/>
  <c r="P5031" i="121"/>
  <c r="Q5031" i="121"/>
  <c r="R5031" i="121"/>
  <c r="S5031" i="121"/>
  <c r="P5030" i="121"/>
  <c r="Q5030" i="121"/>
  <c r="R5030" i="121"/>
  <c r="L5030" i="121"/>
  <c r="Q5029" i="121"/>
  <c r="R5029" i="121"/>
  <c r="S5029" i="121"/>
  <c r="M5029" i="121"/>
  <c r="R5028" i="121"/>
  <c r="S5028" i="121"/>
  <c r="L5028" i="121"/>
  <c r="S5009" i="121"/>
  <c r="L5008" i="121"/>
  <c r="Q5002" i="121"/>
  <c r="R5002" i="121"/>
  <c r="L5001" i="121"/>
  <c r="M5000" i="121"/>
  <c r="Q4995" i="121"/>
  <c r="L4994" i="121"/>
  <c r="M4993" i="121"/>
  <c r="N4992" i="121"/>
  <c r="O4988" i="121"/>
  <c r="P4988" i="121"/>
  <c r="N4981" i="121"/>
  <c r="O4981" i="121"/>
  <c r="M4974" i="121"/>
  <c r="N4974" i="121"/>
  <c r="P4973" i="121"/>
  <c r="M4967" i="121"/>
  <c r="N4967" i="121"/>
  <c r="O4967" i="121"/>
  <c r="P4967" i="121"/>
  <c r="Q4967" i="121"/>
  <c r="R4967" i="121"/>
  <c r="S4967" i="121"/>
  <c r="P4966" i="121"/>
  <c r="Q4966" i="121"/>
  <c r="R4966" i="121"/>
  <c r="L4966" i="121"/>
  <c r="Q4965" i="121"/>
  <c r="R4965" i="121"/>
  <c r="S4965" i="121"/>
  <c r="M4965" i="121"/>
  <c r="R4964" i="121"/>
  <c r="S4964" i="121"/>
  <c r="L4964" i="121"/>
  <c r="Q4938" i="121"/>
  <c r="R4938" i="121"/>
  <c r="L4937" i="121"/>
  <c r="M4936" i="121"/>
  <c r="S4932" i="121"/>
  <c r="S4931" i="121"/>
  <c r="M4931" i="121"/>
  <c r="N4931" i="121"/>
  <c r="O4931" i="121"/>
  <c r="P4931" i="121"/>
  <c r="Q4931" i="121"/>
  <c r="R4931" i="121"/>
  <c r="P4922" i="121"/>
  <c r="L4921" i="121"/>
  <c r="Q4918" i="121"/>
  <c r="N4917" i="121"/>
  <c r="R4917" i="121"/>
  <c r="L4915" i="121"/>
  <c r="M4911" i="121"/>
  <c r="Q4911" i="121"/>
  <c r="L4908" i="121"/>
  <c r="L4905" i="121"/>
  <c r="P4905" i="121"/>
  <c r="R4903" i="121"/>
  <c r="Q4898" i="121"/>
  <c r="R4897" i="121"/>
  <c r="S4882" i="121"/>
  <c r="S4867" i="121"/>
  <c r="M4867" i="121"/>
  <c r="N4867" i="121"/>
  <c r="O4867" i="121"/>
  <c r="P4867" i="121"/>
  <c r="Q4867" i="121"/>
  <c r="R4867" i="121"/>
  <c r="O4858" i="121"/>
  <c r="P4858" i="121"/>
  <c r="S4858" i="121"/>
  <c r="N4857" i="121"/>
  <c r="O4856" i="121"/>
  <c r="P4856" i="121"/>
  <c r="L4856" i="121"/>
  <c r="R4856" i="121"/>
  <c r="S4856" i="121"/>
  <c r="M4856" i="121"/>
  <c r="O4796" i="121"/>
  <c r="Q4796" i="121"/>
  <c r="O4736" i="121"/>
  <c r="P4736" i="121"/>
  <c r="Q4736" i="121"/>
  <c r="R4736" i="121"/>
  <c r="S4736" i="121"/>
  <c r="L4736" i="121"/>
  <c r="M4736" i="121"/>
  <c r="N4669" i="121"/>
  <c r="P4669" i="121"/>
  <c r="M4609" i="121"/>
  <c r="N4609" i="121"/>
  <c r="O4609" i="121"/>
  <c r="P4609" i="121"/>
  <c r="Q4609" i="121"/>
  <c r="R4609" i="121"/>
  <c r="S4609" i="121"/>
  <c r="O4540" i="121"/>
  <c r="Q4540" i="121"/>
  <c r="S4215" i="121"/>
  <c r="M4215" i="121"/>
  <c r="Q4215" i="121"/>
  <c r="S5821" i="121"/>
  <c r="N5818" i="121"/>
  <c r="S5813" i="121"/>
  <c r="N5810" i="121"/>
  <c r="S5805" i="121"/>
  <c r="N5802" i="121"/>
  <c r="S5797" i="121"/>
  <c r="N5794" i="121"/>
  <c r="S5789" i="121"/>
  <c r="N5786" i="121"/>
  <c r="S5781" i="121"/>
  <c r="N5778" i="121"/>
  <c r="S5773" i="121"/>
  <c r="N5770" i="121"/>
  <c r="S5765" i="121"/>
  <c r="N5762" i="121"/>
  <c r="S5757" i="121"/>
  <c r="N5754" i="121"/>
  <c r="S5749" i="121"/>
  <c r="N5746" i="121"/>
  <c r="P5744" i="121"/>
  <c r="Q5743" i="121"/>
  <c r="R5742" i="121"/>
  <c r="S5741" i="121"/>
  <c r="N5738" i="121"/>
  <c r="S5733" i="121"/>
  <c r="N5730" i="121"/>
  <c r="S5725" i="121"/>
  <c r="N5722" i="121"/>
  <c r="S5717" i="121"/>
  <c r="N5714" i="121"/>
  <c r="S5709" i="121"/>
  <c r="N5706" i="121"/>
  <c r="S5701" i="121"/>
  <c r="N5698" i="121"/>
  <c r="S5693" i="121"/>
  <c r="N5690" i="121"/>
  <c r="S5685" i="121"/>
  <c r="N5682" i="121"/>
  <c r="S5677" i="121"/>
  <c r="N5674" i="121"/>
  <c r="S5669" i="121"/>
  <c r="N5666" i="121"/>
  <c r="S5661" i="121"/>
  <c r="N5658" i="121"/>
  <c r="S5653" i="121"/>
  <c r="N5650" i="121"/>
  <c r="S5645" i="121"/>
  <c r="N5642" i="121"/>
  <c r="S5637" i="121"/>
  <c r="N5634" i="121"/>
  <c r="S5629" i="121"/>
  <c r="N5626" i="121"/>
  <c r="S5621" i="121"/>
  <c r="N5618" i="121"/>
  <c r="S5613" i="121"/>
  <c r="N5610" i="121"/>
  <c r="S5605" i="121"/>
  <c r="L5604" i="121"/>
  <c r="M5603" i="121"/>
  <c r="N5602" i="121"/>
  <c r="S5597" i="121"/>
  <c r="L5596" i="121"/>
  <c r="M5595" i="121"/>
  <c r="N5594" i="121"/>
  <c r="S5589" i="121"/>
  <c r="L5588" i="121"/>
  <c r="M5587" i="121"/>
  <c r="N5586" i="121"/>
  <c r="S5581" i="121"/>
  <c r="L5580" i="121"/>
  <c r="M5579" i="121"/>
  <c r="N5578" i="121"/>
  <c r="S5573" i="121"/>
  <c r="N5570" i="121"/>
  <c r="S5565" i="121"/>
  <c r="N5562" i="121"/>
  <c r="S5557" i="121"/>
  <c r="N5554" i="121"/>
  <c r="S5549" i="121"/>
  <c r="N5546" i="121"/>
  <c r="S5541" i="121"/>
  <c r="N5538" i="121"/>
  <c r="S5533" i="121"/>
  <c r="N5530" i="121"/>
  <c r="S5525" i="121"/>
  <c r="N5522" i="121"/>
  <c r="S5517" i="121"/>
  <c r="N5514" i="121"/>
  <c r="P5512" i="121"/>
  <c r="Q5511" i="121"/>
  <c r="R5510" i="121"/>
  <c r="S5509" i="121"/>
  <c r="N5506" i="121"/>
  <c r="P5504" i="121"/>
  <c r="Q5503" i="121"/>
  <c r="R5502" i="121"/>
  <c r="S5501" i="121"/>
  <c r="L5500" i="121"/>
  <c r="M5499" i="121"/>
  <c r="N5498" i="121"/>
  <c r="P5496" i="121"/>
  <c r="Q5495" i="121"/>
  <c r="R5494" i="121"/>
  <c r="S5493" i="121"/>
  <c r="L5492" i="121"/>
  <c r="N5490" i="121"/>
  <c r="P5488" i="121"/>
  <c r="Q5487" i="121"/>
  <c r="R5486" i="121"/>
  <c r="S5485" i="121"/>
  <c r="L5484" i="121"/>
  <c r="N5482" i="121"/>
  <c r="P5480" i="121"/>
  <c r="S5477" i="121"/>
  <c r="L5476" i="121"/>
  <c r="N5474" i="121"/>
  <c r="P5472" i="121"/>
  <c r="Q5471" i="121"/>
  <c r="R5470" i="121"/>
  <c r="S5469" i="121"/>
  <c r="L5468" i="121"/>
  <c r="N5466" i="121"/>
  <c r="P5464" i="121"/>
  <c r="S5461" i="121"/>
  <c r="L5460" i="121"/>
  <c r="N5458" i="121"/>
  <c r="P5456" i="121"/>
  <c r="Q5455" i="121"/>
  <c r="R5454" i="121"/>
  <c r="S5453" i="121"/>
  <c r="L5452" i="121"/>
  <c r="N5450" i="121"/>
  <c r="P5448" i="121"/>
  <c r="R5446" i="121"/>
  <c r="S5445" i="121"/>
  <c r="L5444" i="121"/>
  <c r="N5442" i="121"/>
  <c r="S5437" i="121"/>
  <c r="L5436" i="121"/>
  <c r="M5432" i="121"/>
  <c r="M5431" i="121"/>
  <c r="L5430" i="121"/>
  <c r="N5430" i="121"/>
  <c r="L5429" i="121"/>
  <c r="O5429" i="121"/>
  <c r="L5428" i="121"/>
  <c r="P5428" i="121"/>
  <c r="L5427" i="121"/>
  <c r="Q5427" i="121"/>
  <c r="L5426" i="121"/>
  <c r="R5426" i="121"/>
  <c r="L5425" i="121"/>
  <c r="S5425" i="121"/>
  <c r="P5395" i="121"/>
  <c r="P5394" i="121"/>
  <c r="N5381" i="121"/>
  <c r="N5380" i="121"/>
  <c r="L5376" i="121"/>
  <c r="Q5373" i="121"/>
  <c r="P5372" i="121"/>
  <c r="Q5372" i="121"/>
  <c r="M5372" i="121"/>
  <c r="L5369" i="121"/>
  <c r="P5369" i="121"/>
  <c r="P5366" i="121"/>
  <c r="L5361" i="121"/>
  <c r="M5359" i="121"/>
  <c r="N5359" i="121"/>
  <c r="O5359" i="121"/>
  <c r="R5359" i="121"/>
  <c r="S5359" i="121"/>
  <c r="L5354" i="121"/>
  <c r="P5354" i="121"/>
  <c r="M5350" i="121"/>
  <c r="N5350" i="121"/>
  <c r="P5349" i="121"/>
  <c r="M5343" i="121"/>
  <c r="N5343" i="121"/>
  <c r="O5343" i="121"/>
  <c r="P5343" i="121"/>
  <c r="Q5343" i="121"/>
  <c r="R5343" i="121"/>
  <c r="S5343" i="121"/>
  <c r="P5342" i="121"/>
  <c r="Q5342" i="121"/>
  <c r="R5342" i="121"/>
  <c r="L5342" i="121"/>
  <c r="Q5341" i="121"/>
  <c r="R5341" i="121"/>
  <c r="S5341" i="121"/>
  <c r="M5341" i="121"/>
  <c r="S5340" i="121"/>
  <c r="L5340" i="121"/>
  <c r="L5339" i="121"/>
  <c r="M5339" i="121"/>
  <c r="M5338" i="121"/>
  <c r="N5338" i="121"/>
  <c r="N5337" i="121"/>
  <c r="O5337" i="121"/>
  <c r="O5336" i="121"/>
  <c r="P5336" i="121"/>
  <c r="R5314" i="121"/>
  <c r="L5313" i="121"/>
  <c r="M5312" i="121"/>
  <c r="N5304" i="121"/>
  <c r="M5286" i="121"/>
  <c r="N5286" i="121"/>
  <c r="P5285" i="121"/>
  <c r="M5279" i="121"/>
  <c r="N5279" i="121"/>
  <c r="O5279" i="121"/>
  <c r="P5279" i="121"/>
  <c r="Q5279" i="121"/>
  <c r="R5279" i="121"/>
  <c r="S5279" i="121"/>
  <c r="P5278" i="121"/>
  <c r="Q5278" i="121"/>
  <c r="R5278" i="121"/>
  <c r="L5278" i="121"/>
  <c r="Q5277" i="121"/>
  <c r="R5277" i="121"/>
  <c r="S5277" i="121"/>
  <c r="M5277" i="121"/>
  <c r="S5276" i="121"/>
  <c r="L5276" i="121"/>
  <c r="R5257" i="121"/>
  <c r="S5257" i="121"/>
  <c r="L5256" i="121"/>
  <c r="R5250" i="121"/>
  <c r="L5249" i="121"/>
  <c r="M5248" i="121"/>
  <c r="P5243" i="121"/>
  <c r="Q5243" i="121"/>
  <c r="L5242" i="121"/>
  <c r="O5236" i="121"/>
  <c r="P5236" i="121"/>
  <c r="N5229" i="121"/>
  <c r="O5229" i="121"/>
  <c r="M5222" i="121"/>
  <c r="N5222" i="121"/>
  <c r="P5221" i="121"/>
  <c r="M5215" i="121"/>
  <c r="N5215" i="121"/>
  <c r="O5215" i="121"/>
  <c r="P5215" i="121"/>
  <c r="Q5215" i="121"/>
  <c r="R5215" i="121"/>
  <c r="S5215" i="121"/>
  <c r="P5214" i="121"/>
  <c r="Q5214" i="121"/>
  <c r="R5214" i="121"/>
  <c r="L5214" i="121"/>
  <c r="Q5213" i="121"/>
  <c r="R5213" i="121"/>
  <c r="S5213" i="121"/>
  <c r="M5213" i="121"/>
  <c r="S5212" i="121"/>
  <c r="L5212" i="121"/>
  <c r="R5193" i="121"/>
  <c r="S5193" i="121"/>
  <c r="L5192" i="121"/>
  <c r="R5186" i="121"/>
  <c r="L5185" i="121"/>
  <c r="M5184" i="121"/>
  <c r="P5179" i="121"/>
  <c r="Q5179" i="121"/>
  <c r="L5178" i="121"/>
  <c r="M5177" i="121"/>
  <c r="N5176" i="121"/>
  <c r="O5172" i="121"/>
  <c r="P5172" i="121"/>
  <c r="N5165" i="121"/>
  <c r="O5165" i="121"/>
  <c r="M5158" i="121"/>
  <c r="N5158" i="121"/>
  <c r="P5157" i="121"/>
  <c r="M5151" i="121"/>
  <c r="N5151" i="121"/>
  <c r="O5151" i="121"/>
  <c r="P5151" i="121"/>
  <c r="Q5151" i="121"/>
  <c r="R5151" i="121"/>
  <c r="S5151" i="121"/>
  <c r="P5150" i="121"/>
  <c r="Q5150" i="121"/>
  <c r="R5150" i="121"/>
  <c r="L5150" i="121"/>
  <c r="Q5149" i="121"/>
  <c r="R5149" i="121"/>
  <c r="S5149" i="121"/>
  <c r="M5149" i="121"/>
  <c r="R5148" i="121"/>
  <c r="S5148" i="121"/>
  <c r="L5148" i="121"/>
  <c r="R5129" i="121"/>
  <c r="S5129" i="121"/>
  <c r="L5128" i="121"/>
  <c r="R5122" i="121"/>
  <c r="L5121" i="121"/>
  <c r="M5120" i="121"/>
  <c r="P5115" i="121"/>
  <c r="Q5115" i="121"/>
  <c r="L5114" i="121"/>
  <c r="M5113" i="121"/>
  <c r="N5112" i="121"/>
  <c r="O5108" i="121"/>
  <c r="P5108" i="121"/>
  <c r="N5101" i="121"/>
  <c r="O5101" i="121"/>
  <c r="M5094" i="121"/>
  <c r="N5094" i="121"/>
  <c r="P5093" i="121"/>
  <c r="M5087" i="121"/>
  <c r="N5087" i="121"/>
  <c r="O5087" i="121"/>
  <c r="P5087" i="121"/>
  <c r="Q5087" i="121"/>
  <c r="R5087" i="121"/>
  <c r="S5087" i="121"/>
  <c r="P5086" i="121"/>
  <c r="Q5086" i="121"/>
  <c r="R5086" i="121"/>
  <c r="L5086" i="121"/>
  <c r="Q5085" i="121"/>
  <c r="R5085" i="121"/>
  <c r="S5085" i="121"/>
  <c r="M5085" i="121"/>
  <c r="R5084" i="121"/>
  <c r="S5084" i="121"/>
  <c r="L5084" i="121"/>
  <c r="S5072" i="121"/>
  <c r="R5065" i="121"/>
  <c r="S5065" i="121"/>
  <c r="L5064" i="121"/>
  <c r="R5058" i="121"/>
  <c r="L5057" i="121"/>
  <c r="M5056" i="121"/>
  <c r="P5051" i="121"/>
  <c r="Q5051" i="121"/>
  <c r="L5050" i="121"/>
  <c r="O5044" i="121"/>
  <c r="P5044" i="121"/>
  <c r="N5037" i="121"/>
  <c r="O5037" i="121"/>
  <c r="M5030" i="121"/>
  <c r="N5030" i="121"/>
  <c r="P5029" i="121"/>
  <c r="M5023" i="121"/>
  <c r="N5023" i="121"/>
  <c r="O5023" i="121"/>
  <c r="P5023" i="121"/>
  <c r="Q5023" i="121"/>
  <c r="R5023" i="121"/>
  <c r="S5023" i="121"/>
  <c r="P5022" i="121"/>
  <c r="Q5022" i="121"/>
  <c r="R5022" i="121"/>
  <c r="L5022" i="121"/>
  <c r="Q5021" i="121"/>
  <c r="R5021" i="121"/>
  <c r="S5021" i="121"/>
  <c r="M5021" i="121"/>
  <c r="R5020" i="121"/>
  <c r="S5020" i="121"/>
  <c r="L5020" i="121"/>
  <c r="S5008" i="121"/>
  <c r="R5001" i="121"/>
  <c r="S5001" i="121"/>
  <c r="L5000" i="121"/>
  <c r="R4994" i="121"/>
  <c r="L4993" i="121"/>
  <c r="M4992" i="121"/>
  <c r="Q4987" i="121"/>
  <c r="L4986" i="121"/>
  <c r="M4985" i="121"/>
  <c r="N4984" i="121"/>
  <c r="O4980" i="121"/>
  <c r="P4980" i="121"/>
  <c r="N4973" i="121"/>
  <c r="O4973" i="121"/>
  <c r="M4966" i="121"/>
  <c r="N4966" i="121"/>
  <c r="P4965" i="121"/>
  <c r="M4959" i="121"/>
  <c r="N4959" i="121"/>
  <c r="O4959" i="121"/>
  <c r="P4959" i="121"/>
  <c r="Q4959" i="121"/>
  <c r="R4959" i="121"/>
  <c r="S4959" i="121"/>
  <c r="P4958" i="121"/>
  <c r="Q4958" i="121"/>
  <c r="R4958" i="121"/>
  <c r="L4958" i="121"/>
  <c r="Q4957" i="121"/>
  <c r="R4957" i="121"/>
  <c r="S4957" i="121"/>
  <c r="M4957" i="121"/>
  <c r="R4956" i="121"/>
  <c r="S4956" i="121"/>
  <c r="L4956" i="121"/>
  <c r="S4944" i="121"/>
  <c r="R4937" i="121"/>
  <c r="S4937" i="121"/>
  <c r="L4936" i="121"/>
  <c r="P4930" i="121"/>
  <c r="S4930" i="121"/>
  <c r="L4928" i="121"/>
  <c r="M4927" i="121"/>
  <c r="N4926" i="121"/>
  <c r="R4915" i="121"/>
  <c r="P4911" i="121"/>
  <c r="M4910" i="121"/>
  <c r="Q4910" i="121"/>
  <c r="N4908" i="121"/>
  <c r="N4906" i="121"/>
  <c r="O4905" i="121"/>
  <c r="L4904" i="121"/>
  <c r="P4904" i="121"/>
  <c r="L4899" i="121"/>
  <c r="Q4897" i="121"/>
  <c r="R4896" i="121"/>
  <c r="S4893" i="121"/>
  <c r="Q4890" i="121"/>
  <c r="R4887" i="121"/>
  <c r="O4866" i="121"/>
  <c r="S4866" i="121"/>
  <c r="O4862" i="121"/>
  <c r="L4854" i="121"/>
  <c r="S4854" i="121"/>
  <c r="M4854" i="121"/>
  <c r="N4797" i="121"/>
  <c r="P4797" i="121"/>
  <c r="M4737" i="121"/>
  <c r="N4737" i="121"/>
  <c r="O4737" i="121"/>
  <c r="P4737" i="121"/>
  <c r="Q4737" i="121"/>
  <c r="R4737" i="121"/>
  <c r="S4737" i="121"/>
  <c r="M4670" i="121"/>
  <c r="O4670" i="121"/>
  <c r="Q4602" i="121"/>
  <c r="S4602" i="121"/>
  <c r="N4541" i="121"/>
  <c r="P4541" i="121"/>
  <c r="N4452" i="121"/>
  <c r="O4452" i="121"/>
  <c r="P4452" i="121"/>
  <c r="L4452" i="121"/>
  <c r="M4452" i="121"/>
  <c r="R4280" i="121"/>
  <c r="L4280" i="121"/>
  <c r="P4280" i="121"/>
  <c r="R5605" i="121"/>
  <c r="R5597" i="121"/>
  <c r="R5589" i="121"/>
  <c r="R5581" i="121"/>
  <c r="R5469" i="121"/>
  <c r="S5468" i="121"/>
  <c r="L5467" i="121"/>
  <c r="R5461" i="121"/>
  <c r="S5460" i="121"/>
  <c r="L5459" i="121"/>
  <c r="R5453" i="121"/>
  <c r="S5452" i="121"/>
  <c r="L5451" i="121"/>
  <c r="R5445" i="121"/>
  <c r="S5444" i="121"/>
  <c r="L5443" i="121"/>
  <c r="R5437" i="121"/>
  <c r="S5436" i="121"/>
  <c r="L5435" i="121"/>
  <c r="R5434" i="121"/>
  <c r="S5433" i="121"/>
  <c r="S5423" i="121"/>
  <c r="S5422" i="121"/>
  <c r="S5421" i="121"/>
  <c r="S5420" i="121"/>
  <c r="O5392" i="121"/>
  <c r="L5384" i="121"/>
  <c r="Q5379" i="121"/>
  <c r="N5379" i="121"/>
  <c r="L5373" i="121"/>
  <c r="P5370" i="121"/>
  <c r="S5369" i="121"/>
  <c r="Q5367" i="121"/>
  <c r="S5361" i="121"/>
  <c r="N5360" i="121"/>
  <c r="R5360" i="121"/>
  <c r="R5354" i="121"/>
  <c r="O5349" i="121"/>
  <c r="M5335" i="121"/>
  <c r="N5335" i="121"/>
  <c r="O5335" i="121"/>
  <c r="P5335" i="121"/>
  <c r="Q5335" i="121"/>
  <c r="R5335" i="121"/>
  <c r="S5335" i="121"/>
  <c r="P5334" i="121"/>
  <c r="Q5334" i="121"/>
  <c r="R5334" i="121"/>
  <c r="L5334" i="121"/>
  <c r="Q5333" i="121"/>
  <c r="R5333" i="121"/>
  <c r="S5333" i="121"/>
  <c r="M5333" i="121"/>
  <c r="S5332" i="121"/>
  <c r="L5332" i="121"/>
  <c r="S5320" i="121"/>
  <c r="S5313" i="121"/>
  <c r="L5312" i="121"/>
  <c r="N5285" i="121"/>
  <c r="O5285" i="121"/>
  <c r="M5278" i="121"/>
  <c r="N5278" i="121"/>
  <c r="P5277" i="121"/>
  <c r="M5271" i="121"/>
  <c r="N5271" i="121"/>
  <c r="O5271" i="121"/>
  <c r="P5271" i="121"/>
  <c r="Q5271" i="121"/>
  <c r="R5271" i="121"/>
  <c r="S5271" i="121"/>
  <c r="P5270" i="121"/>
  <c r="Q5270" i="121"/>
  <c r="R5270" i="121"/>
  <c r="L5270" i="121"/>
  <c r="Q5269" i="121"/>
  <c r="R5269" i="121"/>
  <c r="S5269" i="121"/>
  <c r="M5269" i="121"/>
  <c r="S5268" i="121"/>
  <c r="L5268" i="121"/>
  <c r="S5256" i="121"/>
  <c r="S5249" i="121"/>
  <c r="L5248" i="121"/>
  <c r="R5242" i="121"/>
  <c r="L5241" i="121"/>
  <c r="P5235" i="121"/>
  <c r="Q5235" i="121"/>
  <c r="L5234" i="121"/>
  <c r="M5233" i="121"/>
  <c r="N5232" i="121"/>
  <c r="O5228" i="121"/>
  <c r="P5228" i="121"/>
  <c r="N5221" i="121"/>
  <c r="O5221" i="121"/>
  <c r="M5214" i="121"/>
  <c r="N5214" i="121"/>
  <c r="P5213" i="121"/>
  <c r="M5207" i="121"/>
  <c r="N5207" i="121"/>
  <c r="O5207" i="121"/>
  <c r="P5207" i="121"/>
  <c r="Q5207" i="121"/>
  <c r="R5207" i="121"/>
  <c r="S5207" i="121"/>
  <c r="P5206" i="121"/>
  <c r="Q5206" i="121"/>
  <c r="R5206" i="121"/>
  <c r="L5206" i="121"/>
  <c r="Q5205" i="121"/>
  <c r="R5205" i="121"/>
  <c r="S5205" i="121"/>
  <c r="M5205" i="121"/>
  <c r="S5204" i="121"/>
  <c r="L5204" i="121"/>
  <c r="S5192" i="121"/>
  <c r="S5185" i="121"/>
  <c r="L5184" i="121"/>
  <c r="Q5171" i="121"/>
  <c r="L5170" i="121"/>
  <c r="O5164" i="121"/>
  <c r="P5164" i="121"/>
  <c r="N5157" i="121"/>
  <c r="O5157" i="121"/>
  <c r="M5150" i="121"/>
  <c r="N5150" i="121"/>
  <c r="P5149" i="121"/>
  <c r="M5143" i="121"/>
  <c r="N5143" i="121"/>
  <c r="O5143" i="121"/>
  <c r="P5143" i="121"/>
  <c r="Q5143" i="121"/>
  <c r="R5143" i="121"/>
  <c r="S5143" i="121"/>
  <c r="P5142" i="121"/>
  <c r="Q5142" i="121"/>
  <c r="R5142" i="121"/>
  <c r="L5142" i="121"/>
  <c r="Q5141" i="121"/>
  <c r="R5141" i="121"/>
  <c r="S5141" i="121"/>
  <c r="M5141" i="121"/>
  <c r="R5140" i="121"/>
  <c r="S5140" i="121"/>
  <c r="L5140" i="121"/>
  <c r="S5128" i="121"/>
  <c r="S5121" i="121"/>
  <c r="L5120" i="121"/>
  <c r="Q5107" i="121"/>
  <c r="L5106" i="121"/>
  <c r="O5100" i="121"/>
  <c r="P5100" i="121"/>
  <c r="N5093" i="121"/>
  <c r="O5093" i="121"/>
  <c r="M5079" i="121"/>
  <c r="N5079" i="121"/>
  <c r="O5079" i="121"/>
  <c r="P5079" i="121"/>
  <c r="Q5079" i="121"/>
  <c r="R5079" i="121"/>
  <c r="S5079" i="121"/>
  <c r="P5078" i="121"/>
  <c r="Q5078" i="121"/>
  <c r="R5078" i="121"/>
  <c r="L5078" i="121"/>
  <c r="Q5077" i="121"/>
  <c r="R5077" i="121"/>
  <c r="S5077" i="121"/>
  <c r="M5077" i="121"/>
  <c r="R5076" i="121"/>
  <c r="S5076" i="121"/>
  <c r="L5076" i="121"/>
  <c r="S5064" i="121"/>
  <c r="S5057" i="121"/>
  <c r="L5056" i="121"/>
  <c r="P5043" i="121"/>
  <c r="Q5043" i="121"/>
  <c r="L5042" i="121"/>
  <c r="M5041" i="121"/>
  <c r="N5040" i="121"/>
  <c r="O5036" i="121"/>
  <c r="P5036" i="121"/>
  <c r="M5015" i="121"/>
  <c r="N5015" i="121"/>
  <c r="O5015" i="121"/>
  <c r="P5015" i="121"/>
  <c r="Q5015" i="121"/>
  <c r="R5015" i="121"/>
  <c r="S5015" i="121"/>
  <c r="P5014" i="121"/>
  <c r="Q5014" i="121"/>
  <c r="R5014" i="121"/>
  <c r="L5014" i="121"/>
  <c r="Q5013" i="121"/>
  <c r="R5013" i="121"/>
  <c r="S5013" i="121"/>
  <c r="M5013" i="121"/>
  <c r="R5012" i="121"/>
  <c r="S5012" i="121"/>
  <c r="L5012" i="121"/>
  <c r="S4993" i="121"/>
  <c r="L4992" i="121"/>
  <c r="P4979" i="121"/>
  <c r="Q4979" i="121"/>
  <c r="L4978" i="121"/>
  <c r="M4977" i="121"/>
  <c r="N4976" i="121"/>
  <c r="O4972" i="121"/>
  <c r="P4972" i="121"/>
  <c r="N4965" i="121"/>
  <c r="O4965" i="121"/>
  <c r="M4951" i="121"/>
  <c r="N4951" i="121"/>
  <c r="O4951" i="121"/>
  <c r="P4951" i="121"/>
  <c r="Q4951" i="121"/>
  <c r="R4951" i="121"/>
  <c r="S4951" i="121"/>
  <c r="P4950" i="121"/>
  <c r="Q4950" i="121"/>
  <c r="R4950" i="121"/>
  <c r="L4950" i="121"/>
  <c r="Q4949" i="121"/>
  <c r="R4949" i="121"/>
  <c r="S4949" i="121"/>
  <c r="M4949" i="121"/>
  <c r="R4948" i="121"/>
  <c r="S4948" i="121"/>
  <c r="L4948" i="121"/>
  <c r="S4936" i="121"/>
  <c r="P4929" i="121"/>
  <c r="S4929" i="121"/>
  <c r="L4927" i="121"/>
  <c r="S4908" i="121"/>
  <c r="L4903" i="121"/>
  <c r="P4903" i="121"/>
  <c r="Q4896" i="121"/>
  <c r="P4890" i="121"/>
  <c r="M4873" i="121"/>
  <c r="P4873" i="121"/>
  <c r="Q4873" i="121"/>
  <c r="O4865" i="121"/>
  <c r="S4865" i="121"/>
  <c r="Q4858" i="121"/>
  <c r="M4798" i="121"/>
  <c r="O4798" i="121"/>
  <c r="Q4730" i="121"/>
  <c r="S4730" i="121"/>
  <c r="L4671" i="121"/>
  <c r="N4671" i="121"/>
  <c r="P4603" i="121"/>
  <c r="R4603" i="121"/>
  <c r="M4542" i="121"/>
  <c r="O4542" i="121"/>
  <c r="O4347" i="121"/>
  <c r="Q4347" i="121"/>
  <c r="S4347" i="121"/>
  <c r="L4347" i="121"/>
  <c r="M4347" i="121"/>
  <c r="S5432" i="121"/>
  <c r="R5423" i="121"/>
  <c r="M5383" i="121"/>
  <c r="N5382" i="121"/>
  <c r="O5381" i="121"/>
  <c r="P5380" i="121"/>
  <c r="O5373" i="121"/>
  <c r="N5366" i="121"/>
  <c r="O5366" i="121"/>
  <c r="S5366" i="121"/>
  <c r="P5358" i="121"/>
  <c r="L5358" i="121"/>
  <c r="P5356" i="121"/>
  <c r="Q5356" i="121"/>
  <c r="R5356" i="121"/>
  <c r="M5356" i="121"/>
  <c r="N5356" i="121"/>
  <c r="M5327" i="121"/>
  <c r="N5327" i="121"/>
  <c r="O5327" i="121"/>
  <c r="P5327" i="121"/>
  <c r="Q5327" i="121"/>
  <c r="R5327" i="121"/>
  <c r="S5327" i="121"/>
  <c r="P5326" i="121"/>
  <c r="Q5326" i="121"/>
  <c r="R5326" i="121"/>
  <c r="L5326" i="121"/>
  <c r="Q5325" i="121"/>
  <c r="R5325" i="121"/>
  <c r="S5325" i="121"/>
  <c r="M5325" i="121"/>
  <c r="S5324" i="121"/>
  <c r="L5324" i="121"/>
  <c r="O5284" i="121"/>
  <c r="P5284" i="121"/>
  <c r="M5263" i="121"/>
  <c r="N5263" i="121"/>
  <c r="O5263" i="121"/>
  <c r="P5263" i="121"/>
  <c r="Q5263" i="121"/>
  <c r="R5263" i="121"/>
  <c r="S5263" i="121"/>
  <c r="P5262" i="121"/>
  <c r="Q5262" i="121"/>
  <c r="R5262" i="121"/>
  <c r="L5262" i="121"/>
  <c r="Q5261" i="121"/>
  <c r="R5261" i="121"/>
  <c r="S5261" i="121"/>
  <c r="M5261" i="121"/>
  <c r="S5260" i="121"/>
  <c r="L5260" i="121"/>
  <c r="O5220" i="121"/>
  <c r="P5220" i="121"/>
  <c r="N5213" i="121"/>
  <c r="O5213" i="121"/>
  <c r="M5199" i="121"/>
  <c r="N5199" i="121"/>
  <c r="O5199" i="121"/>
  <c r="P5199" i="121"/>
  <c r="Q5199" i="121"/>
  <c r="R5199" i="121"/>
  <c r="S5199" i="121"/>
  <c r="P5198" i="121"/>
  <c r="Q5198" i="121"/>
  <c r="R5198" i="121"/>
  <c r="L5198" i="121"/>
  <c r="Q5197" i="121"/>
  <c r="R5197" i="121"/>
  <c r="S5197" i="121"/>
  <c r="M5197" i="121"/>
  <c r="S5196" i="121"/>
  <c r="L5196" i="121"/>
  <c r="O5156" i="121"/>
  <c r="P5156" i="121"/>
  <c r="M5135" i="121"/>
  <c r="N5135" i="121"/>
  <c r="O5135" i="121"/>
  <c r="P5135" i="121"/>
  <c r="Q5135" i="121"/>
  <c r="R5135" i="121"/>
  <c r="S5135" i="121"/>
  <c r="P5134" i="121"/>
  <c r="Q5134" i="121"/>
  <c r="R5134" i="121"/>
  <c r="L5134" i="121"/>
  <c r="Q5133" i="121"/>
  <c r="R5133" i="121"/>
  <c r="S5133" i="121"/>
  <c r="M5133" i="121"/>
  <c r="R5132" i="121"/>
  <c r="S5132" i="121"/>
  <c r="L5132" i="121"/>
  <c r="P5092" i="121"/>
  <c r="M5071" i="121"/>
  <c r="N5071" i="121"/>
  <c r="O5071" i="121"/>
  <c r="P5071" i="121"/>
  <c r="Q5071" i="121"/>
  <c r="R5071" i="121"/>
  <c r="S5071" i="121"/>
  <c r="P5070" i="121"/>
  <c r="Q5070" i="121"/>
  <c r="R5070" i="121"/>
  <c r="L5070" i="121"/>
  <c r="Q5069" i="121"/>
  <c r="R5069" i="121"/>
  <c r="S5069" i="121"/>
  <c r="M5069" i="121"/>
  <c r="R5068" i="121"/>
  <c r="S5068" i="121"/>
  <c r="L5068" i="121"/>
  <c r="M5007" i="121"/>
  <c r="N5007" i="121"/>
  <c r="O5007" i="121"/>
  <c r="P5007" i="121"/>
  <c r="Q5007" i="121"/>
  <c r="R5007" i="121"/>
  <c r="S5007" i="121"/>
  <c r="P5006" i="121"/>
  <c r="Q5006" i="121"/>
  <c r="R5006" i="121"/>
  <c r="L5006" i="121"/>
  <c r="Q5005" i="121"/>
  <c r="R5005" i="121"/>
  <c r="S5005" i="121"/>
  <c r="M5005" i="121"/>
  <c r="R5004" i="121"/>
  <c r="S5004" i="121"/>
  <c r="L5004" i="121"/>
  <c r="O4964" i="121"/>
  <c r="P4964" i="121"/>
  <c r="M4943" i="121"/>
  <c r="N4943" i="121"/>
  <c r="O4943" i="121"/>
  <c r="P4943" i="121"/>
  <c r="Q4943" i="121"/>
  <c r="R4943" i="121"/>
  <c r="S4943" i="121"/>
  <c r="P4942" i="121"/>
  <c r="Q4942" i="121"/>
  <c r="R4942" i="121"/>
  <c r="L4942" i="121"/>
  <c r="Q4941" i="121"/>
  <c r="R4941" i="121"/>
  <c r="S4941" i="121"/>
  <c r="M4941" i="121"/>
  <c r="R4940" i="121"/>
  <c r="S4940" i="121"/>
  <c r="L4940" i="121"/>
  <c r="P4928" i="121"/>
  <c r="S4928" i="121"/>
  <c r="N4924" i="121"/>
  <c r="O4922" i="121"/>
  <c r="R4922" i="121"/>
  <c r="S4898" i="121"/>
  <c r="P4882" i="121"/>
  <c r="Q4878" i="121"/>
  <c r="L4878" i="121"/>
  <c r="N4872" i="121"/>
  <c r="M4872" i="121"/>
  <c r="P4872" i="121"/>
  <c r="Q4872" i="121"/>
  <c r="Q4862" i="121"/>
  <c r="S4862" i="121"/>
  <c r="L4862" i="121"/>
  <c r="L4857" i="121"/>
  <c r="Q4857" i="121"/>
  <c r="L4855" i="121"/>
  <c r="N4855" i="121"/>
  <c r="R4855" i="121"/>
  <c r="L4799" i="121"/>
  <c r="N4799" i="121"/>
  <c r="P4731" i="121"/>
  <c r="R4731" i="121"/>
  <c r="O4672" i="121"/>
  <c r="P4672" i="121"/>
  <c r="Q4672" i="121"/>
  <c r="R4672" i="121"/>
  <c r="S4672" i="121"/>
  <c r="L4672" i="121"/>
  <c r="M4672" i="121"/>
  <c r="O4604" i="121"/>
  <c r="Q4604" i="121"/>
  <c r="L4543" i="121"/>
  <c r="N4543" i="121"/>
  <c r="L4432" i="121"/>
  <c r="R4432" i="121"/>
  <c r="L4428" i="121"/>
  <c r="N4428" i="121"/>
  <c r="P4428" i="121"/>
  <c r="O4417" i="121"/>
  <c r="Q4417" i="121"/>
  <c r="Q5353" i="121"/>
  <c r="R5352" i="121"/>
  <c r="N5348" i="121"/>
  <c r="O5347" i="121"/>
  <c r="P5346" i="121"/>
  <c r="Q5345" i="121"/>
  <c r="R5344" i="121"/>
  <c r="N5340" i="121"/>
  <c r="O5339" i="121"/>
  <c r="P5338" i="121"/>
  <c r="Q5337" i="121"/>
  <c r="R5336" i="121"/>
  <c r="N5332" i="121"/>
  <c r="O5331" i="121"/>
  <c r="P5330" i="121"/>
  <c r="Q5329" i="121"/>
  <c r="R5328" i="121"/>
  <c r="N5324" i="121"/>
  <c r="O5323" i="121"/>
  <c r="P5322" i="121"/>
  <c r="Q5321" i="121"/>
  <c r="R5320" i="121"/>
  <c r="N5316" i="121"/>
  <c r="O5315" i="121"/>
  <c r="P5314" i="121"/>
  <c r="Q5313" i="121"/>
  <c r="R5312" i="121"/>
  <c r="N5308" i="121"/>
  <c r="O5307" i="121"/>
  <c r="P5306" i="121"/>
  <c r="Q5305" i="121"/>
  <c r="R5304" i="121"/>
  <c r="N5300" i="121"/>
  <c r="O5299" i="121"/>
  <c r="P5298" i="121"/>
  <c r="Q5297" i="121"/>
  <c r="R5296" i="121"/>
  <c r="N5292" i="121"/>
  <c r="O5291" i="121"/>
  <c r="P5290" i="121"/>
  <c r="Q5289" i="121"/>
  <c r="R5288" i="121"/>
  <c r="N5284" i="121"/>
  <c r="O5283" i="121"/>
  <c r="P5282" i="121"/>
  <c r="Q5281" i="121"/>
  <c r="R5280" i="121"/>
  <c r="N5276" i="121"/>
  <c r="O5275" i="121"/>
  <c r="P5274" i="121"/>
  <c r="Q5273" i="121"/>
  <c r="R5272" i="121"/>
  <c r="N5268" i="121"/>
  <c r="O5267" i="121"/>
  <c r="P5266" i="121"/>
  <c r="Q5265" i="121"/>
  <c r="R5264" i="121"/>
  <c r="N5260" i="121"/>
  <c r="O5259" i="121"/>
  <c r="P5258" i="121"/>
  <c r="Q5257" i="121"/>
  <c r="R5256" i="121"/>
  <c r="N5252" i="121"/>
  <c r="O5251" i="121"/>
  <c r="P5250" i="121"/>
  <c r="Q5249" i="121"/>
  <c r="R5248" i="121"/>
  <c r="N5244" i="121"/>
  <c r="O5243" i="121"/>
  <c r="P5242" i="121"/>
  <c r="Q5241" i="121"/>
  <c r="R5240" i="121"/>
  <c r="N5236" i="121"/>
  <c r="O5235" i="121"/>
  <c r="P5234" i="121"/>
  <c r="Q5233" i="121"/>
  <c r="R5232" i="121"/>
  <c r="N5228" i="121"/>
  <c r="O5227" i="121"/>
  <c r="P5226" i="121"/>
  <c r="Q5225" i="121"/>
  <c r="R5224" i="121"/>
  <c r="N5220" i="121"/>
  <c r="O5219" i="121"/>
  <c r="P5218" i="121"/>
  <c r="Q5217" i="121"/>
  <c r="R5216" i="121"/>
  <c r="N5212" i="121"/>
  <c r="O5211" i="121"/>
  <c r="P5210" i="121"/>
  <c r="Q5209" i="121"/>
  <c r="R5208" i="121"/>
  <c r="N5204" i="121"/>
  <c r="O5203" i="121"/>
  <c r="P5202" i="121"/>
  <c r="Q5201" i="121"/>
  <c r="R5200" i="121"/>
  <c r="N5196" i="121"/>
  <c r="O5195" i="121"/>
  <c r="P5194" i="121"/>
  <c r="Q5193" i="121"/>
  <c r="R5192" i="121"/>
  <c r="N5188" i="121"/>
  <c r="O5187" i="121"/>
  <c r="P5186" i="121"/>
  <c r="Q5185" i="121"/>
  <c r="R5184" i="121"/>
  <c r="N5180" i="121"/>
  <c r="O5179" i="121"/>
  <c r="P5178" i="121"/>
  <c r="Q5177" i="121"/>
  <c r="R5176" i="121"/>
  <c r="N5172" i="121"/>
  <c r="O5171" i="121"/>
  <c r="P5170" i="121"/>
  <c r="Q5169" i="121"/>
  <c r="R5168" i="121"/>
  <c r="N5164" i="121"/>
  <c r="O5163" i="121"/>
  <c r="P5162" i="121"/>
  <c r="Q5161" i="121"/>
  <c r="R5160" i="121"/>
  <c r="N5156" i="121"/>
  <c r="O5155" i="121"/>
  <c r="P5154" i="121"/>
  <c r="Q5153" i="121"/>
  <c r="R5152" i="121"/>
  <c r="N5148" i="121"/>
  <c r="O5147" i="121"/>
  <c r="P5146" i="121"/>
  <c r="Q5145" i="121"/>
  <c r="R5144" i="121"/>
  <c r="N5140" i="121"/>
  <c r="O5139" i="121"/>
  <c r="P5138" i="121"/>
  <c r="Q5137" i="121"/>
  <c r="R5136" i="121"/>
  <c r="N5132" i="121"/>
  <c r="O5131" i="121"/>
  <c r="P5130" i="121"/>
  <c r="Q5129" i="121"/>
  <c r="R5128" i="121"/>
  <c r="N5124" i="121"/>
  <c r="O5123" i="121"/>
  <c r="P5122" i="121"/>
  <c r="Q5121" i="121"/>
  <c r="R5120" i="121"/>
  <c r="N5116" i="121"/>
  <c r="O5115" i="121"/>
  <c r="P5114" i="121"/>
  <c r="Q5113" i="121"/>
  <c r="R5112" i="121"/>
  <c r="N5108" i="121"/>
  <c r="O5107" i="121"/>
  <c r="P5106" i="121"/>
  <c r="Q5105" i="121"/>
  <c r="R5104" i="121"/>
  <c r="N5100" i="121"/>
  <c r="O5099" i="121"/>
  <c r="P5098" i="121"/>
  <c r="Q5097" i="121"/>
  <c r="R5096" i="121"/>
  <c r="N5092" i="121"/>
  <c r="O5091" i="121"/>
  <c r="P5090" i="121"/>
  <c r="Q5089" i="121"/>
  <c r="R5088" i="121"/>
  <c r="N5084" i="121"/>
  <c r="O5083" i="121"/>
  <c r="P5082" i="121"/>
  <c r="Q5081" i="121"/>
  <c r="R5080" i="121"/>
  <c r="N5076" i="121"/>
  <c r="O5075" i="121"/>
  <c r="P5074" i="121"/>
  <c r="Q5073" i="121"/>
  <c r="R5072" i="121"/>
  <c r="N5068" i="121"/>
  <c r="O5067" i="121"/>
  <c r="P5066" i="121"/>
  <c r="Q5065" i="121"/>
  <c r="R5064" i="121"/>
  <c r="N5060" i="121"/>
  <c r="O5059" i="121"/>
  <c r="P5058" i="121"/>
  <c r="Q5057" i="121"/>
  <c r="R5056" i="121"/>
  <c r="N5052" i="121"/>
  <c r="O5051" i="121"/>
  <c r="P5050" i="121"/>
  <c r="Q5049" i="121"/>
  <c r="R5048" i="121"/>
  <c r="N5044" i="121"/>
  <c r="O5043" i="121"/>
  <c r="P5042" i="121"/>
  <c r="Q5041" i="121"/>
  <c r="R5040" i="121"/>
  <c r="N5036" i="121"/>
  <c r="O5035" i="121"/>
  <c r="P5034" i="121"/>
  <c r="Q5033" i="121"/>
  <c r="R5032" i="121"/>
  <c r="N5028" i="121"/>
  <c r="O5027" i="121"/>
  <c r="P5026" i="121"/>
  <c r="Q5025" i="121"/>
  <c r="R5024" i="121"/>
  <c r="N5020" i="121"/>
  <c r="O5019" i="121"/>
  <c r="P5018" i="121"/>
  <c r="Q5017" i="121"/>
  <c r="R5016" i="121"/>
  <c r="N5012" i="121"/>
  <c r="O5011" i="121"/>
  <c r="P5010" i="121"/>
  <c r="Q5009" i="121"/>
  <c r="R5008" i="121"/>
  <c r="N5004" i="121"/>
  <c r="O5003" i="121"/>
  <c r="P5002" i="121"/>
  <c r="Q5001" i="121"/>
  <c r="R5000" i="121"/>
  <c r="N4996" i="121"/>
  <c r="O4995" i="121"/>
  <c r="P4994" i="121"/>
  <c r="Q4993" i="121"/>
  <c r="R4992" i="121"/>
  <c r="N4988" i="121"/>
  <c r="O4987" i="121"/>
  <c r="P4986" i="121"/>
  <c r="Q4985" i="121"/>
  <c r="R4984" i="121"/>
  <c r="N4980" i="121"/>
  <c r="O4979" i="121"/>
  <c r="P4978" i="121"/>
  <c r="Q4977" i="121"/>
  <c r="R4976" i="121"/>
  <c r="N4972" i="121"/>
  <c r="O4971" i="121"/>
  <c r="P4970" i="121"/>
  <c r="Q4969" i="121"/>
  <c r="R4968" i="121"/>
  <c r="N4964" i="121"/>
  <c r="O4963" i="121"/>
  <c r="P4962" i="121"/>
  <c r="Q4961" i="121"/>
  <c r="R4960" i="121"/>
  <c r="N4956" i="121"/>
  <c r="O4955" i="121"/>
  <c r="P4954" i="121"/>
  <c r="Q4953" i="121"/>
  <c r="R4952" i="121"/>
  <c r="N4948" i="121"/>
  <c r="O4947" i="121"/>
  <c r="P4946" i="121"/>
  <c r="Q4945" i="121"/>
  <c r="R4944" i="121"/>
  <c r="N4940" i="121"/>
  <c r="O4939" i="121"/>
  <c r="P4938" i="121"/>
  <c r="Q4937" i="121"/>
  <c r="R4936" i="121"/>
  <c r="R4923" i="121"/>
  <c r="Q4916" i="121"/>
  <c r="Q4915" i="121"/>
  <c r="P4909" i="121"/>
  <c r="P4908" i="121"/>
  <c r="P4907" i="121"/>
  <c r="L4890" i="121"/>
  <c r="N4880" i="121"/>
  <c r="O4879" i="121"/>
  <c r="P4878" i="121"/>
  <c r="Q4877" i="121"/>
  <c r="R4876" i="121"/>
  <c r="S4875" i="121"/>
  <c r="P4862" i="121"/>
  <c r="R4862" i="121"/>
  <c r="N4862" i="121"/>
  <c r="Q4860" i="121"/>
  <c r="R4857" i="121"/>
  <c r="N4856" i="121"/>
  <c r="P4854" i="121"/>
  <c r="L4853" i="121"/>
  <c r="M4853" i="121"/>
  <c r="N4800" i="121"/>
  <c r="M4793" i="121"/>
  <c r="N4793" i="121"/>
  <c r="O4793" i="121"/>
  <c r="P4793" i="121"/>
  <c r="Q4793" i="121"/>
  <c r="R4793" i="121"/>
  <c r="S4793" i="121"/>
  <c r="O4792" i="121"/>
  <c r="P4792" i="121"/>
  <c r="Q4792" i="121"/>
  <c r="R4792" i="121"/>
  <c r="S4792" i="121"/>
  <c r="L4792" i="121"/>
  <c r="R4791" i="121"/>
  <c r="L4791" i="121"/>
  <c r="S4790" i="121"/>
  <c r="M4790" i="121"/>
  <c r="O4743" i="121"/>
  <c r="S4742" i="121"/>
  <c r="L4741" i="121"/>
  <c r="M4740" i="121"/>
  <c r="N4739" i="121"/>
  <c r="N4736" i="121"/>
  <c r="M4729" i="121"/>
  <c r="N4729" i="121"/>
  <c r="O4729" i="121"/>
  <c r="P4729" i="121"/>
  <c r="Q4729" i="121"/>
  <c r="R4729" i="121"/>
  <c r="S4729" i="121"/>
  <c r="O4728" i="121"/>
  <c r="P4728" i="121"/>
  <c r="Q4728" i="121"/>
  <c r="R4728" i="121"/>
  <c r="S4728" i="121"/>
  <c r="L4728" i="121"/>
  <c r="P4693" i="121"/>
  <c r="Q4693" i="121"/>
  <c r="S4692" i="121"/>
  <c r="L4691" i="121"/>
  <c r="M4690" i="121"/>
  <c r="N4679" i="121"/>
  <c r="O4679" i="121"/>
  <c r="S4678" i="121"/>
  <c r="L4677" i="121"/>
  <c r="M4676" i="121"/>
  <c r="N4675" i="121"/>
  <c r="O4674" i="121"/>
  <c r="N4672" i="121"/>
  <c r="M4665" i="121"/>
  <c r="N4665" i="121"/>
  <c r="O4665" i="121"/>
  <c r="P4665" i="121"/>
  <c r="Q4665" i="121"/>
  <c r="R4665" i="121"/>
  <c r="S4665" i="121"/>
  <c r="P4664" i="121"/>
  <c r="Q4664" i="121"/>
  <c r="R4664" i="121"/>
  <c r="S4664" i="121"/>
  <c r="L4664" i="121"/>
  <c r="Q4629" i="121"/>
  <c r="S4628" i="121"/>
  <c r="M4627" i="121"/>
  <c r="O4622" i="121"/>
  <c r="P4622" i="121"/>
  <c r="N4615" i="121"/>
  <c r="O4615" i="121"/>
  <c r="S4614" i="121"/>
  <c r="L4613" i="121"/>
  <c r="M4612" i="121"/>
  <c r="N4611" i="121"/>
  <c r="O4610" i="121"/>
  <c r="N4608" i="121"/>
  <c r="M4601" i="121"/>
  <c r="N4601" i="121"/>
  <c r="O4601" i="121"/>
  <c r="P4601" i="121"/>
  <c r="Q4601" i="121"/>
  <c r="R4601" i="121"/>
  <c r="S4601" i="121"/>
  <c r="P4600" i="121"/>
  <c r="Q4600" i="121"/>
  <c r="R4600" i="121"/>
  <c r="S4600" i="121"/>
  <c r="L4600" i="121"/>
  <c r="P4565" i="121"/>
  <c r="Q4565" i="121"/>
  <c r="N4544" i="121"/>
  <c r="M4537" i="121"/>
  <c r="N4537" i="121"/>
  <c r="O4537" i="121"/>
  <c r="P4537" i="121"/>
  <c r="Q4537" i="121"/>
  <c r="R4537" i="121"/>
  <c r="S4537" i="121"/>
  <c r="P4536" i="121"/>
  <c r="Q4536" i="121"/>
  <c r="R4536" i="121"/>
  <c r="S4536" i="121"/>
  <c r="L4536" i="121"/>
  <c r="P4501" i="121"/>
  <c r="Q4501" i="121"/>
  <c r="P4489" i="121"/>
  <c r="Q4489" i="121"/>
  <c r="R4481" i="121"/>
  <c r="L4478" i="121"/>
  <c r="O4458" i="121"/>
  <c r="N4451" i="121"/>
  <c r="O4451" i="121"/>
  <c r="P4451" i="121"/>
  <c r="Q4451" i="121"/>
  <c r="L4451" i="121"/>
  <c r="N4447" i="121"/>
  <c r="M4447" i="121"/>
  <c r="O4447" i="121"/>
  <c r="P4447" i="121"/>
  <c r="S4447" i="121"/>
  <c r="L4439" i="121"/>
  <c r="M4439" i="121"/>
  <c r="O4439" i="121"/>
  <c r="Q4439" i="121"/>
  <c r="R4439" i="121"/>
  <c r="S4439" i="121"/>
  <c r="O4425" i="121"/>
  <c r="Q4425" i="121"/>
  <c r="S4422" i="121"/>
  <c r="M4422" i="121"/>
  <c r="O4422" i="121"/>
  <c r="P4422" i="121"/>
  <c r="Q4422" i="121"/>
  <c r="R4422" i="121"/>
  <c r="M4411" i="121"/>
  <c r="O4411" i="121"/>
  <c r="S4398" i="121"/>
  <c r="M4398" i="121"/>
  <c r="N4398" i="121"/>
  <c r="O4398" i="121"/>
  <c r="P4398" i="121"/>
  <c r="Q4398" i="121"/>
  <c r="M4348" i="121"/>
  <c r="N4348" i="121"/>
  <c r="O4348" i="121"/>
  <c r="P4348" i="121"/>
  <c r="Q4348" i="121"/>
  <c r="R4348" i="121"/>
  <c r="S4348" i="121"/>
  <c r="Q4281" i="121"/>
  <c r="S4281" i="121"/>
  <c r="M4281" i="121"/>
  <c r="N4281" i="121"/>
  <c r="O4281" i="121"/>
  <c r="R4216" i="121"/>
  <c r="L4216" i="121"/>
  <c r="P4216" i="121"/>
  <c r="L4150" i="121"/>
  <c r="R4150" i="121"/>
  <c r="M4092" i="121"/>
  <c r="N4092" i="121"/>
  <c r="O4092" i="121"/>
  <c r="P4092" i="121"/>
  <c r="Q4092" i="121"/>
  <c r="R4092" i="121"/>
  <c r="S4092" i="121"/>
  <c r="R3990" i="121"/>
  <c r="S3990" i="121"/>
  <c r="M3990" i="121"/>
  <c r="P3990" i="121"/>
  <c r="N3990" i="121"/>
  <c r="Q3990" i="121"/>
  <c r="O3981" i="121"/>
  <c r="R3981" i="121"/>
  <c r="N3977" i="121"/>
  <c r="S3977" i="121"/>
  <c r="O3949" i="121"/>
  <c r="R3949" i="121"/>
  <c r="O3789" i="121"/>
  <c r="R3789" i="121"/>
  <c r="N3785" i="121"/>
  <c r="S3785" i="121"/>
  <c r="O5362" i="121"/>
  <c r="P5361" i="121"/>
  <c r="Q5360" i="121"/>
  <c r="S5358" i="121"/>
  <c r="L5357" i="121"/>
  <c r="O5354" i="121"/>
  <c r="P5353" i="121"/>
  <c r="Q5352" i="121"/>
  <c r="S5350" i="121"/>
  <c r="L5349" i="121"/>
  <c r="M5348" i="121"/>
  <c r="N5347" i="121"/>
  <c r="O5346" i="121"/>
  <c r="P5345" i="121"/>
  <c r="Q5344" i="121"/>
  <c r="S5342" i="121"/>
  <c r="L5341" i="121"/>
  <c r="M5340" i="121"/>
  <c r="N5339" i="121"/>
  <c r="O5338" i="121"/>
  <c r="P5337" i="121"/>
  <c r="Q5336" i="121"/>
  <c r="S5334" i="121"/>
  <c r="L5333" i="121"/>
  <c r="M5332" i="121"/>
  <c r="N5331" i="121"/>
  <c r="O5330" i="121"/>
  <c r="P5329" i="121"/>
  <c r="Q5328" i="121"/>
  <c r="S5326" i="121"/>
  <c r="L5325" i="121"/>
  <c r="M5324" i="121"/>
  <c r="N5323" i="121"/>
  <c r="O5322" i="121"/>
  <c r="P5321" i="121"/>
  <c r="Q5320" i="121"/>
  <c r="S5318" i="121"/>
  <c r="L5317" i="121"/>
  <c r="M5316" i="121"/>
  <c r="N5315" i="121"/>
  <c r="O5314" i="121"/>
  <c r="P5313" i="121"/>
  <c r="Q5312" i="121"/>
  <c r="S5310" i="121"/>
  <c r="L5309" i="121"/>
  <c r="M5308" i="121"/>
  <c r="N5307" i="121"/>
  <c r="O5306" i="121"/>
  <c r="P5305" i="121"/>
  <c r="Q5304" i="121"/>
  <c r="S5302" i="121"/>
  <c r="L5301" i="121"/>
  <c r="M5300" i="121"/>
  <c r="N5299" i="121"/>
  <c r="O5298" i="121"/>
  <c r="P5297" i="121"/>
  <c r="Q5296" i="121"/>
  <c r="S5294" i="121"/>
  <c r="L5293" i="121"/>
  <c r="M5292" i="121"/>
  <c r="N5291" i="121"/>
  <c r="O5290" i="121"/>
  <c r="P5289" i="121"/>
  <c r="Q5288" i="121"/>
  <c r="S5286" i="121"/>
  <c r="L5285" i="121"/>
  <c r="M5284" i="121"/>
  <c r="N5283" i="121"/>
  <c r="O5282" i="121"/>
  <c r="P5281" i="121"/>
  <c r="Q5280" i="121"/>
  <c r="S5278" i="121"/>
  <c r="L5277" i="121"/>
  <c r="M5276" i="121"/>
  <c r="N5275" i="121"/>
  <c r="O5274" i="121"/>
  <c r="P5273" i="121"/>
  <c r="Q5272" i="121"/>
  <c r="S5270" i="121"/>
  <c r="L5269" i="121"/>
  <c r="M5268" i="121"/>
  <c r="N5267" i="121"/>
  <c r="O5266" i="121"/>
  <c r="P5265" i="121"/>
  <c r="Q5264" i="121"/>
  <c r="S5262" i="121"/>
  <c r="L5261" i="121"/>
  <c r="M5260" i="121"/>
  <c r="N5259" i="121"/>
  <c r="O5258" i="121"/>
  <c r="P5257" i="121"/>
  <c r="Q5256" i="121"/>
  <c r="S5254" i="121"/>
  <c r="L5253" i="121"/>
  <c r="M5252" i="121"/>
  <c r="N5251" i="121"/>
  <c r="O5250" i="121"/>
  <c r="P5249" i="121"/>
  <c r="Q5248" i="121"/>
  <c r="S5246" i="121"/>
  <c r="L5245" i="121"/>
  <c r="M5244" i="121"/>
  <c r="N5243" i="121"/>
  <c r="O5242" i="121"/>
  <c r="P5241" i="121"/>
  <c r="Q5240" i="121"/>
  <c r="S5238" i="121"/>
  <c r="L5237" i="121"/>
  <c r="M5236" i="121"/>
  <c r="N5235" i="121"/>
  <c r="O5234" i="121"/>
  <c r="P5233" i="121"/>
  <c r="Q5232" i="121"/>
  <c r="S5230" i="121"/>
  <c r="L5229" i="121"/>
  <c r="M5228" i="121"/>
  <c r="N5227" i="121"/>
  <c r="O5226" i="121"/>
  <c r="P5225" i="121"/>
  <c r="Q5224" i="121"/>
  <c r="S5222" i="121"/>
  <c r="L5221" i="121"/>
  <c r="M5220" i="121"/>
  <c r="N5219" i="121"/>
  <c r="O5218" i="121"/>
  <c r="P5217" i="121"/>
  <c r="Q5216" i="121"/>
  <c r="S5214" i="121"/>
  <c r="L5213" i="121"/>
  <c r="M5212" i="121"/>
  <c r="N5211" i="121"/>
  <c r="O5210" i="121"/>
  <c r="P5209" i="121"/>
  <c r="Q5208" i="121"/>
  <c r="S5206" i="121"/>
  <c r="L5205" i="121"/>
  <c r="M5204" i="121"/>
  <c r="N5203" i="121"/>
  <c r="O5202" i="121"/>
  <c r="P5201" i="121"/>
  <c r="Q5200" i="121"/>
  <c r="S5198" i="121"/>
  <c r="L5197" i="121"/>
  <c r="M5196" i="121"/>
  <c r="N5195" i="121"/>
  <c r="O5194" i="121"/>
  <c r="P5193" i="121"/>
  <c r="Q5192" i="121"/>
  <c r="S5190" i="121"/>
  <c r="L5189" i="121"/>
  <c r="M5188" i="121"/>
  <c r="N5187" i="121"/>
  <c r="O5186" i="121"/>
  <c r="P5185" i="121"/>
  <c r="Q5184" i="121"/>
  <c r="S5182" i="121"/>
  <c r="L5181" i="121"/>
  <c r="M5180" i="121"/>
  <c r="N5179" i="121"/>
  <c r="O5178" i="121"/>
  <c r="P5177" i="121"/>
  <c r="Q5176" i="121"/>
  <c r="S5174" i="121"/>
  <c r="L5173" i="121"/>
  <c r="M5172" i="121"/>
  <c r="N5171" i="121"/>
  <c r="O5170" i="121"/>
  <c r="P5169" i="121"/>
  <c r="Q5168" i="121"/>
  <c r="S5166" i="121"/>
  <c r="L5165" i="121"/>
  <c r="M5164" i="121"/>
  <c r="N5163" i="121"/>
  <c r="O5162" i="121"/>
  <c r="P5161" i="121"/>
  <c r="Q5160" i="121"/>
  <c r="S5158" i="121"/>
  <c r="L5157" i="121"/>
  <c r="M5156" i="121"/>
  <c r="N5155" i="121"/>
  <c r="O5154" i="121"/>
  <c r="P5153" i="121"/>
  <c r="Q5152" i="121"/>
  <c r="S5150" i="121"/>
  <c r="L5149" i="121"/>
  <c r="M5148" i="121"/>
  <c r="N5147" i="121"/>
  <c r="O5146" i="121"/>
  <c r="P5145" i="121"/>
  <c r="Q5144" i="121"/>
  <c r="S5142" i="121"/>
  <c r="L5141" i="121"/>
  <c r="M5140" i="121"/>
  <c r="N5139" i="121"/>
  <c r="O5138" i="121"/>
  <c r="P5137" i="121"/>
  <c r="Q5136" i="121"/>
  <c r="S5134" i="121"/>
  <c r="L5133" i="121"/>
  <c r="M5132" i="121"/>
  <c r="N5131" i="121"/>
  <c r="O5130" i="121"/>
  <c r="P5129" i="121"/>
  <c r="Q5128" i="121"/>
  <c r="S5126" i="121"/>
  <c r="L5125" i="121"/>
  <c r="M5124" i="121"/>
  <c r="N5123" i="121"/>
  <c r="O5122" i="121"/>
  <c r="P5121" i="121"/>
  <c r="Q5120" i="121"/>
  <c r="S5118" i="121"/>
  <c r="L5117" i="121"/>
  <c r="M5116" i="121"/>
  <c r="N5115" i="121"/>
  <c r="O5114" i="121"/>
  <c r="P5113" i="121"/>
  <c r="Q5112" i="121"/>
  <c r="S5110" i="121"/>
  <c r="L5109" i="121"/>
  <c r="M5108" i="121"/>
  <c r="N5107" i="121"/>
  <c r="O5106" i="121"/>
  <c r="P5105" i="121"/>
  <c r="Q5104" i="121"/>
  <c r="S5102" i="121"/>
  <c r="L5101" i="121"/>
  <c r="M5100" i="121"/>
  <c r="N5099" i="121"/>
  <c r="O5098" i="121"/>
  <c r="P5097" i="121"/>
  <c r="Q5096" i="121"/>
  <c r="S5094" i="121"/>
  <c r="L5093" i="121"/>
  <c r="M5092" i="121"/>
  <c r="N5091" i="121"/>
  <c r="O5090" i="121"/>
  <c r="P5089" i="121"/>
  <c r="Q5088" i="121"/>
  <c r="S5086" i="121"/>
  <c r="L5085" i="121"/>
  <c r="M5084" i="121"/>
  <c r="N5083" i="121"/>
  <c r="O5082" i="121"/>
  <c r="P5081" i="121"/>
  <c r="Q5080" i="121"/>
  <c r="S5078" i="121"/>
  <c r="L5077" i="121"/>
  <c r="M5076" i="121"/>
  <c r="N5075" i="121"/>
  <c r="O5074" i="121"/>
  <c r="P5073" i="121"/>
  <c r="Q5072" i="121"/>
  <c r="S5070" i="121"/>
  <c r="M5068" i="121"/>
  <c r="N5067" i="121"/>
  <c r="O5066" i="121"/>
  <c r="P5065" i="121"/>
  <c r="Q5064" i="121"/>
  <c r="S5062" i="121"/>
  <c r="M5060" i="121"/>
  <c r="N5059" i="121"/>
  <c r="O5058" i="121"/>
  <c r="P5057" i="121"/>
  <c r="Q5056" i="121"/>
  <c r="S5054" i="121"/>
  <c r="L5053" i="121"/>
  <c r="M5052" i="121"/>
  <c r="N5051" i="121"/>
  <c r="O5050" i="121"/>
  <c r="P5049" i="121"/>
  <c r="Q5048" i="121"/>
  <c r="S5046" i="121"/>
  <c r="L5045" i="121"/>
  <c r="M5044" i="121"/>
  <c r="N5043" i="121"/>
  <c r="O5042" i="121"/>
  <c r="P5041" i="121"/>
  <c r="Q5040" i="121"/>
  <c r="S5038" i="121"/>
  <c r="L5037" i="121"/>
  <c r="M5036" i="121"/>
  <c r="N5035" i="121"/>
  <c r="O5034" i="121"/>
  <c r="P5033" i="121"/>
  <c r="Q5032" i="121"/>
  <c r="S5030" i="121"/>
  <c r="L5029" i="121"/>
  <c r="M5028" i="121"/>
  <c r="N5027" i="121"/>
  <c r="O5026" i="121"/>
  <c r="P5025" i="121"/>
  <c r="Q5024" i="121"/>
  <c r="S5022" i="121"/>
  <c r="L5021" i="121"/>
  <c r="M5020" i="121"/>
  <c r="N5019" i="121"/>
  <c r="O5018" i="121"/>
  <c r="P5017" i="121"/>
  <c r="Q5016" i="121"/>
  <c r="S5014" i="121"/>
  <c r="L5013" i="121"/>
  <c r="M5012" i="121"/>
  <c r="N5011" i="121"/>
  <c r="O5010" i="121"/>
  <c r="P5009" i="121"/>
  <c r="Q5008" i="121"/>
  <c r="S5006" i="121"/>
  <c r="L5005" i="121"/>
  <c r="M5004" i="121"/>
  <c r="N5003" i="121"/>
  <c r="O5002" i="121"/>
  <c r="P5001" i="121"/>
  <c r="Q5000" i="121"/>
  <c r="S4998" i="121"/>
  <c r="L4997" i="121"/>
  <c r="M4996" i="121"/>
  <c r="N4995" i="121"/>
  <c r="O4994" i="121"/>
  <c r="P4993" i="121"/>
  <c r="Q4992" i="121"/>
  <c r="S4990" i="121"/>
  <c r="L4989" i="121"/>
  <c r="M4988" i="121"/>
  <c r="N4987" i="121"/>
  <c r="O4986" i="121"/>
  <c r="P4985" i="121"/>
  <c r="Q4984" i="121"/>
  <c r="S4982" i="121"/>
  <c r="L4981" i="121"/>
  <c r="M4980" i="121"/>
  <c r="N4979" i="121"/>
  <c r="O4978" i="121"/>
  <c r="P4977" i="121"/>
  <c r="Q4976" i="121"/>
  <c r="S4974" i="121"/>
  <c r="L4973" i="121"/>
  <c r="M4972" i="121"/>
  <c r="N4971" i="121"/>
  <c r="O4970" i="121"/>
  <c r="P4969" i="121"/>
  <c r="Q4968" i="121"/>
  <c r="S4966" i="121"/>
  <c r="L4965" i="121"/>
  <c r="M4964" i="121"/>
  <c r="N4963" i="121"/>
  <c r="O4962" i="121"/>
  <c r="P4961" i="121"/>
  <c r="Q4960" i="121"/>
  <c r="S4958" i="121"/>
  <c r="L4957" i="121"/>
  <c r="M4956" i="121"/>
  <c r="N4955" i="121"/>
  <c r="O4954" i="121"/>
  <c r="P4953" i="121"/>
  <c r="Q4952" i="121"/>
  <c r="S4950" i="121"/>
  <c r="L4949" i="121"/>
  <c r="M4948" i="121"/>
  <c r="N4947" i="121"/>
  <c r="O4946" i="121"/>
  <c r="P4945" i="121"/>
  <c r="Q4944" i="121"/>
  <c r="S4942" i="121"/>
  <c r="L4941" i="121"/>
  <c r="M4940" i="121"/>
  <c r="N4939" i="121"/>
  <c r="O4938" i="121"/>
  <c r="P4937" i="121"/>
  <c r="Q4936" i="121"/>
  <c r="Q4924" i="121"/>
  <c r="Q4923" i="121"/>
  <c r="P4917" i="121"/>
  <c r="P4916" i="121"/>
  <c r="P4915" i="121"/>
  <c r="O4910" i="121"/>
  <c r="O4909" i="121"/>
  <c r="O4908" i="121"/>
  <c r="O4907" i="121"/>
  <c r="N4903" i="121"/>
  <c r="N4902" i="121"/>
  <c r="N4901" i="121"/>
  <c r="N4900" i="121"/>
  <c r="N4899" i="121"/>
  <c r="N4898" i="121"/>
  <c r="L4898" i="121"/>
  <c r="N4897" i="121"/>
  <c r="M4895" i="121"/>
  <c r="M4894" i="121"/>
  <c r="M4893" i="121"/>
  <c r="M4892" i="121"/>
  <c r="M4891" i="121"/>
  <c r="M4890" i="121"/>
  <c r="M4889" i="121"/>
  <c r="L4888" i="121"/>
  <c r="N4888" i="121"/>
  <c r="L4887" i="121"/>
  <c r="O4887" i="121"/>
  <c r="L4886" i="121"/>
  <c r="P4886" i="121"/>
  <c r="L4885" i="121"/>
  <c r="Q4885" i="121"/>
  <c r="L4884" i="121"/>
  <c r="R4884" i="121"/>
  <c r="L4883" i="121"/>
  <c r="S4883" i="121"/>
  <c r="N4863" i="121"/>
  <c r="S4859" i="121"/>
  <c r="M4859" i="121"/>
  <c r="Q4859" i="121"/>
  <c r="M4852" i="121"/>
  <c r="N4852" i="121"/>
  <c r="M4849" i="121"/>
  <c r="N4849" i="121"/>
  <c r="O4849" i="121"/>
  <c r="P4849" i="121"/>
  <c r="Q4849" i="121"/>
  <c r="R4849" i="121"/>
  <c r="S4849" i="121"/>
  <c r="O4848" i="121"/>
  <c r="P4848" i="121"/>
  <c r="Q4848" i="121"/>
  <c r="R4848" i="121"/>
  <c r="S4848" i="121"/>
  <c r="L4848" i="121"/>
  <c r="P4806" i="121"/>
  <c r="O4799" i="121"/>
  <c r="S4798" i="121"/>
  <c r="L4797" i="121"/>
  <c r="M4796" i="121"/>
  <c r="M4792" i="121"/>
  <c r="N4792" i="121"/>
  <c r="M4785" i="121"/>
  <c r="N4785" i="121"/>
  <c r="O4785" i="121"/>
  <c r="P4785" i="121"/>
  <c r="Q4785" i="121"/>
  <c r="R4785" i="121"/>
  <c r="S4785" i="121"/>
  <c r="O4784" i="121"/>
  <c r="P4784" i="121"/>
  <c r="Q4784" i="121"/>
  <c r="R4784" i="121"/>
  <c r="S4784" i="121"/>
  <c r="L4784" i="121"/>
  <c r="R4783" i="121"/>
  <c r="L4783" i="121"/>
  <c r="S4782" i="121"/>
  <c r="M4782" i="121"/>
  <c r="S4763" i="121"/>
  <c r="L4762" i="121"/>
  <c r="R4756" i="121"/>
  <c r="M4746" i="121"/>
  <c r="O4742" i="121"/>
  <c r="P4742" i="121"/>
  <c r="O4735" i="121"/>
  <c r="S4734" i="121"/>
  <c r="L4733" i="121"/>
  <c r="M4732" i="121"/>
  <c r="N4731" i="121"/>
  <c r="O4730" i="121"/>
  <c r="M4728" i="121"/>
  <c r="N4728" i="121"/>
  <c r="M4721" i="121"/>
  <c r="N4721" i="121"/>
  <c r="O4721" i="121"/>
  <c r="P4721" i="121"/>
  <c r="Q4721" i="121"/>
  <c r="R4721" i="121"/>
  <c r="S4721" i="121"/>
  <c r="O4720" i="121"/>
  <c r="P4720" i="121"/>
  <c r="Q4720" i="121"/>
  <c r="R4720" i="121"/>
  <c r="S4720" i="121"/>
  <c r="L4720" i="121"/>
  <c r="Q4692" i="121"/>
  <c r="R4692" i="121"/>
  <c r="O4678" i="121"/>
  <c r="P4678" i="121"/>
  <c r="O4671" i="121"/>
  <c r="S4670" i="121"/>
  <c r="L4669" i="121"/>
  <c r="M4668" i="121"/>
  <c r="N4667" i="121"/>
  <c r="O4666" i="121"/>
  <c r="M4664" i="121"/>
  <c r="N4664" i="121"/>
  <c r="M4657" i="121"/>
  <c r="N4657" i="121"/>
  <c r="O4657" i="121"/>
  <c r="P4657" i="121"/>
  <c r="Q4657" i="121"/>
  <c r="R4657" i="121"/>
  <c r="S4657" i="121"/>
  <c r="P4656" i="121"/>
  <c r="Q4656" i="121"/>
  <c r="R4656" i="121"/>
  <c r="S4656" i="121"/>
  <c r="L4656" i="121"/>
  <c r="O4614" i="121"/>
  <c r="P4614" i="121"/>
  <c r="O4607" i="121"/>
  <c r="S4606" i="121"/>
  <c r="L4605" i="121"/>
  <c r="M4604" i="121"/>
  <c r="N4603" i="121"/>
  <c r="O4602" i="121"/>
  <c r="M4600" i="121"/>
  <c r="N4600" i="121"/>
  <c r="M4593" i="121"/>
  <c r="N4593" i="121"/>
  <c r="O4593" i="121"/>
  <c r="P4593" i="121"/>
  <c r="Q4593" i="121"/>
  <c r="R4593" i="121"/>
  <c r="S4593" i="121"/>
  <c r="O4592" i="121"/>
  <c r="P4592" i="121"/>
  <c r="Q4592" i="121"/>
  <c r="R4592" i="121"/>
  <c r="S4592" i="121"/>
  <c r="L4592" i="121"/>
  <c r="R4564" i="121"/>
  <c r="L4563" i="121"/>
  <c r="M4562" i="121"/>
  <c r="P4557" i="121"/>
  <c r="Q4557" i="121"/>
  <c r="O4543" i="121"/>
  <c r="R4542" i="121"/>
  <c r="S4541" i="121"/>
  <c r="L4540" i="121"/>
  <c r="M4539" i="121"/>
  <c r="N4538" i="121"/>
  <c r="M4536" i="121"/>
  <c r="N4536" i="121"/>
  <c r="M4529" i="121"/>
  <c r="N4529" i="121"/>
  <c r="O4529" i="121"/>
  <c r="P4529" i="121"/>
  <c r="Q4529" i="121"/>
  <c r="R4529" i="121"/>
  <c r="S4529" i="121"/>
  <c r="P4528" i="121"/>
  <c r="Q4528" i="121"/>
  <c r="R4528" i="121"/>
  <c r="S4528" i="121"/>
  <c r="L4528" i="121"/>
  <c r="S4514" i="121"/>
  <c r="Q4500" i="121"/>
  <c r="R4500" i="121"/>
  <c r="L4499" i="121"/>
  <c r="M4498" i="121"/>
  <c r="P4493" i="121"/>
  <c r="Q4493" i="121"/>
  <c r="P4488" i="121"/>
  <c r="Q4488" i="121"/>
  <c r="M4485" i="121"/>
  <c r="L4483" i="121"/>
  <c r="S4479" i="121"/>
  <c r="L4457" i="121"/>
  <c r="P4457" i="121"/>
  <c r="Q4457" i="121"/>
  <c r="R4457" i="121"/>
  <c r="M4457" i="121"/>
  <c r="S4452" i="121"/>
  <c r="M4451" i="121"/>
  <c r="N4450" i="121"/>
  <c r="O4450" i="121"/>
  <c r="P4450" i="121"/>
  <c r="Q4450" i="121"/>
  <c r="R4450" i="121"/>
  <c r="L4450" i="121"/>
  <c r="R4448" i="121"/>
  <c r="O4446" i="121"/>
  <c r="M4446" i="121"/>
  <c r="N4446" i="121"/>
  <c r="P4446" i="121"/>
  <c r="R4446" i="121"/>
  <c r="S4446" i="121"/>
  <c r="M4438" i="121"/>
  <c r="N4438" i="121"/>
  <c r="Q4438" i="121"/>
  <c r="R4438" i="121"/>
  <c r="S4438" i="121"/>
  <c r="L4406" i="121"/>
  <c r="R4406" i="121"/>
  <c r="Q4387" i="121"/>
  <c r="S4387" i="121"/>
  <c r="L4387" i="121"/>
  <c r="M4387" i="121"/>
  <c r="M4341" i="121"/>
  <c r="S4341" i="121"/>
  <c r="P4282" i="121"/>
  <c r="R4282" i="121"/>
  <c r="L4282" i="121"/>
  <c r="M4282" i="121"/>
  <c r="N4282" i="121"/>
  <c r="Q4217" i="121"/>
  <c r="S4217" i="121"/>
  <c r="N4217" i="121"/>
  <c r="O4217" i="121"/>
  <c r="S4151" i="121"/>
  <c r="M4151" i="121"/>
  <c r="P4151" i="121"/>
  <c r="Q4151" i="121"/>
  <c r="M4085" i="121"/>
  <c r="S4085" i="121"/>
  <c r="L4003" i="121"/>
  <c r="Q4003" i="121"/>
  <c r="M3996" i="121"/>
  <c r="R3996" i="121"/>
  <c r="P3996" i="121"/>
  <c r="S3996" i="121"/>
  <c r="L3811" i="121"/>
  <c r="Q3811" i="121"/>
  <c r="M3804" i="121"/>
  <c r="R3804" i="121"/>
  <c r="P3804" i="121"/>
  <c r="M5331" i="121"/>
  <c r="N5330" i="121"/>
  <c r="O5329" i="121"/>
  <c r="P5328" i="121"/>
  <c r="M5323" i="121"/>
  <c r="N5322" i="121"/>
  <c r="O5321" i="121"/>
  <c r="P5320" i="121"/>
  <c r="M5283" i="121"/>
  <c r="N5282" i="121"/>
  <c r="O5281" i="121"/>
  <c r="P5280" i="121"/>
  <c r="M5275" i="121"/>
  <c r="N5274" i="121"/>
  <c r="O5273" i="121"/>
  <c r="P5272" i="121"/>
  <c r="M5267" i="121"/>
  <c r="N5266" i="121"/>
  <c r="O5265" i="121"/>
  <c r="P5264" i="121"/>
  <c r="M5259" i="121"/>
  <c r="N5258" i="121"/>
  <c r="O5257" i="121"/>
  <c r="P5256" i="121"/>
  <c r="M5251" i="121"/>
  <c r="N5250" i="121"/>
  <c r="O5249" i="121"/>
  <c r="P5248" i="121"/>
  <c r="M5243" i="121"/>
  <c r="N5242" i="121"/>
  <c r="O5241" i="121"/>
  <c r="P5240" i="121"/>
  <c r="M5235" i="121"/>
  <c r="N5234" i="121"/>
  <c r="O5233" i="121"/>
  <c r="P5232" i="121"/>
  <c r="M5227" i="121"/>
  <c r="N5226" i="121"/>
  <c r="O5225" i="121"/>
  <c r="P5224" i="121"/>
  <c r="M5219" i="121"/>
  <c r="N5218" i="121"/>
  <c r="O5217" i="121"/>
  <c r="P5216" i="121"/>
  <c r="M5211" i="121"/>
  <c r="N5210" i="121"/>
  <c r="O5209" i="121"/>
  <c r="P5208" i="121"/>
  <c r="M5203" i="121"/>
  <c r="N5202" i="121"/>
  <c r="O5201" i="121"/>
  <c r="P5200" i="121"/>
  <c r="M5195" i="121"/>
  <c r="N5194" i="121"/>
  <c r="O5193" i="121"/>
  <c r="P5192" i="121"/>
  <c r="M5187" i="121"/>
  <c r="N5186" i="121"/>
  <c r="O5185" i="121"/>
  <c r="P5184" i="121"/>
  <c r="M5179" i="121"/>
  <c r="N5178" i="121"/>
  <c r="O5177" i="121"/>
  <c r="P5176" i="121"/>
  <c r="M5171" i="121"/>
  <c r="N5170" i="121"/>
  <c r="O5169" i="121"/>
  <c r="P5168" i="121"/>
  <c r="M5163" i="121"/>
  <c r="N5162" i="121"/>
  <c r="O5161" i="121"/>
  <c r="P5160" i="121"/>
  <c r="M5155" i="121"/>
  <c r="N5154" i="121"/>
  <c r="O5153" i="121"/>
  <c r="P5152" i="121"/>
  <c r="M5147" i="121"/>
  <c r="N5146" i="121"/>
  <c r="O5145" i="121"/>
  <c r="P5144" i="121"/>
  <c r="M5139" i="121"/>
  <c r="N5138" i="121"/>
  <c r="O5137" i="121"/>
  <c r="P5136" i="121"/>
  <c r="M5131" i="121"/>
  <c r="N5130" i="121"/>
  <c r="O5129" i="121"/>
  <c r="P5128" i="121"/>
  <c r="M5123" i="121"/>
  <c r="N5122" i="121"/>
  <c r="O5121" i="121"/>
  <c r="P5120" i="121"/>
  <c r="M5115" i="121"/>
  <c r="N5114" i="121"/>
  <c r="O5113" i="121"/>
  <c r="P5112" i="121"/>
  <c r="M5107" i="121"/>
  <c r="N5106" i="121"/>
  <c r="O5105" i="121"/>
  <c r="P5104" i="121"/>
  <c r="M5099" i="121"/>
  <c r="N5098" i="121"/>
  <c r="O5097" i="121"/>
  <c r="P5096" i="121"/>
  <c r="M5091" i="121"/>
  <c r="N5090" i="121"/>
  <c r="O5089" i="121"/>
  <c r="P5088" i="121"/>
  <c r="M5083" i="121"/>
  <c r="N5082" i="121"/>
  <c r="O5081" i="121"/>
  <c r="P5080" i="121"/>
  <c r="M5075" i="121"/>
  <c r="N5074" i="121"/>
  <c r="O5073" i="121"/>
  <c r="P5072" i="121"/>
  <c r="M5067" i="121"/>
  <c r="N5066" i="121"/>
  <c r="O5065" i="121"/>
  <c r="P5064" i="121"/>
  <c r="M5059" i="121"/>
  <c r="N5058" i="121"/>
  <c r="O5057" i="121"/>
  <c r="P5056" i="121"/>
  <c r="M5051" i="121"/>
  <c r="N5050" i="121"/>
  <c r="O5049" i="121"/>
  <c r="P5048" i="121"/>
  <c r="M5043" i="121"/>
  <c r="N5042" i="121"/>
  <c r="O5041" i="121"/>
  <c r="P5040" i="121"/>
  <c r="M5035" i="121"/>
  <c r="N5034" i="121"/>
  <c r="O5033" i="121"/>
  <c r="P5032" i="121"/>
  <c r="M5027" i="121"/>
  <c r="N5026" i="121"/>
  <c r="O5025" i="121"/>
  <c r="P5024" i="121"/>
  <c r="M5019" i="121"/>
  <c r="N5018" i="121"/>
  <c r="O5017" i="121"/>
  <c r="P5016" i="121"/>
  <c r="M5011" i="121"/>
  <c r="N5010" i="121"/>
  <c r="O5009" i="121"/>
  <c r="P5008" i="121"/>
  <c r="M5003" i="121"/>
  <c r="N5002" i="121"/>
  <c r="O5001" i="121"/>
  <c r="P5000" i="121"/>
  <c r="M4995" i="121"/>
  <c r="N4994" i="121"/>
  <c r="O4993" i="121"/>
  <c r="P4992" i="121"/>
  <c r="M4987" i="121"/>
  <c r="N4986" i="121"/>
  <c r="O4985" i="121"/>
  <c r="P4984" i="121"/>
  <c r="M4979" i="121"/>
  <c r="N4978" i="121"/>
  <c r="O4977" i="121"/>
  <c r="P4976" i="121"/>
  <c r="M4971" i="121"/>
  <c r="N4970" i="121"/>
  <c r="O4969" i="121"/>
  <c r="P4968" i="121"/>
  <c r="M4963" i="121"/>
  <c r="N4962" i="121"/>
  <c r="O4961" i="121"/>
  <c r="P4960" i="121"/>
  <c r="M4955" i="121"/>
  <c r="N4954" i="121"/>
  <c r="O4953" i="121"/>
  <c r="P4952" i="121"/>
  <c r="M4947" i="121"/>
  <c r="N4946" i="121"/>
  <c r="O4945" i="121"/>
  <c r="P4944" i="121"/>
  <c r="M4939" i="121"/>
  <c r="N4938" i="121"/>
  <c r="O4937" i="121"/>
  <c r="P4936" i="121"/>
  <c r="Q4930" i="121"/>
  <c r="Q4929" i="121"/>
  <c r="Q4928" i="121"/>
  <c r="Q4927" i="121"/>
  <c r="Q4926" i="121"/>
  <c r="P4925" i="121"/>
  <c r="P4924" i="121"/>
  <c r="P4923" i="121"/>
  <c r="P4921" i="121"/>
  <c r="P4920" i="121"/>
  <c r="P4919" i="121"/>
  <c r="O4918" i="121"/>
  <c r="O4917" i="121"/>
  <c r="O4916" i="121"/>
  <c r="O4915" i="121"/>
  <c r="L4906" i="121"/>
  <c r="M4898" i="121"/>
  <c r="L4897" i="121"/>
  <c r="M4897" i="121"/>
  <c r="N4896" i="121"/>
  <c r="O4895" i="121"/>
  <c r="P4894" i="121"/>
  <c r="Q4893" i="121"/>
  <c r="L4892" i="121"/>
  <c r="R4892" i="121"/>
  <c r="L4891" i="121"/>
  <c r="S4891" i="121"/>
  <c r="R4875" i="121"/>
  <c r="O4863" i="121"/>
  <c r="Q4863" i="121"/>
  <c r="M4863" i="121"/>
  <c r="N4860" i="121"/>
  <c r="L4860" i="121"/>
  <c r="P4860" i="121"/>
  <c r="N4853" i="121"/>
  <c r="Q4853" i="121"/>
  <c r="N4851" i="121"/>
  <c r="O4850" i="121"/>
  <c r="M4848" i="121"/>
  <c r="N4848" i="121"/>
  <c r="M4841" i="121"/>
  <c r="N4841" i="121"/>
  <c r="O4841" i="121"/>
  <c r="P4841" i="121"/>
  <c r="Q4841" i="121"/>
  <c r="R4841" i="121"/>
  <c r="S4841" i="121"/>
  <c r="O4840" i="121"/>
  <c r="P4840" i="121"/>
  <c r="Q4840" i="121"/>
  <c r="R4840" i="121"/>
  <c r="S4840" i="121"/>
  <c r="L4840" i="121"/>
  <c r="S4826" i="121"/>
  <c r="R4819" i="121"/>
  <c r="S4819" i="121"/>
  <c r="L4818" i="121"/>
  <c r="Q4812" i="121"/>
  <c r="R4812" i="121"/>
  <c r="P4798" i="121"/>
  <c r="N4791" i="121"/>
  <c r="O4791" i="121"/>
  <c r="L4790" i="121"/>
  <c r="M4784" i="121"/>
  <c r="N4784" i="121"/>
  <c r="M4777" i="121"/>
  <c r="N4777" i="121"/>
  <c r="O4777" i="121"/>
  <c r="P4777" i="121"/>
  <c r="Q4777" i="121"/>
  <c r="R4777" i="121"/>
  <c r="S4777" i="121"/>
  <c r="O4776" i="121"/>
  <c r="P4776" i="121"/>
  <c r="Q4776" i="121"/>
  <c r="R4776" i="121"/>
  <c r="S4776" i="121"/>
  <c r="L4776" i="121"/>
  <c r="R4775" i="121"/>
  <c r="L4775" i="121"/>
  <c r="S4774" i="121"/>
  <c r="M4774" i="121"/>
  <c r="S4755" i="121"/>
  <c r="L4754" i="121"/>
  <c r="P4741" i="121"/>
  <c r="Q4741" i="121"/>
  <c r="S4740" i="121"/>
  <c r="L4739" i="121"/>
  <c r="M4738" i="121"/>
  <c r="P4734" i="121"/>
  <c r="M4720" i="121"/>
  <c r="N4720" i="121"/>
  <c r="M4713" i="121"/>
  <c r="N4713" i="121"/>
  <c r="O4713" i="121"/>
  <c r="P4713" i="121"/>
  <c r="Q4713" i="121"/>
  <c r="R4713" i="121"/>
  <c r="S4713" i="121"/>
  <c r="O4712" i="121"/>
  <c r="P4712" i="121"/>
  <c r="Q4712" i="121"/>
  <c r="R4712" i="121"/>
  <c r="S4712" i="121"/>
  <c r="L4712" i="121"/>
  <c r="S4698" i="121"/>
  <c r="R4691" i="121"/>
  <c r="S4691" i="121"/>
  <c r="L4690" i="121"/>
  <c r="R4684" i="121"/>
  <c r="P4677" i="121"/>
  <c r="Q4677" i="121"/>
  <c r="S4676" i="121"/>
  <c r="L4675" i="121"/>
  <c r="M4674" i="121"/>
  <c r="P4670" i="121"/>
  <c r="O4663" i="121"/>
  <c r="S4662" i="121"/>
  <c r="M4656" i="121"/>
  <c r="N4656" i="121"/>
  <c r="M4649" i="121"/>
  <c r="N4649" i="121"/>
  <c r="O4649" i="121"/>
  <c r="P4649" i="121"/>
  <c r="Q4649" i="121"/>
  <c r="R4649" i="121"/>
  <c r="S4649" i="121"/>
  <c r="P4648" i="121"/>
  <c r="Q4648" i="121"/>
  <c r="R4648" i="121"/>
  <c r="S4648" i="121"/>
  <c r="L4648" i="121"/>
  <c r="S4634" i="121"/>
  <c r="P4613" i="121"/>
  <c r="Q4613" i="121"/>
  <c r="L4612" i="121"/>
  <c r="M4611" i="121"/>
  <c r="N4610" i="121"/>
  <c r="P4606" i="121"/>
  <c r="M4592" i="121"/>
  <c r="N4592" i="121"/>
  <c r="M4585" i="121"/>
  <c r="N4585" i="121"/>
  <c r="O4585" i="121"/>
  <c r="P4585" i="121"/>
  <c r="Q4585" i="121"/>
  <c r="R4585" i="121"/>
  <c r="S4585" i="121"/>
  <c r="O4584" i="121"/>
  <c r="P4584" i="121"/>
  <c r="Q4584" i="121"/>
  <c r="R4584" i="121"/>
  <c r="S4584" i="121"/>
  <c r="L4584" i="121"/>
  <c r="P4542" i="121"/>
  <c r="M4528" i="121"/>
  <c r="N4528" i="121"/>
  <c r="M4521" i="121"/>
  <c r="N4521" i="121"/>
  <c r="O4521" i="121"/>
  <c r="P4521" i="121"/>
  <c r="Q4521" i="121"/>
  <c r="R4521" i="121"/>
  <c r="S4521" i="121"/>
  <c r="P4520" i="121"/>
  <c r="Q4520" i="121"/>
  <c r="R4520" i="121"/>
  <c r="S4520" i="121"/>
  <c r="L4520" i="121"/>
  <c r="M4489" i="121"/>
  <c r="P4487" i="121"/>
  <c r="Q4487" i="121"/>
  <c r="O4481" i="121"/>
  <c r="P4481" i="121"/>
  <c r="R4472" i="121"/>
  <c r="N4457" i="121"/>
  <c r="R4452" i="121"/>
  <c r="S4451" i="121"/>
  <c r="M4450" i="121"/>
  <c r="Q4448" i="121"/>
  <c r="R4447" i="121"/>
  <c r="P4445" i="121"/>
  <c r="M4445" i="121"/>
  <c r="N4445" i="121"/>
  <c r="O4445" i="121"/>
  <c r="R4445" i="121"/>
  <c r="S4445" i="121"/>
  <c r="P4440" i="121"/>
  <c r="M4437" i="121"/>
  <c r="N4437" i="121"/>
  <c r="O4437" i="121"/>
  <c r="Q4437" i="121"/>
  <c r="R4437" i="121"/>
  <c r="S4437" i="121"/>
  <c r="Q4419" i="121"/>
  <c r="S4419" i="121"/>
  <c r="L4419" i="121"/>
  <c r="M4419" i="121"/>
  <c r="M4399" i="121"/>
  <c r="Q4399" i="121"/>
  <c r="S4393" i="121"/>
  <c r="M4393" i="121"/>
  <c r="N4393" i="121"/>
  <c r="O4393" i="121"/>
  <c r="L4342" i="121"/>
  <c r="R4342" i="121"/>
  <c r="O4283" i="121"/>
  <c r="Q4283" i="121"/>
  <c r="S4283" i="121"/>
  <c r="L4283" i="121"/>
  <c r="M4283" i="121"/>
  <c r="P4218" i="121"/>
  <c r="R4218" i="121"/>
  <c r="M4218" i="121"/>
  <c r="N4218" i="121"/>
  <c r="R4152" i="121"/>
  <c r="L4152" i="121"/>
  <c r="O4152" i="121"/>
  <c r="P4152" i="121"/>
  <c r="L4086" i="121"/>
  <c r="R4086" i="121"/>
  <c r="O4013" i="121"/>
  <c r="R4013" i="121"/>
  <c r="R3830" i="121"/>
  <c r="S3830" i="121"/>
  <c r="L3830" i="121"/>
  <c r="M3830" i="121"/>
  <c r="O3830" i="121"/>
  <c r="P3830" i="121"/>
  <c r="N3830" i="121"/>
  <c r="Q3830" i="121"/>
  <c r="Q3644" i="121"/>
  <c r="L3644" i="121"/>
  <c r="S3644" i="121"/>
  <c r="L4914" i="121"/>
  <c r="M4905" i="121"/>
  <c r="N4904" i="121"/>
  <c r="O4903" i="121"/>
  <c r="P4902" i="121"/>
  <c r="Q4901" i="121"/>
  <c r="R4900" i="121"/>
  <c r="S4899" i="121"/>
  <c r="S4890" i="121"/>
  <c r="S4888" i="121"/>
  <c r="S4887" i="121"/>
  <c r="S4886" i="121"/>
  <c r="S4885" i="121"/>
  <c r="S4884" i="121"/>
  <c r="R4883" i="121"/>
  <c r="R4881" i="121"/>
  <c r="R4880" i="121"/>
  <c r="R4879" i="121"/>
  <c r="R4878" i="121"/>
  <c r="Q4874" i="121"/>
  <c r="P4866" i="121"/>
  <c r="P4865" i="121"/>
  <c r="P4864" i="121"/>
  <c r="L4864" i="121"/>
  <c r="P4861" i="121"/>
  <c r="R4860" i="121"/>
  <c r="S4852" i="121"/>
  <c r="M4833" i="121"/>
  <c r="N4833" i="121"/>
  <c r="O4833" i="121"/>
  <c r="P4833" i="121"/>
  <c r="Q4833" i="121"/>
  <c r="R4833" i="121"/>
  <c r="S4833" i="121"/>
  <c r="O4832" i="121"/>
  <c r="P4832" i="121"/>
  <c r="Q4832" i="121"/>
  <c r="R4832" i="121"/>
  <c r="S4832" i="121"/>
  <c r="L4832" i="121"/>
  <c r="S4818" i="121"/>
  <c r="R4811" i="121"/>
  <c r="S4811" i="121"/>
  <c r="L4810" i="121"/>
  <c r="Q4804" i="121"/>
  <c r="R4804" i="121"/>
  <c r="Q4797" i="121"/>
  <c r="S4796" i="121"/>
  <c r="L4795" i="121"/>
  <c r="M4794" i="121"/>
  <c r="O4790" i="121"/>
  <c r="P4790" i="121"/>
  <c r="N4783" i="121"/>
  <c r="O4783" i="121"/>
  <c r="L4782" i="121"/>
  <c r="M4776" i="121"/>
  <c r="N4776" i="121"/>
  <c r="M4769" i="121"/>
  <c r="N4769" i="121"/>
  <c r="O4769" i="121"/>
  <c r="P4769" i="121"/>
  <c r="Q4769" i="121"/>
  <c r="R4769" i="121"/>
  <c r="S4769" i="121"/>
  <c r="O4768" i="121"/>
  <c r="P4768" i="121"/>
  <c r="Q4768" i="121"/>
  <c r="R4768" i="121"/>
  <c r="S4768" i="121"/>
  <c r="L4768" i="121"/>
  <c r="R4767" i="121"/>
  <c r="L4767" i="121"/>
  <c r="S4766" i="121"/>
  <c r="M4766" i="121"/>
  <c r="L4765" i="121"/>
  <c r="N4765" i="121"/>
  <c r="M4764" i="121"/>
  <c r="O4764" i="121"/>
  <c r="N4763" i="121"/>
  <c r="P4763" i="121"/>
  <c r="O4762" i="121"/>
  <c r="Q4762" i="121"/>
  <c r="Q4740" i="121"/>
  <c r="R4740" i="121"/>
  <c r="Q4733" i="121"/>
  <c r="S4732" i="121"/>
  <c r="L4731" i="121"/>
  <c r="M4730" i="121"/>
  <c r="M4712" i="121"/>
  <c r="N4712" i="121"/>
  <c r="M4705" i="121"/>
  <c r="N4705" i="121"/>
  <c r="O4705" i="121"/>
  <c r="P4705" i="121"/>
  <c r="Q4705" i="121"/>
  <c r="R4705" i="121"/>
  <c r="S4705" i="121"/>
  <c r="O4704" i="121"/>
  <c r="P4704" i="121"/>
  <c r="Q4704" i="121"/>
  <c r="R4704" i="121"/>
  <c r="S4704" i="121"/>
  <c r="L4704" i="121"/>
  <c r="S4690" i="121"/>
  <c r="Q4676" i="121"/>
  <c r="R4676" i="121"/>
  <c r="Q4669" i="121"/>
  <c r="S4668" i="121"/>
  <c r="M4667" i="121"/>
  <c r="N4666" i="121"/>
  <c r="N4655" i="121"/>
  <c r="O4655" i="121"/>
  <c r="L4654" i="121"/>
  <c r="M4653" i="121"/>
  <c r="M4648" i="121"/>
  <c r="N4648" i="121"/>
  <c r="M4641" i="121"/>
  <c r="N4641" i="121"/>
  <c r="O4641" i="121"/>
  <c r="P4641" i="121"/>
  <c r="Q4641" i="121"/>
  <c r="R4641" i="121"/>
  <c r="S4641" i="121"/>
  <c r="O4640" i="121"/>
  <c r="P4640" i="121"/>
  <c r="Q4640" i="121"/>
  <c r="R4640" i="121"/>
  <c r="S4640" i="121"/>
  <c r="L4640" i="121"/>
  <c r="S4639" i="121"/>
  <c r="L4639" i="121"/>
  <c r="N4636" i="121"/>
  <c r="O4636" i="121"/>
  <c r="O4635" i="121"/>
  <c r="P4635" i="121"/>
  <c r="Q4612" i="121"/>
  <c r="R4612" i="121"/>
  <c r="L4611" i="121"/>
  <c r="M4610" i="121"/>
  <c r="Q4605" i="121"/>
  <c r="L4604" i="121"/>
  <c r="M4603" i="121"/>
  <c r="N4602" i="121"/>
  <c r="M4584" i="121"/>
  <c r="N4584" i="121"/>
  <c r="M4577" i="121"/>
  <c r="N4577" i="121"/>
  <c r="O4577" i="121"/>
  <c r="P4577" i="121"/>
  <c r="Q4577" i="121"/>
  <c r="R4577" i="121"/>
  <c r="S4577" i="121"/>
  <c r="O4576" i="121"/>
  <c r="P4576" i="121"/>
  <c r="Q4576" i="121"/>
  <c r="R4576" i="121"/>
  <c r="S4576" i="121"/>
  <c r="L4576" i="121"/>
  <c r="Q4541" i="121"/>
  <c r="M4520" i="121"/>
  <c r="N4520" i="121"/>
  <c r="M4513" i="121"/>
  <c r="N4513" i="121"/>
  <c r="O4513" i="121"/>
  <c r="P4513" i="121"/>
  <c r="Q4513" i="121"/>
  <c r="R4513" i="121"/>
  <c r="S4513" i="121"/>
  <c r="P4512" i="121"/>
  <c r="Q4512" i="121"/>
  <c r="R4512" i="121"/>
  <c r="S4512" i="121"/>
  <c r="L4512" i="121"/>
  <c r="S4498" i="121"/>
  <c r="L4488" i="121"/>
  <c r="L4486" i="121"/>
  <c r="P4486" i="121"/>
  <c r="Q4486" i="121"/>
  <c r="M4482" i="121"/>
  <c r="O4480" i="121"/>
  <c r="P4480" i="121"/>
  <c r="M4475" i="121"/>
  <c r="Q4472" i="121"/>
  <c r="R4471" i="121"/>
  <c r="S4469" i="121"/>
  <c r="R4462" i="121"/>
  <c r="L4462" i="121"/>
  <c r="M4462" i="121"/>
  <c r="S4457" i="121"/>
  <c r="Q4444" i="121"/>
  <c r="M4444" i="121"/>
  <c r="N4444" i="121"/>
  <c r="O4444" i="121"/>
  <c r="P4444" i="121"/>
  <c r="R4444" i="121"/>
  <c r="S4444" i="121"/>
  <c r="P4439" i="121"/>
  <c r="L4426" i="121"/>
  <c r="M4426" i="121"/>
  <c r="N4426" i="121"/>
  <c r="S4343" i="121"/>
  <c r="M4343" i="121"/>
  <c r="Q4343" i="121"/>
  <c r="M4284" i="121"/>
  <c r="N4284" i="121"/>
  <c r="O4284" i="121"/>
  <c r="P4284" i="121"/>
  <c r="Q4284" i="121"/>
  <c r="R4284" i="121"/>
  <c r="S4284" i="121"/>
  <c r="O4219" i="121"/>
  <c r="Q4219" i="121"/>
  <c r="L4219" i="121"/>
  <c r="M4219" i="121"/>
  <c r="Q4153" i="121"/>
  <c r="S4153" i="121"/>
  <c r="N4153" i="121"/>
  <c r="O4153" i="121"/>
  <c r="S4087" i="121"/>
  <c r="P4087" i="121"/>
  <c r="Q4087" i="121"/>
  <c r="L4035" i="121"/>
  <c r="Q4035" i="121"/>
  <c r="O3866" i="121"/>
  <c r="L3866" i="121"/>
  <c r="M3866" i="121"/>
  <c r="R3866" i="121"/>
  <c r="P3856" i="121"/>
  <c r="Q3856" i="121"/>
  <c r="R3856" i="121"/>
  <c r="S3856" i="121"/>
  <c r="M3856" i="121"/>
  <c r="N3856" i="121"/>
  <c r="O3856" i="121"/>
  <c r="R5348" i="121"/>
  <c r="S5347" i="121"/>
  <c r="R5340" i="121"/>
  <c r="S5339" i="121"/>
  <c r="R5332" i="121"/>
  <c r="S5331" i="121"/>
  <c r="R5324" i="121"/>
  <c r="S5323" i="121"/>
  <c r="R5316" i="121"/>
  <c r="S5315" i="121"/>
  <c r="R5308" i="121"/>
  <c r="S5307" i="121"/>
  <c r="R5300" i="121"/>
  <c r="S5299" i="121"/>
  <c r="R5292" i="121"/>
  <c r="S5291" i="121"/>
  <c r="R5284" i="121"/>
  <c r="S5283" i="121"/>
  <c r="R5276" i="121"/>
  <c r="S5275" i="121"/>
  <c r="R5268" i="121"/>
  <c r="S5267" i="121"/>
  <c r="R5260" i="121"/>
  <c r="S5259" i="121"/>
  <c r="R5252" i="121"/>
  <c r="S5251" i="121"/>
  <c r="R5244" i="121"/>
  <c r="S5243" i="121"/>
  <c r="R5236" i="121"/>
  <c r="S5235" i="121"/>
  <c r="R5228" i="121"/>
  <c r="S5227" i="121"/>
  <c r="R5220" i="121"/>
  <c r="S5219" i="121"/>
  <c r="R5212" i="121"/>
  <c r="S5211" i="121"/>
  <c r="R5204" i="121"/>
  <c r="S5203" i="121"/>
  <c r="R5196" i="121"/>
  <c r="S5195" i="121"/>
  <c r="R5188" i="121"/>
  <c r="S5187" i="121"/>
  <c r="R5180" i="121"/>
  <c r="S5179" i="121"/>
  <c r="S5171" i="121"/>
  <c r="S5163" i="121"/>
  <c r="S5155" i="121"/>
  <c r="S5147" i="121"/>
  <c r="S5139" i="121"/>
  <c r="S5131" i="121"/>
  <c r="S5123" i="121"/>
  <c r="S5115" i="121"/>
  <c r="S5107" i="121"/>
  <c r="S5099" i="121"/>
  <c r="S5091" i="121"/>
  <c r="S5083" i="121"/>
  <c r="S5075" i="121"/>
  <c r="S5067" i="121"/>
  <c r="S5059" i="121"/>
  <c r="S5051" i="121"/>
  <c r="S5043" i="121"/>
  <c r="S5035" i="121"/>
  <c r="S5027" i="121"/>
  <c r="S5019" i="121"/>
  <c r="S5011" i="121"/>
  <c r="S5003" i="121"/>
  <c r="S4995" i="121"/>
  <c r="S4987" i="121"/>
  <c r="S4979" i="121"/>
  <c r="S4971" i="121"/>
  <c r="S4963" i="121"/>
  <c r="S4955" i="121"/>
  <c r="S4947" i="121"/>
  <c r="S4939" i="121"/>
  <c r="O4928" i="121"/>
  <c r="L4922" i="121"/>
  <c r="N4921" i="121"/>
  <c r="M4914" i="121"/>
  <c r="M4913" i="121"/>
  <c r="N4912" i="121"/>
  <c r="O4911" i="121"/>
  <c r="P4910" i="121"/>
  <c r="Q4909" i="121"/>
  <c r="R4908" i="121"/>
  <c r="S4907" i="121"/>
  <c r="R4890" i="121"/>
  <c r="R4885" i="121"/>
  <c r="Q4884" i="121"/>
  <c r="Q4883" i="121"/>
  <c r="Q4881" i="121"/>
  <c r="Q4880" i="121"/>
  <c r="Q4879" i="121"/>
  <c r="N4864" i="121"/>
  <c r="M4857" i="121"/>
  <c r="O4857" i="121"/>
  <c r="S4857" i="121"/>
  <c r="R4852" i="121"/>
  <c r="M4825" i="121"/>
  <c r="N4825" i="121"/>
  <c r="O4825" i="121"/>
  <c r="P4825" i="121"/>
  <c r="Q4825" i="121"/>
  <c r="R4825" i="121"/>
  <c r="S4825" i="121"/>
  <c r="O4824" i="121"/>
  <c r="P4824" i="121"/>
  <c r="Q4824" i="121"/>
  <c r="R4824" i="121"/>
  <c r="S4824" i="121"/>
  <c r="L4824" i="121"/>
  <c r="R4796" i="121"/>
  <c r="P4789" i="121"/>
  <c r="Q4789" i="121"/>
  <c r="S4788" i="121"/>
  <c r="L4787" i="121"/>
  <c r="M4786" i="121"/>
  <c r="O4782" i="121"/>
  <c r="P4782" i="121"/>
  <c r="N4775" i="121"/>
  <c r="O4775" i="121"/>
  <c r="L4774" i="121"/>
  <c r="M4761" i="121"/>
  <c r="N4761" i="121"/>
  <c r="O4761" i="121"/>
  <c r="P4761" i="121"/>
  <c r="Q4761" i="121"/>
  <c r="R4761" i="121"/>
  <c r="S4761" i="121"/>
  <c r="O4760" i="121"/>
  <c r="P4760" i="121"/>
  <c r="Q4760" i="121"/>
  <c r="R4760" i="121"/>
  <c r="S4760" i="121"/>
  <c r="L4760" i="121"/>
  <c r="R4759" i="121"/>
  <c r="L4759" i="121"/>
  <c r="S4758" i="121"/>
  <c r="M4758" i="121"/>
  <c r="L4757" i="121"/>
  <c r="N4757" i="121"/>
  <c r="M4756" i="121"/>
  <c r="O4756" i="121"/>
  <c r="N4755" i="121"/>
  <c r="P4755" i="121"/>
  <c r="O4754" i="121"/>
  <c r="Q4754" i="121"/>
  <c r="R4732" i="121"/>
  <c r="M4697" i="121"/>
  <c r="N4697" i="121"/>
  <c r="O4697" i="121"/>
  <c r="P4697" i="121"/>
  <c r="Q4697" i="121"/>
  <c r="R4697" i="121"/>
  <c r="S4697" i="121"/>
  <c r="O4696" i="121"/>
  <c r="Q4696" i="121"/>
  <c r="R4696" i="121"/>
  <c r="S4696" i="121"/>
  <c r="L4696" i="121"/>
  <c r="R4675" i="121"/>
  <c r="S4675" i="121"/>
  <c r="R4668" i="121"/>
  <c r="L4667" i="121"/>
  <c r="M4666" i="121"/>
  <c r="M4633" i="121"/>
  <c r="N4633" i="121"/>
  <c r="O4633" i="121"/>
  <c r="P4633" i="121"/>
  <c r="Q4633" i="121"/>
  <c r="R4633" i="121"/>
  <c r="S4633" i="121"/>
  <c r="O4632" i="121"/>
  <c r="P4632" i="121"/>
  <c r="Q4632" i="121"/>
  <c r="R4632" i="121"/>
  <c r="S4632" i="121"/>
  <c r="L4632" i="121"/>
  <c r="R4611" i="121"/>
  <c r="S4611" i="121"/>
  <c r="L4610" i="121"/>
  <c r="R4604" i="121"/>
  <c r="L4603" i="121"/>
  <c r="M4602" i="121"/>
  <c r="M4576" i="121"/>
  <c r="N4576" i="121"/>
  <c r="M4569" i="121"/>
  <c r="N4569" i="121"/>
  <c r="O4569" i="121"/>
  <c r="P4569" i="121"/>
  <c r="Q4569" i="121"/>
  <c r="R4569" i="121"/>
  <c r="S4569" i="121"/>
  <c r="O4568" i="121"/>
  <c r="P4568" i="121"/>
  <c r="Q4568" i="121"/>
  <c r="R4568" i="121"/>
  <c r="S4568" i="121"/>
  <c r="L4568" i="121"/>
  <c r="R4540" i="121"/>
  <c r="L4539" i="121"/>
  <c r="M4538" i="121"/>
  <c r="N4512" i="121"/>
  <c r="M4505" i="121"/>
  <c r="N4505" i="121"/>
  <c r="O4505" i="121"/>
  <c r="P4505" i="121"/>
  <c r="Q4505" i="121"/>
  <c r="R4505" i="121"/>
  <c r="S4505" i="121"/>
  <c r="P4504" i="121"/>
  <c r="Q4504" i="121"/>
  <c r="R4504" i="121"/>
  <c r="S4504" i="121"/>
  <c r="L4504" i="121"/>
  <c r="L4487" i="121"/>
  <c r="O4485" i="121"/>
  <c r="Q4485" i="121"/>
  <c r="M4483" i="121"/>
  <c r="N4481" i="121"/>
  <c r="M4479" i="121"/>
  <c r="O4479" i="121"/>
  <c r="P4479" i="121"/>
  <c r="M4474" i="121"/>
  <c r="N4473" i="121"/>
  <c r="O4473" i="121"/>
  <c r="O4469" i="121"/>
  <c r="Q4464" i="121"/>
  <c r="P4455" i="121"/>
  <c r="Q4455" i="121"/>
  <c r="L4455" i="121"/>
  <c r="R4443" i="121"/>
  <c r="M4443" i="121"/>
  <c r="N4443" i="121"/>
  <c r="O4443" i="121"/>
  <c r="P4443" i="121"/>
  <c r="Q4443" i="121"/>
  <c r="S4443" i="121"/>
  <c r="L4438" i="121"/>
  <c r="L4436" i="121"/>
  <c r="M4436" i="121"/>
  <c r="N4436" i="121"/>
  <c r="P4436" i="121"/>
  <c r="R4436" i="121"/>
  <c r="S4436" i="121"/>
  <c r="M4379" i="121"/>
  <c r="O4379" i="121"/>
  <c r="R4344" i="121"/>
  <c r="L4344" i="121"/>
  <c r="P4344" i="121"/>
  <c r="M4277" i="121"/>
  <c r="S4277" i="121"/>
  <c r="M4220" i="121"/>
  <c r="N4220" i="121"/>
  <c r="O4220" i="121"/>
  <c r="P4220" i="121"/>
  <c r="Q4220" i="121"/>
  <c r="R4220" i="121"/>
  <c r="S4220" i="121"/>
  <c r="P4154" i="121"/>
  <c r="R4154" i="121"/>
  <c r="M4154" i="121"/>
  <c r="N4154" i="121"/>
  <c r="R4088" i="121"/>
  <c r="O4088" i="121"/>
  <c r="P4088" i="121"/>
  <c r="O4045" i="121"/>
  <c r="R4045" i="121"/>
  <c r="P5373" i="121"/>
  <c r="S5362" i="121"/>
  <c r="O5358" i="121"/>
  <c r="S5354" i="121"/>
  <c r="O5350" i="121"/>
  <c r="Q5348" i="121"/>
  <c r="R5347" i="121"/>
  <c r="S5346" i="121"/>
  <c r="O5342" i="121"/>
  <c r="Q5340" i="121"/>
  <c r="R5339" i="121"/>
  <c r="S5338" i="121"/>
  <c r="O5334" i="121"/>
  <c r="Q5332" i="121"/>
  <c r="R5331" i="121"/>
  <c r="S5330" i="121"/>
  <c r="O5326" i="121"/>
  <c r="Q5324" i="121"/>
  <c r="R5323" i="121"/>
  <c r="S5322" i="121"/>
  <c r="O5318" i="121"/>
  <c r="Q5316" i="121"/>
  <c r="R5315" i="121"/>
  <c r="S5314" i="121"/>
  <c r="O5310" i="121"/>
  <c r="Q5308" i="121"/>
  <c r="R5307" i="121"/>
  <c r="S5306" i="121"/>
  <c r="O5302" i="121"/>
  <c r="Q5300" i="121"/>
  <c r="R5299" i="121"/>
  <c r="S5298" i="121"/>
  <c r="O5294" i="121"/>
  <c r="Q5292" i="121"/>
  <c r="R5291" i="121"/>
  <c r="S5290" i="121"/>
  <c r="O5286" i="121"/>
  <c r="Q5284" i="121"/>
  <c r="R5283" i="121"/>
  <c r="S5282" i="121"/>
  <c r="O5278" i="121"/>
  <c r="Q5276" i="121"/>
  <c r="R5275" i="121"/>
  <c r="S5274" i="121"/>
  <c r="O5270" i="121"/>
  <c r="Q5268" i="121"/>
  <c r="R5267" i="121"/>
  <c r="S5266" i="121"/>
  <c r="O5262" i="121"/>
  <c r="Q5260" i="121"/>
  <c r="R5259" i="121"/>
  <c r="S5258" i="121"/>
  <c r="O5254" i="121"/>
  <c r="Q5252" i="121"/>
  <c r="R5251" i="121"/>
  <c r="S5250" i="121"/>
  <c r="O5246" i="121"/>
  <c r="Q5244" i="121"/>
  <c r="R5243" i="121"/>
  <c r="S5242" i="121"/>
  <c r="O5238" i="121"/>
  <c r="Q5236" i="121"/>
  <c r="R5235" i="121"/>
  <c r="S5234" i="121"/>
  <c r="O5230" i="121"/>
  <c r="Q5228" i="121"/>
  <c r="R5227" i="121"/>
  <c r="S5226" i="121"/>
  <c r="O5222" i="121"/>
  <c r="Q5220" i="121"/>
  <c r="R5219" i="121"/>
  <c r="S5218" i="121"/>
  <c r="O5214" i="121"/>
  <c r="Q5212" i="121"/>
  <c r="R5211" i="121"/>
  <c r="S5210" i="121"/>
  <c r="O5206" i="121"/>
  <c r="Q5204" i="121"/>
  <c r="R5203" i="121"/>
  <c r="S5202" i="121"/>
  <c r="O5198" i="121"/>
  <c r="Q5196" i="121"/>
  <c r="R5195" i="121"/>
  <c r="S5194" i="121"/>
  <c r="O5190" i="121"/>
  <c r="Q5188" i="121"/>
  <c r="R5187" i="121"/>
  <c r="S5186" i="121"/>
  <c r="O5182" i="121"/>
  <c r="Q5180" i="121"/>
  <c r="R5179" i="121"/>
  <c r="S5178" i="121"/>
  <c r="O5174" i="121"/>
  <c r="Q5172" i="121"/>
  <c r="R5171" i="121"/>
  <c r="S5170" i="121"/>
  <c r="O5166" i="121"/>
  <c r="Q5164" i="121"/>
  <c r="R5163" i="121"/>
  <c r="S5162" i="121"/>
  <c r="O5158" i="121"/>
  <c r="Q5156" i="121"/>
  <c r="R5155" i="121"/>
  <c r="S5154" i="121"/>
  <c r="O5150" i="121"/>
  <c r="Q5148" i="121"/>
  <c r="R5147" i="121"/>
  <c r="S5146" i="121"/>
  <c r="O5142" i="121"/>
  <c r="Q5140" i="121"/>
  <c r="R5139" i="121"/>
  <c r="S5138" i="121"/>
  <c r="O5134" i="121"/>
  <c r="Q5132" i="121"/>
  <c r="R5131" i="121"/>
  <c r="S5130" i="121"/>
  <c r="O5126" i="121"/>
  <c r="Q5124" i="121"/>
  <c r="R5123" i="121"/>
  <c r="S5122" i="121"/>
  <c r="O5118" i="121"/>
  <c r="Q5116" i="121"/>
  <c r="R5115" i="121"/>
  <c r="S5114" i="121"/>
  <c r="O5110" i="121"/>
  <c r="Q5108" i="121"/>
  <c r="R5107" i="121"/>
  <c r="S5106" i="121"/>
  <c r="O5102" i="121"/>
  <c r="Q5100" i="121"/>
  <c r="R5099" i="121"/>
  <c r="S5098" i="121"/>
  <c r="O5094" i="121"/>
  <c r="Q5092" i="121"/>
  <c r="R5091" i="121"/>
  <c r="S5090" i="121"/>
  <c r="O5086" i="121"/>
  <c r="Q5084" i="121"/>
  <c r="R5083" i="121"/>
  <c r="S5082" i="121"/>
  <c r="O5078" i="121"/>
  <c r="Q5076" i="121"/>
  <c r="R5075" i="121"/>
  <c r="S5074" i="121"/>
  <c r="O5070" i="121"/>
  <c r="P5069" i="121"/>
  <c r="Q5068" i="121"/>
  <c r="R5067" i="121"/>
  <c r="S5066" i="121"/>
  <c r="O5062" i="121"/>
  <c r="P5061" i="121"/>
  <c r="Q5060" i="121"/>
  <c r="R5059" i="121"/>
  <c r="S5058" i="121"/>
  <c r="O5054" i="121"/>
  <c r="Q5052" i="121"/>
  <c r="R5051" i="121"/>
  <c r="S5050" i="121"/>
  <c r="O5046" i="121"/>
  <c r="Q5044" i="121"/>
  <c r="R5043" i="121"/>
  <c r="S5042" i="121"/>
  <c r="O5038" i="121"/>
  <c r="Q5036" i="121"/>
  <c r="R5035" i="121"/>
  <c r="S5034" i="121"/>
  <c r="O5030" i="121"/>
  <c r="Q5028" i="121"/>
  <c r="R5027" i="121"/>
  <c r="S5026" i="121"/>
  <c r="O5022" i="121"/>
  <c r="Q5020" i="121"/>
  <c r="R5019" i="121"/>
  <c r="S5018" i="121"/>
  <c r="O5014" i="121"/>
  <c r="Q5012" i="121"/>
  <c r="R5011" i="121"/>
  <c r="S5010" i="121"/>
  <c r="O5006" i="121"/>
  <c r="Q5004" i="121"/>
  <c r="R5003" i="121"/>
  <c r="S5002" i="121"/>
  <c r="O4998" i="121"/>
  <c r="Q4996" i="121"/>
  <c r="R4995" i="121"/>
  <c r="S4994" i="121"/>
  <c r="O4990" i="121"/>
  <c r="Q4988" i="121"/>
  <c r="R4987" i="121"/>
  <c r="S4986" i="121"/>
  <c r="O4982" i="121"/>
  <c r="Q4980" i="121"/>
  <c r="R4979" i="121"/>
  <c r="S4978" i="121"/>
  <c r="O4974" i="121"/>
  <c r="Q4972" i="121"/>
  <c r="R4971" i="121"/>
  <c r="S4970" i="121"/>
  <c r="O4966" i="121"/>
  <c r="Q4964" i="121"/>
  <c r="R4963" i="121"/>
  <c r="S4962" i="121"/>
  <c r="O4958" i="121"/>
  <c r="Q4956" i="121"/>
  <c r="R4955" i="121"/>
  <c r="S4954" i="121"/>
  <c r="O4950" i="121"/>
  <c r="Q4948" i="121"/>
  <c r="R4947" i="121"/>
  <c r="S4946" i="121"/>
  <c r="O4942" i="121"/>
  <c r="Q4940" i="121"/>
  <c r="R4939" i="121"/>
  <c r="S4938" i="121"/>
  <c r="L4930" i="121"/>
  <c r="N4929" i="121"/>
  <c r="M4922" i="121"/>
  <c r="M4921" i="121"/>
  <c r="N4920" i="121"/>
  <c r="O4919" i="121"/>
  <c r="P4918" i="121"/>
  <c r="Q4917" i="121"/>
  <c r="R4916" i="121"/>
  <c r="S4915" i="121"/>
  <c r="R4899" i="121"/>
  <c r="O4878" i="121"/>
  <c r="O4877" i="121"/>
  <c r="O4876" i="121"/>
  <c r="L4866" i="121"/>
  <c r="N4865" i="121"/>
  <c r="L4858" i="121"/>
  <c r="N4858" i="121"/>
  <c r="R4858" i="121"/>
  <c r="O4855" i="121"/>
  <c r="P4855" i="121"/>
  <c r="Q4855" i="121"/>
  <c r="M4855" i="121"/>
  <c r="M4824" i="121"/>
  <c r="N4824" i="121"/>
  <c r="M4817" i="121"/>
  <c r="N4817" i="121"/>
  <c r="O4817" i="121"/>
  <c r="P4817" i="121"/>
  <c r="Q4817" i="121"/>
  <c r="R4817" i="121"/>
  <c r="S4817" i="121"/>
  <c r="O4816" i="121"/>
  <c r="P4816" i="121"/>
  <c r="Q4816" i="121"/>
  <c r="R4816" i="121"/>
  <c r="S4816" i="121"/>
  <c r="L4816" i="121"/>
  <c r="S4795" i="121"/>
  <c r="L4794" i="121"/>
  <c r="Q4788" i="121"/>
  <c r="R4788" i="121"/>
  <c r="Q4781" i="121"/>
  <c r="O4774" i="121"/>
  <c r="P4774" i="121"/>
  <c r="L4766" i="121"/>
  <c r="M4760" i="121"/>
  <c r="N4760" i="121"/>
  <c r="M4753" i="121"/>
  <c r="N4753" i="121"/>
  <c r="O4753" i="121"/>
  <c r="P4753" i="121"/>
  <c r="Q4753" i="121"/>
  <c r="R4753" i="121"/>
  <c r="S4753" i="121"/>
  <c r="O4752" i="121"/>
  <c r="P4752" i="121"/>
  <c r="Q4752" i="121"/>
  <c r="R4752" i="121"/>
  <c r="S4752" i="121"/>
  <c r="L4752" i="121"/>
  <c r="R4751" i="121"/>
  <c r="L4751" i="121"/>
  <c r="S4750" i="121"/>
  <c r="M4750" i="121"/>
  <c r="L4749" i="121"/>
  <c r="N4749" i="121"/>
  <c r="M4748" i="121"/>
  <c r="O4748" i="121"/>
  <c r="N4747" i="121"/>
  <c r="P4747" i="121"/>
  <c r="O4746" i="121"/>
  <c r="Q4746" i="121"/>
  <c r="S4738" i="121"/>
  <c r="S4731" i="121"/>
  <c r="L4730" i="121"/>
  <c r="M4696" i="121"/>
  <c r="N4696" i="121"/>
  <c r="M4689" i="121"/>
  <c r="N4689" i="121"/>
  <c r="O4689" i="121"/>
  <c r="P4689" i="121"/>
  <c r="Q4689" i="121"/>
  <c r="R4689" i="121"/>
  <c r="S4689" i="121"/>
  <c r="O4688" i="121"/>
  <c r="P4688" i="121"/>
  <c r="Q4688" i="121"/>
  <c r="R4688" i="121"/>
  <c r="S4688" i="121"/>
  <c r="L4688" i="121"/>
  <c r="S4674" i="121"/>
  <c r="S4667" i="121"/>
  <c r="L4666" i="121"/>
  <c r="N4639" i="121"/>
  <c r="O4639" i="121"/>
  <c r="L4638" i="121"/>
  <c r="M4637" i="121"/>
  <c r="M4632" i="121"/>
  <c r="N4632" i="121"/>
  <c r="M4625" i="121"/>
  <c r="N4625" i="121"/>
  <c r="O4625" i="121"/>
  <c r="P4625" i="121"/>
  <c r="Q4625" i="121"/>
  <c r="R4625" i="121"/>
  <c r="S4625" i="121"/>
  <c r="O4624" i="121"/>
  <c r="P4624" i="121"/>
  <c r="Q4624" i="121"/>
  <c r="R4624" i="121"/>
  <c r="S4624" i="121"/>
  <c r="L4624" i="121"/>
  <c r="S4610" i="121"/>
  <c r="S4603" i="121"/>
  <c r="L4602" i="121"/>
  <c r="M4568" i="121"/>
  <c r="N4568" i="121"/>
  <c r="M4561" i="121"/>
  <c r="N4561" i="121"/>
  <c r="O4561" i="121"/>
  <c r="P4561" i="121"/>
  <c r="Q4561" i="121"/>
  <c r="R4561" i="121"/>
  <c r="S4561" i="121"/>
  <c r="P4560" i="121"/>
  <c r="Q4560" i="121"/>
  <c r="R4560" i="121"/>
  <c r="S4560" i="121"/>
  <c r="L4560" i="121"/>
  <c r="S4539" i="121"/>
  <c r="L4538" i="121"/>
  <c r="P4518" i="121"/>
  <c r="M4504" i="121"/>
  <c r="N4504" i="121"/>
  <c r="M4497" i="121"/>
  <c r="N4497" i="121"/>
  <c r="O4497" i="121"/>
  <c r="P4497" i="121"/>
  <c r="Q4497" i="121"/>
  <c r="R4497" i="121"/>
  <c r="S4497" i="121"/>
  <c r="P4496" i="121"/>
  <c r="Q4496" i="121"/>
  <c r="R4496" i="121"/>
  <c r="S4496" i="121"/>
  <c r="L4496" i="121"/>
  <c r="R4489" i="121"/>
  <c r="S4483" i="121"/>
  <c r="Q4482" i="121"/>
  <c r="L4480" i="121"/>
  <c r="N4478" i="121"/>
  <c r="P4478" i="121"/>
  <c r="P4475" i="121"/>
  <c r="R4474" i="121"/>
  <c r="S4472" i="121"/>
  <c r="N4472" i="121"/>
  <c r="O4472" i="121"/>
  <c r="P4464" i="121"/>
  <c r="P4454" i="121"/>
  <c r="Q4454" i="121"/>
  <c r="L4454" i="121"/>
  <c r="N4448" i="121"/>
  <c r="S4442" i="121"/>
  <c r="M4442" i="121"/>
  <c r="N4442" i="121"/>
  <c r="O4442" i="121"/>
  <c r="P4442" i="121"/>
  <c r="Q4442" i="121"/>
  <c r="R4442" i="121"/>
  <c r="P4432" i="121"/>
  <c r="R4431" i="121"/>
  <c r="L4431" i="121"/>
  <c r="O4431" i="121"/>
  <c r="P4431" i="121"/>
  <c r="M4431" i="121"/>
  <c r="M4421" i="121"/>
  <c r="O4421" i="121"/>
  <c r="O4385" i="121"/>
  <c r="Q4385" i="121"/>
  <c r="Q4345" i="121"/>
  <c r="S4345" i="121"/>
  <c r="M4345" i="121"/>
  <c r="N4345" i="121"/>
  <c r="O4345" i="121"/>
  <c r="L4278" i="121"/>
  <c r="R4278" i="121"/>
  <c r="M4213" i="121"/>
  <c r="S4213" i="121"/>
  <c r="O4155" i="121"/>
  <c r="Q4155" i="121"/>
  <c r="L4155" i="121"/>
  <c r="M4155" i="121"/>
  <c r="Q4089" i="121"/>
  <c r="N4089" i="121"/>
  <c r="O4089" i="121"/>
  <c r="R3894" i="121"/>
  <c r="S3894" i="121"/>
  <c r="L3894" i="121"/>
  <c r="O3894" i="121"/>
  <c r="P3894" i="121"/>
  <c r="N3894" i="121"/>
  <c r="Q3894" i="121"/>
  <c r="M4930" i="121"/>
  <c r="M4929" i="121"/>
  <c r="N4928" i="121"/>
  <c r="O4927" i="121"/>
  <c r="P4926" i="121"/>
  <c r="Q4925" i="121"/>
  <c r="R4924" i="121"/>
  <c r="S4923" i="121"/>
  <c r="R4907" i="121"/>
  <c r="Q4900" i="121"/>
  <c r="Q4899" i="121"/>
  <c r="P4893" i="121"/>
  <c r="P4892" i="121"/>
  <c r="P4891" i="121"/>
  <c r="O4886" i="121"/>
  <c r="O4885" i="121"/>
  <c r="O4884" i="121"/>
  <c r="O4883" i="121"/>
  <c r="N4879" i="121"/>
  <c r="N4878" i="121"/>
  <c r="N4877" i="121"/>
  <c r="N4876" i="121"/>
  <c r="N4875" i="121"/>
  <c r="L4874" i="121"/>
  <c r="M4866" i="121"/>
  <c r="M4865" i="121"/>
  <c r="Q4861" i="121"/>
  <c r="S4861" i="121"/>
  <c r="O4861" i="121"/>
  <c r="M4858" i="121"/>
  <c r="S4851" i="121"/>
  <c r="L4850" i="121"/>
  <c r="M4816" i="121"/>
  <c r="N4816" i="121"/>
  <c r="M4809" i="121"/>
  <c r="N4809" i="121"/>
  <c r="O4809" i="121"/>
  <c r="P4809" i="121"/>
  <c r="Q4809" i="121"/>
  <c r="R4809" i="121"/>
  <c r="S4809" i="121"/>
  <c r="O4808" i="121"/>
  <c r="P4808" i="121"/>
  <c r="Q4808" i="121"/>
  <c r="R4808" i="121"/>
  <c r="S4808" i="121"/>
  <c r="L4808" i="121"/>
  <c r="R4787" i="121"/>
  <c r="S4787" i="121"/>
  <c r="L4786" i="121"/>
  <c r="M4745" i="121"/>
  <c r="N4745" i="121"/>
  <c r="O4745" i="121"/>
  <c r="P4745" i="121"/>
  <c r="Q4745" i="121"/>
  <c r="R4745" i="121"/>
  <c r="S4745" i="121"/>
  <c r="O4744" i="121"/>
  <c r="P4744" i="121"/>
  <c r="Q4744" i="121"/>
  <c r="R4744" i="121"/>
  <c r="S4744" i="121"/>
  <c r="L4744" i="121"/>
  <c r="R4743" i="121"/>
  <c r="L4743" i="121"/>
  <c r="M4681" i="121"/>
  <c r="N4681" i="121"/>
  <c r="O4681" i="121"/>
  <c r="P4681" i="121"/>
  <c r="Q4681" i="121"/>
  <c r="R4681" i="121"/>
  <c r="S4681" i="121"/>
  <c r="O4680" i="121"/>
  <c r="P4680" i="121"/>
  <c r="Q4680" i="121"/>
  <c r="R4680" i="121"/>
  <c r="S4680" i="121"/>
  <c r="L4680" i="121"/>
  <c r="M4617" i="121"/>
  <c r="N4617" i="121"/>
  <c r="O4617" i="121"/>
  <c r="P4617" i="121"/>
  <c r="Q4617" i="121"/>
  <c r="R4617" i="121"/>
  <c r="S4617" i="121"/>
  <c r="Q4616" i="121"/>
  <c r="R4616" i="121"/>
  <c r="S4616" i="121"/>
  <c r="L4616" i="121"/>
  <c r="R4595" i="121"/>
  <c r="S4595" i="121"/>
  <c r="L4594" i="121"/>
  <c r="Q4588" i="121"/>
  <c r="R4588" i="121"/>
  <c r="L4587" i="121"/>
  <c r="M4586" i="121"/>
  <c r="P4581" i="121"/>
  <c r="Q4581" i="121"/>
  <c r="L4580" i="121"/>
  <c r="M4579" i="121"/>
  <c r="N4578" i="121"/>
  <c r="O4574" i="121"/>
  <c r="P4574" i="121"/>
  <c r="N4567" i="121"/>
  <c r="O4567" i="121"/>
  <c r="R4566" i="121"/>
  <c r="S4565" i="121"/>
  <c r="L4564" i="121"/>
  <c r="M4563" i="121"/>
  <c r="N4562" i="121"/>
  <c r="M4560" i="121"/>
  <c r="N4560" i="121"/>
  <c r="M4553" i="121"/>
  <c r="N4553" i="121"/>
  <c r="O4553" i="121"/>
  <c r="P4553" i="121"/>
  <c r="Q4553" i="121"/>
  <c r="R4553" i="121"/>
  <c r="S4553" i="121"/>
  <c r="P4552" i="121"/>
  <c r="Q4552" i="121"/>
  <c r="R4552" i="121"/>
  <c r="S4552" i="121"/>
  <c r="L4552" i="121"/>
  <c r="R4531" i="121"/>
  <c r="S4531" i="121"/>
  <c r="L4530" i="121"/>
  <c r="Q4524" i="121"/>
  <c r="R4524" i="121"/>
  <c r="L4523" i="121"/>
  <c r="M4522" i="121"/>
  <c r="P4517" i="121"/>
  <c r="Q4517" i="121"/>
  <c r="O4510" i="121"/>
  <c r="P4510" i="121"/>
  <c r="N4503" i="121"/>
  <c r="O4503" i="121"/>
  <c r="R4502" i="121"/>
  <c r="S4501" i="121"/>
  <c r="L4500" i="121"/>
  <c r="M4499" i="121"/>
  <c r="N4498" i="121"/>
  <c r="M4496" i="121"/>
  <c r="N4496" i="121"/>
  <c r="S4489" i="121"/>
  <c r="R4488" i="121"/>
  <c r="N4488" i="121"/>
  <c r="L4485" i="121"/>
  <c r="Q4481" i="121"/>
  <c r="S4475" i="121"/>
  <c r="P4474" i="121"/>
  <c r="L4472" i="121"/>
  <c r="M4471" i="121"/>
  <c r="O4471" i="121"/>
  <c r="R4469" i="121"/>
  <c r="O4467" i="121"/>
  <c r="P4466" i="121"/>
  <c r="R4465" i="121"/>
  <c r="M4465" i="121"/>
  <c r="N4465" i="121"/>
  <c r="P4460" i="121"/>
  <c r="M4454" i="121"/>
  <c r="O4453" i="121"/>
  <c r="Q4453" i="121"/>
  <c r="L4453" i="121"/>
  <c r="M4441" i="121"/>
  <c r="N4441" i="121"/>
  <c r="O4441" i="121"/>
  <c r="Q4441" i="121"/>
  <c r="R4441" i="121"/>
  <c r="S4441" i="121"/>
  <c r="S4425" i="121"/>
  <c r="N4422" i="121"/>
  <c r="Q4391" i="121"/>
  <c r="S4391" i="121"/>
  <c r="P4346" i="121"/>
  <c r="R4346" i="121"/>
  <c r="L4346" i="121"/>
  <c r="M4346" i="121"/>
  <c r="N4346" i="121"/>
  <c r="S4279" i="121"/>
  <c r="M4279" i="121"/>
  <c r="Q4279" i="121"/>
  <c r="L4214" i="121"/>
  <c r="R4214" i="121"/>
  <c r="M4156" i="121"/>
  <c r="N4156" i="121"/>
  <c r="O4156" i="121"/>
  <c r="P4156" i="121"/>
  <c r="Q4156" i="121"/>
  <c r="R4156" i="121"/>
  <c r="S4156" i="121"/>
  <c r="P4090" i="121"/>
  <c r="M4090" i="121"/>
  <c r="N4090" i="121"/>
  <c r="N4854" i="121"/>
  <c r="O4853" i="121"/>
  <c r="P4852" i="121"/>
  <c r="Q4851" i="121"/>
  <c r="R4850" i="121"/>
  <c r="M4847" i="121"/>
  <c r="N4846" i="121"/>
  <c r="O4845" i="121"/>
  <c r="P4844" i="121"/>
  <c r="Q4843" i="121"/>
  <c r="R4842" i="121"/>
  <c r="M4839" i="121"/>
  <c r="N4838" i="121"/>
  <c r="O4837" i="121"/>
  <c r="P4836" i="121"/>
  <c r="Q4835" i="121"/>
  <c r="R4834" i="121"/>
  <c r="M4831" i="121"/>
  <c r="N4830" i="121"/>
  <c r="O4829" i="121"/>
  <c r="P4828" i="121"/>
  <c r="Q4827" i="121"/>
  <c r="R4826" i="121"/>
  <c r="M4823" i="121"/>
  <c r="N4822" i="121"/>
  <c r="O4821" i="121"/>
  <c r="P4820" i="121"/>
  <c r="Q4819" i="121"/>
  <c r="R4818" i="121"/>
  <c r="M4815" i="121"/>
  <c r="N4814" i="121"/>
  <c r="O4813" i="121"/>
  <c r="P4812" i="121"/>
  <c r="Q4811" i="121"/>
  <c r="R4810" i="121"/>
  <c r="M4807" i="121"/>
  <c r="N4806" i="121"/>
  <c r="O4805" i="121"/>
  <c r="P4804" i="121"/>
  <c r="Q4803" i="121"/>
  <c r="R4802" i="121"/>
  <c r="M4799" i="121"/>
  <c r="N4798" i="121"/>
  <c r="O4797" i="121"/>
  <c r="P4796" i="121"/>
  <c r="Q4795" i="121"/>
  <c r="R4794" i="121"/>
  <c r="M4791" i="121"/>
  <c r="N4790" i="121"/>
  <c r="O4789" i="121"/>
  <c r="P4788" i="121"/>
  <c r="Q4787" i="121"/>
  <c r="R4786" i="121"/>
  <c r="M4783" i="121"/>
  <c r="N4782" i="121"/>
  <c r="O4781" i="121"/>
  <c r="P4780" i="121"/>
  <c r="Q4779" i="121"/>
  <c r="R4778" i="121"/>
  <c r="M4775" i="121"/>
  <c r="N4774" i="121"/>
  <c r="O4773" i="121"/>
  <c r="P4772" i="121"/>
  <c r="Q4771" i="121"/>
  <c r="R4770" i="121"/>
  <c r="M4767" i="121"/>
  <c r="N4766" i="121"/>
  <c r="O4765" i="121"/>
  <c r="P4764" i="121"/>
  <c r="Q4763" i="121"/>
  <c r="R4762" i="121"/>
  <c r="M4759" i="121"/>
  <c r="N4758" i="121"/>
  <c r="O4757" i="121"/>
  <c r="P4756" i="121"/>
  <c r="Q4755" i="121"/>
  <c r="R4754" i="121"/>
  <c r="M4751" i="121"/>
  <c r="N4750" i="121"/>
  <c r="O4749" i="121"/>
  <c r="P4748" i="121"/>
  <c r="Q4747" i="121"/>
  <c r="R4746" i="121"/>
  <c r="M4743" i="121"/>
  <c r="N4742" i="121"/>
  <c r="O4741" i="121"/>
  <c r="P4740" i="121"/>
  <c r="Q4739" i="121"/>
  <c r="R4738" i="121"/>
  <c r="M4735" i="121"/>
  <c r="N4734" i="121"/>
  <c r="O4733" i="121"/>
  <c r="P4732" i="121"/>
  <c r="Q4731" i="121"/>
  <c r="R4730" i="121"/>
  <c r="M4727" i="121"/>
  <c r="N4726" i="121"/>
  <c r="O4725" i="121"/>
  <c r="P4724" i="121"/>
  <c r="Q4723" i="121"/>
  <c r="R4722" i="121"/>
  <c r="M4719" i="121"/>
  <c r="N4718" i="121"/>
  <c r="O4717" i="121"/>
  <c r="P4716" i="121"/>
  <c r="Q4715" i="121"/>
  <c r="R4714" i="121"/>
  <c r="M4711" i="121"/>
  <c r="N4710" i="121"/>
  <c r="O4709" i="121"/>
  <c r="P4708" i="121"/>
  <c r="Q4707" i="121"/>
  <c r="R4706" i="121"/>
  <c r="M4703" i="121"/>
  <c r="N4702" i="121"/>
  <c r="O4701" i="121"/>
  <c r="P4700" i="121"/>
  <c r="Q4699" i="121"/>
  <c r="R4698" i="121"/>
  <c r="M4695" i="121"/>
  <c r="N4694" i="121"/>
  <c r="O4693" i="121"/>
  <c r="P4692" i="121"/>
  <c r="Q4691" i="121"/>
  <c r="R4690" i="121"/>
  <c r="M4687" i="121"/>
  <c r="N4686" i="121"/>
  <c r="O4685" i="121"/>
  <c r="P4684" i="121"/>
  <c r="Q4683" i="121"/>
  <c r="R4682" i="121"/>
  <c r="M4679" i="121"/>
  <c r="N4678" i="121"/>
  <c r="O4677" i="121"/>
  <c r="P4676" i="121"/>
  <c r="Q4675" i="121"/>
  <c r="R4674" i="121"/>
  <c r="M4671" i="121"/>
  <c r="N4670" i="121"/>
  <c r="O4669" i="121"/>
  <c r="P4668" i="121"/>
  <c r="Q4667" i="121"/>
  <c r="R4666" i="121"/>
  <c r="M4663" i="121"/>
  <c r="N4662" i="121"/>
  <c r="O4661" i="121"/>
  <c r="P4660" i="121"/>
  <c r="Q4659" i="121"/>
  <c r="R4658" i="121"/>
  <c r="M4655" i="121"/>
  <c r="N4654" i="121"/>
  <c r="O4653" i="121"/>
  <c r="P4652" i="121"/>
  <c r="Q4651" i="121"/>
  <c r="R4650" i="121"/>
  <c r="M4647" i="121"/>
  <c r="N4646" i="121"/>
  <c r="O4645" i="121"/>
  <c r="P4644" i="121"/>
  <c r="Q4643" i="121"/>
  <c r="R4642" i="121"/>
  <c r="M4639" i="121"/>
  <c r="N4638" i="121"/>
  <c r="O4637" i="121"/>
  <c r="P4636" i="121"/>
  <c r="Q4635" i="121"/>
  <c r="R4634" i="121"/>
  <c r="M4631" i="121"/>
  <c r="N4630" i="121"/>
  <c r="O4629" i="121"/>
  <c r="P4628" i="121"/>
  <c r="Q4627" i="121"/>
  <c r="R4626" i="121"/>
  <c r="M4623" i="121"/>
  <c r="N4622" i="121"/>
  <c r="O4621" i="121"/>
  <c r="P4620" i="121"/>
  <c r="Q4619" i="121"/>
  <c r="R4618" i="121"/>
  <c r="M4615" i="121"/>
  <c r="N4614" i="121"/>
  <c r="O4613" i="121"/>
  <c r="P4612" i="121"/>
  <c r="Q4611" i="121"/>
  <c r="R4610" i="121"/>
  <c r="M4607" i="121"/>
  <c r="N4606" i="121"/>
  <c r="O4605" i="121"/>
  <c r="P4604" i="121"/>
  <c r="Q4603" i="121"/>
  <c r="R4602" i="121"/>
  <c r="M4599" i="121"/>
  <c r="N4598" i="121"/>
  <c r="O4597" i="121"/>
  <c r="P4596" i="121"/>
  <c r="Q4595" i="121"/>
  <c r="R4594" i="121"/>
  <c r="M4591" i="121"/>
  <c r="N4590" i="121"/>
  <c r="O4589" i="121"/>
  <c r="P4588" i="121"/>
  <c r="Q4587" i="121"/>
  <c r="R4586" i="121"/>
  <c r="M4583" i="121"/>
  <c r="N4582" i="121"/>
  <c r="O4581" i="121"/>
  <c r="P4580" i="121"/>
  <c r="Q4579" i="121"/>
  <c r="R4578" i="121"/>
  <c r="M4575" i="121"/>
  <c r="N4574" i="121"/>
  <c r="O4573" i="121"/>
  <c r="P4572" i="121"/>
  <c r="Q4571" i="121"/>
  <c r="R4570" i="121"/>
  <c r="M4567" i="121"/>
  <c r="N4566" i="121"/>
  <c r="O4565" i="121"/>
  <c r="P4564" i="121"/>
  <c r="Q4563" i="121"/>
  <c r="R4562" i="121"/>
  <c r="M4559" i="121"/>
  <c r="N4558" i="121"/>
  <c r="O4557" i="121"/>
  <c r="P4556" i="121"/>
  <c r="Q4555" i="121"/>
  <c r="R4554" i="121"/>
  <c r="M4551" i="121"/>
  <c r="N4550" i="121"/>
  <c r="O4549" i="121"/>
  <c r="P4548" i="121"/>
  <c r="Q4547" i="121"/>
  <c r="R4546" i="121"/>
  <c r="M4543" i="121"/>
  <c r="N4542" i="121"/>
  <c r="O4541" i="121"/>
  <c r="P4540" i="121"/>
  <c r="Q4539" i="121"/>
  <c r="R4538" i="121"/>
  <c r="M4535" i="121"/>
  <c r="N4534" i="121"/>
  <c r="O4533" i="121"/>
  <c r="P4532" i="121"/>
  <c r="Q4531" i="121"/>
  <c r="R4530" i="121"/>
  <c r="M4527" i="121"/>
  <c r="N4526" i="121"/>
  <c r="O4525" i="121"/>
  <c r="P4524" i="121"/>
  <c r="Q4523" i="121"/>
  <c r="R4522" i="121"/>
  <c r="M4519" i="121"/>
  <c r="N4518" i="121"/>
  <c r="O4517" i="121"/>
  <c r="P4516" i="121"/>
  <c r="Q4515" i="121"/>
  <c r="R4514" i="121"/>
  <c r="M4511" i="121"/>
  <c r="N4510" i="121"/>
  <c r="O4509" i="121"/>
  <c r="P4508" i="121"/>
  <c r="Q4507" i="121"/>
  <c r="R4506" i="121"/>
  <c r="M4503" i="121"/>
  <c r="N4502" i="121"/>
  <c r="O4501" i="121"/>
  <c r="P4500" i="121"/>
  <c r="Q4499" i="121"/>
  <c r="R4498" i="121"/>
  <c r="M4495" i="121"/>
  <c r="N4494" i="121"/>
  <c r="O4493" i="121"/>
  <c r="P4492" i="121"/>
  <c r="Q4491" i="121"/>
  <c r="Q4490" i="121"/>
  <c r="P4484" i="121"/>
  <c r="P4483" i="121"/>
  <c r="P4482" i="121"/>
  <c r="O4477" i="121"/>
  <c r="O4476" i="121"/>
  <c r="O4475" i="121"/>
  <c r="O4474" i="121"/>
  <c r="N4470" i="121"/>
  <c r="N4469" i="121"/>
  <c r="N4468" i="121"/>
  <c r="N4467" i="121"/>
  <c r="N4466" i="121"/>
  <c r="L4465" i="121"/>
  <c r="N4455" i="121"/>
  <c r="O4454" i="121"/>
  <c r="P4453" i="121"/>
  <c r="Q4452" i="121"/>
  <c r="R4451" i="121"/>
  <c r="S4450" i="121"/>
  <c r="Q4435" i="121"/>
  <c r="Q4433" i="121"/>
  <c r="P4433" i="121"/>
  <c r="N4431" i="121"/>
  <c r="Q4424" i="121"/>
  <c r="S4424" i="121"/>
  <c r="M4424" i="121"/>
  <c r="N4424" i="121"/>
  <c r="O4424" i="121"/>
  <c r="N4419" i="121"/>
  <c r="R4418" i="121"/>
  <c r="L4418" i="121"/>
  <c r="M4418" i="121"/>
  <c r="Q4415" i="121"/>
  <c r="N4415" i="121"/>
  <c r="M4412" i="121"/>
  <c r="O4412" i="121"/>
  <c r="P4412" i="121"/>
  <c r="Q4412" i="121"/>
  <c r="R4412" i="121"/>
  <c r="S4412" i="121"/>
  <c r="P4408" i="121"/>
  <c r="Q4408" i="121"/>
  <c r="L4397" i="121"/>
  <c r="N4397" i="121"/>
  <c r="O4397" i="121"/>
  <c r="Q4397" i="121"/>
  <c r="R4397" i="121"/>
  <c r="O4394" i="121"/>
  <c r="L4392" i="121"/>
  <c r="R4390" i="121"/>
  <c r="N4387" i="121"/>
  <c r="R4386" i="121"/>
  <c r="L4386" i="121"/>
  <c r="M4386" i="121"/>
  <c r="Q4383" i="121"/>
  <c r="N4383" i="121"/>
  <c r="M4380" i="121"/>
  <c r="O4380" i="121"/>
  <c r="P4380" i="121"/>
  <c r="Q4380" i="121"/>
  <c r="R4380" i="121"/>
  <c r="S4380" i="121"/>
  <c r="N4375" i="121"/>
  <c r="Q4368" i="121"/>
  <c r="R4367" i="121"/>
  <c r="O4354" i="121"/>
  <c r="P4353" i="121"/>
  <c r="N4347" i="121"/>
  <c r="M4340" i="121"/>
  <c r="N4340" i="121"/>
  <c r="O4340" i="121"/>
  <c r="P4340" i="121"/>
  <c r="Q4340" i="121"/>
  <c r="R4340" i="121"/>
  <c r="S4340" i="121"/>
  <c r="O4339" i="121"/>
  <c r="Q4339" i="121"/>
  <c r="S4339" i="121"/>
  <c r="L4339" i="121"/>
  <c r="P4338" i="121"/>
  <c r="R4338" i="121"/>
  <c r="L4338" i="121"/>
  <c r="M4338" i="121"/>
  <c r="Q4337" i="121"/>
  <c r="S4337" i="121"/>
  <c r="M4337" i="121"/>
  <c r="N4337" i="121"/>
  <c r="R4336" i="121"/>
  <c r="L4336" i="121"/>
  <c r="S4335" i="121"/>
  <c r="M4335" i="121"/>
  <c r="P4325" i="121"/>
  <c r="N4311" i="121"/>
  <c r="Q4304" i="121"/>
  <c r="R4303" i="121"/>
  <c r="O4290" i="121"/>
  <c r="P4289" i="121"/>
  <c r="N4283" i="121"/>
  <c r="M4276" i="121"/>
  <c r="N4276" i="121"/>
  <c r="O4276" i="121"/>
  <c r="P4276" i="121"/>
  <c r="Q4276" i="121"/>
  <c r="R4276" i="121"/>
  <c r="S4276" i="121"/>
  <c r="O4275" i="121"/>
  <c r="Q4275" i="121"/>
  <c r="S4275" i="121"/>
  <c r="L4275" i="121"/>
  <c r="P4274" i="121"/>
  <c r="R4274" i="121"/>
  <c r="L4274" i="121"/>
  <c r="M4274" i="121"/>
  <c r="Q4273" i="121"/>
  <c r="S4273" i="121"/>
  <c r="M4273" i="121"/>
  <c r="N4273" i="121"/>
  <c r="R4272" i="121"/>
  <c r="L4272" i="121"/>
  <c r="S4271" i="121"/>
  <c r="M4271" i="121"/>
  <c r="N4247" i="121"/>
  <c r="Q4240" i="121"/>
  <c r="R4239" i="121"/>
  <c r="L4225" i="121"/>
  <c r="N4219" i="121"/>
  <c r="O4218" i="121"/>
  <c r="P4217" i="121"/>
  <c r="M4212" i="121"/>
  <c r="N4212" i="121"/>
  <c r="O4212" i="121"/>
  <c r="P4212" i="121"/>
  <c r="Q4212" i="121"/>
  <c r="R4212" i="121"/>
  <c r="S4212" i="121"/>
  <c r="O4211" i="121"/>
  <c r="Q4211" i="121"/>
  <c r="L4211" i="121"/>
  <c r="P4210" i="121"/>
  <c r="R4210" i="121"/>
  <c r="M4210" i="121"/>
  <c r="Q4209" i="121"/>
  <c r="S4209" i="121"/>
  <c r="N4209" i="121"/>
  <c r="R4208" i="121"/>
  <c r="L4208" i="121"/>
  <c r="S4207" i="121"/>
  <c r="M4207" i="121"/>
  <c r="N4183" i="121"/>
  <c r="Q4176" i="121"/>
  <c r="R4175" i="121"/>
  <c r="N4155" i="121"/>
  <c r="O4154" i="121"/>
  <c r="P4153" i="121"/>
  <c r="M4148" i="121"/>
  <c r="N4148" i="121"/>
  <c r="O4148" i="121"/>
  <c r="P4148" i="121"/>
  <c r="Q4148" i="121"/>
  <c r="R4148" i="121"/>
  <c r="S4148" i="121"/>
  <c r="O4147" i="121"/>
  <c r="L4147" i="121"/>
  <c r="P4146" i="121"/>
  <c r="M4146" i="121"/>
  <c r="Q4145" i="121"/>
  <c r="N4145" i="121"/>
  <c r="R4144" i="121"/>
  <c r="O4144" i="121"/>
  <c r="S4143" i="121"/>
  <c r="P4143" i="121"/>
  <c r="N4091" i="121"/>
  <c r="R4090" i="121"/>
  <c r="S4089" i="121"/>
  <c r="L4088" i="121"/>
  <c r="M4087" i="121"/>
  <c r="M4084" i="121"/>
  <c r="N4084" i="121"/>
  <c r="O4084" i="121"/>
  <c r="P4084" i="121"/>
  <c r="Q4084" i="121"/>
  <c r="R4084" i="121"/>
  <c r="S4084" i="121"/>
  <c r="O4083" i="121"/>
  <c r="L4083" i="121"/>
  <c r="P4082" i="121"/>
  <c r="M4082" i="121"/>
  <c r="Q4081" i="121"/>
  <c r="N4081" i="121"/>
  <c r="R4080" i="121"/>
  <c r="O4080" i="121"/>
  <c r="M4071" i="121"/>
  <c r="P4071" i="121"/>
  <c r="N4060" i="121"/>
  <c r="R4060" i="121"/>
  <c r="P4060" i="121"/>
  <c r="N4041" i="121"/>
  <c r="S4041" i="121"/>
  <c r="N4009" i="121"/>
  <c r="S4009" i="121"/>
  <c r="O3930" i="121"/>
  <c r="L3930" i="121"/>
  <c r="M3930" i="121"/>
  <c r="P3920" i="121"/>
  <c r="Q3920" i="121"/>
  <c r="R3920" i="121"/>
  <c r="S3920" i="121"/>
  <c r="M3920" i="121"/>
  <c r="N3920" i="121"/>
  <c r="O3920" i="121"/>
  <c r="M3911" i="121"/>
  <c r="P3911" i="121"/>
  <c r="R3862" i="121"/>
  <c r="S3862" i="121"/>
  <c r="L3862" i="121"/>
  <c r="M3862" i="121"/>
  <c r="O3862" i="121"/>
  <c r="P3862" i="121"/>
  <c r="N3862" i="121"/>
  <c r="Q3862" i="121"/>
  <c r="L3843" i="121"/>
  <c r="Q3843" i="121"/>
  <c r="M3836" i="121"/>
  <c r="R3836" i="121"/>
  <c r="P3836" i="121"/>
  <c r="S3836" i="121"/>
  <c r="O3821" i="121"/>
  <c r="R3821" i="121"/>
  <c r="N3817" i="121"/>
  <c r="S3817" i="121"/>
  <c r="S3355" i="121"/>
  <c r="M3355" i="121"/>
  <c r="N3355" i="121"/>
  <c r="O3355" i="121"/>
  <c r="P3355" i="121"/>
  <c r="R3355" i="121"/>
  <c r="L3306" i="121"/>
  <c r="N3306" i="121"/>
  <c r="P3306" i="121"/>
  <c r="Q3306" i="121"/>
  <c r="S3306" i="121"/>
  <c r="M3306" i="121"/>
  <c r="R3306" i="121"/>
  <c r="L3304" i="121"/>
  <c r="O3304" i="121"/>
  <c r="M3055" i="121"/>
  <c r="O3055" i="121"/>
  <c r="N3055" i="121"/>
  <c r="P2643" i="121"/>
  <c r="L2643" i="121"/>
  <c r="O2643" i="121"/>
  <c r="M2643" i="121"/>
  <c r="N2643" i="121"/>
  <c r="N4789" i="121"/>
  <c r="O4788" i="121"/>
  <c r="P4787" i="121"/>
  <c r="Q4786" i="121"/>
  <c r="N4781" i="121"/>
  <c r="O4780" i="121"/>
  <c r="P4779" i="121"/>
  <c r="Q4778" i="121"/>
  <c r="N4773" i="121"/>
  <c r="O4772" i="121"/>
  <c r="P4771" i="121"/>
  <c r="Q4770" i="121"/>
  <c r="L4473" i="121"/>
  <c r="M4464" i="121"/>
  <c r="N4463" i="121"/>
  <c r="O4462" i="121"/>
  <c r="L4461" i="121"/>
  <c r="P4461" i="121"/>
  <c r="L4460" i="121"/>
  <c r="Q4460" i="121"/>
  <c r="L4459" i="121"/>
  <c r="R4459" i="121"/>
  <c r="L4458" i="121"/>
  <c r="S4458" i="121"/>
  <c r="O4435" i="121"/>
  <c r="O4426" i="121"/>
  <c r="M4425" i="121"/>
  <c r="N4425" i="121"/>
  <c r="L4421" i="121"/>
  <c r="Q4421" i="121"/>
  <c r="R4421" i="121"/>
  <c r="S4417" i="121"/>
  <c r="M4417" i="121"/>
  <c r="N4417" i="121"/>
  <c r="Q4411" i="121"/>
  <c r="S4411" i="121"/>
  <c r="L4411" i="121"/>
  <c r="R4407" i="121"/>
  <c r="P4397" i="121"/>
  <c r="P4393" i="121"/>
  <c r="M4391" i="121"/>
  <c r="S4390" i="121"/>
  <c r="M4390" i="121"/>
  <c r="N4390" i="121"/>
  <c r="O4390" i="121"/>
  <c r="P4390" i="121"/>
  <c r="Q4390" i="121"/>
  <c r="S4385" i="121"/>
  <c r="M4385" i="121"/>
  <c r="N4385" i="121"/>
  <c r="Q4379" i="121"/>
  <c r="S4379" i="121"/>
  <c r="L4379" i="121"/>
  <c r="R4374" i="121"/>
  <c r="S4374" i="121"/>
  <c r="L4373" i="121"/>
  <c r="N4367" i="121"/>
  <c r="Q4360" i="121"/>
  <c r="R4359" i="121"/>
  <c r="O4346" i="121"/>
  <c r="P4345" i="121"/>
  <c r="M4339" i="121"/>
  <c r="N4339" i="121"/>
  <c r="M4332" i="121"/>
  <c r="N4332" i="121"/>
  <c r="O4332" i="121"/>
  <c r="P4332" i="121"/>
  <c r="Q4332" i="121"/>
  <c r="R4332" i="121"/>
  <c r="S4332" i="121"/>
  <c r="O4331" i="121"/>
  <c r="Q4331" i="121"/>
  <c r="S4331" i="121"/>
  <c r="L4331" i="121"/>
  <c r="P4330" i="121"/>
  <c r="R4330" i="121"/>
  <c r="L4330" i="121"/>
  <c r="M4330" i="121"/>
  <c r="Q4329" i="121"/>
  <c r="S4329" i="121"/>
  <c r="M4329" i="121"/>
  <c r="N4329" i="121"/>
  <c r="R4328" i="121"/>
  <c r="L4328" i="121"/>
  <c r="S4327" i="121"/>
  <c r="M4327" i="121"/>
  <c r="N4303" i="121"/>
  <c r="Q4296" i="121"/>
  <c r="R4295" i="121"/>
  <c r="O4282" i="121"/>
  <c r="P4281" i="121"/>
  <c r="M4275" i="121"/>
  <c r="N4275" i="121"/>
  <c r="M4268" i="121"/>
  <c r="N4268" i="121"/>
  <c r="O4268" i="121"/>
  <c r="P4268" i="121"/>
  <c r="Q4268" i="121"/>
  <c r="R4268" i="121"/>
  <c r="S4268" i="121"/>
  <c r="O4267" i="121"/>
  <c r="Q4267" i="121"/>
  <c r="S4267" i="121"/>
  <c r="L4267" i="121"/>
  <c r="P4266" i="121"/>
  <c r="R4266" i="121"/>
  <c r="L4266" i="121"/>
  <c r="M4266" i="121"/>
  <c r="Q4265" i="121"/>
  <c r="S4265" i="121"/>
  <c r="M4265" i="121"/>
  <c r="N4265" i="121"/>
  <c r="R4264" i="121"/>
  <c r="L4264" i="121"/>
  <c r="S4263" i="121"/>
  <c r="M4263" i="121"/>
  <c r="S4253" i="121"/>
  <c r="P4253" i="121"/>
  <c r="R4246" i="121"/>
  <c r="S4246" i="121"/>
  <c r="L4245" i="121"/>
  <c r="N4239" i="121"/>
  <c r="Q4232" i="121"/>
  <c r="R4231" i="121"/>
  <c r="S4218" i="121"/>
  <c r="L4217" i="121"/>
  <c r="O4210" i="121"/>
  <c r="P4209" i="121"/>
  <c r="M4204" i="121"/>
  <c r="N4204" i="121"/>
  <c r="O4204" i="121"/>
  <c r="P4204" i="121"/>
  <c r="Q4204" i="121"/>
  <c r="R4204" i="121"/>
  <c r="S4204" i="121"/>
  <c r="O4203" i="121"/>
  <c r="Q4203" i="121"/>
  <c r="L4203" i="121"/>
  <c r="P4202" i="121"/>
  <c r="R4202" i="121"/>
  <c r="M4202" i="121"/>
  <c r="Q4201" i="121"/>
  <c r="S4201" i="121"/>
  <c r="N4201" i="121"/>
  <c r="R4200" i="121"/>
  <c r="L4200" i="121"/>
  <c r="S4199" i="121"/>
  <c r="M4199" i="121"/>
  <c r="R4182" i="121"/>
  <c r="S4182" i="121"/>
  <c r="L4181" i="121"/>
  <c r="N4175" i="121"/>
  <c r="Q4168" i="121"/>
  <c r="R4167" i="121"/>
  <c r="S4154" i="121"/>
  <c r="L4153" i="121"/>
  <c r="N4147" i="121"/>
  <c r="O4146" i="121"/>
  <c r="P4145" i="121"/>
  <c r="Q4144" i="121"/>
  <c r="R4143" i="121"/>
  <c r="M4140" i="121"/>
  <c r="N4140" i="121"/>
  <c r="O4140" i="121"/>
  <c r="P4140" i="121"/>
  <c r="Q4140" i="121"/>
  <c r="R4140" i="121"/>
  <c r="S4140" i="121"/>
  <c r="O4139" i="121"/>
  <c r="L4139" i="121"/>
  <c r="P4138" i="121"/>
  <c r="M4138" i="121"/>
  <c r="Q4137" i="121"/>
  <c r="N4137" i="121"/>
  <c r="R4136" i="121"/>
  <c r="O4136" i="121"/>
  <c r="S4135" i="121"/>
  <c r="P4135" i="121"/>
  <c r="S4125" i="121"/>
  <c r="N4125" i="121"/>
  <c r="R4118" i="121"/>
  <c r="S4118" i="121"/>
  <c r="L4117" i="121"/>
  <c r="N4111" i="121"/>
  <c r="S4104" i="121"/>
  <c r="L4103" i="121"/>
  <c r="O4090" i="121"/>
  <c r="P4089" i="121"/>
  <c r="M4083" i="121"/>
  <c r="N4083" i="121"/>
  <c r="R4082" i="121"/>
  <c r="S4081" i="121"/>
  <c r="L4080" i="121"/>
  <c r="M4077" i="121"/>
  <c r="O4077" i="121"/>
  <c r="R4077" i="121"/>
  <c r="L4067" i="121"/>
  <c r="Q4067" i="121"/>
  <c r="N3945" i="121"/>
  <c r="S3945" i="121"/>
  <c r="L3939" i="121"/>
  <c r="Q3939" i="121"/>
  <c r="R3930" i="121"/>
  <c r="R3926" i="121"/>
  <c r="S3926" i="121"/>
  <c r="L3926" i="121"/>
  <c r="M3926" i="121"/>
  <c r="O3926" i="121"/>
  <c r="P3926" i="121"/>
  <c r="N3926" i="121"/>
  <c r="Q3926" i="121"/>
  <c r="L3907" i="121"/>
  <c r="Q3907" i="121"/>
  <c r="M3900" i="121"/>
  <c r="R3900" i="121"/>
  <c r="P3900" i="121"/>
  <c r="S3900" i="121"/>
  <c r="O3885" i="121"/>
  <c r="R3885" i="121"/>
  <c r="M3879" i="121"/>
  <c r="P3879" i="121"/>
  <c r="O3853" i="121"/>
  <c r="R3853" i="121"/>
  <c r="N3849" i="121"/>
  <c r="S3849" i="121"/>
  <c r="L3669" i="121"/>
  <c r="O3669" i="121"/>
  <c r="P3669" i="121"/>
  <c r="M3669" i="121"/>
  <c r="N3669" i="121"/>
  <c r="N3663" i="121"/>
  <c r="Q3663" i="121"/>
  <c r="M3663" i="121"/>
  <c r="S3663" i="121"/>
  <c r="L3372" i="121"/>
  <c r="P3372" i="121"/>
  <c r="S3372" i="121"/>
  <c r="O3189" i="121"/>
  <c r="R3189" i="121"/>
  <c r="S3189" i="121"/>
  <c r="L3153" i="121"/>
  <c r="M3153" i="121"/>
  <c r="S3141" i="121"/>
  <c r="O3141" i="121"/>
  <c r="P3141" i="121"/>
  <c r="S3117" i="121"/>
  <c r="O3117" i="121"/>
  <c r="Q3117" i="121"/>
  <c r="P3117" i="121"/>
  <c r="O4851" i="121"/>
  <c r="P4850" i="121"/>
  <c r="S4847" i="121"/>
  <c r="L4846" i="121"/>
  <c r="M4845" i="121"/>
  <c r="N4844" i="121"/>
  <c r="O4843" i="121"/>
  <c r="P4842" i="121"/>
  <c r="S4839" i="121"/>
  <c r="L4838" i="121"/>
  <c r="M4837" i="121"/>
  <c r="N4836" i="121"/>
  <c r="O4835" i="121"/>
  <c r="P4834" i="121"/>
  <c r="S4831" i="121"/>
  <c r="L4830" i="121"/>
  <c r="M4829" i="121"/>
  <c r="N4828" i="121"/>
  <c r="O4827" i="121"/>
  <c r="P4826" i="121"/>
  <c r="S4823" i="121"/>
  <c r="L4822" i="121"/>
  <c r="M4821" i="121"/>
  <c r="N4820" i="121"/>
  <c r="O4819" i="121"/>
  <c r="P4818" i="121"/>
  <c r="S4815" i="121"/>
  <c r="L4814" i="121"/>
  <c r="M4813" i="121"/>
  <c r="N4812" i="121"/>
  <c r="O4811" i="121"/>
  <c r="P4810" i="121"/>
  <c r="S4807" i="121"/>
  <c r="L4806" i="121"/>
  <c r="M4805" i="121"/>
  <c r="N4804" i="121"/>
  <c r="O4803" i="121"/>
  <c r="P4802" i="121"/>
  <c r="S4799" i="121"/>
  <c r="L4798" i="121"/>
  <c r="M4797" i="121"/>
  <c r="N4796" i="121"/>
  <c r="O4795" i="121"/>
  <c r="P4794" i="121"/>
  <c r="S4791" i="121"/>
  <c r="M4789" i="121"/>
  <c r="N4788" i="121"/>
  <c r="O4787" i="121"/>
  <c r="P4786" i="121"/>
  <c r="S4783" i="121"/>
  <c r="M4781" i="121"/>
  <c r="N4780" i="121"/>
  <c r="O4779" i="121"/>
  <c r="P4778" i="121"/>
  <c r="S4775" i="121"/>
  <c r="M4773" i="121"/>
  <c r="N4772" i="121"/>
  <c r="O4771" i="121"/>
  <c r="P4770" i="121"/>
  <c r="S4767" i="121"/>
  <c r="M4765" i="121"/>
  <c r="N4764" i="121"/>
  <c r="O4763" i="121"/>
  <c r="P4762" i="121"/>
  <c r="S4759" i="121"/>
  <c r="M4757" i="121"/>
  <c r="N4756" i="121"/>
  <c r="O4755" i="121"/>
  <c r="P4754" i="121"/>
  <c r="S4751" i="121"/>
  <c r="M4749" i="121"/>
  <c r="N4748" i="121"/>
  <c r="O4747" i="121"/>
  <c r="P4746" i="121"/>
  <c r="S4743" i="121"/>
  <c r="L4742" i="121"/>
  <c r="M4741" i="121"/>
  <c r="N4740" i="121"/>
  <c r="O4739" i="121"/>
  <c r="P4738" i="121"/>
  <c r="S4735" i="121"/>
  <c r="L4734" i="121"/>
  <c r="M4733" i="121"/>
  <c r="N4732" i="121"/>
  <c r="O4731" i="121"/>
  <c r="P4730" i="121"/>
  <c r="S4727" i="121"/>
  <c r="L4726" i="121"/>
  <c r="M4725" i="121"/>
  <c r="N4724" i="121"/>
  <c r="O4723" i="121"/>
  <c r="P4722" i="121"/>
  <c r="S4719" i="121"/>
  <c r="L4718" i="121"/>
  <c r="M4717" i="121"/>
  <c r="N4716" i="121"/>
  <c r="O4715" i="121"/>
  <c r="P4714" i="121"/>
  <c r="S4711" i="121"/>
  <c r="L4710" i="121"/>
  <c r="M4709" i="121"/>
  <c r="N4708" i="121"/>
  <c r="O4707" i="121"/>
  <c r="P4706" i="121"/>
  <c r="S4703" i="121"/>
  <c r="L4702" i="121"/>
  <c r="M4701" i="121"/>
  <c r="N4700" i="121"/>
  <c r="O4699" i="121"/>
  <c r="P4698" i="121"/>
  <c r="S4695" i="121"/>
  <c r="L4694" i="121"/>
  <c r="M4693" i="121"/>
  <c r="N4692" i="121"/>
  <c r="O4691" i="121"/>
  <c r="P4690" i="121"/>
  <c r="S4687" i="121"/>
  <c r="L4686" i="121"/>
  <c r="M4685" i="121"/>
  <c r="N4684" i="121"/>
  <c r="O4683" i="121"/>
  <c r="P4682" i="121"/>
  <c r="S4679" i="121"/>
  <c r="L4678" i="121"/>
  <c r="M4677" i="121"/>
  <c r="N4676" i="121"/>
  <c r="O4675" i="121"/>
  <c r="P4674" i="121"/>
  <c r="S4671" i="121"/>
  <c r="L4670" i="121"/>
  <c r="M4669" i="121"/>
  <c r="N4668" i="121"/>
  <c r="O4667" i="121"/>
  <c r="P4666" i="121"/>
  <c r="S4663" i="121"/>
  <c r="L4662" i="121"/>
  <c r="S4655" i="121"/>
  <c r="S4647" i="121"/>
  <c r="P4634" i="121"/>
  <c r="S4631" i="121"/>
  <c r="L4630" i="121"/>
  <c r="M4629" i="121"/>
  <c r="N4628" i="121"/>
  <c r="O4627" i="121"/>
  <c r="P4626" i="121"/>
  <c r="S4623" i="121"/>
  <c r="L4622" i="121"/>
  <c r="M4621" i="121"/>
  <c r="N4620" i="121"/>
  <c r="O4619" i="121"/>
  <c r="P4618" i="121"/>
  <c r="S4615" i="121"/>
  <c r="L4614" i="121"/>
  <c r="M4613" i="121"/>
  <c r="N4612" i="121"/>
  <c r="O4611" i="121"/>
  <c r="P4610" i="121"/>
  <c r="S4607" i="121"/>
  <c r="L4606" i="121"/>
  <c r="M4605" i="121"/>
  <c r="N4604" i="121"/>
  <c r="O4603" i="121"/>
  <c r="P4602" i="121"/>
  <c r="S4599" i="121"/>
  <c r="L4598" i="121"/>
  <c r="M4597" i="121"/>
  <c r="N4596" i="121"/>
  <c r="O4595" i="121"/>
  <c r="P4594" i="121"/>
  <c r="S4591" i="121"/>
  <c r="L4590" i="121"/>
  <c r="M4589" i="121"/>
  <c r="N4588" i="121"/>
  <c r="O4587" i="121"/>
  <c r="P4586" i="121"/>
  <c r="S4583" i="121"/>
  <c r="L4582" i="121"/>
  <c r="M4581" i="121"/>
  <c r="N4580" i="121"/>
  <c r="O4579" i="121"/>
  <c r="P4578" i="121"/>
  <c r="S4575" i="121"/>
  <c r="L4574" i="121"/>
  <c r="M4573" i="121"/>
  <c r="N4572" i="121"/>
  <c r="O4571" i="121"/>
  <c r="P4570" i="121"/>
  <c r="S4567" i="121"/>
  <c r="L4566" i="121"/>
  <c r="M4565" i="121"/>
  <c r="N4564" i="121"/>
  <c r="O4563" i="121"/>
  <c r="P4562" i="121"/>
  <c r="S4559" i="121"/>
  <c r="L4558" i="121"/>
  <c r="M4557" i="121"/>
  <c r="N4556" i="121"/>
  <c r="O4555" i="121"/>
  <c r="P4554" i="121"/>
  <c r="S4551" i="121"/>
  <c r="L4550" i="121"/>
  <c r="M4549" i="121"/>
  <c r="N4548" i="121"/>
  <c r="O4547" i="121"/>
  <c r="P4546" i="121"/>
  <c r="S4543" i="121"/>
  <c r="L4542" i="121"/>
  <c r="M4541" i="121"/>
  <c r="N4540" i="121"/>
  <c r="O4539" i="121"/>
  <c r="P4538" i="121"/>
  <c r="S4535" i="121"/>
  <c r="L4534" i="121"/>
  <c r="M4533" i="121"/>
  <c r="N4532" i="121"/>
  <c r="O4531" i="121"/>
  <c r="P4530" i="121"/>
  <c r="S4527" i="121"/>
  <c r="L4526" i="121"/>
  <c r="M4525" i="121"/>
  <c r="N4524" i="121"/>
  <c r="O4523" i="121"/>
  <c r="P4522" i="121"/>
  <c r="S4519" i="121"/>
  <c r="L4518" i="121"/>
  <c r="M4517" i="121"/>
  <c r="N4516" i="121"/>
  <c r="O4515" i="121"/>
  <c r="P4514" i="121"/>
  <c r="S4511" i="121"/>
  <c r="L4510" i="121"/>
  <c r="M4509" i="121"/>
  <c r="N4508" i="121"/>
  <c r="O4507" i="121"/>
  <c r="P4506" i="121"/>
  <c r="S4503" i="121"/>
  <c r="L4502" i="121"/>
  <c r="M4501" i="121"/>
  <c r="N4500" i="121"/>
  <c r="O4499" i="121"/>
  <c r="P4498" i="121"/>
  <c r="S4495" i="121"/>
  <c r="L4494" i="121"/>
  <c r="M4493" i="121"/>
  <c r="N4492" i="121"/>
  <c r="O4491" i="121"/>
  <c r="O4490" i="121"/>
  <c r="O4489" i="121"/>
  <c r="O4488" i="121"/>
  <c r="O4487" i="121"/>
  <c r="N4486" i="121"/>
  <c r="N4485" i="121"/>
  <c r="N4484" i="121"/>
  <c r="N4483" i="121"/>
  <c r="N4482" i="121"/>
  <c r="L4481" i="121"/>
  <c r="N4480" i="121"/>
  <c r="M4473" i="121"/>
  <c r="M4472" i="121"/>
  <c r="L4471" i="121"/>
  <c r="N4471" i="121"/>
  <c r="L4470" i="121"/>
  <c r="O4470" i="121"/>
  <c r="L4469" i="121"/>
  <c r="P4469" i="121"/>
  <c r="L4468" i="121"/>
  <c r="Q4468" i="121"/>
  <c r="L4467" i="121"/>
  <c r="R4467" i="121"/>
  <c r="L4466" i="121"/>
  <c r="S4466" i="121"/>
  <c r="R4423" i="121"/>
  <c r="L4423" i="121"/>
  <c r="O4423" i="121"/>
  <c r="P4423" i="121"/>
  <c r="N4421" i="121"/>
  <c r="R4414" i="121"/>
  <c r="N4411" i="121"/>
  <c r="R4410" i="121"/>
  <c r="L4410" i="121"/>
  <c r="M4410" i="121"/>
  <c r="Q4407" i="121"/>
  <c r="N4407" i="121"/>
  <c r="M4404" i="121"/>
  <c r="O4404" i="121"/>
  <c r="P4404" i="121"/>
  <c r="Q4404" i="121"/>
  <c r="R4404" i="121"/>
  <c r="S4404" i="121"/>
  <c r="Q4400" i="121"/>
  <c r="L4389" i="121"/>
  <c r="N4389" i="121"/>
  <c r="O4389" i="121"/>
  <c r="Q4389" i="121"/>
  <c r="R4389" i="121"/>
  <c r="N4386" i="121"/>
  <c r="O4386" i="121"/>
  <c r="L4384" i="121"/>
  <c r="R4382" i="121"/>
  <c r="N4379" i="121"/>
  <c r="R4378" i="121"/>
  <c r="L4378" i="121"/>
  <c r="M4378" i="121"/>
  <c r="S4373" i="121"/>
  <c r="P4373" i="121"/>
  <c r="R4366" i="121"/>
  <c r="S4366" i="121"/>
  <c r="L4365" i="121"/>
  <c r="N4359" i="121"/>
  <c r="Q4352" i="121"/>
  <c r="R4351" i="121"/>
  <c r="N4338" i="121"/>
  <c r="O4338" i="121"/>
  <c r="P4337" i="121"/>
  <c r="M4331" i="121"/>
  <c r="N4331" i="121"/>
  <c r="M4324" i="121"/>
  <c r="N4324" i="121"/>
  <c r="O4324" i="121"/>
  <c r="P4324" i="121"/>
  <c r="Q4324" i="121"/>
  <c r="R4324" i="121"/>
  <c r="S4324" i="121"/>
  <c r="O4323" i="121"/>
  <c r="Q4323" i="121"/>
  <c r="S4323" i="121"/>
  <c r="L4323" i="121"/>
  <c r="P4322" i="121"/>
  <c r="R4322" i="121"/>
  <c r="L4322" i="121"/>
  <c r="M4322" i="121"/>
  <c r="Q4321" i="121"/>
  <c r="S4321" i="121"/>
  <c r="M4321" i="121"/>
  <c r="N4321" i="121"/>
  <c r="R4320" i="121"/>
  <c r="L4320" i="121"/>
  <c r="S4319" i="121"/>
  <c r="M4319" i="121"/>
  <c r="S4309" i="121"/>
  <c r="P4309" i="121"/>
  <c r="R4302" i="121"/>
  <c r="S4302" i="121"/>
  <c r="L4301" i="121"/>
  <c r="N4295" i="121"/>
  <c r="Q4288" i="121"/>
  <c r="R4287" i="121"/>
  <c r="N4274" i="121"/>
  <c r="O4274" i="121"/>
  <c r="P4273" i="121"/>
  <c r="M4267" i="121"/>
  <c r="N4267" i="121"/>
  <c r="M4260" i="121"/>
  <c r="N4260" i="121"/>
  <c r="O4260" i="121"/>
  <c r="P4260" i="121"/>
  <c r="Q4260" i="121"/>
  <c r="R4260" i="121"/>
  <c r="S4260" i="121"/>
  <c r="O4259" i="121"/>
  <c r="Q4259" i="121"/>
  <c r="S4259" i="121"/>
  <c r="L4259" i="121"/>
  <c r="P4258" i="121"/>
  <c r="R4258" i="121"/>
  <c r="L4258" i="121"/>
  <c r="M4258" i="121"/>
  <c r="Q4257" i="121"/>
  <c r="S4257" i="121"/>
  <c r="M4257" i="121"/>
  <c r="N4257" i="121"/>
  <c r="R4256" i="121"/>
  <c r="L4256" i="121"/>
  <c r="S4255" i="121"/>
  <c r="M4255" i="121"/>
  <c r="P4245" i="121"/>
  <c r="R4238" i="121"/>
  <c r="S4238" i="121"/>
  <c r="L4237" i="121"/>
  <c r="N4231" i="121"/>
  <c r="Q4224" i="121"/>
  <c r="R4223" i="121"/>
  <c r="S4210" i="121"/>
  <c r="L4209" i="121"/>
  <c r="N4203" i="121"/>
  <c r="O4202" i="121"/>
  <c r="P4201" i="121"/>
  <c r="M4196" i="121"/>
  <c r="N4196" i="121"/>
  <c r="O4196" i="121"/>
  <c r="P4196" i="121"/>
  <c r="Q4196" i="121"/>
  <c r="R4196" i="121"/>
  <c r="S4196" i="121"/>
  <c r="O4195" i="121"/>
  <c r="Q4195" i="121"/>
  <c r="L4195" i="121"/>
  <c r="P4194" i="121"/>
  <c r="R4194" i="121"/>
  <c r="M4194" i="121"/>
  <c r="Q4193" i="121"/>
  <c r="S4193" i="121"/>
  <c r="N4193" i="121"/>
  <c r="R4192" i="121"/>
  <c r="L4192" i="121"/>
  <c r="S4191" i="121"/>
  <c r="M4191" i="121"/>
  <c r="S4181" i="121"/>
  <c r="P4181" i="121"/>
  <c r="R4174" i="121"/>
  <c r="S4174" i="121"/>
  <c r="L4173" i="121"/>
  <c r="N4167" i="121"/>
  <c r="Q4160" i="121"/>
  <c r="R4159" i="121"/>
  <c r="S4146" i="121"/>
  <c r="L4145" i="121"/>
  <c r="M4132" i="121"/>
  <c r="N4132" i="121"/>
  <c r="O4132" i="121"/>
  <c r="P4132" i="121"/>
  <c r="Q4132" i="121"/>
  <c r="R4132" i="121"/>
  <c r="S4132" i="121"/>
  <c r="O4131" i="121"/>
  <c r="L4131" i="121"/>
  <c r="P4130" i="121"/>
  <c r="M4130" i="121"/>
  <c r="Q4129" i="121"/>
  <c r="N4129" i="121"/>
  <c r="R4128" i="121"/>
  <c r="O4128" i="121"/>
  <c r="S4127" i="121"/>
  <c r="P4127" i="121"/>
  <c r="S4117" i="121"/>
  <c r="N4117" i="121"/>
  <c r="R4110" i="121"/>
  <c r="S4110" i="121"/>
  <c r="L4109" i="121"/>
  <c r="N4103" i="121"/>
  <c r="Q4096" i="121"/>
  <c r="R4095" i="121"/>
  <c r="N4082" i="121"/>
  <c r="O4082" i="121"/>
  <c r="P4081" i="121"/>
  <c r="N4073" i="121"/>
  <c r="S4073" i="121"/>
  <c r="M3932" i="121"/>
  <c r="R3932" i="121"/>
  <c r="P3932" i="121"/>
  <c r="O3917" i="121"/>
  <c r="R3917" i="121"/>
  <c r="N3913" i="121"/>
  <c r="S3913" i="121"/>
  <c r="L3875" i="121"/>
  <c r="Q3875" i="121"/>
  <c r="M3868" i="121"/>
  <c r="R3868" i="121"/>
  <c r="P3868" i="121"/>
  <c r="S3868" i="121"/>
  <c r="N3738" i="121"/>
  <c r="O3738" i="121"/>
  <c r="L3738" i="121"/>
  <c r="M3738" i="121"/>
  <c r="R3494" i="121"/>
  <c r="L3494" i="121"/>
  <c r="N3494" i="121"/>
  <c r="N3488" i="121"/>
  <c r="P3488" i="121"/>
  <c r="Q3488" i="121"/>
  <c r="R3488" i="121"/>
  <c r="S3488" i="121"/>
  <c r="M3488" i="121"/>
  <c r="P3316" i="121"/>
  <c r="S3316" i="121"/>
  <c r="R4847" i="121"/>
  <c r="R4839" i="121"/>
  <c r="R4831" i="121"/>
  <c r="R4823" i="121"/>
  <c r="R4815" i="121"/>
  <c r="R4807" i="121"/>
  <c r="R4799" i="121"/>
  <c r="R4735" i="121"/>
  <c r="R4727" i="121"/>
  <c r="R4719" i="121"/>
  <c r="R4711" i="121"/>
  <c r="R4703" i="121"/>
  <c r="R4695" i="121"/>
  <c r="R4687" i="121"/>
  <c r="R4679" i="121"/>
  <c r="R4671" i="121"/>
  <c r="R4663" i="121"/>
  <c r="R4655" i="121"/>
  <c r="S4654" i="121"/>
  <c r="R4647" i="121"/>
  <c r="S4646" i="121"/>
  <c r="R4639" i="121"/>
  <c r="S4638" i="121"/>
  <c r="R4631" i="121"/>
  <c r="R4623" i="121"/>
  <c r="R4615" i="121"/>
  <c r="R4607" i="121"/>
  <c r="R4599" i="121"/>
  <c r="R4591" i="121"/>
  <c r="R4583" i="121"/>
  <c r="R4575" i="121"/>
  <c r="S4574" i="121"/>
  <c r="L4573" i="121"/>
  <c r="M4572" i="121"/>
  <c r="N4571" i="121"/>
  <c r="O4570" i="121"/>
  <c r="R4567" i="121"/>
  <c r="S4566" i="121"/>
  <c r="L4565" i="121"/>
  <c r="M4564" i="121"/>
  <c r="N4563" i="121"/>
  <c r="O4562" i="121"/>
  <c r="R4559" i="121"/>
  <c r="S4558" i="121"/>
  <c r="L4557" i="121"/>
  <c r="M4556" i="121"/>
  <c r="N4555" i="121"/>
  <c r="O4554" i="121"/>
  <c r="R4551" i="121"/>
  <c r="S4550" i="121"/>
  <c r="L4549" i="121"/>
  <c r="M4548" i="121"/>
  <c r="N4547" i="121"/>
  <c r="O4546" i="121"/>
  <c r="R4543" i="121"/>
  <c r="S4542" i="121"/>
  <c r="L4541" i="121"/>
  <c r="M4540" i="121"/>
  <c r="N4539" i="121"/>
  <c r="O4538" i="121"/>
  <c r="R4535" i="121"/>
  <c r="S4534" i="121"/>
  <c r="L4533" i="121"/>
  <c r="M4532" i="121"/>
  <c r="N4531" i="121"/>
  <c r="O4530" i="121"/>
  <c r="R4527" i="121"/>
  <c r="S4526" i="121"/>
  <c r="L4525" i="121"/>
  <c r="M4524" i="121"/>
  <c r="N4523" i="121"/>
  <c r="O4522" i="121"/>
  <c r="R4519" i="121"/>
  <c r="S4518" i="121"/>
  <c r="L4517" i="121"/>
  <c r="M4516" i="121"/>
  <c r="N4515" i="121"/>
  <c r="O4514" i="121"/>
  <c r="R4511" i="121"/>
  <c r="S4510" i="121"/>
  <c r="L4509" i="121"/>
  <c r="M4508" i="121"/>
  <c r="N4507" i="121"/>
  <c r="O4506" i="121"/>
  <c r="R4503" i="121"/>
  <c r="S4502" i="121"/>
  <c r="L4501" i="121"/>
  <c r="M4500" i="121"/>
  <c r="N4499" i="121"/>
  <c r="O4498" i="121"/>
  <c r="R4495" i="121"/>
  <c r="S4494" i="121"/>
  <c r="L4493" i="121"/>
  <c r="M4492" i="121"/>
  <c r="N4491" i="121"/>
  <c r="N4490" i="121"/>
  <c r="N4489" i="121"/>
  <c r="L4489" i="121"/>
  <c r="M4481" i="121"/>
  <c r="M4480" i="121"/>
  <c r="N4479" i="121"/>
  <c r="O4478" i="121"/>
  <c r="P4477" i="121"/>
  <c r="Q4476" i="121"/>
  <c r="R4475" i="121"/>
  <c r="L4474" i="121"/>
  <c r="S4474" i="121"/>
  <c r="S4465" i="121"/>
  <c r="S4464" i="121"/>
  <c r="S4463" i="121"/>
  <c r="S4462" i="121"/>
  <c r="S4461" i="121"/>
  <c r="S4460" i="121"/>
  <c r="S4459" i="121"/>
  <c r="R4458" i="121"/>
  <c r="R4456" i="121"/>
  <c r="R4455" i="121"/>
  <c r="R4454" i="121"/>
  <c r="P4438" i="121"/>
  <c r="N4435" i="121"/>
  <c r="P4435" i="121"/>
  <c r="R4435" i="121"/>
  <c r="M4428" i="121"/>
  <c r="O4428" i="121"/>
  <c r="Q4428" i="121"/>
  <c r="R4428" i="121"/>
  <c r="S4428" i="121"/>
  <c r="P4425" i="121"/>
  <c r="M4423" i="121"/>
  <c r="N4423" i="121"/>
  <c r="P4417" i="121"/>
  <c r="S4414" i="121"/>
  <c r="M4414" i="121"/>
  <c r="N4414" i="121"/>
  <c r="O4414" i="121"/>
  <c r="P4414" i="121"/>
  <c r="Q4414" i="121"/>
  <c r="S4409" i="121"/>
  <c r="M4409" i="121"/>
  <c r="N4409" i="121"/>
  <c r="Q4403" i="121"/>
  <c r="S4403" i="121"/>
  <c r="L4403" i="121"/>
  <c r="R4399" i="121"/>
  <c r="R4392" i="121"/>
  <c r="P4385" i="121"/>
  <c r="S4382" i="121"/>
  <c r="M4382" i="121"/>
  <c r="N4382" i="121"/>
  <c r="O4382" i="121"/>
  <c r="P4382" i="121"/>
  <c r="Q4382" i="121"/>
  <c r="S4377" i="121"/>
  <c r="M4377" i="121"/>
  <c r="N4377" i="121"/>
  <c r="R4376" i="121"/>
  <c r="L4376" i="121"/>
  <c r="S4375" i="121"/>
  <c r="M4375" i="121"/>
  <c r="P4365" i="121"/>
  <c r="R4358" i="121"/>
  <c r="S4358" i="121"/>
  <c r="L4357" i="121"/>
  <c r="N4351" i="121"/>
  <c r="Q4344" i="121"/>
  <c r="R4343" i="121"/>
  <c r="O4337" i="121"/>
  <c r="N4330" i="121"/>
  <c r="O4330" i="121"/>
  <c r="P4329" i="121"/>
  <c r="N4323" i="121"/>
  <c r="M4316" i="121"/>
  <c r="N4316" i="121"/>
  <c r="O4316" i="121"/>
  <c r="P4316" i="121"/>
  <c r="Q4316" i="121"/>
  <c r="R4316" i="121"/>
  <c r="S4316" i="121"/>
  <c r="O4315" i="121"/>
  <c r="Q4315" i="121"/>
  <c r="S4315" i="121"/>
  <c r="L4315" i="121"/>
  <c r="P4314" i="121"/>
  <c r="R4314" i="121"/>
  <c r="L4314" i="121"/>
  <c r="M4314" i="121"/>
  <c r="Q4313" i="121"/>
  <c r="S4313" i="121"/>
  <c r="M4313" i="121"/>
  <c r="N4313" i="121"/>
  <c r="R4312" i="121"/>
  <c r="L4312" i="121"/>
  <c r="S4311" i="121"/>
  <c r="M4311" i="121"/>
  <c r="S4301" i="121"/>
  <c r="P4301" i="121"/>
  <c r="R4294" i="121"/>
  <c r="S4294" i="121"/>
  <c r="L4293" i="121"/>
  <c r="N4287" i="121"/>
  <c r="Q4280" i="121"/>
  <c r="R4279" i="121"/>
  <c r="O4273" i="121"/>
  <c r="O4266" i="121"/>
  <c r="P4265" i="121"/>
  <c r="M4259" i="121"/>
  <c r="N4259" i="121"/>
  <c r="M4252" i="121"/>
  <c r="N4252" i="121"/>
  <c r="O4252" i="121"/>
  <c r="P4252" i="121"/>
  <c r="Q4252" i="121"/>
  <c r="R4252" i="121"/>
  <c r="S4252" i="121"/>
  <c r="O4251" i="121"/>
  <c r="Q4251" i="121"/>
  <c r="S4251" i="121"/>
  <c r="L4251" i="121"/>
  <c r="P4250" i="121"/>
  <c r="R4250" i="121"/>
  <c r="L4250" i="121"/>
  <c r="M4250" i="121"/>
  <c r="Q4249" i="121"/>
  <c r="S4249" i="121"/>
  <c r="M4249" i="121"/>
  <c r="N4249" i="121"/>
  <c r="R4248" i="121"/>
  <c r="L4248" i="121"/>
  <c r="S4247" i="121"/>
  <c r="M4247" i="121"/>
  <c r="S4237" i="121"/>
  <c r="P4237" i="121"/>
  <c r="R4230" i="121"/>
  <c r="S4230" i="121"/>
  <c r="L4229" i="121"/>
  <c r="N4223" i="121"/>
  <c r="Q4216" i="121"/>
  <c r="R4215" i="121"/>
  <c r="O4209" i="121"/>
  <c r="L4201" i="121"/>
  <c r="M4188" i="121"/>
  <c r="N4188" i="121"/>
  <c r="O4188" i="121"/>
  <c r="P4188" i="121"/>
  <c r="Q4188" i="121"/>
  <c r="R4188" i="121"/>
  <c r="S4188" i="121"/>
  <c r="O4187" i="121"/>
  <c r="Q4187" i="121"/>
  <c r="L4187" i="121"/>
  <c r="P4186" i="121"/>
  <c r="R4186" i="121"/>
  <c r="M4186" i="121"/>
  <c r="Q4185" i="121"/>
  <c r="S4185" i="121"/>
  <c r="N4185" i="121"/>
  <c r="R4184" i="121"/>
  <c r="L4184" i="121"/>
  <c r="S4183" i="121"/>
  <c r="M4183" i="121"/>
  <c r="P4173" i="121"/>
  <c r="N4159" i="121"/>
  <c r="Q4152" i="121"/>
  <c r="R4151" i="121"/>
  <c r="O4145" i="121"/>
  <c r="M4127" i="121"/>
  <c r="M4124" i="121"/>
  <c r="N4124" i="121"/>
  <c r="O4124" i="121"/>
  <c r="P4124" i="121"/>
  <c r="Q4124" i="121"/>
  <c r="R4124" i="121"/>
  <c r="S4124" i="121"/>
  <c r="O4123" i="121"/>
  <c r="L4123" i="121"/>
  <c r="P4122" i="121"/>
  <c r="M4122" i="121"/>
  <c r="Q4121" i="121"/>
  <c r="N4121" i="121"/>
  <c r="R4120" i="121"/>
  <c r="O4120" i="121"/>
  <c r="S4119" i="121"/>
  <c r="P4119" i="121"/>
  <c r="S4109" i="121"/>
  <c r="N4109" i="121"/>
  <c r="S4102" i="121"/>
  <c r="L4101" i="121"/>
  <c r="N4095" i="121"/>
  <c r="Q4088" i="121"/>
  <c r="R4087" i="121"/>
  <c r="O4081" i="121"/>
  <c r="S3964" i="121"/>
  <c r="N3881" i="121"/>
  <c r="S3881" i="121"/>
  <c r="O3770" i="121"/>
  <c r="L3770" i="121"/>
  <c r="M3770" i="121"/>
  <c r="P3760" i="121"/>
  <c r="Q3760" i="121"/>
  <c r="R3760" i="121"/>
  <c r="S3760" i="121"/>
  <c r="M3760" i="121"/>
  <c r="N3760" i="121"/>
  <c r="O3760" i="121"/>
  <c r="P3728" i="121"/>
  <c r="Q3728" i="121"/>
  <c r="R3728" i="121"/>
  <c r="S3728" i="121"/>
  <c r="M3728" i="121"/>
  <c r="N3728" i="121"/>
  <c r="O3728" i="121"/>
  <c r="O3706" i="121"/>
  <c r="S3706" i="121"/>
  <c r="L3706" i="121"/>
  <c r="M3706" i="121"/>
  <c r="P3696" i="121"/>
  <c r="Q3696" i="121"/>
  <c r="R3696" i="121"/>
  <c r="S3696" i="121"/>
  <c r="M3696" i="121"/>
  <c r="N3696" i="121"/>
  <c r="O3696" i="121"/>
  <c r="M3687" i="121"/>
  <c r="P3687" i="121"/>
  <c r="O3678" i="121"/>
  <c r="R3648" i="121"/>
  <c r="O3648" i="121"/>
  <c r="L3619" i="121"/>
  <c r="M3619" i="121"/>
  <c r="Q3619" i="121"/>
  <c r="S3323" i="121"/>
  <c r="M3323" i="121"/>
  <c r="N3323" i="121"/>
  <c r="O3323" i="121"/>
  <c r="P3323" i="121"/>
  <c r="R3323" i="121"/>
  <c r="R4854" i="121"/>
  <c r="S4853" i="121"/>
  <c r="L4852" i="121"/>
  <c r="M4851" i="121"/>
  <c r="N4850" i="121"/>
  <c r="Q4847" i="121"/>
  <c r="R4846" i="121"/>
  <c r="S4845" i="121"/>
  <c r="L4844" i="121"/>
  <c r="M4843" i="121"/>
  <c r="N4842" i="121"/>
  <c r="Q4839" i="121"/>
  <c r="R4838" i="121"/>
  <c r="S4837" i="121"/>
  <c r="L4836" i="121"/>
  <c r="M4835" i="121"/>
  <c r="N4834" i="121"/>
  <c r="Q4831" i="121"/>
  <c r="R4830" i="121"/>
  <c r="S4829" i="121"/>
  <c r="L4828" i="121"/>
  <c r="M4827" i="121"/>
  <c r="N4826" i="121"/>
  <c r="Q4823" i="121"/>
  <c r="R4822" i="121"/>
  <c r="S4821" i="121"/>
  <c r="L4820" i="121"/>
  <c r="M4819" i="121"/>
  <c r="N4818" i="121"/>
  <c r="Q4815" i="121"/>
  <c r="R4814" i="121"/>
  <c r="S4813" i="121"/>
  <c r="L4812" i="121"/>
  <c r="M4811" i="121"/>
  <c r="N4810" i="121"/>
  <c r="Q4807" i="121"/>
  <c r="R4806" i="121"/>
  <c r="S4805" i="121"/>
  <c r="L4804" i="121"/>
  <c r="M4803" i="121"/>
  <c r="N4802" i="121"/>
  <c r="Q4799" i="121"/>
  <c r="R4798" i="121"/>
  <c r="S4797" i="121"/>
  <c r="L4796" i="121"/>
  <c r="M4795" i="121"/>
  <c r="N4794" i="121"/>
  <c r="Q4791" i="121"/>
  <c r="R4790" i="121"/>
  <c r="S4789" i="121"/>
  <c r="L4788" i="121"/>
  <c r="M4787" i="121"/>
  <c r="N4786" i="121"/>
  <c r="Q4783" i="121"/>
  <c r="R4782" i="121"/>
  <c r="S4781" i="121"/>
  <c r="L4780" i="121"/>
  <c r="M4779" i="121"/>
  <c r="N4778" i="121"/>
  <c r="Q4775" i="121"/>
  <c r="R4774" i="121"/>
  <c r="S4773" i="121"/>
  <c r="L4772" i="121"/>
  <c r="M4771" i="121"/>
  <c r="N4770" i="121"/>
  <c r="Q4767" i="121"/>
  <c r="R4766" i="121"/>
  <c r="S4765" i="121"/>
  <c r="L4764" i="121"/>
  <c r="M4763" i="121"/>
  <c r="N4762" i="121"/>
  <c r="Q4759" i="121"/>
  <c r="R4758" i="121"/>
  <c r="S4757" i="121"/>
  <c r="L4756" i="121"/>
  <c r="M4755" i="121"/>
  <c r="N4754" i="121"/>
  <c r="Q4751" i="121"/>
  <c r="R4750" i="121"/>
  <c r="S4749" i="121"/>
  <c r="L4748" i="121"/>
  <c r="M4747" i="121"/>
  <c r="N4746" i="121"/>
  <c r="Q4743" i="121"/>
  <c r="R4742" i="121"/>
  <c r="S4741" i="121"/>
  <c r="L4740" i="121"/>
  <c r="M4739" i="121"/>
  <c r="N4738" i="121"/>
  <c r="Q4735" i="121"/>
  <c r="R4734" i="121"/>
  <c r="S4733" i="121"/>
  <c r="L4732" i="121"/>
  <c r="M4731" i="121"/>
  <c r="N4730" i="121"/>
  <c r="Q4727" i="121"/>
  <c r="R4726" i="121"/>
  <c r="S4725" i="121"/>
  <c r="L4724" i="121"/>
  <c r="M4723" i="121"/>
  <c r="N4722" i="121"/>
  <c r="Q4719" i="121"/>
  <c r="R4718" i="121"/>
  <c r="S4717" i="121"/>
  <c r="L4716" i="121"/>
  <c r="M4715" i="121"/>
  <c r="N4714" i="121"/>
  <c r="Q4711" i="121"/>
  <c r="R4710" i="121"/>
  <c r="S4709" i="121"/>
  <c r="L4708" i="121"/>
  <c r="M4707" i="121"/>
  <c r="N4706" i="121"/>
  <c r="Q4703" i="121"/>
  <c r="R4702" i="121"/>
  <c r="S4701" i="121"/>
  <c r="L4700" i="121"/>
  <c r="M4699" i="121"/>
  <c r="N4698" i="121"/>
  <c r="P4696" i="121"/>
  <c r="Q4695" i="121"/>
  <c r="R4694" i="121"/>
  <c r="S4693" i="121"/>
  <c r="L4692" i="121"/>
  <c r="M4691" i="121"/>
  <c r="N4690" i="121"/>
  <c r="Q4687" i="121"/>
  <c r="R4686" i="121"/>
  <c r="S4685" i="121"/>
  <c r="L4684" i="121"/>
  <c r="M4683" i="121"/>
  <c r="N4682" i="121"/>
  <c r="Q4679" i="121"/>
  <c r="R4678" i="121"/>
  <c r="S4677" i="121"/>
  <c r="L4676" i="121"/>
  <c r="M4675" i="121"/>
  <c r="N4674" i="121"/>
  <c r="Q4671" i="121"/>
  <c r="R4670" i="121"/>
  <c r="S4669" i="121"/>
  <c r="L4668" i="121"/>
  <c r="Q4663" i="121"/>
  <c r="R4662" i="121"/>
  <c r="S4661" i="121"/>
  <c r="Q4655" i="121"/>
  <c r="R4654" i="121"/>
  <c r="S4653" i="121"/>
  <c r="Q4647" i="121"/>
  <c r="R4646" i="121"/>
  <c r="S4645" i="121"/>
  <c r="Q4639" i="121"/>
  <c r="R4638" i="121"/>
  <c r="S4637" i="121"/>
  <c r="L4636" i="121"/>
  <c r="Q4631" i="121"/>
  <c r="R4630" i="121"/>
  <c r="S4629" i="121"/>
  <c r="L4628" i="121"/>
  <c r="Q4623" i="121"/>
  <c r="R4622" i="121"/>
  <c r="S4621" i="121"/>
  <c r="L4620" i="121"/>
  <c r="P4616" i="121"/>
  <c r="Q4615" i="121"/>
  <c r="R4614" i="121"/>
  <c r="S4613" i="121"/>
  <c r="P4608" i="121"/>
  <c r="Q4607" i="121"/>
  <c r="R4606" i="121"/>
  <c r="S4605" i="121"/>
  <c r="Q4599" i="121"/>
  <c r="R4598" i="121"/>
  <c r="S4597" i="121"/>
  <c r="Q4591" i="121"/>
  <c r="R4590" i="121"/>
  <c r="S4589" i="121"/>
  <c r="Q4583" i="121"/>
  <c r="R4582" i="121"/>
  <c r="S4581" i="121"/>
  <c r="Q4575" i="121"/>
  <c r="Q4567" i="121"/>
  <c r="Q4559" i="121"/>
  <c r="Q4551" i="121"/>
  <c r="Q4543" i="121"/>
  <c r="Q4535" i="121"/>
  <c r="Q4527" i="121"/>
  <c r="Q4519" i="121"/>
  <c r="Q4511" i="121"/>
  <c r="Q4503" i="121"/>
  <c r="Q4495" i="121"/>
  <c r="M4488" i="121"/>
  <c r="N4487" i="121"/>
  <c r="O4486" i="121"/>
  <c r="P4485" i="121"/>
  <c r="Q4484" i="121"/>
  <c r="R4483" i="121"/>
  <c r="S4482" i="121"/>
  <c r="S4473" i="121"/>
  <c r="S4467" i="121"/>
  <c r="R4466" i="121"/>
  <c r="R4464" i="121"/>
  <c r="R4460" i="121"/>
  <c r="Q4459" i="121"/>
  <c r="Q4458" i="121"/>
  <c r="Q4456" i="121"/>
  <c r="R4434" i="121"/>
  <c r="L4434" i="121"/>
  <c r="M4434" i="121"/>
  <c r="S4430" i="121"/>
  <c r="M4430" i="121"/>
  <c r="O4430" i="121"/>
  <c r="P4430" i="121"/>
  <c r="Q4430" i="121"/>
  <c r="L4413" i="121"/>
  <c r="N4413" i="121"/>
  <c r="O4413" i="121"/>
  <c r="Q4413" i="121"/>
  <c r="R4413" i="121"/>
  <c r="R4402" i="121"/>
  <c r="L4402" i="121"/>
  <c r="M4402" i="121"/>
  <c r="N4399" i="121"/>
  <c r="M4396" i="121"/>
  <c r="O4396" i="121"/>
  <c r="P4396" i="121"/>
  <c r="Q4396" i="121"/>
  <c r="R4396" i="121"/>
  <c r="S4396" i="121"/>
  <c r="Q4392" i="121"/>
  <c r="L4381" i="121"/>
  <c r="N4381" i="121"/>
  <c r="O4381" i="121"/>
  <c r="Q4381" i="121"/>
  <c r="R4381" i="121"/>
  <c r="M4372" i="121"/>
  <c r="N4372" i="121"/>
  <c r="O4372" i="121"/>
  <c r="P4372" i="121"/>
  <c r="Q4372" i="121"/>
  <c r="R4372" i="121"/>
  <c r="S4372" i="121"/>
  <c r="O4371" i="121"/>
  <c r="Q4371" i="121"/>
  <c r="S4371" i="121"/>
  <c r="L4371" i="121"/>
  <c r="P4370" i="121"/>
  <c r="R4370" i="121"/>
  <c r="M4370" i="121"/>
  <c r="Q4369" i="121"/>
  <c r="S4369" i="121"/>
  <c r="N4369" i="121"/>
  <c r="R4368" i="121"/>
  <c r="L4368" i="121"/>
  <c r="S4367" i="121"/>
  <c r="M4367" i="121"/>
  <c r="S4357" i="121"/>
  <c r="P4357" i="121"/>
  <c r="R4350" i="121"/>
  <c r="S4350" i="121"/>
  <c r="L4349" i="121"/>
  <c r="N4343" i="121"/>
  <c r="P4336" i="121"/>
  <c r="Q4336" i="121"/>
  <c r="R4335" i="121"/>
  <c r="O4329" i="121"/>
  <c r="M4308" i="121"/>
  <c r="N4308" i="121"/>
  <c r="O4308" i="121"/>
  <c r="P4308" i="121"/>
  <c r="Q4308" i="121"/>
  <c r="R4308" i="121"/>
  <c r="S4308" i="121"/>
  <c r="O4307" i="121"/>
  <c r="Q4307" i="121"/>
  <c r="S4307" i="121"/>
  <c r="L4307" i="121"/>
  <c r="P4306" i="121"/>
  <c r="R4306" i="121"/>
  <c r="L4306" i="121"/>
  <c r="M4306" i="121"/>
  <c r="Q4305" i="121"/>
  <c r="S4305" i="121"/>
  <c r="M4305" i="121"/>
  <c r="N4305" i="121"/>
  <c r="R4304" i="121"/>
  <c r="L4304" i="121"/>
  <c r="S4303" i="121"/>
  <c r="M4303" i="121"/>
  <c r="S4286" i="121"/>
  <c r="L4285" i="121"/>
  <c r="N4279" i="121"/>
  <c r="P4272" i="121"/>
  <c r="Q4272" i="121"/>
  <c r="R4271" i="121"/>
  <c r="O4265" i="121"/>
  <c r="N4258" i="121"/>
  <c r="O4258" i="121"/>
  <c r="P4257" i="121"/>
  <c r="M4251" i="121"/>
  <c r="N4251" i="121"/>
  <c r="M4244" i="121"/>
  <c r="N4244" i="121"/>
  <c r="O4244" i="121"/>
  <c r="P4244" i="121"/>
  <c r="Q4244" i="121"/>
  <c r="R4244" i="121"/>
  <c r="S4244" i="121"/>
  <c r="O4243" i="121"/>
  <c r="Q4243" i="121"/>
  <c r="S4243" i="121"/>
  <c r="L4243" i="121"/>
  <c r="P4242" i="121"/>
  <c r="R4242" i="121"/>
  <c r="L4242" i="121"/>
  <c r="M4242" i="121"/>
  <c r="Q4241" i="121"/>
  <c r="S4241" i="121"/>
  <c r="M4241" i="121"/>
  <c r="N4241" i="121"/>
  <c r="R4240" i="121"/>
  <c r="L4240" i="121"/>
  <c r="S4239" i="121"/>
  <c r="M4239" i="121"/>
  <c r="S4229" i="121"/>
  <c r="P4229" i="121"/>
  <c r="R4222" i="121"/>
  <c r="S4222" i="121"/>
  <c r="L4221" i="121"/>
  <c r="N4215" i="121"/>
  <c r="P4208" i="121"/>
  <c r="Q4208" i="121"/>
  <c r="R4207" i="121"/>
  <c r="O4201" i="121"/>
  <c r="P4185" i="121"/>
  <c r="M4180" i="121"/>
  <c r="N4180" i="121"/>
  <c r="O4180" i="121"/>
  <c r="P4180" i="121"/>
  <c r="Q4180" i="121"/>
  <c r="R4180" i="121"/>
  <c r="S4180" i="121"/>
  <c r="O4179" i="121"/>
  <c r="Q4179" i="121"/>
  <c r="L4179" i="121"/>
  <c r="P4178" i="121"/>
  <c r="R4178" i="121"/>
  <c r="M4178" i="121"/>
  <c r="Q4177" i="121"/>
  <c r="S4177" i="121"/>
  <c r="N4177" i="121"/>
  <c r="R4176" i="121"/>
  <c r="L4176" i="121"/>
  <c r="S4175" i="121"/>
  <c r="M4175" i="121"/>
  <c r="N4151" i="121"/>
  <c r="P4144" i="121"/>
  <c r="S4144" i="121"/>
  <c r="L4143" i="121"/>
  <c r="M4116" i="121"/>
  <c r="N4116" i="121"/>
  <c r="O4116" i="121"/>
  <c r="P4116" i="121"/>
  <c r="Q4116" i="121"/>
  <c r="R4116" i="121"/>
  <c r="S4116" i="121"/>
  <c r="O4115" i="121"/>
  <c r="L4115" i="121"/>
  <c r="P4114" i="121"/>
  <c r="M4114" i="121"/>
  <c r="Q4113" i="121"/>
  <c r="N4113" i="121"/>
  <c r="R4112" i="121"/>
  <c r="O4112" i="121"/>
  <c r="S4111" i="121"/>
  <c r="P4111" i="121"/>
  <c r="R4094" i="121"/>
  <c r="S4094" i="121"/>
  <c r="L4093" i="121"/>
  <c r="N4087" i="121"/>
  <c r="P4080" i="121"/>
  <c r="Q4080" i="121"/>
  <c r="P4048" i="121"/>
  <c r="Q4048" i="121"/>
  <c r="R4048" i="121"/>
  <c r="S4048" i="121"/>
  <c r="M4048" i="121"/>
  <c r="N4048" i="121"/>
  <c r="O4048" i="121"/>
  <c r="N4026" i="121"/>
  <c r="O4026" i="121"/>
  <c r="P4026" i="121"/>
  <c r="L4026" i="121"/>
  <c r="M4026" i="121"/>
  <c r="P4016" i="121"/>
  <c r="Q4016" i="121"/>
  <c r="R4016" i="121"/>
  <c r="S4016" i="121"/>
  <c r="M4016" i="121"/>
  <c r="N4016" i="121"/>
  <c r="O4016" i="121"/>
  <c r="O3962" i="121"/>
  <c r="L3962" i="121"/>
  <c r="M3962" i="121"/>
  <c r="P3952" i="121"/>
  <c r="Q3952" i="121"/>
  <c r="R3952" i="121"/>
  <c r="S3952" i="121"/>
  <c r="M3952" i="121"/>
  <c r="N3952" i="121"/>
  <c r="O3952" i="121"/>
  <c r="S3804" i="121"/>
  <c r="R3766" i="121"/>
  <c r="S3766" i="121"/>
  <c r="L3766" i="121"/>
  <c r="M3766" i="121"/>
  <c r="O3766" i="121"/>
  <c r="P3766" i="121"/>
  <c r="N3766" i="121"/>
  <c r="Q3766" i="121"/>
  <c r="M3751" i="121"/>
  <c r="P3751" i="121"/>
  <c r="R3734" i="121"/>
  <c r="S3734" i="121"/>
  <c r="L3734" i="121"/>
  <c r="M3734" i="121"/>
  <c r="O3734" i="121"/>
  <c r="P3734" i="121"/>
  <c r="N3734" i="121"/>
  <c r="Q3734" i="121"/>
  <c r="M3719" i="121"/>
  <c r="P3719" i="121"/>
  <c r="R3706" i="121"/>
  <c r="R3702" i="121"/>
  <c r="S3702" i="121"/>
  <c r="L3702" i="121"/>
  <c r="O3702" i="121"/>
  <c r="P3702" i="121"/>
  <c r="N3702" i="121"/>
  <c r="Q3702" i="121"/>
  <c r="L3683" i="121"/>
  <c r="Q3683" i="121"/>
  <c r="P3639" i="121"/>
  <c r="Q3639" i="121"/>
  <c r="M3639" i="121"/>
  <c r="L3507" i="121"/>
  <c r="Q3507" i="121"/>
  <c r="L3466" i="121"/>
  <c r="N3466" i="121"/>
  <c r="P3466" i="121"/>
  <c r="Q3466" i="121"/>
  <c r="S3466" i="121"/>
  <c r="M3466" i="121"/>
  <c r="R3466" i="121"/>
  <c r="S3451" i="121"/>
  <c r="M3451" i="121"/>
  <c r="N3451" i="121"/>
  <c r="O3451" i="121"/>
  <c r="P3451" i="121"/>
  <c r="R3451" i="121"/>
  <c r="Q3342" i="121"/>
  <c r="N3342" i="121"/>
  <c r="N3224" i="121"/>
  <c r="O3224" i="121"/>
  <c r="P3224" i="121"/>
  <c r="Q3224" i="121"/>
  <c r="R3224" i="121"/>
  <c r="S3224" i="121"/>
  <c r="M3224" i="121"/>
  <c r="Q4854" i="121"/>
  <c r="R4853" i="121"/>
  <c r="P4847" i="121"/>
  <c r="Q4846" i="121"/>
  <c r="R4845" i="121"/>
  <c r="P4839" i="121"/>
  <c r="Q4838" i="121"/>
  <c r="R4837" i="121"/>
  <c r="P4831" i="121"/>
  <c r="Q4830" i="121"/>
  <c r="R4829" i="121"/>
  <c r="P4823" i="121"/>
  <c r="Q4822" i="121"/>
  <c r="R4821" i="121"/>
  <c r="P4815" i="121"/>
  <c r="Q4814" i="121"/>
  <c r="R4813" i="121"/>
  <c r="P4807" i="121"/>
  <c r="Q4806" i="121"/>
  <c r="R4805" i="121"/>
  <c r="P4799" i="121"/>
  <c r="Q4798" i="121"/>
  <c r="R4797" i="121"/>
  <c r="P4791" i="121"/>
  <c r="Q4790" i="121"/>
  <c r="R4789" i="121"/>
  <c r="P4783" i="121"/>
  <c r="Q4782" i="121"/>
  <c r="R4781" i="121"/>
  <c r="P4775" i="121"/>
  <c r="Q4774" i="121"/>
  <c r="R4773" i="121"/>
  <c r="P4767" i="121"/>
  <c r="Q4766" i="121"/>
  <c r="R4765" i="121"/>
  <c r="P4759" i="121"/>
  <c r="Q4758" i="121"/>
  <c r="R4757" i="121"/>
  <c r="P4751" i="121"/>
  <c r="Q4750" i="121"/>
  <c r="R4749" i="121"/>
  <c r="P4743" i="121"/>
  <c r="Q4742" i="121"/>
  <c r="R4741" i="121"/>
  <c r="P4735" i="121"/>
  <c r="Q4734" i="121"/>
  <c r="R4733" i="121"/>
  <c r="P4727" i="121"/>
  <c r="Q4726" i="121"/>
  <c r="R4725" i="121"/>
  <c r="P4719" i="121"/>
  <c r="Q4718" i="121"/>
  <c r="R4717" i="121"/>
  <c r="P4711" i="121"/>
  <c r="Q4710" i="121"/>
  <c r="R4709" i="121"/>
  <c r="P4703" i="121"/>
  <c r="Q4702" i="121"/>
  <c r="R4701" i="121"/>
  <c r="P4695" i="121"/>
  <c r="Q4694" i="121"/>
  <c r="R4693" i="121"/>
  <c r="P4687" i="121"/>
  <c r="Q4686" i="121"/>
  <c r="R4685" i="121"/>
  <c r="P4679" i="121"/>
  <c r="Q4678" i="121"/>
  <c r="R4677" i="121"/>
  <c r="P4671" i="121"/>
  <c r="Q4670" i="121"/>
  <c r="R4669" i="121"/>
  <c r="O4664" i="121"/>
  <c r="P4663" i="121"/>
  <c r="Q4662" i="121"/>
  <c r="R4661" i="121"/>
  <c r="S4660" i="121"/>
  <c r="O4656" i="121"/>
  <c r="P4655" i="121"/>
  <c r="Q4654" i="121"/>
  <c r="R4653" i="121"/>
  <c r="S4652" i="121"/>
  <c r="O4648" i="121"/>
  <c r="P4647" i="121"/>
  <c r="Q4646" i="121"/>
  <c r="R4645" i="121"/>
  <c r="S4644" i="121"/>
  <c r="P4639" i="121"/>
  <c r="Q4638" i="121"/>
  <c r="R4637" i="121"/>
  <c r="P4631" i="121"/>
  <c r="Q4630" i="121"/>
  <c r="R4629" i="121"/>
  <c r="P4623" i="121"/>
  <c r="Q4622" i="121"/>
  <c r="R4621" i="121"/>
  <c r="O4616" i="121"/>
  <c r="P4615" i="121"/>
  <c r="Q4614" i="121"/>
  <c r="R4613" i="121"/>
  <c r="S4612" i="121"/>
  <c r="O4608" i="121"/>
  <c r="P4607" i="121"/>
  <c r="Q4606" i="121"/>
  <c r="R4605" i="121"/>
  <c r="S4604" i="121"/>
  <c r="O4600" i="121"/>
  <c r="P4599" i="121"/>
  <c r="Q4598" i="121"/>
  <c r="R4597" i="121"/>
  <c r="S4596" i="121"/>
  <c r="P4591" i="121"/>
  <c r="Q4590" i="121"/>
  <c r="R4589" i="121"/>
  <c r="S4588" i="121"/>
  <c r="P4583" i="121"/>
  <c r="Q4582" i="121"/>
  <c r="R4581" i="121"/>
  <c r="S4580" i="121"/>
  <c r="P4575" i="121"/>
  <c r="Q4574" i="121"/>
  <c r="R4573" i="121"/>
  <c r="S4572" i="121"/>
  <c r="P4567" i="121"/>
  <c r="Q4566" i="121"/>
  <c r="R4565" i="121"/>
  <c r="S4564" i="121"/>
  <c r="O4560" i="121"/>
  <c r="P4559" i="121"/>
  <c r="Q4558" i="121"/>
  <c r="R4557" i="121"/>
  <c r="S4556" i="121"/>
  <c r="O4552" i="121"/>
  <c r="P4551" i="121"/>
  <c r="Q4550" i="121"/>
  <c r="R4549" i="121"/>
  <c r="S4548" i="121"/>
  <c r="O4544" i="121"/>
  <c r="P4543" i="121"/>
  <c r="Q4542" i="121"/>
  <c r="R4541" i="121"/>
  <c r="S4540" i="121"/>
  <c r="O4536" i="121"/>
  <c r="P4535" i="121"/>
  <c r="Q4534" i="121"/>
  <c r="R4533" i="121"/>
  <c r="S4532" i="121"/>
  <c r="O4528" i="121"/>
  <c r="P4527" i="121"/>
  <c r="Q4526" i="121"/>
  <c r="R4525" i="121"/>
  <c r="S4524" i="121"/>
  <c r="O4520" i="121"/>
  <c r="P4519" i="121"/>
  <c r="Q4518" i="121"/>
  <c r="R4517" i="121"/>
  <c r="S4516" i="121"/>
  <c r="O4512" i="121"/>
  <c r="P4511" i="121"/>
  <c r="Q4510" i="121"/>
  <c r="R4509" i="121"/>
  <c r="S4508" i="121"/>
  <c r="O4504" i="121"/>
  <c r="P4503" i="121"/>
  <c r="Q4502" i="121"/>
  <c r="R4501" i="121"/>
  <c r="S4500" i="121"/>
  <c r="O4496" i="121"/>
  <c r="P4495" i="121"/>
  <c r="Q4494" i="121"/>
  <c r="R4493" i="121"/>
  <c r="S4492" i="121"/>
  <c r="S4490" i="121"/>
  <c r="Q4466" i="121"/>
  <c r="P4458" i="121"/>
  <c r="P4456" i="121"/>
  <c r="L4441" i="121"/>
  <c r="O4436" i="121"/>
  <c r="Q4436" i="121"/>
  <c r="Q4432" i="121"/>
  <c r="S4432" i="121"/>
  <c r="M4432" i="121"/>
  <c r="N4432" i="121"/>
  <c r="O4432" i="121"/>
  <c r="S4427" i="121"/>
  <c r="L4427" i="121"/>
  <c r="S4406" i="121"/>
  <c r="M4406" i="121"/>
  <c r="N4406" i="121"/>
  <c r="O4406" i="121"/>
  <c r="P4406" i="121"/>
  <c r="Q4406" i="121"/>
  <c r="S4401" i="121"/>
  <c r="M4401" i="121"/>
  <c r="N4401" i="121"/>
  <c r="Q4395" i="121"/>
  <c r="S4395" i="121"/>
  <c r="L4395" i="121"/>
  <c r="R4391" i="121"/>
  <c r="M4364" i="121"/>
  <c r="N4364" i="121"/>
  <c r="O4364" i="121"/>
  <c r="P4364" i="121"/>
  <c r="Q4364" i="121"/>
  <c r="R4364" i="121"/>
  <c r="S4364" i="121"/>
  <c r="O4363" i="121"/>
  <c r="Q4363" i="121"/>
  <c r="L4363" i="121"/>
  <c r="P4362" i="121"/>
  <c r="R4362" i="121"/>
  <c r="M4362" i="121"/>
  <c r="Q4361" i="121"/>
  <c r="S4361" i="121"/>
  <c r="N4361" i="121"/>
  <c r="R4360" i="121"/>
  <c r="L4360" i="121"/>
  <c r="S4359" i="121"/>
  <c r="M4359" i="121"/>
  <c r="P4349" i="121"/>
  <c r="S4342" i="121"/>
  <c r="L4341" i="121"/>
  <c r="Q4335" i="121"/>
  <c r="N4335" i="121"/>
  <c r="P4328" i="121"/>
  <c r="Q4328" i="121"/>
  <c r="R4327" i="121"/>
  <c r="O4321" i="121"/>
  <c r="N4314" i="121"/>
  <c r="O4314" i="121"/>
  <c r="P4313" i="121"/>
  <c r="M4307" i="121"/>
  <c r="N4307" i="121"/>
  <c r="M4300" i="121"/>
  <c r="N4300" i="121"/>
  <c r="O4300" i="121"/>
  <c r="P4300" i="121"/>
  <c r="Q4300" i="121"/>
  <c r="R4300" i="121"/>
  <c r="S4300" i="121"/>
  <c r="O4299" i="121"/>
  <c r="Q4299" i="121"/>
  <c r="S4299" i="121"/>
  <c r="L4299" i="121"/>
  <c r="P4298" i="121"/>
  <c r="R4298" i="121"/>
  <c r="L4298" i="121"/>
  <c r="M4298" i="121"/>
  <c r="Q4297" i="121"/>
  <c r="S4297" i="121"/>
  <c r="M4297" i="121"/>
  <c r="N4297" i="121"/>
  <c r="R4296" i="121"/>
  <c r="L4296" i="121"/>
  <c r="S4295" i="121"/>
  <c r="M4295" i="121"/>
  <c r="P4285" i="121"/>
  <c r="S4278" i="121"/>
  <c r="L4277" i="121"/>
  <c r="Q4271" i="121"/>
  <c r="N4271" i="121"/>
  <c r="P4264" i="121"/>
  <c r="Q4264" i="121"/>
  <c r="R4263" i="121"/>
  <c r="O4257" i="121"/>
  <c r="N4243" i="121"/>
  <c r="M4236" i="121"/>
  <c r="N4236" i="121"/>
  <c r="O4236" i="121"/>
  <c r="P4236" i="121"/>
  <c r="Q4236" i="121"/>
  <c r="R4236" i="121"/>
  <c r="S4236" i="121"/>
  <c r="O4235" i="121"/>
  <c r="Q4235" i="121"/>
  <c r="L4235" i="121"/>
  <c r="P4234" i="121"/>
  <c r="R4234" i="121"/>
  <c r="M4234" i="121"/>
  <c r="Q4233" i="121"/>
  <c r="S4233" i="121"/>
  <c r="N4233" i="121"/>
  <c r="R4232" i="121"/>
  <c r="L4232" i="121"/>
  <c r="S4231" i="121"/>
  <c r="M4231" i="121"/>
  <c r="P4221" i="121"/>
  <c r="S4214" i="121"/>
  <c r="L4213" i="121"/>
  <c r="Q4207" i="121"/>
  <c r="N4207" i="121"/>
  <c r="P4200" i="121"/>
  <c r="Q4200" i="121"/>
  <c r="R4199" i="121"/>
  <c r="O4193" i="121"/>
  <c r="N4186" i="121"/>
  <c r="S4186" i="121"/>
  <c r="L4185" i="121"/>
  <c r="M4179" i="121"/>
  <c r="N4179" i="121"/>
  <c r="O4178" i="121"/>
  <c r="P4177" i="121"/>
  <c r="M4172" i="121"/>
  <c r="N4172" i="121"/>
  <c r="O4172" i="121"/>
  <c r="P4172" i="121"/>
  <c r="Q4172" i="121"/>
  <c r="R4172" i="121"/>
  <c r="S4172" i="121"/>
  <c r="O4171" i="121"/>
  <c r="Q4171" i="121"/>
  <c r="L4171" i="121"/>
  <c r="P4170" i="121"/>
  <c r="R4170" i="121"/>
  <c r="M4170" i="121"/>
  <c r="Q4169" i="121"/>
  <c r="S4169" i="121"/>
  <c r="N4169" i="121"/>
  <c r="R4168" i="121"/>
  <c r="L4168" i="121"/>
  <c r="S4167" i="121"/>
  <c r="M4167" i="121"/>
  <c r="S4150" i="121"/>
  <c r="L4149" i="121"/>
  <c r="Q4143" i="121"/>
  <c r="N4143" i="121"/>
  <c r="M4111" i="121"/>
  <c r="M4108" i="121"/>
  <c r="N4108" i="121"/>
  <c r="O4108" i="121"/>
  <c r="P4108" i="121"/>
  <c r="Q4108" i="121"/>
  <c r="R4108" i="121"/>
  <c r="S4108" i="121"/>
  <c r="O4107" i="121"/>
  <c r="L4107" i="121"/>
  <c r="P4106" i="121"/>
  <c r="M4106" i="121"/>
  <c r="Q4105" i="121"/>
  <c r="N4105" i="121"/>
  <c r="R4104" i="121"/>
  <c r="O4104" i="121"/>
  <c r="S4103" i="121"/>
  <c r="P4103" i="121"/>
  <c r="S4093" i="121"/>
  <c r="P4093" i="121"/>
  <c r="S4086" i="121"/>
  <c r="L4085" i="121"/>
  <c r="S4060" i="121"/>
  <c r="N4058" i="121"/>
  <c r="O4058" i="121"/>
  <c r="P4058" i="121"/>
  <c r="Q4058" i="121"/>
  <c r="L4058" i="121"/>
  <c r="M4058" i="121"/>
  <c r="R4026" i="121"/>
  <c r="R4022" i="121"/>
  <c r="S4022" i="121"/>
  <c r="L4022" i="121"/>
  <c r="P4022" i="121"/>
  <c r="N4022" i="121"/>
  <c r="Q4022" i="121"/>
  <c r="O3994" i="121"/>
  <c r="L3994" i="121"/>
  <c r="M3994" i="121"/>
  <c r="P3984" i="121"/>
  <c r="Q3984" i="121"/>
  <c r="R3984" i="121"/>
  <c r="S3984" i="121"/>
  <c r="M3984" i="121"/>
  <c r="N3984" i="121"/>
  <c r="O3984" i="121"/>
  <c r="M3975" i="121"/>
  <c r="P3975" i="121"/>
  <c r="R3958" i="121"/>
  <c r="S3958" i="121"/>
  <c r="L3958" i="121"/>
  <c r="M3958" i="121"/>
  <c r="O3958" i="121"/>
  <c r="P3958" i="121"/>
  <c r="N3958" i="121"/>
  <c r="Q3958" i="121"/>
  <c r="O3802" i="121"/>
  <c r="L3802" i="121"/>
  <c r="M3802" i="121"/>
  <c r="P3792" i="121"/>
  <c r="Q3792" i="121"/>
  <c r="R3792" i="121"/>
  <c r="S3792" i="121"/>
  <c r="M3792" i="121"/>
  <c r="N3792" i="121"/>
  <c r="O3792" i="121"/>
  <c r="M3783" i="121"/>
  <c r="P3783" i="121"/>
  <c r="M3772" i="121"/>
  <c r="R3772" i="121"/>
  <c r="P3772" i="121"/>
  <c r="S3772" i="121"/>
  <c r="L3747" i="121"/>
  <c r="Q3747" i="121"/>
  <c r="L3740" i="121"/>
  <c r="P3740" i="121"/>
  <c r="S3740" i="121"/>
  <c r="L3715" i="121"/>
  <c r="Q3715" i="121"/>
  <c r="M3708" i="121"/>
  <c r="Q3708" i="121"/>
  <c r="R3708" i="121"/>
  <c r="P3708" i="121"/>
  <c r="S3708" i="121"/>
  <c r="O3693" i="121"/>
  <c r="R3693" i="121"/>
  <c r="N3689" i="121"/>
  <c r="S3689" i="121"/>
  <c r="N3665" i="121"/>
  <c r="O3665" i="121"/>
  <c r="L3665" i="121"/>
  <c r="M3665" i="121"/>
  <c r="O3651" i="121"/>
  <c r="Q3651" i="121"/>
  <c r="L3651" i="121"/>
  <c r="M3651" i="121"/>
  <c r="L3640" i="121"/>
  <c r="P3640" i="121"/>
  <c r="O3640" i="121"/>
  <c r="O3393" i="121"/>
  <c r="Q3393" i="121"/>
  <c r="R3393" i="121"/>
  <c r="L3393" i="121"/>
  <c r="N3393" i="121"/>
  <c r="S3393" i="121"/>
  <c r="Q3262" i="121"/>
  <c r="R3262" i="121"/>
  <c r="M3262" i="121"/>
  <c r="N3262" i="121"/>
  <c r="R4482" i="121"/>
  <c r="Q4475" i="121"/>
  <c r="Q4474" i="121"/>
  <c r="P4468" i="121"/>
  <c r="P4467" i="121"/>
  <c r="O4461" i="121"/>
  <c r="O4460" i="121"/>
  <c r="O4459" i="121"/>
  <c r="N4454" i="121"/>
  <c r="N4453" i="121"/>
  <c r="L4449" i="121"/>
  <c r="M4440" i="121"/>
  <c r="N4439" i="121"/>
  <c r="O4438" i="121"/>
  <c r="P4437" i="121"/>
  <c r="N4434" i="121"/>
  <c r="O4434" i="121"/>
  <c r="M4433" i="121"/>
  <c r="N4433" i="121"/>
  <c r="L4429" i="121"/>
  <c r="Q4429" i="121"/>
  <c r="R4429" i="121"/>
  <c r="M4427" i="121"/>
  <c r="N4427" i="121"/>
  <c r="M4420" i="121"/>
  <c r="O4420" i="121"/>
  <c r="Q4420" i="121"/>
  <c r="R4420" i="121"/>
  <c r="S4420" i="121"/>
  <c r="Q4416" i="121"/>
  <c r="O4409" i="121"/>
  <c r="L4405" i="121"/>
  <c r="N4405" i="121"/>
  <c r="O4405" i="121"/>
  <c r="Q4405" i="121"/>
  <c r="R4405" i="121"/>
  <c r="N4402" i="121"/>
  <c r="O4402" i="121"/>
  <c r="L4400" i="121"/>
  <c r="M4395" i="121"/>
  <c r="N4395" i="121"/>
  <c r="R4394" i="121"/>
  <c r="L4394" i="121"/>
  <c r="M4394" i="121"/>
  <c r="N4391" i="121"/>
  <c r="M4388" i="121"/>
  <c r="O4388" i="121"/>
  <c r="P4388" i="121"/>
  <c r="Q4388" i="121"/>
  <c r="R4388" i="121"/>
  <c r="S4388" i="121"/>
  <c r="M4363" i="121"/>
  <c r="N4363" i="121"/>
  <c r="M4361" i="121"/>
  <c r="M4356" i="121"/>
  <c r="N4356" i="121"/>
  <c r="O4356" i="121"/>
  <c r="P4356" i="121"/>
  <c r="Q4356" i="121"/>
  <c r="R4356" i="121"/>
  <c r="S4356" i="121"/>
  <c r="O4355" i="121"/>
  <c r="Q4355" i="121"/>
  <c r="S4355" i="121"/>
  <c r="L4355" i="121"/>
  <c r="P4354" i="121"/>
  <c r="R4354" i="121"/>
  <c r="L4354" i="121"/>
  <c r="M4354" i="121"/>
  <c r="Q4353" i="121"/>
  <c r="S4353" i="121"/>
  <c r="M4353" i="121"/>
  <c r="N4353" i="121"/>
  <c r="R4352" i="121"/>
  <c r="L4352" i="121"/>
  <c r="S4351" i="121"/>
  <c r="M4351" i="121"/>
  <c r="P4341" i="121"/>
  <c r="R4334" i="121"/>
  <c r="S4334" i="121"/>
  <c r="L4333" i="121"/>
  <c r="Q4327" i="121"/>
  <c r="N4327" i="121"/>
  <c r="P4320" i="121"/>
  <c r="Q4320" i="121"/>
  <c r="R4319" i="121"/>
  <c r="O4313" i="121"/>
  <c r="N4306" i="121"/>
  <c r="O4306" i="121"/>
  <c r="P4305" i="121"/>
  <c r="N4299" i="121"/>
  <c r="M4292" i="121"/>
  <c r="N4292" i="121"/>
  <c r="O4292" i="121"/>
  <c r="P4292" i="121"/>
  <c r="Q4292" i="121"/>
  <c r="R4292" i="121"/>
  <c r="S4292" i="121"/>
  <c r="O4291" i="121"/>
  <c r="Q4291" i="121"/>
  <c r="S4291" i="121"/>
  <c r="L4291" i="121"/>
  <c r="P4290" i="121"/>
  <c r="R4290" i="121"/>
  <c r="L4290" i="121"/>
  <c r="M4290" i="121"/>
  <c r="Q4289" i="121"/>
  <c r="S4289" i="121"/>
  <c r="M4289" i="121"/>
  <c r="N4289" i="121"/>
  <c r="R4288" i="121"/>
  <c r="L4288" i="121"/>
  <c r="S4287" i="121"/>
  <c r="M4287" i="121"/>
  <c r="P4277" i="121"/>
  <c r="R4270" i="121"/>
  <c r="S4270" i="121"/>
  <c r="L4269" i="121"/>
  <c r="Q4263" i="121"/>
  <c r="N4263" i="121"/>
  <c r="P4256" i="121"/>
  <c r="Q4256" i="121"/>
  <c r="R4255" i="121"/>
  <c r="O4249" i="121"/>
  <c r="O4242" i="121"/>
  <c r="P4241" i="121"/>
  <c r="M4235" i="121"/>
  <c r="N4235" i="121"/>
  <c r="O4234" i="121"/>
  <c r="P4233" i="121"/>
  <c r="M4228" i="121"/>
  <c r="N4228" i="121"/>
  <c r="O4228" i="121"/>
  <c r="P4228" i="121"/>
  <c r="Q4228" i="121"/>
  <c r="R4228" i="121"/>
  <c r="S4228" i="121"/>
  <c r="O4227" i="121"/>
  <c r="Q4227" i="121"/>
  <c r="L4227" i="121"/>
  <c r="P4226" i="121"/>
  <c r="R4226" i="121"/>
  <c r="M4226" i="121"/>
  <c r="Q4225" i="121"/>
  <c r="S4225" i="121"/>
  <c r="N4225" i="121"/>
  <c r="R4224" i="121"/>
  <c r="L4224" i="121"/>
  <c r="S4223" i="121"/>
  <c r="M4223" i="121"/>
  <c r="P4213" i="121"/>
  <c r="R4206" i="121"/>
  <c r="S4206" i="121"/>
  <c r="L4205" i="121"/>
  <c r="Q4199" i="121"/>
  <c r="N4199" i="121"/>
  <c r="P4192" i="121"/>
  <c r="Q4192" i="121"/>
  <c r="L4191" i="121"/>
  <c r="O4185" i="121"/>
  <c r="N4178" i="121"/>
  <c r="S4178" i="121"/>
  <c r="L4177" i="121"/>
  <c r="P4169" i="121"/>
  <c r="M4164" i="121"/>
  <c r="N4164" i="121"/>
  <c r="O4164" i="121"/>
  <c r="P4164" i="121"/>
  <c r="Q4164" i="121"/>
  <c r="R4164" i="121"/>
  <c r="S4164" i="121"/>
  <c r="O4163" i="121"/>
  <c r="Q4163" i="121"/>
  <c r="L4163" i="121"/>
  <c r="P4162" i="121"/>
  <c r="R4162" i="121"/>
  <c r="M4162" i="121"/>
  <c r="Q4161" i="121"/>
  <c r="S4161" i="121"/>
  <c r="N4161" i="121"/>
  <c r="R4160" i="121"/>
  <c r="L4160" i="121"/>
  <c r="S4159" i="121"/>
  <c r="M4159" i="121"/>
  <c r="N4149" i="121"/>
  <c r="S4142" i="121"/>
  <c r="L4141" i="121"/>
  <c r="M4100" i="121"/>
  <c r="N4100" i="121"/>
  <c r="O4100" i="121"/>
  <c r="P4100" i="121"/>
  <c r="Q4100" i="121"/>
  <c r="R4100" i="121"/>
  <c r="S4100" i="121"/>
  <c r="O4099" i="121"/>
  <c r="L4099" i="121"/>
  <c r="P4098" i="121"/>
  <c r="M4098" i="121"/>
  <c r="Q4097" i="121"/>
  <c r="N4097" i="121"/>
  <c r="R4096" i="121"/>
  <c r="O4096" i="121"/>
  <c r="S4095" i="121"/>
  <c r="P4095" i="121"/>
  <c r="P4085" i="121"/>
  <c r="L4054" i="121"/>
  <c r="N4054" i="121"/>
  <c r="Q4054" i="121"/>
  <c r="M4039" i="121"/>
  <c r="P4039" i="121"/>
  <c r="M4028" i="121"/>
  <c r="N4028" i="121"/>
  <c r="R4028" i="121"/>
  <c r="P4028" i="121"/>
  <c r="S4028" i="121"/>
  <c r="M4007" i="121"/>
  <c r="P4007" i="121"/>
  <c r="R3994" i="121"/>
  <c r="L3971" i="121"/>
  <c r="Q3971" i="121"/>
  <c r="M3964" i="121"/>
  <c r="P3964" i="121"/>
  <c r="O3898" i="121"/>
  <c r="L3898" i="121"/>
  <c r="M3898" i="121"/>
  <c r="P3888" i="121"/>
  <c r="Q3888" i="121"/>
  <c r="R3888" i="121"/>
  <c r="S3888" i="121"/>
  <c r="M3888" i="121"/>
  <c r="N3888" i="121"/>
  <c r="O3888" i="121"/>
  <c r="O3834" i="121"/>
  <c r="L3834" i="121"/>
  <c r="M3834" i="121"/>
  <c r="P3824" i="121"/>
  <c r="Q3824" i="121"/>
  <c r="R3824" i="121"/>
  <c r="S3824" i="121"/>
  <c r="M3824" i="121"/>
  <c r="N3824" i="121"/>
  <c r="O3824" i="121"/>
  <c r="M3815" i="121"/>
  <c r="P3815" i="121"/>
  <c r="R3802" i="121"/>
  <c r="R3798" i="121"/>
  <c r="S3798" i="121"/>
  <c r="L3798" i="121"/>
  <c r="M3798" i="121"/>
  <c r="O3798" i="121"/>
  <c r="P3798" i="121"/>
  <c r="N3798" i="121"/>
  <c r="Q3798" i="121"/>
  <c r="L3779" i="121"/>
  <c r="Q3779" i="121"/>
  <c r="O3757" i="121"/>
  <c r="R3757" i="121"/>
  <c r="N3753" i="121"/>
  <c r="S3753" i="121"/>
  <c r="O3725" i="121"/>
  <c r="R3725" i="121"/>
  <c r="N3721" i="121"/>
  <c r="S3721" i="121"/>
  <c r="S3678" i="121"/>
  <c r="P3678" i="121"/>
  <c r="Q3678" i="121"/>
  <c r="R3678" i="121"/>
  <c r="M3678" i="121"/>
  <c r="N3678" i="121"/>
  <c r="L3628" i="121"/>
  <c r="N3628" i="121"/>
  <c r="P3628" i="121"/>
  <c r="R3530" i="121"/>
  <c r="N3530" i="121"/>
  <c r="R3526" i="121"/>
  <c r="L3526" i="121"/>
  <c r="N3526" i="121"/>
  <c r="N3513" i="121"/>
  <c r="S3513" i="121"/>
  <c r="Q3470" i="121"/>
  <c r="N3470" i="121"/>
  <c r="O4416" i="121"/>
  <c r="P4415" i="121"/>
  <c r="O4408" i="121"/>
  <c r="P4407" i="121"/>
  <c r="O4400" i="121"/>
  <c r="P4399" i="121"/>
  <c r="O4392" i="121"/>
  <c r="P4391" i="121"/>
  <c r="O4384" i="121"/>
  <c r="P4383" i="121"/>
  <c r="O4376" i="121"/>
  <c r="P4375" i="121"/>
  <c r="Q4374" i="121"/>
  <c r="R4373" i="121"/>
  <c r="O4368" i="121"/>
  <c r="P4367" i="121"/>
  <c r="Q4366" i="121"/>
  <c r="R4365" i="121"/>
  <c r="O4360" i="121"/>
  <c r="P4359" i="121"/>
  <c r="Q4358" i="121"/>
  <c r="R4357" i="121"/>
  <c r="O4352" i="121"/>
  <c r="P4351" i="121"/>
  <c r="Q4350" i="121"/>
  <c r="R4349" i="121"/>
  <c r="O4344" i="121"/>
  <c r="P4343" i="121"/>
  <c r="Q4342" i="121"/>
  <c r="R4341" i="121"/>
  <c r="O4336" i="121"/>
  <c r="P4335" i="121"/>
  <c r="Q4334" i="121"/>
  <c r="R4333" i="121"/>
  <c r="O4328" i="121"/>
  <c r="P4327" i="121"/>
  <c r="Q4326" i="121"/>
  <c r="R4325" i="121"/>
  <c r="O4320" i="121"/>
  <c r="P4319" i="121"/>
  <c r="Q4318" i="121"/>
  <c r="R4317" i="121"/>
  <c r="O4312" i="121"/>
  <c r="P4311" i="121"/>
  <c r="Q4310" i="121"/>
  <c r="R4309" i="121"/>
  <c r="O4304" i="121"/>
  <c r="P4303" i="121"/>
  <c r="Q4302" i="121"/>
  <c r="R4301" i="121"/>
  <c r="O4296" i="121"/>
  <c r="P4295" i="121"/>
  <c r="Q4294" i="121"/>
  <c r="R4293" i="121"/>
  <c r="O4288" i="121"/>
  <c r="P4287" i="121"/>
  <c r="Q4286" i="121"/>
  <c r="R4285" i="121"/>
  <c r="O4280" i="121"/>
  <c r="P4279" i="121"/>
  <c r="Q4278" i="121"/>
  <c r="R4277" i="121"/>
  <c r="O4272" i="121"/>
  <c r="P4271" i="121"/>
  <c r="Q4270" i="121"/>
  <c r="R4269" i="121"/>
  <c r="O4264" i="121"/>
  <c r="P4263" i="121"/>
  <c r="Q4262" i="121"/>
  <c r="R4261" i="121"/>
  <c r="O4256" i="121"/>
  <c r="P4255" i="121"/>
  <c r="Q4254" i="121"/>
  <c r="R4253" i="121"/>
  <c r="O4248" i="121"/>
  <c r="P4247" i="121"/>
  <c r="Q4246" i="121"/>
  <c r="R4245" i="121"/>
  <c r="O4240" i="121"/>
  <c r="P4239" i="121"/>
  <c r="Q4238" i="121"/>
  <c r="R4237" i="121"/>
  <c r="O4232" i="121"/>
  <c r="P4231" i="121"/>
  <c r="Q4230" i="121"/>
  <c r="R4229" i="121"/>
  <c r="O4224" i="121"/>
  <c r="P4223" i="121"/>
  <c r="Q4222" i="121"/>
  <c r="R4221" i="121"/>
  <c r="O4216" i="121"/>
  <c r="P4215" i="121"/>
  <c r="Q4214" i="121"/>
  <c r="R4213" i="121"/>
  <c r="O4208" i="121"/>
  <c r="P4207" i="121"/>
  <c r="Q4206" i="121"/>
  <c r="R4205" i="121"/>
  <c r="O4200" i="121"/>
  <c r="P4199" i="121"/>
  <c r="Q4198" i="121"/>
  <c r="R4197" i="121"/>
  <c r="O4192" i="121"/>
  <c r="P4191" i="121"/>
  <c r="Q4190" i="121"/>
  <c r="R4189" i="121"/>
  <c r="O4184" i="121"/>
  <c r="P4183" i="121"/>
  <c r="Q4182" i="121"/>
  <c r="R4181" i="121"/>
  <c r="O4176" i="121"/>
  <c r="P4175" i="121"/>
  <c r="Q4174" i="121"/>
  <c r="R4173" i="121"/>
  <c r="O4168" i="121"/>
  <c r="P4167" i="121"/>
  <c r="Q4166" i="121"/>
  <c r="R4165" i="121"/>
  <c r="O4160" i="121"/>
  <c r="P4159" i="121"/>
  <c r="Q4158" i="121"/>
  <c r="R4157" i="121"/>
  <c r="Q4150" i="121"/>
  <c r="R4149" i="121"/>
  <c r="Q4142" i="121"/>
  <c r="R4141" i="121"/>
  <c r="Q4134" i="121"/>
  <c r="R4133" i="121"/>
  <c r="Q4126" i="121"/>
  <c r="R4125" i="121"/>
  <c r="Q4118" i="121"/>
  <c r="R4117" i="121"/>
  <c r="Q4110" i="121"/>
  <c r="R4109" i="121"/>
  <c r="Q4102" i="121"/>
  <c r="R4101" i="121"/>
  <c r="Q4094" i="121"/>
  <c r="R4093" i="121"/>
  <c r="Q4086" i="121"/>
  <c r="R4085" i="121"/>
  <c r="S4068" i="121"/>
  <c r="S4058" i="121"/>
  <c r="O4057" i="121"/>
  <c r="P4057" i="121"/>
  <c r="Q4057" i="121"/>
  <c r="R4057" i="121"/>
  <c r="M4057" i="121"/>
  <c r="M4053" i="121"/>
  <c r="M4051" i="121"/>
  <c r="N4051" i="121"/>
  <c r="O4051" i="121"/>
  <c r="P4051" i="121"/>
  <c r="R4051" i="121"/>
  <c r="S4051" i="121"/>
  <c r="Q4047" i="121"/>
  <c r="R4047" i="121"/>
  <c r="S4047" i="121"/>
  <c r="L4047" i="121"/>
  <c r="O4047" i="121"/>
  <c r="S4036" i="121"/>
  <c r="L4036" i="121"/>
  <c r="Q4026" i="121"/>
  <c r="O4025" i="121"/>
  <c r="P4025" i="121"/>
  <c r="Q4025" i="121"/>
  <c r="M4025" i="121"/>
  <c r="S4021" i="121"/>
  <c r="L4021" i="121"/>
  <c r="M4021" i="121"/>
  <c r="Q4021" i="121"/>
  <c r="M4019" i="121"/>
  <c r="N4019" i="121"/>
  <c r="O4019" i="121"/>
  <c r="P4019" i="121"/>
  <c r="R4019" i="121"/>
  <c r="S4019" i="121"/>
  <c r="Q4015" i="121"/>
  <c r="R4015" i="121"/>
  <c r="S4015" i="121"/>
  <c r="L4015" i="121"/>
  <c r="N4015" i="121"/>
  <c r="O4015" i="121"/>
  <c r="S4004" i="121"/>
  <c r="N3994" i="121"/>
  <c r="P3993" i="121"/>
  <c r="M3993" i="121"/>
  <c r="L3990" i="121"/>
  <c r="L3989" i="121"/>
  <c r="Q3989" i="121"/>
  <c r="M3987" i="121"/>
  <c r="N3987" i="121"/>
  <c r="O3987" i="121"/>
  <c r="P3987" i="121"/>
  <c r="R3987" i="121"/>
  <c r="S3987" i="121"/>
  <c r="R3983" i="121"/>
  <c r="L3983" i="121"/>
  <c r="N3983" i="121"/>
  <c r="O3983" i="121"/>
  <c r="S3972" i="121"/>
  <c r="L3972" i="121"/>
  <c r="N3962" i="121"/>
  <c r="P3961" i="121"/>
  <c r="M3961" i="121"/>
  <c r="L3957" i="121"/>
  <c r="M3955" i="121"/>
  <c r="N3955" i="121"/>
  <c r="O3955" i="121"/>
  <c r="P3955" i="121"/>
  <c r="R3955" i="121"/>
  <c r="S3955" i="121"/>
  <c r="Q3951" i="121"/>
  <c r="R3951" i="121"/>
  <c r="S3951" i="121"/>
  <c r="L3951" i="121"/>
  <c r="N3951" i="121"/>
  <c r="O3951" i="121"/>
  <c r="S3940" i="121"/>
  <c r="L3940" i="121"/>
  <c r="N3930" i="121"/>
  <c r="P3929" i="121"/>
  <c r="M3929" i="121"/>
  <c r="L3925" i="121"/>
  <c r="Q3925" i="121"/>
  <c r="M3923" i="121"/>
  <c r="N3923" i="121"/>
  <c r="O3923" i="121"/>
  <c r="P3923" i="121"/>
  <c r="R3923" i="121"/>
  <c r="S3923" i="121"/>
  <c r="Q3919" i="121"/>
  <c r="R3919" i="121"/>
  <c r="S3919" i="121"/>
  <c r="L3919" i="121"/>
  <c r="N3919" i="121"/>
  <c r="O3919" i="121"/>
  <c r="S3908" i="121"/>
  <c r="L3908" i="121"/>
  <c r="N3898" i="121"/>
  <c r="P3897" i="121"/>
  <c r="M3897" i="121"/>
  <c r="L3893" i="121"/>
  <c r="Q3893" i="121"/>
  <c r="M3891" i="121"/>
  <c r="N3891" i="121"/>
  <c r="O3891" i="121"/>
  <c r="P3891" i="121"/>
  <c r="R3891" i="121"/>
  <c r="S3891" i="121"/>
  <c r="Q3887" i="121"/>
  <c r="R3887" i="121"/>
  <c r="S3887" i="121"/>
  <c r="L3887" i="121"/>
  <c r="N3887" i="121"/>
  <c r="O3887" i="121"/>
  <c r="S3876" i="121"/>
  <c r="L3876" i="121"/>
  <c r="N3866" i="121"/>
  <c r="P3865" i="121"/>
  <c r="M3865" i="121"/>
  <c r="L3861" i="121"/>
  <c r="Q3861" i="121"/>
  <c r="M3859" i="121"/>
  <c r="N3859" i="121"/>
  <c r="O3859" i="121"/>
  <c r="P3859" i="121"/>
  <c r="R3859" i="121"/>
  <c r="S3859" i="121"/>
  <c r="Q3855" i="121"/>
  <c r="R3855" i="121"/>
  <c r="S3855" i="121"/>
  <c r="L3855" i="121"/>
  <c r="N3855" i="121"/>
  <c r="O3855" i="121"/>
  <c r="S3844" i="121"/>
  <c r="L3844" i="121"/>
  <c r="N3834" i="121"/>
  <c r="P3833" i="121"/>
  <c r="M3833" i="121"/>
  <c r="L3829" i="121"/>
  <c r="Q3829" i="121"/>
  <c r="M3827" i="121"/>
  <c r="N3827" i="121"/>
  <c r="O3827" i="121"/>
  <c r="P3827" i="121"/>
  <c r="R3827" i="121"/>
  <c r="S3827" i="121"/>
  <c r="Q3823" i="121"/>
  <c r="R3823" i="121"/>
  <c r="S3823" i="121"/>
  <c r="L3823" i="121"/>
  <c r="N3823" i="121"/>
  <c r="O3823" i="121"/>
  <c r="S3812" i="121"/>
  <c r="L3812" i="121"/>
  <c r="N3802" i="121"/>
  <c r="P3801" i="121"/>
  <c r="M3801" i="121"/>
  <c r="L3797" i="121"/>
  <c r="Q3797" i="121"/>
  <c r="M3795" i="121"/>
  <c r="N3795" i="121"/>
  <c r="O3795" i="121"/>
  <c r="P3795" i="121"/>
  <c r="R3795" i="121"/>
  <c r="S3795" i="121"/>
  <c r="Q3791" i="121"/>
  <c r="R3791" i="121"/>
  <c r="S3791" i="121"/>
  <c r="L3791" i="121"/>
  <c r="N3791" i="121"/>
  <c r="O3791" i="121"/>
  <c r="S3780" i="121"/>
  <c r="L3780" i="121"/>
  <c r="N3770" i="121"/>
  <c r="P3769" i="121"/>
  <c r="M3769" i="121"/>
  <c r="L3765" i="121"/>
  <c r="Q3765" i="121"/>
  <c r="M3763" i="121"/>
  <c r="N3763" i="121"/>
  <c r="O3763" i="121"/>
  <c r="P3763" i="121"/>
  <c r="R3763" i="121"/>
  <c r="S3763" i="121"/>
  <c r="Q3759" i="121"/>
  <c r="R3759" i="121"/>
  <c r="S3759" i="121"/>
  <c r="L3759" i="121"/>
  <c r="N3759" i="121"/>
  <c r="O3759" i="121"/>
  <c r="S3748" i="121"/>
  <c r="P3738" i="121"/>
  <c r="O3737" i="121"/>
  <c r="P3737" i="121"/>
  <c r="M3737" i="121"/>
  <c r="S3733" i="121"/>
  <c r="L3733" i="121"/>
  <c r="Q3733" i="121"/>
  <c r="M3731" i="121"/>
  <c r="N3731" i="121"/>
  <c r="O3731" i="121"/>
  <c r="P3731" i="121"/>
  <c r="R3731" i="121"/>
  <c r="S3731" i="121"/>
  <c r="Q3727" i="121"/>
  <c r="R3727" i="121"/>
  <c r="S3727" i="121"/>
  <c r="L3727" i="121"/>
  <c r="N3727" i="121"/>
  <c r="O3727" i="121"/>
  <c r="S3716" i="121"/>
  <c r="L3716" i="121"/>
  <c r="N3706" i="121"/>
  <c r="O3705" i="121"/>
  <c r="P3705" i="121"/>
  <c r="L3705" i="121"/>
  <c r="M3705" i="121"/>
  <c r="S3701" i="121"/>
  <c r="L3701" i="121"/>
  <c r="P3701" i="121"/>
  <c r="Q3701" i="121"/>
  <c r="M3699" i="121"/>
  <c r="N3699" i="121"/>
  <c r="O3699" i="121"/>
  <c r="P3699" i="121"/>
  <c r="R3699" i="121"/>
  <c r="S3699" i="121"/>
  <c r="Q3695" i="121"/>
  <c r="R3695" i="121"/>
  <c r="S3695" i="121"/>
  <c r="L3695" i="121"/>
  <c r="N3695" i="121"/>
  <c r="O3695" i="121"/>
  <c r="S3684" i="121"/>
  <c r="L3676" i="121"/>
  <c r="N3676" i="121"/>
  <c r="R3666" i="121"/>
  <c r="R3660" i="121"/>
  <c r="Q3656" i="121"/>
  <c r="S3656" i="121"/>
  <c r="M3656" i="121"/>
  <c r="N3656" i="121"/>
  <c r="O3656" i="121"/>
  <c r="P3656" i="121"/>
  <c r="R3637" i="121"/>
  <c r="R3634" i="121"/>
  <c r="Q3630" i="121"/>
  <c r="R3630" i="121"/>
  <c r="L3614" i="121"/>
  <c r="N3614" i="121"/>
  <c r="L3612" i="121"/>
  <c r="S3612" i="121"/>
  <c r="Q3611" i="121"/>
  <c r="L3604" i="121"/>
  <c r="P3604" i="121"/>
  <c r="M3602" i="121"/>
  <c r="N3602" i="121"/>
  <c r="R3602" i="121"/>
  <c r="N3590" i="121"/>
  <c r="Q3590" i="121"/>
  <c r="R3590" i="121"/>
  <c r="O3575" i="121"/>
  <c r="S3575" i="121"/>
  <c r="L3575" i="121"/>
  <c r="N3575" i="121"/>
  <c r="Q3575" i="121"/>
  <c r="M3575" i="121"/>
  <c r="R3565" i="121"/>
  <c r="M3562" i="121"/>
  <c r="N3562" i="121"/>
  <c r="N3520" i="121"/>
  <c r="P3520" i="121"/>
  <c r="Q3520" i="121"/>
  <c r="R3520" i="121"/>
  <c r="S3520" i="121"/>
  <c r="M3520" i="121"/>
  <c r="O3520" i="121"/>
  <c r="S3517" i="121"/>
  <c r="M3517" i="121"/>
  <c r="O3517" i="121"/>
  <c r="O3511" i="121"/>
  <c r="Q3511" i="121"/>
  <c r="S3511" i="121"/>
  <c r="L3511" i="121"/>
  <c r="N3511" i="121"/>
  <c r="M3511" i="121"/>
  <c r="L3500" i="121"/>
  <c r="P3500" i="121"/>
  <c r="S3485" i="121"/>
  <c r="M3485" i="121"/>
  <c r="O3485" i="121"/>
  <c r="N3481" i="121"/>
  <c r="S3481" i="121"/>
  <c r="N3449" i="121"/>
  <c r="S3449" i="121"/>
  <c r="Q3447" i="121"/>
  <c r="S3447" i="121"/>
  <c r="L3447" i="121"/>
  <c r="M3447" i="121"/>
  <c r="L3443" i="121"/>
  <c r="Q3443" i="121"/>
  <c r="S3419" i="121"/>
  <c r="M3419" i="121"/>
  <c r="N3419" i="121"/>
  <c r="O3419" i="121"/>
  <c r="P3419" i="121"/>
  <c r="R3419" i="121"/>
  <c r="P3412" i="121"/>
  <c r="S3412" i="121"/>
  <c r="R3366" i="121"/>
  <c r="L3366" i="121"/>
  <c r="N3366" i="121"/>
  <c r="Q3366" i="121"/>
  <c r="N3353" i="121"/>
  <c r="S3353" i="121"/>
  <c r="Q3351" i="121"/>
  <c r="S3351" i="121"/>
  <c r="L3351" i="121"/>
  <c r="M3351" i="121"/>
  <c r="L3347" i="121"/>
  <c r="Q3347" i="121"/>
  <c r="R3334" i="121"/>
  <c r="L3334" i="121"/>
  <c r="N3334" i="121"/>
  <c r="N3328" i="121"/>
  <c r="P3328" i="121"/>
  <c r="Q3328" i="121"/>
  <c r="R3328" i="121"/>
  <c r="S3328" i="121"/>
  <c r="M3328" i="121"/>
  <c r="O3328" i="121"/>
  <c r="N3321" i="121"/>
  <c r="S3321" i="121"/>
  <c r="O3297" i="121"/>
  <c r="R3297" i="121"/>
  <c r="L3297" i="121"/>
  <c r="N3297" i="121"/>
  <c r="S3297" i="121"/>
  <c r="P3284" i="121"/>
  <c r="S3284" i="121"/>
  <c r="P3263" i="121"/>
  <c r="Q3263" i="121"/>
  <c r="L3263" i="121"/>
  <c r="M3263" i="121"/>
  <c r="R3200" i="121"/>
  <c r="N3200" i="121"/>
  <c r="O3200" i="121"/>
  <c r="P3200" i="121"/>
  <c r="Q3200" i="121"/>
  <c r="M3200" i="121"/>
  <c r="M3192" i="121"/>
  <c r="N3186" i="121"/>
  <c r="R3186" i="121"/>
  <c r="S3186" i="121"/>
  <c r="N4416" i="121"/>
  <c r="O4415" i="121"/>
  <c r="N4408" i="121"/>
  <c r="O4407" i="121"/>
  <c r="N4400" i="121"/>
  <c r="O4399" i="121"/>
  <c r="N4392" i="121"/>
  <c r="O4391" i="121"/>
  <c r="N4384" i="121"/>
  <c r="O4383" i="121"/>
  <c r="N4376" i="121"/>
  <c r="O4375" i="121"/>
  <c r="P4374" i="121"/>
  <c r="Q4373" i="121"/>
  <c r="N4368" i="121"/>
  <c r="O4367" i="121"/>
  <c r="P4366" i="121"/>
  <c r="Q4365" i="121"/>
  <c r="S4363" i="121"/>
  <c r="N4360" i="121"/>
  <c r="O4359" i="121"/>
  <c r="P4358" i="121"/>
  <c r="Q4357" i="121"/>
  <c r="N4352" i="121"/>
  <c r="O4351" i="121"/>
  <c r="P4350" i="121"/>
  <c r="Q4349" i="121"/>
  <c r="N4344" i="121"/>
  <c r="O4343" i="121"/>
  <c r="P4342" i="121"/>
  <c r="Q4341" i="121"/>
  <c r="N4336" i="121"/>
  <c r="O4335" i="121"/>
  <c r="P4334" i="121"/>
  <c r="Q4333" i="121"/>
  <c r="N4328" i="121"/>
  <c r="O4327" i="121"/>
  <c r="P4326" i="121"/>
  <c r="Q4325" i="121"/>
  <c r="N4320" i="121"/>
  <c r="O4319" i="121"/>
  <c r="P4318" i="121"/>
  <c r="Q4317" i="121"/>
  <c r="N4312" i="121"/>
  <c r="O4311" i="121"/>
  <c r="P4310" i="121"/>
  <c r="Q4309" i="121"/>
  <c r="N4304" i="121"/>
  <c r="O4303" i="121"/>
  <c r="P4302" i="121"/>
  <c r="Q4301" i="121"/>
  <c r="N4296" i="121"/>
  <c r="O4295" i="121"/>
  <c r="P4294" i="121"/>
  <c r="Q4293" i="121"/>
  <c r="N4288" i="121"/>
  <c r="O4287" i="121"/>
  <c r="P4286" i="121"/>
  <c r="Q4285" i="121"/>
  <c r="N4280" i="121"/>
  <c r="O4279" i="121"/>
  <c r="P4278" i="121"/>
  <c r="Q4277" i="121"/>
  <c r="N4272" i="121"/>
  <c r="O4271" i="121"/>
  <c r="P4270" i="121"/>
  <c r="Q4269" i="121"/>
  <c r="N4264" i="121"/>
  <c r="O4263" i="121"/>
  <c r="P4262" i="121"/>
  <c r="Q4261" i="121"/>
  <c r="N4256" i="121"/>
  <c r="O4255" i="121"/>
  <c r="P4254" i="121"/>
  <c r="Q4253" i="121"/>
  <c r="N4248" i="121"/>
  <c r="O4247" i="121"/>
  <c r="P4246" i="121"/>
  <c r="Q4245" i="121"/>
  <c r="N4240" i="121"/>
  <c r="O4239" i="121"/>
  <c r="P4238" i="121"/>
  <c r="Q4237" i="121"/>
  <c r="S4235" i="121"/>
  <c r="L4234" i="121"/>
  <c r="M4233" i="121"/>
  <c r="N4232" i="121"/>
  <c r="O4231" i="121"/>
  <c r="P4230" i="121"/>
  <c r="Q4229" i="121"/>
  <c r="S4227" i="121"/>
  <c r="L4226" i="121"/>
  <c r="M4225" i="121"/>
  <c r="N4224" i="121"/>
  <c r="O4223" i="121"/>
  <c r="P4222" i="121"/>
  <c r="Q4221" i="121"/>
  <c r="S4219" i="121"/>
  <c r="L4218" i="121"/>
  <c r="M4217" i="121"/>
  <c r="N4216" i="121"/>
  <c r="O4215" i="121"/>
  <c r="P4214" i="121"/>
  <c r="Q4213" i="121"/>
  <c r="S4211" i="121"/>
  <c r="L4210" i="121"/>
  <c r="M4209" i="121"/>
  <c r="N4208" i="121"/>
  <c r="O4207" i="121"/>
  <c r="P4206" i="121"/>
  <c r="Q4205" i="121"/>
  <c r="S4203" i="121"/>
  <c r="L4202" i="121"/>
  <c r="M4201" i="121"/>
  <c r="N4200" i="121"/>
  <c r="O4199" i="121"/>
  <c r="P4198" i="121"/>
  <c r="Q4197" i="121"/>
  <c r="S4195" i="121"/>
  <c r="L4194" i="121"/>
  <c r="M4193" i="121"/>
  <c r="N4192" i="121"/>
  <c r="O4191" i="121"/>
  <c r="P4190" i="121"/>
  <c r="Q4189" i="121"/>
  <c r="S4187" i="121"/>
  <c r="L4186" i="121"/>
  <c r="M4185" i="121"/>
  <c r="N4184" i="121"/>
  <c r="O4183" i="121"/>
  <c r="P4182" i="121"/>
  <c r="Q4181" i="121"/>
  <c r="S4179" i="121"/>
  <c r="L4178" i="121"/>
  <c r="M4177" i="121"/>
  <c r="N4176" i="121"/>
  <c r="O4175" i="121"/>
  <c r="P4174" i="121"/>
  <c r="Q4173" i="121"/>
  <c r="S4171" i="121"/>
  <c r="L4170" i="121"/>
  <c r="M4169" i="121"/>
  <c r="N4168" i="121"/>
  <c r="O4167" i="121"/>
  <c r="P4166" i="121"/>
  <c r="Q4165" i="121"/>
  <c r="S4163" i="121"/>
  <c r="L4162" i="121"/>
  <c r="M4161" i="121"/>
  <c r="N4160" i="121"/>
  <c r="O4159" i="121"/>
  <c r="P4158" i="121"/>
  <c r="Q4157" i="121"/>
  <c r="S4155" i="121"/>
  <c r="L4154" i="121"/>
  <c r="M4153" i="121"/>
  <c r="N4152" i="121"/>
  <c r="O4151" i="121"/>
  <c r="P4150" i="121"/>
  <c r="Q4149" i="121"/>
  <c r="S4147" i="121"/>
  <c r="L4146" i="121"/>
  <c r="M4145" i="121"/>
  <c r="N4144" i="121"/>
  <c r="O4143" i="121"/>
  <c r="P4142" i="121"/>
  <c r="Q4141" i="121"/>
  <c r="S4139" i="121"/>
  <c r="L4138" i="121"/>
  <c r="M4137" i="121"/>
  <c r="N4136" i="121"/>
  <c r="O4135" i="121"/>
  <c r="P4134" i="121"/>
  <c r="Q4133" i="121"/>
  <c r="S4131" i="121"/>
  <c r="L4130" i="121"/>
  <c r="M4129" i="121"/>
  <c r="N4128" i="121"/>
  <c r="O4127" i="121"/>
  <c r="P4126" i="121"/>
  <c r="Q4125" i="121"/>
  <c r="S4123" i="121"/>
  <c r="L4122" i="121"/>
  <c r="M4121" i="121"/>
  <c r="N4120" i="121"/>
  <c r="O4119" i="121"/>
  <c r="P4118" i="121"/>
  <c r="Q4117" i="121"/>
  <c r="S4115" i="121"/>
  <c r="L4114" i="121"/>
  <c r="M4113" i="121"/>
  <c r="N4112" i="121"/>
  <c r="O4111" i="121"/>
  <c r="P4110" i="121"/>
  <c r="Q4109" i="121"/>
  <c r="S4107" i="121"/>
  <c r="L4106" i="121"/>
  <c r="M4105" i="121"/>
  <c r="N4104" i="121"/>
  <c r="O4103" i="121"/>
  <c r="P4102" i="121"/>
  <c r="Q4101" i="121"/>
  <c r="S4099" i="121"/>
  <c r="L4098" i="121"/>
  <c r="M4097" i="121"/>
  <c r="N4096" i="121"/>
  <c r="O4095" i="121"/>
  <c r="P4094" i="121"/>
  <c r="Q4093" i="121"/>
  <c r="S4091" i="121"/>
  <c r="L4090" i="121"/>
  <c r="M4089" i="121"/>
  <c r="N4088" i="121"/>
  <c r="O4087" i="121"/>
  <c r="P4086" i="121"/>
  <c r="Q4085" i="121"/>
  <c r="S4083" i="121"/>
  <c r="L4082" i="121"/>
  <c r="M4081" i="121"/>
  <c r="N4080" i="121"/>
  <c r="O4079" i="121"/>
  <c r="N4078" i="121"/>
  <c r="Q4075" i="121"/>
  <c r="P4072" i="121"/>
  <c r="Q4072" i="121"/>
  <c r="R4072" i="121"/>
  <c r="S4072" i="121"/>
  <c r="M4072" i="121"/>
  <c r="N4072" i="121"/>
  <c r="Q4068" i="121"/>
  <c r="P4061" i="121"/>
  <c r="L4060" i="121"/>
  <c r="L4057" i="121"/>
  <c r="R4054" i="121"/>
  <c r="N4050" i="121"/>
  <c r="O4050" i="121"/>
  <c r="P4050" i="121"/>
  <c r="Q4050" i="121"/>
  <c r="L4050" i="121"/>
  <c r="M4047" i="121"/>
  <c r="N4047" i="121"/>
  <c r="L4046" i="121"/>
  <c r="Q4043" i="121"/>
  <c r="P4040" i="121"/>
  <c r="Q4040" i="121"/>
  <c r="R4040" i="121"/>
  <c r="S4040" i="121"/>
  <c r="M4040" i="121"/>
  <c r="N4040" i="121"/>
  <c r="P4036" i="121"/>
  <c r="Q4036" i="121"/>
  <c r="S4029" i="121"/>
  <c r="R4025" i="121"/>
  <c r="M4022" i="121"/>
  <c r="M4020" i="121"/>
  <c r="N4020" i="121"/>
  <c r="R4020" i="121"/>
  <c r="N4018" i="121"/>
  <c r="O4018" i="121"/>
  <c r="P4018" i="121"/>
  <c r="Q4018" i="121"/>
  <c r="L4018" i="121"/>
  <c r="M4015" i="121"/>
  <c r="R4014" i="121"/>
  <c r="S4014" i="121"/>
  <c r="L4014" i="121"/>
  <c r="O4014" i="121"/>
  <c r="P4014" i="121"/>
  <c r="Q4011" i="121"/>
  <c r="P4008" i="121"/>
  <c r="Q4008" i="121"/>
  <c r="R4008" i="121"/>
  <c r="S4008" i="121"/>
  <c r="M4008" i="121"/>
  <c r="N4008" i="121"/>
  <c r="O4004" i="121"/>
  <c r="M3997" i="121"/>
  <c r="O3993" i="121"/>
  <c r="M3988" i="121"/>
  <c r="R3988" i="121"/>
  <c r="O3986" i="121"/>
  <c r="L3986" i="121"/>
  <c r="M3983" i="121"/>
  <c r="Q3983" i="121"/>
  <c r="S3982" i="121"/>
  <c r="M3982" i="121"/>
  <c r="O3982" i="121"/>
  <c r="P3982" i="121"/>
  <c r="Q3979" i="121"/>
  <c r="P3976" i="121"/>
  <c r="Q3976" i="121"/>
  <c r="R3976" i="121"/>
  <c r="S3976" i="121"/>
  <c r="M3976" i="121"/>
  <c r="N3976" i="121"/>
  <c r="N3972" i="121"/>
  <c r="S3965" i="121"/>
  <c r="O3961" i="121"/>
  <c r="M3956" i="121"/>
  <c r="O3954" i="121"/>
  <c r="L3954" i="121"/>
  <c r="M3951" i="121"/>
  <c r="R3950" i="121"/>
  <c r="S3950" i="121"/>
  <c r="L3950" i="121"/>
  <c r="O3950" i="121"/>
  <c r="P3950" i="121"/>
  <c r="Q3947" i="121"/>
  <c r="P3944" i="121"/>
  <c r="Q3944" i="121"/>
  <c r="R3944" i="121"/>
  <c r="S3944" i="121"/>
  <c r="M3944" i="121"/>
  <c r="N3944" i="121"/>
  <c r="N3940" i="121"/>
  <c r="S3933" i="121"/>
  <c r="O3929" i="121"/>
  <c r="M3924" i="121"/>
  <c r="R3924" i="121"/>
  <c r="R3922" i="121"/>
  <c r="O3922" i="121"/>
  <c r="L3922" i="121"/>
  <c r="M3919" i="121"/>
  <c r="R3918" i="121"/>
  <c r="S3918" i="121"/>
  <c r="L3918" i="121"/>
  <c r="M3918" i="121"/>
  <c r="O3918" i="121"/>
  <c r="P3918" i="121"/>
  <c r="Q3915" i="121"/>
  <c r="P3912" i="121"/>
  <c r="Q3912" i="121"/>
  <c r="R3912" i="121"/>
  <c r="S3912" i="121"/>
  <c r="M3912" i="121"/>
  <c r="N3912" i="121"/>
  <c r="N3908" i="121"/>
  <c r="S3901" i="121"/>
  <c r="O3897" i="121"/>
  <c r="M3894" i="121"/>
  <c r="M3892" i="121"/>
  <c r="R3892" i="121"/>
  <c r="R3890" i="121"/>
  <c r="L3890" i="121"/>
  <c r="M3887" i="121"/>
  <c r="R3886" i="121"/>
  <c r="S3886" i="121"/>
  <c r="L3886" i="121"/>
  <c r="O3886" i="121"/>
  <c r="P3886" i="121"/>
  <c r="Q3883" i="121"/>
  <c r="P3880" i="121"/>
  <c r="Q3880" i="121"/>
  <c r="R3880" i="121"/>
  <c r="S3880" i="121"/>
  <c r="M3880" i="121"/>
  <c r="N3880" i="121"/>
  <c r="N3876" i="121"/>
  <c r="S3869" i="121"/>
  <c r="O3865" i="121"/>
  <c r="M3860" i="121"/>
  <c r="R3860" i="121"/>
  <c r="R3858" i="121"/>
  <c r="O3858" i="121"/>
  <c r="L3858" i="121"/>
  <c r="M3855" i="121"/>
  <c r="R3854" i="121"/>
  <c r="S3854" i="121"/>
  <c r="L3854" i="121"/>
  <c r="M3854" i="121"/>
  <c r="O3854" i="121"/>
  <c r="P3854" i="121"/>
  <c r="Q3851" i="121"/>
  <c r="P3848" i="121"/>
  <c r="Q3848" i="121"/>
  <c r="R3848" i="121"/>
  <c r="S3848" i="121"/>
  <c r="M3848" i="121"/>
  <c r="N3848" i="121"/>
  <c r="N3844" i="121"/>
  <c r="S3837" i="121"/>
  <c r="O3833" i="121"/>
  <c r="M3828" i="121"/>
  <c r="R3828" i="121"/>
  <c r="R3826" i="121"/>
  <c r="L3826" i="121"/>
  <c r="M3823" i="121"/>
  <c r="R3822" i="121"/>
  <c r="S3822" i="121"/>
  <c r="L3822" i="121"/>
  <c r="O3822" i="121"/>
  <c r="P3822" i="121"/>
  <c r="Q3819" i="121"/>
  <c r="P3816" i="121"/>
  <c r="Q3816" i="121"/>
  <c r="R3816" i="121"/>
  <c r="S3816" i="121"/>
  <c r="M3816" i="121"/>
  <c r="N3816" i="121"/>
  <c r="N3812" i="121"/>
  <c r="S3805" i="121"/>
  <c r="O3801" i="121"/>
  <c r="M3796" i="121"/>
  <c r="R3796" i="121"/>
  <c r="R3794" i="121"/>
  <c r="O3794" i="121"/>
  <c r="L3794" i="121"/>
  <c r="M3791" i="121"/>
  <c r="R3790" i="121"/>
  <c r="S3790" i="121"/>
  <c r="L3790" i="121"/>
  <c r="M3790" i="121"/>
  <c r="O3790" i="121"/>
  <c r="P3790" i="121"/>
  <c r="Q3787" i="121"/>
  <c r="P3784" i="121"/>
  <c r="Q3784" i="121"/>
  <c r="R3784" i="121"/>
  <c r="S3784" i="121"/>
  <c r="M3784" i="121"/>
  <c r="N3784" i="121"/>
  <c r="N3780" i="121"/>
  <c r="S3773" i="121"/>
  <c r="O3769" i="121"/>
  <c r="M3764" i="121"/>
  <c r="R3764" i="121"/>
  <c r="R3762" i="121"/>
  <c r="O3762" i="121"/>
  <c r="L3762" i="121"/>
  <c r="M3759" i="121"/>
  <c r="R3758" i="121"/>
  <c r="S3758" i="121"/>
  <c r="L3758" i="121"/>
  <c r="O3758" i="121"/>
  <c r="P3758" i="121"/>
  <c r="Q3755" i="121"/>
  <c r="P3752" i="121"/>
  <c r="Q3752" i="121"/>
  <c r="R3752" i="121"/>
  <c r="S3752" i="121"/>
  <c r="M3752" i="121"/>
  <c r="N3752" i="121"/>
  <c r="P3748" i="121"/>
  <c r="M3748" i="121"/>
  <c r="M3741" i="121"/>
  <c r="S3737" i="121"/>
  <c r="L3737" i="121"/>
  <c r="L3732" i="121"/>
  <c r="M3732" i="121"/>
  <c r="R3730" i="121"/>
  <c r="N3730" i="121"/>
  <c r="O3730" i="121"/>
  <c r="S3730" i="121"/>
  <c r="L3730" i="121"/>
  <c r="M3727" i="121"/>
  <c r="R3726" i="121"/>
  <c r="S3726" i="121"/>
  <c r="L3726" i="121"/>
  <c r="O3726" i="121"/>
  <c r="P3726" i="121"/>
  <c r="Q3723" i="121"/>
  <c r="P3720" i="121"/>
  <c r="Q3720" i="121"/>
  <c r="R3720" i="121"/>
  <c r="S3720" i="121"/>
  <c r="M3720" i="121"/>
  <c r="N3720" i="121"/>
  <c r="N3716" i="121"/>
  <c r="S3709" i="121"/>
  <c r="M3702" i="121"/>
  <c r="L3700" i="121"/>
  <c r="M3700" i="121"/>
  <c r="Q3700" i="121"/>
  <c r="R3700" i="121"/>
  <c r="R3698" i="121"/>
  <c r="N3698" i="121"/>
  <c r="O3698" i="121"/>
  <c r="S3698" i="121"/>
  <c r="L3698" i="121"/>
  <c r="M3695" i="121"/>
  <c r="R3694" i="121"/>
  <c r="S3694" i="121"/>
  <c r="L3694" i="121"/>
  <c r="O3694" i="121"/>
  <c r="P3694" i="121"/>
  <c r="Q3691" i="121"/>
  <c r="P3688" i="121"/>
  <c r="Q3688" i="121"/>
  <c r="R3688" i="121"/>
  <c r="S3688" i="121"/>
  <c r="M3688" i="121"/>
  <c r="N3688" i="121"/>
  <c r="N3684" i="121"/>
  <c r="S3668" i="121"/>
  <c r="Q3666" i="121"/>
  <c r="S3664" i="121"/>
  <c r="N3664" i="121"/>
  <c r="O3664" i="121"/>
  <c r="P3664" i="121"/>
  <c r="L3664" i="121"/>
  <c r="L3662" i="121"/>
  <c r="P3662" i="121"/>
  <c r="R3662" i="121"/>
  <c r="R3661" i="121"/>
  <c r="N3660" i="121"/>
  <c r="L3654" i="121"/>
  <c r="N3654" i="121"/>
  <c r="P3654" i="121"/>
  <c r="P3653" i="121"/>
  <c r="S3651" i="121"/>
  <c r="L3646" i="121"/>
  <c r="S3646" i="121"/>
  <c r="M3646" i="121"/>
  <c r="Q3646" i="121"/>
  <c r="R3646" i="121"/>
  <c r="N3646" i="121"/>
  <c r="L3645" i="121"/>
  <c r="N3645" i="121"/>
  <c r="P3645" i="121"/>
  <c r="Q3645" i="121"/>
  <c r="M3645" i="121"/>
  <c r="L3635" i="121"/>
  <c r="S3635" i="121"/>
  <c r="N3635" i="121"/>
  <c r="P3635" i="121"/>
  <c r="R3635" i="121"/>
  <c r="M3635" i="121"/>
  <c r="M3605" i="121"/>
  <c r="R3605" i="121"/>
  <c r="Q3603" i="121"/>
  <c r="M3597" i="121"/>
  <c r="O3597" i="121"/>
  <c r="L3594" i="121"/>
  <c r="P3594" i="121"/>
  <c r="S3594" i="121"/>
  <c r="M3594" i="121"/>
  <c r="P3592" i="121"/>
  <c r="S3589" i="121"/>
  <c r="O3589" i="121"/>
  <c r="O3585" i="121"/>
  <c r="Q3582" i="121"/>
  <c r="P3575" i="121"/>
  <c r="L3560" i="121"/>
  <c r="P3560" i="121"/>
  <c r="M3559" i="121"/>
  <c r="P3559" i="121"/>
  <c r="Q3559" i="121"/>
  <c r="L3552" i="121"/>
  <c r="P3548" i="121"/>
  <c r="N3545" i="121"/>
  <c r="O3545" i="121"/>
  <c r="S3545" i="121"/>
  <c r="O3479" i="121"/>
  <c r="Q3479" i="121"/>
  <c r="S3479" i="121"/>
  <c r="L3479" i="121"/>
  <c r="M3479" i="121"/>
  <c r="L3475" i="121"/>
  <c r="Q3475" i="121"/>
  <c r="L3468" i="121"/>
  <c r="P3468" i="121"/>
  <c r="R3462" i="121"/>
  <c r="L3462" i="121"/>
  <c r="N3462" i="121"/>
  <c r="Q3462" i="121"/>
  <c r="N3456" i="121"/>
  <c r="P3456" i="121"/>
  <c r="Q3456" i="121"/>
  <c r="R3456" i="121"/>
  <c r="S3456" i="121"/>
  <c r="M3456" i="121"/>
  <c r="O3456" i="121"/>
  <c r="S3453" i="121"/>
  <c r="M3453" i="121"/>
  <c r="O3453" i="121"/>
  <c r="R3430" i="121"/>
  <c r="L3430" i="121"/>
  <c r="N3430" i="121"/>
  <c r="Q3430" i="121"/>
  <c r="N3424" i="121"/>
  <c r="P3424" i="121"/>
  <c r="Q3424" i="121"/>
  <c r="R3424" i="121"/>
  <c r="S3424" i="121"/>
  <c r="M3424" i="121"/>
  <c r="O3424" i="121"/>
  <c r="L3400" i="121"/>
  <c r="O3400" i="121"/>
  <c r="S3387" i="121"/>
  <c r="M3387" i="121"/>
  <c r="N3387" i="121"/>
  <c r="O3387" i="121"/>
  <c r="P3387" i="121"/>
  <c r="R3387" i="121"/>
  <c r="Q3387" i="121"/>
  <c r="N3360" i="121"/>
  <c r="P3360" i="121"/>
  <c r="Q3360" i="121"/>
  <c r="R3360" i="121"/>
  <c r="S3360" i="121"/>
  <c r="M3360" i="121"/>
  <c r="O3360" i="121"/>
  <c r="S3357" i="121"/>
  <c r="M3357" i="121"/>
  <c r="O3357" i="121"/>
  <c r="S3325" i="121"/>
  <c r="N3325" i="121"/>
  <c r="O3325" i="121"/>
  <c r="Q3319" i="121"/>
  <c r="L3319" i="121"/>
  <c r="M3319" i="121"/>
  <c r="N3264" i="121"/>
  <c r="O3264" i="121"/>
  <c r="P3264" i="121"/>
  <c r="Q3264" i="121"/>
  <c r="R3264" i="121"/>
  <c r="S3264" i="121"/>
  <c r="M3264" i="121"/>
  <c r="L3258" i="121"/>
  <c r="O3217" i="121"/>
  <c r="S3217" i="121"/>
  <c r="N2865" i="121"/>
  <c r="O2865" i="121"/>
  <c r="P2865" i="121"/>
  <c r="Q2865" i="121"/>
  <c r="R2865" i="121"/>
  <c r="S2865" i="121"/>
  <c r="M2865" i="121"/>
  <c r="S4434" i="121"/>
  <c r="L4433" i="121"/>
  <c r="P4429" i="121"/>
  <c r="R4427" i="121"/>
  <c r="S4426" i="121"/>
  <c r="L4425" i="121"/>
  <c r="P4421" i="121"/>
  <c r="R4419" i="121"/>
  <c r="S4418" i="121"/>
  <c r="L4417" i="121"/>
  <c r="M4416" i="121"/>
  <c r="R4411" i="121"/>
  <c r="S4410" i="121"/>
  <c r="L4409" i="121"/>
  <c r="M4408" i="121"/>
  <c r="R4403" i="121"/>
  <c r="S4402" i="121"/>
  <c r="L4401" i="121"/>
  <c r="M4400" i="121"/>
  <c r="R4395" i="121"/>
  <c r="S4394" i="121"/>
  <c r="L4393" i="121"/>
  <c r="M4392" i="121"/>
  <c r="R4387" i="121"/>
  <c r="S4386" i="121"/>
  <c r="L4385" i="121"/>
  <c r="M4384" i="121"/>
  <c r="R4379" i="121"/>
  <c r="S4378" i="121"/>
  <c r="L4377" i="121"/>
  <c r="M4376" i="121"/>
  <c r="O4374" i="121"/>
  <c r="R4371" i="121"/>
  <c r="S4370" i="121"/>
  <c r="L4369" i="121"/>
  <c r="M4368" i="121"/>
  <c r="O4366" i="121"/>
  <c r="R4363" i="121"/>
  <c r="S4362" i="121"/>
  <c r="L4361" i="121"/>
  <c r="M4360" i="121"/>
  <c r="O4358" i="121"/>
  <c r="R4355" i="121"/>
  <c r="S4354" i="121"/>
  <c r="L4353" i="121"/>
  <c r="M4352" i="121"/>
  <c r="O4350" i="121"/>
  <c r="R4347" i="121"/>
  <c r="S4346" i="121"/>
  <c r="L4345" i="121"/>
  <c r="M4344" i="121"/>
  <c r="O4342" i="121"/>
  <c r="R4339" i="121"/>
  <c r="S4338" i="121"/>
  <c r="L4337" i="121"/>
  <c r="M4336" i="121"/>
  <c r="O4334" i="121"/>
  <c r="R4331" i="121"/>
  <c r="S4330" i="121"/>
  <c r="L4329" i="121"/>
  <c r="M4328" i="121"/>
  <c r="O4326" i="121"/>
  <c r="R4323" i="121"/>
  <c r="S4322" i="121"/>
  <c r="L4321" i="121"/>
  <c r="M4320" i="121"/>
  <c r="O4318" i="121"/>
  <c r="R4315" i="121"/>
  <c r="S4314" i="121"/>
  <c r="L4313" i="121"/>
  <c r="M4312" i="121"/>
  <c r="O4310" i="121"/>
  <c r="R4307" i="121"/>
  <c r="S4306" i="121"/>
  <c r="L4305" i="121"/>
  <c r="M4304" i="121"/>
  <c r="O4302" i="121"/>
  <c r="R4299" i="121"/>
  <c r="S4298" i="121"/>
  <c r="L4297" i="121"/>
  <c r="M4296" i="121"/>
  <c r="O4294" i="121"/>
  <c r="R4291" i="121"/>
  <c r="S4290" i="121"/>
  <c r="L4289" i="121"/>
  <c r="M4288" i="121"/>
  <c r="O4286" i="121"/>
  <c r="R4283" i="121"/>
  <c r="S4282" i="121"/>
  <c r="L4281" i="121"/>
  <c r="M4280" i="121"/>
  <c r="O4278" i="121"/>
  <c r="R4275" i="121"/>
  <c r="S4274" i="121"/>
  <c r="L4273" i="121"/>
  <c r="M4272" i="121"/>
  <c r="O4270" i="121"/>
  <c r="R4267" i="121"/>
  <c r="S4266" i="121"/>
  <c r="L4265" i="121"/>
  <c r="M4264" i="121"/>
  <c r="O4262" i="121"/>
  <c r="R4259" i="121"/>
  <c r="S4258" i="121"/>
  <c r="L4257" i="121"/>
  <c r="M4256" i="121"/>
  <c r="O4254" i="121"/>
  <c r="R4251" i="121"/>
  <c r="S4250" i="121"/>
  <c r="L4249" i="121"/>
  <c r="M4248" i="121"/>
  <c r="O4246" i="121"/>
  <c r="R4243" i="121"/>
  <c r="S4242" i="121"/>
  <c r="L4241" i="121"/>
  <c r="M4240" i="121"/>
  <c r="O4238" i="121"/>
  <c r="R4235" i="121"/>
  <c r="M4232" i="121"/>
  <c r="O4230" i="121"/>
  <c r="R4227" i="121"/>
  <c r="M4224" i="121"/>
  <c r="O4222" i="121"/>
  <c r="R4219" i="121"/>
  <c r="M4216" i="121"/>
  <c r="O4214" i="121"/>
  <c r="R4211" i="121"/>
  <c r="M4208" i="121"/>
  <c r="O4206" i="121"/>
  <c r="R4203" i="121"/>
  <c r="M4200" i="121"/>
  <c r="O4198" i="121"/>
  <c r="R4195" i="121"/>
  <c r="M4192" i="121"/>
  <c r="N4191" i="121"/>
  <c r="O4190" i="121"/>
  <c r="R4187" i="121"/>
  <c r="M4184" i="121"/>
  <c r="O4182" i="121"/>
  <c r="R4179" i="121"/>
  <c r="M4176" i="121"/>
  <c r="O4174" i="121"/>
  <c r="R4171" i="121"/>
  <c r="M4168" i="121"/>
  <c r="O4166" i="121"/>
  <c r="R4163" i="121"/>
  <c r="M4160" i="121"/>
  <c r="O4158" i="121"/>
  <c r="P4157" i="121"/>
  <c r="R4155" i="121"/>
  <c r="M4152" i="121"/>
  <c r="O4150" i="121"/>
  <c r="P4149" i="121"/>
  <c r="R4147" i="121"/>
  <c r="M4144" i="121"/>
  <c r="O4142" i="121"/>
  <c r="P4141" i="121"/>
  <c r="R4139" i="121"/>
  <c r="M4136" i="121"/>
  <c r="O4134" i="121"/>
  <c r="P4133" i="121"/>
  <c r="R4131" i="121"/>
  <c r="S4130" i="121"/>
  <c r="L4129" i="121"/>
  <c r="M4128" i="121"/>
  <c r="O4126" i="121"/>
  <c r="P4125" i="121"/>
  <c r="R4123" i="121"/>
  <c r="S4122" i="121"/>
  <c r="L4121" i="121"/>
  <c r="M4120" i="121"/>
  <c r="O4118" i="121"/>
  <c r="P4117" i="121"/>
  <c r="R4115" i="121"/>
  <c r="S4114" i="121"/>
  <c r="L4113" i="121"/>
  <c r="M4112" i="121"/>
  <c r="O4110" i="121"/>
  <c r="P4109" i="121"/>
  <c r="R4107" i="121"/>
  <c r="S4106" i="121"/>
  <c r="L4105" i="121"/>
  <c r="M4104" i="121"/>
  <c r="O4102" i="121"/>
  <c r="R4099" i="121"/>
  <c r="S4098" i="121"/>
  <c r="L4097" i="121"/>
  <c r="M4096" i="121"/>
  <c r="O4094" i="121"/>
  <c r="R4091" i="121"/>
  <c r="S4090" i="121"/>
  <c r="L4089" i="121"/>
  <c r="M4088" i="121"/>
  <c r="O4086" i="121"/>
  <c r="R4083" i="121"/>
  <c r="S4082" i="121"/>
  <c r="L4081" i="121"/>
  <c r="M4080" i="121"/>
  <c r="N4079" i="121"/>
  <c r="L4078" i="121"/>
  <c r="R4078" i="121"/>
  <c r="M4078" i="121"/>
  <c r="O4078" i="121"/>
  <c r="M4075" i="121"/>
  <c r="N4075" i="121"/>
  <c r="O4075" i="121"/>
  <c r="P4075" i="121"/>
  <c r="R4075" i="121"/>
  <c r="S4075" i="121"/>
  <c r="Q4071" i="121"/>
  <c r="R4071" i="121"/>
  <c r="S4071" i="121"/>
  <c r="L4071" i="121"/>
  <c r="N4071" i="121"/>
  <c r="O4071" i="121"/>
  <c r="O4064" i="121"/>
  <c r="N4057" i="121"/>
  <c r="S4053" i="121"/>
  <c r="M4050" i="121"/>
  <c r="S4050" i="121"/>
  <c r="O4049" i="121"/>
  <c r="P4049" i="121"/>
  <c r="Q4049" i="121"/>
  <c r="R4049" i="121"/>
  <c r="M4049" i="121"/>
  <c r="M4045" i="121"/>
  <c r="M4043" i="121"/>
  <c r="N4043" i="121"/>
  <c r="O4043" i="121"/>
  <c r="P4043" i="121"/>
  <c r="R4043" i="121"/>
  <c r="S4043" i="121"/>
  <c r="Q4039" i="121"/>
  <c r="R4039" i="121"/>
  <c r="S4039" i="121"/>
  <c r="L4039" i="121"/>
  <c r="O4039" i="121"/>
  <c r="O4032" i="121"/>
  <c r="L4028" i="121"/>
  <c r="N4025" i="121"/>
  <c r="O4017" i="121"/>
  <c r="P4017" i="121"/>
  <c r="Q4017" i="121"/>
  <c r="R4017" i="121"/>
  <c r="M4017" i="121"/>
  <c r="S4013" i="121"/>
  <c r="L4013" i="121"/>
  <c r="M4013" i="121"/>
  <c r="Q4013" i="121"/>
  <c r="M4011" i="121"/>
  <c r="N4011" i="121"/>
  <c r="O4011" i="121"/>
  <c r="P4011" i="121"/>
  <c r="R4011" i="121"/>
  <c r="S4011" i="121"/>
  <c r="Q4007" i="121"/>
  <c r="R4007" i="121"/>
  <c r="S4007" i="121"/>
  <c r="L4007" i="121"/>
  <c r="N4007" i="121"/>
  <c r="O4007" i="121"/>
  <c r="O4000" i="121"/>
  <c r="L3996" i="121"/>
  <c r="N3993" i="121"/>
  <c r="M3986" i="121"/>
  <c r="N3986" i="121"/>
  <c r="P3985" i="121"/>
  <c r="M3985" i="121"/>
  <c r="R3982" i="121"/>
  <c r="L3981" i="121"/>
  <c r="Q3981" i="121"/>
  <c r="M3979" i="121"/>
  <c r="N3979" i="121"/>
  <c r="O3979" i="121"/>
  <c r="P3979" i="121"/>
  <c r="R3979" i="121"/>
  <c r="S3979" i="121"/>
  <c r="Q3975" i="121"/>
  <c r="R3975" i="121"/>
  <c r="S3975" i="121"/>
  <c r="L3975" i="121"/>
  <c r="N3975" i="121"/>
  <c r="O3975" i="121"/>
  <c r="O3968" i="121"/>
  <c r="L3964" i="121"/>
  <c r="N3961" i="121"/>
  <c r="Q3961" i="121"/>
  <c r="M3954" i="121"/>
  <c r="N3954" i="121"/>
  <c r="P3953" i="121"/>
  <c r="M3953" i="121"/>
  <c r="L3949" i="121"/>
  <c r="Q3949" i="121"/>
  <c r="M3947" i="121"/>
  <c r="N3947" i="121"/>
  <c r="O3947" i="121"/>
  <c r="P3947" i="121"/>
  <c r="R3947" i="121"/>
  <c r="S3947" i="121"/>
  <c r="Q3943" i="121"/>
  <c r="R3943" i="121"/>
  <c r="S3943" i="121"/>
  <c r="L3943" i="121"/>
  <c r="O3943" i="121"/>
  <c r="O3936" i="121"/>
  <c r="L3932" i="121"/>
  <c r="N3929" i="121"/>
  <c r="N3922" i="121"/>
  <c r="P3921" i="121"/>
  <c r="M3921" i="121"/>
  <c r="Q3918" i="121"/>
  <c r="L3917" i="121"/>
  <c r="Q3917" i="121"/>
  <c r="M3915" i="121"/>
  <c r="N3915" i="121"/>
  <c r="O3915" i="121"/>
  <c r="P3915" i="121"/>
  <c r="R3915" i="121"/>
  <c r="S3915" i="121"/>
  <c r="Q3911" i="121"/>
  <c r="R3911" i="121"/>
  <c r="S3911" i="121"/>
  <c r="L3911" i="121"/>
  <c r="N3911" i="121"/>
  <c r="O3911" i="121"/>
  <c r="O3904" i="121"/>
  <c r="L3900" i="121"/>
  <c r="N3897" i="121"/>
  <c r="Q3897" i="121"/>
  <c r="N3890" i="121"/>
  <c r="M3889" i="121"/>
  <c r="L3885" i="121"/>
  <c r="Q3885" i="121"/>
  <c r="M3883" i="121"/>
  <c r="N3883" i="121"/>
  <c r="O3883" i="121"/>
  <c r="P3883" i="121"/>
  <c r="R3883" i="121"/>
  <c r="S3883" i="121"/>
  <c r="Q3879" i="121"/>
  <c r="R3879" i="121"/>
  <c r="S3879" i="121"/>
  <c r="L3879" i="121"/>
  <c r="N3879" i="121"/>
  <c r="O3879" i="121"/>
  <c r="O3872" i="121"/>
  <c r="L3868" i="121"/>
  <c r="N3865" i="121"/>
  <c r="Q3865" i="121"/>
  <c r="N3858" i="121"/>
  <c r="P3857" i="121"/>
  <c r="M3857" i="121"/>
  <c r="Q3854" i="121"/>
  <c r="L3853" i="121"/>
  <c r="Q3853" i="121"/>
  <c r="M3851" i="121"/>
  <c r="N3851" i="121"/>
  <c r="O3851" i="121"/>
  <c r="P3851" i="121"/>
  <c r="R3851" i="121"/>
  <c r="S3851" i="121"/>
  <c r="Q3847" i="121"/>
  <c r="R3847" i="121"/>
  <c r="S3847" i="121"/>
  <c r="L3847" i="121"/>
  <c r="N3847" i="121"/>
  <c r="O3847" i="121"/>
  <c r="O3840" i="121"/>
  <c r="L3836" i="121"/>
  <c r="N3833" i="121"/>
  <c r="Q3833" i="121"/>
  <c r="N3826" i="121"/>
  <c r="M3825" i="121"/>
  <c r="Q3822" i="121"/>
  <c r="L3821" i="121"/>
  <c r="Q3821" i="121"/>
  <c r="M3819" i="121"/>
  <c r="N3819" i="121"/>
  <c r="O3819" i="121"/>
  <c r="P3819" i="121"/>
  <c r="R3819" i="121"/>
  <c r="S3819" i="121"/>
  <c r="Q3815" i="121"/>
  <c r="R3815" i="121"/>
  <c r="S3815" i="121"/>
  <c r="L3815" i="121"/>
  <c r="N3815" i="121"/>
  <c r="O3815" i="121"/>
  <c r="O3808" i="121"/>
  <c r="L3804" i="121"/>
  <c r="N3801" i="121"/>
  <c r="Q3801" i="121"/>
  <c r="N3794" i="121"/>
  <c r="P3793" i="121"/>
  <c r="M3793" i="121"/>
  <c r="Q3790" i="121"/>
  <c r="L3789" i="121"/>
  <c r="Q3789" i="121"/>
  <c r="M3787" i="121"/>
  <c r="N3787" i="121"/>
  <c r="O3787" i="121"/>
  <c r="P3787" i="121"/>
  <c r="R3787" i="121"/>
  <c r="S3787" i="121"/>
  <c r="Q3783" i="121"/>
  <c r="R3783" i="121"/>
  <c r="S3783" i="121"/>
  <c r="L3783" i="121"/>
  <c r="N3783" i="121"/>
  <c r="O3783" i="121"/>
  <c r="O3776" i="121"/>
  <c r="L3772" i="121"/>
  <c r="N3769" i="121"/>
  <c r="Q3769" i="121"/>
  <c r="N3762" i="121"/>
  <c r="P3761" i="121"/>
  <c r="M3761" i="121"/>
  <c r="S3757" i="121"/>
  <c r="L3757" i="121"/>
  <c r="Q3757" i="121"/>
  <c r="M3755" i="121"/>
  <c r="N3755" i="121"/>
  <c r="O3755" i="121"/>
  <c r="P3755" i="121"/>
  <c r="R3755" i="121"/>
  <c r="S3755" i="121"/>
  <c r="Q3751" i="121"/>
  <c r="R3751" i="121"/>
  <c r="S3751" i="121"/>
  <c r="L3751" i="121"/>
  <c r="N3751" i="121"/>
  <c r="O3751" i="121"/>
  <c r="O3744" i="121"/>
  <c r="N3737" i="121"/>
  <c r="Q3737" i="121"/>
  <c r="P3730" i="121"/>
  <c r="O3729" i="121"/>
  <c r="P3729" i="121"/>
  <c r="L3729" i="121"/>
  <c r="M3729" i="121"/>
  <c r="S3725" i="121"/>
  <c r="L3725" i="121"/>
  <c r="M3723" i="121"/>
  <c r="N3723" i="121"/>
  <c r="O3723" i="121"/>
  <c r="P3723" i="121"/>
  <c r="R3723" i="121"/>
  <c r="S3723" i="121"/>
  <c r="Q3719" i="121"/>
  <c r="R3719" i="121"/>
  <c r="S3719" i="121"/>
  <c r="L3719" i="121"/>
  <c r="N3719" i="121"/>
  <c r="O3719" i="121"/>
  <c r="O3712" i="121"/>
  <c r="L3708" i="121"/>
  <c r="N3705" i="121"/>
  <c r="Q3705" i="121"/>
  <c r="P3698" i="121"/>
  <c r="L3697" i="121"/>
  <c r="Q3694" i="121"/>
  <c r="S3693" i="121"/>
  <c r="L3693" i="121"/>
  <c r="P3693" i="121"/>
  <c r="Q3693" i="121"/>
  <c r="M3691" i="121"/>
  <c r="N3691" i="121"/>
  <c r="O3691" i="121"/>
  <c r="P3691" i="121"/>
  <c r="R3691" i="121"/>
  <c r="S3691" i="121"/>
  <c r="Q3687" i="121"/>
  <c r="R3687" i="121"/>
  <c r="S3687" i="121"/>
  <c r="L3687" i="121"/>
  <c r="N3687" i="121"/>
  <c r="O3687" i="121"/>
  <c r="O3680" i="121"/>
  <c r="O3676" i="121"/>
  <c r="N3672" i="121"/>
  <c r="M3672" i="121"/>
  <c r="L3671" i="121"/>
  <c r="R3669" i="121"/>
  <c r="R3665" i="121"/>
  <c r="M3664" i="121"/>
  <c r="Q3659" i="121"/>
  <c r="L3658" i="121"/>
  <c r="S3655" i="121"/>
  <c r="R3653" i="121"/>
  <c r="S3653" i="121"/>
  <c r="O3653" i="121"/>
  <c r="R3651" i="121"/>
  <c r="O3650" i="121"/>
  <c r="Q3650" i="121"/>
  <c r="M3650" i="121"/>
  <c r="N3650" i="121"/>
  <c r="P3650" i="121"/>
  <c r="L3648" i="121"/>
  <c r="P3648" i="121"/>
  <c r="O3645" i="121"/>
  <c r="S3633" i="121"/>
  <c r="S3628" i="121"/>
  <c r="Q3623" i="121"/>
  <c r="R3614" i="121"/>
  <c r="R3599" i="121"/>
  <c r="N3594" i="121"/>
  <c r="Q3587" i="121"/>
  <c r="L3587" i="121"/>
  <c r="P3584" i="121"/>
  <c r="O3567" i="121"/>
  <c r="S3567" i="121"/>
  <c r="L3567" i="121"/>
  <c r="N3567" i="121"/>
  <c r="M3567" i="121"/>
  <c r="R3562" i="121"/>
  <c r="S3548" i="121"/>
  <c r="L3547" i="121"/>
  <c r="S3547" i="121"/>
  <c r="N3547" i="121"/>
  <c r="O3547" i="121"/>
  <c r="P3547" i="121"/>
  <c r="R3547" i="121"/>
  <c r="M3547" i="121"/>
  <c r="P3535" i="121"/>
  <c r="Q3535" i="121"/>
  <c r="S3533" i="121"/>
  <c r="Q3451" i="121"/>
  <c r="L3436" i="121"/>
  <c r="P3436" i="121"/>
  <c r="S3421" i="121"/>
  <c r="M3421" i="121"/>
  <c r="O3421" i="121"/>
  <c r="N3417" i="121"/>
  <c r="S3417" i="121"/>
  <c r="L3402" i="121"/>
  <c r="N3402" i="121"/>
  <c r="P3402" i="121"/>
  <c r="Q3402" i="121"/>
  <c r="S3402" i="121"/>
  <c r="M3402" i="121"/>
  <c r="N3392" i="121"/>
  <c r="P3392" i="121"/>
  <c r="Q3392" i="121"/>
  <c r="R3392" i="121"/>
  <c r="S3392" i="121"/>
  <c r="M3392" i="121"/>
  <c r="Q3355" i="121"/>
  <c r="L3340" i="121"/>
  <c r="P3340" i="121"/>
  <c r="Q3323" i="121"/>
  <c r="L3315" i="121"/>
  <c r="Q3315" i="121"/>
  <c r="R3302" i="121"/>
  <c r="M3302" i="121"/>
  <c r="N3302" i="121"/>
  <c r="Q3302" i="121"/>
  <c r="S3291" i="121"/>
  <c r="M3291" i="121"/>
  <c r="N3291" i="121"/>
  <c r="O3291" i="121"/>
  <c r="P3291" i="121"/>
  <c r="R3291" i="121"/>
  <c r="N3218" i="121"/>
  <c r="R3218" i="121"/>
  <c r="N3195" i="121"/>
  <c r="P3195" i="121"/>
  <c r="S3195" i="121"/>
  <c r="S2925" i="121"/>
  <c r="O2925" i="121"/>
  <c r="Q2925" i="121"/>
  <c r="P2925" i="121"/>
  <c r="R2390" i="121"/>
  <c r="S2390" i="121"/>
  <c r="N4374" i="121"/>
  <c r="O4373" i="121"/>
  <c r="N4366" i="121"/>
  <c r="O4365" i="121"/>
  <c r="N4358" i="121"/>
  <c r="O4357" i="121"/>
  <c r="N4350" i="121"/>
  <c r="O4349" i="121"/>
  <c r="N4342" i="121"/>
  <c r="O4341" i="121"/>
  <c r="N4334" i="121"/>
  <c r="O4333" i="121"/>
  <c r="N4326" i="121"/>
  <c r="O4325" i="121"/>
  <c r="N4318" i="121"/>
  <c r="O4317" i="121"/>
  <c r="N4310" i="121"/>
  <c r="O4309" i="121"/>
  <c r="N4302" i="121"/>
  <c r="O4301" i="121"/>
  <c r="N4294" i="121"/>
  <c r="O4293" i="121"/>
  <c r="N4286" i="121"/>
  <c r="O4285" i="121"/>
  <c r="N4278" i="121"/>
  <c r="O4277" i="121"/>
  <c r="N4270" i="121"/>
  <c r="O4269" i="121"/>
  <c r="N4262" i="121"/>
  <c r="O4261" i="121"/>
  <c r="N4254" i="121"/>
  <c r="O4253" i="121"/>
  <c r="N4246" i="121"/>
  <c r="O4245" i="121"/>
  <c r="N4238" i="121"/>
  <c r="O4237" i="121"/>
  <c r="N4230" i="121"/>
  <c r="O4229" i="121"/>
  <c r="N4222" i="121"/>
  <c r="O4221" i="121"/>
  <c r="N4214" i="121"/>
  <c r="O4213" i="121"/>
  <c r="N4206" i="121"/>
  <c r="O4205" i="121"/>
  <c r="N4198" i="121"/>
  <c r="O4197" i="121"/>
  <c r="N4190" i="121"/>
  <c r="O4189" i="121"/>
  <c r="N4182" i="121"/>
  <c r="O4181" i="121"/>
  <c r="N4174" i="121"/>
  <c r="O4173" i="121"/>
  <c r="N4166" i="121"/>
  <c r="O4165" i="121"/>
  <c r="N4158" i="121"/>
  <c r="O4157" i="121"/>
  <c r="N4150" i="121"/>
  <c r="O4149" i="121"/>
  <c r="Q4147" i="121"/>
  <c r="R4146" i="121"/>
  <c r="S4145" i="121"/>
  <c r="L4144" i="121"/>
  <c r="M4143" i="121"/>
  <c r="N4142" i="121"/>
  <c r="O4141" i="121"/>
  <c r="Q4139" i="121"/>
  <c r="R4138" i="121"/>
  <c r="S4137" i="121"/>
  <c r="L4136" i="121"/>
  <c r="M4135" i="121"/>
  <c r="N4134" i="121"/>
  <c r="O4133" i="121"/>
  <c r="Q4131" i="121"/>
  <c r="R4130" i="121"/>
  <c r="S4129" i="121"/>
  <c r="N4126" i="121"/>
  <c r="O4125" i="121"/>
  <c r="Q4123" i="121"/>
  <c r="R4122" i="121"/>
  <c r="S4121" i="121"/>
  <c r="N4118" i="121"/>
  <c r="O4117" i="121"/>
  <c r="Q4115" i="121"/>
  <c r="R4114" i="121"/>
  <c r="S4113" i="121"/>
  <c r="N4110" i="121"/>
  <c r="O4109" i="121"/>
  <c r="Q4107" i="121"/>
  <c r="R4106" i="121"/>
  <c r="S4105" i="121"/>
  <c r="L4104" i="121"/>
  <c r="M4103" i="121"/>
  <c r="N4102" i="121"/>
  <c r="O4101" i="121"/>
  <c r="Q4099" i="121"/>
  <c r="N4094" i="121"/>
  <c r="O4093" i="121"/>
  <c r="Q4091" i="121"/>
  <c r="N4086" i="121"/>
  <c r="O4085" i="121"/>
  <c r="Q4083" i="121"/>
  <c r="N4076" i="121"/>
  <c r="R4076" i="121"/>
  <c r="P4074" i="121"/>
  <c r="L4074" i="121"/>
  <c r="L4070" i="121"/>
  <c r="P4070" i="121"/>
  <c r="P4064" i="121"/>
  <c r="Q4064" i="121"/>
  <c r="R4064" i="121"/>
  <c r="S4064" i="121"/>
  <c r="M4064" i="121"/>
  <c r="N4064" i="121"/>
  <c r="Q4060" i="121"/>
  <c r="O4053" i="121"/>
  <c r="N4053" i="121"/>
  <c r="S4049" i="121"/>
  <c r="L4049" i="121"/>
  <c r="N4044" i="121"/>
  <c r="N4042" i="121"/>
  <c r="O4042" i="121"/>
  <c r="P4042" i="121"/>
  <c r="L4042" i="121"/>
  <c r="N4039" i="121"/>
  <c r="S4038" i="121"/>
  <c r="L4038" i="121"/>
  <c r="P4032" i="121"/>
  <c r="Q4032" i="121"/>
  <c r="R4032" i="121"/>
  <c r="S4032" i="121"/>
  <c r="M4032" i="121"/>
  <c r="N4032" i="121"/>
  <c r="O4028" i="121"/>
  <c r="O4021" i="121"/>
  <c r="N4021" i="121"/>
  <c r="L4017" i="121"/>
  <c r="L4012" i="121"/>
  <c r="M4012" i="121"/>
  <c r="N4012" i="121"/>
  <c r="O4012" i="121"/>
  <c r="Q4012" i="121"/>
  <c r="R4012" i="121"/>
  <c r="N4010" i="121"/>
  <c r="O4010" i="121"/>
  <c r="P4010" i="121"/>
  <c r="Q4010" i="121"/>
  <c r="S4010" i="121"/>
  <c r="L4010" i="121"/>
  <c r="R4006" i="121"/>
  <c r="S4006" i="121"/>
  <c r="L4006" i="121"/>
  <c r="O4006" i="121"/>
  <c r="P4006" i="121"/>
  <c r="P4000" i="121"/>
  <c r="Q4000" i="121"/>
  <c r="R4000" i="121"/>
  <c r="S4000" i="121"/>
  <c r="M4000" i="121"/>
  <c r="N4000" i="121"/>
  <c r="O3989" i="121"/>
  <c r="S3989" i="121"/>
  <c r="S3985" i="121"/>
  <c r="O3985" i="121"/>
  <c r="N3982" i="121"/>
  <c r="M3980" i="121"/>
  <c r="R3980" i="121"/>
  <c r="R3978" i="121"/>
  <c r="O3978" i="121"/>
  <c r="L3978" i="121"/>
  <c r="R3974" i="121"/>
  <c r="S3974" i="121"/>
  <c r="L3974" i="121"/>
  <c r="M3974" i="121"/>
  <c r="O3974" i="121"/>
  <c r="P3974" i="121"/>
  <c r="P3968" i="121"/>
  <c r="Q3968" i="121"/>
  <c r="R3968" i="121"/>
  <c r="S3968" i="121"/>
  <c r="M3968" i="121"/>
  <c r="N3968" i="121"/>
  <c r="N3964" i="121"/>
  <c r="O3957" i="121"/>
  <c r="S3957" i="121"/>
  <c r="S3953" i="121"/>
  <c r="O3953" i="121"/>
  <c r="M3948" i="121"/>
  <c r="R3948" i="121"/>
  <c r="L3946" i="121"/>
  <c r="N3943" i="121"/>
  <c r="R3942" i="121"/>
  <c r="S3942" i="121"/>
  <c r="L3942" i="121"/>
  <c r="M3942" i="121"/>
  <c r="P3942" i="121"/>
  <c r="P3936" i="121"/>
  <c r="Q3936" i="121"/>
  <c r="R3936" i="121"/>
  <c r="S3936" i="121"/>
  <c r="M3936" i="121"/>
  <c r="N3936" i="121"/>
  <c r="N3932" i="121"/>
  <c r="O3925" i="121"/>
  <c r="S3925" i="121"/>
  <c r="S3921" i="121"/>
  <c r="O3921" i="121"/>
  <c r="M3916" i="121"/>
  <c r="R3916" i="121"/>
  <c r="R3914" i="121"/>
  <c r="O3914" i="121"/>
  <c r="L3914" i="121"/>
  <c r="R3910" i="121"/>
  <c r="S3910" i="121"/>
  <c r="L3910" i="121"/>
  <c r="M3910" i="121"/>
  <c r="O3910" i="121"/>
  <c r="P3910" i="121"/>
  <c r="P3904" i="121"/>
  <c r="Q3904" i="121"/>
  <c r="R3904" i="121"/>
  <c r="S3904" i="121"/>
  <c r="M3904" i="121"/>
  <c r="N3904" i="121"/>
  <c r="N3900" i="121"/>
  <c r="O3893" i="121"/>
  <c r="S3893" i="121"/>
  <c r="S3889" i="121"/>
  <c r="P3889" i="121"/>
  <c r="M3886" i="121"/>
  <c r="M3884" i="121"/>
  <c r="R3884" i="121"/>
  <c r="L3882" i="121"/>
  <c r="R3878" i="121"/>
  <c r="S3878" i="121"/>
  <c r="L3878" i="121"/>
  <c r="O3878" i="121"/>
  <c r="P3878" i="121"/>
  <c r="P3872" i="121"/>
  <c r="Q3872" i="121"/>
  <c r="R3872" i="121"/>
  <c r="S3872" i="121"/>
  <c r="M3872" i="121"/>
  <c r="N3872" i="121"/>
  <c r="N3868" i="121"/>
  <c r="O3861" i="121"/>
  <c r="S3861" i="121"/>
  <c r="S3857" i="121"/>
  <c r="O3857" i="121"/>
  <c r="M3852" i="121"/>
  <c r="R3852" i="121"/>
  <c r="R3850" i="121"/>
  <c r="O3850" i="121"/>
  <c r="L3850" i="121"/>
  <c r="M3847" i="121"/>
  <c r="R3846" i="121"/>
  <c r="S3846" i="121"/>
  <c r="L3846" i="121"/>
  <c r="M3846" i="121"/>
  <c r="O3846" i="121"/>
  <c r="P3846" i="121"/>
  <c r="P3840" i="121"/>
  <c r="Q3840" i="121"/>
  <c r="R3840" i="121"/>
  <c r="S3840" i="121"/>
  <c r="M3840" i="121"/>
  <c r="N3840" i="121"/>
  <c r="N3836" i="121"/>
  <c r="O3829" i="121"/>
  <c r="S3829" i="121"/>
  <c r="S3825" i="121"/>
  <c r="O3825" i="121"/>
  <c r="M3822" i="121"/>
  <c r="M3820" i="121"/>
  <c r="R3820" i="121"/>
  <c r="R3818" i="121"/>
  <c r="O3818" i="121"/>
  <c r="L3818" i="121"/>
  <c r="R3814" i="121"/>
  <c r="S3814" i="121"/>
  <c r="L3814" i="121"/>
  <c r="O3814" i="121"/>
  <c r="P3814" i="121"/>
  <c r="P3808" i="121"/>
  <c r="Q3808" i="121"/>
  <c r="R3808" i="121"/>
  <c r="S3808" i="121"/>
  <c r="M3808" i="121"/>
  <c r="N3808" i="121"/>
  <c r="N3804" i="121"/>
  <c r="O3797" i="121"/>
  <c r="S3797" i="121"/>
  <c r="S3793" i="121"/>
  <c r="O3793" i="121"/>
  <c r="M3788" i="121"/>
  <c r="R3788" i="121"/>
  <c r="R3786" i="121"/>
  <c r="O3786" i="121"/>
  <c r="L3786" i="121"/>
  <c r="R3782" i="121"/>
  <c r="S3782" i="121"/>
  <c r="L3782" i="121"/>
  <c r="M3782" i="121"/>
  <c r="O3782" i="121"/>
  <c r="P3782" i="121"/>
  <c r="P3776" i="121"/>
  <c r="Q3776" i="121"/>
  <c r="R3776" i="121"/>
  <c r="S3776" i="121"/>
  <c r="M3776" i="121"/>
  <c r="N3776" i="121"/>
  <c r="N3772" i="121"/>
  <c r="O3765" i="121"/>
  <c r="S3765" i="121"/>
  <c r="S3761" i="121"/>
  <c r="O3761" i="121"/>
  <c r="M3758" i="121"/>
  <c r="L3756" i="121"/>
  <c r="M3756" i="121"/>
  <c r="R3756" i="121"/>
  <c r="R3754" i="121"/>
  <c r="N3754" i="121"/>
  <c r="O3754" i="121"/>
  <c r="L3754" i="121"/>
  <c r="R3750" i="121"/>
  <c r="S3750" i="121"/>
  <c r="L3750" i="121"/>
  <c r="M3750" i="121"/>
  <c r="O3750" i="121"/>
  <c r="P3750" i="121"/>
  <c r="P3744" i="121"/>
  <c r="Q3744" i="121"/>
  <c r="R3744" i="121"/>
  <c r="S3744" i="121"/>
  <c r="M3744" i="121"/>
  <c r="N3744" i="121"/>
  <c r="M3740" i="121"/>
  <c r="O3733" i="121"/>
  <c r="M3733" i="121"/>
  <c r="S3729" i="121"/>
  <c r="M3726" i="121"/>
  <c r="L3724" i="121"/>
  <c r="M3724" i="121"/>
  <c r="Q3724" i="121"/>
  <c r="R3722" i="121"/>
  <c r="N3722" i="121"/>
  <c r="O3722" i="121"/>
  <c r="S3722" i="121"/>
  <c r="L3722" i="121"/>
  <c r="R3718" i="121"/>
  <c r="S3718" i="121"/>
  <c r="L3718" i="121"/>
  <c r="O3718" i="121"/>
  <c r="P3718" i="121"/>
  <c r="P3712" i="121"/>
  <c r="Q3712" i="121"/>
  <c r="R3712" i="121"/>
  <c r="S3712" i="121"/>
  <c r="M3712" i="121"/>
  <c r="N3712" i="121"/>
  <c r="N3708" i="121"/>
  <c r="O3701" i="121"/>
  <c r="M3701" i="121"/>
  <c r="S3697" i="121"/>
  <c r="M3694" i="121"/>
  <c r="L3692" i="121"/>
  <c r="M3692" i="121"/>
  <c r="Q3692" i="121"/>
  <c r="R3692" i="121"/>
  <c r="R3690" i="121"/>
  <c r="N3690" i="121"/>
  <c r="O3690" i="121"/>
  <c r="S3690" i="121"/>
  <c r="L3690" i="121"/>
  <c r="R3686" i="121"/>
  <c r="S3686" i="121"/>
  <c r="L3686" i="121"/>
  <c r="M3686" i="121"/>
  <c r="O3686" i="121"/>
  <c r="P3686" i="121"/>
  <c r="P3680" i="121"/>
  <c r="Q3680" i="121"/>
  <c r="R3680" i="121"/>
  <c r="S3680" i="121"/>
  <c r="M3680" i="121"/>
  <c r="N3680" i="121"/>
  <c r="S3676" i="121"/>
  <c r="S3672" i="121"/>
  <c r="Q3669" i="121"/>
  <c r="O3667" i="121"/>
  <c r="P3667" i="121"/>
  <c r="L3667" i="121"/>
  <c r="Q3665" i="121"/>
  <c r="O3663" i="121"/>
  <c r="L3659" i="121"/>
  <c r="N3659" i="121"/>
  <c r="P3659" i="121"/>
  <c r="R3659" i="121"/>
  <c r="S3659" i="121"/>
  <c r="M3659" i="121"/>
  <c r="O3654" i="121"/>
  <c r="P3647" i="121"/>
  <c r="S3645" i="121"/>
  <c r="L3638" i="121"/>
  <c r="N3638" i="121"/>
  <c r="R3638" i="121"/>
  <c r="N3633" i="121"/>
  <c r="M3633" i="121"/>
  <c r="L3624" i="121"/>
  <c r="P3624" i="121"/>
  <c r="M3623" i="121"/>
  <c r="P3623" i="121"/>
  <c r="Q3622" i="121"/>
  <c r="L3616" i="121"/>
  <c r="O3616" i="121"/>
  <c r="P3616" i="121"/>
  <c r="N3606" i="121"/>
  <c r="P3606" i="121"/>
  <c r="L3586" i="121"/>
  <c r="P3586" i="121"/>
  <c r="S3586" i="121"/>
  <c r="M3586" i="121"/>
  <c r="R3586" i="121"/>
  <c r="R3580" i="121"/>
  <c r="M3580" i="121"/>
  <c r="N3580" i="121"/>
  <c r="O3580" i="121"/>
  <c r="Q3580" i="121"/>
  <c r="P3580" i="121"/>
  <c r="O3573" i="121"/>
  <c r="S3573" i="121"/>
  <c r="O3565" i="121"/>
  <c r="P3543" i="121"/>
  <c r="S3539" i="121"/>
  <c r="N3539" i="121"/>
  <c r="O3539" i="121"/>
  <c r="P3539" i="121"/>
  <c r="R3539" i="121"/>
  <c r="M3539" i="121"/>
  <c r="P3438" i="121"/>
  <c r="Q3419" i="121"/>
  <c r="L3411" i="121"/>
  <c r="Q3411" i="121"/>
  <c r="S3389" i="121"/>
  <c r="M3389" i="121"/>
  <c r="O3389" i="121"/>
  <c r="N3385" i="121"/>
  <c r="S3385" i="121"/>
  <c r="L3308" i="121"/>
  <c r="P3308" i="121"/>
  <c r="N3296" i="121"/>
  <c r="P3296" i="121"/>
  <c r="Q3296" i="121"/>
  <c r="R3296" i="121"/>
  <c r="S3296" i="121"/>
  <c r="M3296" i="121"/>
  <c r="O3296" i="121"/>
  <c r="N3289" i="121"/>
  <c r="S3289" i="121"/>
  <c r="Q3287" i="121"/>
  <c r="L3287" i="121"/>
  <c r="M3287" i="121"/>
  <c r="L3283" i="121"/>
  <c r="Q3283" i="121"/>
  <c r="N3257" i="121"/>
  <c r="S3257" i="121"/>
  <c r="M3219" i="121"/>
  <c r="Q3219" i="121"/>
  <c r="O3192" i="121"/>
  <c r="S3192" i="121"/>
  <c r="M3180" i="121"/>
  <c r="P2988" i="121"/>
  <c r="R2988" i="121"/>
  <c r="Q2988" i="121"/>
  <c r="Q4434" i="121"/>
  <c r="R4433" i="121"/>
  <c r="P4427" i="121"/>
  <c r="Q4426" i="121"/>
  <c r="R4425" i="121"/>
  <c r="P4419" i="121"/>
  <c r="Q4418" i="121"/>
  <c r="R4417" i="121"/>
  <c r="S4416" i="121"/>
  <c r="L4415" i="121"/>
  <c r="P4411" i="121"/>
  <c r="Q4410" i="121"/>
  <c r="R4409" i="121"/>
  <c r="S4408" i="121"/>
  <c r="L4407" i="121"/>
  <c r="P4403" i="121"/>
  <c r="Q4402" i="121"/>
  <c r="R4401" i="121"/>
  <c r="S4400" i="121"/>
  <c r="L4399" i="121"/>
  <c r="P4395" i="121"/>
  <c r="Q4394" i="121"/>
  <c r="R4393" i="121"/>
  <c r="S4392" i="121"/>
  <c r="L4391" i="121"/>
  <c r="P4387" i="121"/>
  <c r="Q4386" i="121"/>
  <c r="R4385" i="121"/>
  <c r="S4384" i="121"/>
  <c r="L4383" i="121"/>
  <c r="P4379" i="121"/>
  <c r="Q4378" i="121"/>
  <c r="R4377" i="121"/>
  <c r="S4376" i="121"/>
  <c r="L4375" i="121"/>
  <c r="M4374" i="121"/>
  <c r="N4373" i="121"/>
  <c r="P4371" i="121"/>
  <c r="Q4370" i="121"/>
  <c r="R4369" i="121"/>
  <c r="S4368" i="121"/>
  <c r="L4367" i="121"/>
  <c r="M4366" i="121"/>
  <c r="N4365" i="121"/>
  <c r="P4363" i="121"/>
  <c r="Q4362" i="121"/>
  <c r="R4361" i="121"/>
  <c r="S4360" i="121"/>
  <c r="L4359" i="121"/>
  <c r="M4358" i="121"/>
  <c r="N4357" i="121"/>
  <c r="P4355" i="121"/>
  <c r="Q4354" i="121"/>
  <c r="R4353" i="121"/>
  <c r="S4352" i="121"/>
  <c r="L4351" i="121"/>
  <c r="M4350" i="121"/>
  <c r="N4349" i="121"/>
  <c r="P4347" i="121"/>
  <c r="Q4346" i="121"/>
  <c r="R4345" i="121"/>
  <c r="S4344" i="121"/>
  <c r="L4343" i="121"/>
  <c r="M4342" i="121"/>
  <c r="N4341" i="121"/>
  <c r="P4339" i="121"/>
  <c r="Q4338" i="121"/>
  <c r="R4337" i="121"/>
  <c r="S4336" i="121"/>
  <c r="L4335" i="121"/>
  <c r="M4334" i="121"/>
  <c r="N4333" i="121"/>
  <c r="P4331" i="121"/>
  <c r="Q4330" i="121"/>
  <c r="R4329" i="121"/>
  <c r="S4328" i="121"/>
  <c r="L4327" i="121"/>
  <c r="M4326" i="121"/>
  <c r="N4325" i="121"/>
  <c r="P4323" i="121"/>
  <c r="Q4322" i="121"/>
  <c r="R4321" i="121"/>
  <c r="S4320" i="121"/>
  <c r="L4319" i="121"/>
  <c r="M4318" i="121"/>
  <c r="N4317" i="121"/>
  <c r="P4315" i="121"/>
  <c r="Q4314" i="121"/>
  <c r="R4313" i="121"/>
  <c r="S4312" i="121"/>
  <c r="L4311" i="121"/>
  <c r="M4310" i="121"/>
  <c r="N4309" i="121"/>
  <c r="P4307" i="121"/>
  <c r="Q4306" i="121"/>
  <c r="R4305" i="121"/>
  <c r="S4304" i="121"/>
  <c r="L4303" i="121"/>
  <c r="M4302" i="121"/>
  <c r="N4301" i="121"/>
  <c r="P4299" i="121"/>
  <c r="Q4298" i="121"/>
  <c r="R4297" i="121"/>
  <c r="S4296" i="121"/>
  <c r="L4295" i="121"/>
  <c r="M4294" i="121"/>
  <c r="N4293" i="121"/>
  <c r="P4291" i="121"/>
  <c r="Q4290" i="121"/>
  <c r="R4289" i="121"/>
  <c r="S4288" i="121"/>
  <c r="L4287" i="121"/>
  <c r="M4286" i="121"/>
  <c r="N4285" i="121"/>
  <c r="P4283" i="121"/>
  <c r="Q4282" i="121"/>
  <c r="R4281" i="121"/>
  <c r="S4280" i="121"/>
  <c r="L4279" i="121"/>
  <c r="M4278" i="121"/>
  <c r="N4277" i="121"/>
  <c r="P4275" i="121"/>
  <c r="Q4274" i="121"/>
  <c r="R4273" i="121"/>
  <c r="S4272" i="121"/>
  <c r="L4271" i="121"/>
  <c r="M4270" i="121"/>
  <c r="N4269" i="121"/>
  <c r="P4267" i="121"/>
  <c r="Q4266" i="121"/>
  <c r="R4265" i="121"/>
  <c r="S4264" i="121"/>
  <c r="L4263" i="121"/>
  <c r="M4262" i="121"/>
  <c r="N4261" i="121"/>
  <c r="P4259" i="121"/>
  <c r="Q4258" i="121"/>
  <c r="R4257" i="121"/>
  <c r="S4256" i="121"/>
  <c r="L4255" i="121"/>
  <c r="M4254" i="121"/>
  <c r="N4253" i="121"/>
  <c r="P4251" i="121"/>
  <c r="Q4250" i="121"/>
  <c r="R4249" i="121"/>
  <c r="S4248" i="121"/>
  <c r="L4247" i="121"/>
  <c r="M4246" i="121"/>
  <c r="N4245" i="121"/>
  <c r="P4243" i="121"/>
  <c r="Q4242" i="121"/>
  <c r="R4241" i="121"/>
  <c r="S4240" i="121"/>
  <c r="L4239" i="121"/>
  <c r="M4238" i="121"/>
  <c r="N4237" i="121"/>
  <c r="P4235" i="121"/>
  <c r="Q4234" i="121"/>
  <c r="R4233" i="121"/>
  <c r="S4232" i="121"/>
  <c r="L4231" i="121"/>
  <c r="M4230" i="121"/>
  <c r="N4229" i="121"/>
  <c r="P4227" i="121"/>
  <c r="Q4226" i="121"/>
  <c r="R4225" i="121"/>
  <c r="S4224" i="121"/>
  <c r="L4223" i="121"/>
  <c r="M4222" i="121"/>
  <c r="N4221" i="121"/>
  <c r="P4219" i="121"/>
  <c r="Q4218" i="121"/>
  <c r="R4217" i="121"/>
  <c r="S4216" i="121"/>
  <c r="L4215" i="121"/>
  <c r="M4214" i="121"/>
  <c r="N4213" i="121"/>
  <c r="P4211" i="121"/>
  <c r="Q4210" i="121"/>
  <c r="R4209" i="121"/>
  <c r="S4208" i="121"/>
  <c r="L4207" i="121"/>
  <c r="M4206" i="121"/>
  <c r="N4205" i="121"/>
  <c r="P4203" i="121"/>
  <c r="Q4202" i="121"/>
  <c r="R4201" i="121"/>
  <c r="S4200" i="121"/>
  <c r="L4199" i="121"/>
  <c r="M4198" i="121"/>
  <c r="N4197" i="121"/>
  <c r="P4195" i="121"/>
  <c r="Q4194" i="121"/>
  <c r="R4193" i="121"/>
  <c r="S4192" i="121"/>
  <c r="M4190" i="121"/>
  <c r="N4189" i="121"/>
  <c r="P4187" i="121"/>
  <c r="Q4186" i="121"/>
  <c r="R4185" i="121"/>
  <c r="S4184" i="121"/>
  <c r="L4183" i="121"/>
  <c r="M4182" i="121"/>
  <c r="N4181" i="121"/>
  <c r="P4179" i="121"/>
  <c r="Q4178" i="121"/>
  <c r="R4177" i="121"/>
  <c r="S4176" i="121"/>
  <c r="L4175" i="121"/>
  <c r="M4174" i="121"/>
  <c r="N4173" i="121"/>
  <c r="P4171" i="121"/>
  <c r="Q4170" i="121"/>
  <c r="R4169" i="121"/>
  <c r="S4168" i="121"/>
  <c r="L4167" i="121"/>
  <c r="M4166" i="121"/>
  <c r="N4165" i="121"/>
  <c r="P4163" i="121"/>
  <c r="Q4162" i="121"/>
  <c r="R4161" i="121"/>
  <c r="S4160" i="121"/>
  <c r="L4159" i="121"/>
  <c r="M4158" i="121"/>
  <c r="P4155" i="121"/>
  <c r="Q4154" i="121"/>
  <c r="R4153" i="121"/>
  <c r="S4152" i="121"/>
  <c r="L4151" i="121"/>
  <c r="M4150" i="121"/>
  <c r="P4147" i="121"/>
  <c r="Q4146" i="121"/>
  <c r="R4145" i="121"/>
  <c r="M4142" i="121"/>
  <c r="P4139" i="121"/>
  <c r="Q4138" i="121"/>
  <c r="R4137" i="121"/>
  <c r="M4134" i="121"/>
  <c r="P4131" i="121"/>
  <c r="S4128" i="121"/>
  <c r="L4127" i="121"/>
  <c r="M4126" i="121"/>
  <c r="P4123" i="121"/>
  <c r="S4120" i="121"/>
  <c r="L4119" i="121"/>
  <c r="M4118" i="121"/>
  <c r="P4115" i="121"/>
  <c r="S4112" i="121"/>
  <c r="L4111" i="121"/>
  <c r="M4110" i="121"/>
  <c r="P4107" i="121"/>
  <c r="M4102" i="121"/>
  <c r="N4101" i="121"/>
  <c r="P4099" i="121"/>
  <c r="Q4098" i="121"/>
  <c r="R4097" i="121"/>
  <c r="S4096" i="121"/>
  <c r="L4095" i="121"/>
  <c r="M4094" i="121"/>
  <c r="N4093" i="121"/>
  <c r="P4091" i="121"/>
  <c r="Q4090" i="121"/>
  <c r="R4089" i="121"/>
  <c r="S4088" i="121"/>
  <c r="L4087" i="121"/>
  <c r="M4086" i="121"/>
  <c r="N4085" i="121"/>
  <c r="P4083" i="121"/>
  <c r="Q4082" i="121"/>
  <c r="R4081" i="121"/>
  <c r="S4080" i="121"/>
  <c r="L4079" i="121"/>
  <c r="S4077" i="121"/>
  <c r="L4077" i="121"/>
  <c r="Q4077" i="121"/>
  <c r="M4074" i="121"/>
  <c r="N4074" i="121"/>
  <c r="Q4073" i="121"/>
  <c r="M4073" i="121"/>
  <c r="M4069" i="121"/>
  <c r="Q4069" i="121"/>
  <c r="M4067" i="121"/>
  <c r="N4067" i="121"/>
  <c r="O4067" i="121"/>
  <c r="P4067" i="121"/>
  <c r="R4067" i="121"/>
  <c r="S4067" i="121"/>
  <c r="Q4063" i="121"/>
  <c r="R4063" i="121"/>
  <c r="S4063" i="121"/>
  <c r="L4063" i="121"/>
  <c r="O4063" i="121"/>
  <c r="S4045" i="121"/>
  <c r="M4042" i="121"/>
  <c r="Q4042" i="121"/>
  <c r="O4041" i="121"/>
  <c r="P4041" i="121"/>
  <c r="Q4041" i="121"/>
  <c r="R4041" i="121"/>
  <c r="M4041" i="121"/>
  <c r="M4037" i="121"/>
  <c r="M4035" i="121"/>
  <c r="N4035" i="121"/>
  <c r="O4035" i="121"/>
  <c r="P4035" i="121"/>
  <c r="R4035" i="121"/>
  <c r="S4035" i="121"/>
  <c r="Q4031" i="121"/>
  <c r="R4031" i="121"/>
  <c r="S4031" i="121"/>
  <c r="L4031" i="121"/>
  <c r="O4031" i="121"/>
  <c r="N4017" i="121"/>
  <c r="M4010" i="121"/>
  <c r="O4009" i="121"/>
  <c r="P4009" i="121"/>
  <c r="Q4009" i="121"/>
  <c r="R4009" i="121"/>
  <c r="L4009" i="121"/>
  <c r="M4009" i="121"/>
  <c r="S4005" i="121"/>
  <c r="L4005" i="121"/>
  <c r="M4005" i="121"/>
  <c r="P4005" i="121"/>
  <c r="Q4005" i="121"/>
  <c r="M4003" i="121"/>
  <c r="N4003" i="121"/>
  <c r="O4003" i="121"/>
  <c r="P4003" i="121"/>
  <c r="R4003" i="121"/>
  <c r="S4003" i="121"/>
  <c r="Q3999" i="121"/>
  <c r="R3999" i="121"/>
  <c r="S3999" i="121"/>
  <c r="L3999" i="121"/>
  <c r="N3999" i="121"/>
  <c r="O3999" i="121"/>
  <c r="L3988" i="121"/>
  <c r="Q3985" i="121"/>
  <c r="N3978" i="121"/>
  <c r="P3977" i="121"/>
  <c r="M3977" i="121"/>
  <c r="L3973" i="121"/>
  <c r="Q3973" i="121"/>
  <c r="M3971" i="121"/>
  <c r="N3971" i="121"/>
  <c r="O3971" i="121"/>
  <c r="P3971" i="121"/>
  <c r="R3971" i="121"/>
  <c r="S3971" i="121"/>
  <c r="Q3967" i="121"/>
  <c r="R3967" i="121"/>
  <c r="S3967" i="121"/>
  <c r="L3967" i="121"/>
  <c r="N3967" i="121"/>
  <c r="O3967" i="121"/>
  <c r="Q3953" i="121"/>
  <c r="N3946" i="121"/>
  <c r="M3945" i="121"/>
  <c r="L3941" i="121"/>
  <c r="Q3941" i="121"/>
  <c r="M3939" i="121"/>
  <c r="N3939" i="121"/>
  <c r="O3939" i="121"/>
  <c r="P3939" i="121"/>
  <c r="R3939" i="121"/>
  <c r="S3939" i="121"/>
  <c r="Q3935" i="121"/>
  <c r="R3935" i="121"/>
  <c r="S3935" i="121"/>
  <c r="L3935" i="121"/>
  <c r="N3935" i="121"/>
  <c r="O3935" i="121"/>
  <c r="Q3921" i="121"/>
  <c r="N3914" i="121"/>
  <c r="P3913" i="121"/>
  <c r="M3913" i="121"/>
  <c r="L3909" i="121"/>
  <c r="Q3909" i="121"/>
  <c r="M3907" i="121"/>
  <c r="N3907" i="121"/>
  <c r="O3907" i="121"/>
  <c r="P3907" i="121"/>
  <c r="R3907" i="121"/>
  <c r="S3907" i="121"/>
  <c r="Q3903" i="121"/>
  <c r="R3903" i="121"/>
  <c r="S3903" i="121"/>
  <c r="L3903" i="121"/>
  <c r="N3903" i="121"/>
  <c r="O3903" i="121"/>
  <c r="O3889" i="121"/>
  <c r="N3882" i="121"/>
  <c r="M3881" i="121"/>
  <c r="L3877" i="121"/>
  <c r="Q3877" i="121"/>
  <c r="M3875" i="121"/>
  <c r="N3875" i="121"/>
  <c r="O3875" i="121"/>
  <c r="P3875" i="121"/>
  <c r="R3875" i="121"/>
  <c r="S3875" i="121"/>
  <c r="Q3871" i="121"/>
  <c r="R3871" i="121"/>
  <c r="S3871" i="121"/>
  <c r="L3871" i="121"/>
  <c r="N3871" i="121"/>
  <c r="O3871" i="121"/>
  <c r="L3860" i="121"/>
  <c r="Q3857" i="121"/>
  <c r="N3850" i="121"/>
  <c r="P3849" i="121"/>
  <c r="M3849" i="121"/>
  <c r="L3845" i="121"/>
  <c r="Q3845" i="121"/>
  <c r="M3843" i="121"/>
  <c r="N3843" i="121"/>
  <c r="O3843" i="121"/>
  <c r="P3843" i="121"/>
  <c r="R3843" i="121"/>
  <c r="S3843" i="121"/>
  <c r="Q3839" i="121"/>
  <c r="R3839" i="121"/>
  <c r="S3839" i="121"/>
  <c r="L3839" i="121"/>
  <c r="N3839" i="121"/>
  <c r="O3839" i="121"/>
  <c r="Q3825" i="121"/>
  <c r="N3818" i="121"/>
  <c r="P3817" i="121"/>
  <c r="M3817" i="121"/>
  <c r="L3813" i="121"/>
  <c r="Q3813" i="121"/>
  <c r="M3811" i="121"/>
  <c r="N3811" i="121"/>
  <c r="O3811" i="121"/>
  <c r="P3811" i="121"/>
  <c r="R3811" i="121"/>
  <c r="S3811" i="121"/>
  <c r="Q3807" i="121"/>
  <c r="R3807" i="121"/>
  <c r="S3807" i="121"/>
  <c r="L3807" i="121"/>
  <c r="N3807" i="121"/>
  <c r="O3807" i="121"/>
  <c r="Q3793" i="121"/>
  <c r="N3786" i="121"/>
  <c r="P3785" i="121"/>
  <c r="M3785" i="121"/>
  <c r="L3781" i="121"/>
  <c r="Q3781" i="121"/>
  <c r="M3779" i="121"/>
  <c r="N3779" i="121"/>
  <c r="O3779" i="121"/>
  <c r="P3779" i="121"/>
  <c r="R3779" i="121"/>
  <c r="S3779" i="121"/>
  <c r="Q3775" i="121"/>
  <c r="R3775" i="121"/>
  <c r="S3775" i="121"/>
  <c r="L3775" i="121"/>
  <c r="N3775" i="121"/>
  <c r="O3775" i="121"/>
  <c r="L3764" i="121"/>
  <c r="Q3761" i="121"/>
  <c r="P3754" i="121"/>
  <c r="O3753" i="121"/>
  <c r="P3753" i="121"/>
  <c r="M3753" i="121"/>
  <c r="S3749" i="121"/>
  <c r="L3749" i="121"/>
  <c r="Q3749" i="121"/>
  <c r="M3747" i="121"/>
  <c r="N3747" i="121"/>
  <c r="O3747" i="121"/>
  <c r="P3747" i="121"/>
  <c r="R3747" i="121"/>
  <c r="S3747" i="121"/>
  <c r="Q3743" i="121"/>
  <c r="R3743" i="121"/>
  <c r="S3743" i="121"/>
  <c r="L3743" i="121"/>
  <c r="N3743" i="121"/>
  <c r="O3743" i="121"/>
  <c r="Q3729" i="121"/>
  <c r="P3722" i="121"/>
  <c r="O3721" i="121"/>
  <c r="P3721" i="121"/>
  <c r="L3721" i="121"/>
  <c r="M3721" i="121"/>
  <c r="L3717" i="121"/>
  <c r="P3717" i="121"/>
  <c r="Q3717" i="121"/>
  <c r="M3715" i="121"/>
  <c r="N3715" i="121"/>
  <c r="O3715" i="121"/>
  <c r="P3715" i="121"/>
  <c r="R3715" i="121"/>
  <c r="S3715" i="121"/>
  <c r="Q3711" i="121"/>
  <c r="R3711" i="121"/>
  <c r="S3711" i="121"/>
  <c r="L3711" i="121"/>
  <c r="N3711" i="121"/>
  <c r="O3711" i="121"/>
  <c r="O3697" i="121"/>
  <c r="P3690" i="121"/>
  <c r="L3689" i="121"/>
  <c r="S3685" i="121"/>
  <c r="L3685" i="121"/>
  <c r="P3685" i="121"/>
  <c r="Q3685" i="121"/>
  <c r="M3683" i="121"/>
  <c r="N3683" i="121"/>
  <c r="O3683" i="121"/>
  <c r="P3683" i="121"/>
  <c r="R3683" i="121"/>
  <c r="S3683" i="121"/>
  <c r="M3675" i="121"/>
  <c r="L3674" i="121"/>
  <c r="R3672" i="121"/>
  <c r="N3671" i="121"/>
  <c r="M3671" i="121"/>
  <c r="O3670" i="121"/>
  <c r="P3670" i="121"/>
  <c r="L3670" i="121"/>
  <c r="O3668" i="121"/>
  <c r="R3668" i="121"/>
  <c r="R3663" i="121"/>
  <c r="M3661" i="121"/>
  <c r="Q3660" i="121"/>
  <c r="N3658" i="121"/>
  <c r="M3658" i="121"/>
  <c r="Q3652" i="121"/>
  <c r="R3652" i="121"/>
  <c r="L3652" i="121"/>
  <c r="N3652" i="121"/>
  <c r="M3644" i="121"/>
  <c r="O3644" i="121"/>
  <c r="N3644" i="121"/>
  <c r="P3644" i="121"/>
  <c r="R3639" i="121"/>
  <c r="N3632" i="121"/>
  <c r="Q3632" i="121"/>
  <c r="S3632" i="121"/>
  <c r="M3632" i="121"/>
  <c r="O3632" i="121"/>
  <c r="O3631" i="121"/>
  <c r="L3631" i="121"/>
  <c r="N3631" i="121"/>
  <c r="M3631" i="121"/>
  <c r="Q3631" i="121"/>
  <c r="L3630" i="121"/>
  <c r="P3612" i="121"/>
  <c r="N3609" i="121"/>
  <c r="O3609" i="121"/>
  <c r="O3605" i="121"/>
  <c r="R3594" i="121"/>
  <c r="N3586" i="121"/>
  <c r="O3577" i="121"/>
  <c r="R3572" i="121"/>
  <c r="M3572" i="121"/>
  <c r="N3572" i="121"/>
  <c r="O3572" i="121"/>
  <c r="Q3572" i="121"/>
  <c r="L3558" i="121"/>
  <c r="N3558" i="121"/>
  <c r="L3555" i="121"/>
  <c r="M3555" i="121"/>
  <c r="N3553" i="121"/>
  <c r="P3553" i="121"/>
  <c r="L3550" i="121"/>
  <c r="N3550" i="121"/>
  <c r="L3530" i="121"/>
  <c r="P3530" i="121"/>
  <c r="S3530" i="121"/>
  <c r="M3530" i="121"/>
  <c r="L3528" i="121"/>
  <c r="O3528" i="121"/>
  <c r="Q3526" i="121"/>
  <c r="P3508" i="121"/>
  <c r="S3508" i="121"/>
  <c r="S3500" i="121"/>
  <c r="L3498" i="121"/>
  <c r="N3498" i="121"/>
  <c r="P3498" i="121"/>
  <c r="S3498" i="121"/>
  <c r="M3498" i="121"/>
  <c r="L3496" i="121"/>
  <c r="O3496" i="121"/>
  <c r="Q3494" i="121"/>
  <c r="M3489" i="121"/>
  <c r="O3489" i="121"/>
  <c r="Q3489" i="121"/>
  <c r="L3489" i="121"/>
  <c r="N3489" i="121"/>
  <c r="S3489" i="121"/>
  <c r="O3488" i="121"/>
  <c r="P3470" i="121"/>
  <c r="Q3415" i="121"/>
  <c r="S3415" i="121"/>
  <c r="L3415" i="121"/>
  <c r="M3415" i="121"/>
  <c r="L3404" i="121"/>
  <c r="P3404" i="121"/>
  <c r="R3398" i="121"/>
  <c r="L3398" i="121"/>
  <c r="N3398" i="121"/>
  <c r="Q3398" i="121"/>
  <c r="P3342" i="121"/>
  <c r="S3293" i="121"/>
  <c r="N3293" i="121"/>
  <c r="O3293" i="121"/>
  <c r="M3258" i="121"/>
  <c r="R3258" i="121"/>
  <c r="L3220" i="121"/>
  <c r="P3220" i="121"/>
  <c r="L3114" i="121"/>
  <c r="S3114" i="121"/>
  <c r="P3052" i="121"/>
  <c r="R3052" i="121"/>
  <c r="Q3052" i="121"/>
  <c r="L2860" i="121"/>
  <c r="R2860" i="121"/>
  <c r="Q2860" i="121"/>
  <c r="N4077" i="121"/>
  <c r="O4073" i="121"/>
  <c r="N4068" i="121"/>
  <c r="R4068" i="121"/>
  <c r="P4066" i="121"/>
  <c r="L4066" i="121"/>
  <c r="L4062" i="121"/>
  <c r="P4062" i="121"/>
  <c r="P4056" i="121"/>
  <c r="Q4056" i="121"/>
  <c r="R4056" i="121"/>
  <c r="S4056" i="121"/>
  <c r="M4056" i="121"/>
  <c r="N4056" i="121"/>
  <c r="N4045" i="121"/>
  <c r="L4041" i="121"/>
  <c r="O4034" i="121"/>
  <c r="P4034" i="121"/>
  <c r="L4034" i="121"/>
  <c r="S4030" i="121"/>
  <c r="L4030" i="121"/>
  <c r="P4024" i="121"/>
  <c r="Q4024" i="121"/>
  <c r="R4024" i="121"/>
  <c r="S4024" i="121"/>
  <c r="M4024" i="121"/>
  <c r="N4024" i="121"/>
  <c r="N4013" i="121"/>
  <c r="L4004" i="121"/>
  <c r="M4004" i="121"/>
  <c r="N4004" i="121"/>
  <c r="Q4004" i="121"/>
  <c r="R4004" i="121"/>
  <c r="N4002" i="121"/>
  <c r="O4002" i="121"/>
  <c r="P4002" i="121"/>
  <c r="S4002" i="121"/>
  <c r="L4002" i="121"/>
  <c r="R3998" i="121"/>
  <c r="S3998" i="121"/>
  <c r="L3998" i="121"/>
  <c r="M3998" i="121"/>
  <c r="O3998" i="121"/>
  <c r="P3998" i="121"/>
  <c r="P3992" i="121"/>
  <c r="Q3992" i="121"/>
  <c r="R3992" i="121"/>
  <c r="S3992" i="121"/>
  <c r="M3992" i="121"/>
  <c r="N3992" i="121"/>
  <c r="S3981" i="121"/>
  <c r="O3977" i="121"/>
  <c r="M3972" i="121"/>
  <c r="R3972" i="121"/>
  <c r="O3970" i="121"/>
  <c r="S3970" i="121"/>
  <c r="L3970" i="121"/>
  <c r="R3966" i="121"/>
  <c r="S3966" i="121"/>
  <c r="L3966" i="121"/>
  <c r="M3966" i="121"/>
  <c r="O3966" i="121"/>
  <c r="P3966" i="121"/>
  <c r="P3960" i="121"/>
  <c r="Q3960" i="121"/>
  <c r="R3960" i="121"/>
  <c r="S3960" i="121"/>
  <c r="M3960" i="121"/>
  <c r="N3960" i="121"/>
  <c r="S3949" i="121"/>
  <c r="O3945" i="121"/>
  <c r="M3940" i="121"/>
  <c r="R3940" i="121"/>
  <c r="R3934" i="121"/>
  <c r="S3934" i="121"/>
  <c r="L3934" i="121"/>
  <c r="M3934" i="121"/>
  <c r="O3934" i="121"/>
  <c r="P3934" i="121"/>
  <c r="P3928" i="121"/>
  <c r="Q3928" i="121"/>
  <c r="R3928" i="121"/>
  <c r="S3928" i="121"/>
  <c r="M3928" i="121"/>
  <c r="N3928" i="121"/>
  <c r="S3917" i="121"/>
  <c r="O3913" i="121"/>
  <c r="M3908" i="121"/>
  <c r="R3908" i="121"/>
  <c r="O3906" i="121"/>
  <c r="L3906" i="121"/>
  <c r="R3902" i="121"/>
  <c r="S3902" i="121"/>
  <c r="L3902" i="121"/>
  <c r="M3902" i="121"/>
  <c r="O3902" i="121"/>
  <c r="P3902" i="121"/>
  <c r="P3896" i="121"/>
  <c r="Q3896" i="121"/>
  <c r="R3896" i="121"/>
  <c r="S3896" i="121"/>
  <c r="M3896" i="121"/>
  <c r="N3896" i="121"/>
  <c r="S3885" i="121"/>
  <c r="P3881" i="121"/>
  <c r="M3876" i="121"/>
  <c r="R3876" i="121"/>
  <c r="O3874" i="121"/>
  <c r="L3874" i="121"/>
  <c r="R3870" i="121"/>
  <c r="S3870" i="121"/>
  <c r="L3870" i="121"/>
  <c r="M3870" i="121"/>
  <c r="O3870" i="121"/>
  <c r="P3870" i="121"/>
  <c r="P3864" i="121"/>
  <c r="Q3864" i="121"/>
  <c r="R3864" i="121"/>
  <c r="S3864" i="121"/>
  <c r="M3864" i="121"/>
  <c r="N3864" i="121"/>
  <c r="S3853" i="121"/>
  <c r="O3849" i="121"/>
  <c r="M3844" i="121"/>
  <c r="R3844" i="121"/>
  <c r="O3842" i="121"/>
  <c r="L3842" i="121"/>
  <c r="R3838" i="121"/>
  <c r="S3838" i="121"/>
  <c r="L3838" i="121"/>
  <c r="M3838" i="121"/>
  <c r="O3838" i="121"/>
  <c r="P3838" i="121"/>
  <c r="P3832" i="121"/>
  <c r="Q3832" i="121"/>
  <c r="R3832" i="121"/>
  <c r="S3832" i="121"/>
  <c r="M3832" i="121"/>
  <c r="N3832" i="121"/>
  <c r="S3821" i="121"/>
  <c r="O3817" i="121"/>
  <c r="M3812" i="121"/>
  <c r="R3812" i="121"/>
  <c r="O3810" i="121"/>
  <c r="L3810" i="121"/>
  <c r="R3806" i="121"/>
  <c r="S3806" i="121"/>
  <c r="L3806" i="121"/>
  <c r="M3806" i="121"/>
  <c r="O3806" i="121"/>
  <c r="P3806" i="121"/>
  <c r="P3800" i="121"/>
  <c r="Q3800" i="121"/>
  <c r="R3800" i="121"/>
  <c r="S3800" i="121"/>
  <c r="M3800" i="121"/>
  <c r="N3800" i="121"/>
  <c r="S3789" i="121"/>
  <c r="O3785" i="121"/>
  <c r="M3780" i="121"/>
  <c r="R3780" i="121"/>
  <c r="O3778" i="121"/>
  <c r="L3778" i="121"/>
  <c r="R3774" i="121"/>
  <c r="S3774" i="121"/>
  <c r="L3774" i="121"/>
  <c r="M3774" i="121"/>
  <c r="O3774" i="121"/>
  <c r="P3774" i="121"/>
  <c r="P3768" i="121"/>
  <c r="Q3768" i="121"/>
  <c r="R3768" i="121"/>
  <c r="S3768" i="121"/>
  <c r="M3768" i="121"/>
  <c r="N3768" i="121"/>
  <c r="M3757" i="121"/>
  <c r="L3753" i="121"/>
  <c r="N3746" i="121"/>
  <c r="O3746" i="121"/>
  <c r="L3746" i="121"/>
  <c r="R3742" i="121"/>
  <c r="S3742" i="121"/>
  <c r="L3742" i="121"/>
  <c r="M3742" i="121"/>
  <c r="O3742" i="121"/>
  <c r="P3742" i="121"/>
  <c r="P3736" i="121"/>
  <c r="Q3736" i="121"/>
  <c r="R3736" i="121"/>
  <c r="S3736" i="121"/>
  <c r="M3736" i="121"/>
  <c r="N3736" i="121"/>
  <c r="M3725" i="121"/>
  <c r="M3716" i="121"/>
  <c r="Q3716" i="121"/>
  <c r="R3716" i="121"/>
  <c r="O3714" i="121"/>
  <c r="S3714" i="121"/>
  <c r="L3714" i="121"/>
  <c r="R3710" i="121"/>
  <c r="S3710" i="121"/>
  <c r="L3710" i="121"/>
  <c r="O3710" i="121"/>
  <c r="P3710" i="121"/>
  <c r="P3704" i="121"/>
  <c r="Q3704" i="121"/>
  <c r="R3704" i="121"/>
  <c r="S3704" i="121"/>
  <c r="M3704" i="121"/>
  <c r="N3704" i="121"/>
  <c r="M3693" i="121"/>
  <c r="L3684" i="121"/>
  <c r="M3684" i="121"/>
  <c r="Q3684" i="121"/>
  <c r="R3684" i="121"/>
  <c r="N3682" i="121"/>
  <c r="O3682" i="121"/>
  <c r="S3682" i="121"/>
  <c r="L3682" i="121"/>
  <c r="R3679" i="121"/>
  <c r="P3679" i="121"/>
  <c r="Q3679" i="121"/>
  <c r="S3679" i="121"/>
  <c r="M3679" i="121"/>
  <c r="N3679" i="121"/>
  <c r="S3675" i="121"/>
  <c r="L3675" i="121"/>
  <c r="N3666" i="121"/>
  <c r="P3666" i="121"/>
  <c r="L3666" i="121"/>
  <c r="N3657" i="121"/>
  <c r="O3657" i="121"/>
  <c r="Q3657" i="121"/>
  <c r="L3657" i="121"/>
  <c r="M3648" i="121"/>
  <c r="R3640" i="121"/>
  <c r="S3639" i="121"/>
  <c r="Q3637" i="121"/>
  <c r="L3637" i="121"/>
  <c r="N3637" i="121"/>
  <c r="P3637" i="121"/>
  <c r="M3637" i="121"/>
  <c r="M3634" i="121"/>
  <c r="N3634" i="121"/>
  <c r="P3634" i="121"/>
  <c r="S3611" i="121"/>
  <c r="N3611" i="121"/>
  <c r="O3611" i="121"/>
  <c r="P3611" i="121"/>
  <c r="R3611" i="121"/>
  <c r="M3611" i="121"/>
  <c r="M3607" i="121"/>
  <c r="P3607" i="121"/>
  <c r="P3599" i="121"/>
  <c r="Q3599" i="121"/>
  <c r="N3592" i="121"/>
  <c r="Q3592" i="121"/>
  <c r="R3592" i="121"/>
  <c r="S3592" i="121"/>
  <c r="M3592" i="121"/>
  <c r="O3592" i="121"/>
  <c r="N3585" i="121"/>
  <c r="S3585" i="121"/>
  <c r="M3577" i="121"/>
  <c r="Q3577" i="121"/>
  <c r="L3577" i="121"/>
  <c r="N3577" i="121"/>
  <c r="L3576" i="121"/>
  <c r="O3576" i="121"/>
  <c r="P3576" i="121"/>
  <c r="L3540" i="121"/>
  <c r="P3540" i="121"/>
  <c r="M3538" i="121"/>
  <c r="N3538" i="121"/>
  <c r="R3538" i="121"/>
  <c r="M3521" i="121"/>
  <c r="O3521" i="121"/>
  <c r="Q3521" i="121"/>
  <c r="L3521" i="121"/>
  <c r="N3521" i="121"/>
  <c r="R3517" i="121"/>
  <c r="R3485" i="121"/>
  <c r="S3468" i="121"/>
  <c r="P3444" i="121"/>
  <c r="S3444" i="121"/>
  <c r="Q3383" i="121"/>
  <c r="S3383" i="121"/>
  <c r="L3383" i="121"/>
  <c r="M3383" i="121"/>
  <c r="L3379" i="121"/>
  <c r="Q3379" i="121"/>
  <c r="L3370" i="121"/>
  <c r="N3370" i="121"/>
  <c r="P3370" i="121"/>
  <c r="Q3370" i="121"/>
  <c r="S3370" i="121"/>
  <c r="M3370" i="121"/>
  <c r="L3368" i="121"/>
  <c r="O3368" i="121"/>
  <c r="P3348" i="121"/>
  <c r="S3348" i="121"/>
  <c r="Q3334" i="121"/>
  <c r="O3329" i="121"/>
  <c r="R3329" i="121"/>
  <c r="L3329" i="121"/>
  <c r="N3329" i="121"/>
  <c r="S3329" i="121"/>
  <c r="N3310" i="121"/>
  <c r="P3310" i="121"/>
  <c r="L3276" i="121"/>
  <c r="P3276" i="121"/>
  <c r="S3260" i="121"/>
  <c r="L3260" i="121"/>
  <c r="P3260" i="121"/>
  <c r="Q3222" i="121"/>
  <c r="R3222" i="121"/>
  <c r="M3222" i="121"/>
  <c r="O3222" i="121"/>
  <c r="N3222" i="121"/>
  <c r="R3221" i="121"/>
  <c r="S3221" i="121"/>
  <c r="N3221" i="121"/>
  <c r="P3221" i="121"/>
  <c r="O3203" i="121"/>
  <c r="N3203" i="121"/>
  <c r="Q3203" i="121"/>
  <c r="M3203" i="121"/>
  <c r="L3186" i="121"/>
  <c r="P2928" i="121"/>
  <c r="L2928" i="121"/>
  <c r="N2928" i="121"/>
  <c r="M2928" i="121"/>
  <c r="S4069" i="121"/>
  <c r="M4066" i="121"/>
  <c r="N4066" i="121"/>
  <c r="Q4065" i="121"/>
  <c r="M4065" i="121"/>
  <c r="Q4062" i="121"/>
  <c r="M4061" i="121"/>
  <c r="Q4061" i="121"/>
  <c r="M4059" i="121"/>
  <c r="N4059" i="121"/>
  <c r="O4059" i="121"/>
  <c r="P4059" i="121"/>
  <c r="R4059" i="121"/>
  <c r="S4059" i="121"/>
  <c r="Q4055" i="121"/>
  <c r="R4055" i="121"/>
  <c r="S4055" i="121"/>
  <c r="L4055" i="121"/>
  <c r="N4055" i="121"/>
  <c r="O4055" i="121"/>
  <c r="L4044" i="121"/>
  <c r="L4037" i="121"/>
  <c r="M4034" i="121"/>
  <c r="N4034" i="121"/>
  <c r="P4033" i="121"/>
  <c r="Q4033" i="121"/>
  <c r="M4033" i="121"/>
  <c r="Q4030" i="121"/>
  <c r="M4029" i="121"/>
  <c r="M4027" i="121"/>
  <c r="N4027" i="121"/>
  <c r="O4027" i="121"/>
  <c r="P4027" i="121"/>
  <c r="R4027" i="121"/>
  <c r="S4027" i="121"/>
  <c r="Q4023" i="121"/>
  <c r="R4023" i="121"/>
  <c r="S4023" i="121"/>
  <c r="L4023" i="121"/>
  <c r="O4023" i="121"/>
  <c r="M4002" i="121"/>
  <c r="Q4002" i="121"/>
  <c r="O4001" i="121"/>
  <c r="P4001" i="121"/>
  <c r="M4001" i="121"/>
  <c r="Q3998" i="121"/>
  <c r="S3997" i="121"/>
  <c r="L3997" i="121"/>
  <c r="Q3997" i="121"/>
  <c r="M3995" i="121"/>
  <c r="N3995" i="121"/>
  <c r="O3995" i="121"/>
  <c r="P3995" i="121"/>
  <c r="R3995" i="121"/>
  <c r="S3995" i="121"/>
  <c r="Q3991" i="121"/>
  <c r="R3991" i="121"/>
  <c r="L3991" i="121"/>
  <c r="N3991" i="121"/>
  <c r="O3991" i="121"/>
  <c r="L3980" i="121"/>
  <c r="Q3977" i="121"/>
  <c r="M3970" i="121"/>
  <c r="N3970" i="121"/>
  <c r="P3969" i="121"/>
  <c r="M3969" i="121"/>
  <c r="Q3966" i="121"/>
  <c r="L3965" i="121"/>
  <c r="M3963" i="121"/>
  <c r="N3963" i="121"/>
  <c r="O3963" i="121"/>
  <c r="P3963" i="121"/>
  <c r="R3963" i="121"/>
  <c r="S3963" i="121"/>
  <c r="Q3959" i="121"/>
  <c r="R3959" i="121"/>
  <c r="S3959" i="121"/>
  <c r="L3959" i="121"/>
  <c r="N3959" i="121"/>
  <c r="O3959" i="121"/>
  <c r="L3948" i="121"/>
  <c r="M3938" i="121"/>
  <c r="N3938" i="121"/>
  <c r="Q3934" i="121"/>
  <c r="L3933" i="121"/>
  <c r="Q3933" i="121"/>
  <c r="M3931" i="121"/>
  <c r="N3931" i="121"/>
  <c r="O3931" i="121"/>
  <c r="P3931" i="121"/>
  <c r="R3931" i="121"/>
  <c r="S3931" i="121"/>
  <c r="Q3927" i="121"/>
  <c r="R3927" i="121"/>
  <c r="S3927" i="121"/>
  <c r="L3927" i="121"/>
  <c r="N3927" i="121"/>
  <c r="O3927" i="121"/>
  <c r="L3916" i="121"/>
  <c r="Q3913" i="121"/>
  <c r="M3906" i="121"/>
  <c r="N3906" i="121"/>
  <c r="P3905" i="121"/>
  <c r="M3905" i="121"/>
  <c r="L3901" i="121"/>
  <c r="Q3901" i="121"/>
  <c r="M3899" i="121"/>
  <c r="N3899" i="121"/>
  <c r="O3899" i="121"/>
  <c r="P3899" i="121"/>
  <c r="R3899" i="121"/>
  <c r="S3899" i="121"/>
  <c r="Q3895" i="121"/>
  <c r="R3895" i="121"/>
  <c r="S3895" i="121"/>
  <c r="L3895" i="121"/>
  <c r="N3895" i="121"/>
  <c r="O3895" i="121"/>
  <c r="L3884" i="121"/>
  <c r="O3881" i="121"/>
  <c r="M3874" i="121"/>
  <c r="N3874" i="121"/>
  <c r="P3873" i="121"/>
  <c r="M3873" i="121"/>
  <c r="L3869" i="121"/>
  <c r="Q3869" i="121"/>
  <c r="M3867" i="121"/>
  <c r="N3867" i="121"/>
  <c r="O3867" i="121"/>
  <c r="P3867" i="121"/>
  <c r="R3867" i="121"/>
  <c r="S3867" i="121"/>
  <c r="Q3863" i="121"/>
  <c r="R3863" i="121"/>
  <c r="S3863" i="121"/>
  <c r="L3863" i="121"/>
  <c r="N3863" i="121"/>
  <c r="O3863" i="121"/>
  <c r="L3852" i="121"/>
  <c r="Q3849" i="121"/>
  <c r="M3842" i="121"/>
  <c r="N3842" i="121"/>
  <c r="P3841" i="121"/>
  <c r="M3841" i="121"/>
  <c r="Q3838" i="121"/>
  <c r="L3837" i="121"/>
  <c r="Q3837" i="121"/>
  <c r="M3835" i="121"/>
  <c r="N3835" i="121"/>
  <c r="O3835" i="121"/>
  <c r="P3835" i="121"/>
  <c r="R3835" i="121"/>
  <c r="S3835" i="121"/>
  <c r="Q3831" i="121"/>
  <c r="R3831" i="121"/>
  <c r="S3831" i="121"/>
  <c r="L3831" i="121"/>
  <c r="N3831" i="121"/>
  <c r="O3831" i="121"/>
  <c r="L3820" i="121"/>
  <c r="Q3817" i="121"/>
  <c r="M3810" i="121"/>
  <c r="N3810" i="121"/>
  <c r="P3809" i="121"/>
  <c r="M3809" i="121"/>
  <c r="L3805" i="121"/>
  <c r="Q3805" i="121"/>
  <c r="M3803" i="121"/>
  <c r="N3803" i="121"/>
  <c r="O3803" i="121"/>
  <c r="P3803" i="121"/>
  <c r="R3803" i="121"/>
  <c r="S3803" i="121"/>
  <c r="Q3799" i="121"/>
  <c r="R3799" i="121"/>
  <c r="S3799" i="121"/>
  <c r="L3799" i="121"/>
  <c r="N3799" i="121"/>
  <c r="O3799" i="121"/>
  <c r="L3788" i="121"/>
  <c r="Q3785" i="121"/>
  <c r="M3778" i="121"/>
  <c r="N3778" i="121"/>
  <c r="P3777" i="121"/>
  <c r="M3777" i="121"/>
  <c r="L3773" i="121"/>
  <c r="Q3773" i="121"/>
  <c r="M3771" i="121"/>
  <c r="N3771" i="121"/>
  <c r="O3771" i="121"/>
  <c r="P3771" i="121"/>
  <c r="R3771" i="121"/>
  <c r="S3771" i="121"/>
  <c r="Q3767" i="121"/>
  <c r="R3767" i="121"/>
  <c r="S3767" i="121"/>
  <c r="L3767" i="121"/>
  <c r="N3767" i="121"/>
  <c r="O3767" i="121"/>
  <c r="Q3753" i="121"/>
  <c r="M3746" i="121"/>
  <c r="P3746" i="121"/>
  <c r="O3745" i="121"/>
  <c r="P3745" i="121"/>
  <c r="M3745" i="121"/>
  <c r="Q3742" i="121"/>
  <c r="S3741" i="121"/>
  <c r="L3741" i="121"/>
  <c r="Q3741" i="121"/>
  <c r="M3739" i="121"/>
  <c r="N3739" i="121"/>
  <c r="O3739" i="121"/>
  <c r="P3739" i="121"/>
  <c r="R3739" i="121"/>
  <c r="S3739" i="121"/>
  <c r="Q3735" i="121"/>
  <c r="R3735" i="121"/>
  <c r="S3735" i="121"/>
  <c r="L3735" i="121"/>
  <c r="N3735" i="121"/>
  <c r="O3735" i="121"/>
  <c r="Q3721" i="121"/>
  <c r="M3714" i="121"/>
  <c r="N3714" i="121"/>
  <c r="P3713" i="121"/>
  <c r="L3713" i="121"/>
  <c r="M3713" i="121"/>
  <c r="L3709" i="121"/>
  <c r="P3709" i="121"/>
  <c r="Q3709" i="121"/>
  <c r="M3707" i="121"/>
  <c r="N3707" i="121"/>
  <c r="O3707" i="121"/>
  <c r="P3707" i="121"/>
  <c r="R3707" i="121"/>
  <c r="S3707" i="121"/>
  <c r="Q3703" i="121"/>
  <c r="R3703" i="121"/>
  <c r="S3703" i="121"/>
  <c r="L3703" i="121"/>
  <c r="N3703" i="121"/>
  <c r="O3703" i="121"/>
  <c r="O3689" i="121"/>
  <c r="M3682" i="121"/>
  <c r="P3682" i="121"/>
  <c r="L3681" i="121"/>
  <c r="P3677" i="121"/>
  <c r="Q3677" i="121"/>
  <c r="M3677" i="121"/>
  <c r="N3677" i="121"/>
  <c r="N3674" i="121"/>
  <c r="M3674" i="121"/>
  <c r="N3670" i="121"/>
  <c r="M3670" i="121"/>
  <c r="M3666" i="121"/>
  <c r="S3661" i="121"/>
  <c r="M3657" i="121"/>
  <c r="M3655" i="121"/>
  <c r="N3655" i="121"/>
  <c r="O3655" i="121"/>
  <c r="Q3655" i="121"/>
  <c r="P3652" i="121"/>
  <c r="L3647" i="121"/>
  <c r="S3647" i="121"/>
  <c r="M3647" i="121"/>
  <c r="O3647" i="121"/>
  <c r="R3644" i="121"/>
  <c r="O3637" i="121"/>
  <c r="Q3633" i="121"/>
  <c r="N3630" i="121"/>
  <c r="N3625" i="121"/>
  <c r="S3625" i="121"/>
  <c r="L3622" i="121"/>
  <c r="N3622" i="121"/>
  <c r="S3603" i="121"/>
  <c r="N3603" i="121"/>
  <c r="O3603" i="121"/>
  <c r="P3603" i="121"/>
  <c r="R3603" i="121"/>
  <c r="M3603" i="121"/>
  <c r="R3597" i="121"/>
  <c r="L3584" i="121"/>
  <c r="N3584" i="121"/>
  <c r="Q3584" i="121"/>
  <c r="R3584" i="121"/>
  <c r="S3584" i="121"/>
  <c r="M3584" i="121"/>
  <c r="M3569" i="121"/>
  <c r="Q3569" i="121"/>
  <c r="L3569" i="121"/>
  <c r="N3569" i="121"/>
  <c r="O3569" i="121"/>
  <c r="Q3567" i="121"/>
  <c r="R3558" i="121"/>
  <c r="R3550" i="121"/>
  <c r="M3541" i="121"/>
  <c r="R3541" i="121"/>
  <c r="S3541" i="121"/>
  <c r="M3533" i="121"/>
  <c r="O3533" i="121"/>
  <c r="L3532" i="121"/>
  <c r="S3515" i="121"/>
  <c r="M3515" i="121"/>
  <c r="N3515" i="121"/>
  <c r="O3515" i="121"/>
  <c r="P3515" i="121"/>
  <c r="R3515" i="121"/>
  <c r="Q3515" i="121"/>
  <c r="S3483" i="121"/>
  <c r="M3483" i="121"/>
  <c r="N3483" i="121"/>
  <c r="O3483" i="121"/>
  <c r="P3483" i="121"/>
  <c r="R3483" i="121"/>
  <c r="P3476" i="121"/>
  <c r="S3476" i="121"/>
  <c r="L3464" i="121"/>
  <c r="O3464" i="121"/>
  <c r="M3457" i="121"/>
  <c r="O3457" i="121"/>
  <c r="Q3457" i="121"/>
  <c r="R3457" i="121"/>
  <c r="L3457" i="121"/>
  <c r="N3457" i="121"/>
  <c r="L3434" i="121"/>
  <c r="N3434" i="121"/>
  <c r="P3434" i="121"/>
  <c r="Q3434" i="121"/>
  <c r="S3434" i="121"/>
  <c r="M3434" i="121"/>
  <c r="L3432" i="121"/>
  <c r="O3432" i="121"/>
  <c r="O3425" i="121"/>
  <c r="Q3425" i="121"/>
  <c r="R3425" i="121"/>
  <c r="L3425" i="121"/>
  <c r="N3425" i="121"/>
  <c r="S3425" i="121"/>
  <c r="O3361" i="121"/>
  <c r="Q3361" i="121"/>
  <c r="R3361" i="121"/>
  <c r="L3361" i="121"/>
  <c r="N3361" i="121"/>
  <c r="S3361" i="121"/>
  <c r="S3340" i="121"/>
  <c r="L3338" i="121"/>
  <c r="N3338" i="121"/>
  <c r="O3338" i="121"/>
  <c r="P3338" i="121"/>
  <c r="Q3338" i="121"/>
  <c r="S3338" i="121"/>
  <c r="M3338" i="121"/>
  <c r="L3336" i="121"/>
  <c r="O3336" i="121"/>
  <c r="R3261" i="121"/>
  <c r="S3261" i="121"/>
  <c r="N3261" i="121"/>
  <c r="O3261" i="121"/>
  <c r="P3223" i="121"/>
  <c r="Q3223" i="121"/>
  <c r="L3223" i="121"/>
  <c r="N3223" i="121"/>
  <c r="M3223" i="121"/>
  <c r="L3180" i="121"/>
  <c r="Q3180" i="121"/>
  <c r="Q2991" i="121"/>
  <c r="M2991" i="121"/>
  <c r="O2991" i="121"/>
  <c r="N2991" i="121"/>
  <c r="P4054" i="121"/>
  <c r="Q4053" i="121"/>
  <c r="R4052" i="121"/>
  <c r="P4046" i="121"/>
  <c r="Q4045" i="121"/>
  <c r="R4044" i="121"/>
  <c r="P4038" i="121"/>
  <c r="Q4037" i="121"/>
  <c r="R4036" i="121"/>
  <c r="P4030" i="121"/>
  <c r="Q4029" i="121"/>
  <c r="Q3965" i="121"/>
  <c r="R3964" i="121"/>
  <c r="Q3957" i="121"/>
  <c r="R3956" i="121"/>
  <c r="R3748" i="121"/>
  <c r="R3740" i="121"/>
  <c r="R3732" i="121"/>
  <c r="Q3725" i="121"/>
  <c r="R3724" i="121"/>
  <c r="M3697" i="121"/>
  <c r="M3689" i="121"/>
  <c r="M3681" i="121"/>
  <c r="L3677" i="121"/>
  <c r="L3668" i="121"/>
  <c r="M3668" i="121"/>
  <c r="N3667" i="121"/>
  <c r="O3666" i="121"/>
  <c r="P3665" i="121"/>
  <c r="Q3664" i="121"/>
  <c r="P3657" i="121"/>
  <c r="R3657" i="121"/>
  <c r="N3651" i="121"/>
  <c r="P3651" i="121"/>
  <c r="P3642" i="121"/>
  <c r="L3633" i="121"/>
  <c r="P3630" i="121"/>
  <c r="S3630" i="121"/>
  <c r="M3630" i="121"/>
  <c r="O3630" i="121"/>
  <c r="R3620" i="121"/>
  <c r="M3620" i="121"/>
  <c r="N3620" i="121"/>
  <c r="O3620" i="121"/>
  <c r="Q3620" i="121"/>
  <c r="Q3617" i="121"/>
  <c r="L3617" i="121"/>
  <c r="O3615" i="121"/>
  <c r="S3615" i="121"/>
  <c r="L3615" i="121"/>
  <c r="N3615" i="121"/>
  <c r="P3601" i="121"/>
  <c r="L3598" i="121"/>
  <c r="P3596" i="121"/>
  <c r="O3594" i="121"/>
  <c r="S3587" i="121"/>
  <c r="N3587" i="121"/>
  <c r="O3587" i="121"/>
  <c r="P3587" i="121"/>
  <c r="R3587" i="121"/>
  <c r="P3582" i="121"/>
  <c r="M3581" i="121"/>
  <c r="R3575" i="121"/>
  <c r="L3570" i="121"/>
  <c r="P3570" i="121"/>
  <c r="S3570" i="121"/>
  <c r="N3568" i="121"/>
  <c r="Q3568" i="121"/>
  <c r="R3568" i="121"/>
  <c r="S3568" i="121"/>
  <c r="M3568" i="121"/>
  <c r="Q3565" i="121"/>
  <c r="M3563" i="121"/>
  <c r="L3556" i="121"/>
  <c r="R3556" i="121"/>
  <c r="M3556" i="121"/>
  <c r="N3556" i="121"/>
  <c r="O3556" i="121"/>
  <c r="Q3556" i="121"/>
  <c r="M3553" i="121"/>
  <c r="Q3553" i="121"/>
  <c r="L3553" i="121"/>
  <c r="P3551" i="121"/>
  <c r="O3551" i="121"/>
  <c r="S3551" i="121"/>
  <c r="L3551" i="121"/>
  <c r="N3551" i="121"/>
  <c r="P3537" i="121"/>
  <c r="L3534" i="121"/>
  <c r="P3532" i="121"/>
  <c r="O3530" i="121"/>
  <c r="M3529" i="121"/>
  <c r="O3529" i="121"/>
  <c r="Q3529" i="121"/>
  <c r="L3529" i="121"/>
  <c r="S3525" i="121"/>
  <c r="M3525" i="121"/>
  <c r="S3523" i="121"/>
  <c r="M3523" i="121"/>
  <c r="N3523" i="121"/>
  <c r="O3523" i="121"/>
  <c r="P3523" i="121"/>
  <c r="R3523" i="121"/>
  <c r="O3519" i="121"/>
  <c r="Q3519" i="121"/>
  <c r="S3519" i="121"/>
  <c r="L3519" i="121"/>
  <c r="N3519" i="121"/>
  <c r="Q3501" i="121"/>
  <c r="O3498" i="121"/>
  <c r="M3497" i="121"/>
  <c r="O3497" i="121"/>
  <c r="Q3497" i="121"/>
  <c r="L3497" i="121"/>
  <c r="S3493" i="121"/>
  <c r="M3493" i="121"/>
  <c r="S3491" i="121"/>
  <c r="M3491" i="121"/>
  <c r="N3491" i="121"/>
  <c r="O3491" i="121"/>
  <c r="P3491" i="121"/>
  <c r="R3491" i="121"/>
  <c r="O3487" i="121"/>
  <c r="Q3487" i="121"/>
  <c r="S3487" i="121"/>
  <c r="L3487" i="121"/>
  <c r="N3487" i="121"/>
  <c r="P3473" i="121"/>
  <c r="Q3469" i="121"/>
  <c r="O3466" i="121"/>
  <c r="M3465" i="121"/>
  <c r="O3465" i="121"/>
  <c r="Q3465" i="121"/>
  <c r="R3465" i="121"/>
  <c r="L3465" i="121"/>
  <c r="S3461" i="121"/>
  <c r="M3461" i="121"/>
  <c r="S3459" i="121"/>
  <c r="M3459" i="121"/>
  <c r="N3459" i="121"/>
  <c r="O3459" i="121"/>
  <c r="P3459" i="121"/>
  <c r="R3459" i="121"/>
  <c r="Q3455" i="121"/>
  <c r="S3455" i="121"/>
  <c r="L3455" i="121"/>
  <c r="O3448" i="121"/>
  <c r="O3434" i="121"/>
  <c r="O3433" i="121"/>
  <c r="Q3433" i="121"/>
  <c r="R3433" i="121"/>
  <c r="L3433" i="121"/>
  <c r="S3429" i="121"/>
  <c r="M3429" i="121"/>
  <c r="S3427" i="121"/>
  <c r="M3427" i="121"/>
  <c r="N3427" i="121"/>
  <c r="O3427" i="121"/>
  <c r="P3427" i="121"/>
  <c r="R3427" i="121"/>
  <c r="Q3423" i="121"/>
  <c r="S3423" i="121"/>
  <c r="L3423" i="121"/>
  <c r="M3409" i="121"/>
  <c r="Q3405" i="121"/>
  <c r="O3402" i="121"/>
  <c r="O3401" i="121"/>
  <c r="Q3401" i="121"/>
  <c r="R3401" i="121"/>
  <c r="L3401" i="121"/>
  <c r="S3397" i="121"/>
  <c r="M3397" i="121"/>
  <c r="S3395" i="121"/>
  <c r="M3395" i="121"/>
  <c r="N3395" i="121"/>
  <c r="O3395" i="121"/>
  <c r="P3395" i="121"/>
  <c r="R3395" i="121"/>
  <c r="Q3391" i="121"/>
  <c r="S3391" i="121"/>
  <c r="L3391" i="121"/>
  <c r="Q3373" i="121"/>
  <c r="O3370" i="121"/>
  <c r="O3369" i="121"/>
  <c r="Q3369" i="121"/>
  <c r="R3369" i="121"/>
  <c r="L3369" i="121"/>
  <c r="S3365" i="121"/>
  <c r="M3365" i="121"/>
  <c r="S3363" i="121"/>
  <c r="M3363" i="121"/>
  <c r="N3363" i="121"/>
  <c r="O3363" i="121"/>
  <c r="P3363" i="121"/>
  <c r="R3363" i="121"/>
  <c r="Q3359" i="121"/>
  <c r="S3359" i="121"/>
  <c r="L3359" i="121"/>
  <c r="O3352" i="121"/>
  <c r="Q3341" i="121"/>
  <c r="O3337" i="121"/>
  <c r="Q3337" i="121"/>
  <c r="R3337" i="121"/>
  <c r="L3337" i="121"/>
  <c r="S3333" i="121"/>
  <c r="M3333" i="121"/>
  <c r="S3331" i="121"/>
  <c r="M3331" i="121"/>
  <c r="N3331" i="121"/>
  <c r="O3331" i="121"/>
  <c r="P3331" i="121"/>
  <c r="R3331" i="121"/>
  <c r="Q3327" i="121"/>
  <c r="L3327" i="121"/>
  <c r="Q3309" i="121"/>
  <c r="O3306" i="121"/>
  <c r="O3305" i="121"/>
  <c r="R3305" i="121"/>
  <c r="L3305" i="121"/>
  <c r="L3302" i="121"/>
  <c r="S3301" i="121"/>
  <c r="N3301" i="121"/>
  <c r="S3299" i="121"/>
  <c r="M3299" i="121"/>
  <c r="N3299" i="121"/>
  <c r="O3299" i="121"/>
  <c r="P3299" i="121"/>
  <c r="R3299" i="121"/>
  <c r="Q3295" i="121"/>
  <c r="L3295" i="121"/>
  <c r="O3288" i="121"/>
  <c r="M3265" i="121"/>
  <c r="O3258" i="121"/>
  <c r="S3251" i="121"/>
  <c r="L3250" i="121"/>
  <c r="R3244" i="121"/>
  <c r="P3230" i="121"/>
  <c r="Q3229" i="121"/>
  <c r="O3223" i="121"/>
  <c r="L3222" i="121"/>
  <c r="M3221" i="121"/>
  <c r="N3216" i="121"/>
  <c r="O3216" i="121"/>
  <c r="P3216" i="121"/>
  <c r="Q3216" i="121"/>
  <c r="R3216" i="121"/>
  <c r="S3216" i="121"/>
  <c r="M3216" i="121"/>
  <c r="P3215" i="121"/>
  <c r="Q3215" i="121"/>
  <c r="L3215" i="121"/>
  <c r="N3215" i="121"/>
  <c r="Q3214" i="121"/>
  <c r="R3214" i="121"/>
  <c r="M3214" i="121"/>
  <c r="O3214" i="121"/>
  <c r="R3213" i="121"/>
  <c r="S3213" i="121"/>
  <c r="N3213" i="121"/>
  <c r="P3213" i="121"/>
  <c r="S3203" i="121"/>
  <c r="P3202" i="121"/>
  <c r="N3202" i="121"/>
  <c r="O3202" i="121"/>
  <c r="Q3202" i="121"/>
  <c r="M3202" i="121"/>
  <c r="R3195" i="121"/>
  <c r="O3194" i="121"/>
  <c r="S3194" i="121"/>
  <c r="Q3189" i="121"/>
  <c r="M3188" i="121"/>
  <c r="O3188" i="121"/>
  <c r="R3188" i="121"/>
  <c r="O3186" i="121"/>
  <c r="L3185" i="121"/>
  <c r="M3182" i="121"/>
  <c r="Q3182" i="121"/>
  <c r="M3179" i="121"/>
  <c r="M3115" i="121"/>
  <c r="Q3115" i="121"/>
  <c r="S3115" i="121"/>
  <c r="R3115" i="121"/>
  <c r="O3053" i="121"/>
  <c r="Q3053" i="121"/>
  <c r="P3053" i="121"/>
  <c r="S2989" i="121"/>
  <c r="O2989" i="121"/>
  <c r="Q2989" i="121"/>
  <c r="P2989" i="121"/>
  <c r="R2926" i="121"/>
  <c r="N2926" i="121"/>
  <c r="P2926" i="121"/>
  <c r="O2926" i="121"/>
  <c r="L2858" i="121"/>
  <c r="S2858" i="121"/>
  <c r="P4077" i="121"/>
  <c r="Q4076" i="121"/>
  <c r="S4074" i="121"/>
  <c r="L4073" i="121"/>
  <c r="O4070" i="121"/>
  <c r="S4066" i="121"/>
  <c r="L4065" i="121"/>
  <c r="O4062" i="121"/>
  <c r="O4054" i="121"/>
  <c r="P4053" i="121"/>
  <c r="O4046" i="121"/>
  <c r="P4045" i="121"/>
  <c r="S4042" i="121"/>
  <c r="O4038" i="121"/>
  <c r="P4037" i="121"/>
  <c r="S4034" i="121"/>
  <c r="L4033" i="121"/>
  <c r="O4030" i="121"/>
  <c r="P4029" i="121"/>
  <c r="Q4028" i="121"/>
  <c r="S4026" i="121"/>
  <c r="L4025" i="121"/>
  <c r="O4022" i="121"/>
  <c r="P4021" i="121"/>
  <c r="Q4020" i="121"/>
  <c r="P4013" i="121"/>
  <c r="L4001" i="121"/>
  <c r="P3997" i="121"/>
  <c r="Q3996" i="121"/>
  <c r="S3994" i="121"/>
  <c r="L3993" i="121"/>
  <c r="O3990" i="121"/>
  <c r="P3989" i="121"/>
  <c r="Q3988" i="121"/>
  <c r="S3986" i="121"/>
  <c r="L3985" i="121"/>
  <c r="P3981" i="121"/>
  <c r="Q3980" i="121"/>
  <c r="S3978" i="121"/>
  <c r="L3977" i="121"/>
  <c r="P3973" i="121"/>
  <c r="Q3972" i="121"/>
  <c r="P3965" i="121"/>
  <c r="Q3964" i="121"/>
  <c r="S3962" i="121"/>
  <c r="L3961" i="121"/>
  <c r="P3957" i="121"/>
  <c r="Q3956" i="121"/>
  <c r="S3954" i="121"/>
  <c r="L3953" i="121"/>
  <c r="P3949" i="121"/>
  <c r="Q3948" i="121"/>
  <c r="S3946" i="121"/>
  <c r="L3945" i="121"/>
  <c r="P3941" i="121"/>
  <c r="Q3940" i="121"/>
  <c r="S3938" i="121"/>
  <c r="L3937" i="121"/>
  <c r="P3933" i="121"/>
  <c r="Q3932" i="121"/>
  <c r="S3930" i="121"/>
  <c r="L3929" i="121"/>
  <c r="P3925" i="121"/>
  <c r="Q3924" i="121"/>
  <c r="S3922" i="121"/>
  <c r="L3921" i="121"/>
  <c r="P3917" i="121"/>
  <c r="Q3916" i="121"/>
  <c r="S3914" i="121"/>
  <c r="L3913" i="121"/>
  <c r="P3909" i="121"/>
  <c r="Q3908" i="121"/>
  <c r="S3906" i="121"/>
  <c r="L3905" i="121"/>
  <c r="P3901" i="121"/>
  <c r="Q3900" i="121"/>
  <c r="S3898" i="121"/>
  <c r="L3897" i="121"/>
  <c r="P3893" i="121"/>
  <c r="Q3892" i="121"/>
  <c r="S3890" i="121"/>
  <c r="L3889" i="121"/>
  <c r="P3885" i="121"/>
  <c r="Q3884" i="121"/>
  <c r="S3882" i="121"/>
  <c r="L3881" i="121"/>
  <c r="P3877" i="121"/>
  <c r="Q3876" i="121"/>
  <c r="S3874" i="121"/>
  <c r="L3873" i="121"/>
  <c r="P3869" i="121"/>
  <c r="Q3868" i="121"/>
  <c r="S3866" i="121"/>
  <c r="L3865" i="121"/>
  <c r="P3861" i="121"/>
  <c r="Q3860" i="121"/>
  <c r="S3858" i="121"/>
  <c r="L3857" i="121"/>
  <c r="P3853" i="121"/>
  <c r="Q3852" i="121"/>
  <c r="S3850" i="121"/>
  <c r="L3849" i="121"/>
  <c r="P3845" i="121"/>
  <c r="Q3844" i="121"/>
  <c r="S3842" i="121"/>
  <c r="L3841" i="121"/>
  <c r="P3837" i="121"/>
  <c r="Q3836" i="121"/>
  <c r="S3834" i="121"/>
  <c r="L3833" i="121"/>
  <c r="P3829" i="121"/>
  <c r="Q3828" i="121"/>
  <c r="S3826" i="121"/>
  <c r="L3825" i="121"/>
  <c r="P3821" i="121"/>
  <c r="Q3820" i="121"/>
  <c r="S3818" i="121"/>
  <c r="L3817" i="121"/>
  <c r="P3813" i="121"/>
  <c r="Q3812" i="121"/>
  <c r="S3810" i="121"/>
  <c r="L3809" i="121"/>
  <c r="P3805" i="121"/>
  <c r="Q3804" i="121"/>
  <c r="S3802" i="121"/>
  <c r="L3801" i="121"/>
  <c r="P3797" i="121"/>
  <c r="Q3796" i="121"/>
  <c r="S3794" i="121"/>
  <c r="L3793" i="121"/>
  <c r="P3789" i="121"/>
  <c r="Q3788" i="121"/>
  <c r="S3786" i="121"/>
  <c r="L3785" i="121"/>
  <c r="P3781" i="121"/>
  <c r="Q3780" i="121"/>
  <c r="S3778" i="121"/>
  <c r="L3777" i="121"/>
  <c r="P3773" i="121"/>
  <c r="Q3772" i="121"/>
  <c r="S3770" i="121"/>
  <c r="L3769" i="121"/>
  <c r="P3765" i="121"/>
  <c r="Q3764" i="121"/>
  <c r="S3762" i="121"/>
  <c r="L3761" i="121"/>
  <c r="P3757" i="121"/>
  <c r="Q3756" i="121"/>
  <c r="S3754" i="121"/>
  <c r="P3749" i="121"/>
  <c r="Q3748" i="121"/>
  <c r="S3746" i="121"/>
  <c r="P3741" i="121"/>
  <c r="Q3740" i="121"/>
  <c r="S3738" i="121"/>
  <c r="P3733" i="121"/>
  <c r="Q3732" i="121"/>
  <c r="P3725" i="121"/>
  <c r="M3676" i="121"/>
  <c r="N3675" i="121"/>
  <c r="O3674" i="121"/>
  <c r="P3673" i="121"/>
  <c r="Q3672" i="121"/>
  <c r="R3671" i="121"/>
  <c r="S3670" i="121"/>
  <c r="O3658" i="121"/>
  <c r="Q3658" i="121"/>
  <c r="L3653" i="121"/>
  <c r="N3653" i="121"/>
  <c r="M3652" i="121"/>
  <c r="O3652" i="121"/>
  <c r="L3642" i="121"/>
  <c r="S3642" i="121"/>
  <c r="R3628" i="121"/>
  <c r="M3628" i="121"/>
  <c r="O3628" i="121"/>
  <c r="Q3628" i="121"/>
  <c r="L3626" i="121"/>
  <c r="S3626" i="121"/>
  <c r="P3622" i="121"/>
  <c r="R3615" i="121"/>
  <c r="L3610" i="121"/>
  <c r="P3610" i="121"/>
  <c r="S3610" i="121"/>
  <c r="N3608" i="121"/>
  <c r="Q3608" i="121"/>
  <c r="R3608" i="121"/>
  <c r="S3608" i="121"/>
  <c r="M3608" i="121"/>
  <c r="Q3605" i="121"/>
  <c r="R3596" i="121"/>
  <c r="M3596" i="121"/>
  <c r="N3596" i="121"/>
  <c r="O3596" i="121"/>
  <c r="Q3596" i="121"/>
  <c r="M3593" i="121"/>
  <c r="Q3593" i="121"/>
  <c r="L3593" i="121"/>
  <c r="O3591" i="121"/>
  <c r="S3591" i="121"/>
  <c r="L3591" i="121"/>
  <c r="N3591" i="121"/>
  <c r="S3581" i="121"/>
  <c r="P3577" i="121"/>
  <c r="R3574" i="121"/>
  <c r="L3574" i="121"/>
  <c r="M3570" i="121"/>
  <c r="O3570" i="121"/>
  <c r="S3563" i="121"/>
  <c r="N3563" i="121"/>
  <c r="O3563" i="121"/>
  <c r="P3563" i="121"/>
  <c r="R3563" i="121"/>
  <c r="P3558" i="121"/>
  <c r="M3557" i="121"/>
  <c r="R3551" i="121"/>
  <c r="L3546" i="121"/>
  <c r="P3546" i="121"/>
  <c r="S3546" i="121"/>
  <c r="N3544" i="121"/>
  <c r="Q3544" i="121"/>
  <c r="R3544" i="121"/>
  <c r="S3544" i="121"/>
  <c r="M3544" i="121"/>
  <c r="Q3541" i="121"/>
  <c r="R3532" i="121"/>
  <c r="M3532" i="121"/>
  <c r="N3532" i="121"/>
  <c r="O3532" i="121"/>
  <c r="Q3532" i="121"/>
  <c r="P3526" i="121"/>
  <c r="L3522" i="121"/>
  <c r="N3522" i="121"/>
  <c r="P3522" i="121"/>
  <c r="S3522" i="121"/>
  <c r="R3518" i="121"/>
  <c r="L3518" i="121"/>
  <c r="N3512" i="121"/>
  <c r="P3512" i="121"/>
  <c r="Q3512" i="121"/>
  <c r="R3512" i="121"/>
  <c r="S3512" i="121"/>
  <c r="M3512" i="121"/>
  <c r="R3508" i="121"/>
  <c r="P3494" i="121"/>
  <c r="L3490" i="121"/>
  <c r="N3490" i="121"/>
  <c r="P3490" i="121"/>
  <c r="S3490" i="121"/>
  <c r="R3486" i="121"/>
  <c r="L3486" i="121"/>
  <c r="N3480" i="121"/>
  <c r="P3480" i="121"/>
  <c r="Q3480" i="121"/>
  <c r="R3480" i="121"/>
  <c r="S3480" i="121"/>
  <c r="M3480" i="121"/>
  <c r="R3476" i="121"/>
  <c r="P3462" i="121"/>
  <c r="L3460" i="121"/>
  <c r="L3458" i="121"/>
  <c r="N3458" i="121"/>
  <c r="P3458" i="121"/>
  <c r="Q3458" i="121"/>
  <c r="S3458" i="121"/>
  <c r="R3454" i="121"/>
  <c r="L3454" i="121"/>
  <c r="N3448" i="121"/>
  <c r="P3448" i="121"/>
  <c r="Q3448" i="121"/>
  <c r="R3448" i="121"/>
  <c r="S3448" i="121"/>
  <c r="M3448" i="121"/>
  <c r="R3444" i="121"/>
  <c r="P3430" i="121"/>
  <c r="L3426" i="121"/>
  <c r="N3426" i="121"/>
  <c r="P3426" i="121"/>
  <c r="Q3426" i="121"/>
  <c r="S3426" i="121"/>
  <c r="R3422" i="121"/>
  <c r="L3422" i="121"/>
  <c r="N3416" i="121"/>
  <c r="P3416" i="121"/>
  <c r="Q3416" i="121"/>
  <c r="R3416" i="121"/>
  <c r="S3416" i="121"/>
  <c r="M3416" i="121"/>
  <c r="R3412" i="121"/>
  <c r="P3398" i="121"/>
  <c r="L3394" i="121"/>
  <c r="N3394" i="121"/>
  <c r="P3394" i="121"/>
  <c r="Q3394" i="121"/>
  <c r="S3394" i="121"/>
  <c r="R3390" i="121"/>
  <c r="L3390" i="121"/>
  <c r="N3384" i="121"/>
  <c r="P3384" i="121"/>
  <c r="Q3384" i="121"/>
  <c r="R3384" i="121"/>
  <c r="S3384" i="121"/>
  <c r="M3384" i="121"/>
  <c r="R3380" i="121"/>
  <c r="P3366" i="121"/>
  <c r="L3362" i="121"/>
  <c r="N3362" i="121"/>
  <c r="P3362" i="121"/>
  <c r="Q3362" i="121"/>
  <c r="S3362" i="121"/>
  <c r="M3359" i="121"/>
  <c r="O3359" i="121"/>
  <c r="R3358" i="121"/>
  <c r="L3358" i="121"/>
  <c r="N3352" i="121"/>
  <c r="P3352" i="121"/>
  <c r="Q3352" i="121"/>
  <c r="R3352" i="121"/>
  <c r="S3352" i="121"/>
  <c r="M3352" i="121"/>
  <c r="R3348" i="121"/>
  <c r="P3334" i="121"/>
  <c r="L3330" i="121"/>
  <c r="N3330" i="121"/>
  <c r="P3330" i="121"/>
  <c r="Q3330" i="121"/>
  <c r="S3330" i="121"/>
  <c r="R3326" i="121"/>
  <c r="M3326" i="121"/>
  <c r="N3320" i="121"/>
  <c r="P3320" i="121"/>
  <c r="Q3320" i="121"/>
  <c r="R3320" i="121"/>
  <c r="S3320" i="121"/>
  <c r="M3320" i="121"/>
  <c r="R3316" i="121"/>
  <c r="P3302" i="121"/>
  <c r="L3298" i="121"/>
  <c r="N3298" i="121"/>
  <c r="P3298" i="121"/>
  <c r="Q3298" i="121"/>
  <c r="S3298" i="121"/>
  <c r="R3294" i="121"/>
  <c r="M3294" i="121"/>
  <c r="N3288" i="121"/>
  <c r="P3288" i="121"/>
  <c r="Q3288" i="121"/>
  <c r="R3288" i="121"/>
  <c r="S3288" i="121"/>
  <c r="M3288" i="121"/>
  <c r="R3284" i="121"/>
  <c r="N3272" i="121"/>
  <c r="O3272" i="121"/>
  <c r="P3272" i="121"/>
  <c r="Q3272" i="121"/>
  <c r="R3272" i="121"/>
  <c r="S3272" i="121"/>
  <c r="M3272" i="121"/>
  <c r="P3271" i="121"/>
  <c r="Q3271" i="121"/>
  <c r="L3271" i="121"/>
  <c r="Q3270" i="121"/>
  <c r="R3270" i="121"/>
  <c r="M3270" i="121"/>
  <c r="R3269" i="121"/>
  <c r="S3269" i="121"/>
  <c r="N3269" i="121"/>
  <c r="S3268" i="121"/>
  <c r="L3268" i="121"/>
  <c r="M3257" i="121"/>
  <c r="R3250" i="121"/>
  <c r="O3250" i="121"/>
  <c r="L3242" i="121"/>
  <c r="R3236" i="121"/>
  <c r="P3222" i="121"/>
  <c r="Q3221" i="121"/>
  <c r="M3215" i="121"/>
  <c r="O3215" i="121"/>
  <c r="P3214" i="121"/>
  <c r="Q3213" i="121"/>
  <c r="N3208" i="121"/>
  <c r="O3208" i="121"/>
  <c r="P3208" i="121"/>
  <c r="Q3208" i="121"/>
  <c r="R3208" i="121"/>
  <c r="S3208" i="121"/>
  <c r="M3208" i="121"/>
  <c r="P3207" i="121"/>
  <c r="Q3207" i="121"/>
  <c r="L3207" i="121"/>
  <c r="N3207" i="121"/>
  <c r="R3203" i="121"/>
  <c r="Q3201" i="121"/>
  <c r="N3201" i="121"/>
  <c r="O3201" i="121"/>
  <c r="P3201" i="121"/>
  <c r="M3201" i="121"/>
  <c r="Q3195" i="121"/>
  <c r="O3193" i="121"/>
  <c r="S3193" i="121"/>
  <c r="P3189" i="121"/>
  <c r="N3187" i="121"/>
  <c r="R3187" i="121"/>
  <c r="N3185" i="121"/>
  <c r="L3181" i="121"/>
  <c r="Q3181" i="121"/>
  <c r="M3178" i="121"/>
  <c r="M3152" i="121"/>
  <c r="M3147" i="121"/>
  <c r="R3147" i="121"/>
  <c r="S3147" i="121"/>
  <c r="Q3141" i="121"/>
  <c r="Q3135" i="121"/>
  <c r="M3135" i="121"/>
  <c r="N3135" i="121"/>
  <c r="O3135" i="121"/>
  <c r="L3116" i="121"/>
  <c r="P3116" i="121"/>
  <c r="R3116" i="121"/>
  <c r="Q3116" i="121"/>
  <c r="N3054" i="121"/>
  <c r="P3054" i="121"/>
  <c r="O3054" i="121"/>
  <c r="R2990" i="121"/>
  <c r="N2990" i="121"/>
  <c r="P2990" i="121"/>
  <c r="O2990" i="121"/>
  <c r="Q2927" i="121"/>
  <c r="M2927" i="121"/>
  <c r="O2927" i="121"/>
  <c r="N2927" i="121"/>
  <c r="M2859" i="121"/>
  <c r="S2859" i="121"/>
  <c r="R2859" i="121"/>
  <c r="N2661" i="121"/>
  <c r="O2661" i="121"/>
  <c r="P2661" i="121"/>
  <c r="Q2661" i="121"/>
  <c r="R2661" i="121"/>
  <c r="M2661" i="121"/>
  <c r="S2661" i="121"/>
  <c r="O4076" i="121"/>
  <c r="Q4074" i="121"/>
  <c r="R4073" i="121"/>
  <c r="M4070" i="121"/>
  <c r="N4069" i="121"/>
  <c r="O4068" i="121"/>
  <c r="Q4066" i="121"/>
  <c r="R4065" i="121"/>
  <c r="M4062" i="121"/>
  <c r="N4061" i="121"/>
  <c r="O4060" i="121"/>
  <c r="M4054" i="121"/>
  <c r="O4052" i="121"/>
  <c r="M4046" i="121"/>
  <c r="O4044" i="121"/>
  <c r="M4038" i="121"/>
  <c r="N4037" i="121"/>
  <c r="O4036" i="121"/>
  <c r="Q4034" i="121"/>
  <c r="R4033" i="121"/>
  <c r="M4030" i="121"/>
  <c r="N4029" i="121"/>
  <c r="R4001" i="121"/>
  <c r="N3997" i="121"/>
  <c r="O3996" i="121"/>
  <c r="Q3994" i="121"/>
  <c r="R3993" i="121"/>
  <c r="N3989" i="121"/>
  <c r="O3988" i="121"/>
  <c r="Q3986" i="121"/>
  <c r="R3985" i="121"/>
  <c r="N3981" i="121"/>
  <c r="O3980" i="121"/>
  <c r="Q3978" i="121"/>
  <c r="R3977" i="121"/>
  <c r="N3973" i="121"/>
  <c r="O3972" i="121"/>
  <c r="Q3970" i="121"/>
  <c r="R3969" i="121"/>
  <c r="N3965" i="121"/>
  <c r="O3964" i="121"/>
  <c r="Q3962" i="121"/>
  <c r="R3961" i="121"/>
  <c r="N3957" i="121"/>
  <c r="O3956" i="121"/>
  <c r="Q3954" i="121"/>
  <c r="R3953" i="121"/>
  <c r="N3949" i="121"/>
  <c r="O3948" i="121"/>
  <c r="Q3946" i="121"/>
  <c r="R3945" i="121"/>
  <c r="N3941" i="121"/>
  <c r="O3940" i="121"/>
  <c r="Q3938" i="121"/>
  <c r="R3937" i="121"/>
  <c r="N3933" i="121"/>
  <c r="O3932" i="121"/>
  <c r="Q3930" i="121"/>
  <c r="R3929" i="121"/>
  <c r="N3925" i="121"/>
  <c r="O3924" i="121"/>
  <c r="Q3922" i="121"/>
  <c r="R3921" i="121"/>
  <c r="N3917" i="121"/>
  <c r="O3916" i="121"/>
  <c r="Q3914" i="121"/>
  <c r="R3913" i="121"/>
  <c r="N3909" i="121"/>
  <c r="O3908" i="121"/>
  <c r="Q3906" i="121"/>
  <c r="R3905" i="121"/>
  <c r="N3901" i="121"/>
  <c r="O3900" i="121"/>
  <c r="Q3898" i="121"/>
  <c r="R3897" i="121"/>
  <c r="N3893" i="121"/>
  <c r="O3892" i="121"/>
  <c r="Q3890" i="121"/>
  <c r="R3889" i="121"/>
  <c r="N3885" i="121"/>
  <c r="O3884" i="121"/>
  <c r="Q3882" i="121"/>
  <c r="R3881" i="121"/>
  <c r="N3877" i="121"/>
  <c r="O3876" i="121"/>
  <c r="Q3874" i="121"/>
  <c r="R3873" i="121"/>
  <c r="N3869" i="121"/>
  <c r="O3868" i="121"/>
  <c r="Q3866" i="121"/>
  <c r="R3865" i="121"/>
  <c r="N3861" i="121"/>
  <c r="O3860" i="121"/>
  <c r="Q3858" i="121"/>
  <c r="R3857" i="121"/>
  <c r="N3853" i="121"/>
  <c r="O3852" i="121"/>
  <c r="Q3850" i="121"/>
  <c r="R3849" i="121"/>
  <c r="N3845" i="121"/>
  <c r="O3844" i="121"/>
  <c r="Q3842" i="121"/>
  <c r="R3841" i="121"/>
  <c r="N3837" i="121"/>
  <c r="O3836" i="121"/>
  <c r="Q3834" i="121"/>
  <c r="R3833" i="121"/>
  <c r="N3829" i="121"/>
  <c r="O3828" i="121"/>
  <c r="Q3826" i="121"/>
  <c r="R3825" i="121"/>
  <c r="N3821" i="121"/>
  <c r="O3820" i="121"/>
  <c r="Q3818" i="121"/>
  <c r="R3817" i="121"/>
  <c r="N3813" i="121"/>
  <c r="O3812" i="121"/>
  <c r="Q3810" i="121"/>
  <c r="R3809" i="121"/>
  <c r="N3805" i="121"/>
  <c r="O3804" i="121"/>
  <c r="Q3802" i="121"/>
  <c r="R3801" i="121"/>
  <c r="N3797" i="121"/>
  <c r="O3796" i="121"/>
  <c r="Q3794" i="121"/>
  <c r="R3793" i="121"/>
  <c r="N3789" i="121"/>
  <c r="O3788" i="121"/>
  <c r="Q3786" i="121"/>
  <c r="R3785" i="121"/>
  <c r="N3781" i="121"/>
  <c r="O3780" i="121"/>
  <c r="Q3778" i="121"/>
  <c r="R3777" i="121"/>
  <c r="N3773" i="121"/>
  <c r="O3772" i="121"/>
  <c r="Q3770" i="121"/>
  <c r="R3769" i="121"/>
  <c r="N3765" i="121"/>
  <c r="O3764" i="121"/>
  <c r="Q3762" i="121"/>
  <c r="R3761" i="121"/>
  <c r="N3757" i="121"/>
  <c r="O3756" i="121"/>
  <c r="Q3754" i="121"/>
  <c r="R3753" i="121"/>
  <c r="N3749" i="121"/>
  <c r="O3748" i="121"/>
  <c r="Q3746" i="121"/>
  <c r="R3745" i="121"/>
  <c r="N3741" i="121"/>
  <c r="O3740" i="121"/>
  <c r="Q3738" i="121"/>
  <c r="R3737" i="121"/>
  <c r="N3733" i="121"/>
  <c r="O3732" i="121"/>
  <c r="Q3730" i="121"/>
  <c r="R3729" i="121"/>
  <c r="N3725" i="121"/>
  <c r="O3724" i="121"/>
  <c r="Q3722" i="121"/>
  <c r="R3721" i="121"/>
  <c r="N3717" i="121"/>
  <c r="O3716" i="121"/>
  <c r="Q3714" i="121"/>
  <c r="R3713" i="121"/>
  <c r="N3709" i="121"/>
  <c r="O3708" i="121"/>
  <c r="Q3706" i="121"/>
  <c r="R3705" i="121"/>
  <c r="N3701" i="121"/>
  <c r="O3700" i="121"/>
  <c r="Q3698" i="121"/>
  <c r="R3697" i="121"/>
  <c r="N3693" i="121"/>
  <c r="O3692" i="121"/>
  <c r="Q3690" i="121"/>
  <c r="R3689" i="121"/>
  <c r="N3685" i="121"/>
  <c r="O3684" i="121"/>
  <c r="Q3682" i="121"/>
  <c r="R3681" i="121"/>
  <c r="R3670" i="121"/>
  <c r="O3661" i="121"/>
  <c r="L3661" i="121"/>
  <c r="N3661" i="121"/>
  <c r="L3660" i="121"/>
  <c r="M3660" i="121"/>
  <c r="O3660" i="121"/>
  <c r="O3649" i="121"/>
  <c r="N3648" i="121"/>
  <c r="R3647" i="121"/>
  <c r="N3640" i="121"/>
  <c r="Q3640" i="121"/>
  <c r="S3640" i="121"/>
  <c r="M3640" i="121"/>
  <c r="P3636" i="121"/>
  <c r="R3631" i="121"/>
  <c r="Q3629" i="121"/>
  <c r="L3629" i="121"/>
  <c r="N3629" i="121"/>
  <c r="P3629" i="121"/>
  <c r="Q3627" i="121"/>
  <c r="N3624" i="121"/>
  <c r="Q3624" i="121"/>
  <c r="S3624" i="121"/>
  <c r="M3624" i="121"/>
  <c r="Q3621" i="121"/>
  <c r="R3612" i="121"/>
  <c r="M3612" i="121"/>
  <c r="N3612" i="121"/>
  <c r="O3612" i="121"/>
  <c r="Q3612" i="121"/>
  <c r="Q3609" i="121"/>
  <c r="L3609" i="121"/>
  <c r="O3607" i="121"/>
  <c r="S3607" i="121"/>
  <c r="L3607" i="121"/>
  <c r="N3607" i="121"/>
  <c r="L3590" i="121"/>
  <c r="O3586" i="121"/>
  <c r="S3579" i="121"/>
  <c r="N3579" i="121"/>
  <c r="O3579" i="121"/>
  <c r="P3579" i="121"/>
  <c r="R3579" i="121"/>
  <c r="P3574" i="121"/>
  <c r="M3573" i="121"/>
  <c r="R3567" i="121"/>
  <c r="L3562" i="121"/>
  <c r="P3562" i="121"/>
  <c r="S3562" i="121"/>
  <c r="N3560" i="121"/>
  <c r="Q3560" i="121"/>
  <c r="R3560" i="121"/>
  <c r="S3560" i="121"/>
  <c r="M3560" i="121"/>
  <c r="R3557" i="121"/>
  <c r="Q3557" i="121"/>
  <c r="R3548" i="121"/>
  <c r="M3548" i="121"/>
  <c r="N3548" i="121"/>
  <c r="O3548" i="121"/>
  <c r="Q3548" i="121"/>
  <c r="M3545" i="121"/>
  <c r="Q3545" i="121"/>
  <c r="L3545" i="121"/>
  <c r="O3543" i="121"/>
  <c r="S3543" i="121"/>
  <c r="L3543" i="121"/>
  <c r="N3543" i="121"/>
  <c r="Q3531" i="121"/>
  <c r="O3525" i="121"/>
  <c r="P3518" i="121"/>
  <c r="L3516" i="121"/>
  <c r="R3514" i="121"/>
  <c r="L3514" i="121"/>
  <c r="N3514" i="121"/>
  <c r="P3514" i="121"/>
  <c r="S3514" i="121"/>
  <c r="R3511" i="121"/>
  <c r="R3510" i="121"/>
  <c r="L3510" i="121"/>
  <c r="N3504" i="121"/>
  <c r="P3504" i="121"/>
  <c r="Q3504" i="121"/>
  <c r="R3504" i="121"/>
  <c r="S3504" i="121"/>
  <c r="M3504" i="121"/>
  <c r="R3500" i="121"/>
  <c r="L3482" i="121"/>
  <c r="N3482" i="121"/>
  <c r="P3482" i="121"/>
  <c r="Q3482" i="121"/>
  <c r="S3482" i="121"/>
  <c r="R3479" i="121"/>
  <c r="R3478" i="121"/>
  <c r="L3478" i="121"/>
  <c r="N3472" i="121"/>
  <c r="P3472" i="121"/>
  <c r="Q3472" i="121"/>
  <c r="R3472" i="121"/>
  <c r="S3472" i="121"/>
  <c r="M3472" i="121"/>
  <c r="R3468" i="121"/>
  <c r="O3461" i="121"/>
  <c r="P3454" i="121"/>
  <c r="L3452" i="121"/>
  <c r="R3450" i="121"/>
  <c r="L3450" i="121"/>
  <c r="N3450" i="121"/>
  <c r="P3450" i="121"/>
  <c r="Q3450" i="121"/>
  <c r="S3450" i="121"/>
  <c r="O3447" i="121"/>
  <c r="R3446" i="121"/>
  <c r="L3446" i="121"/>
  <c r="N3440" i="121"/>
  <c r="P3440" i="121"/>
  <c r="Q3440" i="121"/>
  <c r="R3440" i="121"/>
  <c r="S3440" i="121"/>
  <c r="M3440" i="121"/>
  <c r="R3436" i="121"/>
  <c r="O3429" i="121"/>
  <c r="L3418" i="121"/>
  <c r="N3418" i="121"/>
  <c r="P3418" i="121"/>
  <c r="Q3418" i="121"/>
  <c r="S3418" i="121"/>
  <c r="O3415" i="121"/>
  <c r="R3414" i="121"/>
  <c r="L3414" i="121"/>
  <c r="N3408" i="121"/>
  <c r="P3408" i="121"/>
  <c r="Q3408" i="121"/>
  <c r="R3408" i="121"/>
  <c r="S3408" i="121"/>
  <c r="M3408" i="121"/>
  <c r="R3404" i="121"/>
  <c r="O3397" i="121"/>
  <c r="L3386" i="121"/>
  <c r="N3386" i="121"/>
  <c r="P3386" i="121"/>
  <c r="Q3386" i="121"/>
  <c r="S3386" i="121"/>
  <c r="O3383" i="121"/>
  <c r="R3382" i="121"/>
  <c r="L3382" i="121"/>
  <c r="N3376" i="121"/>
  <c r="P3376" i="121"/>
  <c r="Q3376" i="121"/>
  <c r="R3376" i="121"/>
  <c r="S3376" i="121"/>
  <c r="M3376" i="121"/>
  <c r="R3372" i="121"/>
  <c r="O3365" i="121"/>
  <c r="P3358" i="121"/>
  <c r="R3354" i="121"/>
  <c r="L3354" i="121"/>
  <c r="N3354" i="121"/>
  <c r="P3354" i="121"/>
  <c r="Q3354" i="121"/>
  <c r="S3354" i="121"/>
  <c r="O3351" i="121"/>
  <c r="R3350" i="121"/>
  <c r="L3350" i="121"/>
  <c r="N3344" i="121"/>
  <c r="P3344" i="121"/>
  <c r="Q3344" i="121"/>
  <c r="R3344" i="121"/>
  <c r="S3344" i="121"/>
  <c r="M3344" i="121"/>
  <c r="R3340" i="121"/>
  <c r="M3325" i="121"/>
  <c r="R3322" i="121"/>
  <c r="L3322" i="121"/>
  <c r="N3322" i="121"/>
  <c r="O3322" i="121"/>
  <c r="P3322" i="121"/>
  <c r="Q3322" i="121"/>
  <c r="S3322" i="121"/>
  <c r="O3319" i="121"/>
  <c r="R3318" i="121"/>
  <c r="M3318" i="121"/>
  <c r="N3312" i="121"/>
  <c r="P3312" i="121"/>
  <c r="Q3312" i="121"/>
  <c r="R3312" i="121"/>
  <c r="S3312" i="121"/>
  <c r="M3312" i="121"/>
  <c r="R3308" i="121"/>
  <c r="M3293" i="121"/>
  <c r="R3290" i="121"/>
  <c r="L3290" i="121"/>
  <c r="N3290" i="121"/>
  <c r="P3290" i="121"/>
  <c r="Q3290" i="121"/>
  <c r="S3290" i="121"/>
  <c r="O3287" i="121"/>
  <c r="R3286" i="121"/>
  <c r="M3286" i="121"/>
  <c r="N3280" i="121"/>
  <c r="P3280" i="121"/>
  <c r="Q3280" i="121"/>
  <c r="R3280" i="121"/>
  <c r="S3280" i="121"/>
  <c r="M3280" i="121"/>
  <c r="R3276" i="121"/>
  <c r="N3270" i="121"/>
  <c r="P3270" i="121"/>
  <c r="Q3269" i="121"/>
  <c r="O3263" i="121"/>
  <c r="L3262" i="121"/>
  <c r="M3261" i="121"/>
  <c r="N3256" i="121"/>
  <c r="O3256" i="121"/>
  <c r="P3256" i="121"/>
  <c r="Q3256" i="121"/>
  <c r="R3256" i="121"/>
  <c r="S3256" i="121"/>
  <c r="M3256" i="121"/>
  <c r="P3255" i="121"/>
  <c r="Q3255" i="121"/>
  <c r="L3255" i="121"/>
  <c r="Q3254" i="121"/>
  <c r="R3254" i="121"/>
  <c r="M3254" i="121"/>
  <c r="R3253" i="121"/>
  <c r="S3253" i="121"/>
  <c r="N3253" i="121"/>
  <c r="S3252" i="121"/>
  <c r="L3252" i="121"/>
  <c r="O3234" i="121"/>
  <c r="S3227" i="121"/>
  <c r="L3226" i="121"/>
  <c r="L3225" i="121"/>
  <c r="R3220" i="121"/>
  <c r="L3219" i="121"/>
  <c r="M3218" i="121"/>
  <c r="N3217" i="121"/>
  <c r="O3213" i="121"/>
  <c r="P3203" i="121"/>
  <c r="S3200" i="121"/>
  <c r="S3199" i="121"/>
  <c r="N3199" i="121"/>
  <c r="O3199" i="121"/>
  <c r="P3199" i="121"/>
  <c r="Q3199" i="121"/>
  <c r="R3199" i="121"/>
  <c r="M3199" i="121"/>
  <c r="L3189" i="121"/>
  <c r="Q3186" i="121"/>
  <c r="M3185" i="121"/>
  <c r="R3185" i="121"/>
  <c r="O3181" i="121"/>
  <c r="P3180" i="121"/>
  <c r="L3179" i="121"/>
  <c r="Q3179" i="121"/>
  <c r="Q3173" i="121"/>
  <c r="S3173" i="121"/>
  <c r="M3162" i="121"/>
  <c r="O3162" i="121"/>
  <c r="P3162" i="121"/>
  <c r="Q3162" i="121"/>
  <c r="N3162" i="121"/>
  <c r="O3153" i="121"/>
  <c r="R3118" i="121"/>
  <c r="N3118" i="121"/>
  <c r="P3118" i="121"/>
  <c r="O3118" i="121"/>
  <c r="L3056" i="121"/>
  <c r="N3056" i="121"/>
  <c r="M3056" i="121"/>
  <c r="P2992" i="121"/>
  <c r="L2992" i="121"/>
  <c r="N2992" i="121"/>
  <c r="M2992" i="121"/>
  <c r="N2929" i="121"/>
  <c r="O2929" i="121"/>
  <c r="P2929" i="121"/>
  <c r="Q2929" i="121"/>
  <c r="R2929" i="121"/>
  <c r="S2929" i="121"/>
  <c r="M2929" i="121"/>
  <c r="S2861" i="121"/>
  <c r="O2861" i="121"/>
  <c r="Q2861" i="121"/>
  <c r="P2861" i="121"/>
  <c r="R2798" i="121"/>
  <c r="N2798" i="121"/>
  <c r="P2798" i="121"/>
  <c r="O2798" i="121"/>
  <c r="M2771" i="121"/>
  <c r="O2771" i="121"/>
  <c r="N2771" i="121"/>
  <c r="L2716" i="121"/>
  <c r="O2716" i="121"/>
  <c r="M2716" i="121"/>
  <c r="O2709" i="121"/>
  <c r="P2709" i="121"/>
  <c r="Q2709" i="121"/>
  <c r="R2709" i="121"/>
  <c r="M2709" i="121"/>
  <c r="N2709" i="121"/>
  <c r="N2458" i="121"/>
  <c r="O2458" i="121"/>
  <c r="N3996" i="121"/>
  <c r="P3994" i="121"/>
  <c r="Q3993" i="121"/>
  <c r="M3989" i="121"/>
  <c r="P3986" i="121"/>
  <c r="S3983" i="121"/>
  <c r="L3982" i="121"/>
  <c r="M3981" i="121"/>
  <c r="P3978" i="121"/>
  <c r="M3973" i="121"/>
  <c r="P3970" i="121"/>
  <c r="Q3969" i="121"/>
  <c r="M3965" i="121"/>
  <c r="P3962" i="121"/>
  <c r="M3957" i="121"/>
  <c r="P3954" i="121"/>
  <c r="M3949" i="121"/>
  <c r="P3946" i="121"/>
  <c r="Q3945" i="121"/>
  <c r="M3941" i="121"/>
  <c r="P3938" i="121"/>
  <c r="Q3937" i="121"/>
  <c r="M3933" i="121"/>
  <c r="P3930" i="121"/>
  <c r="Q3929" i="121"/>
  <c r="M3925" i="121"/>
  <c r="P3922" i="121"/>
  <c r="M3917" i="121"/>
  <c r="P3914" i="121"/>
  <c r="M3909" i="121"/>
  <c r="P3906" i="121"/>
  <c r="M3901" i="121"/>
  <c r="P3898" i="121"/>
  <c r="M3893" i="121"/>
  <c r="P3890" i="121"/>
  <c r="Q3889" i="121"/>
  <c r="M3885" i="121"/>
  <c r="P3882" i="121"/>
  <c r="Q3881" i="121"/>
  <c r="M3877" i="121"/>
  <c r="P3874" i="121"/>
  <c r="M3869" i="121"/>
  <c r="P3866" i="121"/>
  <c r="M3861" i="121"/>
  <c r="P3858" i="121"/>
  <c r="M3853" i="121"/>
  <c r="P3850" i="121"/>
  <c r="M3845" i="121"/>
  <c r="P3842" i="121"/>
  <c r="M3837" i="121"/>
  <c r="P3834" i="121"/>
  <c r="M3829" i="121"/>
  <c r="P3826" i="121"/>
  <c r="M3821" i="121"/>
  <c r="P3818" i="121"/>
  <c r="M3813" i="121"/>
  <c r="P3810" i="121"/>
  <c r="M3805" i="121"/>
  <c r="P3802" i="121"/>
  <c r="M3797" i="121"/>
  <c r="P3794" i="121"/>
  <c r="M3789" i="121"/>
  <c r="P3786" i="121"/>
  <c r="M3781" i="121"/>
  <c r="P3778" i="121"/>
  <c r="M3773" i="121"/>
  <c r="P3770" i="121"/>
  <c r="M3765" i="121"/>
  <c r="P3762" i="121"/>
  <c r="N3748" i="121"/>
  <c r="N3740" i="121"/>
  <c r="M3717" i="121"/>
  <c r="P3714" i="121"/>
  <c r="Q3713" i="121"/>
  <c r="M3709" i="121"/>
  <c r="P3706" i="121"/>
  <c r="Q3697" i="121"/>
  <c r="Q3689" i="121"/>
  <c r="Q3681" i="121"/>
  <c r="R3677" i="121"/>
  <c r="R3676" i="121"/>
  <c r="R3675" i="121"/>
  <c r="R3674" i="121"/>
  <c r="R3673" i="121"/>
  <c r="Q3671" i="121"/>
  <c r="Q3670" i="121"/>
  <c r="P3663" i="121"/>
  <c r="O3662" i="121"/>
  <c r="L3655" i="121"/>
  <c r="S3654" i="121"/>
  <c r="M3654" i="121"/>
  <c r="O3643" i="121"/>
  <c r="Q3641" i="121"/>
  <c r="L3641" i="121"/>
  <c r="P3638" i="121"/>
  <c r="S3638" i="121"/>
  <c r="M3638" i="121"/>
  <c r="O3638" i="121"/>
  <c r="M3629" i="121"/>
  <c r="L3625" i="121"/>
  <c r="O3621" i="121"/>
  <c r="S3619" i="121"/>
  <c r="N3619" i="121"/>
  <c r="O3619" i="121"/>
  <c r="P3619" i="121"/>
  <c r="R3619" i="121"/>
  <c r="P3614" i="121"/>
  <c r="M3613" i="121"/>
  <c r="R3607" i="121"/>
  <c r="L3602" i="121"/>
  <c r="P3602" i="121"/>
  <c r="S3602" i="121"/>
  <c r="N3600" i="121"/>
  <c r="Q3600" i="121"/>
  <c r="R3600" i="121"/>
  <c r="S3600" i="121"/>
  <c r="M3600" i="121"/>
  <c r="Q3597" i="121"/>
  <c r="R3588" i="121"/>
  <c r="M3588" i="121"/>
  <c r="N3588" i="121"/>
  <c r="O3588" i="121"/>
  <c r="Q3588" i="121"/>
  <c r="M3585" i="121"/>
  <c r="Q3585" i="121"/>
  <c r="L3585" i="121"/>
  <c r="O3583" i="121"/>
  <c r="S3583" i="121"/>
  <c r="L3583" i="121"/>
  <c r="N3583" i="121"/>
  <c r="P3569" i="121"/>
  <c r="O3562" i="121"/>
  <c r="S3555" i="121"/>
  <c r="N3555" i="121"/>
  <c r="O3555" i="121"/>
  <c r="P3555" i="121"/>
  <c r="R3555" i="121"/>
  <c r="P3550" i="121"/>
  <c r="R3543" i="121"/>
  <c r="L3538" i="121"/>
  <c r="P3538" i="121"/>
  <c r="S3538" i="121"/>
  <c r="N3536" i="121"/>
  <c r="Q3536" i="121"/>
  <c r="R3536" i="121"/>
  <c r="S3536" i="121"/>
  <c r="M3536" i="121"/>
  <c r="Q3533" i="121"/>
  <c r="P3521" i="121"/>
  <c r="Q3517" i="121"/>
  <c r="O3514" i="121"/>
  <c r="M3513" i="121"/>
  <c r="O3513" i="121"/>
  <c r="Q3513" i="121"/>
  <c r="L3513" i="121"/>
  <c r="S3509" i="121"/>
  <c r="M3509" i="121"/>
  <c r="S3507" i="121"/>
  <c r="M3507" i="121"/>
  <c r="N3507" i="121"/>
  <c r="O3507" i="121"/>
  <c r="P3507" i="121"/>
  <c r="R3507" i="121"/>
  <c r="O3503" i="121"/>
  <c r="Q3503" i="121"/>
  <c r="S3503" i="121"/>
  <c r="L3503" i="121"/>
  <c r="N3503" i="121"/>
  <c r="P3489" i="121"/>
  <c r="Q3485" i="121"/>
  <c r="O3482" i="121"/>
  <c r="M3481" i="121"/>
  <c r="O3481" i="121"/>
  <c r="Q3481" i="121"/>
  <c r="R3481" i="121"/>
  <c r="L3481" i="121"/>
  <c r="S3477" i="121"/>
  <c r="M3477" i="121"/>
  <c r="S3475" i="121"/>
  <c r="M3475" i="121"/>
  <c r="N3475" i="121"/>
  <c r="O3475" i="121"/>
  <c r="P3475" i="121"/>
  <c r="R3475" i="121"/>
  <c r="Q3471" i="121"/>
  <c r="S3471" i="121"/>
  <c r="L3471" i="121"/>
  <c r="P3457" i="121"/>
  <c r="Q3453" i="121"/>
  <c r="O3450" i="121"/>
  <c r="O3449" i="121"/>
  <c r="Q3449" i="121"/>
  <c r="R3449" i="121"/>
  <c r="L3449" i="121"/>
  <c r="S3445" i="121"/>
  <c r="M3445" i="121"/>
  <c r="S3443" i="121"/>
  <c r="M3443" i="121"/>
  <c r="N3443" i="121"/>
  <c r="O3443" i="121"/>
  <c r="P3443" i="121"/>
  <c r="R3443" i="121"/>
  <c r="Q3439" i="121"/>
  <c r="S3439" i="121"/>
  <c r="L3439" i="121"/>
  <c r="M3425" i="121"/>
  <c r="Q3421" i="121"/>
  <c r="O3418" i="121"/>
  <c r="O3417" i="121"/>
  <c r="Q3417" i="121"/>
  <c r="R3417" i="121"/>
  <c r="L3417" i="121"/>
  <c r="S3413" i="121"/>
  <c r="M3413" i="121"/>
  <c r="S3411" i="121"/>
  <c r="M3411" i="121"/>
  <c r="N3411" i="121"/>
  <c r="O3411" i="121"/>
  <c r="P3411" i="121"/>
  <c r="R3411" i="121"/>
  <c r="Q3407" i="121"/>
  <c r="S3407" i="121"/>
  <c r="L3407" i="121"/>
  <c r="M3393" i="121"/>
  <c r="Q3389" i="121"/>
  <c r="O3386" i="121"/>
  <c r="O3385" i="121"/>
  <c r="Q3385" i="121"/>
  <c r="R3385" i="121"/>
  <c r="L3385" i="121"/>
  <c r="S3381" i="121"/>
  <c r="M3381" i="121"/>
  <c r="S3379" i="121"/>
  <c r="M3379" i="121"/>
  <c r="N3379" i="121"/>
  <c r="O3379" i="121"/>
  <c r="P3379" i="121"/>
  <c r="R3379" i="121"/>
  <c r="Q3375" i="121"/>
  <c r="S3375" i="121"/>
  <c r="L3375" i="121"/>
  <c r="M3361" i="121"/>
  <c r="Q3357" i="121"/>
  <c r="O3354" i="121"/>
  <c r="O3353" i="121"/>
  <c r="Q3353" i="121"/>
  <c r="R3353" i="121"/>
  <c r="L3353" i="121"/>
  <c r="S3349" i="121"/>
  <c r="M3349" i="121"/>
  <c r="S3347" i="121"/>
  <c r="M3347" i="121"/>
  <c r="N3347" i="121"/>
  <c r="O3347" i="121"/>
  <c r="P3347" i="121"/>
  <c r="R3347" i="121"/>
  <c r="Q3343" i="121"/>
  <c r="S3343" i="121"/>
  <c r="L3343" i="121"/>
  <c r="S3332" i="121"/>
  <c r="M3329" i="121"/>
  <c r="Q3325" i="121"/>
  <c r="O3321" i="121"/>
  <c r="Q3321" i="121"/>
  <c r="R3321" i="121"/>
  <c r="L3321" i="121"/>
  <c r="L3318" i="121"/>
  <c r="S3317" i="121"/>
  <c r="N3317" i="121"/>
  <c r="S3315" i="121"/>
  <c r="M3315" i="121"/>
  <c r="N3315" i="121"/>
  <c r="O3315" i="121"/>
  <c r="P3315" i="121"/>
  <c r="R3315" i="121"/>
  <c r="Q3311" i="121"/>
  <c r="L3311" i="121"/>
  <c r="M3297" i="121"/>
  <c r="Q3293" i="121"/>
  <c r="O3290" i="121"/>
  <c r="O3289" i="121"/>
  <c r="Q3289" i="121"/>
  <c r="R3289" i="121"/>
  <c r="L3289" i="121"/>
  <c r="L3286" i="121"/>
  <c r="S3285" i="121"/>
  <c r="N3285" i="121"/>
  <c r="S3283" i="121"/>
  <c r="M3283" i="121"/>
  <c r="N3283" i="121"/>
  <c r="O3283" i="121"/>
  <c r="P3283" i="121"/>
  <c r="R3283" i="121"/>
  <c r="Q3279" i="121"/>
  <c r="L3279" i="121"/>
  <c r="O3269" i="121"/>
  <c r="P3262" i="121"/>
  <c r="Q3261" i="121"/>
  <c r="M3255" i="121"/>
  <c r="O3255" i="121"/>
  <c r="L3254" i="121"/>
  <c r="M3253" i="121"/>
  <c r="N3248" i="121"/>
  <c r="O3248" i="121"/>
  <c r="P3248" i="121"/>
  <c r="Q3248" i="121"/>
  <c r="R3248" i="121"/>
  <c r="S3248" i="121"/>
  <c r="M3248" i="121"/>
  <c r="P3247" i="121"/>
  <c r="Q3247" i="121"/>
  <c r="L3247" i="121"/>
  <c r="Q3246" i="121"/>
  <c r="R3246" i="121"/>
  <c r="M3246" i="121"/>
  <c r="R3245" i="121"/>
  <c r="S3245" i="121"/>
  <c r="N3245" i="121"/>
  <c r="S3244" i="121"/>
  <c r="L3244" i="121"/>
  <c r="S3233" i="121"/>
  <c r="M3233" i="121"/>
  <c r="R3226" i="121"/>
  <c r="O3226" i="121"/>
  <c r="S3219" i="121"/>
  <c r="L3218" i="121"/>
  <c r="L3217" i="121"/>
  <c r="P3212" i="121"/>
  <c r="R3212" i="121"/>
  <c r="L3211" i="121"/>
  <c r="M3210" i="121"/>
  <c r="P3198" i="121"/>
  <c r="S3198" i="121"/>
  <c r="L3195" i="121"/>
  <c r="O3180" i="121"/>
  <c r="L3178" i="121"/>
  <c r="Q3178" i="121"/>
  <c r="N3173" i="121"/>
  <c r="L3168" i="121"/>
  <c r="M3158" i="121"/>
  <c r="N3158" i="121"/>
  <c r="O3158" i="121"/>
  <c r="R3158" i="121"/>
  <c r="S3153" i="121"/>
  <c r="Q3119" i="121"/>
  <c r="M3119" i="121"/>
  <c r="O3119" i="121"/>
  <c r="N3119" i="121"/>
  <c r="N3057" i="121"/>
  <c r="O3057" i="121"/>
  <c r="P3057" i="121"/>
  <c r="Q3057" i="121"/>
  <c r="R3057" i="121"/>
  <c r="S3057" i="121"/>
  <c r="M3057" i="121"/>
  <c r="N2993" i="121"/>
  <c r="O2993" i="121"/>
  <c r="P2993" i="121"/>
  <c r="Q2993" i="121"/>
  <c r="R2993" i="121"/>
  <c r="S2993" i="121"/>
  <c r="M2993" i="121"/>
  <c r="L2922" i="121"/>
  <c r="S2922" i="121"/>
  <c r="R2862" i="121"/>
  <c r="N2862" i="121"/>
  <c r="P2862" i="121"/>
  <c r="O2862" i="121"/>
  <c r="Q2799" i="121"/>
  <c r="M2799" i="121"/>
  <c r="O2799" i="121"/>
  <c r="N2799" i="121"/>
  <c r="P2520" i="121"/>
  <c r="Q2520" i="121"/>
  <c r="M4076" i="121"/>
  <c r="O4074" i="121"/>
  <c r="P4073" i="121"/>
  <c r="S4070" i="121"/>
  <c r="L4069" i="121"/>
  <c r="M4068" i="121"/>
  <c r="O4066" i="121"/>
  <c r="P4065" i="121"/>
  <c r="S4062" i="121"/>
  <c r="L4061" i="121"/>
  <c r="M4060" i="121"/>
  <c r="S4054" i="121"/>
  <c r="L4053" i="121"/>
  <c r="M4052" i="121"/>
  <c r="S4046" i="121"/>
  <c r="L4045" i="121"/>
  <c r="O3946" i="121"/>
  <c r="P3945" i="121"/>
  <c r="O3938" i="121"/>
  <c r="P3937" i="121"/>
  <c r="O3890" i="121"/>
  <c r="O3882" i="121"/>
  <c r="O3826" i="121"/>
  <c r="P3825" i="121"/>
  <c r="P3697" i="121"/>
  <c r="P3689" i="121"/>
  <c r="P3681" i="121"/>
  <c r="Q3676" i="121"/>
  <c r="Q3675" i="121"/>
  <c r="Q3674" i="121"/>
  <c r="Q3673" i="121"/>
  <c r="P3672" i="121"/>
  <c r="P3671" i="121"/>
  <c r="R3658" i="121"/>
  <c r="R3655" i="121"/>
  <c r="M3649" i="121"/>
  <c r="Q3648" i="121"/>
  <c r="S3648" i="121"/>
  <c r="O3641" i="121"/>
  <c r="R3636" i="121"/>
  <c r="M3636" i="121"/>
  <c r="O3636" i="121"/>
  <c r="Q3636" i="121"/>
  <c r="L3634" i="121"/>
  <c r="S3634" i="121"/>
  <c r="O3623" i="121"/>
  <c r="S3623" i="121"/>
  <c r="L3623" i="121"/>
  <c r="N3623" i="121"/>
  <c r="S3613" i="121"/>
  <c r="M3609" i="121"/>
  <c r="L3606" i="121"/>
  <c r="O3602" i="121"/>
  <c r="S3595" i="121"/>
  <c r="N3595" i="121"/>
  <c r="O3595" i="121"/>
  <c r="P3595" i="121"/>
  <c r="R3595" i="121"/>
  <c r="P3590" i="121"/>
  <c r="M3589" i="121"/>
  <c r="M3583" i="121"/>
  <c r="R3583" i="121"/>
  <c r="L3578" i="121"/>
  <c r="P3578" i="121"/>
  <c r="S3578" i="121"/>
  <c r="N3576" i="121"/>
  <c r="Q3576" i="121"/>
  <c r="R3576" i="121"/>
  <c r="S3576" i="121"/>
  <c r="M3576" i="121"/>
  <c r="R3573" i="121"/>
  <c r="Q3573" i="121"/>
  <c r="R3564" i="121"/>
  <c r="M3564" i="121"/>
  <c r="N3564" i="121"/>
  <c r="O3564" i="121"/>
  <c r="Q3564" i="121"/>
  <c r="M3561" i="121"/>
  <c r="Q3561" i="121"/>
  <c r="L3561" i="121"/>
  <c r="O3559" i="121"/>
  <c r="S3559" i="121"/>
  <c r="L3559" i="121"/>
  <c r="N3559" i="121"/>
  <c r="O3552" i="121"/>
  <c r="P3545" i="121"/>
  <c r="L3542" i="121"/>
  <c r="O3538" i="121"/>
  <c r="S3531" i="121"/>
  <c r="N3531" i="121"/>
  <c r="O3531" i="121"/>
  <c r="P3531" i="121"/>
  <c r="R3531" i="121"/>
  <c r="N3528" i="121"/>
  <c r="P3528" i="121"/>
  <c r="Q3528" i="121"/>
  <c r="R3528" i="121"/>
  <c r="S3528" i="121"/>
  <c r="M3528" i="121"/>
  <c r="R3524" i="121"/>
  <c r="P3510" i="121"/>
  <c r="L3508" i="121"/>
  <c r="R3506" i="121"/>
  <c r="L3506" i="121"/>
  <c r="N3506" i="121"/>
  <c r="P3506" i="121"/>
  <c r="S3506" i="121"/>
  <c r="R3503" i="121"/>
  <c r="R3502" i="121"/>
  <c r="L3502" i="121"/>
  <c r="Q3499" i="121"/>
  <c r="N3496" i="121"/>
  <c r="P3496" i="121"/>
  <c r="Q3496" i="121"/>
  <c r="R3496" i="121"/>
  <c r="S3496" i="121"/>
  <c r="M3496" i="121"/>
  <c r="R3492" i="121"/>
  <c r="L3476" i="121"/>
  <c r="L3474" i="121"/>
  <c r="N3474" i="121"/>
  <c r="P3474" i="121"/>
  <c r="Q3474" i="121"/>
  <c r="S3474" i="121"/>
  <c r="R3470" i="121"/>
  <c r="L3470" i="121"/>
  <c r="N3464" i="121"/>
  <c r="P3464" i="121"/>
  <c r="Q3464" i="121"/>
  <c r="R3464" i="121"/>
  <c r="S3464" i="121"/>
  <c r="M3464" i="121"/>
  <c r="R3460" i="121"/>
  <c r="P3446" i="121"/>
  <c r="L3444" i="121"/>
  <c r="R3442" i="121"/>
  <c r="L3442" i="121"/>
  <c r="N3442" i="121"/>
  <c r="P3442" i="121"/>
  <c r="Q3442" i="121"/>
  <c r="S3442" i="121"/>
  <c r="O3439" i="121"/>
  <c r="R3438" i="121"/>
  <c r="L3438" i="121"/>
  <c r="Q3435" i="121"/>
  <c r="N3432" i="121"/>
  <c r="P3432" i="121"/>
  <c r="Q3432" i="121"/>
  <c r="R3432" i="121"/>
  <c r="S3432" i="121"/>
  <c r="M3432" i="121"/>
  <c r="P3428" i="121"/>
  <c r="R3428" i="121"/>
  <c r="L3412" i="121"/>
  <c r="R3410" i="121"/>
  <c r="L3410" i="121"/>
  <c r="N3410" i="121"/>
  <c r="P3410" i="121"/>
  <c r="Q3410" i="121"/>
  <c r="S3410" i="121"/>
  <c r="R3406" i="121"/>
  <c r="L3406" i="121"/>
  <c r="N3400" i="121"/>
  <c r="P3400" i="121"/>
  <c r="Q3400" i="121"/>
  <c r="R3400" i="121"/>
  <c r="S3400" i="121"/>
  <c r="M3400" i="121"/>
  <c r="P3396" i="121"/>
  <c r="R3396" i="121"/>
  <c r="L3380" i="121"/>
  <c r="L3378" i="121"/>
  <c r="N3378" i="121"/>
  <c r="P3378" i="121"/>
  <c r="Q3378" i="121"/>
  <c r="S3378" i="121"/>
  <c r="R3374" i="121"/>
  <c r="L3374" i="121"/>
  <c r="N3368" i="121"/>
  <c r="P3368" i="121"/>
  <c r="Q3368" i="121"/>
  <c r="R3368" i="121"/>
  <c r="S3368" i="121"/>
  <c r="M3368" i="121"/>
  <c r="R3364" i="121"/>
  <c r="L3348" i="121"/>
  <c r="R3346" i="121"/>
  <c r="L3346" i="121"/>
  <c r="N3346" i="121"/>
  <c r="P3346" i="121"/>
  <c r="Q3346" i="121"/>
  <c r="S3346" i="121"/>
  <c r="R3342" i="121"/>
  <c r="L3342" i="121"/>
  <c r="Q3339" i="121"/>
  <c r="N3336" i="121"/>
  <c r="P3336" i="121"/>
  <c r="Q3336" i="121"/>
  <c r="R3336" i="121"/>
  <c r="S3336" i="121"/>
  <c r="M3336" i="121"/>
  <c r="R3332" i="121"/>
  <c r="M3317" i="121"/>
  <c r="L3316" i="121"/>
  <c r="R3314" i="121"/>
  <c r="L3314" i="121"/>
  <c r="N3314" i="121"/>
  <c r="P3314" i="121"/>
  <c r="Q3314" i="121"/>
  <c r="S3314" i="121"/>
  <c r="O3311" i="121"/>
  <c r="R3310" i="121"/>
  <c r="M3310" i="121"/>
  <c r="Q3307" i="121"/>
  <c r="N3304" i="121"/>
  <c r="P3304" i="121"/>
  <c r="Q3304" i="121"/>
  <c r="R3304" i="121"/>
  <c r="S3304" i="121"/>
  <c r="M3304" i="121"/>
  <c r="R3300" i="121"/>
  <c r="L3284" i="121"/>
  <c r="R3282" i="121"/>
  <c r="L3282" i="121"/>
  <c r="N3282" i="121"/>
  <c r="P3282" i="121"/>
  <c r="Q3282" i="121"/>
  <c r="S3282" i="121"/>
  <c r="O3279" i="121"/>
  <c r="R3278" i="121"/>
  <c r="M3278" i="121"/>
  <c r="Q3275" i="121"/>
  <c r="S3275" i="121"/>
  <c r="L3274" i="121"/>
  <c r="P3268" i="121"/>
  <c r="R3268" i="121"/>
  <c r="N3254" i="121"/>
  <c r="P3254" i="121"/>
  <c r="Q3253" i="121"/>
  <c r="M3247" i="121"/>
  <c r="O3247" i="121"/>
  <c r="L3246" i="121"/>
  <c r="M3245" i="121"/>
  <c r="N3240" i="121"/>
  <c r="O3240" i="121"/>
  <c r="P3240" i="121"/>
  <c r="Q3240" i="121"/>
  <c r="R3240" i="121"/>
  <c r="S3240" i="121"/>
  <c r="M3240" i="121"/>
  <c r="P3239" i="121"/>
  <c r="Q3239" i="121"/>
  <c r="L3239" i="121"/>
  <c r="N3239" i="121"/>
  <c r="Q3238" i="121"/>
  <c r="R3238" i="121"/>
  <c r="M3238" i="121"/>
  <c r="O3238" i="121"/>
  <c r="R3237" i="121"/>
  <c r="S3237" i="121"/>
  <c r="N3237" i="121"/>
  <c r="P3237" i="121"/>
  <c r="S3236" i="121"/>
  <c r="L3236" i="121"/>
  <c r="M3225" i="121"/>
  <c r="O3218" i="121"/>
  <c r="M3205" i="121"/>
  <c r="Q3205" i="121"/>
  <c r="N3205" i="121"/>
  <c r="P3197" i="121"/>
  <c r="S3197" i="121"/>
  <c r="L3188" i="121"/>
  <c r="M3187" i="121"/>
  <c r="L3175" i="121"/>
  <c r="O3173" i="121"/>
  <c r="L3170" i="121"/>
  <c r="N3168" i="121"/>
  <c r="R3162" i="121"/>
  <c r="N3160" i="121"/>
  <c r="P3120" i="121"/>
  <c r="L3120" i="121"/>
  <c r="N3120" i="121"/>
  <c r="M3120" i="121"/>
  <c r="L3050" i="121"/>
  <c r="S3050" i="121"/>
  <c r="L2986" i="121"/>
  <c r="S2986" i="121"/>
  <c r="M2923" i="121"/>
  <c r="Q2923" i="121"/>
  <c r="S2923" i="121"/>
  <c r="R2923" i="121"/>
  <c r="Q2863" i="121"/>
  <c r="M2863" i="121"/>
  <c r="O2863" i="121"/>
  <c r="N2863" i="121"/>
  <c r="P2800" i="121"/>
  <c r="L2800" i="121"/>
  <c r="N2800" i="121"/>
  <c r="M2800" i="121"/>
  <c r="S2728" i="121"/>
  <c r="P2728" i="121"/>
  <c r="L2588" i="121"/>
  <c r="M2588" i="121"/>
  <c r="P3676" i="121"/>
  <c r="P3675" i="121"/>
  <c r="P3674" i="121"/>
  <c r="O3673" i="121"/>
  <c r="O3672" i="121"/>
  <c r="O3671" i="121"/>
  <c r="L3663" i="121"/>
  <c r="S3662" i="121"/>
  <c r="M3662" i="121"/>
  <c r="P3658" i="121"/>
  <c r="P3649" i="121"/>
  <c r="R3649" i="121"/>
  <c r="N3643" i="121"/>
  <c r="P3643" i="121"/>
  <c r="M3641" i="121"/>
  <c r="O3639" i="121"/>
  <c r="L3639" i="121"/>
  <c r="N3639" i="121"/>
  <c r="O3634" i="121"/>
  <c r="S3627" i="121"/>
  <c r="N3627" i="121"/>
  <c r="P3627" i="121"/>
  <c r="R3627" i="121"/>
  <c r="M3625" i="121"/>
  <c r="R3623" i="121"/>
  <c r="L3618" i="121"/>
  <c r="P3618" i="121"/>
  <c r="S3618" i="121"/>
  <c r="N3616" i="121"/>
  <c r="Q3616" i="121"/>
  <c r="R3616" i="121"/>
  <c r="S3616" i="121"/>
  <c r="M3616" i="121"/>
  <c r="Q3613" i="121"/>
  <c r="R3604" i="121"/>
  <c r="M3604" i="121"/>
  <c r="N3604" i="121"/>
  <c r="O3604" i="121"/>
  <c r="Q3604" i="121"/>
  <c r="M3601" i="121"/>
  <c r="Q3601" i="121"/>
  <c r="L3601" i="121"/>
  <c r="O3599" i="121"/>
  <c r="S3599" i="121"/>
  <c r="L3599" i="121"/>
  <c r="N3599" i="121"/>
  <c r="P3585" i="121"/>
  <c r="L3582" i="121"/>
  <c r="S3571" i="121"/>
  <c r="N3571" i="121"/>
  <c r="O3571" i="121"/>
  <c r="P3571" i="121"/>
  <c r="R3571" i="121"/>
  <c r="M3565" i="121"/>
  <c r="R3559" i="121"/>
  <c r="L3554" i="121"/>
  <c r="P3554" i="121"/>
  <c r="S3554" i="121"/>
  <c r="N3552" i="121"/>
  <c r="Q3552" i="121"/>
  <c r="R3552" i="121"/>
  <c r="S3552" i="121"/>
  <c r="M3552" i="121"/>
  <c r="Q3549" i="121"/>
  <c r="R3540" i="121"/>
  <c r="M3540" i="121"/>
  <c r="N3540" i="121"/>
  <c r="O3540" i="121"/>
  <c r="Q3540" i="121"/>
  <c r="M3537" i="121"/>
  <c r="Q3537" i="121"/>
  <c r="L3537" i="121"/>
  <c r="O3535" i="121"/>
  <c r="S3535" i="121"/>
  <c r="L3535" i="121"/>
  <c r="N3535" i="121"/>
  <c r="O3527" i="121"/>
  <c r="Q3527" i="121"/>
  <c r="S3527" i="121"/>
  <c r="L3527" i="121"/>
  <c r="N3527" i="121"/>
  <c r="P3513" i="121"/>
  <c r="Q3509" i="121"/>
  <c r="O3506" i="121"/>
  <c r="M3505" i="121"/>
  <c r="O3505" i="121"/>
  <c r="Q3505" i="121"/>
  <c r="L3505" i="121"/>
  <c r="S3501" i="121"/>
  <c r="M3501" i="121"/>
  <c r="S3499" i="121"/>
  <c r="M3499" i="121"/>
  <c r="N3499" i="121"/>
  <c r="O3499" i="121"/>
  <c r="P3499" i="121"/>
  <c r="R3499" i="121"/>
  <c r="O3495" i="121"/>
  <c r="Q3495" i="121"/>
  <c r="S3495" i="121"/>
  <c r="L3495" i="121"/>
  <c r="N3495" i="121"/>
  <c r="P3481" i="121"/>
  <c r="Q3477" i="121"/>
  <c r="M3474" i="121"/>
  <c r="O3474" i="121"/>
  <c r="M3473" i="121"/>
  <c r="O3473" i="121"/>
  <c r="Q3473" i="121"/>
  <c r="R3473" i="121"/>
  <c r="L3473" i="121"/>
  <c r="S3469" i="121"/>
  <c r="M3469" i="121"/>
  <c r="S3467" i="121"/>
  <c r="M3467" i="121"/>
  <c r="N3467" i="121"/>
  <c r="O3467" i="121"/>
  <c r="P3467" i="121"/>
  <c r="R3467" i="121"/>
  <c r="Q3463" i="121"/>
  <c r="S3463" i="121"/>
  <c r="L3463" i="121"/>
  <c r="M3449" i="121"/>
  <c r="Q3445" i="121"/>
  <c r="O3442" i="121"/>
  <c r="O3441" i="121"/>
  <c r="Q3441" i="121"/>
  <c r="R3441" i="121"/>
  <c r="L3441" i="121"/>
  <c r="S3437" i="121"/>
  <c r="M3437" i="121"/>
  <c r="S3435" i="121"/>
  <c r="M3435" i="121"/>
  <c r="N3435" i="121"/>
  <c r="O3435" i="121"/>
  <c r="P3435" i="121"/>
  <c r="R3435" i="121"/>
  <c r="Q3431" i="121"/>
  <c r="S3431" i="121"/>
  <c r="L3431" i="121"/>
  <c r="M3417" i="121"/>
  <c r="Q3413" i="121"/>
  <c r="O3410" i="121"/>
  <c r="O3409" i="121"/>
  <c r="Q3409" i="121"/>
  <c r="R3409" i="121"/>
  <c r="L3409" i="121"/>
  <c r="S3405" i="121"/>
  <c r="M3405" i="121"/>
  <c r="S3403" i="121"/>
  <c r="M3403" i="121"/>
  <c r="N3403" i="121"/>
  <c r="O3403" i="121"/>
  <c r="P3403" i="121"/>
  <c r="R3403" i="121"/>
  <c r="Q3399" i="121"/>
  <c r="S3399" i="121"/>
  <c r="L3399" i="121"/>
  <c r="M3385" i="121"/>
  <c r="Q3381" i="121"/>
  <c r="M3378" i="121"/>
  <c r="O3378" i="121"/>
  <c r="O3377" i="121"/>
  <c r="Q3377" i="121"/>
  <c r="R3377" i="121"/>
  <c r="L3377" i="121"/>
  <c r="S3373" i="121"/>
  <c r="M3373" i="121"/>
  <c r="S3371" i="121"/>
  <c r="M3371" i="121"/>
  <c r="N3371" i="121"/>
  <c r="O3371" i="121"/>
  <c r="P3371" i="121"/>
  <c r="R3371" i="121"/>
  <c r="Q3367" i="121"/>
  <c r="S3367" i="121"/>
  <c r="L3367" i="121"/>
  <c r="M3353" i="121"/>
  <c r="Q3349" i="121"/>
  <c r="O3346" i="121"/>
  <c r="O3345" i="121"/>
  <c r="Q3345" i="121"/>
  <c r="R3345" i="121"/>
  <c r="L3345" i="121"/>
  <c r="S3341" i="121"/>
  <c r="M3341" i="121"/>
  <c r="S3339" i="121"/>
  <c r="M3339" i="121"/>
  <c r="N3339" i="121"/>
  <c r="O3339" i="121"/>
  <c r="P3339" i="121"/>
  <c r="R3339" i="121"/>
  <c r="Q3335" i="121"/>
  <c r="S3335" i="121"/>
  <c r="L3335" i="121"/>
  <c r="M3321" i="121"/>
  <c r="Q3317" i="121"/>
  <c r="O3314" i="121"/>
  <c r="O3313" i="121"/>
  <c r="R3313" i="121"/>
  <c r="L3313" i="121"/>
  <c r="L3310" i="121"/>
  <c r="S3309" i="121"/>
  <c r="N3309" i="121"/>
  <c r="S3307" i="121"/>
  <c r="M3307" i="121"/>
  <c r="N3307" i="121"/>
  <c r="O3307" i="121"/>
  <c r="P3307" i="121"/>
  <c r="R3307" i="121"/>
  <c r="Q3303" i="121"/>
  <c r="L3303" i="121"/>
  <c r="M3289" i="121"/>
  <c r="Q3285" i="121"/>
  <c r="O3282" i="121"/>
  <c r="O3281" i="121"/>
  <c r="Q3281" i="121"/>
  <c r="R3281" i="121"/>
  <c r="L3281" i="121"/>
  <c r="L3278" i="121"/>
  <c r="S3277" i="121"/>
  <c r="N3277" i="121"/>
  <c r="O3274" i="121"/>
  <c r="S3267" i="121"/>
  <c r="L3266" i="121"/>
  <c r="O3265" i="121"/>
  <c r="R3260" i="121"/>
  <c r="O3253" i="121"/>
  <c r="N3246" i="121"/>
  <c r="P3246" i="121"/>
  <c r="Q3245" i="121"/>
  <c r="M3237" i="121"/>
  <c r="N3232" i="121"/>
  <c r="O3232" i="121"/>
  <c r="P3232" i="121"/>
  <c r="Q3232" i="121"/>
  <c r="R3232" i="121"/>
  <c r="S3232" i="121"/>
  <c r="M3232" i="121"/>
  <c r="P3231" i="121"/>
  <c r="Q3231" i="121"/>
  <c r="L3231" i="121"/>
  <c r="N3231" i="121"/>
  <c r="Q3230" i="121"/>
  <c r="R3230" i="121"/>
  <c r="M3230" i="121"/>
  <c r="O3230" i="121"/>
  <c r="R3229" i="121"/>
  <c r="S3229" i="121"/>
  <c r="N3229" i="121"/>
  <c r="P3229" i="121"/>
  <c r="S3228" i="121"/>
  <c r="L3228" i="121"/>
  <c r="M3217" i="121"/>
  <c r="O3210" i="121"/>
  <c r="N3204" i="121"/>
  <c r="Q3204" i="121"/>
  <c r="M3204" i="121"/>
  <c r="P3196" i="121"/>
  <c r="S3196" i="121"/>
  <c r="N3192" i="121"/>
  <c r="O3190" i="121"/>
  <c r="R3190" i="121"/>
  <c r="S3188" i="121"/>
  <c r="L3187" i="121"/>
  <c r="M3186" i="121"/>
  <c r="R3181" i="121"/>
  <c r="N3181" i="121"/>
  <c r="O3175" i="121"/>
  <c r="L3172" i="121"/>
  <c r="O3172" i="121"/>
  <c r="P3172" i="121"/>
  <c r="P3167" i="121"/>
  <c r="R3167" i="121"/>
  <c r="S3167" i="121"/>
  <c r="N3167" i="121"/>
  <c r="O3167" i="121"/>
  <c r="Q3167" i="121"/>
  <c r="M3167" i="121"/>
  <c r="R3165" i="121"/>
  <c r="L3165" i="121"/>
  <c r="S3165" i="121"/>
  <c r="N3165" i="121"/>
  <c r="O3165" i="121"/>
  <c r="P3158" i="121"/>
  <c r="N3121" i="121"/>
  <c r="O3121" i="121"/>
  <c r="P3121" i="121"/>
  <c r="Q3121" i="121"/>
  <c r="R3121" i="121"/>
  <c r="S3121" i="121"/>
  <c r="M3121" i="121"/>
  <c r="Q3051" i="121"/>
  <c r="S3051" i="121"/>
  <c r="R3051" i="121"/>
  <c r="Q2987" i="121"/>
  <c r="S2987" i="121"/>
  <c r="R2987" i="121"/>
  <c r="L2924" i="121"/>
  <c r="P2924" i="121"/>
  <c r="R2924" i="121"/>
  <c r="Q2924" i="121"/>
  <c r="P2864" i="121"/>
  <c r="L2864" i="121"/>
  <c r="N2864" i="121"/>
  <c r="M2864" i="121"/>
  <c r="N2801" i="121"/>
  <c r="O2801" i="121"/>
  <c r="P2801" i="121"/>
  <c r="Q2801" i="121"/>
  <c r="R2801" i="121"/>
  <c r="S2801" i="121"/>
  <c r="M2801" i="121"/>
  <c r="O3622" i="121"/>
  <c r="P3621" i="121"/>
  <c r="O3614" i="121"/>
  <c r="P3613" i="121"/>
  <c r="O3606" i="121"/>
  <c r="P3605" i="121"/>
  <c r="O3598" i="121"/>
  <c r="P3597" i="121"/>
  <c r="O3590" i="121"/>
  <c r="P3589" i="121"/>
  <c r="O3582" i="121"/>
  <c r="P3581" i="121"/>
  <c r="O3574" i="121"/>
  <c r="P3573" i="121"/>
  <c r="O3566" i="121"/>
  <c r="P3565" i="121"/>
  <c r="O3558" i="121"/>
  <c r="P3557" i="121"/>
  <c r="O3550" i="121"/>
  <c r="P3549" i="121"/>
  <c r="O3542" i="121"/>
  <c r="P3541" i="121"/>
  <c r="O3534" i="121"/>
  <c r="P3533" i="121"/>
  <c r="O3526" i="121"/>
  <c r="P3525" i="121"/>
  <c r="Q3524" i="121"/>
  <c r="O3518" i="121"/>
  <c r="P3517" i="121"/>
  <c r="Q3516" i="121"/>
  <c r="O3510" i="121"/>
  <c r="P3509" i="121"/>
  <c r="Q3508" i="121"/>
  <c r="O3502" i="121"/>
  <c r="P3501" i="121"/>
  <c r="Q3500" i="121"/>
  <c r="O3494" i="121"/>
  <c r="P3493" i="121"/>
  <c r="Q3492" i="121"/>
  <c r="O3486" i="121"/>
  <c r="P3485" i="121"/>
  <c r="Q3484" i="121"/>
  <c r="N3479" i="121"/>
  <c r="O3478" i="121"/>
  <c r="P3477" i="121"/>
  <c r="Q3476" i="121"/>
  <c r="N3471" i="121"/>
  <c r="O3470" i="121"/>
  <c r="P3469" i="121"/>
  <c r="Q3468" i="121"/>
  <c r="N3463" i="121"/>
  <c r="O3462" i="121"/>
  <c r="P3461" i="121"/>
  <c r="Q3460" i="121"/>
  <c r="N3455" i="121"/>
  <c r="O3454" i="121"/>
  <c r="P3453" i="121"/>
  <c r="Q3452" i="121"/>
  <c r="N3447" i="121"/>
  <c r="O3446" i="121"/>
  <c r="P3445" i="121"/>
  <c r="Q3444" i="121"/>
  <c r="N3439" i="121"/>
  <c r="O3438" i="121"/>
  <c r="P3437" i="121"/>
  <c r="Q3436" i="121"/>
  <c r="N3431" i="121"/>
  <c r="O3430" i="121"/>
  <c r="P3429" i="121"/>
  <c r="Q3428" i="121"/>
  <c r="N3423" i="121"/>
  <c r="O3422" i="121"/>
  <c r="P3421" i="121"/>
  <c r="Q3420" i="121"/>
  <c r="N3415" i="121"/>
  <c r="O3414" i="121"/>
  <c r="P3413" i="121"/>
  <c r="Q3412" i="121"/>
  <c r="N3407" i="121"/>
  <c r="O3406" i="121"/>
  <c r="P3405" i="121"/>
  <c r="Q3404" i="121"/>
  <c r="N3399" i="121"/>
  <c r="O3398" i="121"/>
  <c r="P3397" i="121"/>
  <c r="Q3396" i="121"/>
  <c r="N3391" i="121"/>
  <c r="O3390" i="121"/>
  <c r="P3389" i="121"/>
  <c r="Q3388" i="121"/>
  <c r="N3383" i="121"/>
  <c r="O3382" i="121"/>
  <c r="P3381" i="121"/>
  <c r="Q3380" i="121"/>
  <c r="N3375" i="121"/>
  <c r="O3374" i="121"/>
  <c r="P3373" i="121"/>
  <c r="Q3372" i="121"/>
  <c r="N3367" i="121"/>
  <c r="O3366" i="121"/>
  <c r="P3365" i="121"/>
  <c r="Q3364" i="121"/>
  <c r="N3359" i="121"/>
  <c r="O3358" i="121"/>
  <c r="P3357" i="121"/>
  <c r="Q3356" i="121"/>
  <c r="N3351" i="121"/>
  <c r="O3350" i="121"/>
  <c r="P3349" i="121"/>
  <c r="Q3348" i="121"/>
  <c r="N3343" i="121"/>
  <c r="O3342" i="121"/>
  <c r="P3341" i="121"/>
  <c r="Q3340" i="121"/>
  <c r="N3335" i="121"/>
  <c r="O3334" i="121"/>
  <c r="P3333" i="121"/>
  <c r="Q3332" i="121"/>
  <c r="N3327" i="121"/>
  <c r="O3326" i="121"/>
  <c r="P3325" i="121"/>
  <c r="Q3324" i="121"/>
  <c r="N3319" i="121"/>
  <c r="O3318" i="121"/>
  <c r="P3317" i="121"/>
  <c r="Q3316" i="121"/>
  <c r="N3311" i="121"/>
  <c r="O3310" i="121"/>
  <c r="P3309" i="121"/>
  <c r="Q3308" i="121"/>
  <c r="N3303" i="121"/>
  <c r="O3302" i="121"/>
  <c r="P3301" i="121"/>
  <c r="Q3300" i="121"/>
  <c r="N3295" i="121"/>
  <c r="O3294" i="121"/>
  <c r="P3293" i="121"/>
  <c r="Q3292" i="121"/>
  <c r="N3287" i="121"/>
  <c r="O3286" i="121"/>
  <c r="P3285" i="121"/>
  <c r="Q3284" i="121"/>
  <c r="N3279" i="121"/>
  <c r="O3278" i="121"/>
  <c r="P3277" i="121"/>
  <c r="Q3276" i="121"/>
  <c r="R3275" i="121"/>
  <c r="S3274" i="121"/>
  <c r="L3273" i="121"/>
  <c r="N3271" i="121"/>
  <c r="O3270" i="121"/>
  <c r="P3269" i="121"/>
  <c r="Q3268" i="121"/>
  <c r="R3267" i="121"/>
  <c r="S3266" i="121"/>
  <c r="L3265" i="121"/>
  <c r="N3263" i="121"/>
  <c r="O3262" i="121"/>
  <c r="P3261" i="121"/>
  <c r="Q3260" i="121"/>
  <c r="R3259" i="121"/>
  <c r="S3258" i="121"/>
  <c r="L3257" i="121"/>
  <c r="N3255" i="121"/>
  <c r="O3254" i="121"/>
  <c r="P3253" i="121"/>
  <c r="Q3252" i="121"/>
  <c r="R3251" i="121"/>
  <c r="S3250" i="121"/>
  <c r="L3249" i="121"/>
  <c r="N3247" i="121"/>
  <c r="O3246" i="121"/>
  <c r="P3245" i="121"/>
  <c r="Q3244" i="121"/>
  <c r="R3243" i="121"/>
  <c r="S3242" i="121"/>
  <c r="L3241" i="121"/>
  <c r="Q3236" i="121"/>
  <c r="R3235" i="121"/>
  <c r="S3234" i="121"/>
  <c r="L3233" i="121"/>
  <c r="Q3228" i="121"/>
  <c r="R3227" i="121"/>
  <c r="S3226" i="121"/>
  <c r="Q3220" i="121"/>
  <c r="R3219" i="121"/>
  <c r="S3218" i="121"/>
  <c r="Q3212" i="121"/>
  <c r="R3211" i="121"/>
  <c r="S3210" i="121"/>
  <c r="N3206" i="121"/>
  <c r="L3206" i="121"/>
  <c r="M3198" i="121"/>
  <c r="L3197" i="121"/>
  <c r="M3197" i="121"/>
  <c r="L3196" i="121"/>
  <c r="N3196" i="121"/>
  <c r="O3195" i="121"/>
  <c r="P3194" i="121"/>
  <c r="L3193" i="121"/>
  <c r="Q3193" i="121"/>
  <c r="L3192" i="121"/>
  <c r="R3192" i="121"/>
  <c r="L3191" i="121"/>
  <c r="S3191" i="121"/>
  <c r="S3182" i="121"/>
  <c r="S3181" i="121"/>
  <c r="S3180" i="121"/>
  <c r="S3179" i="121"/>
  <c r="S3178" i="121"/>
  <c r="S3177" i="121"/>
  <c r="S3176" i="121"/>
  <c r="Q3175" i="121"/>
  <c r="N3174" i="121"/>
  <c r="Q3174" i="121"/>
  <c r="S3174" i="121"/>
  <c r="L3174" i="121"/>
  <c r="L3171" i="121"/>
  <c r="N3171" i="121"/>
  <c r="P3168" i="121"/>
  <c r="S3164" i="121"/>
  <c r="M3164" i="121"/>
  <c r="N3164" i="121"/>
  <c r="O3164" i="121"/>
  <c r="P3160" i="121"/>
  <c r="M3155" i="121"/>
  <c r="O3155" i="121"/>
  <c r="Q3150" i="121"/>
  <c r="N3149" i="121"/>
  <c r="L3143" i="121"/>
  <c r="R3142" i="121"/>
  <c r="N3142" i="121"/>
  <c r="L3139" i="121"/>
  <c r="P3136" i="121"/>
  <c r="L3136" i="121"/>
  <c r="N3129" i="121"/>
  <c r="O3129" i="121"/>
  <c r="P3129" i="121"/>
  <c r="Q3129" i="121"/>
  <c r="R3129" i="121"/>
  <c r="S3129" i="121"/>
  <c r="M3129" i="121"/>
  <c r="P3128" i="121"/>
  <c r="L3128" i="121"/>
  <c r="N3128" i="121"/>
  <c r="Q3127" i="121"/>
  <c r="M3127" i="121"/>
  <c r="O3127" i="121"/>
  <c r="R3126" i="121"/>
  <c r="N3126" i="121"/>
  <c r="P3126" i="121"/>
  <c r="S3125" i="121"/>
  <c r="O3125" i="121"/>
  <c r="Q3125" i="121"/>
  <c r="L3124" i="121"/>
  <c r="P3124" i="121"/>
  <c r="R3124" i="121"/>
  <c r="M3123" i="121"/>
  <c r="Q3123" i="121"/>
  <c r="S3123" i="121"/>
  <c r="M3114" i="121"/>
  <c r="O3107" i="121"/>
  <c r="S3100" i="121"/>
  <c r="L3099" i="121"/>
  <c r="P3079" i="121"/>
  <c r="Q3078" i="121"/>
  <c r="R3077" i="121"/>
  <c r="N3065" i="121"/>
  <c r="O3065" i="121"/>
  <c r="P3065" i="121"/>
  <c r="Q3065" i="121"/>
  <c r="R3065" i="121"/>
  <c r="S3065" i="121"/>
  <c r="M3065" i="121"/>
  <c r="P3064" i="121"/>
  <c r="L3064" i="121"/>
  <c r="N3064" i="121"/>
  <c r="Q3063" i="121"/>
  <c r="M3063" i="121"/>
  <c r="O3063" i="121"/>
  <c r="R3062" i="121"/>
  <c r="N3062" i="121"/>
  <c r="P3062" i="121"/>
  <c r="S3061" i="121"/>
  <c r="O3061" i="121"/>
  <c r="Q3061" i="121"/>
  <c r="P3060" i="121"/>
  <c r="R3060" i="121"/>
  <c r="Q3059" i="121"/>
  <c r="S3059" i="121"/>
  <c r="M3050" i="121"/>
  <c r="O3043" i="121"/>
  <c r="S3036" i="121"/>
  <c r="L3035" i="121"/>
  <c r="P3015" i="121"/>
  <c r="Q3014" i="121"/>
  <c r="R3013" i="121"/>
  <c r="N3001" i="121"/>
  <c r="O3001" i="121"/>
  <c r="P3001" i="121"/>
  <c r="Q3001" i="121"/>
  <c r="R3001" i="121"/>
  <c r="S3001" i="121"/>
  <c r="M3001" i="121"/>
  <c r="P3000" i="121"/>
  <c r="L3000" i="121"/>
  <c r="N3000" i="121"/>
  <c r="Q2999" i="121"/>
  <c r="M2999" i="121"/>
  <c r="O2999" i="121"/>
  <c r="R2998" i="121"/>
  <c r="N2998" i="121"/>
  <c r="P2998" i="121"/>
  <c r="S2997" i="121"/>
  <c r="O2997" i="121"/>
  <c r="Q2997" i="121"/>
  <c r="L2996" i="121"/>
  <c r="P2996" i="121"/>
  <c r="R2996" i="121"/>
  <c r="M2995" i="121"/>
  <c r="Q2995" i="121"/>
  <c r="S2995" i="121"/>
  <c r="M2986" i="121"/>
  <c r="L2971" i="121"/>
  <c r="P2951" i="121"/>
  <c r="Q2950" i="121"/>
  <c r="R2949" i="121"/>
  <c r="N2937" i="121"/>
  <c r="O2937" i="121"/>
  <c r="P2937" i="121"/>
  <c r="Q2937" i="121"/>
  <c r="R2937" i="121"/>
  <c r="S2937" i="121"/>
  <c r="M2937" i="121"/>
  <c r="P2936" i="121"/>
  <c r="L2936" i="121"/>
  <c r="N2936" i="121"/>
  <c r="Q2935" i="121"/>
  <c r="M2935" i="121"/>
  <c r="O2935" i="121"/>
  <c r="R2934" i="121"/>
  <c r="N2934" i="121"/>
  <c r="P2934" i="121"/>
  <c r="S2933" i="121"/>
  <c r="O2933" i="121"/>
  <c r="Q2933" i="121"/>
  <c r="L2932" i="121"/>
  <c r="P2932" i="121"/>
  <c r="R2932" i="121"/>
  <c r="M2931" i="121"/>
  <c r="Q2931" i="121"/>
  <c r="S2931" i="121"/>
  <c r="M2922" i="121"/>
  <c r="P2887" i="121"/>
  <c r="Q2886" i="121"/>
  <c r="R2885" i="121"/>
  <c r="N2873" i="121"/>
  <c r="O2873" i="121"/>
  <c r="P2873" i="121"/>
  <c r="Q2873" i="121"/>
  <c r="R2873" i="121"/>
  <c r="S2873" i="121"/>
  <c r="M2873" i="121"/>
  <c r="P2872" i="121"/>
  <c r="L2872" i="121"/>
  <c r="N2872" i="121"/>
  <c r="Q2871" i="121"/>
  <c r="M2871" i="121"/>
  <c r="O2871" i="121"/>
  <c r="R2870" i="121"/>
  <c r="N2870" i="121"/>
  <c r="P2870" i="121"/>
  <c r="S2869" i="121"/>
  <c r="O2869" i="121"/>
  <c r="Q2869" i="121"/>
  <c r="L2868" i="121"/>
  <c r="R2868" i="121"/>
  <c r="M2867" i="121"/>
  <c r="S2867" i="121"/>
  <c r="M2858" i="121"/>
  <c r="P2823" i="121"/>
  <c r="Q2822" i="121"/>
  <c r="R2821" i="121"/>
  <c r="N2809" i="121"/>
  <c r="O2809" i="121"/>
  <c r="P2809" i="121"/>
  <c r="Q2809" i="121"/>
  <c r="R2809" i="121"/>
  <c r="S2809" i="121"/>
  <c r="M2809" i="121"/>
  <c r="P2808" i="121"/>
  <c r="L2808" i="121"/>
  <c r="N2808" i="121"/>
  <c r="Q2807" i="121"/>
  <c r="M2807" i="121"/>
  <c r="O2807" i="121"/>
  <c r="R2806" i="121"/>
  <c r="N2806" i="121"/>
  <c r="P2806" i="121"/>
  <c r="S2805" i="121"/>
  <c r="O2805" i="121"/>
  <c r="Q2805" i="121"/>
  <c r="L2804" i="121"/>
  <c r="P2804" i="121"/>
  <c r="R2804" i="121"/>
  <c r="M2803" i="121"/>
  <c r="Q2803" i="121"/>
  <c r="S2803" i="121"/>
  <c r="Q2787" i="121"/>
  <c r="R2787" i="121"/>
  <c r="S2787" i="121"/>
  <c r="N2787" i="121"/>
  <c r="O2787" i="121"/>
  <c r="P2787" i="121"/>
  <c r="M2787" i="121"/>
  <c r="N2778" i="121"/>
  <c r="P2778" i="121"/>
  <c r="P2776" i="121"/>
  <c r="R2776" i="121"/>
  <c r="N2774" i="121"/>
  <c r="O2774" i="121"/>
  <c r="P2774" i="121"/>
  <c r="Q2774" i="121"/>
  <c r="R2774" i="121"/>
  <c r="M2774" i="121"/>
  <c r="L2759" i="121"/>
  <c r="P2759" i="121"/>
  <c r="R2759" i="121"/>
  <c r="R2754" i="121"/>
  <c r="S2754" i="121"/>
  <c r="L2754" i="121"/>
  <c r="Q2754" i="121"/>
  <c r="M2754" i="121"/>
  <c r="O2754" i="121"/>
  <c r="P2740" i="121"/>
  <c r="Q2740" i="121"/>
  <c r="R2740" i="121"/>
  <c r="N2740" i="121"/>
  <c r="O2740" i="121"/>
  <c r="M2740" i="121"/>
  <c r="L2725" i="121"/>
  <c r="N2725" i="121"/>
  <c r="M2715" i="121"/>
  <c r="P2712" i="121"/>
  <c r="Q2712" i="121"/>
  <c r="R2702" i="121"/>
  <c r="N2689" i="121"/>
  <c r="O2689" i="121"/>
  <c r="S2654" i="121"/>
  <c r="R2654" i="121"/>
  <c r="M2636" i="121"/>
  <c r="M2587" i="121"/>
  <c r="N2587" i="121"/>
  <c r="Q2519" i="121"/>
  <c r="R2519" i="121"/>
  <c r="O2457" i="121"/>
  <c r="P2457" i="121"/>
  <c r="N2397" i="121"/>
  <c r="O2397" i="121"/>
  <c r="P2397" i="121"/>
  <c r="Q2397" i="121"/>
  <c r="R2397" i="121"/>
  <c r="S2397" i="121"/>
  <c r="M2397" i="121"/>
  <c r="L2347" i="121"/>
  <c r="O2347" i="121"/>
  <c r="P2347" i="121"/>
  <c r="R2347" i="121"/>
  <c r="Q2347" i="121"/>
  <c r="P2342" i="121"/>
  <c r="R2342" i="121"/>
  <c r="S2342" i="121"/>
  <c r="N2342" i="121"/>
  <c r="O2342" i="121"/>
  <c r="M2342" i="121"/>
  <c r="Q3642" i="121"/>
  <c r="R3641" i="121"/>
  <c r="Q3634" i="121"/>
  <c r="R3633" i="121"/>
  <c r="Q3626" i="121"/>
  <c r="R3625" i="121"/>
  <c r="M3622" i="121"/>
  <c r="N3621" i="121"/>
  <c r="Q3618" i="121"/>
  <c r="R3617" i="121"/>
  <c r="M3614" i="121"/>
  <c r="N3613" i="121"/>
  <c r="Q3610" i="121"/>
  <c r="R3609" i="121"/>
  <c r="M3606" i="121"/>
  <c r="N3605" i="121"/>
  <c r="Q3602" i="121"/>
  <c r="R3601" i="121"/>
  <c r="M3598" i="121"/>
  <c r="N3597" i="121"/>
  <c r="Q3594" i="121"/>
  <c r="R3593" i="121"/>
  <c r="M3590" i="121"/>
  <c r="N3589" i="121"/>
  <c r="Q3586" i="121"/>
  <c r="R3585" i="121"/>
  <c r="M3582" i="121"/>
  <c r="N3581" i="121"/>
  <c r="Q3578" i="121"/>
  <c r="R3577" i="121"/>
  <c r="M3574" i="121"/>
  <c r="N3573" i="121"/>
  <c r="Q3570" i="121"/>
  <c r="R3569" i="121"/>
  <c r="M3566" i="121"/>
  <c r="N3565" i="121"/>
  <c r="Q3562" i="121"/>
  <c r="R3561" i="121"/>
  <c r="M3558" i="121"/>
  <c r="N3557" i="121"/>
  <c r="Q3554" i="121"/>
  <c r="R3553" i="121"/>
  <c r="M3550" i="121"/>
  <c r="N3549" i="121"/>
  <c r="Q3546" i="121"/>
  <c r="R3545" i="121"/>
  <c r="M3542" i="121"/>
  <c r="N3541" i="121"/>
  <c r="Q3538" i="121"/>
  <c r="R3537" i="121"/>
  <c r="M3534" i="121"/>
  <c r="N3533" i="121"/>
  <c r="Q3530" i="121"/>
  <c r="R3529" i="121"/>
  <c r="M3526" i="121"/>
  <c r="N3525" i="121"/>
  <c r="O3524" i="121"/>
  <c r="Q3522" i="121"/>
  <c r="R3521" i="121"/>
  <c r="M3518" i="121"/>
  <c r="N3517" i="121"/>
  <c r="O3516" i="121"/>
  <c r="Q3514" i="121"/>
  <c r="R3513" i="121"/>
  <c r="M3510" i="121"/>
  <c r="N3509" i="121"/>
  <c r="O3508" i="121"/>
  <c r="Q3506" i="121"/>
  <c r="R3505" i="121"/>
  <c r="M3502" i="121"/>
  <c r="N3501" i="121"/>
  <c r="O3500" i="121"/>
  <c r="Q3498" i="121"/>
  <c r="R3497" i="121"/>
  <c r="M3494" i="121"/>
  <c r="N3493" i="121"/>
  <c r="O3492" i="121"/>
  <c r="Q3490" i="121"/>
  <c r="R3489" i="121"/>
  <c r="M3486" i="121"/>
  <c r="N3485" i="121"/>
  <c r="O3484" i="121"/>
  <c r="M3478" i="121"/>
  <c r="N3477" i="121"/>
  <c r="O3476" i="121"/>
  <c r="M3470" i="121"/>
  <c r="N3469" i="121"/>
  <c r="O3468" i="121"/>
  <c r="M3462" i="121"/>
  <c r="N3461" i="121"/>
  <c r="O3460" i="121"/>
  <c r="M3454" i="121"/>
  <c r="N3453" i="121"/>
  <c r="O3452" i="121"/>
  <c r="M3446" i="121"/>
  <c r="N3445" i="121"/>
  <c r="O3444" i="121"/>
  <c r="M3438" i="121"/>
  <c r="N3437" i="121"/>
  <c r="O3436" i="121"/>
  <c r="M3430" i="121"/>
  <c r="N3429" i="121"/>
  <c r="O3428" i="121"/>
  <c r="M3422" i="121"/>
  <c r="N3421" i="121"/>
  <c r="O3420" i="121"/>
  <c r="M3414" i="121"/>
  <c r="N3413" i="121"/>
  <c r="O3412" i="121"/>
  <c r="M3406" i="121"/>
  <c r="N3405" i="121"/>
  <c r="O3404" i="121"/>
  <c r="M3398" i="121"/>
  <c r="N3397" i="121"/>
  <c r="O3396" i="121"/>
  <c r="M3390" i="121"/>
  <c r="N3389" i="121"/>
  <c r="O3388" i="121"/>
  <c r="M3382" i="121"/>
  <c r="N3381" i="121"/>
  <c r="O3380" i="121"/>
  <c r="M3374" i="121"/>
  <c r="N3373" i="121"/>
  <c r="O3372" i="121"/>
  <c r="M3366" i="121"/>
  <c r="N3365" i="121"/>
  <c r="O3364" i="121"/>
  <c r="M3358" i="121"/>
  <c r="N3357" i="121"/>
  <c r="O3356" i="121"/>
  <c r="M3350" i="121"/>
  <c r="N3349" i="121"/>
  <c r="O3348" i="121"/>
  <c r="M3342" i="121"/>
  <c r="N3341" i="121"/>
  <c r="O3340" i="121"/>
  <c r="M3334" i="121"/>
  <c r="N3333" i="121"/>
  <c r="O3332" i="121"/>
  <c r="O3324" i="121"/>
  <c r="O3316" i="121"/>
  <c r="O3308" i="121"/>
  <c r="O3300" i="121"/>
  <c r="O3292" i="121"/>
  <c r="O3284" i="121"/>
  <c r="O3276" i="121"/>
  <c r="P3275" i="121"/>
  <c r="Q3274" i="121"/>
  <c r="R3273" i="121"/>
  <c r="O3268" i="121"/>
  <c r="P3267" i="121"/>
  <c r="Q3266" i="121"/>
  <c r="R3265" i="121"/>
  <c r="O3260" i="121"/>
  <c r="P3259" i="121"/>
  <c r="Q3258" i="121"/>
  <c r="R3257" i="121"/>
  <c r="O3252" i="121"/>
  <c r="P3251" i="121"/>
  <c r="Q3250" i="121"/>
  <c r="R3249" i="121"/>
  <c r="O3244" i="121"/>
  <c r="P3243" i="121"/>
  <c r="Q3242" i="121"/>
  <c r="R3241" i="121"/>
  <c r="O3236" i="121"/>
  <c r="P3235" i="121"/>
  <c r="Q3234" i="121"/>
  <c r="R3233" i="121"/>
  <c r="O3228" i="121"/>
  <c r="P3227" i="121"/>
  <c r="Q3226" i="121"/>
  <c r="R3225" i="121"/>
  <c r="O3220" i="121"/>
  <c r="P3219" i="121"/>
  <c r="Q3218" i="121"/>
  <c r="R3217" i="121"/>
  <c r="O3212" i="121"/>
  <c r="P3211" i="121"/>
  <c r="Q3210" i="121"/>
  <c r="R3209" i="121"/>
  <c r="R3191" i="121"/>
  <c r="Q3184" i="121"/>
  <c r="Q3183" i="121"/>
  <c r="Q3158" i="121"/>
  <c r="N3153" i="121"/>
  <c r="P3153" i="121"/>
  <c r="Q3153" i="121"/>
  <c r="R3153" i="121"/>
  <c r="M3146" i="121"/>
  <c r="N3146" i="121"/>
  <c r="O3146" i="121"/>
  <c r="P3146" i="121"/>
  <c r="Q3146" i="121"/>
  <c r="R3146" i="121"/>
  <c r="N3141" i="121"/>
  <c r="L3140" i="121"/>
  <c r="L3135" i="121"/>
  <c r="R3134" i="121"/>
  <c r="N3134" i="121"/>
  <c r="O3120" i="121"/>
  <c r="L3119" i="121"/>
  <c r="M3118" i="121"/>
  <c r="N3117" i="121"/>
  <c r="N3113" i="121"/>
  <c r="O3113" i="121"/>
  <c r="P3113" i="121"/>
  <c r="Q3113" i="121"/>
  <c r="R3113" i="121"/>
  <c r="S3113" i="121"/>
  <c r="M3113" i="121"/>
  <c r="P3112" i="121"/>
  <c r="L3112" i="121"/>
  <c r="N3112" i="121"/>
  <c r="Q3111" i="121"/>
  <c r="M3111" i="121"/>
  <c r="O3111" i="121"/>
  <c r="R3110" i="121"/>
  <c r="N3110" i="121"/>
  <c r="P3110" i="121"/>
  <c r="S3109" i="121"/>
  <c r="O3109" i="121"/>
  <c r="Q3109" i="121"/>
  <c r="L3108" i="121"/>
  <c r="P3108" i="121"/>
  <c r="R3108" i="121"/>
  <c r="M3107" i="121"/>
  <c r="Q3107" i="121"/>
  <c r="S3107" i="121"/>
  <c r="M3077" i="121"/>
  <c r="O3056" i="121"/>
  <c r="Q3055" i="121"/>
  <c r="R3054" i="121"/>
  <c r="S3053" i="121"/>
  <c r="L3052" i="121"/>
  <c r="M3051" i="121"/>
  <c r="N3049" i="121"/>
  <c r="O3049" i="121"/>
  <c r="P3049" i="121"/>
  <c r="Q3049" i="121"/>
  <c r="R3049" i="121"/>
  <c r="S3049" i="121"/>
  <c r="M3049" i="121"/>
  <c r="L3048" i="121"/>
  <c r="N3048" i="121"/>
  <c r="M3047" i="121"/>
  <c r="O3047" i="121"/>
  <c r="N3046" i="121"/>
  <c r="P3046" i="121"/>
  <c r="O3045" i="121"/>
  <c r="Q3045" i="121"/>
  <c r="P3044" i="121"/>
  <c r="R3044" i="121"/>
  <c r="Q3043" i="121"/>
  <c r="S3043" i="121"/>
  <c r="M3034" i="121"/>
  <c r="M3013" i="121"/>
  <c r="O2992" i="121"/>
  <c r="L2991" i="121"/>
  <c r="M2990" i="121"/>
  <c r="N2989" i="121"/>
  <c r="L2988" i="121"/>
  <c r="M2987" i="121"/>
  <c r="N2985" i="121"/>
  <c r="O2985" i="121"/>
  <c r="P2985" i="121"/>
  <c r="Q2985" i="121"/>
  <c r="R2985" i="121"/>
  <c r="S2985" i="121"/>
  <c r="M2985" i="121"/>
  <c r="P2984" i="121"/>
  <c r="L2984" i="121"/>
  <c r="N2984" i="121"/>
  <c r="Q2983" i="121"/>
  <c r="M2983" i="121"/>
  <c r="O2983" i="121"/>
  <c r="R2982" i="121"/>
  <c r="N2982" i="121"/>
  <c r="P2982" i="121"/>
  <c r="S2981" i="121"/>
  <c r="O2981" i="121"/>
  <c r="Q2981" i="121"/>
  <c r="P2980" i="121"/>
  <c r="R2980" i="121"/>
  <c r="Q2979" i="121"/>
  <c r="S2979" i="121"/>
  <c r="S2970" i="121"/>
  <c r="M2970" i="121"/>
  <c r="S2956" i="121"/>
  <c r="L2955" i="121"/>
  <c r="M2949" i="121"/>
  <c r="N2935" i="121"/>
  <c r="P2935" i="121"/>
  <c r="Q2934" i="121"/>
  <c r="R2933" i="121"/>
  <c r="O2928" i="121"/>
  <c r="L2927" i="121"/>
  <c r="M2926" i="121"/>
  <c r="N2925" i="121"/>
  <c r="N2921" i="121"/>
  <c r="O2921" i="121"/>
  <c r="P2921" i="121"/>
  <c r="Q2921" i="121"/>
  <c r="R2921" i="121"/>
  <c r="S2921" i="121"/>
  <c r="M2921" i="121"/>
  <c r="P2920" i="121"/>
  <c r="L2920" i="121"/>
  <c r="N2920" i="121"/>
  <c r="Q2919" i="121"/>
  <c r="M2919" i="121"/>
  <c r="O2919" i="121"/>
  <c r="R2918" i="121"/>
  <c r="N2918" i="121"/>
  <c r="P2918" i="121"/>
  <c r="S2917" i="121"/>
  <c r="O2917" i="121"/>
  <c r="Q2917" i="121"/>
  <c r="L2916" i="121"/>
  <c r="P2916" i="121"/>
  <c r="R2916" i="121"/>
  <c r="M2915" i="121"/>
  <c r="S2915" i="121"/>
  <c r="S2906" i="121"/>
  <c r="M2906" i="121"/>
  <c r="N2899" i="121"/>
  <c r="S2892" i="121"/>
  <c r="L2891" i="121"/>
  <c r="M2885" i="121"/>
  <c r="N2871" i="121"/>
  <c r="P2871" i="121"/>
  <c r="Q2870" i="121"/>
  <c r="R2869" i="121"/>
  <c r="O2864" i="121"/>
  <c r="L2863" i="121"/>
  <c r="M2862" i="121"/>
  <c r="N2861" i="121"/>
  <c r="N2857" i="121"/>
  <c r="O2857" i="121"/>
  <c r="P2857" i="121"/>
  <c r="Q2857" i="121"/>
  <c r="R2857" i="121"/>
  <c r="S2857" i="121"/>
  <c r="M2857" i="121"/>
  <c r="P2856" i="121"/>
  <c r="L2856" i="121"/>
  <c r="N2856" i="121"/>
  <c r="Q2855" i="121"/>
  <c r="M2855" i="121"/>
  <c r="O2855" i="121"/>
  <c r="R2854" i="121"/>
  <c r="N2854" i="121"/>
  <c r="P2854" i="121"/>
  <c r="S2853" i="121"/>
  <c r="O2853" i="121"/>
  <c r="Q2853" i="121"/>
  <c r="L2852" i="121"/>
  <c r="R2852" i="121"/>
  <c r="M2851" i="121"/>
  <c r="S2851" i="121"/>
  <c r="O2835" i="121"/>
  <c r="S2828" i="121"/>
  <c r="L2827" i="121"/>
  <c r="M2821" i="121"/>
  <c r="N2807" i="121"/>
  <c r="P2807" i="121"/>
  <c r="Q2806" i="121"/>
  <c r="R2805" i="121"/>
  <c r="O2800" i="121"/>
  <c r="L2799" i="121"/>
  <c r="M2798" i="121"/>
  <c r="S2797" i="121"/>
  <c r="N2797" i="121"/>
  <c r="P2797" i="121"/>
  <c r="R2791" i="121"/>
  <c r="M2791" i="121"/>
  <c r="P2791" i="121"/>
  <c r="S2784" i="121"/>
  <c r="O2784" i="121"/>
  <c r="O2778" i="121"/>
  <c r="M2773" i="121"/>
  <c r="R2773" i="121"/>
  <c r="L2771" i="121"/>
  <c r="M2732" i="121"/>
  <c r="O2732" i="121"/>
  <c r="S2725" i="121"/>
  <c r="L2719" i="121"/>
  <c r="S2709" i="121"/>
  <c r="M2706" i="121"/>
  <c r="N2706" i="121"/>
  <c r="P2699" i="121"/>
  <c r="L2655" i="121"/>
  <c r="Q2655" i="121"/>
  <c r="R2649" i="121"/>
  <c r="N2649" i="121"/>
  <c r="Q2649" i="121"/>
  <c r="O2649" i="121"/>
  <c r="N2589" i="121"/>
  <c r="O2589" i="121"/>
  <c r="P2589" i="121"/>
  <c r="Q2589" i="121"/>
  <c r="R2589" i="121"/>
  <c r="S2589" i="121"/>
  <c r="M2589" i="121"/>
  <c r="O2521" i="121"/>
  <c r="P2521" i="121"/>
  <c r="M2459" i="121"/>
  <c r="N2459" i="121"/>
  <c r="Q2391" i="121"/>
  <c r="R2391" i="121"/>
  <c r="N3524" i="121"/>
  <c r="N3516" i="121"/>
  <c r="N3508" i="121"/>
  <c r="N3500" i="121"/>
  <c r="N3492" i="121"/>
  <c r="N3484" i="121"/>
  <c r="N3476" i="121"/>
  <c r="N3468" i="121"/>
  <c r="N3460" i="121"/>
  <c r="N3452" i="121"/>
  <c r="N3444" i="121"/>
  <c r="N3436" i="121"/>
  <c r="N3428" i="121"/>
  <c r="N3420" i="121"/>
  <c r="N3412" i="121"/>
  <c r="N3404" i="121"/>
  <c r="N3396" i="121"/>
  <c r="N3388" i="121"/>
  <c r="N3380" i="121"/>
  <c r="N3372" i="121"/>
  <c r="N3364" i="121"/>
  <c r="N3356" i="121"/>
  <c r="N3348" i="121"/>
  <c r="N3340" i="121"/>
  <c r="N3332" i="121"/>
  <c r="Q3329" i="121"/>
  <c r="S3327" i="121"/>
  <c r="N3324" i="121"/>
  <c r="S3319" i="121"/>
  <c r="N3316" i="121"/>
  <c r="Q3313" i="121"/>
  <c r="S3311" i="121"/>
  <c r="N3308" i="121"/>
  <c r="Q3305" i="121"/>
  <c r="S3303" i="121"/>
  <c r="N3300" i="121"/>
  <c r="Q3297" i="121"/>
  <c r="S3295" i="121"/>
  <c r="N3292" i="121"/>
  <c r="S3287" i="121"/>
  <c r="N3284" i="121"/>
  <c r="S3279" i="121"/>
  <c r="N3276" i="121"/>
  <c r="O3275" i="121"/>
  <c r="P3274" i="121"/>
  <c r="Q3273" i="121"/>
  <c r="S3271" i="121"/>
  <c r="N3268" i="121"/>
  <c r="O3267" i="121"/>
  <c r="P3266" i="121"/>
  <c r="Q3265" i="121"/>
  <c r="S3263" i="121"/>
  <c r="N3260" i="121"/>
  <c r="O3259" i="121"/>
  <c r="P3258" i="121"/>
  <c r="Q3257" i="121"/>
  <c r="S3255" i="121"/>
  <c r="N3252" i="121"/>
  <c r="O3251" i="121"/>
  <c r="P3250" i="121"/>
  <c r="Q3249" i="121"/>
  <c r="S3247" i="121"/>
  <c r="N3244" i="121"/>
  <c r="O3243" i="121"/>
  <c r="P3242" i="121"/>
  <c r="Q3241" i="121"/>
  <c r="S3239" i="121"/>
  <c r="N3236" i="121"/>
  <c r="O3235" i="121"/>
  <c r="P3234" i="121"/>
  <c r="Q3233" i="121"/>
  <c r="S3231" i="121"/>
  <c r="N3228" i="121"/>
  <c r="O3227" i="121"/>
  <c r="P3226" i="121"/>
  <c r="Q3225" i="121"/>
  <c r="S3223" i="121"/>
  <c r="N3220" i="121"/>
  <c r="O3219" i="121"/>
  <c r="P3218" i="121"/>
  <c r="Q3217" i="121"/>
  <c r="S3215" i="121"/>
  <c r="L3214" i="121"/>
  <c r="M3213" i="121"/>
  <c r="N3212" i="121"/>
  <c r="O3211" i="121"/>
  <c r="P3210" i="121"/>
  <c r="Q3209" i="121"/>
  <c r="S3207" i="121"/>
  <c r="Q3192" i="121"/>
  <c r="P3185" i="121"/>
  <c r="P3184" i="121"/>
  <c r="P3183" i="121"/>
  <c r="O3178" i="121"/>
  <c r="O3177" i="121"/>
  <c r="O3176" i="121"/>
  <c r="S3170" i="121"/>
  <c r="O3169" i="121"/>
  <c r="O3168" i="121"/>
  <c r="Q3168" i="121"/>
  <c r="R3168" i="121"/>
  <c r="P3166" i="121"/>
  <c r="M3165" i="121"/>
  <c r="L3163" i="121"/>
  <c r="N3163" i="121"/>
  <c r="P3163" i="121"/>
  <c r="S3161" i="121"/>
  <c r="O3160" i="121"/>
  <c r="Q3160" i="121"/>
  <c r="R3160" i="121"/>
  <c r="S3160" i="121"/>
  <c r="P3156" i="121"/>
  <c r="R3149" i="121"/>
  <c r="R3141" i="121"/>
  <c r="M3139" i="121"/>
  <c r="P3135" i="121"/>
  <c r="M3134" i="121"/>
  <c r="S3133" i="121"/>
  <c r="O3133" i="121"/>
  <c r="P3119" i="121"/>
  <c r="Q3118" i="121"/>
  <c r="R3117" i="121"/>
  <c r="M3112" i="121"/>
  <c r="O3112" i="121"/>
  <c r="L3111" i="121"/>
  <c r="M3110" i="121"/>
  <c r="N3109" i="121"/>
  <c r="N3105" i="121"/>
  <c r="O3105" i="121"/>
  <c r="P3105" i="121"/>
  <c r="Q3105" i="121"/>
  <c r="R3105" i="121"/>
  <c r="S3105" i="121"/>
  <c r="M3105" i="121"/>
  <c r="P3104" i="121"/>
  <c r="L3104" i="121"/>
  <c r="N3104" i="121"/>
  <c r="Q3103" i="121"/>
  <c r="M3103" i="121"/>
  <c r="O3103" i="121"/>
  <c r="R3102" i="121"/>
  <c r="N3102" i="121"/>
  <c r="P3102" i="121"/>
  <c r="S3101" i="121"/>
  <c r="O3101" i="121"/>
  <c r="Q3101" i="121"/>
  <c r="L3100" i="121"/>
  <c r="P3100" i="121"/>
  <c r="R3100" i="121"/>
  <c r="M3099" i="121"/>
  <c r="Q3099" i="121"/>
  <c r="S3099" i="121"/>
  <c r="S3076" i="121"/>
  <c r="L3075" i="121"/>
  <c r="P3055" i="121"/>
  <c r="Q3054" i="121"/>
  <c r="R3053" i="121"/>
  <c r="N3041" i="121"/>
  <c r="O3041" i="121"/>
  <c r="P3041" i="121"/>
  <c r="Q3041" i="121"/>
  <c r="R3041" i="121"/>
  <c r="S3041" i="121"/>
  <c r="M3041" i="121"/>
  <c r="L3040" i="121"/>
  <c r="N3040" i="121"/>
  <c r="M3039" i="121"/>
  <c r="O3039" i="121"/>
  <c r="N3038" i="121"/>
  <c r="P3038" i="121"/>
  <c r="O3037" i="121"/>
  <c r="Q3037" i="121"/>
  <c r="P3036" i="121"/>
  <c r="R3036" i="121"/>
  <c r="Q3035" i="121"/>
  <c r="S3035" i="121"/>
  <c r="S3012" i="121"/>
  <c r="L3011" i="121"/>
  <c r="P2991" i="121"/>
  <c r="Q2990" i="121"/>
  <c r="R2989" i="121"/>
  <c r="N2977" i="121"/>
  <c r="O2977" i="121"/>
  <c r="P2977" i="121"/>
  <c r="Q2977" i="121"/>
  <c r="R2977" i="121"/>
  <c r="S2977" i="121"/>
  <c r="M2977" i="121"/>
  <c r="P2976" i="121"/>
  <c r="L2976" i="121"/>
  <c r="N2976" i="121"/>
  <c r="Q2975" i="121"/>
  <c r="M2975" i="121"/>
  <c r="O2975" i="121"/>
  <c r="R2974" i="121"/>
  <c r="N2974" i="121"/>
  <c r="P2974" i="121"/>
  <c r="S2973" i="121"/>
  <c r="O2973" i="121"/>
  <c r="Q2973" i="121"/>
  <c r="P2972" i="121"/>
  <c r="R2972" i="121"/>
  <c r="Q2971" i="121"/>
  <c r="S2971" i="121"/>
  <c r="O2955" i="121"/>
  <c r="S2948" i="121"/>
  <c r="L2947" i="121"/>
  <c r="O2934" i="121"/>
  <c r="P2927" i="121"/>
  <c r="Q2926" i="121"/>
  <c r="R2925" i="121"/>
  <c r="N2913" i="121"/>
  <c r="O2913" i="121"/>
  <c r="P2913" i="121"/>
  <c r="Q2913" i="121"/>
  <c r="R2913" i="121"/>
  <c r="S2913" i="121"/>
  <c r="M2913" i="121"/>
  <c r="P2912" i="121"/>
  <c r="L2912" i="121"/>
  <c r="N2912" i="121"/>
  <c r="Q2911" i="121"/>
  <c r="M2911" i="121"/>
  <c r="O2911" i="121"/>
  <c r="R2910" i="121"/>
  <c r="N2910" i="121"/>
  <c r="P2910" i="121"/>
  <c r="S2909" i="121"/>
  <c r="O2909" i="121"/>
  <c r="Q2909" i="121"/>
  <c r="L2908" i="121"/>
  <c r="R2908" i="121"/>
  <c r="M2907" i="121"/>
  <c r="S2907" i="121"/>
  <c r="M2898" i="121"/>
  <c r="N2891" i="121"/>
  <c r="S2884" i="121"/>
  <c r="L2883" i="121"/>
  <c r="M2877" i="121"/>
  <c r="O2870" i="121"/>
  <c r="P2863" i="121"/>
  <c r="Q2862" i="121"/>
  <c r="R2861" i="121"/>
  <c r="O2856" i="121"/>
  <c r="L2855" i="121"/>
  <c r="M2854" i="121"/>
  <c r="N2853" i="121"/>
  <c r="N2849" i="121"/>
  <c r="O2849" i="121"/>
  <c r="P2849" i="121"/>
  <c r="Q2849" i="121"/>
  <c r="R2849" i="121"/>
  <c r="S2849" i="121"/>
  <c r="M2849" i="121"/>
  <c r="P2848" i="121"/>
  <c r="L2848" i="121"/>
  <c r="N2848" i="121"/>
  <c r="Q2847" i="121"/>
  <c r="M2847" i="121"/>
  <c r="O2847" i="121"/>
  <c r="R2846" i="121"/>
  <c r="N2846" i="121"/>
  <c r="P2846" i="121"/>
  <c r="S2845" i="121"/>
  <c r="O2845" i="121"/>
  <c r="Q2845" i="121"/>
  <c r="L2844" i="121"/>
  <c r="R2844" i="121"/>
  <c r="M2843" i="121"/>
  <c r="S2843" i="121"/>
  <c r="S2834" i="121"/>
  <c r="M2834" i="121"/>
  <c r="O2827" i="121"/>
  <c r="S2820" i="121"/>
  <c r="L2819" i="121"/>
  <c r="M2813" i="121"/>
  <c r="O2806" i="121"/>
  <c r="P2799" i="121"/>
  <c r="Q2798" i="121"/>
  <c r="S2796" i="121"/>
  <c r="N2796" i="121"/>
  <c r="P2796" i="121"/>
  <c r="Q2794" i="121"/>
  <c r="L2791" i="121"/>
  <c r="R2790" i="121"/>
  <c r="M2790" i="121"/>
  <c r="O2790" i="121"/>
  <c r="M2786" i="121"/>
  <c r="Q2786" i="121"/>
  <c r="Q2784" i="121"/>
  <c r="O2769" i="121"/>
  <c r="S2767" i="121"/>
  <c r="L2767" i="121"/>
  <c r="M2766" i="121"/>
  <c r="O2753" i="121"/>
  <c r="R2753" i="121"/>
  <c r="Q2728" i="121"/>
  <c r="L2723" i="121"/>
  <c r="O2723" i="121"/>
  <c r="M2723" i="121"/>
  <c r="P2723" i="121"/>
  <c r="P2681" i="121"/>
  <c r="R2681" i="121"/>
  <c r="R2582" i="121"/>
  <c r="S2582" i="121"/>
  <c r="N2522" i="121"/>
  <c r="O2522" i="121"/>
  <c r="L2460" i="121"/>
  <c r="M2460" i="121"/>
  <c r="P2392" i="121"/>
  <c r="Q2392" i="121"/>
  <c r="L2191" i="121"/>
  <c r="M2191" i="121"/>
  <c r="P3641" i="121"/>
  <c r="P3633" i="121"/>
  <c r="P3625" i="121"/>
  <c r="S3622" i="121"/>
  <c r="L3621" i="121"/>
  <c r="P3617" i="121"/>
  <c r="S3614" i="121"/>
  <c r="L3613" i="121"/>
  <c r="P3609" i="121"/>
  <c r="S3606" i="121"/>
  <c r="L3605" i="121"/>
  <c r="S3598" i="121"/>
  <c r="L3597" i="121"/>
  <c r="S3590" i="121"/>
  <c r="L3589" i="121"/>
  <c r="S3582" i="121"/>
  <c r="L3581" i="121"/>
  <c r="S3574" i="121"/>
  <c r="L3573" i="121"/>
  <c r="S3566" i="121"/>
  <c r="L3565" i="121"/>
  <c r="S3558" i="121"/>
  <c r="L3557" i="121"/>
  <c r="S3550" i="121"/>
  <c r="L3549" i="121"/>
  <c r="S3542" i="121"/>
  <c r="L3541" i="121"/>
  <c r="S3534" i="121"/>
  <c r="L3533" i="121"/>
  <c r="S3526" i="121"/>
  <c r="L3525" i="121"/>
  <c r="M3524" i="121"/>
  <c r="S3518" i="121"/>
  <c r="L3517" i="121"/>
  <c r="M3516" i="121"/>
  <c r="S3510" i="121"/>
  <c r="L3509" i="121"/>
  <c r="M3508" i="121"/>
  <c r="S3502" i="121"/>
  <c r="L3501" i="121"/>
  <c r="M3500" i="121"/>
  <c r="S3494" i="121"/>
  <c r="L3493" i="121"/>
  <c r="M3492" i="121"/>
  <c r="S3486" i="121"/>
  <c r="L3485" i="121"/>
  <c r="M3484" i="121"/>
  <c r="S3478" i="121"/>
  <c r="L3477" i="121"/>
  <c r="M3476" i="121"/>
  <c r="R3471" i="121"/>
  <c r="S3470" i="121"/>
  <c r="L3469" i="121"/>
  <c r="M3468" i="121"/>
  <c r="R3463" i="121"/>
  <c r="S3462" i="121"/>
  <c r="L3461" i="121"/>
  <c r="M3460" i="121"/>
  <c r="R3455" i="121"/>
  <c r="S3454" i="121"/>
  <c r="L3453" i="121"/>
  <c r="M3452" i="121"/>
  <c r="P3449" i="121"/>
  <c r="R3447" i="121"/>
  <c r="S3446" i="121"/>
  <c r="L3445" i="121"/>
  <c r="M3444" i="121"/>
  <c r="P3441" i="121"/>
  <c r="R3439" i="121"/>
  <c r="S3438" i="121"/>
  <c r="L3437" i="121"/>
  <c r="M3436" i="121"/>
  <c r="P3433" i="121"/>
  <c r="R3431" i="121"/>
  <c r="S3430" i="121"/>
  <c r="L3429" i="121"/>
  <c r="M3428" i="121"/>
  <c r="P3425" i="121"/>
  <c r="R3423" i="121"/>
  <c r="S3422" i="121"/>
  <c r="L3421" i="121"/>
  <c r="M3420" i="121"/>
  <c r="P3417" i="121"/>
  <c r="R3415" i="121"/>
  <c r="S3414" i="121"/>
  <c r="L3413" i="121"/>
  <c r="M3412" i="121"/>
  <c r="P3409" i="121"/>
  <c r="R3407" i="121"/>
  <c r="S3406" i="121"/>
  <c r="L3405" i="121"/>
  <c r="M3404" i="121"/>
  <c r="P3401" i="121"/>
  <c r="R3399" i="121"/>
  <c r="S3398" i="121"/>
  <c r="L3397" i="121"/>
  <c r="M3396" i="121"/>
  <c r="P3393" i="121"/>
  <c r="R3391" i="121"/>
  <c r="S3390" i="121"/>
  <c r="L3389" i="121"/>
  <c r="M3388" i="121"/>
  <c r="P3385" i="121"/>
  <c r="R3383" i="121"/>
  <c r="S3382" i="121"/>
  <c r="L3381" i="121"/>
  <c r="M3380" i="121"/>
  <c r="P3377" i="121"/>
  <c r="R3375" i="121"/>
  <c r="S3374" i="121"/>
  <c r="L3373" i="121"/>
  <c r="M3372" i="121"/>
  <c r="P3369" i="121"/>
  <c r="R3367" i="121"/>
  <c r="S3366" i="121"/>
  <c r="L3365" i="121"/>
  <c r="M3364" i="121"/>
  <c r="P3361" i="121"/>
  <c r="R3359" i="121"/>
  <c r="S3358" i="121"/>
  <c r="L3357" i="121"/>
  <c r="M3356" i="121"/>
  <c r="P3353" i="121"/>
  <c r="R3351" i="121"/>
  <c r="S3350" i="121"/>
  <c r="L3349" i="121"/>
  <c r="M3348" i="121"/>
  <c r="P3345" i="121"/>
  <c r="R3343" i="121"/>
  <c r="S3342" i="121"/>
  <c r="L3341" i="121"/>
  <c r="M3340" i="121"/>
  <c r="P3337" i="121"/>
  <c r="R3335" i="121"/>
  <c r="S3334" i="121"/>
  <c r="L3333" i="121"/>
  <c r="M3332" i="121"/>
  <c r="P3329" i="121"/>
  <c r="R3327" i="121"/>
  <c r="S3326" i="121"/>
  <c r="L3325" i="121"/>
  <c r="M3324" i="121"/>
  <c r="P3321" i="121"/>
  <c r="R3319" i="121"/>
  <c r="S3318" i="121"/>
  <c r="L3317" i="121"/>
  <c r="M3316" i="121"/>
  <c r="P3313" i="121"/>
  <c r="R3311" i="121"/>
  <c r="S3310" i="121"/>
  <c r="L3309" i="121"/>
  <c r="M3308" i="121"/>
  <c r="P3305" i="121"/>
  <c r="R3303" i="121"/>
  <c r="S3302" i="121"/>
  <c r="L3301" i="121"/>
  <c r="M3300" i="121"/>
  <c r="P3297" i="121"/>
  <c r="R3295" i="121"/>
  <c r="S3294" i="121"/>
  <c r="L3293" i="121"/>
  <c r="M3292" i="121"/>
  <c r="P3289" i="121"/>
  <c r="R3287" i="121"/>
  <c r="S3286" i="121"/>
  <c r="L3285" i="121"/>
  <c r="M3284" i="121"/>
  <c r="P3281" i="121"/>
  <c r="R3279" i="121"/>
  <c r="S3278" i="121"/>
  <c r="L3277" i="121"/>
  <c r="M3276" i="121"/>
  <c r="N3275" i="121"/>
  <c r="P3273" i="121"/>
  <c r="R3271" i="121"/>
  <c r="S3270" i="121"/>
  <c r="L3269" i="121"/>
  <c r="M3268" i="121"/>
  <c r="N3267" i="121"/>
  <c r="P3265" i="121"/>
  <c r="R3263" i="121"/>
  <c r="S3262" i="121"/>
  <c r="L3261" i="121"/>
  <c r="M3260" i="121"/>
  <c r="N3259" i="121"/>
  <c r="P3257" i="121"/>
  <c r="R3255" i="121"/>
  <c r="S3254" i="121"/>
  <c r="L3253" i="121"/>
  <c r="M3252" i="121"/>
  <c r="N3251" i="121"/>
  <c r="P3249" i="121"/>
  <c r="R3247" i="121"/>
  <c r="S3246" i="121"/>
  <c r="L3245" i="121"/>
  <c r="M3244" i="121"/>
  <c r="N3243" i="121"/>
  <c r="P3241" i="121"/>
  <c r="R3239" i="121"/>
  <c r="S3238" i="121"/>
  <c r="L3237" i="121"/>
  <c r="M3236" i="121"/>
  <c r="N3235" i="121"/>
  <c r="P3233" i="121"/>
  <c r="R3231" i="121"/>
  <c r="S3230" i="121"/>
  <c r="L3229" i="121"/>
  <c r="M3228" i="121"/>
  <c r="N3227" i="121"/>
  <c r="P3225" i="121"/>
  <c r="R3223" i="121"/>
  <c r="S3222" i="121"/>
  <c r="L3221" i="121"/>
  <c r="M3220" i="121"/>
  <c r="N3219" i="121"/>
  <c r="P3217" i="121"/>
  <c r="R3215" i="121"/>
  <c r="M3212" i="121"/>
  <c r="N3211" i="121"/>
  <c r="P3209" i="121"/>
  <c r="R3207" i="121"/>
  <c r="P3193" i="121"/>
  <c r="P3192" i="121"/>
  <c r="P3191" i="121"/>
  <c r="O3185" i="121"/>
  <c r="O3184" i="121"/>
  <c r="O3182" i="121"/>
  <c r="N3179" i="121"/>
  <c r="N3178" i="121"/>
  <c r="N3177" i="121"/>
  <c r="N3176" i="121"/>
  <c r="P3175" i="121"/>
  <c r="R3175" i="121"/>
  <c r="S3175" i="121"/>
  <c r="P3173" i="121"/>
  <c r="R3173" i="121"/>
  <c r="L3173" i="121"/>
  <c r="S3172" i="121"/>
  <c r="M3172" i="121"/>
  <c r="N3172" i="121"/>
  <c r="O3166" i="121"/>
  <c r="M3163" i="121"/>
  <c r="O3163" i="121"/>
  <c r="Q3159" i="121"/>
  <c r="N3157" i="121"/>
  <c r="S3156" i="121"/>
  <c r="M3156" i="121"/>
  <c r="N3156" i="121"/>
  <c r="O3156" i="121"/>
  <c r="N3154" i="121"/>
  <c r="N3152" i="121"/>
  <c r="L3152" i="121"/>
  <c r="M3138" i="121"/>
  <c r="N3138" i="121"/>
  <c r="O3138" i="121"/>
  <c r="P3138" i="121"/>
  <c r="Q3138" i="121"/>
  <c r="R3138" i="121"/>
  <c r="Q3134" i="121"/>
  <c r="N3133" i="121"/>
  <c r="L3132" i="121"/>
  <c r="P3125" i="121"/>
  <c r="M3125" i="121"/>
  <c r="N3111" i="121"/>
  <c r="P3111" i="121"/>
  <c r="Q3110" i="121"/>
  <c r="R3109" i="121"/>
  <c r="M3104" i="121"/>
  <c r="O3104" i="121"/>
  <c r="L3103" i="121"/>
  <c r="M3102" i="121"/>
  <c r="N3101" i="121"/>
  <c r="N3097" i="121"/>
  <c r="O3097" i="121"/>
  <c r="P3097" i="121"/>
  <c r="Q3097" i="121"/>
  <c r="R3097" i="121"/>
  <c r="S3097" i="121"/>
  <c r="M3097" i="121"/>
  <c r="P3096" i="121"/>
  <c r="L3096" i="121"/>
  <c r="N3096" i="121"/>
  <c r="Q3095" i="121"/>
  <c r="M3095" i="121"/>
  <c r="O3095" i="121"/>
  <c r="R3094" i="121"/>
  <c r="N3094" i="121"/>
  <c r="P3094" i="121"/>
  <c r="S3093" i="121"/>
  <c r="O3093" i="121"/>
  <c r="Q3093" i="121"/>
  <c r="L3092" i="121"/>
  <c r="P3092" i="121"/>
  <c r="R3092" i="121"/>
  <c r="M3091" i="121"/>
  <c r="Q3091" i="121"/>
  <c r="S3091" i="121"/>
  <c r="S3082" i="121"/>
  <c r="M3082" i="121"/>
  <c r="O3075" i="121"/>
  <c r="S3068" i="121"/>
  <c r="L3067" i="121"/>
  <c r="P3061" i="121"/>
  <c r="M3061" i="121"/>
  <c r="N3047" i="121"/>
  <c r="P3047" i="121"/>
  <c r="Q3046" i="121"/>
  <c r="R3045" i="121"/>
  <c r="M3040" i="121"/>
  <c r="O3040" i="121"/>
  <c r="Q3039" i="121"/>
  <c r="R3038" i="121"/>
  <c r="S3037" i="121"/>
  <c r="L3036" i="121"/>
  <c r="M3035" i="121"/>
  <c r="N3033" i="121"/>
  <c r="O3033" i="121"/>
  <c r="P3033" i="121"/>
  <c r="Q3033" i="121"/>
  <c r="R3033" i="121"/>
  <c r="S3033" i="121"/>
  <c r="M3033" i="121"/>
  <c r="L3032" i="121"/>
  <c r="N3032" i="121"/>
  <c r="M3031" i="121"/>
  <c r="O3031" i="121"/>
  <c r="N3030" i="121"/>
  <c r="P3030" i="121"/>
  <c r="O3029" i="121"/>
  <c r="Q3029" i="121"/>
  <c r="P3028" i="121"/>
  <c r="R3028" i="121"/>
  <c r="Q3027" i="121"/>
  <c r="S3027" i="121"/>
  <c r="S3018" i="121"/>
  <c r="M3018" i="121"/>
  <c r="O3011" i="121"/>
  <c r="S3004" i="121"/>
  <c r="L3003" i="121"/>
  <c r="P2997" i="121"/>
  <c r="M2997" i="121"/>
  <c r="N2983" i="121"/>
  <c r="P2983" i="121"/>
  <c r="Q2982" i="121"/>
  <c r="R2981" i="121"/>
  <c r="M2976" i="121"/>
  <c r="O2976" i="121"/>
  <c r="L2975" i="121"/>
  <c r="M2974" i="121"/>
  <c r="N2973" i="121"/>
  <c r="L2972" i="121"/>
  <c r="M2971" i="121"/>
  <c r="N2969" i="121"/>
  <c r="O2969" i="121"/>
  <c r="P2969" i="121"/>
  <c r="Q2969" i="121"/>
  <c r="R2969" i="121"/>
  <c r="S2969" i="121"/>
  <c r="M2969" i="121"/>
  <c r="P2968" i="121"/>
  <c r="L2968" i="121"/>
  <c r="N2968" i="121"/>
  <c r="Q2967" i="121"/>
  <c r="M2967" i="121"/>
  <c r="O2967" i="121"/>
  <c r="R2966" i="121"/>
  <c r="N2966" i="121"/>
  <c r="P2966" i="121"/>
  <c r="S2965" i="121"/>
  <c r="O2965" i="121"/>
  <c r="Q2965" i="121"/>
  <c r="L2964" i="121"/>
  <c r="P2964" i="121"/>
  <c r="R2964" i="121"/>
  <c r="M2963" i="121"/>
  <c r="Q2963" i="121"/>
  <c r="S2963" i="121"/>
  <c r="S2954" i="121"/>
  <c r="M2954" i="121"/>
  <c r="O2947" i="121"/>
  <c r="S2940" i="121"/>
  <c r="L2939" i="121"/>
  <c r="P2933" i="121"/>
  <c r="M2933" i="121"/>
  <c r="Q2918" i="121"/>
  <c r="R2917" i="121"/>
  <c r="M2912" i="121"/>
  <c r="O2912" i="121"/>
  <c r="L2911" i="121"/>
  <c r="M2910" i="121"/>
  <c r="N2909" i="121"/>
  <c r="N2905" i="121"/>
  <c r="O2905" i="121"/>
  <c r="P2905" i="121"/>
  <c r="Q2905" i="121"/>
  <c r="R2905" i="121"/>
  <c r="S2905" i="121"/>
  <c r="M2905" i="121"/>
  <c r="P2904" i="121"/>
  <c r="L2904" i="121"/>
  <c r="N2904" i="121"/>
  <c r="Q2903" i="121"/>
  <c r="M2903" i="121"/>
  <c r="O2903" i="121"/>
  <c r="R2902" i="121"/>
  <c r="N2902" i="121"/>
  <c r="P2902" i="121"/>
  <c r="S2901" i="121"/>
  <c r="O2901" i="121"/>
  <c r="Q2901" i="121"/>
  <c r="L2900" i="121"/>
  <c r="R2900" i="121"/>
  <c r="M2899" i="121"/>
  <c r="S2899" i="121"/>
  <c r="S2890" i="121"/>
  <c r="M2890" i="121"/>
  <c r="N2883" i="121"/>
  <c r="S2876" i="121"/>
  <c r="L2875" i="121"/>
  <c r="P2869" i="121"/>
  <c r="M2869" i="121"/>
  <c r="N2841" i="121"/>
  <c r="O2841" i="121"/>
  <c r="P2841" i="121"/>
  <c r="Q2841" i="121"/>
  <c r="R2841" i="121"/>
  <c r="S2841" i="121"/>
  <c r="M2841" i="121"/>
  <c r="P2840" i="121"/>
  <c r="L2840" i="121"/>
  <c r="N2840" i="121"/>
  <c r="Q2839" i="121"/>
  <c r="M2839" i="121"/>
  <c r="O2839" i="121"/>
  <c r="R2838" i="121"/>
  <c r="N2838" i="121"/>
  <c r="P2838" i="121"/>
  <c r="S2837" i="121"/>
  <c r="O2837" i="121"/>
  <c r="Q2837" i="121"/>
  <c r="L2836" i="121"/>
  <c r="R2836" i="121"/>
  <c r="M2835" i="121"/>
  <c r="S2835" i="121"/>
  <c r="M2826" i="121"/>
  <c r="O2819" i="121"/>
  <c r="S2812" i="121"/>
  <c r="L2811" i="121"/>
  <c r="P2805" i="121"/>
  <c r="M2805" i="121"/>
  <c r="R2795" i="121"/>
  <c r="N2795" i="121"/>
  <c r="P2795" i="121"/>
  <c r="R2789" i="121"/>
  <c r="M2789" i="121"/>
  <c r="O2789" i="121"/>
  <c r="R2783" i="121"/>
  <c r="S2776" i="121"/>
  <c r="S2760" i="121"/>
  <c r="S2759" i="121"/>
  <c r="N2748" i="121"/>
  <c r="S2748" i="121"/>
  <c r="M2735" i="121"/>
  <c r="N2735" i="121"/>
  <c r="O2735" i="121"/>
  <c r="P2735" i="121"/>
  <c r="S2735" i="121"/>
  <c r="Q2735" i="121"/>
  <c r="L2732" i="121"/>
  <c r="S2622" i="121"/>
  <c r="R2622" i="121"/>
  <c r="P2616" i="121"/>
  <c r="Q2616" i="121"/>
  <c r="Q2583" i="121"/>
  <c r="R2583" i="121"/>
  <c r="M2523" i="121"/>
  <c r="N2523" i="121"/>
  <c r="N2461" i="121"/>
  <c r="O2461" i="121"/>
  <c r="P2461" i="121"/>
  <c r="Q2461" i="121"/>
  <c r="R2461" i="121"/>
  <c r="S2461" i="121"/>
  <c r="M2461" i="121"/>
  <c r="O2393" i="121"/>
  <c r="P2393" i="121"/>
  <c r="M3275" i="121"/>
  <c r="N3274" i="121"/>
  <c r="M3267" i="121"/>
  <c r="N3266" i="121"/>
  <c r="M3259" i="121"/>
  <c r="N3258" i="121"/>
  <c r="M3251" i="121"/>
  <c r="N3250" i="121"/>
  <c r="M3243" i="121"/>
  <c r="N3242" i="121"/>
  <c r="M3235" i="121"/>
  <c r="N3234" i="121"/>
  <c r="N3183" i="121"/>
  <c r="L3182" i="121"/>
  <c r="S3171" i="121"/>
  <c r="Q3170" i="121"/>
  <c r="N3169" i="121"/>
  <c r="P3169" i="121"/>
  <c r="Q3169" i="121"/>
  <c r="Q3166" i="121"/>
  <c r="S3166" i="121"/>
  <c r="L3166" i="121"/>
  <c r="R3164" i="121"/>
  <c r="Q3157" i="121"/>
  <c r="R3157" i="121"/>
  <c r="M3154" i="121"/>
  <c r="O3154" i="121"/>
  <c r="P3154" i="121"/>
  <c r="Q3154" i="121"/>
  <c r="O3152" i="121"/>
  <c r="Q3151" i="121"/>
  <c r="M3151" i="121"/>
  <c r="Q3148" i="121"/>
  <c r="S3148" i="121"/>
  <c r="N3145" i="121"/>
  <c r="O3145" i="121"/>
  <c r="P3145" i="121"/>
  <c r="Q3145" i="121"/>
  <c r="R3145" i="121"/>
  <c r="S3145" i="121"/>
  <c r="M3141" i="121"/>
  <c r="O3134" i="121"/>
  <c r="R3133" i="121"/>
  <c r="Q3124" i="121"/>
  <c r="S3124" i="121"/>
  <c r="L3123" i="121"/>
  <c r="M3117" i="121"/>
  <c r="O3110" i="121"/>
  <c r="N3103" i="121"/>
  <c r="P3103" i="121"/>
  <c r="Q3102" i="121"/>
  <c r="R3101" i="121"/>
  <c r="N3089" i="121"/>
  <c r="O3089" i="121"/>
  <c r="P3089" i="121"/>
  <c r="Q3089" i="121"/>
  <c r="R3089" i="121"/>
  <c r="S3089" i="121"/>
  <c r="M3089" i="121"/>
  <c r="P3088" i="121"/>
  <c r="L3088" i="121"/>
  <c r="N3088" i="121"/>
  <c r="Q3087" i="121"/>
  <c r="M3087" i="121"/>
  <c r="O3087" i="121"/>
  <c r="R3086" i="121"/>
  <c r="N3086" i="121"/>
  <c r="P3086" i="121"/>
  <c r="S3085" i="121"/>
  <c r="O3085" i="121"/>
  <c r="Q3085" i="121"/>
  <c r="L3084" i="121"/>
  <c r="P3084" i="121"/>
  <c r="R3084" i="121"/>
  <c r="M3083" i="121"/>
  <c r="Q3083" i="121"/>
  <c r="S3083" i="121"/>
  <c r="S3074" i="121"/>
  <c r="M3074" i="121"/>
  <c r="O3067" i="121"/>
  <c r="Q3060" i="121"/>
  <c r="S3060" i="121"/>
  <c r="L3059" i="121"/>
  <c r="M3053" i="121"/>
  <c r="O3046" i="121"/>
  <c r="P3039" i="121"/>
  <c r="Q3038" i="121"/>
  <c r="R3037" i="121"/>
  <c r="N3025" i="121"/>
  <c r="O3025" i="121"/>
  <c r="P3025" i="121"/>
  <c r="Q3025" i="121"/>
  <c r="R3025" i="121"/>
  <c r="S3025" i="121"/>
  <c r="M3025" i="121"/>
  <c r="L3024" i="121"/>
  <c r="N3024" i="121"/>
  <c r="M3023" i="121"/>
  <c r="O3023" i="121"/>
  <c r="N3022" i="121"/>
  <c r="P3022" i="121"/>
  <c r="O3021" i="121"/>
  <c r="Q3021" i="121"/>
  <c r="P3020" i="121"/>
  <c r="R3020" i="121"/>
  <c r="Q3019" i="121"/>
  <c r="S3019" i="121"/>
  <c r="S3010" i="121"/>
  <c r="M3010" i="121"/>
  <c r="O3003" i="121"/>
  <c r="Q2996" i="121"/>
  <c r="S2996" i="121"/>
  <c r="L2995" i="121"/>
  <c r="M2989" i="121"/>
  <c r="R2973" i="121"/>
  <c r="N2961" i="121"/>
  <c r="O2961" i="121"/>
  <c r="P2961" i="121"/>
  <c r="Q2961" i="121"/>
  <c r="R2961" i="121"/>
  <c r="S2961" i="121"/>
  <c r="M2961" i="121"/>
  <c r="P2960" i="121"/>
  <c r="L2960" i="121"/>
  <c r="N2960" i="121"/>
  <c r="Q2959" i="121"/>
  <c r="M2959" i="121"/>
  <c r="O2959" i="121"/>
  <c r="R2958" i="121"/>
  <c r="N2958" i="121"/>
  <c r="P2958" i="121"/>
  <c r="S2957" i="121"/>
  <c r="O2957" i="121"/>
  <c r="Q2957" i="121"/>
  <c r="L2956" i="121"/>
  <c r="P2956" i="121"/>
  <c r="R2956" i="121"/>
  <c r="M2955" i="121"/>
  <c r="Q2955" i="121"/>
  <c r="S2955" i="121"/>
  <c r="S2946" i="121"/>
  <c r="M2946" i="121"/>
  <c r="O2939" i="121"/>
  <c r="Q2932" i="121"/>
  <c r="S2932" i="121"/>
  <c r="L2931" i="121"/>
  <c r="M2925" i="121"/>
  <c r="N2897" i="121"/>
  <c r="O2897" i="121"/>
  <c r="P2897" i="121"/>
  <c r="Q2897" i="121"/>
  <c r="R2897" i="121"/>
  <c r="S2897" i="121"/>
  <c r="M2897" i="121"/>
  <c r="P2896" i="121"/>
  <c r="L2896" i="121"/>
  <c r="N2896" i="121"/>
  <c r="Q2895" i="121"/>
  <c r="M2895" i="121"/>
  <c r="O2895" i="121"/>
  <c r="R2894" i="121"/>
  <c r="N2894" i="121"/>
  <c r="P2894" i="121"/>
  <c r="S2893" i="121"/>
  <c r="O2893" i="121"/>
  <c r="Q2893" i="121"/>
  <c r="L2892" i="121"/>
  <c r="R2892" i="121"/>
  <c r="M2891" i="121"/>
  <c r="S2891" i="121"/>
  <c r="S2882" i="121"/>
  <c r="M2882" i="121"/>
  <c r="O2875" i="121"/>
  <c r="Q2868" i="121"/>
  <c r="S2868" i="121"/>
  <c r="L2867" i="121"/>
  <c r="M2861" i="121"/>
  <c r="N2833" i="121"/>
  <c r="O2833" i="121"/>
  <c r="P2833" i="121"/>
  <c r="Q2833" i="121"/>
  <c r="R2833" i="121"/>
  <c r="S2833" i="121"/>
  <c r="M2833" i="121"/>
  <c r="P2832" i="121"/>
  <c r="L2832" i="121"/>
  <c r="N2832" i="121"/>
  <c r="Q2831" i="121"/>
  <c r="M2831" i="121"/>
  <c r="O2831" i="121"/>
  <c r="R2830" i="121"/>
  <c r="N2830" i="121"/>
  <c r="P2830" i="121"/>
  <c r="S2829" i="121"/>
  <c r="O2829" i="121"/>
  <c r="Q2829" i="121"/>
  <c r="L2828" i="121"/>
  <c r="R2828" i="121"/>
  <c r="M2827" i="121"/>
  <c r="S2827" i="121"/>
  <c r="S2818" i="121"/>
  <c r="M2818" i="121"/>
  <c r="O2811" i="121"/>
  <c r="Q2804" i="121"/>
  <c r="S2804" i="121"/>
  <c r="L2803" i="121"/>
  <c r="M2795" i="121"/>
  <c r="Q2788" i="121"/>
  <c r="M2788" i="121"/>
  <c r="O2788" i="121"/>
  <c r="L2783" i="121"/>
  <c r="Q2783" i="121"/>
  <c r="S2783" i="121"/>
  <c r="S2781" i="121"/>
  <c r="L2781" i="121"/>
  <c r="N2781" i="121"/>
  <c r="Q2778" i="121"/>
  <c r="R2766" i="121"/>
  <c r="P2760" i="121"/>
  <c r="R2760" i="121"/>
  <c r="P2754" i="121"/>
  <c r="M2748" i="121"/>
  <c r="M2741" i="121"/>
  <c r="R2741" i="121"/>
  <c r="S2733" i="121"/>
  <c r="L2733" i="121"/>
  <c r="N2698" i="121"/>
  <c r="Q2698" i="121"/>
  <c r="R2679" i="121"/>
  <c r="N2629" i="121"/>
  <c r="O2629" i="121"/>
  <c r="P2629" i="121"/>
  <c r="Q2629" i="121"/>
  <c r="R2629" i="121"/>
  <c r="M2629" i="121"/>
  <c r="S2629" i="121"/>
  <c r="R2623" i="121"/>
  <c r="P2584" i="121"/>
  <c r="Q2584" i="121"/>
  <c r="L2524" i="121"/>
  <c r="M2524" i="121"/>
  <c r="R2454" i="121"/>
  <c r="S2454" i="121"/>
  <c r="N2394" i="121"/>
  <c r="O2394" i="121"/>
  <c r="P2308" i="121"/>
  <c r="S2308" i="121"/>
  <c r="O2308" i="121"/>
  <c r="S2288" i="121"/>
  <c r="L2288" i="121"/>
  <c r="S3220" i="121"/>
  <c r="S3212" i="121"/>
  <c r="L3190" i="121"/>
  <c r="N3189" i="121"/>
  <c r="M3181" i="121"/>
  <c r="N3180" i="121"/>
  <c r="O3179" i="121"/>
  <c r="P3178" i="121"/>
  <c r="Q3177" i="121"/>
  <c r="R3176" i="121"/>
  <c r="M3173" i="121"/>
  <c r="N3170" i="121"/>
  <c r="N3161" i="121"/>
  <c r="P3161" i="121"/>
  <c r="Q3161" i="121"/>
  <c r="R3161" i="121"/>
  <c r="L3159" i="121"/>
  <c r="R3150" i="121"/>
  <c r="N3150" i="121"/>
  <c r="L3147" i="121"/>
  <c r="P3144" i="121"/>
  <c r="L3144" i="121"/>
  <c r="M3130" i="121"/>
  <c r="N3130" i="121"/>
  <c r="O3130" i="121"/>
  <c r="P3130" i="121"/>
  <c r="Q3130" i="121"/>
  <c r="R3130" i="121"/>
  <c r="S3116" i="121"/>
  <c r="L3115" i="121"/>
  <c r="N3081" i="121"/>
  <c r="O3081" i="121"/>
  <c r="P3081" i="121"/>
  <c r="Q3081" i="121"/>
  <c r="R3081" i="121"/>
  <c r="S3081" i="121"/>
  <c r="M3081" i="121"/>
  <c r="P3080" i="121"/>
  <c r="L3080" i="121"/>
  <c r="N3080" i="121"/>
  <c r="Q3079" i="121"/>
  <c r="M3079" i="121"/>
  <c r="O3079" i="121"/>
  <c r="R3078" i="121"/>
  <c r="N3078" i="121"/>
  <c r="P3078" i="121"/>
  <c r="S3077" i="121"/>
  <c r="O3077" i="121"/>
  <c r="Q3077" i="121"/>
  <c r="L3076" i="121"/>
  <c r="P3076" i="121"/>
  <c r="R3076" i="121"/>
  <c r="M3075" i="121"/>
  <c r="Q3075" i="121"/>
  <c r="S3075" i="121"/>
  <c r="S3052" i="121"/>
  <c r="L3051" i="121"/>
  <c r="N3017" i="121"/>
  <c r="O3017" i="121"/>
  <c r="P3017" i="121"/>
  <c r="Q3017" i="121"/>
  <c r="R3017" i="121"/>
  <c r="S3017" i="121"/>
  <c r="M3017" i="121"/>
  <c r="L3016" i="121"/>
  <c r="N3016" i="121"/>
  <c r="M3015" i="121"/>
  <c r="O3015" i="121"/>
  <c r="N3014" i="121"/>
  <c r="P3014" i="121"/>
  <c r="O3013" i="121"/>
  <c r="Q3013" i="121"/>
  <c r="P3012" i="121"/>
  <c r="R3012" i="121"/>
  <c r="M3011" i="121"/>
  <c r="Q3011" i="121"/>
  <c r="S3011" i="121"/>
  <c r="S2988" i="121"/>
  <c r="L2987" i="121"/>
  <c r="N2953" i="121"/>
  <c r="O2953" i="121"/>
  <c r="P2953" i="121"/>
  <c r="Q2953" i="121"/>
  <c r="R2953" i="121"/>
  <c r="S2953" i="121"/>
  <c r="M2953" i="121"/>
  <c r="P2952" i="121"/>
  <c r="L2952" i="121"/>
  <c r="N2952" i="121"/>
  <c r="Q2951" i="121"/>
  <c r="M2951" i="121"/>
  <c r="O2951" i="121"/>
  <c r="R2950" i="121"/>
  <c r="N2950" i="121"/>
  <c r="P2950" i="121"/>
  <c r="S2949" i="121"/>
  <c r="O2949" i="121"/>
  <c r="Q2949" i="121"/>
  <c r="L2948" i="121"/>
  <c r="P2948" i="121"/>
  <c r="R2948" i="121"/>
  <c r="M2947" i="121"/>
  <c r="Q2947" i="121"/>
  <c r="S2947" i="121"/>
  <c r="S2924" i="121"/>
  <c r="L2923" i="121"/>
  <c r="N2889" i="121"/>
  <c r="O2889" i="121"/>
  <c r="P2889" i="121"/>
  <c r="Q2889" i="121"/>
  <c r="R2889" i="121"/>
  <c r="S2889" i="121"/>
  <c r="M2889" i="121"/>
  <c r="P2888" i="121"/>
  <c r="L2888" i="121"/>
  <c r="N2888" i="121"/>
  <c r="Q2887" i="121"/>
  <c r="M2887" i="121"/>
  <c r="O2887" i="121"/>
  <c r="R2886" i="121"/>
  <c r="N2886" i="121"/>
  <c r="P2886" i="121"/>
  <c r="S2885" i="121"/>
  <c r="O2885" i="121"/>
  <c r="Q2885" i="121"/>
  <c r="L2884" i="121"/>
  <c r="R2884" i="121"/>
  <c r="M2883" i="121"/>
  <c r="S2883" i="121"/>
  <c r="S2860" i="121"/>
  <c r="L2859" i="121"/>
  <c r="N2825" i="121"/>
  <c r="O2825" i="121"/>
  <c r="P2825" i="121"/>
  <c r="Q2825" i="121"/>
  <c r="R2825" i="121"/>
  <c r="S2825" i="121"/>
  <c r="M2825" i="121"/>
  <c r="P2824" i="121"/>
  <c r="L2824" i="121"/>
  <c r="N2824" i="121"/>
  <c r="Q2823" i="121"/>
  <c r="M2823" i="121"/>
  <c r="O2823" i="121"/>
  <c r="R2822" i="121"/>
  <c r="N2822" i="121"/>
  <c r="P2822" i="121"/>
  <c r="S2821" i="121"/>
  <c r="O2821" i="121"/>
  <c r="Q2821" i="121"/>
  <c r="L2820" i="121"/>
  <c r="R2820" i="121"/>
  <c r="M2819" i="121"/>
  <c r="S2819" i="121"/>
  <c r="R2794" i="121"/>
  <c r="N2794" i="121"/>
  <c r="P2794" i="121"/>
  <c r="L2766" i="121"/>
  <c r="Q2766" i="121"/>
  <c r="S2766" i="121"/>
  <c r="S2764" i="121"/>
  <c r="L2764" i="121"/>
  <c r="N2764" i="121"/>
  <c r="S2750" i="121"/>
  <c r="L2750" i="121"/>
  <c r="O2682" i="121"/>
  <c r="Q2682" i="121"/>
  <c r="L2679" i="121"/>
  <c r="Q2679" i="121"/>
  <c r="P2675" i="121"/>
  <c r="L2675" i="121"/>
  <c r="M2675" i="121"/>
  <c r="L2623" i="121"/>
  <c r="Q2623" i="121"/>
  <c r="R2617" i="121"/>
  <c r="N2617" i="121"/>
  <c r="Q2617" i="121"/>
  <c r="O2617" i="121"/>
  <c r="O2585" i="121"/>
  <c r="P2585" i="121"/>
  <c r="N2525" i="121"/>
  <c r="O2525" i="121"/>
  <c r="P2525" i="121"/>
  <c r="Q2525" i="121"/>
  <c r="R2525" i="121"/>
  <c r="S2525" i="121"/>
  <c r="M2525" i="121"/>
  <c r="Q2455" i="121"/>
  <c r="R2455" i="121"/>
  <c r="M2395" i="121"/>
  <c r="N2395" i="121"/>
  <c r="M2373" i="121"/>
  <c r="N2373" i="121"/>
  <c r="N2325" i="121"/>
  <c r="R2325" i="121"/>
  <c r="L3198" i="121"/>
  <c r="M3196" i="121"/>
  <c r="M3195" i="121"/>
  <c r="M3194" i="121"/>
  <c r="M3190" i="121"/>
  <c r="M3189" i="121"/>
  <c r="N3188" i="121"/>
  <c r="O3187" i="121"/>
  <c r="P3186" i="121"/>
  <c r="Q3185" i="121"/>
  <c r="R3184" i="121"/>
  <c r="S3183" i="121"/>
  <c r="Q3171" i="121"/>
  <c r="M3170" i="121"/>
  <c r="O3170" i="121"/>
  <c r="P3170" i="121"/>
  <c r="S3168" i="121"/>
  <c r="P3164" i="121"/>
  <c r="M3159" i="121"/>
  <c r="P3159" i="121"/>
  <c r="M3157" i="121"/>
  <c r="L3155" i="121"/>
  <c r="N3155" i="121"/>
  <c r="P3155" i="121"/>
  <c r="M3150" i="121"/>
  <c r="S3149" i="121"/>
  <c r="O3149" i="121"/>
  <c r="O3147" i="121"/>
  <c r="M3144" i="121"/>
  <c r="O3144" i="121"/>
  <c r="Q3143" i="121"/>
  <c r="M3143" i="121"/>
  <c r="Q3140" i="121"/>
  <c r="S3140" i="121"/>
  <c r="N3137" i="121"/>
  <c r="O3137" i="121"/>
  <c r="P3137" i="121"/>
  <c r="Q3137" i="121"/>
  <c r="R3137" i="121"/>
  <c r="S3137" i="121"/>
  <c r="P3133" i="121"/>
  <c r="M3133" i="121"/>
  <c r="M3122" i="121"/>
  <c r="O3115" i="121"/>
  <c r="Q3108" i="121"/>
  <c r="S3108" i="121"/>
  <c r="L3107" i="121"/>
  <c r="P3101" i="121"/>
  <c r="M3101" i="121"/>
  <c r="M3080" i="121"/>
  <c r="O3080" i="121"/>
  <c r="L3079" i="121"/>
  <c r="M3078" i="121"/>
  <c r="N3077" i="121"/>
  <c r="N3073" i="121"/>
  <c r="O3073" i="121"/>
  <c r="P3073" i="121"/>
  <c r="Q3073" i="121"/>
  <c r="R3073" i="121"/>
  <c r="S3073" i="121"/>
  <c r="M3073" i="121"/>
  <c r="P3072" i="121"/>
  <c r="L3072" i="121"/>
  <c r="N3072" i="121"/>
  <c r="Q3071" i="121"/>
  <c r="M3071" i="121"/>
  <c r="O3071" i="121"/>
  <c r="R3070" i="121"/>
  <c r="N3070" i="121"/>
  <c r="P3070" i="121"/>
  <c r="S3069" i="121"/>
  <c r="O3069" i="121"/>
  <c r="Q3069" i="121"/>
  <c r="P3068" i="121"/>
  <c r="R3068" i="121"/>
  <c r="Q3067" i="121"/>
  <c r="S3067" i="121"/>
  <c r="M3058" i="121"/>
  <c r="O3051" i="121"/>
  <c r="Q3044" i="121"/>
  <c r="S3044" i="121"/>
  <c r="L3043" i="121"/>
  <c r="P3037" i="121"/>
  <c r="M3037" i="121"/>
  <c r="M3016" i="121"/>
  <c r="O3016" i="121"/>
  <c r="Q3015" i="121"/>
  <c r="R3014" i="121"/>
  <c r="S3013" i="121"/>
  <c r="L3012" i="121"/>
  <c r="N3009" i="121"/>
  <c r="O3009" i="121"/>
  <c r="P3009" i="121"/>
  <c r="Q3009" i="121"/>
  <c r="R3009" i="121"/>
  <c r="S3009" i="121"/>
  <c r="M3009" i="121"/>
  <c r="P3008" i="121"/>
  <c r="L3008" i="121"/>
  <c r="N3008" i="121"/>
  <c r="Q3007" i="121"/>
  <c r="M3007" i="121"/>
  <c r="O3007" i="121"/>
  <c r="R3006" i="121"/>
  <c r="N3006" i="121"/>
  <c r="P3006" i="121"/>
  <c r="S3005" i="121"/>
  <c r="O3005" i="121"/>
  <c r="Q3005" i="121"/>
  <c r="L3004" i="121"/>
  <c r="P3004" i="121"/>
  <c r="R3004" i="121"/>
  <c r="M3003" i="121"/>
  <c r="Q3003" i="121"/>
  <c r="S3003" i="121"/>
  <c r="S2994" i="121"/>
  <c r="M2994" i="121"/>
  <c r="O2987" i="121"/>
  <c r="Q2980" i="121"/>
  <c r="S2980" i="121"/>
  <c r="L2979" i="121"/>
  <c r="P2973" i="121"/>
  <c r="M2973" i="121"/>
  <c r="M2952" i="121"/>
  <c r="O2952" i="121"/>
  <c r="L2951" i="121"/>
  <c r="M2950" i="121"/>
  <c r="N2949" i="121"/>
  <c r="N2945" i="121"/>
  <c r="O2945" i="121"/>
  <c r="P2945" i="121"/>
  <c r="Q2945" i="121"/>
  <c r="R2945" i="121"/>
  <c r="S2945" i="121"/>
  <c r="M2945" i="121"/>
  <c r="P2944" i="121"/>
  <c r="L2944" i="121"/>
  <c r="N2944" i="121"/>
  <c r="Q2943" i="121"/>
  <c r="M2943" i="121"/>
  <c r="O2943" i="121"/>
  <c r="R2942" i="121"/>
  <c r="N2942" i="121"/>
  <c r="P2942" i="121"/>
  <c r="S2941" i="121"/>
  <c r="O2941" i="121"/>
  <c r="Q2941" i="121"/>
  <c r="L2940" i="121"/>
  <c r="P2940" i="121"/>
  <c r="R2940" i="121"/>
  <c r="M2939" i="121"/>
  <c r="Q2939" i="121"/>
  <c r="S2939" i="121"/>
  <c r="S2930" i="121"/>
  <c r="M2930" i="121"/>
  <c r="O2923" i="121"/>
  <c r="P2909" i="121"/>
  <c r="M2909" i="121"/>
  <c r="M2888" i="121"/>
  <c r="O2888" i="121"/>
  <c r="L2887" i="121"/>
  <c r="M2886" i="121"/>
  <c r="N2885" i="121"/>
  <c r="N2881" i="121"/>
  <c r="O2881" i="121"/>
  <c r="P2881" i="121"/>
  <c r="Q2881" i="121"/>
  <c r="R2881" i="121"/>
  <c r="S2881" i="121"/>
  <c r="M2881" i="121"/>
  <c r="P2880" i="121"/>
  <c r="L2880" i="121"/>
  <c r="N2880" i="121"/>
  <c r="Q2879" i="121"/>
  <c r="M2879" i="121"/>
  <c r="O2879" i="121"/>
  <c r="R2878" i="121"/>
  <c r="N2878" i="121"/>
  <c r="P2878" i="121"/>
  <c r="S2877" i="121"/>
  <c r="O2877" i="121"/>
  <c r="Q2877" i="121"/>
  <c r="L2876" i="121"/>
  <c r="R2876" i="121"/>
  <c r="M2875" i="121"/>
  <c r="S2875" i="121"/>
  <c r="S2866" i="121"/>
  <c r="M2866" i="121"/>
  <c r="N2859" i="121"/>
  <c r="M2824" i="121"/>
  <c r="O2824" i="121"/>
  <c r="L2823" i="121"/>
  <c r="M2822" i="121"/>
  <c r="N2821" i="121"/>
  <c r="N2817" i="121"/>
  <c r="O2817" i="121"/>
  <c r="P2817" i="121"/>
  <c r="Q2817" i="121"/>
  <c r="R2817" i="121"/>
  <c r="S2817" i="121"/>
  <c r="M2817" i="121"/>
  <c r="P2816" i="121"/>
  <c r="L2816" i="121"/>
  <c r="N2816" i="121"/>
  <c r="Q2815" i="121"/>
  <c r="M2815" i="121"/>
  <c r="O2815" i="121"/>
  <c r="R2814" i="121"/>
  <c r="N2814" i="121"/>
  <c r="P2814" i="121"/>
  <c r="S2813" i="121"/>
  <c r="O2813" i="121"/>
  <c r="Q2813" i="121"/>
  <c r="L2812" i="121"/>
  <c r="P2812" i="121"/>
  <c r="R2812" i="121"/>
  <c r="M2811" i="121"/>
  <c r="Q2811" i="121"/>
  <c r="S2811" i="121"/>
  <c r="S2802" i="121"/>
  <c r="M2802" i="121"/>
  <c r="O2795" i="121"/>
  <c r="R2793" i="121"/>
  <c r="L2793" i="121"/>
  <c r="N2793" i="121"/>
  <c r="P2793" i="121"/>
  <c r="N2788" i="121"/>
  <c r="S2785" i="121"/>
  <c r="L2785" i="121"/>
  <c r="R2785" i="121"/>
  <c r="N2785" i="121"/>
  <c r="Q2785" i="121"/>
  <c r="S2780" i="121"/>
  <c r="L2780" i="121"/>
  <c r="Q2776" i="121"/>
  <c r="M2764" i="121"/>
  <c r="Q2759" i="121"/>
  <c r="O2757" i="121"/>
  <c r="P2757" i="121"/>
  <c r="Q2757" i="121"/>
  <c r="N2757" i="121"/>
  <c r="R2757" i="121"/>
  <c r="M2757" i="121"/>
  <c r="L2752" i="121"/>
  <c r="M2752" i="121"/>
  <c r="O2752" i="121"/>
  <c r="Q2752" i="121"/>
  <c r="S2752" i="121"/>
  <c r="R2750" i="121"/>
  <c r="O2748" i="121"/>
  <c r="P2747" i="121"/>
  <c r="L2747" i="121"/>
  <c r="N2747" i="121"/>
  <c r="O2745" i="121"/>
  <c r="R2745" i="121"/>
  <c r="P2743" i="121"/>
  <c r="R2743" i="121"/>
  <c r="O2736" i="121"/>
  <c r="R2736" i="121"/>
  <c r="P2736" i="121"/>
  <c r="Q2718" i="121"/>
  <c r="L2718" i="121"/>
  <c r="M2718" i="121"/>
  <c r="S2718" i="121"/>
  <c r="S2702" i="121"/>
  <c r="M2702" i="121"/>
  <c r="N2586" i="121"/>
  <c r="O2586" i="121"/>
  <c r="R2518" i="121"/>
  <c r="S2518" i="121"/>
  <c r="P2456" i="121"/>
  <c r="Q2456" i="121"/>
  <c r="L2396" i="121"/>
  <c r="M2396" i="121"/>
  <c r="M2340" i="121"/>
  <c r="S2340" i="121"/>
  <c r="N2340" i="121"/>
  <c r="O2340" i="121"/>
  <c r="Q2340" i="121"/>
  <c r="P2340" i="121"/>
  <c r="N2784" i="121"/>
  <c r="P2780" i="121"/>
  <c r="Q2780" i="121"/>
  <c r="R2780" i="121"/>
  <c r="M2767" i="121"/>
  <c r="N2767" i="121"/>
  <c r="O2767" i="121"/>
  <c r="Q2763" i="121"/>
  <c r="R2763" i="121"/>
  <c r="S2763" i="121"/>
  <c r="S2761" i="121"/>
  <c r="L2761" i="121"/>
  <c r="N2750" i="121"/>
  <c r="O2750" i="121"/>
  <c r="P2750" i="121"/>
  <c r="O2733" i="121"/>
  <c r="P2733" i="121"/>
  <c r="Q2733" i="121"/>
  <c r="R2733" i="121"/>
  <c r="M2733" i="121"/>
  <c r="M2730" i="121"/>
  <c r="P2730" i="121"/>
  <c r="N2728" i="121"/>
  <c r="N2702" i="121"/>
  <c r="P2700" i="121"/>
  <c r="Q2700" i="121"/>
  <c r="R2700" i="121"/>
  <c r="S2700" i="121"/>
  <c r="N2700" i="121"/>
  <c r="M2695" i="121"/>
  <c r="N2695" i="121"/>
  <c r="O2695" i="121"/>
  <c r="P2695" i="121"/>
  <c r="S2695" i="121"/>
  <c r="Q2678" i="121"/>
  <c r="L2678" i="121"/>
  <c r="O2676" i="121"/>
  <c r="P2676" i="121"/>
  <c r="Q2676" i="121"/>
  <c r="R2676" i="121"/>
  <c r="S2676" i="121"/>
  <c r="N2676" i="121"/>
  <c r="S2656" i="121"/>
  <c r="O2656" i="121"/>
  <c r="R2656" i="121"/>
  <c r="N2654" i="121"/>
  <c r="Q2650" i="121"/>
  <c r="M2650" i="121"/>
  <c r="P2650" i="121"/>
  <c r="O2644" i="121"/>
  <c r="P2644" i="121"/>
  <c r="Q2644" i="121"/>
  <c r="R2644" i="121"/>
  <c r="S2644" i="121"/>
  <c r="N2644" i="121"/>
  <c r="S2624" i="121"/>
  <c r="O2624" i="121"/>
  <c r="R2624" i="121"/>
  <c r="N2622" i="121"/>
  <c r="Q2618" i="121"/>
  <c r="M2618" i="121"/>
  <c r="P2618" i="121"/>
  <c r="N2597" i="121"/>
  <c r="O2597" i="121"/>
  <c r="P2597" i="121"/>
  <c r="Q2597" i="121"/>
  <c r="R2597" i="121"/>
  <c r="S2597" i="121"/>
  <c r="M2597" i="121"/>
  <c r="N2582" i="121"/>
  <c r="N2533" i="121"/>
  <c r="O2533" i="121"/>
  <c r="P2533" i="121"/>
  <c r="Q2533" i="121"/>
  <c r="R2533" i="121"/>
  <c r="S2533" i="121"/>
  <c r="M2533" i="121"/>
  <c r="N2518" i="121"/>
  <c r="N2469" i="121"/>
  <c r="O2469" i="121"/>
  <c r="P2469" i="121"/>
  <c r="Q2469" i="121"/>
  <c r="R2469" i="121"/>
  <c r="S2469" i="121"/>
  <c r="M2469" i="121"/>
  <c r="N2454" i="121"/>
  <c r="N2405" i="121"/>
  <c r="O2405" i="121"/>
  <c r="P2405" i="121"/>
  <c r="Q2405" i="121"/>
  <c r="R2405" i="121"/>
  <c r="S2405" i="121"/>
  <c r="M2405" i="121"/>
  <c r="N2390" i="121"/>
  <c r="Q2370" i="121"/>
  <c r="R2370" i="121"/>
  <c r="N2367" i="121"/>
  <c r="S2360" i="121"/>
  <c r="O2359" i="121"/>
  <c r="Q2359" i="121"/>
  <c r="N2359" i="121"/>
  <c r="M2359" i="121"/>
  <c r="R2357" i="121"/>
  <c r="L2350" i="121"/>
  <c r="O2348" i="121"/>
  <c r="N2281" i="121"/>
  <c r="R2281" i="121"/>
  <c r="L2275" i="121"/>
  <c r="P2275" i="121"/>
  <c r="O2231" i="121"/>
  <c r="P2231" i="121"/>
  <c r="Q2231" i="121"/>
  <c r="R2231" i="121"/>
  <c r="S2231" i="121"/>
  <c r="N2231" i="121"/>
  <c r="M2231" i="121"/>
  <c r="M2190" i="121"/>
  <c r="N2190" i="121"/>
  <c r="O2146" i="121"/>
  <c r="P2146" i="121"/>
  <c r="P3148" i="121"/>
  <c r="Q3147" i="121"/>
  <c r="P3140" i="121"/>
  <c r="Q3139" i="121"/>
  <c r="P3132" i="121"/>
  <c r="Q3131" i="121"/>
  <c r="R3122" i="121"/>
  <c r="R3114" i="121"/>
  <c r="R3106" i="121"/>
  <c r="R3098" i="121"/>
  <c r="R3090" i="121"/>
  <c r="R3082" i="121"/>
  <c r="R3074" i="121"/>
  <c r="R3066" i="121"/>
  <c r="R3058" i="121"/>
  <c r="R3050" i="121"/>
  <c r="R3042" i="121"/>
  <c r="R3034" i="121"/>
  <c r="R3026" i="121"/>
  <c r="R3018" i="121"/>
  <c r="R3010" i="121"/>
  <c r="R3002" i="121"/>
  <c r="R2994" i="121"/>
  <c r="R2986" i="121"/>
  <c r="R2978" i="121"/>
  <c r="R2970" i="121"/>
  <c r="R2962" i="121"/>
  <c r="R2954" i="121"/>
  <c r="R2946" i="121"/>
  <c r="R2938" i="121"/>
  <c r="R2930" i="121"/>
  <c r="R2922" i="121"/>
  <c r="Q2915" i="121"/>
  <c r="R2914" i="121"/>
  <c r="P2908" i="121"/>
  <c r="Q2907" i="121"/>
  <c r="R2906" i="121"/>
  <c r="P2900" i="121"/>
  <c r="Q2899" i="121"/>
  <c r="R2898" i="121"/>
  <c r="P2892" i="121"/>
  <c r="Q2891" i="121"/>
  <c r="R2890" i="121"/>
  <c r="P2884" i="121"/>
  <c r="Q2883" i="121"/>
  <c r="R2882" i="121"/>
  <c r="P2876" i="121"/>
  <c r="Q2875" i="121"/>
  <c r="R2874" i="121"/>
  <c r="P2868" i="121"/>
  <c r="Q2867" i="121"/>
  <c r="R2866" i="121"/>
  <c r="P2860" i="121"/>
  <c r="Q2859" i="121"/>
  <c r="R2858" i="121"/>
  <c r="P2852" i="121"/>
  <c r="Q2851" i="121"/>
  <c r="R2850" i="121"/>
  <c r="P2844" i="121"/>
  <c r="Q2843" i="121"/>
  <c r="R2842" i="121"/>
  <c r="P2836" i="121"/>
  <c r="Q2835" i="121"/>
  <c r="R2834" i="121"/>
  <c r="P2828" i="121"/>
  <c r="Q2827" i="121"/>
  <c r="R2826" i="121"/>
  <c r="P2820" i="121"/>
  <c r="Q2819" i="121"/>
  <c r="R2818" i="121"/>
  <c r="R2810" i="121"/>
  <c r="R2802" i="121"/>
  <c r="L2794" i="121"/>
  <c r="M2792" i="121"/>
  <c r="O2781" i="121"/>
  <c r="P2781" i="121"/>
  <c r="Q2781" i="121"/>
  <c r="R2778" i="121"/>
  <c r="S2778" i="121"/>
  <c r="L2778" i="121"/>
  <c r="L2776" i="121"/>
  <c r="M2776" i="121"/>
  <c r="N2768" i="121"/>
  <c r="P2764" i="121"/>
  <c r="Q2764" i="121"/>
  <c r="R2764" i="121"/>
  <c r="N2761" i="121"/>
  <c r="M2761" i="121"/>
  <c r="M2751" i="121"/>
  <c r="N2751" i="121"/>
  <c r="O2751" i="121"/>
  <c r="S2749" i="121"/>
  <c r="Q2747" i="121"/>
  <c r="R2747" i="121"/>
  <c r="S2747" i="121"/>
  <c r="S2745" i="121"/>
  <c r="L2745" i="121"/>
  <c r="R2742" i="121"/>
  <c r="M2737" i="121"/>
  <c r="L2736" i="121"/>
  <c r="S2734" i="121"/>
  <c r="N2730" i="121"/>
  <c r="N2729" i="121"/>
  <c r="Q2729" i="121"/>
  <c r="R2727" i="121"/>
  <c r="Q2723" i="121"/>
  <c r="Q2720" i="121"/>
  <c r="N2718" i="121"/>
  <c r="P2716" i="121"/>
  <c r="Q2716" i="121"/>
  <c r="R2716" i="121"/>
  <c r="S2716" i="121"/>
  <c r="N2716" i="121"/>
  <c r="P2713" i="121"/>
  <c r="O2712" i="121"/>
  <c r="M2711" i="121"/>
  <c r="N2711" i="121"/>
  <c r="O2711" i="121"/>
  <c r="P2711" i="121"/>
  <c r="S2711" i="121"/>
  <c r="R2706" i="121"/>
  <c r="L2699" i="121"/>
  <c r="S2696" i="121"/>
  <c r="Q2694" i="121"/>
  <c r="L2694" i="121"/>
  <c r="S2689" i="121"/>
  <c r="Q2687" i="121"/>
  <c r="O2685" i="121"/>
  <c r="P2685" i="121"/>
  <c r="Q2685" i="121"/>
  <c r="R2685" i="121"/>
  <c r="M2685" i="121"/>
  <c r="M2682" i="121"/>
  <c r="P2680" i="121"/>
  <c r="N2680" i="121"/>
  <c r="Q2675" i="121"/>
  <c r="Q2674" i="121"/>
  <c r="M2674" i="121"/>
  <c r="O2668" i="121"/>
  <c r="P2668" i="121"/>
  <c r="Q2668" i="121"/>
  <c r="R2668" i="121"/>
  <c r="S2668" i="121"/>
  <c r="N2668" i="121"/>
  <c r="N2664" i="121"/>
  <c r="M2654" i="121"/>
  <c r="N2650" i="121"/>
  <c r="S2649" i="121"/>
  <c r="S2648" i="121"/>
  <c r="O2648" i="121"/>
  <c r="R2648" i="121"/>
  <c r="Q2643" i="121"/>
  <c r="Q2642" i="121"/>
  <c r="M2642" i="121"/>
  <c r="P2642" i="121"/>
  <c r="O2636" i="121"/>
  <c r="P2636" i="121"/>
  <c r="Q2636" i="121"/>
  <c r="R2636" i="121"/>
  <c r="S2636" i="121"/>
  <c r="N2636" i="121"/>
  <c r="N2632" i="121"/>
  <c r="S2625" i="121"/>
  <c r="M2622" i="121"/>
  <c r="N2618" i="121"/>
  <c r="S2617" i="121"/>
  <c r="S2616" i="121"/>
  <c r="O2616" i="121"/>
  <c r="R2616" i="121"/>
  <c r="O2588" i="121"/>
  <c r="P2587" i="121"/>
  <c r="Q2586" i="121"/>
  <c r="R2585" i="121"/>
  <c r="S2584" i="121"/>
  <c r="L2583" i="121"/>
  <c r="M2582" i="121"/>
  <c r="N2581" i="121"/>
  <c r="O2581" i="121"/>
  <c r="P2581" i="121"/>
  <c r="Q2581" i="121"/>
  <c r="R2581" i="121"/>
  <c r="S2581" i="121"/>
  <c r="M2581" i="121"/>
  <c r="Q2531" i="121"/>
  <c r="L2530" i="121"/>
  <c r="O2524" i="121"/>
  <c r="P2523" i="121"/>
  <c r="Q2522" i="121"/>
  <c r="R2521" i="121"/>
  <c r="S2520" i="121"/>
  <c r="L2519" i="121"/>
  <c r="M2518" i="121"/>
  <c r="N2517" i="121"/>
  <c r="O2517" i="121"/>
  <c r="P2517" i="121"/>
  <c r="Q2517" i="121"/>
  <c r="R2517" i="121"/>
  <c r="S2517" i="121"/>
  <c r="M2517" i="121"/>
  <c r="O2460" i="121"/>
  <c r="P2459" i="121"/>
  <c r="Q2458" i="121"/>
  <c r="R2457" i="121"/>
  <c r="S2456" i="121"/>
  <c r="L2455" i="121"/>
  <c r="M2454" i="121"/>
  <c r="N2453" i="121"/>
  <c r="O2453" i="121"/>
  <c r="P2453" i="121"/>
  <c r="Q2453" i="121"/>
  <c r="R2453" i="121"/>
  <c r="S2453" i="121"/>
  <c r="M2453" i="121"/>
  <c r="P2417" i="121"/>
  <c r="N2403" i="121"/>
  <c r="Q2403" i="121"/>
  <c r="L2402" i="121"/>
  <c r="M2401" i="121"/>
  <c r="N2400" i="121"/>
  <c r="O2396" i="121"/>
  <c r="P2395" i="121"/>
  <c r="Q2394" i="121"/>
  <c r="R2393" i="121"/>
  <c r="S2392" i="121"/>
  <c r="L2391" i="121"/>
  <c r="M2390" i="121"/>
  <c r="N2389" i="121"/>
  <c r="O2389" i="121"/>
  <c r="P2389" i="121"/>
  <c r="Q2389" i="121"/>
  <c r="R2389" i="121"/>
  <c r="S2389" i="121"/>
  <c r="M2389" i="121"/>
  <c r="O2374" i="121"/>
  <c r="P2373" i="121"/>
  <c r="O2370" i="121"/>
  <c r="P2369" i="121"/>
  <c r="Q2369" i="121"/>
  <c r="S2366" i="121"/>
  <c r="Q2365" i="121"/>
  <c r="S2365" i="121"/>
  <c r="N2365" i="121"/>
  <c r="O2365" i="121"/>
  <c r="P2365" i="121"/>
  <c r="M2365" i="121"/>
  <c r="L2363" i="121"/>
  <c r="S2362" i="121"/>
  <c r="O2362" i="121"/>
  <c r="P2362" i="121"/>
  <c r="R2359" i="121"/>
  <c r="S2315" i="121"/>
  <c r="M2315" i="121"/>
  <c r="N2315" i="121"/>
  <c r="O2315" i="121"/>
  <c r="R2315" i="121"/>
  <c r="Q2315" i="121"/>
  <c r="P2315" i="121"/>
  <c r="N2249" i="121"/>
  <c r="R2249" i="121"/>
  <c r="Q2243" i="121"/>
  <c r="R2237" i="121"/>
  <c r="M2237" i="121"/>
  <c r="P2237" i="121"/>
  <c r="N2237" i="121"/>
  <c r="O2237" i="121"/>
  <c r="N2192" i="121"/>
  <c r="O2192" i="121"/>
  <c r="P2192" i="121"/>
  <c r="Q2192" i="121"/>
  <c r="R2192" i="121"/>
  <c r="S2192" i="121"/>
  <c r="M2192" i="121"/>
  <c r="M2152" i="121"/>
  <c r="N2152" i="121"/>
  <c r="P2152" i="121"/>
  <c r="R2152" i="121"/>
  <c r="Q2152" i="121"/>
  <c r="S3152" i="121"/>
  <c r="O3148" i="121"/>
  <c r="P3147" i="121"/>
  <c r="S3144" i="121"/>
  <c r="O3140" i="121"/>
  <c r="P3139" i="121"/>
  <c r="S3136" i="121"/>
  <c r="O3132" i="121"/>
  <c r="P3131" i="121"/>
  <c r="S3128" i="121"/>
  <c r="O3124" i="121"/>
  <c r="P3123" i="121"/>
  <c r="Q3122" i="121"/>
  <c r="S3120" i="121"/>
  <c r="O3116" i="121"/>
  <c r="P3115" i="121"/>
  <c r="Q3114" i="121"/>
  <c r="S3112" i="121"/>
  <c r="O3108" i="121"/>
  <c r="P3107" i="121"/>
  <c r="Q3106" i="121"/>
  <c r="S3104" i="121"/>
  <c r="O3100" i="121"/>
  <c r="P3099" i="121"/>
  <c r="Q3098" i="121"/>
  <c r="S3096" i="121"/>
  <c r="O3092" i="121"/>
  <c r="P3091" i="121"/>
  <c r="Q3090" i="121"/>
  <c r="S3088" i="121"/>
  <c r="O3084" i="121"/>
  <c r="P3083" i="121"/>
  <c r="Q3082" i="121"/>
  <c r="S3080" i="121"/>
  <c r="O3076" i="121"/>
  <c r="P3075" i="121"/>
  <c r="Q3074" i="121"/>
  <c r="S3072" i="121"/>
  <c r="O3068" i="121"/>
  <c r="P3067" i="121"/>
  <c r="Q3066" i="121"/>
  <c r="S3064" i="121"/>
  <c r="O3060" i="121"/>
  <c r="P3059" i="121"/>
  <c r="Q3058" i="121"/>
  <c r="S3056" i="121"/>
  <c r="L3055" i="121"/>
  <c r="M3054" i="121"/>
  <c r="N3053" i="121"/>
  <c r="O3052" i="121"/>
  <c r="P3051" i="121"/>
  <c r="Q3050" i="121"/>
  <c r="S3048" i="121"/>
  <c r="L3047" i="121"/>
  <c r="M3046" i="121"/>
  <c r="N3045" i="121"/>
  <c r="O3044" i="121"/>
  <c r="P3043" i="121"/>
  <c r="Q3042" i="121"/>
  <c r="S3040" i="121"/>
  <c r="L3039" i="121"/>
  <c r="M3038" i="121"/>
  <c r="N3037" i="121"/>
  <c r="O3036" i="121"/>
  <c r="P3035" i="121"/>
  <c r="Q3034" i="121"/>
  <c r="S3032" i="121"/>
  <c r="L3031" i="121"/>
  <c r="M3030" i="121"/>
  <c r="N3029" i="121"/>
  <c r="O3028" i="121"/>
  <c r="P3027" i="121"/>
  <c r="Q3026" i="121"/>
  <c r="S3024" i="121"/>
  <c r="L3023" i="121"/>
  <c r="M3022" i="121"/>
  <c r="N3021" i="121"/>
  <c r="O3020" i="121"/>
  <c r="P3019" i="121"/>
  <c r="Q3018" i="121"/>
  <c r="S3016" i="121"/>
  <c r="L3015" i="121"/>
  <c r="M3014" i="121"/>
  <c r="N3013" i="121"/>
  <c r="O3012" i="121"/>
  <c r="P3011" i="121"/>
  <c r="Q3010" i="121"/>
  <c r="S3008" i="121"/>
  <c r="O3004" i="121"/>
  <c r="P3003" i="121"/>
  <c r="Q3002" i="121"/>
  <c r="S3000" i="121"/>
  <c r="O2996" i="121"/>
  <c r="P2995" i="121"/>
  <c r="Q2994" i="121"/>
  <c r="S2992" i="121"/>
  <c r="O2988" i="121"/>
  <c r="P2987" i="121"/>
  <c r="Q2986" i="121"/>
  <c r="S2984" i="121"/>
  <c r="O2980" i="121"/>
  <c r="P2979" i="121"/>
  <c r="Q2978" i="121"/>
  <c r="S2976" i="121"/>
  <c r="O2972" i="121"/>
  <c r="P2971" i="121"/>
  <c r="Q2970" i="121"/>
  <c r="S2968" i="121"/>
  <c r="O2964" i="121"/>
  <c r="P2963" i="121"/>
  <c r="Q2962" i="121"/>
  <c r="S2960" i="121"/>
  <c r="O2956" i="121"/>
  <c r="P2955" i="121"/>
  <c r="Q2954" i="121"/>
  <c r="S2952" i="121"/>
  <c r="O2948" i="121"/>
  <c r="P2947" i="121"/>
  <c r="Q2946" i="121"/>
  <c r="S2944" i="121"/>
  <c r="O2940" i="121"/>
  <c r="P2939" i="121"/>
  <c r="Q2938" i="121"/>
  <c r="S2936" i="121"/>
  <c r="O2932" i="121"/>
  <c r="P2931" i="121"/>
  <c r="Q2930" i="121"/>
  <c r="S2928" i="121"/>
  <c r="O2924" i="121"/>
  <c r="P2923" i="121"/>
  <c r="Q2922" i="121"/>
  <c r="S2920" i="121"/>
  <c r="O2916" i="121"/>
  <c r="P2915" i="121"/>
  <c r="Q2914" i="121"/>
  <c r="S2912" i="121"/>
  <c r="O2908" i="121"/>
  <c r="P2907" i="121"/>
  <c r="Q2906" i="121"/>
  <c r="S2904" i="121"/>
  <c r="O2900" i="121"/>
  <c r="P2899" i="121"/>
  <c r="Q2898" i="121"/>
  <c r="S2896" i="121"/>
  <c r="O2892" i="121"/>
  <c r="P2891" i="121"/>
  <c r="Q2890" i="121"/>
  <c r="S2888" i="121"/>
  <c r="O2884" i="121"/>
  <c r="P2883" i="121"/>
  <c r="Q2882" i="121"/>
  <c r="S2880" i="121"/>
  <c r="O2876" i="121"/>
  <c r="P2875" i="121"/>
  <c r="Q2874" i="121"/>
  <c r="S2872" i="121"/>
  <c r="O2868" i="121"/>
  <c r="P2867" i="121"/>
  <c r="Q2866" i="121"/>
  <c r="S2864" i="121"/>
  <c r="O2860" i="121"/>
  <c r="P2859" i="121"/>
  <c r="Q2858" i="121"/>
  <c r="S2856" i="121"/>
  <c r="O2852" i="121"/>
  <c r="P2851" i="121"/>
  <c r="Q2850" i="121"/>
  <c r="S2848" i="121"/>
  <c r="O2844" i="121"/>
  <c r="P2843" i="121"/>
  <c r="Q2842" i="121"/>
  <c r="S2840" i="121"/>
  <c r="O2836" i="121"/>
  <c r="P2835" i="121"/>
  <c r="Q2834" i="121"/>
  <c r="S2832" i="121"/>
  <c r="O2828" i="121"/>
  <c r="P2827" i="121"/>
  <c r="Q2826" i="121"/>
  <c r="S2824" i="121"/>
  <c r="O2820" i="121"/>
  <c r="P2819" i="121"/>
  <c r="Q2818" i="121"/>
  <c r="S2816" i="121"/>
  <c r="O2812" i="121"/>
  <c r="P2811" i="121"/>
  <c r="Q2810" i="121"/>
  <c r="S2808" i="121"/>
  <c r="O2804" i="121"/>
  <c r="P2803" i="121"/>
  <c r="Q2802" i="121"/>
  <c r="S2800" i="121"/>
  <c r="M2794" i="121"/>
  <c r="M2793" i="121"/>
  <c r="N2792" i="121"/>
  <c r="O2791" i="121"/>
  <c r="P2790" i="121"/>
  <c r="Q2789" i="121"/>
  <c r="R2788" i="121"/>
  <c r="M2785" i="121"/>
  <c r="O2779" i="121"/>
  <c r="M2778" i="121"/>
  <c r="M2775" i="121"/>
  <c r="N2775" i="121"/>
  <c r="O2775" i="121"/>
  <c r="Q2771" i="121"/>
  <c r="R2771" i="121"/>
  <c r="S2771" i="121"/>
  <c r="S2769" i="121"/>
  <c r="L2769" i="121"/>
  <c r="N2758" i="121"/>
  <c r="O2758" i="121"/>
  <c r="P2758" i="121"/>
  <c r="S2756" i="121"/>
  <c r="R2749" i="121"/>
  <c r="Q2742" i="121"/>
  <c r="O2741" i="121"/>
  <c r="P2741" i="121"/>
  <c r="Q2741" i="121"/>
  <c r="L2739" i="121"/>
  <c r="O2739" i="121"/>
  <c r="Q2734" i="121"/>
  <c r="L2734" i="121"/>
  <c r="R2729" i="121"/>
  <c r="S2729" i="121"/>
  <c r="O2725" i="121"/>
  <c r="P2725" i="121"/>
  <c r="Q2725" i="121"/>
  <c r="R2725" i="121"/>
  <c r="M2725" i="121"/>
  <c r="M2722" i="121"/>
  <c r="P2722" i="121"/>
  <c r="M2720" i="121"/>
  <c r="O2713" i="121"/>
  <c r="M2713" i="121"/>
  <c r="L2712" i="121"/>
  <c r="O2708" i="121"/>
  <c r="N2705" i="121"/>
  <c r="R2703" i="121"/>
  <c r="N2701" i="121"/>
  <c r="M2699" i="121"/>
  <c r="Q2699" i="121"/>
  <c r="Q2696" i="121"/>
  <c r="M2694" i="121"/>
  <c r="N2694" i="121"/>
  <c r="P2692" i="121"/>
  <c r="Q2692" i="121"/>
  <c r="R2692" i="121"/>
  <c r="S2692" i="121"/>
  <c r="N2692" i="121"/>
  <c r="O2688" i="121"/>
  <c r="M2687" i="121"/>
  <c r="N2687" i="121"/>
  <c r="O2687" i="121"/>
  <c r="P2687" i="121"/>
  <c r="S2687" i="121"/>
  <c r="R2682" i="121"/>
  <c r="R2674" i="121"/>
  <c r="R2673" i="121"/>
  <c r="N2673" i="121"/>
  <c r="S2670" i="121"/>
  <c r="Q2670" i="121"/>
  <c r="P2667" i="121"/>
  <c r="L2667" i="121"/>
  <c r="O2667" i="121"/>
  <c r="Q2656" i="121"/>
  <c r="N2653" i="121"/>
  <c r="O2653" i="121"/>
  <c r="P2653" i="121"/>
  <c r="Q2653" i="121"/>
  <c r="R2653" i="121"/>
  <c r="M2653" i="121"/>
  <c r="L2648" i="121"/>
  <c r="L2647" i="121"/>
  <c r="R2642" i="121"/>
  <c r="R2641" i="121"/>
  <c r="N2641" i="121"/>
  <c r="Q2641" i="121"/>
  <c r="S2638" i="121"/>
  <c r="Q2638" i="121"/>
  <c r="P2635" i="121"/>
  <c r="L2635" i="121"/>
  <c r="O2635" i="121"/>
  <c r="Q2624" i="121"/>
  <c r="L2624" i="121"/>
  <c r="N2621" i="121"/>
  <c r="O2621" i="121"/>
  <c r="P2621" i="121"/>
  <c r="Q2621" i="121"/>
  <c r="R2621" i="121"/>
  <c r="M2621" i="121"/>
  <c r="L2616" i="121"/>
  <c r="L2615" i="121"/>
  <c r="Q2608" i="121"/>
  <c r="M2608" i="121"/>
  <c r="O2594" i="121"/>
  <c r="R2594" i="121"/>
  <c r="S2593" i="121"/>
  <c r="L2592" i="121"/>
  <c r="Q2587" i="121"/>
  <c r="L2586" i="121"/>
  <c r="M2585" i="121"/>
  <c r="N2584" i="121"/>
  <c r="N2573" i="121"/>
  <c r="O2573" i="121"/>
  <c r="P2573" i="121"/>
  <c r="Q2573" i="121"/>
  <c r="R2573" i="121"/>
  <c r="S2573" i="121"/>
  <c r="M2573" i="121"/>
  <c r="Q2544" i="121"/>
  <c r="M2544" i="121"/>
  <c r="O2530" i="121"/>
  <c r="R2530" i="121"/>
  <c r="S2529" i="121"/>
  <c r="L2528" i="121"/>
  <c r="Q2523" i="121"/>
  <c r="L2522" i="121"/>
  <c r="M2521" i="121"/>
  <c r="N2520" i="121"/>
  <c r="N2509" i="121"/>
  <c r="O2509" i="121"/>
  <c r="P2509" i="121"/>
  <c r="Q2509" i="121"/>
  <c r="R2509" i="121"/>
  <c r="S2509" i="121"/>
  <c r="M2509" i="121"/>
  <c r="Q2480" i="121"/>
  <c r="M2480" i="121"/>
  <c r="O2466" i="121"/>
  <c r="R2466" i="121"/>
  <c r="S2465" i="121"/>
  <c r="L2464" i="121"/>
  <c r="Q2459" i="121"/>
  <c r="L2458" i="121"/>
  <c r="M2457" i="121"/>
  <c r="N2456" i="121"/>
  <c r="N2445" i="121"/>
  <c r="O2445" i="121"/>
  <c r="P2445" i="121"/>
  <c r="Q2445" i="121"/>
  <c r="R2445" i="121"/>
  <c r="S2445" i="121"/>
  <c r="M2445" i="121"/>
  <c r="Q2416" i="121"/>
  <c r="M2416" i="121"/>
  <c r="P2409" i="121"/>
  <c r="O2402" i="121"/>
  <c r="R2402" i="121"/>
  <c r="S2401" i="121"/>
  <c r="L2400" i="121"/>
  <c r="Q2395" i="121"/>
  <c r="L2394" i="121"/>
  <c r="M2393" i="121"/>
  <c r="N2392" i="121"/>
  <c r="N2381" i="121"/>
  <c r="O2381" i="121"/>
  <c r="P2381" i="121"/>
  <c r="Q2381" i="121"/>
  <c r="R2381" i="121"/>
  <c r="S2381" i="121"/>
  <c r="M2381" i="121"/>
  <c r="O2373" i="121"/>
  <c r="O2352" i="121"/>
  <c r="O2295" i="121"/>
  <c r="P2295" i="121"/>
  <c r="Q2295" i="121"/>
  <c r="R2295" i="121"/>
  <c r="S2295" i="121"/>
  <c r="N2295" i="121"/>
  <c r="M2295" i="121"/>
  <c r="S2256" i="121"/>
  <c r="L2256" i="121"/>
  <c r="L2243" i="121"/>
  <c r="P2243" i="121"/>
  <c r="R2185" i="121"/>
  <c r="S2185" i="121"/>
  <c r="M1880" i="121"/>
  <c r="Q1880" i="121"/>
  <c r="S1880" i="121"/>
  <c r="S3159" i="121"/>
  <c r="L3158" i="121"/>
  <c r="R3152" i="121"/>
  <c r="S3151" i="121"/>
  <c r="L3150" i="121"/>
  <c r="M3149" i="121"/>
  <c r="N3148" i="121"/>
  <c r="R3144" i="121"/>
  <c r="S3143" i="121"/>
  <c r="L3142" i="121"/>
  <c r="N3140" i="121"/>
  <c r="R3136" i="121"/>
  <c r="S3135" i="121"/>
  <c r="L3134" i="121"/>
  <c r="N3132" i="121"/>
  <c r="R3128" i="121"/>
  <c r="S3127" i="121"/>
  <c r="L3126" i="121"/>
  <c r="N3124" i="121"/>
  <c r="P3122" i="121"/>
  <c r="R3120" i="121"/>
  <c r="S3119" i="121"/>
  <c r="L3118" i="121"/>
  <c r="N3116" i="121"/>
  <c r="P3114" i="121"/>
  <c r="R3112" i="121"/>
  <c r="S3111" i="121"/>
  <c r="L3110" i="121"/>
  <c r="N3108" i="121"/>
  <c r="P3106" i="121"/>
  <c r="R3104" i="121"/>
  <c r="S3103" i="121"/>
  <c r="L3102" i="121"/>
  <c r="N3100" i="121"/>
  <c r="P3098" i="121"/>
  <c r="R3096" i="121"/>
  <c r="S3095" i="121"/>
  <c r="L3094" i="121"/>
  <c r="N3092" i="121"/>
  <c r="P3090" i="121"/>
  <c r="R3088" i="121"/>
  <c r="S3087" i="121"/>
  <c r="L3086" i="121"/>
  <c r="N3084" i="121"/>
  <c r="P3082" i="121"/>
  <c r="R3080" i="121"/>
  <c r="S3079" i="121"/>
  <c r="L3078" i="121"/>
  <c r="N3076" i="121"/>
  <c r="P3074" i="121"/>
  <c r="R3072" i="121"/>
  <c r="S3071" i="121"/>
  <c r="L3070" i="121"/>
  <c r="N3068" i="121"/>
  <c r="P3066" i="121"/>
  <c r="R3064" i="121"/>
  <c r="S3063" i="121"/>
  <c r="L3062" i="121"/>
  <c r="N3060" i="121"/>
  <c r="P3058" i="121"/>
  <c r="R3056" i="121"/>
  <c r="S3055" i="121"/>
  <c r="L3054" i="121"/>
  <c r="N3052" i="121"/>
  <c r="P3050" i="121"/>
  <c r="R3048" i="121"/>
  <c r="S3047" i="121"/>
  <c r="L3046" i="121"/>
  <c r="N3044" i="121"/>
  <c r="P3042" i="121"/>
  <c r="R3040" i="121"/>
  <c r="S3039" i="121"/>
  <c r="L3038" i="121"/>
  <c r="N3036" i="121"/>
  <c r="P3034" i="121"/>
  <c r="R3032" i="121"/>
  <c r="S3031" i="121"/>
  <c r="L3030" i="121"/>
  <c r="N3028" i="121"/>
  <c r="P3026" i="121"/>
  <c r="R3024" i="121"/>
  <c r="S3023" i="121"/>
  <c r="L3022" i="121"/>
  <c r="N3020" i="121"/>
  <c r="P3018" i="121"/>
  <c r="R3016" i="121"/>
  <c r="S3015" i="121"/>
  <c r="L3014" i="121"/>
  <c r="N3012" i="121"/>
  <c r="P3010" i="121"/>
  <c r="R3008" i="121"/>
  <c r="S3007" i="121"/>
  <c r="L3006" i="121"/>
  <c r="N3004" i="121"/>
  <c r="P3002" i="121"/>
  <c r="R3000" i="121"/>
  <c r="S2999" i="121"/>
  <c r="L2998" i="121"/>
  <c r="N2996" i="121"/>
  <c r="P2994" i="121"/>
  <c r="R2992" i="121"/>
  <c r="S2991" i="121"/>
  <c r="L2990" i="121"/>
  <c r="N2988" i="121"/>
  <c r="P2986" i="121"/>
  <c r="R2984" i="121"/>
  <c r="S2983" i="121"/>
  <c r="L2982" i="121"/>
  <c r="N2980" i="121"/>
  <c r="P2978" i="121"/>
  <c r="R2976" i="121"/>
  <c r="S2975" i="121"/>
  <c r="L2974" i="121"/>
  <c r="N2972" i="121"/>
  <c r="P2970" i="121"/>
  <c r="R2968" i="121"/>
  <c r="S2967" i="121"/>
  <c r="L2966" i="121"/>
  <c r="N2964" i="121"/>
  <c r="P2962" i="121"/>
  <c r="R2960" i="121"/>
  <c r="S2959" i="121"/>
  <c r="L2958" i="121"/>
  <c r="N2956" i="121"/>
  <c r="P2954" i="121"/>
  <c r="R2952" i="121"/>
  <c r="S2951" i="121"/>
  <c r="L2950" i="121"/>
  <c r="N2948" i="121"/>
  <c r="P2946" i="121"/>
  <c r="R2944" i="121"/>
  <c r="S2943" i="121"/>
  <c r="L2942" i="121"/>
  <c r="N2940" i="121"/>
  <c r="P2938" i="121"/>
  <c r="R2936" i="121"/>
  <c r="S2935" i="121"/>
  <c r="L2934" i="121"/>
  <c r="N2932" i="121"/>
  <c r="P2930" i="121"/>
  <c r="R2928" i="121"/>
  <c r="S2927" i="121"/>
  <c r="L2926" i="121"/>
  <c r="N2924" i="121"/>
  <c r="P2922" i="121"/>
  <c r="R2920" i="121"/>
  <c r="S2919" i="121"/>
  <c r="L2918" i="121"/>
  <c r="N2916" i="121"/>
  <c r="P2914" i="121"/>
  <c r="R2912" i="121"/>
  <c r="S2911" i="121"/>
  <c r="L2910" i="121"/>
  <c r="N2908" i="121"/>
  <c r="O2907" i="121"/>
  <c r="P2906" i="121"/>
  <c r="R2904" i="121"/>
  <c r="S2903" i="121"/>
  <c r="L2902" i="121"/>
  <c r="N2900" i="121"/>
  <c r="O2899" i="121"/>
  <c r="P2898" i="121"/>
  <c r="R2896" i="121"/>
  <c r="S2895" i="121"/>
  <c r="L2894" i="121"/>
  <c r="N2892" i="121"/>
  <c r="O2891" i="121"/>
  <c r="P2890" i="121"/>
  <c r="R2888" i="121"/>
  <c r="S2887" i="121"/>
  <c r="L2886" i="121"/>
  <c r="N2884" i="121"/>
  <c r="O2883" i="121"/>
  <c r="P2882" i="121"/>
  <c r="R2880" i="121"/>
  <c r="S2879" i="121"/>
  <c r="L2878" i="121"/>
  <c r="N2876" i="121"/>
  <c r="P2874" i="121"/>
  <c r="R2872" i="121"/>
  <c r="S2871" i="121"/>
  <c r="L2870" i="121"/>
  <c r="N2868" i="121"/>
  <c r="P2866" i="121"/>
  <c r="R2864" i="121"/>
  <c r="S2863" i="121"/>
  <c r="L2862" i="121"/>
  <c r="N2860" i="121"/>
  <c r="O2859" i="121"/>
  <c r="P2858" i="121"/>
  <c r="R2856" i="121"/>
  <c r="S2855" i="121"/>
  <c r="L2854" i="121"/>
  <c r="N2852" i="121"/>
  <c r="P2850" i="121"/>
  <c r="R2848" i="121"/>
  <c r="S2847" i="121"/>
  <c r="L2846" i="121"/>
  <c r="N2844" i="121"/>
  <c r="P2842" i="121"/>
  <c r="R2840" i="121"/>
  <c r="S2839" i="121"/>
  <c r="L2838" i="121"/>
  <c r="M2837" i="121"/>
  <c r="N2836" i="121"/>
  <c r="P2834" i="121"/>
  <c r="R2832" i="121"/>
  <c r="S2831" i="121"/>
  <c r="L2830" i="121"/>
  <c r="N2828" i="121"/>
  <c r="P2826" i="121"/>
  <c r="R2824" i="121"/>
  <c r="S2823" i="121"/>
  <c r="L2822" i="121"/>
  <c r="N2820" i="121"/>
  <c r="P2818" i="121"/>
  <c r="R2816" i="121"/>
  <c r="S2815" i="121"/>
  <c r="L2814" i="121"/>
  <c r="N2812" i="121"/>
  <c r="P2810" i="121"/>
  <c r="R2808" i="121"/>
  <c r="S2807" i="121"/>
  <c r="L2806" i="121"/>
  <c r="N2804" i="121"/>
  <c r="P2802" i="121"/>
  <c r="R2800" i="121"/>
  <c r="S2799" i="121"/>
  <c r="L2798" i="121"/>
  <c r="Q2797" i="121"/>
  <c r="L2796" i="121"/>
  <c r="R2796" i="121"/>
  <c r="L2795" i="121"/>
  <c r="S2795" i="121"/>
  <c r="O2786" i="121"/>
  <c r="N2782" i="121"/>
  <c r="O2782" i="121"/>
  <c r="P2782" i="121"/>
  <c r="N2779" i="121"/>
  <c r="R2777" i="121"/>
  <c r="O2765" i="121"/>
  <c r="P2765" i="121"/>
  <c r="Q2765" i="121"/>
  <c r="P2763" i="121"/>
  <c r="N2762" i="121"/>
  <c r="R2762" i="121"/>
  <c r="S2762" i="121"/>
  <c r="L2762" i="121"/>
  <c r="L2760" i="121"/>
  <c r="M2760" i="121"/>
  <c r="O2756" i="121"/>
  <c r="N2752" i="121"/>
  <c r="N2749" i="121"/>
  <c r="P2748" i="121"/>
  <c r="Q2748" i="121"/>
  <c r="R2748" i="121"/>
  <c r="N2745" i="121"/>
  <c r="M2745" i="121"/>
  <c r="M2739" i="121"/>
  <c r="Q2739" i="121"/>
  <c r="M2734" i="121"/>
  <c r="N2734" i="121"/>
  <c r="P2732" i="121"/>
  <c r="Q2732" i="121"/>
  <c r="R2732" i="121"/>
  <c r="S2732" i="121"/>
  <c r="N2732" i="121"/>
  <c r="O2728" i="121"/>
  <c r="M2727" i="121"/>
  <c r="N2727" i="121"/>
  <c r="O2727" i="121"/>
  <c r="P2727" i="121"/>
  <c r="S2727" i="121"/>
  <c r="R2722" i="121"/>
  <c r="N2715" i="121"/>
  <c r="L2715" i="121"/>
  <c r="R2710" i="121"/>
  <c r="Q2710" i="121"/>
  <c r="L2710" i="121"/>
  <c r="R2705" i="121"/>
  <c r="S2705" i="121"/>
  <c r="Q2703" i="121"/>
  <c r="O2701" i="121"/>
  <c r="P2701" i="121"/>
  <c r="Q2701" i="121"/>
  <c r="R2701" i="121"/>
  <c r="M2701" i="121"/>
  <c r="M2698" i="121"/>
  <c r="P2696" i="121"/>
  <c r="N2696" i="121"/>
  <c r="P2691" i="121"/>
  <c r="M2689" i="121"/>
  <c r="L2688" i="121"/>
  <c r="N2682" i="121"/>
  <c r="N2681" i="121"/>
  <c r="N2677" i="121"/>
  <c r="N2674" i="121"/>
  <c r="S2673" i="121"/>
  <c r="S2672" i="121"/>
  <c r="O2672" i="121"/>
  <c r="R2670" i="121"/>
  <c r="N2670" i="121"/>
  <c r="M2667" i="121"/>
  <c r="Q2667" i="121"/>
  <c r="Q2666" i="121"/>
  <c r="M2666" i="121"/>
  <c r="P2666" i="121"/>
  <c r="M2663" i="121"/>
  <c r="O2660" i="121"/>
  <c r="P2660" i="121"/>
  <c r="Q2660" i="121"/>
  <c r="R2660" i="121"/>
  <c r="S2660" i="121"/>
  <c r="N2660" i="121"/>
  <c r="P2656" i="121"/>
  <c r="N2656" i="121"/>
  <c r="M2649" i="121"/>
  <c r="M2646" i="121"/>
  <c r="S2645" i="121"/>
  <c r="N2642" i="121"/>
  <c r="S2641" i="121"/>
  <c r="S2640" i="121"/>
  <c r="O2640" i="121"/>
  <c r="R2640" i="121"/>
  <c r="R2638" i="121"/>
  <c r="N2638" i="121"/>
  <c r="M2635" i="121"/>
  <c r="Q2635" i="121"/>
  <c r="Q2634" i="121"/>
  <c r="M2634" i="121"/>
  <c r="P2634" i="121"/>
  <c r="M2631" i="121"/>
  <c r="O2628" i="121"/>
  <c r="P2628" i="121"/>
  <c r="Q2628" i="121"/>
  <c r="R2628" i="121"/>
  <c r="S2628" i="121"/>
  <c r="N2628" i="121"/>
  <c r="P2624" i="121"/>
  <c r="N2624" i="121"/>
  <c r="M2614" i="121"/>
  <c r="S2613" i="121"/>
  <c r="R2607" i="121"/>
  <c r="M2607" i="121"/>
  <c r="Q2606" i="121"/>
  <c r="Q2600" i="121"/>
  <c r="P2593" i="121"/>
  <c r="R2586" i="121"/>
  <c r="S2585" i="121"/>
  <c r="L2584" i="121"/>
  <c r="N2579" i="121"/>
  <c r="Q2579" i="121"/>
  <c r="L2578" i="121"/>
  <c r="M2577" i="121"/>
  <c r="N2576" i="121"/>
  <c r="M2572" i="121"/>
  <c r="O2572" i="121"/>
  <c r="P2571" i="121"/>
  <c r="Q2570" i="121"/>
  <c r="R2569" i="121"/>
  <c r="S2568" i="121"/>
  <c r="L2567" i="121"/>
  <c r="M2566" i="121"/>
  <c r="N2565" i="121"/>
  <c r="O2565" i="121"/>
  <c r="P2565" i="121"/>
  <c r="Q2565" i="121"/>
  <c r="R2565" i="121"/>
  <c r="S2565" i="121"/>
  <c r="M2565" i="121"/>
  <c r="S2550" i="121"/>
  <c r="N2550" i="121"/>
  <c r="R2543" i="121"/>
  <c r="M2543" i="121"/>
  <c r="L2542" i="121"/>
  <c r="Q2536" i="121"/>
  <c r="P2529" i="121"/>
  <c r="R2522" i="121"/>
  <c r="S2521" i="121"/>
  <c r="L2520" i="121"/>
  <c r="N2515" i="121"/>
  <c r="Q2515" i="121"/>
  <c r="L2514" i="121"/>
  <c r="M2513" i="121"/>
  <c r="N2512" i="121"/>
  <c r="M2508" i="121"/>
  <c r="O2508" i="121"/>
  <c r="P2507" i="121"/>
  <c r="Q2506" i="121"/>
  <c r="R2505" i="121"/>
  <c r="S2504" i="121"/>
  <c r="L2503" i="121"/>
  <c r="M2502" i="121"/>
  <c r="N2501" i="121"/>
  <c r="O2501" i="121"/>
  <c r="P2501" i="121"/>
  <c r="Q2501" i="121"/>
  <c r="R2501" i="121"/>
  <c r="S2501" i="121"/>
  <c r="M2501" i="121"/>
  <c r="S2486" i="121"/>
  <c r="N2486" i="121"/>
  <c r="R2479" i="121"/>
  <c r="M2479" i="121"/>
  <c r="L2478" i="121"/>
  <c r="Q2472" i="121"/>
  <c r="P2465" i="121"/>
  <c r="R2458" i="121"/>
  <c r="S2457" i="121"/>
  <c r="L2456" i="121"/>
  <c r="N2451" i="121"/>
  <c r="Q2451" i="121"/>
  <c r="L2450" i="121"/>
  <c r="M2444" i="121"/>
  <c r="O2444" i="121"/>
  <c r="N2437" i="121"/>
  <c r="O2437" i="121"/>
  <c r="P2437" i="121"/>
  <c r="Q2437" i="121"/>
  <c r="R2437" i="121"/>
  <c r="S2437" i="121"/>
  <c r="M2437" i="121"/>
  <c r="R2415" i="121"/>
  <c r="M2415" i="121"/>
  <c r="Q2414" i="121"/>
  <c r="Q2408" i="121"/>
  <c r="P2401" i="121"/>
  <c r="R2394" i="121"/>
  <c r="S2393" i="121"/>
  <c r="L2392" i="121"/>
  <c r="S2368" i="121"/>
  <c r="M2368" i="121"/>
  <c r="O2368" i="121"/>
  <c r="P2367" i="121"/>
  <c r="R2363" i="121"/>
  <c r="R2361" i="121"/>
  <c r="L2361" i="121"/>
  <c r="N2361" i="121"/>
  <c r="O2360" i="121"/>
  <c r="P2359" i="121"/>
  <c r="Q2350" i="121"/>
  <c r="P2343" i="121"/>
  <c r="Q2342" i="121"/>
  <c r="S2339" i="121"/>
  <c r="M2339" i="121"/>
  <c r="N2339" i="121"/>
  <c r="P2339" i="121"/>
  <c r="O2339" i="121"/>
  <c r="O2336" i="121"/>
  <c r="O2325" i="121"/>
  <c r="S2313" i="121"/>
  <c r="Q2186" i="121"/>
  <c r="R2186" i="121"/>
  <c r="L1949" i="121"/>
  <c r="N1949" i="121"/>
  <c r="R3159" i="121"/>
  <c r="S3158" i="121"/>
  <c r="L3157" i="121"/>
  <c r="Q3152" i="121"/>
  <c r="R3151" i="121"/>
  <c r="S3150" i="121"/>
  <c r="M3148" i="121"/>
  <c r="N3147" i="121"/>
  <c r="Q3144" i="121"/>
  <c r="R3143" i="121"/>
  <c r="S3142" i="121"/>
  <c r="L3141" i="121"/>
  <c r="M3140" i="121"/>
  <c r="N3139" i="121"/>
  <c r="Q3136" i="121"/>
  <c r="R3135" i="121"/>
  <c r="S3134" i="121"/>
  <c r="L3133" i="121"/>
  <c r="M3132" i="121"/>
  <c r="N3131" i="121"/>
  <c r="Q3128" i="121"/>
  <c r="R3127" i="121"/>
  <c r="S3126" i="121"/>
  <c r="L3125" i="121"/>
  <c r="M3124" i="121"/>
  <c r="N3123" i="121"/>
  <c r="O3122" i="121"/>
  <c r="Q3120" i="121"/>
  <c r="R3119" i="121"/>
  <c r="S3118" i="121"/>
  <c r="L3117" i="121"/>
  <c r="M3116" i="121"/>
  <c r="N3115" i="121"/>
  <c r="O3114" i="121"/>
  <c r="Q3112" i="121"/>
  <c r="R3111" i="121"/>
  <c r="S3110" i="121"/>
  <c r="L3109" i="121"/>
  <c r="M3108" i="121"/>
  <c r="N3107" i="121"/>
  <c r="O3106" i="121"/>
  <c r="Q3104" i="121"/>
  <c r="R3103" i="121"/>
  <c r="S3102" i="121"/>
  <c r="L3101" i="121"/>
  <c r="M3100" i="121"/>
  <c r="N3099" i="121"/>
  <c r="O3098" i="121"/>
  <c r="Q3096" i="121"/>
  <c r="R3095" i="121"/>
  <c r="S3094" i="121"/>
  <c r="L3093" i="121"/>
  <c r="M3092" i="121"/>
  <c r="N3091" i="121"/>
  <c r="O3090" i="121"/>
  <c r="Q3088" i="121"/>
  <c r="R3087" i="121"/>
  <c r="S3086" i="121"/>
  <c r="L3085" i="121"/>
  <c r="M3084" i="121"/>
  <c r="N3083" i="121"/>
  <c r="O3082" i="121"/>
  <c r="Q3080" i="121"/>
  <c r="R3079" i="121"/>
  <c r="S3078" i="121"/>
  <c r="L3077" i="121"/>
  <c r="M3076" i="121"/>
  <c r="N3075" i="121"/>
  <c r="O3074" i="121"/>
  <c r="Q3072" i="121"/>
  <c r="R3071" i="121"/>
  <c r="S3070" i="121"/>
  <c r="L3069" i="121"/>
  <c r="M3068" i="121"/>
  <c r="N3067" i="121"/>
  <c r="O3066" i="121"/>
  <c r="Q3064" i="121"/>
  <c r="R3063" i="121"/>
  <c r="S3062" i="121"/>
  <c r="L3061" i="121"/>
  <c r="M3060" i="121"/>
  <c r="N3059" i="121"/>
  <c r="O3058" i="121"/>
  <c r="Q3056" i="121"/>
  <c r="R3055" i="121"/>
  <c r="S3054" i="121"/>
  <c r="L3053" i="121"/>
  <c r="M3052" i="121"/>
  <c r="N3051" i="121"/>
  <c r="O3050" i="121"/>
  <c r="Q3048" i="121"/>
  <c r="R3047" i="121"/>
  <c r="S3046" i="121"/>
  <c r="L3045" i="121"/>
  <c r="M3044" i="121"/>
  <c r="N3043" i="121"/>
  <c r="O3042" i="121"/>
  <c r="Q3040" i="121"/>
  <c r="R3039" i="121"/>
  <c r="S3038" i="121"/>
  <c r="L3037" i="121"/>
  <c r="M3036" i="121"/>
  <c r="N3035" i="121"/>
  <c r="O3034" i="121"/>
  <c r="Q3032" i="121"/>
  <c r="R3031" i="121"/>
  <c r="S3030" i="121"/>
  <c r="L3029" i="121"/>
  <c r="M3028" i="121"/>
  <c r="N3027" i="121"/>
  <c r="O3026" i="121"/>
  <c r="Q3024" i="121"/>
  <c r="R3023" i="121"/>
  <c r="S3022" i="121"/>
  <c r="L3021" i="121"/>
  <c r="M3020" i="121"/>
  <c r="N3019" i="121"/>
  <c r="O3018" i="121"/>
  <c r="Q3016" i="121"/>
  <c r="R3015" i="121"/>
  <c r="S3014" i="121"/>
  <c r="L3013" i="121"/>
  <c r="M3012" i="121"/>
  <c r="N3011" i="121"/>
  <c r="O3010" i="121"/>
  <c r="Q3008" i="121"/>
  <c r="R3007" i="121"/>
  <c r="S3006" i="121"/>
  <c r="L3005" i="121"/>
  <c r="M3004" i="121"/>
  <c r="N3003" i="121"/>
  <c r="O3002" i="121"/>
  <c r="Q3000" i="121"/>
  <c r="R2999" i="121"/>
  <c r="S2998" i="121"/>
  <c r="L2997" i="121"/>
  <c r="M2996" i="121"/>
  <c r="N2995" i="121"/>
  <c r="O2994" i="121"/>
  <c r="Q2992" i="121"/>
  <c r="R2991" i="121"/>
  <c r="S2990" i="121"/>
  <c r="L2989" i="121"/>
  <c r="M2988" i="121"/>
  <c r="N2987" i="121"/>
  <c r="O2986" i="121"/>
  <c r="Q2984" i="121"/>
  <c r="R2983" i="121"/>
  <c r="S2982" i="121"/>
  <c r="L2981" i="121"/>
  <c r="M2980" i="121"/>
  <c r="N2979" i="121"/>
  <c r="O2978" i="121"/>
  <c r="Q2976" i="121"/>
  <c r="R2975" i="121"/>
  <c r="S2974" i="121"/>
  <c r="L2973" i="121"/>
  <c r="M2972" i="121"/>
  <c r="N2971" i="121"/>
  <c r="O2970" i="121"/>
  <c r="Q2968" i="121"/>
  <c r="R2967" i="121"/>
  <c r="S2966" i="121"/>
  <c r="L2965" i="121"/>
  <c r="M2964" i="121"/>
  <c r="N2963" i="121"/>
  <c r="O2962" i="121"/>
  <c r="Q2960" i="121"/>
  <c r="R2959" i="121"/>
  <c r="S2958" i="121"/>
  <c r="L2957" i="121"/>
  <c r="M2956" i="121"/>
  <c r="N2955" i="121"/>
  <c r="O2954" i="121"/>
  <c r="Q2952" i="121"/>
  <c r="R2951" i="121"/>
  <c r="S2950" i="121"/>
  <c r="L2949" i="121"/>
  <c r="M2948" i="121"/>
  <c r="N2947" i="121"/>
  <c r="O2946" i="121"/>
  <c r="Q2944" i="121"/>
  <c r="R2943" i="121"/>
  <c r="S2942" i="121"/>
  <c r="L2941" i="121"/>
  <c r="M2940" i="121"/>
  <c r="N2939" i="121"/>
  <c r="O2938" i="121"/>
  <c r="Q2936" i="121"/>
  <c r="R2935" i="121"/>
  <c r="S2934" i="121"/>
  <c r="L2933" i="121"/>
  <c r="M2932" i="121"/>
  <c r="N2931" i="121"/>
  <c r="O2930" i="121"/>
  <c r="Q2928" i="121"/>
  <c r="R2927" i="121"/>
  <c r="S2926" i="121"/>
  <c r="L2925" i="121"/>
  <c r="M2924" i="121"/>
  <c r="N2923" i="121"/>
  <c r="O2922" i="121"/>
  <c r="Q2920" i="121"/>
  <c r="R2919" i="121"/>
  <c r="S2918" i="121"/>
  <c r="L2917" i="121"/>
  <c r="M2916" i="121"/>
  <c r="N2915" i="121"/>
  <c r="O2914" i="121"/>
  <c r="Q2912" i="121"/>
  <c r="R2911" i="121"/>
  <c r="S2910" i="121"/>
  <c r="L2909" i="121"/>
  <c r="M2908" i="121"/>
  <c r="O2906" i="121"/>
  <c r="Q2904" i="121"/>
  <c r="R2903" i="121"/>
  <c r="S2902" i="121"/>
  <c r="L2901" i="121"/>
  <c r="M2900" i="121"/>
  <c r="O2898" i="121"/>
  <c r="Q2896" i="121"/>
  <c r="R2895" i="121"/>
  <c r="S2894" i="121"/>
  <c r="L2893" i="121"/>
  <c r="M2892" i="121"/>
  <c r="O2890" i="121"/>
  <c r="Q2888" i="121"/>
  <c r="R2887" i="121"/>
  <c r="S2886" i="121"/>
  <c r="L2885" i="121"/>
  <c r="M2884" i="121"/>
  <c r="O2882" i="121"/>
  <c r="Q2880" i="121"/>
  <c r="R2879" i="121"/>
  <c r="S2878" i="121"/>
  <c r="L2877" i="121"/>
  <c r="M2876" i="121"/>
  <c r="N2875" i="121"/>
  <c r="O2874" i="121"/>
  <c r="Q2872" i="121"/>
  <c r="R2871" i="121"/>
  <c r="S2870" i="121"/>
  <c r="L2869" i="121"/>
  <c r="M2868" i="121"/>
  <c r="N2867" i="121"/>
  <c r="O2866" i="121"/>
  <c r="Q2864" i="121"/>
  <c r="R2863" i="121"/>
  <c r="S2862" i="121"/>
  <c r="L2861" i="121"/>
  <c r="M2860" i="121"/>
  <c r="O2858" i="121"/>
  <c r="Q2856" i="121"/>
  <c r="R2855" i="121"/>
  <c r="S2854" i="121"/>
  <c r="L2853" i="121"/>
  <c r="M2852" i="121"/>
  <c r="N2851" i="121"/>
  <c r="O2850" i="121"/>
  <c r="Q2848" i="121"/>
  <c r="R2847" i="121"/>
  <c r="S2846" i="121"/>
  <c r="L2845" i="121"/>
  <c r="M2844" i="121"/>
  <c r="N2843" i="121"/>
  <c r="O2842" i="121"/>
  <c r="Q2840" i="121"/>
  <c r="R2839" i="121"/>
  <c r="S2838" i="121"/>
  <c r="M2836" i="121"/>
  <c r="N2835" i="121"/>
  <c r="O2834" i="121"/>
  <c r="Q2832" i="121"/>
  <c r="R2831" i="121"/>
  <c r="S2830" i="121"/>
  <c r="L2829" i="121"/>
  <c r="M2828" i="121"/>
  <c r="N2827" i="121"/>
  <c r="O2826" i="121"/>
  <c r="Q2824" i="121"/>
  <c r="R2823" i="121"/>
  <c r="S2822" i="121"/>
  <c r="L2821" i="121"/>
  <c r="M2820" i="121"/>
  <c r="N2819" i="121"/>
  <c r="O2818" i="121"/>
  <c r="Q2816" i="121"/>
  <c r="R2815" i="121"/>
  <c r="S2814" i="121"/>
  <c r="L2813" i="121"/>
  <c r="M2812" i="121"/>
  <c r="N2811" i="121"/>
  <c r="O2810" i="121"/>
  <c r="Q2808" i="121"/>
  <c r="R2807" i="121"/>
  <c r="S2806" i="121"/>
  <c r="L2805" i="121"/>
  <c r="M2804" i="121"/>
  <c r="N2803" i="121"/>
  <c r="O2802" i="121"/>
  <c r="Q2800" i="121"/>
  <c r="R2799" i="121"/>
  <c r="S2798" i="121"/>
  <c r="S2794" i="121"/>
  <c r="S2793" i="121"/>
  <c r="S2792" i="121"/>
  <c r="S2791" i="121"/>
  <c r="S2790" i="121"/>
  <c r="S2789" i="121"/>
  <c r="S2788" i="121"/>
  <c r="R2786" i="121"/>
  <c r="S2786" i="121"/>
  <c r="L2786" i="121"/>
  <c r="R2784" i="121"/>
  <c r="L2784" i="121"/>
  <c r="M2784" i="121"/>
  <c r="O2780" i="121"/>
  <c r="O2776" i="121"/>
  <c r="N2776" i="121"/>
  <c r="P2772" i="121"/>
  <c r="Q2772" i="121"/>
  <c r="R2772" i="121"/>
  <c r="N2769" i="121"/>
  <c r="M2769" i="121"/>
  <c r="O2763" i="121"/>
  <c r="M2759" i="121"/>
  <c r="N2759" i="121"/>
  <c r="O2759" i="121"/>
  <c r="Q2755" i="121"/>
  <c r="R2755" i="121"/>
  <c r="S2755" i="121"/>
  <c r="P2753" i="121"/>
  <c r="S2753" i="121"/>
  <c r="L2753" i="121"/>
  <c r="N2742" i="121"/>
  <c r="O2742" i="121"/>
  <c r="P2742" i="121"/>
  <c r="Q2738" i="121"/>
  <c r="M2738" i="121"/>
  <c r="P2738" i="121"/>
  <c r="N2736" i="121"/>
  <c r="O2729" i="121"/>
  <c r="M2729" i="121"/>
  <c r="L2728" i="121"/>
  <c r="N2722" i="121"/>
  <c r="N2721" i="121"/>
  <c r="Q2721" i="121"/>
  <c r="Q2715" i="121"/>
  <c r="N2710" i="121"/>
  <c r="P2708" i="121"/>
  <c r="Q2708" i="121"/>
  <c r="R2708" i="121"/>
  <c r="S2708" i="121"/>
  <c r="N2708" i="121"/>
  <c r="O2704" i="121"/>
  <c r="M2703" i="121"/>
  <c r="N2703" i="121"/>
  <c r="O2703" i="121"/>
  <c r="P2703" i="121"/>
  <c r="S2703" i="121"/>
  <c r="R2698" i="121"/>
  <c r="S2693" i="121"/>
  <c r="L2691" i="121"/>
  <c r="S2688" i="121"/>
  <c r="R2686" i="121"/>
  <c r="Q2686" i="121"/>
  <c r="L2686" i="121"/>
  <c r="S2681" i="121"/>
  <c r="O2677" i="121"/>
  <c r="P2677" i="121"/>
  <c r="Q2677" i="121"/>
  <c r="R2677" i="121"/>
  <c r="M2677" i="121"/>
  <c r="L2672" i="121"/>
  <c r="R2666" i="121"/>
  <c r="R2665" i="121"/>
  <c r="N2665" i="121"/>
  <c r="Q2665" i="121"/>
  <c r="Q2662" i="121"/>
  <c r="P2659" i="121"/>
  <c r="L2659" i="121"/>
  <c r="O2659" i="121"/>
  <c r="N2645" i="121"/>
  <c r="O2645" i="121"/>
  <c r="P2645" i="121"/>
  <c r="Q2645" i="121"/>
  <c r="R2645" i="121"/>
  <c r="M2645" i="121"/>
  <c r="L2640" i="121"/>
  <c r="R2634" i="121"/>
  <c r="R2633" i="121"/>
  <c r="N2633" i="121"/>
  <c r="Q2633" i="121"/>
  <c r="Q2630" i="121"/>
  <c r="P2627" i="121"/>
  <c r="L2627" i="121"/>
  <c r="O2627" i="121"/>
  <c r="N2613" i="121"/>
  <c r="O2613" i="121"/>
  <c r="P2613" i="121"/>
  <c r="Q2613" i="121"/>
  <c r="R2613" i="121"/>
  <c r="M2613" i="121"/>
  <c r="S2606" i="121"/>
  <c r="N2606" i="121"/>
  <c r="R2599" i="121"/>
  <c r="M2599" i="121"/>
  <c r="Q2598" i="121"/>
  <c r="Q2592" i="121"/>
  <c r="O2578" i="121"/>
  <c r="R2578" i="121"/>
  <c r="S2577" i="121"/>
  <c r="L2576" i="121"/>
  <c r="N2557" i="121"/>
  <c r="O2557" i="121"/>
  <c r="P2557" i="121"/>
  <c r="Q2557" i="121"/>
  <c r="R2557" i="121"/>
  <c r="S2557" i="121"/>
  <c r="M2557" i="121"/>
  <c r="S2542" i="121"/>
  <c r="N2542" i="121"/>
  <c r="M2535" i="121"/>
  <c r="Q2534" i="121"/>
  <c r="Q2528" i="121"/>
  <c r="R2514" i="121"/>
  <c r="N2493" i="121"/>
  <c r="O2493" i="121"/>
  <c r="P2493" i="121"/>
  <c r="Q2493" i="121"/>
  <c r="R2493" i="121"/>
  <c r="S2493" i="121"/>
  <c r="M2493" i="121"/>
  <c r="S2478" i="121"/>
  <c r="N2478" i="121"/>
  <c r="R2471" i="121"/>
  <c r="M2471" i="121"/>
  <c r="L2470" i="121"/>
  <c r="Q2464" i="121"/>
  <c r="N2429" i="121"/>
  <c r="O2429" i="121"/>
  <c r="P2429" i="121"/>
  <c r="Q2429" i="121"/>
  <c r="R2429" i="121"/>
  <c r="S2429" i="121"/>
  <c r="M2429" i="121"/>
  <c r="S2414" i="121"/>
  <c r="N2414" i="121"/>
  <c r="R2407" i="121"/>
  <c r="M2407" i="121"/>
  <c r="Q2406" i="121"/>
  <c r="Q2400" i="121"/>
  <c r="N2375" i="121"/>
  <c r="P2375" i="121"/>
  <c r="Q2374" i="121"/>
  <c r="R2373" i="121"/>
  <c r="S2370" i="121"/>
  <c r="L2352" i="121"/>
  <c r="N2345" i="121"/>
  <c r="O2320" i="121"/>
  <c r="S2320" i="121"/>
  <c r="L2320" i="121"/>
  <c r="N2313" i="121"/>
  <c r="R2313" i="121"/>
  <c r="R2301" i="121"/>
  <c r="M2301" i="121"/>
  <c r="P2301" i="121"/>
  <c r="N2301" i="121"/>
  <c r="O2301" i="121"/>
  <c r="O2263" i="121"/>
  <c r="P2263" i="121"/>
  <c r="Q2263" i="121"/>
  <c r="R2263" i="121"/>
  <c r="S2263" i="121"/>
  <c r="N2263" i="121"/>
  <c r="M2263" i="121"/>
  <c r="P2187" i="121"/>
  <c r="Q2187" i="121"/>
  <c r="R2011" i="121"/>
  <c r="N2011" i="121"/>
  <c r="P2011" i="121"/>
  <c r="N3122" i="121"/>
  <c r="N3114" i="121"/>
  <c r="N3106" i="121"/>
  <c r="N3098" i="121"/>
  <c r="N3090" i="121"/>
  <c r="N3082" i="121"/>
  <c r="N3074" i="121"/>
  <c r="N3066" i="121"/>
  <c r="N3058" i="121"/>
  <c r="P3056" i="121"/>
  <c r="N3050" i="121"/>
  <c r="P3048" i="121"/>
  <c r="N3042" i="121"/>
  <c r="P3040" i="121"/>
  <c r="N3034" i="121"/>
  <c r="P3032" i="121"/>
  <c r="N3026" i="121"/>
  <c r="P3024" i="121"/>
  <c r="N3018" i="121"/>
  <c r="P3016" i="121"/>
  <c r="N3010" i="121"/>
  <c r="N3002" i="121"/>
  <c r="N2994" i="121"/>
  <c r="N2986" i="121"/>
  <c r="N2978" i="121"/>
  <c r="N2970" i="121"/>
  <c r="N2962" i="121"/>
  <c r="N2954" i="121"/>
  <c r="N2946" i="121"/>
  <c r="N2938" i="121"/>
  <c r="N2930" i="121"/>
  <c r="N2922" i="121"/>
  <c r="N2914" i="121"/>
  <c r="N2906" i="121"/>
  <c r="N2898" i="121"/>
  <c r="N2890" i="121"/>
  <c r="N2882" i="121"/>
  <c r="N2874" i="121"/>
  <c r="N2866" i="121"/>
  <c r="N2858" i="121"/>
  <c r="N2850" i="121"/>
  <c r="N2842" i="121"/>
  <c r="N2834" i="121"/>
  <c r="N2826" i="121"/>
  <c r="N2818" i="121"/>
  <c r="N2810" i="121"/>
  <c r="N2802" i="121"/>
  <c r="M2783" i="121"/>
  <c r="N2783" i="121"/>
  <c r="O2783" i="121"/>
  <c r="N2780" i="121"/>
  <c r="Q2779" i="121"/>
  <c r="R2779" i="121"/>
  <c r="S2779" i="121"/>
  <c r="S2777" i="121"/>
  <c r="L2777" i="121"/>
  <c r="Q2767" i="121"/>
  <c r="N2766" i="121"/>
  <c r="O2766" i="121"/>
  <c r="P2766" i="121"/>
  <c r="N2763" i="121"/>
  <c r="R2761" i="121"/>
  <c r="Q2750" i="121"/>
  <c r="O2749" i="121"/>
  <c r="P2749" i="121"/>
  <c r="Q2749" i="121"/>
  <c r="R2746" i="121"/>
  <c r="S2746" i="121"/>
  <c r="L2746" i="121"/>
  <c r="L2744" i="121"/>
  <c r="M2744" i="121"/>
  <c r="L2731" i="121"/>
  <c r="O2731" i="121"/>
  <c r="Q2726" i="121"/>
  <c r="L2726" i="121"/>
  <c r="S2721" i="121"/>
  <c r="Q2719" i="121"/>
  <c r="O2717" i="121"/>
  <c r="P2717" i="121"/>
  <c r="Q2717" i="121"/>
  <c r="R2717" i="121"/>
  <c r="M2717" i="121"/>
  <c r="N2712" i="121"/>
  <c r="M2705" i="121"/>
  <c r="L2704" i="121"/>
  <c r="O2700" i="121"/>
  <c r="R2695" i="121"/>
  <c r="N2693" i="121"/>
  <c r="N2686" i="121"/>
  <c r="P2684" i="121"/>
  <c r="Q2684" i="121"/>
  <c r="R2684" i="121"/>
  <c r="S2684" i="121"/>
  <c r="N2684" i="121"/>
  <c r="M2679" i="121"/>
  <c r="N2679" i="121"/>
  <c r="O2679" i="121"/>
  <c r="P2679" i="121"/>
  <c r="S2679" i="121"/>
  <c r="S2669" i="121"/>
  <c r="S2664" i="121"/>
  <c r="O2664" i="121"/>
  <c r="R2664" i="121"/>
  <c r="R2662" i="121"/>
  <c r="N2662" i="121"/>
  <c r="Q2658" i="121"/>
  <c r="M2658" i="121"/>
  <c r="P2658" i="121"/>
  <c r="M2655" i="121"/>
  <c r="O2652" i="121"/>
  <c r="P2652" i="121"/>
  <c r="Q2652" i="121"/>
  <c r="R2652" i="121"/>
  <c r="S2652" i="121"/>
  <c r="N2652" i="121"/>
  <c r="P2648" i="121"/>
  <c r="N2648" i="121"/>
  <c r="S2637" i="121"/>
  <c r="S2632" i="121"/>
  <c r="O2632" i="121"/>
  <c r="R2632" i="121"/>
  <c r="R2630" i="121"/>
  <c r="N2630" i="121"/>
  <c r="Q2626" i="121"/>
  <c r="M2626" i="121"/>
  <c r="P2626" i="121"/>
  <c r="M2623" i="121"/>
  <c r="O2620" i="121"/>
  <c r="P2620" i="121"/>
  <c r="Q2620" i="121"/>
  <c r="R2620" i="121"/>
  <c r="S2620" i="121"/>
  <c r="N2620" i="121"/>
  <c r="M2616" i="121"/>
  <c r="M2591" i="121"/>
  <c r="Q2590" i="121"/>
  <c r="M2584" i="121"/>
  <c r="N2549" i="121"/>
  <c r="O2549" i="121"/>
  <c r="P2549" i="121"/>
  <c r="Q2549" i="121"/>
  <c r="R2549" i="121"/>
  <c r="S2549" i="121"/>
  <c r="M2549" i="121"/>
  <c r="R2527" i="121"/>
  <c r="M2527" i="121"/>
  <c r="Q2526" i="121"/>
  <c r="N2485" i="121"/>
  <c r="O2485" i="121"/>
  <c r="P2485" i="121"/>
  <c r="Q2485" i="121"/>
  <c r="R2485" i="121"/>
  <c r="S2485" i="121"/>
  <c r="M2485" i="121"/>
  <c r="N2421" i="121"/>
  <c r="O2421" i="121"/>
  <c r="P2421" i="121"/>
  <c r="Q2421" i="121"/>
  <c r="R2421" i="121"/>
  <c r="S2421" i="121"/>
  <c r="M2421" i="121"/>
  <c r="M2399" i="121"/>
  <c r="Q2348" i="121"/>
  <c r="S2348" i="121"/>
  <c r="O2333" i="121"/>
  <c r="R2333" i="121"/>
  <c r="O2327" i="121"/>
  <c r="Q2327" i="121"/>
  <c r="R2327" i="121"/>
  <c r="S2327" i="121"/>
  <c r="N2327" i="121"/>
  <c r="P2327" i="121"/>
  <c r="M2327" i="121"/>
  <c r="S2224" i="121"/>
  <c r="L2224" i="121"/>
  <c r="O2188" i="121"/>
  <c r="P2188" i="121"/>
  <c r="N2085" i="121"/>
  <c r="P2085" i="121"/>
  <c r="P2789" i="121"/>
  <c r="P2788" i="121"/>
  <c r="R2781" i="121"/>
  <c r="M2780" i="121"/>
  <c r="O2777" i="121"/>
  <c r="S2775" i="121"/>
  <c r="O2773" i="121"/>
  <c r="P2773" i="121"/>
  <c r="Q2773" i="121"/>
  <c r="P2771" i="121"/>
  <c r="R2770" i="121"/>
  <c r="S2770" i="121"/>
  <c r="L2770" i="121"/>
  <c r="L2768" i="121"/>
  <c r="M2768" i="121"/>
  <c r="P2767" i="121"/>
  <c r="O2764" i="121"/>
  <c r="M2763" i="121"/>
  <c r="Q2761" i="121"/>
  <c r="N2760" i="121"/>
  <c r="S2758" i="121"/>
  <c r="P2756" i="121"/>
  <c r="Q2756" i="121"/>
  <c r="R2756" i="121"/>
  <c r="M2753" i="121"/>
  <c r="R2751" i="121"/>
  <c r="M2750" i="121"/>
  <c r="O2747" i="121"/>
  <c r="M2746" i="121"/>
  <c r="Q2744" i="121"/>
  <c r="M2743" i="121"/>
  <c r="N2743" i="121"/>
  <c r="O2743" i="121"/>
  <c r="S2741" i="121"/>
  <c r="N2737" i="121"/>
  <c r="Q2737" i="121"/>
  <c r="M2731" i="121"/>
  <c r="Q2731" i="121"/>
  <c r="M2726" i="121"/>
  <c r="N2726" i="121"/>
  <c r="P2724" i="121"/>
  <c r="Q2724" i="121"/>
  <c r="R2724" i="121"/>
  <c r="S2724" i="121"/>
  <c r="N2724" i="121"/>
  <c r="O2720" i="121"/>
  <c r="M2719" i="121"/>
  <c r="N2719" i="121"/>
  <c r="O2719" i="121"/>
  <c r="P2719" i="121"/>
  <c r="S2719" i="121"/>
  <c r="O2714" i="121"/>
  <c r="R2714" i="121"/>
  <c r="L2707" i="121"/>
  <c r="Q2702" i="121"/>
  <c r="L2702" i="121"/>
  <c r="M2700" i="121"/>
  <c r="S2697" i="121"/>
  <c r="O2693" i="121"/>
  <c r="P2693" i="121"/>
  <c r="Q2693" i="121"/>
  <c r="R2693" i="121"/>
  <c r="M2693" i="121"/>
  <c r="M2690" i="121"/>
  <c r="P2688" i="121"/>
  <c r="N2688" i="121"/>
  <c r="P2683" i="121"/>
  <c r="M2681" i="121"/>
  <c r="L2680" i="121"/>
  <c r="M2676" i="121"/>
  <c r="N2669" i="121"/>
  <c r="O2669" i="121"/>
  <c r="P2669" i="121"/>
  <c r="Q2669" i="121"/>
  <c r="R2669" i="121"/>
  <c r="M2669" i="121"/>
  <c r="L2664" i="121"/>
  <c r="L2663" i="121"/>
  <c r="O2658" i="121"/>
  <c r="R2658" i="121"/>
  <c r="R2657" i="121"/>
  <c r="N2657" i="121"/>
  <c r="Q2657" i="121"/>
  <c r="Q2654" i="121"/>
  <c r="P2651" i="121"/>
  <c r="L2651" i="121"/>
  <c r="O2651" i="121"/>
  <c r="M2644" i="121"/>
  <c r="N2637" i="121"/>
  <c r="O2637" i="121"/>
  <c r="P2637" i="121"/>
  <c r="Q2637" i="121"/>
  <c r="R2637" i="121"/>
  <c r="M2637" i="121"/>
  <c r="L2632" i="121"/>
  <c r="L2631" i="121"/>
  <c r="O2626" i="121"/>
  <c r="R2626" i="121"/>
  <c r="R2625" i="121"/>
  <c r="N2625" i="121"/>
  <c r="Q2625" i="121"/>
  <c r="Q2622" i="121"/>
  <c r="P2619" i="121"/>
  <c r="L2619" i="121"/>
  <c r="O2619" i="121"/>
  <c r="M2612" i="121"/>
  <c r="O2612" i="121"/>
  <c r="P2611" i="121"/>
  <c r="Q2610" i="121"/>
  <c r="R2609" i="121"/>
  <c r="S2608" i="121"/>
  <c r="L2607" i="121"/>
  <c r="M2606" i="121"/>
  <c r="N2605" i="121"/>
  <c r="O2605" i="121"/>
  <c r="P2605" i="121"/>
  <c r="Q2605" i="121"/>
  <c r="R2605" i="121"/>
  <c r="S2605" i="121"/>
  <c r="M2605" i="121"/>
  <c r="S2590" i="121"/>
  <c r="N2590" i="121"/>
  <c r="M2583" i="121"/>
  <c r="Q2582" i="121"/>
  <c r="Q2576" i="121"/>
  <c r="O2548" i="121"/>
  <c r="N2541" i="121"/>
  <c r="O2541" i="121"/>
  <c r="P2541" i="121"/>
  <c r="Q2541" i="121"/>
  <c r="R2541" i="121"/>
  <c r="S2541" i="121"/>
  <c r="M2541" i="121"/>
  <c r="S2526" i="121"/>
  <c r="N2526" i="121"/>
  <c r="M2519" i="121"/>
  <c r="Q2518" i="121"/>
  <c r="N2477" i="121"/>
  <c r="O2477" i="121"/>
  <c r="P2477" i="121"/>
  <c r="Q2477" i="121"/>
  <c r="R2477" i="121"/>
  <c r="S2477" i="121"/>
  <c r="M2477" i="121"/>
  <c r="S2462" i="121"/>
  <c r="N2462" i="121"/>
  <c r="M2455" i="121"/>
  <c r="L2454" i="121"/>
  <c r="N2413" i="121"/>
  <c r="O2413" i="121"/>
  <c r="P2413" i="121"/>
  <c r="Q2413" i="121"/>
  <c r="R2413" i="121"/>
  <c r="S2413" i="121"/>
  <c r="M2413" i="121"/>
  <c r="S2398" i="121"/>
  <c r="N2398" i="121"/>
  <c r="M2391" i="121"/>
  <c r="Q2390" i="121"/>
  <c r="R2367" i="121"/>
  <c r="M2360" i="121"/>
  <c r="N2357" i="121"/>
  <c r="M2350" i="121"/>
  <c r="P2348" i="121"/>
  <c r="S2343" i="121"/>
  <c r="Q2339" i="121"/>
  <c r="Q2338" i="121"/>
  <c r="S2338" i="121"/>
  <c r="M2336" i="121"/>
  <c r="M2330" i="121"/>
  <c r="Q2330" i="121"/>
  <c r="L2310" i="121"/>
  <c r="O2310" i="121"/>
  <c r="M2310" i="121"/>
  <c r="Q2310" i="121"/>
  <c r="S2281" i="121"/>
  <c r="Q2275" i="121"/>
  <c r="R2269" i="121"/>
  <c r="M2269" i="121"/>
  <c r="P2269" i="121"/>
  <c r="N2269" i="121"/>
  <c r="O2269" i="121"/>
  <c r="N2189" i="121"/>
  <c r="O2189" i="121"/>
  <c r="R2728" i="121"/>
  <c r="R2720" i="121"/>
  <c r="O2715" i="121"/>
  <c r="P2714" i="121"/>
  <c r="Q2713" i="121"/>
  <c r="R2712" i="121"/>
  <c r="O2707" i="121"/>
  <c r="P2706" i="121"/>
  <c r="Q2705" i="121"/>
  <c r="R2704" i="121"/>
  <c r="O2699" i="121"/>
  <c r="P2698" i="121"/>
  <c r="Q2697" i="121"/>
  <c r="R2696" i="121"/>
  <c r="O2691" i="121"/>
  <c r="P2690" i="121"/>
  <c r="Q2689" i="121"/>
  <c r="R2688" i="121"/>
  <c r="O2683" i="121"/>
  <c r="P2682" i="121"/>
  <c r="Q2681" i="121"/>
  <c r="R2680" i="121"/>
  <c r="O2675" i="121"/>
  <c r="P2674" i="121"/>
  <c r="Q2673" i="121"/>
  <c r="R2672" i="121"/>
  <c r="S2671" i="121"/>
  <c r="L2670" i="121"/>
  <c r="S2663" i="121"/>
  <c r="L2662" i="121"/>
  <c r="S2655" i="121"/>
  <c r="L2654" i="121"/>
  <c r="S2647" i="121"/>
  <c r="L2646" i="121"/>
  <c r="S2639" i="121"/>
  <c r="L2638" i="121"/>
  <c r="S2631" i="121"/>
  <c r="L2630" i="121"/>
  <c r="S2623" i="121"/>
  <c r="L2622" i="121"/>
  <c r="S2615" i="121"/>
  <c r="L2614" i="121"/>
  <c r="N2612" i="121"/>
  <c r="O2611" i="121"/>
  <c r="P2610" i="121"/>
  <c r="Q2609" i="121"/>
  <c r="R2608" i="121"/>
  <c r="S2607" i="121"/>
  <c r="L2606" i="121"/>
  <c r="N2604" i="121"/>
  <c r="O2603" i="121"/>
  <c r="P2602" i="121"/>
  <c r="Q2601" i="121"/>
  <c r="R2600" i="121"/>
  <c r="S2599" i="121"/>
  <c r="L2598" i="121"/>
  <c r="N2596" i="121"/>
  <c r="O2595" i="121"/>
  <c r="P2594" i="121"/>
  <c r="Q2593" i="121"/>
  <c r="R2592" i="121"/>
  <c r="S2591" i="121"/>
  <c r="L2590" i="121"/>
  <c r="N2588" i="121"/>
  <c r="O2587" i="121"/>
  <c r="P2586" i="121"/>
  <c r="Q2585" i="121"/>
  <c r="R2584" i="121"/>
  <c r="S2583" i="121"/>
  <c r="L2582" i="121"/>
  <c r="N2580" i="121"/>
  <c r="O2579" i="121"/>
  <c r="P2578" i="121"/>
  <c r="Q2577" i="121"/>
  <c r="R2576" i="121"/>
  <c r="S2575" i="121"/>
  <c r="L2574" i="121"/>
  <c r="N2572" i="121"/>
  <c r="O2571" i="121"/>
  <c r="P2570" i="121"/>
  <c r="Q2569" i="121"/>
  <c r="R2568" i="121"/>
  <c r="S2567" i="121"/>
  <c r="L2566" i="121"/>
  <c r="N2564" i="121"/>
  <c r="O2563" i="121"/>
  <c r="P2562" i="121"/>
  <c r="Q2561" i="121"/>
  <c r="R2560" i="121"/>
  <c r="S2559" i="121"/>
  <c r="L2558" i="121"/>
  <c r="N2556" i="121"/>
  <c r="O2555" i="121"/>
  <c r="P2554" i="121"/>
  <c r="Q2553" i="121"/>
  <c r="R2552" i="121"/>
  <c r="S2551" i="121"/>
  <c r="L2550" i="121"/>
  <c r="N2548" i="121"/>
  <c r="O2547" i="121"/>
  <c r="P2546" i="121"/>
  <c r="Q2545" i="121"/>
  <c r="R2544" i="121"/>
  <c r="S2543" i="121"/>
  <c r="N2540" i="121"/>
  <c r="O2539" i="121"/>
  <c r="P2538" i="121"/>
  <c r="Q2537" i="121"/>
  <c r="R2536" i="121"/>
  <c r="S2535" i="121"/>
  <c r="L2534" i="121"/>
  <c r="N2532" i="121"/>
  <c r="O2531" i="121"/>
  <c r="P2530" i="121"/>
  <c r="Q2529" i="121"/>
  <c r="R2528" i="121"/>
  <c r="S2527" i="121"/>
  <c r="L2526" i="121"/>
  <c r="N2524" i="121"/>
  <c r="O2523" i="121"/>
  <c r="P2522" i="121"/>
  <c r="Q2521" i="121"/>
  <c r="R2520" i="121"/>
  <c r="S2519" i="121"/>
  <c r="L2518" i="121"/>
  <c r="N2516" i="121"/>
  <c r="O2515" i="121"/>
  <c r="P2514" i="121"/>
  <c r="Q2513" i="121"/>
  <c r="R2512" i="121"/>
  <c r="S2511" i="121"/>
  <c r="L2510" i="121"/>
  <c r="N2508" i="121"/>
  <c r="O2507" i="121"/>
  <c r="P2506" i="121"/>
  <c r="Q2505" i="121"/>
  <c r="R2504" i="121"/>
  <c r="S2503" i="121"/>
  <c r="L2502" i="121"/>
  <c r="N2500" i="121"/>
  <c r="O2499" i="121"/>
  <c r="P2498" i="121"/>
  <c r="Q2497" i="121"/>
  <c r="R2496" i="121"/>
  <c r="S2495" i="121"/>
  <c r="N2492" i="121"/>
  <c r="O2491" i="121"/>
  <c r="P2490" i="121"/>
  <c r="Q2489" i="121"/>
  <c r="R2488" i="121"/>
  <c r="S2487" i="121"/>
  <c r="N2484" i="121"/>
  <c r="O2483" i="121"/>
  <c r="P2482" i="121"/>
  <c r="Q2481" i="121"/>
  <c r="R2480" i="121"/>
  <c r="S2479" i="121"/>
  <c r="N2476" i="121"/>
  <c r="O2475" i="121"/>
  <c r="P2474" i="121"/>
  <c r="Q2473" i="121"/>
  <c r="R2472" i="121"/>
  <c r="S2471" i="121"/>
  <c r="N2468" i="121"/>
  <c r="O2467" i="121"/>
  <c r="P2466" i="121"/>
  <c r="Q2465" i="121"/>
  <c r="R2464" i="121"/>
  <c r="S2463" i="121"/>
  <c r="N2460" i="121"/>
  <c r="O2459" i="121"/>
  <c r="P2458" i="121"/>
  <c r="Q2457" i="121"/>
  <c r="R2456" i="121"/>
  <c r="S2455" i="121"/>
  <c r="N2452" i="121"/>
  <c r="O2451" i="121"/>
  <c r="P2450" i="121"/>
  <c r="Q2449" i="121"/>
  <c r="R2448" i="121"/>
  <c r="S2447" i="121"/>
  <c r="L2446" i="121"/>
  <c r="N2444" i="121"/>
  <c r="O2443" i="121"/>
  <c r="P2442" i="121"/>
  <c r="Q2441" i="121"/>
  <c r="R2440" i="121"/>
  <c r="S2439" i="121"/>
  <c r="L2438" i="121"/>
  <c r="N2436" i="121"/>
  <c r="O2435" i="121"/>
  <c r="P2434" i="121"/>
  <c r="Q2433" i="121"/>
  <c r="R2432" i="121"/>
  <c r="S2431" i="121"/>
  <c r="L2430" i="121"/>
  <c r="N2428" i="121"/>
  <c r="O2427" i="121"/>
  <c r="P2426" i="121"/>
  <c r="Q2425" i="121"/>
  <c r="R2424" i="121"/>
  <c r="S2423" i="121"/>
  <c r="L2422" i="121"/>
  <c r="N2420" i="121"/>
  <c r="O2419" i="121"/>
  <c r="P2418" i="121"/>
  <c r="Q2417" i="121"/>
  <c r="R2416" i="121"/>
  <c r="S2415" i="121"/>
  <c r="L2414" i="121"/>
  <c r="N2412" i="121"/>
  <c r="O2411" i="121"/>
  <c r="P2410" i="121"/>
  <c r="Q2409" i="121"/>
  <c r="R2408" i="121"/>
  <c r="S2407" i="121"/>
  <c r="L2406" i="121"/>
  <c r="N2404" i="121"/>
  <c r="O2403" i="121"/>
  <c r="P2402" i="121"/>
  <c r="Q2401" i="121"/>
  <c r="R2400" i="121"/>
  <c r="S2399" i="121"/>
  <c r="L2398" i="121"/>
  <c r="N2396" i="121"/>
  <c r="O2395" i="121"/>
  <c r="P2394" i="121"/>
  <c r="Q2393" i="121"/>
  <c r="R2392" i="121"/>
  <c r="S2391" i="121"/>
  <c r="L2390" i="121"/>
  <c r="N2388" i="121"/>
  <c r="O2387" i="121"/>
  <c r="P2386" i="121"/>
  <c r="Q2385" i="121"/>
  <c r="R2384" i="121"/>
  <c r="S2383" i="121"/>
  <c r="L2382" i="121"/>
  <c r="N2380" i="121"/>
  <c r="O2379" i="121"/>
  <c r="P2378" i="121"/>
  <c r="Q2377" i="121"/>
  <c r="R2376" i="121"/>
  <c r="S2375" i="121"/>
  <c r="R2372" i="121"/>
  <c r="L2372" i="121"/>
  <c r="L2371" i="121"/>
  <c r="S2371" i="121"/>
  <c r="M2371" i="121"/>
  <c r="S2369" i="121"/>
  <c r="R2368" i="121"/>
  <c r="R2356" i="121"/>
  <c r="S2354" i="121"/>
  <c r="N2352" i="121"/>
  <c r="P2352" i="121"/>
  <c r="Q2352" i="121"/>
  <c r="L2349" i="121"/>
  <c r="P2346" i="121"/>
  <c r="L2346" i="121"/>
  <c r="O2346" i="121"/>
  <c r="S2337" i="121"/>
  <c r="L2334" i="121"/>
  <c r="O2334" i="121"/>
  <c r="M2324" i="121"/>
  <c r="L2322" i="121"/>
  <c r="N2322" i="121"/>
  <c r="O2322" i="121"/>
  <c r="P2322" i="121"/>
  <c r="S2322" i="121"/>
  <c r="N2320" i="121"/>
  <c r="P2320" i="121"/>
  <c r="Q2320" i="121"/>
  <c r="R2320" i="121"/>
  <c r="M2320" i="121"/>
  <c r="M2317" i="121"/>
  <c r="P2317" i="121"/>
  <c r="Q2302" i="121"/>
  <c r="L2302" i="121"/>
  <c r="O2302" i="121"/>
  <c r="L2298" i="121"/>
  <c r="N2288" i="121"/>
  <c r="O2288" i="121"/>
  <c r="P2288" i="121"/>
  <c r="Q2288" i="121"/>
  <c r="R2288" i="121"/>
  <c r="M2288" i="121"/>
  <c r="M2282" i="121"/>
  <c r="L2277" i="121"/>
  <c r="S2276" i="121"/>
  <c r="N2276" i="121"/>
  <c r="Q2276" i="121"/>
  <c r="Q2270" i="121"/>
  <c r="L2270" i="121"/>
  <c r="O2270" i="121"/>
  <c r="L2266" i="121"/>
  <c r="N2256" i="121"/>
  <c r="O2256" i="121"/>
  <c r="P2256" i="121"/>
  <c r="Q2256" i="121"/>
  <c r="R2256" i="121"/>
  <c r="M2256" i="121"/>
  <c r="M2250" i="121"/>
  <c r="L2245" i="121"/>
  <c r="S2244" i="121"/>
  <c r="N2244" i="121"/>
  <c r="Q2244" i="121"/>
  <c r="Q2238" i="121"/>
  <c r="L2238" i="121"/>
  <c r="O2238" i="121"/>
  <c r="L2234" i="121"/>
  <c r="N2224" i="121"/>
  <c r="O2224" i="121"/>
  <c r="P2224" i="121"/>
  <c r="Q2224" i="121"/>
  <c r="R2224" i="121"/>
  <c r="M2224" i="121"/>
  <c r="N2200" i="121"/>
  <c r="O2200" i="121"/>
  <c r="P2200" i="121"/>
  <c r="Q2200" i="121"/>
  <c r="R2200" i="121"/>
  <c r="S2200" i="121"/>
  <c r="M2200" i="121"/>
  <c r="M2185" i="121"/>
  <c r="R2178" i="121"/>
  <c r="Q2171" i="121"/>
  <c r="S2171" i="121"/>
  <c r="L2170" i="121"/>
  <c r="L2169" i="121"/>
  <c r="P2164" i="121"/>
  <c r="R2164" i="121"/>
  <c r="N2154" i="121"/>
  <c r="P2150" i="121"/>
  <c r="Q2132" i="121"/>
  <c r="S2131" i="121"/>
  <c r="L2131" i="121"/>
  <c r="O2131" i="121"/>
  <c r="Q2131" i="121"/>
  <c r="R2131" i="121"/>
  <c r="M2131" i="121"/>
  <c r="S2122" i="121"/>
  <c r="L2119" i="121"/>
  <c r="Q2119" i="121"/>
  <c r="R2119" i="121"/>
  <c r="S2117" i="121"/>
  <c r="P2100" i="121"/>
  <c r="L2100" i="121"/>
  <c r="M2100" i="121"/>
  <c r="Q2100" i="121"/>
  <c r="M2078" i="121"/>
  <c r="O2078" i="121"/>
  <c r="S2078" i="121"/>
  <c r="Q2072" i="121"/>
  <c r="S2072" i="121"/>
  <c r="M2072" i="121"/>
  <c r="S2010" i="121"/>
  <c r="O2010" i="121"/>
  <c r="Q2010" i="121"/>
  <c r="M1948" i="121"/>
  <c r="O1948" i="121"/>
  <c r="M1887" i="121"/>
  <c r="N1887" i="121"/>
  <c r="O1887" i="121"/>
  <c r="P1887" i="121"/>
  <c r="Q1887" i="121"/>
  <c r="R1887" i="121"/>
  <c r="S1887" i="121"/>
  <c r="Q1765" i="121"/>
  <c r="L1765" i="121"/>
  <c r="N1765" i="121"/>
  <c r="S1765" i="121"/>
  <c r="P2366" i="121"/>
  <c r="R2366" i="121"/>
  <c r="N2360" i="121"/>
  <c r="P2360" i="121"/>
  <c r="M2353" i="121"/>
  <c r="O2353" i="121"/>
  <c r="P2353" i="121"/>
  <c r="R2340" i="121"/>
  <c r="N2336" i="121"/>
  <c r="P2336" i="121"/>
  <c r="Q2336" i="121"/>
  <c r="M2333" i="121"/>
  <c r="P2333" i="121"/>
  <c r="Q2321" i="121"/>
  <c r="L2321" i="121"/>
  <c r="N2316" i="121"/>
  <c r="Q2316" i="121"/>
  <c r="P2310" i="121"/>
  <c r="L2301" i="121"/>
  <c r="S2300" i="121"/>
  <c r="N2300" i="121"/>
  <c r="Q2300" i="121"/>
  <c r="Q2294" i="121"/>
  <c r="L2294" i="121"/>
  <c r="O2294" i="121"/>
  <c r="N2280" i="121"/>
  <c r="O2280" i="121"/>
  <c r="P2280" i="121"/>
  <c r="Q2280" i="121"/>
  <c r="R2280" i="121"/>
  <c r="M2280" i="121"/>
  <c r="M2274" i="121"/>
  <c r="L2269" i="121"/>
  <c r="S2268" i="121"/>
  <c r="N2268" i="121"/>
  <c r="Q2268" i="121"/>
  <c r="Q2262" i="121"/>
  <c r="L2262" i="121"/>
  <c r="O2262" i="121"/>
  <c r="N2248" i="121"/>
  <c r="O2248" i="121"/>
  <c r="P2248" i="121"/>
  <c r="Q2248" i="121"/>
  <c r="R2248" i="121"/>
  <c r="M2248" i="121"/>
  <c r="M2242" i="121"/>
  <c r="L2237" i="121"/>
  <c r="S2236" i="121"/>
  <c r="N2236" i="121"/>
  <c r="Q2236" i="121"/>
  <c r="Q2230" i="121"/>
  <c r="L2230" i="121"/>
  <c r="O2230" i="121"/>
  <c r="O2191" i="121"/>
  <c r="Q2190" i="121"/>
  <c r="R2189" i="121"/>
  <c r="S2188" i="121"/>
  <c r="L2187" i="121"/>
  <c r="M2186" i="121"/>
  <c r="N2185" i="121"/>
  <c r="N2184" i="121"/>
  <c r="O2184" i="121"/>
  <c r="P2184" i="121"/>
  <c r="Q2184" i="121"/>
  <c r="R2184" i="121"/>
  <c r="S2184" i="121"/>
  <c r="M2184" i="121"/>
  <c r="S2146" i="121"/>
  <c r="S2145" i="121"/>
  <c r="L2145" i="121"/>
  <c r="O2145" i="121"/>
  <c r="Q2145" i="121"/>
  <c r="N2139" i="121"/>
  <c r="P2139" i="121"/>
  <c r="Q2139" i="121"/>
  <c r="S2105" i="121"/>
  <c r="M2105" i="121"/>
  <c r="N2105" i="121"/>
  <c r="O2105" i="121"/>
  <c r="Q2105" i="121"/>
  <c r="P2105" i="121"/>
  <c r="S2098" i="121"/>
  <c r="O2098" i="121"/>
  <c r="L2095" i="121"/>
  <c r="N2095" i="121"/>
  <c r="L2088" i="121"/>
  <c r="M2088" i="121"/>
  <c r="S2088" i="121"/>
  <c r="Q2012" i="121"/>
  <c r="M2012" i="121"/>
  <c r="O2012" i="121"/>
  <c r="N1950" i="121"/>
  <c r="O1950" i="121"/>
  <c r="P1950" i="121"/>
  <c r="Q1950" i="121"/>
  <c r="R1950" i="121"/>
  <c r="S1950" i="121"/>
  <c r="L1950" i="121"/>
  <c r="M1950" i="121"/>
  <c r="P1881" i="121"/>
  <c r="R1881" i="121"/>
  <c r="M1593" i="121"/>
  <c r="N1593" i="121"/>
  <c r="P2671" i="121"/>
  <c r="P2663" i="121"/>
  <c r="P2655" i="121"/>
  <c r="P2647" i="121"/>
  <c r="P2639" i="121"/>
  <c r="P2631" i="121"/>
  <c r="P2623" i="121"/>
  <c r="P2615" i="121"/>
  <c r="S2612" i="121"/>
  <c r="L2611" i="121"/>
  <c r="M2610" i="121"/>
  <c r="N2609" i="121"/>
  <c r="O2608" i="121"/>
  <c r="P2607" i="121"/>
  <c r="S2604" i="121"/>
  <c r="L2603" i="121"/>
  <c r="M2602" i="121"/>
  <c r="N2601" i="121"/>
  <c r="O2600" i="121"/>
  <c r="P2599" i="121"/>
  <c r="S2596" i="121"/>
  <c r="L2595" i="121"/>
  <c r="M2594" i="121"/>
  <c r="N2593" i="121"/>
  <c r="O2592" i="121"/>
  <c r="P2591" i="121"/>
  <c r="S2588" i="121"/>
  <c r="L2587" i="121"/>
  <c r="M2586" i="121"/>
  <c r="N2585" i="121"/>
  <c r="O2584" i="121"/>
  <c r="P2583" i="121"/>
  <c r="S2580" i="121"/>
  <c r="L2579" i="121"/>
  <c r="M2578" i="121"/>
  <c r="N2577" i="121"/>
  <c r="O2576" i="121"/>
  <c r="P2575" i="121"/>
  <c r="S2572" i="121"/>
  <c r="L2571" i="121"/>
  <c r="M2570" i="121"/>
  <c r="N2569" i="121"/>
  <c r="O2568" i="121"/>
  <c r="P2567" i="121"/>
  <c r="S2564" i="121"/>
  <c r="L2563" i="121"/>
  <c r="M2562" i="121"/>
  <c r="N2561" i="121"/>
  <c r="O2560" i="121"/>
  <c r="P2559" i="121"/>
  <c r="S2556" i="121"/>
  <c r="L2555" i="121"/>
  <c r="M2554" i="121"/>
  <c r="N2553" i="121"/>
  <c r="O2552" i="121"/>
  <c r="P2551" i="121"/>
  <c r="S2548" i="121"/>
  <c r="L2547" i="121"/>
  <c r="M2546" i="121"/>
  <c r="N2545" i="121"/>
  <c r="O2544" i="121"/>
  <c r="P2543" i="121"/>
  <c r="Q2542" i="121"/>
  <c r="S2540" i="121"/>
  <c r="L2539" i="121"/>
  <c r="M2538" i="121"/>
  <c r="N2537" i="121"/>
  <c r="O2536" i="121"/>
  <c r="P2535" i="121"/>
  <c r="S2532" i="121"/>
  <c r="L2531" i="121"/>
  <c r="M2530" i="121"/>
  <c r="N2529" i="121"/>
  <c r="O2528" i="121"/>
  <c r="P2527" i="121"/>
  <c r="S2524" i="121"/>
  <c r="L2523" i="121"/>
  <c r="M2522" i="121"/>
  <c r="N2521" i="121"/>
  <c r="O2520" i="121"/>
  <c r="P2519" i="121"/>
  <c r="S2516" i="121"/>
  <c r="L2515" i="121"/>
  <c r="M2514" i="121"/>
  <c r="N2513" i="121"/>
  <c r="O2512" i="121"/>
  <c r="P2511" i="121"/>
  <c r="S2508" i="121"/>
  <c r="L2507" i="121"/>
  <c r="M2506" i="121"/>
  <c r="N2505" i="121"/>
  <c r="O2504" i="121"/>
  <c r="P2503" i="121"/>
  <c r="S2500" i="121"/>
  <c r="L2499" i="121"/>
  <c r="M2498" i="121"/>
  <c r="N2497" i="121"/>
  <c r="O2496" i="121"/>
  <c r="P2495" i="121"/>
  <c r="Q2494" i="121"/>
  <c r="S2492" i="121"/>
  <c r="L2491" i="121"/>
  <c r="M2490" i="121"/>
  <c r="N2489" i="121"/>
  <c r="O2488" i="121"/>
  <c r="P2487" i="121"/>
  <c r="Q2486" i="121"/>
  <c r="S2484" i="121"/>
  <c r="L2483" i="121"/>
  <c r="M2482" i="121"/>
  <c r="N2481" i="121"/>
  <c r="O2480" i="121"/>
  <c r="P2479" i="121"/>
  <c r="Q2478" i="121"/>
  <c r="S2476" i="121"/>
  <c r="L2475" i="121"/>
  <c r="M2474" i="121"/>
  <c r="N2473" i="121"/>
  <c r="O2472" i="121"/>
  <c r="P2471" i="121"/>
  <c r="Q2470" i="121"/>
  <c r="S2468" i="121"/>
  <c r="L2467" i="121"/>
  <c r="M2466" i="121"/>
  <c r="N2465" i="121"/>
  <c r="O2464" i="121"/>
  <c r="P2463" i="121"/>
  <c r="Q2462" i="121"/>
  <c r="S2460" i="121"/>
  <c r="L2459" i="121"/>
  <c r="M2458" i="121"/>
  <c r="N2457" i="121"/>
  <c r="O2456" i="121"/>
  <c r="P2455" i="121"/>
  <c r="Q2454" i="121"/>
  <c r="S2452" i="121"/>
  <c r="L2451" i="121"/>
  <c r="M2450" i="121"/>
  <c r="N2449" i="121"/>
  <c r="O2448" i="121"/>
  <c r="P2447" i="121"/>
  <c r="S2444" i="121"/>
  <c r="L2443" i="121"/>
  <c r="M2442" i="121"/>
  <c r="N2441" i="121"/>
  <c r="O2440" i="121"/>
  <c r="P2439" i="121"/>
  <c r="S2436" i="121"/>
  <c r="L2435" i="121"/>
  <c r="M2434" i="121"/>
  <c r="N2433" i="121"/>
  <c r="O2432" i="121"/>
  <c r="P2431" i="121"/>
  <c r="S2428" i="121"/>
  <c r="L2427" i="121"/>
  <c r="M2426" i="121"/>
  <c r="N2425" i="121"/>
  <c r="O2424" i="121"/>
  <c r="P2423" i="121"/>
  <c r="S2420" i="121"/>
  <c r="L2419" i="121"/>
  <c r="M2418" i="121"/>
  <c r="N2417" i="121"/>
  <c r="O2416" i="121"/>
  <c r="P2415" i="121"/>
  <c r="S2412" i="121"/>
  <c r="L2411" i="121"/>
  <c r="M2410" i="121"/>
  <c r="N2409" i="121"/>
  <c r="O2408" i="121"/>
  <c r="P2407" i="121"/>
  <c r="S2404" i="121"/>
  <c r="L2403" i="121"/>
  <c r="M2402" i="121"/>
  <c r="N2401" i="121"/>
  <c r="O2400" i="121"/>
  <c r="P2399" i="121"/>
  <c r="S2396" i="121"/>
  <c r="L2395" i="121"/>
  <c r="M2394" i="121"/>
  <c r="N2393" i="121"/>
  <c r="O2392" i="121"/>
  <c r="P2391" i="121"/>
  <c r="S2388" i="121"/>
  <c r="L2387" i="121"/>
  <c r="M2386" i="121"/>
  <c r="N2385" i="121"/>
  <c r="O2384" i="121"/>
  <c r="P2383" i="121"/>
  <c r="S2380" i="121"/>
  <c r="L2379" i="121"/>
  <c r="M2378" i="121"/>
  <c r="N2377" i="121"/>
  <c r="O2376" i="121"/>
  <c r="M2374" i="121"/>
  <c r="L2373" i="121"/>
  <c r="Q2373" i="121"/>
  <c r="S2373" i="121"/>
  <c r="R2371" i="121"/>
  <c r="L2367" i="121"/>
  <c r="O2367" i="121"/>
  <c r="Q2367" i="121"/>
  <c r="Q2364" i="121"/>
  <c r="L2362" i="121"/>
  <c r="N2362" i="121"/>
  <c r="M2361" i="121"/>
  <c r="O2361" i="121"/>
  <c r="Q2358" i="121"/>
  <c r="L2357" i="121"/>
  <c r="L2354" i="121"/>
  <c r="O2354" i="121"/>
  <c r="P2351" i="121"/>
  <c r="S2345" i="121"/>
  <c r="O2344" i="121"/>
  <c r="L2343" i="121"/>
  <c r="O2343" i="121"/>
  <c r="Q2343" i="121"/>
  <c r="R2343" i="121"/>
  <c r="R2338" i="121"/>
  <c r="N2337" i="121"/>
  <c r="L2333" i="121"/>
  <c r="S2331" i="121"/>
  <c r="M2331" i="121"/>
  <c r="N2331" i="121"/>
  <c r="O2331" i="121"/>
  <c r="R2331" i="121"/>
  <c r="S2328" i="121"/>
  <c r="L2326" i="121"/>
  <c r="O2326" i="121"/>
  <c r="R2321" i="121"/>
  <c r="S2316" i="121"/>
  <c r="M2316" i="121"/>
  <c r="L2314" i="121"/>
  <c r="N2314" i="121"/>
  <c r="O2314" i="121"/>
  <c r="P2314" i="121"/>
  <c r="S2314" i="121"/>
  <c r="N2312" i="121"/>
  <c r="P2312" i="121"/>
  <c r="Q2312" i="121"/>
  <c r="R2312" i="121"/>
  <c r="M2312" i="121"/>
  <c r="M2309" i="121"/>
  <c r="P2309" i="121"/>
  <c r="N2305" i="121"/>
  <c r="Q2301" i="121"/>
  <c r="M2300" i="121"/>
  <c r="L2299" i="121"/>
  <c r="M2294" i="121"/>
  <c r="P2294" i="121"/>
  <c r="R2293" i="121"/>
  <c r="M2293" i="121"/>
  <c r="P2293" i="121"/>
  <c r="Q2289" i="121"/>
  <c r="O2287" i="121"/>
  <c r="P2287" i="121"/>
  <c r="Q2287" i="121"/>
  <c r="R2287" i="121"/>
  <c r="S2287" i="121"/>
  <c r="N2287" i="121"/>
  <c r="P2283" i="121"/>
  <c r="S2283" i="121"/>
  <c r="N2273" i="121"/>
  <c r="Q2269" i="121"/>
  <c r="M2268" i="121"/>
  <c r="L2267" i="121"/>
  <c r="M2262" i="121"/>
  <c r="P2262" i="121"/>
  <c r="R2261" i="121"/>
  <c r="M2261" i="121"/>
  <c r="P2261" i="121"/>
  <c r="Q2257" i="121"/>
  <c r="O2255" i="121"/>
  <c r="P2255" i="121"/>
  <c r="Q2255" i="121"/>
  <c r="R2255" i="121"/>
  <c r="S2255" i="121"/>
  <c r="N2255" i="121"/>
  <c r="P2251" i="121"/>
  <c r="S2251" i="121"/>
  <c r="N2241" i="121"/>
  <c r="Q2237" i="121"/>
  <c r="M2236" i="121"/>
  <c r="L2235" i="121"/>
  <c r="M2230" i="121"/>
  <c r="P2230" i="121"/>
  <c r="R2229" i="121"/>
  <c r="M2229" i="121"/>
  <c r="P2229" i="121"/>
  <c r="Q2225" i="121"/>
  <c r="O2223" i="121"/>
  <c r="P2223" i="121"/>
  <c r="Q2223" i="121"/>
  <c r="R2223" i="121"/>
  <c r="S2223" i="121"/>
  <c r="N2223" i="121"/>
  <c r="P2190" i="121"/>
  <c r="L2189" i="121"/>
  <c r="M2188" i="121"/>
  <c r="M2183" i="121"/>
  <c r="O2183" i="121"/>
  <c r="Q2182" i="121"/>
  <c r="R2181" i="121"/>
  <c r="S2180" i="121"/>
  <c r="L2179" i="121"/>
  <c r="M2178" i="121"/>
  <c r="N2177" i="121"/>
  <c r="N2176" i="121"/>
  <c r="O2176" i="121"/>
  <c r="P2176" i="121"/>
  <c r="Q2176" i="121"/>
  <c r="R2176" i="121"/>
  <c r="S2176" i="121"/>
  <c r="M2176" i="121"/>
  <c r="Q2088" i="121"/>
  <c r="L2085" i="121"/>
  <c r="O2082" i="121"/>
  <c r="Q2082" i="121"/>
  <c r="S2082" i="121"/>
  <c r="M2079" i="121"/>
  <c r="O2079" i="121"/>
  <c r="P2079" i="121"/>
  <c r="Q2079" i="121"/>
  <c r="S2079" i="121"/>
  <c r="N2079" i="121"/>
  <c r="L2073" i="121"/>
  <c r="P2073" i="121"/>
  <c r="R2073" i="121"/>
  <c r="P2013" i="121"/>
  <c r="L2013" i="121"/>
  <c r="N2013" i="121"/>
  <c r="M1951" i="121"/>
  <c r="N1951" i="121"/>
  <c r="O1951" i="121"/>
  <c r="P1951" i="121"/>
  <c r="Q1951" i="121"/>
  <c r="R1951" i="121"/>
  <c r="S1951" i="121"/>
  <c r="S1882" i="121"/>
  <c r="O1882" i="121"/>
  <c r="Q1882" i="121"/>
  <c r="R1855" i="121"/>
  <c r="L1855" i="121"/>
  <c r="N1855" i="121"/>
  <c r="O1855" i="121"/>
  <c r="P1855" i="121"/>
  <c r="M1634" i="121"/>
  <c r="N1634" i="121"/>
  <c r="S2739" i="121"/>
  <c r="L2738" i="121"/>
  <c r="P2734" i="121"/>
  <c r="S2731" i="121"/>
  <c r="L2730" i="121"/>
  <c r="P2726" i="121"/>
  <c r="S2723" i="121"/>
  <c r="L2722" i="121"/>
  <c r="N2720" i="121"/>
  <c r="P2718" i="121"/>
  <c r="S2715" i="121"/>
  <c r="L2714" i="121"/>
  <c r="P2710" i="121"/>
  <c r="S2707" i="121"/>
  <c r="L2706" i="121"/>
  <c r="P2702" i="121"/>
  <c r="S2699" i="121"/>
  <c r="L2698" i="121"/>
  <c r="P2694" i="121"/>
  <c r="S2691" i="121"/>
  <c r="L2690" i="121"/>
  <c r="P2686" i="121"/>
  <c r="S2683" i="121"/>
  <c r="L2682" i="121"/>
  <c r="P2678" i="121"/>
  <c r="S2675" i="121"/>
  <c r="L2674" i="121"/>
  <c r="O2671" i="121"/>
  <c r="P2670" i="121"/>
  <c r="S2667" i="121"/>
  <c r="L2666" i="121"/>
  <c r="O2663" i="121"/>
  <c r="P2662" i="121"/>
  <c r="S2659" i="121"/>
  <c r="L2658" i="121"/>
  <c r="O2655" i="121"/>
  <c r="P2654" i="121"/>
  <c r="S2651" i="121"/>
  <c r="L2650" i="121"/>
  <c r="O2647" i="121"/>
  <c r="P2646" i="121"/>
  <c r="S2643" i="121"/>
  <c r="L2642" i="121"/>
  <c r="O2639" i="121"/>
  <c r="P2638" i="121"/>
  <c r="S2635" i="121"/>
  <c r="L2634" i="121"/>
  <c r="O2631" i="121"/>
  <c r="P2630" i="121"/>
  <c r="S2627" i="121"/>
  <c r="L2626" i="121"/>
  <c r="M2625" i="121"/>
  <c r="O2623" i="121"/>
  <c r="P2622" i="121"/>
  <c r="S2619" i="121"/>
  <c r="L2618" i="121"/>
  <c r="M2617" i="121"/>
  <c r="N2616" i="121"/>
  <c r="O2615" i="121"/>
  <c r="P2614" i="121"/>
  <c r="R2612" i="121"/>
  <c r="S2611" i="121"/>
  <c r="L2610" i="121"/>
  <c r="M2609" i="121"/>
  <c r="O2607" i="121"/>
  <c r="P2606" i="121"/>
  <c r="R2604" i="121"/>
  <c r="S2603" i="121"/>
  <c r="O2599" i="121"/>
  <c r="P2598" i="121"/>
  <c r="R2596" i="121"/>
  <c r="S2595" i="121"/>
  <c r="O2591" i="121"/>
  <c r="P2590" i="121"/>
  <c r="R2588" i="121"/>
  <c r="S2587" i="121"/>
  <c r="O2583" i="121"/>
  <c r="P2582" i="121"/>
  <c r="R2580" i="121"/>
  <c r="S2579" i="121"/>
  <c r="O2575" i="121"/>
  <c r="P2574" i="121"/>
  <c r="R2572" i="121"/>
  <c r="S2571" i="121"/>
  <c r="O2567" i="121"/>
  <c r="P2566" i="121"/>
  <c r="R2564" i="121"/>
  <c r="S2563" i="121"/>
  <c r="O2559" i="121"/>
  <c r="P2558" i="121"/>
  <c r="R2556" i="121"/>
  <c r="S2555" i="121"/>
  <c r="O2551" i="121"/>
  <c r="P2550" i="121"/>
  <c r="R2548" i="121"/>
  <c r="S2547" i="121"/>
  <c r="O2543" i="121"/>
  <c r="P2542" i="121"/>
  <c r="R2540" i="121"/>
  <c r="S2539" i="121"/>
  <c r="O2535" i="121"/>
  <c r="P2534" i="121"/>
  <c r="R2532" i="121"/>
  <c r="S2531" i="121"/>
  <c r="O2527" i="121"/>
  <c r="P2526" i="121"/>
  <c r="R2524" i="121"/>
  <c r="S2523" i="121"/>
  <c r="O2519" i="121"/>
  <c r="P2518" i="121"/>
  <c r="R2516" i="121"/>
  <c r="S2515" i="121"/>
  <c r="O2511" i="121"/>
  <c r="P2510" i="121"/>
  <c r="R2508" i="121"/>
  <c r="S2507" i="121"/>
  <c r="O2503" i="121"/>
  <c r="P2502" i="121"/>
  <c r="R2500" i="121"/>
  <c r="S2499" i="121"/>
  <c r="O2495" i="121"/>
  <c r="P2494" i="121"/>
  <c r="R2492" i="121"/>
  <c r="S2491" i="121"/>
  <c r="O2487" i="121"/>
  <c r="P2486" i="121"/>
  <c r="R2484" i="121"/>
  <c r="S2483" i="121"/>
  <c r="O2479" i="121"/>
  <c r="P2478" i="121"/>
  <c r="R2476" i="121"/>
  <c r="S2475" i="121"/>
  <c r="O2471" i="121"/>
  <c r="P2470" i="121"/>
  <c r="R2468" i="121"/>
  <c r="S2467" i="121"/>
  <c r="O2463" i="121"/>
  <c r="P2462" i="121"/>
  <c r="R2460" i="121"/>
  <c r="S2459" i="121"/>
  <c r="O2455" i="121"/>
  <c r="P2454" i="121"/>
  <c r="R2452" i="121"/>
  <c r="S2451" i="121"/>
  <c r="O2447" i="121"/>
  <c r="P2446" i="121"/>
  <c r="R2444" i="121"/>
  <c r="S2443" i="121"/>
  <c r="O2439" i="121"/>
  <c r="P2438" i="121"/>
  <c r="R2436" i="121"/>
  <c r="S2435" i="121"/>
  <c r="O2431" i="121"/>
  <c r="P2430" i="121"/>
  <c r="R2428" i="121"/>
  <c r="S2427" i="121"/>
  <c r="O2423" i="121"/>
  <c r="P2422" i="121"/>
  <c r="R2420" i="121"/>
  <c r="S2419" i="121"/>
  <c r="O2415" i="121"/>
  <c r="P2414" i="121"/>
  <c r="R2412" i="121"/>
  <c r="S2411" i="121"/>
  <c r="O2407" i="121"/>
  <c r="P2406" i="121"/>
  <c r="R2404" i="121"/>
  <c r="S2403" i="121"/>
  <c r="O2399" i="121"/>
  <c r="P2398" i="121"/>
  <c r="R2396" i="121"/>
  <c r="S2395" i="121"/>
  <c r="O2391" i="121"/>
  <c r="P2390" i="121"/>
  <c r="R2388" i="121"/>
  <c r="S2387" i="121"/>
  <c r="O2383" i="121"/>
  <c r="P2382" i="121"/>
  <c r="R2380" i="121"/>
  <c r="S2379" i="121"/>
  <c r="P2374" i="121"/>
  <c r="R2374" i="121"/>
  <c r="S2372" i="121"/>
  <c r="N2369" i="121"/>
  <c r="N2368" i="121"/>
  <c r="P2368" i="121"/>
  <c r="M2362" i="121"/>
  <c r="O2358" i="121"/>
  <c r="M2357" i="121"/>
  <c r="Q2357" i="121"/>
  <c r="Q2355" i="121"/>
  <c r="M2354" i="121"/>
  <c r="N2354" i="121"/>
  <c r="P2350" i="121"/>
  <c r="R2350" i="121"/>
  <c r="S2350" i="121"/>
  <c r="M2348" i="121"/>
  <c r="S2347" i="121"/>
  <c r="M2347" i="121"/>
  <c r="N2347" i="121"/>
  <c r="M2337" i="121"/>
  <c r="O2337" i="121"/>
  <c r="P2337" i="121"/>
  <c r="P2335" i="121"/>
  <c r="N2333" i="121"/>
  <c r="Q2333" i="121"/>
  <c r="N2332" i="121"/>
  <c r="Q2332" i="121"/>
  <c r="O2328" i="121"/>
  <c r="M2326" i="121"/>
  <c r="P2326" i="121"/>
  <c r="N2321" i="121"/>
  <c r="M2321" i="121"/>
  <c r="O2319" i="121"/>
  <c r="Q2319" i="121"/>
  <c r="R2319" i="121"/>
  <c r="S2319" i="121"/>
  <c r="N2319" i="121"/>
  <c r="R2316" i="121"/>
  <c r="M2314" i="121"/>
  <c r="L2309" i="121"/>
  <c r="S2307" i="121"/>
  <c r="M2307" i="121"/>
  <c r="N2307" i="121"/>
  <c r="O2307" i="121"/>
  <c r="R2307" i="121"/>
  <c r="N2304" i="121"/>
  <c r="O2304" i="121"/>
  <c r="P2304" i="121"/>
  <c r="Q2304" i="121"/>
  <c r="R2304" i="121"/>
  <c r="M2304" i="121"/>
  <c r="R2300" i="121"/>
  <c r="M2298" i="121"/>
  <c r="L2293" i="121"/>
  <c r="S2292" i="121"/>
  <c r="N2292" i="121"/>
  <c r="Q2292" i="121"/>
  <c r="S2289" i="121"/>
  <c r="Q2286" i="121"/>
  <c r="L2286" i="121"/>
  <c r="O2286" i="121"/>
  <c r="L2282" i="121"/>
  <c r="N2272" i="121"/>
  <c r="O2272" i="121"/>
  <c r="P2272" i="121"/>
  <c r="Q2272" i="121"/>
  <c r="R2272" i="121"/>
  <c r="M2272" i="121"/>
  <c r="R2268" i="121"/>
  <c r="M2266" i="121"/>
  <c r="L2261" i="121"/>
  <c r="S2260" i="121"/>
  <c r="N2260" i="121"/>
  <c r="Q2260" i="121"/>
  <c r="S2257" i="121"/>
  <c r="Q2254" i="121"/>
  <c r="L2254" i="121"/>
  <c r="O2254" i="121"/>
  <c r="L2250" i="121"/>
  <c r="N2240" i="121"/>
  <c r="O2240" i="121"/>
  <c r="P2240" i="121"/>
  <c r="Q2240" i="121"/>
  <c r="R2240" i="121"/>
  <c r="M2240" i="121"/>
  <c r="R2236" i="121"/>
  <c r="M2234" i="121"/>
  <c r="L2229" i="121"/>
  <c r="S2228" i="121"/>
  <c r="N2228" i="121"/>
  <c r="Q2228" i="121"/>
  <c r="S2225" i="121"/>
  <c r="Q2222" i="121"/>
  <c r="L2222" i="121"/>
  <c r="O2222" i="121"/>
  <c r="Q2189" i="121"/>
  <c r="L2188" i="121"/>
  <c r="N2182" i="121"/>
  <c r="P2182" i="121"/>
  <c r="L2181" i="121"/>
  <c r="M2180" i="121"/>
  <c r="N2168" i="121"/>
  <c r="O2168" i="121"/>
  <c r="P2168" i="121"/>
  <c r="Q2168" i="121"/>
  <c r="R2168" i="121"/>
  <c r="S2168" i="121"/>
  <c r="M2168" i="121"/>
  <c r="S2154" i="121"/>
  <c r="L2152" i="121"/>
  <c r="P2137" i="121"/>
  <c r="O2130" i="121"/>
  <c r="R2105" i="121"/>
  <c r="Q2098" i="121"/>
  <c r="R2095" i="121"/>
  <c r="P2089" i="121"/>
  <c r="R2089" i="121"/>
  <c r="N2014" i="121"/>
  <c r="O2014" i="121"/>
  <c r="P2014" i="121"/>
  <c r="Q2014" i="121"/>
  <c r="R2014" i="121"/>
  <c r="S2014" i="121"/>
  <c r="L2014" i="121"/>
  <c r="M2014" i="121"/>
  <c r="Q1944" i="121"/>
  <c r="S1944" i="121"/>
  <c r="R1883" i="121"/>
  <c r="N1883" i="121"/>
  <c r="P1883" i="121"/>
  <c r="R2739" i="121"/>
  <c r="S2738" i="121"/>
  <c r="L2737" i="121"/>
  <c r="M2736" i="121"/>
  <c r="O2734" i="121"/>
  <c r="R2731" i="121"/>
  <c r="S2730" i="121"/>
  <c r="L2729" i="121"/>
  <c r="M2728" i="121"/>
  <c r="O2726" i="121"/>
  <c r="R2723" i="121"/>
  <c r="S2722" i="121"/>
  <c r="L2721" i="121"/>
  <c r="O2718" i="121"/>
  <c r="R2715" i="121"/>
  <c r="S2714" i="121"/>
  <c r="L2713" i="121"/>
  <c r="M2712" i="121"/>
  <c r="O2710" i="121"/>
  <c r="R2707" i="121"/>
  <c r="S2706" i="121"/>
  <c r="L2705" i="121"/>
  <c r="M2704" i="121"/>
  <c r="O2702" i="121"/>
  <c r="R2699" i="121"/>
  <c r="S2698" i="121"/>
  <c r="L2697" i="121"/>
  <c r="M2696" i="121"/>
  <c r="O2694" i="121"/>
  <c r="R2691" i="121"/>
  <c r="S2690" i="121"/>
  <c r="L2689" i="121"/>
  <c r="M2688" i="121"/>
  <c r="O2686" i="121"/>
  <c r="R2683" i="121"/>
  <c r="S2682" i="121"/>
  <c r="L2681" i="121"/>
  <c r="M2680" i="121"/>
  <c r="O2678" i="121"/>
  <c r="R2675" i="121"/>
  <c r="S2674" i="121"/>
  <c r="L2673" i="121"/>
  <c r="M2672" i="121"/>
  <c r="N2671" i="121"/>
  <c r="O2670" i="121"/>
  <c r="R2667" i="121"/>
  <c r="S2666" i="121"/>
  <c r="L2665" i="121"/>
  <c r="M2664" i="121"/>
  <c r="N2663" i="121"/>
  <c r="O2662" i="121"/>
  <c r="R2659" i="121"/>
  <c r="S2658" i="121"/>
  <c r="L2657" i="121"/>
  <c r="M2656" i="121"/>
  <c r="N2655" i="121"/>
  <c r="O2654" i="121"/>
  <c r="R2651" i="121"/>
  <c r="S2650" i="121"/>
  <c r="L2649" i="121"/>
  <c r="M2648" i="121"/>
  <c r="N2647" i="121"/>
  <c r="O2646" i="121"/>
  <c r="R2643" i="121"/>
  <c r="S2642" i="121"/>
  <c r="L2641" i="121"/>
  <c r="M2640" i="121"/>
  <c r="N2639" i="121"/>
  <c r="O2638" i="121"/>
  <c r="R2635" i="121"/>
  <c r="S2634" i="121"/>
  <c r="L2633" i="121"/>
  <c r="M2632" i="121"/>
  <c r="N2631" i="121"/>
  <c r="O2630" i="121"/>
  <c r="R2627" i="121"/>
  <c r="S2626" i="121"/>
  <c r="N2623" i="121"/>
  <c r="O2622" i="121"/>
  <c r="R2619" i="121"/>
  <c r="S2618" i="121"/>
  <c r="L2617" i="121"/>
  <c r="N2615" i="121"/>
  <c r="O2614" i="121"/>
  <c r="Q2612" i="121"/>
  <c r="R2611" i="121"/>
  <c r="N2607" i="121"/>
  <c r="O2606" i="121"/>
  <c r="Q2604" i="121"/>
  <c r="R2603" i="121"/>
  <c r="S2602" i="121"/>
  <c r="L2601" i="121"/>
  <c r="M2600" i="121"/>
  <c r="N2599" i="121"/>
  <c r="O2598" i="121"/>
  <c r="Q2596" i="121"/>
  <c r="R2595" i="121"/>
  <c r="S2594" i="121"/>
  <c r="L2593" i="121"/>
  <c r="M2592" i="121"/>
  <c r="N2591" i="121"/>
  <c r="O2590" i="121"/>
  <c r="Q2588" i="121"/>
  <c r="R2587" i="121"/>
  <c r="S2586" i="121"/>
  <c r="L2585" i="121"/>
  <c r="N2583" i="121"/>
  <c r="O2582" i="121"/>
  <c r="Q2580" i="121"/>
  <c r="R2579" i="121"/>
  <c r="S2578" i="121"/>
  <c r="L2577" i="121"/>
  <c r="M2576" i="121"/>
  <c r="N2575" i="121"/>
  <c r="O2574" i="121"/>
  <c r="Q2572" i="121"/>
  <c r="R2571" i="121"/>
  <c r="S2570" i="121"/>
  <c r="L2569" i="121"/>
  <c r="N2567" i="121"/>
  <c r="O2566" i="121"/>
  <c r="Q2564" i="121"/>
  <c r="R2563" i="121"/>
  <c r="S2562" i="121"/>
  <c r="L2561" i="121"/>
  <c r="N2559" i="121"/>
  <c r="O2558" i="121"/>
  <c r="Q2556" i="121"/>
  <c r="R2555" i="121"/>
  <c r="S2554" i="121"/>
  <c r="L2553" i="121"/>
  <c r="N2551" i="121"/>
  <c r="O2550" i="121"/>
  <c r="Q2548" i="121"/>
  <c r="R2547" i="121"/>
  <c r="S2546" i="121"/>
  <c r="L2545" i="121"/>
  <c r="N2543" i="121"/>
  <c r="O2542" i="121"/>
  <c r="Q2540" i="121"/>
  <c r="R2539" i="121"/>
  <c r="S2538" i="121"/>
  <c r="L2537" i="121"/>
  <c r="M2536" i="121"/>
  <c r="N2535" i="121"/>
  <c r="O2534" i="121"/>
  <c r="Q2532" i="121"/>
  <c r="R2531" i="121"/>
  <c r="S2530" i="121"/>
  <c r="L2529" i="121"/>
  <c r="M2528" i="121"/>
  <c r="N2527" i="121"/>
  <c r="O2526" i="121"/>
  <c r="Q2524" i="121"/>
  <c r="R2523" i="121"/>
  <c r="S2522" i="121"/>
  <c r="L2521" i="121"/>
  <c r="M2520" i="121"/>
  <c r="N2519" i="121"/>
  <c r="O2518" i="121"/>
  <c r="Q2516" i="121"/>
  <c r="R2515" i="121"/>
  <c r="S2514" i="121"/>
  <c r="L2513" i="121"/>
  <c r="M2512" i="121"/>
  <c r="N2511" i="121"/>
  <c r="O2510" i="121"/>
  <c r="Q2508" i="121"/>
  <c r="R2507" i="121"/>
  <c r="S2506" i="121"/>
  <c r="L2505" i="121"/>
  <c r="M2504" i="121"/>
  <c r="N2503" i="121"/>
  <c r="O2502" i="121"/>
  <c r="Q2500" i="121"/>
  <c r="R2499" i="121"/>
  <c r="S2498" i="121"/>
  <c r="L2497" i="121"/>
  <c r="M2496" i="121"/>
  <c r="N2495" i="121"/>
  <c r="O2494" i="121"/>
  <c r="Q2492" i="121"/>
  <c r="R2491" i="121"/>
  <c r="S2490" i="121"/>
  <c r="L2489" i="121"/>
  <c r="N2487" i="121"/>
  <c r="O2486" i="121"/>
  <c r="Q2484" i="121"/>
  <c r="R2483" i="121"/>
  <c r="S2482" i="121"/>
  <c r="L2481" i="121"/>
  <c r="N2479" i="121"/>
  <c r="O2478" i="121"/>
  <c r="Q2476" i="121"/>
  <c r="R2475" i="121"/>
  <c r="S2474" i="121"/>
  <c r="L2473" i="121"/>
  <c r="N2471" i="121"/>
  <c r="O2470" i="121"/>
  <c r="Q2468" i="121"/>
  <c r="R2467" i="121"/>
  <c r="S2466" i="121"/>
  <c r="L2465" i="121"/>
  <c r="M2464" i="121"/>
  <c r="N2463" i="121"/>
  <c r="O2462" i="121"/>
  <c r="Q2460" i="121"/>
  <c r="R2459" i="121"/>
  <c r="S2458" i="121"/>
  <c r="L2457" i="121"/>
  <c r="M2456" i="121"/>
  <c r="N2455" i="121"/>
  <c r="O2454" i="121"/>
  <c r="Q2452" i="121"/>
  <c r="R2451" i="121"/>
  <c r="S2450" i="121"/>
  <c r="L2449" i="121"/>
  <c r="M2448" i="121"/>
  <c r="N2447" i="121"/>
  <c r="O2446" i="121"/>
  <c r="Q2444" i="121"/>
  <c r="R2443" i="121"/>
  <c r="S2442" i="121"/>
  <c r="L2441" i="121"/>
  <c r="M2440" i="121"/>
  <c r="N2439" i="121"/>
  <c r="O2438" i="121"/>
  <c r="Q2436" i="121"/>
  <c r="R2435" i="121"/>
  <c r="S2434" i="121"/>
  <c r="L2433" i="121"/>
  <c r="M2432" i="121"/>
  <c r="N2431" i="121"/>
  <c r="O2430" i="121"/>
  <c r="Q2428" i="121"/>
  <c r="R2427" i="121"/>
  <c r="S2426" i="121"/>
  <c r="L2425" i="121"/>
  <c r="M2424" i="121"/>
  <c r="N2423" i="121"/>
  <c r="O2422" i="121"/>
  <c r="Q2420" i="121"/>
  <c r="R2419" i="121"/>
  <c r="S2418" i="121"/>
  <c r="L2417" i="121"/>
  <c r="N2415" i="121"/>
  <c r="O2414" i="121"/>
  <c r="Q2412" i="121"/>
  <c r="R2411" i="121"/>
  <c r="S2410" i="121"/>
  <c r="L2409" i="121"/>
  <c r="M2408" i="121"/>
  <c r="N2407" i="121"/>
  <c r="O2406" i="121"/>
  <c r="Q2404" i="121"/>
  <c r="R2403" i="121"/>
  <c r="S2402" i="121"/>
  <c r="L2401" i="121"/>
  <c r="M2400" i="121"/>
  <c r="N2399" i="121"/>
  <c r="O2398" i="121"/>
  <c r="Q2396" i="121"/>
  <c r="R2395" i="121"/>
  <c r="S2394" i="121"/>
  <c r="L2393" i="121"/>
  <c r="M2392" i="121"/>
  <c r="N2391" i="121"/>
  <c r="O2390" i="121"/>
  <c r="Q2388" i="121"/>
  <c r="R2387" i="121"/>
  <c r="S2386" i="121"/>
  <c r="L2385" i="121"/>
  <c r="N2383" i="121"/>
  <c r="O2382" i="121"/>
  <c r="Q2380" i="121"/>
  <c r="R2379" i="121"/>
  <c r="S2378" i="121"/>
  <c r="L2377" i="121"/>
  <c r="O2375" i="121"/>
  <c r="Q2375" i="121"/>
  <c r="L2370" i="121"/>
  <c r="N2370" i="121"/>
  <c r="M2369" i="121"/>
  <c r="O2369" i="121"/>
  <c r="O2364" i="121"/>
  <c r="N2363" i="121"/>
  <c r="N2358" i="121"/>
  <c r="S2356" i="121"/>
  <c r="R2352" i="121"/>
  <c r="M2351" i="121"/>
  <c r="R2348" i="121"/>
  <c r="S2346" i="121"/>
  <c r="Q2345" i="121"/>
  <c r="N2344" i="121"/>
  <c r="P2344" i="121"/>
  <c r="Q2344" i="121"/>
  <c r="N2341" i="121"/>
  <c r="L2341" i="121"/>
  <c r="P2338" i="121"/>
  <c r="L2338" i="121"/>
  <c r="O2338" i="121"/>
  <c r="M2332" i="121"/>
  <c r="L2330" i="121"/>
  <c r="N2330" i="121"/>
  <c r="O2330" i="121"/>
  <c r="P2330" i="121"/>
  <c r="S2330" i="121"/>
  <c r="N2328" i="121"/>
  <c r="P2328" i="121"/>
  <c r="Q2328" i="121"/>
  <c r="R2328" i="121"/>
  <c r="M2328" i="121"/>
  <c r="M2325" i="121"/>
  <c r="P2325" i="121"/>
  <c r="P2323" i="121"/>
  <c r="Q2318" i="121"/>
  <c r="O2316" i="121"/>
  <c r="Q2313" i="121"/>
  <c r="L2313" i="121"/>
  <c r="N2309" i="121"/>
  <c r="Q2309" i="121"/>
  <c r="N2308" i="121"/>
  <c r="Q2308" i="121"/>
  <c r="O2300" i="121"/>
  <c r="N2297" i="121"/>
  <c r="S2296" i="121"/>
  <c r="N2293" i="121"/>
  <c r="Q2293" i="121"/>
  <c r="M2292" i="121"/>
  <c r="L2291" i="121"/>
  <c r="R2289" i="121"/>
  <c r="M2289" i="121"/>
  <c r="M2286" i="121"/>
  <c r="P2286" i="121"/>
  <c r="R2285" i="121"/>
  <c r="M2285" i="121"/>
  <c r="P2285" i="121"/>
  <c r="Q2282" i="121"/>
  <c r="Q2281" i="121"/>
  <c r="O2279" i="121"/>
  <c r="P2279" i="121"/>
  <c r="Q2279" i="121"/>
  <c r="R2279" i="121"/>
  <c r="S2279" i="121"/>
  <c r="N2279" i="121"/>
  <c r="S2275" i="121"/>
  <c r="O2268" i="121"/>
  <c r="N2265" i="121"/>
  <c r="S2264" i="121"/>
  <c r="N2261" i="121"/>
  <c r="Q2261" i="121"/>
  <c r="M2260" i="121"/>
  <c r="L2259" i="121"/>
  <c r="R2257" i="121"/>
  <c r="M2257" i="121"/>
  <c r="M2254" i="121"/>
  <c r="P2254" i="121"/>
  <c r="R2253" i="121"/>
  <c r="M2253" i="121"/>
  <c r="P2253" i="121"/>
  <c r="Q2250" i="121"/>
  <c r="Q2249" i="121"/>
  <c r="O2247" i="121"/>
  <c r="P2247" i="121"/>
  <c r="Q2247" i="121"/>
  <c r="R2247" i="121"/>
  <c r="S2247" i="121"/>
  <c r="N2247" i="121"/>
  <c r="S2243" i="121"/>
  <c r="O2236" i="121"/>
  <c r="N2233" i="121"/>
  <c r="S2232" i="121"/>
  <c r="N2229" i="121"/>
  <c r="Q2229" i="121"/>
  <c r="M2228" i="121"/>
  <c r="L2227" i="121"/>
  <c r="R2225" i="121"/>
  <c r="M2225" i="121"/>
  <c r="M2222" i="121"/>
  <c r="P2222" i="121"/>
  <c r="R2221" i="121"/>
  <c r="M2221" i="121"/>
  <c r="P2221" i="121"/>
  <c r="R2202" i="121"/>
  <c r="Q2195" i="121"/>
  <c r="S2195" i="121"/>
  <c r="L2194" i="121"/>
  <c r="L2193" i="121"/>
  <c r="R2188" i="121"/>
  <c r="O2181" i="121"/>
  <c r="Q2181" i="121"/>
  <c r="L2180" i="121"/>
  <c r="N2174" i="121"/>
  <c r="P2174" i="121"/>
  <c r="L2173" i="121"/>
  <c r="M2172" i="121"/>
  <c r="M2167" i="121"/>
  <c r="O2167" i="121"/>
  <c r="Q2166" i="121"/>
  <c r="R2165" i="121"/>
  <c r="S2164" i="121"/>
  <c r="L2163" i="121"/>
  <c r="M2162" i="121"/>
  <c r="N2161" i="121"/>
  <c r="N2160" i="121"/>
  <c r="O2160" i="121"/>
  <c r="P2160" i="121"/>
  <c r="Q2160" i="121"/>
  <c r="R2160" i="121"/>
  <c r="S2160" i="121"/>
  <c r="M2160" i="121"/>
  <c r="S2153" i="121"/>
  <c r="M2150" i="121"/>
  <c r="R2147" i="121"/>
  <c r="P2145" i="121"/>
  <c r="M2145" i="121"/>
  <c r="M2132" i="121"/>
  <c r="P2131" i="121"/>
  <c r="O2127" i="121"/>
  <c r="P2127" i="121"/>
  <c r="S2127" i="121"/>
  <c r="N2127" i="121"/>
  <c r="Q2127" i="121"/>
  <c r="M2127" i="121"/>
  <c r="P2124" i="121"/>
  <c r="P2123" i="121"/>
  <c r="P2120" i="121"/>
  <c r="S2120" i="121"/>
  <c r="L2120" i="121"/>
  <c r="M2119" i="121"/>
  <c r="R2118" i="121"/>
  <c r="P2099" i="121"/>
  <c r="R2099" i="121"/>
  <c r="R2079" i="121"/>
  <c r="M2015" i="121"/>
  <c r="N2015" i="121"/>
  <c r="O2015" i="121"/>
  <c r="P2015" i="121"/>
  <c r="Q2015" i="121"/>
  <c r="R2015" i="121"/>
  <c r="S2015" i="121"/>
  <c r="P1945" i="121"/>
  <c r="R1945" i="121"/>
  <c r="Q1884" i="121"/>
  <c r="M1884" i="121"/>
  <c r="O1884" i="121"/>
  <c r="P2612" i="121"/>
  <c r="P2604" i="121"/>
  <c r="P2596" i="121"/>
  <c r="P2588" i="121"/>
  <c r="P2580" i="121"/>
  <c r="P2572" i="121"/>
  <c r="P2564" i="121"/>
  <c r="P2556" i="121"/>
  <c r="P2548" i="121"/>
  <c r="P2540" i="121"/>
  <c r="P2532" i="121"/>
  <c r="P2524" i="121"/>
  <c r="P2516" i="121"/>
  <c r="P2508" i="121"/>
  <c r="P2500" i="121"/>
  <c r="P2492" i="121"/>
  <c r="P2484" i="121"/>
  <c r="P2476" i="121"/>
  <c r="P2468" i="121"/>
  <c r="P2460" i="121"/>
  <c r="P2452" i="121"/>
  <c r="P2444" i="121"/>
  <c r="P2436" i="121"/>
  <c r="P2428" i="121"/>
  <c r="P2420" i="121"/>
  <c r="P2412" i="121"/>
  <c r="P2404" i="121"/>
  <c r="P2396" i="121"/>
  <c r="P2388" i="121"/>
  <c r="P2380" i="121"/>
  <c r="M2370" i="121"/>
  <c r="Q2366" i="121"/>
  <c r="R2364" i="121"/>
  <c r="L2364" i="121"/>
  <c r="S2363" i="121"/>
  <c r="M2363" i="121"/>
  <c r="O2351" i="121"/>
  <c r="Q2351" i="121"/>
  <c r="R2351" i="121"/>
  <c r="N2348" i="121"/>
  <c r="Q2341" i="121"/>
  <c r="N2338" i="121"/>
  <c r="O2335" i="121"/>
  <c r="Q2335" i="121"/>
  <c r="R2335" i="121"/>
  <c r="S2335" i="121"/>
  <c r="N2335" i="121"/>
  <c r="R2332" i="121"/>
  <c r="L2325" i="121"/>
  <c r="S2323" i="121"/>
  <c r="M2323" i="121"/>
  <c r="N2323" i="121"/>
  <c r="O2323" i="121"/>
  <c r="R2323" i="121"/>
  <c r="N2318" i="121"/>
  <c r="L2318" i="121"/>
  <c r="O2318" i="121"/>
  <c r="M2308" i="121"/>
  <c r="Q2306" i="121"/>
  <c r="L2306" i="121"/>
  <c r="N2306" i="121"/>
  <c r="O2306" i="121"/>
  <c r="P2306" i="121"/>
  <c r="S2306" i="121"/>
  <c r="Q2299" i="121"/>
  <c r="N2296" i="121"/>
  <c r="O2296" i="121"/>
  <c r="P2296" i="121"/>
  <c r="Q2296" i="121"/>
  <c r="R2296" i="121"/>
  <c r="M2296" i="121"/>
  <c r="R2292" i="121"/>
  <c r="M2290" i="121"/>
  <c r="L2285" i="121"/>
  <c r="S2284" i="121"/>
  <c r="N2284" i="121"/>
  <c r="Q2284" i="121"/>
  <c r="Q2278" i="121"/>
  <c r="L2278" i="121"/>
  <c r="O2278" i="121"/>
  <c r="L2274" i="121"/>
  <c r="Q2267" i="121"/>
  <c r="N2264" i="121"/>
  <c r="O2264" i="121"/>
  <c r="P2264" i="121"/>
  <c r="Q2264" i="121"/>
  <c r="R2264" i="121"/>
  <c r="M2264" i="121"/>
  <c r="R2260" i="121"/>
  <c r="L2253" i="121"/>
  <c r="S2252" i="121"/>
  <c r="N2252" i="121"/>
  <c r="Q2252" i="121"/>
  <c r="Q2246" i="121"/>
  <c r="L2246" i="121"/>
  <c r="O2246" i="121"/>
  <c r="L2242" i="121"/>
  <c r="Q2235" i="121"/>
  <c r="N2232" i="121"/>
  <c r="O2232" i="121"/>
  <c r="P2232" i="121"/>
  <c r="Q2232" i="121"/>
  <c r="R2232" i="121"/>
  <c r="M2232" i="121"/>
  <c r="R2228" i="121"/>
  <c r="L2221" i="121"/>
  <c r="S2220" i="121"/>
  <c r="N2220" i="121"/>
  <c r="Q2220" i="121"/>
  <c r="N2216" i="121"/>
  <c r="O2216" i="121"/>
  <c r="P2216" i="121"/>
  <c r="Q2216" i="121"/>
  <c r="R2216" i="121"/>
  <c r="S2216" i="121"/>
  <c r="M2216" i="121"/>
  <c r="S2201" i="121"/>
  <c r="M2201" i="121"/>
  <c r="R2194" i="121"/>
  <c r="S2187" i="121"/>
  <c r="L2186" i="121"/>
  <c r="L2185" i="121"/>
  <c r="P2180" i="121"/>
  <c r="R2180" i="121"/>
  <c r="O2173" i="121"/>
  <c r="Q2173" i="121"/>
  <c r="L2172" i="121"/>
  <c r="N2166" i="121"/>
  <c r="P2166" i="121"/>
  <c r="L2165" i="121"/>
  <c r="M2164" i="121"/>
  <c r="O2159" i="121"/>
  <c r="S2152" i="121"/>
  <c r="M2149" i="121"/>
  <c r="R2146" i="121"/>
  <c r="S2143" i="121"/>
  <c r="R2139" i="121"/>
  <c r="Q2136" i="121"/>
  <c r="S2136" i="121"/>
  <c r="N2130" i="121"/>
  <c r="P2129" i="121"/>
  <c r="R2129" i="121"/>
  <c r="L2125" i="121"/>
  <c r="O2118" i="121"/>
  <c r="S2110" i="121"/>
  <c r="M2110" i="121"/>
  <c r="L2089" i="121"/>
  <c r="Q2083" i="121"/>
  <c r="M2083" i="121"/>
  <c r="N2083" i="121"/>
  <c r="P2083" i="121"/>
  <c r="M2008" i="121"/>
  <c r="S2008" i="121"/>
  <c r="O1946" i="121"/>
  <c r="Q1946" i="121"/>
  <c r="P1885" i="121"/>
  <c r="L1885" i="121"/>
  <c r="N1885" i="121"/>
  <c r="N1809" i="121"/>
  <c r="O1809" i="121"/>
  <c r="P1809" i="121"/>
  <c r="Q1738" i="121"/>
  <c r="L1738" i="121"/>
  <c r="O1738" i="121"/>
  <c r="M1738" i="121"/>
  <c r="N1738" i="121"/>
  <c r="O2366" i="121"/>
  <c r="Q2360" i="121"/>
  <c r="P2358" i="121"/>
  <c r="R2358" i="121"/>
  <c r="S2358" i="121"/>
  <c r="M2356" i="121"/>
  <c r="S2355" i="121"/>
  <c r="M2355" i="121"/>
  <c r="N2355" i="121"/>
  <c r="R2353" i="121"/>
  <c r="M2345" i="121"/>
  <c r="O2345" i="121"/>
  <c r="P2345" i="121"/>
  <c r="R2336" i="121"/>
  <c r="Q2329" i="121"/>
  <c r="L2329" i="121"/>
  <c r="Q2325" i="121"/>
  <c r="N2324" i="121"/>
  <c r="Q2324" i="121"/>
  <c r="P2318" i="121"/>
  <c r="M2313" i="121"/>
  <c r="O2311" i="121"/>
  <c r="Q2311" i="121"/>
  <c r="R2311" i="121"/>
  <c r="S2311" i="121"/>
  <c r="N2311" i="121"/>
  <c r="R2308" i="121"/>
  <c r="Q2305" i="121"/>
  <c r="O2303" i="121"/>
  <c r="P2303" i="121"/>
  <c r="Q2303" i="121"/>
  <c r="R2303" i="121"/>
  <c r="S2303" i="121"/>
  <c r="N2303" i="121"/>
  <c r="S2299" i="121"/>
  <c r="M2281" i="121"/>
  <c r="R2277" i="121"/>
  <c r="M2277" i="121"/>
  <c r="P2277" i="121"/>
  <c r="Q2274" i="121"/>
  <c r="Q2273" i="121"/>
  <c r="O2271" i="121"/>
  <c r="P2271" i="121"/>
  <c r="Q2271" i="121"/>
  <c r="R2271" i="121"/>
  <c r="S2271" i="121"/>
  <c r="N2271" i="121"/>
  <c r="S2267" i="121"/>
  <c r="M2249" i="121"/>
  <c r="R2245" i="121"/>
  <c r="M2245" i="121"/>
  <c r="P2245" i="121"/>
  <c r="Q2242" i="121"/>
  <c r="Q2241" i="121"/>
  <c r="O2239" i="121"/>
  <c r="P2239" i="121"/>
  <c r="Q2239" i="121"/>
  <c r="R2239" i="121"/>
  <c r="S2239" i="121"/>
  <c r="N2239" i="121"/>
  <c r="S2235" i="121"/>
  <c r="N2208" i="121"/>
  <c r="O2208" i="121"/>
  <c r="P2208" i="121"/>
  <c r="Q2208" i="121"/>
  <c r="R2208" i="121"/>
  <c r="S2208" i="121"/>
  <c r="M2208" i="121"/>
  <c r="Q2179" i="121"/>
  <c r="S2179" i="121"/>
  <c r="L2178" i="121"/>
  <c r="L2177" i="121"/>
  <c r="R2172" i="121"/>
  <c r="O2165" i="121"/>
  <c r="Q2165" i="121"/>
  <c r="L2164" i="121"/>
  <c r="R2145" i="121"/>
  <c r="O2122" i="121"/>
  <c r="Q2122" i="121"/>
  <c r="S2118" i="121"/>
  <c r="Q2117" i="121"/>
  <c r="R2117" i="121"/>
  <c r="M2117" i="121"/>
  <c r="P2117" i="121"/>
  <c r="N2117" i="121"/>
  <c r="L2009" i="121"/>
  <c r="R2009" i="121"/>
  <c r="N1947" i="121"/>
  <c r="P1947" i="121"/>
  <c r="N1886" i="121"/>
  <c r="O1886" i="121"/>
  <c r="Q1886" i="121"/>
  <c r="R1886" i="121"/>
  <c r="S1886" i="121"/>
  <c r="L1886" i="121"/>
  <c r="M1886" i="121"/>
  <c r="Q1844" i="121"/>
  <c r="S1844" i="121"/>
  <c r="O1811" i="121"/>
  <c r="Q1811" i="121"/>
  <c r="R1811" i="121"/>
  <c r="M1811" i="121"/>
  <c r="N1811" i="121"/>
  <c r="S1811" i="121"/>
  <c r="R1749" i="121"/>
  <c r="S1749" i="121"/>
  <c r="L2305" i="121"/>
  <c r="R2299" i="121"/>
  <c r="S2298" i="121"/>
  <c r="L2297" i="121"/>
  <c r="R2291" i="121"/>
  <c r="S2290" i="121"/>
  <c r="L2289" i="121"/>
  <c r="R2283" i="121"/>
  <c r="S2282" i="121"/>
  <c r="L2281" i="121"/>
  <c r="R2275" i="121"/>
  <c r="S2274" i="121"/>
  <c r="L2273" i="121"/>
  <c r="R2267" i="121"/>
  <c r="S2266" i="121"/>
  <c r="L2265" i="121"/>
  <c r="R2259" i="121"/>
  <c r="S2258" i="121"/>
  <c r="L2257" i="121"/>
  <c r="R2251" i="121"/>
  <c r="S2250" i="121"/>
  <c r="L2249" i="121"/>
  <c r="R2243" i="121"/>
  <c r="S2242" i="121"/>
  <c r="L2241" i="121"/>
  <c r="R2235" i="121"/>
  <c r="S2234" i="121"/>
  <c r="L2233" i="121"/>
  <c r="R2227" i="121"/>
  <c r="S2226" i="121"/>
  <c r="L2225" i="121"/>
  <c r="R2219" i="121"/>
  <c r="S2218" i="121"/>
  <c r="L2217" i="121"/>
  <c r="N2215" i="121"/>
  <c r="O2214" i="121"/>
  <c r="P2213" i="121"/>
  <c r="Q2212" i="121"/>
  <c r="R2211" i="121"/>
  <c r="S2210" i="121"/>
  <c r="L2209" i="121"/>
  <c r="N2207" i="121"/>
  <c r="O2206" i="121"/>
  <c r="P2205" i="121"/>
  <c r="Q2204" i="121"/>
  <c r="R2203" i="121"/>
  <c r="S2202" i="121"/>
  <c r="N2199" i="121"/>
  <c r="O2198" i="121"/>
  <c r="P2197" i="121"/>
  <c r="Q2196" i="121"/>
  <c r="R2195" i="121"/>
  <c r="S2194" i="121"/>
  <c r="N2191" i="121"/>
  <c r="O2190" i="121"/>
  <c r="P2189" i="121"/>
  <c r="Q2188" i="121"/>
  <c r="R2187" i="121"/>
  <c r="S2186" i="121"/>
  <c r="N2183" i="121"/>
  <c r="O2182" i="121"/>
  <c r="P2181" i="121"/>
  <c r="Q2180" i="121"/>
  <c r="R2179" i="121"/>
  <c r="S2178" i="121"/>
  <c r="N2175" i="121"/>
  <c r="O2174" i="121"/>
  <c r="P2173" i="121"/>
  <c r="Q2172" i="121"/>
  <c r="R2171" i="121"/>
  <c r="S2170" i="121"/>
  <c r="N2167" i="121"/>
  <c r="O2166" i="121"/>
  <c r="P2165" i="121"/>
  <c r="Q2164" i="121"/>
  <c r="R2163" i="121"/>
  <c r="S2162" i="121"/>
  <c r="N2159" i="121"/>
  <c r="O2158" i="121"/>
  <c r="P2157" i="121"/>
  <c r="Q2156" i="121"/>
  <c r="R2155" i="121"/>
  <c r="R2154" i="121"/>
  <c r="R2153" i="121"/>
  <c r="R2151" i="121"/>
  <c r="R2150" i="121"/>
  <c r="Q2149" i="121"/>
  <c r="Q2148" i="121"/>
  <c r="Q2147" i="121"/>
  <c r="Q2146" i="121"/>
  <c r="Q2144" i="121"/>
  <c r="Q2143" i="121"/>
  <c r="P2142" i="121"/>
  <c r="R2140" i="121"/>
  <c r="S2140" i="121"/>
  <c r="N2140" i="121"/>
  <c r="L2138" i="121"/>
  <c r="P2138" i="121"/>
  <c r="L2137" i="121"/>
  <c r="M2137" i="121"/>
  <c r="N2137" i="121"/>
  <c r="Q2137" i="121"/>
  <c r="N2134" i="121"/>
  <c r="P2134" i="121"/>
  <c r="L2134" i="121"/>
  <c r="S2125" i="121"/>
  <c r="N2120" i="121"/>
  <c r="O2120" i="121"/>
  <c r="R2120" i="121"/>
  <c r="Q2112" i="121"/>
  <c r="L2112" i="121"/>
  <c r="Q2110" i="121"/>
  <c r="Q2107" i="121"/>
  <c r="M2107" i="121"/>
  <c r="L2103" i="121"/>
  <c r="M2103" i="121"/>
  <c r="O2103" i="121"/>
  <c r="P2103" i="121"/>
  <c r="Q2103" i="121"/>
  <c r="S2103" i="121"/>
  <c r="M2098" i="121"/>
  <c r="R2090" i="121"/>
  <c r="N2090" i="121"/>
  <c r="N2086" i="121"/>
  <c r="P2086" i="121"/>
  <c r="R2086" i="121"/>
  <c r="L2086" i="121"/>
  <c r="R2084" i="121"/>
  <c r="L2077" i="121"/>
  <c r="O2077" i="121"/>
  <c r="Q2077" i="121"/>
  <c r="R2077" i="121"/>
  <c r="S2077" i="121"/>
  <c r="M2077" i="121"/>
  <c r="N2072" i="121"/>
  <c r="S2065" i="121"/>
  <c r="L2064" i="121"/>
  <c r="M2058" i="121"/>
  <c r="O2037" i="121"/>
  <c r="P2036" i="121"/>
  <c r="Q2035" i="121"/>
  <c r="R2034" i="121"/>
  <c r="M2023" i="121"/>
  <c r="N2023" i="121"/>
  <c r="O2023" i="121"/>
  <c r="P2023" i="121"/>
  <c r="Q2023" i="121"/>
  <c r="R2023" i="121"/>
  <c r="S2023" i="121"/>
  <c r="N2022" i="121"/>
  <c r="O2022" i="121"/>
  <c r="P2022" i="121"/>
  <c r="Q2022" i="121"/>
  <c r="R2022" i="121"/>
  <c r="S2022" i="121"/>
  <c r="L2022" i="121"/>
  <c r="P2021" i="121"/>
  <c r="L2021" i="121"/>
  <c r="Q2020" i="121"/>
  <c r="M2020" i="121"/>
  <c r="R2019" i="121"/>
  <c r="N2019" i="121"/>
  <c r="S2018" i="121"/>
  <c r="O2018" i="121"/>
  <c r="N2008" i="121"/>
  <c r="R2001" i="121"/>
  <c r="S2001" i="121"/>
  <c r="L2000" i="121"/>
  <c r="P1987" i="121"/>
  <c r="L1986" i="121"/>
  <c r="N1973" i="121"/>
  <c r="O1973" i="121"/>
  <c r="P1972" i="121"/>
  <c r="Q1971" i="121"/>
  <c r="R1970" i="121"/>
  <c r="L1969" i="121"/>
  <c r="M1968" i="121"/>
  <c r="M1959" i="121"/>
  <c r="N1959" i="121"/>
  <c r="O1959" i="121"/>
  <c r="P1959" i="121"/>
  <c r="Q1959" i="121"/>
  <c r="R1959" i="121"/>
  <c r="S1959" i="121"/>
  <c r="N1958" i="121"/>
  <c r="O1958" i="121"/>
  <c r="P1958" i="121"/>
  <c r="Q1958" i="121"/>
  <c r="R1958" i="121"/>
  <c r="S1958" i="121"/>
  <c r="L1958" i="121"/>
  <c r="N1944" i="121"/>
  <c r="R1937" i="121"/>
  <c r="S1937" i="121"/>
  <c r="L1936" i="121"/>
  <c r="Q1930" i="121"/>
  <c r="P1923" i="121"/>
  <c r="S1923" i="121"/>
  <c r="L1922" i="121"/>
  <c r="O1909" i="121"/>
  <c r="P1908" i="121"/>
  <c r="Q1907" i="121"/>
  <c r="R1906" i="121"/>
  <c r="M1895" i="121"/>
  <c r="N1895" i="121"/>
  <c r="O1895" i="121"/>
  <c r="P1895" i="121"/>
  <c r="Q1895" i="121"/>
  <c r="R1895" i="121"/>
  <c r="S1895" i="121"/>
  <c r="N1894" i="121"/>
  <c r="O1894" i="121"/>
  <c r="P1894" i="121"/>
  <c r="Q1894" i="121"/>
  <c r="R1894" i="121"/>
  <c r="S1894" i="121"/>
  <c r="L1894" i="121"/>
  <c r="P1893" i="121"/>
  <c r="L1893" i="121"/>
  <c r="Q1892" i="121"/>
  <c r="M1892" i="121"/>
  <c r="R1891" i="121"/>
  <c r="N1891" i="121"/>
  <c r="S1890" i="121"/>
  <c r="O1890" i="121"/>
  <c r="L1889" i="121"/>
  <c r="P1889" i="121"/>
  <c r="M1888" i="121"/>
  <c r="Q1888" i="121"/>
  <c r="N1880" i="121"/>
  <c r="S1873" i="121"/>
  <c r="L1872" i="121"/>
  <c r="S1859" i="121"/>
  <c r="L1858" i="121"/>
  <c r="R1853" i="121"/>
  <c r="S1851" i="121"/>
  <c r="Q1848" i="121"/>
  <c r="M1848" i="121"/>
  <c r="N1848" i="121"/>
  <c r="R1844" i="121"/>
  <c r="N1835" i="121"/>
  <c r="M1835" i="121"/>
  <c r="N1834" i="121"/>
  <c r="O1834" i="121"/>
  <c r="L1834" i="121"/>
  <c r="S1828" i="121"/>
  <c r="O1827" i="121"/>
  <c r="Q1827" i="121"/>
  <c r="M1827" i="121"/>
  <c r="N1827" i="121"/>
  <c r="S1827" i="121"/>
  <c r="N1826" i="121"/>
  <c r="S1824" i="121"/>
  <c r="R1823" i="121"/>
  <c r="L1823" i="121"/>
  <c r="N1823" i="121"/>
  <c r="O1823" i="121"/>
  <c r="N1818" i="121"/>
  <c r="O1818" i="121"/>
  <c r="L1818" i="121"/>
  <c r="M1814" i="121"/>
  <c r="L1804" i="121"/>
  <c r="M1790" i="121"/>
  <c r="R1790" i="121"/>
  <c r="N1780" i="121"/>
  <c r="P1780" i="121"/>
  <c r="Q1780" i="121"/>
  <c r="R1780" i="121"/>
  <c r="M1780" i="121"/>
  <c r="O1780" i="121"/>
  <c r="S1780" i="121"/>
  <c r="N1705" i="121"/>
  <c r="O1705" i="121"/>
  <c r="N1633" i="121"/>
  <c r="O1633" i="121"/>
  <c r="Q2141" i="121"/>
  <c r="R2141" i="121"/>
  <c r="M2141" i="121"/>
  <c r="R2124" i="121"/>
  <c r="S2124" i="121"/>
  <c r="N2124" i="121"/>
  <c r="L2122" i="121"/>
  <c r="P2122" i="121"/>
  <c r="M2121" i="121"/>
  <c r="N2121" i="121"/>
  <c r="Q2121" i="121"/>
  <c r="P2118" i="121"/>
  <c r="L2118" i="121"/>
  <c r="R2106" i="121"/>
  <c r="N2106" i="121"/>
  <c r="N2102" i="121"/>
  <c r="P2102" i="121"/>
  <c r="R2102" i="121"/>
  <c r="L2102" i="121"/>
  <c r="R2100" i="121"/>
  <c r="O2093" i="121"/>
  <c r="Q2093" i="121"/>
  <c r="R2093" i="121"/>
  <c r="S2093" i="121"/>
  <c r="M2093" i="121"/>
  <c r="N2088" i="121"/>
  <c r="S2083" i="121"/>
  <c r="S2081" i="121"/>
  <c r="M2081" i="121"/>
  <c r="N2081" i="121"/>
  <c r="O2081" i="121"/>
  <c r="Q2081" i="121"/>
  <c r="P2076" i="121"/>
  <c r="L2076" i="121"/>
  <c r="M2071" i="121"/>
  <c r="N2071" i="121"/>
  <c r="O2071" i="121"/>
  <c r="P2071" i="121"/>
  <c r="Q2071" i="121"/>
  <c r="R2071" i="121"/>
  <c r="S2071" i="121"/>
  <c r="N2070" i="121"/>
  <c r="O2070" i="121"/>
  <c r="P2070" i="121"/>
  <c r="R2070" i="121"/>
  <c r="S2070" i="121"/>
  <c r="L2070" i="121"/>
  <c r="P2069" i="121"/>
  <c r="L2069" i="121"/>
  <c r="Q2068" i="121"/>
  <c r="M2068" i="121"/>
  <c r="R2067" i="121"/>
  <c r="N2067" i="121"/>
  <c r="S2066" i="121"/>
  <c r="O2066" i="121"/>
  <c r="L2065" i="121"/>
  <c r="P2065" i="121"/>
  <c r="M2064" i="121"/>
  <c r="Q2064" i="121"/>
  <c r="M2007" i="121"/>
  <c r="N2007" i="121"/>
  <c r="O2007" i="121"/>
  <c r="P2007" i="121"/>
  <c r="Q2007" i="121"/>
  <c r="R2007" i="121"/>
  <c r="S2007" i="121"/>
  <c r="N2006" i="121"/>
  <c r="O2006" i="121"/>
  <c r="P2006" i="121"/>
  <c r="Q2006" i="121"/>
  <c r="R2006" i="121"/>
  <c r="S2006" i="121"/>
  <c r="L2006" i="121"/>
  <c r="P2005" i="121"/>
  <c r="L2005" i="121"/>
  <c r="Q2004" i="121"/>
  <c r="M2004" i="121"/>
  <c r="R2003" i="121"/>
  <c r="N2003" i="121"/>
  <c r="S2002" i="121"/>
  <c r="O2002" i="121"/>
  <c r="M1943" i="121"/>
  <c r="N1943" i="121"/>
  <c r="O1943" i="121"/>
  <c r="P1943" i="121"/>
  <c r="Q1943" i="121"/>
  <c r="R1943" i="121"/>
  <c r="S1943" i="121"/>
  <c r="N1942" i="121"/>
  <c r="O1942" i="121"/>
  <c r="P1942" i="121"/>
  <c r="Q1942" i="121"/>
  <c r="R1942" i="121"/>
  <c r="S1942" i="121"/>
  <c r="L1942" i="121"/>
  <c r="P1941" i="121"/>
  <c r="L1941" i="121"/>
  <c r="Q1940" i="121"/>
  <c r="M1940" i="121"/>
  <c r="R1939" i="121"/>
  <c r="N1939" i="121"/>
  <c r="S1938" i="121"/>
  <c r="O1938" i="121"/>
  <c r="P1886" i="121"/>
  <c r="M1879" i="121"/>
  <c r="N1879" i="121"/>
  <c r="O1879" i="121"/>
  <c r="P1879" i="121"/>
  <c r="Q1879" i="121"/>
  <c r="R1879" i="121"/>
  <c r="S1879" i="121"/>
  <c r="N1878" i="121"/>
  <c r="O1878" i="121"/>
  <c r="Q1878" i="121"/>
  <c r="R1878" i="121"/>
  <c r="S1878" i="121"/>
  <c r="L1878" i="121"/>
  <c r="P1877" i="121"/>
  <c r="L1877" i="121"/>
  <c r="Q1876" i="121"/>
  <c r="M1876" i="121"/>
  <c r="R1875" i="121"/>
  <c r="N1875" i="121"/>
  <c r="S1874" i="121"/>
  <c r="O1874" i="121"/>
  <c r="L1873" i="121"/>
  <c r="P1873" i="121"/>
  <c r="M1872" i="121"/>
  <c r="Q1872" i="121"/>
  <c r="Q1833" i="121"/>
  <c r="S1833" i="121"/>
  <c r="M1833" i="121"/>
  <c r="N1833" i="121"/>
  <c r="O1833" i="121"/>
  <c r="P1833" i="121"/>
  <c r="M1804" i="121"/>
  <c r="S1804" i="121"/>
  <c r="N1797" i="121"/>
  <c r="R1797" i="121"/>
  <c r="L1794" i="121"/>
  <c r="O1794" i="121"/>
  <c r="Q1794" i="121"/>
  <c r="M1794" i="121"/>
  <c r="L1772" i="121"/>
  <c r="O1772" i="121"/>
  <c r="S1744" i="121"/>
  <c r="N1744" i="121"/>
  <c r="Q1744" i="121"/>
  <c r="O1744" i="121"/>
  <c r="P1744" i="121"/>
  <c r="R1717" i="121"/>
  <c r="S1717" i="121"/>
  <c r="Q1706" i="121"/>
  <c r="L1706" i="121"/>
  <c r="O1706" i="121"/>
  <c r="M1706" i="121"/>
  <c r="L1635" i="121"/>
  <c r="M1635" i="121"/>
  <c r="Q1596" i="121"/>
  <c r="R1596" i="121"/>
  <c r="S1596" i="121"/>
  <c r="N1456" i="121"/>
  <c r="O1456" i="121"/>
  <c r="O2299" i="121"/>
  <c r="P2298" i="121"/>
  <c r="O2291" i="121"/>
  <c r="P2290" i="121"/>
  <c r="O2283" i="121"/>
  <c r="P2282" i="121"/>
  <c r="O2275" i="121"/>
  <c r="P2274" i="121"/>
  <c r="O2267" i="121"/>
  <c r="P2266" i="121"/>
  <c r="O2259" i="121"/>
  <c r="P2258" i="121"/>
  <c r="O2251" i="121"/>
  <c r="P2250" i="121"/>
  <c r="O2243" i="121"/>
  <c r="P2242" i="121"/>
  <c r="O2235" i="121"/>
  <c r="P2234" i="121"/>
  <c r="O2227" i="121"/>
  <c r="P2226" i="121"/>
  <c r="O2219" i="121"/>
  <c r="P2218" i="121"/>
  <c r="S2215" i="121"/>
  <c r="L2214" i="121"/>
  <c r="M2213" i="121"/>
  <c r="N2212" i="121"/>
  <c r="O2211" i="121"/>
  <c r="P2210" i="121"/>
  <c r="S2207" i="121"/>
  <c r="L2206" i="121"/>
  <c r="M2205" i="121"/>
  <c r="N2204" i="121"/>
  <c r="O2203" i="121"/>
  <c r="P2202" i="121"/>
  <c r="Q2201" i="121"/>
  <c r="S2199" i="121"/>
  <c r="L2198" i="121"/>
  <c r="M2197" i="121"/>
  <c r="N2196" i="121"/>
  <c r="O2195" i="121"/>
  <c r="P2194" i="121"/>
  <c r="Q2193" i="121"/>
  <c r="S2191" i="121"/>
  <c r="L2190" i="121"/>
  <c r="M2189" i="121"/>
  <c r="N2188" i="121"/>
  <c r="O2187" i="121"/>
  <c r="P2186" i="121"/>
  <c r="Q2185" i="121"/>
  <c r="S2183" i="121"/>
  <c r="L2182" i="121"/>
  <c r="M2181" i="121"/>
  <c r="N2180" i="121"/>
  <c r="O2179" i="121"/>
  <c r="P2178" i="121"/>
  <c r="Q2177" i="121"/>
  <c r="S2175" i="121"/>
  <c r="L2174" i="121"/>
  <c r="M2173" i="121"/>
  <c r="N2172" i="121"/>
  <c r="O2171" i="121"/>
  <c r="P2170" i="121"/>
  <c r="Q2169" i="121"/>
  <c r="S2167" i="121"/>
  <c r="L2166" i="121"/>
  <c r="M2165" i="121"/>
  <c r="N2164" i="121"/>
  <c r="O2163" i="121"/>
  <c r="P2162" i="121"/>
  <c r="Q2161" i="121"/>
  <c r="S2159" i="121"/>
  <c r="L2158" i="121"/>
  <c r="M2157" i="121"/>
  <c r="N2156" i="121"/>
  <c r="O2155" i="121"/>
  <c r="O2154" i="121"/>
  <c r="O2153" i="121"/>
  <c r="N2151" i="121"/>
  <c r="N2150" i="121"/>
  <c r="N2149" i="121"/>
  <c r="N2148" i="121"/>
  <c r="N2147" i="121"/>
  <c r="L2147" i="121"/>
  <c r="N2146" i="121"/>
  <c r="M2144" i="121"/>
  <c r="M2143" i="121"/>
  <c r="M2142" i="121"/>
  <c r="M2135" i="121"/>
  <c r="S2133" i="121"/>
  <c r="O2132" i="121"/>
  <c r="N2128" i="121"/>
  <c r="O2128" i="121"/>
  <c r="R2128" i="121"/>
  <c r="N2125" i="121"/>
  <c r="M2118" i="121"/>
  <c r="Q2118" i="121"/>
  <c r="Q2116" i="121"/>
  <c r="S2115" i="121"/>
  <c r="L2115" i="121"/>
  <c r="O2115" i="121"/>
  <c r="N2109" i="121"/>
  <c r="L2106" i="121"/>
  <c r="M2102" i="121"/>
  <c r="Q2102" i="121"/>
  <c r="Q2099" i="121"/>
  <c r="M2099" i="121"/>
  <c r="M2095" i="121"/>
  <c r="O2095" i="121"/>
  <c r="P2095" i="121"/>
  <c r="Q2095" i="121"/>
  <c r="S2095" i="121"/>
  <c r="M2090" i="121"/>
  <c r="R2082" i="121"/>
  <c r="N2082" i="121"/>
  <c r="S2080" i="121"/>
  <c r="N2078" i="121"/>
  <c r="P2078" i="121"/>
  <c r="R2078" i="121"/>
  <c r="L2078" i="121"/>
  <c r="M2076" i="121"/>
  <c r="R2076" i="121"/>
  <c r="M2070" i="121"/>
  <c r="Q2070" i="121"/>
  <c r="M2063" i="121"/>
  <c r="N2063" i="121"/>
  <c r="O2063" i="121"/>
  <c r="P2063" i="121"/>
  <c r="Q2063" i="121"/>
  <c r="R2063" i="121"/>
  <c r="S2063" i="121"/>
  <c r="N2062" i="121"/>
  <c r="O2062" i="121"/>
  <c r="P2062" i="121"/>
  <c r="R2062" i="121"/>
  <c r="S2062" i="121"/>
  <c r="L2062" i="121"/>
  <c r="P2061" i="121"/>
  <c r="L2061" i="121"/>
  <c r="Q2060" i="121"/>
  <c r="M2060" i="121"/>
  <c r="R2059" i="121"/>
  <c r="N2059" i="121"/>
  <c r="S2058" i="121"/>
  <c r="O2058" i="121"/>
  <c r="L2057" i="121"/>
  <c r="P2057" i="121"/>
  <c r="M2056" i="121"/>
  <c r="Q2056" i="121"/>
  <c r="S2048" i="121"/>
  <c r="N2048" i="121"/>
  <c r="M2034" i="121"/>
  <c r="L2018" i="121"/>
  <c r="O2013" i="121"/>
  <c r="P2012" i="121"/>
  <c r="Q2011" i="121"/>
  <c r="R2010" i="121"/>
  <c r="M2006" i="121"/>
  <c r="M1999" i="121"/>
  <c r="N1999" i="121"/>
  <c r="O1999" i="121"/>
  <c r="P1999" i="121"/>
  <c r="Q1999" i="121"/>
  <c r="R1999" i="121"/>
  <c r="S1999" i="121"/>
  <c r="N1998" i="121"/>
  <c r="O1998" i="121"/>
  <c r="R1998" i="121"/>
  <c r="S1998" i="121"/>
  <c r="L1998" i="121"/>
  <c r="P1997" i="121"/>
  <c r="L1997" i="121"/>
  <c r="Q1996" i="121"/>
  <c r="M1996" i="121"/>
  <c r="R1995" i="121"/>
  <c r="N1995" i="121"/>
  <c r="S1994" i="121"/>
  <c r="O1994" i="121"/>
  <c r="S1984" i="121"/>
  <c r="N1984" i="121"/>
  <c r="Q1970" i="121"/>
  <c r="O1949" i="121"/>
  <c r="P1948" i="121"/>
  <c r="Q1947" i="121"/>
  <c r="R1946" i="121"/>
  <c r="L1945" i="121"/>
  <c r="M1944" i="121"/>
  <c r="M1942" i="121"/>
  <c r="M1935" i="121"/>
  <c r="N1935" i="121"/>
  <c r="O1935" i="121"/>
  <c r="P1935" i="121"/>
  <c r="Q1935" i="121"/>
  <c r="R1935" i="121"/>
  <c r="S1935" i="121"/>
  <c r="N1934" i="121"/>
  <c r="O1934" i="121"/>
  <c r="Q1934" i="121"/>
  <c r="R1934" i="121"/>
  <c r="S1934" i="121"/>
  <c r="L1934" i="121"/>
  <c r="S1920" i="121"/>
  <c r="N1920" i="121"/>
  <c r="O1885" i="121"/>
  <c r="P1884" i="121"/>
  <c r="Q1883" i="121"/>
  <c r="R1882" i="121"/>
  <c r="L1881" i="121"/>
  <c r="M1878" i="121"/>
  <c r="P1878" i="121"/>
  <c r="M1871" i="121"/>
  <c r="N1871" i="121"/>
  <c r="O1871" i="121"/>
  <c r="P1871" i="121"/>
  <c r="Q1871" i="121"/>
  <c r="R1871" i="121"/>
  <c r="S1871" i="121"/>
  <c r="N1870" i="121"/>
  <c r="O1870" i="121"/>
  <c r="P1870" i="121"/>
  <c r="Q1870" i="121"/>
  <c r="R1870" i="121"/>
  <c r="S1870" i="121"/>
  <c r="L1870" i="121"/>
  <c r="P1869" i="121"/>
  <c r="L1869" i="121"/>
  <c r="Q1868" i="121"/>
  <c r="M1868" i="121"/>
  <c r="R1867" i="121"/>
  <c r="N1867" i="121"/>
  <c r="S1866" i="121"/>
  <c r="O1866" i="121"/>
  <c r="L1865" i="121"/>
  <c r="P1865" i="121"/>
  <c r="M1864" i="121"/>
  <c r="Q1864" i="121"/>
  <c r="L1851" i="121"/>
  <c r="O1850" i="121"/>
  <c r="Q1850" i="121"/>
  <c r="S1848" i="121"/>
  <c r="M1844" i="121"/>
  <c r="N1843" i="121"/>
  <c r="P1843" i="121"/>
  <c r="M1826" i="121"/>
  <c r="P1825" i="121"/>
  <c r="R1825" i="121"/>
  <c r="L1822" i="121"/>
  <c r="N1822" i="121"/>
  <c r="P1822" i="121"/>
  <c r="Q1822" i="121"/>
  <c r="M1822" i="121"/>
  <c r="L1802" i="121"/>
  <c r="Q1802" i="121"/>
  <c r="M1802" i="121"/>
  <c r="N1794" i="121"/>
  <c r="N1756" i="121"/>
  <c r="O1756" i="121"/>
  <c r="P1756" i="121"/>
  <c r="Q1756" i="121"/>
  <c r="R1756" i="121"/>
  <c r="M1756" i="121"/>
  <c r="S1756" i="121"/>
  <c r="M1750" i="121"/>
  <c r="Q1750" i="121"/>
  <c r="R1718" i="121"/>
  <c r="S1712" i="121"/>
  <c r="N1712" i="121"/>
  <c r="Q1712" i="121"/>
  <c r="O1712" i="121"/>
  <c r="P1712" i="121"/>
  <c r="N1706" i="121"/>
  <c r="N1636" i="121"/>
  <c r="O1636" i="121"/>
  <c r="P1636" i="121"/>
  <c r="Q1636" i="121"/>
  <c r="R1636" i="121"/>
  <c r="S1636" i="121"/>
  <c r="M1636" i="121"/>
  <c r="N1529" i="121"/>
  <c r="Q1529" i="121"/>
  <c r="L1518" i="121"/>
  <c r="P1518" i="121"/>
  <c r="Q1518" i="121"/>
  <c r="S2334" i="121"/>
  <c r="P2329" i="121"/>
  <c r="S2326" i="121"/>
  <c r="P2321" i="121"/>
  <c r="S2318" i="121"/>
  <c r="P2313" i="121"/>
  <c r="S2310" i="121"/>
  <c r="P2305" i="121"/>
  <c r="S2302" i="121"/>
  <c r="N2299" i="121"/>
  <c r="O2298" i="121"/>
  <c r="P2297" i="121"/>
  <c r="S2294" i="121"/>
  <c r="N2291" i="121"/>
  <c r="O2290" i="121"/>
  <c r="P2289" i="121"/>
  <c r="S2286" i="121"/>
  <c r="N2283" i="121"/>
  <c r="O2282" i="121"/>
  <c r="P2281" i="121"/>
  <c r="S2278" i="121"/>
  <c r="N2275" i="121"/>
  <c r="O2274" i="121"/>
  <c r="P2273" i="121"/>
  <c r="S2270" i="121"/>
  <c r="N2267" i="121"/>
  <c r="O2266" i="121"/>
  <c r="P2265" i="121"/>
  <c r="S2262" i="121"/>
  <c r="N2259" i="121"/>
  <c r="O2258" i="121"/>
  <c r="P2257" i="121"/>
  <c r="S2254" i="121"/>
  <c r="N2251" i="121"/>
  <c r="O2250" i="121"/>
  <c r="P2249" i="121"/>
  <c r="S2246" i="121"/>
  <c r="N2243" i="121"/>
  <c r="O2242" i="121"/>
  <c r="P2241" i="121"/>
  <c r="S2238" i="121"/>
  <c r="N2235" i="121"/>
  <c r="O2234" i="121"/>
  <c r="P2233" i="121"/>
  <c r="S2230" i="121"/>
  <c r="N2227" i="121"/>
  <c r="O2226" i="121"/>
  <c r="P2225" i="121"/>
  <c r="S2222" i="121"/>
  <c r="N2219" i="121"/>
  <c r="O2218" i="121"/>
  <c r="P2217" i="121"/>
  <c r="R2215" i="121"/>
  <c r="S2214" i="121"/>
  <c r="N2211" i="121"/>
  <c r="O2210" i="121"/>
  <c r="P2209" i="121"/>
  <c r="R2207" i="121"/>
  <c r="S2206" i="121"/>
  <c r="N2203" i="121"/>
  <c r="O2202" i="121"/>
  <c r="P2201" i="121"/>
  <c r="R2199" i="121"/>
  <c r="S2198" i="121"/>
  <c r="N2195" i="121"/>
  <c r="O2194" i="121"/>
  <c r="P2193" i="121"/>
  <c r="R2191" i="121"/>
  <c r="S2190" i="121"/>
  <c r="N2187" i="121"/>
  <c r="O2186" i="121"/>
  <c r="P2185" i="121"/>
  <c r="R2183" i="121"/>
  <c r="S2182" i="121"/>
  <c r="N2179" i="121"/>
  <c r="O2178" i="121"/>
  <c r="P2177" i="121"/>
  <c r="R2175" i="121"/>
  <c r="S2174" i="121"/>
  <c r="N2171" i="121"/>
  <c r="O2170" i="121"/>
  <c r="P2169" i="121"/>
  <c r="R2167" i="121"/>
  <c r="S2166" i="121"/>
  <c r="N2163" i="121"/>
  <c r="O2162" i="121"/>
  <c r="P2161" i="121"/>
  <c r="R2159" i="121"/>
  <c r="S2158" i="121"/>
  <c r="L2157" i="121"/>
  <c r="M2156" i="121"/>
  <c r="L2155" i="121"/>
  <c r="M2147" i="121"/>
  <c r="L2146" i="121"/>
  <c r="M2146" i="121"/>
  <c r="N2145" i="121"/>
  <c r="L2144" i="121"/>
  <c r="O2144" i="121"/>
  <c r="L2143" i="121"/>
  <c r="P2143" i="121"/>
  <c r="L2142" i="121"/>
  <c r="Q2142" i="121"/>
  <c r="Q2140" i="121"/>
  <c r="S2139" i="121"/>
  <c r="L2139" i="121"/>
  <c r="O2139" i="121"/>
  <c r="P2136" i="121"/>
  <c r="O2135" i="121"/>
  <c r="P2135" i="121"/>
  <c r="S2135" i="121"/>
  <c r="O2129" i="121"/>
  <c r="Q2125" i="121"/>
  <c r="R2125" i="121"/>
  <c r="M2125" i="121"/>
  <c r="Q2123" i="121"/>
  <c r="N2122" i="121"/>
  <c r="M2122" i="121"/>
  <c r="N2119" i="121"/>
  <c r="M2115" i="121"/>
  <c r="O2109" i="121"/>
  <c r="Q2109" i="121"/>
  <c r="R2109" i="121"/>
  <c r="S2109" i="121"/>
  <c r="M2109" i="121"/>
  <c r="Q2106" i="121"/>
  <c r="S2099" i="121"/>
  <c r="S2097" i="121"/>
  <c r="M2097" i="121"/>
  <c r="N2097" i="121"/>
  <c r="O2097" i="121"/>
  <c r="Q2097" i="121"/>
  <c r="P2092" i="121"/>
  <c r="L2092" i="121"/>
  <c r="L2082" i="121"/>
  <c r="L2080" i="121"/>
  <c r="Q2078" i="121"/>
  <c r="R2075" i="121"/>
  <c r="Q2075" i="121"/>
  <c r="M2075" i="121"/>
  <c r="N2069" i="121"/>
  <c r="O2069" i="121"/>
  <c r="P2068" i="121"/>
  <c r="Q2067" i="121"/>
  <c r="R2066" i="121"/>
  <c r="M2055" i="121"/>
  <c r="N2055" i="121"/>
  <c r="O2055" i="121"/>
  <c r="P2055" i="121"/>
  <c r="Q2055" i="121"/>
  <c r="R2055" i="121"/>
  <c r="S2055" i="121"/>
  <c r="N2054" i="121"/>
  <c r="O2054" i="121"/>
  <c r="P2054" i="121"/>
  <c r="R2054" i="121"/>
  <c r="S2054" i="121"/>
  <c r="L2054" i="121"/>
  <c r="P2053" i="121"/>
  <c r="L2053" i="121"/>
  <c r="Q2052" i="121"/>
  <c r="M2052" i="121"/>
  <c r="R2051" i="121"/>
  <c r="N2051" i="121"/>
  <c r="S2050" i="121"/>
  <c r="O2050" i="121"/>
  <c r="S2033" i="121"/>
  <c r="L2032" i="121"/>
  <c r="R2012" i="121"/>
  <c r="S2011" i="121"/>
  <c r="M2010" i="121"/>
  <c r="N2005" i="121"/>
  <c r="O2005" i="121"/>
  <c r="P2004" i="121"/>
  <c r="Q2003" i="121"/>
  <c r="R2002" i="121"/>
  <c r="M1991" i="121"/>
  <c r="N1991" i="121"/>
  <c r="O1991" i="121"/>
  <c r="P1991" i="121"/>
  <c r="Q1991" i="121"/>
  <c r="R1991" i="121"/>
  <c r="S1991" i="121"/>
  <c r="N1990" i="121"/>
  <c r="O1990" i="121"/>
  <c r="Q1990" i="121"/>
  <c r="R1990" i="121"/>
  <c r="S1990" i="121"/>
  <c r="L1990" i="121"/>
  <c r="R1969" i="121"/>
  <c r="S1969" i="121"/>
  <c r="L1968" i="121"/>
  <c r="R1948" i="121"/>
  <c r="L1947" i="121"/>
  <c r="M1946" i="121"/>
  <c r="N1941" i="121"/>
  <c r="O1941" i="121"/>
  <c r="P1940" i="121"/>
  <c r="Q1939" i="121"/>
  <c r="R1938" i="121"/>
  <c r="L1937" i="121"/>
  <c r="M1936" i="121"/>
  <c r="M1927" i="121"/>
  <c r="N1927" i="121"/>
  <c r="O1927" i="121"/>
  <c r="P1927" i="121"/>
  <c r="Q1927" i="121"/>
  <c r="R1927" i="121"/>
  <c r="S1927" i="121"/>
  <c r="N1926" i="121"/>
  <c r="O1926" i="121"/>
  <c r="Q1926" i="121"/>
  <c r="R1926" i="121"/>
  <c r="S1926" i="121"/>
  <c r="L1926" i="121"/>
  <c r="S1905" i="121"/>
  <c r="L1904" i="121"/>
  <c r="R1884" i="121"/>
  <c r="L1883" i="121"/>
  <c r="M1882" i="121"/>
  <c r="N1877" i="121"/>
  <c r="O1877" i="121"/>
  <c r="P1876" i="121"/>
  <c r="Q1875" i="121"/>
  <c r="R1874" i="121"/>
  <c r="M1863" i="121"/>
  <c r="N1863" i="121"/>
  <c r="O1863" i="121"/>
  <c r="P1863" i="121"/>
  <c r="Q1863" i="121"/>
  <c r="R1863" i="121"/>
  <c r="S1863" i="121"/>
  <c r="N1862" i="121"/>
  <c r="O1862" i="121"/>
  <c r="Q1862" i="121"/>
  <c r="R1862" i="121"/>
  <c r="S1862" i="121"/>
  <c r="L1862" i="121"/>
  <c r="P1861" i="121"/>
  <c r="L1861" i="121"/>
  <c r="Q1860" i="121"/>
  <c r="M1860" i="121"/>
  <c r="R1859" i="121"/>
  <c r="N1859" i="121"/>
  <c r="S1858" i="121"/>
  <c r="O1858" i="121"/>
  <c r="L1857" i="121"/>
  <c r="P1857" i="121"/>
  <c r="L1854" i="121"/>
  <c r="N1854" i="121"/>
  <c r="P1854" i="121"/>
  <c r="Q1854" i="121"/>
  <c r="M1854" i="121"/>
  <c r="N1853" i="121"/>
  <c r="S1837" i="121"/>
  <c r="M1836" i="121"/>
  <c r="O1836" i="121"/>
  <c r="R1833" i="121"/>
  <c r="L1829" i="121"/>
  <c r="N1829" i="121"/>
  <c r="O1828" i="121"/>
  <c r="M1779" i="121"/>
  <c r="P1779" i="121"/>
  <c r="N1724" i="121"/>
  <c r="O1724" i="121"/>
  <c r="P1724" i="121"/>
  <c r="Q1724" i="121"/>
  <c r="R1724" i="121"/>
  <c r="M1724" i="121"/>
  <c r="S1724" i="121"/>
  <c r="M1718" i="121"/>
  <c r="Q1718" i="121"/>
  <c r="R1629" i="121"/>
  <c r="S1629" i="121"/>
  <c r="S1566" i="121"/>
  <c r="M1566" i="121"/>
  <c r="N1566" i="121"/>
  <c r="P1566" i="121"/>
  <c r="Q1566" i="121"/>
  <c r="S2357" i="121"/>
  <c r="L2356" i="121"/>
  <c r="S2349" i="121"/>
  <c r="L2348" i="121"/>
  <c r="S2341" i="121"/>
  <c r="L2340" i="121"/>
  <c r="R2334" i="121"/>
  <c r="S2333" i="121"/>
  <c r="L2332" i="121"/>
  <c r="O2329" i="121"/>
  <c r="R2326" i="121"/>
  <c r="S2325" i="121"/>
  <c r="L2324" i="121"/>
  <c r="O2321" i="121"/>
  <c r="R2318" i="121"/>
  <c r="S2317" i="121"/>
  <c r="L2316" i="121"/>
  <c r="O2313" i="121"/>
  <c r="R2310" i="121"/>
  <c r="S2309" i="121"/>
  <c r="L2308" i="121"/>
  <c r="O2305" i="121"/>
  <c r="R2302" i="121"/>
  <c r="S2301" i="121"/>
  <c r="L2300" i="121"/>
  <c r="M2299" i="121"/>
  <c r="N2298" i="121"/>
  <c r="O2297" i="121"/>
  <c r="R2294" i="121"/>
  <c r="S2293" i="121"/>
  <c r="L2292" i="121"/>
  <c r="M2291" i="121"/>
  <c r="O2289" i="121"/>
  <c r="R2286" i="121"/>
  <c r="S2285" i="121"/>
  <c r="L2284" i="121"/>
  <c r="M2283" i="121"/>
  <c r="N2282" i="121"/>
  <c r="O2281" i="121"/>
  <c r="R2278" i="121"/>
  <c r="S2277" i="121"/>
  <c r="L2276" i="121"/>
  <c r="M2275" i="121"/>
  <c r="N2274" i="121"/>
  <c r="O2273" i="121"/>
  <c r="R2270" i="121"/>
  <c r="S2269" i="121"/>
  <c r="L2268" i="121"/>
  <c r="M2267" i="121"/>
  <c r="N2266" i="121"/>
  <c r="O2265" i="121"/>
  <c r="R2262" i="121"/>
  <c r="S2261" i="121"/>
  <c r="L2260" i="121"/>
  <c r="M2259" i="121"/>
  <c r="N2258" i="121"/>
  <c r="O2257" i="121"/>
  <c r="R2254" i="121"/>
  <c r="S2253" i="121"/>
  <c r="L2252" i="121"/>
  <c r="M2251" i="121"/>
  <c r="N2250" i="121"/>
  <c r="O2249" i="121"/>
  <c r="R2246" i="121"/>
  <c r="S2245" i="121"/>
  <c r="L2244" i="121"/>
  <c r="M2243" i="121"/>
  <c r="N2242" i="121"/>
  <c r="O2241" i="121"/>
  <c r="R2238" i="121"/>
  <c r="S2237" i="121"/>
  <c r="L2236" i="121"/>
  <c r="M2235" i="121"/>
  <c r="N2234" i="121"/>
  <c r="O2233" i="121"/>
  <c r="R2230" i="121"/>
  <c r="S2229" i="121"/>
  <c r="L2228" i="121"/>
  <c r="M2227" i="121"/>
  <c r="O2225" i="121"/>
  <c r="R2222" i="121"/>
  <c r="S2221" i="121"/>
  <c r="L2220" i="121"/>
  <c r="M2219" i="121"/>
  <c r="N2218" i="121"/>
  <c r="O2217" i="121"/>
  <c r="Q2215" i="121"/>
  <c r="R2214" i="121"/>
  <c r="S2213" i="121"/>
  <c r="L2212" i="121"/>
  <c r="M2211" i="121"/>
  <c r="N2210" i="121"/>
  <c r="O2209" i="121"/>
  <c r="Q2207" i="121"/>
  <c r="R2206" i="121"/>
  <c r="S2205" i="121"/>
  <c r="L2204" i="121"/>
  <c r="M2203" i="121"/>
  <c r="N2202" i="121"/>
  <c r="O2201" i="121"/>
  <c r="Q2199" i="121"/>
  <c r="R2198" i="121"/>
  <c r="S2197" i="121"/>
  <c r="L2196" i="121"/>
  <c r="M2195" i="121"/>
  <c r="N2194" i="121"/>
  <c r="O2193" i="121"/>
  <c r="Q2191" i="121"/>
  <c r="R2190" i="121"/>
  <c r="S2189" i="121"/>
  <c r="M2187" i="121"/>
  <c r="N2186" i="121"/>
  <c r="O2185" i="121"/>
  <c r="Q2183" i="121"/>
  <c r="R2182" i="121"/>
  <c r="S2181" i="121"/>
  <c r="M2179" i="121"/>
  <c r="N2178" i="121"/>
  <c r="O2177" i="121"/>
  <c r="Q2175" i="121"/>
  <c r="R2174" i="121"/>
  <c r="S2173" i="121"/>
  <c r="M2171" i="121"/>
  <c r="N2170" i="121"/>
  <c r="O2169" i="121"/>
  <c r="Q2167" i="121"/>
  <c r="R2166" i="121"/>
  <c r="S2165" i="121"/>
  <c r="M2163" i="121"/>
  <c r="N2162" i="121"/>
  <c r="O2161" i="121"/>
  <c r="Q2159" i="121"/>
  <c r="R2158" i="121"/>
  <c r="S2157" i="121"/>
  <c r="M2155" i="121"/>
  <c r="M2154" i="121"/>
  <c r="N2153" i="121"/>
  <c r="O2152" i="121"/>
  <c r="P2151" i="121"/>
  <c r="Q2150" i="121"/>
  <c r="R2149" i="121"/>
  <c r="L2148" i="121"/>
  <c r="S2148" i="121"/>
  <c r="M2139" i="121"/>
  <c r="R2137" i="121"/>
  <c r="S2134" i="121"/>
  <c r="O2133" i="121"/>
  <c r="R2132" i="121"/>
  <c r="S2132" i="121"/>
  <c r="N2132" i="121"/>
  <c r="Q2130" i="121"/>
  <c r="L2130" i="121"/>
  <c r="P2130" i="121"/>
  <c r="M2129" i="121"/>
  <c r="N2129" i="121"/>
  <c r="Q2129" i="121"/>
  <c r="P2126" i="121"/>
  <c r="L2126" i="121"/>
  <c r="S2114" i="121"/>
  <c r="P2113" i="121"/>
  <c r="M2111" i="121"/>
  <c r="O2111" i="121"/>
  <c r="P2111" i="121"/>
  <c r="Q2111" i="121"/>
  <c r="S2111" i="121"/>
  <c r="Q2108" i="121"/>
  <c r="O2106" i="121"/>
  <c r="M2106" i="121"/>
  <c r="P2101" i="121"/>
  <c r="N2099" i="121"/>
  <c r="R2098" i="121"/>
  <c r="N2098" i="121"/>
  <c r="N2094" i="121"/>
  <c r="P2094" i="121"/>
  <c r="R2094" i="121"/>
  <c r="L2094" i="121"/>
  <c r="M2092" i="121"/>
  <c r="R2092" i="121"/>
  <c r="O2085" i="121"/>
  <c r="Q2085" i="121"/>
  <c r="R2085" i="121"/>
  <c r="S2085" i="121"/>
  <c r="M2085" i="121"/>
  <c r="M2080" i="121"/>
  <c r="N2080" i="121"/>
  <c r="P2075" i="121"/>
  <c r="S2075" i="121"/>
  <c r="S2073" i="121"/>
  <c r="M2073" i="121"/>
  <c r="N2073" i="121"/>
  <c r="O2073" i="121"/>
  <c r="Q2073" i="121"/>
  <c r="O2068" i="121"/>
  <c r="R2068" i="121"/>
  <c r="S2067" i="121"/>
  <c r="L2066" i="121"/>
  <c r="N2061" i="121"/>
  <c r="O2061" i="121"/>
  <c r="P2060" i="121"/>
  <c r="Q2059" i="121"/>
  <c r="R2058" i="121"/>
  <c r="M2054" i="121"/>
  <c r="Q2054" i="121"/>
  <c r="M2047" i="121"/>
  <c r="N2047" i="121"/>
  <c r="O2047" i="121"/>
  <c r="P2047" i="121"/>
  <c r="Q2047" i="121"/>
  <c r="R2047" i="121"/>
  <c r="S2047" i="121"/>
  <c r="N2046" i="121"/>
  <c r="O2046" i="121"/>
  <c r="P2046" i="121"/>
  <c r="Q2046" i="121"/>
  <c r="R2046" i="121"/>
  <c r="S2046" i="121"/>
  <c r="L2046" i="121"/>
  <c r="P2045" i="121"/>
  <c r="L2045" i="121"/>
  <c r="Q2044" i="121"/>
  <c r="M2044" i="121"/>
  <c r="R2043" i="121"/>
  <c r="N2043" i="121"/>
  <c r="S2042" i="121"/>
  <c r="O2042" i="121"/>
  <c r="L2041" i="121"/>
  <c r="P2041" i="121"/>
  <c r="M2040" i="121"/>
  <c r="Q2040" i="121"/>
  <c r="N2032" i="121"/>
  <c r="Q2018" i="121"/>
  <c r="L2010" i="121"/>
  <c r="O2004" i="121"/>
  <c r="R2004" i="121"/>
  <c r="S2003" i="121"/>
  <c r="L2002" i="121"/>
  <c r="N1997" i="121"/>
  <c r="O1997" i="121"/>
  <c r="P1996" i="121"/>
  <c r="Q1995" i="121"/>
  <c r="R1994" i="121"/>
  <c r="M1990" i="121"/>
  <c r="P1990" i="121"/>
  <c r="M1983" i="121"/>
  <c r="N1983" i="121"/>
  <c r="O1983" i="121"/>
  <c r="P1983" i="121"/>
  <c r="Q1983" i="121"/>
  <c r="R1983" i="121"/>
  <c r="S1983" i="121"/>
  <c r="N1982" i="121"/>
  <c r="O1982" i="121"/>
  <c r="Q1982" i="121"/>
  <c r="R1982" i="121"/>
  <c r="S1982" i="121"/>
  <c r="L1982" i="121"/>
  <c r="S1968" i="121"/>
  <c r="N1968" i="121"/>
  <c r="Q1954" i="121"/>
  <c r="S1947" i="121"/>
  <c r="L1946" i="121"/>
  <c r="O1940" i="121"/>
  <c r="R1940" i="121"/>
  <c r="L1939" i="121"/>
  <c r="M1938" i="121"/>
  <c r="N1933" i="121"/>
  <c r="O1933" i="121"/>
  <c r="P1932" i="121"/>
  <c r="Q1931" i="121"/>
  <c r="R1930" i="121"/>
  <c r="L1929" i="121"/>
  <c r="M1928" i="121"/>
  <c r="M1926" i="121"/>
  <c r="P1926" i="121"/>
  <c r="M1919" i="121"/>
  <c r="N1919" i="121"/>
  <c r="O1919" i="121"/>
  <c r="P1919" i="121"/>
  <c r="Q1919" i="121"/>
  <c r="R1919" i="121"/>
  <c r="S1919" i="121"/>
  <c r="N1918" i="121"/>
  <c r="O1918" i="121"/>
  <c r="Q1918" i="121"/>
  <c r="R1918" i="121"/>
  <c r="S1918" i="121"/>
  <c r="L1918" i="121"/>
  <c r="P1917" i="121"/>
  <c r="L1917" i="121"/>
  <c r="Q1916" i="121"/>
  <c r="M1916" i="121"/>
  <c r="R1915" i="121"/>
  <c r="N1915" i="121"/>
  <c r="S1914" i="121"/>
  <c r="O1914" i="121"/>
  <c r="N1904" i="121"/>
  <c r="S1897" i="121"/>
  <c r="L1896" i="121"/>
  <c r="Q1890" i="121"/>
  <c r="S1883" i="121"/>
  <c r="L1882" i="121"/>
  <c r="O1876" i="121"/>
  <c r="R1876" i="121"/>
  <c r="L1875" i="121"/>
  <c r="M1874" i="121"/>
  <c r="N1869" i="121"/>
  <c r="O1869" i="121"/>
  <c r="P1868" i="121"/>
  <c r="Q1867" i="121"/>
  <c r="R1866" i="121"/>
  <c r="M1862" i="121"/>
  <c r="P1862" i="121"/>
  <c r="O1854" i="121"/>
  <c r="L1852" i="121"/>
  <c r="N1850" i="121"/>
  <c r="Q1845" i="121"/>
  <c r="L1844" i="121"/>
  <c r="S1843" i="121"/>
  <c r="S1838" i="121"/>
  <c r="Q1830" i="121"/>
  <c r="L1825" i="121"/>
  <c r="S1822" i="121"/>
  <c r="M1817" i="121"/>
  <c r="P1811" i="121"/>
  <c r="P1792" i="121"/>
  <c r="S1792" i="121"/>
  <c r="L1782" i="121"/>
  <c r="O1782" i="121"/>
  <c r="P1782" i="121"/>
  <c r="S1782" i="121"/>
  <c r="R1782" i="121"/>
  <c r="M1782" i="121"/>
  <c r="N1773" i="121"/>
  <c r="R1773" i="121"/>
  <c r="S1773" i="121"/>
  <c r="M1770" i="121"/>
  <c r="N1770" i="121"/>
  <c r="R1765" i="121"/>
  <c r="M1763" i="121"/>
  <c r="N1692" i="121"/>
  <c r="O1692" i="121"/>
  <c r="P1692" i="121"/>
  <c r="Q1692" i="121"/>
  <c r="R1692" i="121"/>
  <c r="M1692" i="121"/>
  <c r="S1692" i="121"/>
  <c r="Q1630" i="121"/>
  <c r="R1630" i="121"/>
  <c r="L1541" i="121"/>
  <c r="N1541" i="121"/>
  <c r="O1541" i="121"/>
  <c r="P1541" i="121"/>
  <c r="S1541" i="121"/>
  <c r="M1541" i="121"/>
  <c r="Q1541" i="121"/>
  <c r="P2215" i="121"/>
  <c r="P2207" i="121"/>
  <c r="P2199" i="121"/>
  <c r="P2191" i="121"/>
  <c r="P2183" i="121"/>
  <c r="P2175" i="121"/>
  <c r="P2167" i="121"/>
  <c r="P2159" i="121"/>
  <c r="S2141" i="121"/>
  <c r="N2136" i="121"/>
  <c r="O2136" i="121"/>
  <c r="R2136" i="121"/>
  <c r="Q2124" i="121"/>
  <c r="S2123" i="121"/>
  <c r="L2123" i="121"/>
  <c r="O2123" i="121"/>
  <c r="S2121" i="121"/>
  <c r="O2119" i="121"/>
  <c r="P2119" i="121"/>
  <c r="S2119" i="121"/>
  <c r="M2113" i="121"/>
  <c r="N2113" i="121"/>
  <c r="O2113" i="121"/>
  <c r="Q2113" i="121"/>
  <c r="P2108" i="121"/>
  <c r="L2108" i="121"/>
  <c r="L2098" i="121"/>
  <c r="L2096" i="121"/>
  <c r="Q2091" i="121"/>
  <c r="M2091" i="121"/>
  <c r="M2087" i="121"/>
  <c r="O2087" i="121"/>
  <c r="P2087" i="121"/>
  <c r="Q2087" i="121"/>
  <c r="S2087" i="121"/>
  <c r="M2082" i="121"/>
  <c r="R2074" i="121"/>
  <c r="N2074" i="121"/>
  <c r="P2067" i="121"/>
  <c r="M2039" i="121"/>
  <c r="N2039" i="121"/>
  <c r="O2039" i="121"/>
  <c r="P2039" i="121"/>
  <c r="Q2039" i="121"/>
  <c r="R2039" i="121"/>
  <c r="S2039" i="121"/>
  <c r="N2038" i="121"/>
  <c r="O2038" i="121"/>
  <c r="P2038" i="121"/>
  <c r="Q2038" i="121"/>
  <c r="R2038" i="121"/>
  <c r="S2038" i="121"/>
  <c r="L2038" i="121"/>
  <c r="P2037" i="121"/>
  <c r="L2037" i="121"/>
  <c r="Q2036" i="121"/>
  <c r="M2036" i="121"/>
  <c r="R2035" i="121"/>
  <c r="N2035" i="121"/>
  <c r="S2034" i="121"/>
  <c r="O2034" i="121"/>
  <c r="L2033" i="121"/>
  <c r="P2033" i="121"/>
  <c r="M2032" i="121"/>
  <c r="Q2032" i="121"/>
  <c r="P2003" i="121"/>
  <c r="M1975" i="121"/>
  <c r="N1975" i="121"/>
  <c r="O1975" i="121"/>
  <c r="P1975" i="121"/>
  <c r="Q1975" i="121"/>
  <c r="R1975" i="121"/>
  <c r="S1975" i="121"/>
  <c r="N1974" i="121"/>
  <c r="O1974" i="121"/>
  <c r="P1974" i="121"/>
  <c r="Q1974" i="121"/>
  <c r="R1974" i="121"/>
  <c r="S1974" i="121"/>
  <c r="L1974" i="121"/>
  <c r="P1939" i="121"/>
  <c r="S1939" i="121"/>
  <c r="L1938" i="121"/>
  <c r="M1911" i="121"/>
  <c r="N1911" i="121"/>
  <c r="O1911" i="121"/>
  <c r="P1911" i="121"/>
  <c r="Q1911" i="121"/>
  <c r="R1911" i="121"/>
  <c r="S1911" i="121"/>
  <c r="N1910" i="121"/>
  <c r="O1910" i="121"/>
  <c r="P1910" i="121"/>
  <c r="Q1910" i="121"/>
  <c r="R1910" i="121"/>
  <c r="S1910" i="121"/>
  <c r="L1910" i="121"/>
  <c r="P1909" i="121"/>
  <c r="L1909" i="121"/>
  <c r="Q1908" i="121"/>
  <c r="M1908" i="121"/>
  <c r="R1907" i="121"/>
  <c r="N1907" i="121"/>
  <c r="S1906" i="121"/>
  <c r="O1906" i="121"/>
  <c r="L1905" i="121"/>
  <c r="P1905" i="121"/>
  <c r="M1904" i="121"/>
  <c r="Q1904" i="121"/>
  <c r="P1875" i="121"/>
  <c r="S1875" i="121"/>
  <c r="L1874" i="121"/>
  <c r="M1853" i="121"/>
  <c r="O1853" i="121"/>
  <c r="P1853" i="121"/>
  <c r="S1853" i="121"/>
  <c r="R1837" i="121"/>
  <c r="Q1828" i="121"/>
  <c r="L1828" i="121"/>
  <c r="O1824" i="121"/>
  <c r="P1824" i="121"/>
  <c r="R1814" i="121"/>
  <c r="S1814" i="121"/>
  <c r="O1804" i="121"/>
  <c r="S1772" i="121"/>
  <c r="L1767" i="121"/>
  <c r="P1767" i="121"/>
  <c r="Q1767" i="121"/>
  <c r="P1631" i="121"/>
  <c r="Q1631" i="121"/>
  <c r="M2140" i="121"/>
  <c r="O2137" i="121"/>
  <c r="Q2133" i="121"/>
  <c r="R2133" i="121"/>
  <c r="M2133" i="121"/>
  <c r="M2130" i="121"/>
  <c r="M2123" i="121"/>
  <c r="M2120" i="121"/>
  <c r="R2116" i="121"/>
  <c r="S2116" i="121"/>
  <c r="N2116" i="121"/>
  <c r="L2114" i="121"/>
  <c r="P2114" i="121"/>
  <c r="N2110" i="121"/>
  <c r="P2110" i="121"/>
  <c r="R2110" i="121"/>
  <c r="L2110" i="121"/>
  <c r="M2108" i="121"/>
  <c r="R2108" i="121"/>
  <c r="O2101" i="121"/>
  <c r="Q2101" i="121"/>
  <c r="R2101" i="121"/>
  <c r="S2101" i="121"/>
  <c r="M2101" i="121"/>
  <c r="M2096" i="121"/>
  <c r="N2096" i="121"/>
  <c r="S2091" i="121"/>
  <c r="S2089" i="121"/>
  <c r="M2089" i="121"/>
  <c r="N2089" i="121"/>
  <c r="O2089" i="121"/>
  <c r="Q2089" i="121"/>
  <c r="P2084" i="121"/>
  <c r="L2084" i="121"/>
  <c r="L2074" i="121"/>
  <c r="L2072" i="121"/>
  <c r="Q2066" i="121"/>
  <c r="M2066" i="121"/>
  <c r="P2059" i="121"/>
  <c r="O2052" i="121"/>
  <c r="R2052" i="121"/>
  <c r="S2051" i="121"/>
  <c r="L2050" i="121"/>
  <c r="M2038" i="121"/>
  <c r="M2031" i="121"/>
  <c r="N2031" i="121"/>
  <c r="O2031" i="121"/>
  <c r="P2031" i="121"/>
  <c r="Q2031" i="121"/>
  <c r="R2031" i="121"/>
  <c r="S2031" i="121"/>
  <c r="N2030" i="121"/>
  <c r="O2030" i="121"/>
  <c r="P2030" i="121"/>
  <c r="R2030" i="121"/>
  <c r="S2030" i="121"/>
  <c r="L2030" i="121"/>
  <c r="P2029" i="121"/>
  <c r="L2029" i="121"/>
  <c r="Q2028" i="121"/>
  <c r="M2028" i="121"/>
  <c r="R2027" i="121"/>
  <c r="N2027" i="121"/>
  <c r="S2026" i="121"/>
  <c r="O2026" i="121"/>
  <c r="S2016" i="121"/>
  <c r="N2016" i="121"/>
  <c r="S2009" i="121"/>
  <c r="L2008" i="121"/>
  <c r="Q2002" i="121"/>
  <c r="P1995" i="121"/>
  <c r="S1995" i="121"/>
  <c r="L1994" i="121"/>
  <c r="O1988" i="121"/>
  <c r="R1988" i="121"/>
  <c r="S1987" i="121"/>
  <c r="M1986" i="121"/>
  <c r="M1974" i="121"/>
  <c r="M1967" i="121"/>
  <c r="N1967" i="121"/>
  <c r="O1967" i="121"/>
  <c r="P1967" i="121"/>
  <c r="Q1967" i="121"/>
  <c r="R1967" i="121"/>
  <c r="S1967" i="121"/>
  <c r="N1966" i="121"/>
  <c r="O1966" i="121"/>
  <c r="P1966" i="121"/>
  <c r="Q1966" i="121"/>
  <c r="R1966" i="121"/>
  <c r="S1966" i="121"/>
  <c r="L1966" i="121"/>
  <c r="S1952" i="121"/>
  <c r="N1952" i="121"/>
  <c r="S1945" i="121"/>
  <c r="L1944" i="121"/>
  <c r="Q1938" i="121"/>
  <c r="P1931" i="121"/>
  <c r="S1931" i="121"/>
  <c r="L1930" i="121"/>
  <c r="O1924" i="121"/>
  <c r="R1924" i="121"/>
  <c r="L1923" i="121"/>
  <c r="M1922" i="121"/>
  <c r="M1910" i="121"/>
  <c r="M1903" i="121"/>
  <c r="N1903" i="121"/>
  <c r="O1903" i="121"/>
  <c r="P1903" i="121"/>
  <c r="Q1903" i="121"/>
  <c r="R1903" i="121"/>
  <c r="S1903" i="121"/>
  <c r="N1902" i="121"/>
  <c r="O1902" i="121"/>
  <c r="P1902" i="121"/>
  <c r="Q1902" i="121"/>
  <c r="R1902" i="121"/>
  <c r="S1902" i="121"/>
  <c r="L1902" i="121"/>
  <c r="P1901" i="121"/>
  <c r="L1901" i="121"/>
  <c r="Q1900" i="121"/>
  <c r="M1900" i="121"/>
  <c r="R1899" i="121"/>
  <c r="N1899" i="121"/>
  <c r="S1898" i="121"/>
  <c r="O1898" i="121"/>
  <c r="L1897" i="121"/>
  <c r="P1897" i="121"/>
  <c r="M1896" i="121"/>
  <c r="Q1896" i="121"/>
  <c r="S1888" i="121"/>
  <c r="N1888" i="121"/>
  <c r="S1881" i="121"/>
  <c r="L1880" i="121"/>
  <c r="Q1874" i="121"/>
  <c r="P1867" i="121"/>
  <c r="S1867" i="121"/>
  <c r="L1866" i="121"/>
  <c r="O1860" i="121"/>
  <c r="R1860" i="121"/>
  <c r="L1859" i="121"/>
  <c r="M1858" i="121"/>
  <c r="O1856" i="121"/>
  <c r="P1856" i="121"/>
  <c r="Q1855" i="121"/>
  <c r="R1854" i="121"/>
  <c r="M1852" i="121"/>
  <c r="S1852" i="121"/>
  <c r="M1851" i="121"/>
  <c r="L1850" i="121"/>
  <c r="R1843" i="121"/>
  <c r="R1838" i="121"/>
  <c r="Q1836" i="121"/>
  <c r="P1831" i="121"/>
  <c r="Q1831" i="121"/>
  <c r="S1829" i="121"/>
  <c r="M1828" i="121"/>
  <c r="L1826" i="121"/>
  <c r="N1817" i="121"/>
  <c r="S1816" i="121"/>
  <c r="N1816" i="121"/>
  <c r="O1816" i="121"/>
  <c r="P1787" i="121"/>
  <c r="L1787" i="121"/>
  <c r="L1779" i="121"/>
  <c r="M1777" i="121"/>
  <c r="P1777" i="121"/>
  <c r="N1777" i="121"/>
  <c r="Q1770" i="121"/>
  <c r="N1737" i="121"/>
  <c r="O1737" i="121"/>
  <c r="M1731" i="121"/>
  <c r="O1632" i="121"/>
  <c r="P1632" i="121"/>
  <c r="R2112" i="121"/>
  <c r="N2108" i="121"/>
  <c r="O2107" i="121"/>
  <c r="P2106" i="121"/>
  <c r="R2104" i="121"/>
  <c r="N2100" i="121"/>
  <c r="O2099" i="121"/>
  <c r="P2098" i="121"/>
  <c r="R2096" i="121"/>
  <c r="N2092" i="121"/>
  <c r="O2091" i="121"/>
  <c r="P2090" i="121"/>
  <c r="R2088" i="121"/>
  <c r="N2084" i="121"/>
  <c r="O2083" i="121"/>
  <c r="P2082" i="121"/>
  <c r="R2080" i="121"/>
  <c r="N2076" i="121"/>
  <c r="O2075" i="121"/>
  <c r="P2074" i="121"/>
  <c r="R2072" i="121"/>
  <c r="M2069" i="121"/>
  <c r="N2068" i="121"/>
  <c r="O2067" i="121"/>
  <c r="P2066" i="121"/>
  <c r="Q2065" i="121"/>
  <c r="R2064" i="121"/>
  <c r="M2061" i="121"/>
  <c r="N2060" i="121"/>
  <c r="O2059" i="121"/>
  <c r="P2058" i="121"/>
  <c r="Q2057" i="121"/>
  <c r="R2056" i="121"/>
  <c r="M2053" i="121"/>
  <c r="N2052" i="121"/>
  <c r="O2051" i="121"/>
  <c r="P2050" i="121"/>
  <c r="Q2049" i="121"/>
  <c r="R2048" i="121"/>
  <c r="M2045" i="121"/>
  <c r="N2044" i="121"/>
  <c r="O2043" i="121"/>
  <c r="P2042" i="121"/>
  <c r="Q2041" i="121"/>
  <c r="R2040" i="121"/>
  <c r="M2037" i="121"/>
  <c r="N2036" i="121"/>
  <c r="O2035" i="121"/>
  <c r="P2034" i="121"/>
  <c r="Q2033" i="121"/>
  <c r="R2032" i="121"/>
  <c r="M2029" i="121"/>
  <c r="N2028" i="121"/>
  <c r="O2027" i="121"/>
  <c r="P2026" i="121"/>
  <c r="Q2025" i="121"/>
  <c r="R2024" i="121"/>
  <c r="M2021" i="121"/>
  <c r="N2020" i="121"/>
  <c r="O2019" i="121"/>
  <c r="P2018" i="121"/>
  <c r="Q2017" i="121"/>
  <c r="R2016" i="121"/>
  <c r="M2013" i="121"/>
  <c r="N2012" i="121"/>
  <c r="O2011" i="121"/>
  <c r="P2010" i="121"/>
  <c r="Q2009" i="121"/>
  <c r="R2008" i="121"/>
  <c r="M2005" i="121"/>
  <c r="N2004" i="121"/>
  <c r="O2003" i="121"/>
  <c r="P2002" i="121"/>
  <c r="Q2001" i="121"/>
  <c r="R2000" i="121"/>
  <c r="M1997" i="121"/>
  <c r="N1996" i="121"/>
  <c r="O1995" i="121"/>
  <c r="P1994" i="121"/>
  <c r="Q1993" i="121"/>
  <c r="R1992" i="121"/>
  <c r="M1989" i="121"/>
  <c r="N1988" i="121"/>
  <c r="O1987" i="121"/>
  <c r="P1986" i="121"/>
  <c r="Q1985" i="121"/>
  <c r="R1984" i="121"/>
  <c r="M1981" i="121"/>
  <c r="N1980" i="121"/>
  <c r="O1979" i="121"/>
  <c r="P1978" i="121"/>
  <c r="Q1977" i="121"/>
  <c r="R1976" i="121"/>
  <c r="M1973" i="121"/>
  <c r="N1972" i="121"/>
  <c r="P1970" i="121"/>
  <c r="Q1969" i="121"/>
  <c r="R1968" i="121"/>
  <c r="M1965" i="121"/>
  <c r="N1964" i="121"/>
  <c r="P1962" i="121"/>
  <c r="Q1961" i="121"/>
  <c r="R1960" i="121"/>
  <c r="M1957" i="121"/>
  <c r="N1956" i="121"/>
  <c r="O1955" i="121"/>
  <c r="P1954" i="121"/>
  <c r="Q1953" i="121"/>
  <c r="R1952" i="121"/>
  <c r="M1949" i="121"/>
  <c r="N1948" i="121"/>
  <c r="O1947" i="121"/>
  <c r="P1946" i="121"/>
  <c r="Q1945" i="121"/>
  <c r="R1944" i="121"/>
  <c r="M1941" i="121"/>
  <c r="N1940" i="121"/>
  <c r="O1939" i="121"/>
  <c r="P1938" i="121"/>
  <c r="Q1937" i="121"/>
  <c r="R1936" i="121"/>
  <c r="M1933" i="121"/>
  <c r="N1932" i="121"/>
  <c r="O1931" i="121"/>
  <c r="P1930" i="121"/>
  <c r="Q1929" i="121"/>
  <c r="R1928" i="121"/>
  <c r="M1925" i="121"/>
  <c r="N1924" i="121"/>
  <c r="O1923" i="121"/>
  <c r="P1922" i="121"/>
  <c r="Q1921" i="121"/>
  <c r="R1920" i="121"/>
  <c r="M1917" i="121"/>
  <c r="N1916" i="121"/>
  <c r="O1915" i="121"/>
  <c r="P1914" i="121"/>
  <c r="Q1913" i="121"/>
  <c r="R1912" i="121"/>
  <c r="M1909" i="121"/>
  <c r="N1908" i="121"/>
  <c r="O1907" i="121"/>
  <c r="P1906" i="121"/>
  <c r="Q1905" i="121"/>
  <c r="R1904" i="121"/>
  <c r="M1901" i="121"/>
  <c r="N1900" i="121"/>
  <c r="O1899" i="121"/>
  <c r="P1898" i="121"/>
  <c r="Q1897" i="121"/>
  <c r="R1896" i="121"/>
  <c r="M1893" i="121"/>
  <c r="N1892" i="121"/>
  <c r="O1891" i="121"/>
  <c r="P1890" i="121"/>
  <c r="Q1889" i="121"/>
  <c r="R1888" i="121"/>
  <c r="M1885" i="121"/>
  <c r="N1884" i="121"/>
  <c r="O1883" i="121"/>
  <c r="P1882" i="121"/>
  <c r="Q1881" i="121"/>
  <c r="R1880" i="121"/>
  <c r="M1877" i="121"/>
  <c r="N1876" i="121"/>
  <c r="O1875" i="121"/>
  <c r="P1874" i="121"/>
  <c r="Q1873" i="121"/>
  <c r="R1872" i="121"/>
  <c r="M1869" i="121"/>
  <c r="N1868" i="121"/>
  <c r="O1867" i="121"/>
  <c r="P1866" i="121"/>
  <c r="Q1865" i="121"/>
  <c r="R1864" i="121"/>
  <c r="M1861" i="121"/>
  <c r="N1860" i="121"/>
  <c r="O1859" i="121"/>
  <c r="P1858" i="121"/>
  <c r="Q1857" i="121"/>
  <c r="R1848" i="121"/>
  <c r="L1848" i="121"/>
  <c r="S1847" i="121"/>
  <c r="M1847" i="121"/>
  <c r="P1834" i="121"/>
  <c r="R1834" i="121"/>
  <c r="N1828" i="121"/>
  <c r="P1828" i="121"/>
  <c r="P1818" i="121"/>
  <c r="R1818" i="121"/>
  <c r="S1818" i="121"/>
  <c r="M1816" i="121"/>
  <c r="L1815" i="121"/>
  <c r="S1815" i="121"/>
  <c r="M1815" i="121"/>
  <c r="N1815" i="121"/>
  <c r="M1805" i="121"/>
  <c r="O1805" i="121"/>
  <c r="P1805" i="121"/>
  <c r="S1803" i="121"/>
  <c r="P1802" i="121"/>
  <c r="L1798" i="121"/>
  <c r="N1798" i="121"/>
  <c r="O1798" i="121"/>
  <c r="P1798" i="121"/>
  <c r="P1794" i="121"/>
  <c r="M1789" i="121"/>
  <c r="O1787" i="121"/>
  <c r="Q1787" i="121"/>
  <c r="R1787" i="121"/>
  <c r="S1787" i="121"/>
  <c r="N1787" i="121"/>
  <c r="R1784" i="121"/>
  <c r="N1782" i="121"/>
  <c r="L1777" i="121"/>
  <c r="S1775" i="121"/>
  <c r="M1775" i="121"/>
  <c r="N1775" i="121"/>
  <c r="O1775" i="121"/>
  <c r="R1775" i="121"/>
  <c r="L1770" i="121"/>
  <c r="O1770" i="121"/>
  <c r="O1763" i="121"/>
  <c r="P1763" i="121"/>
  <c r="Q1763" i="121"/>
  <c r="R1763" i="121"/>
  <c r="S1763" i="121"/>
  <c r="N1763" i="121"/>
  <c r="S1759" i="121"/>
  <c r="N1749" i="121"/>
  <c r="Q1745" i="121"/>
  <c r="M1744" i="121"/>
  <c r="L1743" i="121"/>
  <c r="M1741" i="121"/>
  <c r="P1738" i="121"/>
  <c r="R1737" i="121"/>
  <c r="M1737" i="121"/>
  <c r="P1737" i="121"/>
  <c r="Q1733" i="121"/>
  <c r="O1731" i="121"/>
  <c r="P1731" i="121"/>
  <c r="Q1731" i="121"/>
  <c r="R1731" i="121"/>
  <c r="S1731" i="121"/>
  <c r="N1731" i="121"/>
  <c r="S1727" i="121"/>
  <c r="N1717" i="121"/>
  <c r="Q1713" i="121"/>
  <c r="M1712" i="121"/>
  <c r="L1711" i="121"/>
  <c r="M1709" i="121"/>
  <c r="P1706" i="121"/>
  <c r="R1705" i="121"/>
  <c r="M1705" i="121"/>
  <c r="P1705" i="121"/>
  <c r="L1701" i="121"/>
  <c r="O1699" i="121"/>
  <c r="P1699" i="121"/>
  <c r="Q1699" i="121"/>
  <c r="R1699" i="121"/>
  <c r="S1699" i="121"/>
  <c r="N1699" i="121"/>
  <c r="S1695" i="121"/>
  <c r="S1677" i="121"/>
  <c r="M1677" i="121"/>
  <c r="R1670" i="121"/>
  <c r="Q1663" i="121"/>
  <c r="S1663" i="121"/>
  <c r="L1662" i="121"/>
  <c r="L1661" i="121"/>
  <c r="O1649" i="121"/>
  <c r="Q1649" i="121"/>
  <c r="R1648" i="121"/>
  <c r="N1642" i="121"/>
  <c r="P1642" i="121"/>
  <c r="O1635" i="121"/>
  <c r="Q1634" i="121"/>
  <c r="R1633" i="121"/>
  <c r="S1632" i="121"/>
  <c r="L1631" i="121"/>
  <c r="M1630" i="121"/>
  <c r="N1629" i="121"/>
  <c r="N1628" i="121"/>
  <c r="O1628" i="121"/>
  <c r="P1628" i="121"/>
  <c r="Q1628" i="121"/>
  <c r="R1628" i="121"/>
  <c r="S1628" i="121"/>
  <c r="M1628" i="121"/>
  <c r="S1614" i="121"/>
  <c r="P1610" i="121"/>
  <c r="R1606" i="121"/>
  <c r="L1606" i="121"/>
  <c r="N1606" i="121"/>
  <c r="P1606" i="121"/>
  <c r="O1598" i="121"/>
  <c r="L1596" i="121"/>
  <c r="S1593" i="121"/>
  <c r="N1591" i="121"/>
  <c r="L1590" i="121"/>
  <c r="P1589" i="121"/>
  <c r="Q1589" i="121"/>
  <c r="L1562" i="121"/>
  <c r="Q1558" i="121"/>
  <c r="R1558" i="121"/>
  <c r="M1556" i="121"/>
  <c r="O1556" i="121"/>
  <c r="P1556" i="121"/>
  <c r="R1556" i="121"/>
  <c r="N1556" i="121"/>
  <c r="P1546" i="121"/>
  <c r="L1538" i="121"/>
  <c r="R1532" i="121"/>
  <c r="L1526" i="121"/>
  <c r="P1526" i="121"/>
  <c r="Q1526" i="121"/>
  <c r="S1499" i="121"/>
  <c r="L1499" i="121"/>
  <c r="N1492" i="121"/>
  <c r="R1492" i="121"/>
  <c r="S1492" i="121"/>
  <c r="R1480" i="121"/>
  <c r="M1480" i="121"/>
  <c r="P1480" i="121"/>
  <c r="N1480" i="121"/>
  <c r="O1480" i="121"/>
  <c r="M1457" i="121"/>
  <c r="N1457" i="121"/>
  <c r="M1348" i="121"/>
  <c r="P1348" i="121"/>
  <c r="L1181" i="121"/>
  <c r="Q1181" i="121"/>
  <c r="R1181" i="121"/>
  <c r="M1181" i="121"/>
  <c r="N1181" i="121"/>
  <c r="P2025" i="121"/>
  <c r="Q2024" i="121"/>
  <c r="P2017" i="121"/>
  <c r="Q2016" i="121"/>
  <c r="P2009" i="121"/>
  <c r="Q2008" i="121"/>
  <c r="P2001" i="121"/>
  <c r="Q2000" i="121"/>
  <c r="P1993" i="121"/>
  <c r="Q1992" i="121"/>
  <c r="Q1841" i="121"/>
  <c r="S1841" i="121"/>
  <c r="O1835" i="121"/>
  <c r="Q1835" i="121"/>
  <c r="L1830" i="121"/>
  <c r="N1830" i="121"/>
  <c r="M1829" i="121"/>
  <c r="O1829" i="121"/>
  <c r="R1816" i="121"/>
  <c r="N1812" i="121"/>
  <c r="P1812" i="121"/>
  <c r="Q1812" i="121"/>
  <c r="L1809" i="121"/>
  <c r="L1806" i="121"/>
  <c r="O1806" i="121"/>
  <c r="N1796" i="121"/>
  <c r="P1796" i="121"/>
  <c r="Q1796" i="121"/>
  <c r="R1796" i="121"/>
  <c r="M1796" i="121"/>
  <c r="M1793" i="121"/>
  <c r="P1793" i="121"/>
  <c r="Q1781" i="121"/>
  <c r="L1781" i="121"/>
  <c r="Q1777" i="121"/>
  <c r="N1776" i="121"/>
  <c r="Q1776" i="121"/>
  <c r="P1770" i="121"/>
  <c r="M1765" i="121"/>
  <c r="Q1762" i="121"/>
  <c r="L1762" i="121"/>
  <c r="O1762" i="121"/>
  <c r="N1748" i="121"/>
  <c r="O1748" i="121"/>
  <c r="P1748" i="121"/>
  <c r="Q1748" i="121"/>
  <c r="R1748" i="121"/>
  <c r="M1748" i="121"/>
  <c r="R1744" i="121"/>
  <c r="L1737" i="121"/>
  <c r="S1736" i="121"/>
  <c r="N1736" i="121"/>
  <c r="Q1736" i="121"/>
  <c r="Q1730" i="121"/>
  <c r="L1730" i="121"/>
  <c r="O1730" i="121"/>
  <c r="N1716" i="121"/>
  <c r="O1716" i="121"/>
  <c r="P1716" i="121"/>
  <c r="Q1716" i="121"/>
  <c r="R1716" i="121"/>
  <c r="M1716" i="121"/>
  <c r="R1712" i="121"/>
  <c r="L1705" i="121"/>
  <c r="S1704" i="121"/>
  <c r="N1704" i="121"/>
  <c r="Q1704" i="121"/>
  <c r="Q1698" i="121"/>
  <c r="L1698" i="121"/>
  <c r="O1698" i="121"/>
  <c r="N1684" i="121"/>
  <c r="O1684" i="121"/>
  <c r="P1684" i="121"/>
  <c r="Q1684" i="121"/>
  <c r="R1684" i="121"/>
  <c r="S1684" i="121"/>
  <c r="M1684" i="121"/>
  <c r="P1634" i="121"/>
  <c r="N1620" i="121"/>
  <c r="O1620" i="121"/>
  <c r="P1620" i="121"/>
  <c r="Q1620" i="121"/>
  <c r="R1620" i="121"/>
  <c r="S1620" i="121"/>
  <c r="M1620" i="121"/>
  <c r="R1599" i="121"/>
  <c r="L1599" i="121"/>
  <c r="Q1599" i="121"/>
  <c r="M1599" i="121"/>
  <c r="O1599" i="121"/>
  <c r="N1579" i="121"/>
  <c r="P1579" i="121"/>
  <c r="Q1579" i="121"/>
  <c r="M1579" i="121"/>
  <c r="R1566" i="121"/>
  <c r="N1539" i="121"/>
  <c r="P1539" i="121"/>
  <c r="Q1539" i="121"/>
  <c r="R1539" i="121"/>
  <c r="M1539" i="121"/>
  <c r="M1536" i="121"/>
  <c r="P1536" i="121"/>
  <c r="N1536" i="121"/>
  <c r="O1536" i="121"/>
  <c r="L1486" i="121"/>
  <c r="P1486" i="121"/>
  <c r="Q1486" i="121"/>
  <c r="L1458" i="121"/>
  <c r="M1458" i="121"/>
  <c r="Q1433" i="121"/>
  <c r="S1433" i="121"/>
  <c r="S1361" i="121"/>
  <c r="O1361" i="121"/>
  <c r="P2112" i="121"/>
  <c r="P2104" i="121"/>
  <c r="P2096" i="121"/>
  <c r="P2088" i="121"/>
  <c r="P2080" i="121"/>
  <c r="P2072" i="121"/>
  <c r="S2069" i="121"/>
  <c r="L2068" i="121"/>
  <c r="M2067" i="121"/>
  <c r="N2066" i="121"/>
  <c r="O2065" i="121"/>
  <c r="P2064" i="121"/>
  <c r="S2061" i="121"/>
  <c r="L2060" i="121"/>
  <c r="M2059" i="121"/>
  <c r="N2058" i="121"/>
  <c r="O2057" i="121"/>
  <c r="P2056" i="121"/>
  <c r="S2053" i="121"/>
  <c r="L2052" i="121"/>
  <c r="M2051" i="121"/>
  <c r="N2050" i="121"/>
  <c r="O2049" i="121"/>
  <c r="P2048" i="121"/>
  <c r="S2045" i="121"/>
  <c r="L2044" i="121"/>
  <c r="M2043" i="121"/>
  <c r="N2042" i="121"/>
  <c r="O2041" i="121"/>
  <c r="P2040" i="121"/>
  <c r="S2037" i="121"/>
  <c r="L2036" i="121"/>
  <c r="M2035" i="121"/>
  <c r="N2034" i="121"/>
  <c r="O2033" i="121"/>
  <c r="P2032" i="121"/>
  <c r="S2029" i="121"/>
  <c r="L2028" i="121"/>
  <c r="M2027" i="121"/>
  <c r="N2026" i="121"/>
  <c r="O2025" i="121"/>
  <c r="P2024" i="121"/>
  <c r="S2021" i="121"/>
  <c r="L2020" i="121"/>
  <c r="M2019" i="121"/>
  <c r="N2018" i="121"/>
  <c r="O2017" i="121"/>
  <c r="P2016" i="121"/>
  <c r="S2013" i="121"/>
  <c r="L2012" i="121"/>
  <c r="M2011" i="121"/>
  <c r="N2010" i="121"/>
  <c r="O2009" i="121"/>
  <c r="P2008" i="121"/>
  <c r="S2005" i="121"/>
  <c r="L2004" i="121"/>
  <c r="M2003" i="121"/>
  <c r="N2002" i="121"/>
  <c r="O2001" i="121"/>
  <c r="P2000" i="121"/>
  <c r="S1997" i="121"/>
  <c r="L1996" i="121"/>
  <c r="M1995" i="121"/>
  <c r="N1994" i="121"/>
  <c r="O1993" i="121"/>
  <c r="P1992" i="121"/>
  <c r="S1989" i="121"/>
  <c r="L1988" i="121"/>
  <c r="M1987" i="121"/>
  <c r="N1986" i="121"/>
  <c r="O1985" i="121"/>
  <c r="P1984" i="121"/>
  <c r="S1981" i="121"/>
  <c r="L1980" i="121"/>
  <c r="M1979" i="121"/>
  <c r="N1978" i="121"/>
  <c r="O1977" i="121"/>
  <c r="P1976" i="121"/>
  <c r="S1973" i="121"/>
  <c r="L1972" i="121"/>
  <c r="M1971" i="121"/>
  <c r="N1970" i="121"/>
  <c r="O1969" i="121"/>
  <c r="P1968" i="121"/>
  <c r="S1965" i="121"/>
  <c r="L1964" i="121"/>
  <c r="M1963" i="121"/>
  <c r="N1962" i="121"/>
  <c r="O1961" i="121"/>
  <c r="P1960" i="121"/>
  <c r="S1957" i="121"/>
  <c r="L1956" i="121"/>
  <c r="M1955" i="121"/>
  <c r="N1954" i="121"/>
  <c r="O1953" i="121"/>
  <c r="P1952" i="121"/>
  <c r="S1949" i="121"/>
  <c r="L1948" i="121"/>
  <c r="M1947" i="121"/>
  <c r="N1946" i="121"/>
  <c r="O1945" i="121"/>
  <c r="P1944" i="121"/>
  <c r="S1941" i="121"/>
  <c r="L1940" i="121"/>
  <c r="M1939" i="121"/>
  <c r="N1938" i="121"/>
  <c r="O1937" i="121"/>
  <c r="P1936" i="121"/>
  <c r="S1933" i="121"/>
  <c r="L1932" i="121"/>
  <c r="M1931" i="121"/>
  <c r="N1930" i="121"/>
  <c r="O1929" i="121"/>
  <c r="P1928" i="121"/>
  <c r="S1925" i="121"/>
  <c r="L1924" i="121"/>
  <c r="M1923" i="121"/>
  <c r="N1922" i="121"/>
  <c r="O1921" i="121"/>
  <c r="P1920" i="121"/>
  <c r="S1917" i="121"/>
  <c r="L1916" i="121"/>
  <c r="M1915" i="121"/>
  <c r="N1914" i="121"/>
  <c r="O1913" i="121"/>
  <c r="P1912" i="121"/>
  <c r="S1909" i="121"/>
  <c r="L1908" i="121"/>
  <c r="M1907" i="121"/>
  <c r="N1906" i="121"/>
  <c r="O1905" i="121"/>
  <c r="P1904" i="121"/>
  <c r="S1901" i="121"/>
  <c r="L1900" i="121"/>
  <c r="M1899" i="121"/>
  <c r="N1898" i="121"/>
  <c r="O1897" i="121"/>
  <c r="P1896" i="121"/>
  <c r="S1893" i="121"/>
  <c r="L1892" i="121"/>
  <c r="M1891" i="121"/>
  <c r="N1890" i="121"/>
  <c r="O1889" i="121"/>
  <c r="P1888" i="121"/>
  <c r="S1885" i="121"/>
  <c r="L1884" i="121"/>
  <c r="M1883" i="121"/>
  <c r="N1882" i="121"/>
  <c r="O1881" i="121"/>
  <c r="P1880" i="121"/>
  <c r="S1877" i="121"/>
  <c r="L1876" i="121"/>
  <c r="M1875" i="121"/>
  <c r="N1874" i="121"/>
  <c r="O1873" i="121"/>
  <c r="P1872" i="121"/>
  <c r="S1869" i="121"/>
  <c r="L1868" i="121"/>
  <c r="M1867" i="121"/>
  <c r="N1866" i="121"/>
  <c r="O1865" i="121"/>
  <c r="P1864" i="121"/>
  <c r="S1861" i="121"/>
  <c r="L1860" i="121"/>
  <c r="M1859" i="121"/>
  <c r="N1858" i="121"/>
  <c r="O1857" i="121"/>
  <c r="N1856" i="121"/>
  <c r="R1856" i="121"/>
  <c r="L1856" i="121"/>
  <c r="S1855" i="121"/>
  <c r="M1855" i="121"/>
  <c r="P1851" i="121"/>
  <c r="O1844" i="121"/>
  <c r="M1843" i="121"/>
  <c r="L1842" i="121"/>
  <c r="P1842" i="121"/>
  <c r="R1842" i="121"/>
  <c r="Q1839" i="121"/>
  <c r="P1838" i="121"/>
  <c r="N1837" i="121"/>
  <c r="L1836" i="121"/>
  <c r="N1836" i="121"/>
  <c r="P1836" i="121"/>
  <c r="P1832" i="121"/>
  <c r="M1830" i="121"/>
  <c r="Q1826" i="121"/>
  <c r="O1825" i="121"/>
  <c r="N1824" i="121"/>
  <c r="R1824" i="121"/>
  <c r="L1824" i="121"/>
  <c r="S1823" i="121"/>
  <c r="M1823" i="121"/>
  <c r="O1820" i="121"/>
  <c r="L1819" i="121"/>
  <c r="O1819" i="121"/>
  <c r="Q1819" i="121"/>
  <c r="R1819" i="121"/>
  <c r="P1817" i="121"/>
  <c r="N1813" i="121"/>
  <c r="O1810" i="121"/>
  <c r="M1809" i="121"/>
  <c r="Q1809" i="121"/>
  <c r="M1806" i="121"/>
  <c r="N1806" i="121"/>
  <c r="P1801" i="121"/>
  <c r="M1801" i="121"/>
  <c r="O1793" i="121"/>
  <c r="L1793" i="121"/>
  <c r="S1791" i="121"/>
  <c r="M1791" i="121"/>
  <c r="N1791" i="121"/>
  <c r="O1791" i="121"/>
  <c r="R1791" i="121"/>
  <c r="L1786" i="121"/>
  <c r="O1786" i="121"/>
  <c r="M1776" i="121"/>
  <c r="L1774" i="121"/>
  <c r="O1774" i="121"/>
  <c r="P1774" i="121"/>
  <c r="S1774" i="121"/>
  <c r="N1772" i="121"/>
  <c r="P1772" i="121"/>
  <c r="Q1772" i="121"/>
  <c r="R1772" i="121"/>
  <c r="M1772" i="121"/>
  <c r="M1769" i="121"/>
  <c r="P1769" i="121"/>
  <c r="M1762" i="121"/>
  <c r="P1762" i="121"/>
  <c r="R1761" i="121"/>
  <c r="M1761" i="121"/>
  <c r="P1761" i="121"/>
  <c r="Q1758" i="121"/>
  <c r="Q1757" i="121"/>
  <c r="O1755" i="121"/>
  <c r="P1755" i="121"/>
  <c r="Q1755" i="121"/>
  <c r="R1755" i="121"/>
  <c r="S1755" i="121"/>
  <c r="N1755" i="121"/>
  <c r="S1751" i="121"/>
  <c r="N1741" i="121"/>
  <c r="Q1737" i="121"/>
  <c r="M1736" i="121"/>
  <c r="L1735" i="121"/>
  <c r="M1730" i="121"/>
  <c r="P1730" i="121"/>
  <c r="R1729" i="121"/>
  <c r="M1729" i="121"/>
  <c r="P1729" i="121"/>
  <c r="Q1726" i="121"/>
  <c r="Q1725" i="121"/>
  <c r="O1723" i="121"/>
  <c r="P1723" i="121"/>
  <c r="Q1723" i="121"/>
  <c r="R1723" i="121"/>
  <c r="S1723" i="121"/>
  <c r="N1723" i="121"/>
  <c r="S1719" i="121"/>
  <c r="N1709" i="121"/>
  <c r="Q1705" i="121"/>
  <c r="M1704" i="121"/>
  <c r="L1703" i="121"/>
  <c r="M1698" i="121"/>
  <c r="P1698" i="121"/>
  <c r="R1697" i="121"/>
  <c r="M1697" i="121"/>
  <c r="P1697" i="121"/>
  <c r="Q1694" i="121"/>
  <c r="L1693" i="121"/>
  <c r="M1683" i="121"/>
  <c r="O1683" i="121"/>
  <c r="Q1682" i="121"/>
  <c r="R1681" i="121"/>
  <c r="S1680" i="121"/>
  <c r="L1679" i="121"/>
  <c r="M1678" i="121"/>
  <c r="N1677" i="121"/>
  <c r="N1676" i="121"/>
  <c r="O1676" i="121"/>
  <c r="P1676" i="121"/>
  <c r="Q1676" i="121"/>
  <c r="R1676" i="121"/>
  <c r="S1676" i="121"/>
  <c r="M1676" i="121"/>
  <c r="M1661" i="121"/>
  <c r="Q1647" i="121"/>
  <c r="S1647" i="121"/>
  <c r="L1646" i="121"/>
  <c r="L1645" i="121"/>
  <c r="P1640" i="121"/>
  <c r="Q1633" i="121"/>
  <c r="R1632" i="121"/>
  <c r="M1619" i="121"/>
  <c r="O1619" i="121"/>
  <c r="Q1618" i="121"/>
  <c r="R1617" i="121"/>
  <c r="S1616" i="121"/>
  <c r="L1610" i="121"/>
  <c r="N1599" i="121"/>
  <c r="N1596" i="121"/>
  <c r="M1592" i="121"/>
  <c r="N1592" i="121"/>
  <c r="P1585" i="121"/>
  <c r="R1585" i="121"/>
  <c r="N1585" i="121"/>
  <c r="O1585" i="121"/>
  <c r="M1585" i="121"/>
  <c r="S1579" i="121"/>
  <c r="L1570" i="121"/>
  <c r="Q1565" i="121"/>
  <c r="S1565" i="121"/>
  <c r="M1563" i="121"/>
  <c r="O1563" i="121"/>
  <c r="N1559" i="121"/>
  <c r="M1555" i="121"/>
  <c r="R1555" i="121"/>
  <c r="R1541" i="121"/>
  <c r="S1539" i="121"/>
  <c r="N1459" i="121"/>
  <c r="O1459" i="121"/>
  <c r="P1459" i="121"/>
  <c r="Q1459" i="121"/>
  <c r="R1459" i="121"/>
  <c r="S1459" i="121"/>
  <c r="M1459" i="121"/>
  <c r="M1246" i="121"/>
  <c r="O1246" i="121"/>
  <c r="P1246" i="121"/>
  <c r="Q1246" i="121"/>
  <c r="O1244" i="121"/>
  <c r="Q1244" i="121"/>
  <c r="O2112" i="121"/>
  <c r="S2108" i="121"/>
  <c r="L2107" i="121"/>
  <c r="O2104" i="121"/>
  <c r="S2100" i="121"/>
  <c r="L2099" i="121"/>
  <c r="O2096" i="121"/>
  <c r="S2092" i="121"/>
  <c r="L2091" i="121"/>
  <c r="O2088" i="121"/>
  <c r="S2084" i="121"/>
  <c r="L2083" i="121"/>
  <c r="O2080" i="121"/>
  <c r="S2076" i="121"/>
  <c r="L2075" i="121"/>
  <c r="O2072" i="121"/>
  <c r="R2069" i="121"/>
  <c r="S2068" i="121"/>
  <c r="L2067" i="121"/>
  <c r="N2065" i="121"/>
  <c r="O2064" i="121"/>
  <c r="R2061" i="121"/>
  <c r="S2060" i="121"/>
  <c r="L2059" i="121"/>
  <c r="N2057" i="121"/>
  <c r="O2056" i="121"/>
  <c r="R2053" i="121"/>
  <c r="S2052" i="121"/>
  <c r="L2051" i="121"/>
  <c r="N2049" i="121"/>
  <c r="O2048" i="121"/>
  <c r="R2045" i="121"/>
  <c r="S2044" i="121"/>
  <c r="L2043" i="121"/>
  <c r="M2042" i="121"/>
  <c r="N2041" i="121"/>
  <c r="O2040" i="121"/>
  <c r="R2037" i="121"/>
  <c r="S2036" i="121"/>
  <c r="L2035" i="121"/>
  <c r="N2033" i="121"/>
  <c r="O2032" i="121"/>
  <c r="R2029" i="121"/>
  <c r="S2028" i="121"/>
  <c r="L2027" i="121"/>
  <c r="N2025" i="121"/>
  <c r="O2024" i="121"/>
  <c r="R2021" i="121"/>
  <c r="S2020" i="121"/>
  <c r="L2019" i="121"/>
  <c r="M2018" i="121"/>
  <c r="N2017" i="121"/>
  <c r="O2016" i="121"/>
  <c r="R2013" i="121"/>
  <c r="S2012" i="121"/>
  <c r="L2011" i="121"/>
  <c r="N2009" i="121"/>
  <c r="O2008" i="121"/>
  <c r="R2005" i="121"/>
  <c r="S2004" i="121"/>
  <c r="L2003" i="121"/>
  <c r="M2002" i="121"/>
  <c r="N2001" i="121"/>
  <c r="O2000" i="121"/>
  <c r="Q1998" i="121"/>
  <c r="R1997" i="121"/>
  <c r="S1996" i="121"/>
  <c r="N1993" i="121"/>
  <c r="O1992" i="121"/>
  <c r="R1989" i="121"/>
  <c r="S1988" i="121"/>
  <c r="L1987" i="121"/>
  <c r="N1985" i="121"/>
  <c r="O1984" i="121"/>
  <c r="R1981" i="121"/>
  <c r="S1980" i="121"/>
  <c r="L1979" i="121"/>
  <c r="N1977" i="121"/>
  <c r="O1976" i="121"/>
  <c r="R1973" i="121"/>
  <c r="S1972" i="121"/>
  <c r="L1971" i="121"/>
  <c r="N1969" i="121"/>
  <c r="O1968" i="121"/>
  <c r="R1965" i="121"/>
  <c r="S1964" i="121"/>
  <c r="L1963" i="121"/>
  <c r="N1961" i="121"/>
  <c r="O1960" i="121"/>
  <c r="R1957" i="121"/>
  <c r="S1956" i="121"/>
  <c r="N1953" i="121"/>
  <c r="O1952" i="121"/>
  <c r="R1949" i="121"/>
  <c r="S1948" i="121"/>
  <c r="N1945" i="121"/>
  <c r="O1944" i="121"/>
  <c r="R1941" i="121"/>
  <c r="S1940" i="121"/>
  <c r="N1937" i="121"/>
  <c r="O1936" i="121"/>
  <c r="R1933" i="121"/>
  <c r="S1932" i="121"/>
  <c r="N1929" i="121"/>
  <c r="O1928" i="121"/>
  <c r="R1925" i="121"/>
  <c r="S1924" i="121"/>
  <c r="N1921" i="121"/>
  <c r="O1920" i="121"/>
  <c r="R1917" i="121"/>
  <c r="S1916" i="121"/>
  <c r="N1913" i="121"/>
  <c r="O1912" i="121"/>
  <c r="R1909" i="121"/>
  <c r="S1908" i="121"/>
  <c r="N1905" i="121"/>
  <c r="O1904" i="121"/>
  <c r="R1901" i="121"/>
  <c r="S1900" i="121"/>
  <c r="N1897" i="121"/>
  <c r="O1896" i="121"/>
  <c r="R1893" i="121"/>
  <c r="S1892" i="121"/>
  <c r="N1889" i="121"/>
  <c r="O1888" i="121"/>
  <c r="R1885" i="121"/>
  <c r="S1884" i="121"/>
  <c r="N1881" i="121"/>
  <c r="O1880" i="121"/>
  <c r="R1877" i="121"/>
  <c r="S1876" i="121"/>
  <c r="N1873" i="121"/>
  <c r="O1872" i="121"/>
  <c r="R1869" i="121"/>
  <c r="S1868" i="121"/>
  <c r="N1865" i="121"/>
  <c r="O1864" i="121"/>
  <c r="R1861" i="121"/>
  <c r="S1860" i="121"/>
  <c r="N1857" i="121"/>
  <c r="M1856" i="121"/>
  <c r="N1851" i="121"/>
  <c r="Q1849" i="121"/>
  <c r="S1849" i="121"/>
  <c r="Q1846" i="121"/>
  <c r="P1845" i="121"/>
  <c r="O1843" i="121"/>
  <c r="Q1843" i="121"/>
  <c r="L1838" i="121"/>
  <c r="L1837" i="121"/>
  <c r="M1837" i="121"/>
  <c r="O1837" i="121"/>
  <c r="N1831" i="121"/>
  <c r="O1826" i="121"/>
  <c r="N1825" i="121"/>
  <c r="M1824" i="121"/>
  <c r="Q1814" i="121"/>
  <c r="M1813" i="121"/>
  <c r="O1813" i="121"/>
  <c r="P1813" i="121"/>
  <c r="N1810" i="121"/>
  <c r="S1808" i="121"/>
  <c r="P1807" i="121"/>
  <c r="L1801" i="121"/>
  <c r="Q1797" i="121"/>
  <c r="L1797" i="121"/>
  <c r="P1795" i="121"/>
  <c r="N1793" i="121"/>
  <c r="Q1793" i="121"/>
  <c r="N1792" i="121"/>
  <c r="Q1792" i="121"/>
  <c r="O1788" i="121"/>
  <c r="M1786" i="121"/>
  <c r="P1786" i="121"/>
  <c r="N1781" i="121"/>
  <c r="M1781" i="121"/>
  <c r="O1779" i="121"/>
  <c r="Q1779" i="121"/>
  <c r="R1779" i="121"/>
  <c r="S1779" i="121"/>
  <c r="N1779" i="121"/>
  <c r="P1776" i="121"/>
  <c r="R1776" i="121"/>
  <c r="M1774" i="121"/>
  <c r="N1774" i="121"/>
  <c r="L1769" i="121"/>
  <c r="S1767" i="121"/>
  <c r="M1767" i="121"/>
  <c r="N1767" i="121"/>
  <c r="O1767" i="121"/>
  <c r="R1767" i="121"/>
  <c r="L1761" i="121"/>
  <c r="S1760" i="121"/>
  <c r="N1760" i="121"/>
  <c r="Q1760" i="121"/>
  <c r="Q1754" i="121"/>
  <c r="L1754" i="121"/>
  <c r="O1754" i="121"/>
  <c r="L1750" i="121"/>
  <c r="N1740" i="121"/>
  <c r="O1740" i="121"/>
  <c r="P1740" i="121"/>
  <c r="Q1740" i="121"/>
  <c r="R1740" i="121"/>
  <c r="M1740" i="121"/>
  <c r="P1736" i="121"/>
  <c r="R1736" i="121"/>
  <c r="M1734" i="121"/>
  <c r="L1729" i="121"/>
  <c r="S1728" i="121"/>
  <c r="N1728" i="121"/>
  <c r="Q1728" i="121"/>
  <c r="Q1722" i="121"/>
  <c r="L1722" i="121"/>
  <c r="O1722" i="121"/>
  <c r="L1718" i="121"/>
  <c r="N1708" i="121"/>
  <c r="O1708" i="121"/>
  <c r="P1708" i="121"/>
  <c r="Q1708" i="121"/>
  <c r="R1708" i="121"/>
  <c r="M1708" i="121"/>
  <c r="P1704" i="121"/>
  <c r="R1704" i="121"/>
  <c r="M1702" i="121"/>
  <c r="L1697" i="121"/>
  <c r="S1696" i="121"/>
  <c r="N1696" i="121"/>
  <c r="Q1696" i="121"/>
  <c r="N1682" i="121"/>
  <c r="P1682" i="121"/>
  <c r="L1681" i="121"/>
  <c r="M1680" i="121"/>
  <c r="N1668" i="121"/>
  <c r="O1668" i="121"/>
  <c r="P1668" i="121"/>
  <c r="Q1668" i="121"/>
  <c r="R1668" i="121"/>
  <c r="S1668" i="121"/>
  <c r="M1668" i="121"/>
  <c r="R1646" i="121"/>
  <c r="N1618" i="121"/>
  <c r="P1618" i="121"/>
  <c r="S1599" i="121"/>
  <c r="S1598" i="121"/>
  <c r="M1598" i="121"/>
  <c r="P1598" i="121"/>
  <c r="R1598" i="121"/>
  <c r="N1598" i="121"/>
  <c r="O1591" i="121"/>
  <c r="S1591" i="121"/>
  <c r="R1579" i="121"/>
  <c r="N1570" i="121"/>
  <c r="N1562" i="121"/>
  <c r="S1562" i="121"/>
  <c r="R1536" i="121"/>
  <c r="Q1524" i="121"/>
  <c r="L1524" i="121"/>
  <c r="N1524" i="121"/>
  <c r="R1524" i="121"/>
  <c r="M1521" i="121"/>
  <c r="Q1521" i="121"/>
  <c r="R1452" i="121"/>
  <c r="S1452" i="121"/>
  <c r="P1403" i="121"/>
  <c r="R1403" i="121"/>
  <c r="S1403" i="121"/>
  <c r="N1403" i="121"/>
  <c r="O1403" i="121"/>
  <c r="M1403" i="121"/>
  <c r="R1290" i="121"/>
  <c r="L1290" i="121"/>
  <c r="N1290" i="121"/>
  <c r="O1290" i="121"/>
  <c r="Q2069" i="121"/>
  <c r="M2065" i="121"/>
  <c r="Q2061" i="121"/>
  <c r="M2057" i="121"/>
  <c r="Q2053" i="121"/>
  <c r="M2049" i="121"/>
  <c r="Q2045" i="121"/>
  <c r="M2041" i="121"/>
  <c r="Q2037" i="121"/>
  <c r="M2033" i="121"/>
  <c r="Q2029" i="121"/>
  <c r="M2025" i="121"/>
  <c r="Q2021" i="121"/>
  <c r="M2017" i="121"/>
  <c r="Q2013" i="121"/>
  <c r="M2009" i="121"/>
  <c r="Q2005" i="121"/>
  <c r="M2001" i="121"/>
  <c r="Q1997" i="121"/>
  <c r="M1993" i="121"/>
  <c r="Q1989" i="121"/>
  <c r="M1985" i="121"/>
  <c r="Q1981" i="121"/>
  <c r="M1977" i="121"/>
  <c r="Q1973" i="121"/>
  <c r="M1969" i="121"/>
  <c r="Q1965" i="121"/>
  <c r="M1961" i="121"/>
  <c r="Q1957" i="121"/>
  <c r="M1953" i="121"/>
  <c r="Q1949" i="121"/>
  <c r="M1945" i="121"/>
  <c r="Q1941" i="121"/>
  <c r="M1937" i="121"/>
  <c r="Q1933" i="121"/>
  <c r="M1929" i="121"/>
  <c r="Q1925" i="121"/>
  <c r="M1921" i="121"/>
  <c r="Q1917" i="121"/>
  <c r="M1913" i="121"/>
  <c r="Q1909" i="121"/>
  <c r="M1905" i="121"/>
  <c r="Q1901" i="121"/>
  <c r="M1897" i="121"/>
  <c r="Q1893" i="121"/>
  <c r="M1889" i="121"/>
  <c r="Q1885" i="121"/>
  <c r="M1881" i="121"/>
  <c r="Q1877" i="121"/>
  <c r="M1873" i="121"/>
  <c r="Q1869" i="121"/>
  <c r="M1865" i="121"/>
  <c r="Q1861" i="121"/>
  <c r="M1857" i="121"/>
  <c r="P1850" i="121"/>
  <c r="R1850" i="121"/>
  <c r="N1844" i="121"/>
  <c r="P1844" i="121"/>
  <c r="M1838" i="121"/>
  <c r="N1838" i="121"/>
  <c r="R1832" i="121"/>
  <c r="L1832" i="121"/>
  <c r="S1831" i="121"/>
  <c r="M1831" i="121"/>
  <c r="Q1821" i="121"/>
  <c r="N1820" i="121"/>
  <c r="P1820" i="121"/>
  <c r="Q1820" i="121"/>
  <c r="L1817" i="121"/>
  <c r="P1814" i="121"/>
  <c r="L1814" i="121"/>
  <c r="O1814" i="121"/>
  <c r="S1805" i="121"/>
  <c r="O1803" i="121"/>
  <c r="Q1803" i="121"/>
  <c r="R1803" i="121"/>
  <c r="N1801" i="121"/>
  <c r="Q1801" i="121"/>
  <c r="P1799" i="121"/>
  <c r="M1792" i="121"/>
  <c r="L1790" i="121"/>
  <c r="O1790" i="121"/>
  <c r="P1790" i="121"/>
  <c r="S1790" i="121"/>
  <c r="N1788" i="121"/>
  <c r="P1788" i="121"/>
  <c r="Q1788" i="121"/>
  <c r="R1788" i="121"/>
  <c r="M1788" i="121"/>
  <c r="M1785" i="121"/>
  <c r="P1785" i="121"/>
  <c r="P1783" i="121"/>
  <c r="Q1778" i="121"/>
  <c r="O1776" i="121"/>
  <c r="Q1773" i="121"/>
  <c r="L1773" i="121"/>
  <c r="N1769" i="121"/>
  <c r="Q1769" i="121"/>
  <c r="N1768" i="121"/>
  <c r="Q1768" i="121"/>
  <c r="N1761" i="121"/>
  <c r="Q1761" i="121"/>
  <c r="M1760" i="121"/>
  <c r="L1759" i="121"/>
  <c r="M1757" i="121"/>
  <c r="M1754" i="121"/>
  <c r="P1754" i="121"/>
  <c r="R1753" i="121"/>
  <c r="M1753" i="121"/>
  <c r="P1753" i="121"/>
  <c r="Q1749" i="121"/>
  <c r="O1747" i="121"/>
  <c r="P1747" i="121"/>
  <c r="Q1747" i="121"/>
  <c r="R1747" i="121"/>
  <c r="S1747" i="121"/>
  <c r="N1747" i="121"/>
  <c r="P1743" i="121"/>
  <c r="S1743" i="121"/>
  <c r="O1736" i="121"/>
  <c r="N1733" i="121"/>
  <c r="N1729" i="121"/>
  <c r="Q1729" i="121"/>
  <c r="M1728" i="121"/>
  <c r="L1727" i="121"/>
  <c r="M1725" i="121"/>
  <c r="M1722" i="121"/>
  <c r="P1722" i="121"/>
  <c r="R1721" i="121"/>
  <c r="M1721" i="121"/>
  <c r="P1721" i="121"/>
  <c r="N1718" i="121"/>
  <c r="L1717" i="121"/>
  <c r="O1715" i="121"/>
  <c r="P1715" i="121"/>
  <c r="Q1715" i="121"/>
  <c r="R1715" i="121"/>
  <c r="S1715" i="121"/>
  <c r="N1715" i="121"/>
  <c r="P1711" i="121"/>
  <c r="S1711" i="121"/>
  <c r="O1704" i="121"/>
  <c r="N1701" i="121"/>
  <c r="N1697" i="121"/>
  <c r="Q1697" i="121"/>
  <c r="M1696" i="121"/>
  <c r="L1695" i="121"/>
  <c r="M1693" i="121"/>
  <c r="O1681" i="121"/>
  <c r="Q1681" i="121"/>
  <c r="R1680" i="121"/>
  <c r="N1674" i="121"/>
  <c r="P1674" i="121"/>
  <c r="L1673" i="121"/>
  <c r="M1672" i="121"/>
  <c r="M1667" i="121"/>
  <c r="O1667" i="121"/>
  <c r="Q1666" i="121"/>
  <c r="R1665" i="121"/>
  <c r="S1664" i="121"/>
  <c r="L1663" i="121"/>
  <c r="M1662" i="121"/>
  <c r="N1661" i="121"/>
  <c r="N1660" i="121"/>
  <c r="O1660" i="121"/>
  <c r="P1660" i="121"/>
  <c r="Q1660" i="121"/>
  <c r="R1660" i="121"/>
  <c r="S1660" i="121"/>
  <c r="M1660" i="121"/>
  <c r="S1645" i="121"/>
  <c r="M1645" i="121"/>
  <c r="R1638" i="121"/>
  <c r="S1631" i="121"/>
  <c r="L1630" i="121"/>
  <c r="P1629" i="121"/>
  <c r="P1624" i="121"/>
  <c r="O1617" i="121"/>
  <c r="Q1617" i="121"/>
  <c r="R1616" i="121"/>
  <c r="N1614" i="121"/>
  <c r="N1611" i="121"/>
  <c r="P1611" i="121"/>
  <c r="Q1611" i="121"/>
  <c r="M1611" i="121"/>
  <c r="Q1593" i="121"/>
  <c r="R1592" i="121"/>
  <c r="M1575" i="121"/>
  <c r="S1570" i="121"/>
  <c r="P1569" i="121"/>
  <c r="R1569" i="121"/>
  <c r="S1569" i="121"/>
  <c r="N1569" i="121"/>
  <c r="O1569" i="121"/>
  <c r="M1569" i="121"/>
  <c r="M1567" i="121"/>
  <c r="N1567" i="121"/>
  <c r="O1567" i="121"/>
  <c r="O1566" i="121"/>
  <c r="R1563" i="121"/>
  <c r="O1560" i="121"/>
  <c r="P1553" i="121"/>
  <c r="R1553" i="121"/>
  <c r="S1553" i="121"/>
  <c r="O1553" i="121"/>
  <c r="N1553" i="121"/>
  <c r="Q1553" i="121"/>
  <c r="M1553" i="121"/>
  <c r="M1546" i="121"/>
  <c r="N1532" i="121"/>
  <c r="L1531" i="121"/>
  <c r="O1531" i="121"/>
  <c r="S1531" i="121"/>
  <c r="O1506" i="121"/>
  <c r="P1506" i="121"/>
  <c r="Q1506" i="121"/>
  <c r="R1506" i="121"/>
  <c r="S1506" i="121"/>
  <c r="N1506" i="121"/>
  <c r="M1506" i="121"/>
  <c r="Q1453" i="121"/>
  <c r="R1453" i="121"/>
  <c r="L1408" i="121"/>
  <c r="O1408" i="121"/>
  <c r="P1408" i="121"/>
  <c r="Q1408" i="121"/>
  <c r="P1989" i="121"/>
  <c r="Q1988" i="121"/>
  <c r="R1987" i="121"/>
  <c r="S1986" i="121"/>
  <c r="P1981" i="121"/>
  <c r="Q1980" i="121"/>
  <c r="R1979" i="121"/>
  <c r="S1978" i="121"/>
  <c r="P1973" i="121"/>
  <c r="Q1972" i="121"/>
  <c r="R1971" i="121"/>
  <c r="S1970" i="121"/>
  <c r="P1965" i="121"/>
  <c r="Q1964" i="121"/>
  <c r="R1963" i="121"/>
  <c r="S1962" i="121"/>
  <c r="P1957" i="121"/>
  <c r="Q1956" i="121"/>
  <c r="R1955" i="121"/>
  <c r="S1954" i="121"/>
  <c r="P1949" i="121"/>
  <c r="Q1948" i="121"/>
  <c r="R1947" i="121"/>
  <c r="S1946" i="121"/>
  <c r="P1933" i="121"/>
  <c r="Q1932" i="121"/>
  <c r="R1931" i="121"/>
  <c r="S1930" i="121"/>
  <c r="P1925" i="121"/>
  <c r="Q1924" i="121"/>
  <c r="R1923" i="121"/>
  <c r="S1922" i="121"/>
  <c r="O1851" i="121"/>
  <c r="Q1851" i="121"/>
  <c r="L1846" i="121"/>
  <c r="M1845" i="121"/>
  <c r="O1845" i="121"/>
  <c r="P1841" i="121"/>
  <c r="N1839" i="121"/>
  <c r="S1836" i="121"/>
  <c r="R1835" i="121"/>
  <c r="S1830" i="121"/>
  <c r="R1829" i="121"/>
  <c r="Q1825" i="121"/>
  <c r="S1825" i="121"/>
  <c r="N1821" i="121"/>
  <c r="Q1817" i="121"/>
  <c r="N1814" i="121"/>
  <c r="S1812" i="121"/>
  <c r="P1810" i="121"/>
  <c r="R1810" i="121"/>
  <c r="S1810" i="121"/>
  <c r="S1807" i="121"/>
  <c r="M1807" i="121"/>
  <c r="N1807" i="121"/>
  <c r="N1800" i="121"/>
  <c r="S1799" i="121"/>
  <c r="M1799" i="121"/>
  <c r="N1799" i="121"/>
  <c r="O1799" i="121"/>
  <c r="M1797" i="121"/>
  <c r="O1795" i="121"/>
  <c r="Q1795" i="121"/>
  <c r="R1795" i="121"/>
  <c r="S1795" i="121"/>
  <c r="N1795" i="121"/>
  <c r="R1792" i="121"/>
  <c r="N1790" i="121"/>
  <c r="S1783" i="121"/>
  <c r="M1783" i="121"/>
  <c r="N1783" i="121"/>
  <c r="O1783" i="121"/>
  <c r="R1783" i="121"/>
  <c r="L1778" i="121"/>
  <c r="O1778" i="121"/>
  <c r="L1766" i="121"/>
  <c r="N1766" i="121"/>
  <c r="O1766" i="121"/>
  <c r="P1766" i="121"/>
  <c r="S1766" i="121"/>
  <c r="N1764" i="121"/>
  <c r="P1764" i="121"/>
  <c r="Q1764" i="121"/>
  <c r="R1764" i="121"/>
  <c r="M1764" i="121"/>
  <c r="S1752" i="121"/>
  <c r="N1752" i="121"/>
  <c r="Q1752" i="121"/>
  <c r="Q1746" i="121"/>
  <c r="L1746" i="121"/>
  <c r="O1746" i="121"/>
  <c r="R1742" i="121"/>
  <c r="L1742" i="121"/>
  <c r="N1732" i="121"/>
  <c r="O1732" i="121"/>
  <c r="P1732" i="121"/>
  <c r="Q1732" i="121"/>
  <c r="R1732" i="121"/>
  <c r="M1732" i="121"/>
  <c r="S1720" i="121"/>
  <c r="N1720" i="121"/>
  <c r="Q1720" i="121"/>
  <c r="Q1714" i="121"/>
  <c r="L1714" i="121"/>
  <c r="O1714" i="121"/>
  <c r="R1710" i="121"/>
  <c r="L1710" i="121"/>
  <c r="N1700" i="121"/>
  <c r="O1700" i="121"/>
  <c r="P1700" i="121"/>
  <c r="Q1700" i="121"/>
  <c r="R1700" i="121"/>
  <c r="M1700" i="121"/>
  <c r="P1680" i="121"/>
  <c r="N1652" i="121"/>
  <c r="O1652" i="121"/>
  <c r="P1652" i="121"/>
  <c r="Q1652" i="121"/>
  <c r="R1652" i="121"/>
  <c r="S1652" i="121"/>
  <c r="M1652" i="121"/>
  <c r="P1616" i="121"/>
  <c r="R1597" i="121"/>
  <c r="S1597" i="121"/>
  <c r="Q1585" i="121"/>
  <c r="P1578" i="121"/>
  <c r="R1574" i="121"/>
  <c r="L1574" i="121"/>
  <c r="N1574" i="121"/>
  <c r="P1574" i="121"/>
  <c r="P1559" i="121"/>
  <c r="S1559" i="121"/>
  <c r="M1538" i="121"/>
  <c r="P1538" i="121"/>
  <c r="P1454" i="121"/>
  <c r="Q1454" i="121"/>
  <c r="R1417" i="121"/>
  <c r="L1417" i="121"/>
  <c r="Q1417" i="121"/>
  <c r="M1417" i="121"/>
  <c r="O1417" i="121"/>
  <c r="N1417" i="121"/>
  <c r="N1302" i="121"/>
  <c r="R1302" i="121"/>
  <c r="N1852" i="121"/>
  <c r="P1852" i="121"/>
  <c r="M1846" i="121"/>
  <c r="N1846" i="121"/>
  <c r="O1841" i="121"/>
  <c r="R1840" i="121"/>
  <c r="L1840" i="121"/>
  <c r="S1839" i="121"/>
  <c r="M1839" i="121"/>
  <c r="R1830" i="121"/>
  <c r="Q1829" i="121"/>
  <c r="P1826" i="121"/>
  <c r="R1826" i="121"/>
  <c r="M1821" i="121"/>
  <c r="O1821" i="121"/>
  <c r="P1821" i="121"/>
  <c r="R1812" i="121"/>
  <c r="R1809" i="121"/>
  <c r="O1808" i="121"/>
  <c r="R1808" i="121"/>
  <c r="S1806" i="121"/>
  <c r="N1804" i="121"/>
  <c r="P1804" i="121"/>
  <c r="Q1804" i="121"/>
  <c r="Q1800" i="121"/>
  <c r="M1800" i="121"/>
  <c r="Q1789" i="121"/>
  <c r="L1789" i="121"/>
  <c r="N1784" i="121"/>
  <c r="Q1784" i="121"/>
  <c r="M1778" i="121"/>
  <c r="P1778" i="121"/>
  <c r="M1773" i="121"/>
  <c r="O1771" i="121"/>
  <c r="Q1771" i="121"/>
  <c r="R1771" i="121"/>
  <c r="S1771" i="121"/>
  <c r="N1771" i="121"/>
  <c r="M1766" i="121"/>
  <c r="N1757" i="121"/>
  <c r="M1752" i="121"/>
  <c r="L1751" i="121"/>
  <c r="M1749" i="121"/>
  <c r="M1746" i="121"/>
  <c r="P1746" i="121"/>
  <c r="R1745" i="121"/>
  <c r="M1745" i="121"/>
  <c r="P1745" i="121"/>
  <c r="Q1742" i="121"/>
  <c r="Q1741" i="121"/>
  <c r="O1739" i="121"/>
  <c r="P1739" i="121"/>
  <c r="Q1739" i="121"/>
  <c r="R1739" i="121"/>
  <c r="S1739" i="121"/>
  <c r="N1739" i="121"/>
  <c r="P1735" i="121"/>
  <c r="S1735" i="121"/>
  <c r="N1725" i="121"/>
  <c r="M1720" i="121"/>
  <c r="L1719" i="121"/>
  <c r="M1717" i="121"/>
  <c r="M1714" i="121"/>
  <c r="P1714" i="121"/>
  <c r="R1713" i="121"/>
  <c r="M1713" i="121"/>
  <c r="P1713" i="121"/>
  <c r="Q1710" i="121"/>
  <c r="N1710" i="121"/>
  <c r="L1709" i="121"/>
  <c r="O1707" i="121"/>
  <c r="P1707" i="121"/>
  <c r="Q1707" i="121"/>
  <c r="R1707" i="121"/>
  <c r="S1707" i="121"/>
  <c r="N1707" i="121"/>
  <c r="P1703" i="121"/>
  <c r="S1703" i="121"/>
  <c r="O1696" i="121"/>
  <c r="N1693" i="121"/>
  <c r="Q1679" i="121"/>
  <c r="S1679" i="121"/>
  <c r="L1678" i="121"/>
  <c r="L1677" i="121"/>
  <c r="M1651" i="121"/>
  <c r="O1651" i="121"/>
  <c r="Q1650" i="121"/>
  <c r="N1644" i="121"/>
  <c r="O1644" i="121"/>
  <c r="P1644" i="121"/>
  <c r="Q1644" i="121"/>
  <c r="R1644" i="121"/>
  <c r="S1644" i="121"/>
  <c r="M1644" i="121"/>
  <c r="M1629" i="121"/>
  <c r="N1610" i="121"/>
  <c r="R1603" i="121"/>
  <c r="S1603" i="121"/>
  <c r="P1599" i="121"/>
  <c r="Q1598" i="121"/>
  <c r="O1597" i="121"/>
  <c r="P1591" i="121"/>
  <c r="N1590" i="121"/>
  <c r="O1579" i="121"/>
  <c r="P1575" i="121"/>
  <c r="P1562" i="121"/>
  <c r="L1561" i="121"/>
  <c r="Q1561" i="121"/>
  <c r="O1539" i="121"/>
  <c r="N1521" i="121"/>
  <c r="R1512" i="121"/>
  <c r="M1512" i="121"/>
  <c r="P1512" i="121"/>
  <c r="N1512" i="121"/>
  <c r="O1512" i="121"/>
  <c r="O1455" i="121"/>
  <c r="P1455" i="121"/>
  <c r="R1759" i="121"/>
  <c r="S1758" i="121"/>
  <c r="L1757" i="121"/>
  <c r="R1751" i="121"/>
  <c r="S1750" i="121"/>
  <c r="L1749" i="121"/>
  <c r="R1743" i="121"/>
  <c r="S1742" i="121"/>
  <c r="L1741" i="121"/>
  <c r="R1735" i="121"/>
  <c r="S1734" i="121"/>
  <c r="L1733" i="121"/>
  <c r="R1727" i="121"/>
  <c r="S1726" i="121"/>
  <c r="L1725" i="121"/>
  <c r="R1719" i="121"/>
  <c r="S1718" i="121"/>
  <c r="R1711" i="121"/>
  <c r="S1710" i="121"/>
  <c r="R1703" i="121"/>
  <c r="S1702" i="121"/>
  <c r="R1695" i="121"/>
  <c r="S1694" i="121"/>
  <c r="N1691" i="121"/>
  <c r="O1690" i="121"/>
  <c r="P1689" i="121"/>
  <c r="Q1688" i="121"/>
  <c r="R1687" i="121"/>
  <c r="S1686" i="121"/>
  <c r="N1683" i="121"/>
  <c r="O1682" i="121"/>
  <c r="P1681" i="121"/>
  <c r="Q1680" i="121"/>
  <c r="R1679" i="121"/>
  <c r="S1678" i="121"/>
  <c r="N1675" i="121"/>
  <c r="O1674" i="121"/>
  <c r="P1673" i="121"/>
  <c r="Q1672" i="121"/>
  <c r="R1671" i="121"/>
  <c r="S1670" i="121"/>
  <c r="N1667" i="121"/>
  <c r="O1666" i="121"/>
  <c r="P1665" i="121"/>
  <c r="Q1664" i="121"/>
  <c r="R1663" i="121"/>
  <c r="S1662" i="121"/>
  <c r="N1659" i="121"/>
  <c r="O1658" i="121"/>
  <c r="P1657" i="121"/>
  <c r="Q1656" i="121"/>
  <c r="R1655" i="121"/>
  <c r="S1654" i="121"/>
  <c r="N1651" i="121"/>
  <c r="O1650" i="121"/>
  <c r="P1649" i="121"/>
  <c r="Q1648" i="121"/>
  <c r="R1647" i="121"/>
  <c r="S1646" i="121"/>
  <c r="N1643" i="121"/>
  <c r="O1642" i="121"/>
  <c r="P1641" i="121"/>
  <c r="Q1640" i="121"/>
  <c r="R1639" i="121"/>
  <c r="S1638" i="121"/>
  <c r="N1635" i="121"/>
  <c r="O1634" i="121"/>
  <c r="P1633" i="121"/>
  <c r="Q1632" i="121"/>
  <c r="R1631" i="121"/>
  <c r="S1630" i="121"/>
  <c r="L1629" i="121"/>
  <c r="N1627" i="121"/>
  <c r="O1626" i="121"/>
  <c r="P1625" i="121"/>
  <c r="Q1624" i="121"/>
  <c r="R1623" i="121"/>
  <c r="S1622" i="121"/>
  <c r="L1621" i="121"/>
  <c r="N1619" i="121"/>
  <c r="O1618" i="121"/>
  <c r="P1617" i="121"/>
  <c r="Q1616" i="121"/>
  <c r="R1614" i="121"/>
  <c r="O1610" i="121"/>
  <c r="Q1610" i="121"/>
  <c r="Q1607" i="121"/>
  <c r="L1605" i="121"/>
  <c r="L1604" i="121"/>
  <c r="M1604" i="121"/>
  <c r="O1604" i="121"/>
  <c r="P1600" i="121"/>
  <c r="O1593" i="121"/>
  <c r="M1591" i="121"/>
  <c r="L1584" i="121"/>
  <c r="Q1584" i="121"/>
  <c r="S1584" i="121"/>
  <c r="R1582" i="121"/>
  <c r="O1578" i="121"/>
  <c r="Q1578" i="121"/>
  <c r="Q1575" i="121"/>
  <c r="L1573" i="121"/>
  <c r="N1573" i="121"/>
  <c r="P1570" i="121"/>
  <c r="O1562" i="121"/>
  <c r="Q1562" i="121"/>
  <c r="R1562" i="121"/>
  <c r="O1551" i="121"/>
  <c r="Q1548" i="121"/>
  <c r="L1548" i="121"/>
  <c r="Q1544" i="121"/>
  <c r="N1543" i="121"/>
  <c r="Q1543" i="121"/>
  <c r="M1537" i="121"/>
  <c r="P1537" i="121"/>
  <c r="M1532" i="121"/>
  <c r="O1530" i="121"/>
  <c r="Q1530" i="121"/>
  <c r="R1530" i="121"/>
  <c r="S1530" i="121"/>
  <c r="N1530" i="121"/>
  <c r="R1527" i="121"/>
  <c r="M1525" i="121"/>
  <c r="O1520" i="121"/>
  <c r="L1520" i="121"/>
  <c r="S1519" i="121"/>
  <c r="N1519" i="121"/>
  <c r="Q1519" i="121"/>
  <c r="Q1513" i="121"/>
  <c r="L1513" i="121"/>
  <c r="O1513" i="121"/>
  <c r="L1509" i="121"/>
  <c r="N1499" i="121"/>
  <c r="O1499" i="121"/>
  <c r="P1499" i="121"/>
  <c r="Q1499" i="121"/>
  <c r="R1499" i="121"/>
  <c r="M1499" i="121"/>
  <c r="R1495" i="121"/>
  <c r="L1488" i="121"/>
  <c r="S1487" i="121"/>
  <c r="N1487" i="121"/>
  <c r="Q1487" i="121"/>
  <c r="Q1481" i="121"/>
  <c r="L1481" i="121"/>
  <c r="O1481" i="121"/>
  <c r="L1477" i="121"/>
  <c r="N1467" i="121"/>
  <c r="O1467" i="121"/>
  <c r="P1467" i="121"/>
  <c r="Q1467" i="121"/>
  <c r="R1467" i="121"/>
  <c r="S1467" i="121"/>
  <c r="M1467" i="121"/>
  <c r="M1452" i="121"/>
  <c r="R1445" i="121"/>
  <c r="N1445" i="121"/>
  <c r="P1436" i="121"/>
  <c r="R1424" i="121"/>
  <c r="L1424" i="121"/>
  <c r="N1424" i="121"/>
  <c r="P1424" i="121"/>
  <c r="L1418" i="121"/>
  <c r="O1409" i="121"/>
  <c r="N1404" i="121"/>
  <c r="O1378" i="121"/>
  <c r="R1378" i="121"/>
  <c r="N1342" i="121"/>
  <c r="L1341" i="121"/>
  <c r="O1341" i="121"/>
  <c r="S1341" i="121"/>
  <c r="S1309" i="121"/>
  <c r="L1309" i="121"/>
  <c r="S1302" i="121"/>
  <c r="P1272" i="121"/>
  <c r="L1272" i="121"/>
  <c r="S1272" i="121"/>
  <c r="O1272" i="121"/>
  <c r="M1272" i="121"/>
  <c r="N1217" i="121"/>
  <c r="R1217" i="121"/>
  <c r="N1143" i="121"/>
  <c r="P1143" i="121"/>
  <c r="M1612" i="121"/>
  <c r="O1612" i="121"/>
  <c r="Q1592" i="121"/>
  <c r="S1592" i="121"/>
  <c r="O1586" i="121"/>
  <c r="Q1586" i="121"/>
  <c r="M1580" i="121"/>
  <c r="O1580" i="121"/>
  <c r="R1567" i="121"/>
  <c r="N1563" i="121"/>
  <c r="P1563" i="121"/>
  <c r="Q1563" i="121"/>
  <c r="L1560" i="121"/>
  <c r="L1557" i="121"/>
  <c r="O1557" i="121"/>
  <c r="O1546" i="121"/>
  <c r="Q1546" i="121"/>
  <c r="R1546" i="121"/>
  <c r="S1546" i="121"/>
  <c r="N1546" i="121"/>
  <c r="L1536" i="121"/>
  <c r="S1534" i="121"/>
  <c r="M1534" i="121"/>
  <c r="N1534" i="121"/>
  <c r="O1534" i="121"/>
  <c r="R1534" i="121"/>
  <c r="L1529" i="121"/>
  <c r="O1529" i="121"/>
  <c r="M1517" i="121"/>
  <c r="L1512" i="121"/>
  <c r="S1511" i="121"/>
  <c r="N1511" i="121"/>
  <c r="Q1511" i="121"/>
  <c r="Q1505" i="121"/>
  <c r="L1505" i="121"/>
  <c r="O1505" i="121"/>
  <c r="N1491" i="121"/>
  <c r="O1491" i="121"/>
  <c r="P1491" i="121"/>
  <c r="Q1491" i="121"/>
  <c r="R1491" i="121"/>
  <c r="M1491" i="121"/>
  <c r="M1485" i="121"/>
  <c r="L1480" i="121"/>
  <c r="S1479" i="121"/>
  <c r="N1479" i="121"/>
  <c r="Q1479" i="121"/>
  <c r="O1458" i="121"/>
  <c r="Q1457" i="121"/>
  <c r="R1456" i="121"/>
  <c r="S1455" i="121"/>
  <c r="L1454" i="121"/>
  <c r="M1453" i="121"/>
  <c r="N1452" i="121"/>
  <c r="N1451" i="121"/>
  <c r="O1451" i="121"/>
  <c r="P1451" i="121"/>
  <c r="Q1451" i="121"/>
  <c r="R1451" i="121"/>
  <c r="S1451" i="121"/>
  <c r="M1451" i="121"/>
  <c r="M1433" i="121"/>
  <c r="Q1398" i="121"/>
  <c r="L1398" i="121"/>
  <c r="N1398" i="121"/>
  <c r="R1398" i="121"/>
  <c r="M1395" i="121"/>
  <c r="Q1395" i="121"/>
  <c r="S1368" i="121"/>
  <c r="M1368" i="121"/>
  <c r="N1368" i="121"/>
  <c r="O1368" i="121"/>
  <c r="R1368" i="121"/>
  <c r="P1368" i="121"/>
  <c r="M1329" i="121"/>
  <c r="O1329" i="121"/>
  <c r="P1329" i="121"/>
  <c r="S1329" i="121"/>
  <c r="O1322" i="121"/>
  <c r="R1322" i="121"/>
  <c r="O1316" i="121"/>
  <c r="Q1316" i="121"/>
  <c r="R1316" i="121"/>
  <c r="S1316" i="121"/>
  <c r="N1316" i="121"/>
  <c r="P1316" i="121"/>
  <c r="M1316" i="121"/>
  <c r="S1299" i="121"/>
  <c r="L1299" i="121"/>
  <c r="O1299" i="121"/>
  <c r="M1299" i="121"/>
  <c r="Q1299" i="121"/>
  <c r="O1759" i="121"/>
  <c r="P1758" i="121"/>
  <c r="O1751" i="121"/>
  <c r="P1750" i="121"/>
  <c r="O1743" i="121"/>
  <c r="P1742" i="121"/>
  <c r="O1735" i="121"/>
  <c r="P1734" i="121"/>
  <c r="O1727" i="121"/>
  <c r="P1726" i="121"/>
  <c r="O1719" i="121"/>
  <c r="P1718" i="121"/>
  <c r="Q1717" i="121"/>
  <c r="O1711" i="121"/>
  <c r="P1710" i="121"/>
  <c r="Q1709" i="121"/>
  <c r="O1703" i="121"/>
  <c r="P1702" i="121"/>
  <c r="Q1701" i="121"/>
  <c r="O1695" i="121"/>
  <c r="P1694" i="121"/>
  <c r="Q1693" i="121"/>
  <c r="S1691" i="121"/>
  <c r="L1690" i="121"/>
  <c r="M1689" i="121"/>
  <c r="N1688" i="121"/>
  <c r="O1687" i="121"/>
  <c r="P1686" i="121"/>
  <c r="Q1685" i="121"/>
  <c r="S1683" i="121"/>
  <c r="L1682" i="121"/>
  <c r="M1681" i="121"/>
  <c r="N1680" i="121"/>
  <c r="O1679" i="121"/>
  <c r="P1678" i="121"/>
  <c r="Q1677" i="121"/>
  <c r="S1675" i="121"/>
  <c r="L1674" i="121"/>
  <c r="M1673" i="121"/>
  <c r="N1672" i="121"/>
  <c r="O1671" i="121"/>
  <c r="P1670" i="121"/>
  <c r="Q1669" i="121"/>
  <c r="S1667" i="121"/>
  <c r="L1666" i="121"/>
  <c r="M1665" i="121"/>
  <c r="N1664" i="121"/>
  <c r="O1663" i="121"/>
  <c r="P1662" i="121"/>
  <c r="Q1661" i="121"/>
  <c r="S1659" i="121"/>
  <c r="L1658" i="121"/>
  <c r="M1657" i="121"/>
  <c r="N1656" i="121"/>
  <c r="O1655" i="121"/>
  <c r="P1654" i="121"/>
  <c r="Q1653" i="121"/>
  <c r="S1651" i="121"/>
  <c r="L1650" i="121"/>
  <c r="M1649" i="121"/>
  <c r="N1648" i="121"/>
  <c r="O1647" i="121"/>
  <c r="P1646" i="121"/>
  <c r="Q1645" i="121"/>
  <c r="S1643" i="121"/>
  <c r="L1642" i="121"/>
  <c r="M1641" i="121"/>
  <c r="N1640" i="121"/>
  <c r="O1639" i="121"/>
  <c r="P1638" i="121"/>
  <c r="Q1637" i="121"/>
  <c r="S1635" i="121"/>
  <c r="L1634" i="121"/>
  <c r="M1633" i="121"/>
  <c r="N1632" i="121"/>
  <c r="O1631" i="121"/>
  <c r="P1630" i="121"/>
  <c r="Q1629" i="121"/>
  <c r="S1627" i="121"/>
  <c r="L1626" i="121"/>
  <c r="M1625" i="121"/>
  <c r="N1624" i="121"/>
  <c r="O1623" i="121"/>
  <c r="P1622" i="121"/>
  <c r="Q1621" i="121"/>
  <c r="S1619" i="121"/>
  <c r="L1618" i="121"/>
  <c r="M1617" i="121"/>
  <c r="N1616" i="121"/>
  <c r="O1615" i="121"/>
  <c r="O1614" i="121"/>
  <c r="M1613" i="121"/>
  <c r="N1613" i="121"/>
  <c r="Q1609" i="121"/>
  <c r="O1608" i="121"/>
  <c r="N1607" i="121"/>
  <c r="R1607" i="121"/>
  <c r="L1607" i="121"/>
  <c r="S1606" i="121"/>
  <c r="M1606" i="121"/>
  <c r="P1602" i="121"/>
  <c r="N1601" i="121"/>
  <c r="O1595" i="121"/>
  <c r="L1593" i="121"/>
  <c r="P1593" i="121"/>
  <c r="R1593" i="121"/>
  <c r="Q1590" i="121"/>
  <c r="N1588" i="121"/>
  <c r="L1587" i="121"/>
  <c r="N1587" i="121"/>
  <c r="P1587" i="121"/>
  <c r="R1584" i="121"/>
  <c r="P1583" i="121"/>
  <c r="O1582" i="121"/>
  <c r="M1581" i="121"/>
  <c r="N1581" i="121"/>
  <c r="Q1577" i="121"/>
  <c r="O1576" i="121"/>
  <c r="N1575" i="121"/>
  <c r="R1575" i="121"/>
  <c r="L1575" i="121"/>
  <c r="S1574" i="121"/>
  <c r="M1574" i="121"/>
  <c r="O1571" i="121"/>
  <c r="O1570" i="121"/>
  <c r="Q1570" i="121"/>
  <c r="R1570" i="121"/>
  <c r="P1568" i="121"/>
  <c r="N1564" i="121"/>
  <c r="O1561" i="121"/>
  <c r="M1560" i="121"/>
  <c r="Q1560" i="121"/>
  <c r="M1557" i="121"/>
  <c r="N1557" i="121"/>
  <c r="O1552" i="121"/>
  <c r="S1540" i="121"/>
  <c r="Q1540" i="121"/>
  <c r="L1540" i="121"/>
  <c r="Q1536" i="121"/>
  <c r="N1535" i="121"/>
  <c r="Q1535" i="121"/>
  <c r="M1529" i="121"/>
  <c r="P1529" i="121"/>
  <c r="M1524" i="121"/>
  <c r="O1522" i="121"/>
  <c r="Q1522" i="121"/>
  <c r="R1522" i="121"/>
  <c r="S1522" i="121"/>
  <c r="N1522" i="121"/>
  <c r="N1516" i="121"/>
  <c r="Q1512" i="121"/>
  <c r="M1511" i="121"/>
  <c r="L1510" i="121"/>
  <c r="M1508" i="121"/>
  <c r="M1505" i="121"/>
  <c r="P1505" i="121"/>
  <c r="R1504" i="121"/>
  <c r="M1504" i="121"/>
  <c r="P1504" i="121"/>
  <c r="Q1501" i="121"/>
  <c r="L1500" i="121"/>
  <c r="O1498" i="121"/>
  <c r="P1498" i="121"/>
  <c r="Q1498" i="121"/>
  <c r="R1498" i="121"/>
  <c r="S1498" i="121"/>
  <c r="N1498" i="121"/>
  <c r="S1494" i="121"/>
  <c r="N1484" i="121"/>
  <c r="Q1480" i="121"/>
  <c r="M1479" i="121"/>
  <c r="L1478" i="121"/>
  <c r="M1476" i="121"/>
  <c r="P1457" i="121"/>
  <c r="L1456" i="121"/>
  <c r="M1455" i="121"/>
  <c r="M1450" i="121"/>
  <c r="O1450" i="121"/>
  <c r="Q1449" i="121"/>
  <c r="R1448" i="121"/>
  <c r="S1447" i="121"/>
  <c r="L1446" i="121"/>
  <c r="M1445" i="121"/>
  <c r="N1444" i="121"/>
  <c r="N1443" i="121"/>
  <c r="O1443" i="121"/>
  <c r="P1443" i="121"/>
  <c r="Q1443" i="121"/>
  <c r="R1443" i="121"/>
  <c r="S1443" i="121"/>
  <c r="M1443" i="121"/>
  <c r="O1433" i="121"/>
  <c r="L1421" i="121"/>
  <c r="R1418" i="121"/>
  <c r="S1417" i="121"/>
  <c r="S1416" i="121"/>
  <c r="M1416" i="121"/>
  <c r="P1416" i="121"/>
  <c r="N1416" i="121"/>
  <c r="P1356" i="121"/>
  <c r="L1351" i="121"/>
  <c r="N1351" i="121"/>
  <c r="O1351" i="121"/>
  <c r="P1351" i="121"/>
  <c r="S1351" i="121"/>
  <c r="M1351" i="121"/>
  <c r="R1351" i="121"/>
  <c r="M1319" i="121"/>
  <c r="Q1319" i="121"/>
  <c r="R1319" i="121"/>
  <c r="N1299" i="121"/>
  <c r="S1277" i="121"/>
  <c r="L1277" i="121"/>
  <c r="R1093" i="121"/>
  <c r="N1093" i="121"/>
  <c r="P1093" i="121"/>
  <c r="S1802" i="121"/>
  <c r="P1797" i="121"/>
  <c r="S1794" i="121"/>
  <c r="P1789" i="121"/>
  <c r="S1786" i="121"/>
  <c r="P1781" i="121"/>
  <c r="S1778" i="121"/>
  <c r="P1773" i="121"/>
  <c r="S1770" i="121"/>
  <c r="P1765" i="121"/>
  <c r="S1762" i="121"/>
  <c r="N1759" i="121"/>
  <c r="O1758" i="121"/>
  <c r="P1757" i="121"/>
  <c r="S1754" i="121"/>
  <c r="N1751" i="121"/>
  <c r="O1750" i="121"/>
  <c r="P1749" i="121"/>
  <c r="S1746" i="121"/>
  <c r="N1743" i="121"/>
  <c r="O1742" i="121"/>
  <c r="P1741" i="121"/>
  <c r="S1738" i="121"/>
  <c r="N1735" i="121"/>
  <c r="O1734" i="121"/>
  <c r="P1733" i="121"/>
  <c r="S1730" i="121"/>
  <c r="N1727" i="121"/>
  <c r="O1726" i="121"/>
  <c r="P1725" i="121"/>
  <c r="S1722" i="121"/>
  <c r="N1719" i="121"/>
  <c r="O1718" i="121"/>
  <c r="P1717" i="121"/>
  <c r="S1714" i="121"/>
  <c r="N1711" i="121"/>
  <c r="O1710" i="121"/>
  <c r="P1709" i="121"/>
  <c r="S1706" i="121"/>
  <c r="N1703" i="121"/>
  <c r="O1702" i="121"/>
  <c r="P1701" i="121"/>
  <c r="S1698" i="121"/>
  <c r="N1695" i="121"/>
  <c r="O1694" i="121"/>
  <c r="P1693" i="121"/>
  <c r="R1691" i="121"/>
  <c r="S1690" i="121"/>
  <c r="N1687" i="121"/>
  <c r="O1686" i="121"/>
  <c r="P1685" i="121"/>
  <c r="R1683" i="121"/>
  <c r="S1682" i="121"/>
  <c r="N1679" i="121"/>
  <c r="O1678" i="121"/>
  <c r="P1677" i="121"/>
  <c r="R1675" i="121"/>
  <c r="S1674" i="121"/>
  <c r="N1671" i="121"/>
  <c r="O1670" i="121"/>
  <c r="P1669" i="121"/>
  <c r="R1667" i="121"/>
  <c r="S1666" i="121"/>
  <c r="L1665" i="121"/>
  <c r="M1664" i="121"/>
  <c r="N1663" i="121"/>
  <c r="O1662" i="121"/>
  <c r="P1661" i="121"/>
  <c r="R1659" i="121"/>
  <c r="S1658" i="121"/>
  <c r="L1657" i="121"/>
  <c r="M1656" i="121"/>
  <c r="N1655" i="121"/>
  <c r="O1654" i="121"/>
  <c r="P1653" i="121"/>
  <c r="R1651" i="121"/>
  <c r="S1650" i="121"/>
  <c r="L1649" i="121"/>
  <c r="M1648" i="121"/>
  <c r="N1647" i="121"/>
  <c r="O1646" i="121"/>
  <c r="P1645" i="121"/>
  <c r="R1643" i="121"/>
  <c r="S1642" i="121"/>
  <c r="L1641" i="121"/>
  <c r="M1640" i="121"/>
  <c r="N1639" i="121"/>
  <c r="O1638" i="121"/>
  <c r="P1637" i="121"/>
  <c r="R1635" i="121"/>
  <c r="S1634" i="121"/>
  <c r="L1633" i="121"/>
  <c r="M1632" i="121"/>
  <c r="N1631" i="121"/>
  <c r="O1630" i="121"/>
  <c r="R1627" i="121"/>
  <c r="S1626" i="121"/>
  <c r="L1625" i="121"/>
  <c r="M1624" i="121"/>
  <c r="N1623" i="121"/>
  <c r="O1622" i="121"/>
  <c r="R1619" i="121"/>
  <c r="S1618" i="121"/>
  <c r="L1617" i="121"/>
  <c r="M1616" i="121"/>
  <c r="L1615" i="121"/>
  <c r="R1610" i="121"/>
  <c r="O1609" i="121"/>
  <c r="N1608" i="121"/>
  <c r="S1605" i="121"/>
  <c r="R1604" i="121"/>
  <c r="Q1603" i="121"/>
  <c r="N1602" i="121"/>
  <c r="Q1600" i="121"/>
  <c r="S1600" i="121"/>
  <c r="Q1597" i="121"/>
  <c r="P1596" i="121"/>
  <c r="O1594" i="121"/>
  <c r="Q1594" i="121"/>
  <c r="Q1591" i="121"/>
  <c r="P1590" i="121"/>
  <c r="L1589" i="121"/>
  <c r="M1588" i="121"/>
  <c r="O1588" i="121"/>
  <c r="O1583" i="121"/>
  <c r="R1578" i="121"/>
  <c r="O1577" i="121"/>
  <c r="N1576" i="121"/>
  <c r="S1573" i="121"/>
  <c r="O1568" i="121"/>
  <c r="M1564" i="121"/>
  <c r="O1564" i="121"/>
  <c r="P1564" i="121"/>
  <c r="N1561" i="121"/>
  <c r="P1558" i="121"/>
  <c r="O1554" i="121"/>
  <c r="Q1554" i="121"/>
  <c r="R1554" i="121"/>
  <c r="N1554" i="121"/>
  <c r="L1552" i="121"/>
  <c r="S1550" i="121"/>
  <c r="M1550" i="121"/>
  <c r="N1550" i="121"/>
  <c r="O1550" i="121"/>
  <c r="R1550" i="121"/>
  <c r="L1545" i="121"/>
  <c r="O1545" i="121"/>
  <c r="S1535" i="121"/>
  <c r="M1535" i="121"/>
  <c r="L1533" i="121"/>
  <c r="N1533" i="121"/>
  <c r="O1533" i="121"/>
  <c r="P1533" i="121"/>
  <c r="S1533" i="121"/>
  <c r="N1531" i="121"/>
  <c r="P1531" i="121"/>
  <c r="Q1531" i="121"/>
  <c r="R1531" i="121"/>
  <c r="M1531" i="121"/>
  <c r="M1528" i="121"/>
  <c r="P1528" i="121"/>
  <c r="N1515" i="121"/>
  <c r="O1515" i="121"/>
  <c r="P1515" i="121"/>
  <c r="Q1515" i="121"/>
  <c r="R1515" i="121"/>
  <c r="M1515" i="121"/>
  <c r="R1511" i="121"/>
  <c r="L1504" i="121"/>
  <c r="S1503" i="121"/>
  <c r="N1503" i="121"/>
  <c r="Q1503" i="121"/>
  <c r="Q1497" i="121"/>
  <c r="L1497" i="121"/>
  <c r="O1497" i="121"/>
  <c r="N1483" i="121"/>
  <c r="O1483" i="121"/>
  <c r="P1483" i="121"/>
  <c r="Q1483" i="121"/>
  <c r="R1483" i="121"/>
  <c r="M1483" i="121"/>
  <c r="R1479" i="121"/>
  <c r="Q1456" i="121"/>
  <c r="R1455" i="121"/>
  <c r="N1449" i="121"/>
  <c r="P1449" i="121"/>
  <c r="L1448" i="121"/>
  <c r="M1447" i="121"/>
  <c r="N1433" i="121"/>
  <c r="N1429" i="121"/>
  <c r="P1429" i="121"/>
  <c r="Q1429" i="121"/>
  <c r="M1429" i="121"/>
  <c r="Q1403" i="121"/>
  <c r="S1398" i="121"/>
  <c r="S1373" i="121"/>
  <c r="L1373" i="121"/>
  <c r="P1361" i="121"/>
  <c r="L1348" i="121"/>
  <c r="L1336" i="121"/>
  <c r="P1336" i="121"/>
  <c r="Q1336" i="121"/>
  <c r="N1194" i="121"/>
  <c r="O1194" i="121"/>
  <c r="R1194" i="121"/>
  <c r="P1194" i="121"/>
  <c r="Q1194" i="121"/>
  <c r="M1194" i="121"/>
  <c r="M1162" i="121"/>
  <c r="P1162" i="121"/>
  <c r="Q1162" i="121"/>
  <c r="S1162" i="121"/>
  <c r="P1109" i="121"/>
  <c r="R1109" i="121"/>
  <c r="S1817" i="121"/>
  <c r="L1816" i="121"/>
  <c r="S1809" i="121"/>
  <c r="L1808" i="121"/>
  <c r="R1802" i="121"/>
  <c r="S1801" i="121"/>
  <c r="L1800" i="121"/>
  <c r="O1797" i="121"/>
  <c r="R1794" i="121"/>
  <c r="S1793" i="121"/>
  <c r="L1792" i="121"/>
  <c r="O1789" i="121"/>
  <c r="R1786" i="121"/>
  <c r="S1785" i="121"/>
  <c r="L1784" i="121"/>
  <c r="O1781" i="121"/>
  <c r="R1778" i="121"/>
  <c r="S1777" i="121"/>
  <c r="L1776" i="121"/>
  <c r="O1773" i="121"/>
  <c r="R1770" i="121"/>
  <c r="S1769" i="121"/>
  <c r="L1768" i="121"/>
  <c r="O1765" i="121"/>
  <c r="R1762" i="121"/>
  <c r="S1761" i="121"/>
  <c r="L1760" i="121"/>
  <c r="M1759" i="121"/>
  <c r="N1758" i="121"/>
  <c r="O1757" i="121"/>
  <c r="R1754" i="121"/>
  <c r="S1753" i="121"/>
  <c r="L1752" i="121"/>
  <c r="M1751" i="121"/>
  <c r="N1750" i="121"/>
  <c r="O1749" i="121"/>
  <c r="R1746" i="121"/>
  <c r="S1745" i="121"/>
  <c r="L1744" i="121"/>
  <c r="M1743" i="121"/>
  <c r="N1742" i="121"/>
  <c r="O1741" i="121"/>
  <c r="R1738" i="121"/>
  <c r="S1737" i="121"/>
  <c r="L1736" i="121"/>
  <c r="M1735" i="121"/>
  <c r="N1734" i="121"/>
  <c r="O1733" i="121"/>
  <c r="R1730" i="121"/>
  <c r="S1729" i="121"/>
  <c r="L1728" i="121"/>
  <c r="M1727" i="121"/>
  <c r="N1726" i="121"/>
  <c r="O1725" i="121"/>
  <c r="R1722" i="121"/>
  <c r="S1721" i="121"/>
  <c r="L1720" i="121"/>
  <c r="M1719" i="121"/>
  <c r="O1717" i="121"/>
  <c r="R1714" i="121"/>
  <c r="S1713" i="121"/>
  <c r="L1712" i="121"/>
  <c r="M1711" i="121"/>
  <c r="O1709" i="121"/>
  <c r="R1706" i="121"/>
  <c r="S1705" i="121"/>
  <c r="L1704" i="121"/>
  <c r="M1703" i="121"/>
  <c r="N1702" i="121"/>
  <c r="O1701" i="121"/>
  <c r="R1698" i="121"/>
  <c r="S1697" i="121"/>
  <c r="L1696" i="121"/>
  <c r="M1695" i="121"/>
  <c r="N1694" i="121"/>
  <c r="O1693" i="121"/>
  <c r="Q1691" i="121"/>
  <c r="R1690" i="121"/>
  <c r="S1689" i="121"/>
  <c r="L1688" i="121"/>
  <c r="M1687" i="121"/>
  <c r="N1686" i="121"/>
  <c r="O1685" i="121"/>
  <c r="Q1683" i="121"/>
  <c r="R1682" i="121"/>
  <c r="S1681" i="121"/>
  <c r="L1680" i="121"/>
  <c r="M1679" i="121"/>
  <c r="N1678" i="121"/>
  <c r="O1677" i="121"/>
  <c r="Q1675" i="121"/>
  <c r="R1674" i="121"/>
  <c r="S1673" i="121"/>
  <c r="L1672" i="121"/>
  <c r="M1671" i="121"/>
  <c r="N1670" i="121"/>
  <c r="O1669" i="121"/>
  <c r="Q1667" i="121"/>
  <c r="R1666" i="121"/>
  <c r="S1665" i="121"/>
  <c r="L1664" i="121"/>
  <c r="M1663" i="121"/>
  <c r="N1662" i="121"/>
  <c r="O1661" i="121"/>
  <c r="Q1659" i="121"/>
  <c r="R1658" i="121"/>
  <c r="S1657" i="121"/>
  <c r="L1656" i="121"/>
  <c r="M1655" i="121"/>
  <c r="O1653" i="121"/>
  <c r="Q1651" i="121"/>
  <c r="R1650" i="121"/>
  <c r="S1649" i="121"/>
  <c r="L1648" i="121"/>
  <c r="M1647" i="121"/>
  <c r="N1646" i="121"/>
  <c r="O1645" i="121"/>
  <c r="Q1643" i="121"/>
  <c r="R1642" i="121"/>
  <c r="S1641" i="121"/>
  <c r="L1640" i="121"/>
  <c r="M1639" i="121"/>
  <c r="N1638" i="121"/>
  <c r="O1637" i="121"/>
  <c r="Q1635" i="121"/>
  <c r="R1634" i="121"/>
  <c r="S1633" i="121"/>
  <c r="L1632" i="121"/>
  <c r="M1631" i="121"/>
  <c r="N1630" i="121"/>
  <c r="O1629" i="121"/>
  <c r="Q1627" i="121"/>
  <c r="R1626" i="121"/>
  <c r="S1625" i="121"/>
  <c r="L1624" i="121"/>
  <c r="M1623" i="121"/>
  <c r="N1622" i="121"/>
  <c r="O1621" i="121"/>
  <c r="Q1619" i="121"/>
  <c r="R1618" i="121"/>
  <c r="S1617" i="121"/>
  <c r="L1616" i="121"/>
  <c r="M1615" i="121"/>
  <c r="M1614" i="121"/>
  <c r="N1609" i="121"/>
  <c r="P1601" i="121"/>
  <c r="R1601" i="121"/>
  <c r="N1595" i="121"/>
  <c r="P1595" i="121"/>
  <c r="O1590" i="121"/>
  <c r="M1589" i="121"/>
  <c r="N1589" i="121"/>
  <c r="O1584" i="121"/>
  <c r="R1583" i="121"/>
  <c r="L1583" i="121"/>
  <c r="S1582" i="121"/>
  <c r="M1582" i="121"/>
  <c r="Q1572" i="121"/>
  <c r="N1571" i="121"/>
  <c r="P1571" i="121"/>
  <c r="Q1571" i="121"/>
  <c r="L1568" i="121"/>
  <c r="P1565" i="121"/>
  <c r="L1565" i="121"/>
  <c r="N1565" i="121"/>
  <c r="O1565" i="121"/>
  <c r="Q1552" i="121"/>
  <c r="N1551" i="121"/>
  <c r="Q1551" i="121"/>
  <c r="M1545" i="121"/>
  <c r="P1545" i="121"/>
  <c r="Q1542" i="121"/>
  <c r="N1540" i="121"/>
  <c r="M1540" i="121"/>
  <c r="O1538" i="121"/>
  <c r="Q1538" i="121"/>
  <c r="R1538" i="121"/>
  <c r="S1538" i="121"/>
  <c r="N1538" i="121"/>
  <c r="P1535" i="121"/>
  <c r="R1535" i="121"/>
  <c r="M1533" i="121"/>
  <c r="L1528" i="121"/>
  <c r="S1526" i="121"/>
  <c r="M1526" i="121"/>
  <c r="N1526" i="121"/>
  <c r="O1526" i="121"/>
  <c r="R1526" i="121"/>
  <c r="L1521" i="121"/>
  <c r="O1521" i="121"/>
  <c r="S1518" i="121"/>
  <c r="O1511" i="121"/>
  <c r="N1508" i="121"/>
  <c r="N1504" i="121"/>
  <c r="Q1504" i="121"/>
  <c r="M1503" i="121"/>
  <c r="L1502" i="121"/>
  <c r="M1500" i="121"/>
  <c r="M1497" i="121"/>
  <c r="P1497" i="121"/>
  <c r="R1496" i="121"/>
  <c r="M1496" i="121"/>
  <c r="P1496" i="121"/>
  <c r="Q1493" i="121"/>
  <c r="L1492" i="121"/>
  <c r="O1490" i="121"/>
  <c r="P1490" i="121"/>
  <c r="Q1490" i="121"/>
  <c r="R1490" i="121"/>
  <c r="S1490" i="121"/>
  <c r="N1490" i="121"/>
  <c r="S1486" i="121"/>
  <c r="O1479" i="121"/>
  <c r="N1476" i="121"/>
  <c r="R1469" i="121"/>
  <c r="Q1462" i="121"/>
  <c r="S1462" i="121"/>
  <c r="L1461" i="121"/>
  <c r="L1460" i="121"/>
  <c r="O1448" i="121"/>
  <c r="Q1448" i="121"/>
  <c r="R1447" i="121"/>
  <c r="N1441" i="121"/>
  <c r="P1441" i="121"/>
  <c r="L1440" i="121"/>
  <c r="M1439" i="121"/>
  <c r="S1436" i="121"/>
  <c r="P1435" i="121"/>
  <c r="R1435" i="121"/>
  <c r="N1435" i="121"/>
  <c r="O1435" i="121"/>
  <c r="M1435" i="121"/>
  <c r="L1432" i="121"/>
  <c r="S1429" i="121"/>
  <c r="Q1424" i="121"/>
  <c r="P1422" i="121"/>
  <c r="R1416" i="121"/>
  <c r="R1415" i="121"/>
  <c r="S1415" i="121"/>
  <c r="N1395" i="121"/>
  <c r="N1393" i="121"/>
  <c r="Q1393" i="121"/>
  <c r="O1393" i="121"/>
  <c r="P1393" i="121"/>
  <c r="S1393" i="121"/>
  <c r="O1386" i="121"/>
  <c r="R1386" i="121"/>
  <c r="R1383" i="121"/>
  <c r="O1380" i="121"/>
  <c r="Q1380" i="121"/>
  <c r="R1380" i="121"/>
  <c r="S1380" i="121"/>
  <c r="N1380" i="121"/>
  <c r="P1380" i="121"/>
  <c r="M1380" i="121"/>
  <c r="Q1368" i="121"/>
  <c r="N1366" i="121"/>
  <c r="R1366" i="121"/>
  <c r="N1349" i="121"/>
  <c r="P1349" i="121"/>
  <c r="Q1349" i="121"/>
  <c r="R1349" i="121"/>
  <c r="M1349" i="121"/>
  <c r="L1346" i="121"/>
  <c r="M1346" i="121"/>
  <c r="P1346" i="121"/>
  <c r="N1346" i="121"/>
  <c r="O1346" i="121"/>
  <c r="O1314" i="121"/>
  <c r="R1314" i="121"/>
  <c r="N1205" i="121"/>
  <c r="P1205" i="121"/>
  <c r="Q1167" i="121"/>
  <c r="R1167" i="121"/>
  <c r="M1167" i="121"/>
  <c r="P1167" i="121"/>
  <c r="N1167" i="121"/>
  <c r="L1127" i="121"/>
  <c r="N1127" i="121"/>
  <c r="P1127" i="121"/>
  <c r="R1124" i="121"/>
  <c r="N1124" i="121"/>
  <c r="O1124" i="121"/>
  <c r="Q1124" i="121"/>
  <c r="S1124" i="121"/>
  <c r="P1691" i="121"/>
  <c r="P1683" i="121"/>
  <c r="P1675" i="121"/>
  <c r="P1667" i="121"/>
  <c r="P1659" i="121"/>
  <c r="P1651" i="121"/>
  <c r="P1643" i="121"/>
  <c r="P1635" i="121"/>
  <c r="P1627" i="121"/>
  <c r="P1619" i="121"/>
  <c r="S1613" i="121"/>
  <c r="R1612" i="121"/>
  <c r="Q1608" i="121"/>
  <c r="S1608" i="121"/>
  <c r="O1602" i="121"/>
  <c r="Q1602" i="121"/>
  <c r="L1597" i="121"/>
  <c r="N1597" i="121"/>
  <c r="M1596" i="121"/>
  <c r="O1596" i="121"/>
  <c r="P1592" i="121"/>
  <c r="R1586" i="121"/>
  <c r="S1581" i="121"/>
  <c r="R1580" i="121"/>
  <c r="Q1576" i="121"/>
  <c r="S1576" i="121"/>
  <c r="N1572" i="121"/>
  <c r="Q1568" i="121"/>
  <c r="S1563" i="121"/>
  <c r="P1561" i="121"/>
  <c r="R1561" i="121"/>
  <c r="S1561" i="121"/>
  <c r="M1559" i="121"/>
  <c r="S1558" i="121"/>
  <c r="M1558" i="121"/>
  <c r="N1558" i="121"/>
  <c r="M1551" i="121"/>
  <c r="L1549" i="121"/>
  <c r="O1549" i="121"/>
  <c r="P1549" i="121"/>
  <c r="S1549" i="121"/>
  <c r="N1547" i="121"/>
  <c r="P1547" i="121"/>
  <c r="Q1547" i="121"/>
  <c r="R1547" i="121"/>
  <c r="M1547" i="121"/>
  <c r="M1544" i="121"/>
  <c r="P1544" i="121"/>
  <c r="Q1532" i="121"/>
  <c r="L1532" i="121"/>
  <c r="N1527" i="121"/>
  <c r="Q1527" i="121"/>
  <c r="P1521" i="121"/>
  <c r="L1517" i="121"/>
  <c r="N1507" i="121"/>
  <c r="O1507" i="121"/>
  <c r="P1507" i="121"/>
  <c r="Q1507" i="121"/>
  <c r="R1507" i="121"/>
  <c r="M1507" i="121"/>
  <c r="S1495" i="121"/>
  <c r="N1495" i="121"/>
  <c r="Q1495" i="121"/>
  <c r="Q1489" i="121"/>
  <c r="L1489" i="121"/>
  <c r="O1489" i="121"/>
  <c r="L1485" i="121"/>
  <c r="N1475" i="121"/>
  <c r="O1475" i="121"/>
  <c r="P1475" i="121"/>
  <c r="Q1475" i="121"/>
  <c r="R1475" i="121"/>
  <c r="M1475" i="121"/>
  <c r="S1454" i="121"/>
  <c r="L1453" i="121"/>
  <c r="L1452" i="121"/>
  <c r="P1447" i="121"/>
  <c r="R1421" i="121"/>
  <c r="S1421" i="121"/>
  <c r="P1417" i="121"/>
  <c r="Q1409" i="121"/>
  <c r="S1409" i="121"/>
  <c r="R1408" i="121"/>
  <c r="M1383" i="121"/>
  <c r="Q1383" i="121"/>
  <c r="S1305" i="121"/>
  <c r="S1304" i="121"/>
  <c r="M1304" i="121"/>
  <c r="N1304" i="121"/>
  <c r="O1304" i="121"/>
  <c r="R1304" i="121"/>
  <c r="P1304" i="121"/>
  <c r="L1242" i="121"/>
  <c r="M1242" i="121"/>
  <c r="P1232" i="121"/>
  <c r="Q1232" i="121"/>
  <c r="L1232" i="121"/>
  <c r="M1232" i="121"/>
  <c r="R1232" i="121"/>
  <c r="N1232" i="121"/>
  <c r="M1610" i="121"/>
  <c r="P1609" i="121"/>
  <c r="R1609" i="121"/>
  <c r="S1607" i="121"/>
  <c r="P1605" i="121"/>
  <c r="N1603" i="121"/>
  <c r="P1603" i="121"/>
  <c r="M1597" i="121"/>
  <c r="S1594" i="121"/>
  <c r="O1592" i="121"/>
  <c r="R1591" i="121"/>
  <c r="L1591" i="121"/>
  <c r="S1590" i="121"/>
  <c r="M1590" i="121"/>
  <c r="S1588" i="121"/>
  <c r="R1587" i="121"/>
  <c r="M1584" i="121"/>
  <c r="R1581" i="121"/>
  <c r="Q1580" i="121"/>
  <c r="M1578" i="121"/>
  <c r="P1577" i="121"/>
  <c r="R1577" i="121"/>
  <c r="S1575" i="121"/>
  <c r="P1573" i="121"/>
  <c r="M1572" i="121"/>
  <c r="O1572" i="121"/>
  <c r="P1572" i="121"/>
  <c r="M1562" i="121"/>
  <c r="R1560" i="121"/>
  <c r="O1559" i="121"/>
  <c r="R1559" i="121"/>
  <c r="N1555" i="121"/>
  <c r="P1555" i="121"/>
  <c r="Q1555" i="121"/>
  <c r="R1551" i="121"/>
  <c r="M1549" i="121"/>
  <c r="N1549" i="121"/>
  <c r="O1544" i="121"/>
  <c r="L1544" i="121"/>
  <c r="S1542" i="121"/>
  <c r="M1542" i="121"/>
  <c r="N1542" i="121"/>
  <c r="O1542" i="121"/>
  <c r="R1542" i="121"/>
  <c r="L1537" i="121"/>
  <c r="O1537" i="121"/>
  <c r="M1530" i="121"/>
  <c r="M1527" i="121"/>
  <c r="L1525" i="121"/>
  <c r="N1525" i="121"/>
  <c r="O1525" i="121"/>
  <c r="P1525" i="121"/>
  <c r="S1525" i="121"/>
  <c r="N1523" i="121"/>
  <c r="P1523" i="121"/>
  <c r="Q1523" i="121"/>
  <c r="R1523" i="121"/>
  <c r="M1523" i="121"/>
  <c r="M1520" i="121"/>
  <c r="P1520" i="121"/>
  <c r="Q1517" i="121"/>
  <c r="Q1516" i="121"/>
  <c r="O1514" i="121"/>
  <c r="P1514" i="121"/>
  <c r="Q1514" i="121"/>
  <c r="R1514" i="121"/>
  <c r="S1514" i="121"/>
  <c r="N1514" i="121"/>
  <c r="P1510" i="121"/>
  <c r="S1510" i="121"/>
  <c r="O1503" i="121"/>
  <c r="N1500" i="121"/>
  <c r="Q1496" i="121"/>
  <c r="M1495" i="121"/>
  <c r="L1494" i="121"/>
  <c r="M1492" i="121"/>
  <c r="M1489" i="121"/>
  <c r="P1489" i="121"/>
  <c r="R1488" i="121"/>
  <c r="M1488" i="121"/>
  <c r="P1488" i="121"/>
  <c r="Q1485" i="121"/>
  <c r="L1484" i="121"/>
  <c r="O1482" i="121"/>
  <c r="P1482" i="121"/>
  <c r="Q1482" i="121"/>
  <c r="R1482" i="121"/>
  <c r="S1482" i="121"/>
  <c r="N1482" i="121"/>
  <c r="P1478" i="121"/>
  <c r="S1478" i="121"/>
  <c r="S1460" i="121"/>
  <c r="M1460" i="121"/>
  <c r="N1453" i="121"/>
  <c r="Q1446" i="121"/>
  <c r="S1446" i="121"/>
  <c r="L1445" i="121"/>
  <c r="L1444" i="121"/>
  <c r="P1439" i="121"/>
  <c r="Q1432" i="121"/>
  <c r="N1425" i="121"/>
  <c r="M1421" i="121"/>
  <c r="M1418" i="121"/>
  <c r="P1415" i="121"/>
  <c r="Q1414" i="121"/>
  <c r="R1414" i="121"/>
  <c r="N1409" i="121"/>
  <c r="L1404" i="121"/>
  <c r="L1400" i="121"/>
  <c r="P1400" i="121"/>
  <c r="L1363" i="121"/>
  <c r="O1363" i="121"/>
  <c r="M1363" i="121"/>
  <c r="Q1363" i="121"/>
  <c r="M1356" i="121"/>
  <c r="R1346" i="121"/>
  <c r="P1334" i="121"/>
  <c r="L1334" i="121"/>
  <c r="N1334" i="121"/>
  <c r="R1334" i="121"/>
  <c r="M1331" i="121"/>
  <c r="Q1331" i="121"/>
  <c r="P1297" i="121"/>
  <c r="O1284" i="121"/>
  <c r="P1284" i="121"/>
  <c r="Q1284" i="121"/>
  <c r="R1284" i="121"/>
  <c r="S1284" i="121"/>
  <c r="N1284" i="121"/>
  <c r="M1284" i="121"/>
  <c r="P1242" i="121"/>
  <c r="O1232" i="121"/>
  <c r="O1172" i="121"/>
  <c r="Q1172" i="121"/>
  <c r="R1172" i="121"/>
  <c r="P1552" i="121"/>
  <c r="R1518" i="121"/>
  <c r="S1517" i="121"/>
  <c r="L1516" i="121"/>
  <c r="R1510" i="121"/>
  <c r="S1509" i="121"/>
  <c r="L1508" i="121"/>
  <c r="R1502" i="121"/>
  <c r="S1501" i="121"/>
  <c r="R1494" i="121"/>
  <c r="S1493" i="121"/>
  <c r="R1486" i="121"/>
  <c r="S1485" i="121"/>
  <c r="R1478" i="121"/>
  <c r="S1477" i="121"/>
  <c r="N1474" i="121"/>
  <c r="O1473" i="121"/>
  <c r="P1472" i="121"/>
  <c r="Q1471" i="121"/>
  <c r="R1470" i="121"/>
  <c r="S1469" i="121"/>
  <c r="N1466" i="121"/>
  <c r="O1465" i="121"/>
  <c r="P1464" i="121"/>
  <c r="Q1463" i="121"/>
  <c r="R1462" i="121"/>
  <c r="S1461" i="121"/>
  <c r="N1458" i="121"/>
  <c r="O1457" i="121"/>
  <c r="P1456" i="121"/>
  <c r="Q1455" i="121"/>
  <c r="R1454" i="121"/>
  <c r="S1453" i="121"/>
  <c r="N1450" i="121"/>
  <c r="O1449" i="121"/>
  <c r="P1448" i="121"/>
  <c r="Q1447" i="121"/>
  <c r="R1446" i="121"/>
  <c r="S1445" i="121"/>
  <c r="N1442" i="121"/>
  <c r="O1441" i="121"/>
  <c r="P1440" i="121"/>
  <c r="Q1439" i="121"/>
  <c r="Q1434" i="121"/>
  <c r="S1434" i="121"/>
  <c r="R1432" i="121"/>
  <c r="O1428" i="121"/>
  <c r="Q1428" i="121"/>
  <c r="Q1425" i="121"/>
  <c r="L1423" i="121"/>
  <c r="L1422" i="121"/>
  <c r="M1422" i="121"/>
  <c r="O1422" i="121"/>
  <c r="P1418" i="121"/>
  <c r="O1411" i="121"/>
  <c r="N1410" i="121"/>
  <c r="L1410" i="121"/>
  <c r="P1407" i="121"/>
  <c r="L1407" i="121"/>
  <c r="O1407" i="121"/>
  <c r="P1404" i="121"/>
  <c r="R1401" i="121"/>
  <c r="M1399" i="121"/>
  <c r="N1399" i="121"/>
  <c r="L1394" i="121"/>
  <c r="S1392" i="121"/>
  <c r="M1392" i="121"/>
  <c r="N1392" i="121"/>
  <c r="O1392" i="121"/>
  <c r="R1392" i="121"/>
  <c r="L1387" i="121"/>
  <c r="O1387" i="121"/>
  <c r="R1382" i="121"/>
  <c r="M1377" i="121"/>
  <c r="L1375" i="121"/>
  <c r="N1375" i="121"/>
  <c r="O1375" i="121"/>
  <c r="P1375" i="121"/>
  <c r="S1375" i="121"/>
  <c r="N1373" i="121"/>
  <c r="P1373" i="121"/>
  <c r="Q1373" i="121"/>
  <c r="R1373" i="121"/>
  <c r="M1373" i="121"/>
  <c r="M1370" i="121"/>
  <c r="P1370" i="121"/>
  <c r="Q1358" i="121"/>
  <c r="L1358" i="121"/>
  <c r="Q1354" i="121"/>
  <c r="N1353" i="121"/>
  <c r="Q1353" i="121"/>
  <c r="M1347" i="121"/>
  <c r="P1347" i="121"/>
  <c r="M1342" i="121"/>
  <c r="O1340" i="121"/>
  <c r="Q1340" i="121"/>
  <c r="R1340" i="121"/>
  <c r="S1340" i="121"/>
  <c r="N1340" i="121"/>
  <c r="R1337" i="121"/>
  <c r="M1335" i="121"/>
  <c r="L1328" i="121"/>
  <c r="S1328" i="121"/>
  <c r="M1328" i="121"/>
  <c r="N1328" i="121"/>
  <c r="O1328" i="121"/>
  <c r="R1328" i="121"/>
  <c r="N1323" i="121"/>
  <c r="S1323" i="121"/>
  <c r="L1323" i="121"/>
  <c r="O1323" i="121"/>
  <c r="L1311" i="121"/>
  <c r="N1311" i="121"/>
  <c r="O1311" i="121"/>
  <c r="P1311" i="121"/>
  <c r="S1311" i="121"/>
  <c r="N1309" i="121"/>
  <c r="P1309" i="121"/>
  <c r="Q1309" i="121"/>
  <c r="R1309" i="121"/>
  <c r="M1309" i="121"/>
  <c r="L1306" i="121"/>
  <c r="O1297" i="121"/>
  <c r="Q1291" i="121"/>
  <c r="S1291" i="121"/>
  <c r="L1291" i="121"/>
  <c r="O1291" i="121"/>
  <c r="L1287" i="121"/>
  <c r="N1277" i="121"/>
  <c r="O1277" i="121"/>
  <c r="P1277" i="121"/>
  <c r="Q1277" i="121"/>
  <c r="R1277" i="121"/>
  <c r="M1277" i="121"/>
  <c r="M1274" i="121"/>
  <c r="Q1274" i="121"/>
  <c r="L1270" i="121"/>
  <c r="P1270" i="121"/>
  <c r="R1269" i="121"/>
  <c r="Q1268" i="121"/>
  <c r="R1268" i="121"/>
  <c r="Q1265" i="121"/>
  <c r="L1262" i="121"/>
  <c r="P1262" i="121"/>
  <c r="L1250" i="121"/>
  <c r="P1250" i="121"/>
  <c r="R1249" i="121"/>
  <c r="R1248" i="121"/>
  <c r="S1248" i="121"/>
  <c r="R1244" i="121"/>
  <c r="R1243" i="121"/>
  <c r="S1239" i="121"/>
  <c r="R1235" i="121"/>
  <c r="M1233" i="121"/>
  <c r="O1231" i="121"/>
  <c r="R1229" i="121"/>
  <c r="R1228" i="121"/>
  <c r="S1228" i="121"/>
  <c r="O1220" i="121"/>
  <c r="L1215" i="121"/>
  <c r="N1215" i="121"/>
  <c r="P1215" i="121"/>
  <c r="P1208" i="121"/>
  <c r="Q1208" i="121"/>
  <c r="L1208" i="121"/>
  <c r="S1208" i="121"/>
  <c r="M1208" i="121"/>
  <c r="O1208" i="121"/>
  <c r="L1199" i="121"/>
  <c r="R1177" i="121"/>
  <c r="O1168" i="121"/>
  <c r="P1163" i="121"/>
  <c r="P1158" i="121"/>
  <c r="L1158" i="121"/>
  <c r="M1158" i="121"/>
  <c r="Q1158" i="121"/>
  <c r="M1136" i="121"/>
  <c r="O1136" i="121"/>
  <c r="S1136" i="121"/>
  <c r="O1126" i="121"/>
  <c r="L1121" i="121"/>
  <c r="N1121" i="121"/>
  <c r="R1121" i="121"/>
  <c r="S1120" i="121"/>
  <c r="S1092" i="121"/>
  <c r="O1092" i="121"/>
  <c r="Q1092" i="121"/>
  <c r="N1030" i="121"/>
  <c r="O1030" i="121"/>
  <c r="L1030" i="121"/>
  <c r="M1030" i="121"/>
  <c r="L1025" i="121"/>
  <c r="R1025" i="121"/>
  <c r="O1436" i="121"/>
  <c r="Q1436" i="121"/>
  <c r="M1430" i="121"/>
  <c r="O1430" i="121"/>
  <c r="M1393" i="121"/>
  <c r="L1391" i="121"/>
  <c r="O1391" i="121"/>
  <c r="P1391" i="121"/>
  <c r="S1391" i="121"/>
  <c r="N1389" i="121"/>
  <c r="P1389" i="121"/>
  <c r="Q1389" i="121"/>
  <c r="R1389" i="121"/>
  <c r="M1389" i="121"/>
  <c r="M1386" i="121"/>
  <c r="P1386" i="121"/>
  <c r="N1369" i="121"/>
  <c r="Q1369" i="121"/>
  <c r="P1363" i="121"/>
  <c r="O1356" i="121"/>
  <c r="Q1356" i="121"/>
  <c r="R1356" i="121"/>
  <c r="S1356" i="121"/>
  <c r="N1356" i="121"/>
  <c r="S1344" i="121"/>
  <c r="M1344" i="121"/>
  <c r="N1344" i="121"/>
  <c r="O1344" i="121"/>
  <c r="R1344" i="121"/>
  <c r="S1339" i="121"/>
  <c r="L1339" i="121"/>
  <c r="O1339" i="121"/>
  <c r="L1327" i="121"/>
  <c r="O1327" i="121"/>
  <c r="P1327" i="121"/>
  <c r="S1327" i="121"/>
  <c r="N1325" i="121"/>
  <c r="P1325" i="121"/>
  <c r="Q1325" i="121"/>
  <c r="R1325" i="121"/>
  <c r="M1325" i="121"/>
  <c r="L1322" i="121"/>
  <c r="P1310" i="121"/>
  <c r="L1310" i="121"/>
  <c r="M1305" i="121"/>
  <c r="P1299" i="121"/>
  <c r="S1289" i="121"/>
  <c r="M1289" i="121"/>
  <c r="Q1283" i="121"/>
  <c r="S1283" i="121"/>
  <c r="L1283" i="121"/>
  <c r="O1283" i="121"/>
  <c r="M1276" i="121"/>
  <c r="P1276" i="121"/>
  <c r="R1276" i="121"/>
  <c r="N1276" i="121"/>
  <c r="Q1272" i="121"/>
  <c r="M1257" i="121"/>
  <c r="Q1257" i="121"/>
  <c r="R1238" i="121"/>
  <c r="S1238" i="121"/>
  <c r="N1238" i="121"/>
  <c r="Q1238" i="121"/>
  <c r="O1238" i="121"/>
  <c r="L1236" i="121"/>
  <c r="M1236" i="121"/>
  <c r="P1236" i="121"/>
  <c r="N1236" i="121"/>
  <c r="S1236" i="121"/>
  <c r="O1227" i="121"/>
  <c r="R1227" i="121"/>
  <c r="L1223" i="121"/>
  <c r="P1223" i="121"/>
  <c r="L1219" i="121"/>
  <c r="O1219" i="121"/>
  <c r="Q1217" i="121"/>
  <c r="M1212" i="121"/>
  <c r="N1212" i="121"/>
  <c r="O1212" i="121"/>
  <c r="R1212" i="121"/>
  <c r="O1207" i="121"/>
  <c r="S1207" i="121"/>
  <c r="S1194" i="121"/>
  <c r="S1172" i="121"/>
  <c r="L1169" i="121"/>
  <c r="Q1169" i="121"/>
  <c r="R1169" i="121"/>
  <c r="S1167" i="121"/>
  <c r="S1156" i="121"/>
  <c r="O1156" i="121"/>
  <c r="L1153" i="121"/>
  <c r="N1153" i="121"/>
  <c r="L1146" i="121"/>
  <c r="P1146" i="121"/>
  <c r="M1146" i="121"/>
  <c r="S1146" i="121"/>
  <c r="Q1094" i="121"/>
  <c r="M1094" i="121"/>
  <c r="O1094" i="121"/>
  <c r="O1518" i="121"/>
  <c r="P1517" i="121"/>
  <c r="O1510" i="121"/>
  <c r="P1509" i="121"/>
  <c r="O1502" i="121"/>
  <c r="P1501" i="121"/>
  <c r="Q1500" i="121"/>
  <c r="O1494" i="121"/>
  <c r="P1493" i="121"/>
  <c r="Q1492" i="121"/>
  <c r="O1486" i="121"/>
  <c r="P1485" i="121"/>
  <c r="Q1484" i="121"/>
  <c r="O1478" i="121"/>
  <c r="P1477" i="121"/>
  <c r="Q1476" i="121"/>
  <c r="S1474" i="121"/>
  <c r="L1473" i="121"/>
  <c r="M1472" i="121"/>
  <c r="N1471" i="121"/>
  <c r="O1470" i="121"/>
  <c r="P1469" i="121"/>
  <c r="Q1468" i="121"/>
  <c r="S1466" i="121"/>
  <c r="L1465" i="121"/>
  <c r="M1464" i="121"/>
  <c r="N1463" i="121"/>
  <c r="O1462" i="121"/>
  <c r="P1461" i="121"/>
  <c r="Q1460" i="121"/>
  <c r="S1458" i="121"/>
  <c r="L1457" i="121"/>
  <c r="M1456" i="121"/>
  <c r="N1455" i="121"/>
  <c r="O1454" i="121"/>
  <c r="P1453" i="121"/>
  <c r="Q1452" i="121"/>
  <c r="S1450" i="121"/>
  <c r="L1449" i="121"/>
  <c r="M1448" i="121"/>
  <c r="N1447" i="121"/>
  <c r="O1446" i="121"/>
  <c r="P1445" i="121"/>
  <c r="Q1444" i="121"/>
  <c r="S1442" i="121"/>
  <c r="L1441" i="121"/>
  <c r="M1440" i="121"/>
  <c r="N1439" i="121"/>
  <c r="N1438" i="121"/>
  <c r="L1437" i="121"/>
  <c r="N1437" i="121"/>
  <c r="P1437" i="121"/>
  <c r="R1434" i="121"/>
  <c r="P1433" i="121"/>
  <c r="M1431" i="121"/>
  <c r="N1431" i="121"/>
  <c r="Q1427" i="121"/>
  <c r="O1426" i="121"/>
  <c r="R1425" i="121"/>
  <c r="L1425" i="121"/>
  <c r="S1424" i="121"/>
  <c r="M1424" i="121"/>
  <c r="P1420" i="121"/>
  <c r="O1413" i="121"/>
  <c r="L1411" i="121"/>
  <c r="P1411" i="121"/>
  <c r="R1411" i="121"/>
  <c r="O1405" i="121"/>
  <c r="O1404" i="121"/>
  <c r="Q1404" i="121"/>
  <c r="R1404" i="121"/>
  <c r="P1402" i="121"/>
  <c r="M1398" i="121"/>
  <c r="O1396" i="121"/>
  <c r="Q1396" i="121"/>
  <c r="R1396" i="121"/>
  <c r="S1396" i="121"/>
  <c r="N1396" i="121"/>
  <c r="R1393" i="121"/>
  <c r="M1391" i="121"/>
  <c r="N1391" i="121"/>
  <c r="L1386" i="121"/>
  <c r="S1384" i="121"/>
  <c r="M1384" i="121"/>
  <c r="N1384" i="121"/>
  <c r="O1384" i="121"/>
  <c r="R1384" i="121"/>
  <c r="L1379" i="121"/>
  <c r="O1379" i="121"/>
  <c r="M1369" i="121"/>
  <c r="L1367" i="121"/>
  <c r="N1367" i="121"/>
  <c r="O1367" i="121"/>
  <c r="P1367" i="121"/>
  <c r="S1367" i="121"/>
  <c r="N1365" i="121"/>
  <c r="P1365" i="121"/>
  <c r="Q1365" i="121"/>
  <c r="R1365" i="121"/>
  <c r="M1365" i="121"/>
  <c r="R1362" i="121"/>
  <c r="M1362" i="121"/>
  <c r="P1362" i="121"/>
  <c r="L1350" i="121"/>
  <c r="Q1346" i="121"/>
  <c r="M1345" i="121"/>
  <c r="N1345" i="121"/>
  <c r="Q1345" i="121"/>
  <c r="M1339" i="121"/>
  <c r="P1339" i="121"/>
  <c r="M1334" i="121"/>
  <c r="O1332" i="121"/>
  <c r="Q1332" i="121"/>
  <c r="R1332" i="121"/>
  <c r="S1332" i="121"/>
  <c r="N1332" i="121"/>
  <c r="R1329" i="121"/>
  <c r="M1327" i="121"/>
  <c r="N1327" i="121"/>
  <c r="S1320" i="121"/>
  <c r="M1320" i="121"/>
  <c r="N1320" i="121"/>
  <c r="O1320" i="121"/>
  <c r="R1320" i="121"/>
  <c r="N1315" i="121"/>
  <c r="S1315" i="121"/>
  <c r="L1315" i="121"/>
  <c r="O1315" i="121"/>
  <c r="L1303" i="121"/>
  <c r="N1303" i="121"/>
  <c r="O1303" i="121"/>
  <c r="P1303" i="121"/>
  <c r="S1303" i="121"/>
  <c r="N1301" i="121"/>
  <c r="P1301" i="121"/>
  <c r="Q1301" i="121"/>
  <c r="R1301" i="121"/>
  <c r="M1301" i="121"/>
  <c r="R1298" i="121"/>
  <c r="L1298" i="121"/>
  <c r="N1294" i="121"/>
  <c r="Q1290" i="121"/>
  <c r="L1288" i="121"/>
  <c r="M1286" i="121"/>
  <c r="M1283" i="121"/>
  <c r="P1283" i="121"/>
  <c r="R1282" i="121"/>
  <c r="L1282" i="121"/>
  <c r="Q1279" i="121"/>
  <c r="P1278" i="121"/>
  <c r="S1276" i="121"/>
  <c r="O1271" i="121"/>
  <c r="S1271" i="121"/>
  <c r="P1261" i="121"/>
  <c r="R1261" i="121"/>
  <c r="Q1255" i="121"/>
  <c r="R1255" i="121"/>
  <c r="M1255" i="121"/>
  <c r="S1255" i="121"/>
  <c r="O1255" i="121"/>
  <c r="N1253" i="121"/>
  <c r="P1253" i="121"/>
  <c r="S1251" i="121"/>
  <c r="L1246" i="121"/>
  <c r="N1244" i="121"/>
  <c r="S1242" i="121"/>
  <c r="O1241" i="121"/>
  <c r="P1241" i="121"/>
  <c r="S1241" i="121"/>
  <c r="N1241" i="121"/>
  <c r="Q1241" i="121"/>
  <c r="M1241" i="121"/>
  <c r="R1236" i="121"/>
  <c r="L1233" i="121"/>
  <c r="Q1233" i="121"/>
  <c r="S1232" i="121"/>
  <c r="L1231" i="121"/>
  <c r="Q1231" i="121"/>
  <c r="R1231" i="121"/>
  <c r="M1231" i="121"/>
  <c r="P1231" i="121"/>
  <c r="N1231" i="121"/>
  <c r="N1225" i="121"/>
  <c r="L1225" i="121"/>
  <c r="P1218" i="121"/>
  <c r="R1214" i="121"/>
  <c r="S1214" i="121"/>
  <c r="N1214" i="121"/>
  <c r="P1214" i="121"/>
  <c r="M1214" i="121"/>
  <c r="N1200" i="121"/>
  <c r="R1200" i="121"/>
  <c r="N1189" i="121"/>
  <c r="P1189" i="121"/>
  <c r="Q1189" i="121"/>
  <c r="M1186" i="121"/>
  <c r="S1180" i="121"/>
  <c r="M1174" i="121"/>
  <c r="O1174" i="121"/>
  <c r="Q1146" i="121"/>
  <c r="L1143" i="121"/>
  <c r="O1140" i="121"/>
  <c r="Q1140" i="121"/>
  <c r="S1140" i="121"/>
  <c r="M1137" i="121"/>
  <c r="O1137" i="121"/>
  <c r="P1137" i="121"/>
  <c r="Q1137" i="121"/>
  <c r="S1137" i="121"/>
  <c r="N1137" i="121"/>
  <c r="L1131" i="121"/>
  <c r="P1131" i="121"/>
  <c r="R1131" i="121"/>
  <c r="N1109" i="121"/>
  <c r="P1095" i="121"/>
  <c r="L1095" i="121"/>
  <c r="N1095" i="121"/>
  <c r="S965" i="121"/>
  <c r="L965" i="121"/>
  <c r="O965" i="121"/>
  <c r="P965" i="121"/>
  <c r="M965" i="121"/>
  <c r="N965" i="121"/>
  <c r="P1548" i="121"/>
  <c r="S1545" i="121"/>
  <c r="P1540" i="121"/>
  <c r="S1537" i="121"/>
  <c r="P1532" i="121"/>
  <c r="S1529" i="121"/>
  <c r="P1524" i="121"/>
  <c r="S1521" i="121"/>
  <c r="N1518" i="121"/>
  <c r="O1517" i="121"/>
  <c r="P1516" i="121"/>
  <c r="S1513" i="121"/>
  <c r="N1510" i="121"/>
  <c r="O1509" i="121"/>
  <c r="P1508" i="121"/>
  <c r="S1505" i="121"/>
  <c r="N1502" i="121"/>
  <c r="O1501" i="121"/>
  <c r="P1500" i="121"/>
  <c r="S1497" i="121"/>
  <c r="N1494" i="121"/>
  <c r="O1493" i="121"/>
  <c r="P1492" i="121"/>
  <c r="S1489" i="121"/>
  <c r="N1486" i="121"/>
  <c r="O1485" i="121"/>
  <c r="P1484" i="121"/>
  <c r="S1481" i="121"/>
  <c r="N1478" i="121"/>
  <c r="O1477" i="121"/>
  <c r="P1476" i="121"/>
  <c r="R1474" i="121"/>
  <c r="S1473" i="121"/>
  <c r="N1470" i="121"/>
  <c r="O1469" i="121"/>
  <c r="P1468" i="121"/>
  <c r="R1466" i="121"/>
  <c r="S1465" i="121"/>
  <c r="N1462" i="121"/>
  <c r="O1461" i="121"/>
  <c r="P1460" i="121"/>
  <c r="R1458" i="121"/>
  <c r="S1457" i="121"/>
  <c r="N1454" i="121"/>
  <c r="O1453" i="121"/>
  <c r="P1452" i="121"/>
  <c r="R1450" i="121"/>
  <c r="S1449" i="121"/>
  <c r="N1446" i="121"/>
  <c r="O1445" i="121"/>
  <c r="P1444" i="121"/>
  <c r="R1442" i="121"/>
  <c r="S1441" i="121"/>
  <c r="M1438" i="121"/>
  <c r="O1438" i="121"/>
  <c r="P1434" i="121"/>
  <c r="N1432" i="121"/>
  <c r="R1428" i="121"/>
  <c r="O1427" i="121"/>
  <c r="N1426" i="121"/>
  <c r="M1425" i="121"/>
  <c r="S1423" i="121"/>
  <c r="R1422" i="121"/>
  <c r="Q1421" i="121"/>
  <c r="N1420" i="121"/>
  <c r="Q1418" i="121"/>
  <c r="S1418" i="121"/>
  <c r="Q1415" i="121"/>
  <c r="P1414" i="121"/>
  <c r="O1412" i="121"/>
  <c r="Q1412" i="121"/>
  <c r="P1409" i="121"/>
  <c r="M1409" i="121"/>
  <c r="S1408" i="121"/>
  <c r="M1408" i="121"/>
  <c r="N1408" i="121"/>
  <c r="S1390" i="121"/>
  <c r="Q1390" i="121"/>
  <c r="L1390" i="121"/>
  <c r="P1388" i="121"/>
  <c r="N1386" i="121"/>
  <c r="Q1386" i="121"/>
  <c r="N1385" i="121"/>
  <c r="Q1385" i="121"/>
  <c r="O1381" i="121"/>
  <c r="M1379" i="121"/>
  <c r="P1379" i="121"/>
  <c r="N1374" i="121"/>
  <c r="M1374" i="121"/>
  <c r="O1372" i="121"/>
  <c r="Q1372" i="121"/>
  <c r="R1372" i="121"/>
  <c r="S1372" i="121"/>
  <c r="N1372" i="121"/>
  <c r="R1369" i="121"/>
  <c r="M1367" i="121"/>
  <c r="L1362" i="121"/>
  <c r="S1360" i="121"/>
  <c r="M1360" i="121"/>
  <c r="N1360" i="121"/>
  <c r="O1360" i="121"/>
  <c r="R1360" i="121"/>
  <c r="L1355" i="121"/>
  <c r="O1355" i="121"/>
  <c r="R1350" i="121"/>
  <c r="S1345" i="121"/>
  <c r="L1343" i="121"/>
  <c r="N1343" i="121"/>
  <c r="O1343" i="121"/>
  <c r="P1343" i="121"/>
  <c r="S1343" i="121"/>
  <c r="N1341" i="121"/>
  <c r="P1341" i="121"/>
  <c r="Q1341" i="121"/>
  <c r="R1341" i="121"/>
  <c r="M1341" i="121"/>
  <c r="R1338" i="121"/>
  <c r="L1338" i="121"/>
  <c r="P1338" i="121"/>
  <c r="P1326" i="121"/>
  <c r="L1326" i="121"/>
  <c r="P1324" i="121"/>
  <c r="N1322" i="121"/>
  <c r="Q1322" i="121"/>
  <c r="O1317" i="121"/>
  <c r="P1315" i="121"/>
  <c r="N1310" i="121"/>
  <c r="M1310" i="121"/>
  <c r="O1308" i="121"/>
  <c r="Q1308" i="121"/>
  <c r="R1308" i="121"/>
  <c r="S1308" i="121"/>
  <c r="N1308" i="121"/>
  <c r="R1305" i="121"/>
  <c r="M1303" i="121"/>
  <c r="S1296" i="121"/>
  <c r="M1296" i="121"/>
  <c r="N1296" i="121"/>
  <c r="O1296" i="121"/>
  <c r="R1296" i="121"/>
  <c r="N1293" i="121"/>
  <c r="O1293" i="121"/>
  <c r="P1293" i="121"/>
  <c r="Q1293" i="121"/>
  <c r="R1293" i="121"/>
  <c r="M1293" i="121"/>
  <c r="R1289" i="121"/>
  <c r="S1281" i="121"/>
  <c r="M1281" i="121"/>
  <c r="N1275" i="121"/>
  <c r="P1275" i="121"/>
  <c r="R1275" i="121"/>
  <c r="M1275" i="121"/>
  <c r="R1272" i="121"/>
  <c r="L1267" i="121"/>
  <c r="P1267" i="121"/>
  <c r="N1263" i="121"/>
  <c r="O1263" i="121"/>
  <c r="P1251" i="121"/>
  <c r="R1251" i="121"/>
  <c r="Q1236" i="121"/>
  <c r="M1229" i="121"/>
  <c r="N1229" i="121"/>
  <c r="P1227" i="121"/>
  <c r="N1223" i="121"/>
  <c r="R1219" i="121"/>
  <c r="Q1212" i="121"/>
  <c r="L1162" i="121"/>
  <c r="Q1156" i="121"/>
  <c r="R1153" i="121"/>
  <c r="P1147" i="121"/>
  <c r="R1147" i="121"/>
  <c r="M1110" i="121"/>
  <c r="O1110" i="121"/>
  <c r="Q1110" i="121"/>
  <c r="N1096" i="121"/>
  <c r="O1096" i="121"/>
  <c r="Q1096" i="121"/>
  <c r="R1096" i="121"/>
  <c r="S1096" i="121"/>
  <c r="L1096" i="121"/>
  <c r="M1096" i="121"/>
  <c r="Q1036" i="121"/>
  <c r="M1036" i="121"/>
  <c r="O1036" i="121"/>
  <c r="S1568" i="121"/>
  <c r="L1567" i="121"/>
  <c r="S1560" i="121"/>
  <c r="L1559" i="121"/>
  <c r="S1552" i="121"/>
  <c r="L1551" i="121"/>
  <c r="O1548" i="121"/>
  <c r="R1545" i="121"/>
  <c r="S1544" i="121"/>
  <c r="L1543" i="121"/>
  <c r="O1540" i="121"/>
  <c r="R1537" i="121"/>
  <c r="S1536" i="121"/>
  <c r="L1535" i="121"/>
  <c r="O1532" i="121"/>
  <c r="R1529" i="121"/>
  <c r="S1528" i="121"/>
  <c r="L1527" i="121"/>
  <c r="O1524" i="121"/>
  <c r="R1521" i="121"/>
  <c r="S1520" i="121"/>
  <c r="L1519" i="121"/>
  <c r="M1518" i="121"/>
  <c r="N1517" i="121"/>
  <c r="O1516" i="121"/>
  <c r="R1513" i="121"/>
  <c r="S1512" i="121"/>
  <c r="L1511" i="121"/>
  <c r="M1510" i="121"/>
  <c r="N1509" i="121"/>
  <c r="O1508" i="121"/>
  <c r="R1505" i="121"/>
  <c r="S1504" i="121"/>
  <c r="L1503" i="121"/>
  <c r="M1502" i="121"/>
  <c r="N1501" i="121"/>
  <c r="O1500" i="121"/>
  <c r="R1497" i="121"/>
  <c r="S1496" i="121"/>
  <c r="L1495" i="121"/>
  <c r="M1494" i="121"/>
  <c r="N1493" i="121"/>
  <c r="O1492" i="121"/>
  <c r="R1489" i="121"/>
  <c r="S1488" i="121"/>
  <c r="L1487" i="121"/>
  <c r="M1486" i="121"/>
  <c r="N1485" i="121"/>
  <c r="O1484" i="121"/>
  <c r="R1481" i="121"/>
  <c r="S1480" i="121"/>
  <c r="L1479" i="121"/>
  <c r="M1478" i="121"/>
  <c r="N1477" i="121"/>
  <c r="O1476" i="121"/>
  <c r="Q1474" i="121"/>
  <c r="R1473" i="121"/>
  <c r="S1472" i="121"/>
  <c r="L1471" i="121"/>
  <c r="M1470" i="121"/>
  <c r="N1469" i="121"/>
  <c r="O1468" i="121"/>
  <c r="Q1466" i="121"/>
  <c r="R1465" i="121"/>
  <c r="S1464" i="121"/>
  <c r="L1463" i="121"/>
  <c r="M1462" i="121"/>
  <c r="N1461" i="121"/>
  <c r="O1460" i="121"/>
  <c r="Q1458" i="121"/>
  <c r="R1457" i="121"/>
  <c r="S1456" i="121"/>
  <c r="L1455" i="121"/>
  <c r="M1454" i="121"/>
  <c r="O1452" i="121"/>
  <c r="Q1450" i="121"/>
  <c r="R1449" i="121"/>
  <c r="S1448" i="121"/>
  <c r="L1447" i="121"/>
  <c r="M1446" i="121"/>
  <c r="O1444" i="121"/>
  <c r="Q1442" i="121"/>
  <c r="R1441" i="121"/>
  <c r="S1440" i="121"/>
  <c r="L1439" i="121"/>
  <c r="O1434" i="121"/>
  <c r="R1433" i="121"/>
  <c r="L1433" i="121"/>
  <c r="S1432" i="121"/>
  <c r="M1432" i="121"/>
  <c r="N1427" i="121"/>
  <c r="P1419" i="121"/>
  <c r="R1419" i="121"/>
  <c r="N1413" i="121"/>
  <c r="P1413" i="121"/>
  <c r="R1409" i="121"/>
  <c r="S1407" i="121"/>
  <c r="Q1406" i="121"/>
  <c r="N1405" i="121"/>
  <c r="P1405" i="121"/>
  <c r="Q1405" i="121"/>
  <c r="L1402" i="121"/>
  <c r="S1400" i="121"/>
  <c r="M1400" i="121"/>
  <c r="N1400" i="121"/>
  <c r="O1400" i="121"/>
  <c r="R1400" i="121"/>
  <c r="L1395" i="121"/>
  <c r="O1395" i="121"/>
  <c r="M1385" i="121"/>
  <c r="L1383" i="121"/>
  <c r="O1383" i="121"/>
  <c r="P1383" i="121"/>
  <c r="S1383" i="121"/>
  <c r="N1381" i="121"/>
  <c r="P1381" i="121"/>
  <c r="Q1381" i="121"/>
  <c r="R1381" i="121"/>
  <c r="M1381" i="121"/>
  <c r="M1378" i="121"/>
  <c r="P1378" i="121"/>
  <c r="P1376" i="121"/>
  <c r="Q1371" i="121"/>
  <c r="O1369" i="121"/>
  <c r="Q1366" i="121"/>
  <c r="L1366" i="121"/>
  <c r="N1362" i="121"/>
  <c r="Q1362" i="121"/>
  <c r="N1361" i="121"/>
  <c r="Q1361" i="121"/>
  <c r="M1355" i="121"/>
  <c r="P1355" i="121"/>
  <c r="Q1352" i="121"/>
  <c r="N1350" i="121"/>
  <c r="M1350" i="121"/>
  <c r="O1348" i="121"/>
  <c r="Q1348" i="121"/>
  <c r="R1348" i="121"/>
  <c r="S1348" i="121"/>
  <c r="N1348" i="121"/>
  <c r="P1345" i="121"/>
  <c r="R1345" i="121"/>
  <c r="M1343" i="121"/>
  <c r="S1336" i="121"/>
  <c r="M1336" i="121"/>
  <c r="N1336" i="121"/>
  <c r="O1336" i="121"/>
  <c r="R1336" i="121"/>
  <c r="S1331" i="121"/>
  <c r="L1331" i="121"/>
  <c r="O1331" i="121"/>
  <c r="L1319" i="121"/>
  <c r="N1319" i="121"/>
  <c r="O1319" i="121"/>
  <c r="P1319" i="121"/>
  <c r="S1319" i="121"/>
  <c r="N1317" i="121"/>
  <c r="P1317" i="121"/>
  <c r="Q1317" i="121"/>
  <c r="R1317" i="121"/>
  <c r="M1317" i="121"/>
  <c r="L1314" i="121"/>
  <c r="P1312" i="121"/>
  <c r="Q1307" i="121"/>
  <c r="O1305" i="121"/>
  <c r="P1302" i="121"/>
  <c r="L1302" i="121"/>
  <c r="N1298" i="121"/>
  <c r="Q1298" i="121"/>
  <c r="M1297" i="121"/>
  <c r="O1289" i="121"/>
  <c r="N1286" i="121"/>
  <c r="N1282" i="121"/>
  <c r="Q1282" i="121"/>
  <c r="L1280" i="121"/>
  <c r="M1278" i="121"/>
  <c r="Q1276" i="121"/>
  <c r="S1275" i="121"/>
  <c r="S1269" i="121"/>
  <c r="L1269" i="121"/>
  <c r="O1269" i="121"/>
  <c r="M1269" i="121"/>
  <c r="O1267" i="121"/>
  <c r="O1265" i="121"/>
  <c r="P1265" i="121"/>
  <c r="S1265" i="121"/>
  <c r="R1265" i="121"/>
  <c r="N1265" i="121"/>
  <c r="L1263" i="121"/>
  <c r="Q1249" i="121"/>
  <c r="S1245" i="121"/>
  <c r="L1245" i="121"/>
  <c r="O1245" i="121"/>
  <c r="Q1245" i="121"/>
  <c r="R1245" i="121"/>
  <c r="L1243" i="121"/>
  <c r="O1243" i="121"/>
  <c r="Q1242" i="121"/>
  <c r="R1241" i="121"/>
  <c r="N1237" i="121"/>
  <c r="Q1237" i="121"/>
  <c r="Q1229" i="121"/>
  <c r="L1227" i="121"/>
  <c r="S1224" i="121"/>
  <c r="R1220" i="121"/>
  <c r="P1219" i="121"/>
  <c r="S1219" i="121"/>
  <c r="L1217" i="121"/>
  <c r="S1212" i="121"/>
  <c r="M1211" i="121"/>
  <c r="N1211" i="121"/>
  <c r="Q1211" i="121"/>
  <c r="P1211" i="121"/>
  <c r="R1211" i="121"/>
  <c r="P1207" i="121"/>
  <c r="Q1204" i="121"/>
  <c r="O1180" i="121"/>
  <c r="S1163" i="121"/>
  <c r="L1161" i="121"/>
  <c r="P1157" i="121"/>
  <c r="R1157" i="121"/>
  <c r="R1137" i="121"/>
  <c r="M1097" i="121"/>
  <c r="N1097" i="121"/>
  <c r="O1097" i="121"/>
  <c r="P1097" i="121"/>
  <c r="Q1097" i="121"/>
  <c r="R1097" i="121"/>
  <c r="S1097" i="121"/>
  <c r="M1040" i="121"/>
  <c r="S1040" i="121"/>
  <c r="M968" i="121"/>
  <c r="R968" i="121"/>
  <c r="P1474" i="121"/>
  <c r="P1466" i="121"/>
  <c r="P1458" i="121"/>
  <c r="P1450" i="121"/>
  <c r="P1442" i="121"/>
  <c r="R1436" i="121"/>
  <c r="S1431" i="121"/>
  <c r="R1430" i="121"/>
  <c r="Q1426" i="121"/>
  <c r="S1426" i="121"/>
  <c r="O1420" i="121"/>
  <c r="Q1420" i="121"/>
  <c r="L1415" i="121"/>
  <c r="M1414" i="121"/>
  <c r="O1414" i="121"/>
  <c r="N1406" i="121"/>
  <c r="Q1402" i="121"/>
  <c r="N1401" i="121"/>
  <c r="Q1401" i="121"/>
  <c r="P1395" i="121"/>
  <c r="O1388" i="121"/>
  <c r="Q1388" i="121"/>
  <c r="R1388" i="121"/>
  <c r="S1388" i="121"/>
  <c r="N1388" i="121"/>
  <c r="N1383" i="121"/>
  <c r="L1378" i="121"/>
  <c r="S1376" i="121"/>
  <c r="M1376" i="121"/>
  <c r="N1376" i="121"/>
  <c r="O1376" i="121"/>
  <c r="R1376" i="121"/>
  <c r="L1371" i="121"/>
  <c r="O1371" i="121"/>
  <c r="M1361" i="121"/>
  <c r="L1359" i="121"/>
  <c r="N1359" i="121"/>
  <c r="O1359" i="121"/>
  <c r="P1359" i="121"/>
  <c r="S1359" i="121"/>
  <c r="N1357" i="121"/>
  <c r="P1357" i="121"/>
  <c r="Q1357" i="121"/>
  <c r="R1357" i="121"/>
  <c r="M1357" i="121"/>
  <c r="M1354" i="121"/>
  <c r="P1354" i="121"/>
  <c r="L1342" i="121"/>
  <c r="M1337" i="121"/>
  <c r="Q1337" i="121"/>
  <c r="P1331" i="121"/>
  <c r="O1324" i="121"/>
  <c r="Q1324" i="121"/>
  <c r="R1324" i="121"/>
  <c r="S1324" i="121"/>
  <c r="N1324" i="121"/>
  <c r="S1312" i="121"/>
  <c r="M1312" i="121"/>
  <c r="N1312" i="121"/>
  <c r="O1312" i="121"/>
  <c r="R1312" i="121"/>
  <c r="S1307" i="121"/>
  <c r="L1307" i="121"/>
  <c r="O1307" i="121"/>
  <c r="L1295" i="121"/>
  <c r="N1295" i="121"/>
  <c r="O1295" i="121"/>
  <c r="P1295" i="121"/>
  <c r="S1295" i="121"/>
  <c r="N1285" i="121"/>
  <c r="O1285" i="121"/>
  <c r="P1285" i="121"/>
  <c r="Q1285" i="121"/>
  <c r="R1285" i="121"/>
  <c r="M1285" i="121"/>
  <c r="N1258" i="121"/>
  <c r="O1258" i="121"/>
  <c r="R1258" i="121"/>
  <c r="P1258" i="121"/>
  <c r="Q1258" i="121"/>
  <c r="M1258" i="121"/>
  <c r="L1257" i="121"/>
  <c r="L1239" i="121"/>
  <c r="N1239" i="121"/>
  <c r="P1238" i="121"/>
  <c r="M1235" i="121"/>
  <c r="N1235" i="121"/>
  <c r="Q1235" i="121"/>
  <c r="S1235" i="121"/>
  <c r="M1226" i="121"/>
  <c r="P1226" i="121"/>
  <c r="O1224" i="121"/>
  <c r="R1224" i="121"/>
  <c r="S1223" i="121"/>
  <c r="O1223" i="121"/>
  <c r="N1220" i="121"/>
  <c r="Q1220" i="121"/>
  <c r="Q1213" i="121"/>
  <c r="R1213" i="121"/>
  <c r="Q1205" i="121"/>
  <c r="Q1186" i="121"/>
  <c r="S1186" i="121"/>
  <c r="P1181" i="121"/>
  <c r="O1177" i="121"/>
  <c r="P1177" i="121"/>
  <c r="S1177" i="121"/>
  <c r="N1177" i="121"/>
  <c r="Q1177" i="121"/>
  <c r="M1177" i="121"/>
  <c r="O1167" i="121"/>
  <c r="O1163" i="121"/>
  <c r="R1163" i="121"/>
  <c r="Q1141" i="121"/>
  <c r="M1141" i="121"/>
  <c r="N1141" i="121"/>
  <c r="P1141" i="121"/>
  <c r="M1126" i="121"/>
  <c r="Q1126" i="121"/>
  <c r="N1120" i="121"/>
  <c r="P1120" i="121"/>
  <c r="Q1120" i="121"/>
  <c r="R1120" i="121"/>
  <c r="L1120" i="121"/>
  <c r="M1120" i="121"/>
  <c r="O1104" i="121"/>
  <c r="S1104" i="121"/>
  <c r="M1104" i="121"/>
  <c r="M1090" i="121"/>
  <c r="S1090" i="121"/>
  <c r="M974" i="121"/>
  <c r="O974" i="121"/>
  <c r="S1438" i="121"/>
  <c r="R1437" i="121"/>
  <c r="M1434" i="121"/>
  <c r="R1431" i="121"/>
  <c r="Q1430" i="121"/>
  <c r="M1428" i="121"/>
  <c r="P1427" i="121"/>
  <c r="R1427" i="121"/>
  <c r="S1425" i="121"/>
  <c r="P1423" i="121"/>
  <c r="N1421" i="121"/>
  <c r="P1421" i="121"/>
  <c r="M1415" i="121"/>
  <c r="N1415" i="121"/>
  <c r="S1412" i="121"/>
  <c r="M1406" i="121"/>
  <c r="O1406" i="121"/>
  <c r="P1406" i="121"/>
  <c r="M1401" i="121"/>
  <c r="L1399" i="121"/>
  <c r="O1399" i="121"/>
  <c r="P1399" i="121"/>
  <c r="S1399" i="121"/>
  <c r="N1397" i="121"/>
  <c r="P1397" i="121"/>
  <c r="Q1397" i="121"/>
  <c r="R1397" i="121"/>
  <c r="M1397" i="121"/>
  <c r="M1394" i="121"/>
  <c r="P1394" i="121"/>
  <c r="O1385" i="121"/>
  <c r="L1382" i="121"/>
  <c r="Q1378" i="121"/>
  <c r="N1377" i="121"/>
  <c r="Q1377" i="121"/>
  <c r="O1373" i="121"/>
  <c r="M1371" i="121"/>
  <c r="P1371" i="121"/>
  <c r="M1366" i="121"/>
  <c r="O1364" i="121"/>
  <c r="Q1364" i="121"/>
  <c r="R1364" i="121"/>
  <c r="S1364" i="121"/>
  <c r="N1364" i="121"/>
  <c r="R1361" i="121"/>
  <c r="M1359" i="121"/>
  <c r="O1354" i="121"/>
  <c r="L1354" i="121"/>
  <c r="S1352" i="121"/>
  <c r="M1352" i="121"/>
  <c r="N1352" i="121"/>
  <c r="O1352" i="121"/>
  <c r="R1352" i="121"/>
  <c r="S1347" i="121"/>
  <c r="L1347" i="121"/>
  <c r="O1347" i="121"/>
  <c r="M1340" i="121"/>
  <c r="L1335" i="121"/>
  <c r="N1335" i="121"/>
  <c r="O1335" i="121"/>
  <c r="P1335" i="121"/>
  <c r="S1335" i="121"/>
  <c r="N1333" i="121"/>
  <c r="P1333" i="121"/>
  <c r="Q1333" i="121"/>
  <c r="R1333" i="121"/>
  <c r="M1333" i="121"/>
  <c r="L1330" i="121"/>
  <c r="O1321" i="121"/>
  <c r="P1318" i="121"/>
  <c r="L1318" i="121"/>
  <c r="Q1314" i="121"/>
  <c r="M1313" i="121"/>
  <c r="O1309" i="121"/>
  <c r="M1307" i="121"/>
  <c r="P1307" i="121"/>
  <c r="M1302" i="121"/>
  <c r="O1300" i="121"/>
  <c r="Q1300" i="121"/>
  <c r="R1300" i="121"/>
  <c r="S1300" i="121"/>
  <c r="N1300" i="121"/>
  <c r="R1297" i="121"/>
  <c r="M1295" i="121"/>
  <c r="P1294" i="121"/>
  <c r="O1292" i="121"/>
  <c r="P1292" i="121"/>
  <c r="Q1292" i="121"/>
  <c r="R1292" i="121"/>
  <c r="S1292" i="121"/>
  <c r="N1292" i="121"/>
  <c r="P1288" i="121"/>
  <c r="S1288" i="121"/>
  <c r="O1281" i="121"/>
  <c r="N1278" i="121"/>
  <c r="O1276" i="121"/>
  <c r="Q1275" i="121"/>
  <c r="S1268" i="121"/>
  <c r="N1264" i="121"/>
  <c r="R1264" i="121"/>
  <c r="N1261" i="121"/>
  <c r="S1258" i="121"/>
  <c r="N1257" i="121"/>
  <c r="M1256" i="121"/>
  <c r="N1256" i="121"/>
  <c r="S1256" i="121"/>
  <c r="P1255" i="121"/>
  <c r="Q1253" i="121"/>
  <c r="Q1250" i="121"/>
  <c r="M1248" i="121"/>
  <c r="S1244" i="121"/>
  <c r="S1243" i="121"/>
  <c r="P1239" i="121"/>
  <c r="P1234" i="121"/>
  <c r="S1234" i="121"/>
  <c r="M1230" i="121"/>
  <c r="Q1230" i="121"/>
  <c r="N1228" i="121"/>
  <c r="Q1225" i="121"/>
  <c r="P1222" i="121"/>
  <c r="N1218" i="121"/>
  <c r="O1218" i="121"/>
  <c r="R1218" i="121"/>
  <c r="Q1218" i="121"/>
  <c r="S1218" i="121"/>
  <c r="M1213" i="121"/>
  <c r="N1207" i="121"/>
  <c r="N1199" i="121"/>
  <c r="R1189" i="121"/>
  <c r="L1186" i="121"/>
  <c r="N1180" i="121"/>
  <c r="P1179" i="121"/>
  <c r="R1179" i="121"/>
  <c r="P1174" i="121"/>
  <c r="P1170" i="121"/>
  <c r="S1170" i="121"/>
  <c r="M1169" i="121"/>
  <c r="R1168" i="121"/>
  <c r="O1120" i="121"/>
  <c r="M1114" i="121"/>
  <c r="Q1114" i="121"/>
  <c r="S1114" i="121"/>
  <c r="O1111" i="121"/>
  <c r="Q1111" i="121"/>
  <c r="R1111" i="121"/>
  <c r="S1111" i="121"/>
  <c r="M1111" i="121"/>
  <c r="P1111" i="121"/>
  <c r="N1111" i="121"/>
  <c r="L1091" i="121"/>
  <c r="R1091" i="121"/>
  <c r="O1047" i="121"/>
  <c r="P1047" i="121"/>
  <c r="M1047" i="121"/>
  <c r="N1047" i="121"/>
  <c r="S1047" i="121"/>
  <c r="P1330" i="121"/>
  <c r="Q1329" i="121"/>
  <c r="P1322" i="121"/>
  <c r="Q1321" i="121"/>
  <c r="P1314" i="121"/>
  <c r="Q1313" i="121"/>
  <c r="P1306" i="121"/>
  <c r="Q1305" i="121"/>
  <c r="P1298" i="121"/>
  <c r="Q1297" i="121"/>
  <c r="L1294" i="121"/>
  <c r="P1290" i="121"/>
  <c r="Q1289" i="121"/>
  <c r="R1288" i="121"/>
  <c r="S1287" i="121"/>
  <c r="L1286" i="121"/>
  <c r="P1282" i="121"/>
  <c r="Q1281" i="121"/>
  <c r="R1280" i="121"/>
  <c r="S1279" i="121"/>
  <c r="L1278" i="121"/>
  <c r="L1271" i="121"/>
  <c r="Q1271" i="121"/>
  <c r="R1271" i="121"/>
  <c r="M1271" i="121"/>
  <c r="M1268" i="121"/>
  <c r="S1266" i="121"/>
  <c r="M1261" i="121"/>
  <c r="R1259" i="121"/>
  <c r="L1254" i="121"/>
  <c r="R1254" i="121"/>
  <c r="S1254" i="121"/>
  <c r="N1254" i="121"/>
  <c r="Q1252" i="121"/>
  <c r="L1252" i="121"/>
  <c r="M1252" i="121"/>
  <c r="P1252" i="121"/>
  <c r="M1251" i="121"/>
  <c r="N1251" i="121"/>
  <c r="Q1251" i="121"/>
  <c r="N1248" i="121"/>
  <c r="P1248" i="121"/>
  <c r="Q1248" i="121"/>
  <c r="L1248" i="121"/>
  <c r="N1234" i="121"/>
  <c r="O1234" i="121"/>
  <c r="R1234" i="121"/>
  <c r="M1224" i="121"/>
  <c r="Q1222" i="121"/>
  <c r="L1221" i="121"/>
  <c r="O1217" i="121"/>
  <c r="P1217" i="121"/>
  <c r="S1217" i="121"/>
  <c r="L1207" i="121"/>
  <c r="Q1207" i="121"/>
  <c r="R1207" i="121"/>
  <c r="M1207" i="121"/>
  <c r="S1202" i="121"/>
  <c r="P1198" i="121"/>
  <c r="M1197" i="121"/>
  <c r="S1197" i="121"/>
  <c r="R1195" i="121"/>
  <c r="S1192" i="121"/>
  <c r="L1190" i="121"/>
  <c r="R1190" i="121"/>
  <c r="S1190" i="121"/>
  <c r="N1190" i="121"/>
  <c r="Q1188" i="121"/>
  <c r="M1188" i="121"/>
  <c r="M1187" i="121"/>
  <c r="N1187" i="121"/>
  <c r="Q1187" i="121"/>
  <c r="N1184" i="121"/>
  <c r="P1184" i="121"/>
  <c r="Q1184" i="121"/>
  <c r="L1184" i="121"/>
  <c r="N1170" i="121"/>
  <c r="O1170" i="121"/>
  <c r="R1170" i="121"/>
  <c r="L1164" i="121"/>
  <c r="M1160" i="121"/>
  <c r="S1149" i="121"/>
  <c r="R1148" i="121"/>
  <c r="N1148" i="121"/>
  <c r="N1144" i="121"/>
  <c r="P1144" i="121"/>
  <c r="Q1144" i="121"/>
  <c r="R1144" i="121"/>
  <c r="L1144" i="121"/>
  <c r="R1142" i="121"/>
  <c r="L1135" i="121"/>
  <c r="O1135" i="121"/>
  <c r="Q1135" i="121"/>
  <c r="R1135" i="121"/>
  <c r="S1135" i="121"/>
  <c r="M1135" i="121"/>
  <c r="L1132" i="121"/>
  <c r="M1130" i="121"/>
  <c r="N1130" i="121"/>
  <c r="P1125" i="121"/>
  <c r="L1125" i="121"/>
  <c r="L1123" i="121"/>
  <c r="S1123" i="121"/>
  <c r="M1123" i="121"/>
  <c r="N1123" i="121"/>
  <c r="O1123" i="121"/>
  <c r="Q1123" i="121"/>
  <c r="P1118" i="121"/>
  <c r="L1118" i="121"/>
  <c r="L1106" i="121"/>
  <c r="P1106" i="121"/>
  <c r="P1104" i="121"/>
  <c r="Q1101" i="121"/>
  <c r="N1090" i="121"/>
  <c r="R1083" i="121"/>
  <c r="S1083" i="121"/>
  <c r="L1082" i="121"/>
  <c r="S1069" i="121"/>
  <c r="L1068" i="121"/>
  <c r="O1055" i="121"/>
  <c r="P1054" i="121"/>
  <c r="M1053" i="121"/>
  <c r="R1052" i="121"/>
  <c r="L1046" i="121"/>
  <c r="Q1043" i="121"/>
  <c r="M1041" i="121"/>
  <c r="N1041" i="121"/>
  <c r="O1041" i="121"/>
  <c r="P1041" i="121"/>
  <c r="S1041" i="121"/>
  <c r="Q1035" i="121"/>
  <c r="N1034" i="121"/>
  <c r="L1033" i="121"/>
  <c r="R1033" i="121"/>
  <c r="O1028" i="121"/>
  <c r="P1028" i="121"/>
  <c r="M995" i="121"/>
  <c r="O995" i="121"/>
  <c r="P995" i="121"/>
  <c r="R995" i="121"/>
  <c r="R971" i="121"/>
  <c r="S968" i="121"/>
  <c r="L961" i="121"/>
  <c r="R961" i="121"/>
  <c r="S960" i="121"/>
  <c r="L1212" i="121"/>
  <c r="L1205" i="121"/>
  <c r="O1201" i="121"/>
  <c r="P1201" i="121"/>
  <c r="S1201" i="121"/>
  <c r="Q1191" i="121"/>
  <c r="R1191" i="121"/>
  <c r="M1191" i="121"/>
  <c r="S1181" i="121"/>
  <c r="R1174" i="121"/>
  <c r="S1174" i="121"/>
  <c r="N1174" i="121"/>
  <c r="M1172" i="121"/>
  <c r="M1171" i="121"/>
  <c r="N1171" i="121"/>
  <c r="Q1171" i="121"/>
  <c r="P1168" i="121"/>
  <c r="Q1168" i="121"/>
  <c r="L1168" i="121"/>
  <c r="R1158" i="121"/>
  <c r="O1151" i="121"/>
  <c r="Q1151" i="121"/>
  <c r="R1151" i="121"/>
  <c r="S1151" i="121"/>
  <c r="M1151" i="121"/>
  <c r="N1146" i="121"/>
  <c r="L1141" i="121"/>
  <c r="S1139" i="121"/>
  <c r="M1139" i="121"/>
  <c r="N1139" i="121"/>
  <c r="O1139" i="121"/>
  <c r="Q1139" i="121"/>
  <c r="P1134" i="121"/>
  <c r="L1134" i="121"/>
  <c r="M1124" i="121"/>
  <c r="L1122" i="121"/>
  <c r="P1122" i="121"/>
  <c r="Q1117" i="121"/>
  <c r="M1117" i="121"/>
  <c r="M1113" i="121"/>
  <c r="O1113" i="121"/>
  <c r="P1113" i="121"/>
  <c r="Q1113" i="121"/>
  <c r="S1113" i="121"/>
  <c r="P1096" i="121"/>
  <c r="M1089" i="121"/>
  <c r="N1089" i="121"/>
  <c r="O1089" i="121"/>
  <c r="P1089" i="121"/>
  <c r="Q1089" i="121"/>
  <c r="R1089" i="121"/>
  <c r="S1089" i="121"/>
  <c r="N1088" i="121"/>
  <c r="O1088" i="121"/>
  <c r="Q1088" i="121"/>
  <c r="R1088" i="121"/>
  <c r="S1088" i="121"/>
  <c r="L1088" i="121"/>
  <c r="P1087" i="121"/>
  <c r="L1087" i="121"/>
  <c r="Q1086" i="121"/>
  <c r="M1086" i="121"/>
  <c r="R1085" i="121"/>
  <c r="N1085" i="121"/>
  <c r="S1084" i="121"/>
  <c r="O1084" i="121"/>
  <c r="M1046" i="121"/>
  <c r="S1046" i="121"/>
  <c r="R1043" i="121"/>
  <c r="N1043" i="121"/>
  <c r="O1043" i="121"/>
  <c r="M1032" i="121"/>
  <c r="P1032" i="121"/>
  <c r="Q1032" i="121"/>
  <c r="Q1025" i="121"/>
  <c r="M977" i="121"/>
  <c r="N977" i="121"/>
  <c r="O977" i="121"/>
  <c r="P977" i="121"/>
  <c r="S977" i="121"/>
  <c r="Q977" i="121"/>
  <c r="R977" i="121"/>
  <c r="O971" i="121"/>
  <c r="P971" i="121"/>
  <c r="S914" i="121"/>
  <c r="M914" i="121"/>
  <c r="N914" i="121"/>
  <c r="O914" i="121"/>
  <c r="Q914" i="121"/>
  <c r="R914" i="121"/>
  <c r="P914" i="121"/>
  <c r="Q1382" i="121"/>
  <c r="Q1374" i="121"/>
  <c r="Q1350" i="121"/>
  <c r="Q1342" i="121"/>
  <c r="M1338" i="121"/>
  <c r="N1337" i="121"/>
  <c r="Q1334" i="121"/>
  <c r="M1330" i="121"/>
  <c r="N1329" i="121"/>
  <c r="Q1326" i="121"/>
  <c r="M1322" i="121"/>
  <c r="N1321" i="121"/>
  <c r="Q1318" i="121"/>
  <c r="M1314" i="121"/>
  <c r="N1313" i="121"/>
  <c r="Q1310" i="121"/>
  <c r="M1306" i="121"/>
  <c r="N1305" i="121"/>
  <c r="Q1302" i="121"/>
  <c r="M1298" i="121"/>
  <c r="N1297" i="121"/>
  <c r="Q1294" i="121"/>
  <c r="M1290" i="121"/>
  <c r="N1289" i="121"/>
  <c r="O1288" i="121"/>
  <c r="P1287" i="121"/>
  <c r="Q1286" i="121"/>
  <c r="M1282" i="121"/>
  <c r="N1281" i="121"/>
  <c r="O1280" i="121"/>
  <c r="P1279" i="121"/>
  <c r="Q1278" i="121"/>
  <c r="N1273" i="121"/>
  <c r="R1262" i="121"/>
  <c r="S1262" i="121"/>
  <c r="N1262" i="121"/>
  <c r="L1260" i="121"/>
  <c r="M1259" i="121"/>
  <c r="N1259" i="121"/>
  <c r="Q1259" i="121"/>
  <c r="P1256" i="121"/>
  <c r="L1256" i="121"/>
  <c r="N1242" i="121"/>
  <c r="O1242" i="121"/>
  <c r="R1242" i="121"/>
  <c r="S1229" i="121"/>
  <c r="L1229" i="121"/>
  <c r="O1229" i="121"/>
  <c r="O1225" i="121"/>
  <c r="P1225" i="121"/>
  <c r="S1225" i="121"/>
  <c r="O1216" i="121"/>
  <c r="Q1215" i="121"/>
  <c r="R1215" i="121"/>
  <c r="M1215" i="121"/>
  <c r="N1209" i="121"/>
  <c r="P1206" i="121"/>
  <c r="M1205" i="121"/>
  <c r="S1205" i="121"/>
  <c r="O1199" i="121"/>
  <c r="R1198" i="121"/>
  <c r="S1198" i="121"/>
  <c r="N1198" i="121"/>
  <c r="M1196" i="121"/>
  <c r="M1195" i="121"/>
  <c r="N1195" i="121"/>
  <c r="Q1195" i="121"/>
  <c r="N1192" i="121"/>
  <c r="P1192" i="121"/>
  <c r="Q1192" i="121"/>
  <c r="L1192" i="121"/>
  <c r="O1182" i="121"/>
  <c r="N1178" i="121"/>
  <c r="O1178" i="121"/>
  <c r="R1178" i="121"/>
  <c r="N1175" i="121"/>
  <c r="L1172" i="121"/>
  <c r="M1168" i="121"/>
  <c r="Q1166" i="121"/>
  <c r="N1165" i="121"/>
  <c r="L1165" i="121"/>
  <c r="O1161" i="121"/>
  <c r="P1161" i="121"/>
  <c r="S1161" i="121"/>
  <c r="P1159" i="121"/>
  <c r="Q1157" i="121"/>
  <c r="M1157" i="121"/>
  <c r="M1153" i="121"/>
  <c r="O1153" i="121"/>
  <c r="P1153" i="121"/>
  <c r="Q1153" i="121"/>
  <c r="S1153" i="121"/>
  <c r="O1148" i="121"/>
  <c r="S1141" i="121"/>
  <c r="R1140" i="121"/>
  <c r="N1140" i="121"/>
  <c r="S1138" i="121"/>
  <c r="N1136" i="121"/>
  <c r="P1136" i="121"/>
  <c r="Q1136" i="121"/>
  <c r="R1136" i="121"/>
  <c r="L1136" i="121"/>
  <c r="M1134" i="121"/>
  <c r="R1134" i="121"/>
  <c r="N1129" i="121"/>
  <c r="O1127" i="121"/>
  <c r="Q1127" i="121"/>
  <c r="R1127" i="121"/>
  <c r="S1127" i="121"/>
  <c r="M1127" i="121"/>
  <c r="L1124" i="121"/>
  <c r="M1122" i="121"/>
  <c r="N1122" i="121"/>
  <c r="P1117" i="121"/>
  <c r="L1117" i="121"/>
  <c r="S1115" i="121"/>
  <c r="M1115" i="121"/>
  <c r="N1115" i="121"/>
  <c r="O1115" i="121"/>
  <c r="Q1115" i="121"/>
  <c r="P1110" i="121"/>
  <c r="L1110" i="121"/>
  <c r="N1103" i="121"/>
  <c r="O1095" i="121"/>
  <c r="P1094" i="121"/>
  <c r="Q1093" i="121"/>
  <c r="R1092" i="121"/>
  <c r="M1088" i="121"/>
  <c r="P1088" i="121"/>
  <c r="M1081" i="121"/>
  <c r="N1081" i="121"/>
  <c r="O1081" i="121"/>
  <c r="P1081" i="121"/>
  <c r="Q1081" i="121"/>
  <c r="R1081" i="121"/>
  <c r="S1081" i="121"/>
  <c r="N1080" i="121"/>
  <c r="O1080" i="121"/>
  <c r="Q1080" i="121"/>
  <c r="R1080" i="121"/>
  <c r="S1080" i="121"/>
  <c r="L1080" i="121"/>
  <c r="P1079" i="121"/>
  <c r="L1079" i="121"/>
  <c r="Q1078" i="121"/>
  <c r="M1078" i="121"/>
  <c r="R1077" i="121"/>
  <c r="N1077" i="121"/>
  <c r="S1076" i="121"/>
  <c r="O1076" i="121"/>
  <c r="S1066" i="121"/>
  <c r="N1066" i="121"/>
  <c r="R1047" i="121"/>
  <c r="Q1040" i="121"/>
  <c r="L1039" i="121"/>
  <c r="R1039" i="121"/>
  <c r="P1036" i="121"/>
  <c r="O1033" i="121"/>
  <c r="S1030" i="121"/>
  <c r="O987" i="121"/>
  <c r="R987" i="121"/>
  <c r="L974" i="121"/>
  <c r="R931" i="121"/>
  <c r="L931" i="121"/>
  <c r="P931" i="121"/>
  <c r="N931" i="121"/>
  <c r="O931" i="121"/>
  <c r="Q931" i="121"/>
  <c r="P1398" i="121"/>
  <c r="S1395" i="121"/>
  <c r="P1390" i="121"/>
  <c r="S1387" i="121"/>
  <c r="P1382" i="121"/>
  <c r="S1379" i="121"/>
  <c r="P1374" i="121"/>
  <c r="S1371" i="121"/>
  <c r="P1366" i="121"/>
  <c r="S1363" i="121"/>
  <c r="P1358" i="121"/>
  <c r="S1355" i="121"/>
  <c r="P1350" i="121"/>
  <c r="P1342" i="121"/>
  <c r="N1288" i="121"/>
  <c r="O1287" i="121"/>
  <c r="N1280" i="121"/>
  <c r="O1279" i="121"/>
  <c r="O1270" i="121"/>
  <c r="N1266" i="121"/>
  <c r="O1266" i="121"/>
  <c r="R1266" i="121"/>
  <c r="Q1256" i="121"/>
  <c r="S1253" i="121"/>
  <c r="L1253" i="121"/>
  <c r="O1253" i="121"/>
  <c r="O1249" i="121"/>
  <c r="P1249" i="121"/>
  <c r="S1249" i="121"/>
  <c r="Q1239" i="121"/>
  <c r="R1239" i="121"/>
  <c r="M1239" i="121"/>
  <c r="N1233" i="121"/>
  <c r="P1230" i="121"/>
  <c r="R1222" i="121"/>
  <c r="S1222" i="121"/>
  <c r="N1222" i="121"/>
  <c r="M1220" i="121"/>
  <c r="M1219" i="121"/>
  <c r="N1219" i="121"/>
  <c r="Q1219" i="121"/>
  <c r="P1216" i="121"/>
  <c r="Q1216" i="121"/>
  <c r="L1216" i="121"/>
  <c r="P1213" i="121"/>
  <c r="Q1210" i="121"/>
  <c r="O1206" i="121"/>
  <c r="P1203" i="121"/>
  <c r="N1202" i="121"/>
  <c r="O1202" i="121"/>
  <c r="R1202" i="121"/>
  <c r="R1197" i="121"/>
  <c r="L1196" i="121"/>
  <c r="Q1193" i="121"/>
  <c r="L1189" i="121"/>
  <c r="P1186" i="121"/>
  <c r="O1185" i="121"/>
  <c r="P1185" i="121"/>
  <c r="S1185" i="121"/>
  <c r="O1179" i="121"/>
  <c r="Q1175" i="121"/>
  <c r="R1175" i="121"/>
  <c r="M1175" i="121"/>
  <c r="Q1173" i="121"/>
  <c r="N1172" i="121"/>
  <c r="N1169" i="121"/>
  <c r="P1166" i="121"/>
  <c r="S1165" i="121"/>
  <c r="L1157" i="121"/>
  <c r="S1155" i="121"/>
  <c r="M1155" i="121"/>
  <c r="N1155" i="121"/>
  <c r="O1155" i="121"/>
  <c r="Q1155" i="121"/>
  <c r="P1150" i="121"/>
  <c r="L1150" i="121"/>
  <c r="M1140" i="121"/>
  <c r="L1138" i="121"/>
  <c r="P1138" i="121"/>
  <c r="R1133" i="121"/>
  <c r="Q1133" i="121"/>
  <c r="M1133" i="121"/>
  <c r="M1129" i="121"/>
  <c r="O1129" i="121"/>
  <c r="P1129" i="121"/>
  <c r="Q1129" i="121"/>
  <c r="S1129" i="121"/>
  <c r="P1119" i="121"/>
  <c r="N1117" i="121"/>
  <c r="S1117" i="121"/>
  <c r="R1116" i="121"/>
  <c r="N1116" i="121"/>
  <c r="N1112" i="121"/>
  <c r="Q1112" i="121"/>
  <c r="R1112" i="121"/>
  <c r="L1112" i="121"/>
  <c r="R1110" i="121"/>
  <c r="O1103" i="121"/>
  <c r="Q1103" i="121"/>
  <c r="R1103" i="121"/>
  <c r="S1103" i="121"/>
  <c r="M1103" i="121"/>
  <c r="R1094" i="121"/>
  <c r="L1093" i="121"/>
  <c r="M1092" i="121"/>
  <c r="N1087" i="121"/>
  <c r="O1087" i="121"/>
  <c r="P1086" i="121"/>
  <c r="Q1085" i="121"/>
  <c r="R1084" i="121"/>
  <c r="M1073" i="121"/>
  <c r="N1073" i="121"/>
  <c r="O1073" i="121"/>
  <c r="P1073" i="121"/>
  <c r="Q1073" i="121"/>
  <c r="R1073" i="121"/>
  <c r="S1073" i="121"/>
  <c r="N1072" i="121"/>
  <c r="O1072" i="121"/>
  <c r="P1072" i="121"/>
  <c r="Q1072" i="121"/>
  <c r="R1072" i="121"/>
  <c r="S1072" i="121"/>
  <c r="L1072" i="121"/>
  <c r="P1071" i="121"/>
  <c r="L1071" i="121"/>
  <c r="Q1070" i="121"/>
  <c r="M1070" i="121"/>
  <c r="R1069" i="121"/>
  <c r="N1069" i="121"/>
  <c r="S1068" i="121"/>
  <c r="O1068" i="121"/>
  <c r="R1051" i="121"/>
  <c r="S1051" i="121"/>
  <c r="L1050" i="121"/>
  <c r="Q1047" i="121"/>
  <c r="P1040" i="121"/>
  <c r="N1036" i="121"/>
  <c r="S1035" i="121"/>
  <c r="L1035" i="121"/>
  <c r="P1035" i="121"/>
  <c r="M1035" i="121"/>
  <c r="Q988" i="121"/>
  <c r="L975" i="121"/>
  <c r="N975" i="121"/>
  <c r="S975" i="121"/>
  <c r="O933" i="121"/>
  <c r="L933" i="121"/>
  <c r="M933" i="121"/>
  <c r="L878" i="121"/>
  <c r="N878" i="121"/>
  <c r="P878" i="121"/>
  <c r="O862" i="121"/>
  <c r="Q862" i="121"/>
  <c r="R862" i="121"/>
  <c r="S862" i="121"/>
  <c r="M862" i="121"/>
  <c r="P862" i="121"/>
  <c r="S1410" i="121"/>
  <c r="L1409" i="121"/>
  <c r="S1402" i="121"/>
  <c r="L1401" i="121"/>
  <c r="O1398" i="121"/>
  <c r="R1395" i="121"/>
  <c r="S1394" i="121"/>
  <c r="L1393" i="121"/>
  <c r="O1390" i="121"/>
  <c r="R1387" i="121"/>
  <c r="S1386" i="121"/>
  <c r="L1385" i="121"/>
  <c r="O1382" i="121"/>
  <c r="R1379" i="121"/>
  <c r="S1378" i="121"/>
  <c r="L1377" i="121"/>
  <c r="O1374" i="121"/>
  <c r="R1371" i="121"/>
  <c r="S1370" i="121"/>
  <c r="L1369" i="121"/>
  <c r="O1366" i="121"/>
  <c r="R1363" i="121"/>
  <c r="S1362" i="121"/>
  <c r="L1361" i="121"/>
  <c r="O1358" i="121"/>
  <c r="R1355" i="121"/>
  <c r="S1354" i="121"/>
  <c r="L1353" i="121"/>
  <c r="O1350" i="121"/>
  <c r="R1347" i="121"/>
  <c r="S1346" i="121"/>
  <c r="L1345" i="121"/>
  <c r="O1342" i="121"/>
  <c r="R1339" i="121"/>
  <c r="S1338" i="121"/>
  <c r="L1337" i="121"/>
  <c r="O1334" i="121"/>
  <c r="R1331" i="121"/>
  <c r="S1330" i="121"/>
  <c r="L1329" i="121"/>
  <c r="O1326" i="121"/>
  <c r="R1323" i="121"/>
  <c r="S1322" i="121"/>
  <c r="L1321" i="121"/>
  <c r="O1318" i="121"/>
  <c r="R1315" i="121"/>
  <c r="S1314" i="121"/>
  <c r="L1313" i="121"/>
  <c r="O1310" i="121"/>
  <c r="R1307" i="121"/>
  <c r="S1306" i="121"/>
  <c r="L1305" i="121"/>
  <c r="O1302" i="121"/>
  <c r="R1299" i="121"/>
  <c r="S1298" i="121"/>
  <c r="L1297" i="121"/>
  <c r="O1294" i="121"/>
  <c r="R1291" i="121"/>
  <c r="S1290" i="121"/>
  <c r="L1289" i="121"/>
  <c r="M1288" i="121"/>
  <c r="N1287" i="121"/>
  <c r="O1286" i="121"/>
  <c r="R1283" i="121"/>
  <c r="S1282" i="121"/>
  <c r="L1281" i="121"/>
  <c r="M1280" i="121"/>
  <c r="N1279" i="121"/>
  <c r="O1278" i="121"/>
  <c r="O1273" i="121"/>
  <c r="P1273" i="121"/>
  <c r="S1273" i="121"/>
  <c r="Q1263" i="121"/>
  <c r="R1263" i="121"/>
  <c r="M1263" i="121"/>
  <c r="N1260" i="121"/>
  <c r="M1260" i="121"/>
  <c r="M1253" i="121"/>
  <c r="O1247" i="121"/>
  <c r="R1246" i="121"/>
  <c r="S1246" i="121"/>
  <c r="N1246" i="121"/>
  <c r="L1244" i="121"/>
  <c r="M1244" i="121"/>
  <c r="P1244" i="121"/>
  <c r="M1243" i="121"/>
  <c r="N1243" i="121"/>
  <c r="Q1243" i="121"/>
  <c r="P1240" i="121"/>
  <c r="Q1240" i="121"/>
  <c r="L1240" i="121"/>
  <c r="N1226" i="121"/>
  <c r="O1226" i="121"/>
  <c r="R1226" i="121"/>
  <c r="L1220" i="121"/>
  <c r="M1216" i="121"/>
  <c r="L1213" i="121"/>
  <c r="O1209" i="121"/>
  <c r="P1209" i="121"/>
  <c r="S1209" i="121"/>
  <c r="R1204" i="121"/>
  <c r="Q1199" i="121"/>
  <c r="R1199" i="121"/>
  <c r="M1199" i="121"/>
  <c r="N1196" i="121"/>
  <c r="N1193" i="121"/>
  <c r="M1189" i="121"/>
  <c r="S1189" i="121"/>
  <c r="R1187" i="121"/>
  <c r="S1184" i="121"/>
  <c r="O1183" i="121"/>
  <c r="R1182" i="121"/>
  <c r="S1182" i="121"/>
  <c r="N1182" i="121"/>
  <c r="Q1180" i="121"/>
  <c r="M1180" i="121"/>
  <c r="M1179" i="121"/>
  <c r="N1179" i="121"/>
  <c r="Q1179" i="121"/>
  <c r="P1176" i="121"/>
  <c r="Q1176" i="121"/>
  <c r="L1176" i="121"/>
  <c r="S1164" i="121"/>
  <c r="N1162" i="121"/>
  <c r="O1162" i="121"/>
  <c r="R1162" i="121"/>
  <c r="R1160" i="121"/>
  <c r="N1157" i="121"/>
  <c r="S1157" i="121"/>
  <c r="R1156" i="121"/>
  <c r="N1156" i="121"/>
  <c r="N1152" i="121"/>
  <c r="P1152" i="121"/>
  <c r="Q1152" i="121"/>
  <c r="R1152" i="121"/>
  <c r="L1152" i="121"/>
  <c r="M1150" i="121"/>
  <c r="R1150" i="121"/>
  <c r="O1143" i="121"/>
  <c r="Q1143" i="121"/>
  <c r="R1143" i="121"/>
  <c r="S1143" i="121"/>
  <c r="M1143" i="121"/>
  <c r="L1140" i="121"/>
  <c r="M1138" i="121"/>
  <c r="N1138" i="121"/>
  <c r="P1133" i="121"/>
  <c r="L1133" i="121"/>
  <c r="S1131" i="121"/>
  <c r="M1131" i="121"/>
  <c r="N1131" i="121"/>
  <c r="O1131" i="121"/>
  <c r="Q1131" i="121"/>
  <c r="P1126" i="121"/>
  <c r="L1126" i="121"/>
  <c r="M1116" i="121"/>
  <c r="L1114" i="121"/>
  <c r="P1114" i="121"/>
  <c r="M1112" i="121"/>
  <c r="P1112" i="121"/>
  <c r="Q1109" i="121"/>
  <c r="M1109" i="121"/>
  <c r="P1107" i="121"/>
  <c r="M1105" i="121"/>
  <c r="O1105" i="121"/>
  <c r="P1105" i="121"/>
  <c r="Q1105" i="121"/>
  <c r="S1105" i="121"/>
  <c r="Q1102" i="121"/>
  <c r="S1093" i="121"/>
  <c r="L1092" i="121"/>
  <c r="O1086" i="121"/>
  <c r="R1086" i="121"/>
  <c r="L1085" i="121"/>
  <c r="M1084" i="121"/>
  <c r="N1079" i="121"/>
  <c r="O1079" i="121"/>
  <c r="P1078" i="121"/>
  <c r="Q1077" i="121"/>
  <c r="R1076" i="121"/>
  <c r="M1072" i="121"/>
  <c r="M1065" i="121"/>
  <c r="N1065" i="121"/>
  <c r="O1065" i="121"/>
  <c r="P1065" i="121"/>
  <c r="Q1065" i="121"/>
  <c r="R1065" i="121"/>
  <c r="S1065" i="121"/>
  <c r="N1064" i="121"/>
  <c r="O1064" i="121"/>
  <c r="P1064" i="121"/>
  <c r="Q1064" i="121"/>
  <c r="R1064" i="121"/>
  <c r="S1064" i="121"/>
  <c r="L1064" i="121"/>
  <c r="P1063" i="121"/>
  <c r="L1063" i="121"/>
  <c r="Q1062" i="121"/>
  <c r="M1062" i="121"/>
  <c r="R1061" i="121"/>
  <c r="N1061" i="121"/>
  <c r="S1060" i="121"/>
  <c r="O1060" i="121"/>
  <c r="S1050" i="121"/>
  <c r="N1050" i="121"/>
  <c r="P1043" i="121"/>
  <c r="N1035" i="121"/>
  <c r="O1015" i="121"/>
  <c r="P1015" i="121"/>
  <c r="Q1015" i="121"/>
  <c r="R1015" i="121"/>
  <c r="M1015" i="121"/>
  <c r="S1015" i="121"/>
  <c r="R1008" i="121"/>
  <c r="S1008" i="121"/>
  <c r="P987" i="121"/>
  <c r="L985" i="121"/>
  <c r="Q985" i="121"/>
  <c r="N978" i="121"/>
  <c r="P978" i="121"/>
  <c r="S978" i="121"/>
  <c r="O951" i="121"/>
  <c r="P951" i="121"/>
  <c r="Q951" i="121"/>
  <c r="R951" i="121"/>
  <c r="M951" i="121"/>
  <c r="S951" i="121"/>
  <c r="R944" i="121"/>
  <c r="S944" i="121"/>
  <c r="Q937" i="121"/>
  <c r="R937" i="121"/>
  <c r="R1270" i="121"/>
  <c r="S1270" i="121"/>
  <c r="N1270" i="121"/>
  <c r="L1268" i="121"/>
  <c r="P1268" i="121"/>
  <c r="M1267" i="121"/>
  <c r="N1267" i="121"/>
  <c r="Q1267" i="121"/>
  <c r="P1264" i="121"/>
  <c r="Q1264" i="121"/>
  <c r="L1264" i="121"/>
  <c r="N1250" i="121"/>
  <c r="O1250" i="121"/>
  <c r="R1250" i="121"/>
  <c r="S1237" i="121"/>
  <c r="L1237" i="121"/>
  <c r="O1237" i="121"/>
  <c r="O1233" i="121"/>
  <c r="P1233" i="121"/>
  <c r="S1233" i="121"/>
  <c r="Q1223" i="121"/>
  <c r="R1223" i="121"/>
  <c r="M1223" i="121"/>
  <c r="S1213" i="121"/>
  <c r="R1206" i="121"/>
  <c r="S1206" i="121"/>
  <c r="N1206" i="121"/>
  <c r="M1204" i="121"/>
  <c r="M1203" i="121"/>
  <c r="N1203" i="121"/>
  <c r="Q1203" i="121"/>
  <c r="R1201" i="121"/>
  <c r="P1200" i="121"/>
  <c r="Q1200" i="121"/>
  <c r="L1200" i="121"/>
  <c r="S1191" i="121"/>
  <c r="N1186" i="121"/>
  <c r="O1186" i="121"/>
  <c r="R1186" i="121"/>
  <c r="L1180" i="121"/>
  <c r="Q1174" i="121"/>
  <c r="L1173" i="121"/>
  <c r="S1171" i="121"/>
  <c r="O1169" i="121"/>
  <c r="P1169" i="121"/>
  <c r="S1169" i="121"/>
  <c r="Q1159" i="121"/>
  <c r="R1159" i="121"/>
  <c r="M1159" i="121"/>
  <c r="M1156" i="121"/>
  <c r="L1154" i="121"/>
  <c r="P1154" i="121"/>
  <c r="Q1149" i="121"/>
  <c r="M1149" i="121"/>
  <c r="M1145" i="121"/>
  <c r="O1145" i="121"/>
  <c r="P1145" i="121"/>
  <c r="Q1145" i="121"/>
  <c r="S1145" i="121"/>
  <c r="S1133" i="121"/>
  <c r="R1132" i="121"/>
  <c r="N1132" i="121"/>
  <c r="N1128" i="121"/>
  <c r="P1128" i="121"/>
  <c r="Q1128" i="121"/>
  <c r="R1128" i="121"/>
  <c r="L1128" i="121"/>
  <c r="R1126" i="121"/>
  <c r="O1119" i="121"/>
  <c r="Q1119" i="121"/>
  <c r="R1119" i="121"/>
  <c r="S1119" i="121"/>
  <c r="M1119" i="121"/>
  <c r="L1116" i="121"/>
  <c r="N1114" i="121"/>
  <c r="L1109" i="121"/>
  <c r="S1107" i="121"/>
  <c r="M1107" i="121"/>
  <c r="N1107" i="121"/>
  <c r="O1107" i="121"/>
  <c r="Q1107" i="121"/>
  <c r="P1102" i="121"/>
  <c r="L1102" i="121"/>
  <c r="P1085" i="121"/>
  <c r="S1085" i="121"/>
  <c r="L1084" i="121"/>
  <c r="M1057" i="121"/>
  <c r="N1057" i="121"/>
  <c r="O1057" i="121"/>
  <c r="P1057" i="121"/>
  <c r="Q1057" i="121"/>
  <c r="R1057" i="121"/>
  <c r="S1057" i="121"/>
  <c r="N1056" i="121"/>
  <c r="O1056" i="121"/>
  <c r="P1056" i="121"/>
  <c r="Q1056" i="121"/>
  <c r="R1056" i="121"/>
  <c r="S1056" i="121"/>
  <c r="L1056" i="121"/>
  <c r="P1055" i="121"/>
  <c r="L1055" i="121"/>
  <c r="Q1054" i="121"/>
  <c r="M1054" i="121"/>
  <c r="R1053" i="121"/>
  <c r="N1053" i="121"/>
  <c r="S1052" i="121"/>
  <c r="O1052" i="121"/>
  <c r="O1034" i="121"/>
  <c r="S1034" i="121"/>
  <c r="L1032" i="121"/>
  <c r="N988" i="121"/>
  <c r="O988" i="121"/>
  <c r="P982" i="121"/>
  <c r="Q982" i="121"/>
  <c r="R982" i="121"/>
  <c r="S982" i="121"/>
  <c r="N982" i="121"/>
  <c r="M982" i="121"/>
  <c r="O982" i="121"/>
  <c r="L967" i="121"/>
  <c r="N967" i="121"/>
  <c r="P960" i="121"/>
  <c r="Q960" i="121"/>
  <c r="L960" i="121"/>
  <c r="M960" i="121"/>
  <c r="N1274" i="121"/>
  <c r="O1274" i="121"/>
  <c r="R1274" i="121"/>
  <c r="M1264" i="121"/>
  <c r="S1261" i="121"/>
  <c r="L1261" i="121"/>
  <c r="O1261" i="121"/>
  <c r="O1257" i="121"/>
  <c r="P1257" i="121"/>
  <c r="S1257" i="121"/>
  <c r="M1254" i="121"/>
  <c r="O1251" i="121"/>
  <c r="Q1247" i="121"/>
  <c r="R1247" i="121"/>
  <c r="M1247" i="121"/>
  <c r="M1237" i="121"/>
  <c r="M1234" i="121"/>
  <c r="R1230" i="121"/>
  <c r="S1230" i="121"/>
  <c r="N1230" i="121"/>
  <c r="L1228" i="121"/>
  <c r="M1228" i="121"/>
  <c r="P1228" i="121"/>
  <c r="M1227" i="121"/>
  <c r="N1227" i="121"/>
  <c r="Q1227" i="121"/>
  <c r="R1225" i="121"/>
  <c r="P1224" i="121"/>
  <c r="Q1224" i="121"/>
  <c r="L1224" i="121"/>
  <c r="P1221" i="121"/>
  <c r="M1217" i="121"/>
  <c r="N1210" i="121"/>
  <c r="O1210" i="121"/>
  <c r="R1210" i="121"/>
  <c r="R1205" i="121"/>
  <c r="O1204" i="121"/>
  <c r="L1204" i="121"/>
  <c r="Q1201" i="121"/>
  <c r="M1200" i="121"/>
  <c r="L1197" i="121"/>
  <c r="O1193" i="121"/>
  <c r="P1193" i="121"/>
  <c r="S1193" i="121"/>
  <c r="M1190" i="121"/>
  <c r="O1187" i="121"/>
  <c r="Q1183" i="121"/>
  <c r="R1183" i="121"/>
  <c r="M1183" i="121"/>
  <c r="M1173" i="121"/>
  <c r="S1173" i="121"/>
  <c r="M1170" i="121"/>
  <c r="R1166" i="121"/>
  <c r="S1166" i="121"/>
  <c r="N1166" i="121"/>
  <c r="M1164" i="121"/>
  <c r="M1163" i="121"/>
  <c r="N1163" i="121"/>
  <c r="Q1163" i="121"/>
  <c r="R1161" i="121"/>
  <c r="P1160" i="121"/>
  <c r="Q1160" i="121"/>
  <c r="L1160" i="121"/>
  <c r="L1156" i="121"/>
  <c r="M1154" i="121"/>
  <c r="N1154" i="121"/>
  <c r="L1149" i="121"/>
  <c r="S1147" i="121"/>
  <c r="M1147" i="121"/>
  <c r="N1147" i="121"/>
  <c r="O1147" i="121"/>
  <c r="Q1147" i="121"/>
  <c r="P1142" i="121"/>
  <c r="L1142" i="121"/>
  <c r="M1132" i="121"/>
  <c r="L1130" i="121"/>
  <c r="P1130" i="121"/>
  <c r="M1128" i="121"/>
  <c r="Q1125" i="121"/>
  <c r="M1125" i="121"/>
  <c r="M1121" i="121"/>
  <c r="O1121" i="121"/>
  <c r="P1121" i="121"/>
  <c r="Q1121" i="121"/>
  <c r="S1121" i="121"/>
  <c r="O1116" i="121"/>
  <c r="S1109" i="121"/>
  <c r="R1108" i="121"/>
  <c r="N1108" i="121"/>
  <c r="N1104" i="121"/>
  <c r="Q1104" i="121"/>
  <c r="R1104" i="121"/>
  <c r="L1104" i="121"/>
  <c r="M1102" i="121"/>
  <c r="R1102" i="121"/>
  <c r="S1098" i="121"/>
  <c r="N1098" i="121"/>
  <c r="S1091" i="121"/>
  <c r="L1090" i="121"/>
  <c r="Q1084" i="121"/>
  <c r="P1077" i="121"/>
  <c r="S1077" i="121"/>
  <c r="L1076" i="121"/>
  <c r="O1070" i="121"/>
  <c r="R1070" i="121"/>
  <c r="L1069" i="121"/>
  <c r="M1068" i="121"/>
  <c r="R1060" i="121"/>
  <c r="M1056" i="121"/>
  <c r="M1049" i="121"/>
  <c r="N1049" i="121"/>
  <c r="O1049" i="121"/>
  <c r="P1049" i="121"/>
  <c r="Q1049" i="121"/>
  <c r="R1049" i="121"/>
  <c r="S1049" i="121"/>
  <c r="N1048" i="121"/>
  <c r="O1048" i="121"/>
  <c r="Q1048" i="121"/>
  <c r="R1048" i="121"/>
  <c r="S1048" i="121"/>
  <c r="L1048" i="121"/>
  <c r="L1040" i="121"/>
  <c r="R1035" i="121"/>
  <c r="S1033" i="121"/>
  <c r="S1032" i="121"/>
  <c r="Q1024" i="121"/>
  <c r="L1024" i="121"/>
  <c r="M1024" i="121"/>
  <c r="N1021" i="121"/>
  <c r="M1012" i="121"/>
  <c r="N1012" i="121"/>
  <c r="M1005" i="121"/>
  <c r="N1005" i="121"/>
  <c r="Q970" i="121"/>
  <c r="S970" i="121"/>
  <c r="R960" i="121"/>
  <c r="L948" i="121"/>
  <c r="N948" i="121"/>
  <c r="L904" i="121"/>
  <c r="N904" i="121"/>
  <c r="R904" i="121"/>
  <c r="P1260" i="121"/>
  <c r="O1221" i="121"/>
  <c r="P1220" i="121"/>
  <c r="O1213" i="121"/>
  <c r="P1212" i="121"/>
  <c r="O1205" i="121"/>
  <c r="P1204" i="121"/>
  <c r="O1197" i="121"/>
  <c r="P1196" i="121"/>
  <c r="O1189" i="121"/>
  <c r="P1188" i="121"/>
  <c r="O1181" i="121"/>
  <c r="P1180" i="121"/>
  <c r="O1173" i="121"/>
  <c r="P1172" i="121"/>
  <c r="O1165" i="121"/>
  <c r="P1164" i="121"/>
  <c r="N1158" i="121"/>
  <c r="O1157" i="121"/>
  <c r="P1156" i="121"/>
  <c r="R1154" i="121"/>
  <c r="N1150" i="121"/>
  <c r="O1149" i="121"/>
  <c r="P1148" i="121"/>
  <c r="R1146" i="121"/>
  <c r="N1142" i="121"/>
  <c r="O1141" i="121"/>
  <c r="P1140" i="121"/>
  <c r="R1138" i="121"/>
  <c r="N1134" i="121"/>
  <c r="O1133" i="121"/>
  <c r="P1132" i="121"/>
  <c r="R1130" i="121"/>
  <c r="N1126" i="121"/>
  <c r="O1125" i="121"/>
  <c r="P1124" i="121"/>
  <c r="R1122" i="121"/>
  <c r="N1118" i="121"/>
  <c r="O1117" i="121"/>
  <c r="P1116" i="121"/>
  <c r="R1114" i="121"/>
  <c r="N1110" i="121"/>
  <c r="O1109" i="121"/>
  <c r="P1108" i="121"/>
  <c r="R1106" i="121"/>
  <c r="N1102" i="121"/>
  <c r="O1101" i="121"/>
  <c r="P1100" i="121"/>
  <c r="Q1099" i="121"/>
  <c r="R1098" i="121"/>
  <c r="M1095" i="121"/>
  <c r="N1094" i="121"/>
  <c r="O1093" i="121"/>
  <c r="P1092" i="121"/>
  <c r="Q1091" i="121"/>
  <c r="R1090" i="121"/>
  <c r="M1087" i="121"/>
  <c r="N1086" i="121"/>
  <c r="O1085" i="121"/>
  <c r="P1084" i="121"/>
  <c r="Q1083" i="121"/>
  <c r="R1082" i="121"/>
  <c r="M1079" i="121"/>
  <c r="N1078" i="121"/>
  <c r="O1077" i="121"/>
  <c r="P1076" i="121"/>
  <c r="Q1075" i="121"/>
  <c r="R1074" i="121"/>
  <c r="M1071" i="121"/>
  <c r="N1070" i="121"/>
  <c r="O1069" i="121"/>
  <c r="P1068" i="121"/>
  <c r="Q1067" i="121"/>
  <c r="R1066" i="121"/>
  <c r="M1063" i="121"/>
  <c r="N1062" i="121"/>
  <c r="O1061" i="121"/>
  <c r="P1060" i="121"/>
  <c r="Q1059" i="121"/>
  <c r="R1058" i="121"/>
  <c r="M1055" i="121"/>
  <c r="N1054" i="121"/>
  <c r="O1053" i="121"/>
  <c r="P1052" i="121"/>
  <c r="Q1051" i="121"/>
  <c r="R1050" i="121"/>
  <c r="P1044" i="121"/>
  <c r="P1030" i="121"/>
  <c r="Q1030" i="121"/>
  <c r="R1030" i="121"/>
  <c r="Q1026" i="121"/>
  <c r="N1024" i="121"/>
  <c r="P1022" i="121"/>
  <c r="Q1022" i="121"/>
  <c r="R1022" i="121"/>
  <c r="S1022" i="121"/>
  <c r="N1022" i="121"/>
  <c r="P1019" i="121"/>
  <c r="S1019" i="121"/>
  <c r="O1018" i="121"/>
  <c r="M1017" i="121"/>
  <c r="N1017" i="121"/>
  <c r="O1017" i="121"/>
  <c r="P1017" i="121"/>
  <c r="S1017" i="121"/>
  <c r="L1012" i="121"/>
  <c r="L1005" i="121"/>
  <c r="M1002" i="121"/>
  <c r="P1000" i="121"/>
  <c r="Q1000" i="121"/>
  <c r="L1000" i="121"/>
  <c r="O991" i="121"/>
  <c r="P991" i="121"/>
  <c r="Q991" i="121"/>
  <c r="R991" i="121"/>
  <c r="M991" i="121"/>
  <c r="L988" i="121"/>
  <c r="M986" i="121"/>
  <c r="O979" i="121"/>
  <c r="R972" i="121"/>
  <c r="M971" i="121"/>
  <c r="Q965" i="121"/>
  <c r="Q962" i="121"/>
  <c r="N960" i="121"/>
  <c r="P958" i="121"/>
  <c r="Q958" i="121"/>
  <c r="R958" i="121"/>
  <c r="S958" i="121"/>
  <c r="N958" i="121"/>
  <c r="P955" i="121"/>
  <c r="S955" i="121"/>
  <c r="N954" i="121"/>
  <c r="M953" i="121"/>
  <c r="N953" i="121"/>
  <c r="O953" i="121"/>
  <c r="P953" i="121"/>
  <c r="S953" i="121"/>
  <c r="Q940" i="121"/>
  <c r="M937" i="121"/>
  <c r="S934" i="121"/>
  <c r="N933" i="121"/>
  <c r="N924" i="121"/>
  <c r="R924" i="121"/>
  <c r="M919" i="121"/>
  <c r="L898" i="121"/>
  <c r="R898" i="121"/>
  <c r="L894" i="121"/>
  <c r="P892" i="121"/>
  <c r="M888" i="121"/>
  <c r="O888" i="121"/>
  <c r="P888" i="121"/>
  <c r="Q888" i="121"/>
  <c r="S888" i="121"/>
  <c r="R888" i="121"/>
  <c r="N875" i="121"/>
  <c r="O875" i="121"/>
  <c r="S875" i="121"/>
  <c r="L872" i="121"/>
  <c r="R872" i="121"/>
  <c r="R850" i="121"/>
  <c r="L844" i="121"/>
  <c r="P844" i="121"/>
  <c r="O731" i="121"/>
  <c r="S731" i="121"/>
  <c r="S637" i="121"/>
  <c r="L637" i="121"/>
  <c r="M637" i="121"/>
  <c r="P1099" i="121"/>
  <c r="Q1098" i="121"/>
  <c r="P1091" i="121"/>
  <c r="Q1090" i="121"/>
  <c r="P1083" i="121"/>
  <c r="Q1082" i="121"/>
  <c r="P1075" i="121"/>
  <c r="Q1074" i="121"/>
  <c r="P1067" i="121"/>
  <c r="Q1066" i="121"/>
  <c r="P1059" i="121"/>
  <c r="Q1058" i="121"/>
  <c r="P1051" i="121"/>
  <c r="Q1050" i="121"/>
  <c r="P1045" i="121"/>
  <c r="S1043" i="121"/>
  <c r="L1043" i="121"/>
  <c r="P1026" i="121"/>
  <c r="N1018" i="121"/>
  <c r="S1016" i="121"/>
  <c r="R1012" i="121"/>
  <c r="Q1005" i="121"/>
  <c r="L1002" i="121"/>
  <c r="P998" i="121"/>
  <c r="Q998" i="121"/>
  <c r="R998" i="121"/>
  <c r="S998" i="121"/>
  <c r="N998" i="121"/>
  <c r="S995" i="121"/>
  <c r="M993" i="121"/>
  <c r="N993" i="121"/>
  <c r="O993" i="121"/>
  <c r="P993" i="121"/>
  <c r="S993" i="121"/>
  <c r="S981" i="121"/>
  <c r="L981" i="121"/>
  <c r="O981" i="121"/>
  <c r="L978" i="121"/>
  <c r="P976" i="121"/>
  <c r="Q976" i="121"/>
  <c r="L976" i="121"/>
  <c r="Q969" i="121"/>
  <c r="O967" i="121"/>
  <c r="P967" i="121"/>
  <c r="Q967" i="121"/>
  <c r="R967" i="121"/>
  <c r="M967" i="121"/>
  <c r="P962" i="121"/>
  <c r="S952" i="121"/>
  <c r="R948" i="121"/>
  <c r="L882" i="121"/>
  <c r="P882" i="121"/>
  <c r="N860" i="121"/>
  <c r="R860" i="121"/>
  <c r="L832" i="121"/>
  <c r="R832" i="121"/>
  <c r="Q832" i="121"/>
  <c r="S832" i="121"/>
  <c r="M1101" i="121"/>
  <c r="N1100" i="121"/>
  <c r="O1099" i="121"/>
  <c r="P1098" i="121"/>
  <c r="S1095" i="121"/>
  <c r="L1094" i="121"/>
  <c r="M1093" i="121"/>
  <c r="N1092" i="121"/>
  <c r="O1091" i="121"/>
  <c r="P1090" i="121"/>
  <c r="S1087" i="121"/>
  <c r="L1086" i="121"/>
  <c r="M1085" i="121"/>
  <c r="N1084" i="121"/>
  <c r="O1083" i="121"/>
  <c r="P1082" i="121"/>
  <c r="S1079" i="121"/>
  <c r="L1078" i="121"/>
  <c r="M1077" i="121"/>
  <c r="N1076" i="121"/>
  <c r="O1075" i="121"/>
  <c r="P1074" i="121"/>
  <c r="S1071" i="121"/>
  <c r="L1070" i="121"/>
  <c r="M1069" i="121"/>
  <c r="N1068" i="121"/>
  <c r="O1067" i="121"/>
  <c r="P1066" i="121"/>
  <c r="S1063" i="121"/>
  <c r="L1062" i="121"/>
  <c r="M1061" i="121"/>
  <c r="N1060" i="121"/>
  <c r="O1059" i="121"/>
  <c r="P1058" i="121"/>
  <c r="S1055" i="121"/>
  <c r="L1054" i="121"/>
  <c r="N1052" i="121"/>
  <c r="O1051" i="121"/>
  <c r="P1050" i="121"/>
  <c r="R1046" i="121"/>
  <c r="O1045" i="121"/>
  <c r="M1043" i="121"/>
  <c r="R1040" i="121"/>
  <c r="Q1039" i="121"/>
  <c r="M1037" i="121"/>
  <c r="L1036" i="121"/>
  <c r="R1036" i="121"/>
  <c r="S1036" i="121"/>
  <c r="R1034" i="121"/>
  <c r="L1031" i="121"/>
  <c r="O1031" i="121"/>
  <c r="P1031" i="121"/>
  <c r="Q1031" i="121"/>
  <c r="P1029" i="121"/>
  <c r="L1028" i="121"/>
  <c r="L1021" i="121"/>
  <c r="L1018" i="121"/>
  <c r="Q1016" i="121"/>
  <c r="L1016" i="121"/>
  <c r="M1011" i="121"/>
  <c r="Q1009" i="121"/>
  <c r="O1007" i="121"/>
  <c r="P1007" i="121"/>
  <c r="Q1007" i="121"/>
  <c r="R1007" i="121"/>
  <c r="M1007" i="121"/>
  <c r="M1004" i="121"/>
  <c r="O990" i="121"/>
  <c r="R988" i="121"/>
  <c r="M987" i="121"/>
  <c r="N983" i="121"/>
  <c r="M981" i="121"/>
  <c r="Q981" i="121"/>
  <c r="M976" i="121"/>
  <c r="N976" i="121"/>
  <c r="P974" i="121"/>
  <c r="Q974" i="121"/>
  <c r="R974" i="121"/>
  <c r="S974" i="121"/>
  <c r="N974" i="121"/>
  <c r="S971" i="121"/>
  <c r="N970" i="121"/>
  <c r="M969" i="121"/>
  <c r="N969" i="121"/>
  <c r="O969" i="121"/>
  <c r="P969" i="121"/>
  <c r="S969" i="121"/>
  <c r="O964" i="121"/>
  <c r="S957" i="121"/>
  <c r="L957" i="121"/>
  <c r="O957" i="121"/>
  <c r="L954" i="121"/>
  <c r="P952" i="121"/>
  <c r="Q952" i="121"/>
  <c r="L952" i="121"/>
  <c r="Q945" i="121"/>
  <c r="O943" i="121"/>
  <c r="P943" i="121"/>
  <c r="Q943" i="121"/>
  <c r="R943" i="121"/>
  <c r="M943" i="121"/>
  <c r="L938" i="121"/>
  <c r="M932" i="121"/>
  <c r="P932" i="121"/>
  <c r="R932" i="121"/>
  <c r="S931" i="121"/>
  <c r="O919" i="121"/>
  <c r="S919" i="121"/>
  <c r="M892" i="121"/>
  <c r="N892" i="121"/>
  <c r="M839" i="121"/>
  <c r="S839" i="121"/>
  <c r="R839" i="121"/>
  <c r="S1158" i="121"/>
  <c r="O1154" i="121"/>
  <c r="S1150" i="121"/>
  <c r="O1146" i="121"/>
  <c r="S1142" i="121"/>
  <c r="O1138" i="121"/>
  <c r="S1134" i="121"/>
  <c r="O1130" i="121"/>
  <c r="S1126" i="121"/>
  <c r="O1122" i="121"/>
  <c r="S1118" i="121"/>
  <c r="O1114" i="121"/>
  <c r="S1110" i="121"/>
  <c r="O1106" i="121"/>
  <c r="S1102" i="121"/>
  <c r="N1099" i="121"/>
  <c r="O1098" i="121"/>
  <c r="R1095" i="121"/>
  <c r="S1094" i="121"/>
  <c r="N1091" i="121"/>
  <c r="O1090" i="121"/>
  <c r="R1087" i="121"/>
  <c r="S1086" i="121"/>
  <c r="N1083" i="121"/>
  <c r="O1082" i="121"/>
  <c r="R1079" i="121"/>
  <c r="S1078" i="121"/>
  <c r="N1075" i="121"/>
  <c r="O1074" i="121"/>
  <c r="R1071" i="121"/>
  <c r="S1070" i="121"/>
  <c r="N1067" i="121"/>
  <c r="O1066" i="121"/>
  <c r="R1063" i="121"/>
  <c r="S1062" i="121"/>
  <c r="N1059" i="121"/>
  <c r="O1058" i="121"/>
  <c r="R1055" i="121"/>
  <c r="S1054" i="121"/>
  <c r="L1053" i="121"/>
  <c r="N1051" i="121"/>
  <c r="O1050" i="121"/>
  <c r="O1046" i="121"/>
  <c r="N1045" i="121"/>
  <c r="N1039" i="121"/>
  <c r="Q1037" i="121"/>
  <c r="R1037" i="121"/>
  <c r="Q1034" i="121"/>
  <c r="O1029" i="121"/>
  <c r="M1028" i="121"/>
  <c r="R1028" i="121"/>
  <c r="N1027" i="121"/>
  <c r="N1023" i="121"/>
  <c r="M1021" i="121"/>
  <c r="Q1021" i="121"/>
  <c r="M1016" i="121"/>
  <c r="N1016" i="121"/>
  <c r="P1014" i="121"/>
  <c r="Q1014" i="121"/>
  <c r="R1014" i="121"/>
  <c r="S1014" i="121"/>
  <c r="N1014" i="121"/>
  <c r="P1011" i="121"/>
  <c r="S1011" i="121"/>
  <c r="O1010" i="121"/>
  <c r="M1009" i="121"/>
  <c r="N1009" i="121"/>
  <c r="O1009" i="121"/>
  <c r="P1009" i="121"/>
  <c r="S1009" i="121"/>
  <c r="L1004" i="121"/>
  <c r="S997" i="121"/>
  <c r="L997" i="121"/>
  <c r="O997" i="121"/>
  <c r="L994" i="121"/>
  <c r="P992" i="121"/>
  <c r="Q992" i="121"/>
  <c r="L992" i="121"/>
  <c r="O983" i="121"/>
  <c r="P983" i="121"/>
  <c r="Q983" i="121"/>
  <c r="R983" i="121"/>
  <c r="M983" i="121"/>
  <c r="Q980" i="121"/>
  <c r="L980" i="121"/>
  <c r="M978" i="121"/>
  <c r="N964" i="121"/>
  <c r="R964" i="121"/>
  <c r="M963" i="121"/>
  <c r="N959" i="121"/>
  <c r="M957" i="121"/>
  <c r="Q957" i="121"/>
  <c r="M952" i="121"/>
  <c r="N952" i="121"/>
  <c r="P950" i="121"/>
  <c r="Q950" i="121"/>
  <c r="R950" i="121"/>
  <c r="S950" i="121"/>
  <c r="N950" i="121"/>
  <c r="P947" i="121"/>
  <c r="S947" i="121"/>
  <c r="N946" i="121"/>
  <c r="M945" i="121"/>
  <c r="N945" i="121"/>
  <c r="O945" i="121"/>
  <c r="P945" i="121"/>
  <c r="S945" i="121"/>
  <c r="L937" i="121"/>
  <c r="S935" i="121"/>
  <c r="N935" i="121"/>
  <c r="M925" i="121"/>
  <c r="O925" i="121"/>
  <c r="L909" i="121"/>
  <c r="M909" i="121"/>
  <c r="Q909" i="121"/>
  <c r="P860" i="121"/>
  <c r="O855" i="121"/>
  <c r="S855" i="121"/>
  <c r="N852" i="121"/>
  <c r="L845" i="121"/>
  <c r="O845" i="121"/>
  <c r="P845" i="121"/>
  <c r="M845" i="121"/>
  <c r="P833" i="121"/>
  <c r="L833" i="121"/>
  <c r="S833" i="121"/>
  <c r="M1099" i="121"/>
  <c r="Q1095" i="121"/>
  <c r="M1091" i="121"/>
  <c r="Q1087" i="121"/>
  <c r="M1083" i="121"/>
  <c r="Q1079" i="121"/>
  <c r="M1075" i="121"/>
  <c r="Q1071" i="121"/>
  <c r="M1067" i="121"/>
  <c r="Q1063" i="121"/>
  <c r="M1059" i="121"/>
  <c r="Q1055" i="121"/>
  <c r="M1051" i="121"/>
  <c r="R1044" i="121"/>
  <c r="S1044" i="121"/>
  <c r="P1038" i="121"/>
  <c r="Q1038" i="121"/>
  <c r="L1034" i="121"/>
  <c r="M1034" i="121"/>
  <c r="N1032" i="121"/>
  <c r="O1032" i="121"/>
  <c r="M1027" i="121"/>
  <c r="O1023" i="121"/>
  <c r="P1023" i="121"/>
  <c r="Q1023" i="121"/>
  <c r="R1023" i="121"/>
  <c r="M1023" i="121"/>
  <c r="Q1020" i="121"/>
  <c r="M1020" i="121"/>
  <c r="P1018" i="121"/>
  <c r="O1011" i="121"/>
  <c r="N1010" i="121"/>
  <c r="N1004" i="121"/>
  <c r="R1004" i="121"/>
  <c r="M1003" i="121"/>
  <c r="M997" i="121"/>
  <c r="Q997" i="121"/>
  <c r="M992" i="121"/>
  <c r="N992" i="121"/>
  <c r="P990" i="121"/>
  <c r="Q990" i="121"/>
  <c r="R990" i="121"/>
  <c r="S990" i="121"/>
  <c r="N990" i="121"/>
  <c r="S987" i="121"/>
  <c r="N986" i="121"/>
  <c r="M985" i="121"/>
  <c r="N985" i="121"/>
  <c r="O985" i="121"/>
  <c r="P985" i="121"/>
  <c r="S985" i="121"/>
  <c r="S973" i="121"/>
  <c r="L973" i="121"/>
  <c r="O973" i="121"/>
  <c r="L970" i="121"/>
  <c r="P968" i="121"/>
  <c r="Q968" i="121"/>
  <c r="L968" i="121"/>
  <c r="O959" i="121"/>
  <c r="P959" i="121"/>
  <c r="Q959" i="121"/>
  <c r="R959" i="121"/>
  <c r="M959" i="121"/>
  <c r="Q956" i="121"/>
  <c r="L956" i="121"/>
  <c r="P954" i="121"/>
  <c r="O947" i="121"/>
  <c r="L942" i="121"/>
  <c r="L935" i="121"/>
  <c r="M928" i="121"/>
  <c r="O928" i="121"/>
  <c r="P928" i="121"/>
  <c r="S928" i="121"/>
  <c r="Q928" i="121"/>
  <c r="N926" i="121"/>
  <c r="O909" i="121"/>
  <c r="R892" i="121"/>
  <c r="M881" i="121"/>
  <c r="M861" i="121"/>
  <c r="O861" i="121"/>
  <c r="S845" i="121"/>
  <c r="Q1045" i="121"/>
  <c r="R1045" i="121"/>
  <c r="O1039" i="121"/>
  <c r="P1039" i="121"/>
  <c r="M1033" i="121"/>
  <c r="N1033" i="121"/>
  <c r="M1025" i="121"/>
  <c r="N1025" i="121"/>
  <c r="O1025" i="121"/>
  <c r="P1025" i="121"/>
  <c r="S1025" i="121"/>
  <c r="O1020" i="121"/>
  <c r="L1020" i="121"/>
  <c r="P1008" i="121"/>
  <c r="Q1008" i="121"/>
  <c r="L1008" i="121"/>
  <c r="R1003" i="121"/>
  <c r="O999" i="121"/>
  <c r="P999" i="121"/>
  <c r="Q999" i="121"/>
  <c r="R999" i="121"/>
  <c r="M999" i="121"/>
  <c r="N968" i="121"/>
  <c r="P966" i="121"/>
  <c r="Q966" i="121"/>
  <c r="R966" i="121"/>
  <c r="S966" i="121"/>
  <c r="N966" i="121"/>
  <c r="M961" i="121"/>
  <c r="N961" i="121"/>
  <c r="O961" i="121"/>
  <c r="P961" i="121"/>
  <c r="S961" i="121"/>
  <c r="S949" i="121"/>
  <c r="L949" i="121"/>
  <c r="O949" i="121"/>
  <c r="P944" i="121"/>
  <c r="Q944" i="121"/>
  <c r="L944" i="121"/>
  <c r="S937" i="121"/>
  <c r="P934" i="121"/>
  <c r="M934" i="121"/>
  <c r="Q907" i="121"/>
  <c r="S907" i="121"/>
  <c r="O907" i="121"/>
  <c r="S891" i="121"/>
  <c r="M887" i="121"/>
  <c r="O887" i="121"/>
  <c r="S887" i="121"/>
  <c r="S865" i="121"/>
  <c r="N862" i="121"/>
  <c r="R852" i="121"/>
  <c r="S852" i="121"/>
  <c r="M852" i="121"/>
  <c r="O852" i="121"/>
  <c r="P852" i="121"/>
  <c r="Q852" i="121"/>
  <c r="P1046" i="121"/>
  <c r="Q1046" i="121"/>
  <c r="L1042" i="121"/>
  <c r="M1042" i="121"/>
  <c r="N1040" i="121"/>
  <c r="O1040" i="121"/>
  <c r="Q1029" i="121"/>
  <c r="R1029" i="121"/>
  <c r="S1029" i="121"/>
  <c r="N1026" i="121"/>
  <c r="R1020" i="121"/>
  <c r="N1019" i="121"/>
  <c r="M1013" i="121"/>
  <c r="Q1013" i="121"/>
  <c r="M1008" i="121"/>
  <c r="N1008" i="121"/>
  <c r="P1006" i="121"/>
  <c r="Q1006" i="121"/>
  <c r="R1006" i="121"/>
  <c r="S1006" i="121"/>
  <c r="N1006" i="121"/>
  <c r="S1003" i="121"/>
  <c r="N1002" i="121"/>
  <c r="M1001" i="121"/>
  <c r="N1001" i="121"/>
  <c r="O1001" i="121"/>
  <c r="P1001" i="121"/>
  <c r="S1001" i="121"/>
  <c r="O996" i="121"/>
  <c r="S989" i="121"/>
  <c r="L989" i="121"/>
  <c r="O989" i="121"/>
  <c r="L986" i="121"/>
  <c r="P984" i="121"/>
  <c r="Q984" i="121"/>
  <c r="L984" i="121"/>
  <c r="R979" i="121"/>
  <c r="O975" i="121"/>
  <c r="P975" i="121"/>
  <c r="Q975" i="121"/>
  <c r="R975" i="121"/>
  <c r="M975" i="121"/>
  <c r="L972" i="121"/>
  <c r="R956" i="121"/>
  <c r="M955" i="121"/>
  <c r="M949" i="121"/>
  <c r="Q949" i="121"/>
  <c r="M944" i="121"/>
  <c r="N944" i="121"/>
  <c r="P941" i="121"/>
  <c r="S941" i="121"/>
  <c r="R939" i="121"/>
  <c r="O939" i="121"/>
  <c r="S938" i="121"/>
  <c r="P938" i="121"/>
  <c r="L934" i="121"/>
  <c r="N932" i="121"/>
  <c r="O926" i="121"/>
  <c r="Q926" i="121"/>
  <c r="R926" i="121"/>
  <c r="S926" i="121"/>
  <c r="M926" i="121"/>
  <c r="P926" i="121"/>
  <c r="L897" i="121"/>
  <c r="P897" i="121"/>
  <c r="R897" i="121"/>
  <c r="M897" i="121"/>
  <c r="S897" i="121"/>
  <c r="N894" i="121"/>
  <c r="P894" i="121"/>
  <c r="Q881" i="121"/>
  <c r="S881" i="121"/>
  <c r="Q871" i="121"/>
  <c r="R871" i="121"/>
  <c r="L871" i="121"/>
  <c r="M871" i="121"/>
  <c r="S871" i="121"/>
  <c r="R843" i="121"/>
  <c r="O843" i="121"/>
  <c r="Q1027" i="121"/>
  <c r="R1026" i="121"/>
  <c r="O1021" i="121"/>
  <c r="P1020" i="121"/>
  <c r="Q1019" i="121"/>
  <c r="R1018" i="121"/>
  <c r="O1013" i="121"/>
  <c r="P1012" i="121"/>
  <c r="Q1011" i="121"/>
  <c r="R1010" i="121"/>
  <c r="O1005" i="121"/>
  <c r="P1004" i="121"/>
  <c r="Q1003" i="121"/>
  <c r="R1002" i="121"/>
  <c r="P996" i="121"/>
  <c r="Q995" i="121"/>
  <c r="R994" i="121"/>
  <c r="P988" i="121"/>
  <c r="Q987" i="121"/>
  <c r="R986" i="121"/>
  <c r="P980" i="121"/>
  <c r="Q979" i="121"/>
  <c r="R978" i="121"/>
  <c r="P972" i="121"/>
  <c r="Q971" i="121"/>
  <c r="R970" i="121"/>
  <c r="P964" i="121"/>
  <c r="Q963" i="121"/>
  <c r="R962" i="121"/>
  <c r="P956" i="121"/>
  <c r="Q955" i="121"/>
  <c r="R954" i="121"/>
  <c r="P948" i="121"/>
  <c r="Q947" i="121"/>
  <c r="R946" i="121"/>
  <c r="N942" i="121"/>
  <c r="O941" i="121"/>
  <c r="P940" i="121"/>
  <c r="Q939" i="121"/>
  <c r="R938" i="121"/>
  <c r="S936" i="121"/>
  <c r="R935" i="121"/>
  <c r="O934" i="121"/>
  <c r="L930" i="121"/>
  <c r="S930" i="121"/>
  <c r="M930" i="121"/>
  <c r="N930" i="121"/>
  <c r="Q930" i="121"/>
  <c r="S923" i="121"/>
  <c r="R923" i="121"/>
  <c r="L921" i="121"/>
  <c r="P921" i="121"/>
  <c r="R921" i="121"/>
  <c r="N919" i="121"/>
  <c r="M916" i="121"/>
  <c r="L912" i="121"/>
  <c r="M912" i="121"/>
  <c r="O912" i="121"/>
  <c r="P912" i="121"/>
  <c r="Q912" i="121"/>
  <c r="S912" i="121"/>
  <c r="S900" i="121"/>
  <c r="N899" i="121"/>
  <c r="R895" i="121"/>
  <c r="L895" i="121"/>
  <c r="M893" i="121"/>
  <c r="P893" i="121"/>
  <c r="L886" i="121"/>
  <c r="O886" i="121"/>
  <c r="Q886" i="121"/>
  <c r="R886" i="121"/>
  <c r="S886" i="121"/>
  <c r="M886" i="121"/>
  <c r="R883" i="121"/>
  <c r="N881" i="121"/>
  <c r="P876" i="121"/>
  <c r="L876" i="121"/>
  <c r="S874" i="121"/>
  <c r="M874" i="121"/>
  <c r="N874" i="121"/>
  <c r="O874" i="121"/>
  <c r="Q874" i="121"/>
  <c r="L869" i="121"/>
  <c r="S859" i="121"/>
  <c r="M859" i="121"/>
  <c r="L857" i="121"/>
  <c r="O857" i="121"/>
  <c r="P857" i="121"/>
  <c r="R857" i="121"/>
  <c r="N855" i="121"/>
  <c r="O851" i="121"/>
  <c r="P849" i="121"/>
  <c r="L846" i="121"/>
  <c r="P846" i="121"/>
  <c r="Q846" i="121"/>
  <c r="M846" i="121"/>
  <c r="O846" i="121"/>
  <c r="S846" i="121"/>
  <c r="L842" i="121"/>
  <c r="M842" i="121"/>
  <c r="Q842" i="121"/>
  <c r="O842" i="121"/>
  <c r="S835" i="121"/>
  <c r="N826" i="121"/>
  <c r="O826" i="121"/>
  <c r="P826" i="121"/>
  <c r="L823" i="121"/>
  <c r="M823" i="121"/>
  <c r="R823" i="121"/>
  <c r="S823" i="121"/>
  <c r="L813" i="121"/>
  <c r="O813" i="121"/>
  <c r="P813" i="121"/>
  <c r="M813" i="121"/>
  <c r="Q809" i="121"/>
  <c r="R768" i="121"/>
  <c r="S768" i="121"/>
  <c r="N724" i="121"/>
  <c r="R724" i="121"/>
  <c r="Q936" i="121"/>
  <c r="R933" i="121"/>
  <c r="S933" i="121"/>
  <c r="Q929" i="121"/>
  <c r="O923" i="121"/>
  <c r="S913" i="121"/>
  <c r="R911" i="121"/>
  <c r="L911" i="121"/>
  <c r="P909" i="121"/>
  <c r="O902" i="121"/>
  <c r="Q902" i="121"/>
  <c r="R902" i="121"/>
  <c r="S902" i="121"/>
  <c r="M902" i="121"/>
  <c r="N897" i="121"/>
  <c r="Q892" i="121"/>
  <c r="S890" i="121"/>
  <c r="M890" i="121"/>
  <c r="N890" i="121"/>
  <c r="O890" i="121"/>
  <c r="Q890" i="121"/>
  <c r="M875" i="121"/>
  <c r="L873" i="121"/>
  <c r="O873" i="121"/>
  <c r="P873" i="121"/>
  <c r="R873" i="121"/>
  <c r="N871" i="121"/>
  <c r="P866" i="121"/>
  <c r="M864" i="121"/>
  <c r="O864" i="121"/>
  <c r="P864" i="121"/>
  <c r="Q864" i="121"/>
  <c r="S864" i="121"/>
  <c r="O859" i="121"/>
  <c r="N845" i="121"/>
  <c r="O831" i="121"/>
  <c r="P831" i="121"/>
  <c r="Q831" i="121"/>
  <c r="M831" i="121"/>
  <c r="L769" i="121"/>
  <c r="Q769" i="121"/>
  <c r="R769" i="121"/>
  <c r="P750" i="121"/>
  <c r="Q750" i="121"/>
  <c r="N1003" i="121"/>
  <c r="O1002" i="121"/>
  <c r="M996" i="121"/>
  <c r="N995" i="121"/>
  <c r="O994" i="121"/>
  <c r="M988" i="121"/>
  <c r="N987" i="121"/>
  <c r="O986" i="121"/>
  <c r="M980" i="121"/>
  <c r="N979" i="121"/>
  <c r="O978" i="121"/>
  <c r="M972" i="121"/>
  <c r="N971" i="121"/>
  <c r="O970" i="121"/>
  <c r="M964" i="121"/>
  <c r="N963" i="121"/>
  <c r="O962" i="121"/>
  <c r="M956" i="121"/>
  <c r="N955" i="121"/>
  <c r="O954" i="121"/>
  <c r="M948" i="121"/>
  <c r="N947" i="121"/>
  <c r="O946" i="121"/>
  <c r="S942" i="121"/>
  <c r="L941" i="121"/>
  <c r="M940" i="121"/>
  <c r="N939" i="121"/>
  <c r="O938" i="121"/>
  <c r="P937" i="121"/>
  <c r="N936" i="121"/>
  <c r="Q934" i="121"/>
  <c r="R934" i="121"/>
  <c r="M931" i="121"/>
  <c r="L929" i="121"/>
  <c r="R929" i="121"/>
  <c r="L925" i="121"/>
  <c r="R920" i="121"/>
  <c r="N918" i="121"/>
  <c r="S915" i="121"/>
  <c r="R915" i="121"/>
  <c r="Q913" i="121"/>
  <c r="L913" i="121"/>
  <c r="P913" i="121"/>
  <c r="R913" i="121"/>
  <c r="M911" i="121"/>
  <c r="N911" i="121"/>
  <c r="M908" i="121"/>
  <c r="M904" i="121"/>
  <c r="O904" i="121"/>
  <c r="P904" i="121"/>
  <c r="Q904" i="121"/>
  <c r="S904" i="121"/>
  <c r="O899" i="121"/>
  <c r="S892" i="121"/>
  <c r="N891" i="121"/>
  <c r="R887" i="121"/>
  <c r="L887" i="121"/>
  <c r="M885" i="121"/>
  <c r="P885" i="121"/>
  <c r="N880" i="121"/>
  <c r="O878" i="121"/>
  <c r="Q878" i="121"/>
  <c r="R878" i="121"/>
  <c r="S878" i="121"/>
  <c r="M878" i="121"/>
  <c r="R875" i="121"/>
  <c r="M873" i="121"/>
  <c r="N873" i="121"/>
  <c r="L868" i="121"/>
  <c r="S866" i="121"/>
  <c r="M866" i="121"/>
  <c r="N866" i="121"/>
  <c r="O866" i="121"/>
  <c r="Q866" i="121"/>
  <c r="L861" i="121"/>
  <c r="R856" i="121"/>
  <c r="N854" i="121"/>
  <c r="M851" i="121"/>
  <c r="L850" i="121"/>
  <c r="M850" i="121"/>
  <c r="S850" i="121"/>
  <c r="N850" i="121"/>
  <c r="O850" i="121"/>
  <c r="Q850" i="121"/>
  <c r="N848" i="121"/>
  <c r="O848" i="121"/>
  <c r="Q848" i="121"/>
  <c r="M848" i="121"/>
  <c r="P843" i="121"/>
  <c r="S842" i="121"/>
  <c r="M838" i="121"/>
  <c r="N838" i="121"/>
  <c r="O836" i="121"/>
  <c r="P836" i="121"/>
  <c r="N830" i="121"/>
  <c r="Q828" i="121"/>
  <c r="R826" i="121"/>
  <c r="N772" i="121"/>
  <c r="O772" i="121"/>
  <c r="N738" i="121"/>
  <c r="O738" i="121"/>
  <c r="R738" i="121"/>
  <c r="P738" i="121"/>
  <c r="M738" i="121"/>
  <c r="N680" i="121"/>
  <c r="O680" i="121"/>
  <c r="R680" i="121"/>
  <c r="S680" i="121"/>
  <c r="L680" i="121"/>
  <c r="M680" i="121"/>
  <c r="P1024" i="121"/>
  <c r="S1021" i="121"/>
  <c r="P1016" i="121"/>
  <c r="S1013" i="121"/>
  <c r="S1005" i="121"/>
  <c r="R942" i="121"/>
  <c r="N937" i="121"/>
  <c r="P935" i="121"/>
  <c r="Q935" i="121"/>
  <c r="N929" i="121"/>
  <c r="L927" i="121"/>
  <c r="P925" i="121"/>
  <c r="R922" i="121"/>
  <c r="O918" i="121"/>
  <c r="Q918" i="121"/>
  <c r="R918" i="121"/>
  <c r="S918" i="121"/>
  <c r="M918" i="121"/>
  <c r="Q915" i="121"/>
  <c r="L915" i="121"/>
  <c r="N913" i="121"/>
  <c r="Q908" i="121"/>
  <c r="S906" i="121"/>
  <c r="M906" i="121"/>
  <c r="N906" i="121"/>
  <c r="O906" i="121"/>
  <c r="Q906" i="121"/>
  <c r="L901" i="121"/>
  <c r="R891" i="121"/>
  <c r="L889" i="121"/>
  <c r="O889" i="121"/>
  <c r="P889" i="121"/>
  <c r="R889" i="121"/>
  <c r="N887" i="121"/>
  <c r="R884" i="121"/>
  <c r="M884" i="121"/>
  <c r="M880" i="121"/>
  <c r="O880" i="121"/>
  <c r="P880" i="121"/>
  <c r="Q880" i="121"/>
  <c r="S880" i="121"/>
  <c r="N868" i="121"/>
  <c r="Q868" i="121"/>
  <c r="N867" i="121"/>
  <c r="Q863" i="121"/>
  <c r="R863" i="121"/>
  <c r="L863" i="121"/>
  <c r="P861" i="121"/>
  <c r="R858" i="121"/>
  <c r="O854" i="121"/>
  <c r="Q854" i="121"/>
  <c r="R854" i="121"/>
  <c r="S854" i="121"/>
  <c r="M854" i="121"/>
  <c r="S848" i="121"/>
  <c r="S838" i="121"/>
  <c r="L837" i="121"/>
  <c r="R831" i="121"/>
  <c r="P830" i="121"/>
  <c r="Q830" i="121"/>
  <c r="R830" i="121"/>
  <c r="M830" i="121"/>
  <c r="O830" i="121"/>
  <c r="S830" i="121"/>
  <c r="O799" i="121"/>
  <c r="P799" i="121"/>
  <c r="Q799" i="121"/>
  <c r="R799" i="121"/>
  <c r="M799" i="121"/>
  <c r="S799" i="121"/>
  <c r="R792" i="121"/>
  <c r="S792" i="121"/>
  <c r="O788" i="121"/>
  <c r="S746" i="121"/>
  <c r="P746" i="121"/>
  <c r="Q746" i="121"/>
  <c r="M705" i="121"/>
  <c r="N705" i="121"/>
  <c r="O705" i="121"/>
  <c r="P705" i="121"/>
  <c r="R705" i="121"/>
  <c r="S705" i="121"/>
  <c r="S1028" i="121"/>
  <c r="L1027" i="121"/>
  <c r="M1026" i="121"/>
  <c r="O1024" i="121"/>
  <c r="R1021" i="121"/>
  <c r="S1020" i="121"/>
  <c r="L1019" i="121"/>
  <c r="M1018" i="121"/>
  <c r="O1016" i="121"/>
  <c r="R1013" i="121"/>
  <c r="S1012" i="121"/>
  <c r="L1011" i="121"/>
  <c r="M1010" i="121"/>
  <c r="O1008" i="121"/>
  <c r="R1005" i="121"/>
  <c r="S1004" i="121"/>
  <c r="L1003" i="121"/>
  <c r="O1000" i="121"/>
  <c r="R997" i="121"/>
  <c r="S996" i="121"/>
  <c r="L995" i="121"/>
  <c r="M994" i="121"/>
  <c r="O992" i="121"/>
  <c r="R989" i="121"/>
  <c r="S988" i="121"/>
  <c r="L987" i="121"/>
  <c r="O984" i="121"/>
  <c r="R981" i="121"/>
  <c r="S980" i="121"/>
  <c r="L979" i="121"/>
  <c r="O976" i="121"/>
  <c r="R973" i="121"/>
  <c r="S972" i="121"/>
  <c r="L971" i="121"/>
  <c r="M970" i="121"/>
  <c r="O968" i="121"/>
  <c r="R965" i="121"/>
  <c r="S964" i="121"/>
  <c r="L963" i="121"/>
  <c r="M962" i="121"/>
  <c r="O960" i="121"/>
  <c r="R957" i="121"/>
  <c r="S956" i="121"/>
  <c r="L955" i="121"/>
  <c r="M954" i="121"/>
  <c r="O952" i="121"/>
  <c r="R949" i="121"/>
  <c r="S948" i="121"/>
  <c r="L947" i="121"/>
  <c r="M946" i="121"/>
  <c r="O944" i="121"/>
  <c r="Q942" i="121"/>
  <c r="R941" i="121"/>
  <c r="S940" i="121"/>
  <c r="L939" i="121"/>
  <c r="O936" i="121"/>
  <c r="P936" i="121"/>
  <c r="Q933" i="121"/>
  <c r="M927" i="121"/>
  <c r="N927" i="121"/>
  <c r="M924" i="121"/>
  <c r="P922" i="121"/>
  <c r="M920" i="121"/>
  <c r="O920" i="121"/>
  <c r="P920" i="121"/>
  <c r="Q920" i="121"/>
  <c r="S920" i="121"/>
  <c r="O915" i="121"/>
  <c r="N908" i="121"/>
  <c r="S908" i="121"/>
  <c r="N907" i="121"/>
  <c r="O903" i="121"/>
  <c r="R903" i="121"/>
  <c r="L903" i="121"/>
  <c r="M901" i="121"/>
  <c r="P901" i="121"/>
  <c r="N896" i="121"/>
  <c r="O894" i="121"/>
  <c r="Q894" i="121"/>
  <c r="R894" i="121"/>
  <c r="S894" i="121"/>
  <c r="M894" i="121"/>
  <c r="L891" i="121"/>
  <c r="M889" i="121"/>
  <c r="N889" i="121"/>
  <c r="L884" i="121"/>
  <c r="S882" i="121"/>
  <c r="M882" i="121"/>
  <c r="N882" i="121"/>
  <c r="O882" i="121"/>
  <c r="Q882" i="121"/>
  <c r="L877" i="121"/>
  <c r="N870" i="121"/>
  <c r="M867" i="121"/>
  <c r="L865" i="121"/>
  <c r="O865" i="121"/>
  <c r="P865" i="121"/>
  <c r="R865" i="121"/>
  <c r="M863" i="121"/>
  <c r="N863" i="121"/>
  <c r="M860" i="121"/>
  <c r="P858" i="121"/>
  <c r="M856" i="121"/>
  <c r="O856" i="121"/>
  <c r="P856" i="121"/>
  <c r="Q856" i="121"/>
  <c r="S856" i="121"/>
  <c r="L853" i="121"/>
  <c r="R851" i="121"/>
  <c r="L849" i="121"/>
  <c r="M847" i="121"/>
  <c r="R844" i="121"/>
  <c r="S844" i="121"/>
  <c r="M844" i="121"/>
  <c r="N844" i="121"/>
  <c r="O844" i="121"/>
  <c r="Q844" i="121"/>
  <c r="M843" i="121"/>
  <c r="N843" i="121"/>
  <c r="L840" i="121"/>
  <c r="R840" i="121"/>
  <c r="M837" i="121"/>
  <c r="N836" i="121"/>
  <c r="R834" i="121"/>
  <c r="S834" i="121"/>
  <c r="M833" i="121"/>
  <c r="N833" i="121"/>
  <c r="O833" i="121"/>
  <c r="Q833" i="121"/>
  <c r="P829" i="121"/>
  <c r="O828" i="121"/>
  <c r="Q827" i="121"/>
  <c r="R824" i="121"/>
  <c r="L824" i="121"/>
  <c r="M821" i="121"/>
  <c r="P821" i="121"/>
  <c r="N815" i="121"/>
  <c r="Q808" i="121"/>
  <c r="L808" i="121"/>
  <c r="M808" i="121"/>
  <c r="M805" i="121"/>
  <c r="M789" i="121"/>
  <c r="N789" i="121"/>
  <c r="M752" i="121"/>
  <c r="O937" i="121"/>
  <c r="P933" i="121"/>
  <c r="Q932" i="121"/>
  <c r="S932" i="121"/>
  <c r="L932" i="121"/>
  <c r="Q924" i="121"/>
  <c r="S922" i="121"/>
  <c r="M922" i="121"/>
  <c r="N922" i="121"/>
  <c r="O922" i="121"/>
  <c r="Q922" i="121"/>
  <c r="L917" i="121"/>
  <c r="R907" i="121"/>
  <c r="L905" i="121"/>
  <c r="P905" i="121"/>
  <c r="R905" i="121"/>
  <c r="N903" i="121"/>
  <c r="M900" i="121"/>
  <c r="M896" i="121"/>
  <c r="O896" i="121"/>
  <c r="P896" i="121"/>
  <c r="Q896" i="121"/>
  <c r="S896" i="121"/>
  <c r="O891" i="121"/>
  <c r="N884" i="121"/>
  <c r="Q884" i="121"/>
  <c r="N883" i="121"/>
  <c r="R879" i="121"/>
  <c r="L879" i="121"/>
  <c r="M877" i="121"/>
  <c r="P877" i="121"/>
  <c r="O870" i="121"/>
  <c r="Q870" i="121"/>
  <c r="R870" i="121"/>
  <c r="S870" i="121"/>
  <c r="M870" i="121"/>
  <c r="R867" i="121"/>
  <c r="M865" i="121"/>
  <c r="N865" i="121"/>
  <c r="L860" i="121"/>
  <c r="S858" i="121"/>
  <c r="M858" i="121"/>
  <c r="N858" i="121"/>
  <c r="O858" i="121"/>
  <c r="Q858" i="121"/>
  <c r="M853" i="121"/>
  <c r="S847" i="121"/>
  <c r="Q843" i="121"/>
  <c r="R841" i="121"/>
  <c r="M840" i="121"/>
  <c r="Q836" i="121"/>
  <c r="N835" i="121"/>
  <c r="P835" i="121"/>
  <c r="Q829" i="121"/>
  <c r="R829" i="121"/>
  <c r="S829" i="121"/>
  <c r="M829" i="121"/>
  <c r="N829" i="121"/>
  <c r="O829" i="121"/>
  <c r="Q826" i="121"/>
  <c r="M824" i="121"/>
  <c r="O822" i="121"/>
  <c r="Q818" i="121"/>
  <c r="R808" i="121"/>
  <c r="M796" i="121"/>
  <c r="P796" i="121"/>
  <c r="N796" i="121"/>
  <c r="O796" i="121"/>
  <c r="N779" i="121"/>
  <c r="Q779" i="121"/>
  <c r="O779" i="121"/>
  <c r="P779" i="121"/>
  <c r="R779" i="121"/>
  <c r="O766" i="121"/>
  <c r="R919" i="121"/>
  <c r="L919" i="121"/>
  <c r="O910" i="121"/>
  <c r="Q910" i="121"/>
  <c r="R910" i="121"/>
  <c r="S910" i="121"/>
  <c r="M910" i="121"/>
  <c r="L907" i="121"/>
  <c r="S898" i="121"/>
  <c r="M898" i="121"/>
  <c r="N898" i="121"/>
  <c r="O898" i="121"/>
  <c r="Q898" i="121"/>
  <c r="L881" i="121"/>
  <c r="O881" i="121"/>
  <c r="P881" i="121"/>
  <c r="R881" i="121"/>
  <c r="M872" i="121"/>
  <c r="O872" i="121"/>
  <c r="P872" i="121"/>
  <c r="Q872" i="121"/>
  <c r="S872" i="121"/>
  <c r="Q860" i="121"/>
  <c r="Q855" i="121"/>
  <c r="R855" i="121"/>
  <c r="L855" i="121"/>
  <c r="N846" i="121"/>
  <c r="S840" i="121"/>
  <c r="L839" i="121"/>
  <c r="R833" i="121"/>
  <c r="M832" i="121"/>
  <c r="L828" i="121"/>
  <c r="M828" i="121"/>
  <c r="O819" i="121"/>
  <c r="P819" i="121"/>
  <c r="M816" i="121"/>
  <c r="R816" i="121"/>
  <c r="S816" i="121"/>
  <c r="O815" i="121"/>
  <c r="P815" i="121"/>
  <c r="Q815" i="121"/>
  <c r="R815" i="121"/>
  <c r="M815" i="121"/>
  <c r="L809" i="121"/>
  <c r="R809" i="121"/>
  <c r="N925" i="121"/>
  <c r="O924" i="121"/>
  <c r="P923" i="121"/>
  <c r="N917" i="121"/>
  <c r="O916" i="121"/>
  <c r="P915" i="121"/>
  <c r="N909" i="121"/>
  <c r="O908" i="121"/>
  <c r="P907" i="121"/>
  <c r="N901" i="121"/>
  <c r="O900" i="121"/>
  <c r="P899" i="121"/>
  <c r="N893" i="121"/>
  <c r="O892" i="121"/>
  <c r="P891" i="121"/>
  <c r="N885" i="121"/>
  <c r="O884" i="121"/>
  <c r="P883" i="121"/>
  <c r="N877" i="121"/>
  <c r="O876" i="121"/>
  <c r="P875" i="121"/>
  <c r="N869" i="121"/>
  <c r="O868" i="121"/>
  <c r="P867" i="121"/>
  <c r="N861" i="121"/>
  <c r="O860" i="121"/>
  <c r="P859" i="121"/>
  <c r="Q853" i="121"/>
  <c r="R853" i="121"/>
  <c r="O847" i="121"/>
  <c r="P847" i="121"/>
  <c r="M841" i="121"/>
  <c r="N841" i="121"/>
  <c r="Q837" i="121"/>
  <c r="R837" i="121"/>
  <c r="S837" i="121"/>
  <c r="M835" i="121"/>
  <c r="Q825" i="121"/>
  <c r="N824" i="121"/>
  <c r="O824" i="121"/>
  <c r="P824" i="121"/>
  <c r="R820" i="121"/>
  <c r="N819" i="121"/>
  <c r="Q819" i="121"/>
  <c r="Q813" i="121"/>
  <c r="N808" i="121"/>
  <c r="P806" i="121"/>
  <c r="Q806" i="121"/>
  <c r="R806" i="121"/>
  <c r="S806" i="121"/>
  <c r="N806" i="121"/>
  <c r="L803" i="121"/>
  <c r="O802" i="121"/>
  <c r="R802" i="121"/>
  <c r="M801" i="121"/>
  <c r="N801" i="121"/>
  <c r="O801" i="121"/>
  <c r="P801" i="121"/>
  <c r="S801" i="121"/>
  <c r="L796" i="121"/>
  <c r="S791" i="121"/>
  <c r="L789" i="121"/>
  <c r="O789" i="121"/>
  <c r="M786" i="121"/>
  <c r="Q784" i="121"/>
  <c r="L784" i="121"/>
  <c r="M779" i="121"/>
  <c r="L775" i="121"/>
  <c r="O775" i="121"/>
  <c r="P775" i="121"/>
  <c r="Q775" i="121"/>
  <c r="R775" i="121"/>
  <c r="M775" i="121"/>
  <c r="M772" i="121"/>
  <c r="P772" i="121"/>
  <c r="O768" i="121"/>
  <c r="L767" i="121"/>
  <c r="O763" i="121"/>
  <c r="Q762" i="121"/>
  <c r="Q761" i="121"/>
  <c r="P756" i="121"/>
  <c r="S754" i="121"/>
  <c r="P752" i="121"/>
  <c r="Q752" i="121"/>
  <c r="N752" i="121"/>
  <c r="L750" i="121"/>
  <c r="S748" i="121"/>
  <c r="M746" i="121"/>
  <c r="R745" i="121"/>
  <c r="S744" i="121"/>
  <c r="S738" i="121"/>
  <c r="R736" i="121"/>
  <c r="N733" i="121"/>
  <c r="P733" i="121"/>
  <c r="Q733" i="121"/>
  <c r="R731" i="121"/>
  <c r="S730" i="121"/>
  <c r="Q724" i="121"/>
  <c r="R723" i="121"/>
  <c r="M717" i="121"/>
  <c r="M681" i="121"/>
  <c r="N681" i="121"/>
  <c r="O681" i="121"/>
  <c r="P681" i="121"/>
  <c r="Q681" i="121"/>
  <c r="R681" i="121"/>
  <c r="S681" i="121"/>
  <c r="R566" i="121"/>
  <c r="S566" i="121"/>
  <c r="N562" i="121"/>
  <c r="O562" i="121"/>
  <c r="M812" i="121"/>
  <c r="P812" i="121"/>
  <c r="N802" i="121"/>
  <c r="R796" i="121"/>
  <c r="N795" i="121"/>
  <c r="Q795" i="121"/>
  <c r="Q789" i="121"/>
  <c r="P782" i="121"/>
  <c r="Q782" i="121"/>
  <c r="R782" i="121"/>
  <c r="S782" i="121"/>
  <c r="N782" i="121"/>
  <c r="S779" i="121"/>
  <c r="O778" i="121"/>
  <c r="R778" i="121"/>
  <c r="M777" i="121"/>
  <c r="N777" i="121"/>
  <c r="O777" i="121"/>
  <c r="P777" i="121"/>
  <c r="S777" i="121"/>
  <c r="L772" i="121"/>
  <c r="L762" i="121"/>
  <c r="M762" i="121"/>
  <c r="P762" i="121"/>
  <c r="M760" i="121"/>
  <c r="R760" i="121"/>
  <c r="R758" i="121"/>
  <c r="S758" i="121"/>
  <c r="P758" i="121"/>
  <c r="Q758" i="121"/>
  <c r="N758" i="121"/>
  <c r="L757" i="121"/>
  <c r="O757" i="121"/>
  <c r="M757" i="121"/>
  <c r="O756" i="121"/>
  <c r="S752" i="121"/>
  <c r="R748" i="121"/>
  <c r="N748" i="121"/>
  <c r="L737" i="121"/>
  <c r="R737" i="121"/>
  <c r="N717" i="121"/>
  <c r="M714" i="121"/>
  <c r="S714" i="121"/>
  <c r="L674" i="121"/>
  <c r="P674" i="121"/>
  <c r="S674" i="121"/>
  <c r="O645" i="121"/>
  <c r="P645" i="121"/>
  <c r="R645" i="121"/>
  <c r="M645" i="121"/>
  <c r="N645" i="121"/>
  <c r="Q645" i="121"/>
  <c r="S611" i="121"/>
  <c r="M611" i="121"/>
  <c r="N611" i="121"/>
  <c r="M849" i="121"/>
  <c r="N849" i="121"/>
  <c r="S843" i="121"/>
  <c r="L843" i="121"/>
  <c r="N839" i="121"/>
  <c r="P838" i="121"/>
  <c r="Q838" i="121"/>
  <c r="R838" i="121"/>
  <c r="R828" i="121"/>
  <c r="L826" i="121"/>
  <c r="M825" i="121"/>
  <c r="N825" i="121"/>
  <c r="O825" i="121"/>
  <c r="P822" i="121"/>
  <c r="Q822" i="121"/>
  <c r="R822" i="121"/>
  <c r="S822" i="121"/>
  <c r="N822" i="121"/>
  <c r="S819" i="121"/>
  <c r="O818" i="121"/>
  <c r="R818" i="121"/>
  <c r="M817" i="121"/>
  <c r="N817" i="121"/>
  <c r="O817" i="121"/>
  <c r="P817" i="121"/>
  <c r="S817" i="121"/>
  <c r="O812" i="121"/>
  <c r="L812" i="121"/>
  <c r="S807" i="121"/>
  <c r="N805" i="121"/>
  <c r="L805" i="121"/>
  <c r="O805" i="121"/>
  <c r="M802" i="121"/>
  <c r="R800" i="121"/>
  <c r="Q800" i="121"/>
  <c r="L800" i="121"/>
  <c r="R795" i="121"/>
  <c r="M795" i="121"/>
  <c r="O791" i="121"/>
  <c r="P791" i="121"/>
  <c r="Q791" i="121"/>
  <c r="R791" i="121"/>
  <c r="M791" i="121"/>
  <c r="M788" i="121"/>
  <c r="P788" i="121"/>
  <c r="N778" i="121"/>
  <c r="S776" i="121"/>
  <c r="O774" i="121"/>
  <c r="R772" i="121"/>
  <c r="N771" i="121"/>
  <c r="Q771" i="121"/>
  <c r="M766" i="121"/>
  <c r="P766" i="121"/>
  <c r="R764" i="121"/>
  <c r="N764" i="121"/>
  <c r="S763" i="121"/>
  <c r="O760" i="121"/>
  <c r="L760" i="121"/>
  <c r="N757" i="121"/>
  <c r="P754" i="121"/>
  <c r="R752" i="121"/>
  <c r="S751" i="121"/>
  <c r="L751" i="121"/>
  <c r="Q748" i="121"/>
  <c r="Q738" i="121"/>
  <c r="Q737" i="121"/>
  <c r="P731" i="121"/>
  <c r="O724" i="121"/>
  <c r="O721" i="121"/>
  <c r="P721" i="121"/>
  <c r="S721" i="121"/>
  <c r="N721" i="121"/>
  <c r="M721" i="121"/>
  <c r="L719" i="121"/>
  <c r="Q705" i="121"/>
  <c r="S675" i="121"/>
  <c r="O675" i="121"/>
  <c r="R675" i="121"/>
  <c r="L620" i="121"/>
  <c r="M620" i="121"/>
  <c r="O929" i="121"/>
  <c r="Q927" i="121"/>
  <c r="S925" i="121"/>
  <c r="L924" i="121"/>
  <c r="M923" i="121"/>
  <c r="O921" i="121"/>
  <c r="Q919" i="121"/>
  <c r="S917" i="121"/>
  <c r="L916" i="121"/>
  <c r="M915" i="121"/>
  <c r="O913" i="121"/>
  <c r="Q911" i="121"/>
  <c r="S909" i="121"/>
  <c r="L908" i="121"/>
  <c r="M907" i="121"/>
  <c r="O905" i="121"/>
  <c r="Q903" i="121"/>
  <c r="S901" i="121"/>
  <c r="L900" i="121"/>
  <c r="M899" i="121"/>
  <c r="O897" i="121"/>
  <c r="Q895" i="121"/>
  <c r="S893" i="121"/>
  <c r="L892" i="121"/>
  <c r="M891" i="121"/>
  <c r="Q887" i="121"/>
  <c r="S885" i="121"/>
  <c r="Q879" i="121"/>
  <c r="S877" i="121"/>
  <c r="S869" i="121"/>
  <c r="S861" i="121"/>
  <c r="N832" i="121"/>
  <c r="O832" i="121"/>
  <c r="P832" i="121"/>
  <c r="N818" i="121"/>
  <c r="O814" i="121"/>
  <c r="N812" i="121"/>
  <c r="R812" i="121"/>
  <c r="N811" i="121"/>
  <c r="Q811" i="121"/>
  <c r="Q805" i="121"/>
  <c r="L802" i="121"/>
  <c r="N800" i="121"/>
  <c r="P798" i="121"/>
  <c r="Q798" i="121"/>
  <c r="R798" i="121"/>
  <c r="S798" i="121"/>
  <c r="N798" i="121"/>
  <c r="P795" i="121"/>
  <c r="L795" i="121"/>
  <c r="O794" i="121"/>
  <c r="R794" i="121"/>
  <c r="M793" i="121"/>
  <c r="N793" i="121"/>
  <c r="O793" i="121"/>
  <c r="P793" i="121"/>
  <c r="S793" i="121"/>
  <c r="L788" i="121"/>
  <c r="L781" i="121"/>
  <c r="O781" i="121"/>
  <c r="S778" i="121"/>
  <c r="L778" i="121"/>
  <c r="L776" i="121"/>
  <c r="M771" i="121"/>
  <c r="N768" i="121"/>
  <c r="L766" i="121"/>
  <c r="Q764" i="121"/>
  <c r="L763" i="121"/>
  <c r="M763" i="121"/>
  <c r="N763" i="121"/>
  <c r="N761" i="121"/>
  <c r="N760" i="121"/>
  <c r="P755" i="121"/>
  <c r="M750" i="121"/>
  <c r="R747" i="121"/>
  <c r="L746" i="121"/>
  <c r="O716" i="121"/>
  <c r="Q716" i="121"/>
  <c r="Q714" i="121"/>
  <c r="Q701" i="121"/>
  <c r="R701" i="121"/>
  <c r="L701" i="121"/>
  <c r="N701" i="121"/>
  <c r="O701" i="121"/>
  <c r="M701" i="121"/>
  <c r="R676" i="121"/>
  <c r="N676" i="121"/>
  <c r="Q676" i="121"/>
  <c r="P927" i="121"/>
  <c r="R925" i="121"/>
  <c r="S924" i="121"/>
  <c r="L923" i="121"/>
  <c r="P919" i="121"/>
  <c r="R917" i="121"/>
  <c r="P911" i="121"/>
  <c r="R909" i="121"/>
  <c r="P903" i="121"/>
  <c r="R901" i="121"/>
  <c r="P895" i="121"/>
  <c r="R893" i="121"/>
  <c r="P887" i="121"/>
  <c r="R885" i="121"/>
  <c r="S884" i="121"/>
  <c r="L883" i="121"/>
  <c r="P879" i="121"/>
  <c r="R877" i="121"/>
  <c r="S876" i="121"/>
  <c r="L875" i="121"/>
  <c r="P871" i="121"/>
  <c r="R869" i="121"/>
  <c r="S868" i="121"/>
  <c r="L867" i="121"/>
  <c r="P863" i="121"/>
  <c r="R861" i="121"/>
  <c r="S860" i="121"/>
  <c r="L859" i="121"/>
  <c r="P855" i="121"/>
  <c r="P853" i="121"/>
  <c r="S851" i="121"/>
  <c r="L851" i="121"/>
  <c r="O839" i="121"/>
  <c r="P839" i="121"/>
  <c r="Q839" i="121"/>
  <c r="P837" i="121"/>
  <c r="L836" i="121"/>
  <c r="N834" i="121"/>
  <c r="M826" i="121"/>
  <c r="L821" i="121"/>
  <c r="O821" i="121"/>
  <c r="L818" i="121"/>
  <c r="Q816" i="121"/>
  <c r="L816" i="121"/>
  <c r="M811" i="121"/>
  <c r="O807" i="121"/>
  <c r="P807" i="121"/>
  <c r="Q807" i="121"/>
  <c r="R807" i="121"/>
  <c r="M807" i="121"/>
  <c r="Q804" i="121"/>
  <c r="M804" i="121"/>
  <c r="P804" i="121"/>
  <c r="P802" i="121"/>
  <c r="O795" i="121"/>
  <c r="S795" i="121"/>
  <c r="N794" i="121"/>
  <c r="N788" i="121"/>
  <c r="R788" i="121"/>
  <c r="N787" i="121"/>
  <c r="Q787" i="121"/>
  <c r="M781" i="121"/>
  <c r="Q781" i="121"/>
  <c r="M776" i="121"/>
  <c r="N776" i="121"/>
  <c r="P774" i="121"/>
  <c r="Q774" i="121"/>
  <c r="R774" i="121"/>
  <c r="S774" i="121"/>
  <c r="N774" i="121"/>
  <c r="P771" i="121"/>
  <c r="S771" i="121"/>
  <c r="O770" i="121"/>
  <c r="R770" i="121"/>
  <c r="M769" i="121"/>
  <c r="N769" i="121"/>
  <c r="O769" i="121"/>
  <c r="P769" i="121"/>
  <c r="S769" i="121"/>
  <c r="L768" i="121"/>
  <c r="N766" i="121"/>
  <c r="P764" i="121"/>
  <c r="S762" i="121"/>
  <c r="R757" i="121"/>
  <c r="R756" i="121"/>
  <c r="L755" i="121"/>
  <c r="O755" i="121"/>
  <c r="S755" i="121"/>
  <c r="L753" i="121"/>
  <c r="Q753" i="121"/>
  <c r="N744" i="121"/>
  <c r="R733" i="121"/>
  <c r="Q726" i="121"/>
  <c r="L725" i="121"/>
  <c r="O725" i="121"/>
  <c r="Q725" i="121"/>
  <c r="M725" i="121"/>
  <c r="P725" i="121"/>
  <c r="R721" i="121"/>
  <c r="P719" i="121"/>
  <c r="S719" i="121"/>
  <c r="P718" i="121"/>
  <c r="L718" i="121"/>
  <c r="S716" i="121"/>
  <c r="P714" i="121"/>
  <c r="N713" i="121"/>
  <c r="Q713" i="121"/>
  <c r="R713" i="121"/>
  <c r="P701" i="121"/>
  <c r="Q677" i="121"/>
  <c r="M677" i="121"/>
  <c r="P677" i="121"/>
  <c r="M827" i="121"/>
  <c r="Q821" i="121"/>
  <c r="N816" i="121"/>
  <c r="P814" i="121"/>
  <c r="Q814" i="121"/>
  <c r="R814" i="121"/>
  <c r="S814" i="121"/>
  <c r="N814" i="121"/>
  <c r="O810" i="121"/>
  <c r="R810" i="121"/>
  <c r="M809" i="121"/>
  <c r="N809" i="121"/>
  <c r="O809" i="121"/>
  <c r="P809" i="121"/>
  <c r="S809" i="121"/>
  <c r="L804" i="121"/>
  <c r="L797" i="121"/>
  <c r="O797" i="121"/>
  <c r="Q792" i="121"/>
  <c r="L792" i="121"/>
  <c r="M787" i="121"/>
  <c r="Q785" i="121"/>
  <c r="O783" i="121"/>
  <c r="P783" i="121"/>
  <c r="Q783" i="121"/>
  <c r="R783" i="121"/>
  <c r="M783" i="121"/>
  <c r="M780" i="121"/>
  <c r="P780" i="121"/>
  <c r="P778" i="121"/>
  <c r="N770" i="121"/>
  <c r="R762" i="121"/>
  <c r="L759" i="121"/>
  <c r="O759" i="121"/>
  <c r="Q757" i="121"/>
  <c r="L749" i="121"/>
  <c r="O749" i="121"/>
  <c r="M749" i="121"/>
  <c r="Q749" i="121"/>
  <c r="P678" i="121"/>
  <c r="L678" i="121"/>
  <c r="O678" i="121"/>
  <c r="N853" i="121"/>
  <c r="R849" i="121"/>
  <c r="N847" i="121"/>
  <c r="Q845" i="121"/>
  <c r="R845" i="121"/>
  <c r="P841" i="121"/>
  <c r="N840" i="121"/>
  <c r="O840" i="121"/>
  <c r="P840" i="121"/>
  <c r="N837" i="121"/>
  <c r="R835" i="121"/>
  <c r="O827" i="121"/>
  <c r="S827" i="121"/>
  <c r="O823" i="121"/>
  <c r="P823" i="121"/>
  <c r="Q823" i="121"/>
  <c r="M820" i="121"/>
  <c r="P820" i="121"/>
  <c r="P818" i="121"/>
  <c r="M818" i="121"/>
  <c r="O811" i="121"/>
  <c r="N810" i="121"/>
  <c r="R804" i="121"/>
  <c r="N803" i="121"/>
  <c r="Q803" i="121"/>
  <c r="M797" i="121"/>
  <c r="Q797" i="121"/>
  <c r="L794" i="121"/>
  <c r="M792" i="121"/>
  <c r="N792" i="121"/>
  <c r="P790" i="121"/>
  <c r="Q790" i="121"/>
  <c r="R790" i="121"/>
  <c r="S790" i="121"/>
  <c r="N790" i="121"/>
  <c r="L787" i="121"/>
  <c r="O786" i="121"/>
  <c r="R786" i="121"/>
  <c r="M785" i="121"/>
  <c r="N785" i="121"/>
  <c r="O785" i="121"/>
  <c r="P785" i="121"/>
  <c r="S785" i="121"/>
  <c r="L780" i="121"/>
  <c r="L773" i="121"/>
  <c r="O773" i="121"/>
  <c r="L770" i="121"/>
  <c r="N767" i="121"/>
  <c r="S767" i="121"/>
  <c r="N765" i="121"/>
  <c r="S765" i="121"/>
  <c r="L765" i="121"/>
  <c r="Q765" i="121"/>
  <c r="Q763" i="121"/>
  <c r="M761" i="121"/>
  <c r="M759" i="121"/>
  <c r="P757" i="121"/>
  <c r="M754" i="121"/>
  <c r="S753" i="121"/>
  <c r="L748" i="121"/>
  <c r="L747" i="121"/>
  <c r="M745" i="121"/>
  <c r="N745" i="121"/>
  <c r="L743" i="121"/>
  <c r="M736" i="121"/>
  <c r="S723" i="121"/>
  <c r="R716" i="121"/>
  <c r="O679" i="121"/>
  <c r="P679" i="121"/>
  <c r="S679" i="121"/>
  <c r="L679" i="121"/>
  <c r="N679" i="121"/>
  <c r="S757" i="121"/>
  <c r="Q751" i="121"/>
  <c r="R751" i="121"/>
  <c r="M751" i="121"/>
  <c r="P742" i="121"/>
  <c r="S741" i="121"/>
  <c r="R739" i="121"/>
  <c r="S736" i="121"/>
  <c r="O735" i="121"/>
  <c r="L734" i="121"/>
  <c r="R734" i="121"/>
  <c r="S734" i="121"/>
  <c r="N734" i="121"/>
  <c r="Q732" i="121"/>
  <c r="M732" i="121"/>
  <c r="P732" i="121"/>
  <c r="L731" i="121"/>
  <c r="M731" i="121"/>
  <c r="N731" i="121"/>
  <c r="Q731" i="121"/>
  <c r="R729" i="121"/>
  <c r="L728" i="121"/>
  <c r="Q722" i="121"/>
  <c r="N714" i="121"/>
  <c r="O714" i="121"/>
  <c r="R714" i="121"/>
  <c r="L707" i="121"/>
  <c r="P707" i="121"/>
  <c r="P702" i="121"/>
  <c r="Q702" i="121"/>
  <c r="R702" i="121"/>
  <c r="S702" i="121"/>
  <c r="M702" i="121"/>
  <c r="N702" i="121"/>
  <c r="P696" i="121"/>
  <c r="M689" i="121"/>
  <c r="N689" i="121"/>
  <c r="O689" i="121"/>
  <c r="P689" i="121"/>
  <c r="Q689" i="121"/>
  <c r="R689" i="121"/>
  <c r="S689" i="121"/>
  <c r="N688" i="121"/>
  <c r="O688" i="121"/>
  <c r="R688" i="121"/>
  <c r="S688" i="121"/>
  <c r="L688" i="121"/>
  <c r="O687" i="121"/>
  <c r="P687" i="121"/>
  <c r="S687" i="121"/>
  <c r="L687" i="121"/>
  <c r="M674" i="121"/>
  <c r="R667" i="121"/>
  <c r="M667" i="121"/>
  <c r="M447" i="121"/>
  <c r="N447" i="121"/>
  <c r="P447" i="121"/>
  <c r="Q447" i="121"/>
  <c r="R447" i="121"/>
  <c r="S447" i="121"/>
  <c r="O447" i="121"/>
  <c r="M424" i="121"/>
  <c r="R424" i="121"/>
  <c r="S424" i="121"/>
  <c r="N424" i="121"/>
  <c r="P424" i="121"/>
  <c r="Q424" i="121"/>
  <c r="O745" i="121"/>
  <c r="P745" i="121"/>
  <c r="S745" i="121"/>
  <c r="Q735" i="121"/>
  <c r="R735" i="121"/>
  <c r="M735" i="121"/>
  <c r="S725" i="121"/>
  <c r="R718" i="121"/>
  <c r="S718" i="121"/>
  <c r="N718" i="121"/>
  <c r="M716" i="121"/>
  <c r="P716" i="121"/>
  <c r="M715" i="121"/>
  <c r="N715" i="121"/>
  <c r="Q715" i="121"/>
  <c r="L712" i="121"/>
  <c r="Q710" i="121"/>
  <c r="R710" i="121"/>
  <c r="S710" i="121"/>
  <c r="M710" i="121"/>
  <c r="N710" i="121"/>
  <c r="N704" i="121"/>
  <c r="O704" i="121"/>
  <c r="S704" i="121"/>
  <c r="L704" i="121"/>
  <c r="S701" i="121"/>
  <c r="P680" i="121"/>
  <c r="M673" i="121"/>
  <c r="N673" i="121"/>
  <c r="O673" i="121"/>
  <c r="P673" i="121"/>
  <c r="Q673" i="121"/>
  <c r="R673" i="121"/>
  <c r="S673" i="121"/>
  <c r="N672" i="121"/>
  <c r="O672" i="121"/>
  <c r="R672" i="121"/>
  <c r="S672" i="121"/>
  <c r="L672" i="121"/>
  <c r="O671" i="121"/>
  <c r="P671" i="121"/>
  <c r="S671" i="121"/>
  <c r="L671" i="121"/>
  <c r="S645" i="121"/>
  <c r="P635" i="121"/>
  <c r="M635" i="121"/>
  <c r="N635" i="121"/>
  <c r="O625" i="121"/>
  <c r="P625" i="121"/>
  <c r="N624" i="121"/>
  <c r="P618" i="121"/>
  <c r="L618" i="121"/>
  <c r="N618" i="121"/>
  <c r="L598" i="121"/>
  <c r="P598" i="121"/>
  <c r="R598" i="121"/>
  <c r="S598" i="121"/>
  <c r="L588" i="121"/>
  <c r="O588" i="121"/>
  <c r="Q776" i="121"/>
  <c r="Q759" i="121"/>
  <c r="R759" i="121"/>
  <c r="O753" i="121"/>
  <c r="P753" i="121"/>
  <c r="S749" i="121"/>
  <c r="R742" i="121"/>
  <c r="S742" i="121"/>
  <c r="N742" i="121"/>
  <c r="M740" i="121"/>
  <c r="P740" i="121"/>
  <c r="M739" i="121"/>
  <c r="N739" i="121"/>
  <c r="Q739" i="121"/>
  <c r="N736" i="121"/>
  <c r="L736" i="121"/>
  <c r="O726" i="121"/>
  <c r="S724" i="121"/>
  <c r="N722" i="121"/>
  <c r="O722" i="121"/>
  <c r="R722" i="121"/>
  <c r="R720" i="121"/>
  <c r="N719" i="121"/>
  <c r="L716" i="121"/>
  <c r="M712" i="121"/>
  <c r="P712" i="121"/>
  <c r="M707" i="121"/>
  <c r="M704" i="121"/>
  <c r="P704" i="121"/>
  <c r="O703" i="121"/>
  <c r="P703" i="121"/>
  <c r="L703" i="121"/>
  <c r="P693" i="121"/>
  <c r="S693" i="121"/>
  <c r="L692" i="121"/>
  <c r="O686" i="121"/>
  <c r="P686" i="121"/>
  <c r="Q685" i="121"/>
  <c r="R684" i="121"/>
  <c r="S683" i="121"/>
  <c r="Q679" i="121"/>
  <c r="M672" i="121"/>
  <c r="P672" i="121"/>
  <c r="M665" i="121"/>
  <c r="N665" i="121"/>
  <c r="O665" i="121"/>
  <c r="P665" i="121"/>
  <c r="Q665" i="121"/>
  <c r="R665" i="121"/>
  <c r="S665" i="121"/>
  <c r="N664" i="121"/>
  <c r="O664" i="121"/>
  <c r="R664" i="121"/>
  <c r="S664" i="121"/>
  <c r="L664" i="121"/>
  <c r="P595" i="121"/>
  <c r="S595" i="121"/>
  <c r="Q513" i="121"/>
  <c r="R513" i="121"/>
  <c r="S821" i="121"/>
  <c r="P816" i="121"/>
  <c r="S813" i="121"/>
  <c r="P808" i="121"/>
  <c r="S805" i="121"/>
  <c r="P800" i="121"/>
  <c r="S797" i="121"/>
  <c r="P792" i="121"/>
  <c r="S789" i="121"/>
  <c r="P784" i="121"/>
  <c r="S781" i="121"/>
  <c r="P776" i="121"/>
  <c r="S773" i="121"/>
  <c r="R766" i="121"/>
  <c r="S766" i="121"/>
  <c r="P760" i="121"/>
  <c r="Q760" i="121"/>
  <c r="M756" i="121"/>
  <c r="N754" i="121"/>
  <c r="O754" i="121"/>
  <c r="O750" i="121"/>
  <c r="N746" i="121"/>
  <c r="O746" i="121"/>
  <c r="R746" i="121"/>
  <c r="N743" i="121"/>
  <c r="L740" i="121"/>
  <c r="P736" i="121"/>
  <c r="L733" i="121"/>
  <c r="O733" i="121"/>
  <c r="P730" i="121"/>
  <c r="O729" i="121"/>
  <c r="P729" i="121"/>
  <c r="S729" i="121"/>
  <c r="O723" i="121"/>
  <c r="Q719" i="121"/>
  <c r="R719" i="121"/>
  <c r="M719" i="121"/>
  <c r="Q717" i="121"/>
  <c r="N716" i="121"/>
  <c r="P711" i="121"/>
  <c r="L711" i="121"/>
  <c r="R709" i="121"/>
  <c r="L709" i="121"/>
  <c r="N709" i="121"/>
  <c r="O709" i="121"/>
  <c r="Q692" i="121"/>
  <c r="Q678" i="121"/>
  <c r="R677" i="121"/>
  <c r="S676" i="121"/>
  <c r="L675" i="121"/>
  <c r="N671" i="121"/>
  <c r="Q671" i="121"/>
  <c r="M659" i="121"/>
  <c r="O658" i="121"/>
  <c r="Q658" i="121"/>
  <c r="M648" i="121"/>
  <c r="O648" i="121"/>
  <c r="N648" i="121"/>
  <c r="O635" i="121"/>
  <c r="P628" i="121"/>
  <c r="Q628" i="121"/>
  <c r="S628" i="121"/>
  <c r="M628" i="121"/>
  <c r="N628" i="121"/>
  <c r="O628" i="121"/>
  <c r="R628" i="121"/>
  <c r="L623" i="121"/>
  <c r="O623" i="121"/>
  <c r="Q623" i="121"/>
  <c r="R623" i="121"/>
  <c r="S623" i="121"/>
  <c r="R620" i="121"/>
  <c r="O618" i="121"/>
  <c r="S836" i="121"/>
  <c r="L835" i="121"/>
  <c r="M834" i="121"/>
  <c r="S828" i="121"/>
  <c r="L827" i="121"/>
  <c r="R821" i="121"/>
  <c r="S820" i="121"/>
  <c r="L819" i="121"/>
  <c r="O816" i="121"/>
  <c r="R813" i="121"/>
  <c r="S812" i="121"/>
  <c r="L811" i="121"/>
  <c r="M810" i="121"/>
  <c r="O808" i="121"/>
  <c r="R805" i="121"/>
  <c r="S804" i="121"/>
  <c r="O800" i="121"/>
  <c r="R797" i="121"/>
  <c r="S796" i="121"/>
  <c r="O792" i="121"/>
  <c r="R789" i="121"/>
  <c r="S788" i="121"/>
  <c r="O784" i="121"/>
  <c r="R781" i="121"/>
  <c r="S780" i="121"/>
  <c r="L779" i="121"/>
  <c r="M778" i="121"/>
  <c r="O776" i="121"/>
  <c r="R773" i="121"/>
  <c r="S772" i="121"/>
  <c r="L771" i="121"/>
  <c r="M770" i="121"/>
  <c r="M768" i="121"/>
  <c r="Q767" i="121"/>
  <c r="R767" i="121"/>
  <c r="O761" i="121"/>
  <c r="P761" i="121"/>
  <c r="L756" i="121"/>
  <c r="M755" i="121"/>
  <c r="N755" i="121"/>
  <c r="O747" i="121"/>
  <c r="O744" i="121"/>
  <c r="Q743" i="121"/>
  <c r="R743" i="121"/>
  <c r="M743" i="121"/>
  <c r="N740" i="121"/>
  <c r="N737" i="121"/>
  <c r="M733" i="121"/>
  <c r="S733" i="121"/>
  <c r="M730" i="121"/>
  <c r="R726" i="121"/>
  <c r="S726" i="121"/>
  <c r="N726" i="121"/>
  <c r="M724" i="121"/>
  <c r="P724" i="121"/>
  <c r="M723" i="121"/>
  <c r="N723" i="121"/>
  <c r="Q723" i="121"/>
  <c r="N720" i="121"/>
  <c r="L720" i="121"/>
  <c r="P717" i="121"/>
  <c r="M709" i="121"/>
  <c r="S709" i="121"/>
  <c r="N703" i="121"/>
  <c r="Q703" i="121"/>
  <c r="M698" i="121"/>
  <c r="R691" i="121"/>
  <c r="M691" i="121"/>
  <c r="Q684" i="121"/>
  <c r="S677" i="121"/>
  <c r="L676" i="121"/>
  <c r="O670" i="121"/>
  <c r="P670" i="121"/>
  <c r="Q669" i="121"/>
  <c r="R668" i="121"/>
  <c r="S667" i="121"/>
  <c r="L666" i="121"/>
  <c r="M663" i="121"/>
  <c r="P663" i="121"/>
  <c r="N663" i="121"/>
  <c r="O663" i="121"/>
  <c r="S663" i="121"/>
  <c r="M662" i="121"/>
  <c r="O659" i="121"/>
  <c r="R656" i="121"/>
  <c r="S655" i="121"/>
  <c r="S635" i="121"/>
  <c r="Q625" i="121"/>
  <c r="M612" i="121"/>
  <c r="N612" i="121"/>
  <c r="O612" i="121"/>
  <c r="O611" i="121"/>
  <c r="R588" i="121"/>
  <c r="P768" i="121"/>
  <c r="Q768" i="121"/>
  <c r="M764" i="121"/>
  <c r="N762" i="121"/>
  <c r="O762" i="121"/>
  <c r="N756" i="121"/>
  <c r="O751" i="121"/>
  <c r="R750" i="121"/>
  <c r="S750" i="121"/>
  <c r="N750" i="121"/>
  <c r="M748" i="121"/>
  <c r="P748" i="121"/>
  <c r="M747" i="121"/>
  <c r="N747" i="121"/>
  <c r="Q747" i="121"/>
  <c r="L744" i="121"/>
  <c r="N730" i="121"/>
  <c r="O730" i="121"/>
  <c r="R730" i="121"/>
  <c r="L724" i="121"/>
  <c r="P720" i="121"/>
  <c r="Q718" i="121"/>
  <c r="L717" i="121"/>
  <c r="O717" i="121"/>
  <c r="O713" i="121"/>
  <c r="P713" i="121"/>
  <c r="S713" i="121"/>
  <c r="N711" i="121"/>
  <c r="Q711" i="121"/>
  <c r="R708" i="121"/>
  <c r="S708" i="121"/>
  <c r="M708" i="121"/>
  <c r="O708" i="121"/>
  <c r="P708" i="121"/>
  <c r="P706" i="121"/>
  <c r="M706" i="121"/>
  <c r="S690" i="121"/>
  <c r="M690" i="121"/>
  <c r="R683" i="121"/>
  <c r="M683" i="121"/>
  <c r="P669" i="121"/>
  <c r="S669" i="121"/>
  <c r="L668" i="121"/>
  <c r="S662" i="121"/>
  <c r="O660" i="121"/>
  <c r="R660" i="121"/>
  <c r="L660" i="121"/>
  <c r="Q656" i="121"/>
  <c r="R655" i="121"/>
  <c r="N653" i="121"/>
  <c r="Q653" i="121"/>
  <c r="L653" i="121"/>
  <c r="N651" i="121"/>
  <c r="P651" i="121"/>
  <c r="Q648" i="121"/>
  <c r="O643" i="121"/>
  <c r="O642" i="121"/>
  <c r="Q642" i="121"/>
  <c r="R625" i="121"/>
  <c r="O607" i="121"/>
  <c r="O539" i="121"/>
  <c r="Q539" i="121"/>
  <c r="R539" i="121"/>
  <c r="S539" i="121"/>
  <c r="L539" i="121"/>
  <c r="P539" i="121"/>
  <c r="M539" i="121"/>
  <c r="N539" i="121"/>
  <c r="P744" i="121"/>
  <c r="L741" i="121"/>
  <c r="O741" i="121"/>
  <c r="O737" i="121"/>
  <c r="P737" i="121"/>
  <c r="S737" i="121"/>
  <c r="Q727" i="121"/>
  <c r="R727" i="121"/>
  <c r="M727" i="121"/>
  <c r="S717" i="121"/>
  <c r="R715" i="121"/>
  <c r="S712" i="121"/>
  <c r="L708" i="121"/>
  <c r="M697" i="121"/>
  <c r="N697" i="121"/>
  <c r="O697" i="121"/>
  <c r="P697" i="121"/>
  <c r="Q697" i="121"/>
  <c r="R697" i="121"/>
  <c r="S697" i="121"/>
  <c r="N696" i="121"/>
  <c r="O696" i="121"/>
  <c r="R696" i="121"/>
  <c r="S696" i="121"/>
  <c r="L696" i="121"/>
  <c r="O695" i="121"/>
  <c r="P695" i="121"/>
  <c r="S695" i="121"/>
  <c r="L695" i="121"/>
  <c r="M675" i="121"/>
  <c r="L662" i="121"/>
  <c r="R662" i="121"/>
  <c r="P622" i="121"/>
  <c r="R622" i="121"/>
  <c r="L622" i="121"/>
  <c r="Q617" i="121"/>
  <c r="R617" i="121"/>
  <c r="P611" i="121"/>
  <c r="L607" i="121"/>
  <c r="S607" i="121"/>
  <c r="M604" i="121"/>
  <c r="N604" i="121"/>
  <c r="N600" i="121"/>
  <c r="R600" i="121"/>
  <c r="O597" i="121"/>
  <c r="P597" i="121"/>
  <c r="R597" i="121"/>
  <c r="M597" i="121"/>
  <c r="N597" i="121"/>
  <c r="M711" i="121"/>
  <c r="Q707" i="121"/>
  <c r="R706" i="121"/>
  <c r="M703" i="121"/>
  <c r="P700" i="121"/>
  <c r="Q699" i="121"/>
  <c r="R698" i="121"/>
  <c r="M695" i="121"/>
  <c r="N694" i="121"/>
  <c r="O693" i="121"/>
  <c r="P692" i="121"/>
  <c r="Q691" i="121"/>
  <c r="R690" i="121"/>
  <c r="M687" i="121"/>
  <c r="N686" i="121"/>
  <c r="O685" i="121"/>
  <c r="P684" i="121"/>
  <c r="Q683" i="121"/>
  <c r="R682" i="121"/>
  <c r="M679" i="121"/>
  <c r="N678" i="121"/>
  <c r="O677" i="121"/>
  <c r="P676" i="121"/>
  <c r="Q675" i="121"/>
  <c r="R674" i="121"/>
  <c r="M671" i="121"/>
  <c r="N670" i="121"/>
  <c r="O669" i="121"/>
  <c r="P668" i="121"/>
  <c r="Q667" i="121"/>
  <c r="R666" i="121"/>
  <c r="O657" i="121"/>
  <c r="S657" i="121"/>
  <c r="L657" i="121"/>
  <c r="N657" i="121"/>
  <c r="O653" i="121"/>
  <c r="P653" i="121"/>
  <c r="R653" i="121"/>
  <c r="L650" i="121"/>
  <c r="R650" i="121"/>
  <c r="S650" i="121"/>
  <c r="M650" i="121"/>
  <c r="L648" i="121"/>
  <c r="Q647" i="121"/>
  <c r="S640" i="121"/>
  <c r="M640" i="121"/>
  <c r="O640" i="121"/>
  <c r="N640" i="121"/>
  <c r="M639" i="121"/>
  <c r="N639" i="121"/>
  <c r="P639" i="121"/>
  <c r="O637" i="121"/>
  <c r="P637" i="121"/>
  <c r="R637" i="121"/>
  <c r="N637" i="121"/>
  <c r="Q635" i="121"/>
  <c r="R635" i="121"/>
  <c r="L635" i="121"/>
  <c r="Q634" i="121"/>
  <c r="R624" i="121"/>
  <c r="N622" i="121"/>
  <c r="O622" i="121"/>
  <c r="Q622" i="121"/>
  <c r="P620" i="121"/>
  <c r="Q620" i="121"/>
  <c r="S620" i="121"/>
  <c r="N620" i="121"/>
  <c r="O620" i="121"/>
  <c r="P617" i="121"/>
  <c r="P616" i="121"/>
  <c r="R607" i="121"/>
  <c r="R606" i="121"/>
  <c r="L606" i="121"/>
  <c r="L604" i="121"/>
  <c r="N602" i="121"/>
  <c r="Q600" i="121"/>
  <c r="O599" i="121"/>
  <c r="S597" i="121"/>
  <c r="M596" i="121"/>
  <c r="N595" i="121"/>
  <c r="O595" i="121"/>
  <c r="Q594" i="121"/>
  <c r="R593" i="121"/>
  <c r="R592" i="121"/>
  <c r="L591" i="121"/>
  <c r="S589" i="121"/>
  <c r="P587" i="121"/>
  <c r="M585" i="121"/>
  <c r="S585" i="121"/>
  <c r="L583" i="121"/>
  <c r="O583" i="121"/>
  <c r="R582" i="121"/>
  <c r="N581" i="121"/>
  <c r="M581" i="121"/>
  <c r="N570" i="121"/>
  <c r="R570" i="121"/>
  <c r="L559" i="121"/>
  <c r="Q559" i="121"/>
  <c r="R552" i="121"/>
  <c r="N552" i="121"/>
  <c r="P552" i="121"/>
  <c r="S552" i="121"/>
  <c r="N549" i="121"/>
  <c r="M542" i="121"/>
  <c r="R542" i="121"/>
  <c r="O489" i="121"/>
  <c r="P489" i="121"/>
  <c r="R489" i="121"/>
  <c r="O465" i="121"/>
  <c r="Q465" i="121"/>
  <c r="R465" i="121"/>
  <c r="O451" i="121"/>
  <c r="M438" i="121"/>
  <c r="P438" i="121"/>
  <c r="R438" i="121"/>
  <c r="S438" i="121"/>
  <c r="M381" i="121"/>
  <c r="P381" i="121"/>
  <c r="O381" i="121"/>
  <c r="N381" i="121"/>
  <c r="Q381" i="121"/>
  <c r="Q706" i="121"/>
  <c r="O700" i="121"/>
  <c r="P699" i="121"/>
  <c r="Q698" i="121"/>
  <c r="M694" i="121"/>
  <c r="N693" i="121"/>
  <c r="O692" i="121"/>
  <c r="P691" i="121"/>
  <c r="Q690" i="121"/>
  <c r="M686" i="121"/>
  <c r="N685" i="121"/>
  <c r="O684" i="121"/>
  <c r="P683" i="121"/>
  <c r="Q682" i="121"/>
  <c r="M678" i="121"/>
  <c r="N677" i="121"/>
  <c r="O676" i="121"/>
  <c r="P675" i="121"/>
  <c r="Q674" i="121"/>
  <c r="M670" i="121"/>
  <c r="N669" i="121"/>
  <c r="O668" i="121"/>
  <c r="P667" i="121"/>
  <c r="Q666" i="121"/>
  <c r="N661" i="121"/>
  <c r="P660" i="121"/>
  <c r="Q660" i="121"/>
  <c r="S660" i="121"/>
  <c r="P658" i="121"/>
  <c r="M657" i="121"/>
  <c r="R649" i="121"/>
  <c r="L646" i="121"/>
  <c r="N644" i="121"/>
  <c r="P642" i="121"/>
  <c r="R641" i="121"/>
  <c r="R640" i="121"/>
  <c r="R638" i="121"/>
  <c r="L631" i="121"/>
  <c r="M631" i="121"/>
  <c r="N631" i="121"/>
  <c r="P631" i="121"/>
  <c r="P630" i="121"/>
  <c r="N627" i="121"/>
  <c r="Q627" i="121"/>
  <c r="R627" i="121"/>
  <c r="L627" i="121"/>
  <c r="Q624" i="121"/>
  <c r="Q621" i="121"/>
  <c r="S619" i="121"/>
  <c r="R618" i="121"/>
  <c r="S618" i="121"/>
  <c r="M618" i="121"/>
  <c r="L614" i="121"/>
  <c r="N614" i="121"/>
  <c r="O614" i="121"/>
  <c r="Q614" i="121"/>
  <c r="L612" i="121"/>
  <c r="Q607" i="121"/>
  <c r="P606" i="121"/>
  <c r="O603" i="121"/>
  <c r="P600" i="121"/>
  <c r="P590" i="121"/>
  <c r="S581" i="121"/>
  <c r="M579" i="121"/>
  <c r="N579" i="121"/>
  <c r="O578" i="121"/>
  <c r="S575" i="121"/>
  <c r="M575" i="121"/>
  <c r="N575" i="121"/>
  <c r="O575" i="121"/>
  <c r="P575" i="121"/>
  <c r="Q575" i="121"/>
  <c r="S569" i="121"/>
  <c r="L549" i="121"/>
  <c r="S549" i="121"/>
  <c r="M548" i="121"/>
  <c r="N531" i="121"/>
  <c r="P531" i="121"/>
  <c r="O499" i="121"/>
  <c r="P499" i="121"/>
  <c r="S499" i="121"/>
  <c r="N491" i="121"/>
  <c r="O491" i="121"/>
  <c r="S451" i="121"/>
  <c r="M451" i="121"/>
  <c r="N451" i="121"/>
  <c r="P451" i="121"/>
  <c r="L402" i="121"/>
  <c r="P402" i="121"/>
  <c r="S402" i="121"/>
  <c r="N393" i="121"/>
  <c r="O393" i="121"/>
  <c r="P393" i="121"/>
  <c r="M393" i="121"/>
  <c r="Q393" i="121"/>
  <c r="N654" i="121"/>
  <c r="O654" i="121"/>
  <c r="Q654" i="121"/>
  <c r="L651" i="121"/>
  <c r="O647" i="121"/>
  <c r="L625" i="121"/>
  <c r="R610" i="121"/>
  <c r="S610" i="121"/>
  <c r="M610" i="121"/>
  <c r="L601" i="121"/>
  <c r="M601" i="121"/>
  <c r="Q597" i="121"/>
  <c r="P588" i="121"/>
  <c r="Q588" i="121"/>
  <c r="S588" i="121"/>
  <c r="M588" i="121"/>
  <c r="N588" i="121"/>
  <c r="L586" i="121"/>
  <c r="O586" i="121"/>
  <c r="N580" i="121"/>
  <c r="P580" i="121"/>
  <c r="Q580" i="121"/>
  <c r="S580" i="121"/>
  <c r="M580" i="121"/>
  <c r="P578" i="121"/>
  <c r="L578" i="121"/>
  <c r="N578" i="121"/>
  <c r="L572" i="121"/>
  <c r="M572" i="121"/>
  <c r="P568" i="121"/>
  <c r="S568" i="121"/>
  <c r="N556" i="121"/>
  <c r="P556" i="121"/>
  <c r="Q556" i="121"/>
  <c r="R556" i="121"/>
  <c r="S556" i="121"/>
  <c r="M556" i="121"/>
  <c r="O556" i="121"/>
  <c r="L534" i="121"/>
  <c r="P534" i="121"/>
  <c r="S534" i="121"/>
  <c r="M534" i="121"/>
  <c r="M518" i="121"/>
  <c r="S518" i="121"/>
  <c r="Q744" i="121"/>
  <c r="Q736" i="121"/>
  <c r="Q728" i="121"/>
  <c r="Q720" i="121"/>
  <c r="Q712" i="121"/>
  <c r="R711" i="121"/>
  <c r="N707" i="121"/>
  <c r="O706" i="121"/>
  <c r="Q704" i="121"/>
  <c r="R703" i="121"/>
  <c r="M700" i="121"/>
  <c r="N699" i="121"/>
  <c r="O698" i="121"/>
  <c r="Q696" i="121"/>
  <c r="R695" i="121"/>
  <c r="S694" i="121"/>
  <c r="L693" i="121"/>
  <c r="M692" i="121"/>
  <c r="N691" i="121"/>
  <c r="O690" i="121"/>
  <c r="Q688" i="121"/>
  <c r="R687" i="121"/>
  <c r="S686" i="121"/>
  <c r="L685" i="121"/>
  <c r="M684" i="121"/>
  <c r="N683" i="121"/>
  <c r="O682" i="121"/>
  <c r="Q680" i="121"/>
  <c r="R679" i="121"/>
  <c r="S678" i="121"/>
  <c r="L677" i="121"/>
  <c r="M676" i="121"/>
  <c r="N675" i="121"/>
  <c r="O674" i="121"/>
  <c r="Q672" i="121"/>
  <c r="R671" i="121"/>
  <c r="S670" i="121"/>
  <c r="L669" i="121"/>
  <c r="M668" i="121"/>
  <c r="N667" i="121"/>
  <c r="O666" i="121"/>
  <c r="Q664" i="121"/>
  <c r="O661" i="121"/>
  <c r="P661" i="121"/>
  <c r="R661" i="121"/>
  <c r="P659" i="121"/>
  <c r="N658" i="121"/>
  <c r="O655" i="121"/>
  <c r="O652" i="121"/>
  <c r="M651" i="121"/>
  <c r="Q651" i="121"/>
  <c r="R648" i="121"/>
  <c r="P644" i="121"/>
  <c r="Q644" i="121"/>
  <c r="S644" i="121"/>
  <c r="O644" i="121"/>
  <c r="N642" i="121"/>
  <c r="Q637" i="121"/>
  <c r="L636" i="121"/>
  <c r="Q632" i="121"/>
  <c r="M632" i="121"/>
  <c r="R631" i="121"/>
  <c r="M625" i="121"/>
  <c r="S625" i="121"/>
  <c r="Q619" i="121"/>
  <c r="R619" i="121"/>
  <c r="L619" i="121"/>
  <c r="M619" i="121"/>
  <c r="O617" i="121"/>
  <c r="L617" i="121"/>
  <c r="R614" i="121"/>
  <c r="S613" i="121"/>
  <c r="S608" i="121"/>
  <c r="S605" i="121"/>
  <c r="R604" i="121"/>
  <c r="Q599" i="121"/>
  <c r="M598" i="121"/>
  <c r="M595" i="121"/>
  <c r="P594" i="121"/>
  <c r="L594" i="121"/>
  <c r="M593" i="121"/>
  <c r="O593" i="121"/>
  <c r="O591" i="121"/>
  <c r="Q587" i="121"/>
  <c r="R587" i="121"/>
  <c r="L587" i="121"/>
  <c r="O587" i="121"/>
  <c r="N586" i="121"/>
  <c r="S584" i="121"/>
  <c r="P579" i="121"/>
  <c r="R575" i="121"/>
  <c r="M574" i="121"/>
  <c r="R574" i="121"/>
  <c r="R534" i="121"/>
  <c r="Q528" i="121"/>
  <c r="S528" i="121"/>
  <c r="R518" i="121"/>
  <c r="S453" i="121"/>
  <c r="L453" i="121"/>
  <c r="N706" i="121"/>
  <c r="N698" i="121"/>
  <c r="R694" i="121"/>
  <c r="N690" i="121"/>
  <c r="R686" i="121"/>
  <c r="N682" i="121"/>
  <c r="R678" i="121"/>
  <c r="N674" i="121"/>
  <c r="R670" i="121"/>
  <c r="N666" i="121"/>
  <c r="R658" i="121"/>
  <c r="S658" i="121"/>
  <c r="M658" i="121"/>
  <c r="M656" i="121"/>
  <c r="O656" i="121"/>
  <c r="M655" i="121"/>
  <c r="N655" i="121"/>
  <c r="P655" i="121"/>
  <c r="N652" i="121"/>
  <c r="O649" i="121"/>
  <c r="S649" i="121"/>
  <c r="L649" i="121"/>
  <c r="N649" i="121"/>
  <c r="N643" i="121"/>
  <c r="R642" i="121"/>
  <c r="S642" i="121"/>
  <c r="M642" i="121"/>
  <c r="S639" i="121"/>
  <c r="N638" i="121"/>
  <c r="O638" i="121"/>
  <c r="Q638" i="121"/>
  <c r="N636" i="121"/>
  <c r="P632" i="121"/>
  <c r="L632" i="121"/>
  <c r="L626" i="121"/>
  <c r="N626" i="121"/>
  <c r="S622" i="121"/>
  <c r="O621" i="121"/>
  <c r="P621" i="121"/>
  <c r="R621" i="121"/>
  <c r="M617" i="121"/>
  <c r="S617" i="121"/>
  <c r="O615" i="121"/>
  <c r="M603" i="121"/>
  <c r="P602" i="121"/>
  <c r="O594" i="121"/>
  <c r="Q592" i="121"/>
  <c r="S591" i="121"/>
  <c r="M587" i="121"/>
  <c r="P585" i="121"/>
  <c r="R584" i="121"/>
  <c r="S583" i="121"/>
  <c r="R580" i="121"/>
  <c r="R576" i="121"/>
  <c r="N576" i="121"/>
  <c r="S576" i="121"/>
  <c r="L573" i="121"/>
  <c r="S573" i="121"/>
  <c r="Q568" i="121"/>
  <c r="O532" i="121"/>
  <c r="L532" i="121"/>
  <c r="M525" i="121"/>
  <c r="O525" i="121"/>
  <c r="P525" i="121"/>
  <c r="Q525" i="121"/>
  <c r="R525" i="121"/>
  <c r="N525" i="121"/>
  <c r="O522" i="121"/>
  <c r="R515" i="121"/>
  <c r="S515" i="121"/>
  <c r="N511" i="121"/>
  <c r="L511" i="121"/>
  <c r="O511" i="121"/>
  <c r="O434" i="121"/>
  <c r="S700" i="121"/>
  <c r="L699" i="121"/>
  <c r="Q694" i="121"/>
  <c r="R693" i="121"/>
  <c r="S692" i="121"/>
  <c r="L691" i="121"/>
  <c r="Q686" i="121"/>
  <c r="R685" i="121"/>
  <c r="S684" i="121"/>
  <c r="L683" i="121"/>
  <c r="Q670" i="121"/>
  <c r="R669" i="121"/>
  <c r="S668" i="121"/>
  <c r="L667" i="121"/>
  <c r="N662" i="121"/>
  <c r="O662" i="121"/>
  <c r="Q662" i="121"/>
  <c r="N659" i="121"/>
  <c r="Q659" i="121"/>
  <c r="R659" i="121"/>
  <c r="L659" i="121"/>
  <c r="P656" i="121"/>
  <c r="L656" i="121"/>
  <c r="Q650" i="121"/>
  <c r="L647" i="121"/>
  <c r="M647" i="121"/>
  <c r="N647" i="121"/>
  <c r="P647" i="121"/>
  <c r="R644" i="121"/>
  <c r="P643" i="121"/>
  <c r="S638" i="121"/>
  <c r="R634" i="121"/>
  <c r="S634" i="121"/>
  <c r="M634" i="121"/>
  <c r="O633" i="121"/>
  <c r="L630" i="121"/>
  <c r="N630" i="121"/>
  <c r="O630" i="121"/>
  <c r="Q630" i="121"/>
  <c r="M630" i="121"/>
  <c r="P626" i="121"/>
  <c r="P624" i="121"/>
  <c r="L624" i="121"/>
  <c r="S621" i="121"/>
  <c r="Q618" i="121"/>
  <c r="M615" i="121"/>
  <c r="N615" i="121"/>
  <c r="P615" i="121"/>
  <c r="O613" i="121"/>
  <c r="P613" i="121"/>
  <c r="R613" i="121"/>
  <c r="M613" i="121"/>
  <c r="N613" i="121"/>
  <c r="R611" i="121"/>
  <c r="L611" i="121"/>
  <c r="P609" i="121"/>
  <c r="L609" i="121"/>
  <c r="M609" i="121"/>
  <c r="M606" i="121"/>
  <c r="R601" i="121"/>
  <c r="L599" i="121"/>
  <c r="L596" i="121"/>
  <c r="L590" i="121"/>
  <c r="N590" i="121"/>
  <c r="O590" i="121"/>
  <c r="Q590" i="121"/>
  <c r="M590" i="121"/>
  <c r="M589" i="121"/>
  <c r="P586" i="121"/>
  <c r="Q586" i="121"/>
  <c r="S582" i="121"/>
  <c r="L582" i="121"/>
  <c r="O572" i="121"/>
  <c r="P569" i="121"/>
  <c r="Q562" i="121"/>
  <c r="S551" i="121"/>
  <c r="M551" i="121"/>
  <c r="N551" i="121"/>
  <c r="O551" i="121"/>
  <c r="P551" i="121"/>
  <c r="Q551" i="121"/>
  <c r="R551" i="121"/>
  <c r="P544" i="121"/>
  <c r="S544" i="121"/>
  <c r="L541" i="121"/>
  <c r="N541" i="121"/>
  <c r="P522" i="121"/>
  <c r="L522" i="121"/>
  <c r="N522" i="121"/>
  <c r="L434" i="121"/>
  <c r="N434" i="121"/>
  <c r="P434" i="121"/>
  <c r="S654" i="121"/>
  <c r="P652" i="121"/>
  <c r="Q652" i="121"/>
  <c r="S652" i="121"/>
  <c r="O641" i="121"/>
  <c r="L641" i="121"/>
  <c r="N641" i="121"/>
  <c r="M616" i="121"/>
  <c r="N616" i="121"/>
  <c r="Q611" i="121"/>
  <c r="P610" i="121"/>
  <c r="M607" i="121"/>
  <c r="N607" i="121"/>
  <c r="P607" i="121"/>
  <c r="O605" i="121"/>
  <c r="P605" i="121"/>
  <c r="R605" i="121"/>
  <c r="N605" i="121"/>
  <c r="S600" i="121"/>
  <c r="L589" i="121"/>
  <c r="M582" i="121"/>
  <c r="Q569" i="121"/>
  <c r="M569" i="121"/>
  <c r="R569" i="121"/>
  <c r="L548" i="121"/>
  <c r="O548" i="121"/>
  <c r="S487" i="121"/>
  <c r="L487" i="121"/>
  <c r="P604" i="121"/>
  <c r="Q604" i="121"/>
  <c r="S604" i="121"/>
  <c r="S601" i="121"/>
  <c r="R594" i="121"/>
  <c r="S594" i="121"/>
  <c r="M594" i="121"/>
  <c r="M592" i="121"/>
  <c r="M591" i="121"/>
  <c r="N591" i="121"/>
  <c r="P591" i="121"/>
  <c r="O579" i="121"/>
  <c r="Q579" i="121"/>
  <c r="R579" i="121"/>
  <c r="S579" i="121"/>
  <c r="L579" i="121"/>
  <c r="M576" i="121"/>
  <c r="L574" i="121"/>
  <c r="P574" i="121"/>
  <c r="M565" i="121"/>
  <c r="O565" i="121"/>
  <c r="P565" i="121"/>
  <c r="Q565" i="121"/>
  <c r="R565" i="121"/>
  <c r="P562" i="121"/>
  <c r="L562" i="121"/>
  <c r="P555" i="121"/>
  <c r="S553" i="121"/>
  <c r="R546" i="121"/>
  <c r="Q545" i="121"/>
  <c r="M545" i="121"/>
  <c r="L536" i="121"/>
  <c r="N534" i="121"/>
  <c r="N532" i="121"/>
  <c r="P532" i="121"/>
  <c r="Q532" i="121"/>
  <c r="R532" i="121"/>
  <c r="S532" i="121"/>
  <c r="P529" i="121"/>
  <c r="L529" i="121"/>
  <c r="R528" i="121"/>
  <c r="N528" i="121"/>
  <c r="S527" i="121"/>
  <c r="M527" i="121"/>
  <c r="N527" i="121"/>
  <c r="O527" i="121"/>
  <c r="P527" i="121"/>
  <c r="N509" i="121"/>
  <c r="Q509" i="121"/>
  <c r="R505" i="121"/>
  <c r="M505" i="121"/>
  <c r="O505" i="121"/>
  <c r="L503" i="121"/>
  <c r="Q503" i="121"/>
  <c r="Q501" i="121"/>
  <c r="S501" i="121"/>
  <c r="L501" i="121"/>
  <c r="Q498" i="121"/>
  <c r="S495" i="121"/>
  <c r="L495" i="121"/>
  <c r="O495" i="121"/>
  <c r="Q491" i="121"/>
  <c r="R491" i="121"/>
  <c r="L491" i="121"/>
  <c r="S491" i="121"/>
  <c r="M491" i="121"/>
  <c r="N490" i="121"/>
  <c r="M476" i="121"/>
  <c r="R476" i="121"/>
  <c r="Q474" i="121"/>
  <c r="L474" i="121"/>
  <c r="N472" i="121"/>
  <c r="P472" i="121"/>
  <c r="L463" i="121"/>
  <c r="O463" i="121"/>
  <c r="R463" i="121"/>
  <c r="S461" i="121"/>
  <c r="L461" i="121"/>
  <c r="L457" i="121"/>
  <c r="P457" i="121"/>
  <c r="Q457" i="121"/>
  <c r="L455" i="121"/>
  <c r="O455" i="121"/>
  <c r="O449" i="121"/>
  <c r="L442" i="121"/>
  <c r="Q442" i="121"/>
  <c r="L429" i="121"/>
  <c r="L424" i="121"/>
  <c r="N419" i="121"/>
  <c r="S419" i="121"/>
  <c r="L415" i="121"/>
  <c r="O415" i="121"/>
  <c r="Q415" i="121"/>
  <c r="S414" i="121"/>
  <c r="Q409" i="121"/>
  <c r="L409" i="121"/>
  <c r="N395" i="121"/>
  <c r="O395" i="121"/>
  <c r="R395" i="121"/>
  <c r="S395" i="121"/>
  <c r="S393" i="121"/>
  <c r="N598" i="121"/>
  <c r="O598" i="121"/>
  <c r="Q598" i="121"/>
  <c r="Q595" i="121"/>
  <c r="R595" i="121"/>
  <c r="L595" i="121"/>
  <c r="L592" i="121"/>
  <c r="L585" i="121"/>
  <c r="O581" i="121"/>
  <c r="P581" i="121"/>
  <c r="R581" i="121"/>
  <c r="L576" i="121"/>
  <c r="N574" i="121"/>
  <c r="N572" i="121"/>
  <c r="P572" i="121"/>
  <c r="Q572" i="121"/>
  <c r="R572" i="121"/>
  <c r="S572" i="121"/>
  <c r="L569" i="121"/>
  <c r="R568" i="121"/>
  <c r="N568" i="121"/>
  <c r="S567" i="121"/>
  <c r="M567" i="121"/>
  <c r="N567" i="121"/>
  <c r="O567" i="121"/>
  <c r="P567" i="121"/>
  <c r="O555" i="121"/>
  <c r="Q555" i="121"/>
  <c r="R555" i="121"/>
  <c r="S555" i="121"/>
  <c r="L555" i="121"/>
  <c r="M552" i="121"/>
  <c r="L550" i="121"/>
  <c r="P550" i="121"/>
  <c r="M541" i="121"/>
  <c r="O541" i="121"/>
  <c r="P541" i="121"/>
  <c r="Q541" i="121"/>
  <c r="R541" i="121"/>
  <c r="Q538" i="121"/>
  <c r="P538" i="121"/>
  <c r="L538" i="121"/>
  <c r="S529" i="121"/>
  <c r="R522" i="121"/>
  <c r="Q521" i="121"/>
  <c r="M521" i="121"/>
  <c r="L513" i="121"/>
  <c r="R512" i="121"/>
  <c r="M511" i="121"/>
  <c r="P511" i="121"/>
  <c r="R511" i="121"/>
  <c r="O507" i="121"/>
  <c r="S507" i="121"/>
  <c r="M501" i="121"/>
  <c r="N499" i="121"/>
  <c r="S496" i="121"/>
  <c r="L486" i="121"/>
  <c r="R486" i="121"/>
  <c r="O482" i="121"/>
  <c r="P482" i="121"/>
  <c r="N480" i="121"/>
  <c r="P480" i="121"/>
  <c r="R480" i="121"/>
  <c r="O474" i="121"/>
  <c r="L470" i="121"/>
  <c r="N470" i="121"/>
  <c r="O470" i="121"/>
  <c r="Q470" i="121"/>
  <c r="M470" i="121"/>
  <c r="P470" i="121"/>
  <c r="R470" i="121"/>
  <c r="Q461" i="121"/>
  <c r="M457" i="121"/>
  <c r="S457" i="121"/>
  <c r="Q453" i="121"/>
  <c r="L452" i="121"/>
  <c r="R452" i="121"/>
  <c r="M446" i="121"/>
  <c r="R446" i="121"/>
  <c r="R444" i="121"/>
  <c r="L444" i="121"/>
  <c r="Q440" i="121"/>
  <c r="S440" i="121"/>
  <c r="P432" i="121"/>
  <c r="N430" i="121"/>
  <c r="O430" i="121"/>
  <c r="Q430" i="121"/>
  <c r="P430" i="121"/>
  <c r="R430" i="121"/>
  <c r="S430" i="121"/>
  <c r="N429" i="121"/>
  <c r="Q426" i="121"/>
  <c r="R562" i="121"/>
  <c r="Q561" i="121"/>
  <c r="M561" i="121"/>
  <c r="L552" i="121"/>
  <c r="N548" i="121"/>
  <c r="P548" i="121"/>
  <c r="Q548" i="121"/>
  <c r="R548" i="121"/>
  <c r="S548" i="121"/>
  <c r="L545" i="121"/>
  <c r="R544" i="121"/>
  <c r="N544" i="121"/>
  <c r="S543" i="121"/>
  <c r="M543" i="121"/>
  <c r="N543" i="121"/>
  <c r="O543" i="121"/>
  <c r="P543" i="121"/>
  <c r="O531" i="121"/>
  <c r="Q531" i="121"/>
  <c r="R531" i="121"/>
  <c r="S531" i="121"/>
  <c r="L531" i="121"/>
  <c r="M528" i="121"/>
  <c r="L526" i="121"/>
  <c r="P526" i="121"/>
  <c r="Q519" i="121"/>
  <c r="M517" i="121"/>
  <c r="O517" i="121"/>
  <c r="P517" i="121"/>
  <c r="Q517" i="121"/>
  <c r="R517" i="121"/>
  <c r="O515" i="121"/>
  <c r="P515" i="121"/>
  <c r="S511" i="121"/>
  <c r="O503" i="121"/>
  <c r="P500" i="121"/>
  <c r="Q500" i="121"/>
  <c r="S500" i="121"/>
  <c r="M500" i="121"/>
  <c r="N500" i="121"/>
  <c r="O500" i="121"/>
  <c r="R500" i="121"/>
  <c r="R490" i="121"/>
  <c r="S490" i="121"/>
  <c r="M490" i="121"/>
  <c r="O490" i="121"/>
  <c r="O484" i="121"/>
  <c r="R484" i="121"/>
  <c r="L484" i="121"/>
  <c r="L438" i="121"/>
  <c r="M429" i="121"/>
  <c r="S429" i="121"/>
  <c r="M423" i="121"/>
  <c r="N423" i="121"/>
  <c r="P423" i="121"/>
  <c r="O423" i="121"/>
  <c r="Q423" i="121"/>
  <c r="R423" i="121"/>
  <c r="L417" i="121"/>
  <c r="Q417" i="121"/>
  <c r="R417" i="121"/>
  <c r="M417" i="121"/>
  <c r="N646" i="121"/>
  <c r="O646" i="121"/>
  <c r="Q646" i="121"/>
  <c r="R643" i="121"/>
  <c r="L643" i="121"/>
  <c r="L640" i="121"/>
  <c r="L633" i="121"/>
  <c r="O629" i="121"/>
  <c r="P629" i="121"/>
  <c r="R629" i="121"/>
  <c r="P612" i="121"/>
  <c r="Q612" i="121"/>
  <c r="S612" i="121"/>
  <c r="S609" i="121"/>
  <c r="R602" i="121"/>
  <c r="S602" i="121"/>
  <c r="M602" i="121"/>
  <c r="M600" i="121"/>
  <c r="M599" i="121"/>
  <c r="N599" i="121"/>
  <c r="P599" i="121"/>
  <c r="N596" i="121"/>
  <c r="N582" i="121"/>
  <c r="O582" i="121"/>
  <c r="Q582" i="121"/>
  <c r="O571" i="121"/>
  <c r="Q571" i="121"/>
  <c r="R571" i="121"/>
  <c r="S571" i="121"/>
  <c r="L571" i="121"/>
  <c r="M568" i="121"/>
  <c r="L566" i="121"/>
  <c r="P566" i="121"/>
  <c r="M557" i="121"/>
  <c r="O557" i="121"/>
  <c r="P557" i="121"/>
  <c r="Q557" i="121"/>
  <c r="R557" i="121"/>
  <c r="P554" i="121"/>
  <c r="L554" i="121"/>
  <c r="O545" i="121"/>
  <c r="S545" i="121"/>
  <c r="O540" i="121"/>
  <c r="N538" i="121"/>
  <c r="R538" i="121"/>
  <c r="Q537" i="121"/>
  <c r="M537" i="121"/>
  <c r="N533" i="121"/>
  <c r="M531" i="121"/>
  <c r="L528" i="121"/>
  <c r="M526" i="121"/>
  <c r="N526" i="121"/>
  <c r="N524" i="121"/>
  <c r="P524" i="121"/>
  <c r="Q524" i="121"/>
  <c r="R524" i="121"/>
  <c r="S524" i="121"/>
  <c r="L521" i="121"/>
  <c r="R520" i="121"/>
  <c r="N520" i="121"/>
  <c r="S519" i="121"/>
  <c r="M519" i="121"/>
  <c r="N519" i="121"/>
  <c r="O519" i="121"/>
  <c r="P519" i="121"/>
  <c r="L516" i="121"/>
  <c r="Q516" i="121"/>
  <c r="P513" i="121"/>
  <c r="M510" i="121"/>
  <c r="M509" i="121"/>
  <c r="P505" i="121"/>
  <c r="M502" i="121"/>
  <c r="P502" i="121"/>
  <c r="L498" i="121"/>
  <c r="N498" i="121"/>
  <c r="R496" i="121"/>
  <c r="Q495" i="121"/>
  <c r="M488" i="121"/>
  <c r="R488" i="121"/>
  <c r="S488" i="121"/>
  <c r="N488" i="121"/>
  <c r="M484" i="121"/>
  <c r="L482" i="121"/>
  <c r="Q480" i="121"/>
  <c r="S472" i="121"/>
  <c r="S469" i="121"/>
  <c r="R468" i="121"/>
  <c r="L468" i="121"/>
  <c r="O467" i="121"/>
  <c r="R457" i="121"/>
  <c r="R455" i="121"/>
  <c r="R450" i="121"/>
  <c r="S450" i="121"/>
  <c r="M450" i="121"/>
  <c r="P450" i="121"/>
  <c r="M448" i="121"/>
  <c r="S448" i="121"/>
  <c r="N448" i="121"/>
  <c r="P446" i="121"/>
  <c r="N444" i="121"/>
  <c r="M444" i="121"/>
  <c r="N442" i="121"/>
  <c r="O435" i="121"/>
  <c r="P435" i="121"/>
  <c r="O425" i="121"/>
  <c r="P425" i="121"/>
  <c r="S423" i="121"/>
  <c r="M422" i="121"/>
  <c r="P419" i="121"/>
  <c r="O417" i="121"/>
  <c r="M643" i="121"/>
  <c r="Q643" i="121"/>
  <c r="P636" i="121"/>
  <c r="Q636" i="121"/>
  <c r="S636" i="121"/>
  <c r="M633" i="121"/>
  <c r="S633" i="121"/>
  <c r="R626" i="121"/>
  <c r="S626" i="121"/>
  <c r="M626" i="121"/>
  <c r="M624" i="121"/>
  <c r="M623" i="121"/>
  <c r="N623" i="121"/>
  <c r="P623" i="121"/>
  <c r="N606" i="121"/>
  <c r="O606" i="121"/>
  <c r="Q606" i="121"/>
  <c r="Q603" i="121"/>
  <c r="R603" i="121"/>
  <c r="L603" i="121"/>
  <c r="L600" i="121"/>
  <c r="L593" i="121"/>
  <c r="O589" i="121"/>
  <c r="P589" i="121"/>
  <c r="R589" i="121"/>
  <c r="R578" i="121"/>
  <c r="Q577" i="121"/>
  <c r="M577" i="121"/>
  <c r="M571" i="121"/>
  <c r="L568" i="121"/>
  <c r="M566" i="121"/>
  <c r="N566" i="121"/>
  <c r="N564" i="121"/>
  <c r="P564" i="121"/>
  <c r="Q564" i="121"/>
  <c r="R564" i="121"/>
  <c r="S564" i="121"/>
  <c r="L561" i="121"/>
  <c r="R560" i="121"/>
  <c r="N560" i="121"/>
  <c r="S559" i="121"/>
  <c r="M559" i="121"/>
  <c r="N559" i="121"/>
  <c r="O559" i="121"/>
  <c r="P559" i="121"/>
  <c r="O554" i="121"/>
  <c r="O547" i="121"/>
  <c r="Q547" i="121"/>
  <c r="R547" i="121"/>
  <c r="S547" i="121"/>
  <c r="L547" i="121"/>
  <c r="M544" i="121"/>
  <c r="L542" i="121"/>
  <c r="P542" i="121"/>
  <c r="Q535" i="121"/>
  <c r="M533" i="121"/>
  <c r="O533" i="121"/>
  <c r="P533" i="121"/>
  <c r="Q533" i="121"/>
  <c r="R533" i="121"/>
  <c r="P530" i="121"/>
  <c r="L530" i="121"/>
  <c r="P528" i="121"/>
  <c r="P523" i="121"/>
  <c r="O521" i="121"/>
  <c r="S521" i="121"/>
  <c r="M516" i="121"/>
  <c r="N516" i="121"/>
  <c r="N515" i="121"/>
  <c r="O513" i="121"/>
  <c r="M513" i="121"/>
  <c r="Q511" i="121"/>
  <c r="S510" i="121"/>
  <c r="L509" i="121"/>
  <c r="P507" i="121"/>
  <c r="L506" i="121"/>
  <c r="Q506" i="121"/>
  <c r="P498" i="121"/>
  <c r="Q496" i="121"/>
  <c r="L493" i="121"/>
  <c r="Q488" i="121"/>
  <c r="L488" i="121"/>
  <c r="N483" i="121"/>
  <c r="S483" i="121"/>
  <c r="L479" i="121"/>
  <c r="O479" i="121"/>
  <c r="Q479" i="121"/>
  <c r="O473" i="121"/>
  <c r="R473" i="121"/>
  <c r="R472" i="121"/>
  <c r="O468" i="121"/>
  <c r="N468" i="121"/>
  <c r="M462" i="121"/>
  <c r="P462" i="121"/>
  <c r="P460" i="121"/>
  <c r="Q460" i="121"/>
  <c r="S460" i="121"/>
  <c r="N460" i="121"/>
  <c r="O460" i="121"/>
  <c r="L458" i="121"/>
  <c r="N458" i="121"/>
  <c r="O458" i="121"/>
  <c r="N456" i="121"/>
  <c r="Q456" i="121"/>
  <c r="R454" i="121"/>
  <c r="S454" i="121"/>
  <c r="L454" i="121"/>
  <c r="R448" i="121"/>
  <c r="N445" i="121"/>
  <c r="Q445" i="121"/>
  <c r="Q443" i="121"/>
  <c r="R441" i="121"/>
  <c r="M441" i="121"/>
  <c r="O441" i="121"/>
  <c r="L439" i="121"/>
  <c r="Q439" i="121"/>
  <c r="Q437" i="121"/>
  <c r="S437" i="121"/>
  <c r="L437" i="121"/>
  <c r="Q434" i="121"/>
  <c r="S431" i="121"/>
  <c r="L431" i="121"/>
  <c r="O431" i="121"/>
  <c r="R427" i="121"/>
  <c r="L427" i="121"/>
  <c r="S427" i="121"/>
  <c r="M427" i="121"/>
  <c r="N426" i="121"/>
  <c r="S422" i="121"/>
  <c r="O419" i="121"/>
  <c r="S416" i="121"/>
  <c r="N398" i="121"/>
  <c r="P398" i="121"/>
  <c r="Q379" i="121"/>
  <c r="P379" i="121"/>
  <c r="Q342" i="121"/>
  <c r="R342" i="121"/>
  <c r="S342" i="121"/>
  <c r="M342" i="121"/>
  <c r="N342" i="121"/>
  <c r="O342" i="121"/>
  <c r="P342" i="121"/>
  <c r="P596" i="121"/>
  <c r="Q596" i="121"/>
  <c r="S596" i="121"/>
  <c r="S593" i="121"/>
  <c r="R586" i="121"/>
  <c r="S586" i="121"/>
  <c r="M586" i="121"/>
  <c r="M584" i="121"/>
  <c r="M583" i="121"/>
  <c r="N583" i="121"/>
  <c r="P583" i="121"/>
  <c r="M573" i="121"/>
  <c r="O573" i="121"/>
  <c r="P573" i="121"/>
  <c r="Q573" i="121"/>
  <c r="R573" i="121"/>
  <c r="P570" i="121"/>
  <c r="L570" i="121"/>
  <c r="O561" i="121"/>
  <c r="S561" i="121"/>
  <c r="R554" i="121"/>
  <c r="Q553" i="121"/>
  <c r="M553" i="121"/>
  <c r="Q544" i="121"/>
  <c r="L544" i="121"/>
  <c r="N542" i="121"/>
  <c r="N540" i="121"/>
  <c r="P540" i="121"/>
  <c r="Q540" i="121"/>
  <c r="R540" i="121"/>
  <c r="S540" i="121"/>
  <c r="L537" i="121"/>
  <c r="R536" i="121"/>
  <c r="N536" i="121"/>
  <c r="S535" i="121"/>
  <c r="M535" i="121"/>
  <c r="N535" i="121"/>
  <c r="O535" i="121"/>
  <c r="P535" i="121"/>
  <c r="O523" i="121"/>
  <c r="Q523" i="121"/>
  <c r="R523" i="121"/>
  <c r="S523" i="121"/>
  <c r="L523" i="121"/>
  <c r="M520" i="121"/>
  <c r="L518" i="121"/>
  <c r="P518" i="121"/>
  <c r="S509" i="121"/>
  <c r="R508" i="121"/>
  <c r="L508" i="121"/>
  <c r="Q504" i="121"/>
  <c r="S504" i="121"/>
  <c r="N494" i="121"/>
  <c r="O494" i="121"/>
  <c r="Q494" i="121"/>
  <c r="P494" i="121"/>
  <c r="R494" i="121"/>
  <c r="S494" i="121"/>
  <c r="N493" i="121"/>
  <c r="P491" i="121"/>
  <c r="Q490" i="121"/>
  <c r="L476" i="121"/>
  <c r="N475" i="121"/>
  <c r="O475" i="121"/>
  <c r="L469" i="121"/>
  <c r="Q469" i="121"/>
  <c r="Q467" i="121"/>
  <c r="R467" i="121"/>
  <c r="L467" i="121"/>
  <c r="P467" i="121"/>
  <c r="S467" i="121"/>
  <c r="R449" i="121"/>
  <c r="O443" i="121"/>
  <c r="S443" i="121"/>
  <c r="P442" i="121"/>
  <c r="S432" i="121"/>
  <c r="L422" i="121"/>
  <c r="R422" i="121"/>
  <c r="O418" i="121"/>
  <c r="P418" i="121"/>
  <c r="N416" i="121"/>
  <c r="P416" i="121"/>
  <c r="R416" i="121"/>
  <c r="S415" i="121"/>
  <c r="M391" i="121"/>
  <c r="O391" i="121"/>
  <c r="S391" i="121"/>
  <c r="P380" i="121"/>
  <c r="O563" i="121"/>
  <c r="Q563" i="121"/>
  <c r="R563" i="121"/>
  <c r="S563" i="121"/>
  <c r="L563" i="121"/>
  <c r="L558" i="121"/>
  <c r="P558" i="121"/>
  <c r="M549" i="121"/>
  <c r="O549" i="121"/>
  <c r="P549" i="121"/>
  <c r="Q549" i="121"/>
  <c r="R549" i="121"/>
  <c r="P546" i="121"/>
  <c r="L546" i="121"/>
  <c r="Q529" i="121"/>
  <c r="M529" i="121"/>
  <c r="N518" i="121"/>
  <c r="S514" i="121"/>
  <c r="L514" i="121"/>
  <c r="N514" i="121"/>
  <c r="O514" i="121"/>
  <c r="L512" i="121"/>
  <c r="O512" i="121"/>
  <c r="P512" i="121"/>
  <c r="S512" i="121"/>
  <c r="S503" i="121"/>
  <c r="M493" i="121"/>
  <c r="S493" i="121"/>
  <c r="Q489" i="121"/>
  <c r="M487" i="121"/>
  <c r="N487" i="121"/>
  <c r="P487" i="121"/>
  <c r="O487" i="121"/>
  <c r="Q487" i="121"/>
  <c r="R487" i="121"/>
  <c r="L481" i="121"/>
  <c r="Q481" i="121"/>
  <c r="R481" i="121"/>
  <c r="M481" i="121"/>
  <c r="O477" i="121"/>
  <c r="P477" i="121"/>
  <c r="R477" i="121"/>
  <c r="N477" i="121"/>
  <c r="Q477" i="121"/>
  <c r="S477" i="121"/>
  <c r="P465" i="121"/>
  <c r="Q463" i="121"/>
  <c r="O453" i="121"/>
  <c r="P453" i="121"/>
  <c r="R453" i="121"/>
  <c r="M453" i="121"/>
  <c r="N453" i="121"/>
  <c r="M449" i="121"/>
  <c r="Q449" i="121"/>
  <c r="P436" i="121"/>
  <c r="Q436" i="121"/>
  <c r="S436" i="121"/>
  <c r="M436" i="121"/>
  <c r="N436" i="121"/>
  <c r="O436" i="121"/>
  <c r="R436" i="121"/>
  <c r="R426" i="121"/>
  <c r="S426" i="121"/>
  <c r="M426" i="121"/>
  <c r="O426" i="121"/>
  <c r="O420" i="121"/>
  <c r="R420" i="121"/>
  <c r="L420" i="121"/>
  <c r="M407" i="121"/>
  <c r="N407" i="121"/>
  <c r="N380" i="121"/>
  <c r="Q380" i="121"/>
  <c r="O380" i="121"/>
  <c r="R380" i="121"/>
  <c r="R377" i="121"/>
  <c r="L363" i="121"/>
  <c r="M363" i="121"/>
  <c r="N363" i="121"/>
  <c r="R363" i="121"/>
  <c r="P363" i="121"/>
  <c r="Q350" i="121"/>
  <c r="R350" i="121"/>
  <c r="S350" i="121"/>
  <c r="P350" i="121"/>
  <c r="N350" i="121"/>
  <c r="R324" i="121"/>
  <c r="P324" i="121"/>
  <c r="Q281" i="121"/>
  <c r="M281" i="121"/>
  <c r="N281" i="121"/>
  <c r="P281" i="121"/>
  <c r="P258" i="121"/>
  <c r="Q258" i="121"/>
  <c r="R258" i="121"/>
  <c r="O168" i="121"/>
  <c r="P168" i="121"/>
  <c r="R168" i="121"/>
  <c r="M168" i="121"/>
  <c r="N168" i="121"/>
  <c r="L115" i="121"/>
  <c r="N115" i="121"/>
  <c r="O115" i="121"/>
  <c r="Q115" i="121"/>
  <c r="P76" i="121"/>
  <c r="Q76" i="121"/>
  <c r="S76" i="121"/>
  <c r="N76" i="121"/>
  <c r="O76" i="121"/>
  <c r="M76" i="121"/>
  <c r="R76" i="121"/>
  <c r="N633" i="121"/>
  <c r="O632" i="121"/>
  <c r="N625" i="121"/>
  <c r="O624" i="121"/>
  <c r="N617" i="121"/>
  <c r="O616" i="121"/>
  <c r="N609" i="121"/>
  <c r="O608" i="121"/>
  <c r="N601" i="121"/>
  <c r="O600" i="121"/>
  <c r="N593" i="121"/>
  <c r="O592" i="121"/>
  <c r="N585" i="121"/>
  <c r="O584" i="121"/>
  <c r="M578" i="121"/>
  <c r="N577" i="121"/>
  <c r="O576" i="121"/>
  <c r="Q574" i="121"/>
  <c r="M570" i="121"/>
  <c r="N569" i="121"/>
  <c r="O568" i="121"/>
  <c r="Q566" i="121"/>
  <c r="M562" i="121"/>
  <c r="N561" i="121"/>
  <c r="O560" i="121"/>
  <c r="Q558" i="121"/>
  <c r="M554" i="121"/>
  <c r="N553" i="121"/>
  <c r="O552" i="121"/>
  <c r="Q550" i="121"/>
  <c r="M546" i="121"/>
  <c r="N545" i="121"/>
  <c r="O544" i="121"/>
  <c r="Q542" i="121"/>
  <c r="M538" i="121"/>
  <c r="N537" i="121"/>
  <c r="O536" i="121"/>
  <c r="Q534" i="121"/>
  <c r="M530" i="121"/>
  <c r="N529" i="121"/>
  <c r="O528" i="121"/>
  <c r="Q526" i="121"/>
  <c r="M522" i="121"/>
  <c r="N521" i="121"/>
  <c r="Q518" i="121"/>
  <c r="L505" i="121"/>
  <c r="O501" i="121"/>
  <c r="P501" i="121"/>
  <c r="R501" i="121"/>
  <c r="P484" i="121"/>
  <c r="Q484" i="121"/>
  <c r="S484" i="121"/>
  <c r="S481" i="121"/>
  <c r="R474" i="121"/>
  <c r="S474" i="121"/>
  <c r="M474" i="121"/>
  <c r="M472" i="121"/>
  <c r="M471" i="121"/>
  <c r="N471" i="121"/>
  <c r="P471" i="121"/>
  <c r="S459" i="121"/>
  <c r="N454" i="121"/>
  <c r="O454" i="121"/>
  <c r="Q454" i="121"/>
  <c r="R451" i="121"/>
  <c r="L451" i="121"/>
  <c r="L448" i="121"/>
  <c r="L441" i="121"/>
  <c r="O437" i="121"/>
  <c r="P437" i="121"/>
  <c r="R437" i="121"/>
  <c r="Q427" i="121"/>
  <c r="P420" i="121"/>
  <c r="Q420" i="121"/>
  <c r="S420" i="121"/>
  <c r="S417" i="121"/>
  <c r="N414" i="121"/>
  <c r="Q412" i="121"/>
  <c r="P411" i="121"/>
  <c r="O407" i="121"/>
  <c r="L407" i="121"/>
  <c r="O405" i="121"/>
  <c r="P405" i="121"/>
  <c r="S401" i="121"/>
  <c r="L401" i="121"/>
  <c r="O400" i="121"/>
  <c r="P400" i="121"/>
  <c r="Q400" i="121"/>
  <c r="N400" i="121"/>
  <c r="L399" i="121"/>
  <c r="R394" i="121"/>
  <c r="L394" i="121"/>
  <c r="R393" i="121"/>
  <c r="L392" i="121"/>
  <c r="O392" i="121"/>
  <c r="P392" i="121"/>
  <c r="Q392" i="121"/>
  <c r="M392" i="121"/>
  <c r="N392" i="121"/>
  <c r="M380" i="121"/>
  <c r="O376" i="121"/>
  <c r="P376" i="121"/>
  <c r="Q376" i="121"/>
  <c r="R376" i="121"/>
  <c r="M376" i="121"/>
  <c r="S376" i="121"/>
  <c r="L357" i="121"/>
  <c r="Q357" i="121"/>
  <c r="M357" i="121"/>
  <c r="Q332" i="121"/>
  <c r="Q324" i="121"/>
  <c r="S303" i="121"/>
  <c r="L303" i="121"/>
  <c r="M303" i="121"/>
  <c r="S513" i="121"/>
  <c r="N513" i="121"/>
  <c r="P508" i="121"/>
  <c r="Q508" i="121"/>
  <c r="S508" i="121"/>
  <c r="S505" i="121"/>
  <c r="R498" i="121"/>
  <c r="S498" i="121"/>
  <c r="M498" i="121"/>
  <c r="M496" i="121"/>
  <c r="M495" i="121"/>
  <c r="N495" i="121"/>
  <c r="P495" i="121"/>
  <c r="N478" i="121"/>
  <c r="O478" i="121"/>
  <c r="Q478" i="121"/>
  <c r="R475" i="121"/>
  <c r="L475" i="121"/>
  <c r="L472" i="121"/>
  <c r="L465" i="121"/>
  <c r="O461" i="121"/>
  <c r="P461" i="121"/>
  <c r="R461" i="121"/>
  <c r="O452" i="121"/>
  <c r="Q451" i="121"/>
  <c r="P444" i="121"/>
  <c r="Q444" i="121"/>
  <c r="S444" i="121"/>
  <c r="S441" i="121"/>
  <c r="R434" i="121"/>
  <c r="S434" i="121"/>
  <c r="M434" i="121"/>
  <c r="M432" i="121"/>
  <c r="M431" i="121"/>
  <c r="N431" i="121"/>
  <c r="P431" i="121"/>
  <c r="S400" i="121"/>
  <c r="M398" i="121"/>
  <c r="N396" i="121"/>
  <c r="R396" i="121"/>
  <c r="L391" i="121"/>
  <c r="R381" i="121"/>
  <c r="P372" i="121"/>
  <c r="L368" i="121"/>
  <c r="M368" i="121"/>
  <c r="R368" i="121"/>
  <c r="S363" i="121"/>
  <c r="Q339" i="121"/>
  <c r="S339" i="121"/>
  <c r="M334" i="121"/>
  <c r="N334" i="121"/>
  <c r="P332" i="121"/>
  <c r="R332" i="121"/>
  <c r="R651" i="121"/>
  <c r="S578" i="121"/>
  <c r="O574" i="121"/>
  <c r="S570" i="121"/>
  <c r="O566" i="121"/>
  <c r="S562" i="121"/>
  <c r="O558" i="121"/>
  <c r="S554" i="121"/>
  <c r="O550" i="121"/>
  <c r="S546" i="121"/>
  <c r="O542" i="121"/>
  <c r="S538" i="121"/>
  <c r="O534" i="121"/>
  <c r="S530" i="121"/>
  <c r="O526" i="121"/>
  <c r="S522" i="121"/>
  <c r="O518" i="121"/>
  <c r="O516" i="121"/>
  <c r="Q515" i="121"/>
  <c r="L515" i="121"/>
  <c r="R514" i="121"/>
  <c r="M514" i="121"/>
  <c r="N502" i="121"/>
  <c r="O502" i="121"/>
  <c r="Q502" i="121"/>
  <c r="Q499" i="121"/>
  <c r="R499" i="121"/>
  <c r="L499" i="121"/>
  <c r="R497" i="121"/>
  <c r="L496" i="121"/>
  <c r="Q493" i="121"/>
  <c r="L489" i="121"/>
  <c r="P486" i="121"/>
  <c r="O485" i="121"/>
  <c r="P485" i="121"/>
  <c r="R485" i="121"/>
  <c r="N482" i="121"/>
  <c r="O476" i="121"/>
  <c r="M475" i="121"/>
  <c r="Q475" i="121"/>
  <c r="N469" i="121"/>
  <c r="P468" i="121"/>
  <c r="Q468" i="121"/>
  <c r="S468" i="121"/>
  <c r="M465" i="121"/>
  <c r="S465" i="121"/>
  <c r="R458" i="121"/>
  <c r="S458" i="121"/>
  <c r="M458" i="121"/>
  <c r="M456" i="121"/>
  <c r="M455" i="121"/>
  <c r="N455" i="121"/>
  <c r="P455" i="121"/>
  <c r="N452" i="121"/>
  <c r="P449" i="121"/>
  <c r="N438" i="121"/>
  <c r="O438" i="121"/>
  <c r="Q438" i="121"/>
  <c r="R435" i="121"/>
  <c r="L435" i="121"/>
  <c r="R433" i="121"/>
  <c r="L432" i="121"/>
  <c r="Q429" i="121"/>
  <c r="L425" i="121"/>
  <c r="P422" i="121"/>
  <c r="O421" i="121"/>
  <c r="P421" i="121"/>
  <c r="R421" i="121"/>
  <c r="N418" i="121"/>
  <c r="M410" i="121"/>
  <c r="N410" i="121"/>
  <c r="O410" i="121"/>
  <c r="P410" i="121"/>
  <c r="N406" i="121"/>
  <c r="N405" i="121"/>
  <c r="O403" i="121"/>
  <c r="R403" i="121"/>
  <c r="L398" i="121"/>
  <c r="P397" i="121"/>
  <c r="N391" i="121"/>
  <c r="N368" i="121"/>
  <c r="M354" i="121"/>
  <c r="N354" i="121"/>
  <c r="O354" i="121"/>
  <c r="Q354" i="121"/>
  <c r="P354" i="121"/>
  <c r="R354" i="121"/>
  <c r="M346" i="121"/>
  <c r="N346" i="121"/>
  <c r="O346" i="121"/>
  <c r="S346" i="121"/>
  <c r="O335" i="121"/>
  <c r="S335" i="121"/>
  <c r="L334" i="121"/>
  <c r="L327" i="121"/>
  <c r="S327" i="121"/>
  <c r="L317" i="121"/>
  <c r="N317" i="121"/>
  <c r="M317" i="121"/>
  <c r="O317" i="121"/>
  <c r="M515" i="121"/>
  <c r="O509" i="121"/>
  <c r="P509" i="121"/>
  <c r="R509" i="121"/>
  <c r="M499" i="121"/>
  <c r="N496" i="121"/>
  <c r="P492" i="121"/>
  <c r="Q492" i="121"/>
  <c r="S492" i="121"/>
  <c r="M489" i="121"/>
  <c r="S489" i="121"/>
  <c r="R482" i="121"/>
  <c r="S482" i="121"/>
  <c r="M482" i="121"/>
  <c r="M480" i="121"/>
  <c r="M479" i="121"/>
  <c r="N479" i="121"/>
  <c r="P479" i="121"/>
  <c r="S464" i="121"/>
  <c r="N462" i="121"/>
  <c r="O462" i="121"/>
  <c r="Q462" i="121"/>
  <c r="Q459" i="121"/>
  <c r="R459" i="121"/>
  <c r="L459" i="121"/>
  <c r="P456" i="121"/>
  <c r="L456" i="121"/>
  <c r="L449" i="121"/>
  <c r="O445" i="121"/>
  <c r="P445" i="121"/>
  <c r="R445" i="121"/>
  <c r="M435" i="121"/>
  <c r="Q435" i="121"/>
  <c r="N432" i="121"/>
  <c r="P428" i="121"/>
  <c r="Q428" i="121"/>
  <c r="S428" i="121"/>
  <c r="M425" i="121"/>
  <c r="S425" i="121"/>
  <c r="R418" i="121"/>
  <c r="S418" i="121"/>
  <c r="M418" i="121"/>
  <c r="M416" i="121"/>
  <c r="M415" i="121"/>
  <c r="N415" i="121"/>
  <c r="P415" i="121"/>
  <c r="S410" i="121"/>
  <c r="Q406" i="121"/>
  <c r="R406" i="121"/>
  <c r="S406" i="121"/>
  <c r="M406" i="121"/>
  <c r="O406" i="121"/>
  <c r="P406" i="121"/>
  <c r="Q403" i="121"/>
  <c r="P396" i="121"/>
  <c r="Q385" i="121"/>
  <c r="L385" i="121"/>
  <c r="M385" i="121"/>
  <c r="N384" i="121"/>
  <c r="P374" i="121"/>
  <c r="S368" i="121"/>
  <c r="L360" i="121"/>
  <c r="N360" i="121"/>
  <c r="S354" i="121"/>
  <c r="M353" i="121"/>
  <c r="O341" i="121"/>
  <c r="O334" i="121"/>
  <c r="N328" i="121"/>
  <c r="R328" i="121"/>
  <c r="S328" i="121"/>
  <c r="M327" i="121"/>
  <c r="O327" i="121"/>
  <c r="R506" i="121"/>
  <c r="S506" i="121"/>
  <c r="M506" i="121"/>
  <c r="M504" i="121"/>
  <c r="M503" i="121"/>
  <c r="N503" i="121"/>
  <c r="P503" i="121"/>
  <c r="N486" i="121"/>
  <c r="O486" i="121"/>
  <c r="Q486" i="121"/>
  <c r="R483" i="121"/>
  <c r="L483" i="121"/>
  <c r="L480" i="121"/>
  <c r="L473" i="121"/>
  <c r="O469" i="121"/>
  <c r="P469" i="121"/>
  <c r="R469" i="121"/>
  <c r="P452" i="121"/>
  <c r="Q452" i="121"/>
  <c r="S452" i="121"/>
  <c r="S449" i="121"/>
  <c r="R442" i="121"/>
  <c r="S442" i="121"/>
  <c r="M442" i="121"/>
  <c r="M440" i="121"/>
  <c r="M439" i="121"/>
  <c r="N439" i="121"/>
  <c r="P439" i="121"/>
  <c r="N422" i="121"/>
  <c r="O422" i="121"/>
  <c r="Q422" i="121"/>
  <c r="R419" i="121"/>
  <c r="L419" i="121"/>
  <c r="L416" i="121"/>
  <c r="M413" i="121"/>
  <c r="O413" i="121"/>
  <c r="P413" i="121"/>
  <c r="Q413" i="121"/>
  <c r="R413" i="121"/>
  <c r="N409" i="121"/>
  <c r="O409" i="121"/>
  <c r="P409" i="121"/>
  <c r="M409" i="121"/>
  <c r="R402" i="121"/>
  <c r="Q395" i="121"/>
  <c r="O390" i="121"/>
  <c r="L390" i="121"/>
  <c r="P387" i="121"/>
  <c r="Q387" i="121"/>
  <c r="L386" i="121"/>
  <c r="R386" i="121"/>
  <c r="S379" i="121"/>
  <c r="Q363" i="121"/>
  <c r="Q355" i="121"/>
  <c r="R355" i="121"/>
  <c r="O350" i="121"/>
  <c r="N341" i="121"/>
  <c r="P341" i="121"/>
  <c r="P516" i="121"/>
  <c r="S516" i="121"/>
  <c r="N510" i="121"/>
  <c r="Q510" i="121"/>
  <c r="Q507" i="121"/>
  <c r="R507" i="121"/>
  <c r="L507" i="121"/>
  <c r="P504" i="121"/>
  <c r="L504" i="121"/>
  <c r="O493" i="121"/>
  <c r="P493" i="121"/>
  <c r="R493" i="121"/>
  <c r="M483" i="121"/>
  <c r="Q483" i="121"/>
  <c r="P476" i="121"/>
  <c r="Q476" i="121"/>
  <c r="S476" i="121"/>
  <c r="M473" i="121"/>
  <c r="S473" i="121"/>
  <c r="R466" i="121"/>
  <c r="S466" i="121"/>
  <c r="M466" i="121"/>
  <c r="M463" i="121"/>
  <c r="N463" i="121"/>
  <c r="P463" i="121"/>
  <c r="N446" i="121"/>
  <c r="O446" i="121"/>
  <c r="Q446" i="121"/>
  <c r="R443" i="121"/>
  <c r="L443" i="121"/>
  <c r="P440" i="121"/>
  <c r="L440" i="121"/>
  <c r="O429" i="121"/>
  <c r="P429" i="121"/>
  <c r="R429" i="121"/>
  <c r="M419" i="121"/>
  <c r="Q419" i="121"/>
  <c r="O411" i="121"/>
  <c r="S409" i="121"/>
  <c r="M404" i="121"/>
  <c r="Q404" i="121"/>
  <c r="N404" i="121"/>
  <c r="Q402" i="121"/>
  <c r="L397" i="121"/>
  <c r="M397" i="121"/>
  <c r="P395" i="121"/>
  <c r="M390" i="121"/>
  <c r="O384" i="121"/>
  <c r="P384" i="121"/>
  <c r="Q384" i="121"/>
  <c r="R384" i="121"/>
  <c r="M384" i="121"/>
  <c r="L370" i="121"/>
  <c r="O370" i="121"/>
  <c r="S370" i="121"/>
  <c r="N361" i="121"/>
  <c r="O361" i="121"/>
  <c r="P361" i="121"/>
  <c r="Q361" i="121"/>
  <c r="O348" i="121"/>
  <c r="P348" i="121"/>
  <c r="Q348" i="121"/>
  <c r="S343" i="121"/>
  <c r="L343" i="121"/>
  <c r="N343" i="121"/>
  <c r="N505" i="121"/>
  <c r="O504" i="121"/>
  <c r="N497" i="121"/>
  <c r="O496" i="121"/>
  <c r="N489" i="121"/>
  <c r="O488" i="121"/>
  <c r="N481" i="121"/>
  <c r="O480" i="121"/>
  <c r="N473" i="121"/>
  <c r="O472" i="121"/>
  <c r="N465" i="121"/>
  <c r="O464" i="121"/>
  <c r="N457" i="121"/>
  <c r="O456" i="121"/>
  <c r="N449" i="121"/>
  <c r="O448" i="121"/>
  <c r="N441" i="121"/>
  <c r="O440" i="121"/>
  <c r="N433" i="121"/>
  <c r="O432" i="121"/>
  <c r="N425" i="121"/>
  <c r="O424" i="121"/>
  <c r="N417" i="121"/>
  <c r="O416" i="121"/>
  <c r="Q414" i="121"/>
  <c r="P407" i="121"/>
  <c r="Q407" i="121"/>
  <c r="R407" i="121"/>
  <c r="O398" i="121"/>
  <c r="R397" i="121"/>
  <c r="L395" i="121"/>
  <c r="M394" i="121"/>
  <c r="N394" i="121"/>
  <c r="O394" i="121"/>
  <c r="Q390" i="121"/>
  <c r="N385" i="121"/>
  <c r="P383" i="121"/>
  <c r="Q383" i="121"/>
  <c r="R383" i="121"/>
  <c r="S383" i="121"/>
  <c r="N383" i="121"/>
  <c r="S380" i="121"/>
  <c r="O379" i="121"/>
  <c r="R379" i="121"/>
  <c r="M378" i="121"/>
  <c r="N378" i="121"/>
  <c r="O378" i="121"/>
  <c r="P378" i="121"/>
  <c r="S378" i="121"/>
  <c r="P371" i="121"/>
  <c r="S369" i="121"/>
  <c r="P367" i="121"/>
  <c r="Q367" i="121"/>
  <c r="N367" i="121"/>
  <c r="S361" i="121"/>
  <c r="R357" i="121"/>
  <c r="N355" i="121"/>
  <c r="O355" i="121"/>
  <c r="P355" i="121"/>
  <c r="S355" i="121"/>
  <c r="S353" i="121"/>
  <c r="M348" i="121"/>
  <c r="N348" i="121"/>
  <c r="R348" i="121"/>
  <c r="R346" i="121"/>
  <c r="R345" i="121"/>
  <c r="P339" i="121"/>
  <c r="R339" i="121"/>
  <c r="O332" i="121"/>
  <c r="L330" i="121"/>
  <c r="M330" i="121"/>
  <c r="N330" i="121"/>
  <c r="O330" i="121"/>
  <c r="P330" i="121"/>
  <c r="O325" i="121"/>
  <c r="L322" i="121"/>
  <c r="M322" i="121"/>
  <c r="N322" i="121"/>
  <c r="O322" i="121"/>
  <c r="Q322" i="121"/>
  <c r="P322" i="121"/>
  <c r="M316" i="121"/>
  <c r="O316" i="121"/>
  <c r="N316" i="121"/>
  <c r="P316" i="121"/>
  <c r="N313" i="121"/>
  <c r="O313" i="121"/>
  <c r="P313" i="121"/>
  <c r="R313" i="121"/>
  <c r="Q313" i="121"/>
  <c r="P308" i="121"/>
  <c r="P303" i="121"/>
  <c r="N292" i="121"/>
  <c r="S292" i="121"/>
  <c r="P265" i="121"/>
  <c r="R265" i="121"/>
  <c r="S265" i="121"/>
  <c r="N263" i="121"/>
  <c r="O263" i="121"/>
  <c r="Q263" i="121"/>
  <c r="M263" i="121"/>
  <c r="M231" i="121"/>
  <c r="N231" i="121"/>
  <c r="O231" i="121"/>
  <c r="Q231" i="121"/>
  <c r="P231" i="121"/>
  <c r="R205" i="121"/>
  <c r="S205" i="121"/>
  <c r="M205" i="121"/>
  <c r="N205" i="121"/>
  <c r="O205" i="121"/>
  <c r="P414" i="121"/>
  <c r="M412" i="121"/>
  <c r="N401" i="121"/>
  <c r="O401" i="121"/>
  <c r="P401" i="121"/>
  <c r="M389" i="121"/>
  <c r="P389" i="121"/>
  <c r="N379" i="121"/>
  <c r="R373" i="121"/>
  <c r="S373" i="121"/>
  <c r="P373" i="121"/>
  <c r="Q373" i="121"/>
  <c r="N373" i="121"/>
  <c r="S372" i="121"/>
  <c r="L372" i="121"/>
  <c r="O372" i="121"/>
  <c r="M372" i="121"/>
  <c r="O371" i="121"/>
  <c r="S367" i="121"/>
  <c r="R361" i="121"/>
  <c r="O360" i="121"/>
  <c r="P360" i="121"/>
  <c r="M360" i="121"/>
  <c r="N356" i="121"/>
  <c r="L355" i="121"/>
  <c r="R353" i="121"/>
  <c r="Q346" i="121"/>
  <c r="M340" i="121"/>
  <c r="O340" i="121"/>
  <c r="M321" i="121"/>
  <c r="L314" i="121"/>
  <c r="P314" i="121"/>
  <c r="O312" i="121"/>
  <c r="P312" i="121"/>
  <c r="Q312" i="121"/>
  <c r="S312" i="121"/>
  <c r="M312" i="121"/>
  <c r="N312" i="121"/>
  <c r="O414" i="121"/>
  <c r="O412" i="121"/>
  <c r="S412" i="121"/>
  <c r="O408" i="121"/>
  <c r="P408" i="121"/>
  <c r="Q408" i="121"/>
  <c r="L405" i="121"/>
  <c r="N403" i="121"/>
  <c r="O399" i="121"/>
  <c r="Q396" i="121"/>
  <c r="P391" i="121"/>
  <c r="Q391" i="121"/>
  <c r="R391" i="121"/>
  <c r="O389" i="121"/>
  <c r="L389" i="121"/>
  <c r="L382" i="121"/>
  <c r="O382" i="121"/>
  <c r="L379" i="121"/>
  <c r="Q377" i="121"/>
  <c r="L377" i="121"/>
  <c r="N372" i="121"/>
  <c r="P369" i="121"/>
  <c r="R367" i="121"/>
  <c r="Q366" i="121"/>
  <c r="R366" i="121"/>
  <c r="O366" i="121"/>
  <c r="P366" i="121"/>
  <c r="M366" i="121"/>
  <c r="P364" i="121"/>
  <c r="S360" i="121"/>
  <c r="N358" i="121"/>
  <c r="Q353" i="121"/>
  <c r="M351" i="121"/>
  <c r="L347" i="121"/>
  <c r="P346" i="121"/>
  <c r="L344" i="121"/>
  <c r="P340" i="121"/>
  <c r="P338" i="121"/>
  <c r="S338" i="121"/>
  <c r="N337" i="121"/>
  <c r="O337" i="121"/>
  <c r="P337" i="121"/>
  <c r="Q337" i="121"/>
  <c r="L336" i="121"/>
  <c r="N335" i="121"/>
  <c r="O331" i="121"/>
  <c r="R331" i="121"/>
  <c r="R330" i="121"/>
  <c r="N329" i="121"/>
  <c r="O329" i="121"/>
  <c r="P329" i="121"/>
  <c r="M329" i="121"/>
  <c r="S329" i="121"/>
  <c r="M328" i="121"/>
  <c r="S321" i="121"/>
  <c r="O311" i="121"/>
  <c r="L311" i="121"/>
  <c r="M311" i="121"/>
  <c r="S311" i="121"/>
  <c r="S295" i="121"/>
  <c r="M295" i="121"/>
  <c r="O295" i="121"/>
  <c r="R295" i="121"/>
  <c r="P267" i="121"/>
  <c r="L267" i="121"/>
  <c r="N267" i="121"/>
  <c r="O267" i="121"/>
  <c r="N412" i="121"/>
  <c r="M405" i="121"/>
  <c r="R405" i="121"/>
  <c r="L403" i="121"/>
  <c r="M402" i="121"/>
  <c r="N402" i="121"/>
  <c r="O402" i="121"/>
  <c r="Q398" i="121"/>
  <c r="R398" i="121"/>
  <c r="S398" i="121"/>
  <c r="M396" i="121"/>
  <c r="N389" i="121"/>
  <c r="R389" i="121"/>
  <c r="N388" i="121"/>
  <c r="Q388" i="121"/>
  <c r="M382" i="121"/>
  <c r="Q382" i="121"/>
  <c r="M377" i="121"/>
  <c r="N377" i="121"/>
  <c r="P375" i="121"/>
  <c r="Q375" i="121"/>
  <c r="R375" i="121"/>
  <c r="S375" i="121"/>
  <c r="N375" i="121"/>
  <c r="P370" i="121"/>
  <c r="S366" i="121"/>
  <c r="Q365" i="121"/>
  <c r="L365" i="121"/>
  <c r="O364" i="121"/>
  <c r="P362" i="121"/>
  <c r="R360" i="121"/>
  <c r="P359" i="121"/>
  <c r="Q359" i="121"/>
  <c r="R359" i="121"/>
  <c r="M359" i="121"/>
  <c r="N359" i="121"/>
  <c r="O359" i="121"/>
  <c r="S359" i="121"/>
  <c r="M358" i="121"/>
  <c r="R356" i="121"/>
  <c r="N352" i="121"/>
  <c r="L351" i="121"/>
  <c r="Q347" i="121"/>
  <c r="M345" i="121"/>
  <c r="M344" i="121"/>
  <c r="R344" i="121"/>
  <c r="N340" i="121"/>
  <c r="L338" i="121"/>
  <c r="S337" i="121"/>
  <c r="M336" i="121"/>
  <c r="L335" i="121"/>
  <c r="L328" i="121"/>
  <c r="P325" i="121"/>
  <c r="S324" i="121"/>
  <c r="N323" i="121"/>
  <c r="P323" i="121"/>
  <c r="O323" i="121"/>
  <c r="L320" i="121"/>
  <c r="Q317" i="121"/>
  <c r="R312" i="121"/>
  <c r="Q308" i="121"/>
  <c r="P287" i="121"/>
  <c r="L287" i="121"/>
  <c r="Q272" i="121"/>
  <c r="S272" i="121"/>
  <c r="Q360" i="121"/>
  <c r="Q341" i="121"/>
  <c r="L321" i="121"/>
  <c r="Q321" i="121"/>
  <c r="P317" i="121"/>
  <c r="S289" i="121"/>
  <c r="N289" i="121"/>
  <c r="P289" i="121"/>
  <c r="Q289" i="121"/>
  <c r="R289" i="121"/>
  <c r="N411" i="121"/>
  <c r="P399" i="121"/>
  <c r="Q399" i="121"/>
  <c r="R399" i="121"/>
  <c r="O387" i="121"/>
  <c r="R387" i="121"/>
  <c r="M386" i="121"/>
  <c r="N386" i="121"/>
  <c r="O386" i="121"/>
  <c r="P386" i="121"/>
  <c r="S386" i="121"/>
  <c r="L381" i="121"/>
  <c r="L374" i="121"/>
  <c r="O374" i="121"/>
  <c r="Q372" i="121"/>
  <c r="Q368" i="121"/>
  <c r="O357" i="121"/>
  <c r="P356" i="121"/>
  <c r="P343" i="121"/>
  <c r="Q343" i="121"/>
  <c r="R343" i="121"/>
  <c r="O343" i="121"/>
  <c r="M343" i="121"/>
  <c r="R336" i="121"/>
  <c r="Q329" i="121"/>
  <c r="S323" i="121"/>
  <c r="L318" i="121"/>
  <c r="N318" i="121"/>
  <c r="R315" i="121"/>
  <c r="S314" i="121"/>
  <c r="L306" i="121"/>
  <c r="R306" i="121"/>
  <c r="M305" i="121"/>
  <c r="O303" i="121"/>
  <c r="O302" i="121"/>
  <c r="R369" i="121"/>
  <c r="R365" i="121"/>
  <c r="S365" i="121"/>
  <c r="N353" i="121"/>
  <c r="O353" i="121"/>
  <c r="P353" i="121"/>
  <c r="S351" i="121"/>
  <c r="P347" i="121"/>
  <c r="S340" i="121"/>
  <c r="O336" i="121"/>
  <c r="P336" i="121"/>
  <c r="Q336" i="121"/>
  <c r="P334" i="121"/>
  <c r="L333" i="121"/>
  <c r="N331" i="121"/>
  <c r="Q326" i="121"/>
  <c r="R326" i="121"/>
  <c r="S326" i="121"/>
  <c r="M326" i="121"/>
  <c r="N324" i="121"/>
  <c r="R317" i="121"/>
  <c r="Q310" i="121"/>
  <c r="R310" i="121"/>
  <c r="S310" i="121"/>
  <c r="M310" i="121"/>
  <c r="N308" i="121"/>
  <c r="O301" i="121"/>
  <c r="R301" i="121"/>
  <c r="L298" i="121"/>
  <c r="N291" i="121"/>
  <c r="P286" i="121"/>
  <c r="P284" i="121"/>
  <c r="R284" i="121"/>
  <c r="R272" i="121"/>
  <c r="N268" i="121"/>
  <c r="Q265" i="121"/>
  <c r="O228" i="121"/>
  <c r="M228" i="121"/>
  <c r="Q228" i="121"/>
  <c r="O368" i="121"/>
  <c r="P368" i="121"/>
  <c r="M362" i="121"/>
  <c r="N362" i="121"/>
  <c r="S348" i="121"/>
  <c r="O344" i="121"/>
  <c r="P344" i="121"/>
  <c r="Q344" i="121"/>
  <c r="L341" i="121"/>
  <c r="N339" i="121"/>
  <c r="P327" i="121"/>
  <c r="Q327" i="121"/>
  <c r="R327" i="121"/>
  <c r="L325" i="121"/>
  <c r="N325" i="121"/>
  <c r="O320" i="121"/>
  <c r="P320" i="121"/>
  <c r="Q320" i="121"/>
  <c r="S320" i="121"/>
  <c r="S316" i="121"/>
  <c r="P311" i="121"/>
  <c r="L309" i="121"/>
  <c r="N309" i="121"/>
  <c r="N305" i="121"/>
  <c r="O305" i="121"/>
  <c r="P305" i="121"/>
  <c r="Q305" i="121"/>
  <c r="R305" i="121"/>
  <c r="L302" i="121"/>
  <c r="R299" i="121"/>
  <c r="Q297" i="121"/>
  <c r="L295" i="121"/>
  <c r="Q293" i="121"/>
  <c r="R292" i="121"/>
  <c r="L291" i="121"/>
  <c r="S291" i="121"/>
  <c r="S287" i="121"/>
  <c r="L281" i="121"/>
  <c r="M276" i="121"/>
  <c r="S276" i="121"/>
  <c r="L272" i="121"/>
  <c r="S270" i="121"/>
  <c r="S268" i="121"/>
  <c r="R263" i="121"/>
  <c r="R260" i="121"/>
  <c r="L260" i="121"/>
  <c r="O260" i="121"/>
  <c r="P260" i="121"/>
  <c r="M260" i="121"/>
  <c r="O258" i="121"/>
  <c r="L256" i="121"/>
  <c r="Q250" i="121"/>
  <c r="Q249" i="121"/>
  <c r="L245" i="121"/>
  <c r="Q242" i="121"/>
  <c r="R231" i="121"/>
  <c r="N175" i="121"/>
  <c r="L175" i="121"/>
  <c r="M175" i="121"/>
  <c r="S390" i="121"/>
  <c r="P385" i="121"/>
  <c r="S382" i="121"/>
  <c r="P377" i="121"/>
  <c r="S374" i="121"/>
  <c r="L371" i="121"/>
  <c r="N369" i="121"/>
  <c r="O369" i="121"/>
  <c r="P365" i="121"/>
  <c r="M355" i="121"/>
  <c r="P351" i="121"/>
  <c r="Q351" i="121"/>
  <c r="R351" i="121"/>
  <c r="M341" i="121"/>
  <c r="R341" i="121"/>
  <c r="L339" i="121"/>
  <c r="M338" i="121"/>
  <c r="N338" i="121"/>
  <c r="O338" i="121"/>
  <c r="Q334" i="121"/>
  <c r="R334" i="121"/>
  <c r="S334" i="121"/>
  <c r="M332" i="121"/>
  <c r="M325" i="121"/>
  <c r="R325" i="121"/>
  <c r="Q318" i="121"/>
  <c r="R318" i="121"/>
  <c r="S318" i="121"/>
  <c r="M318" i="121"/>
  <c r="M309" i="121"/>
  <c r="R309" i="121"/>
  <c r="P297" i="121"/>
  <c r="Q294" i="121"/>
  <c r="L294" i="121"/>
  <c r="R287" i="121"/>
  <c r="O286" i="121"/>
  <c r="R286" i="121"/>
  <c r="N286" i="121"/>
  <c r="N284" i="121"/>
  <c r="O283" i="121"/>
  <c r="P283" i="121"/>
  <c r="R277" i="121"/>
  <c r="N260" i="121"/>
  <c r="Q256" i="121"/>
  <c r="N251" i="121"/>
  <c r="P249" i="121"/>
  <c r="S244" i="121"/>
  <c r="P242" i="121"/>
  <c r="O240" i="121"/>
  <c r="M238" i="121"/>
  <c r="M234" i="121"/>
  <c r="O234" i="121"/>
  <c r="P234" i="121"/>
  <c r="R131" i="121"/>
  <c r="S131" i="121"/>
  <c r="M131" i="121"/>
  <c r="O131" i="121"/>
  <c r="P131" i="121"/>
  <c r="Q131" i="121"/>
  <c r="L412" i="121"/>
  <c r="M411" i="121"/>
  <c r="S405" i="121"/>
  <c r="L404" i="121"/>
  <c r="M403" i="121"/>
  <c r="S397" i="121"/>
  <c r="L396" i="121"/>
  <c r="M395" i="121"/>
  <c r="R390" i="121"/>
  <c r="S389" i="121"/>
  <c r="L388" i="121"/>
  <c r="M387" i="121"/>
  <c r="O385" i="121"/>
  <c r="R382" i="121"/>
  <c r="S381" i="121"/>
  <c r="L380" i="121"/>
  <c r="M379" i="121"/>
  <c r="O377" i="121"/>
  <c r="R374" i="121"/>
  <c r="M370" i="121"/>
  <c r="N370" i="121"/>
  <c r="O365" i="121"/>
  <c r="N364" i="121"/>
  <c r="S364" i="121"/>
  <c r="L364" i="121"/>
  <c r="Q358" i="121"/>
  <c r="R358" i="121"/>
  <c r="S358" i="121"/>
  <c r="M356" i="121"/>
  <c r="O349" i="121"/>
  <c r="N345" i="121"/>
  <c r="O345" i="121"/>
  <c r="P345" i="121"/>
  <c r="M335" i="121"/>
  <c r="S332" i="121"/>
  <c r="O328" i="121"/>
  <c r="P328" i="121"/>
  <c r="Q328" i="121"/>
  <c r="O319" i="121"/>
  <c r="N315" i="121"/>
  <c r="P315" i="121"/>
  <c r="M314" i="121"/>
  <c r="N314" i="121"/>
  <c r="O314" i="121"/>
  <c r="Q314" i="121"/>
  <c r="N304" i="121"/>
  <c r="N302" i="121"/>
  <c r="Q302" i="121"/>
  <c r="M301" i="121"/>
  <c r="O296" i="121"/>
  <c r="Q296" i="121"/>
  <c r="P294" i="121"/>
  <c r="P292" i="121"/>
  <c r="S286" i="121"/>
  <c r="P285" i="121"/>
  <c r="S285" i="121"/>
  <c r="M285" i="121"/>
  <c r="N285" i="121"/>
  <c r="O285" i="121"/>
  <c r="R285" i="121"/>
  <c r="S281" i="121"/>
  <c r="M280" i="121"/>
  <c r="N280" i="121"/>
  <c r="P280" i="121"/>
  <c r="O280" i="121"/>
  <c r="Q270" i="121"/>
  <c r="P263" i="121"/>
  <c r="S260" i="121"/>
  <c r="L251" i="121"/>
  <c r="O246" i="121"/>
  <c r="P246" i="121"/>
  <c r="R246" i="121"/>
  <c r="M246" i="121"/>
  <c r="N246" i="121"/>
  <c r="M242" i="121"/>
  <c r="Q240" i="121"/>
  <c r="S238" i="121"/>
  <c r="O236" i="121"/>
  <c r="L232" i="121"/>
  <c r="O232" i="121"/>
  <c r="Q232" i="121"/>
  <c r="R232" i="121"/>
  <c r="N371" i="121"/>
  <c r="M371" i="121"/>
  <c r="N365" i="121"/>
  <c r="S356" i="121"/>
  <c r="O352" i="121"/>
  <c r="P352" i="121"/>
  <c r="Q352" i="121"/>
  <c r="L349" i="121"/>
  <c r="N347" i="121"/>
  <c r="O339" i="121"/>
  <c r="M339" i="121"/>
  <c r="N336" i="121"/>
  <c r="P335" i="121"/>
  <c r="Q335" i="121"/>
  <c r="R335" i="121"/>
  <c r="P333" i="121"/>
  <c r="N332" i="121"/>
  <c r="O326" i="121"/>
  <c r="M324" i="121"/>
  <c r="O324" i="121"/>
  <c r="N321" i="121"/>
  <c r="O321" i="121"/>
  <c r="P321" i="121"/>
  <c r="R321" i="121"/>
  <c r="L319" i="121"/>
  <c r="L315" i="121"/>
  <c r="O310" i="121"/>
  <c r="M308" i="121"/>
  <c r="O308" i="121"/>
  <c r="O307" i="121"/>
  <c r="R300" i="121"/>
  <c r="N300" i="121"/>
  <c r="R298" i="121"/>
  <c r="M298" i="121"/>
  <c r="N297" i="121"/>
  <c r="N294" i="121"/>
  <c r="M294" i="121"/>
  <c r="O292" i="121"/>
  <c r="P291" i="121"/>
  <c r="R288" i="121"/>
  <c r="L288" i="121"/>
  <c r="N288" i="121"/>
  <c r="S284" i="121"/>
  <c r="L283" i="121"/>
  <c r="R281" i="121"/>
  <c r="S280" i="121"/>
  <c r="M279" i="121"/>
  <c r="P276" i="121"/>
  <c r="O256" i="121"/>
  <c r="M253" i="121"/>
  <c r="S246" i="121"/>
  <c r="P244" i="121"/>
  <c r="N237" i="121"/>
  <c r="R237" i="121"/>
  <c r="M230" i="121"/>
  <c r="O230" i="121"/>
  <c r="P230" i="121"/>
  <c r="R230" i="121"/>
  <c r="S230" i="121"/>
  <c r="M306" i="121"/>
  <c r="N306" i="121"/>
  <c r="O306" i="121"/>
  <c r="P306" i="121"/>
  <c r="Q306" i="121"/>
  <c r="O304" i="121"/>
  <c r="P304" i="121"/>
  <c r="Q304" i="121"/>
  <c r="R304" i="121"/>
  <c r="S304" i="121"/>
  <c r="S299" i="121"/>
  <c r="O299" i="121"/>
  <c r="O293" i="121"/>
  <c r="L293" i="121"/>
  <c r="P290" i="121"/>
  <c r="Q290" i="121"/>
  <c r="R282" i="121"/>
  <c r="M282" i="121"/>
  <c r="O282" i="121"/>
  <c r="L250" i="121"/>
  <c r="P250" i="121"/>
  <c r="M250" i="121"/>
  <c r="O245" i="121"/>
  <c r="R245" i="121"/>
  <c r="L239" i="121"/>
  <c r="P239" i="121"/>
  <c r="R239" i="121"/>
  <c r="S239" i="121"/>
  <c r="N195" i="121"/>
  <c r="S195" i="121"/>
  <c r="L149" i="121"/>
  <c r="O149" i="121"/>
  <c r="P149" i="121"/>
  <c r="O270" i="121"/>
  <c r="P270" i="121"/>
  <c r="R270" i="121"/>
  <c r="Q260" i="121"/>
  <c r="P253" i="121"/>
  <c r="Q253" i="121"/>
  <c r="S253" i="121"/>
  <c r="S250" i="121"/>
  <c r="R243" i="121"/>
  <c r="S243" i="121"/>
  <c r="M243" i="121"/>
  <c r="N238" i="121"/>
  <c r="O238" i="121"/>
  <c r="P238" i="121"/>
  <c r="R238" i="121"/>
  <c r="P236" i="121"/>
  <c r="R236" i="121"/>
  <c r="L236" i="121"/>
  <c r="N230" i="121"/>
  <c r="M226" i="121"/>
  <c r="P226" i="121"/>
  <c r="Q226" i="121"/>
  <c r="S226" i="121"/>
  <c r="M217" i="121"/>
  <c r="P217" i="121"/>
  <c r="R217" i="121"/>
  <c r="S210" i="121"/>
  <c r="L210" i="121"/>
  <c r="O210" i="121"/>
  <c r="Q210" i="121"/>
  <c r="O197" i="121"/>
  <c r="R195" i="121"/>
  <c r="N190" i="121"/>
  <c r="P190" i="121"/>
  <c r="S168" i="121"/>
  <c r="R161" i="121"/>
  <c r="Q154" i="121"/>
  <c r="P151" i="121"/>
  <c r="Q151" i="121"/>
  <c r="S151" i="121"/>
  <c r="M151" i="121"/>
  <c r="N151" i="121"/>
  <c r="O151" i="121"/>
  <c r="R151" i="121"/>
  <c r="N149" i="121"/>
  <c r="P135" i="121"/>
  <c r="R135" i="121"/>
  <c r="P307" i="121"/>
  <c r="M302" i="121"/>
  <c r="N301" i="121"/>
  <c r="O300" i="121"/>
  <c r="P299" i="121"/>
  <c r="Q298" i="121"/>
  <c r="P293" i="121"/>
  <c r="S293" i="121"/>
  <c r="N287" i="121"/>
  <c r="Q287" i="121"/>
  <c r="N278" i="121"/>
  <c r="L277" i="121"/>
  <c r="P277" i="121"/>
  <c r="Q277" i="121"/>
  <c r="S277" i="121"/>
  <c r="P275" i="121"/>
  <c r="M274" i="121"/>
  <c r="S274" i="121"/>
  <c r="O268" i="121"/>
  <c r="R267" i="121"/>
  <c r="S267" i="121"/>
  <c r="M267" i="121"/>
  <c r="M265" i="121"/>
  <c r="M264" i="121"/>
  <c r="N264" i="121"/>
  <c r="P264" i="121"/>
  <c r="N261" i="121"/>
  <c r="S252" i="121"/>
  <c r="O251" i="121"/>
  <c r="L247" i="121"/>
  <c r="N247" i="121"/>
  <c r="O247" i="121"/>
  <c r="Q247" i="121"/>
  <c r="N244" i="121"/>
  <c r="R244" i="121"/>
  <c r="L244" i="121"/>
  <c r="L241" i="121"/>
  <c r="M236" i="121"/>
  <c r="Q236" i="121"/>
  <c r="R234" i="121"/>
  <c r="L234" i="121"/>
  <c r="L228" i="121"/>
  <c r="L225" i="121"/>
  <c r="N225" i="121"/>
  <c r="O225" i="121"/>
  <c r="Q225" i="121"/>
  <c r="M225" i="121"/>
  <c r="M224" i="121"/>
  <c r="R204" i="121"/>
  <c r="S203" i="121"/>
  <c r="M202" i="121"/>
  <c r="N202" i="121"/>
  <c r="P202" i="121"/>
  <c r="O202" i="121"/>
  <c r="O199" i="121"/>
  <c r="M199" i="121"/>
  <c r="Q195" i="121"/>
  <c r="R194" i="121"/>
  <c r="N192" i="121"/>
  <c r="L192" i="121"/>
  <c r="O190" i="121"/>
  <c r="O167" i="121"/>
  <c r="R167" i="121"/>
  <c r="R156" i="121"/>
  <c r="M156" i="121"/>
  <c r="O156" i="121"/>
  <c r="S147" i="121"/>
  <c r="L146" i="121"/>
  <c r="O146" i="121"/>
  <c r="P298" i="121"/>
  <c r="O294" i="121"/>
  <c r="R294" i="121"/>
  <c r="L289" i="121"/>
  <c r="O289" i="121"/>
  <c r="M288" i="121"/>
  <c r="P288" i="121"/>
  <c r="N271" i="121"/>
  <c r="O271" i="121"/>
  <c r="Q271" i="121"/>
  <c r="R269" i="121"/>
  <c r="R268" i="121"/>
  <c r="L268" i="121"/>
  <c r="R266" i="121"/>
  <c r="L265" i="121"/>
  <c r="Q262" i="121"/>
  <c r="Q259" i="121"/>
  <c r="L258" i="121"/>
  <c r="P255" i="121"/>
  <c r="L254" i="121"/>
  <c r="O254" i="121"/>
  <c r="P254" i="121"/>
  <c r="R254" i="121"/>
  <c r="O248" i="121"/>
  <c r="M244" i="121"/>
  <c r="Q244" i="121"/>
  <c r="N241" i="121"/>
  <c r="S234" i="121"/>
  <c r="M232" i="121"/>
  <c r="R226" i="121"/>
  <c r="L224" i="121"/>
  <c r="Q205" i="121"/>
  <c r="L197" i="121"/>
  <c r="P195" i="121"/>
  <c r="O194" i="121"/>
  <c r="Q194" i="121"/>
  <c r="S194" i="121"/>
  <c r="R175" i="121"/>
  <c r="L172" i="121"/>
  <c r="P172" i="121"/>
  <c r="Q172" i="121"/>
  <c r="M172" i="121"/>
  <c r="Q168" i="121"/>
  <c r="L161" i="121"/>
  <c r="N160" i="121"/>
  <c r="Q160" i="121"/>
  <c r="L154" i="121"/>
  <c r="M153" i="121"/>
  <c r="P153" i="121"/>
  <c r="S139" i="121"/>
  <c r="N139" i="121"/>
  <c r="O139" i="121"/>
  <c r="P132" i="121"/>
  <c r="O132" i="121"/>
  <c r="S132" i="121"/>
  <c r="L54" i="121"/>
  <c r="R54" i="121"/>
  <c r="M54" i="121"/>
  <c r="R319" i="121"/>
  <c r="R311" i="121"/>
  <c r="R303" i="121"/>
  <c r="S302" i="121"/>
  <c r="O298" i="121"/>
  <c r="N296" i="121"/>
  <c r="N295" i="121"/>
  <c r="Q295" i="121"/>
  <c r="O290" i="121"/>
  <c r="M289" i="121"/>
  <c r="N283" i="121"/>
  <c r="S282" i="121"/>
  <c r="N282" i="121"/>
  <c r="P279" i="121"/>
  <c r="O278" i="121"/>
  <c r="P278" i="121"/>
  <c r="R278" i="121"/>
  <c r="N275" i="121"/>
  <c r="R273" i="121"/>
  <c r="O272" i="121"/>
  <c r="O269" i="121"/>
  <c r="M268" i="121"/>
  <c r="Q268" i="121"/>
  <c r="N265" i="121"/>
  <c r="P261" i="121"/>
  <c r="Q261" i="121"/>
  <c r="S261" i="121"/>
  <c r="M258" i="121"/>
  <c r="S258" i="121"/>
  <c r="R256" i="121"/>
  <c r="R251" i="121"/>
  <c r="S251" i="121"/>
  <c r="M251" i="121"/>
  <c r="M249" i="121"/>
  <c r="M248" i="121"/>
  <c r="N248" i="121"/>
  <c r="P248" i="121"/>
  <c r="L240" i="121"/>
  <c r="M239" i="121"/>
  <c r="N239" i="121"/>
  <c r="O239" i="121"/>
  <c r="Q239" i="121"/>
  <c r="R233" i="121"/>
  <c r="Q227" i="121"/>
  <c r="R225" i="121"/>
  <c r="L217" i="121"/>
  <c r="Q216" i="121"/>
  <c r="M216" i="121"/>
  <c r="R210" i="121"/>
  <c r="P209" i="121"/>
  <c r="L209" i="121"/>
  <c r="P205" i="121"/>
  <c r="O204" i="121"/>
  <c r="R202" i="121"/>
  <c r="L201" i="121"/>
  <c r="R201" i="121"/>
  <c r="N199" i="121"/>
  <c r="S192" i="121"/>
  <c r="P189" i="121"/>
  <c r="Q189" i="121"/>
  <c r="L189" i="121"/>
  <c r="N189" i="121"/>
  <c r="N185" i="121"/>
  <c r="O185" i="121"/>
  <c r="Q185" i="121"/>
  <c r="M185" i="121"/>
  <c r="P185" i="121"/>
  <c r="O172" i="121"/>
  <c r="S135" i="121"/>
  <c r="S124" i="121"/>
  <c r="N124" i="121"/>
  <c r="O124" i="121"/>
  <c r="P54" i="121"/>
  <c r="S357" i="121"/>
  <c r="L356" i="121"/>
  <c r="S349" i="121"/>
  <c r="L348" i="121"/>
  <c r="S341" i="121"/>
  <c r="L340" i="121"/>
  <c r="S333" i="121"/>
  <c r="L332" i="121"/>
  <c r="M331" i="121"/>
  <c r="S325" i="121"/>
  <c r="L324" i="121"/>
  <c r="M323" i="121"/>
  <c r="Q319" i="121"/>
  <c r="S317" i="121"/>
  <c r="L316" i="121"/>
  <c r="M315" i="121"/>
  <c r="Q311" i="121"/>
  <c r="S309" i="121"/>
  <c r="L308" i="121"/>
  <c r="Q303" i="121"/>
  <c r="R302" i="121"/>
  <c r="S301" i="121"/>
  <c r="L300" i="121"/>
  <c r="M299" i="121"/>
  <c r="N298" i="121"/>
  <c r="L297" i="121"/>
  <c r="O297" i="121"/>
  <c r="M296" i="121"/>
  <c r="P296" i="121"/>
  <c r="M290" i="121"/>
  <c r="Q284" i="121"/>
  <c r="L284" i="121"/>
  <c r="R283" i="121"/>
  <c r="M283" i="121"/>
  <c r="O276" i="121"/>
  <c r="R275" i="121"/>
  <c r="S275" i="121"/>
  <c r="M275" i="121"/>
  <c r="M273" i="121"/>
  <c r="M272" i="121"/>
  <c r="N272" i="121"/>
  <c r="P272" i="121"/>
  <c r="N269" i="121"/>
  <c r="N255" i="121"/>
  <c r="O255" i="121"/>
  <c r="Q255" i="121"/>
  <c r="N252" i="121"/>
  <c r="R252" i="121"/>
  <c r="L252" i="121"/>
  <c r="L249" i="121"/>
  <c r="M245" i="121"/>
  <c r="O242" i="121"/>
  <c r="L242" i="121"/>
  <c r="R240" i="121"/>
  <c r="M237" i="121"/>
  <c r="S233" i="121"/>
  <c r="M233" i="121"/>
  <c r="S229" i="121"/>
  <c r="L229" i="121"/>
  <c r="N229" i="121"/>
  <c r="P227" i="121"/>
  <c r="L227" i="121"/>
  <c r="R227" i="121"/>
  <c r="M227" i="121"/>
  <c r="R223" i="121"/>
  <c r="L223" i="121"/>
  <c r="S217" i="121"/>
  <c r="L216" i="121"/>
  <c r="M209" i="121"/>
  <c r="P206" i="121"/>
  <c r="N206" i="121"/>
  <c r="Q202" i="121"/>
  <c r="M198" i="121"/>
  <c r="S198" i="121"/>
  <c r="L194" i="121"/>
  <c r="S190" i="121"/>
  <c r="N187" i="121"/>
  <c r="P187" i="121"/>
  <c r="R187" i="121"/>
  <c r="S185" i="121"/>
  <c r="Q180" i="121"/>
  <c r="L178" i="121"/>
  <c r="S178" i="121"/>
  <c r="S171" i="121"/>
  <c r="L167" i="121"/>
  <c r="Q164" i="121"/>
  <c r="R164" i="121"/>
  <c r="Q156" i="121"/>
  <c r="R146" i="121"/>
  <c r="Q146" i="121"/>
  <c r="P145" i="121"/>
  <c r="L145" i="121"/>
  <c r="P129" i="121"/>
  <c r="S129" i="121"/>
  <c r="M108" i="121"/>
  <c r="O108" i="121"/>
  <c r="Q108" i="121"/>
  <c r="R108" i="121"/>
  <c r="M297" i="121"/>
  <c r="S290" i="121"/>
  <c r="N290" i="121"/>
  <c r="M284" i="121"/>
  <c r="N279" i="121"/>
  <c r="O279" i="121"/>
  <c r="Q279" i="121"/>
  <c r="R276" i="121"/>
  <c r="L276" i="121"/>
  <c r="L273" i="121"/>
  <c r="Q267" i="121"/>
  <c r="L266" i="121"/>
  <c r="O262" i="121"/>
  <c r="P262" i="121"/>
  <c r="R262" i="121"/>
  <c r="O253" i="121"/>
  <c r="Q252" i="121"/>
  <c r="N249" i="121"/>
  <c r="P245" i="121"/>
  <c r="Q245" i="121"/>
  <c r="S245" i="121"/>
  <c r="P243" i="121"/>
  <c r="S242" i="121"/>
  <c r="O237" i="121"/>
  <c r="P237" i="121"/>
  <c r="Q237" i="121"/>
  <c r="S237" i="121"/>
  <c r="L233" i="121"/>
  <c r="P225" i="121"/>
  <c r="P220" i="121"/>
  <c r="N216" i="121"/>
  <c r="Q213" i="121"/>
  <c r="O213" i="121"/>
  <c r="Q211" i="121"/>
  <c r="S211" i="121"/>
  <c r="S209" i="121"/>
  <c r="L208" i="121"/>
  <c r="S208" i="121"/>
  <c r="O189" i="121"/>
  <c r="R185" i="121"/>
  <c r="O180" i="121"/>
  <c r="P180" i="121"/>
  <c r="R172" i="121"/>
  <c r="S166" i="121"/>
  <c r="M166" i="121"/>
  <c r="O166" i="121"/>
  <c r="M160" i="121"/>
  <c r="L153" i="121"/>
  <c r="Q152" i="121"/>
  <c r="M152" i="121"/>
  <c r="R147" i="121"/>
  <c r="O140" i="121"/>
  <c r="P140" i="121"/>
  <c r="R140" i="121"/>
  <c r="S134" i="121"/>
  <c r="M134" i="121"/>
  <c r="N134" i="121"/>
  <c r="Q292" i="121"/>
  <c r="L292" i="121"/>
  <c r="R291" i="121"/>
  <c r="M291" i="121"/>
  <c r="Q276" i="121"/>
  <c r="Q274" i="121"/>
  <c r="N270" i="121"/>
  <c r="P269" i="121"/>
  <c r="Q269" i="121"/>
  <c r="S269" i="121"/>
  <c r="S266" i="121"/>
  <c r="R259" i="121"/>
  <c r="S259" i="121"/>
  <c r="M259" i="121"/>
  <c r="M256" i="121"/>
  <c r="N256" i="121"/>
  <c r="P256" i="121"/>
  <c r="N253" i="121"/>
  <c r="O243" i="121"/>
  <c r="S241" i="121"/>
  <c r="M240" i="121"/>
  <c r="Q238" i="121"/>
  <c r="S236" i="121"/>
  <c r="Q235" i="121"/>
  <c r="R235" i="121"/>
  <c r="S235" i="121"/>
  <c r="M235" i="121"/>
  <c r="O226" i="121"/>
  <c r="N224" i="121"/>
  <c r="Q224" i="121"/>
  <c r="R220" i="121"/>
  <c r="M220" i="121"/>
  <c r="O220" i="121"/>
  <c r="P215" i="121"/>
  <c r="Q215" i="121"/>
  <c r="S215" i="121"/>
  <c r="M215" i="121"/>
  <c r="N215" i="121"/>
  <c r="O215" i="121"/>
  <c r="R215" i="121"/>
  <c r="M203" i="121"/>
  <c r="R203" i="121"/>
  <c r="N203" i="121"/>
  <c r="P203" i="121"/>
  <c r="R182" i="121"/>
  <c r="L182" i="121"/>
  <c r="O182" i="121"/>
  <c r="P182" i="121"/>
  <c r="M182" i="121"/>
  <c r="N173" i="121"/>
  <c r="P173" i="121"/>
  <c r="M161" i="121"/>
  <c r="S154" i="121"/>
  <c r="S120" i="121"/>
  <c r="L120" i="121"/>
  <c r="N209" i="121"/>
  <c r="O209" i="121"/>
  <c r="Q209" i="121"/>
  <c r="R207" i="121"/>
  <c r="Q206" i="121"/>
  <c r="R206" i="121"/>
  <c r="L206" i="121"/>
  <c r="L203" i="121"/>
  <c r="Q200" i="121"/>
  <c r="L196" i="121"/>
  <c r="P193" i="121"/>
  <c r="O192" i="121"/>
  <c r="P192" i="121"/>
  <c r="R192" i="121"/>
  <c r="O186" i="121"/>
  <c r="O183" i="121"/>
  <c r="Q182" i="121"/>
  <c r="S177" i="121"/>
  <c r="N176" i="121"/>
  <c r="P175" i="121"/>
  <c r="Q175" i="121"/>
  <c r="S175" i="121"/>
  <c r="S172" i="121"/>
  <c r="R170" i="121"/>
  <c r="M169" i="121"/>
  <c r="R165" i="121"/>
  <c r="S165" i="121"/>
  <c r="M165" i="121"/>
  <c r="Q163" i="121"/>
  <c r="M163" i="121"/>
  <c r="L162" i="121"/>
  <c r="M162" i="121"/>
  <c r="N162" i="121"/>
  <c r="P162" i="121"/>
  <c r="S160" i="121"/>
  <c r="N159" i="121"/>
  <c r="R153" i="121"/>
  <c r="S150" i="121"/>
  <c r="N145" i="121"/>
  <c r="O145" i="121"/>
  <c r="Q145" i="121"/>
  <c r="N143" i="121"/>
  <c r="Q143" i="121"/>
  <c r="M143" i="121"/>
  <c r="O138" i="121"/>
  <c r="N137" i="121"/>
  <c r="P137" i="121"/>
  <c r="L130" i="121"/>
  <c r="P130" i="121"/>
  <c r="R130" i="121"/>
  <c r="N127" i="121"/>
  <c r="O127" i="121"/>
  <c r="Q127" i="121"/>
  <c r="P127" i="121"/>
  <c r="R123" i="121"/>
  <c r="S123" i="121"/>
  <c r="M123" i="121"/>
  <c r="N123" i="121"/>
  <c r="O123" i="121"/>
  <c r="R120" i="121"/>
  <c r="R119" i="121"/>
  <c r="M119" i="121"/>
  <c r="L111" i="121"/>
  <c r="R111" i="121"/>
  <c r="O69" i="121"/>
  <c r="P69" i="121"/>
  <c r="R69" i="121"/>
  <c r="M69" i="121"/>
  <c r="N69" i="121"/>
  <c r="Q65" i="121"/>
  <c r="P58" i="121"/>
  <c r="M44" i="121"/>
  <c r="N44" i="121"/>
  <c r="O281" i="121"/>
  <c r="N274" i="121"/>
  <c r="O273" i="121"/>
  <c r="N266" i="121"/>
  <c r="O265" i="121"/>
  <c r="N258" i="121"/>
  <c r="O257" i="121"/>
  <c r="N250" i="121"/>
  <c r="O249" i="121"/>
  <c r="N242" i="121"/>
  <c r="O241" i="121"/>
  <c r="P240" i="121"/>
  <c r="N234" i="121"/>
  <c r="O233" i="121"/>
  <c r="P232" i="121"/>
  <c r="Q230" i="121"/>
  <c r="O227" i="121"/>
  <c r="Q221" i="121"/>
  <c r="L220" i="121"/>
  <c r="O216" i="121"/>
  <c r="P216" i="121"/>
  <c r="R216" i="121"/>
  <c r="P214" i="121"/>
  <c r="N213" i="121"/>
  <c r="O207" i="121"/>
  <c r="M206" i="121"/>
  <c r="L199" i="121"/>
  <c r="P199" i="121"/>
  <c r="Q199" i="121"/>
  <c r="S199" i="121"/>
  <c r="P197" i="121"/>
  <c r="M196" i="121"/>
  <c r="S196" i="121"/>
  <c r="R189" i="121"/>
  <c r="S189" i="121"/>
  <c r="M189" i="121"/>
  <c r="M187" i="121"/>
  <c r="M186" i="121"/>
  <c r="N186" i="121"/>
  <c r="P186" i="121"/>
  <c r="O173" i="121"/>
  <c r="N169" i="121"/>
  <c r="O169" i="121"/>
  <c r="Q169" i="121"/>
  <c r="R166" i="121"/>
  <c r="L166" i="121"/>
  <c r="L163" i="121"/>
  <c r="L156" i="121"/>
  <c r="O152" i="121"/>
  <c r="P152" i="121"/>
  <c r="R152" i="121"/>
  <c r="S143" i="121"/>
  <c r="S140" i="121"/>
  <c r="N140" i="121"/>
  <c r="R136" i="121"/>
  <c r="P133" i="121"/>
  <c r="Q133" i="121"/>
  <c r="S133" i="121"/>
  <c r="N133" i="121"/>
  <c r="O133" i="121"/>
  <c r="R133" i="121"/>
  <c r="N132" i="121"/>
  <c r="M130" i="121"/>
  <c r="S130" i="121"/>
  <c r="M129" i="121"/>
  <c r="N129" i="121"/>
  <c r="S127" i="121"/>
  <c r="S126" i="121"/>
  <c r="M126" i="121"/>
  <c r="R122" i="121"/>
  <c r="Q120" i="121"/>
  <c r="S119" i="121"/>
  <c r="S118" i="121"/>
  <c r="P114" i="121"/>
  <c r="Q114" i="121"/>
  <c r="L114" i="121"/>
  <c r="M113" i="121"/>
  <c r="O113" i="121"/>
  <c r="P113" i="121"/>
  <c r="S109" i="121"/>
  <c r="R107" i="121"/>
  <c r="L106" i="121"/>
  <c r="N106" i="121"/>
  <c r="O106" i="121"/>
  <c r="O103" i="121"/>
  <c r="R103" i="121"/>
  <c r="S102" i="121"/>
  <c r="Q101" i="121"/>
  <c r="Q97" i="121"/>
  <c r="M97" i="121"/>
  <c r="O97" i="121"/>
  <c r="P97" i="121"/>
  <c r="L73" i="121"/>
  <c r="Q73" i="121"/>
  <c r="M73" i="121"/>
  <c r="S69" i="121"/>
  <c r="P62" i="121"/>
  <c r="N51" i="121"/>
  <c r="S51" i="121"/>
  <c r="M51" i="121"/>
  <c r="L45" i="121"/>
  <c r="N45" i="121"/>
  <c r="O45" i="121"/>
  <c r="P45" i="121"/>
  <c r="R45" i="121"/>
  <c r="M45" i="121"/>
  <c r="L44" i="121"/>
  <c r="P223" i="121"/>
  <c r="Q223" i="121"/>
  <c r="S223" i="121"/>
  <c r="S220" i="121"/>
  <c r="R213" i="121"/>
  <c r="S213" i="121"/>
  <c r="M213" i="121"/>
  <c r="M211" i="121"/>
  <c r="M210" i="121"/>
  <c r="N210" i="121"/>
  <c r="P210" i="121"/>
  <c r="P204" i="121"/>
  <c r="N193" i="121"/>
  <c r="O193" i="121"/>
  <c r="Q193" i="121"/>
  <c r="R191" i="121"/>
  <c r="R190" i="121"/>
  <c r="L190" i="121"/>
  <c r="L187" i="121"/>
  <c r="L180" i="121"/>
  <c r="O176" i="121"/>
  <c r="P176" i="121"/>
  <c r="R176" i="121"/>
  <c r="Q166" i="121"/>
  <c r="P159" i="121"/>
  <c r="Q159" i="121"/>
  <c r="S159" i="121"/>
  <c r="S156" i="121"/>
  <c r="R149" i="121"/>
  <c r="S149" i="121"/>
  <c r="M149" i="121"/>
  <c r="M147" i="121"/>
  <c r="M146" i="121"/>
  <c r="N146" i="121"/>
  <c r="P146" i="121"/>
  <c r="S138" i="121"/>
  <c r="N138" i="121"/>
  <c r="P138" i="121"/>
  <c r="L135" i="121"/>
  <c r="R127" i="121"/>
  <c r="M121" i="121"/>
  <c r="R121" i="121"/>
  <c r="N121" i="121"/>
  <c r="M116" i="121"/>
  <c r="N116" i="121"/>
  <c r="P116" i="121"/>
  <c r="N94" i="121"/>
  <c r="O94" i="121"/>
  <c r="Q94" i="121"/>
  <c r="P94" i="121"/>
  <c r="M87" i="121"/>
  <c r="N87" i="121"/>
  <c r="P87" i="121"/>
  <c r="Q87" i="121"/>
  <c r="N84" i="121"/>
  <c r="O84" i="121"/>
  <c r="O65" i="121"/>
  <c r="N240" i="121"/>
  <c r="N232" i="121"/>
  <c r="S228" i="121"/>
  <c r="N228" i="121"/>
  <c r="O221" i="121"/>
  <c r="N217" i="121"/>
  <c r="O217" i="121"/>
  <c r="Q217" i="121"/>
  <c r="Q214" i="121"/>
  <c r="R214" i="121"/>
  <c r="L214" i="121"/>
  <c r="R212" i="121"/>
  <c r="L211" i="121"/>
  <c r="Q208" i="121"/>
  <c r="L204" i="121"/>
  <c r="P201" i="121"/>
  <c r="O200" i="121"/>
  <c r="P200" i="121"/>
  <c r="R200" i="121"/>
  <c r="P198" i="121"/>
  <c r="N197" i="121"/>
  <c r="O191" i="121"/>
  <c r="M190" i="121"/>
  <c r="Q190" i="121"/>
  <c r="N184" i="121"/>
  <c r="P183" i="121"/>
  <c r="Q183" i="121"/>
  <c r="S183" i="121"/>
  <c r="P181" i="121"/>
  <c r="M180" i="121"/>
  <c r="S180" i="121"/>
  <c r="O174" i="121"/>
  <c r="R173" i="121"/>
  <c r="S173" i="121"/>
  <c r="M173" i="121"/>
  <c r="Q171" i="121"/>
  <c r="M171" i="121"/>
  <c r="M170" i="121"/>
  <c r="N170" i="121"/>
  <c r="P170" i="121"/>
  <c r="N167" i="121"/>
  <c r="P164" i="121"/>
  <c r="O157" i="121"/>
  <c r="N153" i="121"/>
  <c r="O153" i="121"/>
  <c r="Q153" i="121"/>
  <c r="R150" i="121"/>
  <c r="L150" i="121"/>
  <c r="R148" i="121"/>
  <c r="L147" i="121"/>
  <c r="Q144" i="121"/>
  <c r="M142" i="121"/>
  <c r="Q137" i="121"/>
  <c r="M135" i="121"/>
  <c r="O128" i="121"/>
  <c r="R125" i="121"/>
  <c r="L125" i="121"/>
  <c r="Q123" i="121"/>
  <c r="Q121" i="121"/>
  <c r="L121" i="121"/>
  <c r="M118" i="121"/>
  <c r="N118" i="121"/>
  <c r="O116" i="121"/>
  <c r="N109" i="121"/>
  <c r="Q109" i="121"/>
  <c r="R102" i="121"/>
  <c r="N101" i="121"/>
  <c r="S101" i="121"/>
  <c r="Q95" i="121"/>
  <c r="R95" i="121"/>
  <c r="S95" i="121"/>
  <c r="N91" i="121"/>
  <c r="Q69" i="121"/>
  <c r="R68" i="121"/>
  <c r="O51" i="121"/>
  <c r="L230" i="121"/>
  <c r="R229" i="121"/>
  <c r="M229" i="121"/>
  <c r="O224" i="121"/>
  <c r="P224" i="121"/>
  <c r="R224" i="121"/>
  <c r="O218" i="121"/>
  <c r="M214" i="121"/>
  <c r="N211" i="121"/>
  <c r="N208" i="121"/>
  <c r="P207" i="121"/>
  <c r="Q207" i="121"/>
  <c r="S207" i="121"/>
  <c r="M204" i="121"/>
  <c r="S204" i="121"/>
  <c r="R197" i="121"/>
  <c r="S197" i="121"/>
  <c r="M197" i="121"/>
  <c r="M195" i="121"/>
  <c r="M194" i="121"/>
  <c r="N194" i="121"/>
  <c r="P194" i="121"/>
  <c r="N191" i="121"/>
  <c r="P188" i="121"/>
  <c r="N177" i="121"/>
  <c r="O177" i="121"/>
  <c r="Q177" i="121"/>
  <c r="Q174" i="121"/>
  <c r="R174" i="121"/>
  <c r="L174" i="121"/>
  <c r="L171" i="121"/>
  <c r="O164" i="121"/>
  <c r="L164" i="121"/>
  <c r="P161" i="121"/>
  <c r="O160" i="121"/>
  <c r="P160" i="121"/>
  <c r="R160" i="121"/>
  <c r="O154" i="121"/>
  <c r="M150" i="121"/>
  <c r="Q150" i="121"/>
  <c r="Q148" i="121"/>
  <c r="N147" i="121"/>
  <c r="P143" i="121"/>
  <c r="Q139" i="121"/>
  <c r="L139" i="121"/>
  <c r="R138" i="121"/>
  <c r="M137" i="121"/>
  <c r="L136" i="121"/>
  <c r="O136" i="121"/>
  <c r="Q130" i="121"/>
  <c r="R128" i="121"/>
  <c r="N125" i="121"/>
  <c r="P123" i="121"/>
  <c r="P121" i="121"/>
  <c r="O117" i="121"/>
  <c r="R117" i="121"/>
  <c r="L117" i="121"/>
  <c r="S114" i="121"/>
  <c r="Q113" i="121"/>
  <c r="P106" i="121"/>
  <c r="N98" i="121"/>
  <c r="L98" i="121"/>
  <c r="R94" i="121"/>
  <c r="S91" i="121"/>
  <c r="P88" i="121"/>
  <c r="R88" i="121"/>
  <c r="P75" i="121"/>
  <c r="R72" i="121"/>
  <c r="P60" i="121"/>
  <c r="Q60" i="121"/>
  <c r="S60" i="121"/>
  <c r="N60" i="121"/>
  <c r="O60" i="121"/>
  <c r="R41" i="121"/>
  <c r="L41" i="121"/>
  <c r="M41" i="121"/>
  <c r="Q41" i="121"/>
  <c r="R221" i="121"/>
  <c r="S221" i="121"/>
  <c r="M221" i="121"/>
  <c r="M219" i="121"/>
  <c r="M218" i="121"/>
  <c r="N218" i="121"/>
  <c r="P218" i="121"/>
  <c r="P212" i="121"/>
  <c r="N201" i="121"/>
  <c r="O201" i="121"/>
  <c r="Q201" i="121"/>
  <c r="R198" i="121"/>
  <c r="L198" i="121"/>
  <c r="R196" i="121"/>
  <c r="L195" i="121"/>
  <c r="Q192" i="121"/>
  <c r="L188" i="121"/>
  <c r="O184" i="121"/>
  <c r="P184" i="121"/>
  <c r="R184" i="121"/>
  <c r="O175" i="121"/>
  <c r="S169" i="121"/>
  <c r="P167" i="121"/>
  <c r="Q167" i="121"/>
  <c r="S167" i="121"/>
  <c r="P165" i="121"/>
  <c r="S164" i="121"/>
  <c r="R162" i="121"/>
  <c r="R157" i="121"/>
  <c r="S157" i="121"/>
  <c r="M157" i="121"/>
  <c r="Q155" i="121"/>
  <c r="M155" i="121"/>
  <c r="M154" i="121"/>
  <c r="N154" i="121"/>
  <c r="P154" i="121"/>
  <c r="N144" i="121"/>
  <c r="O144" i="121"/>
  <c r="P144" i="121"/>
  <c r="R144" i="121"/>
  <c r="O143" i="121"/>
  <c r="R141" i="121"/>
  <c r="M141" i="121"/>
  <c r="Q138" i="121"/>
  <c r="S137" i="121"/>
  <c r="N136" i="121"/>
  <c r="L134" i="121"/>
  <c r="N131" i="121"/>
  <c r="R129" i="121"/>
  <c r="R124" i="121"/>
  <c r="L124" i="121"/>
  <c r="P124" i="121"/>
  <c r="M124" i="121"/>
  <c r="Q122" i="121"/>
  <c r="S121" i="121"/>
  <c r="P115" i="121"/>
  <c r="L112" i="121"/>
  <c r="O112" i="121"/>
  <c r="R112" i="121"/>
  <c r="M112" i="121"/>
  <c r="S105" i="121"/>
  <c r="N105" i="121"/>
  <c r="M105" i="121"/>
  <c r="O105" i="121"/>
  <c r="R105" i="121"/>
  <c r="P102" i="121"/>
  <c r="N92" i="121"/>
  <c r="R92" i="121"/>
  <c r="P91" i="121"/>
  <c r="R84" i="121"/>
  <c r="L82" i="121"/>
  <c r="N82" i="121"/>
  <c r="O82" i="121"/>
  <c r="N78" i="121"/>
  <c r="O78" i="121"/>
  <c r="Q78" i="121"/>
  <c r="M78" i="121"/>
  <c r="R78" i="121"/>
  <c r="S78" i="121"/>
  <c r="O75" i="121"/>
  <c r="N75" i="121"/>
  <c r="Q72" i="121"/>
  <c r="M64" i="121"/>
  <c r="R64" i="121"/>
  <c r="N64" i="121"/>
  <c r="S57" i="121"/>
  <c r="L57" i="121"/>
  <c r="Q57" i="121"/>
  <c r="P57" i="121"/>
  <c r="Q222" i="121"/>
  <c r="R222" i="121"/>
  <c r="L222" i="121"/>
  <c r="O208" i="121"/>
  <c r="P208" i="121"/>
  <c r="R208" i="121"/>
  <c r="Q198" i="121"/>
  <c r="P191" i="121"/>
  <c r="Q191" i="121"/>
  <c r="S191" i="121"/>
  <c r="R181" i="121"/>
  <c r="S181" i="121"/>
  <c r="M181" i="121"/>
  <c r="M179" i="121"/>
  <c r="M178" i="121"/>
  <c r="N178" i="121"/>
  <c r="P178" i="121"/>
  <c r="S176" i="121"/>
  <c r="N161" i="121"/>
  <c r="O161" i="121"/>
  <c r="Q161" i="121"/>
  <c r="R159" i="121"/>
  <c r="R158" i="121"/>
  <c r="L158" i="121"/>
  <c r="L155" i="121"/>
  <c r="Q149" i="121"/>
  <c r="L148" i="121"/>
  <c r="S146" i="121"/>
  <c r="L142" i="121"/>
  <c r="Q142" i="121"/>
  <c r="L141" i="121"/>
  <c r="M128" i="121"/>
  <c r="N128" i="121"/>
  <c r="P128" i="121"/>
  <c r="S128" i="121"/>
  <c r="M120" i="121"/>
  <c r="N120" i="121"/>
  <c r="P120" i="121"/>
  <c r="O120" i="121"/>
  <c r="N72" i="121"/>
  <c r="P72" i="121"/>
  <c r="S72" i="121"/>
  <c r="R49" i="121"/>
  <c r="N220" i="121"/>
  <c r="O219" i="121"/>
  <c r="N212" i="121"/>
  <c r="O211" i="121"/>
  <c r="N204" i="121"/>
  <c r="O203" i="121"/>
  <c r="N196" i="121"/>
  <c r="O195" i="121"/>
  <c r="N188" i="121"/>
  <c r="O187" i="121"/>
  <c r="N180" i="121"/>
  <c r="O179" i="121"/>
  <c r="N172" i="121"/>
  <c r="O171" i="121"/>
  <c r="N164" i="121"/>
  <c r="O163" i="121"/>
  <c r="N156" i="121"/>
  <c r="O155" i="121"/>
  <c r="N148" i="121"/>
  <c r="O147" i="121"/>
  <c r="O141" i="121"/>
  <c r="Q140" i="121"/>
  <c r="L140" i="121"/>
  <c r="R139" i="121"/>
  <c r="M139" i="121"/>
  <c r="O134" i="121"/>
  <c r="P134" i="121"/>
  <c r="R134" i="121"/>
  <c r="O125" i="121"/>
  <c r="Q124" i="121"/>
  <c r="P117" i="121"/>
  <c r="Q117" i="121"/>
  <c r="S117" i="121"/>
  <c r="R114" i="121"/>
  <c r="M114" i="121"/>
  <c r="N110" i="121"/>
  <c r="Q110" i="121"/>
  <c r="M110" i="121"/>
  <c r="P109" i="121"/>
  <c r="L108" i="121"/>
  <c r="Q104" i="121"/>
  <c r="Q103" i="121"/>
  <c r="P99" i="121"/>
  <c r="R96" i="121"/>
  <c r="O95" i="121"/>
  <c r="S94" i="121"/>
  <c r="Q91" i="121"/>
  <c r="R91" i="121"/>
  <c r="L91" i="121"/>
  <c r="M91" i="121"/>
  <c r="Q90" i="121"/>
  <c r="S87" i="121"/>
  <c r="Q77" i="121"/>
  <c r="Q75" i="121"/>
  <c r="R75" i="121"/>
  <c r="L75" i="121"/>
  <c r="M75" i="121"/>
  <c r="S73" i="121"/>
  <c r="P65" i="121"/>
  <c r="R62" i="121"/>
  <c r="S61" i="121"/>
  <c r="S54" i="121"/>
  <c r="P46" i="121"/>
  <c r="L39" i="121"/>
  <c r="O39" i="121"/>
  <c r="O111" i="121"/>
  <c r="N108" i="121"/>
  <c r="Q105" i="121"/>
  <c r="L102" i="121"/>
  <c r="R98" i="121"/>
  <c r="S98" i="121"/>
  <c r="M98" i="121"/>
  <c r="M88" i="121"/>
  <c r="N88" i="121"/>
  <c r="R87" i="121"/>
  <c r="L84" i="121"/>
  <c r="P83" i="121"/>
  <c r="L68" i="121"/>
  <c r="R66" i="121"/>
  <c r="S66" i="121"/>
  <c r="M66" i="121"/>
  <c r="S64" i="121"/>
  <c r="R60" i="121"/>
  <c r="L58" i="121"/>
  <c r="O58" i="121"/>
  <c r="R57" i="121"/>
  <c r="L55" i="121"/>
  <c r="L52" i="121"/>
  <c r="M49" i="121"/>
  <c r="O49" i="121"/>
  <c r="P49" i="121"/>
  <c r="Q45" i="121"/>
  <c r="L42" i="121"/>
  <c r="O42" i="121"/>
  <c r="P38" i="121"/>
  <c r="N142" i="121"/>
  <c r="N135" i="121"/>
  <c r="O135" i="121"/>
  <c r="Q135" i="121"/>
  <c r="Q132" i="121"/>
  <c r="R132" i="121"/>
  <c r="L132" i="121"/>
  <c r="L129" i="121"/>
  <c r="Q126" i="121"/>
  <c r="L122" i="121"/>
  <c r="P119" i="121"/>
  <c r="O118" i="121"/>
  <c r="P118" i="121"/>
  <c r="R118" i="121"/>
  <c r="R110" i="121"/>
  <c r="M109" i="121"/>
  <c r="R106" i="121"/>
  <c r="M106" i="121"/>
  <c r="S106" i="121"/>
  <c r="P105" i="121"/>
  <c r="M102" i="121"/>
  <c r="P100" i="121"/>
  <c r="Q100" i="121"/>
  <c r="S100" i="121"/>
  <c r="O100" i="121"/>
  <c r="R100" i="121"/>
  <c r="N99" i="121"/>
  <c r="P96" i="121"/>
  <c r="O93" i="121"/>
  <c r="P93" i="121"/>
  <c r="R93" i="121"/>
  <c r="N93" i="121"/>
  <c r="Q93" i="121"/>
  <c r="Q89" i="121"/>
  <c r="Q88" i="121"/>
  <c r="L88" i="121"/>
  <c r="N86" i="121"/>
  <c r="O86" i="121"/>
  <c r="Q86" i="121"/>
  <c r="M86" i="121"/>
  <c r="P86" i="121"/>
  <c r="M84" i="121"/>
  <c r="O83" i="121"/>
  <c r="Q81" i="121"/>
  <c r="Q80" i="121"/>
  <c r="Q79" i="121"/>
  <c r="Q74" i="121"/>
  <c r="L72" i="121"/>
  <c r="M70" i="121"/>
  <c r="M68" i="121"/>
  <c r="N68" i="121"/>
  <c r="O63" i="121"/>
  <c r="M62" i="121"/>
  <c r="N61" i="121"/>
  <c r="S55" i="121"/>
  <c r="O53" i="121"/>
  <c r="P53" i="121"/>
  <c r="R53" i="121"/>
  <c r="N53" i="121"/>
  <c r="N50" i="121"/>
  <c r="R47" i="121"/>
  <c r="S46" i="121"/>
  <c r="R44" i="121"/>
  <c r="P43" i="121"/>
  <c r="Q43" i="121"/>
  <c r="R43" i="121"/>
  <c r="L43" i="121"/>
  <c r="S43" i="121"/>
  <c r="N42" i="121"/>
  <c r="P141" i="121"/>
  <c r="S141" i="121"/>
  <c r="M132" i="121"/>
  <c r="N126" i="121"/>
  <c r="P125" i="121"/>
  <c r="Q125" i="121"/>
  <c r="S125" i="121"/>
  <c r="M122" i="121"/>
  <c r="S122" i="121"/>
  <c r="R115" i="121"/>
  <c r="S115" i="121"/>
  <c r="M115" i="121"/>
  <c r="L113" i="121"/>
  <c r="Q112" i="121"/>
  <c r="L109" i="121"/>
  <c r="P107" i="121"/>
  <c r="R104" i="121"/>
  <c r="L103" i="121"/>
  <c r="N103" i="121"/>
  <c r="S99" i="121"/>
  <c r="L97" i="121"/>
  <c r="R97" i="121"/>
  <c r="L95" i="121"/>
  <c r="M95" i="121"/>
  <c r="N95" i="121"/>
  <c r="P95" i="121"/>
  <c r="M92" i="121"/>
  <c r="O90" i="121"/>
  <c r="O89" i="121"/>
  <c r="S86" i="121"/>
  <c r="L81" i="121"/>
  <c r="M81" i="121"/>
  <c r="O77" i="121"/>
  <c r="P77" i="121"/>
  <c r="R77" i="121"/>
  <c r="P74" i="121"/>
  <c r="L74" i="121"/>
  <c r="N70" i="121"/>
  <c r="O70" i="121"/>
  <c r="Q70" i="121"/>
  <c r="P67" i="121"/>
  <c r="L65" i="121"/>
  <c r="M65" i="121"/>
  <c r="L63" i="121"/>
  <c r="M63" i="121"/>
  <c r="N63" i="121"/>
  <c r="P63" i="121"/>
  <c r="O61" i="121"/>
  <c r="P61" i="121"/>
  <c r="R61" i="121"/>
  <c r="M61" i="121"/>
  <c r="N56" i="121"/>
  <c r="Q56" i="121"/>
  <c r="R55" i="121"/>
  <c r="S53" i="121"/>
  <c r="R50" i="121"/>
  <c r="S50" i="121"/>
  <c r="M50" i="121"/>
  <c r="P50" i="121"/>
  <c r="Q47" i="121"/>
  <c r="M43" i="121"/>
  <c r="N40" i="121"/>
  <c r="Q40" i="121"/>
  <c r="Q39" i="121"/>
  <c r="O142" i="121"/>
  <c r="R142" i="121"/>
  <c r="L137" i="121"/>
  <c r="O137" i="121"/>
  <c r="M136" i="121"/>
  <c r="P136" i="121"/>
  <c r="N119" i="121"/>
  <c r="O119" i="121"/>
  <c r="Q119" i="121"/>
  <c r="R116" i="121"/>
  <c r="L116" i="121"/>
  <c r="M111" i="121"/>
  <c r="P111" i="121"/>
  <c r="Q111" i="121"/>
  <c r="O107" i="121"/>
  <c r="Q107" i="121"/>
  <c r="L107" i="121"/>
  <c r="M107" i="121"/>
  <c r="S97" i="121"/>
  <c r="M96" i="121"/>
  <c r="N96" i="121"/>
  <c r="L92" i="121"/>
  <c r="N83" i="121"/>
  <c r="Q83" i="121"/>
  <c r="R83" i="121"/>
  <c r="L83" i="121"/>
  <c r="P82" i="121"/>
  <c r="R79" i="121"/>
  <c r="S77" i="121"/>
  <c r="O74" i="121"/>
  <c r="P73" i="121"/>
  <c r="N58" i="121"/>
  <c r="P56" i="121"/>
  <c r="O55" i="121"/>
  <c r="O52" i="121"/>
  <c r="M52" i="121"/>
  <c r="M46" i="121"/>
  <c r="N46" i="121"/>
  <c r="O46" i="121"/>
  <c r="Q46" i="121"/>
  <c r="P42" i="121"/>
  <c r="O126" i="121"/>
  <c r="P126" i="121"/>
  <c r="R126" i="121"/>
  <c r="Q116" i="121"/>
  <c r="S111" i="121"/>
  <c r="O110" i="121"/>
  <c r="Q106" i="121"/>
  <c r="L101" i="121"/>
  <c r="R90" i="121"/>
  <c r="S90" i="121"/>
  <c r="M90" i="121"/>
  <c r="L85" i="121"/>
  <c r="M83" i="121"/>
  <c r="S80" i="121"/>
  <c r="Q67" i="121"/>
  <c r="R67" i="121"/>
  <c r="L67" i="121"/>
  <c r="P66" i="121"/>
  <c r="L62" i="121"/>
  <c r="M59" i="121"/>
  <c r="O59" i="121"/>
  <c r="Q53" i="121"/>
  <c r="S48" i="121"/>
  <c r="M48" i="121"/>
  <c r="N48" i="121"/>
  <c r="L47" i="121"/>
  <c r="O47" i="121"/>
  <c r="L38" i="121"/>
  <c r="M38" i="121"/>
  <c r="N38" i="121"/>
  <c r="O38" i="121"/>
  <c r="Q38" i="121"/>
  <c r="N130" i="121"/>
  <c r="O129" i="121"/>
  <c r="N122" i="121"/>
  <c r="O121" i="121"/>
  <c r="S113" i="121"/>
  <c r="N113" i="121"/>
  <c r="O101" i="121"/>
  <c r="P101" i="121"/>
  <c r="R101" i="121"/>
  <c r="O92" i="121"/>
  <c r="P84" i="121"/>
  <c r="Q84" i="121"/>
  <c r="S84" i="121"/>
  <c r="S81" i="121"/>
  <c r="R74" i="121"/>
  <c r="S74" i="121"/>
  <c r="M74" i="121"/>
  <c r="M72" i="121"/>
  <c r="M71" i="121"/>
  <c r="N71" i="121"/>
  <c r="P71" i="121"/>
  <c r="N54" i="121"/>
  <c r="O54" i="121"/>
  <c r="Q54" i="121"/>
  <c r="Q51" i="121"/>
  <c r="R51" i="121"/>
  <c r="L51" i="121"/>
  <c r="S41" i="121"/>
  <c r="M39" i="121"/>
  <c r="P108" i="121"/>
  <c r="S108" i="121"/>
  <c r="N102" i="121"/>
  <c r="Q102" i="121"/>
  <c r="Q99" i="121"/>
  <c r="R99" i="121"/>
  <c r="L99" i="121"/>
  <c r="L96" i="121"/>
  <c r="L89" i="121"/>
  <c r="O85" i="121"/>
  <c r="P85" i="121"/>
  <c r="R85" i="121"/>
  <c r="P68" i="121"/>
  <c r="Q68" i="121"/>
  <c r="S68" i="121"/>
  <c r="S65" i="121"/>
  <c r="R58" i="121"/>
  <c r="S58" i="121"/>
  <c r="M58" i="121"/>
  <c r="M56" i="121"/>
  <c r="M55" i="121"/>
  <c r="N55" i="121"/>
  <c r="P55" i="121"/>
  <c r="N52" i="121"/>
  <c r="S40" i="121"/>
  <c r="M40" i="121"/>
  <c r="O109" i="121"/>
  <c r="R109" i="121"/>
  <c r="L104" i="121"/>
  <c r="O104" i="121"/>
  <c r="M103" i="121"/>
  <c r="P103" i="121"/>
  <c r="M99" i="121"/>
  <c r="P92" i="121"/>
  <c r="Q92" i="121"/>
  <c r="S92" i="121"/>
  <c r="M89" i="121"/>
  <c r="S89" i="121"/>
  <c r="R82" i="121"/>
  <c r="S82" i="121"/>
  <c r="M82" i="121"/>
  <c r="M80" i="121"/>
  <c r="M79" i="121"/>
  <c r="N79" i="121"/>
  <c r="P79" i="121"/>
  <c r="N62" i="121"/>
  <c r="O62" i="121"/>
  <c r="Q62" i="121"/>
  <c r="Q59" i="121"/>
  <c r="R59" i="121"/>
  <c r="L59" i="121"/>
  <c r="L56" i="121"/>
  <c r="S49" i="121"/>
  <c r="L49" i="121"/>
  <c r="N49" i="121"/>
  <c r="O44" i="121"/>
  <c r="P44" i="121"/>
  <c r="Q44" i="121"/>
  <c r="S44" i="121"/>
  <c r="L40" i="121"/>
  <c r="P52" i="121"/>
  <c r="Q52" i="121"/>
  <c r="S52" i="121"/>
  <c r="M47" i="121"/>
  <c r="Q42" i="121"/>
  <c r="R42" i="121"/>
  <c r="S42" i="121"/>
  <c r="M42" i="121"/>
  <c r="N97" i="121"/>
  <c r="O96" i="121"/>
  <c r="N89" i="121"/>
  <c r="O88" i="121"/>
  <c r="N81" i="121"/>
  <c r="O80" i="121"/>
  <c r="N73" i="121"/>
  <c r="O72" i="121"/>
  <c r="N65" i="121"/>
  <c r="O64" i="121"/>
  <c r="O56" i="121"/>
  <c r="O48" i="121"/>
  <c r="P47" i="121"/>
  <c r="N41" i="121"/>
  <c r="O40" i="121"/>
  <c r="P39" i="121"/>
  <c r="N47" i="121"/>
  <c r="N39" i="121"/>
  <c r="Q37" i="121"/>
  <c r="Q36" i="121"/>
  <c r="Q35" i="121"/>
  <c r="Q34" i="121"/>
  <c r="Q33" i="121"/>
  <c r="Q32" i="121"/>
  <c r="Q31" i="121"/>
  <c r="Q30" i="121"/>
  <c r="Q29" i="121"/>
  <c r="R36" i="121"/>
  <c r="R35" i="121"/>
  <c r="R34" i="121"/>
  <c r="R33" i="121"/>
  <c r="R32" i="121"/>
  <c r="R31" i="121"/>
  <c r="R30" i="121"/>
  <c r="R29" i="121"/>
  <c r="P37" i="121"/>
  <c r="P36" i="121"/>
  <c r="P35" i="121"/>
  <c r="P34" i="121"/>
  <c r="P33" i="121"/>
  <c r="P32" i="121"/>
  <c r="P31" i="121"/>
  <c r="P30" i="121"/>
  <c r="P29" i="121"/>
  <c r="O37" i="121"/>
  <c r="O36" i="121"/>
  <c r="O35" i="121"/>
  <c r="O34" i="121"/>
  <c r="O33" i="121"/>
  <c r="O32" i="121"/>
  <c r="O31" i="121"/>
  <c r="O30" i="121"/>
  <c r="O29" i="121"/>
  <c r="N37" i="121"/>
  <c r="N36" i="121"/>
  <c r="N35" i="121"/>
  <c r="N34" i="121"/>
  <c r="N33" i="121"/>
  <c r="N32" i="121"/>
  <c r="N31" i="121"/>
  <c r="N30" i="121"/>
  <c r="N29" i="121"/>
  <c r="M37" i="121"/>
  <c r="M36" i="121"/>
  <c r="M35" i="121"/>
  <c r="M34" i="121"/>
  <c r="M33" i="121"/>
  <c r="M32" i="121"/>
  <c r="M31" i="121"/>
  <c r="M30" i="121"/>
  <c r="M29" i="121"/>
  <c r="L37" i="121"/>
  <c r="L36" i="121"/>
  <c r="L35" i="121"/>
  <c r="L34" i="121"/>
  <c r="L33" i="121"/>
  <c r="L32" i="121"/>
  <c r="L31" i="121"/>
  <c r="L30" i="121"/>
  <c r="L29" i="121"/>
  <c r="S37" i="121"/>
  <c r="S36" i="121"/>
  <c r="S35" i="121"/>
  <c r="S34" i="121"/>
  <c r="S33" i="121"/>
  <c r="S32" i="121"/>
  <c r="S31" i="121"/>
  <c r="S30" i="121"/>
  <c r="S29" i="121"/>
  <c r="N28" i="121"/>
  <c r="R28" i="121"/>
  <c r="P28" i="121"/>
  <c r="O28" i="121"/>
  <c r="M28" i="121"/>
  <c r="S28" i="121"/>
  <c r="Q28" i="121"/>
  <c r="L28" i="121"/>
  <c r="G40" i="99"/>
  <c r="F3" i="116"/>
  <c r="K31" i="100" l="1"/>
  <c r="K32" i="100" s="1"/>
  <c r="R4" i="100"/>
  <c r="I31" i="71"/>
  <c r="P43" i="71"/>
  <c r="Q12" i="100"/>
  <c r="L52" i="100"/>
  <c r="L31" i="65"/>
  <c r="L40" i="71"/>
  <c r="G76" i="71"/>
  <c r="M43" i="65"/>
  <c r="I52" i="71"/>
  <c r="M52" i="65"/>
  <c r="M40" i="71"/>
  <c r="T61" i="71"/>
  <c r="L47" i="78" s="1"/>
  <c r="R61" i="71"/>
  <c r="Q61" i="71"/>
  <c r="U61" i="71"/>
  <c r="S61" i="71"/>
  <c r="U61" i="100"/>
  <c r="L7" i="78" s="1"/>
  <c r="U61" i="65"/>
  <c r="L27" i="78" s="1"/>
  <c r="T61" i="65"/>
  <c r="Q61" i="65"/>
  <c r="R61" i="65"/>
  <c r="J94" i="103"/>
  <c r="U52" i="103"/>
  <c r="U45" i="103"/>
  <c r="U46" i="103" s="1"/>
  <c r="J94" i="102"/>
  <c r="U43" i="102"/>
  <c r="U51" i="102"/>
  <c r="U52" i="102" s="1"/>
  <c r="U45" i="102"/>
  <c r="U46" i="102" s="1"/>
  <c r="U8" i="102"/>
  <c r="U43" i="101"/>
  <c r="U51" i="101"/>
  <c r="U52" i="101" s="1"/>
  <c r="U10" i="101"/>
  <c r="U45" i="101" s="1"/>
  <c r="U46" i="101" s="1"/>
  <c r="U8" i="101"/>
  <c r="P17" i="71"/>
  <c r="Q17" i="71" s="1"/>
  <c r="L52" i="71"/>
  <c r="L31" i="71"/>
  <c r="L9" i="71"/>
  <c r="M46" i="71"/>
  <c r="G9" i="71"/>
  <c r="G31" i="71"/>
  <c r="M31" i="71"/>
  <c r="M9" i="71"/>
  <c r="H34" i="71"/>
  <c r="H36" i="71"/>
  <c r="H48" i="71" s="1"/>
  <c r="H32" i="71"/>
  <c r="N31" i="71"/>
  <c r="N9" i="71"/>
  <c r="N52" i="71"/>
  <c r="J32" i="71"/>
  <c r="J34" i="71"/>
  <c r="J36" i="71" s="1"/>
  <c r="J48" i="71" s="1"/>
  <c r="Q12" i="71"/>
  <c r="Q42" i="71" s="1"/>
  <c r="R4" i="71"/>
  <c r="Q29" i="71"/>
  <c r="Q40" i="71" s="1"/>
  <c r="I34" i="71"/>
  <c r="I36" i="71" s="1"/>
  <c r="I48" i="71" s="1"/>
  <c r="I32" i="71"/>
  <c r="K32" i="71"/>
  <c r="K34" i="71"/>
  <c r="K36" i="71" s="1"/>
  <c r="K48" i="71" s="1"/>
  <c r="P43" i="65"/>
  <c r="K36" i="65"/>
  <c r="K48" i="65" s="1"/>
  <c r="M9" i="65"/>
  <c r="M31" i="65"/>
  <c r="N9" i="65"/>
  <c r="N31" i="65"/>
  <c r="Q29" i="65"/>
  <c r="Q40" i="65" s="1"/>
  <c r="R4" i="65"/>
  <c r="Q12" i="65"/>
  <c r="Q42" i="65" s="1"/>
  <c r="K49" i="65"/>
  <c r="P17" i="65"/>
  <c r="L32" i="65"/>
  <c r="L34" i="65"/>
  <c r="L36" i="65" s="1"/>
  <c r="L48" i="65" s="1"/>
  <c r="L49" i="65" s="1"/>
  <c r="I32" i="65"/>
  <c r="I34" i="65"/>
  <c r="I36" i="65" s="1"/>
  <c r="I48" i="65" s="1"/>
  <c r="N52" i="65"/>
  <c r="H9" i="65"/>
  <c r="H31" i="65"/>
  <c r="G34" i="65"/>
  <c r="G36" i="65" s="1"/>
  <c r="G48" i="65" s="1"/>
  <c r="G32" i="65"/>
  <c r="Q61" i="100"/>
  <c r="J9" i="100"/>
  <c r="R61" i="100"/>
  <c r="T61" i="100"/>
  <c r="S61" i="100"/>
  <c r="P17" i="100"/>
  <c r="H31" i="100"/>
  <c r="H9" i="100"/>
  <c r="M52" i="100"/>
  <c r="I34" i="100"/>
  <c r="I36" i="100" s="1"/>
  <c r="I48" i="100" s="1"/>
  <c r="I32" i="100"/>
  <c r="M31" i="100"/>
  <c r="M9" i="100"/>
  <c r="R29" i="100"/>
  <c r="R40" i="100" s="1"/>
  <c r="R12" i="100"/>
  <c r="R42" i="100" s="1"/>
  <c r="S4" i="100"/>
  <c r="N9" i="100"/>
  <c r="N31" i="100"/>
  <c r="J43" i="100"/>
  <c r="G9" i="100"/>
  <c r="G31" i="100"/>
  <c r="Q42" i="100"/>
  <c r="Q43" i="100" s="1"/>
  <c r="L31" i="100"/>
  <c r="L9" i="100"/>
  <c r="J32" i="100"/>
  <c r="J34" i="100"/>
  <c r="J36" i="100" s="1"/>
  <c r="J48" i="100" s="1"/>
  <c r="W89" i="102"/>
  <c r="W89" i="101"/>
  <c r="W89" i="103"/>
  <c r="K34" i="100" l="1"/>
  <c r="K36" i="100" s="1"/>
  <c r="K48" i="100" s="1"/>
  <c r="P7" i="71"/>
  <c r="Q43" i="71"/>
  <c r="J49" i="71"/>
  <c r="R43" i="100"/>
  <c r="U31" i="103"/>
  <c r="U9" i="103"/>
  <c r="U31" i="102"/>
  <c r="U9" i="102"/>
  <c r="U31" i="101"/>
  <c r="U9" i="101"/>
  <c r="P6" i="71"/>
  <c r="L36" i="71"/>
  <c r="L48" i="71" s="1"/>
  <c r="L49" i="71" s="1"/>
  <c r="L32" i="71"/>
  <c r="L34" i="71"/>
  <c r="K49" i="71"/>
  <c r="R17" i="71"/>
  <c r="Q7" i="71"/>
  <c r="G32" i="71"/>
  <c r="G34" i="71"/>
  <c r="G36" i="71" s="1"/>
  <c r="G48" i="71" s="1"/>
  <c r="H49" i="71" s="1"/>
  <c r="I49" i="71"/>
  <c r="M34" i="71"/>
  <c r="M36" i="71" s="1"/>
  <c r="M48" i="71" s="1"/>
  <c r="M32" i="71"/>
  <c r="Q6" i="71"/>
  <c r="N32" i="71"/>
  <c r="N34" i="71"/>
  <c r="N36" i="71" s="1"/>
  <c r="N48" i="71" s="1"/>
  <c r="S4" i="71"/>
  <c r="R12" i="71"/>
  <c r="R42" i="71" s="1"/>
  <c r="R43" i="71" s="1"/>
  <c r="R29" i="71"/>
  <c r="R40" i="71" s="1"/>
  <c r="P51" i="71"/>
  <c r="P52" i="71" s="1"/>
  <c r="P8" i="71"/>
  <c r="P10" i="71"/>
  <c r="Q43" i="65"/>
  <c r="J49" i="65"/>
  <c r="R29" i="65"/>
  <c r="R40" i="65" s="1"/>
  <c r="R12" i="65"/>
  <c r="R42" i="65" s="1"/>
  <c r="R43" i="65" s="1"/>
  <c r="S4" i="65"/>
  <c r="H34" i="65"/>
  <c r="H36" i="65" s="1"/>
  <c r="H48" i="65" s="1"/>
  <c r="H32" i="65"/>
  <c r="Q17" i="65"/>
  <c r="P7" i="65"/>
  <c r="P6" i="65"/>
  <c r="M34" i="65"/>
  <c r="M36" i="65"/>
  <c r="M48" i="65" s="1"/>
  <c r="M49" i="65" s="1"/>
  <c r="M32" i="65"/>
  <c r="N32" i="65"/>
  <c r="N34" i="65"/>
  <c r="N36" i="65" s="1"/>
  <c r="N48" i="65" s="1"/>
  <c r="N49" i="65" s="1"/>
  <c r="K49" i="100"/>
  <c r="J49" i="100"/>
  <c r="Q17" i="100"/>
  <c r="P7" i="100"/>
  <c r="P6" i="100"/>
  <c r="S29" i="100"/>
  <c r="S40" i="100" s="1"/>
  <c r="T4" i="100"/>
  <c r="S12" i="100"/>
  <c r="S42" i="100" s="1"/>
  <c r="M32" i="100"/>
  <c r="M34" i="100"/>
  <c r="M36" i="100" s="1"/>
  <c r="M48" i="100" s="1"/>
  <c r="L32" i="100"/>
  <c r="L34" i="100"/>
  <c r="L36" i="100" s="1"/>
  <c r="L48" i="100" s="1"/>
  <c r="L49" i="100" s="1"/>
  <c r="G34" i="100"/>
  <c r="G36" i="100" s="1"/>
  <c r="G48" i="100" s="1"/>
  <c r="G32" i="100"/>
  <c r="N32" i="100"/>
  <c r="N34" i="100"/>
  <c r="N36" i="100" s="1"/>
  <c r="N48" i="100" s="1"/>
  <c r="H34" i="100"/>
  <c r="H36" i="100" s="1"/>
  <c r="H48" i="100" s="1"/>
  <c r="H32" i="100"/>
  <c r="F8" i="116"/>
  <c r="E8" i="116"/>
  <c r="F7" i="116"/>
  <c r="E7" i="116"/>
  <c r="F6" i="116"/>
  <c r="E6" i="116"/>
  <c r="E5" i="116"/>
  <c r="F15" i="116" s="1"/>
  <c r="F4" i="116"/>
  <c r="E4" i="116"/>
  <c r="E3" i="116"/>
  <c r="Q62" i="114"/>
  <c r="P62" i="114"/>
  <c r="O62" i="114"/>
  <c r="N62" i="114"/>
  <c r="M62" i="114"/>
  <c r="L62" i="114"/>
  <c r="K62" i="114"/>
  <c r="Q61" i="114"/>
  <c r="P61" i="114"/>
  <c r="O61" i="114"/>
  <c r="N61" i="114"/>
  <c r="M61" i="114"/>
  <c r="L61" i="114"/>
  <c r="K61" i="114"/>
  <c r="Q60" i="114"/>
  <c r="P60" i="114"/>
  <c r="O60" i="114"/>
  <c r="N60" i="114"/>
  <c r="M60" i="114"/>
  <c r="L60" i="114"/>
  <c r="K60" i="114"/>
  <c r="Q59" i="114"/>
  <c r="P59" i="114"/>
  <c r="O59" i="114"/>
  <c r="N59" i="114"/>
  <c r="M59" i="114"/>
  <c r="L59" i="114"/>
  <c r="K59" i="114"/>
  <c r="Q58" i="114"/>
  <c r="P58" i="114"/>
  <c r="O58" i="114"/>
  <c r="N58" i="114"/>
  <c r="M58" i="114"/>
  <c r="L58" i="114"/>
  <c r="K58" i="114"/>
  <c r="Q57" i="114"/>
  <c r="P57" i="114"/>
  <c r="O57" i="114"/>
  <c r="N57" i="114"/>
  <c r="M57" i="114"/>
  <c r="L57" i="114"/>
  <c r="K57" i="114"/>
  <c r="Q56" i="114"/>
  <c r="P56" i="114"/>
  <c r="O56" i="114"/>
  <c r="N56" i="114"/>
  <c r="M56" i="114"/>
  <c r="L56" i="114"/>
  <c r="K56" i="114"/>
  <c r="Q55" i="114"/>
  <c r="P55" i="114"/>
  <c r="O55" i="114"/>
  <c r="N55" i="114"/>
  <c r="M55" i="114"/>
  <c r="L55" i="114"/>
  <c r="K55" i="114"/>
  <c r="Q54" i="114"/>
  <c r="P54" i="114"/>
  <c r="O54" i="114"/>
  <c r="N54" i="114"/>
  <c r="M54" i="114"/>
  <c r="L54" i="114"/>
  <c r="K54" i="114"/>
  <c r="Q53" i="114"/>
  <c r="P53" i="114"/>
  <c r="O53" i="114"/>
  <c r="N53" i="114"/>
  <c r="M53" i="114"/>
  <c r="L53" i="114"/>
  <c r="K53" i="114"/>
  <c r="Q52" i="114"/>
  <c r="P52" i="114"/>
  <c r="O52" i="114"/>
  <c r="N52" i="114"/>
  <c r="M52" i="114"/>
  <c r="L52" i="114"/>
  <c r="K52" i="114"/>
  <c r="Q51" i="114"/>
  <c r="P51" i="114"/>
  <c r="O51" i="114"/>
  <c r="N51" i="114"/>
  <c r="M51" i="114"/>
  <c r="L51" i="114"/>
  <c r="K51" i="114"/>
  <c r="Q50" i="114"/>
  <c r="P50" i="114"/>
  <c r="O50" i="114"/>
  <c r="N50" i="114"/>
  <c r="M50" i="114"/>
  <c r="L50" i="114"/>
  <c r="K50" i="114"/>
  <c r="Q49" i="114"/>
  <c r="P49" i="114"/>
  <c r="O49" i="114"/>
  <c r="N49" i="114"/>
  <c r="M49" i="114"/>
  <c r="L49" i="114"/>
  <c r="K49" i="114"/>
  <c r="Q48" i="114"/>
  <c r="P48" i="114"/>
  <c r="O48" i="114"/>
  <c r="N48" i="114"/>
  <c r="M48" i="114"/>
  <c r="L48" i="114"/>
  <c r="K48" i="114"/>
  <c r="Q47" i="114"/>
  <c r="P47" i="114"/>
  <c r="O47" i="114"/>
  <c r="N47" i="114"/>
  <c r="M47" i="114"/>
  <c r="L47" i="114"/>
  <c r="K47" i="114"/>
  <c r="Q46" i="114"/>
  <c r="P46" i="114"/>
  <c r="O46" i="114"/>
  <c r="N46" i="114"/>
  <c r="M46" i="114"/>
  <c r="L46" i="114"/>
  <c r="K46" i="114"/>
  <c r="Q45" i="114"/>
  <c r="P45" i="114"/>
  <c r="O45" i="114"/>
  <c r="N45" i="114"/>
  <c r="M45" i="114"/>
  <c r="L45" i="114"/>
  <c r="K45" i="114"/>
  <c r="Q44" i="114"/>
  <c r="P44" i="114"/>
  <c r="O44" i="114"/>
  <c r="N44" i="114"/>
  <c r="M44" i="114"/>
  <c r="L44" i="114"/>
  <c r="K44" i="114"/>
  <c r="Q43" i="114"/>
  <c r="P43" i="114"/>
  <c r="O43" i="114"/>
  <c r="N43" i="114"/>
  <c r="M43" i="114"/>
  <c r="L43" i="114"/>
  <c r="K43" i="114"/>
  <c r="Q42" i="114"/>
  <c r="P42" i="114"/>
  <c r="O42" i="114"/>
  <c r="N42" i="114"/>
  <c r="M42" i="114"/>
  <c r="L42" i="114"/>
  <c r="K42" i="114"/>
  <c r="Q41" i="114"/>
  <c r="P41" i="114"/>
  <c r="O41" i="114"/>
  <c r="N41" i="114"/>
  <c r="M41" i="114"/>
  <c r="L41" i="114"/>
  <c r="K41" i="114"/>
  <c r="Q40" i="114"/>
  <c r="P40" i="114"/>
  <c r="O40" i="114"/>
  <c r="N40" i="114"/>
  <c r="M40" i="114"/>
  <c r="L40" i="114"/>
  <c r="K40" i="114"/>
  <c r="Q39" i="114"/>
  <c r="P39" i="114"/>
  <c r="O39" i="114"/>
  <c r="N39" i="114"/>
  <c r="M39" i="114"/>
  <c r="L39" i="114"/>
  <c r="K39" i="114"/>
  <c r="Q38" i="114"/>
  <c r="P38" i="114"/>
  <c r="O38" i="114"/>
  <c r="N38" i="114"/>
  <c r="M38" i="114"/>
  <c r="L38" i="114"/>
  <c r="K38" i="114"/>
  <c r="Q37" i="114"/>
  <c r="P37" i="114"/>
  <c r="O37" i="114"/>
  <c r="N37" i="114"/>
  <c r="M37" i="114"/>
  <c r="L37" i="114"/>
  <c r="K37" i="114"/>
  <c r="Q36" i="114"/>
  <c r="P36" i="114"/>
  <c r="O36" i="114"/>
  <c r="N36" i="114"/>
  <c r="M36" i="114"/>
  <c r="L36" i="114"/>
  <c r="K36" i="114"/>
  <c r="Q35" i="114"/>
  <c r="P35" i="114"/>
  <c r="O35" i="114"/>
  <c r="N35" i="114"/>
  <c r="M35" i="114"/>
  <c r="L35" i="114"/>
  <c r="K35" i="114"/>
  <c r="Q34" i="114"/>
  <c r="P34" i="114"/>
  <c r="O34" i="114"/>
  <c r="N34" i="114"/>
  <c r="M34" i="114"/>
  <c r="L34" i="114"/>
  <c r="K34" i="114"/>
  <c r="Q33" i="114"/>
  <c r="P33" i="114"/>
  <c r="O33" i="114"/>
  <c r="M33" i="114"/>
  <c r="L33" i="114"/>
  <c r="K33" i="114"/>
  <c r="Q32" i="114"/>
  <c r="P32" i="114"/>
  <c r="O32" i="114"/>
  <c r="M32" i="114"/>
  <c r="L32" i="114"/>
  <c r="K32" i="114"/>
  <c r="Q31" i="114"/>
  <c r="P31" i="114"/>
  <c r="O31" i="114"/>
  <c r="M31" i="114"/>
  <c r="L31" i="114"/>
  <c r="K31" i="114"/>
  <c r="Q30" i="114"/>
  <c r="P30" i="114"/>
  <c r="O30" i="114"/>
  <c r="M30" i="114"/>
  <c r="L30" i="114"/>
  <c r="K30" i="114"/>
  <c r="Q29" i="114"/>
  <c r="P29" i="114"/>
  <c r="O29" i="114"/>
  <c r="M29" i="114"/>
  <c r="L29" i="114"/>
  <c r="K29" i="114"/>
  <c r="Q28" i="114"/>
  <c r="P28" i="114"/>
  <c r="O28" i="114"/>
  <c r="M28" i="114"/>
  <c r="L28" i="114"/>
  <c r="K28" i="114"/>
  <c r="Q27" i="114"/>
  <c r="P27" i="114"/>
  <c r="O27" i="114"/>
  <c r="M27" i="114"/>
  <c r="L27" i="114"/>
  <c r="K27" i="114"/>
  <c r="Q26" i="114"/>
  <c r="P26" i="114"/>
  <c r="O26" i="114"/>
  <c r="M26" i="114"/>
  <c r="L26" i="114"/>
  <c r="K26" i="114"/>
  <c r="Q25" i="114"/>
  <c r="P25" i="114"/>
  <c r="O25" i="114"/>
  <c r="M25" i="114"/>
  <c r="L25" i="114"/>
  <c r="K25" i="114"/>
  <c r="Q24" i="114"/>
  <c r="P24" i="114"/>
  <c r="O24" i="114"/>
  <c r="M24" i="114"/>
  <c r="L24" i="114"/>
  <c r="K24" i="114"/>
  <c r="Q23" i="114"/>
  <c r="P23" i="114"/>
  <c r="O23" i="114"/>
  <c r="M23" i="114"/>
  <c r="L23" i="114"/>
  <c r="K23" i="114"/>
  <c r="Q22" i="114"/>
  <c r="P22" i="114"/>
  <c r="O22" i="114"/>
  <c r="M22" i="114"/>
  <c r="L22" i="114"/>
  <c r="K22" i="114"/>
  <c r="Q21" i="114"/>
  <c r="P21" i="114"/>
  <c r="O21" i="114"/>
  <c r="M21" i="114"/>
  <c r="L21" i="114"/>
  <c r="K21" i="114"/>
  <c r="Q20" i="114"/>
  <c r="P20" i="114"/>
  <c r="O20" i="114"/>
  <c r="M20" i="114"/>
  <c r="L20" i="114"/>
  <c r="K20" i="114"/>
  <c r="Q19" i="114"/>
  <c r="P19" i="114"/>
  <c r="O19" i="114"/>
  <c r="M19" i="114"/>
  <c r="L19" i="114"/>
  <c r="K19" i="114"/>
  <c r="Q18" i="114"/>
  <c r="P18" i="114"/>
  <c r="O18" i="114"/>
  <c r="M18" i="114"/>
  <c r="L18" i="114"/>
  <c r="K18" i="114"/>
  <c r="Q17" i="114"/>
  <c r="P17" i="114"/>
  <c r="O17" i="114"/>
  <c r="M17" i="114"/>
  <c r="L17" i="114"/>
  <c r="K17" i="114"/>
  <c r="Q16" i="114"/>
  <c r="P16" i="114"/>
  <c r="O16" i="114"/>
  <c r="M16" i="114"/>
  <c r="L16" i="114"/>
  <c r="K16" i="114"/>
  <c r="Q15" i="114"/>
  <c r="P15" i="114"/>
  <c r="O15" i="114"/>
  <c r="M15" i="114"/>
  <c r="L15" i="114"/>
  <c r="K15" i="114"/>
  <c r="Q14" i="114"/>
  <c r="P14" i="114"/>
  <c r="O14" i="114"/>
  <c r="M14" i="114"/>
  <c r="L14" i="114"/>
  <c r="K14" i="114"/>
  <c r="Q13" i="114"/>
  <c r="P13" i="114"/>
  <c r="O13" i="114"/>
  <c r="M13" i="114"/>
  <c r="L13" i="114"/>
  <c r="K13" i="114"/>
  <c r="Q12" i="114"/>
  <c r="P12" i="114"/>
  <c r="O12" i="114"/>
  <c r="M12" i="114"/>
  <c r="L12" i="114"/>
  <c r="K12" i="114"/>
  <c r="Q11" i="114"/>
  <c r="P11" i="114"/>
  <c r="O11" i="114"/>
  <c r="M11" i="114"/>
  <c r="L11" i="114"/>
  <c r="K11" i="114"/>
  <c r="Q10" i="114"/>
  <c r="P10" i="114"/>
  <c r="O10" i="114"/>
  <c r="M10" i="114"/>
  <c r="L10" i="114"/>
  <c r="K10" i="114"/>
  <c r="Q9" i="114"/>
  <c r="P9" i="114"/>
  <c r="O9" i="114"/>
  <c r="M9" i="114"/>
  <c r="L9" i="114"/>
  <c r="K9" i="114"/>
  <c r="Q8" i="114"/>
  <c r="P8" i="114"/>
  <c r="O8" i="114"/>
  <c r="M8" i="114"/>
  <c r="L8" i="114"/>
  <c r="K8" i="114"/>
  <c r="Q7" i="114"/>
  <c r="P7" i="114"/>
  <c r="O7" i="114"/>
  <c r="M7" i="114"/>
  <c r="L7" i="114"/>
  <c r="K7" i="114"/>
  <c r="Q6" i="114"/>
  <c r="P6" i="114"/>
  <c r="O6" i="114"/>
  <c r="M6" i="114"/>
  <c r="L6" i="114"/>
  <c r="K6" i="114"/>
  <c r="Q5" i="114"/>
  <c r="P5" i="114"/>
  <c r="O5" i="114"/>
  <c r="M5" i="114"/>
  <c r="L5" i="114"/>
  <c r="K5" i="114"/>
  <c r="Q4" i="114"/>
  <c r="P4" i="114"/>
  <c r="O4" i="114"/>
  <c r="M4" i="114"/>
  <c r="L4" i="114"/>
  <c r="K4" i="114"/>
  <c r="E17" i="73"/>
  <c r="I17" i="73" s="1"/>
  <c r="F30" i="99" s="1"/>
  <c r="J18" i="73"/>
  <c r="G31" i="99" s="1"/>
  <c r="E40" i="99"/>
  <c r="G17" i="73"/>
  <c r="J17" i="73"/>
  <c r="G30" i="99" s="1"/>
  <c r="K17" i="73"/>
  <c r="H30" i="99" s="1"/>
  <c r="G18" i="73"/>
  <c r="K18" i="73"/>
  <c r="H31" i="99" s="1"/>
  <c r="E18" i="73"/>
  <c r="M18" i="73" s="1"/>
  <c r="J31" i="99" s="1"/>
  <c r="E13" i="73"/>
  <c r="E14" i="73"/>
  <c r="E15" i="73"/>
  <c r="E16" i="73"/>
  <c r="B17" i="73"/>
  <c r="B18" i="73" s="1"/>
  <c r="B8" i="73"/>
  <c r="B9" i="73" s="1"/>
  <c r="L11" i="107"/>
  <c r="L8" i="107"/>
  <c r="L9" i="107"/>
  <c r="L10" i="107"/>
  <c r="L7" i="107"/>
  <c r="L4" i="107"/>
  <c r="L5" i="107"/>
  <c r="L6" i="107"/>
  <c r="L3" i="107"/>
  <c r="K8" i="107"/>
  <c r="K9" i="107"/>
  <c r="K10" i="107"/>
  <c r="K7" i="107"/>
  <c r="J8" i="107"/>
  <c r="J9" i="107"/>
  <c r="C4" i="85"/>
  <c r="C13" i="85"/>
  <c r="C22" i="85"/>
  <c r="C13" i="104"/>
  <c r="C22" i="104"/>
  <c r="C13" i="105"/>
  <c r="F10" i="107"/>
  <c r="E10" i="107"/>
  <c r="C10" i="107"/>
  <c r="J10" i="107" s="1"/>
  <c r="F9" i="107"/>
  <c r="E9" i="107"/>
  <c r="C9" i="107"/>
  <c r="F8" i="107"/>
  <c r="E8" i="107"/>
  <c r="F7" i="107"/>
  <c r="E7" i="107"/>
  <c r="J7" i="107" s="1"/>
  <c r="H6" i="107"/>
  <c r="D6" i="107"/>
  <c r="C6" i="107"/>
  <c r="H5" i="107"/>
  <c r="G5" i="107"/>
  <c r="F5" i="107"/>
  <c r="E5" i="107"/>
  <c r="D5" i="107"/>
  <c r="C5" i="107"/>
  <c r="H4" i="107"/>
  <c r="G4" i="107"/>
  <c r="F4" i="107"/>
  <c r="E4" i="107"/>
  <c r="D4" i="107"/>
  <c r="C4" i="107"/>
  <c r="J4" i="107" s="1"/>
  <c r="H3" i="107"/>
  <c r="G3" i="107"/>
  <c r="F3" i="107"/>
  <c r="E3" i="107"/>
  <c r="J3" i="107" s="1"/>
  <c r="C3" i="107"/>
  <c r="T69" i="103"/>
  <c r="S69" i="103"/>
  <c r="R69" i="103"/>
  <c r="Q69" i="103"/>
  <c r="Q65" i="103"/>
  <c r="R65" i="103" s="1"/>
  <c r="S65" i="103" s="1"/>
  <c r="T65" i="103" s="1"/>
  <c r="K65" i="103"/>
  <c r="L65" i="103" s="1"/>
  <c r="M65" i="103" s="1"/>
  <c r="N65" i="103" s="1"/>
  <c r="T69" i="102"/>
  <c r="S69" i="102"/>
  <c r="R69" i="102"/>
  <c r="Q69" i="102"/>
  <c r="Q65" i="102"/>
  <c r="R65" i="102" s="1"/>
  <c r="S65" i="102" s="1"/>
  <c r="T65" i="102" s="1"/>
  <c r="K65" i="102"/>
  <c r="L65" i="102" s="1"/>
  <c r="M65" i="102" s="1"/>
  <c r="N65" i="102" s="1"/>
  <c r="R69" i="101"/>
  <c r="S69" i="101"/>
  <c r="T69" i="101"/>
  <c r="Q65" i="101"/>
  <c r="K65" i="101"/>
  <c r="L65" i="101" s="1"/>
  <c r="M65" i="101" s="1"/>
  <c r="N65" i="101" s="1"/>
  <c r="H7" i="63"/>
  <c r="I7" i="63"/>
  <c r="J7" i="63"/>
  <c r="K7" i="63"/>
  <c r="L7" i="63"/>
  <c r="M7" i="63"/>
  <c r="G7" i="63"/>
  <c r="N4" i="106"/>
  <c r="P11" i="106" s="1"/>
  <c r="H5" i="106"/>
  <c r="I5" i="106"/>
  <c r="J5" i="106"/>
  <c r="K5" i="106"/>
  <c r="L5" i="106"/>
  <c r="M5" i="106"/>
  <c r="N5" i="106"/>
  <c r="G5" i="106"/>
  <c r="M4" i="106"/>
  <c r="H4" i="106"/>
  <c r="I4" i="106"/>
  <c r="J4" i="106"/>
  <c r="K4" i="106"/>
  <c r="L4" i="106"/>
  <c r="G4" i="106"/>
  <c r="H6" i="106"/>
  <c r="I6" i="106"/>
  <c r="J6" i="106"/>
  <c r="K6" i="106"/>
  <c r="L6" i="106"/>
  <c r="M6" i="106"/>
  <c r="G6" i="106"/>
  <c r="G8" i="63"/>
  <c r="G5" i="63"/>
  <c r="G6" i="63"/>
  <c r="G3" i="63"/>
  <c r="N30" i="63"/>
  <c r="M30" i="63"/>
  <c r="L30" i="63"/>
  <c r="K30" i="63"/>
  <c r="J30" i="63"/>
  <c r="I30" i="63"/>
  <c r="J13" i="73"/>
  <c r="D23" i="99"/>
  <c r="C6" i="105"/>
  <c r="C4" i="105"/>
  <c r="C22" i="105"/>
  <c r="C6" i="104"/>
  <c r="C4" i="104"/>
  <c r="K11" i="98"/>
  <c r="K15" i="98"/>
  <c r="K14" i="98"/>
  <c r="K13" i="98"/>
  <c r="K12" i="98"/>
  <c r="K10" i="98"/>
  <c r="K9" i="98"/>
  <c r="K8" i="98"/>
  <c r="K7" i="98"/>
  <c r="K6" i="98"/>
  <c r="I15" i="98"/>
  <c r="I14" i="98"/>
  <c r="I13" i="98"/>
  <c r="I12" i="98"/>
  <c r="I11" i="98"/>
  <c r="I10" i="98"/>
  <c r="I9" i="98"/>
  <c r="I8" i="98"/>
  <c r="I7" i="98"/>
  <c r="I6" i="98"/>
  <c r="G14" i="98"/>
  <c r="G13" i="98"/>
  <c r="G12" i="98"/>
  <c r="G11" i="98"/>
  <c r="G9" i="98"/>
  <c r="G8" i="98"/>
  <c r="G7" i="98"/>
  <c r="G6" i="98"/>
  <c r="E14" i="98"/>
  <c r="E13" i="98"/>
  <c r="E12" i="98"/>
  <c r="E11" i="98"/>
  <c r="E10" i="98"/>
  <c r="E9" i="98"/>
  <c r="E8" i="98"/>
  <c r="E7" i="98"/>
  <c r="E6" i="98"/>
  <c r="G15" i="98"/>
  <c r="G10" i="98"/>
  <c r="E15" i="98"/>
  <c r="C15" i="98"/>
  <c r="C14" i="98"/>
  <c r="C13" i="98"/>
  <c r="C12" i="98"/>
  <c r="C11" i="98"/>
  <c r="C10" i="98"/>
  <c r="C9" i="98"/>
  <c r="C8" i="98"/>
  <c r="C7" i="98"/>
  <c r="C6" i="98"/>
  <c r="E47" i="99"/>
  <c r="D47" i="99"/>
  <c r="D50" i="99"/>
  <c r="J40" i="99" s="1"/>
  <c r="D45" i="99"/>
  <c r="S43" i="100" l="1"/>
  <c r="N49" i="100"/>
  <c r="U32" i="103"/>
  <c r="U34" i="103"/>
  <c r="U36" i="103" s="1"/>
  <c r="U32" i="102"/>
  <c r="U34" i="102"/>
  <c r="U36" i="102" s="1"/>
  <c r="U48" i="102" s="1"/>
  <c r="U32" i="101"/>
  <c r="U34" i="101"/>
  <c r="U36" i="101" s="1"/>
  <c r="U48" i="101" s="1"/>
  <c r="M49" i="71"/>
  <c r="S17" i="71"/>
  <c r="R7" i="71"/>
  <c r="S29" i="71"/>
  <c r="S40" i="71" s="1"/>
  <c r="S6" i="71"/>
  <c r="T4" i="71"/>
  <c r="S12" i="71"/>
  <c r="S42" i="71" s="1"/>
  <c r="P22" i="106"/>
  <c r="P24" i="106" s="1"/>
  <c r="Q21" i="106" s="1"/>
  <c r="Q23" i="106" s="1"/>
  <c r="P45" i="71"/>
  <c r="P46" i="71" s="1"/>
  <c r="N49" i="71"/>
  <c r="P9" i="71"/>
  <c r="P31" i="71"/>
  <c r="R6" i="71"/>
  <c r="Q8" i="71"/>
  <c r="Q51" i="71"/>
  <c r="Q52" i="71" s="1"/>
  <c r="Q10" i="71"/>
  <c r="H49" i="65"/>
  <c r="I49" i="65"/>
  <c r="S29" i="65"/>
  <c r="S40" i="65" s="1"/>
  <c r="T4" i="65"/>
  <c r="S12" i="65"/>
  <c r="S42" i="65" s="1"/>
  <c r="S43" i="65" s="1"/>
  <c r="P8" i="65"/>
  <c r="P10" i="65"/>
  <c r="P51" i="65"/>
  <c r="P52" i="65" s="1"/>
  <c r="R17" i="65"/>
  <c r="Q7" i="65"/>
  <c r="Q6" i="65"/>
  <c r="U4" i="100"/>
  <c r="T12" i="100"/>
  <c r="T42" i="100" s="1"/>
  <c r="T29" i="100"/>
  <c r="T40" i="100" s="1"/>
  <c r="P8" i="100"/>
  <c r="P51" i="100"/>
  <c r="P52" i="100" s="1"/>
  <c r="P10" i="100"/>
  <c r="M49" i="100"/>
  <c r="R17" i="100"/>
  <c r="Q7" i="100"/>
  <c r="Q6" i="100"/>
  <c r="H49" i="100"/>
  <c r="I49" i="100"/>
  <c r="M7" i="106"/>
  <c r="N6" i="106" s="1"/>
  <c r="N7" i="106" s="1"/>
  <c r="N10" i="63"/>
  <c r="N7" i="63" s="1"/>
  <c r="G7" i="106"/>
  <c r="F14" i="116"/>
  <c r="F17" i="116"/>
  <c r="E10" i="116"/>
  <c r="F16" i="116"/>
  <c r="F13" i="116"/>
  <c r="F18" i="116"/>
  <c r="F10" i="116"/>
  <c r="L18" i="73"/>
  <c r="I31" i="99" s="1"/>
  <c r="M17" i="73"/>
  <c r="J30" i="99" s="1"/>
  <c r="J33" i="99" s="1"/>
  <c r="L17" i="73"/>
  <c r="I30" i="99" s="1"/>
  <c r="H17" i="73"/>
  <c r="E30" i="99" s="1"/>
  <c r="H34" i="99"/>
  <c r="H36" i="99"/>
  <c r="H38" i="99"/>
  <c r="H33" i="99"/>
  <c r="H35" i="99"/>
  <c r="H37" i="99"/>
  <c r="I18" i="73"/>
  <c r="F31" i="99" s="1"/>
  <c r="H18" i="73"/>
  <c r="E31" i="99" s="1"/>
  <c r="G35" i="99"/>
  <c r="G34" i="99"/>
  <c r="G37" i="99"/>
  <c r="G36" i="99"/>
  <c r="G33" i="99"/>
  <c r="G38" i="99"/>
  <c r="C27" i="104"/>
  <c r="C27" i="85"/>
  <c r="G11" i="79"/>
  <c r="J6" i="107"/>
  <c r="J5" i="107"/>
  <c r="G5" i="79"/>
  <c r="G10" i="79"/>
  <c r="G9" i="79"/>
  <c r="G8" i="79"/>
  <c r="R65" i="101"/>
  <c r="L7" i="106"/>
  <c r="H7" i="106"/>
  <c r="K7" i="106"/>
  <c r="J7" i="106"/>
  <c r="I7" i="106"/>
  <c r="C27" i="105"/>
  <c r="C36" i="98"/>
  <c r="D36" i="98"/>
  <c r="E23" i="99" s="1"/>
  <c r="E36" i="98"/>
  <c r="F23" i="99" s="1"/>
  <c r="F36" i="98"/>
  <c r="G23" i="99" s="1"/>
  <c r="G36" i="98"/>
  <c r="H23" i="99" s="1"/>
  <c r="H36" i="98"/>
  <c r="I23" i="99" s="1"/>
  <c r="I36" i="98"/>
  <c r="J23" i="99" s="1"/>
  <c r="D23" i="98"/>
  <c r="E5" i="99" s="1"/>
  <c r="C24" i="98"/>
  <c r="D6" i="99" s="1"/>
  <c r="C23" i="98"/>
  <c r="D5" i="99" s="1"/>
  <c r="E4" i="99"/>
  <c r="F4" i="99"/>
  <c r="G4" i="99"/>
  <c r="H4" i="99"/>
  <c r="I4" i="99"/>
  <c r="J4" i="99"/>
  <c r="D4" i="99"/>
  <c r="G25" i="98"/>
  <c r="H7" i="99" s="1"/>
  <c r="D24" i="98"/>
  <c r="E6" i="99" s="1"/>
  <c r="E24" i="98"/>
  <c r="F6" i="99" s="1"/>
  <c r="F24" i="98"/>
  <c r="G6" i="99" s="1"/>
  <c r="G24" i="98"/>
  <c r="H6" i="99" s="1"/>
  <c r="H24" i="98"/>
  <c r="I6" i="99" s="1"/>
  <c r="I24" i="98"/>
  <c r="J6" i="99" s="1"/>
  <c r="C25" i="98"/>
  <c r="D7" i="99" s="1"/>
  <c r="D25" i="98"/>
  <c r="E7" i="99" s="1"/>
  <c r="E25" i="98"/>
  <c r="F7" i="99" s="1"/>
  <c r="F25" i="98"/>
  <c r="G7" i="99" s="1"/>
  <c r="H25" i="98"/>
  <c r="I7" i="99" s="1"/>
  <c r="I25" i="98"/>
  <c r="J7" i="99" s="1"/>
  <c r="C26" i="98"/>
  <c r="D8" i="99" s="1"/>
  <c r="D26" i="98"/>
  <c r="E8" i="99" s="1"/>
  <c r="E26" i="98"/>
  <c r="F8" i="99" s="1"/>
  <c r="F26" i="98"/>
  <c r="G8" i="99" s="1"/>
  <c r="G26" i="98"/>
  <c r="H8" i="99" s="1"/>
  <c r="H26" i="98"/>
  <c r="I8" i="99" s="1"/>
  <c r="I26" i="98"/>
  <c r="J8" i="99" s="1"/>
  <c r="C27" i="98"/>
  <c r="D9" i="99" s="1"/>
  <c r="D27" i="98"/>
  <c r="E9" i="99" s="1"/>
  <c r="E27" i="98"/>
  <c r="F9" i="99" s="1"/>
  <c r="F27" i="98"/>
  <c r="G9" i="99" s="1"/>
  <c r="G27" i="98"/>
  <c r="H9" i="99" s="1"/>
  <c r="H27" i="98"/>
  <c r="I9" i="99" s="1"/>
  <c r="I27" i="98"/>
  <c r="J9" i="99" s="1"/>
  <c r="C28" i="98"/>
  <c r="D10" i="99" s="1"/>
  <c r="D28" i="98"/>
  <c r="E10" i="99" s="1"/>
  <c r="E28" i="98"/>
  <c r="F10" i="99" s="1"/>
  <c r="F28" i="98"/>
  <c r="G10" i="99" s="1"/>
  <c r="G28" i="98"/>
  <c r="H10" i="99" s="1"/>
  <c r="H28" i="98"/>
  <c r="I10" i="99" s="1"/>
  <c r="I28" i="98"/>
  <c r="J10" i="99" s="1"/>
  <c r="C29" i="98"/>
  <c r="D11" i="99" s="1"/>
  <c r="D29" i="98"/>
  <c r="E11" i="99" s="1"/>
  <c r="E29" i="98"/>
  <c r="F11" i="99" s="1"/>
  <c r="F29" i="98"/>
  <c r="G11" i="99" s="1"/>
  <c r="G29" i="98"/>
  <c r="H11" i="99" s="1"/>
  <c r="H29" i="98"/>
  <c r="I11" i="99" s="1"/>
  <c r="I29" i="98"/>
  <c r="J11" i="99" s="1"/>
  <c r="C30" i="98"/>
  <c r="D12" i="99" s="1"/>
  <c r="D30" i="98"/>
  <c r="E12" i="99" s="1"/>
  <c r="E30" i="98"/>
  <c r="F12" i="99" s="1"/>
  <c r="F30" i="98"/>
  <c r="G12" i="99" s="1"/>
  <c r="G30" i="98"/>
  <c r="H12" i="99" s="1"/>
  <c r="H30" i="98"/>
  <c r="I12" i="99" s="1"/>
  <c r="I30" i="98"/>
  <c r="J12" i="99" s="1"/>
  <c r="C31" i="98"/>
  <c r="D13" i="99" s="1"/>
  <c r="D31" i="98"/>
  <c r="E13" i="99" s="1"/>
  <c r="E31" i="98"/>
  <c r="F13" i="99" s="1"/>
  <c r="F31" i="98"/>
  <c r="G13" i="99" s="1"/>
  <c r="G31" i="98"/>
  <c r="H13" i="99" s="1"/>
  <c r="H31" i="98"/>
  <c r="I13" i="99" s="1"/>
  <c r="I31" i="98"/>
  <c r="J13" i="99" s="1"/>
  <c r="C32" i="98"/>
  <c r="D14" i="99" s="1"/>
  <c r="D32" i="98"/>
  <c r="E14" i="99" s="1"/>
  <c r="E32" i="98"/>
  <c r="F14" i="99" s="1"/>
  <c r="F32" i="98"/>
  <c r="G14" i="99" s="1"/>
  <c r="G32" i="98"/>
  <c r="H14" i="99" s="1"/>
  <c r="H32" i="98"/>
  <c r="I14" i="99" s="1"/>
  <c r="I32" i="98"/>
  <c r="J14" i="99" s="1"/>
  <c r="I23" i="98"/>
  <c r="J5" i="99" s="1"/>
  <c r="H23" i="98"/>
  <c r="I5" i="99" s="1"/>
  <c r="G23" i="98"/>
  <c r="H5" i="99" s="1"/>
  <c r="F23" i="98"/>
  <c r="G5" i="99" s="1"/>
  <c r="E23" i="98"/>
  <c r="F5" i="99" s="1"/>
  <c r="L13" i="73"/>
  <c r="I26" i="99" s="1"/>
  <c r="K14" i="73"/>
  <c r="H27" i="99" s="1"/>
  <c r="K15" i="73"/>
  <c r="H28" i="99" s="1"/>
  <c r="K16" i="73"/>
  <c r="H29" i="99" s="1"/>
  <c r="K13" i="73"/>
  <c r="H26" i="99" s="1"/>
  <c r="H13" i="73"/>
  <c r="G13" i="73"/>
  <c r="G26" i="99"/>
  <c r="J14" i="73"/>
  <c r="G27" i="99" s="1"/>
  <c r="J15" i="73"/>
  <c r="G28" i="99" s="1"/>
  <c r="J16" i="73"/>
  <c r="G29" i="99" s="1"/>
  <c r="U57" i="101" l="1"/>
  <c r="S43" i="71"/>
  <c r="U48" i="103"/>
  <c r="U57" i="103" s="1"/>
  <c r="Q10" i="80"/>
  <c r="U57" i="102"/>
  <c r="U58" i="102" s="1"/>
  <c r="Q9" i="71"/>
  <c r="Q31" i="71"/>
  <c r="R10" i="71"/>
  <c r="R51" i="71"/>
  <c r="R52" i="71" s="1"/>
  <c r="R8" i="71"/>
  <c r="S10" i="71"/>
  <c r="S51" i="71"/>
  <c r="S8" i="71"/>
  <c r="Q22" i="106"/>
  <c r="Q24" i="106" s="1"/>
  <c r="R21" i="106" s="1"/>
  <c r="R23" i="106" s="1"/>
  <c r="Q45" i="71"/>
  <c r="Q46" i="71" s="1"/>
  <c r="T29" i="71"/>
  <c r="T40" i="71" s="1"/>
  <c r="U4" i="71"/>
  <c r="Q32" i="80" s="1"/>
  <c r="Q69" i="80" s="1"/>
  <c r="T12" i="71"/>
  <c r="T42" i="71" s="1"/>
  <c r="P32" i="71"/>
  <c r="P34" i="71"/>
  <c r="P36" i="71" s="1"/>
  <c r="P48" i="71" s="1"/>
  <c r="P49" i="71" s="1"/>
  <c r="T17" i="71"/>
  <c r="T6" i="71" s="1"/>
  <c r="S7" i="71"/>
  <c r="P17" i="106"/>
  <c r="P19" i="106" s="1"/>
  <c r="Q16" i="106" s="1"/>
  <c r="Q18" i="106" s="1"/>
  <c r="P45" i="65"/>
  <c r="P46" i="65" s="1"/>
  <c r="P9" i="65"/>
  <c r="P31" i="65"/>
  <c r="U4" i="65"/>
  <c r="Q21" i="80" s="1"/>
  <c r="Q56" i="80" s="1"/>
  <c r="T12" i="65"/>
  <c r="T42" i="65" s="1"/>
  <c r="T29" i="65"/>
  <c r="T40" i="65" s="1"/>
  <c r="Q10" i="65"/>
  <c r="Q51" i="65"/>
  <c r="Q52" i="65" s="1"/>
  <c r="Q8" i="65"/>
  <c r="R7" i="65"/>
  <c r="S17" i="65"/>
  <c r="R6" i="65"/>
  <c r="T43" i="100"/>
  <c r="Q10" i="100"/>
  <c r="Q51" i="100"/>
  <c r="Q52" i="100" s="1"/>
  <c r="Q8" i="100"/>
  <c r="P45" i="100"/>
  <c r="P46" i="100" s="1"/>
  <c r="P12" i="106"/>
  <c r="P14" i="106" s="1"/>
  <c r="P9" i="100"/>
  <c r="P31" i="100"/>
  <c r="S17" i="100"/>
  <c r="R7" i="100"/>
  <c r="R6" i="100"/>
  <c r="U12" i="100"/>
  <c r="U29" i="100"/>
  <c r="U40" i="100" s="1"/>
  <c r="N8" i="106"/>
  <c r="F20" i="116"/>
  <c r="I37" i="99"/>
  <c r="I35" i="99"/>
  <c r="I33" i="99"/>
  <c r="I38" i="99"/>
  <c r="I36" i="99"/>
  <c r="I34" i="99"/>
  <c r="J38" i="99"/>
  <c r="J36" i="99"/>
  <c r="J34" i="99"/>
  <c r="J37" i="99"/>
  <c r="J35" i="99"/>
  <c r="E34" i="99"/>
  <c r="E33" i="99"/>
  <c r="E38" i="99"/>
  <c r="E62" i="99" s="1"/>
  <c r="E37" i="99"/>
  <c r="E36" i="99"/>
  <c r="E60" i="99" s="1"/>
  <c r="E35" i="99"/>
  <c r="F34" i="99"/>
  <c r="F36" i="99"/>
  <c r="F38" i="99"/>
  <c r="F33" i="99"/>
  <c r="F35" i="99"/>
  <c r="F37" i="99"/>
  <c r="G6" i="79"/>
  <c r="C28" i="85"/>
  <c r="C29" i="85"/>
  <c r="G7" i="79"/>
  <c r="S65" i="101"/>
  <c r="I13" i="73"/>
  <c r="M13" i="73"/>
  <c r="J26" i="99" s="1"/>
  <c r="C29" i="105"/>
  <c r="C28" i="105"/>
  <c r="C29" i="104"/>
  <c r="C28" i="104"/>
  <c r="I18" i="99"/>
  <c r="I17" i="99"/>
  <c r="I19" i="99"/>
  <c r="I20" i="99"/>
  <c r="I16" i="99"/>
  <c r="I21" i="99"/>
  <c r="J18" i="99"/>
  <c r="J19" i="99"/>
  <c r="J17" i="99"/>
  <c r="J20" i="99"/>
  <c r="J21" i="99"/>
  <c r="J16" i="99"/>
  <c r="N6" i="103"/>
  <c r="N51" i="103" s="1"/>
  <c r="N52" i="103" s="1"/>
  <c r="N6" i="102"/>
  <c r="N6" i="101"/>
  <c r="N51" i="101" s="1"/>
  <c r="N5" i="63"/>
  <c r="K56" i="101"/>
  <c r="L56" i="101" s="1"/>
  <c r="M56" i="101" s="1"/>
  <c r="N56" i="101" s="1"/>
  <c r="Q56" i="101"/>
  <c r="R56" i="101" s="1"/>
  <c r="S56" i="101" s="1"/>
  <c r="T56" i="101" s="1"/>
  <c r="K56" i="102"/>
  <c r="L56" i="102" s="1"/>
  <c r="M56" i="102" s="1"/>
  <c r="N56" i="102" s="1"/>
  <c r="Q56" i="102"/>
  <c r="R56" i="102" s="1"/>
  <c r="S56" i="102" s="1"/>
  <c r="T56" i="102" s="1"/>
  <c r="K56" i="103"/>
  <c r="L56" i="103" s="1"/>
  <c r="M56" i="103" s="1"/>
  <c r="N56" i="103" s="1"/>
  <c r="Q56" i="103"/>
  <c r="R56" i="103" s="1"/>
  <c r="S56" i="103" s="1"/>
  <c r="T56" i="103" s="1"/>
  <c r="Q21" i="103"/>
  <c r="R21" i="103" s="1"/>
  <c r="S21" i="103" s="1"/>
  <c r="T21" i="103" s="1"/>
  <c r="M10" i="103"/>
  <c r="N10" i="103" s="1"/>
  <c r="N45" i="103" s="1"/>
  <c r="M6" i="103"/>
  <c r="M51" i="103" s="1"/>
  <c r="L6" i="103"/>
  <c r="L51" i="103" s="1"/>
  <c r="K6" i="103"/>
  <c r="K51" i="103" s="1"/>
  <c r="J6" i="103"/>
  <c r="I6" i="103"/>
  <c r="H6" i="103"/>
  <c r="H51" i="103" s="1"/>
  <c r="G6" i="103"/>
  <c r="G51" i="103" s="1"/>
  <c r="N5" i="103"/>
  <c r="M5" i="103"/>
  <c r="P5" i="103" s="1"/>
  <c r="L5" i="103"/>
  <c r="K5" i="103"/>
  <c r="J5" i="103"/>
  <c r="I5" i="103"/>
  <c r="H5" i="103"/>
  <c r="G5" i="103"/>
  <c r="N4" i="103"/>
  <c r="N29" i="103" s="1"/>
  <c r="M4" i="103"/>
  <c r="M29" i="103" s="1"/>
  <c r="L4" i="103"/>
  <c r="L29" i="103" s="1"/>
  <c r="K4" i="103"/>
  <c r="K29" i="103" s="1"/>
  <c r="J4" i="103"/>
  <c r="J29" i="103" s="1"/>
  <c r="I4" i="103"/>
  <c r="I29" i="103" s="1"/>
  <c r="H4" i="103"/>
  <c r="G4" i="103"/>
  <c r="G29" i="103" s="1"/>
  <c r="G43" i="103" s="1"/>
  <c r="Q21" i="102"/>
  <c r="R21" i="102" s="1"/>
  <c r="S21" i="102" s="1"/>
  <c r="T21" i="102" s="1"/>
  <c r="M10" i="102"/>
  <c r="N10" i="102" s="1"/>
  <c r="N45" i="102" s="1"/>
  <c r="M6" i="102"/>
  <c r="L6" i="102"/>
  <c r="K6" i="102"/>
  <c r="K51" i="102" s="1"/>
  <c r="J6" i="102"/>
  <c r="I6" i="102"/>
  <c r="I51" i="102" s="1"/>
  <c r="H6" i="102"/>
  <c r="G6" i="102"/>
  <c r="N5" i="102"/>
  <c r="M5" i="102"/>
  <c r="P5" i="102" s="1"/>
  <c r="Q5" i="102" s="1"/>
  <c r="L5" i="102"/>
  <c r="K5" i="102"/>
  <c r="J5" i="102"/>
  <c r="I5" i="102"/>
  <c r="H5" i="102"/>
  <c r="G5" i="102"/>
  <c r="N4" i="102"/>
  <c r="N29" i="102" s="1"/>
  <c r="M4" i="102"/>
  <c r="M29" i="102" s="1"/>
  <c r="L4" i="102"/>
  <c r="L29" i="102" s="1"/>
  <c r="K4" i="102"/>
  <c r="K29" i="102" s="1"/>
  <c r="J4" i="102"/>
  <c r="J29" i="102" s="1"/>
  <c r="I4" i="102"/>
  <c r="I29" i="102" s="1"/>
  <c r="H4" i="102"/>
  <c r="H29" i="102" s="1"/>
  <c r="G4" i="102"/>
  <c r="G29" i="102" s="1"/>
  <c r="G43" i="102" s="1"/>
  <c r="Q21" i="101"/>
  <c r="R21" i="101" s="1"/>
  <c r="S21" i="101" s="1"/>
  <c r="T21" i="101" s="1"/>
  <c r="M10" i="101"/>
  <c r="M45" i="101" s="1"/>
  <c r="M6" i="101"/>
  <c r="M51" i="101" s="1"/>
  <c r="L6" i="101"/>
  <c r="L51" i="101" s="1"/>
  <c r="K6" i="101"/>
  <c r="J6" i="101"/>
  <c r="I6" i="101"/>
  <c r="H6" i="101"/>
  <c r="G6" i="101"/>
  <c r="G51" i="101" s="1"/>
  <c r="N5" i="101"/>
  <c r="M5" i="101"/>
  <c r="P5" i="101" s="1"/>
  <c r="L5" i="101"/>
  <c r="K5" i="101"/>
  <c r="J5" i="101"/>
  <c r="I5" i="101"/>
  <c r="H5" i="101"/>
  <c r="G5" i="101"/>
  <c r="N4" i="101"/>
  <c r="N29" i="101" s="1"/>
  <c r="M4" i="101"/>
  <c r="M29" i="101" s="1"/>
  <c r="L4" i="101"/>
  <c r="K4" i="101"/>
  <c r="K7" i="101" s="1"/>
  <c r="J4" i="101"/>
  <c r="J29" i="101" s="1"/>
  <c r="I4" i="101"/>
  <c r="I29" i="101" s="1"/>
  <c r="H4" i="101"/>
  <c r="H29" i="101" s="1"/>
  <c r="G4" i="101"/>
  <c r="G29" i="101" s="1"/>
  <c r="G43" i="101" s="1"/>
  <c r="S33" i="78"/>
  <c r="I30" i="80"/>
  <c r="J30" i="80"/>
  <c r="H30" i="80"/>
  <c r="N9" i="63"/>
  <c r="M9" i="63"/>
  <c r="I28" i="80"/>
  <c r="J28" i="80"/>
  <c r="H28" i="80"/>
  <c r="I17" i="80"/>
  <c r="J17" i="80"/>
  <c r="H17" i="80"/>
  <c r="I6" i="80"/>
  <c r="J6" i="80"/>
  <c r="H6" i="80"/>
  <c r="I26" i="80"/>
  <c r="J26" i="80"/>
  <c r="L26" i="80" s="1"/>
  <c r="M26" i="80" s="1"/>
  <c r="H26" i="80"/>
  <c r="H8" i="80"/>
  <c r="H4" i="80"/>
  <c r="T43" i="71" l="1"/>
  <c r="U42" i="100"/>
  <c r="Q5" i="80"/>
  <c r="H52" i="103"/>
  <c r="S52" i="71"/>
  <c r="S22" i="106"/>
  <c r="S45" i="71"/>
  <c r="S46" i="71" s="1"/>
  <c r="U12" i="71"/>
  <c r="U29" i="71"/>
  <c r="U40" i="71" s="1"/>
  <c r="R31" i="71"/>
  <c r="R9" i="71"/>
  <c r="T10" i="71"/>
  <c r="T51" i="71"/>
  <c r="T52" i="71" s="1"/>
  <c r="T8" i="71"/>
  <c r="R22" i="106"/>
  <c r="R24" i="106" s="1"/>
  <c r="S21" i="106" s="1"/>
  <c r="S23" i="106" s="1"/>
  <c r="R45" i="71"/>
  <c r="R46" i="71" s="1"/>
  <c r="U17" i="71"/>
  <c r="U7" i="71" s="1"/>
  <c r="T7" i="71"/>
  <c r="Q34" i="71"/>
  <c r="Q36" i="71" s="1"/>
  <c r="Q48" i="71" s="1"/>
  <c r="Q32" i="71"/>
  <c r="S9" i="71"/>
  <c r="S31" i="71"/>
  <c r="T43" i="65"/>
  <c r="R10" i="65"/>
  <c r="R51" i="65"/>
  <c r="R52" i="65" s="1"/>
  <c r="R8" i="65"/>
  <c r="P34" i="65"/>
  <c r="P36" i="65" s="1"/>
  <c r="P48" i="65" s="1"/>
  <c r="P49" i="65" s="1"/>
  <c r="P32" i="65"/>
  <c r="Q17" i="106"/>
  <c r="Q19" i="106" s="1"/>
  <c r="R16" i="106" s="1"/>
  <c r="R18" i="106" s="1"/>
  <c r="Q45" i="65"/>
  <c r="Q46" i="65" s="1"/>
  <c r="U12" i="65"/>
  <c r="U29" i="65"/>
  <c r="U40" i="65" s="1"/>
  <c r="S7" i="65"/>
  <c r="T17" i="65"/>
  <c r="S6" i="65"/>
  <c r="Q9" i="65"/>
  <c r="Q31" i="65"/>
  <c r="P34" i="100"/>
  <c r="P36" i="100" s="1"/>
  <c r="P48" i="100" s="1"/>
  <c r="P49" i="100" s="1"/>
  <c r="P32" i="100"/>
  <c r="Q12" i="106"/>
  <c r="Q45" i="100"/>
  <c r="Q46" i="100" s="1"/>
  <c r="R10" i="100"/>
  <c r="R8" i="100"/>
  <c r="R51" i="100"/>
  <c r="R52" i="100" s="1"/>
  <c r="Q9" i="100"/>
  <c r="Q31" i="100"/>
  <c r="S7" i="100"/>
  <c r="T17" i="100"/>
  <c r="S6" i="100"/>
  <c r="U43" i="100"/>
  <c r="Q11" i="106"/>
  <c r="P11" i="101"/>
  <c r="R18" i="102"/>
  <c r="R18" i="103"/>
  <c r="Q18" i="102"/>
  <c r="S18" i="101"/>
  <c r="Q18" i="101"/>
  <c r="P11" i="103"/>
  <c r="T18" i="103"/>
  <c r="R18" i="101"/>
  <c r="T18" i="101"/>
  <c r="Q18" i="103"/>
  <c r="P18" i="102"/>
  <c r="P18" i="101"/>
  <c r="S18" i="103"/>
  <c r="Q11" i="103"/>
  <c r="P18" i="103"/>
  <c r="S18" i="102"/>
  <c r="T18" i="102"/>
  <c r="P11" i="102"/>
  <c r="C30" i="85"/>
  <c r="C31" i="85"/>
  <c r="C35" i="85" s="1"/>
  <c r="N26" i="80"/>
  <c r="N66" i="80" s="1"/>
  <c r="T65" i="101"/>
  <c r="M66" i="80"/>
  <c r="C30" i="105"/>
  <c r="C31" i="105"/>
  <c r="C35" i="105" s="1"/>
  <c r="C30" i="104"/>
  <c r="C31" i="104"/>
  <c r="C35" i="104" s="1"/>
  <c r="G7" i="102"/>
  <c r="H7" i="103"/>
  <c r="H7" i="102"/>
  <c r="G51" i="102"/>
  <c r="K51" i="101"/>
  <c r="L52" i="101" s="1"/>
  <c r="P4" i="103"/>
  <c r="I7" i="103"/>
  <c r="I51" i="103"/>
  <c r="I52" i="103" s="1"/>
  <c r="J51" i="103"/>
  <c r="K52" i="103" s="1"/>
  <c r="Q5" i="103"/>
  <c r="R5" i="103" s="1"/>
  <c r="J7" i="103"/>
  <c r="M45" i="103"/>
  <c r="M46" i="103" s="1"/>
  <c r="N46" i="103"/>
  <c r="L52" i="103"/>
  <c r="M52" i="103"/>
  <c r="K7" i="103"/>
  <c r="L7" i="103"/>
  <c r="M7" i="103"/>
  <c r="H29" i="103"/>
  <c r="N7" i="103"/>
  <c r="G7" i="103"/>
  <c r="H51" i="102"/>
  <c r="L7" i="102"/>
  <c r="M51" i="102"/>
  <c r="M7" i="102"/>
  <c r="N51" i="102"/>
  <c r="L51" i="102"/>
  <c r="L52" i="102" s="1"/>
  <c r="N7" i="102"/>
  <c r="N46" i="102"/>
  <c r="R5" i="102"/>
  <c r="J7" i="102"/>
  <c r="M45" i="102"/>
  <c r="M46" i="102" s="1"/>
  <c r="J51" i="102"/>
  <c r="J52" i="102" s="1"/>
  <c r="P4" i="102"/>
  <c r="K7" i="102"/>
  <c r="I7" i="102"/>
  <c r="M7" i="101"/>
  <c r="K29" i="101"/>
  <c r="L7" i="101"/>
  <c r="N7" i="101"/>
  <c r="P4" i="101"/>
  <c r="M52" i="101"/>
  <c r="Q5" i="101"/>
  <c r="N52" i="101"/>
  <c r="J51" i="101"/>
  <c r="J7" i="101"/>
  <c r="M46" i="101"/>
  <c r="L29" i="101"/>
  <c r="H51" i="101"/>
  <c r="H52" i="101" s="1"/>
  <c r="H7" i="101"/>
  <c r="I51" i="101"/>
  <c r="I7" i="101"/>
  <c r="N10" i="101"/>
  <c r="N45" i="101" s="1"/>
  <c r="N46" i="101" s="1"/>
  <c r="G7" i="101"/>
  <c r="J66" i="80"/>
  <c r="I66" i="80"/>
  <c r="H66" i="80"/>
  <c r="H40" i="80"/>
  <c r="U42" i="71" l="1"/>
  <c r="U43" i="71" s="1"/>
  <c r="Q27" i="80"/>
  <c r="Q65" i="80" s="1"/>
  <c r="U42" i="65"/>
  <c r="U43" i="65" s="1"/>
  <c r="Q16" i="80"/>
  <c r="Q52" i="80" s="1"/>
  <c r="S24" i="106"/>
  <c r="T21" i="106" s="1"/>
  <c r="T23" i="106" s="1"/>
  <c r="Q58" i="71"/>
  <c r="Q49" i="71"/>
  <c r="T22" i="106"/>
  <c r="T24" i="106" s="1"/>
  <c r="U21" i="106" s="1"/>
  <c r="T45" i="71"/>
  <c r="T46" i="71" s="1"/>
  <c r="R34" i="71"/>
  <c r="R36" i="71"/>
  <c r="R48" i="71" s="1"/>
  <c r="R32" i="71"/>
  <c r="U6" i="71"/>
  <c r="S34" i="71"/>
  <c r="S36" i="71"/>
  <c r="S48" i="71" s="1"/>
  <c r="S32" i="71"/>
  <c r="T31" i="71"/>
  <c r="T9" i="71"/>
  <c r="S10" i="65"/>
  <c r="S8" i="65"/>
  <c r="S51" i="65"/>
  <c r="S52" i="65" s="1"/>
  <c r="Q34" i="65"/>
  <c r="Q36" i="65"/>
  <c r="Q48" i="65" s="1"/>
  <c r="Q32" i="65"/>
  <c r="U17" i="65"/>
  <c r="T7" i="65"/>
  <c r="T6" i="65"/>
  <c r="R9" i="65"/>
  <c r="R31" i="65"/>
  <c r="R17" i="106"/>
  <c r="R19" i="106" s="1"/>
  <c r="S16" i="106" s="1"/>
  <c r="S18" i="106" s="1"/>
  <c r="R45" i="65"/>
  <c r="R46" i="65" s="1"/>
  <c r="S51" i="100"/>
  <c r="S52" i="100" s="1"/>
  <c r="S10" i="100"/>
  <c r="S8" i="100"/>
  <c r="R45" i="100"/>
  <c r="R46" i="100" s="1"/>
  <c r="R12" i="106"/>
  <c r="R9" i="100"/>
  <c r="R31" i="100"/>
  <c r="T7" i="100"/>
  <c r="U17" i="100"/>
  <c r="T6" i="100"/>
  <c r="Q34" i="100"/>
  <c r="Q36" i="100" s="1"/>
  <c r="Q48" i="100" s="1"/>
  <c r="Q32" i="100"/>
  <c r="H82" i="102"/>
  <c r="O26" i="80"/>
  <c r="P17" i="103"/>
  <c r="Q17" i="103" s="1"/>
  <c r="R17" i="103" s="1"/>
  <c r="S17" i="103" s="1"/>
  <c r="T17" i="103" s="1"/>
  <c r="P29" i="103"/>
  <c r="P17" i="102"/>
  <c r="Q17" i="102" s="1"/>
  <c r="R17" i="102" s="1"/>
  <c r="S17" i="102" s="1"/>
  <c r="T17" i="102" s="1"/>
  <c r="P6" i="102"/>
  <c r="P17" i="101"/>
  <c r="Q17" i="101" s="1"/>
  <c r="R17" i="101" s="1"/>
  <c r="S17" i="101" s="1"/>
  <c r="T17" i="101" s="1"/>
  <c r="P29" i="101"/>
  <c r="H52" i="102"/>
  <c r="Q4" i="103"/>
  <c r="P39" i="103"/>
  <c r="M52" i="102"/>
  <c r="I52" i="102"/>
  <c r="J52" i="103"/>
  <c r="S5" i="103"/>
  <c r="K52" i="102"/>
  <c r="N52" i="102"/>
  <c r="S5" i="102"/>
  <c r="Q4" i="102"/>
  <c r="P29" i="102"/>
  <c r="P39" i="102"/>
  <c r="J52" i="101"/>
  <c r="P39" i="101"/>
  <c r="Q4" i="101"/>
  <c r="R5" i="101"/>
  <c r="I52" i="101"/>
  <c r="K52" i="101"/>
  <c r="G9" i="63"/>
  <c r="J32" i="80"/>
  <c r="J69" i="80" s="1"/>
  <c r="H32" i="80"/>
  <c r="H69" i="80" s="1"/>
  <c r="L57" i="63"/>
  <c r="N45" i="63"/>
  <c r="M45" i="63"/>
  <c r="M46" i="63"/>
  <c r="N46" i="63"/>
  <c r="M47" i="63"/>
  <c r="N47" i="63"/>
  <c r="N54" i="63" s="1"/>
  <c r="M48" i="63"/>
  <c r="M54" i="63" s="1"/>
  <c r="N48" i="63"/>
  <c r="M49" i="63"/>
  <c r="N49" i="63"/>
  <c r="M51" i="63"/>
  <c r="N51" i="63"/>
  <c r="M52" i="63"/>
  <c r="N52" i="63"/>
  <c r="M53" i="63"/>
  <c r="N53" i="63"/>
  <c r="M55" i="63"/>
  <c r="N55" i="63"/>
  <c r="M56" i="63"/>
  <c r="M57" i="63" s="1"/>
  <c r="N56" i="63"/>
  <c r="N57" i="63"/>
  <c r="O27" i="92"/>
  <c r="O25" i="92"/>
  <c r="O24" i="92"/>
  <c r="O23" i="92"/>
  <c r="O22" i="92"/>
  <c r="O20" i="92"/>
  <c r="O19" i="92"/>
  <c r="O18" i="92"/>
  <c r="O17" i="92"/>
  <c r="O16" i="92"/>
  <c r="O15" i="92"/>
  <c r="O14" i="92"/>
  <c r="L14" i="92"/>
  <c r="K14" i="92"/>
  <c r="J14" i="92"/>
  <c r="I14" i="92"/>
  <c r="H14" i="92"/>
  <c r="G14" i="92"/>
  <c r="O13" i="92"/>
  <c r="O12" i="92"/>
  <c r="O11" i="92"/>
  <c r="L11" i="92"/>
  <c r="K11" i="92"/>
  <c r="J11" i="92"/>
  <c r="I11" i="92"/>
  <c r="H11" i="92"/>
  <c r="G11" i="92"/>
  <c r="O10" i="92"/>
  <c r="O9" i="92"/>
  <c r="O8" i="92"/>
  <c r="N8" i="92"/>
  <c r="M8" i="92"/>
  <c r="O7" i="92"/>
  <c r="O6" i="92"/>
  <c r="O4" i="92"/>
  <c r="M10" i="63"/>
  <c r="M3" i="63"/>
  <c r="M8" i="54"/>
  <c r="H56" i="63"/>
  <c r="I56" i="63"/>
  <c r="J56" i="63"/>
  <c r="K56" i="63"/>
  <c r="L56" i="63"/>
  <c r="G56" i="63"/>
  <c r="G57" i="63" s="1"/>
  <c r="H55" i="63"/>
  <c r="I55" i="63"/>
  <c r="J55" i="63"/>
  <c r="K55" i="63"/>
  <c r="L55" i="63"/>
  <c r="G55" i="63"/>
  <c r="Q60" i="71" l="1"/>
  <c r="H46" i="78" s="1"/>
  <c r="U7" i="100"/>
  <c r="U6" i="100"/>
  <c r="U60" i="101"/>
  <c r="U72" i="101" s="1"/>
  <c r="J90" i="101"/>
  <c r="J91" i="101" s="1"/>
  <c r="P8" i="102"/>
  <c r="P9" i="102" s="1"/>
  <c r="U23" i="106"/>
  <c r="R49" i="71"/>
  <c r="R58" i="71"/>
  <c r="R60" i="71" s="1"/>
  <c r="R62" i="71" s="1"/>
  <c r="T32" i="71"/>
  <c r="T34" i="71"/>
  <c r="T36" i="71" s="1"/>
  <c r="T48" i="71" s="1"/>
  <c r="S58" i="71"/>
  <c r="S60" i="71" s="1"/>
  <c r="S62" i="71" s="1"/>
  <c r="S49" i="71"/>
  <c r="U10" i="71"/>
  <c r="U8" i="71"/>
  <c r="U51" i="71"/>
  <c r="U52" i="71" s="1"/>
  <c r="S17" i="106"/>
  <c r="S19" i="106" s="1"/>
  <c r="T16" i="106" s="1"/>
  <c r="T18" i="106" s="1"/>
  <c r="S45" i="65"/>
  <c r="S46" i="65" s="1"/>
  <c r="U7" i="65"/>
  <c r="U6" i="65"/>
  <c r="Q58" i="65"/>
  <c r="Q60" i="65" s="1"/>
  <c r="Q62" i="65" s="1"/>
  <c r="Q49" i="65"/>
  <c r="R32" i="65"/>
  <c r="R34" i="65"/>
  <c r="R36" i="65" s="1"/>
  <c r="R48" i="65" s="1"/>
  <c r="T10" i="65"/>
  <c r="T51" i="65"/>
  <c r="T52" i="65" s="1"/>
  <c r="T8" i="65"/>
  <c r="S31" i="65"/>
  <c r="S9" i="65"/>
  <c r="S31" i="100"/>
  <c r="S9" i="100"/>
  <c r="R34" i="100"/>
  <c r="R36" i="100" s="1"/>
  <c r="R48" i="100" s="1"/>
  <c r="R32" i="100"/>
  <c r="Q49" i="100"/>
  <c r="Q58" i="100"/>
  <c r="Q60" i="100" s="1"/>
  <c r="Q62" i="100" s="1"/>
  <c r="T10" i="100"/>
  <c r="T51" i="100"/>
  <c r="T52" i="100" s="1"/>
  <c r="T8" i="100"/>
  <c r="S12" i="106"/>
  <c r="S45" i="100"/>
  <c r="S46" i="100" s="1"/>
  <c r="Q13" i="106"/>
  <c r="Q60" i="103"/>
  <c r="Q72" i="103" s="1"/>
  <c r="S60" i="103"/>
  <c r="S72" i="103" s="1"/>
  <c r="T60" i="103"/>
  <c r="T72" i="103" s="1"/>
  <c r="R60" i="103"/>
  <c r="R72" i="103" s="1"/>
  <c r="Q60" i="102"/>
  <c r="Q72" i="102" s="1"/>
  <c r="R60" i="102"/>
  <c r="R72" i="102" s="1"/>
  <c r="T60" i="102"/>
  <c r="T72" i="102" s="1"/>
  <c r="S60" i="102"/>
  <c r="S72" i="102" s="1"/>
  <c r="Q60" i="101"/>
  <c r="Q72" i="101" s="1"/>
  <c r="T60" i="101"/>
  <c r="T72" i="101" s="1"/>
  <c r="R60" i="101"/>
  <c r="R72" i="101" s="1"/>
  <c r="S60" i="101"/>
  <c r="S72" i="101" s="1"/>
  <c r="P7" i="103"/>
  <c r="P6" i="103"/>
  <c r="P51" i="103" s="1"/>
  <c r="P52" i="103" s="1"/>
  <c r="R7" i="103"/>
  <c r="Q6" i="102"/>
  <c r="P26" i="80"/>
  <c r="O66" i="80"/>
  <c r="R11" i="103"/>
  <c r="P10" i="103"/>
  <c r="P45" i="103" s="1"/>
  <c r="P46" i="103" s="1"/>
  <c r="P8" i="103"/>
  <c r="Q7" i="103"/>
  <c r="P40" i="103"/>
  <c r="Q6" i="103"/>
  <c r="Q51" i="103" s="1"/>
  <c r="Q52" i="103" s="1"/>
  <c r="Q29" i="103"/>
  <c r="P6" i="101"/>
  <c r="P8" i="101" s="1"/>
  <c r="P9" i="101" s="1"/>
  <c r="Q6" i="101"/>
  <c r="P40" i="101"/>
  <c r="J7" i="80"/>
  <c r="M11" i="101"/>
  <c r="M11" i="103"/>
  <c r="M11" i="102"/>
  <c r="G10" i="103"/>
  <c r="G45" i="103" s="1"/>
  <c r="G46" i="103" s="1"/>
  <c r="G10" i="102"/>
  <c r="G45" i="102" s="1"/>
  <c r="G46" i="102" s="1"/>
  <c r="G10" i="101"/>
  <c r="G45" i="101" s="1"/>
  <c r="G46" i="101" s="1"/>
  <c r="N11" i="103"/>
  <c r="N11" i="102"/>
  <c r="N11" i="101"/>
  <c r="I32" i="80"/>
  <c r="I69" i="80" s="1"/>
  <c r="I10" i="80"/>
  <c r="J10" i="80"/>
  <c r="H10" i="80"/>
  <c r="H43" i="80" s="1"/>
  <c r="N58" i="63"/>
  <c r="N12" i="103" s="1"/>
  <c r="J27" i="80"/>
  <c r="J65" i="80" s="1"/>
  <c r="P7" i="101"/>
  <c r="Q39" i="103"/>
  <c r="R4" i="103"/>
  <c r="R6" i="103" s="1"/>
  <c r="P40" i="102"/>
  <c r="S7" i="103"/>
  <c r="T7" i="103"/>
  <c r="T5" i="103"/>
  <c r="Q29" i="102"/>
  <c r="R4" i="102"/>
  <c r="R6" i="102" s="1"/>
  <c r="P7" i="102"/>
  <c r="T5" i="102"/>
  <c r="Q29" i="101"/>
  <c r="R4" i="101"/>
  <c r="S5" i="101"/>
  <c r="E17" i="99"/>
  <c r="E21" i="99"/>
  <c r="E19" i="99"/>
  <c r="E16" i="99"/>
  <c r="E18" i="99"/>
  <c r="E20" i="99"/>
  <c r="H20" i="99"/>
  <c r="D20" i="99"/>
  <c r="F20" i="99"/>
  <c r="G21" i="99"/>
  <c r="G16" i="99"/>
  <c r="D17" i="99"/>
  <c r="F17" i="99"/>
  <c r="H17" i="99"/>
  <c r="G18" i="99"/>
  <c r="D19" i="99"/>
  <c r="F19" i="99"/>
  <c r="H19" i="99"/>
  <c r="G20" i="99"/>
  <c r="D21" i="99"/>
  <c r="F21" i="99"/>
  <c r="H21" i="99"/>
  <c r="D16" i="99"/>
  <c r="F16" i="99"/>
  <c r="H16" i="99"/>
  <c r="G17" i="99"/>
  <c r="D18" i="99"/>
  <c r="F18" i="99"/>
  <c r="H18" i="99"/>
  <c r="G19" i="99"/>
  <c r="M58" i="63"/>
  <c r="Q62" i="71" l="1"/>
  <c r="U10" i="100"/>
  <c r="U8" i="100"/>
  <c r="P66" i="80"/>
  <c r="T58" i="71"/>
  <c r="T49" i="71"/>
  <c r="U31" i="71"/>
  <c r="Q29" i="80" s="1"/>
  <c r="Q67" i="80" s="1"/>
  <c r="Q71" i="80" s="1"/>
  <c r="U9" i="71"/>
  <c r="U45" i="71"/>
  <c r="U46" i="71" s="1"/>
  <c r="U22" i="106"/>
  <c r="U24" i="106" s="1"/>
  <c r="R58" i="65"/>
  <c r="R60" i="65" s="1"/>
  <c r="R62" i="65" s="1"/>
  <c r="R49" i="65"/>
  <c r="U8" i="65"/>
  <c r="Q18" i="80" s="1"/>
  <c r="Q54" i="80" s="1"/>
  <c r="Q58" i="80" s="1"/>
  <c r="U51" i="65"/>
  <c r="U52" i="65" s="1"/>
  <c r="U10" i="65"/>
  <c r="S32" i="65"/>
  <c r="S34" i="65"/>
  <c r="S36" i="65" s="1"/>
  <c r="S48" i="65" s="1"/>
  <c r="T17" i="106"/>
  <c r="T19" i="106" s="1"/>
  <c r="U16" i="106" s="1"/>
  <c r="U18" i="106" s="1"/>
  <c r="T45" i="65"/>
  <c r="T46" i="65" s="1"/>
  <c r="T31" i="65"/>
  <c r="T9" i="65"/>
  <c r="T31" i="100"/>
  <c r="T9" i="100"/>
  <c r="S32" i="100"/>
  <c r="S34" i="100"/>
  <c r="S36" i="100" s="1"/>
  <c r="S48" i="100" s="1"/>
  <c r="R58" i="100"/>
  <c r="R60" i="100" s="1"/>
  <c r="R62" i="100" s="1"/>
  <c r="R49" i="100"/>
  <c r="T12" i="106"/>
  <c r="T45" i="100"/>
  <c r="T46" i="100" s="1"/>
  <c r="U51" i="100"/>
  <c r="U52" i="100" s="1"/>
  <c r="Q14" i="106"/>
  <c r="R11" i="106" s="1"/>
  <c r="R13" i="106" s="1"/>
  <c r="Q11" i="101"/>
  <c r="Q39" i="101" s="1"/>
  <c r="Q40" i="101" s="1"/>
  <c r="P31" i="103"/>
  <c r="P9" i="103"/>
  <c r="R8" i="103"/>
  <c r="S11" i="103"/>
  <c r="M32" i="80"/>
  <c r="M69" i="80" s="1"/>
  <c r="L27" i="80"/>
  <c r="L65" i="80" s="1"/>
  <c r="L10" i="80"/>
  <c r="Q40" i="103"/>
  <c r="R51" i="103"/>
  <c r="R52" i="103" s="1"/>
  <c r="Q8" i="103"/>
  <c r="Q10" i="103"/>
  <c r="R10" i="103"/>
  <c r="P10" i="101"/>
  <c r="R29" i="101"/>
  <c r="R6" i="101"/>
  <c r="Q10" i="101"/>
  <c r="Q45" i="101" s="1"/>
  <c r="Q46" i="101" s="1"/>
  <c r="M8" i="103"/>
  <c r="M39" i="103"/>
  <c r="M40" i="103" s="1"/>
  <c r="M39" i="101"/>
  <c r="M40" i="101" s="1"/>
  <c r="M8" i="101"/>
  <c r="N39" i="101"/>
  <c r="N40" i="101" s="1"/>
  <c r="N8" i="101"/>
  <c r="M39" i="102"/>
  <c r="M40" i="102" s="1"/>
  <c r="M8" i="102"/>
  <c r="N39" i="102"/>
  <c r="N40" i="102" s="1"/>
  <c r="N8" i="102"/>
  <c r="N39" i="103"/>
  <c r="N40" i="103" s="1"/>
  <c r="N8" i="103"/>
  <c r="L32" i="80"/>
  <c r="L69" i="80" s="1"/>
  <c r="J5" i="80"/>
  <c r="N12" i="102"/>
  <c r="N12" i="101"/>
  <c r="M12" i="103"/>
  <c r="M12" i="101"/>
  <c r="M12" i="102"/>
  <c r="I5" i="80"/>
  <c r="P51" i="101"/>
  <c r="P52" i="101" s="1"/>
  <c r="Q51" i="101"/>
  <c r="Q7" i="101"/>
  <c r="R39" i="103"/>
  <c r="S4" i="103"/>
  <c r="S6" i="103" s="1"/>
  <c r="R29" i="103"/>
  <c r="S4" i="101"/>
  <c r="P51" i="102"/>
  <c r="P52" i="102" s="1"/>
  <c r="Q7" i="102"/>
  <c r="S4" i="102"/>
  <c r="S6" i="102" s="1"/>
  <c r="R29" i="102"/>
  <c r="R7" i="101"/>
  <c r="T5" i="101"/>
  <c r="I7" i="80"/>
  <c r="M11" i="63"/>
  <c r="I27" i="80"/>
  <c r="I65" i="80" s="1"/>
  <c r="I57" i="99"/>
  <c r="I16" i="80"/>
  <c r="T60" i="71" l="1"/>
  <c r="L44" i="78"/>
  <c r="U32" i="71"/>
  <c r="U34" i="71"/>
  <c r="U36" i="71" s="1"/>
  <c r="U48" i="71" s="1"/>
  <c r="S58" i="65"/>
  <c r="S60" i="65" s="1"/>
  <c r="S62" i="65" s="1"/>
  <c r="S49" i="65"/>
  <c r="U45" i="65"/>
  <c r="U46" i="65" s="1"/>
  <c r="U17" i="106"/>
  <c r="U19" i="106" s="1"/>
  <c r="T32" i="65"/>
  <c r="T34" i="65"/>
  <c r="T36" i="65" s="1"/>
  <c r="T48" i="65" s="1"/>
  <c r="U31" i="65"/>
  <c r="U9" i="65"/>
  <c r="S58" i="100"/>
  <c r="S60" i="100" s="1"/>
  <c r="S62" i="100" s="1"/>
  <c r="S49" i="100"/>
  <c r="U31" i="100"/>
  <c r="Q7" i="80" s="1"/>
  <c r="U9" i="100"/>
  <c r="T32" i="100"/>
  <c r="T34" i="100"/>
  <c r="T36" i="100" s="1"/>
  <c r="T48" i="100" s="1"/>
  <c r="U45" i="100"/>
  <c r="U46" i="100" s="1"/>
  <c r="U12" i="106"/>
  <c r="M27" i="80"/>
  <c r="M65" i="80" s="1"/>
  <c r="L5" i="80"/>
  <c r="R14" i="106"/>
  <c r="S11" i="106" s="1"/>
  <c r="S13" i="106" s="1"/>
  <c r="Q11" i="102"/>
  <c r="Q39" i="102" s="1"/>
  <c r="Q40" i="102" s="1"/>
  <c r="T11" i="103"/>
  <c r="R31" i="103"/>
  <c r="R34" i="103" s="1"/>
  <c r="R36" i="103" s="1"/>
  <c r="R9" i="103"/>
  <c r="S8" i="103"/>
  <c r="Q31" i="103"/>
  <c r="Q32" i="103" s="1"/>
  <c r="Q9" i="103"/>
  <c r="P32" i="103"/>
  <c r="P34" i="103"/>
  <c r="P36" i="103" s="1"/>
  <c r="N32" i="80"/>
  <c r="N69" i="80" s="1"/>
  <c r="Q8" i="101"/>
  <c r="Q9" i="101" s="1"/>
  <c r="R11" i="102"/>
  <c r="R11" i="101"/>
  <c r="R39" i="101" s="1"/>
  <c r="R40" i="101" s="1"/>
  <c r="M10" i="80"/>
  <c r="R45" i="103"/>
  <c r="Q45" i="103"/>
  <c r="Q46" i="103" s="1"/>
  <c r="S51" i="103"/>
  <c r="S52" i="103" s="1"/>
  <c r="S10" i="103"/>
  <c r="S45" i="103" s="1"/>
  <c r="P45" i="101"/>
  <c r="P46" i="101" s="1"/>
  <c r="R51" i="101"/>
  <c r="R52" i="101" s="1"/>
  <c r="T4" i="101"/>
  <c r="T6" i="101" s="1"/>
  <c r="S6" i="101"/>
  <c r="N9" i="101"/>
  <c r="N31" i="101"/>
  <c r="M9" i="101"/>
  <c r="M31" i="101"/>
  <c r="N9" i="102"/>
  <c r="N31" i="102"/>
  <c r="M9" i="102"/>
  <c r="M31" i="102"/>
  <c r="N9" i="103"/>
  <c r="N31" i="103"/>
  <c r="M9" i="103"/>
  <c r="M31" i="103"/>
  <c r="I71" i="99"/>
  <c r="I60" i="99"/>
  <c r="I62" i="99"/>
  <c r="I73" i="99"/>
  <c r="I58" i="99"/>
  <c r="I69" i="99"/>
  <c r="I59" i="99"/>
  <c r="I70" i="99"/>
  <c r="I61" i="99"/>
  <c r="I72" i="99"/>
  <c r="R10" i="101"/>
  <c r="T7" i="101"/>
  <c r="Q52" i="101"/>
  <c r="S29" i="101"/>
  <c r="S29" i="103"/>
  <c r="S39" i="103"/>
  <c r="T4" i="103"/>
  <c r="T6" i="103" s="1"/>
  <c r="R40" i="103"/>
  <c r="R46" i="103"/>
  <c r="R7" i="102"/>
  <c r="Q51" i="102"/>
  <c r="Q52" i="102" s="1"/>
  <c r="S29" i="102"/>
  <c r="T4" i="102"/>
  <c r="T6" i="102" s="1"/>
  <c r="P45" i="102"/>
  <c r="P46" i="102" s="1"/>
  <c r="U58" i="71" l="1"/>
  <c r="L56" i="78"/>
  <c r="T62" i="71"/>
  <c r="L48" i="78" s="1"/>
  <c r="L46" i="78"/>
  <c r="U49" i="71"/>
  <c r="T58" i="65"/>
  <c r="T60" i="65" s="1"/>
  <c r="T62" i="65" s="1"/>
  <c r="T49" i="65"/>
  <c r="U32" i="65"/>
  <c r="U34" i="65"/>
  <c r="U36" i="65" s="1"/>
  <c r="U48" i="65" s="1"/>
  <c r="T58" i="100"/>
  <c r="T60" i="100" s="1"/>
  <c r="T62" i="100" s="1"/>
  <c r="T49" i="100"/>
  <c r="U32" i="100"/>
  <c r="U34" i="100"/>
  <c r="U36" i="100" s="1"/>
  <c r="U48" i="100" s="1"/>
  <c r="N27" i="80"/>
  <c r="N65" i="80" s="1"/>
  <c r="Q34" i="103"/>
  <c r="Q36" i="103" s="1"/>
  <c r="Q8" i="102"/>
  <c r="Q9" i="102" s="1"/>
  <c r="S14" i="106"/>
  <c r="T11" i="106" s="1"/>
  <c r="T13" i="106" s="1"/>
  <c r="S11" i="102"/>
  <c r="T8" i="103"/>
  <c r="T31" i="103" s="1"/>
  <c r="T34" i="103" s="1"/>
  <c r="T36" i="103" s="1"/>
  <c r="S31" i="103"/>
  <c r="S34" i="103" s="1"/>
  <c r="S36" i="103" s="1"/>
  <c r="S9" i="103"/>
  <c r="R32" i="103"/>
  <c r="T29" i="101"/>
  <c r="R8" i="101"/>
  <c r="R9" i="101" s="1"/>
  <c r="O32" i="80"/>
  <c r="O69" i="80" s="1"/>
  <c r="R39" i="102"/>
  <c r="R40" i="102" s="1"/>
  <c r="R8" i="102"/>
  <c r="R9" i="102" s="1"/>
  <c r="N10" i="80"/>
  <c r="S46" i="103"/>
  <c r="S40" i="103"/>
  <c r="T10" i="103"/>
  <c r="T51" i="103"/>
  <c r="T52" i="103" s="1"/>
  <c r="S7" i="101"/>
  <c r="R45" i="101"/>
  <c r="R46" i="101" s="1"/>
  <c r="N34" i="102"/>
  <c r="N36" i="102" s="1"/>
  <c r="N32" i="102"/>
  <c r="M34" i="103"/>
  <c r="M36" i="103" s="1"/>
  <c r="M32" i="103"/>
  <c r="M32" i="101"/>
  <c r="M34" i="101"/>
  <c r="M36" i="101" s="1"/>
  <c r="N32" i="101"/>
  <c r="N34" i="101"/>
  <c r="N36" i="101" s="1"/>
  <c r="M32" i="102"/>
  <c r="M34" i="102"/>
  <c r="M36" i="102" s="1"/>
  <c r="N32" i="103"/>
  <c r="N34" i="103"/>
  <c r="N36" i="103" s="1"/>
  <c r="M5" i="80"/>
  <c r="S51" i="101"/>
  <c r="T39" i="103"/>
  <c r="T29" i="103"/>
  <c r="T51" i="101"/>
  <c r="T29" i="102"/>
  <c r="R51" i="102"/>
  <c r="R52" i="102" s="1"/>
  <c r="S7" i="102"/>
  <c r="Q45" i="102"/>
  <c r="Q46" i="102" s="1"/>
  <c r="U59" i="71" l="1"/>
  <c r="U49" i="65"/>
  <c r="U58" i="65"/>
  <c r="U49" i="100"/>
  <c r="U58" i="100"/>
  <c r="O27" i="80"/>
  <c r="O65" i="80" s="1"/>
  <c r="T9" i="103"/>
  <c r="S11" i="101"/>
  <c r="S39" i="101" s="1"/>
  <c r="S40" i="101" s="1"/>
  <c r="T14" i="106"/>
  <c r="U11" i="106" s="1"/>
  <c r="T11" i="101"/>
  <c r="T39" i="101" s="1"/>
  <c r="T40" i="101" s="1"/>
  <c r="T32" i="103"/>
  <c r="S32" i="103"/>
  <c r="P32" i="80"/>
  <c r="P69" i="80" s="1"/>
  <c r="S8" i="102"/>
  <c r="S9" i="102" s="1"/>
  <c r="S39" i="102"/>
  <c r="S40" i="102" s="1"/>
  <c r="O10" i="80"/>
  <c r="T45" i="103"/>
  <c r="T46" i="103" s="1"/>
  <c r="T10" i="101"/>
  <c r="T45" i="101" s="1"/>
  <c r="T46" i="101" s="1"/>
  <c r="N5" i="80"/>
  <c r="S10" i="101"/>
  <c r="S45" i="101" s="1"/>
  <c r="S46" i="101" s="1"/>
  <c r="T40" i="103"/>
  <c r="R45" i="102"/>
  <c r="R46" i="102" s="1"/>
  <c r="S51" i="102"/>
  <c r="S52" i="102" s="1"/>
  <c r="T7" i="102"/>
  <c r="S52" i="101"/>
  <c r="T52" i="101"/>
  <c r="L24" i="78" l="1"/>
  <c r="U59" i="65"/>
  <c r="U60" i="65"/>
  <c r="L4" i="78"/>
  <c r="U59" i="100"/>
  <c r="U60" i="100" s="1"/>
  <c r="U62" i="100" s="1"/>
  <c r="U63" i="100" s="1"/>
  <c r="U60" i="71"/>
  <c r="U62" i="71" s="1"/>
  <c r="U63" i="71" s="1"/>
  <c r="L49" i="78" s="1"/>
  <c r="C16" i="105"/>
  <c r="U13" i="106"/>
  <c r="P27" i="80"/>
  <c r="P65" i="80" s="1"/>
  <c r="S8" i="101"/>
  <c r="S9" i="101" s="1"/>
  <c r="T11" i="102"/>
  <c r="T8" i="101"/>
  <c r="T9" i="101" s="1"/>
  <c r="P10" i="80"/>
  <c r="O5" i="80"/>
  <c r="S45" i="102"/>
  <c r="S46" i="102" s="1"/>
  <c r="T51" i="102"/>
  <c r="T52" i="102" s="1"/>
  <c r="H51" i="63"/>
  <c r="I51" i="63"/>
  <c r="J51" i="63"/>
  <c r="K51" i="63"/>
  <c r="L51" i="63"/>
  <c r="H52" i="63"/>
  <c r="I52" i="63"/>
  <c r="J52" i="63"/>
  <c r="K52" i="63"/>
  <c r="L52" i="63"/>
  <c r="H53" i="63"/>
  <c r="I53" i="63"/>
  <c r="J53" i="63"/>
  <c r="K53" i="63"/>
  <c r="L53" i="63"/>
  <c r="G52" i="63"/>
  <c r="G53" i="63"/>
  <c r="H46" i="63"/>
  <c r="I46" i="63"/>
  <c r="J46" i="63"/>
  <c r="K46" i="63"/>
  <c r="L46" i="63"/>
  <c r="H47" i="63"/>
  <c r="I47" i="63"/>
  <c r="J47" i="63"/>
  <c r="K47" i="63"/>
  <c r="L47" i="63"/>
  <c r="H48" i="63"/>
  <c r="I48" i="63"/>
  <c r="J48" i="63"/>
  <c r="K48" i="63"/>
  <c r="L48" i="63"/>
  <c r="H49" i="63"/>
  <c r="I49" i="63"/>
  <c r="J49" i="63"/>
  <c r="K49" i="63"/>
  <c r="L49" i="63"/>
  <c r="G46" i="63"/>
  <c r="G47" i="63"/>
  <c r="G48" i="63"/>
  <c r="G49" i="63"/>
  <c r="H9" i="63"/>
  <c r="I9" i="63"/>
  <c r="J9" i="63"/>
  <c r="K9" i="63"/>
  <c r="L9" i="63"/>
  <c r="G33" i="63"/>
  <c r="H10" i="63"/>
  <c r="I10" i="63"/>
  <c r="J10" i="63"/>
  <c r="K10" i="63"/>
  <c r="L10" i="63"/>
  <c r="G10" i="63"/>
  <c r="G4" i="63"/>
  <c r="G11" i="54"/>
  <c r="H11" i="54"/>
  <c r="I11" i="54"/>
  <c r="J11" i="54"/>
  <c r="K11" i="54"/>
  <c r="L11" i="54"/>
  <c r="G14" i="54"/>
  <c r="H14" i="54"/>
  <c r="I14" i="54"/>
  <c r="J14" i="54"/>
  <c r="K14" i="54"/>
  <c r="L14" i="54"/>
  <c r="L25" i="78" l="1"/>
  <c r="C16" i="104"/>
  <c r="L26" i="78"/>
  <c r="U62" i="65"/>
  <c r="U66" i="71"/>
  <c r="C17" i="105"/>
  <c r="E4" i="79"/>
  <c r="L55" i="78"/>
  <c r="L59" i="78" s="1"/>
  <c r="C16" i="85"/>
  <c r="U14" i="106"/>
  <c r="T8" i="102"/>
  <c r="T9" i="102" s="1"/>
  <c r="T39" i="102"/>
  <c r="T40" i="102" s="1"/>
  <c r="G11" i="103"/>
  <c r="G11" i="102"/>
  <c r="G11" i="101"/>
  <c r="H11" i="103"/>
  <c r="H11" i="102"/>
  <c r="H11" i="101"/>
  <c r="I10" i="103"/>
  <c r="I45" i="103" s="1"/>
  <c r="I46" i="103" s="1"/>
  <c r="I10" i="102"/>
  <c r="I45" i="102" s="1"/>
  <c r="I46" i="102" s="1"/>
  <c r="I10" i="101"/>
  <c r="I45" i="101" s="1"/>
  <c r="I46" i="101" s="1"/>
  <c r="H10" i="103"/>
  <c r="H45" i="103" s="1"/>
  <c r="H46" i="103" s="1"/>
  <c r="H10" i="102"/>
  <c r="H45" i="102" s="1"/>
  <c r="H46" i="102" s="1"/>
  <c r="H10" i="101"/>
  <c r="H45" i="101" s="1"/>
  <c r="H46" i="101" s="1"/>
  <c r="G27" i="63"/>
  <c r="J11" i="103"/>
  <c r="J11" i="102"/>
  <c r="J11" i="101"/>
  <c r="L10" i="101"/>
  <c r="L45" i="101" s="1"/>
  <c r="L46" i="101" s="1"/>
  <c r="L10" i="103"/>
  <c r="L45" i="103" s="1"/>
  <c r="L46" i="103" s="1"/>
  <c r="L10" i="102"/>
  <c r="L45" i="102" s="1"/>
  <c r="L46" i="102" s="1"/>
  <c r="J10" i="102"/>
  <c r="J45" i="102" s="1"/>
  <c r="J46" i="102" s="1"/>
  <c r="J10" i="101"/>
  <c r="J45" i="101" s="1"/>
  <c r="J46" i="101" s="1"/>
  <c r="J10" i="103"/>
  <c r="J45" i="103" s="1"/>
  <c r="J46" i="103" s="1"/>
  <c r="L11" i="102"/>
  <c r="L11" i="101"/>
  <c r="L11" i="103"/>
  <c r="K11" i="102"/>
  <c r="K11" i="101"/>
  <c r="K11" i="103"/>
  <c r="I11" i="103"/>
  <c r="I11" i="102"/>
  <c r="I11" i="101"/>
  <c r="K10" i="102"/>
  <c r="K45" i="102" s="1"/>
  <c r="K46" i="102" s="1"/>
  <c r="K10" i="101"/>
  <c r="K45" i="101" s="1"/>
  <c r="K46" i="101" s="1"/>
  <c r="K10" i="103"/>
  <c r="K45" i="103" s="1"/>
  <c r="K46" i="103" s="1"/>
  <c r="P5" i="80"/>
  <c r="H54" i="63"/>
  <c r="K54" i="63"/>
  <c r="J54" i="63"/>
  <c r="I54" i="63"/>
  <c r="L54" i="63"/>
  <c r="L58" i="63" s="1"/>
  <c r="T45" i="102"/>
  <c r="T46" i="102" s="1"/>
  <c r="L28" i="78" l="1"/>
  <c r="U63" i="65"/>
  <c r="L6" i="78"/>
  <c r="L39" i="103"/>
  <c r="L40" i="103" s="1"/>
  <c r="L8" i="103"/>
  <c r="G39" i="101"/>
  <c r="G40" i="101" s="1"/>
  <c r="G8" i="101"/>
  <c r="H8" i="102"/>
  <c r="H39" i="102"/>
  <c r="H40" i="102" s="1"/>
  <c r="H39" i="103"/>
  <c r="H40" i="103" s="1"/>
  <c r="H8" i="103"/>
  <c r="L39" i="101"/>
  <c r="L40" i="101" s="1"/>
  <c r="L8" i="101"/>
  <c r="K39" i="103"/>
  <c r="K40" i="103" s="1"/>
  <c r="K8" i="103"/>
  <c r="L39" i="102"/>
  <c r="L40" i="102" s="1"/>
  <c r="L8" i="102"/>
  <c r="J39" i="101"/>
  <c r="J40" i="101" s="1"/>
  <c r="J8" i="101"/>
  <c r="J39" i="102"/>
  <c r="J40" i="102" s="1"/>
  <c r="J8" i="102"/>
  <c r="I39" i="102"/>
  <c r="I40" i="102" s="1"/>
  <c r="I8" i="102"/>
  <c r="K39" i="102"/>
  <c r="K40" i="102" s="1"/>
  <c r="K8" i="102"/>
  <c r="J39" i="103"/>
  <c r="J40" i="103" s="1"/>
  <c r="J8" i="103"/>
  <c r="G39" i="102"/>
  <c r="G40" i="102" s="1"/>
  <c r="G8" i="102"/>
  <c r="I39" i="101"/>
  <c r="I40" i="101" s="1"/>
  <c r="I8" i="101"/>
  <c r="K39" i="101"/>
  <c r="K40" i="101" s="1"/>
  <c r="K8" i="101"/>
  <c r="I39" i="103"/>
  <c r="I40" i="103" s="1"/>
  <c r="I8" i="103"/>
  <c r="H39" i="101"/>
  <c r="H40" i="101" s="1"/>
  <c r="H8" i="101"/>
  <c r="G39" i="103"/>
  <c r="G40" i="103" s="1"/>
  <c r="G8" i="103"/>
  <c r="L12" i="102"/>
  <c r="L12" i="101"/>
  <c r="L12" i="103"/>
  <c r="H5" i="80"/>
  <c r="H39" i="80" s="1"/>
  <c r="H27" i="80"/>
  <c r="H65" i="80" s="1"/>
  <c r="L29" i="78" l="1"/>
  <c r="L35" i="78" s="1"/>
  <c r="D4" i="79"/>
  <c r="C17" i="104"/>
  <c r="U66" i="65"/>
  <c r="L8" i="78"/>
  <c r="G9" i="103"/>
  <c r="G31" i="103"/>
  <c r="J31" i="101"/>
  <c r="J9" i="101"/>
  <c r="I31" i="102"/>
  <c r="I9" i="102"/>
  <c r="J9" i="102"/>
  <c r="J31" i="102"/>
  <c r="L9" i="103"/>
  <c r="L31" i="103"/>
  <c r="I9" i="101"/>
  <c r="I31" i="101"/>
  <c r="G9" i="102"/>
  <c r="G31" i="102"/>
  <c r="K9" i="103"/>
  <c r="K31" i="103"/>
  <c r="K31" i="101"/>
  <c r="K9" i="101"/>
  <c r="J31" i="103"/>
  <c r="J9" i="103"/>
  <c r="L9" i="101"/>
  <c r="L31" i="101"/>
  <c r="K31" i="102"/>
  <c r="K9" i="102"/>
  <c r="H31" i="101"/>
  <c r="H9" i="101"/>
  <c r="L31" i="102"/>
  <c r="L9" i="102"/>
  <c r="G9" i="101"/>
  <c r="G31" i="101"/>
  <c r="I9" i="103"/>
  <c r="I31" i="103"/>
  <c r="H31" i="103"/>
  <c r="H9" i="103"/>
  <c r="H31" i="102"/>
  <c r="H9" i="102"/>
  <c r="U66" i="100" l="1"/>
  <c r="C17" i="85"/>
  <c r="C4" i="79"/>
  <c r="L9" i="78"/>
  <c r="L15" i="78" s="1"/>
  <c r="I34" i="101"/>
  <c r="I36" i="101" s="1"/>
  <c r="I32" i="101"/>
  <c r="H34" i="103"/>
  <c r="H36" i="103" s="1"/>
  <c r="H32" i="103"/>
  <c r="I34" i="102"/>
  <c r="I36" i="102" s="1"/>
  <c r="I32" i="102"/>
  <c r="H32" i="101"/>
  <c r="H34" i="101"/>
  <c r="H36" i="101" s="1"/>
  <c r="K32" i="102"/>
  <c r="K34" i="102"/>
  <c r="K36" i="102" s="1"/>
  <c r="J34" i="101"/>
  <c r="J36" i="101" s="1"/>
  <c r="J32" i="101"/>
  <c r="I34" i="103"/>
  <c r="I36" i="103" s="1"/>
  <c r="I32" i="103"/>
  <c r="L32" i="103"/>
  <c r="L34" i="103"/>
  <c r="L36" i="103" s="1"/>
  <c r="J32" i="103"/>
  <c r="J34" i="103"/>
  <c r="J36" i="103" s="1"/>
  <c r="G32" i="102"/>
  <c r="G34" i="102"/>
  <c r="G36" i="102" s="1"/>
  <c r="G48" i="102" s="1"/>
  <c r="J32" i="102"/>
  <c r="J34" i="102"/>
  <c r="J36" i="102" s="1"/>
  <c r="H7" i="80"/>
  <c r="H41" i="80" s="1"/>
  <c r="G32" i="103"/>
  <c r="G34" i="103"/>
  <c r="G36" i="103" s="1"/>
  <c r="G48" i="103" s="1"/>
  <c r="L34" i="102"/>
  <c r="L36" i="102" s="1"/>
  <c r="L32" i="102"/>
  <c r="G34" i="101"/>
  <c r="G36" i="101" s="1"/>
  <c r="G48" i="101" s="1"/>
  <c r="G32" i="101"/>
  <c r="K34" i="101"/>
  <c r="K36" i="101" s="1"/>
  <c r="K32" i="101"/>
  <c r="H34" i="102"/>
  <c r="H36" i="102" s="1"/>
  <c r="H32" i="102"/>
  <c r="L32" i="101"/>
  <c r="L34" i="101"/>
  <c r="L36" i="101" s="1"/>
  <c r="K34" i="103"/>
  <c r="K36" i="103" s="1"/>
  <c r="K32" i="103"/>
  <c r="G14" i="73"/>
  <c r="G15" i="73"/>
  <c r="G16" i="73"/>
  <c r="I8" i="80"/>
  <c r="H19" i="80"/>
  <c r="H20" i="80"/>
  <c r="J8" i="80"/>
  <c r="I19" i="80"/>
  <c r="J19" i="80"/>
  <c r="I15" i="80"/>
  <c r="J15" i="80"/>
  <c r="J53" i="80" s="1"/>
  <c r="H15" i="80"/>
  <c r="H53" i="80" s="1"/>
  <c r="I4" i="80"/>
  <c r="J4" i="80"/>
  <c r="I42" i="80" l="1"/>
  <c r="I40" i="99"/>
  <c r="M8" i="80"/>
  <c r="N8" i="80"/>
  <c r="P30" i="80"/>
  <c r="O30" i="80"/>
  <c r="P19" i="80"/>
  <c r="E50" i="99" s="1"/>
  <c r="P8" i="80"/>
  <c r="O19" i="80"/>
  <c r="O8" i="80"/>
  <c r="L15" i="73"/>
  <c r="I28" i="99" s="1"/>
  <c r="M15" i="73"/>
  <c r="J28" i="99" s="1"/>
  <c r="I20" i="80"/>
  <c r="I55" i="80" s="1"/>
  <c r="H9" i="80"/>
  <c r="H42" i="80" s="1"/>
  <c r="H45" i="80" s="1"/>
  <c r="H31" i="80"/>
  <c r="H68" i="80" s="1"/>
  <c r="D49" i="99"/>
  <c r="I31" i="80"/>
  <c r="I68" i="80" s="1"/>
  <c r="P31" i="101"/>
  <c r="P31" i="102"/>
  <c r="I15" i="73"/>
  <c r="H15" i="73"/>
  <c r="H55" i="80"/>
  <c r="I53" i="80"/>
  <c r="I52" i="80"/>
  <c r="I40" i="80"/>
  <c r="I39" i="80"/>
  <c r="I41" i="80"/>
  <c r="I43" i="80"/>
  <c r="L4" i="80"/>
  <c r="J40" i="80"/>
  <c r="J41" i="80"/>
  <c r="J43" i="80"/>
  <c r="J39" i="80"/>
  <c r="L15" i="80"/>
  <c r="M19" i="80"/>
  <c r="N30" i="80"/>
  <c r="M30" i="80"/>
  <c r="L8" i="80"/>
  <c r="L30" i="80"/>
  <c r="N19" i="80"/>
  <c r="L19" i="80"/>
  <c r="L40" i="80" l="1"/>
  <c r="L43" i="80"/>
  <c r="L39" i="80"/>
  <c r="Q31" i="101"/>
  <c r="P32" i="101"/>
  <c r="P34" i="101"/>
  <c r="P36" i="101" s="1"/>
  <c r="L7" i="80"/>
  <c r="L41" i="80" s="1"/>
  <c r="L45" i="80" s="1"/>
  <c r="P32" i="102"/>
  <c r="P34" i="102"/>
  <c r="P36" i="102" s="1"/>
  <c r="Q31" i="102"/>
  <c r="E28" i="99"/>
  <c r="F28" i="99"/>
  <c r="M4" i="80"/>
  <c r="I45" i="80"/>
  <c r="M15" i="80"/>
  <c r="M53" i="80" s="1"/>
  <c r="B5" i="73"/>
  <c r="B6" i="73" s="1"/>
  <c r="B7" i="73" s="1"/>
  <c r="B14" i="73"/>
  <c r="B15" i="73" s="1"/>
  <c r="B16" i="73" s="1"/>
  <c r="N33" i="63"/>
  <c r="G51" i="63"/>
  <c r="G54" i="63" s="1"/>
  <c r="G58" i="63" s="1"/>
  <c r="H33" i="63"/>
  <c r="I33" i="63"/>
  <c r="J33" i="63"/>
  <c r="K33" i="63"/>
  <c r="L33" i="63"/>
  <c r="M33" i="63"/>
  <c r="F40" i="99" l="1"/>
  <c r="H40" i="99"/>
  <c r="L14" i="73"/>
  <c r="I27" i="99" s="1"/>
  <c r="M14" i="73"/>
  <c r="J27" i="99" s="1"/>
  <c r="M16" i="73"/>
  <c r="J29" i="99" s="1"/>
  <c r="L16" i="73"/>
  <c r="I29" i="99" s="1"/>
  <c r="M7" i="80"/>
  <c r="M41" i="80" s="1"/>
  <c r="Q34" i="102"/>
  <c r="Q36" i="102" s="1"/>
  <c r="Q32" i="102"/>
  <c r="R31" i="101"/>
  <c r="Q34" i="101"/>
  <c r="Q36" i="101" s="1"/>
  <c r="Q32" i="101"/>
  <c r="R31" i="102"/>
  <c r="G12" i="103"/>
  <c r="G12" i="101"/>
  <c r="G12" i="102"/>
  <c r="H14" i="73"/>
  <c r="I14" i="73"/>
  <c r="I16" i="73"/>
  <c r="H16" i="73"/>
  <c r="N4" i="80"/>
  <c r="M40" i="80"/>
  <c r="M43" i="80"/>
  <c r="M39" i="80"/>
  <c r="N15" i="80"/>
  <c r="N53" i="80" s="1"/>
  <c r="H57" i="63"/>
  <c r="J21" i="80"/>
  <c r="J56" i="80" s="1"/>
  <c r="H21" i="80"/>
  <c r="H56" i="80" s="1"/>
  <c r="I21" i="80"/>
  <c r="I56" i="80" s="1"/>
  <c r="I57" i="63"/>
  <c r="K57" i="63"/>
  <c r="J57" i="63"/>
  <c r="L29" i="80"/>
  <c r="L67" i="80" s="1"/>
  <c r="L71" i="80" s="1"/>
  <c r="M5" i="63"/>
  <c r="M4" i="63"/>
  <c r="N4" i="63"/>
  <c r="M17" i="63"/>
  <c r="M34" i="63" s="1"/>
  <c r="N3" i="63"/>
  <c r="N17" i="63" s="1"/>
  <c r="N34" i="63" s="1"/>
  <c r="H27" i="63"/>
  <c r="I27" i="63"/>
  <c r="J27" i="63"/>
  <c r="K27" i="63"/>
  <c r="L27" i="63"/>
  <c r="M27" i="63"/>
  <c r="N27" i="63"/>
  <c r="H4" i="63"/>
  <c r="I4" i="63"/>
  <c r="J4" i="63"/>
  <c r="K4" i="63"/>
  <c r="L4" i="63"/>
  <c r="L3" i="63"/>
  <c r="K3" i="63"/>
  <c r="J3" i="63"/>
  <c r="I3" i="63"/>
  <c r="H3" i="63"/>
  <c r="K5" i="58"/>
  <c r="K6" i="58"/>
  <c r="K7" i="58"/>
  <c r="K4" i="58"/>
  <c r="L16" i="80" l="1"/>
  <c r="L52" i="80" s="1"/>
  <c r="M39" i="63"/>
  <c r="D46" i="99" s="1"/>
  <c r="M19" i="63"/>
  <c r="S31" i="102"/>
  <c r="S31" i="101"/>
  <c r="R34" i="102"/>
  <c r="R36" i="102" s="1"/>
  <c r="R32" i="102"/>
  <c r="R34" i="101"/>
  <c r="R36" i="101" s="1"/>
  <c r="R32" i="101"/>
  <c r="N7" i="80"/>
  <c r="N41" i="80" s="1"/>
  <c r="F29" i="99"/>
  <c r="F27" i="99"/>
  <c r="E27" i="99"/>
  <c r="E29" i="99"/>
  <c r="E26" i="99"/>
  <c r="F26" i="99"/>
  <c r="O4" i="80"/>
  <c r="N43" i="80"/>
  <c r="N39" i="80"/>
  <c r="N40" i="80"/>
  <c r="O15" i="80"/>
  <c r="O53" i="80" s="1"/>
  <c r="J29" i="80"/>
  <c r="J67" i="80" s="1"/>
  <c r="L21" i="80"/>
  <c r="L56" i="80" s="1"/>
  <c r="I18" i="80"/>
  <c r="J18" i="80"/>
  <c r="H18" i="80"/>
  <c r="I29" i="80"/>
  <c r="I67" i="80" s="1"/>
  <c r="I71" i="80" s="1"/>
  <c r="H29" i="80"/>
  <c r="H67" i="80" s="1"/>
  <c r="H71" i="80" s="1"/>
  <c r="M29" i="80"/>
  <c r="M67" i="80" s="1"/>
  <c r="N28" i="63"/>
  <c r="G39" i="63"/>
  <c r="M28" i="63"/>
  <c r="N19" i="63"/>
  <c r="N20" i="63" s="1"/>
  <c r="N39" i="63"/>
  <c r="N11" i="63"/>
  <c r="N6" i="63"/>
  <c r="M6" i="63"/>
  <c r="E59" i="99" l="1"/>
  <c r="N40" i="63"/>
  <c r="L9" i="80"/>
  <c r="L20" i="80"/>
  <c r="O7" i="80"/>
  <c r="O41" i="80" s="1"/>
  <c r="S34" i="101"/>
  <c r="S36" i="101" s="1"/>
  <c r="S32" i="101"/>
  <c r="T31" i="101"/>
  <c r="S34" i="102"/>
  <c r="S36" i="102" s="1"/>
  <c r="S32" i="102"/>
  <c r="T31" i="102"/>
  <c r="J54" i="80"/>
  <c r="I54" i="80"/>
  <c r="I58" i="80" s="1"/>
  <c r="H54" i="80"/>
  <c r="P4" i="80"/>
  <c r="O39" i="80"/>
  <c r="O40" i="80"/>
  <c r="O43" i="80"/>
  <c r="P15" i="80"/>
  <c r="N22" i="63"/>
  <c r="N24" i="63" s="1"/>
  <c r="N60" i="63"/>
  <c r="N8" i="63"/>
  <c r="J16" i="80"/>
  <c r="J52" i="80" s="1"/>
  <c r="M21" i="80"/>
  <c r="M56" i="80" s="1"/>
  <c r="M8" i="63"/>
  <c r="M22" i="63"/>
  <c r="M24" i="63" s="1"/>
  <c r="M20" i="63"/>
  <c r="H5" i="63"/>
  <c r="I5" i="63"/>
  <c r="J5" i="63"/>
  <c r="K5" i="63"/>
  <c r="L5" i="63"/>
  <c r="H17" i="63"/>
  <c r="J17" i="63"/>
  <c r="J34" i="63" s="1"/>
  <c r="K17" i="63"/>
  <c r="L17" i="63"/>
  <c r="G17" i="63"/>
  <c r="Q4" i="80" l="1"/>
  <c r="L16" i="78"/>
  <c r="L19" i="78" s="1"/>
  <c r="P53" i="80"/>
  <c r="S21" i="78"/>
  <c r="M16" i="80"/>
  <c r="M52" i="80" s="1"/>
  <c r="C5" i="85"/>
  <c r="C5" i="105"/>
  <c r="O21" i="80"/>
  <c r="O56" i="80" s="1"/>
  <c r="N21" i="80"/>
  <c r="N56" i="80" s="1"/>
  <c r="M20" i="80"/>
  <c r="M9" i="80"/>
  <c r="F89" i="101"/>
  <c r="J55" i="80"/>
  <c r="J58" i="80" s="1"/>
  <c r="J42" i="80"/>
  <c r="J45" i="80" s="1"/>
  <c r="L31" i="80"/>
  <c r="J68" i="80"/>
  <c r="J71" i="80" s="1"/>
  <c r="T32" i="102"/>
  <c r="T34" i="102"/>
  <c r="T36" i="102" s="1"/>
  <c r="T34" i="101"/>
  <c r="T36" i="101" s="1"/>
  <c r="T32" i="101"/>
  <c r="P7" i="80"/>
  <c r="P41" i="80" s="1"/>
  <c r="N42" i="103"/>
  <c r="N42" i="101"/>
  <c r="N42" i="102"/>
  <c r="G59" i="99"/>
  <c r="H59" i="99"/>
  <c r="F59" i="99"/>
  <c r="F8" i="79"/>
  <c r="G60" i="99"/>
  <c r="H62" i="99"/>
  <c r="F62" i="99"/>
  <c r="G61" i="99"/>
  <c r="E61" i="99"/>
  <c r="G57" i="99"/>
  <c r="E57" i="99"/>
  <c r="F61" i="99"/>
  <c r="H61" i="99"/>
  <c r="G62" i="99"/>
  <c r="H57" i="99"/>
  <c r="F57" i="99"/>
  <c r="H58" i="99"/>
  <c r="F58" i="99"/>
  <c r="G58" i="99"/>
  <c r="E58" i="99"/>
  <c r="H60" i="99"/>
  <c r="F60" i="99"/>
  <c r="F9" i="79" s="1"/>
  <c r="P40" i="80"/>
  <c r="P39" i="80"/>
  <c r="P43" i="80"/>
  <c r="L18" i="80"/>
  <c r="L54" i="80" s="1"/>
  <c r="L58" i="80" s="1"/>
  <c r="P29" i="80"/>
  <c r="P67" i="80" s="1"/>
  <c r="N31" i="63"/>
  <c r="N36" i="63"/>
  <c r="N16" i="80"/>
  <c r="N52" i="80" s="1"/>
  <c r="N29" i="80"/>
  <c r="N67" i="80" s="1"/>
  <c r="O29" i="80"/>
  <c r="O67" i="80" s="1"/>
  <c r="I39" i="63"/>
  <c r="H39" i="63"/>
  <c r="H6" i="63"/>
  <c r="H19" i="63"/>
  <c r="J39" i="63"/>
  <c r="J19" i="63"/>
  <c r="J20" i="63" s="1"/>
  <c r="L39" i="63"/>
  <c r="L19" i="63"/>
  <c r="K39" i="63"/>
  <c r="K8" i="63"/>
  <c r="H34" i="63"/>
  <c r="L34" i="63"/>
  <c r="K34" i="63"/>
  <c r="I8" i="63"/>
  <c r="L28" i="63"/>
  <c r="K28" i="63"/>
  <c r="G28" i="63"/>
  <c r="J28" i="63"/>
  <c r="H28" i="63"/>
  <c r="I6" i="63"/>
  <c r="I17" i="63"/>
  <c r="G31" i="63"/>
  <c r="L6" i="63"/>
  <c r="K6" i="63"/>
  <c r="J6" i="63"/>
  <c r="G34" i="63"/>
  <c r="F93" i="101" l="1"/>
  <c r="G93" i="101"/>
  <c r="I93" i="101"/>
  <c r="H93" i="101"/>
  <c r="J93" i="101"/>
  <c r="Q40" i="80"/>
  <c r="Q43" i="80"/>
  <c r="Q39" i="80"/>
  <c r="Q41" i="80"/>
  <c r="H47" i="78"/>
  <c r="I47" i="78"/>
  <c r="K47" i="78"/>
  <c r="J27" i="78"/>
  <c r="K27" i="78"/>
  <c r="I27" i="78"/>
  <c r="H27" i="78"/>
  <c r="J47" i="78"/>
  <c r="H7" i="78"/>
  <c r="I7" i="78"/>
  <c r="J7" i="78"/>
  <c r="K7" i="78"/>
  <c r="N20" i="80"/>
  <c r="G88" i="101"/>
  <c r="G89" i="101" s="1"/>
  <c r="N9" i="80"/>
  <c r="M31" i="80"/>
  <c r="N43" i="103"/>
  <c r="N48" i="103"/>
  <c r="N43" i="101"/>
  <c r="N48" i="101"/>
  <c r="N43" i="102"/>
  <c r="N48" i="102"/>
  <c r="O16" i="80"/>
  <c r="O52" i="80" s="1"/>
  <c r="E45" i="99"/>
  <c r="P21" i="80"/>
  <c r="P56" i="80" s="1"/>
  <c r="L40" i="63"/>
  <c r="M40" i="63"/>
  <c r="I40" i="63"/>
  <c r="J40" i="63"/>
  <c r="K40" i="63"/>
  <c r="I34" i="63"/>
  <c r="I28" i="63"/>
  <c r="I19" i="63"/>
  <c r="I22" i="63" s="1"/>
  <c r="L8" i="63"/>
  <c r="J22" i="63"/>
  <c r="J24" i="63" s="1"/>
  <c r="K19" i="63"/>
  <c r="K20" i="63" s="1"/>
  <c r="J8" i="63"/>
  <c r="H8" i="63"/>
  <c r="G11" i="63"/>
  <c r="H22" i="63"/>
  <c r="H24" i="63" s="1"/>
  <c r="H20" i="63"/>
  <c r="L22" i="63"/>
  <c r="L24" i="63" s="1"/>
  <c r="L20" i="63"/>
  <c r="H58" i="63"/>
  <c r="I58" i="63"/>
  <c r="J58" i="63"/>
  <c r="K58" i="63"/>
  <c r="Q45" i="80" l="1"/>
  <c r="J94" i="101"/>
  <c r="O20" i="80"/>
  <c r="O9" i="80"/>
  <c r="H88" i="101"/>
  <c r="H89" i="101" s="1"/>
  <c r="M42" i="80"/>
  <c r="M45" i="80" s="1"/>
  <c r="M55" i="80"/>
  <c r="N31" i="80"/>
  <c r="M68" i="80"/>
  <c r="M71" i="80" s="1"/>
  <c r="F68" i="99"/>
  <c r="F73" i="99"/>
  <c r="F72" i="99"/>
  <c r="F69" i="99"/>
  <c r="F71" i="99"/>
  <c r="F70" i="99"/>
  <c r="K12" i="103"/>
  <c r="K12" i="102"/>
  <c r="K12" i="101"/>
  <c r="K11" i="63"/>
  <c r="J12" i="102"/>
  <c r="J12" i="103"/>
  <c r="J12" i="101"/>
  <c r="I12" i="101"/>
  <c r="I12" i="102"/>
  <c r="I12" i="103"/>
  <c r="H12" i="103"/>
  <c r="H12" i="101"/>
  <c r="H12" i="102"/>
  <c r="M18" i="80"/>
  <c r="P16" i="80"/>
  <c r="P52" i="80" s="1"/>
  <c r="M60" i="63"/>
  <c r="H16" i="80"/>
  <c r="H52" i="80" s="1"/>
  <c r="H58" i="80" s="1"/>
  <c r="I44" i="78"/>
  <c r="H44" i="78"/>
  <c r="L11" i="63"/>
  <c r="I20" i="63"/>
  <c r="I24" i="63"/>
  <c r="I11" i="63"/>
  <c r="J11" i="63"/>
  <c r="H11" i="63"/>
  <c r="K22" i="63"/>
  <c r="K24" i="63" s="1"/>
  <c r="H60" i="63"/>
  <c r="L60" i="63"/>
  <c r="K60" i="63"/>
  <c r="J60" i="63"/>
  <c r="I60" i="63"/>
  <c r="F77" i="99" l="1"/>
  <c r="F11" i="79" s="1"/>
  <c r="T20" i="103"/>
  <c r="T12" i="103" s="1"/>
  <c r="S20" i="103"/>
  <c r="S12" i="103" s="1"/>
  <c r="R20" i="103"/>
  <c r="R12" i="103" s="1"/>
  <c r="Q20" i="103"/>
  <c r="Q12" i="103" s="1"/>
  <c r="P20" i="103"/>
  <c r="P12" i="103" s="1"/>
  <c r="P42" i="103" s="1"/>
  <c r="S20" i="102"/>
  <c r="S12" i="102" s="1"/>
  <c r="R20" i="102"/>
  <c r="R12" i="102" s="1"/>
  <c r="Q20" i="102"/>
  <c r="Q12" i="102" s="1"/>
  <c r="P20" i="102"/>
  <c r="P12" i="102" s="1"/>
  <c r="P42" i="102" s="1"/>
  <c r="T20" i="102"/>
  <c r="T12" i="102" s="1"/>
  <c r="T42" i="102" s="1"/>
  <c r="T20" i="101"/>
  <c r="T12" i="101" s="1"/>
  <c r="T42" i="101" s="1"/>
  <c r="S20" i="101"/>
  <c r="S12" i="101" s="1"/>
  <c r="R20" i="101"/>
  <c r="R12" i="101" s="1"/>
  <c r="R42" i="101" s="1"/>
  <c r="Q20" i="101"/>
  <c r="Q12" i="101" s="1"/>
  <c r="P20" i="101"/>
  <c r="P12" i="101" s="1"/>
  <c r="P42" i="101" s="1"/>
  <c r="P20" i="80"/>
  <c r="I88" i="101"/>
  <c r="I89" i="101" s="1"/>
  <c r="P9" i="80"/>
  <c r="O31" i="80"/>
  <c r="N68" i="80"/>
  <c r="N71" i="80" s="1"/>
  <c r="N55" i="80"/>
  <c r="N42" i="80"/>
  <c r="N45" i="80" s="1"/>
  <c r="K42" i="101"/>
  <c r="K42" i="103"/>
  <c r="K42" i="102"/>
  <c r="I42" i="102"/>
  <c r="I42" i="101"/>
  <c r="I42" i="103"/>
  <c r="J42" i="103"/>
  <c r="J42" i="102"/>
  <c r="J42" i="101"/>
  <c r="M42" i="103"/>
  <c r="M42" i="102"/>
  <c r="M42" i="101"/>
  <c r="L42" i="103"/>
  <c r="L42" i="102"/>
  <c r="L42" i="101"/>
  <c r="H42" i="102"/>
  <c r="H42" i="101"/>
  <c r="H42" i="103"/>
  <c r="M54" i="80"/>
  <c r="M58" i="80" s="1"/>
  <c r="N18" i="80"/>
  <c r="J44" i="78"/>
  <c r="H36" i="63"/>
  <c r="I46" i="78"/>
  <c r="I36" i="63"/>
  <c r="K36" i="63"/>
  <c r="M31" i="63"/>
  <c r="M36" i="63"/>
  <c r="D48" i="99" s="1"/>
  <c r="J36" i="63"/>
  <c r="L36" i="63"/>
  <c r="J31" i="63"/>
  <c r="I31" i="63"/>
  <c r="K31" i="63"/>
  <c r="L31" i="63"/>
  <c r="H31" i="63"/>
  <c r="P43" i="103" l="1"/>
  <c r="P48" i="103"/>
  <c r="Q42" i="103"/>
  <c r="S42" i="103"/>
  <c r="R42" i="103"/>
  <c r="T42" i="103"/>
  <c r="P43" i="102"/>
  <c r="P48" i="102"/>
  <c r="Q42" i="102"/>
  <c r="R42" i="102"/>
  <c r="T43" i="102"/>
  <c r="T48" i="102"/>
  <c r="U49" i="102" s="1"/>
  <c r="S42" i="102"/>
  <c r="Q42" i="101"/>
  <c r="R43" i="101"/>
  <c r="R48" i="101"/>
  <c r="P43" i="101"/>
  <c r="P48" i="101"/>
  <c r="S42" i="101"/>
  <c r="T43" i="101"/>
  <c r="T48" i="101"/>
  <c r="U49" i="101" s="1"/>
  <c r="L36" i="78"/>
  <c r="L39" i="78" s="1"/>
  <c r="D5" i="79" s="1"/>
  <c r="C5" i="79"/>
  <c r="K44" i="78"/>
  <c r="O55" i="80"/>
  <c r="P42" i="80"/>
  <c r="P45" i="80" s="1"/>
  <c r="O42" i="80"/>
  <c r="O45" i="80" s="1"/>
  <c r="P31" i="80"/>
  <c r="O68" i="80"/>
  <c r="O71" i="80" s="1"/>
  <c r="J43" i="102"/>
  <c r="J48" i="102"/>
  <c r="J43" i="103"/>
  <c r="J48" i="103"/>
  <c r="M43" i="101"/>
  <c r="M48" i="101"/>
  <c r="H43" i="101"/>
  <c r="H48" i="101"/>
  <c r="H49" i="101" s="1"/>
  <c r="M43" i="102"/>
  <c r="M48" i="102"/>
  <c r="I43" i="101"/>
  <c r="I48" i="101"/>
  <c r="H43" i="102"/>
  <c r="H48" i="102"/>
  <c r="H49" i="102" s="1"/>
  <c r="M43" i="103"/>
  <c r="M48" i="103"/>
  <c r="I43" i="102"/>
  <c r="I48" i="102"/>
  <c r="I49" i="102" s="1"/>
  <c r="L43" i="102"/>
  <c r="L48" i="102"/>
  <c r="L43" i="103"/>
  <c r="L48" i="103"/>
  <c r="L49" i="103" s="1"/>
  <c r="K43" i="103"/>
  <c r="K48" i="103"/>
  <c r="K43" i="101"/>
  <c r="K48" i="101"/>
  <c r="H43" i="103"/>
  <c r="H48" i="103"/>
  <c r="H49" i="103" s="1"/>
  <c r="I43" i="103"/>
  <c r="I48" i="103"/>
  <c r="I49" i="103" s="1"/>
  <c r="L43" i="101"/>
  <c r="L48" i="101"/>
  <c r="J43" i="101"/>
  <c r="J48" i="101"/>
  <c r="K43" i="102"/>
  <c r="K48" i="102"/>
  <c r="K49" i="102" s="1"/>
  <c r="N54" i="80"/>
  <c r="N58" i="80" s="1"/>
  <c r="O18" i="80"/>
  <c r="H48" i="78"/>
  <c r="I48" i="78"/>
  <c r="Q46" i="80" l="1"/>
  <c r="L12" i="78" s="1"/>
  <c r="Q72" i="80"/>
  <c r="L52" i="78" s="1"/>
  <c r="K49" i="103"/>
  <c r="M49" i="103"/>
  <c r="N49" i="103"/>
  <c r="R43" i="103"/>
  <c r="R48" i="103"/>
  <c r="T48" i="103"/>
  <c r="U49" i="103" s="1"/>
  <c r="T43" i="103"/>
  <c r="J49" i="103"/>
  <c r="S43" i="103"/>
  <c r="S48" i="103"/>
  <c r="Q43" i="103"/>
  <c r="Q48" i="103"/>
  <c r="P49" i="103"/>
  <c r="S43" i="102"/>
  <c r="S48" i="102"/>
  <c r="T49" i="102" s="1"/>
  <c r="M49" i="102"/>
  <c r="N49" i="102"/>
  <c r="T57" i="102"/>
  <c r="R43" i="102"/>
  <c r="R48" i="102"/>
  <c r="Q43" i="102"/>
  <c r="Q48" i="102"/>
  <c r="P49" i="102"/>
  <c r="L49" i="102"/>
  <c r="J49" i="102"/>
  <c r="T57" i="101"/>
  <c r="R49" i="101"/>
  <c r="R57" i="101"/>
  <c r="R59" i="101" s="1"/>
  <c r="R61" i="101" s="1"/>
  <c r="S43" i="101"/>
  <c r="S48" i="101"/>
  <c r="P49" i="101"/>
  <c r="Q43" i="101"/>
  <c r="Q48" i="101"/>
  <c r="Q57" i="101" s="1"/>
  <c r="Q59" i="101" s="1"/>
  <c r="E5" i="79"/>
  <c r="J49" i="101"/>
  <c r="K49" i="101"/>
  <c r="P68" i="80"/>
  <c r="P71" i="80" s="1"/>
  <c r="P55" i="80"/>
  <c r="E49" i="99"/>
  <c r="I49" i="101"/>
  <c r="K45" i="78"/>
  <c r="E46" i="99"/>
  <c r="J48" i="78"/>
  <c r="J46" i="78"/>
  <c r="L49" i="101"/>
  <c r="M49" i="101"/>
  <c r="N49" i="101"/>
  <c r="H24" i="78"/>
  <c r="O54" i="80"/>
  <c r="O58" i="80" s="1"/>
  <c r="P18" i="80"/>
  <c r="P54" i="80" s="1"/>
  <c r="T59" i="101" l="1"/>
  <c r="T61" i="101" s="1"/>
  <c r="U58" i="101"/>
  <c r="U59" i="101" s="1"/>
  <c r="U61" i="101" s="1"/>
  <c r="T59" i="102"/>
  <c r="T61" i="102" s="1"/>
  <c r="U59" i="102"/>
  <c r="U61" i="102" s="1"/>
  <c r="R57" i="103"/>
  <c r="R59" i="103" s="1"/>
  <c r="R61" i="103" s="1"/>
  <c r="R49" i="103"/>
  <c r="T57" i="103"/>
  <c r="T49" i="103"/>
  <c r="Q49" i="103"/>
  <c r="Q57" i="103"/>
  <c r="Q59" i="103" s="1"/>
  <c r="Q61" i="103" s="1"/>
  <c r="S57" i="103"/>
  <c r="S59" i="103" s="1"/>
  <c r="S61" i="103" s="1"/>
  <c r="S49" i="103"/>
  <c r="Q49" i="102"/>
  <c r="Q57" i="102"/>
  <c r="S49" i="102"/>
  <c r="S57" i="102"/>
  <c r="S59" i="102" s="1"/>
  <c r="S61" i="102" s="1"/>
  <c r="R49" i="102"/>
  <c r="R57" i="102"/>
  <c r="R59" i="102" s="1"/>
  <c r="R61" i="102" s="1"/>
  <c r="S49" i="101"/>
  <c r="S57" i="101"/>
  <c r="S59" i="101" s="1"/>
  <c r="S61" i="101" s="1"/>
  <c r="Q61" i="101"/>
  <c r="Q49" i="101"/>
  <c r="T49" i="101"/>
  <c r="G68" i="99"/>
  <c r="P58" i="80"/>
  <c r="Q59" i="80" s="1"/>
  <c r="L32" i="78" s="1"/>
  <c r="H70" i="99"/>
  <c r="H72" i="99"/>
  <c r="H69" i="99"/>
  <c r="H71" i="99"/>
  <c r="H73" i="99"/>
  <c r="H68" i="99"/>
  <c r="K46" i="78"/>
  <c r="E73" i="99"/>
  <c r="E71" i="99"/>
  <c r="E69" i="99"/>
  <c r="E70" i="99"/>
  <c r="E68" i="99"/>
  <c r="E72" i="99"/>
  <c r="G69" i="99"/>
  <c r="G70" i="99"/>
  <c r="G71" i="99"/>
  <c r="G73" i="99"/>
  <c r="G72" i="99"/>
  <c r="H28" i="78"/>
  <c r="H26" i="78"/>
  <c r="I24" i="78"/>
  <c r="T59" i="103" l="1"/>
  <c r="T61" i="103" s="1"/>
  <c r="U58" i="103"/>
  <c r="U59" i="103" s="1"/>
  <c r="U61" i="103" s="1"/>
  <c r="Q59" i="102"/>
  <c r="Q61" i="102" s="1"/>
  <c r="U62" i="102" s="1"/>
  <c r="E77" i="99"/>
  <c r="F10" i="79" s="1"/>
  <c r="C9" i="125" s="1"/>
  <c r="U62" i="103"/>
  <c r="U70" i="103" s="1"/>
  <c r="U62" i="101"/>
  <c r="K48" i="78"/>
  <c r="E48" i="99"/>
  <c r="J24" i="78"/>
  <c r="I28" i="78"/>
  <c r="I26" i="78"/>
  <c r="G30" i="125" l="1"/>
  <c r="H30" i="125" s="1"/>
  <c r="G14" i="125"/>
  <c r="S68" i="102"/>
  <c r="T68" i="102"/>
  <c r="T70" i="102"/>
  <c r="U68" i="102"/>
  <c r="S70" i="102"/>
  <c r="S67" i="102" s="1"/>
  <c r="S71" i="102" s="1"/>
  <c r="S73" i="102" s="1"/>
  <c r="Q68" i="102"/>
  <c r="Q70" i="102"/>
  <c r="R68" i="102"/>
  <c r="R70" i="102"/>
  <c r="R67" i="102" s="1"/>
  <c r="R71" i="102" s="1"/>
  <c r="R73" i="102" s="1"/>
  <c r="Q70" i="103"/>
  <c r="R70" i="103"/>
  <c r="Q68" i="103"/>
  <c r="Q67" i="103" s="1"/>
  <c r="U68" i="103"/>
  <c r="U67" i="103" s="1"/>
  <c r="U71" i="103" s="1"/>
  <c r="U73" i="103" s="1"/>
  <c r="R68" i="103"/>
  <c r="T68" i="103"/>
  <c r="S68" i="103"/>
  <c r="T70" i="103"/>
  <c r="S70" i="103"/>
  <c r="S67" i="103" s="1"/>
  <c r="S71" i="103" s="1"/>
  <c r="S73" i="103" s="1"/>
  <c r="U68" i="101"/>
  <c r="Q68" i="101"/>
  <c r="Q70" i="101"/>
  <c r="R68" i="101"/>
  <c r="S70" i="101"/>
  <c r="S68" i="101"/>
  <c r="T68" i="101"/>
  <c r="U70" i="101"/>
  <c r="R70" i="101"/>
  <c r="T70" i="101"/>
  <c r="U70" i="102"/>
  <c r="U67" i="102" s="1"/>
  <c r="U71" i="102" s="1"/>
  <c r="U73" i="102" s="1"/>
  <c r="T67" i="103"/>
  <c r="T71" i="103" s="1"/>
  <c r="T73" i="103" s="1"/>
  <c r="C34" i="105"/>
  <c r="C36" i="105" s="1"/>
  <c r="E7" i="79" s="1"/>
  <c r="K24" i="78"/>
  <c r="J28" i="78"/>
  <c r="J26" i="78"/>
  <c r="Q67" i="102" l="1"/>
  <c r="T67" i="102"/>
  <c r="T71" i="102" s="1"/>
  <c r="T73" i="102" s="1"/>
  <c r="Q67" i="101"/>
  <c r="R67" i="101"/>
  <c r="R71" i="101" s="1"/>
  <c r="R73" i="101" s="1"/>
  <c r="Q71" i="101"/>
  <c r="Q73" i="101" s="1"/>
  <c r="T67" i="101"/>
  <c r="T71" i="101" s="1"/>
  <c r="T73" i="101" s="1"/>
  <c r="S67" i="101"/>
  <c r="S71" i="101" s="1"/>
  <c r="S73" i="101" s="1"/>
  <c r="U67" i="101"/>
  <c r="U71" i="101" s="1"/>
  <c r="U73" i="101" s="1"/>
  <c r="Q71" i="102"/>
  <c r="Q73" i="102" s="1"/>
  <c r="U74" i="102" s="1"/>
  <c r="J96" i="102" s="1"/>
  <c r="D6" i="79" s="1"/>
  <c r="Q71" i="103"/>
  <c r="Q73" i="103" s="1"/>
  <c r="R67" i="103"/>
  <c r="R71" i="103" s="1"/>
  <c r="R73" i="103" s="1"/>
  <c r="K25" i="78"/>
  <c r="U74" i="101" l="1"/>
  <c r="J96" i="101" s="1"/>
  <c r="U74" i="103"/>
  <c r="J96" i="103" s="1"/>
  <c r="E6" i="79" s="1"/>
  <c r="K26" i="78"/>
  <c r="C6" i="79" l="1"/>
  <c r="F6" i="79" s="1"/>
  <c r="K28" i="78"/>
  <c r="C7" i="125" l="1"/>
  <c r="C34" i="104"/>
  <c r="C36" i="104" s="1"/>
  <c r="D7" i="79" s="1"/>
  <c r="E29" i="125" l="1"/>
  <c r="E26" i="125"/>
  <c r="E27" i="125"/>
  <c r="E14" i="125"/>
  <c r="G19" i="63"/>
  <c r="H40" i="63"/>
  <c r="G22" i="63" l="1"/>
  <c r="G24" i="63" s="1"/>
  <c r="G36" i="63" s="1"/>
  <c r="G20" i="63"/>
  <c r="K4" i="78" l="1"/>
  <c r="J4" i="78"/>
  <c r="H4" i="78"/>
  <c r="I4" i="78"/>
  <c r="K8" i="78" l="1"/>
  <c r="K5" i="78"/>
  <c r="H8" i="78"/>
  <c r="H6" i="78"/>
  <c r="I8" i="78"/>
  <c r="I6" i="78"/>
  <c r="J8" i="78"/>
  <c r="J6" i="78"/>
  <c r="K6" i="78" l="1"/>
  <c r="C34" i="85" l="1"/>
  <c r="C36" i="85" s="1"/>
  <c r="F4" i="79" l="1"/>
  <c r="C5" i="125" s="1"/>
  <c r="C26" i="125" l="1"/>
  <c r="C28" i="125"/>
  <c r="C27" i="125"/>
  <c r="C7" i="79"/>
  <c r="F7" i="79" s="1"/>
  <c r="C8" i="125" s="1"/>
  <c r="F5" i="79"/>
  <c r="C6" i="125" s="1"/>
  <c r="D29" i="125" l="1"/>
  <c r="H29" i="125" s="1"/>
  <c r="D28" i="125"/>
  <c r="F26" i="125"/>
  <c r="F28" i="125"/>
  <c r="D26" i="125"/>
  <c r="H26" i="125" s="1"/>
  <c r="H28" i="125"/>
  <c r="D27" i="125"/>
  <c r="F27" i="125"/>
  <c r="F13" i="79"/>
  <c r="F14" i="125"/>
  <c r="D14" i="125"/>
  <c r="C14" i="125"/>
  <c r="T7672" i="121"/>
  <c r="T3614" i="121"/>
  <c r="T8243" i="121"/>
  <c r="T3168" i="121"/>
  <c r="T2029" i="121"/>
  <c r="T1448" i="121"/>
  <c r="T7786" i="121"/>
  <c r="T2045" i="121"/>
  <c r="T4691" i="121"/>
  <c r="T9098" i="121"/>
  <c r="T5794" i="121"/>
  <c r="T3454" i="121"/>
  <c r="T3056" i="121"/>
  <c r="T9499" i="121"/>
  <c r="T7437" i="121"/>
  <c r="T4265" i="121"/>
  <c r="T1802" i="121"/>
  <c r="T7508" i="121"/>
  <c r="T3505" i="121"/>
  <c r="T6925" i="121"/>
  <c r="T3439" i="121"/>
  <c r="T2864" i="121"/>
  <c r="T6030" i="121"/>
  <c r="T9590" i="121"/>
  <c r="T7658" i="121"/>
  <c r="T4794" i="121"/>
  <c r="T4214" i="121"/>
  <c r="T2070" i="121"/>
  <c r="T7935" i="121"/>
  <c r="T5114" i="121"/>
  <c r="T3030" i="121"/>
  <c r="T1168" i="121"/>
  <c r="T7731" i="121"/>
  <c r="T4280" i="121"/>
  <c r="T2902" i="121"/>
  <c r="T9809" i="121"/>
  <c r="T7563" i="121"/>
  <c r="T4613" i="121"/>
  <c r="T2362" i="121"/>
  <c r="T8825" i="121"/>
  <c r="T4758" i="121"/>
  <c r="T4274" i="121"/>
  <c r="T2340" i="121"/>
  <c r="T6311" i="121"/>
  <c r="T3191" i="121"/>
  <c r="T8215" i="121"/>
  <c r="T8033" i="121"/>
  <c r="T5238" i="121"/>
  <c r="T3805" i="121"/>
  <c r="T8446" i="121"/>
  <c r="T6937" i="121"/>
  <c r="T4301" i="121"/>
  <c r="T2824" i="121"/>
  <c r="T8756" i="121"/>
  <c r="T4429" i="121"/>
  <c r="T5668" i="121"/>
  <c r="T3387" i="121"/>
  <c r="T5204" i="121"/>
  <c r="T3246" i="121"/>
  <c r="T3229" i="121"/>
  <c r="T5751" i="121"/>
  <c r="T6810" i="121"/>
  <c r="T8585" i="121"/>
  <c r="T7997" i="121"/>
  <c r="T6536" i="121"/>
  <c r="T4373" i="121"/>
  <c r="T3067" i="121"/>
  <c r="T7771" i="121"/>
  <c r="T1032" i="121"/>
  <c r="T1738" i="121"/>
  <c r="T634" i="121"/>
  <c r="T3028" i="121"/>
  <c r="T771" i="121"/>
  <c r="T5607" i="121"/>
  <c r="T2545" i="121"/>
  <c r="T9292" i="121"/>
  <c r="T4642" i="121"/>
  <c r="T2529" i="121"/>
  <c r="T9898" i="121"/>
  <c r="T4222" i="121"/>
  <c r="T1389" i="121"/>
  <c r="T9025" i="121"/>
  <c r="T5671" i="121"/>
  <c r="T2332" i="121"/>
  <c r="T257" i="121"/>
  <c r="T2219" i="121"/>
  <c r="T6072" i="121"/>
  <c r="T6344" i="121"/>
  <c r="T222" i="121"/>
  <c r="T6460" i="121"/>
  <c r="T464" i="121"/>
  <c r="T7578" i="121"/>
  <c r="T6256" i="121"/>
  <c r="T1707" i="121"/>
  <c r="T170" i="121"/>
  <c r="T1058" i="121"/>
  <c r="T2575" i="121"/>
  <c r="T4133" i="121"/>
  <c r="T3209" i="121"/>
  <c r="T2465" i="121"/>
  <c r="T262" i="121"/>
  <c r="T6569" i="121"/>
  <c r="T1692" i="121"/>
  <c r="T4620" i="121"/>
  <c r="T3325" i="121"/>
  <c r="T5596" i="121"/>
  <c r="T7880" i="121"/>
  <c r="T6640" i="121"/>
  <c r="T6201" i="121"/>
  <c r="T5679" i="121"/>
  <c r="T7095" i="121"/>
  <c r="T1847" i="121"/>
  <c r="T6122" i="121"/>
  <c r="T3344" i="121"/>
  <c r="T1206" i="121"/>
  <c r="T9890" i="121"/>
  <c r="T649" i="121"/>
  <c r="T8895" i="121"/>
  <c r="T3200" i="121"/>
  <c r="T2418" i="121"/>
  <c r="T8576" i="121"/>
  <c r="T7934" i="121"/>
  <c r="T6193" i="121"/>
  <c r="T947" i="121"/>
  <c r="T4683" i="121"/>
  <c r="T7018" i="121"/>
  <c r="T8602" i="121"/>
  <c r="T4868" i="121"/>
  <c r="T1430" i="121"/>
  <c r="T892" i="121"/>
  <c r="T8725" i="121"/>
  <c r="T5424" i="121"/>
  <c r="T3461" i="121"/>
  <c r="T7312" i="121"/>
  <c r="T9369" i="121"/>
  <c r="T2218" i="121"/>
  <c r="T2117" i="121"/>
  <c r="T1304" i="121"/>
  <c r="T7833" i="121"/>
  <c r="T4894" i="121"/>
  <c r="T4335" i="121"/>
  <c r="T1263" i="121"/>
  <c r="T4325" i="121"/>
  <c r="T4076" i="121"/>
  <c r="T3891" i="121"/>
  <c r="T264" i="121"/>
  <c r="T6097" i="121"/>
  <c r="T3533" i="121"/>
  <c r="T9897" i="121"/>
  <c r="T8321" i="121"/>
  <c r="T7162" i="121"/>
  <c r="T4715" i="121"/>
  <c r="T8136" i="121"/>
  <c r="T7632" i="121"/>
  <c r="T3572" i="121"/>
  <c r="T2417" i="121"/>
  <c r="T8133" i="121"/>
  <c r="T7448" i="121"/>
  <c r="T5273" i="121"/>
  <c r="T4207" i="121"/>
  <c r="T6092" i="121"/>
  <c r="T2107" i="121"/>
  <c r="T6401" i="121"/>
  <c r="T2790" i="121"/>
  <c r="T8533" i="121"/>
  <c r="T9704" i="121"/>
  <c r="T7440" i="121"/>
  <c r="T5543" i="121"/>
  <c r="T4197" i="121"/>
  <c r="T64" i="121"/>
  <c r="T5048" i="121"/>
  <c r="T1867" i="121"/>
  <c r="T5587" i="121"/>
  <c r="T5670" i="121"/>
  <c r="T324" i="121"/>
  <c r="T7760" i="121"/>
  <c r="T3021" i="121"/>
  <c r="T963" i="121"/>
  <c r="T5513" i="121"/>
  <c r="T4456" i="121"/>
  <c r="T683" i="121"/>
  <c r="T4215" i="121"/>
  <c r="T1800" i="121"/>
  <c r="T1993" i="121"/>
  <c r="T9472" i="121"/>
  <c r="T9768" i="121"/>
  <c r="T3002" i="121"/>
  <c r="T6068" i="121"/>
  <c r="T8470" i="121"/>
  <c r="T2561" i="121"/>
  <c r="T1960" i="121"/>
  <c r="T3267" i="121"/>
  <c r="T1061" i="121"/>
  <c r="T5443" i="121"/>
  <c r="T9279" i="121"/>
  <c r="T4722" i="121"/>
  <c r="T6966" i="121"/>
  <c r="T9136" i="121"/>
  <c r="T2810" i="121"/>
  <c r="T3018" i="121"/>
  <c r="T418" i="121"/>
  <c r="T6981" i="121"/>
  <c r="T2226" i="121"/>
  <c r="T564" i="121"/>
  <c r="T3565" i="121"/>
  <c r="T378" i="121"/>
  <c r="T4303" i="121"/>
  <c r="T5846" i="121"/>
  <c r="T8928" i="121"/>
  <c r="T5189" i="121"/>
  <c r="T1439" i="121"/>
  <c r="T2133" i="121"/>
  <c r="T3155" i="121"/>
  <c r="T50" i="121"/>
  <c r="T6444" i="121"/>
  <c r="T3138" i="121"/>
  <c r="T9043" i="121"/>
  <c r="T9032" i="121"/>
  <c r="T1891" i="121"/>
  <c r="T3259" i="121"/>
  <c r="T8557" i="121"/>
  <c r="T9988" i="121"/>
  <c r="T7759" i="121"/>
  <c r="T5755" i="121"/>
  <c r="T3125" i="121"/>
  <c r="T2140" i="121"/>
  <c r="T1965" i="121"/>
  <c r="T6091" i="121"/>
  <c r="T4628" i="121"/>
  <c r="T4041" i="121"/>
  <c r="T4447" i="121"/>
  <c r="T6336" i="121"/>
  <c r="T2937" i="121"/>
  <c r="T2564" i="121"/>
  <c r="T7621" i="121"/>
  <c r="T6696" i="121"/>
  <c r="T6614" i="121"/>
  <c r="T2001" i="121"/>
  <c r="T9842" i="121"/>
  <c r="T6893" i="121"/>
  <c r="T9530" i="121"/>
  <c r="T4738" i="121"/>
  <c r="T8098" i="121"/>
  <c r="T3285" i="121"/>
  <c r="T5392" i="121"/>
  <c r="T4383" i="121"/>
  <c r="T2135" i="121"/>
  <c r="T9176" i="121"/>
  <c r="T3453" i="121"/>
  <c r="T1961" i="121"/>
  <c r="T144" i="121"/>
  <c r="T4372" i="121"/>
  <c r="T9355" i="121"/>
  <c r="T3312" i="121"/>
  <c r="T2124" i="121"/>
  <c r="T6451" i="121"/>
  <c r="T2154" i="121"/>
  <c r="T8848" i="121"/>
  <c r="T4659" i="121"/>
  <c r="T6740" i="121"/>
  <c r="T9322" i="121"/>
  <c r="T5719" i="121"/>
  <c r="T67" i="121"/>
  <c r="T6724" i="121"/>
  <c r="T4158" i="121"/>
  <c r="T9984" i="121"/>
  <c r="T5024" i="121"/>
  <c r="T3982" i="121"/>
  <c r="T1019" i="121"/>
  <c r="T95" i="121"/>
  <c r="T6320" i="121"/>
  <c r="T2283" i="121"/>
  <c r="T8290" i="121"/>
  <c r="T4716" i="121"/>
  <c r="T369" i="121"/>
  <c r="T629" i="121"/>
  <c r="T5200" i="121"/>
  <c r="T8200" i="121"/>
  <c r="T8490" i="121"/>
  <c r="T3082" i="121"/>
  <c r="T1991" i="121"/>
  <c r="T7322" i="121"/>
  <c r="T2032" i="121"/>
  <c r="T7472" i="121"/>
  <c r="T8574" i="121"/>
  <c r="T7375" i="121"/>
  <c r="T5835" i="121"/>
  <c r="T6999" i="121"/>
  <c r="T5734" i="121"/>
  <c r="T7506" i="121"/>
  <c r="T3177" i="121"/>
  <c r="T6597" i="121"/>
  <c r="T3899" i="121"/>
  <c r="T186" i="121"/>
  <c r="T9949" i="121"/>
  <c r="T5264" i="121"/>
  <c r="T6566" i="121"/>
  <c r="T259" i="121"/>
  <c r="T640" i="121"/>
  <c r="T380" i="121"/>
  <c r="T6588" i="121"/>
  <c r="T4811" i="121"/>
  <c r="T3090" i="121"/>
  <c r="T7313" i="121"/>
  <c r="T8120" i="121"/>
  <c r="T2251" i="121"/>
  <c r="T388" i="121"/>
  <c r="T900" i="121"/>
  <c r="T8493" i="121"/>
  <c r="T4547" i="121"/>
  <c r="T2853" i="121"/>
  <c r="T8976" i="121"/>
  <c r="T8494" i="121"/>
  <c r="T6843" i="121"/>
  <c r="T2825" i="121"/>
  <c r="T2376" i="121"/>
  <c r="T1953" i="121"/>
  <c r="T4756" i="121"/>
  <c r="T8176" i="121"/>
  <c r="T8754" i="121"/>
  <c r="T5437" i="121"/>
  <c r="T1791" i="121"/>
  <c r="T1099" i="121"/>
  <c r="T4435" i="121"/>
  <c r="T4020" i="121"/>
  <c r="T4570" i="121"/>
  <c r="T1011" i="121"/>
  <c r="T6264" i="121"/>
  <c r="T3597" i="121"/>
  <c r="T9964" i="121"/>
  <c r="T8306" i="121"/>
  <c r="T6064" i="121"/>
  <c r="T2111" i="121"/>
  <c r="T5492" i="121"/>
  <c r="T6870" i="121"/>
  <c r="T8959" i="121"/>
  <c r="T5475" i="121"/>
  <c r="T1886" i="121"/>
  <c r="T982" i="121"/>
  <c r="T1413" i="121"/>
  <c r="T9448" i="121"/>
  <c r="T6291" i="121"/>
  <c r="T8072" i="121"/>
  <c r="T5822" i="121"/>
  <c r="T3888" i="121"/>
  <c r="T61" i="121"/>
  <c r="T608" i="121"/>
  <c r="T9861" i="121"/>
  <c r="T1372" i="121"/>
  <c r="T1511" i="121"/>
  <c r="T235" i="121"/>
  <c r="T5991" i="121"/>
  <c r="T342" i="121"/>
  <c r="T4933" i="121"/>
  <c r="T7450" i="121"/>
  <c r="T8168" i="121"/>
  <c r="T6342" i="121"/>
  <c r="T4524" i="121"/>
  <c r="T4262" i="121"/>
  <c r="T1554" i="121"/>
  <c r="T1785" i="121"/>
  <c r="T9359" i="121"/>
  <c r="T1469" i="121"/>
  <c r="T5807" i="121"/>
  <c r="T5711" i="121"/>
  <c r="T1921" i="121"/>
  <c r="T9281" i="121"/>
  <c r="T710" i="121"/>
  <c r="T4446" i="121"/>
  <c r="T2150" i="121"/>
  <c r="T7865" i="121"/>
  <c r="T404" i="121"/>
  <c r="T6165" i="121"/>
  <c r="T6692" i="121"/>
  <c r="T9184" i="121"/>
  <c r="T1178" i="121"/>
  <c r="T492" i="121"/>
  <c r="T3066" i="121"/>
  <c r="T471" i="121"/>
  <c r="T5858" i="121"/>
  <c r="T2476" i="121"/>
  <c r="T6612" i="121"/>
  <c r="T4157" i="121"/>
  <c r="T2845" i="121"/>
  <c r="T6548" i="121"/>
  <c r="T9094" i="121"/>
  <c r="T3364" i="121"/>
  <c r="T613" i="121"/>
  <c r="T6935" i="121"/>
  <c r="T2568" i="121"/>
  <c r="T2440" i="121"/>
  <c r="T9378" i="121"/>
  <c r="T4658" i="121"/>
  <c r="T1075" i="121"/>
  <c r="T5216" i="121"/>
  <c r="T4804" i="121"/>
  <c r="T5152" i="121"/>
  <c r="T5662" i="121"/>
  <c r="T158" i="121"/>
  <c r="T443" i="121"/>
  <c r="T9993" i="121"/>
  <c r="T6438" i="121"/>
  <c r="T5431" i="121"/>
  <c r="T859" i="121"/>
  <c r="T4636" i="121"/>
  <c r="T6807" i="121"/>
  <c r="T8474" i="121"/>
  <c r="T5290" i="121"/>
  <c r="T1344" i="121"/>
  <c r="T851" i="121"/>
  <c r="T5732" i="121"/>
  <c r="T8394" i="121"/>
  <c r="T1803" i="121"/>
  <c r="T2203" i="121"/>
  <c r="T1145" i="121"/>
  <c r="T7490" i="121"/>
  <c r="T5218" i="121"/>
  <c r="T4253" i="121"/>
  <c r="T870" i="121"/>
  <c r="T8520" i="121"/>
  <c r="T3896" i="121"/>
  <c r="T3069" i="121"/>
  <c r="T3731" i="121"/>
  <c r="T699" i="121"/>
  <c r="T6071" i="121"/>
  <c r="T3509" i="121"/>
  <c r="T9831" i="121"/>
  <c r="T9160" i="121"/>
  <c r="T6819" i="121"/>
  <c r="T4212" i="121"/>
  <c r="T2494" i="121"/>
  <c r="T4546" i="121"/>
  <c r="T9336" i="121"/>
  <c r="T78" i="121"/>
  <c r="T8910" i="121"/>
  <c r="T5829" i="121"/>
  <c r="T3429" i="121"/>
  <c r="T2148" i="121"/>
  <c r="T1807" i="121"/>
  <c r="T9832" i="121"/>
  <c r="T9938" i="121"/>
  <c r="T4770" i="121"/>
  <c r="T8130" i="121"/>
  <c r="T4308" i="121"/>
  <c r="T677" i="121"/>
  <c r="T128" i="121"/>
  <c r="T2933" i="121"/>
  <c r="T5658" i="121"/>
  <c r="T8469" i="121"/>
  <c r="T292" i="121"/>
  <c r="T4976" i="121"/>
  <c r="T5636" i="121"/>
  <c r="T3584" i="121"/>
  <c r="T2369" i="121"/>
  <c r="T5177" i="121"/>
  <c r="T6476" i="121"/>
  <c r="T9896" i="121"/>
  <c r="T8792" i="121"/>
  <c r="T7194" i="121"/>
  <c r="T4973" i="121"/>
  <c r="T269" i="121"/>
  <c r="T5282" i="121"/>
  <c r="T4946" i="121"/>
  <c r="T2789" i="121"/>
  <c r="T1962" i="121"/>
  <c r="T700" i="121"/>
  <c r="T6585" i="121"/>
  <c r="T4693" i="121"/>
  <c r="T8355" i="121"/>
  <c r="T9045" i="121"/>
  <c r="T8292" i="121"/>
  <c r="T6956" i="121"/>
  <c r="T4348" i="121"/>
  <c r="T261" i="121"/>
  <c r="T9824" i="121"/>
  <c r="T551" i="121"/>
  <c r="T489" i="121"/>
  <c r="T1201" i="121"/>
  <c r="T3349" i="121"/>
  <c r="T801" i="121"/>
  <c r="T1340" i="121"/>
  <c r="T1308" i="121"/>
  <c r="T340" i="121"/>
  <c r="T6041" i="121"/>
  <c r="T557" i="121"/>
  <c r="T460" i="121"/>
  <c r="T69" i="121"/>
  <c r="T5964" i="121"/>
  <c r="T1840" i="121"/>
  <c r="T5559" i="121"/>
  <c r="T3331" i="121"/>
  <c r="T5031" i="121"/>
  <c r="T4505" i="121"/>
  <c r="T1827" i="121"/>
  <c r="T8714" i="121"/>
  <c r="T231" i="121"/>
  <c r="T1672" i="121"/>
  <c r="T7047" i="121"/>
  <c r="T3924" i="121"/>
  <c r="T8888" i="121"/>
  <c r="T4206" i="121"/>
  <c r="T1671" i="121"/>
  <c r="T1839" i="121"/>
  <c r="T4668" i="121"/>
  <c r="T4724" i="121"/>
  <c r="T4287" i="121"/>
  <c r="T6700" i="121"/>
  <c r="T2772" i="121"/>
  <c r="T1654" i="121"/>
  <c r="T6710" i="121"/>
  <c r="T1821" i="121"/>
  <c r="T7127" i="121"/>
  <c r="T2473" i="121"/>
  <c r="T2220" i="121"/>
  <c r="T2671" i="121"/>
  <c r="T520" i="121"/>
  <c r="T3421" i="121"/>
  <c r="T9114" i="121"/>
  <c r="T3621" i="121"/>
  <c r="T4068" i="121"/>
  <c r="T1639" i="121"/>
  <c r="T8232" i="121"/>
  <c r="T4706" i="121"/>
  <c r="T387" i="121"/>
  <c r="T2938" i="121"/>
  <c r="T4842" i="121"/>
  <c r="T786" i="121"/>
  <c r="T4198" i="121"/>
  <c r="T3428" i="121"/>
  <c r="T645" i="121"/>
  <c r="T7746" i="121"/>
  <c r="T3251" i="121"/>
  <c r="T8546" i="121"/>
  <c r="T8682" i="121"/>
  <c r="T4358" i="121"/>
  <c r="T8560" i="121"/>
  <c r="T958" i="121"/>
  <c r="T1416" i="121"/>
  <c r="T1210" i="121"/>
  <c r="T7007" i="121"/>
  <c r="T1653" i="121"/>
  <c r="T2290" i="121"/>
  <c r="T8568" i="121"/>
  <c r="T8578" i="121"/>
  <c r="T7503" i="121"/>
  <c r="T5564" i="121"/>
  <c r="T3061" i="121"/>
  <c r="T1556" i="121"/>
  <c r="T3771" i="121"/>
  <c r="T4625" i="121"/>
  <c r="T6669" i="121"/>
  <c r="T2809" i="121"/>
  <c r="T2296" i="121"/>
  <c r="T7494" i="121"/>
  <c r="T6841" i="121"/>
  <c r="T6220" i="121"/>
  <c r="T1820" i="121"/>
  <c r="T9839" i="121"/>
  <c r="T8554" i="121"/>
  <c r="T6716" i="121"/>
  <c r="T8994" i="121"/>
  <c r="T3520" i="121"/>
  <c r="T8066" i="121"/>
  <c r="T4223" i="121"/>
  <c r="T248" i="121"/>
  <c r="T4070" i="121"/>
  <c r="T9170" i="121"/>
  <c r="T4711" i="121"/>
  <c r="T6943" i="121"/>
  <c r="T7656" i="121"/>
  <c r="T502" i="121"/>
  <c r="T875" i="121"/>
  <c r="T708" i="121"/>
  <c r="T6387" i="121"/>
  <c r="T4588" i="121"/>
  <c r="T3149" i="121"/>
  <c r="T5297" i="121"/>
  <c r="T2017" i="121"/>
  <c r="T5005" i="121"/>
  <c r="T6869" i="121"/>
  <c r="T8831" i="121"/>
  <c r="T5462" i="121"/>
  <c r="T1819" i="121"/>
  <c r="T1022" i="121"/>
  <c r="T497" i="121"/>
  <c r="T7784" i="121"/>
  <c r="T815" i="121"/>
  <c r="T1428" i="121"/>
  <c r="T850" i="121"/>
  <c r="T6829" i="121"/>
  <c r="T3856" i="121"/>
  <c r="T3892" i="121"/>
  <c r="T8760" i="121"/>
  <c r="T1600" i="121"/>
  <c r="T6864" i="121"/>
  <c r="T4634" i="121"/>
  <c r="T6101" i="121"/>
  <c r="T4350" i="121"/>
  <c r="T5886" i="121"/>
  <c r="T8639" i="121"/>
  <c r="T7106" i="121"/>
  <c r="T7177" i="121"/>
  <c r="T3221" i="121"/>
  <c r="T1582" i="121"/>
  <c r="T5655" i="121"/>
  <c r="T2906" i="121"/>
  <c r="T9778" i="121"/>
  <c r="T4944" i="121"/>
  <c r="T2946" i="121"/>
  <c r="T433" i="121"/>
  <c r="T3010" i="121"/>
  <c r="T5532" i="121"/>
  <c r="T2384" i="121"/>
  <c r="T6552" i="121"/>
  <c r="T7504" i="121"/>
  <c r="T3300" i="121"/>
  <c r="T426" i="121"/>
  <c r="T6835" i="121"/>
  <c r="T2546" i="121"/>
  <c r="T2797" i="121"/>
  <c r="T7714" i="121"/>
  <c r="T3413" i="121"/>
  <c r="T7135" i="121"/>
  <c r="T6967" i="121"/>
  <c r="T4571" i="121"/>
  <c r="T1185" i="121"/>
  <c r="T4650" i="121"/>
  <c r="T4507" i="121"/>
  <c r="T1003" i="121"/>
  <c r="T3019" i="121"/>
  <c r="T4319" i="121"/>
  <c r="T5459" i="121"/>
  <c r="T3156" i="121"/>
  <c r="T2366" i="121"/>
  <c r="T8118" i="121"/>
  <c r="T5168" i="121"/>
  <c r="T5799" i="121"/>
  <c r="T200" i="121"/>
  <c r="T466" i="121"/>
  <c r="T66" i="121"/>
  <c r="T6524" i="121"/>
  <c r="T4270" i="121"/>
  <c r="T2128" i="121"/>
  <c r="T9968" i="121"/>
  <c r="T556" i="121"/>
  <c r="T9151" i="121"/>
  <c r="T3678" i="121"/>
  <c r="T3074" i="121"/>
  <c r="T8806" i="121"/>
  <c r="T8346" i="121"/>
  <c r="T6083" i="121"/>
  <c r="T3027" i="121"/>
  <c r="T1044" i="121"/>
  <c r="T7706" i="121"/>
  <c r="T1259" i="121"/>
  <c r="T4746" i="121"/>
  <c r="T8080" i="121"/>
  <c r="T8690" i="121"/>
  <c r="T4975" i="121"/>
  <c r="T1403" i="121"/>
  <c r="T1067" i="121"/>
  <c r="T8917" i="121"/>
  <c r="T5716" i="121"/>
  <c r="T7583" i="121"/>
  <c r="T9706" i="121"/>
  <c r="T2921" i="121"/>
  <c r="T2676" i="121"/>
  <c r="T1976" i="121"/>
  <c r="T7930" i="121"/>
  <c r="T6672" i="121"/>
  <c r="T3296" i="121"/>
  <c r="T2721" i="121"/>
  <c r="T4626" i="121"/>
  <c r="T9280" i="121"/>
  <c r="T152" i="121"/>
  <c r="T9316" i="121"/>
  <c r="T6183" i="121"/>
  <c r="T3564" i="121"/>
  <c r="T2197" i="121"/>
  <c r="T1053" i="121"/>
  <c r="T2075" i="121"/>
  <c r="T3519" i="121"/>
  <c r="T2573" i="121"/>
  <c r="T2010" i="121"/>
  <c r="T8186" i="121"/>
  <c r="T6331" i="121"/>
  <c r="T4444" i="121"/>
  <c r="T1137" i="121"/>
  <c r="T9172" i="121"/>
  <c r="T681" i="121"/>
  <c r="T1501" i="121"/>
  <c r="T213" i="121"/>
  <c r="T5943" i="121"/>
  <c r="T494" i="121"/>
  <c r="T5531" i="121"/>
  <c r="T2462" i="121"/>
  <c r="T5079" i="121"/>
  <c r="T4016" i="121"/>
  <c r="T1913" i="121"/>
  <c r="T9022" i="121"/>
  <c r="T285" i="121"/>
  <c r="T9925" i="121"/>
  <c r="T1438" i="121"/>
  <c r="T1559" i="121"/>
  <c r="T275" i="121"/>
  <c r="T5793" i="121"/>
  <c r="T577" i="121"/>
  <c r="T431" i="121"/>
  <c r="T94" i="121"/>
  <c r="T6802" i="121"/>
  <c r="T1758" i="121"/>
  <c r="T7098" i="121"/>
  <c r="T446" i="121"/>
  <c r="T4551" i="121"/>
  <c r="T4255" i="121"/>
  <c r="T1491" i="121"/>
  <c r="T8417" i="121"/>
  <c r="T191" i="121"/>
  <c r="T451" i="121"/>
  <c r="T682" i="121"/>
  <c r="T1920" i="121"/>
  <c r="T2121" i="121"/>
  <c r="T358" i="121"/>
  <c r="T7922" i="121"/>
  <c r="T6499" i="121"/>
  <c r="T6472" i="121"/>
  <c r="T4725" i="121"/>
  <c r="T60" i="121"/>
  <c r="T4310" i="121"/>
  <c r="T1655" i="121"/>
  <c r="T6676" i="121"/>
  <c r="T1783" i="121"/>
  <c r="T4836" i="121"/>
  <c r="T6326" i="121"/>
  <c r="T8768" i="121"/>
  <c r="T8448" i="121"/>
  <c r="T8624" i="121"/>
  <c r="T174" i="121"/>
  <c r="T8824" i="121"/>
  <c r="T8199" i="121"/>
  <c r="T3661" i="121"/>
  <c r="T4370" i="121"/>
  <c r="T373" i="121"/>
  <c r="T5160" i="121"/>
  <c r="T2171" i="121"/>
  <c r="T5551" i="121"/>
  <c r="T4919" i="121"/>
  <c r="T742" i="121"/>
  <c r="T5233" i="121"/>
  <c r="T2448" i="121"/>
  <c r="T4334" i="121"/>
  <c r="T3060" i="121"/>
  <c r="T3101" i="121"/>
  <c r="T2356" i="121"/>
  <c r="T4714" i="121"/>
  <c r="T362" i="121"/>
  <c r="T4061" i="121"/>
  <c r="T783" i="121"/>
  <c r="T2673" i="121"/>
  <c r="T3752" i="121"/>
  <c r="T3960" i="121"/>
  <c r="T3828" i="121"/>
  <c r="T7842" i="121"/>
  <c r="T3768" i="121"/>
  <c r="T7528" i="121"/>
  <c r="T732" i="121"/>
  <c r="T4326" i="121"/>
  <c r="T6768" i="121"/>
  <c r="T323" i="121"/>
  <c r="T8767" i="121"/>
  <c r="T3567" i="121"/>
  <c r="T2681" i="121"/>
  <c r="T8512" i="121"/>
  <c r="T4820" i="121"/>
  <c r="T8688" i="121"/>
  <c r="T1166" i="121"/>
  <c r="T1585" i="121"/>
  <c r="T1057" i="121"/>
  <c r="T7225" i="121"/>
  <c r="T5154" i="121"/>
  <c r="T2689" i="121"/>
  <c r="T1871" i="121"/>
  <c r="T3235" i="121"/>
  <c r="T356" i="121"/>
  <c r="T6636" i="121"/>
  <c r="T3253" i="121"/>
  <c r="T9389" i="121"/>
  <c r="T9096" i="121"/>
  <c r="T6738" i="121"/>
  <c r="T4554" i="121"/>
  <c r="T1365" i="121"/>
  <c r="T2335" i="121"/>
  <c r="T4514" i="121"/>
  <c r="T8877" i="121"/>
  <c r="T99" i="121"/>
  <c r="T9568" i="121"/>
  <c r="T5761" i="121"/>
  <c r="T2295" i="121"/>
  <c r="T1975" i="121"/>
  <c r="T3184" i="121"/>
  <c r="T6140" i="121"/>
  <c r="T4674" i="121"/>
  <c r="T5606" i="121"/>
  <c r="T6187" i="121"/>
  <c r="T3057" i="121"/>
  <c r="T2167" i="121"/>
  <c r="T7749" i="121"/>
  <c r="T7384" i="121"/>
  <c r="T6790" i="121"/>
  <c r="T7137" i="121"/>
  <c r="T7688" i="121"/>
  <c r="T883" i="121"/>
  <c r="T1051" i="121"/>
  <c r="T729" i="121"/>
  <c r="T6515" i="121"/>
  <c r="T4815" i="121"/>
  <c r="T3277" i="121"/>
  <c r="T6605" i="121"/>
  <c r="T8369" i="121"/>
  <c r="T8528" i="121"/>
  <c r="T4005" i="121"/>
  <c r="T2512" i="121"/>
  <c r="T8341" i="121"/>
  <c r="T7512" i="121"/>
  <c r="T6369" i="121"/>
  <c r="T2343" i="121"/>
  <c r="T4159" i="121"/>
  <c r="T2700" i="121"/>
  <c r="T1898" i="121"/>
  <c r="T619" i="121"/>
  <c r="T6576" i="121"/>
  <c r="T3403" i="121"/>
  <c r="T7031" i="121"/>
  <c r="T6232" i="121"/>
  <c r="T5319" i="121"/>
  <c r="T5081" i="121"/>
  <c r="T3524" i="121"/>
  <c r="T9393" i="121"/>
  <c r="T535" i="121"/>
  <c r="T5090" i="121"/>
  <c r="T3098" i="121"/>
  <c r="T2058" i="121"/>
  <c r="T597" i="121"/>
  <c r="T6704" i="121"/>
  <c r="T4930" i="121"/>
  <c r="T5338" i="121"/>
  <c r="T478" i="121"/>
  <c r="T70" i="121"/>
  <c r="T2153" i="121"/>
  <c r="T2195" i="121"/>
  <c r="T3571" i="121"/>
  <c r="T4736" i="121"/>
  <c r="T3355" i="121"/>
  <c r="T1899" i="121"/>
  <c r="T9192" i="121"/>
  <c r="T311" i="121"/>
  <c r="T3580" i="121"/>
  <c r="T5091" i="121"/>
  <c r="T9950" i="121"/>
  <c r="T2540" i="121"/>
  <c r="T8430" i="121"/>
  <c r="T1274" i="121"/>
  <c r="T9519" i="121"/>
  <c r="T7410" i="121"/>
  <c r="T5271" i="121"/>
  <c r="T301" i="121"/>
  <c r="T9258" i="121"/>
  <c r="T1683" i="121"/>
  <c r="T350" i="121"/>
  <c r="T1487" i="121"/>
  <c r="T2871" i="121"/>
  <c r="T8242" i="121"/>
  <c r="T3800" i="121"/>
  <c r="T2477" i="121"/>
  <c r="T793" i="121"/>
  <c r="T6940" i="121"/>
  <c r="T6347" i="121"/>
  <c r="T80" i="121"/>
  <c r="T517" i="121"/>
  <c r="T243" i="121"/>
  <c r="T2316" i="121"/>
  <c r="T8886" i="121"/>
  <c r="T6227" i="121"/>
  <c r="T8040" i="121"/>
  <c r="T5667" i="121"/>
  <c r="T4302" i="121"/>
  <c r="T137" i="121"/>
  <c r="T5243" i="121"/>
  <c r="T237" i="121"/>
  <c r="T167" i="121"/>
  <c r="T1001" i="121"/>
  <c r="T2795" i="121"/>
  <c r="T8862" i="121"/>
  <c r="T685" i="121"/>
  <c r="T3637" i="121"/>
  <c r="T5554" i="121"/>
  <c r="T7543" i="121"/>
  <c r="T10022" i="121"/>
  <c r="T2576" i="121"/>
  <c r="T1721" i="121"/>
  <c r="T4952" i="121"/>
  <c r="T4779" i="121"/>
  <c r="T1688" i="121"/>
  <c r="T7063" i="121"/>
  <c r="T2351" i="121"/>
  <c r="T655" i="121"/>
  <c r="T2410" i="121"/>
  <c r="T1060" i="121"/>
  <c r="T411" i="121"/>
  <c r="T9138" i="121"/>
  <c r="T5125" i="121"/>
  <c r="T4826" i="121"/>
  <c r="T2639" i="121"/>
  <c r="T7950" i="121"/>
  <c r="T3469" i="121"/>
  <c r="T2331" i="121"/>
  <c r="T2196" i="121"/>
  <c r="T2609" i="121"/>
  <c r="T2504" i="121"/>
  <c r="T3388" i="121"/>
  <c r="T5304" i="121"/>
  <c r="T6544" i="121"/>
  <c r="T5694" i="121"/>
  <c r="T3148" i="121"/>
  <c r="T6164" i="121"/>
  <c r="T3324" i="121"/>
  <c r="T7071" i="121"/>
  <c r="T4110" i="121"/>
  <c r="T1842" i="121"/>
  <c r="T5426" i="121"/>
  <c r="T7624" i="121"/>
  <c r="T791" i="121"/>
  <c r="T3131" i="121"/>
  <c r="T3944" i="121"/>
  <c r="T4119" i="121"/>
  <c r="T3835" i="121"/>
  <c r="T8858" i="121"/>
  <c r="T1890" i="121"/>
  <c r="T1374" i="121"/>
  <c r="T7342" i="121"/>
  <c r="T6518" i="121"/>
  <c r="T3132" i="121"/>
  <c r="T9251" i="121"/>
  <c r="T3162" i="121"/>
  <c r="T3795" i="121"/>
  <c r="T5642" i="121"/>
  <c r="T3566" i="121"/>
  <c r="T2264" i="121"/>
  <c r="T7366" i="121"/>
  <c r="T7143" i="121"/>
  <c r="T8122" i="121"/>
  <c r="T5839" i="121"/>
  <c r="T9168" i="121"/>
  <c r="T3485" i="121"/>
  <c r="T7970" i="121"/>
  <c r="T4079" i="121"/>
  <c r="T270" i="121"/>
  <c r="T9797" i="121"/>
  <c r="T8114" i="121"/>
  <c r="T4679" i="121"/>
  <c r="T2452" i="121"/>
  <c r="T6484" i="121"/>
  <c r="T6441" i="121"/>
  <c r="T408" i="121"/>
  <c r="T764" i="121"/>
  <c r="T421" i="121"/>
  <c r="T6660" i="121"/>
  <c r="T4843" i="121"/>
  <c r="T2470" i="121"/>
  <c r="T9873" i="121"/>
  <c r="T3093" i="121"/>
  <c r="T313" i="121"/>
  <c r="T962" i="121"/>
  <c r="T9291" i="121"/>
  <c r="T5269" i="121"/>
  <c r="T2941" i="121"/>
  <c r="T7233" i="121"/>
  <c r="T8536" i="121"/>
  <c r="T7087" i="121"/>
  <c r="T9214" i="121"/>
  <c r="T1222" i="121"/>
  <c r="T2929" i="121"/>
  <c r="T2850" i="121"/>
  <c r="T1928" i="121"/>
  <c r="T8090" i="121"/>
  <c r="T6745" i="121"/>
  <c r="T5759" i="121"/>
  <c r="T1252" i="121"/>
  <c r="T595" i="121"/>
  <c r="T9340" i="121"/>
  <c r="T5420" i="121"/>
  <c r="T3161" i="121"/>
  <c r="T7566" i="121"/>
  <c r="T8894" i="121"/>
  <c r="T6842" i="121"/>
  <c r="T8680" i="121"/>
  <c r="T9000" i="121"/>
  <c r="T3696" i="121"/>
  <c r="T3151" i="121"/>
  <c r="T1312" i="121"/>
  <c r="T8129" i="121"/>
  <c r="T8366" i="121"/>
  <c r="T2026" i="121"/>
  <c r="T6043" i="121"/>
  <c r="T8152" i="121"/>
  <c r="T5885" i="121"/>
  <c r="T4492" i="121"/>
  <c r="T86" i="121"/>
  <c r="T3389" i="121"/>
  <c r="T9109" i="121"/>
  <c r="T4519" i="121"/>
  <c r="T2994" i="121"/>
  <c r="T1601" i="121"/>
  <c r="T8226" i="121"/>
  <c r="T110" i="121"/>
  <c r="T370" i="121"/>
  <c r="T621" i="121"/>
  <c r="T430" i="121"/>
  <c r="T1942" i="121"/>
  <c r="T5599" i="121"/>
  <c r="T6609" i="121"/>
  <c r="T7246" i="121"/>
  <c r="T5161" i="121"/>
  <c r="T3063" i="121"/>
  <c r="T9558" i="121"/>
  <c r="T500" i="121"/>
  <c r="T105" i="121"/>
  <c r="T118" i="121"/>
  <c r="T817" i="121"/>
  <c r="T2599" i="121"/>
  <c r="T6374" i="121"/>
  <c r="T8435" i="121"/>
  <c r="T999" i="121"/>
  <c r="T9058" i="121"/>
  <c r="T6430" i="121"/>
  <c r="T440" i="121"/>
  <c r="T185" i="121"/>
  <c r="T8727" i="121"/>
  <c r="T3160" i="121"/>
  <c r="T1680" i="121"/>
  <c r="T2472" i="121"/>
  <c r="T1519" i="121"/>
  <c r="T4637" i="121"/>
  <c r="T3915" i="121"/>
  <c r="T1644" i="121"/>
  <c r="T8798" i="121"/>
  <c r="T166" i="121"/>
  <c r="T570" i="121"/>
  <c r="T575" i="121"/>
  <c r="T4911" i="121"/>
  <c r="T2344" i="121"/>
  <c r="T4239" i="121"/>
  <c r="T9538" i="121"/>
  <c r="T8456" i="121"/>
  <c r="T7114" i="121"/>
  <c r="T5226" i="121"/>
  <c r="T169" i="121"/>
  <c r="T5288" i="121"/>
  <c r="T560" i="121"/>
  <c r="T483" i="121"/>
  <c r="T1103" i="121"/>
  <c r="T3190" i="121"/>
  <c r="T268" i="121"/>
  <c r="T410" i="121"/>
  <c r="T3727" i="121"/>
  <c r="T6205" i="121"/>
  <c r="T8339" i="121"/>
  <c r="T754" i="121"/>
  <c r="T2940" i="121"/>
  <c r="T5303" i="121"/>
  <c r="T6990" i="121"/>
  <c r="T9786" i="121"/>
  <c r="T5109" i="121"/>
  <c r="T4351" i="121"/>
  <c r="T3087" i="121"/>
  <c r="T4788" i="121"/>
  <c r="T1059" i="121"/>
  <c r="T3987" i="121"/>
  <c r="T286" i="121"/>
  <c r="T4969" i="121"/>
  <c r="T5341" i="121"/>
  <c r="T4470" i="121"/>
  <c r="T5097" i="121"/>
  <c r="T379" i="121"/>
  <c r="T4075" i="121"/>
  <c r="T1325" i="121"/>
  <c r="T6804" i="121"/>
  <c r="T2105" i="121"/>
  <c r="T6139" i="121"/>
  <c r="T5922" i="121"/>
  <c r="T177" i="121"/>
  <c r="T8789" i="121"/>
  <c r="T7928" i="121"/>
  <c r="T3127" i="121"/>
  <c r="T424" i="121"/>
  <c r="T524" i="121"/>
  <c r="T627" i="121"/>
  <c r="T2815" i="121"/>
  <c r="T6539" i="121"/>
  <c r="T9535" i="121"/>
  <c r="T470" i="121"/>
  <c r="T9851" i="121"/>
  <c r="T6820" i="121"/>
  <c r="T159" i="121"/>
  <c r="T995" i="121"/>
  <c r="T2936" i="121"/>
  <c r="T5435" i="121"/>
  <c r="T1265" i="121"/>
  <c r="T987" i="121"/>
  <c r="T9567" i="121"/>
  <c r="T205" i="121"/>
  <c r="T565" i="121"/>
  <c r="T779" i="121"/>
  <c r="T2497" i="121"/>
  <c r="T3851" i="121"/>
  <c r="T3359" i="121"/>
  <c r="T6353" i="121"/>
  <c r="T8332" i="121"/>
  <c r="T2625" i="121"/>
  <c r="T5997" i="121"/>
  <c r="T7827" i="121"/>
  <c r="T9581" i="121"/>
  <c r="T8549" i="121"/>
  <c r="T4583" i="121"/>
  <c r="T3220" i="121"/>
  <c r="T5561" i="121"/>
  <c r="T7567" i="121"/>
  <c r="T9213" i="121"/>
  <c r="T2686" i="121"/>
  <c r="T5345" i="121"/>
  <c r="T7138" i="121"/>
  <c r="T8238" i="121"/>
  <c r="T1426" i="121"/>
  <c r="T263" i="121"/>
  <c r="T1101" i="121"/>
  <c r="T4692" i="121"/>
  <c r="T5678" i="121"/>
  <c r="T7710" i="121"/>
  <c r="T1115" i="121"/>
  <c r="T3650" i="121"/>
  <c r="T6125" i="121"/>
  <c r="T7291" i="121"/>
  <c r="T9479" i="121"/>
  <c r="T1985" i="121"/>
  <c r="T3284" i="121"/>
  <c r="T5173" i="121"/>
  <c r="T540" i="121"/>
  <c r="T1071" i="121"/>
  <c r="T4723" i="121"/>
  <c r="T5865" i="121"/>
  <c r="T7807" i="121"/>
  <c r="T1148" i="121"/>
  <c r="T3787" i="121"/>
  <c r="T6189" i="121"/>
  <c r="T7355" i="121"/>
  <c r="T9676" i="121"/>
  <c r="T1702" i="121"/>
  <c r="T3314" i="121"/>
  <c r="T246" i="121"/>
  <c r="T8617" i="121"/>
  <c r="T4112" i="121"/>
  <c r="T5753" i="121"/>
  <c r="T7765" i="121"/>
  <c r="T670" i="121"/>
  <c r="T3034" i="121"/>
  <c r="T5540" i="121"/>
  <c r="T7089" i="121"/>
  <c r="T8599" i="121"/>
  <c r="T1442" i="121"/>
  <c r="T2961" i="121"/>
  <c r="T4475" i="121"/>
  <c r="T5955" i="121"/>
  <c r="T698" i="121"/>
  <c r="T4395" i="121"/>
  <c r="T6780" i="121"/>
  <c r="T9009" i="121"/>
  <c r="T1026" i="121"/>
  <c r="T2992" i="121"/>
  <c r="T5902" i="121"/>
  <c r="T8194" i="121"/>
  <c r="T9583" i="121"/>
  <c r="T1677" i="121"/>
  <c r="T2999" i="121"/>
  <c r="T5224" i="121"/>
  <c r="T333" i="121"/>
  <c r="T1396" i="121"/>
  <c r="T4851" i="121"/>
  <c r="T6280" i="121"/>
  <c r="T8371" i="121"/>
  <c r="T1479" i="121"/>
  <c r="T3790" i="121"/>
  <c r="T5465" i="121"/>
  <c r="T7763" i="121"/>
  <c r="T8301" i="121"/>
  <c r="T1952" i="121"/>
  <c r="T3382" i="121"/>
  <c r="T2079" i="121"/>
  <c r="T6087" i="121"/>
  <c r="T4124" i="121"/>
  <c r="T6316" i="121"/>
  <c r="T8931" i="121"/>
  <c r="T1583" i="121"/>
  <c r="T3100" i="121"/>
  <c r="T5402" i="121"/>
  <c r="T7408" i="121"/>
  <c r="T635" i="121"/>
  <c r="T2411" i="121"/>
  <c r="T4340" i="121"/>
  <c r="T6489" i="121"/>
  <c r="T8431" i="121"/>
  <c r="T1296" i="121"/>
  <c r="T2838" i="121"/>
  <c r="T5115" i="121"/>
  <c r="T6885" i="121"/>
  <c r="T8623" i="121"/>
  <c r="T2492" i="121"/>
  <c r="T6677" i="121"/>
  <c r="T2015" i="121"/>
  <c r="T5791" i="121"/>
  <c r="T7682" i="121"/>
  <c r="T807" i="121"/>
  <c r="T2641" i="121"/>
  <c r="T4789" i="121"/>
  <c r="T6385" i="121"/>
  <c r="T9307" i="121"/>
  <c r="T1194" i="121"/>
  <c r="T3495" i="121"/>
  <c r="T4929" i="121"/>
  <c r="T7925" i="121"/>
  <c r="T671" i="121"/>
  <c r="T2114" i="121"/>
  <c r="T4294" i="121"/>
  <c r="T6732" i="121"/>
  <c r="T7804" i="121"/>
  <c r="T1431" i="121"/>
  <c r="T3536" i="121"/>
  <c r="T5232" i="121"/>
  <c r="T3001" i="121"/>
  <c r="T735" i="121"/>
  <c r="T4451" i="121"/>
  <c r="T5971" i="121"/>
  <c r="T9627" i="121"/>
  <c r="T1566" i="121"/>
  <c r="T3334" i="121"/>
  <c r="T5370" i="121"/>
  <c r="T8478" i="121"/>
  <c r="T953" i="121"/>
  <c r="T2782" i="121"/>
  <c r="T4833" i="121"/>
  <c r="T7824" i="121"/>
  <c r="T9574" i="121"/>
  <c r="T1598" i="121"/>
  <c r="T3408" i="121"/>
  <c r="T6093" i="121"/>
  <c r="T7984" i="121"/>
  <c r="T1023" i="121"/>
  <c r="T2748" i="121"/>
  <c r="T2551" i="121"/>
  <c r="T3627" i="121"/>
  <c r="T6644" i="121"/>
  <c r="T9056" i="121"/>
  <c r="T1369" i="121"/>
  <c r="T2775" i="121"/>
  <c r="T4422" i="121"/>
  <c r="T7090" i="121"/>
  <c r="T9703" i="121"/>
  <c r="T2151" i="121"/>
  <c r="T4096" i="121"/>
  <c r="T6772" i="121"/>
  <c r="T8722" i="121"/>
  <c r="T1234" i="121"/>
  <c r="T2280" i="121"/>
  <c r="T4477" i="121"/>
  <c r="T6067" i="121"/>
  <c r="T8038" i="121"/>
  <c r="T2212" i="121"/>
  <c r="T4281" i="121"/>
  <c r="T6053" i="121"/>
  <c r="T7317" i="121"/>
  <c r="T2593" i="121"/>
  <c r="T4889" i="121"/>
  <c r="T6978" i="121"/>
  <c r="T795" i="121"/>
  <c r="T2498" i="121"/>
  <c r="T4680" i="121"/>
  <c r="T6625" i="121"/>
  <c r="T9802" i="121"/>
  <c r="T1795" i="121"/>
  <c r="T3563" i="121"/>
  <c r="T5638" i="121"/>
  <c r="T8354" i="121"/>
  <c r="T798" i="121"/>
  <c r="T2141" i="121"/>
  <c r="T3776" i="121"/>
  <c r="T5879" i="121"/>
  <c r="T9023" i="121"/>
  <c r="T1475" i="121"/>
  <c r="T3416" i="121"/>
  <c r="T5500" i="121"/>
  <c r="T3419" i="121"/>
  <c r="T1471" i="121"/>
  <c r="T5143" i="121"/>
  <c r="T6443" i="121"/>
  <c r="T9878" i="121"/>
  <c r="T2007" i="121"/>
  <c r="T4803" i="121"/>
  <c r="T6199" i="121"/>
  <c r="T9144" i="121"/>
  <c r="T1202" i="121"/>
  <c r="T2635" i="121"/>
  <c r="T5162" i="121"/>
  <c r="T7092" i="121"/>
  <c r="T9620" i="121"/>
  <c r="T1797" i="121"/>
  <c r="T3448" i="121"/>
  <c r="T5836" i="121"/>
  <c r="T8144" i="121"/>
  <c r="T998" i="121"/>
  <c r="T3091" i="121"/>
  <c r="T4648" i="121"/>
  <c r="T3620" i="121"/>
  <c r="T7699" i="121"/>
  <c r="T4278" i="121"/>
  <c r="T6147" i="121"/>
  <c r="T9738" i="121"/>
  <c r="T1581" i="121"/>
  <c r="T3672" i="121"/>
  <c r="T5406" i="121"/>
  <c r="T7108" i="121"/>
  <c r="T785" i="121"/>
  <c r="T2594" i="121"/>
  <c r="T4663" i="121"/>
  <c r="T6509" i="121"/>
  <c r="T9386" i="121"/>
  <c r="T1622" i="121"/>
  <c r="T3198" i="121"/>
  <c r="T5071" i="121"/>
  <c r="T6379" i="121"/>
  <c r="T9637" i="121"/>
  <c r="T3085" i="121"/>
  <c r="T4527" i="121"/>
  <c r="T5665" i="121"/>
  <c r="T3208" i="121"/>
  <c r="T1609" i="121"/>
  <c r="T5072" i="121"/>
  <c r="T7737" i="121"/>
  <c r="T10007" i="121"/>
  <c r="T673" i="121"/>
  <c r="T4971" i="121"/>
  <c r="T62" i="121"/>
  <c r="T1198" i="121"/>
  <c r="T6651" i="121"/>
  <c r="T52" i="121"/>
  <c r="T840" i="121"/>
  <c r="T6037" i="121"/>
  <c r="T9334" i="121"/>
  <c r="T623" i="121"/>
  <c r="T3984" i="121"/>
  <c r="T8621" i="121"/>
  <c r="T667" i="121"/>
  <c r="T2720" i="121"/>
  <c r="T8252" i="121"/>
  <c r="T344" i="121"/>
  <c r="T9719" i="121"/>
  <c r="T7600" i="121"/>
  <c r="T3725" i="121"/>
  <c r="T7634" i="121"/>
  <c r="T9578" i="121"/>
  <c r="T528" i="121"/>
  <c r="T3707" i="121"/>
  <c r="T9277" i="121"/>
  <c r="T657" i="121"/>
  <c r="T5573" i="121"/>
  <c r="T9320" i="121"/>
  <c r="T559" i="121"/>
  <c r="T4332" i="121"/>
  <c r="T8773" i="121"/>
  <c r="T437" i="121"/>
  <c r="T2907" i="121"/>
  <c r="T6307" i="121"/>
  <c r="T499" i="121"/>
  <c r="T2115" i="121"/>
  <c r="T6653" i="121"/>
  <c r="T42" i="121"/>
  <c r="T5249" i="121"/>
  <c r="T2647" i="121"/>
  <c r="T1098" i="121"/>
  <c r="T6828" i="121"/>
  <c r="T9225" i="121"/>
  <c r="T347" i="121"/>
  <c r="T2646" i="121"/>
  <c r="T9115" i="121"/>
  <c r="T554" i="121"/>
  <c r="T4019" i="121"/>
  <c r="T8348" i="121"/>
  <c r="T493" i="121"/>
  <c r="T3363" i="121"/>
  <c r="T7518" i="121"/>
  <c r="T277" i="121"/>
  <c r="T1675" i="121"/>
  <c r="T6467" i="121"/>
  <c r="T223" i="121"/>
  <c r="T1203" i="121"/>
  <c r="T4479" i="121"/>
  <c r="T8434" i="121"/>
  <c r="T5363" i="121"/>
  <c r="T9221" i="121"/>
  <c r="T6494" i="121"/>
  <c r="T5852" i="121"/>
  <c r="T9152" i="121"/>
  <c r="T117" i="121"/>
  <c r="T1195" i="121"/>
  <c r="T5191" i="121"/>
  <c r="T412" i="121"/>
  <c r="T151" i="121"/>
  <c r="T7502" i="121"/>
  <c r="T777" i="121"/>
  <c r="T3095" i="121"/>
  <c r="T5049" i="121"/>
  <c r="T307" i="121"/>
  <c r="T4380" i="121"/>
  <c r="T5182" i="121"/>
  <c r="T3213" i="121"/>
  <c r="T8674" i="121"/>
  <c r="T318" i="121"/>
  <c r="T4646" i="121"/>
  <c r="T2353" i="121"/>
  <c r="T7825" i="121"/>
  <c r="T6406" i="121"/>
  <c r="T124" i="121"/>
  <c r="T354" i="121"/>
  <c r="T1361" i="121"/>
  <c r="T1235" i="121"/>
  <c r="T1332" i="121"/>
  <c r="T6160" i="121"/>
  <c r="T488" i="121"/>
  <c r="T684" i="121"/>
  <c r="T893" i="121"/>
  <c r="T8496" i="121"/>
  <c r="T8796" i="121"/>
  <c r="T1074" i="121"/>
  <c r="T2665" i="121"/>
  <c r="T173" i="121"/>
  <c r="T274" i="121"/>
  <c r="T5617" i="121"/>
  <c r="T1393" i="121"/>
  <c r="T6473" i="121"/>
  <c r="T4559" i="121"/>
  <c r="T2042" i="121"/>
  <c r="T1553" i="121"/>
  <c r="T296" i="121"/>
  <c r="T1412" i="121"/>
  <c r="T3544" i="121"/>
  <c r="T1255" i="121"/>
  <c r="T1284" i="121"/>
  <c r="T616" i="121"/>
  <c r="T4484" i="121"/>
  <c r="T7023" i="121"/>
  <c r="T9055" i="121"/>
  <c r="T4271" i="121"/>
  <c r="T5578" i="121"/>
  <c r="T7540" i="121"/>
  <c r="T9971" i="121"/>
  <c r="T353" i="121"/>
  <c r="T445" i="121"/>
  <c r="T3763" i="121"/>
  <c r="T5699" i="121"/>
  <c r="T8447" i="121"/>
  <c r="T923" i="121"/>
  <c r="T2943" i="121"/>
  <c r="T5790" i="121"/>
  <c r="T7809" i="121"/>
  <c r="T8511" i="121"/>
  <c r="T3291" i="121"/>
  <c r="T423" i="121"/>
  <c r="T1467" i="121"/>
  <c r="T4472" i="121"/>
  <c r="T6721" i="121"/>
  <c r="T8583" i="121"/>
  <c r="T1445" i="121"/>
  <c r="T4090" i="121"/>
  <c r="T5873" i="121"/>
  <c r="T7979" i="121"/>
  <c r="T9957" i="121"/>
  <c r="T2126" i="121"/>
  <c r="T3592" i="121"/>
  <c r="T2757" i="121"/>
  <c r="T486" i="121"/>
  <c r="T1513" i="121"/>
  <c r="T4586" i="121"/>
  <c r="T5895" i="121"/>
  <c r="T9052" i="121"/>
  <c r="T1496" i="121"/>
  <c r="T4154" i="121"/>
  <c r="T5992" i="121"/>
  <c r="T8043" i="121"/>
  <c r="T9387" i="121"/>
  <c r="T2228" i="121"/>
  <c r="T3806" i="121"/>
  <c r="T4893" i="121"/>
  <c r="T9007" i="121"/>
  <c r="T3792" i="121"/>
  <c r="T6694" i="121"/>
  <c r="T8778" i="121"/>
  <c r="T806" i="121"/>
  <c r="T3164" i="121"/>
  <c r="T5816" i="121"/>
  <c r="T8034" i="121"/>
  <c r="T9300" i="121"/>
  <c r="T1658" i="121"/>
  <c r="T2872" i="121"/>
  <c r="T5208" i="121"/>
  <c r="T2899" i="121"/>
  <c r="T1193" i="121"/>
  <c r="T4819" i="121"/>
  <c r="T6049" i="121"/>
  <c r="T8143" i="121"/>
  <c r="T1151" i="121"/>
  <c r="T3688" i="121"/>
  <c r="T5706" i="121"/>
  <c r="T7547" i="121"/>
  <c r="T9939" i="121"/>
  <c r="T1954" i="121"/>
  <c r="T4052" i="121"/>
  <c r="T7422" i="121"/>
  <c r="T9437" i="121"/>
  <c r="T1864" i="121"/>
  <c r="T4817" i="121"/>
  <c r="T6132" i="121"/>
  <c r="T9124" i="121"/>
  <c r="T1572" i="121"/>
  <c r="T4244" i="121"/>
  <c r="T6103" i="121"/>
  <c r="T7284" i="121"/>
  <c r="T9579" i="121"/>
  <c r="T2215" i="121"/>
  <c r="T4309" i="121"/>
  <c r="T8815" i="121"/>
  <c r="T7094" i="121"/>
  <c r="T4443" i="121"/>
  <c r="T6365" i="121"/>
  <c r="T9865" i="121"/>
  <c r="T1316" i="121"/>
  <c r="T4001" i="121"/>
  <c r="T5391" i="121"/>
  <c r="T6242" i="121"/>
  <c r="T916" i="121"/>
  <c r="T2420" i="121"/>
  <c r="T4685" i="121"/>
  <c r="T7066" i="121"/>
  <c r="T9450" i="121"/>
  <c r="T1669" i="121"/>
  <c r="T3081" i="121"/>
  <c r="T5042" i="121"/>
  <c r="T6635" i="121"/>
  <c r="T9196" i="121"/>
  <c r="T2508" i="121"/>
  <c r="T8564" i="121"/>
  <c r="T2263" i="121"/>
  <c r="T5629" i="121"/>
  <c r="T7478" i="121"/>
  <c r="T1037" i="121"/>
  <c r="T2842" i="121"/>
  <c r="T4884" i="121"/>
  <c r="T6259" i="121"/>
  <c r="T9198" i="121"/>
  <c r="T1805" i="121"/>
  <c r="T4094" i="121"/>
  <c r="T5715" i="121"/>
  <c r="T9040" i="121"/>
  <c r="T1009" i="121"/>
  <c r="T2247" i="121"/>
  <c r="T4177" i="121"/>
  <c r="T6095" i="121"/>
  <c r="T8149" i="121"/>
  <c r="T1670" i="121"/>
  <c r="T4231" i="121"/>
  <c r="T5581" i="121"/>
  <c r="T5340" i="121"/>
  <c r="T1753" i="121"/>
  <c r="T5458" i="121"/>
  <c r="T8216" i="121"/>
  <c r="T9789" i="121"/>
  <c r="T2175" i="121"/>
  <c r="T4491" i="121"/>
  <c r="T5953" i="121"/>
  <c r="T8746" i="121"/>
  <c r="T1414" i="121"/>
  <c r="T2953" i="121"/>
  <c r="T5093" i="121"/>
  <c r="T8113" i="121"/>
  <c r="T9965" i="121"/>
  <c r="T1723" i="121"/>
  <c r="T3753" i="121"/>
  <c r="T6206" i="121"/>
  <c r="T8050" i="121"/>
  <c r="T1159" i="121"/>
  <c r="T3484" i="121"/>
  <c r="T5027" i="121"/>
  <c r="T3751" i="121"/>
  <c r="T6384" i="121"/>
  <c r="T7228" i="121"/>
  <c r="T1567" i="121"/>
  <c r="T3356" i="121"/>
  <c r="T5346" i="121"/>
  <c r="T6114" i="121"/>
  <c r="T9887" i="121"/>
  <c r="T2286" i="121"/>
  <c r="T4324" i="121"/>
  <c r="T5862" i="121"/>
  <c r="T7974" i="121"/>
  <c r="T1357" i="121"/>
  <c r="T2821" i="121"/>
  <c r="T4987" i="121"/>
  <c r="T5899" i="121"/>
  <c r="T9021" i="121"/>
  <c r="T2610" i="121"/>
  <c r="T4261" i="121"/>
  <c r="T6013" i="121"/>
  <c r="T9645" i="121"/>
  <c r="T2751" i="121"/>
  <c r="T6149" i="121"/>
  <c r="T7924" i="121"/>
  <c r="T1133" i="121"/>
  <c r="T2645" i="121"/>
  <c r="T4962" i="121"/>
  <c r="T6335" i="121"/>
  <c r="T8653" i="121"/>
  <c r="T2087" i="121"/>
  <c r="T4311" i="121"/>
  <c r="T6069" i="121"/>
  <c r="T7565" i="121"/>
  <c r="T1182" i="121"/>
  <c r="T2423" i="121"/>
  <c r="T4699" i="121"/>
  <c r="T5063" i="121"/>
  <c r="T8826" i="121"/>
  <c r="T1992" i="121"/>
  <c r="T4391" i="121"/>
  <c r="T5510" i="121"/>
  <c r="T5848" i="121"/>
  <c r="T1853" i="121"/>
  <c r="T5103" i="121"/>
  <c r="T7319" i="121"/>
  <c r="T663" i="121"/>
  <c r="T2439" i="121"/>
  <c r="T4629" i="121"/>
  <c r="T6136" i="121"/>
  <c r="T8428" i="121"/>
  <c r="T1328" i="121"/>
  <c r="T3396" i="121"/>
  <c r="T4880" i="121"/>
  <c r="T5901" i="121"/>
  <c r="T9540" i="121"/>
  <c r="T1835" i="121"/>
  <c r="T4126" i="121"/>
  <c r="T6452" i="121"/>
  <c r="T5826" i="121"/>
  <c r="T1066" i="121"/>
  <c r="T3248" i="121"/>
  <c r="T5306" i="121"/>
  <c r="T1214" i="121"/>
  <c r="T9941" i="121"/>
  <c r="T4669" i="121"/>
  <c r="T6360" i="121"/>
  <c r="T9747" i="121"/>
  <c r="T1888" i="121"/>
  <c r="T3539" i="121"/>
  <c r="T6628" i="121"/>
  <c r="T8298" i="121"/>
  <c r="T966" i="121"/>
  <c r="T3026" i="121"/>
  <c r="T4920" i="121"/>
  <c r="T7664" i="121"/>
  <c r="T9970" i="121"/>
  <c r="T1700" i="121"/>
  <c r="T3197" i="121"/>
  <c r="T5703" i="121"/>
  <c r="T7165" i="121"/>
  <c r="T905" i="121"/>
  <c r="T2405" i="121"/>
  <c r="T4879" i="121"/>
  <c r="T6514" i="121"/>
  <c r="T5367" i="121"/>
  <c r="T2823" i="121"/>
  <c r="T5597" i="121"/>
  <c r="T8340" i="121"/>
  <c r="T214" i="121"/>
  <c r="T751" i="121"/>
  <c r="T5259" i="121"/>
  <c r="T196" i="121"/>
  <c r="T1763" i="121"/>
  <c r="T6857" i="121"/>
  <c r="T114" i="121"/>
  <c r="T1720" i="121"/>
  <c r="T6419" i="121"/>
  <c r="T56" i="121"/>
  <c r="T804" i="121"/>
  <c r="T4561" i="121"/>
  <c r="T9677" i="121"/>
  <c r="T676" i="121"/>
  <c r="T3435" i="121"/>
  <c r="T8502" i="121"/>
  <c r="T462" i="121"/>
  <c r="T1973" i="121"/>
  <c r="T9906" i="121"/>
  <c r="T4532" i="121"/>
  <c r="T7350" i="121"/>
  <c r="T9927" i="121"/>
  <c r="T624" i="121"/>
  <c r="T3957" i="121"/>
  <c r="T9453" i="121"/>
  <c r="T879" i="121"/>
  <c r="T6760" i="121"/>
  <c r="T484" i="121"/>
  <c r="T818" i="121"/>
  <c r="T5287" i="121"/>
  <c r="T9501" i="121"/>
  <c r="T541" i="121"/>
  <c r="T3203" i="121"/>
  <c r="T6992" i="121"/>
  <c r="T568" i="121"/>
  <c r="T2428" i="121"/>
  <c r="T8107" i="121"/>
  <c r="T172" i="121"/>
  <c r="T7161" i="121"/>
  <c r="T5274" i="121"/>
  <c r="T3176" i="121"/>
  <c r="T7002" i="121"/>
  <c r="T8500" i="121"/>
  <c r="T469" i="121"/>
  <c r="T3003" i="121"/>
  <c r="T9298" i="121"/>
  <c r="T609" i="121"/>
  <c r="T4092" i="121"/>
  <c r="T9485" i="121"/>
  <c r="T501" i="121"/>
  <c r="T3827" i="121"/>
  <c r="T9181" i="121"/>
  <c r="T389" i="121"/>
  <c r="T2023" i="121"/>
  <c r="T6948" i="121"/>
  <c r="T295" i="121"/>
  <c r="T1356" i="121"/>
  <c r="T5385" i="121"/>
  <c r="T9233" i="121"/>
  <c r="T1914" i="121"/>
  <c r="T1466" i="121"/>
  <c r="T6243" i="121"/>
  <c r="T6912" i="121"/>
  <c r="T7695" i="121"/>
  <c r="T300" i="121"/>
  <c r="T1546" i="121"/>
  <c r="T6731" i="121"/>
  <c r="T449" i="121"/>
  <c r="T79" i="121"/>
  <c r="T8600" i="121"/>
  <c r="T331" i="121"/>
  <c r="T2697" i="121"/>
  <c r="T8117" i="121"/>
  <c r="T436" i="121"/>
  <c r="T9080" i="121"/>
  <c r="T8161" i="121"/>
  <c r="T6600" i="121"/>
  <c r="T1459" i="121"/>
  <c r="T602" i="121"/>
  <c r="T46" i="121"/>
  <c r="T2535" i="121"/>
  <c r="T9829" i="121"/>
  <c r="T7314" i="121"/>
  <c r="T278" i="121"/>
  <c r="T993" i="121"/>
  <c r="T1468" i="121"/>
  <c r="T6983" i="121"/>
  <c r="T2484" i="121"/>
  <c r="T6904" i="121"/>
  <c r="T6155" i="121"/>
  <c r="T5171" i="121"/>
  <c r="T1377" i="121"/>
  <c r="T852" i="121"/>
  <c r="T1812" i="121"/>
  <c r="T1640" i="121"/>
  <c r="T3472" i="121"/>
  <c r="T279" i="121"/>
  <c r="T509" i="121"/>
  <c r="T127" i="121"/>
  <c r="T1174" i="121"/>
  <c r="T90" i="121"/>
  <c r="T413" i="121"/>
  <c r="T3037" i="121"/>
  <c r="T3141" i="121"/>
  <c r="T514" i="121"/>
  <c r="T305" i="121"/>
  <c r="T7614" i="121"/>
  <c r="T1550" i="121"/>
  <c r="T4647" i="121"/>
  <c r="T176" i="121"/>
  <c r="T4125" i="121"/>
  <c r="T7288" i="121"/>
  <c r="T9741" i="121"/>
  <c r="T3796" i="121"/>
  <c r="T6135" i="121"/>
  <c r="T8808" i="121"/>
  <c r="T825" i="121"/>
  <c r="T337" i="121"/>
  <c r="T1034" i="121"/>
  <c r="T4682" i="121"/>
  <c r="T6223" i="121"/>
  <c r="T7644" i="121"/>
  <c r="T1266" i="121"/>
  <c r="T4362" i="121"/>
  <c r="T6061" i="121"/>
  <c r="T7256" i="121"/>
  <c r="T9286" i="121"/>
  <c r="T5891" i="121"/>
  <c r="T304" i="121"/>
  <c r="T2425" i="121"/>
  <c r="T5025" i="121"/>
  <c r="T6169" i="121"/>
  <c r="T9069" i="121"/>
  <c r="T1476" i="121"/>
  <c r="T4515" i="121"/>
  <c r="T6167" i="121"/>
  <c r="T8244" i="121"/>
  <c r="T9716" i="121"/>
  <c r="T2160" i="121"/>
  <c r="T3686" i="121"/>
  <c r="T8885" i="121"/>
  <c r="T533" i="121"/>
  <c r="T2426" i="121"/>
  <c r="T5041" i="121"/>
  <c r="T6886" i="121"/>
  <c r="T9391" i="121"/>
  <c r="T1612" i="121"/>
  <c r="T4469" i="121"/>
  <c r="T5601" i="121"/>
  <c r="T7231" i="121"/>
  <c r="T9841" i="121"/>
  <c r="T2162" i="121"/>
  <c r="T3814" i="121"/>
  <c r="T580" i="121"/>
  <c r="T1138" i="121"/>
  <c r="T4755" i="121"/>
  <c r="T5916" i="121"/>
  <c r="T7902" i="121"/>
  <c r="T1172" i="121"/>
  <c r="T3456" i="121"/>
  <c r="T6764" i="121"/>
  <c r="T7483" i="121"/>
  <c r="T9557" i="121"/>
  <c r="T1912" i="121"/>
  <c r="T3502" i="121"/>
  <c r="T6871" i="121"/>
  <c r="T7497" i="121"/>
  <c r="T1911" i="121"/>
  <c r="T4750" i="121"/>
  <c r="T5842" i="121"/>
  <c r="T7790" i="121"/>
  <c r="T1525" i="121"/>
  <c r="T4408" i="121"/>
  <c r="T6039" i="121"/>
  <c r="T5741" i="121"/>
  <c r="T9515" i="121"/>
  <c r="T2142" i="121"/>
  <c r="T4189" i="121"/>
  <c r="T3928" i="121"/>
  <c r="T3376" i="121"/>
  <c r="T2493" i="121"/>
  <c r="T4562" i="121"/>
  <c r="T6989" i="121"/>
  <c r="T8692" i="121"/>
  <c r="T1764" i="121"/>
  <c r="T4139" i="121"/>
  <c r="T6513" i="121"/>
  <c r="T8702" i="121"/>
  <c r="T9943" i="121"/>
  <c r="T2505" i="121"/>
  <c r="T4064" i="121"/>
  <c r="T2046" i="121"/>
  <c r="T9517" i="121"/>
  <c r="T4895" i="121"/>
  <c r="T6424" i="121"/>
  <c r="T9749" i="121"/>
  <c r="T1974" i="121"/>
  <c r="T4128" i="121"/>
  <c r="T6668" i="121"/>
  <c r="T7232" i="121"/>
  <c r="T1083" i="121"/>
  <c r="T2407" i="121"/>
  <c r="T4912" i="121"/>
  <c r="T7696" i="121"/>
  <c r="T8357" i="121"/>
  <c r="T1569" i="121"/>
  <c r="T3121" i="121"/>
  <c r="T5758" i="121"/>
  <c r="T7046" i="121"/>
  <c r="T866" i="121"/>
  <c r="T2695" i="121"/>
  <c r="T1841" i="121"/>
  <c r="T3167" i="121"/>
  <c r="T6508" i="121"/>
  <c r="T7301" i="121"/>
  <c r="T1337" i="121"/>
  <c r="T2727" i="121"/>
  <c r="T5293" i="121"/>
  <c r="T6541" i="121"/>
  <c r="T10000" i="121"/>
  <c r="T2156" i="121"/>
  <c r="T3904" i="121"/>
  <c r="T6630" i="121"/>
  <c r="T8570" i="121"/>
  <c r="T1187" i="121"/>
  <c r="T2434" i="121"/>
  <c r="T4621" i="121"/>
  <c r="T6545" i="121"/>
  <c r="T7519" i="121"/>
  <c r="T2113" i="121"/>
  <c r="T3979" i="121"/>
  <c r="T5569" i="121"/>
  <c r="T7576" i="121"/>
  <c r="T2496" i="121"/>
  <c r="T4801" i="121"/>
  <c r="T7810" i="121"/>
  <c r="T766" i="121"/>
  <c r="T2378" i="121"/>
  <c r="T4822" i="121"/>
  <c r="T6449" i="121"/>
  <c r="T9586" i="121"/>
  <c r="T1602" i="121"/>
  <c r="T3649" i="121"/>
  <c r="T5470" i="121"/>
  <c r="T7214" i="121"/>
  <c r="T728" i="121"/>
  <c r="T2202" i="121"/>
  <c r="T4367" i="121"/>
  <c r="T6774" i="121"/>
  <c r="T7806" i="121"/>
  <c r="T1516" i="121"/>
  <c r="T581" i="121"/>
  <c r="T6806" i="121"/>
  <c r="T4596" i="121"/>
  <c r="T6088" i="121"/>
  <c r="T9296" i="121"/>
  <c r="T1685" i="121"/>
  <c r="T2342" i="121"/>
  <c r="T5534" i="121"/>
  <c r="T7426" i="121"/>
  <c r="T827" i="121"/>
  <c r="T2499" i="121"/>
  <c r="T4503" i="121"/>
  <c r="T6268" i="121"/>
  <c r="T9006" i="121"/>
  <c r="T1370" i="121"/>
  <c r="T3022" i="121"/>
  <c r="T5179" i="121"/>
  <c r="T6363" i="121"/>
  <c r="T9343" i="121"/>
  <c r="T2614" i="121"/>
  <c r="T4805" i="121"/>
  <c r="T5920" i="121"/>
  <c r="T2375" i="121"/>
  <c r="T3588" i="121"/>
  <c r="T5400" i="121"/>
  <c r="T9120" i="121"/>
  <c r="T1385" i="121"/>
  <c r="T2192" i="121"/>
  <c r="T4951" i="121"/>
  <c r="T6604" i="121"/>
  <c r="T9648" i="121"/>
  <c r="T2005" i="121"/>
  <c r="T4040" i="121"/>
  <c r="T5521" i="121"/>
  <c r="T8786" i="121"/>
  <c r="T1251" i="121"/>
  <c r="T2200" i="121"/>
  <c r="T4644" i="121"/>
  <c r="T5896" i="121"/>
  <c r="T8102" i="121"/>
  <c r="T1780" i="121"/>
  <c r="T4345" i="121"/>
  <c r="T6117" i="121"/>
  <c r="T7863" i="121"/>
  <c r="T2570" i="121"/>
  <c r="T5620" i="121"/>
  <c r="T7205" i="121"/>
  <c r="T802" i="121"/>
  <c r="T2269" i="121"/>
  <c r="T4809" i="121"/>
  <c r="T6689" i="121"/>
  <c r="T9866" i="121"/>
  <c r="T1799" i="121"/>
  <c r="T3338" i="121"/>
  <c r="T5647" i="121"/>
  <c r="T8352" i="121"/>
  <c r="T847" i="121"/>
  <c r="T1872" i="121"/>
  <c r="T3392" i="121"/>
  <c r="T5927" i="121"/>
  <c r="T8504" i="121"/>
  <c r="T1349" i="121"/>
  <c r="T3679" i="121"/>
  <c r="T5588" i="121"/>
  <c r="T4829" i="121"/>
  <c r="T1656" i="121"/>
  <c r="T5337" i="121"/>
  <c r="T7190" i="121"/>
  <c r="T9173" i="121"/>
  <c r="T2118" i="121"/>
  <c r="T4251" i="121"/>
  <c r="T4871" i="121"/>
  <c r="T7629" i="121"/>
  <c r="T1292" i="121"/>
  <c r="T2692" i="121"/>
  <c r="T4529" i="121"/>
  <c r="T7545" i="121"/>
  <c r="T9381" i="121"/>
  <c r="T1837" i="121"/>
  <c r="T3299" i="121"/>
  <c r="T6022" i="121"/>
  <c r="T6964" i="121"/>
  <c r="T1108" i="121"/>
  <c r="T3261" i="121"/>
  <c r="T5088" i="121"/>
  <c r="T48" i="121"/>
  <c r="T6972" i="121"/>
  <c r="T5305" i="121"/>
  <c r="T4935" i="121"/>
  <c r="T8992" i="121"/>
  <c r="T88" i="121"/>
  <c r="T848" i="121"/>
  <c r="T5589" i="121"/>
  <c r="T247" i="121"/>
  <c r="T2636" i="121"/>
  <c r="T6915" i="121"/>
  <c r="T250" i="121"/>
  <c r="T1927" i="121"/>
  <c r="T8185" i="121"/>
  <c r="T139" i="121"/>
  <c r="T750" i="121"/>
  <c r="T5283" i="121"/>
  <c r="T9342" i="121"/>
  <c r="T778" i="121"/>
  <c r="T4043" i="121"/>
  <c r="T7510" i="121"/>
  <c r="T576" i="121"/>
  <c r="T4374" i="121"/>
  <c r="T1652" i="121"/>
  <c r="T5104" i="121"/>
  <c r="T7742" i="121"/>
  <c r="T9254" i="121"/>
  <c r="T688" i="121"/>
  <c r="T5019" i="121"/>
  <c r="T74" i="121"/>
  <c r="T1218" i="121"/>
  <c r="T6811" i="121"/>
  <c r="T91" i="121"/>
  <c r="T837" i="121"/>
  <c r="T5457" i="121"/>
  <c r="T9661" i="121"/>
  <c r="T692" i="121"/>
  <c r="T4300" i="121"/>
  <c r="T8445" i="121"/>
  <c r="T691" i="121"/>
  <c r="T2741" i="121"/>
  <c r="T8356" i="121"/>
  <c r="T314" i="121"/>
  <c r="T9767" i="121"/>
  <c r="T7289" i="121"/>
  <c r="T3932" i="121"/>
  <c r="T7762" i="121"/>
  <c r="T9986" i="121"/>
  <c r="T438" i="121"/>
  <c r="T3867" i="121"/>
  <c r="T9621" i="121"/>
  <c r="T695" i="121"/>
  <c r="T5649" i="121"/>
  <c r="T9255" i="121"/>
  <c r="T606" i="121"/>
  <c r="T4511" i="121"/>
  <c r="T9229" i="121"/>
  <c r="T571" i="121"/>
  <c r="T3075" i="121"/>
  <c r="T7756" i="121"/>
  <c r="T515" i="121"/>
  <c r="T2093" i="121"/>
  <c r="T5681" i="121"/>
  <c r="T68" i="121"/>
  <c r="T5111" i="121"/>
  <c r="T3477" i="121"/>
  <c r="T1209" i="121"/>
  <c r="T6156" i="121"/>
  <c r="T8613" i="121"/>
  <c r="T5016" i="121"/>
  <c r="T2138" i="121"/>
  <c r="T3493" i="121"/>
  <c r="T5087" i="121"/>
  <c r="T1831" i="121"/>
  <c r="T5623" i="121"/>
  <c r="T253" i="121"/>
  <c r="T202" i="121"/>
  <c r="T5105" i="121"/>
  <c r="T2787" i="121"/>
  <c r="T1038" i="121"/>
  <c r="T326" i="121"/>
  <c r="T2231" i="121"/>
  <c r="T6664" i="121"/>
  <c r="T8713" i="121"/>
  <c r="T361" i="121"/>
  <c r="T8370" i="121"/>
  <c r="T1380" i="121"/>
  <c r="T642" i="121"/>
  <c r="T3691" i="121"/>
  <c r="T8632" i="121"/>
  <c r="T508" i="121"/>
  <c r="T207" i="121"/>
  <c r="T1611" i="121"/>
  <c r="T1608" i="121"/>
  <c r="T299" i="121"/>
  <c r="T4863" i="121"/>
  <c r="T4954" i="121"/>
  <c r="T414" i="121"/>
  <c r="T7305" i="121"/>
  <c r="T366" i="121"/>
  <c r="T1768" i="121"/>
  <c r="T2600" i="121"/>
  <c r="T1737" i="121"/>
  <c r="T3955" i="121"/>
  <c r="T5787" i="121"/>
  <c r="T2374" i="121"/>
  <c r="T444" i="121"/>
  <c r="T638" i="121"/>
  <c r="T1755" i="121"/>
  <c r="T4011" i="121"/>
  <c r="T1010" i="121"/>
  <c r="T4945" i="121"/>
  <c r="T7219" i="121"/>
  <c r="T1084" i="121"/>
  <c r="T4684" i="121"/>
  <c r="T6568" i="121"/>
  <c r="T8814" i="121"/>
  <c r="T1013" i="121"/>
  <c r="T312" i="121"/>
  <c r="T1784" i="121"/>
  <c r="T4424" i="121"/>
  <c r="T6408" i="121"/>
  <c r="T8870" i="121"/>
  <c r="T1246" i="121"/>
  <c r="T3956" i="121"/>
  <c r="T5819" i="121"/>
  <c r="T7915" i="121"/>
  <c r="T9044" i="121"/>
  <c r="T8024" i="121"/>
  <c r="T53" i="121"/>
  <c r="T2608" i="121"/>
  <c r="T4957" i="121"/>
  <c r="T7352" i="121"/>
  <c r="T9554" i="121"/>
  <c r="T1931" i="121"/>
  <c r="T4660" i="121"/>
  <c r="T6705" i="121"/>
  <c r="T9118" i="121"/>
  <c r="T9793" i="121"/>
  <c r="T2683" i="121"/>
  <c r="T4137" i="121"/>
  <c r="T7100" i="121"/>
  <c r="T181" i="121"/>
  <c r="T2888" i="121"/>
  <c r="T5021" i="121"/>
  <c r="T7400" i="121"/>
  <c r="T9746" i="121"/>
  <c r="T1995" i="121"/>
  <c r="T4498" i="121"/>
  <c r="T6808" i="121"/>
  <c r="T7295" i="121"/>
  <c r="T9718" i="121"/>
  <c r="T2737" i="121"/>
  <c r="T2258" i="121"/>
  <c r="T550" i="121"/>
  <c r="T2104" i="121"/>
  <c r="T4681" i="121"/>
  <c r="T6500" i="121"/>
  <c r="T9079" i="121"/>
  <c r="T1514" i="121"/>
  <c r="T4218" i="121"/>
  <c r="T6023" i="121"/>
  <c r="T8171" i="121"/>
  <c r="T9447" i="121"/>
  <c r="T2260" i="121"/>
  <c r="T3775" i="121"/>
  <c r="T375" i="121"/>
  <c r="T519" i="121"/>
  <c r="T2360" i="121"/>
  <c r="T5153" i="121"/>
  <c r="T6897" i="121"/>
  <c r="T10014" i="121"/>
  <c r="T1651" i="121"/>
  <c r="T4627" i="121"/>
  <c r="T6033" i="121"/>
  <c r="T7357" i="121"/>
  <c r="T9907" i="121"/>
  <c r="T2409" i="121"/>
  <c r="T3936" i="121"/>
  <c r="T2605" i="121"/>
  <c r="T527" i="121"/>
  <c r="T3206" i="121"/>
  <c r="T5343" i="121"/>
  <c r="T6890" i="121"/>
  <c r="T9029" i="121"/>
  <c r="T1998" i="121"/>
  <c r="T3644" i="121"/>
  <c r="T5737" i="121"/>
  <c r="T8297" i="121"/>
  <c r="T702" i="121"/>
  <c r="T2602" i="121"/>
  <c r="T4116" i="121"/>
  <c r="T4753" i="121"/>
  <c r="T1564" i="121"/>
  <c r="T5376" i="121"/>
  <c r="T7140" i="121"/>
  <c r="T9917" i="121"/>
  <c r="T1959" i="121"/>
  <c r="T4252" i="121"/>
  <c r="T5255" i="121"/>
  <c r="T7663" i="121"/>
  <c r="T1333" i="121"/>
  <c r="T2769" i="121"/>
  <c r="T4657" i="121"/>
  <c r="T7642" i="121"/>
  <c r="T9445" i="121"/>
  <c r="T1977" i="121"/>
  <c r="T3963" i="121"/>
  <c r="T6078" i="121"/>
  <c r="T7354" i="121"/>
  <c r="T1183" i="121"/>
  <c r="T3309" i="121"/>
  <c r="T4773" i="121"/>
  <c r="T3680" i="121"/>
  <c r="T6192" i="121"/>
  <c r="T8962" i="121"/>
  <c r="T1493" i="121"/>
  <c r="T2903" i="121"/>
  <c r="T5192" i="121"/>
  <c r="T6378" i="121"/>
  <c r="T9667" i="121"/>
  <c r="T2168" i="121"/>
  <c r="T4508" i="121"/>
  <c r="T5729" i="121"/>
  <c r="T8320" i="121"/>
  <c r="T1352" i="121"/>
  <c r="T2669" i="121"/>
  <c r="T4713" i="121"/>
  <c r="T6076" i="121"/>
  <c r="T8757" i="121"/>
  <c r="T2569" i="121"/>
  <c r="T4233" i="121"/>
  <c r="T5698" i="121"/>
  <c r="T8495" i="121"/>
  <c r="T2895" i="121"/>
  <c r="T5633" i="121"/>
  <c r="T7542" i="121"/>
  <c r="T1052" i="121"/>
  <c r="T2970" i="121"/>
  <c r="T4888" i="121"/>
  <c r="T6715" i="121"/>
  <c r="T8588" i="121"/>
  <c r="T1930" i="121"/>
  <c r="T4238" i="121"/>
  <c r="T5410" i="121"/>
  <c r="T7310" i="121"/>
  <c r="T969" i="121"/>
  <c r="T2328" i="121"/>
  <c r="T3802" i="121"/>
  <c r="T6143" i="121"/>
  <c r="T8482" i="121"/>
  <c r="T1574" i="121"/>
  <c r="T38" i="121"/>
  <c r="T9210" i="121"/>
  <c r="T5032" i="121"/>
  <c r="T6951" i="121"/>
  <c r="T9222" i="121"/>
  <c r="T1747" i="121"/>
  <c r="T4102" i="121"/>
  <c r="T5834" i="121"/>
  <c r="T7230" i="121"/>
  <c r="T752" i="121"/>
  <c r="T2541" i="121"/>
  <c r="T4727" i="121"/>
  <c r="T7003" i="121"/>
  <c r="T9626" i="121"/>
  <c r="T1752" i="121"/>
  <c r="T3238" i="121"/>
  <c r="T5158" i="121"/>
  <c r="T6891" i="121"/>
  <c r="T393" i="121"/>
  <c r="T2660" i="121"/>
  <c r="T4719" i="121"/>
  <c r="T6288" i="121"/>
  <c r="T5353" i="121"/>
  <c r="T3264" i="121"/>
  <c r="T6393" i="121"/>
  <c r="T8270" i="121"/>
  <c r="T1464" i="121"/>
  <c r="T3420" i="121"/>
  <c r="T4448" i="121"/>
  <c r="T7067" i="121"/>
  <c r="T9659" i="121"/>
  <c r="T2337" i="121"/>
  <c r="T4414" i="121"/>
  <c r="T5936" i="121"/>
  <c r="T8314" i="121"/>
  <c r="T1376" i="121"/>
  <c r="T2919" i="121"/>
  <c r="T5003" i="121"/>
  <c r="T6084" i="121"/>
  <c r="T9134" i="121"/>
  <c r="T2554" i="121"/>
  <c r="T3798" i="121"/>
  <c r="T6454" i="121"/>
  <c r="T819" i="121"/>
  <c r="T2788" i="121"/>
  <c r="T6213" i="121"/>
  <c r="T7985" i="121"/>
  <c r="T1279" i="121"/>
  <c r="T2677" i="121"/>
  <c r="T4989" i="121"/>
  <c r="T6975" i="121"/>
  <c r="T8830" i="121"/>
  <c r="T2040" i="121"/>
  <c r="T4366" i="121"/>
  <c r="T6133" i="121"/>
  <c r="T8214" i="121"/>
  <c r="T1273" i="121"/>
  <c r="T2432" i="121"/>
  <c r="T4827" i="121"/>
  <c r="T5533" i="121"/>
  <c r="T9082" i="121"/>
  <c r="T1906" i="121"/>
  <c r="T3974" i="121"/>
  <c r="T5583" i="121"/>
  <c r="T6225" i="121"/>
  <c r="T1833" i="121"/>
  <c r="T5296" i="121"/>
  <c r="T7553" i="121"/>
  <c r="T715" i="121"/>
  <c r="T2543" i="121"/>
  <c r="T4698" i="121"/>
  <c r="T6257" i="121"/>
  <c r="T9560" i="121"/>
  <c r="T1558" i="121"/>
  <c r="T3549" i="121"/>
  <c r="T5023" i="121"/>
  <c r="T6984" i="121"/>
  <c r="T639" i="121"/>
  <c r="T1866" i="121"/>
  <c r="T4183" i="121"/>
  <c r="T6516" i="121"/>
  <c r="T6930" i="121"/>
  <c r="T1188" i="121"/>
  <c r="T3343" i="121"/>
  <c r="T4943" i="121"/>
  <c r="T7105" i="121"/>
  <c r="T770" i="121"/>
  <c r="T6879" i="121"/>
  <c r="T6587" i="121"/>
  <c r="T8738" i="121"/>
  <c r="T163" i="121"/>
  <c r="T1613" i="121"/>
  <c r="T5962" i="121"/>
  <c r="T328" i="121"/>
  <c r="T2898" i="121"/>
  <c r="T7425" i="121"/>
  <c r="T416" i="121"/>
  <c r="T3007" i="121"/>
  <c r="T8062" i="121"/>
  <c r="T178" i="121"/>
  <c r="T842" i="121"/>
  <c r="T5935" i="121"/>
  <c r="T132" i="121"/>
  <c r="T824" i="121"/>
  <c r="T4131" i="121"/>
  <c r="T8813" i="121"/>
  <c r="T586" i="121"/>
  <c r="T6596" i="121"/>
  <c r="T3000" i="121"/>
  <c r="T5695" i="121"/>
  <c r="T8344" i="121"/>
  <c r="T160" i="121"/>
  <c r="T805" i="121"/>
  <c r="T5275" i="121"/>
  <c r="T273" i="121"/>
  <c r="T1636" i="121"/>
  <c r="T7021" i="121"/>
  <c r="T123" i="121"/>
  <c r="T1450" i="121"/>
  <c r="T6739" i="121"/>
  <c r="T116" i="121"/>
  <c r="T814" i="121"/>
  <c r="T4649" i="121"/>
  <c r="T9689" i="121"/>
  <c r="T733" i="121"/>
  <c r="T3499" i="121"/>
  <c r="T8710" i="121"/>
  <c r="T479" i="121"/>
  <c r="T2081" i="121"/>
  <c r="T9398" i="121"/>
  <c r="T4495" i="121"/>
  <c r="T7414" i="121"/>
  <c r="T9038" i="121"/>
  <c r="T693" i="121"/>
  <c r="T3983" i="121"/>
  <c r="T9256" i="121"/>
  <c r="T932" i="121"/>
  <c r="T6436" i="121"/>
  <c r="T915" i="121"/>
  <c r="T800" i="121"/>
  <c r="T615" i="121"/>
  <c r="T218" i="121"/>
  <c r="T7848" i="121"/>
  <c r="T5169" i="121"/>
  <c r="T3397" i="121"/>
  <c r="T7130" i="121"/>
  <c r="T2837" i="121"/>
  <c r="T310" i="121"/>
  <c r="T5113" i="121"/>
  <c r="T5912" i="121"/>
  <c r="T45" i="121"/>
  <c r="T1984" i="121"/>
  <c r="T3204" i="121"/>
  <c r="T3292" i="121"/>
  <c r="T724" i="121"/>
  <c r="T4569" i="121"/>
  <c r="T584" i="121"/>
  <c r="T2204" i="121"/>
  <c r="T6737" i="121"/>
  <c r="T5225" i="121"/>
  <c r="T9533" i="121"/>
  <c r="T4463" i="121"/>
  <c r="T329" i="121"/>
  <c r="T2300" i="121"/>
  <c r="T1163" i="121"/>
  <c r="T1686" i="121"/>
  <c r="T5157" i="121"/>
  <c r="T5374" i="121"/>
  <c r="T694" i="121"/>
  <c r="T133" i="121"/>
  <c r="T553" i="121"/>
  <c r="T2083" i="121"/>
  <c r="T8438" i="121"/>
  <c r="T4420" i="121"/>
  <c r="T5033" i="121"/>
  <c r="T5872" i="121"/>
  <c r="T8223" i="121"/>
  <c r="T8022" i="121"/>
  <c r="T4807" i="121"/>
  <c r="T2056" i="121"/>
  <c r="T1745" i="121"/>
  <c r="T1441" i="121"/>
  <c r="T4721" i="121"/>
  <c r="T7942" i="121"/>
  <c r="T1241" i="121"/>
  <c r="T4140" i="121"/>
  <c r="T6052" i="121"/>
  <c r="T8349" i="121"/>
  <c r="T1982" i="121"/>
  <c r="T280" i="121"/>
  <c r="T2182" i="121"/>
  <c r="T4977" i="121"/>
  <c r="T6629" i="121"/>
  <c r="T8681" i="121"/>
  <c r="T1726" i="121"/>
  <c r="T4747" i="121"/>
  <c r="T6151" i="121"/>
  <c r="T7860" i="121"/>
  <c r="T9708" i="121"/>
  <c r="T5630" i="121"/>
  <c r="T2388" i="121"/>
  <c r="T3636" i="121"/>
  <c r="T4867" i="121"/>
  <c r="T7474" i="121"/>
  <c r="T9329" i="121"/>
  <c r="T1811" i="121"/>
  <c r="T4947" i="121"/>
  <c r="T6775" i="121"/>
  <c r="T8328" i="121"/>
  <c r="T946" i="121"/>
  <c r="T2652" i="121"/>
  <c r="T4316" i="121"/>
  <c r="T7030" i="121"/>
  <c r="T3723" i="121"/>
  <c r="T3211" i="121"/>
  <c r="T5094" i="121"/>
  <c r="T7570" i="121"/>
  <c r="T9561" i="121"/>
  <c r="T2408" i="121"/>
  <c r="T4963" i="121"/>
  <c r="T6463" i="121"/>
  <c r="T8666" i="121"/>
  <c r="T971" i="121"/>
  <c r="T2684" i="121"/>
  <c r="T2149" i="121"/>
  <c r="T450" i="121"/>
  <c r="T2466" i="121"/>
  <c r="T5137" i="121"/>
  <c r="T6106" i="121"/>
  <c r="T9518" i="121"/>
  <c r="T1691" i="121"/>
  <c r="T4595" i="121"/>
  <c r="T5855" i="121"/>
  <c r="T7327" i="121"/>
  <c r="T9904" i="121"/>
  <c r="T2194" i="121"/>
  <c r="T3882" i="121"/>
  <c r="T1406" i="121"/>
  <c r="T290" i="121"/>
  <c r="T2461" i="121"/>
  <c r="T5279" i="121"/>
  <c r="T7544" i="121"/>
  <c r="T8453" i="121"/>
  <c r="T2136" i="121"/>
  <c r="T4874" i="121"/>
  <c r="T5700" i="121"/>
  <c r="T8142" i="121"/>
  <c r="T722" i="121"/>
  <c r="T2560" i="121"/>
  <c r="T4400" i="121"/>
  <c r="T782" i="121"/>
  <c r="T85" i="121"/>
  <c r="T3295" i="121"/>
  <c r="T5352" i="121"/>
  <c r="T7878" i="121"/>
  <c r="T9739" i="121"/>
  <c r="T2696" i="121"/>
  <c r="T5043" i="121"/>
  <c r="T6849" i="121"/>
  <c r="T7227" i="121"/>
  <c r="T1006" i="121"/>
  <c r="T3106" i="121"/>
  <c r="T3875" i="121"/>
  <c r="T6108" i="121"/>
  <c r="T2271" i="121"/>
  <c r="T5663" i="121"/>
  <c r="T7618" i="121"/>
  <c r="T713" i="121"/>
  <c r="T2585" i="121"/>
  <c r="T4718" i="121"/>
  <c r="T6321" i="121"/>
  <c r="T7470" i="121"/>
  <c r="T1648" i="121"/>
  <c r="T2935" i="121"/>
  <c r="T4609" i="121"/>
  <c r="T7831" i="121"/>
  <c r="T811" i="121"/>
  <c r="T1966" i="121"/>
  <c r="T4230" i="121"/>
  <c r="T6558" i="121"/>
  <c r="T8164" i="121"/>
  <c r="T1447" i="121"/>
  <c r="T1907" i="121"/>
  <c r="T6273" i="121"/>
  <c r="T4382" i="121"/>
  <c r="T6323" i="121"/>
  <c r="T8933" i="121"/>
  <c r="T1638" i="121"/>
  <c r="T3214" i="121"/>
  <c r="T5416" i="121"/>
  <c r="T7568" i="121"/>
  <c r="T726" i="121"/>
  <c r="T2443" i="121"/>
  <c r="T4386" i="121"/>
  <c r="T6608" i="121"/>
  <c r="T8948" i="121"/>
  <c r="T1420" i="121"/>
  <c r="T2886" i="121"/>
  <c r="T5131" i="121"/>
  <c r="T6229" i="121"/>
  <c r="T8879" i="121"/>
  <c r="T2550" i="121"/>
  <c r="T4490" i="121"/>
  <c r="T5523" i="121"/>
  <c r="T2292" i="121"/>
  <c r="T3473" i="121"/>
  <c r="T6572" i="121"/>
  <c r="T8960" i="121"/>
  <c r="T1353" i="121"/>
  <c r="T2758" i="121"/>
  <c r="T4398" i="121"/>
  <c r="T6547" i="121"/>
  <c r="T10021" i="121"/>
  <c r="T2048" i="121"/>
  <c r="T4000" i="121"/>
  <c r="T6708" i="121"/>
  <c r="T8634" i="121"/>
  <c r="T1207" i="121"/>
  <c r="T2482" i="121"/>
  <c r="T4268" i="121"/>
  <c r="T6800" i="121"/>
  <c r="T7910" i="121"/>
  <c r="T2129" i="121"/>
  <c r="T3384" i="121"/>
  <c r="T857" i="121"/>
  <c r="T4872" i="121"/>
  <c r="T6148" i="121"/>
  <c r="T9756" i="121"/>
  <c r="T2034" i="121"/>
  <c r="T4185" i="121"/>
  <c r="T5925" i="121"/>
  <c r="T8584" i="121"/>
  <c r="T1017" i="121"/>
  <c r="T2381" i="121"/>
  <c r="T4970" i="121"/>
  <c r="T7203" i="121"/>
  <c r="T9991" i="121"/>
  <c r="T1708" i="121"/>
  <c r="T3440" i="121"/>
  <c r="T6157" i="121"/>
  <c r="T8016" i="121"/>
  <c r="T1007" i="121"/>
  <c r="T2959" i="121"/>
  <c r="T4513" i="121"/>
  <c r="T6409" i="121"/>
  <c r="T6474" i="121"/>
  <c r="T4618" i="121"/>
  <c r="T6799" i="121"/>
  <c r="T9077" i="121"/>
  <c r="T1694" i="121"/>
  <c r="T3230" i="121"/>
  <c r="T5598" i="121"/>
  <c r="T7801" i="121"/>
  <c r="T447" i="121"/>
  <c r="T2531" i="121"/>
  <c r="T4535" i="121"/>
  <c r="T6269" i="121"/>
  <c r="T7406" i="121"/>
  <c r="T1440" i="121"/>
  <c r="T2480" i="121"/>
  <c r="T4909" i="121"/>
  <c r="T6423" i="121"/>
  <c r="T9680" i="121"/>
  <c r="T2813" i="121"/>
  <c r="T4837" i="121"/>
  <c r="T6285" i="121"/>
  <c r="T2792" i="121"/>
  <c r="T3418" i="121"/>
  <c r="T5975" i="121"/>
  <c r="T6932" i="121"/>
  <c r="T1401" i="121"/>
  <c r="T2668" i="121"/>
  <c r="T5040" i="121"/>
  <c r="T5914" i="121"/>
  <c r="T9653" i="121"/>
  <c r="T2132" i="121"/>
  <c r="T4100" i="121"/>
  <c r="T5779" i="121"/>
  <c r="T8914" i="121"/>
  <c r="T1254" i="121"/>
  <c r="T2317" i="121"/>
  <c r="T4497" i="121"/>
  <c r="T6293" i="121"/>
  <c r="T8677" i="121"/>
  <c r="T2345" i="121"/>
  <c r="T4385" i="121"/>
  <c r="T6181" i="121"/>
  <c r="T8222" i="121"/>
  <c r="T2693" i="121"/>
  <c r="T5505" i="121"/>
  <c r="T6878" i="121"/>
  <c r="T910" i="121"/>
  <c r="T2485" i="121"/>
  <c r="T4445" i="121"/>
  <c r="T5481" i="121"/>
  <c r="T8433" i="121"/>
  <c r="T2024" i="121"/>
  <c r="T3368" i="121"/>
  <c r="T5766" i="121"/>
  <c r="T8880" i="121"/>
  <c r="T738" i="121"/>
  <c r="T2364" i="121"/>
  <c r="T4416" i="121"/>
  <c r="T6031" i="121"/>
  <c r="T9064" i="121"/>
  <c r="T1614" i="121"/>
  <c r="T3721" i="121"/>
  <c r="T5434" i="121"/>
  <c r="T4831" i="121"/>
  <c r="T2562" i="121"/>
  <c r="T9509" i="121"/>
  <c r="T5875" i="121"/>
  <c r="T9117" i="121"/>
  <c r="T302" i="121"/>
  <c r="T2173" i="121"/>
  <c r="T8207" i="121"/>
  <c r="T544" i="121"/>
  <c r="T3883" i="121"/>
  <c r="T8246" i="121"/>
  <c r="T422" i="121"/>
  <c r="T3294" i="121"/>
  <c r="T8412" i="121"/>
  <c r="T258" i="121"/>
  <c r="T1338" i="121"/>
  <c r="T6779" i="121"/>
  <c r="T162" i="121"/>
  <c r="T949" i="121"/>
  <c r="T4442" i="121"/>
  <c r="T8517" i="121"/>
  <c r="T835" i="121"/>
  <c r="T7236" i="121"/>
  <c r="T5639" i="121"/>
  <c r="T5880" i="121"/>
  <c r="T9024" i="121"/>
  <c r="T84" i="121"/>
  <c r="T968" i="121"/>
  <c r="T5605" i="121"/>
  <c r="T236" i="121"/>
  <c r="T2761" i="121"/>
  <c r="T7164" i="121"/>
  <c r="T293" i="121"/>
  <c r="T1756" i="121"/>
  <c r="T6755" i="121"/>
  <c r="T150" i="121"/>
  <c r="T789" i="121"/>
  <c r="T5331" i="121"/>
  <c r="T10015" i="121"/>
  <c r="T908" i="121"/>
  <c r="T3328" i="121"/>
  <c r="T7454" i="121"/>
  <c r="T415" i="121"/>
  <c r="T4835" i="121"/>
  <c r="T1813" i="121"/>
  <c r="T5280" i="121"/>
  <c r="T7775" i="121"/>
  <c r="T9701" i="121"/>
  <c r="T679" i="121"/>
  <c r="T5035" i="121"/>
  <c r="T97" i="121"/>
  <c r="T1381" i="121"/>
  <c r="T6836" i="121"/>
  <c r="T155" i="121"/>
  <c r="T868" i="121"/>
  <c r="T5657" i="121"/>
  <c r="T9725" i="121"/>
  <c r="T598" i="121"/>
  <c r="T3488" i="121"/>
  <c r="T9417" i="121"/>
  <c r="T532" i="121"/>
  <c r="T2905" i="121"/>
  <c r="T7430" i="121"/>
  <c r="T343" i="121"/>
  <c r="T628" i="121"/>
  <c r="T7065" i="121"/>
  <c r="T4121" i="121"/>
  <c r="T7826" i="121"/>
  <c r="T8581" i="121"/>
  <c r="T221" i="121"/>
  <c r="T4142" i="121"/>
  <c r="T9278" i="121"/>
  <c r="T5229" i="121"/>
  <c r="T4991" i="121"/>
  <c r="T3205" i="121"/>
  <c r="T6946" i="121"/>
  <c r="T9439" i="121"/>
  <c r="T6914" i="121"/>
  <c r="T9150" i="121"/>
  <c r="T706" i="121"/>
  <c r="T9862" i="121"/>
  <c r="T8218" i="121"/>
  <c r="T7148" i="121"/>
  <c r="T4556" i="121"/>
  <c r="T1029" i="121"/>
  <c r="T352" i="121"/>
  <c r="T2275" i="121"/>
  <c r="T1482" i="121"/>
  <c r="T507" i="121"/>
  <c r="T652" i="121"/>
  <c r="T157" i="121"/>
  <c r="T5987" i="121"/>
  <c r="T2159" i="121"/>
  <c r="T6959" i="121"/>
  <c r="T6468" i="121"/>
  <c r="T6593" i="121"/>
  <c r="T6652" i="121"/>
  <c r="T367" i="121"/>
  <c r="T400" i="121"/>
  <c r="T3515" i="121"/>
  <c r="T2336" i="121"/>
  <c r="T4024" i="121"/>
  <c r="T5101" i="121"/>
  <c r="T8054" i="121"/>
  <c r="T6512" i="121"/>
  <c r="T282" i="121"/>
  <c r="T2525" i="121"/>
  <c r="T9237" i="121"/>
  <c r="T2705" i="121"/>
  <c r="T190" i="121"/>
  <c r="T2147" i="121"/>
  <c r="T5359" i="121"/>
  <c r="T7575" i="121"/>
  <c r="T1664" i="121"/>
  <c r="T4841" i="121"/>
  <c r="T6900" i="121"/>
  <c r="T8553" i="121"/>
  <c r="T5515" i="121"/>
  <c r="T92" i="121"/>
  <c r="T2509" i="121"/>
  <c r="T4900" i="121"/>
  <c r="T7304" i="121"/>
  <c r="T9456" i="121"/>
  <c r="T1843" i="121"/>
  <c r="T3920" i="121"/>
  <c r="T6632" i="121"/>
  <c r="T8872" i="121"/>
  <c r="T9973" i="121"/>
  <c r="T3590" i="121"/>
  <c r="T339" i="121"/>
  <c r="T3487" i="121"/>
  <c r="T5446" i="121"/>
  <c r="T8070" i="121"/>
  <c r="T9319" i="121"/>
  <c r="T2538" i="121"/>
  <c r="T4902" i="121"/>
  <c r="T7039" i="121"/>
  <c r="T8733" i="121"/>
  <c r="T1228" i="121"/>
  <c r="T2980" i="121"/>
  <c r="T4821" i="121"/>
  <c r="T5034" i="121"/>
  <c r="T383" i="121"/>
  <c r="T3491" i="121"/>
  <c r="T5502" i="121"/>
  <c r="T8510" i="121"/>
  <c r="T9565" i="121"/>
  <c r="T2580" i="121"/>
  <c r="T4941" i="121"/>
  <c r="T7103" i="121"/>
  <c r="T8483" i="121"/>
  <c r="T1179" i="121"/>
  <c r="T3044" i="121"/>
  <c r="T9647" i="121"/>
  <c r="T165" i="121"/>
  <c r="T3166" i="121"/>
  <c r="T5069" i="121"/>
  <c r="T7432" i="121"/>
  <c r="T9962" i="121"/>
  <c r="T1981" i="121"/>
  <c r="T4850" i="121"/>
  <c r="T5666" i="121"/>
  <c r="T7758" i="121"/>
  <c r="T697" i="121"/>
  <c r="T2488" i="121"/>
  <c r="T4356" i="121"/>
  <c r="T9490" i="121"/>
  <c r="T7012" i="121"/>
  <c r="T2661" i="121"/>
  <c r="T5344" i="121"/>
  <c r="T7260" i="121"/>
  <c r="T9317" i="121"/>
  <c r="T2513" i="121"/>
  <c r="T5011" i="121"/>
  <c r="T6723" i="121"/>
  <c r="T8730" i="121"/>
  <c r="T831" i="121"/>
  <c r="T2834" i="121"/>
  <c r="T4516" i="121"/>
  <c r="T7969" i="121"/>
  <c r="T594" i="121"/>
  <c r="T3938" i="121"/>
  <c r="T4999" i="121"/>
  <c r="T7509" i="121"/>
  <c r="T8379" i="121"/>
  <c r="T2471" i="121"/>
  <c r="T5366" i="121"/>
  <c r="T6826" i="121"/>
  <c r="T9230" i="121"/>
  <c r="T1427" i="121"/>
  <c r="T2687" i="121"/>
  <c r="T4578" i="121"/>
  <c r="T8673" i="121"/>
  <c r="T2962" i="121"/>
  <c r="T5565" i="121"/>
  <c r="T7113" i="121"/>
  <c r="T940" i="121"/>
  <c r="T2717" i="121"/>
  <c r="T5145" i="121"/>
  <c r="T5915" i="121"/>
  <c r="T8751" i="121"/>
  <c r="T1978" i="121"/>
  <c r="T3877" i="121"/>
  <c r="T5089" i="121"/>
  <c r="T8944" i="121"/>
  <c r="T990" i="121"/>
  <c r="T2127" i="121"/>
  <c r="T3859" i="121"/>
  <c r="T6079" i="121"/>
  <c r="T9128" i="121"/>
  <c r="T1632" i="121"/>
  <c r="T3042" i="121"/>
  <c r="T8125" i="121"/>
  <c r="T4881" i="121"/>
  <c r="T6403" i="121"/>
  <c r="T8559" i="121"/>
  <c r="T1534" i="121"/>
  <c r="T3202" i="121"/>
  <c r="T5691" i="121"/>
  <c r="T6371" i="121"/>
  <c r="T721" i="121"/>
  <c r="T2468" i="121"/>
  <c r="T4695" i="121"/>
  <c r="T6021" i="121"/>
  <c r="T9498" i="121"/>
  <c r="T1687" i="121"/>
  <c r="T3025" i="121"/>
  <c r="T5384" i="121"/>
  <c r="T6763" i="121"/>
  <c r="T9413" i="121"/>
  <c r="T2565" i="121"/>
  <c r="T4655" i="121"/>
  <c r="T6057" i="121"/>
  <c r="T4488" i="121"/>
  <c r="T4017" i="121"/>
  <c r="T6329" i="121"/>
  <c r="T7439" i="121"/>
  <c r="T1543" i="121"/>
  <c r="T3212" i="121"/>
  <c r="T5223" i="121"/>
  <c r="T7153" i="121"/>
  <c r="T9669" i="121"/>
  <c r="T2272" i="121"/>
  <c r="T4572" i="121"/>
  <c r="T5850" i="121"/>
  <c r="T7526" i="121"/>
  <c r="T1177" i="121"/>
  <c r="T2549" i="121"/>
  <c r="T4939" i="121"/>
  <c r="T6906" i="121"/>
  <c r="T8509" i="121"/>
  <c r="T2656" i="121"/>
  <c r="T4918" i="121"/>
  <c r="T1832" i="121"/>
  <c r="T5650" i="121"/>
  <c r="T7212" i="121"/>
  <c r="T686" i="121"/>
  <c r="T2207" i="121"/>
  <c r="T4597" i="121"/>
  <c r="T5999" i="121"/>
  <c r="T8938" i="121"/>
  <c r="T1320" i="121"/>
  <c r="T3227" i="121"/>
  <c r="T5221" i="121"/>
  <c r="T8145" i="121"/>
  <c r="T9422" i="121"/>
  <c r="T1915" i="121"/>
  <c r="T3967" i="121"/>
  <c r="T6270" i="121"/>
  <c r="T8178" i="121"/>
  <c r="T1073" i="121"/>
  <c r="T3120" i="121"/>
  <c r="T5328" i="121"/>
  <c r="T490" i="121"/>
  <c r="T9189" i="121"/>
  <c r="T5080" i="121"/>
  <c r="T7111" i="121"/>
  <c r="T9932" i="121"/>
  <c r="T1734" i="121"/>
  <c r="T4190" i="121"/>
  <c r="T5965" i="121"/>
  <c r="T6996" i="121"/>
  <c r="T886" i="121"/>
  <c r="T2770" i="121"/>
  <c r="T4522" i="121"/>
  <c r="T7132" i="121"/>
  <c r="T9690" i="121"/>
  <c r="T1576" i="121"/>
  <c r="T3501" i="121"/>
  <c r="T5469" i="121"/>
  <c r="T6922" i="121"/>
  <c r="T690" i="121"/>
  <c r="T2544" i="121"/>
  <c r="T4847" i="121"/>
  <c r="T6361" i="121"/>
  <c r="T5175" i="121"/>
  <c r="T3443" i="121"/>
  <c r="T6448" i="121"/>
  <c r="T9063" i="121"/>
  <c r="T1530" i="121"/>
  <c r="T2844" i="121"/>
  <c r="T5409" i="121"/>
  <c r="T5553" i="121"/>
  <c r="T654" i="121"/>
  <c r="T2368" i="121"/>
  <c r="T4709" i="121"/>
  <c r="T6128" i="121"/>
  <c r="T7854" i="121"/>
  <c r="T1097" i="121"/>
  <c r="T3020" i="121"/>
  <c r="T5051" i="121"/>
  <c r="T6163" i="121"/>
  <c r="T9666" i="121"/>
  <c r="T2386" i="121"/>
  <c r="T3824" i="121"/>
  <c r="T6540" i="121"/>
  <c r="T1470" i="121"/>
  <c r="T3405" i="121"/>
  <c r="T6029" i="121"/>
  <c r="T7294" i="121"/>
  <c r="T1305" i="121"/>
  <c r="T2339" i="121"/>
  <c r="T5053" i="121"/>
  <c r="T6795" i="121"/>
  <c r="T9805" i="121"/>
  <c r="T2252" i="121"/>
  <c r="T3712" i="121"/>
  <c r="T6246" i="121"/>
  <c r="T8442" i="121"/>
  <c r="T1106" i="121"/>
  <c r="T2633" i="121"/>
  <c r="T4531" i="121"/>
  <c r="T6177" i="121"/>
  <c r="T8385" i="121"/>
  <c r="T2016" i="121"/>
  <c r="T3815" i="121"/>
  <c r="T5659" i="121"/>
  <c r="T5910" i="121"/>
  <c r="T4643" i="121"/>
  <c r="T2851" i="121"/>
  <c r="T6793" i="121"/>
  <c r="T9390" i="121"/>
  <c r="T363" i="121"/>
  <c r="T3089" i="121"/>
  <c r="T9958" i="121"/>
  <c r="T562" i="121"/>
  <c r="T4284" i="121"/>
  <c r="T9341" i="121"/>
  <c r="T461" i="121"/>
  <c r="T3360" i="121"/>
  <c r="T8667" i="121"/>
  <c r="T320" i="121"/>
  <c r="T1863" i="121"/>
  <c r="T6251" i="121"/>
  <c r="T239" i="121"/>
  <c r="T1436" i="121"/>
  <c r="T5413" i="121"/>
  <c r="T9636" i="121"/>
  <c r="T9711" i="121"/>
  <c r="T1042" i="121"/>
  <c r="T6957" i="121"/>
  <c r="T6531" i="121"/>
  <c r="T8930" i="121"/>
  <c r="T233" i="121"/>
  <c r="T1424" i="121"/>
  <c r="T6027" i="121"/>
  <c r="T365" i="121"/>
  <c r="T3041" i="121"/>
  <c r="T7814" i="121"/>
  <c r="T428" i="121"/>
  <c r="T2735" i="121"/>
  <c r="T8190" i="121"/>
  <c r="T194" i="121"/>
  <c r="T869" i="121"/>
  <c r="T5967" i="121"/>
  <c r="T140" i="121"/>
  <c r="T849" i="121"/>
  <c r="T4581" i="121"/>
  <c r="T9005" i="121"/>
  <c r="T601" i="121"/>
  <c r="T6215" i="121"/>
  <c r="T3480" i="121"/>
  <c r="T5441" i="121"/>
  <c r="T8406" i="121"/>
  <c r="T267" i="121"/>
  <c r="T784" i="121"/>
  <c r="T5323" i="121"/>
  <c r="T145" i="121"/>
  <c r="T2323" i="121"/>
  <c r="T7101" i="121"/>
  <c r="T276" i="121"/>
  <c r="T1689" i="121"/>
  <c r="T6812" i="121"/>
  <c r="T72" i="121"/>
  <c r="T753" i="121"/>
  <c r="T5075" i="121"/>
  <c r="T9945" i="121"/>
  <c r="T672" i="121"/>
  <c r="T3272" i="121"/>
  <c r="T8838" i="121"/>
  <c r="T542" i="121"/>
  <c r="T2487" i="121"/>
  <c r="T9981" i="121"/>
  <c r="T9392" i="121"/>
  <c r="T5112" i="121"/>
  <c r="T131" i="121"/>
  <c r="T6784" i="121"/>
  <c r="T8968" i="121"/>
  <c r="T8249" i="121"/>
  <c r="T8343" i="121"/>
  <c r="T271" i="121"/>
  <c r="T794" i="121"/>
  <c r="T9874" i="121"/>
  <c r="T179" i="121"/>
  <c r="T774" i="121"/>
  <c r="T9074" i="121"/>
  <c r="T9794" i="121"/>
  <c r="T5268" i="121"/>
  <c r="T9951" i="121"/>
  <c r="T76" i="121"/>
  <c r="T2991" i="121"/>
  <c r="T3317" i="121"/>
  <c r="T790" i="121"/>
  <c r="T6549" i="121"/>
  <c r="T485" i="121"/>
  <c r="T193" i="121"/>
  <c r="T2596" i="121"/>
  <c r="T2601" i="121"/>
  <c r="T7960" i="121"/>
  <c r="T7817" i="121"/>
  <c r="T6345" i="121"/>
  <c r="T2246" i="121"/>
  <c r="T2882" i="121"/>
  <c r="T6865" i="121"/>
  <c r="T2949" i="121"/>
  <c r="T8936" i="121"/>
  <c r="T6352" i="121"/>
  <c r="T219" i="121"/>
  <c r="T8023" i="121"/>
  <c r="T168" i="121"/>
  <c r="T43" i="121"/>
  <c r="T406" i="121"/>
  <c r="T2763" i="121"/>
  <c r="T345" i="121"/>
  <c r="T3068" i="121"/>
  <c r="T5461" i="121"/>
  <c r="T8395" i="121"/>
  <c r="T1619" i="121"/>
  <c r="T5155" i="121"/>
  <c r="T6611" i="121"/>
  <c r="T9036" i="121"/>
  <c r="T4985" i="121"/>
  <c r="T525" i="121"/>
  <c r="T3371" i="121"/>
  <c r="T5468" i="121"/>
  <c r="T7378" i="121"/>
  <c r="T9217" i="121"/>
  <c r="T2297" i="121"/>
  <c r="T4860" i="121"/>
  <c r="T6060" i="121"/>
  <c r="T8878" i="121"/>
  <c r="T903" i="121"/>
  <c r="T9469" i="121"/>
  <c r="T4839" i="121"/>
  <c r="T3878" i="121"/>
  <c r="T5618" i="121"/>
  <c r="T7638" i="121"/>
  <c r="T9989" i="121"/>
  <c r="T2742" i="121"/>
  <c r="T4932" i="121"/>
  <c r="T6831" i="121"/>
  <c r="T8382" i="121"/>
  <c r="T1472" i="121"/>
  <c r="T2930" i="121"/>
  <c r="T4761" i="121"/>
  <c r="T183" i="121"/>
  <c r="T6525" i="121"/>
  <c r="T4032" i="121"/>
  <c r="T5622" i="121"/>
  <c r="T7735" i="121"/>
  <c r="T10016" i="121"/>
  <c r="T2997" i="121"/>
  <c r="T5524" i="121"/>
  <c r="T6899" i="121"/>
  <c r="T8508" i="121"/>
  <c r="T1238" i="121"/>
  <c r="T2832" i="121"/>
  <c r="T7286" i="121"/>
  <c r="T4196" i="121"/>
  <c r="T3280" i="121"/>
  <c r="T5467" i="121"/>
  <c r="T8307" i="121"/>
  <c r="T1603" i="121"/>
  <c r="T212" i="121"/>
  <c r="T9141" i="121"/>
  <c r="T9364" i="121"/>
  <c r="T1623" i="121"/>
  <c r="T4174" i="121"/>
  <c r="T4132" i="121"/>
  <c r="T93" i="121"/>
  <c r="T238" i="121"/>
  <c r="T1329" i="121"/>
  <c r="T5735" i="121"/>
  <c r="T799" i="121"/>
  <c r="T6366" i="121"/>
  <c r="T73" i="121"/>
  <c r="T3083" i="121"/>
  <c r="T4960" i="121"/>
  <c r="T4615" i="121"/>
  <c r="T1627" i="121"/>
  <c r="T87" i="121"/>
  <c r="T143" i="121"/>
  <c r="T3483" i="121"/>
  <c r="T2755" i="121"/>
  <c r="T4364" i="121"/>
  <c r="T6929" i="121"/>
  <c r="T8997" i="121"/>
  <c r="T9234" i="121"/>
  <c r="T4763" i="121"/>
  <c r="T9569" i="121"/>
  <c r="T727" i="121"/>
  <c r="T3058" i="121"/>
  <c r="T2447" i="121"/>
  <c r="T862" i="121"/>
  <c r="T605" i="121"/>
  <c r="T8904" i="121"/>
  <c r="T77" i="121"/>
  <c r="T227" i="121"/>
  <c r="T6044" i="121"/>
  <c r="T3193" i="121"/>
  <c r="T215" i="121"/>
  <c r="T2801" i="121"/>
  <c r="T6207" i="121"/>
  <c r="T7980" i="121"/>
  <c r="T2233" i="121"/>
  <c r="T5335" i="121"/>
  <c r="T7252" i="121"/>
  <c r="T9629" i="121"/>
  <c r="T2474" i="121"/>
  <c r="T226" i="121"/>
  <c r="T3395" i="121"/>
  <c r="T4869" i="121"/>
  <c r="T7975" i="121"/>
  <c r="T9804" i="121"/>
  <c r="T2506" i="121"/>
  <c r="T5219" i="121"/>
  <c r="T6950" i="121"/>
  <c r="T8669" i="121"/>
  <c r="T1147" i="121"/>
  <c r="T2278" i="121"/>
  <c r="T5404" i="121"/>
  <c r="T3887" i="121"/>
  <c r="T5949" i="121"/>
  <c r="T8562" i="121"/>
  <c r="T899" i="121"/>
  <c r="T3234" i="121"/>
  <c r="T5252" i="121"/>
  <c r="T7906" i="121"/>
  <c r="T8607" i="121"/>
  <c r="T1588" i="121"/>
  <c r="T2977" i="121"/>
  <c r="T5096" i="121"/>
  <c r="T705" i="121"/>
  <c r="T7684" i="121"/>
  <c r="T3923" i="121"/>
  <c r="T6564" i="121"/>
  <c r="T8575" i="121"/>
  <c r="T843" i="121"/>
  <c r="T3492" i="121"/>
  <c r="T5403" i="121"/>
  <c r="T8002" i="121"/>
  <c r="T9135" i="121"/>
  <c r="T1571" i="121"/>
  <c r="T2857" i="121"/>
  <c r="T5723" i="121"/>
  <c r="T346" i="121"/>
  <c r="T3551" i="121"/>
  <c r="T5539" i="121"/>
  <c r="T7206" i="121"/>
  <c r="T9893" i="121"/>
  <c r="T2644" i="121"/>
  <c r="T5309" i="121"/>
  <c r="T5963" i="121"/>
  <c r="T8485" i="121"/>
  <c r="T1249" i="121"/>
  <c r="T3053" i="121"/>
  <c r="T4651" i="121"/>
  <c r="T477" i="121"/>
  <c r="T71" i="121"/>
  <c r="T4161" i="121"/>
  <c r="T5412" i="121"/>
  <c r="T7766" i="121"/>
  <c r="T723" i="121"/>
  <c r="T2779" i="121"/>
  <c r="T4983" i="121"/>
  <c r="T7992" i="121"/>
  <c r="T9350" i="121"/>
  <c r="T1474" i="121"/>
  <c r="T3145" i="121"/>
  <c r="T4635" i="121"/>
  <c r="T184" i="121"/>
  <c r="T765" i="121"/>
  <c r="T4093" i="121"/>
  <c r="T6191" i="121"/>
  <c r="T7453" i="121"/>
  <c r="T926" i="121"/>
  <c r="T4134" i="121"/>
  <c r="T5845" i="121"/>
  <c r="T7134" i="121"/>
  <c r="T9967" i="121"/>
  <c r="T1845" i="121"/>
  <c r="T3210" i="121"/>
  <c r="T5320" i="121"/>
  <c r="T4299" i="121"/>
  <c r="T4318" i="121"/>
  <c r="T6153" i="121"/>
  <c r="T8834" i="121"/>
  <c r="T1463" i="121"/>
  <c r="T3130" i="121"/>
  <c r="T5176" i="121"/>
  <c r="T6315" i="121"/>
  <c r="T9664" i="121"/>
  <c r="T2489" i="121"/>
  <c r="T4188" i="121"/>
  <c r="T6485" i="121"/>
  <c r="T7311" i="121"/>
  <c r="T1300" i="121"/>
  <c r="T2413" i="121"/>
  <c r="T4705" i="121"/>
  <c r="T6907" i="121"/>
  <c r="T9872" i="121"/>
  <c r="T2537" i="121"/>
  <c r="T5281" i="121"/>
  <c r="T1789" i="121"/>
  <c r="T5430" i="121"/>
  <c r="T7280" i="121"/>
  <c r="T9315" i="121"/>
  <c r="T1986" i="121"/>
  <c r="T4466" i="121"/>
  <c r="T5926" i="121"/>
  <c r="T7689" i="121"/>
  <c r="T1434" i="121"/>
  <c r="T3071" i="121"/>
  <c r="T4785" i="121"/>
  <c r="T7834" i="121"/>
  <c r="T9895" i="121"/>
  <c r="T2099" i="121"/>
  <c r="T3704" i="121"/>
  <c r="T6142" i="121"/>
  <c r="T7986" i="121"/>
  <c r="T1119" i="121"/>
  <c r="T3437" i="121"/>
  <c r="T5136" i="121"/>
  <c r="T384" i="121"/>
  <c r="T8262" i="121"/>
  <c r="T4968" i="121"/>
  <c r="T6850" i="121"/>
  <c r="T9071" i="121"/>
  <c r="T1580" i="121"/>
  <c r="T3611" i="121"/>
  <c r="T5411" i="121"/>
  <c r="T7220" i="121"/>
  <c r="T841" i="121"/>
  <c r="T2556" i="121"/>
  <c r="T4707" i="121"/>
  <c r="T6933" i="121"/>
  <c r="T9562" i="121"/>
  <c r="T1696" i="121"/>
  <c r="T2839" i="121"/>
  <c r="T5476" i="121"/>
  <c r="T6861" i="121"/>
  <c r="T9695" i="121"/>
  <c r="T2628" i="121"/>
  <c r="T9484" i="121"/>
  <c r="T2444" i="121"/>
  <c r="T6085" i="121"/>
  <c r="T7798" i="121"/>
  <c r="T1105" i="121"/>
  <c r="T2613" i="121"/>
  <c r="T4907" i="121"/>
  <c r="T5883" i="121"/>
  <c r="T8651" i="121"/>
  <c r="T1828" i="121"/>
  <c r="T4247" i="121"/>
  <c r="T5498" i="121"/>
  <c r="T7374" i="121"/>
  <c r="T1077" i="121"/>
  <c r="T2385" i="121"/>
  <c r="T4108" i="121"/>
  <c r="T6159" i="121"/>
  <c r="T8610" i="121"/>
  <c r="T1740" i="121"/>
  <c r="T4295" i="121"/>
  <c r="T5239" i="121"/>
  <c r="T5815" i="121"/>
  <c r="T1748" i="121"/>
  <c r="T5039" i="121"/>
  <c r="T7297" i="121"/>
  <c r="T648" i="121"/>
  <c r="T2216" i="121"/>
  <c r="T4619" i="121"/>
  <c r="T6081" i="121"/>
  <c r="T9194" i="121"/>
  <c r="T1411" i="121"/>
  <c r="T3332" i="121"/>
  <c r="T4793" i="121"/>
  <c r="T8177" i="121"/>
  <c r="T9524" i="121"/>
  <c r="T1539" i="121"/>
  <c r="T4095" i="121"/>
  <c r="T6310" i="121"/>
  <c r="T6986" i="121"/>
  <c r="T1175" i="121"/>
  <c r="T3531" i="121"/>
  <c r="T5077" i="121"/>
  <c r="T126" i="121"/>
  <c r="T9520" i="121"/>
  <c r="T5144" i="121"/>
  <c r="T6245" i="121"/>
  <c r="T9429" i="121"/>
  <c r="T1955" i="121"/>
  <c r="T4246" i="121"/>
  <c r="T6532" i="121"/>
  <c r="T7060" i="121"/>
  <c r="T930" i="121"/>
  <c r="T2914" i="121"/>
  <c r="T4861" i="121"/>
  <c r="T6803" i="121"/>
  <c r="T9754" i="121"/>
  <c r="T1586" i="121"/>
  <c r="T2807" i="121"/>
  <c r="T5298" i="121"/>
  <c r="T6926" i="121"/>
  <c r="T834" i="121"/>
  <c r="T2653" i="121"/>
  <c r="T4553" i="121"/>
  <c r="T6592" i="121"/>
  <c r="T5777" i="121"/>
  <c r="T4180" i="121"/>
  <c r="T6761" i="121"/>
  <c r="T8302" i="121"/>
  <c r="T1490" i="121"/>
  <c r="T2849" i="121"/>
  <c r="T5780" i="121"/>
  <c r="T7344" i="121"/>
  <c r="T661" i="121"/>
  <c r="T2379" i="121"/>
  <c r="T3304" i="121"/>
  <c r="T6377" i="121"/>
  <c r="T8869" i="121"/>
  <c r="T1275" i="121"/>
  <c r="T2756" i="121"/>
  <c r="T5099" i="121"/>
  <c r="T6881" i="121"/>
  <c r="T8398" i="121"/>
  <c r="T2414" i="121"/>
  <c r="T4700" i="121"/>
  <c r="T5585" i="121"/>
  <c r="T1760" i="121"/>
  <c r="T9175" i="121"/>
  <c r="T4828" i="121"/>
  <c r="T7199" i="121"/>
  <c r="T9688" i="121"/>
  <c r="T522" i="121"/>
  <c r="T3861" i="121"/>
  <c r="T9438" i="121"/>
  <c r="T907" i="121"/>
  <c r="T5537" i="121"/>
  <c r="T148" i="121"/>
  <c r="T797" i="121"/>
  <c r="T4593" i="121"/>
  <c r="T9496" i="121"/>
  <c r="T579" i="121"/>
  <c r="T3916" i="121"/>
  <c r="T8413" i="121"/>
  <c r="T561" i="121"/>
  <c r="T2559" i="121"/>
  <c r="T7635" i="121"/>
  <c r="T252" i="121"/>
  <c r="T6309" i="121"/>
  <c r="T4688" i="121"/>
  <c r="T2365" i="121"/>
  <c r="T6867" i="121"/>
  <c r="T7229" i="121"/>
  <c r="T563" i="121"/>
  <c r="T2835" i="121"/>
  <c r="T9211" i="121"/>
  <c r="T574" i="121"/>
  <c r="T4641" i="121"/>
  <c r="T9421" i="121"/>
  <c r="T474" i="121"/>
  <c r="T3424" i="121"/>
  <c r="T8731" i="121"/>
  <c r="T351" i="121"/>
  <c r="T2055" i="121"/>
  <c r="T7068" i="121"/>
  <c r="T232" i="121"/>
  <c r="T1392" i="121"/>
  <c r="T5756" i="121"/>
  <c r="T9800" i="121"/>
  <c r="T1595" i="121"/>
  <c r="T1111" i="121"/>
  <c r="T7147" i="121"/>
  <c r="T6594" i="121"/>
  <c r="T7582" i="121"/>
  <c r="T266" i="121"/>
  <c r="T1659" i="121"/>
  <c r="T6283" i="121"/>
  <c r="T403" i="121"/>
  <c r="T3326" i="121"/>
  <c r="T6866" i="121"/>
  <c r="T456" i="121"/>
  <c r="T2723" i="121"/>
  <c r="T7243" i="121"/>
  <c r="T229" i="121"/>
  <c r="T921" i="121"/>
  <c r="T6017" i="121"/>
  <c r="T141" i="121"/>
  <c r="T884" i="121"/>
  <c r="T4465" i="121"/>
  <c r="T7918" i="121"/>
  <c r="T549" i="121"/>
  <c r="T6145" i="121"/>
  <c r="T4165" i="121"/>
  <c r="T5627" i="121"/>
  <c r="T8592" i="121"/>
  <c r="T399" i="121"/>
  <c r="T828" i="121"/>
  <c r="T5135" i="121"/>
  <c r="T242" i="121"/>
  <c r="T2383" i="121"/>
  <c r="T5095" i="121"/>
  <c r="T2726" i="121"/>
  <c r="T2890" i="121"/>
  <c r="T504" i="121"/>
  <c r="T9698" i="121"/>
  <c r="T1321" i="121"/>
  <c r="T8506" i="121"/>
  <c r="T9909" i="121"/>
  <c r="T888" i="121"/>
  <c r="T7952" i="121"/>
  <c r="T8489" i="121"/>
  <c r="T6617" i="121"/>
  <c r="T7473" i="121"/>
  <c r="T9650" i="121"/>
  <c r="T5866" i="121"/>
  <c r="T6618" i="121"/>
  <c r="T5098" i="121"/>
  <c r="T2963" i="121"/>
  <c r="T3232" i="121"/>
  <c r="T1462" i="121"/>
  <c r="T3694" i="121"/>
  <c r="T9631" i="121"/>
  <c r="T5616" i="121"/>
  <c r="T7281" i="121"/>
  <c r="T646" i="121"/>
  <c r="T6667" i="121"/>
  <c r="T2312" i="121"/>
  <c r="T244" i="121"/>
  <c r="T7599" i="121"/>
  <c r="T2766" i="121"/>
  <c r="T590" i="121"/>
  <c r="T2620" i="121"/>
  <c r="T4737" i="121"/>
  <c r="T8628" i="121"/>
  <c r="T2724" i="121"/>
  <c r="T9726" i="121"/>
  <c r="T3336" i="121"/>
  <c r="T8201" i="121"/>
  <c r="T327" i="121"/>
  <c r="T2913" i="121"/>
  <c r="T8790" i="121"/>
  <c r="T308" i="121"/>
  <c r="T928" i="121"/>
  <c r="T6561" i="121"/>
  <c r="T134" i="121"/>
  <c r="T979" i="121"/>
  <c r="T4567" i="121"/>
  <c r="T8821" i="121"/>
  <c r="T614" i="121"/>
  <c r="T6753" i="121"/>
  <c r="T4120" i="121"/>
  <c r="T4673" i="121"/>
  <c r="T8656" i="121"/>
  <c r="T816" i="121"/>
  <c r="T919" i="121"/>
  <c r="T5015" i="121"/>
  <c r="T254" i="121"/>
  <c r="T2431" i="121"/>
  <c r="T7084" i="121"/>
  <c r="T255" i="121"/>
  <c r="T2049" i="121"/>
  <c r="T6507" i="121"/>
  <c r="T55" i="121"/>
  <c r="T776" i="121"/>
  <c r="T5139" i="121"/>
  <c r="T9792" i="121"/>
  <c r="T734" i="121"/>
  <c r="T3739" i="121"/>
  <c r="T9126" i="121"/>
  <c r="T417" i="121"/>
  <c r="T2981" i="121"/>
  <c r="T1041" i="121"/>
  <c r="T4745" i="121"/>
  <c r="T7862" i="121"/>
  <c r="T9493" i="121"/>
  <c r="T720" i="121"/>
  <c r="T4390" i="121"/>
  <c r="T7324" i="121"/>
  <c r="T864" i="121"/>
  <c r="T6267" i="121"/>
  <c r="T47" i="121"/>
  <c r="T839" i="121"/>
  <c r="T5625" i="121"/>
  <c r="T9651" i="121"/>
  <c r="T453" i="121"/>
  <c r="T3468" i="121"/>
  <c r="T7401" i="121"/>
  <c r="T487" i="121"/>
  <c r="T2814" i="121"/>
  <c r="T7358" i="121"/>
  <c r="T321" i="121"/>
  <c r="T7982" i="121"/>
  <c r="T6137" i="121"/>
  <c r="T4166" i="121"/>
  <c r="T6691" i="121"/>
  <c r="T9514" i="121"/>
  <c r="T516" i="121"/>
  <c r="T3124" i="121"/>
  <c r="T8300" i="121"/>
  <c r="T583" i="121"/>
  <c r="T5295" i="121"/>
  <c r="T7726" i="121"/>
  <c r="T669" i="121"/>
  <c r="T4555" i="121"/>
  <c r="T8110" i="121"/>
  <c r="T467" i="121"/>
  <c r="T3015" i="121"/>
  <c r="T7670" i="121"/>
  <c r="T459" i="121"/>
  <c r="T2025" i="121"/>
  <c r="T7015" i="121"/>
  <c r="T737" i="121"/>
  <c r="T9604" i="121"/>
  <c r="T3243" i="121"/>
  <c r="T65" i="121"/>
  <c r="T2080" i="121"/>
  <c r="T6123" i="121"/>
  <c r="T224" i="121"/>
  <c r="T1016" i="121"/>
  <c r="T6707" i="121"/>
  <c r="T1204" i="121"/>
  <c r="T1892" i="121"/>
  <c r="T3023" i="121"/>
  <c r="T3398" i="121"/>
  <c r="T4187" i="121"/>
  <c r="T5495" i="121"/>
  <c r="T6252" i="121"/>
  <c r="T7976" i="121"/>
  <c r="T8180" i="121"/>
  <c r="T8169" i="121"/>
  <c r="T10018" i="121"/>
  <c r="T9879" i="121"/>
  <c r="T1604" i="121"/>
  <c r="T2595" i="121"/>
  <c r="T3626" i="121"/>
  <c r="T4082" i="121"/>
  <c r="T5349" i="121"/>
  <c r="T6294" i="121"/>
  <c r="T6240" i="121"/>
  <c r="T8058" i="121"/>
  <c r="T7505" i="121"/>
  <c r="T8975" i="121"/>
  <c r="T9814" i="121"/>
  <c r="T1282" i="121"/>
  <c r="T2706" i="121"/>
  <c r="T3378" i="121"/>
  <c r="T4054" i="121"/>
  <c r="T4921" i="121"/>
  <c r="T5579" i="121"/>
  <c r="T7792" i="121"/>
  <c r="T8001" i="121"/>
  <c r="T7036" i="121"/>
  <c r="T1260" i="121"/>
  <c r="T769" i="121"/>
  <c r="T5577" i="121"/>
  <c r="T6717" i="121"/>
  <c r="T725" i="121"/>
  <c r="T4437" i="121"/>
  <c r="T9997" i="121"/>
  <c r="T1505" i="121"/>
  <c r="T2612" i="121"/>
  <c r="T4073" i="121"/>
  <c r="T3651" i="121"/>
  <c r="T5148" i="121"/>
  <c r="T6265" i="121"/>
  <c r="T6712" i="121"/>
  <c r="T5907" i="121"/>
  <c r="T8874" i="121"/>
  <c r="T9075" i="121"/>
  <c r="T9822" i="121"/>
  <c r="T1339" i="121"/>
  <c r="T2329" i="121"/>
  <c r="T3143" i="121"/>
  <c r="T3975" i="121"/>
  <c r="T4219" i="121"/>
  <c r="T5496" i="121"/>
  <c r="T6224" i="121"/>
  <c r="T7584" i="121"/>
  <c r="T8005" i="121"/>
  <c r="T8375" i="121"/>
  <c r="T9338" i="121"/>
  <c r="T1072" i="121"/>
  <c r="T1969" i="121"/>
  <c r="T3573" i="121"/>
  <c r="T3560" i="121"/>
  <c r="T4791" i="121"/>
  <c r="T5811" i="121"/>
  <c r="T6862" i="121"/>
  <c r="T7051" i="121"/>
  <c r="T7367" i="121"/>
  <c r="T8515" i="121"/>
  <c r="T9459" i="121"/>
  <c r="T1617" i="121"/>
  <c r="T2358" i="121"/>
  <c r="T7404" i="121"/>
  <c r="T1419" i="121"/>
  <c r="T2399" i="121"/>
  <c r="T7447" i="121"/>
  <c r="T309" i="121"/>
  <c r="T1796" i="121"/>
  <c r="T6589" i="121"/>
  <c r="T1189" i="121"/>
  <c r="T1782" i="121"/>
  <c r="T3004" i="121"/>
  <c r="T4009" i="121"/>
  <c r="T4606" i="121"/>
  <c r="T5624" i="121"/>
  <c r="T6388" i="121"/>
  <c r="T6960" i="121"/>
  <c r="T7429" i="121"/>
  <c r="T8230" i="121"/>
  <c r="T8961" i="121"/>
  <c r="T9985" i="121"/>
  <c r="T2003" i="121"/>
  <c r="T2702" i="121"/>
  <c r="T3905" i="121"/>
  <c r="T4205" i="121"/>
  <c r="T5184" i="121"/>
  <c r="T5542" i="121"/>
  <c r="T5853" i="121"/>
  <c r="T7459" i="121"/>
  <c r="T8698" i="121"/>
  <c r="T8763" i="121"/>
  <c r="T9487" i="121"/>
  <c r="T1528" i="121"/>
  <c r="T2398" i="121"/>
  <c r="T3607" i="121"/>
  <c r="T4474" i="121"/>
  <c r="T5330" i="121"/>
  <c r="T6613" i="121"/>
  <c r="T6902" i="121"/>
  <c r="T9072" i="121"/>
  <c r="T8734" i="121"/>
  <c r="T9243" i="121"/>
  <c r="T833" i="121"/>
  <c r="T1716" i="121"/>
  <c r="T498" i="121"/>
  <c r="T9133" i="121"/>
  <c r="T712" i="121"/>
  <c r="T4697" i="121"/>
  <c r="T9821" i="121"/>
  <c r="T658" i="121"/>
  <c r="T3270" i="121"/>
  <c r="T7326" i="121"/>
  <c r="T1444" i="121"/>
  <c r="T1855" i="121"/>
  <c r="T2588" i="121"/>
  <c r="T3880" i="121"/>
  <c r="T4605" i="121"/>
  <c r="T5712" i="121"/>
  <c r="T7186" i="121"/>
  <c r="T7443" i="121"/>
  <c r="T7697" i="121"/>
  <c r="T8998" i="121"/>
  <c r="T9776" i="121"/>
  <c r="T1157" i="121"/>
  <c r="T1829" i="121"/>
  <c r="T3073" i="121"/>
  <c r="T3558" i="121"/>
  <c r="T4411" i="121"/>
  <c r="T5479" i="121"/>
  <c r="T5869" i="121"/>
  <c r="T7000" i="121"/>
  <c r="T7353" i="121"/>
  <c r="T8255" i="121"/>
  <c r="T9268" i="121"/>
  <c r="T911" i="121"/>
  <c r="T2054" i="121"/>
  <c r="T3194" i="121"/>
  <c r="T3935" i="121"/>
  <c r="T4754" i="121"/>
  <c r="T6190" i="121"/>
  <c r="T6020" i="121"/>
  <c r="T7995" i="121"/>
  <c r="T9122" i="121"/>
  <c r="T9012" i="121"/>
  <c r="T9299" i="121"/>
  <c r="T1267" i="121"/>
  <c r="T1364" i="121"/>
  <c r="T665" i="121"/>
  <c r="T7830" i="121"/>
  <c r="T1458" i="121"/>
  <c r="T6580" i="121"/>
  <c r="T153" i="121"/>
  <c r="T854" i="121"/>
  <c r="T6007" i="121"/>
  <c r="T1002" i="121"/>
  <c r="T1963" i="121"/>
  <c r="T2256" i="121"/>
  <c r="T3965" i="121"/>
  <c r="T4796" i="121"/>
  <c r="T4980" i="121"/>
  <c r="T5764" i="121"/>
  <c r="T7139" i="121"/>
  <c r="T7703" i="121"/>
  <c r="T7999" i="121"/>
  <c r="T9410" i="121"/>
  <c r="T9585" i="121"/>
  <c r="T1615" i="121"/>
  <c r="T2722" i="121"/>
  <c r="T3255" i="121"/>
  <c r="T3986" i="121"/>
  <c r="T4898" i="121"/>
  <c r="T6038" i="121"/>
  <c r="T6565" i="121"/>
  <c r="T7522" i="121"/>
  <c r="T7727" i="121"/>
  <c r="T7593" i="121"/>
  <c r="T9564" i="121"/>
  <c r="T1227" i="121"/>
  <c r="T2307" i="121"/>
  <c r="T2986" i="121"/>
  <c r="T3823" i="121"/>
  <c r="T5214" i="121"/>
  <c r="T6433" i="121"/>
  <c r="T7680" i="121"/>
  <c r="T7492" i="121"/>
  <c r="T8418" i="121"/>
  <c r="T8422" i="121"/>
  <c r="T9534" i="121"/>
  <c r="T1417" i="121"/>
  <c r="T7677" i="121"/>
  <c r="T881" i="121"/>
  <c r="T7998" i="121"/>
  <c r="T3175" i="121"/>
  <c r="T8305" i="121"/>
  <c r="T481" i="121"/>
  <c r="T2685" i="121"/>
  <c r="T6051" i="121"/>
  <c r="T1535" i="121"/>
  <c r="T1804" i="121"/>
  <c r="T2900" i="121"/>
  <c r="T3402" i="121"/>
  <c r="T4766" i="121"/>
  <c r="T5782" i="121"/>
  <c r="T6730" i="121"/>
  <c r="T7466" i="121"/>
  <c r="T7182" i="121"/>
  <c r="T9014" i="121"/>
  <c r="T8779" i="121"/>
  <c r="T1020" i="121"/>
  <c r="T1705" i="121"/>
  <c r="T6980" i="121"/>
  <c r="T4506" i="121"/>
  <c r="T4955" i="121"/>
  <c r="T3699" i="121"/>
  <c r="T1637" i="121"/>
  <c r="T2361" i="121"/>
  <c r="T1123" i="121"/>
  <c r="T5237" i="121"/>
  <c r="T2877" i="121"/>
  <c r="T964" i="121"/>
  <c r="T1647" i="121"/>
  <c r="T8974" i="121"/>
  <c r="T2553" i="121"/>
  <c r="T1713" i="121"/>
  <c r="T7839" i="121"/>
  <c r="T9372" i="121"/>
  <c r="T6970" i="121"/>
  <c r="T4577" i="121"/>
  <c r="T5055" i="121"/>
  <c r="T2359" i="121"/>
  <c r="T4254" i="121"/>
  <c r="T2449" i="121"/>
  <c r="T9638" i="121"/>
  <c r="T9553" i="121"/>
  <c r="T4404" i="121"/>
  <c r="T107" i="121"/>
  <c r="T8399" i="121"/>
  <c r="T1643" i="121"/>
  <c r="T5877" i="121"/>
  <c r="T7898" i="121"/>
  <c r="T896" i="121"/>
  <c r="T4224" i="121"/>
  <c r="T1699" i="121"/>
  <c r="T9463" i="121"/>
  <c r="T2843" i="121"/>
  <c r="T113" i="121"/>
  <c r="T3451" i="121"/>
  <c r="T8364" i="121"/>
  <c r="T633" i="121"/>
  <c r="T3568" i="121"/>
  <c r="T7774" i="121"/>
  <c r="T283" i="121"/>
  <c r="T1668" i="121"/>
  <c r="T5898" i="121"/>
  <c r="T249" i="121"/>
  <c r="T1015" i="121"/>
  <c r="T5360" i="121"/>
  <c r="T9318" i="121"/>
  <c r="T7262" i="121"/>
  <c r="T9994" i="121"/>
  <c r="T5951" i="121"/>
  <c r="T6233" i="121"/>
  <c r="T7574" i="121"/>
  <c r="T164" i="121"/>
  <c r="T977" i="121"/>
  <c r="T5449" i="121"/>
  <c r="T175" i="121"/>
  <c r="T3024" i="121"/>
  <c r="T7124" i="121"/>
  <c r="T359" i="121"/>
  <c r="T2380" i="121"/>
  <c r="T8182" i="121"/>
  <c r="T220" i="121"/>
  <c r="T865" i="121"/>
  <c r="T5061" i="121"/>
  <c r="T101" i="121"/>
  <c r="T826" i="121"/>
  <c r="T4292" i="121"/>
  <c r="T8174" i="121"/>
  <c r="T659" i="121"/>
  <c r="T5017" i="121"/>
  <c r="T2536" i="121"/>
  <c r="T4958" i="121"/>
  <c r="T8167" i="121"/>
  <c r="T9257" i="121"/>
  <c r="T792" i="121"/>
  <c r="T5195" i="121"/>
  <c r="T82" i="121"/>
  <c r="T1592" i="121"/>
  <c r="T6099" i="121"/>
  <c r="T98" i="121"/>
  <c r="T1014" i="121"/>
  <c r="T5947" i="121"/>
  <c r="T5174" i="121"/>
  <c r="T748" i="121"/>
  <c r="T4781" i="121"/>
  <c r="T6435" i="121"/>
  <c r="T741" i="121"/>
  <c r="T2774" i="121"/>
  <c r="T7750" i="121"/>
  <c r="T401" i="121"/>
  <c r="T1507" i="121"/>
  <c r="T8429" i="121"/>
  <c r="T4449" i="121"/>
  <c r="T8159" i="121"/>
  <c r="T9432" i="121"/>
  <c r="T548" i="121"/>
  <c r="T3705" i="121"/>
  <c r="T9331" i="121"/>
  <c r="T757" i="121"/>
  <c r="T5473" i="121"/>
  <c r="T9597" i="121"/>
  <c r="T759" i="121"/>
  <c r="T5026" i="121"/>
  <c r="T9253" i="121"/>
  <c r="T536" i="121"/>
  <c r="T3327" i="121"/>
  <c r="T8086" i="121"/>
  <c r="T530" i="121"/>
  <c r="T2511" i="121"/>
  <c r="T7571" i="121"/>
  <c r="T208" i="121"/>
  <c r="T6395" i="121"/>
  <c r="T7678" i="121"/>
  <c r="T767" i="121"/>
  <c r="T2743" i="121"/>
  <c r="T7292" i="121"/>
  <c r="T260" i="121"/>
  <c r="T1771" i="121"/>
  <c r="T6355" i="121"/>
  <c r="T1114" i="121"/>
  <c r="T1770" i="121"/>
  <c r="T2793" i="121"/>
  <c r="T3973" i="121"/>
  <c r="T4542" i="121"/>
  <c r="T5560" i="121"/>
  <c r="T5973" i="121"/>
  <c r="T7218" i="121"/>
  <c r="T7271" i="121"/>
  <c r="T7815" i="121"/>
  <c r="T8833" i="121"/>
  <c r="T9760" i="121"/>
  <c r="T1838" i="121"/>
  <c r="T2619" i="121"/>
  <c r="T3873" i="121"/>
  <c r="T4015" i="121"/>
  <c r="T5014" i="121"/>
  <c r="T5414" i="121"/>
  <c r="T5382" i="121"/>
  <c r="T7331" i="121"/>
  <c r="T8330" i="121"/>
  <c r="T8383" i="121"/>
  <c r="T9332" i="121"/>
  <c r="T1597" i="121"/>
  <c r="T2277" i="121"/>
  <c r="T3446" i="121"/>
  <c r="T4123" i="121"/>
  <c r="T5046" i="121"/>
  <c r="T5677" i="121"/>
  <c r="T6367" i="121"/>
  <c r="T3703" i="121"/>
  <c r="T376" i="121"/>
  <c r="T6075" i="121"/>
  <c r="T1405" i="121"/>
  <c r="T6131" i="121"/>
  <c r="T211" i="121"/>
  <c r="T853" i="121"/>
  <c r="T5497" i="121"/>
  <c r="T954" i="121"/>
  <c r="T1846" i="121"/>
  <c r="T2982" i="121"/>
  <c r="T3709" i="121"/>
  <c r="T4240" i="121"/>
  <c r="T4972" i="121"/>
  <c r="T5558" i="121"/>
  <c r="T6751" i="121"/>
  <c r="T7176" i="121"/>
  <c r="T7743" i="121"/>
  <c r="T8983" i="121"/>
  <c r="T9961" i="121"/>
  <c r="T1532" i="121"/>
  <c r="T2304" i="121"/>
  <c r="T3321" i="121"/>
  <c r="T3826" i="121"/>
  <c r="T4923" i="121"/>
  <c r="T5765" i="121"/>
  <c r="T6279" i="121"/>
  <c r="T7362" i="121"/>
  <c r="T6938" i="121"/>
  <c r="T9357" i="121"/>
  <c r="T9975" i="121"/>
  <c r="T1330" i="121"/>
  <c r="T2393" i="121"/>
  <c r="T3135" i="121"/>
  <c r="T3447" i="121"/>
  <c r="T5334" i="121"/>
  <c r="T6065" i="121"/>
  <c r="T7184" i="121"/>
  <c r="T7805" i="121"/>
  <c r="T8100" i="121"/>
  <c r="T7209" i="121"/>
  <c r="T9335" i="121"/>
  <c r="T1584" i="121"/>
  <c r="T7022" i="121"/>
  <c r="T567" i="121"/>
  <c r="T4545" i="121"/>
  <c r="T2397" i="121"/>
  <c r="T9218" i="121"/>
  <c r="T394" i="121"/>
  <c r="T2527" i="121"/>
  <c r="T8137" i="121"/>
  <c r="T1331" i="121"/>
  <c r="T2097" i="121"/>
  <c r="T2956" i="121"/>
  <c r="T3978" i="121"/>
  <c r="T4211" i="121"/>
  <c r="T5547" i="121"/>
  <c r="T5989" i="121"/>
  <c r="T7370" i="121"/>
  <c r="T8696" i="121"/>
  <c r="T8861" i="121"/>
  <c r="T8487" i="121"/>
  <c r="T9531" i="121"/>
  <c r="T1980" i="121"/>
  <c r="T2989" i="121"/>
  <c r="T3457" i="121"/>
  <c r="T4201" i="121"/>
  <c r="T5429" i="121"/>
  <c r="T5371" i="121"/>
  <c r="T6709" i="121"/>
  <c r="T7955" i="121"/>
  <c r="T7449" i="121"/>
  <c r="T9730" i="121"/>
  <c r="T9616" i="121"/>
  <c r="T1629" i="121"/>
  <c r="T2501" i="121"/>
  <c r="T3337" i="121"/>
  <c r="T4742" i="121"/>
  <c r="T5183" i="121"/>
  <c r="T6338" i="121"/>
  <c r="T7802" i="121"/>
  <c r="T7949" i="121"/>
  <c r="T8556" i="121"/>
  <c r="T9526" i="121"/>
  <c r="T1109" i="121"/>
  <c r="T1874" i="121"/>
  <c r="T2955" i="121"/>
  <c r="T472" i="121"/>
  <c r="T830" i="121"/>
  <c r="T4925" i="121"/>
  <c r="T9615" i="121"/>
  <c r="T664" i="121"/>
  <c r="T4357" i="121"/>
  <c r="T8693" i="121"/>
  <c r="T1552" i="121"/>
  <c r="T2301" i="121"/>
  <c r="T3538" i="121"/>
  <c r="T3791" i="121"/>
  <c r="T4992" i="121"/>
  <c r="T5380" i="121"/>
  <c r="T5868" i="121"/>
  <c r="T7939" i="121"/>
  <c r="T8393" i="121"/>
  <c r="T8561" i="121"/>
  <c r="T9107" i="121"/>
  <c r="T1230" i="121"/>
  <c r="T2057" i="121"/>
  <c r="T3152" i="121"/>
  <c r="T3667" i="121"/>
  <c r="T4431" i="121"/>
  <c r="T5308" i="121"/>
  <c r="T6357" i="121"/>
  <c r="T7424" i="121"/>
  <c r="T7364" i="121"/>
  <c r="T8374" i="121"/>
  <c r="T8716" i="121"/>
  <c r="T1040" i="121"/>
  <c r="T2006" i="121"/>
  <c r="T2904" i="121"/>
  <c r="T3917" i="121"/>
  <c r="T5085" i="121"/>
  <c r="T6758" i="121"/>
  <c r="T6244" i="121"/>
  <c r="T7171" i="121"/>
  <c r="T7900" i="121"/>
  <c r="T9402" i="121"/>
  <c r="T9864" i="121"/>
  <c r="T1250" i="121"/>
  <c r="T9017" i="121"/>
  <c r="T6119" i="121"/>
  <c r="T518" i="121"/>
  <c r="T2183" i="121"/>
  <c r="T7118" i="121"/>
  <c r="T288" i="121"/>
  <c r="T1301" i="121"/>
  <c r="T6595" i="121"/>
  <c r="T1180" i="121"/>
  <c r="T2020" i="121"/>
  <c r="T2745" i="121"/>
  <c r="T3743" i="121"/>
  <c r="T4557" i="121"/>
  <c r="T5246" i="121"/>
  <c r="T6575" i="121"/>
  <c r="T6918" i="121"/>
  <c r="T7741" i="121"/>
  <c r="T7208" i="121"/>
  <c r="T8577" i="121"/>
  <c r="T9383" i="121"/>
  <c r="T1727" i="121"/>
  <c r="T2349" i="121"/>
  <c r="T3809" i="121"/>
  <c r="T3604" i="121"/>
  <c r="T4857" i="121"/>
  <c r="T6734" i="121"/>
  <c r="T6671" i="121"/>
  <c r="T6969" i="121"/>
  <c r="T7956" i="121"/>
  <c r="T9362" i="121"/>
  <c r="T9571" i="121"/>
  <c r="T1306" i="121"/>
  <c r="T2483" i="121"/>
  <c r="T3178" i="121"/>
  <c r="T4168" i="121"/>
  <c r="T5329" i="121"/>
  <c r="T5909" i="121"/>
  <c r="T7872" i="121"/>
  <c r="T8407" i="121"/>
  <c r="T9220" i="121"/>
  <c r="T9478" i="121"/>
  <c r="T9465" i="121"/>
  <c r="T1972" i="121"/>
  <c r="T7278" i="121"/>
  <c r="T5628" i="121"/>
  <c r="T338" i="121"/>
  <c r="T3853" i="121"/>
  <c r="T7534" i="121"/>
  <c r="T569" i="121"/>
  <c r="T2976" i="121"/>
  <c r="T9110" i="121"/>
  <c r="T1327" i="121"/>
  <c r="T2338" i="121"/>
  <c r="T2804" i="121"/>
  <c r="T4097" i="121"/>
  <c r="T4775" i="121"/>
  <c r="T6670" i="121"/>
  <c r="T6381" i="121"/>
  <c r="T6942" i="121"/>
  <c r="T7821" i="121"/>
  <c r="T8737" i="121"/>
  <c r="T9801" i="121"/>
  <c r="T1056" i="121"/>
  <c r="T1882" i="121"/>
  <c r="T9903" i="121"/>
  <c r="T5450" i="121"/>
  <c r="T6411" i="121"/>
  <c r="T6077" i="121"/>
  <c r="T3341" i="121"/>
  <c r="T5165" i="121"/>
  <c r="T2255" i="121"/>
  <c r="T6773" i="121"/>
  <c r="T4810" i="121"/>
  <c r="T2879" i="121"/>
  <c r="T3183" i="121"/>
  <c r="T1153" i="121"/>
  <c r="T4876" i="121"/>
  <c r="T2993" i="121"/>
  <c r="T1578" i="121"/>
  <c r="T2205" i="121"/>
  <c r="T9527" i="121"/>
  <c r="T1684" i="121"/>
  <c r="T8026" i="121"/>
  <c r="T5149" i="121"/>
  <c r="T5856" i="121"/>
  <c r="T4772" i="121"/>
  <c r="T2424" i="121"/>
  <c r="T521" i="121"/>
  <c r="T8397" i="121"/>
  <c r="T5240" i="121"/>
  <c r="T468" i="121"/>
  <c r="T6275" i="121"/>
  <c r="T5394" i="121"/>
  <c r="T371" i="121"/>
  <c r="T3864" i="121"/>
  <c r="T8195" i="121"/>
  <c r="T3318" i="121"/>
  <c r="T9351" i="121"/>
  <c r="T4118" i="121"/>
  <c r="T566" i="121"/>
  <c r="T5263" i="121"/>
  <c r="T9678" i="121"/>
  <c r="T582" i="121"/>
  <c r="T4277" i="121"/>
  <c r="T8839" i="121"/>
  <c r="T405" i="121"/>
  <c r="T1951" i="121"/>
  <c r="T7062" i="121"/>
  <c r="T355" i="121"/>
  <c r="T1594" i="121"/>
  <c r="T5683" i="121"/>
  <c r="T9367" i="121"/>
  <c r="T2516" i="121"/>
  <c r="T1849" i="121"/>
  <c r="T8840" i="121"/>
  <c r="T7079" i="121"/>
  <c r="T7887" i="121"/>
  <c r="T316" i="121"/>
  <c r="T1788" i="121"/>
  <c r="T7076" i="121"/>
  <c r="T398" i="121"/>
  <c r="T3745" i="121"/>
  <c r="T7446" i="121"/>
  <c r="T432" i="121"/>
  <c r="T3064" i="121"/>
  <c r="T8854" i="121"/>
  <c r="T189" i="121"/>
  <c r="T1107" i="121"/>
  <c r="T5939" i="121"/>
  <c r="T195" i="121"/>
  <c r="T906" i="121"/>
  <c r="T4599" i="121"/>
  <c r="T8566" i="121"/>
  <c r="T696" i="121"/>
  <c r="T5884" i="121"/>
  <c r="T3760" i="121"/>
  <c r="T5641" i="121"/>
  <c r="T8736" i="121"/>
  <c r="T96" i="121"/>
  <c r="T808" i="121"/>
  <c r="T5215" i="121"/>
  <c r="T289" i="121"/>
  <c r="T2319" i="121"/>
  <c r="T7156" i="121"/>
  <c r="T348" i="121"/>
  <c r="T1290" i="121"/>
  <c r="T7650" i="121"/>
  <c r="T39" i="121"/>
  <c r="T620" i="121"/>
  <c r="T5203" i="121"/>
  <c r="T9823" i="121"/>
  <c r="T768" i="121"/>
  <c r="T3969" i="121"/>
  <c r="T7886" i="121"/>
  <c r="T531" i="121"/>
  <c r="T2847" i="121"/>
  <c r="T1495" i="121"/>
  <c r="T4824" i="121"/>
  <c r="T7711" i="121"/>
  <c r="T9687" i="121"/>
  <c r="T588" i="121"/>
  <c r="T4825" i="121"/>
  <c r="T51" i="121"/>
  <c r="T898" i="121"/>
  <c r="T6523" i="121"/>
  <c r="T100" i="121"/>
  <c r="T917" i="121"/>
  <c r="T5788" i="121"/>
  <c r="T9733" i="121"/>
  <c r="T651" i="121"/>
  <c r="T4388" i="121"/>
  <c r="T9197" i="121"/>
  <c r="T596" i="121"/>
  <c r="T3086" i="121"/>
  <c r="T8126" i="121"/>
  <c r="T336" i="121"/>
  <c r="T6822" i="121"/>
  <c r="T397" i="121"/>
  <c r="T4802" i="121"/>
  <c r="T2896" i="121"/>
  <c r="T8978" i="121"/>
  <c r="T473" i="121"/>
  <c r="T2161" i="121"/>
  <c r="T6868" i="121"/>
  <c r="T1347" i="121"/>
  <c r="T1926" i="121"/>
  <c r="T3051" i="121"/>
  <c r="T3846" i="121"/>
  <c r="T3306" i="121"/>
  <c r="T6141" i="121"/>
  <c r="T6848" i="121"/>
  <c r="T7306" i="121"/>
  <c r="T8210" i="121"/>
  <c r="T8601" i="121"/>
  <c r="T8400" i="121"/>
  <c r="T9852" i="121"/>
  <c r="T1916" i="121"/>
  <c r="T2885" i="121"/>
  <c r="T3598" i="121"/>
  <c r="T4243" i="121"/>
  <c r="T5121" i="121"/>
  <c r="T6168" i="121"/>
  <c r="T6619" i="121"/>
  <c r="T7867" i="121"/>
  <c r="T7207" i="121"/>
  <c r="T9474" i="121"/>
  <c r="T9461" i="121"/>
  <c r="T1642" i="121"/>
  <c r="T3045" i="121"/>
  <c r="T4033" i="121"/>
  <c r="T4678" i="121"/>
  <c r="T4910" i="121"/>
  <c r="T6210" i="121"/>
  <c r="T7738" i="121"/>
  <c r="T2279" i="121"/>
  <c r="T3832" i="121"/>
  <c r="T106" i="121"/>
  <c r="T1869" i="121"/>
  <c r="T7004" i="121"/>
  <c r="T265" i="121"/>
  <c r="T991" i="121"/>
  <c r="T5809" i="121"/>
  <c r="T1224" i="121"/>
  <c r="T1924" i="121"/>
  <c r="T2363" i="121"/>
  <c r="T3498" i="121"/>
  <c r="T4376" i="121"/>
  <c r="T5727" i="121"/>
  <c r="T6322" i="121"/>
  <c r="T8056" i="121"/>
  <c r="T8256" i="121"/>
  <c r="T8250" i="121"/>
  <c r="T8236" i="121"/>
  <c r="T8251" i="121"/>
  <c r="T1741" i="121"/>
  <c r="T2237" i="121"/>
  <c r="T3761" i="121"/>
  <c r="T4146" i="121"/>
  <c r="T4216" i="121"/>
  <c r="T6390" i="121"/>
  <c r="T6290" i="121"/>
  <c r="T8154" i="121"/>
  <c r="T7572" i="121"/>
  <c r="T9073" i="121"/>
  <c r="T8529" i="121"/>
  <c r="T1298" i="121"/>
  <c r="T2333" i="121"/>
  <c r="T3410" i="121"/>
  <c r="T4354" i="121"/>
  <c r="T4966" i="121"/>
  <c r="T5608" i="121"/>
  <c r="T7808" i="121"/>
  <c r="T8068" i="121"/>
  <c r="T8987" i="121"/>
  <c r="T8973" i="121"/>
  <c r="T10023" i="121"/>
  <c r="T1876" i="121"/>
  <c r="T8745" i="121"/>
  <c r="T4135" i="121"/>
  <c r="T9497" i="121"/>
  <c r="T3427" i="121"/>
  <c r="T8637" i="121"/>
  <c r="T506" i="121"/>
  <c r="T2889" i="121"/>
  <c r="T8464" i="121"/>
  <c r="T1288" i="121"/>
  <c r="T2089" i="121"/>
  <c r="T2771" i="121"/>
  <c r="T3868" i="121"/>
  <c r="T3830" i="121"/>
  <c r="T6182" i="121"/>
  <c r="T6098" i="121"/>
  <c r="T8162" i="121"/>
  <c r="T7535" i="121"/>
  <c r="T8308" i="121"/>
  <c r="T9420" i="121"/>
  <c r="T1078" i="121"/>
  <c r="T1909" i="121"/>
  <c r="T3126" i="121"/>
  <c r="T3329" i="121"/>
  <c r="T4566" i="121"/>
  <c r="T5220" i="121"/>
  <c r="T6553" i="121"/>
  <c r="T6698" i="121"/>
  <c r="T6911" i="121"/>
  <c r="T7461" i="121"/>
  <c r="T8452" i="121"/>
  <c r="T9632" i="121"/>
  <c r="T1596" i="121"/>
  <c r="T2974" i="121"/>
  <c r="T3842" i="121"/>
  <c r="T4397" i="121"/>
  <c r="T5433" i="121"/>
  <c r="T5905" i="121"/>
  <c r="T7371" i="121"/>
  <c r="T8020" i="121"/>
  <c r="T9031" i="121"/>
  <c r="T9344" i="121"/>
  <c r="T961" i="121"/>
  <c r="T1990" i="121"/>
  <c r="T7662" i="121"/>
  <c r="T2572" i="121"/>
  <c r="T983" i="121"/>
  <c r="T5804" i="121"/>
  <c r="T9245" i="121"/>
  <c r="T746" i="121"/>
  <c r="T4585" i="121"/>
  <c r="T9380" i="121"/>
  <c r="T1309" i="121"/>
  <c r="T2728" i="121"/>
  <c r="T3529" i="121"/>
  <c r="T4022" i="121"/>
  <c r="T5428" i="121"/>
  <c r="T6633" i="121"/>
  <c r="T7005" i="121"/>
  <c r="T6976" i="121"/>
  <c r="T9066" i="121"/>
  <c r="T9199" i="121"/>
  <c r="T9956" i="121"/>
  <c r="T1375" i="121"/>
  <c r="T2291" i="121"/>
  <c r="T3377" i="121"/>
  <c r="T4321" i="121"/>
  <c r="T4765" i="121"/>
  <c r="T5752" i="121"/>
  <c r="T6655" i="121"/>
  <c r="T6853" i="121"/>
  <c r="T8488" i="121"/>
  <c r="T8940" i="121"/>
  <c r="T9547" i="121"/>
  <c r="T1216" i="121"/>
  <c r="T2217" i="121"/>
  <c r="T2460" i="121"/>
  <c r="T3854" i="121"/>
  <c r="T4878" i="121"/>
  <c r="T5778" i="121"/>
  <c r="T6927" i="121"/>
  <c r="T7179" i="121"/>
  <c r="T7457" i="121"/>
  <c r="T8707" i="121"/>
  <c r="T9582" i="121"/>
  <c r="T1500" i="121"/>
  <c r="T4047" i="121"/>
  <c r="T9405" i="121"/>
  <c r="T2415" i="121"/>
  <c r="T2954" i="121"/>
  <c r="T7382" i="121"/>
  <c r="T374" i="121"/>
  <c r="T2213" i="121"/>
  <c r="T6325" i="121"/>
  <c r="T1212" i="121"/>
  <c r="T1929" i="121"/>
  <c r="T3107" i="121"/>
  <c r="T4279" i="121"/>
  <c r="T3669" i="121"/>
  <c r="T4998" i="121"/>
  <c r="T6833" i="121"/>
  <c r="T7024" i="121"/>
  <c r="T7591" i="121"/>
  <c r="T8276" i="121"/>
  <c r="T9195" i="121"/>
  <c r="T9657" i="121"/>
  <c r="T2051" i="121"/>
  <c r="T2640" i="121"/>
  <c r="T3937" i="121"/>
  <c r="T3994" i="121"/>
  <c r="T4928" i="121"/>
  <c r="T5684" i="121"/>
  <c r="T5928" i="121"/>
  <c r="T7611" i="121"/>
  <c r="T8890" i="121"/>
  <c r="T8919" i="121"/>
  <c r="T9641" i="121"/>
  <c r="T1744" i="121"/>
  <c r="T2622" i="121"/>
  <c r="T3330" i="121"/>
  <c r="T4109" i="121"/>
  <c r="T5471" i="121"/>
  <c r="T6778" i="121"/>
  <c r="T7088" i="121"/>
  <c r="T7308" i="121"/>
  <c r="T9060" i="121"/>
  <c r="T9556" i="121"/>
  <c r="T1021" i="121"/>
  <c r="T1806" i="121"/>
  <c r="T711" i="121"/>
  <c r="T8367" i="121"/>
  <c r="T718" i="121"/>
  <c r="T4790" i="121"/>
  <c r="T9543" i="121"/>
  <c r="T591" i="121"/>
  <c r="T3523" i="121"/>
  <c r="T8265" i="121"/>
  <c r="T1485" i="121"/>
  <c r="T2299" i="121"/>
  <c r="T3476" i="121"/>
  <c r="T4072" i="121"/>
  <c r="T4997" i="121"/>
  <c r="T5377" i="121"/>
  <c r="T6228" i="121"/>
  <c r="T7595" i="121"/>
  <c r="T8055" i="121"/>
  <c r="T9190" i="121"/>
  <c r="T9998" i="121"/>
  <c r="T1089" i="121"/>
  <c r="T2082" i="121"/>
  <c r="T2495" i="121"/>
  <c r="T425" i="121"/>
  <c r="T9057" i="121"/>
  <c r="T7892" i="121"/>
  <c r="T4984" i="121"/>
  <c r="T6461" i="121"/>
  <c r="T4589" i="121"/>
  <c r="T9783" i="121"/>
  <c r="T7728" i="121"/>
  <c r="T4633" i="121"/>
  <c r="T5487" i="121"/>
  <c r="T2958" i="121"/>
  <c r="T7874" i="121"/>
  <c r="T5526" i="121"/>
  <c r="T3625" i="121"/>
  <c r="T4771" i="121"/>
  <c r="T1722" i="121"/>
  <c r="T8008" i="121"/>
  <c r="T761" i="121"/>
  <c r="T6517" i="121"/>
  <c r="T8014" i="121"/>
  <c r="T6015" i="121"/>
  <c r="T4417" i="121"/>
  <c r="T3513" i="121"/>
  <c r="T476" i="121"/>
  <c r="T2978" i="121"/>
  <c r="T3947" i="121"/>
  <c r="T206" i="121"/>
  <c r="T9088" i="121"/>
  <c r="T2199" i="121"/>
  <c r="T5199" i="121"/>
  <c r="T8079" i="121"/>
  <c r="T4591" i="121"/>
  <c r="T372" i="121"/>
  <c r="T4051" i="121"/>
  <c r="T647" i="121"/>
  <c r="T5708" i="121"/>
  <c r="T9321" i="121"/>
  <c r="T622" i="121"/>
  <c r="T4575" i="121"/>
  <c r="T9613" i="121"/>
  <c r="T526" i="121"/>
  <c r="T2873" i="121"/>
  <c r="T8078" i="121"/>
  <c r="T475" i="121"/>
  <c r="T2303" i="121"/>
  <c r="T6570" i="121"/>
  <c r="T41" i="121"/>
  <c r="T5651" i="121"/>
  <c r="T4027" i="121"/>
  <c r="T1435" i="121"/>
  <c r="T6888" i="121"/>
  <c r="T9182" i="121"/>
  <c r="T480" i="121"/>
  <c r="T2557" i="121"/>
  <c r="T8303" i="121"/>
  <c r="T545" i="121"/>
  <c r="T3323" i="121"/>
  <c r="T8432" i="121"/>
  <c r="T513" i="121"/>
  <c r="T3810" i="121"/>
  <c r="T8015" i="121"/>
  <c r="T396" i="121"/>
  <c r="T1555" i="121"/>
  <c r="T6475" i="121"/>
  <c r="T297" i="121"/>
  <c r="T1258" i="121"/>
  <c r="T5289" i="121"/>
  <c r="T9685" i="121"/>
  <c r="T874" i="121"/>
  <c r="T9671" i="121"/>
  <c r="T5742" i="121"/>
  <c r="T6729" i="121"/>
  <c r="T7958" i="121"/>
  <c r="T230" i="121"/>
  <c r="T1139" i="121"/>
  <c r="T5713" i="121"/>
  <c r="T256" i="121"/>
  <c r="T3169" i="121"/>
  <c r="T7550" i="121"/>
  <c r="T382" i="121"/>
  <c r="T2327" i="121"/>
  <c r="T8254" i="121"/>
  <c r="T130" i="121"/>
  <c r="T920" i="121"/>
  <c r="T5516" i="121"/>
  <c r="T83" i="121"/>
  <c r="T762" i="121"/>
  <c r="T4396" i="121"/>
  <c r="T8350" i="121"/>
  <c r="T511" i="121"/>
  <c r="T5453" i="121"/>
  <c r="T3029" i="121"/>
  <c r="T5445" i="121"/>
  <c r="T8294" i="121"/>
  <c r="T136" i="121"/>
  <c r="T781" i="121"/>
  <c r="T5227" i="121"/>
  <c r="T147" i="121"/>
  <c r="T1989" i="121"/>
  <c r="T6688" i="121"/>
  <c r="T44" i="121"/>
  <c r="T1285" i="121"/>
  <c r="T6019" i="121"/>
  <c r="T40" i="121"/>
  <c r="T787" i="121"/>
  <c r="T4617" i="121"/>
  <c r="T9549" i="121"/>
  <c r="T744" i="121"/>
  <c r="T3129" i="121"/>
  <c r="T8134" i="121"/>
  <c r="T427" i="121"/>
  <c r="T8085" i="121"/>
  <c r="T2591" i="121"/>
  <c r="T8455" i="121"/>
  <c r="T3201" i="121"/>
  <c r="T8629" i="121"/>
  <c r="T523" i="121"/>
  <c r="T2533" i="121"/>
  <c r="T7686" i="121"/>
  <c r="T1390" i="121"/>
  <c r="T2022" i="121"/>
  <c r="T3103" i="121"/>
  <c r="T3687" i="121"/>
  <c r="T4486" i="121"/>
  <c r="T6054" i="121"/>
  <c r="T5919" i="121"/>
  <c r="T7562" i="121"/>
  <c r="T7433" i="121"/>
  <c r="T9244" i="121"/>
  <c r="T9097" i="121"/>
  <c r="T957" i="121"/>
  <c r="T1903" i="121"/>
  <c r="T2998" i="121"/>
  <c r="T4055" i="121"/>
  <c r="T4502" i="121"/>
  <c r="T5156" i="121"/>
  <c r="T6249" i="121"/>
  <c r="T6503" i="121"/>
  <c r="T6844" i="121"/>
  <c r="T7329" i="121"/>
  <c r="T8396" i="121"/>
  <c r="T9566" i="121"/>
  <c r="T1499" i="121"/>
  <c r="T2878" i="121"/>
  <c r="T3948" i="121"/>
  <c r="T4328" i="121"/>
  <c r="T5660" i="121"/>
  <c r="T6663" i="121"/>
  <c r="T7253" i="121"/>
  <c r="T8685" i="121"/>
  <c r="T9087" i="121"/>
  <c r="T861" i="121"/>
  <c r="T2773" i="121"/>
  <c r="T7548" i="121"/>
  <c r="T281" i="121"/>
  <c r="T1563" i="121"/>
  <c r="T6397" i="121"/>
  <c r="T1155" i="121"/>
  <c r="T1767" i="121"/>
  <c r="T2817" i="121"/>
  <c r="T3999" i="121"/>
  <c r="T4574" i="121"/>
  <c r="T5586" i="121"/>
  <c r="T6036" i="121"/>
  <c r="T6431" i="121"/>
  <c r="T7300" i="121"/>
  <c r="T7845" i="121"/>
  <c r="T8900" i="121"/>
  <c r="T9859" i="121"/>
  <c r="T1979" i="121"/>
  <c r="T2631" i="121"/>
  <c r="T3889" i="121"/>
  <c r="T3628" i="121"/>
  <c r="T5120" i="121"/>
  <c r="T5525" i="121"/>
  <c r="T5482" i="121"/>
  <c r="T7395" i="121"/>
  <c r="T8390" i="121"/>
  <c r="T8635" i="121"/>
  <c r="T9365" i="121"/>
  <c r="T1127" i="121"/>
  <c r="T2298" i="121"/>
  <c r="T3543" i="121"/>
  <c r="T4314" i="121"/>
  <c r="T5302" i="121"/>
  <c r="T5857" i="121"/>
  <c r="T6889" i="121"/>
  <c r="T8912" i="121"/>
  <c r="T8676" i="121"/>
  <c r="T9171" i="121"/>
  <c r="T970" i="121"/>
  <c r="T1599" i="121"/>
  <c r="T357" i="121"/>
  <c r="T8046" i="121"/>
  <c r="T709" i="121"/>
  <c r="T4858" i="121"/>
  <c r="T9379" i="121"/>
  <c r="T630" i="121"/>
  <c r="T3548" i="121"/>
  <c r="T6627" i="121"/>
  <c r="T1363" i="121"/>
  <c r="T2738" i="121"/>
  <c r="T3663" i="121"/>
  <c r="T3784" i="121"/>
  <c r="T4450" i="121"/>
  <c r="T5648" i="121"/>
  <c r="T7122" i="121"/>
  <c r="T7379" i="121"/>
  <c r="T7479" i="121"/>
  <c r="T8937" i="121"/>
  <c r="T9712" i="121"/>
  <c r="T1035" i="121"/>
  <c r="T2268" i="121"/>
  <c r="T2887" i="121"/>
  <c r="T3530" i="121"/>
  <c r="T4379" i="121"/>
  <c r="T5202" i="121"/>
  <c r="T5771" i="121"/>
  <c r="T6626" i="121"/>
  <c r="T7249" i="121"/>
  <c r="T8228" i="121"/>
  <c r="T9153" i="121"/>
  <c r="T9913" i="121"/>
  <c r="T2098" i="121"/>
  <c r="T3079" i="121"/>
  <c r="T3909" i="121"/>
  <c r="T4675" i="121"/>
  <c r="T6126" i="121"/>
  <c r="T5956" i="121"/>
  <c r="T7931" i="121"/>
  <c r="T8866" i="121"/>
  <c r="T8911" i="121"/>
  <c r="T8852" i="121"/>
  <c r="T1096" i="121"/>
  <c r="T7948" i="121"/>
  <c r="T612" i="121"/>
  <c r="T7606" i="121"/>
  <c r="T1277" i="121"/>
  <c r="T6339" i="121"/>
  <c r="T156" i="121"/>
  <c r="T955" i="121"/>
  <c r="T5529" i="121"/>
  <c r="T1086" i="121"/>
  <c r="T1750" i="121"/>
  <c r="T3110" i="121"/>
  <c r="T3895" i="121"/>
  <c r="T4764" i="121"/>
  <c r="T5265" i="121"/>
  <c r="T5730" i="121"/>
  <c r="T7072" i="121"/>
  <c r="T7477" i="121"/>
  <c r="T7837" i="121"/>
  <c r="T9276" i="121"/>
  <c r="T9454" i="121"/>
  <c r="T1589" i="121"/>
  <c r="T2682" i="121"/>
  <c r="T3252" i="121"/>
  <c r="T3922" i="121"/>
  <c r="T4783" i="121"/>
  <c r="T5990" i="121"/>
  <c r="T6437" i="121"/>
  <c r="T7458" i="121"/>
  <c r="T7625" i="121"/>
  <c r="T9408" i="121"/>
  <c r="T9433" i="121"/>
  <c r="T1359" i="121"/>
  <c r="T2152" i="121"/>
  <c r="T3673" i="121"/>
  <c r="T3797" i="121"/>
  <c r="T5178" i="121"/>
  <c r="T6241" i="121"/>
  <c r="T7648" i="121"/>
  <c r="T7059" i="121"/>
  <c r="T8378" i="121"/>
  <c r="T8279" i="121"/>
  <c r="T9475" i="121"/>
  <c r="T1725" i="121"/>
  <c r="T8031" i="121"/>
  <c r="T773" i="121"/>
  <c r="T7419" i="121"/>
  <c r="T3339" i="121"/>
  <c r="T8304" i="121"/>
  <c r="T115" i="121"/>
  <c r="T2315" i="121"/>
  <c r="T7044" i="121"/>
  <c r="T1402" i="121"/>
  <c r="T1878" i="121"/>
  <c r="T2836" i="121"/>
  <c r="T4104" i="121"/>
  <c r="T4155" i="121"/>
  <c r="T5704" i="121"/>
  <c r="T6616" i="121"/>
  <c r="T7434" i="121"/>
  <c r="T8776" i="121"/>
  <c r="T8982" i="121"/>
  <c r="T8743" i="121"/>
  <c r="T984" i="121"/>
  <c r="T2044" i="121"/>
  <c r="T1949" i="121"/>
  <c r="T3713" i="121"/>
  <c r="T4549" i="121"/>
  <c r="T5001" i="121"/>
  <c r="T5945" i="121"/>
  <c r="T5972" i="121"/>
  <c r="T8083" i="121"/>
  <c r="T8093" i="121"/>
  <c r="T9882" i="121"/>
  <c r="T9751" i="121"/>
  <c r="T1801" i="121"/>
  <c r="T2578" i="121"/>
  <c r="T3532" i="121"/>
  <c r="T4846" i="121"/>
  <c r="T5423" i="121"/>
  <c r="T6527" i="121"/>
  <c r="T6903" i="121"/>
  <c r="T8140" i="121"/>
  <c r="T8684" i="121"/>
  <c r="T9720" i="121"/>
  <c r="T1213" i="121"/>
  <c r="T1938" i="121"/>
  <c r="T4344" i="121"/>
  <c r="T572" i="121"/>
  <c r="T680" i="121"/>
  <c r="T4870" i="121"/>
  <c r="T8661" i="121"/>
  <c r="T716" i="121"/>
  <c r="T4623" i="121"/>
  <c r="T9085" i="121"/>
  <c r="T1421" i="121"/>
  <c r="T2346" i="121"/>
  <c r="T3386" i="121"/>
  <c r="T3834" i="121"/>
  <c r="T5234" i="121"/>
  <c r="T5911" i="121"/>
  <c r="T6247" i="121"/>
  <c r="T8067" i="121"/>
  <c r="T8530" i="121"/>
  <c r="T8755" i="121"/>
  <c r="T9505" i="121"/>
  <c r="T1415" i="121"/>
  <c r="T2103" i="121"/>
  <c r="T4979" i="121"/>
  <c r="T3735" i="121"/>
  <c r="T1113" i="121"/>
  <c r="T739" i="121"/>
  <c r="T1542" i="121"/>
  <c r="T9869" i="121"/>
  <c r="T6305" i="121"/>
  <c r="T2324" i="121"/>
  <c r="T8687" i="121"/>
  <c r="T1577" i="121"/>
  <c r="T7298" i="121"/>
  <c r="T5163" i="121"/>
  <c r="T788" i="121"/>
  <c r="T7933" i="121"/>
  <c r="T5466" i="121"/>
  <c r="T6028" i="121"/>
  <c r="T3579" i="121"/>
  <c r="T4080" i="121"/>
  <c r="T2552" i="121"/>
  <c r="T9288" i="121"/>
  <c r="T1397" i="121"/>
  <c r="T9106" i="121"/>
  <c r="T5635" i="121"/>
  <c r="T9252" i="121"/>
  <c r="T2802" i="121"/>
  <c r="T758" i="121"/>
  <c r="T9159" i="121"/>
  <c r="T1104" i="121"/>
  <c r="T57" i="121"/>
  <c r="T5783" i="121"/>
  <c r="T7838" i="121"/>
  <c r="T228" i="121"/>
  <c r="T4536" i="121"/>
  <c r="T439" i="121"/>
  <c r="T5083" i="121"/>
  <c r="T539" i="121"/>
  <c r="T6771" i="121"/>
  <c r="T7951" i="121"/>
  <c r="T812" i="121"/>
  <c r="T5831" i="121"/>
  <c r="T8981" i="121"/>
  <c r="T611" i="121"/>
  <c r="T3992" i="121"/>
  <c r="T8030" i="121"/>
  <c r="T510" i="121"/>
  <c r="T2818" i="121"/>
  <c r="T7734" i="121"/>
  <c r="T210" i="121"/>
  <c r="T7257" i="121"/>
  <c r="T5702" i="121"/>
  <c r="T3471" i="121"/>
  <c r="T5849" i="121"/>
  <c r="T8943" i="121"/>
  <c r="T454" i="121"/>
  <c r="T3105" i="121"/>
  <c r="T8829" i="121"/>
  <c r="T632" i="121"/>
  <c r="T4959" i="121"/>
  <c r="T9693" i="121"/>
  <c r="T573" i="121"/>
  <c r="T3952" i="121"/>
  <c r="T8966" i="121"/>
  <c r="T419" i="121"/>
  <c r="T2436" i="121"/>
  <c r="T7097" i="121"/>
  <c r="T330" i="121"/>
  <c r="T1739" i="121"/>
  <c r="T5785" i="121"/>
  <c r="T9605" i="121"/>
  <c r="T2967" i="121"/>
  <c r="T2210" i="121"/>
  <c r="T7823" i="121"/>
  <c r="T5390" i="121"/>
  <c r="T7270" i="121"/>
  <c r="T161" i="121"/>
  <c r="T2039" i="121"/>
  <c r="T6791" i="121"/>
  <c r="T368" i="121"/>
  <c r="T4029" i="121"/>
  <c r="T7631" i="121"/>
  <c r="T496" i="121"/>
  <c r="T3470" i="121"/>
  <c r="T9142" i="121"/>
  <c r="T217" i="121"/>
  <c r="T933" i="121"/>
  <c r="T6579" i="121"/>
  <c r="T204" i="121"/>
  <c r="T838" i="121"/>
  <c r="T4631" i="121"/>
  <c r="T8765" i="121"/>
  <c r="T717" i="121"/>
  <c r="T6239" i="121"/>
  <c r="T5067" i="121"/>
  <c r="T6582" i="121"/>
  <c r="T8864" i="121"/>
  <c r="T109" i="121"/>
  <c r="T880" i="121"/>
  <c r="T5231" i="121"/>
  <c r="T192" i="121"/>
  <c r="T2703" i="121"/>
  <c r="T6827" i="121"/>
  <c r="T241" i="121"/>
  <c r="T1775" i="121"/>
  <c r="T8121" i="121"/>
  <c r="T108" i="121"/>
  <c r="T674" i="121"/>
  <c r="T5267" i="121"/>
  <c r="T9455" i="121"/>
  <c r="T867" i="121"/>
  <c r="T3968" i="121"/>
  <c r="T7318" i="121"/>
  <c r="T452" i="121"/>
  <c r="T121" i="121"/>
  <c r="T7486" i="121"/>
  <c r="T636" i="121"/>
  <c r="T4228" i="121"/>
  <c r="T8313" i="121"/>
  <c r="T503" i="121"/>
  <c r="T3240" i="121"/>
  <c r="T7822" i="121"/>
  <c r="T1208" i="121"/>
  <c r="T2254" i="121"/>
  <c r="T3172" i="121"/>
  <c r="T4369" i="121"/>
  <c r="T4897" i="121"/>
  <c r="T5483" i="121"/>
  <c r="T6832" i="121"/>
  <c r="T7192" i="121"/>
  <c r="T7057" i="121"/>
  <c r="T9188" i="121"/>
  <c r="T9591" i="121"/>
  <c r="T1126" i="121"/>
  <c r="T2130" i="121"/>
  <c r="T2747" i="121"/>
  <c r="T3970" i="121"/>
  <c r="T4266" i="121"/>
  <c r="T5230" i="121"/>
  <c r="T5572" i="121"/>
  <c r="T7093" i="121"/>
  <c r="T8181" i="121"/>
  <c r="T7782" i="121"/>
  <c r="T9028" i="121"/>
  <c r="T9596" i="121"/>
  <c r="T2031" i="121"/>
  <c r="T2812" i="121"/>
  <c r="T3839" i="121"/>
  <c r="T4696" i="121"/>
  <c r="T6014" i="121"/>
  <c r="T7178" i="121"/>
  <c r="T7779" i="121"/>
  <c r="T6204" i="121"/>
  <c r="T465" i="121"/>
  <c r="T4653" i="121"/>
  <c r="T3173" i="121"/>
  <c r="T9042" i="121"/>
  <c r="T360" i="121"/>
  <c r="T2421" i="121"/>
  <c r="T5489" i="121"/>
  <c r="T1307" i="121"/>
  <c r="T1968" i="121"/>
  <c r="T3076" i="121"/>
  <c r="T3942" i="121"/>
  <c r="T4208" i="121"/>
  <c r="T5417" i="121"/>
  <c r="T5844" i="121"/>
  <c r="T7338" i="121"/>
  <c r="T8259" i="121"/>
  <c r="T8859" i="121"/>
  <c r="T8460" i="121"/>
  <c r="T8660" i="121"/>
  <c r="T1948" i="121"/>
  <c r="T2925" i="121"/>
  <c r="T3432" i="121"/>
  <c r="T4852" i="121"/>
  <c r="T5425" i="121"/>
  <c r="T5188" i="121"/>
  <c r="T6679" i="121"/>
  <c r="T7891" i="121"/>
  <c r="T7423" i="121"/>
  <c r="T9602" i="121"/>
  <c r="T9588" i="121"/>
  <c r="T1605" i="121"/>
  <c r="T3109" i="121"/>
  <c r="T3302" i="121"/>
  <c r="T4710" i="121"/>
  <c r="T5180" i="121"/>
  <c r="T6237" i="121"/>
  <c r="T7770" i="121"/>
  <c r="T7855" i="121"/>
  <c r="T8492" i="121"/>
  <c r="T9500" i="121"/>
  <c r="T1142" i="121"/>
  <c r="T2072" i="121"/>
  <c r="T3017" i="121"/>
  <c r="T341" i="121"/>
  <c r="T829" i="121"/>
  <c r="T5375" i="121"/>
  <c r="T9576" i="121"/>
  <c r="T740" i="121"/>
  <c r="T4172" i="121"/>
  <c r="T8565" i="121"/>
  <c r="T1373" i="121"/>
  <c r="T2095" i="121"/>
  <c r="T3417" i="121"/>
  <c r="T3765" i="121"/>
  <c r="T4347" i="121"/>
  <c r="T6480" i="121"/>
  <c r="T6746" i="121"/>
  <c r="T7875" i="121"/>
  <c r="T8389" i="121"/>
  <c r="T8436" i="121"/>
  <c r="T9919" i="121"/>
  <c r="T1278" i="121"/>
  <c r="T2018" i="121"/>
  <c r="T3092" i="121"/>
  <c r="T4327" i="121"/>
  <c r="T4616" i="121"/>
  <c r="T5247" i="121"/>
  <c r="T6263" i="121"/>
  <c r="T7392" i="121"/>
  <c r="T7222" i="121"/>
  <c r="T9046" i="121"/>
  <c r="T8582" i="121"/>
  <c r="T1000" i="121"/>
  <c r="T1794" i="121"/>
  <c r="T2840" i="121"/>
  <c r="T3783" i="121"/>
  <c r="T5037" i="121"/>
  <c r="T6678" i="121"/>
  <c r="T5944" i="121"/>
  <c r="T7104" i="121"/>
  <c r="T7708" i="121"/>
  <c r="T9078" i="121"/>
  <c r="T9835" i="121"/>
  <c r="T1025" i="121"/>
  <c r="T5959" i="121"/>
  <c r="T5351" i="121"/>
  <c r="T385" i="121"/>
  <c r="T2463" i="121"/>
  <c r="T7020" i="121"/>
  <c r="T149" i="121"/>
  <c r="T1171" i="121"/>
  <c r="T6211" i="121"/>
  <c r="T1055" i="121"/>
  <c r="T1988" i="121"/>
  <c r="T2583" i="121"/>
  <c r="T3630" i="121"/>
  <c r="T4525" i="121"/>
  <c r="T5018" i="121"/>
  <c r="T6450" i="121"/>
  <c r="T8184" i="121"/>
  <c r="T7549" i="121"/>
  <c r="T6991" i="121"/>
  <c r="T8421" i="121"/>
  <c r="T8659" i="121"/>
  <c r="T1717" i="121"/>
  <c r="T2322" i="121"/>
  <c r="T3793" i="121"/>
  <c r="T3297" i="121"/>
  <c r="T4672" i="121"/>
  <c r="T6654" i="121"/>
  <c r="T6415" i="121"/>
  <c r="T6877" i="121"/>
  <c r="T7799" i="121"/>
  <c r="T9216" i="121"/>
  <c r="T9377" i="121"/>
  <c r="T1276" i="121"/>
  <c r="T2435" i="121"/>
  <c r="T3634" i="121"/>
  <c r="T4085" i="121"/>
  <c r="T5272" i="121"/>
  <c r="T5707" i="121"/>
  <c r="T7856" i="121"/>
  <c r="T8345" i="121"/>
  <c r="T9113" i="121"/>
  <c r="T9374" i="121"/>
  <c r="T9846" i="121"/>
  <c r="T1940" i="121"/>
  <c r="T9305" i="121"/>
  <c r="T4777" i="121"/>
  <c r="T182" i="121"/>
  <c r="T3671" i="121"/>
  <c r="T8893" i="121"/>
  <c r="T482" i="121"/>
  <c r="T2841" i="121"/>
  <c r="T8822" i="121"/>
  <c r="T1449" i="121"/>
  <c r="T2193" i="121"/>
  <c r="T3108" i="121"/>
  <c r="T4007" i="121"/>
  <c r="T4690" i="121"/>
  <c r="T6598" i="121"/>
  <c r="T6354" i="121"/>
  <c r="T6898" i="121"/>
  <c r="T7693" i="121"/>
  <c r="T8611" i="121"/>
  <c r="T9606" i="121"/>
  <c r="T1130" i="121"/>
  <c r="T1844" i="121"/>
  <c r="T3158" i="121"/>
  <c r="T3666" i="121"/>
  <c r="T4630" i="121"/>
  <c r="T5314" i="121"/>
  <c r="T5062" i="121"/>
  <c r="T6815" i="121"/>
  <c r="T7348" i="121"/>
  <c r="T7559" i="121"/>
  <c r="T8580" i="121"/>
  <c r="T9923" i="121"/>
  <c r="T1798" i="121"/>
  <c r="T3102" i="121"/>
  <c r="T3496" i="121"/>
  <c r="T4743" i="121"/>
  <c r="T5576" i="121"/>
  <c r="T6012" i="121"/>
  <c r="T7499" i="121"/>
  <c r="T8209" i="121"/>
  <c r="T8463" i="121"/>
  <c r="T9728" i="121"/>
  <c r="T1294" i="121"/>
  <c r="T2155" i="121"/>
  <c r="T49" i="121"/>
  <c r="T4164" i="121"/>
  <c r="T1170" i="121"/>
  <c r="T6063" i="121"/>
  <c r="T58" i="121"/>
  <c r="T924" i="121"/>
  <c r="T4849" i="121"/>
  <c r="T890" i="121"/>
  <c r="T1757" i="121"/>
  <c r="T3005" i="121"/>
  <c r="T3223" i="121"/>
  <c r="T4232" i="121"/>
  <c r="T5222" i="121"/>
  <c r="T6809" i="121"/>
  <c r="T7173" i="121"/>
  <c r="T7168" i="121"/>
  <c r="T6050" i="121"/>
  <c r="T8572" i="121"/>
  <c r="T9544" i="121"/>
  <c r="T1422" i="121"/>
  <c r="T2401" i="121"/>
  <c r="T6659" i="121"/>
  <c r="T5566" i="121"/>
  <c r="T2437" i="121"/>
  <c r="T2866" i="121"/>
  <c r="T2912" i="121"/>
  <c r="T2284" i="121"/>
  <c r="T7397" i="121"/>
  <c r="T4193" i="121"/>
  <c r="T1715" i="121"/>
  <c r="T5731" i="121"/>
  <c r="T810" i="121"/>
  <c r="T6235" i="121"/>
  <c r="T2442" i="121"/>
  <c r="T745" i="121"/>
  <c r="T3852" i="121"/>
  <c r="T8920" i="121"/>
  <c r="T5739" i="121"/>
  <c r="T5745" i="121"/>
  <c r="T4579" i="121"/>
  <c r="T2831" i="121"/>
  <c r="T3122" i="121"/>
  <c r="T1047" i="121"/>
  <c r="T9482" i="121"/>
  <c r="T604" i="121"/>
  <c r="T7990" i="121"/>
  <c r="T6675" i="121"/>
  <c r="T537" i="121"/>
  <c r="T4689" i="121"/>
  <c r="T845" i="121"/>
  <c r="T7129" i="121"/>
  <c r="T678" i="121"/>
  <c r="T434" i="121"/>
  <c r="T7234" i="121"/>
  <c r="T552" i="121"/>
  <c r="T9174" i="121"/>
  <c r="T927" i="121"/>
  <c r="T6219" i="121"/>
  <c r="T112" i="121"/>
  <c r="T871" i="121"/>
  <c r="T5859" i="121"/>
  <c r="T9529" i="121"/>
  <c r="T687" i="121"/>
  <c r="T4237" i="121"/>
  <c r="T8709" i="121"/>
  <c r="T631" i="121"/>
  <c r="T2589" i="121"/>
  <c r="T7558" i="121"/>
  <c r="T390" i="121"/>
  <c r="T714" i="121"/>
  <c r="T8816" i="121"/>
  <c r="T4401" i="121"/>
  <c r="T7903" i="121"/>
  <c r="T9200" i="121"/>
  <c r="T538" i="121"/>
  <c r="T4317" i="121"/>
  <c r="T9752" i="121"/>
  <c r="T668" i="121"/>
  <c r="T5721" i="121"/>
  <c r="T9709" i="121"/>
  <c r="T689" i="121"/>
  <c r="T4703" i="121"/>
  <c r="T9867" i="121"/>
  <c r="T442" i="121"/>
  <c r="T3307" i="121"/>
  <c r="T8281" i="121"/>
  <c r="T392" i="121"/>
  <c r="T2311" i="121"/>
  <c r="T7188" i="121"/>
  <c r="T138" i="121"/>
  <c r="T5763" i="121"/>
  <c r="T4375" i="121"/>
  <c r="T1970" i="121"/>
  <c r="T6913" i="121"/>
  <c r="T7337" i="121"/>
  <c r="T303" i="121"/>
  <c r="T2597" i="121"/>
  <c r="T8741" i="121"/>
  <c r="T585" i="121"/>
  <c r="T3728" i="121"/>
  <c r="T9093" i="121"/>
  <c r="T555" i="121"/>
  <c r="T4182" i="121"/>
  <c r="T8158" i="121"/>
  <c r="T272" i="121"/>
  <c r="T1538" i="121"/>
  <c r="T6035" i="121"/>
  <c r="T154" i="121"/>
  <c r="T1388" i="121"/>
  <c r="T5614" i="121"/>
  <c r="T9201" i="121"/>
  <c r="T5696" i="121"/>
  <c r="T644" i="121"/>
  <c r="T6348" i="121"/>
  <c r="T6188" i="121"/>
  <c r="T8650" i="121"/>
  <c r="T187" i="121"/>
  <c r="T1478" i="121"/>
  <c r="T6203" i="121"/>
  <c r="T298" i="121"/>
  <c r="T3275" i="121"/>
  <c r="T8278" i="121"/>
  <c r="T386" i="121"/>
  <c r="T2778" i="121"/>
  <c r="T7870" i="121"/>
  <c r="T120" i="121"/>
  <c r="T925" i="121"/>
  <c r="T5772" i="121"/>
  <c r="T103" i="121"/>
  <c r="T858" i="121"/>
  <c r="T4834" i="121"/>
  <c r="T8805" i="121"/>
  <c r="T578" i="121"/>
  <c r="T1317" i="121"/>
  <c r="T203" i="121"/>
  <c r="T796" i="121"/>
  <c r="T5207" i="121"/>
  <c r="T9480" i="121"/>
  <c r="T653" i="121"/>
  <c r="T3819" i="121"/>
  <c r="T7841" i="121"/>
  <c r="T1568" i="121"/>
  <c r="T2603" i="121"/>
  <c r="T3595" i="121"/>
  <c r="T4226" i="121"/>
  <c r="T4677" i="121"/>
  <c r="T5781" i="121"/>
  <c r="T6356" i="121"/>
  <c r="T7787" i="121"/>
  <c r="T8325" i="121"/>
  <c r="T9384" i="121"/>
  <c r="T9663" i="121"/>
  <c r="T1118" i="121"/>
  <c r="T1865" i="121"/>
  <c r="T3154" i="121"/>
  <c r="T4199" i="121"/>
  <c r="T3930" i="121"/>
  <c r="T5210" i="121"/>
  <c r="T6074" i="121"/>
  <c r="T7360" i="121"/>
  <c r="T7929" i="121"/>
  <c r="T8923" i="121"/>
  <c r="T8523" i="121"/>
  <c r="T882" i="121"/>
  <c r="T2166" i="121"/>
  <c r="T2960" i="121"/>
  <c r="T3910" i="121"/>
  <c r="T4848" i="121"/>
  <c r="T6542" i="121"/>
  <c r="T6551" i="121"/>
  <c r="T7040" i="121"/>
  <c r="T8233" i="121"/>
  <c r="T3508" i="121"/>
  <c r="T8957" i="121"/>
  <c r="T3608" i="121"/>
  <c r="T8949" i="121"/>
  <c r="T458" i="121"/>
  <c r="T3137" i="121"/>
  <c r="T8132" i="121"/>
  <c r="T1143" i="121"/>
  <c r="T2273" i="121"/>
  <c r="T2819" i="121"/>
  <c r="T3757" i="121"/>
  <c r="T4576" i="121"/>
  <c r="T6118" i="121"/>
  <c r="T6034" i="121"/>
  <c r="T7938" i="121"/>
  <c r="T7500" i="121"/>
  <c r="T7853" i="121"/>
  <c r="T9164" i="121"/>
  <c r="T1031" i="121"/>
  <c r="T2008" i="121"/>
  <c r="T3062" i="121"/>
  <c r="T3260" i="121"/>
  <c r="T4534" i="121"/>
  <c r="T5186" i="121"/>
  <c r="T6313" i="121"/>
  <c r="T6520" i="121"/>
  <c r="T7193" i="121"/>
  <c r="T7393" i="121"/>
  <c r="T8449" i="121"/>
  <c r="T9598" i="121"/>
  <c r="T1562" i="121"/>
  <c r="T2910" i="121"/>
  <c r="T3577" i="121"/>
  <c r="T3862" i="121"/>
  <c r="T5821" i="121"/>
  <c r="T5881" i="121"/>
  <c r="T7307" i="121"/>
  <c r="T7893" i="121"/>
  <c r="T9003" i="121"/>
  <c r="T9309" i="121"/>
  <c r="T1122" i="121"/>
  <c r="T1854" i="121"/>
  <c r="T9125" i="121"/>
  <c r="T1925" i="121"/>
  <c r="T950" i="121"/>
  <c r="T5769" i="121"/>
  <c r="T8454" i="121"/>
  <c r="T755" i="121"/>
  <c r="T4521" i="121"/>
  <c r="T9877" i="121"/>
  <c r="T1529" i="121"/>
  <c r="T2224" i="121"/>
  <c r="T3465" i="121"/>
  <c r="T3747" i="121"/>
  <c r="T5339" i="121"/>
  <c r="T6505" i="121"/>
  <c r="T6824" i="121"/>
  <c r="T6910" i="121"/>
  <c r="T9002" i="121"/>
  <c r="T9137" i="121"/>
  <c r="T9863" i="121"/>
  <c r="T1199" i="121"/>
  <c r="T2163" i="121"/>
  <c r="T3228" i="121"/>
  <c r="T4257" i="121"/>
  <c r="T4604" i="121"/>
  <c r="T5685" i="121"/>
  <c r="T6416" i="121"/>
  <c r="T7019" i="121"/>
  <c r="T8197" i="121"/>
  <c r="T8775" i="121"/>
  <c r="T9235" i="121"/>
  <c r="T1150" i="121"/>
  <c r="T2000" i="121"/>
  <c r="T3605" i="121"/>
  <c r="T3758" i="121"/>
  <c r="T4862" i="121"/>
  <c r="T5717" i="121"/>
  <c r="T6923" i="121"/>
  <c r="T7116" i="121"/>
  <c r="T7431" i="121"/>
  <c r="T8643" i="121"/>
  <c r="T9552" i="121"/>
  <c r="T1665" i="121"/>
  <c r="T3736" i="121"/>
  <c r="T10008" i="121"/>
  <c r="T1667" i="121"/>
  <c r="T2826" i="121"/>
  <c r="T7247" i="121"/>
  <c r="T325" i="121"/>
  <c r="T1731" i="121"/>
  <c r="T5890" i="121"/>
  <c r="T1136" i="121"/>
  <c r="T1918" i="121"/>
  <c r="T3072" i="121"/>
  <c r="T4031" i="121"/>
  <c r="T3153" i="121"/>
  <c r="T5749" i="121"/>
  <c r="T6519" i="121"/>
  <c r="T6998" i="121"/>
  <c r="T7556" i="121"/>
  <c r="T7596" i="121"/>
  <c r="T9155" i="121"/>
  <c r="T8979" i="121"/>
  <c r="T2027" i="121"/>
  <c r="T2627" i="121"/>
  <c r="T3921" i="121"/>
  <c r="T3715" i="121"/>
  <c r="T4452" i="121"/>
  <c r="T5653" i="121"/>
  <c r="T5876" i="121"/>
  <c r="T7523" i="121"/>
  <c r="T8762" i="121"/>
  <c r="T8828" i="121"/>
  <c r="T9551" i="121"/>
  <c r="T1624" i="121"/>
  <c r="T2598" i="121"/>
  <c r="T3298" i="121"/>
  <c r="T4489" i="121"/>
  <c r="T5362" i="121"/>
  <c r="T6647" i="121"/>
  <c r="T7025" i="121"/>
  <c r="T7216" i="121"/>
  <c r="T8929" i="121"/>
  <c r="T9489" i="121"/>
  <c r="T1004" i="121"/>
  <c r="T1730" i="121"/>
  <c r="T495" i="121"/>
  <c r="T10005" i="121"/>
  <c r="T731" i="121"/>
  <c r="T4769" i="121"/>
  <c r="T9885" i="121"/>
  <c r="T610" i="121"/>
  <c r="T3459" i="121"/>
  <c r="T7646" i="121"/>
  <c r="T1453" i="121"/>
  <c r="T2223" i="121"/>
  <c r="T3444" i="121"/>
  <c r="T3886" i="121"/>
  <c r="T4656" i="121"/>
  <c r="T5773" i="121"/>
  <c r="T5546" i="121"/>
  <c r="T7507" i="121"/>
  <c r="T7829" i="121"/>
  <c r="T9068" i="121"/>
  <c r="T9911" i="121"/>
  <c r="T1196" i="121"/>
  <c r="T1883" i="121"/>
  <c r="T2679" i="121"/>
  <c r="T3652" i="121"/>
  <c r="T4421" i="121"/>
  <c r="T5535" i="121"/>
  <c r="T6016" i="121"/>
  <c r="T6562" i="121"/>
  <c r="T7420" i="121"/>
  <c r="T7725" i="121"/>
  <c r="T9272" i="121"/>
  <c r="T813" i="121"/>
  <c r="T2092" i="121"/>
  <c r="T2923" i="121"/>
  <c r="T4399" i="121"/>
  <c r="T4387" i="121"/>
  <c r="T6254" i="121"/>
  <c r="T6107" i="121"/>
  <c r="T8059" i="121"/>
  <c r="T9186" i="121"/>
  <c r="T8237" i="121"/>
  <c r="T9423" i="121"/>
  <c r="T1343" i="121"/>
  <c r="T2881" i="121"/>
  <c r="T945" i="121"/>
  <c r="T9061" i="121"/>
  <c r="T1620" i="121"/>
  <c r="T6603" i="121"/>
  <c r="T284" i="121"/>
  <c r="T889" i="121"/>
  <c r="T5864" i="121"/>
  <c r="T637" i="121"/>
  <c r="T1570" i="121"/>
  <c r="T2464" i="121"/>
  <c r="T3186" i="121"/>
  <c r="T3619" i="121"/>
  <c r="T5236" i="121"/>
  <c r="T5801" i="121"/>
  <c r="T7264" i="121"/>
  <c r="T7729" i="121"/>
  <c r="T8029" i="121"/>
  <c r="T9522" i="121"/>
  <c r="T9744" i="121"/>
  <c r="T1625" i="121"/>
  <c r="T2073" i="121"/>
  <c r="T8705" i="121"/>
  <c r="T7303" i="121"/>
  <c r="T4661" i="121"/>
  <c r="T5201" i="121"/>
  <c r="T6486" i="121"/>
  <c r="T3744" i="121"/>
  <c r="T2116" i="121"/>
  <c r="T5386" i="121"/>
  <c r="T2709" i="121"/>
  <c r="T4548" i="121"/>
  <c r="T2490" i="121"/>
  <c r="T9157" i="121"/>
  <c r="T4652" i="121"/>
  <c r="T2211" i="121"/>
  <c r="T1191" i="121"/>
  <c r="T1240" i="121"/>
  <c r="T8048" i="121"/>
  <c r="T9434" i="121"/>
  <c r="T6482" i="121"/>
  <c r="T4276" i="121"/>
  <c r="T5151" i="121"/>
  <c r="T2548" i="121"/>
  <c r="T6483" i="121"/>
  <c r="T5047" i="121"/>
  <c r="T435" i="121"/>
  <c r="T9208" i="121"/>
  <c r="T3596" i="121"/>
  <c r="T8645" i="121"/>
  <c r="T5692" i="121"/>
  <c r="T9623" i="121"/>
  <c r="T593" i="121"/>
  <c r="T7489" i="121"/>
  <c r="T7541" i="121"/>
  <c r="T534" i="121"/>
  <c r="T8573" i="121"/>
  <c r="T1429" i="121"/>
  <c r="T6563" i="121"/>
  <c r="T216" i="121"/>
  <c r="T1732" i="121"/>
  <c r="T5552" i="121"/>
  <c r="T129" i="121"/>
  <c r="T701" i="121"/>
  <c r="T5107" i="121"/>
  <c r="T10009" i="121"/>
  <c r="T704" i="121"/>
  <c r="T3288" i="121"/>
  <c r="T8902" i="121"/>
  <c r="T600" i="121"/>
  <c r="T2637" i="121"/>
  <c r="T918" i="121"/>
  <c r="T4687" i="121"/>
  <c r="T7797" i="121"/>
  <c r="T9491" i="121"/>
  <c r="T402" i="121"/>
  <c r="T4717" i="121"/>
  <c r="T626" i="121"/>
  <c r="T936" i="121"/>
  <c r="T5946" i="121"/>
  <c r="T104" i="121"/>
  <c r="T809" i="121"/>
  <c r="T5619" i="121"/>
  <c r="T9901" i="121"/>
  <c r="T656" i="121"/>
  <c r="T3632" i="121"/>
  <c r="T8647" i="121"/>
  <c r="T643" i="121"/>
  <c r="T2486" i="121"/>
  <c r="T8273" i="121"/>
  <c r="T315" i="121"/>
  <c r="T8275" i="121"/>
  <c r="T5127" i="121"/>
  <c r="T3600" i="121"/>
  <c r="T6934" i="121"/>
  <c r="T8268" i="121"/>
  <c r="T547" i="121"/>
  <c r="T2915" i="121"/>
  <c r="T9385" i="121"/>
  <c r="T625" i="121"/>
  <c r="T5159" i="121"/>
  <c r="T9944" i="121"/>
  <c r="T587" i="121"/>
  <c r="T4430" i="121"/>
  <c r="T9062" i="121"/>
  <c r="T334" i="121"/>
  <c r="T2708" i="121"/>
  <c r="T7268" i="121"/>
  <c r="T395" i="121"/>
  <c r="T1506" i="121"/>
  <c r="T5571" i="121"/>
  <c r="T9979" i="121"/>
  <c r="T4236" i="121"/>
  <c r="T2479" i="121"/>
  <c r="T8365" i="121"/>
  <c r="T6840" i="121"/>
  <c r="T8368" i="121"/>
  <c r="T251" i="121"/>
  <c r="T2090" i="121"/>
  <c r="T7630" i="121"/>
  <c r="T407" i="121"/>
  <c r="T3808" i="121"/>
  <c r="T7966" i="121"/>
  <c r="T420" i="121"/>
  <c r="T3504" i="121"/>
  <c r="T8150" i="121"/>
  <c r="T54" i="121"/>
  <c r="T1226" i="121"/>
  <c r="T6459" i="121"/>
  <c r="T111" i="121"/>
  <c r="T996" i="121"/>
  <c r="T4823" i="121"/>
  <c r="T9149" i="121"/>
  <c r="T675" i="121"/>
  <c r="T6643" i="121"/>
  <c r="T939" i="121"/>
  <c r="T929" i="121"/>
  <c r="T5697" i="121"/>
  <c r="T9759" i="121"/>
  <c r="T820" i="121"/>
  <c r="T4419" i="121"/>
  <c r="T9933" i="121"/>
  <c r="T1299" i="121"/>
  <c r="T2558" i="121"/>
  <c r="T3985" i="121"/>
  <c r="T4405" i="121"/>
  <c r="T5050" i="121"/>
  <c r="T6089" i="121"/>
  <c r="T6695" i="121"/>
  <c r="T5833" i="121"/>
  <c r="T8810" i="121"/>
  <c r="T9011" i="121"/>
  <c r="T9758" i="121"/>
  <c r="T1395" i="121"/>
  <c r="T2164" i="121"/>
  <c r="T3048" i="121"/>
  <c r="T3836" i="121"/>
  <c r="T4787" i="121"/>
  <c r="T5493" i="121"/>
  <c r="T6172" i="121"/>
  <c r="T7552" i="121"/>
  <c r="T7745" i="121"/>
  <c r="T8993" i="121"/>
  <c r="T9127" i="121"/>
  <c r="T1409" i="121"/>
  <c r="T1922" i="121"/>
  <c r="T3541" i="121"/>
  <c r="T4361" i="121"/>
  <c r="T4741" i="121"/>
  <c r="T5770" i="121"/>
  <c r="T6858" i="121"/>
  <c r="T7048" i="121"/>
  <c r="T349" i="121"/>
  <c r="T7702" i="121"/>
  <c r="T756" i="121"/>
  <c r="T4260" i="121"/>
  <c r="T9158" i="121"/>
  <c r="T589" i="121"/>
  <c r="T3199" i="121"/>
  <c r="T7894" i="121"/>
  <c r="T1334" i="121"/>
  <c r="T2698" i="121"/>
  <c r="T3345" i="121"/>
  <c r="T3664" i="121"/>
  <c r="T4406" i="121"/>
  <c r="T5584" i="121"/>
  <c r="T6882" i="121"/>
  <c r="T7315" i="121"/>
  <c r="T7380" i="121"/>
  <c r="T8876" i="121"/>
  <c r="T9684" i="121"/>
  <c r="T1244" i="121"/>
  <c r="T2236" i="121"/>
  <c r="T2752" i="121"/>
  <c r="T3998" i="121"/>
  <c r="T4330" i="121"/>
  <c r="T5172" i="121"/>
  <c r="T5673" i="121"/>
  <c r="T7157" i="121"/>
  <c r="T8258" i="121"/>
  <c r="T7972" i="121"/>
  <c r="T9091" i="121"/>
  <c r="T8526" i="121"/>
  <c r="T1905" i="121"/>
  <c r="T3008" i="121"/>
  <c r="T3860" i="121"/>
  <c r="T4283" i="121"/>
  <c r="T6062" i="121"/>
  <c r="T5613" i="121"/>
  <c r="T7843" i="121"/>
  <c r="T8802" i="121"/>
  <c r="T8847" i="121"/>
  <c r="T8654" i="121"/>
  <c r="T1527" i="121"/>
  <c r="T5388" i="121"/>
  <c r="T429" i="121"/>
  <c r="T5908" i="121"/>
  <c r="T1523" i="121"/>
  <c r="T6202" i="121"/>
  <c r="T180" i="121"/>
  <c r="T877" i="121"/>
  <c r="T5387" i="121"/>
  <c r="T1054" i="121"/>
  <c r="T1814" i="121"/>
  <c r="T3046" i="121"/>
  <c r="T3788" i="121"/>
  <c r="T4732" i="121"/>
  <c r="T5073" i="121"/>
  <c r="T5672" i="121"/>
  <c r="T6851" i="121"/>
  <c r="T7250" i="121"/>
  <c r="T7769" i="121"/>
  <c r="T9081" i="121"/>
  <c r="T9396" i="121"/>
  <c r="T1545" i="121"/>
  <c r="T2618" i="121"/>
  <c r="T3449" i="121"/>
  <c r="T3848" i="121"/>
  <c r="T4563" i="121"/>
  <c r="T5958" i="121"/>
  <c r="T6373" i="121"/>
  <c r="T7394" i="121"/>
  <c r="T7501" i="121"/>
  <c r="T9361" i="121"/>
  <c r="T9287" i="121"/>
  <c r="T1399" i="121"/>
  <c r="T2713" i="121"/>
  <c r="T2808" i="121"/>
  <c r="T3511" i="121"/>
  <c r="T5084" i="121"/>
  <c r="T6129" i="121"/>
  <c r="T7616" i="121"/>
  <c r="T9015" i="121"/>
  <c r="T8166" i="121"/>
  <c r="T7785" i="121"/>
  <c r="T9368" i="121"/>
  <c r="T1621" i="121"/>
  <c r="T7009" i="121"/>
  <c r="T617" i="121"/>
  <c r="T6195" i="121"/>
  <c r="T2740" i="121"/>
  <c r="T8094" i="121"/>
  <c r="T441" i="121"/>
  <c r="T2765" i="121"/>
  <c r="T5983" i="121"/>
  <c r="T1366" i="121"/>
  <c r="T2190" i="121"/>
  <c r="T2811" i="121"/>
  <c r="T4012" i="121"/>
  <c r="T4808" i="121"/>
  <c r="T5634" i="121"/>
  <c r="T6104" i="121"/>
  <c r="T7402" i="121"/>
  <c r="T8712" i="121"/>
  <c r="T8951" i="121"/>
  <c r="T8615" i="121"/>
  <c r="T873" i="121"/>
  <c r="T2012" i="121"/>
  <c r="T3117" i="121"/>
  <c r="T3622" i="121"/>
  <c r="T4517" i="121"/>
  <c r="T5444" i="121"/>
  <c r="T5806" i="121"/>
  <c r="T6747" i="121"/>
  <c r="T8019" i="121"/>
  <c r="T7580" i="121"/>
  <c r="T9818" i="121"/>
  <c r="T9710" i="121"/>
  <c r="T1751" i="121"/>
  <c r="T2503" i="121"/>
  <c r="T3633" i="121"/>
  <c r="T4814" i="121"/>
  <c r="T5251" i="121"/>
  <c r="T6466" i="121"/>
  <c r="T7866" i="121"/>
  <c r="T8012" i="121"/>
  <c r="T8620" i="121"/>
  <c r="T9692" i="121"/>
  <c r="T1268" i="121"/>
  <c r="T1910" i="121"/>
  <c r="T2865" i="121"/>
  <c r="T529" i="121"/>
  <c r="T863" i="121"/>
  <c r="T5074" i="121"/>
  <c r="T9773" i="121"/>
  <c r="T703" i="121"/>
  <c r="T4412" i="121"/>
  <c r="T9013" i="121"/>
  <c r="T1633" i="121"/>
  <c r="T2170" i="121"/>
  <c r="T3290" i="121"/>
  <c r="T3908" i="121"/>
  <c r="T5078" i="121"/>
  <c r="T5499" i="121"/>
  <c r="T6058" i="121"/>
  <c r="T8003" i="121"/>
  <c r="T8466" i="121"/>
  <c r="T8689" i="121"/>
  <c r="T9444" i="121"/>
  <c r="T1239" i="121"/>
  <c r="T2174" i="121"/>
  <c r="T3301" i="121"/>
  <c r="T3718" i="121"/>
  <c r="T4560" i="121"/>
  <c r="T5311" i="121"/>
  <c r="T6522" i="121"/>
  <c r="T7456" i="121"/>
  <c r="T7463" i="121"/>
  <c r="T8545" i="121"/>
  <c r="T8777" i="121"/>
  <c r="T1090" i="121"/>
  <c r="T2071" i="121"/>
  <c r="T2968" i="121"/>
  <c r="T4078" i="121"/>
  <c r="T5213" i="121"/>
  <c r="T4996" i="121"/>
  <c r="T6308" i="121"/>
  <c r="T7258" i="121"/>
  <c r="T8063" i="121"/>
  <c r="T9642" i="121"/>
  <c r="T9900" i="121"/>
  <c r="T1270" i="121"/>
  <c r="T1271" i="121"/>
  <c r="T6458" i="121"/>
  <c r="T641" i="121"/>
  <c r="T2248" i="121"/>
  <c r="T7028" i="121"/>
  <c r="T319" i="121"/>
  <c r="T1547" i="121"/>
  <c r="T6026" i="121"/>
  <c r="T1237" i="121"/>
  <c r="T2052" i="121"/>
  <c r="T2776" i="121"/>
  <c r="T3781" i="121"/>
  <c r="T4256" i="121"/>
  <c r="T5310" i="121"/>
  <c r="T6642" i="121"/>
  <c r="T6953" i="121"/>
  <c r="T7993" i="121"/>
  <c r="T7460" i="121"/>
  <c r="T8638" i="121"/>
  <c r="T9470" i="121"/>
  <c r="T1817" i="121"/>
  <c r="T1027" i="121"/>
  <c r="T9511" i="121"/>
  <c r="T6333" i="121"/>
  <c r="T8104" i="121"/>
  <c r="T8703" i="121"/>
  <c r="T6470" i="121"/>
  <c r="T2874" i="121"/>
  <c r="T8351" i="121"/>
  <c r="T5307" i="121"/>
  <c r="T6756" i="121"/>
  <c r="T4476" i="121"/>
  <c r="T2604" i="121"/>
  <c r="T6497" i="121"/>
  <c r="T4415" i="121"/>
  <c r="T5007" i="121"/>
  <c r="T2416" i="121"/>
  <c r="T1100" i="121"/>
  <c r="T1728" i="121"/>
  <c r="T9148" i="121"/>
  <c r="T6349" i="121"/>
  <c r="T6059" i="121"/>
  <c r="T4482" i="121"/>
  <c r="T4286" i="121"/>
  <c r="T8853" i="121"/>
  <c r="T1579" i="121"/>
  <c r="T381" i="121"/>
  <c r="T7390" i="121"/>
  <c r="T4048" i="121"/>
  <c r="T364" i="121"/>
  <c r="T135" i="121"/>
  <c r="T760" i="121"/>
  <c r="T4686" i="121"/>
  <c r="T8427" i="121"/>
  <c r="T743" i="121"/>
  <c r="T9308" i="121"/>
  <c r="T2833" i="121"/>
  <c r="T6179" i="121"/>
  <c r="T335" i="121"/>
  <c r="T2208" i="121"/>
  <c r="T7796" i="121"/>
  <c r="T199" i="121"/>
  <c r="T856" i="121"/>
  <c r="T5167" i="121"/>
  <c r="T59" i="121"/>
  <c r="T822" i="121"/>
  <c r="T4227" i="121"/>
  <c r="T7913" i="121"/>
  <c r="T599" i="121"/>
  <c r="T4752" i="121"/>
  <c r="T2239" i="121"/>
  <c r="T4873" i="121"/>
  <c r="T7302" i="121"/>
  <c r="T9477" i="121"/>
  <c r="T749" i="121"/>
  <c r="T5147" i="121"/>
  <c r="T122" i="121"/>
  <c r="T1368" i="121"/>
  <c r="T6501" i="121"/>
  <c r="T188" i="121"/>
  <c r="T959" i="121"/>
  <c r="T6003" i="121"/>
  <c r="T901" i="121"/>
  <c r="T707" i="121"/>
  <c r="T4701" i="121"/>
  <c r="T8901" i="121"/>
  <c r="T650" i="121"/>
  <c r="T3146" i="121"/>
  <c r="T7622" i="121"/>
  <c r="T391" i="121"/>
  <c r="T1289" i="121"/>
  <c r="T8269" i="121"/>
  <c r="T4433" i="121"/>
  <c r="T7967" i="121"/>
  <c r="T9238" i="121"/>
  <c r="T409" i="121"/>
  <c r="T3840" i="121"/>
  <c r="T9757" i="121"/>
  <c r="T730" i="121"/>
  <c r="T6055" i="121"/>
  <c r="T9297" i="121"/>
  <c r="T747" i="121"/>
  <c r="T4480" i="121"/>
  <c r="T9813" i="121"/>
  <c r="T491" i="121"/>
  <c r="T3643" i="121"/>
  <c r="T6115" i="121"/>
  <c r="T505" i="121"/>
  <c r="T2232" i="121"/>
  <c r="T6855" i="121"/>
  <c r="T119" i="121"/>
  <c r="T6457" i="121"/>
  <c r="T4813" i="121"/>
  <c r="T2404" i="121"/>
  <c r="T6699" i="121"/>
  <c r="T8749" i="121"/>
  <c r="T448" i="121"/>
  <c r="T2897" i="121"/>
  <c r="T8941" i="121"/>
  <c r="T457" i="121"/>
  <c r="T4204" i="121"/>
  <c r="T8597" i="121"/>
  <c r="T592" i="121"/>
  <c r="T3755" i="121"/>
  <c r="T8534" i="121"/>
  <c r="T306" i="121"/>
  <c r="T1957" i="121"/>
  <c r="T5995" i="121"/>
  <c r="T225" i="121"/>
  <c r="T1384" i="121"/>
  <c r="T4934" i="121"/>
  <c r="T9624" i="121"/>
  <c r="T4056" i="121"/>
  <c r="T291" i="121"/>
  <c r="T5644" i="121"/>
  <c r="T1211" i="121"/>
  <c r="T6728" i="121"/>
  <c r="T198" i="121"/>
  <c r="T922" i="121"/>
  <c r="T4967" i="121"/>
  <c r="T994" i="121"/>
  <c r="T1778" i="121"/>
  <c r="T2918" i="121"/>
  <c r="T3569" i="121"/>
  <c r="T4221" i="121"/>
  <c r="T4901" i="121"/>
  <c r="T5541" i="121"/>
  <c r="T6916" i="121"/>
  <c r="T7052" i="121"/>
  <c r="T7513" i="121"/>
  <c r="T8950" i="121"/>
  <c r="T9830" i="121"/>
  <c r="T1489" i="121"/>
  <c r="T2188" i="121"/>
  <c r="T4069" i="121"/>
  <c r="T3726" i="121"/>
  <c r="T4906" i="121"/>
  <c r="T5590" i="121"/>
  <c r="T6090" i="121"/>
  <c r="T7330" i="121"/>
  <c r="T9112" i="121"/>
  <c r="T9306" i="121"/>
  <c r="T9876" i="121"/>
  <c r="T1186" i="121"/>
  <c r="T2370" i="121"/>
  <c r="T3112" i="121"/>
  <c r="T3263" i="121"/>
  <c r="T5241" i="121"/>
  <c r="T6001" i="121"/>
  <c r="T7145" i="121"/>
  <c r="T7647" i="121"/>
  <c r="T1724" i="121"/>
  <c r="T240" i="121"/>
  <c r="T803" i="121"/>
  <c r="T5312" i="121"/>
  <c r="T9512" i="121"/>
  <c r="T666" i="121"/>
  <c r="T3656" i="121"/>
  <c r="T8519" i="121"/>
  <c r="T1816" i="121"/>
  <c r="T1950" i="121"/>
  <c r="T3289" i="121"/>
  <c r="T3575" i="121"/>
  <c r="T4855" i="121"/>
  <c r="T6000" i="121"/>
  <c r="T6490" i="121"/>
  <c r="T7851" i="121"/>
  <c r="T8329" i="121"/>
  <c r="T9416" i="121"/>
  <c r="T9855" i="121"/>
  <c r="T1125" i="121"/>
  <c r="T1935" i="121"/>
  <c r="T3032" i="121"/>
  <c r="T4263" i="121"/>
  <c r="T4530" i="121"/>
  <c r="T5244" i="121"/>
  <c r="T6152" i="121"/>
  <c r="T7376" i="121"/>
  <c r="T8263" i="121"/>
  <c r="T8925" i="121"/>
  <c r="T8525" i="121"/>
  <c r="T981" i="121"/>
  <c r="T1706" i="121"/>
  <c r="T3084" i="121"/>
  <c r="T3708" i="121"/>
  <c r="T4885" i="121"/>
  <c r="T6606" i="121"/>
  <c r="T6682" i="121"/>
  <c r="T7043" i="121"/>
  <c r="T7645" i="121"/>
  <c r="T8955" i="121"/>
  <c r="T9807" i="121"/>
  <c r="T1391" i="121"/>
  <c r="T3224" i="121"/>
  <c r="T4845" i="121"/>
  <c r="T197" i="121"/>
  <c r="T2061" i="121"/>
  <c r="T6962" i="121"/>
  <c r="T234" i="121"/>
  <c r="T951" i="121"/>
  <c r="T6011" i="121"/>
  <c r="T1261" i="121"/>
  <c r="T1956" i="121"/>
  <c r="T2581" i="121"/>
  <c r="T3555" i="121"/>
  <c r="T4493" i="121"/>
  <c r="T4988" i="121"/>
  <c r="T6380" i="121"/>
  <c r="T8088" i="121"/>
  <c r="T7481" i="121"/>
  <c r="T8317" i="121"/>
  <c r="T8384" i="121"/>
  <c r="T8372" i="121"/>
  <c r="T1678" i="121"/>
  <c r="T2100" i="121"/>
  <c r="T3777" i="121"/>
  <c r="T4210" i="121"/>
  <c r="T4439" i="121"/>
  <c r="T6622" i="121"/>
  <c r="T6317" i="121"/>
  <c r="T6748" i="121"/>
  <c r="T7761" i="121"/>
  <c r="T9140" i="121"/>
  <c r="T9304" i="121"/>
  <c r="T1425" i="121"/>
  <c r="T2403" i="121"/>
  <c r="T3606" i="121"/>
  <c r="T3958" i="121"/>
  <c r="T5036" i="121"/>
  <c r="T5643" i="121"/>
  <c r="T7840" i="121"/>
  <c r="T8193" i="121"/>
  <c r="T8989" i="121"/>
  <c r="T9348" i="121"/>
  <c r="T9721" i="121"/>
  <c r="T1908" i="121"/>
  <c r="T8423" i="121"/>
  <c r="T4778" i="121"/>
  <c r="T317" i="121"/>
  <c r="T4059" i="121"/>
  <c r="T8701" i="121"/>
  <c r="T603" i="121"/>
  <c r="T2629" i="121"/>
  <c r="T8486" i="121"/>
  <c r="T1315" i="121"/>
  <c r="T2318" i="121"/>
  <c r="T2856" i="121"/>
  <c r="T3911" i="121"/>
  <c r="T4342" i="121"/>
  <c r="T6534" i="121"/>
  <c r="T6287" i="121"/>
  <c r="T5867" i="121"/>
  <c r="T7564" i="121"/>
  <c r="T8547" i="121"/>
  <c r="T9481" i="121"/>
  <c r="T872" i="121"/>
  <c r="T2096" i="121"/>
  <c r="T3142" i="121"/>
  <c r="T3379" i="121"/>
  <c r="T4598" i="121"/>
  <c r="T5257" i="121"/>
  <c r="T6681" i="121"/>
  <c r="T6725" i="121"/>
  <c r="T7121" i="121"/>
  <c r="T7524" i="121"/>
  <c r="T8479" i="121"/>
  <c r="T9857" i="121"/>
  <c r="T1711" i="121"/>
  <c r="T3038" i="121"/>
  <c r="T3404" i="121"/>
  <c r="T4587" i="121"/>
  <c r="T5448" i="121"/>
  <c r="T5948" i="121"/>
  <c r="T7435" i="121"/>
  <c r="T8119" i="121"/>
  <c r="T8333" i="121"/>
  <c r="T9502" i="121"/>
  <c r="T1135" i="121"/>
  <c r="T2109" i="121"/>
  <c r="T9816" i="121"/>
  <c r="T2858" i="121"/>
  <c r="T978" i="121"/>
  <c r="T5593" i="121"/>
  <c r="T89" i="121"/>
  <c r="T763" i="121"/>
  <c r="T4916" i="121"/>
  <c r="T9837" i="121"/>
  <c r="T1477" i="121"/>
  <c r="T2893" i="121"/>
  <c r="T3617" i="121"/>
  <c r="T4107" i="121"/>
  <c r="T5028" i="121"/>
  <c r="T6697" i="121"/>
  <c r="T7109" i="121"/>
  <c r="T7041" i="121"/>
  <c r="T9130" i="121"/>
  <c r="T8443" i="121"/>
  <c r="T9446" i="121"/>
  <c r="T1407" i="121"/>
  <c r="T2341" i="121"/>
  <c r="T3399" i="121"/>
  <c r="T3400" i="121"/>
  <c r="T4152" i="121"/>
  <c r="T5810" i="121"/>
  <c r="T6736" i="121"/>
  <c r="T6876" i="121"/>
  <c r="T8552" i="121"/>
  <c r="T8967" i="121"/>
  <c r="T9670" i="121"/>
  <c r="T1081" i="121"/>
  <c r="T2281" i="121"/>
  <c r="T2719" i="121"/>
  <c r="T3950" i="121"/>
  <c r="T5134" i="121"/>
  <c r="T5832" i="121"/>
  <c r="T7085" i="121"/>
  <c r="T6846" i="121"/>
  <c r="T7537" i="121"/>
  <c r="T8863" i="121"/>
  <c r="T9649" i="121"/>
  <c r="T1510" i="121"/>
  <c r="T4220" i="121"/>
  <c r="T63" i="121"/>
  <c r="T2862" i="121"/>
  <c r="T2320" i="121"/>
  <c r="T8183" i="121"/>
  <c r="T287" i="121"/>
  <c r="T1895" i="121"/>
  <c r="T6440" i="121"/>
  <c r="T1033" i="121"/>
  <c r="T2041" i="121"/>
  <c r="T2750" i="121"/>
  <c r="T4343" i="121"/>
  <c r="T3926" i="121"/>
  <c r="T5440" i="121"/>
  <c r="T6274" i="121"/>
  <c r="T7126" i="121"/>
  <c r="T7719" i="121"/>
  <c r="T8475" i="121"/>
  <c r="T9267" i="121"/>
  <c r="T9787" i="121"/>
  <c r="T1774" i="121"/>
  <c r="T7146" i="121"/>
  <c r="T9394" i="121"/>
  <c r="T9452" i="121"/>
  <c r="T4638" i="121"/>
  <c r="T2125" i="121"/>
  <c r="T9313" i="121"/>
  <c r="T9954" i="121"/>
  <c r="T7204" i="121"/>
  <c r="T7180" i="121"/>
  <c r="T6434" i="121"/>
  <c r="T5364" i="121"/>
  <c r="T5342" i="121"/>
  <c r="T4229" i="121"/>
  <c r="T3562" i="121"/>
  <c r="T2712" i="121"/>
  <c r="T10013" i="121"/>
  <c r="T6743" i="121"/>
  <c r="T3460" i="121"/>
  <c r="T9727" i="121"/>
  <c r="T6666" i="121"/>
  <c r="T2453" i="121"/>
  <c r="T9764" i="121"/>
  <c r="T6510" i="121"/>
  <c r="T4111" i="121"/>
  <c r="T9633" i="121"/>
  <c r="T6446" i="121"/>
  <c r="T4423" i="121"/>
  <c r="T8883" i="121"/>
  <c r="T10004" i="121"/>
  <c r="T9095" i="121"/>
  <c r="T7628" i="121"/>
  <c r="T7202" i="121"/>
  <c r="T6735" i="121"/>
  <c r="T6318" i="121"/>
  <c r="T4883" i="121"/>
  <c r="T3319" i="121"/>
  <c r="T3367" i="121"/>
  <c r="T2357" i="121"/>
  <c r="T8605" i="121"/>
  <c r="T5557" i="121"/>
  <c r="T2065" i="121"/>
  <c r="T7879" i="121"/>
  <c r="T4607" i="121"/>
  <c r="T9683" i="121"/>
  <c r="T8073" i="121"/>
  <c r="T3031" i="121"/>
  <c r="T8908" i="121"/>
  <c r="T3885" i="121"/>
  <c r="T5687" i="121"/>
  <c r="T8426" i="121"/>
  <c r="T8135" i="121"/>
  <c r="T7676" i="121"/>
  <c r="T7768" i="121"/>
  <c r="T6394" i="121"/>
  <c r="T4982" i="121"/>
  <c r="T3372" i="121"/>
  <c r="T3831" i="121"/>
  <c r="T2732" i="121"/>
  <c r="T1160" i="121"/>
  <c r="T7299" i="121"/>
  <c r="T4353" i="121"/>
  <c r="T938" i="121"/>
  <c r="T7698" i="121"/>
  <c r="T3698" i="121"/>
  <c r="T6823" i="121"/>
  <c r="T6226" i="121"/>
  <c r="T9352" i="121"/>
  <c r="T31" i="121"/>
  <c r="T4917" i="121"/>
  <c r="T3829" i="121"/>
  <c r="T9337" i="121"/>
  <c r="T9817" i="121"/>
  <c r="T8625" i="121"/>
  <c r="T6993" i="121"/>
  <c r="T7467" i="121"/>
  <c r="T6234" i="121"/>
  <c r="T6686" i="121"/>
  <c r="T4150" i="121"/>
  <c r="T4106" i="121"/>
  <c r="T3582" i="121"/>
  <c r="T2310" i="121"/>
  <c r="T8563" i="121"/>
  <c r="T6766" i="121"/>
  <c r="T2611" i="121"/>
  <c r="T9314" i="121"/>
  <c r="T5803" i="121"/>
  <c r="T9860" i="121"/>
  <c r="T8619" i="121"/>
  <c r="T4143" i="121"/>
  <c r="T1483" i="121"/>
  <c r="T7396" i="121"/>
  <c r="T4167" i="121"/>
  <c r="T8818" i="121"/>
  <c r="T9769" i="121"/>
  <c r="T8353" i="121"/>
  <c r="T7773" i="121"/>
  <c r="T7665" i="121"/>
  <c r="T6945" i="121"/>
  <c r="T5615" i="121"/>
  <c r="T4915" i="121"/>
  <c r="T4192" i="121"/>
  <c r="T3390" i="121"/>
  <c r="T2391" i="121"/>
  <c r="T9935" i="121"/>
  <c r="T7038" i="121"/>
  <c r="T3945" i="121"/>
  <c r="T9247" i="121"/>
  <c r="T6427" i="121"/>
  <c r="T3601" i="121"/>
  <c r="T5932" i="121"/>
  <c r="T6830" i="121"/>
  <c r="T7897" i="121"/>
  <c r="T9261" i="121"/>
  <c r="T6386" i="121"/>
  <c r="T7820" i="121"/>
  <c r="T33" i="121"/>
  <c r="T9555" i="121"/>
  <c r="T8683" i="121"/>
  <c r="T9008" i="121"/>
  <c r="T6909" i="121"/>
  <c r="T6304" i="121"/>
  <c r="T6094" i="121"/>
  <c r="T4864" i="121"/>
  <c r="T4039" i="121"/>
  <c r="T3192" i="121"/>
  <c r="T2178" i="121"/>
  <c r="T7462" i="121"/>
  <c r="T5194" i="121"/>
  <c r="T1825" i="121"/>
  <c r="T7516" i="121"/>
  <c r="T5460" i="121"/>
  <c r="T9618" i="121"/>
  <c r="T2242" i="121"/>
  <c r="T1379" i="121"/>
  <c r="T9963" i="121"/>
  <c r="T10026" i="121"/>
  <c r="T7751" i="121"/>
  <c r="T7605" i="121"/>
  <c r="T7064" i="121"/>
  <c r="T5669" i="121"/>
  <c r="T5336" i="121"/>
  <c r="T3740" i="121"/>
  <c r="T3961" i="121"/>
  <c r="T2517" i="121"/>
  <c r="T2047" i="121"/>
  <c r="T1433" i="121"/>
  <c r="T9273" i="121"/>
  <c r="T9722" i="121"/>
  <c r="T7615" i="121"/>
  <c r="T8227" i="121"/>
  <c r="T6554" i="121"/>
  <c r="T5798" i="121"/>
  <c r="T5008" i="121"/>
  <c r="T4381" i="121"/>
  <c r="T3455" i="121"/>
  <c r="T2455" i="121"/>
  <c r="T2050" i="121"/>
  <c r="T1140" i="121"/>
  <c r="T9625" i="121"/>
  <c r="T9400" i="121"/>
  <c r="T8391" i="121"/>
  <c r="T8099" i="121"/>
  <c r="T6392" i="121"/>
  <c r="T5530" i="121"/>
  <c r="T4978" i="121"/>
  <c r="T3780" i="121"/>
  <c r="T3583" i="121"/>
  <c r="T2245" i="121"/>
  <c r="T9827" i="121"/>
  <c r="T4950" i="121"/>
  <c r="T7034" i="121"/>
  <c r="T9643" i="121"/>
  <c r="T3434" i="121"/>
  <c r="T914" i="121"/>
  <c r="T5675" i="121"/>
  <c r="T4774" i="121"/>
  <c r="T3850" i="121"/>
  <c r="T3517" i="121"/>
  <c r="T2077" i="121"/>
  <c r="T8036" i="121"/>
  <c r="T1818" i="121"/>
  <c r="T4816" i="121"/>
  <c r="T8131" i="121"/>
  <c r="T9409" i="121"/>
  <c r="T4313" i="121"/>
  <c r="T3409" i="121"/>
  <c r="T2467" i="121"/>
  <c r="T1515" i="121"/>
  <c r="T9431" i="121"/>
  <c r="T8899" i="121"/>
  <c r="T8387" i="121"/>
  <c r="T7237" i="121"/>
  <c r="T8192" i="121"/>
  <c r="T6583" i="121"/>
  <c r="T5626" i="121"/>
  <c r="T4148" i="121"/>
  <c r="T3685" i="121"/>
  <c r="T3012" i="121"/>
  <c r="T1541" i="121"/>
  <c r="T7377" i="121"/>
  <c r="T972" i="121"/>
  <c r="T3764" i="121"/>
  <c r="T6295" i="121"/>
  <c r="T3576" i="121"/>
  <c r="T2314" i="121"/>
  <c r="T1792" i="121"/>
  <c r="T9539" i="121"/>
  <c r="T8715" i="121"/>
  <c r="T8603" i="121"/>
  <c r="T8103" i="121"/>
  <c r="T7560" i="121"/>
  <c r="T6010" i="121"/>
  <c r="T5060" i="121"/>
  <c r="T4740" i="121"/>
  <c r="T4030" i="121"/>
  <c r="T3182" i="121"/>
  <c r="T1943" i="121"/>
  <c r="T1508" i="121"/>
  <c r="T9457" i="121"/>
  <c r="T8774" i="121"/>
  <c r="T7713" i="121"/>
  <c r="T7732" i="121"/>
  <c r="T6863" i="121"/>
  <c r="T5609" i="121"/>
  <c r="T4440" i="121"/>
  <c r="T3939" i="121"/>
  <c r="T3684" i="121"/>
  <c r="T3237" i="121"/>
  <c r="T2069" i="121"/>
  <c r="T1455" i="121"/>
  <c r="T9700" i="121"/>
  <c r="T8699" i="121"/>
  <c r="T7487" i="121"/>
  <c r="T7349" i="121"/>
  <c r="T6974" i="121"/>
  <c r="T6817" i="121"/>
  <c r="T5228" i="121"/>
  <c r="T4312" i="121"/>
  <c r="T3423" i="121"/>
  <c r="T2909" i="121"/>
  <c r="T1069" i="121"/>
  <c r="T6445" i="121"/>
  <c r="T7653" i="121"/>
  <c r="T1946" i="121"/>
  <c r="T4818" i="121"/>
  <c r="T8837" i="121"/>
  <c r="T1936" i="121"/>
  <c r="T1280" i="121"/>
  <c r="T9672" i="121"/>
  <c r="T9762" i="121"/>
  <c r="T8316" i="121"/>
  <c r="T6428" i="121"/>
  <c r="T7125" i="121"/>
  <c r="T6649" i="121"/>
  <c r="T5347" i="121"/>
  <c r="T4288" i="121"/>
  <c r="T3897" i="121"/>
  <c r="T2586" i="121"/>
  <c r="T2084" i="121"/>
  <c r="T1295" i="121"/>
  <c r="T9892" i="121"/>
  <c r="T9339" i="121"/>
  <c r="T7273" i="121"/>
  <c r="T7947" i="121"/>
  <c r="T6248" i="121"/>
  <c r="T4544" i="121"/>
  <c r="T5242" i="121"/>
  <c r="T4360" i="121"/>
  <c r="T3458" i="121"/>
  <c r="T3118" i="121"/>
  <c r="T1880" i="121"/>
  <c r="T1128" i="121"/>
  <c r="T9324" i="121"/>
  <c r="T9129" i="121"/>
  <c r="T7957" i="121"/>
  <c r="T7819" i="121"/>
  <c r="T6299" i="121"/>
  <c r="T5746" i="121"/>
  <c r="T5196" i="121"/>
  <c r="T4130" i="121"/>
  <c r="T3244" i="121"/>
  <c r="T2587" i="121"/>
  <c r="T9937" i="121"/>
  <c r="T4245" i="121"/>
  <c r="T6250" i="121"/>
  <c r="T8781" i="121"/>
  <c r="T2964" i="121"/>
  <c r="T8006" i="121"/>
  <c r="T2123" i="121"/>
  <c r="T1050" i="121"/>
  <c r="T9563" i="121"/>
  <c r="T9039" i="121"/>
  <c r="T8450" i="121"/>
  <c r="T7555" i="121"/>
  <c r="T6261" i="121"/>
  <c r="T4995" i="121"/>
  <c r="T4592" i="121"/>
  <c r="T3730" i="121"/>
  <c r="T3545" i="121"/>
  <c r="T2518" i="121"/>
  <c r="T1729" i="121"/>
  <c r="T976" i="121"/>
  <c r="T9407" i="121"/>
  <c r="T9370" i="121"/>
  <c r="T8013" i="121"/>
  <c r="T7890" i="121"/>
  <c r="T6218" i="121"/>
  <c r="T6174" i="121"/>
  <c r="T5197" i="121"/>
  <c r="T3912" i="121"/>
  <c r="T3218" i="121"/>
  <c r="T2662" i="121"/>
  <c r="T1660" i="121"/>
  <c r="T9328" i="121"/>
  <c r="T8807" i="121"/>
  <c r="T8612" i="121"/>
  <c r="T9016" i="121"/>
  <c r="T8082" i="121"/>
  <c r="T6407" i="121"/>
  <c r="T5982" i="121"/>
  <c r="T4795" i="121"/>
  <c r="T3547" i="121"/>
  <c r="T2916" i="121"/>
  <c r="T2305" i="121"/>
  <c r="T8481" i="121"/>
  <c r="T2632" i="121"/>
  <c r="T5000" i="121"/>
  <c r="T8004" i="121"/>
  <c r="T1068" i="121"/>
  <c r="T5604" i="121"/>
  <c r="T1645" i="121"/>
  <c r="T832" i="121"/>
  <c r="T9681" i="121"/>
  <c r="T9295" i="121"/>
  <c r="T7445" i="121"/>
  <c r="T8170" i="121"/>
  <c r="T6496" i="121"/>
  <c r="T6358" i="121"/>
  <c r="T3894" i="121"/>
  <c r="T3847" i="121"/>
  <c r="T3639" i="121"/>
  <c r="T2354" i="121"/>
  <c r="T1536" i="121"/>
  <c r="T9724" i="121"/>
  <c r="T9550" i="121"/>
  <c r="T8606" i="121"/>
  <c r="T8420" i="121"/>
  <c r="T6908" i="121"/>
  <c r="T5893" i="121"/>
  <c r="T6197" i="121"/>
  <c r="T4767" i="121"/>
  <c r="T4425" i="121"/>
  <c r="T3050" i="121"/>
  <c r="T2234" i="121"/>
  <c r="T1690" i="121"/>
  <c r="T8590" i="121"/>
  <c r="T9269" i="121"/>
  <c r="T8539" i="121"/>
  <c r="T7940" i="121"/>
  <c r="T6492" i="121"/>
  <c r="T6429" i="121"/>
  <c r="T6173" i="121"/>
  <c r="T4786" i="121"/>
  <c r="T3692" i="121"/>
  <c r="T2803" i="121"/>
  <c r="T2214" i="121"/>
  <c r="T7240" i="121"/>
  <c r="T1404" i="121"/>
  <c r="T3844" i="121"/>
  <c r="T7083" i="121"/>
  <c r="T6680" i="121"/>
  <c r="T2510" i="121"/>
  <c r="T1759" i="121"/>
  <c r="T9403" i="121"/>
  <c r="T9548" i="121"/>
  <c r="T8926" i="121"/>
  <c r="T8077" i="121"/>
  <c r="T7538" i="121"/>
  <c r="T6154" i="121"/>
  <c r="T5654" i="121"/>
  <c r="T4582" i="121"/>
  <c r="T4175" i="121"/>
  <c r="T2868" i="121"/>
  <c r="T2285" i="121"/>
  <c r="T1533" i="121"/>
  <c r="T9668" i="121"/>
  <c r="T9740" i="121"/>
  <c r="T8795" i="121"/>
  <c r="T7527" i="121"/>
  <c r="T8224" i="121"/>
  <c r="T6216" i="121"/>
  <c r="T5118" i="121"/>
  <c r="T4666" i="121"/>
  <c r="T3587" i="121"/>
  <c r="T2924" i="121"/>
  <c r="T2085" i="121"/>
  <c r="T1492" i="121"/>
  <c r="T9992" i="121"/>
  <c r="T9834" i="121"/>
  <c r="T7846" i="121"/>
  <c r="T7421" i="121"/>
  <c r="T8064" i="121"/>
  <c r="T5828" i="121"/>
  <c r="T5688" i="121"/>
  <c r="T4181" i="121"/>
  <c r="T3902" i="121"/>
  <c r="T2530" i="121"/>
  <c r="T1703" i="121"/>
  <c r="T7783" i="121"/>
  <c r="T9750" i="121"/>
  <c r="T3450" i="121"/>
  <c r="T5854" i="121"/>
  <c r="T887" i="121"/>
  <c r="T1919" i="121"/>
  <c r="T1256" i="121"/>
  <c r="T10012" i="121"/>
  <c r="T8903" i="121"/>
  <c r="T7586" i="121"/>
  <c r="T7158" i="121"/>
  <c r="T6599" i="121"/>
  <c r="T5632" i="121"/>
  <c r="T4264" i="121"/>
  <c r="T3901" i="121"/>
  <c r="T2854" i="121"/>
  <c r="T1181" i="121"/>
  <c r="T9411" i="121"/>
  <c r="T8108" i="121"/>
  <c r="T6556" i="121"/>
  <c r="T6834" i="121"/>
  <c r="T6372" i="121"/>
  <c r="T6185" i="121"/>
  <c r="T5122" i="121"/>
  <c r="T4365" i="121"/>
  <c r="T3991" i="121"/>
  <c r="T2934" i="121"/>
  <c r="T1779" i="121"/>
  <c r="T997" i="121"/>
  <c r="T8841" i="121"/>
  <c r="T9203" i="121"/>
  <c r="T7407" i="121"/>
  <c r="T7530" i="121"/>
  <c r="T5889" i="121"/>
  <c r="T5966" i="121"/>
  <c r="T4610" i="121"/>
  <c r="T3648" i="121"/>
  <c r="T2975" i="121"/>
  <c r="T1894" i="121"/>
  <c r="T1355" i="121"/>
  <c r="T7926" i="121"/>
  <c r="T2469" i="121"/>
  <c r="T558" i="121"/>
  <c r="T8501" i="121"/>
  <c r="T2716" i="121"/>
  <c r="T8206" i="121"/>
  <c r="T1810" i="121"/>
  <c r="T8800" i="121"/>
  <c r="T1742" i="121"/>
  <c r="T9639" i="121"/>
  <c r="T8649" i="121"/>
  <c r="T8567" i="121"/>
  <c r="T7685" i="121"/>
  <c r="T7712" i="121"/>
  <c r="T6673" i="121"/>
  <c r="T5256" i="121"/>
  <c r="T3940" i="121"/>
  <c r="T3188" i="121"/>
  <c r="T2634" i="121"/>
  <c r="T1162" i="121"/>
  <c r="T9599" i="121"/>
  <c r="T8622" i="121"/>
  <c r="T8336" i="121"/>
  <c r="T7554" i="121"/>
  <c r="T6693" i="121"/>
  <c r="T6102" i="121"/>
  <c r="T4981" i="121"/>
  <c r="T4008" i="121"/>
  <c r="T3414" i="121"/>
  <c r="T8541" i="121"/>
  <c r="T8039" i="121"/>
  <c r="T7290" i="121"/>
  <c r="T6557" i="121"/>
  <c r="T5316" i="121"/>
  <c r="T4749" i="121"/>
  <c r="T3724" i="121"/>
  <c r="T2867" i="121"/>
  <c r="T1879" i="121"/>
  <c r="T7551" i="121"/>
  <c r="T1540" i="121"/>
  <c r="T3766" i="121"/>
  <c r="T7152" i="121"/>
  <c r="T5931" i="121"/>
  <c r="T2566" i="121"/>
  <c r="T1773" i="121"/>
  <c r="T9788" i="121"/>
  <c r="T9734" i="121"/>
  <c r="T9185" i="121"/>
  <c r="T8111" i="121"/>
  <c r="T7914" i="121"/>
  <c r="T6346" i="121"/>
  <c r="T5701" i="121"/>
  <c r="T4614" i="121"/>
  <c r="T4359" i="121"/>
  <c r="T2932" i="121"/>
  <c r="T2377" i="121"/>
  <c r="T1649" i="121"/>
  <c r="T9854" i="121"/>
  <c r="T9868" i="121"/>
  <c r="T8797" i="121"/>
  <c r="T7812" i="121"/>
  <c r="T8240" i="121"/>
  <c r="T6260" i="121"/>
  <c r="T5217" i="121"/>
  <c r="T4455" i="121"/>
  <c r="T3804" i="121"/>
  <c r="T3187" i="121"/>
  <c r="T2176" i="121"/>
  <c r="T1502" i="121"/>
  <c r="T7597" i="121"/>
  <c r="T7977" i="121"/>
  <c r="T7973" i="121"/>
  <c r="T7613" i="121"/>
  <c r="T8096" i="121"/>
  <c r="T5988" i="121"/>
  <c r="T5398" i="121"/>
  <c r="T4460" i="121"/>
  <c r="T4062" i="121"/>
  <c r="T2694" i="121"/>
  <c r="T2036" i="121"/>
  <c r="T8640" i="121"/>
  <c r="T9697" i="121"/>
  <c r="T3841" i="121"/>
  <c r="T6706" i="121"/>
  <c r="T1167" i="121"/>
  <c r="T2451" i="121"/>
  <c r="T1674" i="121"/>
  <c r="T9980" i="121"/>
  <c r="T8935" i="121"/>
  <c r="T8759" i="121"/>
  <c r="T8984" i="121"/>
  <c r="T7054" i="121"/>
  <c r="T6794" i="121"/>
  <c r="T5652" i="121"/>
  <c r="T4403" i="121"/>
  <c r="T3528" i="121"/>
  <c r="T2767" i="121"/>
  <c r="T2086" i="121"/>
  <c r="T1549" i="121"/>
  <c r="T9715" i="121"/>
  <c r="T9037" i="121"/>
  <c r="T8101" i="121"/>
  <c r="T7417" i="121"/>
  <c r="T7133" i="121"/>
  <c r="T5980" i="121"/>
  <c r="T5138" i="121"/>
  <c r="T3843" i="121"/>
  <c r="T4066" i="121"/>
  <c r="T3581" i="121"/>
  <c r="T2313" i="121"/>
  <c r="T1437" i="121"/>
  <c r="T10017" i="121"/>
  <c r="T8891" i="121"/>
  <c r="T8127" i="121"/>
  <c r="T7668" i="121"/>
  <c r="T7011" i="121"/>
  <c r="T5814" i="121"/>
  <c r="T5209" i="121"/>
  <c r="T4209" i="121"/>
  <c r="T3741" i="121"/>
  <c r="T2762" i="121"/>
  <c r="T1503" i="121"/>
  <c r="T7744" i="121"/>
  <c r="T8753" i="121"/>
  <c r="T2491" i="121"/>
  <c r="T5266" i="121"/>
  <c r="T332" i="121"/>
  <c r="T1815" i="121"/>
  <c r="T1048" i="121"/>
  <c r="T10003" i="121"/>
  <c r="T8309" i="121"/>
  <c r="T7757" i="121"/>
  <c r="T7674" i="121"/>
  <c r="T6146" i="121"/>
  <c r="T5767" i="121"/>
  <c r="T4471" i="121"/>
  <c r="T3591" i="121"/>
  <c r="T2917" i="121"/>
  <c r="T1607" i="121"/>
  <c r="T9333" i="121"/>
  <c r="T9426" i="121"/>
  <c r="T9146" i="121"/>
  <c r="T7803" i="121"/>
  <c r="T6491" i="121"/>
  <c r="T5984" i="121"/>
  <c r="T5086" i="121"/>
  <c r="T3962" i="121"/>
  <c r="T3391" i="121"/>
  <c r="T2753" i="121"/>
  <c r="T1884" i="121"/>
  <c r="T9593" i="121"/>
  <c r="T7661" i="121"/>
  <c r="T8540" i="121"/>
  <c r="T8196" i="121"/>
  <c r="T7274" i="121"/>
  <c r="T6685" i="121"/>
  <c r="T5754" i="121"/>
  <c r="T4458" i="121"/>
  <c r="T3624" i="121"/>
  <c r="T2987" i="121"/>
  <c r="T2276" i="121"/>
  <c r="T1318" i="121"/>
  <c r="T6571" i="121"/>
  <c r="T2201" i="121"/>
  <c r="T322" i="121"/>
  <c r="T8850" i="121"/>
  <c r="T2445" i="121"/>
  <c r="T3995" i="121"/>
  <c r="T201" i="121"/>
  <c r="T5705" i="121"/>
  <c r="T1575" i="121"/>
  <c r="T9844" i="121"/>
  <c r="T8958" i="121"/>
  <c r="T7623" i="121"/>
  <c r="T7187" i="121"/>
  <c r="T7149" i="121"/>
  <c r="T5976" i="121"/>
  <c r="T5262" i="121"/>
  <c r="T4057" i="121"/>
  <c r="T2863" i="121"/>
  <c r="T2009" i="121"/>
  <c r="T1117" i="121"/>
  <c r="T9929" i="121"/>
  <c r="T9030" i="121"/>
  <c r="T8616" i="121"/>
  <c r="T6961" i="121"/>
  <c r="T6783" i="121"/>
  <c r="T5594" i="121"/>
  <c r="T4612" i="121"/>
  <c r="T3635" i="121"/>
  <c r="T3599" i="121"/>
  <c r="T6209" i="121"/>
  <c r="T8956" i="121"/>
  <c r="T2798" i="121"/>
  <c r="T8972" i="121"/>
  <c r="T9673" i="121"/>
  <c r="T2754" i="121"/>
  <c r="T7811" i="121"/>
  <c r="T8087" i="121"/>
  <c r="T4037" i="121"/>
  <c r="T7035" i="121"/>
  <c r="T9546" i="121"/>
  <c r="T8069" i="121"/>
  <c r="T1311" i="121"/>
  <c r="T6413" i="121"/>
  <c r="T7341" i="121"/>
  <c r="T9587" i="121"/>
  <c r="T2675" i="121"/>
  <c r="T5350" i="121"/>
  <c r="T8970" i="121"/>
  <c r="T9424" i="121"/>
  <c r="T2198" i="121"/>
  <c r="T8115" i="121"/>
  <c r="T2822" i="121"/>
  <c r="T8021" i="121"/>
  <c r="T3972" i="121"/>
  <c r="T9399" i="121"/>
  <c r="T5520" i="121"/>
  <c r="T9858" i="121"/>
  <c r="T1823" i="121"/>
  <c r="T7607" i="121"/>
  <c r="T3964" i="121"/>
  <c r="T9166" i="121"/>
  <c r="T8704" i="121"/>
  <c r="T5637" i="121"/>
  <c r="T2302" i="121"/>
  <c r="T32" i="121"/>
  <c r="T5432" i="121"/>
  <c r="T3855" i="121"/>
  <c r="T7389" i="121"/>
  <c r="T3242" i="121"/>
  <c r="T7110" i="121"/>
  <c r="T9947" i="121"/>
  <c r="T8109" i="121"/>
  <c r="T7316" i="121"/>
  <c r="T7683" i="121"/>
  <c r="T6615" i="121"/>
  <c r="T5812" i="121"/>
  <c r="T4729" i="121"/>
  <c r="T3500" i="121"/>
  <c r="T3282" i="121"/>
  <c r="T2786" i="121"/>
  <c r="T8424" i="121"/>
  <c r="T5748" i="121"/>
  <c r="T2861" i="121"/>
  <c r="T8718" i="121"/>
  <c r="T6398" i="121"/>
  <c r="T1264" i="121"/>
  <c r="T9880" i="121"/>
  <c r="T4694" i="121"/>
  <c r="T8668" i="121"/>
  <c r="T7469" i="121"/>
  <c r="T4248" i="121"/>
  <c r="T8507" i="121"/>
  <c r="T9959" i="121"/>
  <c r="T8532" i="121"/>
  <c r="T8988" i="121"/>
  <c r="T7620" i="121"/>
  <c r="T6303" i="121"/>
  <c r="T6493" i="121"/>
  <c r="T5378" i="121"/>
  <c r="T4538" i="121"/>
  <c r="T3966" i="121"/>
  <c r="T2191" i="121"/>
  <c r="T1641" i="121"/>
  <c r="T8648" i="121"/>
  <c r="T4101" i="121"/>
  <c r="T1591" i="121"/>
  <c r="T8049" i="121"/>
  <c r="T4067" i="121"/>
  <c r="T7287" i="121"/>
  <c r="T6872" i="121"/>
  <c r="T6796" i="121"/>
  <c r="T7813" i="121"/>
  <c r="T2894" i="121"/>
  <c r="T9795" i="121"/>
  <c r="T9674" i="121"/>
  <c r="T9154" i="121"/>
  <c r="T7115" i="121"/>
  <c r="T7117" i="121"/>
  <c r="T6641" i="121"/>
  <c r="T5185" i="121"/>
  <c r="T4285" i="121"/>
  <c r="T3602" i="121"/>
  <c r="T2243" i="121"/>
  <c r="T9934" i="121"/>
  <c r="T5941" i="121"/>
  <c r="T3350" i="121"/>
  <c r="T10001" i="121"/>
  <c r="T6749" i="121"/>
  <c r="T2691" i="121"/>
  <c r="T9239" i="121"/>
  <c r="T5436" i="121"/>
  <c r="T4518" i="121"/>
  <c r="T9240" i="121"/>
  <c r="T3662" i="121"/>
  <c r="T9507" i="121"/>
  <c r="T30" i="121"/>
  <c r="T9542" i="121"/>
  <c r="T9059" i="121"/>
  <c r="T8409" i="121"/>
  <c r="T7722" i="121"/>
  <c r="T6471" i="121"/>
  <c r="T5838" i="121"/>
  <c r="T4760" i="121"/>
  <c r="T3315" i="121"/>
  <c r="T2799" i="121"/>
  <c r="T1848" i="121"/>
  <c r="T8017" i="121"/>
  <c r="T4782" i="121"/>
  <c r="T1766" i="121"/>
  <c r="T7309" i="121"/>
  <c r="T4499" i="121"/>
  <c r="T9179" i="121"/>
  <c r="T7221" i="121"/>
  <c r="T3527" i="121"/>
  <c r="T6789" i="121"/>
  <c r="T7747" i="121"/>
  <c r="T2739" i="121"/>
  <c r="T4485" i="121"/>
  <c r="T9169" i="121"/>
  <c r="T8630" i="121"/>
  <c r="T7701" i="121"/>
  <c r="T7963" i="121"/>
  <c r="T6442" i="121"/>
  <c r="T5550" i="121"/>
  <c r="T5004" i="121"/>
  <c r="T3951" i="121"/>
  <c r="T3561" i="121"/>
  <c r="T3133" i="121"/>
  <c r="T9978" i="121"/>
  <c r="T5395" i="121"/>
  <c r="T3039" i="121"/>
  <c r="T9658" i="121"/>
  <c r="T5720" i="121"/>
  <c r="T1657" i="121"/>
  <c r="T8531" i="121"/>
  <c r="T4428" i="121"/>
  <c r="T2988" i="121"/>
  <c r="T8277" i="121"/>
  <c r="T5117" i="121"/>
  <c r="T2985" i="121"/>
  <c r="T9476" i="121"/>
  <c r="T8999" i="121"/>
  <c r="T8503" i="121"/>
  <c r="T8124" i="121"/>
  <c r="T7896" i="121"/>
  <c r="T5954" i="121"/>
  <c r="T5052" i="121"/>
  <c r="T4418" i="121"/>
  <c r="T3370" i="121"/>
  <c r="T3373" i="121"/>
  <c r="T1383" i="121"/>
  <c r="T7242" i="121"/>
  <c r="T3393" i="121"/>
  <c r="T1245" i="121"/>
  <c r="T8075" i="121"/>
  <c r="T4427" i="121"/>
  <c r="T8241" i="121"/>
  <c r="T2139" i="121"/>
  <c r="T1080" i="121"/>
  <c r="T8787" i="121"/>
  <c r="T8569" i="121"/>
  <c r="T8986" i="121"/>
  <c r="T7835" i="121"/>
  <c r="T5843" i="121"/>
  <c r="T5870" i="121"/>
  <c r="T4942" i="121"/>
  <c r="T4018" i="121"/>
  <c r="T3518" i="121"/>
  <c r="T2901" i="121"/>
  <c r="T1836" i="121"/>
  <c r="T1116" i="121"/>
  <c r="T9755" i="121"/>
  <c r="T8750" i="121"/>
  <c r="T7569" i="121"/>
  <c r="T7169" i="121"/>
  <c r="T5674" i="121"/>
  <c r="T6462" i="121"/>
  <c r="T4890" i="121"/>
  <c r="T3612" i="121"/>
  <c r="T3189" i="121"/>
  <c r="T2784" i="121"/>
  <c r="T2019" i="121"/>
  <c r="T897" i="121"/>
  <c r="T9545" i="121"/>
  <c r="T9054" i="121"/>
  <c r="T7983" i="121"/>
  <c r="T7033" i="121"/>
  <c r="T6674" i="121"/>
  <c r="T6502" i="121"/>
  <c r="T4797" i="121"/>
  <c r="T3879" i="121"/>
  <c r="T2759" i="121"/>
  <c r="T2180" i="121"/>
  <c r="T8591" i="121"/>
  <c r="T3049" i="121"/>
  <c r="T5690" i="121"/>
  <c r="T7198" i="121"/>
  <c r="T1719" i="121"/>
  <c r="T171" i="121"/>
  <c r="T4924" i="121"/>
  <c r="T4590" i="121"/>
  <c r="T3383" i="121"/>
  <c r="T2734" i="121"/>
  <c r="T1272" i="121"/>
  <c r="T6364" i="121"/>
  <c r="T8871" i="121"/>
  <c r="T2891" i="121"/>
  <c r="T5961" i="121"/>
  <c r="T736" i="121"/>
  <c r="T3746" i="121"/>
  <c r="T3269" i="121"/>
  <c r="T2265" i="121"/>
  <c r="T1293" i="121"/>
  <c r="T9735" i="121"/>
  <c r="T8761" i="121"/>
  <c r="T7581" i="121"/>
  <c r="T7383" i="121"/>
  <c r="T7073" i="121"/>
  <c r="T5494" i="121"/>
  <c r="T5294" i="121"/>
  <c r="T4509" i="121"/>
  <c r="T3361" i="121"/>
  <c r="T2973" i="121"/>
  <c r="T1110" i="121"/>
  <c r="T6426" i="121"/>
  <c r="T8604" i="121"/>
  <c r="T2146" i="121"/>
  <c r="T5301" i="121"/>
  <c r="T9573" i="121"/>
  <c r="T2249" i="121"/>
  <c r="T1302" i="121"/>
  <c r="T9707" i="121"/>
  <c r="T9850" i="121"/>
  <c r="T7196" i="121"/>
  <c r="T7241" i="121"/>
  <c r="T6873" i="121"/>
  <c r="T6713" i="121"/>
  <c r="T5009" i="121"/>
  <c r="T4355" i="121"/>
  <c r="T3913" i="121"/>
  <c r="T2615" i="121"/>
  <c r="T2033" i="121"/>
  <c r="T1371" i="121"/>
  <c r="T9920" i="121"/>
  <c r="T9418" i="121"/>
  <c r="T7388" i="121"/>
  <c r="T8011" i="121"/>
  <c r="T6359" i="121"/>
  <c r="T4877" i="121"/>
  <c r="T5278" i="121"/>
  <c r="T4363" i="121"/>
  <c r="T3993" i="121"/>
  <c r="T2528" i="121"/>
  <c r="T1902" i="121"/>
  <c r="T1154" i="121"/>
  <c r="T9376" i="121"/>
  <c r="T9250" i="121"/>
  <c r="T7991" i="121"/>
  <c r="T7907" i="121"/>
  <c r="T6420" i="121"/>
  <c r="T5968" i="121"/>
  <c r="T5324" i="121"/>
  <c r="T4194" i="121"/>
  <c r="T3247" i="121"/>
  <c r="T2187" i="121"/>
  <c r="T9108" i="121"/>
  <c r="T4866" i="121"/>
  <c r="T7037" i="121"/>
  <c r="T9353" i="121"/>
  <c r="T3174" i="121"/>
  <c r="T512" i="121"/>
  <c r="T1875" i="121"/>
  <c r="T1093" i="121"/>
  <c r="T9656" i="121"/>
  <c r="T9139" i="121"/>
  <c r="T8514" i="121"/>
  <c r="T7579" i="121"/>
  <c r="T6389" i="121"/>
  <c r="T5491" i="121"/>
  <c r="T4949" i="121"/>
  <c r="T3816" i="121"/>
  <c r="T3609" i="121"/>
  <c r="T2574" i="121"/>
  <c r="T2091" i="121"/>
  <c r="T1043" i="121"/>
  <c r="T9430" i="121"/>
  <c r="T8310" i="121"/>
  <c r="T8141" i="121"/>
  <c r="T8234" i="121"/>
  <c r="T6276" i="121"/>
  <c r="T6238" i="121"/>
  <c r="T5261" i="121"/>
  <c r="T4050" i="121"/>
  <c r="T3279" i="121"/>
  <c r="T2454" i="121"/>
  <c r="T1673" i="121"/>
  <c r="T9404" i="121"/>
  <c r="T9163" i="121"/>
  <c r="T8670" i="121"/>
  <c r="T7244" i="121"/>
  <c r="T8146" i="121"/>
  <c r="T6535" i="121"/>
  <c r="T6086" i="121"/>
  <c r="T4520" i="121"/>
  <c r="T3658" i="121"/>
  <c r="T2984" i="121"/>
  <c r="T2165" i="121"/>
  <c r="T7852" i="121"/>
  <c r="T2830" i="121"/>
  <c r="T5092" i="121"/>
  <c r="T7279" i="121"/>
  <c r="T1551" i="121"/>
  <c r="T8198" i="121"/>
  <c r="T1681" i="121"/>
  <c r="T846" i="121"/>
  <c r="T9775" i="121"/>
  <c r="T9227" i="121"/>
  <c r="T8175" i="121"/>
  <c r="T7946" i="121"/>
  <c r="T6410" i="121"/>
  <c r="T5887" i="121"/>
  <c r="T4217" i="121"/>
  <c r="T3287" i="121"/>
  <c r="T2971" i="121"/>
  <c r="T2657" i="121"/>
  <c r="T1443" i="121"/>
  <c r="T9888" i="121"/>
  <c r="T9926" i="121"/>
  <c r="T8985" i="121"/>
  <c r="T7847" i="121"/>
  <c r="T6047" i="121"/>
  <c r="T6391" i="121"/>
  <c r="T5490" i="121"/>
  <c r="T4667" i="121"/>
  <c r="T3981" i="121"/>
  <c r="T3231" i="121"/>
  <c r="T2189" i="121"/>
  <c r="T1521" i="121"/>
  <c r="T8465" i="121"/>
  <c r="T8312" i="121"/>
  <c r="T8229" i="121"/>
  <c r="T7869" i="121"/>
  <c r="T8112" i="121"/>
  <c r="T6024" i="121"/>
  <c r="T5405" i="121"/>
  <c r="T4083" i="121"/>
  <c r="T3550" i="121"/>
  <c r="T2876" i="121"/>
  <c r="T1486" i="121"/>
  <c r="T8784" i="121"/>
  <c r="T8980" i="121"/>
  <c r="T3185" i="121"/>
  <c r="T6396" i="121"/>
  <c r="T2355" i="121"/>
  <c r="T2507" i="121"/>
  <c r="T1488" i="121"/>
  <c r="T9532" i="121"/>
  <c r="T9099" i="121"/>
  <c r="T8887" i="121"/>
  <c r="T7223" i="121"/>
  <c r="T7144" i="121"/>
  <c r="T5808" i="121"/>
  <c r="T5501" i="121"/>
  <c r="T4501" i="121"/>
  <c r="T3689" i="121"/>
  <c r="T2883" i="121"/>
  <c r="T2112" i="121"/>
  <c r="T1346" i="121"/>
  <c r="T9717" i="121"/>
  <c r="T9207" i="121"/>
  <c r="T8225" i="121"/>
  <c r="T7484" i="121"/>
  <c r="T6788" i="121"/>
  <c r="T6255" i="121"/>
  <c r="T5300" i="121"/>
  <c r="T4225" i="121"/>
  <c r="T3489" i="121"/>
  <c r="T3040" i="121"/>
  <c r="T2330" i="121"/>
  <c r="T1473" i="121"/>
  <c r="T8915" i="121"/>
  <c r="T9111" i="121"/>
  <c r="T8319" i="121"/>
  <c r="T7767" i="121"/>
  <c r="T7272" i="121"/>
  <c r="T5918" i="121"/>
  <c r="T5299" i="121"/>
  <c r="T4322" i="121"/>
  <c r="T3803" i="121"/>
  <c r="T2806" i="121"/>
  <c r="T1225" i="121"/>
  <c r="T6955" i="121"/>
  <c r="T8296" i="121"/>
  <c r="T2606" i="121"/>
  <c r="T5399" i="121"/>
  <c r="T294" i="121"/>
  <c r="T2626" i="121"/>
  <c r="T1452" i="121"/>
  <c r="T9902" i="121"/>
  <c r="T9270" i="121"/>
  <c r="T7277" i="121"/>
  <c r="T7428" i="121"/>
  <c r="T7416" i="121"/>
  <c r="T6656" i="121"/>
  <c r="T5743" i="121"/>
  <c r="T4368" i="121"/>
  <c r="T3657" i="121"/>
  <c r="T2828" i="121"/>
  <c r="T2106" i="121"/>
  <c r="T1283" i="121"/>
  <c r="T9999" i="121"/>
  <c r="T8286" i="121"/>
  <c r="T7334" i="121"/>
  <c r="T7213" i="121"/>
  <c r="T6634" i="121"/>
  <c r="T6657" i="121"/>
  <c r="T5100" i="121"/>
  <c r="T4702" i="121"/>
  <c r="T3276" i="121"/>
  <c r="T2939" i="121"/>
  <c r="T1904" i="121"/>
  <c r="T1221" i="121"/>
  <c r="T9259" i="121"/>
  <c r="T9228" i="121"/>
  <c r="T9226" i="121"/>
  <c r="T7112" i="121"/>
  <c r="T6306" i="121"/>
  <c r="T6537" i="121"/>
  <c r="T5321" i="121"/>
  <c r="T4780" i="121"/>
  <c r="T3215" i="121"/>
  <c r="T2768" i="121"/>
  <c r="T9982" i="121"/>
  <c r="T5187" i="121"/>
  <c r="T7351" i="121"/>
  <c r="T1650" i="121"/>
  <c r="T3706" i="121"/>
  <c r="T6781" i="121"/>
  <c r="T2068" i="121"/>
  <c r="T912" i="121"/>
  <c r="T9798" i="121"/>
  <c r="T8386" i="121"/>
  <c r="T8720" i="121"/>
  <c r="T7195" i="121"/>
  <c r="T6400" i="121"/>
  <c r="T5438" i="121"/>
  <c r="T4306" i="121"/>
  <c r="T3322" i="121"/>
  <c r="T2294" i="121"/>
  <c r="T1544" i="121"/>
  <c r="T10019" i="121"/>
  <c r="T8311" i="121"/>
  <c r="T8326" i="121"/>
  <c r="T7267" i="121"/>
  <c r="T7074" i="121"/>
  <c r="T5776" i="121"/>
  <c r="T5358" i="121"/>
  <c r="T3989" i="121"/>
  <c r="T3857" i="121"/>
  <c r="T2607" i="121"/>
  <c r="T1754" i="121"/>
  <c r="T9732" i="121"/>
  <c r="T8735" i="121"/>
  <c r="T7718" i="121"/>
  <c r="T8282" i="121"/>
  <c r="T7185" i="121"/>
  <c r="T5738" i="121"/>
  <c r="T5397" i="121"/>
  <c r="T4510" i="121"/>
  <c r="T3903" i="121"/>
  <c r="T2718" i="121"/>
  <c r="T1662" i="121"/>
  <c r="T1063" i="121"/>
  <c r="T6757" i="121"/>
  <c r="T1522" i="121"/>
  <c r="T245" i="121"/>
  <c r="T7248" i="121"/>
  <c r="T2500" i="121"/>
  <c r="T821" i="121"/>
  <c r="T7895" i="121"/>
  <c r="T4504" i="121"/>
  <c r="T1394" i="121"/>
  <c r="T10027" i="121"/>
  <c r="T9770" i="121"/>
  <c r="T8089" i="121"/>
  <c r="T6178" i="121"/>
  <c r="T6648" i="121"/>
  <c r="T5190" i="121"/>
  <c r="T5277" i="121"/>
  <c r="T4089" i="121"/>
  <c r="T3033" i="121"/>
  <c r="T2102" i="121"/>
  <c r="T1149" i="121"/>
  <c r="T8844" i="121"/>
  <c r="T8609" i="121"/>
  <c r="T7557" i="121"/>
  <c r="T7488" i="121"/>
  <c r="T6920" i="121"/>
  <c r="T5408" i="121"/>
  <c r="T4730" i="121"/>
  <c r="T4006" i="121"/>
  <c r="T3365" i="121"/>
  <c r="T9609" i="121"/>
  <c r="T5969" i="121"/>
  <c r="T8843" i="121"/>
  <c r="T4854" i="121"/>
  <c r="T8544" i="121"/>
  <c r="T8794" i="121"/>
  <c r="T1286" i="121"/>
  <c r="T7592" i="121"/>
  <c r="T7336" i="121"/>
  <c r="T6837" i="121"/>
  <c r="T9619" i="121"/>
  <c r="T3266" i="121"/>
  <c r="T4608" i="121"/>
  <c r="T6720" i="121"/>
  <c r="T4179" i="121"/>
  <c r="T6221" i="121"/>
  <c r="T8266" i="121"/>
  <c r="T9260" i="121"/>
  <c r="T3833" i="121"/>
  <c r="T5805" i="121"/>
  <c r="T988" i="121"/>
  <c r="T5528" i="121"/>
  <c r="T5874" i="121"/>
  <c r="T3043" i="121"/>
  <c r="T4645" i="121"/>
  <c r="T9466" i="121"/>
  <c r="T4558" i="121"/>
  <c r="T8211" i="121"/>
  <c r="T1291" i="121"/>
  <c r="T3683" i="121"/>
  <c r="T8156" i="121"/>
  <c r="T3180" i="121"/>
  <c r="T5993" i="121"/>
  <c r="T7959" i="121"/>
  <c r="T9572" i="121"/>
  <c r="T5664" i="121"/>
  <c r="T975" i="121"/>
  <c r="T7451" i="121"/>
  <c r="T3354" i="121"/>
  <c r="T8044" i="121"/>
  <c r="T5205" i="121"/>
  <c r="T3799" i="121"/>
  <c r="T894" i="121"/>
  <c r="T6422" i="121"/>
  <c r="T9373" i="121"/>
  <c r="T10011" i="121"/>
  <c r="T4768" i="121"/>
  <c r="T2221" i="121"/>
  <c r="T8057" i="121"/>
  <c r="T3097" i="121"/>
  <c r="T7077" i="121"/>
  <c r="T9471" i="121"/>
  <c r="T9204" i="121"/>
  <c r="T7881" i="121"/>
  <c r="T7251" i="121"/>
  <c r="T6752" i="121"/>
  <c r="T6382" i="121"/>
  <c r="T4887" i="121"/>
  <c r="T3645" i="121"/>
  <c r="T3441" i="121"/>
  <c r="T2387" i="121"/>
  <c r="T8662" i="121"/>
  <c r="T5574" i="121"/>
  <c r="T1893" i="121"/>
  <c r="T7909" i="121"/>
  <c r="T4875" i="121"/>
  <c r="T9494" i="121"/>
  <c r="T7588" i="121"/>
  <c r="T3659" i="121"/>
  <c r="T5863" i="121"/>
  <c r="T8555" i="121"/>
  <c r="T3222" i="121"/>
  <c r="T7603" i="121"/>
  <c r="T9843" i="121"/>
  <c r="T8518" i="121"/>
  <c r="T8165" i="121"/>
  <c r="T7932" i="121"/>
  <c r="T7800" i="121"/>
  <c r="T6455" i="121"/>
  <c r="T5108" i="121"/>
  <c r="T4153" i="121"/>
  <c r="T3869" i="121"/>
  <c r="T2875" i="121"/>
  <c r="T974" i="121"/>
  <c r="T7707" i="121"/>
  <c r="T3918" i="121"/>
  <c r="T1156" i="121"/>
  <c r="T6919" i="121"/>
  <c r="T4186" i="121"/>
  <c r="T7539" i="121"/>
  <c r="T6511" i="121"/>
  <c r="T5064" i="121"/>
  <c r="T7850" i="121"/>
  <c r="T9953" i="121"/>
  <c r="T8593" i="121"/>
  <c r="T8700" i="121"/>
  <c r="T8084" i="121"/>
  <c r="T8091" i="121"/>
  <c r="T6567" i="121"/>
  <c r="T5786" i="121"/>
  <c r="T5106" i="121"/>
  <c r="T4269" i="121"/>
  <c r="T4045" i="121"/>
  <c r="T2688" i="121"/>
  <c r="T9027" i="121"/>
  <c r="T6477" i="121"/>
  <c r="T2952" i="121"/>
  <c r="T8641" i="121"/>
  <c r="T6417" i="121"/>
  <c r="T1971" i="121"/>
  <c r="T9622" i="121"/>
  <c r="T4339" i="121"/>
  <c r="T2966" i="121"/>
  <c r="T8706" i="121"/>
  <c r="T3254" i="121"/>
  <c r="T6624" i="121"/>
  <c r="T9601" i="121"/>
  <c r="T9224" i="121"/>
  <c r="T8793" i="121"/>
  <c r="T7183" i="121"/>
  <c r="T6894" i="121"/>
  <c r="T6082" i="121"/>
  <c r="T5119" i="121"/>
  <c r="T4523" i="121"/>
  <c r="T3778" i="121"/>
  <c r="T3557" i="121"/>
  <c r="T1323" i="121"/>
  <c r="T8280" i="121"/>
  <c r="T3734" i="121"/>
  <c r="T1465" i="121"/>
  <c r="T6985" i="121"/>
  <c r="T4320" i="121"/>
  <c r="T8440" i="121"/>
  <c r="T7882" i="121"/>
  <c r="T2942" i="121"/>
  <c r="T4191" i="121"/>
  <c r="T6939" i="121"/>
  <c r="T1190" i="121"/>
  <c r="T10006" i="121"/>
  <c r="T9753" i="121"/>
  <c r="T8497" i="121"/>
  <c r="T6687" i="121"/>
  <c r="T7403" i="121"/>
  <c r="T6120" i="121"/>
  <c r="T6646" i="121"/>
  <c r="T5357" i="121"/>
  <c r="T3954" i="121"/>
  <c r="T3554" i="121"/>
  <c r="T2670" i="121"/>
  <c r="T8939" i="121"/>
  <c r="T6134" i="121"/>
  <c r="T2013" i="121"/>
  <c r="T7465" i="121"/>
  <c r="T5757" i="121"/>
  <c r="T9559" i="121"/>
  <c r="T8414" i="121"/>
  <c r="T3494" i="121"/>
  <c r="T9473" i="121"/>
  <c r="T8373" i="121"/>
  <c r="T4026" i="121"/>
  <c r="T9412" i="121"/>
  <c r="T9495" i="121"/>
  <c r="T9086" i="121"/>
  <c r="T7777" i="121"/>
  <c r="T7356" i="121"/>
  <c r="T7720" i="121"/>
  <c r="T6805" i="121"/>
  <c r="T4974" i="121"/>
  <c r="T4726" i="121"/>
  <c r="T3570" i="121"/>
  <c r="T3147" i="121"/>
  <c r="T942" i="121"/>
  <c r="T8042" i="121"/>
  <c r="T3754" i="121"/>
  <c r="T9952" i="121"/>
  <c r="T6901" i="121"/>
  <c r="T4010" i="121"/>
  <c r="T8000" i="121"/>
  <c r="T2030" i="121"/>
  <c r="T1247" i="121"/>
  <c r="T8468" i="121"/>
  <c r="T8719" i="121"/>
  <c r="T8324" i="121"/>
  <c r="T7363" i="121"/>
  <c r="T5978" i="121"/>
  <c r="T5645" i="121"/>
  <c r="T4914" i="121"/>
  <c r="T3462" i="121"/>
  <c r="T3478" i="121"/>
  <c r="T2131" i="121"/>
  <c r="T1531" i="121"/>
  <c r="T1036" i="121"/>
  <c r="T8788" i="121"/>
  <c r="T8809" i="121"/>
  <c r="T7373" i="121"/>
  <c r="T7730" i="121"/>
  <c r="T5904" i="121"/>
  <c r="T6006" i="121"/>
  <c r="T4762" i="121"/>
  <c r="T3700" i="121"/>
  <c r="T3406" i="121"/>
  <c r="T2526" i="121"/>
  <c r="T1573" i="121"/>
  <c r="T9262" i="121"/>
  <c r="T8551" i="121"/>
  <c r="T7724" i="121"/>
  <c r="T8472" i="121"/>
  <c r="T7546" i="121"/>
  <c r="T6040" i="121"/>
  <c r="T5768" i="121"/>
  <c r="T3866" i="121"/>
  <c r="T3946" i="121"/>
  <c r="T2848" i="121"/>
  <c r="T2134" i="121"/>
  <c r="T8598" i="121"/>
  <c r="T1885" i="121"/>
  <c r="T4776" i="121"/>
  <c r="T6987" i="121"/>
  <c r="T823" i="121"/>
  <c r="T5545" i="121"/>
  <c r="T5478" i="121"/>
  <c r="T4541" i="121"/>
  <c r="T3425" i="121"/>
  <c r="T2514" i="121"/>
  <c r="T1087" i="121"/>
  <c r="T6776" i="121"/>
  <c r="T8740" i="121"/>
  <c r="T2137" i="121"/>
  <c r="T4926" i="121"/>
  <c r="T9503" i="121"/>
  <c r="T3884" i="121"/>
  <c r="T3115" i="121"/>
  <c r="T2002" i="121"/>
  <c r="T1079" i="121"/>
  <c r="T9942" i="121"/>
  <c r="T8819" i="121"/>
  <c r="T9034" i="121"/>
  <c r="T6958" i="121"/>
  <c r="T7013" i="121"/>
  <c r="T6121" i="121"/>
  <c r="T5580" i="121"/>
  <c r="T3665" i="121"/>
  <c r="T3490" i="121"/>
  <c r="T2651" i="121"/>
  <c r="T9870" i="121"/>
  <c r="T6414" i="121"/>
  <c r="T7673" i="121"/>
  <c r="T1046" i="121"/>
  <c r="T4098" i="121"/>
  <c r="T4953" i="121"/>
  <c r="T1772" i="121"/>
  <c r="T1164" i="121"/>
  <c r="T9886" i="121"/>
  <c r="T9083" i="121"/>
  <c r="T7705" i="121"/>
  <c r="T8179" i="121"/>
  <c r="T6341" i="121"/>
  <c r="T5728" i="121"/>
  <c r="T5373" i="121"/>
  <c r="T3701" i="121"/>
  <c r="T3785" i="121"/>
  <c r="T2846" i="121"/>
  <c r="T1996" i="121"/>
  <c r="T1253" i="121"/>
  <c r="T9349" i="121"/>
  <c r="T8284" i="121"/>
  <c r="T8538" i="121"/>
  <c r="T7515" i="121"/>
  <c r="T6543" i="121"/>
  <c r="T5126" i="121"/>
  <c r="T5142" i="121"/>
  <c r="T3898" i="121"/>
  <c r="T3482" i="121"/>
  <c r="T2701" i="121"/>
  <c r="T1824" i="121"/>
  <c r="T952" i="121"/>
  <c r="T9427" i="121"/>
  <c r="T8295" i="121"/>
  <c r="T7224" i="121"/>
  <c r="T7411" i="121"/>
  <c r="T6896" i="121"/>
  <c r="T5555" i="121"/>
  <c r="T5333" i="121"/>
  <c r="T4028" i="121"/>
  <c r="T3278" i="121"/>
  <c r="T2235" i="121"/>
  <c r="T8425" i="121"/>
  <c r="T3749" i="121"/>
  <c r="T5474" i="121"/>
  <c r="T8804" i="121"/>
  <c r="T2649" i="121"/>
  <c r="T5897" i="121"/>
  <c r="T1606" i="121"/>
  <c r="T1005" i="121"/>
  <c r="T9774" i="121"/>
  <c r="T8315" i="121"/>
  <c r="T7633" i="121"/>
  <c r="T6854" i="121"/>
  <c r="T6610" i="121"/>
  <c r="T6550" i="121"/>
  <c r="T4496" i="121"/>
  <c r="T4071" i="121"/>
  <c r="T3385" i="121"/>
  <c r="T2547" i="121"/>
  <c r="T1418" i="121"/>
  <c r="T934" i="121"/>
  <c r="T9748" i="121"/>
  <c r="T8990" i="121"/>
  <c r="T8832" i="121"/>
  <c r="T7151" i="121"/>
  <c r="T6301" i="121"/>
  <c r="T5718" i="121"/>
  <c r="T4840" i="121"/>
  <c r="T3430" i="121"/>
  <c r="T3274" i="121"/>
  <c r="T2334" i="121"/>
  <c r="T1512" i="121"/>
  <c r="T9440" i="121"/>
  <c r="T7468" i="121"/>
  <c r="T8823" i="121"/>
  <c r="T8231" i="121"/>
  <c r="T7386" i="121"/>
  <c r="T6658" i="121"/>
  <c r="T5509" i="121"/>
  <c r="T4438" i="121"/>
  <c r="T3756" i="121"/>
  <c r="T2931" i="121"/>
  <c r="T2076" i="121"/>
  <c r="T8220" i="121"/>
  <c r="T1762" i="121"/>
  <c r="T4259" i="121"/>
  <c r="T7498" i="121"/>
  <c r="T6931" i="121"/>
  <c r="T2539" i="121"/>
  <c r="T1509" i="121"/>
  <c r="T9916" i="121"/>
  <c r="T9101" i="121"/>
  <c r="T8924" i="121"/>
  <c r="T7238" i="121"/>
  <c r="T7197" i="121"/>
  <c r="T5903" i="121"/>
  <c r="T5504" i="121"/>
  <c r="T4533" i="121"/>
  <c r="T3845" i="121"/>
  <c r="T2908" i="121"/>
  <c r="T2225" i="121"/>
  <c r="T1565" i="121"/>
  <c r="T9908" i="121"/>
  <c r="T9265" i="121"/>
  <c r="T8253" i="121"/>
  <c r="T7609" i="121"/>
  <c r="T7010" i="121"/>
  <c r="T6383" i="121"/>
  <c r="T5455" i="121"/>
  <c r="T4272" i="121"/>
  <c r="T3988" i="121"/>
  <c r="T2852" i="121"/>
  <c r="T2433" i="121"/>
  <c r="T1310" i="121"/>
  <c r="T9285" i="121"/>
  <c r="T9205" i="121"/>
  <c r="T7269" i="121"/>
  <c r="T7793" i="121"/>
  <c r="T7904" i="121"/>
  <c r="T5802" i="121"/>
  <c r="T5463" i="121"/>
  <c r="T4384" i="121"/>
  <c r="T3820" i="121"/>
  <c r="T2950" i="121"/>
  <c r="T1219" i="121"/>
  <c r="T7610" i="121"/>
  <c r="T9084" i="121"/>
  <c r="T2672" i="121"/>
  <c r="T5724" i="121"/>
  <c r="T377" i="121"/>
  <c r="T2642" i="121"/>
  <c r="T1460" i="121"/>
  <c r="T9966" i="121"/>
  <c r="T8457" i="121"/>
  <c r="T8105" i="121"/>
  <c r="T7873" i="121"/>
  <c r="T7464" i="121"/>
  <c r="T6703" i="121"/>
  <c r="T5054" i="121"/>
  <c r="T4371" i="121"/>
  <c r="T3682" i="121"/>
  <c r="T2892" i="121"/>
  <c r="T2206" i="121"/>
  <c r="T1030" i="121"/>
  <c r="T10025" i="121"/>
  <c r="T8587" i="121"/>
  <c r="T7398" i="121"/>
  <c r="T7345" i="121"/>
  <c r="T6661" i="121"/>
  <c r="T6785" i="121"/>
  <c r="T5164" i="121"/>
  <c r="T4734" i="121"/>
  <c r="T3521" i="121"/>
  <c r="T2969" i="121"/>
  <c r="T1947" i="121"/>
  <c r="T1335" i="121"/>
  <c r="T9415" i="121"/>
  <c r="T8338" i="121"/>
  <c r="T7119" i="121"/>
  <c r="T7174" i="121"/>
  <c r="T6495" i="121"/>
  <c r="T6601" i="121"/>
  <c r="T4091" i="121"/>
  <c r="T4812" i="121"/>
  <c r="T3250" i="121"/>
  <c r="T2731" i="121"/>
  <c r="T9468" i="121"/>
  <c r="T6272" i="121"/>
  <c r="T8213" i="121"/>
  <c r="T1524" i="121"/>
  <c r="T4378" i="121"/>
  <c r="T7172" i="121"/>
  <c r="T2274" i="121"/>
  <c r="T1457" i="121"/>
  <c r="T9105" i="121"/>
  <c r="T8543" i="121"/>
  <c r="T7781" i="121"/>
  <c r="T7669" i="121"/>
  <c r="T7131" i="121"/>
  <c r="T5686" i="121"/>
  <c r="T4896" i="121"/>
  <c r="T4149" i="121"/>
  <c r="T4025" i="121"/>
  <c r="T2519" i="121"/>
  <c r="T2066" i="121"/>
  <c r="T1326" i="121"/>
  <c r="T9326" i="121"/>
  <c r="T9810" i="121"/>
  <c r="T7709" i="121"/>
  <c r="T6498" i="121"/>
  <c r="T6683" i="121"/>
  <c r="T5960" i="121"/>
  <c r="T5065" i="121"/>
  <c r="T4434" i="121"/>
  <c r="T3497" i="121"/>
  <c r="T2736" i="121"/>
  <c r="T2074" i="121"/>
  <c r="T1152" i="121"/>
  <c r="T9628" i="121"/>
  <c r="T7788" i="121"/>
  <c r="T8498" i="121"/>
  <c r="T8163" i="121"/>
  <c r="T6506" i="121"/>
  <c r="T5661" i="121"/>
  <c r="T5206" i="121"/>
  <c r="T3893" i="121"/>
  <c r="T3655" i="121"/>
  <c r="T2266" i="121"/>
  <c r="T9918" i="121"/>
  <c r="T5484" i="121"/>
  <c r="T7962" i="121"/>
  <c r="T9779" i="121"/>
  <c r="T3838" i="121"/>
  <c r="T2101" i="121"/>
  <c r="T2067" i="121"/>
  <c r="T9796" i="121"/>
  <c r="T8909" i="121"/>
  <c r="T8665" i="121"/>
  <c r="T7876" i="121"/>
  <c r="T7776" i="121"/>
  <c r="T5538" i="121"/>
  <c r="T4905" i="121"/>
  <c r="T3779" i="121"/>
  <c r="T3346" i="121"/>
  <c r="T2666" i="121"/>
  <c r="T1231" i="121"/>
  <c r="T9784" i="121"/>
  <c r="T8942" i="121"/>
  <c r="T7381" i="121"/>
  <c r="T7994" i="121"/>
  <c r="T6124" i="121"/>
  <c r="T6230" i="121"/>
  <c r="T5285" i="121"/>
  <c r="T4046" i="121"/>
  <c r="T3660" i="121"/>
  <c r="T2563" i="121"/>
  <c r="T1481" i="121"/>
  <c r="T9781" i="121"/>
  <c r="T9930" i="121"/>
  <c r="T8153" i="121"/>
  <c r="T7989" i="121"/>
  <c r="T7944" i="121"/>
  <c r="T6080" i="121"/>
  <c r="T5368" i="121"/>
  <c r="T4184" i="121"/>
  <c r="T4034" i="121"/>
  <c r="T2621" i="121"/>
  <c r="T1860" i="121"/>
  <c r="T1049" i="121"/>
  <c r="T5923" i="121"/>
  <c r="T941" i="121"/>
  <c r="T209" i="121"/>
  <c r="T5900" i="121"/>
  <c r="T2053" i="121"/>
  <c r="T9891" i="121"/>
  <c r="T2532" i="121"/>
  <c r="T5921" i="121"/>
  <c r="T1360" i="121"/>
  <c r="T9451" i="121"/>
  <c r="T8441" i="121"/>
  <c r="T9202" i="121"/>
  <c r="T8123" i="121"/>
  <c r="T6292" i="121"/>
  <c r="T6350" i="121"/>
  <c r="T4528" i="121"/>
  <c r="T3308" i="121"/>
  <c r="T2948" i="121"/>
  <c r="T1870" i="121"/>
  <c r="T895" i="121"/>
  <c r="T9346" i="121"/>
  <c r="T8473" i="121"/>
  <c r="T7612" i="121"/>
  <c r="T6947" i="121"/>
  <c r="T6208" i="121"/>
  <c r="T5775" i="121"/>
  <c r="T4459" i="121"/>
  <c r="T3674" i="121"/>
  <c r="T2820" i="121"/>
  <c r="T8618" i="121"/>
  <c r="T3333" i="121"/>
  <c r="T9995" i="121"/>
  <c r="T5970" i="121"/>
  <c r="T5253" i="121"/>
  <c r="T9143" i="121"/>
  <c r="T4994" i="121"/>
  <c r="T9871" i="121"/>
  <c r="T4654" i="121"/>
  <c r="T6546" i="121"/>
  <c r="T2222" i="121"/>
  <c r="T8521" i="121"/>
  <c r="T9828" i="121"/>
  <c r="T5020" i="121"/>
  <c r="T9246" i="121"/>
  <c r="T9102" i="121"/>
  <c r="T8380" i="121"/>
  <c r="T3786" i="121"/>
  <c r="T4512" i="121"/>
  <c r="T6979" i="121"/>
  <c r="T1777" i="121"/>
  <c r="T5456" i="121"/>
  <c r="T8678" i="121"/>
  <c r="T3535" i="121"/>
  <c r="T5710" i="121"/>
  <c r="T7636" i="121"/>
  <c r="T3722" i="121"/>
  <c r="T9644" i="121"/>
  <c r="T5823" i="121"/>
  <c r="T1634" i="121"/>
  <c r="T607" i="121"/>
  <c r="T6319" i="121"/>
  <c r="T9736" i="121"/>
  <c r="T6113" i="121"/>
  <c r="T931" i="121"/>
  <c r="T6845" i="121"/>
  <c r="T3271" i="121"/>
  <c r="T1064" i="121"/>
  <c r="T1205" i="121"/>
  <c r="T7679" i="121"/>
  <c r="T3676" i="121"/>
  <c r="T1964" i="121"/>
  <c r="T9167" i="121"/>
  <c r="T6742" i="121"/>
  <c r="T2478" i="121"/>
  <c r="T992" i="121"/>
  <c r="T7347" i="121"/>
  <c r="T4013" i="121"/>
  <c r="T2729" i="121"/>
  <c r="T9180" i="121"/>
  <c r="T1526" i="121"/>
  <c r="T9371" i="121"/>
  <c r="T6560" i="121"/>
  <c r="T3442" i="121"/>
  <c r="T1560" i="121"/>
  <c r="T9614" i="121"/>
  <c r="T6096" i="121"/>
  <c r="T1454" i="121"/>
  <c r="T7916" i="121"/>
  <c r="T3762" i="121"/>
  <c r="T9640" i="121"/>
  <c r="T7255" i="121"/>
  <c r="T1873" i="121"/>
  <c r="T37" i="121"/>
  <c r="T9931" i="121"/>
  <c r="T8491" i="121"/>
  <c r="T8608" i="121"/>
  <c r="T7818" i="121"/>
  <c r="T6048" i="121"/>
  <c r="T5640" i="121"/>
  <c r="T4640" i="121"/>
  <c r="T3772" i="121"/>
  <c r="T3099" i="121"/>
  <c r="T1862" i="121"/>
  <c r="T8922" i="121"/>
  <c r="T5317" i="121"/>
  <c r="T1735" i="121"/>
  <c r="T7265" i="121"/>
  <c r="T4792" i="121"/>
  <c r="T9358" i="121"/>
  <c r="T8752" i="121"/>
  <c r="T2947" i="121"/>
  <c r="T4500" i="121"/>
  <c r="T7441" i="121"/>
  <c r="T2855" i="121"/>
  <c r="T5248" i="121"/>
  <c r="T9899" i="121"/>
  <c r="T8644" i="121"/>
  <c r="T8157" i="121"/>
  <c r="T8116" i="121"/>
  <c r="T7608" i="121"/>
  <c r="T5830" i="121"/>
  <c r="T5030" i="121"/>
  <c r="T4323" i="121"/>
  <c r="T3486" i="121"/>
  <c r="T2678" i="121"/>
  <c r="T9662" i="121"/>
  <c r="T6875" i="121"/>
  <c r="T2860" i="121"/>
  <c r="T9523" i="121"/>
  <c r="T6924" i="121"/>
  <c r="T3116" i="121"/>
  <c r="T5882" i="121"/>
  <c r="T4990" i="121"/>
  <c r="T2060" i="121"/>
  <c r="T7082" i="121"/>
  <c r="T7282" i="121"/>
  <c r="T9820" i="121"/>
  <c r="T8945" i="121"/>
  <c r="T7120" i="121"/>
  <c r="T7531" i="121"/>
  <c r="T6362" i="121"/>
  <c r="T6726" i="121"/>
  <c r="T4478" i="121"/>
  <c r="T4170" i="121"/>
  <c r="T3170" i="121"/>
  <c r="T2704" i="121"/>
  <c r="T8691" i="121"/>
  <c r="T5612" i="121"/>
  <c r="T2088" i="121"/>
  <c r="T7529" i="121"/>
  <c r="T5841" i="121"/>
  <c r="T902" i="121"/>
  <c r="T9290" i="121"/>
  <c r="T3812" i="121"/>
  <c r="T9607" i="121"/>
  <c r="T6905" i="121"/>
  <c r="T2951" i="121"/>
  <c r="T6994" i="121"/>
  <c r="T9713" i="121"/>
  <c r="T7533" i="121"/>
  <c r="T7943" i="121"/>
  <c r="T7485" i="121"/>
  <c r="T7752" i="121"/>
  <c r="T6324" i="121"/>
  <c r="T5322" i="121"/>
  <c r="T4830" i="121"/>
  <c r="T3767" i="121"/>
  <c r="T3059" i="121"/>
  <c r="T1076" i="121"/>
  <c r="T7191" i="121"/>
  <c r="T4289" i="121"/>
  <c r="T980" i="121"/>
  <c r="T7666" i="121"/>
  <c r="T3646" i="121"/>
  <c r="T7514" i="121"/>
  <c r="T6814" i="121"/>
  <c r="T10020" i="121"/>
  <c r="T7413" i="121"/>
  <c r="T6714" i="121"/>
  <c r="T7836" i="121"/>
  <c r="T34" i="121"/>
  <c r="T9584" i="121"/>
  <c r="T8747" i="121"/>
  <c r="T9104" i="121"/>
  <c r="T6968" i="121"/>
  <c r="T6479" i="121"/>
  <c r="T6158" i="121"/>
  <c r="T4584" i="121"/>
  <c r="T4129" i="121"/>
  <c r="T3249" i="121"/>
  <c r="T2172" i="121"/>
  <c r="T7654" i="121"/>
  <c r="T5292" i="121"/>
  <c r="T1917" i="121"/>
  <c r="T7577" i="121"/>
  <c r="T4856" i="121"/>
  <c r="T9089" i="121"/>
  <c r="T7452" i="121"/>
  <c r="T3433" i="121"/>
  <c r="T8882" i="121"/>
  <c r="T8047" i="121"/>
  <c r="T3980" i="121"/>
  <c r="T7215" i="121"/>
  <c r="T9679" i="121"/>
  <c r="T8041" i="121"/>
  <c r="T7517" i="121"/>
  <c r="T7639" i="121"/>
  <c r="T6874" i="121"/>
  <c r="T5508" i="121"/>
  <c r="T5452" i="121"/>
  <c r="T4173" i="121"/>
  <c r="T3352" i="121"/>
  <c r="T2389" i="121"/>
  <c r="T9743" i="121"/>
  <c r="T7001" i="121"/>
  <c r="T3929" i="121"/>
  <c r="T7660" i="121"/>
  <c r="T6376" i="121"/>
  <c r="T3196" i="121"/>
  <c r="T6770" i="121"/>
  <c r="T2035" i="121"/>
  <c r="T1045" i="121"/>
  <c r="T9425" i="121"/>
  <c r="T9065" i="121"/>
  <c r="T8334" i="121"/>
  <c r="T8106" i="121"/>
  <c r="T5933" i="121"/>
  <c r="T6198" i="121"/>
  <c r="T4564" i="121"/>
  <c r="T4136" i="121"/>
  <c r="T3310" i="121"/>
  <c r="T2179" i="121"/>
  <c r="T1398" i="121"/>
  <c r="T9654" i="121"/>
  <c r="T9323" i="121"/>
  <c r="T8484" i="121"/>
  <c r="T8404" i="121"/>
  <c r="T6623" i="121"/>
  <c r="T5396" i="121"/>
  <c r="T5774" i="121"/>
  <c r="T4639" i="121"/>
  <c r="T4393" i="121"/>
  <c r="T3618" i="121"/>
  <c r="T2230" i="121"/>
  <c r="T1593" i="121"/>
  <c r="T9780" i="121"/>
  <c r="T9156" i="121"/>
  <c r="T8402" i="121"/>
  <c r="T7365" i="121"/>
  <c r="T7016" i="121"/>
  <c r="T6018" i="121"/>
  <c r="T6045" i="121"/>
  <c r="T4338" i="121"/>
  <c r="T3283" i="121"/>
  <c r="T2623" i="121"/>
  <c r="T1999" i="121"/>
  <c r="T8458" i="121"/>
  <c r="T1184" i="121"/>
  <c r="T3654" i="121"/>
  <c r="T6370" i="121"/>
  <c r="T4432" i="121"/>
  <c r="T6297" i="121"/>
  <c r="T4908" i="121"/>
  <c r="T4304" i="121"/>
  <c r="T3653" i="121"/>
  <c r="T2663" i="121"/>
  <c r="T9969" i="121"/>
  <c r="T5379" i="121"/>
  <c r="T7617" i="121"/>
  <c r="T1243" i="121"/>
  <c r="T4141" i="121"/>
  <c r="T5689" i="121"/>
  <c r="T4065" i="121"/>
  <c r="T3047" i="121"/>
  <c r="T1944" i="121"/>
  <c r="T1200" i="121"/>
  <c r="T9436" i="121"/>
  <c r="T9294" i="121"/>
  <c r="T8260" i="121"/>
  <c r="T7971" i="121"/>
  <c r="T6581" i="121"/>
  <c r="T6792" i="121"/>
  <c r="T4903" i="121"/>
  <c r="T3347" i="121"/>
  <c r="T3353" i="121"/>
  <c r="T2262" i="121"/>
  <c r="T9948" i="121"/>
  <c r="T4540" i="121"/>
  <c r="T7296" i="121"/>
  <c r="T9435" i="121"/>
  <c r="T3542" i="121"/>
  <c r="T772" i="121"/>
  <c r="T1939" i="121"/>
  <c r="T1112" i="121"/>
  <c r="T9848" i="121"/>
  <c r="T9236" i="121"/>
  <c r="T8642" i="121"/>
  <c r="T7643" i="121"/>
  <c r="T6487" i="121"/>
  <c r="T5563" i="121"/>
  <c r="T5013" i="121"/>
  <c r="T3822" i="121"/>
  <c r="T3181" i="121"/>
  <c r="T2744" i="121"/>
  <c r="T1610" i="121"/>
  <c r="T1024" i="121"/>
  <c r="T9464" i="121"/>
  <c r="T8499" i="121"/>
  <c r="T8347" i="121"/>
  <c r="T6236" i="121"/>
  <c r="T6481" i="121"/>
  <c r="T6302" i="121"/>
  <c r="T5325" i="121"/>
  <c r="T4122" i="121"/>
  <c r="T3407" i="121"/>
  <c r="T2664" i="121"/>
  <c r="T1697" i="121"/>
  <c r="T9041" i="121"/>
  <c r="T9165" i="121"/>
  <c r="T8803" i="121"/>
  <c r="T7753" i="121"/>
  <c r="T6559" i="121"/>
  <c r="T6176" i="121"/>
  <c r="T6150" i="121"/>
  <c r="T4282" i="121"/>
  <c r="T3693" i="121"/>
  <c r="T3140" i="121"/>
  <c r="T2185" i="121"/>
  <c r="T8362" i="121"/>
  <c r="T2667" i="121"/>
  <c r="T5002" i="121"/>
  <c r="T8205" i="121"/>
  <c r="T1121" i="121"/>
  <c r="T9853" i="121"/>
  <c r="T1718" i="121"/>
  <c r="T876" i="121"/>
  <c r="T9803" i="121"/>
  <c r="T8172" i="121"/>
  <c r="T8204" i="121"/>
  <c r="T7978" i="121"/>
  <c r="T6538" i="121"/>
  <c r="T5942" i="121"/>
  <c r="T4461" i="121"/>
  <c r="T3586" i="121"/>
  <c r="T2996" i="121"/>
  <c r="T2250" i="121"/>
  <c r="T1456" i="121"/>
  <c r="T9921" i="121"/>
  <c r="T10024" i="121"/>
  <c r="T9051" i="121"/>
  <c r="T7877" i="121"/>
  <c r="T6684" i="121"/>
  <c r="T6421" i="121"/>
  <c r="T5595" i="121"/>
  <c r="T4759" i="121"/>
  <c r="T4105" i="121"/>
  <c r="T3281" i="121"/>
  <c r="T2395" i="121"/>
  <c r="T1736" i="121"/>
  <c r="T8785" i="121"/>
  <c r="T8322" i="121"/>
  <c r="T8272" i="121"/>
  <c r="T8060" i="121"/>
  <c r="T8128" i="121"/>
  <c r="T6266" i="121"/>
  <c r="T5518" i="121"/>
  <c r="T4084" i="121"/>
  <c r="T3631" i="121"/>
  <c r="T2944" i="121"/>
  <c r="T1743" i="121"/>
  <c r="T7561" i="121"/>
  <c r="T9263" i="121"/>
  <c r="T3837" i="121"/>
  <c r="T6813" i="121"/>
  <c r="T2711" i="121"/>
  <c r="T2658" i="121"/>
  <c r="T1704" i="121"/>
  <c r="T8849" i="121"/>
  <c r="T8524" i="121"/>
  <c r="T8360" i="121"/>
  <c r="T7941" i="121"/>
  <c r="T7480" i="121"/>
  <c r="T6733" i="121"/>
  <c r="T5116" i="121"/>
  <c r="T4413" i="121"/>
  <c r="T3934" i="121"/>
  <c r="T3088" i="121"/>
  <c r="T1635" i="121"/>
  <c r="T1262" i="121"/>
  <c r="T9375" i="121"/>
  <c r="T8589" i="121"/>
  <c r="T7521" i="121"/>
  <c r="T7409" i="121"/>
  <c r="T6759" i="121"/>
  <c r="T5254" i="121"/>
  <c r="T5258" i="121"/>
  <c r="T4806" i="121"/>
  <c r="T3540" i="121"/>
  <c r="T2972" i="121"/>
  <c r="T2143" i="121"/>
  <c r="T1120" i="121"/>
  <c r="T9443" i="121"/>
  <c r="T8571" i="121"/>
  <c r="T7211" i="121"/>
  <c r="T7235" i="121"/>
  <c r="T6821" i="121"/>
  <c r="T6665" i="121"/>
  <c r="T5102" i="121"/>
  <c r="T4844" i="121"/>
  <c r="T3305" i="121"/>
  <c r="T2777" i="121"/>
  <c r="T944" i="121"/>
  <c r="T5825" i="121"/>
  <c r="T9018" i="121"/>
  <c r="T1856" i="121"/>
  <c r="T4103" i="121"/>
  <c r="T8697" i="121"/>
  <c r="T2325" i="121"/>
  <c r="T1146" i="121"/>
  <c r="T9327" i="121"/>
  <c r="T8579" i="121"/>
  <c r="T7844" i="121"/>
  <c r="T7988" i="121"/>
  <c r="T5986" i="121"/>
  <c r="T5800" i="121"/>
  <c r="T4913" i="121"/>
  <c r="T4298" i="121"/>
  <c r="T3534" i="121"/>
  <c r="T2780" i="121"/>
  <c r="T2348" i="121"/>
  <c r="T1362" i="121"/>
  <c r="T9449" i="121"/>
  <c r="T10002" i="121"/>
  <c r="T7772" i="121"/>
  <c r="T6839" i="121"/>
  <c r="T6797" i="121"/>
  <c r="T5124" i="121"/>
  <c r="T5129" i="121"/>
  <c r="T4676" i="121"/>
  <c r="T3553" i="121"/>
  <c r="T2396" i="121"/>
  <c r="T2037" i="121"/>
  <c r="T1297" i="121"/>
  <c r="T9686" i="121"/>
  <c r="T8376" i="121"/>
  <c r="T8626" i="121"/>
  <c r="T8187" i="121"/>
  <c r="T6533" i="121"/>
  <c r="T5725" i="121"/>
  <c r="T4899" i="121"/>
  <c r="T3919" i="121"/>
  <c r="T3452" i="121"/>
  <c r="T2371" i="121"/>
  <c r="T9513" i="121"/>
  <c r="T5365" i="121"/>
  <c r="T7163" i="121"/>
  <c r="T9537" i="121"/>
  <c r="T3807" i="121"/>
  <c r="T1887" i="121"/>
  <c r="T2122" i="121"/>
  <c r="T1382" i="121"/>
  <c r="T9289" i="121"/>
  <c r="T9506" i="121"/>
  <c r="T7965" i="121"/>
  <c r="T7014" i="121"/>
  <c r="T7029" i="121"/>
  <c r="T6217" i="121"/>
  <c r="T5313" i="121"/>
  <c r="T4036" i="121"/>
  <c r="T3849" i="121"/>
  <c r="T3094" i="121"/>
  <c r="T1859" i="121"/>
  <c r="T1132" i="121"/>
  <c r="T9694" i="121"/>
  <c r="T9020" i="121"/>
  <c r="T9010" i="121"/>
  <c r="T7795" i="121"/>
  <c r="T6005" i="121"/>
  <c r="T5514" i="121"/>
  <c r="T4936" i="121"/>
  <c r="T4333" i="121"/>
  <c r="T3362" i="121"/>
  <c r="T2926" i="121"/>
  <c r="T1631" i="121"/>
  <c r="T1197" i="121"/>
  <c r="T9840" i="121"/>
  <c r="T8742" i="121"/>
  <c r="T7573" i="121"/>
  <c r="T7627" i="121"/>
  <c r="T5913" i="121"/>
  <c r="T5556" i="121"/>
  <c r="T4799" i="121"/>
  <c r="T3732" i="121"/>
  <c r="T3380" i="121"/>
  <c r="T2373" i="121"/>
  <c r="T8971" i="121"/>
  <c r="T3990" i="121"/>
  <c r="T5840" i="121"/>
  <c r="T9714" i="121"/>
  <c r="T2592" i="121"/>
  <c r="T7598" i="121"/>
  <c r="T1451" i="121"/>
  <c r="T9905" i="121"/>
  <c r="T9212" i="121"/>
  <c r="T7908" i="121"/>
  <c r="T7391" i="121"/>
  <c r="T7075" i="121"/>
  <c r="T5937" i="121"/>
  <c r="T5012" i="121"/>
  <c r="T4202" i="121"/>
  <c r="T3052" i="121"/>
  <c r="T2259" i="121"/>
  <c r="T1248" i="121"/>
  <c r="T9811" i="121"/>
  <c r="T9293" i="121"/>
  <c r="T9048" i="121"/>
  <c r="T7266" i="121"/>
  <c r="T5888" i="121"/>
  <c r="T5795" i="121"/>
  <c r="T4892" i="121"/>
  <c r="T3720" i="121"/>
  <c r="T4053" i="121"/>
  <c r="T2617" i="121"/>
  <c r="T1242" i="121"/>
  <c r="T9705" i="121"/>
  <c r="T8892" i="121"/>
  <c r="T7385" i="121"/>
  <c r="T7049" i="121"/>
  <c r="T6880" i="121"/>
  <c r="T5415" i="121"/>
  <c r="T4735" i="121"/>
  <c r="T3507" i="121"/>
  <c r="T3464" i="121"/>
  <c r="T2715" i="121"/>
  <c r="T1714" i="121"/>
  <c r="T909" i="121"/>
  <c r="T4931" i="121"/>
  <c r="T860" i="121"/>
  <c r="T142" i="121"/>
  <c r="T5507" i="121"/>
  <c r="T1324" i="121"/>
  <c r="T5235" i="121"/>
  <c r="T146" i="121"/>
  <c r="T1822" i="121"/>
  <c r="T1257" i="121"/>
  <c r="T9763" i="121"/>
  <c r="T8558" i="121"/>
  <c r="T8403" i="121"/>
  <c r="T7587" i="121"/>
  <c r="T6284" i="121"/>
  <c r="T5611" i="121"/>
  <c r="T4602" i="121"/>
  <c r="T3711" i="121"/>
  <c r="T2522" i="121"/>
  <c r="T1787" i="121"/>
  <c r="T8401" i="121"/>
  <c r="T8771" i="121"/>
  <c r="T7585" i="121"/>
  <c r="T7412" i="121"/>
  <c r="T6973" i="121"/>
  <c r="T5442" i="121"/>
  <c r="T4938" i="121"/>
  <c r="T3907" i="121"/>
  <c r="T3714" i="121"/>
  <c r="T2394" i="121"/>
  <c r="T8766" i="121"/>
  <c r="T5270" i="121"/>
  <c r="T8969" i="121"/>
  <c r="T4853" i="121"/>
  <c r="T5506" i="121"/>
  <c r="T1679" i="121"/>
  <c r="T3438" i="121"/>
  <c r="T4258" i="121"/>
  <c r="T6439" i="121"/>
  <c r="T2870" i="121"/>
  <c r="T6222" i="121"/>
  <c r="T5447" i="121"/>
  <c r="T8694" i="121"/>
  <c r="T9026" i="121"/>
  <c r="T3070" i="121"/>
  <c r="T6741" i="121"/>
  <c r="T5813" i="121"/>
  <c r="T8285" i="121"/>
  <c r="T3011" i="121"/>
  <c r="T7717" i="121"/>
  <c r="T6965" i="121"/>
  <c r="T9635" i="121"/>
  <c r="T1830" i="121"/>
  <c r="T8907" i="121"/>
  <c r="T7687" i="121"/>
  <c r="T3997" i="121"/>
  <c r="T2524" i="121"/>
  <c r="T2181" i="121"/>
  <c r="T7081" i="121"/>
  <c r="T1303" i="121"/>
  <c r="T6328" i="121"/>
  <c r="T1983" i="121"/>
  <c r="T6997" i="121"/>
  <c r="T2590" i="121"/>
  <c r="T4241" i="121"/>
  <c r="T8889" i="121"/>
  <c r="T6277" i="121"/>
  <c r="T3769" i="121"/>
  <c r="T9325" i="121"/>
  <c r="T6412" i="121"/>
  <c r="T5056" i="121"/>
  <c r="T1786" i="121"/>
  <c r="T7200" i="121"/>
  <c r="T6884" i="121"/>
  <c r="T3165" i="121"/>
  <c r="T6073" i="121"/>
  <c r="T960" i="121"/>
  <c r="T9742" i="121"/>
  <c r="T8202" i="121"/>
  <c r="T4454" i="121"/>
  <c r="T2459" i="121"/>
  <c r="T8932" i="121"/>
  <c r="T6963" i="121"/>
  <c r="T9282" i="121"/>
  <c r="T8410" i="121"/>
  <c r="T3320" i="121"/>
  <c r="T7667" i="121"/>
  <c r="T6860" i="121"/>
  <c r="T9275" i="121"/>
  <c r="T9467" i="121"/>
  <c r="T8977" i="121"/>
  <c r="T9049" i="121"/>
  <c r="T7748" i="121"/>
  <c r="T7210" i="121"/>
  <c r="T6591" i="121"/>
  <c r="T5439" i="121"/>
  <c r="T4624" i="121"/>
  <c r="T3717" i="121"/>
  <c r="T2791" i="121"/>
  <c r="T1351" i="121"/>
  <c r="T8728" i="121"/>
  <c r="T4250" i="121"/>
  <c r="T1232" i="121"/>
  <c r="T7123" i="121"/>
  <c r="T4267" i="121"/>
  <c r="T8327" i="121"/>
  <c r="T7142" i="121"/>
  <c r="T1941" i="121"/>
  <c r="T3293" i="121"/>
  <c r="T7189" i="121"/>
  <c r="T2169" i="121"/>
  <c r="T3931" i="121"/>
  <c r="T8723" i="121"/>
  <c r="T9826" i="121"/>
  <c r="T7056" i="121"/>
  <c r="T7150" i="121"/>
  <c r="T7181" i="121"/>
  <c r="T6769" i="121"/>
  <c r="T5276" i="121"/>
  <c r="T4402" i="121"/>
  <c r="T3641" i="121"/>
  <c r="T2616" i="121"/>
  <c r="T9912" i="121"/>
  <c r="T6504" i="121"/>
  <c r="T3207" i="121"/>
  <c r="T9528" i="121"/>
  <c r="T6602" i="121"/>
  <c r="T2796" i="121"/>
  <c r="T9608" i="121"/>
  <c r="T4751" i="121"/>
  <c r="T7361" i="121"/>
  <c r="T5837" i="121"/>
  <c r="T4087" i="121"/>
  <c r="T9806" i="121"/>
  <c r="T9004" i="121"/>
  <c r="T7471" i="121"/>
  <c r="T7160" i="121"/>
  <c r="T6637" i="121"/>
  <c r="T6286" i="121"/>
  <c r="T3811" i="121"/>
  <c r="T4329" i="121"/>
  <c r="T3313" i="121"/>
  <c r="T2282" i="121"/>
  <c r="T8097" i="121"/>
  <c r="T5503" i="121"/>
  <c r="T1851" i="121"/>
  <c r="T8221" i="121"/>
  <c r="T4865" i="121"/>
  <c r="T9419" i="121"/>
  <c r="T8770" i="121"/>
  <c r="T3286" i="121"/>
  <c r="T7136" i="121"/>
  <c r="T7594" i="121"/>
  <c r="T1709" i="121"/>
  <c r="T36" i="121"/>
  <c r="T9772" i="121"/>
  <c r="T8451" i="121"/>
  <c r="T7849" i="121"/>
  <c r="T7733" i="121"/>
  <c r="T6982" i="121"/>
  <c r="T5736" i="121"/>
  <c r="T4937" i="121"/>
  <c r="T4195" i="121"/>
  <c r="T3422" i="121"/>
  <c r="T2402" i="121"/>
  <c r="T9589" i="121"/>
  <c r="T7320" i="121"/>
  <c r="T3959" i="121"/>
  <c r="T9833" i="121"/>
  <c r="T6405" i="121"/>
  <c r="T3374" i="121"/>
  <c r="T5744" i="121"/>
  <c r="T5480" i="121"/>
  <c r="T7885" i="121"/>
  <c r="T9785" i="121"/>
  <c r="T5998" i="121"/>
  <c r="T5792" i="121"/>
  <c r="T28" i="121"/>
  <c r="T9382" i="121"/>
  <c r="T8675" i="121"/>
  <c r="T8405" i="121"/>
  <c r="T7690" i="121"/>
  <c r="T6404" i="121"/>
  <c r="T5760" i="121"/>
  <c r="T4487" i="121"/>
  <c r="T4042" i="121"/>
  <c r="T3111" i="121"/>
  <c r="T2011" i="121"/>
  <c r="T8291" i="121"/>
  <c r="T4552" i="121"/>
  <c r="T1682" i="121"/>
  <c r="T8342" i="121"/>
  <c r="T4611" i="121"/>
  <c r="T8257" i="121"/>
  <c r="T8095" i="121"/>
  <c r="T3171" i="121"/>
  <c r="T5418" i="121"/>
  <c r="T7050" i="121"/>
  <c r="T3139" i="121"/>
  <c r="T5315" i="121"/>
  <c r="T9790" i="121"/>
  <c r="T9354" i="121"/>
  <c r="T8898" i="121"/>
  <c r="T6300" i="121"/>
  <c r="T6921" i="121"/>
  <c r="T6337" i="121"/>
  <c r="T4904" i="121"/>
  <c r="T4176" i="121"/>
  <c r="T3311" i="121"/>
  <c r="T3006" i="121"/>
  <c r="T7340" i="121"/>
  <c r="T6744" i="121"/>
  <c r="T3257" i="121"/>
  <c r="T8657" i="121"/>
  <c r="T6711" i="121"/>
  <c r="T2690" i="121"/>
  <c r="T2430" i="121"/>
  <c r="T1630" i="121"/>
  <c r="T9849" i="121"/>
  <c r="T9483" i="121"/>
  <c r="T8868" i="121"/>
  <c r="T8009" i="121"/>
  <c r="T7442" i="121"/>
  <c r="T5940" i="121"/>
  <c r="T5602" i="121"/>
  <c r="T4550" i="121"/>
  <c r="T4127" i="121"/>
  <c r="T3119" i="121"/>
  <c r="T2253" i="121"/>
  <c r="T1497" i="121"/>
  <c r="T9603" i="121"/>
  <c r="T9675" i="121"/>
  <c r="T8732" i="121"/>
  <c r="T7493" i="121"/>
  <c r="T7226" i="121"/>
  <c r="T6100" i="121"/>
  <c r="T4464" i="121"/>
  <c r="T4744" i="121"/>
  <c r="T4144" i="121"/>
  <c r="T3265" i="121"/>
  <c r="T2730" i="121"/>
  <c r="T1537" i="121"/>
  <c r="T9894" i="121"/>
  <c r="T9682" i="121"/>
  <c r="T7780" i="121"/>
  <c r="T7263" i="121"/>
  <c r="T8032" i="121"/>
  <c r="T6928" i="121"/>
  <c r="T5318" i="121"/>
  <c r="T4622" i="121"/>
  <c r="T3774" i="121"/>
  <c r="T3055" i="121"/>
  <c r="T1695" i="121"/>
  <c r="T7293" i="121"/>
  <c r="T9617" i="121"/>
  <c r="T3239" i="121"/>
  <c r="T5123" i="121"/>
  <c r="T855" i="121"/>
  <c r="T5472" i="121"/>
  <c r="T4948" i="121"/>
  <c r="T3733" i="121"/>
  <c r="T3481" i="121"/>
  <c r="T2321" i="121"/>
  <c r="T9231" i="121"/>
  <c r="T4665" i="121"/>
  <c r="T7520" i="121"/>
  <c r="T9508" i="121"/>
  <c r="T3512" i="121"/>
  <c r="T885" i="121"/>
  <c r="T3629" i="121"/>
  <c r="T2710" i="121"/>
  <c r="T1698" i="121"/>
  <c r="T1028" i="121"/>
  <c r="T9655" i="121"/>
  <c r="T8550" i="121"/>
  <c r="T7245" i="121"/>
  <c r="T7475" i="121"/>
  <c r="T7154" i="121"/>
  <c r="T5610" i="121"/>
  <c r="T4537" i="121"/>
  <c r="T4273" i="121"/>
  <c r="T3303" i="121"/>
  <c r="T2287" i="121"/>
  <c r="T8991" i="121"/>
  <c r="T3616" i="121"/>
  <c r="T6578" i="121"/>
  <c r="T9356" i="121"/>
  <c r="T2367" i="121"/>
  <c r="T8025" i="121"/>
  <c r="T1661" i="121"/>
  <c r="T948" i="121"/>
  <c r="T9812" i="121"/>
  <c r="T8337" i="121"/>
  <c r="T7828" i="121"/>
  <c r="T7099" i="121"/>
  <c r="T7170" i="121"/>
  <c r="T6702" i="121"/>
  <c r="T4603" i="121"/>
  <c r="T4081" i="121"/>
  <c r="T3179" i="121"/>
  <c r="T2579" i="121"/>
  <c r="T1520" i="121"/>
  <c r="T973" i="121"/>
  <c r="T9847" i="121"/>
  <c r="T9123" i="121"/>
  <c r="T8896" i="121"/>
  <c r="T7602" i="121"/>
  <c r="T6399" i="121"/>
  <c r="T5762" i="121"/>
  <c r="T4003" i="121"/>
  <c r="T3594" i="121"/>
  <c r="T3342" i="121"/>
  <c r="T2372" i="121"/>
  <c r="T1557" i="121"/>
  <c r="T9696" i="121"/>
  <c r="T8459" i="121"/>
  <c r="T8860" i="121"/>
  <c r="T8287" i="121"/>
  <c r="T7418" i="121"/>
  <c r="T6719" i="121"/>
  <c r="T5512" i="121"/>
  <c r="T4568" i="121"/>
  <c r="T3782" i="121"/>
  <c r="T3381" i="121"/>
  <c r="T1958" i="121"/>
  <c r="T7055" i="121"/>
  <c r="T1826" i="121"/>
  <c r="T4200" i="121"/>
  <c r="T7006" i="121"/>
  <c r="T7438" i="121"/>
  <c r="T2145" i="121"/>
  <c r="T1733" i="121"/>
  <c r="T9660" i="121"/>
  <c r="T9161" i="121"/>
  <c r="T9177" i="121"/>
  <c r="T7369" i="121"/>
  <c r="T7027" i="121"/>
  <c r="T5981" i="121"/>
  <c r="T5582" i="121"/>
  <c r="T4565" i="121"/>
  <c r="T3871" i="121"/>
  <c r="T2655" i="121"/>
  <c r="T2289" i="121"/>
  <c r="T1808" i="121"/>
  <c r="T9972" i="121"/>
  <c r="T8782" i="121"/>
  <c r="T8323" i="121"/>
  <c r="T7996" i="121"/>
  <c r="T6944" i="121"/>
  <c r="T6464" i="121"/>
  <c r="T5511" i="121"/>
  <c r="T4336" i="121"/>
  <c r="T4077" i="121"/>
  <c r="T3113" i="121"/>
  <c r="T2481" i="121"/>
  <c r="T1215" i="121"/>
  <c r="T9310" i="121"/>
  <c r="T9223" i="121"/>
  <c r="T7495" i="121"/>
  <c r="T7921" i="121"/>
  <c r="T7920" i="121"/>
  <c r="T6066" i="121"/>
  <c r="T5519" i="121"/>
  <c r="T4494" i="121"/>
  <c r="T3863" i="121"/>
  <c r="T3014" i="121"/>
  <c r="T1410" i="121"/>
  <c r="T7096" i="121"/>
  <c r="T10010" i="121"/>
  <c r="T2567" i="121"/>
  <c r="T5934" i="121"/>
  <c r="T546" i="121"/>
  <c r="T2521" i="121"/>
  <c r="T1169" i="121"/>
  <c r="T9366" i="121"/>
  <c r="T8772" i="121"/>
  <c r="T7905" i="121"/>
  <c r="T7740" i="121"/>
  <c r="T6917" i="121"/>
  <c r="T6002" i="121"/>
  <c r="T5010" i="121"/>
  <c r="T4441" i="121"/>
  <c r="T3668" i="121"/>
  <c r="T2816" i="121"/>
  <c r="T1857" i="121"/>
  <c r="T1095" i="121"/>
  <c r="T9516" i="121"/>
  <c r="T7405" i="121"/>
  <c r="T7871" i="121"/>
  <c r="T7078" i="121"/>
  <c r="T5892" i="121"/>
  <c r="T5820" i="121"/>
  <c r="T5193" i="121"/>
  <c r="T3770" i="121"/>
  <c r="T3556" i="121"/>
  <c r="T3009" i="121"/>
  <c r="T1852" i="121"/>
  <c r="T1313" i="121"/>
  <c r="T9791" i="121"/>
  <c r="T8527" i="121"/>
  <c r="T8842" i="121"/>
  <c r="T7166" i="121"/>
  <c r="T6631" i="121"/>
  <c r="T5789" i="121"/>
  <c r="T5057" i="121"/>
  <c r="T3526" i="121"/>
  <c r="T3514" i="121"/>
  <c r="T2390" i="121"/>
  <c r="T9702" i="121"/>
  <c r="T5591" i="121"/>
  <c r="T7739" i="121"/>
  <c r="T9974" i="121"/>
  <c r="T4407" i="121"/>
  <c r="T2429" i="121"/>
  <c r="T1858" i="121"/>
  <c r="T1342" i="121"/>
  <c r="T9414" i="121"/>
  <c r="T9570" i="121"/>
  <c r="T8028" i="121"/>
  <c r="T7107" i="121"/>
  <c r="T7045" i="121"/>
  <c r="T6281" i="121"/>
  <c r="T5354" i="121"/>
  <c r="T4160" i="121"/>
  <c r="T3865" i="121"/>
  <c r="T3134" i="121"/>
  <c r="T1923" i="121"/>
  <c r="T1144" i="121"/>
  <c r="T9761" i="121"/>
  <c r="T9047" i="121"/>
  <c r="T7201" i="121"/>
  <c r="T7859" i="121"/>
  <c r="T6196" i="121"/>
  <c r="T5676" i="121"/>
  <c r="T4986" i="121"/>
  <c r="T4394" i="121"/>
  <c r="T3394" i="121"/>
  <c r="T2990" i="121"/>
  <c r="T1701" i="121"/>
  <c r="T967" i="121"/>
  <c r="T8595" i="121"/>
  <c r="T8875" i="121"/>
  <c r="T7889" i="121"/>
  <c r="T7691" i="121"/>
  <c r="T6056" i="121"/>
  <c r="T5592" i="121"/>
  <c r="T5070" i="121"/>
  <c r="T3890" i="121"/>
  <c r="T3559" i="121"/>
  <c r="T2475" i="121"/>
  <c r="T9737" i="121"/>
  <c r="T3702" i="121"/>
  <c r="T6883" i="121"/>
  <c r="T8671" i="121"/>
  <c r="T2794" i="121"/>
  <c r="T660" i="121"/>
  <c r="T2144" i="121"/>
  <c r="T1124" i="121"/>
  <c r="T8916" i="121"/>
  <c r="T8636" i="121"/>
  <c r="T9050" i="121"/>
  <c r="T7923" i="121"/>
  <c r="T5930" i="121"/>
  <c r="T5952" i="121"/>
  <c r="T5006" i="121"/>
  <c r="T4114" i="121"/>
  <c r="T3574" i="121"/>
  <c r="T2957" i="121"/>
  <c r="T1868" i="121"/>
  <c r="T1173" i="121"/>
  <c r="T9881" i="121"/>
  <c r="T8947" i="121"/>
  <c r="T7637" i="121"/>
  <c r="T7254" i="121"/>
  <c r="T6162" i="121"/>
  <c r="T6526" i="121"/>
  <c r="T4543" i="121"/>
  <c r="T3716" i="121"/>
  <c r="T3225" i="121"/>
  <c r="T2869" i="121"/>
  <c r="T2043" i="121"/>
  <c r="T986" i="121"/>
  <c r="T9990" i="121"/>
  <c r="T9187" i="121"/>
  <c r="T8076" i="121"/>
  <c r="T7159" i="121"/>
  <c r="T6701" i="121"/>
  <c r="T6638" i="121"/>
  <c r="T4965" i="121"/>
  <c r="T3900" i="121"/>
  <c r="T3128" i="121"/>
  <c r="T2227" i="121"/>
  <c r="T8783" i="121"/>
  <c r="T3316" i="121"/>
  <c r="T6166" i="121"/>
  <c r="T8092" i="121"/>
  <c r="T1646" i="121"/>
  <c r="T1933" i="121"/>
  <c r="T1616" i="121"/>
  <c r="T9345" i="121"/>
  <c r="T9922" i="121"/>
  <c r="T8267" i="121"/>
  <c r="T6754" i="121"/>
  <c r="T6798" i="121"/>
  <c r="T5726" i="121"/>
  <c r="T4728" i="121"/>
  <c r="T4297" i="121"/>
  <c r="T3245" i="121"/>
  <c r="T1834" i="121"/>
  <c r="T1281" i="121"/>
  <c r="T9100" i="121"/>
  <c r="T8867" i="121"/>
  <c r="T7655" i="121"/>
  <c r="T7536" i="121"/>
  <c r="T5996" i="121"/>
  <c r="T5422" i="121"/>
  <c r="T4757" i="121"/>
  <c r="T3340" i="121"/>
  <c r="T2927" i="121"/>
  <c r="T2257" i="121"/>
  <c r="T1269" i="121"/>
  <c r="T9699" i="121"/>
  <c r="T8884" i="121"/>
  <c r="T8658" i="121"/>
  <c r="T8219" i="121"/>
  <c r="T6314" i="121"/>
  <c r="T6025" i="121"/>
  <c r="T4993" i="121"/>
  <c r="T4291" i="121"/>
  <c r="T3642" i="121"/>
  <c r="T2502" i="121"/>
  <c r="T1666" i="121"/>
  <c r="T9241" i="121"/>
  <c r="T4156" i="121"/>
  <c r="T618" i="121"/>
  <c r="T9541" i="121"/>
  <c r="T5817" i="121"/>
  <c r="T913" i="121"/>
  <c r="T719" i="121"/>
  <c r="T5372" i="121"/>
  <c r="T2108" i="121"/>
  <c r="T1129" i="121"/>
  <c r="T9883" i="121"/>
  <c r="T8748" i="121"/>
  <c r="T8247" i="121"/>
  <c r="T7042" i="121"/>
  <c r="T6116" i="121"/>
  <c r="T5454" i="121"/>
  <c r="T4117" i="121"/>
  <c r="T3603" i="121"/>
  <c r="T2760" i="121"/>
  <c r="T1793" i="121"/>
  <c r="T9777" i="121"/>
  <c r="T9946" i="121"/>
  <c r="T8318" i="121"/>
  <c r="T8147" i="121"/>
  <c r="T6186" i="121"/>
  <c r="T6009" i="121"/>
  <c r="T5058" i="121"/>
  <c r="T4145" i="121"/>
  <c r="T3773" i="121"/>
  <c r="T2392" i="121"/>
  <c r="T9536" i="121"/>
  <c r="T4341" i="121"/>
  <c r="T5750" i="121"/>
  <c r="T29" i="121"/>
  <c r="T4426" i="121"/>
  <c r="T8411" i="121"/>
  <c r="T8516" i="121"/>
  <c r="T9646" i="121"/>
  <c r="T6008" i="121"/>
  <c r="T8812" i="121"/>
  <c r="T8071" i="121"/>
  <c r="T4044" i="121"/>
  <c r="T6892" i="121"/>
  <c r="T9330" i="121"/>
  <c r="T2515" i="121"/>
  <c r="T5818" i="121"/>
  <c r="T6340" i="121"/>
  <c r="T1987" i="121"/>
  <c r="T1354" i="121"/>
  <c r="T6105" i="121"/>
  <c r="T8953" i="121"/>
  <c r="T4290" i="121"/>
  <c r="T7444" i="121"/>
  <c r="T3475" i="121"/>
  <c r="T2456" i="121"/>
  <c r="T4063" i="121"/>
  <c r="T4074" i="121"/>
  <c r="T2309" i="121"/>
  <c r="T7968" i="121"/>
  <c r="T2400" i="121"/>
  <c r="T5393" i="121"/>
  <c r="T8188" i="121"/>
  <c r="T9910" i="121"/>
  <c r="T4712" i="121"/>
  <c r="T7937" i="121"/>
  <c r="T9845" i="121"/>
  <c r="T7816" i="121"/>
  <c r="T3933" i="121"/>
  <c r="T3976" i="121"/>
  <c r="T3366" i="121"/>
  <c r="T8801" i="121"/>
  <c r="T9219" i="121"/>
  <c r="T9406" i="121"/>
  <c r="T8148" i="121"/>
  <c r="T6584" i="121"/>
  <c r="T4296" i="121"/>
  <c r="T8717" i="121"/>
  <c r="T5733" i="121"/>
  <c r="T1809" i="121"/>
  <c r="T8927" i="121"/>
  <c r="T3949" i="121"/>
  <c r="T9799" i="121"/>
  <c r="T5369" i="121"/>
  <c r="T2028" i="121"/>
  <c r="T9612" i="121"/>
  <c r="T9121" i="121"/>
  <c r="T8480" i="121"/>
  <c r="T7754" i="121"/>
  <c r="T6488" i="121"/>
  <c r="T5894" i="121"/>
  <c r="T4035" i="121"/>
  <c r="T3697" i="121"/>
  <c r="T2920" i="121"/>
  <c r="T1967" i="121"/>
  <c r="T8271" i="121"/>
  <c r="T4832" i="121"/>
  <c r="T1408" i="121"/>
  <c r="T7343" i="121"/>
  <c r="T4733" i="121"/>
  <c r="T8996" i="121"/>
  <c r="T7601" i="121"/>
  <c r="T3016" i="121"/>
  <c r="T5332" i="121"/>
  <c r="T6112" i="121"/>
  <c r="T8739" i="121"/>
  <c r="T9815" i="121"/>
  <c r="T9856" i="121"/>
  <c r="T9610" i="121"/>
  <c r="T9090" i="121"/>
  <c r="T7058" i="121"/>
  <c r="T6941" i="121"/>
  <c r="T6577" i="121"/>
  <c r="T5150" i="121"/>
  <c r="T4242" i="121"/>
  <c r="T3585" i="121"/>
  <c r="T3150" i="121"/>
  <c r="T9875" i="121"/>
  <c r="T5860" i="121"/>
  <c r="T3226" i="121"/>
  <c r="T9940" i="121"/>
  <c r="T6530" i="121"/>
  <c r="T2446" i="121"/>
  <c r="T9460" i="121"/>
  <c r="T5603" i="121"/>
  <c r="T5977" i="121"/>
  <c r="T9983" i="121"/>
  <c r="T5451" i="121"/>
  <c r="T3801" i="121"/>
  <c r="T9575" i="121"/>
  <c r="T9033" i="121"/>
  <c r="T8695" i="121"/>
  <c r="T8363" i="121"/>
  <c r="T6838" i="121"/>
  <c r="T6032" i="121"/>
  <c r="T5082" i="121"/>
  <c r="T4346" i="121"/>
  <c r="T3710" i="121"/>
  <c r="T3525" i="121"/>
  <c r="T1350" i="121"/>
  <c r="T7476" i="121"/>
  <c r="T3640" i="121"/>
  <c r="T1319" i="121"/>
  <c r="T8139" i="121"/>
  <c r="T4115" i="121"/>
  <c r="T7335" i="121"/>
  <c r="T7275" i="121"/>
  <c r="T3013" i="121"/>
  <c r="T3874" i="121"/>
  <c r="T7832" i="121"/>
  <c r="T2805" i="121"/>
  <c r="T3971" i="121"/>
  <c r="T8724" i="121"/>
  <c r="T8505" i="121"/>
  <c r="T7671" i="121"/>
  <c r="T7899" i="121"/>
  <c r="T6375" i="121"/>
  <c r="T5407" i="121"/>
  <c r="T4940" i="121"/>
  <c r="T3925" i="121"/>
  <c r="T3506" i="121"/>
  <c r="T3077" i="121"/>
  <c r="T9914" i="121"/>
  <c r="T6777" i="121"/>
  <c r="T2624" i="121"/>
  <c r="T9594" i="121"/>
  <c r="T5522" i="121"/>
  <c r="T1358" i="121"/>
  <c r="T2419" i="121"/>
  <c r="T1446" i="121"/>
  <c r="T9987" i="121"/>
  <c r="T8845" i="121"/>
  <c r="T8726" i="121"/>
  <c r="T8856" i="121"/>
  <c r="T7026" i="121"/>
  <c r="T6586" i="121"/>
  <c r="T5621" i="121"/>
  <c r="T4315" i="121"/>
  <c r="T3415" i="121"/>
  <c r="T3613" i="121"/>
  <c r="T2021" i="121"/>
  <c r="T1517" i="121"/>
  <c r="T9652" i="121"/>
  <c r="T9035" i="121"/>
  <c r="T8037" i="121"/>
  <c r="T7217" i="121"/>
  <c r="T7069" i="121"/>
  <c r="T5938" i="121"/>
  <c r="T4882" i="121"/>
  <c r="T4331" i="121"/>
  <c r="T4002" i="121"/>
  <c r="T3357" i="121"/>
  <c r="T2186" i="121"/>
  <c r="T1386" i="121"/>
  <c r="T9955" i="121"/>
  <c r="T8855" i="121"/>
  <c r="T7964" i="121"/>
  <c r="T7604" i="121"/>
  <c r="T6887" i="121"/>
  <c r="T5797" i="121"/>
  <c r="T5044" i="121"/>
  <c r="T4573" i="121"/>
  <c r="T3647" i="121"/>
  <c r="T2542" i="121"/>
  <c r="T1378" i="121"/>
  <c r="T7128" i="121"/>
  <c r="T9131" i="121"/>
  <c r="T2457" i="121"/>
  <c r="T5250" i="121"/>
  <c r="T102" i="121"/>
  <c r="T5419" i="121"/>
  <c r="T4600" i="121"/>
  <c r="T4337" i="121"/>
  <c r="T3431" i="121"/>
  <c r="T2326" i="121"/>
  <c r="T9242" i="121"/>
  <c r="T4113" i="121"/>
  <c r="T5485" i="121"/>
  <c r="T8820" i="121"/>
  <c r="T2422" i="121"/>
  <c r="T780" i="121"/>
  <c r="T3503" i="121"/>
  <c r="T2680" i="121"/>
  <c r="T1769" i="121"/>
  <c r="T9595" i="121"/>
  <c r="T8462" i="121"/>
  <c r="T8865" i="121"/>
  <c r="T7884" i="121"/>
  <c r="T6690" i="121"/>
  <c r="T6418" i="121"/>
  <c r="T6214" i="121"/>
  <c r="T4457" i="121"/>
  <c r="T3729" i="121"/>
  <c r="T2347" i="121"/>
  <c r="T2306" i="121"/>
  <c r="T8811" i="121"/>
  <c r="T3080" i="121"/>
  <c r="T4859" i="121"/>
  <c r="T8212" i="121"/>
  <c r="T1432" i="121"/>
  <c r="T836" i="121"/>
  <c r="T1761" i="121"/>
  <c r="T989" i="121"/>
  <c r="T9960" i="121"/>
  <c r="T8381" i="121"/>
  <c r="T8245" i="121"/>
  <c r="T8010" i="121"/>
  <c r="T6727" i="121"/>
  <c r="T5974" i="121"/>
  <c r="T4088" i="121"/>
  <c r="T3638" i="121"/>
  <c r="T3035" i="121"/>
  <c r="T2261" i="121"/>
  <c r="T1498" i="121"/>
  <c r="T9924" i="121"/>
  <c r="T8596" i="121"/>
  <c r="T9053" i="121"/>
  <c r="T7911" i="121"/>
  <c r="T6852" i="121"/>
  <c r="T6650" i="121"/>
  <c r="T5682" i="121"/>
  <c r="T4922" i="121"/>
  <c r="T4249" i="121"/>
  <c r="T3335" i="121"/>
  <c r="T2427" i="121"/>
  <c r="T1336" i="121"/>
  <c r="T9397" i="121"/>
  <c r="T8769" i="121"/>
  <c r="T8289" i="121"/>
  <c r="T6995" i="121"/>
  <c r="T8160" i="121"/>
  <c r="T6327" i="121"/>
  <c r="T5562" i="121"/>
  <c r="T4147" i="121"/>
  <c r="T3670" i="121"/>
  <c r="T2979" i="121"/>
  <c r="T1897" i="121"/>
  <c r="T7791" i="121"/>
  <c r="T8721" i="121"/>
  <c r="T3742" i="121"/>
  <c r="T6432" i="121"/>
  <c r="T2983" i="121"/>
  <c r="T2674" i="121"/>
  <c r="T1776" i="121"/>
  <c r="T9504" i="121"/>
  <c r="T8646" i="121"/>
  <c r="T8537" i="121"/>
  <c r="T8065" i="121"/>
  <c r="T7496" i="121"/>
  <c r="T5851" i="121"/>
  <c r="T5146" i="121"/>
  <c r="T4708" i="121"/>
  <c r="T4004" i="121"/>
  <c r="T3123" i="121"/>
  <c r="T1877" i="121"/>
  <c r="T1387" i="121"/>
  <c r="T9395" i="121"/>
  <c r="T8652" i="121"/>
  <c r="T7590" i="121"/>
  <c r="T7511" i="121"/>
  <c r="T6859" i="121"/>
  <c r="T5381" i="121"/>
  <c r="T5291" i="121"/>
  <c r="T4838" i="121"/>
  <c r="T3675" i="121"/>
  <c r="T3096" i="121"/>
  <c r="T1945" i="121"/>
  <c r="T1217" i="121"/>
  <c r="T9600" i="121"/>
  <c r="T8633" i="121"/>
  <c r="T7321" i="121"/>
  <c r="T7285" i="121"/>
  <c r="T6847" i="121"/>
  <c r="T6801" i="121"/>
  <c r="T5166" i="121"/>
  <c r="T4293" i="121"/>
  <c r="T3369" i="121"/>
  <c r="T2829" i="121"/>
  <c r="T904" i="121"/>
  <c r="T6180" i="121"/>
  <c r="T8331" i="121"/>
  <c r="T1781" i="121"/>
  <c r="T4539" i="121"/>
  <c r="T8437" i="121"/>
  <c r="T1889" i="121"/>
  <c r="T1161" i="121"/>
  <c r="T9510" i="121"/>
  <c r="T9634" i="121"/>
  <c r="T8217" i="121"/>
  <c r="T5861" i="121"/>
  <c r="T7061" i="121"/>
  <c r="T6521" i="121"/>
  <c r="T5427" i="121"/>
  <c r="T4163" i="121"/>
  <c r="T3881" i="121"/>
  <c r="T2458" i="121"/>
  <c r="T1994" i="121"/>
  <c r="T1091" i="121"/>
  <c r="T9825" i="121"/>
  <c r="T9147" i="121"/>
  <c r="T7261" i="121"/>
  <c r="T7883" i="121"/>
  <c r="T6231" i="121"/>
  <c r="T5740" i="121"/>
  <c r="T5212" i="121"/>
  <c r="T4058" i="121"/>
  <c r="T3426" i="121"/>
  <c r="T3054" i="121"/>
  <c r="T1850" i="121"/>
  <c r="T1102" i="121"/>
  <c r="T8846" i="121"/>
  <c r="T9067" i="121"/>
  <c r="T7927" i="121"/>
  <c r="T7755" i="121"/>
  <c r="T6170" i="121"/>
  <c r="T5656" i="121"/>
  <c r="T5132" i="121"/>
  <c r="T4060" i="121"/>
  <c r="T3217" i="121"/>
  <c r="T2555" i="121"/>
  <c r="T9996" i="121"/>
  <c r="T4467" i="121"/>
  <c r="T6298" i="121"/>
  <c r="T9271" i="121"/>
  <c r="T2859" i="121"/>
  <c r="T3065" i="121"/>
  <c r="T1997" i="121"/>
  <c r="T1192" i="121"/>
  <c r="T9312" i="121"/>
  <c r="T8764" i="121"/>
  <c r="T9178" i="121"/>
  <c r="T7987" i="121"/>
  <c r="T5957" i="121"/>
  <c r="T5486" i="121"/>
  <c r="T4671" i="121"/>
  <c r="T4178" i="121"/>
  <c r="T3593" i="121"/>
  <c r="T3157" i="121"/>
  <c r="T1900" i="121"/>
  <c r="T1220" i="121"/>
  <c r="T9976" i="121"/>
  <c r="T9070" i="121"/>
  <c r="T7700" i="121"/>
  <c r="T7323" i="121"/>
  <c r="T6253" i="121"/>
  <c r="T6590" i="121"/>
  <c r="T5068" i="121"/>
  <c r="T3759" i="121"/>
  <c r="T3256" i="121"/>
  <c r="T2965" i="121"/>
  <c r="T1676" i="121"/>
  <c r="T1008" i="121"/>
  <c r="T9302" i="121"/>
  <c r="T9215" i="121"/>
  <c r="T8239" i="121"/>
  <c r="T7259" i="121"/>
  <c r="T6787" i="121"/>
  <c r="T6718" i="121"/>
  <c r="T5029" i="121"/>
  <c r="T3943" i="121"/>
  <c r="T3233" i="121"/>
  <c r="T2441" i="121"/>
  <c r="T8444" i="121"/>
  <c r="T3219" i="121"/>
  <c r="T5548" i="121"/>
  <c r="T7652" i="121"/>
  <c r="T1590" i="121"/>
  <c r="T6212" i="121"/>
  <c r="T2110" i="121"/>
  <c r="T1065" i="121"/>
  <c r="T9249" i="121"/>
  <c r="T8817" i="121"/>
  <c r="T8388" i="121"/>
  <c r="T7427" i="121"/>
  <c r="T6042" i="121"/>
  <c r="T5709" i="121"/>
  <c r="T4086" i="121"/>
  <c r="T3479" i="121"/>
  <c r="T3510" i="121"/>
  <c r="T2270" i="121"/>
  <c r="T1663" i="121"/>
  <c r="T1062" i="121"/>
  <c r="T9303" i="121"/>
  <c r="T9001" i="121"/>
  <c r="T7436" i="121"/>
  <c r="T7794" i="121"/>
  <c r="T5917" i="121"/>
  <c r="T6046" i="121"/>
  <c r="T4886" i="121"/>
  <c r="T3737" i="121"/>
  <c r="T3412" i="121"/>
  <c r="T2582" i="121"/>
  <c r="T1749" i="121"/>
  <c r="T8913" i="121"/>
  <c r="T8679" i="121"/>
  <c r="T7981" i="121"/>
  <c r="T8664" i="121"/>
  <c r="T7954" i="121"/>
  <c r="T6282" i="121"/>
  <c r="T5796" i="121"/>
  <c r="T4462" i="121"/>
  <c r="T4038" i="121"/>
  <c r="T3104" i="121"/>
  <c r="T2209" i="121"/>
  <c r="T8729" i="121"/>
  <c r="T2650" i="121"/>
  <c r="T5045" i="121"/>
  <c r="T7861" i="121"/>
  <c r="T1012" i="121"/>
  <c r="T5076" i="121"/>
  <c r="T1367" i="121"/>
  <c r="T9577" i="121"/>
  <c r="T8471" i="121"/>
  <c r="T7325" i="121"/>
  <c r="T6977" i="121"/>
  <c r="T6453" i="121"/>
  <c r="T6478" i="121"/>
  <c r="T4720" i="121"/>
  <c r="T3750" i="121"/>
  <c r="T3159" i="121"/>
  <c r="T2062" i="121"/>
  <c r="T1018" i="121"/>
  <c r="T8416" i="121"/>
  <c r="T8857" i="121"/>
  <c r="T7868" i="121"/>
  <c r="T7328" i="121"/>
  <c r="T6767" i="121"/>
  <c r="T4961" i="121"/>
  <c r="T2643" i="121"/>
  <c r="T4151" i="121"/>
  <c r="T2781" i="121"/>
  <c r="T1518" i="121"/>
  <c r="T1082" i="121"/>
  <c r="T9592" i="121"/>
  <c r="T9360" i="121"/>
  <c r="T8288" i="121"/>
  <c r="T7723" i="121"/>
  <c r="T6312" i="121"/>
  <c r="T5464" i="121"/>
  <c r="T4664" i="121"/>
  <c r="T4162" i="121"/>
  <c r="T3578" i="121"/>
  <c r="T2571" i="121"/>
  <c r="T1461" i="121"/>
  <c r="T7589" i="121"/>
  <c r="T3872" i="121"/>
  <c r="T662" i="121"/>
  <c r="T9765" i="121"/>
  <c r="T5327" i="121"/>
  <c r="T775" i="121"/>
  <c r="T75" i="121"/>
  <c r="T891" i="121"/>
  <c r="T1628" i="121"/>
  <c r="T1070" i="121"/>
  <c r="T9745" i="121"/>
  <c r="T7789" i="121"/>
  <c r="T7372" i="121"/>
  <c r="T7155" i="121"/>
  <c r="T6856" i="121"/>
  <c r="T5527" i="121"/>
  <c r="T4389" i="121"/>
  <c r="T3522" i="121"/>
  <c r="T2654" i="121"/>
  <c r="T1504" i="121"/>
  <c r="T9766" i="121"/>
  <c r="T9019" i="121"/>
  <c r="T8954" i="121"/>
  <c r="T7675" i="121"/>
  <c r="T6184" i="121"/>
  <c r="T5784" i="121"/>
  <c r="T4956" i="121"/>
  <c r="T4213" i="121"/>
  <c r="T3953" i="121"/>
  <c r="T2659" i="121"/>
  <c r="T7346" i="121"/>
  <c r="T6762" i="121"/>
  <c r="T6330" i="121"/>
  <c r="T1134" i="121"/>
  <c r="T9232" i="121"/>
  <c r="T3719" i="121"/>
  <c r="T8614" i="121"/>
  <c r="T7961" i="121"/>
  <c r="T2699" i="121"/>
  <c r="T6607" i="121"/>
  <c r="T35" i="121"/>
  <c r="T4739" i="121"/>
  <c r="T8191" i="121"/>
  <c r="T8672" i="121"/>
  <c r="T6465" i="121"/>
  <c r="T6786" i="121"/>
  <c r="T5680" i="121"/>
  <c r="T9301" i="121"/>
  <c r="T5693" i="121"/>
  <c r="T1618" i="121"/>
  <c r="T9458" i="121"/>
  <c r="T4021" i="121"/>
  <c r="T8946" i="121"/>
  <c r="T3358" i="121"/>
  <c r="T5906" i="121"/>
  <c r="T4138" i="121"/>
  <c r="T1176" i="121"/>
  <c r="T8897" i="121"/>
  <c r="T2157" i="121"/>
  <c r="T5361" i="121"/>
  <c r="T3258" i="121"/>
  <c r="T5477" i="121"/>
  <c r="T8293" i="121"/>
  <c r="T5401" i="121"/>
  <c r="T1039" i="121"/>
  <c r="T6971" i="121"/>
  <c r="T8035" i="121"/>
  <c r="T7704" i="121"/>
  <c r="T3144" i="121"/>
  <c r="T8758" i="121"/>
  <c r="T8155" i="121"/>
  <c r="T5847" i="121"/>
  <c r="T5170" i="121"/>
  <c r="T2922" i="121"/>
  <c r="T2749" i="121"/>
  <c r="T6138" i="121"/>
  <c r="T2911" i="121"/>
  <c r="T8905" i="121"/>
  <c r="T7626" i="121"/>
  <c r="T2238" i="121"/>
  <c r="T8791" i="121"/>
  <c r="T5348" i="121"/>
  <c r="T5022" i="121"/>
  <c r="T8851" i="121"/>
  <c r="T8708" i="121"/>
  <c r="T7332" i="121"/>
  <c r="T8151" i="121"/>
  <c r="T7640" i="121"/>
  <c r="T6258" i="121"/>
  <c r="T5284" i="121"/>
  <c r="T4481" i="121"/>
  <c r="T3216" i="121"/>
  <c r="T2880" i="121"/>
  <c r="T9729" i="121"/>
  <c r="T6952" i="121"/>
  <c r="T3114" i="121"/>
  <c r="T9525" i="121"/>
  <c r="T6936" i="121"/>
  <c r="T3401" i="121"/>
  <c r="T5488" i="121"/>
  <c r="T6296" i="121"/>
  <c r="T5421" i="121"/>
  <c r="T7102" i="121"/>
  <c r="T6621" i="121"/>
  <c r="T8203" i="121"/>
  <c r="T2308" i="121"/>
  <c r="T9884" i="121"/>
  <c r="T7721" i="121"/>
  <c r="T7239" i="121"/>
  <c r="T7619" i="121"/>
  <c r="T6555" i="121"/>
  <c r="T5747" i="121"/>
  <c r="T4601" i="121"/>
  <c r="T4234" i="121"/>
  <c r="T3236" i="121"/>
  <c r="T2746" i="121"/>
  <c r="T8377" i="121"/>
  <c r="T5714" i="121"/>
  <c r="T2352" i="121"/>
  <c r="T8627" i="121"/>
  <c r="T6334" i="121"/>
  <c r="T844" i="121"/>
  <c r="T7276" i="121"/>
  <c r="T3474" i="121"/>
  <c r="T9936" i="121"/>
  <c r="T4275" i="121"/>
  <c r="T8631" i="121"/>
  <c r="T9274" i="121"/>
  <c r="T8918" i="121"/>
  <c r="T7399" i="121"/>
  <c r="T7017" i="121"/>
  <c r="T6402" i="121"/>
  <c r="T4800" i="121"/>
  <c r="T4580" i="121"/>
  <c r="T3906" i="121"/>
  <c r="T3589" i="121"/>
  <c r="T1484" i="121"/>
  <c r="T8299" i="121"/>
  <c r="T4307" i="121"/>
  <c r="T1223" i="121"/>
  <c r="T6988" i="121"/>
  <c r="T4468" i="121"/>
  <c r="T7945" i="121"/>
  <c r="T7864" i="121"/>
  <c r="T1746" i="121"/>
  <c r="T1131" i="121"/>
  <c r="T6161" i="121"/>
  <c r="T6722" i="121"/>
  <c r="T9836" i="121"/>
  <c r="T9284" i="121"/>
  <c r="T8663" i="121"/>
  <c r="T7764" i="121"/>
  <c r="T8027" i="121"/>
  <c r="T6469" i="121"/>
  <c r="T5722" i="121"/>
  <c r="T4927" i="121"/>
  <c r="T4099" i="121"/>
  <c r="T3623" i="121"/>
  <c r="T2520" i="121"/>
  <c r="T8963" i="121"/>
  <c r="T6447" i="121"/>
  <c r="T2884" i="121"/>
  <c r="T8513" i="121"/>
  <c r="T6289" i="121"/>
  <c r="T1548" i="121"/>
  <c r="T9209" i="121"/>
  <c r="T5181" i="121"/>
  <c r="T3817" i="121"/>
  <c r="T9145" i="121"/>
  <c r="T4662" i="121"/>
  <c r="T1088" i="121"/>
  <c r="T9521" i="121"/>
  <c r="T9119" i="121"/>
  <c r="T7857" i="121"/>
  <c r="T7455" i="121"/>
  <c r="T7736" i="121"/>
  <c r="T5924" i="121"/>
  <c r="T5130" i="121"/>
  <c r="T4798" i="121"/>
  <c r="T3677" i="121"/>
  <c r="T2995" i="121"/>
  <c r="T937" i="121"/>
  <c r="T8074" i="121"/>
  <c r="T3914" i="121"/>
  <c r="T9248" i="121"/>
  <c r="T7080" i="121"/>
  <c r="T4377" i="121"/>
  <c r="T8208" i="121"/>
  <c r="T6175" i="121"/>
  <c r="T9723" i="121"/>
  <c r="T7641" i="121"/>
  <c r="T6645" i="121"/>
  <c r="T9915" i="121"/>
  <c r="T1165" i="121"/>
  <c r="T9691" i="121"/>
  <c r="T8359" i="121"/>
  <c r="T8283" i="121"/>
  <c r="T7339" i="121"/>
  <c r="T5979" i="121"/>
  <c r="T6574" i="121"/>
  <c r="T5245" i="121"/>
  <c r="T3858" i="121"/>
  <c r="T3537" i="121"/>
  <c r="T2638" i="121"/>
  <c r="T8873" i="121"/>
  <c r="T6070" i="121"/>
  <c r="T2714" i="121"/>
  <c r="T9116" i="121"/>
  <c r="T5059" i="121"/>
  <c r="T9771" i="121"/>
  <c r="T2293" i="121"/>
  <c r="T1494" i="121"/>
  <c r="T9808" i="121"/>
  <c r="T9092" i="121"/>
  <c r="T8274" i="121"/>
  <c r="T8711" i="121"/>
  <c r="T7368" i="121"/>
  <c r="T6639" i="121"/>
  <c r="T5567" i="121"/>
  <c r="T4349" i="121"/>
  <c r="T2928" i="121"/>
  <c r="T2783" i="121"/>
  <c r="T1934" i="121"/>
  <c r="T1236" i="121"/>
  <c r="T9928" i="121"/>
  <c r="T8799" i="121"/>
  <c r="T8248" i="121"/>
  <c r="T7175" i="121"/>
  <c r="T6456" i="121"/>
  <c r="T6529" i="121"/>
  <c r="T5066" i="121"/>
  <c r="T4670" i="121"/>
  <c r="T4023" i="121"/>
  <c r="T2733" i="121"/>
  <c r="T1861" i="121"/>
  <c r="T1141" i="121"/>
  <c r="T8467" i="121"/>
  <c r="T9076" i="121"/>
  <c r="T9162" i="121"/>
  <c r="T7086" i="121"/>
  <c r="T7141" i="121"/>
  <c r="T6425" i="121"/>
  <c r="T4964" i="121"/>
  <c r="T4748" i="121"/>
  <c r="T3977" i="121"/>
  <c r="T2707" i="121"/>
  <c r="T9665" i="121"/>
  <c r="T5536" i="121"/>
  <c r="T8952" i="121"/>
  <c r="T1400" i="121"/>
  <c r="T4235" i="121"/>
  <c r="T6127" i="121"/>
  <c r="T6278" i="121"/>
  <c r="T4784" i="121"/>
  <c r="T3821" i="121"/>
  <c r="T2725" i="121"/>
  <c r="T2120" i="121"/>
  <c r="T8934" i="121"/>
  <c r="T3036" i="121"/>
  <c r="T5383" i="121"/>
  <c r="T8594" i="121"/>
  <c r="T1587" i="121"/>
  <c r="T5211" i="121"/>
  <c r="T3348" i="121"/>
  <c r="T2382" i="121"/>
  <c r="T1341" i="121"/>
  <c r="T9731" i="121"/>
  <c r="T8461" i="121"/>
  <c r="T8921" i="121"/>
  <c r="T8358" i="121"/>
  <c r="T7482" i="121"/>
  <c r="T6818" i="121"/>
  <c r="T5570" i="121"/>
  <c r="T4632" i="121"/>
  <c r="T3818" i="121"/>
  <c r="T3445" i="121"/>
  <c r="T2064" i="121"/>
  <c r="T7649" i="121"/>
  <c r="T1881" i="121"/>
  <c r="T4473" i="121"/>
  <c r="T7659" i="121"/>
  <c r="T7333" i="121"/>
  <c r="T2119" i="121"/>
  <c r="T1561" i="121"/>
  <c r="T9782" i="121"/>
  <c r="T9191" i="121"/>
  <c r="T8045" i="121"/>
  <c r="T7692" i="121"/>
  <c r="T7091" i="121"/>
  <c r="T6271" i="121"/>
  <c r="T5646" i="121"/>
  <c r="T4410" i="121"/>
  <c r="T3941" i="121"/>
  <c r="T2827" i="121"/>
  <c r="T2177" i="121"/>
  <c r="T1348" i="121"/>
  <c r="T9347" i="121"/>
  <c r="T9264" i="121"/>
  <c r="T8439" i="121"/>
  <c r="T8261" i="121"/>
  <c r="T7008" i="121"/>
  <c r="T6528" i="121"/>
  <c r="T5575" i="121"/>
  <c r="T4392" i="121"/>
  <c r="T3411" i="121"/>
  <c r="T3136" i="121"/>
  <c r="T2229" i="121"/>
  <c r="T1287" i="121"/>
  <c r="T9388" i="121"/>
  <c r="T9442" i="121"/>
  <c r="T7525" i="121"/>
  <c r="T8053" i="121"/>
  <c r="T7936" i="121"/>
  <c r="T6194" i="121"/>
  <c r="T5631" i="121"/>
  <c r="T4526" i="121"/>
  <c r="T3927" i="121"/>
  <c r="T3078" i="121"/>
  <c r="T1712" i="121"/>
  <c r="T7651" i="121"/>
  <c r="T8836" i="121"/>
  <c r="T2648" i="121"/>
  <c r="T6750" i="121"/>
  <c r="T455" i="121"/>
  <c r="T2014" i="121"/>
  <c r="T1322" i="121"/>
  <c r="T9488" i="121"/>
  <c r="T8835" i="121"/>
  <c r="T8007" i="121"/>
  <c r="T8061" i="121"/>
  <c r="T6954" i="121"/>
  <c r="T6144" i="121"/>
  <c r="T5110" i="121"/>
  <c r="T3466" i="121"/>
  <c r="T3681" i="121"/>
  <c r="T2945" i="121"/>
  <c r="T1937" i="121"/>
  <c r="T1233" i="121"/>
  <c r="T9580" i="121"/>
  <c r="T8415" i="121"/>
  <c r="T7901" i="121"/>
  <c r="T7167" i="121"/>
  <c r="T5994" i="121"/>
  <c r="T5985" i="121"/>
  <c r="T5286" i="121"/>
  <c r="T3738" i="121"/>
  <c r="T3615" i="121"/>
  <c r="T2764" i="121"/>
  <c r="T1896" i="121"/>
  <c r="T1345" i="121"/>
  <c r="T9819" i="121"/>
  <c r="T8655" i="121"/>
  <c r="T8906" i="121"/>
  <c r="T6620" i="121"/>
  <c r="T6949" i="121"/>
  <c r="T5929" i="121"/>
  <c r="T5128" i="121"/>
  <c r="T4352" i="121"/>
  <c r="T3268" i="121"/>
  <c r="T2534" i="121"/>
  <c r="T9206" i="121"/>
  <c r="T5568" i="121"/>
  <c r="T8235" i="121"/>
  <c r="T956" i="121"/>
  <c r="T3436" i="121"/>
  <c r="T3748" i="121"/>
  <c r="T2063" i="121"/>
  <c r="T1229" i="121"/>
  <c r="T9441" i="121"/>
  <c r="T8827" i="121"/>
  <c r="T7359" i="121"/>
  <c r="T8051" i="121"/>
  <c r="T6200" i="121"/>
  <c r="T5600" i="121"/>
  <c r="T5140" i="121"/>
  <c r="T3351" i="121"/>
  <c r="T3610" i="121"/>
  <c r="T2584" i="121"/>
  <c r="T1932" i="121"/>
  <c r="T878" i="121"/>
  <c r="T9266" i="121"/>
  <c r="T9103" i="121"/>
  <c r="T7953" i="121"/>
  <c r="T7387" i="121"/>
  <c r="T6368" i="121"/>
  <c r="T6662" i="121"/>
  <c r="T5260" i="121"/>
  <c r="T3876" i="121"/>
  <c r="T3262" i="121"/>
  <c r="T2450" i="121"/>
  <c r="T1693" i="121"/>
  <c r="T935" i="121"/>
  <c r="T9363" i="121"/>
  <c r="T7657" i="121"/>
  <c r="T8264" i="121"/>
  <c r="T7283" i="121"/>
  <c r="T6816" i="121"/>
  <c r="T6782" i="121"/>
  <c r="T5141" i="121"/>
  <c r="T3996" i="121"/>
  <c r="T3273" i="121"/>
  <c r="T2577" i="121"/>
  <c r="T8535" i="121"/>
  <c r="T3546" i="121"/>
  <c r="T5827" i="121"/>
  <c r="T8477" i="121"/>
  <c r="T2244" i="121"/>
  <c r="T125" i="121"/>
  <c r="T2038" i="121"/>
  <c r="T1085" i="121"/>
  <c r="T9283" i="121"/>
  <c r="T8881" i="121"/>
  <c r="T8392" i="121"/>
  <c r="T7491" i="121"/>
  <c r="T6171" i="121"/>
  <c r="T5878" i="121"/>
  <c r="T4483" i="121"/>
  <c r="T3552" i="121"/>
  <c r="T3516" i="121"/>
  <c r="T2438" i="121"/>
  <c r="T1790" i="121"/>
  <c r="T1094" i="121"/>
  <c r="T9311" i="121"/>
  <c r="T9193" i="121"/>
  <c r="T7919" i="121"/>
  <c r="T7858" i="121"/>
  <c r="T6004" i="121"/>
  <c r="T6110" i="121"/>
  <c r="T5133" i="121"/>
  <c r="T3794" i="121"/>
  <c r="T3195" i="121"/>
  <c r="T2630" i="121"/>
  <c r="T1710" i="121"/>
  <c r="T9401" i="121"/>
  <c r="T8780" i="121"/>
  <c r="T8548" i="121"/>
  <c r="T8744" i="121"/>
  <c r="T8018" i="121"/>
  <c r="T6343" i="121"/>
  <c r="T5950" i="121"/>
  <c r="T4704" i="121"/>
  <c r="T4049" i="121"/>
  <c r="T3163" i="121"/>
  <c r="T2241" i="121"/>
  <c r="T8361" i="121"/>
  <c r="T2184" i="121"/>
  <c r="T5326" i="121"/>
  <c r="T8189" i="121"/>
  <c r="T985" i="121"/>
  <c r="T2412" i="121"/>
  <c r="T2059" i="121"/>
  <c r="T943" i="121"/>
  <c r="T9486" i="121"/>
  <c r="T9132" i="121"/>
  <c r="T7415" i="121"/>
  <c r="T8138" i="121"/>
  <c r="T6351" i="121"/>
  <c r="T6262" i="121"/>
  <c r="T4594" i="121"/>
  <c r="T3789" i="121"/>
  <c r="T3463" i="121"/>
  <c r="T2267" i="121"/>
  <c r="T1480" i="121"/>
  <c r="T9462" i="121"/>
  <c r="T9492" i="121"/>
  <c r="T8542" i="121"/>
  <c r="T8408" i="121"/>
  <c r="T6895" i="121"/>
  <c r="T5549" i="121"/>
  <c r="T5824" i="121"/>
  <c r="T4731" i="121"/>
  <c r="T4409" i="121"/>
  <c r="T2800" i="121"/>
  <c r="T1765" i="121"/>
  <c r="T1626" i="121"/>
  <c r="T9838" i="121"/>
  <c r="T9183" i="121"/>
  <c r="T8476" i="121"/>
  <c r="T7681" i="121"/>
  <c r="T6111" i="121"/>
  <c r="T6332" i="121"/>
  <c r="T6109" i="121"/>
  <c r="T4453" i="121"/>
  <c r="T3690" i="121"/>
  <c r="T2288" i="121"/>
  <c r="T2158" i="121"/>
  <c r="T8586" i="121"/>
  <c r="T965" i="121"/>
  <c r="T4014" i="121"/>
  <c r="T7912" i="121"/>
  <c r="T5389" i="121"/>
  <c r="T2078" i="121"/>
  <c r="T1314" i="121"/>
  <c r="T9889" i="121"/>
  <c r="T8686" i="121"/>
  <c r="T8522" i="121"/>
  <c r="T7715" i="121"/>
  <c r="T6825" i="121"/>
  <c r="T5871" i="121"/>
  <c r="T4436" i="121"/>
  <c r="T3813" i="121"/>
  <c r="T2785" i="121"/>
  <c r="T1901" i="121"/>
  <c r="T7532" i="121"/>
  <c r="T8964" i="121"/>
  <c r="T7716" i="121"/>
  <c r="T8052" i="121"/>
  <c r="T7053" i="121"/>
  <c r="T5544" i="121"/>
  <c r="T5038" i="121"/>
  <c r="T4203" i="121"/>
  <c r="T3870" i="121"/>
  <c r="T2350" i="121"/>
  <c r="T2094" i="121"/>
  <c r="T1092" i="121"/>
  <c r="T9428" i="121"/>
  <c r="T8995" i="121"/>
  <c r="T8335" i="121"/>
  <c r="T7032" i="121"/>
  <c r="T6573" i="121"/>
  <c r="T5356" i="121"/>
  <c r="T4891" i="121"/>
  <c r="T4305" i="121"/>
  <c r="T3241" i="121"/>
  <c r="T2240" i="121"/>
  <c r="T1158" i="121"/>
  <c r="T7694" i="121"/>
  <c r="T3467" i="121"/>
  <c r="T463" i="121"/>
  <c r="T8965" i="121"/>
  <c r="T4169" i="121"/>
  <c r="T543" i="121"/>
  <c r="T7778" i="121"/>
  <c r="T81" i="121"/>
  <c r="T2004" i="121"/>
  <c r="T9977" i="121"/>
  <c r="T9611" i="121"/>
  <c r="T8173" i="121"/>
  <c r="T8419" i="121"/>
  <c r="T7888" i="121"/>
  <c r="T6130" i="121"/>
  <c r="T5355" i="121"/>
  <c r="T4171" i="121"/>
  <c r="T3375" i="121"/>
  <c r="T2523" i="121"/>
  <c r="T1423" i="121"/>
  <c r="T9630" i="121"/>
  <c r="T7917" i="121"/>
  <c r="T8081" i="121"/>
  <c r="T7070" i="121"/>
  <c r="T6765" i="121"/>
  <c r="T5517" i="121"/>
  <c r="T5198" i="121"/>
  <c r="T3695" i="121"/>
  <c r="T3825" i="121"/>
  <c r="T2406" i="121"/>
  <c r="G4" i="79"/>
  <c r="H27" i="125" l="1"/>
  <c r="I27" i="125" s="1" a="1"/>
  <c r="I27" i="125" s="1"/>
  <c r="D13" i="121"/>
  <c r="D12" i="121"/>
  <c r="I30" i="125" a="1"/>
  <c r="I30" i="125" s="1"/>
  <c r="C4" i="125"/>
  <c r="D4" i="121"/>
  <c r="D8" i="121"/>
  <c r="D18" i="121"/>
  <c r="D17" i="121"/>
  <c r="D6" i="121"/>
  <c r="D14" i="121"/>
  <c r="D7" i="121"/>
  <c r="D15" i="121"/>
  <c r="D19" i="121"/>
  <c r="D16" i="121"/>
  <c r="D5" i="121"/>
  <c r="G13" i="79"/>
  <c r="I29" i="125" l="1" a="1"/>
  <c r="I29" i="125" s="1"/>
  <c r="I26" i="125" a="1"/>
  <c r="I26" i="125" s="1"/>
  <c r="I31" i="125" s="1"/>
  <c r="I28" i="125" a="1"/>
  <c r="I28" i="125" s="1"/>
  <c r="H31" i="125"/>
  <c r="D8" i="125"/>
  <c r="E8" i="125" s="1"/>
  <c r="D5" i="125"/>
  <c r="C25" i="125" s="1"/>
  <c r="D7" i="125"/>
  <c r="E7" i="125" s="1"/>
  <c r="D9" i="125"/>
  <c r="E9" i="125" s="1"/>
  <c r="D6" i="125"/>
  <c r="D25" i="125" s="1"/>
  <c r="F25" i="125" l="1"/>
  <c r="E25" i="125"/>
  <c r="G25" i="125"/>
  <c r="E5" i="125"/>
  <c r="E6" i="12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<sst xmlns="http://schemas.openxmlformats.org/spreadsheetml/2006/main" count="2298" uniqueCount="763">
  <si>
    <t>Metric</t>
  </si>
  <si>
    <t>DCF</t>
  </si>
  <si>
    <t>Historical:</t>
  </si>
  <si>
    <t>Projected:</t>
  </si>
  <si>
    <t>FCF Projections</t>
  </si>
  <si>
    <t>Operating Margin:</t>
  </si>
  <si>
    <t>Growth Rate:</t>
  </si>
  <si>
    <t>(-) Taxes, Excluding Effect of Interest:</t>
  </si>
  <si>
    <t>Net Operating Profit After Taxes (NOPAT):</t>
  </si>
  <si>
    <t>Adjustments for Non-Cash Charges:</t>
  </si>
  <si>
    <t>Amortization % Revenue</t>
  </si>
  <si>
    <t>(+/-) Net Change in Working Capital:</t>
  </si>
  <si>
    <t>% Revenue:</t>
  </si>
  <si>
    <t>(-) Capital Expenditures:</t>
  </si>
  <si>
    <t>Unlevered Free Cash Flow:</t>
  </si>
  <si>
    <t>Unlevered Free Cash Flow</t>
  </si>
  <si>
    <t>Terminal Value</t>
  </si>
  <si>
    <t>FCF + Terminal Value</t>
  </si>
  <si>
    <t>Discount Factor</t>
  </si>
  <si>
    <t>PV Cash Flows</t>
  </si>
  <si>
    <t>Enterprise Value</t>
  </si>
  <si>
    <t>(-) Debt</t>
  </si>
  <si>
    <t>(+) Cash &amp; Cash Equivalents</t>
  </si>
  <si>
    <t>Equity Value</t>
  </si>
  <si>
    <t>Terminal Growth Rate</t>
  </si>
  <si>
    <t>WACC</t>
  </si>
  <si>
    <t>Average</t>
  </si>
  <si>
    <t>Tax Rate</t>
  </si>
  <si>
    <t>Tax rate</t>
  </si>
  <si>
    <t>Cost of Debt</t>
  </si>
  <si>
    <t>Cost of Equity</t>
  </si>
  <si>
    <t>Debt</t>
  </si>
  <si>
    <t>Net Debt</t>
  </si>
  <si>
    <t>Net Working Capital</t>
  </si>
  <si>
    <t>Maximum</t>
  </si>
  <si>
    <t>75th Percentile</t>
  </si>
  <si>
    <t>Mean</t>
  </si>
  <si>
    <t>Median</t>
  </si>
  <si>
    <t>25th Percentile</t>
  </si>
  <si>
    <t>Minimum</t>
  </si>
  <si>
    <t>Revenue (m)</t>
  </si>
  <si>
    <t>EBITDA (m)</t>
  </si>
  <si>
    <t>Net Income (m)</t>
  </si>
  <si>
    <t>FCF (m)</t>
  </si>
  <si>
    <t>Net Debt (m)</t>
  </si>
  <si>
    <t>Book value (m)</t>
  </si>
  <si>
    <t>Revenue</t>
  </si>
  <si>
    <t>EBITDA</t>
  </si>
  <si>
    <t>Amount</t>
  </si>
  <si>
    <t>D&amp;A</t>
  </si>
  <si>
    <t>Capex</t>
  </si>
  <si>
    <t>NWC</t>
  </si>
  <si>
    <t>EBIT</t>
  </si>
  <si>
    <t>Forecast</t>
  </si>
  <si>
    <t xml:space="preserve">EBITDA </t>
  </si>
  <si>
    <t>EBITDA margin</t>
  </si>
  <si>
    <t>Input</t>
  </si>
  <si>
    <t>Long-term growth rate</t>
  </si>
  <si>
    <t>Sales</t>
  </si>
  <si>
    <t>Total assets</t>
  </si>
  <si>
    <t xml:space="preserve"> </t>
  </si>
  <si>
    <t>-</t>
  </si>
  <si>
    <t>Company</t>
  </si>
  <si>
    <t>FY16</t>
  </si>
  <si>
    <t>FY17</t>
  </si>
  <si>
    <t>FY18</t>
  </si>
  <si>
    <t>FY19</t>
  </si>
  <si>
    <t>FY20</t>
  </si>
  <si>
    <t>FY21</t>
  </si>
  <si>
    <t>FY22</t>
  </si>
  <si>
    <t>FY23E</t>
  </si>
  <si>
    <t>I. Intangible Assets</t>
  </si>
  <si>
    <t>II. Tangible Assets</t>
  </si>
  <si>
    <t>III. Financial Assets</t>
  </si>
  <si>
    <t>B. Current Assets</t>
  </si>
  <si>
    <t>I. Inventories</t>
  </si>
  <si>
    <t>Total Assets</t>
  </si>
  <si>
    <t>Historical</t>
  </si>
  <si>
    <t>Balance Sheet Activa</t>
  </si>
  <si>
    <t>Category</t>
  </si>
  <si>
    <t>Balance Sheet Passiva</t>
  </si>
  <si>
    <t>A. Equity</t>
  </si>
  <si>
    <t>1. Bonds</t>
  </si>
  <si>
    <t xml:space="preserve">Ownership Structure </t>
  </si>
  <si>
    <t>Equity (T€)</t>
  </si>
  <si>
    <t>Annual Result (T€)</t>
  </si>
  <si>
    <t>Ownership Share (%)</t>
  </si>
  <si>
    <t>Schlote GmbH &amp; Co. KG, Harsum</t>
  </si>
  <si>
    <t>Getriebe- und Antriebstechnik Wernigerode GmbH, Wernigerode</t>
  </si>
  <si>
    <t>Schlote Brandenburg GmbH &amp; Co. KG, Brandenburg</t>
  </si>
  <si>
    <t>Schlote FormTec GmbH, Harsum</t>
  </si>
  <si>
    <t>Schlote Verwaltungsgesellschaft mbH, Harsum</t>
  </si>
  <si>
    <t>Schlote Brandenburg Verwaltungsgesellschaft mbH, Brandenburg</t>
  </si>
  <si>
    <t>Schlote Automotive Czech s.r.o. Uherske Hradiste, Tschechien</t>
  </si>
  <si>
    <t>Schlote Automotive Parts (Tianjin) Co. Ltd. Tianjin, China</t>
  </si>
  <si>
    <t>Schlote Harzgerode GmbH, Harzgerode</t>
  </si>
  <si>
    <t>Schlote Automotive Italia s.r.o. Nusco, Italien</t>
  </si>
  <si>
    <t>Schlote Saar GmbH, Harsum</t>
  </si>
  <si>
    <t>Schlote Rathenow GmbH, Rathenow</t>
  </si>
  <si>
    <t>Schlote Automotive Czech s.r.o., Uherske Hradiste, Czech Republic</t>
  </si>
  <si>
    <t>Schlote Automotive Italia s.r.o. Nusco, Italy</t>
  </si>
  <si>
    <t>Liabilities to Banks</t>
  </si>
  <si>
    <t>Corporate Bonds</t>
  </si>
  <si>
    <t>Short-term Bank Loans</t>
  </si>
  <si>
    <t>Subsidies for New Plants</t>
  </si>
  <si>
    <t>Investment Grants</t>
  </si>
  <si>
    <t>Corona Relief Loan</t>
  </si>
  <si>
    <t>State Guarantee Lower Saxony</t>
  </si>
  <si>
    <t>Bridge Aid IV</t>
  </si>
  <si>
    <t>WSF III Tranche</t>
  </si>
  <si>
    <t>Bridge Aid III+</t>
  </si>
  <si>
    <t>2nd Tranche WSF Participation</t>
  </si>
  <si>
    <t>Profit</t>
  </si>
  <si>
    <t xml:space="preserve"> (in Mio€)</t>
  </si>
  <si>
    <t>Total Output</t>
  </si>
  <si>
    <t>Other Operating Income</t>
  </si>
  <si>
    <t>Material Expenses</t>
  </si>
  <si>
    <t>Gross Profit</t>
  </si>
  <si>
    <t>Equity</t>
  </si>
  <si>
    <t>Investments</t>
  </si>
  <si>
    <t>FY2016</t>
  </si>
  <si>
    <t>FY2017</t>
  </si>
  <si>
    <t>FY2018</t>
  </si>
  <si>
    <t>FY2019</t>
  </si>
  <si>
    <t>FY2020</t>
  </si>
  <si>
    <t>FY2021</t>
  </si>
  <si>
    <t>FY2022E</t>
  </si>
  <si>
    <t>For Fiscal Year Ending Dezember 31</t>
  </si>
  <si>
    <t>FY2023E</t>
  </si>
  <si>
    <t>FY2024E</t>
  </si>
  <si>
    <t>FY2025E</t>
  </si>
  <si>
    <t>FY2026E</t>
  </si>
  <si>
    <t>P&amp;L</t>
  </si>
  <si>
    <t>Total Operating Cureent Assets</t>
  </si>
  <si>
    <t>Total Short-term Liabilities</t>
  </si>
  <si>
    <t>% Change in NWC YoY</t>
  </si>
  <si>
    <t>EBIT margin</t>
  </si>
  <si>
    <t>Cash Flow Statement</t>
  </si>
  <si>
    <t>FY2027E</t>
  </si>
  <si>
    <t>FY2028E</t>
  </si>
  <si>
    <t>FY23</t>
  </si>
  <si>
    <t>Margin Calculator</t>
  </si>
  <si>
    <t>D&amp;A on Assets</t>
  </si>
  <si>
    <t>2. Goodwill</t>
  </si>
  <si>
    <t>1. Investments</t>
  </si>
  <si>
    <t>1. Raw Materials and Supplies</t>
  </si>
  <si>
    <t>2. Work in Progress</t>
  </si>
  <si>
    <t>3. Finished Goods and Merchandise</t>
  </si>
  <si>
    <t>4. Payments on Account</t>
  </si>
  <si>
    <t>II. Receivables and other Assets</t>
  </si>
  <si>
    <t>1. Trade Receivables</t>
  </si>
  <si>
    <t>2. Receivables from Affiliated Companies</t>
  </si>
  <si>
    <t>3. Other Receivables and Assets</t>
  </si>
  <si>
    <t>C. Provisions</t>
  </si>
  <si>
    <t>D. Liabilities</t>
  </si>
  <si>
    <t>3. Advance Payments Received on Orders</t>
  </si>
  <si>
    <t>4. Trade Payables</t>
  </si>
  <si>
    <t>-287,03</t>
  </si>
  <si>
    <t>HY23</t>
  </si>
  <si>
    <t>Reveneu</t>
  </si>
  <si>
    <t>(+) D&amp;A</t>
  </si>
  <si>
    <t>HY2023</t>
  </si>
  <si>
    <t>FY2022</t>
  </si>
  <si>
    <t>Revenue growth</t>
  </si>
  <si>
    <t>WACC Assumptions</t>
  </si>
  <si>
    <t>Weight</t>
  </si>
  <si>
    <t>Rm-Rf</t>
  </si>
  <si>
    <t>After Tax Cost of Debt</t>
  </si>
  <si>
    <t>Companys</t>
  </si>
  <si>
    <t>SHW AG</t>
  </si>
  <si>
    <t>Employees</t>
  </si>
  <si>
    <t xml:space="preserve"> EV / EBITDA</t>
  </si>
  <si>
    <t xml:space="preserve"> EV (in €m) </t>
  </si>
  <si>
    <t>Sales CAGR 19-23</t>
  </si>
  <si>
    <t>SW1.DE</t>
  </si>
  <si>
    <t>Progress-Werk Oberkirch AG (PWO)</t>
  </si>
  <si>
    <t>PWO.DE</t>
  </si>
  <si>
    <t>ElringKlinger AG</t>
  </si>
  <si>
    <t>ZIL2.DE</t>
  </si>
  <si>
    <t>Norma Group SE</t>
  </si>
  <si>
    <t>NOEJ.DE</t>
  </si>
  <si>
    <t>Stock Price</t>
  </si>
  <si>
    <t>Market Capitalization</t>
  </si>
  <si>
    <t xml:space="preserve">Acronym/Share </t>
  </si>
  <si>
    <t>Cash and Cash Equivalents</t>
  </si>
  <si>
    <t>EPS</t>
  </si>
  <si>
    <t>Total Dept</t>
  </si>
  <si>
    <t>EV / Revenue</t>
  </si>
  <si>
    <t>P / E Ratio</t>
  </si>
  <si>
    <t>APV</t>
  </si>
  <si>
    <t>Interest Expense</t>
  </si>
  <si>
    <t>Total ITS Used</t>
  </si>
  <si>
    <t>TV of ITS</t>
  </si>
  <si>
    <t>Sum of ITS Used + TV ITS</t>
  </si>
  <si>
    <t>PV of ITS Used + TV ITS</t>
  </si>
  <si>
    <t>Sum of PV of ITS Used + TV ITS</t>
  </si>
  <si>
    <t>Adjusted Present Value</t>
  </si>
  <si>
    <t>Intrest Tax Shields</t>
  </si>
  <si>
    <t>Total Debt (EUR Mio)</t>
  </si>
  <si>
    <t>Bank Debt (EUR Mio)</t>
  </si>
  <si>
    <t>Bond Debt (EUR Mio)</t>
  </si>
  <si>
    <t>WSF Subordinated Loan (EUR Mio)</t>
  </si>
  <si>
    <t>Cash Flow from Operations (EUR Mio)</t>
  </si>
  <si>
    <t>FCF Calculation</t>
  </si>
  <si>
    <t xml:space="preserve">	Unlevered  Free Cash Flow:</t>
  </si>
  <si>
    <t>Risk-Free Rate (Rf)</t>
  </si>
  <si>
    <t>Unlevered Beta (βu)</t>
  </si>
  <si>
    <t>Market Risk Premium (Rm - Rf)</t>
  </si>
  <si>
    <t>CAPM Discount rate</t>
  </si>
  <si>
    <t>CAPM</t>
  </si>
  <si>
    <t>Sum of PV of FCF + TV</t>
  </si>
  <si>
    <t>rf</t>
  </si>
  <si>
    <t>Adjusted DCF</t>
  </si>
  <si>
    <t>Real Option Method</t>
  </si>
  <si>
    <t xml:space="preserve">x1 </t>
  </si>
  <si>
    <t>Working Capital / Total Assets</t>
  </si>
  <si>
    <t>x2</t>
  </si>
  <si>
    <t>x3</t>
  </si>
  <si>
    <t>x4</t>
  </si>
  <si>
    <t>x5</t>
  </si>
  <si>
    <t>Retained Earnings / Total Assets</t>
  </si>
  <si>
    <t>EBIT / Total Assets</t>
  </si>
  <si>
    <t>Sales / Total Assets</t>
  </si>
  <si>
    <t>Z-Score</t>
  </si>
  <si>
    <t>Working Capital</t>
  </si>
  <si>
    <t>Total Liabilities</t>
  </si>
  <si>
    <t>Coefficient x</t>
  </si>
  <si>
    <t>Dept Downpayment of 10m each year</t>
  </si>
  <si>
    <t>Book Value of Equity / Total Liabilities</t>
  </si>
  <si>
    <t>Zone</t>
  </si>
  <si>
    <t>Safe Zone</t>
  </si>
  <si>
    <t>Low bankruptcy risk</t>
  </si>
  <si>
    <t>Grey Zone</t>
  </si>
  <si>
    <t>Moderate risk of bankruptcy</t>
  </si>
  <si>
    <t>Distress Zone</t>
  </si>
  <si>
    <t>High bankruptcy risk</t>
  </si>
  <si>
    <t>Chance of  Bankruptcy</t>
  </si>
  <si>
    <t>Altman Z'-Score Range*</t>
  </si>
  <si>
    <t>Notes</t>
  </si>
  <si>
    <t>Book Value of Equity</t>
  </si>
  <si>
    <t xml:space="preserve">Estimated 
𝜋
Distress
​
  </t>
  </si>
  <si>
    <t>DCF - Optimistic</t>
  </si>
  <si>
    <t>DCF - Conservative</t>
  </si>
  <si>
    <t>Going Concern Value</t>
  </si>
  <si>
    <t>Distress Sale Proceeds</t>
  </si>
  <si>
    <t>Total Asset Liquidation Value:</t>
  </si>
  <si>
    <t>  = Non-current asset value + Operating current asset value + Cash</t>
  </si>
  <si>
    <t>Non-current Assets = Total Assets – Operating Current Assets</t>
  </si>
  <si>
    <t>Apply General recovery assumptions:</t>
  </si>
  <si>
    <t>  • Non-current assets: we assume 50% of book value is recovered</t>
  </si>
  <si>
    <t>  • Operating current assets: we assume 80% recovery</t>
  </si>
  <si>
    <t>Net Distress Sale Proceeds</t>
  </si>
  <si>
    <t>Distress Sale Proceeds Calculated as followod:</t>
  </si>
  <si>
    <t xml:space="preserve"> We then subtract debt that must be repaid</t>
  </si>
  <si>
    <t>Less than 1.23</t>
  </si>
  <si>
    <t>1.23 to 2.9</t>
  </si>
  <si>
    <t>Greater than 2.90</t>
  </si>
  <si>
    <t>FY2023</t>
  </si>
  <si>
    <t>Main Formula:</t>
  </si>
  <si>
    <t>Z'-Score</t>
  </si>
  <si>
    <t>Altmann Z'-Score Average</t>
  </si>
  <si>
    <t>N(-d2)</t>
  </si>
  <si>
    <t>N(-d1)</t>
  </si>
  <si>
    <t>d2</t>
  </si>
  <si>
    <t>d1</t>
  </si>
  <si>
    <t>Risk-Free Rate (r)</t>
  </si>
  <si>
    <t>Company WACC</t>
  </si>
  <si>
    <t>Discount rate for DCF</t>
  </si>
  <si>
    <t>Used for terminal value in DCF</t>
  </si>
  <si>
    <t>Base Volatility (σ)</t>
  </si>
  <si>
    <t>Liquidity Premium</t>
  </si>
  <si>
    <t>Added to volatility for private firms</t>
  </si>
  <si>
    <t>Time Horizon (Years)</t>
  </si>
  <si>
    <t>Projection period</t>
  </si>
  <si>
    <t>Real Options Valuation</t>
  </si>
  <si>
    <t>Time to Expiry (T)</t>
  </si>
  <si>
    <t>Volatility (σ)</t>
  </si>
  <si>
    <t>Dividend Yield (q)</t>
  </si>
  <si>
    <t>PV of Existing CF (S)</t>
  </si>
  <si>
    <t>PV of division’s cash flows</t>
  </si>
  <si>
    <t>Salvage Value (X)</t>
  </si>
  <si>
    <t>Liquidation value</t>
  </si>
  <si>
    <t>Years until decision</t>
  </si>
  <si>
    <t>Estimated from industry peers</t>
  </si>
  <si>
    <t>Put Value</t>
  </si>
  <si>
    <t>Total Company Value</t>
  </si>
  <si>
    <t>DCF Value</t>
  </si>
  <si>
    <t>Abandonment Option Value</t>
  </si>
  <si>
    <t>Abandonment Option (Put Option)</t>
  </si>
  <si>
    <t>VALUATION OF DISTRESSED GERMAN AUTOMOTIVE COMPANIES</t>
  </si>
  <si>
    <t>IN AN M&amp;A AND TURNAROUND CONTEXT</t>
  </si>
  <si>
    <t>FALK JESCO FREIHERR VON RICHTHOFEN</t>
  </si>
  <si>
    <t>Work project carried out under the supervision of:</t>
  </si>
  <si>
    <t>LUIS BARBOSA, PH.D.</t>
  </si>
  <si>
    <t>Work Project, presented as part of the requirements for the Award of a</t>
  </si>
  <si>
    <t>Project Overview</t>
  </si>
  <si>
    <t>A. Fixed Assets</t>
  </si>
  <si>
    <t>1. Purchased concessions</t>
  </si>
  <si>
    <t>3. Advance payments</t>
  </si>
  <si>
    <t>1. Land</t>
  </si>
  <si>
    <t>2. Technical equipment and machinery</t>
  </si>
  <si>
    <t>3. Other equipment</t>
  </si>
  <si>
    <t>4. Advance payments and machinery in transit</t>
  </si>
  <si>
    <t>2. Other financial assets</t>
  </si>
  <si>
    <t>1. Raw materials</t>
  </si>
  <si>
    <t>2. Work in progress</t>
  </si>
  <si>
    <t>3. Finished goods and merchandise</t>
  </si>
  <si>
    <t>4. Advance payments</t>
  </si>
  <si>
    <t>II. Receivables and other assets</t>
  </si>
  <si>
    <t>1. Trade receivables</t>
  </si>
  <si>
    <t>2. Receivables from shareholders</t>
  </si>
  <si>
    <t>3. Other assets</t>
  </si>
  <si>
    <t>III. Cash on hand</t>
  </si>
  <si>
    <t>C. Prepaid expenses</t>
  </si>
  <si>
    <t>D. Deferred tax assets</t>
  </si>
  <si>
    <t>TOTAL ASSETS</t>
  </si>
  <si>
    <t>1. Revenue</t>
  </si>
  <si>
    <t>2. Increase (prev. year: decrease) in inventories of unfinished and finished goods</t>
  </si>
  <si>
    <t>3. Other own work capitalized</t>
  </si>
  <si>
    <t>4. Other operating income</t>
  </si>
  <si>
    <t>5. Cost of materials</t>
  </si>
  <si>
    <t>a) Expenses for raw materials</t>
  </si>
  <si>
    <t>b) Expenses for purchased services</t>
  </si>
  <si>
    <t>6. Personnel expenses</t>
  </si>
  <si>
    <t>a) Wages and salaries</t>
  </si>
  <si>
    <t>b) Social security and pension costs</t>
  </si>
  <si>
    <t>7. Depreciation</t>
  </si>
  <si>
    <t>a) Intangible and tangible fixed assets</t>
  </si>
  <si>
    <t>b) Assets exceeding usual depreciation</t>
  </si>
  <si>
    <t>8. Other operating expenses</t>
  </si>
  <si>
    <t>9. Other interest and similar income</t>
  </si>
  <si>
    <t>10. Interest and similar expenses</t>
  </si>
  <si>
    <t>11. Taxes on income and earnings</t>
  </si>
  <si>
    <t>12. Net income after taxes</t>
  </si>
  <si>
    <t>13. Other taxes</t>
  </si>
  <si>
    <t>14. Net profit/loss for the year</t>
  </si>
  <si>
    <t>15. Profit carried forward from prev. year (prev. year: loss carried forward)</t>
  </si>
  <si>
    <t>16. Profit attributable to non-controlling interests</t>
  </si>
  <si>
    <t>17. Consolidated net profit/loss</t>
  </si>
  <si>
    <t>18. Consolidated balance sheet profit/loss</t>
  </si>
  <si>
    <t>I. Subscribed capital</t>
  </si>
  <si>
    <t>Own shares (negative amount)</t>
  </si>
  <si>
    <t>Issued capital</t>
  </si>
  <si>
    <t>II. Capital reserves from silent partners</t>
  </si>
  <si>
    <t>III. Capital reserves</t>
  </si>
  <si>
    <t>IV. Currency translation differences</t>
  </si>
  <si>
    <t>V. Consolidated balance sheet profit/loss</t>
  </si>
  <si>
    <t>VI. Non-controlling interests</t>
  </si>
  <si>
    <t>B. Special reserve for investment subsidies</t>
  </si>
  <si>
    <t>1. Provisions for pensions and similar obligations</t>
  </si>
  <si>
    <t>2. Tax provisions</t>
  </si>
  <si>
    <t>3. Other provisions</t>
  </si>
  <si>
    <t>2. Liabilities to credit institutions</t>
  </si>
  <si>
    <t>3. Advance payments received on orders</t>
  </si>
  <si>
    <t>4. Trade payables</t>
  </si>
  <si>
    <t>5. Liabilities to shareholders</t>
  </si>
  <si>
    <t>6. Other liabilities</t>
  </si>
  <si>
    <t>E. Deferred income</t>
  </si>
  <si>
    <t>F. Deferred tax liabilities</t>
  </si>
  <si>
    <t>TOTAL LIABILITIES</t>
  </si>
  <si>
    <t>1. Consolidated net income (including minority interests)</t>
  </si>
  <si>
    <t>2. Depreciation/amortization of fixed assets</t>
  </si>
  <si>
    <t>3. Release of special reserve for investment subsidies</t>
  </si>
  <si>
    <t>4. Change in provisions</t>
  </si>
  <si>
    <t>5. Gain/loss from disposal of fixed assets</t>
  </si>
  <si>
    <t>6. Interest expenses/income</t>
  </si>
  <si>
    <t>7. Income tax expense/income</t>
  </si>
  <si>
    <t>8. Change in inventories</t>
  </si>
  <si>
    <t>9. Change in trade payables and other liabilities</t>
  </si>
  <si>
    <t>10. Income tax payments</t>
  </si>
  <si>
    <t>**11. Cashflow from operating activities (total of 1 to 10)**</t>
  </si>
  <si>
    <t>12. Payments for investments in tangible fixed assets</t>
  </si>
  <si>
    <t>13. Payments for investments in intangible fixed assets</t>
  </si>
  <si>
    <t>14. Proceeds from disposal of tangible fixed assets</t>
  </si>
  <si>
    <t>15. Interest received</t>
  </si>
  <si>
    <t>**16. Cashflow from investing activities (total of 12 to 15)**</t>
  </si>
  <si>
    <t>17. Proceeds from loans and bonds issued</t>
  </si>
  <si>
    <t>18. Repayment of loans</t>
  </si>
  <si>
    <t>19. Payments from silent partners</t>
  </si>
  <si>
    <t>20. Interest paid</t>
  </si>
  <si>
    <t>21. Received grants and subsidies</t>
  </si>
  <si>
    <t>**22. Cashflow from financing activities (total of 17 to 21)**</t>
  </si>
  <si>
    <t>**23. Net change in cash and cash equivalents</t>
  </si>
  <si>
    <t>24. Exchange rate-related changes in cash and cash equivalents</t>
  </si>
  <si>
    <t>25. Cash and cash equivalents at beginning of period</t>
  </si>
  <si>
    <t>**26. Cash and cash equivalents at end of period**</t>
  </si>
  <si>
    <t>Operating revenue (Turnover)</t>
  </si>
  <si>
    <t>P/L before tax</t>
  </si>
  <si>
    <t>P/L for period [=Net income]</t>
  </si>
  <si>
    <t>Shareholders funds</t>
  </si>
  <si>
    <t>Number of employees</t>
  </si>
  <si>
    <t>BUGLE INN MOTOR COMPANY (HOLDINGS) LIMITED</t>
  </si>
  <si>
    <t>GROUPE - ISA</t>
  </si>
  <si>
    <t>UAB TELTONIKA IOT GROUP</t>
  </si>
  <si>
    <t>LOEWEN-HOLDING AG</t>
  </si>
  <si>
    <t>TYRENS GROUP AB</t>
  </si>
  <si>
    <t>XYLEM WATER HOLDINGS LIMITED</t>
  </si>
  <si>
    <t>STARCAR EUROPA SERVICE GROUP AKTIENGESELLSCHAFT</t>
  </si>
  <si>
    <t xml:space="preserve"> SCHLOTE HOLDING GMBH (*)</t>
  </si>
  <si>
    <t>BAUER COMP HOLDING GMBH</t>
  </si>
  <si>
    <t>AVIENT LUXEMBOURG S.A R.L.</t>
  </si>
  <si>
    <t>Data of 2022</t>
  </si>
  <si>
    <t>DIAKONIE IN SUEDWESTFALEN</t>
  </si>
  <si>
    <t>Schlote</t>
  </si>
  <si>
    <t>Schlote Valuation 2022</t>
  </si>
  <si>
    <t>FY2023 E</t>
  </si>
  <si>
    <t>Capex is in Distress situation between 50-80% of EBITDA</t>
  </si>
  <si>
    <t>Source from Bundesanzeiger -&gt; Schlote Holding AG</t>
  </si>
  <si>
    <t>But, due to higher level of Distress, in a Conservative Szenario the Risk Premium could climb up, to aprox 7.5%</t>
  </si>
  <si>
    <t>Source from Statista "Average market risk premium in Germany (MRP) from 2011 to 2023"</t>
  </si>
  <si>
    <t>Capital Expenditures (Capex) Assumed to be 80% of EBITDA each year</t>
  </si>
  <si>
    <t>Revenue, assuemd to growth by 0.1% each year</t>
  </si>
  <si>
    <t xml:space="preserve">Taxes calculated at 30.175% </t>
  </si>
  <si>
    <t>Capital Expenditures (Capex) Assumed to be 70% of EBITDA each year</t>
  </si>
  <si>
    <t>Revenue, assuemd to growth by 0.2% each year</t>
  </si>
  <si>
    <t>Projection</t>
  </si>
  <si>
    <t>Altman Z'-Score - Base</t>
  </si>
  <si>
    <t>Altman Z'-Score - Conservative</t>
  </si>
  <si>
    <t>Altman Z'-Score - Optimistic</t>
  </si>
  <si>
    <t>Altman Z'-Score Average</t>
  </si>
  <si>
    <t>DCF - Base</t>
  </si>
  <si>
    <t>Projection - Optimistic</t>
  </si>
  <si>
    <t>Projection - Base</t>
  </si>
  <si>
    <t>Projection - Conservative</t>
  </si>
  <si>
    <t>Net increase or decrease of cash</t>
  </si>
  <si>
    <t>The Z'-Score for Manufacturing and Private Companies is lower compared to Public Companies</t>
  </si>
  <si>
    <t>*Example for DCF Conervative</t>
  </si>
  <si>
    <t>Total Assets (FY28E)    =  297,228,636€</t>
  </si>
  <si>
    <t>=</t>
  </si>
  <si>
    <t>    Liquidation value = 0.50 × 252,684,244€</t>
  </si>
  <si>
    <t>    Liquidation value = 0.80 × 43,544,392€</t>
  </si>
  <si>
    <t>    Cash = 12,461,358€</t>
  </si>
  <si>
    <t>  = Total Liquidation Value – Total Liabilities</t>
  </si>
  <si>
    <t>Conservative</t>
  </si>
  <si>
    <t>Base</t>
  </si>
  <si>
    <t>Optimistic</t>
  </si>
  <si>
    <t xml:space="preserve">APV Conservative </t>
  </si>
  <si>
    <t>APV Base</t>
  </si>
  <si>
    <t xml:space="preserve">APV Optimistic </t>
  </si>
  <si>
    <t>Net Debt/EBITDA</t>
  </si>
  <si>
    <t>Debt/Equity</t>
  </si>
  <si>
    <t>P/B</t>
  </si>
  <si>
    <t>ROE</t>
  </si>
  <si>
    <t>Net Profit Margin</t>
  </si>
  <si>
    <t>ROA</t>
  </si>
  <si>
    <t>Equity Ratio</t>
  </si>
  <si>
    <t>Asset Turnover</t>
  </si>
  <si>
    <t>Profit/Employee</t>
  </si>
  <si>
    <t>2028 Base</t>
  </si>
  <si>
    <t xml:space="preserve">2022 Enterprice Value </t>
  </si>
  <si>
    <t>2022 Equity Value</t>
  </si>
  <si>
    <t xml:space="preserve">2028 Enterprice Value </t>
  </si>
  <si>
    <t>2028 Equity Value</t>
  </si>
  <si>
    <t>From Comparable Companies for 2028</t>
  </si>
  <si>
    <t>From Comparable Companies for 2022</t>
  </si>
  <si>
    <t>Adjusted from USD to EURO</t>
  </si>
  <si>
    <t>Conservative Input Assumptions</t>
  </si>
  <si>
    <t>Possible Selling of Schlote Automotive Co. (Tianjin) China</t>
  </si>
  <si>
    <t>Salvage Value</t>
  </si>
  <si>
    <t>Selling Value</t>
  </si>
  <si>
    <t>Adjusted Enterprise Value</t>
  </si>
  <si>
    <t>Enterprice Value DCF</t>
  </si>
  <si>
    <t>Adjusted Enterprice Value</t>
  </si>
  <si>
    <t>Assumptions taken from DCF Conservative</t>
  </si>
  <si>
    <t>Taken from Marketdata</t>
  </si>
  <si>
    <t>An additional premium added to volatility to account for the fact that private firm shares are less liquid than public ones</t>
  </si>
  <si>
    <t>Base Volatility (σ), Derived from industry benchmarks. Represents the inherent uncertainty in project or asset returns</t>
  </si>
  <si>
    <t>PV of Existing CF (S), The present value of the division’s projected cash flows if the Chinese subsidiary is keept</t>
  </si>
  <si>
    <t>Put Value Reflects the present “option value” of being able to sell this division in two years if conditions worsen</t>
  </si>
  <si>
    <t>Data taken from Document "Gläubigerversammlung"</t>
  </si>
  <si>
    <t>Data from Conservative DCF</t>
  </si>
  <si>
    <t>Data from Base DCF</t>
  </si>
  <si>
    <t>Base Input Assumptions</t>
  </si>
  <si>
    <t>Assumptions taken from DCF Base</t>
  </si>
  <si>
    <t>Optimistic Input Assumptions</t>
  </si>
  <si>
    <t>Data from Optimistic DCF</t>
  </si>
  <si>
    <t>Assumptions taken from DCF Optimistic</t>
  </si>
  <si>
    <t>From  “Total Operating Current Assets”</t>
  </si>
  <si>
    <t>Private Companies (Obris List)</t>
  </si>
  <si>
    <t>Negative P/E Ratios</t>
  </si>
  <si>
    <t>They lack reliable EV/EBITDA or P/E data.</t>
  </si>
  <si>
    <t>P/E negative Typical for distressed or turnaround cases this is skipped (left out)  P/E</t>
  </si>
  <si>
    <t>Yields a meaningless or negative P/E figure</t>
  </si>
  <si>
    <t>Used to estimate Schlote’s potential valuation range</t>
  </si>
  <si>
    <t>Not suitable for a full enterprise valuation (no robust market multiples)</t>
  </si>
  <si>
    <t xml:space="preserve">2 Multiples finally Chosen for the years 2022 and 2028 </t>
  </si>
  <si>
    <t>There is a significant challenge in obtaining reliable, readily available data for the automotive midmarket in distress. Many companies in this segment, especially private ones, do not disclose comprehensive financial metrics when in distress, and even public peers may not fully represent the unique conditions of distressed scenarios. Consequently, any comparable (COMB) analysis in this context carries a degree of uncertainty and should be interpreted with caution.</t>
  </si>
  <si>
    <t>Provide actual market multiples: EV/EBITDA, EV/Revenue, P/E, etc</t>
  </si>
  <si>
    <t>Data and Methodology</t>
  </si>
  <si>
    <t>COMP  Analysis</t>
  </si>
  <si>
    <t>Statment from Schlote Holding AG that Equity will stay stable next 3 years after that higher Equity will be reached Conervative +3M€ yoy</t>
  </si>
  <si>
    <t>Statment from Schlote Holding AG that Equity will stay stable next 3 years after that higher Equity will be reached Conervative +5M€ yoy</t>
  </si>
  <si>
    <t>Statment from Schlote Holding AG that Equity will stay stable next 3 years after that higher Equity will be reached Conervative +10M€ yoy</t>
  </si>
  <si>
    <t>Dept Downpayment of 3m each year</t>
  </si>
  <si>
    <t>Dept Downpayment of 7m each year</t>
  </si>
  <si>
    <t>Schlote 2022</t>
  </si>
  <si>
    <t>For Simplicity only Base Data was used, in a seperate calculation the Equity value of Base 2022 was estimated at 132M€</t>
  </si>
  <si>
    <t>For Private company -&gt; Market Capitalization = Equity Value</t>
  </si>
  <si>
    <t>year</t>
  </si>
  <si>
    <t xml:space="preserve">Total Average Enterprise Value </t>
  </si>
  <si>
    <t>Enterprise Value in €</t>
  </si>
  <si>
    <t>The 2023 figures are forecasted using the half-year data provided by Schlote, with the remaining period estimated based on observed trends and available guidance. This approach was necessary as complete annual data for 2023 were not yet available.</t>
  </si>
  <si>
    <t>D&amp;A Calculation</t>
  </si>
  <si>
    <t>Intangible Assets</t>
  </si>
  <si>
    <t>Tangible Assets</t>
  </si>
  <si>
    <t>D&amp;A Rate</t>
  </si>
  <si>
    <t xml:space="preserve">Average D&amp;A Rate </t>
  </si>
  <si>
    <t>CAPM Discount rate (ru)</t>
  </si>
  <si>
    <t>Probability of Distress</t>
  </si>
  <si>
    <t>Loss if Distressed</t>
  </si>
  <si>
    <t>Legal &amp; Administrative Fees</t>
  </si>
  <si>
    <t>Brand/Reputation Damage</t>
  </si>
  <si>
    <t>Expected Distress Costs</t>
  </si>
  <si>
    <t>PV(EDC) = EDC ×\times× DF</t>
  </si>
  <si>
    <t>Sum of PV(EDC)</t>
  </si>
  <si>
    <t>Brand/Reputation Damage: Weiss (1990) assumes 3% of Total Pre Distress Firm Value</t>
  </si>
  <si>
    <t>Discount on Assets</t>
  </si>
  <si>
    <t>Discount on Asstes: Given that the firm is expected to endure 4–5 years of distress and benefits from robust protections under German restructuring law, a fire-sale scenario is less likely, and the applicable discount is considerably lower than the 20% suggested by Campbell, Giglio, and Pathak (2011).</t>
  </si>
  <si>
    <t xml:space="preserve">Adjusted Weight </t>
  </si>
  <si>
    <t>Adjusted WACC</t>
  </si>
  <si>
    <t>Adjusted WACC Discount rate</t>
  </si>
  <si>
    <t>Initially, an 81% leverage ratio based on book values was used, but industry peers typically show market-based ratios between 45% and 60%.
Considering Schlote’s anticipated restructuring and the protective German framework, the target leverage ratio has been revised to 60% in Excel and in the thesis text.
This revision is supported by Brealey, Myers, and Allen (2020</t>
  </si>
  <si>
    <t>Capex is in Distress situation between 50-80% of EBITDA, My Assumption 70%</t>
  </si>
  <si>
    <t>Capex is in Distress situation between 50-80% of EBITDA, Base Assumption 75%</t>
  </si>
  <si>
    <t>Capex is in Distress situation between 50-80% of EBITDA, Base Assumption 80%</t>
  </si>
  <si>
    <t>Growth Assumption 1.5% yoy European Commission (2024); Federal Republic of Germany, (2025); Trading Economics (2024)</t>
  </si>
  <si>
    <t>In this forecast, revenue growth and gross profit growth are modeled separately to account for potential shifts in operating costs, product mix, or efficiency gains, due to a more Positive outlook of Operating recovery</t>
  </si>
  <si>
    <t>EBITDA taken from Average without the years 2020 and 2023 of the last 8 years and growing by 1 % each year</t>
  </si>
  <si>
    <t>Capital Expenditures (Capex) Assumed to be 75% of EBITDA each year</t>
  </si>
  <si>
    <t>Method</t>
  </si>
  <si>
    <t>Forward- Looking Viability</t>
  </si>
  <si>
    <t>Distress-Fit &amp; Appropriateness</t>
  </si>
  <si>
    <t>Practicability</t>
  </si>
  <si>
    <t>Stakeholder Credibility</t>
  </si>
  <si>
    <t>Integrated Restructuring Perspective</t>
  </si>
  <si>
    <t>Macro Responsiveness</t>
  </si>
  <si>
    <t>Numeric Score</t>
  </si>
  <si>
    <t>Real Options Method</t>
  </si>
  <si>
    <t>Comp Median (EV/EBITDA) 2022</t>
  </si>
  <si>
    <t>Comp Median (EV/Revenue) 2022</t>
  </si>
  <si>
    <t>Comp Median (EV/EBITDA) 2028</t>
  </si>
  <si>
    <t>Comp Median (EV/Revenue) 2028</t>
  </si>
  <si>
    <t xml:space="preserve">Szenario Based Analysis Possible to integrate? </t>
  </si>
  <si>
    <t>Illiquidity Discount</t>
  </si>
  <si>
    <t>Adjusted Median Enterprice Value 2022</t>
  </si>
  <si>
    <t>Adjusted Median Enterprice Value 2028</t>
  </si>
  <si>
    <t>When using valuation multiples for a private company, a liquidity discount of 10% is applied to adjust for the company's lower marketability compared to its public counterparts  (Damodaran, 2012)</t>
  </si>
  <si>
    <t>Industry benchmark</t>
  </si>
  <si>
    <t>Transaction cost &amp; Subordinate Note</t>
  </si>
  <si>
    <t>Selling of Manufacturing site in Tianjin taken from Creditor Meeting Schlote Holding GmbH (2024)</t>
  </si>
  <si>
    <t>Scaled Numeric Score</t>
  </si>
  <si>
    <t>Risk free rate at 2.5%  based on 10 year German Bonds in March 2025</t>
  </si>
  <si>
    <t>Full Year Intrest Estimated for 2023</t>
  </si>
  <si>
    <t>Risk free rate at 2.5%  based on 10 year German Bonds in April 2025</t>
  </si>
  <si>
    <t>Public Companys 2022</t>
  </si>
  <si>
    <t>Privat Companys 2022</t>
  </si>
  <si>
    <t>SFH.DE</t>
  </si>
  <si>
    <t>SAF‑HOLLAND</t>
  </si>
  <si>
    <t>PGN.DE</t>
  </si>
  <si>
    <t>Paragon</t>
  </si>
  <si>
    <t>0.66​</t>
  </si>
  <si>
    <t>3 768</t>
  </si>
  <si>
    <t>Data  2022</t>
  </si>
  <si>
    <t xml:space="preserve"> 31.12.2022</t>
  </si>
  <si>
    <t>2022 (€M)</t>
  </si>
  <si>
    <t>Date</t>
  </si>
  <si>
    <t>DAX</t>
  </si>
  <si>
    <t>PWO AG</t>
  </si>
  <si>
    <t xml:space="preserve">Elringklinger AG </t>
  </si>
  <si>
    <t>Norma AG</t>
  </si>
  <si>
    <t>SAF Holland</t>
  </si>
  <si>
    <t>Paragon AG</t>
  </si>
  <si>
    <t>DAX reg</t>
  </si>
  <si>
    <t>PWO AG reg</t>
  </si>
  <si>
    <t>Elringklinger AG reg</t>
  </si>
  <si>
    <t>Norma AG reg</t>
  </si>
  <si>
    <t>SAF Holland reg</t>
  </si>
  <si>
    <t xml:space="preserve">Paragon AG reg </t>
  </si>
  <si>
    <t>x</t>
  </si>
  <si>
    <t>SUMMARY PWO AG</t>
  </si>
  <si>
    <t>Regression Statistics</t>
  </si>
  <si>
    <t>Multiple R</t>
  </si>
  <si>
    <t>R Square</t>
  </si>
  <si>
    <t>Adjusted R Square</t>
  </si>
  <si>
    <t>Standard Error</t>
  </si>
  <si>
    <t>Observations</t>
  </si>
  <si>
    <t>ANOVA</t>
  </si>
  <si>
    <t>df</t>
  </si>
  <si>
    <t>SS</t>
  </si>
  <si>
    <t>MS</t>
  </si>
  <si>
    <t>F</t>
  </si>
  <si>
    <t>Significance F</t>
  </si>
  <si>
    <t>Regression</t>
  </si>
  <si>
    <t>Residual</t>
  </si>
  <si>
    <t>Total</t>
  </si>
  <si>
    <t>Coefficients</t>
  </si>
  <si>
    <t>t Stat</t>
  </si>
  <si>
    <t>P-value</t>
  </si>
  <si>
    <t>Lower 95%</t>
  </si>
  <si>
    <t>Upper 95%</t>
  </si>
  <si>
    <t>Lower 95.0%</t>
  </si>
  <si>
    <t>Upper 95.0%</t>
  </si>
  <si>
    <t>Intercept</t>
  </si>
  <si>
    <t>X Variable 1</t>
  </si>
  <si>
    <t>SUMMARY  Elringklinger AG</t>
  </si>
  <si>
    <t>SUMMARY SHW</t>
  </si>
  <si>
    <t>SUMMARY Norma AG</t>
  </si>
  <si>
    <t>SUMMARY SAF</t>
  </si>
  <si>
    <t>SUMMARY Paragon</t>
  </si>
  <si>
    <t>Market cap (€m)</t>
  </si>
  <si>
    <t>Net debt (€m)</t>
  </si>
  <si>
    <t>D/E</t>
  </si>
  <si>
    <t>Levered β</t>
  </si>
  <si>
    <t>Elringklinger AG</t>
  </si>
  <si>
    <t>SAF Holland AG</t>
  </si>
  <si>
    <t>Un‑levered β</t>
  </si>
  <si>
    <t>*Not included due to Data not available for 5 years</t>
  </si>
  <si>
    <t>*SHW AG</t>
  </si>
  <si>
    <t>*SHW AG reg</t>
  </si>
  <si>
    <t>Beta Calculated from Comb Regression Analysis from Public Companies against DAX 5Y Monthly base</t>
  </si>
  <si>
    <t>Assigned ++ / + / – / –– Ratings to each method for each criterion
Convert Ratings to Numeric Scores ( ++ = 2, + = 1, – =0 and -- = -1)  
Based from Literature Review Scorecard</t>
  </si>
  <si>
    <t>For subsequent years, the debt level is projected in accordance with the Altman Z-score, with interest expenses adjusted</t>
  </si>
  <si>
    <t>In 2022, Schlote incurred €9.5 million in interest expenses on approximately €90 million of Bank debt</t>
  </si>
  <si>
    <t>SCHLOTE Summary</t>
  </si>
  <si>
    <t>Median Unleverd Beta</t>
  </si>
  <si>
    <t xml:space="preserve">Median Leverd Beta </t>
  </si>
  <si>
    <t xml:space="preserve">Schlote Unleverd Beta </t>
  </si>
  <si>
    <t xml:space="preserve">Schlote Releverd Beta </t>
  </si>
  <si>
    <t>Yahoo Finance</t>
  </si>
  <si>
    <t>Investing.com</t>
  </si>
  <si>
    <t>GuruFocus</t>
  </si>
  <si>
    <t>Betas according to Online Brooker</t>
  </si>
  <si>
    <t>*SHW Not enough data for 5 year analysis (Online Beta was used)</t>
  </si>
  <si>
    <t>**Tax rate</t>
  </si>
  <si>
    <t>Levered Beta</t>
  </si>
  <si>
    <t>Beta Calculated from Comb Regression Analysis from Public Companies against DAX 5Y Monthly base, Optimistic szenario -0.1 Points</t>
  </si>
  <si>
    <t>Beta Calculated from Comb Regression Analysis from Public Companies against DAX 5Y Monthly base, Conservative szenario +0.1 Points</t>
  </si>
  <si>
    <t>Unleverd Beta Calculated from Comb Regression Analysis from Public Companies against DAX 5Y Monthly base, Conservative szenario +0.1 Points</t>
  </si>
  <si>
    <t>Unleverd Beta Calculated from Comb Regression Analysis from Public Companies against DAX 5Y Monthly base</t>
  </si>
  <si>
    <t>**Corporate Tax rate in germany varies between 29-31%, therefore Schlotes Base Tax rate was applied</t>
  </si>
  <si>
    <t>This case study was conducted as part of my final thesis project for the award of a Master's degree from the Nova SBE and the Louvain School of Management. This Excel, together with the literature review and analysis of the thesis, aims to address some of the valuation challenges, specifically of the German automotive mid-market in Germany, in the context of mergers, acquisitions and restructuring of companies. In this case, Schlote Holding GmbH was selected as the subject of the study, along with a handful of comparable companies.  
The main objective is to evaluate the applicability and accuracy of different valuation methodologies under distressed conditions, integrating both theoretical insights and practical scenario analysis.</t>
  </si>
  <si>
    <t>The data used for this analysis was collected from a number of different websites and approaches. The main data for Schlote Holding GmbH was sourced from official documents via the German Federal Gazette, including financial statements and special creditors' meetings. Additional information and valuation metrics were derived from industry benchmarks as well as Disrest-specific equity premiums. These were taken from websites such as Damodaran &amp; NYU-Stern and macroeconomic indicators from Yahoo.finance, Investin.com, Orbis and other relevant government publications. 
Detailed calculations and methodological justifications, including intrinsic valuation (DCF, Adjusted DCF, APV), relative valuation and real options methods, are fully explained in the thesis document. Regression analysis and detailed financial data have been sourced and can be further explored via Yahoo Finance.</t>
  </si>
  <si>
    <t>All Data taken from Investing.com &amp; Yahoo.Finance</t>
  </si>
  <si>
    <t>w1</t>
  </si>
  <si>
    <t>w2</t>
  </si>
  <si>
    <t>w3</t>
  </si>
  <si>
    <t>w4</t>
  </si>
  <si>
    <t>w5</t>
  </si>
  <si>
    <t>w6</t>
  </si>
  <si>
    <t>w7</t>
  </si>
  <si>
    <t>w8</t>
  </si>
  <si>
    <t>Blended EV (€ m)</t>
  </si>
  <si>
    <t xml:space="preserve">Nr. </t>
  </si>
  <si>
    <t xml:space="preserve">Average </t>
  </si>
  <si>
    <t xml:space="preserve">Median </t>
  </si>
  <si>
    <t>5th percentile</t>
  </si>
  <si>
    <t>95th percentile</t>
  </si>
  <si>
    <t>Weighted Combinations (normalised)</t>
  </si>
  <si>
    <r>
      <t>Tax rates</t>
    </r>
    <r>
      <rPr>
        <b/>
        <i/>
        <sz val="12"/>
        <rFont val="Times New Roman"/>
        <family val="1"/>
      </rPr>
      <t xml:space="preserve"> Bevor 2024</t>
    </r>
    <r>
      <rPr>
        <i/>
        <sz val="12"/>
        <rFont val="Times New Roman"/>
        <family val="1"/>
      </rPr>
      <t xml:space="preserve"> remain constant at </t>
    </r>
    <r>
      <rPr>
        <b/>
        <i/>
        <sz val="12"/>
        <rFont val="Times New Roman"/>
        <family val="1"/>
      </rPr>
      <t>29.125%</t>
    </r>
  </si>
  <si>
    <r>
      <t xml:space="preserve">Tax rates </t>
    </r>
    <r>
      <rPr>
        <b/>
        <i/>
        <sz val="12"/>
        <rFont val="Times New Roman"/>
        <family val="1"/>
      </rPr>
      <t>After 2024</t>
    </r>
    <r>
      <rPr>
        <i/>
        <sz val="12"/>
        <rFont val="Times New Roman"/>
        <family val="1"/>
      </rPr>
      <t xml:space="preserve"> remain constant at </t>
    </r>
    <r>
      <rPr>
        <b/>
        <i/>
        <sz val="12"/>
        <rFont val="Times New Roman"/>
        <family val="1"/>
      </rPr>
      <t>30.175%</t>
    </r>
  </si>
  <si>
    <r>
      <rPr>
        <b/>
        <i/>
        <sz val="12"/>
        <rFont val="Times New Roman"/>
        <family val="1"/>
      </rPr>
      <t>Corporate Income Tax:</t>
    </r>
    <r>
      <rPr>
        <i/>
        <sz val="12"/>
        <rFont val="Times New Roman"/>
        <family val="1"/>
      </rPr>
      <t xml:space="preserve"> A standard rate of 15%</t>
    </r>
  </si>
  <si>
    <r>
      <rPr>
        <b/>
        <i/>
        <sz val="12"/>
        <rFont val="Times New Roman"/>
        <family val="1"/>
      </rPr>
      <t>Solidarity Surcharge:</t>
    </r>
    <r>
      <rPr>
        <i/>
        <sz val="12"/>
        <rFont val="Times New Roman"/>
        <family val="1"/>
      </rPr>
      <t xml:space="preserve"> An additional 5.5% applied to the corporate income tax, resulting in an effective rate of 0.825%</t>
    </r>
  </si>
  <si>
    <r>
      <rPr>
        <b/>
        <i/>
        <sz val="12"/>
        <rFont val="Times New Roman"/>
        <family val="1"/>
      </rPr>
      <t>Municipal Trade Tax:</t>
    </r>
    <r>
      <rPr>
        <i/>
        <sz val="12"/>
        <rFont val="Times New Roman"/>
        <family val="1"/>
      </rPr>
      <t xml:space="preserve"> </t>
    </r>
    <r>
      <rPr>
        <b/>
        <i/>
        <sz val="12"/>
        <rFont val="Times New Roman"/>
        <family val="1"/>
      </rPr>
      <t>2024</t>
    </r>
    <r>
      <rPr>
        <i/>
        <sz val="12"/>
        <rFont val="Times New Roman"/>
        <family val="1"/>
      </rPr>
      <t xml:space="preserve">, Harsum has set its multiplier from </t>
    </r>
    <r>
      <rPr>
        <b/>
        <i/>
        <sz val="12"/>
        <rFont val="Times New Roman"/>
        <family val="1"/>
      </rPr>
      <t>380% to 410%</t>
    </r>
    <r>
      <rPr>
        <i/>
        <sz val="12"/>
        <rFont val="Times New Roman"/>
        <family val="1"/>
      </rPr>
      <t>, leading to an trade tax rate of 14.35%</t>
    </r>
  </si>
  <si>
    <r>
      <t xml:space="preserve">First 10 are mainly </t>
    </r>
    <r>
      <rPr>
        <i/>
        <sz val="12"/>
        <color theme="1"/>
        <rFont val="Times New Roman"/>
        <family val="1"/>
      </rPr>
      <t>operational metrics</t>
    </r>
    <r>
      <rPr>
        <sz val="12"/>
        <color theme="1"/>
        <rFont val="Times New Roman"/>
        <family val="1"/>
      </rPr>
      <t xml:space="preserve"> (Net Profit Margin, ROE, etc.)</t>
    </r>
  </si>
  <si>
    <r>
      <t xml:space="preserve">Arise when </t>
    </r>
    <r>
      <rPr>
        <i/>
        <sz val="12"/>
        <color theme="1"/>
        <rFont val="Times New Roman"/>
        <family val="1"/>
      </rPr>
      <t>net income is negative</t>
    </r>
    <r>
      <rPr>
        <sz val="12"/>
        <color theme="1"/>
        <rFont val="Times New Roman"/>
        <family val="1"/>
      </rPr>
      <t xml:space="preserve"> (denominator &lt; 0)</t>
    </r>
  </si>
  <si>
    <r>
      <t>1. EV/EBITDA</t>
    </r>
    <r>
      <rPr>
        <sz val="12"/>
        <color theme="1"/>
        <rFont val="Times New Roman"/>
        <family val="1"/>
      </rPr>
      <t xml:space="preserve"> – standard operating multiple, less affected by capital structure</t>
    </r>
  </si>
  <si>
    <r>
      <t>2. EV/Revenue</t>
    </r>
    <r>
      <rPr>
        <sz val="12"/>
        <color theme="1"/>
        <rFont val="Times New Roman"/>
        <family val="1"/>
      </rPr>
      <t xml:space="preserve"> – top-line multiple, valid even if earnings are negative</t>
    </r>
  </si>
  <si>
    <r>
      <rPr>
        <b/>
        <sz val="12"/>
        <rFont val="Times New Roman"/>
        <family val="1"/>
      </rPr>
      <t xml:space="preserve">Legal &amp; Administrative Fees: </t>
    </r>
    <r>
      <rPr>
        <sz val="12"/>
        <rFont val="Times New Roman"/>
        <family val="1"/>
      </rPr>
      <t>Andrade and Kaplan (1998) assumed 3-10%. Therefore i assumed in thePositive Szenario the Average of 5% of total firm value.</t>
    </r>
  </si>
  <si>
    <r>
      <rPr>
        <b/>
        <sz val="12"/>
        <rFont val="Times New Roman"/>
        <family val="1"/>
      </rPr>
      <t xml:space="preserve">Legal &amp; Administrative Fees: </t>
    </r>
    <r>
      <rPr>
        <sz val="12"/>
        <rFont val="Times New Roman"/>
        <family val="1"/>
      </rPr>
      <t>Andrade and Kaplan (1998) assumed 3-10%. Therefore i assumed the Base Average of 6% of total firm value.</t>
    </r>
  </si>
  <si>
    <r>
      <rPr>
        <b/>
        <sz val="12"/>
        <rFont val="Times New Roman"/>
        <family val="1"/>
      </rPr>
      <t xml:space="preserve">Legal &amp; Administrative Fees: </t>
    </r>
    <r>
      <rPr>
        <sz val="12"/>
        <rFont val="Times New Roman"/>
        <family val="1"/>
      </rPr>
      <t>Andrade and Kaplan (1998) assumed 3-10%. Therefore i assumed in the Conservative szenario the Average of 7% of total firm value.</t>
    </r>
  </si>
  <si>
    <t>Weight (Method)</t>
  </si>
  <si>
    <t>Correlation with Blended EV</t>
  </si>
  <si>
    <t>w1 (DCF)</t>
  </si>
  <si>
    <t>w2 (Adjusted DCF)</t>
  </si>
  <si>
    <t>w3 (APV)</t>
  </si>
  <si>
    <t>w4 (Real Option)</t>
  </si>
  <si>
    <t>w5 (Comp EV/EBITDA 2022)</t>
  </si>
  <si>
    <t>w6 (Comp EV/Revenue 2022)</t>
  </si>
  <si>
    <t>w7 (Comp EV/EBITDA 2028)</t>
  </si>
  <si>
    <t>w8 (Comp EV/Revenue 2028)</t>
  </si>
  <si>
    <t>Tornado Sensitivity Analysis</t>
  </si>
  <si>
    <t>EV</t>
  </si>
  <si>
    <t>Statistical Measure</t>
  </si>
  <si>
    <t>Monte Carlo Simulation – Scorecard Weight Sensitivity for Blended Enterprise Value (10.000 Simulations)</t>
  </si>
  <si>
    <t>Standard deviation (σ)</t>
  </si>
  <si>
    <t>Opening Net Assets</t>
  </si>
  <si>
    <t>Capex (input)</t>
  </si>
  <si>
    <t>D&amp;A (calculated)</t>
  </si>
  <si>
    <t>Closing Net Assets Conservative Scenario</t>
  </si>
  <si>
    <t>Closing Net Assets Base Scenario</t>
  </si>
  <si>
    <t>Closing Net Assets Optimistic Scenario</t>
  </si>
  <si>
    <t>Although Schlote’s current book D/E is significantly higher (3.013), this reflects its distressed financial state and may not represent its long-term capital structure. Therefore, the peer median D/E ratio of 1.124 is used</t>
  </si>
  <si>
    <t>D/E (Peer Median)</t>
  </si>
  <si>
    <t>D/E original</t>
  </si>
  <si>
    <t>SCHLOTE Adjusted Summary</t>
  </si>
  <si>
    <t>Average Total Debt of 2022 &amp; 2023</t>
  </si>
  <si>
    <t>Annual Bank Interest Expense (EUR Mio)</t>
  </si>
  <si>
    <t>Annual Bond Intrest Expense (EUR Mio)</t>
  </si>
  <si>
    <t>WSF Bond</t>
  </si>
  <si>
    <t>%</t>
  </si>
  <si>
    <t>Net Working Capital (NWC) Assumed at at weighted average of (2017-2021) 6.02% of each year</t>
  </si>
  <si>
    <t>EBITDA taken from Average without the years 2020 and 2023 of the last 8 years and growing by 0.5% each year</t>
  </si>
  <si>
    <t>Depreciation and Amortization Forecasted with Revenue growth assumptions</t>
  </si>
  <si>
    <t>The WSF subordinated loan (EUR 18.5m) was excluded from the cost of debt calculation, as it does not bear interest and thus does not contribute to the company’s actual financing cost.</t>
  </si>
  <si>
    <t>Annual Interest Expense (HY23 annualized):  = 10.4m</t>
  </si>
  <si>
    <t>Pre-Tax Cost of Bank Debt: = €10.4m / €99.4m = 10.5%</t>
  </si>
  <si>
    <t>Average Bank Debt = €99.3m</t>
  </si>
  <si>
    <r>
      <t>The market risk premium in Germany has been estimated</t>
    </r>
    <r>
      <rPr>
        <b/>
        <i/>
        <sz val="12"/>
        <color theme="1"/>
        <rFont val="Times New Roman"/>
        <family val="1"/>
      </rPr>
      <t xml:space="preserve"> </t>
    </r>
    <r>
      <rPr>
        <i/>
        <sz val="12"/>
        <color theme="1"/>
        <rFont val="Times New Roman"/>
        <family val="1"/>
      </rPr>
      <t>at 6.75%</t>
    </r>
    <r>
      <rPr>
        <b/>
        <i/>
        <sz val="12"/>
        <color theme="1"/>
        <rFont val="Times New Roman"/>
        <family val="1"/>
      </rPr>
      <t xml:space="preserve"> i</t>
    </r>
    <r>
      <rPr>
        <i/>
        <sz val="12"/>
        <color theme="1"/>
        <rFont val="Times New Roman"/>
        <family val="1"/>
      </rPr>
      <t>n February 2025</t>
    </r>
  </si>
  <si>
    <t>FY2029E</t>
  </si>
  <si>
    <t>we take the FY24 value as a Forecast is to inaccurate: 43,544,392€</t>
  </si>
  <si>
    <t>  • Cash &amp; Cash Equivalents: from our DCF 2029 data, we assume full 100%</t>
  </si>
  <si>
    <t>Distress-zone → “high” risk (empirically ≈ 50-plus % chance of default within 2 years)</t>
  </si>
  <si>
    <t>Grey-zone → “moderate” risk (≈ 10-50 %)</t>
  </si>
  <si>
    <t>Safe-zone → “low” risk (≈ &lt; 10 %)</t>
  </si>
  <si>
    <t>EV Summary</t>
  </si>
  <si>
    <t>Model</t>
  </si>
  <si>
    <t>Error (%)</t>
  </si>
  <si>
    <t>Assumption</t>
  </si>
  <si>
    <t>Benchmark</t>
  </si>
  <si>
    <t>Real Option</t>
  </si>
  <si>
    <t>Sensitivity Analysis</t>
  </si>
  <si>
    <t>Scenario</t>
  </si>
  <si>
    <t>DCF EV</t>
  </si>
  <si>
    <t>APV EV</t>
  </si>
  <si>
    <t>Real Options EV</t>
  </si>
  <si>
    <t>WACC ↑ (DCF only)</t>
  </si>
  <si>
    <t>Cost of debt ↑</t>
  </si>
  <si>
    <t>g ↓</t>
  </si>
  <si>
    <t>Error Attribution</t>
  </si>
  <si>
    <t>Δ EV DCF</t>
  </si>
  <si>
    <t>Δ EV APV</t>
  </si>
  <si>
    <t>Δ EV Option</t>
  </si>
  <si>
    <t>Error</t>
  </si>
  <si>
    <t>Adjsuted DCF</t>
  </si>
  <si>
    <t>COMP EV</t>
  </si>
  <si>
    <t>COMP</t>
  </si>
  <si>
    <t>EV Average</t>
  </si>
  <si>
    <t>Total error vs. benchmark (€ m)</t>
  </si>
  <si>
    <r>
      <t xml:space="preserve">Terminal </t>
    </r>
    <r>
      <rPr>
        <b/>
        <i/>
        <sz val="11"/>
        <color theme="1"/>
        <rFont val="Calibri"/>
        <family val="2"/>
        <scheme val="minor"/>
      </rPr>
      <t>g</t>
    </r>
    <r>
      <rPr>
        <b/>
        <sz val="11"/>
        <color theme="1"/>
        <rFont val="Calibri"/>
        <family val="2"/>
        <scheme val="minor"/>
      </rPr>
      <t xml:space="preserve"> (Δ EV, %)</t>
    </r>
  </si>
  <si>
    <t>π&lt;sub&gt;distress&lt;/sub&gt; (Δ EV, %)</t>
  </si>
  <si>
    <t>Illiquidity (Δ EV, %)</t>
  </si>
  <si>
    <t>Aggregate</t>
  </si>
  <si>
    <t>Δ EV Adjusted DCF</t>
  </si>
  <si>
    <t>Δ EV COMP</t>
  </si>
  <si>
    <t>Change</t>
  </si>
  <si>
    <t>Illiquidity ↓ (COMP only)</t>
  </si>
  <si>
    <t>WACC ↑</t>
  </si>
  <si>
    <t>EV ↓ → negative ΔEV</t>
  </si>
  <si>
    <t>Terminal g ↓</t>
  </si>
  <si>
    <t>Cost of Debt ↑</t>
  </si>
  <si>
    <t>π&lt;sub&gt;distress&lt;/sub&gt; ↓</t>
  </si>
  <si>
    <t>Illiquidity Discount ↓</t>
  </si>
  <si>
    <t>from 20% to 10%</t>
  </si>
  <si>
    <r>
      <t xml:space="preserve">EV ↑ → </t>
    </r>
    <r>
      <rPr>
        <b/>
        <sz val="11"/>
        <color theme="1"/>
        <rFont val="Calibri"/>
        <family val="2"/>
        <scheme val="minor"/>
      </rPr>
      <t>positive</t>
    </r>
    <r>
      <rPr>
        <sz val="11"/>
        <color theme="1"/>
        <rFont val="Calibri"/>
        <family val="2"/>
        <scheme val="minor"/>
      </rPr>
      <t xml:space="preserve"> ΔEV</t>
    </r>
  </si>
  <si>
    <t>Effect</t>
  </si>
  <si>
    <t>+100 bp</t>
  </si>
  <si>
    <t>-100 bp</t>
  </si>
  <si>
    <t>−500 bp</t>
  </si>
  <si>
    <t>% Contribution</t>
  </si>
  <si>
    <t>Cost of debt  (Δ EV, %)</t>
  </si>
  <si>
    <t>CAPM ↑ (APV only)</t>
  </si>
  <si>
    <t>WACC / CAPM (Δ EV, %)</t>
  </si>
  <si>
    <t xml:space="preserve"> Master’s degree in Management from the Nova SBE &amp; LSM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</si>
</sst>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6" formatCode="#,##0\ &quot;€&quot;;[Red]\-#,##0\ &quot;€&quot;"/>
    <numFmt numFmtId="44" formatCode="_-* #,##0.00\ &quot;€&quot;_-;\-* #,##0.00\ &quot;€&quot;_-;_-* &quot;-&quot;??\ &quot;€&quot;_-;_-@_-"/>
    <numFmt numFmtId="164" formatCode="&quot;$&quot;#,##0_);[Red]\(&quot;$&quot;#,##0\)"/>
    <numFmt numFmtId="165" formatCode="#,##0.0\x"/>
    <numFmt numFmtId="166" formatCode="0.0%"/>
    <numFmt numFmtId="167" formatCode="#,##0_ ;\-#,##0\ "/>
    <numFmt numFmtId="168" formatCode="0.0"/>
    <numFmt numFmtId="169" formatCode="&quot;FY&quot;yy"/>
    <numFmt numFmtId="170" formatCode="_(* #,##0.0_);_(* \(#,##0.0\);_(* &quot;-&quot;?_);_(@_)"/>
    <numFmt numFmtId="171" formatCode="_(0.0%_);\(0.0%\);_(&quot;–&quot;_);_(@_)"/>
    <numFmt numFmtId="172" formatCode="_(* #,##0.00_);_(* \(#,##0.00\);_(* &quot;-&quot;?_);_(@_)"/>
    <numFmt numFmtId="173" formatCode="_(&quot;$&quot;* #,##0.00_);_(&quot;$&quot;* \(#,##0.00\);_(&quot;$&quot;* &quot;-&quot;??_);_(@_)"/>
    <numFmt numFmtId="174" formatCode="#,##0.00\ &quot;€&quot;"/>
    <numFmt numFmtId="175" formatCode="#,##0\ &quot;€&quot;"/>
    <numFmt numFmtId="176" formatCode="#,##0.000%_);\(#,##0.000%\)"/>
    <numFmt numFmtId="177" formatCode="0.000%"/>
    <numFmt numFmtId="178" formatCode="[$€-2]\ #,##0.00;[Red]\-[$€-2]\ #,##0.00"/>
    <numFmt numFmtId="179" formatCode="0.000"/>
    <numFmt numFmtId="180" formatCode="0.0000"/>
    <numFmt numFmtId="181" formatCode="_-* #,##0\ &quot;€&quot;_-;\-* #,##0\ &quot;€&quot;_-;_-* &quot;-&quot;??\ &quot;€&quot;_-;_-@_-"/>
    <numFmt numFmtId="182" formatCode="###,##0"/>
    <numFmt numFmtId="183" formatCode="0.0&quot;x&quot;"/>
    <numFmt numFmtId="184" formatCode="#,##0.00&quot; €&quot;_);\(#,##0.00&quot; €&quot;\)"/>
    <numFmt numFmtId="185" formatCode="#,##0&quot; €&quot;_);\(#,##0&quot; €&quot;\)"/>
    <numFmt numFmtId="186" formatCode="0.00%_);\(0.00%\)"/>
    <numFmt numFmtId="187" formatCode="0.0&quot;x&quot;_);\(0.0&quot;x&quot;\)"/>
    <numFmt numFmtId="188" formatCode="&quot;€&quot;#,##0_);\(&quot;€&quot;#,##0\)"/>
    <numFmt numFmtId="189" formatCode="_(* #,##0_);_(* \(#,##0\);_(* &quot;-&quot;?_);_(@_)"/>
    <numFmt numFmtId="190" formatCode="0%_);\(0%\)"/>
    <numFmt numFmtId="191" formatCode="_-* #,##0\ &quot;€&quot;_-;\-* #,##0\ &quot;€&quot;_-;_-* &quot;-&quot;?????\ &quot;€&quot;_-;_-@_-"/>
  </numFmts>
  <fonts count="53" x14ac:knownFonts="1">
    <font>
      <sz val="11"/>
      <color theme="1"/>
      <name val="Calibri"/>
      <family val="2"/>
      <scheme val="minor"/>
    </font>
    <font>
      <sz val="12"/>
      <color theme="1"/>
      <name val="Calibri"/>
      <family val="2"/>
      <scheme val="minor"/>
    </font>
    <font>
      <u/>
      <sz val="11"/>
      <color theme="10"/>
      <name val="Calibri"/>
      <family val="2"/>
      <scheme val="minor"/>
    </font>
    <font>
      <sz val="11"/>
      <color theme="1"/>
      <name val="Calibri"/>
      <family val="2"/>
      <scheme val="minor"/>
    </font>
    <font>
      <b/>
      <sz val="11"/>
      <color theme="1"/>
      <name val="Calibri"/>
      <family val="2"/>
      <scheme val="minor"/>
    </font>
    <font>
      <sz val="10"/>
      <name val="Arial"/>
      <family val="2"/>
    </font>
    <font>
      <b/>
      <sz val="11"/>
      <color rgb="FFFF0000"/>
      <name val="Calibri"/>
      <family val="2"/>
      <scheme val="minor"/>
    </font>
    <font>
      <sz val="10"/>
      <name val="Arial"/>
      <family val="2"/>
    </font>
    <font>
      <sz val="11"/>
      <color theme="1"/>
      <name val="Arial Narrow"/>
      <family val="2"/>
    </font>
    <font>
      <sz val="12"/>
      <color theme="1"/>
      <name val="Times New Roman"/>
      <family val="1"/>
    </font>
    <font>
      <b/>
      <sz val="13.5"/>
      <color theme="1"/>
      <name val="Calibri"/>
      <family val="2"/>
      <scheme val="minor"/>
    </font>
    <font>
      <sz val="14"/>
      <color theme="1"/>
      <name val="Times New Roman"/>
      <family val="1"/>
    </font>
    <font>
      <sz val="8"/>
      <name val="Calibri"/>
      <family val="2"/>
      <scheme val="minor"/>
    </font>
    <font>
      <sz val="11"/>
      <color theme="3"/>
      <name val="Calibri"/>
      <family val="2"/>
      <scheme val="minor"/>
    </font>
    <font>
      <sz val="11"/>
      <color theme="1"/>
      <name val="Times New Roman"/>
      <family val="1"/>
    </font>
    <font>
      <b/>
      <sz val="12"/>
      <color theme="0"/>
      <name val="Times New Roman"/>
      <family val="1"/>
    </font>
    <font>
      <b/>
      <sz val="11"/>
      <color theme="1"/>
      <name val="Times New Roman"/>
      <family val="1"/>
    </font>
    <font>
      <i/>
      <sz val="11"/>
      <color theme="1"/>
      <name val="Times New Roman"/>
      <family val="1"/>
    </font>
    <font>
      <i/>
      <sz val="12"/>
      <color theme="1"/>
      <name val="Times New Roman"/>
      <family val="1"/>
    </font>
    <font>
      <b/>
      <i/>
      <sz val="12"/>
      <color theme="1"/>
      <name val="Times New Roman"/>
      <family val="1"/>
    </font>
    <font>
      <b/>
      <sz val="11"/>
      <color theme="0"/>
      <name val="Times New Roman"/>
      <family val="1"/>
    </font>
    <font>
      <b/>
      <sz val="12"/>
      <color theme="1"/>
      <name val="Times New Roman"/>
      <family val="1"/>
    </font>
    <font>
      <b/>
      <sz val="12"/>
      <name val="Times New Roman"/>
      <family val="1"/>
    </font>
    <font>
      <sz val="12"/>
      <color rgb="FF0000FF"/>
      <name val="Times New Roman"/>
      <family val="1"/>
    </font>
    <font>
      <sz val="12"/>
      <color theme="4"/>
      <name val="Times New Roman"/>
      <family val="1"/>
    </font>
    <font>
      <sz val="12"/>
      <name val="Times New Roman"/>
      <family val="1"/>
    </font>
    <font>
      <i/>
      <sz val="12"/>
      <name val="Times New Roman"/>
      <family val="1"/>
    </font>
    <font>
      <i/>
      <sz val="12"/>
      <color theme="4"/>
      <name val="Times New Roman"/>
      <family val="1"/>
    </font>
    <font>
      <i/>
      <u/>
      <sz val="12"/>
      <name val="Times New Roman"/>
      <family val="1"/>
    </font>
    <font>
      <sz val="12"/>
      <color theme="0"/>
      <name val="Times New Roman"/>
      <family val="1"/>
    </font>
    <font>
      <b/>
      <i/>
      <sz val="12"/>
      <name val="Times New Roman"/>
      <family val="1"/>
    </font>
    <font>
      <sz val="12"/>
      <color rgb="FF404040"/>
      <name val="Times New Roman"/>
      <family val="1"/>
    </font>
    <font>
      <i/>
      <sz val="12"/>
      <color rgb="FF0000FF"/>
      <name val="Times New Roman"/>
      <family val="1"/>
    </font>
    <font>
      <b/>
      <sz val="10"/>
      <color rgb="FFFFFFFF"/>
      <name val="Times New Roman"/>
      <family val="1"/>
    </font>
    <font>
      <sz val="10"/>
      <color rgb="FFFFFFFF"/>
      <name val="Times New Roman"/>
      <family val="1"/>
    </font>
    <font>
      <sz val="10"/>
      <color rgb="FF333333"/>
      <name val="Times New Roman"/>
      <family val="1"/>
    </font>
    <font>
      <u/>
      <sz val="11"/>
      <color theme="10"/>
      <name val="Times New Roman"/>
      <family val="1"/>
    </font>
    <font>
      <b/>
      <i/>
      <sz val="12"/>
      <color theme="0"/>
      <name val="Times New Roman"/>
      <family val="1"/>
    </font>
    <font>
      <sz val="12"/>
      <color theme="0" tint="-0.34998626667073579"/>
      <name val="Times New Roman"/>
      <family val="1"/>
    </font>
    <font>
      <sz val="10"/>
      <color theme="1"/>
      <name val="Times New Roman"/>
      <family val="1"/>
    </font>
    <font>
      <i/>
      <sz val="11"/>
      <color theme="2" tint="-0.249977111117893"/>
      <name val="Times New Roman"/>
      <family val="1"/>
    </font>
    <font>
      <i/>
      <sz val="11"/>
      <color theme="0" tint="-0.34998626667073579"/>
      <name val="Times New Roman"/>
      <family val="1"/>
    </font>
    <font>
      <sz val="10"/>
      <color theme="0" tint="-0.249977111117893"/>
      <name val="Times New Roman"/>
      <family val="1"/>
    </font>
    <font>
      <b/>
      <sz val="10"/>
      <color theme="1"/>
      <name val="Times New Roman"/>
      <family val="1"/>
    </font>
    <font>
      <i/>
      <sz val="12"/>
      <color theme="2" tint="-0.249977111117893"/>
      <name val="Times New Roman"/>
      <family val="1"/>
    </font>
    <font>
      <i/>
      <sz val="12"/>
      <color theme="0" tint="-0.34998626667073579"/>
      <name val="Times New Roman"/>
      <family val="1"/>
    </font>
    <font>
      <sz val="12"/>
      <color theme="0" tint="-0.249977111117893"/>
      <name val="Times New Roman"/>
      <family val="1"/>
    </font>
    <font>
      <u/>
      <sz val="11"/>
      <color theme="4"/>
      <name val="Times New Roman"/>
      <family val="1"/>
    </font>
    <font>
      <sz val="11"/>
      <color theme="4"/>
      <name val="Times New Roman"/>
      <family val="1"/>
    </font>
    <font>
      <sz val="11"/>
      <color theme="0"/>
      <name val="Times New Roman"/>
      <family val="1"/>
    </font>
    <font>
      <b/>
      <sz val="11"/>
      <color theme="0"/>
      <name val="Calibri"/>
      <family val="2"/>
      <scheme val="minor"/>
    </font>
    <font>
      <sz val="11"/>
      <color theme="3"/>
      <name val="Times New Roman"/>
      <family val="1"/>
    </font>
    <font>
      <b/>
      <i/>
      <sz val="11"/>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9"/>
        <bgColor indexed="64"/>
      </patternFill>
    </fill>
    <fill>
      <patternFill patternType="solid">
        <fgColor rgb="FFFFFFFF"/>
      </patternFill>
    </fill>
    <fill>
      <patternFill patternType="solid">
        <fgColor rgb="FFEFEFEF"/>
      </patternFill>
    </fill>
    <fill>
      <patternFill patternType="solid">
        <fgColor theme="4"/>
        <bgColor indexed="64"/>
      </patternFill>
    </fill>
    <fill>
      <patternFill patternType="solid">
        <fgColor theme="4" tint="0.79998168889431442"/>
        <bgColor indexed="64"/>
      </patternFill>
    </fill>
  </fills>
  <borders count="62">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style="thin">
        <color auto="1"/>
      </top>
      <bottom style="thin">
        <color auto="1"/>
      </bottom>
      <diagonal/>
    </border>
    <border>
      <left/>
      <right/>
      <top/>
      <bottom style="thin">
        <color theme="0"/>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theme="0"/>
      </right>
      <top/>
      <bottom/>
      <diagonal/>
    </border>
    <border>
      <left style="thin">
        <color theme="1"/>
      </left>
      <right/>
      <top/>
      <bottom style="thin">
        <color theme="1"/>
      </bottom>
      <diagonal/>
    </border>
    <border>
      <left/>
      <right/>
      <top/>
      <bottom style="thin">
        <color theme="1"/>
      </bottom>
      <diagonal/>
    </border>
    <border>
      <left style="thin">
        <color indexed="64"/>
      </left>
      <right style="thin">
        <color theme="1"/>
      </right>
      <top/>
      <bottom/>
      <diagonal/>
    </border>
    <border>
      <left/>
      <right style="thin">
        <color theme="0"/>
      </right>
      <top style="thin">
        <color theme="0"/>
      </top>
      <bottom/>
      <diagonal/>
    </border>
    <border>
      <left style="thin">
        <color theme="1"/>
      </left>
      <right/>
      <top style="thin">
        <color theme="1"/>
      </top>
      <bottom/>
      <diagonal/>
    </border>
    <border>
      <left/>
      <right/>
      <top style="thin">
        <color theme="1"/>
      </top>
      <bottom/>
      <diagonal/>
    </border>
    <border>
      <left style="thin">
        <color theme="1"/>
      </left>
      <right/>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0"/>
      </left>
      <right style="thin">
        <color indexed="64"/>
      </right>
      <top style="thin">
        <color theme="0"/>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indexed="64"/>
      </left>
      <right/>
      <top/>
      <bottom style="medium">
        <color indexed="64"/>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medium">
        <color indexed="64"/>
      </top>
      <bottom style="medium">
        <color indexed="64"/>
      </bottom>
      <diagonal/>
    </border>
    <border>
      <left style="thin">
        <color theme="0"/>
      </left>
      <right/>
      <top style="thin">
        <color theme="0"/>
      </top>
      <bottom/>
      <diagonal/>
    </border>
    <border>
      <left style="thin">
        <color theme="0"/>
      </left>
      <right/>
      <top/>
      <bottom/>
      <diagonal/>
    </border>
    <border>
      <left style="thin">
        <color indexed="64"/>
      </left>
      <right style="thin">
        <color theme="1"/>
      </right>
      <top style="thin">
        <color indexed="64"/>
      </top>
      <bottom/>
      <diagonal/>
    </border>
    <border>
      <left style="thin">
        <color indexed="64"/>
      </left>
      <right style="thin">
        <color theme="1"/>
      </right>
      <top/>
      <bottom style="thin">
        <color indexed="64"/>
      </bottom>
      <diagonal/>
    </border>
    <border>
      <left style="thin">
        <color theme="1"/>
      </left>
      <right style="thin">
        <color theme="1"/>
      </right>
      <top/>
      <bottom style="thin">
        <color indexed="64"/>
      </bottom>
      <diagonal/>
    </border>
    <border>
      <left style="thin">
        <color theme="1"/>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thin">
        <color theme="1"/>
      </right>
      <top/>
      <bottom/>
      <diagonal/>
    </border>
    <border>
      <left/>
      <right style="thin">
        <color theme="1"/>
      </right>
      <top style="thin">
        <color theme="1"/>
      </top>
      <bottom/>
      <diagonal/>
    </border>
    <border>
      <left/>
      <right style="thin">
        <color theme="1"/>
      </right>
      <top/>
      <bottom style="thin">
        <color theme="1"/>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s>
  <cellStyleXfs count="12">
    <xf numFmtId="0" fontId="0" fillId="0" borderId="0"/>
    <xf numFmtId="0" fontId="2" fillId="0" borderId="0" applyNumberFormat="0" applyFill="0" applyBorder="0" applyAlignment="0" applyProtection="0"/>
    <xf numFmtId="0" fontId="3" fillId="0" borderId="0"/>
    <xf numFmtId="0" fontId="5" fillId="0" borderId="0"/>
    <xf numFmtId="9" fontId="3" fillId="0" borderId="0" applyFont="0" applyFill="0" applyBorder="0" applyAlignment="0" applyProtection="0"/>
    <xf numFmtId="0" fontId="1" fillId="0" borderId="0"/>
    <xf numFmtId="0" fontId="7" fillId="0" borderId="0"/>
    <xf numFmtId="44" fontId="3" fillId="0" borderId="0" applyFont="0" applyFill="0" applyBorder="0" applyAlignment="0" applyProtection="0"/>
    <xf numFmtId="0" fontId="8" fillId="0" borderId="0"/>
    <xf numFmtId="0" fontId="3" fillId="0" borderId="0"/>
    <xf numFmtId="0" fontId="5" fillId="0" borderId="0"/>
    <xf numFmtId="0" fontId="3" fillId="0" borderId="0"/>
  </cellStyleXfs>
  <cellXfs count="750">
    <xf numFmtId="0" fontId="0" fillId="0" borderId="0" xfId="0"/>
    <xf numFmtId="0" fontId="1" fillId="0" borderId="0" xfId="0" applyFont="1"/>
    <xf numFmtId="0" fontId="6" fillId="0" borderId="0" xfId="0" applyFont="1"/>
    <xf numFmtId="0" fontId="0" fillId="0" borderId="0" xfId="0" applyAlignment="1">
      <alignment horizontal="left" vertical="center" indent="1"/>
    </xf>
    <xf numFmtId="0" fontId="0" fillId="0" borderId="1" xfId="0" applyBorder="1"/>
    <xf numFmtId="0" fontId="0" fillId="0" borderId="4" xfId="0" applyBorder="1"/>
    <xf numFmtId="9" fontId="0" fillId="0" borderId="0" xfId="0" applyNumberFormat="1"/>
    <xf numFmtId="0" fontId="0" fillId="0" borderId="0" xfId="0" applyAlignment="1">
      <alignment vertical="center" wrapText="1"/>
    </xf>
    <xf numFmtId="2" fontId="1" fillId="0" borderId="0" xfId="0" applyNumberFormat="1" applyFont="1"/>
    <xf numFmtId="0" fontId="9" fillId="0" borderId="0" xfId="0" applyFont="1" applyAlignment="1">
      <alignment horizontal="center" vertical="center"/>
    </xf>
    <xf numFmtId="0" fontId="10" fillId="0" borderId="0" xfId="0" applyFont="1" applyAlignment="1">
      <alignment vertical="center"/>
    </xf>
    <xf numFmtId="0" fontId="4" fillId="0" borderId="0" xfId="0" applyFont="1" applyAlignment="1">
      <alignment horizontal="left" vertical="center" indent="1"/>
    </xf>
    <xf numFmtId="0" fontId="9" fillId="0" borderId="0" xfId="0" applyFont="1" applyAlignment="1">
      <alignment horizontal="justify" vertical="center"/>
    </xf>
    <xf numFmtId="0" fontId="11" fillId="0" borderId="0" xfId="0" applyFont="1" applyAlignment="1">
      <alignment horizontal="center" vertical="center"/>
    </xf>
    <xf numFmtId="9" fontId="13" fillId="0" borderId="0" xfId="0" applyNumberFormat="1" applyFont="1"/>
    <xf numFmtId="0" fontId="0" fillId="14" borderId="0" xfId="0" applyFill="1"/>
    <xf numFmtId="0" fontId="0" fillId="13" borderId="0" xfId="0" applyFill="1"/>
    <xf numFmtId="0" fontId="15" fillId="3" borderId="0" xfId="0" applyFont="1" applyFill="1" applyAlignment="1">
      <alignment horizontal="center" vertical="center" wrapText="1"/>
    </xf>
    <xf numFmtId="0" fontId="16" fillId="2" borderId="27" xfId="0" applyFont="1" applyFill="1" applyBorder="1" applyAlignment="1">
      <alignment vertical="center" wrapText="1"/>
    </xf>
    <xf numFmtId="0" fontId="14" fillId="0" borderId="27" xfId="0" applyFont="1" applyBorder="1" applyAlignment="1">
      <alignment horizontal="right"/>
    </xf>
    <xf numFmtId="0" fontId="14" fillId="0" borderId="28" xfId="0" applyFont="1" applyBorder="1" applyAlignment="1">
      <alignment horizontal="right"/>
    </xf>
    <xf numFmtId="0" fontId="14" fillId="0" borderId="28" xfId="0" applyFont="1" applyBorder="1" applyAlignment="1">
      <alignment horizontal="right" vertical="center" wrapText="1"/>
    </xf>
    <xf numFmtId="9" fontId="17" fillId="0" borderId="48" xfId="0" applyNumberFormat="1" applyFont="1" applyBorder="1" applyAlignment="1">
      <alignment horizontal="right" vertical="center" wrapText="1"/>
    </xf>
    <xf numFmtId="0" fontId="16" fillId="2" borderId="23" xfId="0" applyFont="1" applyFill="1" applyBorder="1" applyAlignment="1">
      <alignment vertical="center" wrapText="1"/>
    </xf>
    <xf numFmtId="0" fontId="14" fillId="0" borderId="23" xfId="0" applyFont="1" applyBorder="1" applyAlignment="1">
      <alignment horizontal="right"/>
    </xf>
    <xf numFmtId="0" fontId="14" fillId="0" borderId="0" xfId="0" applyFont="1" applyAlignment="1">
      <alignment horizontal="right"/>
    </xf>
    <xf numFmtId="0" fontId="14" fillId="0" borderId="0" xfId="0" applyFont="1" applyAlignment="1">
      <alignment horizontal="right" vertical="center" wrapText="1"/>
    </xf>
    <xf numFmtId="9" fontId="17" fillId="0" borderId="49" xfId="0" applyNumberFormat="1" applyFont="1" applyBorder="1" applyAlignment="1">
      <alignment horizontal="right" vertical="center" wrapText="1"/>
    </xf>
    <xf numFmtId="0" fontId="16" fillId="2" borderId="23" xfId="0" applyFont="1" applyFill="1" applyBorder="1"/>
    <xf numFmtId="2" fontId="14" fillId="0" borderId="0" xfId="0" applyNumberFormat="1" applyFont="1" applyAlignment="1">
      <alignment horizontal="right" vertical="center" wrapText="1"/>
    </xf>
    <xf numFmtId="0" fontId="16" fillId="2" borderId="38" xfId="0" applyFont="1" applyFill="1" applyBorder="1"/>
    <xf numFmtId="0" fontId="14" fillId="0" borderId="38" xfId="0" applyFont="1" applyBorder="1" applyAlignment="1">
      <alignment horizontal="right"/>
    </xf>
    <xf numFmtId="0" fontId="14" fillId="0" borderId="25" xfId="0" applyFont="1" applyBorder="1" applyAlignment="1">
      <alignment horizontal="right"/>
    </xf>
    <xf numFmtId="0" fontId="14" fillId="0" borderId="25" xfId="0" applyFont="1" applyBorder="1" applyAlignment="1">
      <alignment horizontal="right" vertical="center" wrapText="1"/>
    </xf>
    <xf numFmtId="2" fontId="14" fillId="0" borderId="25" xfId="0" applyNumberFormat="1" applyFont="1" applyBorder="1" applyAlignment="1">
      <alignment horizontal="right" vertical="center" wrapText="1"/>
    </xf>
    <xf numFmtId="9" fontId="17" fillId="0" borderId="50" xfId="0" applyNumberFormat="1" applyFont="1" applyBorder="1" applyAlignment="1">
      <alignment horizontal="right" vertical="center" wrapText="1"/>
    </xf>
    <xf numFmtId="0" fontId="15" fillId="3" borderId="23" xfId="0" applyFont="1" applyFill="1" applyBorder="1"/>
    <xf numFmtId="0" fontId="15" fillId="3" borderId="0" xfId="0" applyFont="1" applyFill="1"/>
    <xf numFmtId="0" fontId="15" fillId="3" borderId="24" xfId="0" applyFont="1" applyFill="1" applyBorder="1"/>
    <xf numFmtId="0" fontId="9" fillId="0" borderId="27" xfId="0" applyFont="1" applyBorder="1"/>
    <xf numFmtId="9" fontId="18" fillId="0" borderId="48" xfId="0" applyNumberFormat="1" applyFont="1" applyBorder="1"/>
    <xf numFmtId="0" fontId="9" fillId="0" borderId="23" xfId="0" applyFont="1" applyBorder="1"/>
    <xf numFmtId="185" fontId="9" fillId="0" borderId="23" xfId="0" applyNumberFormat="1" applyFont="1" applyBorder="1"/>
    <xf numFmtId="185" fontId="9" fillId="0" borderId="0" xfId="0" applyNumberFormat="1" applyFont="1"/>
    <xf numFmtId="185" fontId="9" fillId="0" borderId="24" xfId="0" applyNumberFormat="1" applyFont="1" applyBorder="1"/>
    <xf numFmtId="9" fontId="18" fillId="0" borderId="49" xfId="0" applyNumberFormat="1" applyFont="1" applyBorder="1"/>
    <xf numFmtId="0" fontId="9" fillId="0" borderId="38" xfId="0" applyFont="1" applyBorder="1"/>
    <xf numFmtId="185" fontId="9" fillId="0" borderId="38" xfId="0" applyNumberFormat="1" applyFont="1" applyBorder="1"/>
    <xf numFmtId="185" fontId="9" fillId="0" borderId="25" xfId="0" applyNumberFormat="1" applyFont="1" applyBorder="1"/>
    <xf numFmtId="185" fontId="9" fillId="0" borderId="26" xfId="0" applyNumberFormat="1" applyFont="1" applyBorder="1"/>
    <xf numFmtId="9" fontId="18" fillId="0" borderId="50" xfId="0" applyNumberFormat="1" applyFont="1" applyBorder="1"/>
    <xf numFmtId="0" fontId="19" fillId="0" borderId="21" xfId="0" applyFont="1" applyBorder="1"/>
    <xf numFmtId="175" fontId="19" fillId="0" borderId="41" xfId="0" applyNumberFormat="1" applyFont="1" applyBorder="1"/>
    <xf numFmtId="2" fontId="18" fillId="0" borderId="41" xfId="0" applyNumberFormat="1" applyFont="1" applyBorder="1"/>
    <xf numFmtId="0" fontId="18" fillId="0" borderId="41" xfId="0" applyFont="1" applyBorder="1"/>
    <xf numFmtId="9" fontId="18" fillId="0" borderId="22" xfId="4" applyFont="1" applyBorder="1"/>
    <xf numFmtId="0" fontId="20" fillId="3" borderId="0" xfId="0" applyFont="1" applyFill="1" applyAlignment="1">
      <alignment horizontal="center" vertical="center" wrapText="1"/>
    </xf>
    <xf numFmtId="0" fontId="14" fillId="0" borderId="0" xfId="0" applyFont="1"/>
    <xf numFmtId="0" fontId="16" fillId="0" borderId="0" xfId="0" applyFont="1" applyAlignment="1">
      <alignment horizontal="center" vertical="center" wrapText="1"/>
    </xf>
    <xf numFmtId="0" fontId="14" fillId="0" borderId="0" xfId="0" applyFont="1" applyAlignment="1">
      <alignment horizontal="left" vertical="center" wrapText="1"/>
    </xf>
    <xf numFmtId="181" fontId="16" fillId="0" borderId="0" xfId="7" applyNumberFormat="1" applyFont="1" applyAlignment="1">
      <alignment horizontal="center" vertical="center" wrapText="1"/>
    </xf>
    <xf numFmtId="0" fontId="14" fillId="0" borderId="0" xfId="0" applyFont="1" applyAlignment="1">
      <alignment horizontal="left"/>
    </xf>
    <xf numFmtId="0" fontId="14" fillId="0" borderId="0" xfId="0" applyFont="1" applyAlignment="1">
      <alignment vertical="center" wrapText="1"/>
    </xf>
    <xf numFmtId="0" fontId="20" fillId="3" borderId="0" xfId="0" applyFont="1" applyFill="1" applyAlignment="1">
      <alignment vertical="center" wrapText="1"/>
    </xf>
    <xf numFmtId="0" fontId="20" fillId="3" borderId="0" xfId="0" applyFont="1" applyFill="1" applyAlignment="1">
      <alignment horizontal="center"/>
    </xf>
    <xf numFmtId="2" fontId="14" fillId="0" borderId="0" xfId="0" applyNumberFormat="1" applyFont="1"/>
    <xf numFmtId="181" fontId="14" fillId="0" borderId="0" xfId="7" applyNumberFormat="1" applyFont="1"/>
    <xf numFmtId="0" fontId="21" fillId="0" borderId="0" xfId="0" applyFont="1"/>
    <xf numFmtId="0" fontId="9" fillId="0" borderId="0" xfId="0" applyFont="1"/>
    <xf numFmtId="0" fontId="9" fillId="2" borderId="0" xfId="0" applyFont="1" applyFill="1"/>
    <xf numFmtId="0" fontId="9" fillId="0" borderId="39" xfId="0" applyFont="1" applyBorder="1"/>
    <xf numFmtId="0" fontId="9" fillId="3" borderId="0" xfId="0" applyFont="1" applyFill="1"/>
    <xf numFmtId="0" fontId="15" fillId="3" borderId="0" xfId="0" applyFont="1" applyFill="1" applyAlignment="1">
      <alignment horizontal="center"/>
    </xf>
    <xf numFmtId="0" fontId="15" fillId="2" borderId="40" xfId="0" applyFont="1" applyFill="1" applyBorder="1" applyAlignment="1">
      <alignment horizontal="center"/>
    </xf>
    <xf numFmtId="0" fontId="9" fillId="4" borderId="7" xfId="0" applyFont="1" applyFill="1" applyBorder="1"/>
    <xf numFmtId="0" fontId="9" fillId="4" borderId="4" xfId="0" applyFont="1" applyFill="1" applyBorder="1"/>
    <xf numFmtId="0" fontId="9" fillId="4" borderId="9" xfId="0" applyFont="1" applyFill="1" applyBorder="1"/>
    <xf numFmtId="185" fontId="9" fillId="2" borderId="0" xfId="0" applyNumberFormat="1" applyFont="1" applyFill="1"/>
    <xf numFmtId="0" fontId="21" fillId="2" borderId="40" xfId="0" applyFont="1" applyFill="1" applyBorder="1" applyAlignment="1">
      <alignment horizontal="center"/>
    </xf>
    <xf numFmtId="0" fontId="22" fillId="0" borderId="0" xfId="0" applyFont="1"/>
    <xf numFmtId="37" fontId="23" fillId="2" borderId="40" xfId="0" applyNumberFormat="1" applyFont="1" applyFill="1" applyBorder="1" applyAlignment="1">
      <alignment horizontal="right"/>
    </xf>
    <xf numFmtId="0" fontId="9" fillId="0" borderId="10" xfId="0" applyFont="1" applyBorder="1" applyAlignment="1">
      <alignment wrapText="1"/>
    </xf>
    <xf numFmtId="0" fontId="9" fillId="0" borderId="0" xfId="0" applyFont="1" applyAlignment="1">
      <alignment wrapText="1"/>
    </xf>
    <xf numFmtId="0" fontId="9" fillId="0" borderId="2" xfId="0" applyFont="1" applyBorder="1" applyAlignment="1">
      <alignment wrapText="1"/>
    </xf>
    <xf numFmtId="186" fontId="24" fillId="0" borderId="0" xfId="0" applyNumberFormat="1" applyFont="1"/>
    <xf numFmtId="186" fontId="24" fillId="2" borderId="0" xfId="0" applyNumberFormat="1" applyFont="1" applyFill="1"/>
    <xf numFmtId="166" fontId="23" fillId="2" borderId="40" xfId="0" applyNumberFormat="1" applyFont="1" applyFill="1" applyBorder="1" applyAlignment="1">
      <alignment horizontal="right"/>
    </xf>
    <xf numFmtId="185" fontId="25" fillId="0" borderId="0" xfId="0" applyNumberFormat="1" applyFont="1"/>
    <xf numFmtId="185" fontId="25" fillId="2" borderId="0" xfId="0" applyNumberFormat="1" applyFont="1" applyFill="1"/>
    <xf numFmtId="0" fontId="25" fillId="0" borderId="40" xfId="0" applyFont="1" applyBorder="1"/>
    <xf numFmtId="0" fontId="9" fillId="0" borderId="10" xfId="0" applyFont="1" applyBorder="1"/>
    <xf numFmtId="0" fontId="9" fillId="0" borderId="2" xfId="0" applyFont="1" applyBorder="1"/>
    <xf numFmtId="0" fontId="25" fillId="2" borderId="40" xfId="0" applyFont="1" applyFill="1" applyBorder="1"/>
    <xf numFmtId="176" fontId="24" fillId="0" borderId="0" xfId="0" applyNumberFormat="1" applyFont="1"/>
    <xf numFmtId="177" fontId="24" fillId="0" borderId="0" xfId="0" applyNumberFormat="1" applyFont="1"/>
    <xf numFmtId="176" fontId="24" fillId="2" borderId="0" xfId="0" applyNumberFormat="1" applyFont="1" applyFill="1"/>
    <xf numFmtId="176" fontId="24" fillId="2" borderId="40" xfId="0" applyNumberFormat="1" applyFont="1" applyFill="1" applyBorder="1"/>
    <xf numFmtId="0" fontId="25" fillId="0" borderId="0" xfId="0" applyFont="1"/>
    <xf numFmtId="166" fontId="25" fillId="0" borderId="0" xfId="0" applyNumberFormat="1" applyFont="1"/>
    <xf numFmtId="166" fontId="25" fillId="2" borderId="40" xfId="0" applyNumberFormat="1" applyFont="1" applyFill="1" applyBorder="1"/>
    <xf numFmtId="0" fontId="9" fillId="2" borderId="40" xfId="0" applyFont="1" applyFill="1" applyBorder="1"/>
    <xf numFmtId="0" fontId="15" fillId="3" borderId="0" xfId="3" applyFont="1" applyFill="1"/>
    <xf numFmtId="0" fontId="15" fillId="3" borderId="1" xfId="3" applyFont="1" applyFill="1" applyBorder="1"/>
    <xf numFmtId="0" fontId="15" fillId="3" borderId="1" xfId="3" applyFont="1" applyFill="1" applyBorder="1" applyAlignment="1">
      <alignment horizontal="center"/>
    </xf>
    <xf numFmtId="169" fontId="15" fillId="2" borderId="12" xfId="3" applyNumberFormat="1" applyFont="1" applyFill="1" applyBorder="1" applyAlignment="1">
      <alignment horizontal="center"/>
    </xf>
    <xf numFmtId="0" fontId="15" fillId="0" borderId="0" xfId="3" applyFont="1" applyAlignment="1">
      <alignment horizontal="center"/>
    </xf>
    <xf numFmtId="164" fontId="21" fillId="0" borderId="0" xfId="0" applyNumberFormat="1" applyFont="1"/>
    <xf numFmtId="0" fontId="25" fillId="0" borderId="0" xfId="3" applyFont="1" applyAlignment="1">
      <alignment horizontal="center"/>
    </xf>
    <xf numFmtId="185" fontId="22" fillId="0" borderId="0" xfId="7" applyNumberFormat="1" applyFont="1"/>
    <xf numFmtId="185" fontId="22" fillId="2" borderId="0" xfId="7" applyNumberFormat="1" applyFont="1" applyFill="1"/>
    <xf numFmtId="170" fontId="22" fillId="2" borderId="40" xfId="3" applyNumberFormat="1" applyFont="1" applyFill="1" applyBorder="1"/>
    <xf numFmtId="0" fontId="26" fillId="0" borderId="0" xfId="3" applyFont="1" applyAlignment="1">
      <alignment horizontal="left" indent="1"/>
    </xf>
    <xf numFmtId="0" fontId="25" fillId="0" borderId="0" xfId="3" applyFont="1"/>
    <xf numFmtId="181" fontId="26" fillId="0" borderId="0" xfId="7" applyNumberFormat="1" applyFont="1"/>
    <xf numFmtId="181" fontId="26" fillId="2" borderId="0" xfId="7" applyNumberFormat="1" applyFont="1" applyFill="1"/>
    <xf numFmtId="171" fontId="26" fillId="2" borderId="40" xfId="3" applyNumberFormat="1" applyFont="1" applyFill="1" applyBorder="1"/>
    <xf numFmtId="37" fontId="22" fillId="0" borderId="0" xfId="0" applyNumberFormat="1" applyFont="1"/>
    <xf numFmtId="171" fontId="27" fillId="0" borderId="0" xfId="3" applyNumberFormat="1" applyFont="1"/>
    <xf numFmtId="171" fontId="27" fillId="2" borderId="0" xfId="3" applyNumberFormat="1" applyFont="1" applyFill="1"/>
    <xf numFmtId="171" fontId="28" fillId="0" borderId="0" xfId="3" applyNumberFormat="1" applyFont="1"/>
    <xf numFmtId="171" fontId="26" fillId="0" borderId="0" xfId="3" applyNumberFormat="1" applyFont="1"/>
    <xf numFmtId="171" fontId="26" fillId="2" borderId="0" xfId="3" applyNumberFormat="1" applyFont="1" applyFill="1"/>
    <xf numFmtId="185" fontId="25" fillId="0" borderId="0" xfId="7" applyNumberFormat="1" applyFont="1"/>
    <xf numFmtId="185" fontId="25" fillId="2" borderId="0" xfId="7" applyNumberFormat="1" applyFont="1" applyFill="1"/>
    <xf numFmtId="170" fontId="25" fillId="2" borderId="40" xfId="3" applyNumberFormat="1" applyFont="1" applyFill="1" applyBorder="1"/>
    <xf numFmtId="0" fontId="22" fillId="0" borderId="5" xfId="3" applyFont="1" applyBorder="1"/>
    <xf numFmtId="0" fontId="25" fillId="0" borderId="5" xfId="3" applyFont="1" applyBorder="1"/>
    <xf numFmtId="0" fontId="9" fillId="0" borderId="5" xfId="0" applyFont="1" applyBorder="1" applyAlignment="1">
      <alignment horizontal="center"/>
    </xf>
    <xf numFmtId="185" fontId="22" fillId="0" borderId="5" xfId="7" applyNumberFormat="1" applyFont="1" applyBorder="1"/>
    <xf numFmtId="185" fontId="22" fillId="2" borderId="5" xfId="7" applyNumberFormat="1" applyFont="1" applyFill="1" applyBorder="1"/>
    <xf numFmtId="175" fontId="9" fillId="0" borderId="0" xfId="0" applyNumberFormat="1" applyFont="1"/>
    <xf numFmtId="170" fontId="25" fillId="0" borderId="0" xfId="3" applyNumberFormat="1" applyFont="1"/>
    <xf numFmtId="170" fontId="25" fillId="2" borderId="0" xfId="3" applyNumberFormat="1" applyFont="1" applyFill="1"/>
    <xf numFmtId="0" fontId="22" fillId="0" borderId="0" xfId="3" applyFont="1"/>
    <xf numFmtId="0" fontId="25" fillId="0" borderId="0" xfId="3" applyFont="1" applyAlignment="1">
      <alignment horizontal="left" indent="1"/>
    </xf>
    <xf numFmtId="0" fontId="26" fillId="0" borderId="0" xfId="3" applyFont="1" applyAlignment="1">
      <alignment horizontal="left" indent="2"/>
    </xf>
    <xf numFmtId="37" fontId="9" fillId="0" borderId="0" xfId="0" applyNumberFormat="1" applyFont="1"/>
    <xf numFmtId="37" fontId="9" fillId="2" borderId="0" xfId="0" applyNumberFormat="1" applyFont="1" applyFill="1"/>
    <xf numFmtId="37" fontId="9" fillId="2" borderId="40" xfId="0" applyNumberFormat="1" applyFont="1" applyFill="1" applyBorder="1"/>
    <xf numFmtId="0" fontId="21" fillId="0" borderId="5" xfId="0" applyFont="1" applyBorder="1"/>
    <xf numFmtId="37" fontId="21" fillId="0" borderId="5" xfId="0" applyNumberFormat="1" applyFont="1" applyBorder="1"/>
    <xf numFmtId="167" fontId="21" fillId="0" borderId="0" xfId="0" applyNumberFormat="1" applyFont="1"/>
    <xf numFmtId="0" fontId="29" fillId="3" borderId="0" xfId="0" applyFont="1" applyFill="1"/>
    <xf numFmtId="167" fontId="15" fillId="3" borderId="0" xfId="0" applyNumberFormat="1" applyFont="1" applyFill="1"/>
    <xf numFmtId="0" fontId="29" fillId="2" borderId="40" xfId="0" applyFont="1" applyFill="1" applyBorder="1"/>
    <xf numFmtId="0" fontId="18" fillId="0" borderId="0" xfId="0" applyFont="1" applyAlignment="1">
      <alignment horizontal="left"/>
    </xf>
    <xf numFmtId="4" fontId="9" fillId="0" borderId="0" xfId="0" applyNumberFormat="1" applyFont="1" applyAlignment="1">
      <alignment wrapText="1"/>
    </xf>
    <xf numFmtId="175" fontId="9" fillId="0" borderId="0" xfId="0" applyNumberFormat="1" applyFont="1" applyAlignment="1">
      <alignment wrapText="1"/>
    </xf>
    <xf numFmtId="185" fontId="9" fillId="0" borderId="0" xfId="7" applyNumberFormat="1" applyFont="1" applyAlignment="1">
      <alignment wrapText="1"/>
    </xf>
    <xf numFmtId="0" fontId="9" fillId="0" borderId="0" xfId="0" applyFont="1" applyAlignment="1">
      <alignment horizontal="left" indent="1"/>
    </xf>
    <xf numFmtId="0" fontId="26" fillId="0" borderId="0" xfId="3" applyFont="1" applyAlignment="1">
      <alignment horizontal="center"/>
    </xf>
    <xf numFmtId="185" fontId="21" fillId="0" borderId="0" xfId="7" applyNumberFormat="1" applyFont="1"/>
    <xf numFmtId="185" fontId="9" fillId="0" borderId="0" xfId="7" applyNumberFormat="1" applyFont="1"/>
    <xf numFmtId="0" fontId="9" fillId="0" borderId="40" xfId="0" applyFont="1" applyBorder="1"/>
    <xf numFmtId="0" fontId="9" fillId="0" borderId="5" xfId="0" applyFont="1" applyBorder="1"/>
    <xf numFmtId="0" fontId="26" fillId="0" borderId="5" xfId="3" applyFont="1" applyBorder="1" applyAlignment="1">
      <alignment horizontal="center"/>
    </xf>
    <xf numFmtId="185" fontId="21" fillId="0" borderId="5" xfId="7" applyNumberFormat="1" applyFont="1" applyBorder="1"/>
    <xf numFmtId="175" fontId="21" fillId="0" borderId="5" xfId="0" applyNumberFormat="1" applyFont="1" applyBorder="1"/>
    <xf numFmtId="175" fontId="21" fillId="0" borderId="0" xfId="0" applyNumberFormat="1" applyFont="1"/>
    <xf numFmtId="186" fontId="9" fillId="0" borderId="0" xfId="0" applyNumberFormat="1" applyFont="1"/>
    <xf numFmtId="10" fontId="24" fillId="0" borderId="0" xfId="0" applyNumberFormat="1" applyFont="1"/>
    <xf numFmtId="0" fontId="9" fillId="0" borderId="11" xfId="0" applyFont="1" applyBorder="1"/>
    <xf numFmtId="0" fontId="9" fillId="0" borderId="1" xfId="0" applyFont="1" applyBorder="1"/>
    <xf numFmtId="0" fontId="9" fillId="0" borderId="3" xfId="0" applyFont="1" applyBorder="1"/>
    <xf numFmtId="0" fontId="21" fillId="3" borderId="0" xfId="0" applyFont="1" applyFill="1"/>
    <xf numFmtId="0" fontId="15" fillId="3" borderId="33" xfId="3" applyFont="1" applyFill="1" applyBorder="1" applyAlignment="1">
      <alignment horizontal="center"/>
    </xf>
    <xf numFmtId="0" fontId="15" fillId="3" borderId="34" xfId="3" applyFont="1" applyFill="1" applyBorder="1" applyAlignment="1">
      <alignment horizontal="center"/>
    </xf>
    <xf numFmtId="0" fontId="15" fillId="7" borderId="34" xfId="3" applyFont="1" applyFill="1" applyBorder="1" applyAlignment="1">
      <alignment horizontal="center"/>
    </xf>
    <xf numFmtId="0" fontId="15" fillId="7" borderId="0" xfId="0" applyFont="1" applyFill="1" applyAlignment="1">
      <alignment horizontal="center"/>
    </xf>
    <xf numFmtId="185" fontId="21" fillId="2" borderId="40" xfId="0" applyNumberFormat="1" applyFont="1" applyFill="1" applyBorder="1" applyAlignment="1">
      <alignment horizontal="center"/>
    </xf>
    <xf numFmtId="185" fontId="9" fillId="6" borderId="0" xfId="0" applyNumberFormat="1" applyFont="1" applyFill="1" applyAlignment="1">
      <alignment horizontal="center"/>
    </xf>
    <xf numFmtId="185" fontId="23" fillId="2" borderId="40" xfId="0" applyNumberFormat="1" applyFont="1" applyFill="1" applyBorder="1" applyAlignment="1">
      <alignment horizontal="right"/>
    </xf>
    <xf numFmtId="0" fontId="9" fillId="0" borderId="10" xfId="0" applyFont="1" applyBorder="1" applyAlignment="1">
      <alignment horizontal="left" indent="3"/>
    </xf>
    <xf numFmtId="185" fontId="9" fillId="6" borderId="0" xfId="0" applyNumberFormat="1" applyFont="1" applyFill="1" applyAlignment="1">
      <alignment horizontal="right"/>
    </xf>
    <xf numFmtId="186" fontId="23" fillId="2" borderId="40" xfId="0" applyNumberFormat="1" applyFont="1" applyFill="1" applyBorder="1" applyAlignment="1">
      <alignment horizontal="right"/>
    </xf>
    <xf numFmtId="186" fontId="24" fillId="6" borderId="0" xfId="0" applyNumberFormat="1" applyFont="1" applyFill="1" applyAlignment="1">
      <alignment horizontal="right"/>
    </xf>
    <xf numFmtId="185" fontId="25" fillId="2" borderId="40" xfId="0" applyNumberFormat="1" applyFont="1" applyFill="1" applyBorder="1"/>
    <xf numFmtId="185" fontId="25" fillId="6" borderId="0" xfId="0" applyNumberFormat="1" applyFont="1" applyFill="1"/>
    <xf numFmtId="0" fontId="26" fillId="0" borderId="10" xfId="0" applyFont="1" applyBorder="1" applyAlignment="1">
      <alignment horizontal="left" vertical="center" indent="3"/>
    </xf>
    <xf numFmtId="177" fontId="24" fillId="6" borderId="0" xfId="0" applyNumberFormat="1" applyFont="1" applyFill="1"/>
    <xf numFmtId="0" fontId="22" fillId="0" borderId="7" xfId="0" applyFont="1" applyBorder="1"/>
    <xf numFmtId="0" fontId="25" fillId="0" borderId="4" xfId="0" applyFont="1" applyBorder="1"/>
    <xf numFmtId="0" fontId="9" fillId="0" borderId="4" xfId="0" applyFont="1" applyBorder="1"/>
    <xf numFmtId="0" fontId="9" fillId="0" borderId="4" xfId="0" applyFont="1" applyBorder="1" applyAlignment="1">
      <alignment horizontal="right" wrapText="1"/>
    </xf>
    <xf numFmtId="0" fontId="19" fillId="0" borderId="4" xfId="0" applyFont="1" applyBorder="1"/>
    <xf numFmtId="0" fontId="9" fillId="0" borderId="9" xfId="0" applyFont="1" applyBorder="1"/>
    <xf numFmtId="0" fontId="26" fillId="2" borderId="10" xfId="0" applyFont="1" applyFill="1" applyBorder="1" applyAlignment="1">
      <alignment horizontal="left" vertical="center" indent="3"/>
    </xf>
    <xf numFmtId="166" fontId="9" fillId="0" borderId="0" xfId="4" applyNumberFormat="1" applyFont="1" applyFill="1" applyBorder="1"/>
    <xf numFmtId="0" fontId="18" fillId="2" borderId="10" xfId="0" applyFont="1" applyFill="1" applyBorder="1" applyAlignment="1">
      <alignment horizontal="left" vertical="center" indent="3"/>
    </xf>
    <xf numFmtId="0" fontId="18" fillId="2" borderId="10" xfId="0" applyFont="1" applyFill="1" applyBorder="1" applyAlignment="1">
      <alignment horizontal="left" indent="3"/>
    </xf>
    <xf numFmtId="0" fontId="18" fillId="0" borderId="0" xfId="0" applyFont="1"/>
    <xf numFmtId="186" fontId="9" fillId="0" borderId="2" xfId="0" applyNumberFormat="1" applyFont="1" applyBorder="1"/>
    <xf numFmtId="0" fontId="26" fillId="0" borderId="11" xfId="0" applyFont="1" applyBorder="1" applyAlignment="1">
      <alignment horizontal="left" vertical="center" indent="3"/>
    </xf>
    <xf numFmtId="0" fontId="15" fillId="2" borderId="0" xfId="3" applyFont="1" applyFill="1" applyAlignment="1">
      <alignment horizontal="center"/>
    </xf>
    <xf numFmtId="0" fontId="15" fillId="7" borderId="35" xfId="3" applyFont="1" applyFill="1" applyBorder="1" applyAlignment="1">
      <alignment horizontal="center"/>
    </xf>
    <xf numFmtId="0" fontId="29" fillId="0" borderId="0" xfId="0" applyFont="1"/>
    <xf numFmtId="169" fontId="15" fillId="2" borderId="0" xfId="3" applyNumberFormat="1" applyFont="1" applyFill="1" applyAlignment="1">
      <alignment horizontal="center"/>
    </xf>
    <xf numFmtId="0" fontId="15" fillId="0" borderId="0" xfId="3" applyFont="1"/>
    <xf numFmtId="169" fontId="15" fillId="0" borderId="0" xfId="3" applyNumberFormat="1" applyFont="1" applyAlignment="1">
      <alignment horizontal="center"/>
    </xf>
    <xf numFmtId="0" fontId="15" fillId="0" borderId="0" xfId="0" applyFont="1" applyAlignment="1">
      <alignment horizontal="center"/>
    </xf>
    <xf numFmtId="185" fontId="22" fillId="0" borderId="0" xfId="3" applyNumberFormat="1" applyFont="1"/>
    <xf numFmtId="185" fontId="22" fillId="2" borderId="0" xfId="3" applyNumberFormat="1" applyFont="1" applyFill="1"/>
    <xf numFmtId="185" fontId="22" fillId="6" borderId="0" xfId="3" applyNumberFormat="1" applyFont="1" applyFill="1"/>
    <xf numFmtId="170" fontId="22" fillId="2" borderId="0" xfId="3" applyNumberFormat="1" applyFont="1" applyFill="1"/>
    <xf numFmtId="170" fontId="22" fillId="6" borderId="0" xfId="3" applyNumberFormat="1" applyFont="1" applyFill="1"/>
    <xf numFmtId="0" fontId="9" fillId="6" borderId="0" xfId="0" applyFont="1" applyFill="1"/>
    <xf numFmtId="171" fontId="27" fillId="6" borderId="0" xfId="3" applyNumberFormat="1" applyFont="1" applyFill="1"/>
    <xf numFmtId="171" fontId="26" fillId="6" borderId="0" xfId="3" applyNumberFormat="1" applyFont="1" applyFill="1"/>
    <xf numFmtId="185" fontId="25" fillId="0" borderId="0" xfId="3" applyNumberFormat="1" applyFont="1"/>
    <xf numFmtId="185" fontId="25" fillId="2" borderId="0" xfId="3" applyNumberFormat="1" applyFont="1" applyFill="1"/>
    <xf numFmtId="185" fontId="25" fillId="6" borderId="0" xfId="3" applyNumberFormat="1" applyFont="1" applyFill="1"/>
    <xf numFmtId="170" fontId="25" fillId="6" borderId="0" xfId="3" applyNumberFormat="1" applyFont="1" applyFill="1"/>
    <xf numFmtId="185" fontId="22" fillId="0" borderId="5" xfId="3" applyNumberFormat="1" applyFont="1" applyBorder="1"/>
    <xf numFmtId="185" fontId="22" fillId="2" borderId="5" xfId="3" applyNumberFormat="1" applyFont="1" applyFill="1" applyBorder="1"/>
    <xf numFmtId="185" fontId="22" fillId="6" borderId="5" xfId="3" applyNumberFormat="1" applyFont="1" applyFill="1" applyBorder="1"/>
    <xf numFmtId="185" fontId="26" fillId="0" borderId="0" xfId="3" applyNumberFormat="1" applyFont="1"/>
    <xf numFmtId="37" fontId="9" fillId="6" borderId="0" xfId="0" applyNumberFormat="1" applyFont="1" applyFill="1"/>
    <xf numFmtId="37" fontId="21" fillId="0" borderId="0" xfId="0" applyNumberFormat="1" applyFont="1"/>
    <xf numFmtId="37" fontId="15" fillId="3" borderId="0" xfId="0" applyNumberFormat="1" applyFont="1" applyFill="1"/>
    <xf numFmtId="0" fontId="29" fillId="2" borderId="0" xfId="0" applyFont="1" applyFill="1"/>
    <xf numFmtId="0" fontId="29" fillId="6" borderId="0" xfId="0" applyFont="1" applyFill="1"/>
    <xf numFmtId="170" fontId="9" fillId="0" borderId="10" xfId="0" applyNumberFormat="1" applyFont="1" applyBorder="1"/>
    <xf numFmtId="170" fontId="9" fillId="0" borderId="0" xfId="0" applyNumberFormat="1" applyFont="1"/>
    <xf numFmtId="0" fontId="22" fillId="0" borderId="0" xfId="3" applyFont="1" applyAlignment="1">
      <alignment horizontal="center"/>
    </xf>
    <xf numFmtId="170" fontId="25" fillId="0" borderId="5" xfId="3" applyNumberFormat="1" applyFont="1" applyBorder="1"/>
    <xf numFmtId="170" fontId="25" fillId="2" borderId="5" xfId="3" applyNumberFormat="1" applyFont="1" applyFill="1" applyBorder="1"/>
    <xf numFmtId="185" fontId="25" fillId="6" borderId="37" xfId="3" applyNumberFormat="1" applyFont="1" applyFill="1" applyBorder="1"/>
    <xf numFmtId="185" fontId="9" fillId="6" borderId="37" xfId="0" applyNumberFormat="1" applyFont="1" applyFill="1" applyBorder="1"/>
    <xf numFmtId="172" fontId="25" fillId="2" borderId="0" xfId="3" applyNumberFormat="1" applyFont="1" applyFill="1"/>
    <xf numFmtId="2" fontId="25" fillId="6" borderId="0" xfId="3" applyNumberFormat="1" applyFont="1" applyFill="1"/>
    <xf numFmtId="172" fontId="9" fillId="0" borderId="0" xfId="0" applyNumberFormat="1" applyFont="1"/>
    <xf numFmtId="172" fontId="9" fillId="0" borderId="10" xfId="0" applyNumberFormat="1" applyFont="1" applyBorder="1"/>
    <xf numFmtId="170" fontId="22" fillId="0" borderId="5" xfId="3" applyNumberFormat="1" applyFont="1" applyBorder="1"/>
    <xf numFmtId="0" fontId="21" fillId="0" borderId="5" xfId="0" applyFont="1" applyBorder="1" applyAlignment="1">
      <alignment horizontal="center"/>
    </xf>
    <xf numFmtId="170" fontId="22" fillId="0" borderId="0" xfId="3" applyNumberFormat="1" applyFont="1"/>
    <xf numFmtId="185" fontId="21" fillId="6" borderId="37" xfId="0" applyNumberFormat="1" applyFont="1" applyFill="1" applyBorder="1"/>
    <xf numFmtId="185" fontId="9" fillId="6" borderId="0" xfId="0" applyNumberFormat="1" applyFont="1" applyFill="1"/>
    <xf numFmtId="168" fontId="21" fillId="0" borderId="0" xfId="0" applyNumberFormat="1" applyFont="1"/>
    <xf numFmtId="168" fontId="15" fillId="3" borderId="0" xfId="0" applyNumberFormat="1" applyFont="1" applyFill="1"/>
    <xf numFmtId="0" fontId="29" fillId="0" borderId="10" xfId="0" applyFont="1" applyBorder="1"/>
    <xf numFmtId="0" fontId="29" fillId="0" borderId="2" xfId="0" applyFont="1" applyBorder="1"/>
    <xf numFmtId="0" fontId="9" fillId="0" borderId="4" xfId="0" applyFont="1" applyBorder="1" applyAlignment="1">
      <alignment horizontal="center"/>
    </xf>
    <xf numFmtId="10" fontId="9" fillId="0" borderId="4" xfId="0" applyNumberFormat="1" applyFont="1" applyBorder="1"/>
    <xf numFmtId="0" fontId="9" fillId="0" borderId="1" xfId="0" applyFont="1" applyBorder="1" applyAlignment="1">
      <alignment horizontal="center"/>
    </xf>
    <xf numFmtId="10" fontId="9" fillId="0" borderId="1" xfId="0" applyNumberFormat="1" applyFont="1" applyBorder="1"/>
    <xf numFmtId="10" fontId="21" fillId="0" borderId="0" xfId="0" applyNumberFormat="1" applyFont="1"/>
    <xf numFmtId="10" fontId="21" fillId="0" borderId="5" xfId="0" applyNumberFormat="1" applyFont="1" applyBorder="1"/>
    <xf numFmtId="0" fontId="21" fillId="0" borderId="0" xfId="0" applyFont="1" applyAlignment="1">
      <alignment horizontal="center"/>
    </xf>
    <xf numFmtId="0" fontId="21" fillId="0" borderId="4" xfId="0" applyFont="1" applyBorder="1"/>
    <xf numFmtId="185" fontId="9" fillId="0" borderId="4" xfId="0" applyNumberFormat="1" applyFont="1" applyBorder="1"/>
    <xf numFmtId="2" fontId="9" fillId="0" borderId="4" xfId="0" applyNumberFormat="1" applyFont="1" applyBorder="1"/>
    <xf numFmtId="168" fontId="21" fillId="0" borderId="4" xfId="0" applyNumberFormat="1" applyFont="1" applyBorder="1"/>
    <xf numFmtId="0" fontId="21" fillId="0" borderId="1" xfId="0" applyFont="1" applyBorder="1"/>
    <xf numFmtId="185" fontId="9" fillId="0" borderId="1" xfId="0" applyNumberFormat="1" applyFont="1" applyBorder="1"/>
    <xf numFmtId="2" fontId="9" fillId="0" borderId="1" xfId="0" applyNumberFormat="1" applyFont="1" applyBorder="1"/>
    <xf numFmtId="6" fontId="9" fillId="0" borderId="0" xfId="0" applyNumberFormat="1" applyFont="1"/>
    <xf numFmtId="2" fontId="9" fillId="0" borderId="0" xfId="0" applyNumberFormat="1" applyFont="1"/>
    <xf numFmtId="166" fontId="9" fillId="0" borderId="0" xfId="0" applyNumberFormat="1" applyFont="1"/>
    <xf numFmtId="0" fontId="18" fillId="0" borderId="10" xfId="0" applyFont="1" applyBorder="1" applyAlignment="1">
      <alignment horizontal="left" indent="3"/>
    </xf>
    <xf numFmtId="10" fontId="9" fillId="0" borderId="0" xfId="0" applyNumberFormat="1" applyFont="1"/>
    <xf numFmtId="166" fontId="9" fillId="0" borderId="0" xfId="4" applyNumberFormat="1" applyFont="1"/>
    <xf numFmtId="0" fontId="9" fillId="4" borderId="0" xfId="0" applyFont="1" applyFill="1"/>
    <xf numFmtId="186" fontId="9" fillId="2" borderId="2" xfId="0" applyNumberFormat="1" applyFont="1" applyFill="1" applyBorder="1"/>
    <xf numFmtId="185" fontId="26" fillId="2" borderId="0" xfId="3" applyNumberFormat="1" applyFont="1" applyFill="1"/>
    <xf numFmtId="0" fontId="9" fillId="0" borderId="7" xfId="0" applyFont="1" applyBorder="1"/>
    <xf numFmtId="0" fontId="9" fillId="0" borderId="10" xfId="0" applyFont="1" applyBorder="1" applyAlignment="1">
      <alignment horizontal="left" indent="2"/>
    </xf>
    <xf numFmtId="9" fontId="9" fillId="0" borderId="0" xfId="0" applyNumberFormat="1" applyFont="1"/>
    <xf numFmtId="0" fontId="9" fillId="0" borderId="10" xfId="0" applyFont="1" applyBorder="1" applyAlignment="1">
      <alignment horizontal="left" vertical="center" indent="2"/>
    </xf>
    <xf numFmtId="188" fontId="9" fillId="0" borderId="0" xfId="7" applyNumberFormat="1" applyFont="1"/>
    <xf numFmtId="188" fontId="21" fillId="0" borderId="5" xfId="7" applyNumberFormat="1" applyFont="1" applyBorder="1"/>
    <xf numFmtId="188" fontId="9" fillId="0" borderId="0" xfId="0" applyNumberFormat="1" applyFont="1"/>
    <xf numFmtId="0" fontId="21" fillId="0" borderId="10" xfId="0" applyFont="1" applyBorder="1" applyAlignment="1">
      <alignment horizontal="left" vertical="center" indent="2"/>
    </xf>
    <xf numFmtId="188" fontId="9" fillId="0" borderId="4" xfId="7" applyNumberFormat="1" applyFont="1" applyBorder="1"/>
    <xf numFmtId="188" fontId="9" fillId="0" borderId="1" xfId="7" applyNumberFormat="1" applyFont="1" applyBorder="1"/>
    <xf numFmtId="0" fontId="25" fillId="2" borderId="0" xfId="3" applyFont="1" applyFill="1"/>
    <xf numFmtId="188" fontId="9" fillId="0" borderId="0" xfId="7" applyNumberFormat="1" applyFont="1" applyFill="1"/>
    <xf numFmtId="0" fontId="31" fillId="0" borderId="0" xfId="0" applyFont="1"/>
    <xf numFmtId="2" fontId="21" fillId="0" borderId="0" xfId="0" applyNumberFormat="1" applyFont="1"/>
    <xf numFmtId="0" fontId="9" fillId="0" borderId="0" xfId="0" applyFont="1" applyAlignment="1">
      <alignment vertical="center" wrapText="1"/>
    </xf>
    <xf numFmtId="0" fontId="21" fillId="0" borderId="10" xfId="0" applyFont="1" applyBorder="1" applyAlignment="1">
      <alignment horizontal="left" indent="2"/>
    </xf>
    <xf numFmtId="187" fontId="23" fillId="0" borderId="0" xfId="0" applyNumberFormat="1" applyFont="1" applyAlignment="1">
      <alignment horizontal="right"/>
    </xf>
    <xf numFmtId="0" fontId="9" fillId="0" borderId="10" xfId="0" applyFont="1" applyBorder="1" applyAlignment="1">
      <alignment horizontal="left" vertical="center" indent="3"/>
    </xf>
    <xf numFmtId="0" fontId="21" fillId="0" borderId="10" xfId="0" applyFont="1" applyBorder="1" applyAlignment="1">
      <alignment horizontal="left" vertical="center" indent="3"/>
    </xf>
    <xf numFmtId="187" fontId="23" fillId="0" borderId="17" xfId="0" applyNumberFormat="1" applyFont="1" applyBorder="1" applyAlignment="1">
      <alignment horizontal="right"/>
    </xf>
    <xf numFmtId="187" fontId="23" fillId="0" borderId="19" xfId="0" applyNumberFormat="1" applyFont="1" applyBorder="1" applyAlignment="1">
      <alignment horizontal="right"/>
    </xf>
    <xf numFmtId="0" fontId="15" fillId="5" borderId="10" xfId="0" applyFont="1" applyFill="1" applyBorder="1"/>
    <xf numFmtId="187" fontId="15" fillId="5" borderId="19" xfId="0" applyNumberFormat="1" applyFont="1" applyFill="1" applyBorder="1" applyAlignment="1">
      <alignment horizontal="right"/>
    </xf>
    <xf numFmtId="187" fontId="23" fillId="0" borderId="13" xfId="0" applyNumberFormat="1" applyFont="1" applyBorder="1" applyAlignment="1">
      <alignment horizontal="right"/>
    </xf>
    <xf numFmtId="187" fontId="32" fillId="0" borderId="0" xfId="0" applyNumberFormat="1" applyFont="1"/>
    <xf numFmtId="165" fontId="32" fillId="0" borderId="0" xfId="0" applyNumberFormat="1" applyFont="1"/>
    <xf numFmtId="0" fontId="21" fillId="0" borderId="0" xfId="0" applyFont="1" applyAlignment="1">
      <alignment vertical="center" wrapText="1"/>
    </xf>
    <xf numFmtId="187" fontId="23" fillId="0" borderId="0" xfId="0" applyNumberFormat="1" applyFont="1" applyAlignment="1">
      <alignment vertical="center" wrapText="1"/>
    </xf>
    <xf numFmtId="187" fontId="9" fillId="0" borderId="0" xfId="0" applyNumberFormat="1" applyFont="1"/>
    <xf numFmtId="0" fontId="9" fillId="0" borderId="17" xfId="0" applyFont="1" applyBorder="1"/>
    <xf numFmtId="165" fontId="23" fillId="0" borderId="18" xfId="0" applyNumberFormat="1" applyFont="1" applyBorder="1" applyAlignment="1">
      <alignment horizontal="right"/>
    </xf>
    <xf numFmtId="187" fontId="23" fillId="0" borderId="51" xfId="0" applyNumberFormat="1" applyFont="1" applyBorder="1" applyAlignment="1">
      <alignment horizontal="right"/>
    </xf>
    <xf numFmtId="0" fontId="9" fillId="0" borderId="19" xfId="0" applyFont="1" applyBorder="1"/>
    <xf numFmtId="165" fontId="23" fillId="0" borderId="0" xfId="0" applyNumberFormat="1" applyFont="1" applyAlignment="1">
      <alignment horizontal="right"/>
    </xf>
    <xf numFmtId="187" fontId="23" fillId="0" borderId="52" xfId="0" applyNumberFormat="1" applyFont="1" applyBorder="1" applyAlignment="1">
      <alignment horizontal="right"/>
    </xf>
    <xf numFmtId="0" fontId="15" fillId="5" borderId="19" xfId="0" applyFont="1" applyFill="1" applyBorder="1"/>
    <xf numFmtId="165" fontId="15" fillId="5" borderId="0" xfId="0" applyNumberFormat="1" applyFont="1" applyFill="1" applyAlignment="1">
      <alignment horizontal="right"/>
    </xf>
    <xf numFmtId="187" fontId="15" fillId="5" borderId="52" xfId="0" applyNumberFormat="1" applyFont="1" applyFill="1" applyBorder="1" applyAlignment="1">
      <alignment horizontal="right"/>
    </xf>
    <xf numFmtId="0" fontId="9" fillId="0" borderId="13" xfId="0" applyFont="1" applyBorder="1"/>
    <xf numFmtId="165" fontId="23" fillId="0" borderId="14" xfId="0" applyNumberFormat="1" applyFont="1" applyBorder="1" applyAlignment="1">
      <alignment horizontal="right"/>
    </xf>
    <xf numFmtId="187" fontId="23" fillId="0" borderId="53" xfId="0" applyNumberFormat="1" applyFont="1" applyBorder="1" applyAlignment="1">
      <alignment horizontal="right"/>
    </xf>
    <xf numFmtId="187" fontId="9" fillId="0" borderId="0" xfId="0" applyNumberFormat="1" applyFont="1" applyAlignment="1">
      <alignment vertical="center" wrapText="1"/>
    </xf>
    <xf numFmtId="2" fontId="9" fillId="0" borderId="0" xfId="0" applyNumberFormat="1" applyFont="1" applyAlignment="1">
      <alignment vertical="center" wrapText="1"/>
    </xf>
    <xf numFmtId="187" fontId="23" fillId="0" borderId="0" xfId="0" applyNumberFormat="1" applyFont="1"/>
    <xf numFmtId="173" fontId="15" fillId="3" borderId="0" xfId="3" applyNumberFormat="1" applyFont="1" applyFill="1"/>
    <xf numFmtId="165" fontId="15" fillId="3" borderId="0" xfId="0" applyNumberFormat="1" applyFont="1" applyFill="1" applyAlignment="1">
      <alignment horizontal="right"/>
    </xf>
    <xf numFmtId="173" fontId="25" fillId="0" borderId="0" xfId="3" applyNumberFormat="1" applyFont="1"/>
    <xf numFmtId="165" fontId="25" fillId="0" borderId="0" xfId="0" applyNumberFormat="1" applyFont="1" applyAlignment="1">
      <alignment horizontal="right"/>
    </xf>
    <xf numFmtId="0" fontId="15" fillId="3" borderId="0" xfId="0" applyFont="1" applyFill="1" applyAlignment="1">
      <alignment horizontal="right"/>
    </xf>
    <xf numFmtId="0" fontId="21" fillId="0" borderId="44" xfId="0" applyFont="1" applyBorder="1"/>
    <xf numFmtId="185" fontId="9" fillId="0" borderId="9" xfId="7" applyNumberFormat="1" applyFont="1" applyBorder="1"/>
    <xf numFmtId="0" fontId="21" fillId="0" borderId="15" xfId="0" applyFont="1" applyBorder="1"/>
    <xf numFmtId="185" fontId="9" fillId="0" borderId="2" xfId="7" applyNumberFormat="1" applyFont="1" applyBorder="1"/>
    <xf numFmtId="0" fontId="21" fillId="0" borderId="45" xfId="0" applyFont="1" applyBorder="1"/>
    <xf numFmtId="185" fontId="9" fillId="0" borderId="46" xfId="7" applyNumberFormat="1" applyFont="1" applyBorder="1"/>
    <xf numFmtId="185" fontId="9" fillId="0" borderId="47" xfId="7" applyNumberFormat="1" applyFont="1" applyBorder="1"/>
    <xf numFmtId="0" fontId="15" fillId="2" borderId="0" xfId="0" applyFont="1" applyFill="1"/>
    <xf numFmtId="0" fontId="15" fillId="2" borderId="0" xfId="0" applyFont="1" applyFill="1" applyAlignment="1">
      <alignment horizontal="center"/>
    </xf>
    <xf numFmtId="173" fontId="23" fillId="0" borderId="4" xfId="3" applyNumberFormat="1" applyFont="1" applyBorder="1"/>
    <xf numFmtId="185" fontId="9" fillId="0" borderId="23" xfId="7" applyNumberFormat="1" applyFont="1" applyBorder="1"/>
    <xf numFmtId="185" fontId="9" fillId="0" borderId="0" xfId="7" applyNumberFormat="1" applyFont="1" applyBorder="1"/>
    <xf numFmtId="185" fontId="9" fillId="0" borderId="24" xfId="7" applyNumberFormat="1" applyFont="1" applyBorder="1"/>
    <xf numFmtId="173" fontId="23" fillId="2" borderId="0" xfId="3" applyNumberFormat="1" applyFont="1" applyFill="1"/>
    <xf numFmtId="173" fontId="23" fillId="0" borderId="0" xfId="3" applyNumberFormat="1" applyFont="1"/>
    <xf numFmtId="173" fontId="15" fillId="2" borderId="0" xfId="3" applyNumberFormat="1" applyFont="1" applyFill="1"/>
    <xf numFmtId="173" fontId="15" fillId="5" borderId="0" xfId="3" applyNumberFormat="1" applyFont="1" applyFill="1"/>
    <xf numFmtId="173" fontId="23" fillId="0" borderId="1" xfId="3" applyNumberFormat="1" applyFont="1" applyBorder="1"/>
    <xf numFmtId="185" fontId="9" fillId="0" borderId="38" xfId="7" applyNumberFormat="1" applyFont="1" applyBorder="1"/>
    <xf numFmtId="185" fontId="9" fillId="0" borderId="25" xfId="7" applyNumberFormat="1" applyFont="1" applyBorder="1"/>
    <xf numFmtId="185" fontId="9" fillId="0" borderId="26" xfId="7" applyNumberFormat="1" applyFont="1" applyBorder="1"/>
    <xf numFmtId="173" fontId="23" fillId="2" borderId="10" xfId="3" applyNumberFormat="1" applyFont="1" applyFill="1" applyBorder="1"/>
    <xf numFmtId="184" fontId="9" fillId="0" borderId="23" xfId="7" applyNumberFormat="1" applyFont="1" applyBorder="1"/>
    <xf numFmtId="184" fontId="9" fillId="0" borderId="0" xfId="7" applyNumberFormat="1" applyFont="1" applyBorder="1"/>
    <xf numFmtId="184" fontId="9" fillId="0" borderId="24" xfId="7" applyNumberFormat="1" applyFont="1" applyBorder="1"/>
    <xf numFmtId="184" fontId="9" fillId="0" borderId="38" xfId="7" applyNumberFormat="1" applyFont="1" applyBorder="1"/>
    <xf numFmtId="184" fontId="9" fillId="0" borderId="25" xfId="7" applyNumberFormat="1" applyFont="1" applyBorder="1"/>
    <xf numFmtId="184" fontId="9" fillId="0" borderId="26" xfId="7" applyNumberFormat="1" applyFont="1" applyBorder="1"/>
    <xf numFmtId="185" fontId="21" fillId="0" borderId="4" xfId="0" applyNumberFormat="1" applyFont="1" applyBorder="1"/>
    <xf numFmtId="181" fontId="21" fillId="0" borderId="1" xfId="7" applyNumberFormat="1" applyFont="1" applyBorder="1"/>
    <xf numFmtId="0" fontId="9" fillId="0" borderId="1" xfId="0" applyFont="1" applyBorder="1" applyAlignment="1">
      <alignment vertical="center" wrapText="1"/>
    </xf>
    <xf numFmtId="185" fontId="21" fillId="6" borderId="37" xfId="7" applyNumberFormat="1" applyFont="1" applyFill="1" applyBorder="1" applyAlignment="1">
      <alignment horizontal="right"/>
    </xf>
    <xf numFmtId="172" fontId="25" fillId="6" borderId="0" xfId="3" applyNumberFormat="1" applyFont="1" applyFill="1"/>
    <xf numFmtId="0" fontId="21" fillId="0" borderId="5" xfId="0" applyFont="1" applyBorder="1" applyAlignment="1">
      <alignment horizontal="left"/>
    </xf>
    <xf numFmtId="0" fontId="22" fillId="0" borderId="5" xfId="3" applyFont="1" applyBorder="1" applyAlignment="1">
      <alignment horizontal="center"/>
    </xf>
    <xf numFmtId="185" fontId="9" fillId="0" borderId="5" xfId="0" applyNumberFormat="1" applyFont="1" applyBorder="1"/>
    <xf numFmtId="185" fontId="21" fillId="0" borderId="5" xfId="0" applyNumberFormat="1" applyFont="1" applyBorder="1"/>
    <xf numFmtId="9" fontId="25" fillId="6" borderId="0" xfId="4" applyFont="1" applyFill="1" applyBorder="1"/>
    <xf numFmtId="189" fontId="22" fillId="6" borderId="5" xfId="3" applyNumberFormat="1" applyFont="1" applyFill="1" applyBorder="1"/>
    <xf numFmtId="0" fontId="9" fillId="0" borderId="0" xfId="0" applyFont="1" applyAlignment="1">
      <alignment horizontal="left" vertical="center"/>
    </xf>
    <xf numFmtId="189" fontId="25" fillId="6" borderId="0" xfId="3" applyNumberFormat="1" applyFont="1" applyFill="1"/>
    <xf numFmtId="189" fontId="25" fillId="6" borderId="0" xfId="7" applyNumberFormat="1" applyFont="1" applyFill="1" applyBorder="1"/>
    <xf numFmtId="0" fontId="9" fillId="0" borderId="0" xfId="0" applyFont="1" applyAlignment="1">
      <alignment horizontal="left"/>
    </xf>
    <xf numFmtId="189" fontId="9" fillId="6" borderId="0" xfId="0" applyNumberFormat="1" applyFont="1" applyFill="1"/>
    <xf numFmtId="189" fontId="25" fillId="0" borderId="10" xfId="3" applyNumberFormat="1" applyFont="1" applyBorder="1" applyAlignment="1">
      <alignment horizontal="left" indent="3"/>
    </xf>
    <xf numFmtId="189" fontId="25" fillId="0" borderId="2" xfId="3" applyNumberFormat="1" applyFont="1" applyBorder="1" applyAlignment="1">
      <alignment horizontal="left" indent="3"/>
    </xf>
    <xf numFmtId="172" fontId="9" fillId="6" borderId="0" xfId="0" applyNumberFormat="1" applyFont="1" applyFill="1"/>
    <xf numFmtId="189" fontId="25" fillId="0" borderId="10" xfId="3" applyNumberFormat="1" applyFont="1" applyBorder="1"/>
    <xf numFmtId="189" fontId="25" fillId="0" borderId="2" xfId="3" applyNumberFormat="1" applyFont="1" applyBorder="1"/>
    <xf numFmtId="170" fontId="9" fillId="6" borderId="5" xfId="7" applyNumberFormat="1" applyFont="1" applyFill="1" applyBorder="1"/>
    <xf numFmtId="181" fontId="9" fillId="0" borderId="5" xfId="7" applyNumberFormat="1" applyFont="1" applyBorder="1"/>
    <xf numFmtId="170" fontId="21" fillId="0" borderId="5" xfId="7" applyNumberFormat="1" applyFont="1" applyBorder="1"/>
    <xf numFmtId="0" fontId="9" fillId="0" borderId="0" xfId="0" applyFont="1" applyAlignment="1">
      <alignment horizontal="center"/>
    </xf>
    <xf numFmtId="179" fontId="9" fillId="0" borderId="0" xfId="0" applyNumberFormat="1" applyFont="1"/>
    <xf numFmtId="0" fontId="9" fillId="0" borderId="10" xfId="0" applyFont="1" applyBorder="1" applyAlignment="1">
      <alignment horizontal="left" indent="4"/>
    </xf>
    <xf numFmtId="185" fontId="9" fillId="0" borderId="0" xfId="7" applyNumberFormat="1" applyFont="1" applyFill="1" applyAlignment="1">
      <alignment horizontal="right"/>
    </xf>
    <xf numFmtId="185" fontId="9" fillId="0" borderId="0" xfId="7" applyNumberFormat="1" applyFont="1" applyAlignment="1">
      <alignment horizontal="right"/>
    </xf>
    <xf numFmtId="10" fontId="9" fillId="0" borderId="10" xfId="0" applyNumberFormat="1" applyFont="1" applyBorder="1"/>
    <xf numFmtId="0" fontId="22" fillId="0" borderId="5" xfId="0" applyFont="1" applyBorder="1"/>
    <xf numFmtId="185" fontId="22" fillId="0" borderId="5" xfId="0" applyNumberFormat="1" applyFont="1" applyBorder="1"/>
    <xf numFmtId="0" fontId="25" fillId="0" borderId="1" xfId="6" applyFont="1" applyBorder="1" applyAlignment="1">
      <alignment horizontal="centerContinuous"/>
    </xf>
    <xf numFmtId="181" fontId="9" fillId="0" borderId="0" xfId="7" applyNumberFormat="1" applyFont="1" applyBorder="1"/>
    <xf numFmtId="0" fontId="15" fillId="3" borderId="35" xfId="3" applyFont="1" applyFill="1" applyBorder="1" applyAlignment="1">
      <alignment horizontal="center"/>
    </xf>
    <xf numFmtId="0" fontId="15" fillId="7" borderId="33" xfId="3" applyFont="1" applyFill="1" applyBorder="1" applyAlignment="1">
      <alignment horizontal="center"/>
    </xf>
    <xf numFmtId="0" fontId="15" fillId="3" borderId="0" xfId="3" applyFont="1" applyFill="1" applyAlignment="1">
      <alignment horizontal="center"/>
    </xf>
    <xf numFmtId="169" fontId="15" fillId="3" borderId="0" xfId="3" applyNumberFormat="1" applyFont="1" applyFill="1" applyAlignment="1">
      <alignment horizontal="center"/>
    </xf>
    <xf numFmtId="169" fontId="15" fillId="3" borderId="16" xfId="3" applyNumberFormat="1" applyFont="1" applyFill="1" applyBorder="1" applyAlignment="1">
      <alignment horizontal="center"/>
    </xf>
    <xf numFmtId="0" fontId="9" fillId="0" borderId="10" xfId="0" applyFont="1" applyBorder="1" applyAlignment="1">
      <alignment horizontal="left" indent="1"/>
    </xf>
    <xf numFmtId="9" fontId="9" fillId="0" borderId="10" xfId="4" applyFont="1" applyBorder="1" applyAlignment="1">
      <alignment horizontal="left" indent="1"/>
    </xf>
    <xf numFmtId="175" fontId="9" fillId="0" borderId="10" xfId="0" applyNumberFormat="1" applyFont="1" applyBorder="1" applyAlignment="1">
      <alignment horizontal="left" indent="1"/>
    </xf>
    <xf numFmtId="0" fontId="15" fillId="3" borderId="0" xfId="3" applyFont="1" applyFill="1" applyAlignment="1">
      <alignment horizontal="right"/>
    </xf>
    <xf numFmtId="180" fontId="9" fillId="0" borderId="0" xfId="0" applyNumberFormat="1" applyFont="1"/>
    <xf numFmtId="180" fontId="9" fillId="6" borderId="0" xfId="0" applyNumberFormat="1" applyFont="1" applyFill="1"/>
    <xf numFmtId="2" fontId="21" fillId="0" borderId="5" xfId="0" applyNumberFormat="1" applyFont="1" applyBorder="1"/>
    <xf numFmtId="9" fontId="9" fillId="0" borderId="1" xfId="0" applyNumberFormat="1" applyFont="1" applyBorder="1"/>
    <xf numFmtId="0" fontId="15" fillId="3" borderId="27" xfId="0" applyFont="1" applyFill="1" applyBorder="1" applyAlignment="1">
      <alignment horizontal="left" vertical="center"/>
    </xf>
    <xf numFmtId="0" fontId="15" fillId="3" borderId="28" xfId="0" applyFont="1" applyFill="1" applyBorder="1" applyAlignment="1">
      <alignment horizontal="center" vertical="center"/>
    </xf>
    <xf numFmtId="0" fontId="15" fillId="3" borderId="29" xfId="0" applyFont="1" applyFill="1" applyBorder="1" applyAlignment="1">
      <alignment horizontal="center" vertical="center"/>
    </xf>
    <xf numFmtId="0" fontId="9" fillId="8" borderId="23" xfId="0" applyFont="1" applyFill="1" applyBorder="1" applyAlignment="1">
      <alignment vertical="center"/>
    </xf>
    <xf numFmtId="0" fontId="9" fillId="8" borderId="0" xfId="0" applyFont="1" applyFill="1" applyAlignment="1">
      <alignment vertical="center"/>
    </xf>
    <xf numFmtId="0" fontId="9" fillId="8" borderId="24" xfId="0" applyFont="1" applyFill="1" applyBorder="1" applyAlignment="1">
      <alignment vertical="center"/>
    </xf>
    <xf numFmtId="0" fontId="9" fillId="9" borderId="23" xfId="0" applyFont="1" applyFill="1" applyBorder="1" applyAlignment="1">
      <alignment vertical="center"/>
    </xf>
    <xf numFmtId="0" fontId="9" fillId="9" borderId="0" xfId="0" applyFont="1" applyFill="1" applyAlignment="1">
      <alignment vertical="center"/>
    </xf>
    <xf numFmtId="0" fontId="9" fillId="9" borderId="24" xfId="0" applyFont="1" applyFill="1" applyBorder="1" applyAlignment="1">
      <alignment vertical="center"/>
    </xf>
    <xf numFmtId="0" fontId="9" fillId="10" borderId="38" xfId="0" applyFont="1" applyFill="1" applyBorder="1" applyAlignment="1">
      <alignment vertical="center"/>
    </xf>
    <xf numFmtId="0" fontId="9" fillId="10" borderId="25" xfId="0" applyFont="1" applyFill="1" applyBorder="1" applyAlignment="1">
      <alignment vertical="center"/>
    </xf>
    <xf numFmtId="0" fontId="9" fillId="10" borderId="26" xfId="0" applyFont="1" applyFill="1" applyBorder="1" applyAlignment="1">
      <alignment vertical="center"/>
    </xf>
    <xf numFmtId="0" fontId="15" fillId="3" borderId="20" xfId="0" applyFont="1" applyFill="1" applyBorder="1"/>
    <xf numFmtId="0" fontId="15" fillId="3" borderId="5" xfId="0" applyFont="1" applyFill="1" applyBorder="1"/>
    <xf numFmtId="37" fontId="15" fillId="3" borderId="5" xfId="0" applyNumberFormat="1" applyFont="1" applyFill="1" applyBorder="1"/>
    <xf numFmtId="0" fontId="9" fillId="6" borderId="7" xfId="0" applyFont="1" applyFill="1" applyBorder="1"/>
    <xf numFmtId="0" fontId="9" fillId="6" borderId="4" xfId="0" applyFont="1" applyFill="1" applyBorder="1"/>
    <xf numFmtId="0" fontId="9" fillId="6" borderId="9" xfId="0" applyFont="1" applyFill="1" applyBorder="1"/>
    <xf numFmtId="0" fontId="21" fillId="0" borderId="10" xfId="0" applyFont="1" applyBorder="1"/>
    <xf numFmtId="185" fontId="25" fillId="6" borderId="5" xfId="3" applyNumberFormat="1" applyFont="1" applyFill="1" applyBorder="1"/>
    <xf numFmtId="175" fontId="9" fillId="0" borderId="0" xfId="0" applyNumberFormat="1" applyFont="1" applyAlignment="1">
      <alignment horizontal="right" wrapText="1"/>
    </xf>
    <xf numFmtId="175" fontId="9" fillId="0" borderId="10" xfId="0" applyNumberFormat="1" applyFont="1" applyBorder="1" applyAlignment="1">
      <alignment horizontal="left" indent="2"/>
    </xf>
    <xf numFmtId="185" fontId="21" fillId="0" borderId="0" xfId="0" applyNumberFormat="1" applyFont="1"/>
    <xf numFmtId="44" fontId="9" fillId="0" borderId="0" xfId="7" applyFont="1" applyBorder="1" applyAlignment="1">
      <alignment horizontal="right"/>
    </xf>
    <xf numFmtId="181" fontId="9" fillId="0" borderId="0" xfId="7" applyNumberFormat="1" applyFont="1" applyBorder="1" applyAlignment="1"/>
    <xf numFmtId="175" fontId="9" fillId="0" borderId="0" xfId="0" applyNumberFormat="1" applyFont="1" applyAlignment="1">
      <alignment horizontal="right"/>
    </xf>
    <xf numFmtId="175" fontId="9" fillId="0" borderId="0" xfId="0" applyNumberFormat="1" applyFont="1" applyAlignment="1">
      <alignment horizontal="left"/>
    </xf>
    <xf numFmtId="181" fontId="9" fillId="0" borderId="0" xfId="7" applyNumberFormat="1" applyFont="1" applyBorder="1" applyAlignment="1">
      <alignment horizontal="left"/>
    </xf>
    <xf numFmtId="44" fontId="9" fillId="0" borderId="0" xfId="7" applyFont="1" applyBorder="1"/>
    <xf numFmtId="185" fontId="22" fillId="6" borderId="37" xfId="3" applyNumberFormat="1" applyFont="1" applyFill="1" applyBorder="1"/>
    <xf numFmtId="185" fontId="21" fillId="6" borderId="0" xfId="0" applyNumberFormat="1" applyFont="1" applyFill="1"/>
    <xf numFmtId="177" fontId="9" fillId="0" borderId="0" xfId="0" applyNumberFormat="1" applyFont="1"/>
    <xf numFmtId="0" fontId="14" fillId="7" borderId="0" xfId="0" applyFont="1" applyFill="1"/>
    <xf numFmtId="4" fontId="14" fillId="0" borderId="0" xfId="0" applyNumberFormat="1" applyFont="1"/>
    <xf numFmtId="0" fontId="14" fillId="3" borderId="0" xfId="0" applyFont="1" applyFill="1"/>
    <xf numFmtId="0" fontId="20" fillId="3" borderId="42" xfId="3" applyFont="1" applyFill="1" applyBorder="1" applyAlignment="1">
      <alignment horizontal="left" vertical="center"/>
    </xf>
    <xf numFmtId="0" fontId="20" fillId="3" borderId="43" xfId="3" applyFont="1" applyFill="1" applyBorder="1" applyAlignment="1">
      <alignment horizontal="left" vertical="center"/>
    </xf>
    <xf numFmtId="0" fontId="14" fillId="11" borderId="0" xfId="0" applyFont="1" applyFill="1"/>
    <xf numFmtId="185" fontId="35" fillId="11" borderId="0" xfId="0" applyNumberFormat="1" applyFont="1" applyFill="1" applyAlignment="1">
      <alignment horizontal="right" vertical="center"/>
    </xf>
    <xf numFmtId="3" fontId="35" fillId="12" borderId="0" xfId="0" applyNumberFormat="1" applyFont="1" applyFill="1" applyAlignment="1">
      <alignment vertical="center"/>
    </xf>
    <xf numFmtId="185" fontId="35" fillId="11" borderId="0" xfId="0" applyNumberFormat="1" applyFont="1" applyFill="1" applyAlignment="1">
      <alignment vertical="center"/>
    </xf>
    <xf numFmtId="3" fontId="35" fillId="11" borderId="0" xfId="0" applyNumberFormat="1" applyFont="1" applyFill="1" applyAlignment="1">
      <alignment vertical="center"/>
    </xf>
    <xf numFmtId="0" fontId="35" fillId="11" borderId="0" xfId="0" applyFont="1" applyFill="1" applyAlignment="1">
      <alignment vertical="center"/>
    </xf>
    <xf numFmtId="0" fontId="14" fillId="12" borderId="0" xfId="0" applyFont="1" applyFill="1"/>
    <xf numFmtId="182" fontId="35" fillId="11" borderId="0" xfId="0" applyNumberFormat="1" applyFont="1" applyFill="1" applyAlignment="1">
      <alignment horizontal="right" vertical="center"/>
    </xf>
    <xf numFmtId="182" fontId="35" fillId="11" borderId="0" xfId="0" applyNumberFormat="1" applyFont="1" applyFill="1" applyAlignment="1">
      <alignment vertical="center"/>
    </xf>
    <xf numFmtId="3" fontId="35" fillId="0" borderId="0" xfId="0" applyNumberFormat="1" applyFont="1" applyAlignment="1">
      <alignment vertical="center"/>
    </xf>
    <xf numFmtId="182" fontId="35" fillId="0" borderId="0" xfId="0" applyNumberFormat="1" applyFont="1" applyAlignment="1">
      <alignment vertical="center"/>
    </xf>
    <xf numFmtId="0" fontId="20" fillId="3" borderId="0" xfId="3" applyFont="1" applyFill="1" applyAlignment="1">
      <alignment horizontal="left" vertical="center"/>
    </xf>
    <xf numFmtId="0" fontId="20" fillId="3" borderId="0" xfId="3" applyFont="1" applyFill="1"/>
    <xf numFmtId="0" fontId="20" fillId="3" borderId="0" xfId="0" applyFont="1" applyFill="1"/>
    <xf numFmtId="0" fontId="20" fillId="0" borderId="0" xfId="0" applyFont="1" applyAlignment="1">
      <alignment horizontal="center"/>
    </xf>
    <xf numFmtId="187" fontId="14" fillId="0" borderId="0" xfId="0" applyNumberFormat="1" applyFont="1"/>
    <xf numFmtId="183" fontId="14" fillId="0" borderId="0" xfId="0" applyNumberFormat="1" applyFont="1"/>
    <xf numFmtId="0" fontId="20" fillId="3" borderId="0" xfId="0" applyFont="1" applyFill="1" applyAlignment="1">
      <alignment horizontal="left"/>
    </xf>
    <xf numFmtId="0" fontId="16" fillId="0" borderId="0" xfId="0" applyFont="1" applyAlignment="1">
      <alignment vertical="center" wrapText="1"/>
    </xf>
    <xf numFmtId="2" fontId="14" fillId="0" borderId="0" xfId="0" applyNumberFormat="1" applyFont="1" applyAlignment="1">
      <alignment vertical="center" wrapText="1"/>
    </xf>
    <xf numFmtId="3" fontId="14" fillId="0" borderId="0" xfId="0" applyNumberFormat="1" applyFont="1"/>
    <xf numFmtId="0" fontId="16" fillId="0" borderId="0" xfId="0" applyFont="1"/>
    <xf numFmtId="168" fontId="14" fillId="0" borderId="0" xfId="7" applyNumberFormat="1" applyFont="1" applyAlignment="1">
      <alignment horizontal="right" vertical="center" wrapText="1"/>
    </xf>
    <xf numFmtId="1" fontId="14" fillId="0" borderId="0" xfId="7" applyNumberFormat="1" applyFont="1" applyAlignment="1">
      <alignment horizontal="right" vertical="center" wrapText="1"/>
    </xf>
    <xf numFmtId="166" fontId="14" fillId="0" borderId="0" xfId="0" applyNumberFormat="1" applyFont="1" applyAlignment="1">
      <alignment vertical="center" wrapText="1"/>
    </xf>
    <xf numFmtId="183" fontId="14" fillId="0" borderId="0" xfId="0" applyNumberFormat="1" applyFont="1" applyAlignment="1">
      <alignment vertical="center" wrapText="1"/>
    </xf>
    <xf numFmtId="0" fontId="36" fillId="0" borderId="0" xfId="1" applyFont="1" applyAlignment="1">
      <alignment vertical="center" wrapText="1"/>
    </xf>
    <xf numFmtId="178" fontId="14" fillId="0" borderId="0" xfId="0" applyNumberFormat="1" applyFont="1" applyAlignment="1">
      <alignment vertical="center" wrapText="1"/>
    </xf>
    <xf numFmtId="3" fontId="14" fillId="0" borderId="0" xfId="0" applyNumberFormat="1" applyFont="1" applyAlignment="1">
      <alignment vertical="center" wrapText="1"/>
    </xf>
    <xf numFmtId="0" fontId="15" fillId="3" borderId="30" xfId="3" applyFont="1" applyFill="1" applyBorder="1" applyAlignment="1">
      <alignment horizontal="centerContinuous"/>
    </xf>
    <xf numFmtId="0" fontId="29" fillId="3" borderId="31" xfId="3" applyFont="1" applyFill="1" applyBorder="1" applyAlignment="1">
      <alignment horizontal="centerContinuous"/>
    </xf>
    <xf numFmtId="0" fontId="29" fillId="3" borderId="32" xfId="3" applyFont="1" applyFill="1" applyBorder="1" applyAlignment="1">
      <alignment horizontal="centerContinuous"/>
    </xf>
    <xf numFmtId="169" fontId="15" fillId="3" borderId="1" xfId="3" applyNumberFormat="1" applyFont="1" applyFill="1" applyBorder="1" applyAlignment="1">
      <alignment horizontal="center"/>
    </xf>
    <xf numFmtId="0" fontId="14" fillId="0" borderId="0" xfId="0" applyFont="1" applyAlignment="1">
      <alignment horizontal="left" vertical="top"/>
    </xf>
    <xf numFmtId="185" fontId="14" fillId="0" borderId="0" xfId="0" applyNumberFormat="1" applyFont="1"/>
    <xf numFmtId="0" fontId="14" fillId="0" borderId="6" xfId="0" applyFont="1" applyBorder="1"/>
    <xf numFmtId="181" fontId="14" fillId="0" borderId="0" xfId="7" applyNumberFormat="1" applyFont="1" applyFill="1"/>
    <xf numFmtId="166" fontId="14" fillId="0" borderId="0" xfId="4" applyNumberFormat="1" applyFont="1" applyBorder="1"/>
    <xf numFmtId="0" fontId="16" fillId="2" borderId="5" xfId="0" applyFont="1" applyFill="1" applyBorder="1"/>
    <xf numFmtId="0" fontId="14" fillId="2" borderId="5" xfId="0" applyFont="1" applyFill="1" applyBorder="1"/>
    <xf numFmtId="166" fontId="14" fillId="2" borderId="5" xfId="4" applyNumberFormat="1" applyFont="1" applyFill="1" applyBorder="1"/>
    <xf numFmtId="166" fontId="16" fillId="2" borderId="5" xfId="4" applyNumberFormat="1" applyFont="1" applyFill="1" applyBorder="1"/>
    <xf numFmtId="10" fontId="14" fillId="0" borderId="0" xfId="0" applyNumberFormat="1" applyFont="1"/>
    <xf numFmtId="181" fontId="14" fillId="0" borderId="0" xfId="0" applyNumberFormat="1" applyFont="1"/>
    <xf numFmtId="0" fontId="14" fillId="0" borderId="5" xfId="0" applyFont="1" applyBorder="1"/>
    <xf numFmtId="0" fontId="9" fillId="0" borderId="0" xfId="0" applyFont="1" applyAlignment="1">
      <alignment horizontal="left" vertical="top"/>
    </xf>
    <xf numFmtId="185" fontId="9" fillId="0" borderId="0" xfId="0" applyNumberFormat="1" applyFont="1" applyAlignment="1">
      <alignment wrapText="1"/>
    </xf>
    <xf numFmtId="185" fontId="9" fillId="0" borderId="0" xfId="0" applyNumberFormat="1" applyFont="1" applyAlignment="1">
      <alignment horizontal="right"/>
    </xf>
    <xf numFmtId="185" fontId="9" fillId="0" borderId="0" xfId="0" applyNumberFormat="1" applyFont="1" applyAlignment="1">
      <alignment vertical="center" wrapText="1"/>
    </xf>
    <xf numFmtId="0" fontId="21" fillId="0" borderId="0" xfId="0" applyFont="1" applyAlignment="1">
      <alignment horizontal="center" vertical="center" wrapText="1"/>
    </xf>
    <xf numFmtId="181" fontId="21" fillId="0" borderId="5" xfId="7" applyNumberFormat="1" applyFont="1" applyBorder="1"/>
    <xf numFmtId="0" fontId="21" fillId="0" borderId="36" xfId="0" applyFont="1" applyBorder="1" applyAlignment="1">
      <alignment horizontal="left" vertical="top"/>
    </xf>
    <xf numFmtId="185" fontId="9" fillId="0" borderId="37" xfId="0" applyNumberFormat="1" applyFont="1" applyBorder="1"/>
    <xf numFmtId="185" fontId="9" fillId="0" borderId="37" xfId="0" applyNumberFormat="1" applyFont="1" applyBorder="1" applyAlignment="1">
      <alignment horizontal="left" indent="1"/>
    </xf>
    <xf numFmtId="185" fontId="9" fillId="0" borderId="37" xfId="7" applyNumberFormat="1" applyFont="1" applyBorder="1" applyAlignment="1">
      <alignment horizontal="left" indent="1"/>
    </xf>
    <xf numFmtId="14" fontId="15" fillId="3" borderId="0" xfId="3" applyNumberFormat="1" applyFont="1" applyFill="1" applyAlignment="1">
      <alignment horizontal="left"/>
    </xf>
    <xf numFmtId="14" fontId="15" fillId="0" borderId="0" xfId="3" applyNumberFormat="1" applyFont="1" applyAlignment="1">
      <alignment horizontal="right"/>
    </xf>
    <xf numFmtId="14" fontId="15" fillId="0" borderId="0" xfId="3" applyNumberFormat="1" applyFont="1" applyAlignment="1">
      <alignment horizontal="left"/>
    </xf>
    <xf numFmtId="0" fontId="15" fillId="0" borderId="0" xfId="3" applyFont="1" applyAlignment="1">
      <alignment horizontal="right"/>
    </xf>
    <xf numFmtId="0" fontId="9" fillId="0" borderId="0" xfId="0" applyFont="1" applyAlignment="1">
      <alignment horizontal="right"/>
    </xf>
    <xf numFmtId="0" fontId="37" fillId="3" borderId="0" xfId="3" applyFont="1" applyFill="1" applyAlignment="1">
      <alignment horizontal="center"/>
    </xf>
    <xf numFmtId="181" fontId="9" fillId="0" borderId="0" xfId="7" applyNumberFormat="1" applyFont="1"/>
    <xf numFmtId="0" fontId="38" fillId="0" borderId="0" xfId="0" applyFont="1"/>
    <xf numFmtId="181" fontId="38" fillId="0" borderId="0" xfId="7" applyNumberFormat="1" applyFont="1"/>
    <xf numFmtId="185" fontId="38" fillId="0" borderId="0" xfId="7" applyNumberFormat="1" applyFont="1"/>
    <xf numFmtId="185" fontId="9" fillId="0" borderId="5" xfId="7" applyNumberFormat="1" applyFont="1" applyBorder="1"/>
    <xf numFmtId="0" fontId="21" fillId="0" borderId="0" xfId="0" applyFont="1" applyAlignment="1">
      <alignment wrapText="1"/>
    </xf>
    <xf numFmtId="3" fontId="9" fillId="0" borderId="0" xfId="0" applyNumberFormat="1" applyFont="1" applyAlignment="1">
      <alignment wrapText="1"/>
    </xf>
    <xf numFmtId="0" fontId="9" fillId="0" borderId="0" xfId="0" applyFont="1" applyAlignment="1">
      <alignment horizontal="right" wrapText="1"/>
    </xf>
    <xf numFmtId="174" fontId="9" fillId="0" borderId="0" xfId="0" applyNumberFormat="1" applyFont="1" applyAlignment="1">
      <alignment wrapText="1"/>
    </xf>
    <xf numFmtId="0" fontId="9" fillId="0" borderId="0" xfId="0" applyFont="1" applyAlignment="1">
      <alignment horizontal="left" vertical="center" indent="1"/>
    </xf>
    <xf numFmtId="0" fontId="15" fillId="3" borderId="33" xfId="3" applyFont="1" applyFill="1" applyBorder="1" applyAlignment="1">
      <alignment horizontal="centerContinuous"/>
    </xf>
    <xf numFmtId="0" fontId="29" fillId="3" borderId="34" xfId="3" applyFont="1" applyFill="1" applyBorder="1" applyAlignment="1">
      <alignment horizontal="centerContinuous"/>
    </xf>
    <xf numFmtId="0" fontId="15" fillId="3" borderId="35" xfId="3" applyFont="1" applyFill="1" applyBorder="1" applyAlignment="1">
      <alignment horizontal="centerContinuous"/>
    </xf>
    <xf numFmtId="174" fontId="14" fillId="0" borderId="0" xfId="0" applyNumberFormat="1" applyFont="1"/>
    <xf numFmtId="44" fontId="14" fillId="0" borderId="0" xfId="7" applyFont="1"/>
    <xf numFmtId="185" fontId="14" fillId="0" borderId="0" xfId="7" applyNumberFormat="1" applyFont="1"/>
    <xf numFmtId="185" fontId="39" fillId="0" borderId="0" xfId="0" applyNumberFormat="1" applyFont="1" applyAlignment="1">
      <alignment wrapText="1"/>
    </xf>
    <xf numFmtId="185" fontId="39" fillId="0" borderId="0" xfId="0" applyNumberFormat="1" applyFont="1" applyAlignment="1">
      <alignment horizontal="right" wrapText="1"/>
    </xf>
    <xf numFmtId="44" fontId="40" fillId="0" borderId="0" xfId="7" applyFont="1"/>
    <xf numFmtId="185" fontId="41" fillId="0" borderId="0" xfId="7" applyNumberFormat="1" applyFont="1"/>
    <xf numFmtId="185" fontId="42" fillId="0" borderId="0" xfId="0" applyNumberFormat="1" applyFont="1" applyAlignment="1">
      <alignment wrapText="1"/>
    </xf>
    <xf numFmtId="185" fontId="14" fillId="0" borderId="0" xfId="0" applyNumberFormat="1" applyFont="1" applyAlignment="1">
      <alignment horizontal="right"/>
    </xf>
    <xf numFmtId="0" fontId="17" fillId="0" borderId="0" xfId="0" applyFont="1"/>
    <xf numFmtId="0" fontId="16" fillId="0" borderId="4" xfId="0" applyFont="1" applyBorder="1"/>
    <xf numFmtId="44" fontId="16" fillId="0" borderId="4" xfId="7" applyFont="1" applyBorder="1"/>
    <xf numFmtId="185" fontId="16" fillId="0" borderId="4" xfId="7" applyNumberFormat="1" applyFont="1" applyBorder="1"/>
    <xf numFmtId="185" fontId="43" fillId="0" borderId="4" xfId="0" applyNumberFormat="1" applyFont="1" applyBorder="1" applyAlignment="1">
      <alignment wrapText="1"/>
    </xf>
    <xf numFmtId="0" fontId="16" fillId="0" borderId="1" xfId="0" applyFont="1" applyBorder="1"/>
    <xf numFmtId="44" fontId="16" fillId="0" borderId="1" xfId="7" applyFont="1" applyBorder="1"/>
    <xf numFmtId="185" fontId="16" fillId="0" borderId="1" xfId="7" applyNumberFormat="1" applyFont="1" applyBorder="1"/>
    <xf numFmtId="185" fontId="16" fillId="0" borderId="1" xfId="7" applyNumberFormat="1" applyFont="1" applyFill="1" applyBorder="1"/>
    <xf numFmtId="185" fontId="16" fillId="0" borderId="1" xfId="0" applyNumberFormat="1" applyFont="1" applyBorder="1"/>
    <xf numFmtId="0" fontId="39" fillId="0" borderId="0" xfId="0" applyFont="1" applyAlignment="1">
      <alignment vertical="center"/>
    </xf>
    <xf numFmtId="0" fontId="39" fillId="0" borderId="0" xfId="0" applyFont="1" applyAlignment="1">
      <alignment wrapText="1"/>
    </xf>
    <xf numFmtId="175" fontId="39" fillId="0" borderId="0" xfId="0" applyNumberFormat="1" applyFont="1" applyAlignment="1">
      <alignment wrapText="1"/>
    </xf>
    <xf numFmtId="0" fontId="39" fillId="0" borderId="0" xfId="0" applyFont="1"/>
    <xf numFmtId="0" fontId="39" fillId="0" borderId="0" xfId="0" applyFont="1" applyAlignment="1">
      <alignment horizontal="right" wrapText="1"/>
    </xf>
    <xf numFmtId="4" fontId="39" fillId="0" borderId="0" xfId="0" applyNumberFormat="1" applyFont="1" applyAlignment="1">
      <alignment wrapText="1"/>
    </xf>
    <xf numFmtId="175" fontId="39" fillId="0" borderId="0" xfId="0" applyNumberFormat="1" applyFont="1" applyAlignment="1">
      <alignment horizontal="right" wrapText="1"/>
    </xf>
    <xf numFmtId="175" fontId="14" fillId="0" borderId="0" xfId="0" applyNumberFormat="1" applyFont="1" applyAlignment="1">
      <alignment horizontal="right"/>
    </xf>
    <xf numFmtId="174" fontId="9" fillId="0" borderId="0" xfId="0" applyNumberFormat="1" applyFont="1"/>
    <xf numFmtId="44" fontId="9" fillId="0" borderId="0" xfId="7" applyFont="1"/>
    <xf numFmtId="185" fontId="9" fillId="0" borderId="0" xfId="0" applyNumberFormat="1" applyFont="1" applyAlignment="1">
      <alignment horizontal="right" wrapText="1"/>
    </xf>
    <xf numFmtId="44" fontId="44" fillId="0" borderId="0" xfId="7" applyFont="1"/>
    <xf numFmtId="185" fontId="45" fillId="0" borderId="0" xfId="7" applyNumberFormat="1" applyFont="1"/>
    <xf numFmtId="185" fontId="46" fillId="0" borderId="0" xfId="0" applyNumberFormat="1" applyFont="1" applyAlignment="1">
      <alignment wrapText="1"/>
    </xf>
    <xf numFmtId="44" fontId="21" fillId="0" borderId="4" xfId="7" applyFont="1" applyBorder="1"/>
    <xf numFmtId="185" fontId="21" fillId="0" borderId="4" xfId="7" applyNumberFormat="1" applyFont="1" applyBorder="1"/>
    <xf numFmtId="185" fontId="21" fillId="0" borderId="4" xfId="0" applyNumberFormat="1" applyFont="1" applyBorder="1" applyAlignment="1">
      <alignment wrapText="1"/>
    </xf>
    <xf numFmtId="44" fontId="21" fillId="0" borderId="1" xfId="7" applyFont="1" applyBorder="1"/>
    <xf numFmtId="185" fontId="21" fillId="0" borderId="1" xfId="7" applyNumberFormat="1" applyFont="1" applyBorder="1"/>
    <xf numFmtId="185" fontId="21" fillId="0" borderId="1" xfId="7" applyNumberFormat="1" applyFont="1" applyFill="1" applyBorder="1"/>
    <xf numFmtId="0" fontId="9" fillId="0" borderId="0" xfId="0" applyFont="1" applyAlignment="1">
      <alignment vertical="center"/>
    </xf>
    <xf numFmtId="185" fontId="9" fillId="0" borderId="0" xfId="7" applyNumberFormat="1" applyFont="1" applyFill="1"/>
    <xf numFmtId="44" fontId="21" fillId="0" borderId="5" xfId="7" applyFont="1" applyBorder="1"/>
    <xf numFmtId="185" fontId="21" fillId="0" borderId="5" xfId="7" applyNumberFormat="1" applyFont="1" applyBorder="1" applyAlignment="1">
      <alignment wrapText="1"/>
    </xf>
    <xf numFmtId="3" fontId="9" fillId="0" borderId="0" xfId="0" applyNumberFormat="1" applyFont="1" applyAlignment="1">
      <alignment horizontal="right" wrapText="1"/>
    </xf>
    <xf numFmtId="185" fontId="15" fillId="2" borderId="0" xfId="3" applyNumberFormat="1" applyFont="1" applyFill="1" applyAlignment="1">
      <alignment horizontal="center"/>
    </xf>
    <xf numFmtId="185" fontId="21" fillId="0" borderId="5" xfId="0" applyNumberFormat="1" applyFont="1" applyBorder="1" applyAlignment="1">
      <alignment horizontal="right" wrapText="1"/>
    </xf>
    <xf numFmtId="0" fontId="14" fillId="13" borderId="0" xfId="0" applyFont="1" applyFill="1"/>
    <xf numFmtId="0" fontId="20" fillId="13" borderId="0" xfId="0" applyFont="1" applyFill="1" applyAlignment="1">
      <alignment horizontal="center" vertical="center" wrapText="1"/>
    </xf>
    <xf numFmtId="0" fontId="39" fillId="0" borderId="0" xfId="0" applyFont="1" applyAlignment="1">
      <alignment vertical="center" wrapText="1"/>
    </xf>
    <xf numFmtId="2" fontId="14" fillId="0" borderId="10" xfId="0" applyNumberFormat="1" applyFont="1" applyBorder="1" applyAlignment="1">
      <alignment vertical="center" wrapText="1"/>
    </xf>
    <xf numFmtId="0" fontId="47" fillId="0" borderId="0" xfId="1" applyFont="1" applyBorder="1" applyAlignment="1">
      <alignment vertical="center" wrapText="1"/>
    </xf>
    <xf numFmtId="179" fontId="39" fillId="0" borderId="0" xfId="0" applyNumberFormat="1" applyFont="1" applyAlignment="1">
      <alignment vertical="center" wrapText="1"/>
    </xf>
    <xf numFmtId="179" fontId="14" fillId="0" borderId="0" xfId="0" applyNumberFormat="1" applyFont="1"/>
    <xf numFmtId="0" fontId="36" fillId="0" borderId="0" xfId="1" applyFont="1" applyBorder="1" applyAlignment="1">
      <alignment vertical="center" wrapText="1"/>
    </xf>
    <xf numFmtId="0" fontId="14" fillId="0" borderId="2" xfId="0" applyFont="1" applyBorder="1"/>
    <xf numFmtId="0" fontId="14" fillId="0" borderId="0" xfId="0" applyFont="1" applyAlignment="1">
      <alignment vertical="center"/>
    </xf>
    <xf numFmtId="0" fontId="14" fillId="0" borderId="10" xfId="0" applyFont="1" applyBorder="1"/>
    <xf numFmtId="177" fontId="14" fillId="0" borderId="0" xfId="0" applyNumberFormat="1" applyFont="1"/>
    <xf numFmtId="0" fontId="14" fillId="0" borderId="10" xfId="0" applyFont="1" applyBorder="1" applyAlignment="1">
      <alignment horizontal="left" vertical="center" indent="3"/>
    </xf>
    <xf numFmtId="0" fontId="14" fillId="0" borderId="10" xfId="0" applyFont="1" applyBorder="1" applyAlignment="1">
      <alignment vertical="center" wrapText="1"/>
    </xf>
    <xf numFmtId="0" fontId="16" fillId="0" borderId="10" xfId="0" applyFont="1" applyBorder="1" applyAlignment="1">
      <alignment horizontal="center" vertical="center" wrapText="1"/>
    </xf>
    <xf numFmtId="179" fontId="39" fillId="0" borderId="5" xfId="0" applyNumberFormat="1" applyFont="1" applyBorder="1" applyAlignment="1">
      <alignment vertical="center" wrapText="1"/>
    </xf>
    <xf numFmtId="179" fontId="14" fillId="0" borderId="5" xfId="0" applyNumberFormat="1" applyFont="1" applyBorder="1"/>
    <xf numFmtId="0" fontId="20" fillId="13" borderId="0" xfId="0" applyFont="1" applyFill="1"/>
    <xf numFmtId="0" fontId="49" fillId="13" borderId="0" xfId="0" applyFont="1" applyFill="1"/>
    <xf numFmtId="0" fontId="14" fillId="0" borderId="4" xfId="0" applyFont="1" applyBorder="1"/>
    <xf numFmtId="179" fontId="14" fillId="0" borderId="4" xfId="0" applyNumberFormat="1" applyFont="1" applyBorder="1"/>
    <xf numFmtId="179" fontId="14" fillId="14" borderId="4" xfId="0" applyNumberFormat="1" applyFont="1" applyFill="1" applyBorder="1"/>
    <xf numFmtId="0" fontId="14" fillId="0" borderId="1" xfId="0" applyFont="1" applyBorder="1"/>
    <xf numFmtId="179" fontId="14" fillId="0" borderId="1" xfId="0" applyNumberFormat="1" applyFont="1" applyBorder="1"/>
    <xf numFmtId="179" fontId="14" fillId="14" borderId="1" xfId="0" applyNumberFormat="1" applyFont="1" applyFill="1" applyBorder="1"/>
    <xf numFmtId="0" fontId="14" fillId="0" borderId="11" xfId="0" applyFont="1" applyBorder="1"/>
    <xf numFmtId="0" fontId="14" fillId="0" borderId="3" xfId="0" applyFont="1" applyBorder="1"/>
    <xf numFmtId="0" fontId="17" fillId="0" borderId="54" xfId="0" applyFont="1" applyBorder="1" applyAlignment="1">
      <alignment horizontal="centerContinuous"/>
    </xf>
    <xf numFmtId="0" fontId="14" fillId="0" borderId="25" xfId="0" applyFont="1" applyBorder="1"/>
    <xf numFmtId="0" fontId="17" fillId="0" borderId="54" xfId="0" applyFont="1" applyBorder="1" applyAlignment="1">
      <alignment horizontal="center"/>
    </xf>
    <xf numFmtId="0" fontId="14" fillId="14" borderId="25" xfId="0" applyFont="1" applyFill="1" applyBorder="1"/>
    <xf numFmtId="0" fontId="17" fillId="4" borderId="54" xfId="0" applyFont="1" applyFill="1" applyBorder="1" applyAlignment="1">
      <alignment horizontal="centerContinuous"/>
    </xf>
    <xf numFmtId="0" fontId="14" fillId="4" borderId="0" xfId="0" applyFont="1" applyFill="1"/>
    <xf numFmtId="0" fontId="14" fillId="4" borderId="25" xfId="0" applyFont="1" applyFill="1" applyBorder="1"/>
    <xf numFmtId="0" fontId="17" fillId="4" borderId="54" xfId="0" applyFont="1" applyFill="1" applyBorder="1" applyAlignment="1">
      <alignment horizontal="center"/>
    </xf>
    <xf numFmtId="0" fontId="15" fillId="13" borderId="0" xfId="0" applyFont="1" applyFill="1" applyAlignment="1">
      <alignment horizontal="left"/>
    </xf>
    <xf numFmtId="0" fontId="15" fillId="13" borderId="0" xfId="0" applyFont="1" applyFill="1"/>
    <xf numFmtId="0" fontId="21" fillId="14" borderId="0" xfId="0" applyFont="1" applyFill="1"/>
    <xf numFmtId="0" fontId="9" fillId="4" borderId="20" xfId="0" applyFont="1" applyFill="1" applyBorder="1"/>
    <xf numFmtId="0" fontId="9" fillId="4" borderId="5" xfId="0" applyFont="1" applyFill="1" applyBorder="1"/>
    <xf numFmtId="0" fontId="9" fillId="4" borderId="8" xfId="0" applyFont="1" applyFill="1" applyBorder="1"/>
    <xf numFmtId="14" fontId="14" fillId="0" borderId="0" xfId="0" applyNumberFormat="1" applyFont="1"/>
    <xf numFmtId="44" fontId="14" fillId="4" borderId="0" xfId="0" applyNumberFormat="1" applyFont="1" applyFill="1" applyAlignment="1">
      <alignment horizontal="right"/>
    </xf>
    <xf numFmtId="9" fontId="14" fillId="0" borderId="0" xfId="4" applyFont="1"/>
    <xf numFmtId="180" fontId="14" fillId="0" borderId="0" xfId="4" applyNumberFormat="1" applyFont="1"/>
    <xf numFmtId="0" fontId="14" fillId="0" borderId="10" xfId="0" applyFont="1" applyBorder="1" applyAlignment="1">
      <alignment horizontal="left" indent="2"/>
    </xf>
    <xf numFmtId="0" fontId="48" fillId="0" borderId="1" xfId="0" applyFont="1" applyBorder="1"/>
    <xf numFmtId="0" fontId="14" fillId="0" borderId="0" xfId="0" applyFont="1" applyAlignment="1">
      <alignment horizontal="left" vertical="center" indent="3"/>
    </xf>
    <xf numFmtId="180" fontId="14" fillId="4" borderId="0" xfId="4" applyNumberFormat="1" applyFont="1" applyFill="1"/>
    <xf numFmtId="180" fontId="14" fillId="0" borderId="0" xfId="4" applyNumberFormat="1" applyFont="1" applyFill="1"/>
    <xf numFmtId="44" fontId="14" fillId="0" borderId="0" xfId="0" applyNumberFormat="1" applyFont="1"/>
    <xf numFmtId="44" fontId="14" fillId="0" borderId="0" xfId="7" applyFont="1" applyAlignment="1"/>
    <xf numFmtId="181" fontId="16" fillId="0" borderId="0" xfId="7" applyNumberFormat="1" applyFont="1" applyAlignment="1">
      <alignment horizontal="left"/>
    </xf>
    <xf numFmtId="2" fontId="16" fillId="0" borderId="0" xfId="0" applyNumberFormat="1" applyFont="1" applyAlignment="1">
      <alignment horizontal="center" vertical="center" wrapText="1"/>
    </xf>
    <xf numFmtId="0" fontId="0" fillId="0" borderId="5" xfId="0" applyBorder="1" applyAlignment="1">
      <alignment vertical="center" wrapText="1"/>
    </xf>
    <xf numFmtId="181" fontId="14" fillId="0" borderId="5" xfId="0" applyNumberFormat="1" applyFont="1" applyBorder="1"/>
    <xf numFmtId="174" fontId="14" fillId="0" borderId="0" xfId="4" applyNumberFormat="1" applyFont="1" applyFill="1"/>
    <xf numFmtId="0" fontId="0" fillId="0" borderId="5" xfId="0" applyBorder="1" applyAlignment="1">
      <alignment vertical="center"/>
    </xf>
    <xf numFmtId="0" fontId="0" fillId="0" borderId="0" xfId="0" applyAlignment="1">
      <alignment vertical="center"/>
    </xf>
    <xf numFmtId="181" fontId="14" fillId="0" borderId="0" xfId="7" applyNumberFormat="1" applyFont="1" applyBorder="1"/>
    <xf numFmtId="180" fontId="14" fillId="0" borderId="0" xfId="0" applyNumberFormat="1" applyFont="1"/>
    <xf numFmtId="180" fontId="39" fillId="0" borderId="5" xfId="0" applyNumberFormat="1" applyFont="1" applyBorder="1" applyAlignment="1">
      <alignment vertical="center" wrapText="1"/>
    </xf>
    <xf numFmtId="0" fontId="48" fillId="0" borderId="0" xfId="0" applyFont="1"/>
    <xf numFmtId="2" fontId="14" fillId="0" borderId="7" xfId="0" applyNumberFormat="1" applyFont="1" applyBorder="1" applyAlignment="1">
      <alignment vertical="center" wrapText="1"/>
    </xf>
    <xf numFmtId="0" fontId="47" fillId="0" borderId="4" xfId="1" applyFont="1" applyBorder="1" applyAlignment="1">
      <alignment vertical="center" wrapText="1"/>
    </xf>
    <xf numFmtId="0" fontId="9" fillId="0" borderId="25" xfId="0" applyFont="1" applyBorder="1"/>
    <xf numFmtId="0" fontId="21" fillId="0" borderId="4" xfId="0" applyFont="1" applyBorder="1" applyAlignment="1">
      <alignment vertical="center" wrapText="1"/>
    </xf>
    <xf numFmtId="0" fontId="21" fillId="0" borderId="25" xfId="0" applyFont="1" applyBorder="1" applyAlignment="1">
      <alignment vertical="center" wrapText="1"/>
    </xf>
    <xf numFmtId="191" fontId="21" fillId="0" borderId="25" xfId="0" applyNumberFormat="1" applyFont="1" applyBorder="1"/>
    <xf numFmtId="9" fontId="9" fillId="0" borderId="0" xfId="4" applyFont="1" applyAlignment="1">
      <alignment vertical="center" wrapText="1"/>
    </xf>
    <xf numFmtId="10" fontId="9" fillId="0" borderId="0" xfId="4" applyNumberFormat="1" applyFont="1"/>
    <xf numFmtId="189" fontId="25" fillId="0" borderId="0" xfId="3" applyNumberFormat="1" applyFont="1" applyAlignment="1">
      <alignment horizontal="left" indent="3"/>
    </xf>
    <xf numFmtId="189" fontId="25" fillId="0" borderId="0" xfId="3" applyNumberFormat="1" applyFont="1"/>
    <xf numFmtId="166" fontId="9" fillId="0" borderId="10" xfId="4" applyNumberFormat="1" applyFont="1" applyBorder="1"/>
    <xf numFmtId="0" fontId="25" fillId="2" borderId="0" xfId="0" applyFont="1" applyFill="1"/>
    <xf numFmtId="0" fontId="18" fillId="0" borderId="0" xfId="0" applyFont="1" applyAlignment="1">
      <alignment horizontal="left" vertical="center"/>
    </xf>
    <xf numFmtId="166" fontId="9" fillId="0" borderId="0" xfId="0" applyNumberFormat="1" applyFont="1" applyAlignment="1">
      <alignment horizontal="right"/>
    </xf>
    <xf numFmtId="0" fontId="18" fillId="2" borderId="0" xfId="0" applyFont="1" applyFill="1"/>
    <xf numFmtId="186" fontId="9" fillId="2" borderId="0" xfId="0" applyNumberFormat="1" applyFont="1" applyFill="1"/>
    <xf numFmtId="190" fontId="9" fillId="0" borderId="0" xfId="0" applyNumberFormat="1" applyFont="1"/>
    <xf numFmtId="0" fontId="0" fillId="0" borderId="10" xfId="0" applyBorder="1"/>
    <xf numFmtId="0" fontId="18" fillId="0" borderId="0" xfId="0" applyFont="1" applyAlignment="1">
      <alignment horizontal="left" indent="3"/>
    </xf>
    <xf numFmtId="190" fontId="9" fillId="0" borderId="55" xfId="0" applyNumberFormat="1" applyFont="1" applyBorder="1"/>
    <xf numFmtId="185" fontId="9" fillId="0" borderId="0" xfId="0" applyNumberFormat="1" applyFont="1" applyAlignment="1">
      <alignment horizontal="center"/>
    </xf>
    <xf numFmtId="186" fontId="24" fillId="0" borderId="0" xfId="0" applyNumberFormat="1" applyFont="1" applyAlignment="1">
      <alignment horizontal="right"/>
    </xf>
    <xf numFmtId="2" fontId="25" fillId="0" borderId="0" xfId="3" applyNumberFormat="1" applyFont="1"/>
    <xf numFmtId="0" fontId="22" fillId="0" borderId="17" xfId="0" applyFont="1" applyBorder="1"/>
    <xf numFmtId="0" fontId="25" fillId="0" borderId="18" xfId="0" applyFont="1" applyBorder="1"/>
    <xf numFmtId="0" fontId="9" fillId="0" borderId="18" xfId="0" applyFont="1" applyBorder="1"/>
    <xf numFmtId="0" fontId="9" fillId="0" borderId="18" xfId="0" applyFont="1" applyBorder="1" applyAlignment="1">
      <alignment horizontal="right" wrapText="1"/>
    </xf>
    <xf numFmtId="0" fontId="19" fillId="0" borderId="18" xfId="0" applyFont="1" applyBorder="1"/>
    <xf numFmtId="0" fontId="9" fillId="0" borderId="56" xfId="0" applyFont="1" applyBorder="1"/>
    <xf numFmtId="0" fontId="26" fillId="2" borderId="19" xfId="0" applyFont="1" applyFill="1" applyBorder="1" applyAlignment="1">
      <alignment horizontal="left" vertical="center" indent="3"/>
    </xf>
    <xf numFmtId="186" fontId="9" fillId="0" borderId="55" xfId="0" applyNumberFormat="1" applyFont="1" applyBorder="1"/>
    <xf numFmtId="0" fontId="18" fillId="2" borderId="19" xfId="0" applyFont="1" applyFill="1" applyBorder="1" applyAlignment="1">
      <alignment horizontal="left" vertical="center" indent="3"/>
    </xf>
    <xf numFmtId="186" fontId="9" fillId="2" borderId="55" xfId="0" applyNumberFormat="1" applyFont="1" applyFill="1" applyBorder="1"/>
    <xf numFmtId="0" fontId="18" fillId="2" borderId="19" xfId="0" applyFont="1" applyFill="1" applyBorder="1" applyAlignment="1">
      <alignment horizontal="left" indent="3"/>
    </xf>
    <xf numFmtId="0" fontId="9" fillId="0" borderId="55" xfId="0" applyFont="1" applyBorder="1"/>
    <xf numFmtId="0" fontId="26" fillId="0" borderId="13" xfId="0" applyFont="1" applyBorder="1" applyAlignment="1">
      <alignment horizontal="left" vertical="center" indent="3"/>
    </xf>
    <xf numFmtId="0" fontId="9" fillId="0" borderId="14" xfId="0" applyFont="1" applyBorder="1"/>
    <xf numFmtId="0" fontId="9" fillId="0" borderId="57" xfId="0" applyFont="1" applyBorder="1"/>
    <xf numFmtId="185" fontId="25" fillId="6" borderId="0" xfId="0" applyNumberFormat="1" applyFont="1" applyFill="1" applyAlignment="1">
      <alignment horizontal="right"/>
    </xf>
    <xf numFmtId="177" fontId="24" fillId="6" borderId="0" xfId="0" applyNumberFormat="1" applyFont="1" applyFill="1" applyAlignment="1">
      <alignment horizontal="right"/>
    </xf>
    <xf numFmtId="0" fontId="0" fillId="0" borderId="19" xfId="0" applyBorder="1" applyAlignment="1">
      <alignment horizontal="left" indent="5"/>
    </xf>
    <xf numFmtId="185" fontId="9" fillId="0" borderId="27" xfId="0" applyNumberFormat="1" applyFont="1" applyBorder="1"/>
    <xf numFmtId="185" fontId="9" fillId="0" borderId="28" xfId="0" applyNumberFormat="1" applyFont="1" applyBorder="1"/>
    <xf numFmtId="185" fontId="9" fillId="0" borderId="29" xfId="0" applyNumberFormat="1" applyFont="1" applyBorder="1"/>
    <xf numFmtId="0" fontId="20" fillId="3" borderId="0" xfId="0" applyFont="1" applyFill="1" applyAlignment="1">
      <alignment horizontal="center" vertical="top"/>
    </xf>
    <xf numFmtId="0" fontId="14" fillId="0" borderId="56" xfId="0" applyFont="1" applyBorder="1"/>
    <xf numFmtId="44" fontId="14" fillId="0" borderId="0" xfId="7" applyFont="1" applyBorder="1"/>
    <xf numFmtId="9" fontId="51" fillId="0" borderId="55" xfId="4" applyFont="1" applyBorder="1"/>
    <xf numFmtId="9" fontId="51" fillId="0" borderId="57" xfId="4" applyFont="1" applyBorder="1"/>
    <xf numFmtId="9" fontId="14" fillId="0" borderId="0" xfId="4" applyFont="1" applyBorder="1"/>
    <xf numFmtId="0" fontId="20" fillId="0" borderId="0" xfId="0" applyFont="1" applyAlignment="1">
      <alignment horizontal="center" vertical="center" wrapText="1"/>
    </xf>
    <xf numFmtId="44" fontId="14" fillId="0" borderId="0" xfId="0" applyNumberFormat="1" applyFont="1" applyAlignment="1">
      <alignment vertical="center" wrapText="1"/>
    </xf>
    <xf numFmtId="0" fontId="4" fillId="0" borderId="0" xfId="0" applyFont="1" applyAlignment="1">
      <alignment vertical="center" wrapText="1"/>
    </xf>
    <xf numFmtId="9" fontId="4" fillId="0" borderId="0" xfId="0" applyNumberFormat="1" applyFont="1" applyAlignment="1">
      <alignment vertical="center" wrapText="1"/>
    </xf>
    <xf numFmtId="0" fontId="50" fillId="3" borderId="0" xfId="0" applyFont="1" applyFill="1" applyAlignment="1">
      <alignment vertical="center" wrapText="1"/>
    </xf>
    <xf numFmtId="0" fontId="16" fillId="0" borderId="59" xfId="0" applyFont="1" applyBorder="1"/>
    <xf numFmtId="0" fontId="14" fillId="0" borderId="60" xfId="0" applyFont="1" applyBorder="1"/>
    <xf numFmtId="0" fontId="14" fillId="0" borderId="61" xfId="0" applyFont="1" applyBorder="1"/>
    <xf numFmtId="0" fontId="14" fillId="0" borderId="59" xfId="0" applyFont="1" applyBorder="1" applyAlignment="1">
      <alignment vertical="center" wrapText="1"/>
    </xf>
    <xf numFmtId="0" fontId="14" fillId="0" borderId="60" xfId="0" applyFont="1" applyBorder="1" applyAlignment="1">
      <alignment vertical="center" wrapText="1"/>
    </xf>
    <xf numFmtId="0" fontId="14" fillId="0" borderId="61" xfId="0" applyFont="1" applyBorder="1" applyAlignment="1">
      <alignment vertical="center" wrapText="1"/>
    </xf>
    <xf numFmtId="181" fontId="14" fillId="0" borderId="18" xfId="0" applyNumberFormat="1" applyFont="1" applyBorder="1" applyAlignment="1">
      <alignment vertical="center" wrapText="1"/>
    </xf>
    <xf numFmtId="181" fontId="14" fillId="0" borderId="56" xfId="0" applyNumberFormat="1" applyFont="1" applyBorder="1" applyAlignment="1">
      <alignment vertical="center" wrapText="1"/>
    </xf>
    <xf numFmtId="181" fontId="14" fillId="0" borderId="0" xfId="7" applyNumberFormat="1" applyFont="1" applyBorder="1" applyAlignment="1">
      <alignment vertical="center" wrapText="1"/>
    </xf>
    <xf numFmtId="181" fontId="14" fillId="0" borderId="0" xfId="0" applyNumberFormat="1" applyFont="1" applyAlignment="1">
      <alignment vertical="center" wrapText="1"/>
    </xf>
    <xf numFmtId="181" fontId="14" fillId="0" borderId="57" xfId="0" applyNumberFormat="1" applyFont="1" applyBorder="1" applyAlignment="1">
      <alignment vertical="center" wrapText="1"/>
    </xf>
    <xf numFmtId="181" fontId="14" fillId="0" borderId="18" xfId="7" applyNumberFormat="1" applyFont="1" applyBorder="1"/>
    <xf numFmtId="181" fontId="14" fillId="0" borderId="18" xfId="0" applyNumberFormat="1" applyFont="1" applyBorder="1"/>
    <xf numFmtId="181" fontId="14" fillId="0" borderId="14" xfId="7" applyNumberFormat="1" applyFont="1" applyBorder="1"/>
    <xf numFmtId="181" fontId="14" fillId="6" borderId="0" xfId="0" applyNumberFormat="1" applyFont="1" applyFill="1"/>
    <xf numFmtId="181" fontId="14" fillId="6" borderId="55" xfId="0" applyNumberFormat="1" applyFont="1" applyFill="1" applyBorder="1"/>
    <xf numFmtId="181" fontId="14" fillId="0" borderId="17" xfId="0" applyNumberFormat="1" applyFont="1" applyBorder="1" applyAlignment="1">
      <alignment vertical="center" wrapText="1"/>
    </xf>
    <xf numFmtId="181" fontId="14" fillId="0" borderId="19" xfId="7" applyNumberFormat="1" applyFont="1" applyBorder="1" applyAlignment="1">
      <alignment vertical="center" wrapText="1"/>
    </xf>
    <xf numFmtId="181" fontId="14" fillId="6" borderId="19" xfId="0" applyNumberFormat="1" applyFont="1" applyFill="1" applyBorder="1"/>
    <xf numFmtId="181" fontId="14" fillId="6" borderId="13" xfId="0" applyNumberFormat="1" applyFont="1" applyFill="1" applyBorder="1"/>
    <xf numFmtId="181" fontId="14" fillId="6" borderId="14" xfId="0" applyNumberFormat="1" applyFont="1" applyFill="1" applyBorder="1"/>
    <xf numFmtId="0" fontId="0" fillId="0" borderId="0" xfId="0" applyAlignment="1">
      <alignment horizontal="right" vertical="center" wrapText="1"/>
    </xf>
    <xf numFmtId="0" fontId="0" fillId="0" borderId="14" xfId="0" applyBorder="1" applyAlignment="1">
      <alignment horizontal="right" vertical="center" wrapText="1"/>
    </xf>
    <xf numFmtId="0" fontId="50" fillId="0" borderId="0" xfId="0" applyFont="1" applyAlignment="1">
      <alignment vertical="center" wrapText="1"/>
    </xf>
    <xf numFmtId="0" fontId="0" fillId="0" borderId="0" xfId="0" applyAlignment="1">
      <alignment horizontal="right"/>
    </xf>
    <xf numFmtId="49" fontId="0" fillId="0" borderId="0" xfId="0" applyNumberFormat="1" applyAlignment="1">
      <alignment horizontal="right"/>
    </xf>
    <xf numFmtId="0" fontId="16" fillId="0" borderId="7" xfId="0" applyFont="1" applyBorder="1" applyAlignment="1">
      <alignment horizontal="center" vertical="top"/>
    </xf>
    <xf numFmtId="0" fontId="16" fillId="0" borderId="9" xfId="0" applyFont="1" applyBorder="1" applyAlignment="1">
      <alignment horizontal="center" vertical="top"/>
    </xf>
    <xf numFmtId="0" fontId="16" fillId="0" borderId="58" xfId="0" applyFont="1" applyBorder="1" applyAlignment="1">
      <alignment horizontal="center" vertical="top"/>
    </xf>
    <xf numFmtId="0" fontId="16" fillId="0" borderId="60" xfId="0" applyFont="1" applyBorder="1" applyAlignment="1">
      <alignment horizontal="center" vertical="center" wrapText="1"/>
    </xf>
    <xf numFmtId="181" fontId="14" fillId="0" borderId="19" xfId="0" applyNumberFormat="1" applyFont="1" applyBorder="1"/>
    <xf numFmtId="166" fontId="51" fillId="0" borderId="0" xfId="0" applyNumberFormat="1" applyFont="1"/>
    <xf numFmtId="181" fontId="51" fillId="0" borderId="0" xfId="7" applyNumberFormat="1" applyFont="1"/>
    <xf numFmtId="181" fontId="14" fillId="0" borderId="14" xfId="0" applyNumberFormat="1" applyFont="1" applyBorder="1"/>
    <xf numFmtId="9" fontId="14" fillId="0" borderId="56" xfId="4" applyFont="1" applyBorder="1"/>
    <xf numFmtId="9" fontId="14" fillId="0" borderId="55" xfId="4" applyFont="1" applyBorder="1"/>
    <xf numFmtId="9" fontId="14" fillId="0" borderId="57" xfId="4" applyFont="1" applyBorder="1"/>
    <xf numFmtId="0" fontId="4" fillId="0" borderId="59"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61" xfId="0" applyFont="1" applyBorder="1" applyAlignment="1">
      <alignment horizontal="center" vertical="center" wrapText="1"/>
    </xf>
    <xf numFmtId="181" fontId="14" fillId="2" borderId="17" xfId="0" applyNumberFormat="1" applyFont="1" applyFill="1" applyBorder="1" applyAlignment="1">
      <alignment vertical="center" wrapText="1"/>
    </xf>
    <xf numFmtId="181" fontId="14" fillId="2" borderId="19" xfId="0" applyNumberFormat="1" applyFont="1" applyFill="1" applyBorder="1" applyAlignment="1">
      <alignment vertical="center" wrapText="1"/>
    </xf>
    <xf numFmtId="181" fontId="14" fillId="2" borderId="13" xfId="0" applyNumberFormat="1" applyFont="1" applyFill="1" applyBorder="1" applyAlignment="1">
      <alignment vertical="center" wrapText="1"/>
    </xf>
    <xf numFmtId="9" fontId="14" fillId="0" borderId="0" xfId="4" applyFont="1" applyFill="1" applyBorder="1"/>
    <xf numFmtId="0" fontId="4" fillId="0" borderId="51" xfId="0" applyFont="1" applyBorder="1" applyAlignment="1">
      <alignment vertical="center" wrapText="1"/>
    </xf>
    <xf numFmtId="0" fontId="4" fillId="0" borderId="52" xfId="0" applyFont="1" applyBorder="1" applyAlignment="1">
      <alignment vertical="center" wrapText="1"/>
    </xf>
    <xf numFmtId="0" fontId="4" fillId="0" borderId="53" xfId="0" applyFont="1" applyBorder="1" applyAlignment="1">
      <alignment vertical="center" wrapText="1"/>
    </xf>
    <xf numFmtId="0" fontId="0" fillId="0" borderId="51" xfId="0" applyBorder="1" applyAlignment="1">
      <alignment vertical="center" wrapText="1"/>
    </xf>
    <xf numFmtId="0" fontId="0" fillId="0" borderId="52" xfId="0" applyBorder="1" applyAlignment="1">
      <alignment vertical="center" wrapText="1"/>
    </xf>
    <xf numFmtId="0" fontId="0" fillId="0" borderId="53" xfId="0" applyBorder="1" applyAlignment="1">
      <alignment vertical="center" wrapText="1"/>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4" xfId="0" applyFont="1" applyBorder="1" applyAlignment="1">
      <alignment horizontal="center" vertical="center"/>
    </xf>
    <xf numFmtId="0" fontId="9" fillId="0" borderId="0" xfId="0" applyFont="1" applyAlignment="1">
      <alignment horizontal="center" vertical="center"/>
    </xf>
    <xf numFmtId="0" fontId="15" fillId="3" borderId="27" xfId="0" applyFont="1" applyFill="1" applyBorder="1" applyAlignment="1">
      <alignment horizontal="center"/>
    </xf>
    <xf numFmtId="0" fontId="15" fillId="3" borderId="28" xfId="0" applyFont="1" applyFill="1" applyBorder="1" applyAlignment="1">
      <alignment horizontal="center"/>
    </xf>
    <xf numFmtId="0" fontId="15" fillId="3" borderId="29" xfId="0" applyFont="1" applyFill="1" applyBorder="1" applyAlignment="1">
      <alignment horizontal="center"/>
    </xf>
    <xf numFmtId="0" fontId="14" fillId="0" borderId="0" xfId="0" applyFont="1" applyAlignment="1">
      <alignment horizontal="center" wrapText="1"/>
    </xf>
    <xf numFmtId="0" fontId="20" fillId="3" borderId="0" xfId="0" applyFont="1" applyFill="1" applyAlignment="1">
      <alignment horizontal="center"/>
    </xf>
    <xf numFmtId="0" fontId="20" fillId="3" borderId="0" xfId="0" applyFont="1" applyFill="1" applyAlignment="1">
      <alignment horizontal="center" vertical="center" wrapText="1"/>
    </xf>
    <xf numFmtId="0" fontId="9" fillId="0" borderId="10" xfId="0" applyFont="1" applyBorder="1" applyAlignment="1">
      <alignment horizontal="left" wrapText="1" indent="3"/>
    </xf>
    <xf numFmtId="0" fontId="9" fillId="0" borderId="0" xfId="0" applyFont="1" applyAlignment="1">
      <alignment horizontal="left" wrapText="1" indent="3"/>
    </xf>
    <xf numFmtId="0" fontId="9" fillId="0" borderId="2" xfId="0" applyFont="1" applyBorder="1" applyAlignment="1">
      <alignment horizontal="left" wrapText="1" indent="3"/>
    </xf>
    <xf numFmtId="189" fontId="25" fillId="0" borderId="10" xfId="3" applyNumberFormat="1" applyFont="1" applyBorder="1" applyAlignment="1">
      <alignment horizontal="left" wrapText="1" indent="3"/>
    </xf>
    <xf numFmtId="189" fontId="25" fillId="0" borderId="0" xfId="3" applyNumberFormat="1" applyFont="1" applyAlignment="1">
      <alignment horizontal="left" wrapText="1" indent="3"/>
    </xf>
    <xf numFmtId="189" fontId="25" fillId="0" borderId="2" xfId="3" applyNumberFormat="1" applyFont="1" applyBorder="1" applyAlignment="1">
      <alignment horizontal="left" wrapText="1" indent="3"/>
    </xf>
    <xf numFmtId="0" fontId="25" fillId="0" borderId="10" xfId="3" applyFont="1" applyBorder="1" applyAlignment="1">
      <alignment horizontal="left" wrapText="1" indent="3"/>
    </xf>
    <xf numFmtId="0" fontId="25" fillId="0" borderId="0" xfId="3" applyFont="1" applyAlignment="1">
      <alignment horizontal="left" wrapText="1" indent="3"/>
    </xf>
    <xf numFmtId="0" fontId="25" fillId="0" borderId="2" xfId="3" applyFont="1" applyBorder="1" applyAlignment="1">
      <alignment horizontal="left" wrapText="1" indent="3"/>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15" fillId="3" borderId="0" xfId="0" applyFont="1" applyFill="1" applyAlignment="1">
      <alignment horizontal="center"/>
    </xf>
    <xf numFmtId="0" fontId="14" fillId="0" borderId="10" xfId="0" applyFont="1" applyBorder="1" applyAlignment="1">
      <alignment horizontal="left" vertical="center" wrapText="1" indent="4"/>
    </xf>
    <xf numFmtId="0" fontId="14" fillId="0" borderId="0" xfId="0" applyFont="1" applyAlignment="1">
      <alignment horizontal="left" vertical="center" wrapText="1" indent="4"/>
    </xf>
    <xf numFmtId="0" fontId="14" fillId="0" borderId="2" xfId="0" applyFont="1" applyBorder="1" applyAlignment="1">
      <alignment horizontal="left" vertical="center" wrapText="1" indent="4"/>
    </xf>
    <xf numFmtId="0" fontId="15" fillId="3" borderId="0" xfId="3" applyFont="1" applyFill="1" applyAlignment="1">
      <alignment horizontal="center"/>
    </xf>
    <xf numFmtId="0" fontId="0" fillId="0" borderId="10" xfId="0" applyBorder="1" applyAlignment="1">
      <alignment horizontal="left" wrapText="1" indent="3"/>
    </xf>
    <xf numFmtId="0" fontId="0" fillId="0" borderId="0" xfId="0" applyAlignment="1">
      <alignment horizontal="left" wrapText="1" indent="3"/>
    </xf>
    <xf numFmtId="0" fontId="0" fillId="0" borderId="2" xfId="0" applyBorder="1" applyAlignment="1">
      <alignment horizontal="left" wrapText="1" indent="3"/>
    </xf>
    <xf numFmtId="0" fontId="20" fillId="3" borderId="43" xfId="3" applyFont="1" applyFill="1" applyBorder="1" applyAlignment="1">
      <alignment horizontal="center" vertical="center"/>
    </xf>
    <xf numFmtId="0" fontId="20" fillId="3" borderId="0" xfId="3" applyFont="1" applyFill="1" applyAlignment="1">
      <alignment horizontal="center" vertical="center"/>
    </xf>
    <xf numFmtId="0" fontId="33" fillId="3" borderId="0" xfId="0" applyFont="1" applyFill="1" applyAlignment="1">
      <alignment horizontal="left" vertical="center"/>
    </xf>
    <xf numFmtId="0" fontId="34" fillId="3" borderId="6" xfId="0" applyFont="1" applyFill="1" applyBorder="1" applyAlignment="1">
      <alignment horizontal="left" vertical="center"/>
    </xf>
    <xf numFmtId="0" fontId="14" fillId="3" borderId="6" xfId="0" applyFont="1" applyFill="1" applyBorder="1" applyAlignment="1">
      <alignment horizontal="left" vertical="center"/>
    </xf>
    <xf numFmtId="0" fontId="14" fillId="0" borderId="0" xfId="0" applyFont="1" applyAlignment="1">
      <alignment vertical="center" wrapText="1"/>
    </xf>
    <xf numFmtId="0" fontId="16" fillId="0" borderId="0" xfId="0" applyFont="1" applyAlignment="1">
      <alignment vertical="center" wrapText="1"/>
    </xf>
    <xf numFmtId="178" fontId="14" fillId="0" borderId="0" xfId="0" applyNumberFormat="1" applyFont="1" applyAlignment="1">
      <alignment vertical="center" wrapText="1"/>
    </xf>
  </cellXfs>
  <cellStyles count="12">
    <cellStyle name="Currency" xfId="7" builtinId="4"/>
    <cellStyle name="Hyperlink" xfId="1" builtinId="8" customBuiltin="1"/>
    <cellStyle name="Normal" xfId="0" builtinId="0" customBuiltin="1"/>
    <cellStyle name="Normal 10" xfId="9" xr:uid="{A7908F22-6F20-4480-8B3F-6420EC937871}"/>
    <cellStyle name="Normal 11" xfId="2" xr:uid="{00000000-0005-0000-0000-000002000000}"/>
    <cellStyle name="Normal 2" xfId="3" xr:uid="{BE661D79-E03A-4AEB-B44E-82BEFD2AE197}"/>
    <cellStyle name="Normal 2 2 2" xfId="11" xr:uid="{401E5469-9946-45D6-ACA8-0F5BDE68A6D8}"/>
    <cellStyle name="Normal 3" xfId="5" xr:uid="{BDA5AEC2-DC2C-5D48-A7D5-D88C9BB91BE6}"/>
    <cellStyle name="Normal 3 2" xfId="10" xr:uid="{4E508017-38EE-46DE-B635-D474338FB630}"/>
    <cellStyle name="Normal 4" xfId="6" xr:uid="{E8505EB8-BE62-42F6-808B-B4298860E36F}"/>
    <cellStyle name="Normal 5" xfId="8" xr:uid="{29E65620-8D5C-4936-8ECB-10BF959A5D1D}"/>
    <cellStyle name="Percent" xfId="4"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47"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eetMetadata" Target="metadata.xml"/><Relationship Id="rId48" Type="http://schemas.microsoft.com/office/2006/relationships/vbaProject" Target="vbaProject.bin"/><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r>
              <a:rPr lang="en-US">
                <a:latin typeface="Times New Roman" panose="02020603050405020304" pitchFamily="18" charset="0"/>
                <a:ea typeface="Tahoma" panose="020B0604030504040204" pitchFamily="34" charset="0"/>
                <a:cs typeface="Times New Roman" panose="02020603050405020304" pitchFamily="18" charset="0"/>
              </a:rPr>
              <a:t>Enterprise Value Comparison</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endParaRPr lang="en-US"/>
        </a:p>
      </c:txPr>
    </c:title>
    <c:autoTitleDeleted val="0"/>
    <c:plotArea>
      <c:layout/>
      <c:barChart>
        <c:barDir val="col"/>
        <c:grouping val="clustered"/>
        <c:varyColors val="0"/>
        <c:ser>
          <c:idx val="0"/>
          <c:order val="0"/>
          <c:tx>
            <c:v>Conservative</c:v>
          </c:tx>
          <c:spPr>
            <a:solidFill>
              <a:schemeClr val="accent1">
                <a:tint val="58000"/>
              </a:schemeClr>
            </a:solidFill>
            <a:ln>
              <a:noFill/>
            </a:ln>
            <a:effectLst/>
          </c:spPr>
          <c:invertIfNegative val="0"/>
          <c:cat>
            <c:strRef>
              <c:extLst>
                <c:ext xmlns:c15="http://schemas.microsoft.com/office/drawing/2012/chart" uri="{02D57815-91ED-43cb-92C2-25804820EDAC}">
                  <c15:fullRef>
                    <c15:sqref>'Football Field'!$B$4:$B$13</c15:sqref>
                  </c15:fullRef>
                </c:ext>
              </c:extLst>
              <c:f>('Football Field'!$B$4:$B$11,'Football Field'!$B$13)</c:f>
              <c:strCache>
                <c:ptCount val="9"/>
                <c:pt idx="0">
                  <c:v>DCF</c:v>
                </c:pt>
                <c:pt idx="1">
                  <c:v>Adjusted DCF</c:v>
                </c:pt>
                <c:pt idx="2">
                  <c:v>APV</c:v>
                </c:pt>
                <c:pt idx="3">
                  <c:v>Real Option Method</c:v>
                </c:pt>
                <c:pt idx="4">
                  <c:v>Comp Median (EV/EBITDA) 2022</c:v>
                </c:pt>
                <c:pt idx="5">
                  <c:v>Comp Median (EV/Revenue) 2022</c:v>
                </c:pt>
                <c:pt idx="6">
                  <c:v>Comp Median (EV/EBITDA) 2028</c:v>
                </c:pt>
                <c:pt idx="7">
                  <c:v>Comp Median (EV/Revenue) 2028</c:v>
                </c:pt>
                <c:pt idx="8">
                  <c:v>Total Average Enterprise Value </c:v>
                </c:pt>
              </c:strCache>
            </c:strRef>
          </c:cat>
          <c:val>
            <c:numRef>
              <c:extLst>
                <c:ext xmlns:c15="http://schemas.microsoft.com/office/drawing/2012/chart" uri="{02D57815-91ED-43cb-92C2-25804820EDAC}">
                  <c15:fullRef>
                    <c15:sqref>'Football Field'!$C$4:$C$13</c15:sqref>
                  </c15:fullRef>
                </c:ext>
              </c:extLst>
              <c:f>('Football Field'!$C$4:$C$11,'Football Field'!$C$13)</c:f>
              <c:numCache>
                <c:formatCode>#,##0" €"_);\(#,##0" €"\)</c:formatCode>
                <c:ptCount val="9"/>
                <c:pt idx="0">
                  <c:v>67467606.939808846</c:v>
                </c:pt>
                <c:pt idx="1">
                  <c:v>74409319.072703049</c:v>
                </c:pt>
                <c:pt idx="2">
                  <c:v>68574604.945498496</c:v>
                </c:pt>
                <c:pt idx="3">
                  <c:v>79381888.086091816</c:v>
                </c:pt>
                <c:pt idx="4">
                  <c:v>0</c:v>
                </c:pt>
                <c:pt idx="5">
                  <c:v>0</c:v>
                </c:pt>
                <c:pt idx="6">
                  <c:v>0</c:v>
                </c:pt>
                <c:pt idx="7">
                  <c:v>0</c:v>
                </c:pt>
              </c:numCache>
            </c:numRef>
          </c:val>
          <c:extLst>
            <c:ext xmlns:c16="http://schemas.microsoft.com/office/drawing/2014/chart" uri="{C3380CC4-5D6E-409C-BE32-E72D297353CC}">
              <c16:uniqueId val="{00000000-1496-490B-B51D-1A10ABDA38EF}"/>
            </c:ext>
          </c:extLst>
        </c:ser>
        <c:ser>
          <c:idx val="1"/>
          <c:order val="1"/>
          <c:tx>
            <c:v>Base</c:v>
          </c:tx>
          <c:spPr>
            <a:solidFill>
              <a:schemeClr val="accent1">
                <a:tint val="86000"/>
              </a:schemeClr>
            </a:solidFill>
            <a:ln>
              <a:noFill/>
            </a:ln>
            <a:effectLst/>
          </c:spPr>
          <c:invertIfNegative val="0"/>
          <c:cat>
            <c:strRef>
              <c:extLst>
                <c:ext xmlns:c15="http://schemas.microsoft.com/office/drawing/2012/chart" uri="{02D57815-91ED-43cb-92C2-25804820EDAC}">
                  <c15:fullRef>
                    <c15:sqref>'Football Field'!$B$4:$B$13</c15:sqref>
                  </c15:fullRef>
                </c:ext>
              </c:extLst>
              <c:f>('Football Field'!$B$4:$B$11,'Football Field'!$B$13)</c:f>
              <c:strCache>
                <c:ptCount val="9"/>
                <c:pt idx="0">
                  <c:v>DCF</c:v>
                </c:pt>
                <c:pt idx="1">
                  <c:v>Adjusted DCF</c:v>
                </c:pt>
                <c:pt idx="2">
                  <c:v>APV</c:v>
                </c:pt>
                <c:pt idx="3">
                  <c:v>Real Option Method</c:v>
                </c:pt>
                <c:pt idx="4">
                  <c:v>Comp Median (EV/EBITDA) 2022</c:v>
                </c:pt>
                <c:pt idx="5">
                  <c:v>Comp Median (EV/Revenue) 2022</c:v>
                </c:pt>
                <c:pt idx="6">
                  <c:v>Comp Median (EV/EBITDA) 2028</c:v>
                </c:pt>
                <c:pt idx="7">
                  <c:v>Comp Median (EV/Revenue) 2028</c:v>
                </c:pt>
                <c:pt idx="8">
                  <c:v>Total Average Enterprise Value </c:v>
                </c:pt>
              </c:strCache>
            </c:strRef>
          </c:cat>
          <c:val>
            <c:numRef>
              <c:extLst>
                <c:ext xmlns:c15="http://schemas.microsoft.com/office/drawing/2012/chart" uri="{02D57815-91ED-43cb-92C2-25804820EDAC}">
                  <c15:fullRef>
                    <c15:sqref>'Football Field'!$D$4:$D$13</c15:sqref>
                  </c15:fullRef>
                </c:ext>
              </c:extLst>
              <c:f>('Football Field'!$D$4:$D$11,'Football Field'!$D$13)</c:f>
              <c:numCache>
                <c:formatCode>#,##0" €"_);\(#,##0" €"\)</c:formatCode>
                <c:ptCount val="9"/>
                <c:pt idx="0">
                  <c:v>98963255.940448076</c:v>
                </c:pt>
                <c:pt idx="1">
                  <c:v>103180447.7321559</c:v>
                </c:pt>
                <c:pt idx="2">
                  <c:v>123363561.98900604</c:v>
                </c:pt>
                <c:pt idx="3">
                  <c:v>110877537.08673105</c:v>
                </c:pt>
                <c:pt idx="4">
                  <c:v>0</c:v>
                </c:pt>
                <c:pt idx="5">
                  <c:v>0</c:v>
                </c:pt>
                <c:pt idx="6">
                  <c:v>0</c:v>
                </c:pt>
                <c:pt idx="7">
                  <c:v>0</c:v>
                </c:pt>
              </c:numCache>
            </c:numRef>
          </c:val>
          <c:extLst>
            <c:ext xmlns:c16="http://schemas.microsoft.com/office/drawing/2014/chart" uri="{C3380CC4-5D6E-409C-BE32-E72D297353CC}">
              <c16:uniqueId val="{00000001-1496-490B-B51D-1A10ABDA38EF}"/>
            </c:ext>
          </c:extLst>
        </c:ser>
        <c:ser>
          <c:idx val="2"/>
          <c:order val="2"/>
          <c:tx>
            <c:v>Optimistic</c:v>
          </c:tx>
          <c:spPr>
            <a:solidFill>
              <a:schemeClr val="accent1">
                <a:shade val="86000"/>
              </a:schemeClr>
            </a:solidFill>
            <a:ln>
              <a:noFill/>
            </a:ln>
            <a:effectLst/>
          </c:spPr>
          <c:invertIfNegative val="0"/>
          <c:cat>
            <c:strRef>
              <c:extLst>
                <c:ext xmlns:c15="http://schemas.microsoft.com/office/drawing/2012/chart" uri="{02D57815-91ED-43cb-92C2-25804820EDAC}">
                  <c15:fullRef>
                    <c15:sqref>'Football Field'!$B$4:$B$13</c15:sqref>
                  </c15:fullRef>
                </c:ext>
              </c:extLst>
              <c:f>('Football Field'!$B$4:$B$11,'Football Field'!$B$13)</c:f>
              <c:strCache>
                <c:ptCount val="9"/>
                <c:pt idx="0">
                  <c:v>DCF</c:v>
                </c:pt>
                <c:pt idx="1">
                  <c:v>Adjusted DCF</c:v>
                </c:pt>
                <c:pt idx="2">
                  <c:v>APV</c:v>
                </c:pt>
                <c:pt idx="3">
                  <c:v>Real Option Method</c:v>
                </c:pt>
                <c:pt idx="4">
                  <c:v>Comp Median (EV/EBITDA) 2022</c:v>
                </c:pt>
                <c:pt idx="5">
                  <c:v>Comp Median (EV/Revenue) 2022</c:v>
                </c:pt>
                <c:pt idx="6">
                  <c:v>Comp Median (EV/EBITDA) 2028</c:v>
                </c:pt>
                <c:pt idx="7">
                  <c:v>Comp Median (EV/Revenue) 2028</c:v>
                </c:pt>
                <c:pt idx="8">
                  <c:v>Total Average Enterprise Value </c:v>
                </c:pt>
              </c:strCache>
            </c:strRef>
          </c:cat>
          <c:val>
            <c:numRef>
              <c:extLst>
                <c:ext xmlns:c15="http://schemas.microsoft.com/office/drawing/2012/chart" uri="{02D57815-91ED-43cb-92C2-25804820EDAC}">
                  <c15:fullRef>
                    <c15:sqref>'Football Field'!$E$4:$E$13</c15:sqref>
                  </c15:fullRef>
                </c:ext>
              </c:extLst>
              <c:f>('Football Field'!$E$4:$E$11,'Football Field'!$E$13)</c:f>
              <c:numCache>
                <c:formatCode>#,##0" €"_);\(#,##0" €"\)</c:formatCode>
                <c:ptCount val="9"/>
                <c:pt idx="0">
                  <c:v>143080333.77584061</c:v>
                </c:pt>
                <c:pt idx="1">
                  <c:v>136758284.98120594</c:v>
                </c:pt>
                <c:pt idx="2">
                  <c:v>210508530.88559717</c:v>
                </c:pt>
                <c:pt idx="3">
                  <c:v>154994614.92212358</c:v>
                </c:pt>
                <c:pt idx="4">
                  <c:v>0</c:v>
                </c:pt>
                <c:pt idx="5">
                  <c:v>0</c:v>
                </c:pt>
                <c:pt idx="6">
                  <c:v>0</c:v>
                </c:pt>
                <c:pt idx="7">
                  <c:v>0</c:v>
                </c:pt>
              </c:numCache>
            </c:numRef>
          </c:val>
          <c:extLst>
            <c:ext xmlns:c16="http://schemas.microsoft.com/office/drawing/2014/chart" uri="{C3380CC4-5D6E-409C-BE32-E72D297353CC}">
              <c16:uniqueId val="{00000002-1496-490B-B51D-1A10ABDA38EF}"/>
            </c:ext>
          </c:extLst>
        </c:ser>
        <c:ser>
          <c:idx val="3"/>
          <c:order val="3"/>
          <c:tx>
            <c:v>Average</c:v>
          </c:tx>
          <c:spPr>
            <a:solidFill>
              <a:schemeClr val="accent1">
                <a:shade val="58000"/>
              </a:schemeClr>
            </a:solidFill>
            <a:ln>
              <a:noFill/>
            </a:ln>
            <a:effectLst/>
          </c:spPr>
          <c:invertIfNegative val="0"/>
          <c:cat>
            <c:strRef>
              <c:extLst>
                <c:ext xmlns:c15="http://schemas.microsoft.com/office/drawing/2012/chart" uri="{02D57815-91ED-43cb-92C2-25804820EDAC}">
                  <c15:fullRef>
                    <c15:sqref>'Football Field'!$B$4:$B$13</c15:sqref>
                  </c15:fullRef>
                </c:ext>
              </c:extLst>
              <c:f>('Football Field'!$B$4:$B$11,'Football Field'!$B$13)</c:f>
              <c:strCache>
                <c:ptCount val="9"/>
                <c:pt idx="0">
                  <c:v>DCF</c:v>
                </c:pt>
                <c:pt idx="1">
                  <c:v>Adjusted DCF</c:v>
                </c:pt>
                <c:pt idx="2">
                  <c:v>APV</c:v>
                </c:pt>
                <c:pt idx="3">
                  <c:v>Real Option Method</c:v>
                </c:pt>
                <c:pt idx="4">
                  <c:v>Comp Median (EV/EBITDA) 2022</c:v>
                </c:pt>
                <c:pt idx="5">
                  <c:v>Comp Median (EV/Revenue) 2022</c:v>
                </c:pt>
                <c:pt idx="6">
                  <c:v>Comp Median (EV/EBITDA) 2028</c:v>
                </c:pt>
                <c:pt idx="7">
                  <c:v>Comp Median (EV/Revenue) 2028</c:v>
                </c:pt>
                <c:pt idx="8">
                  <c:v>Total Average Enterprise Value </c:v>
                </c:pt>
              </c:strCache>
            </c:strRef>
          </c:cat>
          <c:val>
            <c:numRef>
              <c:extLst>
                <c:ext xmlns:c15="http://schemas.microsoft.com/office/drawing/2012/chart" uri="{02D57815-91ED-43cb-92C2-25804820EDAC}">
                  <c15:fullRef>
                    <c15:sqref>'Football Field'!$F$4:$F$13</c15:sqref>
                  </c15:fullRef>
                </c:ext>
              </c:extLst>
              <c:f>('Football Field'!$F$4:$F$11,'Football Field'!$F$13)</c:f>
              <c:numCache>
                <c:formatCode>#,##0" €"_);\(#,##0" €"\)</c:formatCode>
                <c:ptCount val="9"/>
                <c:pt idx="0">
                  <c:v>103170398.88536584</c:v>
                </c:pt>
                <c:pt idx="1">
                  <c:v>104782683.92868829</c:v>
                </c:pt>
                <c:pt idx="2">
                  <c:v>134148899.27336724</c:v>
                </c:pt>
                <c:pt idx="3">
                  <c:v>115084680.03164881</c:v>
                </c:pt>
                <c:pt idx="4">
                  <c:v>189965484.38845587</c:v>
                </c:pt>
                <c:pt idx="5">
                  <c:v>107966612.50958963</c:v>
                </c:pt>
                <c:pt idx="6">
                  <c:v>246780870.77238342</c:v>
                </c:pt>
                <c:pt idx="7">
                  <c:v>115724709.25673281</c:v>
                </c:pt>
                <c:pt idx="8" formatCode="#,##0\ &quot;€&quot;">
                  <c:v>121642272.27764995</c:v>
                </c:pt>
              </c:numCache>
            </c:numRef>
          </c:val>
          <c:extLst>
            <c:ext xmlns:c16="http://schemas.microsoft.com/office/drawing/2014/chart" uri="{C3380CC4-5D6E-409C-BE32-E72D297353CC}">
              <c16:uniqueId val="{00000003-1496-490B-B51D-1A10ABDA38EF}"/>
            </c:ext>
          </c:extLst>
        </c:ser>
        <c:dLbls>
          <c:showLegendKey val="0"/>
          <c:showVal val="0"/>
          <c:showCatName val="0"/>
          <c:showSerName val="0"/>
          <c:showPercent val="0"/>
          <c:showBubbleSize val="0"/>
        </c:dLbls>
        <c:gapWidth val="199"/>
        <c:axId val="262387823"/>
        <c:axId val="262388783"/>
      </c:barChart>
      <c:catAx>
        <c:axId val="2623878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cap="none" spc="0" normalizeH="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2388783"/>
        <c:crosses val="autoZero"/>
        <c:auto val="1"/>
        <c:lblAlgn val="ctr"/>
        <c:lblOffset val="100"/>
        <c:noMultiLvlLbl val="0"/>
      </c:catAx>
      <c:valAx>
        <c:axId val="262388783"/>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quot; €&quot;_);\(#,##0&quot; €&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2387823"/>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r>
              <a:rPr lang="en-US" sz="1400" b="0" i="0" u="none" strike="noStrike" baseline="0"/>
              <a:t>One-way sensitivity of Blended EV to scorecard weights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endParaRPr lang="en-US"/>
        </a:p>
      </c:txPr>
    </c:title>
    <c:autoTitleDeleted val="0"/>
    <c:plotArea>
      <c:layout/>
      <c:barChart>
        <c:barDir val="bar"/>
        <c:grouping val="stacked"/>
        <c:varyColors val="0"/>
        <c:ser>
          <c:idx val="0"/>
          <c:order val="0"/>
          <c:tx>
            <c:strRef>
              <c:f>'Monte Carlo Simulation'!$D$11</c:f>
              <c:strCache>
                <c:ptCount val="1"/>
                <c:pt idx="0">
                  <c:v>Correlation with Blended EV</c:v>
                </c:pt>
              </c:strCache>
            </c:strRef>
          </c:tx>
          <c:spPr>
            <a:solidFill>
              <a:schemeClr val="tx2"/>
            </a:solidFill>
            <a:ln>
              <a:noFill/>
            </a:ln>
            <a:effectLst/>
          </c:spPr>
          <c:invertIfNegative val="0"/>
          <c:cat>
            <c:strRef>
              <c:f>'Monte Carlo Simulation'!$C$12:$C$19</c:f>
              <c:strCache>
                <c:ptCount val="8"/>
                <c:pt idx="0">
                  <c:v>w7 (Comp EV/EBITDA 2028)</c:v>
                </c:pt>
                <c:pt idx="1">
                  <c:v>w5 (Comp EV/EBITDA 2022)</c:v>
                </c:pt>
                <c:pt idx="2">
                  <c:v>w3 (APV)</c:v>
                </c:pt>
                <c:pt idx="3">
                  <c:v>w4 (Real Option)</c:v>
                </c:pt>
                <c:pt idx="4">
                  <c:v>w8 (Comp EV/Revenue 2028)</c:v>
                </c:pt>
                <c:pt idx="5">
                  <c:v>w6 (Comp EV/Revenue 2022)</c:v>
                </c:pt>
                <c:pt idx="6">
                  <c:v>w1 (DCF)</c:v>
                </c:pt>
                <c:pt idx="7">
                  <c:v>w2 (Adjusted DCF)</c:v>
                </c:pt>
              </c:strCache>
            </c:strRef>
          </c:cat>
          <c:val>
            <c:numRef>
              <c:f>'Monte Carlo Simulation'!$D$12:$D$19</c:f>
              <c:numCache>
                <c:formatCode>0.00</c:formatCode>
                <c:ptCount val="8"/>
                <c:pt idx="0">
                  <c:v>0.83293312592049695</c:v>
                </c:pt>
                <c:pt idx="1">
                  <c:v>0.39846527935180748</c:v>
                </c:pt>
                <c:pt idx="2">
                  <c:v>-4.4750125310727154E-2</c:v>
                </c:pt>
                <c:pt idx="3">
                  <c:v>-0.19269805020075442</c:v>
                </c:pt>
                <c:pt idx="4">
                  <c:v>-0.19127783457905273</c:v>
                </c:pt>
                <c:pt idx="5">
                  <c:v>-0.23956609936195772</c:v>
                </c:pt>
                <c:pt idx="6">
                  <c:v>-0.27851514035269748</c:v>
                </c:pt>
                <c:pt idx="7">
                  <c:v>-0.28880067925228597</c:v>
                </c:pt>
              </c:numCache>
            </c:numRef>
          </c:val>
          <c:extLst>
            <c:ext xmlns:c16="http://schemas.microsoft.com/office/drawing/2014/chart" uri="{C3380CC4-5D6E-409C-BE32-E72D297353CC}">
              <c16:uniqueId val="{00000000-1B52-45F5-94C3-7735E1638608}"/>
            </c:ext>
          </c:extLst>
        </c:ser>
        <c:dLbls>
          <c:showLegendKey val="0"/>
          <c:showVal val="0"/>
          <c:showCatName val="0"/>
          <c:showSerName val="0"/>
          <c:showPercent val="0"/>
          <c:showBubbleSize val="0"/>
        </c:dLbls>
        <c:gapWidth val="150"/>
        <c:overlap val="100"/>
        <c:axId val="1629512207"/>
        <c:axId val="1629502607"/>
      </c:barChart>
      <c:catAx>
        <c:axId val="1629512207"/>
        <c:scaling>
          <c:orientation val="minMax"/>
        </c:scaling>
        <c:delete val="0"/>
        <c:axPos val="l"/>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endParaRPr lang="en-US"/>
          </a:p>
        </c:txPr>
        <c:crossAx val="1629502607"/>
        <c:crosses val="autoZero"/>
        <c:auto val="1"/>
        <c:lblAlgn val="ctr"/>
        <c:lblOffset val="100"/>
        <c:noMultiLvlLbl val="0"/>
      </c:catAx>
      <c:valAx>
        <c:axId val="1629502607"/>
        <c:scaling>
          <c:orientation val="minMax"/>
          <c:max val="0.9"/>
          <c:min val="-0.4"/>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Tahoma" panose="020B0604030504040204" pitchFamily="34" charset="0"/>
                <a:cs typeface="Times New Roman" panose="02020603050405020304" pitchFamily="18" charset="0"/>
              </a:defRPr>
            </a:pPr>
            <a:endParaRPr lang="en-US"/>
          </a:p>
        </c:txPr>
        <c:crossAx val="162951220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Times New Roman" panose="02020603050405020304" pitchFamily="18" charset="0"/>
          <a:ea typeface="Tahoma" panose="020B0604030504040204" pitchFamily="34" charset="0"/>
          <a:cs typeface="Times New Roman" panose="02020603050405020304" pitchFamily="18"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Reversed" id="21">
  <a:schemeClr val="accent1"/>
</cs:colorStyle>
</file>

<file path=xl/charts/colors2.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12">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63500</xdr:colOff>
      <xdr:row>18</xdr:row>
      <xdr:rowOff>19050</xdr:rowOff>
    </xdr:from>
    <xdr:to>
      <xdr:col>12</xdr:col>
      <xdr:colOff>514351</xdr:colOff>
      <xdr:row>34</xdr:row>
      <xdr:rowOff>27066</xdr:rowOff>
    </xdr:to>
    <xdr:pic>
      <xdr:nvPicPr>
        <xdr:cNvPr id="4" name="Picture 3">
          <a:extLst>
            <a:ext uri="{FF2B5EF4-FFF2-40B4-BE49-F238E27FC236}">
              <a16:creationId xmlns:a16="http://schemas.microsoft.com/office/drawing/2014/main" id="{560471C0-B118-4070-AFDC-428C915CC74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a:stretch/>
      </xdr:blipFill>
      <xdr:spPr>
        <a:xfrm>
          <a:off x="2501900" y="3705225"/>
          <a:ext cx="5327650" cy="29448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606257</xdr:colOff>
      <xdr:row>14</xdr:row>
      <xdr:rowOff>11194</xdr:rowOff>
    </xdr:from>
    <xdr:to>
      <xdr:col>7</xdr:col>
      <xdr:colOff>33421</xdr:colOff>
      <xdr:row>38</xdr:row>
      <xdr:rowOff>50131</xdr:rowOff>
    </xdr:to>
    <xdr:graphicFrame macro="">
      <xdr:nvGraphicFramePr>
        <xdr:cNvPr id="2" name="Chart 1">
          <a:extLst>
            <a:ext uri="{FF2B5EF4-FFF2-40B4-BE49-F238E27FC236}">
              <a16:creationId xmlns:a16="http://schemas.microsoft.com/office/drawing/2014/main" id="{DCC595D2-39BE-5045-ABB8-680483F6F2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0.12141</cdr:x>
      <cdr:y>0.59082</cdr:y>
    </cdr:from>
    <cdr:to>
      <cdr:x>0.96612</cdr:x>
      <cdr:y>0.59275</cdr:y>
    </cdr:to>
    <cdr:cxnSp macro="">
      <cdr:nvCxnSpPr>
        <cdr:cNvPr id="3" name="Straight Connector 2">
          <a:extLst xmlns:a="http://schemas.openxmlformats.org/drawingml/2006/main">
            <a:ext uri="{FF2B5EF4-FFF2-40B4-BE49-F238E27FC236}">
              <a16:creationId xmlns:a16="http://schemas.microsoft.com/office/drawing/2014/main" id="{780EEE5F-D03B-00A8-FA8D-2B5884275348}"/>
            </a:ext>
          </a:extLst>
        </cdr:cNvPr>
        <cdr:cNvCxnSpPr/>
      </cdr:nvCxnSpPr>
      <cdr:spPr>
        <a:xfrm xmlns:a="http://schemas.openxmlformats.org/drawingml/2006/main" flipH="1">
          <a:off x="1012981" y="2595624"/>
          <a:ext cx="7047813" cy="8479"/>
        </a:xfrm>
        <a:prstGeom xmlns:a="http://schemas.openxmlformats.org/drawingml/2006/main" prst="line">
          <a:avLst/>
        </a:prstGeom>
        <a:ln xmlns:a="http://schemas.openxmlformats.org/drawingml/2006/main" w="1905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4.xml><?xml version="1.0" encoding="utf-8"?>
<xdr:wsDr xmlns:xdr="http://schemas.openxmlformats.org/drawingml/2006/spreadsheetDrawing" xmlns:a="http://schemas.openxmlformats.org/drawingml/2006/main">
  <xdr:twoCellAnchor>
    <xdr:from>
      <xdr:col>5</xdr:col>
      <xdr:colOff>454024</xdr:colOff>
      <xdr:row>11</xdr:row>
      <xdr:rowOff>69850</xdr:rowOff>
    </xdr:from>
    <xdr:to>
      <xdr:col>12</xdr:col>
      <xdr:colOff>495299</xdr:colOff>
      <xdr:row>25</xdr:row>
      <xdr:rowOff>0</xdr:rowOff>
    </xdr:to>
    <xdr:graphicFrame macro="">
      <xdr:nvGraphicFramePr>
        <xdr:cNvPr id="3" name="Chart 2">
          <a:extLst>
            <a:ext uri="{FF2B5EF4-FFF2-40B4-BE49-F238E27FC236}">
              <a16:creationId xmlns:a16="http://schemas.microsoft.com/office/drawing/2014/main" id="{E1028DE0-464B-91C3-34B8-9F14ED7DAA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502102</xdr:colOff>
      <xdr:row>5</xdr:row>
      <xdr:rowOff>99785</xdr:rowOff>
    </xdr:from>
    <xdr:to>
      <xdr:col>20</xdr:col>
      <xdr:colOff>892380</xdr:colOff>
      <xdr:row>7</xdr:row>
      <xdr:rowOff>74860</xdr:rowOff>
    </xdr:to>
    <xdr:pic>
      <xdr:nvPicPr>
        <xdr:cNvPr id="3" name="Picture 2">
          <a:extLst>
            <a:ext uri="{FF2B5EF4-FFF2-40B4-BE49-F238E27FC236}">
              <a16:creationId xmlns:a16="http://schemas.microsoft.com/office/drawing/2014/main" id="{D36AE5F9-55C4-B663-5B3E-BA3B9AEC3128}"/>
            </a:ext>
          </a:extLst>
        </xdr:cNvPr>
        <xdr:cNvPicPr>
          <a:picLocks noChangeAspect="1"/>
        </xdr:cNvPicPr>
      </xdr:nvPicPr>
      <xdr:blipFill>
        <a:blip xmlns:r="http://schemas.openxmlformats.org/officeDocument/2006/relationships" r:embed="rId1"/>
        <a:stretch>
          <a:fillRect/>
        </a:stretch>
      </xdr:blipFill>
      <xdr:spPr>
        <a:xfrm>
          <a:off x="19361602" y="1269999"/>
          <a:ext cx="7391781" cy="3832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13</xdr:col>
      <xdr:colOff>190500</xdr:colOff>
      <xdr:row>18</xdr:row>
      <xdr:rowOff>0</xdr:rowOff>
    </xdr:from>
    <xdr:ext cx="65" cy="172227"/>
    <xdr:sp macro="" textlink="">
      <xdr:nvSpPr>
        <xdr:cNvPr id="2" name="TextBox 1">
          <a:extLst>
            <a:ext uri="{FF2B5EF4-FFF2-40B4-BE49-F238E27FC236}">
              <a16:creationId xmlns:a16="http://schemas.microsoft.com/office/drawing/2014/main" id="{6AE74FCD-7F6F-4AB5-8DD5-DDD4ADAB49F0}"/>
            </a:ext>
          </a:extLst>
        </xdr:cNvPr>
        <xdr:cNvSpPr txBox="1"/>
      </xdr:nvSpPr>
      <xdr:spPr>
        <a:xfrm>
          <a:off x="14011275" y="38004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18</xdr:row>
      <xdr:rowOff>0</xdr:rowOff>
    </xdr:from>
    <xdr:ext cx="65" cy="172227"/>
    <xdr:sp macro="" textlink="">
      <xdr:nvSpPr>
        <xdr:cNvPr id="3" name="TextBox 2">
          <a:extLst>
            <a:ext uri="{FF2B5EF4-FFF2-40B4-BE49-F238E27FC236}">
              <a16:creationId xmlns:a16="http://schemas.microsoft.com/office/drawing/2014/main" id="{416E3F57-9328-471E-8896-34035244AF00}"/>
            </a:ext>
          </a:extLst>
        </xdr:cNvPr>
        <xdr:cNvSpPr txBox="1"/>
      </xdr:nvSpPr>
      <xdr:spPr>
        <a:xfrm>
          <a:off x="14011275" y="38004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22</xdr:row>
      <xdr:rowOff>8572</xdr:rowOff>
    </xdr:from>
    <xdr:ext cx="65" cy="172227"/>
    <xdr:sp macro="" textlink="">
      <xdr:nvSpPr>
        <xdr:cNvPr id="4" name="TextBox 3">
          <a:extLst>
            <a:ext uri="{FF2B5EF4-FFF2-40B4-BE49-F238E27FC236}">
              <a16:creationId xmlns:a16="http://schemas.microsoft.com/office/drawing/2014/main" id="{4C175C97-8BE0-4388-B919-9F5687E64EAA}"/>
            </a:ext>
          </a:extLst>
        </xdr:cNvPr>
        <xdr:cNvSpPr txBox="1"/>
      </xdr:nvSpPr>
      <xdr:spPr>
        <a:xfrm>
          <a:off x="14011275" y="67078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7</xdr:col>
      <xdr:colOff>86995</xdr:colOff>
      <xdr:row>30</xdr:row>
      <xdr:rowOff>97790</xdr:rowOff>
    </xdr:from>
    <xdr:to>
      <xdr:col>7</xdr:col>
      <xdr:colOff>535304</xdr:colOff>
      <xdr:row>30</xdr:row>
      <xdr:rowOff>97790</xdr:rowOff>
    </xdr:to>
    <xdr:cxnSp macro="">
      <xdr:nvCxnSpPr>
        <xdr:cNvPr id="5" name="Straight Arrow Connector 4">
          <a:extLst>
            <a:ext uri="{FF2B5EF4-FFF2-40B4-BE49-F238E27FC236}">
              <a16:creationId xmlns:a16="http://schemas.microsoft.com/office/drawing/2014/main" id="{AFAE4A46-E31E-4162-B887-A0AA74021A25}"/>
            </a:ext>
          </a:extLst>
        </xdr:cNvPr>
        <xdr:cNvCxnSpPr/>
      </xdr:nvCxnSpPr>
      <xdr:spPr>
        <a:xfrm flipH="1">
          <a:off x="10564495" y="5895340"/>
          <a:ext cx="448309"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7</xdr:col>
      <xdr:colOff>164156</xdr:colOff>
      <xdr:row>22</xdr:row>
      <xdr:rowOff>4050</xdr:rowOff>
    </xdr:from>
    <xdr:ext cx="2060575" cy="670559"/>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D3CD1F8E-DEB5-4BD0-8FC5-E84C0882F0CB}"/>
                </a:ext>
              </a:extLst>
            </xdr:cNvPr>
            <xdr:cNvSpPr txBox="1"/>
          </xdr:nvSpPr>
          <xdr:spPr>
            <a:xfrm>
              <a:off x="10633075" y="4165874"/>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oMath>
                </m:oMathPara>
              </a14:m>
              <a:endParaRPr lang="en-US" sz="1100"/>
            </a:p>
          </xdr:txBody>
        </xdr:sp>
      </mc:Choice>
      <mc:Fallback xmlns="">
        <xdr:sp macro="" textlink="">
          <xdr:nvSpPr>
            <xdr:cNvPr id="7" name="TextBox 6">
              <a:extLst>
                <a:ext uri="{FF2B5EF4-FFF2-40B4-BE49-F238E27FC236}">
                  <a16:creationId xmlns:a16="http://schemas.microsoft.com/office/drawing/2014/main" id="{D3CD1F8E-DEB5-4BD0-8FC5-E84C0882F0CB}"/>
                </a:ext>
              </a:extLst>
            </xdr:cNvPr>
            <xdr:cNvSpPr txBox="1"/>
          </xdr:nvSpPr>
          <xdr:spPr>
            <a:xfrm>
              <a:off x="10633075" y="4165874"/>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𝑑_1=ln⁡〖(𝑆_0/𝑋)+(𝑟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a:t>
              </a:r>
              <a:endParaRPr lang="en-US" sz="1100"/>
            </a:p>
          </xdr:txBody>
        </xdr:sp>
      </mc:Fallback>
    </mc:AlternateContent>
    <xdr:clientData/>
  </xdr:oneCellAnchor>
  <xdr:oneCellAnchor>
    <xdr:from>
      <xdr:col>7</xdr:col>
      <xdr:colOff>294040</xdr:colOff>
      <xdr:row>26</xdr:row>
      <xdr:rowOff>33912</xdr:rowOff>
    </xdr:from>
    <xdr:ext cx="2575560" cy="704850"/>
    <mc:AlternateContent xmlns:mc="http://schemas.openxmlformats.org/markup-compatibility/2006" xmlns:a14="http://schemas.microsoft.com/office/drawing/2010/main">
      <mc:Choice Requires="a14">
        <xdr:sp macro="" textlink="">
          <xdr:nvSpPr>
            <xdr:cNvPr id="8" name="TextBox 7">
              <a:extLst>
                <a:ext uri="{FF2B5EF4-FFF2-40B4-BE49-F238E27FC236}">
                  <a16:creationId xmlns:a16="http://schemas.microsoft.com/office/drawing/2014/main" id="{D0A70A44-632C-4229-9521-AD1C4C408626}"/>
                </a:ext>
              </a:extLst>
            </xdr:cNvPr>
            <xdr:cNvSpPr txBox="1"/>
          </xdr:nvSpPr>
          <xdr:spPr>
            <a:xfrm>
              <a:off x="10762959" y="4985196"/>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de-DE"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𝜎</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𝑇</m:t>
                        </m:r>
                      </m:e>
                    </m:rad>
                  </m:oMath>
                </m:oMathPara>
              </a14:m>
              <a:endParaRPr lang="en-US" sz="1100"/>
            </a:p>
          </xdr:txBody>
        </xdr:sp>
      </mc:Choice>
      <mc:Fallback xmlns="">
        <xdr:sp macro="" textlink="">
          <xdr:nvSpPr>
            <xdr:cNvPr id="8" name="TextBox 7">
              <a:extLst>
                <a:ext uri="{FF2B5EF4-FFF2-40B4-BE49-F238E27FC236}">
                  <a16:creationId xmlns:a16="http://schemas.microsoft.com/office/drawing/2014/main" id="{D0A70A44-632C-4229-9521-AD1C4C408626}"/>
                </a:ext>
              </a:extLst>
            </xdr:cNvPr>
            <xdr:cNvSpPr txBox="1"/>
          </xdr:nvSpPr>
          <xdr:spPr>
            <a:xfrm>
              <a:off x="10762959" y="4985196"/>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𝑑_2=ln⁡〖(𝑆_0/𝑋)+(𝑟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)=𝑑_1−𝜎√𝑇</a:t>
              </a:r>
              <a:endParaRPr lang="en-US" sz="1100"/>
            </a:p>
          </xdr:txBody>
        </xdr:sp>
      </mc:Fallback>
    </mc:AlternateContent>
    <xdr:clientData/>
  </xdr:oneCellAnchor>
  <xdr:oneCellAnchor>
    <xdr:from>
      <xdr:col>13</xdr:col>
      <xdr:colOff>190500</xdr:colOff>
      <xdr:row>23</xdr:row>
      <xdr:rowOff>8572</xdr:rowOff>
    </xdr:from>
    <xdr:ext cx="65" cy="172227"/>
    <xdr:sp macro="" textlink="">
      <xdr:nvSpPr>
        <xdr:cNvPr id="9" name="TextBox 8">
          <a:extLst>
            <a:ext uri="{FF2B5EF4-FFF2-40B4-BE49-F238E27FC236}">
              <a16:creationId xmlns:a16="http://schemas.microsoft.com/office/drawing/2014/main" id="{9C06719B-D290-4356-BD49-ADF0EE999AAA}"/>
            </a:ext>
          </a:extLst>
        </xdr:cNvPr>
        <xdr:cNvSpPr txBox="1"/>
      </xdr:nvSpPr>
      <xdr:spPr>
        <a:xfrm>
          <a:off x="14011275" y="688879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510855</xdr:colOff>
      <xdr:row>29</xdr:row>
      <xdr:rowOff>172402</xdr:rowOff>
    </xdr:from>
    <xdr:ext cx="2254569" cy="183197"/>
    <mc:AlternateContent xmlns:mc="http://schemas.openxmlformats.org/markup-compatibility/2006" xmlns:a14="http://schemas.microsoft.com/office/drawing/2010/main">
      <mc:Choice Requires="a14">
        <xdr:sp macro="" textlink="">
          <xdr:nvSpPr>
            <xdr:cNvPr id="10" name="TextBox 9">
              <a:extLst>
                <a:ext uri="{FF2B5EF4-FFF2-40B4-BE49-F238E27FC236}">
                  <a16:creationId xmlns:a16="http://schemas.microsoft.com/office/drawing/2014/main" id="{2A051C44-F53D-4F19-A8CE-6A4EA0271B70}"/>
                </a:ext>
              </a:extLst>
            </xdr:cNvPr>
            <xdr:cNvSpPr txBox="1"/>
          </xdr:nvSpPr>
          <xdr:spPr>
            <a:xfrm>
              <a:off x="10988355" y="57858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𝑝</m:t>
                        </m:r>
                      </m:e>
                      <m:sub>
                        <m:r>
                          <a:rPr lang="en-US" sz="1100" b="0" i="1">
                            <a:solidFill>
                              <a:schemeClr val="tx1"/>
                            </a:solidFill>
                            <a:effectLst/>
                            <a:latin typeface="Cambria Math" panose="02040503050406030204" pitchFamily="18" charset="0"/>
                            <a:ea typeface="+mn-ea"/>
                            <a:cs typeface="+mn-cs"/>
                          </a:rPr>
                          <m:t>0</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𝑋</m:t>
                    </m:r>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𝑟𝑇</m:t>
                        </m:r>
                      </m:sup>
                    </m:sSup>
                    <m:r>
                      <a:rPr lang="en-US" sz="1100" b="0" i="1">
                        <a:solidFill>
                          <a:schemeClr val="tx1"/>
                        </a:solidFill>
                        <a:effectLst/>
                        <a:latin typeface="Cambria Math" panose="02040503050406030204" pitchFamily="18" charset="0"/>
                        <a:ea typeface="+mn-ea"/>
                        <a:cs typeface="+mn-cs"/>
                      </a:rPr>
                      <m:t>𝑁</m:t>
                    </m:r>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e>
                    </m:d>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𝑇</m:t>
                            </m:r>
                          </m:sup>
                        </m:sSup>
                      </m:sub>
                    </m:sSub>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e>
                    </m:d>
                  </m:oMath>
                </m:oMathPara>
              </a14:m>
              <a:endParaRPr lang="en-US" sz="1100"/>
            </a:p>
          </xdr:txBody>
        </xdr:sp>
      </mc:Choice>
      <mc:Fallback xmlns="">
        <xdr:sp macro="" textlink="">
          <xdr:nvSpPr>
            <xdr:cNvPr id="10" name="TextBox 9">
              <a:extLst>
                <a:ext uri="{FF2B5EF4-FFF2-40B4-BE49-F238E27FC236}">
                  <a16:creationId xmlns:a16="http://schemas.microsoft.com/office/drawing/2014/main" id="{2A051C44-F53D-4F19-A8CE-6A4EA0271B70}"/>
                </a:ext>
              </a:extLst>
            </xdr:cNvPr>
            <xdr:cNvSpPr txBox="1"/>
          </xdr:nvSpPr>
          <xdr:spPr>
            <a:xfrm>
              <a:off x="10988355" y="57858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𝑝_0=𝑋𝑒^(−𝑟𝑇) 𝑁(〖−𝑑〗_2 )−𝑆_(𝑒^(−</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𝑇) ) (〖−𝑑〗_1 )</a:t>
              </a:r>
              <a:endParaRPr lang="en-US" sz="1100"/>
            </a:p>
          </xdr:txBody>
        </xdr:sp>
      </mc:Fallback>
    </mc:AlternateContent>
    <xdr:clientData/>
  </xdr:oneCellAnchor>
  <xdr:oneCellAnchor>
    <xdr:from>
      <xdr:col>8</xdr:col>
      <xdr:colOff>190500</xdr:colOff>
      <xdr:row>18</xdr:row>
      <xdr:rowOff>8572</xdr:rowOff>
    </xdr:from>
    <xdr:ext cx="65" cy="172227"/>
    <xdr:sp macro="" textlink="">
      <xdr:nvSpPr>
        <xdr:cNvPr id="11" name="TextBox 10">
          <a:extLst>
            <a:ext uri="{FF2B5EF4-FFF2-40B4-BE49-F238E27FC236}">
              <a16:creationId xmlns:a16="http://schemas.microsoft.com/office/drawing/2014/main" id="{7FCA8D6F-6AD7-47E1-B353-41C7E1CE3F75}"/>
            </a:ext>
          </a:extLst>
        </xdr:cNvPr>
        <xdr:cNvSpPr txBox="1"/>
      </xdr:nvSpPr>
      <xdr:spPr>
        <a:xfrm>
          <a:off x="10963275" y="59839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8</xdr:col>
      <xdr:colOff>190500</xdr:colOff>
      <xdr:row>19</xdr:row>
      <xdr:rowOff>8572</xdr:rowOff>
    </xdr:from>
    <xdr:ext cx="65" cy="172227"/>
    <xdr:sp macro="" textlink="">
      <xdr:nvSpPr>
        <xdr:cNvPr id="12" name="TextBox 11">
          <a:extLst>
            <a:ext uri="{FF2B5EF4-FFF2-40B4-BE49-F238E27FC236}">
              <a16:creationId xmlns:a16="http://schemas.microsoft.com/office/drawing/2014/main" id="{45C4ED3B-AE82-42A7-8517-360425422E01}"/>
            </a:ext>
          </a:extLst>
        </xdr:cNvPr>
        <xdr:cNvSpPr txBox="1"/>
      </xdr:nvSpPr>
      <xdr:spPr>
        <a:xfrm>
          <a:off x="10963275" y="616489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13</xdr:col>
      <xdr:colOff>190500</xdr:colOff>
      <xdr:row>18</xdr:row>
      <xdr:rowOff>0</xdr:rowOff>
    </xdr:from>
    <xdr:ext cx="65" cy="172227"/>
    <xdr:sp macro="" textlink="">
      <xdr:nvSpPr>
        <xdr:cNvPr id="2" name="TextBox 1">
          <a:extLst>
            <a:ext uri="{FF2B5EF4-FFF2-40B4-BE49-F238E27FC236}">
              <a16:creationId xmlns:a16="http://schemas.microsoft.com/office/drawing/2014/main" id="{E661C7D2-F74B-4475-B06F-69C98FA2B2A4}"/>
            </a:ext>
          </a:extLst>
        </xdr:cNvPr>
        <xdr:cNvSpPr txBox="1"/>
      </xdr:nvSpPr>
      <xdr:spPr>
        <a:xfrm>
          <a:off x="15963900" y="34988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18</xdr:row>
      <xdr:rowOff>0</xdr:rowOff>
    </xdr:from>
    <xdr:ext cx="65" cy="172227"/>
    <xdr:sp macro="" textlink="">
      <xdr:nvSpPr>
        <xdr:cNvPr id="3" name="TextBox 2">
          <a:extLst>
            <a:ext uri="{FF2B5EF4-FFF2-40B4-BE49-F238E27FC236}">
              <a16:creationId xmlns:a16="http://schemas.microsoft.com/office/drawing/2014/main" id="{21E78B39-42A5-430E-93E7-A94394966AF2}"/>
            </a:ext>
          </a:extLst>
        </xdr:cNvPr>
        <xdr:cNvSpPr txBox="1"/>
      </xdr:nvSpPr>
      <xdr:spPr>
        <a:xfrm>
          <a:off x="15963900" y="34988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22</xdr:row>
      <xdr:rowOff>8572</xdr:rowOff>
    </xdr:from>
    <xdr:ext cx="65" cy="172227"/>
    <xdr:sp macro="" textlink="">
      <xdr:nvSpPr>
        <xdr:cNvPr id="4" name="TextBox 3">
          <a:extLst>
            <a:ext uri="{FF2B5EF4-FFF2-40B4-BE49-F238E27FC236}">
              <a16:creationId xmlns:a16="http://schemas.microsoft.com/office/drawing/2014/main" id="{BF75FC03-E9D7-4866-86E7-D14DD9C18256}"/>
            </a:ext>
          </a:extLst>
        </xdr:cNvPr>
        <xdr:cNvSpPr txBox="1"/>
      </xdr:nvSpPr>
      <xdr:spPr>
        <a:xfrm>
          <a:off x="15963900" y="42567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7</xdr:col>
      <xdr:colOff>86995</xdr:colOff>
      <xdr:row>30</xdr:row>
      <xdr:rowOff>97790</xdr:rowOff>
    </xdr:from>
    <xdr:to>
      <xdr:col>7</xdr:col>
      <xdr:colOff>535304</xdr:colOff>
      <xdr:row>30</xdr:row>
      <xdr:rowOff>97790</xdr:rowOff>
    </xdr:to>
    <xdr:cxnSp macro="">
      <xdr:nvCxnSpPr>
        <xdr:cNvPr id="5" name="Straight Arrow Connector 4">
          <a:extLst>
            <a:ext uri="{FF2B5EF4-FFF2-40B4-BE49-F238E27FC236}">
              <a16:creationId xmlns:a16="http://schemas.microsoft.com/office/drawing/2014/main" id="{0E22D33D-B8DC-4ACB-96DD-911AF66B0E09}"/>
            </a:ext>
          </a:extLst>
        </xdr:cNvPr>
        <xdr:cNvCxnSpPr/>
      </xdr:nvCxnSpPr>
      <xdr:spPr>
        <a:xfrm flipH="1">
          <a:off x="10564495" y="5882640"/>
          <a:ext cx="448309"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7</xdr:col>
      <xdr:colOff>164156</xdr:colOff>
      <xdr:row>22</xdr:row>
      <xdr:rowOff>4050</xdr:rowOff>
    </xdr:from>
    <xdr:ext cx="2060575" cy="670559"/>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598B2143-74CE-4209-AD67-FFBFA4A5A46B}"/>
                </a:ext>
              </a:extLst>
            </xdr:cNvPr>
            <xdr:cNvSpPr txBox="1"/>
          </xdr:nvSpPr>
          <xdr:spPr>
            <a:xfrm>
              <a:off x="10641656" y="4252200"/>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oMath>
                </m:oMathPara>
              </a14:m>
              <a:endParaRPr lang="en-US" sz="1100"/>
            </a:p>
          </xdr:txBody>
        </xdr:sp>
      </mc:Choice>
      <mc:Fallback xmlns="">
        <xdr:sp macro="" textlink="">
          <xdr:nvSpPr>
            <xdr:cNvPr id="6" name="TextBox 5">
              <a:extLst>
                <a:ext uri="{FF2B5EF4-FFF2-40B4-BE49-F238E27FC236}">
                  <a16:creationId xmlns:a16="http://schemas.microsoft.com/office/drawing/2014/main" id="{598B2143-74CE-4209-AD67-FFBFA4A5A46B}"/>
                </a:ext>
              </a:extLst>
            </xdr:cNvPr>
            <xdr:cNvSpPr txBox="1"/>
          </xdr:nvSpPr>
          <xdr:spPr>
            <a:xfrm>
              <a:off x="10641656" y="4252200"/>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𝑑_1=ln⁡〖(𝑆_0/𝑋)+(𝑟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a:t>
              </a:r>
              <a:endParaRPr lang="en-US" sz="1100"/>
            </a:p>
          </xdr:txBody>
        </xdr:sp>
      </mc:Fallback>
    </mc:AlternateContent>
    <xdr:clientData/>
  </xdr:oneCellAnchor>
  <xdr:oneCellAnchor>
    <xdr:from>
      <xdr:col>7</xdr:col>
      <xdr:colOff>294040</xdr:colOff>
      <xdr:row>26</xdr:row>
      <xdr:rowOff>33912</xdr:rowOff>
    </xdr:from>
    <xdr:ext cx="2575560" cy="704850"/>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585034C2-2152-4A5C-82A3-1295330A7B7B}"/>
                </a:ext>
              </a:extLst>
            </xdr:cNvPr>
            <xdr:cNvSpPr txBox="1"/>
          </xdr:nvSpPr>
          <xdr:spPr>
            <a:xfrm>
              <a:off x="10771540" y="5069462"/>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de-DE"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𝜎</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𝑇</m:t>
                        </m:r>
                      </m:e>
                    </m:rad>
                  </m:oMath>
                </m:oMathPara>
              </a14:m>
              <a:endParaRPr lang="en-US" sz="1100"/>
            </a:p>
          </xdr:txBody>
        </xdr:sp>
      </mc:Choice>
      <mc:Fallback xmlns="">
        <xdr:sp macro="" textlink="">
          <xdr:nvSpPr>
            <xdr:cNvPr id="7" name="TextBox 6">
              <a:extLst>
                <a:ext uri="{FF2B5EF4-FFF2-40B4-BE49-F238E27FC236}">
                  <a16:creationId xmlns:a16="http://schemas.microsoft.com/office/drawing/2014/main" id="{585034C2-2152-4A5C-82A3-1295330A7B7B}"/>
                </a:ext>
              </a:extLst>
            </xdr:cNvPr>
            <xdr:cNvSpPr txBox="1"/>
          </xdr:nvSpPr>
          <xdr:spPr>
            <a:xfrm>
              <a:off x="10771540" y="5069462"/>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𝑑_2=ln⁡〖(𝑆_0/𝑋)+(𝑟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)=𝑑_1−𝜎√𝑇</a:t>
              </a:r>
              <a:endParaRPr lang="en-US" sz="1100"/>
            </a:p>
          </xdr:txBody>
        </xdr:sp>
      </mc:Fallback>
    </mc:AlternateContent>
    <xdr:clientData/>
  </xdr:oneCellAnchor>
  <xdr:oneCellAnchor>
    <xdr:from>
      <xdr:col>13</xdr:col>
      <xdr:colOff>190500</xdr:colOff>
      <xdr:row>23</xdr:row>
      <xdr:rowOff>8572</xdr:rowOff>
    </xdr:from>
    <xdr:ext cx="65" cy="172227"/>
    <xdr:sp macro="" textlink="">
      <xdr:nvSpPr>
        <xdr:cNvPr id="8" name="TextBox 7">
          <a:extLst>
            <a:ext uri="{FF2B5EF4-FFF2-40B4-BE49-F238E27FC236}">
              <a16:creationId xmlns:a16="http://schemas.microsoft.com/office/drawing/2014/main" id="{27D177E0-155E-49DB-8BD7-40A63E9F7683}"/>
            </a:ext>
          </a:extLst>
        </xdr:cNvPr>
        <xdr:cNvSpPr txBox="1"/>
      </xdr:nvSpPr>
      <xdr:spPr>
        <a:xfrm>
          <a:off x="15963900" y="445357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510855</xdr:colOff>
      <xdr:row>29</xdr:row>
      <xdr:rowOff>172402</xdr:rowOff>
    </xdr:from>
    <xdr:ext cx="2254569" cy="183197"/>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2A10C90B-535F-406D-8EE8-3A6952D94BF2}"/>
                </a:ext>
              </a:extLst>
            </xdr:cNvPr>
            <xdr:cNvSpPr txBox="1"/>
          </xdr:nvSpPr>
          <xdr:spPr>
            <a:xfrm>
              <a:off x="10988355" y="57731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𝑝</m:t>
                        </m:r>
                      </m:e>
                      <m:sub>
                        <m:r>
                          <a:rPr lang="en-US" sz="1100" b="0" i="1">
                            <a:solidFill>
                              <a:schemeClr val="tx1"/>
                            </a:solidFill>
                            <a:effectLst/>
                            <a:latin typeface="Cambria Math" panose="02040503050406030204" pitchFamily="18" charset="0"/>
                            <a:ea typeface="+mn-ea"/>
                            <a:cs typeface="+mn-cs"/>
                          </a:rPr>
                          <m:t>0</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𝑋</m:t>
                    </m:r>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𝑟𝑇</m:t>
                        </m:r>
                      </m:sup>
                    </m:sSup>
                    <m:r>
                      <a:rPr lang="en-US" sz="1100" b="0" i="1">
                        <a:solidFill>
                          <a:schemeClr val="tx1"/>
                        </a:solidFill>
                        <a:effectLst/>
                        <a:latin typeface="Cambria Math" panose="02040503050406030204" pitchFamily="18" charset="0"/>
                        <a:ea typeface="+mn-ea"/>
                        <a:cs typeface="+mn-cs"/>
                      </a:rPr>
                      <m:t>𝑁</m:t>
                    </m:r>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e>
                    </m:d>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𝑇</m:t>
                            </m:r>
                          </m:sup>
                        </m:sSup>
                      </m:sub>
                    </m:sSub>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e>
                    </m:d>
                  </m:oMath>
                </m:oMathPara>
              </a14:m>
              <a:endParaRPr lang="en-US" sz="1100"/>
            </a:p>
          </xdr:txBody>
        </xdr:sp>
      </mc:Choice>
      <mc:Fallback xmlns="">
        <xdr:sp macro="" textlink="">
          <xdr:nvSpPr>
            <xdr:cNvPr id="9" name="TextBox 8">
              <a:extLst>
                <a:ext uri="{FF2B5EF4-FFF2-40B4-BE49-F238E27FC236}">
                  <a16:creationId xmlns:a16="http://schemas.microsoft.com/office/drawing/2014/main" id="{2A10C90B-535F-406D-8EE8-3A6952D94BF2}"/>
                </a:ext>
              </a:extLst>
            </xdr:cNvPr>
            <xdr:cNvSpPr txBox="1"/>
          </xdr:nvSpPr>
          <xdr:spPr>
            <a:xfrm>
              <a:off x="10988355" y="57731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𝑝_0=𝑋𝑒^(−𝑟𝑇) 𝑁(〖−𝑑〗_2 )−𝑆_(𝑒^(−</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𝑇) ) (〖−𝑑〗_1 )</a:t>
              </a:r>
              <a:endParaRPr lang="en-US" sz="1100"/>
            </a:p>
          </xdr:txBody>
        </xdr:sp>
      </mc:Fallback>
    </mc:AlternateContent>
    <xdr:clientData/>
  </xdr:oneCellAnchor>
  <xdr:oneCellAnchor>
    <xdr:from>
      <xdr:col>8</xdr:col>
      <xdr:colOff>190500</xdr:colOff>
      <xdr:row>18</xdr:row>
      <xdr:rowOff>8572</xdr:rowOff>
    </xdr:from>
    <xdr:ext cx="65" cy="172227"/>
    <xdr:sp macro="" textlink="">
      <xdr:nvSpPr>
        <xdr:cNvPr id="10" name="TextBox 9">
          <a:extLst>
            <a:ext uri="{FF2B5EF4-FFF2-40B4-BE49-F238E27FC236}">
              <a16:creationId xmlns:a16="http://schemas.microsoft.com/office/drawing/2014/main" id="{83C36466-5606-4151-A8FF-C3669F26D257}"/>
            </a:ext>
          </a:extLst>
        </xdr:cNvPr>
        <xdr:cNvSpPr txBox="1"/>
      </xdr:nvSpPr>
      <xdr:spPr>
        <a:xfrm>
          <a:off x="11550650" y="35074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8</xdr:col>
      <xdr:colOff>190500</xdr:colOff>
      <xdr:row>19</xdr:row>
      <xdr:rowOff>8572</xdr:rowOff>
    </xdr:from>
    <xdr:ext cx="65" cy="172227"/>
    <xdr:sp macro="" textlink="">
      <xdr:nvSpPr>
        <xdr:cNvPr id="11" name="TextBox 10">
          <a:extLst>
            <a:ext uri="{FF2B5EF4-FFF2-40B4-BE49-F238E27FC236}">
              <a16:creationId xmlns:a16="http://schemas.microsoft.com/office/drawing/2014/main" id="{B3028889-E1EA-403F-BDDC-AB76FA3E25D4}"/>
            </a:ext>
          </a:extLst>
        </xdr:cNvPr>
        <xdr:cNvSpPr txBox="1"/>
      </xdr:nvSpPr>
      <xdr:spPr>
        <a:xfrm>
          <a:off x="11550650" y="369157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13</xdr:col>
      <xdr:colOff>190500</xdr:colOff>
      <xdr:row>18</xdr:row>
      <xdr:rowOff>0</xdr:rowOff>
    </xdr:from>
    <xdr:ext cx="65" cy="172227"/>
    <xdr:sp macro="" textlink="">
      <xdr:nvSpPr>
        <xdr:cNvPr id="2" name="TextBox 1">
          <a:extLst>
            <a:ext uri="{FF2B5EF4-FFF2-40B4-BE49-F238E27FC236}">
              <a16:creationId xmlns:a16="http://schemas.microsoft.com/office/drawing/2014/main" id="{95739EFC-3848-4BDA-90C9-3FA5F81A4DE9}"/>
            </a:ext>
          </a:extLst>
        </xdr:cNvPr>
        <xdr:cNvSpPr txBox="1"/>
      </xdr:nvSpPr>
      <xdr:spPr>
        <a:xfrm>
          <a:off x="15963900" y="34988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18</xdr:row>
      <xdr:rowOff>0</xdr:rowOff>
    </xdr:from>
    <xdr:ext cx="65" cy="172227"/>
    <xdr:sp macro="" textlink="">
      <xdr:nvSpPr>
        <xdr:cNvPr id="3" name="TextBox 2">
          <a:extLst>
            <a:ext uri="{FF2B5EF4-FFF2-40B4-BE49-F238E27FC236}">
              <a16:creationId xmlns:a16="http://schemas.microsoft.com/office/drawing/2014/main" id="{9C6EC9C0-A321-46B3-8EA1-1F5A6FB87E78}"/>
            </a:ext>
          </a:extLst>
        </xdr:cNvPr>
        <xdr:cNvSpPr txBox="1"/>
      </xdr:nvSpPr>
      <xdr:spPr>
        <a:xfrm>
          <a:off x="15963900" y="34988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190500</xdr:colOff>
      <xdr:row>22</xdr:row>
      <xdr:rowOff>8572</xdr:rowOff>
    </xdr:from>
    <xdr:ext cx="65" cy="172227"/>
    <xdr:sp macro="" textlink="">
      <xdr:nvSpPr>
        <xdr:cNvPr id="4" name="TextBox 3">
          <a:extLst>
            <a:ext uri="{FF2B5EF4-FFF2-40B4-BE49-F238E27FC236}">
              <a16:creationId xmlns:a16="http://schemas.microsoft.com/office/drawing/2014/main" id="{CB6440D5-9295-453C-B01B-E5C3126CFDF0}"/>
            </a:ext>
          </a:extLst>
        </xdr:cNvPr>
        <xdr:cNvSpPr txBox="1"/>
      </xdr:nvSpPr>
      <xdr:spPr>
        <a:xfrm>
          <a:off x="15963900" y="42567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7</xdr:col>
      <xdr:colOff>86995</xdr:colOff>
      <xdr:row>30</xdr:row>
      <xdr:rowOff>97790</xdr:rowOff>
    </xdr:from>
    <xdr:to>
      <xdr:col>7</xdr:col>
      <xdr:colOff>535304</xdr:colOff>
      <xdr:row>30</xdr:row>
      <xdr:rowOff>97790</xdr:rowOff>
    </xdr:to>
    <xdr:cxnSp macro="">
      <xdr:nvCxnSpPr>
        <xdr:cNvPr id="5" name="Straight Arrow Connector 4">
          <a:extLst>
            <a:ext uri="{FF2B5EF4-FFF2-40B4-BE49-F238E27FC236}">
              <a16:creationId xmlns:a16="http://schemas.microsoft.com/office/drawing/2014/main" id="{F5054EB2-8F47-465C-A5AC-9CC2F5A88987}"/>
            </a:ext>
          </a:extLst>
        </xdr:cNvPr>
        <xdr:cNvCxnSpPr/>
      </xdr:nvCxnSpPr>
      <xdr:spPr>
        <a:xfrm flipH="1">
          <a:off x="10564495" y="5882640"/>
          <a:ext cx="448309"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oneCellAnchor>
    <xdr:from>
      <xdr:col>7</xdr:col>
      <xdr:colOff>164156</xdr:colOff>
      <xdr:row>22</xdr:row>
      <xdr:rowOff>4050</xdr:rowOff>
    </xdr:from>
    <xdr:ext cx="2060575" cy="670559"/>
    <mc:AlternateContent xmlns:mc="http://schemas.openxmlformats.org/markup-compatibility/2006" xmlns:a14="http://schemas.microsoft.com/office/drawing/2010/main">
      <mc:Choice Requires="a14">
        <xdr:sp macro="" textlink="">
          <xdr:nvSpPr>
            <xdr:cNvPr id="6" name="TextBox 5">
              <a:extLst>
                <a:ext uri="{FF2B5EF4-FFF2-40B4-BE49-F238E27FC236}">
                  <a16:creationId xmlns:a16="http://schemas.microsoft.com/office/drawing/2014/main" id="{9940B788-9FAE-4A3A-A5AA-66F1B5D54EDB}"/>
                </a:ext>
              </a:extLst>
            </xdr:cNvPr>
            <xdr:cNvSpPr txBox="1"/>
          </xdr:nvSpPr>
          <xdr:spPr>
            <a:xfrm>
              <a:off x="10641656" y="4252200"/>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oMath>
                </m:oMathPara>
              </a14:m>
              <a:endParaRPr lang="en-US" sz="1100"/>
            </a:p>
          </xdr:txBody>
        </xdr:sp>
      </mc:Choice>
      <mc:Fallback xmlns="">
        <xdr:sp macro="" textlink="">
          <xdr:nvSpPr>
            <xdr:cNvPr id="6" name="TextBox 5">
              <a:extLst>
                <a:ext uri="{FF2B5EF4-FFF2-40B4-BE49-F238E27FC236}">
                  <a16:creationId xmlns:a16="http://schemas.microsoft.com/office/drawing/2014/main" id="{9940B788-9FAE-4A3A-A5AA-66F1B5D54EDB}"/>
                </a:ext>
              </a:extLst>
            </xdr:cNvPr>
            <xdr:cNvSpPr txBox="1"/>
          </xdr:nvSpPr>
          <xdr:spPr>
            <a:xfrm>
              <a:off x="10641656" y="4252200"/>
              <a:ext cx="2060575" cy="6705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𝑑_1=ln⁡〖(𝑆_0/𝑋)+(𝑟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a:t>
              </a:r>
              <a:endParaRPr lang="en-US" sz="1100"/>
            </a:p>
          </xdr:txBody>
        </xdr:sp>
      </mc:Fallback>
    </mc:AlternateContent>
    <xdr:clientData/>
  </xdr:oneCellAnchor>
  <xdr:oneCellAnchor>
    <xdr:from>
      <xdr:col>7</xdr:col>
      <xdr:colOff>294040</xdr:colOff>
      <xdr:row>26</xdr:row>
      <xdr:rowOff>33912</xdr:rowOff>
    </xdr:from>
    <xdr:ext cx="2575560" cy="704850"/>
    <mc:AlternateContent xmlns:mc="http://schemas.openxmlformats.org/markup-compatibility/2006" xmlns:a14="http://schemas.microsoft.com/office/drawing/2010/main">
      <mc:Choice Requires="a14">
        <xdr:sp macro="" textlink="">
          <xdr:nvSpPr>
            <xdr:cNvPr id="7" name="TextBox 6">
              <a:extLst>
                <a:ext uri="{FF2B5EF4-FFF2-40B4-BE49-F238E27FC236}">
                  <a16:creationId xmlns:a16="http://schemas.microsoft.com/office/drawing/2014/main" id="{F2DE058D-BEF0-4F5E-BF77-F3CE4AAD4ABD}"/>
                </a:ext>
              </a:extLst>
            </xdr:cNvPr>
            <xdr:cNvSpPr txBox="1"/>
          </xdr:nvSpPr>
          <xdr:spPr>
            <a:xfrm>
              <a:off x="10771540" y="5069462"/>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r>
                      <a:rPr lang="en-US"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func>
                          <m:funcPr>
                            <m:ctrlPr>
                              <a:rPr lang="en-US" sz="1100" b="0" i="1">
                                <a:solidFill>
                                  <a:schemeClr val="tx1"/>
                                </a:solidFill>
                                <a:effectLst/>
                                <a:latin typeface="Cambria Math" panose="02040503050406030204" pitchFamily="18" charset="0"/>
                                <a:ea typeface="+mn-ea"/>
                                <a:cs typeface="+mn-cs"/>
                              </a:rPr>
                            </m:ctrlPr>
                          </m:funcPr>
                          <m:fName>
                            <m:r>
                              <m:rPr>
                                <m:sty m:val="p"/>
                              </m:rPr>
                              <a:rPr lang="en-US" sz="1100" b="0" i="0">
                                <a:solidFill>
                                  <a:schemeClr val="tx1"/>
                                </a:solidFill>
                                <a:effectLst/>
                                <a:latin typeface="Cambria Math" panose="02040503050406030204" pitchFamily="18" charset="0"/>
                                <a:ea typeface="+mn-ea"/>
                                <a:cs typeface="+mn-cs"/>
                              </a:rPr>
                              <m:t>ln</m:t>
                            </m:r>
                          </m:fName>
                          <m:e>
                            <m:d>
                              <m:dPr>
                                <m:ctrlPr>
                                  <a:rPr lang="en-US" sz="1100" b="0" i="1">
                                    <a:solidFill>
                                      <a:schemeClr val="tx1"/>
                                    </a:solidFill>
                                    <a:effectLst/>
                                    <a:latin typeface="Cambria Math" panose="02040503050406030204" pitchFamily="18" charset="0"/>
                                    <a:ea typeface="+mn-ea"/>
                                    <a:cs typeface="+mn-cs"/>
                                  </a:rPr>
                                </m:ctrlPr>
                              </m:dPr>
                              <m:e>
                                <m:f>
                                  <m:fPr>
                                    <m:ctrlPr>
                                      <a:rPr lang="en-US" sz="1100" b="0" i="1">
                                        <a:solidFill>
                                          <a:schemeClr val="tx1"/>
                                        </a:solidFill>
                                        <a:effectLst/>
                                        <a:latin typeface="Cambria Math" panose="02040503050406030204" pitchFamily="18" charset="0"/>
                                        <a:ea typeface="+mn-ea"/>
                                        <a:cs typeface="+mn-cs"/>
                                      </a:rPr>
                                    </m:ctrlPr>
                                  </m:fPr>
                                  <m:num>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r>
                                          <a:rPr lang="en-US" sz="1100" b="0" i="1">
                                            <a:solidFill>
                                              <a:schemeClr val="tx1"/>
                                            </a:solidFill>
                                            <a:effectLst/>
                                            <a:latin typeface="Cambria Math" panose="02040503050406030204" pitchFamily="18" charset="0"/>
                                            <a:ea typeface="+mn-ea"/>
                                            <a:cs typeface="+mn-cs"/>
                                          </a:rPr>
                                          <m:t>0</m:t>
                                        </m:r>
                                      </m:sub>
                                    </m:sSub>
                                  </m:num>
                                  <m:den>
                                    <m:r>
                                      <a:rPr lang="en-US" sz="1100" b="0" i="1">
                                        <a:solidFill>
                                          <a:schemeClr val="tx1"/>
                                        </a:solidFill>
                                        <a:effectLst/>
                                        <a:latin typeface="Cambria Math" panose="02040503050406030204" pitchFamily="18" charset="0"/>
                                        <a:ea typeface="+mn-ea"/>
                                        <a:cs typeface="+mn-cs"/>
                                      </a:rPr>
                                      <m:t>𝑋</m:t>
                                    </m:r>
                                  </m:den>
                                </m:f>
                              </m:e>
                            </m:d>
                            <m:r>
                              <a:rPr lang="en-US" sz="1100" b="0" i="1">
                                <a:solidFill>
                                  <a:schemeClr val="tx1"/>
                                </a:solidFill>
                                <a:effectLst/>
                                <a:latin typeface="Cambria Math" panose="02040503050406030204" pitchFamily="18" charset="0"/>
                                <a:ea typeface="+mn-ea"/>
                                <a:cs typeface="+mn-cs"/>
                              </a:rPr>
                              <m:t>+</m:t>
                            </m:r>
                            <m:d>
                              <m:dPr>
                                <m:ctrlPr>
                                  <a:rPr lang="en-US" sz="1100" b="0" i="1">
                                    <a:solidFill>
                                      <a:schemeClr val="tx1"/>
                                    </a:solidFill>
                                    <a:effectLst/>
                                    <a:latin typeface="Cambria Math" panose="02040503050406030204" pitchFamily="18" charset="0"/>
                                    <a:ea typeface="+mn-ea"/>
                                    <a:cs typeface="+mn-cs"/>
                                  </a:rPr>
                                </m:ctrlPr>
                              </m:dPr>
                              <m:e>
                                <m:r>
                                  <a:rPr lang="en-US" sz="1100" b="0" i="1">
                                    <a:solidFill>
                                      <a:schemeClr val="tx1"/>
                                    </a:solidFill>
                                    <a:effectLst/>
                                    <a:latin typeface="Cambria Math" panose="02040503050406030204" pitchFamily="18" charset="0"/>
                                    <a:ea typeface="+mn-ea"/>
                                    <a:cs typeface="+mn-cs"/>
                                  </a:rPr>
                                  <m:t>𝑟</m:t>
                                </m:r>
                                <m:r>
                                  <a:rPr lang="de-DE"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de-DE" sz="1100" b="0" i="1">
                                    <a:solidFill>
                                      <a:schemeClr val="tx1"/>
                                    </a:solidFill>
                                    <a:effectLst/>
                                    <a:latin typeface="Cambria Math" panose="02040503050406030204" pitchFamily="18" charset="0"/>
                                    <a:ea typeface="+mn-ea"/>
                                    <a:cs typeface="+mn-cs"/>
                                  </a:rPr>
                                  <m:t>−</m:t>
                                </m:r>
                                <m:f>
                                  <m:fPr>
                                    <m:ctrlPr>
                                      <a:rPr lang="en-US" sz="1100" b="0" i="1">
                                        <a:solidFill>
                                          <a:schemeClr val="tx1"/>
                                        </a:solidFill>
                                        <a:effectLst/>
                                        <a:latin typeface="Cambria Math" panose="02040503050406030204" pitchFamily="18" charset="0"/>
                                        <a:ea typeface="+mn-ea"/>
                                        <a:cs typeface="+mn-cs"/>
                                      </a:rPr>
                                    </m:ctrlPr>
                                  </m:fPr>
                                  <m:num>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Cambria Math" panose="02040503050406030204" pitchFamily="18" charset="0"/>
                                            <a:cs typeface="+mn-cs"/>
                                          </a:rPr>
                                          <m:t>𝜎</m:t>
                                        </m:r>
                                      </m:e>
                                      <m:sup>
                                        <m:r>
                                          <a:rPr lang="en-US" sz="1100" b="0" i="1">
                                            <a:solidFill>
                                              <a:schemeClr val="tx1"/>
                                            </a:solidFill>
                                            <a:effectLst/>
                                            <a:latin typeface="Cambria Math" panose="02040503050406030204" pitchFamily="18" charset="0"/>
                                            <a:ea typeface="+mn-ea"/>
                                            <a:cs typeface="+mn-cs"/>
                                          </a:rPr>
                                          <m:t>2</m:t>
                                        </m:r>
                                      </m:sup>
                                    </m:sSup>
                                  </m:num>
                                  <m:den>
                                    <m:r>
                                      <a:rPr lang="en-US" sz="1100" b="0" i="1">
                                        <a:solidFill>
                                          <a:schemeClr val="tx1"/>
                                        </a:solidFill>
                                        <a:effectLst/>
                                        <a:latin typeface="Cambria Math" panose="02040503050406030204" pitchFamily="18" charset="0"/>
                                        <a:ea typeface="+mn-ea"/>
                                        <a:cs typeface="+mn-cs"/>
                                      </a:rPr>
                                      <m:t>2</m:t>
                                    </m:r>
                                  </m:den>
                                </m:f>
                              </m:e>
                            </m:d>
                            <m:r>
                              <a:rPr lang="en-US" sz="1100" b="0" i="1">
                                <a:solidFill>
                                  <a:schemeClr val="tx1"/>
                                </a:solidFill>
                                <a:effectLst/>
                                <a:latin typeface="Cambria Math" panose="02040503050406030204" pitchFamily="18" charset="0"/>
                                <a:ea typeface="+mn-ea"/>
                                <a:cs typeface="+mn-cs"/>
                              </a:rPr>
                              <m:t>𝑇</m:t>
                            </m:r>
                          </m:e>
                        </m:func>
                      </m:num>
                      <m:den>
                        <m:r>
                          <a:rPr lang="en-US" sz="1100" b="0" i="1">
                            <a:solidFill>
                              <a:schemeClr val="tx1"/>
                            </a:solidFill>
                            <a:effectLst/>
                            <a:latin typeface="Cambria Math" panose="02040503050406030204" pitchFamily="18" charset="0"/>
                            <a:ea typeface="Cambria Math" panose="02040503050406030204" pitchFamily="18" charset="0"/>
                            <a:cs typeface="+mn-cs"/>
                          </a:rPr>
                          <m:t>𝜎</m:t>
                        </m:r>
                        <m:rad>
                          <m:radPr>
                            <m:degHide m:val="on"/>
                            <m:ctrlPr>
                              <a:rPr lang="en-US" sz="1100" b="0" i="1">
                                <a:solidFill>
                                  <a:schemeClr val="tx1"/>
                                </a:solidFill>
                                <a:effectLst/>
                                <a:latin typeface="Cambria Math" panose="02040503050406030204" pitchFamily="18" charset="0"/>
                                <a:ea typeface="Cambria Math" panose="02040503050406030204" pitchFamily="18" charset="0"/>
                                <a:cs typeface="+mn-cs"/>
                              </a:rPr>
                            </m:ctrlPr>
                          </m:radPr>
                          <m:deg/>
                          <m:e>
                            <m:r>
                              <a:rPr lang="en-US" sz="1100" b="0" i="1">
                                <a:solidFill>
                                  <a:schemeClr val="tx1"/>
                                </a:solidFill>
                                <a:effectLst/>
                                <a:latin typeface="Cambria Math" panose="02040503050406030204" pitchFamily="18" charset="0"/>
                                <a:ea typeface="Cambria Math" panose="02040503050406030204" pitchFamily="18" charset="0"/>
                                <a:cs typeface="+mn-cs"/>
                              </a:rPr>
                              <m:t>𝑇</m:t>
                            </m:r>
                          </m:e>
                        </m:rad>
                      </m:den>
                    </m:f>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𝜎</m:t>
                    </m:r>
                    <m:rad>
                      <m:radPr>
                        <m:degHide m:val="on"/>
                        <m:ctrlPr>
                          <a:rPr lang="en-US" sz="1100" b="0" i="1">
                            <a:solidFill>
                              <a:schemeClr val="tx1"/>
                            </a:solidFill>
                            <a:effectLst/>
                            <a:latin typeface="Cambria Math" panose="02040503050406030204" pitchFamily="18" charset="0"/>
                            <a:ea typeface="+mn-ea"/>
                            <a:cs typeface="+mn-cs"/>
                          </a:rPr>
                        </m:ctrlPr>
                      </m:radPr>
                      <m:deg/>
                      <m:e>
                        <m:r>
                          <a:rPr lang="en-US" sz="1100" b="0" i="1">
                            <a:solidFill>
                              <a:schemeClr val="tx1"/>
                            </a:solidFill>
                            <a:effectLst/>
                            <a:latin typeface="Cambria Math" panose="02040503050406030204" pitchFamily="18" charset="0"/>
                            <a:ea typeface="+mn-ea"/>
                            <a:cs typeface="+mn-cs"/>
                          </a:rPr>
                          <m:t>𝑇</m:t>
                        </m:r>
                      </m:e>
                    </m:rad>
                  </m:oMath>
                </m:oMathPara>
              </a14:m>
              <a:endParaRPr lang="en-US" sz="1100"/>
            </a:p>
          </xdr:txBody>
        </xdr:sp>
      </mc:Choice>
      <mc:Fallback xmlns="">
        <xdr:sp macro="" textlink="">
          <xdr:nvSpPr>
            <xdr:cNvPr id="7" name="TextBox 6">
              <a:extLst>
                <a:ext uri="{FF2B5EF4-FFF2-40B4-BE49-F238E27FC236}">
                  <a16:creationId xmlns:a16="http://schemas.microsoft.com/office/drawing/2014/main" id="{F2DE058D-BEF0-4F5E-BF77-F3CE4AAD4ABD}"/>
                </a:ext>
              </a:extLst>
            </xdr:cNvPr>
            <xdr:cNvSpPr txBox="1"/>
          </xdr:nvSpPr>
          <xdr:spPr>
            <a:xfrm>
              <a:off x="10771540" y="5069462"/>
              <a:ext cx="2575560" cy="70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𝑑_2=ln⁡〖(𝑆_0/𝑋)+(𝑟</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Cambria Math" panose="02040503050406030204" pitchFamily="18" charset="0"/>
                  <a:cs typeface="+mn-cs"/>
                </a:rPr>
                <a:t>𝜎</a:t>
              </a:r>
              <a:r>
                <a:rPr lang="en-US" sz="1100" b="0" i="0">
                  <a:solidFill>
                    <a:schemeClr val="tx1"/>
                  </a:solidFill>
                  <a:effectLst/>
                  <a:latin typeface="Cambria Math" panose="02040503050406030204" pitchFamily="18" charset="0"/>
                  <a:ea typeface="+mn-ea"/>
                  <a:cs typeface="+mn-cs"/>
                </a:rPr>
                <a:t>^2/2)𝑇〗/(</a:t>
              </a:r>
              <a:r>
                <a:rPr lang="en-US" sz="1100" b="0" i="0">
                  <a:solidFill>
                    <a:schemeClr val="tx1"/>
                  </a:solidFill>
                  <a:effectLst/>
                  <a:latin typeface="Cambria Math" panose="02040503050406030204" pitchFamily="18" charset="0"/>
                  <a:ea typeface="Cambria Math" panose="02040503050406030204" pitchFamily="18" charset="0"/>
                  <a:cs typeface="+mn-cs"/>
                </a:rPr>
                <a:t>𝜎√𝑇</a:t>
              </a:r>
              <a:r>
                <a:rPr lang="en-US" sz="1100" b="0" i="0">
                  <a:solidFill>
                    <a:schemeClr val="tx1"/>
                  </a:solidFill>
                  <a:effectLst/>
                  <a:latin typeface="Cambria Math" panose="02040503050406030204" pitchFamily="18" charset="0"/>
                  <a:ea typeface="+mn-ea"/>
                  <a:cs typeface="+mn-cs"/>
                </a:rPr>
                <a:t>)=𝑑_1−𝜎√𝑇</a:t>
              </a:r>
              <a:endParaRPr lang="en-US" sz="1100"/>
            </a:p>
          </xdr:txBody>
        </xdr:sp>
      </mc:Fallback>
    </mc:AlternateContent>
    <xdr:clientData/>
  </xdr:oneCellAnchor>
  <xdr:oneCellAnchor>
    <xdr:from>
      <xdr:col>13</xdr:col>
      <xdr:colOff>190500</xdr:colOff>
      <xdr:row>23</xdr:row>
      <xdr:rowOff>8572</xdr:rowOff>
    </xdr:from>
    <xdr:ext cx="65" cy="172227"/>
    <xdr:sp macro="" textlink="">
      <xdr:nvSpPr>
        <xdr:cNvPr id="8" name="TextBox 7">
          <a:extLst>
            <a:ext uri="{FF2B5EF4-FFF2-40B4-BE49-F238E27FC236}">
              <a16:creationId xmlns:a16="http://schemas.microsoft.com/office/drawing/2014/main" id="{4B1A4F4A-72E3-498E-AFB8-40EE0179FBA5}"/>
            </a:ext>
          </a:extLst>
        </xdr:cNvPr>
        <xdr:cNvSpPr txBox="1"/>
      </xdr:nvSpPr>
      <xdr:spPr>
        <a:xfrm>
          <a:off x="15963900" y="445357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510855</xdr:colOff>
      <xdr:row>29</xdr:row>
      <xdr:rowOff>172402</xdr:rowOff>
    </xdr:from>
    <xdr:ext cx="2254569" cy="183197"/>
    <mc:AlternateContent xmlns:mc="http://schemas.openxmlformats.org/markup-compatibility/2006" xmlns:a14="http://schemas.microsoft.com/office/drawing/2010/main">
      <mc:Choice Requires="a14">
        <xdr:sp macro="" textlink="">
          <xdr:nvSpPr>
            <xdr:cNvPr id="9" name="TextBox 8">
              <a:extLst>
                <a:ext uri="{FF2B5EF4-FFF2-40B4-BE49-F238E27FC236}">
                  <a16:creationId xmlns:a16="http://schemas.microsoft.com/office/drawing/2014/main" id="{F8EE7A92-8DFF-4DCD-8B84-E1AB9068477A}"/>
                </a:ext>
              </a:extLst>
            </xdr:cNvPr>
            <xdr:cNvSpPr txBox="1"/>
          </xdr:nvSpPr>
          <xdr:spPr>
            <a:xfrm>
              <a:off x="10988355" y="57731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𝑝</m:t>
                        </m:r>
                      </m:e>
                      <m:sub>
                        <m:r>
                          <a:rPr lang="en-US" sz="1100" b="0" i="1">
                            <a:solidFill>
                              <a:schemeClr val="tx1"/>
                            </a:solidFill>
                            <a:effectLst/>
                            <a:latin typeface="Cambria Math" panose="02040503050406030204" pitchFamily="18" charset="0"/>
                            <a:ea typeface="+mn-ea"/>
                            <a:cs typeface="+mn-cs"/>
                          </a:rPr>
                          <m:t>0</m:t>
                        </m:r>
                      </m:sub>
                    </m:sSub>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𝑋</m:t>
                    </m:r>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𝑟𝑇</m:t>
                        </m:r>
                      </m:sup>
                    </m:sSup>
                    <m:r>
                      <a:rPr lang="en-US" sz="1100" b="0" i="1">
                        <a:solidFill>
                          <a:schemeClr val="tx1"/>
                        </a:solidFill>
                        <a:effectLst/>
                        <a:latin typeface="Cambria Math" panose="02040503050406030204" pitchFamily="18" charset="0"/>
                        <a:ea typeface="+mn-ea"/>
                        <a:cs typeface="+mn-cs"/>
                      </a:rPr>
                      <m:t>𝑁</m:t>
                    </m:r>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2</m:t>
                            </m:r>
                          </m:sub>
                        </m:sSub>
                      </m:e>
                    </m:d>
                    <m:r>
                      <a:rPr lang="en-US" sz="1100" b="0" i="1">
                        <a:solidFill>
                          <a:schemeClr val="tx1"/>
                        </a:solidFill>
                        <a:effectLst/>
                        <a:latin typeface="Cambria Math" panose="02040503050406030204" pitchFamily="18" charset="0"/>
                        <a:ea typeface="+mn-ea"/>
                        <a:cs typeface="+mn-cs"/>
                      </a:rPr>
                      <m:t>−</m:t>
                    </m:r>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𝑆</m:t>
                        </m:r>
                      </m:e>
                      <m:sub>
                        <m:sSup>
                          <m:sSupPr>
                            <m:ctrlPr>
                              <a:rPr lang="en-US" sz="1100" b="0" i="1">
                                <a:solidFill>
                                  <a:schemeClr val="tx1"/>
                                </a:solidFill>
                                <a:effectLst/>
                                <a:latin typeface="Cambria Math" panose="02040503050406030204" pitchFamily="18" charset="0"/>
                                <a:ea typeface="+mn-ea"/>
                                <a:cs typeface="+mn-cs"/>
                              </a:rPr>
                            </m:ctrlPr>
                          </m:sSupPr>
                          <m:e>
                            <m:r>
                              <a:rPr lang="en-US" sz="1100" b="0" i="1">
                                <a:solidFill>
                                  <a:schemeClr val="tx1"/>
                                </a:solidFill>
                                <a:effectLst/>
                                <a:latin typeface="Cambria Math" panose="02040503050406030204" pitchFamily="18" charset="0"/>
                                <a:ea typeface="+mn-ea"/>
                                <a:cs typeface="+mn-cs"/>
                              </a:rPr>
                              <m:t>𝑒</m:t>
                            </m:r>
                          </m:e>
                          <m:sup>
                            <m:r>
                              <a:rPr lang="en-US" sz="1100" b="0" i="1">
                                <a:solidFill>
                                  <a:schemeClr val="tx1"/>
                                </a:solidFill>
                                <a:effectLst/>
                                <a:latin typeface="Cambria Math" panose="02040503050406030204" pitchFamily="18" charset="0"/>
                                <a:ea typeface="+mn-ea"/>
                                <a:cs typeface="+mn-cs"/>
                              </a:rPr>
                              <m:t>−</m:t>
                            </m:r>
                            <m:r>
                              <a:rPr lang="de-DE" sz="1100" b="0" i="1">
                                <a:solidFill>
                                  <a:schemeClr val="tx1"/>
                                </a:solidFill>
                                <a:effectLst/>
                                <a:latin typeface="Cambria Math" panose="02040503050406030204" pitchFamily="18" charset="0"/>
                                <a:ea typeface="+mn-ea"/>
                                <a:cs typeface="+mn-cs"/>
                              </a:rPr>
                              <m:t>𝑞</m:t>
                            </m:r>
                            <m:r>
                              <a:rPr lang="en-US" sz="1100" b="0" i="1">
                                <a:solidFill>
                                  <a:schemeClr val="tx1"/>
                                </a:solidFill>
                                <a:effectLst/>
                                <a:latin typeface="Cambria Math" panose="02040503050406030204" pitchFamily="18" charset="0"/>
                                <a:ea typeface="+mn-ea"/>
                                <a:cs typeface="+mn-cs"/>
                              </a:rPr>
                              <m:t>𝑇</m:t>
                            </m:r>
                          </m:sup>
                        </m:sSup>
                      </m:sub>
                    </m:sSub>
                    <m:d>
                      <m:dPr>
                        <m:ctrlPr>
                          <a:rPr lang="en-US" sz="1100" b="0" i="1">
                            <a:solidFill>
                              <a:schemeClr val="tx1"/>
                            </a:solidFill>
                            <a:effectLst/>
                            <a:latin typeface="Cambria Math" panose="02040503050406030204" pitchFamily="18" charset="0"/>
                            <a:ea typeface="+mn-ea"/>
                            <a:cs typeface="+mn-cs"/>
                          </a:rPr>
                        </m:ctrlPr>
                      </m:dPr>
                      <m:e>
                        <m:sSub>
                          <m:sSubPr>
                            <m:ctrlPr>
                              <a:rPr lang="en-US" sz="1100" b="0" i="1">
                                <a:solidFill>
                                  <a:schemeClr val="tx1"/>
                                </a:solidFill>
                                <a:effectLst/>
                                <a:latin typeface="Cambria Math" panose="02040503050406030204" pitchFamily="18" charset="0"/>
                                <a:ea typeface="+mn-ea"/>
                                <a:cs typeface="+mn-cs"/>
                              </a:rPr>
                            </m:ctrlPr>
                          </m:sSubPr>
                          <m:e>
                            <m:r>
                              <a:rPr lang="en-US" sz="1100" b="0" i="1">
                                <a:solidFill>
                                  <a:schemeClr val="tx1"/>
                                </a:solidFill>
                                <a:effectLst/>
                                <a:latin typeface="Cambria Math" panose="02040503050406030204" pitchFamily="18" charset="0"/>
                                <a:ea typeface="+mn-ea"/>
                                <a:cs typeface="+mn-cs"/>
                              </a:rPr>
                              <m:t>−</m:t>
                            </m:r>
                            <m:r>
                              <a:rPr lang="en-US" sz="1100" b="0" i="1">
                                <a:solidFill>
                                  <a:schemeClr val="tx1"/>
                                </a:solidFill>
                                <a:effectLst/>
                                <a:latin typeface="Cambria Math" panose="02040503050406030204" pitchFamily="18" charset="0"/>
                                <a:ea typeface="+mn-ea"/>
                                <a:cs typeface="+mn-cs"/>
                              </a:rPr>
                              <m:t>𝑑</m:t>
                            </m:r>
                          </m:e>
                          <m:sub>
                            <m:r>
                              <a:rPr lang="en-US" sz="1100" b="0" i="1">
                                <a:solidFill>
                                  <a:schemeClr val="tx1"/>
                                </a:solidFill>
                                <a:effectLst/>
                                <a:latin typeface="Cambria Math" panose="02040503050406030204" pitchFamily="18" charset="0"/>
                                <a:ea typeface="+mn-ea"/>
                                <a:cs typeface="+mn-cs"/>
                              </a:rPr>
                              <m:t>1</m:t>
                            </m:r>
                          </m:sub>
                        </m:sSub>
                      </m:e>
                    </m:d>
                  </m:oMath>
                </m:oMathPara>
              </a14:m>
              <a:endParaRPr lang="en-US" sz="1100"/>
            </a:p>
          </xdr:txBody>
        </xdr:sp>
      </mc:Choice>
      <mc:Fallback xmlns="">
        <xdr:sp macro="" textlink="">
          <xdr:nvSpPr>
            <xdr:cNvPr id="9" name="TextBox 8">
              <a:extLst>
                <a:ext uri="{FF2B5EF4-FFF2-40B4-BE49-F238E27FC236}">
                  <a16:creationId xmlns:a16="http://schemas.microsoft.com/office/drawing/2014/main" id="{F8EE7A92-8DFF-4DCD-8B84-E1AB9068477A}"/>
                </a:ext>
              </a:extLst>
            </xdr:cNvPr>
            <xdr:cNvSpPr txBox="1"/>
          </xdr:nvSpPr>
          <xdr:spPr>
            <a:xfrm>
              <a:off x="10988355" y="5773102"/>
              <a:ext cx="2254569" cy="183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tx1"/>
                  </a:solidFill>
                  <a:effectLst/>
                  <a:latin typeface="Cambria Math" panose="02040503050406030204" pitchFamily="18" charset="0"/>
                  <a:ea typeface="+mn-ea"/>
                  <a:cs typeface="+mn-cs"/>
                </a:rPr>
                <a:t>𝑝_0=𝑋𝑒^(−𝑟𝑇) 𝑁(〖−𝑑〗_2 )−𝑆_(𝑒^(−</a:t>
              </a:r>
              <a:r>
                <a:rPr lang="de-DE" sz="1100" b="0" i="0">
                  <a:solidFill>
                    <a:schemeClr val="tx1"/>
                  </a:solidFill>
                  <a:effectLst/>
                  <a:latin typeface="Cambria Math" panose="02040503050406030204" pitchFamily="18" charset="0"/>
                  <a:ea typeface="+mn-ea"/>
                  <a:cs typeface="+mn-cs"/>
                </a:rPr>
                <a:t>𝑞</a:t>
              </a:r>
              <a:r>
                <a:rPr lang="en-US" sz="1100" b="0" i="0">
                  <a:solidFill>
                    <a:schemeClr val="tx1"/>
                  </a:solidFill>
                  <a:effectLst/>
                  <a:latin typeface="Cambria Math" panose="02040503050406030204" pitchFamily="18" charset="0"/>
                  <a:ea typeface="+mn-ea"/>
                  <a:cs typeface="+mn-cs"/>
                </a:rPr>
                <a:t>𝑇) ) (〖−𝑑〗_1 )</a:t>
              </a:r>
              <a:endParaRPr lang="en-US" sz="1100"/>
            </a:p>
          </xdr:txBody>
        </xdr:sp>
      </mc:Fallback>
    </mc:AlternateContent>
    <xdr:clientData/>
  </xdr:oneCellAnchor>
  <xdr:oneCellAnchor>
    <xdr:from>
      <xdr:col>8</xdr:col>
      <xdr:colOff>190500</xdr:colOff>
      <xdr:row>18</xdr:row>
      <xdr:rowOff>8572</xdr:rowOff>
    </xdr:from>
    <xdr:ext cx="65" cy="172227"/>
    <xdr:sp macro="" textlink="">
      <xdr:nvSpPr>
        <xdr:cNvPr id="10" name="TextBox 9">
          <a:extLst>
            <a:ext uri="{FF2B5EF4-FFF2-40B4-BE49-F238E27FC236}">
              <a16:creationId xmlns:a16="http://schemas.microsoft.com/office/drawing/2014/main" id="{D056BC3F-68BA-445F-9407-9D4914AED3D3}"/>
            </a:ext>
          </a:extLst>
        </xdr:cNvPr>
        <xdr:cNvSpPr txBox="1"/>
      </xdr:nvSpPr>
      <xdr:spPr>
        <a:xfrm>
          <a:off x="11550650" y="350742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8</xdr:col>
      <xdr:colOff>190500</xdr:colOff>
      <xdr:row>19</xdr:row>
      <xdr:rowOff>8572</xdr:rowOff>
    </xdr:from>
    <xdr:ext cx="65" cy="172227"/>
    <xdr:sp macro="" textlink="">
      <xdr:nvSpPr>
        <xdr:cNvPr id="11" name="TextBox 10">
          <a:extLst>
            <a:ext uri="{FF2B5EF4-FFF2-40B4-BE49-F238E27FC236}">
              <a16:creationId xmlns:a16="http://schemas.microsoft.com/office/drawing/2014/main" id="{FFBD8D57-B492-4541-89C9-B8C9EEF26841}"/>
            </a:ext>
          </a:extLst>
        </xdr:cNvPr>
        <xdr:cNvSpPr txBox="1"/>
      </xdr:nvSpPr>
      <xdr:spPr>
        <a:xfrm>
          <a:off x="11550650" y="369157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enna\Downloads\07-STLD-Valuation-DCF-Complete%20(1).xlsx" TargetMode="External"/><Relationship Id="rId1" Type="http://schemas.openxmlformats.org/officeDocument/2006/relationships/externalLinkPath" Target="file:///C:\Users\lenna\Downloads\07-STLD-Valuation-DCF-Complete%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d.docs.live.net/E66504826ADA5055/Desktop/MASTER%20ARBEIT/EXCEL/Valuation%20Schlote%20Holding%20GmbH%20-%204%20Year%20Forecast%20.xlsm" TargetMode="External"/><Relationship Id="rId1" Type="http://schemas.openxmlformats.org/officeDocument/2006/relationships/externalLinkPath" Target="EXCEL/Valuation%20Schlote%20Holding%20GmbH%20-%204%20Year%20Forecast%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TLD_DCF"/>
      <sheetName val="WACC"/>
      <sheetName val="Public_Comps"/>
      <sheetName val="MA_Comps"/>
      <sheetName val="ValSum"/>
      <sheetName val="ValGraph"/>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Name val="Football Field"/>
      <sheetName val="Football Field Weight"/>
      <sheetName val="Monte Carlo Simulation"/>
      <sheetName val="Calculations -&gt;"/>
      <sheetName val="FCF and NWC"/>
      <sheetName val="DCF C"/>
      <sheetName val="DCF Base"/>
      <sheetName val="DCF Optimistic"/>
      <sheetName val="Adjusted DCF's"/>
      <sheetName val="Altman Z'-Score"/>
      <sheetName val="APV Conservative"/>
      <sheetName val="APV Base"/>
      <sheetName val="APV Optimistic"/>
      <sheetName val="COMP-Analysis"/>
      <sheetName val="Real-Option BS Conservative"/>
      <sheetName val="Real-Option BS Base"/>
      <sheetName val="Real-Option BS Optimistic"/>
      <sheetName val="Regression Analysis -&gt;"/>
      <sheetName val="Regression Calculation"/>
      <sheetName val="Statistic Summarys"/>
      <sheetName val="Capital Structure"/>
      <sheetName val="SOURCES -&gt;"/>
      <sheetName val="Balance Sheet Activa"/>
      <sheetName val="Balance Sheet Passiva"/>
      <sheetName val="P&amp;L"/>
      <sheetName val="P&amp;L with HF and FY 2023"/>
      <sheetName val="Cash Flow Statement"/>
      <sheetName val="Ownership Structure"/>
      <sheetName val="Gross Profit Dev"/>
      <sheetName val="Liabilities &amp; Financing"/>
      <sheetName val="D&amp;A Forecast"/>
      <sheetName val="Gov Aid &amp; Payments"/>
      <sheetName val="Equity Dev"/>
      <sheetName val="Comparable Private Firms"/>
      <sheetName val="Comparable Puplic Firms"/>
    </sheetNames>
    <sheetDataSet>
      <sheetData sheetId="0"/>
      <sheetData sheetId="1"/>
      <sheetData sheetId="2"/>
      <sheetData sheetId="3"/>
      <sheetData sheetId="4"/>
      <sheetData sheetId="5">
        <row r="9">
          <cell r="G9">
            <v>-51833000</v>
          </cell>
          <cell r="H9">
            <v>-31978000</v>
          </cell>
          <cell r="I9">
            <v>-48904000</v>
          </cell>
          <cell r="J9">
            <v>-35455000</v>
          </cell>
          <cell r="K9">
            <v>-43633000</v>
          </cell>
          <cell r="L9">
            <v>-22841000</v>
          </cell>
        </row>
        <row r="10">
          <cell r="G10">
            <v>19077000</v>
          </cell>
          <cell r="H10">
            <v>23581000</v>
          </cell>
          <cell r="I10">
            <v>24244000</v>
          </cell>
          <cell r="J10">
            <v>27431000</v>
          </cell>
          <cell r="K10">
            <v>27458000</v>
          </cell>
          <cell r="L10">
            <v>31632000</v>
          </cell>
          <cell r="M10">
            <v>30421760</v>
          </cell>
          <cell r="N10">
            <v>31140835.906998124</v>
          </cell>
        </row>
        <row r="30">
          <cell r="H30">
            <v>15882892.729999989</v>
          </cell>
          <cell r="I30">
            <v>-9265980.1799999848</v>
          </cell>
          <cell r="J30">
            <v>-2618070.5000000075</v>
          </cell>
          <cell r="K30">
            <v>7312703.5799999982</v>
          </cell>
          <cell r="L30">
            <v>-29092544.139999993</v>
          </cell>
          <cell r="M30">
            <v>30656331.269999996</v>
          </cell>
          <cell r="N30">
            <v>16143438</v>
          </cell>
        </row>
        <row r="58">
          <cell r="G58">
            <v>17873616.759999998</v>
          </cell>
          <cell r="H58">
            <v>1990724.0300000086</v>
          </cell>
          <cell r="I58">
            <v>11256704.209999993</v>
          </cell>
          <cell r="J58">
            <v>13874774.710000001</v>
          </cell>
          <cell r="K58">
            <v>6562071.1300000027</v>
          </cell>
          <cell r="L58">
            <v>35654615.269999996</v>
          </cell>
          <cell r="M58">
            <v>4998284</v>
          </cell>
          <cell r="N58">
            <v>-11145154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6">
          <cell r="F26">
            <v>0.95306830507341656</v>
          </cell>
        </row>
      </sheetData>
      <sheetData sheetId="22"/>
      <sheetData sheetId="23"/>
      <sheetData sheetId="24"/>
      <sheetData sheetId="25">
        <row r="4">
          <cell r="G4">
            <v>204529862.08000001</v>
          </cell>
          <cell r="H4">
            <v>231414219.66</v>
          </cell>
          <cell r="I4">
            <v>253783721.47999999</v>
          </cell>
          <cell r="J4">
            <v>236961283.94</v>
          </cell>
          <cell r="K4">
            <v>205396606.72</v>
          </cell>
          <cell r="L4">
            <v>223700665.31</v>
          </cell>
          <cell r="M4">
            <v>253279893</v>
          </cell>
          <cell r="N4">
            <v>243813546</v>
          </cell>
        </row>
      </sheetData>
      <sheetData sheetId="26"/>
      <sheetData sheetId="27">
        <row r="17">
          <cell r="M17">
            <v>4768927</v>
          </cell>
        </row>
        <row r="18">
          <cell r="M18">
            <v>128832</v>
          </cell>
        </row>
        <row r="19">
          <cell r="M19">
            <v>-25082441</v>
          </cell>
        </row>
        <row r="29">
          <cell r="M29">
            <v>5106382</v>
          </cell>
        </row>
      </sheetData>
      <sheetData sheetId="28"/>
      <sheetData sheetId="29">
        <row r="7">
          <cell r="C7">
            <v>100865000</v>
          </cell>
          <cell r="D7">
            <v>100865000</v>
          </cell>
          <cell r="E7">
            <v>127717000</v>
          </cell>
          <cell r="F7">
            <v>129379000</v>
          </cell>
          <cell r="G7">
            <v>109022000</v>
          </cell>
          <cell r="H7">
            <v>118931000</v>
          </cell>
          <cell r="I7">
            <v>136657000</v>
          </cell>
          <cell r="J7">
            <v>63522000</v>
          </cell>
        </row>
        <row r="9">
          <cell r="C9">
            <v>23075000</v>
          </cell>
          <cell r="D9">
            <v>28282000</v>
          </cell>
          <cell r="E9">
            <v>35802000</v>
          </cell>
          <cell r="F9">
            <v>37258000</v>
          </cell>
          <cell r="G9">
            <v>21160000</v>
          </cell>
          <cell r="H9">
            <v>31372000</v>
          </cell>
          <cell r="I9">
            <v>36893000</v>
          </cell>
          <cell r="K9">
            <v>19100000</v>
          </cell>
        </row>
      </sheetData>
      <sheetData sheetId="30">
        <row r="4">
          <cell r="J4">
            <v>74386062</v>
          </cell>
        </row>
        <row r="5">
          <cell r="J5">
            <v>25000000</v>
          </cell>
        </row>
        <row r="13">
          <cell r="J13">
            <v>99386062</v>
          </cell>
        </row>
        <row r="24">
          <cell r="J24">
            <v>0.10532160938220894</v>
          </cell>
        </row>
      </sheetData>
      <sheetData sheetId="31">
        <row r="8">
          <cell r="N8">
            <v>0.14379060410284303</v>
          </cell>
        </row>
        <row r="13">
          <cell r="P13">
            <v>26726656.799774114</v>
          </cell>
          <cell r="Q13">
            <v>26861767.864356808</v>
          </cell>
          <cell r="R13">
            <v>27168490.435568623</v>
          </cell>
          <cell r="S13">
            <v>27630186.369167991</v>
          </cell>
          <cell r="T13">
            <v>28233266.75698375</v>
          </cell>
          <cell r="U13">
            <v>28966792.703214403</v>
          </cell>
        </row>
        <row r="18">
          <cell r="P18">
            <v>26726656.799774114</v>
          </cell>
          <cell r="Q18">
            <v>26613133.289963461</v>
          </cell>
          <cell r="R18">
            <v>26853120.520518433</v>
          </cell>
          <cell r="S18">
            <v>27409966.420372792</v>
          </cell>
          <cell r="T18">
            <v>28253581.180652346</v>
          </cell>
        </row>
        <row r="23">
          <cell r="P23">
            <v>26726656.799774114</v>
          </cell>
          <cell r="Q23">
            <v>26364498.715491582</v>
          </cell>
          <cell r="R23">
            <v>26372859.364409201</v>
          </cell>
          <cell r="S23">
            <v>26716399.941120416</v>
          </cell>
          <cell r="T23">
            <v>27367135.493849415</v>
          </cell>
        </row>
      </sheetData>
      <sheetData sheetId="32"/>
      <sheetData sheetId="33">
        <row r="4">
          <cell r="J4">
            <v>29381606</v>
          </cell>
        </row>
      </sheetData>
      <sheetData sheetId="34"/>
      <sheetData sheetId="3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3" Type="http://schemas.openxmlformats.org/officeDocument/2006/relationships/hyperlink" Target="https://finance.yahoo.com/quote/NOEJ.DE/" TargetMode="External"/><Relationship Id="rId2" Type="http://schemas.openxmlformats.org/officeDocument/2006/relationships/hyperlink" Target="https://in.investing.com/pro/TGAT%3ASW10N/explorer/beta" TargetMode="External"/><Relationship Id="rId1" Type="http://schemas.openxmlformats.org/officeDocument/2006/relationships/hyperlink" Target="https://finance.yahoo.com/quote/EGKLF/" TargetMode="External"/><Relationship Id="rId6" Type="http://schemas.openxmlformats.org/officeDocument/2006/relationships/hyperlink" Target="https://finance.yahoo.com/quote/PWO.DE/" TargetMode="External"/><Relationship Id="rId5" Type="http://schemas.openxmlformats.org/officeDocument/2006/relationships/hyperlink" Target="https://finance.yahoo.com/quote/PGN.DE/" TargetMode="External"/><Relationship Id="rId4" Type="http://schemas.openxmlformats.org/officeDocument/2006/relationships/hyperlink" Target="https://www.gurufocus.com/term/beta/XTER%3ASFQ" TargetMode="Externa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FFD64-4CAA-4A9E-8BB7-BBCD79000E05}">
  <sheetPr codeName="Sheet1">
    <tabColor theme="3"/>
  </sheetPr>
  <dimension ref="A2:S63"/>
  <sheetViews>
    <sheetView showGridLines="0" tabSelected="1" zoomScale="70" zoomScaleNormal="70" workbookViewId="0"/>
  </sheetViews>
  <sheetFormatPr defaultRowHeight="14.5" x14ac:dyDescent="0.35"/>
  <cols>
    <col min="1" max="1" width="7.453125" customWidth="1"/>
  </cols>
  <sheetData>
    <row r="2" spans="1:19" x14ac:dyDescent="0.35">
      <c r="A2" s="5"/>
      <c r="B2" s="5"/>
      <c r="C2" s="5"/>
      <c r="D2" s="5"/>
      <c r="E2" s="5"/>
      <c r="F2" s="5"/>
      <c r="G2" s="5"/>
      <c r="H2" s="5"/>
      <c r="I2" s="5"/>
      <c r="J2" s="5"/>
      <c r="K2" s="5"/>
      <c r="L2" s="5"/>
      <c r="M2" s="5"/>
      <c r="N2" s="5"/>
      <c r="O2" s="5"/>
      <c r="P2" s="5"/>
      <c r="Q2" s="5"/>
      <c r="S2" s="2"/>
    </row>
    <row r="3" spans="1:19" ht="18" x14ac:dyDescent="0.35">
      <c r="I3" s="13" t="s">
        <v>289</v>
      </c>
    </row>
    <row r="4" spans="1:19" ht="18" x14ac:dyDescent="0.35">
      <c r="I4" s="13" t="s">
        <v>290</v>
      </c>
    </row>
    <row r="5" spans="1:19" x14ac:dyDescent="0.35">
      <c r="A5" s="4"/>
      <c r="B5" s="4"/>
      <c r="C5" s="4"/>
      <c r="D5" s="4"/>
      <c r="E5" s="4"/>
      <c r="F5" s="4"/>
      <c r="G5" s="4"/>
      <c r="H5" s="4"/>
      <c r="I5" s="4"/>
      <c r="J5" s="4"/>
      <c r="K5" s="4"/>
      <c r="L5" s="4"/>
      <c r="M5" s="4"/>
      <c r="N5" s="4"/>
      <c r="O5" s="4"/>
      <c r="P5" s="4"/>
      <c r="Q5" s="4"/>
    </row>
    <row r="7" spans="1:19" ht="17.5" x14ac:dyDescent="0.35">
      <c r="B7" s="10"/>
    </row>
    <row r="8" spans="1:19" ht="15.5" x14ac:dyDescent="0.35">
      <c r="B8" s="11"/>
      <c r="I8" s="9" t="s">
        <v>291</v>
      </c>
    </row>
    <row r="9" spans="1:19" ht="13.5" customHeight="1" x14ac:dyDescent="0.35">
      <c r="B9" s="11"/>
    </row>
    <row r="10" spans="1:19" ht="15.5" x14ac:dyDescent="0.35">
      <c r="B10" s="3"/>
      <c r="I10" s="9" t="s">
        <v>292</v>
      </c>
    </row>
    <row r="11" spans="1:19" ht="15.5" x14ac:dyDescent="0.35">
      <c r="B11" s="3"/>
      <c r="I11" s="12"/>
    </row>
    <row r="12" spans="1:19" ht="15.5" x14ac:dyDescent="0.35">
      <c r="B12" s="11"/>
      <c r="I12" s="9" t="s">
        <v>293</v>
      </c>
    </row>
    <row r="13" spans="1:19" x14ac:dyDescent="0.35">
      <c r="B13" s="3"/>
    </row>
    <row r="14" spans="1:19" x14ac:dyDescent="0.35">
      <c r="B14" s="3"/>
    </row>
    <row r="15" spans="1:19" ht="15.5" x14ac:dyDescent="0.35">
      <c r="B15" s="11"/>
      <c r="I15" s="9" t="s">
        <v>294</v>
      </c>
    </row>
    <row r="16" spans="1:19" ht="15.5" x14ac:dyDescent="0.35">
      <c r="B16" s="3"/>
      <c r="I16" s="9" t="s">
        <v>762</v>
      </c>
    </row>
    <row r="17" spans="2:2" x14ac:dyDescent="0.35">
      <c r="B17" s="3"/>
    </row>
    <row r="18" spans="2:2" x14ac:dyDescent="0.35">
      <c r="B18" s="11"/>
    </row>
    <row r="19" spans="2:2" x14ac:dyDescent="0.35">
      <c r="B19" s="3"/>
    </row>
    <row r="20" spans="2:2" x14ac:dyDescent="0.35">
      <c r="B20" s="11"/>
    </row>
    <row r="21" spans="2:2" x14ac:dyDescent="0.35">
      <c r="B21" s="3"/>
    </row>
    <row r="23" spans="2:2" ht="17.5" x14ac:dyDescent="0.35">
      <c r="B23" s="10"/>
    </row>
    <row r="24" spans="2:2" x14ac:dyDescent="0.35">
      <c r="B24" s="11"/>
    </row>
    <row r="26" spans="2:2" x14ac:dyDescent="0.35">
      <c r="B26" s="3"/>
    </row>
    <row r="27" spans="2:2" x14ac:dyDescent="0.35">
      <c r="B27" s="11"/>
    </row>
    <row r="28" spans="2:2" x14ac:dyDescent="0.35">
      <c r="B28" s="3"/>
    </row>
    <row r="29" spans="2:2" x14ac:dyDescent="0.35">
      <c r="B29" s="3"/>
    </row>
    <row r="30" spans="2:2" x14ac:dyDescent="0.35">
      <c r="B30" s="11"/>
    </row>
    <row r="31" spans="2:2" x14ac:dyDescent="0.35">
      <c r="B31" s="3"/>
    </row>
    <row r="32" spans="2:2" x14ac:dyDescent="0.35">
      <c r="B32" s="3"/>
    </row>
    <row r="33" spans="1:17" x14ac:dyDescent="0.35">
      <c r="B33" s="11"/>
    </row>
    <row r="34" spans="1:17" x14ac:dyDescent="0.35">
      <c r="B34" s="3"/>
    </row>
    <row r="37" spans="1:17" ht="15.5" x14ac:dyDescent="0.35">
      <c r="I37" s="9" t="s">
        <v>295</v>
      </c>
    </row>
    <row r="38" spans="1:17" x14ac:dyDescent="0.35">
      <c r="A38" s="5"/>
      <c r="B38" s="713" t="s">
        <v>640</v>
      </c>
      <c r="C38" s="713"/>
      <c r="D38" s="713"/>
      <c r="E38" s="713"/>
      <c r="F38" s="713"/>
      <c r="G38" s="713"/>
      <c r="H38" s="713"/>
      <c r="I38" s="713"/>
      <c r="J38" s="713"/>
      <c r="K38" s="713"/>
      <c r="L38" s="713"/>
      <c r="M38" s="713"/>
      <c r="N38" s="713"/>
      <c r="O38" s="713"/>
      <c r="P38" s="713"/>
      <c r="Q38" s="5"/>
    </row>
    <row r="39" spans="1:17" x14ac:dyDescent="0.35">
      <c r="B39" s="714"/>
      <c r="C39" s="714"/>
      <c r="D39" s="714"/>
      <c r="E39" s="714"/>
      <c r="F39" s="714"/>
      <c r="G39" s="714"/>
      <c r="H39" s="714"/>
      <c r="I39" s="714"/>
      <c r="J39" s="714"/>
      <c r="K39" s="714"/>
      <c r="L39" s="714"/>
      <c r="M39" s="714"/>
      <c r="N39" s="714"/>
      <c r="O39" s="714"/>
      <c r="P39" s="714"/>
    </row>
    <row r="40" spans="1:17" x14ac:dyDescent="0.35">
      <c r="B40" s="714"/>
      <c r="C40" s="714"/>
      <c r="D40" s="714"/>
      <c r="E40" s="714"/>
      <c r="F40" s="714"/>
      <c r="G40" s="714"/>
      <c r="H40" s="714"/>
      <c r="I40" s="714"/>
      <c r="J40" s="714"/>
      <c r="K40" s="714"/>
      <c r="L40" s="714"/>
      <c r="M40" s="714"/>
      <c r="N40" s="714"/>
      <c r="O40" s="714"/>
      <c r="P40" s="714"/>
    </row>
    <row r="41" spans="1:17" x14ac:dyDescent="0.35">
      <c r="B41" s="714"/>
      <c r="C41" s="714"/>
      <c r="D41" s="714"/>
      <c r="E41" s="714"/>
      <c r="F41" s="714"/>
      <c r="G41" s="714"/>
      <c r="H41" s="714"/>
      <c r="I41" s="714"/>
      <c r="J41" s="714"/>
      <c r="K41" s="714"/>
      <c r="L41" s="714"/>
      <c r="M41" s="714"/>
      <c r="N41" s="714"/>
      <c r="O41" s="714"/>
      <c r="P41" s="714"/>
    </row>
    <row r="42" spans="1:17" ht="17.5" customHeight="1" x14ac:dyDescent="0.35">
      <c r="B42" s="714"/>
      <c r="C42" s="714"/>
      <c r="D42" s="714"/>
      <c r="E42" s="714"/>
      <c r="F42" s="714"/>
      <c r="G42" s="714"/>
      <c r="H42" s="714"/>
      <c r="I42" s="714"/>
      <c r="J42" s="714"/>
      <c r="K42" s="714"/>
      <c r="L42" s="714"/>
      <c r="M42" s="714"/>
      <c r="N42" s="714"/>
      <c r="O42" s="714"/>
      <c r="P42" s="714"/>
    </row>
    <row r="43" spans="1:17" x14ac:dyDescent="0.35">
      <c r="B43" s="714"/>
      <c r="C43" s="714"/>
      <c r="D43" s="714"/>
      <c r="E43" s="714"/>
      <c r="F43" s="714"/>
      <c r="G43" s="714"/>
      <c r="H43" s="714"/>
      <c r="I43" s="714"/>
      <c r="J43" s="714"/>
      <c r="K43" s="714"/>
      <c r="L43" s="714"/>
      <c r="M43" s="714"/>
      <c r="N43" s="714"/>
      <c r="O43" s="714"/>
      <c r="P43" s="714"/>
    </row>
    <row r="44" spans="1:17" x14ac:dyDescent="0.35">
      <c r="B44" s="714"/>
      <c r="C44" s="714"/>
      <c r="D44" s="714"/>
      <c r="E44" s="714"/>
      <c r="F44" s="714"/>
      <c r="G44" s="714"/>
      <c r="H44" s="714"/>
      <c r="I44" s="714"/>
      <c r="J44" s="714"/>
      <c r="K44" s="714"/>
      <c r="L44" s="714"/>
      <c r="M44" s="714"/>
      <c r="N44" s="714"/>
      <c r="O44" s="714"/>
      <c r="P44" s="714"/>
    </row>
    <row r="45" spans="1:17" x14ac:dyDescent="0.35">
      <c r="B45" s="714"/>
      <c r="C45" s="714"/>
      <c r="D45" s="714"/>
      <c r="E45" s="714"/>
      <c r="F45" s="714"/>
      <c r="G45" s="714"/>
      <c r="H45" s="714"/>
      <c r="I45" s="714"/>
      <c r="J45" s="714"/>
      <c r="K45" s="714"/>
      <c r="L45" s="714"/>
      <c r="M45" s="714"/>
      <c r="N45" s="714"/>
      <c r="O45" s="714"/>
      <c r="P45" s="714"/>
    </row>
    <row r="46" spans="1:17" x14ac:dyDescent="0.35">
      <c r="B46" s="714"/>
      <c r="C46" s="714"/>
      <c r="D46" s="714"/>
      <c r="E46" s="714"/>
      <c r="F46" s="714"/>
      <c r="G46" s="714"/>
      <c r="H46" s="714"/>
      <c r="I46" s="714"/>
      <c r="J46" s="714"/>
      <c r="K46" s="714"/>
      <c r="L46" s="714"/>
      <c r="M46" s="714"/>
      <c r="N46" s="714"/>
      <c r="O46" s="714"/>
      <c r="P46" s="714"/>
    </row>
    <row r="47" spans="1:17" x14ac:dyDescent="0.35">
      <c r="B47" s="714"/>
      <c r="C47" s="714"/>
      <c r="D47" s="714"/>
      <c r="E47" s="714"/>
      <c r="F47" s="714"/>
      <c r="G47" s="714"/>
      <c r="H47" s="714"/>
      <c r="I47" s="714"/>
      <c r="J47" s="714"/>
      <c r="K47" s="714"/>
      <c r="L47" s="714"/>
      <c r="M47" s="714"/>
      <c r="N47" s="714"/>
      <c r="O47" s="714"/>
      <c r="P47" s="714"/>
    </row>
    <row r="48" spans="1:17" x14ac:dyDescent="0.35">
      <c r="B48" s="714"/>
      <c r="C48" s="714"/>
      <c r="D48" s="714"/>
      <c r="E48" s="714"/>
      <c r="F48" s="714"/>
      <c r="G48" s="714"/>
      <c r="H48" s="714"/>
      <c r="I48" s="714"/>
      <c r="J48" s="714"/>
      <c r="K48" s="714"/>
      <c r="L48" s="714"/>
      <c r="M48" s="714"/>
      <c r="N48" s="714"/>
      <c r="O48" s="714"/>
      <c r="P48" s="714"/>
    </row>
    <row r="49" spans="1:17" x14ac:dyDescent="0.35">
      <c r="B49" s="714"/>
      <c r="C49" s="714"/>
      <c r="D49" s="714"/>
      <c r="E49" s="714"/>
      <c r="F49" s="714"/>
      <c r="G49" s="714"/>
      <c r="H49" s="714"/>
      <c r="I49" s="714"/>
      <c r="J49" s="714"/>
      <c r="K49" s="714"/>
      <c r="L49" s="714"/>
      <c r="M49" s="714"/>
      <c r="N49" s="714"/>
      <c r="O49" s="714"/>
      <c r="P49" s="714"/>
    </row>
    <row r="51" spans="1:17" ht="15.5" x14ac:dyDescent="0.35">
      <c r="I51" s="9" t="s">
        <v>488</v>
      </c>
    </row>
    <row r="52" spans="1:17" x14ac:dyDescent="0.35">
      <c r="A52" s="5"/>
      <c r="B52" s="713" t="s">
        <v>641</v>
      </c>
      <c r="C52" s="715"/>
      <c r="D52" s="715"/>
      <c r="E52" s="715"/>
      <c r="F52" s="715"/>
      <c r="G52" s="715"/>
      <c r="H52" s="715"/>
      <c r="I52" s="715"/>
      <c r="J52" s="715"/>
      <c r="K52" s="715"/>
      <c r="L52" s="715"/>
      <c r="M52" s="715"/>
      <c r="N52" s="715"/>
      <c r="O52" s="715"/>
      <c r="P52" s="715"/>
      <c r="Q52" s="5"/>
    </row>
    <row r="53" spans="1:17" x14ac:dyDescent="0.35">
      <c r="B53" s="716"/>
      <c r="C53" s="716"/>
      <c r="D53" s="716"/>
      <c r="E53" s="716"/>
      <c r="F53" s="716"/>
      <c r="G53" s="716"/>
      <c r="H53" s="716"/>
      <c r="I53" s="716"/>
      <c r="J53" s="716"/>
      <c r="K53" s="716"/>
      <c r="L53" s="716"/>
      <c r="M53" s="716"/>
      <c r="N53" s="716"/>
      <c r="O53" s="716"/>
      <c r="P53" s="716"/>
    </row>
    <row r="54" spans="1:17" x14ac:dyDescent="0.35">
      <c r="B54" s="716"/>
      <c r="C54" s="716"/>
      <c r="D54" s="716"/>
      <c r="E54" s="716"/>
      <c r="F54" s="716"/>
      <c r="G54" s="716"/>
      <c r="H54" s="716"/>
      <c r="I54" s="716"/>
      <c r="J54" s="716"/>
      <c r="K54" s="716"/>
      <c r="L54" s="716"/>
      <c r="M54" s="716"/>
      <c r="N54" s="716"/>
      <c r="O54" s="716"/>
      <c r="P54" s="716"/>
    </row>
    <row r="55" spans="1:17" x14ac:dyDescent="0.35">
      <c r="B55" s="716"/>
      <c r="C55" s="716"/>
      <c r="D55" s="716"/>
      <c r="E55" s="716"/>
      <c r="F55" s="716"/>
      <c r="G55" s="716"/>
      <c r="H55" s="716"/>
      <c r="I55" s="716"/>
      <c r="J55" s="716"/>
      <c r="K55" s="716"/>
      <c r="L55" s="716"/>
      <c r="M55" s="716"/>
      <c r="N55" s="716"/>
      <c r="O55" s="716"/>
      <c r="P55" s="716"/>
    </row>
    <row r="56" spans="1:17" x14ac:dyDescent="0.35">
      <c r="B56" s="716"/>
      <c r="C56" s="716"/>
      <c r="D56" s="716"/>
      <c r="E56" s="716"/>
      <c r="F56" s="716"/>
      <c r="G56" s="716"/>
      <c r="H56" s="716"/>
      <c r="I56" s="716"/>
      <c r="J56" s="716"/>
      <c r="K56" s="716"/>
      <c r="L56" s="716"/>
      <c r="M56" s="716"/>
      <c r="N56" s="716"/>
      <c r="O56" s="716"/>
      <c r="P56" s="716"/>
    </row>
    <row r="57" spans="1:17" x14ac:dyDescent="0.35">
      <c r="B57" s="716"/>
      <c r="C57" s="716"/>
      <c r="D57" s="716"/>
      <c r="E57" s="716"/>
      <c r="F57" s="716"/>
      <c r="G57" s="716"/>
      <c r="H57" s="716"/>
      <c r="I57" s="716"/>
      <c r="J57" s="716"/>
      <c r="K57" s="716"/>
      <c r="L57" s="716"/>
      <c r="M57" s="716"/>
      <c r="N57" s="716"/>
      <c r="O57" s="716"/>
      <c r="P57" s="716"/>
    </row>
    <row r="58" spans="1:17" x14ac:dyDescent="0.35">
      <c r="B58" s="716"/>
      <c r="C58" s="716"/>
      <c r="D58" s="716"/>
      <c r="E58" s="716"/>
      <c r="F58" s="716"/>
      <c r="G58" s="716"/>
      <c r="H58" s="716"/>
      <c r="I58" s="716"/>
      <c r="J58" s="716"/>
      <c r="K58" s="716"/>
      <c r="L58" s="716"/>
      <c r="M58" s="716"/>
      <c r="N58" s="716"/>
      <c r="O58" s="716"/>
      <c r="P58" s="716"/>
    </row>
    <row r="59" spans="1:17" x14ac:dyDescent="0.35">
      <c r="B59" s="716"/>
      <c r="C59" s="716"/>
      <c r="D59" s="716"/>
      <c r="E59" s="716"/>
      <c r="F59" s="716"/>
      <c r="G59" s="716"/>
      <c r="H59" s="716"/>
      <c r="I59" s="716"/>
      <c r="J59" s="716"/>
      <c r="K59" s="716"/>
      <c r="L59" s="716"/>
      <c r="M59" s="716"/>
      <c r="N59" s="716"/>
      <c r="O59" s="716"/>
      <c r="P59" s="716"/>
    </row>
    <row r="60" spans="1:17" x14ac:dyDescent="0.35">
      <c r="B60" s="716"/>
      <c r="C60" s="716"/>
      <c r="D60" s="716"/>
      <c r="E60" s="716"/>
      <c r="F60" s="716"/>
      <c r="G60" s="716"/>
      <c r="H60" s="716"/>
      <c r="I60" s="716"/>
      <c r="J60" s="716"/>
      <c r="K60" s="716"/>
      <c r="L60" s="716"/>
      <c r="M60" s="716"/>
      <c r="N60" s="716"/>
      <c r="O60" s="716"/>
      <c r="P60" s="716"/>
    </row>
    <row r="61" spans="1:17" x14ac:dyDescent="0.35">
      <c r="B61" s="716"/>
      <c r="C61" s="716"/>
      <c r="D61" s="716"/>
      <c r="E61" s="716"/>
      <c r="F61" s="716"/>
      <c r="G61" s="716"/>
      <c r="H61" s="716"/>
      <c r="I61" s="716"/>
      <c r="J61" s="716"/>
      <c r="K61" s="716"/>
      <c r="L61" s="716"/>
      <c r="M61" s="716"/>
      <c r="N61" s="716"/>
      <c r="O61" s="716"/>
      <c r="P61" s="716"/>
    </row>
    <row r="62" spans="1:17" x14ac:dyDescent="0.35">
      <c r="B62" s="716"/>
      <c r="C62" s="716"/>
      <c r="D62" s="716"/>
      <c r="E62" s="716"/>
      <c r="F62" s="716"/>
      <c r="G62" s="716"/>
      <c r="H62" s="716"/>
      <c r="I62" s="716"/>
      <c r="J62" s="716"/>
      <c r="K62" s="716"/>
      <c r="L62" s="716"/>
      <c r="M62" s="716"/>
      <c r="N62" s="716"/>
      <c r="O62" s="716"/>
      <c r="P62" s="716"/>
    </row>
    <row r="63" spans="1:17" x14ac:dyDescent="0.35">
      <c r="B63" s="716"/>
      <c r="C63" s="716"/>
      <c r="D63" s="716"/>
      <c r="E63" s="716"/>
      <c r="F63" s="716"/>
      <c r="G63" s="716"/>
      <c r="H63" s="716"/>
      <c r="I63" s="716"/>
      <c r="J63" s="716"/>
      <c r="K63" s="716"/>
      <c r="L63" s="716"/>
      <c r="M63" s="716"/>
      <c r="N63" s="716"/>
      <c r="O63" s="716"/>
      <c r="P63" s="716"/>
    </row>
  </sheetData>
  <mergeCells count="2">
    <mergeCell ref="B38:P49"/>
    <mergeCell ref="B52:P6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62A2F-A210-42B3-B9E9-CD287491BDDC}">
  <sheetPr codeName="Sheet2">
    <tabColor theme="3"/>
  </sheetPr>
  <dimension ref="B1:K13"/>
  <sheetViews>
    <sheetView showGridLines="0" zoomScale="70" zoomScaleNormal="70" workbookViewId="0"/>
  </sheetViews>
  <sheetFormatPr defaultColWidth="8.81640625" defaultRowHeight="14.5" x14ac:dyDescent="0.35"/>
  <cols>
    <col min="1" max="1" width="3.453125" customWidth="1"/>
    <col min="2" max="2" width="36.1796875" customWidth="1"/>
    <col min="3" max="3" width="17.26953125" customWidth="1"/>
    <col min="4" max="4" width="16.81640625" customWidth="1"/>
    <col min="5" max="5" width="17.1796875" customWidth="1"/>
    <col min="6" max="6" width="15.81640625" customWidth="1"/>
    <col min="7" max="7" width="15.54296875" customWidth="1"/>
    <col min="9" max="9" width="33.81640625" customWidth="1"/>
    <col min="10" max="10" width="19.453125" bestFit="1" customWidth="1"/>
    <col min="11" max="12" width="18.81640625" bestFit="1" customWidth="1"/>
    <col min="13" max="13" width="11.81640625" bestFit="1" customWidth="1"/>
    <col min="14" max="14" width="10.54296875" bestFit="1" customWidth="1"/>
    <col min="15" max="88" width="22.1796875" bestFit="1" customWidth="1"/>
    <col min="89" max="89" width="24.26953125" bestFit="1" customWidth="1"/>
    <col min="90" max="90" width="15.453125" bestFit="1" customWidth="1"/>
    <col min="91" max="92" width="23.54296875" bestFit="1" customWidth="1"/>
    <col min="93" max="93" width="15.453125" bestFit="1" customWidth="1"/>
  </cols>
  <sheetData>
    <row r="1" spans="2:11" ht="15" thickBot="1" x14ac:dyDescent="0.4"/>
    <row r="2" spans="2:11" ht="15.5" x14ac:dyDescent="0.35">
      <c r="B2" s="717" t="s">
        <v>500</v>
      </c>
      <c r="C2" s="718"/>
      <c r="D2" s="718"/>
      <c r="E2" s="718"/>
      <c r="F2" s="718"/>
      <c r="G2" s="719"/>
    </row>
    <row r="3" spans="2:11" ht="16" thickBot="1" x14ac:dyDescent="0.4">
      <c r="B3" s="36" t="s">
        <v>0</v>
      </c>
      <c r="C3" s="37" t="s">
        <v>433</v>
      </c>
      <c r="D3" s="37" t="s">
        <v>434</v>
      </c>
      <c r="E3" s="37" t="s">
        <v>435</v>
      </c>
      <c r="F3" s="37" t="s">
        <v>26</v>
      </c>
      <c r="G3" s="38" t="s">
        <v>165</v>
      </c>
    </row>
    <row r="4" spans="2:11" ht="15.5" x14ac:dyDescent="0.35">
      <c r="B4" s="39" t="s">
        <v>1</v>
      </c>
      <c r="C4" s="649">
        <f>'DCF Conservative'!U63</f>
        <v>67467606.939808846</v>
      </c>
      <c r="D4" s="650">
        <f>'DCF Base'!U63</f>
        <v>98963255.940448076</v>
      </c>
      <c r="E4" s="650">
        <f>'DCF Optimistic'!U63</f>
        <v>143080333.77584061</v>
      </c>
      <c r="F4" s="651">
        <f>SUM(C4+D4+E4)/3</f>
        <v>103170398.88536584</v>
      </c>
      <c r="G4" s="40">
        <f>'Football Field Weight'!L3</f>
        <v>0.19869429463525407</v>
      </c>
      <c r="K4" s="6"/>
    </row>
    <row r="5" spans="2:11" ht="15.5" x14ac:dyDescent="0.35">
      <c r="B5" s="41" t="s">
        <v>212</v>
      </c>
      <c r="C5" s="42">
        <f>'Adjusted DCF''s'!L19</f>
        <v>74409319.072703049</v>
      </c>
      <c r="D5" s="43">
        <f>'Adjusted DCF''s'!L39</f>
        <v>103180447.7321559</v>
      </c>
      <c r="E5" s="43">
        <f>'Adjusted DCF''s'!L59</f>
        <v>136758284.98120594</v>
      </c>
      <c r="F5" s="44">
        <f t="shared" ref="F5:F7" si="0">SUM(C5+D5+E5)/3</f>
        <v>104782683.92868829</v>
      </c>
      <c r="G5" s="45">
        <f>'Football Field Weight'!L4</f>
        <v>0.22707919386886177</v>
      </c>
      <c r="K5" s="6"/>
    </row>
    <row r="6" spans="2:11" ht="15.5" x14ac:dyDescent="0.35">
      <c r="B6" s="41" t="s">
        <v>189</v>
      </c>
      <c r="C6" s="42">
        <f>'APV Conservative'!J96</f>
        <v>68574604.945498496</v>
      </c>
      <c r="D6" s="43">
        <f>'APV Base'!J96</f>
        <v>123363561.98900604</v>
      </c>
      <c r="E6" s="43">
        <f>'APV Optimistic'!$J$96</f>
        <v>210508530.88559717</v>
      </c>
      <c r="F6" s="44">
        <f t="shared" si="0"/>
        <v>134148899.27336724</v>
      </c>
      <c r="G6" s="45">
        <f>'Football Field Weight'!L5</f>
        <v>0.25546409310246954</v>
      </c>
      <c r="K6" s="6"/>
    </row>
    <row r="7" spans="2:11" ht="15.5" x14ac:dyDescent="0.35">
      <c r="B7" s="41" t="s">
        <v>213</v>
      </c>
      <c r="C7" s="42">
        <f>'Real-Option BS Conservative'!C36</f>
        <v>79381888.086091816</v>
      </c>
      <c r="D7" s="43">
        <f>'Real-Option BS Base'!C36</f>
        <v>110877537.08673105</v>
      </c>
      <c r="E7" s="43">
        <f>'Real-Option BS Optimistic'!C36</f>
        <v>154994614.92212358</v>
      </c>
      <c r="F7" s="44">
        <f t="shared" si="0"/>
        <v>115084680.03164881</v>
      </c>
      <c r="G7" s="45">
        <f>'Football Field Weight'!L6</f>
        <v>0.19869429463525407</v>
      </c>
    </row>
    <row r="8" spans="2:11" ht="15.5" x14ac:dyDescent="0.35">
      <c r="B8" s="41" t="s">
        <v>538</v>
      </c>
      <c r="C8" s="42" t="s">
        <v>61</v>
      </c>
      <c r="D8" s="43" t="s">
        <v>61</v>
      </c>
      <c r="E8" s="43" t="s">
        <v>61</v>
      </c>
      <c r="F8" s="44">
        <f>'COMP-Analysis'!E76</f>
        <v>189965484.38845587</v>
      </c>
      <c r="G8" s="45">
        <f>'Football Field Weight'!L7</f>
        <v>2.4013624751632132E-2</v>
      </c>
    </row>
    <row r="9" spans="2:11" ht="15.5" x14ac:dyDescent="0.35">
      <c r="B9" s="41" t="s">
        <v>539</v>
      </c>
      <c r="C9" s="42" t="s">
        <v>61</v>
      </c>
      <c r="D9" s="43" t="s">
        <v>61</v>
      </c>
      <c r="E9" s="43" t="s">
        <v>61</v>
      </c>
      <c r="F9" s="44">
        <f>'COMP-Analysis'!F76</f>
        <v>107966612.50958963</v>
      </c>
      <c r="G9" s="45">
        <f>'Football Field Weight'!L8</f>
        <v>2.4013624751632132E-2</v>
      </c>
    </row>
    <row r="10" spans="2:11" ht="15.5" x14ac:dyDescent="0.35">
      <c r="B10" s="41" t="s">
        <v>540</v>
      </c>
      <c r="C10" s="42" t="s">
        <v>61</v>
      </c>
      <c r="D10" s="43" t="s">
        <v>61</v>
      </c>
      <c r="E10" s="43" t="s">
        <v>61</v>
      </c>
      <c r="F10" s="44">
        <f>'COMP-Analysis'!E77</f>
        <v>246780870.77238342</v>
      </c>
      <c r="G10" s="45">
        <f>'Football Field Weight'!L9</f>
        <v>3.60204371274482E-2</v>
      </c>
    </row>
    <row r="11" spans="2:11" ht="16" thickBot="1" x14ac:dyDescent="0.4">
      <c r="B11" s="46" t="s">
        <v>541</v>
      </c>
      <c r="C11" s="47" t="s">
        <v>61</v>
      </c>
      <c r="D11" s="48" t="s">
        <v>61</v>
      </c>
      <c r="E11" s="48" t="s">
        <v>61</v>
      </c>
      <c r="F11" s="49">
        <f>'COMP-Analysis'!F77</f>
        <v>115724709.25673281</v>
      </c>
      <c r="G11" s="50">
        <f>'Football Field Weight'!L10</f>
        <v>3.60204371274482E-2</v>
      </c>
    </row>
    <row r="12" spans="2:11" ht="16" thickBot="1" x14ac:dyDescent="0.4">
      <c r="B12" s="1"/>
      <c r="C12" s="1"/>
      <c r="D12" s="8"/>
      <c r="E12" s="1"/>
      <c r="F12" s="1"/>
      <c r="G12" s="1"/>
      <c r="I12" t="s">
        <v>60</v>
      </c>
    </row>
    <row r="13" spans="2:11" ht="16" thickBot="1" x14ac:dyDescent="0.4">
      <c r="B13" s="51" t="s">
        <v>499</v>
      </c>
      <c r="C13" s="52"/>
      <c r="D13" s="53"/>
      <c r="E13" s="54"/>
      <c r="F13" s="52">
        <f>SUMPRODUCT($G$4:$G$11,F$4:$F$11)/SUM($G$4:$G$11)</f>
        <v>121642272.27764995</v>
      </c>
      <c r="G13" s="55">
        <f>SUM(G4:G11)</f>
        <v>1.0000000000000002</v>
      </c>
    </row>
  </sheetData>
  <mergeCells count="1">
    <mergeCell ref="B2:G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4FB4E-D26A-4052-B8AD-A3CC3437A7E3}">
  <sheetPr>
    <tabColor theme="3"/>
  </sheetPr>
  <dimension ref="B2:L14"/>
  <sheetViews>
    <sheetView showGridLines="0" zoomScale="70" zoomScaleNormal="70" workbookViewId="0"/>
  </sheetViews>
  <sheetFormatPr defaultRowHeight="14.5" x14ac:dyDescent="0.35"/>
  <cols>
    <col min="1" max="1" width="2.7265625" customWidth="1"/>
    <col min="2" max="2" width="31.1796875" customWidth="1"/>
    <col min="3" max="12" width="16.54296875" customWidth="1"/>
  </cols>
  <sheetData>
    <row r="2" spans="2:12" ht="70.5" customHeight="1" thickBot="1" x14ac:dyDescent="0.4">
      <c r="B2" s="17" t="s">
        <v>529</v>
      </c>
      <c r="C2" s="17" t="s">
        <v>530</v>
      </c>
      <c r="D2" s="17" t="s">
        <v>531</v>
      </c>
      <c r="E2" s="17" t="s">
        <v>532</v>
      </c>
      <c r="F2" s="17" t="s">
        <v>533</v>
      </c>
      <c r="G2" s="17" t="s">
        <v>534</v>
      </c>
      <c r="H2" s="17" t="s">
        <v>535</v>
      </c>
      <c r="I2" s="17" t="s">
        <v>542</v>
      </c>
      <c r="J2" s="17" t="s">
        <v>536</v>
      </c>
      <c r="K2" s="17" t="s">
        <v>550</v>
      </c>
      <c r="L2" s="17" t="s">
        <v>165</v>
      </c>
    </row>
    <row r="3" spans="2:12" x14ac:dyDescent="0.35">
      <c r="B3" s="18" t="s">
        <v>1</v>
      </c>
      <c r="C3" s="19">
        <f>+ (1)</f>
        <v>1</v>
      </c>
      <c r="D3" s="20">
        <v>0</v>
      </c>
      <c r="E3" s="20">
        <f t="shared" ref="E3:H4" si="0">+ (1)</f>
        <v>1</v>
      </c>
      <c r="F3" s="20">
        <f t="shared" si="0"/>
        <v>1</v>
      </c>
      <c r="G3" s="20">
        <f t="shared" si="0"/>
        <v>1</v>
      </c>
      <c r="H3" s="20">
        <f t="shared" si="0"/>
        <v>1</v>
      </c>
      <c r="I3" s="21">
        <v>2</v>
      </c>
      <c r="J3" s="21">
        <f>SUM(C3:I3)</f>
        <v>7</v>
      </c>
      <c r="K3" s="21">
        <v>7</v>
      </c>
      <c r="L3" s="22">
        <f>J3/35.23</f>
        <v>0.19869429463525407</v>
      </c>
    </row>
    <row r="4" spans="2:12" x14ac:dyDescent="0.35">
      <c r="B4" s="23" t="s">
        <v>212</v>
      </c>
      <c r="C4" s="24">
        <f>+ (1)</f>
        <v>1</v>
      </c>
      <c r="D4" s="25">
        <f>+ (1)</f>
        <v>1</v>
      </c>
      <c r="E4" s="25">
        <f t="shared" si="0"/>
        <v>1</v>
      </c>
      <c r="F4" s="25">
        <f t="shared" si="0"/>
        <v>1</v>
      </c>
      <c r="G4" s="25">
        <f t="shared" si="0"/>
        <v>1</v>
      </c>
      <c r="H4" s="25">
        <f t="shared" si="0"/>
        <v>1</v>
      </c>
      <c r="I4" s="26">
        <v>2</v>
      </c>
      <c r="J4" s="26">
        <f t="shared" ref="J4:J10" si="1">SUM(C4:I4)</f>
        <v>8</v>
      </c>
      <c r="K4" s="26">
        <v>8</v>
      </c>
      <c r="L4" s="27">
        <f t="shared" ref="L4:L6" si="2">J4/35.23</f>
        <v>0.22707919386886177</v>
      </c>
    </row>
    <row r="5" spans="2:12" x14ac:dyDescent="0.35">
      <c r="B5" s="23" t="s">
        <v>189</v>
      </c>
      <c r="C5" s="24">
        <f>+ (1)</f>
        <v>1</v>
      </c>
      <c r="D5" s="25">
        <f>+ (1)</f>
        <v>1</v>
      </c>
      <c r="E5" s="25">
        <f>+ (1)</f>
        <v>1</v>
      </c>
      <c r="F5" s="25">
        <f>+ (1)</f>
        <v>1</v>
      </c>
      <c r="G5" s="25">
        <f>++ (2)</f>
        <v>2</v>
      </c>
      <c r="H5" s="25">
        <f>+ (1)</f>
        <v>1</v>
      </c>
      <c r="I5" s="26">
        <v>2</v>
      </c>
      <c r="J5" s="26">
        <f t="shared" si="1"/>
        <v>9</v>
      </c>
      <c r="K5" s="26">
        <v>9</v>
      </c>
      <c r="L5" s="27">
        <f t="shared" si="2"/>
        <v>0.25546409310246954</v>
      </c>
    </row>
    <row r="6" spans="2:12" x14ac:dyDescent="0.35">
      <c r="B6" s="23" t="s">
        <v>537</v>
      </c>
      <c r="C6" s="24">
        <f>++ (2)</f>
        <v>2</v>
      </c>
      <c r="D6" s="25">
        <f>++ (2)</f>
        <v>2</v>
      </c>
      <c r="E6" s="25">
        <v>0</v>
      </c>
      <c r="F6" s="25">
        <v>-1</v>
      </c>
      <c r="G6" s="25">
        <v>0</v>
      </c>
      <c r="H6" s="25">
        <f>++ (2)</f>
        <v>2</v>
      </c>
      <c r="I6" s="26">
        <v>2</v>
      </c>
      <c r="J6" s="26">
        <f t="shared" si="1"/>
        <v>7</v>
      </c>
      <c r="K6" s="26">
        <v>7</v>
      </c>
      <c r="L6" s="27">
        <f t="shared" si="2"/>
        <v>0.19869429463525407</v>
      </c>
    </row>
    <row r="7" spans="2:12" x14ac:dyDescent="0.35">
      <c r="B7" s="28" t="s">
        <v>538</v>
      </c>
      <c r="C7" s="24">
        <v>0</v>
      </c>
      <c r="D7" s="25">
        <v>0</v>
      </c>
      <c r="E7" s="25">
        <f t="shared" ref="E7:F10" si="3">+ (1)</f>
        <v>1</v>
      </c>
      <c r="F7" s="25">
        <f t="shared" si="3"/>
        <v>1</v>
      </c>
      <c r="G7" s="25">
        <v>0</v>
      </c>
      <c r="H7" s="25">
        <v>0</v>
      </c>
      <c r="I7" s="26">
        <v>0</v>
      </c>
      <c r="J7" s="26">
        <f t="shared" si="1"/>
        <v>2</v>
      </c>
      <c r="K7" s="29">
        <f>0.423*J7</f>
        <v>0.84599999999999997</v>
      </c>
      <c r="L7" s="27">
        <f>K7/35.23</f>
        <v>2.4013624751632132E-2</v>
      </c>
    </row>
    <row r="8" spans="2:12" x14ac:dyDescent="0.35">
      <c r="B8" s="28" t="s">
        <v>539</v>
      </c>
      <c r="C8" s="24">
        <v>0</v>
      </c>
      <c r="D8" s="25">
        <v>0</v>
      </c>
      <c r="E8" s="25">
        <f t="shared" si="3"/>
        <v>1</v>
      </c>
      <c r="F8" s="25">
        <f t="shared" si="3"/>
        <v>1</v>
      </c>
      <c r="G8" s="25">
        <v>0</v>
      </c>
      <c r="H8" s="25">
        <v>0</v>
      </c>
      <c r="I8" s="26">
        <v>0</v>
      </c>
      <c r="J8" s="26">
        <f t="shared" si="1"/>
        <v>2</v>
      </c>
      <c r="K8" s="29">
        <f t="shared" ref="K8:K10" si="4">0.423*J8</f>
        <v>0.84599999999999997</v>
      </c>
      <c r="L8" s="27">
        <f t="shared" ref="L8:L10" si="5">K8/35.23</f>
        <v>2.4013624751632132E-2</v>
      </c>
    </row>
    <row r="9" spans="2:12" x14ac:dyDescent="0.35">
      <c r="B9" s="28" t="s">
        <v>540</v>
      </c>
      <c r="C9" s="24">
        <f>+ (1)</f>
        <v>1</v>
      </c>
      <c r="D9" s="25">
        <v>0</v>
      </c>
      <c r="E9" s="25">
        <f t="shared" si="3"/>
        <v>1</v>
      </c>
      <c r="F9" s="25">
        <f t="shared" si="3"/>
        <v>1</v>
      </c>
      <c r="G9" s="25">
        <v>0</v>
      </c>
      <c r="H9" s="25">
        <v>0</v>
      </c>
      <c r="I9" s="26">
        <v>0</v>
      </c>
      <c r="J9" s="26">
        <f t="shared" si="1"/>
        <v>3</v>
      </c>
      <c r="K9" s="29">
        <f t="shared" si="4"/>
        <v>1.2689999999999999</v>
      </c>
      <c r="L9" s="27">
        <f t="shared" si="5"/>
        <v>3.60204371274482E-2</v>
      </c>
    </row>
    <row r="10" spans="2:12" ht="15" thickBot="1" x14ac:dyDescent="0.4">
      <c r="B10" s="30" t="s">
        <v>541</v>
      </c>
      <c r="C10" s="31">
        <f>+ (1)</f>
        <v>1</v>
      </c>
      <c r="D10" s="32">
        <v>0</v>
      </c>
      <c r="E10" s="32">
        <f t="shared" si="3"/>
        <v>1</v>
      </c>
      <c r="F10" s="32">
        <f t="shared" si="3"/>
        <v>1</v>
      </c>
      <c r="G10" s="32">
        <v>0</v>
      </c>
      <c r="H10" s="32">
        <v>0</v>
      </c>
      <c r="I10" s="33">
        <v>0</v>
      </c>
      <c r="J10" s="33">
        <f t="shared" si="1"/>
        <v>3</v>
      </c>
      <c r="K10" s="34">
        <f t="shared" si="4"/>
        <v>1.2689999999999999</v>
      </c>
      <c r="L10" s="35">
        <f t="shared" si="5"/>
        <v>3.60204371274482E-2</v>
      </c>
    </row>
    <row r="11" spans="2:12" x14ac:dyDescent="0.35">
      <c r="L11" s="14">
        <f>SUM(L3:L10)</f>
        <v>1.0000000000000002</v>
      </c>
    </row>
    <row r="12" spans="2:12" ht="14.5" customHeight="1" x14ac:dyDescent="0.35">
      <c r="C12" s="720" t="s">
        <v>620</v>
      </c>
      <c r="D12" s="720"/>
      <c r="E12" s="720"/>
      <c r="F12" s="720"/>
      <c r="G12" s="720"/>
      <c r="H12" s="720"/>
      <c r="I12" s="720"/>
      <c r="J12" s="720"/>
      <c r="K12" s="720"/>
      <c r="L12" s="720"/>
    </row>
    <row r="13" spans="2:12" x14ac:dyDescent="0.35">
      <c r="C13" s="720"/>
      <c r="D13" s="720"/>
      <c r="E13" s="720"/>
      <c r="F13" s="720"/>
      <c r="G13" s="720"/>
      <c r="H13" s="720"/>
      <c r="I13" s="720"/>
      <c r="J13" s="720"/>
      <c r="K13" s="720"/>
      <c r="L13" s="720"/>
    </row>
    <row r="14" spans="2:12" x14ac:dyDescent="0.35">
      <c r="C14" s="720"/>
      <c r="D14" s="720"/>
      <c r="E14" s="720"/>
      <c r="F14" s="720"/>
      <c r="G14" s="720"/>
      <c r="H14" s="720"/>
      <c r="I14" s="720"/>
      <c r="J14" s="720"/>
      <c r="K14" s="720"/>
      <c r="L14" s="720"/>
    </row>
  </sheetData>
  <mergeCells count="1">
    <mergeCell ref="C12:L14"/>
  </mergeCells>
  <pageMargins left="0.7" right="0.7" top="0.75" bottom="0.75" header="0.3" footer="0.3"/>
  <ignoredErrors>
    <ignoredError sqref="G5"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1593A-2DAC-4BAD-AF8B-E758629B9C2D}">
  <sheetPr>
    <tabColor theme="3"/>
  </sheetPr>
  <dimension ref="B2:T12044"/>
  <sheetViews>
    <sheetView showGridLines="0" zoomScale="70" zoomScaleNormal="70" workbookViewId="0"/>
  </sheetViews>
  <sheetFormatPr defaultColWidth="8.7265625" defaultRowHeight="14" x14ac:dyDescent="0.3"/>
  <cols>
    <col min="1" max="1" width="3" style="57" customWidth="1"/>
    <col min="2" max="2" width="8.54296875" style="57" customWidth="1"/>
    <col min="3" max="3" width="28.26953125" style="57" customWidth="1"/>
    <col min="4" max="4" width="16.7265625" style="57" bestFit="1" customWidth="1"/>
    <col min="5" max="10" width="12.453125" style="57" bestFit="1" customWidth="1"/>
    <col min="11" max="11" width="4.26953125" style="57" customWidth="1"/>
    <col min="12" max="19" width="8.81640625" style="57" bestFit="1" customWidth="1"/>
    <col min="20" max="20" width="17.81640625" style="57" customWidth="1"/>
    <col min="21" max="16384" width="8.7265625" style="57"/>
  </cols>
  <sheetData>
    <row r="2" spans="2:20" x14ac:dyDescent="0.3">
      <c r="B2" s="722" t="s">
        <v>683</v>
      </c>
      <c r="C2" s="722"/>
      <c r="D2" s="722"/>
      <c r="E2" s="722"/>
      <c r="F2" s="722"/>
      <c r="G2" s="722"/>
      <c r="H2" s="722"/>
      <c r="I2" s="722"/>
      <c r="J2" s="722"/>
      <c r="K2" s="722"/>
      <c r="L2" s="722"/>
      <c r="M2" s="722"/>
      <c r="N2" s="722"/>
      <c r="O2" s="722"/>
      <c r="P2" s="722"/>
      <c r="Q2" s="722"/>
      <c r="R2" s="722"/>
      <c r="S2" s="722"/>
      <c r="T2" s="722"/>
    </row>
    <row r="3" spans="2:20" x14ac:dyDescent="0.3">
      <c r="B3" s="56"/>
      <c r="C3" s="56" t="s">
        <v>682</v>
      </c>
      <c r="D3" s="56" t="s">
        <v>681</v>
      </c>
      <c r="E3" s="56"/>
      <c r="F3" s="56"/>
      <c r="G3" s="56"/>
      <c r="H3" s="56"/>
      <c r="I3" s="56"/>
      <c r="J3" s="56"/>
      <c r="K3" s="56"/>
      <c r="L3" s="56"/>
      <c r="M3" s="56"/>
      <c r="N3" s="56"/>
      <c r="O3" s="56"/>
      <c r="P3" s="56"/>
      <c r="Q3" s="56"/>
      <c r="R3" s="56"/>
      <c r="S3" s="56"/>
      <c r="T3" s="56"/>
    </row>
    <row r="4" spans="2:20" x14ac:dyDescent="0.3">
      <c r="B4" s="58"/>
      <c r="C4" s="59" t="s">
        <v>653</v>
      </c>
      <c r="D4" s="60">
        <f>AVERAGE(T28:T10027)</f>
        <v>139875218.56776786</v>
      </c>
      <c r="E4" s="58"/>
      <c r="F4" s="58"/>
      <c r="G4" s="58"/>
      <c r="H4" s="58"/>
      <c r="I4" s="58"/>
      <c r="J4" s="58"/>
      <c r="K4" s="58"/>
    </row>
    <row r="5" spans="2:20" x14ac:dyDescent="0.3">
      <c r="B5" s="58"/>
      <c r="C5" s="59" t="s">
        <v>654</v>
      </c>
      <c r="D5" s="60">
        <f>MEDIAN(T29:T10028)</f>
        <v>139920141.4135772</v>
      </c>
      <c r="E5" s="58"/>
      <c r="F5" s="58"/>
      <c r="G5" s="58"/>
      <c r="H5" s="58"/>
      <c r="I5" s="58"/>
      <c r="J5" s="58"/>
      <c r="K5" s="58"/>
    </row>
    <row r="6" spans="2:20" x14ac:dyDescent="0.3">
      <c r="B6" s="58"/>
      <c r="C6" s="61" t="s">
        <v>655</v>
      </c>
      <c r="D6" s="60">
        <f>_xlfn.PERCENTILE.EXC(T28:T10027,0.05)</f>
        <v>122391206.14074701</v>
      </c>
      <c r="E6" s="58"/>
      <c r="F6" s="58"/>
      <c r="G6" s="58"/>
      <c r="H6" s="58"/>
      <c r="I6" s="58"/>
      <c r="J6" s="58"/>
      <c r="K6" s="58"/>
    </row>
    <row r="7" spans="2:20" x14ac:dyDescent="0.3">
      <c r="B7" s="58"/>
      <c r="C7" s="61" t="s">
        <v>656</v>
      </c>
      <c r="D7" s="60">
        <f>_xlfn.PERCENTILE.EXC(T28:T10027,0.95)</f>
        <v>157377631.40981179</v>
      </c>
      <c r="E7" s="58"/>
      <c r="F7" s="58"/>
      <c r="G7" s="58"/>
      <c r="H7" s="58"/>
      <c r="I7" s="58"/>
      <c r="J7" s="58"/>
      <c r="K7" s="58"/>
    </row>
    <row r="8" spans="2:20" x14ac:dyDescent="0.3">
      <c r="B8" s="58"/>
      <c r="C8" s="59" t="s">
        <v>684</v>
      </c>
      <c r="D8" s="597">
        <f>_xlfn.STDEV.S($T$28:$T$10027)</f>
        <v>10526107.837347435</v>
      </c>
      <c r="E8" s="58"/>
      <c r="F8" s="596"/>
      <c r="G8" s="58"/>
      <c r="H8" s="58"/>
      <c r="I8" s="58"/>
      <c r="J8" s="58"/>
      <c r="K8" s="58"/>
    </row>
    <row r="9" spans="2:20" x14ac:dyDescent="0.3">
      <c r="B9" s="58"/>
      <c r="C9" s="58"/>
      <c r="D9" s="58"/>
      <c r="E9" s="58"/>
      <c r="F9" s="58"/>
      <c r="G9" s="58"/>
      <c r="H9" s="58"/>
      <c r="I9" s="58"/>
      <c r="J9" s="58"/>
      <c r="K9" s="58"/>
    </row>
    <row r="10" spans="2:20" ht="14.15" customHeight="1" x14ac:dyDescent="0.3">
      <c r="B10" s="722" t="s">
        <v>680</v>
      </c>
      <c r="C10" s="722"/>
      <c r="D10" s="722"/>
      <c r="E10" s="722"/>
      <c r="F10" s="722"/>
      <c r="G10" s="722"/>
      <c r="H10" s="722"/>
      <c r="I10" s="722"/>
      <c r="J10" s="722"/>
      <c r="K10" s="722"/>
      <c r="L10" s="722"/>
      <c r="M10" s="722"/>
      <c r="N10" s="722"/>
      <c r="O10" s="722"/>
      <c r="P10" s="722"/>
      <c r="Q10" s="722"/>
      <c r="R10" s="722"/>
      <c r="S10" s="722"/>
      <c r="T10" s="722"/>
    </row>
    <row r="11" spans="2:20" ht="28" x14ac:dyDescent="0.3">
      <c r="B11" s="56"/>
      <c r="C11" s="56" t="s">
        <v>670</v>
      </c>
      <c r="D11" s="56" t="s">
        <v>671</v>
      </c>
      <c r="E11" s="56"/>
      <c r="F11" s="56"/>
      <c r="G11" s="56"/>
      <c r="H11" s="56"/>
      <c r="I11" s="56"/>
      <c r="J11" s="56"/>
      <c r="K11" s="56"/>
      <c r="L11" s="56"/>
      <c r="M11" s="56"/>
      <c r="N11" s="56"/>
      <c r="O11" s="56"/>
      <c r="P11" s="56"/>
      <c r="Q11" s="56"/>
      <c r="R11" s="56"/>
      <c r="S11" s="56"/>
      <c r="T11" s="56"/>
    </row>
    <row r="12" spans="2:20" ht="14.5" x14ac:dyDescent="0.3">
      <c r="B12" s="58"/>
      <c r="C12" s="7" t="s">
        <v>678</v>
      </c>
      <c r="D12" s="598">
        <f>CORREL($R$28:$R$10027,$T$28:$T$10027)</f>
        <v>0.83293312592049695</v>
      </c>
      <c r="E12" s="58"/>
      <c r="F12" s="58"/>
      <c r="G12" s="58"/>
      <c r="H12" s="58"/>
      <c r="I12" s="58"/>
      <c r="J12" s="58"/>
      <c r="K12" s="58"/>
    </row>
    <row r="13" spans="2:20" ht="14.5" x14ac:dyDescent="0.3">
      <c r="B13" s="58"/>
      <c r="C13" s="7" t="s">
        <v>676</v>
      </c>
      <c r="D13" s="598">
        <f>CORREL($P$28:$P$10027,$T$28:$T$10027)</f>
        <v>0.39846527935180748</v>
      </c>
      <c r="E13" s="58"/>
      <c r="F13" s="58"/>
      <c r="G13" s="58"/>
      <c r="H13" s="58"/>
      <c r="I13" s="58"/>
      <c r="J13" s="58"/>
      <c r="K13" s="58"/>
    </row>
    <row r="14" spans="2:20" ht="14.5" x14ac:dyDescent="0.3">
      <c r="B14" s="58"/>
      <c r="C14" s="7" t="s">
        <v>674</v>
      </c>
      <c r="D14" s="598">
        <f>CORREL($N$28:$N$10027,$T$28:$T$10027)</f>
        <v>-4.4750125310727154E-2</v>
      </c>
      <c r="E14" s="58"/>
      <c r="F14" s="58"/>
      <c r="G14" s="58"/>
      <c r="H14" s="58"/>
      <c r="I14" s="58"/>
      <c r="J14" s="58"/>
      <c r="K14" s="58"/>
    </row>
    <row r="15" spans="2:20" ht="14.5" x14ac:dyDescent="0.3">
      <c r="B15" s="58"/>
      <c r="C15" s="7" t="s">
        <v>675</v>
      </c>
      <c r="D15" s="598">
        <f>CORREL($O$28:$O$10027,$T$28:$T$10027)</f>
        <v>-0.19269805020075442</v>
      </c>
      <c r="E15" s="58"/>
      <c r="F15" s="58"/>
      <c r="G15" s="58"/>
      <c r="H15" s="58"/>
      <c r="I15" s="58"/>
      <c r="J15" s="58"/>
      <c r="K15" s="58"/>
    </row>
    <row r="16" spans="2:20" ht="14.5" x14ac:dyDescent="0.3">
      <c r="B16" s="58"/>
      <c r="C16" s="7" t="s">
        <v>679</v>
      </c>
      <c r="D16" s="598">
        <f>CORREL($S$28:$S$10027,$T$28:$T$10027)</f>
        <v>-0.19127783457905273</v>
      </c>
      <c r="E16" s="58"/>
      <c r="F16" s="58"/>
      <c r="G16" s="58"/>
      <c r="H16" s="58"/>
      <c r="I16" s="58"/>
      <c r="J16" s="58"/>
      <c r="K16" s="58"/>
    </row>
    <row r="17" spans="2:20" ht="14.5" x14ac:dyDescent="0.3">
      <c r="B17" s="58"/>
      <c r="C17" s="7" t="s">
        <v>677</v>
      </c>
      <c r="D17" s="598">
        <f>CORREL($Q$28:$Q$10027,$T$28:$T$10027)</f>
        <v>-0.23956609936195772</v>
      </c>
      <c r="E17" s="58"/>
      <c r="F17" s="58"/>
      <c r="G17" s="58"/>
      <c r="H17" s="58"/>
      <c r="I17" s="58"/>
      <c r="J17" s="58"/>
      <c r="K17" s="58"/>
    </row>
    <row r="18" spans="2:20" ht="14.5" x14ac:dyDescent="0.3">
      <c r="B18" s="58"/>
      <c r="C18" s="7" t="s">
        <v>672</v>
      </c>
      <c r="D18" s="598">
        <f>CORREL($L$28:$L$10027,$T$28:$T$10027)</f>
        <v>-0.27851514035269748</v>
      </c>
      <c r="E18" s="58"/>
      <c r="F18" s="58"/>
      <c r="G18" s="58"/>
      <c r="H18" s="58"/>
      <c r="I18" s="58"/>
      <c r="J18" s="58"/>
      <c r="K18" s="58"/>
    </row>
    <row r="19" spans="2:20" ht="14.5" x14ac:dyDescent="0.3">
      <c r="B19" s="58"/>
      <c r="C19" s="7" t="s">
        <v>673</v>
      </c>
      <c r="D19" s="598">
        <f>CORREL($M$28:$M$10027,$T$28:$T$10027)</f>
        <v>-0.28880067925228597</v>
      </c>
      <c r="E19" s="58"/>
      <c r="F19" s="58"/>
      <c r="G19" s="58"/>
      <c r="H19" s="58"/>
      <c r="I19" s="58"/>
      <c r="J19" s="58"/>
      <c r="K19" s="58"/>
    </row>
    <row r="20" spans="2:20" x14ac:dyDescent="0.3">
      <c r="B20" s="58"/>
      <c r="C20" s="58"/>
      <c r="D20" s="58"/>
      <c r="E20" s="58"/>
      <c r="F20" s="58"/>
      <c r="G20" s="58"/>
      <c r="H20" s="58"/>
      <c r="I20" s="58"/>
      <c r="J20" s="58"/>
      <c r="K20" s="58"/>
    </row>
    <row r="21" spans="2:20" x14ac:dyDescent="0.3">
      <c r="B21" s="58"/>
      <c r="C21" s="58"/>
      <c r="D21" s="58"/>
      <c r="E21" s="58"/>
      <c r="F21" s="58"/>
      <c r="G21" s="58"/>
      <c r="H21" s="58"/>
      <c r="I21" s="58"/>
      <c r="J21" s="58"/>
      <c r="K21" s="58"/>
    </row>
    <row r="22" spans="2:20" x14ac:dyDescent="0.3">
      <c r="B22" s="58"/>
      <c r="C22" s="58"/>
      <c r="D22" s="58"/>
      <c r="E22" s="58"/>
      <c r="F22" s="58"/>
      <c r="G22" s="58"/>
      <c r="H22" s="58"/>
      <c r="I22" s="58"/>
      <c r="J22" s="58"/>
      <c r="K22" s="58"/>
    </row>
    <row r="23" spans="2:20" x14ac:dyDescent="0.3">
      <c r="B23" s="58"/>
      <c r="C23" s="58"/>
      <c r="D23" s="58"/>
      <c r="E23" s="58"/>
      <c r="F23" s="58"/>
      <c r="G23" s="58"/>
      <c r="H23" s="58"/>
      <c r="I23" s="58"/>
      <c r="J23" s="58"/>
      <c r="K23" s="58"/>
    </row>
    <row r="24" spans="2:20" x14ac:dyDescent="0.3">
      <c r="B24" s="58"/>
      <c r="C24" s="58"/>
      <c r="D24" s="58"/>
      <c r="E24" s="58"/>
      <c r="F24" s="58"/>
      <c r="G24" s="58"/>
      <c r="H24" s="58"/>
      <c r="I24" s="58"/>
      <c r="J24" s="58"/>
      <c r="K24" s="58"/>
    </row>
    <row r="25" spans="2:20" x14ac:dyDescent="0.3">
      <c r="B25" s="58"/>
      <c r="C25" s="58"/>
      <c r="D25" s="58"/>
      <c r="E25" s="58"/>
      <c r="F25" s="58"/>
      <c r="G25" s="58"/>
      <c r="H25" s="58"/>
      <c r="I25" s="58"/>
      <c r="J25" s="58"/>
      <c r="K25" s="58"/>
    </row>
    <row r="26" spans="2:20" x14ac:dyDescent="0.3">
      <c r="B26" s="62"/>
      <c r="C26" s="62"/>
      <c r="D26" s="62"/>
      <c r="E26" s="62"/>
      <c r="F26" s="62"/>
      <c r="G26" s="62"/>
      <c r="H26" s="62"/>
      <c r="I26" s="62"/>
      <c r="J26" s="62"/>
      <c r="K26" s="62"/>
    </row>
    <row r="27" spans="2:20" x14ac:dyDescent="0.3">
      <c r="B27" s="63" t="s">
        <v>652</v>
      </c>
      <c r="C27" s="56" t="s">
        <v>643</v>
      </c>
      <c r="D27" s="56" t="s">
        <v>644</v>
      </c>
      <c r="E27" s="56" t="s">
        <v>645</v>
      </c>
      <c r="F27" s="56" t="s">
        <v>646</v>
      </c>
      <c r="G27" s="56" t="s">
        <v>647</v>
      </c>
      <c r="H27" s="56" t="s">
        <v>648</v>
      </c>
      <c r="I27" s="56" t="s">
        <v>649</v>
      </c>
      <c r="J27" s="56" t="s">
        <v>650</v>
      </c>
      <c r="K27" s="56"/>
      <c r="L27" s="721" t="s">
        <v>657</v>
      </c>
      <c r="M27" s="721"/>
      <c r="N27" s="721"/>
      <c r="O27" s="721"/>
      <c r="P27" s="721"/>
      <c r="Q27" s="721"/>
      <c r="R27" s="721"/>
      <c r="S27" s="721"/>
      <c r="T27" s="56" t="s">
        <v>651</v>
      </c>
    </row>
    <row r="28" spans="2:20" x14ac:dyDescent="0.3">
      <c r="B28" s="62">
        <v>1</v>
      </c>
      <c r="C28" s="62">
        <v>0.47469677599868332</v>
      </c>
      <c r="D28" s="62">
        <v>0.84681652784777106</v>
      </c>
      <c r="E28" s="62">
        <v>0.5913212646753867</v>
      </c>
      <c r="F28" s="62">
        <v>0.1346108882599093</v>
      </c>
      <c r="G28" s="62">
        <v>0.76025112583811971</v>
      </c>
      <c r="H28" s="62">
        <v>0.66915120305930653</v>
      </c>
      <c r="I28" s="62">
        <v>0.83591287666188407</v>
      </c>
      <c r="J28" s="62">
        <v>0.66687415370636594</v>
      </c>
      <c r="K28" s="62"/>
      <c r="L28" s="65">
        <f>C28/SUM($C28:$J28)</f>
        <v>9.532762813628827E-2</v>
      </c>
      <c r="M28" s="65">
        <f t="shared" ref="M28:S28" si="0">D28/SUM($C28:$J28)</f>
        <v>0.17005594970916554</v>
      </c>
      <c r="N28" s="65">
        <f t="shared" si="0"/>
        <v>0.11874791757214569</v>
      </c>
      <c r="O28" s="65">
        <f t="shared" si="0"/>
        <v>2.7032281127545889E-2</v>
      </c>
      <c r="P28" s="65">
        <f t="shared" si="0"/>
        <v>0.15267206410159354</v>
      </c>
      <c r="Q28" s="65">
        <f t="shared" si="0"/>
        <v>0.13437756537947168</v>
      </c>
      <c r="R28" s="65">
        <f t="shared" si="0"/>
        <v>0.16786630095204208</v>
      </c>
      <c r="S28" s="65">
        <f t="shared" si="0"/>
        <v>0.13392029302174727</v>
      </c>
      <c r="T28" s="66">
        <f>(L28*'Football Field'!$F$4)+(M28*'Football Field'!$F$5)+(N28*'Football Field'!$F$6)+(O28*'Football Field'!$F$7)+(P28*'Football Field'!$F$8)+(Q28*'Football Field'!$F$9)+(R28*'Football Field'!$F$10)+(S28*'Football Field'!$F$11)</f>
        <v>147129604.14233631</v>
      </c>
    </row>
    <row r="29" spans="2:20" x14ac:dyDescent="0.3">
      <c r="B29" s="62">
        <f>B28+1</f>
        <v>2</v>
      </c>
      <c r="C29" s="62">
        <v>0.66275346629956122</v>
      </c>
      <c r="D29" s="62">
        <v>0.16287060837868383</v>
      </c>
      <c r="E29" s="62">
        <v>0.31216883645104054</v>
      </c>
      <c r="F29" s="62">
        <v>0.10801183193420405</v>
      </c>
      <c r="G29" s="62">
        <v>0.96843576833426148</v>
      </c>
      <c r="H29" s="62">
        <v>0.91293155451621621</v>
      </c>
      <c r="I29" s="62">
        <v>0.9684779941719911</v>
      </c>
      <c r="J29" s="62">
        <v>0.80344896185796744</v>
      </c>
      <c r="K29" s="62"/>
      <c r="L29" s="65">
        <f t="shared" ref="L29:L38" si="1">C29/SUM($C29:$J29)</f>
        <v>0.13528068392391579</v>
      </c>
      <c r="M29" s="65">
        <f t="shared" ref="M29:M38" si="2">D29/SUM($C29:$J29)</f>
        <v>3.3245012531724252E-2</v>
      </c>
      <c r="N29" s="65">
        <f t="shared" ref="N29:N38" si="3">E29/SUM($C29:$J29)</f>
        <v>6.3719642132723076E-2</v>
      </c>
      <c r="O29" s="65">
        <f t="shared" ref="O29:O38" si="4">F29/SUM($C29:$J29)</f>
        <v>2.2047284909000629E-2</v>
      </c>
      <c r="P29" s="65">
        <f t="shared" ref="P29:P38" si="5">G29/SUM($C29:$J29)</f>
        <v>0.19767630006996542</v>
      </c>
      <c r="Q29" s="65">
        <f t="shared" ref="Q29:Q38" si="6">H29/SUM($C29:$J29)</f>
        <v>0.18634682630970212</v>
      </c>
      <c r="R29" s="65">
        <f t="shared" ref="R29:R36" si="7">I29/SUM($C29:$J29)</f>
        <v>0.19768491917269032</v>
      </c>
      <c r="S29" s="65">
        <f t="shared" ref="S29:S38" si="8">J29/SUM($C29:$J29)</f>
        <v>0.16399933095027847</v>
      </c>
      <c r="T29" s="66">
        <f>(L29*'Football Field'!$F$4)+(M29*'Football Field'!$F$5)+(N29*'Football Field'!$F$6)+(O29*'Football Field'!$F$7)+(P29*'Football Field'!$F$8)+(Q29*'Football Field'!$F$9)+(R29*'Football Field'!$F$10)+(S29*'Football Field'!$F$11)</f>
        <v>153960229.41375363</v>
      </c>
    </row>
    <row r="30" spans="2:20" x14ac:dyDescent="0.3">
      <c r="B30" s="62">
        <f t="shared" ref="B30:B93" si="9">B29+1</f>
        <v>3</v>
      </c>
      <c r="C30" s="62">
        <v>3.49723811907664E-2</v>
      </c>
      <c r="D30" s="62">
        <v>0.65689808878499822</v>
      </c>
      <c r="E30" s="62">
        <v>0.18761206364608585</v>
      </c>
      <c r="F30" s="62">
        <v>0.65335411737047311</v>
      </c>
      <c r="G30" s="62">
        <v>0.99207327429606573</v>
      </c>
      <c r="H30" s="62">
        <v>0.69394589886305613</v>
      </c>
      <c r="I30" s="62">
        <v>0.60022495527340636</v>
      </c>
      <c r="J30" s="62">
        <v>0.63900251883240256</v>
      </c>
      <c r="K30" s="62"/>
      <c r="L30" s="65">
        <f t="shared" si="1"/>
        <v>7.8447123687522251E-3</v>
      </c>
      <c r="M30" s="65">
        <f t="shared" si="2"/>
        <v>0.14734989116102687</v>
      </c>
      <c r="N30" s="65">
        <f t="shared" si="3"/>
        <v>4.2083570694927748E-2</v>
      </c>
      <c r="O30" s="65">
        <f t="shared" si="4"/>
        <v>0.14655493710175424</v>
      </c>
      <c r="P30" s="65">
        <f t="shared" si="5"/>
        <v>0.22253358852309582</v>
      </c>
      <c r="Q30" s="65">
        <f t="shared" si="6"/>
        <v>0.15566014639841569</v>
      </c>
      <c r="R30" s="65">
        <f t="shared" si="7"/>
        <v>0.13463744733258912</v>
      </c>
      <c r="S30" s="65">
        <f t="shared" si="8"/>
        <v>0.14333570641943819</v>
      </c>
      <c r="T30" s="66">
        <f>(L30*'Football Field'!$F$4)+(M30*'Football Field'!$F$5)+(N30*'Football Field'!$F$6)+(O30*'Football Field'!$F$7)+(P30*'Football Field'!$F$8)+(Q30*'Football Field'!$F$9)+(R30*'Football Field'!$F$10)+(S30*'Football Field'!$F$11)</f>
        <v>147653980.99498904</v>
      </c>
    </row>
    <row r="31" spans="2:20" x14ac:dyDescent="0.3">
      <c r="B31" s="62">
        <f t="shared" si="9"/>
        <v>4</v>
      </c>
      <c r="C31" s="62">
        <v>0.88876892729745594</v>
      </c>
      <c r="D31" s="62">
        <v>9.5145898088105696E-2</v>
      </c>
      <c r="E31" s="62">
        <v>0.35145169742281201</v>
      </c>
      <c r="F31" s="62">
        <v>8.1129054355165375E-2</v>
      </c>
      <c r="G31" s="62">
        <v>0.28873349971847473</v>
      </c>
      <c r="H31" s="62">
        <v>0.8720682791373614</v>
      </c>
      <c r="I31" s="62">
        <v>0.97567120789919004</v>
      </c>
      <c r="J31" s="62">
        <v>0.58575791387315423</v>
      </c>
      <c r="K31" s="62"/>
      <c r="L31" s="65">
        <f t="shared" si="1"/>
        <v>0.21474454329527767</v>
      </c>
      <c r="M31" s="65">
        <f t="shared" si="2"/>
        <v>2.2989172780239452E-2</v>
      </c>
      <c r="N31" s="65">
        <f t="shared" si="3"/>
        <v>8.4917836273716366E-2</v>
      </c>
      <c r="O31" s="65">
        <f t="shared" si="4"/>
        <v>1.9602419920838311E-2</v>
      </c>
      <c r="P31" s="65">
        <f t="shared" si="5"/>
        <v>6.9763851577969674E-2</v>
      </c>
      <c r="Q31" s="65">
        <f t="shared" si="6"/>
        <v>0.21070932902110187</v>
      </c>
      <c r="R31" s="65">
        <f t="shared" si="7"/>
        <v>0.23574189140901486</v>
      </c>
      <c r="S31" s="65">
        <f t="shared" si="8"/>
        <v>0.14153095572184185</v>
      </c>
      <c r="T31" s="66">
        <f>(L31*'Football Field'!$F$4)+(M31*'Football Field'!$F$5)+(N31*'Football Field'!$F$6)+(O31*'Football Field'!$F$7)+(P31*'Football Field'!$F$8)+(Q31*'Football Field'!$F$9)+(R31*'Football Field'!$F$10)+(S31*'Football Field'!$F$11)</f>
        <v>148769234.1822474</v>
      </c>
    </row>
    <row r="32" spans="2:20" x14ac:dyDescent="0.3">
      <c r="B32" s="62">
        <f t="shared" si="9"/>
        <v>5</v>
      </c>
      <c r="C32" s="62">
        <v>0.33215868237573742</v>
      </c>
      <c r="D32" s="62">
        <v>7.6937010088463653E-3</v>
      </c>
      <c r="E32" s="62">
        <v>0.8538816474476113</v>
      </c>
      <c r="F32" s="62">
        <v>0.13766211486158653</v>
      </c>
      <c r="G32" s="62">
        <v>0.21362360545603443</v>
      </c>
      <c r="H32" s="62">
        <v>0.27787062464576706</v>
      </c>
      <c r="I32" s="62">
        <v>0.42578595850271517</v>
      </c>
      <c r="J32" s="62">
        <v>0.40635668935705072</v>
      </c>
      <c r="K32" s="62"/>
      <c r="L32" s="65">
        <f t="shared" si="1"/>
        <v>0.12510529225675465</v>
      </c>
      <c r="M32" s="65">
        <f t="shared" si="2"/>
        <v>2.8977797791207766E-3</v>
      </c>
      <c r="N32" s="65">
        <f t="shared" si="3"/>
        <v>0.321608672976888</v>
      </c>
      <c r="O32" s="65">
        <f t="shared" si="4"/>
        <v>5.1849492505392086E-2</v>
      </c>
      <c r="P32" s="65">
        <f t="shared" si="5"/>
        <v>8.0459867561995718E-2</v>
      </c>
      <c r="Q32" s="65">
        <f t="shared" si="6"/>
        <v>0.10465806721424703</v>
      </c>
      <c r="R32" s="65">
        <f t="shared" si="7"/>
        <v>0.16036936441434885</v>
      </c>
      <c r="S32" s="65">
        <f t="shared" si="8"/>
        <v>0.15305146329125285</v>
      </c>
      <c r="T32" s="66">
        <f>(L32*'Football Field'!$F$4)+(M32*'Football Field'!$F$5)+(N32*'Football Field'!$F$6)+(O32*'Football Field'!$F$7)+(P32*'Football Field'!$F$8)+(Q32*'Football Field'!$F$9)+(R32*'Football Field'!$F$10)+(S32*'Football Field'!$F$11)</f>
        <v>146193433.96914762</v>
      </c>
    </row>
    <row r="33" spans="2:20" x14ac:dyDescent="0.3">
      <c r="B33" s="62">
        <f t="shared" si="9"/>
        <v>6</v>
      </c>
      <c r="C33" s="62">
        <v>0.79073309343323905</v>
      </c>
      <c r="D33" s="62">
        <v>0.44282218993909672</v>
      </c>
      <c r="E33" s="62">
        <v>0.38758318007534986</v>
      </c>
      <c r="F33" s="62">
        <v>0.84447999733655987</v>
      </c>
      <c r="G33" s="62">
        <v>0.16348172919600545</v>
      </c>
      <c r="H33" s="62">
        <v>0.56633848813433618</v>
      </c>
      <c r="I33" s="62">
        <v>1.9950594410688138E-3</v>
      </c>
      <c r="J33" s="62">
        <v>0.31380211772443967</v>
      </c>
      <c r="K33" s="62"/>
      <c r="L33" s="65">
        <f t="shared" si="1"/>
        <v>0.22520079140914367</v>
      </c>
      <c r="M33" s="65">
        <f t="shared" si="2"/>
        <v>0.12611576327838911</v>
      </c>
      <c r="N33" s="65">
        <f t="shared" si="3"/>
        <v>0.11038369282214791</v>
      </c>
      <c r="O33" s="65">
        <f t="shared" si="4"/>
        <v>0.24050791007578004</v>
      </c>
      <c r="P33" s="65">
        <f t="shared" si="5"/>
        <v>4.6559597798070534E-2</v>
      </c>
      <c r="Q33" s="65">
        <f t="shared" si="6"/>
        <v>0.16129320600400357</v>
      </c>
      <c r="R33" s="65">
        <f t="shared" si="7"/>
        <v>5.6819294496229886E-4</v>
      </c>
      <c r="S33" s="65">
        <f t="shared" si="8"/>
        <v>8.9370845667502807E-2</v>
      </c>
      <c r="T33" s="66">
        <f>(L33*'Football Field'!$F$4)+(M33*'Football Field'!$F$5)+(N33*'Football Field'!$F$6)+(O33*'Football Field'!$F$7)+(P33*'Football Field'!$F$8)+(Q33*'Football Field'!$F$9)+(R33*'Football Field'!$F$10)+(S33*'Football Field'!$F$11)</f>
        <v>115677062.30930895</v>
      </c>
    </row>
    <row r="34" spans="2:20" x14ac:dyDescent="0.3">
      <c r="B34" s="62">
        <f t="shared" si="9"/>
        <v>7</v>
      </c>
      <c r="C34" s="62">
        <v>0.81718129945605855</v>
      </c>
      <c r="D34" s="62">
        <v>0.4052982298877903</v>
      </c>
      <c r="E34" s="62">
        <v>0.39573083714317725</v>
      </c>
      <c r="F34" s="62">
        <v>0.2074725944071345</v>
      </c>
      <c r="G34" s="62">
        <v>0.19144954014513926</v>
      </c>
      <c r="H34" s="62">
        <v>0.15600277974141663</v>
      </c>
      <c r="I34" s="62">
        <v>0.44966898687358769</v>
      </c>
      <c r="J34" s="62">
        <v>0.74621498465874969</v>
      </c>
      <c r="K34" s="62"/>
      <c r="L34" s="65">
        <f t="shared" si="1"/>
        <v>0.24255762233920439</v>
      </c>
      <c r="M34" s="65">
        <f t="shared" si="2"/>
        <v>0.1203015475822901</v>
      </c>
      <c r="N34" s="65">
        <f t="shared" si="3"/>
        <v>0.11746173218555575</v>
      </c>
      <c r="O34" s="65">
        <f t="shared" si="4"/>
        <v>6.1582489997553697E-2</v>
      </c>
      <c r="P34" s="65">
        <f t="shared" si="5"/>
        <v>5.6826490384017991E-2</v>
      </c>
      <c r="Q34" s="65">
        <f t="shared" si="6"/>
        <v>4.6305101888126768E-2</v>
      </c>
      <c r="R34" s="65">
        <f t="shared" si="7"/>
        <v>0.13347177715439301</v>
      </c>
      <c r="S34" s="65">
        <f t="shared" si="8"/>
        <v>0.22149323846885821</v>
      </c>
      <c r="T34" s="66">
        <f>(L34*'Football Field'!$F$4)+(M34*'Football Field'!$F$5)+(N34*'Football Field'!$F$6)+(O34*'Football Field'!$F$7)+(P34*'Football Field'!$F$8)+(Q34*'Football Field'!$F$9)+(R34*'Football Field'!$F$10)+(S34*'Football Field'!$F$11)</f>
        <v>134839847.70073262</v>
      </c>
    </row>
    <row r="35" spans="2:20" x14ac:dyDescent="0.3">
      <c r="B35" s="62">
        <f t="shared" si="9"/>
        <v>8</v>
      </c>
      <c r="C35" s="62">
        <v>0.14147613590220398</v>
      </c>
      <c r="D35" s="62">
        <v>0.99200009897214647</v>
      </c>
      <c r="E35" s="62">
        <v>0.64364548297259105</v>
      </c>
      <c r="F35" s="62">
        <v>0.21071269696995387</v>
      </c>
      <c r="G35" s="62">
        <v>1.6512229451020044E-2</v>
      </c>
      <c r="H35" s="62">
        <v>0.98106754944607633</v>
      </c>
      <c r="I35" s="62">
        <v>0.84964480273409215</v>
      </c>
      <c r="J35" s="62">
        <v>0.72558005976869422</v>
      </c>
      <c r="K35" s="62"/>
      <c r="L35" s="65">
        <f t="shared" si="1"/>
        <v>3.1021120978506851E-2</v>
      </c>
      <c r="M35" s="65">
        <f t="shared" si="2"/>
        <v>0.21751339817605472</v>
      </c>
      <c r="N35" s="65">
        <f t="shared" si="3"/>
        <v>0.14113054662705959</v>
      </c>
      <c r="O35" s="65">
        <f t="shared" si="4"/>
        <v>4.620244978227854E-2</v>
      </c>
      <c r="P35" s="65">
        <f t="shared" si="5"/>
        <v>3.62059554537902E-3</v>
      </c>
      <c r="Q35" s="65">
        <f t="shared" si="6"/>
        <v>0.21511624519128442</v>
      </c>
      <c r="R35" s="65">
        <f t="shared" si="7"/>
        <v>0.18629950589400612</v>
      </c>
      <c r="S35" s="65">
        <f t="shared" si="8"/>
        <v>0.15909613780543078</v>
      </c>
      <c r="T35" s="66">
        <f>(L35*'Football Field'!$F$4)+(M35*'Football Field'!$F$5)+(N35*'Football Field'!$F$6)+(O35*'Football Field'!$F$7)+(P35*'Football Field'!$F$8)+(Q35*'Football Field'!$F$9)+(R35*'Football Field'!$F$10)+(S35*'Football Field'!$F$11)</f>
        <v>138541469.76632881</v>
      </c>
    </row>
    <row r="36" spans="2:20" x14ac:dyDescent="0.3">
      <c r="B36" s="62">
        <f t="shared" si="9"/>
        <v>9</v>
      </c>
      <c r="C36" s="62">
        <v>0.83250825443581689</v>
      </c>
      <c r="D36" s="62">
        <v>0.64950535501112006</v>
      </c>
      <c r="E36" s="62">
        <v>0.9877865563857916</v>
      </c>
      <c r="F36" s="62">
        <v>0.40036114967113035</v>
      </c>
      <c r="G36" s="62">
        <v>0.67772132755441405</v>
      </c>
      <c r="H36" s="62">
        <v>0.72412219819183554</v>
      </c>
      <c r="I36" s="62">
        <v>0.81905294351836377</v>
      </c>
      <c r="J36" s="62">
        <v>0.8805829199740105</v>
      </c>
      <c r="K36" s="62"/>
      <c r="L36" s="65">
        <f t="shared" si="1"/>
        <v>0.13941030540813781</v>
      </c>
      <c r="M36" s="65">
        <f t="shared" si="2"/>
        <v>0.10876497551088497</v>
      </c>
      <c r="N36" s="65">
        <f t="shared" si="3"/>
        <v>0.16541292506116848</v>
      </c>
      <c r="O36" s="65">
        <f t="shared" si="4"/>
        <v>6.7043743832943023E-2</v>
      </c>
      <c r="P36" s="65">
        <f t="shared" si="5"/>
        <v>0.11348997052287318</v>
      </c>
      <c r="Q36" s="65">
        <f t="shared" si="6"/>
        <v>0.1212601752173002</v>
      </c>
      <c r="R36" s="65">
        <f t="shared" si="7"/>
        <v>0.13715710371990375</v>
      </c>
      <c r="S36" s="65">
        <f t="shared" si="8"/>
        <v>0.14746080072678858</v>
      </c>
      <c r="T36" s="66">
        <f>(L36*'Football Field'!$F$4)+(M36*'Football Field'!$F$5)+(N36*'Football Field'!$F$6)+(O36*'Football Field'!$F$7)+(P36*'Football Field'!$F$8)+(Q36*'Football Field'!$F$9)+(R36*'Football Field'!$F$10)+(S36*'Football Field'!$F$11)</f>
        <v>141249207.8524676</v>
      </c>
    </row>
    <row r="37" spans="2:20" x14ac:dyDescent="0.3">
      <c r="B37" s="62">
        <f t="shared" si="9"/>
        <v>10</v>
      </c>
      <c r="C37" s="62">
        <v>0.13146409670678239</v>
      </c>
      <c r="D37" s="62">
        <v>0.28148091365282046</v>
      </c>
      <c r="E37" s="62">
        <v>0.57405365260234531</v>
      </c>
      <c r="F37" s="62">
        <v>0.57702648067466777</v>
      </c>
      <c r="G37" s="62">
        <v>0.6733978416680616</v>
      </c>
      <c r="H37" s="62">
        <v>0.27044358423239934</v>
      </c>
      <c r="I37" s="62">
        <v>0.44378395334365395</v>
      </c>
      <c r="J37" s="62">
        <v>0.95833215359002388</v>
      </c>
      <c r="K37" s="62"/>
      <c r="L37" s="65">
        <f t="shared" si="1"/>
        <v>3.3622680094696752E-2</v>
      </c>
      <c r="M37" s="65">
        <f t="shared" si="2"/>
        <v>7.1990322449942912E-2</v>
      </c>
      <c r="N37" s="65">
        <f t="shared" si="3"/>
        <v>0.14681744143186334</v>
      </c>
      <c r="O37" s="65">
        <f t="shared" si="4"/>
        <v>0.1475777588854961</v>
      </c>
      <c r="P37" s="65">
        <f t="shared" si="5"/>
        <v>0.17222527499172627</v>
      </c>
      <c r="Q37" s="65">
        <f t="shared" si="6"/>
        <v>6.9167463543983856E-2</v>
      </c>
      <c r="R37" s="65">
        <f t="shared" ref="R37:R102" si="10">I37/SUM($C37:$J37)</f>
        <v>0.1135002351837078</v>
      </c>
      <c r="S37" s="65">
        <f t="shared" si="8"/>
        <v>0.24509882341858294</v>
      </c>
      <c r="T37" s="66">
        <f>(L37*'Football Field'!$F$4)+(M37*'Football Field'!$F$5)+(N37*'Football Field'!$F$6)+(O37*'Football Field'!$F$7)+(P37*'Football Field'!$F$8)+(Q37*'Football Field'!$F$9)+(R37*'Football Field'!$F$10)+(S37*'Football Field'!$F$11)</f>
        <v>144249853.31675458</v>
      </c>
    </row>
    <row r="38" spans="2:20" x14ac:dyDescent="0.3">
      <c r="B38" s="62">
        <f t="shared" si="9"/>
        <v>11</v>
      </c>
      <c r="C38" s="62">
        <v>0.6952277139940195</v>
      </c>
      <c r="D38" s="62">
        <v>0.88421971375754793</v>
      </c>
      <c r="E38" s="62">
        <v>0.36132365718091308</v>
      </c>
      <c r="F38" s="62">
        <v>0.72294499152852287</v>
      </c>
      <c r="G38" s="62">
        <v>0.9423592212220937</v>
      </c>
      <c r="H38" s="62">
        <v>0.43099371442030188</v>
      </c>
      <c r="I38" s="62">
        <v>0.20648922800408731</v>
      </c>
      <c r="J38" s="62">
        <v>0.18861932940879589</v>
      </c>
      <c r="K38" s="62"/>
      <c r="L38" s="65">
        <f t="shared" si="1"/>
        <v>0.15685917432001603</v>
      </c>
      <c r="M38" s="65">
        <f t="shared" si="2"/>
        <v>0.19950006512353016</v>
      </c>
      <c r="N38" s="65">
        <f t="shared" si="3"/>
        <v>8.1522829695730603E-2</v>
      </c>
      <c r="O38" s="65">
        <f t="shared" si="4"/>
        <v>0.16311282212626318</v>
      </c>
      <c r="P38" s="65">
        <f t="shared" si="5"/>
        <v>0.2126176594781469</v>
      </c>
      <c r="Q38" s="65">
        <f t="shared" si="6"/>
        <v>9.7241978160938061E-2</v>
      </c>
      <c r="R38" s="65">
        <f t="shared" si="10"/>
        <v>4.658866319442681E-2</v>
      </c>
      <c r="S38" s="65">
        <f t="shared" si="8"/>
        <v>4.2556807900948193E-2</v>
      </c>
      <c r="T38" s="66">
        <f>(L38*'Football Field'!$F$4)+(M38*'Football Field'!$F$5)+(N38*'Football Field'!$F$6)+(O38*'Football Field'!$F$7)+(P38*'Football Field'!$F$8)+(Q38*'Football Field'!$F$9)+(R38*'Football Field'!$F$10)+(S38*'Football Field'!$F$11)</f>
        <v>134106329.40435719</v>
      </c>
    </row>
    <row r="39" spans="2:20" x14ac:dyDescent="0.3">
      <c r="B39" s="62">
        <f t="shared" si="9"/>
        <v>12</v>
      </c>
      <c r="C39" s="62">
        <v>0.95586456942073528</v>
      </c>
      <c r="D39" s="62">
        <v>0.52417819084120343</v>
      </c>
      <c r="E39" s="62">
        <v>0.52988130755814855</v>
      </c>
      <c r="F39" s="62">
        <v>0.89312249040359948</v>
      </c>
      <c r="G39" s="62">
        <v>0.4237669751826324</v>
      </c>
      <c r="H39" s="62">
        <v>0.80434663516220739</v>
      </c>
      <c r="I39" s="62">
        <v>6.4903655385803116E-2</v>
      </c>
      <c r="J39" s="62">
        <v>0.62226988149492712</v>
      </c>
      <c r="K39" s="62"/>
      <c r="L39" s="65">
        <f t="shared" ref="L39:L102" si="11">C39/SUM($C39:$J39)</f>
        <v>0.19838073239711643</v>
      </c>
      <c r="M39" s="65">
        <f t="shared" ref="M39:M102" si="12">D39/SUM($C39:$J39)</f>
        <v>0.10878827056921946</v>
      </c>
      <c r="N39" s="65">
        <f t="shared" ref="N39:N102" si="13">E39/SUM($C39:$J39)</f>
        <v>0.10997189899049198</v>
      </c>
      <c r="O39" s="65">
        <f t="shared" ref="O39:O102" si="14">F39/SUM($C39:$J39)</f>
        <v>0.18535920195679467</v>
      </c>
      <c r="P39" s="65">
        <f t="shared" ref="P39:P102" si="15">G39/SUM($C39:$J39)</f>
        <v>8.7948863878684141E-2</v>
      </c>
      <c r="Q39" s="65">
        <f t="shared" ref="Q39:Q102" si="16">H39/SUM($C39:$J39)</f>
        <v>0.16693460526665846</v>
      </c>
      <c r="R39" s="65">
        <f t="shared" si="10"/>
        <v>1.3470145355935152E-2</v>
      </c>
      <c r="S39" s="65">
        <f t="shared" ref="S39:S102" si="17">J39/SUM($C39:$J39)</f>
        <v>0.12914628158509983</v>
      </c>
      <c r="T39" s="66">
        <f>(L39*'Football Field'!$F$4)+(M39*'Football Field'!$F$5)+(N39*'Football Field'!$F$6)+(O39*'Football Field'!$F$7)+(P39*'Football Field'!$F$8)+(Q39*'Football Field'!$F$9)+(R39*'Football Field'!$F$10)+(S39*'Football Field'!$F$11)</f>
        <v>120950962.36926787</v>
      </c>
    </row>
    <row r="40" spans="2:20" x14ac:dyDescent="0.3">
      <c r="B40" s="62">
        <f t="shared" si="9"/>
        <v>13</v>
      </c>
      <c r="C40" s="62">
        <v>0.43045387445182282</v>
      </c>
      <c r="D40" s="62">
        <v>0.2493275852284057</v>
      </c>
      <c r="E40" s="62">
        <v>0.63920733338026392</v>
      </c>
      <c r="F40" s="62">
        <v>0.86921517602337395</v>
      </c>
      <c r="G40" s="62">
        <v>6.0810364146315243E-2</v>
      </c>
      <c r="H40" s="62">
        <v>0.48948974424506486</v>
      </c>
      <c r="I40" s="62">
        <v>0.77296888866007263</v>
      </c>
      <c r="J40" s="62">
        <v>1.3419403262842411E-2</v>
      </c>
      <c r="K40" s="62"/>
      <c r="L40" s="65">
        <f t="shared" si="11"/>
        <v>0.12211830301227559</v>
      </c>
      <c r="M40" s="65">
        <f t="shared" si="12"/>
        <v>7.0733389590268758E-2</v>
      </c>
      <c r="N40" s="65">
        <f t="shared" si="13"/>
        <v>0.18134095069955336</v>
      </c>
      <c r="O40" s="65">
        <f t="shared" si="14"/>
        <v>0.246593394898972</v>
      </c>
      <c r="P40" s="65">
        <f t="shared" si="15"/>
        <v>1.7251693888371965E-2</v>
      </c>
      <c r="Q40" s="65">
        <f t="shared" si="16"/>
        <v>0.13886657887617718</v>
      </c>
      <c r="R40" s="65">
        <f t="shared" si="10"/>
        <v>0.21928864988069094</v>
      </c>
      <c r="S40" s="65">
        <f t="shared" si="17"/>
        <v>3.8070391536901404E-3</v>
      </c>
      <c r="T40" s="66">
        <f>(L40*'Football Field'!$F$4)+(M40*'Football Field'!$F$5)+(N40*'Football Field'!$F$6)+(O40*'Football Field'!$F$7)+(P40*'Football Field'!$F$8)+(Q40*'Football Field'!$F$9)+(R40*'Football Field'!$F$10)+(S40*'Football Field'!$F$11)</f>
        <v>145543432.28234914</v>
      </c>
    </row>
    <row r="41" spans="2:20" x14ac:dyDescent="0.3">
      <c r="B41" s="62">
        <f t="shared" si="9"/>
        <v>14</v>
      </c>
      <c r="C41" s="62">
        <v>0.24248489891164549</v>
      </c>
      <c r="D41" s="62">
        <v>0.20957430952719402</v>
      </c>
      <c r="E41" s="62">
        <v>0.48991887364695597</v>
      </c>
      <c r="F41" s="62">
        <v>0.26186698273360465</v>
      </c>
      <c r="G41" s="62">
        <v>0.40550794994185591</v>
      </c>
      <c r="H41" s="62">
        <v>0.6964727162079738</v>
      </c>
      <c r="I41" s="62">
        <v>0.39655098184587279</v>
      </c>
      <c r="J41" s="62">
        <v>0.2092300351295735</v>
      </c>
      <c r="K41" s="62"/>
      <c r="L41" s="65">
        <f t="shared" si="11"/>
        <v>8.3282159956119525E-2</v>
      </c>
      <c r="M41" s="65">
        <f t="shared" si="12"/>
        <v>7.1978920118636908E-2</v>
      </c>
      <c r="N41" s="65">
        <f t="shared" si="13"/>
        <v>0.16826409472803744</v>
      </c>
      <c r="O41" s="65">
        <f t="shared" si="14"/>
        <v>8.9938994309055789E-2</v>
      </c>
      <c r="P41" s="65">
        <f t="shared" si="15"/>
        <v>0.13927291184776477</v>
      </c>
      <c r="Q41" s="65">
        <f t="shared" si="16"/>
        <v>0.23920562648084906</v>
      </c>
      <c r="R41" s="65">
        <f t="shared" si="10"/>
        <v>0.13619661450702467</v>
      </c>
      <c r="S41" s="65">
        <f t="shared" si="17"/>
        <v>7.1860678052511895E-2</v>
      </c>
      <c r="T41" s="66">
        <f>(L41*'Football Field'!$F$4)+(M41*'Football Field'!$F$5)+(N41*'Football Field'!$F$6)+(O41*'Football Field'!$F$7)+(P41*'Football Field'!$F$8)+(Q41*'Football Field'!$F$9)+(R41*'Football Field'!$F$10)+(S41*'Football Field'!$F$11)</f>
        <v>143267484.12108451</v>
      </c>
    </row>
    <row r="42" spans="2:20" x14ac:dyDescent="0.3">
      <c r="B42" s="62">
        <f t="shared" si="9"/>
        <v>15</v>
      </c>
      <c r="C42" s="62">
        <v>0.30124567906059962</v>
      </c>
      <c r="D42" s="62">
        <v>0.44764825444858014</v>
      </c>
      <c r="E42" s="62">
        <v>0.68843399998599053</v>
      </c>
      <c r="F42" s="62">
        <v>0.58251163524503768</v>
      </c>
      <c r="G42" s="62">
        <v>0.65960618063475729</v>
      </c>
      <c r="H42" s="62">
        <v>0.88842692661521683</v>
      </c>
      <c r="I42" s="62">
        <v>3.6892381321959711E-2</v>
      </c>
      <c r="J42" s="62">
        <v>0.31324749055750989</v>
      </c>
      <c r="K42" s="62"/>
      <c r="L42" s="65">
        <f t="shared" si="11"/>
        <v>7.6887369649797713E-2</v>
      </c>
      <c r="M42" s="65">
        <f t="shared" si="12"/>
        <v>0.11425391036380952</v>
      </c>
      <c r="N42" s="65">
        <f t="shared" si="13"/>
        <v>0.1757100038794705</v>
      </c>
      <c r="O42" s="65">
        <f t="shared" si="14"/>
        <v>0.14867528578022748</v>
      </c>
      <c r="P42" s="65">
        <f t="shared" si="15"/>
        <v>0.16835223792057691</v>
      </c>
      <c r="Q42" s="65">
        <f t="shared" si="16"/>
        <v>0.22675448732247755</v>
      </c>
      <c r="R42" s="65">
        <f t="shared" si="10"/>
        <v>9.4160957554919721E-3</v>
      </c>
      <c r="S42" s="65">
        <f t="shared" si="17"/>
        <v>7.9950609328148417E-2</v>
      </c>
      <c r="T42" s="66">
        <f>(L42*'Football Field'!$F$4)+(M42*'Football Field'!$F$5)+(N42*'Football Field'!$F$6)+(O42*'Football Field'!$F$7)+(P42*'Football Field'!$F$8)+(Q42*'Football Field'!$F$9)+(R42*'Football Field'!$F$10)+(S42*'Football Field'!$F$11)</f>
        <v>128624884.89890002</v>
      </c>
    </row>
    <row r="43" spans="2:20" x14ac:dyDescent="0.3">
      <c r="B43" s="62">
        <f t="shared" si="9"/>
        <v>16</v>
      </c>
      <c r="C43" s="62">
        <v>0.25994291681012371</v>
      </c>
      <c r="D43" s="62">
        <v>0.58426047824963201</v>
      </c>
      <c r="E43" s="62">
        <v>0.45122319211801087</v>
      </c>
      <c r="F43" s="62">
        <v>0.89074665561130739</v>
      </c>
      <c r="G43" s="62">
        <v>0.4963685068743956</v>
      </c>
      <c r="H43" s="62">
        <v>0.45443037273382114</v>
      </c>
      <c r="I43" s="62">
        <v>8.6957358135809293E-2</v>
      </c>
      <c r="J43" s="62">
        <v>0.12303208920431097</v>
      </c>
      <c r="K43" s="62"/>
      <c r="L43" s="65">
        <f t="shared" si="11"/>
        <v>7.7665342548440972E-2</v>
      </c>
      <c r="M43" s="65">
        <f t="shared" si="12"/>
        <v>0.17456444183058567</v>
      </c>
      <c r="N43" s="65">
        <f t="shared" si="13"/>
        <v>0.13481576729111114</v>
      </c>
      <c r="O43" s="65">
        <f t="shared" si="14"/>
        <v>0.26613590776340817</v>
      </c>
      <c r="P43" s="65">
        <f t="shared" si="15"/>
        <v>0.14830421459345847</v>
      </c>
      <c r="Q43" s="65">
        <f t="shared" si="16"/>
        <v>0.1357740037539403</v>
      </c>
      <c r="R43" s="65">
        <f t="shared" si="10"/>
        <v>2.5980984939313664E-2</v>
      </c>
      <c r="S43" s="65">
        <f t="shared" si="17"/>
        <v>3.6759337279741629E-2</v>
      </c>
      <c r="T43" s="66">
        <f>(L43*'Football Field'!$F$4)+(M43*'Football Field'!$F$5)+(N43*'Football Field'!$F$6)+(O43*'Football Field'!$F$7)+(P43*'Football Field'!$F$8)+(Q43*'Football Field'!$F$9)+(R43*'Football Field'!$F$10)+(S43*'Football Field'!$F$11)</f>
        <v>128514962.60078397</v>
      </c>
    </row>
    <row r="44" spans="2:20" x14ac:dyDescent="0.3">
      <c r="B44" s="62">
        <f t="shared" si="9"/>
        <v>17</v>
      </c>
      <c r="C44" s="62">
        <v>0.21771406572615315</v>
      </c>
      <c r="D44" s="62">
        <v>0.91655911398481171</v>
      </c>
      <c r="E44" s="62">
        <v>0.18654017398029066</v>
      </c>
      <c r="F44" s="62">
        <v>0.18282014180866357</v>
      </c>
      <c r="G44" s="62">
        <v>0.28875367590281809</v>
      </c>
      <c r="H44" s="62">
        <v>6.2607772803406903E-2</v>
      </c>
      <c r="I44" s="62">
        <v>0.79183081798250365</v>
      </c>
      <c r="J44" s="62">
        <v>0.52261764991588255</v>
      </c>
      <c r="K44" s="62"/>
      <c r="L44" s="65">
        <f t="shared" si="11"/>
        <v>6.8691576853738376E-2</v>
      </c>
      <c r="M44" s="65">
        <f t="shared" si="12"/>
        <v>0.28918614242625357</v>
      </c>
      <c r="N44" s="65">
        <f t="shared" si="13"/>
        <v>5.8855814641734464E-2</v>
      </c>
      <c r="O44" s="65">
        <f t="shared" si="14"/>
        <v>5.7682096834557411E-2</v>
      </c>
      <c r="P44" s="65">
        <f t="shared" si="15"/>
        <v>9.1105483947127433E-2</v>
      </c>
      <c r="Q44" s="65">
        <f t="shared" si="16"/>
        <v>1.9753554382545342E-2</v>
      </c>
      <c r="R44" s="65">
        <f t="shared" si="10"/>
        <v>0.24983276715349936</v>
      </c>
      <c r="S44" s="65">
        <f t="shared" si="17"/>
        <v>0.16489256376054406</v>
      </c>
      <c r="T44" s="66">
        <f>(L44*'Football Field'!$F$4)+(M44*'Football Field'!$F$5)+(N44*'Football Field'!$F$6)+(O44*'Football Field'!$F$7)+(P44*'Football Field'!$F$8)+(Q44*'Football Field'!$F$9)+(R44*'Football Field'!$F$10)+(S44*'Football Field'!$F$11)</f>
        <v>152098119.5158264</v>
      </c>
    </row>
    <row r="45" spans="2:20" x14ac:dyDescent="0.3">
      <c r="B45" s="62">
        <f t="shared" si="9"/>
        <v>18</v>
      </c>
      <c r="C45" s="62">
        <v>0.31592052775701529</v>
      </c>
      <c r="D45" s="62">
        <v>0.80510318351554766</v>
      </c>
      <c r="E45" s="62">
        <v>0.65894828579740616</v>
      </c>
      <c r="F45" s="62">
        <v>0.75254074882203015</v>
      </c>
      <c r="G45" s="62">
        <v>0.32250227683666288</v>
      </c>
      <c r="H45" s="62">
        <v>0.24269254666162854</v>
      </c>
      <c r="I45" s="62">
        <v>0.17294549831529582</v>
      </c>
      <c r="J45" s="62">
        <v>0.25140751104504755</v>
      </c>
      <c r="K45" s="62"/>
      <c r="L45" s="65">
        <f t="shared" si="11"/>
        <v>8.969764167687326E-2</v>
      </c>
      <c r="M45" s="65">
        <f t="shared" si="12"/>
        <v>0.22858868140227684</v>
      </c>
      <c r="N45" s="65">
        <f t="shared" si="13"/>
        <v>0.18709169563209274</v>
      </c>
      <c r="O45" s="65">
        <f t="shared" si="14"/>
        <v>0.21366490779922237</v>
      </c>
      <c r="P45" s="65">
        <f t="shared" si="15"/>
        <v>9.1566362822488062E-2</v>
      </c>
      <c r="Q45" s="65">
        <f t="shared" si="16"/>
        <v>6.8906408971454378E-2</v>
      </c>
      <c r="R45" s="65">
        <f t="shared" si="10"/>
        <v>4.9103499059247872E-2</v>
      </c>
      <c r="S45" s="65">
        <f t="shared" si="17"/>
        <v>7.1380802636344276E-2</v>
      </c>
      <c r="T45" s="66">
        <f>(L45*'Football Field'!$F$4)+(M45*'Football Field'!$F$5)+(N45*'Football Field'!$F$6)+(O45*'Football Field'!$F$7)+(P45*'Football Field'!$F$8)+(Q45*'Football Field'!$F$9)+(R45*'Football Field'!$F$10)+(S45*'Football Field'!$F$11)</f>
        <v>128106346.515755</v>
      </c>
    </row>
    <row r="46" spans="2:20" x14ac:dyDescent="0.3">
      <c r="B46" s="62">
        <f t="shared" si="9"/>
        <v>19</v>
      </c>
      <c r="C46" s="62">
        <v>0.67910562512120765</v>
      </c>
      <c r="D46" s="62">
        <v>0.24029266206612154</v>
      </c>
      <c r="E46" s="62">
        <v>0.79332666082739967</v>
      </c>
      <c r="F46" s="62">
        <v>0.29210315747706528</v>
      </c>
      <c r="G46" s="62">
        <v>0.46249991913030797</v>
      </c>
      <c r="H46" s="62">
        <v>0.47646379410967366</v>
      </c>
      <c r="I46" s="62">
        <v>0.73276487878132424</v>
      </c>
      <c r="J46" s="62">
        <v>0.41571434904746796</v>
      </c>
      <c r="K46" s="62"/>
      <c r="L46" s="65">
        <f t="shared" si="11"/>
        <v>0.16594834931375713</v>
      </c>
      <c r="M46" s="65">
        <f t="shared" si="12"/>
        <v>5.8718657521006669E-2</v>
      </c>
      <c r="N46" s="65">
        <f t="shared" si="13"/>
        <v>0.19385975459620816</v>
      </c>
      <c r="O46" s="65">
        <f t="shared" si="14"/>
        <v>7.1379230298679583E-2</v>
      </c>
      <c r="P46" s="65">
        <f t="shared" si="15"/>
        <v>0.11301790958324361</v>
      </c>
      <c r="Q46" s="65">
        <f t="shared" si="16"/>
        <v>0.11643016522821167</v>
      </c>
      <c r="R46" s="65">
        <f t="shared" si="10"/>
        <v>0.17906069037073957</v>
      </c>
      <c r="S46" s="65">
        <f t="shared" si="17"/>
        <v>0.10158524308815357</v>
      </c>
      <c r="T46" s="66">
        <f>(L46*'Football Field'!$F$4)+(M46*'Football Field'!$F$5)+(N46*'Football Field'!$F$6)+(O46*'Football Field'!$F$7)+(P46*'Football Field'!$F$8)+(Q46*'Football Field'!$F$9)+(R46*'Football Field'!$F$10)+(S46*'Football Field'!$F$11)</f>
        <v>147479132.78124398</v>
      </c>
    </row>
    <row r="47" spans="2:20" x14ac:dyDescent="0.3">
      <c r="B47" s="62">
        <f t="shared" si="9"/>
        <v>20</v>
      </c>
      <c r="C47" s="62">
        <v>0.41923711139867903</v>
      </c>
      <c r="D47" s="62">
        <v>0.55759828140210832</v>
      </c>
      <c r="E47" s="62">
        <v>0.76737576628209081</v>
      </c>
      <c r="F47" s="62">
        <v>0.93928799315652389</v>
      </c>
      <c r="G47" s="62">
        <v>0.52350167651652957</v>
      </c>
      <c r="H47" s="62">
        <v>0.19021470858298206</v>
      </c>
      <c r="I47" s="62">
        <v>0.96246416491079512</v>
      </c>
      <c r="J47" s="62">
        <v>0.15422831017630634</v>
      </c>
      <c r="K47" s="62"/>
      <c r="L47" s="65">
        <f t="shared" si="11"/>
        <v>9.2876751197541255E-2</v>
      </c>
      <c r="M47" s="65">
        <f t="shared" si="12"/>
        <v>0.12352894207572147</v>
      </c>
      <c r="N47" s="65">
        <f t="shared" si="13"/>
        <v>0.17000252645149985</v>
      </c>
      <c r="O47" s="65">
        <f t="shared" si="14"/>
        <v>0.20808753536200228</v>
      </c>
      <c r="P47" s="65">
        <f t="shared" si="15"/>
        <v>0.11597526468758759</v>
      </c>
      <c r="Q47" s="65">
        <f t="shared" si="16"/>
        <v>4.2139695372469609E-2</v>
      </c>
      <c r="R47" s="65">
        <f t="shared" si="10"/>
        <v>0.21322192704443602</v>
      </c>
      <c r="S47" s="65">
        <f t="shared" si="17"/>
        <v>3.4167357808741833E-2</v>
      </c>
      <c r="T47" s="66">
        <f>(L47*'Football Field'!$F$4)+(M47*'Football Field'!$F$5)+(N47*'Football Field'!$F$6)+(O47*'Football Field'!$F$7)+(P47*'Football Field'!$F$8)+(Q47*'Football Field'!$F$9)+(R47*'Football Field'!$F$10)+(S47*'Football Field'!$F$11)</f>
        <v>152433242.6519509</v>
      </c>
    </row>
    <row r="48" spans="2:20" x14ac:dyDescent="0.3">
      <c r="B48" s="62">
        <f t="shared" si="9"/>
        <v>21</v>
      </c>
      <c r="C48" s="62">
        <v>0.95914575154737924</v>
      </c>
      <c r="D48" s="62">
        <v>0.42286014179034648</v>
      </c>
      <c r="E48" s="62">
        <v>0.61232078117373656</v>
      </c>
      <c r="F48" s="62">
        <v>0.72372611144596877</v>
      </c>
      <c r="G48" s="62">
        <v>0.7088922658141491</v>
      </c>
      <c r="H48" s="62">
        <v>0.98358438347028687</v>
      </c>
      <c r="I48" s="62">
        <v>0.24615727347506522</v>
      </c>
      <c r="J48" s="62">
        <v>0.64147243402270737</v>
      </c>
      <c r="K48" s="62"/>
      <c r="L48" s="65">
        <f t="shared" si="11"/>
        <v>0.18103377526168685</v>
      </c>
      <c r="M48" s="65">
        <f t="shared" si="12"/>
        <v>7.9812653866733155E-2</v>
      </c>
      <c r="N48" s="65">
        <f t="shared" si="13"/>
        <v>0.11557236479255888</v>
      </c>
      <c r="O48" s="65">
        <f t="shared" si="14"/>
        <v>0.13659954183100195</v>
      </c>
      <c r="P48" s="65">
        <f t="shared" si="15"/>
        <v>0.13379973056973637</v>
      </c>
      <c r="Q48" s="65">
        <f t="shared" si="16"/>
        <v>0.18564644001268762</v>
      </c>
      <c r="R48" s="65">
        <f t="shared" si="10"/>
        <v>4.6460905919065904E-2</v>
      </c>
      <c r="S48" s="65">
        <f t="shared" si="17"/>
        <v>0.12107458774652939</v>
      </c>
      <c r="T48" s="66">
        <f>(L48*'Football Field'!$F$4)+(M48*'Football Field'!$F$5)+(N48*'Football Field'!$F$6)+(O48*'Football Field'!$F$7)+(P48*'Football Field'!$F$8)+(Q48*'Football Field'!$F$9)+(R48*'Football Field'!$F$10)+(S48*'Football Field'!$F$11)</f>
        <v>129202663.14281838</v>
      </c>
    </row>
    <row r="49" spans="2:20" x14ac:dyDescent="0.3">
      <c r="B49" s="62">
        <f t="shared" si="9"/>
        <v>22</v>
      </c>
      <c r="C49" s="62">
        <v>0.37321344177656868</v>
      </c>
      <c r="D49" s="62">
        <v>0.24488173079129183</v>
      </c>
      <c r="E49" s="62">
        <v>0.85745504522397475</v>
      </c>
      <c r="F49" s="62">
        <v>0.18386217667054172</v>
      </c>
      <c r="G49" s="62">
        <v>0.74735993887333418</v>
      </c>
      <c r="H49" s="62">
        <v>0.45102906791485375</v>
      </c>
      <c r="I49" s="62">
        <v>0.10297264966761799</v>
      </c>
      <c r="J49" s="62">
        <v>0.81563770132978219</v>
      </c>
      <c r="K49" s="62"/>
      <c r="L49" s="65">
        <f t="shared" si="11"/>
        <v>9.8827528951102264E-2</v>
      </c>
      <c r="M49" s="65">
        <f t="shared" si="12"/>
        <v>6.4845082278308847E-2</v>
      </c>
      <c r="N49" s="65">
        <f t="shared" si="13"/>
        <v>0.22705549645468659</v>
      </c>
      <c r="O49" s="65">
        <f t="shared" si="14"/>
        <v>4.868700468403505E-2</v>
      </c>
      <c r="P49" s="65">
        <f t="shared" si="15"/>
        <v>0.19790213247494978</v>
      </c>
      <c r="Q49" s="65">
        <f t="shared" si="16"/>
        <v>0.11943323384860562</v>
      </c>
      <c r="R49" s="65">
        <f t="shared" si="10"/>
        <v>2.7267325816980093E-2</v>
      </c>
      <c r="S49" s="65">
        <f t="shared" si="17"/>
        <v>0.2159821954913316</v>
      </c>
      <c r="T49" s="66">
        <f>(L49*'Football Field'!$F$4)+(M49*'Football Field'!$F$5)+(N49*'Football Field'!$F$6)+(O49*'Football Field'!$F$7)+(P49*'Football Field'!$F$8)+(Q49*'Football Field'!$F$9)+(R49*'Football Field'!$F$10)+(S49*'Football Field'!$F$11)</f>
        <v>135265997.94598943</v>
      </c>
    </row>
    <row r="50" spans="2:20" x14ac:dyDescent="0.3">
      <c r="B50" s="62">
        <f t="shared" si="9"/>
        <v>23</v>
      </c>
      <c r="C50" s="62">
        <v>0.25878253732582857</v>
      </c>
      <c r="D50" s="62">
        <v>0.80859882895504276</v>
      </c>
      <c r="E50" s="62">
        <v>0.68127502254459904</v>
      </c>
      <c r="F50" s="62">
        <v>0.37555882611478697</v>
      </c>
      <c r="G50" s="62">
        <v>0.54618958935133388</v>
      </c>
      <c r="H50" s="62">
        <v>4.5298371260701353E-3</v>
      </c>
      <c r="I50" s="62">
        <v>0.56809432757865952</v>
      </c>
      <c r="J50" s="62">
        <v>0.4245127009316646</v>
      </c>
      <c r="K50" s="62"/>
      <c r="L50" s="65">
        <f t="shared" si="11"/>
        <v>7.056021733787414E-2</v>
      </c>
      <c r="M50" s="65">
        <f t="shared" si="12"/>
        <v>0.22047433996051094</v>
      </c>
      <c r="N50" s="65">
        <f t="shared" si="13"/>
        <v>0.18575795010884669</v>
      </c>
      <c r="O50" s="65">
        <f t="shared" si="14"/>
        <v>0.10240069777371098</v>
      </c>
      <c r="P50" s="65">
        <f t="shared" si="15"/>
        <v>0.14892525798133838</v>
      </c>
      <c r="Q50" s="65">
        <f t="shared" si="16"/>
        <v>1.2351153807501473E-3</v>
      </c>
      <c r="R50" s="65">
        <f t="shared" si="10"/>
        <v>0.15489785221440017</v>
      </c>
      <c r="S50" s="65">
        <f t="shared" si="17"/>
        <v>0.11574856924256845</v>
      </c>
      <c r="T50" s="66">
        <f>(L50*'Football Field'!$F$4)+(M50*'Football Field'!$F$5)+(N50*'Football Field'!$F$6)+(O50*'Football Field'!$F$7)+(P50*'Football Field'!$F$8)+(Q50*'Football Field'!$F$9)+(R50*'Football Field'!$F$10)+(S50*'Football Field'!$F$11)</f>
        <v>147130401.28987837</v>
      </c>
    </row>
    <row r="51" spans="2:20" x14ac:dyDescent="0.3">
      <c r="B51" s="62">
        <f t="shared" si="9"/>
        <v>24</v>
      </c>
      <c r="C51" s="62">
        <v>0.82019588642615093</v>
      </c>
      <c r="D51" s="62">
        <v>0.69265775109998973</v>
      </c>
      <c r="E51" s="62">
        <v>0.11472324447501026</v>
      </c>
      <c r="F51" s="62">
        <v>0.5238807385823494</v>
      </c>
      <c r="G51" s="62">
        <v>0.84756565532262496</v>
      </c>
      <c r="H51" s="62">
        <v>9.5614038650801758E-2</v>
      </c>
      <c r="I51" s="62">
        <v>0.80698353779125009</v>
      </c>
      <c r="J51" s="62">
        <v>0.54634821682698598</v>
      </c>
      <c r="K51" s="62"/>
      <c r="L51" s="65">
        <f t="shared" si="11"/>
        <v>0.18439783947918709</v>
      </c>
      <c r="M51" s="65">
        <f t="shared" si="12"/>
        <v>0.15572449815358924</v>
      </c>
      <c r="N51" s="65">
        <f t="shared" si="13"/>
        <v>2.5792275686009811E-2</v>
      </c>
      <c r="O51" s="65">
        <f t="shared" si="14"/>
        <v>0.11777976205205458</v>
      </c>
      <c r="P51" s="65">
        <f t="shared" si="15"/>
        <v>0.19055115764997857</v>
      </c>
      <c r="Q51" s="65">
        <f t="shared" si="16"/>
        <v>2.1496111408106654E-2</v>
      </c>
      <c r="R51" s="65">
        <f t="shared" si="10"/>
        <v>0.18142741670209009</v>
      </c>
      <c r="S51" s="65">
        <f t="shared" si="17"/>
        <v>0.12283093886898397</v>
      </c>
      <c r="T51" s="66">
        <f>(L51*'Football Field'!$F$4)+(M51*'Football Field'!$F$5)+(N51*'Football Field'!$F$6)+(O51*'Football Field'!$F$7)+(P51*'Football Field'!$F$8)+(Q51*'Football Field'!$F$9)+(R51*'Football Field'!$F$10)+(S51*'Football Field'!$F$11)</f>
        <v>149862677.00433818</v>
      </c>
    </row>
    <row r="52" spans="2:20" x14ac:dyDescent="0.3">
      <c r="B52" s="62">
        <f t="shared" si="9"/>
        <v>25</v>
      </c>
      <c r="C52" s="62">
        <v>0.84611203549475633</v>
      </c>
      <c r="D52" s="62">
        <v>0.23525495625871717</v>
      </c>
      <c r="E52" s="62">
        <v>0.22983737523799153</v>
      </c>
      <c r="F52" s="62">
        <v>0.88575522474107804</v>
      </c>
      <c r="G52" s="62">
        <v>0.37762152945169414</v>
      </c>
      <c r="H52" s="62">
        <v>0.14132781487308343</v>
      </c>
      <c r="I52" s="62">
        <v>0.29624245100856272</v>
      </c>
      <c r="J52" s="62">
        <v>2.7797677737189552E-2</v>
      </c>
      <c r="K52" s="62"/>
      <c r="L52" s="65">
        <f t="shared" si="11"/>
        <v>0.2783309909008515</v>
      </c>
      <c r="M52" s="65">
        <f t="shared" si="12"/>
        <v>7.7387795401748574E-2</v>
      </c>
      <c r="N52" s="65">
        <f t="shared" si="13"/>
        <v>7.5605666522205461E-2</v>
      </c>
      <c r="O52" s="65">
        <f t="shared" si="14"/>
        <v>0.29137173217685369</v>
      </c>
      <c r="P52" s="65">
        <f t="shared" si="15"/>
        <v>0.12421968967304269</v>
      </c>
      <c r="Q52" s="65">
        <f t="shared" si="16"/>
        <v>4.6490191730313934E-2</v>
      </c>
      <c r="R52" s="65">
        <f t="shared" si="10"/>
        <v>9.7449807445294537E-2</v>
      </c>
      <c r="S52" s="65">
        <f t="shared" si="17"/>
        <v>9.1441261496893779E-3</v>
      </c>
      <c r="T52" s="66">
        <f>(L52*'Football Field'!$F$4)+(M52*'Football Field'!$F$5)+(N52*'Football Field'!$F$6)+(O52*'Football Field'!$F$7)+(P52*'Football Field'!$F$8)+(Q52*'Football Field'!$F$9)+(R52*'Football Field'!$F$10)+(S52*'Football Field'!$F$11)</f>
        <v>134223051.48294014</v>
      </c>
    </row>
    <row r="53" spans="2:20" x14ac:dyDescent="0.3">
      <c r="B53" s="62">
        <f t="shared" si="9"/>
        <v>26</v>
      </c>
      <c r="C53" s="62">
        <v>0.88608021356890121</v>
      </c>
      <c r="D53" s="62">
        <v>0.4992361617714397</v>
      </c>
      <c r="E53" s="62">
        <v>9.5064644083544092E-2</v>
      </c>
      <c r="F53" s="62">
        <v>0.56478761990356596</v>
      </c>
      <c r="G53" s="62">
        <v>0.45970679811236936</v>
      </c>
      <c r="H53" s="62">
        <v>0.79398875647507505</v>
      </c>
      <c r="I53" s="62">
        <v>0.57256641413896336</v>
      </c>
      <c r="J53" s="62">
        <v>0.48095084334700311</v>
      </c>
      <c r="K53" s="62"/>
      <c r="L53" s="65">
        <f t="shared" si="11"/>
        <v>0.20358514607760461</v>
      </c>
      <c r="M53" s="65">
        <f t="shared" si="12"/>
        <v>0.11470413780270915</v>
      </c>
      <c r="N53" s="65">
        <f t="shared" si="13"/>
        <v>2.1841983554301402E-2</v>
      </c>
      <c r="O53" s="65">
        <f t="shared" si="14"/>
        <v>0.12976519319596466</v>
      </c>
      <c r="P53" s="65">
        <f t="shared" si="15"/>
        <v>0.10562189992892458</v>
      </c>
      <c r="Q53" s="65">
        <f t="shared" si="16"/>
        <v>0.18242627980585688</v>
      </c>
      <c r="R53" s="65">
        <f t="shared" si="10"/>
        <v>0.13155244330771526</v>
      </c>
      <c r="S53" s="65">
        <f t="shared" si="17"/>
        <v>0.11050291632692345</v>
      </c>
      <c r="T53" s="66">
        <f>(L53*'Football Field'!$F$4)+(M53*'Football Field'!$F$5)+(N53*'Football Field'!$F$6)+(O53*'Football Field'!$F$7)+(P53*'Football Field'!$F$8)+(Q53*'Football Field'!$F$9)+(R53*'Football Field'!$F$10)+(S53*'Football Field'!$F$11)</f>
        <v>135900039.1556741</v>
      </c>
    </row>
    <row r="54" spans="2:20" x14ac:dyDescent="0.3">
      <c r="B54" s="62">
        <f t="shared" si="9"/>
        <v>27</v>
      </c>
      <c r="C54" s="62">
        <v>0.42645843090892033</v>
      </c>
      <c r="D54" s="62">
        <v>0.24813667630893677</v>
      </c>
      <c r="E54" s="62">
        <v>0.20919197024838632</v>
      </c>
      <c r="F54" s="62">
        <v>0.30945990607532925</v>
      </c>
      <c r="G54" s="62">
        <v>0.54498170490925446</v>
      </c>
      <c r="H54" s="62">
        <v>5.8676442679825636E-2</v>
      </c>
      <c r="I54" s="62">
        <v>0.10488090409603523</v>
      </c>
      <c r="J54" s="62">
        <v>0.88553541688927029</v>
      </c>
      <c r="K54" s="62"/>
      <c r="L54" s="65">
        <f t="shared" si="11"/>
        <v>0.15299937170331754</v>
      </c>
      <c r="M54" s="65">
        <f t="shared" si="12"/>
        <v>8.9023343942108674E-2</v>
      </c>
      <c r="N54" s="65">
        <f t="shared" si="13"/>
        <v>7.5051253987795691E-2</v>
      </c>
      <c r="O54" s="65">
        <f t="shared" si="14"/>
        <v>0.11102411809746839</v>
      </c>
      <c r="P54" s="65">
        <f t="shared" si="15"/>
        <v>0.19552165556489323</v>
      </c>
      <c r="Q54" s="65">
        <f t="shared" si="16"/>
        <v>2.105119330075194E-2</v>
      </c>
      <c r="R54" s="65">
        <f t="shared" si="10"/>
        <v>3.7627846625446187E-2</v>
      </c>
      <c r="S54" s="65">
        <f t="shared" si="17"/>
        <v>0.31770121677821828</v>
      </c>
      <c r="T54" s="66">
        <f>(L54*'Football Field'!$F$4)+(M54*'Football Field'!$F$5)+(N54*'Football Field'!$F$6)+(O54*'Football Field'!$F$7)+(P54*'Football Field'!$F$8)+(Q54*'Football Field'!$F$9)+(R54*'Football Field'!$F$10)+(S54*'Football Field'!$F$11)</f>
        <v>133425235.07246575</v>
      </c>
    </row>
    <row r="55" spans="2:20" x14ac:dyDescent="0.3">
      <c r="B55" s="62">
        <f t="shared" si="9"/>
        <v>28</v>
      </c>
      <c r="C55" s="62">
        <v>0.78096174558647269</v>
      </c>
      <c r="D55" s="62">
        <v>0.43944741780595564</v>
      </c>
      <c r="E55" s="62">
        <v>0.2108426241760849</v>
      </c>
      <c r="F55" s="62">
        <v>0.87422989898228676</v>
      </c>
      <c r="G55" s="62">
        <v>0.93277517667538212</v>
      </c>
      <c r="H55" s="62">
        <v>0.29565358872918535</v>
      </c>
      <c r="I55" s="62">
        <v>0.49898013085123238</v>
      </c>
      <c r="J55" s="62">
        <v>0.53041101861001372</v>
      </c>
      <c r="K55" s="62"/>
      <c r="L55" s="65">
        <f t="shared" si="11"/>
        <v>0.17113962954892878</v>
      </c>
      <c r="M55" s="65">
        <f t="shared" si="12"/>
        <v>9.6300322921793136E-2</v>
      </c>
      <c r="N55" s="65">
        <f t="shared" si="13"/>
        <v>4.6203964276792867E-2</v>
      </c>
      <c r="O55" s="65">
        <f t="shared" si="14"/>
        <v>0.19157837358611016</v>
      </c>
      <c r="P55" s="65">
        <f t="shared" si="15"/>
        <v>0.20440796119761515</v>
      </c>
      <c r="Q55" s="65">
        <f t="shared" si="16"/>
        <v>6.4789403496232592E-2</v>
      </c>
      <c r="R55" s="65">
        <f t="shared" si="10"/>
        <v>0.10934629670244259</v>
      </c>
      <c r="S55" s="65">
        <f t="shared" si="17"/>
        <v>0.11623404827008475</v>
      </c>
      <c r="T55" s="66">
        <f>(L55*'Football Field'!$F$4)+(M55*'Football Field'!$F$5)+(N55*'Football Field'!$F$6)+(O55*'Football Field'!$F$7)+(P55*'Football Field'!$F$8)+(Q55*'Football Field'!$F$9)+(R55*'Football Field'!$F$10)+(S55*'Football Field'!$F$11)</f>
        <v>142254372.46106014</v>
      </c>
    </row>
    <row r="56" spans="2:20" x14ac:dyDescent="0.3">
      <c r="B56" s="62">
        <f t="shared" si="9"/>
        <v>29</v>
      </c>
      <c r="C56" s="62">
        <v>0.1418531450434326</v>
      </c>
      <c r="D56" s="62">
        <v>0.59055874369121109</v>
      </c>
      <c r="E56" s="62">
        <v>0.56880008366577062</v>
      </c>
      <c r="F56" s="62">
        <v>0.99506530605957577</v>
      </c>
      <c r="G56" s="62">
        <v>0.55320361186906442</v>
      </c>
      <c r="H56" s="62">
        <v>0.41802828923190261</v>
      </c>
      <c r="I56" s="62">
        <v>0.85139519931682739</v>
      </c>
      <c r="J56" s="62">
        <v>0.86606467739447379</v>
      </c>
      <c r="K56" s="62"/>
      <c r="L56" s="65">
        <f t="shared" si="11"/>
        <v>2.8456173637617294E-2</v>
      </c>
      <c r="M56" s="65">
        <f t="shared" si="12"/>
        <v>0.1184678855625292</v>
      </c>
      <c r="N56" s="65">
        <f t="shared" si="13"/>
        <v>0.11410303198373657</v>
      </c>
      <c r="O56" s="65">
        <f t="shared" si="14"/>
        <v>0.19961313597474603</v>
      </c>
      <c r="P56" s="65">
        <f t="shared" si="15"/>
        <v>0.11097433216220363</v>
      </c>
      <c r="Q56" s="65">
        <f t="shared" si="16"/>
        <v>8.3857750070870582E-2</v>
      </c>
      <c r="R56" s="65">
        <f t="shared" si="10"/>
        <v>0.17079247427736244</v>
      </c>
      <c r="S56" s="65">
        <f t="shared" si="17"/>
        <v>0.17373521633093422</v>
      </c>
      <c r="T56" s="66">
        <f>(L56*'Football Field'!$F$4)+(M56*'Football Field'!$F$5)+(N56*'Football Field'!$F$6)+(O56*'Football Field'!$F$7)+(P56*'Football Field'!$F$8)+(Q56*'Football Field'!$F$9)+(R56*'Football Field'!$F$10)+(S56*'Football Field'!$F$11)</f>
        <v>146017330.71447891</v>
      </c>
    </row>
    <row r="57" spans="2:20" x14ac:dyDescent="0.3">
      <c r="B57" s="62">
        <f t="shared" si="9"/>
        <v>30</v>
      </c>
      <c r="C57" s="62">
        <v>0.20386919261043779</v>
      </c>
      <c r="D57" s="62">
        <v>0.89118314336182458</v>
      </c>
      <c r="E57" s="62">
        <v>0.84214287788424658</v>
      </c>
      <c r="F57" s="62">
        <v>0.34442759261101874</v>
      </c>
      <c r="G57" s="62">
        <v>7.2332605844733777E-2</v>
      </c>
      <c r="H57" s="62">
        <v>0.74479788709707473</v>
      </c>
      <c r="I57" s="62">
        <v>0.23435429450505763</v>
      </c>
      <c r="J57" s="62">
        <v>0.30697623186892053</v>
      </c>
      <c r="K57" s="62"/>
      <c r="L57" s="65">
        <f t="shared" si="11"/>
        <v>5.6006730165497461E-2</v>
      </c>
      <c r="M57" s="65">
        <f t="shared" si="12"/>
        <v>0.24482489580306563</v>
      </c>
      <c r="N57" s="65">
        <f t="shared" si="13"/>
        <v>0.23135260565133406</v>
      </c>
      <c r="O57" s="65">
        <f t="shared" si="14"/>
        <v>9.4620785975141897E-2</v>
      </c>
      <c r="P57" s="65">
        <f t="shared" si="15"/>
        <v>1.9871137398647248E-2</v>
      </c>
      <c r="Q57" s="65">
        <f t="shared" si="16"/>
        <v>0.20461009216918258</v>
      </c>
      <c r="R57" s="65">
        <f t="shared" si="10"/>
        <v>6.4381565293932921E-2</v>
      </c>
      <c r="S57" s="65">
        <f t="shared" si="17"/>
        <v>8.4332187543198101E-2</v>
      </c>
      <c r="T57" s="66">
        <f>(L57*'Football Field'!$F$4)+(M57*'Football Field'!$F$5)+(N57*'Football Field'!$F$6)+(O57*'Football Field'!$F$7)+(P57*'Football Field'!$F$8)+(Q57*'Football Field'!$F$9)+(R57*'Football Field'!$F$10)+(S57*'Football Field'!$F$11)</f>
        <v>124870092.0441021</v>
      </c>
    </row>
    <row r="58" spans="2:20" x14ac:dyDescent="0.3">
      <c r="B58" s="62">
        <f t="shared" si="9"/>
        <v>31</v>
      </c>
      <c r="C58" s="62">
        <v>0.63674385783090293</v>
      </c>
      <c r="D58" s="62">
        <v>0.85885714866860308</v>
      </c>
      <c r="E58" s="62">
        <v>0.99494685282250284</v>
      </c>
      <c r="F58" s="62">
        <v>0.73098025961891078</v>
      </c>
      <c r="G58" s="62">
        <v>0.498012641848117</v>
      </c>
      <c r="H58" s="62">
        <v>0.72347645222083201</v>
      </c>
      <c r="I58" s="62">
        <v>9.1662681020227676E-2</v>
      </c>
      <c r="J58" s="62">
        <v>0.26222268947613658</v>
      </c>
      <c r="K58" s="62"/>
      <c r="L58" s="65">
        <f t="shared" si="11"/>
        <v>0.13274062725815944</v>
      </c>
      <c r="M58" s="65">
        <f t="shared" si="12"/>
        <v>0.17904410892597963</v>
      </c>
      <c r="N58" s="65">
        <f t="shared" si="13"/>
        <v>0.20741443785903602</v>
      </c>
      <c r="O58" s="65">
        <f t="shared" si="14"/>
        <v>0.15238588795451635</v>
      </c>
      <c r="P58" s="65">
        <f t="shared" si="15"/>
        <v>0.10381962801589796</v>
      </c>
      <c r="Q58" s="65">
        <f t="shared" si="16"/>
        <v>0.15082158530974718</v>
      </c>
      <c r="R58" s="65">
        <f t="shared" si="10"/>
        <v>1.9108722644358568E-2</v>
      </c>
      <c r="S58" s="65">
        <f t="shared" si="17"/>
        <v>5.4665002032304844E-2</v>
      </c>
      <c r="T58" s="66">
        <f>(L58*'Football Field'!$F$4)+(M58*'Football Field'!$F$5)+(N58*'Football Field'!$F$6)+(O58*'Football Field'!$F$7)+(P58*'Football Field'!$F$8)+(Q58*'Football Field'!$F$9)+(R58*'Football Field'!$F$10)+(S58*'Football Field'!$F$11)</f>
        <v>124864925.69069944</v>
      </c>
    </row>
    <row r="59" spans="2:20" x14ac:dyDescent="0.3">
      <c r="B59" s="62">
        <f t="shared" si="9"/>
        <v>32</v>
      </c>
      <c r="C59" s="62">
        <v>7.8521847973667347E-2</v>
      </c>
      <c r="D59" s="62">
        <v>0.52814321952786936</v>
      </c>
      <c r="E59" s="62">
        <v>0.8034026316974936</v>
      </c>
      <c r="F59" s="62">
        <v>0.95924457853833411</v>
      </c>
      <c r="G59" s="62">
        <v>0.93153655900488541</v>
      </c>
      <c r="H59" s="62">
        <v>0.83972917592940566</v>
      </c>
      <c r="I59" s="62">
        <v>0.45289931092292568</v>
      </c>
      <c r="J59" s="62">
        <v>0.98434635385193492</v>
      </c>
      <c r="K59" s="62"/>
      <c r="L59" s="65">
        <f t="shared" si="11"/>
        <v>1.4077506302532322E-2</v>
      </c>
      <c r="M59" s="65">
        <f t="shared" si="12"/>
        <v>9.4686252213990602E-2</v>
      </c>
      <c r="N59" s="65">
        <f t="shared" si="13"/>
        <v>0.1440351431232916</v>
      </c>
      <c r="O59" s="65">
        <f t="shared" si="14"/>
        <v>0.17197470447424912</v>
      </c>
      <c r="P59" s="65">
        <f t="shared" si="15"/>
        <v>0.16700717212906513</v>
      </c>
      <c r="Q59" s="65">
        <f t="shared" si="16"/>
        <v>0.15054781658387364</v>
      </c>
      <c r="R59" s="65">
        <f t="shared" si="10"/>
        <v>8.1196419448357218E-2</v>
      </c>
      <c r="S59" s="65">
        <f t="shared" si="17"/>
        <v>0.17647498572464035</v>
      </c>
      <c r="T59" s="66">
        <f>(L59*'Football Field'!$F$4)+(M59*'Football Field'!$F$5)+(N59*'Football Field'!$F$6)+(O59*'Football Field'!$F$7)+(P59*'Football Field'!$F$8)+(Q59*'Football Field'!$F$9)+(R59*'Football Field'!$F$10)+(S59*'Football Field'!$F$11)</f>
        <v>138927646.95955727</v>
      </c>
    </row>
    <row r="60" spans="2:20" x14ac:dyDescent="0.3">
      <c r="B60" s="62">
        <f t="shared" si="9"/>
        <v>33</v>
      </c>
      <c r="C60" s="62">
        <v>0.35476848555521034</v>
      </c>
      <c r="D60" s="62">
        <v>0.61598629586521425</v>
      </c>
      <c r="E60" s="62">
        <v>5.1232230221535668E-2</v>
      </c>
      <c r="F60" s="62">
        <v>0.89922947256059083</v>
      </c>
      <c r="G60" s="62">
        <v>0.36671504071440175</v>
      </c>
      <c r="H60" s="62">
        <v>0.19490905850969875</v>
      </c>
      <c r="I60" s="62">
        <v>0.33942314115834449</v>
      </c>
      <c r="J60" s="62">
        <v>0.93759745401054573</v>
      </c>
      <c r="K60" s="62"/>
      <c r="L60" s="65">
        <f t="shared" si="11"/>
        <v>9.4356804334922412E-2</v>
      </c>
      <c r="M60" s="65">
        <f t="shared" si="12"/>
        <v>0.16383219129790044</v>
      </c>
      <c r="N60" s="65">
        <f t="shared" si="13"/>
        <v>1.3626096227487033E-2</v>
      </c>
      <c r="O60" s="65">
        <f t="shared" si="14"/>
        <v>0.23916560475152671</v>
      </c>
      <c r="P60" s="65">
        <f t="shared" si="15"/>
        <v>9.7534196954416383E-2</v>
      </c>
      <c r="Q60" s="65">
        <f t="shared" si="16"/>
        <v>5.1839429503220395E-2</v>
      </c>
      <c r="R60" s="65">
        <f t="shared" si="10"/>
        <v>9.027544503255637E-2</v>
      </c>
      <c r="S60" s="65">
        <f t="shared" si="17"/>
        <v>0.24937023189797014</v>
      </c>
      <c r="T60" s="66">
        <f>(L60*'Football Field'!$F$4)+(M60*'Football Field'!$F$5)+(N60*'Football Field'!$F$6)+(O60*'Football Field'!$F$7)+(P60*'Football Field'!$F$8)+(Q60*'Football Field'!$F$9)+(R60*'Football Field'!$F$10)+(S60*'Football Field'!$F$11)</f>
        <v>131515437.85156275</v>
      </c>
    </row>
    <row r="61" spans="2:20" x14ac:dyDescent="0.3">
      <c r="B61" s="62">
        <f t="shared" si="9"/>
        <v>34</v>
      </c>
      <c r="C61" s="62">
        <v>0.43171342563867299</v>
      </c>
      <c r="D61" s="62">
        <v>0.58270789999189854</v>
      </c>
      <c r="E61" s="62">
        <v>0.95251020916732665</v>
      </c>
      <c r="F61" s="62">
        <v>5.3471913756394818E-2</v>
      </c>
      <c r="G61" s="62">
        <v>0.46389785063970712</v>
      </c>
      <c r="H61" s="62">
        <v>7.4461402932889387E-3</v>
      </c>
      <c r="I61" s="62">
        <v>0.80547848790035581</v>
      </c>
      <c r="J61" s="62">
        <v>0.6269621070530631</v>
      </c>
      <c r="K61" s="62"/>
      <c r="L61" s="65">
        <f t="shared" si="11"/>
        <v>0.11001344019443825</v>
      </c>
      <c r="M61" s="65">
        <f t="shared" si="12"/>
        <v>0.14849132989493674</v>
      </c>
      <c r="N61" s="65">
        <f t="shared" si="13"/>
        <v>0.24272797348333042</v>
      </c>
      <c r="O61" s="65">
        <f t="shared" si="14"/>
        <v>1.3626236379882306E-2</v>
      </c>
      <c r="P61" s="65">
        <f t="shared" si="15"/>
        <v>0.11821499035425906</v>
      </c>
      <c r="Q61" s="65">
        <f t="shared" si="16"/>
        <v>1.8974983430808494E-3</v>
      </c>
      <c r="R61" s="65">
        <f t="shared" si="10"/>
        <v>0.20525991130676183</v>
      </c>
      <c r="S61" s="65">
        <f t="shared" si="17"/>
        <v>0.15976862004331055</v>
      </c>
      <c r="T61" s="66">
        <f>(L61*'Football Field'!$F$4)+(M61*'Football Field'!$F$5)+(N61*'Football Field'!$F$6)+(O61*'Football Field'!$F$7)+(P61*'Football Field'!$F$8)+(Q61*'Football Field'!$F$9)+(R61*'Football Field'!$F$10)+(S61*'Football Field'!$F$11)</f>
        <v>152844343.23637635</v>
      </c>
    </row>
    <row r="62" spans="2:20" x14ac:dyDescent="0.3">
      <c r="B62" s="62">
        <f t="shared" si="9"/>
        <v>35</v>
      </c>
      <c r="C62" s="62">
        <v>0.89966441699139987</v>
      </c>
      <c r="D62" s="62">
        <v>0.11565090428806435</v>
      </c>
      <c r="E62" s="62">
        <v>0.47807911950878079</v>
      </c>
      <c r="F62" s="62">
        <v>0.15649905303118394</v>
      </c>
      <c r="G62" s="62">
        <v>0.76812858302483644</v>
      </c>
      <c r="H62" s="62">
        <v>0.93733947208085278</v>
      </c>
      <c r="I62" s="62">
        <v>0.82342333576147431</v>
      </c>
      <c r="J62" s="62">
        <v>9.8709169635646243E-2</v>
      </c>
      <c r="K62" s="62"/>
      <c r="L62" s="65">
        <f t="shared" si="11"/>
        <v>0.21032511221899292</v>
      </c>
      <c r="M62" s="65">
        <f t="shared" si="12"/>
        <v>2.7037069559735255E-2</v>
      </c>
      <c r="N62" s="65">
        <f t="shared" si="13"/>
        <v>0.11176616809687923</v>
      </c>
      <c r="O62" s="65">
        <f t="shared" si="14"/>
        <v>3.6586620821377369E-2</v>
      </c>
      <c r="P62" s="65">
        <f t="shared" si="15"/>
        <v>0.1795744361698581</v>
      </c>
      <c r="Q62" s="65">
        <f t="shared" si="16"/>
        <v>0.21913285212721878</v>
      </c>
      <c r="R62" s="65">
        <f t="shared" si="10"/>
        <v>0.19250133964053964</v>
      </c>
      <c r="S62" s="65">
        <f t="shared" si="17"/>
        <v>2.3076401365398631E-2</v>
      </c>
      <c r="T62" s="66">
        <f>(L62*'Football Field'!$F$4)+(M62*'Football Field'!$F$5)+(N62*'Football Field'!$F$6)+(O62*'Football Field'!$F$7)+(P62*'Football Field'!$F$8)+(Q62*'Football Field'!$F$9)+(R62*'Football Field'!$F$10)+(S62*'Football Field'!$F$11)</f>
        <v>151684344.95872122</v>
      </c>
    </row>
    <row r="63" spans="2:20" x14ac:dyDescent="0.3">
      <c r="B63" s="62">
        <f t="shared" si="9"/>
        <v>36</v>
      </c>
      <c r="C63" s="62">
        <v>0.41149957410960514</v>
      </c>
      <c r="D63" s="62">
        <v>0.52846190697156203</v>
      </c>
      <c r="E63" s="62">
        <v>9.2727124284314177E-3</v>
      </c>
      <c r="F63" s="62">
        <v>3.5700348622183631E-2</v>
      </c>
      <c r="G63" s="62">
        <v>0.26867551969178327</v>
      </c>
      <c r="H63" s="62">
        <v>0.8753002947363151</v>
      </c>
      <c r="I63" s="62">
        <v>0.10258708549384565</v>
      </c>
      <c r="J63" s="62">
        <v>0.55474423173916398</v>
      </c>
      <c r="K63" s="62"/>
      <c r="L63" s="65">
        <f t="shared" si="11"/>
        <v>0.1476898353721893</v>
      </c>
      <c r="M63" s="65">
        <f t="shared" si="12"/>
        <v>0.18966836651042215</v>
      </c>
      <c r="N63" s="65">
        <f t="shared" si="13"/>
        <v>3.3280359401876803E-3</v>
      </c>
      <c r="O63" s="65">
        <f t="shared" si="14"/>
        <v>1.2813084004154244E-2</v>
      </c>
      <c r="P63" s="65">
        <f t="shared" si="15"/>
        <v>9.6429366561744542E-2</v>
      </c>
      <c r="Q63" s="65">
        <f t="shared" si="16"/>
        <v>0.31415088754478904</v>
      </c>
      <c r="R63" s="65">
        <f t="shared" si="10"/>
        <v>3.6819162694596626E-2</v>
      </c>
      <c r="S63" s="65">
        <f t="shared" si="17"/>
        <v>0.19910126137191636</v>
      </c>
      <c r="T63" s="66">
        <f>(L63*'Football Field'!$F$4)+(M63*'Football Field'!$F$5)+(N63*'Football Field'!$F$6)+(O63*'Football Field'!$F$7)+(P63*'Football Field'!$F$8)+(Q63*'Football Field'!$F$9)+(R63*'Football Field'!$F$10)+(S63*'Football Field'!$F$11)</f>
        <v>121395480.84601215</v>
      </c>
    </row>
    <row r="64" spans="2:20" x14ac:dyDescent="0.3">
      <c r="B64" s="62">
        <f t="shared" si="9"/>
        <v>37</v>
      </c>
      <c r="C64" s="62">
        <v>0.98246773761751061</v>
      </c>
      <c r="D64" s="62">
        <v>0.42408284292441789</v>
      </c>
      <c r="E64" s="62">
        <v>0.89680794669167485</v>
      </c>
      <c r="F64" s="62">
        <v>0.99776789962477974</v>
      </c>
      <c r="G64" s="62">
        <v>0.90982371982099419</v>
      </c>
      <c r="H64" s="62">
        <v>9.1610286562167076E-3</v>
      </c>
      <c r="I64" s="62">
        <v>3.3778945084168899E-2</v>
      </c>
      <c r="J64" s="62">
        <v>0.41070970922196759</v>
      </c>
      <c r="K64" s="62"/>
      <c r="L64" s="65">
        <f t="shared" si="11"/>
        <v>0.21062208410125721</v>
      </c>
      <c r="M64" s="65">
        <f t="shared" si="12"/>
        <v>9.0915160659556515E-2</v>
      </c>
      <c r="N64" s="65">
        <f t="shared" si="13"/>
        <v>0.19225828140557882</v>
      </c>
      <c r="O64" s="65">
        <f t="shared" si="14"/>
        <v>0.21390214296290758</v>
      </c>
      <c r="P64" s="65">
        <f t="shared" si="15"/>
        <v>0.19504861146703642</v>
      </c>
      <c r="Q64" s="65">
        <f t="shared" si="16"/>
        <v>1.9639473890132888E-3</v>
      </c>
      <c r="R64" s="65">
        <f t="shared" si="10"/>
        <v>7.2415526128343849E-3</v>
      </c>
      <c r="S64" s="65">
        <f t="shared" si="17"/>
        <v>8.8048219401815786E-2</v>
      </c>
      <c r="T64" s="66">
        <f>(L64*'Football Field'!$F$4)+(M64*'Football Field'!$F$5)+(N64*'Football Field'!$F$6)+(O64*'Football Field'!$F$7)+(P64*'Football Field'!$F$8)+(Q64*'Football Field'!$F$9)+(R64*'Football Field'!$F$10)+(S64*'Football Field'!$F$11)</f>
        <v>130905371.43598548</v>
      </c>
    </row>
    <row r="65" spans="2:20" x14ac:dyDescent="0.3">
      <c r="B65" s="62">
        <f t="shared" si="9"/>
        <v>38</v>
      </c>
      <c r="C65" s="62">
        <v>0.38251361449263444</v>
      </c>
      <c r="D65" s="62">
        <v>0.86036713683581656</v>
      </c>
      <c r="E65" s="62">
        <v>0.4004590012181346</v>
      </c>
      <c r="F65" s="62">
        <v>2.193025935762849E-2</v>
      </c>
      <c r="G65" s="62">
        <v>0.46066835303727538</v>
      </c>
      <c r="H65" s="62">
        <v>3.4164660280554315E-2</v>
      </c>
      <c r="I65" s="62">
        <v>0.49261412277999872</v>
      </c>
      <c r="J65" s="62">
        <v>1.0908133569539125E-2</v>
      </c>
      <c r="K65" s="62"/>
      <c r="L65" s="65">
        <f t="shared" si="11"/>
        <v>0.14360639131152309</v>
      </c>
      <c r="M65" s="65">
        <f t="shared" si="12"/>
        <v>0.32300607100717488</v>
      </c>
      <c r="N65" s="65">
        <f t="shared" si="13"/>
        <v>0.15034359524544585</v>
      </c>
      <c r="O65" s="65">
        <f t="shared" si="14"/>
        <v>8.2332374262078199E-3</v>
      </c>
      <c r="P65" s="65">
        <f t="shared" si="15"/>
        <v>0.17294788280635093</v>
      </c>
      <c r="Q65" s="65">
        <f t="shared" si="16"/>
        <v>1.2826376336387908E-2</v>
      </c>
      <c r="R65" s="65">
        <f t="shared" si="10"/>
        <v>0.18494122509955621</v>
      </c>
      <c r="S65" s="65">
        <f t="shared" si="17"/>
        <v>4.0952207673532635E-3</v>
      </c>
      <c r="T65" s="66">
        <f>(L65*'Football Field'!$F$4)+(M65*'Football Field'!$F$5)+(N65*'Football Field'!$F$6)+(O65*'Football Field'!$F$7)+(P65*'Football Field'!$F$8)+(Q65*'Football Field'!$F$9)+(R65*'Football Field'!$F$10)+(S65*'Football Field'!$F$11)</f>
        <v>150130142.5687902</v>
      </c>
    </row>
    <row r="66" spans="2:20" x14ac:dyDescent="0.3">
      <c r="B66" s="62">
        <f t="shared" si="9"/>
        <v>39</v>
      </c>
      <c r="C66" s="62">
        <v>0.70713792088601068</v>
      </c>
      <c r="D66" s="62">
        <v>0.59732208788371266</v>
      </c>
      <c r="E66" s="62">
        <v>0.90477153830026424</v>
      </c>
      <c r="F66" s="62">
        <v>0.3953191599047432</v>
      </c>
      <c r="G66" s="62">
        <v>0.52759129475109445</v>
      </c>
      <c r="H66" s="62">
        <v>0.641699982546309</v>
      </c>
      <c r="I66" s="62">
        <v>0.82227420513129357</v>
      </c>
      <c r="J66" s="62">
        <v>0.50847042086520322</v>
      </c>
      <c r="K66" s="62"/>
      <c r="L66" s="65">
        <f t="shared" si="11"/>
        <v>0.1385299094472211</v>
      </c>
      <c r="M66" s="65">
        <f t="shared" si="12"/>
        <v>0.11701674072531378</v>
      </c>
      <c r="N66" s="65">
        <f t="shared" si="13"/>
        <v>0.17724677968636726</v>
      </c>
      <c r="O66" s="65">
        <f t="shared" si="14"/>
        <v>7.7443912717535299E-2</v>
      </c>
      <c r="P66" s="65">
        <f t="shared" si="15"/>
        <v>0.10335632148737893</v>
      </c>
      <c r="Q66" s="65">
        <f t="shared" si="16"/>
        <v>0.12571047012023159</v>
      </c>
      <c r="R66" s="65">
        <f t="shared" si="10"/>
        <v>0.16108536653627689</v>
      </c>
      <c r="S66" s="65">
        <f t="shared" si="17"/>
        <v>9.9610499279675219E-2</v>
      </c>
      <c r="T66" s="66">
        <f>(L66*'Football Field'!$F$4)+(M66*'Football Field'!$F$5)+(N66*'Football Field'!$F$6)+(O66*'Football Field'!$F$7)+(P66*'Football Field'!$F$8)+(Q66*'Football Field'!$F$9)+(R66*'Football Field'!$F$10)+(S66*'Football Field'!$F$11)</f>
        <v>143730432.86557859</v>
      </c>
    </row>
    <row r="67" spans="2:20" x14ac:dyDescent="0.3">
      <c r="B67" s="62">
        <f t="shared" si="9"/>
        <v>40</v>
      </c>
      <c r="C67" s="62">
        <v>0.12173417735911141</v>
      </c>
      <c r="D67" s="62">
        <v>0.99683838402704461</v>
      </c>
      <c r="E67" s="62">
        <v>0.10341980153753949</v>
      </c>
      <c r="F67" s="62">
        <v>0.11899476522790231</v>
      </c>
      <c r="G67" s="62">
        <v>0.27425928764917418</v>
      </c>
      <c r="H67" s="62">
        <v>0.79455148487941407</v>
      </c>
      <c r="I67" s="62">
        <v>0.67596341704255136</v>
      </c>
      <c r="J67" s="62">
        <v>0.11557741344624828</v>
      </c>
      <c r="K67" s="62"/>
      <c r="L67" s="65">
        <f t="shared" si="11"/>
        <v>3.8026022105651883E-2</v>
      </c>
      <c r="M67" s="65">
        <f t="shared" si="12"/>
        <v>0.31138172737598552</v>
      </c>
      <c r="N67" s="65">
        <f t="shared" si="13"/>
        <v>3.2305172998602118E-2</v>
      </c>
      <c r="O67" s="65">
        <f t="shared" si="14"/>
        <v>3.7170313803204055E-2</v>
      </c>
      <c r="P67" s="65">
        <f t="shared" si="15"/>
        <v>8.5670186968633252E-2</v>
      </c>
      <c r="Q67" s="65">
        <f t="shared" si="16"/>
        <v>0.24819350640514048</v>
      </c>
      <c r="R67" s="65">
        <f t="shared" si="10"/>
        <v>0.21115023238909794</v>
      </c>
      <c r="S67" s="65">
        <f t="shared" si="17"/>
        <v>3.6102837953684637E-2</v>
      </c>
      <c r="T67" s="66">
        <f>(L67*'Football Field'!$F$4)+(M67*'Football Field'!$F$5)+(N67*'Football Field'!$F$6)+(O67*'Football Field'!$F$7)+(P67*'Football Field'!$F$8)+(Q67*'Football Field'!$F$9)+(R67*'Football Field'!$F$10)+(S67*'Football Field'!$F$11)</f>
        <v>144518829.39567855</v>
      </c>
    </row>
    <row r="68" spans="2:20" x14ac:dyDescent="0.3">
      <c r="B68" s="62">
        <f t="shared" si="9"/>
        <v>41</v>
      </c>
      <c r="C68" s="62">
        <v>0.68859306575793011</v>
      </c>
      <c r="D68" s="62">
        <v>0.47876431799993446</v>
      </c>
      <c r="E68" s="62">
        <v>0.56897877498141614</v>
      </c>
      <c r="F68" s="62">
        <v>0.68885717736492713</v>
      </c>
      <c r="G68" s="62">
        <v>0.74311423422448664</v>
      </c>
      <c r="H68" s="62">
        <v>0.44511832568236354</v>
      </c>
      <c r="I68" s="62">
        <v>0.95859834404408284</v>
      </c>
      <c r="J68" s="62">
        <v>0.39190344164499791</v>
      </c>
      <c r="K68" s="62"/>
      <c r="L68" s="65">
        <f t="shared" si="11"/>
        <v>0.13871939921616422</v>
      </c>
      <c r="M68" s="65">
        <f t="shared" si="12"/>
        <v>9.6448689163005349E-2</v>
      </c>
      <c r="N68" s="65">
        <f t="shared" si="13"/>
        <v>0.11462269627315393</v>
      </c>
      <c r="O68" s="65">
        <f t="shared" si="14"/>
        <v>0.13877260539158265</v>
      </c>
      <c r="P68" s="65">
        <f t="shared" si="15"/>
        <v>0.1497028727803647</v>
      </c>
      <c r="Q68" s="65">
        <f t="shared" si="16"/>
        <v>8.967059035193499E-2</v>
      </c>
      <c r="R68" s="65">
        <f t="shared" si="10"/>
        <v>0.19311287462507193</v>
      </c>
      <c r="S68" s="65">
        <f t="shared" si="17"/>
        <v>7.8950272198722179E-2</v>
      </c>
      <c r="T68" s="66">
        <f>(L68*'Football Field'!$F$4)+(M68*'Football Field'!$F$5)+(N68*'Football Field'!$F$6)+(O68*'Football Field'!$F$7)+(P68*'Football Field'!$F$8)+(Q68*'Football Field'!$F$9)+(R68*'Football Field'!$F$10)+(S68*'Football Field'!$F$11)</f>
        <v>150677866.96498036</v>
      </c>
    </row>
    <row r="69" spans="2:20" x14ac:dyDescent="0.3">
      <c r="B69" s="62">
        <f t="shared" si="9"/>
        <v>42</v>
      </c>
      <c r="C69" s="62">
        <v>0.57876013270592708</v>
      </c>
      <c r="D69" s="62">
        <v>0.8489059563144995</v>
      </c>
      <c r="E69" s="62">
        <v>0.69429525210911314</v>
      </c>
      <c r="F69" s="62">
        <v>0.97146842764939889</v>
      </c>
      <c r="G69" s="62">
        <v>0.24098667466213508</v>
      </c>
      <c r="H69" s="62">
        <v>0.57175418764254238</v>
      </c>
      <c r="I69" s="62">
        <v>4.6921533575336127E-2</v>
      </c>
      <c r="J69" s="62">
        <v>0.37973304412063336</v>
      </c>
      <c r="K69" s="62"/>
      <c r="L69" s="65">
        <f t="shared" si="11"/>
        <v>0.13357569364515048</v>
      </c>
      <c r="M69" s="65">
        <f t="shared" si="12"/>
        <v>0.19592434852769158</v>
      </c>
      <c r="N69" s="65">
        <f t="shared" si="13"/>
        <v>0.16024077101062503</v>
      </c>
      <c r="O69" s="65">
        <f t="shared" si="14"/>
        <v>0.22421131267444544</v>
      </c>
      <c r="P69" s="65">
        <f t="shared" si="15"/>
        <v>5.5618831374463204E-2</v>
      </c>
      <c r="Q69" s="65">
        <f t="shared" si="16"/>
        <v>0.13195874748974395</v>
      </c>
      <c r="R69" s="65">
        <f t="shared" si="10"/>
        <v>1.0829316050012638E-2</v>
      </c>
      <c r="S69" s="65">
        <f t="shared" si="17"/>
        <v>8.7640979227867746E-2</v>
      </c>
      <c r="T69" s="66">
        <f>(L69*'Football Field'!$F$4)+(M69*'Football Field'!$F$5)+(N69*'Football Field'!$F$6)+(O69*'Football Field'!$F$7)+(P69*'Football Field'!$F$8)+(Q69*'Football Field'!$F$9)+(R69*'Football Field'!$F$10)+(S69*'Football Field'!$F$11)</f>
        <v>119237438.99433397</v>
      </c>
    </row>
    <row r="70" spans="2:20" x14ac:dyDescent="0.3">
      <c r="B70" s="62">
        <f t="shared" si="9"/>
        <v>43</v>
      </c>
      <c r="C70" s="62">
        <v>0.82338516087124825</v>
      </c>
      <c r="D70" s="62">
        <v>0.12827773616958416</v>
      </c>
      <c r="E70" s="62">
        <v>0.50261044246238573</v>
      </c>
      <c r="F70" s="62">
        <v>0.21397946331914652</v>
      </c>
      <c r="G70" s="62">
        <v>0.46775548929916533</v>
      </c>
      <c r="H70" s="62">
        <v>7.8025908828231683E-2</v>
      </c>
      <c r="I70" s="62">
        <v>0.91165861053426389</v>
      </c>
      <c r="J70" s="62">
        <v>0.93214841531134729</v>
      </c>
      <c r="K70" s="62"/>
      <c r="L70" s="65">
        <f t="shared" si="11"/>
        <v>0.20291211874780665</v>
      </c>
      <c r="M70" s="65">
        <f t="shared" si="12"/>
        <v>3.1612310339428878E-2</v>
      </c>
      <c r="N70" s="65">
        <f t="shared" si="13"/>
        <v>0.1238615348337115</v>
      </c>
      <c r="O70" s="65">
        <f t="shared" si="14"/>
        <v>5.2732340020147608E-2</v>
      </c>
      <c r="P70" s="65">
        <f t="shared" si="15"/>
        <v>0.11527200379610936</v>
      </c>
      <c r="Q70" s="65">
        <f t="shared" si="16"/>
        <v>1.9228428237408297E-2</v>
      </c>
      <c r="R70" s="65">
        <f t="shared" si="10"/>
        <v>0.22466591460362145</v>
      </c>
      <c r="S70" s="65">
        <f t="shared" si="17"/>
        <v>0.22971534942176611</v>
      </c>
      <c r="T70" s="66">
        <f>(L70*'Football Field'!$F$4)+(M70*'Football Field'!$F$5)+(N70*'Football Field'!$F$6)+(O70*'Football Field'!$F$7)+(P70*'Football Field'!$F$8)+(Q70*'Football Field'!$F$9)+(R70*'Football Field'!$F$10)+(S70*'Football Field'!$F$11)</f>
        <v>152932242.35185978</v>
      </c>
    </row>
    <row r="71" spans="2:20" x14ac:dyDescent="0.3">
      <c r="B71" s="62">
        <f t="shared" si="9"/>
        <v>44</v>
      </c>
      <c r="C71" s="62">
        <v>0.8023357602914919</v>
      </c>
      <c r="D71" s="62">
        <v>0.35016842291015426</v>
      </c>
      <c r="E71" s="62">
        <v>0.31989148148473834</v>
      </c>
      <c r="F71" s="62">
        <v>0.89148298662953462</v>
      </c>
      <c r="G71" s="62">
        <v>0.79996521996453274</v>
      </c>
      <c r="H71" s="62">
        <v>0.21251203067712487</v>
      </c>
      <c r="I71" s="62">
        <v>0.74383815734389858</v>
      </c>
      <c r="J71" s="62">
        <v>0.90409005005928222</v>
      </c>
      <c r="K71" s="62"/>
      <c r="L71" s="65">
        <f t="shared" si="11"/>
        <v>0.15969155860367409</v>
      </c>
      <c r="M71" s="65">
        <f t="shared" si="12"/>
        <v>6.9695187471137329E-2</v>
      </c>
      <c r="N71" s="65">
        <f t="shared" si="13"/>
        <v>6.3669066979860398E-2</v>
      </c>
      <c r="O71" s="65">
        <f t="shared" si="14"/>
        <v>0.17743482797252852</v>
      </c>
      <c r="P71" s="65">
        <f t="shared" si="15"/>
        <v>0.15921974206715647</v>
      </c>
      <c r="Q71" s="65">
        <f t="shared" si="16"/>
        <v>4.2296977251185523E-2</v>
      </c>
      <c r="R71" s="65">
        <f t="shared" si="10"/>
        <v>0.1480485858588394</v>
      </c>
      <c r="S71" s="65">
        <f t="shared" si="17"/>
        <v>0.17994405379561829</v>
      </c>
      <c r="T71" s="66">
        <f>(L71*'Football Field'!$F$4)+(M71*'Football Field'!$F$5)+(N71*'Football Field'!$F$6)+(O71*'Football Field'!$F$7)+(P71*'Football Field'!$F$8)+(Q71*'Football Field'!$F$9)+(R71*'Football Field'!$F$10)+(S71*'Football Field'!$F$11)</f>
        <v>144911905.27874359</v>
      </c>
    </row>
    <row r="72" spans="2:20" x14ac:dyDescent="0.3">
      <c r="B72" s="62">
        <f t="shared" si="9"/>
        <v>45</v>
      </c>
      <c r="C72" s="62">
        <v>0.20946440278822376</v>
      </c>
      <c r="D72" s="62">
        <v>0.72908107718285542</v>
      </c>
      <c r="E72" s="62">
        <v>0.36681733248721826</v>
      </c>
      <c r="F72" s="62">
        <v>0.57707625791572215</v>
      </c>
      <c r="G72" s="62">
        <v>0.85049179525147578</v>
      </c>
      <c r="H72" s="62">
        <v>0.51326922424268784</v>
      </c>
      <c r="I72" s="62">
        <v>0.65062638252609595</v>
      </c>
      <c r="J72" s="62">
        <v>0.45174043210733372</v>
      </c>
      <c r="K72" s="62"/>
      <c r="L72" s="65">
        <f t="shared" si="11"/>
        <v>4.8168605287270003E-2</v>
      </c>
      <c r="M72" s="65">
        <f t="shared" si="12"/>
        <v>0.16766008048033357</v>
      </c>
      <c r="N72" s="65">
        <f t="shared" si="13"/>
        <v>8.4353613625558099E-2</v>
      </c>
      <c r="O72" s="65">
        <f t="shared" si="14"/>
        <v>0.13270492798865205</v>
      </c>
      <c r="P72" s="65">
        <f t="shared" si="15"/>
        <v>0.19557978845192683</v>
      </c>
      <c r="Q72" s="65">
        <f t="shared" si="16"/>
        <v>0.11803181036753839</v>
      </c>
      <c r="R72" s="65">
        <f t="shared" si="10"/>
        <v>0.14961857476599269</v>
      </c>
      <c r="S72" s="65">
        <f t="shared" si="17"/>
        <v>0.10388259903272834</v>
      </c>
      <c r="T72" s="66">
        <f>(L72*'Football Field'!$F$4)+(M72*'Football Field'!$F$5)+(N72*'Football Field'!$F$6)+(O72*'Football Field'!$F$7)+(P72*'Football Field'!$F$8)+(Q72*'Football Field'!$F$9)+(R72*'Football Field'!$F$10)+(S72*'Football Field'!$F$11)</f>
        <v>147967385.75345546</v>
      </c>
    </row>
    <row r="73" spans="2:20" x14ac:dyDescent="0.3">
      <c r="B73" s="62">
        <f t="shared" si="9"/>
        <v>46</v>
      </c>
      <c r="C73" s="62">
        <v>0.40739652350420297</v>
      </c>
      <c r="D73" s="62">
        <v>0.66083453625464983</v>
      </c>
      <c r="E73" s="62">
        <v>0.29470996524248982</v>
      </c>
      <c r="F73" s="62">
        <v>0.42460743332123829</v>
      </c>
      <c r="G73" s="62">
        <v>0.29053256096523805</v>
      </c>
      <c r="H73" s="62">
        <v>0.52243347480835012</v>
      </c>
      <c r="I73" s="62">
        <v>0.76759924155942272</v>
      </c>
      <c r="J73" s="62">
        <v>0.93817455561890994</v>
      </c>
      <c r="K73" s="62"/>
      <c r="L73" s="65">
        <f t="shared" si="11"/>
        <v>9.4605027798459057E-2</v>
      </c>
      <c r="M73" s="65">
        <f t="shared" si="12"/>
        <v>0.15345803428759</v>
      </c>
      <c r="N73" s="65">
        <f t="shared" si="13"/>
        <v>6.8437119233200852E-2</v>
      </c>
      <c r="O73" s="65">
        <f t="shared" si="14"/>
        <v>9.8601720228900472E-2</v>
      </c>
      <c r="P73" s="65">
        <f t="shared" si="15"/>
        <v>6.7467048491370557E-2</v>
      </c>
      <c r="Q73" s="65">
        <f t="shared" si="16"/>
        <v>0.1213187412154724</v>
      </c>
      <c r="R73" s="65">
        <f t="shared" si="10"/>
        <v>0.17825077877734047</v>
      </c>
      <c r="S73" s="65">
        <f t="shared" si="17"/>
        <v>0.2178615299676662</v>
      </c>
      <c r="T73" s="66">
        <f>(L73*'Football Field'!$F$4)+(M73*'Football Field'!$F$5)+(N73*'Football Field'!$F$6)+(O73*'Football Field'!$F$7)+(P73*'Football Field'!$F$8)+(Q73*'Football Field'!$F$9)+(R73*'Football Field'!$F$10)+(S73*'Football Field'!$F$11)</f>
        <v>141484123.48143721</v>
      </c>
    </row>
    <row r="74" spans="2:20" x14ac:dyDescent="0.3">
      <c r="B74" s="62">
        <f t="shared" si="9"/>
        <v>47</v>
      </c>
      <c r="C74" s="62">
        <v>0.44307403255991329</v>
      </c>
      <c r="D74" s="62">
        <v>0.5969843328005473</v>
      </c>
      <c r="E74" s="62">
        <v>0.79256833068061949</v>
      </c>
      <c r="F74" s="62">
        <v>0.7355878127356722</v>
      </c>
      <c r="G74" s="62">
        <v>4.4114909094990606E-2</v>
      </c>
      <c r="H74" s="62">
        <v>0.28107299238907524</v>
      </c>
      <c r="I74" s="62">
        <v>0.74672367237428505</v>
      </c>
      <c r="J74" s="62">
        <v>0.846664729675487</v>
      </c>
      <c r="K74" s="62"/>
      <c r="L74" s="65">
        <f t="shared" si="11"/>
        <v>9.8750766660267081E-2</v>
      </c>
      <c r="M74" s="65">
        <f t="shared" si="12"/>
        <v>0.13305374771709372</v>
      </c>
      <c r="N74" s="65">
        <f t="shared" si="13"/>
        <v>0.176644814486563</v>
      </c>
      <c r="O74" s="65">
        <f t="shared" si="14"/>
        <v>0.1639451990312118</v>
      </c>
      <c r="P74" s="65">
        <f t="shared" si="15"/>
        <v>9.8321742511263809E-3</v>
      </c>
      <c r="Q74" s="65">
        <f t="shared" si="16"/>
        <v>6.2644550224602372E-2</v>
      </c>
      <c r="R74" s="65">
        <f t="shared" si="10"/>
        <v>0.16642711987496028</v>
      </c>
      <c r="S74" s="65">
        <f t="shared" si="17"/>
        <v>0.18870162775417534</v>
      </c>
      <c r="T74" s="66">
        <f>(L74*'Football Field'!$F$4)+(M74*'Football Field'!$F$5)+(N74*'Football Field'!$F$6)+(O74*'Football Field'!$F$7)+(P74*'Football Field'!$F$8)+(Q74*'Football Field'!$F$9)+(R74*'Football Field'!$F$10)+(S74*'Football Field'!$F$11)</f>
        <v>138233937.17324647</v>
      </c>
    </row>
    <row r="75" spans="2:20" x14ac:dyDescent="0.3">
      <c r="B75" s="62">
        <f t="shared" si="9"/>
        <v>48</v>
      </c>
      <c r="C75" s="62">
        <v>0.33160847057987297</v>
      </c>
      <c r="D75" s="62">
        <v>0.18098814862848533</v>
      </c>
      <c r="E75" s="62">
        <v>0.33309816620412436</v>
      </c>
      <c r="F75" s="62">
        <v>0.22834867466598552</v>
      </c>
      <c r="G75" s="62">
        <v>0.61307469378941115</v>
      </c>
      <c r="H75" s="62">
        <v>0.43803223806629432</v>
      </c>
      <c r="I75" s="62">
        <v>0.33956646057453788</v>
      </c>
      <c r="J75" s="62">
        <v>0.82483336526355056</v>
      </c>
      <c r="K75" s="62"/>
      <c r="L75" s="65">
        <f t="shared" si="11"/>
        <v>0.10080662966879518</v>
      </c>
      <c r="M75" s="65">
        <f t="shared" si="12"/>
        <v>5.5019117097125057E-2</v>
      </c>
      <c r="N75" s="65">
        <f t="shared" si="13"/>
        <v>0.10125948660230637</v>
      </c>
      <c r="O75" s="65">
        <f t="shared" si="14"/>
        <v>6.9416382042839592E-2</v>
      </c>
      <c r="P75" s="65">
        <f t="shared" si="15"/>
        <v>0.18637037078114449</v>
      </c>
      <c r="Q75" s="65">
        <f t="shared" si="16"/>
        <v>0.13315870227478607</v>
      </c>
      <c r="R75" s="65">
        <f t="shared" si="10"/>
        <v>0.10322580234221136</v>
      </c>
      <c r="S75" s="65">
        <f t="shared" si="17"/>
        <v>0.25074350919079186</v>
      </c>
      <c r="T75" s="66">
        <f>(L75*'Football Field'!$F$4)+(M75*'Football Field'!$F$5)+(N75*'Football Field'!$F$6)+(O75*'Football Field'!$F$7)+(P75*'Football Field'!$F$8)+(Q75*'Football Field'!$F$9)+(R75*'Football Field'!$F$10)+(S75*'Football Field'!$F$11)</f>
        <v>142009926.59426707</v>
      </c>
    </row>
    <row r="76" spans="2:20" x14ac:dyDescent="0.3">
      <c r="B76" s="62">
        <f t="shared" si="9"/>
        <v>49</v>
      </c>
      <c r="C76" s="62">
        <v>0.64671117166443903</v>
      </c>
      <c r="D76" s="62">
        <v>0.58105829882043092</v>
      </c>
      <c r="E76" s="62">
        <v>0.85845332239374628</v>
      </c>
      <c r="F76" s="62">
        <v>0.38914926936435956</v>
      </c>
      <c r="G76" s="62">
        <v>0.65863245351319799</v>
      </c>
      <c r="H76" s="62">
        <v>4.4690648394156374E-2</v>
      </c>
      <c r="I76" s="62">
        <v>0.71341205093573412</v>
      </c>
      <c r="J76" s="62">
        <v>0.7116432178336104</v>
      </c>
      <c r="K76" s="62"/>
      <c r="L76" s="65">
        <f t="shared" si="11"/>
        <v>0.14047485437960591</v>
      </c>
      <c r="M76" s="65">
        <f t="shared" si="12"/>
        <v>0.12621411766057153</v>
      </c>
      <c r="N76" s="65">
        <f t="shared" si="13"/>
        <v>0.18646825776116616</v>
      </c>
      <c r="O76" s="65">
        <f t="shared" si="14"/>
        <v>8.4528749990811961E-2</v>
      </c>
      <c r="P76" s="65">
        <f t="shared" si="15"/>
        <v>0.1430643261640698</v>
      </c>
      <c r="Q76" s="65">
        <f t="shared" si="16"/>
        <v>9.7074437559843563E-3</v>
      </c>
      <c r="R76" s="65">
        <f t="shared" si="10"/>
        <v>0.15496323298378531</v>
      </c>
      <c r="S76" s="65">
        <f t="shared" si="17"/>
        <v>0.15457901730400489</v>
      </c>
      <c r="T76" s="66">
        <f>(L76*'Football Field'!$F$4)+(M76*'Football Field'!$F$5)+(N76*'Football Field'!$F$6)+(O76*'Football Field'!$F$7)+(P76*'Football Field'!$F$8)+(Q76*'Football Field'!$F$9)+(R76*'Football Field'!$F$10)+(S76*'Football Field'!$F$11)</f>
        <v>146816313.6771906</v>
      </c>
    </row>
    <row r="77" spans="2:20" x14ac:dyDescent="0.3">
      <c r="B77" s="62">
        <f t="shared" si="9"/>
        <v>50</v>
      </c>
      <c r="C77" s="62">
        <v>0.21567345223834955</v>
      </c>
      <c r="D77" s="62">
        <v>1.8494861653380656E-2</v>
      </c>
      <c r="E77" s="62">
        <v>0.48829755280624387</v>
      </c>
      <c r="F77" s="62">
        <v>0.66325900300126517</v>
      </c>
      <c r="G77" s="62">
        <v>0.22261050328584897</v>
      </c>
      <c r="H77" s="62">
        <v>0.94458044537317132</v>
      </c>
      <c r="I77" s="62">
        <v>0.97222429585116421</v>
      </c>
      <c r="J77" s="62">
        <v>0.89684595406360745</v>
      </c>
      <c r="K77" s="62"/>
      <c r="L77" s="65">
        <f t="shared" si="11"/>
        <v>4.8772983204485532E-2</v>
      </c>
      <c r="M77" s="65">
        <f t="shared" si="12"/>
        <v>4.1824784989889542E-3</v>
      </c>
      <c r="N77" s="65">
        <f t="shared" si="13"/>
        <v>0.11042494147814995</v>
      </c>
      <c r="O77" s="65">
        <f t="shared" si="14"/>
        <v>0.14999120141061306</v>
      </c>
      <c r="P77" s="65">
        <f t="shared" si="15"/>
        <v>5.0341746864161332E-2</v>
      </c>
      <c r="Q77" s="65">
        <f t="shared" si="16"/>
        <v>0.21361000030062716</v>
      </c>
      <c r="R77" s="65">
        <f t="shared" si="10"/>
        <v>0.2198614561060474</v>
      </c>
      <c r="S77" s="65">
        <f t="shared" si="17"/>
        <v>0.20281519213692661</v>
      </c>
      <c r="T77" s="66">
        <f>(L77*'Football Field'!$F$4)+(M77*'Football Field'!$F$5)+(N77*'Football Field'!$F$6)+(O77*'Football Field'!$F$7)+(P77*'Football Field'!$F$8)+(Q77*'Football Field'!$F$9)+(R77*'Football Field'!$F$10)+(S77*'Football Field'!$F$11)</f>
        <v>147899526.41682827</v>
      </c>
    </row>
    <row r="78" spans="2:20" x14ac:dyDescent="0.3">
      <c r="B78" s="62">
        <f t="shared" si="9"/>
        <v>51</v>
      </c>
      <c r="C78" s="62">
        <v>0.42980870336891119</v>
      </c>
      <c r="D78" s="62">
        <v>0.10045174373392751</v>
      </c>
      <c r="E78" s="62">
        <v>0.59634434633654487</v>
      </c>
      <c r="F78" s="62">
        <v>0.4456226573601092</v>
      </c>
      <c r="G78" s="62">
        <v>0.51173378088443311</v>
      </c>
      <c r="H78" s="62">
        <v>0.27217575507002789</v>
      </c>
      <c r="I78" s="62">
        <v>0.45860643149337876</v>
      </c>
      <c r="J78" s="62">
        <v>0.98237338982840094</v>
      </c>
      <c r="K78" s="62"/>
      <c r="L78" s="65">
        <f t="shared" si="11"/>
        <v>0.1131934373087473</v>
      </c>
      <c r="M78" s="65">
        <f t="shared" si="12"/>
        <v>2.6454741534494296E-2</v>
      </c>
      <c r="N78" s="65">
        <f t="shared" si="13"/>
        <v>0.15705188343646309</v>
      </c>
      <c r="O78" s="65">
        <f t="shared" si="14"/>
        <v>0.11735816407131747</v>
      </c>
      <c r="P78" s="65">
        <f t="shared" si="15"/>
        <v>0.13476903839146437</v>
      </c>
      <c r="Q78" s="65">
        <f t="shared" si="16"/>
        <v>7.1679584491886758E-2</v>
      </c>
      <c r="R78" s="65">
        <f t="shared" si="10"/>
        <v>0.12077754113805811</v>
      </c>
      <c r="S78" s="65">
        <f t="shared" si="17"/>
        <v>0.25871560962756868</v>
      </c>
      <c r="T78" s="66">
        <f>(L78*'Football Field'!$F$4)+(M78*'Football Field'!$F$5)+(N78*'Football Field'!$F$6)+(O78*'Football Field'!$F$7)+(P78*'Football Field'!$F$8)+(Q78*'Football Field'!$F$9)+(R78*'Football Field'!$F$10)+(S78*'Football Field'!$F$11)</f>
        <v>142110518.01044416</v>
      </c>
    </row>
    <row r="79" spans="2:20" x14ac:dyDescent="0.3">
      <c r="B79" s="62">
        <f t="shared" si="9"/>
        <v>52</v>
      </c>
      <c r="C79" s="62">
        <v>0.54674890926403208</v>
      </c>
      <c r="D79" s="62">
        <v>0.13828148365404558</v>
      </c>
      <c r="E79" s="62">
        <v>0.87268554561465195</v>
      </c>
      <c r="F79" s="62">
        <v>0.40812971638265882</v>
      </c>
      <c r="G79" s="62">
        <v>0.23626641993779807</v>
      </c>
      <c r="H79" s="62">
        <v>0.53506804609453351</v>
      </c>
      <c r="I79" s="62">
        <v>0.72622278320861566</v>
      </c>
      <c r="J79" s="62">
        <v>0.74585440187447904</v>
      </c>
      <c r="K79" s="62"/>
      <c r="L79" s="65">
        <f t="shared" si="11"/>
        <v>0.12989201408064968</v>
      </c>
      <c r="M79" s="65">
        <f t="shared" si="12"/>
        <v>3.2851753551849341E-2</v>
      </c>
      <c r="N79" s="65">
        <f t="shared" si="13"/>
        <v>0.20732530281869715</v>
      </c>
      <c r="O79" s="65">
        <f t="shared" si="14"/>
        <v>9.6960030406768177E-2</v>
      </c>
      <c r="P79" s="65">
        <f t="shared" si="15"/>
        <v>5.6130191803501137E-2</v>
      </c>
      <c r="Q79" s="65">
        <f t="shared" si="16"/>
        <v>0.12711697270868064</v>
      </c>
      <c r="R79" s="65">
        <f t="shared" si="10"/>
        <v>0.17252990977009647</v>
      </c>
      <c r="S79" s="65">
        <f t="shared" si="17"/>
        <v>0.17719382485975757</v>
      </c>
      <c r="T79" s="66">
        <f>(L79*'Football Field'!$F$4)+(M79*'Football Field'!$F$5)+(N79*'Football Field'!$F$6)+(O79*'Football Field'!$F$7)+(P79*'Football Field'!$F$8)+(Q79*'Football Field'!$F$9)+(R79*'Football Field'!$F$10)+(S79*'Football Field'!$F$11)</f>
        <v>143284354.29544663</v>
      </c>
    </row>
    <row r="80" spans="2:20" x14ac:dyDescent="0.3">
      <c r="B80" s="62">
        <f t="shared" si="9"/>
        <v>53</v>
      </c>
      <c r="C80" s="62">
        <v>0.11641888260930999</v>
      </c>
      <c r="D80" s="62">
        <v>0.16646637304377221</v>
      </c>
      <c r="E80" s="62">
        <v>0.38718075527306151</v>
      </c>
      <c r="F80" s="62">
        <v>0.83827877866416289</v>
      </c>
      <c r="G80" s="62">
        <v>0.51904836114421971</v>
      </c>
      <c r="H80" s="62">
        <v>0.43878633237704079</v>
      </c>
      <c r="I80" s="62">
        <v>0.63114399652707787</v>
      </c>
      <c r="J80" s="62">
        <v>0.6781044995570773</v>
      </c>
      <c r="K80" s="62"/>
      <c r="L80" s="65">
        <f t="shared" si="11"/>
        <v>3.0835943170106676E-2</v>
      </c>
      <c r="M80" s="65">
        <f t="shared" si="12"/>
        <v>4.409205365883697E-2</v>
      </c>
      <c r="N80" s="65">
        <f t="shared" si="13"/>
        <v>0.10255281186837589</v>
      </c>
      <c r="O80" s="65">
        <f t="shared" si="14"/>
        <v>0.22203543102489298</v>
      </c>
      <c r="P80" s="65">
        <f t="shared" si="15"/>
        <v>0.1374806681532281</v>
      </c>
      <c r="Q80" s="65">
        <f t="shared" si="16"/>
        <v>0.1162216137600684</v>
      </c>
      <c r="R80" s="65">
        <f t="shared" si="10"/>
        <v>0.1671715100923552</v>
      </c>
      <c r="S80" s="65">
        <f t="shared" si="17"/>
        <v>0.17960996827213577</v>
      </c>
      <c r="T80" s="66">
        <f>(L80*'Football Field'!$F$4)+(M80*'Football Field'!$F$5)+(N80*'Football Field'!$F$6)+(O80*'Football Field'!$F$7)+(P80*'Football Field'!$F$8)+(Q80*'Football Field'!$F$9)+(R80*'Football Field'!$F$10)+(S80*'Football Field'!$F$11)</f>
        <v>147816341.4885661</v>
      </c>
    </row>
    <row r="81" spans="2:20" x14ac:dyDescent="0.3">
      <c r="B81" s="62">
        <f t="shared" si="9"/>
        <v>54</v>
      </c>
      <c r="C81" s="62">
        <v>0.2876985826593278</v>
      </c>
      <c r="D81" s="62">
        <v>0.57431869331003216</v>
      </c>
      <c r="E81" s="62">
        <v>0.15056857074981111</v>
      </c>
      <c r="F81" s="62">
        <v>7.6527702141909959E-2</v>
      </c>
      <c r="G81" s="62">
        <v>0.68053895638399098</v>
      </c>
      <c r="H81" s="62">
        <v>0.88208360243717432</v>
      </c>
      <c r="I81" s="62">
        <v>0.6943561869518533</v>
      </c>
      <c r="J81" s="62">
        <v>0.46071502866812786</v>
      </c>
      <c r="K81" s="62"/>
      <c r="L81" s="65">
        <f t="shared" si="11"/>
        <v>7.5574768625211827E-2</v>
      </c>
      <c r="M81" s="65">
        <f t="shared" si="12"/>
        <v>0.15086623633261204</v>
      </c>
      <c r="N81" s="65">
        <f t="shared" si="13"/>
        <v>3.9552453791961269E-2</v>
      </c>
      <c r="O81" s="65">
        <f t="shared" si="14"/>
        <v>2.0102856709733802E-2</v>
      </c>
      <c r="P81" s="65">
        <f t="shared" si="15"/>
        <v>0.1787689521921102</v>
      </c>
      <c r="Q81" s="65">
        <f t="shared" si="16"/>
        <v>0.23171217440866115</v>
      </c>
      <c r="R81" s="65">
        <f t="shared" si="10"/>
        <v>0.18239856341075117</v>
      </c>
      <c r="S81" s="65">
        <f t="shared" si="17"/>
        <v>0.12102399452895847</v>
      </c>
      <c r="T81" s="66">
        <f>(L81*'Football Field'!$F$4)+(M81*'Football Field'!$F$5)+(N81*'Football Field'!$F$6)+(O81*'Football Field'!$F$7)+(P81*'Football Field'!$F$8)+(Q81*'Football Field'!$F$9)+(R81*'Football Field'!$F$10)+(S81*'Football Field'!$F$11)</f>
        <v>149219749.18481174</v>
      </c>
    </row>
    <row r="82" spans="2:20" x14ac:dyDescent="0.3">
      <c r="B82" s="62">
        <f t="shared" si="9"/>
        <v>55</v>
      </c>
      <c r="C82" s="62">
        <v>0.76285342130131784</v>
      </c>
      <c r="D82" s="62">
        <v>0.62369421848813988</v>
      </c>
      <c r="E82" s="62">
        <v>0.90624520121438668</v>
      </c>
      <c r="F82" s="62">
        <v>0.28408003988150821</v>
      </c>
      <c r="G82" s="62">
        <v>0.91668058519790208</v>
      </c>
      <c r="H82" s="62">
        <v>0.31407106105474614</v>
      </c>
      <c r="I82" s="62">
        <v>0.22565117621467945</v>
      </c>
      <c r="J82" s="62">
        <v>0.46374710496263782</v>
      </c>
      <c r="K82" s="62"/>
      <c r="L82" s="65">
        <f t="shared" si="11"/>
        <v>0.16963521285476851</v>
      </c>
      <c r="M82" s="65">
        <f t="shared" si="12"/>
        <v>0.13869047257996658</v>
      </c>
      <c r="N82" s="65">
        <f t="shared" si="13"/>
        <v>0.20152114851156064</v>
      </c>
      <c r="O82" s="65">
        <f t="shared" si="14"/>
        <v>6.3170691364122913E-2</v>
      </c>
      <c r="P82" s="65">
        <f t="shared" si="15"/>
        <v>0.20384165797489259</v>
      </c>
      <c r="Q82" s="65">
        <f t="shared" si="16"/>
        <v>6.9839774989356562E-2</v>
      </c>
      <c r="R82" s="65">
        <f t="shared" si="10"/>
        <v>5.0177903433674877E-2</v>
      </c>
      <c r="S82" s="65">
        <f t="shared" si="17"/>
        <v>0.10312313829165734</v>
      </c>
      <c r="T82" s="66">
        <f>(L82*'Football Field'!$F$4)+(M82*'Football Field'!$F$5)+(N82*'Football Field'!$F$6)+(O82*'Football Field'!$F$7)+(P82*'Football Field'!$F$8)+(Q82*'Football Field'!$F$9)+(R82*'Football Field'!$F$10)+(S82*'Football Field'!$F$11)</f>
        <v>136917596.70276415</v>
      </c>
    </row>
    <row r="83" spans="2:20" x14ac:dyDescent="0.3">
      <c r="B83" s="62">
        <f t="shared" si="9"/>
        <v>56</v>
      </c>
      <c r="C83" s="62">
        <v>0.74148531129557749</v>
      </c>
      <c r="D83" s="62">
        <v>6.6085575228563065E-2</v>
      </c>
      <c r="E83" s="62">
        <v>2.2570930669550959E-3</v>
      </c>
      <c r="F83" s="62">
        <v>0.69587771089576078</v>
      </c>
      <c r="G83" s="62">
        <v>9.3184801579955012E-2</v>
      </c>
      <c r="H83" s="62">
        <v>0.58662455779616329</v>
      </c>
      <c r="I83" s="62">
        <v>0.62475572924288514</v>
      </c>
      <c r="J83" s="62">
        <v>0.58923644857006074</v>
      </c>
      <c r="K83" s="62"/>
      <c r="L83" s="65">
        <f t="shared" si="11"/>
        <v>0.21811552723260286</v>
      </c>
      <c r="M83" s="65">
        <f t="shared" si="12"/>
        <v>1.9439751352946111E-2</v>
      </c>
      <c r="N83" s="65">
        <f t="shared" si="13"/>
        <v>6.6394712991922709E-4</v>
      </c>
      <c r="O83" s="65">
        <f t="shared" si="14"/>
        <v>0.20469958270143138</v>
      </c>
      <c r="P83" s="65">
        <f t="shared" si="15"/>
        <v>2.7411267380555319E-2</v>
      </c>
      <c r="Q83" s="65">
        <f t="shared" si="16"/>
        <v>0.17256164452905437</v>
      </c>
      <c r="R83" s="65">
        <f t="shared" si="10"/>
        <v>0.18377832062148625</v>
      </c>
      <c r="S83" s="65">
        <f t="shared" si="17"/>
        <v>0.17332995905200452</v>
      </c>
      <c r="T83" s="66">
        <f>(L83*'Football Field'!$F$4)+(M83*'Football Field'!$F$5)+(N83*'Football Field'!$F$6)+(O83*'Football Field'!$F$7)+(P83*'Football Field'!$F$8)+(Q83*'Football Field'!$F$9)+(R83*'Football Field'!$F$10)+(S83*'Football Field'!$F$11)</f>
        <v>137436493.02717409</v>
      </c>
    </row>
    <row r="84" spans="2:20" x14ac:dyDescent="0.3">
      <c r="B84" s="62">
        <f t="shared" si="9"/>
        <v>57</v>
      </c>
      <c r="C84" s="62">
        <v>0.46372918129711505</v>
      </c>
      <c r="D84" s="62">
        <v>9.0729036615391556E-2</v>
      </c>
      <c r="E84" s="62">
        <v>0.31723562156336393</v>
      </c>
      <c r="F84" s="62">
        <v>3.1308973946978402E-2</v>
      </c>
      <c r="G84" s="62">
        <v>0.93778577686674225</v>
      </c>
      <c r="H84" s="62">
        <v>0.12605719208715527</v>
      </c>
      <c r="I84" s="62">
        <v>0.58464471243973615</v>
      </c>
      <c r="J84" s="62">
        <v>0.98277958096163531</v>
      </c>
      <c r="K84" s="62"/>
      <c r="L84" s="65">
        <f t="shared" si="11"/>
        <v>0.13120932225164447</v>
      </c>
      <c r="M84" s="65">
        <f t="shared" si="12"/>
        <v>2.567122338419944E-2</v>
      </c>
      <c r="N84" s="65">
        <f t="shared" si="13"/>
        <v>8.9759869721761476E-2</v>
      </c>
      <c r="O84" s="65">
        <f t="shared" si="14"/>
        <v>8.8586817859654665E-3</v>
      </c>
      <c r="P84" s="65">
        <f t="shared" si="15"/>
        <v>0.26534072291016858</v>
      </c>
      <c r="Q84" s="65">
        <f t="shared" si="16"/>
        <v>3.5667107884900968E-2</v>
      </c>
      <c r="R84" s="65">
        <f t="shared" si="10"/>
        <v>0.1654216287675804</v>
      </c>
      <c r="S84" s="65">
        <f t="shared" si="17"/>
        <v>0.27807144329377909</v>
      </c>
      <c r="T84" s="66">
        <f>(L84*'Football Field'!$F$4)+(M84*'Football Field'!$F$5)+(N84*'Football Field'!$F$6)+(O84*'Football Field'!$F$7)+(P84*'Football Field'!$F$8)+(Q84*'Football Field'!$F$9)+(R84*'Football Field'!$F$10)+(S84*'Football Field'!$F$11)</f>
        <v>156546570.37262732</v>
      </c>
    </row>
    <row r="85" spans="2:20" x14ac:dyDescent="0.3">
      <c r="B85" s="62">
        <f t="shared" si="9"/>
        <v>58</v>
      </c>
      <c r="C85" s="62">
        <v>0.90462686631767686</v>
      </c>
      <c r="D85" s="62">
        <v>0.84644318458964918</v>
      </c>
      <c r="E85" s="62">
        <v>0.26431997841727739</v>
      </c>
      <c r="F85" s="62">
        <v>0.94313329977350335</v>
      </c>
      <c r="G85" s="62">
        <v>0.86671540100413946</v>
      </c>
      <c r="H85" s="62">
        <v>0.74501799566067284</v>
      </c>
      <c r="I85" s="62">
        <v>3.7957215461243976E-2</v>
      </c>
      <c r="J85" s="62">
        <v>0.9335215238891813</v>
      </c>
      <c r="K85" s="62"/>
      <c r="L85" s="65">
        <f t="shared" si="11"/>
        <v>0.16323891171141902</v>
      </c>
      <c r="M85" s="65">
        <f t="shared" si="12"/>
        <v>0.15273973106768224</v>
      </c>
      <c r="N85" s="65">
        <f t="shared" si="13"/>
        <v>4.7696246073317627E-2</v>
      </c>
      <c r="O85" s="65">
        <f t="shared" si="14"/>
        <v>0.17018735479359687</v>
      </c>
      <c r="P85" s="65">
        <f t="shared" si="15"/>
        <v>0.15639782996866897</v>
      </c>
      <c r="Q85" s="65">
        <f t="shared" si="16"/>
        <v>0.13443766855180178</v>
      </c>
      <c r="R85" s="65">
        <f t="shared" si="10"/>
        <v>6.8493373060108066E-3</v>
      </c>
      <c r="S85" s="65">
        <f t="shared" si="17"/>
        <v>0.16845292052750269</v>
      </c>
      <c r="T85" s="66">
        <f>(L85*'Football Field'!$F$4)+(M85*'Football Field'!$F$5)+(N85*'Football Field'!$F$6)+(O85*'Football Field'!$F$7)+(P85*'Football Field'!$F$8)+(Q85*'Football Field'!$F$9)+(R85*'Football Field'!$F$10)+(S85*'Football Field'!$F$11)</f>
        <v>124239678.65136942</v>
      </c>
    </row>
    <row r="86" spans="2:20" x14ac:dyDescent="0.3">
      <c r="B86" s="62">
        <f t="shared" si="9"/>
        <v>59</v>
      </c>
      <c r="C86" s="62">
        <v>0.94015659884606317</v>
      </c>
      <c r="D86" s="62">
        <v>0.97019103616341362</v>
      </c>
      <c r="E86" s="62">
        <v>0.15124646911840833</v>
      </c>
      <c r="F86" s="62">
        <v>0.78825900199656385</v>
      </c>
      <c r="G86" s="62">
        <v>0.47719661837194405</v>
      </c>
      <c r="H86" s="62">
        <v>0.6346817680737864</v>
      </c>
      <c r="I86" s="62">
        <v>3.1883616086638589E-2</v>
      </c>
      <c r="J86" s="62">
        <v>0.93754544911466375</v>
      </c>
      <c r="K86" s="62"/>
      <c r="L86" s="65">
        <f t="shared" si="11"/>
        <v>0.19065625380304874</v>
      </c>
      <c r="M86" s="65">
        <f t="shared" si="12"/>
        <v>0.19674699795252007</v>
      </c>
      <c r="N86" s="65">
        <f t="shared" si="13"/>
        <v>3.0671576669724272E-2</v>
      </c>
      <c r="O86" s="65">
        <f t="shared" si="14"/>
        <v>0.15985263362683899</v>
      </c>
      <c r="P86" s="65">
        <f t="shared" si="15"/>
        <v>9.6771665165086687E-2</v>
      </c>
      <c r="Q86" s="65">
        <f t="shared" si="16"/>
        <v>0.12870839645923338</v>
      </c>
      <c r="R86" s="65">
        <f t="shared" si="10"/>
        <v>6.4657428435158501E-3</v>
      </c>
      <c r="S86" s="65">
        <f t="shared" si="17"/>
        <v>0.19012673348003184</v>
      </c>
      <c r="T86" s="66">
        <f>(L86*'Football Field'!$F$4)+(M86*'Football Field'!$F$5)+(N86*'Football Field'!$F$6)+(O86*'Football Field'!$F$7)+(P86*'Football Field'!$F$8)+(Q86*'Football Field'!$F$9)+(R86*'Football Field'!$F$10)+(S86*'Football Field'!$F$11)</f>
        <v>118674376.11604065</v>
      </c>
    </row>
    <row r="87" spans="2:20" x14ac:dyDescent="0.3">
      <c r="B87" s="62">
        <f t="shared" si="9"/>
        <v>60</v>
      </c>
      <c r="C87" s="62">
        <v>0.7687253994396831</v>
      </c>
      <c r="D87" s="62">
        <v>0.7366329670090922</v>
      </c>
      <c r="E87" s="62">
        <v>0.59708087152780809</v>
      </c>
      <c r="F87" s="62">
        <v>1.5807601649033054E-2</v>
      </c>
      <c r="G87" s="62">
        <v>0.1887830915281693</v>
      </c>
      <c r="H87" s="62">
        <v>0.43857001122664341</v>
      </c>
      <c r="I87" s="62">
        <v>0.166207275812848</v>
      </c>
      <c r="J87" s="62">
        <v>8.9356741023577824E-2</v>
      </c>
      <c r="K87" s="62"/>
      <c r="L87" s="65">
        <f t="shared" si="11"/>
        <v>0.2561424200363514</v>
      </c>
      <c r="M87" s="65">
        <f t="shared" si="12"/>
        <v>0.24544909142561952</v>
      </c>
      <c r="N87" s="65">
        <f t="shared" si="13"/>
        <v>0.1989497673707952</v>
      </c>
      <c r="O87" s="65">
        <f t="shared" si="14"/>
        <v>5.2671569643792469E-3</v>
      </c>
      <c r="P87" s="65">
        <f t="shared" si="15"/>
        <v>6.2903291554064808E-2</v>
      </c>
      <c r="Q87" s="65">
        <f t="shared" si="16"/>
        <v>0.14613330600607605</v>
      </c>
      <c r="R87" s="65">
        <f t="shared" si="10"/>
        <v>5.5380938219789663E-2</v>
      </c>
      <c r="S87" s="65">
        <f t="shared" si="17"/>
        <v>2.9774028422924016E-2</v>
      </c>
      <c r="T87" s="66">
        <f>(L87*'Football Field'!$F$4)+(M87*'Football Field'!$F$5)+(N87*'Football Field'!$F$6)+(O87*'Football Field'!$F$7)+(P87*'Football Field'!$F$8)+(Q87*'Football Field'!$F$9)+(R87*'Football Field'!$F$10)+(S87*'Football Field'!$F$11)</f>
        <v>124279710.80616973</v>
      </c>
    </row>
    <row r="88" spans="2:20" x14ac:dyDescent="0.3">
      <c r="B88" s="62">
        <f t="shared" si="9"/>
        <v>61</v>
      </c>
      <c r="C88" s="62">
        <v>0.53446134062786255</v>
      </c>
      <c r="D88" s="62">
        <v>0.87105124337714857</v>
      </c>
      <c r="E88" s="62">
        <v>0.17086653586730283</v>
      </c>
      <c r="F88" s="62">
        <v>0.39249300500582907</v>
      </c>
      <c r="G88" s="62">
        <v>0.35555853510667057</v>
      </c>
      <c r="H88" s="62">
        <v>0.24917542917010493</v>
      </c>
      <c r="I88" s="62">
        <v>0.34644063485378773</v>
      </c>
      <c r="J88" s="62">
        <v>0.23781429263585541</v>
      </c>
      <c r="K88" s="62"/>
      <c r="L88" s="65">
        <f t="shared" si="11"/>
        <v>0.16924789843847005</v>
      </c>
      <c r="M88" s="65">
        <f t="shared" si="12"/>
        <v>0.27583583912844228</v>
      </c>
      <c r="N88" s="65">
        <f t="shared" si="13"/>
        <v>5.4108314129942277E-2</v>
      </c>
      <c r="O88" s="65">
        <f t="shared" si="14"/>
        <v>0.12429077876988998</v>
      </c>
      <c r="P88" s="65">
        <f t="shared" si="15"/>
        <v>0.11259473841077251</v>
      </c>
      <c r="Q88" s="65">
        <f t="shared" si="16"/>
        <v>7.8906395137956539E-2</v>
      </c>
      <c r="R88" s="65">
        <f t="shared" si="10"/>
        <v>0.10970737249921912</v>
      </c>
      <c r="S88" s="65">
        <f t="shared" si="17"/>
        <v>7.5308663485307209E-2</v>
      </c>
      <c r="T88" s="66">
        <f>(L88*'Football Field'!$F$4)+(M88*'Football Field'!$F$5)+(N88*'Football Field'!$F$6)+(O88*'Football Field'!$F$7)+(P88*'Football Field'!$F$8)+(Q88*'Football Field'!$F$9)+(R88*'Football Field'!$F$10)+(S88*'Football Field'!$F$11)</f>
        <v>133623852.33973353</v>
      </c>
    </row>
    <row r="89" spans="2:20" x14ac:dyDescent="0.3">
      <c r="B89" s="62">
        <f t="shared" si="9"/>
        <v>62</v>
      </c>
      <c r="C89" s="62">
        <v>0.69459742956154535</v>
      </c>
      <c r="D89" s="62">
        <v>0.19692684838698449</v>
      </c>
      <c r="E89" s="62">
        <v>0.1789205693274224</v>
      </c>
      <c r="F89" s="62">
        <v>0.49793371073386417</v>
      </c>
      <c r="G89" s="62">
        <v>0.15085632727607823</v>
      </c>
      <c r="H89" s="62">
        <v>0.19724764291506147</v>
      </c>
      <c r="I89" s="62">
        <v>0.87153246014304842</v>
      </c>
      <c r="J89" s="62">
        <v>0.1575294745015432</v>
      </c>
      <c r="K89" s="62"/>
      <c r="L89" s="65">
        <f t="shared" si="11"/>
        <v>0.23581291619360872</v>
      </c>
      <c r="M89" s="65">
        <f t="shared" si="12"/>
        <v>6.6855839682943716E-2</v>
      </c>
      <c r="N89" s="65">
        <f t="shared" si="13"/>
        <v>6.0742783408733854E-2</v>
      </c>
      <c r="O89" s="65">
        <f t="shared" si="14"/>
        <v>0.16904640789324041</v>
      </c>
      <c r="P89" s="65">
        <f t="shared" si="15"/>
        <v>5.1215090852963475E-2</v>
      </c>
      <c r="Q89" s="65">
        <f t="shared" si="16"/>
        <v>6.6964748080736866E-2</v>
      </c>
      <c r="R89" s="65">
        <f t="shared" si="10"/>
        <v>0.29588161751973802</v>
      </c>
      <c r="S89" s="65">
        <f t="shared" si="17"/>
        <v>5.3480596368034997E-2</v>
      </c>
      <c r="T89" s="66">
        <f>(L89*'Football Field'!$F$4)+(M89*'Football Field'!$F$5)+(N89*'Football Field'!$F$6)+(O89*'Football Field'!$F$7)+(P89*'Football Field'!$F$8)+(Q89*'Football Field'!$F$9)+(R89*'Football Field'!$F$10)+(S89*'Football Field'!$F$11)</f>
        <v>155103482.47262323</v>
      </c>
    </row>
    <row r="90" spans="2:20" x14ac:dyDescent="0.3">
      <c r="B90" s="62">
        <f t="shared" si="9"/>
        <v>63</v>
      </c>
      <c r="C90" s="62">
        <v>0.67570050595545705</v>
      </c>
      <c r="D90" s="62">
        <v>0.25800864582735539</v>
      </c>
      <c r="E90" s="62">
        <v>8.2218042467094965E-2</v>
      </c>
      <c r="F90" s="62">
        <v>0.36249016160325975</v>
      </c>
      <c r="G90" s="62">
        <v>0.91055757425088524</v>
      </c>
      <c r="H90" s="62">
        <v>0.51911587651741609</v>
      </c>
      <c r="I90" s="62">
        <v>0.94158951983129879</v>
      </c>
      <c r="J90" s="62">
        <v>0.51166637925965697</v>
      </c>
      <c r="K90" s="62"/>
      <c r="L90" s="65">
        <f t="shared" si="11"/>
        <v>0.15856501538578552</v>
      </c>
      <c r="M90" s="65">
        <f t="shared" si="12"/>
        <v>6.0546269441416105E-2</v>
      </c>
      <c r="N90" s="65">
        <f t="shared" si="13"/>
        <v>1.9293910621466202E-2</v>
      </c>
      <c r="O90" s="65">
        <f t="shared" si="14"/>
        <v>8.5064695889995073E-2</v>
      </c>
      <c r="P90" s="65">
        <f t="shared" si="15"/>
        <v>0.21367835971437471</v>
      </c>
      <c r="Q90" s="65">
        <f t="shared" si="16"/>
        <v>0.12181967635290748</v>
      </c>
      <c r="R90" s="65">
        <f t="shared" si="10"/>
        <v>0.22096055187649441</v>
      </c>
      <c r="S90" s="65">
        <f t="shared" si="17"/>
        <v>0.12007152071756035</v>
      </c>
      <c r="T90" s="66">
        <f>(L90*'Football Field'!$F$4)+(M90*'Football Field'!$F$5)+(N90*'Football Field'!$F$6)+(O90*'Football Field'!$F$7)+(P90*'Football Field'!$F$8)+(Q90*'Football Field'!$F$9)+(R90*'Football Field'!$F$10)+(S90*'Football Field'!$F$11)</f>
        <v>157249366.80438581</v>
      </c>
    </row>
    <row r="91" spans="2:20" x14ac:dyDescent="0.3">
      <c r="B91" s="62">
        <f t="shared" si="9"/>
        <v>64</v>
      </c>
      <c r="C91" s="62">
        <v>0.54223678262898101</v>
      </c>
      <c r="D91" s="62">
        <v>0.62316527602923488</v>
      </c>
      <c r="E91" s="62">
        <v>0.84551962856557117</v>
      </c>
      <c r="F91" s="62">
        <v>0.45284180184183209</v>
      </c>
      <c r="G91" s="62">
        <v>0.54552663390369871</v>
      </c>
      <c r="H91" s="62">
        <v>0.1956928175020427</v>
      </c>
      <c r="I91" s="62">
        <v>8.0404734469246453E-2</v>
      </c>
      <c r="J91" s="62">
        <v>0.3103606292761969</v>
      </c>
      <c r="K91" s="62"/>
      <c r="L91" s="65">
        <f t="shared" si="11"/>
        <v>0.15079942664315224</v>
      </c>
      <c r="M91" s="65">
        <f t="shared" si="12"/>
        <v>0.17330614473166456</v>
      </c>
      <c r="N91" s="65">
        <f t="shared" si="13"/>
        <v>0.23514427513572456</v>
      </c>
      <c r="O91" s="65">
        <f t="shared" si="14"/>
        <v>0.12593812567769988</v>
      </c>
      <c r="P91" s="65">
        <f t="shared" si="15"/>
        <v>0.15171435477392814</v>
      </c>
      <c r="Q91" s="65">
        <f t="shared" si="16"/>
        <v>5.442339144610036E-2</v>
      </c>
      <c r="R91" s="65">
        <f t="shared" si="10"/>
        <v>2.2361057467496892E-2</v>
      </c>
      <c r="S91" s="65">
        <f t="shared" si="17"/>
        <v>8.6313224124233312E-2</v>
      </c>
      <c r="T91" s="66">
        <f>(L91*'Football Field'!$F$4)+(M91*'Football Field'!$F$5)+(N91*'Football Field'!$F$6)+(O91*'Football Field'!$F$7)+(P91*'Football Field'!$F$8)+(Q91*'Football Field'!$F$9)+(R91*'Football Field'!$F$10)+(S91*'Football Field'!$F$11)</f>
        <v>129958668.67110936</v>
      </c>
    </row>
    <row r="92" spans="2:20" x14ac:dyDescent="0.3">
      <c r="B92" s="62">
        <f t="shared" si="9"/>
        <v>65</v>
      </c>
      <c r="C92" s="62">
        <v>0.16265203190527489</v>
      </c>
      <c r="D92" s="62">
        <v>0.95342768811416956</v>
      </c>
      <c r="E92" s="62">
        <v>0.13568528989971074</v>
      </c>
      <c r="F92" s="62">
        <v>0.46728367400347415</v>
      </c>
      <c r="G92" s="62">
        <v>0.71259573807531018</v>
      </c>
      <c r="H92" s="62">
        <v>0.74941317098970694</v>
      </c>
      <c r="I92" s="62">
        <v>0.85086380163339748</v>
      </c>
      <c r="J92" s="62">
        <v>0.29560194238247273</v>
      </c>
      <c r="K92" s="62"/>
      <c r="L92" s="65">
        <f t="shared" si="11"/>
        <v>3.7585477706031073E-2</v>
      </c>
      <c r="M92" s="65">
        <f t="shared" si="12"/>
        <v>0.22031716847409222</v>
      </c>
      <c r="N92" s="65">
        <f t="shared" si="13"/>
        <v>3.1354028466929668E-2</v>
      </c>
      <c r="O92" s="65">
        <f t="shared" si="14"/>
        <v>0.107979469459553</v>
      </c>
      <c r="P92" s="65">
        <f t="shared" si="15"/>
        <v>0.16466594922367972</v>
      </c>
      <c r="Q92" s="65">
        <f t="shared" si="16"/>
        <v>0.17317368680179526</v>
      </c>
      <c r="R92" s="65">
        <f t="shared" si="10"/>
        <v>0.19661680258495298</v>
      </c>
      <c r="S92" s="65">
        <f t="shared" si="17"/>
        <v>6.8307417282965993E-2</v>
      </c>
      <c r="T92" s="66">
        <f>(L92*'Football Field'!$F$4)+(M92*'Football Field'!$F$5)+(N92*'Football Field'!$F$6)+(O92*'Football Field'!$F$7)+(P92*'Football Field'!$F$8)+(Q92*'Football Field'!$F$9)+(R92*'Football Field'!$F$10)+(S92*'Football Field'!$F$11)</f>
        <v>149999968.95677066</v>
      </c>
    </row>
    <row r="93" spans="2:20" x14ac:dyDescent="0.3">
      <c r="B93" s="62">
        <f t="shared" si="9"/>
        <v>66</v>
      </c>
      <c r="C93" s="62">
        <v>0.73925208248841701</v>
      </c>
      <c r="D93" s="62">
        <v>0.94447630906005786</v>
      </c>
      <c r="E93" s="62">
        <v>0.43345447397617387</v>
      </c>
      <c r="F93" s="62">
        <v>0.7809270486852995</v>
      </c>
      <c r="G93" s="62">
        <v>1.7979093554566949E-2</v>
      </c>
      <c r="H93" s="62">
        <v>0.59162242955076771</v>
      </c>
      <c r="I93" s="62">
        <v>0.32676957442425625</v>
      </c>
      <c r="J93" s="62">
        <v>0.3778579862189767</v>
      </c>
      <c r="K93" s="62"/>
      <c r="L93" s="65">
        <f t="shared" si="11"/>
        <v>0.17549681610304654</v>
      </c>
      <c r="M93" s="65">
        <f t="shared" si="12"/>
        <v>0.22421659546342126</v>
      </c>
      <c r="N93" s="65">
        <f t="shared" si="13"/>
        <v>0.10290113739332113</v>
      </c>
      <c r="O93" s="65">
        <f t="shared" si="14"/>
        <v>0.18539036128473302</v>
      </c>
      <c r="P93" s="65">
        <f t="shared" si="15"/>
        <v>4.2681972090281451E-3</v>
      </c>
      <c r="Q93" s="65">
        <f t="shared" si="16"/>
        <v>0.1404498616653346</v>
      </c>
      <c r="R93" s="65">
        <f t="shared" si="10"/>
        <v>7.7574377224298219E-2</v>
      </c>
      <c r="S93" s="65">
        <f t="shared" si="17"/>
        <v>8.9702653656817094E-2</v>
      </c>
      <c r="T93" s="66">
        <f>(L93*'Football Field'!$F$4)+(M93*'Football Field'!$F$5)+(N93*'Football Field'!$F$6)+(O93*'Football Field'!$F$7)+(P93*'Football Field'!$F$8)+(Q93*'Football Field'!$F$9)+(R93*'Football Field'!$F$10)+(S93*'Football Field'!$F$11)</f>
        <v>122239149.71592544</v>
      </c>
    </row>
    <row r="94" spans="2:20" x14ac:dyDescent="0.3">
      <c r="B94" s="62">
        <f t="shared" ref="B94:B157" si="18">B93+1</f>
        <v>67</v>
      </c>
      <c r="C94" s="62">
        <v>0.81169280136837385</v>
      </c>
      <c r="D94" s="62">
        <v>0.68829637337848648</v>
      </c>
      <c r="E94" s="62">
        <v>0.91951323123693696</v>
      </c>
      <c r="F94" s="62">
        <v>0.636178471983321</v>
      </c>
      <c r="G94" s="62">
        <v>0.52006170131141427</v>
      </c>
      <c r="H94" s="62">
        <v>0.32452086671643421</v>
      </c>
      <c r="I94" s="62">
        <v>0.91355773936155249</v>
      </c>
      <c r="J94" s="62">
        <v>0.24606256683118688</v>
      </c>
      <c r="K94" s="62"/>
      <c r="L94" s="65">
        <f t="shared" si="11"/>
        <v>0.16041728251512261</v>
      </c>
      <c r="M94" s="65">
        <f t="shared" si="12"/>
        <v>0.13603007639867076</v>
      </c>
      <c r="N94" s="65">
        <f t="shared" si="13"/>
        <v>0.18172615741208947</v>
      </c>
      <c r="O94" s="65">
        <f t="shared" si="14"/>
        <v>0.1257298592498812</v>
      </c>
      <c r="P94" s="65">
        <f t="shared" si="15"/>
        <v>0.10278135364010267</v>
      </c>
      <c r="Q94" s="65">
        <f t="shared" si="16"/>
        <v>6.4136032092856565E-2</v>
      </c>
      <c r="R94" s="65">
        <f t="shared" si="10"/>
        <v>0.18054915569286825</v>
      </c>
      <c r="S94" s="65">
        <f t="shared" si="17"/>
        <v>4.8630082998408521E-2</v>
      </c>
      <c r="T94" s="66">
        <f>(L94*'Football Field'!$F$4)+(M94*'Football Field'!$F$5)+(N94*'Football Field'!$F$6)+(O94*'Football Field'!$F$7)+(P94*'Football Field'!$F$8)+(Q94*'Football Field'!$F$9)+(R94*'Football Field'!$F$10)+(S94*'Football Field'!$F$11)</f>
        <v>146285095.96391776</v>
      </c>
    </row>
    <row r="95" spans="2:20" x14ac:dyDescent="0.3">
      <c r="B95" s="62">
        <f t="shared" si="18"/>
        <v>68</v>
      </c>
      <c r="C95" s="62">
        <v>0.77581094699701747</v>
      </c>
      <c r="D95" s="62">
        <v>0.71497233394675164</v>
      </c>
      <c r="E95" s="62">
        <v>0.50994357171265448</v>
      </c>
      <c r="F95" s="62">
        <v>0.24503471567362489</v>
      </c>
      <c r="G95" s="62">
        <v>0.4801662881327744</v>
      </c>
      <c r="H95" s="62">
        <v>0.34065215451476116</v>
      </c>
      <c r="I95" s="62">
        <v>0.54748831746807181</v>
      </c>
      <c r="J95" s="62">
        <v>0.18930541247352739</v>
      </c>
      <c r="K95" s="62"/>
      <c r="L95" s="65">
        <f t="shared" si="11"/>
        <v>0.20397967695110678</v>
      </c>
      <c r="M95" s="65">
        <f t="shared" si="12"/>
        <v>0.18798371725991886</v>
      </c>
      <c r="N95" s="65">
        <f t="shared" si="13"/>
        <v>0.13407663996476282</v>
      </c>
      <c r="O95" s="65">
        <f t="shared" si="14"/>
        <v>6.4425621136671662E-2</v>
      </c>
      <c r="P95" s="65">
        <f t="shared" si="15"/>
        <v>0.12624746365754994</v>
      </c>
      <c r="Q95" s="65">
        <f t="shared" si="16"/>
        <v>8.9565784937147355E-2</v>
      </c>
      <c r="R95" s="65">
        <f t="shared" si="10"/>
        <v>0.14394807209657948</v>
      </c>
      <c r="S95" s="65">
        <f t="shared" si="17"/>
        <v>4.9773023996263079E-2</v>
      </c>
      <c r="T95" s="66">
        <f>(L95*'Football Field'!$F$4)+(M95*'Football Field'!$F$5)+(N95*'Football Field'!$F$6)+(O95*'Football Field'!$F$7)+(P95*'Football Field'!$F$8)+(Q95*'Football Field'!$F$9)+(R95*'Football Field'!$F$10)+(S95*'Football Field'!$F$11)</f>
        <v>141079113.02058065</v>
      </c>
    </row>
    <row r="96" spans="2:20" x14ac:dyDescent="0.3">
      <c r="B96" s="62">
        <f t="shared" si="18"/>
        <v>69</v>
      </c>
      <c r="C96" s="62">
        <v>0.64836181267423287</v>
      </c>
      <c r="D96" s="62">
        <v>0.79065767231328266</v>
      </c>
      <c r="E96" s="62">
        <v>0.92246013674791361</v>
      </c>
      <c r="F96" s="62">
        <v>0.29519255298315672</v>
      </c>
      <c r="G96" s="62">
        <v>0.41631327945598762</v>
      </c>
      <c r="H96" s="62">
        <v>0.7820353298645546</v>
      </c>
      <c r="I96" s="62">
        <v>0.60101687000321391</v>
      </c>
      <c r="J96" s="62">
        <v>0.91114819986236761</v>
      </c>
      <c r="K96" s="62"/>
      <c r="L96" s="65">
        <f t="shared" si="11"/>
        <v>0.12080107347177846</v>
      </c>
      <c r="M96" s="65">
        <f t="shared" si="12"/>
        <v>0.14731326505827391</v>
      </c>
      <c r="N96" s="65">
        <f t="shared" si="13"/>
        <v>0.17187035475524101</v>
      </c>
      <c r="O96" s="65">
        <f t="shared" si="14"/>
        <v>5.4999502722343704E-2</v>
      </c>
      <c r="P96" s="65">
        <f t="shared" si="15"/>
        <v>7.7566399000905353E-2</v>
      </c>
      <c r="Q96" s="65">
        <f t="shared" si="16"/>
        <v>0.14570677281384098</v>
      </c>
      <c r="R96" s="65">
        <f t="shared" si="10"/>
        <v>0.11197988785239567</v>
      </c>
      <c r="S96" s="65">
        <f t="shared" si="17"/>
        <v>0.1697627443252209</v>
      </c>
      <c r="T96" s="66">
        <f>(L96*'Football Field'!$F$4)+(M96*'Football Field'!$F$5)+(N96*'Football Field'!$F$6)+(O96*'Football Field'!$F$7)+(P96*'Football Field'!$F$8)+(Q96*'Football Field'!$F$9)+(R96*'Football Field'!$F$10)+(S96*'Football Field'!$F$11)</f>
        <v>135031437.00956672</v>
      </c>
    </row>
    <row r="97" spans="2:20" x14ac:dyDescent="0.3">
      <c r="B97" s="62">
        <f t="shared" si="18"/>
        <v>70</v>
      </c>
      <c r="C97" s="62">
        <v>0.60644538191957165</v>
      </c>
      <c r="D97" s="62">
        <v>2.811297596990725E-4</v>
      </c>
      <c r="E97" s="62">
        <v>0.65280831460529121</v>
      </c>
      <c r="F97" s="62">
        <v>0.571073945326385</v>
      </c>
      <c r="G97" s="62">
        <v>0.14201864364180272</v>
      </c>
      <c r="H97" s="62">
        <v>0.30788517831776652</v>
      </c>
      <c r="I97" s="62">
        <v>0.90941331697735184</v>
      </c>
      <c r="J97" s="62">
        <v>0.4367401590355493</v>
      </c>
      <c r="K97" s="62"/>
      <c r="L97" s="65">
        <f t="shared" si="11"/>
        <v>0.16721842328020894</v>
      </c>
      <c r="M97" s="65">
        <f t="shared" si="12"/>
        <v>7.7517409738075198E-5</v>
      </c>
      <c r="N97" s="65">
        <f t="shared" si="13"/>
        <v>0.18000232226516433</v>
      </c>
      <c r="O97" s="65">
        <f t="shared" si="14"/>
        <v>0.15746526820209347</v>
      </c>
      <c r="P97" s="65">
        <f t="shared" si="15"/>
        <v>3.915955892187116E-2</v>
      </c>
      <c r="Q97" s="65">
        <f t="shared" si="16"/>
        <v>8.4894824174736386E-2</v>
      </c>
      <c r="R97" s="65">
        <f t="shared" si="10"/>
        <v>0.25075738971518075</v>
      </c>
      <c r="S97" s="65">
        <f t="shared" si="17"/>
        <v>0.12042469603100683</v>
      </c>
      <c r="T97" s="66">
        <f>(L97*'Football Field'!$F$4)+(M97*'Football Field'!$F$5)+(N97*'Football Field'!$F$6)+(O97*'Football Field'!$F$7)+(P97*'Football Field'!$F$8)+(Q97*'Football Field'!$F$9)+(R97*'Football Field'!$F$10)+(S97*'Football Field'!$F$11)</f>
        <v>151952078.405518</v>
      </c>
    </row>
    <row r="98" spans="2:20" x14ac:dyDescent="0.3">
      <c r="B98" s="62">
        <f t="shared" si="18"/>
        <v>71</v>
      </c>
      <c r="C98" s="62">
        <v>0.73322070207026924</v>
      </c>
      <c r="D98" s="62">
        <v>0.1348278394195328</v>
      </c>
      <c r="E98" s="62">
        <v>0.46040182801420027</v>
      </c>
      <c r="F98" s="62">
        <v>0.41459958785699524</v>
      </c>
      <c r="G98" s="62">
        <v>4.8191224562300738E-2</v>
      </c>
      <c r="H98" s="62">
        <v>0.79858209708482253</v>
      </c>
      <c r="I98" s="62">
        <v>0.15748873608841929</v>
      </c>
      <c r="J98" s="62">
        <v>3.0092834702083016E-2</v>
      </c>
      <c r="K98" s="62"/>
      <c r="L98" s="65">
        <f t="shared" si="11"/>
        <v>0.26399489513508689</v>
      </c>
      <c r="M98" s="65">
        <f t="shared" si="12"/>
        <v>4.8544539493156187E-2</v>
      </c>
      <c r="N98" s="65">
        <f t="shared" si="13"/>
        <v>0.16576691296826312</v>
      </c>
      <c r="O98" s="65">
        <f t="shared" si="14"/>
        <v>0.14927589252501519</v>
      </c>
      <c r="P98" s="65">
        <f t="shared" si="15"/>
        <v>1.7351170307704642E-2</v>
      </c>
      <c r="Q98" s="65">
        <f t="shared" si="16"/>
        <v>0.28752815677654053</v>
      </c>
      <c r="R98" s="65">
        <f t="shared" si="10"/>
        <v>5.6703557675373856E-2</v>
      </c>
      <c r="S98" s="65">
        <f t="shared" si="17"/>
        <v>1.0834875118859574E-2</v>
      </c>
      <c r="T98" s="66">
        <f>(L98*'Football Field'!$F$4)+(M98*'Football Field'!$F$5)+(N98*'Football Field'!$F$6)+(O98*'Football Field'!$F$7)+(P98*'Football Field'!$F$8)+(Q98*'Football Field'!$F$9)+(R98*'Football Field'!$F$10)+(S98*'Football Field'!$F$11)</f>
        <v>121326683.68376194</v>
      </c>
    </row>
    <row r="99" spans="2:20" x14ac:dyDescent="0.3">
      <c r="B99" s="62">
        <f t="shared" si="18"/>
        <v>72</v>
      </c>
      <c r="C99" s="62">
        <v>0.55173731600412268</v>
      </c>
      <c r="D99" s="62">
        <v>0.16658339991907101</v>
      </c>
      <c r="E99" s="62">
        <v>0.81394770271165096</v>
      </c>
      <c r="F99" s="62">
        <v>0.31541518727855367</v>
      </c>
      <c r="G99" s="62">
        <v>0.75530520824074387</v>
      </c>
      <c r="H99" s="62">
        <v>0.54959020149700455</v>
      </c>
      <c r="I99" s="62">
        <v>0.76949773845368452</v>
      </c>
      <c r="J99" s="62">
        <v>0.210492980383297</v>
      </c>
      <c r="K99" s="62"/>
      <c r="L99" s="65">
        <f t="shared" si="11"/>
        <v>0.13350949928312883</v>
      </c>
      <c r="M99" s="65">
        <f t="shared" si="12"/>
        <v>4.0309882378719131E-2</v>
      </c>
      <c r="N99" s="65">
        <f t="shared" si="13"/>
        <v>0.19695921787329956</v>
      </c>
      <c r="O99" s="65">
        <f t="shared" si="14"/>
        <v>7.6324226218440788E-2</v>
      </c>
      <c r="P99" s="65">
        <f t="shared" si="15"/>
        <v>0.18276889605452673</v>
      </c>
      <c r="Q99" s="65">
        <f t="shared" si="16"/>
        <v>0.13298994011170107</v>
      </c>
      <c r="R99" s="65">
        <f t="shared" si="10"/>
        <v>0.18620320717927261</v>
      </c>
      <c r="S99" s="65">
        <f t="shared" si="17"/>
        <v>5.0935130900911285E-2</v>
      </c>
      <c r="T99" s="66">
        <f>(L99*'Football Field'!$F$4)+(M99*'Football Field'!$F$5)+(N99*'Football Field'!$F$6)+(O99*'Football Field'!$F$7)+(P99*'Football Field'!$F$8)+(Q99*'Football Field'!$F$9)+(R99*'Football Field'!$F$10)+(S99*'Football Field'!$F$11)</f>
        <v>154127715.41760477</v>
      </c>
    </row>
    <row r="100" spans="2:20" x14ac:dyDescent="0.3">
      <c r="B100" s="62">
        <f t="shared" si="18"/>
        <v>73</v>
      </c>
      <c r="C100" s="62">
        <v>0.28477189570171846</v>
      </c>
      <c r="D100" s="62">
        <v>0.43760600062236554</v>
      </c>
      <c r="E100" s="62">
        <v>0.12407124711617257</v>
      </c>
      <c r="F100" s="62">
        <v>0.65298872976202804</v>
      </c>
      <c r="G100" s="62">
        <v>4.7087078588688436E-2</v>
      </c>
      <c r="H100" s="62">
        <v>0.72920112314648577</v>
      </c>
      <c r="I100" s="62">
        <v>0.9381140962766189</v>
      </c>
      <c r="J100" s="62">
        <v>0.54229831894004477</v>
      </c>
      <c r="K100" s="62"/>
      <c r="L100" s="65">
        <f t="shared" si="11"/>
        <v>7.581506817391967E-2</v>
      </c>
      <c r="M100" s="65">
        <f t="shared" si="12"/>
        <v>0.11650422415719013</v>
      </c>
      <c r="N100" s="65">
        <f t="shared" si="13"/>
        <v>3.3031595464703342E-2</v>
      </c>
      <c r="O100" s="65">
        <f t="shared" si="14"/>
        <v>0.1738457544826135</v>
      </c>
      <c r="P100" s="65">
        <f t="shared" si="15"/>
        <v>1.2536033671845885E-2</v>
      </c>
      <c r="Q100" s="65">
        <f t="shared" si="16"/>
        <v>0.19413584591141236</v>
      </c>
      <c r="R100" s="65">
        <f t="shared" si="10"/>
        <v>0.2497549274968629</v>
      </c>
      <c r="S100" s="65">
        <f t="shared" si="17"/>
        <v>0.1443765506414523</v>
      </c>
      <c r="T100" s="66">
        <f>(L100*'Football Field'!$F$4)+(M100*'Football Field'!$F$5)+(N100*'Football Field'!$F$6)+(O100*'Football Field'!$F$7)+(P100*'Football Field'!$F$8)+(Q100*'Football Field'!$F$9)+(R100*'Football Field'!$F$10)+(S100*'Football Field'!$F$11)</f>
        <v>146151907.51593205</v>
      </c>
    </row>
    <row r="101" spans="2:20" x14ac:dyDescent="0.3">
      <c r="B101" s="62">
        <f t="shared" si="18"/>
        <v>74</v>
      </c>
      <c r="C101" s="62">
        <v>0.90112698588639617</v>
      </c>
      <c r="D101" s="62">
        <v>0.50191567536895354</v>
      </c>
      <c r="E101" s="62">
        <v>0.98065427252311643</v>
      </c>
      <c r="F101" s="62">
        <v>0.38325447078913921</v>
      </c>
      <c r="G101" s="62">
        <v>0.33588745081592364</v>
      </c>
      <c r="H101" s="62">
        <v>0.62499254125450732</v>
      </c>
      <c r="I101" s="62">
        <v>0.57799238985867807</v>
      </c>
      <c r="J101" s="62">
        <v>0.32037074164050872</v>
      </c>
      <c r="K101" s="62"/>
      <c r="L101" s="65">
        <f t="shared" si="11"/>
        <v>0.1947879580950615</v>
      </c>
      <c r="M101" s="65">
        <f t="shared" si="12"/>
        <v>0.10849428667908918</v>
      </c>
      <c r="N101" s="65">
        <f t="shared" si="13"/>
        <v>0.21197860715943248</v>
      </c>
      <c r="O101" s="65">
        <f t="shared" si="14"/>
        <v>8.2844434763416644E-2</v>
      </c>
      <c r="P101" s="65">
        <f t="shared" si="15"/>
        <v>7.260556139025387E-2</v>
      </c>
      <c r="Q101" s="65">
        <f t="shared" si="16"/>
        <v>0.13509862965191088</v>
      </c>
      <c r="R101" s="65">
        <f t="shared" si="10"/>
        <v>0.12493905873245061</v>
      </c>
      <c r="S101" s="65">
        <f t="shared" si="17"/>
        <v>6.9251463528384904E-2</v>
      </c>
      <c r="T101" s="66">
        <f>(L101*'Football Field'!$F$4)+(M101*'Football Field'!$F$5)+(N101*'Football Field'!$F$6)+(O101*'Football Field'!$F$7)+(P101*'Football Field'!$F$8)+(Q101*'Football Field'!$F$9)+(R101*'Football Field'!$F$10)+(S101*'Football Field'!$F$11)</f>
        <v>136660863.19788837</v>
      </c>
    </row>
    <row r="102" spans="2:20" x14ac:dyDescent="0.3">
      <c r="B102" s="62">
        <f t="shared" si="18"/>
        <v>75</v>
      </c>
      <c r="C102" s="62">
        <v>0.91352506141255174</v>
      </c>
      <c r="D102" s="62">
        <v>0.54915755169389724</v>
      </c>
      <c r="E102" s="62">
        <v>0.19573295615854502</v>
      </c>
      <c r="F102" s="62">
        <v>0.98163806031386514</v>
      </c>
      <c r="G102" s="62">
        <v>0.52305842104267675</v>
      </c>
      <c r="H102" s="62">
        <v>2.3649290067448758E-2</v>
      </c>
      <c r="I102" s="62">
        <v>0.51888516573901022</v>
      </c>
      <c r="J102" s="62">
        <v>3.7154330622786169E-3</v>
      </c>
      <c r="K102" s="62"/>
      <c r="L102" s="65">
        <f t="shared" si="11"/>
        <v>0.2462755256334152</v>
      </c>
      <c r="M102" s="65">
        <f t="shared" si="12"/>
        <v>0.14804636502237911</v>
      </c>
      <c r="N102" s="65">
        <f t="shared" si="13"/>
        <v>5.2767284333930999E-2</v>
      </c>
      <c r="O102" s="65">
        <f t="shared" si="14"/>
        <v>0.2646379825767981</v>
      </c>
      <c r="P102" s="65">
        <f t="shared" si="15"/>
        <v>0.14101034883496794</v>
      </c>
      <c r="Q102" s="65">
        <f t="shared" si="16"/>
        <v>6.3755682117929294E-3</v>
      </c>
      <c r="R102" s="65">
        <f t="shared" si="10"/>
        <v>0.13988528868399222</v>
      </c>
      <c r="S102" s="65">
        <f t="shared" si="17"/>
        <v>1.0016367027233738E-3</v>
      </c>
      <c r="T102" s="66">
        <f>(L102*'Football Field'!$F$4)+(M102*'Football Field'!$F$5)+(N102*'Football Field'!$F$6)+(O102*'Football Field'!$F$7)+(P102*'Football Field'!$F$8)+(Q102*'Football Field'!$F$9)+(R102*'Football Field'!$F$10)+(S102*'Football Field'!$F$11)</f>
        <v>140567865.53710356</v>
      </c>
    </row>
    <row r="103" spans="2:20" x14ac:dyDescent="0.3">
      <c r="B103" s="62">
        <f t="shared" si="18"/>
        <v>76</v>
      </c>
      <c r="C103" s="62">
        <v>0.41779823160872853</v>
      </c>
      <c r="D103" s="62">
        <v>0.26420815037218892</v>
      </c>
      <c r="E103" s="62">
        <v>0.94617272403623986</v>
      </c>
      <c r="F103" s="62">
        <v>0.95045460900025103</v>
      </c>
      <c r="G103" s="62">
        <v>0.19969097635085709</v>
      </c>
      <c r="H103" s="62">
        <v>0.44920055057149499</v>
      </c>
      <c r="I103" s="62">
        <v>0.25896844185854884</v>
      </c>
      <c r="J103" s="62">
        <v>0.42103478341752654</v>
      </c>
      <c r="K103" s="62"/>
      <c r="L103" s="65">
        <f t="shared" ref="L103:L166" si="19">C103/SUM($C103:$J103)</f>
        <v>0.10692135325796236</v>
      </c>
      <c r="M103" s="65">
        <f t="shared" ref="M103:M166" si="20">D103/SUM($C103:$J103)</f>
        <v>6.7615156892366968E-2</v>
      </c>
      <c r="N103" s="65">
        <f t="shared" ref="N103:N166" si="21">E103/SUM($C103:$J103)</f>
        <v>0.24214096761536844</v>
      </c>
      <c r="O103" s="65">
        <f t="shared" ref="O103:O166" si="22">F103/SUM($C103:$J103)</f>
        <v>0.24323677152311629</v>
      </c>
      <c r="P103" s="65">
        <f t="shared" ref="P103:P166" si="23">G103/SUM($C103:$J103)</f>
        <v>5.11041641862022E-2</v>
      </c>
      <c r="Q103" s="65">
        <f t="shared" ref="Q103:Q166" si="24">H103/SUM($C103:$J103)</f>
        <v>0.11495771671026525</v>
      </c>
      <c r="R103" s="65">
        <f t="shared" ref="R103:R166" si="25">I103/SUM($C103:$J103)</f>
        <v>6.6274230381504345E-2</v>
      </c>
      <c r="S103" s="65">
        <f t="shared" ref="S103:S166" si="26">J103/SUM($C103:$J103)</f>
        <v>0.10774963943321422</v>
      </c>
      <c r="T103" s="66">
        <f>(L103*'Football Field'!$F$4)+(M103*'Football Field'!$F$5)+(N103*'Football Field'!$F$6)+(O103*'Football Field'!$F$7)+(P103*'Football Field'!$F$8)+(Q103*'Football Field'!$F$9)+(R103*'Football Field'!$F$10)+(S103*'Football Field'!$F$11)</f>
        <v>129535917.11387466</v>
      </c>
    </row>
    <row r="104" spans="2:20" x14ac:dyDescent="0.3">
      <c r="B104" s="62">
        <f t="shared" si="18"/>
        <v>77</v>
      </c>
      <c r="C104" s="62">
        <v>0.36912570830025271</v>
      </c>
      <c r="D104" s="62">
        <v>0.60438957544115268</v>
      </c>
      <c r="E104" s="62">
        <v>0.25551601544335734</v>
      </c>
      <c r="F104" s="62">
        <v>0.89349801223633007</v>
      </c>
      <c r="G104" s="62">
        <v>0.18481671478538819</v>
      </c>
      <c r="H104" s="62">
        <v>0.18690164606028026</v>
      </c>
      <c r="I104" s="62">
        <v>0.57231297817565785</v>
      </c>
      <c r="J104" s="62">
        <v>0.57536662207231981</v>
      </c>
      <c r="K104" s="62"/>
      <c r="L104" s="65">
        <f t="shared" si="19"/>
        <v>0.10135449740745993</v>
      </c>
      <c r="M104" s="65">
        <f t="shared" si="20"/>
        <v>0.16595322482203873</v>
      </c>
      <c r="N104" s="65">
        <f t="shared" si="21"/>
        <v>7.0159560124034098E-2</v>
      </c>
      <c r="O104" s="65">
        <f t="shared" si="22"/>
        <v>0.24533658839907932</v>
      </c>
      <c r="P104" s="65">
        <f t="shared" si="23"/>
        <v>5.0746953729741251E-2</v>
      </c>
      <c r="Q104" s="65">
        <f t="shared" si="24"/>
        <v>5.1319433935654982E-2</v>
      </c>
      <c r="R104" s="65">
        <f t="shared" si="25"/>
        <v>0.15714563618412886</v>
      </c>
      <c r="S104" s="65">
        <f t="shared" si="26"/>
        <v>0.1579841053978629</v>
      </c>
      <c r="T104" s="66">
        <f>(L104*'Football Field'!$F$4)+(M104*'Football Field'!$F$5)+(N104*'Football Field'!$F$6)+(O104*'Football Field'!$F$7)+(P104*'Football Field'!$F$8)+(Q104*'Football Field'!$F$9)+(R104*'Football Field'!$F$10)+(S104*'Football Field'!$F$11)</f>
        <v>137736275.45433822</v>
      </c>
    </row>
    <row r="105" spans="2:20" x14ac:dyDescent="0.3">
      <c r="B105" s="62">
        <f t="shared" si="18"/>
        <v>78</v>
      </c>
      <c r="C105" s="62">
        <v>9.676463101473376E-2</v>
      </c>
      <c r="D105" s="62">
        <v>9.6368841128099625E-2</v>
      </c>
      <c r="E105" s="62">
        <v>0.85051777848866039</v>
      </c>
      <c r="F105" s="62">
        <v>0.35093343582971803</v>
      </c>
      <c r="G105" s="62">
        <v>0.95831971640320013</v>
      </c>
      <c r="H105" s="62">
        <v>0.53566527231847449</v>
      </c>
      <c r="I105" s="62">
        <v>0.54886335971600342</v>
      </c>
      <c r="J105" s="62">
        <v>0.75964760218121841</v>
      </c>
      <c r="K105" s="62"/>
      <c r="L105" s="65">
        <f t="shared" si="19"/>
        <v>2.3055223232988083E-2</v>
      </c>
      <c r="M105" s="65">
        <f t="shared" si="20"/>
        <v>2.2960921998187531E-2</v>
      </c>
      <c r="N105" s="65">
        <f t="shared" si="21"/>
        <v>0.2026450888206813</v>
      </c>
      <c r="O105" s="65">
        <f t="shared" si="22"/>
        <v>8.3613698705074416E-2</v>
      </c>
      <c r="P105" s="65">
        <f t="shared" si="23"/>
        <v>0.22833007017704071</v>
      </c>
      <c r="Q105" s="65">
        <f t="shared" si="24"/>
        <v>0.12762806308413804</v>
      </c>
      <c r="R105" s="65">
        <f t="shared" si="25"/>
        <v>0.13077265060550403</v>
      </c>
      <c r="S105" s="65">
        <f t="shared" si="26"/>
        <v>0.18099428337638562</v>
      </c>
      <c r="T105" s="66">
        <f>(L105*'Football Field'!$F$4)+(M105*'Football Field'!$F$5)+(N105*'Football Field'!$F$6)+(O105*'Football Field'!$F$7)+(P105*'Football Field'!$F$8)+(Q105*'Football Field'!$F$9)+(R105*'Football Field'!$F$10)+(S105*'Football Field'!$F$11)</f>
        <v>151963896.40445831</v>
      </c>
    </row>
    <row r="106" spans="2:20" x14ac:dyDescent="0.3">
      <c r="B106" s="62">
        <f t="shared" si="18"/>
        <v>79</v>
      </c>
      <c r="C106" s="62">
        <v>0.38542981857270442</v>
      </c>
      <c r="D106" s="62">
        <v>0.98800228625306952</v>
      </c>
      <c r="E106" s="62">
        <v>0.94041965789366733</v>
      </c>
      <c r="F106" s="62">
        <v>0.47451354268546675</v>
      </c>
      <c r="G106" s="62">
        <v>0.36448159552072201</v>
      </c>
      <c r="H106" s="62">
        <v>0.11307101951479803</v>
      </c>
      <c r="I106" s="62">
        <v>0.87856771773802123</v>
      </c>
      <c r="J106" s="62">
        <v>0.52990431248863801</v>
      </c>
      <c r="K106" s="62"/>
      <c r="L106" s="65">
        <f t="shared" si="19"/>
        <v>8.245564076606389E-2</v>
      </c>
      <c r="M106" s="65">
        <f t="shared" si="20"/>
        <v>0.21136496883664374</v>
      </c>
      <c r="N106" s="65">
        <f t="shared" si="21"/>
        <v>0.20118553818118215</v>
      </c>
      <c r="O106" s="65">
        <f t="shared" si="22"/>
        <v>0.10151346971335766</v>
      </c>
      <c r="P106" s="65">
        <f t="shared" si="23"/>
        <v>7.7974152641823655E-2</v>
      </c>
      <c r="Q106" s="65">
        <f t="shared" si="24"/>
        <v>2.418947086317896E-2</v>
      </c>
      <c r="R106" s="65">
        <f t="shared" si="25"/>
        <v>0.1879534499710791</v>
      </c>
      <c r="S106" s="65">
        <f t="shared" si="26"/>
        <v>0.11336330902667092</v>
      </c>
      <c r="T106" s="66">
        <f>(L106*'Football Field'!$F$4)+(M106*'Football Field'!$F$5)+(N106*'Football Field'!$F$6)+(O106*'Football Field'!$F$7)+(P106*'Football Field'!$F$8)+(Q106*'Football Field'!$F$9)+(R106*'Football Field'!$F$10)+(S106*'Football Field'!$F$11)</f>
        <v>146252138.6788896</v>
      </c>
    </row>
    <row r="107" spans="2:20" x14ac:dyDescent="0.3">
      <c r="B107" s="62">
        <f t="shared" si="18"/>
        <v>80</v>
      </c>
      <c r="C107" s="62">
        <v>0.40873355998419814</v>
      </c>
      <c r="D107" s="62">
        <v>0.17485512347492649</v>
      </c>
      <c r="E107" s="62">
        <v>0.16804933896114815</v>
      </c>
      <c r="F107" s="62">
        <v>0.81396947992168023</v>
      </c>
      <c r="G107" s="62">
        <v>0.38121568101879133</v>
      </c>
      <c r="H107" s="62">
        <v>0.50555270556220888</v>
      </c>
      <c r="I107" s="62">
        <v>7.7228266144123148E-2</v>
      </c>
      <c r="J107" s="62">
        <v>0.58751470078940826</v>
      </c>
      <c r="K107" s="62"/>
      <c r="L107" s="65">
        <f t="shared" si="19"/>
        <v>0.13112543309545738</v>
      </c>
      <c r="M107" s="65">
        <f t="shared" si="20"/>
        <v>5.609510947790982E-2</v>
      </c>
      <c r="N107" s="65">
        <f t="shared" si="21"/>
        <v>5.3911752080102696E-2</v>
      </c>
      <c r="O107" s="65">
        <f t="shared" si="22"/>
        <v>0.26112879154170959</v>
      </c>
      <c r="P107" s="65">
        <f t="shared" si="23"/>
        <v>0.12229744794702269</v>
      </c>
      <c r="Q107" s="65">
        <f t="shared" si="24"/>
        <v>0.16218589310842918</v>
      </c>
      <c r="R107" s="65">
        <f t="shared" si="25"/>
        <v>2.4775528209014439E-2</v>
      </c>
      <c r="S107" s="65">
        <f t="shared" si="26"/>
        <v>0.18848004454035425</v>
      </c>
      <c r="T107" s="66">
        <f>(L107*'Football Field'!$F$4)+(M107*'Football Field'!$F$5)+(N107*'Football Field'!$F$6)+(O107*'Football Field'!$F$7)+(P107*'Football Field'!$F$8)+(Q107*'Football Field'!$F$9)+(R107*'Football Field'!$F$10)+(S107*'Football Field'!$F$11)</f>
        <v>125359065.17879939</v>
      </c>
    </row>
    <row r="108" spans="2:20" x14ac:dyDescent="0.3">
      <c r="B108" s="62">
        <f t="shared" si="18"/>
        <v>81</v>
      </c>
      <c r="C108" s="62">
        <v>0.42021135921458364</v>
      </c>
      <c r="D108" s="62">
        <v>0.67986882345544475</v>
      </c>
      <c r="E108" s="62">
        <v>0.43721609669504646</v>
      </c>
      <c r="F108" s="62">
        <v>0.17814685921992734</v>
      </c>
      <c r="G108" s="62">
        <v>0.87990467462651822</v>
      </c>
      <c r="H108" s="62">
        <v>0.71654235082151474</v>
      </c>
      <c r="I108" s="62">
        <v>0.97832834500468946</v>
      </c>
      <c r="J108" s="62">
        <v>0.4076272852387508</v>
      </c>
      <c r="K108" s="62"/>
      <c r="L108" s="65">
        <f t="shared" si="19"/>
        <v>8.9447669765265525E-2</v>
      </c>
      <c r="M108" s="65">
        <f t="shared" si="20"/>
        <v>0.14471927202969265</v>
      </c>
      <c r="N108" s="65">
        <f t="shared" si="21"/>
        <v>9.3067358070313813E-2</v>
      </c>
      <c r="O108" s="65">
        <f t="shared" si="22"/>
        <v>3.792096782677902E-2</v>
      </c>
      <c r="P108" s="65">
        <f t="shared" si="23"/>
        <v>0.18729960776884849</v>
      </c>
      <c r="Q108" s="65">
        <f t="shared" si="24"/>
        <v>0.15252572821664337</v>
      </c>
      <c r="R108" s="65">
        <f t="shared" si="25"/>
        <v>0.20825041686055681</v>
      </c>
      <c r="S108" s="65">
        <f t="shared" si="26"/>
        <v>8.6768979461900445E-2</v>
      </c>
      <c r="T108" s="66">
        <f>(L108*'Football Field'!$F$4)+(M108*'Football Field'!$F$5)+(N108*'Football Field'!$F$6)+(O108*'Football Field'!$F$7)+(P108*'Football Field'!$F$8)+(Q108*'Football Field'!$F$9)+(R108*'Football Field'!$F$10)+(S108*'Football Field'!$F$11)</f>
        <v>154723112.64475259</v>
      </c>
    </row>
    <row r="109" spans="2:20" x14ac:dyDescent="0.3">
      <c r="B109" s="62">
        <f t="shared" si="18"/>
        <v>82</v>
      </c>
      <c r="C109" s="62">
        <v>0.82188274401130246</v>
      </c>
      <c r="D109" s="62">
        <v>0.48703643585033585</v>
      </c>
      <c r="E109" s="62">
        <v>0.46480814783282998</v>
      </c>
      <c r="F109" s="62">
        <v>0.38137538532322357</v>
      </c>
      <c r="G109" s="62">
        <v>0.16360313387589964</v>
      </c>
      <c r="H109" s="62">
        <v>0.59122464140648634</v>
      </c>
      <c r="I109" s="62">
        <v>0.23447054136147638</v>
      </c>
      <c r="J109" s="62">
        <v>0.84810335929856762</v>
      </c>
      <c r="K109" s="62"/>
      <c r="L109" s="65">
        <f t="shared" si="19"/>
        <v>0.20585644095568992</v>
      </c>
      <c r="M109" s="65">
        <f t="shared" si="20"/>
        <v>0.12198770205414552</v>
      </c>
      <c r="N109" s="65">
        <f t="shared" si="21"/>
        <v>0.1164201970868447</v>
      </c>
      <c r="O109" s="65">
        <f t="shared" si="22"/>
        <v>9.5522846857171662E-2</v>
      </c>
      <c r="P109" s="65">
        <f t="shared" si="23"/>
        <v>4.0977571453217933E-2</v>
      </c>
      <c r="Q109" s="65">
        <f t="shared" si="24"/>
        <v>0.14808365472090942</v>
      </c>
      <c r="R109" s="65">
        <f t="shared" si="25"/>
        <v>5.8727685311961784E-2</v>
      </c>
      <c r="S109" s="65">
        <f t="shared" si="26"/>
        <v>0.21242390156005872</v>
      </c>
      <c r="T109" s="66">
        <f>(L109*'Football Field'!$F$4)+(M109*'Football Field'!$F$5)+(N109*'Football Field'!$F$6)+(O109*'Football Field'!$F$7)+(P109*'Football Field'!$F$8)+(Q109*'Football Field'!$F$9)+(R109*'Football Field'!$F$10)+(S109*'Football Field'!$F$11)</f>
        <v>123479325.85808577</v>
      </c>
    </row>
    <row r="110" spans="2:20" x14ac:dyDescent="0.3">
      <c r="B110" s="62">
        <f t="shared" si="18"/>
        <v>83</v>
      </c>
      <c r="C110" s="62">
        <v>0.48968235002187555</v>
      </c>
      <c r="D110" s="62">
        <v>0.82215116300780466</v>
      </c>
      <c r="E110" s="62">
        <v>0.92062489584839224</v>
      </c>
      <c r="F110" s="62">
        <v>0.39964961705519897</v>
      </c>
      <c r="G110" s="62">
        <v>0.21938174526804655</v>
      </c>
      <c r="H110" s="62">
        <v>0.76469629434823805</v>
      </c>
      <c r="I110" s="62">
        <v>0.71148265549329348</v>
      </c>
      <c r="J110" s="62">
        <v>0.66978609381001242</v>
      </c>
      <c r="K110" s="62"/>
      <c r="L110" s="65">
        <f t="shared" si="19"/>
        <v>9.7986348684233796E-2</v>
      </c>
      <c r="M110" s="65">
        <f t="shared" si="20"/>
        <v>0.16451397630735975</v>
      </c>
      <c r="N110" s="65">
        <f t="shared" si="21"/>
        <v>0.18421875333664178</v>
      </c>
      <c r="O110" s="65">
        <f t="shared" si="22"/>
        <v>7.9970631423701172E-2</v>
      </c>
      <c r="P110" s="65">
        <f t="shared" si="23"/>
        <v>4.3898695114966378E-2</v>
      </c>
      <c r="Q110" s="65">
        <f t="shared" si="24"/>
        <v>0.15301715026527013</v>
      </c>
      <c r="R110" s="65">
        <f t="shared" si="25"/>
        <v>0.14236900219261739</v>
      </c>
      <c r="S110" s="65">
        <f t="shared" si="26"/>
        <v>0.13402544267520961</v>
      </c>
      <c r="T110" s="66">
        <f>(L110*'Football Field'!$F$4)+(M110*'Football Field'!$F$5)+(N110*'Football Field'!$F$6)+(O110*'Football Field'!$F$7)+(P110*'Football Field'!$F$8)+(Q110*'Football Field'!$F$9)+(R110*'Football Field'!$F$10)+(S110*'Football Field'!$F$11)</f>
        <v>136767626.14551759</v>
      </c>
    </row>
    <row r="111" spans="2:20" x14ac:dyDescent="0.3">
      <c r="B111" s="62">
        <f t="shared" si="18"/>
        <v>84</v>
      </c>
      <c r="C111" s="62">
        <v>0.83673225796733175</v>
      </c>
      <c r="D111" s="62">
        <v>7.8799923944272487E-2</v>
      </c>
      <c r="E111" s="62">
        <v>0.74240865433717118</v>
      </c>
      <c r="F111" s="62">
        <v>0.2062777176431394</v>
      </c>
      <c r="G111" s="62">
        <v>0.98052849285615373</v>
      </c>
      <c r="H111" s="62">
        <v>0.76114592945837201</v>
      </c>
      <c r="I111" s="62">
        <v>0.51229865396762742</v>
      </c>
      <c r="J111" s="62">
        <v>0.23805478448620776</v>
      </c>
      <c r="K111" s="62"/>
      <c r="L111" s="65">
        <f t="shared" si="19"/>
        <v>0.19207642964168381</v>
      </c>
      <c r="M111" s="65">
        <f t="shared" si="20"/>
        <v>1.8088950083053956E-2</v>
      </c>
      <c r="N111" s="65">
        <f t="shared" si="21"/>
        <v>0.17042393466051631</v>
      </c>
      <c r="O111" s="65">
        <f t="shared" si="22"/>
        <v>4.735216927787729E-2</v>
      </c>
      <c r="P111" s="65">
        <f t="shared" si="23"/>
        <v>0.22508563554998548</v>
      </c>
      <c r="Q111" s="65">
        <f t="shared" si="24"/>
        <v>0.17472517782668417</v>
      </c>
      <c r="R111" s="65">
        <f t="shared" si="25"/>
        <v>0.11760093557691441</v>
      </c>
      <c r="S111" s="65">
        <f t="shared" si="26"/>
        <v>5.4646767383284632E-2</v>
      </c>
      <c r="T111" s="66">
        <f>(L111*'Football Field'!$F$4)+(M111*'Football Field'!$F$5)+(N111*'Football Field'!$F$6)+(O111*'Football Field'!$F$7)+(P111*'Football Field'!$F$8)+(Q111*'Football Field'!$F$9)+(R111*'Football Field'!$F$10)+(S111*'Football Field'!$F$11)</f>
        <v>146992333.00524542</v>
      </c>
    </row>
    <row r="112" spans="2:20" x14ac:dyDescent="0.3">
      <c r="B112" s="62">
        <f t="shared" si="18"/>
        <v>85</v>
      </c>
      <c r="C112" s="62">
        <v>0.98566564035021642</v>
      </c>
      <c r="D112" s="62">
        <v>0.80734714758518444</v>
      </c>
      <c r="E112" s="62">
        <v>0.74901662731905894</v>
      </c>
      <c r="F112" s="62">
        <v>0.24530826020343832</v>
      </c>
      <c r="G112" s="62">
        <v>0.96977057763854457</v>
      </c>
      <c r="H112" s="62">
        <v>0.27313452634054547</v>
      </c>
      <c r="I112" s="62">
        <v>0.46709540864232679</v>
      </c>
      <c r="J112" s="62">
        <v>0.39957823097417622</v>
      </c>
      <c r="K112" s="62"/>
      <c r="L112" s="65">
        <f t="shared" si="19"/>
        <v>0.20128292092449729</v>
      </c>
      <c r="M112" s="65">
        <f t="shared" si="20"/>
        <v>0.16486847609729754</v>
      </c>
      <c r="N112" s="65">
        <f t="shared" si="21"/>
        <v>0.15295679223862144</v>
      </c>
      <c r="O112" s="65">
        <f t="shared" si="22"/>
        <v>5.0094434785320094E-2</v>
      </c>
      <c r="P112" s="65">
        <f t="shared" si="23"/>
        <v>0.19803698790227428</v>
      </c>
      <c r="Q112" s="65">
        <f t="shared" si="24"/>
        <v>5.577684055986782E-2</v>
      </c>
      <c r="R112" s="65">
        <f t="shared" si="25"/>
        <v>9.5385619984220613E-2</v>
      </c>
      <c r="S112" s="65">
        <f t="shared" si="26"/>
        <v>8.1597927507900847E-2</v>
      </c>
      <c r="T112" s="66">
        <f>(L112*'Football Field'!$F$4)+(M112*'Football Field'!$F$5)+(N112*'Football Field'!$F$6)+(O112*'Football Field'!$F$7)+(P112*'Football Field'!$F$8)+(Q112*'Football Field'!$F$9)+(R112*'Football Field'!$F$10)+(S112*'Football Field'!$F$11)</f>
        <v>140950359.63622671</v>
      </c>
    </row>
    <row r="113" spans="2:20" x14ac:dyDescent="0.3">
      <c r="B113" s="62">
        <f t="shared" si="18"/>
        <v>86</v>
      </c>
      <c r="C113" s="62">
        <v>0.87809042197086118</v>
      </c>
      <c r="D113" s="62">
        <v>0.6603463118409445</v>
      </c>
      <c r="E113" s="62">
        <v>0.34064167157636771</v>
      </c>
      <c r="F113" s="62">
        <v>0.17642779709674516</v>
      </c>
      <c r="G113" s="62">
        <v>3.7943811886964052E-2</v>
      </c>
      <c r="H113" s="62">
        <v>0.35195943155294129</v>
      </c>
      <c r="I113" s="62">
        <v>0.2908871527938085</v>
      </c>
      <c r="J113" s="62">
        <v>0.77036601247980208</v>
      </c>
      <c r="K113" s="62"/>
      <c r="L113" s="65">
        <f t="shared" si="19"/>
        <v>0.25040630346549519</v>
      </c>
      <c r="M113" s="65">
        <f t="shared" si="20"/>
        <v>0.18831190366935954</v>
      </c>
      <c r="N113" s="65">
        <f t="shared" si="21"/>
        <v>9.7141273440033121E-2</v>
      </c>
      <c r="O113" s="65">
        <f t="shared" si="22"/>
        <v>5.0312167624375279E-2</v>
      </c>
      <c r="P113" s="65">
        <f t="shared" si="23"/>
        <v>1.082049118891321E-2</v>
      </c>
      <c r="Q113" s="65">
        <f t="shared" si="24"/>
        <v>0.10036877526482534</v>
      </c>
      <c r="R113" s="65">
        <f t="shared" si="25"/>
        <v>8.295270604730208E-2</v>
      </c>
      <c r="S113" s="65">
        <f t="shared" si="26"/>
        <v>0.21968637929969609</v>
      </c>
      <c r="T113" s="66">
        <f>(L113*'Football Field'!$F$4)+(M113*'Football Field'!$F$5)+(N113*'Football Field'!$F$6)+(O113*'Football Field'!$F$7)+(P113*'Football Field'!$F$8)+(Q113*'Football Field'!$F$9)+(R113*'Football Field'!$F$10)+(S113*'Football Field'!$F$11)</f>
        <v>123174179.43338755</v>
      </c>
    </row>
    <row r="114" spans="2:20" x14ac:dyDescent="0.3">
      <c r="B114" s="62">
        <f t="shared" si="18"/>
        <v>87</v>
      </c>
      <c r="C114" s="62">
        <v>0.39165579861164346</v>
      </c>
      <c r="D114" s="62">
        <v>0.25460997810810315</v>
      </c>
      <c r="E114" s="62">
        <v>0.35402910276023369</v>
      </c>
      <c r="F114" s="62">
        <v>0.8452887236187282</v>
      </c>
      <c r="G114" s="62">
        <v>0.33681557604960044</v>
      </c>
      <c r="H114" s="62">
        <v>0.3379770852651125</v>
      </c>
      <c r="I114" s="62">
        <v>0.74454238490161007</v>
      </c>
      <c r="J114" s="62">
        <v>0.14637550099252694</v>
      </c>
      <c r="K114" s="62"/>
      <c r="L114" s="65">
        <f t="shared" si="19"/>
        <v>0.11481150008020627</v>
      </c>
      <c r="M114" s="65">
        <f t="shared" si="20"/>
        <v>7.4637356642243177E-2</v>
      </c>
      <c r="N114" s="65">
        <f t="shared" si="21"/>
        <v>0.10378146450030257</v>
      </c>
      <c r="O114" s="65">
        <f t="shared" si="22"/>
        <v>0.24779121540794652</v>
      </c>
      <c r="P114" s="65">
        <f t="shared" si="23"/>
        <v>9.8735424507216271E-2</v>
      </c>
      <c r="Q114" s="65">
        <f t="shared" si="24"/>
        <v>9.9075913824271306E-2</v>
      </c>
      <c r="R114" s="65">
        <f t="shared" si="25"/>
        <v>0.21825804287046982</v>
      </c>
      <c r="S114" s="65">
        <f t="shared" si="26"/>
        <v>4.2909082167343994E-2</v>
      </c>
      <c r="T114" s="66">
        <f>(L114*'Football Field'!$F$4)+(M114*'Football Field'!$F$5)+(N114*'Football Field'!$F$6)+(O114*'Football Field'!$F$7)+(P114*'Football Field'!$F$8)+(Q114*'Football Field'!$F$9)+(R114*'Football Field'!$F$10)+(S114*'Football Field'!$F$11)</f>
        <v>150385757.24844119</v>
      </c>
    </row>
    <row r="115" spans="2:20" x14ac:dyDescent="0.3">
      <c r="B115" s="62">
        <f t="shared" si="18"/>
        <v>88</v>
      </c>
      <c r="C115" s="62">
        <v>0.83220673396710698</v>
      </c>
      <c r="D115" s="62">
        <v>0.90897121812346138</v>
      </c>
      <c r="E115" s="62">
        <v>7.3044159420840082E-2</v>
      </c>
      <c r="F115" s="62">
        <v>0.42913880542925165</v>
      </c>
      <c r="G115" s="62">
        <v>0.52282421209349983</v>
      </c>
      <c r="H115" s="62">
        <v>0.2504258703621044</v>
      </c>
      <c r="I115" s="62">
        <v>0.40081217968011318</v>
      </c>
      <c r="J115" s="62">
        <v>0.94427405993283575</v>
      </c>
      <c r="K115" s="62"/>
      <c r="L115" s="65">
        <f t="shared" si="19"/>
        <v>0.19079883090559213</v>
      </c>
      <c r="M115" s="65">
        <f t="shared" si="20"/>
        <v>0.20839851285274899</v>
      </c>
      <c r="N115" s="65">
        <f t="shared" si="21"/>
        <v>1.674672849081852E-2</v>
      </c>
      <c r="O115" s="65">
        <f t="shared" si="22"/>
        <v>9.8388031519292971E-2</v>
      </c>
      <c r="P115" s="65">
        <f t="shared" si="23"/>
        <v>0.11986714882857448</v>
      </c>
      <c r="Q115" s="65">
        <f t="shared" si="24"/>
        <v>5.7414776092755616E-2</v>
      </c>
      <c r="R115" s="65">
        <f t="shared" si="25"/>
        <v>9.1893627117309987E-2</v>
      </c>
      <c r="S115" s="65">
        <f t="shared" si="26"/>
        <v>0.21649234419290722</v>
      </c>
      <c r="T115" s="66">
        <f>(L115*'Football Field'!$F$4)+(M115*'Football Field'!$F$5)+(N115*'Football Field'!$F$6)+(O115*'Football Field'!$F$7)+(P115*'Football Field'!$F$8)+(Q115*'Football Field'!$F$9)+(R115*'Football Field'!$F$10)+(S115*'Football Field'!$F$11)</f>
        <v>131791460.0933544</v>
      </c>
    </row>
    <row r="116" spans="2:20" x14ac:dyDescent="0.3">
      <c r="B116" s="62">
        <f t="shared" si="18"/>
        <v>89</v>
      </c>
      <c r="C116" s="62">
        <v>0.607732439618622</v>
      </c>
      <c r="D116" s="62">
        <v>0.11711443886647321</v>
      </c>
      <c r="E116" s="62">
        <v>0.89644785920614678</v>
      </c>
      <c r="F116" s="62">
        <v>0.1422623040535137</v>
      </c>
      <c r="G116" s="62">
        <v>0.50941598732385263</v>
      </c>
      <c r="H116" s="62">
        <v>0.49304523858136351</v>
      </c>
      <c r="I116" s="62">
        <v>0.99906627949861282</v>
      </c>
      <c r="J116" s="62">
        <v>3.1513702318910486E-3</v>
      </c>
      <c r="K116" s="62"/>
      <c r="L116" s="65">
        <f t="shared" si="19"/>
        <v>0.16127770472531691</v>
      </c>
      <c r="M116" s="65">
        <f t="shared" si="20"/>
        <v>3.1079380759123601E-2</v>
      </c>
      <c r="N116" s="65">
        <f t="shared" si="21"/>
        <v>0.23789589581464446</v>
      </c>
      <c r="O116" s="65">
        <f t="shared" si="22"/>
        <v>3.7753024803290097E-2</v>
      </c>
      <c r="P116" s="65">
        <f t="shared" si="23"/>
        <v>0.13518686156942583</v>
      </c>
      <c r="Q116" s="65">
        <f t="shared" si="24"/>
        <v>0.13084245503506281</v>
      </c>
      <c r="R116" s="65">
        <f t="shared" si="25"/>
        <v>0.26512837874363321</v>
      </c>
      <c r="S116" s="65">
        <f t="shared" si="26"/>
        <v>8.3629854950317264E-4</v>
      </c>
      <c r="T116" s="66">
        <f>(L116*'Football Field'!$F$4)+(M116*'Football Field'!$F$5)+(N116*'Football Field'!$F$6)+(O116*'Football Field'!$F$7)+(P116*'Football Field'!$F$8)+(Q116*'Football Field'!$F$9)+(R116*'Football Field'!$F$10)+(S116*'Football Field'!$F$11)</f>
        <v>161486780.26639181</v>
      </c>
    </row>
    <row r="117" spans="2:20" x14ac:dyDescent="0.3">
      <c r="B117" s="62">
        <f t="shared" si="18"/>
        <v>90</v>
      </c>
      <c r="C117" s="62">
        <v>4.1332606672775607E-2</v>
      </c>
      <c r="D117" s="62">
        <v>0.29225049506103351</v>
      </c>
      <c r="E117" s="62">
        <v>0.84651044151533028</v>
      </c>
      <c r="F117" s="62">
        <v>0.382668483558538</v>
      </c>
      <c r="G117" s="62">
        <v>0.54341979617341252</v>
      </c>
      <c r="H117" s="62">
        <v>0.73320020045149881</v>
      </c>
      <c r="I117" s="62">
        <v>0.94998527154915369</v>
      </c>
      <c r="J117" s="62">
        <v>7.5491811322961122E-2</v>
      </c>
      <c r="K117" s="62"/>
      <c r="L117" s="65">
        <f t="shared" si="19"/>
        <v>1.069446661208171E-2</v>
      </c>
      <c r="M117" s="65">
        <f t="shared" si="20"/>
        <v>7.5617373628003248E-2</v>
      </c>
      <c r="N117" s="65">
        <f t="shared" si="21"/>
        <v>0.21902750352126077</v>
      </c>
      <c r="O117" s="65">
        <f t="shared" si="22"/>
        <v>9.9012272642564111E-2</v>
      </c>
      <c r="P117" s="65">
        <f t="shared" si="23"/>
        <v>0.14060533158555186</v>
      </c>
      <c r="Q117" s="65">
        <f t="shared" si="24"/>
        <v>0.18970942543686445</v>
      </c>
      <c r="R117" s="65">
        <f t="shared" si="25"/>
        <v>0.24580075118377609</v>
      </c>
      <c r="S117" s="65">
        <f t="shared" si="26"/>
        <v>1.9532875389897689E-2</v>
      </c>
      <c r="T117" s="66">
        <f>(L117*'Football Field'!$F$4)+(M117*'Football Field'!$F$5)+(N117*'Football Field'!$F$6)+(O117*'Football Field'!$F$7)+(P117*'Football Field'!$F$8)+(Q117*'Football Field'!$F$9)+(R117*'Football Field'!$F$10)+(S117*'Football Field'!$F$11)</f>
        <v>159915641.65775159</v>
      </c>
    </row>
    <row r="118" spans="2:20" x14ac:dyDescent="0.3">
      <c r="B118" s="62">
        <f t="shared" si="18"/>
        <v>91</v>
      </c>
      <c r="C118" s="62">
        <v>0.78483376803623406</v>
      </c>
      <c r="D118" s="62">
        <v>0.16275515935845741</v>
      </c>
      <c r="E118" s="62">
        <v>0.68778778926916062</v>
      </c>
      <c r="F118" s="62">
        <v>0.11457962911994091</v>
      </c>
      <c r="G118" s="62">
        <v>0.67413804995333948</v>
      </c>
      <c r="H118" s="62">
        <v>0.27359308435196905</v>
      </c>
      <c r="I118" s="62">
        <v>0.28916324897169221</v>
      </c>
      <c r="J118" s="62">
        <v>0.94843891818386605</v>
      </c>
      <c r="K118" s="62"/>
      <c r="L118" s="65">
        <f t="shared" si="19"/>
        <v>0.19943481633829541</v>
      </c>
      <c r="M118" s="65">
        <f t="shared" si="20"/>
        <v>4.1357860271457374E-2</v>
      </c>
      <c r="N118" s="65">
        <f t="shared" si="21"/>
        <v>0.17477437518499395</v>
      </c>
      <c r="O118" s="65">
        <f t="shared" si="22"/>
        <v>2.9115932851388769E-2</v>
      </c>
      <c r="P118" s="65">
        <f t="shared" si="23"/>
        <v>0.17130582762195035</v>
      </c>
      <c r="Q118" s="65">
        <f t="shared" si="24"/>
        <v>6.9522985314061578E-2</v>
      </c>
      <c r="R118" s="65">
        <f t="shared" si="25"/>
        <v>7.3479533882379752E-2</v>
      </c>
      <c r="S118" s="65">
        <f t="shared" si="26"/>
        <v>0.24100866853547284</v>
      </c>
      <c r="T118" s="66">
        <f>(L118*'Football Field'!$F$4)+(M118*'Football Field'!$F$5)+(N118*'Football Field'!$F$6)+(O118*'Football Field'!$F$7)+(P118*'Football Field'!$F$8)+(Q118*'Football Field'!$F$9)+(R118*'Football Field'!$F$10)+(S118*'Football Field'!$F$11)</f>
        <v>137778302.21106979</v>
      </c>
    </row>
    <row r="119" spans="2:20" x14ac:dyDescent="0.3">
      <c r="B119" s="62">
        <f t="shared" si="18"/>
        <v>92</v>
      </c>
      <c r="C119" s="62">
        <v>0.79491057965153444</v>
      </c>
      <c r="D119" s="62">
        <v>0.15470293699156779</v>
      </c>
      <c r="E119" s="62">
        <v>0.6756906864029516</v>
      </c>
      <c r="F119" s="62">
        <v>0.72045478588189127</v>
      </c>
      <c r="G119" s="62">
        <v>0.89474620278587813</v>
      </c>
      <c r="H119" s="62">
        <v>0.7795582681022809</v>
      </c>
      <c r="I119" s="62">
        <v>0.69940626062984823</v>
      </c>
      <c r="J119" s="62">
        <v>5.418184353102462E-2</v>
      </c>
      <c r="K119" s="62"/>
      <c r="L119" s="65">
        <f t="shared" si="19"/>
        <v>0.16652044435963956</v>
      </c>
      <c r="M119" s="65">
        <f t="shared" si="20"/>
        <v>3.2407672599942178E-2</v>
      </c>
      <c r="N119" s="65">
        <f t="shared" si="21"/>
        <v>0.1415458747558917</v>
      </c>
      <c r="O119" s="65">
        <f t="shared" si="22"/>
        <v>0.15092320338555948</v>
      </c>
      <c r="P119" s="65">
        <f t="shared" si="23"/>
        <v>0.18743433423960593</v>
      </c>
      <c r="Q119" s="65">
        <f t="shared" si="24"/>
        <v>0.16330439238276184</v>
      </c>
      <c r="R119" s="65">
        <f t="shared" si="25"/>
        <v>0.14651389010201782</v>
      </c>
      <c r="S119" s="65">
        <f t="shared" si="26"/>
        <v>1.1350188174581638E-2</v>
      </c>
      <c r="T119" s="66">
        <f>(L119*'Football Field'!$F$4)+(M119*'Football Field'!$F$5)+(N119*'Football Field'!$F$6)+(O119*'Football Field'!$F$7)+(P119*'Football Field'!$F$8)+(Q119*'Football Field'!$F$9)+(R119*'Football Field'!$F$10)+(S119*'Football Field'!$F$11)</f>
        <v>147640714.20271993</v>
      </c>
    </row>
    <row r="120" spans="2:20" x14ac:dyDescent="0.3">
      <c r="B120" s="62">
        <f t="shared" si="18"/>
        <v>93</v>
      </c>
      <c r="C120" s="62">
        <v>0.97496344151190484</v>
      </c>
      <c r="D120" s="62">
        <v>0.18183365869994461</v>
      </c>
      <c r="E120" s="62">
        <v>0.56856967110035883</v>
      </c>
      <c r="F120" s="62">
        <v>0.77637040728300777</v>
      </c>
      <c r="G120" s="62">
        <v>0.3909891305387293</v>
      </c>
      <c r="H120" s="62">
        <v>0.50416185255334556</v>
      </c>
      <c r="I120" s="62">
        <v>0.7121839225972143</v>
      </c>
      <c r="J120" s="62">
        <v>0.55239003164292422</v>
      </c>
      <c r="K120" s="62"/>
      <c r="L120" s="65">
        <f t="shared" si="19"/>
        <v>0.20915399873799664</v>
      </c>
      <c r="M120" s="65">
        <f t="shared" si="20"/>
        <v>3.9007859374990878E-2</v>
      </c>
      <c r="N120" s="65">
        <f t="shared" si="21"/>
        <v>0.12197238912607532</v>
      </c>
      <c r="O120" s="65">
        <f t="shared" si="22"/>
        <v>0.16655083490441358</v>
      </c>
      <c r="P120" s="65">
        <f t="shared" si="23"/>
        <v>8.3876929773339867E-2</v>
      </c>
      <c r="Q120" s="65">
        <f t="shared" si="24"/>
        <v>0.10815530406880484</v>
      </c>
      <c r="R120" s="65">
        <f t="shared" si="25"/>
        <v>0.15278123148610431</v>
      </c>
      <c r="S120" s="65">
        <f t="shared" si="26"/>
        <v>0.11850145252827449</v>
      </c>
      <c r="T120" s="66">
        <f>(L120*'Football Field'!$F$4)+(M120*'Football Field'!$F$5)+(N120*'Football Field'!$F$6)+(O120*'Football Field'!$F$7)+(P120*'Football Field'!$F$8)+(Q120*'Football Field'!$F$9)+(R120*'Football Field'!$F$10)+(S120*'Football Field'!$F$11)</f>
        <v>140223675.84769252</v>
      </c>
    </row>
    <row r="121" spans="2:20" x14ac:dyDescent="0.3">
      <c r="B121" s="62">
        <f t="shared" si="18"/>
        <v>94</v>
      </c>
      <c r="C121" s="62">
        <v>0.1446433055781684</v>
      </c>
      <c r="D121" s="62">
        <v>0.27958811112810922</v>
      </c>
      <c r="E121" s="62">
        <v>3.5620286854106342E-2</v>
      </c>
      <c r="F121" s="62">
        <v>0.40349630400063052</v>
      </c>
      <c r="G121" s="62">
        <v>6.3683800134638036E-2</v>
      </c>
      <c r="H121" s="62">
        <v>2.2322311647663073E-2</v>
      </c>
      <c r="I121" s="62">
        <v>0.73143901004422018</v>
      </c>
      <c r="J121" s="62">
        <v>0.57832844863785571</v>
      </c>
      <c r="K121" s="62"/>
      <c r="L121" s="65">
        <f t="shared" si="19"/>
        <v>6.4026348552960743E-2</v>
      </c>
      <c r="M121" s="65">
        <f t="shared" si="20"/>
        <v>0.1237596567832733</v>
      </c>
      <c r="N121" s="65">
        <f t="shared" si="21"/>
        <v>1.5767317350507813E-2</v>
      </c>
      <c r="O121" s="65">
        <f t="shared" si="22"/>
        <v>0.17860760922540106</v>
      </c>
      <c r="P121" s="65">
        <f t="shared" si="23"/>
        <v>2.8189629435659464E-2</v>
      </c>
      <c r="Q121" s="65">
        <f t="shared" si="24"/>
        <v>9.8809696055287641E-3</v>
      </c>
      <c r="R121" s="65">
        <f t="shared" si="25"/>
        <v>0.32377142388394253</v>
      </c>
      <c r="S121" s="65">
        <f t="shared" si="26"/>
        <v>0.25599704516272631</v>
      </c>
      <c r="T121" s="66">
        <f>(L121*'Football Field'!$F$4)+(M121*'Football Field'!$F$5)+(N121*'Football Field'!$F$6)+(O121*'Football Field'!$F$7)+(P121*'Football Field'!$F$8)+(Q121*'Football Field'!$F$9)+(R121*'Football Field'!$F$10)+(S121*'Football Field'!$F$11)</f>
        <v>158191309.71164292</v>
      </c>
    </row>
    <row r="122" spans="2:20" x14ac:dyDescent="0.3">
      <c r="B122" s="62">
        <f t="shared" si="18"/>
        <v>95</v>
      </c>
      <c r="C122" s="62">
        <v>0.10734160229960976</v>
      </c>
      <c r="D122" s="62">
        <v>0.18388483895448815</v>
      </c>
      <c r="E122" s="62">
        <v>0.95924182805605984</v>
      </c>
      <c r="F122" s="62">
        <v>0.95006327791859824</v>
      </c>
      <c r="G122" s="62">
        <v>0.69001748951079755</v>
      </c>
      <c r="H122" s="62">
        <v>0.20906507922437745</v>
      </c>
      <c r="I122" s="62">
        <v>0.30956392705197677</v>
      </c>
      <c r="J122" s="62">
        <v>0.4260261678165046</v>
      </c>
      <c r="K122" s="62"/>
      <c r="L122" s="65">
        <f t="shared" si="19"/>
        <v>2.7988497195645234E-2</v>
      </c>
      <c r="M122" s="65">
        <f t="shared" si="20"/>
        <v>4.7946557431051848E-2</v>
      </c>
      <c r="N122" s="65">
        <f t="shared" si="21"/>
        <v>0.25011492878181346</v>
      </c>
      <c r="O122" s="65">
        <f t="shared" si="22"/>
        <v>0.24772169242909534</v>
      </c>
      <c r="P122" s="65">
        <f t="shared" si="23"/>
        <v>0.17991675321013287</v>
      </c>
      <c r="Q122" s="65">
        <f t="shared" si="24"/>
        <v>5.4512111410881268E-2</v>
      </c>
      <c r="R122" s="65">
        <f t="shared" si="25"/>
        <v>8.0716413008106142E-2</v>
      </c>
      <c r="S122" s="65">
        <f t="shared" si="26"/>
        <v>0.11108304653327383</v>
      </c>
      <c r="T122" s="66">
        <f>(L122*'Football Field'!$F$4)+(M122*'Football Field'!$F$5)+(N122*'Football Field'!$F$6)+(O122*'Football Field'!$F$7)+(P122*'Football Field'!$F$8)+(Q122*'Football Field'!$F$9)+(R122*'Football Field'!$F$10)+(S122*'Football Field'!$F$11)</f>
        <v>142810948.62477952</v>
      </c>
    </row>
    <row r="123" spans="2:20" x14ac:dyDescent="0.3">
      <c r="B123" s="62">
        <f t="shared" si="18"/>
        <v>96</v>
      </c>
      <c r="C123" s="62">
        <v>0.49660605753199716</v>
      </c>
      <c r="D123" s="62">
        <v>0.78585973095968054</v>
      </c>
      <c r="E123" s="62">
        <v>0.71701881144966162</v>
      </c>
      <c r="F123" s="62">
        <v>0.38182129984856306</v>
      </c>
      <c r="G123" s="62">
        <v>0.1374344698934109</v>
      </c>
      <c r="H123" s="62">
        <v>0.29128339123337998</v>
      </c>
      <c r="I123" s="62">
        <v>0.68508278547925594</v>
      </c>
      <c r="J123" s="62">
        <v>0.19343216860499501</v>
      </c>
      <c r="K123" s="62"/>
      <c r="L123" s="65">
        <f t="shared" si="19"/>
        <v>0.13463490447107049</v>
      </c>
      <c r="M123" s="65">
        <f t="shared" si="20"/>
        <v>0.21305448896704324</v>
      </c>
      <c r="N123" s="65">
        <f t="shared" si="21"/>
        <v>0.19439102225865565</v>
      </c>
      <c r="O123" s="65">
        <f t="shared" si="22"/>
        <v>0.10351560044516581</v>
      </c>
      <c r="P123" s="65">
        <f t="shared" si="23"/>
        <v>3.7259869154816702E-2</v>
      </c>
      <c r="Q123" s="65">
        <f t="shared" si="24"/>
        <v>7.896986143828652E-2</v>
      </c>
      <c r="R123" s="65">
        <f t="shared" si="25"/>
        <v>0.18573284392897596</v>
      </c>
      <c r="S123" s="65">
        <f t="shared" si="26"/>
        <v>5.244140933598565E-2</v>
      </c>
      <c r="T123" s="66">
        <f>(L123*'Football Field'!$F$4)+(M123*'Football Field'!$F$5)+(N123*'Football Field'!$F$6)+(O123*'Football Field'!$F$7)+(P123*'Football Field'!$F$8)+(Q123*'Football Field'!$F$9)+(R123*'Football Field'!$F$10)+(S123*'Football Field'!$F$11)</f>
        <v>141713436.72166741</v>
      </c>
    </row>
    <row r="124" spans="2:20" x14ac:dyDescent="0.3">
      <c r="B124" s="62">
        <f t="shared" si="18"/>
        <v>97</v>
      </c>
      <c r="C124" s="62">
        <v>0.30001966665999746</v>
      </c>
      <c r="D124" s="62">
        <v>0.94341168039061174</v>
      </c>
      <c r="E124" s="62">
        <v>0.29046909439213831</v>
      </c>
      <c r="F124" s="62">
        <v>0.19585476328044937</v>
      </c>
      <c r="G124" s="62">
        <v>0.43746452205502917</v>
      </c>
      <c r="H124" s="62">
        <v>0.55346112940570447</v>
      </c>
      <c r="I124" s="62">
        <v>0.68653117615885983</v>
      </c>
      <c r="J124" s="62">
        <v>0.25275062987357644</v>
      </c>
      <c r="K124" s="62"/>
      <c r="L124" s="65">
        <f t="shared" si="19"/>
        <v>8.1973422777573982E-2</v>
      </c>
      <c r="M124" s="65">
        <f t="shared" si="20"/>
        <v>0.25776538381932806</v>
      </c>
      <c r="N124" s="65">
        <f t="shared" si="21"/>
        <v>7.9363950182005039E-2</v>
      </c>
      <c r="O124" s="65">
        <f t="shared" si="22"/>
        <v>5.3512776319375184E-2</v>
      </c>
      <c r="P124" s="65">
        <f t="shared" si="23"/>
        <v>0.11952704506283497</v>
      </c>
      <c r="Q124" s="65">
        <f t="shared" si="24"/>
        <v>0.15122043050312006</v>
      </c>
      <c r="R124" s="65">
        <f t="shared" si="25"/>
        <v>0.18757873768666167</v>
      </c>
      <c r="S124" s="65">
        <f t="shared" si="26"/>
        <v>6.9058253649100884E-2</v>
      </c>
      <c r="T124" s="66">
        <f>(L124*'Football Field'!$F$4)+(M124*'Football Field'!$F$5)+(N124*'Football Field'!$F$6)+(O124*'Football Field'!$F$7)+(P124*'Football Field'!$F$8)+(Q124*'Football Field'!$F$9)+(R124*'Football Field'!$F$10)+(S124*'Football Field'!$F$11)</f>
        <v>145587027.95224625</v>
      </c>
    </row>
    <row r="125" spans="2:20" x14ac:dyDescent="0.3">
      <c r="B125" s="62">
        <f t="shared" si="18"/>
        <v>98</v>
      </c>
      <c r="C125" s="62">
        <v>0.63607593737864176</v>
      </c>
      <c r="D125" s="62">
        <v>6.2911587041556527E-2</v>
      </c>
      <c r="E125" s="62">
        <v>0.19112097744001255</v>
      </c>
      <c r="F125" s="62">
        <v>0.16781557114677659</v>
      </c>
      <c r="G125" s="62">
        <v>0.72946218422205156</v>
      </c>
      <c r="H125" s="62">
        <v>0.89241545098831554</v>
      </c>
      <c r="I125" s="62">
        <v>0.68486068213957352</v>
      </c>
      <c r="J125" s="62">
        <v>0.22168472299268038</v>
      </c>
      <c r="K125" s="62"/>
      <c r="L125" s="65">
        <f t="shared" si="19"/>
        <v>0.17736039409318466</v>
      </c>
      <c r="M125" s="65">
        <f t="shared" si="20"/>
        <v>1.7541968206975313E-2</v>
      </c>
      <c r="N125" s="65">
        <f t="shared" si="21"/>
        <v>5.3291265847802353E-2</v>
      </c>
      <c r="O125" s="65">
        <f t="shared" si="22"/>
        <v>4.6792897018280724E-2</v>
      </c>
      <c r="P125" s="65">
        <f t="shared" si="23"/>
        <v>0.20339977173618923</v>
      </c>
      <c r="Q125" s="65">
        <f t="shared" si="24"/>
        <v>0.24883688688873434</v>
      </c>
      <c r="R125" s="65">
        <f t="shared" si="25"/>
        <v>0.19096330067725129</v>
      </c>
      <c r="S125" s="65">
        <f t="shared" si="26"/>
        <v>6.1813515531582021E-2</v>
      </c>
      <c r="T125" s="66">
        <f>(L125*'Football Field'!$F$4)+(M125*'Football Field'!$F$5)+(N125*'Football Field'!$F$6)+(O125*'Football Field'!$F$7)+(P125*'Football Field'!$F$8)+(Q125*'Football Field'!$F$9)+(R125*'Football Field'!$F$10)+(S125*'Football Field'!$F$11)</f>
        <v>152454999.99755245</v>
      </c>
    </row>
    <row r="126" spans="2:20" x14ac:dyDescent="0.3">
      <c r="B126" s="62">
        <f t="shared" si="18"/>
        <v>99</v>
      </c>
      <c r="C126" s="62">
        <v>5.0806868984188736E-2</v>
      </c>
      <c r="D126" s="62">
        <v>0.38227886387537124</v>
      </c>
      <c r="E126" s="62">
        <v>0.27506259678808465</v>
      </c>
      <c r="F126" s="62">
        <v>0.78341767108392768</v>
      </c>
      <c r="G126" s="62">
        <v>0.74905487596051989</v>
      </c>
      <c r="H126" s="62">
        <v>0.49144478295561722</v>
      </c>
      <c r="I126" s="62">
        <v>0.36801529881329142</v>
      </c>
      <c r="J126" s="62">
        <v>0.46628577965718132</v>
      </c>
      <c r="K126" s="62"/>
      <c r="L126" s="65">
        <f t="shared" si="19"/>
        <v>1.4246114523543737E-2</v>
      </c>
      <c r="M126" s="65">
        <f t="shared" si="20"/>
        <v>0.1071900037058677</v>
      </c>
      <c r="N126" s="65">
        <f t="shared" si="21"/>
        <v>7.7126839998856458E-2</v>
      </c>
      <c r="O126" s="65">
        <f t="shared" si="22"/>
        <v>0.21966828669373004</v>
      </c>
      <c r="P126" s="65">
        <f t="shared" si="23"/>
        <v>0.21003304790683525</v>
      </c>
      <c r="Q126" s="65">
        <f t="shared" si="24"/>
        <v>0.13779984478403123</v>
      </c>
      <c r="R126" s="65">
        <f t="shared" si="25"/>
        <v>0.10319053699100986</v>
      </c>
      <c r="S126" s="65">
        <f t="shared" si="26"/>
        <v>0.13074532539612577</v>
      </c>
      <c r="T126" s="66">
        <f>(L126*'Football Field'!$F$4)+(M126*'Football Field'!$F$5)+(N126*'Football Field'!$F$6)+(O126*'Football Field'!$F$7)+(P126*'Football Field'!$F$8)+(Q126*'Football Field'!$F$9)+(R126*'Football Field'!$F$10)+(S126*'Football Field'!$F$11)</f>
        <v>143701096.24525523</v>
      </c>
    </row>
    <row r="127" spans="2:20" x14ac:dyDescent="0.3">
      <c r="B127" s="62">
        <f t="shared" si="18"/>
        <v>100</v>
      </c>
      <c r="C127" s="62">
        <v>9.4817958967615135E-2</v>
      </c>
      <c r="D127" s="62">
        <v>0.14255587095223876</v>
      </c>
      <c r="E127" s="62">
        <v>0.27829951559958577</v>
      </c>
      <c r="F127" s="62">
        <v>0.10072485506595485</v>
      </c>
      <c r="G127" s="62">
        <v>0.11282669322253336</v>
      </c>
      <c r="H127" s="62">
        <v>0.85551378964231739</v>
      </c>
      <c r="I127" s="62">
        <v>0.18059553740533374</v>
      </c>
      <c r="J127" s="62">
        <v>0.32969269694293113</v>
      </c>
      <c r="K127" s="62"/>
      <c r="L127" s="65">
        <f t="shared" si="19"/>
        <v>4.5258587449201589E-2</v>
      </c>
      <c r="M127" s="65">
        <f t="shared" si="20"/>
        <v>6.8044887510103638E-2</v>
      </c>
      <c r="N127" s="65">
        <f t="shared" si="21"/>
        <v>0.13283815746483471</v>
      </c>
      <c r="O127" s="65">
        <f t="shared" si="22"/>
        <v>4.8078072033460199E-2</v>
      </c>
      <c r="P127" s="65">
        <f t="shared" si="23"/>
        <v>5.3854531540384012E-2</v>
      </c>
      <c r="Q127" s="65">
        <f t="shared" si="24"/>
        <v>0.40835455734444975</v>
      </c>
      <c r="R127" s="65">
        <f t="shared" si="25"/>
        <v>8.6202012905450695E-2</v>
      </c>
      <c r="S127" s="65">
        <f t="shared" si="26"/>
        <v>0.15736919375211553</v>
      </c>
      <c r="T127" s="66">
        <f>(L127*'Football Field'!$F$4)+(M127*'Football Field'!$F$5)+(N127*'Football Field'!$F$6)+(O127*'Football Field'!$F$7)+(P127*'Football Field'!$F$8)+(Q127*'Football Field'!$F$9)+(R127*'Football Field'!$F$10)+(S127*'Football Field'!$F$11)</f>
        <v>128956087.03296082</v>
      </c>
    </row>
    <row r="128" spans="2:20" x14ac:dyDescent="0.3">
      <c r="B128" s="62">
        <f t="shared" si="18"/>
        <v>101</v>
      </c>
      <c r="C128" s="62">
        <v>0.5883685783180661</v>
      </c>
      <c r="D128" s="62">
        <v>0.9551214699247097</v>
      </c>
      <c r="E128" s="62">
        <v>0.45976946587159084</v>
      </c>
      <c r="F128" s="62">
        <v>0.71408921063398512</v>
      </c>
      <c r="G128" s="62">
        <v>0.42619582356862928</v>
      </c>
      <c r="H128" s="62">
        <v>0.43871794972646461</v>
      </c>
      <c r="I128" s="62">
        <v>0.3480747014273301</v>
      </c>
      <c r="J128" s="62">
        <v>0.31640479367879948</v>
      </c>
      <c r="K128" s="62"/>
      <c r="L128" s="65">
        <f t="shared" si="19"/>
        <v>0.13854587334647694</v>
      </c>
      <c r="M128" s="65">
        <f t="shared" si="20"/>
        <v>0.2249068748385038</v>
      </c>
      <c r="N128" s="65">
        <f t="shared" si="21"/>
        <v>0.10826404491095658</v>
      </c>
      <c r="O128" s="65">
        <f t="shared" si="22"/>
        <v>0.16814989273798203</v>
      </c>
      <c r="P128" s="65">
        <f t="shared" si="23"/>
        <v>0.10035830390829636</v>
      </c>
      <c r="Q128" s="65">
        <f t="shared" si="24"/>
        <v>0.10330694693347538</v>
      </c>
      <c r="R128" s="65">
        <f t="shared" si="25"/>
        <v>8.1962761568470571E-2</v>
      </c>
      <c r="S128" s="65">
        <f t="shared" si="26"/>
        <v>7.4505301755838346E-2</v>
      </c>
      <c r="T128" s="66">
        <f>(L128*'Football Field'!$F$4)+(M128*'Football Field'!$F$5)+(N128*'Football Field'!$F$6)+(O128*'Football Field'!$F$7)+(P128*'Football Field'!$F$8)+(Q128*'Football Field'!$F$9)+(R128*'Football Field'!$F$10)+(S128*'Football Field'!$F$11)</f>
        <v>130802419.03347795</v>
      </c>
    </row>
    <row r="129" spans="2:20" x14ac:dyDescent="0.3">
      <c r="B129" s="62">
        <f t="shared" si="18"/>
        <v>102</v>
      </c>
      <c r="C129" s="62">
        <v>0.40658741156937528</v>
      </c>
      <c r="D129" s="62">
        <v>0.88157409479746529</v>
      </c>
      <c r="E129" s="62">
        <v>0.37047974692244412</v>
      </c>
      <c r="F129" s="62">
        <v>5.970879552606001E-3</v>
      </c>
      <c r="G129" s="62">
        <v>0.57352488999639906</v>
      </c>
      <c r="H129" s="62">
        <v>7.5564246766167686E-3</v>
      </c>
      <c r="I129" s="62">
        <v>2.7192047609914116E-3</v>
      </c>
      <c r="J129" s="62">
        <v>0.96666305471928071</v>
      </c>
      <c r="K129" s="62"/>
      <c r="L129" s="65">
        <f t="shared" si="19"/>
        <v>0.12646277992295657</v>
      </c>
      <c r="M129" s="65">
        <f t="shared" si="20"/>
        <v>0.27420010448879523</v>
      </c>
      <c r="N129" s="65">
        <f t="shared" si="21"/>
        <v>0.1152320444947456</v>
      </c>
      <c r="O129" s="65">
        <f t="shared" si="22"/>
        <v>1.8571505298039797E-3</v>
      </c>
      <c r="P129" s="65">
        <f t="shared" si="23"/>
        <v>0.17838612283640978</v>
      </c>
      <c r="Q129" s="65">
        <f t="shared" si="24"/>
        <v>2.3503100285246561E-3</v>
      </c>
      <c r="R129" s="65">
        <f t="shared" si="25"/>
        <v>8.4576694572856259E-4</v>
      </c>
      <c r="S129" s="65">
        <f t="shared" si="26"/>
        <v>0.30066572075303549</v>
      </c>
      <c r="T129" s="66">
        <f>(L129*'Football Field'!$F$4)+(M129*'Football Field'!$F$5)+(N129*'Football Field'!$F$6)+(O129*'Football Field'!$F$7)+(P129*'Football Field'!$F$8)+(Q129*'Football Field'!$F$9)+(R129*'Football Field'!$F$10)+(S129*'Football Field'!$F$11)</f>
        <v>126594753.30102204</v>
      </c>
    </row>
    <row r="130" spans="2:20" x14ac:dyDescent="0.3">
      <c r="B130" s="62">
        <f t="shared" si="18"/>
        <v>103</v>
      </c>
      <c r="C130" s="62">
        <v>0.39985720455162599</v>
      </c>
      <c r="D130" s="62">
        <v>4.4099285182812586E-3</v>
      </c>
      <c r="E130" s="62">
        <v>0.52656851763363088</v>
      </c>
      <c r="F130" s="62">
        <v>0.77754930848467607</v>
      </c>
      <c r="G130" s="62">
        <v>0.70148957023520875</v>
      </c>
      <c r="H130" s="62">
        <v>0.89163256517043166</v>
      </c>
      <c r="I130" s="62">
        <v>0.58225429335918544</v>
      </c>
      <c r="J130" s="62">
        <v>0.21072269147164346</v>
      </c>
      <c r="K130" s="62"/>
      <c r="L130" s="65">
        <f t="shared" si="19"/>
        <v>9.7657530666918596E-2</v>
      </c>
      <c r="M130" s="65">
        <f t="shared" si="20"/>
        <v>1.0770413152762579E-3</v>
      </c>
      <c r="N130" s="65">
        <f t="shared" si="21"/>
        <v>0.12860436319186253</v>
      </c>
      <c r="O130" s="65">
        <f t="shared" si="22"/>
        <v>0.18990165632636424</v>
      </c>
      <c r="P130" s="65">
        <f t="shared" si="23"/>
        <v>0.17132550930171772</v>
      </c>
      <c r="Q130" s="65">
        <f t="shared" si="24"/>
        <v>0.21776432582825309</v>
      </c>
      <c r="R130" s="65">
        <f t="shared" si="25"/>
        <v>0.14220455668275503</v>
      </c>
      <c r="S130" s="65">
        <f t="shared" si="26"/>
        <v>5.1465016686852556E-2</v>
      </c>
      <c r="T130" s="66">
        <f>(L130*'Football Field'!$F$4)+(M130*'Football Field'!$F$5)+(N130*'Football Field'!$F$6)+(O130*'Football Field'!$F$7)+(P130*'Football Field'!$F$8)+(Q130*'Football Field'!$F$9)+(R130*'Football Field'!$F$10)+(S130*'Football Field'!$F$11)</f>
        <v>146401475.15918374</v>
      </c>
    </row>
    <row r="131" spans="2:20" x14ac:dyDescent="0.3">
      <c r="B131" s="62">
        <f t="shared" si="18"/>
        <v>104</v>
      </c>
      <c r="C131" s="62">
        <v>0.75998410897094215</v>
      </c>
      <c r="D131" s="62">
        <v>0.88880766481747719</v>
      </c>
      <c r="E131" s="62">
        <v>0.19634666810206725</v>
      </c>
      <c r="F131" s="62">
        <v>0.53402246165692946</v>
      </c>
      <c r="G131" s="62">
        <v>6.2502255538066098E-2</v>
      </c>
      <c r="H131" s="62">
        <v>9.0589411870815928E-2</v>
      </c>
      <c r="I131" s="62">
        <v>0.97223742187763473</v>
      </c>
      <c r="J131" s="62">
        <v>0.12335789305092237</v>
      </c>
      <c r="K131" s="62"/>
      <c r="L131" s="65">
        <f t="shared" si="19"/>
        <v>0.20948621135077641</v>
      </c>
      <c r="M131" s="65">
        <f t="shared" si="20"/>
        <v>0.24499584678719</v>
      </c>
      <c r="N131" s="65">
        <f t="shared" si="21"/>
        <v>5.4122078509964054E-2</v>
      </c>
      <c r="O131" s="65">
        <f t="shared" si="22"/>
        <v>0.14720089663480418</v>
      </c>
      <c r="P131" s="65">
        <f t="shared" si="23"/>
        <v>1.7228466436326726E-2</v>
      </c>
      <c r="Q131" s="65">
        <f t="shared" si="24"/>
        <v>2.4970565117484408E-2</v>
      </c>
      <c r="R131" s="65">
        <f t="shared" si="25"/>
        <v>0.26799288516489156</v>
      </c>
      <c r="S131" s="65">
        <f t="shared" si="26"/>
        <v>3.4003049998562601E-2</v>
      </c>
      <c r="T131" s="66">
        <f>(L131*'Football Field'!$F$4)+(M131*'Football Field'!$F$5)+(N131*'Football Field'!$F$6)+(O131*'Football Field'!$F$7)+(P131*'Football Field'!$F$8)+(Q131*'Football Field'!$F$9)+(R131*'Football Field'!$F$10)+(S131*'Football Field'!$F$11)</f>
        <v>147524395.64862689</v>
      </c>
    </row>
    <row r="132" spans="2:20" x14ac:dyDescent="0.3">
      <c r="B132" s="62">
        <f t="shared" si="18"/>
        <v>105</v>
      </c>
      <c r="C132" s="62">
        <v>0.87115375411470641</v>
      </c>
      <c r="D132" s="62">
        <v>0.99570146970370588</v>
      </c>
      <c r="E132" s="62">
        <v>5.2102843011227917E-2</v>
      </c>
      <c r="F132" s="62">
        <v>9.320013104817515E-2</v>
      </c>
      <c r="G132" s="62">
        <v>0.24363095663210899</v>
      </c>
      <c r="H132" s="62">
        <v>8.6856232986307957E-2</v>
      </c>
      <c r="I132" s="62">
        <v>0.90712460715297527</v>
      </c>
      <c r="J132" s="62">
        <v>0.32434359342324837</v>
      </c>
      <c r="K132" s="62"/>
      <c r="L132" s="65">
        <f t="shared" si="19"/>
        <v>0.2437398064297463</v>
      </c>
      <c r="M132" s="65">
        <f t="shared" si="20"/>
        <v>0.27858696853579701</v>
      </c>
      <c r="N132" s="65">
        <f t="shared" si="21"/>
        <v>1.4577836357833086E-2</v>
      </c>
      <c r="O132" s="65">
        <f t="shared" si="22"/>
        <v>2.607643231015459E-2</v>
      </c>
      <c r="P132" s="65">
        <f t="shared" si="23"/>
        <v>6.8165420775980659E-2</v>
      </c>
      <c r="Q132" s="65">
        <f t="shared" si="24"/>
        <v>2.4301475273803514E-2</v>
      </c>
      <c r="R132" s="65">
        <f t="shared" si="25"/>
        <v>0.25380407891350587</v>
      </c>
      <c r="S132" s="65">
        <f t="shared" si="26"/>
        <v>9.0747981403178926E-2</v>
      </c>
      <c r="T132" s="66">
        <f>(L132*'Football Field'!$F$4)+(M132*'Football Field'!$F$5)+(N132*'Football Field'!$F$6)+(O132*'Football Field'!$F$7)+(P132*'Football Field'!$F$8)+(Q132*'Football Field'!$F$9)+(R132*'Football Field'!$F$10)+(S132*'Football Field'!$F$11)</f>
        <v>148003022.39823446</v>
      </c>
    </row>
    <row r="133" spans="2:20" x14ac:dyDescent="0.3">
      <c r="B133" s="62">
        <f t="shared" si="18"/>
        <v>106</v>
      </c>
      <c r="C133" s="62">
        <v>0.85430546358553483</v>
      </c>
      <c r="D133" s="62">
        <v>0.80072314570322101</v>
      </c>
      <c r="E133" s="62">
        <v>0.15545527470339593</v>
      </c>
      <c r="F133" s="62">
        <v>0.68328249848469547</v>
      </c>
      <c r="G133" s="62">
        <v>0.39302466830216376</v>
      </c>
      <c r="H133" s="62">
        <v>0.80745718756083529</v>
      </c>
      <c r="I133" s="62">
        <v>0.20622872310825946</v>
      </c>
      <c r="J133" s="62">
        <v>0.67144820564816043</v>
      </c>
      <c r="K133" s="62"/>
      <c r="L133" s="65">
        <f t="shared" si="19"/>
        <v>0.18685902160732953</v>
      </c>
      <c r="M133" s="65">
        <f t="shared" si="20"/>
        <v>0.17513916270238924</v>
      </c>
      <c r="N133" s="65">
        <f t="shared" si="21"/>
        <v>3.4002147677786497E-2</v>
      </c>
      <c r="O133" s="65">
        <f t="shared" si="22"/>
        <v>0.14945181154805817</v>
      </c>
      <c r="P133" s="65">
        <f t="shared" si="23"/>
        <v>8.5964807808038265E-2</v>
      </c>
      <c r="Q133" s="65">
        <f t="shared" si="24"/>
        <v>0.17661207435590418</v>
      </c>
      <c r="R133" s="65">
        <f t="shared" si="25"/>
        <v>4.5107633124109078E-2</v>
      </c>
      <c r="S133" s="65">
        <f t="shared" si="26"/>
        <v>0.14686334117638511</v>
      </c>
      <c r="T133" s="66">
        <f>(L133*'Football Field'!$F$4)+(M133*'Football Field'!$F$5)+(N133*'Football Field'!$F$6)+(O133*'Football Field'!$F$7)+(P133*'Football Field'!$F$8)+(Q133*'Football Field'!$F$9)+(R133*'Football Field'!$F$10)+(S133*'Football Field'!$F$11)</f>
        <v>122916808.11067265</v>
      </c>
    </row>
    <row r="134" spans="2:20" x14ac:dyDescent="0.3">
      <c r="B134" s="62">
        <f t="shared" si="18"/>
        <v>107</v>
      </c>
      <c r="C134" s="62">
        <v>0.52492331190061681</v>
      </c>
      <c r="D134" s="62">
        <v>0.77866739675463581</v>
      </c>
      <c r="E134" s="62">
        <v>0.99750726537214596</v>
      </c>
      <c r="F134" s="62">
        <v>0.92381401225593207</v>
      </c>
      <c r="G134" s="62">
        <v>0.58797669105694073</v>
      </c>
      <c r="H134" s="62">
        <v>0.12272224465731807</v>
      </c>
      <c r="I134" s="62">
        <v>0.98454548963779109</v>
      </c>
      <c r="J134" s="62">
        <v>0.68936563312331911</v>
      </c>
      <c r="K134" s="62"/>
      <c r="L134" s="65">
        <f t="shared" si="19"/>
        <v>9.3577190304668281E-2</v>
      </c>
      <c r="M134" s="65">
        <f t="shared" si="20"/>
        <v>0.13881171881340401</v>
      </c>
      <c r="N134" s="65">
        <f t="shared" si="21"/>
        <v>0.17782393177404027</v>
      </c>
      <c r="O134" s="65">
        <f t="shared" si="22"/>
        <v>0.16468676027739382</v>
      </c>
      <c r="P134" s="65">
        <f t="shared" si="23"/>
        <v>0.10481760947999505</v>
      </c>
      <c r="Q134" s="65">
        <f t="shared" si="24"/>
        <v>2.1877486830091799E-2</v>
      </c>
      <c r="R134" s="65">
        <f t="shared" si="25"/>
        <v>0.17551325795353789</v>
      </c>
      <c r="S134" s="65">
        <f t="shared" si="26"/>
        <v>0.12289204456686879</v>
      </c>
      <c r="T134" s="66">
        <f>(L134*'Football Field'!$F$4)+(M134*'Football Field'!$F$5)+(N134*'Football Field'!$F$6)+(O134*'Football Field'!$F$7)+(P134*'Football Field'!$F$8)+(Q134*'Football Field'!$F$9)+(R134*'Football Field'!$F$10)+(S134*'Football Field'!$F$11)</f>
        <v>146815995.19016367</v>
      </c>
    </row>
    <row r="135" spans="2:20" x14ac:dyDescent="0.3">
      <c r="B135" s="62">
        <f t="shared" si="18"/>
        <v>108</v>
      </c>
      <c r="C135" s="62">
        <v>0.70993475368164127</v>
      </c>
      <c r="D135" s="62">
        <v>0.96534439280099704</v>
      </c>
      <c r="E135" s="62">
        <v>0.79679847397132253</v>
      </c>
      <c r="F135" s="62">
        <v>0.58872443140659991</v>
      </c>
      <c r="G135" s="62">
        <v>0.84329834341036036</v>
      </c>
      <c r="H135" s="62">
        <v>0.93875067499499021</v>
      </c>
      <c r="I135" s="62">
        <v>0.49921485245433705</v>
      </c>
      <c r="J135" s="62">
        <v>0.39473638528930288</v>
      </c>
      <c r="K135" s="62"/>
      <c r="L135" s="65">
        <f t="shared" si="19"/>
        <v>0.12375095315563721</v>
      </c>
      <c r="M135" s="65">
        <f t="shared" si="20"/>
        <v>0.16827220827414818</v>
      </c>
      <c r="N135" s="65">
        <f t="shared" si="21"/>
        <v>0.1388924406300103</v>
      </c>
      <c r="O135" s="65">
        <f t="shared" si="22"/>
        <v>0.10262240178376734</v>
      </c>
      <c r="P135" s="65">
        <f t="shared" si="23"/>
        <v>0.14699797868805287</v>
      </c>
      <c r="Q135" s="65">
        <f t="shared" si="24"/>
        <v>0.16363657392975436</v>
      </c>
      <c r="R135" s="65">
        <f t="shared" si="25"/>
        <v>8.701970638893175E-2</v>
      </c>
      <c r="S135" s="65">
        <f t="shared" si="26"/>
        <v>6.8807737149698164E-2</v>
      </c>
      <c r="T135" s="66">
        <f>(L135*'Football Field'!$F$4)+(M135*'Football Field'!$F$5)+(N135*'Football Field'!$F$6)+(O135*'Football Field'!$F$7)+(P135*'Football Field'!$F$8)+(Q135*'Football Field'!$F$9)+(R135*'Football Field'!$F$10)+(S135*'Football Field'!$F$11)</f>
        <v>135871366.20310605</v>
      </c>
    </row>
    <row r="136" spans="2:20" x14ac:dyDescent="0.3">
      <c r="B136" s="62">
        <f t="shared" si="18"/>
        <v>109</v>
      </c>
      <c r="C136" s="62">
        <v>0.97238904960514272</v>
      </c>
      <c r="D136" s="62">
        <v>0.83113182222444004</v>
      </c>
      <c r="E136" s="62">
        <v>0.82526603195101245</v>
      </c>
      <c r="F136" s="62">
        <v>2.0101850303118507E-2</v>
      </c>
      <c r="G136" s="62">
        <v>0.5247409705191699</v>
      </c>
      <c r="H136" s="62">
        <v>0.23792609596418957</v>
      </c>
      <c r="I136" s="62">
        <v>0.54383129032460997</v>
      </c>
      <c r="J136" s="62">
        <v>0.19762841793738783</v>
      </c>
      <c r="K136" s="62"/>
      <c r="L136" s="65">
        <f t="shared" si="19"/>
        <v>0.23414048005722352</v>
      </c>
      <c r="M136" s="65">
        <f t="shared" si="20"/>
        <v>0.20012730904928133</v>
      </c>
      <c r="N136" s="65">
        <f t="shared" si="21"/>
        <v>0.19871489191943703</v>
      </c>
      <c r="O136" s="65">
        <f t="shared" si="22"/>
        <v>4.8403022246310155E-3</v>
      </c>
      <c r="P136" s="65">
        <f t="shared" si="23"/>
        <v>0.1263517959122871</v>
      </c>
      <c r="Q136" s="65">
        <f t="shared" si="24"/>
        <v>5.7289960587089843E-2</v>
      </c>
      <c r="R136" s="65">
        <f t="shared" si="25"/>
        <v>0.13094853283102012</v>
      </c>
      <c r="S136" s="65">
        <f t="shared" si="26"/>
        <v>4.7586727419030021E-2</v>
      </c>
      <c r="T136" s="66">
        <f>(L136*'Football Field'!$F$4)+(M136*'Football Field'!$F$5)+(N136*'Football Field'!$F$6)+(O136*'Football Field'!$F$7)+(P136*'Football Field'!$F$8)+(Q136*'Football Field'!$F$9)+(R136*'Football Field'!$F$10)+(S136*'Football Field'!$F$11)</f>
        <v>140351108.18799806</v>
      </c>
    </row>
    <row r="137" spans="2:20" x14ac:dyDescent="0.3">
      <c r="B137" s="62">
        <f t="shared" si="18"/>
        <v>110</v>
      </c>
      <c r="C137" s="62">
        <v>0.90612873432106622</v>
      </c>
      <c r="D137" s="62">
        <v>0.94760392151538475</v>
      </c>
      <c r="E137" s="62">
        <v>0.95805820743364223</v>
      </c>
      <c r="F137" s="62">
        <v>0.62637363313461392</v>
      </c>
      <c r="G137" s="62">
        <v>0.65489574370012427</v>
      </c>
      <c r="H137" s="62">
        <v>0.66679712819689307</v>
      </c>
      <c r="I137" s="62">
        <v>0.9101762215769148</v>
      </c>
      <c r="J137" s="62">
        <v>7.4110034902229782E-2</v>
      </c>
      <c r="K137" s="62"/>
      <c r="L137" s="65">
        <f t="shared" si="19"/>
        <v>0.15774827259052629</v>
      </c>
      <c r="M137" s="65">
        <f t="shared" si="20"/>
        <v>0.16496870263259381</v>
      </c>
      <c r="N137" s="65">
        <f t="shared" si="21"/>
        <v>0.16678869297426224</v>
      </c>
      <c r="O137" s="65">
        <f t="shared" si="22"/>
        <v>0.10904560784872595</v>
      </c>
      <c r="P137" s="65">
        <f t="shared" si="23"/>
        <v>0.11401103218847659</v>
      </c>
      <c r="Q137" s="65">
        <f t="shared" si="24"/>
        <v>0.11608294843469037</v>
      </c>
      <c r="R137" s="65">
        <f t="shared" si="25"/>
        <v>0.15845290108177557</v>
      </c>
      <c r="S137" s="65">
        <f t="shared" si="26"/>
        <v>1.2901842248949158E-2</v>
      </c>
      <c r="T137" s="66">
        <f>(L137*'Football Field'!$F$4)+(M137*'Football Field'!$F$5)+(N137*'Football Field'!$F$6)+(O137*'Football Field'!$F$7)+(P137*'Football Field'!$F$8)+(Q137*'Football Field'!$F$9)+(R137*'Football Field'!$F$10)+(S137*'Football Field'!$F$11)</f>
        <v>143272264.6110245</v>
      </c>
    </row>
    <row r="138" spans="2:20" x14ac:dyDescent="0.3">
      <c r="B138" s="62">
        <f t="shared" si="18"/>
        <v>111</v>
      </c>
      <c r="C138" s="62">
        <v>0.6286193729417926</v>
      </c>
      <c r="D138" s="62">
        <v>0.64359843657251714</v>
      </c>
      <c r="E138" s="62">
        <v>0.15249165698589784</v>
      </c>
      <c r="F138" s="62">
        <v>9.1373084801445348E-2</v>
      </c>
      <c r="G138" s="62">
        <v>0.95172357599561819</v>
      </c>
      <c r="H138" s="62">
        <v>0.8666580034683361</v>
      </c>
      <c r="I138" s="62">
        <v>0.91840277750973509</v>
      </c>
      <c r="J138" s="62">
        <v>0.65789025494635067</v>
      </c>
      <c r="K138" s="62"/>
      <c r="L138" s="65">
        <f t="shared" si="19"/>
        <v>0.12800864552002977</v>
      </c>
      <c r="M138" s="65">
        <f t="shared" si="20"/>
        <v>0.13105890093540803</v>
      </c>
      <c r="N138" s="65">
        <f t="shared" si="21"/>
        <v>3.105257538042382E-2</v>
      </c>
      <c r="O138" s="65">
        <f t="shared" si="22"/>
        <v>1.860672026011977E-2</v>
      </c>
      <c r="P138" s="65">
        <f t="shared" si="23"/>
        <v>0.19380383602011422</v>
      </c>
      <c r="Q138" s="65">
        <f t="shared" si="24"/>
        <v>0.17648154340821995</v>
      </c>
      <c r="R138" s="65">
        <f t="shared" si="25"/>
        <v>0.18701856902800276</v>
      </c>
      <c r="S138" s="65">
        <f t="shared" si="26"/>
        <v>0.13396920944768181</v>
      </c>
      <c r="T138" s="66">
        <f>(L138*'Football Field'!$F$4)+(M138*'Football Field'!$F$5)+(N138*'Football Field'!$F$6)+(O138*'Football Field'!$F$7)+(P138*'Football Field'!$F$8)+(Q138*'Football Field'!$F$9)+(R138*'Football Field'!$F$10)+(S138*'Football Field'!$F$11)</f>
        <v>150772730.79246882</v>
      </c>
    </row>
    <row r="139" spans="2:20" x14ac:dyDescent="0.3">
      <c r="B139" s="62">
        <f t="shared" si="18"/>
        <v>112</v>
      </c>
      <c r="C139" s="62">
        <v>0.68719671964744822</v>
      </c>
      <c r="D139" s="62">
        <v>7.1448610419427738E-2</v>
      </c>
      <c r="E139" s="62">
        <v>0.13471721451486451</v>
      </c>
      <c r="F139" s="62">
        <v>0.91941400874899004</v>
      </c>
      <c r="G139" s="62">
        <v>7.9569494458203605E-2</v>
      </c>
      <c r="H139" s="62">
        <v>0.34614516394737926</v>
      </c>
      <c r="I139" s="62">
        <v>0.20201803550124653</v>
      </c>
      <c r="J139" s="62">
        <v>0.82628582355698343</v>
      </c>
      <c r="K139" s="62"/>
      <c r="L139" s="65">
        <f t="shared" si="19"/>
        <v>0.21035807412318325</v>
      </c>
      <c r="M139" s="65">
        <f t="shared" si="20"/>
        <v>2.1871163899500484E-2</v>
      </c>
      <c r="N139" s="65">
        <f t="shared" si="21"/>
        <v>4.1238342655543089E-2</v>
      </c>
      <c r="O139" s="65">
        <f t="shared" si="22"/>
        <v>0.28144220522696334</v>
      </c>
      <c r="P139" s="65">
        <f t="shared" si="23"/>
        <v>2.4357051095602048E-2</v>
      </c>
      <c r="Q139" s="65">
        <f t="shared" si="24"/>
        <v>0.10595864033282949</v>
      </c>
      <c r="R139" s="65">
        <f t="shared" si="25"/>
        <v>6.1839825003810883E-2</v>
      </c>
      <c r="S139" s="65">
        <f t="shared" si="26"/>
        <v>0.25293469766256743</v>
      </c>
      <c r="T139" s="66">
        <f>(L139*'Football Field'!$F$4)+(M139*'Football Field'!$F$5)+(N139*'Football Field'!$F$6)+(O139*'Football Field'!$F$7)+(P139*'Football Field'!$F$8)+(Q139*'Football Field'!$F$9)+(R139*'Football Field'!$F$10)+(S139*'Football Field'!$F$11)</f>
        <v>122514884.76442632</v>
      </c>
    </row>
    <row r="140" spans="2:20" x14ac:dyDescent="0.3">
      <c r="B140" s="62">
        <f t="shared" si="18"/>
        <v>113</v>
      </c>
      <c r="C140" s="62">
        <v>0.60454929300943772</v>
      </c>
      <c r="D140" s="62">
        <v>0.87475167466698733</v>
      </c>
      <c r="E140" s="62">
        <v>4.7520027926747366E-2</v>
      </c>
      <c r="F140" s="62">
        <v>0.80280069431225143</v>
      </c>
      <c r="G140" s="62">
        <v>0.57963452610970567</v>
      </c>
      <c r="H140" s="62">
        <v>0.60745447445776202</v>
      </c>
      <c r="I140" s="62">
        <v>0.41991207668798758</v>
      </c>
      <c r="J140" s="62">
        <v>4.1228460874385364E-2</v>
      </c>
      <c r="K140" s="62"/>
      <c r="L140" s="65">
        <f t="shared" si="19"/>
        <v>0.15197885952776474</v>
      </c>
      <c r="M140" s="65">
        <f t="shared" si="20"/>
        <v>0.21990557829304352</v>
      </c>
      <c r="N140" s="65">
        <f t="shared" si="21"/>
        <v>1.1946155148215268E-2</v>
      </c>
      <c r="O140" s="65">
        <f t="shared" si="22"/>
        <v>0.20181767700416275</v>
      </c>
      <c r="P140" s="65">
        <f t="shared" si="23"/>
        <v>0.14571548629649</v>
      </c>
      <c r="Q140" s="65">
        <f t="shared" si="24"/>
        <v>0.15270919892000789</v>
      </c>
      <c r="R140" s="65">
        <f t="shared" si="25"/>
        <v>0.10556253932461281</v>
      </c>
      <c r="S140" s="65">
        <f t="shared" si="26"/>
        <v>1.036450548570295E-2</v>
      </c>
      <c r="T140" s="66">
        <f>(L140*'Football Field'!$F$4)+(M140*'Football Field'!$F$5)+(N140*'Football Field'!$F$6)+(O140*'Football Field'!$F$7)+(P140*'Football Field'!$F$8)+(Q140*'Football Field'!$F$9)+(R140*'Football Field'!$F$10)+(S140*'Football Field'!$F$11)</f>
        <v>134969355.21354771</v>
      </c>
    </row>
    <row r="141" spans="2:20" x14ac:dyDescent="0.3">
      <c r="B141" s="62">
        <f t="shared" si="18"/>
        <v>114</v>
      </c>
      <c r="C141" s="62">
        <v>0.68197472563879646</v>
      </c>
      <c r="D141" s="62">
        <v>5.4185235441071677E-2</v>
      </c>
      <c r="E141" s="62">
        <v>0.42121273523358571</v>
      </c>
      <c r="F141" s="62">
        <v>0.40931861463203989</v>
      </c>
      <c r="G141" s="62">
        <v>0.61679215501232554</v>
      </c>
      <c r="H141" s="62">
        <v>0.61835752006946554</v>
      </c>
      <c r="I141" s="62">
        <v>0.29123591280665606</v>
      </c>
      <c r="J141" s="62">
        <v>0.98173375419645514</v>
      </c>
      <c r="K141" s="62"/>
      <c r="L141" s="65">
        <f t="shared" si="19"/>
        <v>0.16736353752575439</v>
      </c>
      <c r="M141" s="65">
        <f t="shared" si="20"/>
        <v>1.329760817248641E-2</v>
      </c>
      <c r="N141" s="65">
        <f t="shared" si="21"/>
        <v>0.10336989153602363</v>
      </c>
      <c r="O141" s="65">
        <f t="shared" si="22"/>
        <v>0.100450953304452</v>
      </c>
      <c r="P141" s="65">
        <f t="shared" si="23"/>
        <v>0.15136707138861122</v>
      </c>
      <c r="Q141" s="65">
        <f t="shared" si="24"/>
        <v>0.15175122790296997</v>
      </c>
      <c r="R141" s="65">
        <f t="shared" si="25"/>
        <v>7.1472256653218186E-2</v>
      </c>
      <c r="S141" s="65">
        <f t="shared" si="26"/>
        <v>0.24092745351648412</v>
      </c>
      <c r="T141" s="66">
        <f>(L141*'Football Field'!$F$4)+(M141*'Football Field'!$F$5)+(N141*'Football Field'!$F$6)+(O141*'Football Field'!$F$7)+(P141*'Football Field'!$F$8)+(Q141*'Football Field'!$F$9)+(R141*'Football Field'!$F$10)+(S141*'Football Field'!$F$11)</f>
        <v>134745475.28778756</v>
      </c>
    </row>
    <row r="142" spans="2:20" x14ac:dyDescent="0.3">
      <c r="B142" s="62">
        <f t="shared" si="18"/>
        <v>115</v>
      </c>
      <c r="C142" s="62">
        <v>0.22895957022020585</v>
      </c>
      <c r="D142" s="62">
        <v>0.21755817597073523</v>
      </c>
      <c r="E142" s="62">
        <v>0.43394925703080856</v>
      </c>
      <c r="F142" s="62">
        <v>0.17107534856626461</v>
      </c>
      <c r="G142" s="62">
        <v>0.7845790072343608</v>
      </c>
      <c r="H142" s="62">
        <v>0.80938626062530239</v>
      </c>
      <c r="I142" s="62">
        <v>0.35451539876074911</v>
      </c>
      <c r="J142" s="62">
        <v>0.98836760717899252</v>
      </c>
      <c r="K142" s="62"/>
      <c r="L142" s="65">
        <f t="shared" si="19"/>
        <v>5.7406505960404565E-2</v>
      </c>
      <c r="M142" s="65">
        <f t="shared" si="20"/>
        <v>5.4547860627039958E-2</v>
      </c>
      <c r="N142" s="65">
        <f t="shared" si="21"/>
        <v>0.10880309823386357</v>
      </c>
      <c r="O142" s="65">
        <f t="shared" si="22"/>
        <v>4.2893328318629333E-2</v>
      </c>
      <c r="P142" s="65">
        <f t="shared" si="23"/>
        <v>0.19671568832824801</v>
      </c>
      <c r="Q142" s="65">
        <f t="shared" si="24"/>
        <v>0.20293555386293041</v>
      </c>
      <c r="R142" s="65">
        <f t="shared" si="25"/>
        <v>8.888682981209628E-2</v>
      </c>
      <c r="S142" s="65">
        <f t="shared" si="26"/>
        <v>0.24781113485678788</v>
      </c>
      <c r="T142" s="66">
        <f>(L142*'Football Field'!$F$4)+(M142*'Football Field'!$F$5)+(N142*'Football Field'!$F$6)+(O142*'Football Field'!$F$7)+(P142*'Football Field'!$F$8)+(Q142*'Football Field'!$F$9)+(R142*'Football Field'!$F$10)+(S142*'Football Field'!$F$11)</f>
        <v>141063400.30979678</v>
      </c>
    </row>
    <row r="143" spans="2:20" x14ac:dyDescent="0.3">
      <c r="B143" s="62">
        <f t="shared" si="18"/>
        <v>116</v>
      </c>
      <c r="C143" s="62">
        <v>0.44641283897399586</v>
      </c>
      <c r="D143" s="62">
        <v>0.82113648523365657</v>
      </c>
      <c r="E143" s="62">
        <v>0.26833703859514246</v>
      </c>
      <c r="F143" s="62">
        <v>0.89710731976709135</v>
      </c>
      <c r="G143" s="62">
        <v>0.43893264109824714</v>
      </c>
      <c r="H143" s="62">
        <v>0.75191494896890665</v>
      </c>
      <c r="I143" s="62">
        <v>0.67712632759810332</v>
      </c>
      <c r="J143" s="62">
        <v>0.72329825495518185</v>
      </c>
      <c r="K143" s="62"/>
      <c r="L143" s="65">
        <f t="shared" si="19"/>
        <v>8.8851356962495992E-2</v>
      </c>
      <c r="M143" s="65">
        <f t="shared" si="20"/>
        <v>0.16343412329293447</v>
      </c>
      <c r="N143" s="65">
        <f t="shared" si="21"/>
        <v>5.3408208548107863E-2</v>
      </c>
      <c r="O143" s="65">
        <f t="shared" si="22"/>
        <v>0.17855490645271749</v>
      </c>
      <c r="P143" s="65">
        <f t="shared" si="23"/>
        <v>8.736254285684486E-2</v>
      </c>
      <c r="Q143" s="65">
        <f t="shared" si="24"/>
        <v>0.14965668032716453</v>
      </c>
      <c r="R143" s="65">
        <f t="shared" si="25"/>
        <v>0.13477119784547165</v>
      </c>
      <c r="S143" s="65">
        <f t="shared" si="26"/>
        <v>0.14396098371426291</v>
      </c>
      <c r="T143" s="66">
        <f>(L143*'Football Field'!$F$4)+(M143*'Football Field'!$F$5)+(N143*'Football Field'!$F$6)+(O143*'Football Field'!$F$7)+(P143*'Football Field'!$F$8)+(Q143*'Football Field'!$F$9)+(R143*'Football Field'!$F$10)+(S143*'Football Field'!$F$11)</f>
        <v>136678071.8191269</v>
      </c>
    </row>
    <row r="144" spans="2:20" x14ac:dyDescent="0.3">
      <c r="B144" s="62">
        <f t="shared" si="18"/>
        <v>117</v>
      </c>
      <c r="C144" s="62">
        <v>0.94734787556150657</v>
      </c>
      <c r="D144" s="62">
        <v>0.66182700408206752</v>
      </c>
      <c r="E144" s="62">
        <v>0.60786090741909293</v>
      </c>
      <c r="F144" s="62">
        <v>0.5396601837866436</v>
      </c>
      <c r="G144" s="62">
        <v>0.71970623858952842</v>
      </c>
      <c r="H144" s="62">
        <v>5.7660672046767503E-2</v>
      </c>
      <c r="I144" s="62">
        <v>0.92953620988370889</v>
      </c>
      <c r="J144" s="62">
        <v>0.65357006479035584</v>
      </c>
      <c r="K144" s="62"/>
      <c r="L144" s="65">
        <f t="shared" si="19"/>
        <v>0.18513124085827004</v>
      </c>
      <c r="M144" s="65">
        <f t="shared" si="20"/>
        <v>0.12933459572768058</v>
      </c>
      <c r="N144" s="65">
        <f t="shared" si="21"/>
        <v>0.11878851155182055</v>
      </c>
      <c r="O144" s="65">
        <f t="shared" si="22"/>
        <v>0.10546068877497247</v>
      </c>
      <c r="P144" s="65">
        <f t="shared" si="23"/>
        <v>0.14064538744497024</v>
      </c>
      <c r="Q144" s="65">
        <f t="shared" si="24"/>
        <v>1.1268080121478851E-2</v>
      </c>
      <c r="R144" s="65">
        <f t="shared" si="25"/>
        <v>0.18165047539317741</v>
      </c>
      <c r="S144" s="65">
        <f t="shared" si="26"/>
        <v>0.12772102012762981</v>
      </c>
      <c r="T144" s="66">
        <f>(L144*'Football Field'!$F$4)+(M144*'Football Field'!$F$5)+(N144*'Football Field'!$F$6)+(O144*'Football Field'!$F$7)+(P144*'Football Field'!$F$8)+(Q144*'Football Field'!$F$9)+(R144*'Football Field'!$F$10)+(S144*'Football Field'!$F$11)</f>
        <v>148267033.73242962</v>
      </c>
    </row>
    <row r="145" spans="2:20" x14ac:dyDescent="0.3">
      <c r="B145" s="62">
        <f t="shared" si="18"/>
        <v>118</v>
      </c>
      <c r="C145" s="62">
        <v>0.4149044685055262</v>
      </c>
      <c r="D145" s="62">
        <v>0.6821124676166761</v>
      </c>
      <c r="E145" s="62">
        <v>0.2569533715106197</v>
      </c>
      <c r="F145" s="62">
        <v>0.60648653639631123</v>
      </c>
      <c r="G145" s="62">
        <v>0.89778783922809124</v>
      </c>
      <c r="H145" s="62">
        <v>0.62948471389819982</v>
      </c>
      <c r="I145" s="62">
        <v>0.56135442250490719</v>
      </c>
      <c r="J145" s="62">
        <v>0.87831299681996677</v>
      </c>
      <c r="K145" s="62"/>
      <c r="L145" s="65">
        <f t="shared" si="19"/>
        <v>8.4203583344013622E-2</v>
      </c>
      <c r="M145" s="65">
        <f t="shared" si="20"/>
        <v>0.13843262335504727</v>
      </c>
      <c r="N145" s="65">
        <f t="shared" si="21"/>
        <v>5.2147894939414428E-2</v>
      </c>
      <c r="O145" s="65">
        <f t="shared" si="22"/>
        <v>0.1230845736571978</v>
      </c>
      <c r="P145" s="65">
        <f t="shared" si="23"/>
        <v>0.18220327541417547</v>
      </c>
      <c r="Q145" s="65">
        <f t="shared" si="24"/>
        <v>0.12775198291170889</v>
      </c>
      <c r="R145" s="65">
        <f t="shared" si="25"/>
        <v>0.11392515021874973</v>
      </c>
      <c r="S145" s="65">
        <f t="shared" si="26"/>
        <v>0.17825091615969277</v>
      </c>
      <c r="T145" s="66">
        <f>(L145*'Football Field'!$F$4)+(M145*'Football Field'!$F$5)+(N145*'Football Field'!$F$6)+(O145*'Football Field'!$F$7)+(P145*'Football Field'!$F$8)+(Q145*'Football Field'!$F$9)+(R145*'Football Field'!$F$10)+(S145*'Football Field'!$F$11)</f>
        <v>141501256.11008787</v>
      </c>
    </row>
    <row r="146" spans="2:20" x14ac:dyDescent="0.3">
      <c r="B146" s="62">
        <f t="shared" si="18"/>
        <v>119</v>
      </c>
      <c r="C146" s="62">
        <v>0.65894899594465028</v>
      </c>
      <c r="D146" s="62">
        <v>0.14403853599565664</v>
      </c>
      <c r="E146" s="62">
        <v>3.0070866291020959E-4</v>
      </c>
      <c r="F146" s="62">
        <v>0.52608335962769326</v>
      </c>
      <c r="G146" s="62">
        <v>0.61925948574848988</v>
      </c>
      <c r="H146" s="62">
        <v>0.79687788257922987</v>
      </c>
      <c r="I146" s="62">
        <v>6.8174819538158737E-2</v>
      </c>
      <c r="J146" s="62">
        <v>0.70467646313194976</v>
      </c>
      <c r="K146" s="62"/>
      <c r="L146" s="65">
        <f t="shared" si="19"/>
        <v>0.1872886654271749</v>
      </c>
      <c r="M146" s="65">
        <f t="shared" si="20"/>
        <v>4.093910961657584E-2</v>
      </c>
      <c r="N146" s="65">
        <f t="shared" si="21"/>
        <v>8.5468411827694805E-5</v>
      </c>
      <c r="O146" s="65">
        <f t="shared" si="22"/>
        <v>0.14952515435108327</v>
      </c>
      <c r="P146" s="65">
        <f t="shared" si="23"/>
        <v>0.17600798142606974</v>
      </c>
      <c r="Q146" s="65">
        <f t="shared" si="24"/>
        <v>0.22649127027311411</v>
      </c>
      <c r="R146" s="65">
        <f t="shared" si="25"/>
        <v>1.9376872937997076E-2</v>
      </c>
      <c r="S146" s="65">
        <f t="shared" si="26"/>
        <v>0.20028547755615739</v>
      </c>
      <c r="T146" s="66">
        <f>(L146*'Football Field'!$F$4)+(M146*'Football Field'!$F$5)+(N146*'Football Field'!$F$6)+(O146*'Football Field'!$F$7)+(P146*'Football Field'!$F$8)+(Q146*'Football Field'!$F$9)+(R146*'Football Field'!$F$10)+(S146*'Football Field'!$F$11)</f>
        <v>126680633.03788839</v>
      </c>
    </row>
    <row r="147" spans="2:20" x14ac:dyDescent="0.3">
      <c r="B147" s="62">
        <f t="shared" si="18"/>
        <v>120</v>
      </c>
      <c r="C147" s="62">
        <v>0.95698975824157073</v>
      </c>
      <c r="D147" s="62">
        <v>0.12992492518959642</v>
      </c>
      <c r="E147" s="62">
        <v>0.75166017992256151</v>
      </c>
      <c r="F147" s="62">
        <v>0.60537174981774211</v>
      </c>
      <c r="G147" s="62">
        <v>8.9624975055356382E-2</v>
      </c>
      <c r="H147" s="62">
        <v>0.4026635074621574</v>
      </c>
      <c r="I147" s="62">
        <v>3.3235694977811647E-2</v>
      </c>
      <c r="J147" s="62">
        <v>0.40054585605041892</v>
      </c>
      <c r="K147" s="62"/>
      <c r="L147" s="65">
        <f t="shared" si="19"/>
        <v>0.28397181930059279</v>
      </c>
      <c r="M147" s="65">
        <f t="shared" si="20"/>
        <v>3.8553199823555255E-2</v>
      </c>
      <c r="N147" s="65">
        <f t="shared" si="21"/>
        <v>0.22304346201220257</v>
      </c>
      <c r="O147" s="65">
        <f t="shared" si="22"/>
        <v>0.17963464673310856</v>
      </c>
      <c r="P147" s="65">
        <f t="shared" si="23"/>
        <v>2.65948167177932E-2</v>
      </c>
      <c r="Q147" s="65">
        <f t="shared" si="24"/>
        <v>0.11948413010196791</v>
      </c>
      <c r="R147" s="65">
        <f t="shared" si="25"/>
        <v>9.8621753130469086E-3</v>
      </c>
      <c r="S147" s="65">
        <f t="shared" si="26"/>
        <v>0.11885574999773273</v>
      </c>
      <c r="T147" s="66">
        <f>(L147*'Football Field'!$F$4)+(M147*'Football Field'!$F$5)+(N147*'Football Field'!$F$6)+(O147*'Football Field'!$F$7)+(P147*'Football Field'!$F$8)+(Q147*'Football Field'!$F$9)+(R147*'Football Field'!$F$10)+(S147*'Football Field'!$F$11)</f>
        <v>118072161.721157</v>
      </c>
    </row>
    <row r="148" spans="2:20" x14ac:dyDescent="0.3">
      <c r="B148" s="62">
        <f t="shared" si="18"/>
        <v>121</v>
      </c>
      <c r="C148" s="62">
        <v>0.57463996007491436</v>
      </c>
      <c r="D148" s="62">
        <v>0.70574725812774441</v>
      </c>
      <c r="E148" s="62">
        <v>6.4047081290781738E-2</v>
      </c>
      <c r="F148" s="62">
        <v>0.37800276548698042</v>
      </c>
      <c r="G148" s="62">
        <v>0.38432714917093591</v>
      </c>
      <c r="H148" s="62">
        <v>0.90269932186677948</v>
      </c>
      <c r="I148" s="62">
        <v>0.99570888382009626</v>
      </c>
      <c r="J148" s="62">
        <v>7.3614358082110254E-3</v>
      </c>
      <c r="K148" s="62"/>
      <c r="L148" s="65">
        <f t="shared" si="19"/>
        <v>0.14321124275781003</v>
      </c>
      <c r="M148" s="65">
        <f t="shared" si="20"/>
        <v>0.17588568309140015</v>
      </c>
      <c r="N148" s="65">
        <f t="shared" si="21"/>
        <v>1.5961754740250873E-2</v>
      </c>
      <c r="O148" s="65">
        <f t="shared" si="22"/>
        <v>9.4205501831480964E-2</v>
      </c>
      <c r="P148" s="65">
        <f t="shared" si="23"/>
        <v>9.5781658921110444E-2</v>
      </c>
      <c r="Q148" s="65">
        <f t="shared" si="24"/>
        <v>0.22496989541820303</v>
      </c>
      <c r="R148" s="65">
        <f t="shared" si="25"/>
        <v>0.24814965297275515</v>
      </c>
      <c r="S148" s="65">
        <f t="shared" si="26"/>
        <v>1.8346102669892744E-3</v>
      </c>
      <c r="T148" s="66">
        <f>(L148*'Football Field'!$F$4)+(M148*'Football Field'!$F$5)+(N148*'Football Field'!$F$6)+(O148*'Football Field'!$F$7)+(P148*'Football Field'!$F$8)+(Q148*'Football Field'!$F$9)+(R148*'Football Field'!$F$10)+(S148*'Football Field'!$F$11)</f>
        <v>150123140.78315949</v>
      </c>
    </row>
    <row r="149" spans="2:20" x14ac:dyDescent="0.3">
      <c r="B149" s="62">
        <f t="shared" si="18"/>
        <v>122</v>
      </c>
      <c r="C149" s="62">
        <v>0.70460982123785465</v>
      </c>
      <c r="D149" s="62">
        <v>7.4800012122052562E-2</v>
      </c>
      <c r="E149" s="62">
        <v>0.6115507369248554</v>
      </c>
      <c r="F149" s="62">
        <v>0.25045009567142229</v>
      </c>
      <c r="G149" s="62">
        <v>0.60029243862010717</v>
      </c>
      <c r="H149" s="62">
        <v>0.83714257561430383</v>
      </c>
      <c r="I149" s="62">
        <v>0.81109623136459741</v>
      </c>
      <c r="J149" s="62">
        <v>0.60425334584704959</v>
      </c>
      <c r="K149" s="62"/>
      <c r="L149" s="65">
        <f t="shared" si="19"/>
        <v>0.1567822003455045</v>
      </c>
      <c r="M149" s="65">
        <f t="shared" si="20"/>
        <v>1.6643694329669341E-2</v>
      </c>
      <c r="N149" s="65">
        <f t="shared" si="21"/>
        <v>0.13607569362225419</v>
      </c>
      <c r="O149" s="65">
        <f t="shared" si="22"/>
        <v>5.5727462054283042E-2</v>
      </c>
      <c r="P149" s="65">
        <f t="shared" si="23"/>
        <v>0.13357061815046531</v>
      </c>
      <c r="Q149" s="65">
        <f t="shared" si="24"/>
        <v>0.18627196364810217</v>
      </c>
      <c r="R149" s="65">
        <f t="shared" si="25"/>
        <v>0.18047641121703983</v>
      </c>
      <c r="S149" s="65">
        <f t="shared" si="26"/>
        <v>0.13445195663268159</v>
      </c>
      <c r="T149" s="66">
        <f>(L149*'Football Field'!$F$4)+(M149*'Football Field'!$F$5)+(N149*'Football Field'!$F$6)+(O149*'Football Field'!$F$7)+(P149*'Football Field'!$F$8)+(Q149*'Football Field'!$F$9)+(R149*'Football Field'!$F$10)+(S149*'Football Field'!$F$11)</f>
        <v>148169534.36884627</v>
      </c>
    </row>
    <row r="150" spans="2:20" x14ac:dyDescent="0.3">
      <c r="B150" s="62">
        <f t="shared" si="18"/>
        <v>123</v>
      </c>
      <c r="C150" s="62">
        <v>0.23618424014460671</v>
      </c>
      <c r="D150" s="62">
        <v>0.12107744047322011</v>
      </c>
      <c r="E150" s="62">
        <v>0.38424732959810426</v>
      </c>
      <c r="F150" s="62">
        <v>0.74823649827636773</v>
      </c>
      <c r="G150" s="62">
        <v>0.53812010545532352</v>
      </c>
      <c r="H150" s="62">
        <v>0.72777414923663597</v>
      </c>
      <c r="I150" s="62">
        <v>0.19558824361663951</v>
      </c>
      <c r="J150" s="62">
        <v>0.14954312379037782</v>
      </c>
      <c r="K150" s="62"/>
      <c r="L150" s="65">
        <f t="shared" si="19"/>
        <v>7.6169517257976244E-2</v>
      </c>
      <c r="M150" s="65">
        <f t="shared" si="20"/>
        <v>3.904752571987867E-2</v>
      </c>
      <c r="N150" s="65">
        <f t="shared" si="21"/>
        <v>0.12391992617811602</v>
      </c>
      <c r="O150" s="65">
        <f t="shared" si="22"/>
        <v>0.24130658689849482</v>
      </c>
      <c r="P150" s="65">
        <f t="shared" si="23"/>
        <v>0.17354396141862657</v>
      </c>
      <c r="Q150" s="65">
        <f t="shared" si="24"/>
        <v>0.23470747068580294</v>
      </c>
      <c r="R150" s="65">
        <f t="shared" si="25"/>
        <v>6.3077291221859191E-2</v>
      </c>
      <c r="S150" s="65">
        <f t="shared" si="26"/>
        <v>4.8227720619245421E-2</v>
      </c>
      <c r="T150" s="66">
        <f>(L150*'Football Field'!$F$4)+(M150*'Football Field'!$F$5)+(N150*'Football Field'!$F$6)+(O150*'Football Field'!$F$7)+(P150*'Football Field'!$F$8)+(Q150*'Football Field'!$F$9)+(R150*'Football Field'!$F$10)+(S150*'Football Field'!$F$11)</f>
        <v>135799698.09637988</v>
      </c>
    </row>
    <row r="151" spans="2:20" x14ac:dyDescent="0.3">
      <c r="B151" s="62">
        <f t="shared" si="18"/>
        <v>124</v>
      </c>
      <c r="C151" s="62">
        <v>0.51729539364061294</v>
      </c>
      <c r="D151" s="62">
        <v>0.31575317209661491</v>
      </c>
      <c r="E151" s="62">
        <v>0.32885403275892489</v>
      </c>
      <c r="F151" s="62">
        <v>0.37937746993079879</v>
      </c>
      <c r="G151" s="62">
        <v>0.88193139740617044</v>
      </c>
      <c r="H151" s="62">
        <v>0.64576868859233338</v>
      </c>
      <c r="I151" s="62">
        <v>0.79495438578036826</v>
      </c>
      <c r="J151" s="62">
        <v>0.20146488480165237</v>
      </c>
      <c r="K151" s="62"/>
      <c r="L151" s="65">
        <f t="shared" si="19"/>
        <v>0.12724343651415301</v>
      </c>
      <c r="M151" s="65">
        <f t="shared" si="20"/>
        <v>7.7668425433014929E-2</v>
      </c>
      <c r="N151" s="65">
        <f t="shared" si="21"/>
        <v>8.0890952740349784E-2</v>
      </c>
      <c r="O151" s="65">
        <f t="shared" si="22"/>
        <v>9.3318621436588894E-2</v>
      </c>
      <c r="P151" s="65">
        <f t="shared" si="23"/>
        <v>0.21693597730671907</v>
      </c>
      <c r="Q151" s="65">
        <f t="shared" si="24"/>
        <v>0.15884507795716676</v>
      </c>
      <c r="R151" s="65">
        <f t="shared" si="25"/>
        <v>0.19554152069053005</v>
      </c>
      <c r="S151" s="65">
        <f t="shared" si="26"/>
        <v>4.9555987921477584E-2</v>
      </c>
      <c r="T151" s="66">
        <f>(L151*'Football Field'!$F$4)+(M151*'Football Field'!$F$5)+(N151*'Football Field'!$F$6)+(O151*'Football Field'!$F$7)+(P151*'Football Field'!$F$8)+(Q151*'Football Field'!$F$9)+(R151*'Football Field'!$F$10)+(S151*'Football Field'!$F$11)</f>
        <v>155208110.16793182</v>
      </c>
    </row>
    <row r="152" spans="2:20" x14ac:dyDescent="0.3">
      <c r="B152" s="62">
        <f t="shared" si="18"/>
        <v>125</v>
      </c>
      <c r="C152" s="62">
        <v>0.83841583379399909</v>
      </c>
      <c r="D152" s="62">
        <v>0.15338533549109101</v>
      </c>
      <c r="E152" s="62">
        <v>0.25439052249635985</v>
      </c>
      <c r="F152" s="62">
        <v>0.44665603729620518</v>
      </c>
      <c r="G152" s="62">
        <v>3.5229127267750182E-2</v>
      </c>
      <c r="H152" s="62">
        <v>0.24506072889670949</v>
      </c>
      <c r="I152" s="62">
        <v>0.36259046203081047</v>
      </c>
      <c r="J152" s="62">
        <v>0.86694569192817861</v>
      </c>
      <c r="K152" s="62"/>
      <c r="L152" s="65">
        <f t="shared" si="19"/>
        <v>0.26178621429079413</v>
      </c>
      <c r="M152" s="65">
        <f t="shared" si="20"/>
        <v>4.7892900739040761E-2</v>
      </c>
      <c r="N152" s="65">
        <f t="shared" si="21"/>
        <v>7.9430670499648415E-2</v>
      </c>
      <c r="O152" s="65">
        <f t="shared" si="22"/>
        <v>0.13946348384759977</v>
      </c>
      <c r="P152" s="65">
        <f t="shared" si="23"/>
        <v>1.0999911366725092E-2</v>
      </c>
      <c r="Q152" s="65">
        <f t="shared" si="24"/>
        <v>7.6517544043633687E-2</v>
      </c>
      <c r="R152" s="65">
        <f t="shared" si="25"/>
        <v>0.11321492339124666</v>
      </c>
      <c r="S152" s="65">
        <f t="shared" si="26"/>
        <v>0.27069435182131141</v>
      </c>
      <c r="T152" s="66">
        <f>(L152*'Football Field'!$F$4)+(M152*'Football Field'!$F$5)+(N152*'Football Field'!$F$6)+(O152*'Football Field'!$F$7)+(P152*'Football Field'!$F$8)+(Q152*'Football Field'!$F$9)+(R152*'Football Field'!$F$10)+(S152*'Football Field'!$F$11)</f>
        <v>128348828.32224745</v>
      </c>
    </row>
    <row r="153" spans="2:20" x14ac:dyDescent="0.3">
      <c r="B153" s="62">
        <f t="shared" si="18"/>
        <v>126</v>
      </c>
      <c r="C153" s="62">
        <v>0.2324917161727289</v>
      </c>
      <c r="D153" s="62">
        <v>6.3547209600912868E-2</v>
      </c>
      <c r="E153" s="62">
        <v>0.23543821682152677</v>
      </c>
      <c r="F153" s="62">
        <v>0.85277366391657339</v>
      </c>
      <c r="G153" s="62">
        <v>0.90040731569387611</v>
      </c>
      <c r="H153" s="62">
        <v>9.6510882448151092E-2</v>
      </c>
      <c r="I153" s="62">
        <v>0.5834072105839716</v>
      </c>
      <c r="J153" s="62">
        <v>0.16338823738544495</v>
      </c>
      <c r="K153" s="62"/>
      <c r="L153" s="65">
        <f t="shared" si="19"/>
        <v>7.4326840887771514E-2</v>
      </c>
      <c r="M153" s="65">
        <f t="shared" si="20"/>
        <v>2.0315834966609242E-2</v>
      </c>
      <c r="N153" s="65">
        <f t="shared" si="21"/>
        <v>7.5268827503484764E-2</v>
      </c>
      <c r="O153" s="65">
        <f t="shared" si="22"/>
        <v>0.27262894985952185</v>
      </c>
      <c r="P153" s="65">
        <f t="shared" si="23"/>
        <v>0.28785727246317422</v>
      </c>
      <c r="Q153" s="65">
        <f t="shared" si="24"/>
        <v>3.0854213310261482E-2</v>
      </c>
      <c r="R153" s="65">
        <f t="shared" si="25"/>
        <v>0.18651337616535643</v>
      </c>
      <c r="S153" s="65">
        <f t="shared" si="26"/>
        <v>5.2234684843820274E-2</v>
      </c>
      <c r="T153" s="66">
        <f>(L153*'Football Field'!$F$4)+(M153*'Football Field'!$F$5)+(N153*'Football Field'!$F$6)+(O153*'Football Field'!$F$7)+(P153*'Football Field'!$F$8)+(Q153*'Football Field'!$F$9)+(R153*'Football Field'!$F$10)+(S153*'Football Field'!$F$11)</f>
        <v>161356671.54588678</v>
      </c>
    </row>
    <row r="154" spans="2:20" x14ac:dyDescent="0.3">
      <c r="B154" s="62">
        <f t="shared" si="18"/>
        <v>127</v>
      </c>
      <c r="C154" s="62">
        <v>0.62336901045247473</v>
      </c>
      <c r="D154" s="62">
        <v>0.52178837603038597</v>
      </c>
      <c r="E154" s="62">
        <v>0.66119205465490793</v>
      </c>
      <c r="F154" s="62">
        <v>0.22184191067819059</v>
      </c>
      <c r="G154" s="62">
        <v>0.57577809719085826</v>
      </c>
      <c r="H154" s="62">
        <v>0.28417892247262966</v>
      </c>
      <c r="I154" s="62">
        <v>0.12547200087227772</v>
      </c>
      <c r="J154" s="62">
        <v>0.50279528866326362</v>
      </c>
      <c r="K154" s="62"/>
      <c r="L154" s="65">
        <f t="shared" si="19"/>
        <v>0.17727398309690834</v>
      </c>
      <c r="M154" s="65">
        <f t="shared" si="20"/>
        <v>0.14838643275743332</v>
      </c>
      <c r="N154" s="65">
        <f t="shared" si="21"/>
        <v>0.18803011884666093</v>
      </c>
      <c r="O154" s="65">
        <f t="shared" si="22"/>
        <v>6.3087510710880382E-2</v>
      </c>
      <c r="P154" s="65">
        <f t="shared" si="23"/>
        <v>0.16374005598208036</v>
      </c>
      <c r="Q154" s="65">
        <f t="shared" si="24"/>
        <v>8.0814940515480313E-2</v>
      </c>
      <c r="R154" s="65">
        <f t="shared" si="25"/>
        <v>3.5681788778082375E-2</v>
      </c>
      <c r="S154" s="65">
        <f t="shared" si="26"/>
        <v>0.1429851693124741</v>
      </c>
      <c r="T154" s="66">
        <f>(L154*'Football Field'!$F$4)+(M154*'Football Field'!$F$5)+(N154*'Football Field'!$F$6)+(O154*'Football Field'!$F$7)+(P154*'Football Field'!$F$8)+(Q154*'Football Field'!$F$9)+(R154*'Football Field'!$F$10)+(S154*'Football Field'!$F$11)</f>
        <v>131504970.15683958</v>
      </c>
    </row>
    <row r="155" spans="2:20" x14ac:dyDescent="0.3">
      <c r="B155" s="62">
        <f t="shared" si="18"/>
        <v>128</v>
      </c>
      <c r="C155" s="62">
        <v>0.70593811155939434</v>
      </c>
      <c r="D155" s="62">
        <v>0.92870346410991644</v>
      </c>
      <c r="E155" s="62">
        <v>6.963619000072252E-2</v>
      </c>
      <c r="F155" s="62">
        <v>5.2852117391531839E-2</v>
      </c>
      <c r="G155" s="62">
        <v>0.80821016064592954</v>
      </c>
      <c r="H155" s="62">
        <v>0.63069203759946901</v>
      </c>
      <c r="I155" s="62">
        <v>8.0218516126165818E-2</v>
      </c>
      <c r="J155" s="62">
        <v>0.57910810463550644</v>
      </c>
      <c r="K155" s="62"/>
      <c r="L155" s="65">
        <f t="shared" si="19"/>
        <v>0.18310568901944593</v>
      </c>
      <c r="M155" s="65">
        <f t="shared" si="20"/>
        <v>0.24088639628048361</v>
      </c>
      <c r="N155" s="65">
        <f t="shared" si="21"/>
        <v>1.8062181856997754E-2</v>
      </c>
      <c r="O155" s="65">
        <f t="shared" si="22"/>
        <v>1.3708741903359975E-2</v>
      </c>
      <c r="P155" s="65">
        <f t="shared" si="23"/>
        <v>0.2096329351176261</v>
      </c>
      <c r="Q155" s="65">
        <f t="shared" si="24"/>
        <v>0.16358841973927463</v>
      </c>
      <c r="R155" s="65">
        <f t="shared" si="25"/>
        <v>2.0807017537207022E-2</v>
      </c>
      <c r="S155" s="65">
        <f t="shared" si="26"/>
        <v>0.15020861854560497</v>
      </c>
      <c r="T155" s="66">
        <f>(L155*'Football Field'!$F$4)+(M155*'Football Field'!$F$5)+(N155*'Football Field'!$F$6)+(O155*'Football Field'!$F$7)+(P155*'Football Field'!$F$8)+(Q155*'Football Field'!$F$9)+(R155*'Football Field'!$F$10)+(S155*'Football Field'!$F$11)</f>
        <v>128135230.29216468</v>
      </c>
    </row>
    <row r="156" spans="2:20" x14ac:dyDescent="0.3">
      <c r="B156" s="62">
        <f t="shared" si="18"/>
        <v>129</v>
      </c>
      <c r="C156" s="62">
        <v>0.5871372309584213</v>
      </c>
      <c r="D156" s="62">
        <v>0.26366555387998525</v>
      </c>
      <c r="E156" s="62">
        <v>0.41944555176123977</v>
      </c>
      <c r="F156" s="62">
        <v>0.28972674903722628</v>
      </c>
      <c r="G156" s="62">
        <v>0.62925990667322174</v>
      </c>
      <c r="H156" s="62">
        <v>0.45025662541556322</v>
      </c>
      <c r="I156" s="62">
        <v>0.21908901977054152</v>
      </c>
      <c r="J156" s="62">
        <v>0.80695547115130162</v>
      </c>
      <c r="K156" s="62"/>
      <c r="L156" s="65">
        <f t="shared" si="19"/>
        <v>0.16017772395510829</v>
      </c>
      <c r="M156" s="65">
        <f t="shared" si="20"/>
        <v>7.193096618471774E-2</v>
      </c>
      <c r="N156" s="65">
        <f t="shared" si="21"/>
        <v>0.1144295239028502</v>
      </c>
      <c r="O156" s="65">
        <f t="shared" si="22"/>
        <v>7.9040757054260419E-2</v>
      </c>
      <c r="P156" s="65">
        <f t="shared" si="23"/>
        <v>0.1716692696570937</v>
      </c>
      <c r="Q156" s="65">
        <f t="shared" si="24"/>
        <v>0.12283513572635289</v>
      </c>
      <c r="R156" s="65">
        <f t="shared" si="25"/>
        <v>5.9769979963825902E-2</v>
      </c>
      <c r="S156" s="65">
        <f t="shared" si="26"/>
        <v>0.22014664355579072</v>
      </c>
      <c r="T156" s="66">
        <f>(L156*'Football Field'!$F$4)+(M156*'Football Field'!$F$5)+(N156*'Football Field'!$F$6)+(O156*'Football Field'!$F$7)+(P156*'Football Field'!$F$8)+(Q156*'Football Field'!$F$9)+(R156*'Football Field'!$F$10)+(S156*'Football Field'!$F$11)</f>
        <v>134609517.76582125</v>
      </c>
    </row>
    <row r="157" spans="2:20" x14ac:dyDescent="0.3">
      <c r="B157" s="62">
        <f t="shared" si="18"/>
        <v>130</v>
      </c>
      <c r="C157" s="62">
        <v>0.83777055879134932</v>
      </c>
      <c r="D157" s="62">
        <v>0.63836618603380268</v>
      </c>
      <c r="E157" s="62">
        <v>0.91372107405902736</v>
      </c>
      <c r="F157" s="62">
        <v>2.3923344217827713E-2</v>
      </c>
      <c r="G157" s="62">
        <v>4.2095855621338774E-2</v>
      </c>
      <c r="H157" s="62">
        <v>0.99051007948423075</v>
      </c>
      <c r="I157" s="62">
        <v>0.77988585013042577</v>
      </c>
      <c r="J157" s="62">
        <v>0.38342861664560912</v>
      </c>
      <c r="K157" s="62"/>
      <c r="L157" s="65">
        <f t="shared" si="19"/>
        <v>0.18174073678765967</v>
      </c>
      <c r="M157" s="65">
        <f t="shared" si="20"/>
        <v>0.13848319181505891</v>
      </c>
      <c r="N157" s="65">
        <f t="shared" si="21"/>
        <v>0.19821696940206929</v>
      </c>
      <c r="O157" s="65">
        <f t="shared" si="22"/>
        <v>5.1897815684110926E-3</v>
      </c>
      <c r="P157" s="65">
        <f t="shared" si="23"/>
        <v>9.1320132177555476E-3</v>
      </c>
      <c r="Q157" s="65">
        <f t="shared" si="24"/>
        <v>0.21487509885854233</v>
      </c>
      <c r="R157" s="65">
        <f t="shared" si="25"/>
        <v>0.16918358794734653</v>
      </c>
      <c r="S157" s="65">
        <f t="shared" si="26"/>
        <v>8.3178620403156683E-2</v>
      </c>
      <c r="T157" s="66">
        <f>(L157*'Football Field'!$F$4)+(M157*'Football Field'!$F$5)+(N157*'Football Field'!$F$6)+(O157*'Football Field'!$F$7)+(P157*'Football Field'!$F$8)+(Q157*'Football Field'!$F$9)+(R157*'Football Field'!$F$10)+(S157*'Football Field'!$F$11)</f>
        <v>136759956.10666788</v>
      </c>
    </row>
    <row r="158" spans="2:20" x14ac:dyDescent="0.3">
      <c r="B158" s="62">
        <f t="shared" ref="B158:B221" si="27">B157+1</f>
        <v>131</v>
      </c>
      <c r="C158" s="62">
        <v>0.51037817479127978</v>
      </c>
      <c r="D158" s="62">
        <v>0.86151252824725777</v>
      </c>
      <c r="E158" s="62">
        <v>0.43458338748647962</v>
      </c>
      <c r="F158" s="62">
        <v>5.0487077468502228E-2</v>
      </c>
      <c r="G158" s="62">
        <v>2.4469258133177907E-2</v>
      </c>
      <c r="H158" s="62">
        <v>0.35854238638411129</v>
      </c>
      <c r="I158" s="62">
        <v>8.4096519633447553E-4</v>
      </c>
      <c r="J158" s="62">
        <v>0.57683284916918931</v>
      </c>
      <c r="K158" s="62"/>
      <c r="L158" s="65">
        <f t="shared" si="19"/>
        <v>0.18113633197399542</v>
      </c>
      <c r="M158" s="65">
        <f t="shared" si="20"/>
        <v>0.3057560589854158</v>
      </c>
      <c r="N158" s="65">
        <f t="shared" si="21"/>
        <v>0.15423629895288271</v>
      </c>
      <c r="O158" s="65">
        <f t="shared" si="22"/>
        <v>1.7918172203330068E-2</v>
      </c>
      <c r="P158" s="65">
        <f t="shared" si="23"/>
        <v>8.6842891865062371E-3</v>
      </c>
      <c r="Q158" s="65">
        <f t="shared" si="24"/>
        <v>0.12724888315097002</v>
      </c>
      <c r="R158" s="65">
        <f t="shared" si="25"/>
        <v>2.9846368537234807E-4</v>
      </c>
      <c r="S158" s="65">
        <f t="shared" si="26"/>
        <v>0.20472150186152732</v>
      </c>
      <c r="T158" s="66">
        <f>(L158*'Football Field'!$F$4)+(M158*'Football Field'!$F$5)+(N158*'Football Field'!$F$6)+(O158*'Football Field'!$F$7)+(P158*'Football Field'!$F$8)+(Q158*'Football Field'!$F$9)+(R158*'Football Field'!$F$10)+(S158*'Football Field'!$F$11)</f>
        <v>112631922.42865878</v>
      </c>
    </row>
    <row r="159" spans="2:20" x14ac:dyDescent="0.3">
      <c r="B159" s="62">
        <f t="shared" si="27"/>
        <v>132</v>
      </c>
      <c r="C159" s="62">
        <v>0.68451407547866305</v>
      </c>
      <c r="D159" s="62">
        <v>0.21711595342122758</v>
      </c>
      <c r="E159" s="62">
        <v>0.69257154109868158</v>
      </c>
      <c r="F159" s="62">
        <v>0.8170501399903386</v>
      </c>
      <c r="G159" s="62">
        <v>0.21669720969815565</v>
      </c>
      <c r="H159" s="62">
        <v>0.88025578796967618</v>
      </c>
      <c r="I159" s="62">
        <v>0.70404723539773506</v>
      </c>
      <c r="J159" s="62">
        <v>0.93184083488985847</v>
      </c>
      <c r="K159" s="62"/>
      <c r="L159" s="65">
        <f t="shared" si="19"/>
        <v>0.13306798788963642</v>
      </c>
      <c r="M159" s="65">
        <f t="shared" si="20"/>
        <v>4.2206850224810813E-2</v>
      </c>
      <c r="N159" s="65">
        <f t="shared" si="21"/>
        <v>0.13463434098003274</v>
      </c>
      <c r="O159" s="65">
        <f t="shared" si="22"/>
        <v>0.15883269903169306</v>
      </c>
      <c r="P159" s="65">
        <f t="shared" si="23"/>
        <v>4.2125447392251623E-2</v>
      </c>
      <c r="Q159" s="65">
        <f t="shared" si="24"/>
        <v>0.17111973402653924</v>
      </c>
      <c r="R159" s="65">
        <f t="shared" si="25"/>
        <v>0.13686518999353739</v>
      </c>
      <c r="S159" s="65">
        <f t="shared" si="26"/>
        <v>0.18114775046149875</v>
      </c>
      <c r="T159" s="66">
        <f>(L159*'Football Field'!$F$4)+(M159*'Football Field'!$F$5)+(N159*'Football Field'!$F$6)+(O159*'Football Field'!$F$7)+(P159*'Football Field'!$F$8)+(Q159*'Football Field'!$F$9)+(R159*'Football Field'!$F$10)+(S159*'Football Field'!$F$11)</f>
        <v>135708063.9847087</v>
      </c>
    </row>
    <row r="160" spans="2:20" x14ac:dyDescent="0.3">
      <c r="B160" s="62">
        <f t="shared" si="27"/>
        <v>133</v>
      </c>
      <c r="C160" s="62">
        <v>0.83458438737959284</v>
      </c>
      <c r="D160" s="62">
        <v>0.9566012825253668</v>
      </c>
      <c r="E160" s="62">
        <v>0.78114426263628967</v>
      </c>
      <c r="F160" s="62">
        <v>0.11278936522310179</v>
      </c>
      <c r="G160" s="62">
        <v>0.60260945772456997</v>
      </c>
      <c r="H160" s="62">
        <v>0.72525468637027357</v>
      </c>
      <c r="I160" s="62">
        <v>0.14691399373413083</v>
      </c>
      <c r="J160" s="62">
        <v>0.9703502170518773</v>
      </c>
      <c r="K160" s="62"/>
      <c r="L160" s="65">
        <f t="shared" si="19"/>
        <v>0.16267916168711141</v>
      </c>
      <c r="M160" s="65">
        <f t="shared" si="20"/>
        <v>0.18646298332832612</v>
      </c>
      <c r="N160" s="65">
        <f t="shared" si="21"/>
        <v>0.15226248624343203</v>
      </c>
      <c r="O160" s="65">
        <f t="shared" si="22"/>
        <v>2.1985169695452528E-2</v>
      </c>
      <c r="P160" s="65">
        <f t="shared" si="23"/>
        <v>0.11746206002625603</v>
      </c>
      <c r="Q160" s="65">
        <f t="shared" si="24"/>
        <v>0.14136835791861344</v>
      </c>
      <c r="R160" s="65">
        <f t="shared" si="25"/>
        <v>2.8636822953055807E-2</v>
      </c>
      <c r="S160" s="65">
        <f t="shared" si="26"/>
        <v>0.1891429581477525</v>
      </c>
      <c r="T160" s="66">
        <f>(L160*'Football Field'!$F$4)+(M160*'Football Field'!$F$5)+(N160*'Football Field'!$F$6)+(O160*'Football Field'!$F$7)+(P160*'Football Field'!$F$8)+(Q160*'Football Field'!$F$9)+(R160*'Football Field'!$F$10)+(S160*'Football Field'!$F$11)</f>
        <v>125810100.79290001</v>
      </c>
    </row>
    <row r="161" spans="2:20" x14ac:dyDescent="0.3">
      <c r="B161" s="62">
        <f t="shared" si="27"/>
        <v>134</v>
      </c>
      <c r="C161" s="62">
        <v>0.88826418389479755</v>
      </c>
      <c r="D161" s="62">
        <v>0.29892790369973021</v>
      </c>
      <c r="E161" s="62">
        <v>0.76406979197974934</v>
      </c>
      <c r="F161" s="62">
        <v>0.96584780603532194</v>
      </c>
      <c r="G161" s="62">
        <v>0.49624213273355533</v>
      </c>
      <c r="H161" s="62">
        <v>0.63672930255893379</v>
      </c>
      <c r="I161" s="62">
        <v>0.45124246750876085</v>
      </c>
      <c r="J161" s="62">
        <v>0.82763397606563505</v>
      </c>
      <c r="K161" s="62"/>
      <c r="L161" s="65">
        <f t="shared" si="19"/>
        <v>0.16668629335990223</v>
      </c>
      <c r="M161" s="65">
        <f t="shared" si="20"/>
        <v>5.6095005464562524E-2</v>
      </c>
      <c r="N161" s="65">
        <f t="shared" si="21"/>
        <v>0.14338072366594484</v>
      </c>
      <c r="O161" s="65">
        <f t="shared" si="22"/>
        <v>0.18124516743645838</v>
      </c>
      <c r="P161" s="65">
        <f t="shared" si="23"/>
        <v>9.3121802290483432E-2</v>
      </c>
      <c r="Q161" s="65">
        <f t="shared" si="24"/>
        <v>0.11948477631037129</v>
      </c>
      <c r="R161" s="65">
        <f t="shared" si="25"/>
        <v>8.467743682494322E-2</v>
      </c>
      <c r="S161" s="65">
        <f t="shared" si="26"/>
        <v>0.15530879464733391</v>
      </c>
      <c r="T161" s="66">
        <f>(L161*'Football Field'!$F$4)+(M161*'Football Field'!$F$5)+(N161*'Football Field'!$F$6)+(O161*'Football Field'!$F$7)+(P161*'Football Field'!$F$8)+(Q161*'Football Field'!$F$9)+(R161*'Football Field'!$F$10)+(S161*'Football Field'!$F$11)</f>
        <v>132627916.48469216</v>
      </c>
    </row>
    <row r="162" spans="2:20" x14ac:dyDescent="0.3">
      <c r="B162" s="62">
        <f t="shared" si="27"/>
        <v>135</v>
      </c>
      <c r="C162" s="62">
        <v>2.2316603228061505E-2</v>
      </c>
      <c r="D162" s="62">
        <v>0.24792680007578904</v>
      </c>
      <c r="E162" s="62">
        <v>4.1934415634964251E-2</v>
      </c>
      <c r="F162" s="62">
        <v>0.18934561863086907</v>
      </c>
      <c r="G162" s="62">
        <v>0.69814476606650167</v>
      </c>
      <c r="H162" s="62">
        <v>0.8495351512611975</v>
      </c>
      <c r="I162" s="62">
        <v>0.99259865461242036</v>
      </c>
      <c r="J162" s="62">
        <v>0.6030497529525275</v>
      </c>
      <c r="K162" s="62"/>
      <c r="L162" s="65">
        <f t="shared" si="19"/>
        <v>6.1227738965672534E-3</v>
      </c>
      <c r="M162" s="65">
        <f t="shared" si="20"/>
        <v>6.802109282718774E-2</v>
      </c>
      <c r="N162" s="65">
        <f t="shared" si="21"/>
        <v>1.1505108675979423E-2</v>
      </c>
      <c r="O162" s="65">
        <f t="shared" si="22"/>
        <v>5.1948784469345331E-2</v>
      </c>
      <c r="P162" s="65">
        <f t="shared" si="23"/>
        <v>0.19154270504402082</v>
      </c>
      <c r="Q162" s="65">
        <f t="shared" si="24"/>
        <v>0.23307810759559727</v>
      </c>
      <c r="R162" s="65">
        <f t="shared" si="25"/>
        <v>0.27232895033894505</v>
      </c>
      <c r="S162" s="65">
        <f t="shared" si="26"/>
        <v>0.16545247715235717</v>
      </c>
      <c r="T162" s="66">
        <f>(L162*'Football Field'!$F$4)+(M162*'Football Field'!$F$5)+(N162*'Football Field'!$F$6)+(O162*'Football Field'!$F$7)+(P162*'Football Field'!$F$8)+(Q162*'Football Field'!$F$9)+(R162*'Football Field'!$F$10)+(S162*'Football Field'!$F$11)</f>
        <v>163184700.38642132</v>
      </c>
    </row>
    <row r="163" spans="2:20" x14ac:dyDescent="0.3">
      <c r="B163" s="62">
        <f t="shared" si="27"/>
        <v>136</v>
      </c>
      <c r="C163" s="62">
        <v>0.62230392692133785</v>
      </c>
      <c r="D163" s="62">
        <v>0.49869529594780171</v>
      </c>
      <c r="E163" s="62">
        <v>0.91153215508348451</v>
      </c>
      <c r="F163" s="62">
        <v>0.87256137772327869</v>
      </c>
      <c r="G163" s="62">
        <v>0.32958499344344039</v>
      </c>
      <c r="H163" s="62">
        <v>6.7180190193698475E-2</v>
      </c>
      <c r="I163" s="62">
        <v>0.97231717011466745</v>
      </c>
      <c r="J163" s="62">
        <v>0.4460200480148121</v>
      </c>
      <c r="K163" s="62"/>
      <c r="L163" s="65">
        <f t="shared" si="19"/>
        <v>0.13183860119430152</v>
      </c>
      <c r="M163" s="65">
        <f t="shared" si="20"/>
        <v>0.1056514146796428</v>
      </c>
      <c r="N163" s="65">
        <f t="shared" si="21"/>
        <v>0.19311323466069727</v>
      </c>
      <c r="O163" s="65">
        <f t="shared" si="22"/>
        <v>0.18485705540108358</v>
      </c>
      <c r="P163" s="65">
        <f t="shared" si="23"/>
        <v>6.982444209404573E-2</v>
      </c>
      <c r="Q163" s="65">
        <f t="shared" si="24"/>
        <v>1.4232502672643263E-2</v>
      </c>
      <c r="R163" s="65">
        <f t="shared" si="25"/>
        <v>0.20599088336031526</v>
      </c>
      <c r="S163" s="65">
        <f t="shared" si="26"/>
        <v>9.4491865937270478E-2</v>
      </c>
      <c r="T163" s="66">
        <f>(L163*'Football Field'!$F$4)+(M163*'Football Field'!$F$5)+(N163*'Football Field'!$F$6)+(O163*'Football Field'!$F$7)+(P163*'Football Field'!$F$8)+(Q163*'Football Field'!$F$9)+(R163*'Football Field'!$F$10)+(S163*'Football Field'!$F$11)</f>
        <v>148422945.14717492</v>
      </c>
    </row>
    <row r="164" spans="2:20" x14ac:dyDescent="0.3">
      <c r="B164" s="62">
        <f t="shared" si="27"/>
        <v>137</v>
      </c>
      <c r="C164" s="62">
        <v>0.6215779195043809</v>
      </c>
      <c r="D164" s="62">
        <v>0.73876754799826105</v>
      </c>
      <c r="E164" s="62">
        <v>0.63279690991555237</v>
      </c>
      <c r="F164" s="62">
        <v>6.3912492947362676E-2</v>
      </c>
      <c r="G164" s="62">
        <v>0.63849895396158818</v>
      </c>
      <c r="H164" s="62">
        <v>0.36202350895400781</v>
      </c>
      <c r="I164" s="62">
        <v>0.7837253968877147</v>
      </c>
      <c r="J164" s="62">
        <v>0.42026337376583478</v>
      </c>
      <c r="K164" s="62"/>
      <c r="L164" s="65">
        <f t="shared" si="19"/>
        <v>0.14585668844382776</v>
      </c>
      <c r="M164" s="65">
        <f t="shared" si="20"/>
        <v>0.173355881378012</v>
      </c>
      <c r="N164" s="65">
        <f t="shared" si="21"/>
        <v>0.14848928644595966</v>
      </c>
      <c r="O164" s="65">
        <f t="shared" si="22"/>
        <v>1.4997419115088298E-2</v>
      </c>
      <c r="P164" s="65">
        <f t="shared" si="23"/>
        <v>0.14982730254308674</v>
      </c>
      <c r="Q164" s="65">
        <f t="shared" si="24"/>
        <v>8.4950813885006179E-2</v>
      </c>
      <c r="R164" s="65">
        <f t="shared" si="25"/>
        <v>0.18390548868034717</v>
      </c>
      <c r="S164" s="65">
        <f t="shared" si="26"/>
        <v>9.8617119508672108E-2</v>
      </c>
      <c r="T164" s="66">
        <f>(L164*'Football Field'!$F$4)+(M164*'Football Field'!$F$5)+(N164*'Football Field'!$F$6)+(O164*'Football Field'!$F$7)+(P164*'Football Field'!$F$8)+(Q164*'Football Field'!$F$9)+(R164*'Football Field'!$F$10)+(S164*'Football Field'!$F$11)</f>
        <v>149289096.58977759</v>
      </c>
    </row>
    <row r="165" spans="2:20" x14ac:dyDescent="0.3">
      <c r="B165" s="62">
        <f t="shared" si="27"/>
        <v>138</v>
      </c>
      <c r="C165" s="62">
        <v>0.58652317062954129</v>
      </c>
      <c r="D165" s="62">
        <v>0.28851335875540041</v>
      </c>
      <c r="E165" s="62">
        <v>0.27418427925367406</v>
      </c>
      <c r="F165" s="62">
        <v>0.77848394778138363</v>
      </c>
      <c r="G165" s="62">
        <v>0.20132587371954047</v>
      </c>
      <c r="H165" s="62">
        <v>2.5471677062255949E-2</v>
      </c>
      <c r="I165" s="62">
        <v>0.4132876485973439</v>
      </c>
      <c r="J165" s="62">
        <v>0.49296068049927366</v>
      </c>
      <c r="K165" s="62"/>
      <c r="L165" s="65">
        <f t="shared" si="19"/>
        <v>0.19162723146203967</v>
      </c>
      <c r="M165" s="65">
        <f t="shared" si="20"/>
        <v>9.4262288254988461E-2</v>
      </c>
      <c r="N165" s="65">
        <f t="shared" si="21"/>
        <v>8.9580730949472206E-2</v>
      </c>
      <c r="O165" s="65">
        <f t="shared" si="22"/>
        <v>0.25434412674756818</v>
      </c>
      <c r="P165" s="65">
        <f t="shared" si="23"/>
        <v>6.5776633787788197E-2</v>
      </c>
      <c r="Q165" s="65">
        <f t="shared" si="24"/>
        <v>8.3220360261235405E-3</v>
      </c>
      <c r="R165" s="65">
        <f t="shared" si="25"/>
        <v>0.13502819984615358</v>
      </c>
      <c r="S165" s="65">
        <f t="shared" si="26"/>
        <v>0.16105875292586611</v>
      </c>
      <c r="T165" s="66">
        <f>(L165*'Football Field'!$F$4)+(M165*'Football Field'!$F$5)+(N165*'Football Field'!$F$6)+(O165*'Football Field'!$F$7)+(P165*'Football Field'!$F$8)+(Q165*'Football Field'!$F$9)+(R165*'Football Field'!$F$10)+(S165*'Football Field'!$F$11)</f>
        <v>136290228.59182426</v>
      </c>
    </row>
    <row r="166" spans="2:20" x14ac:dyDescent="0.3">
      <c r="B166" s="62">
        <f t="shared" si="27"/>
        <v>139</v>
      </c>
      <c r="C166" s="62">
        <v>0.7505402323795477</v>
      </c>
      <c r="D166" s="62">
        <v>0.16699082108459185</v>
      </c>
      <c r="E166" s="62">
        <v>0.14708183815674336</v>
      </c>
      <c r="F166" s="62">
        <v>0.7682414612979156</v>
      </c>
      <c r="G166" s="62">
        <v>9.2022492457610516E-2</v>
      </c>
      <c r="H166" s="62">
        <v>0.14345617719484316</v>
      </c>
      <c r="I166" s="62">
        <v>0.86528934614769892</v>
      </c>
      <c r="J166" s="62">
        <v>0.98077648635733838</v>
      </c>
      <c r="K166" s="62"/>
      <c r="L166" s="65">
        <f t="shared" si="19"/>
        <v>0.19173831287177812</v>
      </c>
      <c r="M166" s="65">
        <f t="shared" si="20"/>
        <v>4.2660655509857918E-2</v>
      </c>
      <c r="N166" s="65">
        <f t="shared" si="21"/>
        <v>3.7574566006732806E-2</v>
      </c>
      <c r="O166" s="65">
        <f t="shared" si="22"/>
        <v>0.19626039393038372</v>
      </c>
      <c r="P166" s="65">
        <f t="shared" si="23"/>
        <v>2.3508716373721972E-2</v>
      </c>
      <c r="Q166" s="65">
        <f t="shared" si="24"/>
        <v>3.6648329029834462E-2</v>
      </c>
      <c r="R166" s="65">
        <f t="shared" si="25"/>
        <v>0.22105293256602357</v>
      </c>
      <c r="S166" s="65">
        <f t="shared" si="26"/>
        <v>0.25055609371166737</v>
      </c>
      <c r="T166" s="66">
        <f>(L166*'Football Field'!$F$4)+(M166*'Football Field'!$F$5)+(N166*'Football Field'!$F$6)+(O166*'Football Field'!$F$7)+(P166*'Football Field'!$F$8)+(Q166*'Football Field'!$F$9)+(R166*'Football Field'!$F$10)+(S166*'Football Field'!$F$11)</f>
        <v>143848774.42740041</v>
      </c>
    </row>
    <row r="167" spans="2:20" x14ac:dyDescent="0.3">
      <c r="B167" s="62">
        <f t="shared" si="27"/>
        <v>140</v>
      </c>
      <c r="C167" s="62">
        <v>0.19150250301241545</v>
      </c>
      <c r="D167" s="62">
        <v>0.55556320544541815</v>
      </c>
      <c r="E167" s="62">
        <v>0.94600787687443721</v>
      </c>
      <c r="F167" s="62">
        <v>2.93650647470729E-2</v>
      </c>
      <c r="G167" s="62">
        <v>0.50062673097063659</v>
      </c>
      <c r="H167" s="62">
        <v>0.50161808838542177</v>
      </c>
      <c r="I167" s="62">
        <v>0.56136870615001622</v>
      </c>
      <c r="J167" s="62">
        <v>0.7888916195321013</v>
      </c>
      <c r="K167" s="62"/>
      <c r="L167" s="65">
        <f t="shared" ref="L167:L230" si="28">C167/SUM($C167:$J167)</f>
        <v>4.699512745227756E-2</v>
      </c>
      <c r="M167" s="65">
        <f t="shared" ref="M167:M230" si="29">D167/SUM($C167:$J167)</f>
        <v>0.13633640937847485</v>
      </c>
      <c r="N167" s="65">
        <f t="shared" ref="N167:N230" si="30">E167/SUM($C167:$J167)</f>
        <v>0.23215237422609769</v>
      </c>
      <c r="O167" s="65">
        <f t="shared" ref="O167:O230" si="31">F167/SUM($C167:$J167)</f>
        <v>7.206250251170894E-3</v>
      </c>
      <c r="P167" s="65">
        <f t="shared" ref="P167:P230" si="32">G167/SUM($C167:$J167)</f>
        <v>0.12285488000361457</v>
      </c>
      <c r="Q167" s="65">
        <f t="shared" ref="Q167:Q230" si="33">H167/SUM($C167:$J167)</f>
        <v>0.12309816125229657</v>
      </c>
      <c r="R167" s="65">
        <f t="shared" ref="R167:R230" si="34">I167/SUM($C167:$J167)</f>
        <v>0.13776109177815704</v>
      </c>
      <c r="S167" s="65">
        <f t="shared" ref="S167:S230" si="35">J167/SUM($C167:$J167)</f>
        <v>0.19359570565791079</v>
      </c>
      <c r="T167" s="66">
        <f>(L167*'Football Field'!$F$4)+(M167*'Football Field'!$F$5)+(N167*'Football Field'!$F$6)+(O167*'Football Field'!$F$7)+(P167*'Football Field'!$F$8)+(Q167*'Football Field'!$F$9)+(R167*'Football Field'!$F$10)+(S167*'Football Field'!$F$11)</f>
        <v>144135802.6114344</v>
      </c>
    </row>
    <row r="168" spans="2:20" x14ac:dyDescent="0.3">
      <c r="B168" s="62">
        <f t="shared" si="27"/>
        <v>141</v>
      </c>
      <c r="C168" s="62">
        <v>0.15295726847028879</v>
      </c>
      <c r="D168" s="62">
        <v>0.93932834526692943</v>
      </c>
      <c r="E168" s="62">
        <v>0.96760225188932636</v>
      </c>
      <c r="F168" s="62">
        <v>0.12417233864023813</v>
      </c>
      <c r="G168" s="62">
        <v>0.32111115225930587</v>
      </c>
      <c r="H168" s="62">
        <v>0.90906104962733836</v>
      </c>
      <c r="I168" s="62">
        <v>0.65973421698440637</v>
      </c>
      <c r="J168" s="62">
        <v>0.64264726772811742</v>
      </c>
      <c r="K168" s="62"/>
      <c r="L168" s="65">
        <f t="shared" si="28"/>
        <v>3.2429465716178538E-2</v>
      </c>
      <c r="M168" s="65">
        <f t="shared" si="29"/>
        <v>0.19915311428947022</v>
      </c>
      <c r="N168" s="65">
        <f t="shared" si="30"/>
        <v>0.2051476491987515</v>
      </c>
      <c r="O168" s="65">
        <f t="shared" si="31"/>
        <v>2.6326585451632255E-2</v>
      </c>
      <c r="P168" s="65">
        <f t="shared" si="32"/>
        <v>6.808086472398342E-2</v>
      </c>
      <c r="Q168" s="65">
        <f t="shared" si="33"/>
        <v>0.19273594800452037</v>
      </c>
      <c r="R168" s="65">
        <f t="shared" si="34"/>
        <v>0.13987454395239504</v>
      </c>
      <c r="S168" s="65">
        <f t="shared" si="35"/>
        <v>0.13625182866306873</v>
      </c>
      <c r="T168" s="66">
        <f>(L168*'Football Field'!$F$4)+(M168*'Football Field'!$F$5)+(N168*'Football Field'!$F$6)+(O168*'Football Field'!$F$7)+(P168*'Football Field'!$F$8)+(Q168*'Football Field'!$F$9)+(R168*'Football Field'!$F$10)+(S168*'Football Field'!$F$11)</f>
        <v>138791803.60608608</v>
      </c>
    </row>
    <row r="169" spans="2:20" x14ac:dyDescent="0.3">
      <c r="B169" s="62">
        <f t="shared" si="27"/>
        <v>142</v>
      </c>
      <c r="C169" s="62">
        <v>0.15524312429866827</v>
      </c>
      <c r="D169" s="62">
        <v>0.44329197019969224</v>
      </c>
      <c r="E169" s="62">
        <v>0.96400672775376572</v>
      </c>
      <c r="F169" s="62">
        <v>0.21278228839524471</v>
      </c>
      <c r="G169" s="62">
        <v>0.38124907406419883</v>
      </c>
      <c r="H169" s="62">
        <v>0.48487730242283322</v>
      </c>
      <c r="I169" s="62">
        <v>0.20478598131590053</v>
      </c>
      <c r="J169" s="62">
        <v>0.96706640270848654</v>
      </c>
      <c r="K169" s="62"/>
      <c r="L169" s="65">
        <f t="shared" si="28"/>
        <v>4.0710934731363953E-2</v>
      </c>
      <c r="M169" s="65">
        <f t="shared" si="29"/>
        <v>0.11624882291738454</v>
      </c>
      <c r="N169" s="65">
        <f t="shared" si="30"/>
        <v>0.25280098652662814</v>
      </c>
      <c r="O169" s="65">
        <f t="shared" si="31"/>
        <v>5.5799996901527052E-2</v>
      </c>
      <c r="P169" s="65">
        <f t="shared" si="32"/>
        <v>9.9978702700932981E-2</v>
      </c>
      <c r="Q169" s="65">
        <f t="shared" si="33"/>
        <v>0.12715415449690945</v>
      </c>
      <c r="R169" s="65">
        <f t="shared" si="34"/>
        <v>5.3703046475736656E-2</v>
      </c>
      <c r="S169" s="65">
        <f t="shared" si="35"/>
        <v>0.25360335524951721</v>
      </c>
      <c r="T169" s="66">
        <f>(L169*'Football Field'!$F$4)+(M169*'Football Field'!$F$5)+(N169*'Football Field'!$F$6)+(O169*'Football Field'!$F$7)+(P169*'Football Field'!$F$8)+(Q169*'Football Field'!$F$9)+(R169*'Football Field'!$F$10)+(S169*'Football Field'!$F$11)</f>
        <v>132037691.05087188</v>
      </c>
    </row>
    <row r="170" spans="2:20" x14ac:dyDescent="0.3">
      <c r="B170" s="62">
        <f t="shared" si="27"/>
        <v>143</v>
      </c>
      <c r="C170" s="62">
        <v>0.580335594874829</v>
      </c>
      <c r="D170" s="62">
        <v>0.36226521916261167</v>
      </c>
      <c r="E170" s="62">
        <v>0.59826765689510353</v>
      </c>
      <c r="F170" s="62">
        <v>0.93871384652216638</v>
      </c>
      <c r="G170" s="62">
        <v>0.23357012531424104</v>
      </c>
      <c r="H170" s="62">
        <v>0.28221540446448112</v>
      </c>
      <c r="I170" s="62">
        <v>0.16775536982871364</v>
      </c>
      <c r="J170" s="62">
        <v>0.17643025646514754</v>
      </c>
      <c r="K170" s="62"/>
      <c r="L170" s="65">
        <f t="shared" si="28"/>
        <v>0.17377640438314904</v>
      </c>
      <c r="M170" s="65">
        <f t="shared" si="29"/>
        <v>0.1084771428378959</v>
      </c>
      <c r="N170" s="65">
        <f t="shared" si="30"/>
        <v>0.17914600309220471</v>
      </c>
      <c r="O170" s="65">
        <f t="shared" si="31"/>
        <v>0.28108962888702621</v>
      </c>
      <c r="P170" s="65">
        <f t="shared" si="32"/>
        <v>6.9940525631871447E-2</v>
      </c>
      <c r="Q170" s="65">
        <f t="shared" si="33"/>
        <v>8.4506927857753503E-2</v>
      </c>
      <c r="R170" s="65">
        <f t="shared" si="34"/>
        <v>5.0232874292480648E-2</v>
      </c>
      <c r="S170" s="65">
        <f t="shared" si="35"/>
        <v>5.2830493017618572E-2</v>
      </c>
      <c r="T170" s="66">
        <f>(L170*'Football Field'!$F$4)+(M170*'Football Field'!$F$5)+(N170*'Football Field'!$F$6)+(O170*'Football Field'!$F$7)+(P170*'Football Field'!$F$8)+(Q170*'Football Field'!$F$9)+(R170*'Football Field'!$F$10)+(S170*'Football Field'!$F$11)</f>
        <v>126596974.72135276</v>
      </c>
    </row>
    <row r="171" spans="2:20" x14ac:dyDescent="0.3">
      <c r="B171" s="62">
        <f t="shared" si="27"/>
        <v>144</v>
      </c>
      <c r="C171" s="62">
        <v>0.75975101219960217</v>
      </c>
      <c r="D171" s="62">
        <v>0.14765346135500323</v>
      </c>
      <c r="E171" s="62">
        <v>5.0466584761872824E-2</v>
      </c>
      <c r="F171" s="62">
        <v>0.25512983946018586</v>
      </c>
      <c r="G171" s="62">
        <v>0.99659235993165562</v>
      </c>
      <c r="H171" s="62">
        <v>0.78367695909719659</v>
      </c>
      <c r="I171" s="62">
        <v>0.91292141333434673</v>
      </c>
      <c r="J171" s="62">
        <v>0.13618067878454554</v>
      </c>
      <c r="K171" s="62"/>
      <c r="L171" s="65">
        <f t="shared" si="28"/>
        <v>0.18794681789262407</v>
      </c>
      <c r="M171" s="65">
        <f t="shared" si="29"/>
        <v>3.6526437960458603E-2</v>
      </c>
      <c r="N171" s="65">
        <f t="shared" si="30"/>
        <v>1.2484397998288517E-2</v>
      </c>
      <c r="O171" s="65">
        <f t="shared" si="31"/>
        <v>6.3113889558596994E-2</v>
      </c>
      <c r="P171" s="65">
        <f t="shared" si="32"/>
        <v>0.2465365096954239</v>
      </c>
      <c r="Q171" s="65">
        <f t="shared" si="33"/>
        <v>0.19386560643290096</v>
      </c>
      <c r="R171" s="65">
        <f t="shared" si="34"/>
        <v>0.22583803360192126</v>
      </c>
      <c r="S171" s="65">
        <f t="shared" si="35"/>
        <v>3.3688306859785605E-2</v>
      </c>
      <c r="T171" s="66">
        <f>(L171*'Football Field'!$F$4)+(M171*'Football Field'!$F$5)+(N171*'Football Field'!$F$6)+(O171*'Football Field'!$F$7)+(P171*'Football Field'!$F$8)+(Q171*'Football Field'!$F$9)+(R171*'Football Field'!$F$10)+(S171*'Football Field'!$F$11)</f>
        <v>159551612.80494711</v>
      </c>
    </row>
    <row r="172" spans="2:20" x14ac:dyDescent="0.3">
      <c r="B172" s="62">
        <f t="shared" si="27"/>
        <v>145</v>
      </c>
      <c r="C172" s="62">
        <v>0.17111481601166123</v>
      </c>
      <c r="D172" s="62">
        <v>0.19159760190685182</v>
      </c>
      <c r="E172" s="62">
        <v>0.71720735963822402</v>
      </c>
      <c r="F172" s="62">
        <v>0.9064282136599402</v>
      </c>
      <c r="G172" s="62">
        <v>7.2124540754083477E-2</v>
      </c>
      <c r="H172" s="62">
        <v>0.50122929437527763</v>
      </c>
      <c r="I172" s="62">
        <v>0.8090625240377759</v>
      </c>
      <c r="J172" s="62">
        <v>0.6015169821063423</v>
      </c>
      <c r="K172" s="62"/>
      <c r="L172" s="65">
        <f t="shared" si="28"/>
        <v>4.3098914581032523E-2</v>
      </c>
      <c r="M172" s="65">
        <f t="shared" si="29"/>
        <v>4.8257940901805567E-2</v>
      </c>
      <c r="N172" s="65">
        <f t="shared" si="30"/>
        <v>0.18064396438838562</v>
      </c>
      <c r="O172" s="65">
        <f t="shared" si="31"/>
        <v>0.22830327066304629</v>
      </c>
      <c r="P172" s="65">
        <f t="shared" si="32"/>
        <v>1.8166103284385404E-2</v>
      </c>
      <c r="Q172" s="65">
        <f t="shared" si="33"/>
        <v>0.12624528399878079</v>
      </c>
      <c r="R172" s="65">
        <f t="shared" si="34"/>
        <v>0.20377964589484965</v>
      </c>
      <c r="S172" s="65">
        <f t="shared" si="35"/>
        <v>0.15150487628771422</v>
      </c>
      <c r="T172" s="66">
        <f>(L172*'Football Field'!$F$4)+(M172*'Football Field'!$F$5)+(N172*'Football Field'!$F$6)+(O172*'Football Field'!$F$7)+(P172*'Football Field'!$F$8)+(Q172*'Football Field'!$F$9)+(R172*'Football Field'!$F$10)+(S172*'Football Field'!$F$11)</f>
        <v>144913511.10244992</v>
      </c>
    </row>
    <row r="173" spans="2:20" x14ac:dyDescent="0.3">
      <c r="B173" s="62">
        <f t="shared" si="27"/>
        <v>146</v>
      </c>
      <c r="C173" s="62">
        <v>0.86134079641902639</v>
      </c>
      <c r="D173" s="62">
        <v>0.31789650880838261</v>
      </c>
      <c r="E173" s="62">
        <v>0.54133030132423499</v>
      </c>
      <c r="F173" s="62">
        <v>0.86554803292652782</v>
      </c>
      <c r="G173" s="62">
        <v>0.13390538806113239</v>
      </c>
      <c r="H173" s="62">
        <v>0.13575885591388825</v>
      </c>
      <c r="I173" s="62">
        <v>0.78630966259666835</v>
      </c>
      <c r="J173" s="62">
        <v>0.8148779432120713</v>
      </c>
      <c r="K173" s="62"/>
      <c r="L173" s="65">
        <f t="shared" si="28"/>
        <v>0.19325714142951114</v>
      </c>
      <c r="M173" s="65">
        <f t="shared" si="29"/>
        <v>7.1325741005354715E-2</v>
      </c>
      <c r="N173" s="65">
        <f t="shared" si="30"/>
        <v>0.12145708996721413</v>
      </c>
      <c r="O173" s="65">
        <f t="shared" si="31"/>
        <v>0.19420110983799468</v>
      </c>
      <c r="P173" s="65">
        <f t="shared" si="32"/>
        <v>3.0044057620735965E-2</v>
      </c>
      <c r="Q173" s="65">
        <f t="shared" si="33"/>
        <v>3.0459916129289458E-2</v>
      </c>
      <c r="R173" s="65">
        <f t="shared" si="34"/>
        <v>0.17642257083793092</v>
      </c>
      <c r="S173" s="65">
        <f t="shared" si="35"/>
        <v>0.18283237317196901</v>
      </c>
      <c r="T173" s="66">
        <f>(L173*'Football Field'!$F$4)+(M173*'Football Field'!$F$5)+(N173*'Football Field'!$F$6)+(O173*'Football Field'!$F$7)+(P173*'Football Field'!$F$8)+(Q173*'Football Field'!$F$9)+(R173*'Football Field'!$F$10)+(S173*'Football Field'!$F$11)</f>
        <v>139746953.26407167</v>
      </c>
    </row>
    <row r="174" spans="2:20" x14ac:dyDescent="0.3">
      <c r="B174" s="62">
        <f t="shared" si="27"/>
        <v>147</v>
      </c>
      <c r="C174" s="62">
        <v>0.43471594839052952</v>
      </c>
      <c r="D174" s="62">
        <v>0.87236671008113897</v>
      </c>
      <c r="E174" s="62">
        <v>8.5423056482365367E-2</v>
      </c>
      <c r="F174" s="62">
        <v>0.11888330993062746</v>
      </c>
      <c r="G174" s="62">
        <v>0.28057706698445373</v>
      </c>
      <c r="H174" s="62">
        <v>0.54412064086058443</v>
      </c>
      <c r="I174" s="62">
        <v>0.70053631459742749</v>
      </c>
      <c r="J174" s="62">
        <v>0.42316068283368102</v>
      </c>
      <c r="K174" s="62"/>
      <c r="L174" s="65">
        <f t="shared" si="28"/>
        <v>0.12564830125099299</v>
      </c>
      <c r="M174" s="65">
        <f t="shared" si="29"/>
        <v>0.25214486745984899</v>
      </c>
      <c r="N174" s="65">
        <f t="shared" si="30"/>
        <v>2.4690287932649178E-2</v>
      </c>
      <c r="O174" s="65">
        <f t="shared" si="31"/>
        <v>3.4361485920133467E-2</v>
      </c>
      <c r="P174" s="65">
        <f t="shared" si="32"/>
        <v>8.1096706865955659E-2</v>
      </c>
      <c r="Q174" s="65">
        <f t="shared" si="33"/>
        <v>0.15727013111171953</v>
      </c>
      <c r="R174" s="65">
        <f t="shared" si="34"/>
        <v>0.20247979909566977</v>
      </c>
      <c r="S174" s="65">
        <f t="shared" si="35"/>
        <v>0.12230842036303026</v>
      </c>
      <c r="T174" s="66">
        <f>(L174*'Football Field'!$F$4)+(M174*'Football Field'!$F$5)+(N174*'Football Field'!$F$6)+(O174*'Football Field'!$F$7)+(P174*'Football Field'!$F$8)+(Q174*'Football Field'!$F$9)+(R174*'Football Field'!$F$10)+(S174*'Football Field'!$F$11)</f>
        <v>143158002.90003771</v>
      </c>
    </row>
    <row r="175" spans="2:20" x14ac:dyDescent="0.3">
      <c r="B175" s="62">
        <f t="shared" si="27"/>
        <v>148</v>
      </c>
      <c r="C175" s="62">
        <v>0.59236184937540382</v>
      </c>
      <c r="D175" s="62">
        <v>2.099410045681005E-2</v>
      </c>
      <c r="E175" s="62">
        <v>0.3131524490258526</v>
      </c>
      <c r="F175" s="62">
        <v>0.7470563439894512</v>
      </c>
      <c r="G175" s="62">
        <v>0.94883981741452927</v>
      </c>
      <c r="H175" s="62">
        <v>0.33556800521999164</v>
      </c>
      <c r="I175" s="62">
        <v>0.595167016764372</v>
      </c>
      <c r="J175" s="62">
        <v>0.1614918847766641</v>
      </c>
      <c r="K175" s="62"/>
      <c r="L175" s="65">
        <f t="shared" si="28"/>
        <v>0.1594671920038748</v>
      </c>
      <c r="M175" s="65">
        <f t="shared" si="29"/>
        <v>5.6517317109885008E-3</v>
      </c>
      <c r="N175" s="65">
        <f t="shared" si="30"/>
        <v>8.4302427254463172E-2</v>
      </c>
      <c r="O175" s="65">
        <f t="shared" si="31"/>
        <v>0.20111183319839424</v>
      </c>
      <c r="P175" s="65">
        <f t="shared" si="32"/>
        <v>0.25543309634829925</v>
      </c>
      <c r="Q175" s="65">
        <f t="shared" si="33"/>
        <v>9.0336822965891031E-2</v>
      </c>
      <c r="R175" s="65">
        <f t="shared" si="34"/>
        <v>0.16022235908138202</v>
      </c>
      <c r="S175" s="65">
        <f t="shared" si="35"/>
        <v>4.3474537436706887E-2</v>
      </c>
      <c r="T175" s="66">
        <f>(L175*'Football Field'!$F$4)+(M175*'Football Field'!$F$5)+(N175*'Football Field'!$F$6)+(O175*'Football Field'!$F$7)+(P175*'Football Field'!$F$8)+(Q175*'Football Field'!$F$9)+(R175*'Football Field'!$F$10)+(S175*'Football Field'!$F$11)</f>
        <v>154346190.35556245</v>
      </c>
    </row>
    <row r="176" spans="2:20" x14ac:dyDescent="0.3">
      <c r="B176" s="62">
        <f t="shared" si="27"/>
        <v>149</v>
      </c>
      <c r="C176" s="62">
        <v>0.48851982879499001</v>
      </c>
      <c r="D176" s="62">
        <v>0.64098999914310695</v>
      </c>
      <c r="E176" s="62">
        <v>0.92888838242392469</v>
      </c>
      <c r="F176" s="62">
        <v>0.70705899107737236</v>
      </c>
      <c r="G176" s="62">
        <v>0.11386770244315036</v>
      </c>
      <c r="H176" s="62">
        <v>0.18160134730626054</v>
      </c>
      <c r="I176" s="62">
        <v>0.49191100001364285</v>
      </c>
      <c r="J176" s="62">
        <v>0.35016571637760086</v>
      </c>
      <c r="K176" s="62"/>
      <c r="L176" s="65">
        <f t="shared" si="28"/>
        <v>0.12516511846207579</v>
      </c>
      <c r="M176" s="65">
        <f t="shared" si="29"/>
        <v>0.16422995433706666</v>
      </c>
      <c r="N176" s="65">
        <f t="shared" si="30"/>
        <v>0.2379932554854953</v>
      </c>
      <c r="O176" s="65">
        <f t="shared" si="31"/>
        <v>0.18115768728604512</v>
      </c>
      <c r="P176" s="65">
        <f t="shared" si="32"/>
        <v>2.9174382748099977E-2</v>
      </c>
      <c r="Q176" s="65">
        <f t="shared" si="33"/>
        <v>4.6528621375570609E-2</v>
      </c>
      <c r="R176" s="65">
        <f t="shared" si="34"/>
        <v>0.12603398052721415</v>
      </c>
      <c r="S176" s="65">
        <f t="shared" si="35"/>
        <v>8.9716999778432574E-2</v>
      </c>
      <c r="T176" s="66">
        <f>(L176*'Football Field'!$F$4)+(M176*'Football Field'!$F$5)+(N176*'Football Field'!$F$6)+(O176*'Football Field'!$F$7)+(P176*'Football Field'!$F$8)+(Q176*'Football Field'!$F$9)+(R176*'Football Field'!$F$10)+(S176*'Football Field'!$F$11)</f>
        <v>134947710.89094231</v>
      </c>
    </row>
    <row r="177" spans="2:20" x14ac:dyDescent="0.3">
      <c r="B177" s="62">
        <f t="shared" si="27"/>
        <v>150</v>
      </c>
      <c r="C177" s="62">
        <v>0.13608315199318788</v>
      </c>
      <c r="D177" s="62">
        <v>0.48311146893017232</v>
      </c>
      <c r="E177" s="62">
        <v>0.37390822045283056</v>
      </c>
      <c r="F177" s="62">
        <v>6.606618025469968E-2</v>
      </c>
      <c r="G177" s="62">
        <v>0.21164669547591186</v>
      </c>
      <c r="H177" s="62">
        <v>0.89144181750710216</v>
      </c>
      <c r="I177" s="62">
        <v>0.76955433822396579</v>
      </c>
      <c r="J177" s="62">
        <v>7.5473039056438984E-2</v>
      </c>
      <c r="K177" s="62"/>
      <c r="L177" s="65">
        <f t="shared" si="28"/>
        <v>4.5251167075974909E-2</v>
      </c>
      <c r="M177" s="65">
        <f t="shared" si="29"/>
        <v>0.16064705642600957</v>
      </c>
      <c r="N177" s="65">
        <f t="shared" si="30"/>
        <v>0.12433415236912262</v>
      </c>
      <c r="O177" s="65">
        <f t="shared" si="31"/>
        <v>2.1968713371119913E-2</v>
      </c>
      <c r="P177" s="65">
        <f t="shared" si="32"/>
        <v>7.0377999317196113E-2</v>
      </c>
      <c r="Q177" s="65">
        <f t="shared" si="33"/>
        <v>0.29642745653439828</v>
      </c>
      <c r="R177" s="65">
        <f t="shared" si="34"/>
        <v>0.25589671772709366</v>
      </c>
      <c r="S177" s="65">
        <f t="shared" si="35"/>
        <v>2.5096737179084904E-2</v>
      </c>
      <c r="T177" s="66">
        <f>(L177*'Football Field'!$F$4)+(M177*'Football Field'!$F$5)+(N177*'Football Field'!$F$6)+(O177*'Football Field'!$F$7)+(P177*'Football Field'!$F$8)+(Q177*'Football Field'!$F$9)+(R177*'Football Field'!$F$10)+(S177*'Football Field'!$F$11)</f>
        <v>152137549.23550802</v>
      </c>
    </row>
    <row r="178" spans="2:20" x14ac:dyDescent="0.3">
      <c r="B178" s="62">
        <f t="shared" si="27"/>
        <v>151</v>
      </c>
      <c r="C178" s="62">
        <v>0.43364400864235941</v>
      </c>
      <c r="D178" s="62">
        <v>0.60990765983779494</v>
      </c>
      <c r="E178" s="62">
        <v>0.66483094503430962</v>
      </c>
      <c r="F178" s="62">
        <v>0.53587672358726424</v>
      </c>
      <c r="G178" s="62">
        <v>0.16269163628551808</v>
      </c>
      <c r="H178" s="62">
        <v>0.38970870650094858</v>
      </c>
      <c r="I178" s="62">
        <v>0.74608458285103085</v>
      </c>
      <c r="J178" s="62">
        <v>0.58599978971728695</v>
      </c>
      <c r="K178" s="62"/>
      <c r="L178" s="65">
        <f t="shared" si="28"/>
        <v>0.10503048944977605</v>
      </c>
      <c r="M178" s="65">
        <f t="shared" si="29"/>
        <v>0.14772232235488492</v>
      </c>
      <c r="N178" s="65">
        <f t="shared" si="30"/>
        <v>0.16102498401148158</v>
      </c>
      <c r="O178" s="65">
        <f t="shared" si="31"/>
        <v>0.12979170342817187</v>
      </c>
      <c r="P178" s="65">
        <f t="shared" si="32"/>
        <v>3.9404631098098726E-2</v>
      </c>
      <c r="Q178" s="65">
        <f t="shared" si="33"/>
        <v>9.4389165700179536E-2</v>
      </c>
      <c r="R178" s="65">
        <f t="shared" si="34"/>
        <v>0.18070497307943484</v>
      </c>
      <c r="S178" s="65">
        <f t="shared" si="35"/>
        <v>0.1419317308779724</v>
      </c>
      <c r="T178" s="66">
        <f>(L178*'Football Field'!$F$4)+(M178*'Football Field'!$F$5)+(N178*'Football Field'!$F$6)+(O178*'Football Field'!$F$7)+(P178*'Football Field'!$F$8)+(Q178*'Football Field'!$F$9)+(R178*'Football Field'!$F$10)+(S178*'Football Field'!$F$11)</f>
        <v>141549077.13618267</v>
      </c>
    </row>
    <row r="179" spans="2:20" x14ac:dyDescent="0.3">
      <c r="B179" s="62">
        <f t="shared" si="27"/>
        <v>152</v>
      </c>
      <c r="C179" s="62">
        <v>3.6943340737091934E-2</v>
      </c>
      <c r="D179" s="62">
        <v>0.35212576017187813</v>
      </c>
      <c r="E179" s="62">
        <v>0.73843360360138677</v>
      </c>
      <c r="F179" s="62">
        <v>0.82040165885962468</v>
      </c>
      <c r="G179" s="62">
        <v>0.97697337732643119</v>
      </c>
      <c r="H179" s="62">
        <v>0.3059609962367621</v>
      </c>
      <c r="I179" s="62">
        <v>8.3496103497878393E-2</v>
      </c>
      <c r="J179" s="62">
        <v>0.40112463515774921</v>
      </c>
      <c r="K179" s="62"/>
      <c r="L179" s="65">
        <f t="shared" si="28"/>
        <v>9.9431418859002325E-3</v>
      </c>
      <c r="M179" s="65">
        <f t="shared" si="29"/>
        <v>9.4773139765190265E-2</v>
      </c>
      <c r="N179" s="65">
        <f t="shared" si="30"/>
        <v>0.19874624079552489</v>
      </c>
      <c r="O179" s="65">
        <f t="shared" si="31"/>
        <v>0.22080759169890088</v>
      </c>
      <c r="P179" s="65">
        <f t="shared" si="32"/>
        <v>0.26294819893617777</v>
      </c>
      <c r="Q179" s="65">
        <f t="shared" si="33"/>
        <v>8.2348091332169707E-2</v>
      </c>
      <c r="R179" s="65">
        <f t="shared" si="34"/>
        <v>2.2472618540576722E-2</v>
      </c>
      <c r="S179" s="65">
        <f t="shared" si="35"/>
        <v>0.10796097704555949</v>
      </c>
      <c r="T179" s="66">
        <f>(L179*'Football Field'!$F$4)+(M179*'Football Field'!$F$5)+(N179*'Football Field'!$F$6)+(O179*'Football Field'!$F$7)+(P179*'Football Field'!$F$8)+(Q179*'Football Field'!$F$9)+(R179*'Football Field'!$F$10)+(S179*'Football Field'!$F$11)</f>
        <v>139911073.8395507</v>
      </c>
    </row>
    <row r="180" spans="2:20" x14ac:dyDescent="0.3">
      <c r="B180" s="62">
        <f t="shared" si="27"/>
        <v>153</v>
      </c>
      <c r="C180" s="62">
        <v>8.0319078606549743E-2</v>
      </c>
      <c r="D180" s="62">
        <v>7.9882504365139551E-2</v>
      </c>
      <c r="E180" s="62">
        <v>4.1291713902424698E-2</v>
      </c>
      <c r="F180" s="62">
        <v>0.40153514205798724</v>
      </c>
      <c r="G180" s="62">
        <v>0.39167319351466479</v>
      </c>
      <c r="H180" s="62">
        <v>0.21146883172288033</v>
      </c>
      <c r="I180" s="62">
        <v>0.63611993618870322</v>
      </c>
      <c r="J180" s="62">
        <v>0.14605410102570626</v>
      </c>
      <c r="K180" s="62"/>
      <c r="L180" s="65">
        <f t="shared" si="28"/>
        <v>4.0394950950723513E-2</v>
      </c>
      <c r="M180" s="65">
        <f t="shared" si="29"/>
        <v>4.0175384250332152E-2</v>
      </c>
      <c r="N180" s="65">
        <f t="shared" si="30"/>
        <v>2.0766881128336748E-2</v>
      </c>
      <c r="O180" s="65">
        <f t="shared" si="31"/>
        <v>0.20194445267330927</v>
      </c>
      <c r="P180" s="65">
        <f t="shared" si="32"/>
        <v>0.19698457346904777</v>
      </c>
      <c r="Q180" s="65">
        <f t="shared" si="33"/>
        <v>0.1063542216027857</v>
      </c>
      <c r="R180" s="65">
        <f t="shared" si="34"/>
        <v>0.31992440733781791</v>
      </c>
      <c r="S180" s="65">
        <f t="shared" si="35"/>
        <v>7.3455128587646773E-2</v>
      </c>
      <c r="T180" s="66">
        <f>(L180*'Football Field'!$F$4)+(M180*'Football Field'!$F$5)+(N180*'Football Field'!$F$6)+(O180*'Football Field'!$F$7)+(P180*'Football Field'!$F$8)+(Q180*'Football Field'!$F$9)+(R180*'Football Field'!$F$10)+(S180*'Football Field'!$F$11)</f>
        <v>170758586.92897332</v>
      </c>
    </row>
    <row r="181" spans="2:20" x14ac:dyDescent="0.3">
      <c r="B181" s="62">
        <f t="shared" si="27"/>
        <v>154</v>
      </c>
      <c r="C181" s="62">
        <v>0.40042610469732753</v>
      </c>
      <c r="D181" s="62">
        <v>0.42774254904162501</v>
      </c>
      <c r="E181" s="62">
        <v>0.72895880460827589</v>
      </c>
      <c r="F181" s="62">
        <v>0.84568008304090081</v>
      </c>
      <c r="G181" s="62">
        <v>0.74860689791288315</v>
      </c>
      <c r="H181" s="62">
        <v>0.97452416217135607</v>
      </c>
      <c r="I181" s="62">
        <v>0.38920857504880091</v>
      </c>
      <c r="J181" s="62">
        <v>0.80916415544252507</v>
      </c>
      <c r="K181" s="62"/>
      <c r="L181" s="65">
        <f t="shared" si="28"/>
        <v>7.5207116889170297E-2</v>
      </c>
      <c r="M181" s="65">
        <f t="shared" si="29"/>
        <v>8.0337629107775435E-2</v>
      </c>
      <c r="N181" s="65">
        <f t="shared" si="30"/>
        <v>0.13691137861005281</v>
      </c>
      <c r="O181" s="65">
        <f t="shared" si="31"/>
        <v>0.1588337026732432</v>
      </c>
      <c r="P181" s="65">
        <f t="shared" si="32"/>
        <v>0.14060163864174047</v>
      </c>
      <c r="Q181" s="65">
        <f t="shared" si="33"/>
        <v>0.18303290348949891</v>
      </c>
      <c r="R181" s="65">
        <f t="shared" si="34"/>
        <v>7.310026607802711E-2</v>
      </c>
      <c r="S181" s="65">
        <f t="shared" si="35"/>
        <v>0.15197536451049193</v>
      </c>
      <c r="T181" s="66">
        <f>(L181*'Football Field'!$F$4)+(M181*'Football Field'!$F$5)+(N181*'Football Field'!$F$6)+(O181*'Football Field'!$F$7)+(P181*'Football Field'!$F$8)+(Q181*'Football Field'!$F$9)+(R181*'Football Field'!$F$10)+(S181*'Football Field'!$F$11)</f>
        <v>134920930.38232014</v>
      </c>
    </row>
    <row r="182" spans="2:20" x14ac:dyDescent="0.3">
      <c r="B182" s="62">
        <f t="shared" si="27"/>
        <v>155</v>
      </c>
      <c r="C182" s="62">
        <v>0.41984127912914193</v>
      </c>
      <c r="D182" s="62">
        <v>0.77232243945776091</v>
      </c>
      <c r="E182" s="62">
        <v>0.43125981320583717</v>
      </c>
      <c r="F182" s="62">
        <v>0.63357841100100731</v>
      </c>
      <c r="G182" s="62">
        <v>0.21968772829819916</v>
      </c>
      <c r="H182" s="62">
        <v>0.10279757564809644</v>
      </c>
      <c r="I182" s="62">
        <v>0.80496785780630908</v>
      </c>
      <c r="J182" s="62">
        <v>0.17142556803586129</v>
      </c>
      <c r="K182" s="62"/>
      <c r="L182" s="65">
        <f t="shared" si="28"/>
        <v>0.11806956357291404</v>
      </c>
      <c r="M182" s="65">
        <f t="shared" si="29"/>
        <v>0.21719582589280617</v>
      </c>
      <c r="N182" s="65">
        <f t="shared" si="30"/>
        <v>0.12128073265536903</v>
      </c>
      <c r="O182" s="65">
        <f t="shared" si="31"/>
        <v>0.17817763568002823</v>
      </c>
      <c r="P182" s="65">
        <f t="shared" si="32"/>
        <v>6.1781524332948465E-2</v>
      </c>
      <c r="Q182" s="65">
        <f t="shared" si="33"/>
        <v>2.8909174720266072E-2</v>
      </c>
      <c r="R182" s="65">
        <f t="shared" si="34"/>
        <v>0.22637651032922787</v>
      </c>
      <c r="S182" s="65">
        <f t="shared" si="35"/>
        <v>4.8209032816440178E-2</v>
      </c>
      <c r="T182" s="66">
        <f>(L182*'Football Field'!$F$4)+(M182*'Football Field'!$F$5)+(N182*'Football Field'!$F$6)+(O182*'Football Field'!$F$7)+(P182*'Football Field'!$F$8)+(Q182*'Football Field'!$F$9)+(R182*'Football Field'!$F$10)+(S182*'Football Field'!$F$11)</f>
        <v>148016790.03386378</v>
      </c>
    </row>
    <row r="183" spans="2:20" x14ac:dyDescent="0.3">
      <c r="B183" s="62">
        <f t="shared" si="27"/>
        <v>156</v>
      </c>
      <c r="C183" s="62">
        <v>0.10216615840042664</v>
      </c>
      <c r="D183" s="62">
        <v>0.74555219707013765</v>
      </c>
      <c r="E183" s="62">
        <v>0.74921726195210736</v>
      </c>
      <c r="F183" s="62">
        <v>0.94860655962517748</v>
      </c>
      <c r="G183" s="62">
        <v>0.43367694137506896</v>
      </c>
      <c r="H183" s="62">
        <v>0.60746568375008048</v>
      </c>
      <c r="I183" s="62">
        <v>0.79594603184562063</v>
      </c>
      <c r="J183" s="62">
        <v>0.23408736944678243</v>
      </c>
      <c r="K183" s="62"/>
      <c r="L183" s="65">
        <f t="shared" si="28"/>
        <v>2.2129606767798536E-2</v>
      </c>
      <c r="M183" s="65">
        <f t="shared" si="29"/>
        <v>0.16148964788678485</v>
      </c>
      <c r="N183" s="65">
        <f t="shared" si="30"/>
        <v>0.16228351589441387</v>
      </c>
      <c r="O183" s="65">
        <f t="shared" si="31"/>
        <v>0.20547205131843099</v>
      </c>
      <c r="P183" s="65">
        <f t="shared" si="32"/>
        <v>9.3936194990099753E-2</v>
      </c>
      <c r="Q183" s="65">
        <f t="shared" si="33"/>
        <v>0.13157954568119504</v>
      </c>
      <c r="R183" s="65">
        <f t="shared" si="34"/>
        <v>0.17240515811603305</v>
      </c>
      <c r="S183" s="65">
        <f t="shared" si="35"/>
        <v>5.0704279345243936E-2</v>
      </c>
      <c r="T183" s="66">
        <f>(L183*'Football Field'!$F$4)+(M183*'Football Field'!$F$5)+(N183*'Football Field'!$F$6)+(O183*'Football Field'!$F$7)+(P183*'Football Field'!$F$8)+(Q183*'Football Field'!$F$9)+(R183*'Football Field'!$F$10)+(S183*'Football Field'!$F$11)</f>
        <v>145086145.03503975</v>
      </c>
    </row>
    <row r="184" spans="2:20" x14ac:dyDescent="0.3">
      <c r="B184" s="62">
        <f t="shared" si="27"/>
        <v>157</v>
      </c>
      <c r="C184" s="62">
        <v>0.73459042564469501</v>
      </c>
      <c r="D184" s="62">
        <v>0.95843107624698343</v>
      </c>
      <c r="E184" s="62">
        <v>0.96764855006009309</v>
      </c>
      <c r="F184" s="62">
        <v>0.24732331286733955</v>
      </c>
      <c r="G184" s="62">
        <v>0.26314288010465747</v>
      </c>
      <c r="H184" s="62">
        <v>0.6759216379365911</v>
      </c>
      <c r="I184" s="62">
        <v>0.56625587615890605</v>
      </c>
      <c r="J184" s="62">
        <v>0.33478977523896025</v>
      </c>
      <c r="K184" s="62"/>
      <c r="L184" s="65">
        <f t="shared" si="28"/>
        <v>0.15471238576507929</v>
      </c>
      <c r="M184" s="65">
        <f t="shared" si="29"/>
        <v>0.20185555545109121</v>
      </c>
      <c r="N184" s="65">
        <f t="shared" si="30"/>
        <v>0.20379685132777214</v>
      </c>
      <c r="O184" s="65">
        <f t="shared" si="31"/>
        <v>5.208886265492476E-2</v>
      </c>
      <c r="P184" s="65">
        <f t="shared" si="32"/>
        <v>5.5420628089940562E-2</v>
      </c>
      <c r="Q184" s="65">
        <f t="shared" si="33"/>
        <v>0.14235612872796954</v>
      </c>
      <c r="R184" s="65">
        <f t="shared" si="34"/>
        <v>0.1192593784177812</v>
      </c>
      <c r="S184" s="65">
        <f t="shared" si="35"/>
        <v>7.0510209565441351E-2</v>
      </c>
      <c r="T184" s="66">
        <f>(L184*'Football Field'!$F$4)+(M184*'Football Field'!$F$5)+(N184*'Football Field'!$F$6)+(O184*'Football Field'!$F$7)+(P184*'Football Field'!$F$8)+(Q184*'Football Field'!$F$9)+(R184*'Football Field'!$F$10)+(S184*'Football Field'!$F$11)</f>
        <v>133934880.99508575</v>
      </c>
    </row>
    <row r="185" spans="2:20" x14ac:dyDescent="0.3">
      <c r="B185" s="62">
        <f t="shared" si="27"/>
        <v>158</v>
      </c>
      <c r="C185" s="62">
        <v>0.96795595837327875</v>
      </c>
      <c r="D185" s="62">
        <v>0.31394836430613215</v>
      </c>
      <c r="E185" s="62">
        <v>0.25851531344700585</v>
      </c>
      <c r="F185" s="62">
        <v>0.24609854782626295</v>
      </c>
      <c r="G185" s="62">
        <v>0.84706856112164131</v>
      </c>
      <c r="H185" s="62">
        <v>0.26721407901616567</v>
      </c>
      <c r="I185" s="62">
        <v>0.58345519983345373</v>
      </c>
      <c r="J185" s="62">
        <v>0.95935704426523694</v>
      </c>
      <c r="K185" s="62"/>
      <c r="L185" s="65">
        <f t="shared" si="28"/>
        <v>0.21783083799592204</v>
      </c>
      <c r="M185" s="65">
        <f t="shared" si="29"/>
        <v>7.0651598032604956E-2</v>
      </c>
      <c r="N185" s="65">
        <f t="shared" si="30"/>
        <v>5.8176828063104466E-2</v>
      </c>
      <c r="O185" s="65">
        <f t="shared" si="31"/>
        <v>5.5382533098578476E-2</v>
      </c>
      <c r="P185" s="65">
        <f t="shared" si="32"/>
        <v>0.19062608470247194</v>
      </c>
      <c r="Q185" s="65">
        <f t="shared" si="33"/>
        <v>6.0134416501988204E-2</v>
      </c>
      <c r="R185" s="65">
        <f t="shared" si="34"/>
        <v>0.1313019812661633</v>
      </c>
      <c r="S185" s="65">
        <f t="shared" si="35"/>
        <v>0.21589572033916668</v>
      </c>
      <c r="T185" s="66">
        <f>(L185*'Football Field'!$F$4)+(M185*'Football Field'!$F$5)+(N185*'Football Field'!$F$6)+(O185*'Football Field'!$F$7)+(P185*'Football Field'!$F$8)+(Q185*'Football Field'!$F$9)+(R185*'Football Field'!$F$10)+(S185*'Football Field'!$F$11)</f>
        <v>144146969.55971971</v>
      </c>
    </row>
    <row r="186" spans="2:20" x14ac:dyDescent="0.3">
      <c r="B186" s="62">
        <f t="shared" si="27"/>
        <v>159</v>
      </c>
      <c r="C186" s="62">
        <v>0.78553902748717463</v>
      </c>
      <c r="D186" s="62">
        <v>0.44435972239222676</v>
      </c>
      <c r="E186" s="62">
        <v>0.8808244784403555</v>
      </c>
      <c r="F186" s="62">
        <v>0.96205259000794618</v>
      </c>
      <c r="G186" s="62">
        <v>0.22974483639337617</v>
      </c>
      <c r="H186" s="62">
        <v>0.48120386355384015</v>
      </c>
      <c r="I186" s="62">
        <v>0.1797786958111578</v>
      </c>
      <c r="J186" s="62">
        <v>0.31381421579246016</v>
      </c>
      <c r="K186" s="62"/>
      <c r="L186" s="65">
        <f t="shared" si="28"/>
        <v>0.18365226344902846</v>
      </c>
      <c r="M186" s="65">
        <f t="shared" si="29"/>
        <v>0.10388747846681211</v>
      </c>
      <c r="N186" s="65">
        <f t="shared" si="30"/>
        <v>0.20592918175478223</v>
      </c>
      <c r="O186" s="65">
        <f t="shared" si="31"/>
        <v>0.22491961510447572</v>
      </c>
      <c r="P186" s="65">
        <f t="shared" si="32"/>
        <v>5.3712365322369858E-2</v>
      </c>
      <c r="Q186" s="65">
        <f t="shared" si="33"/>
        <v>0.11250132155085454</v>
      </c>
      <c r="R186" s="65">
        <f t="shared" si="34"/>
        <v>4.2030711715558347E-2</v>
      </c>
      <c r="S186" s="65">
        <f t="shared" si="35"/>
        <v>7.3367062636118516E-2</v>
      </c>
      <c r="T186" s="66">
        <f>(L186*'Football Field'!$F$4)+(M186*'Football Field'!$F$5)+(N186*'Football Field'!$F$6)+(O186*'Football Field'!$F$7)+(P186*'Football Field'!$F$8)+(Q186*'Football Field'!$F$9)+(R186*'Football Field'!$F$10)+(S186*'Football Field'!$F$11)</f>
        <v>124555700.81012772</v>
      </c>
    </row>
    <row r="187" spans="2:20" x14ac:dyDescent="0.3">
      <c r="B187" s="62">
        <f t="shared" si="27"/>
        <v>160</v>
      </c>
      <c r="C187" s="62">
        <v>0.40235183139108499</v>
      </c>
      <c r="D187" s="62">
        <v>0.12937498804763303</v>
      </c>
      <c r="E187" s="62">
        <v>0.95152525867277593</v>
      </c>
      <c r="F187" s="62">
        <v>0.52942143252670804</v>
      </c>
      <c r="G187" s="62">
        <v>0.86876398289643852</v>
      </c>
      <c r="H187" s="62">
        <v>0.52093331411837684</v>
      </c>
      <c r="I187" s="62">
        <v>0.40143676476371137</v>
      </c>
      <c r="J187" s="62">
        <v>0.94903917815346361</v>
      </c>
      <c r="K187" s="62"/>
      <c r="L187" s="65">
        <f t="shared" si="28"/>
        <v>8.4654913677327248E-2</v>
      </c>
      <c r="M187" s="65">
        <f t="shared" si="29"/>
        <v>2.7220525894741311E-2</v>
      </c>
      <c r="N187" s="65">
        <f t="shared" si="30"/>
        <v>0.20020112337066681</v>
      </c>
      <c r="O187" s="65">
        <f t="shared" si="31"/>
        <v>0.11139038565954058</v>
      </c>
      <c r="P187" s="65">
        <f t="shared" si="32"/>
        <v>0.18278813277373485</v>
      </c>
      <c r="Q187" s="65">
        <f t="shared" si="33"/>
        <v>0.10960448368251746</v>
      </c>
      <c r="R187" s="65">
        <f t="shared" si="34"/>
        <v>8.44623834579879E-2</v>
      </c>
      <c r="S187" s="65">
        <f t="shared" si="35"/>
        <v>0.1996780514834838</v>
      </c>
      <c r="T187" s="66">
        <f>(L187*'Football Field'!$F$4)+(M187*'Football Field'!$F$5)+(N187*'Football Field'!$F$6)+(O187*'Football Field'!$F$7)+(P187*'Football Field'!$F$8)+(Q187*'Football Field'!$F$9)+(R187*'Football Field'!$F$10)+(S187*'Football Field'!$F$11)</f>
        <v>141770654.1906324</v>
      </c>
    </row>
    <row r="188" spans="2:20" x14ac:dyDescent="0.3">
      <c r="B188" s="62">
        <f t="shared" si="27"/>
        <v>161</v>
      </c>
      <c r="C188" s="62">
        <v>0.29748496708544969</v>
      </c>
      <c r="D188" s="62">
        <v>0.74110490848290556</v>
      </c>
      <c r="E188" s="62">
        <v>0.14418406624909386</v>
      </c>
      <c r="F188" s="62">
        <v>5.1358152377455224E-2</v>
      </c>
      <c r="G188" s="62">
        <v>0.33925519710646235</v>
      </c>
      <c r="H188" s="62">
        <v>0.48617282655628735</v>
      </c>
      <c r="I188" s="62">
        <v>0.12242770087086918</v>
      </c>
      <c r="J188" s="62">
        <v>0.69522408109416989</v>
      </c>
      <c r="K188" s="62"/>
      <c r="L188" s="65">
        <f t="shared" si="28"/>
        <v>0.10339348558365899</v>
      </c>
      <c r="M188" s="65">
        <f t="shared" si="29"/>
        <v>0.25757745146562749</v>
      </c>
      <c r="N188" s="65">
        <f t="shared" si="30"/>
        <v>5.011242524680895E-2</v>
      </c>
      <c r="O188" s="65">
        <f t="shared" si="31"/>
        <v>1.7849972183355753E-2</v>
      </c>
      <c r="P188" s="65">
        <f t="shared" si="32"/>
        <v>0.11791109202883834</v>
      </c>
      <c r="Q188" s="65">
        <f t="shared" si="33"/>
        <v>0.16897359092190867</v>
      </c>
      <c r="R188" s="65">
        <f t="shared" si="34"/>
        <v>4.2550811387376007E-2</v>
      </c>
      <c r="S188" s="65">
        <f t="shared" si="35"/>
        <v>0.24163117118242589</v>
      </c>
      <c r="T188" s="66">
        <f>(L188*'Football Field'!$F$4)+(M188*'Football Field'!$F$5)+(N188*'Football Field'!$F$6)+(O188*'Football Field'!$F$7)+(P188*'Football Field'!$F$8)+(Q188*'Football Field'!$F$9)+(R188*'Football Field'!$F$10)+(S188*'Football Field'!$F$11)</f>
        <v>125539556.10411583</v>
      </c>
    </row>
    <row r="189" spans="2:20" x14ac:dyDescent="0.3">
      <c r="B189" s="62">
        <f t="shared" si="27"/>
        <v>162</v>
      </c>
      <c r="C189" s="62">
        <v>0.68892537610275761</v>
      </c>
      <c r="D189" s="62">
        <v>0.8479466799665285</v>
      </c>
      <c r="E189" s="62">
        <v>0.25147047158989022</v>
      </c>
      <c r="F189" s="62">
        <v>0.42339842616783185</v>
      </c>
      <c r="G189" s="62">
        <v>0.8138249323367226</v>
      </c>
      <c r="H189" s="62">
        <v>0.56003636800698131</v>
      </c>
      <c r="I189" s="62">
        <v>0.71661190328497271</v>
      </c>
      <c r="J189" s="62">
        <v>0.59608873081191693</v>
      </c>
      <c r="K189" s="62"/>
      <c r="L189" s="65">
        <f t="shared" si="28"/>
        <v>0.1406457280853067</v>
      </c>
      <c r="M189" s="65">
        <f t="shared" si="29"/>
        <v>0.17311029948709938</v>
      </c>
      <c r="N189" s="65">
        <f t="shared" si="30"/>
        <v>5.1338285387008513E-2</v>
      </c>
      <c r="O189" s="65">
        <f t="shared" si="31"/>
        <v>8.6437779742439838E-2</v>
      </c>
      <c r="P189" s="65">
        <f t="shared" si="32"/>
        <v>0.16614426484037834</v>
      </c>
      <c r="Q189" s="65">
        <f t="shared" si="33"/>
        <v>0.11433273539461565</v>
      </c>
      <c r="R189" s="65">
        <f t="shared" si="34"/>
        <v>0.14629799741485955</v>
      </c>
      <c r="S189" s="65">
        <f t="shared" si="35"/>
        <v>0.12169290964829198</v>
      </c>
      <c r="T189" s="66">
        <f>(L189*'Football Field'!$F$4)+(M189*'Football Field'!$F$5)+(N189*'Football Field'!$F$6)+(O189*'Football Field'!$F$7)+(P189*'Football Field'!$F$8)+(Q189*'Football Field'!$F$9)+(R189*'Football Field'!$F$10)+(S189*'Football Field'!$F$11)</f>
        <v>143576294.03382277</v>
      </c>
    </row>
    <row r="190" spans="2:20" x14ac:dyDescent="0.3">
      <c r="B190" s="62">
        <f t="shared" si="27"/>
        <v>163</v>
      </c>
      <c r="C190" s="62">
        <v>0.22460295641888384</v>
      </c>
      <c r="D190" s="62">
        <v>0.54186588353160736</v>
      </c>
      <c r="E190" s="62">
        <v>0.43711536782571281</v>
      </c>
      <c r="F190" s="62">
        <v>0.76387210970526442</v>
      </c>
      <c r="G190" s="62">
        <v>0.84896328550951339</v>
      </c>
      <c r="H190" s="62">
        <v>0.73648850216643003</v>
      </c>
      <c r="I190" s="62">
        <v>0.49533246561107402</v>
      </c>
      <c r="J190" s="62">
        <v>0.29810899864562956</v>
      </c>
      <c r="K190" s="62"/>
      <c r="L190" s="65">
        <f t="shared" si="28"/>
        <v>5.1676229173890427E-2</v>
      </c>
      <c r="M190" s="65">
        <f t="shared" si="29"/>
        <v>0.12467149153045469</v>
      </c>
      <c r="N190" s="65">
        <f t="shared" si="30"/>
        <v>0.10057068830858802</v>
      </c>
      <c r="O190" s="65">
        <f t="shared" si="31"/>
        <v>0.17575026985421094</v>
      </c>
      <c r="P190" s="65">
        <f t="shared" si="32"/>
        <v>0.19532788882969504</v>
      </c>
      <c r="Q190" s="65">
        <f t="shared" si="33"/>
        <v>0.16944990052093487</v>
      </c>
      <c r="R190" s="65">
        <f t="shared" si="34"/>
        <v>0.11396516955212242</v>
      </c>
      <c r="S190" s="65">
        <f t="shared" si="35"/>
        <v>6.858836223010345E-2</v>
      </c>
      <c r="T190" s="66">
        <f>(L190*'Football Field'!$F$4)+(M190*'Football Field'!$F$5)+(N190*'Football Field'!$F$6)+(O190*'Football Field'!$F$7)+(P190*'Football Field'!$F$8)+(Q190*'Football Field'!$F$9)+(R190*'Football Field'!$F$10)+(S190*'Football Field'!$F$11)</f>
        <v>143574762.19883445</v>
      </c>
    </row>
    <row r="191" spans="2:20" x14ac:dyDescent="0.3">
      <c r="B191" s="62">
        <f t="shared" si="27"/>
        <v>164</v>
      </c>
      <c r="C191" s="62">
        <v>0.91481879296000279</v>
      </c>
      <c r="D191" s="62">
        <v>0.82049973328372683</v>
      </c>
      <c r="E191" s="62">
        <v>0.8795257859479505</v>
      </c>
      <c r="F191" s="62">
        <v>0.87146881271393384</v>
      </c>
      <c r="G191" s="62">
        <v>0.55678353644343925</v>
      </c>
      <c r="H191" s="62">
        <v>0.42008477192097782</v>
      </c>
      <c r="I191" s="62">
        <v>0.95130216900036713</v>
      </c>
      <c r="J191" s="62">
        <v>0.42807078437555657</v>
      </c>
      <c r="K191" s="62"/>
      <c r="L191" s="65">
        <f t="shared" si="28"/>
        <v>0.15657856691089778</v>
      </c>
      <c r="M191" s="65">
        <f t="shared" si="29"/>
        <v>0.14043510406323365</v>
      </c>
      <c r="N191" s="65">
        <f t="shared" si="30"/>
        <v>0.15053788595588263</v>
      </c>
      <c r="O191" s="65">
        <f t="shared" si="31"/>
        <v>0.1491588704258891</v>
      </c>
      <c r="P191" s="65">
        <f t="shared" si="32"/>
        <v>9.5297963800910893E-2</v>
      </c>
      <c r="Q191" s="65">
        <f t="shared" si="33"/>
        <v>7.1900874877800947E-2</v>
      </c>
      <c r="R191" s="65">
        <f t="shared" si="34"/>
        <v>0.16282298906360423</v>
      </c>
      <c r="S191" s="65">
        <f t="shared" si="35"/>
        <v>7.3267744901780868E-2</v>
      </c>
      <c r="T191" s="66">
        <f>(L191*'Football Field'!$F$4)+(M191*'Football Field'!$F$5)+(N191*'Football Field'!$F$6)+(O191*'Football Field'!$F$7)+(P191*'Football Field'!$F$8)+(Q191*'Football Field'!$F$9)+(R191*'Football Field'!$F$10)+(S191*'Football Field'!$F$11)</f>
        <v>142756538.15465266</v>
      </c>
    </row>
    <row r="192" spans="2:20" x14ac:dyDescent="0.3">
      <c r="B192" s="62">
        <f t="shared" si="27"/>
        <v>165</v>
      </c>
      <c r="C192" s="62">
        <v>0.71642416538066112</v>
      </c>
      <c r="D192" s="62">
        <v>0.9073783291024744</v>
      </c>
      <c r="E192" s="62">
        <v>0.22734152535004737</v>
      </c>
      <c r="F192" s="62">
        <v>0.81741849830226787</v>
      </c>
      <c r="G192" s="62">
        <v>0.65612221519383296</v>
      </c>
      <c r="H192" s="62">
        <v>0.10660410133089648</v>
      </c>
      <c r="I192" s="62">
        <v>0.12463049058144604</v>
      </c>
      <c r="J192" s="62">
        <v>0.441138388419404</v>
      </c>
      <c r="K192" s="62"/>
      <c r="L192" s="65">
        <f t="shared" si="28"/>
        <v>0.17923788363927973</v>
      </c>
      <c r="M192" s="65">
        <f t="shared" si="29"/>
        <v>0.22701156553263233</v>
      </c>
      <c r="N192" s="65">
        <f t="shared" si="30"/>
        <v>5.6877218603335646E-2</v>
      </c>
      <c r="O192" s="65">
        <f t="shared" si="31"/>
        <v>0.20450505268125557</v>
      </c>
      <c r="P192" s="65">
        <f t="shared" si="32"/>
        <v>0.16415129882947579</v>
      </c>
      <c r="Q192" s="65">
        <f t="shared" si="33"/>
        <v>2.6670643500229688E-2</v>
      </c>
      <c r="R192" s="65">
        <f t="shared" si="34"/>
        <v>3.1180558177953625E-2</v>
      </c>
      <c r="S192" s="65">
        <f t="shared" si="35"/>
        <v>0.11036577903583775</v>
      </c>
      <c r="T192" s="66">
        <f>(L192*'Football Field'!$F$4)+(M192*'Football Field'!$F$5)+(N192*'Football Field'!$F$6)+(O192*'Football Field'!$F$7)+(P192*'Football Field'!$F$8)+(Q192*'Football Field'!$F$9)+(R192*'Football Field'!$F$10)+(S192*'Football Field'!$F$11)</f>
        <v>127973772.90828748</v>
      </c>
    </row>
    <row r="193" spans="2:20" x14ac:dyDescent="0.3">
      <c r="B193" s="62">
        <f t="shared" si="27"/>
        <v>166</v>
      </c>
      <c r="C193" s="62">
        <v>0.57583453068038304</v>
      </c>
      <c r="D193" s="62">
        <v>0.46392830791654638</v>
      </c>
      <c r="E193" s="62">
        <v>0.92733642879347833</v>
      </c>
      <c r="F193" s="62">
        <v>9.4010637532678354E-2</v>
      </c>
      <c r="G193" s="62">
        <v>0.75316155685717812</v>
      </c>
      <c r="H193" s="62">
        <v>7.1383947653408608E-2</v>
      </c>
      <c r="I193" s="62">
        <v>0.40002960274108013</v>
      </c>
      <c r="J193" s="62">
        <v>6.7586326218505133E-2</v>
      </c>
      <c r="K193" s="62"/>
      <c r="L193" s="65">
        <f t="shared" si="28"/>
        <v>0.17172321371294039</v>
      </c>
      <c r="M193" s="65">
        <f t="shared" si="29"/>
        <v>0.13835095973439498</v>
      </c>
      <c r="N193" s="65">
        <f t="shared" si="30"/>
        <v>0.27654679124112208</v>
      </c>
      <c r="O193" s="65">
        <f t="shared" si="31"/>
        <v>2.8035499679463512E-2</v>
      </c>
      <c r="P193" s="65">
        <f t="shared" si="32"/>
        <v>0.22460501428377116</v>
      </c>
      <c r="Q193" s="65">
        <f t="shared" si="33"/>
        <v>2.1287853099180666E-2</v>
      </c>
      <c r="R193" s="65">
        <f t="shared" si="34"/>
        <v>0.11929532756891573</v>
      </c>
      <c r="S193" s="65">
        <f t="shared" si="35"/>
        <v>2.0155340680211572E-2</v>
      </c>
      <c r="T193" s="66">
        <f>(L193*'Football Field'!$F$4)+(M193*'Football Field'!$F$5)+(N193*'Football Field'!$F$6)+(O193*'Football Field'!$F$7)+(P193*'Football Field'!$F$8)+(Q193*'Football Field'!$F$9)+(R193*'Football Field'!$F$10)+(S193*'Football Field'!$F$11)</f>
        <v>149276294.97237197</v>
      </c>
    </row>
    <row r="194" spans="2:20" x14ac:dyDescent="0.3">
      <c r="B194" s="62">
        <f t="shared" si="27"/>
        <v>167</v>
      </c>
      <c r="C194" s="62">
        <v>0.73888178189278519</v>
      </c>
      <c r="D194" s="62">
        <v>0.5231645188512134</v>
      </c>
      <c r="E194" s="62">
        <v>0.39890409338902411</v>
      </c>
      <c r="F194" s="62">
        <v>0.49382986969536913</v>
      </c>
      <c r="G194" s="62">
        <v>0.3263605023820102</v>
      </c>
      <c r="H194" s="62">
        <v>0.47514516306197707</v>
      </c>
      <c r="I194" s="62">
        <v>0.40414511004155884</v>
      </c>
      <c r="J194" s="62">
        <v>0.62483753728449731</v>
      </c>
      <c r="K194" s="62"/>
      <c r="L194" s="65">
        <f t="shared" si="28"/>
        <v>0.18540325895010229</v>
      </c>
      <c r="M194" s="65">
        <f t="shared" si="29"/>
        <v>0.13127459512346154</v>
      </c>
      <c r="N194" s="65">
        <f t="shared" si="30"/>
        <v>0.1000946575423789</v>
      </c>
      <c r="O194" s="65">
        <f t="shared" si="31"/>
        <v>0.12391382417615379</v>
      </c>
      <c r="P194" s="65">
        <f t="shared" si="32"/>
        <v>8.1891720999283366E-2</v>
      </c>
      <c r="Q194" s="65">
        <f t="shared" si="33"/>
        <v>0.11922538065615894</v>
      </c>
      <c r="R194" s="65">
        <f t="shared" si="34"/>
        <v>0.10140975501995168</v>
      </c>
      <c r="S194" s="65">
        <f t="shared" si="35"/>
        <v>0.15678680753250959</v>
      </c>
      <c r="T194" s="66">
        <f>(L194*'Football Field'!$F$4)+(M194*'Football Field'!$F$5)+(N194*'Football Field'!$F$6)+(O194*'Football Field'!$F$7)+(P194*'Football Field'!$F$8)+(Q194*'Football Field'!$F$9)+(R194*'Football Field'!$F$10)+(S194*'Football Field'!$F$11)</f>
        <v>132170659.81575617</v>
      </c>
    </row>
    <row r="195" spans="2:20" x14ac:dyDescent="0.3">
      <c r="B195" s="62">
        <f t="shared" si="27"/>
        <v>168</v>
      </c>
      <c r="C195" s="62">
        <v>8.9595698315368399E-2</v>
      </c>
      <c r="D195" s="62">
        <v>7.4056913926585977E-2</v>
      </c>
      <c r="E195" s="62">
        <v>0.73138648223037428</v>
      </c>
      <c r="F195" s="62">
        <v>0.25800460080163257</v>
      </c>
      <c r="G195" s="62">
        <v>0.92764770918514339</v>
      </c>
      <c r="H195" s="62">
        <v>0.30654613999563229</v>
      </c>
      <c r="I195" s="62">
        <v>0.90180535979541443</v>
      </c>
      <c r="J195" s="62">
        <v>0.31897368412263083</v>
      </c>
      <c r="K195" s="62"/>
      <c r="L195" s="65">
        <f t="shared" si="28"/>
        <v>2.4832396448536319E-2</v>
      </c>
      <c r="M195" s="65">
        <f t="shared" si="29"/>
        <v>2.0525657826863178E-2</v>
      </c>
      <c r="N195" s="65">
        <f t="shared" si="30"/>
        <v>0.20271150764310372</v>
      </c>
      <c r="O195" s="65">
        <f t="shared" si="31"/>
        <v>7.1508706925871648E-2</v>
      </c>
      <c r="P195" s="65">
        <f t="shared" si="32"/>
        <v>0.25710738475388029</v>
      </c>
      <c r="Q195" s="65">
        <f t="shared" si="33"/>
        <v>8.4962508482779683E-2</v>
      </c>
      <c r="R195" s="65">
        <f t="shared" si="34"/>
        <v>0.24994490399561306</v>
      </c>
      <c r="S195" s="65">
        <f t="shared" si="35"/>
        <v>8.8406933923352096E-2</v>
      </c>
      <c r="T195" s="66">
        <f>(L195*'Football Field'!$F$4)+(M195*'Football Field'!$F$5)+(N195*'Football Field'!$F$6)+(O195*'Football Field'!$F$7)+(P195*'Football Field'!$F$8)+(Q195*'Football Field'!$F$9)+(R195*'Football Field'!$F$10)+(S195*'Football Field'!$F$11)</f>
        <v>170062914.93332288</v>
      </c>
    </row>
    <row r="196" spans="2:20" x14ac:dyDescent="0.3">
      <c r="B196" s="62">
        <f t="shared" si="27"/>
        <v>169</v>
      </c>
      <c r="C196" s="62">
        <v>0.16091772491784195</v>
      </c>
      <c r="D196" s="62">
        <v>0.40007008818226175</v>
      </c>
      <c r="E196" s="62">
        <v>0.51407889921200889</v>
      </c>
      <c r="F196" s="62">
        <v>0.16086870186611235</v>
      </c>
      <c r="G196" s="62">
        <v>0.65525677638398527</v>
      </c>
      <c r="H196" s="62">
        <v>0.92148961802604867</v>
      </c>
      <c r="I196" s="62">
        <v>0.41840791855822046</v>
      </c>
      <c r="J196" s="62">
        <v>0.23871326931151227</v>
      </c>
      <c r="K196" s="62"/>
      <c r="L196" s="65">
        <f t="shared" si="28"/>
        <v>4.6376617082326668E-2</v>
      </c>
      <c r="M196" s="65">
        <f t="shared" si="29"/>
        <v>0.11530051953688931</v>
      </c>
      <c r="N196" s="65">
        <f t="shared" si="30"/>
        <v>0.14815795010171631</v>
      </c>
      <c r="O196" s="65">
        <f t="shared" si="31"/>
        <v>4.6362488599591585E-2</v>
      </c>
      <c r="P196" s="65">
        <f t="shared" si="32"/>
        <v>0.18884552726851572</v>
      </c>
      <c r="Q196" s="65">
        <f t="shared" si="33"/>
        <v>0.26557404526041223</v>
      </c>
      <c r="R196" s="65">
        <f t="shared" si="34"/>
        <v>0.12058549692456179</v>
      </c>
      <c r="S196" s="65">
        <f t="shared" si="35"/>
        <v>6.8797355225986331E-2</v>
      </c>
      <c r="T196" s="66">
        <f>(L196*'Football Field'!$F$4)+(M196*'Football Field'!$F$5)+(N196*'Football Field'!$F$6)+(O196*'Football Field'!$F$7)+(P196*'Football Field'!$F$8)+(Q196*'Football Field'!$F$9)+(R196*'Football Field'!$F$10)+(S196*'Football Field'!$F$11)</f>
        <v>144344040.03359905</v>
      </c>
    </row>
    <row r="197" spans="2:20" x14ac:dyDescent="0.3">
      <c r="B197" s="62">
        <f t="shared" si="27"/>
        <v>170</v>
      </c>
      <c r="C197" s="62">
        <v>0.12860139213950506</v>
      </c>
      <c r="D197" s="62">
        <v>1.5443611875417984E-2</v>
      </c>
      <c r="E197" s="62">
        <v>0.6503011621460657</v>
      </c>
      <c r="F197" s="62">
        <v>0.57721584048662933</v>
      </c>
      <c r="G197" s="62">
        <v>0.89734453663274527</v>
      </c>
      <c r="H197" s="62">
        <v>0.35162249209631891</v>
      </c>
      <c r="I197" s="62">
        <v>0.52859418169174421</v>
      </c>
      <c r="J197" s="62">
        <v>0.71502648961384718</v>
      </c>
      <c r="K197" s="62"/>
      <c r="L197" s="65">
        <f t="shared" si="28"/>
        <v>3.3280644359382522E-2</v>
      </c>
      <c r="M197" s="65">
        <f t="shared" si="29"/>
        <v>3.9966391179698203E-3</v>
      </c>
      <c r="N197" s="65">
        <f t="shared" si="30"/>
        <v>0.16829088195560848</v>
      </c>
      <c r="O197" s="65">
        <f t="shared" si="31"/>
        <v>0.14937719402756316</v>
      </c>
      <c r="P197" s="65">
        <f t="shared" si="32"/>
        <v>0.23222302569721029</v>
      </c>
      <c r="Q197" s="65">
        <f t="shared" si="33"/>
        <v>9.0996084206638822E-2</v>
      </c>
      <c r="R197" s="65">
        <f t="shared" si="34"/>
        <v>0.13679443650375303</v>
      </c>
      <c r="S197" s="65">
        <f t="shared" si="35"/>
        <v>0.18504109413187381</v>
      </c>
      <c r="T197" s="66">
        <f>(L197*'Football Field'!$F$4)+(M197*'Football Field'!$F$5)+(N197*'Football Field'!$F$6)+(O197*'Football Field'!$F$7)+(P197*'Football Field'!$F$8)+(Q197*'Football Field'!$F$9)+(R197*'Football Field'!$F$10)+(S197*'Football Field'!$F$11)</f>
        <v>152730394.5802955</v>
      </c>
    </row>
    <row r="198" spans="2:20" x14ac:dyDescent="0.3">
      <c r="B198" s="62">
        <f t="shared" si="27"/>
        <v>171</v>
      </c>
      <c r="C198" s="62">
        <v>0.15718419729575073</v>
      </c>
      <c r="D198" s="62">
        <v>0.20046396958208468</v>
      </c>
      <c r="E198" s="62">
        <v>0.66682317263427859</v>
      </c>
      <c r="F198" s="62">
        <v>0.11549148674402987</v>
      </c>
      <c r="G198" s="62">
        <v>0.20766366684891635</v>
      </c>
      <c r="H198" s="62">
        <v>2.4702914369280404E-2</v>
      </c>
      <c r="I198" s="62">
        <v>0.16335263363531127</v>
      </c>
      <c r="J198" s="62">
        <v>0.48997106294325554</v>
      </c>
      <c r="K198" s="62"/>
      <c r="L198" s="65">
        <f t="shared" si="28"/>
        <v>7.759679926501635E-2</v>
      </c>
      <c r="M198" s="65">
        <f t="shared" si="29"/>
        <v>9.8962635399416757E-2</v>
      </c>
      <c r="N198" s="65">
        <f t="shared" si="30"/>
        <v>0.32918922361390762</v>
      </c>
      <c r="O198" s="65">
        <f t="shared" si="31"/>
        <v>5.7014444631687235E-2</v>
      </c>
      <c r="P198" s="65">
        <f t="shared" si="32"/>
        <v>0.1025168951354133</v>
      </c>
      <c r="Q198" s="65">
        <f t="shared" si="33"/>
        <v>1.2195036909259068E-2</v>
      </c>
      <c r="R198" s="65">
        <f t="shared" si="34"/>
        <v>8.0641958540915465E-2</v>
      </c>
      <c r="S198" s="65">
        <f t="shared" si="35"/>
        <v>0.24188300650438427</v>
      </c>
      <c r="T198" s="66">
        <f>(L198*'Football Field'!$F$4)+(M198*'Football Field'!$F$5)+(N198*'Football Field'!$F$6)+(O198*'Football Field'!$F$7)+(P198*'Football Field'!$F$8)+(Q198*'Football Field'!$F$9)+(R198*'Football Field'!$F$10)+(S198*'Football Field'!$F$11)</f>
        <v>137781186.21458972</v>
      </c>
    </row>
    <row r="199" spans="2:20" x14ac:dyDescent="0.3">
      <c r="B199" s="62">
        <f t="shared" si="27"/>
        <v>172</v>
      </c>
      <c r="C199" s="62">
        <v>0.21142354128831664</v>
      </c>
      <c r="D199" s="62">
        <v>0.27418564677655288</v>
      </c>
      <c r="E199" s="62">
        <v>0.98067520989922563</v>
      </c>
      <c r="F199" s="62">
        <v>0.17351618406050906</v>
      </c>
      <c r="G199" s="62">
        <v>0.20322700900056234</v>
      </c>
      <c r="H199" s="62">
        <v>0.1686498047744881</v>
      </c>
      <c r="I199" s="62">
        <v>0.95857693775437136</v>
      </c>
      <c r="J199" s="62">
        <v>0.22628543476521512</v>
      </c>
      <c r="K199" s="62"/>
      <c r="L199" s="65">
        <f t="shared" si="28"/>
        <v>6.6141376804920632E-2</v>
      </c>
      <c r="M199" s="65">
        <f t="shared" si="29"/>
        <v>8.5775765874710599E-2</v>
      </c>
      <c r="N199" s="65">
        <f t="shared" si="30"/>
        <v>0.30679274496086445</v>
      </c>
      <c r="O199" s="65">
        <f t="shared" si="31"/>
        <v>5.4282504406865197E-2</v>
      </c>
      <c r="P199" s="65">
        <f t="shared" si="32"/>
        <v>6.3577187749933817E-2</v>
      </c>
      <c r="Q199" s="65">
        <f t="shared" si="33"/>
        <v>5.276011468587645E-2</v>
      </c>
      <c r="R199" s="65">
        <f t="shared" si="34"/>
        <v>0.29987955953333767</v>
      </c>
      <c r="S199" s="65">
        <f t="shared" si="35"/>
        <v>7.0790745983491166E-2</v>
      </c>
      <c r="T199" s="66">
        <f>(L199*'Football Field'!$F$4)+(M199*'Football Field'!$F$5)+(N199*'Football Field'!$F$6)+(O199*'Football Field'!$F$7)+(P199*'Football Field'!$F$8)+(Q199*'Football Field'!$F$9)+(R199*'Football Field'!$F$10)+(S199*'Football Field'!$F$11)</f>
        <v>163185220.33542353</v>
      </c>
    </row>
    <row r="200" spans="2:20" x14ac:dyDescent="0.3">
      <c r="B200" s="62">
        <f t="shared" si="27"/>
        <v>173</v>
      </c>
      <c r="C200" s="62">
        <v>0.17475048281666938</v>
      </c>
      <c r="D200" s="62">
        <v>0.8857664617911688</v>
      </c>
      <c r="E200" s="62">
        <v>0.74783507268553795</v>
      </c>
      <c r="F200" s="62">
        <v>0.81561859281773674</v>
      </c>
      <c r="G200" s="62">
        <v>2.1392503282019248E-2</v>
      </c>
      <c r="H200" s="62">
        <v>0.14247206589842742</v>
      </c>
      <c r="I200" s="62">
        <v>0.70066964073986981</v>
      </c>
      <c r="J200" s="62">
        <v>3.1361464844849363E-2</v>
      </c>
      <c r="K200" s="62"/>
      <c r="L200" s="65">
        <f t="shared" si="28"/>
        <v>4.9646909477077415E-2</v>
      </c>
      <c r="M200" s="65">
        <f t="shared" si="29"/>
        <v>0.25164775877908185</v>
      </c>
      <c r="N200" s="65">
        <f t="shared" si="30"/>
        <v>0.21246121646687041</v>
      </c>
      <c r="O200" s="65">
        <f t="shared" si="31"/>
        <v>0.23171862985880592</v>
      </c>
      <c r="P200" s="65">
        <f t="shared" si="32"/>
        <v>6.0776465782055086E-3</v>
      </c>
      <c r="Q200" s="65">
        <f t="shared" si="33"/>
        <v>4.0476556314250796E-2</v>
      </c>
      <c r="R200" s="65">
        <f t="shared" si="34"/>
        <v>0.19906143700697368</v>
      </c>
      <c r="S200" s="65">
        <f t="shared" si="35"/>
        <v>8.9098455187344439E-3</v>
      </c>
      <c r="T200" s="66">
        <f>(L200*'Football Field'!$F$4)+(M200*'Football Field'!$F$5)+(N200*'Football Field'!$F$6)+(O200*'Football Field'!$F$7)+(P200*'Football Field'!$F$8)+(Q200*'Football Field'!$F$9)+(R200*'Football Field'!$F$10)+(S200*'Football Field'!$F$11)</f>
        <v>142339425.51710591</v>
      </c>
    </row>
    <row r="201" spans="2:20" x14ac:dyDescent="0.3">
      <c r="B201" s="62">
        <f t="shared" si="27"/>
        <v>174</v>
      </c>
      <c r="C201" s="62">
        <v>0.96176517899154224</v>
      </c>
      <c r="D201" s="62">
        <v>0.84776190467071633</v>
      </c>
      <c r="E201" s="62">
        <v>0.53055292502024931</v>
      </c>
      <c r="F201" s="62">
        <v>0.85896976057526775</v>
      </c>
      <c r="G201" s="62">
        <v>0.6679278441306119</v>
      </c>
      <c r="H201" s="62">
        <v>0.13673911676989203</v>
      </c>
      <c r="I201" s="62">
        <v>0.56535255840140453</v>
      </c>
      <c r="J201" s="62">
        <v>0.88822929303607667</v>
      </c>
      <c r="K201" s="62"/>
      <c r="L201" s="65">
        <f t="shared" si="28"/>
        <v>0.17623466347159514</v>
      </c>
      <c r="M201" s="65">
        <f t="shared" si="29"/>
        <v>0.15534460722558149</v>
      </c>
      <c r="N201" s="65">
        <f t="shared" si="30"/>
        <v>9.7218965956799672E-2</v>
      </c>
      <c r="O201" s="65">
        <f t="shared" si="31"/>
        <v>0.15739834420496338</v>
      </c>
      <c r="P201" s="65">
        <f t="shared" si="32"/>
        <v>0.12239166212806048</v>
      </c>
      <c r="Q201" s="65">
        <f t="shared" si="33"/>
        <v>2.5056191213548806E-2</v>
      </c>
      <c r="R201" s="65">
        <f t="shared" si="34"/>
        <v>0.10359568016087746</v>
      </c>
      <c r="S201" s="65">
        <f t="shared" si="35"/>
        <v>0.16275988563857377</v>
      </c>
      <c r="T201" s="66">
        <f>(L201*'Football Field'!$F$4)+(M201*'Football Field'!$F$5)+(N201*'Football Field'!$F$6)+(O201*'Football Field'!$F$7)+(P201*'Football Field'!$F$8)+(Q201*'Football Field'!$F$9)+(R201*'Football Field'!$F$10)+(S201*'Football Field'!$F$11)</f>
        <v>135971776.83020252</v>
      </c>
    </row>
    <row r="202" spans="2:20" x14ac:dyDescent="0.3">
      <c r="B202" s="62">
        <f t="shared" si="27"/>
        <v>175</v>
      </c>
      <c r="C202" s="62">
        <v>0.18813935984252217</v>
      </c>
      <c r="D202" s="62">
        <v>0.61798884447781366</v>
      </c>
      <c r="E202" s="62">
        <v>0.62049451920325216</v>
      </c>
      <c r="F202" s="62">
        <v>0.83100837609239986</v>
      </c>
      <c r="G202" s="62">
        <v>0.20701651025242562</v>
      </c>
      <c r="H202" s="62">
        <v>0.76428050767954259</v>
      </c>
      <c r="I202" s="62">
        <v>0.48983894918762005</v>
      </c>
      <c r="J202" s="62">
        <v>0.50792564477249302</v>
      </c>
      <c r="K202" s="62"/>
      <c r="L202" s="65">
        <f t="shared" si="28"/>
        <v>4.45121925543044E-2</v>
      </c>
      <c r="M202" s="65">
        <f t="shared" si="29"/>
        <v>0.14621097076567874</v>
      </c>
      <c r="N202" s="65">
        <f t="shared" si="30"/>
        <v>0.14680379236319308</v>
      </c>
      <c r="O202" s="65">
        <f t="shared" si="31"/>
        <v>0.19660960301888114</v>
      </c>
      <c r="P202" s="65">
        <f t="shared" si="32"/>
        <v>4.8978367811972512E-2</v>
      </c>
      <c r="Q202" s="65">
        <f t="shared" si="33"/>
        <v>0.1808223497295241</v>
      </c>
      <c r="R202" s="65">
        <f t="shared" si="34"/>
        <v>0.11589178173609106</v>
      </c>
      <c r="S202" s="65">
        <f t="shared" si="35"/>
        <v>0.12017094202035494</v>
      </c>
      <c r="T202" s="66">
        <f>(L202*'Football Field'!$F$4)+(M202*'Football Field'!$F$5)+(N202*'Football Field'!$F$6)+(O202*'Football Field'!$F$7)+(P202*'Football Field'!$F$8)+(Q202*'Football Field'!$F$9)+(R202*'Football Field'!$F$10)+(S202*'Football Field'!$F$11)</f>
        <v>133566637.07787952</v>
      </c>
    </row>
    <row r="203" spans="2:20" x14ac:dyDescent="0.3">
      <c r="B203" s="62">
        <f t="shared" si="27"/>
        <v>176</v>
      </c>
      <c r="C203" s="62">
        <v>0.23014220521004847</v>
      </c>
      <c r="D203" s="62">
        <v>0.33647023186014136</v>
      </c>
      <c r="E203" s="62">
        <v>0.86700893549372149</v>
      </c>
      <c r="F203" s="62">
        <v>0.78867796383292488</v>
      </c>
      <c r="G203" s="62">
        <v>0.44648734723514982</v>
      </c>
      <c r="H203" s="62">
        <v>0.96628584743770674</v>
      </c>
      <c r="I203" s="62">
        <v>0.45947351527521152</v>
      </c>
      <c r="J203" s="62">
        <v>0.15401664886275868</v>
      </c>
      <c r="K203" s="62"/>
      <c r="L203" s="65">
        <f t="shared" si="28"/>
        <v>5.4169426632128231E-2</v>
      </c>
      <c r="M203" s="65">
        <f t="shared" si="29"/>
        <v>7.9196249649246431E-2</v>
      </c>
      <c r="N203" s="65">
        <f t="shared" si="30"/>
        <v>0.20407111715020684</v>
      </c>
      <c r="O203" s="65">
        <f t="shared" si="31"/>
        <v>0.18563406507394747</v>
      </c>
      <c r="P203" s="65">
        <f t="shared" si="32"/>
        <v>0.10509138719755347</v>
      </c>
      <c r="Q203" s="65">
        <f t="shared" si="33"/>
        <v>0.22743829307913185</v>
      </c>
      <c r="R203" s="65">
        <f t="shared" si="34"/>
        <v>0.10814798985866282</v>
      </c>
      <c r="S203" s="65">
        <f t="shared" si="35"/>
        <v>3.6251471359122919E-2</v>
      </c>
      <c r="T203" s="66">
        <f>(L203*'Football Field'!$F$4)+(M203*'Football Field'!$F$5)+(N203*'Football Field'!$F$6)+(O203*'Football Field'!$F$7)+(P203*'Football Field'!$F$8)+(Q203*'Football Field'!$F$9)+(R203*'Football Field'!$F$10)+(S203*'Football Field'!$F$11)</f>
        <v>138030154.09508094</v>
      </c>
    </row>
    <row r="204" spans="2:20" x14ac:dyDescent="0.3">
      <c r="B204" s="62">
        <f t="shared" si="27"/>
        <v>177</v>
      </c>
      <c r="C204" s="62">
        <v>0.15165528458190669</v>
      </c>
      <c r="D204" s="62">
        <v>0.30226970011904875</v>
      </c>
      <c r="E204" s="62">
        <v>0.43323667272569466</v>
      </c>
      <c r="F204" s="62">
        <v>0.91809635182133831</v>
      </c>
      <c r="G204" s="62">
        <v>0.93197704354648381</v>
      </c>
      <c r="H204" s="62">
        <v>0.49891334827953182</v>
      </c>
      <c r="I204" s="62">
        <v>0.89273027466227728</v>
      </c>
      <c r="J204" s="62">
        <v>0.15174003092680599</v>
      </c>
      <c r="K204" s="62"/>
      <c r="L204" s="65">
        <f t="shared" si="28"/>
        <v>3.5428356266780883E-2</v>
      </c>
      <c r="M204" s="65">
        <f t="shared" si="29"/>
        <v>7.0613553981938276E-2</v>
      </c>
      <c r="N204" s="65">
        <f t="shared" si="30"/>
        <v>0.10120889114728461</v>
      </c>
      <c r="O204" s="65">
        <f t="shared" si="31"/>
        <v>0.21447748905835878</v>
      </c>
      <c r="P204" s="65">
        <f t="shared" si="32"/>
        <v>0.21772017257593984</v>
      </c>
      <c r="Q204" s="65">
        <f t="shared" si="33"/>
        <v>0.11655169088125922</v>
      </c>
      <c r="R204" s="65">
        <f t="shared" si="34"/>
        <v>0.20855169213569036</v>
      </c>
      <c r="S204" s="65">
        <f t="shared" si="35"/>
        <v>3.544815395274796E-2</v>
      </c>
      <c r="T204" s="66">
        <f>(L204*'Football Field'!$F$4)+(M204*'Football Field'!$F$5)+(N204*'Football Field'!$F$6)+(O204*'Football Field'!$F$7)+(P204*'Football Field'!$F$8)+(Q204*'Football Field'!$F$9)+(R204*'Football Field'!$F$10)+(S204*'Football Field'!$F$11)</f>
        <v>158826174.68963671</v>
      </c>
    </row>
    <row r="205" spans="2:20" x14ac:dyDescent="0.3">
      <c r="B205" s="62">
        <f t="shared" si="27"/>
        <v>178</v>
      </c>
      <c r="C205" s="62">
        <v>0.28861787553897755</v>
      </c>
      <c r="D205" s="62">
        <v>1.6582226280608126E-2</v>
      </c>
      <c r="E205" s="62">
        <v>0.30056345272678275</v>
      </c>
      <c r="F205" s="62">
        <v>5.229365220165394E-2</v>
      </c>
      <c r="G205" s="62">
        <v>0.10617048130765538</v>
      </c>
      <c r="H205" s="62">
        <v>0.25921993873960947</v>
      </c>
      <c r="I205" s="62">
        <v>0.69062730903570579</v>
      </c>
      <c r="J205" s="62">
        <v>0.21528039372667218</v>
      </c>
      <c r="K205" s="62"/>
      <c r="L205" s="65">
        <f t="shared" si="28"/>
        <v>0.14959290863500385</v>
      </c>
      <c r="M205" s="65">
        <f t="shared" si="29"/>
        <v>8.5946979421410458E-3</v>
      </c>
      <c r="N205" s="65">
        <f t="shared" si="30"/>
        <v>0.15578439498528848</v>
      </c>
      <c r="O205" s="65">
        <f t="shared" si="31"/>
        <v>2.7104210095733414E-2</v>
      </c>
      <c r="P205" s="65">
        <f t="shared" si="32"/>
        <v>5.5028993198467289E-2</v>
      </c>
      <c r="Q205" s="65">
        <f t="shared" si="33"/>
        <v>0.13435572741234744</v>
      </c>
      <c r="R205" s="65">
        <f t="shared" si="34"/>
        <v>0.35795755113395461</v>
      </c>
      <c r="S205" s="65">
        <f t="shared" si="35"/>
        <v>0.11158151659706382</v>
      </c>
      <c r="T205" s="66">
        <f>(L205*'Football Field'!$F$4)+(M205*'Football Field'!$F$5)+(N205*'Football Field'!$F$6)+(O205*'Football Field'!$F$7)+(P205*'Football Field'!$F$8)+(Q205*'Football Field'!$F$9)+(R205*'Football Field'!$F$10)+(S205*'Football Field'!$F$11)</f>
        <v>166561076.87318799</v>
      </c>
    </row>
    <row r="206" spans="2:20" x14ac:dyDescent="0.3">
      <c r="B206" s="62">
        <f t="shared" si="27"/>
        <v>179</v>
      </c>
      <c r="C206" s="62">
        <v>0.42658508833075637</v>
      </c>
      <c r="D206" s="62">
        <v>0.48755721483433989</v>
      </c>
      <c r="E206" s="62">
        <v>0.35991933491409445</v>
      </c>
      <c r="F206" s="62">
        <v>0.9312276843634234</v>
      </c>
      <c r="G206" s="62">
        <v>7.6932451319757789E-3</v>
      </c>
      <c r="H206" s="62">
        <v>7.2027530888353675E-2</v>
      </c>
      <c r="I206" s="62">
        <v>0.19424350316530514</v>
      </c>
      <c r="J206" s="62">
        <v>0.62754159542779697</v>
      </c>
      <c r="K206" s="62"/>
      <c r="L206" s="65">
        <f t="shared" si="28"/>
        <v>0.13730711594217163</v>
      </c>
      <c r="M206" s="65">
        <f t="shared" si="29"/>
        <v>0.15693252496860499</v>
      </c>
      <c r="N206" s="65">
        <f t="shared" si="30"/>
        <v>0.11584907021072675</v>
      </c>
      <c r="O206" s="65">
        <f t="shared" si="31"/>
        <v>0.29973899961151013</v>
      </c>
      <c r="P206" s="65">
        <f t="shared" si="32"/>
        <v>2.4762640096990586E-3</v>
      </c>
      <c r="Q206" s="65">
        <f t="shared" si="33"/>
        <v>2.3183868365898704E-2</v>
      </c>
      <c r="R206" s="65">
        <f t="shared" si="34"/>
        <v>6.2522146084610764E-2</v>
      </c>
      <c r="S206" s="65">
        <f t="shared" si="35"/>
        <v>0.20199001080677814</v>
      </c>
      <c r="T206" s="66">
        <f>(L206*'Football Field'!$F$4)+(M206*'Football Field'!$F$5)+(N206*'Football Field'!$F$6)+(O206*'Football Field'!$F$7)+(P206*'Football Field'!$F$8)+(Q206*'Football Field'!$F$9)+(R206*'Football Field'!$F$10)+(S206*'Football Field'!$F$11)</f>
        <v>122424226.54848613</v>
      </c>
    </row>
    <row r="207" spans="2:20" x14ac:dyDescent="0.3">
      <c r="B207" s="62">
        <f t="shared" si="27"/>
        <v>180</v>
      </c>
      <c r="C207" s="62">
        <v>0.82420498105092954</v>
      </c>
      <c r="D207" s="62">
        <v>0.87867574184104147</v>
      </c>
      <c r="E207" s="62">
        <v>0.90899552596011146</v>
      </c>
      <c r="F207" s="62">
        <v>0.49754075865920899</v>
      </c>
      <c r="G207" s="62">
        <v>0.1910392477252626</v>
      </c>
      <c r="H207" s="62">
        <v>0.85458858294307816</v>
      </c>
      <c r="I207" s="62">
        <v>0.93719548555769217</v>
      </c>
      <c r="J207" s="62">
        <v>0.41122559398278458</v>
      </c>
      <c r="K207" s="62"/>
      <c r="L207" s="65">
        <f t="shared" si="28"/>
        <v>0.14976107663302626</v>
      </c>
      <c r="M207" s="65">
        <f t="shared" si="29"/>
        <v>0.15965861422197117</v>
      </c>
      <c r="N207" s="65">
        <f t="shared" si="30"/>
        <v>0.16516783051809578</v>
      </c>
      <c r="O207" s="65">
        <f t="shared" si="31"/>
        <v>9.0404985893929632E-2</v>
      </c>
      <c r="P207" s="65">
        <f t="shared" si="32"/>
        <v>3.4712533988836509E-2</v>
      </c>
      <c r="Q207" s="65">
        <f t="shared" si="33"/>
        <v>0.15528188885325267</v>
      </c>
      <c r="R207" s="65">
        <f t="shared" si="34"/>
        <v>0.170291866901565</v>
      </c>
      <c r="S207" s="65">
        <f t="shared" si="35"/>
        <v>7.4721202989322916E-2</v>
      </c>
      <c r="T207" s="66">
        <f>(L207*'Football Field'!$F$4)+(M207*'Football Field'!$F$5)+(N207*'Football Field'!$F$6)+(O207*'Football Field'!$F$7)+(P207*'Football Field'!$F$8)+(Q207*'Football Field'!$F$9)+(R207*'Football Field'!$F$10)+(S207*'Football Field'!$F$11)</f>
        <v>138772987.20627767</v>
      </c>
    </row>
    <row r="208" spans="2:20" x14ac:dyDescent="0.3">
      <c r="B208" s="62">
        <f t="shared" si="27"/>
        <v>181</v>
      </c>
      <c r="C208" s="62">
        <v>0.5167898116455838</v>
      </c>
      <c r="D208" s="62">
        <v>0.48819847652963044</v>
      </c>
      <c r="E208" s="62">
        <v>0.61809642368430406</v>
      </c>
      <c r="F208" s="62">
        <v>0.70506343058465137</v>
      </c>
      <c r="G208" s="62">
        <v>0.61532539590236512</v>
      </c>
      <c r="H208" s="62">
        <v>0.85329422132527921</v>
      </c>
      <c r="I208" s="62">
        <v>0.15207993599214731</v>
      </c>
      <c r="J208" s="62">
        <v>0.32866510220269585</v>
      </c>
      <c r="K208" s="62"/>
      <c r="L208" s="65">
        <f t="shared" si="28"/>
        <v>0.12081549163413949</v>
      </c>
      <c r="M208" s="65">
        <f t="shared" si="29"/>
        <v>0.11413138886997877</v>
      </c>
      <c r="N208" s="65">
        <f t="shared" si="30"/>
        <v>0.14449902382351024</v>
      </c>
      <c r="O208" s="65">
        <f t="shared" si="31"/>
        <v>0.16483023287184334</v>
      </c>
      <c r="P208" s="65">
        <f t="shared" si="32"/>
        <v>0.14385121096756251</v>
      </c>
      <c r="Q208" s="65">
        <f t="shared" si="33"/>
        <v>0.19948373310556691</v>
      </c>
      <c r="R208" s="65">
        <f t="shared" si="34"/>
        <v>3.5553356162486477E-2</v>
      </c>
      <c r="S208" s="65">
        <f t="shared" si="35"/>
        <v>7.6835562564912113E-2</v>
      </c>
      <c r="T208" s="66">
        <f>(L208*'Football Field'!$F$4)+(M208*'Football Field'!$F$5)+(N208*'Football Field'!$F$6)+(O208*'Football Field'!$F$7)+(P208*'Football Field'!$F$8)+(Q208*'Football Field'!$F$9)+(R208*'Football Field'!$F$10)+(S208*'Football Field'!$F$11)</f>
        <v>129307404.52788433</v>
      </c>
    </row>
    <row r="209" spans="2:20" x14ac:dyDescent="0.3">
      <c r="B209" s="62">
        <f t="shared" si="27"/>
        <v>182</v>
      </c>
      <c r="C209" s="62">
        <v>1.8168286989577842E-2</v>
      </c>
      <c r="D209" s="62">
        <v>0.7117405420360593</v>
      </c>
      <c r="E209" s="62">
        <v>0.57780416081221819</v>
      </c>
      <c r="F209" s="62">
        <v>0.35624466020985535</v>
      </c>
      <c r="G209" s="62">
        <v>0.85504741724480238</v>
      </c>
      <c r="H209" s="62">
        <v>0.41817833047472008</v>
      </c>
      <c r="I209" s="62">
        <v>0.78082540517960308</v>
      </c>
      <c r="J209" s="62">
        <v>0.49471671754218449</v>
      </c>
      <c r="K209" s="62"/>
      <c r="L209" s="65">
        <f t="shared" si="28"/>
        <v>4.3127155807361588E-3</v>
      </c>
      <c r="M209" s="65">
        <f t="shared" si="29"/>
        <v>0.16895013420039748</v>
      </c>
      <c r="N209" s="65">
        <f t="shared" si="30"/>
        <v>0.13715684964567681</v>
      </c>
      <c r="O209" s="65">
        <f t="shared" si="31"/>
        <v>8.4563938114938439E-2</v>
      </c>
      <c r="P209" s="65">
        <f t="shared" si="32"/>
        <v>0.20296774928397116</v>
      </c>
      <c r="Q209" s="65">
        <f t="shared" si="33"/>
        <v>9.9265506010507237E-2</v>
      </c>
      <c r="R209" s="65">
        <f t="shared" si="34"/>
        <v>0.18534922377021218</v>
      </c>
      <c r="S209" s="65">
        <f t="shared" si="35"/>
        <v>0.11743388339356059</v>
      </c>
      <c r="T209" s="66">
        <f>(L209*'Football Field'!$F$4)+(M209*'Football Field'!$F$5)+(N209*'Football Field'!$F$6)+(O209*'Football Field'!$F$7)+(P209*'Football Field'!$F$8)+(Q209*'Football Field'!$F$9)+(R209*'Football Field'!$F$10)+(S209*'Football Field'!$F$11)</f>
        <v>154884319.3488937</v>
      </c>
    </row>
    <row r="210" spans="2:20" x14ac:dyDescent="0.3">
      <c r="B210" s="62">
        <f t="shared" si="27"/>
        <v>183</v>
      </c>
      <c r="C210" s="62">
        <v>0.57323758467384911</v>
      </c>
      <c r="D210" s="62">
        <v>0.41692677818518342</v>
      </c>
      <c r="E210" s="62">
        <v>0.5602558015039385</v>
      </c>
      <c r="F210" s="62">
        <v>0.97530261469935808</v>
      </c>
      <c r="G210" s="62">
        <v>0.23179977466592139</v>
      </c>
      <c r="H210" s="62">
        <v>0.84010283332258529</v>
      </c>
      <c r="I210" s="62">
        <v>0.8845133941251756</v>
      </c>
      <c r="J210" s="62">
        <v>2.2188268247261944E-2</v>
      </c>
      <c r="K210" s="62"/>
      <c r="L210" s="65">
        <f t="shared" si="28"/>
        <v>0.12726375735688322</v>
      </c>
      <c r="M210" s="65">
        <f t="shared" si="29"/>
        <v>9.2561391215712482E-2</v>
      </c>
      <c r="N210" s="65">
        <f t="shared" si="30"/>
        <v>0.12438168795395814</v>
      </c>
      <c r="O210" s="65">
        <f t="shared" si="31"/>
        <v>0.2165257104996926</v>
      </c>
      <c r="P210" s="65">
        <f t="shared" si="32"/>
        <v>5.1461577306115169E-2</v>
      </c>
      <c r="Q210" s="65">
        <f t="shared" si="33"/>
        <v>0.18651017657124849</v>
      </c>
      <c r="R210" s="65">
        <f t="shared" si="34"/>
        <v>0.19636970948599911</v>
      </c>
      <c r="S210" s="65">
        <f t="shared" si="35"/>
        <v>4.9259896103909457E-3</v>
      </c>
      <c r="T210" s="66">
        <f>(L210*'Football Field'!$F$4)+(M210*'Football Field'!$F$5)+(N210*'Football Field'!$F$6)+(O210*'Football Field'!$F$7)+(P210*'Football Field'!$F$8)+(Q210*'Football Field'!$F$9)+(R210*'Football Field'!$F$10)+(S210*'Football Field'!$F$11)</f>
        <v>143376284.28923744</v>
      </c>
    </row>
    <row r="211" spans="2:20" x14ac:dyDescent="0.3">
      <c r="B211" s="62">
        <f t="shared" si="27"/>
        <v>184</v>
      </c>
      <c r="C211" s="62">
        <v>0.27186266265672765</v>
      </c>
      <c r="D211" s="62">
        <v>0.91645795918088913</v>
      </c>
      <c r="E211" s="62">
        <v>0.25694110392186109</v>
      </c>
      <c r="F211" s="62">
        <v>0.63326943953469716</v>
      </c>
      <c r="G211" s="62">
        <v>0.93949169891055417</v>
      </c>
      <c r="H211" s="62">
        <v>0.45238339699882779</v>
      </c>
      <c r="I211" s="62">
        <v>0.61056979985149806</v>
      </c>
      <c r="J211" s="62">
        <v>0.30346040689466702</v>
      </c>
      <c r="K211" s="62"/>
      <c r="L211" s="65">
        <f t="shared" si="28"/>
        <v>6.2006295368640114E-2</v>
      </c>
      <c r="M211" s="65">
        <f t="shared" si="29"/>
        <v>0.20902525692416957</v>
      </c>
      <c r="N211" s="65">
        <f t="shared" si="30"/>
        <v>5.8602993976558528E-2</v>
      </c>
      <c r="O211" s="65">
        <f t="shared" si="31"/>
        <v>0.14443576595621893</v>
      </c>
      <c r="P211" s="65">
        <f t="shared" si="32"/>
        <v>0.21427878035826239</v>
      </c>
      <c r="Q211" s="65">
        <f t="shared" si="33"/>
        <v>0.10317937101056324</v>
      </c>
      <c r="R211" s="65">
        <f t="shared" si="34"/>
        <v>0.13925844388777667</v>
      </c>
      <c r="S211" s="65">
        <f t="shared" si="35"/>
        <v>6.9213092517810645E-2</v>
      </c>
      <c r="T211" s="66">
        <f>(L211*'Football Field'!$F$4)+(M211*'Football Field'!$F$5)+(N211*'Football Field'!$F$6)+(O211*'Football Field'!$F$7)+(P211*'Football Field'!$F$8)+(Q211*'Football Field'!$F$9)+(R211*'Football Field'!$F$10)+(S211*'Football Field'!$F$11)</f>
        <v>147004797.22948232</v>
      </c>
    </row>
    <row r="212" spans="2:20" x14ac:dyDescent="0.3">
      <c r="B212" s="62">
        <f t="shared" si="27"/>
        <v>185</v>
      </c>
      <c r="C212" s="62">
        <v>8.0973959273895169E-2</v>
      </c>
      <c r="D212" s="62">
        <v>0.27918439367269043</v>
      </c>
      <c r="E212" s="62">
        <v>0.57698437766266608</v>
      </c>
      <c r="F212" s="62">
        <v>0.53887076046960614</v>
      </c>
      <c r="G212" s="62">
        <v>0.50285409132865533</v>
      </c>
      <c r="H212" s="62">
        <v>0.74749353903119631</v>
      </c>
      <c r="I212" s="62">
        <v>0.60116590933494296</v>
      </c>
      <c r="J212" s="62">
        <v>3.7125853048649571E-2</v>
      </c>
      <c r="K212" s="62"/>
      <c r="L212" s="65">
        <f t="shared" si="28"/>
        <v>2.4066066268894695E-2</v>
      </c>
      <c r="M212" s="65">
        <f t="shared" si="29"/>
        <v>8.2975689710830525E-2</v>
      </c>
      <c r="N212" s="65">
        <f t="shared" si="30"/>
        <v>0.17148407208270536</v>
      </c>
      <c r="O212" s="65">
        <f t="shared" si="31"/>
        <v>0.16015642001603445</v>
      </c>
      <c r="P212" s="65">
        <f t="shared" si="32"/>
        <v>0.14945199659270786</v>
      </c>
      <c r="Q212" s="65">
        <f t="shared" si="33"/>
        <v>0.22216067001301815</v>
      </c>
      <c r="R212" s="65">
        <f t="shared" si="34"/>
        <v>0.17867100413996004</v>
      </c>
      <c r="S212" s="65">
        <f t="shared" si="35"/>
        <v>1.1034081175848958E-2</v>
      </c>
      <c r="T212" s="66">
        <f>(L212*'Football Field'!$F$4)+(M212*'Football Field'!$F$5)+(N212*'Football Field'!$F$6)+(O212*'Football Field'!$F$7)+(P212*'Football Field'!$F$8)+(Q212*'Football Field'!$F$9)+(R212*'Football Field'!$F$10)+(S212*'Football Field'!$F$11)</f>
        <v>150359428.70981547</v>
      </c>
    </row>
    <row r="213" spans="2:20" x14ac:dyDescent="0.3">
      <c r="B213" s="62">
        <f t="shared" si="27"/>
        <v>186</v>
      </c>
      <c r="C213" s="62">
        <v>0.98166958318043984</v>
      </c>
      <c r="D213" s="62">
        <v>8.7429833744479102E-2</v>
      </c>
      <c r="E213" s="62">
        <v>0.52302769591363596</v>
      </c>
      <c r="F213" s="62">
        <v>0.89998766989528411</v>
      </c>
      <c r="G213" s="62">
        <v>0.99886756309692226</v>
      </c>
      <c r="H213" s="62">
        <v>0.72046561385789842</v>
      </c>
      <c r="I213" s="62">
        <v>0.85893572323755707</v>
      </c>
      <c r="J213" s="62">
        <v>0.31743580751682476</v>
      </c>
      <c r="K213" s="62"/>
      <c r="L213" s="65">
        <f t="shared" si="28"/>
        <v>0.18220164668132136</v>
      </c>
      <c r="M213" s="65">
        <f t="shared" si="29"/>
        <v>1.6227313090121685E-2</v>
      </c>
      <c r="N213" s="65">
        <f t="shared" si="30"/>
        <v>9.707595008358888E-2</v>
      </c>
      <c r="O213" s="65">
        <f t="shared" si="31"/>
        <v>0.16704116971470365</v>
      </c>
      <c r="P213" s="65">
        <f t="shared" si="32"/>
        <v>0.18539365783666692</v>
      </c>
      <c r="Q213" s="65">
        <f t="shared" si="33"/>
        <v>0.13372118630475024</v>
      </c>
      <c r="R213" s="65">
        <f t="shared" si="34"/>
        <v>0.15942177067385876</v>
      </c>
      <c r="S213" s="65">
        <f t="shared" si="35"/>
        <v>5.8917305614988591E-2</v>
      </c>
      <c r="T213" s="66">
        <f>(L213*'Football Field'!$F$4)+(M213*'Football Field'!$F$5)+(N213*'Football Field'!$F$6)+(O213*'Football Field'!$F$7)+(P213*'Football Field'!$F$8)+(Q213*'Football Field'!$F$9)+(R213*'Football Field'!$F$10)+(S213*'Football Field'!$F$11)</f>
        <v>148560920.37160772</v>
      </c>
    </row>
    <row r="214" spans="2:20" x14ac:dyDescent="0.3">
      <c r="B214" s="62">
        <f t="shared" si="27"/>
        <v>187</v>
      </c>
      <c r="C214" s="62">
        <v>0.40248491381449103</v>
      </c>
      <c r="D214" s="62">
        <v>0.46787010625333747</v>
      </c>
      <c r="E214" s="62">
        <v>0.71856199316425262</v>
      </c>
      <c r="F214" s="62">
        <v>0.50852238953190498</v>
      </c>
      <c r="G214" s="62">
        <v>0.46880720813227406</v>
      </c>
      <c r="H214" s="62">
        <v>0.72699764390248156</v>
      </c>
      <c r="I214" s="62">
        <v>0.43840890471109206</v>
      </c>
      <c r="J214" s="62">
        <v>0.97219541653227759</v>
      </c>
      <c r="K214" s="62"/>
      <c r="L214" s="65">
        <f t="shared" si="28"/>
        <v>8.5565023471301419E-2</v>
      </c>
      <c r="M214" s="65">
        <f t="shared" si="29"/>
        <v>9.9465384289009223E-2</v>
      </c>
      <c r="N214" s="65">
        <f t="shared" si="30"/>
        <v>0.15276044318774848</v>
      </c>
      <c r="O214" s="65">
        <f t="shared" si="31"/>
        <v>0.10810772951364504</v>
      </c>
      <c r="P214" s="65">
        <f t="shared" si="32"/>
        <v>9.9664604536810031E-2</v>
      </c>
      <c r="Q214" s="65">
        <f t="shared" si="33"/>
        <v>0.15455379401566285</v>
      </c>
      <c r="R214" s="65">
        <f t="shared" si="34"/>
        <v>9.3202172141343853E-2</v>
      </c>
      <c r="S214" s="65">
        <f t="shared" si="35"/>
        <v>0.20668084884447904</v>
      </c>
      <c r="T214" s="66">
        <f>(L214*'Football Field'!$F$4)+(M214*'Football Field'!$F$5)+(N214*'Football Field'!$F$6)+(O214*'Football Field'!$F$7)+(P214*'Football Field'!$F$8)+(Q214*'Football Field'!$F$9)+(R214*'Football Field'!$F$10)+(S214*'Football Field'!$F$11)</f>
        <v>134722295.10012025</v>
      </c>
    </row>
    <row r="215" spans="2:20" x14ac:dyDescent="0.3">
      <c r="B215" s="62">
        <f t="shared" si="27"/>
        <v>188</v>
      </c>
      <c r="C215" s="62">
        <v>0.20682009632553033</v>
      </c>
      <c r="D215" s="62">
        <v>0.9084868693712701</v>
      </c>
      <c r="E215" s="62">
        <v>0.95247854762353734</v>
      </c>
      <c r="F215" s="62">
        <v>0.19598144799111283</v>
      </c>
      <c r="G215" s="62">
        <v>0.43555769905080155</v>
      </c>
      <c r="H215" s="62">
        <v>0.22992272645680978</v>
      </c>
      <c r="I215" s="62">
        <v>0.75034944721234242</v>
      </c>
      <c r="J215" s="62">
        <v>3.3911827418364404E-2</v>
      </c>
      <c r="K215" s="62"/>
      <c r="L215" s="65">
        <f t="shared" si="28"/>
        <v>5.5693985171637359E-2</v>
      </c>
      <c r="M215" s="65">
        <f t="shared" si="29"/>
        <v>0.24464379975798764</v>
      </c>
      <c r="N215" s="65">
        <f t="shared" si="30"/>
        <v>0.25649019147613505</v>
      </c>
      <c r="O215" s="65">
        <f t="shared" si="31"/>
        <v>5.2775276930309048E-2</v>
      </c>
      <c r="P215" s="65">
        <f t="shared" si="32"/>
        <v>0.11729007220916458</v>
      </c>
      <c r="Q215" s="65">
        <f t="shared" si="33"/>
        <v>6.1915225577270361E-2</v>
      </c>
      <c r="R215" s="65">
        <f t="shared" si="34"/>
        <v>0.202059431017835</v>
      </c>
      <c r="S215" s="65">
        <f t="shared" si="35"/>
        <v>9.1320178596608105E-3</v>
      </c>
      <c r="T215" s="66">
        <f>(L215*'Football Field'!$F$4)+(M215*'Football Field'!$F$5)+(N215*'Football Field'!$F$6)+(O215*'Football Field'!$F$7)+(P215*'Football Field'!$F$8)+(Q215*'Football Field'!$F$9)+(R215*'Football Field'!$F$10)+(S215*'Football Field'!$F$11)</f>
        <v>151748952.32647908</v>
      </c>
    </row>
    <row r="216" spans="2:20" x14ac:dyDescent="0.3">
      <c r="B216" s="62">
        <f t="shared" si="27"/>
        <v>189</v>
      </c>
      <c r="C216" s="62">
        <v>0.82561680393439407</v>
      </c>
      <c r="D216" s="62">
        <v>0.83814815527285713</v>
      </c>
      <c r="E216" s="62">
        <v>0.71376753937716986</v>
      </c>
      <c r="F216" s="62">
        <v>0.29984524608232421</v>
      </c>
      <c r="G216" s="62">
        <v>0.18518027557918659</v>
      </c>
      <c r="H216" s="62">
        <v>0.47608545956096437</v>
      </c>
      <c r="I216" s="62">
        <v>0.68636031178872581</v>
      </c>
      <c r="J216" s="62">
        <v>0.61936155319524744</v>
      </c>
      <c r="K216" s="62"/>
      <c r="L216" s="65">
        <f t="shared" si="28"/>
        <v>0.17776741118362011</v>
      </c>
      <c r="M216" s="65">
        <f t="shared" si="29"/>
        <v>0.18046559498445272</v>
      </c>
      <c r="N216" s="65">
        <f t="shared" si="30"/>
        <v>0.15368462349279502</v>
      </c>
      <c r="O216" s="65">
        <f t="shared" si="31"/>
        <v>6.4561080755335343E-2</v>
      </c>
      <c r="P216" s="65">
        <f t="shared" si="32"/>
        <v>3.987203026283994E-2</v>
      </c>
      <c r="Q216" s="65">
        <f t="shared" si="33"/>
        <v>0.10250818448099543</v>
      </c>
      <c r="R216" s="65">
        <f t="shared" si="34"/>
        <v>0.14778344527924556</v>
      </c>
      <c r="S216" s="65">
        <f t="shared" si="35"/>
        <v>0.13335762956071592</v>
      </c>
      <c r="T216" s="66">
        <f>(L216*'Football Field'!$F$4)+(M216*'Football Field'!$F$5)+(N216*'Football Field'!$F$6)+(O216*'Football Field'!$F$7)+(P216*'Football Field'!$F$8)+(Q216*'Football Field'!$F$9)+(R216*'Football Field'!$F$10)+(S216*'Football Field'!$F$11)</f>
        <v>135841289.7131058</v>
      </c>
    </row>
    <row r="217" spans="2:20" x14ac:dyDescent="0.3">
      <c r="B217" s="62">
        <f t="shared" si="27"/>
        <v>190</v>
      </c>
      <c r="C217" s="62">
        <v>0.89895853737990261</v>
      </c>
      <c r="D217" s="62">
        <v>0.82464006008341462</v>
      </c>
      <c r="E217" s="62">
        <v>0.3371647365849767</v>
      </c>
      <c r="F217" s="62">
        <v>0.75360671285411407</v>
      </c>
      <c r="G217" s="62">
        <v>7.3689857330852981E-2</v>
      </c>
      <c r="H217" s="62">
        <v>0.55179119056941206</v>
      </c>
      <c r="I217" s="62">
        <v>0.66627621331537257</v>
      </c>
      <c r="J217" s="62">
        <v>0.54015048223558104</v>
      </c>
      <c r="K217" s="62"/>
      <c r="L217" s="65">
        <f t="shared" si="28"/>
        <v>0.19347929201441122</v>
      </c>
      <c r="M217" s="65">
        <f t="shared" si="29"/>
        <v>0.1774840199601263</v>
      </c>
      <c r="N217" s="65">
        <f t="shared" si="30"/>
        <v>7.2566633291918439E-2</v>
      </c>
      <c r="O217" s="65">
        <f t="shared" si="31"/>
        <v>0.16219579346261115</v>
      </c>
      <c r="P217" s="65">
        <f t="shared" si="32"/>
        <v>1.5859976664297653E-2</v>
      </c>
      <c r="Q217" s="65">
        <f t="shared" si="33"/>
        <v>0.1187598364684552</v>
      </c>
      <c r="R217" s="65">
        <f t="shared" si="34"/>
        <v>0.1433999953034798</v>
      </c>
      <c r="S217" s="65">
        <f t="shared" si="35"/>
        <v>0.11625445283470026</v>
      </c>
      <c r="T217" s="66">
        <f>(L217*'Football Field'!$F$4)+(M217*'Football Field'!$F$5)+(N217*'Football Field'!$F$6)+(O217*'Football Field'!$F$7)+(P217*'Football Field'!$F$8)+(Q217*'Football Field'!$F$9)+(R217*'Football Field'!$F$10)+(S217*'Football Field'!$F$11)</f>
        <v>131636406.53122836</v>
      </c>
    </row>
    <row r="218" spans="2:20" x14ac:dyDescent="0.3">
      <c r="B218" s="62">
        <f t="shared" si="27"/>
        <v>191</v>
      </c>
      <c r="C218" s="62">
        <v>0.24287013787986744</v>
      </c>
      <c r="D218" s="62">
        <v>0.86560276380061685</v>
      </c>
      <c r="E218" s="62">
        <v>0.57227170117313142</v>
      </c>
      <c r="F218" s="62">
        <v>0.20693264297742897</v>
      </c>
      <c r="G218" s="62">
        <v>0.18757993421028585</v>
      </c>
      <c r="H218" s="62">
        <v>6.8002111920056896E-2</v>
      </c>
      <c r="I218" s="62">
        <v>0.98646913975623274</v>
      </c>
      <c r="J218" s="62">
        <v>0.71077139886463403</v>
      </c>
      <c r="K218" s="62"/>
      <c r="L218" s="65">
        <f t="shared" si="28"/>
        <v>6.3239200258745007E-2</v>
      </c>
      <c r="M218" s="65">
        <f t="shared" si="29"/>
        <v>0.22538804894814532</v>
      </c>
      <c r="N218" s="65">
        <f t="shared" si="30"/>
        <v>0.14900969311756745</v>
      </c>
      <c r="O218" s="65">
        <f t="shared" si="31"/>
        <v>5.3881695640136541E-2</v>
      </c>
      <c r="P218" s="65">
        <f t="shared" si="32"/>
        <v>4.8842583644079229E-2</v>
      </c>
      <c r="Q218" s="65">
        <f t="shared" si="33"/>
        <v>1.7706578549632996E-2</v>
      </c>
      <c r="R218" s="65">
        <f t="shared" si="34"/>
        <v>0.25685957122062292</v>
      </c>
      <c r="S218" s="65">
        <f t="shared" si="35"/>
        <v>0.1850726286210706</v>
      </c>
      <c r="T218" s="66">
        <f>(L218*'Football Field'!$F$4)+(M218*'Football Field'!$F$5)+(N218*'Football Field'!$F$6)+(O218*'Football Field'!$F$7)+(P218*'Football Field'!$F$8)+(Q218*'Football Field'!$F$9)+(R218*'Football Field'!$F$10)+(S218*'Football Field'!$F$11)</f>
        <v>152327251.38168424</v>
      </c>
    </row>
    <row r="219" spans="2:20" x14ac:dyDescent="0.3">
      <c r="B219" s="62">
        <f t="shared" si="27"/>
        <v>192</v>
      </c>
      <c r="C219" s="62">
        <v>0.8714148231770551</v>
      </c>
      <c r="D219" s="62">
        <v>0.96446152896524984</v>
      </c>
      <c r="E219" s="62">
        <v>0.62845895197138635</v>
      </c>
      <c r="F219" s="62">
        <v>0.87472543183356422</v>
      </c>
      <c r="G219" s="62">
        <v>0.66294361106432764</v>
      </c>
      <c r="H219" s="62">
        <v>0.36989435777696755</v>
      </c>
      <c r="I219" s="62">
        <v>0.55647720439492687</v>
      </c>
      <c r="J219" s="62">
        <v>0.54067589220102208</v>
      </c>
      <c r="K219" s="62"/>
      <c r="L219" s="65">
        <f t="shared" si="28"/>
        <v>0.15933563162748887</v>
      </c>
      <c r="M219" s="65">
        <f t="shared" si="29"/>
        <v>0.17634894749416979</v>
      </c>
      <c r="N219" s="65">
        <f t="shared" si="30"/>
        <v>0.11491186677227869</v>
      </c>
      <c r="O219" s="65">
        <f t="shared" si="31"/>
        <v>0.1599409666611909</v>
      </c>
      <c r="P219" s="65">
        <f t="shared" si="32"/>
        <v>0.12121728503220656</v>
      </c>
      <c r="Q219" s="65">
        <f t="shared" si="33"/>
        <v>6.7634092930574943E-2</v>
      </c>
      <c r="R219" s="65">
        <f t="shared" si="34"/>
        <v>0.1017502164185122</v>
      </c>
      <c r="S219" s="65">
        <f t="shared" si="35"/>
        <v>9.8860993063578054E-2</v>
      </c>
      <c r="T219" s="66">
        <f>(L219*'Football Field'!$F$4)+(M219*'Football Field'!$F$5)+(N219*'Football Field'!$F$6)+(O219*'Football Field'!$F$7)+(P219*'Football Field'!$F$8)+(Q219*'Football Field'!$F$9)+(R219*'Football Field'!$F$10)+(S219*'Football Field'!$F$11)</f>
        <v>135619082.97062594</v>
      </c>
    </row>
    <row r="220" spans="2:20" x14ac:dyDescent="0.3">
      <c r="B220" s="62">
        <f t="shared" si="27"/>
        <v>193</v>
      </c>
      <c r="C220" s="62">
        <v>0.70283271105510725</v>
      </c>
      <c r="D220" s="62">
        <v>0.5558931337466898</v>
      </c>
      <c r="E220" s="62">
        <v>0.77005096160935504</v>
      </c>
      <c r="F220" s="62">
        <v>0.61578221913396458</v>
      </c>
      <c r="G220" s="62">
        <v>0.50609242689554867</v>
      </c>
      <c r="H220" s="62">
        <v>0.82827987170795458</v>
      </c>
      <c r="I220" s="62">
        <v>0.2895830905462049</v>
      </c>
      <c r="J220" s="62">
        <v>0.63187704383754217</v>
      </c>
      <c r="K220" s="62"/>
      <c r="L220" s="65">
        <f t="shared" si="28"/>
        <v>0.14342378909982037</v>
      </c>
      <c r="M220" s="65">
        <f t="shared" si="29"/>
        <v>0.11343851576975361</v>
      </c>
      <c r="N220" s="65">
        <f t="shared" si="30"/>
        <v>0.15714070357962381</v>
      </c>
      <c r="O220" s="65">
        <f t="shared" si="31"/>
        <v>0.12565980174130559</v>
      </c>
      <c r="P220" s="65">
        <f t="shared" si="32"/>
        <v>0.10327591809310677</v>
      </c>
      <c r="Q220" s="65">
        <f t="shared" si="33"/>
        <v>0.16902320533307327</v>
      </c>
      <c r="R220" s="65">
        <f t="shared" si="34"/>
        <v>5.9093868927959696E-2</v>
      </c>
      <c r="S220" s="65">
        <f t="shared" si="35"/>
        <v>0.12894419745535696</v>
      </c>
      <c r="T220" s="66">
        <f>(L220*'Football Field'!$F$4)+(M220*'Football Field'!$F$5)+(N220*'Football Field'!$F$6)+(O220*'Football Field'!$F$7)+(P220*'Football Field'!$F$8)+(Q220*'Football Field'!$F$9)+(R220*'Football Field'!$F$10)+(S220*'Football Field'!$F$11)</f>
        <v>129598241.08056743</v>
      </c>
    </row>
    <row r="221" spans="2:20" x14ac:dyDescent="0.3">
      <c r="B221" s="62">
        <f t="shared" si="27"/>
        <v>194</v>
      </c>
      <c r="C221" s="62">
        <v>0.15829687820066141</v>
      </c>
      <c r="D221" s="62">
        <v>0.14057161458322742</v>
      </c>
      <c r="E221" s="62">
        <v>0.10692941667355382</v>
      </c>
      <c r="F221" s="62">
        <v>0.58786105533437349</v>
      </c>
      <c r="G221" s="62">
        <v>0.15402759861789816</v>
      </c>
      <c r="H221" s="62">
        <v>0.23249345862948401</v>
      </c>
      <c r="I221" s="62">
        <v>0.4673080081708948</v>
      </c>
      <c r="J221" s="62">
        <v>0.4548603918337345</v>
      </c>
      <c r="K221" s="62"/>
      <c r="L221" s="65">
        <f t="shared" si="28"/>
        <v>6.8754527631460324E-2</v>
      </c>
      <c r="M221" s="65">
        <f t="shared" si="29"/>
        <v>6.1055752134353325E-2</v>
      </c>
      <c r="N221" s="65">
        <f t="shared" si="30"/>
        <v>4.6443629317682103E-2</v>
      </c>
      <c r="O221" s="65">
        <f t="shared" si="31"/>
        <v>0.2553310566315245</v>
      </c>
      <c r="P221" s="65">
        <f t="shared" si="32"/>
        <v>6.690021247138854E-2</v>
      </c>
      <c r="Q221" s="65">
        <f t="shared" si="33"/>
        <v>0.10098100548269591</v>
      </c>
      <c r="R221" s="65">
        <f t="shared" si="34"/>
        <v>0.20297015156205545</v>
      </c>
      <c r="S221" s="65">
        <f t="shared" si="35"/>
        <v>0.19756366476884002</v>
      </c>
      <c r="T221" s="66">
        <f>(L221*'Football Field'!$F$4)+(M221*'Football Field'!$F$5)+(N221*'Football Field'!$F$6)+(O221*'Football Field'!$F$7)+(P221*'Football Field'!$F$8)+(Q221*'Football Field'!$F$9)+(R221*'Football Field'!$F$10)+(S221*'Football Field'!$F$11)</f>
        <v>145669529.09059632</v>
      </c>
    </row>
    <row r="222" spans="2:20" x14ac:dyDescent="0.3">
      <c r="B222" s="62">
        <f t="shared" ref="B222:B285" si="36">B221+1</f>
        <v>195</v>
      </c>
      <c r="C222" s="62">
        <v>0.50155173693662247</v>
      </c>
      <c r="D222" s="62">
        <v>0.74972355337698449</v>
      </c>
      <c r="E222" s="62">
        <v>0.137984802276931</v>
      </c>
      <c r="F222" s="62">
        <v>0.91472303797733823</v>
      </c>
      <c r="G222" s="62">
        <v>0.16707473225390945</v>
      </c>
      <c r="H222" s="62">
        <v>0.46986783414205813</v>
      </c>
      <c r="I222" s="62">
        <v>0.33955141845771908</v>
      </c>
      <c r="J222" s="62">
        <v>0.78067891773057485</v>
      </c>
      <c r="K222" s="62"/>
      <c r="L222" s="65">
        <f t="shared" si="28"/>
        <v>0.12349974560010545</v>
      </c>
      <c r="M222" s="65">
        <f t="shared" si="29"/>
        <v>0.18460840885127805</v>
      </c>
      <c r="N222" s="65">
        <f t="shared" si="30"/>
        <v>3.3976730061718814E-2</v>
      </c>
      <c r="O222" s="65">
        <f t="shared" si="31"/>
        <v>0.22523710749112974</v>
      </c>
      <c r="P222" s="65">
        <f t="shared" si="32"/>
        <v>4.1139697881598367E-2</v>
      </c>
      <c r="Q222" s="65">
        <f t="shared" si="33"/>
        <v>0.11569805008879747</v>
      </c>
      <c r="R222" s="65">
        <f t="shared" si="34"/>
        <v>8.360954754899437E-2</v>
      </c>
      <c r="S222" s="65">
        <f t="shared" si="35"/>
        <v>0.19223071247637757</v>
      </c>
      <c r="T222" s="66">
        <f>(L222*'Football Field'!$F$4)+(M222*'Football Field'!$F$5)+(N222*'Football Field'!$F$6)+(O222*'Football Field'!$F$7)+(P222*'Football Field'!$F$8)+(Q222*'Football Field'!$F$9)+(R222*'Football Field'!$F$10)+(S222*'Football Field'!$F$11)</f>
        <v>125750293.39489834</v>
      </c>
    </row>
    <row r="223" spans="2:20" x14ac:dyDescent="0.3">
      <c r="B223" s="62">
        <f t="shared" si="36"/>
        <v>196</v>
      </c>
      <c r="C223" s="62">
        <v>1.0585892449410661E-2</v>
      </c>
      <c r="D223" s="62">
        <v>0.37529934349136118</v>
      </c>
      <c r="E223" s="62">
        <v>0.55710724966134439</v>
      </c>
      <c r="F223" s="62">
        <v>0.14397421334783833</v>
      </c>
      <c r="G223" s="62">
        <v>0.7535626240950235</v>
      </c>
      <c r="H223" s="62">
        <v>0.35505251859351783</v>
      </c>
      <c r="I223" s="62">
        <v>0.77012510108499033</v>
      </c>
      <c r="J223" s="62">
        <v>1.0339396519889688E-2</v>
      </c>
      <c r="K223" s="62"/>
      <c r="L223" s="65">
        <f t="shared" si="28"/>
        <v>3.5570321301186449E-3</v>
      </c>
      <c r="M223" s="65">
        <f t="shared" si="29"/>
        <v>0.12610668676173117</v>
      </c>
      <c r="N223" s="65">
        <f t="shared" si="30"/>
        <v>0.18719710184451707</v>
      </c>
      <c r="O223" s="65">
        <f t="shared" si="31"/>
        <v>4.8377678616537287E-2</v>
      </c>
      <c r="P223" s="65">
        <f t="shared" si="32"/>
        <v>0.25320930462615304</v>
      </c>
      <c r="Q223" s="65">
        <f t="shared" si="33"/>
        <v>0.11930342411394901</v>
      </c>
      <c r="R223" s="65">
        <f t="shared" si="34"/>
        <v>0.25877456642048974</v>
      </c>
      <c r="S223" s="65">
        <f t="shared" si="35"/>
        <v>3.4742054865040694E-3</v>
      </c>
      <c r="T223" s="66">
        <f>(L223*'Football Field'!$F$4)+(M223*'Football Field'!$F$5)+(N223*'Football Field'!$F$6)+(O223*'Football Field'!$F$7)+(P223*'Football Field'!$F$8)+(Q223*'Football Field'!$F$9)+(R223*'Football Field'!$F$10)+(S223*'Football Field'!$F$11)</f>
        <v>169505071.36999294</v>
      </c>
    </row>
    <row r="224" spans="2:20" x14ac:dyDescent="0.3">
      <c r="B224" s="62">
        <f t="shared" si="36"/>
        <v>197</v>
      </c>
      <c r="C224" s="62">
        <v>0.41108677706606644</v>
      </c>
      <c r="D224" s="62">
        <v>0.84322331716417986</v>
      </c>
      <c r="E224" s="62">
        <v>0.27674778040641634</v>
      </c>
      <c r="F224" s="62">
        <v>0.24067905757573893</v>
      </c>
      <c r="G224" s="62">
        <v>0.57391151925336792</v>
      </c>
      <c r="H224" s="62">
        <v>0.10181796076241334</v>
      </c>
      <c r="I224" s="62">
        <v>0.27606276749081127</v>
      </c>
      <c r="J224" s="62">
        <v>0.30885317424401015</v>
      </c>
      <c r="K224" s="62"/>
      <c r="L224" s="65">
        <f t="shared" si="28"/>
        <v>0.13556561445123153</v>
      </c>
      <c r="M224" s="65">
        <f t="shared" si="29"/>
        <v>0.27807288749790271</v>
      </c>
      <c r="N224" s="65">
        <f t="shared" si="30"/>
        <v>9.1264144194987878E-2</v>
      </c>
      <c r="O224" s="65">
        <f t="shared" si="31"/>
        <v>7.936962740242727E-2</v>
      </c>
      <c r="P224" s="65">
        <f t="shared" si="32"/>
        <v>0.18926093488946935</v>
      </c>
      <c r="Q224" s="65">
        <f t="shared" si="33"/>
        <v>3.3576887370205144E-2</v>
      </c>
      <c r="R224" s="65">
        <f t="shared" si="34"/>
        <v>9.1038244939668098E-2</v>
      </c>
      <c r="S224" s="65">
        <f t="shared" si="35"/>
        <v>0.10185165925410812</v>
      </c>
      <c r="T224" s="66">
        <f>(L224*'Football Field'!$F$4)+(M224*'Football Field'!$F$5)+(N224*'Football Field'!$F$6)+(O224*'Football Field'!$F$7)+(P224*'Football Field'!$F$8)+(Q224*'Football Field'!$F$9)+(R224*'Football Field'!$F$10)+(S224*'Football Field'!$F$11)</f>
        <v>138332273.63299215</v>
      </c>
    </row>
    <row r="225" spans="2:20" x14ac:dyDescent="0.3">
      <c r="B225" s="62">
        <f t="shared" si="36"/>
        <v>198</v>
      </c>
      <c r="C225" s="62">
        <v>0.45511020006163005</v>
      </c>
      <c r="D225" s="62">
        <v>0.34479035787046297</v>
      </c>
      <c r="E225" s="62">
        <v>0.80151211487126972</v>
      </c>
      <c r="F225" s="62">
        <v>0.56889821769973992</v>
      </c>
      <c r="G225" s="62">
        <v>0.48041614890742723</v>
      </c>
      <c r="H225" s="62">
        <v>0.88670859098982346</v>
      </c>
      <c r="I225" s="62">
        <v>9.4330700584206562E-2</v>
      </c>
      <c r="J225" s="62">
        <v>0.22528406619103369</v>
      </c>
      <c r="K225" s="62"/>
      <c r="L225" s="65">
        <f t="shared" si="28"/>
        <v>0.11799436180426735</v>
      </c>
      <c r="M225" s="65">
        <f t="shared" si="29"/>
        <v>8.9392235611684773E-2</v>
      </c>
      <c r="N225" s="65">
        <f t="shared" si="30"/>
        <v>0.20780441848988904</v>
      </c>
      <c r="O225" s="65">
        <f t="shared" si="31"/>
        <v>0.14749566614849721</v>
      </c>
      <c r="P225" s="65">
        <f t="shared" si="32"/>
        <v>0.12455532063029877</v>
      </c>
      <c r="Q225" s="65">
        <f t="shared" si="33"/>
        <v>0.22989292326569924</v>
      </c>
      <c r="R225" s="65">
        <f t="shared" si="34"/>
        <v>2.4456693812785597E-2</v>
      </c>
      <c r="S225" s="65">
        <f t="shared" si="35"/>
        <v>5.8408380236878082E-2</v>
      </c>
      <c r="T225" s="66">
        <f>(L225*'Football Field'!$F$4)+(M225*'Football Field'!$F$5)+(N225*'Football Field'!$F$6)+(O225*'Football Field'!$F$7)+(P225*'Football Field'!$F$8)+(Q225*'Football Field'!$F$9)+(R225*'Football Field'!$F$10)+(S225*'Football Field'!$F$11)</f>
        <v>127668218.29068483</v>
      </c>
    </row>
    <row r="226" spans="2:20" x14ac:dyDescent="0.3">
      <c r="B226" s="62">
        <f t="shared" si="36"/>
        <v>199</v>
      </c>
      <c r="C226" s="62">
        <v>0.4153026675324335</v>
      </c>
      <c r="D226" s="62">
        <v>0.31563793385107375</v>
      </c>
      <c r="E226" s="62">
        <v>0.29951583078304811</v>
      </c>
      <c r="F226" s="62">
        <v>0.51371075922148857</v>
      </c>
      <c r="G226" s="62">
        <v>7.0299533003234105E-3</v>
      </c>
      <c r="H226" s="62">
        <v>0.94614701626191</v>
      </c>
      <c r="I226" s="62">
        <v>0.92190029053355782</v>
      </c>
      <c r="J226" s="62">
        <v>0.48219062773958876</v>
      </c>
      <c r="K226" s="62"/>
      <c r="L226" s="65">
        <f t="shared" si="28"/>
        <v>0.1064486936471333</v>
      </c>
      <c r="M226" s="65">
        <f t="shared" si="29"/>
        <v>8.0903033740574531E-2</v>
      </c>
      <c r="N226" s="65">
        <f t="shared" si="30"/>
        <v>7.677068173659482E-2</v>
      </c>
      <c r="O226" s="65">
        <f t="shared" si="31"/>
        <v>0.13167225618008799</v>
      </c>
      <c r="P226" s="65">
        <f t="shared" si="32"/>
        <v>1.801889088904874E-3</v>
      </c>
      <c r="Q226" s="65">
        <f t="shared" si="33"/>
        <v>0.24251256192894011</v>
      </c>
      <c r="R226" s="65">
        <f t="shared" si="34"/>
        <v>0.23629773962996739</v>
      </c>
      <c r="S226" s="65">
        <f t="shared" si="35"/>
        <v>0.12359314404779695</v>
      </c>
      <c r="T226" s="66">
        <f>(L226*'Football Field'!$F$4)+(M226*'Football Field'!$F$5)+(N226*'Football Field'!$F$6)+(O226*'Football Field'!$F$7)+(P226*'Football Field'!$F$8)+(Q226*'Football Field'!$F$9)+(R226*'Football Field'!$F$10)+(S226*'Football Field'!$F$11)</f>
        <v>144053852.26523629</v>
      </c>
    </row>
    <row r="227" spans="2:20" x14ac:dyDescent="0.3">
      <c r="B227" s="62">
        <f t="shared" si="36"/>
        <v>200</v>
      </c>
      <c r="C227" s="62">
        <v>0.36039980633216606</v>
      </c>
      <c r="D227" s="62">
        <v>0.45236617130796886</v>
      </c>
      <c r="E227" s="62">
        <v>0.12681755342349488</v>
      </c>
      <c r="F227" s="62">
        <v>0.67066072566382018</v>
      </c>
      <c r="G227" s="62">
        <v>0.70463151633890553</v>
      </c>
      <c r="H227" s="62">
        <v>0.65415635394051141</v>
      </c>
      <c r="I227" s="62">
        <v>0.66134525870801586</v>
      </c>
      <c r="J227" s="62">
        <v>0.71563605480606218</v>
      </c>
      <c r="K227" s="62"/>
      <c r="L227" s="65">
        <f t="shared" si="28"/>
        <v>8.2926528245841291E-2</v>
      </c>
      <c r="M227" s="65">
        <f t="shared" si="29"/>
        <v>0.10408761443078854</v>
      </c>
      <c r="N227" s="65">
        <f t="shared" si="30"/>
        <v>2.9180202767226968E-2</v>
      </c>
      <c r="O227" s="65">
        <f t="shared" si="31"/>
        <v>0.15431630270877161</v>
      </c>
      <c r="P227" s="65">
        <f t="shared" si="32"/>
        <v>0.1621328433476826</v>
      </c>
      <c r="Q227" s="65">
        <f t="shared" si="33"/>
        <v>0.15051871396469943</v>
      </c>
      <c r="R227" s="65">
        <f t="shared" si="34"/>
        <v>0.15217285168559952</v>
      </c>
      <c r="S227" s="65">
        <f t="shared" si="35"/>
        <v>0.16466494284938998</v>
      </c>
      <c r="T227" s="66">
        <f>(L227*'Football Field'!$F$4)+(M227*'Football Field'!$F$5)+(N227*'Football Field'!$F$6)+(O227*'Football Field'!$F$7)+(P227*'Football Field'!$F$8)+(Q227*'Football Field'!$F$9)+(R227*'Football Field'!$F$10)+(S227*'Football Field'!$F$11)</f>
        <v>144795868.27459753</v>
      </c>
    </row>
    <row r="228" spans="2:20" x14ac:dyDescent="0.3">
      <c r="B228" s="62">
        <f t="shared" si="36"/>
        <v>201</v>
      </c>
      <c r="C228" s="62">
        <v>0.19635065835889809</v>
      </c>
      <c r="D228" s="62">
        <v>0.66217043820052657</v>
      </c>
      <c r="E228" s="62">
        <v>0.86737021990173402</v>
      </c>
      <c r="F228" s="62">
        <v>0.14807869481913016</v>
      </c>
      <c r="G228" s="62">
        <v>0.48545898075191274</v>
      </c>
      <c r="H228" s="62">
        <v>0.77428684485336585</v>
      </c>
      <c r="I228" s="62">
        <v>0.38021067805570186</v>
      </c>
      <c r="J228" s="62">
        <v>5.921273767255153E-3</v>
      </c>
      <c r="K228" s="62"/>
      <c r="L228" s="65">
        <f t="shared" si="28"/>
        <v>5.5783849230293434E-2</v>
      </c>
      <c r="M228" s="65">
        <f t="shared" si="29"/>
        <v>0.18812473662205859</v>
      </c>
      <c r="N228" s="65">
        <f t="shared" si="30"/>
        <v>0.246422650060099</v>
      </c>
      <c r="O228" s="65">
        <f t="shared" si="31"/>
        <v>4.2069630196555192E-2</v>
      </c>
      <c r="P228" s="65">
        <f t="shared" si="32"/>
        <v>0.13792044710263837</v>
      </c>
      <c r="Q228" s="65">
        <f t="shared" si="33"/>
        <v>0.21997736587850045</v>
      </c>
      <c r="R228" s="65">
        <f t="shared" si="34"/>
        <v>0.10801906811862617</v>
      </c>
      <c r="S228" s="65">
        <f t="shared" si="35"/>
        <v>1.6822527912287199E-3</v>
      </c>
      <c r="T228" s="66">
        <f>(L228*'Football Field'!$F$4)+(M228*'Football Field'!$F$5)+(N228*'Football Field'!$F$6)+(O228*'Football Field'!$F$7)+(P228*'Football Field'!$F$8)+(Q228*'Football Field'!$F$9)+(R228*'Football Field'!$F$10)+(S228*'Football Field'!$F$11)</f>
        <v>140168407.45400277</v>
      </c>
    </row>
    <row r="229" spans="2:20" x14ac:dyDescent="0.3">
      <c r="B229" s="62">
        <f t="shared" si="36"/>
        <v>202</v>
      </c>
      <c r="C229" s="62">
        <v>0.24463631622816262</v>
      </c>
      <c r="D229" s="62">
        <v>0.8293095441567373</v>
      </c>
      <c r="E229" s="62">
        <v>0.35560223611696673</v>
      </c>
      <c r="F229" s="62">
        <v>0.66486118758820312</v>
      </c>
      <c r="G229" s="62">
        <v>0.14734096638897876</v>
      </c>
      <c r="H229" s="62">
        <v>0.62205355060842316</v>
      </c>
      <c r="I229" s="62">
        <v>0.64495590262443259</v>
      </c>
      <c r="J229" s="62">
        <v>7.5782266976431423E-2</v>
      </c>
      <c r="K229" s="62"/>
      <c r="L229" s="65">
        <f t="shared" si="28"/>
        <v>6.8247580368318406E-2</v>
      </c>
      <c r="M229" s="65">
        <f t="shared" si="29"/>
        <v>0.23135718620069218</v>
      </c>
      <c r="N229" s="65">
        <f t="shared" si="30"/>
        <v>9.920437228098096E-2</v>
      </c>
      <c r="O229" s="65">
        <f t="shared" si="31"/>
        <v>0.18548009565097395</v>
      </c>
      <c r="P229" s="65">
        <f t="shared" si="32"/>
        <v>4.1104544902478862E-2</v>
      </c>
      <c r="Q229" s="65">
        <f t="shared" si="33"/>
        <v>0.17353780641853414</v>
      </c>
      <c r="R229" s="65">
        <f t="shared" si="34"/>
        <v>0.17992700543009194</v>
      </c>
      <c r="S229" s="65">
        <f t="shared" si="35"/>
        <v>2.1141408747929667E-2</v>
      </c>
      <c r="T229" s="66">
        <f>(L229*'Football Field'!$F$4)+(M229*'Football Field'!$F$5)+(N229*'Football Field'!$F$6)+(O229*'Football Field'!$F$7)+(P229*'Football Field'!$F$8)+(Q229*'Football Field'!$F$9)+(R229*'Football Field'!$F$10)+(S229*'Football Field'!$F$11)</f>
        <v>139331292.15114701</v>
      </c>
    </row>
    <row r="230" spans="2:20" x14ac:dyDescent="0.3">
      <c r="B230" s="62">
        <f t="shared" si="36"/>
        <v>203</v>
      </c>
      <c r="C230" s="62">
        <v>0.86738096331257286</v>
      </c>
      <c r="D230" s="62">
        <v>0.43966494795748989</v>
      </c>
      <c r="E230" s="62">
        <v>0.99576687237374939</v>
      </c>
      <c r="F230" s="62">
        <v>0.62513650030306178</v>
      </c>
      <c r="G230" s="62">
        <v>5.6383759527252164E-2</v>
      </c>
      <c r="H230" s="62">
        <v>0.19154997772343796</v>
      </c>
      <c r="I230" s="62">
        <v>3.023485192615194E-3</v>
      </c>
      <c r="J230" s="62">
        <v>0.64718813586647761</v>
      </c>
      <c r="K230" s="62"/>
      <c r="L230" s="65">
        <f t="shared" si="28"/>
        <v>0.22670138729265349</v>
      </c>
      <c r="M230" s="65">
        <f t="shared" si="29"/>
        <v>0.11491219874743415</v>
      </c>
      <c r="N230" s="65">
        <f t="shared" si="30"/>
        <v>0.26025672793771754</v>
      </c>
      <c r="O230" s="65">
        <f t="shared" si="31"/>
        <v>0.16338762073442908</v>
      </c>
      <c r="P230" s="65">
        <f t="shared" si="32"/>
        <v>1.4736634819361561E-2</v>
      </c>
      <c r="Q230" s="65">
        <f t="shared" si="33"/>
        <v>5.0064098155831419E-2</v>
      </c>
      <c r="R230" s="65">
        <f t="shared" si="34"/>
        <v>7.9022749704694235E-4</v>
      </c>
      <c r="S230" s="65">
        <f t="shared" si="35"/>
        <v>0.16915110481552584</v>
      </c>
      <c r="T230" s="66">
        <f>(L230*'Football Field'!$F$4)+(M230*'Football Field'!$F$5)+(N230*'Football Field'!$F$6)+(O230*'Football Field'!$F$7)+(P230*'Football Field'!$F$8)+(Q230*'Football Field'!$F$9)+(R230*'Football Field'!$F$10)+(S230*'Football Field'!$F$11)</f>
        <v>117120925.30344895</v>
      </c>
    </row>
    <row r="231" spans="2:20" x14ac:dyDescent="0.3">
      <c r="B231" s="62">
        <f t="shared" si="36"/>
        <v>204</v>
      </c>
      <c r="C231" s="62">
        <v>0.56247149026477261</v>
      </c>
      <c r="D231" s="62">
        <v>0.1996224472522391</v>
      </c>
      <c r="E231" s="62">
        <v>0.88459846244013862</v>
      </c>
      <c r="F231" s="62">
        <v>0.44782016539360947</v>
      </c>
      <c r="G231" s="62">
        <v>0.52457975052676797</v>
      </c>
      <c r="H231" s="62">
        <v>0.15057855852561763</v>
      </c>
      <c r="I231" s="62">
        <v>0.87211078664731867</v>
      </c>
      <c r="J231" s="62">
        <v>0.51656179512696343</v>
      </c>
      <c r="K231" s="62"/>
      <c r="L231" s="65">
        <f t="shared" ref="L231:L294" si="37">C231/SUM($C231:$J231)</f>
        <v>0.13526335575508872</v>
      </c>
      <c r="M231" s="65">
        <f t="shared" ref="M231:M294" si="38">D231/SUM($C231:$J231)</f>
        <v>4.8005281275092834E-2</v>
      </c>
      <c r="N231" s="65">
        <f t="shared" ref="N231:N294" si="39">E231/SUM($C231:$J231)</f>
        <v>0.21272857130789022</v>
      </c>
      <c r="O231" s="65">
        <f t="shared" ref="O231:O294" si="40">F231/SUM($C231:$J231)</f>
        <v>0.10769196198268571</v>
      </c>
      <c r="P231" s="65">
        <f t="shared" ref="P231:P294" si="41">G231/SUM($C231:$J231)</f>
        <v>0.12615113591626936</v>
      </c>
      <c r="Q231" s="65">
        <f t="shared" ref="Q231:Q294" si="42">H231/SUM($C231:$J231)</f>
        <v>3.6211188448593785E-2</v>
      </c>
      <c r="R231" s="65">
        <f t="shared" ref="R231:R294" si="43">I231/SUM($C231:$J231)</f>
        <v>0.20972553033149641</v>
      </c>
      <c r="S231" s="65">
        <f t="shared" ref="S231:S294" si="44">J231/SUM($C231:$J231)</f>
        <v>0.1242229749828829</v>
      </c>
      <c r="T231" s="66">
        <f>(L231*'Football Field'!$F$4)+(M231*'Football Field'!$F$5)+(N231*'Football Field'!$F$6)+(O231*'Football Field'!$F$7)+(P231*'Football Field'!$F$8)+(Q231*'Football Field'!$F$9)+(R231*'Football Field'!$F$10)+(S231*'Football Field'!$F$11)</f>
        <v>153922172.90782502</v>
      </c>
    </row>
    <row r="232" spans="2:20" x14ac:dyDescent="0.3">
      <c r="B232" s="62">
        <f t="shared" si="36"/>
        <v>205</v>
      </c>
      <c r="C232" s="62">
        <v>8.4073991788295666E-2</v>
      </c>
      <c r="D232" s="62">
        <v>0.7793447391157422</v>
      </c>
      <c r="E232" s="62">
        <v>0.12934577812365511</v>
      </c>
      <c r="F232" s="62">
        <v>0.27880760326340115</v>
      </c>
      <c r="G232" s="62">
        <v>0.84721694232159128</v>
      </c>
      <c r="H232" s="62">
        <v>0.52089351664450478</v>
      </c>
      <c r="I232" s="62">
        <v>0.660524050955274</v>
      </c>
      <c r="J232" s="62">
        <v>4.6075826549084153E-2</v>
      </c>
      <c r="K232" s="62"/>
      <c r="L232" s="65">
        <f t="shared" si="37"/>
        <v>2.512459515167683E-2</v>
      </c>
      <c r="M232" s="65">
        <f t="shared" si="38"/>
        <v>0.23289867219791202</v>
      </c>
      <c r="N232" s="65">
        <f t="shared" si="39"/>
        <v>3.8653574557499085E-2</v>
      </c>
      <c r="O232" s="65">
        <f t="shared" si="40"/>
        <v>8.3318610288437317E-2</v>
      </c>
      <c r="P232" s="65">
        <f t="shared" si="41"/>
        <v>0.25318153960229639</v>
      </c>
      <c r="Q232" s="65">
        <f t="shared" si="42"/>
        <v>0.15566334420971736</v>
      </c>
      <c r="R232" s="65">
        <f t="shared" si="43"/>
        <v>0.19739040594129539</v>
      </c>
      <c r="S232" s="65">
        <f t="shared" si="44"/>
        <v>1.376925805116562E-2</v>
      </c>
      <c r="T232" s="66">
        <f>(L232*'Football Field'!$F$4)+(M232*'Football Field'!$F$5)+(N232*'Football Field'!$F$6)+(O232*'Football Field'!$F$7)+(P232*'Football Field'!$F$8)+(Q232*'Football Field'!$F$9)+(R232*'Football Field'!$F$10)+(S232*'Football Field'!$F$11)</f>
        <v>156977709.96551469</v>
      </c>
    </row>
    <row r="233" spans="2:20" x14ac:dyDescent="0.3">
      <c r="B233" s="62">
        <f t="shared" si="36"/>
        <v>206</v>
      </c>
      <c r="C233" s="62">
        <v>0.35981817382438841</v>
      </c>
      <c r="D233" s="62">
        <v>0.64125829526556377</v>
      </c>
      <c r="E233" s="62">
        <v>0.5507784530220402</v>
      </c>
      <c r="F233" s="62">
        <v>0.76864159453545122</v>
      </c>
      <c r="G233" s="62">
        <v>0.75838937010309759</v>
      </c>
      <c r="H233" s="62">
        <v>0.15482238808254867</v>
      </c>
      <c r="I233" s="62">
        <v>0.66425867815628858</v>
      </c>
      <c r="J233" s="62">
        <v>0.96247324330181161</v>
      </c>
      <c r="K233" s="62"/>
      <c r="L233" s="65">
        <f t="shared" si="37"/>
        <v>7.4029955990190244E-2</v>
      </c>
      <c r="M233" s="65">
        <f t="shared" si="38"/>
        <v>0.13193420130030253</v>
      </c>
      <c r="N233" s="65">
        <f t="shared" si="39"/>
        <v>0.11331863592156066</v>
      </c>
      <c r="O233" s="65">
        <f t="shared" si="40"/>
        <v>0.15814238288992244</v>
      </c>
      <c r="P233" s="65">
        <f t="shared" si="41"/>
        <v>0.15603306274229947</v>
      </c>
      <c r="Q233" s="65">
        <f t="shared" si="42"/>
        <v>3.1853573304057421E-2</v>
      </c>
      <c r="R233" s="65">
        <f t="shared" si="43"/>
        <v>0.13666636175529084</v>
      </c>
      <c r="S233" s="65">
        <f t="shared" si="44"/>
        <v>0.19802182609637639</v>
      </c>
      <c r="T233" s="66">
        <f>(L233*'Football Field'!$F$4)+(M233*'Football Field'!$F$5)+(N233*'Football Field'!$F$6)+(O233*'Football Field'!$F$7)+(P233*'Football Field'!$F$8)+(Q233*'Football Field'!$F$9)+(R233*'Football Field'!$F$10)+(S233*'Football Field'!$F$11)</f>
        <v>144586136.3747485</v>
      </c>
    </row>
    <row r="234" spans="2:20" x14ac:dyDescent="0.3">
      <c r="B234" s="62">
        <f t="shared" si="36"/>
        <v>207</v>
      </c>
      <c r="C234" s="62">
        <v>0.47285820959858171</v>
      </c>
      <c r="D234" s="62">
        <v>0.56595194884674571</v>
      </c>
      <c r="E234" s="62">
        <v>0.68124073344239977</v>
      </c>
      <c r="F234" s="62">
        <v>0.1947174460149923</v>
      </c>
      <c r="G234" s="62">
        <v>0.1309236402364885</v>
      </c>
      <c r="H234" s="62">
        <v>0.40199995216423601</v>
      </c>
      <c r="I234" s="62">
        <v>0.33400860012424605</v>
      </c>
      <c r="J234" s="62">
        <v>0.3571544024473633</v>
      </c>
      <c r="K234" s="62"/>
      <c r="L234" s="65">
        <f t="shared" si="37"/>
        <v>0.15064672299635853</v>
      </c>
      <c r="M234" s="65">
        <f t="shared" si="38"/>
        <v>0.18030522625279741</v>
      </c>
      <c r="N234" s="65">
        <f t="shared" si="39"/>
        <v>0.21703479390123109</v>
      </c>
      <c r="O234" s="65">
        <f t="shared" si="40"/>
        <v>6.2034547686674921E-2</v>
      </c>
      <c r="P234" s="65">
        <f t="shared" si="41"/>
        <v>4.1710637489247769E-2</v>
      </c>
      <c r="Q234" s="65">
        <f t="shared" si="42"/>
        <v>0.12807216668532739</v>
      </c>
      <c r="R234" s="65">
        <f t="shared" si="43"/>
        <v>0.10641097064600842</v>
      </c>
      <c r="S234" s="65">
        <f t="shared" si="44"/>
        <v>0.11378493434235444</v>
      </c>
      <c r="T234" s="66">
        <f>(L234*'Football Field'!$F$4)+(M234*'Football Field'!$F$5)+(N234*'Football Field'!$F$6)+(O234*'Football Field'!$F$7)+(P234*'Football Field'!$F$8)+(Q234*'Football Field'!$F$9)+(R234*'Football Field'!$F$10)+(S234*'Football Field'!$F$11)</f>
        <v>131868372.70164278</v>
      </c>
    </row>
    <row r="235" spans="2:20" x14ac:dyDescent="0.3">
      <c r="B235" s="62">
        <f t="shared" si="36"/>
        <v>208</v>
      </c>
      <c r="C235" s="62">
        <v>0.22673932639803551</v>
      </c>
      <c r="D235" s="62">
        <v>0.69015080410455443</v>
      </c>
      <c r="E235" s="62">
        <v>0.43157563435441859</v>
      </c>
      <c r="F235" s="62">
        <v>0.22698401413915581</v>
      </c>
      <c r="G235" s="62">
        <v>4.1570622845296001E-2</v>
      </c>
      <c r="H235" s="62">
        <v>0.96376605381645331</v>
      </c>
      <c r="I235" s="62">
        <v>0.25210463862436649</v>
      </c>
      <c r="J235" s="62">
        <v>0.21568781087244404</v>
      </c>
      <c r="K235" s="62"/>
      <c r="L235" s="65">
        <f t="shared" si="37"/>
        <v>7.4375416694857657E-2</v>
      </c>
      <c r="M235" s="65">
        <f t="shared" si="38"/>
        <v>0.22638443208329143</v>
      </c>
      <c r="N235" s="65">
        <f t="shared" si="39"/>
        <v>0.14156616829719715</v>
      </c>
      <c r="O235" s="65">
        <f t="shared" si="40"/>
        <v>7.4455679580855638E-2</v>
      </c>
      <c r="P235" s="65">
        <f t="shared" si="41"/>
        <v>1.3636065897787934E-2</v>
      </c>
      <c r="Q235" s="65">
        <f t="shared" si="42"/>
        <v>0.31613616829364616</v>
      </c>
      <c r="R235" s="65">
        <f t="shared" si="43"/>
        <v>8.2695789240715592E-2</v>
      </c>
      <c r="S235" s="65">
        <f t="shared" si="44"/>
        <v>7.0750279911648645E-2</v>
      </c>
      <c r="T235" s="66">
        <f>(L235*'Football Field'!$F$4)+(M235*'Football Field'!$F$5)+(N235*'Football Field'!$F$6)+(O235*'Football Field'!$F$7)+(P235*'Football Field'!$F$8)+(Q235*'Football Field'!$F$9)+(R235*'Football Field'!$F$10)+(S235*'Football Field'!$F$11)</f>
        <v>124271991.01004589</v>
      </c>
    </row>
    <row r="236" spans="2:20" x14ac:dyDescent="0.3">
      <c r="B236" s="62">
        <f t="shared" si="36"/>
        <v>209</v>
      </c>
      <c r="C236" s="62">
        <v>0.19538747417305069</v>
      </c>
      <c r="D236" s="62">
        <v>0.45556794125064015</v>
      </c>
      <c r="E236" s="62">
        <v>0.25967016519307629</v>
      </c>
      <c r="F236" s="62">
        <v>5.4849907243235463E-2</v>
      </c>
      <c r="G236" s="62">
        <v>0.19344504617585967</v>
      </c>
      <c r="H236" s="62">
        <v>0.60425323877523318</v>
      </c>
      <c r="I236" s="62">
        <v>9.3938991217095147E-3</v>
      </c>
      <c r="J236" s="62">
        <v>0.94959097525763636</v>
      </c>
      <c r="K236" s="62"/>
      <c r="L236" s="65">
        <f t="shared" si="37"/>
        <v>7.1776666791522767E-2</v>
      </c>
      <c r="M236" s="65">
        <f t="shared" si="38"/>
        <v>0.16735539705624244</v>
      </c>
      <c r="N236" s="65">
        <f t="shared" si="39"/>
        <v>9.5391268051582379E-2</v>
      </c>
      <c r="O236" s="65">
        <f t="shared" si="40"/>
        <v>2.0149416089266667E-2</v>
      </c>
      <c r="P236" s="65">
        <f t="shared" si="41"/>
        <v>7.1063105148377603E-2</v>
      </c>
      <c r="Q236" s="65">
        <f t="shared" si="42"/>
        <v>0.22197576155191656</v>
      </c>
      <c r="R236" s="65">
        <f t="shared" si="43"/>
        <v>3.4509006781823764E-3</v>
      </c>
      <c r="S236" s="65">
        <f t="shared" si="44"/>
        <v>0.34883748463290914</v>
      </c>
      <c r="T236" s="66">
        <f>(L236*'Football Field'!$F$4)+(M236*'Football Field'!$F$5)+(N236*'Football Field'!$F$6)+(O236*'Football Field'!$F$7)+(P236*'Football Field'!$F$8)+(Q236*'Football Field'!$F$9)+(R236*'Football Field'!$F$10)+(S236*'Football Field'!$F$11)</f>
        <v>118742938.71687651</v>
      </c>
    </row>
    <row r="237" spans="2:20" x14ac:dyDescent="0.3">
      <c r="B237" s="62">
        <f t="shared" si="36"/>
        <v>210</v>
      </c>
      <c r="C237" s="62">
        <v>0.77637396189607177</v>
      </c>
      <c r="D237" s="62">
        <v>0.13206555585094282</v>
      </c>
      <c r="E237" s="62">
        <v>0.53217890738454976</v>
      </c>
      <c r="F237" s="62">
        <v>0.52399317237265386</v>
      </c>
      <c r="G237" s="62">
        <v>0.94440753358829732</v>
      </c>
      <c r="H237" s="62">
        <v>0.40817695504725782</v>
      </c>
      <c r="I237" s="62">
        <v>0.14111324940391679</v>
      </c>
      <c r="J237" s="62">
        <v>0.60277957653678926</v>
      </c>
      <c r="K237" s="62"/>
      <c r="L237" s="65">
        <f t="shared" si="37"/>
        <v>0.19117383999808527</v>
      </c>
      <c r="M237" s="65">
        <f t="shared" si="38"/>
        <v>3.2519740077122855E-2</v>
      </c>
      <c r="N237" s="65">
        <f t="shared" si="39"/>
        <v>0.13104340212830176</v>
      </c>
      <c r="O237" s="65">
        <f t="shared" si="40"/>
        <v>0.1290277518460472</v>
      </c>
      <c r="P237" s="65">
        <f t="shared" si="41"/>
        <v>0.2325503218555442</v>
      </c>
      <c r="Q237" s="65">
        <f t="shared" si="42"/>
        <v>0.10050923874950338</v>
      </c>
      <c r="R237" s="65">
        <f t="shared" si="43"/>
        <v>3.4747638492757117E-2</v>
      </c>
      <c r="S237" s="65">
        <f t="shared" si="44"/>
        <v>0.14842806685263824</v>
      </c>
      <c r="T237" s="66">
        <f>(L237*'Football Field'!$F$4)+(M237*'Football Field'!$F$5)+(N237*'Football Field'!$F$6)+(O237*'Football Field'!$F$7)+(P237*'Football Field'!$F$8)+(Q237*'Football Field'!$F$9)+(R237*'Football Field'!$F$10)+(S237*'Football Field'!$F$11)</f>
        <v>136339456.60021636</v>
      </c>
    </row>
    <row r="238" spans="2:20" x14ac:dyDescent="0.3">
      <c r="B238" s="62">
        <f t="shared" si="36"/>
        <v>211</v>
      </c>
      <c r="C238" s="62">
        <v>0.38276154923812278</v>
      </c>
      <c r="D238" s="62">
        <v>0.2884752617144356</v>
      </c>
      <c r="E238" s="62">
        <v>0.35268636957160449</v>
      </c>
      <c r="F238" s="62">
        <v>0.75203083619327271</v>
      </c>
      <c r="G238" s="62">
        <v>0.45599814046563347</v>
      </c>
      <c r="H238" s="62">
        <v>0.39109924367652282</v>
      </c>
      <c r="I238" s="62">
        <v>0.72559453224964654</v>
      </c>
      <c r="J238" s="62">
        <v>0.23480971573707909</v>
      </c>
      <c r="K238" s="62"/>
      <c r="L238" s="65">
        <f t="shared" si="37"/>
        <v>0.10681353049851521</v>
      </c>
      <c r="M238" s="65">
        <f t="shared" si="38"/>
        <v>8.0501976299695327E-2</v>
      </c>
      <c r="N238" s="65">
        <f t="shared" si="39"/>
        <v>9.8420743587310969E-2</v>
      </c>
      <c r="O238" s="65">
        <f t="shared" si="40"/>
        <v>0.20986190702133753</v>
      </c>
      <c r="P238" s="65">
        <f t="shared" si="41"/>
        <v>0.1272509513582066</v>
      </c>
      <c r="Q238" s="65">
        <f t="shared" si="42"/>
        <v>0.10914024952490649</v>
      </c>
      <c r="R238" s="65">
        <f t="shared" si="43"/>
        <v>0.20248458564939945</v>
      </c>
      <c r="S238" s="65">
        <f t="shared" si="44"/>
        <v>6.5526056060628335E-2</v>
      </c>
      <c r="T238" s="66">
        <f>(L238*'Football Field'!$F$4)+(M238*'Football Field'!$F$5)+(N238*'Football Field'!$F$6)+(O238*'Football Field'!$F$7)+(P238*'Football Field'!$F$8)+(Q238*'Football Field'!$F$9)+(R238*'Football Field'!$F$10)+(S238*'Football Field'!$F$11)</f>
        <v>150319230.3186278</v>
      </c>
    </row>
    <row r="239" spans="2:20" x14ac:dyDescent="0.3">
      <c r="B239" s="62">
        <f t="shared" si="36"/>
        <v>212</v>
      </c>
      <c r="C239" s="62">
        <v>0.98759736036229595</v>
      </c>
      <c r="D239" s="62">
        <v>0.67232690571832454</v>
      </c>
      <c r="E239" s="62">
        <v>0.13865688595979386</v>
      </c>
      <c r="F239" s="62">
        <v>0.68922960842725456</v>
      </c>
      <c r="G239" s="62">
        <v>0.69000297192397064</v>
      </c>
      <c r="H239" s="62">
        <v>1.9210450318162264E-3</v>
      </c>
      <c r="I239" s="62">
        <v>0.90409703623598636</v>
      </c>
      <c r="J239" s="62">
        <v>0.1291399788355585</v>
      </c>
      <c r="K239" s="62"/>
      <c r="L239" s="65">
        <f t="shared" si="37"/>
        <v>0.23441822281402513</v>
      </c>
      <c r="M239" s="65">
        <f t="shared" si="38"/>
        <v>0.15958495305285678</v>
      </c>
      <c r="N239" s="65">
        <f t="shared" si="39"/>
        <v>3.2911895163123955E-2</v>
      </c>
      <c r="O239" s="65">
        <f t="shared" si="40"/>
        <v>0.16359701473792207</v>
      </c>
      <c r="P239" s="65">
        <f t="shared" si="41"/>
        <v>0.16378058195242223</v>
      </c>
      <c r="Q239" s="65">
        <f t="shared" si="42"/>
        <v>4.5598335959390497E-4</v>
      </c>
      <c r="R239" s="65">
        <f t="shared" si="43"/>
        <v>0.21459840719715884</v>
      </c>
      <c r="S239" s="65">
        <f t="shared" si="44"/>
        <v>3.0652941722897079E-2</v>
      </c>
      <c r="T239" s="66">
        <f>(L239*'Football Field'!$F$4)+(M239*'Football Field'!$F$5)+(N239*'Football Field'!$F$6)+(O239*'Football Field'!$F$7)+(P239*'Football Field'!$F$8)+(Q239*'Football Field'!$F$9)+(R239*'Football Field'!$F$10)+(S239*'Football Field'!$F$11)</f>
        <v>151817338.97955221</v>
      </c>
    </row>
    <row r="240" spans="2:20" x14ac:dyDescent="0.3">
      <c r="B240" s="62">
        <f t="shared" si="36"/>
        <v>213</v>
      </c>
      <c r="C240" s="62">
        <v>0.8125248756490201</v>
      </c>
      <c r="D240" s="62">
        <v>0.75923562118124199</v>
      </c>
      <c r="E240" s="62">
        <v>0.64083177489447762</v>
      </c>
      <c r="F240" s="62">
        <v>0.55895745569704969</v>
      </c>
      <c r="G240" s="62">
        <v>0.76706264032479354</v>
      </c>
      <c r="H240" s="62">
        <v>0.7391070073954461</v>
      </c>
      <c r="I240" s="62">
        <v>0.15120470925940188</v>
      </c>
      <c r="J240" s="62">
        <v>0.91655662428767559</v>
      </c>
      <c r="K240" s="62"/>
      <c r="L240" s="65">
        <f t="shared" si="37"/>
        <v>0.15200220895536237</v>
      </c>
      <c r="M240" s="65">
        <f t="shared" si="38"/>
        <v>0.14203317953184277</v>
      </c>
      <c r="N240" s="65">
        <f t="shared" si="39"/>
        <v>0.11988290853857207</v>
      </c>
      <c r="O240" s="65">
        <f t="shared" si="40"/>
        <v>0.10456635916550244</v>
      </c>
      <c r="P240" s="65">
        <f t="shared" si="41"/>
        <v>0.14349741064034321</v>
      </c>
      <c r="Q240" s="65">
        <f t="shared" si="42"/>
        <v>0.13826764096146185</v>
      </c>
      <c r="R240" s="65">
        <f t="shared" si="43"/>
        <v>2.8286456822043681E-2</v>
      </c>
      <c r="S240" s="65">
        <f t="shared" si="44"/>
        <v>0.17146383538487156</v>
      </c>
      <c r="T240" s="66">
        <f>(L240*'Football Field'!$F$4)+(M240*'Football Field'!$F$5)+(N240*'Football Field'!$F$6)+(O240*'Football Field'!$F$7)+(P240*'Football Field'!$F$8)+(Q240*'Football Field'!$F$9)+(R240*'Football Field'!$F$10)+(S240*'Football Field'!$F$11)</f>
        <v>127691895.3750798</v>
      </c>
    </row>
    <row r="241" spans="2:20" x14ac:dyDescent="0.3">
      <c r="B241" s="62">
        <f t="shared" si="36"/>
        <v>214</v>
      </c>
      <c r="C241" s="62">
        <v>0.67235535041003247</v>
      </c>
      <c r="D241" s="62">
        <v>0.28564376353168985</v>
      </c>
      <c r="E241" s="62">
        <v>0.64310158390389971</v>
      </c>
      <c r="F241" s="62">
        <v>0.70202676684097975</v>
      </c>
      <c r="G241" s="62">
        <v>0.42683242124057741</v>
      </c>
      <c r="H241" s="62">
        <v>0.66686925469043767</v>
      </c>
      <c r="I241" s="62">
        <v>0.29229344828115522</v>
      </c>
      <c r="J241" s="62">
        <v>0.62615286473358844</v>
      </c>
      <c r="K241" s="62"/>
      <c r="L241" s="65">
        <f t="shared" si="37"/>
        <v>0.15580821146517565</v>
      </c>
      <c r="M241" s="65">
        <f t="shared" si="38"/>
        <v>6.6193633894506262E-2</v>
      </c>
      <c r="N241" s="65">
        <f t="shared" si="39"/>
        <v>0.1490290923057003</v>
      </c>
      <c r="O241" s="65">
        <f t="shared" si="40"/>
        <v>0.162684114695402</v>
      </c>
      <c r="P241" s="65">
        <f t="shared" si="41"/>
        <v>9.8911975800129628E-2</v>
      </c>
      <c r="Q241" s="65">
        <f t="shared" si="42"/>
        <v>0.1545368915277712</v>
      </c>
      <c r="R241" s="65">
        <f t="shared" si="43"/>
        <v>6.7734598039418031E-2</v>
      </c>
      <c r="S241" s="65">
        <f t="shared" si="44"/>
        <v>0.14510148227189706</v>
      </c>
      <c r="T241" s="66">
        <f>(L241*'Football Field'!$F$4)+(M241*'Football Field'!$F$5)+(N241*'Football Field'!$F$6)+(O241*'Football Field'!$F$7)+(P241*'Football Field'!$F$8)+(Q241*'Football Field'!$F$9)+(R241*'Football Field'!$F$10)+(S241*'Football Field'!$F$11)</f>
        <v>130707395.93833551</v>
      </c>
    </row>
    <row r="242" spans="2:20" x14ac:dyDescent="0.3">
      <c r="B242" s="62">
        <f t="shared" si="36"/>
        <v>215</v>
      </c>
      <c r="C242" s="62">
        <v>0.65134337346139926</v>
      </c>
      <c r="D242" s="62">
        <v>0.43513570557445969</v>
      </c>
      <c r="E242" s="62">
        <v>0.75499101399505442</v>
      </c>
      <c r="F242" s="62">
        <v>4.0376353722404001E-2</v>
      </c>
      <c r="G242" s="62">
        <v>0.98645068747343867</v>
      </c>
      <c r="H242" s="62">
        <v>0.42774384838635793</v>
      </c>
      <c r="I242" s="62">
        <v>0.46781240846868299</v>
      </c>
      <c r="J242" s="62">
        <v>0.50872675193252925</v>
      </c>
      <c r="K242" s="62"/>
      <c r="L242" s="65">
        <f t="shared" si="37"/>
        <v>0.15244731559368091</v>
      </c>
      <c r="M242" s="65">
        <f t="shared" si="38"/>
        <v>0.10184377846859283</v>
      </c>
      <c r="N242" s="65">
        <f t="shared" si="39"/>
        <v>0.17670610935864262</v>
      </c>
      <c r="O242" s="65">
        <f t="shared" si="40"/>
        <v>9.4501103246522802E-3</v>
      </c>
      <c r="P242" s="65">
        <f t="shared" si="41"/>
        <v>0.2308793877363042</v>
      </c>
      <c r="Q242" s="65">
        <f t="shared" si="42"/>
        <v>0.10011370976521521</v>
      </c>
      <c r="R242" s="65">
        <f t="shared" si="43"/>
        <v>0.10949178079984219</v>
      </c>
      <c r="S242" s="65">
        <f t="shared" si="44"/>
        <v>0.11906780795306979</v>
      </c>
      <c r="T242" s="66">
        <f>(L242*'Football Field'!$F$4)+(M242*'Football Field'!$F$5)+(N242*'Football Field'!$F$6)+(O242*'Football Field'!$F$7)+(P242*'Football Field'!$F$8)+(Q242*'Football Field'!$F$9)+(R242*'Football Field'!$F$10)+(S242*'Football Field'!$F$11)</f>
        <v>146659625.09766391</v>
      </c>
    </row>
    <row r="243" spans="2:20" x14ac:dyDescent="0.3">
      <c r="B243" s="62">
        <f t="shared" si="36"/>
        <v>216</v>
      </c>
      <c r="C243" s="62">
        <v>0.87519971240407846</v>
      </c>
      <c r="D243" s="62">
        <v>0.79941710009826639</v>
      </c>
      <c r="E243" s="62">
        <v>0.40466359472707047</v>
      </c>
      <c r="F243" s="62">
        <v>0.29023493058010774</v>
      </c>
      <c r="G243" s="62">
        <v>0.93907493369073702</v>
      </c>
      <c r="H243" s="62">
        <v>6.4345696655765505E-2</v>
      </c>
      <c r="I243" s="62">
        <v>0.30368346539216107</v>
      </c>
      <c r="J243" s="62">
        <v>0.54417958700438307</v>
      </c>
      <c r="K243" s="62"/>
      <c r="L243" s="65">
        <f t="shared" si="37"/>
        <v>0.20735403608236738</v>
      </c>
      <c r="M243" s="65">
        <f t="shared" si="38"/>
        <v>0.18939947062288931</v>
      </c>
      <c r="N243" s="65">
        <f t="shared" si="39"/>
        <v>9.5873694235764292E-2</v>
      </c>
      <c r="O243" s="65">
        <f t="shared" si="40"/>
        <v>6.8763030214623058E-2</v>
      </c>
      <c r="P243" s="65">
        <f t="shared" si="41"/>
        <v>0.22248747905741248</v>
      </c>
      <c r="Q243" s="65">
        <f t="shared" si="42"/>
        <v>1.524490892422109E-2</v>
      </c>
      <c r="R243" s="65">
        <f t="shared" si="43"/>
        <v>7.194928351561361E-2</v>
      </c>
      <c r="S243" s="65">
        <f t="shared" si="44"/>
        <v>0.12892809734710878</v>
      </c>
      <c r="T243" s="66">
        <f>(L243*'Football Field'!$F$4)+(M243*'Football Field'!$F$5)+(N243*'Football Field'!$F$6)+(O243*'Football Field'!$F$7)+(P243*'Football Field'!$F$8)+(Q243*'Football Field'!$F$9)+(R243*'Football Field'!$F$10)+(S243*'Football Field'!$F$11)</f>
        <v>138600261.68292642</v>
      </c>
    </row>
    <row r="244" spans="2:20" x14ac:dyDescent="0.3">
      <c r="B244" s="62">
        <f t="shared" si="36"/>
        <v>217</v>
      </c>
      <c r="C244" s="62">
        <v>0.24482980579671498</v>
      </c>
      <c r="D244" s="62">
        <v>0.90545818765897734</v>
      </c>
      <c r="E244" s="62">
        <v>0.23295771026470902</v>
      </c>
      <c r="F244" s="62">
        <v>0.72319555484100662</v>
      </c>
      <c r="G244" s="62">
        <v>0.22043913187563613</v>
      </c>
      <c r="H244" s="62">
        <v>0.71927259046305125</v>
      </c>
      <c r="I244" s="62">
        <v>0.89905463156724408</v>
      </c>
      <c r="J244" s="62">
        <v>0.9005904706317519</v>
      </c>
      <c r="K244" s="62"/>
      <c r="L244" s="65">
        <f t="shared" si="37"/>
        <v>5.0524145166225339E-2</v>
      </c>
      <c r="M244" s="65">
        <f t="shared" si="38"/>
        <v>0.18685429564574405</v>
      </c>
      <c r="N244" s="65">
        <f t="shared" si="39"/>
        <v>4.8074167819168144E-2</v>
      </c>
      <c r="O244" s="65">
        <f t="shared" si="40"/>
        <v>0.14924178482865977</v>
      </c>
      <c r="P244" s="65">
        <f t="shared" si="41"/>
        <v>4.5490779453743982E-2</v>
      </c>
      <c r="Q244" s="65">
        <f t="shared" si="42"/>
        <v>0.14843222481177884</v>
      </c>
      <c r="R244" s="65">
        <f t="shared" si="43"/>
        <v>0.18553282991772138</v>
      </c>
      <c r="S244" s="65">
        <f t="shared" si="44"/>
        <v>0.18584977235695849</v>
      </c>
      <c r="T244" s="66">
        <f>(L244*'Football Field'!$F$4)+(M244*'Football Field'!$F$5)+(N244*'Football Field'!$F$6)+(O244*'Football Field'!$F$7)+(P244*'Football Field'!$F$8)+(Q244*'Football Field'!$F$9)+(R244*'Football Field'!$F$10)+(S244*'Football Field'!$F$11)</f>
        <v>140376997.2120176</v>
      </c>
    </row>
    <row r="245" spans="2:20" x14ac:dyDescent="0.3">
      <c r="B245" s="62">
        <f t="shared" si="36"/>
        <v>218</v>
      </c>
      <c r="C245" s="62">
        <v>0.56138959224992824</v>
      </c>
      <c r="D245" s="62">
        <v>0.52471384367283613</v>
      </c>
      <c r="E245" s="62">
        <v>0.23319941799395982</v>
      </c>
      <c r="F245" s="62">
        <v>0.67599263546096455</v>
      </c>
      <c r="G245" s="62">
        <v>0.55291361335655587</v>
      </c>
      <c r="H245" s="62">
        <v>8.5092146153131765E-2</v>
      </c>
      <c r="I245" s="62">
        <v>0.31336539448918266</v>
      </c>
      <c r="J245" s="62">
        <v>0.18480142458725979</v>
      </c>
      <c r="K245" s="62"/>
      <c r="L245" s="65">
        <f t="shared" si="37"/>
        <v>0.17927361226932828</v>
      </c>
      <c r="M245" s="65">
        <f t="shared" si="38"/>
        <v>0.16756161400490407</v>
      </c>
      <c r="N245" s="65">
        <f t="shared" si="39"/>
        <v>7.4469677778190968E-2</v>
      </c>
      <c r="O245" s="65">
        <f t="shared" si="40"/>
        <v>0.21587083782735703</v>
      </c>
      <c r="P245" s="65">
        <f t="shared" si="41"/>
        <v>0.17656690132436129</v>
      </c>
      <c r="Q245" s="65">
        <f t="shared" si="42"/>
        <v>2.7173244084350956E-2</v>
      </c>
      <c r="R245" s="65">
        <f t="shared" si="43"/>
        <v>0.10006980358351311</v>
      </c>
      <c r="S245" s="65">
        <f t="shared" si="44"/>
        <v>5.9014309127994276E-2</v>
      </c>
      <c r="T245" s="66">
        <f>(L245*'Football Field'!$F$4)+(M245*'Football Field'!$F$5)+(N245*'Football Field'!$F$6)+(O245*'Football Field'!$F$7)+(P245*'Football Field'!$F$8)+(Q245*'Football Field'!$F$9)+(R245*'Football Field'!$F$10)+(S245*'Football Field'!$F$11)</f>
        <v>138886884.41293517</v>
      </c>
    </row>
    <row r="246" spans="2:20" x14ac:dyDescent="0.3">
      <c r="B246" s="62">
        <f t="shared" si="36"/>
        <v>219</v>
      </c>
      <c r="C246" s="62">
        <v>2.5293565354528202E-2</v>
      </c>
      <c r="D246" s="62">
        <v>0.37825032556336857</v>
      </c>
      <c r="E246" s="62">
        <v>0.48089381982389456</v>
      </c>
      <c r="F246" s="62">
        <v>0.22398730215965867</v>
      </c>
      <c r="G246" s="62">
        <v>0.68155661507045529</v>
      </c>
      <c r="H246" s="62">
        <v>0.48707949850101451</v>
      </c>
      <c r="I246" s="62">
        <v>0.40981825372919067</v>
      </c>
      <c r="J246" s="62">
        <v>0.38315838000058255</v>
      </c>
      <c r="K246" s="62"/>
      <c r="L246" s="65">
        <f t="shared" si="37"/>
        <v>8.238845033898946E-3</v>
      </c>
      <c r="M246" s="65">
        <f t="shared" si="38"/>
        <v>0.1232070596872383</v>
      </c>
      <c r="N246" s="65">
        <f t="shared" si="39"/>
        <v>0.15664101140962661</v>
      </c>
      <c r="O246" s="65">
        <f t="shared" si="40"/>
        <v>7.2959135898338384E-2</v>
      </c>
      <c r="P246" s="65">
        <f t="shared" si="41"/>
        <v>0.22200268149974056</v>
      </c>
      <c r="Q246" s="65">
        <f t="shared" si="42"/>
        <v>0.15865586567536422</v>
      </c>
      <c r="R246" s="65">
        <f t="shared" si="43"/>
        <v>0.13348964597169427</v>
      </c>
      <c r="S246" s="65">
        <f t="shared" si="44"/>
        <v>0.12480575482409875</v>
      </c>
      <c r="T246" s="66">
        <f>(L246*'Football Field'!$F$4)+(M246*'Football Field'!$F$5)+(N246*'Football Field'!$F$6)+(O246*'Football Field'!$F$7)+(P246*'Football Field'!$F$8)+(Q246*'Football Field'!$F$9)+(R246*'Football Field'!$F$10)+(S246*'Football Field'!$F$11)</f>
        <v>149857853.45436487</v>
      </c>
    </row>
    <row r="247" spans="2:20" x14ac:dyDescent="0.3">
      <c r="B247" s="62">
        <f t="shared" si="36"/>
        <v>220</v>
      </c>
      <c r="C247" s="62">
        <v>0.54974035240925145</v>
      </c>
      <c r="D247" s="62">
        <v>4.133057877831392E-2</v>
      </c>
      <c r="E247" s="62">
        <v>0.78337607337660531</v>
      </c>
      <c r="F247" s="62">
        <v>0.88979088398682082</v>
      </c>
      <c r="G247" s="62">
        <v>0.29564987278244159</v>
      </c>
      <c r="H247" s="62">
        <v>0.31719840167385671</v>
      </c>
      <c r="I247" s="62">
        <v>0.4392679405365828</v>
      </c>
      <c r="J247" s="62">
        <v>0.62601591619529451</v>
      </c>
      <c r="K247" s="62"/>
      <c r="L247" s="65">
        <f t="shared" si="37"/>
        <v>0.13944412869840742</v>
      </c>
      <c r="M247" s="65">
        <f t="shared" si="38"/>
        <v>1.0483688383224974E-2</v>
      </c>
      <c r="N247" s="65">
        <f t="shared" si="39"/>
        <v>0.19870688683565899</v>
      </c>
      <c r="O247" s="65">
        <f t="shared" si="40"/>
        <v>0.2256994852161773</v>
      </c>
      <c r="P247" s="65">
        <f t="shared" si="41"/>
        <v>7.4992928442064968E-2</v>
      </c>
      <c r="Q247" s="65">
        <f t="shared" si="42"/>
        <v>8.0458810331264397E-2</v>
      </c>
      <c r="R247" s="65">
        <f t="shared" si="43"/>
        <v>0.11142230139159931</v>
      </c>
      <c r="S247" s="65">
        <f t="shared" si="44"/>
        <v>0.15879177070160264</v>
      </c>
      <c r="T247" s="66">
        <f>(L247*'Football Field'!$F$4)+(M247*'Football Field'!$F$5)+(N247*'Football Field'!$F$6)+(O247*'Football Field'!$F$7)+(P247*'Football Field'!$F$8)+(Q247*'Football Field'!$F$9)+(R247*'Football Field'!$F$10)+(S247*'Football Field'!$F$11)</f>
        <v>136921835.80566657</v>
      </c>
    </row>
    <row r="248" spans="2:20" x14ac:dyDescent="0.3">
      <c r="B248" s="62">
        <f t="shared" si="36"/>
        <v>221</v>
      </c>
      <c r="C248" s="62">
        <v>0.46426834734942923</v>
      </c>
      <c r="D248" s="62">
        <v>0.44817672470930381</v>
      </c>
      <c r="E248" s="62">
        <v>0.63446425927162509</v>
      </c>
      <c r="F248" s="62">
        <v>0.56356163859661002</v>
      </c>
      <c r="G248" s="62">
        <v>0.5382096185547266</v>
      </c>
      <c r="H248" s="62">
        <v>0.25878339202422751</v>
      </c>
      <c r="I248" s="62">
        <v>0.28167872648575543</v>
      </c>
      <c r="J248" s="62">
        <v>0.5767296698038511</v>
      </c>
      <c r="K248" s="62"/>
      <c r="L248" s="65">
        <f t="shared" si="37"/>
        <v>0.12328308049156098</v>
      </c>
      <c r="M248" s="65">
        <f t="shared" si="38"/>
        <v>0.11901006722130826</v>
      </c>
      <c r="N248" s="65">
        <f t="shared" si="39"/>
        <v>0.16847736614258446</v>
      </c>
      <c r="O248" s="65">
        <f t="shared" si="40"/>
        <v>0.14964969128246405</v>
      </c>
      <c r="P248" s="65">
        <f t="shared" si="41"/>
        <v>0.14291764688337688</v>
      </c>
      <c r="Q248" s="65">
        <f t="shared" si="42"/>
        <v>6.8718046213884845E-2</v>
      </c>
      <c r="R248" s="65">
        <f t="shared" si="43"/>
        <v>7.4797735637935403E-2</v>
      </c>
      <c r="S248" s="65">
        <f t="shared" si="44"/>
        <v>0.15314636612688512</v>
      </c>
      <c r="T248" s="66">
        <f>(L248*'Football Field'!$F$4)+(M248*'Football Field'!$F$5)+(N248*'Football Field'!$F$6)+(O248*'Football Field'!$F$7)+(P248*'Football Field'!$F$8)+(Q248*'Football Field'!$F$9)+(R248*'Football Field'!$F$10)+(S248*'Football Field'!$F$11)</f>
        <v>135762942.61883521</v>
      </c>
    </row>
    <row r="249" spans="2:20" x14ac:dyDescent="0.3">
      <c r="B249" s="62">
        <f t="shared" si="36"/>
        <v>222</v>
      </c>
      <c r="C249" s="62">
        <v>0.79705726850385916</v>
      </c>
      <c r="D249" s="62">
        <v>7.1826433301113379E-2</v>
      </c>
      <c r="E249" s="62">
        <v>0.53768021150356848</v>
      </c>
      <c r="F249" s="62">
        <v>0.5122771556469029</v>
      </c>
      <c r="G249" s="62">
        <v>0.47960367490845479</v>
      </c>
      <c r="H249" s="62">
        <v>0.44397161936071083</v>
      </c>
      <c r="I249" s="62">
        <v>0.6731870171023483</v>
      </c>
      <c r="J249" s="62">
        <v>0.81446522600883464</v>
      </c>
      <c r="K249" s="62"/>
      <c r="L249" s="65">
        <f t="shared" si="37"/>
        <v>0.1840749745483474</v>
      </c>
      <c r="M249" s="65">
        <f t="shared" si="38"/>
        <v>1.6587828007162828E-2</v>
      </c>
      <c r="N249" s="65">
        <f t="shared" si="39"/>
        <v>0.12417360101796776</v>
      </c>
      <c r="O249" s="65">
        <f t="shared" si="40"/>
        <v>0.11830693742296246</v>
      </c>
      <c r="P249" s="65">
        <f t="shared" si="41"/>
        <v>0.11076121847277308</v>
      </c>
      <c r="Q249" s="65">
        <f t="shared" si="42"/>
        <v>0.10253223672047317</v>
      </c>
      <c r="R249" s="65">
        <f t="shared" si="43"/>
        <v>0.15546797944894808</v>
      </c>
      <c r="S249" s="65">
        <f t="shared" si="44"/>
        <v>0.18809522436136514</v>
      </c>
      <c r="T249" s="66">
        <f>(L249*'Football Field'!$F$4)+(M249*'Football Field'!$F$5)+(N249*'Football Field'!$F$6)+(O249*'Football Field'!$F$7)+(P249*'Football Field'!$F$8)+(Q249*'Football Field'!$F$9)+(R249*'Football Field'!$F$10)+(S249*'Football Field'!$F$11)</f>
        <v>143246928.91013122</v>
      </c>
    </row>
    <row r="250" spans="2:20" x14ac:dyDescent="0.3">
      <c r="B250" s="62">
        <f t="shared" si="36"/>
        <v>223</v>
      </c>
      <c r="C250" s="62">
        <v>0.91681204553662921</v>
      </c>
      <c r="D250" s="62">
        <v>0.82887776866247709</v>
      </c>
      <c r="E250" s="62">
        <v>0.89021453650423432</v>
      </c>
      <c r="F250" s="62">
        <v>0.82157205177838333</v>
      </c>
      <c r="G250" s="62">
        <v>0.73750235732277492</v>
      </c>
      <c r="H250" s="62">
        <v>0.62372692714069367</v>
      </c>
      <c r="I250" s="62">
        <v>0.41050928341237547</v>
      </c>
      <c r="J250" s="62">
        <v>0.28990688659773101</v>
      </c>
      <c r="K250" s="62"/>
      <c r="L250" s="65">
        <f t="shared" si="37"/>
        <v>0.16611556499359506</v>
      </c>
      <c r="M250" s="65">
        <f t="shared" si="38"/>
        <v>0.15018290774245363</v>
      </c>
      <c r="N250" s="65">
        <f t="shared" si="39"/>
        <v>0.16129640902607892</v>
      </c>
      <c r="O250" s="65">
        <f t="shared" si="40"/>
        <v>0.14885919772599748</v>
      </c>
      <c r="P250" s="65">
        <f t="shared" si="41"/>
        <v>0.13362675737868712</v>
      </c>
      <c r="Q250" s="65">
        <f t="shared" si="42"/>
        <v>0.11301198692590225</v>
      </c>
      <c r="R250" s="65">
        <f t="shared" si="43"/>
        <v>7.4379456379468065E-2</v>
      </c>
      <c r="S250" s="65">
        <f t="shared" si="44"/>
        <v>5.252771982781735E-2</v>
      </c>
      <c r="T250" s="66">
        <f>(L250*'Football Field'!$F$4)+(M250*'Football Field'!$F$5)+(N250*'Football Field'!$F$6)+(O250*'Football Field'!$F$7)+(P250*'Football Field'!$F$8)+(Q250*'Football Field'!$F$9)+(R250*'Football Field'!$F$10)+(S250*'Football Field'!$F$11)</f>
        <v>133664101.33454923</v>
      </c>
    </row>
    <row r="251" spans="2:20" x14ac:dyDescent="0.3">
      <c r="B251" s="62">
        <f t="shared" si="36"/>
        <v>224</v>
      </c>
      <c r="C251" s="62">
        <v>0.96672266701112464</v>
      </c>
      <c r="D251" s="62">
        <v>0.13285927388890162</v>
      </c>
      <c r="E251" s="62">
        <v>7.9494814071128461E-2</v>
      </c>
      <c r="F251" s="62">
        <v>6.9300940855917648E-2</v>
      </c>
      <c r="G251" s="62">
        <v>0.64586026782421713</v>
      </c>
      <c r="H251" s="62">
        <v>0.43145696408120982</v>
      </c>
      <c r="I251" s="62">
        <v>0.23734700308925216</v>
      </c>
      <c r="J251" s="62">
        <v>0.89161432176157029</v>
      </c>
      <c r="K251" s="62"/>
      <c r="L251" s="65">
        <f t="shared" si="37"/>
        <v>0.27983179695178906</v>
      </c>
      <c r="M251" s="65">
        <f t="shared" si="38"/>
        <v>3.8458030025288956E-2</v>
      </c>
      <c r="N251" s="65">
        <f t="shared" si="39"/>
        <v>2.301091867293131E-2</v>
      </c>
      <c r="O251" s="65">
        <f t="shared" si="40"/>
        <v>2.0060155277126578E-2</v>
      </c>
      <c r="P251" s="65">
        <f t="shared" si="41"/>
        <v>0.1869535550291743</v>
      </c>
      <c r="Q251" s="65">
        <f t="shared" si="42"/>
        <v>0.12489143131348454</v>
      </c>
      <c r="R251" s="65">
        <f t="shared" si="43"/>
        <v>6.8703507884979559E-2</v>
      </c>
      <c r="S251" s="65">
        <f t="shared" si="44"/>
        <v>0.25809060484522567</v>
      </c>
      <c r="T251" s="66">
        <f>(L251*'Football Field'!$F$4)+(M251*'Football Field'!$F$5)+(N251*'Football Field'!$F$6)+(O251*'Football Field'!$F$7)+(P251*'Football Field'!$F$8)+(Q251*'Football Field'!$F$9)+(R251*'Football Field'!$F$10)+(S251*'Football Field'!$F$11)</f>
        <v>134116598.79791322</v>
      </c>
    </row>
    <row r="252" spans="2:20" x14ac:dyDescent="0.3">
      <c r="B252" s="62">
        <f t="shared" si="36"/>
        <v>225</v>
      </c>
      <c r="C252" s="62">
        <v>0.96254979516329353</v>
      </c>
      <c r="D252" s="62">
        <v>0.41177204677971113</v>
      </c>
      <c r="E252" s="62">
        <v>0.78060156155900817</v>
      </c>
      <c r="F252" s="62">
        <v>0.35555585494523922</v>
      </c>
      <c r="G252" s="62">
        <v>7.7506777611105693E-2</v>
      </c>
      <c r="H252" s="62">
        <v>0.14362570138738207</v>
      </c>
      <c r="I252" s="62">
        <v>0.87895199794104861</v>
      </c>
      <c r="J252" s="62">
        <v>0.59537247501768442</v>
      </c>
      <c r="K252" s="62"/>
      <c r="L252" s="65">
        <f t="shared" si="37"/>
        <v>0.22885506270451209</v>
      </c>
      <c r="M252" s="65">
        <f t="shared" si="38"/>
        <v>9.79025896210899E-2</v>
      </c>
      <c r="N252" s="65">
        <f t="shared" si="39"/>
        <v>0.18559519748016814</v>
      </c>
      <c r="O252" s="65">
        <f t="shared" si="40"/>
        <v>8.4536673206236396E-2</v>
      </c>
      <c r="P252" s="65">
        <f t="shared" si="41"/>
        <v>1.8427948911676928E-2</v>
      </c>
      <c r="Q252" s="65">
        <f t="shared" si="42"/>
        <v>3.4148330883403959E-2</v>
      </c>
      <c r="R252" s="65">
        <f t="shared" si="43"/>
        <v>0.20897891788437806</v>
      </c>
      <c r="S252" s="65">
        <f t="shared" si="44"/>
        <v>0.14155527930853454</v>
      </c>
      <c r="T252" s="66">
        <f>(L252*'Football Field'!$F$4)+(M252*'Football Field'!$F$5)+(N252*'Football Field'!$F$6)+(O252*'Football Field'!$F$7)+(P252*'Football Field'!$F$8)+(Q252*'Football Field'!$F$9)+(R252*'Football Field'!$F$10)+(S252*'Football Field'!$F$11)</f>
        <v>143636828.3694374</v>
      </c>
    </row>
    <row r="253" spans="2:20" x14ac:dyDescent="0.3">
      <c r="B253" s="62">
        <f t="shared" si="36"/>
        <v>226</v>
      </c>
      <c r="C253" s="62">
        <v>0.29542549000745366</v>
      </c>
      <c r="D253" s="62">
        <v>0.95730787004485329</v>
      </c>
      <c r="E253" s="62">
        <v>0.97963624727003806</v>
      </c>
      <c r="F253" s="62">
        <v>2.8749785888118606E-2</v>
      </c>
      <c r="G253" s="62">
        <v>0.96723670789355687</v>
      </c>
      <c r="H253" s="62">
        <v>6.2825663084389749E-2</v>
      </c>
      <c r="I253" s="62">
        <v>4.4223178734440594E-2</v>
      </c>
      <c r="J253" s="62">
        <v>0.23439408587361088</v>
      </c>
      <c r="K253" s="62"/>
      <c r="L253" s="65">
        <f t="shared" si="37"/>
        <v>8.2756896851712891E-2</v>
      </c>
      <c r="M253" s="65">
        <f t="shared" si="38"/>
        <v>0.26816856140150958</v>
      </c>
      <c r="N253" s="65">
        <f t="shared" si="39"/>
        <v>0.2744233609140504</v>
      </c>
      <c r="O253" s="65">
        <f t="shared" si="40"/>
        <v>8.0536146870462452E-3</v>
      </c>
      <c r="P253" s="65">
        <f t="shared" si="41"/>
        <v>0.27094990504819971</v>
      </c>
      <c r="Q253" s="65">
        <f t="shared" si="42"/>
        <v>1.7599215691862374E-2</v>
      </c>
      <c r="R253" s="65">
        <f t="shared" si="43"/>
        <v>1.2388142407375296E-2</v>
      </c>
      <c r="S253" s="65">
        <f t="shared" si="44"/>
        <v>6.566030299824345E-2</v>
      </c>
      <c r="T253" s="66">
        <f>(L253*'Football Field'!$F$4)+(M253*'Football Field'!$F$5)+(N253*'Football Field'!$F$6)+(O253*'Football Field'!$F$7)+(P253*'Football Field'!$F$8)+(Q253*'Football Field'!$F$9)+(R253*'Football Field'!$F$10)+(S253*'Football Field'!$F$11)</f>
        <v>138404856.84181491</v>
      </c>
    </row>
    <row r="254" spans="2:20" x14ac:dyDescent="0.3">
      <c r="B254" s="62">
        <f t="shared" si="36"/>
        <v>227</v>
      </c>
      <c r="C254" s="62">
        <v>0.8493825061157817</v>
      </c>
      <c r="D254" s="62">
        <v>9.65003114397055E-2</v>
      </c>
      <c r="E254" s="62">
        <v>0.76743081355709175</v>
      </c>
      <c r="F254" s="62">
        <v>4.9958960860698731E-3</v>
      </c>
      <c r="G254" s="62">
        <v>0.89237548616395557</v>
      </c>
      <c r="H254" s="62">
        <v>0.75241352653176796</v>
      </c>
      <c r="I254" s="62">
        <v>0.67409747891428518</v>
      </c>
      <c r="J254" s="62">
        <v>4.0293334837027017E-2</v>
      </c>
      <c r="K254" s="62"/>
      <c r="L254" s="65">
        <f t="shared" si="37"/>
        <v>0.2083101713941567</v>
      </c>
      <c r="M254" s="65">
        <f t="shared" si="38"/>
        <v>2.3666600466638755E-2</v>
      </c>
      <c r="N254" s="65">
        <f t="shared" si="39"/>
        <v>0.18821160449405752</v>
      </c>
      <c r="O254" s="65">
        <f t="shared" si="40"/>
        <v>1.2252382907151041E-3</v>
      </c>
      <c r="P254" s="65">
        <f t="shared" si="41"/>
        <v>0.2188541547916201</v>
      </c>
      <c r="Q254" s="65">
        <f t="shared" si="42"/>
        <v>0.18452863055522997</v>
      </c>
      <c r="R254" s="65">
        <f t="shared" si="43"/>
        <v>0.16532170177503333</v>
      </c>
      <c r="S254" s="65">
        <f t="shared" si="44"/>
        <v>9.8818982325485985E-3</v>
      </c>
      <c r="T254" s="66">
        <f>(L254*'Football Field'!$F$4)+(M254*'Football Field'!$F$5)+(N254*'Football Field'!$F$6)+(O254*'Football Field'!$F$7)+(P254*'Football Field'!$F$8)+(Q254*'Football Field'!$F$9)+(R254*'Football Field'!$F$10)+(S254*'Football Field'!$F$11)</f>
        <v>152800159.11995733</v>
      </c>
    </row>
    <row r="255" spans="2:20" x14ac:dyDescent="0.3">
      <c r="B255" s="62">
        <f t="shared" si="36"/>
        <v>228</v>
      </c>
      <c r="C255" s="62">
        <v>0.77768183658157297</v>
      </c>
      <c r="D255" s="62">
        <v>0.27701037378223015</v>
      </c>
      <c r="E255" s="62">
        <v>0.96481872015415748</v>
      </c>
      <c r="F255" s="62">
        <v>0.46502971791875769</v>
      </c>
      <c r="G255" s="62">
        <v>0.67999304810795347</v>
      </c>
      <c r="H255" s="62">
        <v>0.93950591735328226</v>
      </c>
      <c r="I255" s="62">
        <v>0.18122837481873688</v>
      </c>
      <c r="J255" s="62">
        <v>0.93488772921878405</v>
      </c>
      <c r="K255" s="62"/>
      <c r="L255" s="65">
        <f t="shared" si="37"/>
        <v>0.14897675061868448</v>
      </c>
      <c r="M255" s="65">
        <f t="shared" si="38"/>
        <v>5.3065538414969991E-2</v>
      </c>
      <c r="N255" s="65">
        <f t="shared" si="39"/>
        <v>0.1848256589050058</v>
      </c>
      <c r="O255" s="65">
        <f t="shared" si="40"/>
        <v>8.9083495406277441E-2</v>
      </c>
      <c r="P255" s="65">
        <f t="shared" si="41"/>
        <v>0.13026298157574595</v>
      </c>
      <c r="Q255" s="65">
        <f t="shared" si="42"/>
        <v>0.17997660761829701</v>
      </c>
      <c r="R255" s="65">
        <f t="shared" si="43"/>
        <v>3.4717043822288719E-2</v>
      </c>
      <c r="S255" s="65">
        <f t="shared" si="44"/>
        <v>0.17909192363873083</v>
      </c>
      <c r="T255" s="66">
        <f>(L255*'Football Field'!$F$4)+(M255*'Football Field'!$F$5)+(N255*'Football Field'!$F$6)+(O255*'Football Field'!$F$7)+(P255*'Football Field'!$F$8)+(Q255*'Football Field'!$F$9)+(R255*'Football Field'!$F$10)+(S255*'Football Field'!$F$11)</f>
        <v>129446442.7365952</v>
      </c>
    </row>
    <row r="256" spans="2:20" x14ac:dyDescent="0.3">
      <c r="B256" s="62">
        <f t="shared" si="36"/>
        <v>229</v>
      </c>
      <c r="C256" s="62">
        <v>0.41553241924644702</v>
      </c>
      <c r="D256" s="62">
        <v>0.17735664730251577</v>
      </c>
      <c r="E256" s="62">
        <v>0.22726754810269967</v>
      </c>
      <c r="F256" s="62">
        <v>0.66854845492764159</v>
      </c>
      <c r="G256" s="62">
        <v>0.86474206507987106</v>
      </c>
      <c r="H256" s="62">
        <v>0.20941221867345672</v>
      </c>
      <c r="I256" s="62">
        <v>0.23523629196894991</v>
      </c>
      <c r="J256" s="62">
        <v>0.35277050078292393</v>
      </c>
      <c r="K256" s="62"/>
      <c r="L256" s="65">
        <f t="shared" si="37"/>
        <v>0.131878791411948</v>
      </c>
      <c r="M256" s="65">
        <f t="shared" si="38"/>
        <v>5.6288220152706896E-2</v>
      </c>
      <c r="N256" s="65">
        <f t="shared" si="39"/>
        <v>7.2128594984943672E-2</v>
      </c>
      <c r="O256" s="65">
        <f t="shared" si="40"/>
        <v>0.21217926244135388</v>
      </c>
      <c r="P256" s="65">
        <f t="shared" si="41"/>
        <v>0.27444582695284031</v>
      </c>
      <c r="Q256" s="65">
        <f t="shared" si="42"/>
        <v>6.6461794619135914E-2</v>
      </c>
      <c r="R256" s="65">
        <f t="shared" si="43"/>
        <v>7.4657659533164097E-2</v>
      </c>
      <c r="S256" s="65">
        <f t="shared" si="44"/>
        <v>0.11195984990390725</v>
      </c>
      <c r="T256" s="66">
        <f>(L256*'Football Field'!$F$4)+(M256*'Football Field'!$F$5)+(N256*'Football Field'!$F$6)+(O256*'Football Field'!$F$7)+(P256*'Football Field'!$F$8)+(Q256*'Football Field'!$F$9)+(R256*'Football Field'!$F$10)+(S256*'Football Field'!$F$11)</f>
        <v>144290065.03624159</v>
      </c>
    </row>
    <row r="257" spans="2:20" x14ac:dyDescent="0.3">
      <c r="B257" s="62">
        <f t="shared" si="36"/>
        <v>230</v>
      </c>
      <c r="C257" s="62">
        <v>2.1265643035733306E-2</v>
      </c>
      <c r="D257" s="62">
        <v>0.5203279167232282</v>
      </c>
      <c r="E257" s="62">
        <v>0.91909845842525018</v>
      </c>
      <c r="F257" s="62">
        <v>0.91251788059961925</v>
      </c>
      <c r="G257" s="62">
        <v>0.23449900065060214</v>
      </c>
      <c r="H257" s="62">
        <v>0.88270833763735546</v>
      </c>
      <c r="I257" s="62">
        <v>0.29880491539105425</v>
      </c>
      <c r="J257" s="62">
        <v>0.67979502112615053</v>
      </c>
      <c r="K257" s="62"/>
      <c r="L257" s="65">
        <f t="shared" si="37"/>
        <v>4.7584608001528944E-3</v>
      </c>
      <c r="M257" s="65">
        <f t="shared" si="38"/>
        <v>0.11643005531468154</v>
      </c>
      <c r="N257" s="65">
        <f t="shared" si="39"/>
        <v>0.20566008648544476</v>
      </c>
      <c r="O257" s="65">
        <f t="shared" si="40"/>
        <v>0.20418759766519121</v>
      </c>
      <c r="P257" s="65">
        <f t="shared" si="41"/>
        <v>5.2472163686558382E-2</v>
      </c>
      <c r="Q257" s="65">
        <f t="shared" si="42"/>
        <v>0.19751732950456916</v>
      </c>
      <c r="R257" s="65">
        <f t="shared" si="43"/>
        <v>6.6861438160706152E-2</v>
      </c>
      <c r="S257" s="65">
        <f t="shared" si="44"/>
        <v>0.152112868382696</v>
      </c>
      <c r="T257" s="66">
        <f>(L257*'Football Field'!$F$4)+(M257*'Football Field'!$F$5)+(N257*'Football Field'!$F$6)+(O257*'Football Field'!$F$7)+(P257*'Football Field'!$F$8)+(Q257*'Football Field'!$F$9)+(R257*'Football Field'!$F$10)+(S257*'Football Field'!$F$11)</f>
        <v>129175242.92325188</v>
      </c>
    </row>
    <row r="258" spans="2:20" x14ac:dyDescent="0.3">
      <c r="B258" s="62">
        <f t="shared" si="36"/>
        <v>231</v>
      </c>
      <c r="C258" s="62">
        <v>0.43231832601508757</v>
      </c>
      <c r="D258" s="62">
        <v>0.53430453282291912</v>
      </c>
      <c r="E258" s="62">
        <v>1.8536563581058929E-2</v>
      </c>
      <c r="F258" s="62">
        <v>0.95295582243857757</v>
      </c>
      <c r="G258" s="62">
        <v>0.60940015783661194</v>
      </c>
      <c r="H258" s="62">
        <v>0.65597663681474039</v>
      </c>
      <c r="I258" s="62">
        <v>0.38817968613511311</v>
      </c>
      <c r="J258" s="62">
        <v>0.54140694085370611</v>
      </c>
      <c r="K258" s="62"/>
      <c r="L258" s="65">
        <f t="shared" si="37"/>
        <v>0.1045995880793178</v>
      </c>
      <c r="M258" s="65">
        <f t="shared" si="38"/>
        <v>0.12927519070805993</v>
      </c>
      <c r="N258" s="65">
        <f t="shared" si="39"/>
        <v>4.4849288089563455E-3</v>
      </c>
      <c r="O258" s="65">
        <f t="shared" si="40"/>
        <v>0.23056803398471712</v>
      </c>
      <c r="P258" s="65">
        <f t="shared" si="41"/>
        <v>0.14744460655354286</v>
      </c>
      <c r="Q258" s="65">
        <f t="shared" si="42"/>
        <v>0.15871380386054579</v>
      </c>
      <c r="R258" s="65">
        <f t="shared" si="43"/>
        <v>9.3920226895666398E-2</v>
      </c>
      <c r="S258" s="65">
        <f t="shared" si="44"/>
        <v>0.13099362110919363</v>
      </c>
      <c r="T258" s="66">
        <f>(L258*'Football Field'!$F$4)+(M258*'Football Field'!$F$5)+(N258*'Football Field'!$F$6)+(O258*'Football Field'!$F$7)+(P258*'Football Field'!$F$8)+(Q258*'Football Field'!$F$9)+(R258*'Football Field'!$F$10)+(S258*'Football Field'!$F$11)</f>
        <v>134955971.31241417</v>
      </c>
    </row>
    <row r="259" spans="2:20" x14ac:dyDescent="0.3">
      <c r="B259" s="62">
        <f t="shared" si="36"/>
        <v>232</v>
      </c>
      <c r="C259" s="62">
        <v>0.51523588790234665</v>
      </c>
      <c r="D259" s="62">
        <v>0.3858894942201061</v>
      </c>
      <c r="E259" s="62">
        <v>0.71435535849798548</v>
      </c>
      <c r="F259" s="62">
        <v>0.23999423480792437</v>
      </c>
      <c r="G259" s="62">
        <v>0.87104810356092677</v>
      </c>
      <c r="H259" s="62">
        <v>0.8036507555145046</v>
      </c>
      <c r="I259" s="62">
        <v>0.60642348693966652</v>
      </c>
      <c r="J259" s="62">
        <v>0.78848199640347727</v>
      </c>
      <c r="K259" s="62"/>
      <c r="L259" s="65">
        <f t="shared" si="37"/>
        <v>0.10461473910385442</v>
      </c>
      <c r="M259" s="65">
        <f t="shared" si="38"/>
        <v>7.8351934926563324E-2</v>
      </c>
      <c r="N259" s="65">
        <f t="shared" si="39"/>
        <v>0.14504443733715849</v>
      </c>
      <c r="O259" s="65">
        <f t="shared" si="40"/>
        <v>4.8729009081795047E-2</v>
      </c>
      <c r="P259" s="65">
        <f t="shared" si="41"/>
        <v>0.17685971074709855</v>
      </c>
      <c r="Q259" s="65">
        <f t="shared" si="42"/>
        <v>0.16317519041821868</v>
      </c>
      <c r="R259" s="65">
        <f t="shared" si="43"/>
        <v>0.12312968945336142</v>
      </c>
      <c r="S259" s="65">
        <f t="shared" si="44"/>
        <v>0.16009528893195013</v>
      </c>
      <c r="T259" s="66">
        <f>(L259*'Football Field'!$F$4)+(M259*'Football Field'!$F$5)+(N259*'Football Field'!$F$6)+(O259*'Football Field'!$F$7)+(P259*'Football Field'!$F$8)+(Q259*'Football Field'!$F$9)+(R259*'Football Field'!$F$10)+(S259*'Football Field'!$F$11)</f>
        <v>144196330.35038012</v>
      </c>
    </row>
    <row r="260" spans="2:20" x14ac:dyDescent="0.3">
      <c r="B260" s="62">
        <f t="shared" si="36"/>
        <v>233</v>
      </c>
      <c r="C260" s="62">
        <v>0.24704143561586211</v>
      </c>
      <c r="D260" s="62">
        <v>0.53329952661074642</v>
      </c>
      <c r="E260" s="62">
        <v>0.61218823382390419</v>
      </c>
      <c r="F260" s="62">
        <v>0.3964643089094666</v>
      </c>
      <c r="G260" s="62">
        <v>0.58107502773797326</v>
      </c>
      <c r="H260" s="62">
        <v>0.38932583034312584</v>
      </c>
      <c r="I260" s="62">
        <v>0.69488327905868363</v>
      </c>
      <c r="J260" s="62">
        <v>0.11987047307679655</v>
      </c>
      <c r="K260" s="62"/>
      <c r="L260" s="65">
        <f t="shared" si="37"/>
        <v>6.9118969795032847E-2</v>
      </c>
      <c r="M260" s="65">
        <f t="shared" si="38"/>
        <v>0.14921024798783475</v>
      </c>
      <c r="N260" s="65">
        <f t="shared" si="39"/>
        <v>0.17128227876859067</v>
      </c>
      <c r="O260" s="65">
        <f t="shared" si="40"/>
        <v>0.11092553977435872</v>
      </c>
      <c r="P260" s="65">
        <f t="shared" si="41"/>
        <v>0.16257720973303</v>
      </c>
      <c r="Q260" s="65">
        <f t="shared" si="42"/>
        <v>0.10892828662862888</v>
      </c>
      <c r="R260" s="65">
        <f t="shared" si="43"/>
        <v>0.19441927325509206</v>
      </c>
      <c r="S260" s="65">
        <f t="shared" si="44"/>
        <v>3.3538194057432087E-2</v>
      </c>
      <c r="T260" s="66">
        <f>(L260*'Football Field'!$F$4)+(M260*'Football Field'!$F$5)+(N260*'Football Field'!$F$6)+(O260*'Football Field'!$F$7)+(P260*'Football Field'!$F$8)+(Q260*'Football Field'!$F$9)+(R260*'Football Field'!$F$10)+(S260*'Football Field'!$F$11)</f>
        <v>153013673.16858315</v>
      </c>
    </row>
    <row r="261" spans="2:20" x14ac:dyDescent="0.3">
      <c r="B261" s="62">
        <f t="shared" si="36"/>
        <v>234</v>
      </c>
      <c r="C261" s="62">
        <v>0.19167633747878243</v>
      </c>
      <c r="D261" s="62">
        <v>0.44849957541691976</v>
      </c>
      <c r="E261" s="62">
        <v>0.27443192558503171</v>
      </c>
      <c r="F261" s="62">
        <v>5.2031273871321781E-2</v>
      </c>
      <c r="G261" s="62">
        <v>0.98836820295849204</v>
      </c>
      <c r="H261" s="62">
        <v>0.22969375860386343</v>
      </c>
      <c r="I261" s="62">
        <v>0.52621829734252812</v>
      </c>
      <c r="J261" s="62">
        <v>0.25511768643388855</v>
      </c>
      <c r="K261" s="62"/>
      <c r="L261" s="65">
        <f t="shared" si="37"/>
        <v>6.4623716342913709E-2</v>
      </c>
      <c r="M261" s="65">
        <f t="shared" si="38"/>
        <v>0.151211723486049</v>
      </c>
      <c r="N261" s="65">
        <f t="shared" si="39"/>
        <v>9.2524779780967195E-2</v>
      </c>
      <c r="O261" s="65">
        <f t="shared" si="40"/>
        <v>1.7542354616374923E-2</v>
      </c>
      <c r="P261" s="65">
        <f t="shared" si="41"/>
        <v>0.33322854156379766</v>
      </c>
      <c r="Q261" s="65">
        <f t="shared" si="42"/>
        <v>7.7441297642683107E-2</v>
      </c>
      <c r="R261" s="65">
        <f t="shared" si="43"/>
        <v>0.17741460646220281</v>
      </c>
      <c r="S261" s="65">
        <f t="shared" si="44"/>
        <v>8.6012980105011683E-2</v>
      </c>
      <c r="T261" s="66">
        <f>(L261*'Football Field'!$F$4)+(M261*'Football Field'!$F$5)+(N261*'Football Field'!$F$6)+(O261*'Football Field'!$F$7)+(P261*'Football Field'!$F$8)+(Q261*'Football Field'!$F$9)+(R261*'Football Field'!$F$10)+(S261*'Football Field'!$F$11)</f>
        <v>162341932.52255136</v>
      </c>
    </row>
    <row r="262" spans="2:20" x14ac:dyDescent="0.3">
      <c r="B262" s="62">
        <f t="shared" si="36"/>
        <v>235</v>
      </c>
      <c r="C262" s="62">
        <v>0.24703036226987274</v>
      </c>
      <c r="D262" s="62">
        <v>0.23533511851028266</v>
      </c>
      <c r="E262" s="62">
        <v>0.82536888560708577</v>
      </c>
      <c r="F262" s="62">
        <v>0.87902427666137817</v>
      </c>
      <c r="G262" s="62">
        <v>0.39025009964023705</v>
      </c>
      <c r="H262" s="62">
        <v>0.66779877698188683</v>
      </c>
      <c r="I262" s="62">
        <v>0.53318248619524689</v>
      </c>
      <c r="J262" s="62">
        <v>0.78832906494662325</v>
      </c>
      <c r="K262" s="62"/>
      <c r="L262" s="65">
        <f t="shared" si="37"/>
        <v>5.4098357657234787E-2</v>
      </c>
      <c r="M262" s="65">
        <f t="shared" si="38"/>
        <v>5.1537160426330636E-2</v>
      </c>
      <c r="N262" s="65">
        <f t="shared" si="39"/>
        <v>0.18075147023403357</v>
      </c>
      <c r="O262" s="65">
        <f t="shared" si="40"/>
        <v>0.19250172031998386</v>
      </c>
      <c r="P262" s="65">
        <f t="shared" si="41"/>
        <v>8.5462731269628278E-2</v>
      </c>
      <c r="Q262" s="65">
        <f t="shared" si="42"/>
        <v>0.14624444035248871</v>
      </c>
      <c r="R262" s="65">
        <f t="shared" si="43"/>
        <v>0.11676417655596784</v>
      </c>
      <c r="S262" s="65">
        <f t="shared" si="44"/>
        <v>0.17263994318433246</v>
      </c>
      <c r="T262" s="66">
        <f>(L262*'Football Field'!$F$4)+(M262*'Football Field'!$F$5)+(N262*'Football Field'!$F$6)+(O262*'Football Field'!$F$7)+(P262*'Football Field'!$F$8)+(Q262*'Football Field'!$F$9)+(R262*'Football Field'!$F$10)+(S262*'Football Field'!$F$11)</f>
        <v>138201519.15520221</v>
      </c>
    </row>
    <row r="263" spans="2:20" x14ac:dyDescent="0.3">
      <c r="B263" s="62">
        <f t="shared" si="36"/>
        <v>236</v>
      </c>
      <c r="C263" s="62">
        <v>0.29300634278670334</v>
      </c>
      <c r="D263" s="62">
        <v>9.7721495143442749E-2</v>
      </c>
      <c r="E263" s="62">
        <v>0.47457574642992773</v>
      </c>
      <c r="F263" s="62">
        <v>0.31497870514375248</v>
      </c>
      <c r="G263" s="62">
        <v>0.3278051805028579</v>
      </c>
      <c r="H263" s="62">
        <v>0.61878451389246303</v>
      </c>
      <c r="I263" s="62">
        <v>0.96164164650092321</v>
      </c>
      <c r="J263" s="62">
        <v>0.23661153667656798</v>
      </c>
      <c r="K263" s="62"/>
      <c r="L263" s="65">
        <f t="shared" si="37"/>
        <v>8.811889118878094E-2</v>
      </c>
      <c r="M263" s="65">
        <f t="shared" si="38"/>
        <v>2.9388817031918497E-2</v>
      </c>
      <c r="N263" s="65">
        <f t="shared" si="39"/>
        <v>0.14272417505629181</v>
      </c>
      <c r="O263" s="65">
        <f t="shared" si="40"/>
        <v>9.472687171673401E-2</v>
      </c>
      <c r="P263" s="65">
        <f t="shared" si="41"/>
        <v>9.8584313080477354E-2</v>
      </c>
      <c r="Q263" s="65">
        <f t="shared" si="42"/>
        <v>0.18609360033098599</v>
      </c>
      <c r="R263" s="65">
        <f t="shared" si="43"/>
        <v>0.28920464589499134</v>
      </c>
      <c r="S263" s="65">
        <f t="shared" si="44"/>
        <v>7.1158685699819993E-2</v>
      </c>
      <c r="T263" s="66">
        <f>(L263*'Football Field'!$F$4)+(M263*'Football Field'!$F$5)+(N263*'Football Field'!$F$6)+(O263*'Football Field'!$F$7)+(P263*'Football Field'!$F$8)+(Q263*'Football Field'!$F$9)+(R263*'Football Field'!$F$10)+(S263*'Football Field'!$F$11)</f>
        <v>160643107.96877027</v>
      </c>
    </row>
    <row r="264" spans="2:20" x14ac:dyDescent="0.3">
      <c r="B264" s="62">
        <f t="shared" si="36"/>
        <v>237</v>
      </c>
      <c r="C264" s="62">
        <v>2.5647525106667568E-2</v>
      </c>
      <c r="D264" s="62">
        <v>9.6800389883482274E-2</v>
      </c>
      <c r="E264" s="62">
        <v>0.13515692856364236</v>
      </c>
      <c r="F264" s="62">
        <v>0.69875068208693414</v>
      </c>
      <c r="G264" s="62">
        <v>0.3685139396164957</v>
      </c>
      <c r="H264" s="62">
        <v>0.94070631475555577</v>
      </c>
      <c r="I264" s="62">
        <v>0.9009792432890642</v>
      </c>
      <c r="J264" s="62">
        <v>8.6860896043654545E-3</v>
      </c>
      <c r="K264" s="62"/>
      <c r="L264" s="65">
        <f t="shared" si="37"/>
        <v>8.0773472611007854E-3</v>
      </c>
      <c r="M264" s="65">
        <f t="shared" si="38"/>
        <v>3.0485996635034634E-2</v>
      </c>
      <c r="N264" s="65">
        <f t="shared" si="39"/>
        <v>4.2565878860121295E-2</v>
      </c>
      <c r="O264" s="65">
        <f t="shared" si="40"/>
        <v>0.22006224322517276</v>
      </c>
      <c r="P264" s="65">
        <f t="shared" si="41"/>
        <v>0.11605856894414088</v>
      </c>
      <c r="Q264" s="65">
        <f t="shared" si="42"/>
        <v>0.29626295493968147</v>
      </c>
      <c r="R264" s="65">
        <f t="shared" si="43"/>
        <v>0.2837514416234122</v>
      </c>
      <c r="S264" s="65">
        <f t="shared" si="44"/>
        <v>2.7355685113359231E-3</v>
      </c>
      <c r="T264" s="66">
        <f>(L264*'Football Field'!$F$4)+(M264*'Football Field'!$F$5)+(N264*'Football Field'!$F$6)+(O264*'Football Field'!$F$7)+(P264*'Football Field'!$F$8)+(Q264*'Football Field'!$F$9)+(R264*'Football Field'!$F$10)+(S264*'Football Field'!$F$11)</f>
        <v>159438336.97402227</v>
      </c>
    </row>
    <row r="265" spans="2:20" x14ac:dyDescent="0.3">
      <c r="B265" s="62">
        <f t="shared" si="36"/>
        <v>238</v>
      </c>
      <c r="C265" s="62">
        <v>0.30069051431500371</v>
      </c>
      <c r="D265" s="62">
        <v>0.52337862869154539</v>
      </c>
      <c r="E265" s="62">
        <v>0.72301703053429411</v>
      </c>
      <c r="F265" s="62">
        <v>0.64870656733069276</v>
      </c>
      <c r="G265" s="62">
        <v>3.9107915632347057E-3</v>
      </c>
      <c r="H265" s="62">
        <v>0.84601097827270955</v>
      </c>
      <c r="I265" s="62">
        <v>6.3148959847016628E-2</v>
      </c>
      <c r="J265" s="62">
        <v>0.35231098850083908</v>
      </c>
      <c r="K265" s="62"/>
      <c r="L265" s="65">
        <f t="shared" si="37"/>
        <v>8.6875284060969185E-2</v>
      </c>
      <c r="M265" s="65">
        <f t="shared" si="38"/>
        <v>0.15121417162958956</v>
      </c>
      <c r="N265" s="65">
        <f t="shared" si="39"/>
        <v>0.20889355306626997</v>
      </c>
      <c r="O265" s="65">
        <f t="shared" si="40"/>
        <v>0.18742382824232018</v>
      </c>
      <c r="P265" s="65">
        <f t="shared" si="41"/>
        <v>1.1299030457719501E-3</v>
      </c>
      <c r="Q265" s="65">
        <f t="shared" si="42"/>
        <v>0.24442887473046149</v>
      </c>
      <c r="R265" s="65">
        <f t="shared" si="43"/>
        <v>1.8244951415783871E-2</v>
      </c>
      <c r="S265" s="65">
        <f t="shared" si="44"/>
        <v>0.10178943380883375</v>
      </c>
      <c r="T265" s="66">
        <f>(L265*'Football Field'!$F$4)+(M265*'Football Field'!$F$5)+(N265*'Football Field'!$F$6)+(O265*'Football Field'!$F$7)+(P265*'Football Field'!$F$8)+(Q265*'Football Field'!$F$9)+(R265*'Football Field'!$F$10)+(S265*'Football Field'!$F$11)</f>
        <v>117286893.78807086</v>
      </c>
    </row>
    <row r="266" spans="2:20" x14ac:dyDescent="0.3">
      <c r="B266" s="62">
        <f t="shared" si="36"/>
        <v>239</v>
      </c>
      <c r="C266" s="62">
        <v>0.20181716804086036</v>
      </c>
      <c r="D266" s="62">
        <v>0.20565060158765114</v>
      </c>
      <c r="E266" s="62">
        <v>0.87285979625394183</v>
      </c>
      <c r="F266" s="62">
        <v>0.78425073523964706</v>
      </c>
      <c r="G266" s="62">
        <v>0.343112496777632</v>
      </c>
      <c r="H266" s="62">
        <v>0.4990868173557127</v>
      </c>
      <c r="I266" s="62">
        <v>0.91036074435016601</v>
      </c>
      <c r="J266" s="62">
        <v>0.37798646431675686</v>
      </c>
      <c r="K266" s="62"/>
      <c r="L266" s="65">
        <f t="shared" si="37"/>
        <v>4.810754781121504E-2</v>
      </c>
      <c r="M266" s="65">
        <f t="shared" si="38"/>
        <v>4.9021330763495963E-2</v>
      </c>
      <c r="N266" s="65">
        <f t="shared" si="39"/>
        <v>0.20806527407159089</v>
      </c>
      <c r="O266" s="65">
        <f t="shared" si="40"/>
        <v>0.18694336120048663</v>
      </c>
      <c r="P266" s="65">
        <f t="shared" si="41"/>
        <v>8.1788387992905512E-2</v>
      </c>
      <c r="Q266" s="65">
        <f t="shared" si="42"/>
        <v>0.11896828778722139</v>
      </c>
      <c r="R266" s="65">
        <f t="shared" si="43"/>
        <v>0.21700444743834699</v>
      </c>
      <c r="S266" s="65">
        <f t="shared" si="44"/>
        <v>9.0101362934737708E-2</v>
      </c>
      <c r="T266" s="66">
        <f>(L266*'Football Field'!$F$4)+(M266*'Football Field'!$F$5)+(N266*'Football Field'!$F$6)+(O266*'Football Field'!$F$7)+(P266*'Football Field'!$F$8)+(Q266*'Football Field'!$F$9)+(R266*'Football Field'!$F$10)+(S266*'Football Field'!$F$11)</f>
        <v>151886980.20619792</v>
      </c>
    </row>
    <row r="267" spans="2:20" x14ac:dyDescent="0.3">
      <c r="B267" s="62">
        <f t="shared" si="36"/>
        <v>240</v>
      </c>
      <c r="C267" s="62">
        <v>0.7419174141035938</v>
      </c>
      <c r="D267" s="62">
        <v>0.58019661699268199</v>
      </c>
      <c r="E267" s="62">
        <v>0.52771712707593033</v>
      </c>
      <c r="F267" s="62">
        <v>0.7374289310833303</v>
      </c>
      <c r="G267" s="62">
        <v>0.4905584949925399</v>
      </c>
      <c r="H267" s="62">
        <v>0.96026801987301491</v>
      </c>
      <c r="I267" s="62">
        <v>0.75467254953424379</v>
      </c>
      <c r="J267" s="62">
        <v>0.76456659897056367</v>
      </c>
      <c r="K267" s="62"/>
      <c r="L267" s="65">
        <f t="shared" si="37"/>
        <v>0.1335025958759084</v>
      </c>
      <c r="M267" s="65">
        <f t="shared" si="38"/>
        <v>0.10440212483828804</v>
      </c>
      <c r="N267" s="65">
        <f t="shared" si="39"/>
        <v>9.4958825623381551E-2</v>
      </c>
      <c r="O267" s="65">
        <f t="shared" si="40"/>
        <v>0.13269492628444302</v>
      </c>
      <c r="P267" s="65">
        <f t="shared" si="41"/>
        <v>8.8272402380001849E-2</v>
      </c>
      <c r="Q267" s="65">
        <f t="shared" si="42"/>
        <v>0.17279318553879583</v>
      </c>
      <c r="R267" s="65">
        <f t="shared" si="43"/>
        <v>0.13579778892350383</v>
      </c>
      <c r="S267" s="65">
        <f t="shared" si="44"/>
        <v>0.1375781505356776</v>
      </c>
      <c r="T267" s="66">
        <f>(L267*'Football Field'!$F$4)+(M267*'Football Field'!$F$5)+(N267*'Football Field'!$F$6)+(O267*'Football Field'!$F$7)+(P267*'Football Field'!$F$8)+(Q267*'Football Field'!$F$9)+(R267*'Football Field'!$F$10)+(S267*'Football Field'!$F$11)</f>
        <v>137580918.63804111</v>
      </c>
    </row>
    <row r="268" spans="2:20" x14ac:dyDescent="0.3">
      <c r="B268" s="62">
        <f t="shared" si="36"/>
        <v>241</v>
      </c>
      <c r="C268" s="62">
        <v>0.2552588144347635</v>
      </c>
      <c r="D268" s="62">
        <v>2.6775902351949266E-2</v>
      </c>
      <c r="E268" s="62">
        <v>2.5541876016592746E-2</v>
      </c>
      <c r="F268" s="62">
        <v>0.73705036415136427</v>
      </c>
      <c r="G268" s="62">
        <v>0.94825059261428568</v>
      </c>
      <c r="H268" s="62">
        <v>0.82912607114152859</v>
      </c>
      <c r="I268" s="62">
        <v>0.25616336785021054</v>
      </c>
      <c r="J268" s="62">
        <v>0.61180405149079642</v>
      </c>
      <c r="K268" s="62"/>
      <c r="L268" s="65">
        <f t="shared" si="37"/>
        <v>6.9176373381835965E-2</v>
      </c>
      <c r="M268" s="65">
        <f t="shared" si="38"/>
        <v>7.2563990506482748E-3</v>
      </c>
      <c r="N268" s="65">
        <f t="shared" si="39"/>
        <v>6.9219719448628319E-3</v>
      </c>
      <c r="O268" s="65">
        <f t="shared" si="40"/>
        <v>0.19974421374891854</v>
      </c>
      <c r="P268" s="65">
        <f t="shared" si="41"/>
        <v>0.25698049722391686</v>
      </c>
      <c r="Q268" s="65">
        <f t="shared" si="42"/>
        <v>0.22469717570736239</v>
      </c>
      <c r="R268" s="65">
        <f t="shared" si="43"/>
        <v>6.9421511732687194E-2</v>
      </c>
      <c r="S268" s="65">
        <f t="shared" si="44"/>
        <v>0.16580185720976801</v>
      </c>
      <c r="T268" s="66">
        <f>(L268*'Football Field'!$F$4)+(M268*'Football Field'!$F$5)+(N268*'Football Field'!$F$6)+(O268*'Football Field'!$F$7)+(P268*'Football Field'!$F$8)+(Q268*'Football Field'!$F$9)+(R268*'Football Field'!$F$10)+(S268*'Football Field'!$F$11)</f>
        <v>141209863.21878165</v>
      </c>
    </row>
    <row r="269" spans="2:20" x14ac:dyDescent="0.3">
      <c r="B269" s="62">
        <f t="shared" si="36"/>
        <v>242</v>
      </c>
      <c r="C269" s="62">
        <v>0.3345747280432223</v>
      </c>
      <c r="D269" s="62">
        <v>0.83113966323505339</v>
      </c>
      <c r="E269" s="62">
        <v>0.2110167165320056</v>
      </c>
      <c r="F269" s="62">
        <v>0.3309185941487186</v>
      </c>
      <c r="G269" s="62">
        <v>5.7214356535153166E-2</v>
      </c>
      <c r="H269" s="62">
        <v>0.79638228080192464</v>
      </c>
      <c r="I269" s="62">
        <v>0.52591762471193504</v>
      </c>
      <c r="J269" s="62">
        <v>0.33420677412815425</v>
      </c>
      <c r="K269" s="62"/>
      <c r="L269" s="65">
        <f t="shared" si="37"/>
        <v>9.7789673686601394E-2</v>
      </c>
      <c r="M269" s="65">
        <f t="shared" si="38"/>
        <v>0.24292592847971417</v>
      </c>
      <c r="N269" s="65">
        <f t="shared" si="39"/>
        <v>6.1676074498421503E-2</v>
      </c>
      <c r="O269" s="65">
        <f t="shared" si="40"/>
        <v>9.6721056990447779E-2</v>
      </c>
      <c r="P269" s="65">
        <f t="shared" si="41"/>
        <v>1.6722641570939892E-2</v>
      </c>
      <c r="Q269" s="65">
        <f t="shared" si="42"/>
        <v>0.23276702285580531</v>
      </c>
      <c r="R269" s="65">
        <f t="shared" si="43"/>
        <v>0.15371547399111593</v>
      </c>
      <c r="S269" s="65">
        <f t="shared" si="44"/>
        <v>9.7682127926954049E-2</v>
      </c>
      <c r="T269" s="66">
        <f>(L269*'Football Field'!$F$4)+(M269*'Football Field'!$F$5)+(N269*'Football Field'!$F$6)+(O269*'Football Field'!$F$7)+(P269*'Football Field'!$F$8)+(Q269*'Football Field'!$F$9)+(R269*'Football Field'!$F$10)+(S269*'Football Field'!$F$11)</f>
        <v>132494385.86922807</v>
      </c>
    </row>
    <row r="270" spans="2:20" x14ac:dyDescent="0.3">
      <c r="B270" s="62">
        <f t="shared" si="36"/>
        <v>243</v>
      </c>
      <c r="C270" s="62">
        <v>0.3728003364106306</v>
      </c>
      <c r="D270" s="62">
        <v>0.50261824037072178</v>
      </c>
      <c r="E270" s="62">
        <v>0.64180056152996912</v>
      </c>
      <c r="F270" s="62">
        <v>0.75279474240159294</v>
      </c>
      <c r="G270" s="62">
        <v>0.34479313147775914</v>
      </c>
      <c r="H270" s="62">
        <v>0.57383778071653258</v>
      </c>
      <c r="I270" s="62">
        <v>0.54418500608459741</v>
      </c>
      <c r="J270" s="62">
        <v>0.24982720831261007</v>
      </c>
      <c r="K270" s="62"/>
      <c r="L270" s="65">
        <f t="shared" si="37"/>
        <v>9.3605935868163931E-2</v>
      </c>
      <c r="M270" s="65">
        <f t="shared" si="38"/>
        <v>0.12620173905231913</v>
      </c>
      <c r="N270" s="65">
        <f t="shared" si="39"/>
        <v>0.1611488411763482</v>
      </c>
      <c r="O270" s="65">
        <f t="shared" si="40"/>
        <v>0.18901822100696239</v>
      </c>
      <c r="P270" s="65">
        <f t="shared" si="41"/>
        <v>8.6573644390011362E-2</v>
      </c>
      <c r="Q270" s="65">
        <f t="shared" si="42"/>
        <v>0.14408415780321587</v>
      </c>
      <c r="R270" s="65">
        <f t="shared" si="43"/>
        <v>0.13663868243901797</v>
      </c>
      <c r="S270" s="65">
        <f t="shared" si="44"/>
        <v>6.2728778263961255E-2</v>
      </c>
      <c r="T270" s="66">
        <f>(L270*'Football Field'!$F$4)+(M270*'Football Field'!$F$5)+(N270*'Football Field'!$F$6)+(O270*'Football Field'!$F$7)+(P270*'Football Field'!$F$8)+(Q270*'Football Field'!$F$9)+(R270*'Football Field'!$F$10)+(S270*'Football Field'!$F$11)</f>
        <v>139233525.20990175</v>
      </c>
    </row>
    <row r="271" spans="2:20" x14ac:dyDescent="0.3">
      <c r="B271" s="62">
        <f t="shared" si="36"/>
        <v>244</v>
      </c>
      <c r="C271" s="62">
        <v>4.2390467896440076E-2</v>
      </c>
      <c r="D271" s="62">
        <v>0.77426910959141992</v>
      </c>
      <c r="E271" s="62">
        <v>0.51372820430448241</v>
      </c>
      <c r="F271" s="62">
        <v>0.81777840554487968</v>
      </c>
      <c r="G271" s="62">
        <v>0.51972627878343136</v>
      </c>
      <c r="H271" s="62">
        <v>0.69138250096553233</v>
      </c>
      <c r="I271" s="62">
        <v>0.60507382608836791</v>
      </c>
      <c r="J271" s="62">
        <v>0.37120007315451364</v>
      </c>
      <c r="K271" s="62"/>
      <c r="L271" s="65">
        <f t="shared" si="37"/>
        <v>9.7774167016441253E-3</v>
      </c>
      <c r="M271" s="65">
        <f t="shared" si="38"/>
        <v>0.17858617985016456</v>
      </c>
      <c r="N271" s="65">
        <f t="shared" si="39"/>
        <v>0.11849208027482316</v>
      </c>
      <c r="O271" s="65">
        <f t="shared" si="40"/>
        <v>0.18862165570222186</v>
      </c>
      <c r="P271" s="65">
        <f t="shared" si="41"/>
        <v>0.1198755439754705</v>
      </c>
      <c r="Q271" s="65">
        <f t="shared" si="42"/>
        <v>0.15946827547833167</v>
      </c>
      <c r="R271" s="65">
        <f t="shared" si="43"/>
        <v>0.13956106706293156</v>
      </c>
      <c r="S271" s="65">
        <f t="shared" si="44"/>
        <v>8.5617780954412526E-2</v>
      </c>
      <c r="T271" s="66">
        <f>(L271*'Football Field'!$F$4)+(M271*'Football Field'!$F$5)+(N271*'Football Field'!$F$6)+(O271*'Football Field'!$F$7)+(P271*'Football Field'!$F$8)+(Q271*'Football Field'!$F$9)+(R271*'Football Field'!$F$10)+(S271*'Football Field'!$F$11)</f>
        <v>141663084.00109845</v>
      </c>
    </row>
    <row r="272" spans="2:20" x14ac:dyDescent="0.3">
      <c r="B272" s="62">
        <f t="shared" si="36"/>
        <v>245</v>
      </c>
      <c r="C272" s="62">
        <v>0.5291039102058781</v>
      </c>
      <c r="D272" s="62">
        <v>0.4980000062296106</v>
      </c>
      <c r="E272" s="62">
        <v>0.83732638471235932</v>
      </c>
      <c r="F272" s="62">
        <v>0.76017729664736156</v>
      </c>
      <c r="G272" s="62">
        <v>0.66123639481097651</v>
      </c>
      <c r="H272" s="62">
        <v>0.6234402452807889</v>
      </c>
      <c r="I272" s="62">
        <v>0.30242565367845975</v>
      </c>
      <c r="J272" s="62">
        <v>0.29765123456175191</v>
      </c>
      <c r="K272" s="62"/>
      <c r="L272" s="65">
        <f t="shared" si="37"/>
        <v>0.11733456146154631</v>
      </c>
      <c r="M272" s="65">
        <f t="shared" si="38"/>
        <v>0.11043693159640824</v>
      </c>
      <c r="N272" s="65">
        <f t="shared" si="39"/>
        <v>0.18568625605540878</v>
      </c>
      <c r="O272" s="65">
        <f t="shared" si="40"/>
        <v>0.1685776045397879</v>
      </c>
      <c r="P272" s="65">
        <f t="shared" si="41"/>
        <v>0.1466363807014214</v>
      </c>
      <c r="Q272" s="65">
        <f t="shared" si="42"/>
        <v>0.13825467241214798</v>
      </c>
      <c r="R272" s="65">
        <f t="shared" si="43"/>
        <v>6.7066186366447553E-2</v>
      </c>
      <c r="S272" s="65">
        <f t="shared" si="44"/>
        <v>6.6007406866831764E-2</v>
      </c>
      <c r="T272" s="66">
        <f>(L272*'Football Field'!$F$4)+(M272*'Football Field'!$F$5)+(N272*'Football Field'!$F$6)+(O272*'Football Field'!$F$7)+(P272*'Football Field'!$F$8)+(Q272*'Football Field'!$F$9)+(R272*'Football Field'!$F$10)+(S272*'Football Field'!$F$11)</f>
        <v>134959717.71776488</v>
      </c>
    </row>
    <row r="273" spans="2:20" x14ac:dyDescent="0.3">
      <c r="B273" s="62">
        <f t="shared" si="36"/>
        <v>246</v>
      </c>
      <c r="C273" s="62">
        <v>0.40125581705229074</v>
      </c>
      <c r="D273" s="62">
        <v>0.53625825738855726</v>
      </c>
      <c r="E273" s="62">
        <v>0.47434638623492253</v>
      </c>
      <c r="F273" s="62">
        <v>0.22755288809847551</v>
      </c>
      <c r="G273" s="62">
        <v>6.3313902507250996E-2</v>
      </c>
      <c r="H273" s="62">
        <v>0.12027289018797971</v>
      </c>
      <c r="I273" s="62">
        <v>0.7848465820827264</v>
      </c>
      <c r="J273" s="62">
        <v>0.11691694037870648</v>
      </c>
      <c r="K273" s="62"/>
      <c r="L273" s="65">
        <f t="shared" si="37"/>
        <v>0.14726261303463462</v>
      </c>
      <c r="M273" s="65">
        <f t="shared" si="38"/>
        <v>0.19680909008266739</v>
      </c>
      <c r="N273" s="65">
        <f t="shared" si="39"/>
        <v>0.17408716671984742</v>
      </c>
      <c r="O273" s="65">
        <f t="shared" si="40"/>
        <v>8.3512889984078062E-2</v>
      </c>
      <c r="P273" s="65">
        <f t="shared" si="41"/>
        <v>2.3236474908033128E-2</v>
      </c>
      <c r="Q273" s="65">
        <f t="shared" si="42"/>
        <v>4.4140668704626927E-2</v>
      </c>
      <c r="R273" s="65">
        <f t="shared" si="43"/>
        <v>0.28804207589529401</v>
      </c>
      <c r="S273" s="65">
        <f t="shared" si="44"/>
        <v>4.2909020670818476E-2</v>
      </c>
      <c r="T273" s="66">
        <f>(L273*'Football Field'!$F$4)+(M273*'Football Field'!$F$5)+(N273*'Football Field'!$F$6)+(O273*'Football Field'!$F$7)+(P273*'Football Field'!$F$8)+(Q273*'Football Field'!$F$9)+(R273*'Football Field'!$F$10)+(S273*'Football Field'!$F$11)</f>
        <v>154008738.15901059</v>
      </c>
    </row>
    <row r="274" spans="2:20" x14ac:dyDescent="0.3">
      <c r="B274" s="62">
        <f t="shared" si="36"/>
        <v>247</v>
      </c>
      <c r="C274" s="62">
        <v>0.22156965800582518</v>
      </c>
      <c r="D274" s="62">
        <v>0.65426707584912625</v>
      </c>
      <c r="E274" s="62">
        <v>0.88263191690076492</v>
      </c>
      <c r="F274" s="62">
        <v>0.13206458025069101</v>
      </c>
      <c r="G274" s="62">
        <v>0.75019816521907579</v>
      </c>
      <c r="H274" s="62">
        <v>8.883769998779889E-2</v>
      </c>
      <c r="I274" s="62">
        <v>0.47323311635152632</v>
      </c>
      <c r="J274" s="62">
        <v>0.57518434987492317</v>
      </c>
      <c r="K274" s="62"/>
      <c r="L274" s="65">
        <f t="shared" si="37"/>
        <v>5.8647550578565556E-2</v>
      </c>
      <c r="M274" s="65">
        <f t="shared" si="38"/>
        <v>0.17317877261760733</v>
      </c>
      <c r="N274" s="65">
        <f t="shared" si="39"/>
        <v>0.23362494871627673</v>
      </c>
      <c r="O274" s="65">
        <f t="shared" si="40"/>
        <v>3.4956339327318023E-2</v>
      </c>
      <c r="P274" s="65">
        <f t="shared" si="41"/>
        <v>0.19857089294002572</v>
      </c>
      <c r="Q274" s="65">
        <f t="shared" si="42"/>
        <v>2.3514562193262454E-2</v>
      </c>
      <c r="R274" s="65">
        <f t="shared" si="43"/>
        <v>0.12526066690028773</v>
      </c>
      <c r="S274" s="65">
        <f t="shared" si="44"/>
        <v>0.15224626672665642</v>
      </c>
      <c r="T274" s="66">
        <f>(L274*'Football Field'!$F$4)+(M274*'Football Field'!$F$5)+(N274*'Football Field'!$F$6)+(O274*'Football Field'!$F$7)+(P274*'Football Field'!$F$8)+(Q274*'Football Field'!$F$9)+(R274*'Football Field'!$F$10)+(S274*'Football Field'!$F$11)</f>
        <v>148351291.5118373</v>
      </c>
    </row>
    <row r="275" spans="2:20" x14ac:dyDescent="0.3">
      <c r="B275" s="62">
        <f t="shared" si="36"/>
        <v>248</v>
      </c>
      <c r="C275" s="62">
        <v>0.15617834746908876</v>
      </c>
      <c r="D275" s="62">
        <v>0.10215726765200683</v>
      </c>
      <c r="E275" s="62">
        <v>9.7705024819797037E-2</v>
      </c>
      <c r="F275" s="62">
        <v>0.23320047845283354</v>
      </c>
      <c r="G275" s="62">
        <v>0.79076911025535856</v>
      </c>
      <c r="H275" s="62">
        <v>0.99868040979825323</v>
      </c>
      <c r="I275" s="62">
        <v>0.42143537266318409</v>
      </c>
      <c r="J275" s="62">
        <v>0.77932975216293665</v>
      </c>
      <c r="K275" s="62"/>
      <c r="L275" s="65">
        <f t="shared" si="37"/>
        <v>4.363186970252194E-2</v>
      </c>
      <c r="M275" s="65">
        <f t="shared" si="38"/>
        <v>2.8539888298153654E-2</v>
      </c>
      <c r="N275" s="65">
        <f t="shared" si="39"/>
        <v>2.7296055959759796E-2</v>
      </c>
      <c r="O275" s="65">
        <f t="shared" si="40"/>
        <v>6.5149702601595694E-2</v>
      </c>
      <c r="P275" s="65">
        <f t="shared" si="41"/>
        <v>0.22091881072227304</v>
      </c>
      <c r="Q275" s="65">
        <f t="shared" si="42"/>
        <v>0.27900342282340351</v>
      </c>
      <c r="R275" s="65">
        <f t="shared" si="43"/>
        <v>0.11773727642824003</v>
      </c>
      <c r="S275" s="65">
        <f t="shared" si="44"/>
        <v>0.21772297346405239</v>
      </c>
      <c r="T275" s="66">
        <f>(L275*'Football Field'!$F$4)+(M275*'Football Field'!$F$5)+(N275*'Football Field'!$F$6)+(O275*'Football Field'!$F$7)+(P275*'Football Field'!$F$8)+(Q275*'Football Field'!$F$9)+(R275*'Football Field'!$F$10)+(S275*'Football Field'!$F$11)</f>
        <v>144992710.76796722</v>
      </c>
    </row>
    <row r="276" spans="2:20" x14ac:dyDescent="0.3">
      <c r="B276" s="62">
        <f t="shared" si="36"/>
        <v>249</v>
      </c>
      <c r="C276" s="62">
        <v>0.7434092590269773</v>
      </c>
      <c r="D276" s="62">
        <v>0.11563419982727419</v>
      </c>
      <c r="E276" s="62">
        <v>0.21816146325473673</v>
      </c>
      <c r="F276" s="62">
        <v>0.15832323437802065</v>
      </c>
      <c r="G276" s="62">
        <v>0.6291666922897311</v>
      </c>
      <c r="H276" s="62">
        <v>0.29746485994026661</v>
      </c>
      <c r="I276" s="62">
        <v>0.47751537998412219</v>
      </c>
      <c r="J276" s="62">
        <v>0.52792110607397702</v>
      </c>
      <c r="K276" s="62"/>
      <c r="L276" s="65">
        <f t="shared" si="37"/>
        <v>0.23469192829983121</v>
      </c>
      <c r="M276" s="65">
        <f t="shared" si="38"/>
        <v>3.6505347499157487E-2</v>
      </c>
      <c r="N276" s="65">
        <f t="shared" si="39"/>
        <v>6.8872877046193645E-2</v>
      </c>
      <c r="O276" s="65">
        <f t="shared" si="40"/>
        <v>4.998213933934257E-2</v>
      </c>
      <c r="P276" s="65">
        <f t="shared" si="41"/>
        <v>0.19862591492170956</v>
      </c>
      <c r="Q276" s="65">
        <f t="shared" si="42"/>
        <v>9.390870605001031E-2</v>
      </c>
      <c r="R276" s="65">
        <f t="shared" si="43"/>
        <v>0.15075008006758417</v>
      </c>
      <c r="S276" s="65">
        <f t="shared" si="44"/>
        <v>0.16666300677617102</v>
      </c>
      <c r="T276" s="66">
        <f>(L276*'Football Field'!$F$4)+(M276*'Football Field'!$F$5)+(N276*'Football Field'!$F$6)+(O276*'Football Field'!$F$7)+(P276*'Football Field'!$F$8)+(Q276*'Football Field'!$F$9)+(R276*'Football Field'!$F$10)+(S276*'Football Field'!$F$11)</f>
        <v>147390124.35397422</v>
      </c>
    </row>
    <row r="277" spans="2:20" x14ac:dyDescent="0.3">
      <c r="B277" s="62">
        <f t="shared" si="36"/>
        <v>250</v>
      </c>
      <c r="C277" s="62">
        <v>0.35886306217930297</v>
      </c>
      <c r="D277" s="62">
        <v>0.47305769804337583</v>
      </c>
      <c r="E277" s="62">
        <v>0.11895025164385531</v>
      </c>
      <c r="F277" s="62">
        <v>0.7918847583892511</v>
      </c>
      <c r="G277" s="62">
        <v>0.7446656121931865</v>
      </c>
      <c r="H277" s="62">
        <v>9.7184674198356746E-2</v>
      </c>
      <c r="I277" s="62">
        <v>0.15032092276262787</v>
      </c>
      <c r="J277" s="62">
        <v>0.69393625386436752</v>
      </c>
      <c r="K277" s="62"/>
      <c r="L277" s="65">
        <f t="shared" si="37"/>
        <v>0.1046594855976842</v>
      </c>
      <c r="M277" s="65">
        <f t="shared" si="38"/>
        <v>0.13796341990334765</v>
      </c>
      <c r="N277" s="65">
        <f t="shared" si="39"/>
        <v>3.4690870866338451E-2</v>
      </c>
      <c r="O277" s="65">
        <f t="shared" si="40"/>
        <v>0.23094673205529306</v>
      </c>
      <c r="P277" s="65">
        <f t="shared" si="41"/>
        <v>0.21717565313390558</v>
      </c>
      <c r="Q277" s="65">
        <f t="shared" si="42"/>
        <v>2.8343117700134167E-2</v>
      </c>
      <c r="R277" s="65">
        <f t="shared" si="43"/>
        <v>4.3839871273921284E-2</v>
      </c>
      <c r="S277" s="65">
        <f t="shared" si="44"/>
        <v>0.20238084946937562</v>
      </c>
      <c r="T277" s="66">
        <f>(L277*'Football Field'!$F$4)+(M277*'Football Field'!$F$5)+(N277*'Football Field'!$F$6)+(O277*'Football Field'!$F$7)+(P277*'Football Field'!$F$8)+(Q277*'Football Field'!$F$9)+(R277*'Football Field'!$F$10)+(S277*'Football Field'!$F$11)</f>
        <v>135041406.32470316</v>
      </c>
    </row>
    <row r="278" spans="2:20" x14ac:dyDescent="0.3">
      <c r="B278" s="62">
        <f t="shared" si="36"/>
        <v>251</v>
      </c>
      <c r="C278" s="62">
        <v>0.90191231525438742</v>
      </c>
      <c r="D278" s="62">
        <v>0.18204976083731805</v>
      </c>
      <c r="E278" s="62">
        <v>0.14246968714835195</v>
      </c>
      <c r="F278" s="62">
        <v>0.64733373906295444</v>
      </c>
      <c r="G278" s="62">
        <v>0.47789862825229468</v>
      </c>
      <c r="H278" s="62">
        <v>0.57334505375583034</v>
      </c>
      <c r="I278" s="62">
        <v>0.27484037136702688</v>
      </c>
      <c r="J278" s="62">
        <v>0.20379732197540512</v>
      </c>
      <c r="K278" s="62"/>
      <c r="L278" s="65">
        <f t="shared" si="37"/>
        <v>0.26498410313238913</v>
      </c>
      <c r="M278" s="65">
        <f t="shared" si="38"/>
        <v>5.3486676903104845E-2</v>
      </c>
      <c r="N278" s="65">
        <f t="shared" si="39"/>
        <v>4.1857951858557299E-2</v>
      </c>
      <c r="O278" s="65">
        <f t="shared" si="40"/>
        <v>0.19018827814159681</v>
      </c>
      <c r="P278" s="65">
        <f t="shared" si="41"/>
        <v>0.14040781709463115</v>
      </c>
      <c r="Q278" s="65">
        <f t="shared" si="42"/>
        <v>0.1684502165956438</v>
      </c>
      <c r="R278" s="65">
        <f t="shared" si="43"/>
        <v>8.0748791295440839E-2</v>
      </c>
      <c r="S278" s="65">
        <f t="shared" si="44"/>
        <v>5.9876164978636216E-2</v>
      </c>
      <c r="T278" s="66">
        <f>(L278*'Football Field'!$F$4)+(M278*'Football Field'!$F$5)+(N278*'Football Field'!$F$6)+(O278*'Football Field'!$F$7)+(P278*'Football Field'!$F$8)+(Q278*'Football Field'!$F$9)+(R278*'Football Field'!$F$10)+(S278*'Football Field'!$F$11)</f>
        <v>132161995.54405518</v>
      </c>
    </row>
    <row r="279" spans="2:20" x14ac:dyDescent="0.3">
      <c r="B279" s="62">
        <f t="shared" si="36"/>
        <v>252</v>
      </c>
      <c r="C279" s="62">
        <v>0.35203597721194535</v>
      </c>
      <c r="D279" s="62">
        <v>0.58029499887902369</v>
      </c>
      <c r="E279" s="62">
        <v>0.84718196875163365</v>
      </c>
      <c r="F279" s="62">
        <v>0.52531527300764391</v>
      </c>
      <c r="G279" s="62">
        <v>0.60231895804477786</v>
      </c>
      <c r="H279" s="62">
        <v>0.44765942782695611</v>
      </c>
      <c r="I279" s="62">
        <v>0.42493051815156424</v>
      </c>
      <c r="J279" s="62">
        <v>0.50181419943976047</v>
      </c>
      <c r="K279" s="62"/>
      <c r="L279" s="65">
        <f t="shared" si="37"/>
        <v>8.2221594649474691E-2</v>
      </c>
      <c r="M279" s="65">
        <f t="shared" si="38"/>
        <v>0.13553381831261721</v>
      </c>
      <c r="N279" s="65">
        <f t="shared" si="39"/>
        <v>0.19786799343836256</v>
      </c>
      <c r="O279" s="65">
        <f t="shared" si="40"/>
        <v>0.1226927423227782</v>
      </c>
      <c r="P279" s="65">
        <f t="shared" si="41"/>
        <v>0.14067773870804032</v>
      </c>
      <c r="Q279" s="65">
        <f t="shared" si="42"/>
        <v>0.10455542728135346</v>
      </c>
      <c r="R279" s="65">
        <f t="shared" si="43"/>
        <v>9.9246858501096477E-2</v>
      </c>
      <c r="S279" s="65">
        <f t="shared" si="44"/>
        <v>0.1172038267862771</v>
      </c>
      <c r="T279" s="66">
        <f>(L279*'Football Field'!$F$4)+(M279*'Football Field'!$F$5)+(N279*'Football Field'!$F$6)+(O279*'Football Field'!$F$7)+(P279*'Football Field'!$F$8)+(Q279*'Football Field'!$F$9)+(R279*'Football Field'!$F$10)+(S279*'Football Field'!$F$11)</f>
        <v>139416275.49683353</v>
      </c>
    </row>
    <row r="280" spans="2:20" x14ac:dyDescent="0.3">
      <c r="B280" s="62">
        <f t="shared" si="36"/>
        <v>253</v>
      </c>
      <c r="C280" s="62">
        <v>0.7028233997651433</v>
      </c>
      <c r="D280" s="62">
        <v>0.81279312257362502</v>
      </c>
      <c r="E280" s="62">
        <v>0.40769037800211549</v>
      </c>
      <c r="F280" s="62">
        <v>5.5159390598168767E-2</v>
      </c>
      <c r="G280" s="62">
        <v>0.31263296065222534</v>
      </c>
      <c r="H280" s="62">
        <v>0.59374095867615551</v>
      </c>
      <c r="I280" s="62">
        <v>0.59523476996377245</v>
      </c>
      <c r="J280" s="62">
        <v>6.6633805919136924E-2</v>
      </c>
      <c r="K280" s="62"/>
      <c r="L280" s="65">
        <f t="shared" si="37"/>
        <v>0.19816213908218824</v>
      </c>
      <c r="M280" s="65">
        <f t="shared" si="38"/>
        <v>0.22916827165160192</v>
      </c>
      <c r="N280" s="65">
        <f t="shared" si="39"/>
        <v>0.11494892943963111</v>
      </c>
      <c r="O280" s="65">
        <f t="shared" si="40"/>
        <v>1.5552275059503741E-2</v>
      </c>
      <c r="P280" s="65">
        <f t="shared" si="41"/>
        <v>8.8147344341614919E-2</v>
      </c>
      <c r="Q280" s="65">
        <f t="shared" si="42"/>
        <v>0.16740617695895238</v>
      </c>
      <c r="R280" s="65">
        <f t="shared" si="43"/>
        <v>0.16782735935020204</v>
      </c>
      <c r="S280" s="65">
        <f t="shared" si="44"/>
        <v>1.8787504116305635E-2</v>
      </c>
      <c r="T280" s="66">
        <f>(L280*'Football Field'!$F$4)+(M280*'Football Field'!$F$5)+(N280*'Football Field'!$F$6)+(O280*'Football Field'!$F$7)+(P280*'Football Field'!$F$8)+(Q280*'Football Field'!$F$9)+(R280*'Football Field'!$F$10)+(S280*'Football Field'!$F$11)</f>
        <v>140077425.60024753</v>
      </c>
    </row>
    <row r="281" spans="2:20" x14ac:dyDescent="0.3">
      <c r="B281" s="62">
        <f t="shared" si="36"/>
        <v>254</v>
      </c>
      <c r="C281" s="62">
        <v>0.91610503999209392</v>
      </c>
      <c r="D281" s="62">
        <v>0.57596160446828615</v>
      </c>
      <c r="E281" s="62">
        <v>0.8738449403169738</v>
      </c>
      <c r="F281" s="62">
        <v>0.5537280249523755</v>
      </c>
      <c r="G281" s="62">
        <v>7.7633480498522256E-2</v>
      </c>
      <c r="H281" s="62">
        <v>0.89848692358934978</v>
      </c>
      <c r="I281" s="62">
        <v>0.88099483170209625</v>
      </c>
      <c r="J281" s="62">
        <v>0.42620241048151819</v>
      </c>
      <c r="K281" s="62"/>
      <c r="L281" s="65">
        <f t="shared" si="37"/>
        <v>0.17607391237655018</v>
      </c>
      <c r="M281" s="65">
        <f t="shared" si="38"/>
        <v>0.11069889221249286</v>
      </c>
      <c r="N281" s="65">
        <f t="shared" si="39"/>
        <v>0.16795158932144985</v>
      </c>
      <c r="O281" s="65">
        <f t="shared" si="40"/>
        <v>0.10642563405910982</v>
      </c>
      <c r="P281" s="65">
        <f t="shared" si="41"/>
        <v>1.4921029844897907E-2</v>
      </c>
      <c r="Q281" s="65">
        <f t="shared" si="42"/>
        <v>0.17268773879566537</v>
      </c>
      <c r="R281" s="65">
        <f t="shared" si="43"/>
        <v>0.16932578692356845</v>
      </c>
      <c r="S281" s="65">
        <f t="shared" si="44"/>
        <v>8.1915416466265628E-2</v>
      </c>
      <c r="T281" s="66">
        <f>(L281*'Football Field'!$F$4)+(M281*'Football Field'!$F$5)+(N281*'Football Field'!$F$6)+(O281*'Football Field'!$F$7)+(P281*'Football Field'!$F$8)+(Q281*'Football Field'!$F$9)+(R281*'Football Field'!$F$10)+(S281*'Football Field'!$F$11)</f>
        <v>137288417.42588583</v>
      </c>
    </row>
    <row r="282" spans="2:20" x14ac:dyDescent="0.3">
      <c r="B282" s="62">
        <f t="shared" si="36"/>
        <v>255</v>
      </c>
      <c r="C282" s="62">
        <v>0.77026943288724814</v>
      </c>
      <c r="D282" s="62">
        <v>0.15120604441529106</v>
      </c>
      <c r="E282" s="62">
        <v>0.28563778575194598</v>
      </c>
      <c r="F282" s="62">
        <v>0.23725571096611675</v>
      </c>
      <c r="G282" s="62">
        <v>0.88496014751731689</v>
      </c>
      <c r="H282" s="62">
        <v>0.26401678789358429</v>
      </c>
      <c r="I282" s="62">
        <v>0.90869855614301687</v>
      </c>
      <c r="J282" s="62">
        <v>0.51152399429891104</v>
      </c>
      <c r="K282" s="62"/>
      <c r="L282" s="65">
        <f t="shared" si="37"/>
        <v>0.19191635587836436</v>
      </c>
      <c r="M282" s="65">
        <f t="shared" si="38"/>
        <v>3.767371752270033E-2</v>
      </c>
      <c r="N282" s="65">
        <f t="shared" si="39"/>
        <v>7.116803627686312E-2</v>
      </c>
      <c r="O282" s="65">
        <f t="shared" si="40"/>
        <v>5.911340826452445E-2</v>
      </c>
      <c r="P282" s="65">
        <f t="shared" si="41"/>
        <v>0.22049210231864946</v>
      </c>
      <c r="Q282" s="65">
        <f t="shared" si="42"/>
        <v>6.5781060054949242E-2</v>
      </c>
      <c r="R282" s="65">
        <f t="shared" si="43"/>
        <v>0.22640664167758406</v>
      </c>
      <c r="S282" s="65">
        <f t="shared" si="44"/>
        <v>0.12744867800636495</v>
      </c>
      <c r="T282" s="66">
        <f>(L282*'Football Field'!$F$4)+(M282*'Football Field'!$F$5)+(N282*'Football Field'!$F$6)+(O282*'Football Field'!$F$7)+(P282*'Football Field'!$F$8)+(Q282*'Football Field'!$F$9)+(R282*'Football Field'!$F$10)+(S282*'Football Field'!$F$11)</f>
        <v>159707638.26138845</v>
      </c>
    </row>
    <row r="283" spans="2:20" x14ac:dyDescent="0.3">
      <c r="B283" s="62">
        <f t="shared" si="36"/>
        <v>256</v>
      </c>
      <c r="C283" s="62">
        <v>0.47127974318287791</v>
      </c>
      <c r="D283" s="62">
        <v>0.44156506916229754</v>
      </c>
      <c r="E283" s="62">
        <v>0.72992723391902337</v>
      </c>
      <c r="F283" s="62">
        <v>0.84839662397377136</v>
      </c>
      <c r="G283" s="62">
        <v>0.19550121566251843</v>
      </c>
      <c r="H283" s="62">
        <v>0.77701078821898151</v>
      </c>
      <c r="I283" s="62">
        <v>0.64631979029257203</v>
      </c>
      <c r="J283" s="62">
        <v>0.97377953139615436</v>
      </c>
      <c r="K283" s="62"/>
      <c r="L283" s="65">
        <f t="shared" si="37"/>
        <v>9.2702623554022631E-2</v>
      </c>
      <c r="M283" s="65">
        <f t="shared" si="38"/>
        <v>8.6857627498905882E-2</v>
      </c>
      <c r="N283" s="65">
        <f t="shared" si="39"/>
        <v>0.14357962667953394</v>
      </c>
      <c r="O283" s="65">
        <f t="shared" si="40"/>
        <v>0.16688303283645484</v>
      </c>
      <c r="P283" s="65">
        <f t="shared" si="41"/>
        <v>3.8455876498140744E-2</v>
      </c>
      <c r="Q283" s="65">
        <f t="shared" si="42"/>
        <v>0.15284115143843</v>
      </c>
      <c r="R283" s="65">
        <f t="shared" si="43"/>
        <v>0.12713370579086658</v>
      </c>
      <c r="S283" s="65">
        <f t="shared" si="44"/>
        <v>0.19154635570364556</v>
      </c>
      <c r="T283" s="66">
        <f>(L283*'Football Field'!$F$4)+(M283*'Football Field'!$F$5)+(N283*'Football Field'!$F$6)+(O283*'Football Field'!$F$7)+(P283*'Football Field'!$F$8)+(Q283*'Football Field'!$F$9)+(R283*'Football Field'!$F$10)+(S283*'Football Field'!$F$11)</f>
        <v>134479914.81464264</v>
      </c>
    </row>
    <row r="284" spans="2:20" x14ac:dyDescent="0.3">
      <c r="B284" s="62">
        <f t="shared" si="36"/>
        <v>257</v>
      </c>
      <c r="C284" s="62">
        <v>0.28602804657014058</v>
      </c>
      <c r="D284" s="62">
        <v>0.75074230748141313</v>
      </c>
      <c r="E284" s="62">
        <v>0.42118150059714698</v>
      </c>
      <c r="F284" s="62">
        <v>0.93863579475238512</v>
      </c>
      <c r="G284" s="62">
        <v>0.17612040126018158</v>
      </c>
      <c r="H284" s="62">
        <v>0.32566211270301637</v>
      </c>
      <c r="I284" s="62">
        <v>0.19770059461797451</v>
      </c>
      <c r="J284" s="62">
        <v>0.97390182887104459</v>
      </c>
      <c r="K284" s="62"/>
      <c r="L284" s="65">
        <f t="shared" si="37"/>
        <v>7.0277634668611616E-2</v>
      </c>
      <c r="M284" s="65">
        <f t="shared" si="38"/>
        <v>0.18445881181274718</v>
      </c>
      <c r="N284" s="65">
        <f t="shared" si="39"/>
        <v>0.1034850951963741</v>
      </c>
      <c r="O284" s="65">
        <f t="shared" si="40"/>
        <v>0.23062459874652153</v>
      </c>
      <c r="P284" s="65">
        <f t="shared" si="41"/>
        <v>4.3273117324937313E-2</v>
      </c>
      <c r="Q284" s="65">
        <f t="shared" si="42"/>
        <v>8.0015800046162447E-2</v>
      </c>
      <c r="R284" s="65">
        <f t="shared" si="43"/>
        <v>4.8575411848369873E-2</v>
      </c>
      <c r="S284" s="65">
        <f t="shared" si="44"/>
        <v>0.23928953035627601</v>
      </c>
      <c r="T284" s="66">
        <f>(L284*'Football Field'!$F$4)+(M284*'Football Field'!$F$5)+(N284*'Football Field'!$F$6)+(O284*'Football Field'!$F$7)+(P284*'Football Field'!$F$8)+(Q284*'Football Field'!$F$9)+(R284*'Football Field'!$F$10)+(S284*'Football Field'!$F$11)</f>
        <v>123541058.07806827</v>
      </c>
    </row>
    <row r="285" spans="2:20" x14ac:dyDescent="0.3">
      <c r="B285" s="62">
        <f t="shared" si="36"/>
        <v>258</v>
      </c>
      <c r="C285" s="62">
        <v>0.64964305088721164</v>
      </c>
      <c r="D285" s="62">
        <v>4.6058132899866044E-2</v>
      </c>
      <c r="E285" s="62">
        <v>0.41345828378132998</v>
      </c>
      <c r="F285" s="62">
        <v>0.35308762930487203</v>
      </c>
      <c r="G285" s="62">
        <v>0.23601372098779838</v>
      </c>
      <c r="H285" s="62">
        <v>0.3437488813095807</v>
      </c>
      <c r="I285" s="62">
        <v>0.87210180759053468</v>
      </c>
      <c r="J285" s="62">
        <v>0.96788186374042295</v>
      </c>
      <c r="K285" s="62"/>
      <c r="L285" s="65">
        <f t="shared" si="37"/>
        <v>0.1673478001852608</v>
      </c>
      <c r="M285" s="65">
        <f t="shared" si="38"/>
        <v>1.186455733022403E-2</v>
      </c>
      <c r="N285" s="65">
        <f t="shared" si="39"/>
        <v>0.10650669496839055</v>
      </c>
      <c r="O285" s="65">
        <f t="shared" si="40"/>
        <v>9.095523758178066E-2</v>
      </c>
      <c r="P285" s="65">
        <f t="shared" si="41"/>
        <v>6.0797043802602264E-2</v>
      </c>
      <c r="Q285" s="65">
        <f t="shared" si="42"/>
        <v>8.8549579688015481E-2</v>
      </c>
      <c r="R285" s="65">
        <f t="shared" si="43"/>
        <v>0.22465309039872083</v>
      </c>
      <c r="S285" s="65">
        <f t="shared" si="44"/>
        <v>0.24932599604500533</v>
      </c>
      <c r="T285" s="66">
        <f>(L285*'Football Field'!$F$4)+(M285*'Football Field'!$F$5)+(N285*'Football Field'!$F$6)+(O285*'Football Field'!$F$7)+(P285*'Football Field'!$F$8)+(Q285*'Football Field'!$F$9)+(R285*'Football Field'!$F$10)+(S285*'Football Field'!$F$11)</f>
        <v>148666851.47411156</v>
      </c>
    </row>
    <row r="286" spans="2:20" x14ac:dyDescent="0.3">
      <c r="B286" s="62">
        <f t="shared" ref="B286:B349" si="45">B285+1</f>
        <v>259</v>
      </c>
      <c r="C286" s="62">
        <v>0.51394382385835025</v>
      </c>
      <c r="D286" s="62">
        <v>0.19596011745845454</v>
      </c>
      <c r="E286" s="62">
        <v>0.52304801566850478</v>
      </c>
      <c r="F286" s="62">
        <v>0.79852123383371465</v>
      </c>
      <c r="G286" s="62">
        <v>2.5279409472886649E-2</v>
      </c>
      <c r="H286" s="62">
        <v>0.95427281331202896</v>
      </c>
      <c r="I286" s="62">
        <v>0.57870334054181605</v>
      </c>
      <c r="J286" s="62">
        <v>3.5289336612302602E-2</v>
      </c>
      <c r="K286" s="62"/>
      <c r="L286" s="65">
        <f t="shared" si="37"/>
        <v>0.14177689903635077</v>
      </c>
      <c r="M286" s="65">
        <f t="shared" si="38"/>
        <v>5.4057693658978584E-2</v>
      </c>
      <c r="N286" s="65">
        <f t="shared" si="39"/>
        <v>0.14428838769163929</v>
      </c>
      <c r="O286" s="65">
        <f t="shared" si="40"/>
        <v>0.22028062035594673</v>
      </c>
      <c r="P286" s="65">
        <f t="shared" si="41"/>
        <v>6.9735953973129707E-3</v>
      </c>
      <c r="Q286" s="65">
        <f t="shared" si="42"/>
        <v>0.26324635889264564</v>
      </c>
      <c r="R286" s="65">
        <f t="shared" si="43"/>
        <v>0.15964150413958306</v>
      </c>
      <c r="S286" s="65">
        <f t="shared" si="44"/>
        <v>9.7349408275430021E-3</v>
      </c>
      <c r="T286" s="66">
        <f>(L286*'Football Field'!$F$4)+(M286*'Football Field'!$F$5)+(N286*'Football Field'!$F$6)+(O286*'Football Field'!$F$7)+(P286*'Football Field'!$F$8)+(Q286*'Football Field'!$F$9)+(R286*'Football Field'!$F$10)+(S286*'Football Field'!$F$11)</f>
        <v>135268145.20507327</v>
      </c>
    </row>
    <row r="287" spans="2:20" x14ac:dyDescent="0.3">
      <c r="B287" s="62">
        <f t="shared" si="45"/>
        <v>260</v>
      </c>
      <c r="C287" s="62">
        <v>0.30136831831660194</v>
      </c>
      <c r="D287" s="62">
        <v>0.60884863711534765</v>
      </c>
      <c r="E287" s="62">
        <v>0.71999534168821921</v>
      </c>
      <c r="F287" s="62">
        <v>0.4459902173189676</v>
      </c>
      <c r="G287" s="62">
        <v>0.26379110182411958</v>
      </c>
      <c r="H287" s="62">
        <v>0.53175793556730755</v>
      </c>
      <c r="I287" s="62">
        <v>0.74360481890572627</v>
      </c>
      <c r="J287" s="62">
        <v>0.1749681592055915</v>
      </c>
      <c r="K287" s="62"/>
      <c r="L287" s="65">
        <f t="shared" si="37"/>
        <v>7.9509898409997878E-2</v>
      </c>
      <c r="M287" s="65">
        <f t="shared" si="38"/>
        <v>0.16063232377747966</v>
      </c>
      <c r="N287" s="65">
        <f t="shared" si="39"/>
        <v>0.18995612011598892</v>
      </c>
      <c r="O287" s="65">
        <f t="shared" si="40"/>
        <v>0.11766544363044454</v>
      </c>
      <c r="P287" s="65">
        <f t="shared" si="41"/>
        <v>6.9595914476527534E-2</v>
      </c>
      <c r="Q287" s="65">
        <f t="shared" si="42"/>
        <v>0.1402935108502335</v>
      </c>
      <c r="R287" s="65">
        <f t="shared" si="43"/>
        <v>0.19618500026358648</v>
      </c>
      <c r="S287" s="65">
        <f t="shared" si="44"/>
        <v>4.6161788475741518E-2</v>
      </c>
      <c r="T287" s="66">
        <f>(L287*'Football Field'!$F$4)+(M287*'Football Field'!$F$5)+(N287*'Football Field'!$F$6)+(O287*'Football Field'!$F$7)+(P287*'Football Field'!$F$8)+(Q287*'Football Field'!$F$9)+(R287*'Football Field'!$F$10)+(S287*'Football Field'!$F$11)</f>
        <v>146183049.77641425</v>
      </c>
    </row>
    <row r="288" spans="2:20" x14ac:dyDescent="0.3">
      <c r="B288" s="62">
        <f t="shared" si="45"/>
        <v>261</v>
      </c>
      <c r="C288" s="62">
        <v>0.5826024898125497</v>
      </c>
      <c r="D288" s="62">
        <v>0.99338406569292859</v>
      </c>
      <c r="E288" s="62">
        <v>0.90898803747772705</v>
      </c>
      <c r="F288" s="62">
        <v>0.59746063505879277</v>
      </c>
      <c r="G288" s="62">
        <v>0.13437740813139054</v>
      </c>
      <c r="H288" s="62">
        <v>0.89435736033584268</v>
      </c>
      <c r="I288" s="62">
        <v>0.57824354502073905</v>
      </c>
      <c r="J288" s="62">
        <v>0.48245033255286329</v>
      </c>
      <c r="K288" s="62"/>
      <c r="L288" s="65">
        <f t="shared" si="37"/>
        <v>0.11264845788615561</v>
      </c>
      <c r="M288" s="65">
        <f t="shared" si="38"/>
        <v>0.19207467363380537</v>
      </c>
      <c r="N288" s="65">
        <f t="shared" si="39"/>
        <v>0.17575637325507235</v>
      </c>
      <c r="O288" s="65">
        <f t="shared" si="40"/>
        <v>0.11552133807171115</v>
      </c>
      <c r="P288" s="65">
        <f t="shared" si="41"/>
        <v>2.5982394626583385E-2</v>
      </c>
      <c r="Q288" s="65">
        <f t="shared" si="42"/>
        <v>0.17292747491240687</v>
      </c>
      <c r="R288" s="65">
        <f t="shared" si="43"/>
        <v>0.11180563895318753</v>
      </c>
      <c r="S288" s="65">
        <f t="shared" si="44"/>
        <v>9.3283648661077703E-2</v>
      </c>
      <c r="T288" s="66">
        <f>(L288*'Football Field'!$F$4)+(M288*'Football Field'!$F$5)+(N288*'Football Field'!$F$6)+(O288*'Football Field'!$F$7)+(P288*'Football Field'!$F$8)+(Q288*'Football Field'!$F$9)+(R288*'Football Field'!$F$10)+(S288*'Football Field'!$F$11)</f>
        <v>130613214.30805214</v>
      </c>
    </row>
    <row r="289" spans="2:20" x14ac:dyDescent="0.3">
      <c r="B289" s="62">
        <f t="shared" si="45"/>
        <v>262</v>
      </c>
      <c r="C289" s="62">
        <v>0.11656395390782681</v>
      </c>
      <c r="D289" s="62">
        <v>0.20202802281400556</v>
      </c>
      <c r="E289" s="62">
        <v>0.37720780387985675</v>
      </c>
      <c r="F289" s="62">
        <v>0.76974850203526013</v>
      </c>
      <c r="G289" s="62">
        <v>0.82834353891190249</v>
      </c>
      <c r="H289" s="62">
        <v>0.7640072641096799</v>
      </c>
      <c r="I289" s="62">
        <v>0.57963576682114792</v>
      </c>
      <c r="J289" s="62">
        <v>2.6449981790762411E-2</v>
      </c>
      <c r="K289" s="62"/>
      <c r="L289" s="65">
        <f t="shared" si="37"/>
        <v>3.1813437877134816E-2</v>
      </c>
      <c r="M289" s="65">
        <f t="shared" si="38"/>
        <v>5.5138880741091439E-2</v>
      </c>
      <c r="N289" s="65">
        <f t="shared" si="39"/>
        <v>0.10295015425601915</v>
      </c>
      <c r="O289" s="65">
        <f t="shared" si="40"/>
        <v>0.21008506772068269</v>
      </c>
      <c r="P289" s="65">
        <f t="shared" si="41"/>
        <v>0.22607722913155534</v>
      </c>
      <c r="Q289" s="65">
        <f t="shared" si="42"/>
        <v>0.20851812948669204</v>
      </c>
      <c r="R289" s="65">
        <f t="shared" si="43"/>
        <v>0.15819818941378416</v>
      </c>
      <c r="S289" s="65">
        <f t="shared" si="44"/>
        <v>7.2189113730403926E-3</v>
      </c>
      <c r="T289" s="66">
        <f>(L289*'Football Field'!$F$4)+(M289*'Football Field'!$F$5)+(N289*'Football Field'!$F$6)+(O289*'Football Field'!$F$7)+(P289*'Football Field'!$F$8)+(Q289*'Football Field'!$F$9)+(R289*'Football Field'!$F$10)+(S289*'Football Field'!$F$11)</f>
        <v>152383587.44673789</v>
      </c>
    </row>
    <row r="290" spans="2:20" x14ac:dyDescent="0.3">
      <c r="B290" s="62">
        <f t="shared" si="45"/>
        <v>263</v>
      </c>
      <c r="C290" s="62">
        <v>0.910585948736229</v>
      </c>
      <c r="D290" s="62">
        <v>7.3656951929295E-2</v>
      </c>
      <c r="E290" s="62">
        <v>0.66213704161136122</v>
      </c>
      <c r="F290" s="62">
        <v>0.30418475417263835</v>
      </c>
      <c r="G290" s="62">
        <v>0.80865007610372319</v>
      </c>
      <c r="H290" s="62">
        <v>0.79985279717236712</v>
      </c>
      <c r="I290" s="62">
        <v>0.37197141217122431</v>
      </c>
      <c r="J290" s="62">
        <v>0.51946016309439302</v>
      </c>
      <c r="K290" s="62"/>
      <c r="L290" s="65">
        <f t="shared" si="37"/>
        <v>0.20460310609452395</v>
      </c>
      <c r="M290" s="65">
        <f t="shared" si="38"/>
        <v>1.6550267628338153E-2</v>
      </c>
      <c r="N290" s="65">
        <f t="shared" si="39"/>
        <v>0.14877815275092382</v>
      </c>
      <c r="O290" s="65">
        <f t="shared" si="40"/>
        <v>6.8348458063401715E-2</v>
      </c>
      <c r="P290" s="65">
        <f t="shared" si="41"/>
        <v>0.18169873754808158</v>
      </c>
      <c r="Q290" s="65">
        <f t="shared" si="42"/>
        <v>0.17972204265504765</v>
      </c>
      <c r="R290" s="65">
        <f t="shared" si="43"/>
        <v>8.3579706467274736E-2</v>
      </c>
      <c r="S290" s="65">
        <f t="shared" si="44"/>
        <v>0.11671952879240841</v>
      </c>
      <c r="T290" s="66">
        <f>(L290*'Football Field'!$F$4)+(M290*'Football Field'!$F$5)+(N290*'Football Field'!$F$6)+(O290*'Football Field'!$F$7)+(P290*'Football Field'!$F$8)+(Q290*'Football Field'!$F$9)+(R290*'Football Field'!$F$10)+(S290*'Football Field'!$F$11)</f>
        <v>138721126.48997697</v>
      </c>
    </row>
    <row r="291" spans="2:20" x14ac:dyDescent="0.3">
      <c r="B291" s="62">
        <f t="shared" si="45"/>
        <v>264</v>
      </c>
      <c r="C291" s="62">
        <v>0.99007485170967235</v>
      </c>
      <c r="D291" s="62">
        <v>0.64947408323952316</v>
      </c>
      <c r="E291" s="62">
        <v>0.38298156599634214</v>
      </c>
      <c r="F291" s="62">
        <v>1.7797396946207633E-2</v>
      </c>
      <c r="G291" s="62">
        <v>0.44290110167485908</v>
      </c>
      <c r="H291" s="62">
        <v>0.1118774149714743</v>
      </c>
      <c r="I291" s="62">
        <v>0.9746023573554623</v>
      </c>
      <c r="J291" s="62">
        <v>0.5598855173856081</v>
      </c>
      <c r="K291" s="62"/>
      <c r="L291" s="65">
        <f t="shared" si="37"/>
        <v>0.2397511189610099</v>
      </c>
      <c r="M291" s="65">
        <f t="shared" si="38"/>
        <v>0.15727309700268247</v>
      </c>
      <c r="N291" s="65">
        <f t="shared" si="39"/>
        <v>9.274072443159892E-2</v>
      </c>
      <c r="O291" s="65">
        <f t="shared" si="40"/>
        <v>4.3097204469726008E-3</v>
      </c>
      <c r="P291" s="65">
        <f t="shared" si="41"/>
        <v>0.1072505119509381</v>
      </c>
      <c r="Q291" s="65">
        <f t="shared" si="42"/>
        <v>2.7091623809612376E-2</v>
      </c>
      <c r="R291" s="65">
        <f t="shared" si="43"/>
        <v>0.23600438422864689</v>
      </c>
      <c r="S291" s="65">
        <f t="shared" si="44"/>
        <v>0.13557881916853876</v>
      </c>
      <c r="T291" s="66">
        <f>(L291*'Football Field'!$F$4)+(M291*'Football Field'!$F$5)+(N291*'Football Field'!$F$6)+(O291*'Football Field'!$F$7)+(P291*'Football Field'!$F$8)+(Q291*'Football Field'!$F$9)+(R291*'Football Field'!$F$10)+(S291*'Football Field'!$F$11)</f>
        <v>151381837.86859134</v>
      </c>
    </row>
    <row r="292" spans="2:20" x14ac:dyDescent="0.3">
      <c r="B292" s="62">
        <f t="shared" si="45"/>
        <v>265</v>
      </c>
      <c r="C292" s="62">
        <v>0.70467784173533465</v>
      </c>
      <c r="D292" s="62">
        <v>0.6503251013042155</v>
      </c>
      <c r="E292" s="62">
        <v>0.85522096003240045</v>
      </c>
      <c r="F292" s="62">
        <v>0.14430256706124733</v>
      </c>
      <c r="G292" s="62">
        <v>0.6516891885164624</v>
      </c>
      <c r="H292" s="62">
        <v>0.4525763987419561</v>
      </c>
      <c r="I292" s="62">
        <v>0.69005180670209465</v>
      </c>
      <c r="J292" s="62">
        <v>0.87133715604096817</v>
      </c>
      <c r="K292" s="62"/>
      <c r="L292" s="65">
        <f t="shared" si="37"/>
        <v>0.1403690103821057</v>
      </c>
      <c r="M292" s="65">
        <f t="shared" si="38"/>
        <v>0.12954216166626775</v>
      </c>
      <c r="N292" s="65">
        <f t="shared" si="39"/>
        <v>0.17035659801953856</v>
      </c>
      <c r="O292" s="65">
        <f t="shared" si="40"/>
        <v>2.8744494766719798E-2</v>
      </c>
      <c r="P292" s="65">
        <f t="shared" si="41"/>
        <v>0.12981388238844407</v>
      </c>
      <c r="Q292" s="65">
        <f t="shared" si="42"/>
        <v>9.015141026325274E-2</v>
      </c>
      <c r="R292" s="65">
        <f t="shared" si="43"/>
        <v>0.13745556264494668</v>
      </c>
      <c r="S292" s="65">
        <f t="shared" si="44"/>
        <v>0.17356687986872482</v>
      </c>
      <c r="T292" s="66">
        <f>(L292*'Football Field'!$F$4)+(M292*'Football Field'!$F$5)+(N292*'Football Field'!$F$6)+(O292*'Football Field'!$F$7)+(P292*'Football Field'!$F$8)+(Q292*'Football Field'!$F$9)+(R292*'Football Field'!$F$10)+(S292*'Football Field'!$F$11)</f>
        <v>142617782.84354419</v>
      </c>
    </row>
    <row r="293" spans="2:20" x14ac:dyDescent="0.3">
      <c r="B293" s="62">
        <f t="shared" si="45"/>
        <v>266</v>
      </c>
      <c r="C293" s="62">
        <v>0.77360681785494767</v>
      </c>
      <c r="D293" s="62">
        <v>0.68776234178657936</v>
      </c>
      <c r="E293" s="62">
        <v>0.76271196525686136</v>
      </c>
      <c r="F293" s="62">
        <v>0.10685207522712703</v>
      </c>
      <c r="G293" s="62">
        <v>0.52452998673316831</v>
      </c>
      <c r="H293" s="62">
        <v>0.6403441004696091</v>
      </c>
      <c r="I293" s="62">
        <v>0.15301987527763306</v>
      </c>
      <c r="J293" s="62">
        <v>0.25459756299298009</v>
      </c>
      <c r="K293" s="62"/>
      <c r="L293" s="65">
        <f t="shared" si="37"/>
        <v>0.19818668790551672</v>
      </c>
      <c r="M293" s="65">
        <f t="shared" si="38"/>
        <v>0.17619459580613672</v>
      </c>
      <c r="N293" s="65">
        <f t="shared" si="39"/>
        <v>0.19539558692010842</v>
      </c>
      <c r="O293" s="65">
        <f t="shared" si="40"/>
        <v>2.737393000725347E-2</v>
      </c>
      <c r="P293" s="65">
        <f t="shared" si="41"/>
        <v>0.13437686739371904</v>
      </c>
      <c r="Q293" s="65">
        <f t="shared" si="42"/>
        <v>0.16404673984621557</v>
      </c>
      <c r="R293" s="65">
        <f t="shared" si="43"/>
        <v>3.9201441307198534E-2</v>
      </c>
      <c r="S293" s="65">
        <f t="shared" si="44"/>
        <v>6.5224150813851536E-2</v>
      </c>
      <c r="T293" s="66">
        <f>(L293*'Football Field'!$F$4)+(M293*'Football Field'!$F$5)+(N293*'Football Field'!$F$6)+(O293*'Football Field'!$F$7)+(P293*'Football Field'!$F$8)+(Q293*'Football Field'!$F$9)+(R293*'Football Field'!$F$10)+(S293*'Football Field'!$F$11)</f>
        <v>128732314.38184085</v>
      </c>
    </row>
    <row r="294" spans="2:20" x14ac:dyDescent="0.3">
      <c r="B294" s="62">
        <f t="shared" si="45"/>
        <v>267</v>
      </c>
      <c r="C294" s="62">
        <v>1.5399994793229621E-2</v>
      </c>
      <c r="D294" s="62">
        <v>0.79897199125307483</v>
      </c>
      <c r="E294" s="62">
        <v>0.73988120987624484</v>
      </c>
      <c r="F294" s="62">
        <v>1.0271103986931984E-2</v>
      </c>
      <c r="G294" s="62">
        <v>0.27477177885327497</v>
      </c>
      <c r="H294" s="62">
        <v>0.69020861552629653</v>
      </c>
      <c r="I294" s="62">
        <v>0.91615394145241946</v>
      </c>
      <c r="J294" s="62">
        <v>2.518061829356133E-2</v>
      </c>
      <c r="K294" s="62"/>
      <c r="L294" s="65">
        <f t="shared" si="37"/>
        <v>4.4369657209927865E-3</v>
      </c>
      <c r="M294" s="65">
        <f t="shared" si="38"/>
        <v>0.23019561920772552</v>
      </c>
      <c r="N294" s="65">
        <f t="shared" si="39"/>
        <v>0.21317069323106619</v>
      </c>
      <c r="O294" s="65">
        <f t="shared" si="40"/>
        <v>2.9592566048661814E-3</v>
      </c>
      <c r="P294" s="65">
        <f t="shared" si="41"/>
        <v>7.9165803640672286E-2</v>
      </c>
      <c r="Q294" s="65">
        <f t="shared" si="42"/>
        <v>0.19885928589861732</v>
      </c>
      <c r="R294" s="65">
        <f t="shared" si="43"/>
        <v>0.26395746803524306</v>
      </c>
      <c r="S294" s="65">
        <f t="shared" si="44"/>
        <v>7.2549076608164811E-3</v>
      </c>
      <c r="T294" s="66">
        <f>(L294*'Football Field'!$F$4)+(M294*'Football Field'!$F$5)+(N294*'Football Field'!$F$6)+(O294*'Football Field'!$F$7)+(P294*'Football Field'!$F$8)+(Q294*'Football Field'!$F$9)+(R294*'Football Field'!$F$10)+(S294*'Football Field'!$F$11)</f>
        <v>156003616.87477273</v>
      </c>
    </row>
    <row r="295" spans="2:20" x14ac:dyDescent="0.3">
      <c r="B295" s="62">
        <f t="shared" si="45"/>
        <v>268</v>
      </c>
      <c r="C295" s="62">
        <v>0.63398829128250911</v>
      </c>
      <c r="D295" s="62">
        <v>0.51294009025152643</v>
      </c>
      <c r="E295" s="62">
        <v>0.65149004804252431</v>
      </c>
      <c r="F295" s="62">
        <v>0.40169522781053746</v>
      </c>
      <c r="G295" s="62">
        <v>0.79659235718645327</v>
      </c>
      <c r="H295" s="62">
        <v>0.24020852487276223</v>
      </c>
      <c r="I295" s="62">
        <v>0.64448595175363643</v>
      </c>
      <c r="J295" s="62">
        <v>0.18215446864982754</v>
      </c>
      <c r="K295" s="62"/>
      <c r="L295" s="65">
        <f t="shared" ref="L295:L358" si="46">C295/SUM($C295:$J295)</f>
        <v>0.15601814114652621</v>
      </c>
      <c r="M295" s="65">
        <f t="shared" ref="M295:M358" si="47">D295/SUM($C295:$J295)</f>
        <v>0.12622939650617868</v>
      </c>
      <c r="N295" s="65">
        <f t="shared" ref="N295:N358" si="48">E295/SUM($C295:$J295)</f>
        <v>0.16032514743361781</v>
      </c>
      <c r="O295" s="65">
        <f t="shared" ref="O295:O358" si="49">F295/SUM($C295:$J295)</f>
        <v>9.8853154880274477E-2</v>
      </c>
      <c r="P295" s="65">
        <f t="shared" ref="P295:P358" si="50">G295/SUM($C295:$J295)</f>
        <v>0.19603336611839553</v>
      </c>
      <c r="Q295" s="65">
        <f t="shared" ref="Q295:Q358" si="51">H295/SUM($C295:$J295)</f>
        <v>5.9112901694737353E-2</v>
      </c>
      <c r="R295" s="65">
        <f t="shared" ref="R295:R358" si="52">I295/SUM($C295:$J295)</f>
        <v>0.15860150979167811</v>
      </c>
      <c r="S295" s="65">
        <f t="shared" ref="S295:S358" si="53">J295/SUM($C295:$J295)</f>
        <v>4.4826382428591917E-2</v>
      </c>
      <c r="T295" s="66">
        <f>(L295*'Football Field'!$F$4)+(M295*'Football Field'!$F$5)+(N295*'Football Field'!$F$6)+(O295*'Football Field'!$F$7)+(P295*'Football Field'!$F$8)+(Q295*'Football Field'!$F$9)+(R295*'Football Field'!$F$10)+(S295*'Football Field'!$F$11)</f>
        <v>150156166.43399057</v>
      </c>
    </row>
    <row r="296" spans="2:20" x14ac:dyDescent="0.3">
      <c r="B296" s="62">
        <f t="shared" si="45"/>
        <v>269</v>
      </c>
      <c r="C296" s="62">
        <v>3.9665274376267767E-2</v>
      </c>
      <c r="D296" s="62">
        <v>0.58364108869264864</v>
      </c>
      <c r="E296" s="62">
        <v>0.34017942709526894</v>
      </c>
      <c r="F296" s="62">
        <v>0.25379590664866414</v>
      </c>
      <c r="G296" s="62">
        <v>0.42006516537547545</v>
      </c>
      <c r="H296" s="62">
        <v>0.59868196417774966</v>
      </c>
      <c r="I296" s="62">
        <v>0.22570539904460984</v>
      </c>
      <c r="J296" s="62">
        <v>0.83056820407381549</v>
      </c>
      <c r="K296" s="62"/>
      <c r="L296" s="65">
        <f t="shared" si="46"/>
        <v>1.2047882971212476E-2</v>
      </c>
      <c r="M296" s="65">
        <f t="shared" si="47"/>
        <v>0.17727444583031021</v>
      </c>
      <c r="N296" s="65">
        <f t="shared" si="48"/>
        <v>0.10332569208975537</v>
      </c>
      <c r="O296" s="65">
        <f t="shared" si="49"/>
        <v>7.708766496533638E-2</v>
      </c>
      <c r="P296" s="65">
        <f t="shared" si="50"/>
        <v>0.12759009063491417</v>
      </c>
      <c r="Q296" s="65">
        <f t="shared" si="51"/>
        <v>0.18184294335058696</v>
      </c>
      <c r="R296" s="65">
        <f t="shared" si="52"/>
        <v>6.855548780187555E-2</v>
      </c>
      <c r="S296" s="65">
        <f t="shared" si="53"/>
        <v>0.25227579235600894</v>
      </c>
      <c r="T296" s="66">
        <f>(L296*'Football Field'!$F$4)+(M296*'Football Field'!$F$5)+(N296*'Football Field'!$F$6)+(O296*'Football Field'!$F$7)+(P296*'Football Field'!$F$8)+(Q296*'Football Field'!$F$9)+(R296*'Football Field'!$F$10)+(S296*'Football Field'!$F$11)</f>
        <v>132534319.90720512</v>
      </c>
    </row>
    <row r="297" spans="2:20" x14ac:dyDescent="0.3">
      <c r="B297" s="62">
        <f t="shared" si="45"/>
        <v>270</v>
      </c>
      <c r="C297" s="62">
        <v>1.6522500562932363E-2</v>
      </c>
      <c r="D297" s="62">
        <v>0.32791195306939613</v>
      </c>
      <c r="E297" s="62">
        <v>0.39733903326461251</v>
      </c>
      <c r="F297" s="62">
        <v>0.73634864689770307</v>
      </c>
      <c r="G297" s="62">
        <v>0.14011646180257298</v>
      </c>
      <c r="H297" s="62">
        <v>0.88681591771661983</v>
      </c>
      <c r="I297" s="62">
        <v>0.28691419072902469</v>
      </c>
      <c r="J297" s="62">
        <v>0.42113349642489295</v>
      </c>
      <c r="K297" s="62"/>
      <c r="L297" s="65">
        <f t="shared" si="46"/>
        <v>5.1422268985179057E-3</v>
      </c>
      <c r="M297" s="65">
        <f t="shared" si="47"/>
        <v>0.10205462901916397</v>
      </c>
      <c r="N297" s="65">
        <f t="shared" si="48"/>
        <v>0.12366212105135309</v>
      </c>
      <c r="O297" s="65">
        <f t="shared" si="49"/>
        <v>0.22917062731167012</v>
      </c>
      <c r="P297" s="65">
        <f t="shared" si="50"/>
        <v>4.3607844712245755E-2</v>
      </c>
      <c r="Q297" s="65">
        <f t="shared" si="51"/>
        <v>0.27599990986515133</v>
      </c>
      <c r="R297" s="65">
        <f t="shared" si="52"/>
        <v>8.9295071500451018E-2</v>
      </c>
      <c r="S297" s="65">
        <f t="shared" si="53"/>
        <v>0.13106756964144664</v>
      </c>
      <c r="T297" s="66">
        <f>(L297*'Football Field'!$F$4)+(M297*'Football Field'!$F$5)+(N297*'Football Field'!$F$6)+(O297*'Football Field'!$F$7)+(P297*'Football Field'!$F$8)+(Q297*'Football Field'!$F$9)+(R297*'Football Field'!$F$10)+(S297*'Football Field'!$F$11)</f>
        <v>129474081.82921575</v>
      </c>
    </row>
    <row r="298" spans="2:20" x14ac:dyDescent="0.3">
      <c r="B298" s="62">
        <f t="shared" si="45"/>
        <v>271</v>
      </c>
      <c r="C298" s="62">
        <v>0.70393906752604041</v>
      </c>
      <c r="D298" s="62">
        <v>0.39960742437913643</v>
      </c>
      <c r="E298" s="62">
        <v>0.52808030396653916</v>
      </c>
      <c r="F298" s="62">
        <v>0.20118179003700531</v>
      </c>
      <c r="G298" s="62">
        <v>0.42640850976485256</v>
      </c>
      <c r="H298" s="62">
        <v>8.6179193147722932E-2</v>
      </c>
      <c r="I298" s="62">
        <v>0.19632694212592838</v>
      </c>
      <c r="J298" s="62">
        <v>0.69492379963757955</v>
      </c>
      <c r="K298" s="62"/>
      <c r="L298" s="65">
        <f t="shared" si="46"/>
        <v>0.217490217769854</v>
      </c>
      <c r="M298" s="65">
        <f t="shared" si="47"/>
        <v>0.12346339301228484</v>
      </c>
      <c r="N298" s="65">
        <f t="shared" si="48"/>
        <v>0.16315659352917591</v>
      </c>
      <c r="O298" s="65">
        <f t="shared" si="49"/>
        <v>6.2157469793873488E-2</v>
      </c>
      <c r="P298" s="65">
        <f t="shared" si="50"/>
        <v>0.13174390217267778</v>
      </c>
      <c r="Q298" s="65">
        <f t="shared" si="51"/>
        <v>2.6626070848433506E-2</v>
      </c>
      <c r="R298" s="65">
        <f t="shared" si="52"/>
        <v>6.0657507683331044E-2</v>
      </c>
      <c r="S298" s="65">
        <f t="shared" si="53"/>
        <v>0.21470484519036948</v>
      </c>
      <c r="T298" s="66">
        <f>(L298*'Football Field'!$F$4)+(M298*'Football Field'!$F$5)+(N298*'Football Field'!$F$6)+(O298*'Football Field'!$F$7)+(P298*'Football Field'!$F$8)+(Q298*'Football Field'!$F$9)+(R298*'Football Field'!$F$10)+(S298*'Football Field'!$F$11)</f>
        <v>132133317.37773262</v>
      </c>
    </row>
    <row r="299" spans="2:20" x14ac:dyDescent="0.3">
      <c r="B299" s="62">
        <f t="shared" si="45"/>
        <v>272</v>
      </c>
      <c r="C299" s="62">
        <v>0.67646869484810845</v>
      </c>
      <c r="D299" s="62">
        <v>5.3326920352863572E-2</v>
      </c>
      <c r="E299" s="62">
        <v>0.49310970784837749</v>
      </c>
      <c r="F299" s="62">
        <v>0.96558796421475868</v>
      </c>
      <c r="G299" s="62">
        <v>0.72796991490628815</v>
      </c>
      <c r="H299" s="62">
        <v>0.65136430189776306</v>
      </c>
      <c r="I299" s="62">
        <v>0.42340026627330285</v>
      </c>
      <c r="J299" s="62">
        <v>0.29640181018453404</v>
      </c>
      <c r="K299" s="62"/>
      <c r="L299" s="65">
        <f t="shared" si="46"/>
        <v>0.15777218673939666</v>
      </c>
      <c r="M299" s="65">
        <f t="shared" si="47"/>
        <v>1.2437389786438024E-2</v>
      </c>
      <c r="N299" s="65">
        <f t="shared" si="48"/>
        <v>0.11500753471989154</v>
      </c>
      <c r="O299" s="65">
        <f t="shared" si="49"/>
        <v>0.22520321452216091</v>
      </c>
      <c r="P299" s="65">
        <f t="shared" si="50"/>
        <v>0.16978377008421108</v>
      </c>
      <c r="Q299" s="65">
        <f t="shared" si="51"/>
        <v>0.1519171116964482</v>
      </c>
      <c r="R299" s="65">
        <f t="shared" si="52"/>
        <v>9.874926420797786E-2</v>
      </c>
      <c r="S299" s="65">
        <f t="shared" si="53"/>
        <v>6.9129528243475777E-2</v>
      </c>
      <c r="T299" s="66">
        <f>(L299*'Football Field'!$F$4)+(M299*'Football Field'!$F$5)+(N299*'Football Field'!$F$6)+(O299*'Football Field'!$F$7)+(P299*'Football Field'!$F$8)+(Q299*'Football Field'!$F$9)+(R299*'Football Field'!$F$10)+(S299*'Football Field'!$F$11)</f>
        <v>139950672.621869</v>
      </c>
    </row>
    <row r="300" spans="2:20" x14ac:dyDescent="0.3">
      <c r="B300" s="62">
        <f t="shared" si="45"/>
        <v>273</v>
      </c>
      <c r="C300" s="62">
        <v>0.58808274271216432</v>
      </c>
      <c r="D300" s="62">
        <v>0.56383314208886925</v>
      </c>
      <c r="E300" s="62">
        <v>0.12005926632645547</v>
      </c>
      <c r="F300" s="62">
        <v>0.58527239787373597</v>
      </c>
      <c r="G300" s="62">
        <v>0.78973695575757996</v>
      </c>
      <c r="H300" s="62">
        <v>0.32181134472615658</v>
      </c>
      <c r="I300" s="62">
        <v>0.3606259252935643</v>
      </c>
      <c r="J300" s="62">
        <v>0.50705737476478707</v>
      </c>
      <c r="K300" s="62"/>
      <c r="L300" s="65">
        <f t="shared" si="46"/>
        <v>0.15328709470040222</v>
      </c>
      <c r="M300" s="65">
        <f t="shared" si="47"/>
        <v>0.14696629907554351</v>
      </c>
      <c r="N300" s="65">
        <f t="shared" si="48"/>
        <v>3.1294127153212108E-2</v>
      </c>
      <c r="O300" s="65">
        <f t="shared" si="49"/>
        <v>0.15255456241523058</v>
      </c>
      <c r="P300" s="65">
        <f t="shared" si="50"/>
        <v>0.20584940644121286</v>
      </c>
      <c r="Q300" s="65">
        <f t="shared" si="51"/>
        <v>8.3881948052412697E-2</v>
      </c>
      <c r="R300" s="65">
        <f t="shared" si="52"/>
        <v>9.3999188119266219E-2</v>
      </c>
      <c r="S300" s="65">
        <f t="shared" si="53"/>
        <v>0.13216737404271994</v>
      </c>
      <c r="T300" s="66">
        <f>(L300*'Football Field'!$F$4)+(M300*'Football Field'!$F$5)+(N300*'Football Field'!$F$6)+(O300*'Football Field'!$F$7)+(P300*'Football Field'!$F$8)+(Q300*'Football Field'!$F$9)+(R300*'Football Field'!$F$10)+(S300*'Football Field'!$F$11)</f>
        <v>139621944.10056502</v>
      </c>
    </row>
    <row r="301" spans="2:20" x14ac:dyDescent="0.3">
      <c r="B301" s="62">
        <f t="shared" si="45"/>
        <v>274</v>
      </c>
      <c r="C301" s="62">
        <v>0.2869041948284663</v>
      </c>
      <c r="D301" s="62">
        <v>0.63919700556636005</v>
      </c>
      <c r="E301" s="62">
        <v>0.77055067863247917</v>
      </c>
      <c r="F301" s="62">
        <v>0.76203209771407798</v>
      </c>
      <c r="G301" s="62">
        <v>0.75887460800511308</v>
      </c>
      <c r="H301" s="62">
        <v>0.19432805982660939</v>
      </c>
      <c r="I301" s="62">
        <v>0.42558345001544562</v>
      </c>
      <c r="J301" s="62">
        <v>0.73664186324416303</v>
      </c>
      <c r="K301" s="62"/>
      <c r="L301" s="65">
        <f t="shared" si="46"/>
        <v>6.2723474517752287E-2</v>
      </c>
      <c r="M301" s="65">
        <f t="shared" si="47"/>
        <v>0.13974231751625543</v>
      </c>
      <c r="N301" s="65">
        <f t="shared" si="48"/>
        <v>0.16845907702652255</v>
      </c>
      <c r="O301" s="65">
        <f t="shared" si="49"/>
        <v>0.16659673063077815</v>
      </c>
      <c r="P301" s="65">
        <f t="shared" si="50"/>
        <v>0.1659064349541369</v>
      </c>
      <c r="Q301" s="65">
        <f t="shared" si="51"/>
        <v>4.2484325180069497E-2</v>
      </c>
      <c r="R301" s="65">
        <f t="shared" si="52"/>
        <v>9.3041765033030299E-2</v>
      </c>
      <c r="S301" s="65">
        <f t="shared" si="53"/>
        <v>0.16104587514145485</v>
      </c>
      <c r="T301" s="66">
        <f>(L301*'Football Field'!$F$4)+(M301*'Football Field'!$F$5)+(N301*'Football Field'!$F$6)+(O301*'Football Field'!$F$7)+(P301*'Football Field'!$F$8)+(Q301*'Football Field'!$F$9)+(R301*'Football Field'!$F$10)+(S301*'Football Field'!$F$11)</f>
        <v>140586411.99238217</v>
      </c>
    </row>
    <row r="302" spans="2:20" x14ac:dyDescent="0.3">
      <c r="B302" s="62">
        <f t="shared" si="45"/>
        <v>275</v>
      </c>
      <c r="C302" s="62">
        <v>0.58580539276316779</v>
      </c>
      <c r="D302" s="62">
        <v>7.4240670666659514E-2</v>
      </c>
      <c r="E302" s="62">
        <v>0.53712749281627703</v>
      </c>
      <c r="F302" s="62">
        <v>0.80016897287586186</v>
      </c>
      <c r="G302" s="62">
        <v>0.56097398012139321</v>
      </c>
      <c r="H302" s="62">
        <v>0.79906229955260377</v>
      </c>
      <c r="I302" s="62">
        <v>0.469622490002782</v>
      </c>
      <c r="J302" s="62">
        <v>1.7328828077156633E-3</v>
      </c>
      <c r="K302" s="62"/>
      <c r="L302" s="65">
        <f t="shared" si="46"/>
        <v>0.15300236709495862</v>
      </c>
      <c r="M302" s="65">
        <f t="shared" si="47"/>
        <v>1.9390395662179292E-2</v>
      </c>
      <c r="N302" s="65">
        <f t="shared" si="48"/>
        <v>0.14028853070988306</v>
      </c>
      <c r="O302" s="65">
        <f t="shared" si="49"/>
        <v>0.20899047437660631</v>
      </c>
      <c r="P302" s="65">
        <f t="shared" si="50"/>
        <v>0.14651682606130145</v>
      </c>
      <c r="Q302" s="65">
        <f t="shared" si="51"/>
        <v>0.20870143019887921</v>
      </c>
      <c r="R302" s="65">
        <f t="shared" si="52"/>
        <v>0.12265737649244109</v>
      </c>
      <c r="S302" s="65">
        <f t="shared" si="53"/>
        <v>4.5259940375087099E-4</v>
      </c>
      <c r="T302" s="66">
        <f>(L302*'Football Field'!$F$4)+(M302*'Football Field'!$F$5)+(N302*'Football Field'!$F$6)+(O302*'Football Field'!$F$7)+(P302*'Football Field'!$F$8)+(Q302*'Football Field'!$F$9)+(R302*'Football Field'!$F$10)+(S302*'Football Field'!$F$11)</f>
        <v>141376044.18236077</v>
      </c>
    </row>
    <row r="303" spans="2:20" x14ac:dyDescent="0.3">
      <c r="B303" s="62">
        <f t="shared" si="45"/>
        <v>276</v>
      </c>
      <c r="C303" s="62">
        <v>0.79900685717950737</v>
      </c>
      <c r="D303" s="62">
        <v>0.33408424933120007</v>
      </c>
      <c r="E303" s="62">
        <v>0.17828842901573705</v>
      </c>
      <c r="F303" s="62">
        <v>0.19374587690581568</v>
      </c>
      <c r="G303" s="62">
        <v>0.44371603438661045</v>
      </c>
      <c r="H303" s="62">
        <v>8.3878098220382169E-2</v>
      </c>
      <c r="I303" s="62">
        <v>0.20365872486533021</v>
      </c>
      <c r="J303" s="62">
        <v>0.79055469508888143</v>
      </c>
      <c r="K303" s="62"/>
      <c r="L303" s="65">
        <f t="shared" si="46"/>
        <v>0.26396582495219961</v>
      </c>
      <c r="M303" s="65">
        <f t="shared" si="47"/>
        <v>0.11037054774416565</v>
      </c>
      <c r="N303" s="65">
        <f t="shared" si="48"/>
        <v>5.8900686297861896E-2</v>
      </c>
      <c r="O303" s="65">
        <f t="shared" si="49"/>
        <v>6.400732330265993E-2</v>
      </c>
      <c r="P303" s="65">
        <f t="shared" si="50"/>
        <v>0.14658931648576118</v>
      </c>
      <c r="Q303" s="65">
        <f t="shared" si="51"/>
        <v>2.7710589957040316E-2</v>
      </c>
      <c r="R303" s="65">
        <f t="shared" si="52"/>
        <v>6.7282205196034103E-2</v>
      </c>
      <c r="S303" s="65">
        <f t="shared" si="53"/>
        <v>0.26117350606427725</v>
      </c>
      <c r="T303" s="66">
        <f>(L303*'Football Field'!$F$4)+(M303*'Football Field'!$F$5)+(N303*'Football Field'!$F$6)+(O303*'Football Field'!$F$7)+(P303*'Football Field'!$F$8)+(Q303*'Football Field'!$F$9)+(R303*'Football Field'!$F$10)+(S303*'Football Field'!$F$11)</f>
        <v>131733024.50831687</v>
      </c>
    </row>
    <row r="304" spans="2:20" x14ac:dyDescent="0.3">
      <c r="B304" s="62">
        <f t="shared" si="45"/>
        <v>277</v>
      </c>
      <c r="C304" s="62">
        <v>0.55892059688195006</v>
      </c>
      <c r="D304" s="62">
        <v>0.88376213116091817</v>
      </c>
      <c r="E304" s="62">
        <v>6.3067947246350564E-2</v>
      </c>
      <c r="F304" s="62">
        <v>0.6266742287503354</v>
      </c>
      <c r="G304" s="62">
        <v>0.9876445951357099</v>
      </c>
      <c r="H304" s="62">
        <v>0.79276627010293732</v>
      </c>
      <c r="I304" s="62">
        <v>4.036749973461462E-2</v>
      </c>
      <c r="J304" s="62">
        <v>0.90913139660994635</v>
      </c>
      <c r="K304" s="62"/>
      <c r="L304" s="65">
        <f t="shared" si="46"/>
        <v>0.11494901838690369</v>
      </c>
      <c r="M304" s="65">
        <f t="shared" si="47"/>
        <v>0.18175674689963509</v>
      </c>
      <c r="N304" s="65">
        <f t="shared" si="48"/>
        <v>1.2970712956524333E-2</v>
      </c>
      <c r="O304" s="65">
        <f t="shared" si="49"/>
        <v>0.1288834010503207</v>
      </c>
      <c r="P304" s="65">
        <f t="shared" si="50"/>
        <v>0.20312147621562646</v>
      </c>
      <c r="Q304" s="65">
        <f t="shared" si="51"/>
        <v>0.16304230881265364</v>
      </c>
      <c r="R304" s="65">
        <f t="shared" si="52"/>
        <v>8.3020817180720317E-3</v>
      </c>
      <c r="S304" s="65">
        <f t="shared" si="53"/>
        <v>0.18697425396026415</v>
      </c>
      <c r="T304" s="66">
        <f>(L304*'Football Field'!$F$4)+(M304*'Football Field'!$F$5)+(N304*'Football Field'!$F$6)+(O304*'Football Field'!$F$7)+(P304*'Football Field'!$F$8)+(Q304*'Football Field'!$F$9)+(R304*'Football Field'!$F$10)+(S304*'Football Field'!$F$11)</f>
        <v>127352339.20882426</v>
      </c>
    </row>
    <row r="305" spans="2:20" x14ac:dyDescent="0.3">
      <c r="B305" s="62">
        <f t="shared" si="45"/>
        <v>278</v>
      </c>
      <c r="C305" s="62">
        <v>4.8739692394420997E-2</v>
      </c>
      <c r="D305" s="62">
        <v>0.34611078035294951</v>
      </c>
      <c r="E305" s="62">
        <v>3.3326433824723556E-2</v>
      </c>
      <c r="F305" s="62">
        <v>0.44904286787016479</v>
      </c>
      <c r="G305" s="62">
        <v>0.41192604724281112</v>
      </c>
      <c r="H305" s="62">
        <v>4.2275194366451996E-2</v>
      </c>
      <c r="I305" s="62">
        <v>0.87218341609425709</v>
      </c>
      <c r="J305" s="62">
        <v>0.64619188023917107</v>
      </c>
      <c r="K305" s="62"/>
      <c r="L305" s="65">
        <f t="shared" si="46"/>
        <v>1.7102868784903264E-2</v>
      </c>
      <c r="M305" s="65">
        <f t="shared" si="47"/>
        <v>0.12145105909807806</v>
      </c>
      <c r="N305" s="65">
        <f t="shared" si="48"/>
        <v>1.1694321337946142E-2</v>
      </c>
      <c r="O305" s="65">
        <f t="shared" si="49"/>
        <v>0.1575701624423704</v>
      </c>
      <c r="P305" s="65">
        <f t="shared" si="50"/>
        <v>0.14454578576462421</v>
      </c>
      <c r="Q305" s="65">
        <f t="shared" si="51"/>
        <v>1.483446174125776E-2</v>
      </c>
      <c r="R305" s="65">
        <f t="shared" si="52"/>
        <v>0.30605114207770884</v>
      </c>
      <c r="S305" s="65">
        <f t="shared" si="53"/>
        <v>0.22675019875311128</v>
      </c>
      <c r="T305" s="66">
        <f>(L305*'Football Field'!$F$4)+(M305*'Football Field'!$F$5)+(N305*'Football Field'!$F$6)+(O305*'Football Field'!$F$7)+(P305*'Football Field'!$F$8)+(Q305*'Football Field'!$F$9)+(R305*'Football Field'!$F$10)+(S305*'Football Field'!$F$11)</f>
        <v>165021674.75447366</v>
      </c>
    </row>
    <row r="306" spans="2:20" x14ac:dyDescent="0.3">
      <c r="B306" s="62">
        <f t="shared" si="45"/>
        <v>279</v>
      </c>
      <c r="C306" s="62">
        <v>0.5512021233963782</v>
      </c>
      <c r="D306" s="62">
        <v>0.13406535760423421</v>
      </c>
      <c r="E306" s="62">
        <v>0.86953246681884599</v>
      </c>
      <c r="F306" s="62">
        <v>0.11062411149709528</v>
      </c>
      <c r="G306" s="62">
        <v>0.9251427228339828</v>
      </c>
      <c r="H306" s="62">
        <v>0.34222082598370895</v>
      </c>
      <c r="I306" s="62">
        <v>0.40643950579566779</v>
      </c>
      <c r="J306" s="62">
        <v>0.48473479921401996</v>
      </c>
      <c r="K306" s="62"/>
      <c r="L306" s="65">
        <f t="shared" si="46"/>
        <v>0.14414425036550596</v>
      </c>
      <c r="M306" s="65">
        <f t="shared" si="47"/>
        <v>3.5059281616644081E-2</v>
      </c>
      <c r="N306" s="65">
        <f t="shared" si="48"/>
        <v>0.22739046218793157</v>
      </c>
      <c r="O306" s="65">
        <f t="shared" si="49"/>
        <v>2.8929187583394064E-2</v>
      </c>
      <c r="P306" s="65">
        <f t="shared" si="50"/>
        <v>0.24193303799758861</v>
      </c>
      <c r="Q306" s="65">
        <f t="shared" si="51"/>
        <v>8.9493785177987423E-2</v>
      </c>
      <c r="R306" s="65">
        <f t="shared" si="52"/>
        <v>0.1062875402599151</v>
      </c>
      <c r="S306" s="65">
        <f t="shared" si="53"/>
        <v>0.12676245481103321</v>
      </c>
      <c r="T306" s="66">
        <f>(L306*'Football Field'!$F$4)+(M306*'Football Field'!$F$5)+(N306*'Football Field'!$F$6)+(O306*'Football Field'!$F$7)+(P306*'Football Field'!$F$8)+(Q306*'Football Field'!$F$9)+(R306*'Football Field'!$F$10)+(S306*'Football Field'!$F$11)</f>
        <v>148899059.48041266</v>
      </c>
    </row>
    <row r="307" spans="2:20" x14ac:dyDescent="0.3">
      <c r="B307" s="62">
        <f t="shared" si="45"/>
        <v>280</v>
      </c>
      <c r="C307" s="62">
        <v>0.50741649736309136</v>
      </c>
      <c r="D307" s="62">
        <v>0.10858968843793582</v>
      </c>
      <c r="E307" s="62">
        <v>0.10749563946960128</v>
      </c>
      <c r="F307" s="62">
        <v>0.80261317092062812</v>
      </c>
      <c r="G307" s="62">
        <v>0.55514509417214009</v>
      </c>
      <c r="H307" s="62">
        <v>0.9176515090276558</v>
      </c>
      <c r="I307" s="62">
        <v>0.82416431705950033</v>
      </c>
      <c r="J307" s="62">
        <v>0.73536348307865718</v>
      </c>
      <c r="K307" s="62"/>
      <c r="L307" s="65">
        <f t="shared" si="46"/>
        <v>0.11131364330860616</v>
      </c>
      <c r="M307" s="65">
        <f t="shared" si="47"/>
        <v>2.382168082549278E-2</v>
      </c>
      <c r="N307" s="65">
        <f t="shared" si="48"/>
        <v>2.3581675667489029E-2</v>
      </c>
      <c r="O307" s="65">
        <f t="shared" si="49"/>
        <v>0.17607191860519653</v>
      </c>
      <c r="P307" s="65">
        <f t="shared" si="50"/>
        <v>0.12178402420562501</v>
      </c>
      <c r="Q307" s="65">
        <f t="shared" si="51"/>
        <v>0.2013082611392025</v>
      </c>
      <c r="R307" s="65">
        <f t="shared" si="52"/>
        <v>0.18079966515396012</v>
      </c>
      <c r="S307" s="65">
        <f t="shared" si="53"/>
        <v>0.16131913109442775</v>
      </c>
      <c r="T307" s="66">
        <f>(L307*'Football Field'!$F$4)+(M307*'Football Field'!$F$5)+(N307*'Football Field'!$F$6)+(O307*'Football Field'!$F$7)+(P307*'Football Field'!$F$8)+(Q307*'Football Field'!$F$9)+(R307*'Football Field'!$F$10)+(S307*'Football Field'!$F$11)</f>
        <v>145562849.40306631</v>
      </c>
    </row>
    <row r="308" spans="2:20" x14ac:dyDescent="0.3">
      <c r="B308" s="62">
        <f t="shared" si="45"/>
        <v>281</v>
      </c>
      <c r="C308" s="62">
        <v>0.32464951885954085</v>
      </c>
      <c r="D308" s="62">
        <v>0.78727514569228485</v>
      </c>
      <c r="E308" s="62">
        <v>0.1543475147581449</v>
      </c>
      <c r="F308" s="62">
        <v>0.69259481691065539</v>
      </c>
      <c r="G308" s="62">
        <v>0.96291462356555091</v>
      </c>
      <c r="H308" s="62">
        <v>0.48670666260947015</v>
      </c>
      <c r="I308" s="62">
        <v>6.8112234045019315E-2</v>
      </c>
      <c r="J308" s="62">
        <v>9.0676641434698224E-3</v>
      </c>
      <c r="K308" s="62"/>
      <c r="L308" s="65">
        <f t="shared" si="46"/>
        <v>9.3138388980311751E-2</v>
      </c>
      <c r="M308" s="65">
        <f t="shared" si="47"/>
        <v>0.22586061119574252</v>
      </c>
      <c r="N308" s="65">
        <f t="shared" si="48"/>
        <v>4.4280610420088518E-2</v>
      </c>
      <c r="O308" s="65">
        <f t="shared" si="49"/>
        <v>0.19869786251271593</v>
      </c>
      <c r="P308" s="65">
        <f t="shared" si="50"/>
        <v>0.27624965248533306</v>
      </c>
      <c r="Q308" s="65">
        <f t="shared" si="51"/>
        <v>0.13963080746484213</v>
      </c>
      <c r="R308" s="65">
        <f t="shared" si="52"/>
        <v>1.9540653474825278E-2</v>
      </c>
      <c r="S308" s="65">
        <f t="shared" si="53"/>
        <v>2.6014134661407275E-3</v>
      </c>
      <c r="T308" s="66">
        <f>(L308*'Football Field'!$F$4)+(M308*'Football Field'!$F$5)+(N308*'Football Field'!$F$6)+(O308*'Football Field'!$F$7)+(P308*'Football Field'!$F$8)+(Q308*'Football Field'!$F$9)+(R308*'Football Field'!$F$10)+(S308*'Football Field'!$F$11)</f>
        <v>134759352.4822402</v>
      </c>
    </row>
    <row r="309" spans="2:20" x14ac:dyDescent="0.3">
      <c r="B309" s="62">
        <f t="shared" si="45"/>
        <v>282</v>
      </c>
      <c r="C309" s="62">
        <v>0.53559419981702772</v>
      </c>
      <c r="D309" s="62">
        <v>0.1851123959992681</v>
      </c>
      <c r="E309" s="62">
        <v>0.64899682959615235</v>
      </c>
      <c r="F309" s="62">
        <v>0.44047472805047083</v>
      </c>
      <c r="G309" s="62">
        <v>8.2389586984199403E-2</v>
      </c>
      <c r="H309" s="62">
        <v>0.87794463683735036</v>
      </c>
      <c r="I309" s="62">
        <v>0.53303363001893789</v>
      </c>
      <c r="J309" s="62">
        <v>0.81865241469273808</v>
      </c>
      <c r="K309" s="62"/>
      <c r="L309" s="65">
        <f t="shared" si="46"/>
        <v>0.12992926224974635</v>
      </c>
      <c r="M309" s="65">
        <f t="shared" si="47"/>
        <v>4.4906231347696446E-2</v>
      </c>
      <c r="N309" s="65">
        <f t="shared" si="48"/>
        <v>0.15743949299798149</v>
      </c>
      <c r="O309" s="65">
        <f t="shared" si="49"/>
        <v>0.10685432455169738</v>
      </c>
      <c r="P309" s="65">
        <f t="shared" si="50"/>
        <v>1.9986807656945063E-2</v>
      </c>
      <c r="Q309" s="65">
        <f t="shared" si="51"/>
        <v>0.21297971299795221</v>
      </c>
      <c r="R309" s="65">
        <f t="shared" si="52"/>
        <v>0.12930809617864542</v>
      </c>
      <c r="S309" s="65">
        <f t="shared" si="53"/>
        <v>0.19859607201933563</v>
      </c>
      <c r="T309" s="66">
        <f>(L309*'Football Field'!$F$4)+(M309*'Football Field'!$F$5)+(N309*'Football Field'!$F$6)+(O309*'Football Field'!$F$7)+(P309*'Football Field'!$F$8)+(Q309*'Football Field'!$F$9)+(R309*'Football Field'!$F$10)+(S309*'Football Field'!$F$11)</f>
        <v>133212618.70822412</v>
      </c>
    </row>
    <row r="310" spans="2:20" x14ac:dyDescent="0.3">
      <c r="B310" s="62">
        <f t="shared" si="45"/>
        <v>283</v>
      </c>
      <c r="C310" s="62">
        <v>0.84954992665674423</v>
      </c>
      <c r="D310" s="62">
        <v>0.78494673805917281</v>
      </c>
      <c r="E310" s="62">
        <v>0.77944973218963609</v>
      </c>
      <c r="F310" s="62">
        <v>0.9081084967752926</v>
      </c>
      <c r="G310" s="62">
        <v>0.5316893766974472</v>
      </c>
      <c r="H310" s="62">
        <v>0.11832688804717428</v>
      </c>
      <c r="I310" s="62">
        <v>0.48066115501526407</v>
      </c>
      <c r="J310" s="62">
        <v>0.65828359686728255</v>
      </c>
      <c r="K310" s="62"/>
      <c r="L310" s="65">
        <f t="shared" si="46"/>
        <v>0.1662193860409146</v>
      </c>
      <c r="M310" s="65">
        <f t="shared" si="47"/>
        <v>0.15357939631455156</v>
      </c>
      <c r="N310" s="65">
        <f t="shared" si="48"/>
        <v>0.1525038751332439</v>
      </c>
      <c r="O310" s="65">
        <f t="shared" si="49"/>
        <v>0.1776767109927791</v>
      </c>
      <c r="P310" s="65">
        <f t="shared" si="50"/>
        <v>0.10402812005048233</v>
      </c>
      <c r="Q310" s="65">
        <f t="shared" si="51"/>
        <v>2.3151344101381081E-2</v>
      </c>
      <c r="R310" s="65">
        <f t="shared" si="52"/>
        <v>9.4044151583612901E-2</v>
      </c>
      <c r="S310" s="65">
        <f t="shared" si="53"/>
        <v>0.12879701578303468</v>
      </c>
      <c r="T310" s="66">
        <f>(L310*'Football Field'!$F$4)+(M310*'Football Field'!$F$5)+(N310*'Football Field'!$F$6)+(O310*'Football Field'!$F$7)+(P310*'Football Field'!$F$8)+(Q310*'Football Field'!$F$9)+(R310*'Football Field'!$F$10)+(S310*'Football Field'!$F$11)</f>
        <v>134522095.35659647</v>
      </c>
    </row>
    <row r="311" spans="2:20" x14ac:dyDescent="0.3">
      <c r="B311" s="62">
        <f t="shared" si="45"/>
        <v>284</v>
      </c>
      <c r="C311" s="62">
        <v>0.65017913265855942</v>
      </c>
      <c r="D311" s="62">
        <v>0.3964683261282711</v>
      </c>
      <c r="E311" s="62">
        <v>0.6420110836515035</v>
      </c>
      <c r="F311" s="62">
        <v>0.77657434434081551</v>
      </c>
      <c r="G311" s="62">
        <v>0.13764203822161392</v>
      </c>
      <c r="H311" s="62">
        <v>2.8657238709874688E-2</v>
      </c>
      <c r="I311" s="62">
        <v>0.97971236494642</v>
      </c>
      <c r="J311" s="62">
        <v>0.6177426865254394</v>
      </c>
      <c r="K311" s="62"/>
      <c r="L311" s="65">
        <f t="shared" si="46"/>
        <v>0.15374346139528389</v>
      </c>
      <c r="M311" s="65">
        <f t="shared" si="47"/>
        <v>9.3750183189230077E-2</v>
      </c>
      <c r="N311" s="65">
        <f t="shared" si="48"/>
        <v>0.15181201809894765</v>
      </c>
      <c r="O311" s="65">
        <f t="shared" si="49"/>
        <v>0.18363128210764837</v>
      </c>
      <c r="P311" s="65">
        <f t="shared" si="50"/>
        <v>3.2547281705526301E-2</v>
      </c>
      <c r="Q311" s="65">
        <f t="shared" si="51"/>
        <v>6.7763833872545804E-3</v>
      </c>
      <c r="R311" s="65">
        <f t="shared" si="52"/>
        <v>0.23166595572319354</v>
      </c>
      <c r="S311" s="65">
        <f t="shared" si="53"/>
        <v>0.14607343439291559</v>
      </c>
      <c r="T311" s="66">
        <f>(L311*'Football Field'!$F$4)+(M311*'Football Field'!$F$5)+(N311*'Football Field'!$F$6)+(O311*'Football Field'!$F$7)+(P311*'Football Field'!$F$8)+(Q311*'Football Field'!$F$9)+(R311*'Football Field'!$F$10)+(S311*'Football Field'!$F$11)</f>
        <v>148173247.82218918</v>
      </c>
    </row>
    <row r="312" spans="2:20" x14ac:dyDescent="0.3">
      <c r="B312" s="62">
        <f t="shared" si="45"/>
        <v>285</v>
      </c>
      <c r="C312" s="62">
        <v>0.49682516320762526</v>
      </c>
      <c r="D312" s="62">
        <v>4.0923408156111507E-2</v>
      </c>
      <c r="E312" s="62">
        <v>0.32905427550063404</v>
      </c>
      <c r="F312" s="62">
        <v>0.83237675131095568</v>
      </c>
      <c r="G312" s="62">
        <v>0.96124107802879422</v>
      </c>
      <c r="H312" s="62">
        <v>0.29721703369327868</v>
      </c>
      <c r="I312" s="62">
        <v>0.36202042831483372</v>
      </c>
      <c r="J312" s="62">
        <v>0.1068322702282315</v>
      </c>
      <c r="K312" s="62"/>
      <c r="L312" s="65">
        <f t="shared" si="46"/>
        <v>0.14499534625393876</v>
      </c>
      <c r="M312" s="65">
        <f t="shared" si="47"/>
        <v>1.1943243166624656E-2</v>
      </c>
      <c r="N312" s="65">
        <f t="shared" si="48"/>
        <v>9.6032451948523043E-2</v>
      </c>
      <c r="O312" s="65">
        <f t="shared" si="49"/>
        <v>0.24292399863737082</v>
      </c>
      <c r="P312" s="65">
        <f t="shared" si="50"/>
        <v>0.28053225412829746</v>
      </c>
      <c r="Q312" s="65">
        <f t="shared" si="51"/>
        <v>8.6740950145707318E-2</v>
      </c>
      <c r="R312" s="65">
        <f t="shared" si="52"/>
        <v>0.1056534194355454</v>
      </c>
      <c r="S312" s="65">
        <f t="shared" si="53"/>
        <v>3.1178336283992462E-2</v>
      </c>
      <c r="T312" s="66">
        <f>(L312*'Football Field'!$F$4)+(M312*'Football Field'!$F$5)+(N312*'Football Field'!$F$6)+(O312*'Football Field'!$F$7)+(P312*'Football Field'!$F$8)+(Q312*'Football Field'!$F$9)+(R312*'Football Field'!$F$10)+(S312*'Football Field'!$F$11)</f>
        <v>149388070.00707996</v>
      </c>
    </row>
    <row r="313" spans="2:20" x14ac:dyDescent="0.3">
      <c r="B313" s="62">
        <f t="shared" si="45"/>
        <v>286</v>
      </c>
      <c r="C313" s="62">
        <v>5.8116805978591701E-2</v>
      </c>
      <c r="D313" s="62">
        <v>0.57540977469828891</v>
      </c>
      <c r="E313" s="62">
        <v>0.71616284324197288</v>
      </c>
      <c r="F313" s="62">
        <v>0.4559132624654364</v>
      </c>
      <c r="G313" s="62">
        <v>0.36152617774550744</v>
      </c>
      <c r="H313" s="62">
        <v>0.62963287835845483</v>
      </c>
      <c r="I313" s="62">
        <v>9.8999617248739513E-2</v>
      </c>
      <c r="J313" s="62">
        <v>0.8129484268638788</v>
      </c>
      <c r="K313" s="62"/>
      <c r="L313" s="65">
        <f t="shared" si="46"/>
        <v>1.5670356895694789E-2</v>
      </c>
      <c r="M313" s="65">
        <f t="shared" si="47"/>
        <v>0.15515093059510246</v>
      </c>
      <c r="N313" s="65">
        <f t="shared" si="48"/>
        <v>0.19310296152839579</v>
      </c>
      <c r="O313" s="65">
        <f t="shared" si="49"/>
        <v>0.1229304228960155</v>
      </c>
      <c r="P313" s="65">
        <f t="shared" si="50"/>
        <v>9.7480309473569143E-2</v>
      </c>
      <c r="Q313" s="65">
        <f t="shared" si="51"/>
        <v>0.16977140692788739</v>
      </c>
      <c r="R313" s="65">
        <f t="shared" si="52"/>
        <v>2.6693816163888967E-2</v>
      </c>
      <c r="S313" s="65">
        <f t="shared" si="53"/>
        <v>0.21919979551944593</v>
      </c>
      <c r="T313" s="66">
        <f>(L313*'Football Field'!$F$4)+(M313*'Football Field'!$F$5)+(N313*'Football Field'!$F$6)+(O313*'Football Field'!$F$7)+(P313*'Football Field'!$F$8)+(Q313*'Football Field'!$F$9)+(R313*'Football Field'!$F$10)+(S313*'Football Field'!$F$11)</f>
        <v>126727699.73125806</v>
      </c>
    </row>
    <row r="314" spans="2:20" x14ac:dyDescent="0.3">
      <c r="B314" s="62">
        <f t="shared" si="45"/>
        <v>287</v>
      </c>
      <c r="C314" s="62">
        <v>0.34558515870755857</v>
      </c>
      <c r="D314" s="62">
        <v>0.9349377923697616</v>
      </c>
      <c r="E314" s="62">
        <v>1.0047430988480155E-3</v>
      </c>
      <c r="F314" s="62">
        <v>0.42739868506891265</v>
      </c>
      <c r="G314" s="62">
        <v>0.59115554682931226</v>
      </c>
      <c r="H314" s="62">
        <v>0.38984669935796901</v>
      </c>
      <c r="I314" s="62">
        <v>0.78384751031832978</v>
      </c>
      <c r="J314" s="62">
        <v>0.28158663599526956</v>
      </c>
      <c r="K314" s="62"/>
      <c r="L314" s="65">
        <f t="shared" si="46"/>
        <v>9.2024440703204674E-2</v>
      </c>
      <c r="M314" s="65">
        <f t="shared" si="47"/>
        <v>0.24896071277158821</v>
      </c>
      <c r="N314" s="65">
        <f t="shared" si="48"/>
        <v>2.6754887874144993E-4</v>
      </c>
      <c r="O314" s="65">
        <f t="shared" si="49"/>
        <v>0.11381022581480309</v>
      </c>
      <c r="P314" s="65">
        <f t="shared" si="50"/>
        <v>0.15741636234905459</v>
      </c>
      <c r="Q314" s="65">
        <f t="shared" si="51"/>
        <v>0.103810663057918</v>
      </c>
      <c r="R314" s="65">
        <f t="shared" si="52"/>
        <v>0.20872750729056722</v>
      </c>
      <c r="S314" s="65">
        <f t="shared" si="53"/>
        <v>7.4982539134122839E-2</v>
      </c>
      <c r="T314" s="66">
        <f>(L314*'Football Field'!$F$4)+(M314*'Football Field'!$F$5)+(N314*'Football Field'!$F$6)+(O314*'Football Field'!$F$7)+(P314*'Football Field'!$F$8)+(Q314*'Football Field'!$F$9)+(R314*'Football Field'!$F$10)+(S314*'Football Field'!$F$11)</f>
        <v>150013724.44235769</v>
      </c>
    </row>
    <row r="315" spans="2:20" x14ac:dyDescent="0.3">
      <c r="B315" s="62">
        <f t="shared" si="45"/>
        <v>288</v>
      </c>
      <c r="C315" s="62">
        <v>0.56120354677841178</v>
      </c>
      <c r="D315" s="62">
        <v>0.13983191849996301</v>
      </c>
      <c r="E315" s="62">
        <v>0.20475635583579721</v>
      </c>
      <c r="F315" s="62">
        <v>2.7417141238179177E-2</v>
      </c>
      <c r="G315" s="62">
        <v>0.22655255661249818</v>
      </c>
      <c r="H315" s="62">
        <v>0.29252975606634046</v>
      </c>
      <c r="I315" s="62">
        <v>2.8358367323365719E-2</v>
      </c>
      <c r="J315" s="62">
        <v>0.3795730134323444</v>
      </c>
      <c r="K315" s="62"/>
      <c r="L315" s="65">
        <f t="shared" si="46"/>
        <v>0.30168622290056724</v>
      </c>
      <c r="M315" s="65">
        <f t="shared" si="47"/>
        <v>7.5169452465792166E-2</v>
      </c>
      <c r="N315" s="65">
        <f t="shared" si="48"/>
        <v>0.11007088597637925</v>
      </c>
      <c r="O315" s="65">
        <f t="shared" si="49"/>
        <v>1.4738634191390036E-2</v>
      </c>
      <c r="P315" s="65">
        <f t="shared" si="50"/>
        <v>0.1217878708807916</v>
      </c>
      <c r="Q315" s="65">
        <f t="shared" si="51"/>
        <v>0.15725523778367076</v>
      </c>
      <c r="R315" s="65">
        <f t="shared" si="52"/>
        <v>1.5244609152106977E-2</v>
      </c>
      <c r="S315" s="65">
        <f t="shared" si="53"/>
        <v>0.2040470866493021</v>
      </c>
      <c r="T315" s="66">
        <f>(L315*'Football Field'!$F$4)+(M315*'Football Field'!$F$5)+(N315*'Football Field'!$F$6)+(O315*'Football Field'!$F$7)+(P315*'Football Field'!$F$8)+(Q315*'Football Field'!$F$9)+(R315*'Football Field'!$F$10)+(S315*'Football Field'!$F$11)</f>
        <v>122952799.03519852</v>
      </c>
    </row>
    <row r="316" spans="2:20" x14ac:dyDescent="0.3">
      <c r="B316" s="62">
        <f t="shared" si="45"/>
        <v>289</v>
      </c>
      <c r="C316" s="62">
        <v>0.8718865620465529</v>
      </c>
      <c r="D316" s="62">
        <v>0.22617563568248678</v>
      </c>
      <c r="E316" s="62">
        <v>0.20700279649684394</v>
      </c>
      <c r="F316" s="62">
        <v>0.80605317152979572</v>
      </c>
      <c r="G316" s="62">
        <v>0.69134827495232543</v>
      </c>
      <c r="H316" s="62">
        <v>0.63996861438677299</v>
      </c>
      <c r="I316" s="62">
        <v>0.65202269633034826</v>
      </c>
      <c r="J316" s="62">
        <v>0.56398005859041722</v>
      </c>
      <c r="K316" s="62"/>
      <c r="L316" s="65">
        <f t="shared" si="46"/>
        <v>0.18716286394808476</v>
      </c>
      <c r="M316" s="65">
        <f t="shared" si="47"/>
        <v>4.8551820354071046E-2</v>
      </c>
      <c r="N316" s="65">
        <f t="shared" si="48"/>
        <v>4.443609745133708E-2</v>
      </c>
      <c r="O316" s="65">
        <f t="shared" si="49"/>
        <v>0.17303078937681607</v>
      </c>
      <c r="P316" s="65">
        <f t="shared" si="50"/>
        <v>0.14840775022603955</v>
      </c>
      <c r="Q316" s="65">
        <f t="shared" si="51"/>
        <v>0.13737837457244872</v>
      </c>
      <c r="R316" s="65">
        <f t="shared" si="52"/>
        <v>0.13996595488052094</v>
      </c>
      <c r="S316" s="65">
        <f t="shared" si="53"/>
        <v>0.1210663491906819</v>
      </c>
      <c r="T316" s="66">
        <f>(L316*'Football Field'!$F$4)+(M316*'Football Field'!$F$5)+(N316*'Football Field'!$F$6)+(O316*'Football Field'!$F$7)+(P316*'Football Field'!$F$8)+(Q316*'Football Field'!$F$9)+(R316*'Football Field'!$F$10)+(S316*'Football Field'!$F$11)</f>
        <v>141847220.14665014</v>
      </c>
    </row>
    <row r="317" spans="2:20" x14ac:dyDescent="0.3">
      <c r="B317" s="62">
        <f t="shared" si="45"/>
        <v>290</v>
      </c>
      <c r="C317" s="62">
        <v>0.31094199900450981</v>
      </c>
      <c r="D317" s="62">
        <v>9.8248022666316825E-2</v>
      </c>
      <c r="E317" s="62">
        <v>0.83158474096097224</v>
      </c>
      <c r="F317" s="62">
        <v>0.96724647350621495</v>
      </c>
      <c r="G317" s="62">
        <v>8.4405499674999107E-2</v>
      </c>
      <c r="H317" s="62">
        <v>0.17098480810847216</v>
      </c>
      <c r="I317" s="62">
        <v>0.94505413200993638</v>
      </c>
      <c r="J317" s="62">
        <v>0.80974235471711853</v>
      </c>
      <c r="K317" s="62"/>
      <c r="L317" s="65">
        <f t="shared" si="46"/>
        <v>7.3714239967606149E-2</v>
      </c>
      <c r="M317" s="65">
        <f t="shared" si="47"/>
        <v>2.3291412360999991E-2</v>
      </c>
      <c r="N317" s="65">
        <f t="shared" si="48"/>
        <v>0.19714170920895005</v>
      </c>
      <c r="O317" s="65">
        <f t="shared" si="49"/>
        <v>0.22930269595013386</v>
      </c>
      <c r="P317" s="65">
        <f t="shared" si="50"/>
        <v>2.0009800147770797E-2</v>
      </c>
      <c r="Q317" s="65">
        <f t="shared" si="51"/>
        <v>4.0534939686742683E-2</v>
      </c>
      <c r="R317" s="65">
        <f t="shared" si="52"/>
        <v>0.22404161320242819</v>
      </c>
      <c r="S317" s="65">
        <f t="shared" si="53"/>
        <v>0.19196358947536843</v>
      </c>
      <c r="T317" s="66">
        <f>(L317*'Football Field'!$F$4)+(M317*'Football Field'!$F$5)+(N317*'Football Field'!$F$6)+(O317*'Football Field'!$F$7)+(P317*'Football Field'!$F$8)+(Q317*'Football Field'!$F$9)+(R317*'Football Field'!$F$10)+(S317*'Football Field'!$F$11)</f>
        <v>148562941.40483758</v>
      </c>
    </row>
    <row r="318" spans="2:20" x14ac:dyDescent="0.3">
      <c r="B318" s="62">
        <f t="shared" si="45"/>
        <v>291</v>
      </c>
      <c r="C318" s="62">
        <v>0.78142123141071118</v>
      </c>
      <c r="D318" s="62">
        <v>0.80501560376902148</v>
      </c>
      <c r="E318" s="62">
        <v>6.1469524316481561E-2</v>
      </c>
      <c r="F318" s="62">
        <v>0.37917235122711845</v>
      </c>
      <c r="G318" s="62">
        <v>0.736108800216005</v>
      </c>
      <c r="H318" s="62">
        <v>0.88534480016975659</v>
      </c>
      <c r="I318" s="62">
        <v>0.73707922919890001</v>
      </c>
      <c r="J318" s="62">
        <v>8.6586244654300315E-2</v>
      </c>
      <c r="K318" s="62"/>
      <c r="L318" s="65">
        <f t="shared" si="46"/>
        <v>0.17472868352071319</v>
      </c>
      <c r="M318" s="65">
        <f t="shared" si="47"/>
        <v>0.18000447262772587</v>
      </c>
      <c r="N318" s="65">
        <f t="shared" si="48"/>
        <v>1.3744813461330361E-2</v>
      </c>
      <c r="O318" s="65">
        <f t="shared" si="49"/>
        <v>8.4784343058815617E-2</v>
      </c>
      <c r="P318" s="65">
        <f t="shared" si="50"/>
        <v>0.16459665596435855</v>
      </c>
      <c r="Q318" s="65">
        <f t="shared" si="51"/>
        <v>0.19796637866659583</v>
      </c>
      <c r="R318" s="65">
        <f t="shared" si="52"/>
        <v>0.16481364748162955</v>
      </c>
      <c r="S318" s="65">
        <f t="shared" si="53"/>
        <v>1.9361005218831204E-2</v>
      </c>
      <c r="T318" s="66">
        <f>(L318*'Football Field'!$F$4)+(M318*'Football Field'!$F$5)+(N318*'Football Field'!$F$6)+(O318*'Football Field'!$F$7)+(P318*'Football Field'!$F$8)+(Q318*'Football Field'!$F$9)+(R318*'Football Field'!$F$10)+(S318*'Football Field'!$F$11)</f>
        <v>144044255.24078956</v>
      </c>
    </row>
    <row r="319" spans="2:20" x14ac:dyDescent="0.3">
      <c r="B319" s="62">
        <f t="shared" si="45"/>
        <v>292</v>
      </c>
      <c r="C319" s="62">
        <v>0.39609431005468509</v>
      </c>
      <c r="D319" s="62">
        <v>0.79949198914268305</v>
      </c>
      <c r="E319" s="62">
        <v>0.27597228059967793</v>
      </c>
      <c r="F319" s="62">
        <v>0.9446283478468378</v>
      </c>
      <c r="G319" s="62">
        <v>0.92315405953653584</v>
      </c>
      <c r="H319" s="62">
        <v>0.3481765002448044</v>
      </c>
      <c r="I319" s="62">
        <v>0.87548844144342597</v>
      </c>
      <c r="J319" s="62">
        <v>0.8925447439924612</v>
      </c>
      <c r="K319" s="62"/>
      <c r="L319" s="65">
        <f t="shared" si="46"/>
        <v>7.2603910000336822E-2</v>
      </c>
      <c r="M319" s="65">
        <f t="shared" si="47"/>
        <v>0.14654652428026979</v>
      </c>
      <c r="N319" s="65">
        <f t="shared" si="48"/>
        <v>5.0585595689270159E-2</v>
      </c>
      <c r="O319" s="65">
        <f t="shared" si="49"/>
        <v>0.17314995396265589</v>
      </c>
      <c r="P319" s="65">
        <f t="shared" si="50"/>
        <v>0.16921372651322045</v>
      </c>
      <c r="Q319" s="65">
        <f t="shared" si="51"/>
        <v>6.3820596878849362E-2</v>
      </c>
      <c r="R319" s="65">
        <f t="shared" si="52"/>
        <v>0.16047664002070106</v>
      </c>
      <c r="S319" s="65">
        <f t="shared" si="53"/>
        <v>0.16360305265469646</v>
      </c>
      <c r="T319" s="66">
        <f>(L319*'Football Field'!$F$4)+(M319*'Football Field'!$F$5)+(N319*'Football Field'!$F$6)+(O319*'Football Field'!$F$7)+(P319*'Football Field'!$F$8)+(Q319*'Football Field'!$F$9)+(R319*'Football Field'!$F$10)+(S319*'Football Field'!$F$11)</f>
        <v>147129763.36049214</v>
      </c>
    </row>
    <row r="320" spans="2:20" x14ac:dyDescent="0.3">
      <c r="B320" s="62">
        <f t="shared" si="45"/>
        <v>293</v>
      </c>
      <c r="C320" s="62">
        <v>0.13311816725806069</v>
      </c>
      <c r="D320" s="62">
        <v>0.70798098496253381</v>
      </c>
      <c r="E320" s="62">
        <v>0.87450334122590978</v>
      </c>
      <c r="F320" s="62">
        <v>0.62285283255999258</v>
      </c>
      <c r="G320" s="62">
        <v>0.64974293722100962</v>
      </c>
      <c r="H320" s="62">
        <v>0.25267608711017575</v>
      </c>
      <c r="I320" s="62">
        <v>0.96109230071300089</v>
      </c>
      <c r="J320" s="62">
        <v>6.4385827049623368E-3</v>
      </c>
      <c r="K320" s="62"/>
      <c r="L320" s="65">
        <f t="shared" si="46"/>
        <v>3.1631499312451905E-2</v>
      </c>
      <c r="M320" s="65">
        <f t="shared" si="47"/>
        <v>0.16823023108226695</v>
      </c>
      <c r="N320" s="65">
        <f t="shared" si="48"/>
        <v>0.20779922385123775</v>
      </c>
      <c r="O320" s="65">
        <f t="shared" si="49"/>
        <v>0.14800210482680851</v>
      </c>
      <c r="P320" s="65">
        <f t="shared" si="50"/>
        <v>0.15439172349882502</v>
      </c>
      <c r="Q320" s="65">
        <f t="shared" si="51"/>
        <v>6.0040816669330997E-2</v>
      </c>
      <c r="R320" s="65">
        <f t="shared" si="52"/>
        <v>0.22837446665166022</v>
      </c>
      <c r="S320" s="65">
        <f t="shared" si="53"/>
        <v>1.5299341074187496E-3</v>
      </c>
      <c r="T320" s="66">
        <f>(L320*'Football Field'!$F$4)+(M320*'Football Field'!$F$5)+(N320*'Football Field'!$F$6)+(O320*'Football Field'!$F$7)+(P320*'Football Field'!$F$8)+(Q320*'Football Field'!$F$9)+(R320*'Football Field'!$F$10)+(S320*'Football Field'!$F$11)</f>
        <v>158146864.61001673</v>
      </c>
    </row>
    <row r="321" spans="2:20" x14ac:dyDescent="0.3">
      <c r="B321" s="62">
        <f t="shared" si="45"/>
        <v>294</v>
      </c>
      <c r="C321" s="62">
        <v>0.78771936666564324</v>
      </c>
      <c r="D321" s="62">
        <v>0.43247436984363996</v>
      </c>
      <c r="E321" s="62">
        <v>0.34287241234622223</v>
      </c>
      <c r="F321" s="62">
        <v>0.23545063318400938</v>
      </c>
      <c r="G321" s="62">
        <v>0.31673647465010557</v>
      </c>
      <c r="H321" s="62">
        <v>0.59587128798057343</v>
      </c>
      <c r="I321" s="62">
        <v>0.41986073615245889</v>
      </c>
      <c r="J321" s="62">
        <v>0.72189713906744268</v>
      </c>
      <c r="K321" s="62"/>
      <c r="L321" s="65">
        <f t="shared" si="46"/>
        <v>0.20444936564872207</v>
      </c>
      <c r="M321" s="65">
        <f t="shared" si="47"/>
        <v>0.11224696803905489</v>
      </c>
      <c r="N321" s="65">
        <f t="shared" si="48"/>
        <v>8.8991143507567191E-2</v>
      </c>
      <c r="O321" s="65">
        <f t="shared" si="49"/>
        <v>6.1110256562339031E-2</v>
      </c>
      <c r="P321" s="65">
        <f t="shared" si="50"/>
        <v>8.2207666918405614E-2</v>
      </c>
      <c r="Q321" s="65">
        <f t="shared" si="51"/>
        <v>0.15465597520039837</v>
      </c>
      <c r="R321" s="65">
        <f t="shared" si="52"/>
        <v>0.10897315059109319</v>
      </c>
      <c r="S321" s="65">
        <f t="shared" si="53"/>
        <v>0.18736547353241967</v>
      </c>
      <c r="T321" s="66">
        <f>(L321*'Football Field'!$F$4)+(M321*'Football Field'!$F$5)+(N321*'Football Field'!$F$6)+(O321*'Football Field'!$F$7)+(P321*'Football Field'!$F$8)+(Q321*'Football Field'!$F$9)+(R321*'Football Field'!$F$10)+(S321*'Football Field'!$F$11)</f>
        <v>132715184.40589894</v>
      </c>
    </row>
    <row r="322" spans="2:20" x14ac:dyDescent="0.3">
      <c r="B322" s="62">
        <f t="shared" si="45"/>
        <v>295</v>
      </c>
      <c r="C322" s="62">
        <v>0.85827847675569136</v>
      </c>
      <c r="D322" s="62">
        <v>0.97532995552364532</v>
      </c>
      <c r="E322" s="62">
        <v>4.3214057862586697E-2</v>
      </c>
      <c r="F322" s="62">
        <v>3.7341056000870454E-2</v>
      </c>
      <c r="G322" s="62">
        <v>0.92749156725746318</v>
      </c>
      <c r="H322" s="62">
        <v>0.85175331466039372</v>
      </c>
      <c r="I322" s="62">
        <v>0.84588805120617305</v>
      </c>
      <c r="J322" s="62">
        <v>0.35153389140139712</v>
      </c>
      <c r="K322" s="62"/>
      <c r="L322" s="65">
        <f t="shared" si="46"/>
        <v>0.17548727142594134</v>
      </c>
      <c r="M322" s="65">
        <f t="shared" si="47"/>
        <v>0.19942011511439695</v>
      </c>
      <c r="N322" s="65">
        <f t="shared" si="48"/>
        <v>8.8357302518104874E-3</v>
      </c>
      <c r="O322" s="65">
        <f t="shared" si="49"/>
        <v>7.6349112872153542E-3</v>
      </c>
      <c r="P322" s="65">
        <f t="shared" si="50"/>
        <v>0.18963887458046158</v>
      </c>
      <c r="Q322" s="65">
        <f t="shared" si="51"/>
        <v>0.17415310900345557</v>
      </c>
      <c r="R322" s="65">
        <f t="shared" si="52"/>
        <v>0.1729538722666028</v>
      </c>
      <c r="S322" s="65">
        <f t="shared" si="53"/>
        <v>7.1876116070115931E-2</v>
      </c>
      <c r="T322" s="66">
        <f>(L322*'Football Field'!$F$4)+(M322*'Football Field'!$F$5)+(N322*'Football Field'!$F$6)+(O322*'Football Field'!$F$7)+(P322*'Football Field'!$F$8)+(Q322*'Football Field'!$F$9)+(R322*'Football Field'!$F$10)+(S322*'Football Field'!$F$11)</f>
        <v>146891943.23528987</v>
      </c>
    </row>
    <row r="323" spans="2:20" x14ac:dyDescent="0.3">
      <c r="B323" s="62">
        <f t="shared" si="45"/>
        <v>296</v>
      </c>
      <c r="C323" s="62">
        <v>0.98251403930523051</v>
      </c>
      <c r="D323" s="62">
        <v>5.3958315019530967E-2</v>
      </c>
      <c r="E323" s="62">
        <v>0.77924049343458845</v>
      </c>
      <c r="F323" s="62">
        <v>3.0975192264165563E-2</v>
      </c>
      <c r="G323" s="62">
        <v>0.65044624342730872</v>
      </c>
      <c r="H323" s="62">
        <v>0.83079455247962053</v>
      </c>
      <c r="I323" s="62">
        <v>0.96805853485829341</v>
      </c>
      <c r="J323" s="62">
        <v>0.51008128981613088</v>
      </c>
      <c r="K323" s="62"/>
      <c r="L323" s="65">
        <f t="shared" si="46"/>
        <v>0.20443196064984553</v>
      </c>
      <c r="M323" s="65">
        <f t="shared" si="47"/>
        <v>1.1227121131627783E-2</v>
      </c>
      <c r="N323" s="65">
        <f t="shared" si="48"/>
        <v>0.16213677923954523</v>
      </c>
      <c r="O323" s="65">
        <f t="shared" si="49"/>
        <v>6.4450165928897013E-3</v>
      </c>
      <c r="P323" s="65">
        <f t="shared" si="50"/>
        <v>0.13533852496927221</v>
      </c>
      <c r="Q323" s="65">
        <f t="shared" si="51"/>
        <v>0.17286364618333619</v>
      </c>
      <c r="R323" s="65">
        <f t="shared" si="52"/>
        <v>0.20142419994816679</v>
      </c>
      <c r="S323" s="65">
        <f t="shared" si="53"/>
        <v>0.10613275128531652</v>
      </c>
      <c r="T323" s="66">
        <f>(L323*'Football Field'!$F$4)+(M323*'Football Field'!$F$5)+(N323*'Football Field'!$F$6)+(O323*'Football Field'!$F$7)+(P323*'Football Field'!$F$8)+(Q323*'Football Field'!$F$9)+(R323*'Football Field'!$F$10)+(S323*'Football Field'!$F$11)</f>
        <v>151122899.94885936</v>
      </c>
    </row>
    <row r="324" spans="2:20" x14ac:dyDescent="0.3">
      <c r="B324" s="62">
        <f t="shared" si="45"/>
        <v>297</v>
      </c>
      <c r="C324" s="62">
        <v>0.57407601062141644</v>
      </c>
      <c r="D324" s="62">
        <v>0.49252343054558689</v>
      </c>
      <c r="E324" s="62">
        <v>0.42574911792165726</v>
      </c>
      <c r="F324" s="62">
        <v>0.47793013495048065</v>
      </c>
      <c r="G324" s="62">
        <v>0.69585333164015351</v>
      </c>
      <c r="H324" s="62">
        <v>0.95438890705788126</v>
      </c>
      <c r="I324" s="62">
        <v>0.71048750799080862</v>
      </c>
      <c r="J324" s="62">
        <v>0.63643879439827378</v>
      </c>
      <c r="K324" s="62"/>
      <c r="L324" s="65">
        <f t="shared" si="46"/>
        <v>0.11556761117902949</v>
      </c>
      <c r="M324" s="65">
        <f t="shared" si="47"/>
        <v>9.915020879594072E-2</v>
      </c>
      <c r="N324" s="65">
        <f t="shared" si="48"/>
        <v>8.5707828945028736E-2</v>
      </c>
      <c r="O324" s="65">
        <f t="shared" si="49"/>
        <v>9.6212423067304723E-2</v>
      </c>
      <c r="P324" s="65">
        <f t="shared" si="50"/>
        <v>0.14008268205036445</v>
      </c>
      <c r="Q324" s="65">
        <f t="shared" si="51"/>
        <v>0.19212864513368574</v>
      </c>
      <c r="R324" s="65">
        <f t="shared" si="52"/>
        <v>0.14302869751021122</v>
      </c>
      <c r="S324" s="65">
        <f t="shared" si="53"/>
        <v>0.12812190331843501</v>
      </c>
      <c r="T324" s="66">
        <f>(L324*'Football Field'!$F$4)+(M324*'Football Field'!$F$5)+(N324*'Football Field'!$F$6)+(O324*'Football Field'!$F$7)+(P324*'Football Field'!$F$8)+(Q324*'Football Field'!$F$9)+(R324*'Football Field'!$F$10)+(S324*'Football Field'!$F$11)</f>
        <v>142360538.42838138</v>
      </c>
    </row>
    <row r="325" spans="2:20" x14ac:dyDescent="0.3">
      <c r="B325" s="62">
        <f t="shared" si="45"/>
        <v>298</v>
      </c>
      <c r="C325" s="62">
        <v>0.30247808098179174</v>
      </c>
      <c r="D325" s="62">
        <v>6.5277073972491939E-2</v>
      </c>
      <c r="E325" s="62">
        <v>0.52624094039863933</v>
      </c>
      <c r="F325" s="62">
        <v>0.81924633910230094</v>
      </c>
      <c r="G325" s="62">
        <v>0.8266840358205001</v>
      </c>
      <c r="H325" s="62">
        <v>6.8546712477073779E-2</v>
      </c>
      <c r="I325" s="62">
        <v>0.35302742303690249</v>
      </c>
      <c r="J325" s="62">
        <v>0.67767632656593013</v>
      </c>
      <c r="K325" s="62"/>
      <c r="L325" s="65">
        <f t="shared" si="46"/>
        <v>8.3117168141093489E-2</v>
      </c>
      <c r="M325" s="65">
        <f t="shared" si="47"/>
        <v>1.7937318021588537E-2</v>
      </c>
      <c r="N325" s="65">
        <f t="shared" si="48"/>
        <v>0.14460438450240584</v>
      </c>
      <c r="O325" s="65">
        <f t="shared" si="49"/>
        <v>0.22511857882436201</v>
      </c>
      <c r="P325" s="65">
        <f t="shared" si="50"/>
        <v>0.22716236423420871</v>
      </c>
      <c r="Q325" s="65">
        <f t="shared" si="51"/>
        <v>1.8835773514508308E-2</v>
      </c>
      <c r="R325" s="65">
        <f t="shared" si="52"/>
        <v>9.7007490869202864E-2</v>
      </c>
      <c r="S325" s="65">
        <f t="shared" si="53"/>
        <v>0.18621692189263023</v>
      </c>
      <c r="T325" s="66">
        <f>(L325*'Football Field'!$F$4)+(M325*'Football Field'!$F$5)+(N325*'Football Field'!$F$6)+(O325*'Football Field'!$F$7)+(P325*'Football Field'!$F$8)+(Q325*'Football Field'!$F$9)+(R325*'Football Field'!$F$10)+(S325*'Football Field'!$F$11)</f>
        <v>146437105.77019674</v>
      </c>
    </row>
    <row r="326" spans="2:20" x14ac:dyDescent="0.3">
      <c r="B326" s="62">
        <f t="shared" si="45"/>
        <v>299</v>
      </c>
      <c r="C326" s="62">
        <v>0.7477190118551631</v>
      </c>
      <c r="D326" s="62">
        <v>0.58721126587610428</v>
      </c>
      <c r="E326" s="62">
        <v>0.36970116988784429</v>
      </c>
      <c r="F326" s="62">
        <v>0.66303633201387513</v>
      </c>
      <c r="G326" s="62">
        <v>0.64488777758291504</v>
      </c>
      <c r="H326" s="62">
        <v>0.15108234971802348</v>
      </c>
      <c r="I326" s="62">
        <v>3.9913144939445089E-2</v>
      </c>
      <c r="J326" s="62">
        <v>0.90123574445941079</v>
      </c>
      <c r="K326" s="62"/>
      <c r="L326" s="65">
        <f t="shared" si="46"/>
        <v>0.18215781938374379</v>
      </c>
      <c r="M326" s="65">
        <f t="shared" si="47"/>
        <v>0.14305524135887376</v>
      </c>
      <c r="N326" s="65">
        <f t="shared" si="48"/>
        <v>9.0065864131636628E-2</v>
      </c>
      <c r="O326" s="65">
        <f t="shared" si="49"/>
        <v>0.16152759324947938</v>
      </c>
      <c r="P326" s="65">
        <f t="shared" si="50"/>
        <v>0.15710627849394226</v>
      </c>
      <c r="Q326" s="65">
        <f t="shared" si="51"/>
        <v>3.6806381723162945E-2</v>
      </c>
      <c r="R326" s="65">
        <f t="shared" si="52"/>
        <v>9.7235610324764021E-3</v>
      </c>
      <c r="S326" s="65">
        <f t="shared" si="53"/>
        <v>0.21955726062668474</v>
      </c>
      <c r="T326" s="66">
        <f>(L326*'Football Field'!$F$4)+(M326*'Football Field'!$F$5)+(N326*'Football Field'!$F$6)+(O326*'Football Field'!$F$7)+(P326*'Football Field'!$F$8)+(Q326*'Football Field'!$F$9)+(R326*'Football Field'!$F$10)+(S326*'Football Field'!$F$11)</f>
        <v>126081014.60410562</v>
      </c>
    </row>
    <row r="327" spans="2:20" x14ac:dyDescent="0.3">
      <c r="B327" s="62">
        <f t="shared" si="45"/>
        <v>300</v>
      </c>
      <c r="C327" s="62">
        <v>0.76184907923234735</v>
      </c>
      <c r="D327" s="62">
        <v>0.15302326292539614</v>
      </c>
      <c r="E327" s="62">
        <v>0.55037767007450344</v>
      </c>
      <c r="F327" s="62">
        <v>0.13711696089216863</v>
      </c>
      <c r="G327" s="62">
        <v>3.5863786016819943E-2</v>
      </c>
      <c r="H327" s="62">
        <v>0.50905317180562737</v>
      </c>
      <c r="I327" s="62">
        <v>0.71324360827462929</v>
      </c>
      <c r="J327" s="62">
        <v>0.66367600602346177</v>
      </c>
      <c r="K327" s="62"/>
      <c r="L327" s="65">
        <f t="shared" si="46"/>
        <v>0.21617624222082046</v>
      </c>
      <c r="M327" s="65">
        <f t="shared" si="47"/>
        <v>4.3420665395976749E-2</v>
      </c>
      <c r="N327" s="65">
        <f t="shared" si="48"/>
        <v>0.1561707951906191</v>
      </c>
      <c r="O327" s="65">
        <f t="shared" si="49"/>
        <v>3.8907219498480514E-2</v>
      </c>
      <c r="P327" s="65">
        <f t="shared" si="50"/>
        <v>1.0176423000654801E-2</v>
      </c>
      <c r="Q327" s="65">
        <f t="shared" si="51"/>
        <v>0.14444488386389301</v>
      </c>
      <c r="R327" s="65">
        <f t="shared" si="52"/>
        <v>0.20238433992752097</v>
      </c>
      <c r="S327" s="65">
        <f t="shared" si="53"/>
        <v>0.1883194309020344</v>
      </c>
      <c r="T327" s="66">
        <f>(L327*'Football Field'!$F$4)+(M327*'Football Field'!$F$5)+(N327*'Football Field'!$F$6)+(O327*'Football Field'!$F$7)+(P327*'Football Field'!$F$8)+(Q327*'Football Field'!$F$9)+(R327*'Football Field'!$F$10)+(S327*'Football Field'!$F$11)</f>
        <v>141546677.1343191</v>
      </c>
    </row>
    <row r="328" spans="2:20" x14ac:dyDescent="0.3">
      <c r="B328" s="62">
        <f t="shared" si="45"/>
        <v>301</v>
      </c>
      <c r="C328" s="62">
        <v>0.92903173343085677</v>
      </c>
      <c r="D328" s="62">
        <v>0.69449697498435548</v>
      </c>
      <c r="E328" s="62">
        <v>0.30315811154482164</v>
      </c>
      <c r="F328" s="62">
        <v>0.91628422666012088</v>
      </c>
      <c r="G328" s="62">
        <v>0.55946238949547034</v>
      </c>
      <c r="H328" s="62">
        <v>0.79351994255401637</v>
      </c>
      <c r="I328" s="62">
        <v>0.5528532634857557</v>
      </c>
      <c r="J328" s="62">
        <v>0.80542913798942017</v>
      </c>
      <c r="K328" s="62"/>
      <c r="L328" s="65">
        <f t="shared" si="46"/>
        <v>0.1672654475260022</v>
      </c>
      <c r="M328" s="65">
        <f t="shared" si="47"/>
        <v>0.12503915974669833</v>
      </c>
      <c r="N328" s="65">
        <f t="shared" si="48"/>
        <v>5.4581426418472516E-2</v>
      </c>
      <c r="O328" s="65">
        <f t="shared" si="49"/>
        <v>0.16497035108513711</v>
      </c>
      <c r="P328" s="65">
        <f t="shared" si="50"/>
        <v>0.10072715881011506</v>
      </c>
      <c r="Q328" s="65">
        <f t="shared" si="51"/>
        <v>0.14286752920909071</v>
      </c>
      <c r="R328" s="65">
        <f t="shared" si="52"/>
        <v>9.9537233450204918E-2</v>
      </c>
      <c r="S328" s="65">
        <f t="shared" si="53"/>
        <v>0.14501169375427919</v>
      </c>
      <c r="T328" s="66">
        <f>(L328*'Football Field'!$F$4)+(M328*'Football Field'!$F$5)+(N328*'Football Field'!$F$6)+(O328*'Football Field'!$F$7)+(P328*'Football Field'!$F$8)+(Q328*'Football Field'!$F$9)+(R328*'Football Field'!$F$10)+(S328*'Football Field'!$F$11)</f>
        <v>132571307.9640068</v>
      </c>
    </row>
    <row r="329" spans="2:20" x14ac:dyDescent="0.3">
      <c r="B329" s="62">
        <f t="shared" si="45"/>
        <v>302</v>
      </c>
      <c r="C329" s="62">
        <v>0.25188498805168857</v>
      </c>
      <c r="D329" s="62">
        <v>0.74282255120142515</v>
      </c>
      <c r="E329" s="62">
        <v>0.50560204482178828</v>
      </c>
      <c r="F329" s="62">
        <v>0.5395357733020627</v>
      </c>
      <c r="G329" s="62">
        <v>0.99203056099484554</v>
      </c>
      <c r="H329" s="62">
        <v>0.82111664888250413</v>
      </c>
      <c r="I329" s="62">
        <v>3.7811616996887731E-2</v>
      </c>
      <c r="J329" s="62">
        <v>0.12158399747238613</v>
      </c>
      <c r="K329" s="62"/>
      <c r="L329" s="65">
        <f t="shared" si="46"/>
        <v>6.277682433594628E-2</v>
      </c>
      <c r="M329" s="65">
        <f t="shared" si="47"/>
        <v>0.18513227473477739</v>
      </c>
      <c r="N329" s="65">
        <f t="shared" si="48"/>
        <v>0.12601025173107716</v>
      </c>
      <c r="O329" s="65">
        <f t="shared" si="49"/>
        <v>0.13446749139568451</v>
      </c>
      <c r="P329" s="65">
        <f t="shared" si="50"/>
        <v>0.24724192078760993</v>
      </c>
      <c r="Q329" s="65">
        <f t="shared" si="51"/>
        <v>0.20464536622420712</v>
      </c>
      <c r="R329" s="65">
        <f t="shared" si="52"/>
        <v>9.4237185646990733E-3</v>
      </c>
      <c r="S329" s="65">
        <f t="shared" si="53"/>
        <v>3.030215222599866E-2</v>
      </c>
      <c r="T329" s="66">
        <f>(L329*'Football Field'!$F$4)+(M329*'Football Field'!$F$5)+(N329*'Football Field'!$F$6)+(O329*'Football Field'!$F$7)+(P329*'Football Field'!$F$8)+(Q329*'Football Field'!$F$9)+(R329*'Football Field'!$F$10)+(S329*'Football Field'!$F$11)</f>
        <v>133149250.85492398</v>
      </c>
    </row>
    <row r="330" spans="2:20" x14ac:dyDescent="0.3">
      <c r="B330" s="62">
        <f t="shared" si="45"/>
        <v>303</v>
      </c>
      <c r="C330" s="62">
        <v>0.95297801923740422</v>
      </c>
      <c r="D330" s="62">
        <v>0.77827729753670427</v>
      </c>
      <c r="E330" s="62">
        <v>0.84968671003674334</v>
      </c>
      <c r="F330" s="62">
        <v>0.11147246841433778</v>
      </c>
      <c r="G330" s="62">
        <v>1.2211108769365042E-2</v>
      </c>
      <c r="H330" s="62">
        <v>0.36401527487080776</v>
      </c>
      <c r="I330" s="62">
        <v>0.33893347174096722</v>
      </c>
      <c r="J330" s="62">
        <v>0.55173717592068394</v>
      </c>
      <c r="K330" s="62"/>
      <c r="L330" s="65">
        <f t="shared" si="46"/>
        <v>0.24069286108267601</v>
      </c>
      <c r="M330" s="65">
        <f t="shared" si="47"/>
        <v>0.19656884595271679</v>
      </c>
      <c r="N330" s="65">
        <f t="shared" si="48"/>
        <v>0.21460466152863264</v>
      </c>
      <c r="O330" s="65">
        <f t="shared" si="49"/>
        <v>2.815450809250113E-2</v>
      </c>
      <c r="P330" s="65">
        <f t="shared" si="50"/>
        <v>3.0841495263890626E-3</v>
      </c>
      <c r="Q330" s="65">
        <f t="shared" si="51"/>
        <v>9.1939033448603338E-2</v>
      </c>
      <c r="R330" s="65">
        <f t="shared" si="52"/>
        <v>8.5604143414870243E-2</v>
      </c>
      <c r="S330" s="65">
        <f t="shared" si="53"/>
        <v>0.13935179695361102</v>
      </c>
      <c r="T330" s="66">
        <f>(L330*'Football Field'!$F$4)+(M330*'Football Field'!$F$5)+(N330*'Football Field'!$F$6)+(O330*'Football Field'!$F$7)+(P330*'Football Field'!$F$8)+(Q330*'Football Field'!$F$9)+(R330*'Football Field'!$F$10)+(S330*'Football Field'!$F$11)</f>
        <v>125222660.61878781</v>
      </c>
    </row>
    <row r="331" spans="2:20" x14ac:dyDescent="0.3">
      <c r="B331" s="62">
        <f t="shared" si="45"/>
        <v>304</v>
      </c>
      <c r="C331" s="62">
        <v>8.2168303985771018E-2</v>
      </c>
      <c r="D331" s="62">
        <v>4.0679230802766808E-2</v>
      </c>
      <c r="E331" s="62">
        <v>0.74613200546859837</v>
      </c>
      <c r="F331" s="62">
        <v>0.59922324000848737</v>
      </c>
      <c r="G331" s="62">
        <v>0.51533140072945172</v>
      </c>
      <c r="H331" s="62">
        <v>5.1096286455870388E-2</v>
      </c>
      <c r="I331" s="62">
        <v>0.29782803270530767</v>
      </c>
      <c r="J331" s="62">
        <v>0.37649059242705152</v>
      </c>
      <c r="K331" s="62"/>
      <c r="L331" s="65">
        <f t="shared" si="46"/>
        <v>3.033216984798108E-2</v>
      </c>
      <c r="M331" s="65">
        <f t="shared" si="47"/>
        <v>1.5016609545797826E-2</v>
      </c>
      <c r="N331" s="65">
        <f t="shared" si="48"/>
        <v>0.27543227279958699</v>
      </c>
      <c r="O331" s="65">
        <f t="shared" si="49"/>
        <v>0.22120136611244209</v>
      </c>
      <c r="P331" s="65">
        <f t="shared" si="50"/>
        <v>0.19023295865557296</v>
      </c>
      <c r="Q331" s="65">
        <f t="shared" si="51"/>
        <v>1.8862032732827775E-2</v>
      </c>
      <c r="R331" s="65">
        <f t="shared" si="52"/>
        <v>0.10994227743914274</v>
      </c>
      <c r="S331" s="65">
        <f t="shared" si="53"/>
        <v>0.13898031286664861</v>
      </c>
      <c r="T331" s="66">
        <f>(L331*'Football Field'!$F$4)+(M331*'Football Field'!$F$5)+(N331*'Football Field'!$F$6)+(O331*'Football Field'!$F$7)+(P331*'Football Field'!$F$8)+(Q331*'Football Field'!$F$9)+(R331*'Football Field'!$F$10)+(S331*'Football Field'!$F$11)</f>
        <v>148497960.55292982</v>
      </c>
    </row>
    <row r="332" spans="2:20" x14ac:dyDescent="0.3">
      <c r="B332" s="62">
        <f t="shared" si="45"/>
        <v>305</v>
      </c>
      <c r="C332" s="62">
        <v>0.45308617640404503</v>
      </c>
      <c r="D332" s="62">
        <v>0.10119702905080252</v>
      </c>
      <c r="E332" s="62">
        <v>0.40245937386092523</v>
      </c>
      <c r="F332" s="62">
        <v>0.3012792829071308</v>
      </c>
      <c r="G332" s="62">
        <v>0.37552988969958823</v>
      </c>
      <c r="H332" s="62">
        <v>0.47076359461820483</v>
      </c>
      <c r="I332" s="62">
        <v>0.54311684570744911</v>
      </c>
      <c r="J332" s="62">
        <v>0.57607121895779545</v>
      </c>
      <c r="K332" s="62"/>
      <c r="L332" s="65">
        <f t="shared" si="46"/>
        <v>0.14055706435084597</v>
      </c>
      <c r="M332" s="65">
        <f t="shared" si="47"/>
        <v>3.1393492154842738E-2</v>
      </c>
      <c r="N332" s="65">
        <f t="shared" si="48"/>
        <v>0.12485154272269301</v>
      </c>
      <c r="O332" s="65">
        <f t="shared" si="49"/>
        <v>9.3463305129377713E-2</v>
      </c>
      <c r="P332" s="65">
        <f t="shared" si="50"/>
        <v>0.11649743828225054</v>
      </c>
      <c r="Q332" s="65">
        <f t="shared" si="51"/>
        <v>0.1460409791972542</v>
      </c>
      <c r="R332" s="65">
        <f t="shared" si="52"/>
        <v>0.16848651185520672</v>
      </c>
      <c r="S332" s="65">
        <f t="shared" si="53"/>
        <v>0.17870966630752907</v>
      </c>
      <c r="T332" s="66">
        <f>(L332*'Football Field'!$F$4)+(M332*'Football Field'!$F$5)+(N332*'Football Field'!$F$6)+(O332*'Football Field'!$F$7)+(P332*'Football Field'!$F$8)+(Q332*'Football Field'!$F$9)+(R332*'Football Field'!$F$10)+(S332*'Football Field'!$F$11)</f>
        <v>145454128.7441062</v>
      </c>
    </row>
    <row r="333" spans="2:20" x14ac:dyDescent="0.3">
      <c r="B333" s="62">
        <f t="shared" si="45"/>
        <v>306</v>
      </c>
      <c r="C333" s="62">
        <v>0.36290611163955611</v>
      </c>
      <c r="D333" s="62">
        <v>0.74678302356412174</v>
      </c>
      <c r="E333" s="62">
        <v>0.39206209652371671</v>
      </c>
      <c r="F333" s="62">
        <v>0.31383047772339867</v>
      </c>
      <c r="G333" s="62">
        <v>0.11787680877829598</v>
      </c>
      <c r="H333" s="62">
        <v>0.32104602381963232</v>
      </c>
      <c r="I333" s="62">
        <v>0.29032304369854123</v>
      </c>
      <c r="J333" s="62">
        <v>0.43866406454160156</v>
      </c>
      <c r="K333" s="62"/>
      <c r="L333" s="65">
        <f t="shared" si="46"/>
        <v>0.12163805171179856</v>
      </c>
      <c r="M333" s="65">
        <f t="shared" si="47"/>
        <v>0.25030504894887756</v>
      </c>
      <c r="N333" s="65">
        <f t="shared" si="48"/>
        <v>0.13141048894363652</v>
      </c>
      <c r="O333" s="65">
        <f t="shared" si="49"/>
        <v>0.105188991460061</v>
      </c>
      <c r="P333" s="65">
        <f t="shared" si="50"/>
        <v>3.9509682813049951E-2</v>
      </c>
      <c r="Q333" s="65">
        <f t="shared" si="51"/>
        <v>0.10760748192090577</v>
      </c>
      <c r="R333" s="65">
        <f t="shared" si="52"/>
        <v>9.7309822761002834E-2</v>
      </c>
      <c r="S333" s="65">
        <f t="shared" si="53"/>
        <v>0.14703043144066774</v>
      </c>
      <c r="T333" s="66">
        <f>(L333*'Football Field'!$F$4)+(M333*'Football Field'!$F$5)+(N333*'Football Field'!$F$6)+(O333*'Football Field'!$F$7)+(P333*'Football Field'!$F$8)+(Q333*'Football Field'!$F$9)+(R333*'Football Field'!$F$10)+(S333*'Football Field'!$F$11)</f>
        <v>128664043.07763913</v>
      </c>
    </row>
    <row r="334" spans="2:20" x14ac:dyDescent="0.3">
      <c r="B334" s="62">
        <f t="shared" si="45"/>
        <v>307</v>
      </c>
      <c r="C334" s="62">
        <v>0.28165814493504449</v>
      </c>
      <c r="D334" s="62">
        <v>0.83259417583502604</v>
      </c>
      <c r="E334" s="62">
        <v>0.49618790532679913</v>
      </c>
      <c r="F334" s="62">
        <v>0.20795386648016001</v>
      </c>
      <c r="G334" s="62">
        <v>0.26512954934438826</v>
      </c>
      <c r="H334" s="62">
        <v>0.61447749628413828</v>
      </c>
      <c r="I334" s="62">
        <v>0.41009348645464483</v>
      </c>
      <c r="J334" s="62">
        <v>0.87036479426635938</v>
      </c>
      <c r="K334" s="62"/>
      <c r="L334" s="65">
        <f t="shared" si="46"/>
        <v>7.079578180315825E-2</v>
      </c>
      <c r="M334" s="65">
        <f t="shared" si="47"/>
        <v>0.20927552305150085</v>
      </c>
      <c r="N334" s="65">
        <f t="shared" si="48"/>
        <v>0.12471860413262102</v>
      </c>
      <c r="O334" s="65">
        <f t="shared" si="49"/>
        <v>5.2269947882557177E-2</v>
      </c>
      <c r="P334" s="65">
        <f t="shared" si="50"/>
        <v>6.6641260203157651E-2</v>
      </c>
      <c r="Q334" s="65">
        <f t="shared" si="51"/>
        <v>0.15445111576629636</v>
      </c>
      <c r="R334" s="65">
        <f t="shared" si="52"/>
        <v>0.10307846411697053</v>
      </c>
      <c r="S334" s="65">
        <f t="shared" si="53"/>
        <v>0.21876930304373823</v>
      </c>
      <c r="T334" s="66">
        <f>(L334*'Football Field'!$F$4)+(M334*'Football Field'!$F$5)+(N334*'Football Field'!$F$6)+(O334*'Football Field'!$F$7)+(P334*'Football Field'!$F$8)+(Q334*'Football Field'!$F$9)+(R334*'Football Field'!$F$10)+(S334*'Football Field'!$F$11)</f>
        <v>132068723.88865051</v>
      </c>
    </row>
    <row r="335" spans="2:20" x14ac:dyDescent="0.3">
      <c r="B335" s="62">
        <f t="shared" si="45"/>
        <v>308</v>
      </c>
      <c r="C335" s="62">
        <v>0.56907927537783298</v>
      </c>
      <c r="D335" s="62">
        <v>0.27483691120108411</v>
      </c>
      <c r="E335" s="62">
        <v>0.70830207135573475</v>
      </c>
      <c r="F335" s="62">
        <v>0.98177366125803134</v>
      </c>
      <c r="G335" s="62">
        <v>0.28485426903507005</v>
      </c>
      <c r="H335" s="62">
        <v>0.19774891721903964</v>
      </c>
      <c r="I335" s="62">
        <v>0.61269790969542448</v>
      </c>
      <c r="J335" s="62">
        <v>0.36041732508281887</v>
      </c>
      <c r="K335" s="62"/>
      <c r="L335" s="65">
        <f t="shared" si="46"/>
        <v>0.14263673972525398</v>
      </c>
      <c r="M335" s="65">
        <f t="shared" si="47"/>
        <v>6.8886432288109964E-2</v>
      </c>
      <c r="N335" s="65">
        <f t="shared" si="48"/>
        <v>0.17753220433435865</v>
      </c>
      <c r="O335" s="65">
        <f t="shared" si="49"/>
        <v>0.24607642599002694</v>
      </c>
      <c r="P335" s="65">
        <f t="shared" si="50"/>
        <v>7.1397230561605907E-2</v>
      </c>
      <c r="Q335" s="65">
        <f t="shared" si="51"/>
        <v>4.9564730357814842E-2</v>
      </c>
      <c r="R335" s="65">
        <f t="shared" si="52"/>
        <v>0.15356952195704157</v>
      </c>
      <c r="S335" s="65">
        <f t="shared" si="53"/>
        <v>9.0336714785788141E-2</v>
      </c>
      <c r="T335" s="66">
        <f>(L335*'Football Field'!$F$4)+(M335*'Football Field'!$F$5)+(N335*'Football Field'!$F$6)+(O335*'Football Field'!$F$7)+(P335*'Football Field'!$F$8)+(Q335*'Football Field'!$F$9)+(R335*'Football Field'!$F$10)+(S335*'Football Field'!$F$11)</f>
        <v>141335927.07077056</v>
      </c>
    </row>
    <row r="336" spans="2:20" x14ac:dyDescent="0.3">
      <c r="B336" s="62">
        <f t="shared" si="45"/>
        <v>309</v>
      </c>
      <c r="C336" s="62">
        <v>3.1349142722049472E-2</v>
      </c>
      <c r="D336" s="62">
        <v>0.89376686229044378</v>
      </c>
      <c r="E336" s="62">
        <v>0.36023786976895811</v>
      </c>
      <c r="F336" s="62">
        <v>0.29634464425034024</v>
      </c>
      <c r="G336" s="62">
        <v>2.8952384993094937E-2</v>
      </c>
      <c r="H336" s="62">
        <v>9.3810204369995764E-2</v>
      </c>
      <c r="I336" s="62">
        <v>0.30636477723240774</v>
      </c>
      <c r="J336" s="62">
        <v>0.49022728552765982</v>
      </c>
      <c r="K336" s="62"/>
      <c r="L336" s="65">
        <f t="shared" si="46"/>
        <v>1.2534376751203932E-2</v>
      </c>
      <c r="M336" s="65">
        <f t="shared" si="47"/>
        <v>0.35735620201857415</v>
      </c>
      <c r="N336" s="65">
        <f t="shared" si="48"/>
        <v>0.14403447072762771</v>
      </c>
      <c r="O336" s="65">
        <f t="shared" si="49"/>
        <v>0.11848794246684992</v>
      </c>
      <c r="P336" s="65">
        <f t="shared" si="50"/>
        <v>1.1576077360932373E-2</v>
      </c>
      <c r="Q336" s="65">
        <f t="shared" si="51"/>
        <v>3.7508280692279558E-2</v>
      </c>
      <c r="R336" s="65">
        <f t="shared" si="52"/>
        <v>0.12249430790427096</v>
      </c>
      <c r="S336" s="65">
        <f t="shared" si="53"/>
        <v>0.19600834207826137</v>
      </c>
      <c r="T336" s="66">
        <f>(L336*'Football Field'!$F$4)+(M336*'Football Field'!$F$5)+(N336*'Football Field'!$F$6)+(O336*'Football Field'!$F$7)+(P336*'Football Field'!$F$8)+(Q336*'Football Field'!$F$9)+(R336*'Football Field'!$F$10)+(S336*'Football Field'!$F$11)</f>
        <v>130857088.78597853</v>
      </c>
    </row>
    <row r="337" spans="2:20" x14ac:dyDescent="0.3">
      <c r="B337" s="62">
        <f t="shared" si="45"/>
        <v>310</v>
      </c>
      <c r="C337" s="62">
        <v>0.22500493411818623</v>
      </c>
      <c r="D337" s="62">
        <v>0.11163471728010743</v>
      </c>
      <c r="E337" s="62">
        <v>4.6167545914544306E-2</v>
      </c>
      <c r="F337" s="62">
        <v>0.64667809068848692</v>
      </c>
      <c r="G337" s="62">
        <v>0.76851844825338966</v>
      </c>
      <c r="H337" s="62">
        <v>0.47091249089604348</v>
      </c>
      <c r="I337" s="62">
        <v>0.17880372973164171</v>
      </c>
      <c r="J337" s="62">
        <v>0.89879260521017523</v>
      </c>
      <c r="K337" s="62"/>
      <c r="L337" s="65">
        <f t="shared" si="46"/>
        <v>6.723564604744546E-2</v>
      </c>
      <c r="M337" s="65">
        <f t="shared" si="47"/>
        <v>3.3358523301135382E-2</v>
      </c>
      <c r="N337" s="65">
        <f t="shared" si="48"/>
        <v>1.3795718694591043E-2</v>
      </c>
      <c r="O337" s="65">
        <f t="shared" si="49"/>
        <v>0.19323940331606554</v>
      </c>
      <c r="P337" s="65">
        <f t="shared" si="50"/>
        <v>0.22964756115328458</v>
      </c>
      <c r="Q337" s="65">
        <f t="shared" si="51"/>
        <v>0.1407173832933655</v>
      </c>
      <c r="R337" s="65">
        <f t="shared" si="52"/>
        <v>5.342986957737153E-2</v>
      </c>
      <c r="S337" s="65">
        <f t="shared" si="53"/>
        <v>0.26857589461674097</v>
      </c>
      <c r="T337" s="66">
        <f>(L337*'Football Field'!$F$4)+(M337*'Football Field'!$F$5)+(N337*'Football Field'!$F$6)+(O337*'Football Field'!$F$7)+(P337*'Football Field'!$F$8)+(Q337*'Football Field'!$F$9)+(R337*'Football Field'!$F$10)+(S337*'Football Field'!$F$11)</f>
        <v>137605925.84907871</v>
      </c>
    </row>
    <row r="338" spans="2:20" x14ac:dyDescent="0.3">
      <c r="B338" s="62">
        <f t="shared" si="45"/>
        <v>311</v>
      </c>
      <c r="C338" s="62">
        <v>0.8420812638422599</v>
      </c>
      <c r="D338" s="62">
        <v>0.67558970091933113</v>
      </c>
      <c r="E338" s="62">
        <v>0.34081003113602859</v>
      </c>
      <c r="F338" s="62">
        <v>1.5706170752819215E-2</v>
      </c>
      <c r="G338" s="62">
        <v>0.66666718290655269</v>
      </c>
      <c r="H338" s="62">
        <v>0.73157657589530067</v>
      </c>
      <c r="I338" s="62">
        <v>0.60343893165605456</v>
      </c>
      <c r="J338" s="62">
        <v>0.70068773181651556</v>
      </c>
      <c r="K338" s="62"/>
      <c r="L338" s="65">
        <f t="shared" si="46"/>
        <v>0.18399883481857024</v>
      </c>
      <c r="M338" s="65">
        <f t="shared" si="47"/>
        <v>0.14761962190844899</v>
      </c>
      <c r="N338" s="65">
        <f t="shared" si="48"/>
        <v>7.4468642536210841E-2</v>
      </c>
      <c r="O338" s="65">
        <f t="shared" si="49"/>
        <v>3.4318743832324312E-3</v>
      </c>
      <c r="P338" s="65">
        <f t="shared" si="50"/>
        <v>0.14567000850592768</v>
      </c>
      <c r="Q338" s="65">
        <f t="shared" si="51"/>
        <v>0.15985302526634754</v>
      </c>
      <c r="R338" s="65">
        <f t="shared" si="52"/>
        <v>0.13185432935802213</v>
      </c>
      <c r="S338" s="65">
        <f t="shared" si="53"/>
        <v>0.15310366322324001</v>
      </c>
      <c r="T338" s="66">
        <f>(L338*'Football Field'!$F$4)+(M338*'Football Field'!$F$5)+(N338*'Football Field'!$F$6)+(O338*'Football Field'!$F$7)+(P338*'Football Field'!$F$8)+(Q338*'Football Field'!$F$9)+(R338*'Football Field'!$F$10)+(S338*'Football Field'!$F$11)</f>
        <v>140024122.44954553</v>
      </c>
    </row>
    <row r="339" spans="2:20" x14ac:dyDescent="0.3">
      <c r="B339" s="62">
        <f t="shared" si="45"/>
        <v>312</v>
      </c>
      <c r="C339" s="62">
        <v>0.11351194003812337</v>
      </c>
      <c r="D339" s="62">
        <v>0.92222711142752944</v>
      </c>
      <c r="E339" s="62">
        <v>0.13237187429248121</v>
      </c>
      <c r="F339" s="62">
        <v>0.70175264453940556</v>
      </c>
      <c r="G339" s="62">
        <v>0.268288979254385</v>
      </c>
      <c r="H339" s="62">
        <v>0.31567477259412757</v>
      </c>
      <c r="I339" s="62">
        <v>0.94813716627744093</v>
      </c>
      <c r="J339" s="62">
        <v>0.2443739365357025</v>
      </c>
      <c r="K339" s="62"/>
      <c r="L339" s="65">
        <f t="shared" si="46"/>
        <v>3.1130390767114168E-2</v>
      </c>
      <c r="M339" s="65">
        <f t="shared" si="47"/>
        <v>0.25291868278459356</v>
      </c>
      <c r="N339" s="65">
        <f t="shared" si="48"/>
        <v>3.6302684738858955E-2</v>
      </c>
      <c r="O339" s="65">
        <f t="shared" si="49"/>
        <v>0.19245406288563532</v>
      </c>
      <c r="P339" s="65">
        <f t="shared" si="50"/>
        <v>7.3577640906270864E-2</v>
      </c>
      <c r="Q339" s="65">
        <f t="shared" si="51"/>
        <v>8.6573086697968829E-2</v>
      </c>
      <c r="R339" s="65">
        <f t="shared" si="52"/>
        <v>0.26002445625656673</v>
      </c>
      <c r="S339" s="65">
        <f t="shared" si="53"/>
        <v>6.7018994962991435E-2</v>
      </c>
      <c r="T339" s="66">
        <f>(L339*'Football Field'!$F$4)+(M339*'Football Field'!$F$5)+(N339*'Football Field'!$F$6)+(O339*'Football Field'!$F$7)+(P339*'Football Field'!$F$8)+(Q339*'Football Field'!$F$9)+(R339*'Football Field'!$F$10)+(S339*'Football Field'!$F$11)</f>
        <v>151980743.2212289</v>
      </c>
    </row>
    <row r="340" spans="2:20" x14ac:dyDescent="0.3">
      <c r="B340" s="62">
        <f t="shared" si="45"/>
        <v>313</v>
      </c>
      <c r="C340" s="62">
        <v>0.32780413482210979</v>
      </c>
      <c r="D340" s="62">
        <v>0.28548376332605274</v>
      </c>
      <c r="E340" s="62">
        <v>0.12315426361442861</v>
      </c>
      <c r="F340" s="62">
        <v>0.77686182083387212</v>
      </c>
      <c r="G340" s="62">
        <v>0.90218527572478069</v>
      </c>
      <c r="H340" s="62">
        <v>9.630435114125202E-4</v>
      </c>
      <c r="I340" s="62">
        <v>0.50468885576353228</v>
      </c>
      <c r="J340" s="62">
        <v>0.35994205506523991</v>
      </c>
      <c r="K340" s="62"/>
      <c r="L340" s="65">
        <f t="shared" si="46"/>
        <v>9.9907290847467925E-2</v>
      </c>
      <c r="M340" s="65">
        <f t="shared" si="47"/>
        <v>8.7008998194375117E-2</v>
      </c>
      <c r="N340" s="65">
        <f t="shared" si="48"/>
        <v>3.7534635860250812E-2</v>
      </c>
      <c r="O340" s="65">
        <f t="shared" si="49"/>
        <v>0.23676992337043651</v>
      </c>
      <c r="P340" s="65">
        <f t="shared" si="50"/>
        <v>0.27496567970093605</v>
      </c>
      <c r="Q340" s="65">
        <f t="shared" si="51"/>
        <v>2.9351389434325074E-4</v>
      </c>
      <c r="R340" s="65">
        <f t="shared" si="52"/>
        <v>0.15381775561679745</v>
      </c>
      <c r="S340" s="65">
        <f t="shared" si="53"/>
        <v>0.10970220251539287</v>
      </c>
      <c r="T340" s="66">
        <f>(L340*'Football Field'!$F$4)+(M340*'Football Field'!$F$5)+(N340*'Football Field'!$F$6)+(O340*'Football Field'!$F$7)+(P340*'Football Field'!$F$8)+(Q340*'Football Field'!$F$9)+(R340*'Football Field'!$F$10)+(S340*'Football Field'!$F$11)</f>
        <v>154628545.76029661</v>
      </c>
    </row>
    <row r="341" spans="2:20" x14ac:dyDescent="0.3">
      <c r="B341" s="62">
        <f t="shared" si="45"/>
        <v>314</v>
      </c>
      <c r="C341" s="62">
        <v>0.7520813572298658</v>
      </c>
      <c r="D341" s="62">
        <v>0.55409946539991439</v>
      </c>
      <c r="E341" s="62">
        <v>0.34114221379940191</v>
      </c>
      <c r="F341" s="62">
        <v>0.62748227819034752</v>
      </c>
      <c r="G341" s="62">
        <v>6.9234150819461826E-2</v>
      </c>
      <c r="H341" s="62">
        <v>0.42168421304274684</v>
      </c>
      <c r="I341" s="62">
        <v>0.98768331723584302</v>
      </c>
      <c r="J341" s="62">
        <v>0.87824352673997119</v>
      </c>
      <c r="K341" s="62"/>
      <c r="L341" s="65">
        <f t="shared" si="46"/>
        <v>0.16237869277555331</v>
      </c>
      <c r="M341" s="65">
        <f t="shared" si="47"/>
        <v>0.11963326306966472</v>
      </c>
      <c r="N341" s="65">
        <f t="shared" si="48"/>
        <v>7.3654567015646072E-2</v>
      </c>
      <c r="O341" s="65">
        <f t="shared" si="49"/>
        <v>0.13547703462250982</v>
      </c>
      <c r="P341" s="65">
        <f t="shared" si="50"/>
        <v>1.4948051560402749E-2</v>
      </c>
      <c r="Q341" s="65">
        <f t="shared" si="51"/>
        <v>9.1044048120237128E-2</v>
      </c>
      <c r="R341" s="65">
        <f t="shared" si="52"/>
        <v>0.21324651168019873</v>
      </c>
      <c r="S341" s="65">
        <f t="shared" si="53"/>
        <v>0.18961783115578751</v>
      </c>
      <c r="T341" s="66">
        <f>(L341*'Football Field'!$F$4)+(M341*'Football Field'!$F$5)+(N341*'Football Field'!$F$6)+(O341*'Football Field'!$F$7)+(P341*'Football Field'!$F$8)+(Q341*'Football Field'!$F$9)+(R341*'Football Field'!$F$10)+(S341*'Football Field'!$F$11)</f>
        <v>141998138.71054396</v>
      </c>
    </row>
    <row r="342" spans="2:20" x14ac:dyDescent="0.3">
      <c r="B342" s="62">
        <f t="shared" si="45"/>
        <v>315</v>
      </c>
      <c r="C342" s="62">
        <v>6.2117278549412402E-2</v>
      </c>
      <c r="D342" s="62">
        <v>0.60658409404718971</v>
      </c>
      <c r="E342" s="62">
        <v>8.3422307615993008E-2</v>
      </c>
      <c r="F342" s="62">
        <v>0.64838174465506859</v>
      </c>
      <c r="G342" s="62">
        <v>8.6235082519034223E-2</v>
      </c>
      <c r="H342" s="62">
        <v>0.21444279644978503</v>
      </c>
      <c r="I342" s="62">
        <v>1.3068195477253908E-2</v>
      </c>
      <c r="J342" s="62">
        <v>0.84631771634969533</v>
      </c>
      <c r="K342" s="62"/>
      <c r="L342" s="65">
        <f t="shared" si="46"/>
        <v>2.4259167910568702E-2</v>
      </c>
      <c r="M342" s="65">
        <f t="shared" si="47"/>
        <v>0.23689423833443474</v>
      </c>
      <c r="N342" s="65">
        <f t="shared" si="48"/>
        <v>3.2579594843867035E-2</v>
      </c>
      <c r="O342" s="65">
        <f t="shared" si="49"/>
        <v>0.25321781605777671</v>
      </c>
      <c r="P342" s="65">
        <f t="shared" si="50"/>
        <v>3.3678090789938324E-2</v>
      </c>
      <c r="Q342" s="65">
        <f t="shared" si="51"/>
        <v>8.374809598506551E-2</v>
      </c>
      <c r="R342" s="65">
        <f t="shared" si="52"/>
        <v>5.1036290670502327E-3</v>
      </c>
      <c r="S342" s="65">
        <f t="shared" si="53"/>
        <v>0.33051936701129875</v>
      </c>
      <c r="T342" s="66">
        <f>(L342*'Football Field'!$F$4)+(M342*'Football Field'!$F$5)+(N342*'Football Field'!$F$6)+(O342*'Football Field'!$F$7)+(P342*'Football Field'!$F$8)+(Q342*'Football Field'!$F$9)+(R342*'Football Field'!$F$10)+(S342*'Football Field'!$F$11)</f>
        <v>115785658.99047637</v>
      </c>
    </row>
    <row r="343" spans="2:20" x14ac:dyDescent="0.3">
      <c r="B343" s="62">
        <f t="shared" si="45"/>
        <v>316</v>
      </c>
      <c r="C343" s="62">
        <v>0.95988626111340913</v>
      </c>
      <c r="D343" s="62">
        <v>0.92111412362810541</v>
      </c>
      <c r="E343" s="62">
        <v>0.27515351567464719</v>
      </c>
      <c r="F343" s="62">
        <v>0.39490023871451652</v>
      </c>
      <c r="G343" s="62">
        <v>0.44097993449436135</v>
      </c>
      <c r="H343" s="62">
        <v>0.7499022372639742</v>
      </c>
      <c r="I343" s="62">
        <v>0.63985465403325581</v>
      </c>
      <c r="J343" s="62">
        <v>0.96586514470953699</v>
      </c>
      <c r="K343" s="62"/>
      <c r="L343" s="65">
        <f t="shared" si="46"/>
        <v>0.17949663206363106</v>
      </c>
      <c r="M343" s="65">
        <f t="shared" si="47"/>
        <v>0.17224632712807805</v>
      </c>
      <c r="N343" s="65">
        <f t="shared" si="48"/>
        <v>5.1453105815660219E-2</v>
      </c>
      <c r="O343" s="65">
        <f t="shared" si="49"/>
        <v>7.3845481201240876E-2</v>
      </c>
      <c r="P343" s="65">
        <f t="shared" si="50"/>
        <v>8.2462283560100394E-2</v>
      </c>
      <c r="Q343" s="65">
        <f t="shared" si="51"/>
        <v>0.14023007872800669</v>
      </c>
      <c r="R343" s="65">
        <f t="shared" si="52"/>
        <v>0.11965142127983819</v>
      </c>
      <c r="S343" s="65">
        <f t="shared" si="53"/>
        <v>0.18061467022344452</v>
      </c>
      <c r="T343" s="66">
        <f>(L343*'Football Field'!$F$4)+(M343*'Football Field'!$F$5)+(N343*'Football Field'!$F$6)+(O343*'Football Field'!$F$7)+(P343*'Football Field'!$F$8)+(Q343*'Football Field'!$F$9)+(R343*'Football Field'!$F$10)+(S343*'Football Field'!$F$11)</f>
        <v>133202449.01130742</v>
      </c>
    </row>
    <row r="344" spans="2:20" x14ac:dyDescent="0.3">
      <c r="B344" s="62">
        <f t="shared" si="45"/>
        <v>317</v>
      </c>
      <c r="C344" s="62">
        <v>0.92478052968158442</v>
      </c>
      <c r="D344" s="62">
        <v>0.88325202460303176</v>
      </c>
      <c r="E344" s="62">
        <v>0.89942006348678372</v>
      </c>
      <c r="F344" s="62">
        <v>0.34021143443466428</v>
      </c>
      <c r="G344" s="62">
        <v>0.8936516323735858</v>
      </c>
      <c r="H344" s="62">
        <v>0.10634222834296492</v>
      </c>
      <c r="I344" s="62">
        <v>0.73101791432031593</v>
      </c>
      <c r="J344" s="62">
        <v>2.9772134326096045E-2</v>
      </c>
      <c r="K344" s="62"/>
      <c r="L344" s="65">
        <f t="shared" si="46"/>
        <v>0.19232412143643593</v>
      </c>
      <c r="M344" s="65">
        <f t="shared" si="47"/>
        <v>0.18368754984192884</v>
      </c>
      <c r="N344" s="65">
        <f t="shared" si="48"/>
        <v>0.18704997343743682</v>
      </c>
      <c r="O344" s="65">
        <f t="shared" si="49"/>
        <v>7.0752857710796799E-2</v>
      </c>
      <c r="P344" s="65">
        <f t="shared" si="50"/>
        <v>0.18585032832132004</v>
      </c>
      <c r="Q344" s="65">
        <f t="shared" si="51"/>
        <v>2.2115707436764019E-2</v>
      </c>
      <c r="R344" s="65">
        <f t="shared" si="52"/>
        <v>0.15202783105128587</v>
      </c>
      <c r="S344" s="65">
        <f t="shared" si="53"/>
        <v>6.1916307640316453E-3</v>
      </c>
      <c r="T344" s="66">
        <f>(L344*'Football Field'!$F$4)+(M344*'Football Field'!$F$5)+(N344*'Football Field'!$F$6)+(O344*'Football Field'!$F$7)+(P344*'Football Field'!$F$8)+(Q344*'Football Field'!$F$9)+(R344*'Football Field'!$F$10)+(S344*'Football Field'!$F$11)</f>
        <v>148251539.69429258</v>
      </c>
    </row>
    <row r="345" spans="2:20" x14ac:dyDescent="0.3">
      <c r="B345" s="62">
        <f t="shared" si="45"/>
        <v>318</v>
      </c>
      <c r="C345" s="62">
        <v>5.3573064628809064E-2</v>
      </c>
      <c r="D345" s="62">
        <v>0.74368368112570193</v>
      </c>
      <c r="E345" s="62">
        <v>0.46265249821210574</v>
      </c>
      <c r="F345" s="62">
        <v>0.97260460500453616</v>
      </c>
      <c r="G345" s="62">
        <v>0.22931655948207685</v>
      </c>
      <c r="H345" s="62">
        <v>0.72468063568542873</v>
      </c>
      <c r="I345" s="62">
        <v>0.24390548786202448</v>
      </c>
      <c r="J345" s="62">
        <v>0.63968377674920673</v>
      </c>
      <c r="K345" s="62"/>
      <c r="L345" s="65">
        <f t="shared" si="46"/>
        <v>1.3162590738522549E-2</v>
      </c>
      <c r="M345" s="65">
        <f t="shared" si="47"/>
        <v>0.18271875991039654</v>
      </c>
      <c r="N345" s="65">
        <f t="shared" si="48"/>
        <v>0.1136710309614475</v>
      </c>
      <c r="O345" s="65">
        <f t="shared" si="49"/>
        <v>0.23896330095689131</v>
      </c>
      <c r="P345" s="65">
        <f t="shared" si="50"/>
        <v>5.6341746415706953E-2</v>
      </c>
      <c r="Q345" s="65">
        <f t="shared" si="51"/>
        <v>0.17804982204677178</v>
      </c>
      <c r="R345" s="65">
        <f t="shared" si="52"/>
        <v>5.9926161362086623E-2</v>
      </c>
      <c r="S345" s="65">
        <f t="shared" si="53"/>
        <v>0.15716658760817673</v>
      </c>
      <c r="T345" s="66">
        <f>(L345*'Football Field'!$F$4)+(M345*'Football Field'!$F$5)+(N345*'Football Field'!$F$6)+(O345*'Football Field'!$F$7)+(P345*'Football Field'!$F$8)+(Q345*'Football Field'!$F$9)+(R345*'Football Field'!$F$10)+(S345*'Football Field'!$F$11)</f>
        <v>126156721.7493563</v>
      </c>
    </row>
    <row r="346" spans="2:20" x14ac:dyDescent="0.3">
      <c r="B346" s="62">
        <f t="shared" si="45"/>
        <v>319</v>
      </c>
      <c r="C346" s="62">
        <v>0.43616270475401264</v>
      </c>
      <c r="D346" s="62">
        <v>0.87560937269241312</v>
      </c>
      <c r="E346" s="62">
        <v>0.67794792166060058</v>
      </c>
      <c r="F346" s="62">
        <v>0.72082043058801371</v>
      </c>
      <c r="G346" s="62">
        <v>0.497406210810728</v>
      </c>
      <c r="H346" s="62">
        <v>0.66658052895723052</v>
      </c>
      <c r="I346" s="62">
        <v>0.18909949711437535</v>
      </c>
      <c r="J346" s="62">
        <v>0.56632908769270984</v>
      </c>
      <c r="K346" s="62"/>
      <c r="L346" s="65">
        <f t="shared" si="46"/>
        <v>9.4204508186012684E-2</v>
      </c>
      <c r="M346" s="65">
        <f t="shared" si="47"/>
        <v>0.18911830245566866</v>
      </c>
      <c r="N346" s="65">
        <f t="shared" si="48"/>
        <v>0.14642643637260411</v>
      </c>
      <c r="O346" s="65">
        <f t="shared" si="49"/>
        <v>0.15568624601287398</v>
      </c>
      <c r="P346" s="65">
        <f t="shared" si="50"/>
        <v>0.10743217369884878</v>
      </c>
      <c r="Q346" s="65">
        <f t="shared" si="51"/>
        <v>0.14397125249900308</v>
      </c>
      <c r="R346" s="65">
        <f t="shared" si="52"/>
        <v>4.0842614303597605E-2</v>
      </c>
      <c r="S346" s="65">
        <f t="shared" si="53"/>
        <v>0.12231846647139118</v>
      </c>
      <c r="T346" s="66">
        <f>(L346*'Football Field'!$F$4)+(M346*'Football Field'!$F$5)+(N346*'Football Field'!$F$6)+(O346*'Football Field'!$F$7)+(P346*'Football Field'!$F$8)+(Q346*'Football Field'!$F$9)+(R346*'Football Field'!$F$10)+(S346*'Football Field'!$F$11)</f>
        <v>127282425.30760005</v>
      </c>
    </row>
    <row r="347" spans="2:20" x14ac:dyDescent="0.3">
      <c r="B347" s="62">
        <f t="shared" si="45"/>
        <v>320</v>
      </c>
      <c r="C347" s="62">
        <v>0.50738533174888278</v>
      </c>
      <c r="D347" s="62">
        <v>0.72797587471023495</v>
      </c>
      <c r="E347" s="62">
        <v>0.82830465279922982</v>
      </c>
      <c r="F347" s="62">
        <v>0.40010663337281283</v>
      </c>
      <c r="G347" s="62">
        <v>0.50127497880572858</v>
      </c>
      <c r="H347" s="62">
        <v>0.85360549529748442</v>
      </c>
      <c r="I347" s="62">
        <v>0.78996732362099853</v>
      </c>
      <c r="J347" s="62">
        <v>0.36460759603338377</v>
      </c>
      <c r="K347" s="62"/>
      <c r="L347" s="65">
        <f t="shared" si="46"/>
        <v>0.10202334245280563</v>
      </c>
      <c r="M347" s="65">
        <f t="shared" si="47"/>
        <v>0.14637894971646775</v>
      </c>
      <c r="N347" s="65">
        <f t="shared" si="48"/>
        <v>0.16655272425102813</v>
      </c>
      <c r="O347" s="65">
        <f t="shared" si="49"/>
        <v>8.0452101233459666E-2</v>
      </c>
      <c r="P347" s="65">
        <f t="shared" si="50"/>
        <v>0.10079469315646479</v>
      </c>
      <c r="Q347" s="65">
        <f t="shared" si="51"/>
        <v>0.17164013288707727</v>
      </c>
      <c r="R347" s="65">
        <f t="shared" si="52"/>
        <v>0.15884398255367763</v>
      </c>
      <c r="S347" s="65">
        <f t="shared" si="53"/>
        <v>7.3314073749019132E-2</v>
      </c>
      <c r="T347" s="66">
        <f>(L347*'Football Field'!$F$4)+(M347*'Football Field'!$F$5)+(N347*'Football Field'!$F$6)+(O347*'Football Field'!$F$7)+(P347*'Football Field'!$F$8)+(Q347*'Football Field'!$F$9)+(R347*'Football Field'!$F$10)+(S347*'Football Field'!$F$11)</f>
        <v>142828259.74435976</v>
      </c>
    </row>
    <row r="348" spans="2:20" x14ac:dyDescent="0.3">
      <c r="B348" s="62">
        <f t="shared" si="45"/>
        <v>321</v>
      </c>
      <c r="C348" s="62">
        <v>0.68619498475634344</v>
      </c>
      <c r="D348" s="62">
        <v>0.15292806443135887</v>
      </c>
      <c r="E348" s="62">
        <v>0.54766019851590619</v>
      </c>
      <c r="F348" s="62">
        <v>0.46526903275914777</v>
      </c>
      <c r="G348" s="62">
        <v>0.80547977192631903</v>
      </c>
      <c r="H348" s="62">
        <v>0.61207282819080067</v>
      </c>
      <c r="I348" s="62">
        <v>0.32907271352877132</v>
      </c>
      <c r="J348" s="62">
        <v>0.4656993009765793</v>
      </c>
      <c r="K348" s="62"/>
      <c r="L348" s="65">
        <f t="shared" si="46"/>
        <v>0.16883153370596909</v>
      </c>
      <c r="M348" s="65">
        <f t="shared" si="47"/>
        <v>3.7626447639805334E-2</v>
      </c>
      <c r="N348" s="65">
        <f t="shared" si="48"/>
        <v>0.13474641074211258</v>
      </c>
      <c r="O348" s="65">
        <f t="shared" si="49"/>
        <v>0.11447487395220798</v>
      </c>
      <c r="P348" s="65">
        <f t="shared" si="50"/>
        <v>0.19818038354177506</v>
      </c>
      <c r="Q348" s="65">
        <f t="shared" si="51"/>
        <v>0.15059450537939495</v>
      </c>
      <c r="R348" s="65">
        <f t="shared" si="52"/>
        <v>8.0965107819281346E-2</v>
      </c>
      <c r="S348" s="65">
        <f t="shared" si="53"/>
        <v>0.11458073721945365</v>
      </c>
      <c r="T348" s="66">
        <f>(L348*'Football Field'!$F$4)+(M348*'Football Field'!$F$5)+(N348*'Football Field'!$F$6)+(O348*'Football Field'!$F$7)+(P348*'Football Field'!$F$8)+(Q348*'Football Field'!$F$9)+(R348*'Football Field'!$F$10)+(S348*'Football Field'!$F$11)</f>
        <v>139758477.24495786</v>
      </c>
    </row>
    <row r="349" spans="2:20" x14ac:dyDescent="0.3">
      <c r="B349" s="62">
        <f t="shared" si="45"/>
        <v>322</v>
      </c>
      <c r="C349" s="62">
        <v>0.58268961747259862</v>
      </c>
      <c r="D349" s="62">
        <v>0.96054880963646116</v>
      </c>
      <c r="E349" s="62">
        <v>0.65098865457057875</v>
      </c>
      <c r="F349" s="62">
        <v>0.56365310317915607</v>
      </c>
      <c r="G349" s="62">
        <v>0.34562586941053153</v>
      </c>
      <c r="H349" s="62">
        <v>0.37949271460037359</v>
      </c>
      <c r="I349" s="62">
        <v>0.55648415457361156</v>
      </c>
      <c r="J349" s="62">
        <v>0.2603459733838186</v>
      </c>
      <c r="K349" s="62"/>
      <c r="L349" s="65">
        <f t="shared" si="46"/>
        <v>0.13551460568641902</v>
      </c>
      <c r="M349" s="65">
        <f t="shared" si="47"/>
        <v>0.22339233320313184</v>
      </c>
      <c r="N349" s="65">
        <f t="shared" si="48"/>
        <v>0.15139873473824672</v>
      </c>
      <c r="O349" s="65">
        <f t="shared" si="49"/>
        <v>0.13108733317157784</v>
      </c>
      <c r="P349" s="65">
        <f t="shared" si="50"/>
        <v>8.0381307652862874E-2</v>
      </c>
      <c r="Q349" s="65">
        <f t="shared" si="51"/>
        <v>8.825763157236409E-2</v>
      </c>
      <c r="R349" s="65">
        <f t="shared" si="52"/>
        <v>0.12942006947863544</v>
      </c>
      <c r="S349" s="65">
        <f t="shared" si="53"/>
        <v>6.0547984496762054E-2</v>
      </c>
      <c r="T349" s="66">
        <f>(L349*'Football Field'!$F$4)+(M349*'Football Field'!$F$5)+(N349*'Football Field'!$F$6)+(O349*'Football Field'!$F$7)+(P349*'Football Field'!$F$8)+(Q349*'Football Field'!$F$9)+(R349*'Football Field'!$F$10)+(S349*'Football Field'!$F$11)</f>
        <v>136528708.47271648</v>
      </c>
    </row>
    <row r="350" spans="2:20" x14ac:dyDescent="0.3">
      <c r="B350" s="62">
        <f t="shared" ref="B350:B413" si="54">B349+1</f>
        <v>323</v>
      </c>
      <c r="C350" s="62">
        <v>0.31874619377409075</v>
      </c>
      <c r="D350" s="62">
        <v>0.43567897397443356</v>
      </c>
      <c r="E350" s="62">
        <v>0.24711301600560043</v>
      </c>
      <c r="F350" s="62">
        <v>0.30427446408232495</v>
      </c>
      <c r="G350" s="62">
        <v>0.47310723197680649</v>
      </c>
      <c r="H350" s="62">
        <v>0.41880341769410689</v>
      </c>
      <c r="I350" s="62">
        <v>0.95452986255443439</v>
      </c>
      <c r="J350" s="62">
        <v>0.27963015475630582</v>
      </c>
      <c r="K350" s="62"/>
      <c r="L350" s="65">
        <f t="shared" si="46"/>
        <v>9.287792285880353E-2</v>
      </c>
      <c r="M350" s="65">
        <f t="shared" si="47"/>
        <v>0.12695040419738904</v>
      </c>
      <c r="N350" s="65">
        <f t="shared" si="48"/>
        <v>7.2005075154688916E-2</v>
      </c>
      <c r="O350" s="65">
        <f t="shared" si="49"/>
        <v>8.8661075033797332E-2</v>
      </c>
      <c r="P350" s="65">
        <f t="shared" si="50"/>
        <v>0.13785644457491764</v>
      </c>
      <c r="Q350" s="65">
        <f t="shared" si="51"/>
        <v>0.12203311688535784</v>
      </c>
      <c r="R350" s="65">
        <f t="shared" si="52"/>
        <v>0.2781358732195201</v>
      </c>
      <c r="S350" s="65">
        <f t="shared" si="53"/>
        <v>8.1480088075525606E-2</v>
      </c>
      <c r="T350" s="66">
        <f>(L350*'Football Field'!$F$4)+(M350*'Football Field'!$F$5)+(N350*'Football Field'!$F$6)+(O350*'Football Field'!$F$7)+(P350*'Football Field'!$F$8)+(Q350*'Football Field'!$F$9)+(R350*'Football Field'!$F$10)+(S350*'Football Field'!$F$11)</f>
        <v>160178730.45499247</v>
      </c>
    </row>
    <row r="351" spans="2:20" x14ac:dyDescent="0.3">
      <c r="B351" s="62">
        <f t="shared" si="54"/>
        <v>324</v>
      </c>
      <c r="C351" s="62">
        <v>0.35456373153555276</v>
      </c>
      <c r="D351" s="62">
        <v>0.97283163043301168</v>
      </c>
      <c r="E351" s="62">
        <v>0.68586704854088343</v>
      </c>
      <c r="F351" s="62">
        <v>0.65142062649361776</v>
      </c>
      <c r="G351" s="62">
        <v>0.59271151946602196</v>
      </c>
      <c r="H351" s="62">
        <v>0.39557314177891845</v>
      </c>
      <c r="I351" s="62">
        <v>0.36692618483433925</v>
      </c>
      <c r="J351" s="62">
        <v>0.71038028309687717</v>
      </c>
      <c r="K351" s="62"/>
      <c r="L351" s="65">
        <f t="shared" si="46"/>
        <v>7.4956275065541089E-2</v>
      </c>
      <c r="M351" s="65">
        <f t="shared" si="47"/>
        <v>0.20566072837566532</v>
      </c>
      <c r="N351" s="65">
        <f t="shared" si="48"/>
        <v>0.14499519994945195</v>
      </c>
      <c r="O351" s="65">
        <f t="shared" si="49"/>
        <v>0.13771308038573774</v>
      </c>
      <c r="P351" s="65">
        <f t="shared" si="50"/>
        <v>0.12530172642081169</v>
      </c>
      <c r="Q351" s="65">
        <f t="shared" si="51"/>
        <v>8.3625838140040459E-2</v>
      </c>
      <c r="R351" s="65">
        <f t="shared" si="52"/>
        <v>7.7569750070262011E-2</v>
      </c>
      <c r="S351" s="65">
        <f t="shared" si="53"/>
        <v>0.15017740159248988</v>
      </c>
      <c r="T351" s="66">
        <f>(L351*'Football Field'!$F$4)+(M351*'Football Field'!$F$5)+(N351*'Football Field'!$F$6)+(O351*'Football Field'!$F$7)+(P351*'Football Field'!$F$8)+(Q351*'Football Field'!$F$9)+(R351*'Football Field'!$F$10)+(S351*'Football Field'!$F$11)</f>
        <v>133936332.38156295</v>
      </c>
    </row>
    <row r="352" spans="2:20" x14ac:dyDescent="0.3">
      <c r="B352" s="62">
        <f t="shared" si="54"/>
        <v>325</v>
      </c>
      <c r="C352" s="62">
        <v>0.55403021549812914</v>
      </c>
      <c r="D352" s="62">
        <v>0.67736407471320503</v>
      </c>
      <c r="E352" s="62">
        <v>0.54992659893594942</v>
      </c>
      <c r="F352" s="62">
        <v>0.63418218493417755</v>
      </c>
      <c r="G352" s="62">
        <v>0.57565795618278592</v>
      </c>
      <c r="H352" s="62">
        <v>0.53930567539319618</v>
      </c>
      <c r="I352" s="62">
        <v>0.24429939735304018</v>
      </c>
      <c r="J352" s="62">
        <v>0.49006601791969495</v>
      </c>
      <c r="K352" s="62"/>
      <c r="L352" s="65">
        <f t="shared" si="46"/>
        <v>0.12990668795124644</v>
      </c>
      <c r="M352" s="65">
        <f t="shared" si="47"/>
        <v>0.15882549547236788</v>
      </c>
      <c r="N352" s="65">
        <f t="shared" si="48"/>
        <v>0.12894448910125167</v>
      </c>
      <c r="O352" s="65">
        <f t="shared" si="49"/>
        <v>0.14870038654554582</v>
      </c>
      <c r="P352" s="65">
        <f t="shared" si="50"/>
        <v>0.13497787013882095</v>
      </c>
      <c r="Q352" s="65">
        <f t="shared" si="51"/>
        <v>0.1264541393661168</v>
      </c>
      <c r="R352" s="65">
        <f t="shared" si="52"/>
        <v>5.7282301020504751E-2</v>
      </c>
      <c r="S352" s="65">
        <f t="shared" si="53"/>
        <v>0.11490863040414577</v>
      </c>
      <c r="T352" s="66">
        <f>(L352*'Football Field'!$F$4)+(M352*'Football Field'!$F$5)+(N352*'Football Field'!$F$6)+(O352*'Football Field'!$F$7)+(P352*'Football Field'!$F$8)+(Q352*'Football Field'!$F$9)+(R352*'Football Field'!$F$10)+(S352*'Football Field'!$F$11)</f>
        <v>131183489.71029501</v>
      </c>
    </row>
    <row r="353" spans="2:20" x14ac:dyDescent="0.3">
      <c r="B353" s="62">
        <f t="shared" si="54"/>
        <v>326</v>
      </c>
      <c r="C353" s="62">
        <v>0.38520724733195899</v>
      </c>
      <c r="D353" s="62">
        <v>0.46552294031373809</v>
      </c>
      <c r="E353" s="62">
        <v>0.18938000281759904</v>
      </c>
      <c r="F353" s="62">
        <v>0.91996611839182607</v>
      </c>
      <c r="G353" s="62">
        <v>0.7266839453486712</v>
      </c>
      <c r="H353" s="62">
        <v>7.3103177533083707E-2</v>
      </c>
      <c r="I353" s="62">
        <v>0.61867753733968767</v>
      </c>
      <c r="J353" s="62">
        <v>0.99482972251399282</v>
      </c>
      <c r="K353" s="62"/>
      <c r="L353" s="65">
        <f t="shared" si="46"/>
        <v>8.8080173051112279E-2</v>
      </c>
      <c r="M353" s="65">
        <f t="shared" si="47"/>
        <v>0.10644488499657258</v>
      </c>
      <c r="N353" s="65">
        <f t="shared" si="48"/>
        <v>4.3302984396395426E-2</v>
      </c>
      <c r="O353" s="65">
        <f t="shared" si="49"/>
        <v>0.21035630941616842</v>
      </c>
      <c r="P353" s="65">
        <f t="shared" si="50"/>
        <v>0.16616106810840275</v>
      </c>
      <c r="Q353" s="65">
        <f t="shared" si="51"/>
        <v>1.6715522805704972E-2</v>
      </c>
      <c r="R353" s="65">
        <f t="shared" si="52"/>
        <v>0.14146469187469671</v>
      </c>
      <c r="S353" s="65">
        <f t="shared" si="53"/>
        <v>0.22747436535094662</v>
      </c>
      <c r="T353" s="66">
        <f>(L353*'Football Field'!$F$4)+(M353*'Football Field'!$F$5)+(N353*'Football Field'!$F$6)+(O353*'Football Field'!$F$7)+(P353*'Football Field'!$F$8)+(Q353*'Football Field'!$F$9)+(R353*'Football Field'!$F$10)+(S353*'Football Field'!$F$11)</f>
        <v>144863454.38318062</v>
      </c>
    </row>
    <row r="354" spans="2:20" x14ac:dyDescent="0.3">
      <c r="B354" s="62">
        <f t="shared" si="54"/>
        <v>327</v>
      </c>
      <c r="C354" s="62">
        <v>0.47133684114306507</v>
      </c>
      <c r="D354" s="62">
        <v>0.76281244416018912</v>
      </c>
      <c r="E354" s="62">
        <v>0.30656609045191197</v>
      </c>
      <c r="F354" s="62">
        <v>0.62660961356135858</v>
      </c>
      <c r="G354" s="62">
        <v>0.40516455278336494</v>
      </c>
      <c r="H354" s="62">
        <v>0.43522138176193292</v>
      </c>
      <c r="I354" s="62">
        <v>0.90629527778993868</v>
      </c>
      <c r="J354" s="62">
        <v>0.50337122849969285</v>
      </c>
      <c r="K354" s="62"/>
      <c r="L354" s="65">
        <f t="shared" si="46"/>
        <v>0.10670060428295909</v>
      </c>
      <c r="M354" s="65">
        <f t="shared" si="47"/>
        <v>0.1726844618151715</v>
      </c>
      <c r="N354" s="65">
        <f t="shared" si="48"/>
        <v>6.9400021913319065E-2</v>
      </c>
      <c r="O354" s="65">
        <f t="shared" si="49"/>
        <v>0.14185104702268436</v>
      </c>
      <c r="P354" s="65">
        <f t="shared" si="50"/>
        <v>9.1720610065568586E-2</v>
      </c>
      <c r="Q354" s="65">
        <f t="shared" si="51"/>
        <v>9.8524834846863182E-2</v>
      </c>
      <c r="R354" s="65">
        <f t="shared" si="52"/>
        <v>0.20516591396603062</v>
      </c>
      <c r="S354" s="65">
        <f t="shared" si="53"/>
        <v>0.11395250608740359</v>
      </c>
      <c r="T354" s="66">
        <f>(L354*'Football Field'!$F$4)+(M354*'Football Field'!$F$5)+(N354*'Football Field'!$F$6)+(O354*'Football Field'!$F$7)+(P354*'Football Field'!$F$8)+(Q354*'Football Field'!$F$9)+(R354*'Football Field'!$F$10)+(S354*'Football Field'!$F$11)</f>
        <v>146616790.51831937</v>
      </c>
    </row>
    <row r="355" spans="2:20" x14ac:dyDescent="0.3">
      <c r="B355" s="62">
        <f t="shared" si="54"/>
        <v>328</v>
      </c>
      <c r="C355" s="62">
        <v>0.35573412735272814</v>
      </c>
      <c r="D355" s="62">
        <v>0.6890126438613926</v>
      </c>
      <c r="E355" s="62">
        <v>0.64944129019677554</v>
      </c>
      <c r="F355" s="62">
        <v>0.87566549878231748</v>
      </c>
      <c r="G355" s="62">
        <v>0.54070717065554885</v>
      </c>
      <c r="H355" s="62">
        <v>0.25896520618789698</v>
      </c>
      <c r="I355" s="62">
        <v>0.14385175038420517</v>
      </c>
      <c r="J355" s="62">
        <v>3.4510076979863524E-2</v>
      </c>
      <c r="K355" s="62"/>
      <c r="L355" s="65">
        <f t="shared" si="46"/>
        <v>0.10026645457112283</v>
      </c>
      <c r="M355" s="65">
        <f t="shared" si="47"/>
        <v>0.19420361905889472</v>
      </c>
      <c r="N355" s="65">
        <f t="shared" si="48"/>
        <v>0.18305012258652223</v>
      </c>
      <c r="O355" s="65">
        <f t="shared" si="49"/>
        <v>0.24681319053231826</v>
      </c>
      <c r="P355" s="65">
        <f t="shared" si="50"/>
        <v>0.15240255796166075</v>
      </c>
      <c r="Q355" s="65">
        <f t="shared" si="51"/>
        <v>7.2991374977060097E-2</v>
      </c>
      <c r="R355" s="65">
        <f t="shared" si="52"/>
        <v>4.0545744379967191E-2</v>
      </c>
      <c r="S355" s="65">
        <f t="shared" si="53"/>
        <v>9.726935932454054E-3</v>
      </c>
      <c r="T355" s="66">
        <f>(L355*'Football Field'!$F$4)+(M355*'Football Field'!$F$5)+(N355*'Football Field'!$F$6)+(O355*'Football Field'!$F$7)+(P355*'Football Field'!$F$8)+(Q355*'Football Field'!$F$9)+(R355*'Football Field'!$F$10)+(S355*'Football Field'!$F$11)</f>
        <v>131617514.24428071</v>
      </c>
    </row>
    <row r="356" spans="2:20" x14ac:dyDescent="0.3">
      <c r="B356" s="62">
        <f t="shared" si="54"/>
        <v>329</v>
      </c>
      <c r="C356" s="62">
        <v>0.32855374124536119</v>
      </c>
      <c r="D356" s="62">
        <v>0.66945099785677975</v>
      </c>
      <c r="E356" s="62">
        <v>0.50805704833178356</v>
      </c>
      <c r="F356" s="62">
        <v>6.413876898139681E-2</v>
      </c>
      <c r="G356" s="62">
        <v>0.36445008567109261</v>
      </c>
      <c r="H356" s="62">
        <v>0.89394001739224627</v>
      </c>
      <c r="I356" s="62">
        <v>5.8591179951857919E-3</v>
      </c>
      <c r="J356" s="62">
        <v>0.15064887597009324</v>
      </c>
      <c r="K356" s="62"/>
      <c r="L356" s="65">
        <f t="shared" si="46"/>
        <v>0.11006461741768746</v>
      </c>
      <c r="M356" s="65">
        <f t="shared" si="47"/>
        <v>0.22426427920043018</v>
      </c>
      <c r="N356" s="65">
        <f t="shared" si="48"/>
        <v>0.17019774128591458</v>
      </c>
      <c r="O356" s="65">
        <f t="shared" si="49"/>
        <v>2.1486314667489882E-2</v>
      </c>
      <c r="P356" s="65">
        <f t="shared" si="50"/>
        <v>0.12208979601080278</v>
      </c>
      <c r="Q356" s="65">
        <f t="shared" si="51"/>
        <v>0.29946749544136453</v>
      </c>
      <c r="R356" s="65">
        <f t="shared" si="52"/>
        <v>1.96278873008973E-3</v>
      </c>
      <c r="S356" s="65">
        <f t="shared" si="53"/>
        <v>5.0466967246220851E-2</v>
      </c>
      <c r="T356" s="66">
        <f>(L356*'Football Field'!$F$4)+(M356*'Football Field'!$F$5)+(N356*'Football Field'!$F$6)+(O356*'Football Field'!$F$7)+(P356*'Football Field'!$F$8)+(Q356*'Football Field'!$F$9)+(R356*'Football Field'!$F$10)+(S356*'Football Field'!$F$11)</f>
        <v>122009000.96819469</v>
      </c>
    </row>
    <row r="357" spans="2:20" x14ac:dyDescent="0.3">
      <c r="B357" s="62">
        <f t="shared" si="54"/>
        <v>330</v>
      </c>
      <c r="C357" s="62">
        <v>9.6172343343393085E-2</v>
      </c>
      <c r="D357" s="62">
        <v>0.61451769354565089</v>
      </c>
      <c r="E357" s="62">
        <v>3.057144398190792E-2</v>
      </c>
      <c r="F357" s="62">
        <v>0.26260366312832772</v>
      </c>
      <c r="G357" s="62">
        <v>0.77921887422100244</v>
      </c>
      <c r="H357" s="62">
        <v>0.30253662243140389</v>
      </c>
      <c r="I357" s="62">
        <v>0.7783979006887416</v>
      </c>
      <c r="J357" s="62">
        <v>0.65201357814611793</v>
      </c>
      <c r="K357" s="62"/>
      <c r="L357" s="65">
        <f t="shared" si="46"/>
        <v>2.7352521272597866E-2</v>
      </c>
      <c r="M357" s="65">
        <f t="shared" si="47"/>
        <v>0.17477590438946003</v>
      </c>
      <c r="N357" s="65">
        <f t="shared" si="48"/>
        <v>8.6948705082854436E-3</v>
      </c>
      <c r="O357" s="65">
        <f t="shared" si="49"/>
        <v>7.4687504039831237E-2</v>
      </c>
      <c r="P357" s="65">
        <f t="shared" si="50"/>
        <v>0.22161881568214847</v>
      </c>
      <c r="Q357" s="65">
        <f t="shared" si="51"/>
        <v>8.6044897245018362E-2</v>
      </c>
      <c r="R357" s="65">
        <f t="shared" si="52"/>
        <v>0.22138532136117486</v>
      </c>
      <c r="S357" s="65">
        <f t="shared" si="53"/>
        <v>0.18544016550148384</v>
      </c>
      <c r="T357" s="66">
        <f>(L357*'Football Field'!$F$4)+(M357*'Football Field'!$F$5)+(N357*'Football Field'!$F$6)+(O357*'Football Field'!$F$7)+(P357*'Football Field'!$F$8)+(Q357*'Football Field'!$F$9)+(R357*'Football Field'!$F$10)+(S357*'Football Field'!$F$11)</f>
        <v>158380827.05985314</v>
      </c>
    </row>
    <row r="358" spans="2:20" x14ac:dyDescent="0.3">
      <c r="B358" s="62">
        <f t="shared" si="54"/>
        <v>331</v>
      </c>
      <c r="C358" s="62">
        <v>0.79590857948331728</v>
      </c>
      <c r="D358" s="62">
        <v>0.78351639492523395</v>
      </c>
      <c r="E358" s="62">
        <v>0.89615854897527036</v>
      </c>
      <c r="F358" s="62">
        <v>0.75648669106646382</v>
      </c>
      <c r="G358" s="62">
        <v>0.22533440805768101</v>
      </c>
      <c r="H358" s="62">
        <v>4.8842357406564729E-2</v>
      </c>
      <c r="I358" s="62">
        <v>0.57926889854324837</v>
      </c>
      <c r="J358" s="62">
        <v>0.71439058111015075</v>
      </c>
      <c r="K358" s="62"/>
      <c r="L358" s="65">
        <f t="shared" si="46"/>
        <v>0.16581751877618089</v>
      </c>
      <c r="M358" s="65">
        <f t="shared" si="47"/>
        <v>0.16323576334772222</v>
      </c>
      <c r="N358" s="65">
        <f t="shared" si="48"/>
        <v>0.18670333610124962</v>
      </c>
      <c r="O358" s="65">
        <f t="shared" si="49"/>
        <v>0.15760446530338426</v>
      </c>
      <c r="P358" s="65">
        <f t="shared" si="50"/>
        <v>4.6945583201628636E-2</v>
      </c>
      <c r="Q358" s="65">
        <f t="shared" si="51"/>
        <v>1.0175689426031302E-2</v>
      </c>
      <c r="R358" s="65">
        <f t="shared" si="52"/>
        <v>0.12068337235792549</v>
      </c>
      <c r="S358" s="65">
        <f t="shared" si="53"/>
        <v>0.14883427148587755</v>
      </c>
      <c r="T358" s="66">
        <f>(L358*'Football Field'!$F$4)+(M358*'Football Field'!$F$5)+(N358*'Football Field'!$F$6)+(O358*'Football Field'!$F$7)+(P358*'Football Field'!$F$8)+(Q358*'Football Field'!$F$9)+(R358*'Football Field'!$F$10)+(S358*'Football Field'!$F$11)</f>
        <v>134418473.12414163</v>
      </c>
    </row>
    <row r="359" spans="2:20" x14ac:dyDescent="0.3">
      <c r="B359" s="62">
        <f t="shared" si="54"/>
        <v>332</v>
      </c>
      <c r="C359" s="62">
        <v>0.87991007827398338</v>
      </c>
      <c r="D359" s="62">
        <v>0.76345047015190437</v>
      </c>
      <c r="E359" s="62">
        <v>0.71627990801995511</v>
      </c>
      <c r="F359" s="62">
        <v>0.54515496034065258</v>
      </c>
      <c r="G359" s="62">
        <v>0.36568114309767852</v>
      </c>
      <c r="H359" s="62">
        <v>0.94277667703093149</v>
      </c>
      <c r="I359" s="62">
        <v>0.77854680834288625</v>
      </c>
      <c r="J359" s="62">
        <v>0.39643470574814776</v>
      </c>
      <c r="K359" s="62"/>
      <c r="L359" s="65">
        <f t="shared" ref="L359:L422" si="55">C359/SUM($C359:$J359)</f>
        <v>0.16330210522280578</v>
      </c>
      <c r="M359" s="65">
        <f t="shared" ref="M359:M422" si="56">D359/SUM($C359:$J359)</f>
        <v>0.14168842031415688</v>
      </c>
      <c r="N359" s="65">
        <f t="shared" ref="N359:N422" si="57">E359/SUM($C359:$J359)</f>
        <v>0.132934057464034</v>
      </c>
      <c r="O359" s="65">
        <f t="shared" ref="O359:O422" si="58">F359/SUM($C359:$J359)</f>
        <v>0.10117505742281484</v>
      </c>
      <c r="P359" s="65">
        <f t="shared" ref="P359:P422" si="59">G359/SUM($C359:$J359)</f>
        <v>6.7866594533468549E-2</v>
      </c>
      <c r="Q359" s="65">
        <f t="shared" ref="Q359:Q422" si="60">H359/SUM($C359:$J359)</f>
        <v>0.1749694882642015</v>
      </c>
      <c r="R359" s="65">
        <f t="shared" ref="R359:R422" si="61">I359/SUM($C359:$J359)</f>
        <v>0.1444901427499069</v>
      </c>
      <c r="S359" s="65">
        <f t="shared" ref="S359:S422" si="62">J359/SUM($C359:$J359)</f>
        <v>7.3574134028611488E-2</v>
      </c>
      <c r="T359" s="66">
        <f>(L359*'Football Field'!$F$4)+(M359*'Football Field'!$F$5)+(N359*'Football Field'!$F$6)+(O359*'Football Field'!$F$7)+(P359*'Football Field'!$F$8)+(Q359*'Football Field'!$F$9)+(R359*'Football Field'!$F$10)+(S359*'Football Field'!$F$11)</f>
        <v>137126014.85211381</v>
      </c>
    </row>
    <row r="360" spans="2:20" x14ac:dyDescent="0.3">
      <c r="B360" s="62">
        <f t="shared" si="54"/>
        <v>333</v>
      </c>
      <c r="C360" s="62">
        <v>0.56457627900413909</v>
      </c>
      <c r="D360" s="62">
        <v>0.49709571204543435</v>
      </c>
      <c r="E360" s="62">
        <v>7.4219300296978985E-2</v>
      </c>
      <c r="F360" s="62">
        <v>0.21448451861184625</v>
      </c>
      <c r="G360" s="62">
        <v>0.2088654826562909</v>
      </c>
      <c r="H360" s="62">
        <v>1.9846492011385219E-2</v>
      </c>
      <c r="I360" s="62">
        <v>0.99999078543949804</v>
      </c>
      <c r="J360" s="62">
        <v>0.29177560928619828</v>
      </c>
      <c r="K360" s="62"/>
      <c r="L360" s="65">
        <f t="shared" si="55"/>
        <v>0.19665794350154642</v>
      </c>
      <c r="M360" s="65">
        <f t="shared" si="56"/>
        <v>0.17315254659074211</v>
      </c>
      <c r="N360" s="65">
        <f t="shared" si="57"/>
        <v>2.5852689011790015E-2</v>
      </c>
      <c r="O360" s="65">
        <f t="shared" si="58"/>
        <v>7.4711045985719857E-2</v>
      </c>
      <c r="P360" s="65">
        <f t="shared" si="59"/>
        <v>7.2753776265798348E-2</v>
      </c>
      <c r="Q360" s="65">
        <f t="shared" si="60"/>
        <v>6.9130965111806842E-3</v>
      </c>
      <c r="R360" s="65">
        <f t="shared" si="61"/>
        <v>0.3483251753543582</v>
      </c>
      <c r="S360" s="65">
        <f t="shared" si="62"/>
        <v>0.10163372677886418</v>
      </c>
      <c r="T360" s="66">
        <f>(L360*'Football Field'!$F$4)+(M360*'Football Field'!$F$5)+(N360*'Football Field'!$F$6)+(O360*'Football Field'!$F$7)+(P360*'Football Field'!$F$8)+(Q360*'Football Field'!$F$9)+(R360*'Football Field'!$F$10)+(S360*'Football Field'!$F$11)</f>
        <v>162787487.16191986</v>
      </c>
    </row>
    <row r="361" spans="2:20" x14ac:dyDescent="0.3">
      <c r="B361" s="62">
        <f t="shared" si="54"/>
        <v>334</v>
      </c>
      <c r="C361" s="62">
        <v>0.45211503712081935</v>
      </c>
      <c r="D361" s="62">
        <v>0.88149661897551912</v>
      </c>
      <c r="E361" s="62">
        <v>0.57370886776549257</v>
      </c>
      <c r="F361" s="62">
        <v>6.9683022905207337E-2</v>
      </c>
      <c r="G361" s="62">
        <v>0.69624092561516893</v>
      </c>
      <c r="H361" s="62">
        <v>0.86923903986188178</v>
      </c>
      <c r="I361" s="62">
        <v>0.85421332145923912</v>
      </c>
      <c r="J361" s="62">
        <v>0.39975031026359464</v>
      </c>
      <c r="K361" s="62"/>
      <c r="L361" s="65">
        <f t="shared" si="55"/>
        <v>9.4260402241584093E-2</v>
      </c>
      <c r="M361" s="65">
        <f t="shared" si="56"/>
        <v>0.18378115978704887</v>
      </c>
      <c r="N361" s="65">
        <f t="shared" si="57"/>
        <v>0.11961121441463528</v>
      </c>
      <c r="O361" s="65">
        <f t="shared" si="58"/>
        <v>1.452804978636243E-2</v>
      </c>
      <c r="P361" s="65">
        <f t="shared" si="59"/>
        <v>0.14515763537411566</v>
      </c>
      <c r="Q361" s="65">
        <f t="shared" si="60"/>
        <v>0.18122560590607778</v>
      </c>
      <c r="R361" s="65">
        <f t="shared" si="61"/>
        <v>0.17809292916605732</v>
      </c>
      <c r="S361" s="65">
        <f t="shared" si="62"/>
        <v>8.3343003324118647E-2</v>
      </c>
      <c r="T361" s="66">
        <f>(L361*'Football Field'!$F$4)+(M361*'Football Field'!$F$5)+(N361*'Football Field'!$F$6)+(O361*'Football Field'!$F$7)+(P361*'Football Field'!$F$8)+(Q361*'Football Field'!$F$9)+(R361*'Football Field'!$F$10)+(S361*'Football Field'!$F$11)</f>
        <v>147435663.44446921</v>
      </c>
    </row>
    <row r="362" spans="2:20" x14ac:dyDescent="0.3">
      <c r="B362" s="62">
        <f t="shared" si="54"/>
        <v>335</v>
      </c>
      <c r="C362" s="62">
        <v>5.7667595778215563E-2</v>
      </c>
      <c r="D362" s="62">
        <v>0.71327882015423505</v>
      </c>
      <c r="E362" s="62">
        <v>0.91298883317865931</v>
      </c>
      <c r="F362" s="62">
        <v>0.48083277256146584</v>
      </c>
      <c r="G362" s="62">
        <v>0.21490628626278563</v>
      </c>
      <c r="H362" s="62">
        <v>0.36620488694747555</v>
      </c>
      <c r="I362" s="62">
        <v>0.58852014616762738</v>
      </c>
      <c r="J362" s="62">
        <v>0.12528986565856803</v>
      </c>
      <c r="K362" s="62"/>
      <c r="L362" s="65">
        <f t="shared" si="55"/>
        <v>1.6668432432134804E-2</v>
      </c>
      <c r="M362" s="65">
        <f t="shared" si="56"/>
        <v>0.20616846703196465</v>
      </c>
      <c r="N362" s="65">
        <f t="shared" si="57"/>
        <v>0.26389330908920683</v>
      </c>
      <c r="O362" s="65">
        <f t="shared" si="58"/>
        <v>0.1389814933749062</v>
      </c>
      <c r="P362" s="65">
        <f t="shared" si="59"/>
        <v>6.2117223086408796E-2</v>
      </c>
      <c r="Q362" s="65">
        <f t="shared" si="60"/>
        <v>0.10584907055735837</v>
      </c>
      <c r="R362" s="65">
        <f t="shared" si="61"/>
        <v>0.17010780766849479</v>
      </c>
      <c r="S362" s="65">
        <f t="shared" si="62"/>
        <v>3.6214196759525634E-2</v>
      </c>
      <c r="T362" s="66">
        <f>(L362*'Football Field'!$F$4)+(M362*'Football Field'!$F$5)+(N362*'Football Field'!$F$6)+(O362*'Football Field'!$F$7)+(P362*'Football Field'!$F$8)+(Q362*'Football Field'!$F$9)+(R362*'Football Field'!$F$10)+(S362*'Football Field'!$F$11)</f>
        <v>144116736.02560148</v>
      </c>
    </row>
    <row r="363" spans="2:20" x14ac:dyDescent="0.3">
      <c r="B363" s="62">
        <f t="shared" si="54"/>
        <v>336</v>
      </c>
      <c r="C363" s="62">
        <v>0.30220855075451047</v>
      </c>
      <c r="D363" s="62">
        <v>0.3457553516354871</v>
      </c>
      <c r="E363" s="62">
        <v>0.16732539820661219</v>
      </c>
      <c r="F363" s="62">
        <v>0.97144687406349328</v>
      </c>
      <c r="G363" s="62">
        <v>9.0789466849607647E-2</v>
      </c>
      <c r="H363" s="62">
        <v>0.75351398251015766</v>
      </c>
      <c r="I363" s="62">
        <v>0.69189981986174987</v>
      </c>
      <c r="J363" s="62">
        <v>4.8235803761367158E-2</v>
      </c>
      <c r="K363" s="62"/>
      <c r="L363" s="65">
        <f t="shared" si="55"/>
        <v>8.9644865233809698E-2</v>
      </c>
      <c r="M363" s="65">
        <f t="shared" si="56"/>
        <v>0.1025622598164328</v>
      </c>
      <c r="N363" s="65">
        <f t="shared" si="57"/>
        <v>4.9634144153022176E-2</v>
      </c>
      <c r="O363" s="65">
        <f t="shared" si="58"/>
        <v>0.28816267405341706</v>
      </c>
      <c r="P363" s="65">
        <f t="shared" si="59"/>
        <v>2.6931102710570934E-2</v>
      </c>
      <c r="Q363" s="65">
        <f t="shared" si="60"/>
        <v>0.22351670475659483</v>
      </c>
      <c r="R363" s="65">
        <f t="shared" si="61"/>
        <v>0.20523994424362937</v>
      </c>
      <c r="S363" s="65">
        <f t="shared" si="62"/>
        <v>1.4308305032523016E-2</v>
      </c>
      <c r="T363" s="66">
        <f>(L363*'Football Field'!$F$4)+(M363*'Football Field'!$F$5)+(N363*'Football Field'!$F$6)+(O363*'Football Field'!$F$7)+(P363*'Football Field'!$F$8)+(Q363*'Football Field'!$F$9)+(R363*'Football Field'!$F$10)+(S363*'Football Field'!$F$11)</f>
        <v>141370358.32352781</v>
      </c>
    </row>
    <row r="364" spans="2:20" x14ac:dyDescent="0.3">
      <c r="B364" s="62">
        <f t="shared" si="54"/>
        <v>337</v>
      </c>
      <c r="C364" s="62">
        <v>0.19375682756317725</v>
      </c>
      <c r="D364" s="62">
        <v>0.55247748327403434</v>
      </c>
      <c r="E364" s="62">
        <v>2.097166898627234E-2</v>
      </c>
      <c r="F364" s="62">
        <v>0.31375986531814593</v>
      </c>
      <c r="G364" s="62">
        <v>0.39289912292050599</v>
      </c>
      <c r="H364" s="62">
        <v>0.88972405504114827</v>
      </c>
      <c r="I364" s="62">
        <v>0.41998134979607871</v>
      </c>
      <c r="J364" s="62">
        <v>0.82926836171752505</v>
      </c>
      <c r="K364" s="62"/>
      <c r="L364" s="65">
        <f t="shared" si="55"/>
        <v>5.3630079224591676E-2</v>
      </c>
      <c r="M364" s="65">
        <f t="shared" si="56"/>
        <v>0.1529206045042639</v>
      </c>
      <c r="N364" s="65">
        <f t="shared" si="57"/>
        <v>5.8047619965235489E-3</v>
      </c>
      <c r="O364" s="65">
        <f t="shared" si="58"/>
        <v>8.6845798654618764E-2</v>
      </c>
      <c r="P364" s="65">
        <f t="shared" si="59"/>
        <v>0.10875080560775977</v>
      </c>
      <c r="Q364" s="65">
        <f t="shared" si="60"/>
        <v>0.24626730402221958</v>
      </c>
      <c r="R364" s="65">
        <f t="shared" si="61"/>
        <v>0.11624691292527738</v>
      </c>
      <c r="S364" s="65">
        <f t="shared" si="62"/>
        <v>0.22953373306474531</v>
      </c>
      <c r="T364" s="66">
        <f>(L364*'Football Field'!$F$4)+(M364*'Football Field'!$F$5)+(N364*'Football Field'!$F$6)+(O364*'Football Field'!$F$7)+(P364*'Football Field'!$F$8)+(Q364*'Football Field'!$F$9)+(R364*'Football Field'!$F$10)+(S364*'Football Field'!$F$11)</f>
        <v>134827576.38833916</v>
      </c>
    </row>
    <row r="365" spans="2:20" x14ac:dyDescent="0.3">
      <c r="B365" s="62">
        <f t="shared" si="54"/>
        <v>338</v>
      </c>
      <c r="C365" s="62">
        <v>0.8462039305252832</v>
      </c>
      <c r="D365" s="62">
        <v>0.99426713254668486</v>
      </c>
      <c r="E365" s="62">
        <v>0.1485212293492264</v>
      </c>
      <c r="F365" s="62">
        <v>0.65020008049707012</v>
      </c>
      <c r="G365" s="62">
        <v>0.35320396997870374</v>
      </c>
      <c r="H365" s="62">
        <v>0.94410927061068128</v>
      </c>
      <c r="I365" s="62">
        <v>0.49142970243691342</v>
      </c>
      <c r="J365" s="62">
        <v>0.73769860143514232</v>
      </c>
      <c r="K365" s="62"/>
      <c r="L365" s="65">
        <f t="shared" si="55"/>
        <v>0.16381415022040985</v>
      </c>
      <c r="M365" s="65">
        <f t="shared" si="56"/>
        <v>0.19247727354458599</v>
      </c>
      <c r="N365" s="65">
        <f t="shared" si="57"/>
        <v>2.8751791498334549E-2</v>
      </c>
      <c r="O365" s="65">
        <f t="shared" si="58"/>
        <v>0.12587033670920442</v>
      </c>
      <c r="P365" s="65">
        <f t="shared" si="59"/>
        <v>6.8375726121503458E-2</v>
      </c>
      <c r="Q365" s="65">
        <f t="shared" si="60"/>
        <v>0.18276735938143787</v>
      </c>
      <c r="R365" s="65">
        <f t="shared" si="61"/>
        <v>9.5134442412480077E-2</v>
      </c>
      <c r="S365" s="65">
        <f t="shared" si="62"/>
        <v>0.14280892011204382</v>
      </c>
      <c r="T365" s="66">
        <f>(L365*'Football Field'!$F$4)+(M365*'Football Field'!$F$5)+(N365*'Football Field'!$F$6)+(O365*'Football Field'!$F$7)+(P365*'Football Field'!$F$8)+(Q365*'Football Field'!$F$9)+(R365*'Football Field'!$F$10)+(S365*'Football Field'!$F$11)</f>
        <v>128137507.04693024</v>
      </c>
    </row>
    <row r="366" spans="2:20" x14ac:dyDescent="0.3">
      <c r="B366" s="62">
        <f t="shared" si="54"/>
        <v>339</v>
      </c>
      <c r="C366" s="62">
        <v>0.42939033006601857</v>
      </c>
      <c r="D366" s="62">
        <v>0.84006701818492602</v>
      </c>
      <c r="E366" s="62">
        <v>0.96522478311346838</v>
      </c>
      <c r="F366" s="62">
        <v>0.5026341795460505</v>
      </c>
      <c r="G366" s="62">
        <v>0.28512900339526925</v>
      </c>
      <c r="H366" s="62">
        <v>0.3099529052307135</v>
      </c>
      <c r="I366" s="62">
        <v>0.10510665130791674</v>
      </c>
      <c r="J366" s="62">
        <v>8.5164624330127503E-2</v>
      </c>
      <c r="K366" s="62"/>
      <c r="L366" s="65">
        <f t="shared" si="55"/>
        <v>0.12189344775438529</v>
      </c>
      <c r="M366" s="65">
        <f t="shared" si="56"/>
        <v>0.23847454872950394</v>
      </c>
      <c r="N366" s="65">
        <f t="shared" si="57"/>
        <v>0.27400378730836833</v>
      </c>
      <c r="O366" s="65">
        <f t="shared" si="58"/>
        <v>0.14268559120706079</v>
      </c>
      <c r="P366" s="65">
        <f t="shared" si="59"/>
        <v>8.0941173671231909E-2</v>
      </c>
      <c r="Q366" s="65">
        <f t="shared" si="60"/>
        <v>8.7988074287213378E-2</v>
      </c>
      <c r="R366" s="65">
        <f t="shared" si="61"/>
        <v>2.9837216194109756E-2</v>
      </c>
      <c r="S366" s="65">
        <f t="shared" si="62"/>
        <v>2.4176160848126627E-2</v>
      </c>
      <c r="T366" s="66">
        <f>(L366*'Football Field'!$F$4)+(M366*'Football Field'!$F$5)+(N366*'Football Field'!$F$6)+(O366*'Football Field'!$F$7)+(P366*'Football Field'!$F$8)+(Q366*'Football Field'!$F$9)+(R366*'Football Field'!$F$10)+(S366*'Football Field'!$F$11)</f>
        <v>125778867.92859329</v>
      </c>
    </row>
    <row r="367" spans="2:20" x14ac:dyDescent="0.3">
      <c r="B367" s="62">
        <f t="shared" si="54"/>
        <v>340</v>
      </c>
      <c r="C367" s="62">
        <v>0.31193801405804256</v>
      </c>
      <c r="D367" s="62">
        <v>0.42463278013086136</v>
      </c>
      <c r="E367" s="62">
        <v>0.14979387500869668</v>
      </c>
      <c r="F367" s="62">
        <v>0.9838201791728276</v>
      </c>
      <c r="G367" s="62">
        <v>0.47135798754414748</v>
      </c>
      <c r="H367" s="62">
        <v>2.0056347014154263E-2</v>
      </c>
      <c r="I367" s="62">
        <v>0.81101186064462005</v>
      </c>
      <c r="J367" s="62">
        <v>9.1153345007728315E-2</v>
      </c>
      <c r="K367" s="62"/>
      <c r="L367" s="65">
        <f t="shared" si="55"/>
        <v>9.5576143654676496E-2</v>
      </c>
      <c r="M367" s="65">
        <f t="shared" si="56"/>
        <v>0.13010521887441467</v>
      </c>
      <c r="N367" s="65">
        <f t="shared" si="57"/>
        <v>4.5896044313976828E-2</v>
      </c>
      <c r="O367" s="65">
        <f t="shared" si="58"/>
        <v>0.30143725527949133</v>
      </c>
      <c r="P367" s="65">
        <f t="shared" si="59"/>
        <v>0.14442157319728288</v>
      </c>
      <c r="Q367" s="65">
        <f t="shared" si="60"/>
        <v>6.1451577461673814E-3</v>
      </c>
      <c r="R367" s="65">
        <f t="shared" si="61"/>
        <v>0.24848970822835881</v>
      </c>
      <c r="S367" s="65">
        <f t="shared" si="62"/>
        <v>2.7928898705631516E-2</v>
      </c>
      <c r="T367" s="66">
        <f>(L367*'Football Field'!$F$4)+(M367*'Football Field'!$F$5)+(N367*'Football Field'!$F$6)+(O367*'Football Field'!$F$7)+(P367*'Football Field'!$F$8)+(Q367*'Football Field'!$F$9)+(R367*'Football Field'!$F$10)+(S367*'Football Field'!$F$11)</f>
        <v>156994273.02164423</v>
      </c>
    </row>
    <row r="368" spans="2:20" x14ac:dyDescent="0.3">
      <c r="B368" s="62">
        <f t="shared" si="54"/>
        <v>341</v>
      </c>
      <c r="C368" s="62">
        <v>0.34524282600576117</v>
      </c>
      <c r="D368" s="62">
        <v>0.86860541738210251</v>
      </c>
      <c r="E368" s="62">
        <v>0.68571198241195641</v>
      </c>
      <c r="F368" s="62">
        <v>0.32237999506076187</v>
      </c>
      <c r="G368" s="62">
        <v>0.87035546762317362</v>
      </c>
      <c r="H368" s="62">
        <v>0.18284067728407727</v>
      </c>
      <c r="I368" s="62">
        <v>0.83684178015390831</v>
      </c>
      <c r="J368" s="62">
        <v>0.64742046429225331</v>
      </c>
      <c r="K368" s="62"/>
      <c r="L368" s="65">
        <f t="shared" si="55"/>
        <v>7.2539170235677783E-2</v>
      </c>
      <c r="M368" s="65">
        <f t="shared" si="56"/>
        <v>0.18250318759139358</v>
      </c>
      <c r="N368" s="65">
        <f t="shared" si="57"/>
        <v>0.144075341985513</v>
      </c>
      <c r="O368" s="65">
        <f t="shared" si="58"/>
        <v>6.773544757711876E-2</v>
      </c>
      <c r="P368" s="65">
        <f t="shared" si="59"/>
        <v>0.18287089166167578</v>
      </c>
      <c r="Q368" s="65">
        <f t="shared" si="60"/>
        <v>3.8416760657888308E-2</v>
      </c>
      <c r="R368" s="65">
        <f t="shared" si="61"/>
        <v>0.1758293113667741</v>
      </c>
      <c r="S368" s="65">
        <f t="shared" si="62"/>
        <v>0.13602988892395876</v>
      </c>
      <c r="T368" s="66">
        <f>(L368*'Football Field'!$F$4)+(M368*'Football Field'!$F$5)+(N368*'Football Field'!$F$6)+(O368*'Football Field'!$F$7)+(P368*'Football Field'!$F$8)+(Q368*'Football Field'!$F$9)+(R368*'Football Field'!$F$10)+(S368*'Football Field'!$F$11)</f>
        <v>151750144.73963398</v>
      </c>
    </row>
    <row r="369" spans="2:20" x14ac:dyDescent="0.3">
      <c r="B369" s="62">
        <f t="shared" si="54"/>
        <v>342</v>
      </c>
      <c r="C369" s="62">
        <v>0.27314514930238021</v>
      </c>
      <c r="D369" s="62">
        <v>0.47174174449264361</v>
      </c>
      <c r="E369" s="62">
        <v>0.63252223522823925</v>
      </c>
      <c r="F369" s="62">
        <v>0.60167315762329843</v>
      </c>
      <c r="G369" s="62">
        <v>0.84180805423597038</v>
      </c>
      <c r="H369" s="62">
        <v>4.4830333440527559E-3</v>
      </c>
      <c r="I369" s="62">
        <v>0.9856818836479444</v>
      </c>
      <c r="J369" s="62">
        <v>0.55726663264831477</v>
      </c>
      <c r="K369" s="62"/>
      <c r="L369" s="65">
        <f t="shared" si="55"/>
        <v>6.2528622237059434E-2</v>
      </c>
      <c r="M369" s="65">
        <f t="shared" si="56"/>
        <v>0.10799152542217554</v>
      </c>
      <c r="N369" s="65">
        <f t="shared" si="57"/>
        <v>0.14479753348774688</v>
      </c>
      <c r="O369" s="65">
        <f t="shared" si="58"/>
        <v>0.13773553614000827</v>
      </c>
      <c r="P369" s="65">
        <f t="shared" si="59"/>
        <v>0.19270742297226051</v>
      </c>
      <c r="Q369" s="65">
        <f t="shared" si="60"/>
        <v>1.0262598444905767E-3</v>
      </c>
      <c r="R369" s="65">
        <f t="shared" si="61"/>
        <v>0.22564314360313045</v>
      </c>
      <c r="S369" s="65">
        <f t="shared" si="62"/>
        <v>0.12756995629312831</v>
      </c>
      <c r="T369" s="66">
        <f>(L369*'Football Field'!$F$4)+(M369*'Football Field'!$F$5)+(N369*'Football Field'!$F$6)+(O369*'Football Field'!$F$7)+(P369*'Football Field'!$F$8)+(Q369*'Football Field'!$F$9)+(R369*'Football Field'!$F$10)+(S369*'Football Field'!$F$11)</f>
        <v>160208392.92703438</v>
      </c>
    </row>
    <row r="370" spans="2:20" x14ac:dyDescent="0.3">
      <c r="B370" s="62">
        <f t="shared" si="54"/>
        <v>343</v>
      </c>
      <c r="C370" s="62">
        <v>0.73967611580617465</v>
      </c>
      <c r="D370" s="62">
        <v>0.11750236276397463</v>
      </c>
      <c r="E370" s="62">
        <v>0.43685815100315406</v>
      </c>
      <c r="F370" s="62">
        <v>0.2254092058881666</v>
      </c>
      <c r="G370" s="62">
        <v>0.37946682624060746</v>
      </c>
      <c r="H370" s="62">
        <v>0.56029906330477808</v>
      </c>
      <c r="I370" s="62">
        <v>0.14034854232385219</v>
      </c>
      <c r="J370" s="62">
        <v>0.10959231774170231</v>
      </c>
      <c r="K370" s="62"/>
      <c r="L370" s="65">
        <f t="shared" si="55"/>
        <v>0.27302859199656515</v>
      </c>
      <c r="M370" s="65">
        <f t="shared" si="56"/>
        <v>4.3372367954252401E-2</v>
      </c>
      <c r="N370" s="65">
        <f t="shared" si="57"/>
        <v>0.16125269333675343</v>
      </c>
      <c r="O370" s="65">
        <f t="shared" si="58"/>
        <v>8.3202846207402495E-2</v>
      </c>
      <c r="P370" s="65">
        <f t="shared" si="59"/>
        <v>0.14006845842921214</v>
      </c>
      <c r="Q370" s="65">
        <f t="shared" si="60"/>
        <v>0.20681709343063914</v>
      </c>
      <c r="R370" s="65">
        <f t="shared" si="61"/>
        <v>5.1805329495717929E-2</v>
      </c>
      <c r="S370" s="65">
        <f t="shared" si="62"/>
        <v>4.0452619149457449E-2</v>
      </c>
      <c r="T370" s="66">
        <f>(L370*'Football Field'!$F$4)+(M370*'Football Field'!$F$5)+(N370*'Football Field'!$F$6)+(O370*'Football Field'!$F$7)+(P370*'Football Field'!$F$8)+(Q370*'Football Field'!$F$9)+(R370*'Football Field'!$F$10)+(S370*'Football Field'!$F$11)</f>
        <v>130323831.56866014</v>
      </c>
    </row>
    <row r="371" spans="2:20" x14ac:dyDescent="0.3">
      <c r="B371" s="62">
        <f t="shared" si="54"/>
        <v>344</v>
      </c>
      <c r="C371" s="62">
        <v>0.75316055846445762</v>
      </c>
      <c r="D371" s="62">
        <v>3.8676861562970677E-2</v>
      </c>
      <c r="E371" s="62">
        <v>0.23540562619274419</v>
      </c>
      <c r="F371" s="62">
        <v>0.98158651876094527</v>
      </c>
      <c r="G371" s="62">
        <v>0.78867067416346326</v>
      </c>
      <c r="H371" s="62">
        <v>0.85278529677563009</v>
      </c>
      <c r="I371" s="62">
        <v>0.32386288160758192</v>
      </c>
      <c r="J371" s="62">
        <v>0.31143871646110866</v>
      </c>
      <c r="K371" s="62"/>
      <c r="L371" s="65">
        <f t="shared" si="55"/>
        <v>0.17574267770480198</v>
      </c>
      <c r="M371" s="65">
        <f t="shared" si="56"/>
        <v>9.0248687878086275E-3</v>
      </c>
      <c r="N371" s="65">
        <f t="shared" si="57"/>
        <v>5.4929609137041473E-2</v>
      </c>
      <c r="O371" s="65">
        <f t="shared" si="58"/>
        <v>0.22904364981311501</v>
      </c>
      <c r="P371" s="65">
        <f t="shared" si="59"/>
        <v>0.18402861720125407</v>
      </c>
      <c r="Q371" s="65">
        <f t="shared" si="60"/>
        <v>0.19898913967055007</v>
      </c>
      <c r="R371" s="65">
        <f t="shared" si="61"/>
        <v>7.5570247782160857E-2</v>
      </c>
      <c r="S371" s="65">
        <f t="shared" si="62"/>
        <v>7.2671189903267791E-2</v>
      </c>
      <c r="T371" s="66">
        <f>(L371*'Football Field'!$F$4)+(M371*'Football Field'!$F$5)+(N371*'Football Field'!$F$6)+(O371*'Football Field'!$F$7)+(P371*'Football Field'!$F$8)+(Q371*'Football Field'!$F$9)+(R371*'Football Field'!$F$10)+(S371*'Football Field'!$F$11)</f>
        <v>136307666.50841507</v>
      </c>
    </row>
    <row r="372" spans="2:20" x14ac:dyDescent="0.3">
      <c r="B372" s="62">
        <f t="shared" si="54"/>
        <v>345</v>
      </c>
      <c r="C372" s="62">
        <v>0.51980594763731391</v>
      </c>
      <c r="D372" s="62">
        <v>0.63274338062740243</v>
      </c>
      <c r="E372" s="62">
        <v>2.1153867213439037E-2</v>
      </c>
      <c r="F372" s="62">
        <v>0.74959692901848618</v>
      </c>
      <c r="G372" s="62">
        <v>0.29364324774502648</v>
      </c>
      <c r="H372" s="62">
        <v>0.61040787619846393</v>
      </c>
      <c r="I372" s="62">
        <v>0.69567760573211457</v>
      </c>
      <c r="J372" s="62">
        <v>0.74968206265368431</v>
      </c>
      <c r="K372" s="62"/>
      <c r="L372" s="65">
        <f t="shared" si="55"/>
        <v>0.12165717685002247</v>
      </c>
      <c r="M372" s="65">
        <f t="shared" si="56"/>
        <v>0.14808944320002079</v>
      </c>
      <c r="N372" s="65">
        <f t="shared" si="57"/>
        <v>4.9509240445299333E-3</v>
      </c>
      <c r="O372" s="65">
        <f t="shared" si="58"/>
        <v>0.17543825070555893</v>
      </c>
      <c r="P372" s="65">
        <f t="shared" si="59"/>
        <v>6.8725278508466298E-2</v>
      </c>
      <c r="Q372" s="65">
        <f t="shared" si="60"/>
        <v>0.14286196470598522</v>
      </c>
      <c r="R372" s="65">
        <f t="shared" si="61"/>
        <v>0.16281878631024088</v>
      </c>
      <c r="S372" s="65">
        <f t="shared" si="62"/>
        <v>0.17545817567517549</v>
      </c>
      <c r="T372" s="66">
        <f>(L372*'Football Field'!$F$4)+(M372*'Football Field'!$F$5)+(N372*'Football Field'!$F$6)+(O372*'Football Field'!$F$7)+(P372*'Football Field'!$F$8)+(Q372*'Football Field'!$F$9)+(R372*'Football Field'!$F$10)+(S372*'Football Field'!$F$11)</f>
        <v>137888206.17944109</v>
      </c>
    </row>
    <row r="373" spans="2:20" x14ac:dyDescent="0.3">
      <c r="B373" s="62">
        <f t="shared" si="54"/>
        <v>346</v>
      </c>
      <c r="C373" s="62">
        <v>0.80060750303878248</v>
      </c>
      <c r="D373" s="62">
        <v>0.46472158151897636</v>
      </c>
      <c r="E373" s="62">
        <v>0.82006615051170051</v>
      </c>
      <c r="F373" s="62">
        <v>0.88424208310047725</v>
      </c>
      <c r="G373" s="62">
        <v>0.42247441039514944</v>
      </c>
      <c r="H373" s="62">
        <v>0.42075935172849244</v>
      </c>
      <c r="I373" s="62">
        <v>0.17665118906424038</v>
      </c>
      <c r="J373" s="62">
        <v>0.95556700146455154</v>
      </c>
      <c r="K373" s="62"/>
      <c r="L373" s="65">
        <f t="shared" si="55"/>
        <v>0.16189950457772848</v>
      </c>
      <c r="M373" s="65">
        <f t="shared" si="56"/>
        <v>9.3976378598660343E-2</v>
      </c>
      <c r="N373" s="65">
        <f t="shared" si="57"/>
        <v>0.16583444819699342</v>
      </c>
      <c r="O373" s="65">
        <f t="shared" si="58"/>
        <v>0.17881215781437801</v>
      </c>
      <c r="P373" s="65">
        <f t="shared" si="59"/>
        <v>8.5433121073847013E-2</v>
      </c>
      <c r="Q373" s="65">
        <f t="shared" si="60"/>
        <v>8.5086300506465873E-2</v>
      </c>
      <c r="R373" s="65">
        <f t="shared" si="61"/>
        <v>3.5722548045095892E-2</v>
      </c>
      <c r="S373" s="65">
        <f t="shared" si="62"/>
        <v>0.19323554118683084</v>
      </c>
      <c r="T373" s="66">
        <f>(L373*'Football Field'!$F$4)+(M373*'Football Field'!$F$5)+(N373*'Football Field'!$F$6)+(O373*'Football Field'!$F$7)+(P373*'Football Field'!$F$8)+(Q373*'Football Field'!$F$9)+(R373*'Football Field'!$F$10)+(S373*'Football Field'!$F$11)</f>
        <v>125968974.49612036</v>
      </c>
    </row>
    <row r="374" spans="2:20" x14ac:dyDescent="0.3">
      <c r="B374" s="62">
        <f t="shared" si="54"/>
        <v>347</v>
      </c>
      <c r="C374" s="62">
        <v>0.52617471361292367</v>
      </c>
      <c r="D374" s="62">
        <v>4.4973788935367742E-2</v>
      </c>
      <c r="E374" s="62">
        <v>0.22788065736967567</v>
      </c>
      <c r="F374" s="62">
        <v>0.25518311670422855</v>
      </c>
      <c r="G374" s="62">
        <v>0.15043985422893325</v>
      </c>
      <c r="H374" s="62">
        <v>1.4382298355933187E-2</v>
      </c>
      <c r="I374" s="62">
        <v>0.50730802318250323</v>
      </c>
      <c r="J374" s="62">
        <v>0.26666251177319944</v>
      </c>
      <c r="K374" s="62"/>
      <c r="L374" s="65">
        <f t="shared" si="55"/>
        <v>0.26401073909716166</v>
      </c>
      <c r="M374" s="65">
        <f t="shared" si="56"/>
        <v>2.2565818823366876E-2</v>
      </c>
      <c r="N374" s="65">
        <f t="shared" si="57"/>
        <v>0.11434023570804569</v>
      </c>
      <c r="O374" s="65">
        <f t="shared" si="58"/>
        <v>0.12803937837225993</v>
      </c>
      <c r="P374" s="65">
        <f t="shared" si="59"/>
        <v>7.5483933524536431E-2</v>
      </c>
      <c r="Q374" s="65">
        <f t="shared" si="60"/>
        <v>7.2163886264954699E-3</v>
      </c>
      <c r="R374" s="65">
        <f t="shared" si="61"/>
        <v>0.2545442847883807</v>
      </c>
      <c r="S374" s="65">
        <f t="shared" si="62"/>
        <v>0.13379922105975328</v>
      </c>
      <c r="T374" s="66">
        <f>(L374*'Football Field'!$F$4)+(M374*'Football Field'!$F$5)+(N374*'Football Field'!$F$6)+(O374*'Football Field'!$F$7)+(P374*'Football Field'!$F$8)+(Q374*'Football Field'!$F$9)+(R374*'Football Field'!$F$10)+(S374*'Football Field'!$F$11)</f>
        <v>153095595.21456718</v>
      </c>
    </row>
    <row r="375" spans="2:20" x14ac:dyDescent="0.3">
      <c r="B375" s="62">
        <f t="shared" si="54"/>
        <v>348</v>
      </c>
      <c r="C375" s="62">
        <v>0.19396608516791236</v>
      </c>
      <c r="D375" s="62">
        <v>0.14399946272177311</v>
      </c>
      <c r="E375" s="62">
        <v>0.92062896271468819</v>
      </c>
      <c r="F375" s="62">
        <v>0.19393899998877862</v>
      </c>
      <c r="G375" s="62">
        <v>0.424444624593735</v>
      </c>
      <c r="H375" s="62">
        <v>0.49676156631168689</v>
      </c>
      <c r="I375" s="62">
        <v>0.91636520098148833</v>
      </c>
      <c r="J375" s="62">
        <v>0.70382762060835513</v>
      </c>
      <c r="K375" s="62"/>
      <c r="L375" s="65">
        <f t="shared" si="55"/>
        <v>4.8565188331705401E-2</v>
      </c>
      <c r="M375" s="65">
        <f t="shared" si="56"/>
        <v>3.6054555726550322E-2</v>
      </c>
      <c r="N375" s="65">
        <f t="shared" si="57"/>
        <v>0.2305068894861515</v>
      </c>
      <c r="O375" s="65">
        <f t="shared" si="58"/>
        <v>4.8558406750149587E-2</v>
      </c>
      <c r="P375" s="65">
        <f t="shared" si="59"/>
        <v>0.10627235741717578</v>
      </c>
      <c r="Q375" s="65">
        <f t="shared" si="60"/>
        <v>0.12437905834411854</v>
      </c>
      <c r="R375" s="65">
        <f t="shared" si="61"/>
        <v>0.22943932970426947</v>
      </c>
      <c r="S375" s="65">
        <f t="shared" si="62"/>
        <v>0.17622421423987933</v>
      </c>
      <c r="T375" s="66">
        <f>(L375*'Football Field'!$F$4)+(M375*'Football Field'!$F$5)+(N375*'Football Field'!$F$6)+(O375*'Football Field'!$F$7)+(P375*'Football Field'!$F$8)+(Q375*'Football Field'!$F$9)+(R375*'Football Field'!$F$10)+(S375*'Football Field'!$F$11)</f>
        <v>155930556.15335372</v>
      </c>
    </row>
    <row r="376" spans="2:20" x14ac:dyDescent="0.3">
      <c r="B376" s="62">
        <f t="shared" si="54"/>
        <v>349</v>
      </c>
      <c r="C376" s="62">
        <v>0.71717836539820112</v>
      </c>
      <c r="D376" s="62">
        <v>0.24709258381307053</v>
      </c>
      <c r="E376" s="62">
        <v>0.36727774414041636</v>
      </c>
      <c r="F376" s="62">
        <v>0.42103079626169038</v>
      </c>
      <c r="G376" s="62">
        <v>0.94130243745581876</v>
      </c>
      <c r="H376" s="62">
        <v>0.70045128060417305</v>
      </c>
      <c r="I376" s="62">
        <v>0.21958929797989257</v>
      </c>
      <c r="J376" s="62">
        <v>0.94829149165725501</v>
      </c>
      <c r="K376" s="62"/>
      <c r="L376" s="65">
        <f t="shared" si="55"/>
        <v>0.15719963285829791</v>
      </c>
      <c r="M376" s="65">
        <f t="shared" si="56"/>
        <v>5.4160673734010442E-2</v>
      </c>
      <c r="N376" s="65">
        <f t="shared" si="57"/>
        <v>8.0504278045030589E-2</v>
      </c>
      <c r="O376" s="65">
        <f t="shared" si="58"/>
        <v>9.2286507496117748E-2</v>
      </c>
      <c r="P376" s="65">
        <f t="shared" si="59"/>
        <v>0.20632579664406983</v>
      </c>
      <c r="Q376" s="65">
        <f t="shared" si="60"/>
        <v>0.15353319265976956</v>
      </c>
      <c r="R376" s="65">
        <f t="shared" si="61"/>
        <v>4.8132178391750852E-2</v>
      </c>
      <c r="S376" s="65">
        <f t="shared" si="62"/>
        <v>0.20785774017095313</v>
      </c>
      <c r="T376" s="66">
        <f>(L376*'Football Field'!$F$4)+(M376*'Football Field'!$F$5)+(N376*'Football Field'!$F$6)+(O376*'Football Field'!$F$7)+(P376*'Football Field'!$F$8)+(Q376*'Football Field'!$F$9)+(R376*'Football Field'!$F$10)+(S376*'Football Field'!$F$11)</f>
        <v>135017389.12114161</v>
      </c>
    </row>
    <row r="377" spans="2:20" x14ac:dyDescent="0.3">
      <c r="B377" s="62">
        <f t="shared" si="54"/>
        <v>350</v>
      </c>
      <c r="C377" s="62">
        <v>0.81431335947119154</v>
      </c>
      <c r="D377" s="62">
        <v>0.53346471136146578</v>
      </c>
      <c r="E377" s="62">
        <v>0.29890567550400948</v>
      </c>
      <c r="F377" s="62">
        <v>9.7874934793616197E-2</v>
      </c>
      <c r="G377" s="62">
        <v>0.40362314778732322</v>
      </c>
      <c r="H377" s="62">
        <v>0.53505629877893424</v>
      </c>
      <c r="I377" s="62">
        <v>0.37018959745946123</v>
      </c>
      <c r="J377" s="62">
        <v>0.30011073531133492</v>
      </c>
      <c r="K377" s="62"/>
      <c r="L377" s="65">
        <f t="shared" si="55"/>
        <v>0.2428221322255871</v>
      </c>
      <c r="M377" s="65">
        <f t="shared" si="56"/>
        <v>0.15907517317905578</v>
      </c>
      <c r="N377" s="65">
        <f t="shared" si="57"/>
        <v>8.9131429094257378E-2</v>
      </c>
      <c r="O377" s="65">
        <f t="shared" si="58"/>
        <v>2.9185570986407203E-2</v>
      </c>
      <c r="P377" s="65">
        <f t="shared" si="59"/>
        <v>0.12035739340561365</v>
      </c>
      <c r="Q377" s="65">
        <f t="shared" si="60"/>
        <v>0.15954977260179409</v>
      </c>
      <c r="R377" s="65">
        <f t="shared" si="61"/>
        <v>0.11038775962267418</v>
      </c>
      <c r="S377" s="65">
        <f t="shared" si="62"/>
        <v>8.949076888461048E-2</v>
      </c>
      <c r="T377" s="66">
        <f>(L377*'Football Field'!$F$4)+(M377*'Football Field'!$F$5)+(N377*'Football Field'!$F$6)+(O377*'Football Field'!$F$7)+(P377*'Football Field'!$F$8)+(Q377*'Football Field'!$F$9)+(R377*'Football Field'!$F$10)+(S377*'Football Field'!$F$11)</f>
        <v>134723754.69934916</v>
      </c>
    </row>
    <row r="378" spans="2:20" x14ac:dyDescent="0.3">
      <c r="B378" s="62">
        <f t="shared" si="54"/>
        <v>351</v>
      </c>
      <c r="C378" s="62">
        <v>0.79836840952198596</v>
      </c>
      <c r="D378" s="62">
        <v>0.8282311634966012</v>
      </c>
      <c r="E378" s="62">
        <v>0.52058028632401665</v>
      </c>
      <c r="F378" s="62">
        <v>0.77064053595759707</v>
      </c>
      <c r="G378" s="62">
        <v>1.3360462823709618E-2</v>
      </c>
      <c r="H378" s="62">
        <v>0.21388053814330577</v>
      </c>
      <c r="I378" s="62">
        <v>0.31886436836855991</v>
      </c>
      <c r="J378" s="62">
        <v>0.38755491271747355</v>
      </c>
      <c r="K378" s="62"/>
      <c r="L378" s="65">
        <f t="shared" si="55"/>
        <v>0.2072886965826938</v>
      </c>
      <c r="M378" s="65">
        <f t="shared" si="56"/>
        <v>0.21504227409645588</v>
      </c>
      <c r="N378" s="65">
        <f t="shared" si="57"/>
        <v>0.13516367598182033</v>
      </c>
      <c r="O378" s="65">
        <f t="shared" si="58"/>
        <v>0.20008942028165222</v>
      </c>
      <c r="P378" s="65">
        <f t="shared" si="59"/>
        <v>3.4689159684142489E-3</v>
      </c>
      <c r="Q378" s="65">
        <f t="shared" si="60"/>
        <v>5.5532029383121594E-2</v>
      </c>
      <c r="R378" s="65">
        <f t="shared" si="61"/>
        <v>8.279007350172779E-2</v>
      </c>
      <c r="S378" s="65">
        <f t="shared" si="62"/>
        <v>0.10062491420411396</v>
      </c>
      <c r="T378" s="66">
        <f>(L378*'Football Field'!$F$4)+(M378*'Football Field'!$F$5)+(N378*'Football Field'!$F$6)+(O378*'Football Field'!$F$7)+(P378*'Football Field'!$F$8)+(Q378*'Football Field'!$F$9)+(R378*'Football Field'!$F$10)+(S378*'Football Field'!$F$11)</f>
        <v>123808424.18519679</v>
      </c>
    </row>
    <row r="379" spans="2:20" x14ac:dyDescent="0.3">
      <c r="B379" s="62">
        <f t="shared" si="54"/>
        <v>352</v>
      </c>
      <c r="C379" s="62">
        <v>6.482573144028414E-2</v>
      </c>
      <c r="D379" s="62">
        <v>0.4641160498465442</v>
      </c>
      <c r="E379" s="62">
        <v>0.30899530594064673</v>
      </c>
      <c r="F379" s="62">
        <v>0.40962569004879301</v>
      </c>
      <c r="G379" s="62">
        <v>0.65768140532833608</v>
      </c>
      <c r="H379" s="62">
        <v>0.29051105069610916</v>
      </c>
      <c r="I379" s="62">
        <v>0.53798775257260323</v>
      </c>
      <c r="J379" s="62">
        <v>0.73753638352947948</v>
      </c>
      <c r="K379" s="62"/>
      <c r="L379" s="65">
        <f t="shared" si="55"/>
        <v>1.8674881662272221E-2</v>
      </c>
      <c r="M379" s="65">
        <f t="shared" si="56"/>
        <v>0.13370172793853566</v>
      </c>
      <c r="N379" s="65">
        <f t="shared" si="57"/>
        <v>8.9014819338440854E-2</v>
      </c>
      <c r="O379" s="65">
        <f t="shared" si="58"/>
        <v>0.11800424179609194</v>
      </c>
      <c r="P379" s="65">
        <f t="shared" si="59"/>
        <v>0.18946369201090393</v>
      </c>
      <c r="Q379" s="65">
        <f t="shared" si="60"/>
        <v>8.3689907892976409E-2</v>
      </c>
      <c r="R379" s="65">
        <f t="shared" si="61"/>
        <v>0.15498255695425617</v>
      </c>
      <c r="S379" s="65">
        <f t="shared" si="62"/>
        <v>0.21246817240652296</v>
      </c>
      <c r="T379" s="66">
        <f>(L379*'Football Field'!$F$4)+(M379*'Football Field'!$F$5)+(N379*'Football Field'!$F$6)+(O379*'Football Field'!$F$7)+(P379*'Football Field'!$F$8)+(Q379*'Football Field'!$F$9)+(R379*'Football Field'!$F$10)+(S379*'Football Field'!$F$11)</f>
        <v>149319867.05336362</v>
      </c>
    </row>
    <row r="380" spans="2:20" x14ac:dyDescent="0.3">
      <c r="B380" s="62">
        <f t="shared" si="54"/>
        <v>353</v>
      </c>
      <c r="C380" s="62">
        <v>0.82187993736320575</v>
      </c>
      <c r="D380" s="62">
        <v>0.14845763083256391</v>
      </c>
      <c r="E380" s="62">
        <v>0.93092387946413879</v>
      </c>
      <c r="F380" s="62">
        <v>0.69718318432483539</v>
      </c>
      <c r="G380" s="62">
        <v>0.14861145272892862</v>
      </c>
      <c r="H380" s="62">
        <v>0.40371953991947274</v>
      </c>
      <c r="I380" s="62">
        <v>0.91223209501913982</v>
      </c>
      <c r="J380" s="62">
        <v>0.50218740009674767</v>
      </c>
      <c r="K380" s="62"/>
      <c r="L380" s="65">
        <f t="shared" si="55"/>
        <v>0.18003172171278142</v>
      </c>
      <c r="M380" s="65">
        <f t="shared" si="56"/>
        <v>3.2519449210469939E-2</v>
      </c>
      <c r="N380" s="65">
        <f t="shared" si="57"/>
        <v>0.20391765412982291</v>
      </c>
      <c r="O380" s="65">
        <f t="shared" si="58"/>
        <v>0.15271706160133683</v>
      </c>
      <c r="P380" s="65">
        <f t="shared" si="59"/>
        <v>3.2553143695005608E-2</v>
      </c>
      <c r="Q380" s="65">
        <f t="shared" si="60"/>
        <v>8.8434235411534126E-2</v>
      </c>
      <c r="R380" s="65">
        <f t="shared" si="61"/>
        <v>0.1998232432766836</v>
      </c>
      <c r="S380" s="65">
        <f t="shared" si="62"/>
        <v>0.11000349096236546</v>
      </c>
      <c r="T380" s="66">
        <f>(L380*'Football Field'!$F$4)+(M380*'Football Field'!$F$5)+(N380*'Football Field'!$F$6)+(O380*'Football Field'!$F$7)+(P380*'Football Field'!$F$8)+(Q380*'Football Field'!$F$9)+(R380*'Football Field'!$F$10)+(S380*'Football Field'!$F$11)</f>
        <v>144686737.2458438</v>
      </c>
    </row>
    <row r="381" spans="2:20" x14ac:dyDescent="0.3">
      <c r="B381" s="62">
        <f t="shared" si="54"/>
        <v>354</v>
      </c>
      <c r="C381" s="62">
        <v>0.94541683462931303</v>
      </c>
      <c r="D381" s="62">
        <v>0.3259639168784596</v>
      </c>
      <c r="E381" s="62">
        <v>0.14431010481357731</v>
      </c>
      <c r="F381" s="62">
        <v>0.39314761379185326</v>
      </c>
      <c r="G381" s="62">
        <v>0.65814565492922772</v>
      </c>
      <c r="H381" s="62">
        <v>0.18091139417336366</v>
      </c>
      <c r="I381" s="62">
        <v>0.12142940175035155</v>
      </c>
      <c r="J381" s="62">
        <v>0.71258946884501473</v>
      </c>
      <c r="K381" s="62"/>
      <c r="L381" s="65">
        <f t="shared" si="55"/>
        <v>0.2715221366142167</v>
      </c>
      <c r="M381" s="65">
        <f t="shared" si="56"/>
        <v>9.3616292759035366E-2</v>
      </c>
      <c r="N381" s="65">
        <f t="shared" si="57"/>
        <v>4.1445621189268776E-2</v>
      </c>
      <c r="O381" s="65">
        <f t="shared" si="58"/>
        <v>0.11291133835521308</v>
      </c>
      <c r="P381" s="65">
        <f t="shared" si="59"/>
        <v>0.18901833337864513</v>
      </c>
      <c r="Q381" s="65">
        <f t="shared" si="60"/>
        <v>5.1957450390724642E-2</v>
      </c>
      <c r="R381" s="65">
        <f t="shared" si="61"/>
        <v>3.4874321466857545E-2</v>
      </c>
      <c r="S381" s="65">
        <f t="shared" si="62"/>
        <v>0.20465450584603878</v>
      </c>
      <c r="T381" s="66">
        <f>(L381*'Football Field'!$F$4)+(M381*'Football Field'!$F$5)+(N381*'Football Field'!$F$6)+(O381*'Football Field'!$F$7)+(P381*'Football Field'!$F$8)+(Q381*'Football Field'!$F$9)+(R381*'Football Field'!$F$10)+(S381*'Football Field'!$F$11)</f>
        <v>130183191.04243223</v>
      </c>
    </row>
    <row r="382" spans="2:20" x14ac:dyDescent="0.3">
      <c r="B382" s="62">
        <f t="shared" si="54"/>
        <v>355</v>
      </c>
      <c r="C382" s="62">
        <v>0.37862484884362146</v>
      </c>
      <c r="D382" s="62">
        <v>0.56239519116079495</v>
      </c>
      <c r="E382" s="62">
        <v>0.1871706913631449</v>
      </c>
      <c r="F382" s="62">
        <v>0.45921455508101161</v>
      </c>
      <c r="G382" s="62">
        <v>0.3472720039186179</v>
      </c>
      <c r="H382" s="62">
        <v>0.72556303144872714</v>
      </c>
      <c r="I382" s="62">
        <v>0.89948545043934847</v>
      </c>
      <c r="J382" s="62">
        <v>0.94323200997525158</v>
      </c>
      <c r="K382" s="62"/>
      <c r="L382" s="65">
        <f t="shared" si="55"/>
        <v>8.4083588422201802E-2</v>
      </c>
      <c r="M382" s="65">
        <f t="shared" si="56"/>
        <v>0.12489461779546493</v>
      </c>
      <c r="N382" s="65">
        <f t="shared" si="57"/>
        <v>4.1566166154556043E-2</v>
      </c>
      <c r="O382" s="65">
        <f t="shared" si="58"/>
        <v>0.10198064856240822</v>
      </c>
      <c r="P382" s="65">
        <f t="shared" si="59"/>
        <v>7.7120866042541134E-2</v>
      </c>
      <c r="Q382" s="65">
        <f t="shared" si="60"/>
        <v>0.1611303206776509</v>
      </c>
      <c r="R382" s="65">
        <f t="shared" si="61"/>
        <v>0.19975436012055897</v>
      </c>
      <c r="S382" s="65">
        <f t="shared" si="62"/>
        <v>0.20946943222461797</v>
      </c>
      <c r="T382" s="66">
        <f>(L382*'Football Field'!$F$4)+(M382*'Football Field'!$F$5)+(N382*'Football Field'!$F$6)+(O382*'Football Field'!$F$7)+(P382*'Football Field'!$F$8)+(Q382*'Football Field'!$F$9)+(R382*'Football Field'!$F$10)+(S382*'Football Field'!$F$11)</f>
        <v>144657538.00783741</v>
      </c>
    </row>
    <row r="383" spans="2:20" x14ac:dyDescent="0.3">
      <c r="B383" s="62">
        <f t="shared" si="54"/>
        <v>356</v>
      </c>
      <c r="C383" s="62">
        <v>0.45451024846632593</v>
      </c>
      <c r="D383" s="62">
        <v>0.94508489606634494</v>
      </c>
      <c r="E383" s="62">
        <v>1.3519872258165311E-3</v>
      </c>
      <c r="F383" s="62">
        <v>0.90062743869762318</v>
      </c>
      <c r="G383" s="62">
        <v>0.80008905371910333</v>
      </c>
      <c r="H383" s="62">
        <v>0.14824456082079951</v>
      </c>
      <c r="I383" s="62">
        <v>0.70100683424001842</v>
      </c>
      <c r="J383" s="62">
        <v>0.14432181379659637</v>
      </c>
      <c r="K383" s="62"/>
      <c r="L383" s="65">
        <f t="shared" si="55"/>
        <v>0.11098509487905477</v>
      </c>
      <c r="M383" s="65">
        <f t="shared" si="56"/>
        <v>0.230776615516638</v>
      </c>
      <c r="N383" s="65">
        <f t="shared" si="57"/>
        <v>3.3013651735871644E-4</v>
      </c>
      <c r="O383" s="65">
        <f t="shared" si="58"/>
        <v>0.2199207214178833</v>
      </c>
      <c r="P383" s="65">
        <f t="shared" si="59"/>
        <v>0.19537064310066213</v>
      </c>
      <c r="Q383" s="65">
        <f t="shared" si="60"/>
        <v>3.6199264380766136E-2</v>
      </c>
      <c r="R383" s="65">
        <f t="shared" si="61"/>
        <v>0.17117614018940755</v>
      </c>
      <c r="S383" s="65">
        <f t="shared" si="62"/>
        <v>3.5241383998229563E-2</v>
      </c>
      <c r="T383" s="66">
        <f>(L383*'Football Field'!$F$4)+(M383*'Football Field'!$F$5)+(N383*'Football Field'!$F$6)+(O383*'Football Field'!$F$7)+(P383*'Football Field'!$F$8)+(Q383*'Football Field'!$F$9)+(R383*'Football Field'!$F$10)+(S383*'Football Field'!$F$11)</f>
        <v>148328849.62876397</v>
      </c>
    </row>
    <row r="384" spans="2:20" x14ac:dyDescent="0.3">
      <c r="B384" s="62">
        <f t="shared" si="54"/>
        <v>357</v>
      </c>
      <c r="C384" s="62">
        <v>9.0669868006900245E-2</v>
      </c>
      <c r="D384" s="62">
        <v>0.54368839351398612</v>
      </c>
      <c r="E384" s="62">
        <v>0.32737641666742623</v>
      </c>
      <c r="F384" s="62">
        <v>0.75230895377173723</v>
      </c>
      <c r="G384" s="62">
        <v>0.38731717798669762</v>
      </c>
      <c r="H384" s="62">
        <v>0.92787814941372293</v>
      </c>
      <c r="I384" s="62">
        <v>0.59623856729541291</v>
      </c>
      <c r="J384" s="62">
        <v>0.71081002948119099</v>
      </c>
      <c r="K384" s="62"/>
      <c r="L384" s="65">
        <f t="shared" si="55"/>
        <v>2.09095607321006E-2</v>
      </c>
      <c r="M384" s="65">
        <f t="shared" si="56"/>
        <v>0.1253810745886797</v>
      </c>
      <c r="N384" s="65">
        <f t="shared" si="57"/>
        <v>7.549693428520346E-2</v>
      </c>
      <c r="O384" s="65">
        <f t="shared" si="58"/>
        <v>0.1734914818338113</v>
      </c>
      <c r="P384" s="65">
        <f t="shared" si="59"/>
        <v>8.9319993882447712E-2</v>
      </c>
      <c r="Q384" s="65">
        <f t="shared" si="60"/>
        <v>0.21397984736978815</v>
      </c>
      <c r="R384" s="65">
        <f t="shared" si="61"/>
        <v>0.13749977592043372</v>
      </c>
      <c r="S384" s="65">
        <f t="shared" si="62"/>
        <v>0.16392133138753531</v>
      </c>
      <c r="T384" s="66">
        <f>(L384*'Football Field'!$F$4)+(M384*'Football Field'!$F$5)+(N384*'Football Field'!$F$6)+(O384*'Football Field'!$F$7)+(P384*'Football Field'!$F$8)+(Q384*'Football Field'!$F$9)+(R384*'Football Field'!$F$10)+(S384*'Football Field'!$F$11)</f>
        <v>138361513.55618754</v>
      </c>
    </row>
    <row r="385" spans="2:20" x14ac:dyDescent="0.3">
      <c r="B385" s="62">
        <f t="shared" si="54"/>
        <v>358</v>
      </c>
      <c r="C385" s="62">
        <v>0.58103842802833638</v>
      </c>
      <c r="D385" s="62">
        <v>0.30901826332883564</v>
      </c>
      <c r="E385" s="62">
        <v>0.37489844782589787</v>
      </c>
      <c r="F385" s="62">
        <v>0.88738365087785842</v>
      </c>
      <c r="G385" s="62">
        <v>1.8539685088266644E-2</v>
      </c>
      <c r="H385" s="62">
        <v>0.93584778126284618</v>
      </c>
      <c r="I385" s="62">
        <v>0.31838645381885911</v>
      </c>
      <c r="J385" s="62">
        <v>0.35132412212840936</v>
      </c>
      <c r="K385" s="62"/>
      <c r="L385" s="65">
        <f t="shared" si="55"/>
        <v>0.15385890293452506</v>
      </c>
      <c r="M385" s="65">
        <f t="shared" si="56"/>
        <v>8.1827997407751693E-2</v>
      </c>
      <c r="N385" s="65">
        <f t="shared" si="57"/>
        <v>9.9273062007416646E-2</v>
      </c>
      <c r="O385" s="65">
        <f t="shared" si="58"/>
        <v>0.23497907955830152</v>
      </c>
      <c r="P385" s="65">
        <f t="shared" si="59"/>
        <v>4.9093062882463387E-3</v>
      </c>
      <c r="Q385" s="65">
        <f t="shared" si="60"/>
        <v>0.24781237521141855</v>
      </c>
      <c r="R385" s="65">
        <f t="shared" si="61"/>
        <v>8.4308693075623026E-2</v>
      </c>
      <c r="S385" s="65">
        <f t="shared" si="62"/>
        <v>9.30305835167171E-2</v>
      </c>
      <c r="T385" s="66">
        <f>(L385*'Football Field'!$F$4)+(M385*'Football Field'!$F$5)+(N385*'Football Field'!$F$6)+(O385*'Football Field'!$F$7)+(P385*'Football Field'!$F$8)+(Q385*'Football Field'!$F$9)+(R385*'Football Field'!$F$10)+(S385*'Football Field'!$F$11)</f>
        <v>124067477.11453427</v>
      </c>
    </row>
    <row r="386" spans="2:20" x14ac:dyDescent="0.3">
      <c r="B386" s="62">
        <f t="shared" si="54"/>
        <v>359</v>
      </c>
      <c r="C386" s="62">
        <v>0.46578947834844453</v>
      </c>
      <c r="D386" s="62">
        <v>0.73858762525297172</v>
      </c>
      <c r="E386" s="62">
        <v>8.793300465133369E-2</v>
      </c>
      <c r="F386" s="62">
        <v>0.37764180858930618</v>
      </c>
      <c r="G386" s="62">
        <v>0.85071712009442579</v>
      </c>
      <c r="H386" s="62">
        <v>0.49025660279728267</v>
      </c>
      <c r="I386" s="62">
        <v>0.13764123845454035</v>
      </c>
      <c r="J386" s="62">
        <v>0.33191941733036778</v>
      </c>
      <c r="K386" s="62"/>
      <c r="L386" s="65">
        <f t="shared" si="55"/>
        <v>0.13382884999379982</v>
      </c>
      <c r="M386" s="65">
        <f t="shared" si="56"/>
        <v>0.21220816935953632</v>
      </c>
      <c r="N386" s="65">
        <f t="shared" si="57"/>
        <v>2.5264574310938245E-2</v>
      </c>
      <c r="O386" s="65">
        <f t="shared" si="58"/>
        <v>0.10850259892577133</v>
      </c>
      <c r="P386" s="65">
        <f t="shared" si="59"/>
        <v>0.24442478661380543</v>
      </c>
      <c r="Q386" s="65">
        <f t="shared" si="60"/>
        <v>0.14085865053642543</v>
      </c>
      <c r="R386" s="65">
        <f t="shared" si="61"/>
        <v>3.9546553776626379E-2</v>
      </c>
      <c r="S386" s="65">
        <f t="shared" si="62"/>
        <v>9.5365816483096971E-2</v>
      </c>
      <c r="T386" s="66">
        <f>(L386*'Football Field'!$F$4)+(M386*'Football Field'!$F$5)+(N386*'Football Field'!$F$6)+(O386*'Football Field'!$F$7)+(P386*'Football Field'!$F$8)+(Q386*'Football Field'!$F$9)+(R386*'Football Field'!$F$10)+(S386*'Football Field'!$F$11)</f>
        <v>134354937.77701977</v>
      </c>
    </row>
    <row r="387" spans="2:20" x14ac:dyDescent="0.3">
      <c r="B387" s="62">
        <f t="shared" si="54"/>
        <v>360</v>
      </c>
      <c r="C387" s="62">
        <v>0.10579843960537405</v>
      </c>
      <c r="D387" s="62">
        <v>0.67944855945438309</v>
      </c>
      <c r="E387" s="62">
        <v>0.44552870480883933</v>
      </c>
      <c r="F387" s="62">
        <v>0.70184605669631617</v>
      </c>
      <c r="G387" s="62">
        <v>0.52719854784631703</v>
      </c>
      <c r="H387" s="62">
        <v>1.0753126377227695E-2</v>
      </c>
      <c r="I387" s="62">
        <v>0.56782640000898399</v>
      </c>
      <c r="J387" s="62">
        <v>0.11543481182920601</v>
      </c>
      <c r="K387" s="62"/>
      <c r="L387" s="65">
        <f t="shared" si="55"/>
        <v>3.354596910099153E-2</v>
      </c>
      <c r="M387" s="65">
        <f t="shared" si="56"/>
        <v>0.21543569514055649</v>
      </c>
      <c r="N387" s="65">
        <f t="shared" si="57"/>
        <v>0.14126571451213477</v>
      </c>
      <c r="O387" s="65">
        <f t="shared" si="58"/>
        <v>0.22253736651888623</v>
      </c>
      <c r="P387" s="65">
        <f t="shared" si="59"/>
        <v>0.16716112507997541</v>
      </c>
      <c r="Q387" s="65">
        <f t="shared" si="60"/>
        <v>3.4095403158593864E-3</v>
      </c>
      <c r="R387" s="65">
        <f t="shared" si="61"/>
        <v>0.1800431739870488</v>
      </c>
      <c r="S387" s="65">
        <f t="shared" si="62"/>
        <v>3.6601415344547472E-2</v>
      </c>
      <c r="T387" s="66">
        <f>(L387*'Football Field'!$F$4)+(M387*'Football Field'!$F$5)+(N387*'Football Field'!$F$6)+(O387*'Football Field'!$F$7)+(P387*'Football Field'!$F$8)+(Q387*'Football Field'!$F$9)+(R387*'Football Field'!$F$10)+(S387*'Football Field'!$F$11)</f>
        <v>151386023.10893133</v>
      </c>
    </row>
    <row r="388" spans="2:20" x14ac:dyDescent="0.3">
      <c r="B388" s="62">
        <f t="shared" si="54"/>
        <v>361</v>
      </c>
      <c r="C388" s="62">
        <v>0.14965439576399386</v>
      </c>
      <c r="D388" s="62">
        <v>0.85852156784338252</v>
      </c>
      <c r="E388" s="62">
        <v>0.94935940468632274</v>
      </c>
      <c r="F388" s="62">
        <v>0.68829367490105609</v>
      </c>
      <c r="G388" s="62">
        <v>0.47003837512801905</v>
      </c>
      <c r="H388" s="62">
        <v>0.62522550817947764</v>
      </c>
      <c r="I388" s="62">
        <v>0.70815676969247732</v>
      </c>
      <c r="J388" s="62">
        <v>7.7991485822919482E-2</v>
      </c>
      <c r="K388" s="62"/>
      <c r="L388" s="65">
        <f t="shared" si="55"/>
        <v>3.3056422166865343E-2</v>
      </c>
      <c r="M388" s="65">
        <f t="shared" si="56"/>
        <v>0.18963459937885757</v>
      </c>
      <c r="N388" s="65">
        <f t="shared" si="57"/>
        <v>0.20969932162156713</v>
      </c>
      <c r="O388" s="65">
        <f t="shared" si="58"/>
        <v>0.1520337987812492</v>
      </c>
      <c r="P388" s="65">
        <f t="shared" si="59"/>
        <v>0.1038244609090028</v>
      </c>
      <c r="Q388" s="65">
        <f t="shared" si="60"/>
        <v>0.13810298215674791</v>
      </c>
      <c r="R388" s="65">
        <f t="shared" si="61"/>
        <v>0.15642125992873968</v>
      </c>
      <c r="S388" s="65">
        <f t="shared" si="62"/>
        <v>1.7227155056970287E-2</v>
      </c>
      <c r="T388" s="66">
        <f>(L388*'Football Field'!$F$4)+(M388*'Football Field'!$F$5)+(N388*'Football Field'!$F$6)+(O388*'Football Field'!$F$7)+(P388*'Football Field'!$F$8)+(Q388*'Football Field'!$F$9)+(R388*'Football Field'!$F$10)+(S388*'Football Field'!$F$11)</f>
        <v>144137518.22167963</v>
      </c>
    </row>
    <row r="389" spans="2:20" x14ac:dyDescent="0.3">
      <c r="B389" s="62">
        <f t="shared" si="54"/>
        <v>362</v>
      </c>
      <c r="C389" s="62">
        <v>0.48216156169286306</v>
      </c>
      <c r="D389" s="62">
        <v>0.66728708922724878</v>
      </c>
      <c r="E389" s="62">
        <v>0.61439929923655834</v>
      </c>
      <c r="F389" s="62">
        <v>0.11443902482711388</v>
      </c>
      <c r="G389" s="62">
        <v>0.91482842213826165</v>
      </c>
      <c r="H389" s="62">
        <v>0.52570427371777251</v>
      </c>
      <c r="I389" s="62">
        <v>0.27610840128145342</v>
      </c>
      <c r="J389" s="62">
        <v>0.11488312633514575</v>
      </c>
      <c r="K389" s="62"/>
      <c r="L389" s="65">
        <f t="shared" si="55"/>
        <v>0.12996929921756703</v>
      </c>
      <c r="M389" s="65">
        <f t="shared" si="56"/>
        <v>0.17987090273081668</v>
      </c>
      <c r="N389" s="65">
        <f t="shared" si="57"/>
        <v>0.16561470823426225</v>
      </c>
      <c r="O389" s="65">
        <f t="shared" si="58"/>
        <v>3.0847668171018996E-2</v>
      </c>
      <c r="P389" s="65">
        <f t="shared" si="59"/>
        <v>0.24659702965986638</v>
      </c>
      <c r="Q389" s="65">
        <f t="shared" si="60"/>
        <v>0.14170647658201801</v>
      </c>
      <c r="R389" s="65">
        <f t="shared" si="61"/>
        <v>7.4426537230880344E-2</v>
      </c>
      <c r="S389" s="65">
        <f t="shared" si="62"/>
        <v>3.0967378173570245E-2</v>
      </c>
      <c r="T389" s="66">
        <f>(L389*'Football Field'!$F$4)+(M389*'Football Field'!$F$5)+(N389*'Football Field'!$F$6)+(O389*'Football Field'!$F$7)+(P389*'Football Field'!$F$8)+(Q389*'Football Field'!$F$9)+(R389*'Football Field'!$F$10)+(S389*'Football Field'!$F$11)</f>
        <v>142118694.16353971</v>
      </c>
    </row>
    <row r="390" spans="2:20" x14ac:dyDescent="0.3">
      <c r="B390" s="62">
        <f t="shared" si="54"/>
        <v>363</v>
      </c>
      <c r="C390" s="62">
        <v>0.72561399343062294</v>
      </c>
      <c r="D390" s="62">
        <v>0.48673044301807611</v>
      </c>
      <c r="E390" s="62">
        <v>0.77161986585736175</v>
      </c>
      <c r="F390" s="62">
        <v>0.84233885101100703</v>
      </c>
      <c r="G390" s="62">
        <v>0.77341695084634166</v>
      </c>
      <c r="H390" s="62">
        <v>0.59971167365234557</v>
      </c>
      <c r="I390" s="62">
        <v>0.41049405604348699</v>
      </c>
      <c r="J390" s="62">
        <v>0.19423413768614772</v>
      </c>
      <c r="K390" s="62"/>
      <c r="L390" s="65">
        <f t="shared" si="55"/>
        <v>0.15103868266843104</v>
      </c>
      <c r="M390" s="65">
        <f t="shared" si="56"/>
        <v>0.10131437044164578</v>
      </c>
      <c r="N390" s="65">
        <f t="shared" si="57"/>
        <v>0.16061494005769941</v>
      </c>
      <c r="O390" s="65">
        <f t="shared" si="58"/>
        <v>0.17533530440287265</v>
      </c>
      <c r="P390" s="65">
        <f t="shared" si="59"/>
        <v>0.16098900857324092</v>
      </c>
      <c r="Q390" s="65">
        <f t="shared" si="60"/>
        <v>0.12483174523837344</v>
      </c>
      <c r="R390" s="65">
        <f t="shared" si="61"/>
        <v>8.5445542711901051E-2</v>
      </c>
      <c r="S390" s="65">
        <f t="shared" si="62"/>
        <v>4.0430405905835597E-2</v>
      </c>
      <c r="T390" s="66">
        <f>(L390*'Football Field'!$F$4)+(M390*'Football Field'!$F$5)+(N390*'Football Field'!$F$6)+(O390*'Football Field'!$F$7)+(P390*'Football Field'!$F$8)+(Q390*'Football Field'!$F$9)+(R390*'Football Field'!$F$10)+(S390*'Football Field'!$F$11)</f>
        <v>137748575.67902443</v>
      </c>
    </row>
    <row r="391" spans="2:20" x14ac:dyDescent="0.3">
      <c r="B391" s="62">
        <f t="shared" si="54"/>
        <v>364</v>
      </c>
      <c r="C391" s="62">
        <v>0.32777972981827908</v>
      </c>
      <c r="D391" s="62">
        <v>0.36883705030776881</v>
      </c>
      <c r="E391" s="62">
        <v>0.24944764707096156</v>
      </c>
      <c r="F391" s="62">
        <v>0.17445870469039215</v>
      </c>
      <c r="G391" s="62">
        <v>0.47686374743831328</v>
      </c>
      <c r="H391" s="62">
        <v>0.56295334674628927</v>
      </c>
      <c r="I391" s="62">
        <v>0.90095758302108231</v>
      </c>
      <c r="J391" s="62">
        <v>0.64144963222906215</v>
      </c>
      <c r="K391" s="62"/>
      <c r="L391" s="65">
        <f t="shared" si="55"/>
        <v>8.852338297781337E-2</v>
      </c>
      <c r="M391" s="65">
        <f t="shared" si="56"/>
        <v>9.9611722417683263E-2</v>
      </c>
      <c r="N391" s="65">
        <f t="shared" si="57"/>
        <v>6.736825857663431E-2</v>
      </c>
      <c r="O391" s="65">
        <f t="shared" si="58"/>
        <v>4.7116015190087547E-2</v>
      </c>
      <c r="P391" s="65">
        <f t="shared" si="59"/>
        <v>0.12878646329387197</v>
      </c>
      <c r="Q391" s="65">
        <f t="shared" si="60"/>
        <v>0.15203665809442143</v>
      </c>
      <c r="R391" s="65">
        <f t="shared" si="61"/>
        <v>0.24332137076553492</v>
      </c>
      <c r="S391" s="65">
        <f t="shared" si="62"/>
        <v>0.17323612868395319</v>
      </c>
      <c r="T391" s="66">
        <f>(L391*'Football Field'!$F$4)+(M391*'Football Field'!$F$5)+(N391*'Football Field'!$F$6)+(O391*'Football Field'!$F$7)+(P391*'Football Field'!$F$8)+(Q391*'Football Field'!$F$9)+(R391*'Football Field'!$F$10)+(S391*'Football Field'!$F$11)</f>
        <v>155004911.83851489</v>
      </c>
    </row>
    <row r="392" spans="2:20" x14ac:dyDescent="0.3">
      <c r="B392" s="62">
        <f t="shared" si="54"/>
        <v>365</v>
      </c>
      <c r="C392" s="62">
        <v>0.81162746918735074</v>
      </c>
      <c r="D392" s="62">
        <v>0.67844083019465018</v>
      </c>
      <c r="E392" s="62">
        <v>0.46127242206001406</v>
      </c>
      <c r="F392" s="62">
        <v>0.50468226659113591</v>
      </c>
      <c r="G392" s="62">
        <v>0.33504696306772952</v>
      </c>
      <c r="H392" s="62">
        <v>0.46398343637220685</v>
      </c>
      <c r="I392" s="62">
        <v>0.88297591254638064</v>
      </c>
      <c r="J392" s="62">
        <v>0.65017695373659079</v>
      </c>
      <c r="K392" s="62"/>
      <c r="L392" s="65">
        <f t="shared" si="55"/>
        <v>0.16950553634791271</v>
      </c>
      <c r="M392" s="65">
        <f t="shared" si="56"/>
        <v>0.14168997621237686</v>
      </c>
      <c r="N392" s="65">
        <f t="shared" si="57"/>
        <v>9.6335119586415816E-2</v>
      </c>
      <c r="O392" s="65">
        <f t="shared" si="58"/>
        <v>0.10540111261816323</v>
      </c>
      <c r="P392" s="65">
        <f t="shared" si="59"/>
        <v>6.9973377359194872E-2</v>
      </c>
      <c r="Q392" s="65">
        <f t="shared" si="60"/>
        <v>9.6901305370511087E-2</v>
      </c>
      <c r="R392" s="65">
        <f t="shared" si="61"/>
        <v>0.18440640727490368</v>
      </c>
      <c r="S392" s="65">
        <f t="shared" si="62"/>
        <v>0.13578716523052159</v>
      </c>
      <c r="T392" s="66">
        <f>(L392*'Football Field'!$F$4)+(M392*'Football Field'!$F$5)+(N392*'Football Field'!$F$6)+(O392*'Football Field'!$F$7)+(P392*'Football Field'!$F$8)+(Q392*'Football Field'!$F$9)+(R392*'Football Field'!$F$10)+(S392*'Football Field'!$F$11)</f>
        <v>142364449.55949646</v>
      </c>
    </row>
    <row r="393" spans="2:20" x14ac:dyDescent="0.3">
      <c r="B393" s="62">
        <f t="shared" si="54"/>
        <v>366</v>
      </c>
      <c r="C393" s="62">
        <v>0.61777190262773762</v>
      </c>
      <c r="D393" s="62">
        <v>0.45552083031187762</v>
      </c>
      <c r="E393" s="62">
        <v>0.22398870374006974</v>
      </c>
      <c r="F393" s="62">
        <v>0.2159285356594135</v>
      </c>
      <c r="G393" s="62">
        <v>0.36899050080131501</v>
      </c>
      <c r="H393" s="62">
        <v>0.86115819045417186</v>
      </c>
      <c r="I393" s="62">
        <v>0.52628158391549384</v>
      </c>
      <c r="J393" s="62">
        <v>0.6425424547470332</v>
      </c>
      <c r="K393" s="62"/>
      <c r="L393" s="65">
        <f t="shared" si="55"/>
        <v>0.15790977815819224</v>
      </c>
      <c r="M393" s="65">
        <f t="shared" si="56"/>
        <v>0.11643649210172813</v>
      </c>
      <c r="N393" s="65">
        <f t="shared" si="57"/>
        <v>5.7254152166983589E-2</v>
      </c>
      <c r="O393" s="65">
        <f t="shared" si="58"/>
        <v>5.5193878224254388E-2</v>
      </c>
      <c r="P393" s="65">
        <f t="shared" si="59"/>
        <v>9.4318320202281966E-2</v>
      </c>
      <c r="Q393" s="65">
        <f t="shared" si="60"/>
        <v>0.22012218139948614</v>
      </c>
      <c r="R393" s="65">
        <f t="shared" si="61"/>
        <v>0.13452377457010345</v>
      </c>
      <c r="S393" s="65">
        <f t="shared" si="62"/>
        <v>0.16424142317697021</v>
      </c>
      <c r="T393" s="66">
        <f>(L393*'Football Field'!$F$4)+(M393*'Football Field'!$F$5)+(N393*'Football Field'!$F$6)+(O393*'Football Field'!$F$7)+(P393*'Football Field'!$F$8)+(Q393*'Football Field'!$F$9)+(R393*'Football Field'!$F$10)+(S393*'Football Field'!$F$11)</f>
        <v>136412451.07823646</v>
      </c>
    </row>
    <row r="394" spans="2:20" x14ac:dyDescent="0.3">
      <c r="B394" s="62">
        <f t="shared" si="54"/>
        <v>367</v>
      </c>
      <c r="C394" s="62">
        <v>0.95053570142244248</v>
      </c>
      <c r="D394" s="62">
        <v>0.19460779411010265</v>
      </c>
      <c r="E394" s="62">
        <v>0.83695651805797888</v>
      </c>
      <c r="F394" s="62">
        <v>0.57421715851769783</v>
      </c>
      <c r="G394" s="62">
        <v>0.41288006973502245</v>
      </c>
      <c r="H394" s="62">
        <v>0.24659724827907703</v>
      </c>
      <c r="I394" s="62">
        <v>0.20001223307474603</v>
      </c>
      <c r="J394" s="62">
        <v>0.93397712951774325</v>
      </c>
      <c r="K394" s="62"/>
      <c r="L394" s="65">
        <f t="shared" si="55"/>
        <v>0.21852481263619314</v>
      </c>
      <c r="M394" s="65">
        <f t="shared" si="56"/>
        <v>4.4739647003067283E-2</v>
      </c>
      <c r="N394" s="65">
        <f t="shared" si="57"/>
        <v>0.19241335808803764</v>
      </c>
      <c r="O394" s="65">
        <f t="shared" si="58"/>
        <v>0.132010503960861</v>
      </c>
      <c r="P394" s="65">
        <f t="shared" si="59"/>
        <v>9.4919675026457567E-2</v>
      </c>
      <c r="Q394" s="65">
        <f t="shared" si="60"/>
        <v>5.6691839555468804E-2</v>
      </c>
      <c r="R394" s="65">
        <f t="shared" si="61"/>
        <v>4.5982108501762285E-2</v>
      </c>
      <c r="S394" s="65">
        <f t="shared" si="62"/>
        <v>0.21471805522815215</v>
      </c>
      <c r="T394" s="66">
        <f>(L394*'Football Field'!$F$4)+(M394*'Football Field'!$F$5)+(N394*'Football Field'!$F$6)+(O394*'Football Field'!$F$7)+(P394*'Football Field'!$F$8)+(Q394*'Football Field'!$F$9)+(R394*'Football Field'!$F$10)+(S394*'Football Field'!$F$11)</f>
        <v>128585636.38678533</v>
      </c>
    </row>
    <row r="395" spans="2:20" x14ac:dyDescent="0.3">
      <c r="B395" s="62">
        <f t="shared" si="54"/>
        <v>368</v>
      </c>
      <c r="C395" s="62">
        <v>0.86330031774687632</v>
      </c>
      <c r="D395" s="62">
        <v>0.87791504919078489</v>
      </c>
      <c r="E395" s="62">
        <v>2.2062151393789531E-2</v>
      </c>
      <c r="F395" s="62">
        <v>0.41065737885901676</v>
      </c>
      <c r="G395" s="62">
        <v>0.40485002574509166</v>
      </c>
      <c r="H395" s="62">
        <v>0.28794246055304284</v>
      </c>
      <c r="I395" s="62">
        <v>2.7954386827735433E-2</v>
      </c>
      <c r="J395" s="62">
        <v>3.0665412933030489E-2</v>
      </c>
      <c r="K395" s="62"/>
      <c r="L395" s="65">
        <f t="shared" si="55"/>
        <v>0.29511037961243092</v>
      </c>
      <c r="M395" s="65">
        <f t="shared" si="56"/>
        <v>0.30010627600640183</v>
      </c>
      <c r="N395" s="65">
        <f t="shared" si="57"/>
        <v>7.5417206956214025E-3</v>
      </c>
      <c r="O395" s="65">
        <f t="shared" si="58"/>
        <v>0.14037902277393061</v>
      </c>
      <c r="P395" s="65">
        <f t="shared" si="59"/>
        <v>0.13839383853761905</v>
      </c>
      <c r="Q395" s="65">
        <f t="shared" si="60"/>
        <v>9.8430183672492164E-2</v>
      </c>
      <c r="R395" s="65">
        <f t="shared" si="61"/>
        <v>9.555921084445345E-3</v>
      </c>
      <c r="S395" s="65">
        <f t="shared" si="62"/>
        <v>1.0482657617058801E-2</v>
      </c>
      <c r="T395" s="66">
        <f>(L395*'Football Field'!$F$4)+(M395*'Football Field'!$F$5)+(N395*'Football Field'!$F$6)+(O395*'Football Field'!$F$7)+(P395*'Football Field'!$F$8)+(Q395*'Football Field'!$F$9)+(R395*'Football Field'!$F$10)+(S395*'Football Field'!$F$11)</f>
        <v>119548332.19787472</v>
      </c>
    </row>
    <row r="396" spans="2:20" x14ac:dyDescent="0.3">
      <c r="B396" s="62">
        <f t="shared" si="54"/>
        <v>369</v>
      </c>
      <c r="C396" s="62">
        <v>0.79701812395943694</v>
      </c>
      <c r="D396" s="62">
        <v>0.18229784782893244</v>
      </c>
      <c r="E396" s="62">
        <v>0.4525607115916962</v>
      </c>
      <c r="F396" s="62">
        <v>0.58199038667021674</v>
      </c>
      <c r="G396" s="62">
        <v>0.70324856043785244</v>
      </c>
      <c r="H396" s="62">
        <v>0.3135125548562504</v>
      </c>
      <c r="I396" s="62">
        <v>0.40999580532792113</v>
      </c>
      <c r="J396" s="62">
        <v>0.50948900970711553</v>
      </c>
      <c r="K396" s="62"/>
      <c r="L396" s="65">
        <f t="shared" si="55"/>
        <v>0.20177096804139036</v>
      </c>
      <c r="M396" s="65">
        <f t="shared" si="56"/>
        <v>4.6150033634840854E-2</v>
      </c>
      <c r="N396" s="65">
        <f t="shared" si="57"/>
        <v>0.11456905449242241</v>
      </c>
      <c r="O396" s="65">
        <f t="shared" si="58"/>
        <v>0.14733512347983832</v>
      </c>
      <c r="P396" s="65">
        <f t="shared" si="59"/>
        <v>0.17803251713819404</v>
      </c>
      <c r="Q396" s="65">
        <f t="shared" si="60"/>
        <v>7.9367996517096209E-2</v>
      </c>
      <c r="R396" s="65">
        <f t="shared" si="61"/>
        <v>0.10379343712155567</v>
      </c>
      <c r="S396" s="65">
        <f t="shared" si="62"/>
        <v>0.12898086957466212</v>
      </c>
      <c r="T396" s="66">
        <f>(L396*'Football Field'!$F$4)+(M396*'Football Field'!$F$5)+(N396*'Football Field'!$F$6)+(O396*'Football Field'!$F$7)+(P396*'Football Field'!$F$8)+(Q396*'Football Field'!$F$9)+(R396*'Football Field'!$F$10)+(S396*'Football Field'!$F$11)</f>
        <v>140907479.24322546</v>
      </c>
    </row>
    <row r="397" spans="2:20" x14ac:dyDescent="0.3">
      <c r="B397" s="62">
        <f t="shared" si="54"/>
        <v>370</v>
      </c>
      <c r="C397" s="62">
        <v>0.14037384715167822</v>
      </c>
      <c r="D397" s="62">
        <v>0.36826014060900236</v>
      </c>
      <c r="E397" s="62">
        <v>0.39299524466160785</v>
      </c>
      <c r="F397" s="62">
        <v>1.4259749852044146E-2</v>
      </c>
      <c r="G397" s="62">
        <v>0.48840970986311427</v>
      </c>
      <c r="H397" s="62">
        <v>0.34268580840368079</v>
      </c>
      <c r="I397" s="62">
        <v>5.8754912857034158E-2</v>
      </c>
      <c r="J397" s="62">
        <v>0.73478072201142386</v>
      </c>
      <c r="K397" s="62"/>
      <c r="L397" s="65">
        <f t="shared" si="55"/>
        <v>5.5253979370270559E-2</v>
      </c>
      <c r="M397" s="65">
        <f t="shared" si="56"/>
        <v>0.1449546238489588</v>
      </c>
      <c r="N397" s="65">
        <f t="shared" si="57"/>
        <v>0.15469086002668059</v>
      </c>
      <c r="O397" s="65">
        <f t="shared" si="58"/>
        <v>5.6129253428432958E-3</v>
      </c>
      <c r="P397" s="65">
        <f t="shared" si="59"/>
        <v>0.19224791925704313</v>
      </c>
      <c r="Q397" s="65">
        <f t="shared" si="60"/>
        <v>0.13488805053238934</v>
      </c>
      <c r="R397" s="65">
        <f t="shared" si="61"/>
        <v>2.312711953670921E-2</v>
      </c>
      <c r="S397" s="65">
        <f t="shared" si="62"/>
        <v>0.28922452208510507</v>
      </c>
      <c r="T397" s="66">
        <f>(L397*'Football Field'!$F$4)+(M397*'Football Field'!$F$5)+(N397*'Football Field'!$F$6)+(O397*'Football Field'!$F$7)+(P397*'Football Field'!$F$8)+(Q397*'Football Field'!$F$9)+(R397*'Football Field'!$F$10)+(S397*'Football Field'!$F$11)</f>
        <v>132548509.35803807</v>
      </c>
    </row>
    <row r="398" spans="2:20" x14ac:dyDescent="0.3">
      <c r="B398" s="62">
        <f t="shared" si="54"/>
        <v>371</v>
      </c>
      <c r="C398" s="62">
        <v>0.77933467807723111</v>
      </c>
      <c r="D398" s="62">
        <v>4.6789857937872936E-2</v>
      </c>
      <c r="E398" s="62">
        <v>0.25821016990268286</v>
      </c>
      <c r="F398" s="62">
        <v>0.3503861169188438</v>
      </c>
      <c r="G398" s="62">
        <v>0.6282766265829357</v>
      </c>
      <c r="H398" s="62">
        <v>0.79983546920276771</v>
      </c>
      <c r="I398" s="62">
        <v>0.88789360674424855</v>
      </c>
      <c r="J398" s="62">
        <v>4.9774234393913375E-3</v>
      </c>
      <c r="K398" s="62"/>
      <c r="L398" s="65">
        <f t="shared" si="55"/>
        <v>0.20750695174602346</v>
      </c>
      <c r="M398" s="65">
        <f t="shared" si="56"/>
        <v>1.2458345645893766E-2</v>
      </c>
      <c r="N398" s="65">
        <f t="shared" si="57"/>
        <v>6.8751470675630297E-2</v>
      </c>
      <c r="O398" s="65">
        <f t="shared" si="58"/>
        <v>9.3294392128602077E-2</v>
      </c>
      <c r="P398" s="65">
        <f t="shared" si="59"/>
        <v>0.1672859829067942</v>
      </c>
      <c r="Q398" s="65">
        <f t="shared" si="60"/>
        <v>0.21296552659776447</v>
      </c>
      <c r="R398" s="65">
        <f t="shared" si="61"/>
        <v>0.23641203322922474</v>
      </c>
      <c r="S398" s="65">
        <f t="shared" si="62"/>
        <v>1.3252970700669247E-3</v>
      </c>
      <c r="T398" s="66">
        <f>(L398*'Football Field'!$F$4)+(M398*'Football Field'!$F$5)+(N398*'Football Field'!$F$6)+(O398*'Football Field'!$F$7)+(P398*'Football Field'!$F$8)+(Q398*'Football Field'!$F$9)+(R398*'Football Field'!$F$10)+(S398*'Football Field'!$F$11)</f>
        <v>155940749.56049964</v>
      </c>
    </row>
    <row r="399" spans="2:20" x14ac:dyDescent="0.3">
      <c r="B399" s="62">
        <f t="shared" si="54"/>
        <v>372</v>
      </c>
      <c r="C399" s="62">
        <v>8.6203339447172955E-2</v>
      </c>
      <c r="D399" s="62">
        <v>0.34980026369652362</v>
      </c>
      <c r="E399" s="62">
        <v>0.57401723203888178</v>
      </c>
      <c r="F399" s="62">
        <v>0.91740523783583583</v>
      </c>
      <c r="G399" s="62">
        <v>0.42920717493161142</v>
      </c>
      <c r="H399" s="62">
        <v>0.30367404183414548</v>
      </c>
      <c r="I399" s="62">
        <v>8.3757488795564217E-2</v>
      </c>
      <c r="J399" s="62">
        <v>0.46545397215336914</v>
      </c>
      <c r="K399" s="62"/>
      <c r="L399" s="65">
        <f t="shared" si="55"/>
        <v>2.6858649580247123E-2</v>
      </c>
      <c r="M399" s="65">
        <f t="shared" si="56"/>
        <v>0.10898838450986578</v>
      </c>
      <c r="N399" s="65">
        <f t="shared" si="57"/>
        <v>0.17884838090064664</v>
      </c>
      <c r="O399" s="65">
        <f t="shared" si="58"/>
        <v>0.28583887775271172</v>
      </c>
      <c r="P399" s="65">
        <f t="shared" si="59"/>
        <v>0.13372944926200347</v>
      </c>
      <c r="Q399" s="65">
        <f t="shared" si="60"/>
        <v>9.4616690357325867E-2</v>
      </c>
      <c r="R399" s="65">
        <f t="shared" si="61"/>
        <v>2.609658808705595E-2</v>
      </c>
      <c r="S399" s="65">
        <f t="shared" si="62"/>
        <v>0.14502297955014351</v>
      </c>
      <c r="T399" s="66">
        <f>(L399*'Football Field'!$F$4)+(M399*'Football Field'!$F$5)+(N399*'Football Field'!$F$6)+(O399*'Football Field'!$F$7)+(P399*'Football Field'!$F$8)+(Q399*'Football Field'!$F$9)+(R399*'Football Field'!$F$10)+(S399*'Football Field'!$F$11)</f>
        <v>129921406.28523853</v>
      </c>
    </row>
    <row r="400" spans="2:20" x14ac:dyDescent="0.3">
      <c r="B400" s="62">
        <f t="shared" si="54"/>
        <v>373</v>
      </c>
      <c r="C400" s="62">
        <v>6.0064829108928186E-2</v>
      </c>
      <c r="D400" s="62">
        <v>0.4775438074719669</v>
      </c>
      <c r="E400" s="62">
        <v>0.82658665706854895</v>
      </c>
      <c r="F400" s="62">
        <v>3.5723668706996614E-2</v>
      </c>
      <c r="G400" s="62">
        <v>0.18355316574410074</v>
      </c>
      <c r="H400" s="62">
        <v>0.61400650582708294</v>
      </c>
      <c r="I400" s="62">
        <v>0.86121063702827427</v>
      </c>
      <c r="J400" s="62">
        <v>3.4761704732255705E-3</v>
      </c>
      <c r="K400" s="62"/>
      <c r="L400" s="65">
        <f t="shared" si="55"/>
        <v>1.9615148253027011E-2</v>
      </c>
      <c r="M400" s="65">
        <f t="shared" si="56"/>
        <v>0.15594970833747485</v>
      </c>
      <c r="N400" s="65">
        <f t="shared" si="57"/>
        <v>0.26993533591796326</v>
      </c>
      <c r="O400" s="65">
        <f t="shared" si="58"/>
        <v>1.1666145866476841E-2</v>
      </c>
      <c r="P400" s="65">
        <f t="shared" si="59"/>
        <v>5.9942275900819963E-2</v>
      </c>
      <c r="Q400" s="65">
        <f t="shared" si="60"/>
        <v>0.20051382512517799</v>
      </c>
      <c r="R400" s="65">
        <f t="shared" si="61"/>
        <v>0.28124236051280882</v>
      </c>
      <c r="S400" s="65">
        <f t="shared" si="62"/>
        <v>1.1352000862511296E-3</v>
      </c>
      <c r="T400" s="66">
        <f>(L400*'Football Field'!$F$4)+(M400*'Football Field'!$F$5)+(N400*'Football Field'!$F$6)+(O400*'Football Field'!$F$7)+(P400*'Football Field'!$F$8)+(Q400*'Football Field'!$F$9)+(R400*'Football Field'!$F$10)+(S400*'Football Field'!$F$11)</f>
        <v>158491021.78189719</v>
      </c>
    </row>
    <row r="401" spans="2:20" x14ac:dyDescent="0.3">
      <c r="B401" s="62">
        <f t="shared" si="54"/>
        <v>374</v>
      </c>
      <c r="C401" s="62">
        <v>0.28912478208652381</v>
      </c>
      <c r="D401" s="62">
        <v>8.4982859085788176E-2</v>
      </c>
      <c r="E401" s="62">
        <v>0.67788404864236163</v>
      </c>
      <c r="F401" s="62">
        <v>2.2864054187768823E-2</v>
      </c>
      <c r="G401" s="62">
        <v>0.93596636096238117</v>
      </c>
      <c r="H401" s="62">
        <v>0.55158815061546496</v>
      </c>
      <c r="I401" s="62">
        <v>0.738920766303238</v>
      </c>
      <c r="J401" s="62">
        <v>0.71438973562416597</v>
      </c>
      <c r="K401" s="62"/>
      <c r="L401" s="65">
        <f t="shared" si="55"/>
        <v>7.1998228847457407E-2</v>
      </c>
      <c r="M401" s="65">
        <f t="shared" si="56"/>
        <v>2.1162541973792956E-2</v>
      </c>
      <c r="N401" s="65">
        <f t="shared" si="57"/>
        <v>0.16880756645616019</v>
      </c>
      <c r="O401" s="65">
        <f t="shared" si="58"/>
        <v>5.6936364773428911E-3</v>
      </c>
      <c r="P401" s="65">
        <f t="shared" si="59"/>
        <v>0.23307555915398789</v>
      </c>
      <c r="Q401" s="65">
        <f t="shared" si="60"/>
        <v>0.13735719785401648</v>
      </c>
      <c r="R401" s="65">
        <f t="shared" si="61"/>
        <v>0.18400700918303894</v>
      </c>
      <c r="S401" s="65">
        <f t="shared" si="62"/>
        <v>0.17789826005420337</v>
      </c>
      <c r="T401" s="66">
        <f>(L401*'Football Field'!$F$4)+(M401*'Football Field'!$F$5)+(N401*'Football Field'!$F$6)+(O401*'Football Field'!$F$7)+(P401*'Football Field'!$F$8)+(Q401*'Football Field'!$F$9)+(R401*'Football Field'!$F$10)+(S401*'Football Field'!$F$11)</f>
        <v>158049090.72368959</v>
      </c>
    </row>
    <row r="402" spans="2:20" x14ac:dyDescent="0.3">
      <c r="B402" s="62">
        <f t="shared" si="54"/>
        <v>375</v>
      </c>
      <c r="C402" s="62">
        <v>0.56649230682750162</v>
      </c>
      <c r="D402" s="62">
        <v>0.46484907841324485</v>
      </c>
      <c r="E402" s="62">
        <v>0.56662939329826034</v>
      </c>
      <c r="F402" s="62">
        <v>0.74522758770098785</v>
      </c>
      <c r="G402" s="62">
        <v>0.50403175831885683</v>
      </c>
      <c r="H402" s="62">
        <v>0.54649543990508898</v>
      </c>
      <c r="I402" s="62">
        <v>0.98491843368749021</v>
      </c>
      <c r="J402" s="62">
        <v>2.0214965726013001E-2</v>
      </c>
      <c r="K402" s="62"/>
      <c r="L402" s="65">
        <f t="shared" si="55"/>
        <v>0.12878164803177916</v>
      </c>
      <c r="M402" s="65">
        <f t="shared" si="56"/>
        <v>0.10567492211741572</v>
      </c>
      <c r="N402" s="65">
        <f t="shared" si="57"/>
        <v>0.12881281212953369</v>
      </c>
      <c r="O402" s="65">
        <f t="shared" si="58"/>
        <v>0.16941383977541649</v>
      </c>
      <c r="P402" s="65">
        <f t="shared" si="59"/>
        <v>0.11458238658203539</v>
      </c>
      <c r="Q402" s="65">
        <f t="shared" si="60"/>
        <v>0.12423572667203042</v>
      </c>
      <c r="R402" s="65">
        <f t="shared" si="61"/>
        <v>0.22390316256452977</v>
      </c>
      <c r="S402" s="65">
        <f t="shared" si="62"/>
        <v>4.5955021272594291E-3</v>
      </c>
      <c r="T402" s="66">
        <f>(L402*'Football Field'!$F$4)+(M402*'Football Field'!$F$5)+(N402*'Football Field'!$F$6)+(O402*'Football Field'!$F$7)+(P402*'Football Field'!$F$8)+(Q402*'Football Field'!$F$9)+(R402*'Football Field'!$F$10)+(S402*'Football Field'!$F$11)</f>
        <v>152103230.16776121</v>
      </c>
    </row>
    <row r="403" spans="2:20" x14ac:dyDescent="0.3">
      <c r="B403" s="62">
        <f t="shared" si="54"/>
        <v>376</v>
      </c>
      <c r="C403" s="62">
        <v>0.57760510755169037</v>
      </c>
      <c r="D403" s="62">
        <v>0.70085118056938556</v>
      </c>
      <c r="E403" s="62">
        <v>0.40237113475525288</v>
      </c>
      <c r="F403" s="62">
        <v>0.21715036445661995</v>
      </c>
      <c r="G403" s="62">
        <v>0.52783915455885422</v>
      </c>
      <c r="H403" s="62">
        <v>0.82301631416776566</v>
      </c>
      <c r="I403" s="62">
        <v>0.70004306281642459</v>
      </c>
      <c r="J403" s="62">
        <v>0.2520408157139653</v>
      </c>
      <c r="K403" s="62"/>
      <c r="L403" s="65">
        <f t="shared" si="55"/>
        <v>0.1374950014595013</v>
      </c>
      <c r="M403" s="65">
        <f t="shared" si="56"/>
        <v>0.1668328981780294</v>
      </c>
      <c r="N403" s="65">
        <f t="shared" si="57"/>
        <v>9.5781735717223898E-2</v>
      </c>
      <c r="O403" s="65">
        <f t="shared" si="58"/>
        <v>5.169118016364193E-2</v>
      </c>
      <c r="P403" s="65">
        <f t="shared" si="59"/>
        <v>0.12564855188708104</v>
      </c>
      <c r="Q403" s="65">
        <f t="shared" si="60"/>
        <v>0.19591348455581911</v>
      </c>
      <c r="R403" s="65">
        <f t="shared" si="61"/>
        <v>0.16664053119551814</v>
      </c>
      <c r="S403" s="65">
        <f t="shared" si="62"/>
        <v>5.9996616843185226E-2</v>
      </c>
      <c r="T403" s="66">
        <f>(L403*'Football Field'!$F$4)+(M403*'Football Field'!$F$5)+(N403*'Football Field'!$F$6)+(O403*'Football Field'!$F$7)+(P403*'Football Field'!$F$8)+(Q403*'Football Field'!$F$9)+(R403*'Football Field'!$F$10)+(S403*'Football Field'!$F$11)</f>
        <v>143552280.05991209</v>
      </c>
    </row>
    <row r="404" spans="2:20" x14ac:dyDescent="0.3">
      <c r="B404" s="62">
        <f t="shared" si="54"/>
        <v>377</v>
      </c>
      <c r="C404" s="62">
        <v>0.60588641585154757</v>
      </c>
      <c r="D404" s="62">
        <v>0.59360764282078449</v>
      </c>
      <c r="E404" s="62">
        <v>0.24694240223412911</v>
      </c>
      <c r="F404" s="62">
        <v>0.65667823003643433</v>
      </c>
      <c r="G404" s="62">
        <v>0.41887916725810459</v>
      </c>
      <c r="H404" s="62">
        <v>5.0394371811670058E-2</v>
      </c>
      <c r="I404" s="62">
        <v>5.5031314924914754E-2</v>
      </c>
      <c r="J404" s="62">
        <v>0.60448299614881462</v>
      </c>
      <c r="K404" s="62"/>
      <c r="L404" s="65">
        <f t="shared" si="55"/>
        <v>0.18747050944422344</v>
      </c>
      <c r="M404" s="65">
        <f t="shared" si="56"/>
        <v>0.1836712695616261</v>
      </c>
      <c r="N404" s="65">
        <f t="shared" si="57"/>
        <v>7.6407750263137508E-2</v>
      </c>
      <c r="O404" s="65">
        <f t="shared" si="58"/>
        <v>0.20318627238545778</v>
      </c>
      <c r="P404" s="65">
        <f t="shared" si="59"/>
        <v>0.12960761097619575</v>
      </c>
      <c r="Q404" s="65">
        <f t="shared" si="60"/>
        <v>1.5592788201691892E-2</v>
      </c>
      <c r="R404" s="65">
        <f t="shared" si="61"/>
        <v>1.7027529210833212E-2</v>
      </c>
      <c r="S404" s="65">
        <f t="shared" si="62"/>
        <v>0.18703626995683431</v>
      </c>
      <c r="T404" s="66">
        <f>(L404*'Football Field'!$F$4)+(M404*'Football Field'!$F$5)+(N404*'Football Field'!$F$6)+(O404*'Football Field'!$F$7)+(P404*'Football Field'!$F$8)+(Q404*'Football Field'!$F$9)+(R404*'Football Field'!$F$10)+(S404*'Football Field'!$F$11)</f>
        <v>124371878.13012794</v>
      </c>
    </row>
    <row r="405" spans="2:20" x14ac:dyDescent="0.3">
      <c r="B405" s="62">
        <f t="shared" si="54"/>
        <v>378</v>
      </c>
      <c r="C405" s="62">
        <v>0.48563341409776573</v>
      </c>
      <c r="D405" s="62">
        <v>0.17795831146892138</v>
      </c>
      <c r="E405" s="62">
        <v>0.22867511082294256</v>
      </c>
      <c r="F405" s="62">
        <v>0.88855562533547539</v>
      </c>
      <c r="G405" s="62">
        <v>0.72021591731516554</v>
      </c>
      <c r="H405" s="62">
        <v>0.96053339432147744</v>
      </c>
      <c r="I405" s="62">
        <v>0.98557595907677809</v>
      </c>
      <c r="J405" s="62">
        <v>8.8464065119380209E-2</v>
      </c>
      <c r="K405" s="62"/>
      <c r="L405" s="65">
        <f t="shared" si="55"/>
        <v>0.10707120357153221</v>
      </c>
      <c r="M405" s="65">
        <f t="shared" si="56"/>
        <v>3.9235789880593147E-2</v>
      </c>
      <c r="N405" s="65">
        <f t="shared" si="57"/>
        <v>5.0417699095426843E-2</v>
      </c>
      <c r="O405" s="65">
        <f t="shared" si="58"/>
        <v>0.19590645429882189</v>
      </c>
      <c r="P405" s="65">
        <f t="shared" si="59"/>
        <v>0.15879134931762653</v>
      </c>
      <c r="Q405" s="65">
        <f t="shared" si="60"/>
        <v>0.21177592730459299</v>
      </c>
      <c r="R405" s="65">
        <f t="shared" si="61"/>
        <v>0.21729724744243728</v>
      </c>
      <c r="S405" s="65">
        <f t="shared" si="62"/>
        <v>1.9504329088969125E-2</v>
      </c>
      <c r="T405" s="66">
        <f>(L405*'Football Field'!$F$4)+(M405*'Football Field'!$F$5)+(N405*'Football Field'!$F$6)+(O405*'Football Field'!$F$7)+(P405*'Football Field'!$F$8)+(Q405*'Football Field'!$F$9)+(R405*'Football Field'!$F$10)+(S405*'Football Field'!$F$11)</f>
        <v>153378662.42335269</v>
      </c>
    </row>
    <row r="406" spans="2:20" x14ac:dyDescent="0.3">
      <c r="B406" s="62">
        <f t="shared" si="54"/>
        <v>379</v>
      </c>
      <c r="C406" s="62">
        <v>0.13988347596946971</v>
      </c>
      <c r="D406" s="62">
        <v>0.54690195068780068</v>
      </c>
      <c r="E406" s="62">
        <v>0.34300370057299778</v>
      </c>
      <c r="F406" s="62">
        <v>0.33722018947854915</v>
      </c>
      <c r="G406" s="62">
        <v>0.32037015162884441</v>
      </c>
      <c r="H406" s="62">
        <v>0.4929927049129752</v>
      </c>
      <c r="I406" s="62">
        <v>0.53966127192489222</v>
      </c>
      <c r="J406" s="62">
        <v>0.5372468861363715</v>
      </c>
      <c r="K406" s="62"/>
      <c r="L406" s="65">
        <f t="shared" si="55"/>
        <v>4.2944868645410784E-2</v>
      </c>
      <c r="M406" s="65">
        <f t="shared" si="56"/>
        <v>0.16790140702060197</v>
      </c>
      <c r="N406" s="65">
        <f t="shared" si="57"/>
        <v>0.10530370913296547</v>
      </c>
      <c r="O406" s="65">
        <f t="shared" si="58"/>
        <v>0.10352814470307825</v>
      </c>
      <c r="P406" s="65">
        <f t="shared" si="59"/>
        <v>9.8355105806877938E-2</v>
      </c>
      <c r="Q406" s="65">
        <f t="shared" si="60"/>
        <v>0.1513510213333151</v>
      </c>
      <c r="R406" s="65">
        <f t="shared" si="61"/>
        <v>0.16567848543374789</v>
      </c>
      <c r="S406" s="65">
        <f t="shared" si="62"/>
        <v>0.16493725792400257</v>
      </c>
      <c r="T406" s="66">
        <f>(L406*'Football Field'!$F$4)+(M406*'Football Field'!$F$5)+(N406*'Football Field'!$F$6)+(O406*'Football Field'!$F$7)+(P406*'Football Field'!$F$8)+(Q406*'Football Field'!$F$9)+(R406*'Football Field'!$F$10)+(S406*'Football Field'!$F$11)</f>
        <v>143063208.88061655</v>
      </c>
    </row>
    <row r="407" spans="2:20" x14ac:dyDescent="0.3">
      <c r="B407" s="62">
        <f t="shared" si="54"/>
        <v>380</v>
      </c>
      <c r="C407" s="62">
        <v>0.48599624405484376</v>
      </c>
      <c r="D407" s="62">
        <v>0.63237958895692281</v>
      </c>
      <c r="E407" s="62">
        <v>0.80976133871003486</v>
      </c>
      <c r="F407" s="62">
        <v>0.45336432723818021</v>
      </c>
      <c r="G407" s="62">
        <v>0.93946613142916446</v>
      </c>
      <c r="H407" s="62">
        <v>0.45333093513974854</v>
      </c>
      <c r="I407" s="62">
        <v>0.50373711135335952</v>
      </c>
      <c r="J407" s="62">
        <v>0.10595443535665738</v>
      </c>
      <c r="K407" s="62"/>
      <c r="L407" s="65">
        <f t="shared" si="55"/>
        <v>0.11085705752348164</v>
      </c>
      <c r="M407" s="65">
        <f t="shared" si="56"/>
        <v>0.14424749435257406</v>
      </c>
      <c r="N407" s="65">
        <f t="shared" si="57"/>
        <v>0.1847087511555742</v>
      </c>
      <c r="O407" s="65">
        <f t="shared" si="58"/>
        <v>0.10341362905279142</v>
      </c>
      <c r="P407" s="65">
        <f t="shared" si="59"/>
        <v>0.21429476512878753</v>
      </c>
      <c r="Q407" s="65">
        <f t="shared" si="60"/>
        <v>0.10340601222483863</v>
      </c>
      <c r="R407" s="65">
        <f t="shared" si="61"/>
        <v>0.11490379732998533</v>
      </c>
      <c r="S407" s="65">
        <f t="shared" si="62"/>
        <v>2.4168493231967229E-2</v>
      </c>
      <c r="T407" s="66">
        <f>(L407*'Football Field'!$F$4)+(M407*'Football Field'!$F$5)+(N407*'Football Field'!$F$6)+(O407*'Football Field'!$F$7)+(P407*'Football Field'!$F$8)+(Q407*'Football Field'!$F$9)+(R407*'Football Field'!$F$10)+(S407*'Football Field'!$F$11)</f>
        <v>146257563.24156877</v>
      </c>
    </row>
    <row r="408" spans="2:20" x14ac:dyDescent="0.3">
      <c r="B408" s="62">
        <f t="shared" si="54"/>
        <v>381</v>
      </c>
      <c r="C408" s="62">
        <v>0.7659804379848153</v>
      </c>
      <c r="D408" s="62">
        <v>0.53697357585407224</v>
      </c>
      <c r="E408" s="62">
        <v>0.17028370904080548</v>
      </c>
      <c r="F408" s="62">
        <v>0.84294632022063687</v>
      </c>
      <c r="G408" s="62">
        <v>0.40267191428466487</v>
      </c>
      <c r="H408" s="62">
        <v>0.31037595099193049</v>
      </c>
      <c r="I408" s="62">
        <v>0.13503453138840138</v>
      </c>
      <c r="J408" s="62">
        <v>0.75803697041256524</v>
      </c>
      <c r="K408" s="62"/>
      <c r="L408" s="65">
        <f t="shared" si="55"/>
        <v>0.19528842057378601</v>
      </c>
      <c r="M408" s="65">
        <f t="shared" si="56"/>
        <v>0.1369026104560632</v>
      </c>
      <c r="N408" s="65">
        <f t="shared" si="57"/>
        <v>4.3414211302200724E-2</v>
      </c>
      <c r="O408" s="65">
        <f t="shared" si="58"/>
        <v>0.21491104386093526</v>
      </c>
      <c r="P408" s="65">
        <f t="shared" si="59"/>
        <v>0.10266210238600641</v>
      </c>
      <c r="Q408" s="65">
        <f t="shared" si="60"/>
        <v>7.9131040751855994E-2</v>
      </c>
      <c r="R408" s="65">
        <f t="shared" si="61"/>
        <v>3.4427354864491992E-2</v>
      </c>
      <c r="S408" s="65">
        <f t="shared" si="62"/>
        <v>0.19326321580466038</v>
      </c>
      <c r="T408" s="66">
        <f>(L408*'Football Field'!$F$4)+(M408*'Football Field'!$F$5)+(N408*'Football Field'!$F$6)+(O408*'Football Field'!$F$7)+(P408*'Football Field'!$F$8)+(Q408*'Football Field'!$F$9)+(R408*'Football Field'!$F$10)+(S408*'Football Field'!$F$11)</f>
        <v>123957053.07903142</v>
      </c>
    </row>
    <row r="409" spans="2:20" x14ac:dyDescent="0.3">
      <c r="B409" s="62">
        <f t="shared" si="54"/>
        <v>382</v>
      </c>
      <c r="C409" s="62">
        <v>0.56418400584332429</v>
      </c>
      <c r="D409" s="62">
        <v>0.39056158839570343</v>
      </c>
      <c r="E409" s="62">
        <v>0.54158328402837541</v>
      </c>
      <c r="F409" s="62">
        <v>0.44316516620130608</v>
      </c>
      <c r="G409" s="62">
        <v>0.37305012628589751</v>
      </c>
      <c r="H409" s="62">
        <v>0.83056729424463993</v>
      </c>
      <c r="I409" s="62">
        <v>0.54727459437403536</v>
      </c>
      <c r="J409" s="62">
        <v>0.72503214539387151</v>
      </c>
      <c r="K409" s="62"/>
      <c r="L409" s="65">
        <f t="shared" si="55"/>
        <v>0.12777589339877182</v>
      </c>
      <c r="M409" s="65">
        <f t="shared" si="56"/>
        <v>8.8454042240897895E-2</v>
      </c>
      <c r="N409" s="65">
        <f t="shared" si="57"/>
        <v>0.12265730196148784</v>
      </c>
      <c r="O409" s="65">
        <f t="shared" si="58"/>
        <v>0.10036765390033452</v>
      </c>
      <c r="P409" s="65">
        <f t="shared" si="59"/>
        <v>8.4488061829144492E-2</v>
      </c>
      <c r="Q409" s="65">
        <f t="shared" si="60"/>
        <v>0.18810614436202416</v>
      </c>
      <c r="R409" s="65">
        <f t="shared" si="61"/>
        <v>0.12394626488226289</v>
      </c>
      <c r="S409" s="65">
        <f t="shared" si="62"/>
        <v>0.16420463742507621</v>
      </c>
      <c r="T409" s="66">
        <f>(L409*'Football Field'!$F$4)+(M409*'Football Field'!$F$5)+(N409*'Football Field'!$F$6)+(O409*'Football Field'!$F$7)+(P409*'Football Field'!$F$8)+(Q409*'Football Field'!$F$9)+(R409*'Football Field'!$F$10)+(S409*'Football Field'!$F$11)</f>
        <v>136405363.11152631</v>
      </c>
    </row>
    <row r="410" spans="2:20" x14ac:dyDescent="0.3">
      <c r="B410" s="62">
        <f t="shared" si="54"/>
        <v>383</v>
      </c>
      <c r="C410" s="62">
        <v>0.37183218527889761</v>
      </c>
      <c r="D410" s="62">
        <v>0.63539278783255804</v>
      </c>
      <c r="E410" s="62">
        <v>6.4032789967566228E-2</v>
      </c>
      <c r="F410" s="62">
        <v>0.57421274640412256</v>
      </c>
      <c r="G410" s="62">
        <v>0.73038671000112398</v>
      </c>
      <c r="H410" s="62">
        <v>0.13466472171337818</v>
      </c>
      <c r="I410" s="62">
        <v>0.78627289921673182</v>
      </c>
      <c r="J410" s="62">
        <v>0.84308374777541761</v>
      </c>
      <c r="K410" s="62"/>
      <c r="L410" s="65">
        <f t="shared" si="55"/>
        <v>8.9817171532434972E-2</v>
      </c>
      <c r="M410" s="65">
        <f t="shared" si="56"/>
        <v>0.1534810198649787</v>
      </c>
      <c r="N410" s="65">
        <f t="shared" si="57"/>
        <v>1.5467311082561292E-2</v>
      </c>
      <c r="O410" s="65">
        <f t="shared" si="58"/>
        <v>0.13870279868647137</v>
      </c>
      <c r="P410" s="65">
        <f t="shared" si="59"/>
        <v>0.1764270846214582</v>
      </c>
      <c r="Q410" s="65">
        <f t="shared" si="60"/>
        <v>3.2528664511454114E-2</v>
      </c>
      <c r="R410" s="65">
        <f t="shared" si="61"/>
        <v>0.18992656003482886</v>
      </c>
      <c r="S410" s="65">
        <f t="shared" si="62"/>
        <v>0.20364938966581253</v>
      </c>
      <c r="T410" s="66">
        <f>(L410*'Football Field'!$F$4)+(M410*'Football Field'!$F$5)+(N410*'Football Field'!$F$6)+(O410*'Football Field'!$F$7)+(P410*'Football Field'!$F$8)+(Q410*'Football Field'!$F$9)+(R410*'Football Field'!$F$10)+(S410*'Football Field'!$F$11)</f>
        <v>150850691.15379921</v>
      </c>
    </row>
    <row r="411" spans="2:20" x14ac:dyDescent="0.3">
      <c r="B411" s="62">
        <f t="shared" si="54"/>
        <v>384</v>
      </c>
      <c r="C411" s="62">
        <v>0.25252116407646197</v>
      </c>
      <c r="D411" s="62">
        <v>0.82736696921181041</v>
      </c>
      <c r="E411" s="62">
        <v>0.88659984728728103</v>
      </c>
      <c r="F411" s="62">
        <v>0.49457577127398433</v>
      </c>
      <c r="G411" s="62">
        <v>0.93984942920974612</v>
      </c>
      <c r="H411" s="62">
        <v>0.4582139504547359</v>
      </c>
      <c r="I411" s="62">
        <v>0.68813845927694028</v>
      </c>
      <c r="J411" s="62">
        <v>0.23567190111508218</v>
      </c>
      <c r="K411" s="62"/>
      <c r="L411" s="65">
        <f t="shared" si="55"/>
        <v>5.2796250108598022E-2</v>
      </c>
      <c r="M411" s="65">
        <f t="shared" si="56"/>
        <v>0.17298301945445191</v>
      </c>
      <c r="N411" s="65">
        <f t="shared" si="57"/>
        <v>0.18536722438619269</v>
      </c>
      <c r="O411" s="65">
        <f t="shared" si="58"/>
        <v>0.10340418876703562</v>
      </c>
      <c r="P411" s="65">
        <f t="shared" si="59"/>
        <v>0.19650046248779385</v>
      </c>
      <c r="Q411" s="65">
        <f t="shared" si="60"/>
        <v>9.5801785248114044E-2</v>
      </c>
      <c r="R411" s="65">
        <f t="shared" si="61"/>
        <v>0.14387360496377949</v>
      </c>
      <c r="S411" s="65">
        <f t="shared" si="62"/>
        <v>4.9273464584034289E-2</v>
      </c>
      <c r="T411" s="66">
        <f>(L411*'Football Field'!$F$4)+(M411*'Football Field'!$F$5)+(N411*'Football Field'!$F$6)+(O411*'Football Field'!$F$7)+(P411*'Football Field'!$F$8)+(Q411*'Football Field'!$F$9)+(R411*'Football Field'!$F$10)+(S411*'Football Field'!$F$11)</f>
        <v>149218792.96867719</v>
      </c>
    </row>
    <row r="412" spans="2:20" x14ac:dyDescent="0.3">
      <c r="B412" s="62">
        <f t="shared" si="54"/>
        <v>385</v>
      </c>
      <c r="C412" s="62">
        <v>0.29909256193911549</v>
      </c>
      <c r="D412" s="62">
        <v>0.5814440675537963</v>
      </c>
      <c r="E412" s="62">
        <v>0.15906891979134041</v>
      </c>
      <c r="F412" s="62">
        <v>7.8112502893923352E-4</v>
      </c>
      <c r="G412" s="62">
        <v>0.64619769288197237</v>
      </c>
      <c r="H412" s="62">
        <v>0.64595641729069619</v>
      </c>
      <c r="I412" s="62">
        <v>0.56355709745320082</v>
      </c>
      <c r="J412" s="62">
        <v>0.85318654296888896</v>
      </c>
      <c r="K412" s="62"/>
      <c r="L412" s="65">
        <f t="shared" si="55"/>
        <v>7.9773238848492703E-2</v>
      </c>
      <c r="M412" s="65">
        <f t="shared" si="56"/>
        <v>0.15508134397354278</v>
      </c>
      <c r="N412" s="65">
        <f t="shared" si="57"/>
        <v>4.242647443191664E-2</v>
      </c>
      <c r="O412" s="65">
        <f t="shared" si="58"/>
        <v>2.0833976311584074E-4</v>
      </c>
      <c r="P412" s="65">
        <f t="shared" si="59"/>
        <v>0.1723522730334969</v>
      </c>
      <c r="Q412" s="65">
        <f t="shared" si="60"/>
        <v>0.17228792059608955</v>
      </c>
      <c r="R412" s="65">
        <f t="shared" si="61"/>
        <v>0.1503105749217831</v>
      </c>
      <c r="S412" s="65">
        <f t="shared" si="62"/>
        <v>0.22755983443156247</v>
      </c>
      <c r="T412" s="66">
        <f>(L412*'Football Field'!$F$4)+(M412*'Football Field'!$F$5)+(N412*'Football Field'!$F$6)+(O412*'Football Field'!$F$7)+(P412*'Football Field'!$F$8)+(Q412*'Football Field'!$F$9)+(R412*'Football Field'!$F$10)+(S412*'Football Field'!$F$11)</f>
        <v>144965914.32019842</v>
      </c>
    </row>
    <row r="413" spans="2:20" x14ac:dyDescent="0.3">
      <c r="B413" s="62">
        <f t="shared" si="54"/>
        <v>386</v>
      </c>
      <c r="C413" s="62">
        <v>0.16331716227172965</v>
      </c>
      <c r="D413" s="62">
        <v>0.3955133594324719</v>
      </c>
      <c r="E413" s="62">
        <v>0.87836725001726201</v>
      </c>
      <c r="F413" s="62">
        <v>0.91040335779044257</v>
      </c>
      <c r="G413" s="62">
        <v>0.6205094667904284</v>
      </c>
      <c r="H413" s="62">
        <v>0.41093061813251952</v>
      </c>
      <c r="I413" s="62">
        <v>0.81206952896027251</v>
      </c>
      <c r="J413" s="62">
        <v>2.4588768195383026E-2</v>
      </c>
      <c r="K413" s="62"/>
      <c r="L413" s="65">
        <f t="shared" si="55"/>
        <v>3.8740228477554123E-2</v>
      </c>
      <c r="M413" s="65">
        <f t="shared" si="56"/>
        <v>9.3819153463158403E-2</v>
      </c>
      <c r="N413" s="65">
        <f t="shared" si="57"/>
        <v>0.20835622833228679</v>
      </c>
      <c r="O413" s="65">
        <f t="shared" si="58"/>
        <v>0.2159554672450939</v>
      </c>
      <c r="P413" s="65">
        <f t="shared" si="59"/>
        <v>0.14719015553276971</v>
      </c>
      <c r="Q413" s="65">
        <f t="shared" si="60"/>
        <v>9.7476259160008918E-2</v>
      </c>
      <c r="R413" s="65">
        <f t="shared" si="61"/>
        <v>0.19262984155478693</v>
      </c>
      <c r="S413" s="65">
        <f t="shared" si="62"/>
        <v>5.8326662343412888E-3</v>
      </c>
      <c r="T413" s="66">
        <f>(L413*'Football Field'!$F$4)+(M413*'Football Field'!$F$5)+(N413*'Football Field'!$F$6)+(O413*'Football Field'!$F$7)+(P413*'Football Field'!$F$8)+(Q413*'Football Field'!$F$9)+(R413*'Football Field'!$F$10)+(S413*'Football Field'!$F$11)</f>
        <v>153328966.39964524</v>
      </c>
    </row>
    <row r="414" spans="2:20" x14ac:dyDescent="0.3">
      <c r="B414" s="62">
        <f t="shared" ref="B414:B477" si="63">B413+1</f>
        <v>387</v>
      </c>
      <c r="C414" s="62">
        <v>0.3038790650232569</v>
      </c>
      <c r="D414" s="62">
        <v>0.77106880884298445</v>
      </c>
      <c r="E414" s="62">
        <v>1.3712867184675348E-2</v>
      </c>
      <c r="F414" s="62">
        <v>0.65412570973497641</v>
      </c>
      <c r="G414" s="62">
        <v>0.64614129922606167</v>
      </c>
      <c r="H414" s="62">
        <v>0.21240238435475256</v>
      </c>
      <c r="I414" s="62">
        <v>0.35292551410858208</v>
      </c>
      <c r="J414" s="62">
        <v>0.48158051608503838</v>
      </c>
      <c r="K414" s="62"/>
      <c r="L414" s="65">
        <f t="shared" si="55"/>
        <v>8.8443991642466246E-2</v>
      </c>
      <c r="M414" s="65">
        <f t="shared" si="56"/>
        <v>0.2244195508494671</v>
      </c>
      <c r="N414" s="65">
        <f t="shared" si="57"/>
        <v>3.9911295323448977E-3</v>
      </c>
      <c r="O414" s="65">
        <f t="shared" si="58"/>
        <v>0.190383265791919</v>
      </c>
      <c r="P414" s="65">
        <f t="shared" si="59"/>
        <v>0.18805940338215929</v>
      </c>
      <c r="Q414" s="65">
        <f t="shared" si="60"/>
        <v>6.1819706814202235E-2</v>
      </c>
      <c r="R414" s="65">
        <f t="shared" si="61"/>
        <v>0.10271895899720375</v>
      </c>
      <c r="S414" s="65">
        <f t="shared" si="62"/>
        <v>0.14016399299023755</v>
      </c>
      <c r="T414" s="66">
        <f>(L414*'Football Field'!$F$4)+(M414*'Football Field'!$F$5)+(N414*'Football Field'!$F$6)+(O414*'Football Field'!$F$7)+(P414*'Football Field'!$F$8)+(Q414*'Football Field'!$F$9)+(R414*'Football Field'!$F$10)+(S414*'Football Field'!$F$11)</f>
        <v>139054459.09309193</v>
      </c>
    </row>
    <row r="415" spans="2:20" x14ac:dyDescent="0.3">
      <c r="B415" s="62">
        <f t="shared" si="63"/>
        <v>388</v>
      </c>
      <c r="C415" s="62">
        <v>0.30097642095782906</v>
      </c>
      <c r="D415" s="62">
        <v>0.62041460833863571</v>
      </c>
      <c r="E415" s="62">
        <v>0.22557603023499495</v>
      </c>
      <c r="F415" s="62">
        <v>0.5952468213129507</v>
      </c>
      <c r="G415" s="62">
        <v>7.5820048427265641E-2</v>
      </c>
      <c r="H415" s="62">
        <v>0.81367365916357604</v>
      </c>
      <c r="I415" s="62">
        <v>0.43465467014798564</v>
      </c>
      <c r="J415" s="62">
        <v>0.51270909585850555</v>
      </c>
      <c r="K415" s="62"/>
      <c r="L415" s="65">
        <f t="shared" si="55"/>
        <v>8.4093439652804788E-2</v>
      </c>
      <c r="M415" s="65">
        <f t="shared" si="56"/>
        <v>0.17334513534318927</v>
      </c>
      <c r="N415" s="65">
        <f t="shared" si="57"/>
        <v>6.3026413249640242E-2</v>
      </c>
      <c r="O415" s="65">
        <f t="shared" si="58"/>
        <v>0.16631320316490203</v>
      </c>
      <c r="P415" s="65">
        <f t="shared" si="59"/>
        <v>2.1184279640910346E-2</v>
      </c>
      <c r="Q415" s="65">
        <f t="shared" si="60"/>
        <v>0.22734211715387587</v>
      </c>
      <c r="R415" s="65">
        <f t="shared" si="61"/>
        <v>0.12144342124069842</v>
      </c>
      <c r="S415" s="65">
        <f t="shared" si="62"/>
        <v>0.14325199055397903</v>
      </c>
      <c r="T415" s="66">
        <f>(L415*'Football Field'!$F$4)+(M415*'Football Field'!$F$5)+(N415*'Football Field'!$F$6)+(O415*'Football Field'!$F$7)+(P415*'Football Field'!$F$8)+(Q415*'Football Field'!$F$9)+(R415*'Football Field'!$F$10)+(S415*'Football Field'!$F$11)</f>
        <v>129551896.38765502</v>
      </c>
    </row>
    <row r="416" spans="2:20" x14ac:dyDescent="0.3">
      <c r="B416" s="62">
        <f t="shared" si="63"/>
        <v>389</v>
      </c>
      <c r="C416" s="62">
        <v>0.25821932247326707</v>
      </c>
      <c r="D416" s="62">
        <v>8.0845154201771074E-2</v>
      </c>
      <c r="E416" s="62">
        <v>0.57634304376467582</v>
      </c>
      <c r="F416" s="62">
        <v>4.8593202950080627E-2</v>
      </c>
      <c r="G416" s="62">
        <v>0.20350613136546414</v>
      </c>
      <c r="H416" s="62">
        <v>0.17512868149057015</v>
      </c>
      <c r="I416" s="62">
        <v>7.9841157442461452E-2</v>
      </c>
      <c r="J416" s="62">
        <v>0.90695884657093906</v>
      </c>
      <c r="K416" s="62"/>
      <c r="L416" s="65">
        <f t="shared" si="55"/>
        <v>0.11085059792834247</v>
      </c>
      <c r="M416" s="65">
        <f t="shared" si="56"/>
        <v>3.4705898834519494E-2</v>
      </c>
      <c r="N416" s="65">
        <f t="shared" si="57"/>
        <v>0.24741746822517266</v>
      </c>
      <c r="O416" s="65">
        <f t="shared" si="58"/>
        <v>2.086050552172522E-2</v>
      </c>
      <c r="P416" s="65">
        <f t="shared" si="59"/>
        <v>8.7362851578548992E-2</v>
      </c>
      <c r="Q416" s="65">
        <f t="shared" si="60"/>
        <v>7.5180737334797035E-2</v>
      </c>
      <c r="R416" s="65">
        <f t="shared" si="61"/>
        <v>3.4274894523836613E-2</v>
      </c>
      <c r="S416" s="65">
        <f t="shared" si="62"/>
        <v>0.38934704605305748</v>
      </c>
      <c r="T416" s="66">
        <f>(L416*'Football Field'!$F$4)+(M416*'Football Field'!$F$5)+(N416*'Football Field'!$F$6)+(O416*'Football Field'!$F$7)+(P416*'Football Field'!$F$8)+(Q416*'Football Field'!$F$9)+(R416*'Football Field'!$F$10)+(S416*'Football Field'!$F$11)</f>
        <v>128892981.23403223</v>
      </c>
    </row>
    <row r="417" spans="2:20" x14ac:dyDescent="0.3">
      <c r="B417" s="62">
        <f t="shared" si="63"/>
        <v>390</v>
      </c>
      <c r="C417" s="62">
        <v>0.28792095299394505</v>
      </c>
      <c r="D417" s="62">
        <v>1.280546789443171E-2</v>
      </c>
      <c r="E417" s="62">
        <v>0.74771672153359359</v>
      </c>
      <c r="F417" s="62">
        <v>0.9613549005726072</v>
      </c>
      <c r="G417" s="62">
        <v>0.50349380980348735</v>
      </c>
      <c r="H417" s="62">
        <v>0.70208739603431658</v>
      </c>
      <c r="I417" s="62">
        <v>0.49053326444825884</v>
      </c>
      <c r="J417" s="62">
        <v>0.47000903553210915</v>
      </c>
      <c r="K417" s="62"/>
      <c r="L417" s="65">
        <f t="shared" si="55"/>
        <v>6.8947883629615472E-2</v>
      </c>
      <c r="M417" s="65">
        <f t="shared" si="56"/>
        <v>3.0665010692244479E-3</v>
      </c>
      <c r="N417" s="65">
        <f t="shared" si="57"/>
        <v>0.17905430281518958</v>
      </c>
      <c r="O417" s="65">
        <f t="shared" si="58"/>
        <v>0.23021383168606907</v>
      </c>
      <c r="P417" s="65">
        <f t="shared" si="59"/>
        <v>0.12057070611075894</v>
      </c>
      <c r="Q417" s="65">
        <f t="shared" si="60"/>
        <v>0.16812753492314195</v>
      </c>
      <c r="R417" s="65">
        <f t="shared" si="61"/>
        <v>0.11746706893660913</v>
      </c>
      <c r="S417" s="65">
        <f t="shared" si="62"/>
        <v>0.11255217082939135</v>
      </c>
      <c r="T417" s="66">
        <f>(L417*'Football Field'!$F$4)+(M417*'Football Field'!$F$5)+(N417*'Football Field'!$F$6)+(O417*'Football Field'!$F$7)+(P417*'Football Field'!$F$8)+(Q417*'Football Field'!$F$9)+(R417*'Football Field'!$F$10)+(S417*'Football Field'!$F$11)</f>
        <v>141018845.46927097</v>
      </c>
    </row>
    <row r="418" spans="2:20" x14ac:dyDescent="0.3">
      <c r="B418" s="62">
        <f t="shared" si="63"/>
        <v>391</v>
      </c>
      <c r="C418" s="62">
        <v>0.69306418477372222</v>
      </c>
      <c r="D418" s="62">
        <v>0.75950069891637817</v>
      </c>
      <c r="E418" s="62">
        <v>0.63897785203804891</v>
      </c>
      <c r="F418" s="62">
        <v>0.8674881469414738</v>
      </c>
      <c r="G418" s="62">
        <v>0.68337083911211327</v>
      </c>
      <c r="H418" s="62">
        <v>0.1658117326018288</v>
      </c>
      <c r="I418" s="62">
        <v>0.39600504035440443</v>
      </c>
      <c r="J418" s="62">
        <v>0.66744752450827627</v>
      </c>
      <c r="K418" s="62"/>
      <c r="L418" s="65">
        <f t="shared" si="55"/>
        <v>0.14226430589364472</v>
      </c>
      <c r="M418" s="65">
        <f t="shared" si="56"/>
        <v>0.15590163527545958</v>
      </c>
      <c r="N418" s="65">
        <f t="shared" si="57"/>
        <v>0.1311620807981646</v>
      </c>
      <c r="O418" s="65">
        <f t="shared" si="58"/>
        <v>0.17806806614294415</v>
      </c>
      <c r="P418" s="65">
        <f t="shared" si="59"/>
        <v>0.14027456652659576</v>
      </c>
      <c r="Q418" s="65">
        <f t="shared" si="60"/>
        <v>3.4035940055571291E-2</v>
      </c>
      <c r="R418" s="65">
        <f t="shared" si="61"/>
        <v>8.1287395069762028E-2</v>
      </c>
      <c r="S418" s="65">
        <f t="shared" si="62"/>
        <v>0.13700601023785808</v>
      </c>
      <c r="T418" s="66">
        <f>(L418*'Football Field'!$F$4)+(M418*'Football Field'!$F$5)+(N418*'Football Field'!$F$6)+(O418*'Football Field'!$F$7)+(P418*'Football Field'!$F$8)+(Q418*'Football Field'!$F$9)+(R418*'Football Field'!$F$10)+(S418*'Football Field'!$F$11)</f>
        <v>135338638.10894522</v>
      </c>
    </row>
    <row r="419" spans="2:20" x14ac:dyDescent="0.3">
      <c r="B419" s="62">
        <f t="shared" si="63"/>
        <v>392</v>
      </c>
      <c r="C419" s="62">
        <v>0.79676755837274249</v>
      </c>
      <c r="D419" s="62">
        <v>0.3775999411742611</v>
      </c>
      <c r="E419" s="62">
        <v>2.8953846817254436E-2</v>
      </c>
      <c r="F419" s="62">
        <v>0.84507484742454331</v>
      </c>
      <c r="G419" s="62">
        <v>0.20365815986038982</v>
      </c>
      <c r="H419" s="62">
        <v>0.22504860895270473</v>
      </c>
      <c r="I419" s="62">
        <v>0.75916061792397083</v>
      </c>
      <c r="J419" s="62">
        <v>0.48957709472919086</v>
      </c>
      <c r="K419" s="62"/>
      <c r="L419" s="65">
        <f t="shared" si="55"/>
        <v>0.21384906865836359</v>
      </c>
      <c r="M419" s="65">
        <f t="shared" si="56"/>
        <v>0.10134623943585885</v>
      </c>
      <c r="N419" s="65">
        <f t="shared" si="57"/>
        <v>7.7710909673485602E-3</v>
      </c>
      <c r="O419" s="65">
        <f t="shared" si="58"/>
        <v>0.22681454229566395</v>
      </c>
      <c r="P419" s="65">
        <f t="shared" si="59"/>
        <v>5.466099535950987E-2</v>
      </c>
      <c r="Q419" s="65">
        <f t="shared" si="60"/>
        <v>6.0402102120831754E-2</v>
      </c>
      <c r="R419" s="65">
        <f t="shared" si="61"/>
        <v>0.20375552367708302</v>
      </c>
      <c r="S419" s="65">
        <f t="shared" si="62"/>
        <v>0.13140043748534047</v>
      </c>
      <c r="T419" s="66">
        <f>(L419*'Football Field'!$F$4)+(M419*'Football Field'!$F$5)+(N419*'Football Field'!$F$6)+(O419*'Football Field'!$F$7)+(P419*'Football Field'!$F$8)+(Q419*'Football Field'!$F$9)+(R419*'Football Field'!$F$10)+(S419*'Football Field'!$F$11)</f>
        <v>142221942.81194147</v>
      </c>
    </row>
    <row r="420" spans="2:20" x14ac:dyDescent="0.3">
      <c r="B420" s="62">
        <f t="shared" si="63"/>
        <v>393</v>
      </c>
      <c r="C420" s="62">
        <v>0.52122730310709209</v>
      </c>
      <c r="D420" s="62">
        <v>0.19549762733369669</v>
      </c>
      <c r="E420" s="62">
        <v>0.69201743071798838</v>
      </c>
      <c r="F420" s="62">
        <v>0.79014924637901784</v>
      </c>
      <c r="G420" s="62">
        <v>0.4248530487121337</v>
      </c>
      <c r="H420" s="62">
        <v>0.21396878619774506</v>
      </c>
      <c r="I420" s="62">
        <v>0.36094530971167926</v>
      </c>
      <c r="J420" s="62">
        <v>0.60149172376861437</v>
      </c>
      <c r="K420" s="62"/>
      <c r="L420" s="65">
        <f t="shared" si="55"/>
        <v>0.13715964838992659</v>
      </c>
      <c r="M420" s="65">
        <f t="shared" si="56"/>
        <v>5.1444706879918409E-2</v>
      </c>
      <c r="N420" s="65">
        <f t="shared" si="57"/>
        <v>0.18210263911957411</v>
      </c>
      <c r="O420" s="65">
        <f t="shared" si="58"/>
        <v>0.20792577856698416</v>
      </c>
      <c r="P420" s="65">
        <f t="shared" si="59"/>
        <v>0.11179900675074925</v>
      </c>
      <c r="Q420" s="65">
        <f t="shared" si="60"/>
        <v>5.6305345683843107E-2</v>
      </c>
      <c r="R420" s="65">
        <f t="shared" si="61"/>
        <v>9.498184663951742E-2</v>
      </c>
      <c r="S420" s="65">
        <f t="shared" si="62"/>
        <v>0.15828102796948715</v>
      </c>
      <c r="T420" s="66">
        <f>(L420*'Football Field'!$F$4)+(M420*'Football Field'!$F$5)+(N420*'Football Field'!$F$6)+(O420*'Football Field'!$F$7)+(P420*'Football Field'!$F$8)+(Q420*'Football Field'!$F$9)+(R420*'Football Field'!$F$10)+(S420*'Football Field'!$F$11)</f>
        <v>136973049.06066179</v>
      </c>
    </row>
    <row r="421" spans="2:20" x14ac:dyDescent="0.3">
      <c r="B421" s="62">
        <f t="shared" si="63"/>
        <v>394</v>
      </c>
      <c r="C421" s="62">
        <v>0.78365785483878825</v>
      </c>
      <c r="D421" s="62">
        <v>0.7546081884047241</v>
      </c>
      <c r="E421" s="62">
        <v>0.5971913429566803</v>
      </c>
      <c r="F421" s="62">
        <v>0.22760719682420161</v>
      </c>
      <c r="G421" s="62">
        <v>0.85595152877524416</v>
      </c>
      <c r="H421" s="62">
        <v>0.74014875759783927</v>
      </c>
      <c r="I421" s="62">
        <v>0.7279578638371349</v>
      </c>
      <c r="J421" s="62">
        <v>0.44711433379561016</v>
      </c>
      <c r="K421" s="62"/>
      <c r="L421" s="65">
        <f t="shared" si="55"/>
        <v>0.15263374959272702</v>
      </c>
      <c r="M421" s="65">
        <f t="shared" si="56"/>
        <v>0.14697571977158608</v>
      </c>
      <c r="N421" s="65">
        <f t="shared" si="57"/>
        <v>0.11631549832234596</v>
      </c>
      <c r="O421" s="65">
        <f t="shared" si="58"/>
        <v>4.433125970863195E-2</v>
      </c>
      <c r="P421" s="65">
        <f t="shared" si="59"/>
        <v>0.16671445389068271</v>
      </c>
      <c r="Q421" s="65">
        <f t="shared" si="60"/>
        <v>0.14415944334762881</v>
      </c>
      <c r="R421" s="65">
        <f t="shared" si="61"/>
        <v>0.14178501193716883</v>
      </c>
      <c r="S421" s="65">
        <f t="shared" si="62"/>
        <v>8.7084863429228596E-2</v>
      </c>
      <c r="T421" s="66">
        <f>(L421*'Football Field'!$F$4)+(M421*'Football Field'!$F$5)+(N421*'Football Field'!$F$6)+(O421*'Football Field'!$F$7)+(P421*'Football Field'!$F$8)+(Q421*'Football Field'!$F$9)+(R421*'Football Field'!$F$10)+(S421*'Football Field'!$F$11)</f>
        <v>144155338.08296105</v>
      </c>
    </row>
    <row r="422" spans="2:20" x14ac:dyDescent="0.3">
      <c r="B422" s="62">
        <f t="shared" si="63"/>
        <v>395</v>
      </c>
      <c r="C422" s="62">
        <v>0.77274906354251516</v>
      </c>
      <c r="D422" s="62">
        <v>4.2256016488769754E-2</v>
      </c>
      <c r="E422" s="62">
        <v>0.43489233381822334</v>
      </c>
      <c r="F422" s="62">
        <v>0.74824207787371089</v>
      </c>
      <c r="G422" s="62">
        <v>3.1052045187326849E-2</v>
      </c>
      <c r="H422" s="62">
        <v>8.0064655123333051E-2</v>
      </c>
      <c r="I422" s="62">
        <v>0.35292854862829948</v>
      </c>
      <c r="J422" s="62">
        <v>0.45800667992569</v>
      </c>
      <c r="K422" s="62"/>
      <c r="L422" s="65">
        <f t="shared" si="55"/>
        <v>0.26462274291147381</v>
      </c>
      <c r="M422" s="65">
        <f t="shared" si="56"/>
        <v>1.447028992375545E-2</v>
      </c>
      <c r="N422" s="65">
        <f t="shared" si="57"/>
        <v>0.14892596791845733</v>
      </c>
      <c r="O422" s="65">
        <f t="shared" si="58"/>
        <v>0.2562304897543603</v>
      </c>
      <c r="P422" s="65">
        <f t="shared" si="59"/>
        <v>1.0633564967147156E-2</v>
      </c>
      <c r="Q422" s="65">
        <f t="shared" si="60"/>
        <v>2.7417605078510605E-2</v>
      </c>
      <c r="R422" s="65">
        <f t="shared" si="61"/>
        <v>0.12085801846416315</v>
      </c>
      <c r="S422" s="65">
        <f t="shared" si="62"/>
        <v>0.15684132098213199</v>
      </c>
      <c r="T422" s="66">
        <f>(L422*'Football Field'!$F$4)+(M422*'Football Field'!$F$5)+(N422*'Football Field'!$F$6)+(O422*'Football Field'!$F$7)+(P422*'Football Field'!$F$8)+(Q422*'Football Field'!$F$9)+(R422*'Football Field'!$F$10)+(S422*'Football Field'!$F$11)</f>
        <v>131239987.92269163</v>
      </c>
    </row>
    <row r="423" spans="2:20" x14ac:dyDescent="0.3">
      <c r="B423" s="62">
        <f t="shared" si="63"/>
        <v>396</v>
      </c>
      <c r="C423" s="62">
        <v>0.61113572071558342</v>
      </c>
      <c r="D423" s="62">
        <v>0.929769833340094</v>
      </c>
      <c r="E423" s="62">
        <v>0.53771893212611166</v>
      </c>
      <c r="F423" s="62">
        <v>0.93569312507265845</v>
      </c>
      <c r="G423" s="62">
        <v>0.79016758176317548</v>
      </c>
      <c r="H423" s="62">
        <v>0.25040880986634262</v>
      </c>
      <c r="I423" s="62">
        <v>0.6003474797187941</v>
      </c>
      <c r="J423" s="62">
        <v>0.67283463192195803</v>
      </c>
      <c r="K423" s="62"/>
      <c r="L423" s="65">
        <f t="shared" ref="L423:L486" si="64">C423/SUM($C423:$J423)</f>
        <v>0.11470101169342975</v>
      </c>
      <c r="M423" s="65">
        <f t="shared" ref="M423:M486" si="65">D423/SUM($C423:$J423)</f>
        <v>0.17450385718129566</v>
      </c>
      <c r="N423" s="65">
        <f t="shared" ref="N423:N486" si="66">E423/SUM($C423:$J423)</f>
        <v>0.10092178125238324</v>
      </c>
      <c r="O423" s="65">
        <f t="shared" ref="O423:O486" si="67">F423/SUM($C423:$J423)</f>
        <v>0.17561557022841542</v>
      </c>
      <c r="P423" s="65">
        <f t="shared" ref="P423:P486" si="68">G423/SUM($C423:$J423)</f>
        <v>0.14830260769156842</v>
      </c>
      <c r="Q423" s="65">
        <f t="shared" ref="Q423:Q486" si="69">H423/SUM($C423:$J423)</f>
        <v>4.6997979098630037E-2</v>
      </c>
      <c r="R423" s="65">
        <f t="shared" ref="R423:R486" si="70">I423/SUM($C423:$J423)</f>
        <v>0.11267622061220255</v>
      </c>
      <c r="S423" s="65">
        <f t="shared" ref="S423:S486" si="71">J423/SUM($C423:$J423)</f>
        <v>0.12628097224207488</v>
      </c>
      <c r="T423" s="66">
        <f>(L423*'Football Field'!$F$4)+(M423*'Football Field'!$F$5)+(N423*'Football Field'!$F$6)+(O423*'Football Field'!$F$7)+(P423*'Football Field'!$F$8)+(Q423*'Football Field'!$F$9)+(R423*'Football Field'!$F$10)+(S423*'Football Field'!$F$11)</f>
        <v>139534693.15602604</v>
      </c>
    </row>
    <row r="424" spans="2:20" x14ac:dyDescent="0.3">
      <c r="B424" s="62">
        <f t="shared" si="63"/>
        <v>397</v>
      </c>
      <c r="C424" s="62">
        <v>0.15831146459409351</v>
      </c>
      <c r="D424" s="62">
        <v>0.10605398704546587</v>
      </c>
      <c r="E424" s="62">
        <v>0.78363171320180569</v>
      </c>
      <c r="F424" s="62">
        <v>0.958264062977213</v>
      </c>
      <c r="G424" s="62">
        <v>0.17862865947976803</v>
      </c>
      <c r="H424" s="62">
        <v>0.38754840224682985</v>
      </c>
      <c r="I424" s="62">
        <v>0.13653972661141989</v>
      </c>
      <c r="J424" s="62">
        <v>0.81358766793970905</v>
      </c>
      <c r="K424" s="62"/>
      <c r="L424" s="65">
        <f t="shared" si="64"/>
        <v>4.4942090167073054E-2</v>
      </c>
      <c r="M424" s="65">
        <f t="shared" si="65"/>
        <v>3.0107028954571062E-2</v>
      </c>
      <c r="N424" s="65">
        <f t="shared" si="66"/>
        <v>0.22246049711429078</v>
      </c>
      <c r="O424" s="65">
        <f t="shared" si="67"/>
        <v>0.2720358252803029</v>
      </c>
      <c r="P424" s="65">
        <f t="shared" si="68"/>
        <v>5.0709816508529987E-2</v>
      </c>
      <c r="Q424" s="65">
        <f t="shared" si="69"/>
        <v>0.11001878658971076</v>
      </c>
      <c r="R424" s="65">
        <f t="shared" si="70"/>
        <v>3.8761442328206983E-2</v>
      </c>
      <c r="S424" s="65">
        <f t="shared" si="71"/>
        <v>0.23096451305731452</v>
      </c>
      <c r="T424" s="66">
        <f>(L424*'Football Field'!$F$4)+(M424*'Football Field'!$F$5)+(N424*'Football Field'!$F$6)+(O424*'Football Field'!$F$7)+(P424*'Football Field'!$F$8)+(Q424*'Football Field'!$F$9)+(R424*'Football Field'!$F$10)+(S424*'Football Field'!$F$11)</f>
        <v>126746729.56660326</v>
      </c>
    </row>
    <row r="425" spans="2:20" x14ac:dyDescent="0.3">
      <c r="B425" s="62">
        <f t="shared" si="63"/>
        <v>398</v>
      </c>
      <c r="C425" s="62">
        <v>0.57392876058279374</v>
      </c>
      <c r="D425" s="62">
        <v>9.6292360644520292E-2</v>
      </c>
      <c r="E425" s="62">
        <v>0.45002300514998061</v>
      </c>
      <c r="F425" s="62">
        <v>0.54188839164626756</v>
      </c>
      <c r="G425" s="62">
        <v>0.68825121254301369</v>
      </c>
      <c r="H425" s="62">
        <v>0.75543595541010633</v>
      </c>
      <c r="I425" s="62">
        <v>0.95273368969782168</v>
      </c>
      <c r="J425" s="62">
        <v>0.67664404471313022</v>
      </c>
      <c r="K425" s="62"/>
      <c r="L425" s="65">
        <f t="shared" si="64"/>
        <v>0.12120482202319889</v>
      </c>
      <c r="M425" s="65">
        <f t="shared" si="65"/>
        <v>2.0335447943506772E-2</v>
      </c>
      <c r="N425" s="65">
        <f t="shared" si="66"/>
        <v>9.503785485529781E-2</v>
      </c>
      <c r="O425" s="65">
        <f t="shared" si="67"/>
        <v>0.11443839475691962</v>
      </c>
      <c r="P425" s="65">
        <f t="shared" si="68"/>
        <v>0.14534794464528827</v>
      </c>
      <c r="Q425" s="65">
        <f t="shared" si="69"/>
        <v>0.15953631672410071</v>
      </c>
      <c r="R425" s="65">
        <f t="shared" si="70"/>
        <v>0.20120252760651078</v>
      </c>
      <c r="S425" s="65">
        <f t="shared" si="71"/>
        <v>0.14289669144517708</v>
      </c>
      <c r="T425" s="66">
        <f>(L425*'Football Field'!$F$4)+(M425*'Football Field'!$F$5)+(N425*'Football Field'!$F$6)+(O425*'Football Field'!$F$7)+(P425*'Football Field'!$F$8)+(Q425*'Football Field'!$F$9)+(R425*'Football Field'!$F$10)+(S425*'Football Field'!$F$11)</f>
        <v>151580183.74540004</v>
      </c>
    </row>
    <row r="426" spans="2:20" x14ac:dyDescent="0.3">
      <c r="B426" s="62">
        <f t="shared" si="63"/>
        <v>399</v>
      </c>
      <c r="C426" s="62">
        <v>0.9415450617243617</v>
      </c>
      <c r="D426" s="62">
        <v>0.12949510183941593</v>
      </c>
      <c r="E426" s="62">
        <v>0.28085785552496723</v>
      </c>
      <c r="F426" s="62">
        <v>0.76027189068876933</v>
      </c>
      <c r="G426" s="62">
        <v>0.5175535813301998</v>
      </c>
      <c r="H426" s="62">
        <v>0.70394369932471956</v>
      </c>
      <c r="I426" s="62">
        <v>0.35807735863919699</v>
      </c>
      <c r="J426" s="62">
        <v>0.56231326674493876</v>
      </c>
      <c r="K426" s="62"/>
      <c r="L426" s="65">
        <f t="shared" si="64"/>
        <v>0.22132869427013921</v>
      </c>
      <c r="M426" s="65">
        <f t="shared" si="65"/>
        <v>3.0440371862825576E-2</v>
      </c>
      <c r="N426" s="65">
        <f t="shared" si="66"/>
        <v>6.6021165598816947E-2</v>
      </c>
      <c r="O426" s="65">
        <f t="shared" si="67"/>
        <v>0.17871686836555947</v>
      </c>
      <c r="P426" s="65">
        <f t="shared" si="68"/>
        <v>0.12166115359456041</v>
      </c>
      <c r="Q426" s="65">
        <f t="shared" si="69"/>
        <v>0.16547581857196669</v>
      </c>
      <c r="R426" s="65">
        <f t="shared" si="70"/>
        <v>8.4173129313820524E-2</v>
      </c>
      <c r="S426" s="65">
        <f t="shared" si="71"/>
        <v>0.13218279842231112</v>
      </c>
      <c r="T426" s="66">
        <f>(L426*'Football Field'!$F$4)+(M426*'Football Field'!$F$5)+(N426*'Football Field'!$F$6)+(O426*'Football Field'!$F$7)+(P426*'Football Field'!$F$8)+(Q426*'Football Field'!$F$9)+(R426*'Football Field'!$F$10)+(S426*'Football Field'!$F$11)</f>
        <v>132494851.46331637</v>
      </c>
    </row>
    <row r="427" spans="2:20" x14ac:dyDescent="0.3">
      <c r="B427" s="62">
        <f t="shared" si="63"/>
        <v>400</v>
      </c>
      <c r="C427" s="62">
        <v>0.34111616208839979</v>
      </c>
      <c r="D427" s="62">
        <v>0.84664376801679353</v>
      </c>
      <c r="E427" s="62">
        <v>0.57990783406215751</v>
      </c>
      <c r="F427" s="62">
        <v>9.4547260728264138E-2</v>
      </c>
      <c r="G427" s="62">
        <v>0.99124509616222201</v>
      </c>
      <c r="H427" s="62">
        <v>0.40325733711562195</v>
      </c>
      <c r="I427" s="62">
        <v>0.52471922098338009</v>
      </c>
      <c r="J427" s="62">
        <v>0.5929511584603262</v>
      </c>
      <c r="K427" s="62"/>
      <c r="L427" s="65">
        <f t="shared" si="64"/>
        <v>7.7980319704394105E-2</v>
      </c>
      <c r="M427" s="65">
        <f t="shared" si="65"/>
        <v>0.1935456570028278</v>
      </c>
      <c r="N427" s="65">
        <f t="shared" si="66"/>
        <v>0.13256891148866382</v>
      </c>
      <c r="O427" s="65">
        <f t="shared" si="67"/>
        <v>2.161382671998428E-2</v>
      </c>
      <c r="P427" s="65">
        <f t="shared" si="68"/>
        <v>0.2266020144894553</v>
      </c>
      <c r="Q427" s="65">
        <f t="shared" si="69"/>
        <v>9.2186004553104731E-2</v>
      </c>
      <c r="R427" s="65">
        <f t="shared" si="70"/>
        <v>0.11995260604720576</v>
      </c>
      <c r="S427" s="65">
        <f t="shared" si="71"/>
        <v>0.13555065999436414</v>
      </c>
      <c r="T427" s="66">
        <f>(L427*'Football Field'!$F$4)+(M427*'Football Field'!$F$5)+(N427*'Football Field'!$F$6)+(O427*'Football Field'!$F$7)+(P427*'Football Field'!$F$8)+(Q427*'Football Field'!$F$9)+(R427*'Football Field'!$F$10)+(S427*'Football Field'!$F$11)</f>
        <v>146885029.34644362</v>
      </c>
    </row>
    <row r="428" spans="2:20" x14ac:dyDescent="0.3">
      <c r="B428" s="62">
        <f t="shared" si="63"/>
        <v>401</v>
      </c>
      <c r="C428" s="62">
        <v>0.52235758860311277</v>
      </c>
      <c r="D428" s="62">
        <v>0.95253963083729098</v>
      </c>
      <c r="E428" s="62">
        <v>0.42334224195413894</v>
      </c>
      <c r="F428" s="62">
        <v>0.67100263042334152</v>
      </c>
      <c r="G428" s="62">
        <v>0.31327843626640717</v>
      </c>
      <c r="H428" s="62">
        <v>0.80717159630720581</v>
      </c>
      <c r="I428" s="62">
        <v>0.43597124487931083</v>
      </c>
      <c r="J428" s="62">
        <v>0.30482473817235756</v>
      </c>
      <c r="K428" s="62"/>
      <c r="L428" s="65">
        <f t="shared" si="64"/>
        <v>0.11790068632066936</v>
      </c>
      <c r="M428" s="65">
        <f t="shared" si="65"/>
        <v>0.21499654388802805</v>
      </c>
      <c r="N428" s="65">
        <f t="shared" si="66"/>
        <v>9.5552054691881272E-2</v>
      </c>
      <c r="O428" s="65">
        <f t="shared" si="67"/>
        <v>0.15145117516421391</v>
      </c>
      <c r="P428" s="65">
        <f t="shared" si="68"/>
        <v>7.0709689016003274E-2</v>
      </c>
      <c r="Q428" s="65">
        <f t="shared" si="69"/>
        <v>0.18218570431351963</v>
      </c>
      <c r="R428" s="65">
        <f t="shared" si="70"/>
        <v>9.8402531347930824E-2</v>
      </c>
      <c r="S428" s="65">
        <f t="shared" si="71"/>
        <v>6.8801615257753593E-2</v>
      </c>
      <c r="T428" s="66">
        <f>(L428*'Football Field'!$F$4)+(M428*'Football Field'!$F$5)+(N428*'Football Field'!$F$6)+(O428*'Football Field'!$F$7)+(P428*'Football Field'!$F$8)+(Q428*'Football Field'!$F$9)+(R428*'Football Field'!$F$10)+(S428*'Football Field'!$F$11)</f>
        <v>130287971.6965895</v>
      </c>
    </row>
    <row r="429" spans="2:20" x14ac:dyDescent="0.3">
      <c r="B429" s="62">
        <f t="shared" si="63"/>
        <v>402</v>
      </c>
      <c r="C429" s="62">
        <v>1.3121817838549488E-2</v>
      </c>
      <c r="D429" s="62">
        <v>0.19483927277995716</v>
      </c>
      <c r="E429" s="62">
        <v>0.93569600258198493</v>
      </c>
      <c r="F429" s="62">
        <v>0.56147201757068288</v>
      </c>
      <c r="G429" s="62">
        <v>0.86395104099108255</v>
      </c>
      <c r="H429" s="62">
        <v>0.67606352144366555</v>
      </c>
      <c r="I429" s="62">
        <v>7.6157678971614406E-2</v>
      </c>
      <c r="J429" s="62">
        <v>0.37800301604397313</v>
      </c>
      <c r="K429" s="62"/>
      <c r="L429" s="65">
        <f t="shared" si="64"/>
        <v>3.5471041397055893E-3</v>
      </c>
      <c r="M429" s="65">
        <f t="shared" si="65"/>
        <v>5.2669165168917627E-2</v>
      </c>
      <c r="N429" s="65">
        <f t="shared" si="66"/>
        <v>0.25293836609390247</v>
      </c>
      <c r="O429" s="65">
        <f t="shared" si="67"/>
        <v>0.15177772945474557</v>
      </c>
      <c r="P429" s="65">
        <f t="shared" si="68"/>
        <v>0.23354418966245769</v>
      </c>
      <c r="Q429" s="65">
        <f t="shared" si="69"/>
        <v>0.18275423002533098</v>
      </c>
      <c r="R429" s="65">
        <f t="shared" si="70"/>
        <v>2.0587027016711314E-2</v>
      </c>
      <c r="S429" s="65">
        <f t="shared" si="71"/>
        <v>0.10218218843822877</v>
      </c>
      <c r="T429" s="66">
        <f>(L429*'Football Field'!$F$4)+(M429*'Football Field'!$F$5)+(N429*'Football Field'!$F$6)+(O429*'Football Field'!$F$7)+(P429*'Football Field'!$F$8)+(Q429*'Football Field'!$F$9)+(R429*'Football Field'!$F$10)+(S429*'Football Field'!$F$11)</f>
        <v>138285646.21639532</v>
      </c>
    </row>
    <row r="430" spans="2:20" x14ac:dyDescent="0.3">
      <c r="B430" s="62">
        <f t="shared" si="63"/>
        <v>403</v>
      </c>
      <c r="C430" s="62">
        <v>0.25864812238346124</v>
      </c>
      <c r="D430" s="62">
        <v>7.1038240637091077E-2</v>
      </c>
      <c r="E430" s="62">
        <v>0.35879751343410748</v>
      </c>
      <c r="F430" s="62">
        <v>0.33646180764360067</v>
      </c>
      <c r="G430" s="62">
        <v>0.97641580473208578</v>
      </c>
      <c r="H430" s="62">
        <v>0.67484050540110907</v>
      </c>
      <c r="I430" s="62">
        <v>0.56302128300152399</v>
      </c>
      <c r="J430" s="62">
        <v>0.44423768213062687</v>
      </c>
      <c r="K430" s="62"/>
      <c r="L430" s="65">
        <f t="shared" si="64"/>
        <v>7.0218776644275352E-2</v>
      </c>
      <c r="M430" s="65">
        <f t="shared" si="65"/>
        <v>1.928573193004994E-2</v>
      </c>
      <c r="N430" s="65">
        <f t="shared" si="66"/>
        <v>9.7407714481680605E-2</v>
      </c>
      <c r="O430" s="65">
        <f t="shared" si="67"/>
        <v>9.1343932067012162E-2</v>
      </c>
      <c r="P430" s="65">
        <f t="shared" si="68"/>
        <v>0.26508107877456144</v>
      </c>
      <c r="Q430" s="65">
        <f t="shared" si="69"/>
        <v>0.18320826875757132</v>
      </c>
      <c r="R430" s="65">
        <f t="shared" si="70"/>
        <v>0.15285116069176352</v>
      </c>
      <c r="S430" s="65">
        <f t="shared" si="71"/>
        <v>0.12060333665308566</v>
      </c>
      <c r="T430" s="66">
        <f>(L430*'Football Field'!$F$4)+(M430*'Football Field'!$F$5)+(N430*'Football Field'!$F$6)+(O430*'Football Field'!$F$7)+(P430*'Football Field'!$F$8)+(Q430*'Football Field'!$F$9)+(R430*'Football Field'!$F$10)+(S430*'Football Field'!$F$11)</f>
        <v>154658895.11878738</v>
      </c>
    </row>
    <row r="431" spans="2:20" x14ac:dyDescent="0.3">
      <c r="B431" s="62">
        <f t="shared" si="63"/>
        <v>404</v>
      </c>
      <c r="C431" s="62">
        <v>0.13032149073705279</v>
      </c>
      <c r="D431" s="62">
        <v>9.5358610206056627E-3</v>
      </c>
      <c r="E431" s="62">
        <v>0.98318374025563049</v>
      </c>
      <c r="F431" s="62">
        <v>0.82447688324168789</v>
      </c>
      <c r="G431" s="62">
        <v>0.14101578883064603</v>
      </c>
      <c r="H431" s="62">
        <v>0.21684189770206708</v>
      </c>
      <c r="I431" s="62">
        <v>0.94502872195578558</v>
      </c>
      <c r="J431" s="62">
        <v>0.10236095108095977</v>
      </c>
      <c r="K431" s="62"/>
      <c r="L431" s="65">
        <f t="shared" si="64"/>
        <v>3.8869851517322779E-2</v>
      </c>
      <c r="M431" s="65">
        <f t="shared" si="65"/>
        <v>2.8441778855080534E-3</v>
      </c>
      <c r="N431" s="65">
        <f t="shared" si="66"/>
        <v>0.29324561729492893</v>
      </c>
      <c r="O431" s="65">
        <f t="shared" si="67"/>
        <v>0.24590951077846937</v>
      </c>
      <c r="P431" s="65">
        <f t="shared" si="68"/>
        <v>4.2059546299273047E-2</v>
      </c>
      <c r="Q431" s="65">
        <f t="shared" si="69"/>
        <v>6.4675536772519707E-2</v>
      </c>
      <c r="R431" s="65">
        <f t="shared" si="70"/>
        <v>0.28186545361227056</v>
      </c>
      <c r="S431" s="65">
        <f t="shared" si="71"/>
        <v>3.0530305839707634E-2</v>
      </c>
      <c r="T431" s="66">
        <f>(L431*'Football Field'!$F$4)+(M431*'Football Field'!$F$5)+(N431*'Football Field'!$F$6)+(O431*'Football Field'!$F$7)+(P431*'Football Field'!$F$8)+(Q431*'Football Field'!$F$9)+(R431*'Football Field'!$F$10)+(S431*'Football Field'!$F$11)</f>
        <v>160012006.37298125</v>
      </c>
    </row>
    <row r="432" spans="2:20" x14ac:dyDescent="0.3">
      <c r="B432" s="62">
        <f t="shared" si="63"/>
        <v>405</v>
      </c>
      <c r="C432" s="62">
        <v>0.90509551838669788</v>
      </c>
      <c r="D432" s="62">
        <v>0.86308392298563974</v>
      </c>
      <c r="E432" s="62">
        <v>0.88110594192266878</v>
      </c>
      <c r="F432" s="62">
        <v>0.60499391967891136</v>
      </c>
      <c r="G432" s="62">
        <v>0.95573495151132126</v>
      </c>
      <c r="H432" s="62">
        <v>0.32044349866538901</v>
      </c>
      <c r="I432" s="62">
        <v>0.16534188441666775</v>
      </c>
      <c r="J432" s="62">
        <v>0.53728433851070634</v>
      </c>
      <c r="K432" s="62"/>
      <c r="L432" s="65">
        <f t="shared" si="64"/>
        <v>0.17295642923449372</v>
      </c>
      <c r="M432" s="65">
        <f t="shared" si="65"/>
        <v>0.16492835332493336</v>
      </c>
      <c r="N432" s="65">
        <f t="shared" si="66"/>
        <v>0.16837221530372315</v>
      </c>
      <c r="O432" s="65">
        <f t="shared" si="67"/>
        <v>0.11560944224180622</v>
      </c>
      <c r="P432" s="65">
        <f t="shared" si="68"/>
        <v>0.18263321511374034</v>
      </c>
      <c r="Q432" s="65">
        <f t="shared" si="69"/>
        <v>6.1234159461272267E-2</v>
      </c>
      <c r="R432" s="65">
        <f t="shared" si="70"/>
        <v>3.159549611137432E-2</v>
      </c>
      <c r="S432" s="65">
        <f t="shared" si="71"/>
        <v>0.10267068920865678</v>
      </c>
      <c r="T432" s="66">
        <f>(L432*'Football Field'!$F$4)+(M432*'Football Field'!$F$5)+(N432*'Football Field'!$F$6)+(O432*'Football Field'!$F$7)+(P432*'Football Field'!$F$8)+(Q432*'Football Field'!$F$9)+(R432*'Football Field'!$F$10)+(S432*'Football Field'!$F$11)</f>
        <v>132001393.97360423</v>
      </c>
    </row>
    <row r="433" spans="2:20" x14ac:dyDescent="0.3">
      <c r="B433" s="62">
        <f t="shared" si="63"/>
        <v>406</v>
      </c>
      <c r="C433" s="62">
        <v>0.16575345005075171</v>
      </c>
      <c r="D433" s="62">
        <v>0.22468888596710135</v>
      </c>
      <c r="E433" s="62">
        <v>0.46942506627703318</v>
      </c>
      <c r="F433" s="62">
        <v>0.34549447585709603</v>
      </c>
      <c r="G433" s="62">
        <v>0.57873037972178987</v>
      </c>
      <c r="H433" s="62">
        <v>0.81367836419935968</v>
      </c>
      <c r="I433" s="62">
        <v>0.94774203094594667</v>
      </c>
      <c r="J433" s="62">
        <v>0.75994569599786299</v>
      </c>
      <c r="K433" s="62"/>
      <c r="L433" s="65">
        <f t="shared" si="64"/>
        <v>3.8498444675140783E-2</v>
      </c>
      <c r="M433" s="65">
        <f t="shared" si="65"/>
        <v>5.2186983998673268E-2</v>
      </c>
      <c r="N433" s="65">
        <f t="shared" si="66"/>
        <v>0.10903021890438594</v>
      </c>
      <c r="O433" s="65">
        <f t="shared" si="67"/>
        <v>8.0245689970728035E-2</v>
      </c>
      <c r="P433" s="65">
        <f t="shared" si="68"/>
        <v>0.13441783262261275</v>
      </c>
      <c r="Q433" s="65">
        <f t="shared" si="69"/>
        <v>0.18898762878176387</v>
      </c>
      <c r="R433" s="65">
        <f t="shared" si="70"/>
        <v>0.22012569954656352</v>
      </c>
      <c r="S433" s="65">
        <f t="shared" si="71"/>
        <v>0.17650750150013186</v>
      </c>
      <c r="T433" s="66">
        <f>(L433*'Football Field'!$F$4)+(M433*'Football Field'!$F$5)+(N433*'Football Field'!$F$6)+(O433*'Football Field'!$F$7)+(P433*'Football Field'!$F$8)+(Q433*'Football Field'!$F$9)+(R433*'Football Field'!$F$10)+(S433*'Football Field'!$F$11)</f>
        <v>153989719.42748672</v>
      </c>
    </row>
    <row r="434" spans="2:20" x14ac:dyDescent="0.3">
      <c r="B434" s="62">
        <f t="shared" si="63"/>
        <v>407</v>
      </c>
      <c r="C434" s="62">
        <v>6.412794034503011E-2</v>
      </c>
      <c r="D434" s="62">
        <v>6.2950578460996831E-2</v>
      </c>
      <c r="E434" s="62">
        <v>0.10164497287872065</v>
      </c>
      <c r="F434" s="62">
        <v>0.26932017179106404</v>
      </c>
      <c r="G434" s="62">
        <v>0.47996120771662043</v>
      </c>
      <c r="H434" s="62">
        <v>0.10714377214843473</v>
      </c>
      <c r="I434" s="62">
        <v>0.17934687280144079</v>
      </c>
      <c r="J434" s="62">
        <v>0.90645699289696402</v>
      </c>
      <c r="K434" s="62"/>
      <c r="L434" s="65">
        <f t="shared" si="64"/>
        <v>2.9539080232302794E-2</v>
      </c>
      <c r="M434" s="65">
        <f t="shared" si="65"/>
        <v>2.8996755202560755E-2</v>
      </c>
      <c r="N434" s="65">
        <f t="shared" si="66"/>
        <v>4.6820449759033364E-2</v>
      </c>
      <c r="O434" s="65">
        <f t="shared" si="67"/>
        <v>0.1240562244773601</v>
      </c>
      <c r="P434" s="65">
        <f t="shared" si="68"/>
        <v>0.22108323683645265</v>
      </c>
      <c r="Q434" s="65">
        <f t="shared" si="69"/>
        <v>4.9353346838457504E-2</v>
      </c>
      <c r="R434" s="65">
        <f t="shared" si="70"/>
        <v>8.2612066387766594E-2</v>
      </c>
      <c r="S434" s="65">
        <f t="shared" si="71"/>
        <v>0.41753884026606614</v>
      </c>
      <c r="T434" s="66">
        <f>(L434*'Football Field'!$F$4)+(M434*'Football Field'!$F$5)+(N434*'Football Field'!$F$6)+(O434*'Football Field'!$F$7)+(P434*'Football Field'!$F$8)+(Q434*'Football Field'!$F$9)+(R434*'Football Field'!$F$10)+(S434*'Football Field'!$F$11)</f>
        <v>142677135.64681715</v>
      </c>
    </row>
    <row r="435" spans="2:20" x14ac:dyDescent="0.3">
      <c r="B435" s="62">
        <f t="shared" si="63"/>
        <v>408</v>
      </c>
      <c r="C435" s="62">
        <v>0.10990035727020397</v>
      </c>
      <c r="D435" s="62">
        <v>0.67018100185868534</v>
      </c>
      <c r="E435" s="62">
        <v>0.45409714428073134</v>
      </c>
      <c r="F435" s="62">
        <v>0.23194325510339009</v>
      </c>
      <c r="G435" s="62">
        <v>0.80045610201272333</v>
      </c>
      <c r="H435" s="62">
        <v>0.91441310843184898</v>
      </c>
      <c r="I435" s="62">
        <v>0.76865768151988567</v>
      </c>
      <c r="J435" s="62">
        <v>0.12398784469762714</v>
      </c>
      <c r="K435" s="62"/>
      <c r="L435" s="65">
        <f t="shared" si="64"/>
        <v>2.6978439878072663E-2</v>
      </c>
      <c r="M435" s="65">
        <f t="shared" si="65"/>
        <v>0.16451664321361573</v>
      </c>
      <c r="N435" s="65">
        <f t="shared" si="66"/>
        <v>0.11147218089256955</v>
      </c>
      <c r="O435" s="65">
        <f t="shared" si="67"/>
        <v>5.6937641681605304E-2</v>
      </c>
      <c r="P435" s="65">
        <f t="shared" si="68"/>
        <v>0.19649669354661395</v>
      </c>
      <c r="Q435" s="65">
        <f t="shared" si="69"/>
        <v>0.22447096335544417</v>
      </c>
      <c r="R435" s="65">
        <f t="shared" si="70"/>
        <v>0.18869078829942254</v>
      </c>
      <c r="S435" s="65">
        <f t="shared" si="71"/>
        <v>3.0436649132656056E-2</v>
      </c>
      <c r="T435" s="66">
        <f>(L435*'Football Field'!$F$4)+(M435*'Football Field'!$F$5)+(N435*'Football Field'!$F$6)+(O435*'Football Field'!$F$7)+(P435*'Football Field'!$F$8)+(Q435*'Football Field'!$F$9)+(R435*'Football Field'!$F$10)+(S435*'Football Field'!$F$11)</f>
        <v>153178900.9768596</v>
      </c>
    </row>
    <row r="436" spans="2:20" x14ac:dyDescent="0.3">
      <c r="B436" s="62">
        <f t="shared" si="63"/>
        <v>409</v>
      </c>
      <c r="C436" s="62">
        <v>0.84524810159959429</v>
      </c>
      <c r="D436" s="62">
        <v>0.18022481770022503</v>
      </c>
      <c r="E436" s="62">
        <v>0.3413944856671719</v>
      </c>
      <c r="F436" s="62">
        <v>0.9708802367559306</v>
      </c>
      <c r="G436" s="62">
        <v>0.61354203334263691</v>
      </c>
      <c r="H436" s="62">
        <v>0.7930693184473514</v>
      </c>
      <c r="I436" s="62">
        <v>0.15786647505397722</v>
      </c>
      <c r="J436" s="62">
        <v>0.283414833922215</v>
      </c>
      <c r="K436" s="62"/>
      <c r="L436" s="65">
        <f t="shared" si="64"/>
        <v>0.20193997584955997</v>
      </c>
      <c r="M436" s="65">
        <f t="shared" si="65"/>
        <v>4.3057884738220226E-2</v>
      </c>
      <c r="N436" s="65">
        <f t="shared" si="66"/>
        <v>8.1563264159166413E-2</v>
      </c>
      <c r="O436" s="65">
        <f t="shared" si="67"/>
        <v>0.23195500965015337</v>
      </c>
      <c r="P436" s="65">
        <f t="shared" si="68"/>
        <v>0.14658259883864788</v>
      </c>
      <c r="Q436" s="65">
        <f t="shared" si="69"/>
        <v>0.18947383461873959</v>
      </c>
      <c r="R436" s="65">
        <f t="shared" si="70"/>
        <v>3.7716206755773474E-2</v>
      </c>
      <c r="S436" s="65">
        <f t="shared" si="71"/>
        <v>6.7711225389739019E-2</v>
      </c>
      <c r="T436" s="66">
        <f>(L436*'Football Field'!$F$4)+(M436*'Football Field'!$F$5)+(N436*'Football Field'!$F$6)+(O436*'Football Field'!$F$7)+(P436*'Football Field'!$F$8)+(Q436*'Football Field'!$F$9)+(R436*'Football Field'!$F$10)+(S436*'Football Field'!$F$11)</f>
        <v>128428021.45323971</v>
      </c>
    </row>
    <row r="437" spans="2:20" x14ac:dyDescent="0.3">
      <c r="B437" s="62">
        <f t="shared" si="63"/>
        <v>410</v>
      </c>
      <c r="C437" s="62">
        <v>0.36815617358981778</v>
      </c>
      <c r="D437" s="62">
        <v>0.77177360392294481</v>
      </c>
      <c r="E437" s="62">
        <v>0.19129949515675027</v>
      </c>
      <c r="F437" s="62">
        <v>5.5060228387479038E-3</v>
      </c>
      <c r="G437" s="62">
        <v>0.33509423109094505</v>
      </c>
      <c r="H437" s="62">
        <v>0.33143852050032885</v>
      </c>
      <c r="I437" s="62">
        <v>0.73767556617799213</v>
      </c>
      <c r="J437" s="62">
        <v>0.2341040737407748</v>
      </c>
      <c r="K437" s="62"/>
      <c r="L437" s="65">
        <f t="shared" si="64"/>
        <v>0.12374799072844343</v>
      </c>
      <c r="M437" s="65">
        <f t="shared" si="65"/>
        <v>0.2594155405611141</v>
      </c>
      <c r="N437" s="65">
        <f t="shared" si="66"/>
        <v>6.4301320611259663E-2</v>
      </c>
      <c r="O437" s="65">
        <f t="shared" si="67"/>
        <v>1.8507343135283443E-3</v>
      </c>
      <c r="P437" s="65">
        <f t="shared" si="68"/>
        <v>0.11263491087996255</v>
      </c>
      <c r="Q437" s="65">
        <f t="shared" si="69"/>
        <v>0.1114061202939938</v>
      </c>
      <c r="R437" s="65">
        <f t="shared" si="70"/>
        <v>0.24795419898540078</v>
      </c>
      <c r="S437" s="65">
        <f t="shared" si="71"/>
        <v>7.8689183626297524E-2</v>
      </c>
      <c r="T437" s="66">
        <f>(L437*'Football Field'!$F$4)+(M437*'Football Field'!$F$5)+(N437*'Football Field'!$F$6)+(O437*'Football Field'!$F$7)+(P437*'Football Field'!$F$8)+(Q437*'Football Field'!$F$9)+(R437*'Football Field'!$F$10)+(S437*'Football Field'!$F$11)</f>
        <v>152509851.56507143</v>
      </c>
    </row>
    <row r="438" spans="2:20" x14ac:dyDescent="0.3">
      <c r="B438" s="62">
        <f t="shared" si="63"/>
        <v>411</v>
      </c>
      <c r="C438" s="62">
        <v>0.27074929591750774</v>
      </c>
      <c r="D438" s="62">
        <v>8.944973321950711E-2</v>
      </c>
      <c r="E438" s="62">
        <v>0.44008316290624516</v>
      </c>
      <c r="F438" s="62">
        <v>0.50356506546605706</v>
      </c>
      <c r="G438" s="62">
        <v>0.53433604727057826</v>
      </c>
      <c r="H438" s="62">
        <v>0.84964482882783932</v>
      </c>
      <c r="I438" s="62">
        <v>0.27154065703243369</v>
      </c>
      <c r="J438" s="62">
        <v>0.45984129648855665</v>
      </c>
      <c r="K438" s="62"/>
      <c r="L438" s="65">
        <f t="shared" si="64"/>
        <v>7.9184749991442885E-2</v>
      </c>
      <c r="M438" s="65">
        <f t="shared" si="65"/>
        <v>2.6160935110782369E-2</v>
      </c>
      <c r="N438" s="65">
        <f t="shared" si="66"/>
        <v>0.12870901515028113</v>
      </c>
      <c r="O438" s="65">
        <f t="shared" si="67"/>
        <v>0.14727526318481496</v>
      </c>
      <c r="P438" s="65">
        <f t="shared" si="68"/>
        <v>0.15627470487468229</v>
      </c>
      <c r="Q438" s="65">
        <f t="shared" si="69"/>
        <v>0.24849155424120981</v>
      </c>
      <c r="R438" s="65">
        <f t="shared" si="70"/>
        <v>7.9416195586992838E-2</v>
      </c>
      <c r="S438" s="65">
        <f t="shared" si="71"/>
        <v>0.13448758185979368</v>
      </c>
      <c r="T438" s="66">
        <f>(L438*'Football Field'!$F$4)+(M438*'Football Field'!$F$5)+(N438*'Football Field'!$F$6)+(O438*'Football Field'!$F$7)+(P438*'Football Field'!$F$8)+(Q438*'Football Field'!$F$9)+(R438*'Football Field'!$F$10)+(S438*'Football Field'!$F$11)</f>
        <v>136803560.0540199</v>
      </c>
    </row>
    <row r="439" spans="2:20" x14ac:dyDescent="0.3">
      <c r="B439" s="62">
        <f t="shared" si="63"/>
        <v>412</v>
      </c>
      <c r="C439" s="62">
        <v>0.67504956648225956</v>
      </c>
      <c r="D439" s="62">
        <v>0.85643312677144423</v>
      </c>
      <c r="E439" s="62">
        <v>0.88134866998261807</v>
      </c>
      <c r="F439" s="62">
        <v>9.9152964581127767E-2</v>
      </c>
      <c r="G439" s="62">
        <v>0.69061440067021074</v>
      </c>
      <c r="H439" s="62">
        <v>0.49775999723179631</v>
      </c>
      <c r="I439" s="62">
        <v>0.12918041046186812</v>
      </c>
      <c r="J439" s="62">
        <v>0.88252834931930269</v>
      </c>
      <c r="K439" s="62"/>
      <c r="L439" s="65">
        <f t="shared" si="64"/>
        <v>0.14325974077396725</v>
      </c>
      <c r="M439" s="65">
        <f t="shared" si="65"/>
        <v>0.18175315387709343</v>
      </c>
      <c r="N439" s="65">
        <f t="shared" si="66"/>
        <v>0.18704075709751436</v>
      </c>
      <c r="O439" s="65">
        <f t="shared" si="67"/>
        <v>2.104234815953477E-2</v>
      </c>
      <c r="P439" s="65">
        <f t="shared" si="68"/>
        <v>0.14656292652753408</v>
      </c>
      <c r="Q439" s="65">
        <f t="shared" si="69"/>
        <v>0.10563515882644717</v>
      </c>
      <c r="R439" s="65">
        <f t="shared" si="70"/>
        <v>2.7414804830229105E-2</v>
      </c>
      <c r="S439" s="65">
        <f t="shared" si="71"/>
        <v>0.18729110990767986</v>
      </c>
      <c r="T439" s="66">
        <f>(L439*'Football Field'!$F$4)+(M439*'Football Field'!$F$5)+(N439*'Football Field'!$F$6)+(O439*'Football Field'!$F$7)+(P439*'Football Field'!$F$8)+(Q439*'Football Field'!$F$9)+(R439*'Football Field'!$F$10)+(S439*'Football Field'!$F$11)</f>
        <v>129024337.70464605</v>
      </c>
    </row>
    <row r="440" spans="2:20" x14ac:dyDescent="0.3">
      <c r="B440" s="62">
        <f t="shared" si="63"/>
        <v>413</v>
      </c>
      <c r="C440" s="62">
        <v>0.73745694418748109</v>
      </c>
      <c r="D440" s="62">
        <v>0.94628421212144098</v>
      </c>
      <c r="E440" s="62">
        <v>0.39659104386868338</v>
      </c>
      <c r="F440" s="62">
        <v>0.88539725403207425</v>
      </c>
      <c r="G440" s="62">
        <v>0.49451897519432253</v>
      </c>
      <c r="H440" s="62">
        <v>0.93492614351500181</v>
      </c>
      <c r="I440" s="62">
        <v>0.69305544246886586</v>
      </c>
      <c r="J440" s="62">
        <v>0.15390411578688434</v>
      </c>
      <c r="K440" s="62"/>
      <c r="L440" s="65">
        <f t="shared" si="64"/>
        <v>0.14067876283474992</v>
      </c>
      <c r="M440" s="65">
        <f t="shared" si="65"/>
        <v>0.18051507047366985</v>
      </c>
      <c r="N440" s="65">
        <f t="shared" si="66"/>
        <v>7.5654501381445555E-2</v>
      </c>
      <c r="O440" s="65">
        <f t="shared" si="67"/>
        <v>0.16890015247161522</v>
      </c>
      <c r="P440" s="65">
        <f t="shared" si="68"/>
        <v>9.4335429582665317E-2</v>
      </c>
      <c r="Q440" s="65">
        <f t="shared" si="69"/>
        <v>0.17834838257095231</v>
      </c>
      <c r="R440" s="65">
        <f t="shared" si="70"/>
        <v>0.13220864348878328</v>
      </c>
      <c r="S440" s="65">
        <f t="shared" si="71"/>
        <v>2.9359057196118456E-2</v>
      </c>
      <c r="T440" s="66">
        <f>(L440*'Football Field'!$F$4)+(M440*'Football Field'!$F$5)+(N440*'Football Field'!$F$6)+(O440*'Football Field'!$F$7)+(P440*'Football Field'!$F$8)+(Q440*'Football Field'!$F$9)+(R440*'Football Field'!$F$10)+(S440*'Football Field'!$F$11)</f>
        <v>136215804.55034155</v>
      </c>
    </row>
    <row r="441" spans="2:20" x14ac:dyDescent="0.3">
      <c r="B441" s="62">
        <f t="shared" si="63"/>
        <v>414</v>
      </c>
      <c r="C441" s="62">
        <v>0.64098071710761273</v>
      </c>
      <c r="D441" s="62">
        <v>0.60713403842164704</v>
      </c>
      <c r="E441" s="62">
        <v>0.72170354124672731</v>
      </c>
      <c r="F441" s="62">
        <v>0.90225595269573067</v>
      </c>
      <c r="G441" s="62">
        <v>0.70720631352333696</v>
      </c>
      <c r="H441" s="62">
        <v>0.69095147842685822</v>
      </c>
      <c r="I441" s="62">
        <v>0.98351159125426346</v>
      </c>
      <c r="J441" s="62">
        <v>0.16733141185325495</v>
      </c>
      <c r="K441" s="62"/>
      <c r="L441" s="65">
        <f t="shared" si="64"/>
        <v>0.11823867255895038</v>
      </c>
      <c r="M441" s="65">
        <f t="shared" si="65"/>
        <v>0.11199513628469766</v>
      </c>
      <c r="N441" s="65">
        <f t="shared" si="66"/>
        <v>0.13312922904009972</v>
      </c>
      <c r="O441" s="65">
        <f t="shared" si="67"/>
        <v>0.16643487597653239</v>
      </c>
      <c r="P441" s="65">
        <f t="shared" si="68"/>
        <v>0.13045499420580794</v>
      </c>
      <c r="Q441" s="65">
        <f t="shared" si="69"/>
        <v>0.12745654187615757</v>
      </c>
      <c r="R441" s="65">
        <f t="shared" si="70"/>
        <v>0.18142371820636471</v>
      </c>
      <c r="S441" s="65">
        <f t="shared" si="71"/>
        <v>3.0866831851389713E-2</v>
      </c>
      <c r="T441" s="66">
        <f>(L441*'Football Field'!$F$4)+(M441*'Football Field'!$F$5)+(N441*'Football Field'!$F$6)+(O441*'Football Field'!$F$7)+(P441*'Football Field'!$F$8)+(Q441*'Football Field'!$F$9)+(R441*'Football Field'!$F$10)+(S441*'Football Field'!$F$11)</f>
        <v>147834081.4963243</v>
      </c>
    </row>
    <row r="442" spans="2:20" x14ac:dyDescent="0.3">
      <c r="B442" s="62">
        <f t="shared" si="63"/>
        <v>415</v>
      </c>
      <c r="C442" s="62">
        <v>0.70047334122954297</v>
      </c>
      <c r="D442" s="62">
        <v>0.57746867930033485</v>
      </c>
      <c r="E442" s="62">
        <v>0.42005186227963465</v>
      </c>
      <c r="F442" s="62">
        <v>0.57013558751170867</v>
      </c>
      <c r="G442" s="62">
        <v>0.90830505870679812</v>
      </c>
      <c r="H442" s="62">
        <v>5.4173635467093528E-2</v>
      </c>
      <c r="I442" s="62">
        <v>0.28290807677400365</v>
      </c>
      <c r="J442" s="62">
        <v>0.96056640854111297</v>
      </c>
      <c r="K442" s="62"/>
      <c r="L442" s="65">
        <f t="shared" si="64"/>
        <v>0.15656245001626284</v>
      </c>
      <c r="M442" s="65">
        <f t="shared" si="65"/>
        <v>0.1290697388714597</v>
      </c>
      <c r="N442" s="65">
        <f t="shared" si="66"/>
        <v>9.388558396377665E-2</v>
      </c>
      <c r="O442" s="65">
        <f t="shared" si="67"/>
        <v>0.12743072315302251</v>
      </c>
      <c r="P442" s="65">
        <f t="shared" si="68"/>
        <v>0.20301481438777719</v>
      </c>
      <c r="Q442" s="65">
        <f t="shared" si="69"/>
        <v>1.2108322466817041E-2</v>
      </c>
      <c r="R442" s="65">
        <f t="shared" si="70"/>
        <v>6.3232644302179647E-2</v>
      </c>
      <c r="S442" s="65">
        <f t="shared" si="71"/>
        <v>0.21469572283870433</v>
      </c>
      <c r="T442" s="66">
        <f>(L442*'Football Field'!$F$4)+(M442*'Football Field'!$F$5)+(N442*'Football Field'!$F$6)+(O442*'Football Field'!$F$7)+(P442*'Football Field'!$F$8)+(Q442*'Football Field'!$F$9)+(R442*'Football Field'!$F$10)+(S442*'Football Field'!$F$11)</f>
        <v>137260165.05764762</v>
      </c>
    </row>
    <row r="443" spans="2:20" x14ac:dyDescent="0.3">
      <c r="B443" s="62">
        <f t="shared" si="63"/>
        <v>416</v>
      </c>
      <c r="C443" s="62">
        <v>0.68058720286965124</v>
      </c>
      <c r="D443" s="62">
        <v>0.63334782640091458</v>
      </c>
      <c r="E443" s="62">
        <v>0.23538813177685047</v>
      </c>
      <c r="F443" s="62">
        <v>0.7869358414176596</v>
      </c>
      <c r="G443" s="62">
        <v>0.65803881670260966</v>
      </c>
      <c r="H443" s="62">
        <v>0.99911534689364623</v>
      </c>
      <c r="I443" s="62">
        <v>0.32235817954323187</v>
      </c>
      <c r="J443" s="62">
        <v>0.76925771631660222</v>
      </c>
      <c r="K443" s="62"/>
      <c r="L443" s="65">
        <f t="shared" si="64"/>
        <v>0.13384135952460413</v>
      </c>
      <c r="M443" s="65">
        <f t="shared" si="65"/>
        <v>0.12455146641022945</v>
      </c>
      <c r="N443" s="65">
        <f t="shared" si="66"/>
        <v>4.6290420155026393E-2</v>
      </c>
      <c r="O443" s="65">
        <f t="shared" si="67"/>
        <v>0.15475542653444518</v>
      </c>
      <c r="P443" s="65">
        <f t="shared" si="68"/>
        <v>0.12940709063597705</v>
      </c>
      <c r="Q443" s="65">
        <f t="shared" si="69"/>
        <v>0.19648173780862765</v>
      </c>
      <c r="R443" s="65">
        <f t="shared" si="70"/>
        <v>6.3393576637975457E-2</v>
      </c>
      <c r="S443" s="65">
        <f t="shared" si="71"/>
        <v>0.15127892229311476</v>
      </c>
      <c r="T443" s="66">
        <f>(L443*'Football Field'!$F$4)+(M443*'Football Field'!$F$5)+(N443*'Football Field'!$F$6)+(O443*'Football Field'!$F$7)+(P443*'Football Field'!$F$8)+(Q443*'Football Field'!$F$9)+(R443*'Football Field'!$F$10)+(S443*'Football Field'!$F$11)</f>
        <v>129826470.6941043</v>
      </c>
    </row>
    <row r="444" spans="2:20" x14ac:dyDescent="0.3">
      <c r="B444" s="62">
        <f t="shared" si="63"/>
        <v>417</v>
      </c>
      <c r="C444" s="62">
        <v>0.60274368700981773</v>
      </c>
      <c r="D444" s="62">
        <v>0.93587689860042467</v>
      </c>
      <c r="E444" s="62">
        <v>0.94177052928940574</v>
      </c>
      <c r="F444" s="62">
        <v>0.89221276493977597</v>
      </c>
      <c r="G444" s="62">
        <v>0.28523494560454632</v>
      </c>
      <c r="H444" s="62">
        <v>7.4648813361552047E-2</v>
      </c>
      <c r="I444" s="62">
        <v>0.35801706836297498</v>
      </c>
      <c r="J444" s="62">
        <v>0.46796091649012916</v>
      </c>
      <c r="K444" s="62"/>
      <c r="L444" s="65">
        <f t="shared" si="64"/>
        <v>0.13222512502486647</v>
      </c>
      <c r="M444" s="65">
        <f t="shared" si="65"/>
        <v>0.20530524432238442</v>
      </c>
      <c r="N444" s="65">
        <f t="shared" si="66"/>
        <v>0.20659814223487341</v>
      </c>
      <c r="O444" s="65">
        <f t="shared" si="67"/>
        <v>0.1957265533185453</v>
      </c>
      <c r="P444" s="65">
        <f t="shared" si="68"/>
        <v>6.2572577957847278E-2</v>
      </c>
      <c r="Q444" s="65">
        <f t="shared" si="69"/>
        <v>1.6375864057002341E-2</v>
      </c>
      <c r="R444" s="65">
        <f t="shared" si="70"/>
        <v>7.8538942249526136E-2</v>
      </c>
      <c r="S444" s="65">
        <f t="shared" si="71"/>
        <v>0.10265755083495476</v>
      </c>
      <c r="T444" s="66">
        <f>(L444*'Football Field'!$F$4)+(M444*'Football Field'!$F$5)+(N444*'Football Field'!$F$6)+(O444*'Football Field'!$F$7)+(P444*'Football Field'!$F$8)+(Q444*'Football Field'!$F$9)+(R444*'Football Field'!$F$10)+(S444*'Football Field'!$F$11)</f>
        <v>130310794.98292282</v>
      </c>
    </row>
    <row r="445" spans="2:20" x14ac:dyDescent="0.3">
      <c r="B445" s="62">
        <f t="shared" si="63"/>
        <v>418</v>
      </c>
      <c r="C445" s="62">
        <v>0.23380368170809496</v>
      </c>
      <c r="D445" s="62">
        <v>6.5416611778142952E-2</v>
      </c>
      <c r="E445" s="62">
        <v>0.87931894142204381</v>
      </c>
      <c r="F445" s="62">
        <v>0.77675821872998996</v>
      </c>
      <c r="G445" s="62">
        <v>0.8860434264089071</v>
      </c>
      <c r="H445" s="62">
        <v>0.55890488436900121</v>
      </c>
      <c r="I445" s="62">
        <v>9.2607479163065887E-2</v>
      </c>
      <c r="J445" s="62">
        <v>0.69996912268270473</v>
      </c>
      <c r="K445" s="62"/>
      <c r="L445" s="65">
        <f t="shared" si="64"/>
        <v>5.5762839749526338E-2</v>
      </c>
      <c r="M445" s="65">
        <f t="shared" si="65"/>
        <v>1.5602047037462305E-2</v>
      </c>
      <c r="N445" s="65">
        <f t="shared" si="66"/>
        <v>0.20972005599321106</v>
      </c>
      <c r="O445" s="65">
        <f t="shared" si="67"/>
        <v>0.1852590333853083</v>
      </c>
      <c r="P445" s="65">
        <f t="shared" si="68"/>
        <v>0.21132386469280506</v>
      </c>
      <c r="Q445" s="65">
        <f t="shared" si="69"/>
        <v>0.13330039661739468</v>
      </c>
      <c r="R445" s="65">
        <f t="shared" si="70"/>
        <v>2.2087145858656718E-2</v>
      </c>
      <c r="S445" s="65">
        <f t="shared" si="71"/>
        <v>0.16694461666563568</v>
      </c>
      <c r="T445" s="66">
        <f>(L445*'Football Field'!$F$4)+(M445*'Football Field'!$F$5)+(N445*'Football Field'!$F$6)+(O445*'Football Field'!$F$7)+(P445*'Football Field'!$F$8)+(Q445*'Football Field'!$F$9)+(R445*'Football Field'!$F$10)+(S445*'Football Field'!$F$11)</f>
        <v>136148624.93212271</v>
      </c>
    </row>
    <row r="446" spans="2:20" x14ac:dyDescent="0.3">
      <c r="B446" s="62">
        <f t="shared" si="63"/>
        <v>419</v>
      </c>
      <c r="C446" s="62">
        <v>0.51179375892938594</v>
      </c>
      <c r="D446" s="62">
        <v>0.74449182517912182</v>
      </c>
      <c r="E446" s="62">
        <v>0.90959907606497137</v>
      </c>
      <c r="F446" s="62">
        <v>3.4694165338913008E-2</v>
      </c>
      <c r="G446" s="62">
        <v>0.24202297436631093</v>
      </c>
      <c r="H446" s="62">
        <v>0.26186585995244027</v>
      </c>
      <c r="I446" s="62">
        <v>0.49908239904536178</v>
      </c>
      <c r="J446" s="62">
        <v>0.44868077700358611</v>
      </c>
      <c r="K446" s="62"/>
      <c r="L446" s="65">
        <f t="shared" si="64"/>
        <v>0.14013182132450214</v>
      </c>
      <c r="M446" s="65">
        <f t="shared" si="65"/>
        <v>0.20384577498911541</v>
      </c>
      <c r="N446" s="65">
        <f t="shared" si="66"/>
        <v>0.24905300813106521</v>
      </c>
      <c r="O446" s="65">
        <f t="shared" si="67"/>
        <v>9.4994448319290405E-3</v>
      </c>
      <c r="P446" s="65">
        <f t="shared" si="68"/>
        <v>6.6267162521229245E-2</v>
      </c>
      <c r="Q446" s="65">
        <f t="shared" si="69"/>
        <v>7.1700248894409638E-2</v>
      </c>
      <c r="R446" s="65">
        <f t="shared" si="70"/>
        <v>0.13665138417383088</v>
      </c>
      <c r="S446" s="65">
        <f t="shared" si="71"/>
        <v>0.12285115513391856</v>
      </c>
      <c r="T446" s="66">
        <f>(L446*'Football Field'!$F$4)+(M446*'Football Field'!$F$5)+(N446*'Football Field'!$F$6)+(O446*'Football Field'!$F$7)+(P446*'Football Field'!$F$8)+(Q446*'Football Field'!$F$9)+(R446*'Football Field'!$F$10)+(S446*'Football Field'!$F$11)</f>
        <v>138589959.18894261</v>
      </c>
    </row>
    <row r="447" spans="2:20" x14ac:dyDescent="0.3">
      <c r="B447" s="62">
        <f t="shared" si="63"/>
        <v>420</v>
      </c>
      <c r="C447" s="62">
        <v>0.70629192897157178</v>
      </c>
      <c r="D447" s="62">
        <v>0.31213142097182967</v>
      </c>
      <c r="E447" s="62">
        <v>4.7944779928458137E-2</v>
      </c>
      <c r="F447" s="62">
        <v>0.84924685215358064</v>
      </c>
      <c r="G447" s="62">
        <v>0.27402916935209687</v>
      </c>
      <c r="H447" s="62">
        <v>0.79098864283099846</v>
      </c>
      <c r="I447" s="62">
        <v>0.54621096904227018</v>
      </c>
      <c r="J447" s="62">
        <v>0.97936351305761693</v>
      </c>
      <c r="K447" s="62"/>
      <c r="L447" s="65">
        <f t="shared" si="64"/>
        <v>0.15673755902994785</v>
      </c>
      <c r="M447" s="65">
        <f t="shared" si="65"/>
        <v>6.9266991470382192E-2</v>
      </c>
      <c r="N447" s="65">
        <f t="shared" si="66"/>
        <v>1.063971916705427E-2</v>
      </c>
      <c r="O447" s="65">
        <f t="shared" si="67"/>
        <v>0.18846155981739507</v>
      </c>
      <c r="P447" s="65">
        <f t="shared" si="68"/>
        <v>6.0811487920854633E-2</v>
      </c>
      <c r="Q447" s="65">
        <f t="shared" si="69"/>
        <v>0.1755331244946621</v>
      </c>
      <c r="R447" s="65">
        <f t="shared" si="70"/>
        <v>0.12121301474834452</v>
      </c>
      <c r="S447" s="65">
        <f t="shared" si="71"/>
        <v>0.21733654335135949</v>
      </c>
      <c r="T447" s="66">
        <f>(L447*'Football Field'!$F$4)+(M447*'Football Field'!$F$5)+(N447*'Football Field'!$F$6)+(O447*'Football Field'!$F$7)+(P447*'Football Field'!$F$8)+(Q447*'Football Field'!$F$9)+(R447*'Football Field'!$F$10)+(S447*'Football Field'!$F$11)</f>
        <v>132113064.89698115</v>
      </c>
    </row>
    <row r="448" spans="2:20" x14ac:dyDescent="0.3">
      <c r="B448" s="62">
        <f t="shared" si="63"/>
        <v>421</v>
      </c>
      <c r="C448" s="62">
        <v>0.43081141632408282</v>
      </c>
      <c r="D448" s="62">
        <v>0.36296563571445239</v>
      </c>
      <c r="E448" s="62">
        <v>0.46986742341653753</v>
      </c>
      <c r="F448" s="62">
        <v>0.17089094780382141</v>
      </c>
      <c r="G448" s="62">
        <v>0.84140599612477396</v>
      </c>
      <c r="H448" s="62">
        <v>0.21050292737190013</v>
      </c>
      <c r="I448" s="62">
        <v>0.60647828393480829</v>
      </c>
      <c r="J448" s="62">
        <v>0.68133191707000318</v>
      </c>
      <c r="K448" s="62"/>
      <c r="L448" s="65">
        <f t="shared" si="64"/>
        <v>0.11414476974790261</v>
      </c>
      <c r="M448" s="65">
        <f t="shared" si="65"/>
        <v>9.6168827809940391E-2</v>
      </c>
      <c r="N448" s="65">
        <f t="shared" si="66"/>
        <v>0.12449277532045476</v>
      </c>
      <c r="O448" s="65">
        <f t="shared" si="67"/>
        <v>4.5278066341663967E-2</v>
      </c>
      <c r="P448" s="65">
        <f t="shared" si="68"/>
        <v>0.22293302835762874</v>
      </c>
      <c r="Q448" s="65">
        <f t="shared" si="69"/>
        <v>5.5773378479946803E-2</v>
      </c>
      <c r="R448" s="65">
        <f t="shared" si="70"/>
        <v>0.16068823028767068</v>
      </c>
      <c r="S448" s="65">
        <f t="shared" si="71"/>
        <v>0.18052092365479205</v>
      </c>
      <c r="T448" s="66">
        <f>(L448*'Football Field'!$F$4)+(M448*'Football Field'!$F$5)+(N448*'Football Field'!$F$6)+(O448*'Football Field'!$F$7)+(P448*'Football Field'!$F$8)+(Q448*'Football Field'!$F$9)+(R448*'Football Field'!$F$10)+(S448*'Football Field'!$F$11)</f>
        <v>152681326.1266883</v>
      </c>
    </row>
    <row r="449" spans="2:20" x14ac:dyDescent="0.3">
      <c r="B449" s="62">
        <f t="shared" si="63"/>
        <v>422</v>
      </c>
      <c r="C449" s="62">
        <v>0.20396698994640738</v>
      </c>
      <c r="D449" s="62">
        <v>0.76530339202145847</v>
      </c>
      <c r="E449" s="62">
        <v>0.84843801293258359</v>
      </c>
      <c r="F449" s="62">
        <v>0.6299301494173003</v>
      </c>
      <c r="G449" s="62">
        <v>0.81601367265484825</v>
      </c>
      <c r="H449" s="62">
        <v>0.99236741134391637</v>
      </c>
      <c r="I449" s="62">
        <v>0.87260267177521911</v>
      </c>
      <c r="J449" s="62">
        <v>0.99036494163806343</v>
      </c>
      <c r="K449" s="62"/>
      <c r="L449" s="65">
        <f t="shared" si="64"/>
        <v>3.3333455666553623E-2</v>
      </c>
      <c r="M449" s="65">
        <f t="shared" si="65"/>
        <v>0.1250702709105686</v>
      </c>
      <c r="N449" s="65">
        <f t="shared" si="66"/>
        <v>0.13865660760762363</v>
      </c>
      <c r="O449" s="65">
        <f t="shared" si="67"/>
        <v>0.10294679896067627</v>
      </c>
      <c r="P449" s="65">
        <f t="shared" si="68"/>
        <v>0.13335763589926472</v>
      </c>
      <c r="Q449" s="65">
        <f t="shared" si="69"/>
        <v>0.16217837562664714</v>
      </c>
      <c r="R449" s="65">
        <f t="shared" si="70"/>
        <v>0.14260573478962513</v>
      </c>
      <c r="S449" s="65">
        <f t="shared" si="71"/>
        <v>0.16185112053904105</v>
      </c>
      <c r="T449" s="66">
        <f>(L449*'Football Field'!$F$4)+(M449*'Football Field'!$F$5)+(N449*'Football Field'!$F$6)+(O449*'Football Field'!$F$7)+(P449*'Football Field'!$F$8)+(Q449*'Football Field'!$F$9)+(R449*'Football Field'!$F$10)+(S449*'Football Field'!$F$11)</f>
        <v>143758194.30425358</v>
      </c>
    </row>
    <row r="450" spans="2:20" x14ac:dyDescent="0.3">
      <c r="B450" s="62">
        <f t="shared" si="63"/>
        <v>423</v>
      </c>
      <c r="C450" s="62">
        <v>6.1374116233825493E-3</v>
      </c>
      <c r="D450" s="62">
        <v>0.16284443868955079</v>
      </c>
      <c r="E450" s="62">
        <v>0.98487354275823313</v>
      </c>
      <c r="F450" s="62">
        <v>0.64035919050646906</v>
      </c>
      <c r="G450" s="62">
        <v>0.52870690241693108</v>
      </c>
      <c r="H450" s="62">
        <v>0.56213635175361754</v>
      </c>
      <c r="I450" s="62">
        <v>0.70737772133162158</v>
      </c>
      <c r="J450" s="62">
        <v>0.13531206255317807</v>
      </c>
      <c r="K450" s="62"/>
      <c r="L450" s="65">
        <f t="shared" si="64"/>
        <v>1.6464128600782216E-3</v>
      </c>
      <c r="M450" s="65">
        <f t="shared" si="65"/>
        <v>4.3684405495835271E-2</v>
      </c>
      <c r="N450" s="65">
        <f t="shared" si="66"/>
        <v>0.26420070313848065</v>
      </c>
      <c r="O450" s="65">
        <f t="shared" si="67"/>
        <v>0.17178179842173763</v>
      </c>
      <c r="P450" s="65">
        <f t="shared" si="68"/>
        <v>0.14183012265871284</v>
      </c>
      <c r="Q450" s="65">
        <f t="shared" si="69"/>
        <v>0.15079785672490539</v>
      </c>
      <c r="R450" s="65">
        <f t="shared" si="70"/>
        <v>0.18976008923633797</v>
      </c>
      <c r="S450" s="65">
        <f t="shared" si="71"/>
        <v>3.6298611463912098E-2</v>
      </c>
      <c r="T450" s="66">
        <f>(L450*'Football Field'!$F$4)+(M450*'Football Field'!$F$5)+(N450*'Football Field'!$F$6)+(O450*'Football Field'!$F$7)+(P450*'Football Field'!$F$8)+(Q450*'Football Field'!$F$9)+(R450*'Football Field'!$F$10)+(S450*'Football Field'!$F$11)</f>
        <v>154212685.17879471</v>
      </c>
    </row>
    <row r="451" spans="2:20" x14ac:dyDescent="0.3">
      <c r="B451" s="62">
        <f t="shared" si="63"/>
        <v>424</v>
      </c>
      <c r="C451" s="62">
        <v>0.98638789350495204</v>
      </c>
      <c r="D451" s="62">
        <v>8.9906982104564159E-2</v>
      </c>
      <c r="E451" s="62">
        <v>0.76072078220647732</v>
      </c>
      <c r="F451" s="62">
        <v>0.61129308081829903</v>
      </c>
      <c r="G451" s="62">
        <v>0.29497687875687695</v>
      </c>
      <c r="H451" s="62">
        <v>0.33640335711562119</v>
      </c>
      <c r="I451" s="62">
        <v>0.68363132317192443</v>
      </c>
      <c r="J451" s="62">
        <v>0.17624475898591507</v>
      </c>
      <c r="K451" s="62"/>
      <c r="L451" s="65">
        <f t="shared" si="64"/>
        <v>0.25037989709962083</v>
      </c>
      <c r="M451" s="65">
        <f t="shared" si="65"/>
        <v>2.2821550300956946E-2</v>
      </c>
      <c r="N451" s="65">
        <f t="shared" si="66"/>
        <v>0.19309765704200083</v>
      </c>
      <c r="O451" s="65">
        <f t="shared" si="67"/>
        <v>0.15516765734942337</v>
      </c>
      <c r="P451" s="65">
        <f t="shared" si="68"/>
        <v>7.4875493744635452E-2</v>
      </c>
      <c r="Q451" s="65">
        <f t="shared" si="69"/>
        <v>8.5390989176970647E-2</v>
      </c>
      <c r="R451" s="65">
        <f t="shared" si="70"/>
        <v>0.17352964434878757</v>
      </c>
      <c r="S451" s="65">
        <f t="shared" si="71"/>
        <v>4.4737110937604338E-2</v>
      </c>
      <c r="T451" s="66">
        <f>(L451*'Football Field'!$F$4)+(M451*'Football Field'!$F$5)+(N451*'Football Field'!$F$6)+(O451*'Football Field'!$F$7)+(P451*'Football Field'!$F$8)+(Q451*'Football Field'!$F$9)+(R451*'Football Field'!$F$10)+(S451*'Football Field'!$F$11)</f>
        <v>143428476.66212335</v>
      </c>
    </row>
    <row r="452" spans="2:20" x14ac:dyDescent="0.3">
      <c r="B452" s="62">
        <f t="shared" si="63"/>
        <v>425</v>
      </c>
      <c r="C452" s="62">
        <v>0.55252869670954574</v>
      </c>
      <c r="D452" s="62">
        <v>0.20085799592538067</v>
      </c>
      <c r="E452" s="62">
        <v>0.80285860393139175</v>
      </c>
      <c r="F452" s="62">
        <v>0.23087175038106289</v>
      </c>
      <c r="G452" s="62">
        <v>0.72563488301301016</v>
      </c>
      <c r="H452" s="62">
        <v>0.96981839226605171</v>
      </c>
      <c r="I452" s="62">
        <v>0.10307965471783487</v>
      </c>
      <c r="J452" s="62">
        <v>0.48516487986785051</v>
      </c>
      <c r="K452" s="62"/>
      <c r="L452" s="65">
        <f t="shared" si="64"/>
        <v>0.13572926211196773</v>
      </c>
      <c r="M452" s="65">
        <f t="shared" si="65"/>
        <v>4.9340980366440294E-2</v>
      </c>
      <c r="N452" s="65">
        <f t="shared" si="66"/>
        <v>0.19722307011528242</v>
      </c>
      <c r="O452" s="65">
        <f t="shared" si="67"/>
        <v>5.6713891076308857E-2</v>
      </c>
      <c r="P452" s="65">
        <f t="shared" si="68"/>
        <v>0.17825298092315056</v>
      </c>
      <c r="Q452" s="65">
        <f t="shared" si="69"/>
        <v>0.23823691972705446</v>
      </c>
      <c r="R452" s="65">
        <f t="shared" si="70"/>
        <v>2.5321626834819248E-2</v>
      </c>
      <c r="S452" s="65">
        <f t="shared" si="71"/>
        <v>0.11918126884497643</v>
      </c>
      <c r="T452" s="66">
        <f>(L452*'Football Field'!$F$4)+(M452*'Football Field'!$F$5)+(N452*'Football Field'!$F$6)+(O452*'Football Field'!$F$7)+(P452*'Football Field'!$F$8)+(Q452*'Football Field'!$F$9)+(R452*'Football Field'!$F$10)+(S452*'Football Field'!$F$11)</f>
        <v>131782138.10612749</v>
      </c>
    </row>
    <row r="453" spans="2:20" x14ac:dyDescent="0.3">
      <c r="B453" s="62">
        <f t="shared" si="63"/>
        <v>426</v>
      </c>
      <c r="C453" s="62">
        <v>0.53566301569486119</v>
      </c>
      <c r="D453" s="62">
        <v>0.68506379830857023</v>
      </c>
      <c r="E453" s="62">
        <v>1.0302078906528234E-2</v>
      </c>
      <c r="F453" s="62">
        <v>0.97470125149415854</v>
      </c>
      <c r="G453" s="62">
        <v>0.62086870809570671</v>
      </c>
      <c r="H453" s="62">
        <v>0.93786696842211736</v>
      </c>
      <c r="I453" s="62">
        <v>0.86790633720317434</v>
      </c>
      <c r="J453" s="62">
        <v>7.6657668252507527E-2</v>
      </c>
      <c r="K453" s="62"/>
      <c r="L453" s="65">
        <f t="shared" si="64"/>
        <v>0.11375230895636837</v>
      </c>
      <c r="M453" s="65">
        <f t="shared" si="65"/>
        <v>0.14547875540545238</v>
      </c>
      <c r="N453" s="65">
        <f t="shared" si="66"/>
        <v>2.1877285314314964E-3</v>
      </c>
      <c r="O453" s="65">
        <f t="shared" si="67"/>
        <v>0.20698557610197557</v>
      </c>
      <c r="P453" s="65">
        <f t="shared" si="68"/>
        <v>0.13184641656290039</v>
      </c>
      <c r="Q453" s="65">
        <f t="shared" si="69"/>
        <v>0.19916352263658574</v>
      </c>
      <c r="R453" s="65">
        <f t="shared" si="70"/>
        <v>0.18430682522790537</v>
      </c>
      <c r="S453" s="65">
        <f t="shared" si="71"/>
        <v>1.6278866577380695E-2</v>
      </c>
      <c r="T453" s="66">
        <f>(L453*'Football Field'!$F$4)+(M453*'Football Field'!$F$5)+(N453*'Football Field'!$F$6)+(O453*'Football Field'!$F$7)+(P453*'Football Field'!$F$8)+(Q453*'Football Field'!$F$9)+(R453*'Football Field'!$F$10)+(S453*'Football Field'!$F$11)</f>
        <v>145010420.88894632</v>
      </c>
    </row>
    <row r="454" spans="2:20" x14ac:dyDescent="0.3">
      <c r="B454" s="62">
        <f t="shared" si="63"/>
        <v>427</v>
      </c>
      <c r="C454" s="62">
        <v>0.78610090826824464</v>
      </c>
      <c r="D454" s="62">
        <v>0.20056876847971494</v>
      </c>
      <c r="E454" s="62">
        <v>0.37660276316826224</v>
      </c>
      <c r="F454" s="62">
        <v>0.46465515497786958</v>
      </c>
      <c r="G454" s="62">
        <v>0.33915853670900808</v>
      </c>
      <c r="H454" s="62">
        <v>0.27435479147660713</v>
      </c>
      <c r="I454" s="62">
        <v>0.97981847592999727</v>
      </c>
      <c r="J454" s="62">
        <v>0.92157461436276189</v>
      </c>
      <c r="K454" s="62"/>
      <c r="L454" s="65">
        <f t="shared" si="64"/>
        <v>0.18101104160271392</v>
      </c>
      <c r="M454" s="65">
        <f t="shared" si="65"/>
        <v>4.6183843974262666E-2</v>
      </c>
      <c r="N454" s="65">
        <f t="shared" si="66"/>
        <v>8.6718203368727875E-2</v>
      </c>
      <c r="O454" s="65">
        <f t="shared" si="67"/>
        <v>0.10699353315072649</v>
      </c>
      <c r="P454" s="65">
        <f t="shared" si="68"/>
        <v>7.8096131619276768E-2</v>
      </c>
      <c r="Q454" s="65">
        <f t="shared" si="69"/>
        <v>6.3174137126082441E-2</v>
      </c>
      <c r="R454" s="65">
        <f t="shared" si="70"/>
        <v>0.22561729803923833</v>
      </c>
      <c r="S454" s="65">
        <f t="shared" si="71"/>
        <v>0.21220581111897133</v>
      </c>
      <c r="T454" s="66">
        <f>(L454*'Football Field'!$F$4)+(M454*'Football Field'!$F$5)+(N454*'Football Field'!$F$6)+(O454*'Football Field'!$F$7)+(P454*'Football Field'!$F$8)+(Q454*'Football Field'!$F$9)+(R454*'Football Field'!$F$10)+(S454*'Football Field'!$F$11)</f>
        <v>149352472.66896802</v>
      </c>
    </row>
    <row r="455" spans="2:20" x14ac:dyDescent="0.3">
      <c r="B455" s="62">
        <f t="shared" si="63"/>
        <v>428</v>
      </c>
      <c r="C455" s="62">
        <v>0.63775294068424848</v>
      </c>
      <c r="D455" s="62">
        <v>0.36950854435870817</v>
      </c>
      <c r="E455" s="62">
        <v>0.23390048918683992</v>
      </c>
      <c r="F455" s="62">
        <v>3.0734068998948927E-2</v>
      </c>
      <c r="G455" s="62">
        <v>6.002865934316981E-3</v>
      </c>
      <c r="H455" s="62">
        <v>0.60719673004185848</v>
      </c>
      <c r="I455" s="62">
        <v>0.31310041916418319</v>
      </c>
      <c r="J455" s="62">
        <v>7.186783828757437E-2</v>
      </c>
      <c r="K455" s="62"/>
      <c r="L455" s="65">
        <f t="shared" si="64"/>
        <v>0.28094052401940012</v>
      </c>
      <c r="M455" s="65">
        <f t="shared" si="65"/>
        <v>0.16277451260421161</v>
      </c>
      <c r="N455" s="65">
        <f t="shared" si="66"/>
        <v>0.10303696276185249</v>
      </c>
      <c r="O455" s="65">
        <f t="shared" si="67"/>
        <v>1.3538856348587227E-2</v>
      </c>
      <c r="P455" s="65">
        <f t="shared" si="68"/>
        <v>2.6443598980442477E-3</v>
      </c>
      <c r="Q455" s="65">
        <f t="shared" si="69"/>
        <v>0.2674800171643319</v>
      </c>
      <c r="R455" s="65">
        <f t="shared" si="70"/>
        <v>0.13792581769408058</v>
      </c>
      <c r="S455" s="65">
        <f t="shared" si="71"/>
        <v>3.1658949509491968E-2</v>
      </c>
      <c r="T455" s="66">
        <f>(L455*'Football Field'!$F$4)+(M455*'Football Field'!$F$5)+(N455*'Football Field'!$F$6)+(O455*'Football Field'!$F$7)+(P455*'Football Field'!$F$8)+(Q455*'Football Field'!$F$9)+(R455*'Football Field'!$F$10)+(S455*'Football Field'!$F$11)</f>
        <v>128503530.91791062</v>
      </c>
    </row>
    <row r="456" spans="2:20" x14ac:dyDescent="0.3">
      <c r="B456" s="62">
        <f t="shared" si="63"/>
        <v>429</v>
      </c>
      <c r="C456" s="62">
        <v>0.29426798287897293</v>
      </c>
      <c r="D456" s="62">
        <v>0.10617698290708455</v>
      </c>
      <c r="E456" s="62">
        <v>0.47730761731410143</v>
      </c>
      <c r="F456" s="62">
        <v>0.26763839830307978</v>
      </c>
      <c r="G456" s="62">
        <v>0.1923271522171206</v>
      </c>
      <c r="H456" s="62">
        <v>0.79593056083883362</v>
      </c>
      <c r="I456" s="62">
        <v>0.92384907893759949</v>
      </c>
      <c r="J456" s="62">
        <v>0.56377846417176003</v>
      </c>
      <c r="K456" s="62"/>
      <c r="L456" s="65">
        <f t="shared" si="64"/>
        <v>8.1260849372969804E-2</v>
      </c>
      <c r="M456" s="65">
        <f t="shared" si="65"/>
        <v>2.9320321329138751E-2</v>
      </c>
      <c r="N456" s="65">
        <f t="shared" si="66"/>
        <v>0.13180646435152429</v>
      </c>
      <c r="O456" s="65">
        <f t="shared" si="67"/>
        <v>7.3907203081193626E-2</v>
      </c>
      <c r="P456" s="65">
        <f t="shared" si="68"/>
        <v>5.311032343289436E-2</v>
      </c>
      <c r="Q456" s="65">
        <f t="shared" si="69"/>
        <v>0.21979283231186153</v>
      </c>
      <c r="R456" s="65">
        <f t="shared" si="70"/>
        <v>0.25511698592701204</v>
      </c>
      <c r="S456" s="65">
        <f t="shared" si="71"/>
        <v>0.15568502019340563</v>
      </c>
      <c r="T456" s="66">
        <f>(L456*'Football Field'!$F$4)+(M456*'Football Field'!$F$5)+(N456*'Football Field'!$F$6)+(O456*'Football Field'!$F$7)+(P456*'Football Field'!$F$8)+(Q456*'Football Field'!$F$9)+(R456*'Football Field'!$F$10)+(S456*'Football Field'!$F$11)</f>
        <v>152437266.64355788</v>
      </c>
    </row>
    <row r="457" spans="2:20" x14ac:dyDescent="0.3">
      <c r="B457" s="62">
        <f t="shared" si="63"/>
        <v>430</v>
      </c>
      <c r="C457" s="62">
        <v>0.63258962885516534</v>
      </c>
      <c r="D457" s="62">
        <v>8.7849365110078348E-2</v>
      </c>
      <c r="E457" s="62">
        <v>0.32397038734081007</v>
      </c>
      <c r="F457" s="62">
        <v>3.6078082766130448E-2</v>
      </c>
      <c r="G457" s="62">
        <v>0.67917265258692949</v>
      </c>
      <c r="H457" s="62">
        <v>0.40572199659026997</v>
      </c>
      <c r="I457" s="62">
        <v>0.24032882391383981</v>
      </c>
      <c r="J457" s="62">
        <v>0.98378198037813325</v>
      </c>
      <c r="K457" s="62"/>
      <c r="L457" s="65">
        <f t="shared" si="64"/>
        <v>0.18663252711972861</v>
      </c>
      <c r="M457" s="65">
        <f t="shared" si="65"/>
        <v>2.5918143877934938E-2</v>
      </c>
      <c r="N457" s="65">
        <f t="shared" si="66"/>
        <v>9.5580783091238644E-2</v>
      </c>
      <c r="O457" s="65">
        <f t="shared" si="67"/>
        <v>1.0644094454193603E-2</v>
      </c>
      <c r="P457" s="65">
        <f t="shared" si="68"/>
        <v>0.20037588781261778</v>
      </c>
      <c r="Q457" s="65">
        <f t="shared" si="69"/>
        <v>0.11969990982738779</v>
      </c>
      <c r="R457" s="65">
        <f t="shared" si="70"/>
        <v>7.0904064342511619E-2</v>
      </c>
      <c r="S457" s="65">
        <f t="shared" si="71"/>
        <v>0.29024458947438697</v>
      </c>
      <c r="T457" s="66">
        <f>(L457*'Football Field'!$F$4)+(M457*'Football Field'!$F$5)+(N457*'Football Field'!$F$6)+(O457*'Football Field'!$F$7)+(P457*'Football Field'!$F$8)+(Q457*'Football Field'!$F$9)+(R457*'Football Field'!$F$10)+(S457*'Football Field'!$F$11)</f>
        <v>138092087.8336364</v>
      </c>
    </row>
    <row r="458" spans="2:20" x14ac:dyDescent="0.3">
      <c r="B458" s="62">
        <f t="shared" si="63"/>
        <v>431</v>
      </c>
      <c r="C458" s="62">
        <v>0.88782730831611611</v>
      </c>
      <c r="D458" s="62">
        <v>0.12958185197889305</v>
      </c>
      <c r="E458" s="62">
        <v>0.41297679272345611</v>
      </c>
      <c r="F458" s="62">
        <v>0.75519285885934451</v>
      </c>
      <c r="G458" s="62">
        <v>0.12760724806588519</v>
      </c>
      <c r="H458" s="62">
        <v>0.68854712795174822</v>
      </c>
      <c r="I458" s="62">
        <v>0.59266780591036972</v>
      </c>
      <c r="J458" s="62">
        <v>0.42100000960977657</v>
      </c>
      <c r="K458" s="62"/>
      <c r="L458" s="65">
        <f t="shared" si="64"/>
        <v>0.22110551537963716</v>
      </c>
      <c r="M458" s="65">
        <f t="shared" si="65"/>
        <v>3.2271210738022887E-2</v>
      </c>
      <c r="N458" s="65">
        <f t="shared" si="66"/>
        <v>0.10284820678486878</v>
      </c>
      <c r="O458" s="65">
        <f t="shared" si="67"/>
        <v>0.18807408231879225</v>
      </c>
      <c r="P458" s="65">
        <f t="shared" si="68"/>
        <v>3.1779453149844719E-2</v>
      </c>
      <c r="Q458" s="65">
        <f t="shared" si="69"/>
        <v>0.17147655423855668</v>
      </c>
      <c r="R458" s="65">
        <f t="shared" si="70"/>
        <v>0.14759865961238575</v>
      </c>
      <c r="S458" s="65">
        <f t="shared" si="71"/>
        <v>0.10484631777789183</v>
      </c>
      <c r="T458" s="66">
        <f>(L458*'Football Field'!$F$4)+(M458*'Football Field'!$F$5)+(N458*'Football Field'!$F$6)+(O458*'Football Field'!$F$7)+(P458*'Football Field'!$F$8)+(Q458*'Football Field'!$F$9)+(R458*'Football Field'!$F$10)+(S458*'Football Field'!$F$11)</f>
        <v>134743004.89319497</v>
      </c>
    </row>
    <row r="459" spans="2:20" x14ac:dyDescent="0.3">
      <c r="B459" s="62">
        <f t="shared" si="63"/>
        <v>432</v>
      </c>
      <c r="C459" s="62">
        <v>0.39915915287594839</v>
      </c>
      <c r="D459" s="62">
        <v>0.9175007899586779</v>
      </c>
      <c r="E459" s="62">
        <v>0.7529820591848756</v>
      </c>
      <c r="F459" s="62">
        <v>0.31342399115099462</v>
      </c>
      <c r="G459" s="62">
        <v>0.60071476078461195</v>
      </c>
      <c r="H459" s="62">
        <v>0.69866917820496599</v>
      </c>
      <c r="I459" s="62">
        <v>0.87385323355613886</v>
      </c>
      <c r="J459" s="62">
        <v>0.33012044730216661</v>
      </c>
      <c r="K459" s="62"/>
      <c r="L459" s="65">
        <f t="shared" si="64"/>
        <v>8.168738211982092E-2</v>
      </c>
      <c r="M459" s="65">
        <f t="shared" si="65"/>
        <v>0.18776529884029655</v>
      </c>
      <c r="N459" s="65">
        <f t="shared" si="66"/>
        <v>0.1540967625440384</v>
      </c>
      <c r="O459" s="65">
        <f t="shared" si="67"/>
        <v>6.414179694039876E-2</v>
      </c>
      <c r="P459" s="65">
        <f t="shared" si="68"/>
        <v>0.12293546535429127</v>
      </c>
      <c r="Q459" s="65">
        <f t="shared" si="69"/>
        <v>0.14298170472645386</v>
      </c>
      <c r="R459" s="65">
        <f t="shared" si="70"/>
        <v>0.17883288530859753</v>
      </c>
      <c r="S459" s="65">
        <f t="shared" si="71"/>
        <v>6.7558704166102518E-2</v>
      </c>
      <c r="T459" s="66">
        <f>(L459*'Football Field'!$F$4)+(M459*'Football Field'!$F$5)+(N459*'Football Field'!$F$6)+(O459*'Football Field'!$F$7)+(P459*'Football Field'!$F$8)+(Q459*'Football Field'!$F$9)+(R459*'Football Field'!$F$10)+(S459*'Football Field'!$F$11)</f>
        <v>146897413.10406178</v>
      </c>
    </row>
    <row r="460" spans="2:20" x14ac:dyDescent="0.3">
      <c r="B460" s="62">
        <f t="shared" si="63"/>
        <v>433</v>
      </c>
      <c r="C460" s="62">
        <v>0.42688414068825153</v>
      </c>
      <c r="D460" s="62">
        <v>0.9011169412383947</v>
      </c>
      <c r="E460" s="62">
        <v>0.12999045794934816</v>
      </c>
      <c r="F460" s="62">
        <v>0.94184234881826734</v>
      </c>
      <c r="G460" s="62">
        <v>0.22497403042869801</v>
      </c>
      <c r="H460" s="62">
        <v>0.19213424232953424</v>
      </c>
      <c r="I460" s="62">
        <v>0.67899480478416807</v>
      </c>
      <c r="J460" s="62">
        <v>0.65536610813437102</v>
      </c>
      <c r="K460" s="62"/>
      <c r="L460" s="65">
        <f t="shared" si="64"/>
        <v>0.10283135994664254</v>
      </c>
      <c r="M460" s="65">
        <f t="shared" si="65"/>
        <v>0.21706845419252449</v>
      </c>
      <c r="N460" s="65">
        <f t="shared" si="66"/>
        <v>3.1313169773575997E-2</v>
      </c>
      <c r="O460" s="65">
        <f t="shared" si="67"/>
        <v>0.22687872505212511</v>
      </c>
      <c r="P460" s="65">
        <f t="shared" si="68"/>
        <v>5.4193593288243351E-2</v>
      </c>
      <c r="Q460" s="65">
        <f t="shared" si="69"/>
        <v>4.6282875253246751E-2</v>
      </c>
      <c r="R460" s="65">
        <f t="shared" si="70"/>
        <v>0.1635618485617418</v>
      </c>
      <c r="S460" s="65">
        <f t="shared" si="71"/>
        <v>0.15786997393189992</v>
      </c>
      <c r="T460" s="66">
        <f>(L460*'Football Field'!$F$4)+(M460*'Football Field'!$F$5)+(N460*'Football Field'!$F$6)+(O460*'Football Field'!$F$7)+(P460*'Football Field'!$F$8)+(Q460*'Football Field'!$F$9)+(R460*'Football Field'!$F$10)+(S460*'Football Field'!$F$11)</f>
        <v>137590370.09155506</v>
      </c>
    </row>
    <row r="461" spans="2:20" x14ac:dyDescent="0.3">
      <c r="B461" s="62">
        <f t="shared" si="63"/>
        <v>434</v>
      </c>
      <c r="C461" s="62">
        <v>0.93612589044187866</v>
      </c>
      <c r="D461" s="62">
        <v>1.7550733695838261E-2</v>
      </c>
      <c r="E461" s="62">
        <v>7.4583023116148173E-2</v>
      </c>
      <c r="F461" s="62">
        <v>0.4103032102274965</v>
      </c>
      <c r="G461" s="62">
        <v>0.47923662703475844</v>
      </c>
      <c r="H461" s="62">
        <v>0.79812712357612547</v>
      </c>
      <c r="I461" s="62">
        <v>0.75849797545501163</v>
      </c>
      <c r="J461" s="62">
        <v>0.91759031148606707</v>
      </c>
      <c r="K461" s="62"/>
      <c r="L461" s="65">
        <f t="shared" si="64"/>
        <v>0.21314269482566858</v>
      </c>
      <c r="M461" s="65">
        <f t="shared" si="65"/>
        <v>3.9960551399052333E-3</v>
      </c>
      <c r="N461" s="65">
        <f t="shared" si="66"/>
        <v>1.6981505049195027E-2</v>
      </c>
      <c r="O461" s="65">
        <f t="shared" si="67"/>
        <v>9.3420268381030458E-2</v>
      </c>
      <c r="P461" s="65">
        <f t="shared" si="68"/>
        <v>0.10911543755844258</v>
      </c>
      <c r="Q461" s="65">
        <f t="shared" si="69"/>
        <v>0.1817223171257186</v>
      </c>
      <c r="R461" s="65">
        <f t="shared" si="70"/>
        <v>0.17269931764410751</v>
      </c>
      <c r="S461" s="65">
        <f t="shared" si="71"/>
        <v>0.20892240427593195</v>
      </c>
      <c r="T461" s="66">
        <f>(L461*'Football Field'!$F$4)+(M461*'Football Field'!$F$5)+(N461*'Football Field'!$F$6)+(O461*'Football Field'!$F$7)+(P461*'Football Field'!$F$8)+(Q461*'Football Field'!$F$9)+(R461*'Football Field'!$F$10)+(S461*'Football Field'!$F$11)</f>
        <v>142582508.5623728</v>
      </c>
    </row>
    <row r="462" spans="2:20" x14ac:dyDescent="0.3">
      <c r="B462" s="62">
        <f t="shared" si="63"/>
        <v>435</v>
      </c>
      <c r="C462" s="62">
        <v>1.1587738193898356E-2</v>
      </c>
      <c r="D462" s="62">
        <v>0.14351097427568671</v>
      </c>
      <c r="E462" s="62">
        <v>0.6117923300653263</v>
      </c>
      <c r="F462" s="62">
        <v>0.32027636693134376</v>
      </c>
      <c r="G462" s="62">
        <v>0.1460818939743701</v>
      </c>
      <c r="H462" s="62">
        <v>0.47015345700212385</v>
      </c>
      <c r="I462" s="62">
        <v>0.77000144588493868</v>
      </c>
      <c r="J462" s="62">
        <v>0.74182008109450781</v>
      </c>
      <c r="K462" s="62"/>
      <c r="L462" s="65">
        <f t="shared" si="64"/>
        <v>3.6040217285086568E-3</v>
      </c>
      <c r="M462" s="65">
        <f t="shared" si="65"/>
        <v>4.4634825270851185E-2</v>
      </c>
      <c r="N462" s="65">
        <f t="shared" si="66"/>
        <v>0.19027982976448293</v>
      </c>
      <c r="O462" s="65">
        <f t="shared" si="67"/>
        <v>9.9612449490460026E-2</v>
      </c>
      <c r="P462" s="65">
        <f t="shared" si="68"/>
        <v>4.543443346886733E-2</v>
      </c>
      <c r="Q462" s="65">
        <f t="shared" si="69"/>
        <v>0.14622726596130223</v>
      </c>
      <c r="R462" s="65">
        <f t="shared" si="70"/>
        <v>0.23948607532517957</v>
      </c>
      <c r="S462" s="65">
        <f t="shared" si="71"/>
        <v>0.23072109899034809</v>
      </c>
      <c r="T462" s="66">
        <f>(L462*'Football Field'!$F$4)+(M462*'Football Field'!$F$5)+(N462*'Football Field'!$F$6)+(O462*'Football Field'!$F$7)+(P462*'Football Field'!$F$8)+(Q462*'Football Field'!$F$9)+(R462*'Football Field'!$F$10)+(S462*'Football Field'!$F$11)</f>
        <v>152257832.77236646</v>
      </c>
    </row>
    <row r="463" spans="2:20" x14ac:dyDescent="0.3">
      <c r="B463" s="62">
        <f t="shared" si="63"/>
        <v>436</v>
      </c>
      <c r="C463" s="62">
        <v>0.77812159594785901</v>
      </c>
      <c r="D463" s="62">
        <v>0.79897770833807291</v>
      </c>
      <c r="E463" s="62">
        <v>3.8330841142553362E-2</v>
      </c>
      <c r="F463" s="62">
        <v>0.58099871737835773</v>
      </c>
      <c r="G463" s="62">
        <v>0.17510290935665307</v>
      </c>
      <c r="H463" s="62">
        <v>0.21601311491852204</v>
      </c>
      <c r="I463" s="62">
        <v>0.28312528157683436</v>
      </c>
      <c r="J463" s="62">
        <v>4.958920697165814E-2</v>
      </c>
      <c r="K463" s="62"/>
      <c r="L463" s="65">
        <f t="shared" si="64"/>
        <v>0.26645633002371766</v>
      </c>
      <c r="M463" s="65">
        <f t="shared" si="65"/>
        <v>0.27359819987413497</v>
      </c>
      <c r="N463" s="65">
        <f t="shared" si="66"/>
        <v>1.3125834459234426E-2</v>
      </c>
      <c r="O463" s="65">
        <f t="shared" si="67"/>
        <v>0.19895449090131415</v>
      </c>
      <c r="P463" s="65">
        <f t="shared" si="68"/>
        <v>5.996142357007133E-2</v>
      </c>
      <c r="Q463" s="65">
        <f t="shared" si="69"/>
        <v>7.3970523550457856E-2</v>
      </c>
      <c r="R463" s="65">
        <f t="shared" si="70"/>
        <v>9.6952100878267042E-2</v>
      </c>
      <c r="S463" s="65">
        <f t="shared" si="71"/>
        <v>1.6981096742802643E-2</v>
      </c>
      <c r="T463" s="66">
        <f>(L463*'Football Field'!$F$4)+(M463*'Football Field'!$F$5)+(N463*'Football Field'!$F$6)+(O463*'Football Field'!$F$7)+(P463*'Football Field'!$F$8)+(Q463*'Football Field'!$F$9)+(R463*'Football Field'!$F$10)+(S463*'Football Field'!$F$11)</f>
        <v>126084193.81372097</v>
      </c>
    </row>
    <row r="464" spans="2:20" x14ac:dyDescent="0.3">
      <c r="B464" s="62">
        <f t="shared" si="63"/>
        <v>437</v>
      </c>
      <c r="C464" s="62">
        <v>8.9020656529025688E-2</v>
      </c>
      <c r="D464" s="62">
        <v>0.85207381496423085</v>
      </c>
      <c r="E464" s="62">
        <v>0.14460382713361541</v>
      </c>
      <c r="F464" s="62">
        <v>0.44452989136765564</v>
      </c>
      <c r="G464" s="62">
        <v>0.53126616838493834</v>
      </c>
      <c r="H464" s="62">
        <v>2.0175884369787678E-2</v>
      </c>
      <c r="I464" s="62">
        <v>0.83979832624709527</v>
      </c>
      <c r="J464" s="62">
        <v>0.7648320879149586</v>
      </c>
      <c r="K464" s="62"/>
      <c r="L464" s="65">
        <f t="shared" si="64"/>
        <v>2.4149049362570084E-2</v>
      </c>
      <c r="M464" s="65">
        <f t="shared" si="65"/>
        <v>0.23114604430507033</v>
      </c>
      <c r="N464" s="65">
        <f t="shared" si="66"/>
        <v>3.9227355712970161E-2</v>
      </c>
      <c r="O464" s="65">
        <f t="shared" si="67"/>
        <v>0.12058970028237473</v>
      </c>
      <c r="P464" s="65">
        <f t="shared" si="68"/>
        <v>0.14411905534316288</v>
      </c>
      <c r="Q464" s="65">
        <f t="shared" si="69"/>
        <v>5.4732064059833715E-3</v>
      </c>
      <c r="R464" s="65">
        <f t="shared" si="70"/>
        <v>0.22781601513500771</v>
      </c>
      <c r="S464" s="65">
        <f t="shared" si="71"/>
        <v>0.2074795734528608</v>
      </c>
      <c r="T464" s="66">
        <f>(L464*'Football Field'!$F$4)+(M464*'Football Field'!$F$5)+(N464*'Football Field'!$F$6)+(O464*'Football Field'!$F$7)+(P464*'Football Field'!$F$8)+(Q464*'Football Field'!$F$9)+(R464*'Football Field'!$F$10)+(S464*'Football Field'!$F$11)</f>
        <v>154051621.23817819</v>
      </c>
    </row>
    <row r="465" spans="2:20" x14ac:dyDescent="0.3">
      <c r="B465" s="62">
        <f t="shared" si="63"/>
        <v>438</v>
      </c>
      <c r="C465" s="62">
        <v>0.82799244383255655</v>
      </c>
      <c r="D465" s="62">
        <v>0.52264725325597972</v>
      </c>
      <c r="E465" s="62">
        <v>0.6307724957230485</v>
      </c>
      <c r="F465" s="62">
        <v>0.85360973470609802</v>
      </c>
      <c r="G465" s="62">
        <v>0.10988898860337815</v>
      </c>
      <c r="H465" s="62">
        <v>0.67455422171022417</v>
      </c>
      <c r="I465" s="62">
        <v>0.1009536774962263</v>
      </c>
      <c r="J465" s="62">
        <v>0.67801960652443305</v>
      </c>
      <c r="K465" s="62"/>
      <c r="L465" s="65">
        <f t="shared" si="64"/>
        <v>0.18824691047599884</v>
      </c>
      <c r="M465" s="65">
        <f t="shared" si="65"/>
        <v>0.11882563835824289</v>
      </c>
      <c r="N465" s="65">
        <f t="shared" si="66"/>
        <v>0.14340828158223126</v>
      </c>
      <c r="O465" s="65">
        <f t="shared" si="67"/>
        <v>0.19407108906317011</v>
      </c>
      <c r="P465" s="65">
        <f t="shared" si="68"/>
        <v>2.4983636932925355E-2</v>
      </c>
      <c r="Q465" s="65">
        <f t="shared" si="69"/>
        <v>0.15336220654106736</v>
      </c>
      <c r="R465" s="65">
        <f t="shared" si="70"/>
        <v>2.2952163430247634E-2</v>
      </c>
      <c r="S465" s="65">
        <f t="shared" si="71"/>
        <v>0.15415007361611663</v>
      </c>
      <c r="T465" s="66">
        <f>(L465*'Football Field'!$F$4)+(M465*'Football Field'!$F$5)+(N465*'Football Field'!$F$6)+(O465*'Football Field'!$F$7)+(P465*'Football Field'!$F$8)+(Q465*'Football Field'!$F$9)+(R465*'Football Field'!$F$10)+(S465*'Football Field'!$F$11)</f>
        <v>118252204.4061721</v>
      </c>
    </row>
    <row r="466" spans="2:20" x14ac:dyDescent="0.3">
      <c r="B466" s="62">
        <f t="shared" si="63"/>
        <v>439</v>
      </c>
      <c r="C466" s="62">
        <v>0.14542440308189264</v>
      </c>
      <c r="D466" s="62">
        <v>0.54662363513662338</v>
      </c>
      <c r="E466" s="62">
        <v>0.65812937452142328</v>
      </c>
      <c r="F466" s="62">
        <v>5.3954448514509257E-2</v>
      </c>
      <c r="G466" s="62">
        <v>0.36881605624025771</v>
      </c>
      <c r="H466" s="62">
        <v>0.94633277630180634</v>
      </c>
      <c r="I466" s="62">
        <v>0.68992727043208579</v>
      </c>
      <c r="J466" s="62">
        <v>0.89688153434300433</v>
      </c>
      <c r="K466" s="62"/>
      <c r="L466" s="65">
        <f t="shared" si="64"/>
        <v>3.3771802265171728E-2</v>
      </c>
      <c r="M466" s="65">
        <f t="shared" si="65"/>
        <v>0.12694200511112158</v>
      </c>
      <c r="N466" s="65">
        <f t="shared" si="66"/>
        <v>0.15283690103044423</v>
      </c>
      <c r="O466" s="65">
        <f t="shared" si="67"/>
        <v>1.2529801931057585E-2</v>
      </c>
      <c r="P466" s="65">
        <f t="shared" si="68"/>
        <v>8.5649881722755589E-2</v>
      </c>
      <c r="Q466" s="65">
        <f t="shared" si="69"/>
        <v>0.21976616524475856</v>
      </c>
      <c r="R466" s="65">
        <f t="shared" si="70"/>
        <v>0.1602213030316591</v>
      </c>
      <c r="S466" s="65">
        <f t="shared" si="71"/>
        <v>0.20828213966303161</v>
      </c>
      <c r="T466" s="66">
        <f>(L466*'Football Field'!$F$4)+(M466*'Football Field'!$F$5)+(N466*'Football Field'!$F$6)+(O466*'Football Field'!$F$7)+(P466*'Football Field'!$F$8)+(Q466*'Football Field'!$F$9)+(R466*'Football Field'!$F$10)+(S466*'Football Field'!$F$11)</f>
        <v>142371337.00658023</v>
      </c>
    </row>
    <row r="467" spans="2:20" x14ac:dyDescent="0.3">
      <c r="B467" s="62">
        <f t="shared" si="63"/>
        <v>440</v>
      </c>
      <c r="C467" s="62">
        <v>0.53043728643406984</v>
      </c>
      <c r="D467" s="62">
        <v>0.12892728961598254</v>
      </c>
      <c r="E467" s="62">
        <v>0.16348805022537427</v>
      </c>
      <c r="F467" s="62">
        <v>0.50108377225777756</v>
      </c>
      <c r="G467" s="62">
        <v>0.87992802770893108</v>
      </c>
      <c r="H467" s="62">
        <v>0.82819961131663467</v>
      </c>
      <c r="I467" s="62">
        <v>0.76956760721729278</v>
      </c>
      <c r="J467" s="62">
        <v>0.45426503738767476</v>
      </c>
      <c r="K467" s="62"/>
      <c r="L467" s="65">
        <f t="shared" si="64"/>
        <v>0.12463584669644531</v>
      </c>
      <c r="M467" s="65">
        <f t="shared" si="65"/>
        <v>3.0293801575661066E-2</v>
      </c>
      <c r="N467" s="65">
        <f t="shared" si="66"/>
        <v>3.8414478178134578E-2</v>
      </c>
      <c r="O467" s="65">
        <f t="shared" si="67"/>
        <v>0.11773870694695104</v>
      </c>
      <c r="P467" s="65">
        <f t="shared" si="68"/>
        <v>0.20675502565573736</v>
      </c>
      <c r="Q467" s="65">
        <f t="shared" si="69"/>
        <v>0.19460049741986926</v>
      </c>
      <c r="R467" s="65">
        <f t="shared" si="70"/>
        <v>0.18082384622787351</v>
      </c>
      <c r="S467" s="65">
        <f t="shared" si="71"/>
        <v>0.10673779729932779</v>
      </c>
      <c r="T467" s="66">
        <f>(L467*'Football Field'!$F$4)+(M467*'Football Field'!$F$5)+(N467*'Football Field'!$F$6)+(O467*'Football Field'!$F$7)+(P467*'Football Field'!$F$8)+(Q467*'Football Field'!$F$9)+(R467*'Football Field'!$F$10)+(S467*'Football Field'!$F$11)</f>
        <v>151998919.1199151</v>
      </c>
    </row>
    <row r="468" spans="2:20" x14ac:dyDescent="0.3">
      <c r="B468" s="62">
        <f t="shared" si="63"/>
        <v>441</v>
      </c>
      <c r="C468" s="62">
        <v>0.62449682422161878</v>
      </c>
      <c r="D468" s="62">
        <v>0.70602152748153646</v>
      </c>
      <c r="E468" s="62">
        <v>9.6057508450388851E-2</v>
      </c>
      <c r="F468" s="62">
        <v>0.74727103921091975</v>
      </c>
      <c r="G468" s="62">
        <v>0.86216842878942523</v>
      </c>
      <c r="H468" s="62">
        <v>0.94809169059623677</v>
      </c>
      <c r="I468" s="62">
        <v>0.63390127882714975</v>
      </c>
      <c r="J468" s="62">
        <v>9.7036788963134613E-2</v>
      </c>
      <c r="K468" s="62"/>
      <c r="L468" s="65">
        <f t="shared" si="64"/>
        <v>0.13244768878336077</v>
      </c>
      <c r="M468" s="65">
        <f t="shared" si="65"/>
        <v>0.14973802254764196</v>
      </c>
      <c r="N468" s="65">
        <f t="shared" si="66"/>
        <v>2.0372553536040418E-2</v>
      </c>
      <c r="O468" s="65">
        <f t="shared" si="67"/>
        <v>0.15848650977783499</v>
      </c>
      <c r="P468" s="65">
        <f t="shared" si="68"/>
        <v>0.18285475811261595</v>
      </c>
      <c r="Q468" s="65">
        <f t="shared" si="69"/>
        <v>0.20107796918054158</v>
      </c>
      <c r="R468" s="65">
        <f t="shared" si="70"/>
        <v>0.13444225181148048</v>
      </c>
      <c r="S468" s="65">
        <f t="shared" si="71"/>
        <v>2.0580246250483641E-2</v>
      </c>
      <c r="T468" s="66">
        <f>(L468*'Football Field'!$F$4)+(M468*'Football Field'!$F$5)+(N468*'Football Field'!$F$6)+(O468*'Football Field'!$F$7)+(P468*'Football Field'!$F$8)+(Q468*'Football Field'!$F$9)+(R468*'Football Field'!$F$10)+(S468*'Football Field'!$F$11)</f>
        <v>142332176.53603712</v>
      </c>
    </row>
    <row r="469" spans="2:20" x14ac:dyDescent="0.3">
      <c r="B469" s="62">
        <f t="shared" si="63"/>
        <v>442</v>
      </c>
      <c r="C469" s="62">
        <v>0.59093977624613414</v>
      </c>
      <c r="D469" s="62">
        <v>0.75611334002848873</v>
      </c>
      <c r="E469" s="62">
        <v>0.49100954735663793</v>
      </c>
      <c r="F469" s="62">
        <v>0.6615334615628039</v>
      </c>
      <c r="G469" s="62">
        <v>0.19408188952402727</v>
      </c>
      <c r="H469" s="62">
        <v>0.86990012007686179</v>
      </c>
      <c r="I469" s="62">
        <v>0.14697174565608939</v>
      </c>
      <c r="J469" s="62">
        <v>0.39653725709893806</v>
      </c>
      <c r="K469" s="62"/>
      <c r="L469" s="65">
        <f t="shared" si="64"/>
        <v>0.14388294098835461</v>
      </c>
      <c r="M469" s="65">
        <f t="shared" si="65"/>
        <v>0.1840996586401954</v>
      </c>
      <c r="N469" s="65">
        <f t="shared" si="66"/>
        <v>0.11955177256101317</v>
      </c>
      <c r="O469" s="65">
        <f t="shared" si="67"/>
        <v>0.1610712019023369</v>
      </c>
      <c r="P469" s="65">
        <f t="shared" si="68"/>
        <v>4.7255362017910293E-2</v>
      </c>
      <c r="Q469" s="65">
        <f t="shared" si="69"/>
        <v>0.2118046418162404</v>
      </c>
      <c r="R469" s="65">
        <f t="shared" si="70"/>
        <v>3.5784910505639554E-2</v>
      </c>
      <c r="S469" s="65">
        <f t="shared" si="71"/>
        <v>9.6549511568309751E-2</v>
      </c>
      <c r="T469" s="66">
        <f>(L469*'Football Field'!$F$4)+(M469*'Football Field'!$F$5)+(N469*'Football Field'!$F$6)+(O469*'Football Field'!$F$7)+(P469*'Football Field'!$F$8)+(Q469*'Football Field'!$F$9)+(R469*'Football Field'!$F$10)+(S469*'Football Field'!$F$11)</f>
        <v>120558396.14233287</v>
      </c>
    </row>
    <row r="470" spans="2:20" x14ac:dyDescent="0.3">
      <c r="B470" s="62">
        <f t="shared" si="63"/>
        <v>443</v>
      </c>
      <c r="C470" s="62">
        <v>0.39963216692021031</v>
      </c>
      <c r="D470" s="62">
        <v>7.0100007024671007E-2</v>
      </c>
      <c r="E470" s="62">
        <v>0.19211635905508828</v>
      </c>
      <c r="F470" s="62">
        <v>0.34389910063730789</v>
      </c>
      <c r="G470" s="62">
        <v>0.90858359745207873</v>
      </c>
      <c r="H470" s="62">
        <v>0.71591740300584317</v>
      </c>
      <c r="I470" s="62">
        <v>0.26345937592115476</v>
      </c>
      <c r="J470" s="62">
        <v>0.91516636864594003</v>
      </c>
      <c r="K470" s="62"/>
      <c r="L470" s="65">
        <f t="shared" si="64"/>
        <v>0.10492133034341872</v>
      </c>
      <c r="M470" s="65">
        <f t="shared" si="65"/>
        <v>1.8404389343313197E-2</v>
      </c>
      <c r="N470" s="65">
        <f t="shared" si="66"/>
        <v>5.0439142895167106E-2</v>
      </c>
      <c r="O470" s="65">
        <f t="shared" si="67"/>
        <v>9.0288905972816011E-2</v>
      </c>
      <c r="P470" s="65">
        <f t="shared" si="68"/>
        <v>0.23854386023914503</v>
      </c>
      <c r="Q470" s="65">
        <f t="shared" si="69"/>
        <v>0.18796036094455781</v>
      </c>
      <c r="R470" s="65">
        <f t="shared" si="70"/>
        <v>6.9169877955828962E-2</v>
      </c>
      <c r="S470" s="65">
        <f t="shared" si="71"/>
        <v>0.24027213230575314</v>
      </c>
      <c r="T470" s="66">
        <f>(L470*'Football Field'!$F$4)+(M470*'Football Field'!$F$5)+(N470*'Football Field'!$F$6)+(O470*'Football Field'!$F$7)+(P470*'Football Field'!$F$8)+(Q470*'Football Field'!$F$9)+(R470*'Football Field'!$F$10)+(S470*'Football Field'!$F$11)</f>
        <v>140394230.95076501</v>
      </c>
    </row>
    <row r="471" spans="2:20" x14ac:dyDescent="0.3">
      <c r="B471" s="62">
        <f t="shared" si="63"/>
        <v>444</v>
      </c>
      <c r="C471" s="62">
        <v>0.81105580864330706</v>
      </c>
      <c r="D471" s="62">
        <v>0.6391810647885392</v>
      </c>
      <c r="E471" s="62">
        <v>0.58674524790999927</v>
      </c>
      <c r="F471" s="62">
        <v>9.1822224166310695E-2</v>
      </c>
      <c r="G471" s="62">
        <v>0.10203889986713555</v>
      </c>
      <c r="H471" s="62">
        <v>0.32286409012510864</v>
      </c>
      <c r="I471" s="62">
        <v>0.1031278135348751</v>
      </c>
      <c r="J471" s="62">
        <v>0.19515678170946682</v>
      </c>
      <c r="K471" s="62"/>
      <c r="L471" s="65">
        <f t="shared" si="64"/>
        <v>0.28438222419216858</v>
      </c>
      <c r="M471" s="65">
        <f t="shared" si="65"/>
        <v>0.22411741698779261</v>
      </c>
      <c r="N471" s="65">
        <f t="shared" si="66"/>
        <v>0.20573173492702768</v>
      </c>
      <c r="O471" s="65">
        <f t="shared" si="67"/>
        <v>3.2195821866274739E-2</v>
      </c>
      <c r="P471" s="65">
        <f t="shared" si="68"/>
        <v>3.5778116609358729E-2</v>
      </c>
      <c r="Q471" s="65">
        <f t="shared" si="69"/>
        <v>0.11320652300751739</v>
      </c>
      <c r="R471" s="65">
        <f t="shared" si="70"/>
        <v>3.6159924725995024E-2</v>
      </c>
      <c r="S471" s="65">
        <f t="shared" si="71"/>
        <v>6.842823768386519E-2</v>
      </c>
      <c r="T471" s="66">
        <f>(L471*'Football Field'!$F$4)+(M471*'Football Field'!$F$5)+(N471*'Football Field'!$F$6)+(O471*'Football Field'!$F$7)+(P471*'Football Field'!$F$8)+(Q471*'Football Field'!$F$9)+(R471*'Football Field'!$F$10)+(S471*'Football Field'!$F$11)</f>
        <v>119988931.29403146</v>
      </c>
    </row>
    <row r="472" spans="2:20" x14ac:dyDescent="0.3">
      <c r="B472" s="62">
        <f t="shared" si="63"/>
        <v>445</v>
      </c>
      <c r="C472" s="62">
        <v>5.0958159476359954E-2</v>
      </c>
      <c r="D472" s="62">
        <v>0.96414837258049613</v>
      </c>
      <c r="E472" s="62">
        <v>0.78813498439393592</v>
      </c>
      <c r="F472" s="62">
        <v>0.62539480427423244</v>
      </c>
      <c r="G472" s="62">
        <v>0.92030661434928673</v>
      </c>
      <c r="H472" s="62">
        <v>0.58074801347195337</v>
      </c>
      <c r="I472" s="62">
        <v>0.29350055768931627</v>
      </c>
      <c r="J472" s="62">
        <v>0.23888104817717826</v>
      </c>
      <c r="K472" s="62"/>
      <c r="L472" s="65">
        <f t="shared" si="64"/>
        <v>1.1420289306135324E-2</v>
      </c>
      <c r="M472" s="65">
        <f t="shared" si="65"/>
        <v>0.21607635483806811</v>
      </c>
      <c r="N472" s="65">
        <f t="shared" si="66"/>
        <v>0.17662980034121392</v>
      </c>
      <c r="O472" s="65">
        <f t="shared" si="67"/>
        <v>0.14015791913911158</v>
      </c>
      <c r="P472" s="65">
        <f t="shared" si="68"/>
        <v>0.20625093006144671</v>
      </c>
      <c r="Q472" s="65">
        <f t="shared" si="69"/>
        <v>0.13015207762536798</v>
      </c>
      <c r="R472" s="65">
        <f t="shared" si="70"/>
        <v>6.5776733594136522E-2</v>
      </c>
      <c r="S472" s="65">
        <f t="shared" si="71"/>
        <v>5.3535895094519989E-2</v>
      </c>
      <c r="T472" s="66">
        <f>(L472*'Football Field'!$F$4)+(M472*'Football Field'!$F$5)+(N472*'Football Field'!$F$6)+(O472*'Football Field'!$F$7)+(P472*'Football Field'!$F$8)+(Q472*'Football Field'!$F$9)+(R472*'Football Field'!$F$10)+(S472*'Football Field'!$F$11)</f>
        <v>139304521.02376023</v>
      </c>
    </row>
    <row r="473" spans="2:20" x14ac:dyDescent="0.3">
      <c r="B473" s="62">
        <f t="shared" si="63"/>
        <v>446</v>
      </c>
      <c r="C473" s="62">
        <v>0.54656892826430281</v>
      </c>
      <c r="D473" s="62">
        <v>0.11189722487551934</v>
      </c>
      <c r="E473" s="62">
        <v>0.33791120238579797</v>
      </c>
      <c r="F473" s="62">
        <v>0.73165553568696573</v>
      </c>
      <c r="G473" s="62">
        <v>0.4524206807350557</v>
      </c>
      <c r="H473" s="62">
        <v>3.6626067377494187E-2</v>
      </c>
      <c r="I473" s="62">
        <v>0.53825134153879739</v>
      </c>
      <c r="J473" s="62">
        <v>0.14297581375797852</v>
      </c>
      <c r="K473" s="62"/>
      <c r="L473" s="65">
        <f t="shared" si="64"/>
        <v>0.18858215054338426</v>
      </c>
      <c r="M473" s="65">
        <f t="shared" si="65"/>
        <v>3.8607791653787464E-2</v>
      </c>
      <c r="N473" s="65">
        <f t="shared" si="66"/>
        <v>0.1165891764849825</v>
      </c>
      <c r="O473" s="65">
        <f t="shared" si="67"/>
        <v>0.25244240431848808</v>
      </c>
      <c r="P473" s="65">
        <f t="shared" si="68"/>
        <v>0.15609827143715979</v>
      </c>
      <c r="Q473" s="65">
        <f t="shared" si="69"/>
        <v>1.2637056727554651E-2</v>
      </c>
      <c r="R473" s="65">
        <f t="shared" si="70"/>
        <v>0.18571234161185929</v>
      </c>
      <c r="S473" s="65">
        <f t="shared" si="71"/>
        <v>4.933080722278399E-2</v>
      </c>
      <c r="T473" s="66">
        <f>(L473*'Football Field'!$F$4)+(M473*'Football Field'!$F$5)+(N473*'Football Field'!$F$6)+(O473*'Football Field'!$F$7)+(P473*'Football Field'!$F$8)+(Q473*'Football Field'!$F$9)+(R473*'Football Field'!$F$10)+(S473*'Football Field'!$F$11)</f>
        <v>150750797.3964625</v>
      </c>
    </row>
    <row r="474" spans="2:20" x14ac:dyDescent="0.3">
      <c r="B474" s="62">
        <f t="shared" si="63"/>
        <v>447</v>
      </c>
      <c r="C474" s="62">
        <v>0.13032071581621851</v>
      </c>
      <c r="D474" s="62">
        <v>0.60084362220824361</v>
      </c>
      <c r="E474" s="62">
        <v>0.21656606727630257</v>
      </c>
      <c r="F474" s="62">
        <v>0.55738283349300055</v>
      </c>
      <c r="G474" s="62">
        <v>0.32145659669827331</v>
      </c>
      <c r="H474" s="62">
        <v>3.7298203091555293E-2</v>
      </c>
      <c r="I474" s="62">
        <v>0.39200431427604321</v>
      </c>
      <c r="J474" s="62">
        <v>0.74262542486694993</v>
      </c>
      <c r="K474" s="62"/>
      <c r="L474" s="65">
        <f t="shared" si="64"/>
        <v>4.3462001801123751E-2</v>
      </c>
      <c r="M474" s="65">
        <f t="shared" si="65"/>
        <v>0.20038154661024746</v>
      </c>
      <c r="N474" s="65">
        <f t="shared" si="66"/>
        <v>7.2224855020736237E-2</v>
      </c>
      <c r="O474" s="65">
        <f t="shared" si="67"/>
        <v>0.18588735920811628</v>
      </c>
      <c r="P474" s="65">
        <f t="shared" si="68"/>
        <v>0.10720588125364446</v>
      </c>
      <c r="Q474" s="65">
        <f t="shared" si="69"/>
        <v>1.2438963059640547E-2</v>
      </c>
      <c r="R474" s="65">
        <f t="shared" si="70"/>
        <v>0.1307335683847845</v>
      </c>
      <c r="S474" s="65">
        <f t="shared" si="71"/>
        <v>0.24766582466170661</v>
      </c>
      <c r="T474" s="66">
        <f>(L474*'Football Field'!$F$4)+(M474*'Football Field'!$F$5)+(N474*'Football Field'!$F$6)+(O474*'Football Field'!$F$7)+(P474*'Football Field'!$F$8)+(Q474*'Football Field'!$F$9)+(R474*'Football Field'!$F$10)+(S474*'Football Field'!$F$11)</f>
        <v>139194189.6466904</v>
      </c>
    </row>
    <row r="475" spans="2:20" x14ac:dyDescent="0.3">
      <c r="B475" s="62">
        <f t="shared" si="63"/>
        <v>448</v>
      </c>
      <c r="C475" s="62">
        <v>0.16093713573775148</v>
      </c>
      <c r="D475" s="62">
        <v>0.37874628706185332</v>
      </c>
      <c r="E475" s="62">
        <v>0.21675666185110398</v>
      </c>
      <c r="F475" s="62">
        <v>0.29069456147840878</v>
      </c>
      <c r="G475" s="62">
        <v>0.34646097085810335</v>
      </c>
      <c r="H475" s="62">
        <v>0.60128395521277489</v>
      </c>
      <c r="I475" s="62">
        <v>0.27541194137116032</v>
      </c>
      <c r="J475" s="62">
        <v>0.60847736537391151</v>
      </c>
      <c r="K475" s="62"/>
      <c r="L475" s="65">
        <f t="shared" si="64"/>
        <v>5.5904847698898044E-2</v>
      </c>
      <c r="M475" s="65">
        <f t="shared" si="65"/>
        <v>0.13156536804046801</v>
      </c>
      <c r="N475" s="65">
        <f t="shared" si="66"/>
        <v>7.5294916322193609E-2</v>
      </c>
      <c r="O475" s="65">
        <f t="shared" si="67"/>
        <v>0.10097877728375837</v>
      </c>
      <c r="P475" s="65">
        <f t="shared" si="68"/>
        <v>0.12035039470937481</v>
      </c>
      <c r="Q475" s="65">
        <f t="shared" si="69"/>
        <v>0.20886843664681998</v>
      </c>
      <c r="R475" s="65">
        <f t="shared" si="70"/>
        <v>9.5670042630197433E-2</v>
      </c>
      <c r="S475" s="65">
        <f t="shared" si="71"/>
        <v>0.21136721666828967</v>
      </c>
      <c r="T475" s="66">
        <f>(L475*'Football Field'!$F$4)+(M475*'Football Field'!$F$5)+(N475*'Football Field'!$F$6)+(O475*'Football Field'!$F$7)+(P475*'Football Field'!$F$8)+(Q475*'Football Field'!$F$9)+(R475*'Football Field'!$F$10)+(S475*'Football Field'!$F$11)</f>
        <v>134758522.94595093</v>
      </c>
    </row>
    <row r="476" spans="2:20" x14ac:dyDescent="0.3">
      <c r="B476" s="62">
        <f t="shared" si="63"/>
        <v>449</v>
      </c>
      <c r="C476" s="62">
        <v>2.5433964913919915E-2</v>
      </c>
      <c r="D476" s="62">
        <v>1.3106815442526898E-2</v>
      </c>
      <c r="E476" s="62">
        <v>0.67258375128944548</v>
      </c>
      <c r="F476" s="62">
        <v>0.98480730113841897</v>
      </c>
      <c r="G476" s="62">
        <v>0.3634786178260293</v>
      </c>
      <c r="H476" s="62">
        <v>0.72447997807119824</v>
      </c>
      <c r="I476" s="62">
        <v>0.83263396823828228</v>
      </c>
      <c r="J476" s="62">
        <v>0.86618815912435976</v>
      </c>
      <c r="K476" s="62"/>
      <c r="L476" s="65">
        <f t="shared" si="64"/>
        <v>5.6737889382683059E-3</v>
      </c>
      <c r="M476" s="65">
        <f t="shared" si="65"/>
        <v>2.923858105703113E-3</v>
      </c>
      <c r="N476" s="65">
        <f t="shared" si="66"/>
        <v>0.15003945554853387</v>
      </c>
      <c r="O476" s="65">
        <f t="shared" si="67"/>
        <v>0.21969004008757437</v>
      </c>
      <c r="P476" s="65">
        <f t="shared" si="68"/>
        <v>8.1084524890167181E-2</v>
      </c>
      <c r="Q476" s="65">
        <f t="shared" si="69"/>
        <v>0.16161642510277829</v>
      </c>
      <c r="R476" s="65">
        <f t="shared" si="70"/>
        <v>0.18574333237486218</v>
      </c>
      <c r="S476" s="65">
        <f t="shared" si="71"/>
        <v>0.19322857495211271</v>
      </c>
      <c r="T476" s="66">
        <f>(L476*'Football Field'!$F$4)+(M476*'Football Field'!$F$5)+(N476*'Football Field'!$F$6)+(O476*'Football Field'!$F$7)+(P476*'Football Field'!$F$8)+(Q476*'Football Field'!$F$9)+(R476*'Football Field'!$F$10)+(S476*'Football Field'!$F$11)</f>
        <v>147353983.49820843</v>
      </c>
    </row>
    <row r="477" spans="2:20" x14ac:dyDescent="0.3">
      <c r="B477" s="62">
        <f t="shared" si="63"/>
        <v>450</v>
      </c>
      <c r="C477" s="62">
        <v>0.50132284813293548</v>
      </c>
      <c r="D477" s="62">
        <v>0.910469514274313</v>
      </c>
      <c r="E477" s="62">
        <v>0.83196713090231988</v>
      </c>
      <c r="F477" s="62">
        <v>7.0683391000918694E-2</v>
      </c>
      <c r="G477" s="62">
        <v>0.5742662205707243</v>
      </c>
      <c r="H477" s="62">
        <v>0.4983786884248067</v>
      </c>
      <c r="I477" s="62">
        <v>0.38796274911677875</v>
      </c>
      <c r="J477" s="62">
        <v>0.20190296672300412</v>
      </c>
      <c r="K477" s="62"/>
      <c r="L477" s="65">
        <f t="shared" si="64"/>
        <v>0.12605700493607563</v>
      </c>
      <c r="M477" s="65">
        <f t="shared" si="65"/>
        <v>0.22893642386829674</v>
      </c>
      <c r="N477" s="65">
        <f t="shared" si="66"/>
        <v>0.20919709747399487</v>
      </c>
      <c r="O477" s="65">
        <f t="shared" si="67"/>
        <v>1.7773250514085241E-2</v>
      </c>
      <c r="P477" s="65">
        <f t="shared" si="68"/>
        <v>0.14439852496391628</v>
      </c>
      <c r="Q477" s="65">
        <f t="shared" si="69"/>
        <v>0.12531669964928813</v>
      </c>
      <c r="R477" s="65">
        <f t="shared" si="70"/>
        <v>9.755274941599916E-2</v>
      </c>
      <c r="S477" s="65">
        <f t="shared" si="71"/>
        <v>5.0768249178344139E-2</v>
      </c>
      <c r="T477" s="66">
        <f>(L477*'Football Field'!$F$4)+(M477*'Football Field'!$F$5)+(N477*'Football Field'!$F$6)+(O477*'Football Field'!$F$7)+(P477*'Football Field'!$F$8)+(Q477*'Football Field'!$F$9)+(R477*'Football Field'!$F$10)+(S477*'Football Field'!$F$11)</f>
        <v>138012962.24388281</v>
      </c>
    </row>
    <row r="478" spans="2:20" x14ac:dyDescent="0.3">
      <c r="B478" s="62">
        <f t="shared" ref="B478:B541" si="72">B477+1</f>
        <v>451</v>
      </c>
      <c r="C478" s="62">
        <v>0.30414797074521382</v>
      </c>
      <c r="D478" s="62">
        <v>0.12443728169942814</v>
      </c>
      <c r="E478" s="62">
        <v>7.4345180080263029E-2</v>
      </c>
      <c r="F478" s="62">
        <v>0.93487322243203574</v>
      </c>
      <c r="G478" s="62">
        <v>0.48648133843630714</v>
      </c>
      <c r="H478" s="62">
        <v>8.0075306412539127E-2</v>
      </c>
      <c r="I478" s="62">
        <v>9.0251194436683169E-2</v>
      </c>
      <c r="J478" s="62">
        <v>0.79040688850635854</v>
      </c>
      <c r="K478" s="62"/>
      <c r="L478" s="65">
        <f t="shared" si="64"/>
        <v>0.10542323493114918</v>
      </c>
      <c r="M478" s="65">
        <f t="shared" si="65"/>
        <v>4.3132231823377505E-2</v>
      </c>
      <c r="N478" s="65">
        <f t="shared" si="66"/>
        <v>2.5769395621468232E-2</v>
      </c>
      <c r="O478" s="65">
        <f t="shared" si="67"/>
        <v>0.32404411286325807</v>
      </c>
      <c r="P478" s="65">
        <f t="shared" si="68"/>
        <v>0.16862330630031916</v>
      </c>
      <c r="Q478" s="65">
        <f t="shared" si="69"/>
        <v>2.7755561937267047E-2</v>
      </c>
      <c r="R478" s="65">
        <f t="shared" si="70"/>
        <v>3.128271035510434E-2</v>
      </c>
      <c r="S478" s="65">
        <f t="shared" si="71"/>
        <v>0.27396944616805646</v>
      </c>
      <c r="T478" s="66">
        <f>(L478*'Football Field'!$F$4)+(M478*'Football Field'!$F$5)+(N478*'Football Field'!$F$6)+(O478*'Football Field'!$F$7)+(P478*'Football Field'!$F$8)+(Q478*'Football Field'!$F$9)+(R478*'Football Field'!$F$10)+(S478*'Football Field'!$F$11)</f>
        <v>130599808.38225688</v>
      </c>
    </row>
    <row r="479" spans="2:20" x14ac:dyDescent="0.3">
      <c r="B479" s="62">
        <f t="shared" si="72"/>
        <v>452</v>
      </c>
      <c r="C479" s="62">
        <v>0.81015054745989623</v>
      </c>
      <c r="D479" s="62">
        <v>0.7629920172959852</v>
      </c>
      <c r="E479" s="62">
        <v>0.96462388775414964</v>
      </c>
      <c r="F479" s="62">
        <v>0.13175399575383295</v>
      </c>
      <c r="G479" s="62">
        <v>0.50781431642828767</v>
      </c>
      <c r="H479" s="62">
        <v>0.80647533900208546</v>
      </c>
      <c r="I479" s="62">
        <v>0.44560648944409409</v>
      </c>
      <c r="J479" s="62">
        <v>0.80372992799775389</v>
      </c>
      <c r="K479" s="62"/>
      <c r="L479" s="65">
        <f t="shared" si="64"/>
        <v>0.15481136333328144</v>
      </c>
      <c r="M479" s="65">
        <f t="shared" si="65"/>
        <v>0.14579985754542646</v>
      </c>
      <c r="N479" s="65">
        <f t="shared" si="66"/>
        <v>0.18432961581682134</v>
      </c>
      <c r="O479" s="65">
        <f t="shared" si="67"/>
        <v>2.5176821482389901E-2</v>
      </c>
      <c r="P479" s="65">
        <f t="shared" si="68"/>
        <v>9.7038046685160306E-2</v>
      </c>
      <c r="Q479" s="65">
        <f t="shared" si="69"/>
        <v>0.15410906913170175</v>
      </c>
      <c r="R479" s="65">
        <f t="shared" si="70"/>
        <v>8.5150776429503749E-2</v>
      </c>
      <c r="S479" s="65">
        <f t="shared" si="71"/>
        <v>0.1535844495757151</v>
      </c>
      <c r="T479" s="66">
        <f>(L479*'Football Field'!$F$4)+(M479*'Football Field'!$F$5)+(N479*'Football Field'!$F$6)+(O479*'Football Field'!$F$7)+(P479*'Football Field'!$F$8)+(Q479*'Football Field'!$F$9)+(R479*'Football Field'!$F$10)+(S479*'Football Field'!$F$11)</f>
        <v>132733944.22847071</v>
      </c>
    </row>
    <row r="480" spans="2:20" x14ac:dyDescent="0.3">
      <c r="B480" s="62">
        <f t="shared" si="72"/>
        <v>453</v>
      </c>
      <c r="C480" s="62">
        <v>3.7483294398534817E-2</v>
      </c>
      <c r="D480" s="62">
        <v>0.17645662672829621</v>
      </c>
      <c r="E480" s="62">
        <v>0.34233446434802139</v>
      </c>
      <c r="F480" s="62">
        <v>0.13219866214464326</v>
      </c>
      <c r="G480" s="62">
        <v>0.81351394274696298</v>
      </c>
      <c r="H480" s="62">
        <v>0.97616096742513403</v>
      </c>
      <c r="I480" s="62">
        <v>0.23710849735458106</v>
      </c>
      <c r="J480" s="62">
        <v>0.63945733824369533</v>
      </c>
      <c r="K480" s="62"/>
      <c r="L480" s="65">
        <f t="shared" si="64"/>
        <v>1.1173321095943246E-2</v>
      </c>
      <c r="M480" s="65">
        <f t="shared" si="65"/>
        <v>5.2599606880320608E-2</v>
      </c>
      <c r="N480" s="65">
        <f t="shared" si="66"/>
        <v>0.10204580343710914</v>
      </c>
      <c r="O480" s="65">
        <f t="shared" si="67"/>
        <v>3.940683774727001E-2</v>
      </c>
      <c r="P480" s="65">
        <f t="shared" si="68"/>
        <v>0.24249876229379433</v>
      </c>
      <c r="Q480" s="65">
        <f t="shared" si="69"/>
        <v>0.29098189221046589</v>
      </c>
      <c r="R480" s="65">
        <f t="shared" si="70"/>
        <v>7.0679203043126915E-2</v>
      </c>
      <c r="S480" s="65">
        <f t="shared" si="71"/>
        <v>0.19061457329196982</v>
      </c>
      <c r="T480" s="66">
        <f>(L480*'Football Field'!$F$4)+(M480*'Football Field'!$F$5)+(N480*'Football Field'!$F$6)+(O480*'Football Field'!$F$7)+(P480*'Football Field'!$F$8)+(Q480*'Football Field'!$F$9)+(R480*'Football Field'!$F$10)+(S480*'Football Field'!$F$11)</f>
        <v>141872554.88974142</v>
      </c>
    </row>
    <row r="481" spans="2:20" x14ac:dyDescent="0.3">
      <c r="B481" s="62">
        <f t="shared" si="72"/>
        <v>454</v>
      </c>
      <c r="C481" s="62">
        <v>0.41092834646542209</v>
      </c>
      <c r="D481" s="62">
        <v>0.1568290488980546</v>
      </c>
      <c r="E481" s="62">
        <v>0.34132777934539382</v>
      </c>
      <c r="F481" s="62">
        <v>0.41032866200260032</v>
      </c>
      <c r="G481" s="62">
        <v>0.90130987480117719</v>
      </c>
      <c r="H481" s="62">
        <v>0.88593419399724327</v>
      </c>
      <c r="I481" s="62">
        <v>0.21382300672866217</v>
      </c>
      <c r="J481" s="62">
        <v>5.3781820958305082E-2</v>
      </c>
      <c r="K481" s="62"/>
      <c r="L481" s="65">
        <f t="shared" si="64"/>
        <v>0.12178315055985536</v>
      </c>
      <c r="M481" s="65">
        <f t="shared" si="65"/>
        <v>4.6478019436699568E-2</v>
      </c>
      <c r="N481" s="65">
        <f t="shared" si="66"/>
        <v>0.10115625436849476</v>
      </c>
      <c r="O481" s="65">
        <f t="shared" si="67"/>
        <v>0.12160542745106424</v>
      </c>
      <c r="P481" s="65">
        <f t="shared" si="68"/>
        <v>0.26711312842768892</v>
      </c>
      <c r="Q481" s="65">
        <f t="shared" si="69"/>
        <v>0.26255637573245155</v>
      </c>
      <c r="R481" s="65">
        <f t="shared" si="70"/>
        <v>6.336880783615835E-2</v>
      </c>
      <c r="S481" s="65">
        <f t="shared" si="71"/>
        <v>1.5938836187587228E-2</v>
      </c>
      <c r="T481" s="66">
        <f>(L481*'Football Field'!$F$4)+(M481*'Football Field'!$F$5)+(N481*'Football Field'!$F$6)+(O481*'Football Field'!$F$7)+(P481*'Football Field'!$F$8)+(Q481*'Football Field'!$F$9)+(R481*'Football Field'!$F$10)+(S481*'Football Field'!$F$11)</f>
        <v>141571753.79773566</v>
      </c>
    </row>
    <row r="482" spans="2:20" x14ac:dyDescent="0.3">
      <c r="B482" s="62">
        <f t="shared" si="72"/>
        <v>455</v>
      </c>
      <c r="C482" s="62">
        <v>0.72880012871819244</v>
      </c>
      <c r="D482" s="62">
        <v>0.76342407045904404</v>
      </c>
      <c r="E482" s="62">
        <v>9.2476614091613674E-2</v>
      </c>
      <c r="F482" s="62">
        <v>2.0137208001131612E-2</v>
      </c>
      <c r="G482" s="62">
        <v>0.47003856821923828</v>
      </c>
      <c r="H482" s="62">
        <v>0.30658432545514658</v>
      </c>
      <c r="I482" s="62">
        <v>0.88481383710832129</v>
      </c>
      <c r="J482" s="62">
        <v>0.2052859700517623</v>
      </c>
      <c r="K482" s="62"/>
      <c r="L482" s="65">
        <f t="shared" si="64"/>
        <v>0.20993443210648954</v>
      </c>
      <c r="M482" s="65">
        <f t="shared" si="65"/>
        <v>0.21990802741778304</v>
      </c>
      <c r="N482" s="65">
        <f t="shared" si="66"/>
        <v>2.6638339782676948E-2</v>
      </c>
      <c r="O482" s="65">
        <f t="shared" si="67"/>
        <v>5.8006209924291625E-3</v>
      </c>
      <c r="P482" s="65">
        <f t="shared" si="68"/>
        <v>0.13539690238640051</v>
      </c>
      <c r="Q482" s="65">
        <f t="shared" si="69"/>
        <v>8.8313110441374063E-2</v>
      </c>
      <c r="R482" s="65">
        <f t="shared" si="70"/>
        <v>0.25487494183075954</v>
      </c>
      <c r="S482" s="65">
        <f t="shared" si="71"/>
        <v>5.913362504208728E-2</v>
      </c>
      <c r="T482" s="66">
        <f>(L482*'Football Field'!$F$4)+(M482*'Football Field'!$F$5)+(N482*'Football Field'!$F$6)+(O482*'Football Field'!$F$7)+(P482*'Football Field'!$F$8)+(Q482*'Football Field'!$F$9)+(R482*'Football Field'!$F$10)+(S482*'Football Field'!$F$11)</f>
        <v>153939726.17112991</v>
      </c>
    </row>
    <row r="483" spans="2:20" x14ac:dyDescent="0.3">
      <c r="B483" s="62">
        <f t="shared" si="72"/>
        <v>456</v>
      </c>
      <c r="C483" s="62">
        <v>0.86744125827448126</v>
      </c>
      <c r="D483" s="62">
        <v>0.40093276350476925</v>
      </c>
      <c r="E483" s="62">
        <v>0.72586970037134246</v>
      </c>
      <c r="F483" s="62">
        <v>0.83938348874015134</v>
      </c>
      <c r="G483" s="62">
        <v>0.36011424578646645</v>
      </c>
      <c r="H483" s="62">
        <v>5.2241487763744043E-2</v>
      </c>
      <c r="I483" s="62">
        <v>4.0770472938088109E-2</v>
      </c>
      <c r="J483" s="62">
        <v>0.72327199788713492</v>
      </c>
      <c r="K483" s="62"/>
      <c r="L483" s="65">
        <f t="shared" si="64"/>
        <v>0.21631814476091099</v>
      </c>
      <c r="M483" s="65">
        <f t="shared" si="65"/>
        <v>9.9982599107331621E-2</v>
      </c>
      <c r="N483" s="65">
        <f t="shared" si="66"/>
        <v>0.18101374061320274</v>
      </c>
      <c r="O483" s="65">
        <f t="shared" si="67"/>
        <v>0.20932123909853942</v>
      </c>
      <c r="P483" s="65">
        <f t="shared" si="68"/>
        <v>8.9803482146400007E-2</v>
      </c>
      <c r="Q483" s="65">
        <f t="shared" si="69"/>
        <v>1.3027719865530168E-2</v>
      </c>
      <c r="R483" s="65">
        <f t="shared" si="70"/>
        <v>1.0167135794919107E-2</v>
      </c>
      <c r="S483" s="65">
        <f t="shared" si="71"/>
        <v>0.18036593861316602</v>
      </c>
      <c r="T483" s="66">
        <f>(L483*'Football Field'!$F$4)+(M483*'Football Field'!$F$5)+(N483*'Football Field'!$F$6)+(O483*'Football Field'!$F$7)+(P483*'Football Field'!$F$8)+(Q483*'Football Field'!$F$9)+(R483*'Football Field'!$F$10)+(S483*'Football Field'!$F$11)</f>
        <v>123014507.44273108</v>
      </c>
    </row>
    <row r="484" spans="2:20" x14ac:dyDescent="0.3">
      <c r="B484" s="62">
        <f t="shared" si="72"/>
        <v>457</v>
      </c>
      <c r="C484" s="62">
        <v>0.20860512835662459</v>
      </c>
      <c r="D484" s="62">
        <v>0.63073797540885757</v>
      </c>
      <c r="E484" s="62">
        <v>0.5390535507949884</v>
      </c>
      <c r="F484" s="62">
        <v>0.10517842547924205</v>
      </c>
      <c r="G484" s="62">
        <v>0.29140276210627958</v>
      </c>
      <c r="H484" s="62">
        <v>0.32012949919806188</v>
      </c>
      <c r="I484" s="62">
        <v>0.94254069951550057</v>
      </c>
      <c r="J484" s="62">
        <v>0.26053290206886603</v>
      </c>
      <c r="K484" s="62"/>
      <c r="L484" s="65">
        <f t="shared" si="64"/>
        <v>6.3248539715169846E-2</v>
      </c>
      <c r="M484" s="65">
        <f t="shared" si="65"/>
        <v>0.191238135906768</v>
      </c>
      <c r="N484" s="65">
        <f t="shared" si="66"/>
        <v>0.16343965359170631</v>
      </c>
      <c r="O484" s="65">
        <f t="shared" si="67"/>
        <v>3.1889828756895069E-2</v>
      </c>
      <c r="P484" s="65">
        <f t="shared" si="68"/>
        <v>8.8352569840375719E-2</v>
      </c>
      <c r="Q484" s="65">
        <f t="shared" si="69"/>
        <v>9.7062442824565651E-2</v>
      </c>
      <c r="R484" s="65">
        <f t="shared" si="70"/>
        <v>0.2857759218869988</v>
      </c>
      <c r="S484" s="65">
        <f t="shared" si="71"/>
        <v>7.8992907477520483E-2</v>
      </c>
      <c r="T484" s="66">
        <f>(L484*'Football Field'!$F$4)+(M484*'Football Field'!$F$5)+(N484*'Football Field'!$F$6)+(O484*'Football Field'!$F$7)+(P484*'Football Field'!$F$8)+(Q484*'Football Field'!$F$9)+(R484*'Football Field'!$F$10)+(S484*'Football Field'!$F$11)</f>
        <v>159088006.56746075</v>
      </c>
    </row>
    <row r="485" spans="2:20" x14ac:dyDescent="0.3">
      <c r="B485" s="62">
        <f t="shared" si="72"/>
        <v>458</v>
      </c>
      <c r="C485" s="62">
        <v>0.51561317786910776</v>
      </c>
      <c r="D485" s="62">
        <v>8.2959582325023429E-2</v>
      </c>
      <c r="E485" s="62">
        <v>0.43400769068195655</v>
      </c>
      <c r="F485" s="62">
        <v>3.6879689870182863E-2</v>
      </c>
      <c r="G485" s="62">
        <v>5.3134074778054652E-2</v>
      </c>
      <c r="H485" s="62">
        <v>0.59883457747662394</v>
      </c>
      <c r="I485" s="62">
        <v>3.8870078195667457E-3</v>
      </c>
      <c r="J485" s="62">
        <v>0.43102944718085301</v>
      </c>
      <c r="K485" s="62"/>
      <c r="L485" s="65">
        <f t="shared" si="64"/>
        <v>0.23911438965861759</v>
      </c>
      <c r="M485" s="65">
        <f t="shared" si="65"/>
        <v>3.8472309757407994E-2</v>
      </c>
      <c r="N485" s="65">
        <f t="shared" si="66"/>
        <v>0.20127003831330861</v>
      </c>
      <c r="O485" s="65">
        <f t="shared" si="67"/>
        <v>1.7102868802834417E-2</v>
      </c>
      <c r="P485" s="65">
        <f t="shared" si="68"/>
        <v>2.4640801294367177E-2</v>
      </c>
      <c r="Q485" s="65">
        <f t="shared" si="69"/>
        <v>0.27770811656049044</v>
      </c>
      <c r="R485" s="65">
        <f t="shared" si="70"/>
        <v>1.8025906673198361E-3</v>
      </c>
      <c r="S485" s="65">
        <f t="shared" si="71"/>
        <v>0.19988888494565379</v>
      </c>
      <c r="T485" s="66">
        <f>(L485*'Football Field'!$F$4)+(M485*'Football Field'!$F$5)+(N485*'Football Field'!$F$6)+(O485*'Football Field'!$F$7)+(P485*'Football Field'!$F$8)+(Q485*'Football Field'!$F$9)+(R485*'Football Field'!$F$10)+(S485*'Football Field'!$F$11)</f>
        <v>115910225.46743795</v>
      </c>
    </row>
    <row r="486" spans="2:20" x14ac:dyDescent="0.3">
      <c r="B486" s="62">
        <f t="shared" si="72"/>
        <v>459</v>
      </c>
      <c r="C486" s="62">
        <v>0.20422592949837171</v>
      </c>
      <c r="D486" s="62">
        <v>0.66321365440321856</v>
      </c>
      <c r="E486" s="62">
        <v>0.2979611423378935</v>
      </c>
      <c r="F486" s="62">
        <v>0.95503513759856551</v>
      </c>
      <c r="G486" s="62">
        <v>0.17678934872825403</v>
      </c>
      <c r="H486" s="62">
        <v>0.80595271625874976</v>
      </c>
      <c r="I486" s="62">
        <v>0.12207424699570446</v>
      </c>
      <c r="J486" s="62">
        <v>3.4505815395934669E-2</v>
      </c>
      <c r="K486" s="62"/>
      <c r="L486" s="65">
        <f t="shared" si="64"/>
        <v>6.2650641565616713E-2</v>
      </c>
      <c r="M486" s="65">
        <f t="shared" si="65"/>
        <v>0.20345487492943506</v>
      </c>
      <c r="N486" s="65">
        <f t="shared" si="66"/>
        <v>9.1405909009423331E-2</v>
      </c>
      <c r="O486" s="65">
        <f t="shared" si="67"/>
        <v>0.29297731309252883</v>
      </c>
      <c r="P486" s="65">
        <f t="shared" si="68"/>
        <v>5.4233887670375215E-2</v>
      </c>
      <c r="Q486" s="65">
        <f t="shared" si="69"/>
        <v>0.24724311388463874</v>
      </c>
      <c r="R486" s="65">
        <f t="shared" si="70"/>
        <v>3.7448868083038496E-2</v>
      </c>
      <c r="S486" s="65">
        <f t="shared" si="71"/>
        <v>1.0585391764943724E-2</v>
      </c>
      <c r="T486" s="66">
        <f>(L486*'Football Field'!$F$4)+(M486*'Football Field'!$F$5)+(N486*'Football Field'!$F$6)+(O486*'Football Field'!$F$7)+(P486*'Football Field'!$F$8)+(Q486*'Football Field'!$F$9)+(R486*'Football Field'!$F$10)+(S486*'Football Field'!$F$11)</f>
        <v>121224665.82207027</v>
      </c>
    </row>
    <row r="487" spans="2:20" x14ac:dyDescent="0.3">
      <c r="B487" s="62">
        <f t="shared" si="72"/>
        <v>460</v>
      </c>
      <c r="C487" s="62">
        <v>0.45821865322087674</v>
      </c>
      <c r="D487" s="62">
        <v>0.74859670055426963</v>
      </c>
      <c r="E487" s="62">
        <v>0.49452986989168635</v>
      </c>
      <c r="F487" s="62">
        <v>0.30426282033474394</v>
      </c>
      <c r="G487" s="62">
        <v>0.4276206756098283</v>
      </c>
      <c r="H487" s="62">
        <v>0.31311527877115342</v>
      </c>
      <c r="I487" s="62">
        <v>9.1032650454365038E-2</v>
      </c>
      <c r="J487" s="62">
        <v>0.52286982162169204</v>
      </c>
      <c r="K487" s="62"/>
      <c r="L487" s="65">
        <f t="shared" ref="L487:L550" si="73">C487/SUM($C487:$J487)</f>
        <v>0.136364596242947</v>
      </c>
      <c r="M487" s="65">
        <f t="shared" ref="M487:M550" si="74">D487/SUM($C487:$J487)</f>
        <v>0.22278029517641285</v>
      </c>
      <c r="N487" s="65">
        <f t="shared" ref="N487:N550" si="75">E487/SUM($C487:$J487)</f>
        <v>0.14717071329121631</v>
      </c>
      <c r="O487" s="65">
        <f t="shared" ref="O487:O550" si="76">F487/SUM($C487:$J487)</f>
        <v>9.0547768745432952E-2</v>
      </c>
      <c r="P487" s="65">
        <f t="shared" ref="P487:P550" si="77">G487/SUM($C487:$J487)</f>
        <v>0.12725872324224644</v>
      </c>
      <c r="Q487" s="65">
        <f t="shared" ref="Q487:Q550" si="78">H487/SUM($C487:$J487)</f>
        <v>9.3182235744873401E-2</v>
      </c>
      <c r="R487" s="65">
        <f t="shared" ref="R487:R550" si="79">I487/SUM($C487:$J487)</f>
        <v>2.7091063484382047E-2</v>
      </c>
      <c r="S487" s="65">
        <f t="shared" ref="S487:S550" si="80">J487/SUM($C487:$J487)</f>
        <v>0.15560460407248922</v>
      </c>
      <c r="T487" s="66">
        <f>(L487*'Football Field'!$F$4)+(M487*'Football Field'!$F$5)+(N487*'Football Field'!$F$6)+(O487*'Football Field'!$F$7)+(P487*'Football Field'!$F$8)+(Q487*'Football Field'!$F$9)+(R487*'Football Field'!$F$10)+(S487*'Football Field'!$F$11)</f>
        <v>126503946.37511486</v>
      </c>
    </row>
    <row r="488" spans="2:20" x14ac:dyDescent="0.3">
      <c r="B488" s="62">
        <f t="shared" si="72"/>
        <v>461</v>
      </c>
      <c r="C488" s="62">
        <v>0.9975978225973996</v>
      </c>
      <c r="D488" s="62">
        <v>0.78515247177406744</v>
      </c>
      <c r="E488" s="62">
        <v>0.61093467369081844</v>
      </c>
      <c r="F488" s="62">
        <v>0.5472170745317857</v>
      </c>
      <c r="G488" s="62">
        <v>0.64856116213509929</v>
      </c>
      <c r="H488" s="62">
        <v>0.75589542254124065</v>
      </c>
      <c r="I488" s="62">
        <v>0.21985774097879296</v>
      </c>
      <c r="J488" s="62">
        <v>0.15141082502776249</v>
      </c>
      <c r="K488" s="62"/>
      <c r="L488" s="65">
        <f t="shared" si="73"/>
        <v>0.21150660879438712</v>
      </c>
      <c r="M488" s="65">
        <f t="shared" si="74"/>
        <v>0.16646481470768262</v>
      </c>
      <c r="N488" s="65">
        <f t="shared" si="75"/>
        <v>0.12952786994945004</v>
      </c>
      <c r="O488" s="65">
        <f t="shared" si="76"/>
        <v>0.11601872526872241</v>
      </c>
      <c r="P488" s="65">
        <f t="shared" si="77"/>
        <v>0.13750528408510893</v>
      </c>
      <c r="Q488" s="65">
        <f t="shared" si="78"/>
        <v>0.16026185483107216</v>
      </c>
      <c r="R488" s="65">
        <f t="shared" si="79"/>
        <v>4.6613338720553531E-2</v>
      </c>
      <c r="S488" s="65">
        <f t="shared" si="80"/>
        <v>3.2101503643023124E-2</v>
      </c>
      <c r="T488" s="66">
        <f>(L488*'Football Field'!$F$4)+(M488*'Football Field'!$F$5)+(N488*'Football Field'!$F$6)+(O488*'Football Field'!$F$7)+(P488*'Football Field'!$F$8)+(Q488*'Football Field'!$F$9)+(R488*'Football Field'!$F$10)+(S488*'Football Field'!$F$11)</f>
        <v>128634255.28781746</v>
      </c>
    </row>
    <row r="489" spans="2:20" x14ac:dyDescent="0.3">
      <c r="B489" s="62">
        <f t="shared" si="72"/>
        <v>462</v>
      </c>
      <c r="C489" s="62">
        <v>0.29757053692004942</v>
      </c>
      <c r="D489" s="62">
        <v>0.13248724468214479</v>
      </c>
      <c r="E489" s="62">
        <v>0.80224910467318855</v>
      </c>
      <c r="F489" s="62">
        <v>0.13889767130792607</v>
      </c>
      <c r="G489" s="62">
        <v>0.83697056314840113</v>
      </c>
      <c r="H489" s="62">
        <v>0.59477388341134207</v>
      </c>
      <c r="I489" s="62">
        <v>0.3547514908750582</v>
      </c>
      <c r="J489" s="62">
        <v>0.80737029296279306</v>
      </c>
      <c r="K489" s="62"/>
      <c r="L489" s="65">
        <f t="shared" si="73"/>
        <v>7.5047975895426208E-2</v>
      </c>
      <c r="M489" s="65">
        <f t="shared" si="74"/>
        <v>3.3413588751995536E-2</v>
      </c>
      <c r="N489" s="65">
        <f t="shared" si="75"/>
        <v>0.20232907495750169</v>
      </c>
      <c r="O489" s="65">
        <f t="shared" si="76"/>
        <v>3.5030313135633991E-2</v>
      </c>
      <c r="P489" s="65">
        <f t="shared" si="77"/>
        <v>0.21108590688606696</v>
      </c>
      <c r="Q489" s="65">
        <f t="shared" si="78"/>
        <v>0.15000334551762526</v>
      </c>
      <c r="R489" s="65">
        <f t="shared" si="79"/>
        <v>8.9469144397218953E-2</v>
      </c>
      <c r="S489" s="65">
        <f t="shared" si="80"/>
        <v>0.20362065045853137</v>
      </c>
      <c r="T489" s="66">
        <f>(L489*'Football Field'!$F$4)+(M489*'Football Field'!$F$5)+(N489*'Football Field'!$F$6)+(O489*'Football Field'!$F$7)+(P489*'Football Field'!$F$8)+(Q489*'Football Field'!$F$9)+(R489*'Football Field'!$F$10)+(S489*'Football Field'!$F$11)</f>
        <v>144355173.75738224</v>
      </c>
    </row>
    <row r="490" spans="2:20" x14ac:dyDescent="0.3">
      <c r="B490" s="62">
        <f t="shared" si="72"/>
        <v>463</v>
      </c>
      <c r="C490" s="62">
        <v>5.7162877536818701E-2</v>
      </c>
      <c r="D490" s="62">
        <v>0.65765425288181034</v>
      </c>
      <c r="E490" s="62">
        <v>0.81913180070021607</v>
      </c>
      <c r="F490" s="62">
        <v>0.31748892973780829</v>
      </c>
      <c r="G490" s="62">
        <v>0.86562207266822455</v>
      </c>
      <c r="H490" s="62">
        <v>6.6519152279494675E-2</v>
      </c>
      <c r="I490" s="62">
        <v>0.92287549784195066</v>
      </c>
      <c r="J490" s="62">
        <v>0.62718192261099681</v>
      </c>
      <c r="K490" s="62"/>
      <c r="L490" s="65">
        <f t="shared" si="73"/>
        <v>1.3190510430277538E-2</v>
      </c>
      <c r="M490" s="65">
        <f t="shared" si="74"/>
        <v>0.1517557487648597</v>
      </c>
      <c r="N490" s="65">
        <f t="shared" si="75"/>
        <v>0.18901719133976164</v>
      </c>
      <c r="O490" s="65">
        <f t="shared" si="76"/>
        <v>7.326155049676808E-2</v>
      </c>
      <c r="P490" s="65">
        <f t="shared" si="77"/>
        <v>0.19974496509302436</v>
      </c>
      <c r="Q490" s="65">
        <f t="shared" si="78"/>
        <v>1.5349499706181617E-2</v>
      </c>
      <c r="R490" s="65">
        <f t="shared" si="79"/>
        <v>0.21295636967000217</v>
      </c>
      <c r="S490" s="65">
        <f t="shared" si="80"/>
        <v>0.14472416449912476</v>
      </c>
      <c r="T490" s="66">
        <f>(L490*'Football Field'!$F$4)+(M490*'Football Field'!$F$5)+(N490*'Football Field'!$F$6)+(O490*'Football Field'!$F$7)+(P490*'Football Field'!$F$8)+(Q490*'Football Field'!$F$9)+(R490*'Football Field'!$F$10)+(S490*'Football Field'!$F$11)</f>
        <v>159953577.87711701</v>
      </c>
    </row>
    <row r="491" spans="2:20" x14ac:dyDescent="0.3">
      <c r="B491" s="62">
        <f t="shared" si="72"/>
        <v>464</v>
      </c>
      <c r="C491" s="62">
        <v>0.37681007727633498</v>
      </c>
      <c r="D491" s="62">
        <v>1.9600575457992209E-2</v>
      </c>
      <c r="E491" s="62">
        <v>0.39322386093917017</v>
      </c>
      <c r="F491" s="62">
        <v>0.54484701422134152</v>
      </c>
      <c r="G491" s="62">
        <v>0.4661100411675122</v>
      </c>
      <c r="H491" s="62">
        <v>0.45470919066396442</v>
      </c>
      <c r="I491" s="62">
        <v>0.44802274637183703</v>
      </c>
      <c r="J491" s="62">
        <v>0.81755743686475313</v>
      </c>
      <c r="K491" s="62"/>
      <c r="L491" s="65">
        <f t="shared" si="73"/>
        <v>0.10702153335501322</v>
      </c>
      <c r="M491" s="65">
        <f t="shared" si="74"/>
        <v>5.5669520712330178E-3</v>
      </c>
      <c r="N491" s="65">
        <f t="shared" si="75"/>
        <v>0.11168337336855898</v>
      </c>
      <c r="O491" s="65">
        <f t="shared" si="76"/>
        <v>0.15474735529195138</v>
      </c>
      <c r="P491" s="65">
        <f t="shared" si="77"/>
        <v>0.13238449374413366</v>
      </c>
      <c r="Q491" s="65">
        <f t="shared" si="78"/>
        <v>0.12914642614450797</v>
      </c>
      <c r="R491" s="65">
        <f t="shared" si="79"/>
        <v>0.12724734338640123</v>
      </c>
      <c r="S491" s="65">
        <f t="shared" si="80"/>
        <v>0.2322025226382006</v>
      </c>
      <c r="T491" s="66">
        <f>(L491*'Football Field'!$F$4)+(M491*'Football Field'!$F$5)+(N491*'Football Field'!$F$6)+(O491*'Football Field'!$F$7)+(P491*'Football Field'!$F$8)+(Q491*'Football Field'!$F$9)+(R491*'Football Field'!$F$10)+(S491*'Football Field'!$F$11)</f>
        <v>141781792.1924547</v>
      </c>
    </row>
    <row r="492" spans="2:20" x14ac:dyDescent="0.3">
      <c r="B492" s="62">
        <f t="shared" si="72"/>
        <v>465</v>
      </c>
      <c r="C492" s="62">
        <v>0.50691195509836762</v>
      </c>
      <c r="D492" s="62">
        <v>0.63225717131571468</v>
      </c>
      <c r="E492" s="62">
        <v>0.10984495384331139</v>
      </c>
      <c r="F492" s="62">
        <v>0.41045060330736038</v>
      </c>
      <c r="G492" s="62">
        <v>0.52572369562930521</v>
      </c>
      <c r="H492" s="62">
        <v>0.29946705947465246</v>
      </c>
      <c r="I492" s="62">
        <v>0.63600198686652543</v>
      </c>
      <c r="J492" s="62">
        <v>0.43119381092011178</v>
      </c>
      <c r="K492" s="62"/>
      <c r="L492" s="65">
        <f t="shared" si="73"/>
        <v>0.14271767631919513</v>
      </c>
      <c r="M492" s="65">
        <f t="shared" si="74"/>
        <v>0.17800778501824024</v>
      </c>
      <c r="N492" s="65">
        <f t="shared" si="75"/>
        <v>3.0926113322508868E-2</v>
      </c>
      <c r="O492" s="65">
        <f t="shared" si="76"/>
        <v>0.11555962679252831</v>
      </c>
      <c r="P492" s="65">
        <f t="shared" si="77"/>
        <v>0.1480139962601483</v>
      </c>
      <c r="Q492" s="65">
        <f t="shared" si="78"/>
        <v>8.4312951060842398E-2</v>
      </c>
      <c r="R492" s="65">
        <f t="shared" si="79"/>
        <v>0.17906211283252899</v>
      </c>
      <c r="S492" s="65">
        <f t="shared" si="80"/>
        <v>0.12139973839400757</v>
      </c>
      <c r="T492" s="66">
        <f>(L492*'Football Field'!$F$4)+(M492*'Football Field'!$F$5)+(N492*'Football Field'!$F$6)+(O492*'Football Field'!$F$7)+(P492*'Football Field'!$F$8)+(Q492*'Football Field'!$F$9)+(R492*'Football Field'!$F$10)+(S492*'Football Field'!$F$11)</f>
        <v>146282807.57246926</v>
      </c>
    </row>
    <row r="493" spans="2:20" x14ac:dyDescent="0.3">
      <c r="B493" s="62">
        <f t="shared" si="72"/>
        <v>466</v>
      </c>
      <c r="C493" s="62">
        <v>0.78105130188057859</v>
      </c>
      <c r="D493" s="62">
        <v>0.1327328185422435</v>
      </c>
      <c r="E493" s="62">
        <v>0.60601423030978541</v>
      </c>
      <c r="F493" s="62">
        <v>0.65250722387764648</v>
      </c>
      <c r="G493" s="62">
        <v>0.76989893187941805</v>
      </c>
      <c r="H493" s="62">
        <v>0.38510477101111573</v>
      </c>
      <c r="I493" s="62">
        <v>0.39297202146574794</v>
      </c>
      <c r="J493" s="62">
        <v>0.22228255308760603</v>
      </c>
      <c r="K493" s="62"/>
      <c r="L493" s="65">
        <f t="shared" si="73"/>
        <v>0.19810745778375607</v>
      </c>
      <c r="M493" s="65">
        <f t="shared" si="74"/>
        <v>3.3666624948404444E-2</v>
      </c>
      <c r="N493" s="65">
        <f t="shared" si="75"/>
        <v>0.15371069513409197</v>
      </c>
      <c r="O493" s="65">
        <f t="shared" si="76"/>
        <v>0.16550327359636277</v>
      </c>
      <c r="P493" s="65">
        <f t="shared" si="77"/>
        <v>0.19527874773119724</v>
      </c>
      <c r="Q493" s="65">
        <f t="shared" si="78"/>
        <v>9.7678765763164421E-2</v>
      </c>
      <c r="R493" s="65">
        <f t="shared" si="79"/>
        <v>9.9674231340857788E-2</v>
      </c>
      <c r="S493" s="65">
        <f t="shared" si="80"/>
        <v>5.6380203702165302E-2</v>
      </c>
      <c r="T493" s="66">
        <f>(L493*'Football Field'!$F$4)+(M493*'Football Field'!$F$5)+(N493*'Football Field'!$F$6)+(O493*'Football Field'!$F$7)+(P493*'Football Field'!$F$8)+(Q493*'Football Field'!$F$9)+(R493*'Football Field'!$F$10)+(S493*'Football Field'!$F$11)</f>
        <v>142398060.24966845</v>
      </c>
    </row>
    <row r="494" spans="2:20" x14ac:dyDescent="0.3">
      <c r="B494" s="62">
        <f t="shared" si="72"/>
        <v>467</v>
      </c>
      <c r="C494" s="62">
        <v>0.85057877880330668</v>
      </c>
      <c r="D494" s="62">
        <v>0.77272009493480043</v>
      </c>
      <c r="E494" s="62">
        <v>0.63071150109554142</v>
      </c>
      <c r="F494" s="62">
        <v>0.45115202849805913</v>
      </c>
      <c r="G494" s="62">
        <v>0.36558901116837128</v>
      </c>
      <c r="H494" s="62">
        <v>0.46412132977209419</v>
      </c>
      <c r="I494" s="62">
        <v>0.17086046681612399</v>
      </c>
      <c r="J494" s="62">
        <v>0.86026128673447455</v>
      </c>
      <c r="K494" s="62"/>
      <c r="L494" s="65">
        <f t="shared" si="73"/>
        <v>0.18628554616281134</v>
      </c>
      <c r="M494" s="65">
        <f t="shared" si="74"/>
        <v>0.16923368946310835</v>
      </c>
      <c r="N494" s="65">
        <f t="shared" si="75"/>
        <v>0.13813233927379609</v>
      </c>
      <c r="O494" s="65">
        <f t="shared" si="76"/>
        <v>9.8806958421256183E-2</v>
      </c>
      <c r="P494" s="65">
        <f t="shared" si="77"/>
        <v>8.0067773043243279E-2</v>
      </c>
      <c r="Q494" s="65">
        <f t="shared" si="78"/>
        <v>0.10164736948180811</v>
      </c>
      <c r="R494" s="65">
        <f t="shared" si="79"/>
        <v>3.7420208652812946E-2</v>
      </c>
      <c r="S494" s="65">
        <f t="shared" si="80"/>
        <v>0.18840611550116357</v>
      </c>
      <c r="T494" s="66">
        <f>(L494*'Football Field'!$F$4)+(M494*'Football Field'!$F$5)+(N494*'Football Field'!$F$6)+(O494*'Football Field'!$F$7)+(P494*'Football Field'!$F$8)+(Q494*'Football Field'!$F$9)+(R494*'Football Field'!$F$10)+(S494*'Football Field'!$F$11)</f>
        <v>124075852.81765406</v>
      </c>
    </row>
    <row r="495" spans="2:20" x14ac:dyDescent="0.3">
      <c r="B495" s="62">
        <f t="shared" si="72"/>
        <v>468</v>
      </c>
      <c r="C495" s="62">
        <v>0.29585148315220666</v>
      </c>
      <c r="D495" s="62">
        <v>0.68956583427760243</v>
      </c>
      <c r="E495" s="62">
        <v>0.97380934130728414</v>
      </c>
      <c r="F495" s="62">
        <v>0.64346339246753181</v>
      </c>
      <c r="G495" s="62">
        <v>0.81026391123886554</v>
      </c>
      <c r="H495" s="62">
        <v>0.3831900070180676</v>
      </c>
      <c r="I495" s="62">
        <v>6.5477768376250856E-2</v>
      </c>
      <c r="J495" s="62">
        <v>0.45173282825157424</v>
      </c>
      <c r="K495" s="62"/>
      <c r="L495" s="65">
        <f t="shared" si="73"/>
        <v>6.8589650727562249E-2</v>
      </c>
      <c r="M495" s="65">
        <f t="shared" si="74"/>
        <v>0.15986764447764457</v>
      </c>
      <c r="N495" s="65">
        <f t="shared" si="75"/>
        <v>0.22576612388027464</v>
      </c>
      <c r="O495" s="65">
        <f t="shared" si="76"/>
        <v>0.14917934118523324</v>
      </c>
      <c r="P495" s="65">
        <f t="shared" si="77"/>
        <v>0.18785005935032023</v>
      </c>
      <c r="Q495" s="65">
        <f t="shared" si="78"/>
        <v>8.8838049630934723E-2</v>
      </c>
      <c r="R495" s="65">
        <f t="shared" si="79"/>
        <v>1.5180242517279298E-2</v>
      </c>
      <c r="S495" s="65">
        <f t="shared" si="80"/>
        <v>0.10472888823075092</v>
      </c>
      <c r="T495" s="66">
        <f>(L495*'Football Field'!$F$4)+(M495*'Football Field'!$F$5)+(N495*'Football Field'!$F$6)+(O495*'Football Field'!$F$7)+(P495*'Football Field'!$F$8)+(Q495*'Football Field'!$F$9)+(R495*'Football Field'!$F$10)+(S495*'Football Field'!$F$11)</f>
        <v>132424800.65181294</v>
      </c>
    </row>
    <row r="496" spans="2:20" x14ac:dyDescent="0.3">
      <c r="B496" s="62">
        <f t="shared" si="72"/>
        <v>469</v>
      </c>
      <c r="C496" s="62">
        <v>0.3551747855633145</v>
      </c>
      <c r="D496" s="62">
        <v>0.85018616416437942</v>
      </c>
      <c r="E496" s="62">
        <v>0.22480459151898147</v>
      </c>
      <c r="F496" s="62">
        <v>0.48168318513988551</v>
      </c>
      <c r="G496" s="62">
        <v>0.5847319120876413</v>
      </c>
      <c r="H496" s="62">
        <v>0.8066021858078698</v>
      </c>
      <c r="I496" s="62">
        <v>0.415342891979117</v>
      </c>
      <c r="J496" s="62">
        <v>0.54837121353787421</v>
      </c>
      <c r="K496" s="62"/>
      <c r="L496" s="65">
        <f t="shared" si="73"/>
        <v>8.3239598098293024E-2</v>
      </c>
      <c r="M496" s="65">
        <f t="shared" si="74"/>
        <v>0.19925162902972121</v>
      </c>
      <c r="N496" s="65">
        <f t="shared" si="75"/>
        <v>5.2685732797761287E-2</v>
      </c>
      <c r="O496" s="65">
        <f t="shared" si="76"/>
        <v>0.11288840416460889</v>
      </c>
      <c r="P496" s="65">
        <f t="shared" si="77"/>
        <v>0.13703914617763627</v>
      </c>
      <c r="Q496" s="65">
        <f t="shared" si="78"/>
        <v>0.18903718535471029</v>
      </c>
      <c r="R496" s="65">
        <f t="shared" si="79"/>
        <v>9.7340737030335606E-2</v>
      </c>
      <c r="S496" s="65">
        <f t="shared" si="80"/>
        <v>0.12851756734693334</v>
      </c>
      <c r="T496" s="66">
        <f>(L496*'Football Field'!$F$4)+(M496*'Football Field'!$F$5)+(N496*'Football Field'!$F$6)+(O496*'Football Field'!$F$7)+(P496*'Football Field'!$F$8)+(Q496*'Football Field'!$F$9)+(R496*'Football Field'!$F$10)+(S496*'Football Field'!$F$11)</f>
        <v>134862344.22704265</v>
      </c>
    </row>
    <row r="497" spans="2:20" x14ac:dyDescent="0.3">
      <c r="B497" s="62">
        <f t="shared" si="72"/>
        <v>470</v>
      </c>
      <c r="C497" s="62">
        <v>0.62634485511481042</v>
      </c>
      <c r="D497" s="62">
        <v>0.86962827918052321</v>
      </c>
      <c r="E497" s="62">
        <v>8.2832015348998311E-2</v>
      </c>
      <c r="F497" s="62">
        <v>0.35023536070892702</v>
      </c>
      <c r="G497" s="62">
        <v>7.8979951710235752E-2</v>
      </c>
      <c r="H497" s="62">
        <v>0.78380726183209481</v>
      </c>
      <c r="I497" s="62">
        <v>0.17256292681187169</v>
      </c>
      <c r="J497" s="62">
        <v>0.94558221501632167</v>
      </c>
      <c r="K497" s="62"/>
      <c r="L497" s="65">
        <f t="shared" si="73"/>
        <v>0.1601916117131075</v>
      </c>
      <c r="M497" s="65">
        <f t="shared" si="74"/>
        <v>0.22241286807997954</v>
      </c>
      <c r="N497" s="65">
        <f t="shared" si="75"/>
        <v>2.1184805673495413E-2</v>
      </c>
      <c r="O497" s="65">
        <f t="shared" si="76"/>
        <v>8.9574882674817308E-2</v>
      </c>
      <c r="P497" s="65">
        <f t="shared" si="77"/>
        <v>2.0199616320256897E-2</v>
      </c>
      <c r="Q497" s="65">
        <f t="shared" si="78"/>
        <v>0.20046360646213915</v>
      </c>
      <c r="R497" s="65">
        <f t="shared" si="79"/>
        <v>4.4134047150204005E-2</v>
      </c>
      <c r="S497" s="65">
        <f t="shared" si="80"/>
        <v>0.24183856192600026</v>
      </c>
      <c r="T497" s="66">
        <f>(L497*'Football Field'!$F$4)+(M497*'Football Field'!$F$5)+(N497*'Football Field'!$F$6)+(O497*'Football Field'!$F$7)+(P497*'Football Field'!$F$8)+(Q497*'Football Field'!$F$9)+(R497*'Football Field'!$F$10)+(S497*'Football Field'!$F$11)</f>
        <v>117341407.08245264</v>
      </c>
    </row>
    <row r="498" spans="2:20" x14ac:dyDescent="0.3">
      <c r="B498" s="62">
        <f t="shared" si="72"/>
        <v>471</v>
      </c>
      <c r="C498" s="62">
        <v>0.46221745878034715</v>
      </c>
      <c r="D498" s="62">
        <v>0.77771027709328588</v>
      </c>
      <c r="E498" s="62">
        <v>0.49681313967585805</v>
      </c>
      <c r="F498" s="62">
        <v>7.4547060123506759E-2</v>
      </c>
      <c r="G498" s="62">
        <v>0.13622890542204458</v>
      </c>
      <c r="H498" s="62">
        <v>0.70944919916458726</v>
      </c>
      <c r="I498" s="62">
        <v>0.29632634780706379</v>
      </c>
      <c r="J498" s="62">
        <v>0.8317721663389549</v>
      </c>
      <c r="K498" s="62"/>
      <c r="L498" s="65">
        <f t="shared" si="73"/>
        <v>0.12211613623401651</v>
      </c>
      <c r="M498" s="65">
        <f t="shared" si="74"/>
        <v>0.2054681672966622</v>
      </c>
      <c r="N498" s="65">
        <f t="shared" si="75"/>
        <v>0.13125618666069763</v>
      </c>
      <c r="O498" s="65">
        <f t="shared" si="76"/>
        <v>1.9695056465215969E-2</v>
      </c>
      <c r="P498" s="65">
        <f t="shared" si="77"/>
        <v>3.5991170946735936E-2</v>
      </c>
      <c r="Q498" s="65">
        <f t="shared" si="78"/>
        <v>0.18743384398525506</v>
      </c>
      <c r="R498" s="65">
        <f t="shared" si="79"/>
        <v>7.8288320726829605E-2</v>
      </c>
      <c r="S498" s="65">
        <f t="shared" si="80"/>
        <v>0.21975111768458711</v>
      </c>
      <c r="T498" s="66">
        <f>(L498*'Football Field'!$F$4)+(M498*'Football Field'!$F$5)+(N498*'Football Field'!$F$6)+(O498*'Football Field'!$F$7)+(P498*'Football Field'!$F$8)+(Q498*'Football Field'!$F$9)+(R498*'Football Field'!$F$10)+(S498*'Football Field'!$F$11)</f>
        <v>125827120.3422219</v>
      </c>
    </row>
    <row r="499" spans="2:20" x14ac:dyDescent="0.3">
      <c r="B499" s="62">
        <f t="shared" si="72"/>
        <v>472</v>
      </c>
      <c r="C499" s="62">
        <v>0.41685512034241523</v>
      </c>
      <c r="D499" s="62">
        <v>0.47361413953209586</v>
      </c>
      <c r="E499" s="62">
        <v>0.56574398931772762</v>
      </c>
      <c r="F499" s="62">
        <v>0.21878719492863674</v>
      </c>
      <c r="G499" s="62">
        <v>0.8230060321523982</v>
      </c>
      <c r="H499" s="62">
        <v>0.35752730345230466</v>
      </c>
      <c r="I499" s="62">
        <v>0.17444761570681577</v>
      </c>
      <c r="J499" s="62">
        <v>0.88890475806145497</v>
      </c>
      <c r="K499" s="62"/>
      <c r="L499" s="65">
        <f t="shared" si="73"/>
        <v>0.10637081660838034</v>
      </c>
      <c r="M499" s="65">
        <f t="shared" si="74"/>
        <v>0.12085427363329994</v>
      </c>
      <c r="N499" s="65">
        <f t="shared" si="75"/>
        <v>0.14436346634192052</v>
      </c>
      <c r="O499" s="65">
        <f t="shared" si="76"/>
        <v>5.5828923413245607E-2</v>
      </c>
      <c r="P499" s="65">
        <f t="shared" si="77"/>
        <v>0.2100101916506695</v>
      </c>
      <c r="Q499" s="65">
        <f t="shared" si="78"/>
        <v>9.1231867793238719E-2</v>
      </c>
      <c r="R499" s="65">
        <f t="shared" si="79"/>
        <v>4.4514591359406684E-2</v>
      </c>
      <c r="S499" s="65">
        <f t="shared" si="80"/>
        <v>0.22682586919983874</v>
      </c>
      <c r="T499" s="66">
        <f>(L499*'Football Field'!$F$4)+(M499*'Football Field'!$F$5)+(N499*'Football Field'!$F$6)+(O499*'Football Field'!$F$7)+(P499*'Football Field'!$F$8)+(Q499*'Football Field'!$F$9)+(R499*'Football Field'!$F$10)+(S499*'Football Field'!$F$11)</f>
        <v>136408399.51217806</v>
      </c>
    </row>
    <row r="500" spans="2:20" x14ac:dyDescent="0.3">
      <c r="B500" s="62">
        <f t="shared" si="72"/>
        <v>473</v>
      </c>
      <c r="C500" s="62">
        <v>0.8048550713351097</v>
      </c>
      <c r="D500" s="62">
        <v>0.66251545702993886</v>
      </c>
      <c r="E500" s="62">
        <v>0.66373255664088737</v>
      </c>
      <c r="F500" s="62">
        <v>0.99687516715035929</v>
      </c>
      <c r="G500" s="62">
        <v>0.31138965818492381</v>
      </c>
      <c r="H500" s="62">
        <v>0.31812888389523375</v>
      </c>
      <c r="I500" s="62">
        <v>0.48149140794505674</v>
      </c>
      <c r="J500" s="62">
        <v>0.67986864791396329</v>
      </c>
      <c r="K500" s="62"/>
      <c r="L500" s="65">
        <f t="shared" si="73"/>
        <v>0.16362644733592679</v>
      </c>
      <c r="M500" s="65">
        <f t="shared" si="74"/>
        <v>0.13468890785408397</v>
      </c>
      <c r="N500" s="65">
        <f t="shared" si="75"/>
        <v>0.13493634331480994</v>
      </c>
      <c r="O500" s="65">
        <f t="shared" si="76"/>
        <v>0.20266399237274213</v>
      </c>
      <c r="P500" s="65">
        <f t="shared" si="77"/>
        <v>6.3305289760339306E-2</v>
      </c>
      <c r="Q500" s="65">
        <f t="shared" si="78"/>
        <v>6.4675369418213294E-2</v>
      </c>
      <c r="R500" s="65">
        <f t="shared" si="79"/>
        <v>9.7886851075105225E-2</v>
      </c>
      <c r="S500" s="65">
        <f t="shared" si="80"/>
        <v>0.1382167988687793</v>
      </c>
      <c r="T500" s="66">
        <f>(L500*'Football Field'!$F$4)+(M500*'Football Field'!$F$5)+(N500*'Football Field'!$F$6)+(O500*'Football Field'!$F$7)+(P500*'Football Field'!$F$8)+(Q500*'Football Field'!$F$9)+(R500*'Football Field'!$F$10)+(S500*'Football Field'!$F$11)</f>
        <v>131579855.53555816</v>
      </c>
    </row>
    <row r="501" spans="2:20" x14ac:dyDescent="0.3">
      <c r="B501" s="62">
        <f t="shared" si="72"/>
        <v>474</v>
      </c>
      <c r="C501" s="62">
        <v>0.76171579193339833</v>
      </c>
      <c r="D501" s="62">
        <v>0.47144069040317071</v>
      </c>
      <c r="E501" s="62">
        <v>0.60457660665335378</v>
      </c>
      <c r="F501" s="62">
        <v>5.9302994420270316E-2</v>
      </c>
      <c r="G501" s="62">
        <v>0.51442118480348631</v>
      </c>
      <c r="H501" s="62">
        <v>0.94839196007266113</v>
      </c>
      <c r="I501" s="62">
        <v>0.33625283727542787</v>
      </c>
      <c r="J501" s="62">
        <v>0.96243690886085165</v>
      </c>
      <c r="K501" s="62"/>
      <c r="L501" s="65">
        <f t="shared" si="73"/>
        <v>0.16350958876067051</v>
      </c>
      <c r="M501" s="65">
        <f t="shared" si="74"/>
        <v>0.10119925860695438</v>
      </c>
      <c r="N501" s="65">
        <f t="shared" si="75"/>
        <v>0.12977815791018152</v>
      </c>
      <c r="O501" s="65">
        <f t="shared" si="76"/>
        <v>1.272995562468603E-2</v>
      </c>
      <c r="P501" s="65">
        <f t="shared" si="77"/>
        <v>0.11042543330170244</v>
      </c>
      <c r="Q501" s="65">
        <f t="shared" si="78"/>
        <v>0.20358141582151407</v>
      </c>
      <c r="R501" s="65">
        <f t="shared" si="79"/>
        <v>7.217989140406475E-2</v>
      </c>
      <c r="S501" s="65">
        <f t="shared" si="80"/>
        <v>0.20659629857022635</v>
      </c>
      <c r="T501" s="66">
        <f>(L501*'Football Field'!$F$4)+(M501*'Football Field'!$F$5)+(N501*'Football Field'!$F$6)+(O501*'Football Field'!$F$7)+(P501*'Football Field'!$F$8)+(Q501*'Football Field'!$F$9)+(R501*'Football Field'!$F$10)+(S501*'Football Field'!$F$11)</f>
        <v>131025829.12633662</v>
      </c>
    </row>
    <row r="502" spans="2:20" x14ac:dyDescent="0.3">
      <c r="B502" s="62">
        <f t="shared" si="72"/>
        <v>475</v>
      </c>
      <c r="C502" s="62">
        <v>0.64691287455759572</v>
      </c>
      <c r="D502" s="62">
        <v>0.73623798605881119</v>
      </c>
      <c r="E502" s="62">
        <v>0.94881535764691372</v>
      </c>
      <c r="F502" s="62">
        <v>4.8421636112108368E-2</v>
      </c>
      <c r="G502" s="62">
        <v>0.75880667429693138</v>
      </c>
      <c r="H502" s="62">
        <v>2.1488660054400532E-2</v>
      </c>
      <c r="I502" s="62">
        <v>0.7529728054659921</v>
      </c>
      <c r="J502" s="62">
        <v>3.1196588714420104E-2</v>
      </c>
      <c r="K502" s="62"/>
      <c r="L502" s="65">
        <f t="shared" si="73"/>
        <v>0.16398911263772775</v>
      </c>
      <c r="M502" s="65">
        <f t="shared" si="74"/>
        <v>0.18663257259571356</v>
      </c>
      <c r="N502" s="65">
        <f t="shared" si="75"/>
        <v>0.24051985155492955</v>
      </c>
      <c r="O502" s="65">
        <f t="shared" si="76"/>
        <v>1.2274637668823576E-2</v>
      </c>
      <c r="P502" s="65">
        <f t="shared" si="77"/>
        <v>0.19235361990072797</v>
      </c>
      <c r="Q502" s="65">
        <f t="shared" si="78"/>
        <v>5.4472656716019509E-3</v>
      </c>
      <c r="R502" s="65">
        <f t="shared" si="79"/>
        <v>0.19087476392111111</v>
      </c>
      <c r="S502" s="65">
        <f t="shared" si="80"/>
        <v>7.9081760493644772E-3</v>
      </c>
      <c r="T502" s="66">
        <f>(L502*'Football Field'!$F$4)+(M502*'Football Field'!$F$5)+(N502*'Football Field'!$F$6)+(O502*'Football Field'!$F$7)+(P502*'Football Field'!$F$8)+(Q502*'Football Field'!$F$9)+(R502*'Football Field'!$F$10)+(S502*'Football Field'!$F$11)</f>
        <v>155300863.34020069</v>
      </c>
    </row>
    <row r="503" spans="2:20" x14ac:dyDescent="0.3">
      <c r="B503" s="62">
        <f t="shared" si="72"/>
        <v>476</v>
      </c>
      <c r="C503" s="62">
        <v>0.31639641052255796</v>
      </c>
      <c r="D503" s="62">
        <v>0.67151877418431327</v>
      </c>
      <c r="E503" s="62">
        <v>0.55179967421729648</v>
      </c>
      <c r="F503" s="62">
        <v>0.42304083114544899</v>
      </c>
      <c r="G503" s="62">
        <v>0.38919215373282945</v>
      </c>
      <c r="H503" s="62">
        <v>0.80442043949328967</v>
      </c>
      <c r="I503" s="62">
        <v>0.51487196174001648</v>
      </c>
      <c r="J503" s="62">
        <v>0.11608762237833126</v>
      </c>
      <c r="K503" s="62"/>
      <c r="L503" s="65">
        <f t="shared" si="73"/>
        <v>8.3540802803161451E-2</v>
      </c>
      <c r="M503" s="65">
        <f t="shared" si="74"/>
        <v>0.17730674440996144</v>
      </c>
      <c r="N503" s="65">
        <f t="shared" si="75"/>
        <v>0.14569630450137261</v>
      </c>
      <c r="O503" s="65">
        <f t="shared" si="76"/>
        <v>0.11169902526402958</v>
      </c>
      <c r="P503" s="65">
        <f t="shared" si="77"/>
        <v>0.10276167455197444</v>
      </c>
      <c r="Q503" s="65">
        <f t="shared" si="78"/>
        <v>0.21239788781279526</v>
      </c>
      <c r="R503" s="65">
        <f t="shared" si="79"/>
        <v>0.13594597028948577</v>
      </c>
      <c r="S503" s="65">
        <f t="shared" si="80"/>
        <v>3.0651590367219438E-2</v>
      </c>
      <c r="T503" s="66">
        <f>(L503*'Football Field'!$F$4)+(M503*'Football Field'!$F$5)+(N503*'Football Field'!$F$6)+(O503*'Football Field'!$F$7)+(P503*'Football Field'!$F$8)+(Q503*'Football Field'!$F$9)+(R503*'Football Field'!$F$10)+(S503*'Football Field'!$F$11)</f>
        <v>139146523.00946677</v>
      </c>
    </row>
    <row r="504" spans="2:20" x14ac:dyDescent="0.3">
      <c r="B504" s="62">
        <f t="shared" si="72"/>
        <v>477</v>
      </c>
      <c r="C504" s="62">
        <v>0.95872416200989585</v>
      </c>
      <c r="D504" s="62">
        <v>0.86780395710357139</v>
      </c>
      <c r="E504" s="62">
        <v>0.76916486214979451</v>
      </c>
      <c r="F504" s="62">
        <v>4.0342959087076635E-2</v>
      </c>
      <c r="G504" s="62">
        <v>0.6032143980208895</v>
      </c>
      <c r="H504" s="62">
        <v>0.23584151152780386</v>
      </c>
      <c r="I504" s="62">
        <v>0.91593381182005462</v>
      </c>
      <c r="J504" s="62">
        <v>0.17497123351579491</v>
      </c>
      <c r="K504" s="62"/>
      <c r="L504" s="65">
        <f t="shared" si="73"/>
        <v>0.20997039288625657</v>
      </c>
      <c r="M504" s="65">
        <f t="shared" si="74"/>
        <v>0.19005793849952457</v>
      </c>
      <c r="N504" s="65">
        <f t="shared" si="75"/>
        <v>0.16845496827921683</v>
      </c>
      <c r="O504" s="65">
        <f t="shared" si="76"/>
        <v>8.8355204816671987E-3</v>
      </c>
      <c r="P504" s="65">
        <f t="shared" si="77"/>
        <v>0.132110120059523</v>
      </c>
      <c r="Q504" s="65">
        <f t="shared" si="78"/>
        <v>5.1651702123128973E-2</v>
      </c>
      <c r="R504" s="65">
        <f t="shared" si="79"/>
        <v>0.20059886873246277</v>
      </c>
      <c r="S504" s="65">
        <f t="shared" si="80"/>
        <v>3.8320488938219946E-2</v>
      </c>
      <c r="T504" s="66">
        <f>(L504*'Football Field'!$F$4)+(M504*'Football Field'!$F$5)+(N504*'Football Field'!$F$6)+(O504*'Football Field'!$F$7)+(P504*'Football Field'!$F$8)+(Q504*'Football Field'!$F$9)+(R504*'Football Field'!$F$10)+(S504*'Football Field'!$F$11)</f>
        <v>149804004.90647501</v>
      </c>
    </row>
    <row r="505" spans="2:20" x14ac:dyDescent="0.3">
      <c r="B505" s="62">
        <f t="shared" si="72"/>
        <v>478</v>
      </c>
      <c r="C505" s="62">
        <v>0.4800231134346884</v>
      </c>
      <c r="D505" s="62">
        <v>0.30789317045594733</v>
      </c>
      <c r="E505" s="62">
        <v>0.32013765796212779</v>
      </c>
      <c r="F505" s="62">
        <v>0.80581657767660253</v>
      </c>
      <c r="G505" s="62">
        <v>0.35609883668593501</v>
      </c>
      <c r="H505" s="62">
        <v>0.80280694908517736</v>
      </c>
      <c r="I505" s="62">
        <v>0.14115835777219254</v>
      </c>
      <c r="J505" s="62">
        <v>0.35914973898564762</v>
      </c>
      <c r="K505" s="62"/>
      <c r="L505" s="65">
        <f t="shared" si="73"/>
        <v>0.1343441854209112</v>
      </c>
      <c r="M505" s="65">
        <f t="shared" si="74"/>
        <v>8.617013644530247E-2</v>
      </c>
      <c r="N505" s="65">
        <f t="shared" si="75"/>
        <v>8.9597004139535183E-2</v>
      </c>
      <c r="O505" s="65">
        <f t="shared" si="76"/>
        <v>0.22552408143854707</v>
      </c>
      <c r="P505" s="65">
        <f t="shared" si="77"/>
        <v>9.9661467968906625E-2</v>
      </c>
      <c r="Q505" s="65">
        <f t="shared" si="78"/>
        <v>0.22468177595321023</v>
      </c>
      <c r="R505" s="65">
        <f t="shared" si="79"/>
        <v>3.9506023896574219E-2</v>
      </c>
      <c r="S505" s="65">
        <f t="shared" si="80"/>
        <v>0.10051532473701294</v>
      </c>
      <c r="T505" s="66">
        <f>(L505*'Football Field'!$F$4)+(M505*'Football Field'!$F$5)+(N505*'Football Field'!$F$6)+(O505*'Football Field'!$F$7)+(P505*'Football Field'!$F$8)+(Q505*'Football Field'!$F$9)+(R505*'Football Field'!$F$10)+(S505*'Football Field'!$F$11)</f>
        <v>125434994.59321439</v>
      </c>
    </row>
    <row r="506" spans="2:20" x14ac:dyDescent="0.3">
      <c r="B506" s="62">
        <f t="shared" si="72"/>
        <v>479</v>
      </c>
      <c r="C506" s="62">
        <v>0.44463560038049277</v>
      </c>
      <c r="D506" s="62">
        <v>0.59372604374571425</v>
      </c>
      <c r="E506" s="62">
        <v>0.59774634453995468</v>
      </c>
      <c r="F506" s="62">
        <v>0.22997346756709425</v>
      </c>
      <c r="G506" s="62">
        <v>0.96937421588390604</v>
      </c>
      <c r="H506" s="62">
        <v>0.64127810579356048</v>
      </c>
      <c r="I506" s="62">
        <v>0.40326751492219859</v>
      </c>
      <c r="J506" s="62">
        <v>0.83977325980864481</v>
      </c>
      <c r="K506" s="62"/>
      <c r="L506" s="65">
        <f t="shared" si="73"/>
        <v>9.4206957434362817E-2</v>
      </c>
      <c r="M506" s="65">
        <f t="shared" si="74"/>
        <v>0.12579542457455248</v>
      </c>
      <c r="N506" s="65">
        <f t="shared" si="75"/>
        <v>0.12664722390297387</v>
      </c>
      <c r="O506" s="65">
        <f t="shared" si="76"/>
        <v>4.8725519620080711E-2</v>
      </c>
      <c r="P506" s="65">
        <f t="shared" si="77"/>
        <v>0.20538570329410463</v>
      </c>
      <c r="Q506" s="65">
        <f t="shared" si="78"/>
        <v>0.13587049521987224</v>
      </c>
      <c r="R506" s="65">
        <f t="shared" si="79"/>
        <v>8.5442113902770553E-2</v>
      </c>
      <c r="S506" s="65">
        <f t="shared" si="80"/>
        <v>0.17792656205128277</v>
      </c>
      <c r="T506" s="66">
        <f>(L506*'Football Field'!$F$4)+(M506*'Football Field'!$F$5)+(N506*'Football Field'!$F$6)+(O506*'Football Field'!$F$7)+(P506*'Football Field'!$F$8)+(Q506*'Football Field'!$F$9)+(R506*'Football Field'!$F$10)+(S506*'Football Field'!$F$11)</f>
        <v>140859348.76022667</v>
      </c>
    </row>
    <row r="507" spans="2:20" x14ac:dyDescent="0.3">
      <c r="B507" s="62">
        <f t="shared" si="72"/>
        <v>480</v>
      </c>
      <c r="C507" s="62">
        <v>0.32363573444469707</v>
      </c>
      <c r="D507" s="62">
        <v>0.98982945724237792</v>
      </c>
      <c r="E507" s="62">
        <v>0.99540208074236325</v>
      </c>
      <c r="F507" s="62">
        <v>0.92817079035339167</v>
      </c>
      <c r="G507" s="62">
        <v>0.45496390069958914</v>
      </c>
      <c r="H507" s="62">
        <v>0.64903447341253062</v>
      </c>
      <c r="I507" s="62">
        <v>0.50674657257135336</v>
      </c>
      <c r="J507" s="62">
        <v>0.53003280700241884</v>
      </c>
      <c r="K507" s="62"/>
      <c r="L507" s="65">
        <f t="shared" si="73"/>
        <v>6.0179772883558615E-2</v>
      </c>
      <c r="M507" s="65">
        <f t="shared" si="74"/>
        <v>0.18405789469605477</v>
      </c>
      <c r="N507" s="65">
        <f t="shared" si="75"/>
        <v>0.18509411900907791</v>
      </c>
      <c r="O507" s="65">
        <f t="shared" si="76"/>
        <v>0.17259252120740418</v>
      </c>
      <c r="P507" s="65">
        <f t="shared" si="77"/>
        <v>8.4600126933751268E-2</v>
      </c>
      <c r="Q507" s="65">
        <f t="shared" si="78"/>
        <v>0.12068737486787176</v>
      </c>
      <c r="R507" s="65">
        <f t="shared" si="79"/>
        <v>9.4229068057615689E-2</v>
      </c>
      <c r="S507" s="65">
        <f t="shared" si="80"/>
        <v>9.8559122344665642E-2</v>
      </c>
      <c r="T507" s="66">
        <f>(L507*'Football Field'!$F$4)+(M507*'Football Field'!$F$5)+(N507*'Football Field'!$F$6)+(O507*'Football Field'!$F$7)+(P507*'Football Field'!$F$8)+(Q507*'Football Field'!$F$9)+(R507*'Football Field'!$F$10)+(S507*'Football Field'!$F$11)</f>
        <v>133948747.15851286</v>
      </c>
    </row>
    <row r="508" spans="2:20" x14ac:dyDescent="0.3">
      <c r="B508" s="62">
        <f t="shared" si="72"/>
        <v>481</v>
      </c>
      <c r="C508" s="62">
        <v>0.272789281240021</v>
      </c>
      <c r="D508" s="62">
        <v>0.91188746045299385</v>
      </c>
      <c r="E508" s="62">
        <v>0.43145895895760189</v>
      </c>
      <c r="F508" s="62">
        <v>0.13923128628942683</v>
      </c>
      <c r="G508" s="62">
        <v>0.99003900095293862</v>
      </c>
      <c r="H508" s="62">
        <v>0.10182423622300607</v>
      </c>
      <c r="I508" s="62">
        <v>0.29329743142644205</v>
      </c>
      <c r="J508" s="62">
        <v>0.40847622276051443</v>
      </c>
      <c r="K508" s="62"/>
      <c r="L508" s="65">
        <f t="shared" si="73"/>
        <v>7.6863618805190714E-2</v>
      </c>
      <c r="M508" s="65">
        <f t="shared" si="74"/>
        <v>0.25694180443923276</v>
      </c>
      <c r="N508" s="65">
        <f t="shared" si="75"/>
        <v>0.12157184769375796</v>
      </c>
      <c r="O508" s="65">
        <f t="shared" si="76"/>
        <v>3.9231088796669381E-2</v>
      </c>
      <c r="P508" s="65">
        <f t="shared" si="77"/>
        <v>0.27896250184611054</v>
      </c>
      <c r="Q508" s="65">
        <f t="shared" si="78"/>
        <v>2.8690934052091308E-2</v>
      </c>
      <c r="R508" s="65">
        <f t="shared" si="79"/>
        <v>8.2642183971545963E-2</v>
      </c>
      <c r="S508" s="65">
        <f t="shared" si="80"/>
        <v>0.11509602039540141</v>
      </c>
      <c r="T508" s="66">
        <f>(L508*'Football Field'!$F$4)+(M508*'Football Field'!$F$5)+(N508*'Football Field'!$F$6)+(O508*'Football Field'!$F$7)+(P508*'Football Field'!$F$8)+(Q508*'Football Field'!$F$9)+(R508*'Football Field'!$F$10)+(S508*'Football Field'!$F$11)</f>
        <v>145481602.31537884</v>
      </c>
    </row>
    <row r="509" spans="2:20" x14ac:dyDescent="0.3">
      <c r="B509" s="62">
        <f t="shared" si="72"/>
        <v>482</v>
      </c>
      <c r="C509" s="62">
        <v>0.15499078554848122</v>
      </c>
      <c r="D509" s="62">
        <v>0.97069142194254543</v>
      </c>
      <c r="E509" s="62">
        <v>0.82210877458523846</v>
      </c>
      <c r="F509" s="62">
        <v>0.28740372286040594</v>
      </c>
      <c r="G509" s="62">
        <v>0.69589067965074947</v>
      </c>
      <c r="H509" s="62">
        <v>0.89611731330091116</v>
      </c>
      <c r="I509" s="62">
        <v>0.92500233891571648</v>
      </c>
      <c r="J509" s="62">
        <v>0.29844640568228686</v>
      </c>
      <c r="K509" s="62"/>
      <c r="L509" s="65">
        <f t="shared" si="73"/>
        <v>3.0687286048823505E-2</v>
      </c>
      <c r="M509" s="65">
        <f t="shared" si="74"/>
        <v>0.19219133076122422</v>
      </c>
      <c r="N509" s="65">
        <f t="shared" si="75"/>
        <v>0.16277281929804499</v>
      </c>
      <c r="O509" s="65">
        <f t="shared" si="76"/>
        <v>5.6904287720738619E-2</v>
      </c>
      <c r="P509" s="65">
        <f t="shared" si="77"/>
        <v>0.13778236086475537</v>
      </c>
      <c r="Q509" s="65">
        <f t="shared" si="78"/>
        <v>0.17742608522986303</v>
      </c>
      <c r="R509" s="65">
        <f t="shared" si="79"/>
        <v>0.18314515453086905</v>
      </c>
      <c r="S509" s="65">
        <f t="shared" si="80"/>
        <v>5.9090675545681225E-2</v>
      </c>
      <c r="T509" s="66">
        <f>(L509*'Football Field'!$F$4)+(M509*'Football Field'!$F$5)+(N509*'Football Field'!$F$6)+(O509*'Football Field'!$F$7)+(P509*'Football Field'!$F$8)+(Q509*'Football Field'!$F$9)+(R509*'Football Field'!$F$10)+(S509*'Football Field'!$F$11)</f>
        <v>149053907.56772214</v>
      </c>
    </row>
    <row r="510" spans="2:20" x14ac:dyDescent="0.3">
      <c r="B510" s="62">
        <f t="shared" si="72"/>
        <v>483</v>
      </c>
      <c r="C510" s="62">
        <v>0.62637457753824821</v>
      </c>
      <c r="D510" s="62">
        <v>0.25867254709602772</v>
      </c>
      <c r="E510" s="62">
        <v>0.17189323006401958</v>
      </c>
      <c r="F510" s="62">
        <v>0.76503595461574658</v>
      </c>
      <c r="G510" s="62">
        <v>0.89010203424945633</v>
      </c>
      <c r="H510" s="62">
        <v>0.3549030682976182</v>
      </c>
      <c r="I510" s="62">
        <v>0.76735377529371851</v>
      </c>
      <c r="J510" s="62">
        <v>0.54881563318870896</v>
      </c>
      <c r="K510" s="62"/>
      <c r="L510" s="65">
        <f t="shared" si="73"/>
        <v>0.14290509343895993</v>
      </c>
      <c r="M510" s="65">
        <f t="shared" si="74"/>
        <v>5.9015205658780719E-2</v>
      </c>
      <c r="N510" s="65">
        <f t="shared" si="75"/>
        <v>3.9216818473644686E-2</v>
      </c>
      <c r="O510" s="65">
        <f t="shared" si="76"/>
        <v>0.17454018489735296</v>
      </c>
      <c r="P510" s="65">
        <f t="shared" si="77"/>
        <v>0.2030735584361415</v>
      </c>
      <c r="Q510" s="65">
        <f t="shared" si="78"/>
        <v>8.0969850877684699E-2</v>
      </c>
      <c r="R510" s="65">
        <f t="shared" si="79"/>
        <v>0.17506898729840523</v>
      </c>
      <c r="S510" s="65">
        <f t="shared" si="80"/>
        <v>0.12521030091903013</v>
      </c>
      <c r="T510" s="66">
        <f>(L510*'Football Field'!$F$4)+(M510*'Football Field'!$F$5)+(N510*'Football Field'!$F$6)+(O510*'Football Field'!$F$7)+(P510*'Football Field'!$F$8)+(Q510*'Football Field'!$F$9)+(R510*'Football Field'!$F$10)+(S510*'Football Field'!$F$11)</f>
        <v>151287751.7072199</v>
      </c>
    </row>
    <row r="511" spans="2:20" x14ac:dyDescent="0.3">
      <c r="B511" s="62">
        <f t="shared" si="72"/>
        <v>484</v>
      </c>
      <c r="C511" s="62">
        <v>0.12842752481031627</v>
      </c>
      <c r="D511" s="62">
        <v>4.8794198461761029E-2</v>
      </c>
      <c r="E511" s="62">
        <v>0.8833345569426263</v>
      </c>
      <c r="F511" s="62">
        <v>0.61821119164757976</v>
      </c>
      <c r="G511" s="62">
        <v>0.14795575349381596</v>
      </c>
      <c r="H511" s="62">
        <v>0.27923105744985965</v>
      </c>
      <c r="I511" s="62">
        <v>0.96676492410963732</v>
      </c>
      <c r="J511" s="62">
        <v>1.6910743550037299E-2</v>
      </c>
      <c r="K511" s="62"/>
      <c r="L511" s="65">
        <f t="shared" si="73"/>
        <v>4.1567283742495166E-2</v>
      </c>
      <c r="M511" s="65">
        <f t="shared" si="74"/>
        <v>1.5792894050113457E-2</v>
      </c>
      <c r="N511" s="65">
        <f t="shared" si="75"/>
        <v>0.28590302758085978</v>
      </c>
      <c r="O511" s="65">
        <f t="shared" si="76"/>
        <v>0.20009230929238309</v>
      </c>
      <c r="P511" s="65">
        <f t="shared" si="77"/>
        <v>4.7887855783996972E-2</v>
      </c>
      <c r="Q511" s="65">
        <f t="shared" si="78"/>
        <v>9.037686128326701E-2</v>
      </c>
      <c r="R511" s="65">
        <f t="shared" si="79"/>
        <v>0.31290638024917439</v>
      </c>
      <c r="S511" s="65">
        <f t="shared" si="80"/>
        <v>5.4733880177102465E-3</v>
      </c>
      <c r="T511" s="66">
        <f>(L511*'Football Field'!$F$4)+(M511*'Football Field'!$F$5)+(N511*'Football Field'!$F$6)+(O511*'Football Field'!$F$7)+(P511*'Football Field'!$F$8)+(Q511*'Football Field'!$F$9)+(R511*'Football Field'!$F$10)+(S511*'Football Field'!$F$11)</f>
        <v>164031909.41792929</v>
      </c>
    </row>
    <row r="512" spans="2:20" x14ac:dyDescent="0.3">
      <c r="B512" s="62">
        <f t="shared" si="72"/>
        <v>485</v>
      </c>
      <c r="C512" s="62">
        <v>0.32004652429359015</v>
      </c>
      <c r="D512" s="62">
        <v>0.83046433796416497</v>
      </c>
      <c r="E512" s="62">
        <v>0.60421109299259823</v>
      </c>
      <c r="F512" s="62">
        <v>6.4568450180520376E-2</v>
      </c>
      <c r="G512" s="62">
        <v>0.15112177597309451</v>
      </c>
      <c r="H512" s="62">
        <v>0.53570645260053895</v>
      </c>
      <c r="I512" s="62">
        <v>0.83444145423021698</v>
      </c>
      <c r="J512" s="62">
        <v>0.84476233161275149</v>
      </c>
      <c r="K512" s="62"/>
      <c r="L512" s="65">
        <f t="shared" si="73"/>
        <v>7.6468785959207766E-2</v>
      </c>
      <c r="M512" s="65">
        <f t="shared" si="74"/>
        <v>0.19842302567323575</v>
      </c>
      <c r="N512" s="65">
        <f t="shared" si="75"/>
        <v>0.1443642884302847</v>
      </c>
      <c r="O512" s="65">
        <f t="shared" si="76"/>
        <v>1.5427353905717357E-2</v>
      </c>
      <c r="P512" s="65">
        <f t="shared" si="77"/>
        <v>3.6107558943714965E-2</v>
      </c>
      <c r="Q512" s="65">
        <f t="shared" si="78"/>
        <v>0.12799645973751803</v>
      </c>
      <c r="R512" s="65">
        <f t="shared" si="79"/>
        <v>0.19937327893142964</v>
      </c>
      <c r="S512" s="65">
        <f t="shared" si="80"/>
        <v>0.20183924841889167</v>
      </c>
      <c r="T512" s="66">
        <f>(L512*'Football Field'!$F$4)+(M512*'Football Field'!$F$5)+(N512*'Football Field'!$F$6)+(O512*'Football Field'!$F$7)+(P512*'Football Field'!$F$8)+(Q512*'Football Field'!$F$9)+(R512*'Football Field'!$F$10)+(S512*'Football Field'!$F$11)</f>
        <v>143060208.62748852</v>
      </c>
    </row>
    <row r="513" spans="2:20" x14ac:dyDescent="0.3">
      <c r="B513" s="62">
        <f t="shared" si="72"/>
        <v>486</v>
      </c>
      <c r="C513" s="62">
        <v>0.27422757277675691</v>
      </c>
      <c r="D513" s="62">
        <v>0.71594524525247827</v>
      </c>
      <c r="E513" s="62">
        <v>0.19981576465252371</v>
      </c>
      <c r="F513" s="62">
        <v>0.33210097401193628</v>
      </c>
      <c r="G513" s="62">
        <v>5.3910223997710505E-2</v>
      </c>
      <c r="H513" s="62">
        <v>0.47486150909427016</v>
      </c>
      <c r="I513" s="62">
        <v>0.34726581120534172</v>
      </c>
      <c r="J513" s="62">
        <v>0.41341242074339035</v>
      </c>
      <c r="K513" s="62"/>
      <c r="L513" s="65">
        <f t="shared" si="73"/>
        <v>9.753644601360216E-2</v>
      </c>
      <c r="M513" s="65">
        <f t="shared" si="74"/>
        <v>0.25464527164491696</v>
      </c>
      <c r="N513" s="65">
        <f t="shared" si="75"/>
        <v>7.1069875812828531E-2</v>
      </c>
      <c r="O513" s="65">
        <f t="shared" si="76"/>
        <v>0.11812068492889861</v>
      </c>
      <c r="P513" s="65">
        <f t="shared" si="77"/>
        <v>1.9174627843913033E-2</v>
      </c>
      <c r="Q513" s="65">
        <f t="shared" si="78"/>
        <v>0.16889732668646013</v>
      </c>
      <c r="R513" s="65">
        <f t="shared" si="79"/>
        <v>0.12351446903763147</v>
      </c>
      <c r="S513" s="65">
        <f t="shared" si="80"/>
        <v>0.14704129803174909</v>
      </c>
      <c r="T513" s="66">
        <f>(L513*'Football Field'!$F$4)+(M513*'Football Field'!$F$5)+(N513*'Football Field'!$F$6)+(O513*'Football Field'!$F$7)+(P513*'Football Field'!$F$8)+(Q513*'Football Field'!$F$9)+(R513*'Football Field'!$F$10)+(S513*'Football Field'!$F$11)</f>
        <v>129248225.27188791</v>
      </c>
    </row>
    <row r="514" spans="2:20" x14ac:dyDescent="0.3">
      <c r="B514" s="62">
        <f t="shared" si="72"/>
        <v>487</v>
      </c>
      <c r="C514" s="62">
        <v>0.36439289461090074</v>
      </c>
      <c r="D514" s="62">
        <v>0.67747660793513531</v>
      </c>
      <c r="E514" s="62">
        <v>0.28948416036984093</v>
      </c>
      <c r="F514" s="62">
        <v>0.11531803372434657</v>
      </c>
      <c r="G514" s="62">
        <v>0.76094692246389617</v>
      </c>
      <c r="H514" s="62">
        <v>9.3132172606433472E-2</v>
      </c>
      <c r="I514" s="62">
        <v>0.14508342457585022</v>
      </c>
      <c r="J514" s="62">
        <v>0.12449678567506117</v>
      </c>
      <c r="K514" s="62"/>
      <c r="L514" s="65">
        <f t="shared" si="73"/>
        <v>0.14176885947094992</v>
      </c>
      <c r="M514" s="65">
        <f t="shared" si="74"/>
        <v>0.26357562797092715</v>
      </c>
      <c r="N514" s="65">
        <f t="shared" si="75"/>
        <v>0.11262524560024781</v>
      </c>
      <c r="O514" s="65">
        <f t="shared" si="76"/>
        <v>4.4865051869329424E-2</v>
      </c>
      <c r="P514" s="65">
        <f t="shared" si="77"/>
        <v>0.29605016703420856</v>
      </c>
      <c r="Q514" s="65">
        <f t="shared" si="78"/>
        <v>3.6233532776658993E-2</v>
      </c>
      <c r="R514" s="65">
        <f t="shared" si="79"/>
        <v>5.6445424525142687E-2</v>
      </c>
      <c r="S514" s="65">
        <f t="shared" si="80"/>
        <v>4.843609075253557E-2</v>
      </c>
      <c r="T514" s="66">
        <f>(L514*'Football Field'!$F$4)+(M514*'Football Field'!$F$5)+(N514*'Football Field'!$F$6)+(O514*'Football Field'!$F$7)+(P514*'Football Field'!$F$8)+(Q514*'Football Field'!$F$9)+(R514*'Football Field'!$F$10)+(S514*'Football Field'!$F$11)</f>
        <v>142202573.07716465</v>
      </c>
    </row>
    <row r="515" spans="2:20" x14ac:dyDescent="0.3">
      <c r="B515" s="62">
        <f t="shared" si="72"/>
        <v>488</v>
      </c>
      <c r="C515" s="62">
        <v>0.68649806485815146</v>
      </c>
      <c r="D515" s="62">
        <v>0.5262908392274237</v>
      </c>
      <c r="E515" s="62">
        <v>0.4778288638257332</v>
      </c>
      <c r="F515" s="62">
        <v>0.75566883471780188</v>
      </c>
      <c r="G515" s="62">
        <v>0.2723955849911246</v>
      </c>
      <c r="H515" s="62">
        <v>0.35512266370363244</v>
      </c>
      <c r="I515" s="62">
        <v>0.11720493171562874</v>
      </c>
      <c r="J515" s="62">
        <v>0.13727425590292575</v>
      </c>
      <c r="K515" s="62"/>
      <c r="L515" s="65">
        <f t="shared" si="73"/>
        <v>0.20626186251708539</v>
      </c>
      <c r="M515" s="65">
        <f t="shared" si="74"/>
        <v>0.15812678036777628</v>
      </c>
      <c r="N515" s="65">
        <f t="shared" si="75"/>
        <v>0.1435661314463911</v>
      </c>
      <c r="O515" s="65">
        <f t="shared" si="76"/>
        <v>0.2270445748848765</v>
      </c>
      <c r="P515" s="65">
        <f t="shared" si="77"/>
        <v>8.1842649787089564E-2</v>
      </c>
      <c r="Q515" s="65">
        <f t="shared" si="78"/>
        <v>0.10669842463820317</v>
      </c>
      <c r="R515" s="65">
        <f t="shared" si="79"/>
        <v>3.521482251643137E-2</v>
      </c>
      <c r="S515" s="65">
        <f t="shared" si="80"/>
        <v>4.1244753842146625E-2</v>
      </c>
      <c r="T515" s="66">
        <f>(L515*'Football Field'!$F$4)+(M515*'Football Field'!$F$5)+(N515*'Football Field'!$F$6)+(O515*'Football Field'!$F$7)+(P515*'Football Field'!$F$8)+(Q515*'Football Field'!$F$9)+(R515*'Football Field'!$F$10)+(S515*'Football Field'!$F$11)</f>
        <v>123768185.62886423</v>
      </c>
    </row>
    <row r="516" spans="2:20" x14ac:dyDescent="0.3">
      <c r="B516" s="62">
        <f t="shared" si="72"/>
        <v>489</v>
      </c>
      <c r="C516" s="62">
        <v>0.23402996025950151</v>
      </c>
      <c r="D516" s="62">
        <v>0.78449122383256564</v>
      </c>
      <c r="E516" s="62">
        <v>7.031813047799218E-2</v>
      </c>
      <c r="F516" s="62">
        <v>8.4473892085683899E-2</v>
      </c>
      <c r="G516" s="62">
        <v>0.91642233083578206</v>
      </c>
      <c r="H516" s="62">
        <v>0.88584372111193144</v>
      </c>
      <c r="I516" s="62">
        <v>4.2451149789257903E-2</v>
      </c>
      <c r="J516" s="62">
        <v>7.2263931124498026E-2</v>
      </c>
      <c r="K516" s="62"/>
      <c r="L516" s="65">
        <f t="shared" si="73"/>
        <v>7.5730637456386529E-2</v>
      </c>
      <c r="M516" s="65">
        <f t="shared" si="74"/>
        <v>0.25385647373483666</v>
      </c>
      <c r="N516" s="65">
        <f t="shared" si="75"/>
        <v>2.2754509037795335E-2</v>
      </c>
      <c r="O516" s="65">
        <f t="shared" si="76"/>
        <v>2.7335225323190736E-2</v>
      </c>
      <c r="P516" s="65">
        <f t="shared" si="77"/>
        <v>0.29654855821240378</v>
      </c>
      <c r="Q516" s="65">
        <f t="shared" si="78"/>
        <v>0.28665351056829236</v>
      </c>
      <c r="R516" s="65">
        <f t="shared" si="79"/>
        <v>1.3736927659741925E-2</v>
      </c>
      <c r="S516" s="65">
        <f t="shared" si="80"/>
        <v>2.3384158007352659E-2</v>
      </c>
      <c r="T516" s="66">
        <f>(L516*'Football Field'!$F$4)+(M516*'Football Field'!$F$5)+(N516*'Football Field'!$F$6)+(O516*'Football Field'!$F$7)+(P516*'Football Field'!$F$8)+(Q516*'Football Field'!$F$9)+(R516*'Football Field'!$F$10)+(S516*'Football Field'!$F$11)</f>
        <v>133990415.58744632</v>
      </c>
    </row>
    <row r="517" spans="2:20" x14ac:dyDescent="0.3">
      <c r="B517" s="62">
        <f t="shared" si="72"/>
        <v>490</v>
      </c>
      <c r="C517" s="62">
        <v>0.73113351224472378</v>
      </c>
      <c r="D517" s="62">
        <v>0.42380981908775184</v>
      </c>
      <c r="E517" s="62">
        <v>0.75778543763488104</v>
      </c>
      <c r="F517" s="62">
        <v>0.83022182785669785</v>
      </c>
      <c r="G517" s="62">
        <v>1.621691362761768E-2</v>
      </c>
      <c r="H517" s="62">
        <v>0.30020686689428233</v>
      </c>
      <c r="I517" s="62">
        <v>0.63606751359364266</v>
      </c>
      <c r="J517" s="62">
        <v>0.25088904858534411</v>
      </c>
      <c r="K517" s="62"/>
      <c r="L517" s="65">
        <f t="shared" si="73"/>
        <v>0.18526918381881516</v>
      </c>
      <c r="M517" s="65">
        <f t="shared" si="74"/>
        <v>0.10739338022643638</v>
      </c>
      <c r="N517" s="65">
        <f t="shared" si="75"/>
        <v>0.19202277995623532</v>
      </c>
      <c r="O517" s="65">
        <f t="shared" si="76"/>
        <v>0.21037815646465777</v>
      </c>
      <c r="P517" s="65">
        <f t="shared" si="77"/>
        <v>4.10936484449271E-3</v>
      </c>
      <c r="Q517" s="65">
        <f t="shared" si="78"/>
        <v>7.6072400286434472E-2</v>
      </c>
      <c r="R517" s="65">
        <f t="shared" si="79"/>
        <v>0.16117946602577951</v>
      </c>
      <c r="S517" s="65">
        <f t="shared" si="80"/>
        <v>6.3575268377148858E-2</v>
      </c>
      <c r="T517" s="66">
        <f>(L517*'Football Field'!$F$4)+(M517*'Football Field'!$F$5)+(N517*'Football Field'!$F$6)+(O517*'Football Field'!$F$7)+(P517*'Football Field'!$F$8)+(Q517*'Football Field'!$F$9)+(R517*'Football Field'!$F$10)+(S517*'Football Field'!$F$11)</f>
        <v>136465364.87392449</v>
      </c>
    </row>
    <row r="518" spans="2:20" x14ac:dyDescent="0.3">
      <c r="B518" s="62">
        <f t="shared" si="72"/>
        <v>491</v>
      </c>
      <c r="C518" s="62">
        <v>0.46260738135995783</v>
      </c>
      <c r="D518" s="62">
        <v>0.41060478383330778</v>
      </c>
      <c r="E518" s="62">
        <v>0.40969921021904065</v>
      </c>
      <c r="F518" s="62">
        <v>0.73950271954570201</v>
      </c>
      <c r="G518" s="62">
        <v>0.67723126958310165</v>
      </c>
      <c r="H518" s="62">
        <v>3.9931880118280971E-2</v>
      </c>
      <c r="I518" s="62">
        <v>0.81664919088810839</v>
      </c>
      <c r="J518" s="62">
        <v>0.67257797764287919</v>
      </c>
      <c r="K518" s="62"/>
      <c r="L518" s="65">
        <f t="shared" si="73"/>
        <v>0.10939436686099853</v>
      </c>
      <c r="M518" s="65">
        <f t="shared" si="74"/>
        <v>9.709713283323293E-2</v>
      </c>
      <c r="N518" s="65">
        <f t="shared" si="75"/>
        <v>9.6882988709791687E-2</v>
      </c>
      <c r="O518" s="65">
        <f t="shared" si="76"/>
        <v>0.17487276480299352</v>
      </c>
      <c r="P518" s="65">
        <f t="shared" si="77"/>
        <v>0.16014721973678878</v>
      </c>
      <c r="Q518" s="65">
        <f t="shared" si="78"/>
        <v>9.4428297496395135E-3</v>
      </c>
      <c r="R518" s="65">
        <f t="shared" si="79"/>
        <v>0.19311585760288114</v>
      </c>
      <c r="S518" s="65">
        <f t="shared" si="80"/>
        <v>0.15904683970367398</v>
      </c>
      <c r="T518" s="66">
        <f>(L518*'Football Field'!$F$4)+(M518*'Football Field'!$F$5)+(N518*'Football Field'!$F$6)+(O518*'Football Field'!$F$7)+(P518*'Football Field'!$F$8)+(Q518*'Football Field'!$F$9)+(R518*'Football Field'!$F$10)+(S518*'Football Field'!$F$11)</f>
        <v>152087184.41568407</v>
      </c>
    </row>
    <row r="519" spans="2:20" x14ac:dyDescent="0.3">
      <c r="B519" s="62">
        <f t="shared" si="72"/>
        <v>492</v>
      </c>
      <c r="C519" s="62">
        <v>0.27432350684777351</v>
      </c>
      <c r="D519" s="62">
        <v>0.36137653497200972</v>
      </c>
      <c r="E519" s="62">
        <v>0.70118846435709326</v>
      </c>
      <c r="F519" s="62">
        <v>0.6086327953662557</v>
      </c>
      <c r="G519" s="62">
        <v>0.20903649515251144</v>
      </c>
      <c r="H519" s="62">
        <v>0.950655170252524</v>
      </c>
      <c r="I519" s="62">
        <v>0.91347768714584587</v>
      </c>
      <c r="J519" s="62">
        <v>0.92012207861866679</v>
      </c>
      <c r="K519" s="62"/>
      <c r="L519" s="65">
        <f t="shared" si="73"/>
        <v>5.5544423669026066E-2</v>
      </c>
      <c r="M519" s="65">
        <f t="shared" si="74"/>
        <v>7.3170730402146861E-2</v>
      </c>
      <c r="N519" s="65">
        <f t="shared" si="75"/>
        <v>0.14197510663093318</v>
      </c>
      <c r="O519" s="65">
        <f t="shared" si="76"/>
        <v>0.12323463721046161</v>
      </c>
      <c r="P519" s="65">
        <f t="shared" si="77"/>
        <v>4.2325252336039995E-2</v>
      </c>
      <c r="Q519" s="65">
        <f t="shared" si="78"/>
        <v>0.1924865796096645</v>
      </c>
      <c r="R519" s="65">
        <f t="shared" si="79"/>
        <v>0.18495896414442733</v>
      </c>
      <c r="S519" s="65">
        <f t="shared" si="80"/>
        <v>0.18630430599730044</v>
      </c>
      <c r="T519" s="66">
        <f>(L519*'Football Field'!$F$4)+(M519*'Football Field'!$F$5)+(N519*'Football Field'!$F$6)+(O519*'Football Field'!$F$7)+(P519*'Football Field'!$F$8)+(Q519*'Football Field'!$F$9)+(R519*'Football Field'!$F$10)+(S519*'Football Field'!$F$11)</f>
        <v>142652595.82271871</v>
      </c>
    </row>
    <row r="520" spans="2:20" x14ac:dyDescent="0.3">
      <c r="B520" s="62">
        <f t="shared" si="72"/>
        <v>493</v>
      </c>
      <c r="C520" s="62">
        <v>0.73499547622566852</v>
      </c>
      <c r="D520" s="62">
        <v>0.29058199126935935</v>
      </c>
      <c r="E520" s="62">
        <v>0.34991990029553988</v>
      </c>
      <c r="F520" s="62">
        <v>0.5039263715339527</v>
      </c>
      <c r="G520" s="62">
        <v>0.95404054205670252</v>
      </c>
      <c r="H520" s="62">
        <v>0.89314218990558569</v>
      </c>
      <c r="I520" s="62">
        <v>0.5920301773745934</v>
      </c>
      <c r="J520" s="62">
        <v>0.12820630003414035</v>
      </c>
      <c r="K520" s="62"/>
      <c r="L520" s="65">
        <f t="shared" si="73"/>
        <v>0.16528478399293944</v>
      </c>
      <c r="M520" s="65">
        <f t="shared" si="74"/>
        <v>6.5345683358257578E-2</v>
      </c>
      <c r="N520" s="65">
        <f t="shared" si="75"/>
        <v>7.8689511712615581E-2</v>
      </c>
      <c r="O520" s="65">
        <f t="shared" si="76"/>
        <v>0.11332227770305603</v>
      </c>
      <c r="P520" s="65">
        <f t="shared" si="77"/>
        <v>0.21454334076191409</v>
      </c>
      <c r="Q520" s="65">
        <f t="shared" si="78"/>
        <v>0.20084860207792682</v>
      </c>
      <c r="R520" s="65">
        <f t="shared" si="79"/>
        <v>0.13313494184638619</v>
      </c>
      <c r="S520" s="65">
        <f t="shared" si="80"/>
        <v>2.8830858546904384E-2</v>
      </c>
      <c r="T520" s="66">
        <f>(L520*'Football Field'!$F$4)+(M520*'Football Field'!$F$5)+(N520*'Football Field'!$F$6)+(O520*'Football Field'!$F$7)+(P520*'Football Field'!$F$8)+(Q520*'Football Field'!$F$9)+(R520*'Football Field'!$F$10)+(S520*'Football Field'!$F$11)</f>
        <v>146129735.07602468</v>
      </c>
    </row>
    <row r="521" spans="2:20" x14ac:dyDescent="0.3">
      <c r="B521" s="62">
        <f t="shared" si="72"/>
        <v>494</v>
      </c>
      <c r="C521" s="62">
        <v>0.32401387696748096</v>
      </c>
      <c r="D521" s="62">
        <v>0.37322906708103298</v>
      </c>
      <c r="E521" s="62">
        <v>0.52435302340947154</v>
      </c>
      <c r="F521" s="62">
        <v>3.0448034124594958E-2</v>
      </c>
      <c r="G521" s="62">
        <v>0.82977990115040368</v>
      </c>
      <c r="H521" s="62">
        <v>4.4193618937544588E-2</v>
      </c>
      <c r="I521" s="62">
        <v>0.71817642054618702</v>
      </c>
      <c r="J521" s="62">
        <v>0.53046805165193656</v>
      </c>
      <c r="K521" s="62"/>
      <c r="L521" s="65">
        <f t="shared" si="73"/>
        <v>9.6013727465498619E-2</v>
      </c>
      <c r="M521" s="65">
        <f t="shared" si="74"/>
        <v>0.11059746657862166</v>
      </c>
      <c r="N521" s="65">
        <f t="shared" si="75"/>
        <v>0.15537942003144517</v>
      </c>
      <c r="O521" s="65">
        <f t="shared" si="76"/>
        <v>9.0225433480198344E-3</v>
      </c>
      <c r="P521" s="65">
        <f t="shared" si="77"/>
        <v>0.24588533685981356</v>
      </c>
      <c r="Q521" s="65">
        <f t="shared" si="78"/>
        <v>1.3095717146736172E-2</v>
      </c>
      <c r="R521" s="65">
        <f t="shared" si="79"/>
        <v>0.21281432684251805</v>
      </c>
      <c r="S521" s="65">
        <f t="shared" si="80"/>
        <v>0.15719146172734694</v>
      </c>
      <c r="T521" s="66">
        <f>(L521*'Football Field'!$F$4)+(M521*'Football Field'!$F$5)+(N521*'Football Field'!$F$6)+(O521*'Football Field'!$F$7)+(P521*'Football Field'!$F$8)+(Q521*'Football Field'!$F$9)+(R521*'Football Field'!$F$10)+(S521*'Football Field'!$F$11)</f>
        <v>162209877.06252205</v>
      </c>
    </row>
    <row r="522" spans="2:20" x14ac:dyDescent="0.3">
      <c r="B522" s="62">
        <f t="shared" si="72"/>
        <v>495</v>
      </c>
      <c r="C522" s="62">
        <v>0.70772518911484372</v>
      </c>
      <c r="D522" s="62">
        <v>0.48227250537253041</v>
      </c>
      <c r="E522" s="62">
        <v>0.99311545332796303</v>
      </c>
      <c r="F522" s="62">
        <v>0.12254413293574751</v>
      </c>
      <c r="G522" s="62">
        <v>0.95221647124166131</v>
      </c>
      <c r="H522" s="62">
        <v>0.33497771845459545</v>
      </c>
      <c r="I522" s="62">
        <v>0.27650141696749264</v>
      </c>
      <c r="J522" s="62">
        <v>0.30002288426376422</v>
      </c>
      <c r="K522" s="62"/>
      <c r="L522" s="65">
        <f t="shared" si="73"/>
        <v>0.16974368055818398</v>
      </c>
      <c r="M522" s="65">
        <f t="shared" si="74"/>
        <v>0.11567019424069964</v>
      </c>
      <c r="N522" s="65">
        <f t="shared" si="75"/>
        <v>0.23819283933914476</v>
      </c>
      <c r="O522" s="65">
        <f t="shared" si="76"/>
        <v>2.9391481997894143E-2</v>
      </c>
      <c r="P522" s="65">
        <f t="shared" si="77"/>
        <v>0.2283834615507197</v>
      </c>
      <c r="Q522" s="65">
        <f t="shared" si="78"/>
        <v>8.0342414979720778E-2</v>
      </c>
      <c r="R522" s="65">
        <f t="shared" si="79"/>
        <v>6.6317221596021478E-2</v>
      </c>
      <c r="S522" s="65">
        <f t="shared" si="80"/>
        <v>7.1958705737615605E-2</v>
      </c>
      <c r="T522" s="66">
        <f>(L522*'Football Field'!$F$4)+(M522*'Football Field'!$F$5)+(N522*'Football Field'!$F$6)+(O522*'Football Field'!$F$7)+(P522*'Football Field'!$F$8)+(Q522*'Football Field'!$F$9)+(R522*'Football Field'!$F$10)+(S522*'Football Field'!$F$11)</f>
        <v>141721068.42672163</v>
      </c>
    </row>
    <row r="523" spans="2:20" x14ac:dyDescent="0.3">
      <c r="B523" s="62">
        <f t="shared" si="72"/>
        <v>496</v>
      </c>
      <c r="C523" s="62">
        <v>0.4288855899375037</v>
      </c>
      <c r="D523" s="62">
        <v>0.62252908292640741</v>
      </c>
      <c r="E523" s="62">
        <v>0.21333877372926446</v>
      </c>
      <c r="F523" s="62">
        <v>0.88817325323084007</v>
      </c>
      <c r="G523" s="62">
        <v>0.94583071688411668</v>
      </c>
      <c r="H523" s="62">
        <v>0.99147272724563729</v>
      </c>
      <c r="I523" s="62">
        <v>0.35877806040637683</v>
      </c>
      <c r="J523" s="62">
        <v>0.96314293170817755</v>
      </c>
      <c r="K523" s="62"/>
      <c r="L523" s="65">
        <f t="shared" si="73"/>
        <v>7.9244939609921752E-2</v>
      </c>
      <c r="M523" s="65">
        <f t="shared" si="74"/>
        <v>0.11502433455297885</v>
      </c>
      <c r="N523" s="65">
        <f t="shared" si="75"/>
        <v>3.9418480446251021E-2</v>
      </c>
      <c r="O523" s="65">
        <f t="shared" si="76"/>
        <v>0.16410725253250349</v>
      </c>
      <c r="P523" s="65">
        <f t="shared" si="77"/>
        <v>0.17476058836952932</v>
      </c>
      <c r="Q523" s="65">
        <f t="shared" si="78"/>
        <v>0.18319383592932997</v>
      </c>
      <c r="R523" s="65">
        <f t="shared" si="79"/>
        <v>6.6291212382330558E-2</v>
      </c>
      <c r="S523" s="65">
        <f t="shared" si="80"/>
        <v>0.17795935617715514</v>
      </c>
      <c r="T523" s="66">
        <f>(L523*'Football Field'!$F$4)+(M523*'Football Field'!$F$5)+(N523*'Football Field'!$F$6)+(O523*'Football Field'!$F$7)+(P523*'Football Field'!$F$8)+(Q523*'Football Field'!$F$9)+(R523*'Football Field'!$F$10)+(S523*'Football Field'!$F$11)</f>
        <v>134333462.52118599</v>
      </c>
    </row>
    <row r="524" spans="2:20" x14ac:dyDescent="0.3">
      <c r="B524" s="62">
        <f t="shared" si="72"/>
        <v>497</v>
      </c>
      <c r="C524" s="62">
        <v>0.976009200323954</v>
      </c>
      <c r="D524" s="62">
        <v>0.14721668385498043</v>
      </c>
      <c r="E524" s="62">
        <v>0.16082782453082023</v>
      </c>
      <c r="F524" s="62">
        <v>0.92958762474087597</v>
      </c>
      <c r="G524" s="62">
        <v>0.17134755390232681</v>
      </c>
      <c r="H524" s="62">
        <v>0.83211333374349727</v>
      </c>
      <c r="I524" s="62">
        <v>0.10333139987435891</v>
      </c>
      <c r="J524" s="62">
        <v>0.15777642959385674</v>
      </c>
      <c r="K524" s="62"/>
      <c r="L524" s="65">
        <f t="shared" si="73"/>
        <v>0.28060674488750437</v>
      </c>
      <c r="M524" s="65">
        <f t="shared" si="74"/>
        <v>4.2325415002202223E-2</v>
      </c>
      <c r="N524" s="65">
        <f t="shared" si="75"/>
        <v>4.6238675121046999E-2</v>
      </c>
      <c r="O524" s="65">
        <f t="shared" si="76"/>
        <v>0.26726034691032019</v>
      </c>
      <c r="P524" s="65">
        <f t="shared" si="77"/>
        <v>4.926314150420829E-2</v>
      </c>
      <c r="Q524" s="65">
        <f t="shared" si="78"/>
        <v>0.23923607880105108</v>
      </c>
      <c r="R524" s="65">
        <f t="shared" si="79"/>
        <v>2.9708211514593137E-2</v>
      </c>
      <c r="S524" s="65">
        <f t="shared" si="80"/>
        <v>4.5361386259073835E-2</v>
      </c>
      <c r="T524" s="66">
        <f>(L524*'Football Field'!$F$4)+(M524*'Football Field'!$F$5)+(N524*'Football Field'!$F$6)+(O524*'Football Field'!$F$7)+(P524*'Football Field'!$F$8)+(Q524*'Football Field'!$F$9)+(R524*'Football Field'!$F$10)+(S524*'Football Field'!$F$11)</f>
        <v>118114376.36250898</v>
      </c>
    </row>
    <row r="525" spans="2:20" x14ac:dyDescent="0.3">
      <c r="B525" s="62">
        <f t="shared" si="72"/>
        <v>498</v>
      </c>
      <c r="C525" s="62">
        <v>0.63896241712947865</v>
      </c>
      <c r="D525" s="62">
        <v>0.71815723632781203</v>
      </c>
      <c r="E525" s="62">
        <v>0.38050188109906791</v>
      </c>
      <c r="F525" s="62">
        <v>0.87815327259033316</v>
      </c>
      <c r="G525" s="62">
        <v>0.97969632858785438</v>
      </c>
      <c r="H525" s="62">
        <v>0.84691613324100534</v>
      </c>
      <c r="I525" s="62">
        <v>0.31275015678547269</v>
      </c>
      <c r="J525" s="62">
        <v>0.33419633054463915</v>
      </c>
      <c r="K525" s="62"/>
      <c r="L525" s="65">
        <f t="shared" si="73"/>
        <v>0.12554932486748524</v>
      </c>
      <c r="M525" s="65">
        <f t="shared" si="74"/>
        <v>0.1411102652558438</v>
      </c>
      <c r="N525" s="65">
        <f t="shared" si="75"/>
        <v>7.476457613486788E-2</v>
      </c>
      <c r="O525" s="65">
        <f t="shared" si="76"/>
        <v>0.17254778614240124</v>
      </c>
      <c r="P525" s="65">
        <f t="shared" si="77"/>
        <v>0.19249991757251422</v>
      </c>
      <c r="Q525" s="65">
        <f t="shared" si="78"/>
        <v>0.16641002020975335</v>
      </c>
      <c r="R525" s="65">
        <f t="shared" si="79"/>
        <v>6.1452082288369583E-2</v>
      </c>
      <c r="S525" s="65">
        <f t="shared" si="80"/>
        <v>6.5666027528764701E-2</v>
      </c>
      <c r="T525" s="66">
        <f>(L525*'Football Field'!$F$4)+(M525*'Football Field'!$F$5)+(N525*'Football Field'!$F$6)+(O525*'Football Field'!$F$7)+(P525*'Football Field'!$F$8)+(Q525*'Football Field'!$F$9)+(R525*'Football Field'!$F$10)+(S525*'Football Field'!$F$11)</f>
        <v>134925525.17907411</v>
      </c>
    </row>
    <row r="526" spans="2:20" x14ac:dyDescent="0.3">
      <c r="B526" s="62">
        <f t="shared" si="72"/>
        <v>499</v>
      </c>
      <c r="C526" s="62">
        <v>0.36092355054004766</v>
      </c>
      <c r="D526" s="62">
        <v>0.46078772346593955</v>
      </c>
      <c r="E526" s="62">
        <v>0.61509447272378781</v>
      </c>
      <c r="F526" s="62">
        <v>0.32122951682799861</v>
      </c>
      <c r="G526" s="62">
        <v>0.40585570947103922</v>
      </c>
      <c r="H526" s="62">
        <v>0.6709203159992545</v>
      </c>
      <c r="I526" s="62">
        <v>0.74250548562050156</v>
      </c>
      <c r="J526" s="62">
        <v>0.96979649913597543</v>
      </c>
      <c r="K526" s="62"/>
      <c r="L526" s="65">
        <f t="shared" si="73"/>
        <v>7.9374215861495873E-2</v>
      </c>
      <c r="M526" s="65">
        <f t="shared" si="74"/>
        <v>0.10133631948922787</v>
      </c>
      <c r="N526" s="65">
        <f t="shared" si="75"/>
        <v>0.13527142072091972</v>
      </c>
      <c r="O526" s="65">
        <f t="shared" si="76"/>
        <v>7.0644714016688773E-2</v>
      </c>
      <c r="P526" s="65">
        <f t="shared" si="77"/>
        <v>8.925568487834197E-2</v>
      </c>
      <c r="Q526" s="65">
        <f t="shared" si="78"/>
        <v>0.14754862604090135</v>
      </c>
      <c r="R526" s="65">
        <f t="shared" si="79"/>
        <v>0.16329161842113449</v>
      </c>
      <c r="S526" s="65">
        <f t="shared" si="80"/>
        <v>0.21327740057128983</v>
      </c>
      <c r="T526" s="66">
        <f>(L526*'Football Field'!$F$4)+(M526*'Football Field'!$F$5)+(N526*'Football Field'!$F$6)+(O526*'Football Field'!$F$7)+(P526*'Football Field'!$F$8)+(Q526*'Football Field'!$F$9)+(R526*'Football Field'!$F$10)+(S526*'Football Field'!$F$11)</f>
        <v>142948535.25093547</v>
      </c>
    </row>
    <row r="527" spans="2:20" x14ac:dyDescent="0.3">
      <c r="B527" s="62">
        <f t="shared" si="72"/>
        <v>500</v>
      </c>
      <c r="C527" s="62">
        <v>0.90008205937106733</v>
      </c>
      <c r="D527" s="62">
        <v>0.8599585157979136</v>
      </c>
      <c r="E527" s="62">
        <v>0.92951061606740926</v>
      </c>
      <c r="F527" s="62">
        <v>0.7615007260432991</v>
      </c>
      <c r="G527" s="62">
        <v>0.5142702394925347</v>
      </c>
      <c r="H527" s="62">
        <v>0.88649409607973784</v>
      </c>
      <c r="I527" s="62">
        <v>0.91710779240060414</v>
      </c>
      <c r="J527" s="62">
        <v>0.21625489658038322</v>
      </c>
      <c r="K527" s="62"/>
      <c r="L527" s="65">
        <f t="shared" si="73"/>
        <v>0.15038515441535302</v>
      </c>
      <c r="M527" s="65">
        <f t="shared" si="74"/>
        <v>0.14368133754319348</v>
      </c>
      <c r="N527" s="65">
        <f t="shared" si="75"/>
        <v>0.15530205948742251</v>
      </c>
      <c r="O527" s="65">
        <f t="shared" si="76"/>
        <v>0.12723107085752242</v>
      </c>
      <c r="P527" s="65">
        <f t="shared" si="77"/>
        <v>8.5923953901876224E-2</v>
      </c>
      <c r="Q527" s="65">
        <f t="shared" si="78"/>
        <v>0.14811488590318583</v>
      </c>
      <c r="R527" s="65">
        <f t="shared" si="79"/>
        <v>0.15322980337154993</v>
      </c>
      <c r="S527" s="65">
        <f t="shared" si="80"/>
        <v>3.6131734519896506E-2</v>
      </c>
      <c r="T527" s="66">
        <f>(L527*'Football Field'!$F$4)+(M527*'Football Field'!$F$5)+(N527*'Football Field'!$F$6)+(O527*'Football Field'!$F$7)+(P527*'Football Field'!$F$8)+(Q527*'Football Field'!$F$9)+(R527*'Football Field'!$F$10)+(S527*'Football Field'!$F$11)</f>
        <v>140356126.75387692</v>
      </c>
    </row>
    <row r="528" spans="2:20" x14ac:dyDescent="0.3">
      <c r="B528" s="62">
        <f t="shared" si="72"/>
        <v>501</v>
      </c>
      <c r="C528" s="62">
        <v>0.56991569679088849</v>
      </c>
      <c r="D528" s="62">
        <v>0.52133918080405972</v>
      </c>
      <c r="E528" s="62">
        <v>0.65592252192851297</v>
      </c>
      <c r="F528" s="62">
        <v>0.12869149388760248</v>
      </c>
      <c r="G528" s="62">
        <v>0.74168442506342758</v>
      </c>
      <c r="H528" s="62">
        <v>0.63552200717008256</v>
      </c>
      <c r="I528" s="62">
        <v>0.48796864730169132</v>
      </c>
      <c r="J528" s="62">
        <v>0.51407752080409463</v>
      </c>
      <c r="K528" s="62"/>
      <c r="L528" s="65">
        <f t="shared" si="73"/>
        <v>0.13393640995396791</v>
      </c>
      <c r="M528" s="65">
        <f t="shared" si="74"/>
        <v>0.12252039843510183</v>
      </c>
      <c r="N528" s="65">
        <f t="shared" si="75"/>
        <v>0.15414895271307494</v>
      </c>
      <c r="O528" s="65">
        <f t="shared" si="76"/>
        <v>3.0243905861822282E-2</v>
      </c>
      <c r="P528" s="65">
        <f t="shared" si="77"/>
        <v>0.17430393612797296</v>
      </c>
      <c r="Q528" s="65">
        <f t="shared" si="78"/>
        <v>0.14935460905252532</v>
      </c>
      <c r="R528" s="65">
        <f t="shared" si="79"/>
        <v>0.11467795878881186</v>
      </c>
      <c r="S528" s="65">
        <f t="shared" si="80"/>
        <v>0.12081382906672292</v>
      </c>
      <c r="T528" s="66">
        <f>(L528*'Football Field'!$F$4)+(M528*'Football Field'!$F$5)+(N528*'Football Field'!$F$6)+(O528*'Football Field'!$F$7)+(P528*'Football Field'!$F$8)+(Q528*'Football Field'!$F$9)+(R528*'Football Field'!$F$10)+(S528*'Football Field'!$F$11)</f>
        <v>142334326.21458516</v>
      </c>
    </row>
    <row r="529" spans="2:20" x14ac:dyDescent="0.3">
      <c r="B529" s="62">
        <f t="shared" si="72"/>
        <v>502</v>
      </c>
      <c r="C529" s="62">
        <v>0.29463288650380193</v>
      </c>
      <c r="D529" s="62">
        <v>0.13602860382659787</v>
      </c>
      <c r="E529" s="62">
        <v>0.21457586775504334</v>
      </c>
      <c r="F529" s="62">
        <v>0.26047550287458587</v>
      </c>
      <c r="G529" s="62">
        <v>0.69539949407680479</v>
      </c>
      <c r="H529" s="62">
        <v>0.52191969348855938</v>
      </c>
      <c r="I529" s="62">
        <v>0.88462893953648758</v>
      </c>
      <c r="J529" s="62">
        <v>0.93234658504384216</v>
      </c>
      <c r="K529" s="62"/>
      <c r="L529" s="65">
        <f t="shared" si="73"/>
        <v>7.4779776697626157E-2</v>
      </c>
      <c r="M529" s="65">
        <f t="shared" si="74"/>
        <v>3.4524959991224818E-2</v>
      </c>
      <c r="N529" s="65">
        <f t="shared" si="75"/>
        <v>5.4460775461378938E-2</v>
      </c>
      <c r="O529" s="65">
        <f t="shared" si="76"/>
        <v>6.6110406653169265E-2</v>
      </c>
      <c r="P529" s="65">
        <f t="shared" si="77"/>
        <v>0.17649699427573792</v>
      </c>
      <c r="Q529" s="65">
        <f t="shared" si="78"/>
        <v>0.13246667266610215</v>
      </c>
      <c r="R529" s="65">
        <f t="shared" si="79"/>
        <v>0.22452467999678896</v>
      </c>
      <c r="S529" s="65">
        <f t="shared" si="80"/>
        <v>0.23663573425797177</v>
      </c>
      <c r="T529" s="66">
        <f>(L529*'Football Field'!$F$4)+(M529*'Football Field'!$F$5)+(N529*'Football Field'!$F$6)+(O529*'Football Field'!$F$7)+(P529*'Football Field'!$F$8)+(Q529*'Football Field'!$F$9)+(R529*'Football Field'!$F$10)+(S529*'Football Field'!$F$11)</f>
        <v>156870137.95415232</v>
      </c>
    </row>
    <row r="530" spans="2:20" x14ac:dyDescent="0.3">
      <c r="B530" s="62">
        <f t="shared" si="72"/>
        <v>503</v>
      </c>
      <c r="C530" s="62">
        <v>0.73531121554820933</v>
      </c>
      <c r="D530" s="62">
        <v>0.95351682279829897</v>
      </c>
      <c r="E530" s="62">
        <v>0.42803894411982724</v>
      </c>
      <c r="F530" s="62">
        <v>0.23787371369707133</v>
      </c>
      <c r="G530" s="62">
        <v>0.99351725125824297</v>
      </c>
      <c r="H530" s="62">
        <v>0.6842919022848547</v>
      </c>
      <c r="I530" s="62">
        <v>0.99206858400945286</v>
      </c>
      <c r="J530" s="62">
        <v>0.52525503998349565</v>
      </c>
      <c r="K530" s="62"/>
      <c r="L530" s="65">
        <f t="shared" si="73"/>
        <v>0.13249152778577908</v>
      </c>
      <c r="M530" s="65">
        <f t="shared" si="74"/>
        <v>0.17180874975203725</v>
      </c>
      <c r="N530" s="65">
        <f t="shared" si="75"/>
        <v>7.7125892355615025E-2</v>
      </c>
      <c r="O530" s="65">
        <f t="shared" si="76"/>
        <v>4.2861105721480296E-2</v>
      </c>
      <c r="P530" s="65">
        <f t="shared" si="77"/>
        <v>0.17901619847127451</v>
      </c>
      <c r="Q530" s="65">
        <f t="shared" si="78"/>
        <v>0.12329864915437742</v>
      </c>
      <c r="R530" s="65">
        <f t="shared" si="79"/>
        <v>0.17875517139459335</v>
      </c>
      <c r="S530" s="65">
        <f t="shared" si="80"/>
        <v>9.4642705364843108E-2</v>
      </c>
      <c r="T530" s="66">
        <f>(L530*'Football Field'!$F$4)+(M530*'Football Field'!$F$5)+(N530*'Football Field'!$F$6)+(O530*'Football Field'!$F$7)+(P530*'Football Field'!$F$8)+(Q530*'Football Field'!$F$9)+(R530*'Football Field'!$F$10)+(S530*'Football Field'!$F$11)</f>
        <v>149335688.64040598</v>
      </c>
    </row>
    <row r="531" spans="2:20" x14ac:dyDescent="0.3">
      <c r="B531" s="62">
        <f t="shared" si="72"/>
        <v>504</v>
      </c>
      <c r="C531" s="62">
        <v>0.88506383399354871</v>
      </c>
      <c r="D531" s="62">
        <v>8.8027749827874646E-2</v>
      </c>
      <c r="E531" s="62">
        <v>0.84092769793961253</v>
      </c>
      <c r="F531" s="62">
        <v>0.63112000854563211</v>
      </c>
      <c r="G531" s="62">
        <v>0.4969502020049843</v>
      </c>
      <c r="H531" s="62">
        <v>1.9366707312925335E-2</v>
      </c>
      <c r="I531" s="62">
        <v>0.91221593138651458</v>
      </c>
      <c r="J531" s="62">
        <v>0.55656761239586594</v>
      </c>
      <c r="K531" s="62"/>
      <c r="L531" s="65">
        <f t="shared" si="73"/>
        <v>0.19977786423651059</v>
      </c>
      <c r="M531" s="65">
        <f t="shared" si="74"/>
        <v>1.9869748574865894E-2</v>
      </c>
      <c r="N531" s="65">
        <f t="shared" si="75"/>
        <v>0.18981539299110697</v>
      </c>
      <c r="O531" s="65">
        <f t="shared" si="76"/>
        <v>0.14245730368990958</v>
      </c>
      <c r="P531" s="65">
        <f t="shared" si="77"/>
        <v>0.11217230461275624</v>
      </c>
      <c r="Q531" s="65">
        <f t="shared" si="78"/>
        <v>4.3714806499460203E-3</v>
      </c>
      <c r="R531" s="65">
        <f t="shared" si="79"/>
        <v>0.20590667418034567</v>
      </c>
      <c r="S531" s="65">
        <f t="shared" si="80"/>
        <v>0.12562923106455914</v>
      </c>
      <c r="T531" s="66">
        <f>(L531*'Football Field'!$F$4)+(M531*'Football Field'!$F$5)+(N531*'Football Field'!$F$6)+(O531*'Football Field'!$F$7)+(P531*'Football Field'!$F$8)+(Q531*'Football Field'!$F$9)+(R531*'Football Field'!$F$10)+(S531*'Football Field'!$F$11)</f>
        <v>151684421.50395492</v>
      </c>
    </row>
    <row r="532" spans="2:20" x14ac:dyDescent="0.3">
      <c r="B532" s="62">
        <f t="shared" si="72"/>
        <v>505</v>
      </c>
      <c r="C532" s="62">
        <v>0.38911117973945997</v>
      </c>
      <c r="D532" s="62">
        <v>0.49238900260778395</v>
      </c>
      <c r="E532" s="62">
        <v>0.67314152590602527</v>
      </c>
      <c r="F532" s="62">
        <v>0.16399797228159951</v>
      </c>
      <c r="G532" s="62">
        <v>0.77042704652296357</v>
      </c>
      <c r="H532" s="62">
        <v>0.3846894064772608</v>
      </c>
      <c r="I532" s="62">
        <v>0.85334513626765618</v>
      </c>
      <c r="J532" s="62">
        <v>0.18763441315557228</v>
      </c>
      <c r="K532" s="62"/>
      <c r="L532" s="65">
        <f t="shared" si="73"/>
        <v>9.9396539447948906E-2</v>
      </c>
      <c r="M532" s="65">
        <f t="shared" si="74"/>
        <v>0.12577835197182233</v>
      </c>
      <c r="N532" s="65">
        <f t="shared" si="75"/>
        <v>0.17195069614440478</v>
      </c>
      <c r="O532" s="65">
        <f t="shared" si="76"/>
        <v>4.1892476418144302E-2</v>
      </c>
      <c r="P532" s="65">
        <f t="shared" si="77"/>
        <v>0.19680180449392706</v>
      </c>
      <c r="Q532" s="65">
        <f t="shared" si="78"/>
        <v>9.8267019189033827E-2</v>
      </c>
      <c r="R532" s="65">
        <f t="shared" si="79"/>
        <v>0.21798282320373491</v>
      </c>
      <c r="S532" s="65">
        <f t="shared" si="80"/>
        <v>4.7930289130983954E-2</v>
      </c>
      <c r="T532" s="66">
        <f>(L532*'Football Field'!$F$4)+(M532*'Football Field'!$F$5)+(N532*'Football Field'!$F$6)+(O532*'Football Field'!$F$7)+(P532*'Football Field'!$F$8)+(Q532*'Football Field'!$F$9)+(R532*'Football Field'!$F$10)+(S532*'Football Field'!$F$11)</f>
        <v>158658169.78416166</v>
      </c>
    </row>
    <row r="533" spans="2:20" x14ac:dyDescent="0.3">
      <c r="B533" s="62">
        <f t="shared" si="72"/>
        <v>506</v>
      </c>
      <c r="C533" s="62">
        <v>0.2949246016419651</v>
      </c>
      <c r="D533" s="62">
        <v>0.17832689378467537</v>
      </c>
      <c r="E533" s="62">
        <v>0.77388006652415997</v>
      </c>
      <c r="F533" s="62">
        <v>0.90439663346515031</v>
      </c>
      <c r="G533" s="62">
        <v>0.80087298763856363</v>
      </c>
      <c r="H533" s="62">
        <v>0.91098687142797641</v>
      </c>
      <c r="I533" s="62">
        <v>0.10738698173407046</v>
      </c>
      <c r="J533" s="62">
        <v>0.9687023671438697</v>
      </c>
      <c r="K533" s="62"/>
      <c r="L533" s="65">
        <f t="shared" si="73"/>
        <v>5.9707652765315138E-2</v>
      </c>
      <c r="M533" s="65">
        <f t="shared" si="74"/>
        <v>3.6102380722170285E-2</v>
      </c>
      <c r="N533" s="65">
        <f t="shared" si="75"/>
        <v>0.15667245810208039</v>
      </c>
      <c r="O533" s="65">
        <f t="shared" si="76"/>
        <v>0.18309561105591252</v>
      </c>
      <c r="P533" s="65">
        <f t="shared" si="77"/>
        <v>0.16213719028124568</v>
      </c>
      <c r="Q533" s="65">
        <f t="shared" si="78"/>
        <v>0.18442980846682538</v>
      </c>
      <c r="R533" s="65">
        <f t="shared" si="79"/>
        <v>2.1740555318870945E-2</v>
      </c>
      <c r="S533" s="65">
        <f t="shared" si="80"/>
        <v>0.19611434328757954</v>
      </c>
      <c r="T533" s="66">
        <f>(L533*'Football Field'!$F$4)+(M533*'Football Field'!$F$5)+(N533*'Football Field'!$F$6)+(O533*'Football Field'!$F$7)+(P533*'Football Field'!$F$8)+(Q533*'Football Field'!$F$9)+(R533*'Football Field'!$F$10)+(S533*'Football Field'!$F$11)</f>
        <v>130805064.40081859</v>
      </c>
    </row>
    <row r="534" spans="2:20" x14ac:dyDescent="0.3">
      <c r="B534" s="62">
        <f t="shared" si="72"/>
        <v>507</v>
      </c>
      <c r="C534" s="62">
        <v>0.28527368814290843</v>
      </c>
      <c r="D534" s="62">
        <v>5.4988122135973594E-2</v>
      </c>
      <c r="E534" s="62">
        <v>0.35242890129250826</v>
      </c>
      <c r="F534" s="62">
        <v>0.42845914263189444</v>
      </c>
      <c r="G534" s="62">
        <v>0.46831727630161468</v>
      </c>
      <c r="H534" s="62">
        <v>0.18887995046123385</v>
      </c>
      <c r="I534" s="62">
        <v>0.54307008881653285</v>
      </c>
      <c r="J534" s="62">
        <v>0.12628081583884088</v>
      </c>
      <c r="K534" s="62"/>
      <c r="L534" s="65">
        <f t="shared" si="73"/>
        <v>0.1165477480549845</v>
      </c>
      <c r="M534" s="65">
        <f t="shared" si="74"/>
        <v>2.2465239771814124E-2</v>
      </c>
      <c r="N534" s="65">
        <f t="shared" si="75"/>
        <v>0.14398381800482682</v>
      </c>
      <c r="O534" s="65">
        <f t="shared" si="76"/>
        <v>0.1750457552969315</v>
      </c>
      <c r="P534" s="65">
        <f t="shared" si="77"/>
        <v>0.19132968162438635</v>
      </c>
      <c r="Q534" s="65">
        <f t="shared" si="78"/>
        <v>7.7166362668421459E-2</v>
      </c>
      <c r="R534" s="65">
        <f t="shared" si="79"/>
        <v>0.22186972902975988</v>
      </c>
      <c r="S534" s="65">
        <f t="shared" si="80"/>
        <v>5.1591665548875426E-2</v>
      </c>
      <c r="T534" s="66">
        <f>(L534*'Football Field'!$F$4)+(M534*'Football Field'!$F$5)+(N534*'Football Field'!$F$6)+(O534*'Football Field'!$F$7)+(P534*'Football Field'!$F$8)+(Q534*'Football Field'!$F$9)+(R534*'Football Field'!$F$10)+(S534*'Football Field'!$F$11)</f>
        <v>159239663.06055874</v>
      </c>
    </row>
    <row r="535" spans="2:20" x14ac:dyDescent="0.3">
      <c r="B535" s="62">
        <f t="shared" si="72"/>
        <v>508</v>
      </c>
      <c r="C535" s="62">
        <v>0.37401462662828455</v>
      </c>
      <c r="D535" s="62">
        <v>0.31797609165014051</v>
      </c>
      <c r="E535" s="62">
        <v>0.62497720434511184</v>
      </c>
      <c r="F535" s="62">
        <v>0.85922509508976597</v>
      </c>
      <c r="G535" s="62">
        <v>0.75535590956440457</v>
      </c>
      <c r="H535" s="62">
        <v>1.8869779093549921E-2</v>
      </c>
      <c r="I535" s="62">
        <v>0.23986089438172598</v>
      </c>
      <c r="J535" s="62">
        <v>0.87181901262220851</v>
      </c>
      <c r="K535" s="62"/>
      <c r="L535" s="65">
        <f t="shared" si="73"/>
        <v>9.2074236060339334E-2</v>
      </c>
      <c r="M535" s="65">
        <f t="shared" si="74"/>
        <v>7.8278772111328582E-2</v>
      </c>
      <c r="N535" s="65">
        <f t="shared" si="75"/>
        <v>0.15385574399579116</v>
      </c>
      <c r="O535" s="65">
        <f t="shared" si="76"/>
        <v>0.21152246089265592</v>
      </c>
      <c r="P535" s="65">
        <f t="shared" si="77"/>
        <v>0.18595213495734914</v>
      </c>
      <c r="Q535" s="65">
        <f t="shared" si="78"/>
        <v>4.6453276716172699E-3</v>
      </c>
      <c r="R535" s="65">
        <f t="shared" si="79"/>
        <v>5.9048515856296724E-2</v>
      </c>
      <c r="S535" s="65">
        <f t="shared" si="80"/>
        <v>0.21462280845462176</v>
      </c>
      <c r="T535" s="66">
        <f>(L535*'Football Field'!$F$4)+(M535*'Football Field'!$F$5)+(N535*'Football Field'!$F$6)+(O535*'Football Field'!$F$7)+(P535*'Football Field'!$F$8)+(Q535*'Football Field'!$F$9)+(R535*'Football Field'!$F$10)+(S535*'Football Field'!$F$11)</f>
        <v>137919402.88518658</v>
      </c>
    </row>
    <row r="536" spans="2:20" x14ac:dyDescent="0.3">
      <c r="B536" s="62">
        <f t="shared" si="72"/>
        <v>509</v>
      </c>
      <c r="C536" s="62">
        <v>0.56221093002193201</v>
      </c>
      <c r="D536" s="62">
        <v>0.628026612377247</v>
      </c>
      <c r="E536" s="62">
        <v>0.74262597142278253</v>
      </c>
      <c r="F536" s="62">
        <v>0.62151660060910241</v>
      </c>
      <c r="G536" s="62">
        <v>7.247371538663927E-2</v>
      </c>
      <c r="H536" s="62">
        <v>0.20705951360426655</v>
      </c>
      <c r="I536" s="62">
        <v>0.97216013609469476</v>
      </c>
      <c r="J536" s="62">
        <v>0.31904366818889152</v>
      </c>
      <c r="K536" s="62"/>
      <c r="L536" s="65">
        <f t="shared" si="73"/>
        <v>0.13628968824185783</v>
      </c>
      <c r="M536" s="65">
        <f t="shared" si="74"/>
        <v>0.15224455206722157</v>
      </c>
      <c r="N536" s="65">
        <f t="shared" si="75"/>
        <v>0.1800254259047748</v>
      </c>
      <c r="O536" s="65">
        <f t="shared" si="76"/>
        <v>0.15066641221445023</v>
      </c>
      <c r="P536" s="65">
        <f t="shared" si="77"/>
        <v>1.7568886601669022E-2</v>
      </c>
      <c r="Q536" s="65">
        <f t="shared" si="78"/>
        <v>5.0194820217272076E-2</v>
      </c>
      <c r="R536" s="65">
        <f t="shared" si="79"/>
        <v>0.23566849165372744</v>
      </c>
      <c r="S536" s="65">
        <f t="shared" si="80"/>
        <v>7.7341723099027093E-2</v>
      </c>
      <c r="T536" s="66">
        <f>(L536*'Football Field'!$F$4)+(M536*'Football Field'!$F$5)+(N536*'Football Field'!$F$6)+(O536*'Football Field'!$F$7)+(P536*'Football Field'!$F$8)+(Q536*'Football Field'!$F$9)+(R536*'Football Field'!$F$10)+(S536*'Football Field'!$F$11)</f>
        <v>147368933.60736951</v>
      </c>
    </row>
    <row r="537" spans="2:20" x14ac:dyDescent="0.3">
      <c r="B537" s="62">
        <f t="shared" si="72"/>
        <v>510</v>
      </c>
      <c r="C537" s="62">
        <v>0.97565075541771473</v>
      </c>
      <c r="D537" s="62">
        <v>0.64707580343430737</v>
      </c>
      <c r="E537" s="62">
        <v>0.91933516507815827</v>
      </c>
      <c r="F537" s="62">
        <v>0.60474998361247012</v>
      </c>
      <c r="G537" s="62">
        <v>0.68717722193657904</v>
      </c>
      <c r="H537" s="62">
        <v>0.37857896341752606</v>
      </c>
      <c r="I537" s="62">
        <v>0.29007372557792666</v>
      </c>
      <c r="J537" s="62">
        <v>0.82835031378930513</v>
      </c>
      <c r="K537" s="62"/>
      <c r="L537" s="65">
        <f t="shared" si="73"/>
        <v>0.18301486248983526</v>
      </c>
      <c r="M537" s="65">
        <f t="shared" si="74"/>
        <v>0.12138000050574164</v>
      </c>
      <c r="N537" s="65">
        <f t="shared" si="75"/>
        <v>0.17245105165404581</v>
      </c>
      <c r="O537" s="65">
        <f t="shared" si="76"/>
        <v>0.11344042371409901</v>
      </c>
      <c r="P537" s="65">
        <f t="shared" si="77"/>
        <v>0.12890231886821593</v>
      </c>
      <c r="Q537" s="65">
        <f t="shared" si="78"/>
        <v>7.1014732010061338E-2</v>
      </c>
      <c r="R537" s="65">
        <f t="shared" si="79"/>
        <v>5.4412711417242195E-2</v>
      </c>
      <c r="S537" s="65">
        <f t="shared" si="80"/>
        <v>0.15538389934075889</v>
      </c>
      <c r="T537" s="66">
        <f>(L537*'Football Field'!$F$4)+(M537*'Football Field'!$F$5)+(N537*'Football Field'!$F$6)+(O537*'Football Field'!$F$7)+(P537*'Football Field'!$F$8)+(Q537*'Football Field'!$F$9)+(R537*'Football Field'!$F$10)+(S537*'Football Field'!$F$11)</f>
        <v>131353596.59201911</v>
      </c>
    </row>
    <row r="538" spans="2:20" x14ac:dyDescent="0.3">
      <c r="B538" s="62">
        <f t="shared" si="72"/>
        <v>511</v>
      </c>
      <c r="C538" s="62">
        <v>0.72653370637440506</v>
      </c>
      <c r="D538" s="62">
        <v>0.97242121106921597</v>
      </c>
      <c r="E538" s="62">
        <v>0.65955984961837832</v>
      </c>
      <c r="F538" s="62">
        <v>0.8093856736659345</v>
      </c>
      <c r="G538" s="62">
        <v>0.36996269089933564</v>
      </c>
      <c r="H538" s="62">
        <v>0.20185751245841543</v>
      </c>
      <c r="I538" s="62">
        <v>0.86721620736208871</v>
      </c>
      <c r="J538" s="62">
        <v>0.57738769179780081</v>
      </c>
      <c r="K538" s="62"/>
      <c r="L538" s="65">
        <f t="shared" si="73"/>
        <v>0.14014047544939554</v>
      </c>
      <c r="M538" s="65">
        <f t="shared" si="74"/>
        <v>0.18756950938500569</v>
      </c>
      <c r="N538" s="65">
        <f t="shared" si="75"/>
        <v>0.12722194455933311</v>
      </c>
      <c r="O538" s="65">
        <f t="shared" si="76"/>
        <v>0.15612172172370017</v>
      </c>
      <c r="P538" s="65">
        <f t="shared" si="77"/>
        <v>7.1361792228332541E-2</v>
      </c>
      <c r="Q538" s="65">
        <f t="shared" si="78"/>
        <v>3.8936125771949714E-2</v>
      </c>
      <c r="R538" s="65">
        <f t="shared" si="79"/>
        <v>0.16727660472027087</v>
      </c>
      <c r="S538" s="65">
        <f t="shared" si="80"/>
        <v>0.11137182616201248</v>
      </c>
      <c r="T538" s="66">
        <f>(L538*'Football Field'!$F$4)+(M538*'Football Field'!$F$5)+(N538*'Football Field'!$F$6)+(O538*'Football Field'!$F$7)+(P538*'Football Field'!$F$8)+(Q538*'Football Field'!$F$9)+(R538*'Football Field'!$F$10)+(S538*'Football Field'!$F$11)</f>
        <v>141075504.99129599</v>
      </c>
    </row>
    <row r="539" spans="2:20" x14ac:dyDescent="0.3">
      <c r="B539" s="62">
        <f t="shared" si="72"/>
        <v>512</v>
      </c>
      <c r="C539" s="62">
        <v>0.5165571941943643</v>
      </c>
      <c r="D539" s="62">
        <v>0.88257683812039733</v>
      </c>
      <c r="E539" s="62">
        <v>0.91606545893383873</v>
      </c>
      <c r="F539" s="62">
        <v>0.30328148973046298</v>
      </c>
      <c r="G539" s="62">
        <v>0.44196173118848392</v>
      </c>
      <c r="H539" s="62">
        <v>0.46504802419106761</v>
      </c>
      <c r="I539" s="62">
        <v>9.2670987191683096E-2</v>
      </c>
      <c r="J539" s="62">
        <v>0.13762832091443067</v>
      </c>
      <c r="K539" s="62"/>
      <c r="L539" s="65">
        <f t="shared" si="73"/>
        <v>0.13753622755235337</v>
      </c>
      <c r="M539" s="65">
        <f t="shared" si="74"/>
        <v>0.23499099461673481</v>
      </c>
      <c r="N539" s="65">
        <f t="shared" si="75"/>
        <v>0.24390752626972134</v>
      </c>
      <c r="O539" s="65">
        <f t="shared" si="76"/>
        <v>8.0750384377166723E-2</v>
      </c>
      <c r="P539" s="65">
        <f t="shared" si="77"/>
        <v>0.11767477040944972</v>
      </c>
      <c r="Q539" s="65">
        <f t="shared" si="78"/>
        <v>0.12382162439470062</v>
      </c>
      <c r="R539" s="65">
        <f t="shared" si="79"/>
        <v>2.4674166046172175E-2</v>
      </c>
      <c r="S539" s="65">
        <f t="shared" si="80"/>
        <v>3.6644306333701172E-2</v>
      </c>
      <c r="T539" s="66">
        <f>(L539*'Football Field'!$F$4)+(M539*'Football Field'!$F$5)+(N539*'Football Field'!$F$6)+(O539*'Football Field'!$F$7)+(P539*'Football Field'!$F$8)+(Q539*'Football Field'!$F$9)+(R539*'Football Field'!$F$10)+(S539*'Football Field'!$F$11)</f>
        <v>126878222.87613106</v>
      </c>
    </row>
    <row r="540" spans="2:20" x14ac:dyDescent="0.3">
      <c r="B540" s="62">
        <f t="shared" si="72"/>
        <v>513</v>
      </c>
      <c r="C540" s="62">
        <v>0.6568999450330969</v>
      </c>
      <c r="D540" s="62">
        <v>0.36159667831086972</v>
      </c>
      <c r="E540" s="62">
        <v>0.11359968177066759</v>
      </c>
      <c r="F540" s="62">
        <v>2.6411608146182375E-2</v>
      </c>
      <c r="G540" s="62">
        <v>0.15785345189734279</v>
      </c>
      <c r="H540" s="62">
        <v>0.40614050174945382</v>
      </c>
      <c r="I540" s="62">
        <v>0.25751218580376312</v>
      </c>
      <c r="J540" s="62">
        <v>0.91910756529127002</v>
      </c>
      <c r="K540" s="62"/>
      <c r="L540" s="65">
        <f t="shared" si="73"/>
        <v>0.22658585309217519</v>
      </c>
      <c r="M540" s="65">
        <f t="shared" si="74"/>
        <v>0.12472628815068207</v>
      </c>
      <c r="N540" s="65">
        <f t="shared" si="75"/>
        <v>3.9184172566355542E-2</v>
      </c>
      <c r="O540" s="65">
        <f t="shared" si="76"/>
        <v>9.1102104796758013E-3</v>
      </c>
      <c r="P540" s="65">
        <f t="shared" si="77"/>
        <v>5.4448716782739222E-2</v>
      </c>
      <c r="Q540" s="65">
        <f t="shared" si="78"/>
        <v>0.1400908810542639</v>
      </c>
      <c r="R540" s="65">
        <f t="shared" si="79"/>
        <v>8.8824209444920241E-2</v>
      </c>
      <c r="S540" s="65">
        <f t="shared" si="80"/>
        <v>0.31702966842918801</v>
      </c>
      <c r="T540" s="66">
        <f>(L540*'Football Field'!$F$4)+(M540*'Football Field'!$F$5)+(N540*'Football Field'!$F$6)+(O540*'Football Field'!$F$7)+(P540*'Football Field'!$F$8)+(Q540*'Football Field'!$F$9)+(R540*'Football Field'!$F$10)+(S540*'Football Field'!$F$11)</f>
        <v>126827864.03706855</v>
      </c>
    </row>
    <row r="541" spans="2:20" x14ac:dyDescent="0.3">
      <c r="B541" s="62">
        <f t="shared" si="72"/>
        <v>514</v>
      </c>
      <c r="C541" s="62">
        <v>0.78256807359973612</v>
      </c>
      <c r="D541" s="62">
        <v>0.70787715725633704</v>
      </c>
      <c r="E541" s="62">
        <v>0.54384393645084428</v>
      </c>
      <c r="F541" s="62">
        <v>0.29539889006154318</v>
      </c>
      <c r="G541" s="62">
        <v>0.53001228308827608</v>
      </c>
      <c r="H541" s="62">
        <v>0.90415813195579509</v>
      </c>
      <c r="I541" s="62">
        <v>0.18399375044177868</v>
      </c>
      <c r="J541" s="62">
        <v>0.10676676584503819</v>
      </c>
      <c r="K541" s="62"/>
      <c r="L541" s="65">
        <f t="shared" si="73"/>
        <v>0.19300656258475482</v>
      </c>
      <c r="M541" s="65">
        <f t="shared" si="74"/>
        <v>0.17458537022326029</v>
      </c>
      <c r="N541" s="65">
        <f t="shared" si="75"/>
        <v>0.13412947997496061</v>
      </c>
      <c r="O541" s="65">
        <f t="shared" si="76"/>
        <v>7.2854907177431733E-2</v>
      </c>
      <c r="P541" s="65">
        <f t="shared" si="77"/>
        <v>0.13071814751656721</v>
      </c>
      <c r="Q541" s="65">
        <f t="shared" si="78"/>
        <v>0.22299459813012745</v>
      </c>
      <c r="R541" s="65">
        <f t="shared" si="79"/>
        <v>4.5378801548206796E-2</v>
      </c>
      <c r="S541" s="65">
        <f t="shared" si="80"/>
        <v>2.6332132844691065E-2</v>
      </c>
      <c r="T541" s="66">
        <f>(L541*'Football Field'!$F$4)+(M541*'Football Field'!$F$5)+(N541*'Football Field'!$F$6)+(O541*'Football Field'!$F$7)+(P541*'Football Field'!$F$8)+(Q541*'Football Field'!$F$9)+(R541*'Football Field'!$F$10)+(S541*'Football Field'!$F$11)</f>
        <v>127737699.65366834</v>
      </c>
    </row>
    <row r="542" spans="2:20" x14ac:dyDescent="0.3">
      <c r="B542" s="62">
        <f t="shared" ref="B542:B605" si="81">B541+1</f>
        <v>515</v>
      </c>
      <c r="C542" s="62">
        <v>0.1784816737241347</v>
      </c>
      <c r="D542" s="62">
        <v>8.35324100618976E-2</v>
      </c>
      <c r="E542" s="62">
        <v>6.2362654652497018E-2</v>
      </c>
      <c r="F542" s="62">
        <v>0.5590113083506516</v>
      </c>
      <c r="G542" s="62">
        <v>0.79568694424571507</v>
      </c>
      <c r="H542" s="62">
        <v>0.33654951305929748</v>
      </c>
      <c r="I542" s="62">
        <v>0.77953571984562842</v>
      </c>
      <c r="J542" s="62">
        <v>0.75851572700216341</v>
      </c>
      <c r="K542" s="62"/>
      <c r="L542" s="65">
        <f t="shared" si="73"/>
        <v>5.0224521365495899E-2</v>
      </c>
      <c r="M542" s="65">
        <f t="shared" si="74"/>
        <v>2.3505916469326746E-2</v>
      </c>
      <c r="N542" s="65">
        <f t="shared" si="75"/>
        <v>1.7548773583580781E-2</v>
      </c>
      <c r="O542" s="65">
        <f t="shared" si="76"/>
        <v>0.15730508804621662</v>
      </c>
      <c r="P542" s="65">
        <f t="shared" si="77"/>
        <v>0.22390531810724035</v>
      </c>
      <c r="Q542" s="65">
        <f t="shared" si="78"/>
        <v>9.4704615081768251E-2</v>
      </c>
      <c r="R542" s="65">
        <f t="shared" si="79"/>
        <v>0.21936038361601151</v>
      </c>
      <c r="S542" s="65">
        <f t="shared" si="80"/>
        <v>0.21344538373035982</v>
      </c>
      <c r="T542" s="66">
        <f>(L542*'Football Field'!$F$4)+(M542*'Football Field'!$F$5)+(N542*'Football Field'!$F$6)+(O542*'Football Field'!$F$7)+(P542*'Football Field'!$F$8)+(Q542*'Football Field'!$F$9)+(R542*'Football Field'!$F$10)+(S542*'Football Field'!$F$11)</f>
        <v>159696321.45085585</v>
      </c>
    </row>
    <row r="543" spans="2:20" x14ac:dyDescent="0.3">
      <c r="B543" s="62">
        <f t="shared" si="81"/>
        <v>516</v>
      </c>
      <c r="C543" s="62">
        <v>0.43679600106417371</v>
      </c>
      <c r="D543" s="62">
        <v>0.37772831808509832</v>
      </c>
      <c r="E543" s="62">
        <v>0.41093392321642075</v>
      </c>
      <c r="F543" s="62">
        <v>0.50506146553759368</v>
      </c>
      <c r="G543" s="62">
        <v>0.47129127517848413</v>
      </c>
      <c r="H543" s="62">
        <v>0.87856464502905673</v>
      </c>
      <c r="I543" s="62">
        <v>0.70614704083899948</v>
      </c>
      <c r="J543" s="62">
        <v>0.60063373141868981</v>
      </c>
      <c r="K543" s="62"/>
      <c r="L543" s="65">
        <f t="shared" si="73"/>
        <v>9.9562441181144878E-2</v>
      </c>
      <c r="M543" s="65">
        <f t="shared" si="74"/>
        <v>8.6098667021164227E-2</v>
      </c>
      <c r="N543" s="65">
        <f t="shared" si="75"/>
        <v>9.3667488850386726E-2</v>
      </c>
      <c r="O543" s="65">
        <f t="shared" si="76"/>
        <v>0.11512273998145338</v>
      </c>
      <c r="P543" s="65">
        <f t="shared" si="77"/>
        <v>0.10742522768025689</v>
      </c>
      <c r="Q543" s="65">
        <f t="shared" si="78"/>
        <v>0.20025833703016796</v>
      </c>
      <c r="R543" s="65">
        <f t="shared" si="79"/>
        <v>0.16095779963068652</v>
      </c>
      <c r="S543" s="65">
        <f t="shared" si="80"/>
        <v>0.13690729862473955</v>
      </c>
      <c r="T543" s="66">
        <f>(L543*'Football Field'!$F$4)+(M543*'Football Field'!$F$5)+(N543*'Football Field'!$F$6)+(O543*'Football Field'!$F$7)+(P543*'Football Field'!$F$8)+(Q543*'Football Field'!$F$9)+(R543*'Football Field'!$F$10)+(S543*'Football Field'!$F$11)</f>
        <v>142700963.37264299</v>
      </c>
    </row>
    <row r="544" spans="2:20" x14ac:dyDescent="0.3">
      <c r="B544" s="62">
        <f t="shared" si="81"/>
        <v>517</v>
      </c>
      <c r="C544" s="62">
        <v>0.5835194281472047</v>
      </c>
      <c r="D544" s="62">
        <v>0.17729255649980735</v>
      </c>
      <c r="E544" s="62">
        <v>0.20455571749416013</v>
      </c>
      <c r="F544" s="62">
        <v>0.1460749272100943</v>
      </c>
      <c r="G544" s="62">
        <v>0.4607393168902284</v>
      </c>
      <c r="H544" s="62">
        <v>6.1724928591874062E-2</v>
      </c>
      <c r="I544" s="62">
        <v>0.81517322950456494</v>
      </c>
      <c r="J544" s="62">
        <v>0.50704855220336142</v>
      </c>
      <c r="K544" s="62"/>
      <c r="L544" s="65">
        <f t="shared" si="73"/>
        <v>0.19739310968621007</v>
      </c>
      <c r="M544" s="65">
        <f t="shared" si="74"/>
        <v>5.9974573876375767E-2</v>
      </c>
      <c r="N544" s="65">
        <f t="shared" si="75"/>
        <v>6.9197163337773218E-2</v>
      </c>
      <c r="O544" s="65">
        <f t="shared" si="76"/>
        <v>4.9414265812437151E-2</v>
      </c>
      <c r="P544" s="65">
        <f t="shared" si="77"/>
        <v>0.15585902050328848</v>
      </c>
      <c r="Q544" s="65">
        <f t="shared" si="78"/>
        <v>2.0880325507920534E-2</v>
      </c>
      <c r="R544" s="65">
        <f t="shared" si="79"/>
        <v>0.27575702014888859</v>
      </c>
      <c r="S544" s="65">
        <f t="shared" si="80"/>
        <v>0.1715245211271062</v>
      </c>
      <c r="T544" s="66">
        <f>(L544*'Football Field'!$F$4)+(M544*'Football Field'!$F$5)+(N544*'Football Field'!$F$6)+(O544*'Football Field'!$F$7)+(P544*'Football Field'!$F$8)+(Q544*'Football Field'!$F$9)+(R544*'Football Field'!$F$10)+(S544*'Football Field'!$F$11)</f>
        <v>161382366.17760026</v>
      </c>
    </row>
    <row r="545" spans="2:20" x14ac:dyDescent="0.3">
      <c r="B545" s="62">
        <f t="shared" si="81"/>
        <v>518</v>
      </c>
      <c r="C545" s="62">
        <v>0.69027120634737871</v>
      </c>
      <c r="D545" s="62">
        <v>0.6089053973592341</v>
      </c>
      <c r="E545" s="62">
        <v>0.78218260802308737</v>
      </c>
      <c r="F545" s="62">
        <v>5.0448008539214606E-2</v>
      </c>
      <c r="G545" s="62">
        <v>0.82732612358831747</v>
      </c>
      <c r="H545" s="62">
        <v>0.44788067338234328</v>
      </c>
      <c r="I545" s="62">
        <v>0.86205953618141273</v>
      </c>
      <c r="J545" s="62">
        <v>5.7892202600664966E-2</v>
      </c>
      <c r="K545" s="62"/>
      <c r="L545" s="65">
        <f t="shared" si="73"/>
        <v>0.159527771946602</v>
      </c>
      <c r="M545" s="65">
        <f t="shared" si="74"/>
        <v>0.14072341490381485</v>
      </c>
      <c r="N545" s="65">
        <f t="shared" si="75"/>
        <v>0.1807693085933387</v>
      </c>
      <c r="O545" s="65">
        <f t="shared" si="76"/>
        <v>1.1658980307160569E-2</v>
      </c>
      <c r="P545" s="65">
        <f t="shared" si="77"/>
        <v>0.19120237372735455</v>
      </c>
      <c r="Q545" s="65">
        <f t="shared" si="78"/>
        <v>0.10350917909600899</v>
      </c>
      <c r="R545" s="65">
        <f t="shared" si="79"/>
        <v>0.1992295721272398</v>
      </c>
      <c r="S545" s="65">
        <f t="shared" si="80"/>
        <v>1.3379399298480431E-2</v>
      </c>
      <c r="T545" s="66">
        <f>(L545*'Football Field'!$F$4)+(M545*'Football Field'!$F$5)+(N545*'Football Field'!$F$6)+(O545*'Football Field'!$F$7)+(P545*'Football Field'!$F$8)+(Q545*'Football Field'!$F$9)+(R545*'Football Field'!$F$10)+(S545*'Football Field'!$F$11)</f>
        <v>155007456.11760557</v>
      </c>
    </row>
    <row r="546" spans="2:20" x14ac:dyDescent="0.3">
      <c r="B546" s="62">
        <f t="shared" si="81"/>
        <v>519</v>
      </c>
      <c r="C546" s="62">
        <v>0.39943177875623348</v>
      </c>
      <c r="D546" s="62">
        <v>0.66837468280123868</v>
      </c>
      <c r="E546" s="62">
        <v>0.94797396153224434</v>
      </c>
      <c r="F546" s="62">
        <v>0.2215341835531256</v>
      </c>
      <c r="G546" s="62">
        <v>0.5854366103446641</v>
      </c>
      <c r="H546" s="62">
        <v>0.99785889810702333</v>
      </c>
      <c r="I546" s="62">
        <v>0.35924784099916385</v>
      </c>
      <c r="J546" s="62">
        <v>0.9035188902210799</v>
      </c>
      <c r="K546" s="62"/>
      <c r="L546" s="65">
        <f t="shared" si="73"/>
        <v>7.8576070756155747E-2</v>
      </c>
      <c r="M546" s="65">
        <f t="shared" si="74"/>
        <v>0.13148241867721872</v>
      </c>
      <c r="N546" s="65">
        <f t="shared" si="75"/>
        <v>0.18648508465774757</v>
      </c>
      <c r="O546" s="65">
        <f t="shared" si="76"/>
        <v>4.358012208237684E-2</v>
      </c>
      <c r="P546" s="65">
        <f t="shared" si="77"/>
        <v>0.11516687195226931</v>
      </c>
      <c r="Q546" s="65">
        <f t="shared" si="78"/>
        <v>0.19629843080204207</v>
      </c>
      <c r="R546" s="65">
        <f t="shared" si="79"/>
        <v>7.0671101486328505E-2</v>
      </c>
      <c r="S546" s="65">
        <f t="shared" si="80"/>
        <v>0.17773989958586126</v>
      </c>
      <c r="T546" s="66">
        <f>(L546*'Football Field'!$F$4)+(M546*'Football Field'!$F$5)+(N546*'Football Field'!$F$6)+(O546*'Football Field'!$F$7)+(P546*'Football Field'!$F$8)+(Q546*'Football Field'!$F$9)+(R546*'Football Field'!$F$10)+(S546*'Football Field'!$F$11)</f>
        <v>132996559.92121483</v>
      </c>
    </row>
    <row r="547" spans="2:20" x14ac:dyDescent="0.3">
      <c r="B547" s="62">
        <f t="shared" si="81"/>
        <v>520</v>
      </c>
      <c r="C547" s="62">
        <v>0.50725766164614994</v>
      </c>
      <c r="D547" s="62">
        <v>0.93764924375691361</v>
      </c>
      <c r="E547" s="62">
        <v>0.99219972600070561</v>
      </c>
      <c r="F547" s="62">
        <v>0.75128920801983168</v>
      </c>
      <c r="G547" s="62">
        <v>0.63219071561176843</v>
      </c>
      <c r="H547" s="62">
        <v>0.34698403113325504</v>
      </c>
      <c r="I547" s="62">
        <v>0.52756808110268649</v>
      </c>
      <c r="J547" s="62">
        <v>0.56407913473269278</v>
      </c>
      <c r="K547" s="62"/>
      <c r="L547" s="65">
        <f t="shared" si="73"/>
        <v>9.6451160751102841E-2</v>
      </c>
      <c r="M547" s="65">
        <f t="shared" si="74"/>
        <v>0.17828682497226606</v>
      </c>
      <c r="N547" s="65">
        <f t="shared" si="75"/>
        <v>0.18865918152745678</v>
      </c>
      <c r="O547" s="65">
        <f t="shared" si="76"/>
        <v>0.14285189096628703</v>
      </c>
      <c r="P547" s="65">
        <f t="shared" si="77"/>
        <v>0.12020622446381184</v>
      </c>
      <c r="Q547" s="65">
        <f t="shared" si="78"/>
        <v>6.5976356978605863E-2</v>
      </c>
      <c r="R547" s="65">
        <f t="shared" si="79"/>
        <v>0.10031303151233988</v>
      </c>
      <c r="S547" s="65">
        <f t="shared" si="80"/>
        <v>0.10725532882812966</v>
      </c>
      <c r="T547" s="66">
        <f>(L547*'Football Field'!$F$4)+(M547*'Football Field'!$F$5)+(N547*'Football Field'!$F$6)+(O547*'Football Field'!$F$7)+(P547*'Football Field'!$F$8)+(Q547*'Football Field'!$F$9)+(R547*'Football Field'!$F$10)+(S547*'Football Field'!$F$11)</f>
        <v>137506468.89764231</v>
      </c>
    </row>
    <row r="548" spans="2:20" x14ac:dyDescent="0.3">
      <c r="B548" s="62">
        <f t="shared" si="81"/>
        <v>521</v>
      </c>
      <c r="C548" s="62">
        <v>0.90392918250455367</v>
      </c>
      <c r="D548" s="62">
        <v>0.13118525011869309</v>
      </c>
      <c r="E548" s="62">
        <v>0.17039310561367604</v>
      </c>
      <c r="F548" s="62">
        <v>0.98696707111451687</v>
      </c>
      <c r="G548" s="62">
        <v>0.68241849151496903</v>
      </c>
      <c r="H548" s="62">
        <v>0.54167390303537866</v>
      </c>
      <c r="I548" s="62">
        <v>0.63196789973498269</v>
      </c>
      <c r="J548" s="62">
        <v>0.50344382241140651</v>
      </c>
      <c r="K548" s="62"/>
      <c r="L548" s="65">
        <f t="shared" si="73"/>
        <v>0.19857939522694221</v>
      </c>
      <c r="M548" s="65">
        <f t="shared" si="74"/>
        <v>2.8819389987040259E-2</v>
      </c>
      <c r="N548" s="65">
        <f t="shared" si="75"/>
        <v>3.7432755262809342E-2</v>
      </c>
      <c r="O548" s="65">
        <f t="shared" si="76"/>
        <v>0.21682154740019124</v>
      </c>
      <c r="P548" s="65">
        <f t="shared" si="77"/>
        <v>0.14991688946389567</v>
      </c>
      <c r="Q548" s="65">
        <f t="shared" si="78"/>
        <v>0.11899745926660682</v>
      </c>
      <c r="R548" s="65">
        <f t="shared" si="79"/>
        <v>0.13883366723983548</v>
      </c>
      <c r="S548" s="65">
        <f t="shared" si="80"/>
        <v>0.11059889615267904</v>
      </c>
      <c r="T548" s="66">
        <f>(L548*'Football Field'!$F$4)+(M548*'Football Field'!$F$5)+(N548*'Football Field'!$F$6)+(O548*'Football Field'!$F$7)+(P548*'Football Field'!$F$8)+(Q548*'Football Field'!$F$9)+(R548*'Football Field'!$F$10)+(S548*'Football Field'!$F$11)</f>
        <v>141868995.26443842</v>
      </c>
    </row>
    <row r="549" spans="2:20" x14ac:dyDescent="0.3">
      <c r="B549" s="62">
        <f t="shared" si="81"/>
        <v>522</v>
      </c>
      <c r="C549" s="62">
        <v>0.22816940817335818</v>
      </c>
      <c r="D549" s="62">
        <v>0.88705608443229167</v>
      </c>
      <c r="E549" s="62">
        <v>0.73109403852428201</v>
      </c>
      <c r="F549" s="62">
        <v>0.89201918376108846</v>
      </c>
      <c r="G549" s="62">
        <v>0.50217511850604779</v>
      </c>
      <c r="H549" s="62">
        <v>0.70245226833168739</v>
      </c>
      <c r="I549" s="62">
        <v>0.2971924789005963</v>
      </c>
      <c r="J549" s="62">
        <v>0.1785987697450333</v>
      </c>
      <c r="K549" s="62"/>
      <c r="L549" s="65">
        <f t="shared" si="73"/>
        <v>5.1636555275891359E-2</v>
      </c>
      <c r="M549" s="65">
        <f t="shared" si="74"/>
        <v>0.20074786056245761</v>
      </c>
      <c r="N549" s="65">
        <f t="shared" si="75"/>
        <v>0.16545240676371131</v>
      </c>
      <c r="O549" s="65">
        <f t="shared" si="76"/>
        <v>0.2018710494898551</v>
      </c>
      <c r="P549" s="65">
        <f t="shared" si="77"/>
        <v>0.11364623098471346</v>
      </c>
      <c r="Q549" s="65">
        <f t="shared" si="78"/>
        <v>0.1589705459323697</v>
      </c>
      <c r="R549" s="65">
        <f t="shared" si="79"/>
        <v>6.7257026203399989E-2</v>
      </c>
      <c r="S549" s="65">
        <f t="shared" si="80"/>
        <v>4.0418324787601496E-2</v>
      </c>
      <c r="T549" s="66">
        <f>(L549*'Football Field'!$F$4)+(M549*'Football Field'!$F$5)+(N549*'Football Field'!$F$6)+(O549*'Football Field'!$F$7)+(P549*'Football Field'!$F$8)+(Q549*'Football Field'!$F$9)+(R549*'Football Field'!$F$10)+(S549*'Football Field'!$F$11)</f>
        <v>131817306.0430077</v>
      </c>
    </row>
    <row r="550" spans="2:20" x14ac:dyDescent="0.3">
      <c r="B550" s="62">
        <f t="shared" si="81"/>
        <v>523</v>
      </c>
      <c r="C550" s="62">
        <v>0.92944855930174297</v>
      </c>
      <c r="D550" s="62">
        <v>0.26541042433593653</v>
      </c>
      <c r="E550" s="62">
        <v>0.68067816125150593</v>
      </c>
      <c r="F550" s="62">
        <v>0.56762609848750156</v>
      </c>
      <c r="G550" s="62">
        <v>0.12134579668875567</v>
      </c>
      <c r="H550" s="62">
        <v>0.7989902408813786</v>
      </c>
      <c r="I550" s="62">
        <v>0.87565576301834824</v>
      </c>
      <c r="J550" s="62">
        <v>3.4902799989127264E-2</v>
      </c>
      <c r="K550" s="62"/>
      <c r="L550" s="65">
        <f t="shared" si="73"/>
        <v>0.21746279372808641</v>
      </c>
      <c r="M550" s="65">
        <f t="shared" si="74"/>
        <v>6.2097995400638435E-2</v>
      </c>
      <c r="N550" s="65">
        <f t="shared" si="75"/>
        <v>0.15925806016274041</v>
      </c>
      <c r="O550" s="65">
        <f t="shared" si="76"/>
        <v>0.13280730378752714</v>
      </c>
      <c r="P550" s="65">
        <f t="shared" si="77"/>
        <v>2.8391238752278627E-2</v>
      </c>
      <c r="Q550" s="65">
        <f t="shared" si="78"/>
        <v>0.1869395010672491</v>
      </c>
      <c r="R550" s="65">
        <f t="shared" si="79"/>
        <v>0.20487690971636552</v>
      </c>
      <c r="S550" s="65">
        <f t="shared" si="80"/>
        <v>8.1661973851143987E-3</v>
      </c>
      <c r="T550" s="66">
        <f>(L550*'Football Field'!$F$4)+(M550*'Football Field'!$F$5)+(N550*'Football Field'!$F$6)+(O550*'Football Field'!$F$7)+(P550*'Football Field'!$F$8)+(Q550*'Football Field'!$F$9)+(R550*'Football Field'!$F$10)+(S550*'Football Field'!$F$11)</f>
        <v>142672210.42533353</v>
      </c>
    </row>
    <row r="551" spans="2:20" x14ac:dyDescent="0.3">
      <c r="B551" s="62">
        <f t="shared" si="81"/>
        <v>524</v>
      </c>
      <c r="C551" s="62">
        <v>5.8968951198026143E-2</v>
      </c>
      <c r="D551" s="62">
        <v>0.81774862166899887</v>
      </c>
      <c r="E551" s="62">
        <v>0.4245101962273945</v>
      </c>
      <c r="F551" s="62">
        <v>7.839459622081435E-3</v>
      </c>
      <c r="G551" s="62">
        <v>0.35951799509721261</v>
      </c>
      <c r="H551" s="62">
        <v>0.70458985125767193</v>
      </c>
      <c r="I551" s="62">
        <v>7.4179509241931507E-2</v>
      </c>
      <c r="J551" s="62">
        <v>0.48955921280532577</v>
      </c>
      <c r="K551" s="62"/>
      <c r="L551" s="65">
        <f t="shared" ref="L551:L614" si="82">C551/SUM($C551:$J551)</f>
        <v>2.0078543420606901E-2</v>
      </c>
      <c r="M551" s="65">
        <f t="shared" ref="M551:M614" si="83">D551/SUM($C551:$J551)</f>
        <v>0.27843807416863192</v>
      </c>
      <c r="N551" s="65">
        <f t="shared" ref="N551:N614" si="84">E551/SUM($C551:$J551)</f>
        <v>0.14454295411866513</v>
      </c>
      <c r="O551" s="65">
        <f t="shared" ref="O551:O614" si="85">F551/SUM($C551:$J551)</f>
        <v>2.6692848900681386E-3</v>
      </c>
      <c r="P551" s="65">
        <f t="shared" ref="P551:P614" si="86">G551/SUM($C551:$J551)</f>
        <v>0.12241353336619201</v>
      </c>
      <c r="Q551" s="65">
        <f t="shared" ref="Q551:Q614" si="87">H551/SUM($C551:$J551)</f>
        <v>0.23990825060951174</v>
      </c>
      <c r="R551" s="65">
        <f t="shared" ref="R551:R614" si="88">I551/SUM($C551:$J551)</f>
        <v>2.5257639265649473E-2</v>
      </c>
      <c r="S551" s="65">
        <f t="shared" ref="S551:S614" si="89">J551/SUM($C551:$J551)</f>
        <v>0.16669172016067488</v>
      </c>
      <c r="T551" s="66">
        <f>(L551*'Football Field'!$F$4)+(M551*'Football Field'!$F$5)+(N551*'Football Field'!$F$6)+(O551*'Football Field'!$F$7)+(P551*'Football Field'!$F$8)+(Q551*'Football Field'!$F$9)+(R551*'Football Field'!$F$10)+(S551*'Football Field'!$F$11)</f>
        <v>125624352.39904436</v>
      </c>
    </row>
    <row r="552" spans="2:20" x14ac:dyDescent="0.3">
      <c r="B552" s="62">
        <f t="shared" si="81"/>
        <v>525</v>
      </c>
      <c r="C552" s="62">
        <v>0.50419751653980271</v>
      </c>
      <c r="D552" s="62">
        <v>0.17251404984497876</v>
      </c>
      <c r="E552" s="62">
        <v>0.74888293492633462</v>
      </c>
      <c r="F552" s="62">
        <v>0.97458605053536718</v>
      </c>
      <c r="G552" s="62">
        <v>0.8663632106120257</v>
      </c>
      <c r="H552" s="62">
        <v>0.94967943020872836</v>
      </c>
      <c r="I552" s="62">
        <v>1.4934097276989577E-2</v>
      </c>
      <c r="J552" s="62">
        <v>0.53327399223073224</v>
      </c>
      <c r="K552" s="62"/>
      <c r="L552" s="65">
        <f t="shared" si="82"/>
        <v>0.10582533080624829</v>
      </c>
      <c r="M552" s="65">
        <f t="shared" si="83"/>
        <v>3.6208739223588138E-2</v>
      </c>
      <c r="N552" s="65">
        <f t="shared" si="84"/>
        <v>0.15718202038680054</v>
      </c>
      <c r="O552" s="65">
        <f t="shared" si="85"/>
        <v>0.2045545402620372</v>
      </c>
      <c r="P552" s="65">
        <f t="shared" si="86"/>
        <v>0.18183979562331554</v>
      </c>
      <c r="Q552" s="65">
        <f t="shared" si="87"/>
        <v>0.19932692360612669</v>
      </c>
      <c r="R552" s="65">
        <f t="shared" si="88"/>
        <v>3.1344973602331345E-3</v>
      </c>
      <c r="S552" s="65">
        <f t="shared" si="89"/>
        <v>0.11192815273165051</v>
      </c>
      <c r="T552" s="66">
        <f>(L552*'Football Field'!$F$4)+(M552*'Football Field'!$F$5)+(N552*'Football Field'!$F$6)+(O552*'Football Field'!$F$7)+(P552*'Football Field'!$F$8)+(Q552*'Football Field'!$F$9)+(R552*'Football Field'!$F$10)+(S552*'Football Field'!$F$11)</f>
        <v>129129303.80540651</v>
      </c>
    </row>
    <row r="553" spans="2:20" x14ac:dyDescent="0.3">
      <c r="B553" s="62">
        <f t="shared" si="81"/>
        <v>526</v>
      </c>
      <c r="C553" s="62">
        <v>0.58839702409115591</v>
      </c>
      <c r="D553" s="62">
        <v>0.89577436906463137</v>
      </c>
      <c r="E553" s="62">
        <v>0.9179070106950763</v>
      </c>
      <c r="F553" s="62">
        <v>0.22432345155730726</v>
      </c>
      <c r="G553" s="62">
        <v>0.29613511755044142</v>
      </c>
      <c r="H553" s="62">
        <v>0.68703559280193083</v>
      </c>
      <c r="I553" s="62">
        <v>0.83038145214210224</v>
      </c>
      <c r="J553" s="62">
        <v>0.46435273983859804</v>
      </c>
      <c r="K553" s="62"/>
      <c r="L553" s="65">
        <f t="shared" si="82"/>
        <v>0.11997557517428854</v>
      </c>
      <c r="M553" s="65">
        <f t="shared" si="83"/>
        <v>0.18265055864433619</v>
      </c>
      <c r="N553" s="65">
        <f t="shared" si="84"/>
        <v>0.18716345776009999</v>
      </c>
      <c r="O553" s="65">
        <f t="shared" si="85"/>
        <v>4.57400938885444E-2</v>
      </c>
      <c r="P553" s="65">
        <f t="shared" si="86"/>
        <v>6.0382666129724545E-2</v>
      </c>
      <c r="Q553" s="65">
        <f t="shared" si="87"/>
        <v>0.14008821771139698</v>
      </c>
      <c r="R553" s="65">
        <f t="shared" si="88"/>
        <v>0.16931678485065799</v>
      </c>
      <c r="S553" s="65">
        <f t="shared" si="89"/>
        <v>9.4682645840951235E-2</v>
      </c>
      <c r="T553" s="66">
        <f>(L553*'Football Field'!$F$4)+(M553*'Football Field'!$F$5)+(N553*'Football Field'!$F$6)+(O553*'Football Field'!$F$7)+(P553*'Football Field'!$F$8)+(Q553*'Football Field'!$F$9)+(R553*'Football Field'!$F$10)+(S553*'Football Field'!$F$11)</f>
        <v>141225037.61778876</v>
      </c>
    </row>
    <row r="554" spans="2:20" x14ac:dyDescent="0.3">
      <c r="B554" s="62">
        <f t="shared" si="81"/>
        <v>527</v>
      </c>
      <c r="C554" s="62">
        <v>0.91981775552238809</v>
      </c>
      <c r="D554" s="62">
        <v>0.85791061675063551</v>
      </c>
      <c r="E554" s="62">
        <v>0.70003935808558992</v>
      </c>
      <c r="F554" s="62">
        <v>0.30315441945683463</v>
      </c>
      <c r="G554" s="62">
        <v>3.9882215040077162E-2</v>
      </c>
      <c r="H554" s="62">
        <v>0.64011777337103937</v>
      </c>
      <c r="I554" s="62">
        <v>0.62963064499870691</v>
      </c>
      <c r="J554" s="62">
        <v>0.36206627992631668</v>
      </c>
      <c r="K554" s="62"/>
      <c r="L554" s="65">
        <f t="shared" si="82"/>
        <v>0.2065790364000589</v>
      </c>
      <c r="M554" s="65">
        <f t="shared" si="83"/>
        <v>0.19267550279574144</v>
      </c>
      <c r="N554" s="65">
        <f t="shared" si="84"/>
        <v>0.15721968310266771</v>
      </c>
      <c r="O554" s="65">
        <f t="shared" si="85"/>
        <v>6.8084517259884403E-2</v>
      </c>
      <c r="P554" s="65">
        <f t="shared" si="86"/>
        <v>8.957023826747108E-3</v>
      </c>
      <c r="Q554" s="65">
        <f t="shared" si="87"/>
        <v>0.14376207896795926</v>
      </c>
      <c r="R554" s="65">
        <f t="shared" si="88"/>
        <v>0.14140680711029677</v>
      </c>
      <c r="S554" s="65">
        <f t="shared" si="89"/>
        <v>8.1315350536644418E-2</v>
      </c>
      <c r="T554" s="66">
        <f>(L554*'Football Field'!$F$4)+(M554*'Football Field'!$F$5)+(N554*'Football Field'!$F$6)+(O554*'Football Field'!$F$7)+(P554*'Football Field'!$F$8)+(Q554*'Football Field'!$F$9)+(R554*'Football Field'!$F$10)+(S554*'Football Field'!$F$11)</f>
        <v>131957950.54750703</v>
      </c>
    </row>
    <row r="555" spans="2:20" x14ac:dyDescent="0.3">
      <c r="B555" s="62">
        <f t="shared" si="81"/>
        <v>528</v>
      </c>
      <c r="C555" s="62">
        <v>0.84815742251326021</v>
      </c>
      <c r="D555" s="62">
        <v>0.95278546329773672</v>
      </c>
      <c r="E555" s="62">
        <v>0.46303589031482917</v>
      </c>
      <c r="F555" s="62">
        <v>0.49510399739451372</v>
      </c>
      <c r="G555" s="62">
        <v>0.55172248856695827</v>
      </c>
      <c r="H555" s="62">
        <v>0.6137683285193799</v>
      </c>
      <c r="I555" s="62">
        <v>0.18804885962798934</v>
      </c>
      <c r="J555" s="62">
        <v>0.8579544735641863</v>
      </c>
      <c r="K555" s="62"/>
      <c r="L555" s="65">
        <f t="shared" si="82"/>
        <v>0.17063560941031378</v>
      </c>
      <c r="M555" s="65">
        <f t="shared" si="83"/>
        <v>0.19168508563580444</v>
      </c>
      <c r="N555" s="65">
        <f t="shared" si="84"/>
        <v>9.3155361523093699E-2</v>
      </c>
      <c r="O555" s="65">
        <f t="shared" si="85"/>
        <v>9.960694804339161E-2</v>
      </c>
      <c r="P555" s="65">
        <f t="shared" si="86"/>
        <v>0.11099767633116003</v>
      </c>
      <c r="Q555" s="65">
        <f t="shared" si="87"/>
        <v>0.12348029975769821</v>
      </c>
      <c r="R555" s="65">
        <f t="shared" si="88"/>
        <v>3.7832401049387558E-2</v>
      </c>
      <c r="S555" s="65">
        <f t="shared" si="89"/>
        <v>0.17260661824915063</v>
      </c>
      <c r="T555" s="66">
        <f>(L555*'Football Field'!$F$4)+(M555*'Football Field'!$F$5)+(N555*'Football Field'!$F$6)+(O555*'Football Field'!$F$7)+(P555*'Football Field'!$F$8)+(Q555*'Football Field'!$F$9)+(R555*'Football Field'!$F$10)+(S555*'Football Field'!$F$11)</f>
        <v>125378385.19696595</v>
      </c>
    </row>
    <row r="556" spans="2:20" x14ac:dyDescent="0.3">
      <c r="B556" s="62">
        <f t="shared" si="81"/>
        <v>529</v>
      </c>
      <c r="C556" s="62">
        <v>0.94987198590463195</v>
      </c>
      <c r="D556" s="62">
        <v>0.58272359253414019</v>
      </c>
      <c r="E556" s="62">
        <v>0.76737314167851434</v>
      </c>
      <c r="F556" s="62">
        <v>0.68349323627545344</v>
      </c>
      <c r="G556" s="62">
        <v>0.24292311336845607</v>
      </c>
      <c r="H556" s="62">
        <v>0.42698148866484609</v>
      </c>
      <c r="I556" s="62">
        <v>0.56565819800086814</v>
      </c>
      <c r="J556" s="62">
        <v>0.99553404122634648</v>
      </c>
      <c r="K556" s="62"/>
      <c r="L556" s="65">
        <f t="shared" si="82"/>
        <v>0.18215769018312911</v>
      </c>
      <c r="M556" s="65">
        <f t="shared" si="83"/>
        <v>0.1117493569727102</v>
      </c>
      <c r="N556" s="65">
        <f t="shared" si="84"/>
        <v>0.14715974475613558</v>
      </c>
      <c r="O556" s="65">
        <f t="shared" si="85"/>
        <v>0.13107402999905776</v>
      </c>
      <c r="P556" s="65">
        <f t="shared" si="86"/>
        <v>4.6585554558859411E-2</v>
      </c>
      <c r="Q556" s="65">
        <f t="shared" si="87"/>
        <v>8.1882572473246165E-2</v>
      </c>
      <c r="R556" s="65">
        <f t="shared" si="88"/>
        <v>0.10847671297817857</v>
      </c>
      <c r="S556" s="65">
        <f t="shared" si="89"/>
        <v>0.19091433807868341</v>
      </c>
      <c r="T556" s="66">
        <f>(L556*'Football Field'!$F$4)+(M556*'Football Field'!$F$5)+(N556*'Football Field'!$F$6)+(O556*'Football Field'!$F$7)+(P556*'Football Field'!$F$8)+(Q556*'Football Field'!$F$9)+(R556*'Football Field'!$F$10)+(S556*'Football Field'!$F$11)</f>
        <v>131882325.05158553</v>
      </c>
    </row>
    <row r="557" spans="2:20" x14ac:dyDescent="0.3">
      <c r="B557" s="62">
        <f t="shared" si="81"/>
        <v>530</v>
      </c>
      <c r="C557" s="62">
        <v>0.58278253889100529</v>
      </c>
      <c r="D557" s="62">
        <v>0.9260174211111003</v>
      </c>
      <c r="E557" s="62">
        <v>0.88998010225542112</v>
      </c>
      <c r="F557" s="62">
        <v>0.68875330266706158</v>
      </c>
      <c r="G557" s="62">
        <v>0.33414546306966164</v>
      </c>
      <c r="H557" s="62">
        <v>0.51792528260117165</v>
      </c>
      <c r="I557" s="62">
        <v>5.8093988817369269E-3</v>
      </c>
      <c r="J557" s="62">
        <v>0.1211688603282064</v>
      </c>
      <c r="K557" s="62"/>
      <c r="L557" s="65">
        <f t="shared" si="82"/>
        <v>0.14331015233287858</v>
      </c>
      <c r="M557" s="65">
        <f t="shared" si="83"/>
        <v>0.2277139221344289</v>
      </c>
      <c r="N557" s="65">
        <f t="shared" si="84"/>
        <v>0.21885210265592561</v>
      </c>
      <c r="O557" s="65">
        <f t="shared" si="85"/>
        <v>0.16936907703655507</v>
      </c>
      <c r="P557" s="65">
        <f t="shared" si="86"/>
        <v>8.2168620399948891E-2</v>
      </c>
      <c r="Q557" s="65">
        <f t="shared" si="87"/>
        <v>0.12736131608861537</v>
      </c>
      <c r="R557" s="65">
        <f t="shared" si="88"/>
        <v>1.4285703210814285E-3</v>
      </c>
      <c r="S557" s="65">
        <f t="shared" si="89"/>
        <v>2.9796239030566045E-2</v>
      </c>
      <c r="T557" s="66">
        <f>(L557*'Football Field'!$F$4)+(M557*'Football Field'!$F$5)+(N557*'Football Field'!$F$6)+(O557*'Football Field'!$F$7)+(P557*'Football Field'!$F$8)+(Q557*'Football Field'!$F$9)+(R557*'Football Field'!$F$10)+(S557*'Football Field'!$F$11)</f>
        <v>120657072.78785221</v>
      </c>
    </row>
    <row r="558" spans="2:20" x14ac:dyDescent="0.3">
      <c r="B558" s="62">
        <f t="shared" si="81"/>
        <v>531</v>
      </c>
      <c r="C558" s="62">
        <v>0.57172857396914489</v>
      </c>
      <c r="D558" s="62">
        <v>0.83580821345210621</v>
      </c>
      <c r="E558" s="62">
        <v>9.0325597050636808E-2</v>
      </c>
      <c r="F558" s="62">
        <v>0.63902280991708371</v>
      </c>
      <c r="G558" s="62">
        <v>0.28919550543680683</v>
      </c>
      <c r="H558" s="62">
        <v>0.59657223577165264</v>
      </c>
      <c r="I558" s="62">
        <v>0.38771635964128826</v>
      </c>
      <c r="J558" s="62">
        <v>0.75397148597045927</v>
      </c>
      <c r="K558" s="62"/>
      <c r="L558" s="65">
        <f t="shared" si="82"/>
        <v>0.13729149558291789</v>
      </c>
      <c r="M558" s="65">
        <f t="shared" si="83"/>
        <v>0.20070600783286921</v>
      </c>
      <c r="N558" s="65">
        <f t="shared" si="84"/>
        <v>2.1690251061636075E-2</v>
      </c>
      <c r="O558" s="65">
        <f t="shared" si="85"/>
        <v>0.15345113272202804</v>
      </c>
      <c r="P558" s="65">
        <f t="shared" si="86"/>
        <v>6.944568675593224E-2</v>
      </c>
      <c r="Q558" s="65">
        <f t="shared" si="87"/>
        <v>0.14325730460474681</v>
      </c>
      <c r="R558" s="65">
        <f t="shared" si="88"/>
        <v>9.3103898074525238E-2</v>
      </c>
      <c r="S558" s="65">
        <f t="shared" si="89"/>
        <v>0.18105422336534432</v>
      </c>
      <c r="T558" s="66">
        <f>(L558*'Football Field'!$F$4)+(M558*'Football Field'!$F$5)+(N558*'Football Field'!$F$6)+(O558*'Football Field'!$F$7)+(P558*'Football Field'!$F$8)+(Q558*'Football Field'!$F$9)+(R558*'Football Field'!$F$10)+(S558*'Football Field'!$F$11)</f>
        <v>128352528.17538978</v>
      </c>
    </row>
    <row r="559" spans="2:20" x14ac:dyDescent="0.3">
      <c r="B559" s="62">
        <f t="shared" si="81"/>
        <v>532</v>
      </c>
      <c r="C559" s="62">
        <v>0.42301607369676153</v>
      </c>
      <c r="D559" s="62">
        <v>0.14864099473737491</v>
      </c>
      <c r="E559" s="62">
        <v>0.31935468086131902</v>
      </c>
      <c r="F559" s="62">
        <v>0.30594514344064705</v>
      </c>
      <c r="G559" s="62">
        <v>0.2168384559655836</v>
      </c>
      <c r="H559" s="62">
        <v>0.25389002718702736</v>
      </c>
      <c r="I559" s="62">
        <v>0.8462520568104076</v>
      </c>
      <c r="J559" s="62">
        <v>4.4066711542408932E-2</v>
      </c>
      <c r="K559" s="62"/>
      <c r="L559" s="65">
        <f t="shared" si="82"/>
        <v>0.16536958106539321</v>
      </c>
      <c r="M559" s="65">
        <f t="shared" si="83"/>
        <v>5.8108191525799192E-2</v>
      </c>
      <c r="N559" s="65">
        <f t="shared" si="84"/>
        <v>0.12484525546224648</v>
      </c>
      <c r="O559" s="65">
        <f t="shared" si="85"/>
        <v>0.11960306793457615</v>
      </c>
      <c r="P559" s="65">
        <f t="shared" si="86"/>
        <v>8.4768610111019979E-2</v>
      </c>
      <c r="Q559" s="65">
        <f t="shared" si="87"/>
        <v>9.9253172735694645E-2</v>
      </c>
      <c r="R559" s="65">
        <f t="shared" si="88"/>
        <v>0.33082513127097707</v>
      </c>
      <c r="S559" s="65">
        <f t="shared" si="89"/>
        <v>1.7226989894293186E-2</v>
      </c>
      <c r="T559" s="66">
        <f>(L559*'Football Field'!$F$4)+(M559*'Football Field'!$F$5)+(N559*'Football Field'!$F$6)+(O559*'Football Field'!$F$7)+(P559*'Football Field'!$F$8)+(Q559*'Football Field'!$F$9)+(R559*'Football Field'!$F$10)+(S559*'Football Field'!$F$11)</f>
        <v>164116353.5992586</v>
      </c>
    </row>
    <row r="560" spans="2:20" x14ac:dyDescent="0.3">
      <c r="B560" s="62">
        <f t="shared" si="81"/>
        <v>533</v>
      </c>
      <c r="C560" s="62">
        <v>0.13921234892879508</v>
      </c>
      <c r="D560" s="62">
        <v>0.54143737083342047</v>
      </c>
      <c r="E560" s="62">
        <v>0.20277332308597329</v>
      </c>
      <c r="F560" s="62">
        <v>0.11439051852061333</v>
      </c>
      <c r="G560" s="62">
        <v>0.8669243842773664</v>
      </c>
      <c r="H560" s="62">
        <v>0.1857375164190409</v>
      </c>
      <c r="I560" s="62">
        <v>0.45946634960366506</v>
      </c>
      <c r="J560" s="62">
        <v>0.15573035167700022</v>
      </c>
      <c r="K560" s="62"/>
      <c r="L560" s="65">
        <f t="shared" si="82"/>
        <v>5.2224107241326985E-2</v>
      </c>
      <c r="M560" s="65">
        <f t="shared" si="83"/>
        <v>0.20311476342755663</v>
      </c>
      <c r="N560" s="65">
        <f t="shared" si="84"/>
        <v>7.6068364997839061E-2</v>
      </c>
      <c r="O560" s="65">
        <f t="shared" si="85"/>
        <v>4.2912448159804335E-2</v>
      </c>
      <c r="P560" s="65">
        <f t="shared" si="86"/>
        <v>0.32521793047095032</v>
      </c>
      <c r="Q560" s="65">
        <f t="shared" si="87"/>
        <v>6.9677554116748003E-2</v>
      </c>
      <c r="R560" s="65">
        <f t="shared" si="88"/>
        <v>0.172364162375825</v>
      </c>
      <c r="S560" s="65">
        <f t="shared" si="89"/>
        <v>5.8420669209949649E-2</v>
      </c>
      <c r="T560" s="66">
        <f>(L560*'Football Field'!$F$4)+(M560*'Football Field'!$F$5)+(N560*'Football Field'!$F$6)+(O560*'Football Field'!$F$7)+(P560*'Football Field'!$F$8)+(Q560*'Football Field'!$F$9)+(R560*'Football Field'!$F$10)+(S560*'Football Field'!$F$11)</f>
        <v>160413869.05245835</v>
      </c>
    </row>
    <row r="561" spans="2:20" x14ac:dyDescent="0.3">
      <c r="B561" s="62">
        <f t="shared" si="81"/>
        <v>534</v>
      </c>
      <c r="C561" s="62">
        <v>3.9332572606313176E-3</v>
      </c>
      <c r="D561" s="62">
        <v>0.64913688597137131</v>
      </c>
      <c r="E561" s="62">
        <v>0.8979883789945009</v>
      </c>
      <c r="F561" s="62">
        <v>0.26051587722239056</v>
      </c>
      <c r="G561" s="62">
        <v>0.63163197192537202</v>
      </c>
      <c r="H561" s="62">
        <v>0.89264463633142632</v>
      </c>
      <c r="I561" s="62">
        <v>0.66583521597203088</v>
      </c>
      <c r="J561" s="62">
        <v>0.12089356264238038</v>
      </c>
      <c r="K561" s="62"/>
      <c r="L561" s="65">
        <f t="shared" si="82"/>
        <v>9.5407668607966963E-4</v>
      </c>
      <c r="M561" s="65">
        <f t="shared" si="83"/>
        <v>0.15745890185688891</v>
      </c>
      <c r="N561" s="65">
        <f t="shared" si="84"/>
        <v>0.21782195264583659</v>
      </c>
      <c r="O561" s="65">
        <f t="shared" si="85"/>
        <v>6.3192440346905243E-2</v>
      </c>
      <c r="P561" s="65">
        <f t="shared" si="86"/>
        <v>0.15321279506131261</v>
      </c>
      <c r="Q561" s="65">
        <f t="shared" si="87"/>
        <v>0.21652573936676153</v>
      </c>
      <c r="R561" s="65">
        <f t="shared" si="88"/>
        <v>0.16150935833466756</v>
      </c>
      <c r="S561" s="65">
        <f t="shared" si="89"/>
        <v>2.9324735701547783E-2</v>
      </c>
      <c r="T561" s="66">
        <f>(L561*'Football Field'!$F$4)+(M561*'Football Field'!$F$5)+(N561*'Football Field'!$F$6)+(O561*'Football Field'!$F$7)+(P561*'Football Field'!$F$8)+(Q561*'Football Field'!$F$9)+(R561*'Football Field'!$F$10)+(S561*'Football Field'!$F$11)</f>
        <v>148824165.80976129</v>
      </c>
    </row>
    <row r="562" spans="2:20" x14ac:dyDescent="0.3">
      <c r="B562" s="62">
        <f t="shared" si="81"/>
        <v>535</v>
      </c>
      <c r="C562" s="62">
        <v>0.66163217017944742</v>
      </c>
      <c r="D562" s="62">
        <v>0.84030292063870515</v>
      </c>
      <c r="E562" s="62">
        <v>0.80196713216778182</v>
      </c>
      <c r="F562" s="62">
        <v>0.41647282912793415</v>
      </c>
      <c r="G562" s="62">
        <v>0.37944214829692968</v>
      </c>
      <c r="H562" s="62">
        <v>0.81143271509509884</v>
      </c>
      <c r="I562" s="62">
        <v>0.26813631211401867</v>
      </c>
      <c r="J562" s="62">
        <v>0.65486641227816134</v>
      </c>
      <c r="K562" s="62"/>
      <c r="L562" s="65">
        <f t="shared" si="82"/>
        <v>0.13686338291856362</v>
      </c>
      <c r="M562" s="65">
        <f t="shared" si="83"/>
        <v>0.17382271536731722</v>
      </c>
      <c r="N562" s="65">
        <f t="shared" si="84"/>
        <v>0.16589268122832121</v>
      </c>
      <c r="O562" s="65">
        <f t="shared" si="85"/>
        <v>8.6150406309074265E-2</v>
      </c>
      <c r="P562" s="65">
        <f t="shared" si="86"/>
        <v>7.8490343091570353E-2</v>
      </c>
      <c r="Q562" s="65">
        <f t="shared" si="87"/>
        <v>0.16785070527720844</v>
      </c>
      <c r="R562" s="65">
        <f t="shared" si="88"/>
        <v>5.5465928673448885E-2</v>
      </c>
      <c r="S562" s="65">
        <f t="shared" si="89"/>
        <v>0.13546383713449622</v>
      </c>
      <c r="T562" s="66">
        <f>(L562*'Football Field'!$F$4)+(M562*'Football Field'!$F$5)+(N562*'Football Field'!$F$6)+(O562*'Football Field'!$F$7)+(P562*'Football Field'!$F$8)+(Q562*'Football Field'!$F$9)+(R562*'Football Field'!$F$10)+(S562*'Football Field'!$F$11)</f>
        <v>126899944.42618752</v>
      </c>
    </row>
    <row r="563" spans="2:20" x14ac:dyDescent="0.3">
      <c r="B563" s="62">
        <f t="shared" si="81"/>
        <v>536</v>
      </c>
      <c r="C563" s="62">
        <v>0.23875273826451382</v>
      </c>
      <c r="D563" s="62">
        <v>0.35448452740178593</v>
      </c>
      <c r="E563" s="62">
        <v>0.21388646980486192</v>
      </c>
      <c r="F563" s="62">
        <v>0.11183977530415568</v>
      </c>
      <c r="G563" s="62">
        <v>0.74049359215934984</v>
      </c>
      <c r="H563" s="62">
        <v>0.85505665720544877</v>
      </c>
      <c r="I563" s="62">
        <v>0.82084273165591404</v>
      </c>
      <c r="J563" s="62">
        <v>2.7576156697740384E-2</v>
      </c>
      <c r="K563" s="62"/>
      <c r="L563" s="65">
        <f t="shared" si="82"/>
        <v>7.0995396940658081E-2</v>
      </c>
      <c r="M563" s="65">
        <f t="shared" si="83"/>
        <v>0.10540934489442023</v>
      </c>
      <c r="N563" s="65">
        <f t="shared" si="84"/>
        <v>6.3601175569382842E-2</v>
      </c>
      <c r="O563" s="65">
        <f t="shared" si="85"/>
        <v>3.3256620632663512E-2</v>
      </c>
      <c r="P563" s="65">
        <f t="shared" si="86"/>
        <v>0.22019281072756861</v>
      </c>
      <c r="Q563" s="65">
        <f t="shared" si="87"/>
        <v>0.25425922745982482</v>
      </c>
      <c r="R563" s="65">
        <f t="shared" si="88"/>
        <v>0.24408539136921539</v>
      </c>
      <c r="S563" s="65">
        <f t="shared" si="89"/>
        <v>8.2000324062664522E-3</v>
      </c>
      <c r="T563" s="66">
        <f>(L563*'Football Field'!$F$4)+(M563*'Football Field'!$F$5)+(N563*'Football Field'!$F$6)+(O563*'Football Field'!$F$7)+(P563*'Football Field'!$F$8)+(Q563*'Football Field'!$F$9)+(R563*'Football Field'!$F$10)+(S563*'Football Field'!$F$11)</f>
        <v>161194145.95804822</v>
      </c>
    </row>
    <row r="564" spans="2:20" x14ac:dyDescent="0.3">
      <c r="B564" s="62">
        <f t="shared" si="81"/>
        <v>537</v>
      </c>
      <c r="C564" s="62">
        <v>0.66436558684542779</v>
      </c>
      <c r="D564" s="62">
        <v>0.46917098771745824</v>
      </c>
      <c r="E564" s="62">
        <v>0.17721907143402937</v>
      </c>
      <c r="F564" s="62">
        <v>0.3946632653140123</v>
      </c>
      <c r="G564" s="62">
        <v>0.73666701893190534</v>
      </c>
      <c r="H564" s="62">
        <v>0.56645671875362091</v>
      </c>
      <c r="I564" s="62">
        <v>0.86631542946958739</v>
      </c>
      <c r="J564" s="62">
        <v>0.42879798712051465</v>
      </c>
      <c r="K564" s="62"/>
      <c r="L564" s="65">
        <f t="shared" si="82"/>
        <v>0.15437237007806287</v>
      </c>
      <c r="M564" s="65">
        <f t="shared" si="83"/>
        <v>0.10901684069716983</v>
      </c>
      <c r="N564" s="65">
        <f t="shared" si="84"/>
        <v>4.117872542165512E-2</v>
      </c>
      <c r="O564" s="65">
        <f t="shared" si="85"/>
        <v>9.1704183442972848E-2</v>
      </c>
      <c r="P564" s="65">
        <f t="shared" si="86"/>
        <v>0.17117237244456782</v>
      </c>
      <c r="Q564" s="65">
        <f t="shared" si="87"/>
        <v>0.13162220914519504</v>
      </c>
      <c r="R564" s="65">
        <f t="shared" si="88"/>
        <v>0.20129755172513189</v>
      </c>
      <c r="S564" s="65">
        <f t="shared" si="89"/>
        <v>9.9635747045244596E-2</v>
      </c>
      <c r="T564" s="66">
        <f>(L564*'Football Field'!$F$4)+(M564*'Football Field'!$F$5)+(N564*'Football Field'!$F$6)+(O564*'Football Field'!$F$7)+(P564*'Football Field'!$F$8)+(Q564*'Football Field'!$F$9)+(R564*'Football Field'!$F$10)+(S564*'Football Field'!$F$11)</f>
        <v>151361913.11265638</v>
      </c>
    </row>
    <row r="565" spans="2:20" x14ac:dyDescent="0.3">
      <c r="B565" s="62">
        <f t="shared" si="81"/>
        <v>538</v>
      </c>
      <c r="C565" s="62">
        <v>0.28827785183095722</v>
      </c>
      <c r="D565" s="62">
        <v>0.10418068678379433</v>
      </c>
      <c r="E565" s="62">
        <v>0.44743014972622386</v>
      </c>
      <c r="F565" s="62">
        <v>0.73207262189957178</v>
      </c>
      <c r="G565" s="62">
        <v>0.90853888959688922</v>
      </c>
      <c r="H565" s="62">
        <v>0.28523102872860606</v>
      </c>
      <c r="I565" s="62">
        <v>0.34895700352954251</v>
      </c>
      <c r="J565" s="62">
        <v>0.19876458379590567</v>
      </c>
      <c r="K565" s="62"/>
      <c r="L565" s="65">
        <f t="shared" si="82"/>
        <v>8.7002250476711715E-2</v>
      </c>
      <c r="M565" s="65">
        <f t="shared" si="83"/>
        <v>3.144172939000018E-2</v>
      </c>
      <c r="N565" s="65">
        <f t="shared" si="84"/>
        <v>0.13503441110744832</v>
      </c>
      <c r="O565" s="65">
        <f t="shared" si="85"/>
        <v>0.22093950406914314</v>
      </c>
      <c r="P565" s="65">
        <f t="shared" si="86"/>
        <v>0.27419702047347405</v>
      </c>
      <c r="Q565" s="65">
        <f t="shared" si="87"/>
        <v>8.6082719319443252E-2</v>
      </c>
      <c r="R565" s="65">
        <f t="shared" si="88"/>
        <v>0.10531521736356912</v>
      </c>
      <c r="S565" s="65">
        <f t="shared" si="89"/>
        <v>5.9987147800210243E-2</v>
      </c>
      <c r="T565" s="66">
        <f>(L565*'Football Field'!$F$4)+(M565*'Football Field'!$F$5)+(N565*'Football Field'!$F$6)+(O565*'Football Field'!$F$7)+(P565*'Football Field'!$F$8)+(Q565*'Football Field'!$F$9)+(R565*'Football Field'!$F$10)+(S565*'Football Field'!$F$11)</f>
        <v>150125881.122224</v>
      </c>
    </row>
    <row r="566" spans="2:20" x14ac:dyDescent="0.3">
      <c r="B566" s="62">
        <f t="shared" si="81"/>
        <v>539</v>
      </c>
      <c r="C566" s="62">
        <v>0.42838899554052146</v>
      </c>
      <c r="D566" s="62">
        <v>7.3736326807249397E-2</v>
      </c>
      <c r="E566" s="62">
        <v>0.51787096650033249</v>
      </c>
      <c r="F566" s="62">
        <v>0.21952824674410421</v>
      </c>
      <c r="G566" s="62">
        <v>0.14847576454838052</v>
      </c>
      <c r="H566" s="62">
        <v>5.4153400667887874E-3</v>
      </c>
      <c r="I566" s="62">
        <v>0.97668388658245098</v>
      </c>
      <c r="J566" s="62">
        <v>9.8013180309477588E-2</v>
      </c>
      <c r="K566" s="62"/>
      <c r="L566" s="65">
        <f t="shared" si="82"/>
        <v>0.17356946232977888</v>
      </c>
      <c r="M566" s="65">
        <f t="shared" si="83"/>
        <v>2.987559141653193E-2</v>
      </c>
      <c r="N566" s="65">
        <f t="shared" si="84"/>
        <v>0.20982468305062527</v>
      </c>
      <c r="O566" s="65">
        <f t="shared" si="85"/>
        <v>8.8945794943906267E-2</v>
      </c>
      <c r="P566" s="65">
        <f t="shared" si="86"/>
        <v>6.0157611166339067E-2</v>
      </c>
      <c r="Q566" s="65">
        <f t="shared" si="87"/>
        <v>2.1941218693992564E-3</v>
      </c>
      <c r="R566" s="65">
        <f t="shared" si="88"/>
        <v>0.39572094247280815</v>
      </c>
      <c r="S566" s="65">
        <f t="shared" si="89"/>
        <v>3.9711792750611201E-2</v>
      </c>
      <c r="T566" s="66">
        <f>(L566*'Football Field'!$F$4)+(M566*'Football Field'!$F$5)+(N566*'Football Field'!$F$6)+(O566*'Football Field'!$F$7)+(P566*'Football Field'!$F$8)+(Q566*'Football Field'!$F$9)+(R566*'Football Field'!$F$10)+(S566*'Football Field'!$F$11)</f>
        <v>173338480.02534169</v>
      </c>
    </row>
    <row r="567" spans="2:20" x14ac:dyDescent="0.3">
      <c r="B567" s="62">
        <f t="shared" si="81"/>
        <v>540</v>
      </c>
      <c r="C567" s="62">
        <v>0.75795576975205681</v>
      </c>
      <c r="D567" s="62">
        <v>0.59746914384107708</v>
      </c>
      <c r="E567" s="62">
        <v>3.7978732159740125E-2</v>
      </c>
      <c r="F567" s="62">
        <v>0.60174347743247225</v>
      </c>
      <c r="G567" s="62">
        <v>0.29321351110499239</v>
      </c>
      <c r="H567" s="62">
        <v>0.83637969352404073</v>
      </c>
      <c r="I567" s="62">
        <v>0.4155993758953348</v>
      </c>
      <c r="J567" s="62">
        <v>0.31515187275570722</v>
      </c>
      <c r="K567" s="62"/>
      <c r="L567" s="65">
        <f t="shared" si="82"/>
        <v>0.19659121404356017</v>
      </c>
      <c r="M567" s="65">
        <f t="shared" si="83"/>
        <v>0.1549657500195645</v>
      </c>
      <c r="N567" s="65">
        <f t="shared" si="84"/>
        <v>9.8505550865598552E-3</v>
      </c>
      <c r="O567" s="65">
        <f t="shared" si="85"/>
        <v>0.15607438519788688</v>
      </c>
      <c r="P567" s="65">
        <f t="shared" si="86"/>
        <v>7.6050875819523953E-2</v>
      </c>
      <c r="Q567" s="65">
        <f t="shared" si="87"/>
        <v>0.21693205054044087</v>
      </c>
      <c r="R567" s="65">
        <f t="shared" si="88"/>
        <v>0.10779413406897952</v>
      </c>
      <c r="S567" s="65">
        <f t="shared" si="89"/>
        <v>8.174103522348436E-2</v>
      </c>
      <c r="T567" s="66">
        <f>(L567*'Football Field'!$F$4)+(M567*'Football Field'!$F$5)+(N567*'Football Field'!$F$6)+(O567*'Football Field'!$F$7)+(P567*'Football Field'!$F$8)+(Q567*'Football Field'!$F$9)+(R567*'Football Field'!$F$10)+(S567*'Football Field'!$F$11)</f>
        <v>129732780.88814594</v>
      </c>
    </row>
    <row r="568" spans="2:20" x14ac:dyDescent="0.3">
      <c r="B568" s="62">
        <f t="shared" si="81"/>
        <v>541</v>
      </c>
      <c r="C568" s="62">
        <v>0.37844650720923911</v>
      </c>
      <c r="D568" s="62">
        <v>0.59901583066786745</v>
      </c>
      <c r="E568" s="62">
        <v>0.37091296210294744</v>
      </c>
      <c r="F568" s="62">
        <v>0.74190431086563002</v>
      </c>
      <c r="G568" s="62">
        <v>0.32943008216254788</v>
      </c>
      <c r="H568" s="62">
        <v>0.51444689932188681</v>
      </c>
      <c r="I568" s="62">
        <v>0.422914373436026</v>
      </c>
      <c r="J568" s="62">
        <v>0.33794465093178272</v>
      </c>
      <c r="K568" s="62"/>
      <c r="L568" s="65">
        <f t="shared" si="82"/>
        <v>0.10242081400117062</v>
      </c>
      <c r="M568" s="65">
        <f t="shared" si="83"/>
        <v>0.16211455993877005</v>
      </c>
      <c r="N568" s="65">
        <f t="shared" si="84"/>
        <v>0.10038197414559671</v>
      </c>
      <c r="O568" s="65">
        <f t="shared" si="85"/>
        <v>0.20078516245315284</v>
      </c>
      <c r="P568" s="65">
        <f t="shared" si="86"/>
        <v>8.9155261123617408E-2</v>
      </c>
      <c r="Q568" s="65">
        <f t="shared" si="87"/>
        <v>0.13922725982458103</v>
      </c>
      <c r="R568" s="65">
        <f t="shared" si="88"/>
        <v>0.11445536834130243</v>
      </c>
      <c r="S568" s="65">
        <f t="shared" si="89"/>
        <v>9.1459600171809013E-2</v>
      </c>
      <c r="T568" s="66">
        <f>(L568*'Football Field'!$F$4)+(M568*'Football Field'!$F$5)+(N568*'Football Field'!$F$6)+(O568*'Football Field'!$F$7)+(P568*'Football Field'!$F$8)+(Q568*'Football Field'!$F$9)+(R568*'Football Field'!$F$10)+(S568*'Football Field'!$F$11)</f>
        <v>134924871.52335018</v>
      </c>
    </row>
    <row r="569" spans="2:20" x14ac:dyDescent="0.3">
      <c r="B569" s="62">
        <f t="shared" si="81"/>
        <v>542</v>
      </c>
      <c r="C569" s="62">
        <v>0.97021565723611902</v>
      </c>
      <c r="D569" s="62">
        <v>0.80408062688316551</v>
      </c>
      <c r="E569" s="62">
        <v>0.98156088324892887</v>
      </c>
      <c r="F569" s="62">
        <v>2.4512812617355717E-2</v>
      </c>
      <c r="G569" s="62">
        <v>0.45612015158405039</v>
      </c>
      <c r="H569" s="62">
        <v>0.10331274629752296</v>
      </c>
      <c r="I569" s="62">
        <v>0.62856064886572294</v>
      </c>
      <c r="J569" s="62">
        <v>0.3318877681419482</v>
      </c>
      <c r="K569" s="62"/>
      <c r="L569" s="65">
        <f t="shared" si="82"/>
        <v>0.22561836290647833</v>
      </c>
      <c r="M569" s="65">
        <f t="shared" si="83"/>
        <v>0.18698456712087877</v>
      </c>
      <c r="N569" s="65">
        <f t="shared" si="84"/>
        <v>0.22825663337832991</v>
      </c>
      <c r="O569" s="65">
        <f t="shared" si="85"/>
        <v>5.7003209664911736E-3</v>
      </c>
      <c r="P569" s="65">
        <f t="shared" si="86"/>
        <v>0.10606825515701139</v>
      </c>
      <c r="Q569" s="65">
        <f t="shared" si="87"/>
        <v>2.4024816042879777E-2</v>
      </c>
      <c r="R569" s="65">
        <f t="shared" si="88"/>
        <v>0.14616835290878535</v>
      </c>
      <c r="S569" s="65">
        <f t="shared" si="89"/>
        <v>7.7178691519145262E-2</v>
      </c>
      <c r="T569" s="66">
        <f>(L569*'Football Field'!$F$4)+(M569*'Football Field'!$F$5)+(N569*'Football Field'!$F$6)+(O569*'Football Field'!$F$7)+(P569*'Football Field'!$F$8)+(Q569*'Football Field'!$F$9)+(R569*'Football Field'!$F$10)+(S569*'Football Field'!$F$11)</f>
        <v>141892497.54766709</v>
      </c>
    </row>
    <row r="570" spans="2:20" x14ac:dyDescent="0.3">
      <c r="B570" s="62">
        <f t="shared" si="81"/>
        <v>543</v>
      </c>
      <c r="C570" s="62">
        <v>5.6694214943873167E-3</v>
      </c>
      <c r="D570" s="62">
        <v>0.71050190932693746</v>
      </c>
      <c r="E570" s="62">
        <v>5.4051295216224204E-3</v>
      </c>
      <c r="F570" s="62">
        <v>0.40563090695391735</v>
      </c>
      <c r="G570" s="62">
        <v>0.43000174350025477</v>
      </c>
      <c r="H570" s="62">
        <v>0.21581449585009937</v>
      </c>
      <c r="I570" s="62">
        <v>5.2703489667453085E-2</v>
      </c>
      <c r="J570" s="62">
        <v>9.4127124049546707E-2</v>
      </c>
      <c r="K570" s="62"/>
      <c r="L570" s="65">
        <f t="shared" si="82"/>
        <v>2.9530479107480159E-3</v>
      </c>
      <c r="M570" s="65">
        <f t="shared" si="83"/>
        <v>0.37008117688860098</v>
      </c>
      <c r="N570" s="65">
        <f t="shared" si="84"/>
        <v>2.8153853893120098E-3</v>
      </c>
      <c r="O570" s="65">
        <f t="shared" si="85"/>
        <v>0.21128213936835499</v>
      </c>
      <c r="P570" s="65">
        <f t="shared" si="86"/>
        <v>0.22397624722708293</v>
      </c>
      <c r="Q570" s="65">
        <f t="shared" si="87"/>
        <v>0.11241191834302755</v>
      </c>
      <c r="R570" s="65">
        <f t="shared" si="88"/>
        <v>2.7451818533104362E-2</v>
      </c>
      <c r="S570" s="65">
        <f t="shared" si="89"/>
        <v>4.9028266339769123E-2</v>
      </c>
      <c r="T570" s="66">
        <f>(L570*'Football Field'!$F$4)+(M570*'Football Field'!$F$5)+(N570*'Football Field'!$F$6)+(O570*'Football Field'!$F$7)+(P570*'Football Field'!$F$8)+(Q570*'Football Field'!$F$9)+(R570*'Football Field'!$F$10)+(S570*'Football Field'!$F$11)</f>
        <v>130908640.24798962</v>
      </c>
    </row>
    <row r="571" spans="2:20" x14ac:dyDescent="0.3">
      <c r="B571" s="62">
        <f t="shared" si="81"/>
        <v>544</v>
      </c>
      <c r="C571" s="62">
        <v>0.19061536331389484</v>
      </c>
      <c r="D571" s="62">
        <v>0.40056217132633165</v>
      </c>
      <c r="E571" s="62">
        <v>0.76529845508420935</v>
      </c>
      <c r="F571" s="62">
        <v>5.6985998924585335E-2</v>
      </c>
      <c r="G571" s="62">
        <v>0.76281284020945372</v>
      </c>
      <c r="H571" s="62">
        <v>0.58762886483792987</v>
      </c>
      <c r="I571" s="62">
        <v>0.94706735089042871</v>
      </c>
      <c r="J571" s="62">
        <v>0.36562501819651327</v>
      </c>
      <c r="K571" s="62"/>
      <c r="L571" s="65">
        <f t="shared" si="82"/>
        <v>4.6758462299978237E-2</v>
      </c>
      <c r="M571" s="65">
        <f t="shared" si="83"/>
        <v>9.8258980079778332E-2</v>
      </c>
      <c r="N571" s="65">
        <f t="shared" si="84"/>
        <v>0.18772977339375937</v>
      </c>
      <c r="O571" s="65">
        <f t="shared" si="85"/>
        <v>1.3978819104701149E-2</v>
      </c>
      <c r="P571" s="65">
        <f t="shared" si="86"/>
        <v>0.18712004536663213</v>
      </c>
      <c r="Q571" s="65">
        <f t="shared" si="87"/>
        <v>0.14414694411413401</v>
      </c>
      <c r="R571" s="65">
        <f t="shared" si="88"/>
        <v>0.23231817337423583</v>
      </c>
      <c r="S571" s="65">
        <f t="shared" si="89"/>
        <v>8.9688802266780929E-2</v>
      </c>
      <c r="T571" s="66">
        <f>(L571*'Football Field'!$F$4)+(M571*'Football Field'!$F$5)+(N571*'Football Field'!$F$6)+(O571*'Football Field'!$F$7)+(P571*'Football Field'!$F$8)+(Q571*'Football Field'!$F$9)+(R571*'Football Field'!$F$10)+(S571*'Football Field'!$F$11)</f>
        <v>160732718.24903166</v>
      </c>
    </row>
    <row r="572" spans="2:20" x14ac:dyDescent="0.3">
      <c r="B572" s="62">
        <f t="shared" si="81"/>
        <v>545</v>
      </c>
      <c r="C572" s="62">
        <v>0.44320997303576792</v>
      </c>
      <c r="D572" s="62">
        <v>0.32607935373173536</v>
      </c>
      <c r="E572" s="62">
        <v>0.68688854943491284</v>
      </c>
      <c r="F572" s="62">
        <v>0.1810544476407534</v>
      </c>
      <c r="G572" s="62">
        <v>0.1238897035377412</v>
      </c>
      <c r="H572" s="62">
        <v>4.4030367204544563E-2</v>
      </c>
      <c r="I572" s="62">
        <v>0.70119296143198473</v>
      </c>
      <c r="J572" s="62">
        <v>0.48260796025639097</v>
      </c>
      <c r="K572" s="62"/>
      <c r="L572" s="65">
        <f t="shared" si="82"/>
        <v>0.14828266825802894</v>
      </c>
      <c r="M572" s="65">
        <f t="shared" si="83"/>
        <v>0.10909482993807382</v>
      </c>
      <c r="N572" s="65">
        <f t="shared" si="84"/>
        <v>0.22980905914289093</v>
      </c>
      <c r="O572" s="65">
        <f t="shared" si="85"/>
        <v>6.0574531778390013E-2</v>
      </c>
      <c r="P572" s="65">
        <f t="shared" si="86"/>
        <v>4.1449193221989797E-2</v>
      </c>
      <c r="Q572" s="65">
        <f t="shared" si="87"/>
        <v>1.47310320856516E-2</v>
      </c>
      <c r="R572" s="65">
        <f t="shared" si="88"/>
        <v>0.23459481873277455</v>
      </c>
      <c r="S572" s="65">
        <f t="shared" si="89"/>
        <v>0.16146386684220032</v>
      </c>
      <c r="T572" s="66">
        <f>(L572*'Football Field'!$F$4)+(M572*'Football Field'!$F$5)+(N572*'Football Field'!$F$6)+(O572*'Football Field'!$F$7)+(P572*'Football Field'!$F$8)+(Q572*'Football Field'!$F$9)+(R572*'Football Field'!$F$10)+(S572*'Football Field'!$F$11)</f>
        <v>150572712.44280124</v>
      </c>
    </row>
    <row r="573" spans="2:20" x14ac:dyDescent="0.3">
      <c r="B573" s="62">
        <f t="shared" si="81"/>
        <v>546</v>
      </c>
      <c r="C573" s="62">
        <v>0.22818106908291547</v>
      </c>
      <c r="D573" s="62">
        <v>0.23342099634679425</v>
      </c>
      <c r="E573" s="62">
        <v>0.31244471167650611</v>
      </c>
      <c r="F573" s="62">
        <v>0.59595421219776223</v>
      </c>
      <c r="G573" s="62">
        <v>0.56224477558243757</v>
      </c>
      <c r="H573" s="62">
        <v>0.82692713372757209</v>
      </c>
      <c r="I573" s="62">
        <v>0.9177153462443286</v>
      </c>
      <c r="J573" s="62">
        <v>0.23714537432545957</v>
      </c>
      <c r="K573" s="62"/>
      <c r="L573" s="65">
        <f t="shared" si="82"/>
        <v>5.8298188335566686E-2</v>
      </c>
      <c r="M573" s="65">
        <f t="shared" si="83"/>
        <v>5.9636942105640724E-2</v>
      </c>
      <c r="N573" s="65">
        <f t="shared" si="84"/>
        <v>7.9826782821978595E-2</v>
      </c>
      <c r="O573" s="65">
        <f t="shared" si="85"/>
        <v>0.15226088229718407</v>
      </c>
      <c r="P573" s="65">
        <f t="shared" si="86"/>
        <v>0.14364842775665451</v>
      </c>
      <c r="Q573" s="65">
        <f t="shared" si="87"/>
        <v>0.2112723635470504</v>
      </c>
      <c r="R573" s="65">
        <f t="shared" si="88"/>
        <v>0.23446792632192745</v>
      </c>
      <c r="S573" s="65">
        <f t="shared" si="89"/>
        <v>6.0588486813997616E-2</v>
      </c>
      <c r="T573" s="66">
        <f>(L573*'Football Field'!$F$4)+(M573*'Football Field'!$F$5)+(N573*'Football Field'!$F$6)+(O573*'Football Field'!$F$7)+(P573*'Football Field'!$F$8)+(Q573*'Football Field'!$F$9)+(R573*'Football Field'!$F$10)+(S573*'Football Field'!$F$11)</f>
        <v>155467524.78489205</v>
      </c>
    </row>
    <row r="574" spans="2:20" x14ac:dyDescent="0.3">
      <c r="B574" s="62">
        <f t="shared" si="81"/>
        <v>547</v>
      </c>
      <c r="C574" s="62">
        <v>0.55836909870083939</v>
      </c>
      <c r="D574" s="62">
        <v>0.22395624355892219</v>
      </c>
      <c r="E574" s="62">
        <v>0.12714223555610149</v>
      </c>
      <c r="F574" s="62">
        <v>0.3305991089724083</v>
      </c>
      <c r="G574" s="62">
        <v>0.99672053962515472</v>
      </c>
      <c r="H574" s="62">
        <v>0.25347486254673679</v>
      </c>
      <c r="I574" s="62">
        <v>0.98193793391656792</v>
      </c>
      <c r="J574" s="62">
        <v>0.13417549661047501</v>
      </c>
      <c r="K574" s="62"/>
      <c r="L574" s="65">
        <f t="shared" si="82"/>
        <v>0.15482832990731771</v>
      </c>
      <c r="M574" s="65">
        <f t="shared" si="83"/>
        <v>6.2100089785094473E-2</v>
      </c>
      <c r="N574" s="65">
        <f t="shared" si="84"/>
        <v>3.5254852099866736E-2</v>
      </c>
      <c r="O574" s="65">
        <f t="shared" si="85"/>
        <v>9.1670738997090509E-2</v>
      </c>
      <c r="P574" s="65">
        <f t="shared" si="86"/>
        <v>0.27637735844182959</v>
      </c>
      <c r="Q574" s="65">
        <f t="shared" si="87"/>
        <v>7.0285210504861306E-2</v>
      </c>
      <c r="R574" s="65">
        <f t="shared" si="88"/>
        <v>0.27227833835124043</v>
      </c>
      <c r="S574" s="65">
        <f t="shared" si="89"/>
        <v>3.7205081912699313E-2</v>
      </c>
      <c r="T574" s="66">
        <f>(L574*'Football Field'!$F$4)+(M574*'Football Field'!$F$5)+(N574*'Football Field'!$F$6)+(O574*'Football Field'!$F$7)+(P574*'Football Field'!$F$8)+(Q574*'Football Field'!$F$9)+(R574*'Football Field'!$F$10)+(S574*'Football Field'!$F$11)</f>
        <v>169349259.48030931</v>
      </c>
    </row>
    <row r="575" spans="2:20" x14ac:dyDescent="0.3">
      <c r="B575" s="62">
        <f t="shared" si="81"/>
        <v>548</v>
      </c>
      <c r="C575" s="62">
        <v>1.9850832349447844E-2</v>
      </c>
      <c r="D575" s="62">
        <v>0.23836785154219697</v>
      </c>
      <c r="E575" s="62">
        <v>0.18275974031984421</v>
      </c>
      <c r="F575" s="62">
        <v>0.13350964317964253</v>
      </c>
      <c r="G575" s="62">
        <v>0.58822212583640709</v>
      </c>
      <c r="H575" s="62">
        <v>0.74188660294953157</v>
      </c>
      <c r="I575" s="62">
        <v>0.97720027384330599</v>
      </c>
      <c r="J575" s="62">
        <v>0.49910403922450386</v>
      </c>
      <c r="K575" s="62"/>
      <c r="L575" s="65">
        <f t="shared" si="82"/>
        <v>5.8714619883932367E-3</v>
      </c>
      <c r="M575" s="65">
        <f t="shared" si="83"/>
        <v>7.050423654521977E-2</v>
      </c>
      <c r="N575" s="65">
        <f t="shared" si="84"/>
        <v>5.4056517601209386E-2</v>
      </c>
      <c r="O575" s="65">
        <f t="shared" si="85"/>
        <v>3.9489366552179848E-2</v>
      </c>
      <c r="P575" s="65">
        <f t="shared" si="86"/>
        <v>0.17398383059118391</v>
      </c>
      <c r="Q575" s="65">
        <f t="shared" si="87"/>
        <v>0.21943457645681655</v>
      </c>
      <c r="R575" s="65">
        <f t="shared" si="88"/>
        <v>0.28903545009678272</v>
      </c>
      <c r="S575" s="65">
        <f t="shared" si="89"/>
        <v>0.14762456016821446</v>
      </c>
      <c r="T575" s="66">
        <f>(L575*'Football Field'!$F$4)+(M575*'Football Field'!$F$5)+(N575*'Football Field'!$F$6)+(O575*'Football Field'!$F$7)+(P575*'Football Field'!$F$8)+(Q575*'Football Field'!$F$9)+(R575*'Football Field'!$F$10)+(S575*'Football Field'!$F$11)</f>
        <v>164944387.56312159</v>
      </c>
    </row>
    <row r="576" spans="2:20" x14ac:dyDescent="0.3">
      <c r="B576" s="62">
        <f t="shared" si="81"/>
        <v>549</v>
      </c>
      <c r="C576" s="62">
        <v>0.68090513389485197</v>
      </c>
      <c r="D576" s="62">
        <v>0.11081454313540307</v>
      </c>
      <c r="E576" s="62">
        <v>0.35108747827259879</v>
      </c>
      <c r="F576" s="62">
        <v>0.33028166581311247</v>
      </c>
      <c r="G576" s="62">
        <v>0.67652560057455813</v>
      </c>
      <c r="H576" s="62">
        <v>0.76783116616119129</v>
      </c>
      <c r="I576" s="62">
        <v>0.70972836759759761</v>
      </c>
      <c r="J576" s="62">
        <v>0.62368487028100028</v>
      </c>
      <c r="K576" s="62"/>
      <c r="L576" s="65">
        <f t="shared" si="82"/>
        <v>0.16018060392251909</v>
      </c>
      <c r="M576" s="65">
        <f t="shared" si="83"/>
        <v>2.6068742265597286E-2</v>
      </c>
      <c r="N576" s="65">
        <f t="shared" si="84"/>
        <v>8.2592128477068552E-2</v>
      </c>
      <c r="O576" s="65">
        <f t="shared" si="85"/>
        <v>7.7697632255846291E-2</v>
      </c>
      <c r="P576" s="65">
        <f t="shared" si="86"/>
        <v>0.15915033368776449</v>
      </c>
      <c r="Q576" s="65">
        <f t="shared" si="87"/>
        <v>0.18062965570946127</v>
      </c>
      <c r="R576" s="65">
        <f t="shared" si="88"/>
        <v>0.16696117107009867</v>
      </c>
      <c r="S576" s="65">
        <f t="shared" si="89"/>
        <v>0.14671973261164439</v>
      </c>
      <c r="T576" s="66">
        <f>(L576*'Football Field'!$F$4)+(M576*'Football Field'!$F$5)+(N576*'Football Field'!$F$6)+(O576*'Football Field'!$F$7)+(P576*'Football Field'!$F$8)+(Q576*'Football Field'!$F$9)+(R576*'Football Field'!$F$10)+(S576*'Football Field'!$F$11)</f>
        <v>147195863.70871219</v>
      </c>
    </row>
    <row r="577" spans="2:20" x14ac:dyDescent="0.3">
      <c r="B577" s="62">
        <f t="shared" si="81"/>
        <v>550</v>
      </c>
      <c r="C577" s="62">
        <v>0.17023890763669447</v>
      </c>
      <c r="D577" s="62">
        <v>0.61933695251546972</v>
      </c>
      <c r="E577" s="62">
        <v>0.27441634986600116</v>
      </c>
      <c r="F577" s="62">
        <v>8.7177281539772222E-2</v>
      </c>
      <c r="G577" s="62">
        <v>0.70730874115373854</v>
      </c>
      <c r="H577" s="62">
        <v>0.20650221434117944</v>
      </c>
      <c r="I577" s="62">
        <v>0.40614724459829821</v>
      </c>
      <c r="J577" s="62">
        <v>0.59449521596579613</v>
      </c>
      <c r="K577" s="62"/>
      <c r="L577" s="65">
        <f t="shared" si="82"/>
        <v>5.5531587793695415E-2</v>
      </c>
      <c r="M577" s="65">
        <f t="shared" si="83"/>
        <v>0.20202646286881673</v>
      </c>
      <c r="N577" s="65">
        <f t="shared" si="84"/>
        <v>8.9514059013643538E-2</v>
      </c>
      <c r="O577" s="65">
        <f t="shared" si="85"/>
        <v>2.8437053142827389E-2</v>
      </c>
      <c r="P577" s="65">
        <f t="shared" si="86"/>
        <v>0.23072268262229365</v>
      </c>
      <c r="Q577" s="65">
        <f t="shared" si="87"/>
        <v>6.7360605189926356E-2</v>
      </c>
      <c r="R577" s="65">
        <f t="shared" si="88"/>
        <v>0.13248441078293455</v>
      </c>
      <c r="S577" s="65">
        <f t="shared" si="89"/>
        <v>0.19392313858586238</v>
      </c>
      <c r="T577" s="66">
        <f>(L577*'Football Field'!$F$4)+(M577*'Football Field'!$F$5)+(N577*'Football Field'!$F$6)+(O577*'Football Field'!$F$7)+(P577*'Football Field'!$F$8)+(Q577*'Football Field'!$F$9)+(R577*'Football Field'!$F$10)+(S577*'Football Field'!$F$11)</f>
        <v>148417332.32606512</v>
      </c>
    </row>
    <row r="578" spans="2:20" x14ac:dyDescent="0.3">
      <c r="B578" s="62">
        <f t="shared" si="81"/>
        <v>551</v>
      </c>
      <c r="C578" s="62">
        <v>0.99584552673062765</v>
      </c>
      <c r="D578" s="62">
        <v>0.95971510264187376</v>
      </c>
      <c r="E578" s="62">
        <v>0.69197674747113891</v>
      </c>
      <c r="F578" s="62">
        <v>0.8239426320991613</v>
      </c>
      <c r="G578" s="62">
        <v>0.81547655414770515</v>
      </c>
      <c r="H578" s="62">
        <v>0.13698431345851592</v>
      </c>
      <c r="I578" s="62">
        <v>0.97079937670920313</v>
      </c>
      <c r="J578" s="62">
        <v>6.6799289638250214E-2</v>
      </c>
      <c r="K578" s="62"/>
      <c r="L578" s="65">
        <f t="shared" si="82"/>
        <v>0.18233787724303291</v>
      </c>
      <c r="M578" s="65">
        <f t="shared" si="83"/>
        <v>0.17572244879012594</v>
      </c>
      <c r="N578" s="65">
        <f t="shared" si="84"/>
        <v>0.12669994276085669</v>
      </c>
      <c r="O578" s="65">
        <f t="shared" si="85"/>
        <v>0.15086270558469511</v>
      </c>
      <c r="P578" s="65">
        <f t="shared" si="86"/>
        <v>0.14931257894275446</v>
      </c>
      <c r="Q578" s="65">
        <f t="shared" si="87"/>
        <v>2.5081629892560953E-2</v>
      </c>
      <c r="R578" s="65">
        <f t="shared" si="88"/>
        <v>0.17775196335836632</v>
      </c>
      <c r="S578" s="65">
        <f t="shared" si="89"/>
        <v>1.2230853427607675E-2</v>
      </c>
      <c r="T578" s="66">
        <f>(L578*'Football Field'!$F$4)+(M578*'Football Field'!$F$5)+(N578*'Football Field'!$F$6)+(O578*'Football Field'!$F$7)+(P578*'Football Field'!$F$8)+(Q578*'Football Field'!$F$9)+(R578*'Football Field'!$F$10)+(S578*'Football Field'!$F$11)</f>
        <v>147936596.65393549</v>
      </c>
    </row>
    <row r="579" spans="2:20" x14ac:dyDescent="0.3">
      <c r="B579" s="62">
        <f t="shared" si="81"/>
        <v>552</v>
      </c>
      <c r="C579" s="62">
        <v>0.25543385818857167</v>
      </c>
      <c r="D579" s="62">
        <v>0.64220935403774226</v>
      </c>
      <c r="E579" s="62">
        <v>0.22358762150170275</v>
      </c>
      <c r="F579" s="62">
        <v>0.47481480194762049</v>
      </c>
      <c r="G579" s="62">
        <v>0.85233794846186595</v>
      </c>
      <c r="H579" s="62">
        <v>0.42753410493342436</v>
      </c>
      <c r="I579" s="62">
        <v>0.21167310286499685</v>
      </c>
      <c r="J579" s="62">
        <v>0.65473224340297942</v>
      </c>
      <c r="K579" s="62"/>
      <c r="L579" s="65">
        <f t="shared" si="82"/>
        <v>6.8255427384675174E-2</v>
      </c>
      <c r="M579" s="65">
        <f t="shared" si="83"/>
        <v>0.17160714026377044</v>
      </c>
      <c r="N579" s="65">
        <f t="shared" si="84"/>
        <v>5.9745676519732817E-2</v>
      </c>
      <c r="O579" s="65">
        <f t="shared" si="85"/>
        <v>0.12687702196307632</v>
      </c>
      <c r="P579" s="65">
        <f t="shared" si="86"/>
        <v>0.22775638030528239</v>
      </c>
      <c r="Q579" s="65">
        <f t="shared" si="87"/>
        <v>0.11424297178415734</v>
      </c>
      <c r="R579" s="65">
        <f t="shared" si="88"/>
        <v>5.6561953862924029E-2</v>
      </c>
      <c r="S579" s="65">
        <f t="shared" si="89"/>
        <v>0.17495342791638166</v>
      </c>
      <c r="T579" s="66">
        <f>(L579*'Football Field'!$F$4)+(M579*'Football Field'!$F$5)+(N579*'Football Field'!$F$6)+(O579*'Football Field'!$F$7)+(P579*'Football Field'!$F$8)+(Q579*'Football Field'!$F$9)+(R579*'Football Field'!$F$10)+(S579*'Football Field'!$F$11)</f>
        <v>137444935.20477697</v>
      </c>
    </row>
    <row r="580" spans="2:20" x14ac:dyDescent="0.3">
      <c r="B580" s="62">
        <f t="shared" si="81"/>
        <v>553</v>
      </c>
      <c r="C580" s="62">
        <v>0.30393439282374912</v>
      </c>
      <c r="D580" s="62">
        <v>0.26146141106004273</v>
      </c>
      <c r="E580" s="62">
        <v>0.31428413443689951</v>
      </c>
      <c r="F580" s="62">
        <v>0.50022267325529357</v>
      </c>
      <c r="G580" s="62">
        <v>0.23268252902115194</v>
      </c>
      <c r="H580" s="62">
        <v>0.23932762811988806</v>
      </c>
      <c r="I580" s="62">
        <v>0.54382280462678267</v>
      </c>
      <c r="J580" s="62">
        <v>0.59083149358432951</v>
      </c>
      <c r="K580" s="62"/>
      <c r="L580" s="65">
        <f t="shared" si="82"/>
        <v>0.10176714134076482</v>
      </c>
      <c r="M580" s="65">
        <f t="shared" si="83"/>
        <v>8.7545802655947538E-2</v>
      </c>
      <c r="N580" s="65">
        <f t="shared" si="84"/>
        <v>0.10523257217865178</v>
      </c>
      <c r="O580" s="65">
        <f t="shared" si="85"/>
        <v>0.16749085556943563</v>
      </c>
      <c r="P580" s="65">
        <f t="shared" si="86"/>
        <v>7.7909694912855196E-2</v>
      </c>
      <c r="Q580" s="65">
        <f t="shared" si="87"/>
        <v>8.0134690685533763E-2</v>
      </c>
      <c r="R580" s="65">
        <f t="shared" si="88"/>
        <v>0.18208960068194183</v>
      </c>
      <c r="S580" s="65">
        <f t="shared" si="89"/>
        <v>0.19782964197486955</v>
      </c>
      <c r="T580" s="66">
        <f>(L580*'Football Field'!$F$4)+(M580*'Football Field'!$F$5)+(N580*'Football Field'!$F$6)+(O580*'Football Field'!$F$7)+(P580*'Football Field'!$F$8)+(Q580*'Football Field'!$F$9)+(R580*'Football Field'!$F$10)+(S580*'Football Field'!$F$11)</f>
        <v>144347138.0267272</v>
      </c>
    </row>
    <row r="581" spans="2:20" x14ac:dyDescent="0.3">
      <c r="B581" s="62">
        <f t="shared" si="81"/>
        <v>554</v>
      </c>
      <c r="C581" s="62">
        <v>0.53774812544958084</v>
      </c>
      <c r="D581" s="62">
        <v>0.66885194965257688</v>
      </c>
      <c r="E581" s="62">
        <v>0.95256737981595807</v>
      </c>
      <c r="F581" s="62">
        <v>0.58724084885466477</v>
      </c>
      <c r="G581" s="62">
        <v>0.11386117333961665</v>
      </c>
      <c r="H581" s="62">
        <v>0.91904848688683705</v>
      </c>
      <c r="I581" s="62">
        <v>0.48272357712482539</v>
      </c>
      <c r="J581" s="62">
        <v>0.57797204915287204</v>
      </c>
      <c r="K581" s="62"/>
      <c r="L581" s="65">
        <f t="shared" si="82"/>
        <v>0.11110467262527095</v>
      </c>
      <c r="M581" s="65">
        <f t="shared" si="83"/>
        <v>0.1381921635501662</v>
      </c>
      <c r="N581" s="65">
        <f t="shared" si="84"/>
        <v>0.19681088948377412</v>
      </c>
      <c r="O581" s="65">
        <f t="shared" si="85"/>
        <v>0.12133041321089855</v>
      </c>
      <c r="P581" s="65">
        <f t="shared" si="86"/>
        <v>2.3524969758008846E-2</v>
      </c>
      <c r="Q581" s="65">
        <f t="shared" si="87"/>
        <v>0.1898855178285257</v>
      </c>
      <c r="R581" s="65">
        <f t="shared" si="88"/>
        <v>9.9735996215912545E-2</v>
      </c>
      <c r="S581" s="65">
        <f t="shared" si="89"/>
        <v>0.11941537732744302</v>
      </c>
      <c r="T581" s="66">
        <f>(L581*'Football Field'!$F$4)+(M581*'Football Field'!$F$5)+(N581*'Football Field'!$F$6)+(O581*'Football Field'!$F$7)+(P581*'Football Field'!$F$8)+(Q581*'Football Field'!$F$9)+(R581*'Football Field'!$F$10)+(S581*'Football Field'!$F$11)</f>
        <v>129710569.37461503</v>
      </c>
    </row>
    <row r="582" spans="2:20" x14ac:dyDescent="0.3">
      <c r="B582" s="62">
        <f t="shared" si="81"/>
        <v>555</v>
      </c>
      <c r="C582" s="62">
        <v>0.98634930742094074</v>
      </c>
      <c r="D582" s="62">
        <v>0.65930326798426186</v>
      </c>
      <c r="E582" s="62">
        <v>0.87536734311896158</v>
      </c>
      <c r="F582" s="62">
        <v>0.57609148269954336</v>
      </c>
      <c r="G582" s="62">
        <v>0.24514462446687479</v>
      </c>
      <c r="H582" s="62">
        <v>0.26617908236400689</v>
      </c>
      <c r="I582" s="62">
        <v>0.86305971740204845</v>
      </c>
      <c r="J582" s="62">
        <v>0.559003117043955</v>
      </c>
      <c r="K582" s="62"/>
      <c r="L582" s="65">
        <f t="shared" si="82"/>
        <v>0.19607389143084308</v>
      </c>
      <c r="M582" s="65">
        <f t="shared" si="83"/>
        <v>0.13106123400112776</v>
      </c>
      <c r="N582" s="65">
        <f t="shared" si="84"/>
        <v>0.17401206662333477</v>
      </c>
      <c r="O582" s="65">
        <f t="shared" si="85"/>
        <v>0.11451977304918169</v>
      </c>
      <c r="P582" s="65">
        <f t="shared" si="86"/>
        <v>4.8731681688158432E-2</v>
      </c>
      <c r="Q582" s="65">
        <f t="shared" si="87"/>
        <v>5.291306852849896E-2</v>
      </c>
      <c r="R582" s="65">
        <f t="shared" si="88"/>
        <v>0.17156546474463583</v>
      </c>
      <c r="S582" s="65">
        <f t="shared" si="89"/>
        <v>0.11112281993421949</v>
      </c>
      <c r="T582" s="66">
        <f>(L582*'Football Field'!$F$4)+(M582*'Football Field'!$F$5)+(N582*'Football Field'!$F$6)+(O582*'Football Field'!$F$7)+(P582*'Football Field'!$F$8)+(Q582*'Football Field'!$F$9)+(R582*'Football Field'!$F$10)+(S582*'Football Field'!$F$11)</f>
        <v>140653881.18032694</v>
      </c>
    </row>
    <row r="583" spans="2:20" x14ac:dyDescent="0.3">
      <c r="B583" s="62">
        <f t="shared" si="81"/>
        <v>556</v>
      </c>
      <c r="C583" s="62">
        <v>0.92570177929588182</v>
      </c>
      <c r="D583" s="62">
        <v>0.98890424072116923</v>
      </c>
      <c r="E583" s="62">
        <v>3.5768318426635859E-2</v>
      </c>
      <c r="F583" s="62">
        <v>0.86663636620753504</v>
      </c>
      <c r="G583" s="62">
        <v>0.8471383452047484</v>
      </c>
      <c r="H583" s="62">
        <v>0.29318106597050542</v>
      </c>
      <c r="I583" s="62">
        <v>0.74608964076398698</v>
      </c>
      <c r="J583" s="62">
        <v>0.48323770526510401</v>
      </c>
      <c r="K583" s="62"/>
      <c r="L583" s="65">
        <f t="shared" si="82"/>
        <v>0.17847752355034155</v>
      </c>
      <c r="M583" s="65">
        <f t="shared" si="83"/>
        <v>0.1906631097183312</v>
      </c>
      <c r="N583" s="65">
        <f t="shared" si="84"/>
        <v>6.8962175909414039E-3</v>
      </c>
      <c r="O583" s="65">
        <f t="shared" si="85"/>
        <v>0.16708957022534685</v>
      </c>
      <c r="P583" s="65">
        <f t="shared" si="86"/>
        <v>0.16333030500565926</v>
      </c>
      <c r="Q583" s="65">
        <f t="shared" si="87"/>
        <v>5.6526012779262579E-2</v>
      </c>
      <c r="R583" s="65">
        <f t="shared" si="88"/>
        <v>0.14384787240163485</v>
      </c>
      <c r="S583" s="65">
        <f t="shared" si="89"/>
        <v>9.3169388728482169E-2</v>
      </c>
      <c r="T583" s="66">
        <f>(L583*'Football Field'!$F$4)+(M583*'Football Field'!$F$5)+(N583*'Football Field'!$F$6)+(O583*'Football Field'!$F$7)+(P583*'Football Field'!$F$8)+(Q583*'Football Field'!$F$9)+(R583*'Football Field'!$F$10)+(S583*'Football Field'!$F$11)</f>
        <v>141957305.64064825</v>
      </c>
    </row>
    <row r="584" spans="2:20" x14ac:dyDescent="0.3">
      <c r="B584" s="62">
        <f t="shared" si="81"/>
        <v>557</v>
      </c>
      <c r="C584" s="62">
        <v>0.10458989384756112</v>
      </c>
      <c r="D584" s="62">
        <v>0.59534748858522069</v>
      </c>
      <c r="E584" s="62">
        <v>0.21655212936662804</v>
      </c>
      <c r="F584" s="62">
        <v>0.24454486586503288</v>
      </c>
      <c r="G584" s="62">
        <v>0.90451047613588853</v>
      </c>
      <c r="H584" s="62">
        <v>0.66357349698644674</v>
      </c>
      <c r="I584" s="62">
        <v>9.3140416812636517E-2</v>
      </c>
      <c r="J584" s="62">
        <v>0.48068969417125129</v>
      </c>
      <c r="K584" s="62"/>
      <c r="L584" s="65">
        <f t="shared" si="82"/>
        <v>3.1665614846285522E-2</v>
      </c>
      <c r="M584" s="65">
        <f t="shared" si="83"/>
        <v>0.18024728374540333</v>
      </c>
      <c r="N584" s="65">
        <f t="shared" si="84"/>
        <v>6.5563278347533574E-2</v>
      </c>
      <c r="O584" s="65">
        <f t="shared" si="85"/>
        <v>7.4038353518218594E-2</v>
      </c>
      <c r="P584" s="65">
        <f t="shared" si="86"/>
        <v>0.2738494065544676</v>
      </c>
      <c r="Q584" s="65">
        <f t="shared" si="87"/>
        <v>0.20090337607953895</v>
      </c>
      <c r="R584" s="65">
        <f t="shared" si="88"/>
        <v>2.8199173523496397E-2</v>
      </c>
      <c r="S584" s="65">
        <f t="shared" si="89"/>
        <v>0.14553351338505599</v>
      </c>
      <c r="T584" s="66">
        <f>(L584*'Football Field'!$F$4)+(M584*'Football Field'!$F$5)+(N584*'Football Field'!$F$6)+(O584*'Football Field'!$F$7)+(P584*'Football Field'!$F$8)+(Q584*'Football Field'!$F$9)+(R584*'Football Field'!$F$10)+(S584*'Football Field'!$F$11)</f>
        <v>136983302.36757511</v>
      </c>
    </row>
    <row r="585" spans="2:20" x14ac:dyDescent="0.3">
      <c r="B585" s="62">
        <f t="shared" si="81"/>
        <v>558</v>
      </c>
      <c r="C585" s="62">
        <v>0.56015206348870905</v>
      </c>
      <c r="D585" s="62">
        <v>0.63366881498574124</v>
      </c>
      <c r="E585" s="62">
        <v>0.72889826408011238</v>
      </c>
      <c r="F585" s="62">
        <v>0.23644712365128362</v>
      </c>
      <c r="G585" s="62">
        <v>0.70825992518449055</v>
      </c>
      <c r="H585" s="62">
        <v>5.9015304758964438E-2</v>
      </c>
      <c r="I585" s="62">
        <v>0.11901521588381636</v>
      </c>
      <c r="J585" s="62">
        <v>0.90580483294438219</v>
      </c>
      <c r="K585" s="62"/>
      <c r="L585" s="65">
        <f t="shared" si="82"/>
        <v>0.14176537217606508</v>
      </c>
      <c r="M585" s="65">
        <f t="shared" si="83"/>
        <v>0.16037126567620055</v>
      </c>
      <c r="N585" s="65">
        <f t="shared" si="84"/>
        <v>0.18447228961763479</v>
      </c>
      <c r="O585" s="65">
        <f t="shared" si="85"/>
        <v>5.9840919402522133E-2</v>
      </c>
      <c r="P585" s="65">
        <f t="shared" si="86"/>
        <v>0.17924906188120326</v>
      </c>
      <c r="Q585" s="65">
        <f t="shared" si="87"/>
        <v>1.4935813306000858E-2</v>
      </c>
      <c r="R585" s="65">
        <f t="shared" si="88"/>
        <v>3.0120814461168276E-2</v>
      </c>
      <c r="S585" s="65">
        <f t="shared" si="89"/>
        <v>0.22924446347920518</v>
      </c>
      <c r="T585" s="66">
        <f>(L585*'Football Field'!$F$4)+(M585*'Football Field'!$F$5)+(N585*'Football Field'!$F$6)+(O585*'Football Field'!$F$7)+(P585*'Football Field'!$F$8)+(Q585*'Football Field'!$F$9)+(R585*'Football Field'!$F$10)+(S585*'Football Field'!$F$11)</f>
        <v>132689843.03912334</v>
      </c>
    </row>
    <row r="586" spans="2:20" x14ac:dyDescent="0.3">
      <c r="B586" s="62">
        <f t="shared" si="81"/>
        <v>559</v>
      </c>
      <c r="C586" s="62">
        <v>0.63136075102718991</v>
      </c>
      <c r="D586" s="62">
        <v>7.9720172608670592E-2</v>
      </c>
      <c r="E586" s="62">
        <v>0.76837168264903533</v>
      </c>
      <c r="F586" s="62">
        <v>0.25009685430766071</v>
      </c>
      <c r="G586" s="62">
        <v>0.93362069311054241</v>
      </c>
      <c r="H586" s="62">
        <v>8.5251045309389206E-2</v>
      </c>
      <c r="I586" s="62">
        <v>0.51467813031718335</v>
      </c>
      <c r="J586" s="62">
        <v>0.32855560521530303</v>
      </c>
      <c r="K586" s="62"/>
      <c r="L586" s="65">
        <f t="shared" si="82"/>
        <v>0.17578547007806494</v>
      </c>
      <c r="M586" s="65">
        <f t="shared" si="83"/>
        <v>2.2195944226688444E-2</v>
      </c>
      <c r="N586" s="65">
        <f t="shared" si="84"/>
        <v>0.2139324897998254</v>
      </c>
      <c r="O586" s="65">
        <f t="shared" si="85"/>
        <v>6.9632762296343867E-2</v>
      </c>
      <c r="P586" s="65">
        <f t="shared" si="86"/>
        <v>0.25994164532089786</v>
      </c>
      <c r="Q586" s="65">
        <f t="shared" si="87"/>
        <v>2.3735867410155213E-2</v>
      </c>
      <c r="R586" s="65">
        <f t="shared" si="88"/>
        <v>0.14329832339040882</v>
      </c>
      <c r="S586" s="65">
        <f t="shared" si="89"/>
        <v>9.1477497477615466E-2</v>
      </c>
      <c r="T586" s="66">
        <f>(L586*'Football Field'!$F$4)+(M586*'Football Field'!$F$5)+(N586*'Football Field'!$F$6)+(O586*'Football Field'!$F$7)+(P586*'Football Field'!$F$8)+(Q586*'Football Field'!$F$9)+(R586*'Football Field'!$F$10)+(S586*'Football Field'!$F$11)</f>
        <v>155066193.45966744</v>
      </c>
    </row>
    <row r="587" spans="2:20" x14ac:dyDescent="0.3">
      <c r="B587" s="62">
        <f t="shared" si="81"/>
        <v>560</v>
      </c>
      <c r="C587" s="62">
        <v>0.62084591670484524</v>
      </c>
      <c r="D587" s="62">
        <v>0.60183057908269655</v>
      </c>
      <c r="E587" s="62">
        <v>0.35230706271491097</v>
      </c>
      <c r="F587" s="62">
        <v>1.3861701818578154E-2</v>
      </c>
      <c r="G587" s="62">
        <v>0.66238471259978215</v>
      </c>
      <c r="H587" s="62">
        <v>0.16477425327704254</v>
      </c>
      <c r="I587" s="62">
        <v>0.2282093063451569</v>
      </c>
      <c r="J587" s="62">
        <v>0.29197668571467794</v>
      </c>
      <c r="K587" s="62"/>
      <c r="L587" s="65">
        <f t="shared" si="82"/>
        <v>0.21144608167561085</v>
      </c>
      <c r="M587" s="65">
        <f t="shared" si="83"/>
        <v>0.20496988762527024</v>
      </c>
      <c r="N587" s="65">
        <f t="shared" si="84"/>
        <v>0.11998781976869567</v>
      </c>
      <c r="O587" s="65">
        <f t="shared" si="85"/>
        <v>4.7209822212416356E-3</v>
      </c>
      <c r="P587" s="65">
        <f t="shared" si="86"/>
        <v>0.22559325635000427</v>
      </c>
      <c r="Q587" s="65">
        <f t="shared" si="87"/>
        <v>5.6118385059813369E-2</v>
      </c>
      <c r="R587" s="65">
        <f t="shared" si="88"/>
        <v>7.7722929844979291E-2</v>
      </c>
      <c r="S587" s="65">
        <f t="shared" si="89"/>
        <v>9.9440657454384671E-2</v>
      </c>
      <c r="T587" s="66">
        <f>(L587*'Football Field'!$F$4)+(M587*'Football Field'!$F$5)+(N587*'Football Field'!$F$6)+(O587*'Football Field'!$F$7)+(P587*'Football Field'!$F$8)+(Q587*'Football Field'!$F$9)+(R587*'Football Field'!$F$10)+(S587*'Football Field'!$F$11)</f>
        <v>139533935.84575263</v>
      </c>
    </row>
    <row r="588" spans="2:20" x14ac:dyDescent="0.3">
      <c r="B588" s="62">
        <f t="shared" si="81"/>
        <v>561</v>
      </c>
      <c r="C588" s="62">
        <v>0.97688118375216992</v>
      </c>
      <c r="D588" s="62">
        <v>0.61793985424108711</v>
      </c>
      <c r="E588" s="62">
        <v>2.4117118930124803E-2</v>
      </c>
      <c r="F588" s="62">
        <v>0.78906612301191636</v>
      </c>
      <c r="G588" s="62">
        <v>0.44974343760189528</v>
      </c>
      <c r="H588" s="62">
        <v>0.10669723540646392</v>
      </c>
      <c r="I588" s="62">
        <v>0.2093165591769065</v>
      </c>
      <c r="J588" s="62">
        <v>0.30209795624972746</v>
      </c>
      <c r="K588" s="62"/>
      <c r="L588" s="65">
        <f t="shared" si="82"/>
        <v>0.2810473762364723</v>
      </c>
      <c r="M588" s="65">
        <f t="shared" si="83"/>
        <v>0.17778044822129055</v>
      </c>
      <c r="N588" s="65">
        <f t="shared" si="84"/>
        <v>6.9384620263236571E-3</v>
      </c>
      <c r="O588" s="65">
        <f t="shared" si="85"/>
        <v>0.22701324095300141</v>
      </c>
      <c r="P588" s="65">
        <f t="shared" si="86"/>
        <v>0.12939056992795056</v>
      </c>
      <c r="Q588" s="65">
        <f t="shared" si="87"/>
        <v>3.0696648232585336E-2</v>
      </c>
      <c r="R588" s="65">
        <f t="shared" si="88"/>
        <v>6.0220086882582652E-2</v>
      </c>
      <c r="S588" s="65">
        <f t="shared" si="89"/>
        <v>8.6913167519793472E-2</v>
      </c>
      <c r="T588" s="66">
        <f>(L588*'Football Field'!$F$4)+(M588*'Football Field'!$F$5)+(N588*'Football Field'!$F$6)+(O588*'Football Field'!$F$7)+(P588*'Football Field'!$F$8)+(Q588*'Football Field'!$F$9)+(R588*'Football Field'!$F$10)+(S588*'Football Field'!$F$11)</f>
        <v>127493737.60559386</v>
      </c>
    </row>
    <row r="589" spans="2:20" x14ac:dyDescent="0.3">
      <c r="B589" s="62">
        <f t="shared" si="81"/>
        <v>562</v>
      </c>
      <c r="C589" s="62">
        <v>0.78831382612281453</v>
      </c>
      <c r="D589" s="62">
        <v>0.10746612031967939</v>
      </c>
      <c r="E589" s="62">
        <v>6.8146422539857587E-2</v>
      </c>
      <c r="F589" s="62">
        <v>0.43008933287540652</v>
      </c>
      <c r="G589" s="62">
        <v>0.33252225441900685</v>
      </c>
      <c r="H589" s="62">
        <v>0.37286612885288617</v>
      </c>
      <c r="I589" s="62">
        <v>8.6969764133706939E-2</v>
      </c>
      <c r="J589" s="62">
        <v>0.49413425591074622</v>
      </c>
      <c r="K589" s="62"/>
      <c r="L589" s="65">
        <f t="shared" si="82"/>
        <v>0.29409119286047153</v>
      </c>
      <c r="M589" s="65">
        <f t="shared" si="83"/>
        <v>4.0091697582350441E-2</v>
      </c>
      <c r="N589" s="65">
        <f t="shared" si="84"/>
        <v>2.5422949629705129E-2</v>
      </c>
      <c r="O589" s="65">
        <f t="shared" si="85"/>
        <v>0.16045067427523088</v>
      </c>
      <c r="P589" s="65">
        <f t="shared" si="86"/>
        <v>0.12405194887385311</v>
      </c>
      <c r="Q589" s="65">
        <f t="shared" si="87"/>
        <v>0.13910277985474243</v>
      </c>
      <c r="R589" s="65">
        <f t="shared" si="88"/>
        <v>3.2445253183839222E-2</v>
      </c>
      <c r="S589" s="65">
        <f t="shared" si="89"/>
        <v>0.18434350373980729</v>
      </c>
      <c r="T589" s="66">
        <f>(L589*'Football Field'!$F$4)+(M589*'Football Field'!$F$5)+(N589*'Football Field'!$F$6)+(O589*'Football Field'!$F$7)+(P589*'Football Field'!$F$8)+(Q589*'Football Field'!$F$9)+(R589*'Football Field'!$F$10)+(S589*'Football Field'!$F$11)</f>
        <v>124342307.26649046</v>
      </c>
    </row>
    <row r="590" spans="2:20" x14ac:dyDescent="0.3">
      <c r="B590" s="62">
        <f t="shared" si="81"/>
        <v>563</v>
      </c>
      <c r="C590" s="62">
        <v>0.21801556450909287</v>
      </c>
      <c r="D590" s="62">
        <v>0.912089010137206</v>
      </c>
      <c r="E590" s="62">
        <v>0.24525748848760998</v>
      </c>
      <c r="F590" s="62">
        <v>0.50761443775183912</v>
      </c>
      <c r="G590" s="62">
        <v>0.96161848425648055</v>
      </c>
      <c r="H590" s="62">
        <v>0.36842194822154628</v>
      </c>
      <c r="I590" s="62">
        <v>0.73641736505205557</v>
      </c>
      <c r="J590" s="62">
        <v>0.35300065077246801</v>
      </c>
      <c r="K590" s="62"/>
      <c r="L590" s="65">
        <f t="shared" si="82"/>
        <v>5.0672599837964766E-2</v>
      </c>
      <c r="M590" s="65">
        <f t="shared" si="83"/>
        <v>0.21199367820988943</v>
      </c>
      <c r="N590" s="65">
        <f t="shared" si="84"/>
        <v>5.7004345535516011E-2</v>
      </c>
      <c r="O590" s="65">
        <f t="shared" si="85"/>
        <v>0.11798305930171152</v>
      </c>
      <c r="P590" s="65">
        <f t="shared" si="86"/>
        <v>0.22350564171525722</v>
      </c>
      <c r="Q590" s="65">
        <f t="shared" si="87"/>
        <v>8.5631032792501185E-2</v>
      </c>
      <c r="R590" s="65">
        <f t="shared" si="88"/>
        <v>0.17116292837640437</v>
      </c>
      <c r="S590" s="65">
        <f t="shared" si="89"/>
        <v>8.2046714230755657E-2</v>
      </c>
      <c r="T590" s="66">
        <f>(L590*'Football Field'!$F$4)+(M590*'Football Field'!$F$5)+(N590*'Football Field'!$F$6)+(O590*'Football Field'!$F$7)+(P590*'Football Field'!$F$8)+(Q590*'Football Field'!$F$9)+(R590*'Football Field'!$F$10)+(S590*'Football Field'!$F$11)</f>
        <v>152104510.43966898</v>
      </c>
    </row>
    <row r="591" spans="2:20" x14ac:dyDescent="0.3">
      <c r="B591" s="62">
        <f t="shared" si="81"/>
        <v>564</v>
      </c>
      <c r="C591" s="62">
        <v>0.53012579902115309</v>
      </c>
      <c r="D591" s="62">
        <v>0.1736136111855775</v>
      </c>
      <c r="E591" s="62">
        <v>0.65751937748535028</v>
      </c>
      <c r="F591" s="62">
        <v>0.80135382680682432</v>
      </c>
      <c r="G591" s="62">
        <v>0.53611225787031247</v>
      </c>
      <c r="H591" s="62">
        <v>0.41167990248725017</v>
      </c>
      <c r="I591" s="62">
        <v>0.88510010525350813</v>
      </c>
      <c r="J591" s="62">
        <v>7.6757846998306789E-2</v>
      </c>
      <c r="K591" s="62"/>
      <c r="L591" s="65">
        <f t="shared" si="82"/>
        <v>0.13017966534727876</v>
      </c>
      <c r="M591" s="65">
        <f t="shared" si="83"/>
        <v>4.2633204883826506E-2</v>
      </c>
      <c r="N591" s="65">
        <f t="shared" si="84"/>
        <v>0.16146290687689871</v>
      </c>
      <c r="O591" s="65">
        <f t="shared" si="85"/>
        <v>0.19678342987852021</v>
      </c>
      <c r="P591" s="65">
        <f t="shared" si="86"/>
        <v>0.13164972247529966</v>
      </c>
      <c r="Q591" s="65">
        <f t="shared" si="87"/>
        <v>0.1010936499128052</v>
      </c>
      <c r="R591" s="65">
        <f t="shared" si="88"/>
        <v>0.21734847787731476</v>
      </c>
      <c r="S591" s="65">
        <f t="shared" si="89"/>
        <v>1.884894274805609E-2</v>
      </c>
      <c r="T591" s="66">
        <f>(L591*'Football Field'!$F$4)+(M591*'Football Field'!$F$5)+(N591*'Football Field'!$F$6)+(O591*'Football Field'!$F$7)+(P591*'Football Field'!$F$8)+(Q591*'Football Field'!$F$9)+(R591*'Football Field'!$F$10)+(S591*'Football Field'!$F$11)</f>
        <v>153947116.20483872</v>
      </c>
    </row>
    <row r="592" spans="2:20" x14ac:dyDescent="0.3">
      <c r="B592" s="62">
        <f t="shared" si="81"/>
        <v>565</v>
      </c>
      <c r="C592" s="62">
        <v>0.26176458596715124</v>
      </c>
      <c r="D592" s="62">
        <v>0.30760201984490332</v>
      </c>
      <c r="E592" s="62">
        <v>0.88632716506531339</v>
      </c>
      <c r="F592" s="62">
        <v>0.19747935990557108</v>
      </c>
      <c r="G592" s="62">
        <v>0.91150704182200659</v>
      </c>
      <c r="H592" s="62">
        <v>0.25829225516814402</v>
      </c>
      <c r="I592" s="62">
        <v>0.32728694317332307</v>
      </c>
      <c r="J592" s="62">
        <v>8.7663256512877652E-3</v>
      </c>
      <c r="K592" s="62"/>
      <c r="L592" s="65">
        <f t="shared" si="82"/>
        <v>8.2862442761726857E-2</v>
      </c>
      <c r="M592" s="65">
        <f t="shared" si="83"/>
        <v>9.7372433588050117E-2</v>
      </c>
      <c r="N592" s="65">
        <f t="shared" si="84"/>
        <v>0.28056978644393299</v>
      </c>
      <c r="O592" s="65">
        <f t="shared" si="85"/>
        <v>6.2512742494705939E-2</v>
      </c>
      <c r="P592" s="65">
        <f t="shared" si="86"/>
        <v>0.2885405594527794</v>
      </c>
      <c r="Q592" s="65">
        <f t="shared" si="87"/>
        <v>8.1763264998549134E-2</v>
      </c>
      <c r="R592" s="65">
        <f t="shared" si="88"/>
        <v>0.10360376097155972</v>
      </c>
      <c r="S592" s="65">
        <f t="shared" si="89"/>
        <v>2.7750092886959354E-3</v>
      </c>
      <c r="T592" s="66">
        <f>(L592*'Football Field'!$F$4)+(M592*'Football Field'!$F$5)+(N592*'Football Field'!$F$6)+(O592*'Football Field'!$F$7)+(P592*'Football Field'!$F$8)+(Q592*'Football Field'!$F$9)+(R592*'Football Field'!$F$10)+(S592*'Football Field'!$F$11)</f>
        <v>153113296.57584339</v>
      </c>
    </row>
    <row r="593" spans="2:20" x14ac:dyDescent="0.3">
      <c r="B593" s="62">
        <f t="shared" si="81"/>
        <v>566</v>
      </c>
      <c r="C593" s="62">
        <v>0.99879145824732751</v>
      </c>
      <c r="D593" s="62">
        <v>0.79333285468728398</v>
      </c>
      <c r="E593" s="62">
        <v>0.61258434128989603</v>
      </c>
      <c r="F593" s="62">
        <v>0.94895841620742027</v>
      </c>
      <c r="G593" s="62">
        <v>0.42617414851942537</v>
      </c>
      <c r="H593" s="62">
        <v>0.37874859855146314</v>
      </c>
      <c r="I593" s="62">
        <v>0.65940891919865907</v>
      </c>
      <c r="J593" s="62">
        <v>0.86972362284355365</v>
      </c>
      <c r="K593" s="62"/>
      <c r="L593" s="65">
        <f t="shared" si="82"/>
        <v>0.1756048194882745</v>
      </c>
      <c r="M593" s="65">
        <f t="shared" si="83"/>
        <v>0.13948164212972308</v>
      </c>
      <c r="N593" s="65">
        <f t="shared" si="84"/>
        <v>0.1077029261567011</v>
      </c>
      <c r="O593" s="65">
        <f t="shared" si="85"/>
        <v>0.16684330848444034</v>
      </c>
      <c r="P593" s="65">
        <f t="shared" si="86"/>
        <v>7.4928788991295944E-2</v>
      </c>
      <c r="Q593" s="65">
        <f t="shared" si="87"/>
        <v>6.659055674823057E-2</v>
      </c>
      <c r="R593" s="65">
        <f t="shared" si="88"/>
        <v>0.11593549711371748</v>
      </c>
      <c r="S593" s="65">
        <f t="shared" si="89"/>
        <v>0.15291246088761695</v>
      </c>
      <c r="T593" s="66">
        <f>(L593*'Football Field'!$F$4)+(M593*'Football Field'!$F$5)+(N593*'Football Field'!$F$6)+(O593*'Football Field'!$F$7)+(P593*'Football Field'!$F$8)+(Q593*'Football Field'!$F$9)+(R593*'Football Field'!$F$10)+(S593*'Football Field'!$F$11)</f>
        <v>134111671.40043615</v>
      </c>
    </row>
    <row r="594" spans="2:20" x14ac:dyDescent="0.3">
      <c r="B594" s="62">
        <f t="shared" si="81"/>
        <v>567</v>
      </c>
      <c r="C594" s="62">
        <v>0.51314137265567816</v>
      </c>
      <c r="D594" s="62">
        <v>0.82393078362385852</v>
      </c>
      <c r="E594" s="62">
        <v>0.79290274708072117</v>
      </c>
      <c r="F594" s="62">
        <v>0.92439868924215163</v>
      </c>
      <c r="G594" s="62">
        <v>0.36110053414962451</v>
      </c>
      <c r="H594" s="62">
        <v>0.78564345403660907</v>
      </c>
      <c r="I594" s="62">
        <v>6.4755131641125452E-4</v>
      </c>
      <c r="J594" s="62">
        <v>0.23386774933936205</v>
      </c>
      <c r="K594" s="62"/>
      <c r="L594" s="65">
        <f t="shared" si="82"/>
        <v>0.11568616843884949</v>
      </c>
      <c r="M594" s="65">
        <f t="shared" si="83"/>
        <v>0.18575269992938509</v>
      </c>
      <c r="N594" s="65">
        <f t="shared" si="84"/>
        <v>0.1787575230577966</v>
      </c>
      <c r="O594" s="65">
        <f t="shared" si="85"/>
        <v>0.20840288498833812</v>
      </c>
      <c r="P594" s="65">
        <f t="shared" si="86"/>
        <v>8.1409021846739468E-2</v>
      </c>
      <c r="Q594" s="65">
        <f t="shared" si="87"/>
        <v>0.1771209374254554</v>
      </c>
      <c r="R594" s="65">
        <f t="shared" si="88"/>
        <v>1.4598848320386386E-4</v>
      </c>
      <c r="S594" s="65">
        <f t="shared" si="89"/>
        <v>5.2724775830231801E-2</v>
      </c>
      <c r="T594" s="66">
        <f>(L594*'Football Field'!$F$4)+(M594*'Football Field'!$F$5)+(N594*'Football Field'!$F$6)+(O594*'Football Field'!$F$7)+(P594*'Football Field'!$F$8)+(Q594*'Football Field'!$F$9)+(R594*'Football Field'!$F$10)+(S594*'Football Field'!$F$11)</f>
        <v>120088797.28619277</v>
      </c>
    </row>
    <row r="595" spans="2:20" x14ac:dyDescent="0.3">
      <c r="B595" s="62">
        <f t="shared" si="81"/>
        <v>568</v>
      </c>
      <c r="C595" s="62">
        <v>0.30511251802462136</v>
      </c>
      <c r="D595" s="62">
        <v>0.1796754306957139</v>
      </c>
      <c r="E595" s="62">
        <v>0.95021330209960908</v>
      </c>
      <c r="F595" s="62">
        <v>0.61805045549757243</v>
      </c>
      <c r="G595" s="62">
        <v>0.73989846049324992</v>
      </c>
      <c r="H595" s="62">
        <v>0.12764697035744021</v>
      </c>
      <c r="I595" s="62">
        <v>0.22665629460160641</v>
      </c>
      <c r="J595" s="62">
        <v>0.21201792456021606</v>
      </c>
      <c r="K595" s="62"/>
      <c r="L595" s="65">
        <f t="shared" si="82"/>
        <v>9.0826993612672532E-2</v>
      </c>
      <c r="M595" s="65">
        <f t="shared" si="83"/>
        <v>5.3486429536912294E-2</v>
      </c>
      <c r="N595" s="65">
        <f t="shared" si="84"/>
        <v>0.28286291915926309</v>
      </c>
      <c r="O595" s="65">
        <f t="shared" si="85"/>
        <v>0.18398348627983019</v>
      </c>
      <c r="P595" s="65">
        <f t="shared" si="86"/>
        <v>0.2202556393960331</v>
      </c>
      <c r="Q595" s="65">
        <f t="shared" si="87"/>
        <v>3.7998410017371524E-2</v>
      </c>
      <c r="R595" s="65">
        <f t="shared" si="88"/>
        <v>6.7471862365184515E-2</v>
      </c>
      <c r="S595" s="65">
        <f t="shared" si="89"/>
        <v>6.3114259632732844E-2</v>
      </c>
      <c r="T595" s="66">
        <f>(L595*'Football Field'!$F$4)+(M595*'Football Field'!$F$5)+(N595*'Football Field'!$F$6)+(O595*'Football Field'!$F$7)+(P595*'Football Field'!$F$8)+(Q595*'Football Field'!$F$9)+(R595*'Football Field'!$F$10)+(S595*'Football Field'!$F$11)</f>
        <v>143992711.8318556</v>
      </c>
    </row>
    <row r="596" spans="2:20" x14ac:dyDescent="0.3">
      <c r="B596" s="62">
        <f t="shared" si="81"/>
        <v>569</v>
      </c>
      <c r="C596" s="62">
        <v>0.31836358928863651</v>
      </c>
      <c r="D596" s="62">
        <v>0.13188870326995439</v>
      </c>
      <c r="E596" s="62">
        <v>0.90940732948498171</v>
      </c>
      <c r="F596" s="62">
        <v>1.0219485456454347E-2</v>
      </c>
      <c r="G596" s="62">
        <v>0.6194482087844434</v>
      </c>
      <c r="H596" s="62">
        <v>0.55042069914256064</v>
      </c>
      <c r="I596" s="62">
        <v>0.29471824124974111</v>
      </c>
      <c r="J596" s="62">
        <v>0.77887442368309401</v>
      </c>
      <c r="K596" s="62"/>
      <c r="L596" s="65">
        <f t="shared" si="82"/>
        <v>8.8107825265158632E-2</v>
      </c>
      <c r="M596" s="65">
        <f t="shared" si="83"/>
        <v>3.6500489418788792E-2</v>
      </c>
      <c r="N596" s="65">
        <f t="shared" si="84"/>
        <v>0.25168048350049582</v>
      </c>
      <c r="O596" s="65">
        <f t="shared" si="85"/>
        <v>2.8282651320430019E-3</v>
      </c>
      <c r="P596" s="65">
        <f t="shared" si="86"/>
        <v>0.17143365754339837</v>
      </c>
      <c r="Q596" s="65">
        <f t="shared" si="87"/>
        <v>0.15233014205783169</v>
      </c>
      <c r="R596" s="65">
        <f t="shared" si="88"/>
        <v>8.1563923062020552E-2</v>
      </c>
      <c r="S596" s="65">
        <f t="shared" si="89"/>
        <v>0.21555521402026309</v>
      </c>
      <c r="T596" s="66">
        <f>(L596*'Football Field'!$F$4)+(M596*'Football Field'!$F$5)+(N596*'Football Field'!$F$6)+(O596*'Football Field'!$F$7)+(P596*'Football Field'!$F$8)+(Q596*'Football Field'!$F$9)+(R596*'Football Field'!$F$10)+(S596*'Football Field'!$F$11)</f>
        <v>141089416.18641597</v>
      </c>
    </row>
    <row r="597" spans="2:20" x14ac:dyDescent="0.3">
      <c r="B597" s="62">
        <f t="shared" si="81"/>
        <v>570</v>
      </c>
      <c r="C597" s="62">
        <v>4.7422778348488404E-2</v>
      </c>
      <c r="D597" s="62">
        <v>0.62809020888697376</v>
      </c>
      <c r="E597" s="62">
        <v>0.11196812231293196</v>
      </c>
      <c r="F597" s="62">
        <v>0.79577866238949824</v>
      </c>
      <c r="G597" s="62">
        <v>0.93712953794654896</v>
      </c>
      <c r="H597" s="62">
        <v>0.86195335157367303</v>
      </c>
      <c r="I597" s="62">
        <v>4.7493732846135894E-2</v>
      </c>
      <c r="J597" s="62">
        <v>0.14089849110239727</v>
      </c>
      <c r="K597" s="62"/>
      <c r="L597" s="65">
        <f t="shared" si="82"/>
        <v>1.3280957525662881E-2</v>
      </c>
      <c r="M597" s="65">
        <f t="shared" si="83"/>
        <v>0.17589942380038798</v>
      </c>
      <c r="N597" s="65">
        <f t="shared" si="84"/>
        <v>3.1357164815158392E-2</v>
      </c>
      <c r="O597" s="65">
        <f t="shared" si="85"/>
        <v>0.22286131228666453</v>
      </c>
      <c r="P597" s="65">
        <f t="shared" si="86"/>
        <v>0.2624472463011841</v>
      </c>
      <c r="Q597" s="65">
        <f t="shared" si="87"/>
        <v>0.24139382486681329</v>
      </c>
      <c r="R597" s="65">
        <f t="shared" si="88"/>
        <v>1.3300828644613065E-2</v>
      </c>
      <c r="S597" s="65">
        <f t="shared" si="89"/>
        <v>3.9459241759515637E-2</v>
      </c>
      <c r="T597" s="66">
        <f>(L597*'Football Field'!$F$4)+(M597*'Football Field'!$F$5)+(N597*'Football Field'!$F$6)+(O597*'Football Field'!$F$7)+(P597*'Football Field'!$F$8)+(Q597*'Football Field'!$F$9)+(R597*'Football Field'!$F$10)+(S597*'Football Field'!$F$11)</f>
        <v>133423058.54969464</v>
      </c>
    </row>
    <row r="598" spans="2:20" x14ac:dyDescent="0.3">
      <c r="B598" s="62">
        <f t="shared" si="81"/>
        <v>571</v>
      </c>
      <c r="C598" s="62">
        <v>0.34172172420953617</v>
      </c>
      <c r="D598" s="62">
        <v>0.21628242672576825</v>
      </c>
      <c r="E598" s="62">
        <v>0.93553719188673301</v>
      </c>
      <c r="F598" s="62">
        <v>0.4178051269990195</v>
      </c>
      <c r="G598" s="62">
        <v>0.1864645446912353</v>
      </c>
      <c r="H598" s="62">
        <v>0.7913424673240067</v>
      </c>
      <c r="I598" s="62">
        <v>0.90074124102374453</v>
      </c>
      <c r="J598" s="62">
        <v>0.57585268215817387</v>
      </c>
      <c r="K598" s="62"/>
      <c r="L598" s="65">
        <f t="shared" si="82"/>
        <v>7.8273361353142737E-2</v>
      </c>
      <c r="M598" s="65">
        <f t="shared" si="83"/>
        <v>4.9540755948720705E-2</v>
      </c>
      <c r="N598" s="65">
        <f t="shared" si="84"/>
        <v>0.21429027039250548</v>
      </c>
      <c r="O598" s="65">
        <f t="shared" si="85"/>
        <v>9.5700710150745896E-2</v>
      </c>
      <c r="P598" s="65">
        <f t="shared" si="86"/>
        <v>4.2710795516227813E-2</v>
      </c>
      <c r="Q598" s="65">
        <f t="shared" si="87"/>
        <v>0.18126162462225742</v>
      </c>
      <c r="R598" s="65">
        <f t="shared" si="88"/>
        <v>0.20632005415347338</v>
      </c>
      <c r="S598" s="65">
        <f t="shared" si="89"/>
        <v>0.13190242786292647</v>
      </c>
      <c r="T598" s="66">
        <f>(L598*'Football Field'!$F$4)+(M598*'Football Field'!$F$5)+(N598*'Football Field'!$F$6)+(O598*'Football Field'!$F$7)+(P598*'Football Field'!$F$8)+(Q598*'Football Field'!$F$9)+(R598*'Football Field'!$F$10)+(S598*'Football Field'!$F$11)</f>
        <v>146890990.07351246</v>
      </c>
    </row>
    <row r="599" spans="2:20" x14ac:dyDescent="0.3">
      <c r="B599" s="62">
        <f t="shared" si="81"/>
        <v>572</v>
      </c>
      <c r="C599" s="62">
        <v>0.62073508123421239</v>
      </c>
      <c r="D599" s="62">
        <v>9.6710793032926734E-2</v>
      </c>
      <c r="E599" s="62">
        <v>0.18566188768657821</v>
      </c>
      <c r="F599" s="62">
        <v>0.67497400550035436</v>
      </c>
      <c r="G599" s="62">
        <v>0.57816159527636646</v>
      </c>
      <c r="H599" s="62">
        <v>0.39553739356933681</v>
      </c>
      <c r="I599" s="62">
        <v>0.38160314178883969</v>
      </c>
      <c r="J599" s="62">
        <v>0.30725684636896566</v>
      </c>
      <c r="K599" s="62"/>
      <c r="L599" s="65">
        <f t="shared" si="82"/>
        <v>0.19154702115495104</v>
      </c>
      <c r="M599" s="65">
        <f t="shared" si="83"/>
        <v>2.9843108403277894E-2</v>
      </c>
      <c r="N599" s="65">
        <f t="shared" si="84"/>
        <v>5.729172170784836E-2</v>
      </c>
      <c r="O599" s="65">
        <f t="shared" si="85"/>
        <v>0.20828411993978427</v>
      </c>
      <c r="P599" s="65">
        <f t="shared" si="86"/>
        <v>0.17840965440713774</v>
      </c>
      <c r="Q599" s="65">
        <f t="shared" si="87"/>
        <v>0.12205530472509753</v>
      </c>
      <c r="R599" s="65">
        <f t="shared" si="88"/>
        <v>0.11775546007112633</v>
      </c>
      <c r="S599" s="65">
        <f t="shared" si="89"/>
        <v>9.4813609590776921E-2</v>
      </c>
      <c r="T599" s="66">
        <f>(L599*'Football Field'!$F$4)+(M599*'Football Field'!$F$5)+(N599*'Football Field'!$F$6)+(O599*'Football Field'!$F$7)+(P599*'Football Field'!$F$8)+(Q599*'Football Field'!$F$9)+(R599*'Football Field'!$F$10)+(S599*'Football Field'!$F$11)</f>
        <v>141646602.86371037</v>
      </c>
    </row>
    <row r="600" spans="2:20" x14ac:dyDescent="0.3">
      <c r="B600" s="62">
        <f t="shared" si="81"/>
        <v>573</v>
      </c>
      <c r="C600" s="62">
        <v>0.61345529643637975</v>
      </c>
      <c r="D600" s="62">
        <v>0.92866414141779607</v>
      </c>
      <c r="E600" s="62">
        <v>0.21432470226623856</v>
      </c>
      <c r="F600" s="62">
        <v>0.19269414881011537</v>
      </c>
      <c r="G600" s="62">
        <v>0.30885309200875366</v>
      </c>
      <c r="H600" s="62">
        <v>0.20866856421750601</v>
      </c>
      <c r="I600" s="62">
        <v>2.2114000267858813E-2</v>
      </c>
      <c r="J600" s="62">
        <v>6.5629667624931054E-2</v>
      </c>
      <c r="K600" s="62"/>
      <c r="L600" s="65">
        <f t="shared" si="82"/>
        <v>0.24015597742754724</v>
      </c>
      <c r="M600" s="65">
        <f t="shared" si="83"/>
        <v>0.36355419193488725</v>
      </c>
      <c r="N600" s="65">
        <f t="shared" si="84"/>
        <v>8.3904008423463933E-2</v>
      </c>
      <c r="O600" s="65">
        <f t="shared" si="85"/>
        <v>7.5436061797637038E-2</v>
      </c>
      <c r="P600" s="65">
        <f t="shared" si="86"/>
        <v>0.12091005917425433</v>
      </c>
      <c r="Q600" s="65">
        <f t="shared" si="87"/>
        <v>8.1689738908718001E-2</v>
      </c>
      <c r="R600" s="65">
        <f t="shared" si="88"/>
        <v>8.65720677612806E-3</v>
      </c>
      <c r="S600" s="65">
        <f t="shared" si="89"/>
        <v>2.5692755557364316E-2</v>
      </c>
      <c r="T600" s="66">
        <f>(L600*'Football Field'!$F$4)+(M600*'Football Field'!$F$5)+(N600*'Football Field'!$F$6)+(O600*'Football Field'!$F$7)+(P600*'Football Field'!$F$8)+(Q600*'Football Field'!$F$9)+(R600*'Football Field'!$F$10)+(S600*'Football Field'!$F$11)</f>
        <v>119706559.41861865</v>
      </c>
    </row>
    <row r="601" spans="2:20" x14ac:dyDescent="0.3">
      <c r="B601" s="62">
        <f t="shared" si="81"/>
        <v>574</v>
      </c>
      <c r="C601" s="62">
        <v>0.40904362167574992</v>
      </c>
      <c r="D601" s="62">
        <v>1.1217300294421473E-2</v>
      </c>
      <c r="E601" s="62">
        <v>0.95393116413642254</v>
      </c>
      <c r="F601" s="62">
        <v>0.42849700515236644</v>
      </c>
      <c r="G601" s="62">
        <v>0.87758790045220869</v>
      </c>
      <c r="H601" s="62">
        <v>0.18583465699585378</v>
      </c>
      <c r="I601" s="62">
        <v>0.86088634641466788</v>
      </c>
      <c r="J601" s="62">
        <v>0.28021134718755725</v>
      </c>
      <c r="K601" s="62"/>
      <c r="L601" s="65">
        <f t="shared" si="82"/>
        <v>0.10207692853900889</v>
      </c>
      <c r="M601" s="65">
        <f t="shared" si="83"/>
        <v>2.7992798319733505E-3</v>
      </c>
      <c r="N601" s="65">
        <f t="shared" si="84"/>
        <v>0.23805373831223337</v>
      </c>
      <c r="O601" s="65">
        <f t="shared" si="85"/>
        <v>0.10693152479661445</v>
      </c>
      <c r="P601" s="65">
        <f t="shared" si="86"/>
        <v>0.219002259549155</v>
      </c>
      <c r="Q601" s="65">
        <f t="shared" si="87"/>
        <v>4.6375080790953191E-2</v>
      </c>
      <c r="R601" s="65">
        <f t="shared" si="88"/>
        <v>0.21483438295204263</v>
      </c>
      <c r="S601" s="65">
        <f t="shared" si="89"/>
        <v>6.9926805228019084E-2</v>
      </c>
      <c r="T601" s="66">
        <f>(L601*'Football Field'!$F$4)+(M601*'Football Field'!$F$5)+(N601*'Football Field'!$F$6)+(O601*'Football Field'!$F$7)+(P601*'Football Field'!$F$8)+(Q601*'Football Field'!$F$9)+(R601*'Football Field'!$F$10)+(S601*'Football Field'!$F$11)</f>
        <v>162784566.76353192</v>
      </c>
    </row>
    <row r="602" spans="2:20" x14ac:dyDescent="0.3">
      <c r="B602" s="62">
        <f t="shared" si="81"/>
        <v>575</v>
      </c>
      <c r="C602" s="62">
        <v>0.52617924559186724</v>
      </c>
      <c r="D602" s="62">
        <v>0.41085375016898007</v>
      </c>
      <c r="E602" s="62">
        <v>0.42029032279944334</v>
      </c>
      <c r="F602" s="62">
        <v>0.8709240812794421</v>
      </c>
      <c r="G602" s="62">
        <v>0.65920078294921236</v>
      </c>
      <c r="H602" s="62">
        <v>0.23195423094950496</v>
      </c>
      <c r="I602" s="62">
        <v>0.92456364197227547</v>
      </c>
      <c r="J602" s="62">
        <v>0.20131596809207386</v>
      </c>
      <c r="K602" s="62"/>
      <c r="L602" s="65">
        <f t="shared" si="82"/>
        <v>0.12394447356892706</v>
      </c>
      <c r="M602" s="65">
        <f t="shared" si="83"/>
        <v>9.6778906057447114E-2</v>
      </c>
      <c r="N602" s="65">
        <f t="shared" si="84"/>
        <v>9.9001743686974078E-2</v>
      </c>
      <c r="O602" s="65">
        <f t="shared" si="85"/>
        <v>0.20515105389848606</v>
      </c>
      <c r="P602" s="65">
        <f t="shared" si="86"/>
        <v>0.15527844304645741</v>
      </c>
      <c r="Q602" s="65">
        <f t="shared" si="87"/>
        <v>5.4638120541571737E-2</v>
      </c>
      <c r="R602" s="65">
        <f t="shared" si="88"/>
        <v>0.21778615337882273</v>
      </c>
      <c r="S602" s="65">
        <f t="shared" si="89"/>
        <v>4.7421105821313828E-2</v>
      </c>
      <c r="T602" s="66">
        <f>(L602*'Football Field'!$F$4)+(M602*'Football Field'!$F$5)+(N602*'Football Field'!$F$6)+(O602*'Football Field'!$F$7)+(P602*'Football Field'!$F$8)+(Q602*'Football Field'!$F$9)+(R602*'Football Field'!$F$10)+(S602*'Football Field'!$F$11)</f>
        <v>154448760.33390668</v>
      </c>
    </row>
    <row r="603" spans="2:20" x14ac:dyDescent="0.3">
      <c r="B603" s="62">
        <f t="shared" si="81"/>
        <v>576</v>
      </c>
      <c r="C603" s="62">
        <v>0.97471481859132281</v>
      </c>
      <c r="D603" s="62">
        <v>0.33605378147252962</v>
      </c>
      <c r="E603" s="62">
        <v>0.34058362312671409</v>
      </c>
      <c r="F603" s="62">
        <v>0.84897935387316337</v>
      </c>
      <c r="G603" s="62">
        <v>0.23662977348873115</v>
      </c>
      <c r="H603" s="62">
        <v>0.87056215311277352</v>
      </c>
      <c r="I603" s="62">
        <v>5.0342455127859731E-2</v>
      </c>
      <c r="J603" s="62">
        <v>0.16592643438159893</v>
      </c>
      <c r="K603" s="62"/>
      <c r="L603" s="65">
        <f t="shared" si="82"/>
        <v>0.25490788159188438</v>
      </c>
      <c r="M603" s="65">
        <f t="shared" si="83"/>
        <v>8.7884944295713169E-2</v>
      </c>
      <c r="N603" s="65">
        <f t="shared" si="84"/>
        <v>8.9069590633278475E-2</v>
      </c>
      <c r="O603" s="65">
        <f t="shared" si="85"/>
        <v>0.22202548323192323</v>
      </c>
      <c r="P603" s="65">
        <f t="shared" si="86"/>
        <v>6.188353057846583E-2</v>
      </c>
      <c r="Q603" s="65">
        <f t="shared" si="87"/>
        <v>0.22766982712416345</v>
      </c>
      <c r="R603" s="65">
        <f t="shared" si="88"/>
        <v>1.3165582738675583E-2</v>
      </c>
      <c r="S603" s="65">
        <f t="shared" si="89"/>
        <v>4.3393159805895996E-2</v>
      </c>
      <c r="T603" s="66">
        <f>(L603*'Football Field'!$F$4)+(M603*'Football Field'!$F$5)+(N603*'Football Field'!$F$6)+(O603*'Football Field'!$F$7)+(P603*'Football Field'!$F$8)+(Q603*'Football Field'!$F$9)+(R603*'Football Field'!$F$10)+(S603*'Football Field'!$F$11)</f>
        <v>117615237.04387859</v>
      </c>
    </row>
    <row r="604" spans="2:20" x14ac:dyDescent="0.3">
      <c r="B604" s="62">
        <f t="shared" si="81"/>
        <v>577</v>
      </c>
      <c r="C604" s="62">
        <v>0.12982311321133988</v>
      </c>
      <c r="D604" s="62">
        <v>0.21026295149116692</v>
      </c>
      <c r="E604" s="62">
        <v>5.5762598995850565E-2</v>
      </c>
      <c r="F604" s="62">
        <v>1.2259890850467192E-2</v>
      </c>
      <c r="G604" s="62">
        <v>0.77130743691373393</v>
      </c>
      <c r="H604" s="62">
        <v>0.37374645872518153</v>
      </c>
      <c r="I604" s="62">
        <v>0.49855787772582638</v>
      </c>
      <c r="J604" s="62">
        <v>0.74579869618470374</v>
      </c>
      <c r="K604" s="62"/>
      <c r="L604" s="65">
        <f t="shared" si="82"/>
        <v>4.6406516664595707E-2</v>
      </c>
      <c r="M604" s="65">
        <f t="shared" si="83"/>
        <v>7.5160508178828703E-2</v>
      </c>
      <c r="N604" s="65">
        <f t="shared" si="84"/>
        <v>1.9932875707190101E-2</v>
      </c>
      <c r="O604" s="65">
        <f t="shared" si="85"/>
        <v>4.3824155420780194E-3</v>
      </c>
      <c r="P604" s="65">
        <f t="shared" si="86"/>
        <v>0.27571123923361024</v>
      </c>
      <c r="Q604" s="65">
        <f t="shared" si="87"/>
        <v>0.13359925544944309</v>
      </c>
      <c r="R604" s="65">
        <f t="shared" si="88"/>
        <v>0.17821429396231811</v>
      </c>
      <c r="S604" s="65">
        <f t="shared" si="89"/>
        <v>0.26659289526193608</v>
      </c>
      <c r="T604" s="66">
        <f>(L604*'Football Field'!$F$4)+(M604*'Football Field'!$F$5)+(N604*'Football Field'!$F$6)+(O604*'Football Field'!$F$7)+(P604*'Football Field'!$F$8)+(Q604*'Football Field'!$F$9)+(R604*'Football Field'!$F$10)+(S604*'Football Field'!$F$11)</f>
        <v>157472762.93272513</v>
      </c>
    </row>
    <row r="605" spans="2:20" x14ac:dyDescent="0.3">
      <c r="B605" s="62">
        <f t="shared" si="81"/>
        <v>578</v>
      </c>
      <c r="C605" s="62">
        <v>0.30040821001660256</v>
      </c>
      <c r="D605" s="62">
        <v>8.0880991418214365E-2</v>
      </c>
      <c r="E605" s="62">
        <v>0.26610978912691474</v>
      </c>
      <c r="F605" s="62">
        <v>0.32508578097454377</v>
      </c>
      <c r="G605" s="62">
        <v>0.3062892011972056</v>
      </c>
      <c r="H605" s="62">
        <v>0.2840359203815962</v>
      </c>
      <c r="I605" s="62">
        <v>0.83664728895687379</v>
      </c>
      <c r="J605" s="62">
        <v>0.7681543142991778</v>
      </c>
      <c r="K605" s="62"/>
      <c r="L605" s="65">
        <f t="shared" si="82"/>
        <v>9.4837454138790536E-2</v>
      </c>
      <c r="M605" s="65">
        <f t="shared" si="83"/>
        <v>2.5533747276417277E-2</v>
      </c>
      <c r="N605" s="65">
        <f t="shared" si="84"/>
        <v>8.4009604533818241E-2</v>
      </c>
      <c r="O605" s="65">
        <f t="shared" si="85"/>
        <v>0.10262804682549226</v>
      </c>
      <c r="P605" s="65">
        <f t="shared" si="86"/>
        <v>9.6694055299425416E-2</v>
      </c>
      <c r="Q605" s="65">
        <f t="shared" si="87"/>
        <v>8.9668799569326205E-2</v>
      </c>
      <c r="R605" s="65">
        <f t="shared" si="88"/>
        <v>0.26412560060327839</v>
      </c>
      <c r="S605" s="65">
        <f t="shared" si="89"/>
        <v>0.24250269175345174</v>
      </c>
      <c r="T605" s="66">
        <f>(L605*'Football Field'!$F$4)+(M605*'Football Field'!$F$5)+(N605*'Football Field'!$F$6)+(O605*'Football Field'!$F$7)+(P605*'Football Field'!$F$8)+(Q605*'Football Field'!$F$9)+(R605*'Football Field'!$F$10)+(S605*'Football Field'!$F$11)</f>
        <v>156835093.24797899</v>
      </c>
    </row>
    <row r="606" spans="2:20" x14ac:dyDescent="0.3">
      <c r="B606" s="62">
        <f t="shared" ref="B606:B669" si="90">B605+1</f>
        <v>579</v>
      </c>
      <c r="C606" s="62">
        <v>0.81389799435886601</v>
      </c>
      <c r="D606" s="62">
        <v>0.94789065294467834</v>
      </c>
      <c r="E606" s="62">
        <v>0.80399445603764041</v>
      </c>
      <c r="F606" s="62">
        <v>0.68854284204796756</v>
      </c>
      <c r="G606" s="62">
        <v>0.14113255531715818</v>
      </c>
      <c r="H606" s="62">
        <v>0.71340572607145436</v>
      </c>
      <c r="I606" s="62">
        <v>0.27934089391049977</v>
      </c>
      <c r="J606" s="62">
        <v>0.2642222696527784</v>
      </c>
      <c r="K606" s="62"/>
      <c r="L606" s="65">
        <f t="shared" si="82"/>
        <v>0.17494050440176859</v>
      </c>
      <c r="M606" s="65">
        <f t="shared" si="83"/>
        <v>0.20374109543603083</v>
      </c>
      <c r="N606" s="65">
        <f t="shared" si="84"/>
        <v>0.17281182242775509</v>
      </c>
      <c r="O606" s="65">
        <f t="shared" si="85"/>
        <v>0.14799647243876585</v>
      </c>
      <c r="P606" s="65">
        <f t="shared" si="86"/>
        <v>3.0335251574299699E-2</v>
      </c>
      <c r="Q606" s="65">
        <f t="shared" si="87"/>
        <v>0.15334053951117302</v>
      </c>
      <c r="R606" s="65">
        <f t="shared" si="88"/>
        <v>6.004196744487459E-2</v>
      </c>
      <c r="S606" s="65">
        <f t="shared" si="89"/>
        <v>5.679234676533227E-2</v>
      </c>
      <c r="T606" s="66">
        <f>(L606*'Football Field'!$F$4)+(M606*'Football Field'!$F$5)+(N606*'Football Field'!$F$6)+(O606*'Football Field'!$F$7)+(P606*'Football Field'!$F$8)+(Q606*'Football Field'!$F$9)+(R606*'Football Field'!$F$10)+(S606*'Football Field'!$F$11)</f>
        <v>123319659.06036256</v>
      </c>
    </row>
    <row r="607" spans="2:20" x14ac:dyDescent="0.3">
      <c r="B607" s="62">
        <f t="shared" si="90"/>
        <v>580</v>
      </c>
      <c r="C607" s="62">
        <v>0.13156808250391883</v>
      </c>
      <c r="D607" s="62">
        <v>0.1335253232885586</v>
      </c>
      <c r="E607" s="62">
        <v>0.82019906955055688</v>
      </c>
      <c r="F607" s="62">
        <v>0.68144444120420999</v>
      </c>
      <c r="G607" s="62">
        <v>0.4311013715463532</v>
      </c>
      <c r="H607" s="62">
        <v>0.80506231351906021</v>
      </c>
      <c r="I607" s="62">
        <v>0.1772050903789677</v>
      </c>
      <c r="J607" s="62">
        <v>0.32500759990468064</v>
      </c>
      <c r="K607" s="62"/>
      <c r="L607" s="65">
        <f t="shared" si="82"/>
        <v>3.7536042788716542E-2</v>
      </c>
      <c r="M607" s="65">
        <f t="shared" si="83"/>
        <v>3.8094438658306501E-2</v>
      </c>
      <c r="N607" s="65">
        <f t="shared" si="84"/>
        <v>0.23400073014667663</v>
      </c>
      <c r="O607" s="65">
        <f t="shared" si="85"/>
        <v>0.19441438391725729</v>
      </c>
      <c r="P607" s="65">
        <f t="shared" si="86"/>
        <v>0.12299213624365404</v>
      </c>
      <c r="Q607" s="65">
        <f t="shared" si="87"/>
        <v>0.22968225174927581</v>
      </c>
      <c r="R607" s="65">
        <f t="shared" si="88"/>
        <v>5.0556166269620846E-2</v>
      </c>
      <c r="S607" s="65">
        <f t="shared" si="89"/>
        <v>9.2723850226492349E-2</v>
      </c>
      <c r="T607" s="66">
        <f>(L607*'Football Field'!$F$4)+(M607*'Football Field'!$F$5)+(N607*'Football Field'!$F$6)+(O607*'Football Field'!$F$7)+(P607*'Football Field'!$F$8)+(Q607*'Football Field'!$F$9)+(R607*'Football Field'!$F$10)+(S607*'Football Field'!$F$11)</f>
        <v>132998314.33346964</v>
      </c>
    </row>
    <row r="608" spans="2:20" x14ac:dyDescent="0.3">
      <c r="B608" s="62">
        <f t="shared" si="90"/>
        <v>581</v>
      </c>
      <c r="C608" s="62">
        <v>0.78930821394785511</v>
      </c>
      <c r="D608" s="62">
        <v>8.5824119184864989E-2</v>
      </c>
      <c r="E608" s="62">
        <v>0.40013124004772249</v>
      </c>
      <c r="F608" s="62">
        <v>0.58015036418502741</v>
      </c>
      <c r="G608" s="62">
        <v>0.1381457005943626</v>
      </c>
      <c r="H608" s="62">
        <v>7.2313646106300644E-2</v>
      </c>
      <c r="I608" s="62">
        <v>0.30857877663104394</v>
      </c>
      <c r="J608" s="62">
        <v>0.53640393868001179</v>
      </c>
      <c r="K608" s="62"/>
      <c r="L608" s="65">
        <f t="shared" si="82"/>
        <v>0.27116017216816524</v>
      </c>
      <c r="M608" s="65">
        <f t="shared" si="83"/>
        <v>2.9484151467206916E-2</v>
      </c>
      <c r="N608" s="65">
        <f t="shared" si="84"/>
        <v>0.13746170890395651</v>
      </c>
      <c r="O608" s="65">
        <f t="shared" si="85"/>
        <v>0.1993057589620226</v>
      </c>
      <c r="P608" s="65">
        <f t="shared" si="86"/>
        <v>4.7458788969265558E-2</v>
      </c>
      <c r="Q608" s="65">
        <f t="shared" si="87"/>
        <v>2.4842742520335248E-2</v>
      </c>
      <c r="R608" s="65">
        <f t="shared" si="88"/>
        <v>0.10600963314470654</v>
      </c>
      <c r="S608" s="65">
        <f t="shared" si="89"/>
        <v>0.18427704386434149</v>
      </c>
      <c r="T608" s="66">
        <f>(L608*'Football Field'!$F$4)+(M608*'Football Field'!$F$5)+(N608*'Football Field'!$F$6)+(O608*'Football Field'!$F$7)+(P608*'Football Field'!$F$8)+(Q608*'Football Field'!$F$9)+(R608*'Football Field'!$F$10)+(S608*'Football Field'!$F$11)</f>
        <v>131626783.58082639</v>
      </c>
    </row>
    <row r="609" spans="2:20" x14ac:dyDescent="0.3">
      <c r="B609" s="62">
        <f t="shared" si="90"/>
        <v>582</v>
      </c>
      <c r="C609" s="62">
        <v>0.79942903518692998</v>
      </c>
      <c r="D609" s="62">
        <v>5.2876348905005588E-2</v>
      </c>
      <c r="E609" s="62">
        <v>0.84445627174385507</v>
      </c>
      <c r="F609" s="62">
        <v>0.47383791148616228</v>
      </c>
      <c r="G609" s="62">
        <v>0.58391892912234578</v>
      </c>
      <c r="H609" s="62">
        <v>0.63479317740314556</v>
      </c>
      <c r="I609" s="62">
        <v>0.88737481315613143</v>
      </c>
      <c r="J609" s="62">
        <v>0.26410583431244383</v>
      </c>
      <c r="K609" s="62"/>
      <c r="L609" s="65">
        <f t="shared" si="82"/>
        <v>0.17605496543722973</v>
      </c>
      <c r="M609" s="65">
        <f t="shared" si="83"/>
        <v>1.1644740645104174E-2</v>
      </c>
      <c r="N609" s="65">
        <f t="shared" si="84"/>
        <v>0.18597112838208671</v>
      </c>
      <c r="O609" s="65">
        <f t="shared" si="85"/>
        <v>0.10435137261437974</v>
      </c>
      <c r="P609" s="65">
        <f t="shared" si="86"/>
        <v>0.12859406196166079</v>
      </c>
      <c r="Q609" s="65">
        <f t="shared" si="87"/>
        <v>0.13979788822827482</v>
      </c>
      <c r="R609" s="65">
        <f t="shared" si="88"/>
        <v>0.19542290207603044</v>
      </c>
      <c r="S609" s="65">
        <f t="shared" si="89"/>
        <v>5.8162940655233544E-2</v>
      </c>
      <c r="T609" s="66">
        <f>(L609*'Football Field'!$F$4)+(M609*'Football Field'!$F$5)+(N609*'Football Field'!$F$6)+(O609*'Football Field'!$F$7)+(P609*'Football Field'!$F$8)+(Q609*'Football Field'!$F$9)+(R609*'Football Field'!$F$10)+(S609*'Football Field'!$F$11)</f>
        <v>150820355.72368759</v>
      </c>
    </row>
    <row r="610" spans="2:20" x14ac:dyDescent="0.3">
      <c r="B610" s="62">
        <f t="shared" si="90"/>
        <v>583</v>
      </c>
      <c r="C610" s="62">
        <v>0.6010745475613456</v>
      </c>
      <c r="D610" s="62">
        <v>0.35943565698317825</v>
      </c>
      <c r="E610" s="62">
        <v>0.73176562726340633</v>
      </c>
      <c r="F610" s="62">
        <v>0.32346617911555886</v>
      </c>
      <c r="G610" s="62">
        <v>0.26308715867130161</v>
      </c>
      <c r="H610" s="62">
        <v>0.64795568942762738</v>
      </c>
      <c r="I610" s="62">
        <v>0.852831657879209</v>
      </c>
      <c r="J610" s="62">
        <v>0.2090841242200322</v>
      </c>
      <c r="K610" s="62"/>
      <c r="L610" s="65">
        <f t="shared" si="82"/>
        <v>0.15069432420286069</v>
      </c>
      <c r="M610" s="65">
        <f t="shared" si="83"/>
        <v>9.0113470356126213E-2</v>
      </c>
      <c r="N610" s="65">
        <f t="shared" si="84"/>
        <v>0.18345965092472497</v>
      </c>
      <c r="O610" s="65">
        <f t="shared" si="85"/>
        <v>8.1095626926917533E-2</v>
      </c>
      <c r="P610" s="65">
        <f t="shared" si="86"/>
        <v>6.595811075892602E-2</v>
      </c>
      <c r="Q610" s="65">
        <f t="shared" si="87"/>
        <v>0.16244781138687214</v>
      </c>
      <c r="R610" s="65">
        <f t="shared" si="88"/>
        <v>0.21381189881409221</v>
      </c>
      <c r="S610" s="65">
        <f t="shared" si="89"/>
        <v>5.2419106629480176E-2</v>
      </c>
      <c r="T610" s="66">
        <f>(L610*'Football Field'!$F$4)+(M610*'Football Field'!$F$5)+(N610*'Football Field'!$F$6)+(O610*'Football Field'!$F$7)+(P610*'Football Field'!$F$8)+(Q610*'Football Field'!$F$9)+(R610*'Football Field'!$F$10)+(S610*'Football Field'!$F$11)</f>
        <v>147832876.13902807</v>
      </c>
    </row>
    <row r="611" spans="2:20" x14ac:dyDescent="0.3">
      <c r="B611" s="62">
        <f t="shared" si="90"/>
        <v>584</v>
      </c>
      <c r="C611" s="62">
        <v>0.84306130352811182</v>
      </c>
      <c r="D611" s="62">
        <v>0.45966453141126451</v>
      </c>
      <c r="E611" s="62">
        <v>0.90448371053394905</v>
      </c>
      <c r="F611" s="62">
        <v>0.29567307794501696</v>
      </c>
      <c r="G611" s="62">
        <v>0.68961858458745207</v>
      </c>
      <c r="H611" s="62">
        <v>9.0164933387699708E-3</v>
      </c>
      <c r="I611" s="62">
        <v>0.73922666196359632</v>
      </c>
      <c r="J611" s="62">
        <v>0.15886191293241492</v>
      </c>
      <c r="K611" s="62"/>
      <c r="L611" s="65">
        <f t="shared" si="82"/>
        <v>0.20564445625281277</v>
      </c>
      <c r="M611" s="65">
        <f t="shared" si="83"/>
        <v>0.11212406763919447</v>
      </c>
      <c r="N611" s="65">
        <f t="shared" si="84"/>
        <v>0.22062696990584652</v>
      </c>
      <c r="O611" s="65">
        <f t="shared" si="85"/>
        <v>7.2122310783501703E-2</v>
      </c>
      <c r="P611" s="65">
        <f t="shared" si="86"/>
        <v>0.1682158085726824</v>
      </c>
      <c r="Q611" s="65">
        <f t="shared" si="87"/>
        <v>2.1993559213296654E-3</v>
      </c>
      <c r="R611" s="65">
        <f t="shared" si="88"/>
        <v>0.18031650167183433</v>
      </c>
      <c r="S611" s="65">
        <f t="shared" si="89"/>
        <v>3.8750529252798052E-2</v>
      </c>
      <c r="T611" s="66">
        <f>(L611*'Football Field'!$F$4)+(M611*'Football Field'!$F$5)+(N611*'Football Field'!$F$6)+(O611*'Football Field'!$F$7)+(P611*'Football Field'!$F$8)+(Q611*'Football Field'!$F$9)+(R611*'Football Field'!$F$10)+(S611*'Football Field'!$F$11)</f>
        <v>152037831.13731757</v>
      </c>
    </row>
    <row r="612" spans="2:20" x14ac:dyDescent="0.3">
      <c r="B612" s="62">
        <f t="shared" si="90"/>
        <v>585</v>
      </c>
      <c r="C612" s="62">
        <v>0.74194460009117447</v>
      </c>
      <c r="D612" s="62">
        <v>0.99340993287138124</v>
      </c>
      <c r="E612" s="62">
        <v>0.30678782104696634</v>
      </c>
      <c r="F612" s="62">
        <v>0.6748405707101659</v>
      </c>
      <c r="G612" s="62">
        <v>9.2335362545660216E-2</v>
      </c>
      <c r="H612" s="62">
        <v>0.16548910368291214</v>
      </c>
      <c r="I612" s="62">
        <v>0.35055206822747553</v>
      </c>
      <c r="J612" s="62">
        <v>0.18200977901759863</v>
      </c>
      <c r="K612" s="62"/>
      <c r="L612" s="65">
        <f t="shared" si="82"/>
        <v>0.21153877727266437</v>
      </c>
      <c r="M612" s="65">
        <f t="shared" si="83"/>
        <v>0.28323505893069079</v>
      </c>
      <c r="N612" s="65">
        <f t="shared" si="84"/>
        <v>8.7469496426613585E-2</v>
      </c>
      <c r="O612" s="65">
        <f t="shared" si="85"/>
        <v>0.19240648043596914</v>
      </c>
      <c r="P612" s="65">
        <f t="shared" si="86"/>
        <v>2.632610263561035E-2</v>
      </c>
      <c r="Q612" s="65">
        <f t="shared" si="87"/>
        <v>4.7183256864098085E-2</v>
      </c>
      <c r="R612" s="65">
        <f t="shared" si="88"/>
        <v>9.994729508662932E-2</v>
      </c>
      <c r="S612" s="65">
        <f t="shared" si="89"/>
        <v>5.1893532347724203E-2</v>
      </c>
      <c r="T612" s="66">
        <f>(L612*'Football Field'!$F$4)+(M612*'Football Field'!$F$5)+(N612*'Football Field'!$F$6)+(O612*'Football Field'!$F$7)+(P612*'Football Field'!$F$8)+(Q612*'Football Field'!$F$9)+(R612*'Football Field'!$F$10)+(S612*'Football Field'!$F$11)</f>
        <v>126145356.2971049</v>
      </c>
    </row>
    <row r="613" spans="2:20" x14ac:dyDescent="0.3">
      <c r="B613" s="62">
        <f t="shared" si="90"/>
        <v>586</v>
      </c>
      <c r="C613" s="62">
        <v>0.42873289546751148</v>
      </c>
      <c r="D613" s="62">
        <v>0.69611954298438294</v>
      </c>
      <c r="E613" s="62">
        <v>0.74273914540106767</v>
      </c>
      <c r="F613" s="62">
        <v>0.73883524555989</v>
      </c>
      <c r="G613" s="62">
        <v>0.33615552246386993</v>
      </c>
      <c r="H613" s="62">
        <v>0.80424370630697206</v>
      </c>
      <c r="I613" s="62">
        <v>0.14273615659226757</v>
      </c>
      <c r="J613" s="62">
        <v>0.70871572160516716</v>
      </c>
      <c r="K613" s="62"/>
      <c r="L613" s="65">
        <f t="shared" si="82"/>
        <v>9.3237707985291268E-2</v>
      </c>
      <c r="M613" s="65">
        <f t="shared" si="83"/>
        <v>0.15138700892278664</v>
      </c>
      <c r="N613" s="65">
        <f t="shared" si="84"/>
        <v>0.16152550056284931</v>
      </c>
      <c r="O613" s="65">
        <f t="shared" si="85"/>
        <v>0.16067650885439028</v>
      </c>
      <c r="P613" s="65">
        <f t="shared" si="86"/>
        <v>7.3104655071899852E-2</v>
      </c>
      <c r="Q613" s="65">
        <f t="shared" si="87"/>
        <v>0.17490106457982318</v>
      </c>
      <c r="R613" s="65">
        <f t="shared" si="88"/>
        <v>3.104121990168383E-2</v>
      </c>
      <c r="S613" s="65">
        <f t="shared" si="89"/>
        <v>0.15412633412127549</v>
      </c>
      <c r="T613" s="66">
        <f>(L613*'Football Field'!$F$4)+(M613*'Football Field'!$F$5)+(N613*'Football Field'!$F$6)+(O613*'Football Field'!$F$7)+(P613*'Football Field'!$F$8)+(Q613*'Football Field'!$F$9)+(R613*'Football Field'!$F$10)+(S613*'Football Field'!$F$11)</f>
        <v>123909422.50701556</v>
      </c>
    </row>
    <row r="614" spans="2:20" x14ac:dyDescent="0.3">
      <c r="B614" s="62">
        <f t="shared" si="90"/>
        <v>587</v>
      </c>
      <c r="C614" s="62">
        <v>0.16074401213283784</v>
      </c>
      <c r="D614" s="62">
        <v>0.13654507930080284</v>
      </c>
      <c r="E614" s="62">
        <v>0.2152967324971149</v>
      </c>
      <c r="F614" s="62">
        <v>0.92570844308785927</v>
      </c>
      <c r="G614" s="62">
        <v>0.34931691705886792</v>
      </c>
      <c r="H614" s="62">
        <v>0.41011422437242584</v>
      </c>
      <c r="I614" s="62">
        <v>0.88120944655667055</v>
      </c>
      <c r="J614" s="62">
        <v>0.36237857406033636</v>
      </c>
      <c r="K614" s="62"/>
      <c r="L614" s="65">
        <f t="shared" si="82"/>
        <v>4.6710076093365985E-2</v>
      </c>
      <c r="M614" s="65">
        <f t="shared" si="83"/>
        <v>3.9678187446537221E-2</v>
      </c>
      <c r="N614" s="65">
        <f t="shared" si="84"/>
        <v>6.2562372458904711E-2</v>
      </c>
      <c r="O614" s="65">
        <f t="shared" si="85"/>
        <v>0.26899858503700946</v>
      </c>
      <c r="P614" s="65">
        <f t="shared" si="86"/>
        <v>0.10150685901155548</v>
      </c>
      <c r="Q614" s="65">
        <f t="shared" si="87"/>
        <v>0.11917374944938539</v>
      </c>
      <c r="R614" s="65">
        <f t="shared" si="88"/>
        <v>0.25606776735695458</v>
      </c>
      <c r="S614" s="65">
        <f t="shared" si="89"/>
        <v>0.10530240314628721</v>
      </c>
      <c r="T614" s="66">
        <f>(L614*'Football Field'!$F$4)+(M614*'Football Field'!$F$5)+(N614*'Football Field'!$F$6)+(O614*'Football Field'!$F$7)+(P614*'Football Field'!$F$8)+(Q614*'Football Field'!$F$9)+(R614*'Football Field'!$F$10)+(S614*'Football Field'!$F$11)</f>
        <v>155855275.90806139</v>
      </c>
    </row>
    <row r="615" spans="2:20" x14ac:dyDescent="0.3">
      <c r="B615" s="62">
        <f t="shared" si="90"/>
        <v>588</v>
      </c>
      <c r="C615" s="62">
        <v>0.51778373818308454</v>
      </c>
      <c r="D615" s="62">
        <v>0.29721778856916548</v>
      </c>
      <c r="E615" s="62">
        <v>8.0011484313372572E-2</v>
      </c>
      <c r="F615" s="62">
        <v>0.52638747685011855</v>
      </c>
      <c r="G615" s="62">
        <v>0.64627288598071009</v>
      </c>
      <c r="H615" s="62">
        <v>0.46285430330897714</v>
      </c>
      <c r="I615" s="62">
        <v>0.94341028490284606</v>
      </c>
      <c r="J615" s="62">
        <v>4.5875343132670832E-3</v>
      </c>
      <c r="K615" s="62"/>
      <c r="L615" s="65">
        <f t="shared" ref="L615:L678" si="91">C615/SUM($C615:$J615)</f>
        <v>0.14885150007258635</v>
      </c>
      <c r="M615" s="65">
        <f t="shared" ref="M615:M678" si="92">D615/SUM($C615:$J615)</f>
        <v>8.5443613644609451E-2</v>
      </c>
      <c r="N615" s="65">
        <f t="shared" ref="N615:N678" si="93">E615/SUM($C615:$J615)</f>
        <v>2.3001551776947637E-2</v>
      </c>
      <c r="O615" s="65">
        <f t="shared" ref="O615:O678" si="94">F615/SUM($C615:$J615)</f>
        <v>0.15132488676355207</v>
      </c>
      <c r="P615" s="65">
        <f t="shared" ref="P615:P678" si="95">G615/SUM($C615:$J615)</f>
        <v>0.18578931982690639</v>
      </c>
      <c r="Q615" s="65">
        <f t="shared" ref="Q615:Q678" si="96">H615/SUM($C615:$J615)</f>
        <v>0.13306048892990108</v>
      </c>
      <c r="R615" s="65">
        <f t="shared" ref="R615:R678" si="97">I615/SUM($C615:$J615)</f>
        <v>0.27120982320622894</v>
      </c>
      <c r="S615" s="65">
        <f t="shared" ref="S615:S678" si="98">J615/SUM($C615:$J615)</f>
        <v>1.3188157792680866E-3</v>
      </c>
      <c r="T615" s="66">
        <f>(L615*'Football Field'!$F$4)+(M615*'Football Field'!$F$5)+(N615*'Football Field'!$F$6)+(O615*'Football Field'!$F$7)+(P615*'Football Field'!$F$8)+(Q615*'Football Field'!$F$9)+(R615*'Football Field'!$F$10)+(S615*'Football Field'!$F$11)</f>
        <v>161552553.11511514</v>
      </c>
    </row>
    <row r="616" spans="2:20" x14ac:dyDescent="0.3">
      <c r="B616" s="62">
        <f t="shared" si="90"/>
        <v>589</v>
      </c>
      <c r="C616" s="62">
        <v>2.5670106162560824E-2</v>
      </c>
      <c r="D616" s="62">
        <v>0.78389254897975091</v>
      </c>
      <c r="E616" s="62">
        <v>0.26932361908446301</v>
      </c>
      <c r="F616" s="62">
        <v>9.0718333012636543E-2</v>
      </c>
      <c r="G616" s="62">
        <v>0.78292937749537461</v>
      </c>
      <c r="H616" s="62">
        <v>0.79312977084450664</v>
      </c>
      <c r="I616" s="62">
        <v>0.70448487002814297</v>
      </c>
      <c r="J616" s="62">
        <v>0.17669829224805944</v>
      </c>
      <c r="K616" s="62"/>
      <c r="L616" s="65">
        <f t="shared" si="91"/>
        <v>7.0778024945533698E-3</v>
      </c>
      <c r="M616" s="65">
        <f t="shared" si="92"/>
        <v>0.21613610023641577</v>
      </c>
      <c r="N616" s="65">
        <f t="shared" si="93"/>
        <v>7.4258336561861385E-2</v>
      </c>
      <c r="O616" s="65">
        <f t="shared" si="94"/>
        <v>2.5013003048465317E-2</v>
      </c>
      <c r="P616" s="65">
        <f t="shared" si="95"/>
        <v>0.21587053306300283</v>
      </c>
      <c r="Q616" s="65">
        <f t="shared" si="96"/>
        <v>0.21868300173900734</v>
      </c>
      <c r="R616" s="65">
        <f t="shared" si="97"/>
        <v>0.19424168871309716</v>
      </c>
      <c r="S616" s="65">
        <f t="shared" si="98"/>
        <v>4.8719534143596754E-2</v>
      </c>
      <c r="T616" s="66">
        <f>(L616*'Football Field'!$F$4)+(M616*'Football Field'!$F$5)+(N616*'Football Field'!$F$6)+(O616*'Football Field'!$F$7)+(P616*'Football Field'!$F$8)+(Q616*'Football Field'!$F$9)+(R616*'Football Field'!$F$10)+(S616*'Football Field'!$F$11)</f>
        <v>154409428.24185914</v>
      </c>
    </row>
    <row r="617" spans="2:20" x14ac:dyDescent="0.3">
      <c r="B617" s="62">
        <f t="shared" si="90"/>
        <v>590</v>
      </c>
      <c r="C617" s="62">
        <v>0.79872514156183871</v>
      </c>
      <c r="D617" s="62">
        <v>0.31349531869871861</v>
      </c>
      <c r="E617" s="62">
        <v>0.20238599593441076</v>
      </c>
      <c r="F617" s="62">
        <v>0.13858712646441196</v>
      </c>
      <c r="G617" s="62">
        <v>0.26348350313350688</v>
      </c>
      <c r="H617" s="62">
        <v>2.9873887757156936E-3</v>
      </c>
      <c r="I617" s="62">
        <v>0.24641795945957445</v>
      </c>
      <c r="J617" s="62">
        <v>0.39675575788071915</v>
      </c>
      <c r="K617" s="62"/>
      <c r="L617" s="65">
        <f t="shared" si="91"/>
        <v>0.33803632610007983</v>
      </c>
      <c r="M617" s="65">
        <f t="shared" si="92"/>
        <v>0.13267743841801166</v>
      </c>
      <c r="N617" s="65">
        <f t="shared" si="93"/>
        <v>8.5653768686930948E-2</v>
      </c>
      <c r="O617" s="65">
        <f t="shared" si="94"/>
        <v>5.8652821398849073E-2</v>
      </c>
      <c r="P617" s="65">
        <f t="shared" si="95"/>
        <v>0.1115114458686835</v>
      </c>
      <c r="Q617" s="65">
        <f t="shared" si="96"/>
        <v>1.2643221977473766E-3</v>
      </c>
      <c r="R617" s="65">
        <f t="shared" si="97"/>
        <v>0.10428896921650721</v>
      </c>
      <c r="S617" s="65">
        <f t="shared" si="98"/>
        <v>0.16791490811319035</v>
      </c>
      <c r="T617" s="66">
        <f>(L617*'Football Field'!$F$4)+(M617*'Football Field'!$F$5)+(N617*'Football Field'!$F$6)+(O617*'Football Field'!$F$7)+(P617*'Football Field'!$F$8)+(Q617*'Football Field'!$F$9)+(R617*'Football Field'!$F$10)+(S617*'Football Field'!$F$11)</f>
        <v>133506297.63790566</v>
      </c>
    </row>
    <row r="618" spans="2:20" x14ac:dyDescent="0.3">
      <c r="B618" s="62">
        <f t="shared" si="90"/>
        <v>591</v>
      </c>
      <c r="C618" s="62">
        <v>1.3244431821102132E-2</v>
      </c>
      <c r="D618" s="62">
        <v>0.23391760543898465</v>
      </c>
      <c r="E618" s="62">
        <v>0.68571782402267289</v>
      </c>
      <c r="F618" s="62">
        <v>0.26807838685171947</v>
      </c>
      <c r="G618" s="62">
        <v>0.34621769563829741</v>
      </c>
      <c r="H618" s="62">
        <v>0.42431972185482592</v>
      </c>
      <c r="I618" s="62">
        <v>0.99589980458042748</v>
      </c>
      <c r="J618" s="62">
        <v>2.1640737874837557E-2</v>
      </c>
      <c r="K618" s="62"/>
      <c r="L618" s="65">
        <f t="shared" si="91"/>
        <v>4.4310041428360465E-3</v>
      </c>
      <c r="M618" s="65">
        <f t="shared" si="92"/>
        <v>7.8258538590610341E-2</v>
      </c>
      <c r="N618" s="65">
        <f t="shared" si="93"/>
        <v>0.22941101287711879</v>
      </c>
      <c r="O618" s="65">
        <f t="shared" si="94"/>
        <v>8.9687233003999584E-2</v>
      </c>
      <c r="P618" s="65">
        <f t="shared" si="95"/>
        <v>0.11582920765632257</v>
      </c>
      <c r="Q618" s="65">
        <f t="shared" si="96"/>
        <v>0.14195870920111056</v>
      </c>
      <c r="R618" s="65">
        <f t="shared" si="97"/>
        <v>0.33318425581039918</v>
      </c>
      <c r="S618" s="65">
        <f t="shared" si="98"/>
        <v>7.2400387176031148E-3</v>
      </c>
      <c r="T618" s="66">
        <f>(L618*'Football Field'!$F$4)+(M618*'Football Field'!$F$5)+(N618*'Football Field'!$F$6)+(O618*'Football Field'!$F$7)+(P618*'Football Field'!$F$8)+(Q618*'Football Field'!$F$9)+(R618*'Football Field'!$F$10)+(S618*'Football Field'!$F$11)</f>
        <v>170145854.19016621</v>
      </c>
    </row>
    <row r="619" spans="2:20" x14ac:dyDescent="0.3">
      <c r="B619" s="62">
        <f t="shared" si="90"/>
        <v>592</v>
      </c>
      <c r="C619" s="62">
        <v>0.90324589917430675</v>
      </c>
      <c r="D619" s="62">
        <v>0.50116342205581832</v>
      </c>
      <c r="E619" s="62">
        <v>0.86282784200643647</v>
      </c>
      <c r="F619" s="62">
        <v>0.7311424980428286</v>
      </c>
      <c r="G619" s="62">
        <v>0.77689031687630627</v>
      </c>
      <c r="H619" s="62">
        <v>0.15883284269702103</v>
      </c>
      <c r="I619" s="62">
        <v>0.66133429082639661</v>
      </c>
      <c r="J619" s="62">
        <v>0.32848117006907585</v>
      </c>
      <c r="K619" s="62"/>
      <c r="L619" s="65">
        <f t="shared" si="91"/>
        <v>0.18344047311313583</v>
      </c>
      <c r="M619" s="65">
        <f t="shared" si="92"/>
        <v>0.10178142555970386</v>
      </c>
      <c r="N619" s="65">
        <f t="shared" si="93"/>
        <v>0.17523195809417408</v>
      </c>
      <c r="O619" s="65">
        <f t="shared" si="94"/>
        <v>0.14848794317992692</v>
      </c>
      <c r="P619" s="65">
        <f t="shared" si="95"/>
        <v>0.157778881050089</v>
      </c>
      <c r="Q619" s="65">
        <f t="shared" si="96"/>
        <v>3.2257408350129836E-2</v>
      </c>
      <c r="R619" s="65">
        <f t="shared" si="97"/>
        <v>0.13431057401537466</v>
      </c>
      <c r="S619" s="65">
        <f t="shared" si="98"/>
        <v>6.671133663746584E-2</v>
      </c>
      <c r="T619" s="66">
        <f>(L619*'Football Field'!$F$4)+(M619*'Football Field'!$F$5)+(N619*'Football Field'!$F$6)+(O619*'Football Field'!$F$7)+(P619*'Football Field'!$F$8)+(Q619*'Football Field'!$F$9)+(R619*'Football Field'!$F$10)+(S619*'Football Field'!$F$11)</f>
        <v>144507114.57110837</v>
      </c>
    </row>
    <row r="620" spans="2:20" x14ac:dyDescent="0.3">
      <c r="B620" s="62">
        <f t="shared" si="90"/>
        <v>593</v>
      </c>
      <c r="C620" s="62">
        <v>0.51409847654861318</v>
      </c>
      <c r="D620" s="62">
        <v>0.20799669500639051</v>
      </c>
      <c r="E620" s="62">
        <v>0.68503294491304523</v>
      </c>
      <c r="F620" s="62">
        <v>0.77596791464235182</v>
      </c>
      <c r="G620" s="62">
        <v>0.77239283650587409</v>
      </c>
      <c r="H620" s="62">
        <v>0.21755137202475583</v>
      </c>
      <c r="I620" s="62">
        <v>0.54209319362013442</v>
      </c>
      <c r="J620" s="62">
        <v>0.60079927718784987</v>
      </c>
      <c r="K620" s="62"/>
      <c r="L620" s="65">
        <f t="shared" si="91"/>
        <v>0.11911642535667061</v>
      </c>
      <c r="M620" s="65">
        <f t="shared" si="92"/>
        <v>4.8192756690303269E-2</v>
      </c>
      <c r="N620" s="65">
        <f t="shared" si="93"/>
        <v>0.15872187795109916</v>
      </c>
      <c r="O620" s="65">
        <f t="shared" si="94"/>
        <v>0.17979147653616284</v>
      </c>
      <c r="P620" s="65">
        <f t="shared" si="95"/>
        <v>0.17896313226475602</v>
      </c>
      <c r="Q620" s="65">
        <f t="shared" si="96"/>
        <v>5.0406571793405582E-2</v>
      </c>
      <c r="R620" s="65">
        <f t="shared" si="97"/>
        <v>0.12560279086550838</v>
      </c>
      <c r="S620" s="65">
        <f t="shared" si="98"/>
        <v>0.13920496854209405</v>
      </c>
      <c r="T620" s="66">
        <f>(L620*'Football Field'!$F$4)+(M620*'Football Field'!$F$5)+(N620*'Football Field'!$F$6)+(O620*'Football Field'!$F$7)+(P620*'Football Field'!$F$8)+(Q620*'Football Field'!$F$9)+(R620*'Football Field'!$F$10)+(S620*'Football Field'!$F$11)</f>
        <v>145867530.80306584</v>
      </c>
    </row>
    <row r="621" spans="2:20" x14ac:dyDescent="0.3">
      <c r="B621" s="62">
        <f t="shared" si="90"/>
        <v>594</v>
      </c>
      <c r="C621" s="62">
        <v>0.66073499454997053</v>
      </c>
      <c r="D621" s="62">
        <v>0.13489969968613014</v>
      </c>
      <c r="E621" s="62">
        <v>0.8326366679138022</v>
      </c>
      <c r="F621" s="62">
        <v>0.46648001733735955</v>
      </c>
      <c r="G621" s="62">
        <v>0.13269794654223965</v>
      </c>
      <c r="H621" s="62">
        <v>0.78961244286085763</v>
      </c>
      <c r="I621" s="62">
        <v>0.95329208828253864</v>
      </c>
      <c r="J621" s="62">
        <v>7.3236526764751009E-2</v>
      </c>
      <c r="K621" s="62"/>
      <c r="L621" s="65">
        <f t="shared" si="91"/>
        <v>0.16340304823520393</v>
      </c>
      <c r="M621" s="65">
        <f t="shared" si="92"/>
        <v>3.3361366230860598E-2</v>
      </c>
      <c r="N621" s="65">
        <f t="shared" si="93"/>
        <v>0.20591518646925366</v>
      </c>
      <c r="O621" s="65">
        <f t="shared" si="94"/>
        <v>0.11536282685564732</v>
      </c>
      <c r="P621" s="65">
        <f t="shared" si="95"/>
        <v>3.2816861734896688E-2</v>
      </c>
      <c r="Q621" s="65">
        <f t="shared" si="96"/>
        <v>0.1952750817682806</v>
      </c>
      <c r="R621" s="65">
        <f t="shared" si="97"/>
        <v>0.23575387162589462</v>
      </c>
      <c r="S621" s="65">
        <f t="shared" si="98"/>
        <v>1.8111757079962501E-2</v>
      </c>
      <c r="T621" s="66">
        <f>(L621*'Football Field'!$F$4)+(M621*'Football Field'!$F$5)+(N621*'Football Field'!$F$6)+(O621*'Football Field'!$F$7)+(P621*'Football Field'!$F$8)+(Q621*'Football Field'!$F$9)+(R621*'Football Field'!$F$10)+(S621*'Football Field'!$F$11)</f>
        <v>148846624.4550966</v>
      </c>
    </row>
    <row r="622" spans="2:20" x14ac:dyDescent="0.3">
      <c r="B622" s="62">
        <f t="shared" si="90"/>
        <v>595</v>
      </c>
      <c r="C622" s="62">
        <v>0.97501530550827442</v>
      </c>
      <c r="D622" s="62">
        <v>0.38165349652111324</v>
      </c>
      <c r="E622" s="62">
        <v>0.69058605790525684</v>
      </c>
      <c r="F622" s="62">
        <v>0.83172995176242148</v>
      </c>
      <c r="G622" s="62">
        <v>0.93920976924547406</v>
      </c>
      <c r="H622" s="62">
        <v>0.63300343787474544</v>
      </c>
      <c r="I622" s="62">
        <v>0.46408776530483298</v>
      </c>
      <c r="J622" s="62">
        <v>0.94264848494988518</v>
      </c>
      <c r="K622" s="62"/>
      <c r="L622" s="65">
        <f t="shared" si="91"/>
        <v>0.1664435380670008</v>
      </c>
      <c r="M622" s="65">
        <f t="shared" si="92"/>
        <v>6.5151549845159612E-2</v>
      </c>
      <c r="N622" s="65">
        <f t="shared" si="93"/>
        <v>0.11788900765775534</v>
      </c>
      <c r="O622" s="65">
        <f t="shared" si="94"/>
        <v>0.14198349000836122</v>
      </c>
      <c r="P622" s="65">
        <f t="shared" si="95"/>
        <v>0.16033122361993674</v>
      </c>
      <c r="Q622" s="65">
        <f t="shared" si="96"/>
        <v>0.10805915682884984</v>
      </c>
      <c r="R622" s="65">
        <f t="shared" si="97"/>
        <v>7.922379186722292E-2</v>
      </c>
      <c r="S622" s="65">
        <f t="shared" si="98"/>
        <v>0.16091824210571362</v>
      </c>
      <c r="T622" s="66">
        <f>(L622*'Football Field'!$F$4)+(M622*'Football Field'!$F$5)+(N622*'Football Field'!$F$6)+(O622*'Football Field'!$F$7)+(P622*'Football Field'!$F$8)+(Q622*'Football Field'!$F$9)+(R622*'Football Field'!$F$10)+(S622*'Football Field'!$F$11)</f>
        <v>136450918.39594021</v>
      </c>
    </row>
    <row r="623" spans="2:20" x14ac:dyDescent="0.3">
      <c r="B623" s="62">
        <f t="shared" si="90"/>
        <v>596</v>
      </c>
      <c r="C623" s="62">
        <v>0.40654735770233408</v>
      </c>
      <c r="D623" s="62">
        <v>0.25600061492639725</v>
      </c>
      <c r="E623" s="62">
        <v>0.56600639406734476</v>
      </c>
      <c r="F623" s="62">
        <v>0.77458338481948485</v>
      </c>
      <c r="G623" s="62">
        <v>0.12113393327863053</v>
      </c>
      <c r="H623" s="62">
        <v>0.72018340290256333</v>
      </c>
      <c r="I623" s="62">
        <v>0.64817881607533789</v>
      </c>
      <c r="J623" s="62">
        <v>0.94343681137458768</v>
      </c>
      <c r="K623" s="62"/>
      <c r="L623" s="65">
        <f t="shared" si="91"/>
        <v>9.1645824381068608E-2</v>
      </c>
      <c r="M623" s="65">
        <f t="shared" si="92"/>
        <v>5.770886700527552E-2</v>
      </c>
      <c r="N623" s="65">
        <f t="shared" si="93"/>
        <v>0.12759183304602248</v>
      </c>
      <c r="O623" s="65">
        <f t="shared" si="94"/>
        <v>0.17461024283826659</v>
      </c>
      <c r="P623" s="65">
        <f t="shared" si="95"/>
        <v>2.7306583022905034E-2</v>
      </c>
      <c r="Q623" s="65">
        <f t="shared" si="96"/>
        <v>0.16234714213268581</v>
      </c>
      <c r="R623" s="65">
        <f t="shared" si="97"/>
        <v>0.14611552828997354</v>
      </c>
      <c r="S623" s="65">
        <f t="shared" si="98"/>
        <v>0.21267397928380241</v>
      </c>
      <c r="T623" s="66">
        <f>(L623*'Football Field'!$F$4)+(M623*'Football Field'!$F$5)+(N623*'Football Field'!$F$6)+(O623*'Football Field'!$F$7)+(P623*'Football Field'!$F$8)+(Q623*'Football Field'!$F$9)+(R623*'Football Field'!$F$10)+(S623*'Football Field'!$F$11)</f>
        <v>136098825.09703073</v>
      </c>
    </row>
    <row r="624" spans="2:20" x14ac:dyDescent="0.3">
      <c r="B624" s="62">
        <f t="shared" si="90"/>
        <v>597</v>
      </c>
      <c r="C624" s="62">
        <v>0.917327673169819</v>
      </c>
      <c r="D624" s="62">
        <v>0.64457353802263417</v>
      </c>
      <c r="E624" s="62">
        <v>0.83439665068161706</v>
      </c>
      <c r="F624" s="62">
        <v>0.32761385001840881</v>
      </c>
      <c r="G624" s="62">
        <v>0.36750871124229056</v>
      </c>
      <c r="H624" s="62">
        <v>4.5955401038370813E-2</v>
      </c>
      <c r="I624" s="62">
        <v>0.8424124703335194</v>
      </c>
      <c r="J624" s="62">
        <v>0.53199918441280192</v>
      </c>
      <c r="K624" s="62"/>
      <c r="L624" s="65">
        <f t="shared" si="91"/>
        <v>0.20331801474601191</v>
      </c>
      <c r="M624" s="65">
        <f t="shared" si="92"/>
        <v>0.14286433947394273</v>
      </c>
      <c r="N624" s="65">
        <f t="shared" si="93"/>
        <v>0.18493704647663251</v>
      </c>
      <c r="O624" s="65">
        <f t="shared" si="94"/>
        <v>7.2612872735944967E-2</v>
      </c>
      <c r="P624" s="65">
        <f t="shared" si="95"/>
        <v>8.1455235415987745E-2</v>
      </c>
      <c r="Q624" s="65">
        <f t="shared" si="96"/>
        <v>1.018563069583605E-2</v>
      </c>
      <c r="R624" s="65">
        <f t="shared" si="97"/>
        <v>0.18671368593258092</v>
      </c>
      <c r="S624" s="65">
        <f t="shared" si="98"/>
        <v>0.11791317452306323</v>
      </c>
      <c r="T624" s="66">
        <f>(L624*'Football Field'!$F$4)+(M624*'Football Field'!$F$5)+(N624*'Football Field'!$F$6)+(O624*'Football Field'!$F$7)+(P624*'Football Field'!$F$8)+(Q624*'Football Field'!$F$9)+(R624*'Football Field'!$F$10)+(S624*'Football Field'!$F$11)</f>
        <v>145408065.18746904</v>
      </c>
    </row>
    <row r="625" spans="2:20" x14ac:dyDescent="0.3">
      <c r="B625" s="62">
        <f t="shared" si="90"/>
        <v>598</v>
      </c>
      <c r="C625" s="62">
        <v>0.41787024542226558</v>
      </c>
      <c r="D625" s="62">
        <v>0.94478817777321156</v>
      </c>
      <c r="E625" s="62">
        <v>0.54259960981338196</v>
      </c>
      <c r="F625" s="62">
        <v>0.69753213040668538</v>
      </c>
      <c r="G625" s="62">
        <v>0.35271610118483931</v>
      </c>
      <c r="H625" s="62">
        <v>0.99463011263286405</v>
      </c>
      <c r="I625" s="62">
        <v>0.21751591151244687</v>
      </c>
      <c r="J625" s="62">
        <v>0.31113111885780875</v>
      </c>
      <c r="K625" s="62"/>
      <c r="L625" s="65">
        <f t="shared" si="91"/>
        <v>9.3299944961138151E-2</v>
      </c>
      <c r="M625" s="65">
        <f t="shared" si="92"/>
        <v>0.21094750332629875</v>
      </c>
      <c r="N625" s="65">
        <f t="shared" si="93"/>
        <v>0.12114888362143748</v>
      </c>
      <c r="O625" s="65">
        <f t="shared" si="94"/>
        <v>0.15574142951912007</v>
      </c>
      <c r="P625" s="65">
        <f t="shared" si="95"/>
        <v>7.8752658721125746E-2</v>
      </c>
      <c r="Q625" s="65">
        <f t="shared" si="96"/>
        <v>0.22207595726649984</v>
      </c>
      <c r="R625" s="65">
        <f t="shared" si="97"/>
        <v>4.8565847400250772E-2</v>
      </c>
      <c r="S625" s="65">
        <f t="shared" si="98"/>
        <v>6.9467775184129318E-2</v>
      </c>
      <c r="T625" s="66">
        <f>(L625*'Football Field'!$F$4)+(M625*'Football Field'!$F$5)+(N625*'Football Field'!$F$6)+(O625*'Football Field'!$F$7)+(P625*'Football Field'!$F$8)+(Q625*'Football Field'!$F$9)+(R625*'Football Field'!$F$10)+(S625*'Football Field'!$F$11)</f>
        <v>124866216.05795521</v>
      </c>
    </row>
    <row r="626" spans="2:20" x14ac:dyDescent="0.3">
      <c r="B626" s="62">
        <f t="shared" si="90"/>
        <v>599</v>
      </c>
      <c r="C626" s="62">
        <v>0.30882915357006724</v>
      </c>
      <c r="D626" s="62">
        <v>0.53269900049081897</v>
      </c>
      <c r="E626" s="62">
        <v>0.85085621785171606</v>
      </c>
      <c r="F626" s="62">
        <v>0.58142005032778632</v>
      </c>
      <c r="G626" s="62">
        <v>0.11127156381754499</v>
      </c>
      <c r="H626" s="62">
        <v>0.29123663364077235</v>
      </c>
      <c r="I626" s="62">
        <v>0.6866724173377865</v>
      </c>
      <c r="J626" s="62">
        <v>0.93157655242487514</v>
      </c>
      <c r="K626" s="62"/>
      <c r="L626" s="65">
        <f t="shared" si="91"/>
        <v>7.1911683448182009E-2</v>
      </c>
      <c r="M626" s="65">
        <f t="shared" si="92"/>
        <v>0.12404036812466139</v>
      </c>
      <c r="N626" s="65">
        <f t="shared" si="93"/>
        <v>0.19812411584448417</v>
      </c>
      <c r="O626" s="65">
        <f t="shared" si="94"/>
        <v>0.13538519316024275</v>
      </c>
      <c r="P626" s="65">
        <f t="shared" si="95"/>
        <v>2.5909877294716104E-2</v>
      </c>
      <c r="Q626" s="65">
        <f t="shared" si="96"/>
        <v>6.7815218753749393E-2</v>
      </c>
      <c r="R626" s="65">
        <f t="shared" si="97"/>
        <v>0.15989348459289654</v>
      </c>
      <c r="S626" s="65">
        <f t="shared" si="98"/>
        <v>0.21692005878106765</v>
      </c>
      <c r="T626" s="66">
        <f>(L626*'Football Field'!$F$4)+(M626*'Football Field'!$F$5)+(N626*'Football Field'!$F$6)+(O626*'Football Field'!$F$7)+(P626*'Football Field'!$F$8)+(Q626*'Football Field'!$F$9)+(R626*'Football Field'!$F$10)+(S626*'Football Field'!$F$11)</f>
        <v>139380759.37862122</v>
      </c>
    </row>
    <row r="627" spans="2:20" x14ac:dyDescent="0.3">
      <c r="B627" s="62">
        <f t="shared" si="90"/>
        <v>600</v>
      </c>
      <c r="C627" s="62">
        <v>0.14434535057120845</v>
      </c>
      <c r="D627" s="62">
        <v>0.77246228856417842</v>
      </c>
      <c r="E627" s="62">
        <v>0.6293905690571403</v>
      </c>
      <c r="F627" s="62">
        <v>0.23133158921447994</v>
      </c>
      <c r="G627" s="62">
        <v>0.68588174370166455</v>
      </c>
      <c r="H627" s="62">
        <v>0.22287327664828793</v>
      </c>
      <c r="I627" s="62">
        <v>0.31720857068858777</v>
      </c>
      <c r="J627" s="62">
        <v>0.81708936643899566</v>
      </c>
      <c r="K627" s="62"/>
      <c r="L627" s="65">
        <f t="shared" si="91"/>
        <v>3.7780977361808389E-2</v>
      </c>
      <c r="M627" s="65">
        <f t="shared" si="92"/>
        <v>0.20218441481907437</v>
      </c>
      <c r="N627" s="65">
        <f t="shared" si="93"/>
        <v>0.16473679787526557</v>
      </c>
      <c r="O627" s="65">
        <f t="shared" si="94"/>
        <v>6.0548770712720947E-2</v>
      </c>
      <c r="P627" s="65">
        <f t="shared" si="95"/>
        <v>0.17952280782945421</v>
      </c>
      <c r="Q627" s="65">
        <f t="shared" si="96"/>
        <v>5.8334890498929419E-2</v>
      </c>
      <c r="R627" s="65">
        <f t="shared" si="97"/>
        <v>8.3026226897727207E-2</v>
      </c>
      <c r="S627" s="65">
        <f t="shared" si="98"/>
        <v>0.21386511400501984</v>
      </c>
      <c r="T627" s="66">
        <f>(L627*'Football Field'!$F$4)+(M627*'Football Field'!$F$5)+(N627*'Football Field'!$F$6)+(O627*'Football Field'!$F$7)+(P627*'Football Field'!$F$8)+(Q627*'Football Field'!$F$9)+(R627*'Football Field'!$F$10)+(S627*'Football Field'!$F$11)</f>
        <v>139790920.52210057</v>
      </c>
    </row>
    <row r="628" spans="2:20" x14ac:dyDescent="0.3">
      <c r="B628" s="62">
        <f t="shared" si="90"/>
        <v>601</v>
      </c>
      <c r="C628" s="62">
        <v>0.25079069494666351</v>
      </c>
      <c r="D628" s="62">
        <v>0.15808251952045216</v>
      </c>
      <c r="E628" s="62">
        <v>0.158984348693191</v>
      </c>
      <c r="F628" s="62">
        <v>0.38971643788644994</v>
      </c>
      <c r="G628" s="62">
        <v>9.6586076684014754E-2</v>
      </c>
      <c r="H628" s="62">
        <v>0.45549206920773366</v>
      </c>
      <c r="I628" s="62">
        <v>0.58367444955688708</v>
      </c>
      <c r="J628" s="62">
        <v>0.46025794785667073</v>
      </c>
      <c r="K628" s="62"/>
      <c r="L628" s="65">
        <f t="shared" si="91"/>
        <v>9.8211236240975219E-2</v>
      </c>
      <c r="M628" s="65">
        <f t="shared" si="92"/>
        <v>6.1906123245495846E-2</v>
      </c>
      <c r="N628" s="65">
        <f t="shared" si="93"/>
        <v>6.2259285303409094E-2</v>
      </c>
      <c r="O628" s="65">
        <f t="shared" si="94"/>
        <v>0.15261544355302917</v>
      </c>
      <c r="P628" s="65">
        <f t="shared" si="95"/>
        <v>3.7823723869899184E-2</v>
      </c>
      <c r="Q628" s="65">
        <f t="shared" si="96"/>
        <v>0.17837360044145653</v>
      </c>
      <c r="R628" s="65">
        <f t="shared" si="97"/>
        <v>0.22857063841799938</v>
      </c>
      <c r="S628" s="65">
        <f t="shared" si="98"/>
        <v>0.18023994892773557</v>
      </c>
      <c r="T628" s="66">
        <f>(L628*'Football Field'!$F$4)+(M628*'Football Field'!$F$5)+(N628*'Football Field'!$F$6)+(O628*'Football Field'!$F$7)+(P628*'Football Field'!$F$8)+(Q628*'Football Field'!$F$9)+(R628*'Football Field'!$F$10)+(S628*'Football Field'!$F$11)</f>
        <v>146243568.54050466</v>
      </c>
    </row>
    <row r="629" spans="2:20" x14ac:dyDescent="0.3">
      <c r="B629" s="62">
        <f t="shared" si="90"/>
        <v>602</v>
      </c>
      <c r="C629" s="62">
        <v>0.76282566355131154</v>
      </c>
      <c r="D629" s="62">
        <v>0.55933551153101635</v>
      </c>
      <c r="E629" s="62">
        <v>0.24076297361235066</v>
      </c>
      <c r="F629" s="62">
        <v>0.1066290057685374</v>
      </c>
      <c r="G629" s="62">
        <v>0.33161934483978539</v>
      </c>
      <c r="H629" s="62">
        <v>0.28703534663615471</v>
      </c>
      <c r="I629" s="62">
        <v>0.76065770320694515</v>
      </c>
      <c r="J629" s="62">
        <v>0.48266823138517378</v>
      </c>
      <c r="K629" s="62"/>
      <c r="L629" s="65">
        <f t="shared" si="91"/>
        <v>0.21600406819174015</v>
      </c>
      <c r="M629" s="65">
        <f t="shared" si="92"/>
        <v>0.15838316898298824</v>
      </c>
      <c r="N629" s="65">
        <f t="shared" si="93"/>
        <v>6.8175186356600803E-2</v>
      </c>
      <c r="O629" s="65">
        <f t="shared" si="94"/>
        <v>3.0193398221578495E-2</v>
      </c>
      <c r="P629" s="65">
        <f t="shared" si="95"/>
        <v>9.390235672328677E-2</v>
      </c>
      <c r="Q629" s="65">
        <f t="shared" si="96"/>
        <v>8.1277814251283692E-2</v>
      </c>
      <c r="R629" s="65">
        <f t="shared" si="97"/>
        <v>0.21539018185251893</v>
      </c>
      <c r="S629" s="65">
        <f t="shared" si="98"/>
        <v>0.13667382542000273</v>
      </c>
      <c r="T629" s="66">
        <f>(L629*'Football Field'!$F$4)+(M629*'Football Field'!$F$5)+(N629*'Football Field'!$F$6)+(O629*'Football Field'!$F$7)+(P629*'Football Field'!$F$8)+(Q629*'Football Field'!$F$9)+(R629*'Football Field'!$F$10)+(S629*'Football Field'!$F$11)</f>
        <v>147085675.49243867</v>
      </c>
    </row>
    <row r="630" spans="2:20" x14ac:dyDescent="0.3">
      <c r="B630" s="62">
        <f t="shared" si="90"/>
        <v>603</v>
      </c>
      <c r="C630" s="62">
        <v>0.57875805160507754</v>
      </c>
      <c r="D630" s="62">
        <v>0.71664021121282362</v>
      </c>
      <c r="E630" s="62">
        <v>0.60295494209637457</v>
      </c>
      <c r="F630" s="62">
        <v>0.10971882080642414</v>
      </c>
      <c r="G630" s="62">
        <v>0.80606937932729428</v>
      </c>
      <c r="H630" s="62">
        <v>0.54063264731944916</v>
      </c>
      <c r="I630" s="62">
        <v>0.33967366411199562</v>
      </c>
      <c r="J630" s="62">
        <v>0.13085606834543306</v>
      </c>
      <c r="K630" s="62"/>
      <c r="L630" s="65">
        <f t="shared" si="91"/>
        <v>0.15129727837591175</v>
      </c>
      <c r="M630" s="65">
        <f t="shared" si="92"/>
        <v>0.18734203909654523</v>
      </c>
      <c r="N630" s="65">
        <f t="shared" si="93"/>
        <v>0.15762276044279674</v>
      </c>
      <c r="O630" s="65">
        <f t="shared" si="94"/>
        <v>2.8682381054723795E-2</v>
      </c>
      <c r="P630" s="65">
        <f t="shared" si="95"/>
        <v>0.21072035704066241</v>
      </c>
      <c r="Q630" s="65">
        <f t="shared" si="96"/>
        <v>0.1413306439776521</v>
      </c>
      <c r="R630" s="65">
        <f t="shared" si="97"/>
        <v>8.8796520020055447E-2</v>
      </c>
      <c r="S630" s="65">
        <f t="shared" si="98"/>
        <v>3.4208019991652468E-2</v>
      </c>
      <c r="T630" s="66">
        <f>(L630*'Football Field'!$F$4)+(M630*'Football Field'!$F$5)+(N630*'Football Field'!$F$6)+(O630*'Football Field'!$F$7)+(P630*'Football Field'!$F$8)+(Q630*'Football Field'!$F$9)+(R630*'Football Field'!$F$10)+(S630*'Football Field'!$F$11)</f>
        <v>140846005.95927477</v>
      </c>
    </row>
    <row r="631" spans="2:20" x14ac:dyDescent="0.3">
      <c r="B631" s="62">
        <f t="shared" si="90"/>
        <v>604</v>
      </c>
      <c r="C631" s="62">
        <v>0.74832699729821794</v>
      </c>
      <c r="D631" s="62">
        <v>6.3619525127800669E-2</v>
      </c>
      <c r="E631" s="62">
        <v>0.47247787975043565</v>
      </c>
      <c r="F631" s="62">
        <v>0.98240709770380985</v>
      </c>
      <c r="G631" s="62">
        <v>0.82505312367671102</v>
      </c>
      <c r="H631" s="62">
        <v>0.82752654414623461</v>
      </c>
      <c r="I631" s="62">
        <v>0.70909372194757025</v>
      </c>
      <c r="J631" s="62">
        <v>4.4381087349250947E-2</v>
      </c>
      <c r="K631" s="62"/>
      <c r="L631" s="65">
        <f t="shared" si="91"/>
        <v>0.16014236191113743</v>
      </c>
      <c r="M631" s="65">
        <f t="shared" si="92"/>
        <v>1.3614611064968481E-2</v>
      </c>
      <c r="N631" s="65">
        <f t="shared" si="93"/>
        <v>0.10111050902503811</v>
      </c>
      <c r="O631" s="65">
        <f t="shared" si="94"/>
        <v>0.21023562366794796</v>
      </c>
      <c r="P631" s="65">
        <f t="shared" si="95"/>
        <v>0.17656179237790667</v>
      </c>
      <c r="Q631" s="65">
        <f t="shared" si="96"/>
        <v>0.17709110562922453</v>
      </c>
      <c r="R631" s="65">
        <f t="shared" si="97"/>
        <v>0.15174642082809922</v>
      </c>
      <c r="S631" s="65">
        <f t="shared" si="98"/>
        <v>9.4975754956775939E-3</v>
      </c>
      <c r="T631" s="66">
        <f>(L631*'Football Field'!$F$4)+(M631*'Football Field'!$F$5)+(N631*'Football Field'!$F$6)+(O631*'Football Field'!$F$7)+(P631*'Football Field'!$F$8)+(Q631*'Football Field'!$F$9)+(R631*'Football Field'!$F$10)+(S631*'Football Field'!$F$11)</f>
        <v>146915081.04196826</v>
      </c>
    </row>
    <row r="632" spans="2:20" x14ac:dyDescent="0.3">
      <c r="B632" s="62">
        <f t="shared" si="90"/>
        <v>605</v>
      </c>
      <c r="C632" s="62">
        <v>0.41405260323304993</v>
      </c>
      <c r="D632" s="62">
        <v>0.85900041417117323</v>
      </c>
      <c r="E632" s="62">
        <v>0.47709777727713265</v>
      </c>
      <c r="F632" s="62">
        <v>0.69572435720245651</v>
      </c>
      <c r="G632" s="62">
        <v>0.69210146608361234</v>
      </c>
      <c r="H632" s="62">
        <v>0.10607510309031787</v>
      </c>
      <c r="I632" s="62">
        <v>0.8033443562760415</v>
      </c>
      <c r="J632" s="62">
        <v>0.70793953476212257</v>
      </c>
      <c r="K632" s="62"/>
      <c r="L632" s="65">
        <f t="shared" si="91"/>
        <v>8.7071163217133471E-2</v>
      </c>
      <c r="M632" s="65">
        <f t="shared" si="92"/>
        <v>0.18063928274298399</v>
      </c>
      <c r="N632" s="65">
        <f t="shared" si="93"/>
        <v>0.10032893915280411</v>
      </c>
      <c r="O632" s="65">
        <f t="shared" si="94"/>
        <v>0.14630394444353786</v>
      </c>
      <c r="P632" s="65">
        <f t="shared" si="95"/>
        <v>0.14554208630893453</v>
      </c>
      <c r="Q632" s="65">
        <f t="shared" si="96"/>
        <v>2.2306544005117116E-2</v>
      </c>
      <c r="R632" s="65">
        <f t="shared" si="97"/>
        <v>0.16893536477901058</v>
      </c>
      <c r="S632" s="65">
        <f t="shared" si="98"/>
        <v>0.14887267535047846</v>
      </c>
      <c r="T632" s="66">
        <f>(L632*'Football Field'!$F$4)+(M632*'Football Field'!$F$5)+(N632*'Football Field'!$F$6)+(O632*'Football Field'!$F$7)+(P632*'Football Field'!$F$8)+(Q632*'Football Field'!$F$9)+(R632*'Football Field'!$F$10)+(S632*'Football Field'!$F$11)</f>
        <v>147181993.30878586</v>
      </c>
    </row>
    <row r="633" spans="2:20" x14ac:dyDescent="0.3">
      <c r="B633" s="62">
        <f t="shared" si="90"/>
        <v>606</v>
      </c>
      <c r="C633" s="62">
        <v>0.80701415718196623</v>
      </c>
      <c r="D633" s="62">
        <v>0.58706875682427517</v>
      </c>
      <c r="E633" s="62">
        <v>0.50416707167434671</v>
      </c>
      <c r="F633" s="62">
        <v>0.56066384370479028</v>
      </c>
      <c r="G633" s="62">
        <v>4.9562262673362723E-3</v>
      </c>
      <c r="H633" s="62">
        <v>0.57663088746359625</v>
      </c>
      <c r="I633" s="62">
        <v>0.61430800030497923</v>
      </c>
      <c r="J633" s="62">
        <v>0.95863964766802923</v>
      </c>
      <c r="K633" s="62"/>
      <c r="L633" s="65">
        <f t="shared" si="91"/>
        <v>0.17492644412266342</v>
      </c>
      <c r="M633" s="65">
        <f t="shared" si="92"/>
        <v>0.1272516091234166</v>
      </c>
      <c r="N633" s="65">
        <f t="shared" si="93"/>
        <v>0.1092820396109158</v>
      </c>
      <c r="O633" s="65">
        <f t="shared" si="94"/>
        <v>0.12152814378113776</v>
      </c>
      <c r="P633" s="65">
        <f t="shared" si="95"/>
        <v>1.0742996631433182E-3</v>
      </c>
      <c r="Q633" s="65">
        <f t="shared" si="96"/>
        <v>0.12498912171197363</v>
      </c>
      <c r="R633" s="65">
        <f t="shared" si="97"/>
        <v>0.13315592190438386</v>
      </c>
      <c r="S633" s="65">
        <f t="shared" si="98"/>
        <v>0.20779242008236551</v>
      </c>
      <c r="T633" s="66">
        <f>(L633*'Football Field'!$F$4)+(M633*'Football Field'!$F$5)+(N633*'Football Field'!$F$6)+(O633*'Football Field'!$F$7)+(P633*'Football Field'!$F$8)+(Q633*'Football Field'!$F$9)+(R633*'Football Field'!$F$10)+(S633*'Football Field'!$F$11)</f>
        <v>130632872.70350106</v>
      </c>
    </row>
    <row r="634" spans="2:20" x14ac:dyDescent="0.3">
      <c r="B634" s="62">
        <f t="shared" si="90"/>
        <v>607</v>
      </c>
      <c r="C634" s="62">
        <v>0.16054744478902838</v>
      </c>
      <c r="D634" s="62">
        <v>0.12066639071547935</v>
      </c>
      <c r="E634" s="62">
        <v>0.42227660876187867</v>
      </c>
      <c r="F634" s="62">
        <v>0.19576501853382866</v>
      </c>
      <c r="G634" s="62">
        <v>0.26458814741067027</v>
      </c>
      <c r="H634" s="62">
        <v>0.48561011986823888</v>
      </c>
      <c r="I634" s="62">
        <v>0.48022528280010113</v>
      </c>
      <c r="J634" s="62">
        <v>0.43122898050006864</v>
      </c>
      <c r="K634" s="62"/>
      <c r="L634" s="65">
        <f t="shared" si="91"/>
        <v>6.2691609852478541E-2</v>
      </c>
      <c r="M634" s="65">
        <f t="shared" si="92"/>
        <v>4.7118596617854974E-2</v>
      </c>
      <c r="N634" s="65">
        <f t="shared" si="93"/>
        <v>0.16489331512634928</v>
      </c>
      <c r="O634" s="65">
        <f t="shared" si="94"/>
        <v>7.6443596974174494E-2</v>
      </c>
      <c r="P634" s="65">
        <f t="shared" si="95"/>
        <v>0.10331809971100447</v>
      </c>
      <c r="Q634" s="65">
        <f t="shared" si="96"/>
        <v>0.18962419623183846</v>
      </c>
      <c r="R634" s="65">
        <f t="shared" si="97"/>
        <v>0.18752149005025789</v>
      </c>
      <c r="S634" s="65">
        <f t="shared" si="98"/>
        <v>0.16838909543604197</v>
      </c>
      <c r="T634" s="66">
        <f>(L634*'Football Field'!$F$4)+(M634*'Football Field'!$F$5)+(N634*'Football Field'!$F$6)+(O634*'Football Field'!$F$7)+(P634*'Football Field'!$F$8)+(Q634*'Football Field'!$F$9)+(R634*'Football Field'!$F$10)+(S634*'Football Field'!$F$11)</f>
        <v>148186325.72097412</v>
      </c>
    </row>
    <row r="635" spans="2:20" x14ac:dyDescent="0.3">
      <c r="B635" s="62">
        <f t="shared" si="90"/>
        <v>608</v>
      </c>
      <c r="C635" s="62">
        <v>0.39139600306961342</v>
      </c>
      <c r="D635" s="62">
        <v>0.56505844484200252</v>
      </c>
      <c r="E635" s="62">
        <v>2.6396618761179491E-2</v>
      </c>
      <c r="F635" s="62">
        <v>0.20125896047443459</v>
      </c>
      <c r="G635" s="62">
        <v>0.51875518095700657</v>
      </c>
      <c r="H635" s="62">
        <v>0.39500670584361852</v>
      </c>
      <c r="I635" s="62">
        <v>6.8568024338688804E-3</v>
      </c>
      <c r="J635" s="62">
        <v>0.11005593125226409</v>
      </c>
      <c r="K635" s="62"/>
      <c r="L635" s="65">
        <f t="shared" si="91"/>
        <v>0.17671966594482863</v>
      </c>
      <c r="M635" s="65">
        <f t="shared" si="92"/>
        <v>0.2551301976224386</v>
      </c>
      <c r="N635" s="65">
        <f t="shared" si="93"/>
        <v>1.1918368130905407E-2</v>
      </c>
      <c r="O635" s="65">
        <f t="shared" si="94"/>
        <v>9.0870668030607685E-2</v>
      </c>
      <c r="P635" s="65">
        <f t="shared" si="95"/>
        <v>0.23422375692877528</v>
      </c>
      <c r="Q635" s="65">
        <f t="shared" si="96"/>
        <v>0.17834993856653131</v>
      </c>
      <c r="R635" s="65">
        <f t="shared" si="97"/>
        <v>3.0959228659968676E-3</v>
      </c>
      <c r="S635" s="65">
        <f t="shared" si="98"/>
        <v>4.9691481909916034E-2</v>
      </c>
      <c r="T635" s="66">
        <f>(L635*'Football Field'!$F$4)+(M635*'Football Field'!$F$5)+(N635*'Football Field'!$F$6)+(O635*'Football Field'!$F$7)+(P635*'Football Field'!$F$8)+(Q635*'Football Field'!$F$9)+(R635*'Football Field'!$F$10)+(S635*'Football Field'!$F$11)</f>
        <v>127286937.99086937</v>
      </c>
    </row>
    <row r="636" spans="2:20" x14ac:dyDescent="0.3">
      <c r="B636" s="62">
        <f t="shared" si="90"/>
        <v>609</v>
      </c>
      <c r="C636" s="62">
        <v>0.44765460583020333</v>
      </c>
      <c r="D636" s="62">
        <v>0.91433065510560829</v>
      </c>
      <c r="E636" s="62">
        <v>0.76972340187303989</v>
      </c>
      <c r="F636" s="62">
        <v>0.31173995172772784</v>
      </c>
      <c r="G636" s="62">
        <v>0.76367572557176244</v>
      </c>
      <c r="H636" s="62">
        <v>0.73038648669117878</v>
      </c>
      <c r="I636" s="62">
        <v>0.40696264679773209</v>
      </c>
      <c r="J636" s="62">
        <v>0.40426799485064879</v>
      </c>
      <c r="K636" s="62"/>
      <c r="L636" s="65">
        <f t="shared" si="91"/>
        <v>9.4268051610001971E-2</v>
      </c>
      <c r="M636" s="65">
        <f t="shared" si="92"/>
        <v>0.19254167892286878</v>
      </c>
      <c r="N636" s="65">
        <f t="shared" si="93"/>
        <v>0.1620899783631766</v>
      </c>
      <c r="O636" s="65">
        <f t="shared" si="94"/>
        <v>6.5646856919675228E-2</v>
      </c>
      <c r="P636" s="65">
        <f t="shared" si="95"/>
        <v>0.16081644592485372</v>
      </c>
      <c r="Q636" s="65">
        <f t="shared" si="96"/>
        <v>0.15380632774896069</v>
      </c>
      <c r="R636" s="65">
        <f t="shared" si="97"/>
        <v>8.5699053002088452E-2</v>
      </c>
      <c r="S636" s="65">
        <f t="shared" si="98"/>
        <v>8.5131607508374507E-2</v>
      </c>
      <c r="T636" s="66">
        <f>(L636*'Football Field'!$F$4)+(M636*'Football Field'!$F$5)+(N636*'Football Field'!$F$6)+(O636*'Football Field'!$F$7)+(P636*'Football Field'!$F$8)+(Q636*'Football Field'!$F$9)+(R636*'Football Field'!$F$10)+(S636*'Football Field'!$F$11)</f>
        <v>137356085.7658011</v>
      </c>
    </row>
    <row r="637" spans="2:20" x14ac:dyDescent="0.3">
      <c r="B637" s="62">
        <f t="shared" si="90"/>
        <v>610</v>
      </c>
      <c r="C637" s="62">
        <v>0.78803679927856018</v>
      </c>
      <c r="D637" s="62">
        <v>0.19700226672155174</v>
      </c>
      <c r="E637" s="62">
        <v>0.66584861862871203</v>
      </c>
      <c r="F637" s="62">
        <v>0.93878212333247224</v>
      </c>
      <c r="G637" s="62">
        <v>0.75718173612861861</v>
      </c>
      <c r="H637" s="62">
        <v>0.83357543867142558</v>
      </c>
      <c r="I637" s="62">
        <v>0.23233029565265206</v>
      </c>
      <c r="J637" s="62">
        <v>0.54982545206672762</v>
      </c>
      <c r="K637" s="62"/>
      <c r="L637" s="65">
        <f t="shared" si="91"/>
        <v>0.15879570015797481</v>
      </c>
      <c r="M637" s="65">
        <f t="shared" si="92"/>
        <v>3.969752796493297E-2</v>
      </c>
      <c r="N637" s="65">
        <f t="shared" si="93"/>
        <v>0.13417380722723229</v>
      </c>
      <c r="O637" s="65">
        <f t="shared" si="94"/>
        <v>0.18917208524633172</v>
      </c>
      <c r="P637" s="65">
        <f t="shared" si="95"/>
        <v>0.15257815884416931</v>
      </c>
      <c r="Q637" s="65">
        <f t="shared" si="96"/>
        <v>0.16797209919575048</v>
      </c>
      <c r="R637" s="65">
        <f t="shared" si="97"/>
        <v>4.6816407558438133E-2</v>
      </c>
      <c r="S637" s="65">
        <f t="shared" si="98"/>
        <v>0.1107942138051705</v>
      </c>
      <c r="T637" s="66">
        <f>(L637*'Football Field'!$F$4)+(M637*'Football Field'!$F$5)+(N637*'Football Field'!$F$6)+(O637*'Football Field'!$F$7)+(P637*'Football Field'!$F$8)+(Q637*'Football Field'!$F$9)+(R637*'Football Field'!$F$10)+(S637*'Football Field'!$F$11)</f>
        <v>131807691.10628223</v>
      </c>
    </row>
    <row r="638" spans="2:20" x14ac:dyDescent="0.3">
      <c r="B638" s="62">
        <f t="shared" si="90"/>
        <v>611</v>
      </c>
      <c r="C638" s="62">
        <v>0.98029462617757668</v>
      </c>
      <c r="D638" s="62">
        <v>4.8349769550211974E-2</v>
      </c>
      <c r="E638" s="62">
        <v>0.67954013211471676</v>
      </c>
      <c r="F638" s="62">
        <v>0.92547420370868061</v>
      </c>
      <c r="G638" s="62">
        <v>0.30562083554120689</v>
      </c>
      <c r="H638" s="62">
        <v>0.15805684918546381</v>
      </c>
      <c r="I638" s="62">
        <v>0.13669840170130843</v>
      </c>
      <c r="J638" s="62">
        <v>0.80644386914387456</v>
      </c>
      <c r="K638" s="62"/>
      <c r="L638" s="65">
        <f t="shared" si="91"/>
        <v>0.24261843758804241</v>
      </c>
      <c r="M638" s="65">
        <f t="shared" si="92"/>
        <v>1.196634688466546E-2</v>
      </c>
      <c r="N638" s="65">
        <f t="shared" si="93"/>
        <v>0.16818307550548492</v>
      </c>
      <c r="O638" s="65">
        <f t="shared" si="94"/>
        <v>0.2290506336930217</v>
      </c>
      <c r="P638" s="65">
        <f t="shared" si="95"/>
        <v>7.5639759347133073E-2</v>
      </c>
      <c r="Q638" s="65">
        <f t="shared" si="96"/>
        <v>3.911834745947039E-2</v>
      </c>
      <c r="R638" s="65">
        <f t="shared" si="97"/>
        <v>3.3832229368506432E-2</v>
      </c>
      <c r="S638" s="65">
        <f t="shared" si="98"/>
        <v>0.19959117015367564</v>
      </c>
      <c r="T638" s="66">
        <f>(L638*'Football Field'!$F$4)+(M638*'Football Field'!$F$5)+(N638*'Football Field'!$F$6)+(O638*'Football Field'!$F$7)+(P638*'Football Field'!$F$8)+(Q638*'Football Field'!$F$9)+(R638*'Football Field'!$F$10)+(S638*'Football Field'!$F$11)</f>
        <v>125245896.41693047</v>
      </c>
    </row>
    <row r="639" spans="2:20" x14ac:dyDescent="0.3">
      <c r="B639" s="62">
        <f t="shared" si="90"/>
        <v>612</v>
      </c>
      <c r="C639" s="62">
        <v>0.95817739284721826</v>
      </c>
      <c r="D639" s="62">
        <v>0.41253184554386169</v>
      </c>
      <c r="E639" s="62">
        <v>0.93836619575470792</v>
      </c>
      <c r="F639" s="62">
        <v>0.17459840522473657</v>
      </c>
      <c r="G639" s="62">
        <v>0.20878192718403288</v>
      </c>
      <c r="H639" s="62">
        <v>0.34582807980783647</v>
      </c>
      <c r="I639" s="62">
        <v>0.88040862970711742</v>
      </c>
      <c r="J639" s="62">
        <v>0.98692404512434273</v>
      </c>
      <c r="K639" s="62"/>
      <c r="L639" s="65">
        <f t="shared" si="91"/>
        <v>0.19532252240010636</v>
      </c>
      <c r="M639" s="65">
        <f t="shared" si="92"/>
        <v>8.4093781844053722E-2</v>
      </c>
      <c r="N639" s="65">
        <f t="shared" si="93"/>
        <v>0.19128404996612797</v>
      </c>
      <c r="O639" s="65">
        <f t="shared" si="94"/>
        <v>3.5591531557840866E-2</v>
      </c>
      <c r="P639" s="65">
        <f t="shared" si="95"/>
        <v>4.2559773329616628E-2</v>
      </c>
      <c r="Q639" s="65">
        <f t="shared" si="96"/>
        <v>7.0496354191924113E-2</v>
      </c>
      <c r="R639" s="65">
        <f t="shared" si="97"/>
        <v>0.17946951742017883</v>
      </c>
      <c r="S639" s="65">
        <f t="shared" si="98"/>
        <v>0.2011824692901516</v>
      </c>
      <c r="T639" s="66">
        <f>(L639*'Football Field'!$F$4)+(M639*'Football Field'!$F$5)+(N639*'Football Field'!$F$6)+(O639*'Football Field'!$F$7)+(P639*'Football Field'!$F$8)+(Q639*'Football Field'!$F$9)+(R639*'Football Field'!$F$10)+(S639*'Football Field'!$F$11)</f>
        <v>141987226.54793394</v>
      </c>
    </row>
    <row r="640" spans="2:20" x14ac:dyDescent="0.3">
      <c r="B640" s="62">
        <f t="shared" si="90"/>
        <v>613</v>
      </c>
      <c r="C640" s="62">
        <v>0.22424573026113159</v>
      </c>
      <c r="D640" s="62">
        <v>0.11180529666690264</v>
      </c>
      <c r="E640" s="62">
        <v>0.96749101801170523</v>
      </c>
      <c r="F640" s="62">
        <v>0.27871782606487683</v>
      </c>
      <c r="G640" s="62">
        <v>0.33479715032653135</v>
      </c>
      <c r="H640" s="62">
        <v>0.95076075067150267</v>
      </c>
      <c r="I640" s="62">
        <v>0.47473141237855099</v>
      </c>
      <c r="J640" s="62">
        <v>0.63850375590115815</v>
      </c>
      <c r="K640" s="62"/>
      <c r="L640" s="65">
        <f t="shared" si="91"/>
        <v>5.632824622654397E-2</v>
      </c>
      <c r="M640" s="65">
        <f t="shared" si="92"/>
        <v>2.808435314577172E-2</v>
      </c>
      <c r="N640" s="65">
        <f t="shared" si="93"/>
        <v>0.24302390159701948</v>
      </c>
      <c r="O640" s="65">
        <f t="shared" si="94"/>
        <v>7.0011082556744028E-2</v>
      </c>
      <c r="P640" s="65">
        <f t="shared" si="95"/>
        <v>8.4097638325499283E-2</v>
      </c>
      <c r="Q640" s="65">
        <f t="shared" si="96"/>
        <v>0.23882142863542757</v>
      </c>
      <c r="R640" s="65">
        <f t="shared" si="97"/>
        <v>0.11924770142465883</v>
      </c>
      <c r="S640" s="65">
        <f t="shared" si="98"/>
        <v>0.16038564808833508</v>
      </c>
      <c r="T640" s="66">
        <f>(L640*'Football Field'!$F$4)+(M640*'Football Field'!$F$5)+(N640*'Football Field'!$F$6)+(O640*'Football Field'!$F$7)+(P640*'Football Field'!$F$8)+(Q640*'Football Field'!$F$9)+(R640*'Football Field'!$F$10)+(S640*'Football Field'!$F$11)</f>
        <v>139161776.7958464</v>
      </c>
    </row>
    <row r="641" spans="2:20" x14ac:dyDescent="0.3">
      <c r="B641" s="62">
        <f t="shared" si="90"/>
        <v>614</v>
      </c>
      <c r="C641" s="62">
        <v>0.50635059011433647</v>
      </c>
      <c r="D641" s="62">
        <v>0.46025604781547735</v>
      </c>
      <c r="E641" s="62">
        <v>0.67841005602020799</v>
      </c>
      <c r="F641" s="62">
        <v>0.52704175859825853</v>
      </c>
      <c r="G641" s="62">
        <v>0.89738080783061336</v>
      </c>
      <c r="H641" s="62">
        <v>0.89685482928652627</v>
      </c>
      <c r="I641" s="62">
        <v>0.87595077952452649</v>
      </c>
      <c r="J641" s="62">
        <v>6.2538395780302403E-2</v>
      </c>
      <c r="K641" s="62"/>
      <c r="L641" s="65">
        <f t="shared" si="91"/>
        <v>0.10323607848906813</v>
      </c>
      <c r="M641" s="65">
        <f t="shared" si="92"/>
        <v>9.3838203025729233E-2</v>
      </c>
      <c r="N641" s="65">
        <f t="shared" si="93"/>
        <v>0.13831601099795446</v>
      </c>
      <c r="O641" s="65">
        <f t="shared" si="94"/>
        <v>0.10745464786637322</v>
      </c>
      <c r="P641" s="65">
        <f t="shared" si="95"/>
        <v>0.18296033878594969</v>
      </c>
      <c r="Q641" s="65">
        <f t="shared" si="96"/>
        <v>0.18285310090902993</v>
      </c>
      <c r="R641" s="65">
        <f t="shared" si="97"/>
        <v>0.17859112874171815</v>
      </c>
      <c r="S641" s="65">
        <f t="shared" si="98"/>
        <v>1.2750491184177072E-2</v>
      </c>
      <c r="T641" s="66">
        <f>(L641*'Football Field'!$F$4)+(M641*'Football Field'!$F$5)+(N641*'Football Field'!$F$6)+(O641*'Football Field'!$F$7)+(P641*'Football Field'!$F$8)+(Q641*'Football Field'!$F$9)+(R641*'Football Field'!$F$10)+(S641*'Football Field'!$F$11)</f>
        <v>151451450.98167726</v>
      </c>
    </row>
    <row r="642" spans="2:20" x14ac:dyDescent="0.3">
      <c r="B642" s="62">
        <f t="shared" si="90"/>
        <v>615</v>
      </c>
      <c r="C642" s="62">
        <v>0.70230257013708508</v>
      </c>
      <c r="D642" s="62">
        <v>0.20917773066709389</v>
      </c>
      <c r="E642" s="62">
        <v>0.74895467617552358</v>
      </c>
      <c r="F642" s="62">
        <v>0.12858700384641586</v>
      </c>
      <c r="G642" s="62">
        <v>0.5850655801938206</v>
      </c>
      <c r="H642" s="62">
        <v>0.38711476927123512</v>
      </c>
      <c r="I642" s="62">
        <v>0.4836764681624367</v>
      </c>
      <c r="J642" s="62">
        <v>0.92662839679529396</v>
      </c>
      <c r="K642" s="62"/>
      <c r="L642" s="65">
        <f t="shared" si="91"/>
        <v>0.16835703194686211</v>
      </c>
      <c r="M642" s="65">
        <f t="shared" si="92"/>
        <v>5.0144401262290687E-2</v>
      </c>
      <c r="N642" s="65">
        <f t="shared" si="93"/>
        <v>0.17954054520834525</v>
      </c>
      <c r="O642" s="65">
        <f t="shared" si="94"/>
        <v>3.0825070610658107E-2</v>
      </c>
      <c r="P642" s="65">
        <f t="shared" si="95"/>
        <v>0.14025280379719229</v>
      </c>
      <c r="Q642" s="65">
        <f t="shared" si="96"/>
        <v>9.2799736678420564E-2</v>
      </c>
      <c r="R642" s="65">
        <f t="shared" si="97"/>
        <v>0.11594765285633811</v>
      </c>
      <c r="S642" s="65">
        <f t="shared" si="98"/>
        <v>0.22213275763989279</v>
      </c>
      <c r="T642" s="66">
        <f>(L642*'Football Field'!$F$4)+(M642*'Football Field'!$F$5)+(N642*'Football Field'!$F$6)+(O642*'Football Field'!$F$7)+(P642*'Football Field'!$F$8)+(Q642*'Football Field'!$F$9)+(R642*'Football Field'!$F$10)+(S642*'Football Field'!$F$11)</f>
        <v>141238763.54349199</v>
      </c>
    </row>
    <row r="643" spans="2:20" x14ac:dyDescent="0.3">
      <c r="B643" s="62">
        <f t="shared" si="90"/>
        <v>616</v>
      </c>
      <c r="C643" s="62">
        <v>0.1406704648614433</v>
      </c>
      <c r="D643" s="62">
        <v>0.68238977591917505</v>
      </c>
      <c r="E643" s="62">
        <v>0.36393227456995814</v>
      </c>
      <c r="F643" s="62">
        <v>0.93325669452048809</v>
      </c>
      <c r="G643" s="62">
        <v>0.41798031160547755</v>
      </c>
      <c r="H643" s="62">
        <v>0.65338582222094943</v>
      </c>
      <c r="I643" s="62">
        <v>0.52319835570668682</v>
      </c>
      <c r="J643" s="62">
        <v>5.3893133554287709E-2</v>
      </c>
      <c r="K643" s="62"/>
      <c r="L643" s="65">
        <f t="shared" si="91"/>
        <v>3.7325924009593447E-2</v>
      </c>
      <c r="M643" s="65">
        <f t="shared" si="92"/>
        <v>0.18106735444409547</v>
      </c>
      <c r="N643" s="65">
        <f t="shared" si="93"/>
        <v>9.6566883735094963E-2</v>
      </c>
      <c r="O643" s="65">
        <f t="shared" si="94"/>
        <v>0.24763313674570803</v>
      </c>
      <c r="P643" s="65">
        <f t="shared" si="95"/>
        <v>0.11090815235351155</v>
      </c>
      <c r="Q643" s="65">
        <f t="shared" si="96"/>
        <v>0.17337135818230684</v>
      </c>
      <c r="R643" s="65">
        <f t="shared" si="97"/>
        <v>0.13882702446663164</v>
      </c>
      <c r="S643" s="65">
        <f t="shared" si="98"/>
        <v>1.4300166063058069E-2</v>
      </c>
      <c r="T643" s="66">
        <f>(L643*'Football Field'!$F$4)+(M643*'Football Field'!$F$5)+(N643*'Football Field'!$F$6)+(O643*'Football Field'!$F$7)+(P643*'Football Field'!$F$8)+(Q643*'Football Field'!$F$9)+(R643*'Football Field'!$F$10)+(S643*'Football Field'!$F$11)</f>
        <v>139978550.98446819</v>
      </c>
    </row>
    <row r="644" spans="2:20" x14ac:dyDescent="0.3">
      <c r="B644" s="62">
        <f t="shared" si="90"/>
        <v>617</v>
      </c>
      <c r="C644" s="62">
        <v>0.99256916556633668</v>
      </c>
      <c r="D644" s="62">
        <v>0.90866427412621154</v>
      </c>
      <c r="E644" s="62">
        <v>0.60063728672675865</v>
      </c>
      <c r="F644" s="62">
        <v>0.62497012065142854</v>
      </c>
      <c r="G644" s="62">
        <v>0.21421254842803861</v>
      </c>
      <c r="H644" s="62">
        <v>0.32271133345412806</v>
      </c>
      <c r="I644" s="62">
        <v>0.44103868954050096</v>
      </c>
      <c r="J644" s="62">
        <v>0.94759000421660733</v>
      </c>
      <c r="K644" s="62"/>
      <c r="L644" s="65">
        <f t="shared" si="91"/>
        <v>0.1964552406201853</v>
      </c>
      <c r="M644" s="65">
        <f t="shared" si="92"/>
        <v>0.17984828141883313</v>
      </c>
      <c r="N644" s="65">
        <f t="shared" si="93"/>
        <v>0.11888173316570187</v>
      </c>
      <c r="O644" s="65">
        <f t="shared" si="94"/>
        <v>0.12369783355394484</v>
      </c>
      <c r="P644" s="65">
        <f t="shared" si="95"/>
        <v>4.2398231987472376E-2</v>
      </c>
      <c r="Q644" s="65">
        <f t="shared" si="96"/>
        <v>6.3872962070525313E-2</v>
      </c>
      <c r="R644" s="65">
        <f t="shared" si="97"/>
        <v>8.7293021869214601E-2</v>
      </c>
      <c r="S644" s="65">
        <f t="shared" si="98"/>
        <v>0.18755269531412255</v>
      </c>
      <c r="T644" s="66">
        <f>(L644*'Football Field'!$F$4)+(M644*'Football Field'!$F$5)+(N644*'Football Field'!$F$6)+(O644*'Football Field'!$F$7)+(P644*'Football Field'!$F$8)+(Q644*'Football Field'!$F$9)+(R644*'Football Field'!$F$10)+(S644*'Football Field'!$F$11)</f>
        <v>127494007.51518871</v>
      </c>
    </row>
    <row r="645" spans="2:20" x14ac:dyDescent="0.3">
      <c r="B645" s="62">
        <f t="shared" si="90"/>
        <v>618</v>
      </c>
      <c r="C645" s="62">
        <v>0.59443146980848605</v>
      </c>
      <c r="D645" s="62">
        <v>2.7310037450668623E-2</v>
      </c>
      <c r="E645" s="62">
        <v>0.48133184276424013</v>
      </c>
      <c r="F645" s="62">
        <v>0.67755964427423454</v>
      </c>
      <c r="G645" s="62">
        <v>0.60547960698680103</v>
      </c>
      <c r="H645" s="62">
        <v>7.8618549760899326E-3</v>
      </c>
      <c r="I645" s="62">
        <v>0.58669255903965356</v>
      </c>
      <c r="J645" s="62">
        <v>0.24612394448974539</v>
      </c>
      <c r="K645" s="62"/>
      <c r="L645" s="65">
        <f t="shared" si="91"/>
        <v>0.18421753290370771</v>
      </c>
      <c r="M645" s="65">
        <f t="shared" si="92"/>
        <v>8.4635285616539123E-3</v>
      </c>
      <c r="N645" s="65">
        <f t="shared" si="93"/>
        <v>0.14916734575070748</v>
      </c>
      <c r="O645" s="65">
        <f t="shared" si="94"/>
        <v>0.20997940452837613</v>
      </c>
      <c r="P645" s="65">
        <f t="shared" si="95"/>
        <v>0.18764141046999241</v>
      </c>
      <c r="Q645" s="65">
        <f t="shared" si="96"/>
        <v>2.4364314497155341E-3</v>
      </c>
      <c r="R645" s="65">
        <f t="shared" si="97"/>
        <v>0.18181920252988754</v>
      </c>
      <c r="S645" s="65">
        <f t="shared" si="98"/>
        <v>7.6275143805959261E-2</v>
      </c>
      <c r="T645" s="66">
        <f>(L645*'Football Field'!$F$4)+(M645*'Football Field'!$F$5)+(N645*'Football Field'!$F$6)+(O645*'Football Field'!$F$7)+(P645*'Football Field'!$F$8)+(Q645*'Football Field'!$F$9)+(R645*'Football Field'!$F$10)+(S645*'Football Field'!$F$11)</f>
        <v>153673540.05835116</v>
      </c>
    </row>
    <row r="646" spans="2:20" x14ac:dyDescent="0.3">
      <c r="B646" s="62">
        <f t="shared" si="90"/>
        <v>619</v>
      </c>
      <c r="C646" s="62">
        <v>0.96549950652450478</v>
      </c>
      <c r="D646" s="62">
        <v>0.76962902357060015</v>
      </c>
      <c r="E646" s="62">
        <v>0.14513186801225542</v>
      </c>
      <c r="F646" s="62">
        <v>0.86193522100029218</v>
      </c>
      <c r="G646" s="62">
        <v>0.38243047102259009</v>
      </c>
      <c r="H646" s="62">
        <v>0.72820705652672402</v>
      </c>
      <c r="I646" s="62">
        <v>0.75647567281694028</v>
      </c>
      <c r="J646" s="62">
        <v>0.41121879008868933</v>
      </c>
      <c r="K646" s="62"/>
      <c r="L646" s="65">
        <f t="shared" si="91"/>
        <v>0.19231036687967185</v>
      </c>
      <c r="M646" s="65">
        <f t="shared" si="92"/>
        <v>0.15329644280905619</v>
      </c>
      <c r="N646" s="65">
        <f t="shared" si="93"/>
        <v>2.8907692437707706E-2</v>
      </c>
      <c r="O646" s="65">
        <f t="shared" si="94"/>
        <v>0.17168219916937905</v>
      </c>
      <c r="P646" s="65">
        <f t="shared" si="95"/>
        <v>7.6173362794415264E-2</v>
      </c>
      <c r="Q646" s="65">
        <f t="shared" si="96"/>
        <v>0.14504592209386688</v>
      </c>
      <c r="R646" s="65">
        <f t="shared" si="97"/>
        <v>0.15067652877280896</v>
      </c>
      <c r="S646" s="65">
        <f t="shared" si="98"/>
        <v>8.19074850430941E-2</v>
      </c>
      <c r="T646" s="66">
        <f>(L646*'Football Field'!$F$4)+(M646*'Football Field'!$F$5)+(N646*'Football Field'!$F$6)+(O646*'Football Field'!$F$7)+(P646*'Football Field'!$F$8)+(Q646*'Football Field'!$F$9)+(R646*'Football Field'!$F$10)+(S646*'Football Field'!$F$11)</f>
        <v>136332707.55022913</v>
      </c>
    </row>
    <row r="647" spans="2:20" x14ac:dyDescent="0.3">
      <c r="B647" s="62">
        <f t="shared" si="90"/>
        <v>620</v>
      </c>
      <c r="C647" s="62">
        <v>0.29531272842553447</v>
      </c>
      <c r="D647" s="62">
        <v>0.50384662737752728</v>
      </c>
      <c r="E647" s="62">
        <v>0.82135656262712309</v>
      </c>
      <c r="F647" s="62">
        <v>0.29939033079499799</v>
      </c>
      <c r="G647" s="62">
        <v>0.1984957378173251</v>
      </c>
      <c r="H647" s="62">
        <v>0.55094578113138082</v>
      </c>
      <c r="I647" s="62">
        <v>0.82863935047352877</v>
      </c>
      <c r="J647" s="62">
        <v>0.65870374909100815</v>
      </c>
      <c r="K647" s="62"/>
      <c r="L647" s="65">
        <f t="shared" si="91"/>
        <v>7.1045150534903345E-2</v>
      </c>
      <c r="M647" s="65">
        <f t="shared" si="92"/>
        <v>0.12121339868886147</v>
      </c>
      <c r="N647" s="65">
        <f t="shared" si="93"/>
        <v>0.19759866412053087</v>
      </c>
      <c r="O647" s="65">
        <f t="shared" si="94"/>
        <v>7.2026123741525783E-2</v>
      </c>
      <c r="P647" s="65">
        <f t="shared" si="95"/>
        <v>4.7753307651026443E-2</v>
      </c>
      <c r="Q647" s="65">
        <f t="shared" si="96"/>
        <v>0.13254432399759852</v>
      </c>
      <c r="R647" s="65">
        <f t="shared" si="97"/>
        <v>0.19935072798049458</v>
      </c>
      <c r="S647" s="65">
        <f t="shared" si="98"/>
        <v>0.15846830328505906</v>
      </c>
      <c r="T647" s="66">
        <f>(L647*'Football Field'!$F$4)+(M647*'Football Field'!$F$5)+(N647*'Football Field'!$F$6)+(O647*'Football Field'!$F$7)+(P647*'Football Field'!$F$8)+(Q647*'Football Field'!$F$9)+(R647*'Football Field'!$F$10)+(S647*'Football Field'!$F$11)</f>
        <v>145744054.909343</v>
      </c>
    </row>
    <row r="648" spans="2:20" x14ac:dyDescent="0.3">
      <c r="B648" s="62">
        <f t="shared" si="90"/>
        <v>621</v>
      </c>
      <c r="C648" s="62">
        <v>0.75928457489731938</v>
      </c>
      <c r="D648" s="62">
        <v>0.60240901875917807</v>
      </c>
      <c r="E648" s="62">
        <v>0.39605659968866103</v>
      </c>
      <c r="F648" s="62">
        <v>0.56723503492040084</v>
      </c>
      <c r="G648" s="62">
        <v>0.74592228261389426</v>
      </c>
      <c r="H648" s="62">
        <v>0.29368588055733857</v>
      </c>
      <c r="I648" s="62">
        <v>0.28619612468146616</v>
      </c>
      <c r="J648" s="62">
        <v>0.90274304509488523</v>
      </c>
      <c r="K648" s="62"/>
      <c r="L648" s="65">
        <f t="shared" si="91"/>
        <v>0.16674627109617771</v>
      </c>
      <c r="M648" s="65">
        <f t="shared" si="92"/>
        <v>0.13229487450918442</v>
      </c>
      <c r="N648" s="65">
        <f t="shared" si="93"/>
        <v>8.6977878024252955E-2</v>
      </c>
      <c r="O648" s="65">
        <f t="shared" si="94"/>
        <v>0.12457032585032819</v>
      </c>
      <c r="P648" s="65">
        <f t="shared" si="95"/>
        <v>0.16381178186088713</v>
      </c>
      <c r="Q648" s="65">
        <f t="shared" si="96"/>
        <v>6.4496273301951595E-2</v>
      </c>
      <c r="R648" s="65">
        <f t="shared" si="97"/>
        <v>6.2851450128912287E-2</v>
      </c>
      <c r="S648" s="65">
        <f t="shared" si="98"/>
        <v>0.19825114522830556</v>
      </c>
      <c r="T648" s="66">
        <f>(L648*'Football Field'!$F$4)+(M648*'Football Field'!$F$5)+(N648*'Football Field'!$F$6)+(O648*'Football Field'!$F$7)+(P648*'Football Field'!$F$8)+(Q648*'Football Field'!$F$9)+(R648*'Football Field'!$F$10)+(S648*'Football Field'!$F$11)</f>
        <v>133604734.38385519</v>
      </c>
    </row>
    <row r="649" spans="2:20" x14ac:dyDescent="0.3">
      <c r="B649" s="62">
        <f t="shared" si="90"/>
        <v>622</v>
      </c>
      <c r="C649" s="62">
        <v>0.35482173770496883</v>
      </c>
      <c r="D649" s="62">
        <v>0.37093604693505444</v>
      </c>
      <c r="E649" s="62">
        <v>0.70254180654479748</v>
      </c>
      <c r="F649" s="62">
        <v>2.712361716313072E-2</v>
      </c>
      <c r="G649" s="62">
        <v>0.62013293667398439</v>
      </c>
      <c r="H649" s="62">
        <v>0.55829448534084292</v>
      </c>
      <c r="I649" s="62">
        <v>0.89428586539207</v>
      </c>
      <c r="J649" s="62">
        <v>0.5293357741276451</v>
      </c>
      <c r="K649" s="62"/>
      <c r="L649" s="65">
        <f t="shared" si="91"/>
        <v>8.7448961842256687E-2</v>
      </c>
      <c r="M649" s="65">
        <f t="shared" si="92"/>
        <v>9.1420476164042128E-2</v>
      </c>
      <c r="N649" s="65">
        <f t="shared" si="93"/>
        <v>0.17314765445461525</v>
      </c>
      <c r="O649" s="65">
        <f t="shared" si="94"/>
        <v>6.684855831169052E-3</v>
      </c>
      <c r="P649" s="65">
        <f t="shared" si="95"/>
        <v>0.15283725813163565</v>
      </c>
      <c r="Q649" s="65">
        <f t="shared" si="96"/>
        <v>0.13759662376127868</v>
      </c>
      <c r="R649" s="65">
        <f t="shared" si="97"/>
        <v>0.22040467707693512</v>
      </c>
      <c r="S649" s="65">
        <f t="shared" si="98"/>
        <v>0.13045949273806742</v>
      </c>
      <c r="T649" s="66">
        <f>(L649*'Football Field'!$F$4)+(M649*'Football Field'!$F$5)+(N649*'Football Field'!$F$6)+(O649*'Football Field'!$F$7)+(P649*'Football Field'!$F$8)+(Q649*'Football Field'!$F$9)+(R649*'Football Field'!$F$10)+(S649*'Football Field'!$F$11)</f>
        <v>155977009.01721066</v>
      </c>
    </row>
    <row r="650" spans="2:20" x14ac:dyDescent="0.3">
      <c r="B650" s="62">
        <f t="shared" si="90"/>
        <v>623</v>
      </c>
      <c r="C650" s="62">
        <v>0.23414770070505753</v>
      </c>
      <c r="D650" s="62">
        <v>0.6677890363268697</v>
      </c>
      <c r="E650" s="62">
        <v>0.91510562289657948</v>
      </c>
      <c r="F650" s="62">
        <v>0.70068361714714777</v>
      </c>
      <c r="G650" s="62">
        <v>0.70763176463605293</v>
      </c>
      <c r="H650" s="62">
        <v>2.0348695222776381E-2</v>
      </c>
      <c r="I650" s="62">
        <v>0.11055271479780993</v>
      </c>
      <c r="J650" s="62">
        <v>0.71188812813233182</v>
      </c>
      <c r="K650" s="62"/>
      <c r="L650" s="65">
        <f t="shared" si="91"/>
        <v>5.7556348036851113E-2</v>
      </c>
      <c r="M650" s="65">
        <f t="shared" si="92"/>
        <v>0.16415065394316095</v>
      </c>
      <c r="N650" s="65">
        <f t="shared" si="93"/>
        <v>0.2249440740324011</v>
      </c>
      <c r="O650" s="65">
        <f t="shared" si="94"/>
        <v>0.1722365413403775</v>
      </c>
      <c r="P650" s="65">
        <f t="shared" si="95"/>
        <v>0.17394448036296281</v>
      </c>
      <c r="Q650" s="65">
        <f t="shared" si="96"/>
        <v>5.0019563754470364E-3</v>
      </c>
      <c r="R650" s="65">
        <f t="shared" si="97"/>
        <v>2.7175199714374342E-2</v>
      </c>
      <c r="S650" s="65">
        <f t="shared" si="98"/>
        <v>0.17499074619442517</v>
      </c>
      <c r="T650" s="66">
        <f>(L650*'Football Field'!$F$4)+(M650*'Football Field'!$F$5)+(N650*'Football Field'!$F$6)+(O650*'Football Field'!$F$7)+(P650*'Football Field'!$F$8)+(Q650*'Football Field'!$F$9)+(R650*'Football Field'!$F$10)+(S650*'Football Field'!$F$11)</f>
        <v>133676609.08311078</v>
      </c>
    </row>
    <row r="651" spans="2:20" x14ac:dyDescent="0.3">
      <c r="B651" s="62">
        <f t="shared" si="90"/>
        <v>624</v>
      </c>
      <c r="C651" s="62">
        <v>0.43069185174808433</v>
      </c>
      <c r="D651" s="62">
        <v>0.82444611700635051</v>
      </c>
      <c r="E651" s="62">
        <v>0.98555269881556706</v>
      </c>
      <c r="F651" s="62">
        <v>0.12176565217149937</v>
      </c>
      <c r="G651" s="62">
        <v>0.96587656897843643</v>
      </c>
      <c r="H651" s="62">
        <v>0.5471512634329625</v>
      </c>
      <c r="I651" s="62">
        <v>0.49838348976511682</v>
      </c>
      <c r="J651" s="62">
        <v>0.56015080054132027</v>
      </c>
      <c r="K651" s="62"/>
      <c r="L651" s="65">
        <f t="shared" si="91"/>
        <v>8.7290280077147023E-2</v>
      </c>
      <c r="M651" s="65">
        <f t="shared" si="92"/>
        <v>0.16709425119120741</v>
      </c>
      <c r="N651" s="65">
        <f t="shared" si="93"/>
        <v>0.19974645622206533</v>
      </c>
      <c r="O651" s="65">
        <f t="shared" si="94"/>
        <v>2.4678799560952973E-2</v>
      </c>
      <c r="P651" s="65">
        <f t="shared" si="95"/>
        <v>0.19575860533204653</v>
      </c>
      <c r="Q651" s="65">
        <f t="shared" si="96"/>
        <v>0.11089363970034891</v>
      </c>
      <c r="R651" s="65">
        <f t="shared" si="97"/>
        <v>0.10100965279665634</v>
      </c>
      <c r="S651" s="65">
        <f t="shared" si="98"/>
        <v>0.1135283151195754</v>
      </c>
      <c r="T651" s="66">
        <f>(L651*'Football Field'!$F$4)+(M651*'Football Field'!$F$5)+(N651*'Football Field'!$F$6)+(O651*'Football Field'!$F$7)+(P651*'Football Field'!$F$8)+(Q651*'Football Field'!$F$9)+(R651*'Football Field'!$F$10)+(S651*'Football Field'!$F$11)</f>
        <v>143375746.35583803</v>
      </c>
    </row>
    <row r="652" spans="2:20" x14ac:dyDescent="0.3">
      <c r="B652" s="62">
        <f t="shared" si="90"/>
        <v>625</v>
      </c>
      <c r="C652" s="62">
        <v>0.7836336431409644</v>
      </c>
      <c r="D652" s="62">
        <v>0.6589878883917607</v>
      </c>
      <c r="E652" s="62">
        <v>0.29925352789555903</v>
      </c>
      <c r="F652" s="62">
        <v>0.23506307020035444</v>
      </c>
      <c r="G652" s="62">
        <v>0.27106019223857214</v>
      </c>
      <c r="H652" s="62">
        <v>0.51450286757798724</v>
      </c>
      <c r="I652" s="62">
        <v>0.39299967842745709</v>
      </c>
      <c r="J652" s="62">
        <v>0.47917332262620127</v>
      </c>
      <c r="K652" s="62"/>
      <c r="L652" s="65">
        <f t="shared" si="91"/>
        <v>0.21559941883908207</v>
      </c>
      <c r="M652" s="65">
        <f t="shared" si="92"/>
        <v>0.18130590359773491</v>
      </c>
      <c r="N652" s="65">
        <f t="shared" si="93"/>
        <v>8.2332971873467081E-2</v>
      </c>
      <c r="O652" s="65">
        <f t="shared" si="94"/>
        <v>6.4672390943544864E-2</v>
      </c>
      <c r="P652" s="65">
        <f t="shared" si="95"/>
        <v>7.4576200790467381E-2</v>
      </c>
      <c r="Q652" s="65">
        <f t="shared" si="96"/>
        <v>0.14155405425963977</v>
      </c>
      <c r="R652" s="65">
        <f t="shared" si="97"/>
        <v>0.1081251462523848</v>
      </c>
      <c r="S652" s="65">
        <f t="shared" si="98"/>
        <v>0.13183391344367928</v>
      </c>
      <c r="T652" s="66">
        <f>(L652*'Football Field'!$F$4)+(M652*'Football Field'!$F$5)+(N652*'Football Field'!$F$6)+(O652*'Football Field'!$F$7)+(P652*'Football Field'!$F$8)+(Q652*'Football Field'!$F$9)+(R652*'Football Field'!$F$10)+(S652*'Football Field'!$F$11)</f>
        <v>131118551.08194385</v>
      </c>
    </row>
    <row r="653" spans="2:20" x14ac:dyDescent="0.3">
      <c r="B653" s="62">
        <f t="shared" si="90"/>
        <v>626</v>
      </c>
      <c r="C653" s="62">
        <v>0.92161361748701043</v>
      </c>
      <c r="D653" s="62">
        <v>0.72518768464892458</v>
      </c>
      <c r="E653" s="62">
        <v>0.27430258307456146</v>
      </c>
      <c r="F653" s="62">
        <v>0.73133742634737153</v>
      </c>
      <c r="G653" s="62">
        <v>0.47973684594654864</v>
      </c>
      <c r="H653" s="62">
        <v>8.7675551819767161E-2</v>
      </c>
      <c r="I653" s="62">
        <v>0.14800818807145688</v>
      </c>
      <c r="J653" s="62">
        <v>2.011588539946263E-2</v>
      </c>
      <c r="K653" s="62"/>
      <c r="L653" s="65">
        <f t="shared" si="91"/>
        <v>0.27202469336344737</v>
      </c>
      <c r="M653" s="65">
        <f t="shared" si="92"/>
        <v>0.21404735542587885</v>
      </c>
      <c r="N653" s="65">
        <f t="shared" si="93"/>
        <v>8.0963512944957988E-2</v>
      </c>
      <c r="O653" s="65">
        <f t="shared" si="94"/>
        <v>0.21586252131323405</v>
      </c>
      <c r="P653" s="65">
        <f t="shared" si="95"/>
        <v>0.14159976148095121</v>
      </c>
      <c r="Q653" s="65">
        <f t="shared" si="96"/>
        <v>2.5878431749169931E-2</v>
      </c>
      <c r="R653" s="65">
        <f t="shared" si="97"/>
        <v>4.3686292402233276E-2</v>
      </c>
      <c r="S653" s="65">
        <f t="shared" si="98"/>
        <v>5.9374313201271626E-3</v>
      </c>
      <c r="T653" s="66">
        <f>(L653*'Football Field'!$F$4)+(M653*'Football Field'!$F$5)+(N653*'Football Field'!$F$6)+(O653*'Football Field'!$F$7)+(P653*'Football Field'!$F$8)+(Q653*'Football Field'!$F$9)+(R653*'Football Field'!$F$10)+(S653*'Football Field'!$F$11)</f>
        <v>127358110.53449816</v>
      </c>
    </row>
    <row r="654" spans="2:20" x14ac:dyDescent="0.3">
      <c r="B654" s="62">
        <f t="shared" si="90"/>
        <v>627</v>
      </c>
      <c r="C654" s="62">
        <v>0.50356539486188612</v>
      </c>
      <c r="D654" s="62">
        <v>0.71071693459209406</v>
      </c>
      <c r="E654" s="62">
        <v>6.1328385358664805E-2</v>
      </c>
      <c r="F654" s="62">
        <v>4.9279033030922181E-2</v>
      </c>
      <c r="G654" s="62">
        <v>0.35659813650945726</v>
      </c>
      <c r="H654" s="62">
        <v>0.88869719423710525</v>
      </c>
      <c r="I654" s="62">
        <v>0.34355815749791196</v>
      </c>
      <c r="J654" s="62">
        <v>0.25964336776511276</v>
      </c>
      <c r="K654" s="62"/>
      <c r="L654" s="65">
        <f t="shared" si="91"/>
        <v>0.15868391019564163</v>
      </c>
      <c r="M654" s="65">
        <f t="shared" si="92"/>
        <v>0.22396166093634329</v>
      </c>
      <c r="N654" s="65">
        <f t="shared" si="93"/>
        <v>1.9325847435102718E-2</v>
      </c>
      <c r="O654" s="65">
        <f t="shared" si="94"/>
        <v>1.5528846365925645E-2</v>
      </c>
      <c r="P654" s="65">
        <f t="shared" si="95"/>
        <v>0.1123714759734829</v>
      </c>
      <c r="Q654" s="65">
        <f t="shared" si="96"/>
        <v>0.28004693571153327</v>
      </c>
      <c r="R654" s="65">
        <f t="shared" si="97"/>
        <v>0.10826230787032395</v>
      </c>
      <c r="S654" s="65">
        <f t="shared" si="98"/>
        <v>8.1819015511646595E-2</v>
      </c>
      <c r="T654" s="66">
        <f>(L654*'Football Field'!$F$4)+(M654*'Football Field'!$F$5)+(N654*'Football Field'!$F$6)+(O654*'Football Field'!$F$7)+(P654*'Football Field'!$F$8)+(Q654*'Football Field'!$F$9)+(R654*'Football Field'!$F$10)+(S654*'Football Field'!$F$11)</f>
        <v>131986428.96487539</v>
      </c>
    </row>
    <row r="655" spans="2:20" x14ac:dyDescent="0.3">
      <c r="B655" s="62">
        <f t="shared" si="90"/>
        <v>628</v>
      </c>
      <c r="C655" s="62">
        <v>0.66537357074534753</v>
      </c>
      <c r="D655" s="62">
        <v>0.46086428276698732</v>
      </c>
      <c r="E655" s="62">
        <v>0.33064360785978075</v>
      </c>
      <c r="F655" s="62">
        <v>0.12413031125049512</v>
      </c>
      <c r="G655" s="62">
        <v>0.21671896695423754</v>
      </c>
      <c r="H655" s="62">
        <v>0.57007934820674155</v>
      </c>
      <c r="I655" s="62">
        <v>0.28180634321067755</v>
      </c>
      <c r="J655" s="62">
        <v>0.44377115614997531</v>
      </c>
      <c r="K655" s="62"/>
      <c r="L655" s="65">
        <f t="shared" si="91"/>
        <v>0.21509544213294265</v>
      </c>
      <c r="M655" s="65">
        <f t="shared" si="92"/>
        <v>0.1489836852912598</v>
      </c>
      <c r="N655" s="65">
        <f t="shared" si="93"/>
        <v>0.10688722267907745</v>
      </c>
      <c r="O655" s="65">
        <f t="shared" si="94"/>
        <v>4.0127629582004595E-2</v>
      </c>
      <c r="P655" s="65">
        <f t="shared" si="95"/>
        <v>7.0058782111525969E-2</v>
      </c>
      <c r="Q655" s="65">
        <f t="shared" si="96"/>
        <v>0.18428966049256962</v>
      </c>
      <c r="R655" s="65">
        <f t="shared" si="97"/>
        <v>9.1099590746995876E-2</v>
      </c>
      <c r="S655" s="65">
        <f t="shared" si="98"/>
        <v>0.14345798696362408</v>
      </c>
      <c r="T655" s="66">
        <f>(L655*'Football Field'!$F$4)+(M655*'Football Field'!$F$5)+(N655*'Football Field'!$F$6)+(O655*'Football Field'!$F$7)+(P655*'Football Field'!$F$8)+(Q655*'Football Field'!$F$9)+(R655*'Football Field'!$F$10)+(S655*'Football Field'!$F$11)</f>
        <v>129048422.65622349</v>
      </c>
    </row>
    <row r="656" spans="2:20" x14ac:dyDescent="0.3">
      <c r="B656" s="62">
        <f t="shared" si="90"/>
        <v>629</v>
      </c>
      <c r="C656" s="62">
        <v>0.86378018440762505</v>
      </c>
      <c r="D656" s="62">
        <v>0.39536560993327841</v>
      </c>
      <c r="E656" s="62">
        <v>0.97002365895314724</v>
      </c>
      <c r="F656" s="62">
        <v>0.74515758693020862</v>
      </c>
      <c r="G656" s="62">
        <v>0.4391568368310077</v>
      </c>
      <c r="H656" s="62">
        <v>0.50218438571220891</v>
      </c>
      <c r="I656" s="62">
        <v>0.54536456358321284</v>
      </c>
      <c r="J656" s="62">
        <v>0.20824617759140873</v>
      </c>
      <c r="K656" s="62"/>
      <c r="L656" s="65">
        <f t="shared" si="91"/>
        <v>0.18499219765586242</v>
      </c>
      <c r="M656" s="65">
        <f t="shared" si="92"/>
        <v>8.467380287181081E-2</v>
      </c>
      <c r="N656" s="65">
        <f t="shared" si="93"/>
        <v>0.20774591925952429</v>
      </c>
      <c r="O656" s="65">
        <f t="shared" si="94"/>
        <v>0.15958729095029442</v>
      </c>
      <c r="P656" s="65">
        <f t="shared" si="95"/>
        <v>9.4052387201588067E-2</v>
      </c>
      <c r="Q656" s="65">
        <f t="shared" si="96"/>
        <v>0.10755073433997697</v>
      </c>
      <c r="R656" s="65">
        <f t="shared" si="97"/>
        <v>0.11679845284952597</v>
      </c>
      <c r="S656" s="65">
        <f t="shared" si="98"/>
        <v>4.4599214871416812E-2</v>
      </c>
      <c r="T656" s="66">
        <f>(L656*'Football Field'!$F$4)+(M656*'Football Field'!$F$5)+(N656*'Football Field'!$F$6)+(O656*'Football Field'!$F$7)+(P656*'Football Field'!$F$8)+(Q656*'Football Field'!$F$9)+(R656*'Football Field'!$F$10)+(S656*'Football Field'!$F$11)</f>
        <v>137656456.68491691</v>
      </c>
    </row>
    <row r="657" spans="2:20" x14ac:dyDescent="0.3">
      <c r="B657" s="62">
        <f t="shared" si="90"/>
        <v>630</v>
      </c>
      <c r="C657" s="62">
        <v>0.9118241992977868</v>
      </c>
      <c r="D657" s="62">
        <v>0.93953368739041854</v>
      </c>
      <c r="E657" s="62">
        <v>0.13984421693594851</v>
      </c>
      <c r="F657" s="62">
        <v>0.65665561437508146</v>
      </c>
      <c r="G657" s="62">
        <v>0.89630128659969965</v>
      </c>
      <c r="H657" s="62">
        <v>4.178408736169148E-3</v>
      </c>
      <c r="I657" s="62">
        <v>0.19539086091387714</v>
      </c>
      <c r="J657" s="62">
        <v>0.52352017756605163</v>
      </c>
      <c r="K657" s="62"/>
      <c r="L657" s="65">
        <f t="shared" si="91"/>
        <v>0.21367966022928692</v>
      </c>
      <c r="M657" s="65">
        <f t="shared" si="92"/>
        <v>0.22017318607047523</v>
      </c>
      <c r="N657" s="65">
        <f t="shared" si="93"/>
        <v>3.277151975448421E-2</v>
      </c>
      <c r="O657" s="65">
        <f t="shared" si="94"/>
        <v>0.15388267680916948</v>
      </c>
      <c r="P657" s="65">
        <f t="shared" si="95"/>
        <v>0.21004197358568766</v>
      </c>
      <c r="Q657" s="65">
        <f t="shared" si="96"/>
        <v>9.7918103043470595E-4</v>
      </c>
      <c r="R657" s="65">
        <f t="shared" si="97"/>
        <v>4.5788489496262991E-2</v>
      </c>
      <c r="S657" s="65">
        <f t="shared" si="98"/>
        <v>0.12268331302419885</v>
      </c>
      <c r="T657" s="66">
        <f>(L657*'Football Field'!$F$4)+(M657*'Football Field'!$F$5)+(N657*'Football Field'!$F$6)+(O657*'Football Field'!$F$7)+(P657*'Football Field'!$F$8)+(Q657*'Football Field'!$F$9)+(R657*'Football Field'!$F$10)+(S657*'Football Field'!$F$11)</f>
        <v>132725213.22333638</v>
      </c>
    </row>
    <row r="658" spans="2:20" x14ac:dyDescent="0.3">
      <c r="B658" s="62">
        <f t="shared" si="90"/>
        <v>631</v>
      </c>
      <c r="C658" s="62">
        <v>0.32941843139663496</v>
      </c>
      <c r="D658" s="62">
        <v>0.49846778837573424</v>
      </c>
      <c r="E658" s="62">
        <v>9.5092880848169026E-2</v>
      </c>
      <c r="F658" s="62">
        <v>8.7040064104372705E-2</v>
      </c>
      <c r="G658" s="62">
        <v>7.7893021919932859E-2</v>
      </c>
      <c r="H658" s="62">
        <v>0.63212591457666412</v>
      </c>
      <c r="I658" s="62">
        <v>0.68606433458413996</v>
      </c>
      <c r="J658" s="62">
        <v>0.41358212623615054</v>
      </c>
      <c r="K658" s="62"/>
      <c r="L658" s="65">
        <f t="shared" si="91"/>
        <v>0.11682811468744415</v>
      </c>
      <c r="M658" s="65">
        <f t="shared" si="92"/>
        <v>0.17678140139717693</v>
      </c>
      <c r="N658" s="65">
        <f t="shared" si="93"/>
        <v>3.3724652086370287E-2</v>
      </c>
      <c r="O658" s="65">
        <f t="shared" si="94"/>
        <v>3.0868723855176548E-2</v>
      </c>
      <c r="P658" s="65">
        <f t="shared" si="95"/>
        <v>2.7624729009945965E-2</v>
      </c>
      <c r="Q658" s="65">
        <f t="shared" si="96"/>
        <v>0.22418320229370878</v>
      </c>
      <c r="R658" s="65">
        <f t="shared" si="97"/>
        <v>0.2433124413346949</v>
      </c>
      <c r="S658" s="65">
        <f t="shared" si="98"/>
        <v>0.14667673533548242</v>
      </c>
      <c r="T658" s="66">
        <f>(L658*'Football Field'!$F$4)+(M658*'Football Field'!$F$5)+(N658*'Football Field'!$F$6)+(O658*'Football Field'!$F$7)+(P658*'Football Field'!$F$8)+(Q658*'Football Field'!$F$9)+(R658*'Football Field'!$F$10)+(S658*'Football Field'!$F$11)</f>
        <v>145124499.71845594</v>
      </c>
    </row>
    <row r="659" spans="2:20" x14ac:dyDescent="0.3">
      <c r="B659" s="62">
        <f t="shared" si="90"/>
        <v>632</v>
      </c>
      <c r="C659" s="62">
        <v>0.99806501622570776</v>
      </c>
      <c r="D659" s="62">
        <v>0.44539674475708824</v>
      </c>
      <c r="E659" s="62">
        <v>0.39375853974414532</v>
      </c>
      <c r="F659" s="62">
        <v>0.76403283893092366</v>
      </c>
      <c r="G659" s="62">
        <v>0.95424270911580411</v>
      </c>
      <c r="H659" s="62">
        <v>0.46264738546987672</v>
      </c>
      <c r="I659" s="62">
        <v>0.86397298731324113</v>
      </c>
      <c r="J659" s="62">
        <v>0.48898000063917235</v>
      </c>
      <c r="K659" s="62"/>
      <c r="L659" s="65">
        <f t="shared" si="91"/>
        <v>0.18582147385504322</v>
      </c>
      <c r="M659" s="65">
        <f t="shared" si="92"/>
        <v>8.2924737582710614E-2</v>
      </c>
      <c r="N659" s="65">
        <f t="shared" si="93"/>
        <v>7.3310647110909163E-2</v>
      </c>
      <c r="O659" s="65">
        <f t="shared" si="94"/>
        <v>0.14224895762871861</v>
      </c>
      <c r="P659" s="65">
        <f t="shared" si="95"/>
        <v>0.177662560795767</v>
      </c>
      <c r="Q659" s="65">
        <f t="shared" si="96"/>
        <v>8.613649175711928E-2</v>
      </c>
      <c r="R659" s="65">
        <f t="shared" si="97"/>
        <v>0.16085598759949379</v>
      </c>
      <c r="S659" s="65">
        <f t="shared" si="98"/>
        <v>9.1039143670238354E-2</v>
      </c>
      <c r="T659" s="66">
        <f>(L659*'Football Field'!$F$4)+(M659*'Football Field'!$F$5)+(N659*'Football Field'!$F$6)+(O659*'Football Field'!$F$7)+(P659*'Football Field'!$F$8)+(Q659*'Football Field'!$F$9)+(R659*'Football Field'!$F$10)+(S659*'Football Field'!$F$11)</f>
        <v>147346849.30428612</v>
      </c>
    </row>
    <row r="660" spans="2:20" x14ac:dyDescent="0.3">
      <c r="B660" s="62">
        <f t="shared" si="90"/>
        <v>633</v>
      </c>
      <c r="C660" s="62">
        <v>0.25087473921631631</v>
      </c>
      <c r="D660" s="62">
        <v>8.6191262941347491E-2</v>
      </c>
      <c r="E660" s="62">
        <v>0.77810028185656488</v>
      </c>
      <c r="F660" s="62">
        <v>0.96874278813111847</v>
      </c>
      <c r="G660" s="62">
        <v>2.8974150425710832E-2</v>
      </c>
      <c r="H660" s="62">
        <v>0.67603626417419571</v>
      </c>
      <c r="I660" s="62">
        <v>0.27223960040182182</v>
      </c>
      <c r="J660" s="62">
        <v>0.58200848749920298</v>
      </c>
      <c r="K660" s="62"/>
      <c r="L660" s="65">
        <f t="shared" si="91"/>
        <v>6.8861707312673964E-2</v>
      </c>
      <c r="M660" s="65">
        <f t="shared" si="92"/>
        <v>2.3658330608005575E-2</v>
      </c>
      <c r="N660" s="65">
        <f t="shared" si="93"/>
        <v>0.21357795542306668</v>
      </c>
      <c r="O660" s="65">
        <f t="shared" si="94"/>
        <v>0.26590673316068242</v>
      </c>
      <c r="P660" s="65">
        <f t="shared" si="95"/>
        <v>7.9530106238728214E-3</v>
      </c>
      <c r="Q660" s="65">
        <f t="shared" si="96"/>
        <v>0.18556276929968923</v>
      </c>
      <c r="R660" s="65">
        <f t="shared" si="97"/>
        <v>7.4726071426526139E-2</v>
      </c>
      <c r="S660" s="65">
        <f t="shared" si="98"/>
        <v>0.15975342214548316</v>
      </c>
      <c r="T660" s="66">
        <f>(L660*'Football Field'!$F$4)+(M660*'Football Field'!$F$5)+(N660*'Football Field'!$F$6)+(O660*'Football Field'!$F$7)+(P660*'Football Field'!$F$8)+(Q660*'Football Field'!$F$9)+(R660*'Football Field'!$F$10)+(S660*'Football Field'!$F$11)</f>
        <v>127310276.55416182</v>
      </c>
    </row>
    <row r="661" spans="2:20" x14ac:dyDescent="0.3">
      <c r="B661" s="62">
        <f t="shared" si="90"/>
        <v>634</v>
      </c>
      <c r="C661" s="62">
        <v>0.50304861007709445</v>
      </c>
      <c r="D661" s="62">
        <v>0.70974193299651156</v>
      </c>
      <c r="E661" s="62">
        <v>0.45784584003348383</v>
      </c>
      <c r="F661" s="62">
        <v>0.2740420946800205</v>
      </c>
      <c r="G661" s="62">
        <v>0.32170692686755065</v>
      </c>
      <c r="H661" s="62">
        <v>0.67831683950608912</v>
      </c>
      <c r="I661" s="62">
        <v>0.7401923550570898</v>
      </c>
      <c r="J661" s="62">
        <v>0.71961704151033912</v>
      </c>
      <c r="K661" s="62"/>
      <c r="L661" s="65">
        <f t="shared" si="91"/>
        <v>0.11421211955156226</v>
      </c>
      <c r="M661" s="65">
        <f t="shared" si="92"/>
        <v>0.16113975643374004</v>
      </c>
      <c r="N661" s="65">
        <f t="shared" si="93"/>
        <v>0.103949285954842</v>
      </c>
      <c r="O661" s="65">
        <f t="shared" si="94"/>
        <v>6.2218497085119361E-2</v>
      </c>
      <c r="P661" s="65">
        <f t="shared" si="95"/>
        <v>7.3040317090492288E-2</v>
      </c>
      <c r="Q661" s="65">
        <f t="shared" si="96"/>
        <v>0.15400500551156357</v>
      </c>
      <c r="R661" s="65">
        <f t="shared" si="97"/>
        <v>0.16805321802594145</v>
      </c>
      <c r="S661" s="65">
        <f t="shared" si="98"/>
        <v>0.16338180034673899</v>
      </c>
      <c r="T661" s="66">
        <f>(L661*'Football Field'!$F$4)+(M661*'Football Field'!$F$5)+(N661*'Football Field'!$F$6)+(O661*'Football Field'!$F$7)+(P661*'Football Field'!$F$8)+(Q661*'Football Field'!$F$9)+(R661*'Football Field'!$F$10)+(S661*'Football Field'!$F$11)</f>
        <v>140655213.0127027</v>
      </c>
    </row>
    <row r="662" spans="2:20" x14ac:dyDescent="0.3">
      <c r="B662" s="62">
        <f t="shared" si="90"/>
        <v>635</v>
      </c>
      <c r="C662" s="62">
        <v>0.39674508784389484</v>
      </c>
      <c r="D662" s="62">
        <v>0.3864646794792661</v>
      </c>
      <c r="E662" s="62">
        <v>9.1916899569980171E-2</v>
      </c>
      <c r="F662" s="62">
        <v>0.3063306139223847</v>
      </c>
      <c r="G662" s="62">
        <v>0.49869270264686638</v>
      </c>
      <c r="H662" s="62">
        <v>0.50686106930192087</v>
      </c>
      <c r="I662" s="62">
        <v>0.51955663531184593</v>
      </c>
      <c r="J662" s="62">
        <v>0.60932314880374661</v>
      </c>
      <c r="K662" s="62"/>
      <c r="L662" s="65">
        <f t="shared" si="91"/>
        <v>0.11964962278951649</v>
      </c>
      <c r="M662" s="65">
        <f t="shared" si="92"/>
        <v>0.11654927694872817</v>
      </c>
      <c r="N662" s="65">
        <f t="shared" si="93"/>
        <v>2.7720122311526266E-2</v>
      </c>
      <c r="O662" s="65">
        <f t="shared" si="94"/>
        <v>9.2382599123988995E-2</v>
      </c>
      <c r="P662" s="65">
        <f t="shared" si="95"/>
        <v>0.150394788966006</v>
      </c>
      <c r="Q662" s="65">
        <f t="shared" si="96"/>
        <v>0.15285818931809375</v>
      </c>
      <c r="R662" s="65">
        <f t="shared" si="97"/>
        <v>0.15668689377021949</v>
      </c>
      <c r="S662" s="65">
        <f t="shared" si="98"/>
        <v>0.1837585067719209</v>
      </c>
      <c r="T662" s="66">
        <f>(L662*'Football Field'!$F$4)+(M662*'Football Field'!$F$5)+(N662*'Football Field'!$F$6)+(O662*'Football Field'!$F$7)+(P662*'Football Field'!$F$8)+(Q662*'Football Field'!$F$9)+(R662*'Football Field'!$F$10)+(S662*'Football Field'!$F$11)</f>
        <v>143913218.79812211</v>
      </c>
    </row>
    <row r="663" spans="2:20" x14ac:dyDescent="0.3">
      <c r="B663" s="62">
        <f t="shared" si="90"/>
        <v>636</v>
      </c>
      <c r="C663" s="62">
        <v>0.78320690521091496</v>
      </c>
      <c r="D663" s="62">
        <v>0.68973398834179522</v>
      </c>
      <c r="E663" s="62">
        <v>0.36665066703042515</v>
      </c>
      <c r="F663" s="62">
        <v>0.27426816521690878</v>
      </c>
      <c r="G663" s="62">
        <v>0.85931051750432963</v>
      </c>
      <c r="H663" s="62">
        <v>0.97799083875808568</v>
      </c>
      <c r="I663" s="62">
        <v>9.0696713446300148E-2</v>
      </c>
      <c r="J663" s="62">
        <v>0.58540798034876818</v>
      </c>
      <c r="K663" s="62"/>
      <c r="L663" s="65">
        <f t="shared" si="91"/>
        <v>0.16925911394526943</v>
      </c>
      <c r="M663" s="65">
        <f t="shared" si="92"/>
        <v>0.14905864969771987</v>
      </c>
      <c r="N663" s="65">
        <f t="shared" si="93"/>
        <v>7.9237001890706663E-2</v>
      </c>
      <c r="O663" s="65">
        <f t="shared" si="94"/>
        <v>5.9272187616256217E-2</v>
      </c>
      <c r="P663" s="65">
        <f t="shared" si="95"/>
        <v>0.18570589180066746</v>
      </c>
      <c r="Q663" s="65">
        <f t="shared" si="96"/>
        <v>0.21135393688875451</v>
      </c>
      <c r="R663" s="65">
        <f t="shared" si="97"/>
        <v>1.96004979699901E-2</v>
      </c>
      <c r="S663" s="65">
        <f t="shared" si="98"/>
        <v>0.1265127201906357</v>
      </c>
      <c r="T663" s="66">
        <f>(L663*'Football Field'!$F$4)+(M663*'Football Field'!$F$5)+(N663*'Football Field'!$F$6)+(O663*'Football Field'!$F$7)+(P663*'Football Field'!$F$8)+(Q663*'Football Field'!$F$9)+(R663*'Football Field'!$F$10)+(S663*'Football Field'!$F$11)</f>
        <v>128106727.02487761</v>
      </c>
    </row>
    <row r="664" spans="2:20" x14ac:dyDescent="0.3">
      <c r="B664" s="62">
        <f t="shared" si="90"/>
        <v>637</v>
      </c>
      <c r="C664" s="62">
        <v>0.80474191262805739</v>
      </c>
      <c r="D664" s="62">
        <v>4.9962753073962918E-2</v>
      </c>
      <c r="E664" s="62">
        <v>5.9359567928026769E-3</v>
      </c>
      <c r="F664" s="62">
        <v>0.86536113593811026</v>
      </c>
      <c r="G664" s="62">
        <v>0.76920839717501388</v>
      </c>
      <c r="H664" s="62">
        <v>1.3481902035259674E-2</v>
      </c>
      <c r="I664" s="62">
        <v>0.51041622302715006</v>
      </c>
      <c r="J664" s="62">
        <v>0.32030581703206451</v>
      </c>
      <c r="K664" s="62"/>
      <c r="L664" s="65">
        <f t="shared" si="91"/>
        <v>0.24098296559918544</v>
      </c>
      <c r="M664" s="65">
        <f t="shared" si="92"/>
        <v>1.4961532655784805E-2</v>
      </c>
      <c r="N664" s="65">
        <f t="shared" si="93"/>
        <v>1.7775443892647893E-3</v>
      </c>
      <c r="O664" s="65">
        <f t="shared" si="94"/>
        <v>0.25913561799163959</v>
      </c>
      <c r="P664" s="65">
        <f t="shared" si="95"/>
        <v>0.23034232193732534</v>
      </c>
      <c r="Q664" s="65">
        <f t="shared" si="96"/>
        <v>4.0372058213850965E-3</v>
      </c>
      <c r="R664" s="65">
        <f t="shared" si="97"/>
        <v>0.15284604068070681</v>
      </c>
      <c r="S664" s="65">
        <f t="shared" si="98"/>
        <v>9.5916770924708281E-2</v>
      </c>
      <c r="T664" s="66">
        <f>(L664*'Football Field'!$F$4)+(M664*'Football Field'!$F$5)+(N664*'Football Field'!$F$6)+(O664*'Football Field'!$F$7)+(P664*'Football Field'!$F$8)+(Q664*'Football Field'!$F$9)+(R664*'Football Field'!$F$10)+(S664*'Football Field'!$F$11)</f>
        <v>149503407.17733413</v>
      </c>
    </row>
    <row r="665" spans="2:20" x14ac:dyDescent="0.3">
      <c r="B665" s="62">
        <f t="shared" si="90"/>
        <v>638</v>
      </c>
      <c r="C665" s="62">
        <v>0.46859247237862744</v>
      </c>
      <c r="D665" s="62">
        <v>0.67077695774251278</v>
      </c>
      <c r="E665" s="62">
        <v>0.79026462738345371</v>
      </c>
      <c r="F665" s="62">
        <v>0.60505899255103401</v>
      </c>
      <c r="G665" s="62">
        <v>0.77889386155562446</v>
      </c>
      <c r="H665" s="62">
        <v>0.34411242451994228</v>
      </c>
      <c r="I665" s="62">
        <v>0.19983604748900008</v>
      </c>
      <c r="J665" s="62">
        <v>0.88064046546327546</v>
      </c>
      <c r="K665" s="62"/>
      <c r="L665" s="65">
        <f t="shared" si="91"/>
        <v>9.8897231192732055E-2</v>
      </c>
      <c r="M665" s="65">
        <f t="shared" si="92"/>
        <v>0.14156860764723719</v>
      </c>
      <c r="N665" s="65">
        <f t="shared" si="93"/>
        <v>0.16678668174300004</v>
      </c>
      <c r="O665" s="65">
        <f t="shared" si="94"/>
        <v>0.12769872031407903</v>
      </c>
      <c r="P665" s="65">
        <f t="shared" si="95"/>
        <v>0.16438686244755774</v>
      </c>
      <c r="Q665" s="65">
        <f t="shared" si="96"/>
        <v>7.2625507258559374E-2</v>
      </c>
      <c r="R665" s="65">
        <f t="shared" si="97"/>
        <v>4.217573468229454E-2</v>
      </c>
      <c r="S665" s="65">
        <f t="shared" si="98"/>
        <v>0.18586065471454005</v>
      </c>
      <c r="T665" s="66">
        <f>(L665*'Football Field'!$F$4)+(M665*'Football Field'!$F$5)+(N665*'Football Field'!$F$6)+(O665*'Football Field'!$F$7)+(P665*'Football Field'!$F$8)+(Q665*'Football Field'!$F$9)+(R665*'Football Field'!$F$10)+(S665*'Football Field'!$F$11)</f>
        <v>133093416.30912887</v>
      </c>
    </row>
    <row r="666" spans="2:20" x14ac:dyDescent="0.3">
      <c r="B666" s="62">
        <f t="shared" si="90"/>
        <v>639</v>
      </c>
      <c r="C666" s="62">
        <v>0.72640338333106091</v>
      </c>
      <c r="D666" s="62">
        <v>0.34943740216545183</v>
      </c>
      <c r="E666" s="62">
        <v>0.4880472248417056</v>
      </c>
      <c r="F666" s="62">
        <v>0.38293150760596428</v>
      </c>
      <c r="G666" s="62">
        <v>0.56637123377135967</v>
      </c>
      <c r="H666" s="62">
        <v>0.59452677531253284</v>
      </c>
      <c r="I666" s="62">
        <v>0.60152580210386741</v>
      </c>
      <c r="J666" s="62">
        <v>0.91137415839653679</v>
      </c>
      <c r="K666" s="62"/>
      <c r="L666" s="65">
        <f t="shared" si="91"/>
        <v>0.15720915771359525</v>
      </c>
      <c r="M666" s="65">
        <f t="shared" si="92"/>
        <v>7.5625693559057683E-2</v>
      </c>
      <c r="N666" s="65">
        <f t="shared" si="93"/>
        <v>0.10562381027189442</v>
      </c>
      <c r="O666" s="65">
        <f t="shared" si="94"/>
        <v>8.2874531085842043E-2</v>
      </c>
      <c r="P666" s="65">
        <f t="shared" si="95"/>
        <v>0.12257479336907973</v>
      </c>
      <c r="Q666" s="65">
        <f t="shared" si="96"/>
        <v>0.12866825200684143</v>
      </c>
      <c r="R666" s="65">
        <f t="shared" si="97"/>
        <v>0.13018299041793599</v>
      </c>
      <c r="S666" s="65">
        <f t="shared" si="98"/>
        <v>0.19724077157575351</v>
      </c>
      <c r="T666" s="66">
        <f>(L666*'Football Field'!$F$4)+(M666*'Football Field'!$F$5)+(N666*'Football Field'!$F$6)+(O666*'Football Field'!$F$7)+(P666*'Football Field'!$F$8)+(Q666*'Football Field'!$F$9)+(R666*'Football Field'!$F$10)+(S666*'Football Field'!$F$11)</f>
        <v>139979659.41480106</v>
      </c>
    </row>
    <row r="667" spans="2:20" x14ac:dyDescent="0.3">
      <c r="B667" s="62">
        <f t="shared" si="90"/>
        <v>640</v>
      </c>
      <c r="C667" s="62">
        <v>0.37134975364908895</v>
      </c>
      <c r="D667" s="62">
        <v>0.13190636076274043</v>
      </c>
      <c r="E667" s="62">
        <v>0.57228916062629087</v>
      </c>
      <c r="F667" s="62">
        <v>0.60997522673183224</v>
      </c>
      <c r="G667" s="62">
        <v>8.6198996237959125E-2</v>
      </c>
      <c r="H667" s="62">
        <v>0.34418894714652626</v>
      </c>
      <c r="I667" s="62">
        <v>2.6240553663708366E-2</v>
      </c>
      <c r="J667" s="62">
        <v>1.6680475173689868E-2</v>
      </c>
      <c r="K667" s="62"/>
      <c r="L667" s="65">
        <f t="shared" si="91"/>
        <v>0.17201439860019871</v>
      </c>
      <c r="M667" s="65">
        <f t="shared" si="92"/>
        <v>6.1100870796819251E-2</v>
      </c>
      <c r="N667" s="65">
        <f t="shared" si="93"/>
        <v>0.26509234171612717</v>
      </c>
      <c r="O667" s="65">
        <f t="shared" si="94"/>
        <v>0.28254905451329732</v>
      </c>
      <c r="P667" s="65">
        <f t="shared" si="95"/>
        <v>3.9928580407312481E-2</v>
      </c>
      <c r="Q667" s="65">
        <f t="shared" si="96"/>
        <v>0.15943313322941408</v>
      </c>
      <c r="R667" s="65">
        <f t="shared" si="97"/>
        <v>1.215499138761879E-2</v>
      </c>
      <c r="S667" s="65">
        <f t="shared" si="98"/>
        <v>7.7266293492122985E-3</v>
      </c>
      <c r="T667" s="66">
        <f>(L667*'Football Field'!$F$4)+(M667*'Football Field'!$F$5)+(N667*'Football Field'!$F$6)+(O667*'Football Field'!$F$7)+(P667*'Football Field'!$F$8)+(Q667*'Football Field'!$F$9)+(R667*'Football Field'!$F$10)+(S667*'Football Field'!$F$11)</f>
        <v>120920309.45743304</v>
      </c>
    </row>
    <row r="668" spans="2:20" x14ac:dyDescent="0.3">
      <c r="B668" s="62">
        <f t="shared" si="90"/>
        <v>641</v>
      </c>
      <c r="C668" s="62">
        <v>0.15921202968164516</v>
      </c>
      <c r="D668" s="62">
        <v>1.166942426646278E-3</v>
      </c>
      <c r="E668" s="62">
        <v>0.31157054715251853</v>
      </c>
      <c r="F668" s="62">
        <v>0.136933801610156</v>
      </c>
      <c r="G668" s="62">
        <v>0.84369693079079833</v>
      </c>
      <c r="H668" s="62">
        <v>3.5395340781112505E-3</v>
      </c>
      <c r="I668" s="62">
        <v>0.24934557343107766</v>
      </c>
      <c r="J668" s="62">
        <v>0.97946177304257442</v>
      </c>
      <c r="K668" s="62"/>
      <c r="L668" s="65">
        <f t="shared" si="91"/>
        <v>5.9298454610344074E-2</v>
      </c>
      <c r="M668" s="65">
        <f t="shared" si="92"/>
        <v>4.3462722419741002E-4</v>
      </c>
      <c r="N668" s="65">
        <f t="shared" si="93"/>
        <v>0.11604432143216163</v>
      </c>
      <c r="O668" s="65">
        <f t="shared" si="94"/>
        <v>5.1000937778621955E-2</v>
      </c>
      <c r="P668" s="65">
        <f t="shared" si="95"/>
        <v>0.31423457294918516</v>
      </c>
      <c r="Q668" s="65">
        <f t="shared" si="96"/>
        <v>1.3182980035637546E-3</v>
      </c>
      <c r="R668" s="65">
        <f t="shared" si="97"/>
        <v>9.286865570370631E-2</v>
      </c>
      <c r="S668" s="65">
        <f t="shared" si="98"/>
        <v>0.36480013229821967</v>
      </c>
      <c r="T668" s="66">
        <f>(L668*'Football Field'!$F$4)+(M668*'Football Field'!$F$5)+(N668*'Football Field'!$F$6)+(O668*'Football Field'!$F$7)+(P668*'Football Field'!$F$8)+(Q668*'Football Field'!$F$9)+(R668*'Football Field'!$F$10)+(S668*'Football Field'!$F$11)</f>
        <v>152570683.21577579</v>
      </c>
    </row>
    <row r="669" spans="2:20" x14ac:dyDescent="0.3">
      <c r="B669" s="62">
        <f t="shared" si="90"/>
        <v>642</v>
      </c>
      <c r="C669" s="62">
        <v>0.76612033914197697</v>
      </c>
      <c r="D669" s="62">
        <v>0.70578160197176598</v>
      </c>
      <c r="E669" s="62">
        <v>0.98847678998495836</v>
      </c>
      <c r="F669" s="62">
        <v>0.73142781647422961</v>
      </c>
      <c r="G669" s="62">
        <v>0.40528503092540302</v>
      </c>
      <c r="H669" s="62">
        <v>0.85270878783927251</v>
      </c>
      <c r="I669" s="62">
        <v>0.70488216365497336</v>
      </c>
      <c r="J669" s="62">
        <v>0.81947017226903252</v>
      </c>
      <c r="K669" s="62"/>
      <c r="L669" s="65">
        <f t="shared" si="91"/>
        <v>0.12823916249277487</v>
      </c>
      <c r="M669" s="65">
        <f t="shared" si="92"/>
        <v>0.11813919682779131</v>
      </c>
      <c r="N669" s="65">
        <f t="shared" si="93"/>
        <v>0.16545890927942877</v>
      </c>
      <c r="O669" s="65">
        <f t="shared" si="94"/>
        <v>0.12243205905957773</v>
      </c>
      <c r="P669" s="65">
        <f t="shared" si="95"/>
        <v>6.7839750860733072E-2</v>
      </c>
      <c r="Q669" s="65">
        <f t="shared" si="96"/>
        <v>0.1427330084007504</v>
      </c>
      <c r="R669" s="65">
        <f t="shared" si="97"/>
        <v>0.11798864186851614</v>
      </c>
      <c r="S669" s="65">
        <f t="shared" si="98"/>
        <v>0.13716927121042768</v>
      </c>
      <c r="T669" s="66">
        <f>(L669*'Football Field'!$F$4)+(M669*'Football Field'!$F$5)+(N669*'Football Field'!$F$6)+(O669*'Football Field'!$F$7)+(P669*'Football Field'!$F$8)+(Q669*'Football Field'!$F$9)+(R669*'Football Field'!$F$10)+(S669*'Football Field'!$F$11)</f>
        <v>135184436.91992623</v>
      </c>
    </row>
    <row r="670" spans="2:20" x14ac:dyDescent="0.3">
      <c r="B670" s="62">
        <f t="shared" ref="B670:B733" si="99">B669+1</f>
        <v>643</v>
      </c>
      <c r="C670" s="62">
        <v>0.71039339554608139</v>
      </c>
      <c r="D670" s="62">
        <v>0.73527789967691082</v>
      </c>
      <c r="E670" s="62">
        <v>0.28527452851182511</v>
      </c>
      <c r="F670" s="62">
        <v>0.22378122756417007</v>
      </c>
      <c r="G670" s="62">
        <v>0.51743206473237457</v>
      </c>
      <c r="H670" s="62">
        <v>0.64261026577140179</v>
      </c>
      <c r="I670" s="62">
        <v>0.90209391408660566</v>
      </c>
      <c r="J670" s="62">
        <v>0.16283302392104704</v>
      </c>
      <c r="K670" s="62"/>
      <c r="L670" s="65">
        <f t="shared" si="91"/>
        <v>0.16996292103305333</v>
      </c>
      <c r="M670" s="65">
        <f t="shared" si="92"/>
        <v>0.17591658422453565</v>
      </c>
      <c r="N670" s="65">
        <f t="shared" si="93"/>
        <v>6.8252453452112199E-2</v>
      </c>
      <c r="O670" s="65">
        <f t="shared" si="94"/>
        <v>5.354006856993869E-2</v>
      </c>
      <c r="P670" s="65">
        <f t="shared" si="95"/>
        <v>0.12379656921004356</v>
      </c>
      <c r="Q670" s="65">
        <f t="shared" si="96"/>
        <v>0.15374568308363357</v>
      </c>
      <c r="R670" s="65">
        <f t="shared" si="97"/>
        <v>0.21582762121041441</v>
      </c>
      <c r="S670" s="65">
        <f t="shared" si="98"/>
        <v>3.8958099216268624E-2</v>
      </c>
      <c r="T670" s="66">
        <f>(L670*'Football Field'!$F$4)+(M670*'Football Field'!$F$5)+(N670*'Football Field'!$F$6)+(O670*'Football Field'!$F$7)+(P670*'Football Field'!$F$8)+(Q670*'Football Field'!$F$9)+(R670*'Football Field'!$F$10)+(S670*'Football Field'!$F$11)</f>
        <v>149172806.19503117</v>
      </c>
    </row>
    <row r="671" spans="2:20" x14ac:dyDescent="0.3">
      <c r="B671" s="62">
        <f t="shared" si="99"/>
        <v>644</v>
      </c>
      <c r="C671" s="62">
        <v>0.12981076556023396</v>
      </c>
      <c r="D671" s="62">
        <v>0.64098877015751954</v>
      </c>
      <c r="E671" s="62">
        <v>0.47961497129484032</v>
      </c>
      <c r="F671" s="62">
        <v>0.52863361731430469</v>
      </c>
      <c r="G671" s="62">
        <v>0.26827802164987691</v>
      </c>
      <c r="H671" s="62">
        <v>0.69639110094551437</v>
      </c>
      <c r="I671" s="62">
        <v>0.90344638335470784</v>
      </c>
      <c r="J671" s="62">
        <v>0.68156266378964347</v>
      </c>
      <c r="K671" s="62"/>
      <c r="L671" s="65">
        <f t="shared" si="91"/>
        <v>2.9988212869491149E-2</v>
      </c>
      <c r="M671" s="65">
        <f t="shared" si="92"/>
        <v>0.14807791636909892</v>
      </c>
      <c r="N671" s="65">
        <f t="shared" si="93"/>
        <v>0.1107981745004866</v>
      </c>
      <c r="O671" s="65">
        <f t="shared" si="94"/>
        <v>0.12212220902922405</v>
      </c>
      <c r="P671" s="65">
        <f t="shared" si="95"/>
        <v>6.1976203489142748E-2</v>
      </c>
      <c r="Q671" s="65">
        <f t="shared" si="96"/>
        <v>0.16087667679521653</v>
      </c>
      <c r="R671" s="65">
        <f t="shared" si="97"/>
        <v>0.20870951914725039</v>
      </c>
      <c r="S671" s="65">
        <f t="shared" si="98"/>
        <v>0.15745108780008968</v>
      </c>
      <c r="T671" s="66">
        <f>(L671*'Football Field'!$F$4)+(M671*'Football Field'!$F$5)+(N671*'Football Field'!$F$6)+(O671*'Football Field'!$F$7)+(P671*'Football Field'!$F$8)+(Q671*'Football Field'!$F$9)+(R671*'Football Field'!$F$10)+(S671*'Football Field'!$F$11)</f>
        <v>146396893.46616954</v>
      </c>
    </row>
    <row r="672" spans="2:20" x14ac:dyDescent="0.3">
      <c r="B672" s="62">
        <f t="shared" si="99"/>
        <v>645</v>
      </c>
      <c r="C672" s="62">
        <v>0.75588421137712292</v>
      </c>
      <c r="D672" s="62">
        <v>0.89358550537236681</v>
      </c>
      <c r="E672" s="62">
        <v>0.75722618208801362</v>
      </c>
      <c r="F672" s="62">
        <v>0.78361100473345147</v>
      </c>
      <c r="G672" s="62">
        <v>8.4009528082650275E-2</v>
      </c>
      <c r="H672" s="62">
        <v>0.76118902663919985</v>
      </c>
      <c r="I672" s="62">
        <v>0.98287564792726501</v>
      </c>
      <c r="J672" s="62">
        <v>0.40594680001139327</v>
      </c>
      <c r="K672" s="62"/>
      <c r="L672" s="65">
        <f t="shared" si="91"/>
        <v>0.13935075910672062</v>
      </c>
      <c r="M672" s="65">
        <f t="shared" si="92"/>
        <v>0.1647366311217684</v>
      </c>
      <c r="N672" s="65">
        <f t="shared" si="93"/>
        <v>0.13959815762946648</v>
      </c>
      <c r="O672" s="65">
        <f t="shared" si="94"/>
        <v>0.14446232202025247</v>
      </c>
      <c r="P672" s="65">
        <f t="shared" si="95"/>
        <v>1.5487546021349521E-2</v>
      </c>
      <c r="Q672" s="65">
        <f t="shared" si="96"/>
        <v>0.14032872639663738</v>
      </c>
      <c r="R672" s="65">
        <f t="shared" si="97"/>
        <v>0.18119768290522009</v>
      </c>
      <c r="S672" s="65">
        <f t="shared" si="98"/>
        <v>7.483817479858508E-2</v>
      </c>
      <c r="T672" s="66">
        <f>(L672*'Football Field'!$F$4)+(M672*'Football Field'!$F$5)+(N672*'Football Field'!$F$6)+(O672*'Football Field'!$F$7)+(P672*'Football Field'!$F$8)+(Q672*'Football Field'!$F$9)+(R672*'Football Field'!$F$10)+(S672*'Football Field'!$F$11)</f>
        <v>138460423.44316417</v>
      </c>
    </row>
    <row r="673" spans="2:20" x14ac:dyDescent="0.3">
      <c r="B673" s="62">
        <f t="shared" si="99"/>
        <v>646</v>
      </c>
      <c r="C673" s="62">
        <v>0.66872551727920482</v>
      </c>
      <c r="D673" s="62">
        <v>0.75892482984477794</v>
      </c>
      <c r="E673" s="62">
        <v>0.13198818911131072</v>
      </c>
      <c r="F673" s="62">
        <v>0.25148266777977879</v>
      </c>
      <c r="G673" s="62">
        <v>5.3472293475235855E-2</v>
      </c>
      <c r="H673" s="62">
        <v>0.86079209173984839</v>
      </c>
      <c r="I673" s="62">
        <v>0.90728031725623726</v>
      </c>
      <c r="J673" s="62">
        <v>0.3903281044239616</v>
      </c>
      <c r="K673" s="62"/>
      <c r="L673" s="65">
        <f t="shared" si="91"/>
        <v>0.16622582968446437</v>
      </c>
      <c r="M673" s="65">
        <f t="shared" si="92"/>
        <v>0.18864677098364419</v>
      </c>
      <c r="N673" s="65">
        <f t="shared" si="93"/>
        <v>3.2808447826011895E-2</v>
      </c>
      <c r="O673" s="65">
        <f t="shared" si="94"/>
        <v>6.2511320448839364E-2</v>
      </c>
      <c r="P673" s="65">
        <f t="shared" si="95"/>
        <v>1.3291666189464627E-2</v>
      </c>
      <c r="Q673" s="65">
        <f t="shared" si="96"/>
        <v>0.21396802714728913</v>
      </c>
      <c r="R673" s="65">
        <f t="shared" si="97"/>
        <v>0.22552365596262239</v>
      </c>
      <c r="S673" s="65">
        <f t="shared" si="98"/>
        <v>9.702428175766413E-2</v>
      </c>
      <c r="T673" s="66">
        <f>(L673*'Football Field'!$F$4)+(M673*'Football Field'!$F$5)+(N673*'Football Field'!$F$6)+(O673*'Football Field'!$F$7)+(P673*'Football Field'!$F$8)+(Q673*'Football Field'!$F$9)+(R673*'Football Field'!$F$10)+(S673*'Football Field'!$F$11)</f>
        <v>141021204.48462206</v>
      </c>
    </row>
    <row r="674" spans="2:20" x14ac:dyDescent="0.3">
      <c r="B674" s="62">
        <f t="shared" si="99"/>
        <v>647</v>
      </c>
      <c r="C674" s="62">
        <v>0.82190914491902778</v>
      </c>
      <c r="D674" s="62">
        <v>0.46162664333205561</v>
      </c>
      <c r="E674" s="62">
        <v>0.33921937463580876</v>
      </c>
      <c r="F674" s="62">
        <v>0.15878544183214216</v>
      </c>
      <c r="G674" s="62">
        <v>0.38038487757752415</v>
      </c>
      <c r="H674" s="62">
        <v>0.68041554726231968</v>
      </c>
      <c r="I674" s="62">
        <v>0.1216531110082667</v>
      </c>
      <c r="J674" s="62">
        <v>0.23926610362752854</v>
      </c>
      <c r="K674" s="62"/>
      <c r="L674" s="65">
        <f t="shared" si="91"/>
        <v>0.25658519204257241</v>
      </c>
      <c r="M674" s="65">
        <f t="shared" si="92"/>
        <v>0.14411150145189419</v>
      </c>
      <c r="N674" s="65">
        <f t="shared" si="93"/>
        <v>0.10589816273922238</v>
      </c>
      <c r="O674" s="65">
        <f t="shared" si="94"/>
        <v>4.9569947405900559E-2</v>
      </c>
      <c r="P674" s="65">
        <f t="shared" si="95"/>
        <v>0.11874928934260104</v>
      </c>
      <c r="Q674" s="65">
        <f t="shared" si="96"/>
        <v>0.21241344611180096</v>
      </c>
      <c r="R674" s="65">
        <f t="shared" si="97"/>
        <v>3.7977904301950124E-2</v>
      </c>
      <c r="S674" s="65">
        <f t="shared" si="98"/>
        <v>7.4694556604058257E-2</v>
      </c>
      <c r="T674" s="66">
        <f>(L674*'Football Field'!$F$4)+(M674*'Football Field'!$F$5)+(N674*'Football Field'!$F$6)+(O674*'Football Field'!$F$7)+(P674*'Football Field'!$F$8)+(Q674*'Football Field'!$F$9)+(R674*'Football Field'!$F$10)+(S674*'Football Field'!$F$11)</f>
        <v>124991302.65990748</v>
      </c>
    </row>
    <row r="675" spans="2:20" x14ac:dyDescent="0.3">
      <c r="B675" s="62">
        <f t="shared" si="99"/>
        <v>648</v>
      </c>
      <c r="C675" s="62">
        <v>0.85432136420209137</v>
      </c>
      <c r="D675" s="62">
        <v>7.5079123172542173E-2</v>
      </c>
      <c r="E675" s="62">
        <v>0.58271592146680684</v>
      </c>
      <c r="F675" s="62">
        <v>0.91369052592299149</v>
      </c>
      <c r="G675" s="62">
        <v>0.76666637374369828</v>
      </c>
      <c r="H675" s="62">
        <v>1.5613671426093489E-3</v>
      </c>
      <c r="I675" s="62">
        <v>0.40092835686988026</v>
      </c>
      <c r="J675" s="62">
        <v>0.85302251815995711</v>
      </c>
      <c r="K675" s="62"/>
      <c r="L675" s="65">
        <f t="shared" si="91"/>
        <v>0.19206927596052409</v>
      </c>
      <c r="M675" s="65">
        <f t="shared" si="92"/>
        <v>1.6879354106951735E-2</v>
      </c>
      <c r="N675" s="65">
        <f t="shared" si="93"/>
        <v>0.1310067028832067</v>
      </c>
      <c r="O675" s="65">
        <f t="shared" si="94"/>
        <v>0.20541670280003263</v>
      </c>
      <c r="P675" s="65">
        <f t="shared" si="95"/>
        <v>0.17236260437635467</v>
      </c>
      <c r="Q675" s="65">
        <f t="shared" si="96"/>
        <v>3.510279259721173E-4</v>
      </c>
      <c r="R675" s="65">
        <f t="shared" si="97"/>
        <v>9.0137063689097435E-2</v>
      </c>
      <c r="S675" s="65">
        <f t="shared" si="98"/>
        <v>0.19177726825786068</v>
      </c>
      <c r="T675" s="66">
        <f>(L675*'Football Field'!$F$4)+(M675*'Football Field'!$F$5)+(N675*'Football Field'!$F$6)+(O675*'Football Field'!$F$7)+(P675*'Football Field'!$F$8)+(Q675*'Football Field'!$F$9)+(R675*'Football Field'!$F$10)+(S675*'Football Field'!$F$11)</f>
        <v>140017564.94901922</v>
      </c>
    </row>
    <row r="676" spans="2:20" x14ac:dyDescent="0.3">
      <c r="B676" s="62">
        <f t="shared" si="99"/>
        <v>649</v>
      </c>
      <c r="C676" s="62">
        <v>0.89683930674758616</v>
      </c>
      <c r="D676" s="62">
        <v>0.34043686465588829</v>
      </c>
      <c r="E676" s="62">
        <v>4.3766745742945812E-3</v>
      </c>
      <c r="F676" s="62">
        <v>9.6498754300248346E-2</v>
      </c>
      <c r="G676" s="62">
        <v>0.89647969012794437</v>
      </c>
      <c r="H676" s="62">
        <v>0.35375034748203771</v>
      </c>
      <c r="I676" s="62">
        <v>0.85350480685429952</v>
      </c>
      <c r="J676" s="62">
        <v>0.23454038134893473</v>
      </c>
      <c r="K676" s="62"/>
      <c r="L676" s="65">
        <f t="shared" si="91"/>
        <v>0.24394319516515528</v>
      </c>
      <c r="M676" s="65">
        <f t="shared" si="92"/>
        <v>9.2599929431436509E-2</v>
      </c>
      <c r="N676" s="65">
        <f t="shared" si="93"/>
        <v>1.1904696547293584E-3</v>
      </c>
      <c r="O676" s="65">
        <f t="shared" si="94"/>
        <v>2.6247973607255375E-2</v>
      </c>
      <c r="P676" s="65">
        <f t="shared" si="95"/>
        <v>0.24384537828026867</v>
      </c>
      <c r="Q676" s="65">
        <f t="shared" si="96"/>
        <v>9.6221239865705174E-2</v>
      </c>
      <c r="R676" s="65">
        <f t="shared" si="97"/>
        <v>0.23215607088846738</v>
      </c>
      <c r="S676" s="65">
        <f t="shared" si="98"/>
        <v>6.3795743106982328E-2</v>
      </c>
      <c r="T676" s="66">
        <f>(L676*'Football Field'!$F$4)+(M676*'Football Field'!$F$5)+(N676*'Football Field'!$F$6)+(O676*'Football Field'!$F$7)+(P676*'Football Field'!$F$8)+(Q676*'Football Field'!$F$9)+(R676*'Football Field'!$F$10)+(S676*'Football Field'!$F$11)</f>
        <v>159436333.59835747</v>
      </c>
    </row>
    <row r="677" spans="2:20" x14ac:dyDescent="0.3">
      <c r="B677" s="62">
        <f t="shared" si="99"/>
        <v>650</v>
      </c>
      <c r="C677" s="62">
        <v>0.96984505830285872</v>
      </c>
      <c r="D677" s="62">
        <v>0.95503588295827324</v>
      </c>
      <c r="E677" s="62">
        <v>0.42806296734256577</v>
      </c>
      <c r="F677" s="62">
        <v>7.8694137879816384E-2</v>
      </c>
      <c r="G677" s="62">
        <v>0.95712968116067099</v>
      </c>
      <c r="H677" s="62">
        <v>0.85330278727397757</v>
      </c>
      <c r="I677" s="62">
        <v>0.92479257171586027</v>
      </c>
      <c r="J677" s="62">
        <v>0.25564552501240934</v>
      </c>
      <c r="K677" s="62"/>
      <c r="L677" s="65">
        <f t="shared" si="91"/>
        <v>0.17885542057412893</v>
      </c>
      <c r="M677" s="65">
        <f t="shared" si="92"/>
        <v>0.17612436445136348</v>
      </c>
      <c r="N677" s="65">
        <f t="shared" si="93"/>
        <v>7.8941869529386199E-2</v>
      </c>
      <c r="O677" s="65">
        <f t="shared" si="94"/>
        <v>1.4512496616565545E-2</v>
      </c>
      <c r="P677" s="65">
        <f t="shared" si="95"/>
        <v>0.17651049536462762</v>
      </c>
      <c r="Q677" s="65">
        <f t="shared" si="96"/>
        <v>0.15736310412513846</v>
      </c>
      <c r="R677" s="65">
        <f t="shared" si="97"/>
        <v>0.17054699917480926</v>
      </c>
      <c r="S677" s="65">
        <f t="shared" si="98"/>
        <v>4.714525016398044E-2</v>
      </c>
      <c r="T677" s="66">
        <f>(L677*'Football Field'!$F$4)+(M677*'Football Field'!$F$5)+(N677*'Football Field'!$F$6)+(O677*'Football Field'!$F$7)+(P677*'Football Field'!$F$8)+(Q677*'Football Field'!$F$9)+(R677*'Football Field'!$F$10)+(S677*'Football Field'!$F$11)</f>
        <v>147231969.99942958</v>
      </c>
    </row>
    <row r="678" spans="2:20" x14ac:dyDescent="0.3">
      <c r="B678" s="62">
        <f t="shared" si="99"/>
        <v>651</v>
      </c>
      <c r="C678" s="62">
        <v>0.8711100610549708</v>
      </c>
      <c r="D678" s="62">
        <v>7.1385240895939894E-2</v>
      </c>
      <c r="E678" s="62">
        <v>0.78498836205823297</v>
      </c>
      <c r="F678" s="62">
        <v>2.9580775380685154E-2</v>
      </c>
      <c r="G678" s="62">
        <v>0.63355021811671064</v>
      </c>
      <c r="H678" s="62">
        <v>0.8034827436557983</v>
      </c>
      <c r="I678" s="62">
        <v>0.23883703594596706</v>
      </c>
      <c r="J678" s="62">
        <v>5.9297973455560204E-2</v>
      </c>
      <c r="K678" s="62"/>
      <c r="L678" s="65">
        <f t="shared" si="91"/>
        <v>0.24944217871064289</v>
      </c>
      <c r="M678" s="65">
        <f t="shared" si="92"/>
        <v>2.0441148384054385E-2</v>
      </c>
      <c r="N678" s="65">
        <f t="shared" si="93"/>
        <v>0.22478124871748922</v>
      </c>
      <c r="O678" s="65">
        <f t="shared" si="94"/>
        <v>8.4704486709431138E-3</v>
      </c>
      <c r="P678" s="65">
        <f t="shared" si="95"/>
        <v>0.18141696875621632</v>
      </c>
      <c r="Q678" s="65">
        <f t="shared" si="96"/>
        <v>0.23007711091200425</v>
      </c>
      <c r="R678" s="65">
        <f t="shared" si="97"/>
        <v>6.8390933897610737E-2</v>
      </c>
      <c r="S678" s="65">
        <f t="shared" si="98"/>
        <v>1.6979961951039166E-2</v>
      </c>
      <c r="T678" s="66">
        <f>(L678*'Football Field'!$F$4)+(M678*'Football Field'!$F$5)+(N678*'Football Field'!$F$6)+(O678*'Football Field'!$F$7)+(P678*'Football Field'!$F$8)+(Q678*'Football Field'!$F$9)+(R678*'Football Field'!$F$10)+(S678*'Football Field'!$F$11)</f>
        <v>137152087.44182721</v>
      </c>
    </row>
    <row r="679" spans="2:20" x14ac:dyDescent="0.3">
      <c r="B679" s="62">
        <f t="shared" si="99"/>
        <v>652</v>
      </c>
      <c r="C679" s="62">
        <v>0.1770116141478929</v>
      </c>
      <c r="D679" s="62">
        <v>0.74896024386845617</v>
      </c>
      <c r="E679" s="62">
        <v>0.42687521379266791</v>
      </c>
      <c r="F679" s="62">
        <v>0.68712660607337117</v>
      </c>
      <c r="G679" s="62">
        <v>0.15695054722877655</v>
      </c>
      <c r="H679" s="62">
        <v>0.65218946253085874</v>
      </c>
      <c r="I679" s="62">
        <v>0.90802185910261268</v>
      </c>
      <c r="J679" s="62">
        <v>0.66607216385659507</v>
      </c>
      <c r="K679" s="62"/>
      <c r="L679" s="65">
        <f t="shared" ref="L679:L742" si="100">C679/SUM($C679:$J679)</f>
        <v>4.0018833780661935E-2</v>
      </c>
      <c r="M679" s="65">
        <f t="shared" ref="M679:M742" si="101">D679/SUM($C679:$J679)</f>
        <v>0.16932513525724807</v>
      </c>
      <c r="N679" s="65">
        <f t="shared" ref="N679:N742" si="102">E679/SUM($C679:$J679)</f>
        <v>9.6508064219901671E-2</v>
      </c>
      <c r="O679" s="65">
        <f t="shared" ref="O679:O742" si="103">F679/SUM($C679:$J679)</f>
        <v>0.15534576963829094</v>
      </c>
      <c r="P679" s="65">
        <f t="shared" ref="P679:P742" si="104">G679/SUM($C679:$J679)</f>
        <v>3.5483422325523754E-2</v>
      </c>
      <c r="Q679" s="65">
        <f t="shared" ref="Q679:Q742" si="105">H679/SUM($C679:$J679)</f>
        <v>0.14744717074166269</v>
      </c>
      <c r="R679" s="65">
        <f t="shared" ref="R679:R742" si="106">I679/SUM($C679:$J679)</f>
        <v>0.20528582841052886</v>
      </c>
      <c r="S679" s="65">
        <f t="shared" ref="S679:S742" si="107">J679/SUM($C679:$J679)</f>
        <v>0.15058577562618197</v>
      </c>
      <c r="T679" s="66">
        <f>(L679*'Football Field'!$F$4)+(M679*'Football Field'!$F$5)+(N679*'Football Field'!$F$6)+(O679*'Football Field'!$F$7)+(P679*'Football Field'!$F$8)+(Q679*'Football Field'!$F$9)+(R679*'Football Field'!$F$10)+(S679*'Football Field'!$F$11)</f>
        <v>143442577.60596544</v>
      </c>
    </row>
    <row r="680" spans="2:20" x14ac:dyDescent="0.3">
      <c r="B680" s="62">
        <f t="shared" si="99"/>
        <v>653</v>
      </c>
      <c r="C680" s="62">
        <v>4.1916083037623619E-2</v>
      </c>
      <c r="D680" s="62">
        <v>0.25938463526502098</v>
      </c>
      <c r="E680" s="62">
        <v>0.82172153464128395</v>
      </c>
      <c r="F680" s="62">
        <v>0.49296441706990546</v>
      </c>
      <c r="G680" s="62">
        <v>0.86794407821116504</v>
      </c>
      <c r="H680" s="62">
        <v>0.68558326872796682</v>
      </c>
      <c r="I680" s="62">
        <v>0.12232325008361267</v>
      </c>
      <c r="J680" s="62">
        <v>0.74548762342839958</v>
      </c>
      <c r="K680" s="62"/>
      <c r="L680" s="65">
        <f t="shared" si="100"/>
        <v>1.0382142674873052E-2</v>
      </c>
      <c r="M680" s="65">
        <f t="shared" si="101"/>
        <v>6.424665893934231E-2</v>
      </c>
      <c r="N680" s="65">
        <f t="shared" si="102"/>
        <v>0.20353118882801785</v>
      </c>
      <c r="O680" s="65">
        <f t="shared" si="103"/>
        <v>0.12210174569654979</v>
      </c>
      <c r="P680" s="65">
        <f t="shared" si="104"/>
        <v>0.21497999337655585</v>
      </c>
      <c r="Q680" s="65">
        <f t="shared" si="105"/>
        <v>0.16981127041500202</v>
      </c>
      <c r="R680" s="65">
        <f t="shared" si="106"/>
        <v>3.0298094258528873E-2</v>
      </c>
      <c r="S680" s="65">
        <f t="shared" si="107"/>
        <v>0.18464890581113028</v>
      </c>
      <c r="T680" s="66">
        <f>(L680*'Football Field'!$F$4)+(M680*'Football Field'!$F$5)+(N680*'Football Field'!$F$6)+(O680*'Football Field'!$F$7)+(P680*'Football Field'!$F$8)+(Q680*'Football Field'!$F$9)+(R680*'Football Field'!$F$10)+(S680*'Football Field'!$F$11)</f>
        <v>137176749.67373094</v>
      </c>
    </row>
    <row r="681" spans="2:20" x14ac:dyDescent="0.3">
      <c r="B681" s="62">
        <f t="shared" si="99"/>
        <v>654</v>
      </c>
      <c r="C681" s="62">
        <v>0.3197500701759789</v>
      </c>
      <c r="D681" s="62">
        <v>0.73469933010835065</v>
      </c>
      <c r="E681" s="62">
        <v>0.14279325593515113</v>
      </c>
      <c r="F681" s="62">
        <v>0.13590044567616444</v>
      </c>
      <c r="G681" s="62">
        <v>0.23913878266784894</v>
      </c>
      <c r="H681" s="62">
        <v>0.64353277917891683</v>
      </c>
      <c r="I681" s="62">
        <v>3.3205109467153271E-2</v>
      </c>
      <c r="J681" s="62">
        <v>0.41380022976822484</v>
      </c>
      <c r="K681" s="62"/>
      <c r="L681" s="65">
        <f t="shared" si="100"/>
        <v>0.12007949084745027</v>
      </c>
      <c r="M681" s="65">
        <f t="shared" si="101"/>
        <v>0.27591024901673722</v>
      </c>
      <c r="N681" s="65">
        <f t="shared" si="102"/>
        <v>5.3624824725466889E-2</v>
      </c>
      <c r="O681" s="65">
        <f t="shared" si="103"/>
        <v>5.1036286915446469E-2</v>
      </c>
      <c r="P681" s="65">
        <f t="shared" si="104"/>
        <v>8.9806589405376211E-2</v>
      </c>
      <c r="Q681" s="65">
        <f t="shared" si="105"/>
        <v>0.24167340581010527</v>
      </c>
      <c r="R681" s="65">
        <f t="shared" si="106"/>
        <v>1.2469903872593916E-2</v>
      </c>
      <c r="S681" s="65">
        <f t="shared" si="107"/>
        <v>0.15539924940682387</v>
      </c>
      <c r="T681" s="66">
        <f>(L681*'Football Field'!$F$4)+(M681*'Football Field'!$F$5)+(N681*'Football Field'!$F$6)+(O681*'Football Field'!$F$7)+(P681*'Football Field'!$F$8)+(Q681*'Football Field'!$F$9)+(R681*'Football Field'!$F$10)+(S681*'Football Field'!$F$11)</f>
        <v>118580149.25349151</v>
      </c>
    </row>
    <row r="682" spans="2:20" x14ac:dyDescent="0.3">
      <c r="B682" s="62">
        <f t="shared" si="99"/>
        <v>655</v>
      </c>
      <c r="C682" s="62">
        <v>0.6912983272050619</v>
      </c>
      <c r="D682" s="62">
        <v>0.75217373308303737</v>
      </c>
      <c r="E682" s="62">
        <v>0.72889786134831258</v>
      </c>
      <c r="F682" s="62">
        <v>0.94934853540875697</v>
      </c>
      <c r="G682" s="62">
        <v>0.21712424068846914</v>
      </c>
      <c r="H682" s="62">
        <v>0.11683625453093149</v>
      </c>
      <c r="I682" s="62">
        <v>0.79169788216062953</v>
      </c>
      <c r="J682" s="62">
        <v>0.91695302330699846</v>
      </c>
      <c r="K682" s="62"/>
      <c r="L682" s="65">
        <f t="shared" si="100"/>
        <v>0.13386021928286168</v>
      </c>
      <c r="M682" s="65">
        <f t="shared" si="101"/>
        <v>0.14564788729690825</v>
      </c>
      <c r="N682" s="65">
        <f t="shared" si="102"/>
        <v>0.14114084139241875</v>
      </c>
      <c r="O682" s="65">
        <f t="shared" si="103"/>
        <v>0.18382802058767844</v>
      </c>
      <c r="P682" s="65">
        <f t="shared" si="104"/>
        <v>4.2043062056422262E-2</v>
      </c>
      <c r="Q682" s="65">
        <f t="shared" si="105"/>
        <v>2.2623700993072812E-2</v>
      </c>
      <c r="R682" s="65">
        <f t="shared" si="106"/>
        <v>0.15330118407817706</v>
      </c>
      <c r="S682" s="65">
        <f t="shared" si="107"/>
        <v>0.1775550843124607</v>
      </c>
      <c r="T682" s="66">
        <f>(L682*'Football Field'!$F$4)+(M682*'Football Field'!$F$5)+(N682*'Football Field'!$F$6)+(O682*'Football Field'!$F$7)+(P682*'Football Field'!$F$8)+(Q682*'Football Field'!$F$9)+(R682*'Football Field'!$F$10)+(S682*'Football Field'!$F$11)</f>
        <v>137970111.417041</v>
      </c>
    </row>
    <row r="683" spans="2:20" x14ac:dyDescent="0.3">
      <c r="B683" s="62">
        <f t="shared" si="99"/>
        <v>656</v>
      </c>
      <c r="C683" s="62">
        <v>6.4559305998361793E-2</v>
      </c>
      <c r="D683" s="62">
        <v>0.26097696421237793</v>
      </c>
      <c r="E683" s="62">
        <v>0.75705536602876022</v>
      </c>
      <c r="F683" s="62">
        <v>0.17827205749664232</v>
      </c>
      <c r="G683" s="62">
        <v>0.30260679005692193</v>
      </c>
      <c r="H683" s="62">
        <v>0.41462286828496886</v>
      </c>
      <c r="I683" s="62">
        <v>0.27767195132793532</v>
      </c>
      <c r="J683" s="62">
        <v>0.28420219850248718</v>
      </c>
      <c r="K683" s="62"/>
      <c r="L683" s="65">
        <f t="shared" si="100"/>
        <v>2.5417374808872104E-2</v>
      </c>
      <c r="M683" s="65">
        <f t="shared" si="101"/>
        <v>0.1027481509177923</v>
      </c>
      <c r="N683" s="65">
        <f t="shared" si="102"/>
        <v>0.29805710721099044</v>
      </c>
      <c r="O683" s="65">
        <f t="shared" si="103"/>
        <v>7.0186747414167305E-2</v>
      </c>
      <c r="P683" s="65">
        <f t="shared" si="104"/>
        <v>0.11913805583321527</v>
      </c>
      <c r="Q683" s="65">
        <f t="shared" si="105"/>
        <v>0.16323943828944015</v>
      </c>
      <c r="R683" s="65">
        <f t="shared" si="106"/>
        <v>0.10932106458814961</v>
      </c>
      <c r="S683" s="65">
        <f t="shared" si="107"/>
        <v>0.11189206093737267</v>
      </c>
      <c r="T683" s="66">
        <f>(L683*'Football Field'!$F$4)+(M683*'Football Field'!$F$5)+(N683*'Football Field'!$F$6)+(O683*'Football Field'!$F$7)+(P683*'Football Field'!$F$8)+(Q683*'Football Field'!$F$9)+(R683*'Football Field'!$F$10)+(S683*'Football Field'!$F$11)</f>
        <v>141633551.33958265</v>
      </c>
    </row>
    <row r="684" spans="2:20" x14ac:dyDescent="0.3">
      <c r="B684" s="62">
        <f t="shared" si="99"/>
        <v>657</v>
      </c>
      <c r="C684" s="62">
        <v>0.70203676884918587</v>
      </c>
      <c r="D684" s="62">
        <v>0.67312363162001221</v>
      </c>
      <c r="E684" s="62">
        <v>0.702271806233983</v>
      </c>
      <c r="F684" s="62">
        <v>0.3938930002061426</v>
      </c>
      <c r="G684" s="62">
        <v>0.6332697959002962</v>
      </c>
      <c r="H684" s="62">
        <v>0.48337968459949299</v>
      </c>
      <c r="I684" s="62">
        <v>0.80346244440500503</v>
      </c>
      <c r="J684" s="62">
        <v>0.78967318626211491</v>
      </c>
      <c r="K684" s="62"/>
      <c r="L684" s="65">
        <f t="shared" si="100"/>
        <v>0.13549928987226334</v>
      </c>
      <c r="M684" s="65">
        <f t="shared" si="101"/>
        <v>0.12991879931055894</v>
      </c>
      <c r="N684" s="65">
        <f t="shared" si="102"/>
        <v>0.13554465416106781</v>
      </c>
      <c r="O684" s="65">
        <f t="shared" si="103"/>
        <v>7.6024824028915236E-2</v>
      </c>
      <c r="P684" s="65">
        <f t="shared" si="104"/>
        <v>0.12222665741953008</v>
      </c>
      <c r="Q684" s="65">
        <f t="shared" si="105"/>
        <v>9.3296543583147221E-2</v>
      </c>
      <c r="R684" s="65">
        <f t="shared" si="106"/>
        <v>0.15507534004860449</v>
      </c>
      <c r="S684" s="65">
        <f t="shared" si="107"/>
        <v>0.15241389157591298</v>
      </c>
      <c r="T684" s="66">
        <f>(L684*'Football Field'!$F$4)+(M684*'Football Field'!$F$5)+(N684*'Football Field'!$F$6)+(O684*'Football Field'!$F$7)+(P684*'Football Field'!$F$8)+(Q684*'Football Field'!$F$9)+(R684*'Football Field'!$F$10)+(S684*'Football Field'!$F$11)</f>
        <v>143724653.6685212</v>
      </c>
    </row>
    <row r="685" spans="2:20" x14ac:dyDescent="0.3">
      <c r="B685" s="62">
        <f t="shared" si="99"/>
        <v>658</v>
      </c>
      <c r="C685" s="62">
        <v>0.49935099527725191</v>
      </c>
      <c r="D685" s="62">
        <v>0.83461567711120477</v>
      </c>
      <c r="E685" s="62">
        <v>2.2788506774753192E-2</v>
      </c>
      <c r="F685" s="62">
        <v>0.5749631011423485</v>
      </c>
      <c r="G685" s="62">
        <v>0.1040232753193876</v>
      </c>
      <c r="H685" s="62">
        <v>0.21256942021895264</v>
      </c>
      <c r="I685" s="62">
        <v>0.44525884151887385</v>
      </c>
      <c r="J685" s="62">
        <v>0.89937068459079272</v>
      </c>
      <c r="K685" s="62"/>
      <c r="L685" s="65">
        <f t="shared" si="100"/>
        <v>0.13898114789425073</v>
      </c>
      <c r="M685" s="65">
        <f t="shared" si="101"/>
        <v>0.23229320848964932</v>
      </c>
      <c r="N685" s="65">
        <f t="shared" si="102"/>
        <v>6.342578387357807E-3</v>
      </c>
      <c r="O685" s="65">
        <f t="shared" si="103"/>
        <v>0.16002577855929642</v>
      </c>
      <c r="P685" s="65">
        <f t="shared" si="104"/>
        <v>2.8952128559553862E-2</v>
      </c>
      <c r="Q685" s="65">
        <f t="shared" si="105"/>
        <v>5.9163078292939646E-2</v>
      </c>
      <c r="R685" s="65">
        <f t="shared" si="106"/>
        <v>0.12392602696225453</v>
      </c>
      <c r="S685" s="65">
        <f t="shared" si="107"/>
        <v>0.25031605285469771</v>
      </c>
      <c r="T685" s="66">
        <f>(L685*'Football Field'!$F$4)+(M685*'Football Field'!$F$5)+(N685*'Football Field'!$F$6)+(O685*'Football Field'!$F$7)+(P685*'Football Field'!$F$8)+(Q685*'Football Field'!$F$9)+(R685*'Football Field'!$F$10)+(S685*'Football Field'!$F$11)</f>
        <v>129384279.30010962</v>
      </c>
    </row>
    <row r="686" spans="2:20" x14ac:dyDescent="0.3">
      <c r="B686" s="62">
        <f t="shared" si="99"/>
        <v>659</v>
      </c>
      <c r="C686" s="62">
        <v>0.73535412563020541</v>
      </c>
      <c r="D686" s="62">
        <v>0.59672432142237852</v>
      </c>
      <c r="E686" s="62">
        <v>0.57463454735153874</v>
      </c>
      <c r="F686" s="62">
        <v>0.89312949494882543</v>
      </c>
      <c r="G686" s="62">
        <v>0.18603656506995558</v>
      </c>
      <c r="H686" s="62">
        <v>0.24753836335090074</v>
      </c>
      <c r="I686" s="62">
        <v>0.96774081205458096</v>
      </c>
      <c r="J686" s="62">
        <v>0.71568113574475101</v>
      </c>
      <c r="K686" s="62"/>
      <c r="L686" s="65">
        <f t="shared" si="100"/>
        <v>0.14955829771031942</v>
      </c>
      <c r="M686" s="65">
        <f t="shared" si="101"/>
        <v>0.12136339568067639</v>
      </c>
      <c r="N686" s="65">
        <f t="shared" si="102"/>
        <v>0.11687071808264286</v>
      </c>
      <c r="O686" s="65">
        <f t="shared" si="103"/>
        <v>0.18164707620964077</v>
      </c>
      <c r="P686" s="65">
        <f t="shared" si="104"/>
        <v>3.7836616419188222E-2</v>
      </c>
      <c r="Q686" s="65">
        <f t="shared" si="105"/>
        <v>5.0345017387413898E-2</v>
      </c>
      <c r="R686" s="65">
        <f t="shared" si="106"/>
        <v>0.19682172633715381</v>
      </c>
      <c r="S686" s="65">
        <f t="shared" si="107"/>
        <v>0.14555715217296442</v>
      </c>
      <c r="T686" s="66">
        <f>(L686*'Football Field'!$F$4)+(M686*'Football Field'!$F$5)+(N686*'Football Field'!$F$6)+(O686*'Football Field'!$F$7)+(P686*'Football Field'!$F$8)+(Q686*'Football Field'!$F$9)+(R686*'Football Field'!$F$10)+(S686*'Football Field'!$F$11)</f>
        <v>142769273.67146385</v>
      </c>
    </row>
    <row r="687" spans="2:20" x14ac:dyDescent="0.3">
      <c r="B687" s="62">
        <f t="shared" si="99"/>
        <v>660</v>
      </c>
      <c r="C687" s="62">
        <v>0.41373830473727446</v>
      </c>
      <c r="D687" s="62">
        <v>5.0734391216879726E-2</v>
      </c>
      <c r="E687" s="62">
        <v>0.5449124396087236</v>
      </c>
      <c r="F687" s="62">
        <v>0.31488265726636444</v>
      </c>
      <c r="G687" s="62">
        <v>0.5223237006870658</v>
      </c>
      <c r="H687" s="62">
        <v>0.45497369843384072</v>
      </c>
      <c r="I687" s="62">
        <v>0.46487813780788745</v>
      </c>
      <c r="J687" s="62">
        <v>0.72510198374307544</v>
      </c>
      <c r="K687" s="62"/>
      <c r="L687" s="65">
        <f t="shared" si="100"/>
        <v>0.11849718894881034</v>
      </c>
      <c r="M687" s="65">
        <f t="shared" si="101"/>
        <v>1.4530640923003326E-2</v>
      </c>
      <c r="N687" s="65">
        <f t="shared" si="102"/>
        <v>0.15606626598877452</v>
      </c>
      <c r="O687" s="65">
        <f t="shared" si="103"/>
        <v>9.018432498893135E-2</v>
      </c>
      <c r="P687" s="65">
        <f t="shared" si="104"/>
        <v>0.14959671256945853</v>
      </c>
      <c r="Q687" s="65">
        <f t="shared" si="105"/>
        <v>0.13030725870134002</v>
      </c>
      <c r="R687" s="65">
        <f t="shared" si="106"/>
        <v>0.13314395090629244</v>
      </c>
      <c r="S687" s="65">
        <f t="shared" si="107"/>
        <v>0.20767365697338946</v>
      </c>
      <c r="T687" s="66">
        <f>(L687*'Football Field'!$F$4)+(M687*'Football Field'!$F$5)+(N687*'Football Field'!$F$6)+(O687*'Football Field'!$F$7)+(P687*'Football Field'!$F$8)+(Q687*'Football Field'!$F$9)+(R687*'Football Field'!$F$10)+(S687*'Football Field'!$F$11)</f>
        <v>144440312.77691022</v>
      </c>
    </row>
    <row r="688" spans="2:20" x14ac:dyDescent="0.3">
      <c r="B688" s="62">
        <f t="shared" si="99"/>
        <v>661</v>
      </c>
      <c r="C688" s="62">
        <v>0.19025712318964205</v>
      </c>
      <c r="D688" s="62">
        <v>0.39428750845836991</v>
      </c>
      <c r="E688" s="62">
        <v>0.63567084638999649</v>
      </c>
      <c r="F688" s="62">
        <v>0.50758811884825705</v>
      </c>
      <c r="G688" s="62">
        <v>0.81161337768742803</v>
      </c>
      <c r="H688" s="62">
        <v>0.23196605436121109</v>
      </c>
      <c r="I688" s="62">
        <v>0.38861397088920213</v>
      </c>
      <c r="J688" s="62">
        <v>0.55431000149819631</v>
      </c>
      <c r="K688" s="62"/>
      <c r="L688" s="65">
        <f t="shared" si="100"/>
        <v>5.122277806382456E-2</v>
      </c>
      <c r="M688" s="65">
        <f t="shared" si="101"/>
        <v>0.10615372082006214</v>
      </c>
      <c r="N688" s="65">
        <f t="shared" si="102"/>
        <v>0.171141170119674</v>
      </c>
      <c r="O688" s="65">
        <f t="shared" si="103"/>
        <v>0.13665755648834477</v>
      </c>
      <c r="P688" s="65">
        <f t="shared" si="104"/>
        <v>0.21851004168435501</v>
      </c>
      <c r="Q688" s="65">
        <f t="shared" si="105"/>
        <v>6.2452041330625221E-2</v>
      </c>
      <c r="R688" s="65">
        <f t="shared" si="106"/>
        <v>0.1046262386902468</v>
      </c>
      <c r="S688" s="65">
        <f t="shared" si="107"/>
        <v>0.14923645280286754</v>
      </c>
      <c r="T688" s="66">
        <f>(L688*'Football Field'!$F$4)+(M688*'Football Field'!$F$5)+(N688*'Football Field'!$F$6)+(O688*'Football Field'!$F$7)+(P688*'Football Field'!$F$8)+(Q688*'Football Field'!$F$9)+(R688*'Football Field'!$F$10)+(S688*'Football Field'!$F$11)</f>
        <v>146435537.63550562</v>
      </c>
    </row>
    <row r="689" spans="2:20" x14ac:dyDescent="0.3">
      <c r="B689" s="62">
        <f t="shared" si="99"/>
        <v>662</v>
      </c>
      <c r="C689" s="62">
        <v>0.80827414572349054</v>
      </c>
      <c r="D689" s="62">
        <v>0.10436705887355746</v>
      </c>
      <c r="E689" s="62">
        <v>0.99964215950794799</v>
      </c>
      <c r="F689" s="62">
        <v>6.514872198751942E-2</v>
      </c>
      <c r="G689" s="62">
        <v>0.84105010034470296</v>
      </c>
      <c r="H689" s="62">
        <v>0.55290587204692576</v>
      </c>
      <c r="I689" s="62">
        <v>0.21405793180652477</v>
      </c>
      <c r="J689" s="62">
        <v>0.48532229113883807</v>
      </c>
      <c r="K689" s="62"/>
      <c r="L689" s="65">
        <f t="shared" si="100"/>
        <v>0.19855567545093819</v>
      </c>
      <c r="M689" s="65">
        <f t="shared" si="101"/>
        <v>2.5638172369002427E-2</v>
      </c>
      <c r="N689" s="65">
        <f t="shared" si="102"/>
        <v>0.24556596946778553</v>
      </c>
      <c r="O689" s="65">
        <f t="shared" si="103"/>
        <v>1.6004035966557532E-2</v>
      </c>
      <c r="P689" s="65">
        <f t="shared" si="104"/>
        <v>0.20660721568984924</v>
      </c>
      <c r="Q689" s="65">
        <f t="shared" si="105"/>
        <v>0.13582346963083961</v>
      </c>
      <c r="R689" s="65">
        <f t="shared" si="106"/>
        <v>5.2584160288130025E-2</v>
      </c>
      <c r="S689" s="65">
        <f t="shared" si="107"/>
        <v>0.11922130113689754</v>
      </c>
      <c r="T689" s="66">
        <f>(L689*'Football Field'!$F$4)+(M689*'Football Field'!$F$5)+(N689*'Football Field'!$F$6)+(O689*'Football Field'!$F$7)+(P689*'Football Field'!$F$8)+(Q689*'Football Field'!$F$9)+(R689*'Football Field'!$F$10)+(S689*'Football Field'!$F$11)</f>
        <v>138641983.6086334</v>
      </c>
    </row>
    <row r="690" spans="2:20" x14ac:dyDescent="0.3">
      <c r="B690" s="62">
        <f t="shared" si="99"/>
        <v>663</v>
      </c>
      <c r="C690" s="62">
        <v>0.15756142810477458</v>
      </c>
      <c r="D690" s="62">
        <v>0.49062605458936326</v>
      </c>
      <c r="E690" s="62">
        <v>0.48597019950907605</v>
      </c>
      <c r="F690" s="62">
        <v>8.8505772514023695E-3</v>
      </c>
      <c r="G690" s="62">
        <v>0.82256394385902931</v>
      </c>
      <c r="H690" s="62">
        <v>0.20038385927721336</v>
      </c>
      <c r="I690" s="62">
        <v>0.70792478682928839</v>
      </c>
      <c r="J690" s="62">
        <v>0.55489059650843031</v>
      </c>
      <c r="K690" s="62"/>
      <c r="L690" s="65">
        <f t="shared" si="100"/>
        <v>4.5952735721673015E-2</v>
      </c>
      <c r="M690" s="65">
        <f t="shared" si="101"/>
        <v>0.14309091822726966</v>
      </c>
      <c r="N690" s="65">
        <f t="shared" si="102"/>
        <v>0.14173303971197354</v>
      </c>
      <c r="O690" s="65">
        <f t="shared" si="103"/>
        <v>2.5812677779709697E-3</v>
      </c>
      <c r="P690" s="65">
        <f t="shared" si="104"/>
        <v>0.23990048821590762</v>
      </c>
      <c r="Q690" s="65">
        <f t="shared" si="105"/>
        <v>5.8441882883490219E-2</v>
      </c>
      <c r="R690" s="65">
        <f t="shared" si="106"/>
        <v>0.20646601792892866</v>
      </c>
      <c r="S690" s="65">
        <f t="shared" si="107"/>
        <v>0.16183364953278628</v>
      </c>
      <c r="T690" s="66">
        <f>(L690*'Football Field'!$F$4)+(M690*'Football Field'!$F$5)+(N690*'Football Field'!$F$6)+(O690*'Football Field'!$F$7)+(P690*'Football Field'!$F$8)+(Q690*'Football Field'!$F$9)+(R690*'Football Field'!$F$10)+(S690*'Football Field'!$F$11)</f>
        <v>160607408.47840586</v>
      </c>
    </row>
    <row r="691" spans="2:20" x14ac:dyDescent="0.3">
      <c r="B691" s="62">
        <f t="shared" si="99"/>
        <v>664</v>
      </c>
      <c r="C691" s="62">
        <v>0.26783531862537602</v>
      </c>
      <c r="D691" s="62">
        <v>0.69305225230743539</v>
      </c>
      <c r="E691" s="62">
        <v>0.9715261702067155</v>
      </c>
      <c r="F691" s="62">
        <v>6.0632192947443375E-2</v>
      </c>
      <c r="G691" s="62">
        <v>0.28853920389583232</v>
      </c>
      <c r="H691" s="62">
        <v>0.44343604925315361</v>
      </c>
      <c r="I691" s="62">
        <v>0.38574056730515138</v>
      </c>
      <c r="J691" s="62">
        <v>0.76777599924445417</v>
      </c>
      <c r="K691" s="62"/>
      <c r="L691" s="65">
        <f t="shared" si="100"/>
        <v>6.9055746167215007E-2</v>
      </c>
      <c r="M691" s="65">
        <f t="shared" si="101"/>
        <v>0.17868905662475423</v>
      </c>
      <c r="N691" s="65">
        <f t="shared" si="102"/>
        <v>0.25048774354677317</v>
      </c>
      <c r="O691" s="65">
        <f t="shared" si="103"/>
        <v>1.5632745327350404E-2</v>
      </c>
      <c r="P691" s="65">
        <f t="shared" si="104"/>
        <v>7.4393810815483213E-2</v>
      </c>
      <c r="Q691" s="65">
        <f t="shared" si="105"/>
        <v>0.11433072910540772</v>
      </c>
      <c r="R691" s="65">
        <f t="shared" si="106"/>
        <v>9.9455153408951016E-2</v>
      </c>
      <c r="S691" s="65">
        <f t="shared" si="107"/>
        <v>0.19795501500406518</v>
      </c>
      <c r="T691" s="66">
        <f>(L691*'Football Field'!$F$4)+(M691*'Football Field'!$F$5)+(N691*'Football Field'!$F$6)+(O691*'Football Field'!$F$7)+(P691*'Football Field'!$F$8)+(Q691*'Football Field'!$F$9)+(R691*'Football Field'!$F$10)+(S691*'Football Field'!$F$11)</f>
        <v>135177846.14415711</v>
      </c>
    </row>
    <row r="692" spans="2:20" x14ac:dyDescent="0.3">
      <c r="B692" s="62">
        <f t="shared" si="99"/>
        <v>665</v>
      </c>
      <c r="C692" s="62">
        <v>0.3388154499357191</v>
      </c>
      <c r="D692" s="62">
        <v>0.92911841888686042</v>
      </c>
      <c r="E692" s="62">
        <v>0.67343064247827378</v>
      </c>
      <c r="F692" s="62">
        <v>0.1554678508975017</v>
      </c>
      <c r="G692" s="62">
        <v>0.79279437444927781</v>
      </c>
      <c r="H692" s="62">
        <v>0.72993553033548475</v>
      </c>
      <c r="I692" s="62">
        <v>4.4781503127850453E-2</v>
      </c>
      <c r="J692" s="62">
        <v>0.10229246944778814</v>
      </c>
      <c r="K692" s="62"/>
      <c r="L692" s="65">
        <f t="shared" si="100"/>
        <v>8.9951731037189245E-2</v>
      </c>
      <c r="M692" s="65">
        <f t="shared" si="101"/>
        <v>0.24667059938755925</v>
      </c>
      <c r="N692" s="65">
        <f t="shared" si="102"/>
        <v>0.17878834048417777</v>
      </c>
      <c r="O692" s="65">
        <f t="shared" si="103"/>
        <v>4.1274984099795645E-2</v>
      </c>
      <c r="P692" s="65">
        <f t="shared" si="104"/>
        <v>0.21047808283768599</v>
      </c>
      <c r="Q692" s="65">
        <f t="shared" si="105"/>
        <v>0.19378975932674439</v>
      </c>
      <c r="R692" s="65">
        <f t="shared" si="106"/>
        <v>1.1888990674898939E-2</v>
      </c>
      <c r="S692" s="65">
        <f t="shared" si="107"/>
        <v>2.7157512151948934E-2</v>
      </c>
      <c r="T692" s="66">
        <f>(L692*'Football Field'!$F$4)+(M692*'Football Field'!$F$5)+(N692*'Football Field'!$F$6)+(O692*'Football Field'!$F$7)+(P692*'Football Field'!$F$8)+(Q692*'Football Field'!$F$9)+(R692*'Football Field'!$F$10)+(S692*'Football Field'!$F$11)</f>
        <v>130844706.32121207</v>
      </c>
    </row>
    <row r="693" spans="2:20" x14ac:dyDescent="0.3">
      <c r="B693" s="62">
        <f t="shared" si="99"/>
        <v>666</v>
      </c>
      <c r="C693" s="62">
        <v>0.61213988867291758</v>
      </c>
      <c r="D693" s="62">
        <v>0.33249361833114899</v>
      </c>
      <c r="E693" s="62">
        <v>3.2615159336944366E-2</v>
      </c>
      <c r="F693" s="62">
        <v>0.33874719009932841</v>
      </c>
      <c r="G693" s="62">
        <v>0.7119164162722037</v>
      </c>
      <c r="H693" s="62">
        <v>0.46879570526946479</v>
      </c>
      <c r="I693" s="62">
        <v>0.60069394421646316</v>
      </c>
      <c r="J693" s="62">
        <v>0.99892917004170168</v>
      </c>
      <c r="K693" s="62"/>
      <c r="L693" s="65">
        <f t="shared" si="100"/>
        <v>0.14943613562695557</v>
      </c>
      <c r="M693" s="65">
        <f t="shared" si="101"/>
        <v>8.1168638677914393E-2</v>
      </c>
      <c r="N693" s="65">
        <f t="shared" si="102"/>
        <v>7.9620417887432075E-3</v>
      </c>
      <c r="O693" s="65">
        <f t="shared" si="103"/>
        <v>8.2695266195896455E-2</v>
      </c>
      <c r="P693" s="65">
        <f t="shared" si="104"/>
        <v>0.17379367054113681</v>
      </c>
      <c r="Q693" s="65">
        <f t="shared" si="105"/>
        <v>0.11444282571726717</v>
      </c>
      <c r="R693" s="65">
        <f t="shared" si="106"/>
        <v>0.14664194145692452</v>
      </c>
      <c r="S693" s="65">
        <f t="shared" si="107"/>
        <v>0.24385947999516178</v>
      </c>
      <c r="T693" s="66">
        <f>(L693*'Football Field'!$F$4)+(M693*'Football Field'!$F$5)+(N693*'Football Field'!$F$6)+(O693*'Football Field'!$F$7)+(P693*'Football Field'!$F$8)+(Q693*'Football Field'!$F$9)+(R693*'Football Field'!$F$10)+(S693*'Football Field'!$F$11)</f>
        <v>144287307.37738997</v>
      </c>
    </row>
    <row r="694" spans="2:20" x14ac:dyDescent="0.3">
      <c r="B694" s="62">
        <f t="shared" si="99"/>
        <v>667</v>
      </c>
      <c r="C694" s="62">
        <v>4.7793540683704783E-2</v>
      </c>
      <c r="D694" s="62">
        <v>0.90291845851750729</v>
      </c>
      <c r="E694" s="62">
        <v>0.97463292157120196</v>
      </c>
      <c r="F694" s="62">
        <v>0.80750263719152737</v>
      </c>
      <c r="G694" s="62">
        <v>0.47534558512461456</v>
      </c>
      <c r="H694" s="62">
        <v>0.42058253723655648</v>
      </c>
      <c r="I694" s="62">
        <v>6.1608204158499547E-2</v>
      </c>
      <c r="J694" s="62">
        <v>0.2014086522944919</v>
      </c>
      <c r="K694" s="62"/>
      <c r="L694" s="65">
        <f t="shared" si="100"/>
        <v>1.2280598267263135E-2</v>
      </c>
      <c r="M694" s="65">
        <f t="shared" si="101"/>
        <v>0.23200580451932462</v>
      </c>
      <c r="N694" s="65">
        <f t="shared" si="102"/>
        <v>0.25043290780809985</v>
      </c>
      <c r="O694" s="65">
        <f t="shared" si="103"/>
        <v>0.20748861342440267</v>
      </c>
      <c r="P694" s="65">
        <f t="shared" si="104"/>
        <v>0.12214052538323089</v>
      </c>
      <c r="Q694" s="65">
        <f t="shared" si="105"/>
        <v>0.10806910524185956</v>
      </c>
      <c r="R694" s="65">
        <f t="shared" si="106"/>
        <v>1.5830289918152496E-2</v>
      </c>
      <c r="S694" s="65">
        <f t="shared" si="107"/>
        <v>5.1752155437666772E-2</v>
      </c>
      <c r="T694" s="66">
        <f>(L694*'Football Field'!$F$4)+(M694*'Football Field'!$F$5)+(N694*'Football Field'!$F$6)+(O694*'Football Field'!$F$7)+(P694*'Football Field'!$F$8)+(Q694*'Football Field'!$F$9)+(R694*'Football Field'!$F$10)+(S694*'Football Field'!$F$11)</f>
        <v>127817199.86660303</v>
      </c>
    </row>
    <row r="695" spans="2:20" x14ac:dyDescent="0.3">
      <c r="B695" s="62">
        <f t="shared" si="99"/>
        <v>668</v>
      </c>
      <c r="C695" s="62">
        <v>0.36049473796475351</v>
      </c>
      <c r="D695" s="62">
        <v>1.9554133069840218E-2</v>
      </c>
      <c r="E695" s="62">
        <v>0.29222034082200754</v>
      </c>
      <c r="F695" s="62">
        <v>1.7301802143756984E-2</v>
      </c>
      <c r="G695" s="62">
        <v>0.92280375588335251</v>
      </c>
      <c r="H695" s="62">
        <v>0.69774307988234274</v>
      </c>
      <c r="I695" s="62">
        <v>0.15254271775105188</v>
      </c>
      <c r="J695" s="62">
        <v>0.49057721903832052</v>
      </c>
      <c r="K695" s="62"/>
      <c r="L695" s="65">
        <f t="shared" si="100"/>
        <v>0.12206763018064472</v>
      </c>
      <c r="M695" s="65">
        <f t="shared" si="101"/>
        <v>6.6212524974657103E-3</v>
      </c>
      <c r="N695" s="65">
        <f t="shared" si="102"/>
        <v>9.8949140550868134E-2</v>
      </c>
      <c r="O695" s="65">
        <f t="shared" si="103"/>
        <v>5.8585875551651137E-3</v>
      </c>
      <c r="P695" s="65">
        <f t="shared" si="104"/>
        <v>0.31247187750488764</v>
      </c>
      <c r="Q695" s="65">
        <f t="shared" si="105"/>
        <v>0.23626376550469741</v>
      </c>
      <c r="R695" s="65">
        <f t="shared" si="106"/>
        <v>5.1652704176243611E-2</v>
      </c>
      <c r="S695" s="65">
        <f t="shared" si="107"/>
        <v>0.16611504203002769</v>
      </c>
      <c r="T695" s="66">
        <f>(L695*'Football Field'!$F$4)+(M695*'Football Field'!$F$5)+(N695*'Football Field'!$F$6)+(O695*'Football Field'!$F$7)+(P695*'Football Field'!$F$8)+(Q695*'Football Field'!$F$9)+(R695*'Football Field'!$F$10)+(S695*'Football Field'!$F$11)</f>
        <v>144073694.91229573</v>
      </c>
    </row>
    <row r="696" spans="2:20" x14ac:dyDescent="0.3">
      <c r="B696" s="62">
        <f t="shared" si="99"/>
        <v>669</v>
      </c>
      <c r="C696" s="62">
        <v>0.46327345984209389</v>
      </c>
      <c r="D696" s="62">
        <v>0.21254046795375281</v>
      </c>
      <c r="E696" s="62">
        <v>0.13479028651130509</v>
      </c>
      <c r="F696" s="62">
        <v>0.3533444967664694</v>
      </c>
      <c r="G696" s="62">
        <v>0.9561988428118201</v>
      </c>
      <c r="H696" s="62">
        <v>0.80031836183062011</v>
      </c>
      <c r="I696" s="62">
        <v>0.27790732308800448</v>
      </c>
      <c r="J696" s="62">
        <v>0.96352632498903801</v>
      </c>
      <c r="K696" s="62"/>
      <c r="L696" s="65">
        <f t="shared" si="100"/>
        <v>0.1113129840691956</v>
      </c>
      <c r="M696" s="65">
        <f t="shared" si="101"/>
        <v>5.1068139606916911E-2</v>
      </c>
      <c r="N696" s="65">
        <f t="shared" si="102"/>
        <v>3.2386722563881115E-2</v>
      </c>
      <c r="O696" s="65">
        <f t="shared" si="103"/>
        <v>8.4899813498727397E-2</v>
      </c>
      <c r="P696" s="65">
        <f t="shared" si="104"/>
        <v>0.22975058099200077</v>
      </c>
      <c r="Q696" s="65">
        <f t="shared" si="105"/>
        <v>0.19229641406848844</v>
      </c>
      <c r="R696" s="65">
        <f t="shared" si="106"/>
        <v>6.6774154164047916E-2</v>
      </c>
      <c r="S696" s="65">
        <f t="shared" si="107"/>
        <v>0.23151119103674189</v>
      </c>
      <c r="T696" s="66">
        <f>(L696*'Football Field'!$F$4)+(M696*'Football Field'!$F$5)+(N696*'Football Field'!$F$6)+(O696*'Football Field'!$F$7)+(P696*'Football Field'!$F$8)+(Q696*'Football Field'!$F$9)+(R696*'Football Field'!$F$10)+(S696*'Football Field'!$F$11)</f>
        <v>138626994.76655194</v>
      </c>
    </row>
    <row r="697" spans="2:20" x14ac:dyDescent="0.3">
      <c r="B697" s="62">
        <f t="shared" si="99"/>
        <v>670</v>
      </c>
      <c r="C697" s="62">
        <v>0.66453980022042725</v>
      </c>
      <c r="D697" s="62">
        <v>0.12273069355611199</v>
      </c>
      <c r="E697" s="62">
        <v>0.45003645467793696</v>
      </c>
      <c r="F697" s="62">
        <v>0.69706380464295536</v>
      </c>
      <c r="G697" s="62">
        <v>0.64376412854063059</v>
      </c>
      <c r="H697" s="62">
        <v>0.26874495657220321</v>
      </c>
      <c r="I697" s="62">
        <v>0.97970121730480741</v>
      </c>
      <c r="J697" s="62">
        <v>0.67066011337608289</v>
      </c>
      <c r="K697" s="62"/>
      <c r="L697" s="65">
        <f t="shared" si="100"/>
        <v>0.14776610265361351</v>
      </c>
      <c r="M697" s="65">
        <f t="shared" si="101"/>
        <v>2.7290218368781101E-2</v>
      </c>
      <c r="N697" s="65">
        <f t="shared" si="102"/>
        <v>0.10006945097607439</v>
      </c>
      <c r="O697" s="65">
        <f t="shared" si="103"/>
        <v>0.15499809293412303</v>
      </c>
      <c r="P697" s="65">
        <f t="shared" si="104"/>
        <v>0.14314645454056399</v>
      </c>
      <c r="Q697" s="65">
        <f t="shared" si="105"/>
        <v>5.9757737350444401E-2</v>
      </c>
      <c r="R697" s="65">
        <f t="shared" si="106"/>
        <v>0.21784493659839987</v>
      </c>
      <c r="S697" s="65">
        <f t="shared" si="107"/>
        <v>0.14912700657799982</v>
      </c>
      <c r="T697" s="66">
        <f>(L697*'Football Field'!$F$4)+(M697*'Football Field'!$F$5)+(N697*'Football Field'!$F$6)+(O697*'Football Field'!$F$7)+(P697*'Football Field'!$F$8)+(Q697*'Football Field'!$F$9)+(R697*'Football Field'!$F$10)+(S697*'Football Field'!$F$11)</f>
        <v>154029111.38228723</v>
      </c>
    </row>
    <row r="698" spans="2:20" x14ac:dyDescent="0.3">
      <c r="B698" s="62">
        <f t="shared" si="99"/>
        <v>671</v>
      </c>
      <c r="C698" s="62">
        <v>0.95604072817731944</v>
      </c>
      <c r="D698" s="62">
        <v>0.25171366501276982</v>
      </c>
      <c r="E698" s="62">
        <v>0.29240844344772632</v>
      </c>
      <c r="F698" s="62">
        <v>8.7529418342950138E-2</v>
      </c>
      <c r="G698" s="62">
        <v>5.9529970589796033E-2</v>
      </c>
      <c r="H698" s="62">
        <v>0.43793634528866976</v>
      </c>
      <c r="I698" s="62">
        <v>0.43540325747777364</v>
      </c>
      <c r="J698" s="62">
        <v>0.32168680929603122</v>
      </c>
      <c r="K698" s="62"/>
      <c r="L698" s="65">
        <f t="shared" si="100"/>
        <v>0.33636773205509901</v>
      </c>
      <c r="M698" s="65">
        <f t="shared" si="101"/>
        <v>8.8561451549288642E-2</v>
      </c>
      <c r="N698" s="65">
        <f t="shared" si="102"/>
        <v>0.10287926241781499</v>
      </c>
      <c r="O698" s="65">
        <f t="shared" si="103"/>
        <v>3.0795834391125876E-2</v>
      </c>
      <c r="P698" s="65">
        <f t="shared" si="104"/>
        <v>2.0944673805656674E-2</v>
      </c>
      <c r="Q698" s="65">
        <f t="shared" si="105"/>
        <v>0.15408094122735641</v>
      </c>
      <c r="R698" s="65">
        <f t="shared" si="106"/>
        <v>0.15318971454952235</v>
      </c>
      <c r="S698" s="65">
        <f t="shared" si="107"/>
        <v>0.11318039000413596</v>
      </c>
      <c r="T698" s="66">
        <f>(L698*'Football Field'!$F$4)+(M698*'Football Field'!$F$5)+(N698*'Football Field'!$F$6)+(O698*'Football Field'!$F$7)+(P698*'Football Field'!$F$8)+(Q698*'Football Field'!$F$9)+(R698*'Football Field'!$F$10)+(S698*'Football Field'!$F$11)</f>
        <v>132844589.49101438</v>
      </c>
    </row>
    <row r="699" spans="2:20" x14ac:dyDescent="0.3">
      <c r="B699" s="62">
        <f t="shared" si="99"/>
        <v>672</v>
      </c>
      <c r="C699" s="62">
        <v>0.93667251471151902</v>
      </c>
      <c r="D699" s="62">
        <v>0.15791183919504692</v>
      </c>
      <c r="E699" s="62">
        <v>0.3819542899938454</v>
      </c>
      <c r="F699" s="62">
        <v>0.74613914304648754</v>
      </c>
      <c r="G699" s="62">
        <v>0.45182579514585586</v>
      </c>
      <c r="H699" s="62">
        <v>7.6317432765752646E-2</v>
      </c>
      <c r="I699" s="62">
        <v>0.46900332763855002</v>
      </c>
      <c r="J699" s="62">
        <v>0.64030999702209879</v>
      </c>
      <c r="K699" s="62"/>
      <c r="L699" s="65">
        <f t="shared" si="100"/>
        <v>0.24265282819877124</v>
      </c>
      <c r="M699" s="65">
        <f t="shared" si="101"/>
        <v>4.0908379166595919E-2</v>
      </c>
      <c r="N699" s="65">
        <f t="shared" si="102"/>
        <v>9.8948444898273716E-2</v>
      </c>
      <c r="O699" s="65">
        <f t="shared" si="103"/>
        <v>0.19329356893300031</v>
      </c>
      <c r="P699" s="65">
        <f t="shared" si="104"/>
        <v>0.11704924114173143</v>
      </c>
      <c r="Q699" s="65">
        <f t="shared" si="105"/>
        <v>1.9770667560564552E-2</v>
      </c>
      <c r="R699" s="65">
        <f t="shared" si="106"/>
        <v>0.12149922422051565</v>
      </c>
      <c r="S699" s="65">
        <f t="shared" si="107"/>
        <v>0.16587764588054726</v>
      </c>
      <c r="T699" s="66">
        <f>(L699*'Football Field'!$F$4)+(M699*'Football Field'!$F$5)+(N699*'Football Field'!$F$6)+(O699*'Football Field'!$F$7)+(P699*'Football Field'!$F$8)+(Q699*'Football Field'!$F$9)+(R699*'Football Field'!$F$10)+(S699*'Football Field'!$F$11)</f>
        <v>138389746.82830548</v>
      </c>
    </row>
    <row r="700" spans="2:20" x14ac:dyDescent="0.3">
      <c r="B700" s="62">
        <f t="shared" si="99"/>
        <v>673</v>
      </c>
      <c r="C700" s="62">
        <v>0.97846692346558739</v>
      </c>
      <c r="D700" s="62">
        <v>8.7445483121370016E-2</v>
      </c>
      <c r="E700" s="62">
        <v>0.2193658479108882</v>
      </c>
      <c r="F700" s="62">
        <v>0.91613704568273846</v>
      </c>
      <c r="G700" s="62">
        <v>0.95947157800402783</v>
      </c>
      <c r="H700" s="62">
        <v>0.89337613942768046</v>
      </c>
      <c r="I700" s="62">
        <v>0.33666397502114065</v>
      </c>
      <c r="J700" s="62">
        <v>0.91510627839504233</v>
      </c>
      <c r="K700" s="62"/>
      <c r="L700" s="65">
        <f t="shared" si="100"/>
        <v>0.18440648097857287</v>
      </c>
      <c r="M700" s="65">
        <f t="shared" si="101"/>
        <v>1.6480387260070901E-2</v>
      </c>
      <c r="N700" s="65">
        <f t="shared" si="102"/>
        <v>4.1342720014337232E-2</v>
      </c>
      <c r="O700" s="65">
        <f t="shared" si="103"/>
        <v>0.17265949889250551</v>
      </c>
      <c r="P700" s="65">
        <f t="shared" si="104"/>
        <v>0.18082652878240474</v>
      </c>
      <c r="Q700" s="65">
        <f t="shared" si="105"/>
        <v>0.16836987138878534</v>
      </c>
      <c r="R700" s="65">
        <f t="shared" si="106"/>
        <v>6.3449277044560382E-2</v>
      </c>
      <c r="S700" s="65">
        <f t="shared" si="107"/>
        <v>0.17246523563876298</v>
      </c>
      <c r="T700" s="66">
        <f>(L700*'Football Field'!$F$4)+(M700*'Football Field'!$F$5)+(N700*'Football Field'!$F$6)+(O700*'Football Field'!$F$7)+(P700*'Football Field'!$F$8)+(Q700*'Football Field'!$F$9)+(R700*'Football Field'!$F$10)+(S700*'Football Field'!$F$11)</f>
        <v>134314373.85933915</v>
      </c>
    </row>
    <row r="701" spans="2:20" x14ac:dyDescent="0.3">
      <c r="B701" s="62">
        <f t="shared" si="99"/>
        <v>674</v>
      </c>
      <c r="C701" s="62">
        <v>0.7867741460460056</v>
      </c>
      <c r="D701" s="62">
        <v>0.65940895679061251</v>
      </c>
      <c r="E701" s="62">
        <v>0.62871941621762861</v>
      </c>
      <c r="F701" s="62">
        <v>0.75107624390907846</v>
      </c>
      <c r="G701" s="62">
        <v>0.99966624434433782</v>
      </c>
      <c r="H701" s="62">
        <v>0.76724510836663296</v>
      </c>
      <c r="I701" s="62">
        <v>0.24087687816038639</v>
      </c>
      <c r="J701" s="62">
        <v>9.6447798630734383E-2</v>
      </c>
      <c r="K701" s="62"/>
      <c r="L701" s="65">
        <f t="shared" si="100"/>
        <v>0.15958212353108642</v>
      </c>
      <c r="M701" s="65">
        <f t="shared" si="101"/>
        <v>0.1337485250740702</v>
      </c>
      <c r="N701" s="65">
        <f t="shared" si="102"/>
        <v>0.12752373733867881</v>
      </c>
      <c r="O701" s="65">
        <f t="shared" si="103"/>
        <v>0.15234148521417529</v>
      </c>
      <c r="P701" s="65">
        <f t="shared" si="104"/>
        <v>0.2027632235966827</v>
      </c>
      <c r="Q701" s="65">
        <f t="shared" si="105"/>
        <v>0.15562103086039428</v>
      </c>
      <c r="R701" s="65">
        <f t="shared" si="106"/>
        <v>4.8857278698791307E-2</v>
      </c>
      <c r="S701" s="65">
        <f t="shared" si="107"/>
        <v>1.95625956861211E-2</v>
      </c>
      <c r="T701" s="66">
        <f>(L701*'Football Field'!$F$4)+(M701*'Football Field'!$F$5)+(N701*'Football Field'!$F$6)+(O701*'Football Field'!$F$7)+(P701*'Football Field'!$F$8)+(Q701*'Football Field'!$F$9)+(R701*'Football Field'!$F$10)+(S701*'Football Field'!$F$11)</f>
        <v>134758827.84796554</v>
      </c>
    </row>
    <row r="702" spans="2:20" x14ac:dyDescent="0.3">
      <c r="B702" s="62">
        <f t="shared" si="99"/>
        <v>675</v>
      </c>
      <c r="C702" s="62">
        <v>0.36239140211392751</v>
      </c>
      <c r="D702" s="62">
        <v>0.14938545867505326</v>
      </c>
      <c r="E702" s="62">
        <v>0.27946906608900435</v>
      </c>
      <c r="F702" s="62">
        <v>0.23531546324878638</v>
      </c>
      <c r="G702" s="62">
        <v>0.40783514639828378</v>
      </c>
      <c r="H702" s="62">
        <v>0.14885931960490673</v>
      </c>
      <c r="I702" s="62">
        <v>0.70611627092069862</v>
      </c>
      <c r="J702" s="62">
        <v>0.78558670135125741</v>
      </c>
      <c r="K702" s="62"/>
      <c r="L702" s="65">
        <f t="shared" si="100"/>
        <v>0.1178524404186138</v>
      </c>
      <c r="M702" s="65">
        <f t="shared" si="101"/>
        <v>4.8581287429038569E-2</v>
      </c>
      <c r="N702" s="65">
        <f t="shared" si="102"/>
        <v>9.0885466012644731E-2</v>
      </c>
      <c r="O702" s="65">
        <f t="shared" si="103"/>
        <v>7.6526378524255506E-2</v>
      </c>
      <c r="P702" s="65">
        <f t="shared" si="104"/>
        <v>0.13263109171781631</v>
      </c>
      <c r="Q702" s="65">
        <f t="shared" si="105"/>
        <v>4.8410183001464831E-2</v>
      </c>
      <c r="R702" s="65">
        <f t="shared" si="106"/>
        <v>0.22963438222282581</v>
      </c>
      <c r="S702" s="65">
        <f t="shared" si="107"/>
        <v>0.25547877067334052</v>
      </c>
      <c r="T702" s="66">
        <f>(L702*'Football Field'!$F$4)+(M702*'Football Field'!$F$5)+(N702*'Football Field'!$F$6)+(O702*'Football Field'!$F$7)+(P702*'Football Field'!$F$8)+(Q702*'Football Field'!$F$9)+(R702*'Football Field'!$F$10)+(S702*'Football Field'!$F$11)</f>
        <v>154905152.29956532</v>
      </c>
    </row>
    <row r="703" spans="2:20" x14ac:dyDescent="0.3">
      <c r="B703" s="62">
        <f t="shared" si="99"/>
        <v>676</v>
      </c>
      <c r="C703" s="62">
        <v>0.54995689583132279</v>
      </c>
      <c r="D703" s="62">
        <v>0.40567361140651914</v>
      </c>
      <c r="E703" s="62">
        <v>0.63487443083225847</v>
      </c>
      <c r="F703" s="62">
        <v>0.65044312999400378</v>
      </c>
      <c r="G703" s="62">
        <v>0.47855165708809233</v>
      </c>
      <c r="H703" s="62">
        <v>0.94371776292407372</v>
      </c>
      <c r="I703" s="62">
        <v>0.12961302239739669</v>
      </c>
      <c r="J703" s="62">
        <v>0.99210040672210098</v>
      </c>
      <c r="K703" s="62"/>
      <c r="L703" s="65">
        <f t="shared" si="100"/>
        <v>0.11493517991135967</v>
      </c>
      <c r="M703" s="65">
        <f t="shared" si="101"/>
        <v>8.4781498087806495E-2</v>
      </c>
      <c r="N703" s="65">
        <f t="shared" si="102"/>
        <v>0.13268204741487255</v>
      </c>
      <c r="O703" s="65">
        <f t="shared" si="103"/>
        <v>0.13593574102741679</v>
      </c>
      <c r="P703" s="65">
        <f t="shared" si="104"/>
        <v>0.10001223954316772</v>
      </c>
      <c r="Q703" s="65">
        <f t="shared" si="105"/>
        <v>0.19722704031788701</v>
      </c>
      <c r="R703" s="65">
        <f t="shared" si="106"/>
        <v>2.7087752078426463E-2</v>
      </c>
      <c r="S703" s="65">
        <f t="shared" si="107"/>
        <v>0.20733850161906336</v>
      </c>
      <c r="T703" s="66">
        <f>(L703*'Football Field'!$F$4)+(M703*'Football Field'!$F$5)+(N703*'Football Field'!$F$6)+(O703*'Football Field'!$F$7)+(P703*'Football Field'!$F$8)+(Q703*'Football Field'!$F$9)+(R703*'Football Field'!$F$10)+(S703*'Football Field'!$F$11)</f>
        <v>125156548.98037869</v>
      </c>
    </row>
    <row r="704" spans="2:20" x14ac:dyDescent="0.3">
      <c r="B704" s="62">
        <f t="shared" si="99"/>
        <v>677</v>
      </c>
      <c r="C704" s="62">
        <v>2.065068066295217E-2</v>
      </c>
      <c r="D704" s="62">
        <v>0.16406985403252494</v>
      </c>
      <c r="E704" s="62">
        <v>0.36127195290326908</v>
      </c>
      <c r="F704" s="62">
        <v>0.18466497680511906</v>
      </c>
      <c r="G704" s="62">
        <v>6.9363417482283252E-3</v>
      </c>
      <c r="H704" s="62">
        <v>0.99912169850027965</v>
      </c>
      <c r="I704" s="62">
        <v>0.56729526715919332</v>
      </c>
      <c r="J704" s="62">
        <v>0.38847979741087435</v>
      </c>
      <c r="K704" s="62"/>
      <c r="L704" s="65">
        <f t="shared" si="100"/>
        <v>7.6697318456776763E-3</v>
      </c>
      <c r="M704" s="65">
        <f t="shared" si="101"/>
        <v>6.0936092370383436E-2</v>
      </c>
      <c r="N704" s="65">
        <f t="shared" si="102"/>
        <v>0.13417761125440084</v>
      </c>
      <c r="O704" s="65">
        <f t="shared" si="103"/>
        <v>6.8585189829819204E-2</v>
      </c>
      <c r="P704" s="65">
        <f t="shared" si="104"/>
        <v>2.5761805175909891E-3</v>
      </c>
      <c r="Q704" s="65">
        <f t="shared" si="105"/>
        <v>0.37107713947864041</v>
      </c>
      <c r="R704" s="65">
        <f t="shared" si="106"/>
        <v>0.21069535902702211</v>
      </c>
      <c r="S704" s="65">
        <f t="shared" si="107"/>
        <v>0.14428269567646532</v>
      </c>
      <c r="T704" s="66">
        <f>(L704*'Football Field'!$F$4)+(M704*'Football Field'!$F$5)+(N704*'Football Field'!$F$6)+(O704*'Football Field'!$F$7)+(P704*'Football Field'!$F$8)+(Q704*'Football Field'!$F$9)+(R704*'Football Field'!$F$10)+(S704*'Football Field'!$F$11)</f>
        <v>142315204.36941856</v>
      </c>
    </row>
    <row r="705" spans="2:20" x14ac:dyDescent="0.3">
      <c r="B705" s="62">
        <f t="shared" si="99"/>
        <v>678</v>
      </c>
      <c r="C705" s="62">
        <v>0.25066641701784442</v>
      </c>
      <c r="D705" s="62">
        <v>2.8460618017000061E-2</v>
      </c>
      <c r="E705" s="62">
        <v>0.61132547788161895</v>
      </c>
      <c r="F705" s="62">
        <v>0.35602550729020743</v>
      </c>
      <c r="G705" s="62">
        <v>0.40300136241529216</v>
      </c>
      <c r="H705" s="62">
        <v>0.90611599752569483</v>
      </c>
      <c r="I705" s="62">
        <v>0.85978274416645517</v>
      </c>
      <c r="J705" s="62">
        <v>0.31858417420670371</v>
      </c>
      <c r="K705" s="62"/>
      <c r="L705" s="65">
        <f t="shared" si="100"/>
        <v>6.7131480442945077E-2</v>
      </c>
      <c r="M705" s="65">
        <f t="shared" si="101"/>
        <v>7.622095710038245E-3</v>
      </c>
      <c r="N705" s="65">
        <f t="shared" si="102"/>
        <v>0.16372031343856669</v>
      </c>
      <c r="O705" s="65">
        <f t="shared" si="103"/>
        <v>9.5347911635648944E-2</v>
      </c>
      <c r="P705" s="65">
        <f t="shared" si="104"/>
        <v>0.10792861046693975</v>
      </c>
      <c r="Q705" s="65">
        <f t="shared" si="105"/>
        <v>0.2426687591046772</v>
      </c>
      <c r="R705" s="65">
        <f t="shared" si="106"/>
        <v>0.23026015675280176</v>
      </c>
      <c r="S705" s="65">
        <f t="shared" si="107"/>
        <v>8.5320672448382415E-2</v>
      </c>
      <c r="T705" s="66">
        <f>(L705*'Football Field'!$F$4)+(M705*'Football Field'!$F$5)+(N705*'Football Field'!$F$6)+(O705*'Football Field'!$F$7)+(P705*'Football Field'!$F$8)+(Q705*'Football Field'!$F$9)+(R705*'Football Field'!$F$10)+(S705*'Football Field'!$F$11)</f>
        <v>154060975.64895463</v>
      </c>
    </row>
    <row r="706" spans="2:20" x14ac:dyDescent="0.3">
      <c r="B706" s="62">
        <f t="shared" si="99"/>
        <v>679</v>
      </c>
      <c r="C706" s="62">
        <v>0.58450618320652448</v>
      </c>
      <c r="D706" s="62">
        <v>0.22075981796003419</v>
      </c>
      <c r="E706" s="62">
        <v>0.17138471322160065</v>
      </c>
      <c r="F706" s="62">
        <v>0.65976859158520085</v>
      </c>
      <c r="G706" s="62">
        <v>7.297418566466396E-2</v>
      </c>
      <c r="H706" s="62">
        <v>0.48589099257672053</v>
      </c>
      <c r="I706" s="62">
        <v>0.66860736858236769</v>
      </c>
      <c r="J706" s="62">
        <v>7.0835364350655849E-2</v>
      </c>
      <c r="K706" s="62"/>
      <c r="L706" s="65">
        <f t="shared" si="100"/>
        <v>0.19916882897709315</v>
      </c>
      <c r="M706" s="65">
        <f t="shared" si="101"/>
        <v>7.5223283673563499E-2</v>
      </c>
      <c r="N706" s="65">
        <f t="shared" si="102"/>
        <v>5.8398856363954567E-2</v>
      </c>
      <c r="O706" s="65">
        <f t="shared" si="103"/>
        <v>0.22481428179427973</v>
      </c>
      <c r="P706" s="65">
        <f t="shared" si="104"/>
        <v>2.4865747398351668E-2</v>
      </c>
      <c r="Q706" s="65">
        <f t="shared" si="105"/>
        <v>0.16556598164818637</v>
      </c>
      <c r="R706" s="65">
        <f t="shared" si="106"/>
        <v>0.22782607006050135</v>
      </c>
      <c r="S706" s="65">
        <f t="shared" si="107"/>
        <v>2.4136950084069488E-2</v>
      </c>
      <c r="T706" s="66">
        <f>(L706*'Football Field'!$F$4)+(M706*'Football Field'!$F$5)+(N706*'Football Field'!$F$6)+(O706*'Football Field'!$F$7)+(P706*'Football Field'!$F$8)+(Q706*'Football Field'!$F$9)+(R706*'Football Field'!$F$10)+(S706*'Football Field'!$F$11)</f>
        <v>143752836.49482277</v>
      </c>
    </row>
    <row r="707" spans="2:20" x14ac:dyDescent="0.3">
      <c r="B707" s="62">
        <f t="shared" si="99"/>
        <v>680</v>
      </c>
      <c r="C707" s="62">
        <v>1.3131292112924742E-2</v>
      </c>
      <c r="D707" s="62">
        <v>0.1356382881076883</v>
      </c>
      <c r="E707" s="62">
        <v>0.53844972745102793</v>
      </c>
      <c r="F707" s="62">
        <v>0.9266931264957835</v>
      </c>
      <c r="G707" s="62">
        <v>0.50604587562214265</v>
      </c>
      <c r="H707" s="62">
        <v>0.99574811413735187</v>
      </c>
      <c r="I707" s="62">
        <v>0.96014489257436686</v>
      </c>
      <c r="J707" s="62">
        <v>0.49891913422588408</v>
      </c>
      <c r="K707" s="62"/>
      <c r="L707" s="65">
        <f t="shared" si="100"/>
        <v>2.8703718043027694E-3</v>
      </c>
      <c r="M707" s="65">
        <f t="shared" si="101"/>
        <v>2.9649200887473661E-2</v>
      </c>
      <c r="N707" s="65">
        <f t="shared" si="102"/>
        <v>0.11769983505192924</v>
      </c>
      <c r="O707" s="65">
        <f t="shared" si="103"/>
        <v>0.20256603833499087</v>
      </c>
      <c r="P707" s="65">
        <f t="shared" si="104"/>
        <v>0.11061667051331625</v>
      </c>
      <c r="Q707" s="65">
        <f t="shared" si="105"/>
        <v>0.21766078207903861</v>
      </c>
      <c r="R707" s="65">
        <f t="shared" si="106"/>
        <v>0.20987826666182774</v>
      </c>
      <c r="S707" s="65">
        <f t="shared" si="107"/>
        <v>0.10905883466712078</v>
      </c>
      <c r="T707" s="66">
        <f>(L707*'Football Field'!$F$4)+(M707*'Football Field'!$F$5)+(N707*'Football Field'!$F$6)+(O707*'Football Field'!$F$7)+(P707*'Football Field'!$F$8)+(Q707*'Football Field'!$F$9)+(R707*'Football Field'!$F$10)+(S707*'Football Field'!$F$11)</f>
        <v>151432601.322761</v>
      </c>
    </row>
    <row r="708" spans="2:20" x14ac:dyDescent="0.3">
      <c r="B708" s="62">
        <f t="shared" si="99"/>
        <v>681</v>
      </c>
      <c r="C708" s="62">
        <v>0.26272414664851662</v>
      </c>
      <c r="D708" s="62">
        <v>0.86406865738489103</v>
      </c>
      <c r="E708" s="62">
        <v>0.18525427075214518</v>
      </c>
      <c r="F708" s="62">
        <v>0.85886452978675365</v>
      </c>
      <c r="G708" s="62">
        <v>0.36053286731500034</v>
      </c>
      <c r="H708" s="62">
        <v>0.87252720034774178</v>
      </c>
      <c r="I708" s="62">
        <v>3.1687443019698835E-2</v>
      </c>
      <c r="J708" s="62">
        <v>0.68920542484668579</v>
      </c>
      <c r="K708" s="62"/>
      <c r="L708" s="65">
        <f t="shared" si="100"/>
        <v>6.3692793810401355E-2</v>
      </c>
      <c r="M708" s="65">
        <f t="shared" si="101"/>
        <v>0.20947806866977575</v>
      </c>
      <c r="N708" s="65">
        <f t="shared" si="102"/>
        <v>4.491160108438122E-2</v>
      </c>
      <c r="O708" s="65">
        <f t="shared" si="103"/>
        <v>0.20821642054835418</v>
      </c>
      <c r="P708" s="65">
        <f t="shared" si="104"/>
        <v>8.7404777492677263E-2</v>
      </c>
      <c r="Q708" s="65">
        <f t="shared" si="105"/>
        <v>0.21152869187948792</v>
      </c>
      <c r="R708" s="65">
        <f t="shared" si="106"/>
        <v>7.6820566376513341E-3</v>
      </c>
      <c r="S708" s="65">
        <f t="shared" si="107"/>
        <v>0.1670855898772709</v>
      </c>
      <c r="T708" s="66">
        <f>(L708*'Football Field'!$F$4)+(M708*'Football Field'!$F$5)+(N708*'Football Field'!$F$6)+(O708*'Football Field'!$F$7)+(P708*'Football Field'!$F$8)+(Q708*'Football Field'!$F$9)+(R708*'Football Field'!$F$10)+(S708*'Football Field'!$F$11)</f>
        <v>119181890.33015046</v>
      </c>
    </row>
    <row r="709" spans="2:20" x14ac:dyDescent="0.3">
      <c r="B709" s="62">
        <f t="shared" si="99"/>
        <v>682</v>
      </c>
      <c r="C709" s="62">
        <v>0.53595679437834431</v>
      </c>
      <c r="D709" s="62">
        <v>0.36041891662468695</v>
      </c>
      <c r="E709" s="62">
        <v>0.52336099045192519</v>
      </c>
      <c r="F709" s="62">
        <v>0.2003495551883886</v>
      </c>
      <c r="G709" s="62">
        <v>9.400856571547711E-2</v>
      </c>
      <c r="H709" s="62">
        <v>0.15361627349409324</v>
      </c>
      <c r="I709" s="62">
        <v>0.17509169650066625</v>
      </c>
      <c r="J709" s="62">
        <v>7.1699435835750558E-2</v>
      </c>
      <c r="K709" s="62"/>
      <c r="L709" s="65">
        <f t="shared" si="100"/>
        <v>0.25346712206460481</v>
      </c>
      <c r="M709" s="65">
        <f t="shared" si="101"/>
        <v>0.17045095144369604</v>
      </c>
      <c r="N709" s="65">
        <f t="shared" si="102"/>
        <v>0.24751025724862161</v>
      </c>
      <c r="O709" s="65">
        <f t="shared" si="103"/>
        <v>9.4750221833509146E-2</v>
      </c>
      <c r="P709" s="65">
        <f t="shared" si="104"/>
        <v>4.445895798179296E-2</v>
      </c>
      <c r="Q709" s="65">
        <f t="shared" si="105"/>
        <v>7.2648905943994327E-2</v>
      </c>
      <c r="R709" s="65">
        <f t="shared" si="106"/>
        <v>8.2805160555729881E-2</v>
      </c>
      <c r="S709" s="65">
        <f t="shared" si="107"/>
        <v>3.3908422928051227E-2</v>
      </c>
      <c r="T709" s="66">
        <f>(L709*'Football Field'!$F$4)+(M709*'Football Field'!$F$5)+(N709*'Football Field'!$F$6)+(O709*'Football Field'!$F$7)+(P709*'Football Field'!$F$8)+(Q709*'Football Field'!$F$9)+(R709*'Football Field'!$F$10)+(S709*'Football Field'!$F$11)</f>
        <v>128766235.56641896</v>
      </c>
    </row>
    <row r="710" spans="2:20" x14ac:dyDescent="0.3">
      <c r="B710" s="62">
        <f t="shared" si="99"/>
        <v>683</v>
      </c>
      <c r="C710" s="62">
        <v>6.4982557526914619E-2</v>
      </c>
      <c r="D710" s="62">
        <v>0.90598772579718634</v>
      </c>
      <c r="E710" s="62">
        <v>0.19766109396731224</v>
      </c>
      <c r="F710" s="62">
        <v>0.45761491149644329</v>
      </c>
      <c r="G710" s="62">
        <v>0.52404995503089313</v>
      </c>
      <c r="H710" s="62">
        <v>0.14046233706461164</v>
      </c>
      <c r="I710" s="62">
        <v>0.92909468447219323</v>
      </c>
      <c r="J710" s="62">
        <v>0.78842584358379075</v>
      </c>
      <c r="K710" s="62"/>
      <c r="L710" s="65">
        <f t="shared" si="100"/>
        <v>1.6212083979378882E-2</v>
      </c>
      <c r="M710" s="65">
        <f t="shared" si="101"/>
        <v>0.2260291015604762</v>
      </c>
      <c r="N710" s="65">
        <f t="shared" si="102"/>
        <v>4.9313206140381906E-2</v>
      </c>
      <c r="O710" s="65">
        <f t="shared" si="103"/>
        <v>0.1141674267332984</v>
      </c>
      <c r="P710" s="65">
        <f t="shared" si="104"/>
        <v>0.13074188218633434</v>
      </c>
      <c r="Q710" s="65">
        <f t="shared" si="105"/>
        <v>3.504305295291181E-2</v>
      </c>
      <c r="R710" s="65">
        <f t="shared" si="106"/>
        <v>0.23179390936127861</v>
      </c>
      <c r="S710" s="65">
        <f t="shared" si="107"/>
        <v>0.19669933708593981</v>
      </c>
      <c r="T710" s="66">
        <f>(L710*'Football Field'!$F$4)+(M710*'Football Field'!$F$5)+(N710*'Football Field'!$F$6)+(O710*'Football Field'!$F$7)+(P710*'Football Field'!$F$8)+(Q710*'Football Field'!$F$9)+(R710*'Football Field'!$F$10)+(S710*'Football Field'!$F$11)</f>
        <v>153695978.26330277</v>
      </c>
    </row>
    <row r="711" spans="2:20" x14ac:dyDescent="0.3">
      <c r="B711" s="62">
        <f t="shared" si="99"/>
        <v>684</v>
      </c>
      <c r="C711" s="62">
        <v>0.79816374914604904</v>
      </c>
      <c r="D711" s="62">
        <v>0.96328726293211342</v>
      </c>
      <c r="E711" s="62">
        <v>0.48759043132390389</v>
      </c>
      <c r="F711" s="62">
        <v>0.95262877629260501</v>
      </c>
      <c r="G711" s="62">
        <v>0.39498928689110524</v>
      </c>
      <c r="H711" s="62">
        <v>0.22897227053900837</v>
      </c>
      <c r="I711" s="62">
        <v>0.83225703124630479</v>
      </c>
      <c r="J711" s="62">
        <v>0.66994242683450056</v>
      </c>
      <c r="K711" s="62"/>
      <c r="L711" s="65">
        <f t="shared" si="100"/>
        <v>0.14981025372423409</v>
      </c>
      <c r="M711" s="65">
        <f t="shared" si="101"/>
        <v>0.18080288590352506</v>
      </c>
      <c r="N711" s="65">
        <f t="shared" si="102"/>
        <v>9.1517619421195628E-2</v>
      </c>
      <c r="O711" s="65">
        <f t="shared" si="103"/>
        <v>0.17880235582496729</v>
      </c>
      <c r="P711" s="65">
        <f t="shared" si="104"/>
        <v>7.4136974212146448E-2</v>
      </c>
      <c r="Q711" s="65">
        <f t="shared" si="105"/>
        <v>4.2976637290233682E-2</v>
      </c>
      <c r="R711" s="65">
        <f t="shared" si="106"/>
        <v>0.15620934569902711</v>
      </c>
      <c r="S711" s="65">
        <f t="shared" si="107"/>
        <v>0.1257439279246706</v>
      </c>
      <c r="T711" s="66">
        <f>(L711*'Football Field'!$F$4)+(M711*'Football Field'!$F$5)+(N711*'Football Field'!$F$6)+(O711*'Football Field'!$F$7)+(P711*'Football Field'!$F$8)+(Q711*'Football Field'!$F$9)+(R711*'Football Field'!$F$10)+(S711*'Football Field'!$F$11)</f>
        <v>139080061.11622152</v>
      </c>
    </row>
    <row r="712" spans="2:20" x14ac:dyDescent="0.3">
      <c r="B712" s="62">
        <f t="shared" si="99"/>
        <v>685</v>
      </c>
      <c r="C712" s="62">
        <v>0.22060934335594595</v>
      </c>
      <c r="D712" s="62">
        <v>0.70658294672553856</v>
      </c>
      <c r="E712" s="62">
        <v>0.93261342364232402</v>
      </c>
      <c r="F712" s="62">
        <v>0.65923164967268233</v>
      </c>
      <c r="G712" s="62">
        <v>0.21054498393509868</v>
      </c>
      <c r="H712" s="62">
        <v>9.8317351332254388E-3</v>
      </c>
      <c r="I712" s="62">
        <v>0.85495595554774384</v>
      </c>
      <c r="J712" s="62">
        <v>0.43103033273644475</v>
      </c>
      <c r="K712" s="62"/>
      <c r="L712" s="65">
        <f t="shared" si="100"/>
        <v>5.4804323306329221E-2</v>
      </c>
      <c r="M712" s="65">
        <f t="shared" si="101"/>
        <v>0.17553109793997088</v>
      </c>
      <c r="N712" s="65">
        <f t="shared" si="102"/>
        <v>0.23168215276653167</v>
      </c>
      <c r="O712" s="65">
        <f t="shared" si="103"/>
        <v>0.16376797062549567</v>
      </c>
      <c r="P712" s="65">
        <f t="shared" si="104"/>
        <v>5.2304110037114812E-2</v>
      </c>
      <c r="Q712" s="65">
        <f t="shared" si="105"/>
        <v>2.4424241634866378E-3</v>
      </c>
      <c r="R712" s="65">
        <f t="shared" si="106"/>
        <v>0.21239029085413996</v>
      </c>
      <c r="S712" s="65">
        <f t="shared" si="107"/>
        <v>0.10707763030693097</v>
      </c>
      <c r="T712" s="66">
        <f>(L712*'Football Field'!$F$4)+(M712*'Football Field'!$F$5)+(N712*'Football Field'!$F$6)+(O712*'Football Field'!$F$7)+(P712*'Football Field'!$F$8)+(Q712*'Football Field'!$F$9)+(R712*'Football Field'!$F$10)+(S712*'Football Field'!$F$11)</f>
        <v>148978958.14274287</v>
      </c>
    </row>
    <row r="713" spans="2:20" x14ac:dyDescent="0.3">
      <c r="B713" s="62">
        <f t="shared" si="99"/>
        <v>686</v>
      </c>
      <c r="C713" s="62">
        <v>0.3861804100524584</v>
      </c>
      <c r="D713" s="62">
        <v>0.71394846679440471</v>
      </c>
      <c r="E713" s="62">
        <v>0.34734313610738066</v>
      </c>
      <c r="F713" s="62">
        <v>0.80695850653441903</v>
      </c>
      <c r="G713" s="62">
        <v>0.40736953920244123</v>
      </c>
      <c r="H713" s="62">
        <v>0.23454509147433711</v>
      </c>
      <c r="I713" s="62">
        <v>0.22151346878121114</v>
      </c>
      <c r="J713" s="62">
        <v>0.3596048102098327</v>
      </c>
      <c r="K713" s="62"/>
      <c r="L713" s="65">
        <f t="shared" si="100"/>
        <v>0.111052328204105</v>
      </c>
      <c r="M713" s="65">
        <f t="shared" si="101"/>
        <v>0.20530725378974998</v>
      </c>
      <c r="N713" s="65">
        <f t="shared" si="102"/>
        <v>9.9884051459783255E-2</v>
      </c>
      <c r="O713" s="65">
        <f t="shared" si="103"/>
        <v>0.23205377223195126</v>
      </c>
      <c r="P713" s="65">
        <f t="shared" si="104"/>
        <v>0.117145599803261</v>
      </c>
      <c r="Q713" s="65">
        <f t="shared" si="105"/>
        <v>6.7447177016389165E-2</v>
      </c>
      <c r="R713" s="65">
        <f t="shared" si="106"/>
        <v>6.3699726336142334E-2</v>
      </c>
      <c r="S713" s="65">
        <f t="shared" si="107"/>
        <v>0.10341009115861807</v>
      </c>
      <c r="T713" s="66">
        <f>(L713*'Football Field'!$F$4)+(M713*'Football Field'!$F$5)+(N713*'Football Field'!$F$6)+(O713*'Football Field'!$F$7)+(P713*'Football Field'!$F$8)+(Q713*'Football Field'!$F$9)+(R713*'Football Field'!$F$10)+(S713*'Football Field'!$F$11)</f>
        <v>130297768.26896586</v>
      </c>
    </row>
    <row r="714" spans="2:20" x14ac:dyDescent="0.3">
      <c r="B714" s="62">
        <f t="shared" si="99"/>
        <v>687</v>
      </c>
      <c r="C714" s="62">
        <v>0.62380642096659067</v>
      </c>
      <c r="D714" s="62">
        <v>0.47604589023506272</v>
      </c>
      <c r="E714" s="62">
        <v>0.99188256140488207</v>
      </c>
      <c r="F714" s="62">
        <v>0.27830819473066637</v>
      </c>
      <c r="G714" s="62">
        <v>1.418175656041587E-2</v>
      </c>
      <c r="H714" s="62">
        <v>0.47848489934116134</v>
      </c>
      <c r="I714" s="62">
        <v>0.93102964893500795</v>
      </c>
      <c r="J714" s="62">
        <v>0.1810302059463107</v>
      </c>
      <c r="K714" s="62"/>
      <c r="L714" s="65">
        <f t="shared" si="100"/>
        <v>0.15694153049788245</v>
      </c>
      <c r="M714" s="65">
        <f t="shared" si="101"/>
        <v>0.11976691500698584</v>
      </c>
      <c r="N714" s="65">
        <f t="shared" si="102"/>
        <v>0.24954466967466366</v>
      </c>
      <c r="O714" s="65">
        <f t="shared" si="103"/>
        <v>7.0018699011552429E-2</v>
      </c>
      <c r="P714" s="65">
        <f t="shared" si="104"/>
        <v>3.5679443252464604E-3</v>
      </c>
      <c r="Q714" s="65">
        <f t="shared" si="105"/>
        <v>0.12038053777383115</v>
      </c>
      <c r="R714" s="65">
        <f t="shared" si="106"/>
        <v>0.23423487340248453</v>
      </c>
      <c r="S714" s="65">
        <f t="shared" si="107"/>
        <v>4.5544830307353443E-2</v>
      </c>
      <c r="T714" s="66">
        <f>(L714*'Football Field'!$F$4)+(M714*'Football Field'!$F$5)+(N714*'Football Field'!$F$6)+(O714*'Football Field'!$F$7)+(P714*'Football Field'!$F$8)+(Q714*'Football Field'!$F$9)+(R714*'Football Field'!$F$10)+(S714*'Football Field'!$F$11)</f>
        <v>147025654.84833595</v>
      </c>
    </row>
    <row r="715" spans="2:20" x14ac:dyDescent="0.3">
      <c r="B715" s="62">
        <f t="shared" si="99"/>
        <v>688</v>
      </c>
      <c r="C715" s="62">
        <v>0.23238346529373965</v>
      </c>
      <c r="D715" s="62">
        <v>0.18399096926024994</v>
      </c>
      <c r="E715" s="62">
        <v>0.52628406549647855</v>
      </c>
      <c r="F715" s="62">
        <v>0.37198142451346461</v>
      </c>
      <c r="G715" s="62">
        <v>0.58581546949845709</v>
      </c>
      <c r="H715" s="62">
        <v>0.80271276561598992</v>
      </c>
      <c r="I715" s="62">
        <v>0.2635696657972243</v>
      </c>
      <c r="J715" s="62">
        <v>0.79922296874873466</v>
      </c>
      <c r="K715" s="62"/>
      <c r="L715" s="65">
        <f t="shared" si="100"/>
        <v>6.1706289043192988E-2</v>
      </c>
      <c r="M715" s="65">
        <f t="shared" si="101"/>
        <v>4.885631564259179E-2</v>
      </c>
      <c r="N715" s="65">
        <f t="shared" si="102"/>
        <v>0.1397476219889526</v>
      </c>
      <c r="O715" s="65">
        <f t="shared" si="103"/>
        <v>9.8774640746115444E-2</v>
      </c>
      <c r="P715" s="65">
        <f t="shared" si="104"/>
        <v>0.15555538188206641</v>
      </c>
      <c r="Q715" s="65">
        <f t="shared" si="105"/>
        <v>0.21314952796297545</v>
      </c>
      <c r="R715" s="65">
        <f t="shared" si="106"/>
        <v>6.9987363172088146E-2</v>
      </c>
      <c r="S715" s="65">
        <f t="shared" si="107"/>
        <v>0.21222285956201722</v>
      </c>
      <c r="T715" s="66">
        <f>(L715*'Football Field'!$F$4)+(M715*'Football Field'!$F$5)+(N715*'Football Field'!$F$6)+(O715*'Football Field'!$F$7)+(P715*'Football Field'!$F$8)+(Q715*'Football Field'!$F$9)+(R715*'Football Field'!$F$10)+(S715*'Football Field'!$F$11)</f>
        <v>135994153.03337252</v>
      </c>
    </row>
    <row r="716" spans="2:20" x14ac:dyDescent="0.3">
      <c r="B716" s="62">
        <f t="shared" si="99"/>
        <v>689</v>
      </c>
      <c r="C716" s="62">
        <v>0.99010825495083288</v>
      </c>
      <c r="D716" s="62">
        <v>0.81755159211590012</v>
      </c>
      <c r="E716" s="62">
        <v>2.1346185859716593E-2</v>
      </c>
      <c r="F716" s="62">
        <v>0.93714832623987876</v>
      </c>
      <c r="G716" s="62">
        <v>1.4081281847694749E-2</v>
      </c>
      <c r="H716" s="62">
        <v>2.0136982713165885E-3</v>
      </c>
      <c r="I716" s="62">
        <v>0.44592501835320209</v>
      </c>
      <c r="J716" s="62">
        <v>2.4079563854303654E-2</v>
      </c>
      <c r="K716" s="62"/>
      <c r="L716" s="65">
        <f t="shared" si="100"/>
        <v>0.3044375620266313</v>
      </c>
      <c r="M716" s="65">
        <f t="shared" si="101"/>
        <v>0.2513800004092635</v>
      </c>
      <c r="N716" s="65">
        <f t="shared" si="102"/>
        <v>6.5635053027834614E-3</v>
      </c>
      <c r="O716" s="65">
        <f t="shared" si="103"/>
        <v>0.28815349258144957</v>
      </c>
      <c r="P716" s="65">
        <f t="shared" si="104"/>
        <v>4.3296993985116571E-3</v>
      </c>
      <c r="Q716" s="65">
        <f t="shared" si="105"/>
        <v>6.191700647999415E-4</v>
      </c>
      <c r="R716" s="65">
        <f t="shared" si="106"/>
        <v>0.13711260839944325</v>
      </c>
      <c r="S716" s="65">
        <f t="shared" si="107"/>
        <v>7.4039618171174923E-3</v>
      </c>
      <c r="T716" s="66">
        <f>(L716*'Football Field'!$F$4)+(M716*'Football Field'!$F$5)+(N716*'Football Field'!$F$6)+(O716*'Football Field'!$F$7)+(P716*'Football Field'!$F$8)+(Q716*'Football Field'!$F$9)+(R716*'Football Field'!$F$10)+(S716*'Football Field'!$F$11)</f>
        <v>127374688.70561454</v>
      </c>
    </row>
    <row r="717" spans="2:20" x14ac:dyDescent="0.3">
      <c r="B717" s="62">
        <f t="shared" si="99"/>
        <v>690</v>
      </c>
      <c r="C717" s="62">
        <v>0.251298916945766</v>
      </c>
      <c r="D717" s="62">
        <v>0.87132972162381783</v>
      </c>
      <c r="E717" s="62">
        <v>0.44979218742966753</v>
      </c>
      <c r="F717" s="62">
        <v>0.52489471316708414</v>
      </c>
      <c r="G717" s="62">
        <v>0.55627630580152276</v>
      </c>
      <c r="H717" s="62">
        <v>0.74784192237944813</v>
      </c>
      <c r="I717" s="62">
        <v>0.47387084044595029</v>
      </c>
      <c r="J717" s="62">
        <v>3.8102395843729764E-2</v>
      </c>
      <c r="K717" s="62"/>
      <c r="L717" s="65">
        <f t="shared" si="100"/>
        <v>6.4214868709596876E-2</v>
      </c>
      <c r="M717" s="65">
        <f t="shared" si="101"/>
        <v>0.22265246646056333</v>
      </c>
      <c r="N717" s="65">
        <f t="shared" si="102"/>
        <v>0.11493621466196745</v>
      </c>
      <c r="O717" s="65">
        <f t="shared" si="103"/>
        <v>0.13412729948080149</v>
      </c>
      <c r="P717" s="65">
        <f t="shared" si="104"/>
        <v>0.14214629484859065</v>
      </c>
      <c r="Q717" s="65">
        <f t="shared" si="105"/>
        <v>0.19109740481489132</v>
      </c>
      <c r="R717" s="65">
        <f t="shared" si="106"/>
        <v>0.12108907660397984</v>
      </c>
      <c r="S717" s="65">
        <f t="shared" si="107"/>
        <v>9.7363744196089751E-3</v>
      </c>
      <c r="T717" s="66">
        <f>(L717*'Football Field'!$F$4)+(M717*'Football Field'!$F$5)+(N717*'Football Field'!$F$6)+(O717*'Football Field'!$F$7)+(P717*'Football Field'!$F$8)+(Q717*'Football Field'!$F$9)+(R717*'Football Field'!$F$10)+(S717*'Football Field'!$F$11)</f>
        <v>139453996.74248043</v>
      </c>
    </row>
    <row r="718" spans="2:20" x14ac:dyDescent="0.3">
      <c r="B718" s="62">
        <f t="shared" si="99"/>
        <v>691</v>
      </c>
      <c r="C718" s="62">
        <v>0.95867967206245808</v>
      </c>
      <c r="D718" s="62">
        <v>0.69461261586688416</v>
      </c>
      <c r="E718" s="62">
        <v>0.8142540530459389</v>
      </c>
      <c r="F718" s="62">
        <v>0.51187116241497588</v>
      </c>
      <c r="G718" s="62">
        <v>0.69724341286986424</v>
      </c>
      <c r="H718" s="62">
        <v>0.27723520375846566</v>
      </c>
      <c r="I718" s="62">
        <v>0.18784769151305025</v>
      </c>
      <c r="J718" s="62">
        <v>0.85453844752922326</v>
      </c>
      <c r="K718" s="62"/>
      <c r="L718" s="65">
        <f t="shared" si="100"/>
        <v>0.19187860540182108</v>
      </c>
      <c r="M718" s="65">
        <f t="shared" si="101"/>
        <v>0.1390258956261308</v>
      </c>
      <c r="N718" s="65">
        <f t="shared" si="102"/>
        <v>0.16297198813563274</v>
      </c>
      <c r="O718" s="65">
        <f t="shared" si="103"/>
        <v>0.1024504092991718</v>
      </c>
      <c r="P718" s="65">
        <f t="shared" si="104"/>
        <v>0.13955244654270663</v>
      </c>
      <c r="Q718" s="65">
        <f t="shared" si="105"/>
        <v>5.5488298975842273E-2</v>
      </c>
      <c r="R718" s="65">
        <f t="shared" si="106"/>
        <v>3.7597493851029853E-2</v>
      </c>
      <c r="S718" s="65">
        <f t="shared" si="107"/>
        <v>0.17103486216766481</v>
      </c>
      <c r="T718" s="66">
        <f>(L718*'Football Field'!$F$4)+(M718*'Football Field'!$F$5)+(N718*'Football Field'!$F$6)+(O718*'Football Field'!$F$7)+(P718*'Football Field'!$F$8)+(Q718*'Football Field'!$F$9)+(R718*'Football Field'!$F$10)+(S718*'Football Field'!$F$11)</f>
        <v>129589017.87821853</v>
      </c>
    </row>
    <row r="719" spans="2:20" x14ac:dyDescent="0.3">
      <c r="B719" s="62">
        <f t="shared" si="99"/>
        <v>692</v>
      </c>
      <c r="C719" s="62">
        <v>0.80846303282686005</v>
      </c>
      <c r="D719" s="62">
        <v>0.24765872228420494</v>
      </c>
      <c r="E719" s="62">
        <v>0.59332590075340275</v>
      </c>
      <c r="F719" s="62">
        <v>0.68763926808382658</v>
      </c>
      <c r="G719" s="62">
        <v>0.2309089835621978</v>
      </c>
      <c r="H719" s="62">
        <v>0.83658724594839762</v>
      </c>
      <c r="I719" s="62">
        <v>0.31576366835837644</v>
      </c>
      <c r="J719" s="62">
        <v>6.856700233401225E-2</v>
      </c>
      <c r="K719" s="62"/>
      <c r="L719" s="65">
        <f t="shared" si="100"/>
        <v>0.21337593578232328</v>
      </c>
      <c r="M719" s="65">
        <f t="shared" si="101"/>
        <v>6.5364041986275795E-2</v>
      </c>
      <c r="N719" s="65">
        <f t="shared" si="102"/>
        <v>0.15659524821373011</v>
      </c>
      <c r="O719" s="65">
        <f t="shared" si="103"/>
        <v>0.18148717548039212</v>
      </c>
      <c r="P719" s="65">
        <f t="shared" si="104"/>
        <v>6.0943318924367912E-2</v>
      </c>
      <c r="Q719" s="65">
        <f t="shared" si="105"/>
        <v>0.22079869977929473</v>
      </c>
      <c r="R719" s="65">
        <f t="shared" si="106"/>
        <v>8.3338836144975642E-2</v>
      </c>
      <c r="S719" s="65">
        <f t="shared" si="107"/>
        <v>1.8096743688640463E-2</v>
      </c>
      <c r="T719" s="66">
        <f>(L719*'Football Field'!$F$4)+(M719*'Football Field'!$F$5)+(N719*'Football Field'!$F$6)+(O719*'Football Field'!$F$7)+(P719*'Football Field'!$F$8)+(Q719*'Football Field'!$F$9)+(R719*'Football Field'!$F$10)+(S719*'Football Field'!$F$11)</f>
        <v>128833259.57454582</v>
      </c>
    </row>
    <row r="720" spans="2:20" x14ac:dyDescent="0.3">
      <c r="B720" s="62">
        <f t="shared" si="99"/>
        <v>693</v>
      </c>
      <c r="C720" s="62">
        <v>0.99996658761592183</v>
      </c>
      <c r="D720" s="62">
        <v>0.63602463170603873</v>
      </c>
      <c r="E720" s="62">
        <v>3.870282507379974E-4</v>
      </c>
      <c r="F720" s="62">
        <v>7.9195230312893994E-2</v>
      </c>
      <c r="G720" s="62">
        <v>0.64925616759102356</v>
      </c>
      <c r="H720" s="62">
        <v>0.75978707431839754</v>
      </c>
      <c r="I720" s="62">
        <v>0.96782291030766121</v>
      </c>
      <c r="J720" s="62">
        <v>0.30953330894152509</v>
      </c>
      <c r="K720" s="62"/>
      <c r="L720" s="65">
        <f t="shared" si="100"/>
        <v>0.22716327461864058</v>
      </c>
      <c r="M720" s="65">
        <f t="shared" si="101"/>
        <v>0.14448626570706244</v>
      </c>
      <c r="N720" s="65">
        <f t="shared" si="102"/>
        <v>8.7921542475913732E-5</v>
      </c>
      <c r="O720" s="65">
        <f t="shared" si="103"/>
        <v>1.7990848969210077E-2</v>
      </c>
      <c r="P720" s="65">
        <f t="shared" si="104"/>
        <v>0.14749208515852361</v>
      </c>
      <c r="Q720" s="65">
        <f t="shared" si="105"/>
        <v>0.17260148684225446</v>
      </c>
      <c r="R720" s="65">
        <f t="shared" si="106"/>
        <v>0.21986116764220831</v>
      </c>
      <c r="S720" s="65">
        <f t="shared" si="107"/>
        <v>7.0316949519624736E-2</v>
      </c>
      <c r="T720" s="66">
        <f>(L720*'Football Field'!$F$4)+(M720*'Football Field'!$F$5)+(N720*'Football Field'!$F$6)+(O720*'Football Field'!$F$7)+(P720*'Football Field'!$F$8)+(Q720*'Football Field'!$F$9)+(R720*'Football Field'!$F$10)+(S720*'Football Field'!$F$11)</f>
        <v>149706992.22923058</v>
      </c>
    </row>
    <row r="721" spans="2:20" x14ac:dyDescent="0.3">
      <c r="B721" s="62">
        <f t="shared" si="99"/>
        <v>694</v>
      </c>
      <c r="C721" s="62">
        <v>0.57224827576675896</v>
      </c>
      <c r="D721" s="62">
        <v>0.30238832627711942</v>
      </c>
      <c r="E721" s="62">
        <v>0.57366411256535232</v>
      </c>
      <c r="F721" s="62">
        <v>0.99750460517538397</v>
      </c>
      <c r="G721" s="62">
        <v>0.8992213305979313</v>
      </c>
      <c r="H721" s="62">
        <v>0.23110068918321891</v>
      </c>
      <c r="I721" s="62">
        <v>0.349589291750664</v>
      </c>
      <c r="J721" s="62">
        <v>7.0646007326792604E-2</v>
      </c>
      <c r="K721" s="62"/>
      <c r="L721" s="65">
        <f t="shared" si="100"/>
        <v>0.14319227945766183</v>
      </c>
      <c r="M721" s="65">
        <f t="shared" si="101"/>
        <v>7.5665887613187502E-2</v>
      </c>
      <c r="N721" s="65">
        <f t="shared" si="102"/>
        <v>0.14354656081964404</v>
      </c>
      <c r="O721" s="65">
        <f t="shared" si="103"/>
        <v>0.24960312548463823</v>
      </c>
      <c r="P721" s="65">
        <f t="shared" si="104"/>
        <v>0.22500994326761597</v>
      </c>
      <c r="Q721" s="65">
        <f t="shared" si="105"/>
        <v>5.7827757408341292E-2</v>
      </c>
      <c r="R721" s="65">
        <f t="shared" si="106"/>
        <v>8.7476869183561068E-2</v>
      </c>
      <c r="S721" s="65">
        <f t="shared" si="107"/>
        <v>1.7677576765350093E-2</v>
      </c>
      <c r="T721" s="66">
        <f>(L721*'Football Field'!$F$4)+(M721*'Football Field'!$F$5)+(N721*'Football Field'!$F$6)+(O721*'Football Field'!$F$7)+(P721*'Football Field'!$F$8)+(Q721*'Football Field'!$F$9)+(R721*'Football Field'!$F$10)+(S721*'Football Field'!$F$11)</f>
        <v>143304728.65719119</v>
      </c>
    </row>
    <row r="722" spans="2:20" x14ac:dyDescent="0.3">
      <c r="B722" s="62">
        <f t="shared" si="99"/>
        <v>695</v>
      </c>
      <c r="C722" s="62">
        <v>0.17810326967294432</v>
      </c>
      <c r="D722" s="62">
        <v>0.36474335864120178</v>
      </c>
      <c r="E722" s="62">
        <v>0.23528395137117175</v>
      </c>
      <c r="F722" s="62">
        <v>0.14457987731657163</v>
      </c>
      <c r="G722" s="62">
        <v>0.60341170985528836</v>
      </c>
      <c r="H722" s="62">
        <v>0.4063081191045177</v>
      </c>
      <c r="I722" s="62">
        <v>0.80238864840538204</v>
      </c>
      <c r="J722" s="62">
        <v>0.28398910257089893</v>
      </c>
      <c r="K722" s="62"/>
      <c r="L722" s="65">
        <f t="shared" si="100"/>
        <v>5.8997878465169719E-2</v>
      </c>
      <c r="M722" s="65">
        <f t="shared" si="101"/>
        <v>0.12082363442067902</v>
      </c>
      <c r="N722" s="65">
        <f t="shared" si="102"/>
        <v>7.7939355034255142E-2</v>
      </c>
      <c r="O722" s="65">
        <f t="shared" si="103"/>
        <v>4.7893034451843189E-2</v>
      </c>
      <c r="P722" s="65">
        <f t="shared" si="104"/>
        <v>0.19988409414311026</v>
      </c>
      <c r="Q722" s="65">
        <f t="shared" si="105"/>
        <v>0.13459223446239471</v>
      </c>
      <c r="R722" s="65">
        <f t="shared" si="106"/>
        <v>0.26579651259285014</v>
      </c>
      <c r="S722" s="65">
        <f t="shared" si="107"/>
        <v>9.4073256429697813E-2</v>
      </c>
      <c r="T722" s="66">
        <f>(L722*'Football Field'!$F$4)+(M722*'Football Field'!$F$5)+(N722*'Football Field'!$F$6)+(O722*'Football Field'!$F$7)+(P722*'Football Field'!$F$8)+(Q722*'Football Field'!$F$9)+(R722*'Football Field'!$F$10)+(S722*'Football Field'!$F$11)</f>
        <v>163696934.05034795</v>
      </c>
    </row>
    <row r="723" spans="2:20" x14ac:dyDescent="0.3">
      <c r="B723" s="62">
        <f t="shared" si="99"/>
        <v>696</v>
      </c>
      <c r="C723" s="62">
        <v>0.744309401830335</v>
      </c>
      <c r="D723" s="62">
        <v>0.88888274092765629</v>
      </c>
      <c r="E723" s="62">
        <v>0.15213201277443866</v>
      </c>
      <c r="F723" s="62">
        <v>0.98853111841301988</v>
      </c>
      <c r="G723" s="62">
        <v>7.4764997973667202E-2</v>
      </c>
      <c r="H723" s="62">
        <v>0.38318524135054211</v>
      </c>
      <c r="I723" s="62">
        <v>0.30343644027489314</v>
      </c>
      <c r="J723" s="62">
        <v>0.13284526686313813</v>
      </c>
      <c r="K723" s="62"/>
      <c r="L723" s="65">
        <f t="shared" si="100"/>
        <v>0.20291485919127317</v>
      </c>
      <c r="M723" s="65">
        <f t="shared" si="101"/>
        <v>0.24232868182149203</v>
      </c>
      <c r="N723" s="65">
        <f t="shared" si="102"/>
        <v>4.1474480739727315E-2</v>
      </c>
      <c r="O723" s="65">
        <f t="shared" si="103"/>
        <v>0.26949498717294662</v>
      </c>
      <c r="P723" s="65">
        <f t="shared" si="104"/>
        <v>2.0382557306082114E-2</v>
      </c>
      <c r="Q723" s="65">
        <f t="shared" si="105"/>
        <v>0.10446459375847472</v>
      </c>
      <c r="R723" s="65">
        <f t="shared" si="106"/>
        <v>8.272334381437299E-2</v>
      </c>
      <c r="S723" s="65">
        <f t="shared" si="107"/>
        <v>3.6216496195631089E-2</v>
      </c>
      <c r="T723" s="66">
        <f>(L723*'Football Field'!$F$4)+(M723*'Football Field'!$F$5)+(N723*'Football Field'!$F$6)+(O723*'Football Field'!$F$7)+(P723*'Football Field'!$F$8)+(Q723*'Football Field'!$F$9)+(R723*'Football Field'!$F$10)+(S723*'Football Field'!$F$11)</f>
        <v>122661509.94405882</v>
      </c>
    </row>
    <row r="724" spans="2:20" x14ac:dyDescent="0.3">
      <c r="B724" s="62">
        <f t="shared" si="99"/>
        <v>697</v>
      </c>
      <c r="C724" s="62">
        <v>0.36782577605010391</v>
      </c>
      <c r="D724" s="62">
        <v>0.67995251176788341</v>
      </c>
      <c r="E724" s="62">
        <v>0.62966477267936671</v>
      </c>
      <c r="F724" s="62">
        <v>0.42267120314742301</v>
      </c>
      <c r="G724" s="62">
        <v>0.58258140069820197</v>
      </c>
      <c r="H724" s="62">
        <v>0.90188032564037268</v>
      </c>
      <c r="I724" s="62">
        <v>0.91263465783537245</v>
      </c>
      <c r="J724" s="62">
        <v>0.78015395138158228</v>
      </c>
      <c r="K724" s="62"/>
      <c r="L724" s="65">
        <f t="shared" si="100"/>
        <v>6.9698761405615525E-2</v>
      </c>
      <c r="M724" s="65">
        <f t="shared" si="101"/>
        <v>0.1288431941713708</v>
      </c>
      <c r="N724" s="65">
        <f t="shared" si="102"/>
        <v>0.11931424498788308</v>
      </c>
      <c r="O724" s="65">
        <f t="shared" si="103"/>
        <v>8.0091340138119624E-2</v>
      </c>
      <c r="P724" s="65">
        <f t="shared" si="104"/>
        <v>0.11039248658060923</v>
      </c>
      <c r="Q724" s="65">
        <f t="shared" si="105"/>
        <v>0.17089596685759351</v>
      </c>
      <c r="R724" s="65">
        <f t="shared" si="106"/>
        <v>0.17293378933372666</v>
      </c>
      <c r="S724" s="65">
        <f t="shared" si="107"/>
        <v>0.14783021652508171</v>
      </c>
      <c r="T724" s="66">
        <f>(L724*'Football Field'!$F$4)+(M724*'Football Field'!$F$5)+(N724*'Football Field'!$F$6)+(O724*'Football Field'!$F$7)+(P724*'Football Field'!$F$8)+(Q724*'Football Field'!$F$9)+(R724*'Football Field'!$F$10)+(S724*'Football Field'!$F$11)</f>
        <v>145120726.35688043</v>
      </c>
    </row>
    <row r="725" spans="2:20" x14ac:dyDescent="0.3">
      <c r="B725" s="62">
        <f t="shared" si="99"/>
        <v>698</v>
      </c>
      <c r="C725" s="62">
        <v>0.20617262381323609</v>
      </c>
      <c r="D725" s="62">
        <v>0.78084051349385519</v>
      </c>
      <c r="E725" s="62">
        <v>0.30394306184417608</v>
      </c>
      <c r="F725" s="62">
        <v>0.29051461377502008</v>
      </c>
      <c r="G725" s="62">
        <v>0.96126666468677857</v>
      </c>
      <c r="H725" s="62">
        <v>0.21765375340922988</v>
      </c>
      <c r="I725" s="62">
        <v>0.25079631759728505</v>
      </c>
      <c r="J725" s="62">
        <v>0.24447721653184629</v>
      </c>
      <c r="K725" s="62"/>
      <c r="L725" s="65">
        <f t="shared" si="100"/>
        <v>6.3327350536856203E-2</v>
      </c>
      <c r="M725" s="65">
        <f t="shared" si="101"/>
        <v>0.23984057629395902</v>
      </c>
      <c r="N725" s="65">
        <f t="shared" si="102"/>
        <v>9.335821829617616E-2</v>
      </c>
      <c r="O725" s="65">
        <f t="shared" si="103"/>
        <v>8.9233577389380758E-2</v>
      </c>
      <c r="P725" s="65">
        <f t="shared" si="104"/>
        <v>0.2952597192979321</v>
      </c>
      <c r="Q725" s="65">
        <f t="shared" si="105"/>
        <v>6.685385907633716E-2</v>
      </c>
      <c r="R725" s="65">
        <f t="shared" si="106"/>
        <v>7.7033827401949959E-2</v>
      </c>
      <c r="S725" s="65">
        <f t="shared" si="107"/>
        <v>7.5092871707408471E-2</v>
      </c>
      <c r="T725" s="66">
        <f>(L725*'Football Field'!$F$4)+(M725*'Football Field'!$F$5)+(N725*'Football Field'!$F$6)+(O725*'Football Field'!$F$7)+(P725*'Football Field'!$F$8)+(Q725*'Football Field'!$F$9)+(R725*'Football Field'!$F$10)+(S725*'Football Field'!$F$11)</f>
        <v>145465683.2840887</v>
      </c>
    </row>
    <row r="726" spans="2:20" x14ac:dyDescent="0.3">
      <c r="B726" s="62">
        <f t="shared" si="99"/>
        <v>699</v>
      </c>
      <c r="C726" s="62">
        <v>0.8494215752200146</v>
      </c>
      <c r="D726" s="62">
        <v>0.67685516973551363</v>
      </c>
      <c r="E726" s="62">
        <v>0.27472486711491051</v>
      </c>
      <c r="F726" s="62">
        <v>0.1397450261090587</v>
      </c>
      <c r="G726" s="62">
        <v>0.36308323987754632</v>
      </c>
      <c r="H726" s="62">
        <v>0.38825296650107199</v>
      </c>
      <c r="I726" s="62">
        <v>0.77006096273204849</v>
      </c>
      <c r="J726" s="62">
        <v>0.62981448924821137</v>
      </c>
      <c r="K726" s="62"/>
      <c r="L726" s="65">
        <f t="shared" si="100"/>
        <v>0.20758314568811456</v>
      </c>
      <c r="M726" s="65">
        <f t="shared" si="101"/>
        <v>0.16541106254873239</v>
      </c>
      <c r="N726" s="65">
        <f t="shared" si="102"/>
        <v>6.7137748531630001E-2</v>
      </c>
      <c r="O726" s="65">
        <f t="shared" si="103"/>
        <v>3.4151136444200106E-2</v>
      </c>
      <c r="P726" s="65">
        <f t="shared" si="104"/>
        <v>8.8730923818236246E-2</v>
      </c>
      <c r="Q726" s="65">
        <f t="shared" si="105"/>
        <v>9.4881946091561517E-2</v>
      </c>
      <c r="R726" s="65">
        <f t="shared" si="106"/>
        <v>0.18818885895867701</v>
      </c>
      <c r="S726" s="65">
        <f t="shared" si="107"/>
        <v>0.15391517791884829</v>
      </c>
      <c r="T726" s="66">
        <f>(L726*'Football Field'!$F$4)+(M726*'Football Field'!$F$5)+(N726*'Football Field'!$F$6)+(O726*'Football Field'!$F$7)+(P726*'Football Field'!$F$8)+(Q726*'Football Field'!$F$9)+(R726*'Football Field'!$F$10)+(S726*'Football Field'!$F$11)</f>
        <v>143038473.63301274</v>
      </c>
    </row>
    <row r="727" spans="2:20" x14ac:dyDescent="0.3">
      <c r="B727" s="62">
        <f t="shared" si="99"/>
        <v>700</v>
      </c>
      <c r="C727" s="62">
        <v>0.45074649873306627</v>
      </c>
      <c r="D727" s="62">
        <v>1.8187854655375424E-2</v>
      </c>
      <c r="E727" s="62">
        <v>0.15004067797041809</v>
      </c>
      <c r="F727" s="62">
        <v>0.17140607865517032</v>
      </c>
      <c r="G727" s="62">
        <v>0.16117736192906995</v>
      </c>
      <c r="H727" s="62">
        <v>0.85873979243816578</v>
      </c>
      <c r="I727" s="62">
        <v>0.26215897852026826</v>
      </c>
      <c r="J727" s="62">
        <v>0.61992273598497549</v>
      </c>
      <c r="K727" s="62"/>
      <c r="L727" s="65">
        <f t="shared" si="100"/>
        <v>0.16741563310817739</v>
      </c>
      <c r="M727" s="65">
        <f t="shared" si="101"/>
        <v>6.7553074967142621E-3</v>
      </c>
      <c r="N727" s="65">
        <f t="shared" si="102"/>
        <v>5.5727898419624472E-2</v>
      </c>
      <c r="O727" s="65">
        <f t="shared" si="103"/>
        <v>6.3663405611142199E-2</v>
      </c>
      <c r="P727" s="65">
        <f t="shared" si="104"/>
        <v>5.9864269974154331E-2</v>
      </c>
      <c r="Q727" s="65">
        <f t="shared" si="105"/>
        <v>0.31895193069787858</v>
      </c>
      <c r="R727" s="65">
        <f t="shared" si="106"/>
        <v>9.73707205432012E-2</v>
      </c>
      <c r="S727" s="65">
        <f t="shared" si="107"/>
        <v>0.2302508341491076</v>
      </c>
      <c r="T727" s="66">
        <f>(L727*'Football Field'!$F$4)+(M727*'Football Field'!$F$5)+(N727*'Football Field'!$F$6)+(O727*'Football Field'!$F$7)+(P727*'Football Field'!$F$8)+(Q727*'Football Field'!$F$9)+(R727*'Football Field'!$F$10)+(S727*'Football Field'!$F$11)</f>
        <v>129265942.38943619</v>
      </c>
    </row>
    <row r="728" spans="2:20" x14ac:dyDescent="0.3">
      <c r="B728" s="62">
        <f t="shared" si="99"/>
        <v>701</v>
      </c>
      <c r="C728" s="62">
        <v>0.53933911759299957</v>
      </c>
      <c r="D728" s="62">
        <v>0.10685364783576612</v>
      </c>
      <c r="E728" s="62">
        <v>0.7997197311347809</v>
      </c>
      <c r="F728" s="62">
        <v>0.12201239045679879</v>
      </c>
      <c r="G728" s="62">
        <v>6.3959128446946178E-2</v>
      </c>
      <c r="H728" s="62">
        <v>0.59546891065052232</v>
      </c>
      <c r="I728" s="62">
        <v>0.34974459318320605</v>
      </c>
      <c r="J728" s="62">
        <v>6.543249384659211E-2</v>
      </c>
      <c r="K728" s="62"/>
      <c r="L728" s="65">
        <f t="shared" si="100"/>
        <v>0.20409952390685376</v>
      </c>
      <c r="M728" s="65">
        <f t="shared" si="101"/>
        <v>4.0436115126082875E-2</v>
      </c>
      <c r="N728" s="65">
        <f t="shared" si="102"/>
        <v>0.30263411471425683</v>
      </c>
      <c r="O728" s="65">
        <f t="shared" si="103"/>
        <v>4.6172565628295546E-2</v>
      </c>
      <c r="P728" s="65">
        <f t="shared" si="104"/>
        <v>2.4203747215253833E-2</v>
      </c>
      <c r="Q728" s="65">
        <f t="shared" si="105"/>
        <v>0.22534045315959839</v>
      </c>
      <c r="R728" s="65">
        <f t="shared" si="106"/>
        <v>0.13235217440978572</v>
      </c>
      <c r="S728" s="65">
        <f t="shared" si="107"/>
        <v>2.4761305839873179E-2</v>
      </c>
      <c r="T728" s="66">
        <f>(L728*'Football Field'!$F$4)+(M728*'Football Field'!$F$5)+(N728*'Football Field'!$F$6)+(O728*'Football Field'!$F$7)+(P728*'Football Field'!$F$8)+(Q728*'Football Field'!$F$9)+(R728*'Football Field'!$F$10)+(S728*'Football Field'!$F$11)</f>
        <v>135660423.99878472</v>
      </c>
    </row>
    <row r="729" spans="2:20" x14ac:dyDescent="0.3">
      <c r="B729" s="62">
        <f t="shared" si="99"/>
        <v>702</v>
      </c>
      <c r="C729" s="62">
        <v>0.21349201687965758</v>
      </c>
      <c r="D729" s="62">
        <v>0.44261223213702083</v>
      </c>
      <c r="E729" s="62">
        <v>0.86612922368010115</v>
      </c>
      <c r="F729" s="62">
        <v>0.4593889965387048</v>
      </c>
      <c r="G729" s="62">
        <v>0.90473089124910866</v>
      </c>
      <c r="H729" s="62">
        <v>0.13699460191245849</v>
      </c>
      <c r="I729" s="62">
        <v>0.31271741126327934</v>
      </c>
      <c r="J729" s="62">
        <v>0.57953941743159787</v>
      </c>
      <c r="K729" s="62"/>
      <c r="L729" s="65">
        <f t="shared" si="100"/>
        <v>5.4523382279375018E-2</v>
      </c>
      <c r="M729" s="65">
        <f t="shared" si="101"/>
        <v>0.11303802496717025</v>
      </c>
      <c r="N729" s="65">
        <f t="shared" si="102"/>
        <v>0.2211993471993294</v>
      </c>
      <c r="O729" s="65">
        <f t="shared" si="103"/>
        <v>0.11732261580224415</v>
      </c>
      <c r="P729" s="65">
        <f t="shared" si="104"/>
        <v>0.23105776489685265</v>
      </c>
      <c r="Q729" s="65">
        <f t="shared" si="105"/>
        <v>3.4986830699595545E-2</v>
      </c>
      <c r="R729" s="65">
        <f t="shared" si="106"/>
        <v>7.9864395910107452E-2</v>
      </c>
      <c r="S729" s="65">
        <f t="shared" si="107"/>
        <v>0.14800763824532559</v>
      </c>
      <c r="T729" s="66">
        <f>(L729*'Football Field'!$F$4)+(M729*'Football Field'!$F$5)+(N729*'Football Field'!$F$6)+(O729*'Football Field'!$F$7)+(P729*'Football Field'!$F$8)+(Q729*'Football Field'!$F$9)+(R729*'Football Field'!$F$10)+(S729*'Football Field'!$F$11)</f>
        <v>145152867.28080446</v>
      </c>
    </row>
    <row r="730" spans="2:20" x14ac:dyDescent="0.3">
      <c r="B730" s="62">
        <f t="shared" si="99"/>
        <v>703</v>
      </c>
      <c r="C730" s="62">
        <v>0.56273987289467209</v>
      </c>
      <c r="D730" s="62">
        <v>0.17307671372605316</v>
      </c>
      <c r="E730" s="62">
        <v>0.57163721133823597</v>
      </c>
      <c r="F730" s="62">
        <v>0.50266277192603648</v>
      </c>
      <c r="G730" s="62">
        <v>0.27569090457250633</v>
      </c>
      <c r="H730" s="62">
        <v>0.55424888227819713</v>
      </c>
      <c r="I730" s="62">
        <v>0.23061523746831536</v>
      </c>
      <c r="J730" s="62">
        <v>0.76934518956457654</v>
      </c>
      <c r="K730" s="62"/>
      <c r="L730" s="65">
        <f t="shared" si="100"/>
        <v>0.15459815333929713</v>
      </c>
      <c r="M730" s="65">
        <f t="shared" si="101"/>
        <v>4.7548328485140352E-2</v>
      </c>
      <c r="N730" s="65">
        <f t="shared" si="102"/>
        <v>0.15704246581698639</v>
      </c>
      <c r="O730" s="65">
        <f t="shared" si="103"/>
        <v>0.13809353137257191</v>
      </c>
      <c r="P730" s="65">
        <f t="shared" si="104"/>
        <v>7.5738910271473309E-2</v>
      </c>
      <c r="Q730" s="65">
        <f t="shared" si="105"/>
        <v>0.15226547436530513</v>
      </c>
      <c r="R730" s="65">
        <f t="shared" si="106"/>
        <v>6.3355542341635609E-2</v>
      </c>
      <c r="S730" s="65">
        <f t="shared" si="107"/>
        <v>0.21135759400759022</v>
      </c>
      <c r="T730" s="66">
        <f>(L730*'Football Field'!$F$4)+(M730*'Football Field'!$F$5)+(N730*'Football Field'!$F$6)+(O730*'Football Field'!$F$7)+(P730*'Football Field'!$F$8)+(Q730*'Football Field'!$F$9)+(R730*'Football Field'!$F$10)+(S730*'Football Field'!$F$11)</f>
        <v>128813316.69214755</v>
      </c>
    </row>
    <row r="731" spans="2:20" x14ac:dyDescent="0.3">
      <c r="B731" s="62">
        <f t="shared" si="99"/>
        <v>704</v>
      </c>
      <c r="C731" s="62">
        <v>0.31620144070610945</v>
      </c>
      <c r="D731" s="62">
        <v>0.90229903590438731</v>
      </c>
      <c r="E731" s="62">
        <v>0.62788672075604646</v>
      </c>
      <c r="F731" s="62">
        <v>0.41464275099246128</v>
      </c>
      <c r="G731" s="62">
        <v>0.87438594389525592</v>
      </c>
      <c r="H731" s="62">
        <v>8.1051392565622549E-2</v>
      </c>
      <c r="I731" s="62">
        <v>3.834621269185301E-2</v>
      </c>
      <c r="J731" s="62">
        <v>0.49961210893788899</v>
      </c>
      <c r="K731" s="62"/>
      <c r="L731" s="65">
        <f t="shared" si="100"/>
        <v>8.4220989800121659E-2</v>
      </c>
      <c r="M731" s="65">
        <f t="shared" si="101"/>
        <v>0.24032944862573719</v>
      </c>
      <c r="N731" s="65">
        <f t="shared" si="102"/>
        <v>0.16723908969654827</v>
      </c>
      <c r="O731" s="65">
        <f t="shared" si="103"/>
        <v>0.11044106195103662</v>
      </c>
      <c r="P731" s="65">
        <f t="shared" si="104"/>
        <v>0.23289473159174395</v>
      </c>
      <c r="Q731" s="65">
        <f t="shared" si="105"/>
        <v>2.1588227084959836E-2</v>
      </c>
      <c r="R731" s="65">
        <f t="shared" si="106"/>
        <v>1.0213603014527468E-2</v>
      </c>
      <c r="S731" s="65">
        <f t="shared" si="107"/>
        <v>0.133072848235325</v>
      </c>
      <c r="T731" s="66">
        <f>(L731*'Football Field'!$F$4)+(M731*'Football Field'!$F$5)+(N731*'Football Field'!$F$6)+(O731*'Football Field'!$F$7)+(P731*'Football Field'!$F$8)+(Q731*'Football Field'!$F$9)+(R731*'Football Field'!$F$10)+(S731*'Football Field'!$F$11)</f>
        <v>133509598.60601065</v>
      </c>
    </row>
    <row r="732" spans="2:20" x14ac:dyDescent="0.3">
      <c r="B732" s="62">
        <f t="shared" si="99"/>
        <v>705</v>
      </c>
      <c r="C732" s="62">
        <v>7.6351033875206364E-2</v>
      </c>
      <c r="D732" s="62">
        <v>0.86001556459111228</v>
      </c>
      <c r="E732" s="62">
        <v>0.20036336788349496</v>
      </c>
      <c r="F732" s="62">
        <v>0.56007994637279224</v>
      </c>
      <c r="G732" s="62">
        <v>0.35739162965114202</v>
      </c>
      <c r="H732" s="62">
        <v>0.3099825753915123</v>
      </c>
      <c r="I732" s="62">
        <v>0.10627695059527853</v>
      </c>
      <c r="J732" s="62">
        <v>0.63061866578954162</v>
      </c>
      <c r="K732" s="62"/>
      <c r="L732" s="65">
        <f t="shared" si="100"/>
        <v>2.4620790311969211E-2</v>
      </c>
      <c r="M732" s="65">
        <f t="shared" si="101"/>
        <v>0.27732778203680031</v>
      </c>
      <c r="N732" s="65">
        <f t="shared" si="102"/>
        <v>6.461084043632595E-2</v>
      </c>
      <c r="O732" s="65">
        <f t="shared" si="103"/>
        <v>0.18060804441917858</v>
      </c>
      <c r="P732" s="65">
        <f t="shared" si="104"/>
        <v>0.11524748161597756</v>
      </c>
      <c r="Q732" s="65">
        <f t="shared" si="105"/>
        <v>9.9959563108902097E-2</v>
      </c>
      <c r="R732" s="65">
        <f t="shared" si="106"/>
        <v>3.4270950670801138E-2</v>
      </c>
      <c r="S732" s="65">
        <f t="shared" si="107"/>
        <v>0.20335454740004502</v>
      </c>
      <c r="T732" s="66">
        <f>(L732*'Football Field'!$F$4)+(M732*'Football Field'!$F$5)+(N732*'Football Field'!$F$6)+(O732*'Football Field'!$F$7)+(P732*'Football Field'!$F$8)+(Q732*'Football Field'!$F$9)+(R732*'Football Field'!$F$10)+(S732*'Football Field'!$F$11)</f>
        <v>125727878.22512624</v>
      </c>
    </row>
    <row r="733" spans="2:20" x14ac:dyDescent="0.3">
      <c r="B733" s="62">
        <f t="shared" si="99"/>
        <v>706</v>
      </c>
      <c r="C733" s="62">
        <v>0.83724761858459562</v>
      </c>
      <c r="D733" s="62">
        <v>0.19576681321657119</v>
      </c>
      <c r="E733" s="62">
        <v>0.40164710256259817</v>
      </c>
      <c r="F733" s="62">
        <v>9.0811016181127746E-2</v>
      </c>
      <c r="G733" s="62">
        <v>0.85522850450977528</v>
      </c>
      <c r="H733" s="62">
        <v>0.71999548914443423</v>
      </c>
      <c r="I733" s="62">
        <v>0.80911945205810498</v>
      </c>
      <c r="J733" s="62">
        <v>0.1491502712614915</v>
      </c>
      <c r="K733" s="62"/>
      <c r="L733" s="65">
        <f t="shared" si="100"/>
        <v>0.20627114477017236</v>
      </c>
      <c r="M733" s="65">
        <f t="shared" si="101"/>
        <v>4.8230707109632155E-2</v>
      </c>
      <c r="N733" s="65">
        <f t="shared" si="102"/>
        <v>9.895305259783066E-2</v>
      </c>
      <c r="O733" s="65">
        <f t="shared" si="103"/>
        <v>2.2372941827043503E-2</v>
      </c>
      <c r="P733" s="65">
        <f t="shared" si="104"/>
        <v>0.21070106232555319</v>
      </c>
      <c r="Q733" s="65">
        <f t="shared" si="105"/>
        <v>0.1773839548522726</v>
      </c>
      <c r="R733" s="65">
        <f t="shared" si="106"/>
        <v>0.19934126049111778</v>
      </c>
      <c r="S733" s="65">
        <f t="shared" si="107"/>
        <v>3.6745876026377793E-2</v>
      </c>
      <c r="T733" s="66">
        <f>(L733*'Football Field'!$F$4)+(M733*'Football Field'!$F$5)+(N733*'Football Field'!$F$6)+(O733*'Football Field'!$F$7)+(P733*'Football Field'!$F$8)+(Q733*'Football Field'!$F$9)+(R733*'Football Field'!$F$10)+(S733*'Football Field'!$F$11)</f>
        <v>154807534.9096649</v>
      </c>
    </row>
    <row r="734" spans="2:20" x14ac:dyDescent="0.3">
      <c r="B734" s="62">
        <f t="shared" ref="B734:B797" si="108">B733+1</f>
        <v>707</v>
      </c>
      <c r="C734" s="62">
        <v>0.87805877503403218</v>
      </c>
      <c r="D734" s="62">
        <v>0.44499068206408976</v>
      </c>
      <c r="E734" s="62">
        <v>7.4287499033149573E-2</v>
      </c>
      <c r="F734" s="62">
        <v>0.47662854277439182</v>
      </c>
      <c r="G734" s="62">
        <v>0.64639087764356529</v>
      </c>
      <c r="H734" s="62">
        <v>0.44256522695666001</v>
      </c>
      <c r="I734" s="62">
        <v>0.91687827599448912</v>
      </c>
      <c r="J734" s="62">
        <v>0.61168827597335218</v>
      </c>
      <c r="K734" s="62"/>
      <c r="L734" s="65">
        <f t="shared" si="100"/>
        <v>0.1954939531486799</v>
      </c>
      <c r="M734" s="65">
        <f t="shared" si="101"/>
        <v>9.9074219203224262E-2</v>
      </c>
      <c r="N734" s="65">
        <f t="shared" si="102"/>
        <v>1.6539618153643836E-2</v>
      </c>
      <c r="O734" s="65">
        <f t="shared" si="103"/>
        <v>0.10611817871400363</v>
      </c>
      <c r="P734" s="65">
        <f t="shared" si="104"/>
        <v>0.14391463480891414</v>
      </c>
      <c r="Q734" s="65">
        <f t="shared" si="105"/>
        <v>9.8534207736317936E-2</v>
      </c>
      <c r="R734" s="65">
        <f t="shared" si="106"/>
        <v>0.20413685715214433</v>
      </c>
      <c r="S734" s="65">
        <f t="shared" si="107"/>
        <v>0.13618833108307188</v>
      </c>
      <c r="T734" s="66">
        <f>(L734*'Football Field'!$F$4)+(M734*'Football Field'!$F$5)+(N734*'Football Field'!$F$6)+(O734*'Football Field'!$F$7)+(P734*'Football Field'!$F$8)+(Q734*'Football Field'!$F$9)+(R734*'Football Field'!$F$10)+(S734*'Football Field'!$F$11)</f>
        <v>149096444.25599647</v>
      </c>
    </row>
    <row r="735" spans="2:20" x14ac:dyDescent="0.3">
      <c r="B735" s="62">
        <f t="shared" si="108"/>
        <v>708</v>
      </c>
      <c r="C735" s="62">
        <v>0.88684604397922029</v>
      </c>
      <c r="D735" s="62">
        <v>0.7292632108626721</v>
      </c>
      <c r="E735" s="62">
        <v>0.60597861930516128</v>
      </c>
      <c r="F735" s="62">
        <v>7.7894265668109752E-2</v>
      </c>
      <c r="G735" s="62">
        <v>0.7561721995046139</v>
      </c>
      <c r="H735" s="62">
        <v>0.22558283065638096</v>
      </c>
      <c r="I735" s="62">
        <v>0.46725001807772082</v>
      </c>
      <c r="J735" s="62">
        <v>0.79311367462761828</v>
      </c>
      <c r="K735" s="62"/>
      <c r="L735" s="65">
        <f t="shared" si="100"/>
        <v>0.19525018725710494</v>
      </c>
      <c r="M735" s="65">
        <f t="shared" si="101"/>
        <v>0.16055636651629543</v>
      </c>
      <c r="N735" s="65">
        <f t="shared" si="102"/>
        <v>0.13341373025948453</v>
      </c>
      <c r="O735" s="65">
        <f t="shared" si="103"/>
        <v>1.7149391443087351E-2</v>
      </c>
      <c r="P735" s="65">
        <f t="shared" si="104"/>
        <v>0.16648071506236792</v>
      </c>
      <c r="Q735" s="65">
        <f t="shared" si="105"/>
        <v>4.9664865989612735E-2</v>
      </c>
      <c r="R735" s="65">
        <f t="shared" si="106"/>
        <v>0.10287090317978381</v>
      </c>
      <c r="S735" s="65">
        <f t="shared" si="107"/>
        <v>0.17461384029226329</v>
      </c>
      <c r="T735" s="66">
        <f>(L735*'Football Field'!$F$4)+(M735*'Football Field'!$F$5)+(N735*'Football Field'!$F$6)+(O735*'Football Field'!$F$7)+(P735*'Football Field'!$F$8)+(Q735*'Football Field'!$F$9)+(R735*'Football Field'!$F$10)+(S735*'Football Field'!$F$11)</f>
        <v>139419947.98007527</v>
      </c>
    </row>
    <row r="736" spans="2:20" x14ac:dyDescent="0.3">
      <c r="B736" s="62">
        <f t="shared" si="108"/>
        <v>709</v>
      </c>
      <c r="C736" s="62">
        <v>0.91199429256429776</v>
      </c>
      <c r="D736" s="62">
        <v>0.52657088817902897</v>
      </c>
      <c r="E736" s="62">
        <v>0.75047178522956814</v>
      </c>
      <c r="F736" s="62">
        <v>0.65425941935359655</v>
      </c>
      <c r="G736" s="62">
        <v>0.14666616742490957</v>
      </c>
      <c r="H736" s="62">
        <v>0.66408150225307905</v>
      </c>
      <c r="I736" s="62">
        <v>0.36589643461059396</v>
      </c>
      <c r="J736" s="62">
        <v>0.31864223391732494</v>
      </c>
      <c r="K736" s="62"/>
      <c r="L736" s="65">
        <f t="shared" si="100"/>
        <v>0.2102055787982689</v>
      </c>
      <c r="M736" s="65">
        <f t="shared" si="101"/>
        <v>0.12136933227593366</v>
      </c>
      <c r="N736" s="65">
        <f t="shared" si="102"/>
        <v>0.17297625354911914</v>
      </c>
      <c r="O736" s="65">
        <f t="shared" si="103"/>
        <v>0.15080026382922343</v>
      </c>
      <c r="P736" s="65">
        <f t="shared" si="104"/>
        <v>3.3805087230305592E-2</v>
      </c>
      <c r="Q736" s="65">
        <f t="shared" si="105"/>
        <v>0.15306415587078984</v>
      </c>
      <c r="R736" s="65">
        <f t="shared" si="106"/>
        <v>8.4335474952679346E-2</v>
      </c>
      <c r="S736" s="65">
        <f t="shared" si="107"/>
        <v>7.3443853493680059E-2</v>
      </c>
      <c r="T736" s="66">
        <f>(L736*'Football Field'!$F$4)+(M736*'Football Field'!$F$5)+(N736*'Football Field'!$F$6)+(O736*'Football Field'!$F$7)+(P736*'Football Field'!$F$8)+(Q736*'Football Field'!$F$9)+(R736*'Football Field'!$F$10)+(S736*'Football Field'!$F$11)</f>
        <v>127223040.63515428</v>
      </c>
    </row>
    <row r="737" spans="2:20" x14ac:dyDescent="0.3">
      <c r="B737" s="62">
        <f t="shared" si="108"/>
        <v>710</v>
      </c>
      <c r="C737" s="62">
        <v>0.57376122940336993</v>
      </c>
      <c r="D737" s="62">
        <v>0.83209609444341703</v>
      </c>
      <c r="E737" s="62">
        <v>0.30949092825526814</v>
      </c>
      <c r="F737" s="62">
        <v>0.39355804993694277</v>
      </c>
      <c r="G737" s="62">
        <v>6.1789829396441287E-2</v>
      </c>
      <c r="H737" s="62">
        <v>0.43321412312632712</v>
      </c>
      <c r="I737" s="62">
        <v>0.32559100596298252</v>
      </c>
      <c r="J737" s="62">
        <v>0.85508601965875675</v>
      </c>
      <c r="K737" s="62"/>
      <c r="L737" s="65">
        <f t="shared" si="100"/>
        <v>0.15160470268651055</v>
      </c>
      <c r="M737" s="65">
        <f t="shared" si="101"/>
        <v>0.21986442188831504</v>
      </c>
      <c r="N737" s="65">
        <f t="shared" si="102"/>
        <v>8.1776665549713967E-2</v>
      </c>
      <c r="O737" s="65">
        <f t="shared" si="103"/>
        <v>0.10398968785781579</v>
      </c>
      <c r="P737" s="65">
        <f t="shared" si="104"/>
        <v>1.6326702179648305E-2</v>
      </c>
      <c r="Q737" s="65">
        <f t="shared" si="105"/>
        <v>0.11446799639016955</v>
      </c>
      <c r="R737" s="65">
        <f t="shared" si="106"/>
        <v>8.6030782713827497E-2</v>
      </c>
      <c r="S737" s="65">
        <f t="shared" si="107"/>
        <v>0.22593904073399931</v>
      </c>
      <c r="T737" s="66">
        <f>(L737*'Football Field'!$F$4)+(M737*'Football Field'!$F$5)+(N737*'Football Field'!$F$6)+(O737*'Football Field'!$F$7)+(P737*'Football Field'!$F$8)+(Q737*'Football Field'!$F$9)+(R737*'Football Field'!$F$10)+(S737*'Football Field'!$F$11)</f>
        <v>124454684.4674646</v>
      </c>
    </row>
    <row r="738" spans="2:20" x14ac:dyDescent="0.3">
      <c r="B738" s="62">
        <f t="shared" si="108"/>
        <v>711</v>
      </c>
      <c r="C738" s="62">
        <v>0.3167124759574379</v>
      </c>
      <c r="D738" s="62">
        <v>0.57830667467074615</v>
      </c>
      <c r="E738" s="62">
        <v>6.8120082947091376E-2</v>
      </c>
      <c r="F738" s="62">
        <v>0.79780701340100035</v>
      </c>
      <c r="G738" s="62">
        <v>0.36473794038224872</v>
      </c>
      <c r="H738" s="62">
        <v>0.3646800208083576</v>
      </c>
      <c r="I738" s="62">
        <v>0.59345953998495449</v>
      </c>
      <c r="J738" s="62">
        <v>0.29761890411361447</v>
      </c>
      <c r="K738" s="62"/>
      <c r="L738" s="65">
        <f t="shared" si="100"/>
        <v>9.3661939156428217E-2</v>
      </c>
      <c r="M738" s="65">
        <f t="shared" si="101"/>
        <v>0.1710236529616436</v>
      </c>
      <c r="N738" s="65">
        <f t="shared" si="102"/>
        <v>2.014527228532273E-2</v>
      </c>
      <c r="O738" s="65">
        <f t="shared" si="103"/>
        <v>0.23593687530572105</v>
      </c>
      <c r="P738" s="65">
        <f t="shared" si="104"/>
        <v>0.10786459446174158</v>
      </c>
      <c r="Q738" s="65">
        <f t="shared" si="105"/>
        <v>0.10784746580399182</v>
      </c>
      <c r="R738" s="65">
        <f t="shared" si="106"/>
        <v>0.17550483654878987</v>
      </c>
      <c r="S738" s="65">
        <f t="shared" si="107"/>
        <v>8.8015363476361186E-2</v>
      </c>
      <c r="T738" s="66">
        <f>(L738*'Football Field'!$F$4)+(M738*'Football Field'!$F$5)+(N738*'Football Field'!$F$6)+(O738*'Football Field'!$F$7)+(P738*'Football Field'!$F$8)+(Q738*'Football Field'!$F$9)+(R738*'Football Field'!$F$10)+(S738*'Football Field'!$F$11)</f>
        <v>143069907.12321201</v>
      </c>
    </row>
    <row r="739" spans="2:20" x14ac:dyDescent="0.3">
      <c r="B739" s="62">
        <f t="shared" si="108"/>
        <v>712</v>
      </c>
      <c r="C739" s="62">
        <v>1.759082081257779E-2</v>
      </c>
      <c r="D739" s="62">
        <v>4.313795681458632E-2</v>
      </c>
      <c r="E739" s="62">
        <v>0.98085926368907328</v>
      </c>
      <c r="F739" s="62">
        <v>0.33634622221006305</v>
      </c>
      <c r="G739" s="62">
        <v>0.75195394723495468</v>
      </c>
      <c r="H739" s="62">
        <v>0.62915408676554552</v>
      </c>
      <c r="I739" s="62">
        <v>0.25422133351277021</v>
      </c>
      <c r="J739" s="62">
        <v>0.5040810110002828</v>
      </c>
      <c r="K739" s="62"/>
      <c r="L739" s="65">
        <f t="shared" si="100"/>
        <v>5.0011649703954357E-3</v>
      </c>
      <c r="M739" s="65">
        <f t="shared" si="101"/>
        <v>1.2264353142707345E-2</v>
      </c>
      <c r="N739" s="65">
        <f t="shared" si="102"/>
        <v>0.27886356428246745</v>
      </c>
      <c r="O739" s="65">
        <f t="shared" si="103"/>
        <v>9.5625040034462455E-2</v>
      </c>
      <c r="P739" s="65">
        <f t="shared" si="104"/>
        <v>0.21378455163235452</v>
      </c>
      <c r="Q739" s="65">
        <f t="shared" si="105"/>
        <v>0.17887189081382512</v>
      </c>
      <c r="R739" s="65">
        <f t="shared" si="106"/>
        <v>7.2276492463740127E-2</v>
      </c>
      <c r="S739" s="65">
        <f t="shared" si="107"/>
        <v>0.14331294266004749</v>
      </c>
      <c r="T739" s="66">
        <f>(L739*'Football Field'!$F$4)+(M739*'Football Field'!$F$5)+(N739*'Football Field'!$F$6)+(O739*'Football Field'!$F$7)+(P739*'Football Field'!$F$8)+(Q739*'Football Field'!$F$9)+(R739*'Football Field'!$F$10)+(S739*'Football Field'!$F$11)</f>
        <v>144560463.75374913</v>
      </c>
    </row>
    <row r="740" spans="2:20" x14ac:dyDescent="0.3">
      <c r="B740" s="62">
        <f t="shared" si="108"/>
        <v>713</v>
      </c>
      <c r="C740" s="62">
        <v>0.81037145253809373</v>
      </c>
      <c r="D740" s="62">
        <v>0.29268425551487331</v>
      </c>
      <c r="E740" s="62">
        <v>0.8822184272647714</v>
      </c>
      <c r="F740" s="62">
        <v>0.75580005118261584</v>
      </c>
      <c r="G740" s="62">
        <v>0.35813548073363444</v>
      </c>
      <c r="H740" s="62">
        <v>0.36032552051804145</v>
      </c>
      <c r="I740" s="62">
        <v>0.4258595368427941</v>
      </c>
      <c r="J740" s="62">
        <v>0.19972181954342316</v>
      </c>
      <c r="K740" s="62"/>
      <c r="L740" s="65">
        <f t="shared" si="100"/>
        <v>0.19837168506266961</v>
      </c>
      <c r="M740" s="65">
        <f t="shared" si="101"/>
        <v>7.1646488503454647E-2</v>
      </c>
      <c r="N740" s="65">
        <f t="shared" si="102"/>
        <v>0.21595918200440833</v>
      </c>
      <c r="O740" s="65">
        <f t="shared" si="103"/>
        <v>0.18501309400024751</v>
      </c>
      <c r="P740" s="65">
        <f t="shared" si="104"/>
        <v>8.7668363157845444E-2</v>
      </c>
      <c r="Q740" s="65">
        <f t="shared" si="105"/>
        <v>8.8204465313253835E-2</v>
      </c>
      <c r="R740" s="65">
        <f t="shared" si="106"/>
        <v>0.1042466064900552</v>
      </c>
      <c r="S740" s="65">
        <f t="shared" si="107"/>
        <v>4.889011546806539E-2</v>
      </c>
      <c r="T740" s="66">
        <f>(L740*'Football Field'!$F$4)+(M740*'Football Field'!$F$5)+(N740*'Football Field'!$F$6)+(O740*'Football Field'!$F$7)+(P740*'Football Field'!$F$8)+(Q740*'Football Field'!$F$9)+(R740*'Football Field'!$F$10)+(S740*'Football Field'!$F$11)</f>
        <v>135797219.63715428</v>
      </c>
    </row>
    <row r="741" spans="2:20" x14ac:dyDescent="0.3">
      <c r="B741" s="62">
        <f t="shared" si="108"/>
        <v>714</v>
      </c>
      <c r="C741" s="62">
        <v>0.40007369282782757</v>
      </c>
      <c r="D741" s="62">
        <v>0.90749553523561333</v>
      </c>
      <c r="E741" s="62">
        <v>0.53932565181741043</v>
      </c>
      <c r="F741" s="62">
        <v>0.81584758161468596</v>
      </c>
      <c r="G741" s="62">
        <v>0.36339874138111783</v>
      </c>
      <c r="H741" s="62">
        <v>0.70435086960473747</v>
      </c>
      <c r="I741" s="62">
        <v>0.92646183718381692</v>
      </c>
      <c r="J741" s="62">
        <v>0.28869802417103763</v>
      </c>
      <c r="K741" s="62"/>
      <c r="L741" s="65">
        <f t="shared" si="100"/>
        <v>8.0894025333784064E-2</v>
      </c>
      <c r="M741" s="65">
        <f t="shared" si="101"/>
        <v>0.18349361163628966</v>
      </c>
      <c r="N741" s="65">
        <f t="shared" si="102"/>
        <v>0.10905046676001437</v>
      </c>
      <c r="O741" s="65">
        <f t="shared" si="103"/>
        <v>0.16496259593866094</v>
      </c>
      <c r="P741" s="65">
        <f t="shared" si="104"/>
        <v>7.347843039557303E-2</v>
      </c>
      <c r="Q741" s="65">
        <f t="shared" si="105"/>
        <v>0.14241820472359568</v>
      </c>
      <c r="R741" s="65">
        <f t="shared" si="106"/>
        <v>0.18732855639219606</v>
      </c>
      <c r="S741" s="65">
        <f t="shared" si="107"/>
        <v>5.8374108819886181E-2</v>
      </c>
      <c r="T741" s="66">
        <f>(L741*'Football Field'!$F$4)+(M741*'Football Field'!$F$5)+(N741*'Football Field'!$F$6)+(O741*'Football Field'!$F$7)+(P741*'Football Field'!$F$8)+(Q741*'Football Field'!$F$9)+(R741*'Football Field'!$F$10)+(S741*'Football Field'!$F$11)</f>
        <v>143505697.40824628</v>
      </c>
    </row>
    <row r="742" spans="2:20" x14ac:dyDescent="0.3">
      <c r="B742" s="62">
        <f t="shared" si="108"/>
        <v>715</v>
      </c>
      <c r="C742" s="62">
        <v>4.525258579724678E-2</v>
      </c>
      <c r="D742" s="62">
        <v>7.8464307064207928E-2</v>
      </c>
      <c r="E742" s="62">
        <v>0.9520089597639082</v>
      </c>
      <c r="F742" s="62">
        <v>0.6517048098848407</v>
      </c>
      <c r="G742" s="62">
        <v>0.16889521221287096</v>
      </c>
      <c r="H742" s="62">
        <v>0.87010821066433652</v>
      </c>
      <c r="I742" s="62">
        <v>0.74511716879343892</v>
      </c>
      <c r="J742" s="62">
        <v>0.18790041140117419</v>
      </c>
      <c r="K742" s="62"/>
      <c r="L742" s="65">
        <f t="shared" si="100"/>
        <v>1.2232241393570775E-2</v>
      </c>
      <c r="M742" s="65">
        <f t="shared" si="101"/>
        <v>2.1209712724240545E-2</v>
      </c>
      <c r="N742" s="65">
        <f t="shared" si="102"/>
        <v>0.2573378559371261</v>
      </c>
      <c r="O742" s="65">
        <f t="shared" si="103"/>
        <v>0.17616254212698571</v>
      </c>
      <c r="P742" s="65">
        <f t="shared" si="104"/>
        <v>4.5654120523912607E-2</v>
      </c>
      <c r="Q742" s="65">
        <f t="shared" si="105"/>
        <v>0.23519923743278451</v>
      </c>
      <c r="R742" s="65">
        <f t="shared" si="106"/>
        <v>0.20141286767594835</v>
      </c>
      <c r="S742" s="65">
        <f t="shared" si="107"/>
        <v>5.0791422185431465E-2</v>
      </c>
      <c r="T742" s="66">
        <f>(L742*'Football Field'!$F$4)+(M742*'Football Field'!$F$5)+(N742*'Football Field'!$F$6)+(O742*'Football Field'!$F$7)+(P742*'Football Field'!$F$8)+(Q742*'Football Field'!$F$9)+(R742*'Football Field'!$F$10)+(S742*'Football Field'!$F$11)</f>
        <v>147928653.2431078</v>
      </c>
    </row>
    <row r="743" spans="2:20" x14ac:dyDescent="0.3">
      <c r="B743" s="62">
        <f t="shared" si="108"/>
        <v>716</v>
      </c>
      <c r="C743" s="62">
        <v>0.53891939948464551</v>
      </c>
      <c r="D743" s="62">
        <v>0.2758396509093447</v>
      </c>
      <c r="E743" s="62">
        <v>0.16610892297462421</v>
      </c>
      <c r="F743" s="62">
        <v>0.71344993443831184</v>
      </c>
      <c r="G743" s="62">
        <v>0.9034996461747703</v>
      </c>
      <c r="H743" s="62">
        <v>0.3369002283240885</v>
      </c>
      <c r="I743" s="62">
        <v>0.50561236789412345</v>
      </c>
      <c r="J743" s="62">
        <v>0.33165185051114621</v>
      </c>
      <c r="K743" s="62"/>
      <c r="L743" s="65">
        <f t="shared" ref="L743:L806" si="109">C743/SUM($C743:$J743)</f>
        <v>0.14287432956547885</v>
      </c>
      <c r="M743" s="65">
        <f t="shared" ref="M743:M806" si="110">D743/SUM($C743:$J743)</f>
        <v>7.3128570300003096E-2</v>
      </c>
      <c r="N743" s="65">
        <f t="shared" ref="N743:N806" si="111">E743/SUM($C743:$J743)</f>
        <v>4.4037570418764216E-2</v>
      </c>
      <c r="O743" s="65">
        <f t="shared" ref="O743:O806" si="112">F743/SUM($C743:$J743)</f>
        <v>0.1891445755318609</v>
      </c>
      <c r="P743" s="65">
        <f t="shared" ref="P743:P806" si="113">G743/SUM($C743:$J743)</f>
        <v>0.23952915098864522</v>
      </c>
      <c r="Q743" s="65">
        <f t="shared" ref="Q743:Q806" si="114">H743/SUM($C743:$J743)</f>
        <v>8.9316499458528584E-2</v>
      </c>
      <c r="R743" s="65">
        <f t="shared" ref="R743:R806" si="115">I743/SUM($C743:$J743)</f>
        <v>0.13404421542807221</v>
      </c>
      <c r="S743" s="65">
        <f t="shared" ref="S743:S806" si="116">J743/SUM($C743:$J743)</f>
        <v>8.7925088308646926E-2</v>
      </c>
      <c r="T743" s="66">
        <f>(L743*'Football Field'!$F$4)+(M743*'Football Field'!$F$5)+(N743*'Football Field'!$F$6)+(O743*'Football Field'!$F$7)+(P743*'Football Field'!$F$8)+(Q743*'Football Field'!$F$9)+(R743*'Football Field'!$F$10)+(S743*'Football Field'!$F$11)</f>
        <v>148478368.55950546</v>
      </c>
    </row>
    <row r="744" spans="2:20" x14ac:dyDescent="0.3">
      <c r="B744" s="62">
        <f t="shared" si="108"/>
        <v>717</v>
      </c>
      <c r="C744" s="62">
        <v>0.87228067175574397</v>
      </c>
      <c r="D744" s="62">
        <v>0.44299275639110425</v>
      </c>
      <c r="E744" s="62">
        <v>0.42982137179098145</v>
      </c>
      <c r="F744" s="62">
        <v>1.3863678337662777E-2</v>
      </c>
      <c r="G744" s="62">
        <v>0.1988321968273814</v>
      </c>
      <c r="H744" s="62">
        <v>0.33501007205597444</v>
      </c>
      <c r="I744" s="62">
        <v>0.57192634284422528</v>
      </c>
      <c r="J744" s="62">
        <v>0.24903338590764756</v>
      </c>
      <c r="K744" s="62"/>
      <c r="L744" s="65">
        <f t="shared" si="109"/>
        <v>0.28013737039314718</v>
      </c>
      <c r="M744" s="65">
        <f t="shared" si="110"/>
        <v>0.1422693748662657</v>
      </c>
      <c r="N744" s="65">
        <f t="shared" si="111"/>
        <v>0.13803931776906062</v>
      </c>
      <c r="O744" s="65">
        <f t="shared" si="112"/>
        <v>4.4523907490372685E-3</v>
      </c>
      <c r="P744" s="65">
        <f t="shared" si="113"/>
        <v>6.3855970414431584E-2</v>
      </c>
      <c r="Q744" s="65">
        <f t="shared" si="114"/>
        <v>0.10759018705765729</v>
      </c>
      <c r="R744" s="65">
        <f t="shared" si="115"/>
        <v>0.18367705135602849</v>
      </c>
      <c r="S744" s="65">
        <f t="shared" si="116"/>
        <v>7.9978337394371865E-2</v>
      </c>
      <c r="T744" s="66">
        <f>(L744*'Football Field'!$F$4)+(M744*'Football Field'!$F$5)+(N744*'Football Field'!$F$6)+(O744*'Football Field'!$F$7)+(P744*'Football Field'!$F$8)+(Q744*'Football Field'!$F$9)+(R744*'Football Field'!$F$10)+(S744*'Football Field'!$F$11)</f>
        <v>141169506.58850312</v>
      </c>
    </row>
    <row r="745" spans="2:20" x14ac:dyDescent="0.3">
      <c r="B745" s="62">
        <f t="shared" si="108"/>
        <v>718</v>
      </c>
      <c r="C745" s="62">
        <v>0.94772553197542786</v>
      </c>
      <c r="D745" s="62">
        <v>0.6887617269919466</v>
      </c>
      <c r="E745" s="62">
        <v>3.932029100634904E-2</v>
      </c>
      <c r="F745" s="62">
        <v>0.98241510629904105</v>
      </c>
      <c r="G745" s="62">
        <v>0.15058498376623841</v>
      </c>
      <c r="H745" s="62">
        <v>0.82432685308429421</v>
      </c>
      <c r="I745" s="62">
        <v>0.26359668644647571</v>
      </c>
      <c r="J745" s="62">
        <v>0.14445386432431417</v>
      </c>
      <c r="K745" s="62"/>
      <c r="L745" s="65">
        <f t="shared" si="109"/>
        <v>0.23451673746228638</v>
      </c>
      <c r="M745" s="65">
        <f t="shared" si="110"/>
        <v>0.17043558251127636</v>
      </c>
      <c r="N745" s="65">
        <f t="shared" si="111"/>
        <v>9.7298912520125524E-3</v>
      </c>
      <c r="O745" s="65">
        <f t="shared" si="112"/>
        <v>0.24310074783222141</v>
      </c>
      <c r="P745" s="65">
        <f t="shared" si="113"/>
        <v>3.7262580686266887E-2</v>
      </c>
      <c r="Q745" s="65">
        <f t="shared" si="114"/>
        <v>0.20398146685457705</v>
      </c>
      <c r="R745" s="65">
        <f t="shared" si="115"/>
        <v>6.5227571512655569E-2</v>
      </c>
      <c r="S745" s="65">
        <f t="shared" si="116"/>
        <v>3.5745421888703811E-2</v>
      </c>
      <c r="T745" s="66">
        <f>(L745*'Football Field'!$F$4)+(M745*'Football Field'!$F$5)+(N745*'Football Field'!$F$6)+(O745*'Football Field'!$F$7)+(P745*'Football Field'!$F$8)+(Q745*'Football Field'!$F$9)+(R745*'Football Field'!$F$10)+(S745*'Football Field'!$F$11)</f>
        <v>120671646.73523943</v>
      </c>
    </row>
    <row r="746" spans="2:20" x14ac:dyDescent="0.3">
      <c r="B746" s="62">
        <f t="shared" si="108"/>
        <v>719</v>
      </c>
      <c r="C746" s="62">
        <v>0.76161624062937239</v>
      </c>
      <c r="D746" s="62">
        <v>0.82639245870654932</v>
      </c>
      <c r="E746" s="62">
        <v>0.27642529765188895</v>
      </c>
      <c r="F746" s="62">
        <v>0.88408169861341801</v>
      </c>
      <c r="G746" s="62">
        <v>0.34927224827205294</v>
      </c>
      <c r="H746" s="62">
        <v>0.44780374771313936</v>
      </c>
      <c r="I746" s="62">
        <v>0.89788789801939173</v>
      </c>
      <c r="J746" s="62">
        <v>0.65476948921070055</v>
      </c>
      <c r="K746" s="62"/>
      <c r="L746" s="65">
        <f t="shared" si="109"/>
        <v>0.14938780527493783</v>
      </c>
      <c r="M746" s="65">
        <f t="shared" si="110"/>
        <v>0.1620933865589762</v>
      </c>
      <c r="N746" s="65">
        <f t="shared" si="111"/>
        <v>5.4219653331660532E-2</v>
      </c>
      <c r="O746" s="65">
        <f t="shared" si="112"/>
        <v>0.17340888704061616</v>
      </c>
      <c r="P746" s="65">
        <f t="shared" si="113"/>
        <v>6.8508274678712178E-2</v>
      </c>
      <c r="Q746" s="65">
        <f t="shared" si="114"/>
        <v>8.7834811675597993E-2</v>
      </c>
      <c r="R746" s="65">
        <f t="shared" si="115"/>
        <v>0.17611691467766105</v>
      </c>
      <c r="S746" s="65">
        <f t="shared" si="116"/>
        <v>0.12843026676183819</v>
      </c>
      <c r="T746" s="66">
        <f>(L746*'Football Field'!$F$4)+(M746*'Football Field'!$F$5)+(N746*'Football Field'!$F$6)+(O746*'Football Field'!$F$7)+(P746*'Football Field'!$F$8)+(Q746*'Football Field'!$F$9)+(R746*'Football Field'!$F$10)+(S746*'Football Field'!$F$11)</f>
        <v>140449468.14637214</v>
      </c>
    </row>
    <row r="747" spans="2:20" x14ac:dyDescent="0.3">
      <c r="B747" s="62">
        <f t="shared" si="108"/>
        <v>720</v>
      </c>
      <c r="C747" s="62">
        <v>0.13790563679439771</v>
      </c>
      <c r="D747" s="62">
        <v>0.83417543180670439</v>
      </c>
      <c r="E747" s="62">
        <v>0.34444071326127401</v>
      </c>
      <c r="F747" s="62">
        <v>0.64823014053025541</v>
      </c>
      <c r="G747" s="62">
        <v>0.97339086214787907</v>
      </c>
      <c r="H747" s="62">
        <v>0.53513901737016356</v>
      </c>
      <c r="I747" s="62">
        <v>0.87224908830127879</v>
      </c>
      <c r="J747" s="62">
        <v>3.759671228313588E-2</v>
      </c>
      <c r="K747" s="62"/>
      <c r="L747" s="65">
        <f t="shared" si="109"/>
        <v>3.1462838708116815E-2</v>
      </c>
      <c r="M747" s="65">
        <f t="shared" si="110"/>
        <v>0.19031511456154079</v>
      </c>
      <c r="N747" s="65">
        <f t="shared" si="111"/>
        <v>7.858331869352872E-2</v>
      </c>
      <c r="O747" s="65">
        <f t="shared" si="112"/>
        <v>0.14789214444983337</v>
      </c>
      <c r="P747" s="65">
        <f t="shared" si="113"/>
        <v>0.22207677951099983</v>
      </c>
      <c r="Q747" s="65">
        <f t="shared" si="114"/>
        <v>0.12209067722909471</v>
      </c>
      <c r="R747" s="65">
        <f t="shared" si="115"/>
        <v>0.19900152754046047</v>
      </c>
      <c r="S747" s="65">
        <f t="shared" si="116"/>
        <v>8.5775993064253955E-3</v>
      </c>
      <c r="T747" s="66">
        <f>(L747*'Football Field'!$F$4)+(M747*'Football Field'!$F$5)+(N747*'Football Field'!$F$6)+(O747*'Football Field'!$F$7)+(P747*'Football Field'!$F$8)+(Q747*'Football Field'!$F$9)+(R747*'Football Field'!$F$10)+(S747*'Football Field'!$F$11)</f>
        <v>156220798.21071348</v>
      </c>
    </row>
    <row r="748" spans="2:20" x14ac:dyDescent="0.3">
      <c r="B748" s="62">
        <f t="shared" si="108"/>
        <v>721</v>
      </c>
      <c r="C748" s="62">
        <v>0.42204777531934956</v>
      </c>
      <c r="D748" s="62">
        <v>0.51348272699568565</v>
      </c>
      <c r="E748" s="62">
        <v>0.2851975932753138</v>
      </c>
      <c r="F748" s="62">
        <v>0.26845437977349629</v>
      </c>
      <c r="G748" s="62">
        <v>0.59502111857449791</v>
      </c>
      <c r="H748" s="62">
        <v>0.47912374880690178</v>
      </c>
      <c r="I748" s="62">
        <v>0.56171120165168542</v>
      </c>
      <c r="J748" s="62">
        <v>0.79671936945308863</v>
      </c>
      <c r="K748" s="62"/>
      <c r="L748" s="65">
        <f t="shared" si="109"/>
        <v>0.10761698824622812</v>
      </c>
      <c r="M748" s="65">
        <f t="shared" si="110"/>
        <v>0.13093177556479918</v>
      </c>
      <c r="N748" s="65">
        <f t="shared" si="111"/>
        <v>7.2721876143378064E-2</v>
      </c>
      <c r="O748" s="65">
        <f t="shared" si="112"/>
        <v>6.8452562771767991E-2</v>
      </c>
      <c r="P748" s="65">
        <f t="shared" si="113"/>
        <v>0.15172306186292903</v>
      </c>
      <c r="Q748" s="65">
        <f t="shared" si="114"/>
        <v>0.12217065900851143</v>
      </c>
      <c r="R748" s="65">
        <f t="shared" si="115"/>
        <v>0.14322944301787599</v>
      </c>
      <c r="S748" s="65">
        <f t="shared" si="116"/>
        <v>0.20315363338451031</v>
      </c>
      <c r="T748" s="66">
        <f>(L748*'Football Field'!$F$4)+(M748*'Football Field'!$F$5)+(N748*'Football Field'!$F$6)+(O748*'Football Field'!$F$7)+(P748*'Football Field'!$F$8)+(Q748*'Football Field'!$F$9)+(R748*'Football Field'!$F$10)+(S748*'Football Field'!$F$11)</f>
        <v>143324350.34806734</v>
      </c>
    </row>
    <row r="749" spans="2:20" x14ac:dyDescent="0.3">
      <c r="B749" s="62">
        <f t="shared" si="108"/>
        <v>722</v>
      </c>
      <c r="C749" s="62">
        <v>0.86352982939561485</v>
      </c>
      <c r="D749" s="62">
        <v>0.63113072038710716</v>
      </c>
      <c r="E749" s="62">
        <v>0.25358364790869503</v>
      </c>
      <c r="F749" s="62">
        <v>0.23619594344801065</v>
      </c>
      <c r="G749" s="62">
        <v>0.14728060342200944</v>
      </c>
      <c r="H749" s="62">
        <v>0.38957006251868054</v>
      </c>
      <c r="I749" s="62">
        <v>0.10708498049253679</v>
      </c>
      <c r="J749" s="62">
        <v>0.53333503198135346</v>
      </c>
      <c r="K749" s="62"/>
      <c r="L749" s="65">
        <f t="shared" si="109"/>
        <v>0.27312106599218477</v>
      </c>
      <c r="M749" s="65">
        <f t="shared" si="110"/>
        <v>0.19961683923899615</v>
      </c>
      <c r="N749" s="65">
        <f t="shared" si="111"/>
        <v>8.0204567204683705E-2</v>
      </c>
      <c r="O749" s="65">
        <f t="shared" si="112"/>
        <v>7.4705106484510342E-2</v>
      </c>
      <c r="P749" s="65">
        <f t="shared" si="113"/>
        <v>4.6582566157263201E-2</v>
      </c>
      <c r="Q749" s="65">
        <f t="shared" si="114"/>
        <v>0.12321495694967873</v>
      </c>
      <c r="R749" s="65">
        <f t="shared" si="115"/>
        <v>3.3869315254973963E-2</v>
      </c>
      <c r="S749" s="65">
        <f t="shared" si="116"/>
        <v>0.16868558271770911</v>
      </c>
      <c r="T749" s="66">
        <f>(L749*'Football Field'!$F$4)+(M749*'Football Field'!$F$5)+(N749*'Football Field'!$F$6)+(O749*'Football Field'!$F$7)+(P749*'Football Field'!$F$8)+(Q749*'Football Field'!$F$9)+(R749*'Football Field'!$F$10)+(S749*'Football Field'!$F$11)</f>
        <v>118482735.56232861</v>
      </c>
    </row>
    <row r="750" spans="2:20" x14ac:dyDescent="0.3">
      <c r="B750" s="62">
        <f t="shared" si="108"/>
        <v>723</v>
      </c>
      <c r="C750" s="62">
        <v>0.33363858482100928</v>
      </c>
      <c r="D750" s="62">
        <v>0.36919823714637723</v>
      </c>
      <c r="E750" s="62">
        <v>0.42081994974863957</v>
      </c>
      <c r="F750" s="62">
        <v>0.47266440103824281</v>
      </c>
      <c r="G750" s="62">
        <v>0.41945427730939699</v>
      </c>
      <c r="H750" s="62">
        <v>0.72581654995400346</v>
      </c>
      <c r="I750" s="62">
        <v>0.87152346336350461</v>
      </c>
      <c r="J750" s="62">
        <v>0.47800430905101876</v>
      </c>
      <c r="K750" s="62"/>
      <c r="L750" s="65">
        <f t="shared" si="109"/>
        <v>8.1551898594907024E-2</v>
      </c>
      <c r="M750" s="65">
        <f t="shared" si="110"/>
        <v>9.0243810419387185E-2</v>
      </c>
      <c r="N750" s="65">
        <f t="shared" si="111"/>
        <v>0.10286180145208994</v>
      </c>
      <c r="O750" s="65">
        <f t="shared" si="112"/>
        <v>0.11553423691559175</v>
      </c>
      <c r="P750" s="65">
        <f t="shared" si="113"/>
        <v>0.10252798760277536</v>
      </c>
      <c r="Q750" s="65">
        <f t="shared" si="114"/>
        <v>0.17741268658152767</v>
      </c>
      <c r="R750" s="65">
        <f t="shared" si="115"/>
        <v>0.2130280978905145</v>
      </c>
      <c r="S750" s="65">
        <f t="shared" si="116"/>
        <v>0.11683948054320654</v>
      </c>
      <c r="T750" s="66">
        <f>(L750*'Football Field'!$F$4)+(M750*'Football Field'!$F$5)+(N750*'Football Field'!$F$6)+(O750*'Football Field'!$F$7)+(P750*'Football Field'!$F$8)+(Q750*'Football Field'!$F$9)+(R750*'Football Field'!$F$10)+(S750*'Football Field'!$F$11)</f>
        <v>149688648.72853953</v>
      </c>
    </row>
    <row r="751" spans="2:20" x14ac:dyDescent="0.3">
      <c r="B751" s="62">
        <f t="shared" si="108"/>
        <v>724</v>
      </c>
      <c r="C751" s="62">
        <v>0.42978369494775326</v>
      </c>
      <c r="D751" s="62">
        <v>0.11988092594033273</v>
      </c>
      <c r="E751" s="62">
        <v>0.9424418534654222</v>
      </c>
      <c r="F751" s="62">
        <v>0.53654282172044376</v>
      </c>
      <c r="G751" s="62">
        <v>0.40684142396275691</v>
      </c>
      <c r="H751" s="62">
        <v>0.97204498138815831</v>
      </c>
      <c r="I751" s="62">
        <v>0.95610679113116381</v>
      </c>
      <c r="J751" s="62">
        <v>7.5117075889779561E-2</v>
      </c>
      <c r="K751" s="62"/>
      <c r="L751" s="65">
        <f t="shared" si="109"/>
        <v>9.6825180170377653E-2</v>
      </c>
      <c r="M751" s="65">
        <f t="shared" si="110"/>
        <v>2.7007753876227163E-2</v>
      </c>
      <c r="N751" s="65">
        <f t="shared" si="111"/>
        <v>0.21232099620016351</v>
      </c>
      <c r="O751" s="65">
        <f t="shared" si="112"/>
        <v>0.1208767479848676</v>
      </c>
      <c r="P751" s="65">
        <f t="shared" si="113"/>
        <v>9.165655802916324E-2</v>
      </c>
      <c r="Q751" s="65">
        <f t="shared" si="114"/>
        <v>0.21899023058113301</v>
      </c>
      <c r="R751" s="65">
        <f t="shared" si="115"/>
        <v>0.21539954493771685</v>
      </c>
      <c r="S751" s="65">
        <f t="shared" si="116"/>
        <v>1.6922988220351189E-2</v>
      </c>
      <c r="T751" s="66">
        <f>(L751*'Football Field'!$F$4)+(M751*'Football Field'!$F$5)+(N751*'Football Field'!$F$6)+(O751*'Football Field'!$F$7)+(P751*'Football Field'!$F$8)+(Q751*'Football Field'!$F$9)+(R751*'Football Field'!$F$10)+(S751*'Football Field'!$F$11)</f>
        <v>151383238.16353089</v>
      </c>
    </row>
    <row r="752" spans="2:20" x14ac:dyDescent="0.3">
      <c r="B752" s="62">
        <f t="shared" si="108"/>
        <v>725</v>
      </c>
      <c r="C752" s="62">
        <v>0.38362627490082613</v>
      </c>
      <c r="D752" s="62">
        <v>0.72006575593612832</v>
      </c>
      <c r="E752" s="62">
        <v>0.35644802715242851</v>
      </c>
      <c r="F752" s="62">
        <v>0.90695769166731111</v>
      </c>
      <c r="G752" s="62">
        <v>0.42011421230708657</v>
      </c>
      <c r="H752" s="62">
        <v>7.3618322789256396E-2</v>
      </c>
      <c r="I752" s="62">
        <v>0.34989803376137352</v>
      </c>
      <c r="J752" s="62">
        <v>0.69538644425073326</v>
      </c>
      <c r="K752" s="62"/>
      <c r="L752" s="65">
        <f t="shared" si="109"/>
        <v>9.8211726536487257E-2</v>
      </c>
      <c r="M752" s="65">
        <f t="shared" si="110"/>
        <v>0.18434321561673545</v>
      </c>
      <c r="N752" s="65">
        <f t="shared" si="111"/>
        <v>9.1253854226264072E-2</v>
      </c>
      <c r="O752" s="65">
        <f t="shared" si="112"/>
        <v>0.23218920762719078</v>
      </c>
      <c r="P752" s="65">
        <f t="shared" si="113"/>
        <v>0.10755296191289759</v>
      </c>
      <c r="Q752" s="65">
        <f t="shared" si="114"/>
        <v>1.8846943129019047E-2</v>
      </c>
      <c r="R752" s="65">
        <f t="shared" si="115"/>
        <v>8.9576997864159069E-2</v>
      </c>
      <c r="S752" s="65">
        <f t="shared" si="116"/>
        <v>0.17802509308724668</v>
      </c>
      <c r="T752" s="66">
        <f>(L752*'Football Field'!$F$4)+(M752*'Football Field'!$F$5)+(N752*'Football Field'!$F$6)+(O752*'Football Field'!$F$7)+(P752*'Football Field'!$F$8)+(Q752*'Football Field'!$F$9)+(R752*'Football Field'!$F$10)+(S752*'Football Field'!$F$11)</f>
        <v>133585527.44885458</v>
      </c>
    </row>
    <row r="753" spans="2:20" x14ac:dyDescent="0.3">
      <c r="B753" s="62">
        <f t="shared" si="108"/>
        <v>726</v>
      </c>
      <c r="C753" s="62">
        <v>3.3999729831796666E-2</v>
      </c>
      <c r="D753" s="62">
        <v>6.0619860431449513E-2</v>
      </c>
      <c r="E753" s="62">
        <v>8.0474093678964742E-2</v>
      </c>
      <c r="F753" s="62">
        <v>0.3858782071310749</v>
      </c>
      <c r="G753" s="62">
        <v>0.62808892660251803</v>
      </c>
      <c r="H753" s="62">
        <v>8.1239427904371442E-2</v>
      </c>
      <c r="I753" s="62">
        <v>0.34690926635888009</v>
      </c>
      <c r="J753" s="62">
        <v>0.92235254788508225</v>
      </c>
      <c r="K753" s="62"/>
      <c r="L753" s="65">
        <f t="shared" si="109"/>
        <v>1.3388028735218669E-2</v>
      </c>
      <c r="M753" s="65">
        <f t="shared" si="110"/>
        <v>2.3870202422085082E-2</v>
      </c>
      <c r="N753" s="65">
        <f t="shared" si="111"/>
        <v>3.1688177639784668E-2</v>
      </c>
      <c r="O753" s="65">
        <f t="shared" si="112"/>
        <v>0.15194675225136911</v>
      </c>
      <c r="P753" s="65">
        <f t="shared" si="113"/>
        <v>0.24732174753233344</v>
      </c>
      <c r="Q753" s="65">
        <f t="shared" si="114"/>
        <v>3.1989542287459274E-2</v>
      </c>
      <c r="R753" s="65">
        <f t="shared" si="115"/>
        <v>0.13660200388365512</v>
      </c>
      <c r="S753" s="65">
        <f t="shared" si="116"/>
        <v>0.36319354524809461</v>
      </c>
      <c r="T753" s="66">
        <f>(L753*'Football Field'!$F$4)+(M753*'Football Field'!$F$5)+(N753*'Football Field'!$F$6)+(O753*'Football Field'!$F$7)+(P753*'Football Field'!$F$8)+(Q753*'Football Field'!$F$9)+(R753*'Football Field'!$F$10)+(S753*'Football Field'!$F$11)</f>
        <v>151797736.63736853</v>
      </c>
    </row>
    <row r="754" spans="2:20" x14ac:dyDescent="0.3">
      <c r="B754" s="62">
        <f t="shared" si="108"/>
        <v>727</v>
      </c>
      <c r="C754" s="62">
        <v>0.59134046186172629</v>
      </c>
      <c r="D754" s="62">
        <v>0.16083838306840825</v>
      </c>
      <c r="E754" s="62">
        <v>0.42181553069925815</v>
      </c>
      <c r="F754" s="62">
        <v>0.72854723803183019</v>
      </c>
      <c r="G754" s="62">
        <v>0.26930719766972888</v>
      </c>
      <c r="H754" s="62">
        <v>0.10319802631644115</v>
      </c>
      <c r="I754" s="62">
        <v>0.30806863097793136</v>
      </c>
      <c r="J754" s="62">
        <v>0.53930448709220113</v>
      </c>
      <c r="K754" s="62"/>
      <c r="L754" s="65">
        <f t="shared" si="109"/>
        <v>0.18938530698886644</v>
      </c>
      <c r="M754" s="65">
        <f t="shared" si="110"/>
        <v>5.1510810637080989E-2</v>
      </c>
      <c r="N754" s="65">
        <f t="shared" si="111"/>
        <v>0.1350925041094691</v>
      </c>
      <c r="O754" s="65">
        <f t="shared" si="112"/>
        <v>0.23332775487095284</v>
      </c>
      <c r="P754" s="65">
        <f t="shared" si="113"/>
        <v>8.6249512073670653E-2</v>
      </c>
      <c r="Q754" s="65">
        <f t="shared" si="114"/>
        <v>3.3050655510791616E-2</v>
      </c>
      <c r="R754" s="65">
        <f t="shared" si="115"/>
        <v>9.8663419830449378E-2</v>
      </c>
      <c r="S754" s="65">
        <f t="shared" si="116"/>
        <v>0.17272003597871899</v>
      </c>
      <c r="T754" s="66">
        <f>(L754*'Football Field'!$F$4)+(M754*'Football Field'!$F$5)+(N754*'Football Field'!$F$6)+(O754*'Football Field'!$F$7)+(P754*'Football Field'!$F$8)+(Q754*'Football Field'!$F$9)+(R754*'Football Field'!$F$10)+(S754*'Football Field'!$F$11)</f>
        <v>134200377.65481292</v>
      </c>
    </row>
    <row r="755" spans="2:20" x14ac:dyDescent="0.3">
      <c r="B755" s="62">
        <f t="shared" si="108"/>
        <v>728</v>
      </c>
      <c r="C755" s="62">
        <v>3.7583136618211888E-2</v>
      </c>
      <c r="D755" s="62">
        <v>0.64295658057446003</v>
      </c>
      <c r="E755" s="62">
        <v>0.9523302400438155</v>
      </c>
      <c r="F755" s="62">
        <v>0.19368367361417738</v>
      </c>
      <c r="G755" s="62">
        <v>7.5584079693672424E-2</v>
      </c>
      <c r="H755" s="62">
        <v>0.62086521960813668</v>
      </c>
      <c r="I755" s="62">
        <v>0.70649273765190179</v>
      </c>
      <c r="J755" s="62">
        <v>2.4036177239429857E-2</v>
      </c>
      <c r="K755" s="62"/>
      <c r="L755" s="65">
        <f t="shared" si="109"/>
        <v>1.1551488784553719E-2</v>
      </c>
      <c r="M755" s="65">
        <f t="shared" si="110"/>
        <v>0.1976180382417014</v>
      </c>
      <c r="N755" s="65">
        <f t="shared" si="111"/>
        <v>0.29270659867507565</v>
      </c>
      <c r="O755" s="65">
        <f t="shared" si="112"/>
        <v>5.9530283654429583E-2</v>
      </c>
      <c r="P755" s="65">
        <f t="shared" si="113"/>
        <v>2.3231393849367645E-2</v>
      </c>
      <c r="Q755" s="65">
        <f t="shared" si="114"/>
        <v>0.19082807520507838</v>
      </c>
      <c r="R755" s="65">
        <f t="shared" si="115"/>
        <v>0.21714640313975153</v>
      </c>
      <c r="S755" s="65">
        <f t="shared" si="116"/>
        <v>7.3877184500421682E-3</v>
      </c>
      <c r="T755" s="66">
        <f>(L755*'Football Field'!$F$4)+(M755*'Football Field'!$F$5)+(N755*'Football Field'!$F$6)+(O755*'Football Field'!$F$7)+(P755*'Football Field'!$F$8)+(Q755*'Football Field'!$F$9)+(R755*'Football Field'!$F$10)+(S755*'Football Field'!$F$11)</f>
        <v>147474755.67303813</v>
      </c>
    </row>
    <row r="756" spans="2:20" x14ac:dyDescent="0.3">
      <c r="B756" s="62">
        <f t="shared" si="108"/>
        <v>729</v>
      </c>
      <c r="C756" s="62">
        <v>0.78331145786438472</v>
      </c>
      <c r="D756" s="62">
        <v>0.9018309617400484</v>
      </c>
      <c r="E756" s="62">
        <v>0.70040640977176083</v>
      </c>
      <c r="F756" s="62">
        <v>0.17274625386222842</v>
      </c>
      <c r="G756" s="62">
        <v>0.70205027986256463</v>
      </c>
      <c r="H756" s="62">
        <v>0.53054840480110455</v>
      </c>
      <c r="I756" s="62">
        <v>1.1304610980270802E-2</v>
      </c>
      <c r="J756" s="62">
        <v>0.74249452260075155</v>
      </c>
      <c r="K756" s="62"/>
      <c r="L756" s="65">
        <f t="shared" si="109"/>
        <v>0.17235740122479101</v>
      </c>
      <c r="M756" s="65">
        <f t="shared" si="110"/>
        <v>0.19843606186146154</v>
      </c>
      <c r="N756" s="65">
        <f t="shared" si="111"/>
        <v>0.15411523395633406</v>
      </c>
      <c r="O756" s="65">
        <f t="shared" si="112"/>
        <v>3.8010544960222603E-2</v>
      </c>
      <c r="P756" s="65">
        <f t="shared" si="113"/>
        <v>0.15447694598538389</v>
      </c>
      <c r="Q756" s="65">
        <f t="shared" si="114"/>
        <v>0.11674021024126086</v>
      </c>
      <c r="R756" s="65">
        <f t="shared" si="115"/>
        <v>2.4874312137970109E-3</v>
      </c>
      <c r="S756" s="65">
        <f t="shared" si="116"/>
        <v>0.16337617055674894</v>
      </c>
      <c r="T756" s="66">
        <f>(L756*'Football Field'!$F$4)+(M756*'Football Field'!$F$5)+(N756*'Football Field'!$F$6)+(O756*'Football Field'!$F$7)+(P756*'Football Field'!$F$8)+(Q756*'Football Field'!$F$9)+(R756*'Football Field'!$F$10)+(S756*'Football Field'!$F$11)</f>
        <v>125093508.57881981</v>
      </c>
    </row>
    <row r="757" spans="2:20" x14ac:dyDescent="0.3">
      <c r="B757" s="62">
        <f t="shared" si="108"/>
        <v>730</v>
      </c>
      <c r="C757" s="62">
        <v>0.64816773721243082</v>
      </c>
      <c r="D757" s="62">
        <v>0.80791114170549916</v>
      </c>
      <c r="E757" s="62">
        <v>0.58258282211864476</v>
      </c>
      <c r="F757" s="62">
        <v>0.96780310959980909</v>
      </c>
      <c r="G757" s="62">
        <v>1.8920340043913408E-2</v>
      </c>
      <c r="H757" s="62">
        <v>0.38635835236696348</v>
      </c>
      <c r="I757" s="62">
        <v>0.77325436035088435</v>
      </c>
      <c r="J757" s="62">
        <v>0.71698929238998332</v>
      </c>
      <c r="K757" s="62"/>
      <c r="L757" s="65">
        <f t="shared" si="109"/>
        <v>0.13222550704709468</v>
      </c>
      <c r="M757" s="65">
        <f t="shared" si="110"/>
        <v>0.16481298625018639</v>
      </c>
      <c r="N757" s="65">
        <f t="shared" si="111"/>
        <v>0.11884625634539808</v>
      </c>
      <c r="O757" s="65">
        <f t="shared" si="112"/>
        <v>0.19743077222408761</v>
      </c>
      <c r="P757" s="65">
        <f t="shared" si="113"/>
        <v>3.8597286044645802E-3</v>
      </c>
      <c r="Q757" s="65">
        <f t="shared" si="114"/>
        <v>7.8816679866401201E-2</v>
      </c>
      <c r="R757" s="65">
        <f t="shared" si="115"/>
        <v>0.15774304088860114</v>
      </c>
      <c r="S757" s="65">
        <f t="shared" si="116"/>
        <v>0.14626502877376629</v>
      </c>
      <c r="T757" s="66">
        <f>(L757*'Football Field'!$F$4)+(M757*'Football Field'!$F$5)+(N757*'Football Field'!$F$6)+(O757*'Football Field'!$F$7)+(P757*'Football Field'!$F$8)+(Q757*'Football Field'!$F$9)+(R757*'Football Field'!$F$10)+(S757*'Football Field'!$F$11)</f>
        <v>134672885.1381987</v>
      </c>
    </row>
    <row r="758" spans="2:20" x14ac:dyDescent="0.3">
      <c r="B758" s="62">
        <f t="shared" si="108"/>
        <v>731</v>
      </c>
      <c r="C758" s="62">
        <v>0.92320331869677486</v>
      </c>
      <c r="D758" s="62">
        <v>0.86288792037175788</v>
      </c>
      <c r="E758" s="62">
        <v>0.55806473471000106</v>
      </c>
      <c r="F758" s="62">
        <v>0.44476887052535541</v>
      </c>
      <c r="G758" s="62">
        <v>0.66380516385783994</v>
      </c>
      <c r="H758" s="62">
        <v>0.56671223999440978</v>
      </c>
      <c r="I758" s="62">
        <v>0.67327803759926852</v>
      </c>
      <c r="J758" s="62">
        <v>0.81315395294389348</v>
      </c>
      <c r="K758" s="62"/>
      <c r="L758" s="65">
        <f t="shared" si="109"/>
        <v>0.16767606354097744</v>
      </c>
      <c r="M758" s="65">
        <f t="shared" si="110"/>
        <v>0.15672132761528623</v>
      </c>
      <c r="N758" s="65">
        <f t="shared" si="111"/>
        <v>0.10135806059417683</v>
      </c>
      <c r="O758" s="65">
        <f t="shared" si="112"/>
        <v>8.078078997867319E-2</v>
      </c>
      <c r="P758" s="65">
        <f t="shared" si="113"/>
        <v>0.12056308137082625</v>
      </c>
      <c r="Q758" s="65">
        <f t="shared" si="114"/>
        <v>0.10292865681732115</v>
      </c>
      <c r="R758" s="65">
        <f t="shared" si="115"/>
        <v>0.12228358447909675</v>
      </c>
      <c r="S758" s="65">
        <f t="shared" si="116"/>
        <v>0.14768843560364203</v>
      </c>
      <c r="T758" s="66">
        <f>(L758*'Football Field'!$F$4)+(M758*'Football Field'!$F$5)+(N758*'Football Field'!$F$6)+(O758*'Football Field'!$F$7)+(P758*'Football Field'!$F$8)+(Q758*'Football Field'!$F$9)+(R758*'Football Field'!$F$10)+(S758*'Football Field'!$F$11)</f>
        <v>137898724.61247408</v>
      </c>
    </row>
    <row r="759" spans="2:20" x14ac:dyDescent="0.3">
      <c r="B759" s="62">
        <f t="shared" si="108"/>
        <v>732</v>
      </c>
      <c r="C759" s="62">
        <v>0.68263287401746164</v>
      </c>
      <c r="D759" s="62">
        <v>0.20260838049746033</v>
      </c>
      <c r="E759" s="62">
        <v>4.6260616841456215E-2</v>
      </c>
      <c r="F759" s="62">
        <v>0.42996399996838508</v>
      </c>
      <c r="G759" s="62">
        <v>0.79306003778125012</v>
      </c>
      <c r="H759" s="62">
        <v>0.53298468491048157</v>
      </c>
      <c r="I759" s="62">
        <v>0.22989007615430856</v>
      </c>
      <c r="J759" s="62">
        <v>0.5667032355636763</v>
      </c>
      <c r="K759" s="62"/>
      <c r="L759" s="65">
        <f t="shared" si="109"/>
        <v>0.19592781744939278</v>
      </c>
      <c r="M759" s="65">
        <f t="shared" si="110"/>
        <v>5.8152221052876048E-2</v>
      </c>
      <c r="N759" s="65">
        <f t="shared" si="111"/>
        <v>1.3277622623514743E-2</v>
      </c>
      <c r="O759" s="65">
        <f t="shared" si="112"/>
        <v>0.12340734134269304</v>
      </c>
      <c r="P759" s="65">
        <f t="shared" si="113"/>
        <v>0.22762238418778327</v>
      </c>
      <c r="Q759" s="65">
        <f t="shared" si="114"/>
        <v>0.15297611647954673</v>
      </c>
      <c r="R759" s="65">
        <f t="shared" si="115"/>
        <v>6.5982554589124887E-2</v>
      </c>
      <c r="S759" s="65">
        <f t="shared" si="116"/>
        <v>0.16265394227506833</v>
      </c>
      <c r="T759" s="66">
        <f>(L759*'Football Field'!$F$4)+(M759*'Football Field'!$F$5)+(N759*'Football Field'!$F$6)+(O759*'Football Field'!$F$7)+(P759*'Football Field'!$F$8)+(Q759*'Football Field'!$F$9)+(R759*'Football Field'!$F$10)+(S759*'Football Field'!$F$11)</f>
        <v>137153791.74681044</v>
      </c>
    </row>
    <row r="760" spans="2:20" x14ac:dyDescent="0.3">
      <c r="B760" s="62">
        <f t="shared" si="108"/>
        <v>733</v>
      </c>
      <c r="C760" s="62">
        <v>0.76365279475235914</v>
      </c>
      <c r="D760" s="62">
        <v>0.58645707413170645</v>
      </c>
      <c r="E760" s="62">
        <v>0.18867988656072987</v>
      </c>
      <c r="F760" s="62">
        <v>0.31589658773202722</v>
      </c>
      <c r="G760" s="62">
        <v>7.6263623380285805E-2</v>
      </c>
      <c r="H760" s="62">
        <v>0.8751963791465337</v>
      </c>
      <c r="I760" s="62">
        <v>0.3924040284188629</v>
      </c>
      <c r="J760" s="62">
        <v>0.56784558961644793</v>
      </c>
      <c r="K760" s="62"/>
      <c r="L760" s="65">
        <f t="shared" si="109"/>
        <v>0.20275425157217686</v>
      </c>
      <c r="M760" s="65">
        <f t="shared" si="110"/>
        <v>0.15570775876403672</v>
      </c>
      <c r="N760" s="65">
        <f t="shared" si="111"/>
        <v>5.0095605554288235E-2</v>
      </c>
      <c r="O760" s="65">
        <f t="shared" si="112"/>
        <v>8.3872378468256528E-2</v>
      </c>
      <c r="P760" s="65">
        <f t="shared" si="113"/>
        <v>2.0248434873687011E-2</v>
      </c>
      <c r="Q760" s="65">
        <f t="shared" si="114"/>
        <v>0.23236972096733938</v>
      </c>
      <c r="R760" s="65">
        <f t="shared" si="115"/>
        <v>0.10418554825269037</v>
      </c>
      <c r="S760" s="65">
        <f t="shared" si="116"/>
        <v>0.15076630154752499</v>
      </c>
      <c r="T760" s="66">
        <f>(L760*'Football Field'!$F$4)+(M760*'Football Field'!$F$5)+(N760*'Football Field'!$F$6)+(O760*'Football Field'!$F$7)+(P760*'Football Field'!$F$8)+(Q760*'Football Field'!$F$9)+(R760*'Football Field'!$F$10)+(S760*'Football Field'!$F$11)</f>
        <v>125699472.1588026</v>
      </c>
    </row>
    <row r="761" spans="2:20" x14ac:dyDescent="0.3">
      <c r="B761" s="62">
        <f t="shared" si="108"/>
        <v>734</v>
      </c>
      <c r="C761" s="62">
        <v>0.87103846738068624</v>
      </c>
      <c r="D761" s="62">
        <v>0.32745386284515687</v>
      </c>
      <c r="E761" s="62">
        <v>0.70185057423101571</v>
      </c>
      <c r="F761" s="62">
        <v>0.96466255280398139</v>
      </c>
      <c r="G761" s="62">
        <v>9.3658731190580768E-2</v>
      </c>
      <c r="H761" s="62">
        <v>0.61069224200862049</v>
      </c>
      <c r="I761" s="62">
        <v>0.4275950882933266</v>
      </c>
      <c r="J761" s="62">
        <v>0.19146937276072273</v>
      </c>
      <c r="K761" s="62"/>
      <c r="L761" s="65">
        <f t="shared" si="109"/>
        <v>0.20796345208416026</v>
      </c>
      <c r="M761" s="65">
        <f t="shared" si="110"/>
        <v>7.8180744325048998E-2</v>
      </c>
      <c r="N761" s="65">
        <f t="shared" si="111"/>
        <v>0.16756925638800851</v>
      </c>
      <c r="O761" s="65">
        <f t="shared" si="112"/>
        <v>0.23031652687016882</v>
      </c>
      <c r="P761" s="65">
        <f t="shared" si="113"/>
        <v>2.2361346582989581E-2</v>
      </c>
      <c r="Q761" s="65">
        <f t="shared" si="114"/>
        <v>0.14580488872212141</v>
      </c>
      <c r="R761" s="65">
        <f t="shared" si="115"/>
        <v>0.10208980887275478</v>
      </c>
      <c r="S761" s="65">
        <f t="shared" si="116"/>
        <v>4.5713976154747822E-2</v>
      </c>
      <c r="T761" s="66">
        <f>(L761*'Football Field'!$F$4)+(M761*'Football Field'!$F$5)+(N761*'Football Field'!$F$6)+(O761*'Football Field'!$F$7)+(P761*'Football Field'!$F$8)+(Q761*'Football Field'!$F$9)+(R761*'Football Field'!$F$10)+(S761*'Football Field'!$F$11)</f>
        <v>129106788.11234663</v>
      </c>
    </row>
    <row r="762" spans="2:20" x14ac:dyDescent="0.3">
      <c r="B762" s="62">
        <f t="shared" si="108"/>
        <v>735</v>
      </c>
      <c r="C762" s="62">
        <v>0.90241952913827739</v>
      </c>
      <c r="D762" s="62">
        <v>0.63007817619075734</v>
      </c>
      <c r="E762" s="62">
        <v>0.47468637802120894</v>
      </c>
      <c r="F762" s="62">
        <v>0.8153018410138646</v>
      </c>
      <c r="G762" s="62">
        <v>0.11462228309298617</v>
      </c>
      <c r="H762" s="62">
        <v>0.88629275329027601</v>
      </c>
      <c r="I762" s="62">
        <v>3.4491847508630658E-2</v>
      </c>
      <c r="J762" s="62">
        <v>0.94168046044947173</v>
      </c>
      <c r="K762" s="62"/>
      <c r="L762" s="65">
        <f t="shared" si="109"/>
        <v>0.18802078406059533</v>
      </c>
      <c r="M762" s="65">
        <f t="shared" si="110"/>
        <v>0.13127795762574124</v>
      </c>
      <c r="N762" s="65">
        <f t="shared" si="111"/>
        <v>9.8901788022758952E-2</v>
      </c>
      <c r="O762" s="65">
        <f t="shared" si="112"/>
        <v>0.16986965202299442</v>
      </c>
      <c r="P762" s="65">
        <f t="shared" si="113"/>
        <v>2.3881765456182268E-2</v>
      </c>
      <c r="Q762" s="65">
        <f t="shared" si="114"/>
        <v>0.18466074037647193</v>
      </c>
      <c r="R762" s="65">
        <f t="shared" si="115"/>
        <v>7.1864404557644562E-3</v>
      </c>
      <c r="S762" s="65">
        <f t="shared" si="116"/>
        <v>0.19620087197949146</v>
      </c>
      <c r="T762" s="66">
        <f>(L762*'Football Field'!$F$4)+(M762*'Football Field'!$F$5)+(N762*'Football Field'!$F$6)+(O762*'Football Field'!$F$7)+(P762*'Football Field'!$F$8)+(Q762*'Football Field'!$F$9)+(R762*'Football Field'!$F$10)+(S762*'Football Field'!$F$11)</f>
        <v>114923467.22461465</v>
      </c>
    </row>
    <row r="763" spans="2:20" x14ac:dyDescent="0.3">
      <c r="B763" s="62">
        <f t="shared" si="108"/>
        <v>736</v>
      </c>
      <c r="C763" s="62">
        <v>0.89570988795199369</v>
      </c>
      <c r="D763" s="62">
        <v>0.81988883856334627</v>
      </c>
      <c r="E763" s="62">
        <v>1.4457676874181868E-2</v>
      </c>
      <c r="F763" s="62">
        <v>0.52431863098979259</v>
      </c>
      <c r="G763" s="62">
        <v>0.31529133464709869</v>
      </c>
      <c r="H763" s="62">
        <v>0.26561972007456336</v>
      </c>
      <c r="I763" s="62">
        <v>6.1493643635828654E-2</v>
      </c>
      <c r="J763" s="62">
        <v>0.98472154202466444</v>
      </c>
      <c r="K763" s="62"/>
      <c r="L763" s="65">
        <f t="shared" si="109"/>
        <v>0.23076377528873485</v>
      </c>
      <c r="M763" s="65">
        <f t="shared" si="110"/>
        <v>0.21122982591670822</v>
      </c>
      <c r="N763" s="65">
        <f t="shared" si="111"/>
        <v>3.7247641700363316E-3</v>
      </c>
      <c r="O763" s="65">
        <f t="shared" si="112"/>
        <v>0.13508140120912715</v>
      </c>
      <c r="P763" s="65">
        <f t="shared" si="113"/>
        <v>8.1229223521631935E-2</v>
      </c>
      <c r="Q763" s="65">
        <f t="shared" si="114"/>
        <v>6.8432212505427178E-2</v>
      </c>
      <c r="R763" s="65">
        <f t="shared" si="115"/>
        <v>1.5842747247225272E-2</v>
      </c>
      <c r="S763" s="65">
        <f t="shared" si="116"/>
        <v>0.25369605014110902</v>
      </c>
      <c r="T763" s="66">
        <f>(L763*'Football Field'!$F$4)+(M763*'Football Field'!$F$5)+(N763*'Football Field'!$F$6)+(O763*'Football Field'!$F$7)+(P763*'Football Field'!$F$8)+(Q763*'Football Field'!$F$9)+(R763*'Football Field'!$F$10)+(S763*'Football Field'!$F$11)</f>
        <v>118074423.24680713</v>
      </c>
    </row>
    <row r="764" spans="2:20" x14ac:dyDescent="0.3">
      <c r="B764" s="62">
        <f t="shared" si="108"/>
        <v>737</v>
      </c>
      <c r="C764" s="62">
        <v>0.87357638094532464</v>
      </c>
      <c r="D764" s="62">
        <v>0.9881594080596614</v>
      </c>
      <c r="E764" s="62">
        <v>0.59070130137700583</v>
      </c>
      <c r="F764" s="62">
        <v>0.51861794839397179</v>
      </c>
      <c r="G764" s="62">
        <v>0.16886972960049818</v>
      </c>
      <c r="H764" s="62">
        <v>0.48429903718165035</v>
      </c>
      <c r="I764" s="62">
        <v>0.23099440347805067</v>
      </c>
      <c r="J764" s="62">
        <v>0.35152860648902018</v>
      </c>
      <c r="K764" s="62"/>
      <c r="L764" s="65">
        <f t="shared" si="109"/>
        <v>0.20766079330501969</v>
      </c>
      <c r="M764" s="65">
        <f t="shared" si="110"/>
        <v>0.23489871185325822</v>
      </c>
      <c r="N764" s="65">
        <f t="shared" si="111"/>
        <v>0.14041760231373968</v>
      </c>
      <c r="O764" s="65">
        <f t="shared" si="112"/>
        <v>0.12328242490848026</v>
      </c>
      <c r="P764" s="65">
        <f t="shared" si="113"/>
        <v>4.0142594029494973E-2</v>
      </c>
      <c r="Q764" s="65">
        <f t="shared" si="114"/>
        <v>0.11512436056154453</v>
      </c>
      <c r="R764" s="65">
        <f t="shared" si="115"/>
        <v>5.4910460174488217E-2</v>
      </c>
      <c r="S764" s="65">
        <f t="shared" si="116"/>
        <v>8.3563052853974612E-2</v>
      </c>
      <c r="T764" s="66">
        <f>(L764*'Football Field'!$F$4)+(M764*'Football Field'!$F$5)+(N764*'Football Field'!$F$6)+(O764*'Football Field'!$F$7)+(P764*'Football Field'!$F$8)+(Q764*'Football Field'!$F$9)+(R764*'Football Field'!$F$10)+(S764*'Football Field'!$F$11)</f>
        <v>122339005.2897066</v>
      </c>
    </row>
    <row r="765" spans="2:20" x14ac:dyDescent="0.3">
      <c r="B765" s="62">
        <f t="shared" si="108"/>
        <v>738</v>
      </c>
      <c r="C765" s="62">
        <v>0.81724241811508103</v>
      </c>
      <c r="D765" s="62">
        <v>1.2688547442140208E-2</v>
      </c>
      <c r="E765" s="62">
        <v>0.22516660797387089</v>
      </c>
      <c r="F765" s="62">
        <v>1.401532151354945E-2</v>
      </c>
      <c r="G765" s="62">
        <v>8.3100154154792327E-2</v>
      </c>
      <c r="H765" s="62">
        <v>0.44305762766549928</v>
      </c>
      <c r="I765" s="62">
        <v>0.55080103891791532</v>
      </c>
      <c r="J765" s="62">
        <v>0.71803402565393271</v>
      </c>
      <c r="K765" s="62"/>
      <c r="L765" s="65">
        <f t="shared" si="109"/>
        <v>0.28533947133708498</v>
      </c>
      <c r="M765" s="65">
        <f t="shared" si="110"/>
        <v>4.4301951770031323E-3</v>
      </c>
      <c r="N765" s="65">
        <f t="shared" si="111"/>
        <v>7.8616723089600687E-2</v>
      </c>
      <c r="O765" s="65">
        <f t="shared" si="112"/>
        <v>4.8934371768406329E-3</v>
      </c>
      <c r="P765" s="65">
        <f t="shared" si="113"/>
        <v>2.9014345717943032E-2</v>
      </c>
      <c r="Q765" s="65">
        <f t="shared" si="114"/>
        <v>0.15469318093096626</v>
      </c>
      <c r="R765" s="65">
        <f t="shared" si="115"/>
        <v>0.1923116981852791</v>
      </c>
      <c r="S765" s="65">
        <f t="shared" si="116"/>
        <v>0.25070094838528212</v>
      </c>
      <c r="T765" s="66">
        <f>(L765*'Football Field'!$F$4)+(M765*'Football Field'!$F$5)+(N765*'Football Field'!$F$6)+(O765*'Football Field'!$F$7)+(P765*'Football Field'!$F$8)+(Q765*'Football Field'!$F$9)+(R765*'Football Field'!$F$10)+(S765*'Football Field'!$F$11)</f>
        <v>139696866.99738708</v>
      </c>
    </row>
    <row r="766" spans="2:20" x14ac:dyDescent="0.3">
      <c r="B766" s="62">
        <f t="shared" si="108"/>
        <v>739</v>
      </c>
      <c r="C766" s="62">
        <v>0.10056890836670518</v>
      </c>
      <c r="D766" s="62">
        <v>0.4411938959195203</v>
      </c>
      <c r="E766" s="62">
        <v>0.25359082316912862</v>
      </c>
      <c r="F766" s="62">
        <v>0.23964519956184238</v>
      </c>
      <c r="G766" s="62">
        <v>0.88709561552986393</v>
      </c>
      <c r="H766" s="62">
        <v>0.30857294937646951</v>
      </c>
      <c r="I766" s="62">
        <v>0.23008151309463332</v>
      </c>
      <c r="J766" s="62">
        <v>0.14223080894425222</v>
      </c>
      <c r="K766" s="62"/>
      <c r="L766" s="65">
        <f t="shared" si="109"/>
        <v>3.8636070741255621E-2</v>
      </c>
      <c r="M766" s="65">
        <f t="shared" si="110"/>
        <v>0.16949571045557937</v>
      </c>
      <c r="N766" s="65">
        <f t="shared" si="111"/>
        <v>9.7423280638287091E-2</v>
      </c>
      <c r="O766" s="65">
        <f t="shared" si="112"/>
        <v>9.2065719251050102E-2</v>
      </c>
      <c r="P766" s="65">
        <f t="shared" si="113"/>
        <v>0.34080004956299592</v>
      </c>
      <c r="Q766" s="65">
        <f t="shared" si="114"/>
        <v>0.11854604464309901</v>
      </c>
      <c r="R766" s="65">
        <f t="shared" si="115"/>
        <v>8.8391589016415792E-2</v>
      </c>
      <c r="S766" s="65">
        <f t="shared" si="116"/>
        <v>5.4641535691317314E-2</v>
      </c>
      <c r="T766" s="66">
        <f>(L766*'Football Field'!$F$4)+(M766*'Football Field'!$F$5)+(N766*'Football Field'!$F$6)+(O766*'Football Field'!$F$7)+(P766*'Football Field'!$F$8)+(Q766*'Football Field'!$F$9)+(R766*'Football Field'!$F$10)+(S766*'Football Field'!$F$11)</f>
        <v>151086884.48780635</v>
      </c>
    </row>
    <row r="767" spans="2:20" x14ac:dyDescent="0.3">
      <c r="B767" s="62">
        <f t="shared" si="108"/>
        <v>740</v>
      </c>
      <c r="C767" s="62">
        <v>0.35476245039781473</v>
      </c>
      <c r="D767" s="62">
        <v>0.36654522526651567</v>
      </c>
      <c r="E767" s="62">
        <v>0.58685478637943223</v>
      </c>
      <c r="F767" s="62">
        <v>0.9888406853716043</v>
      </c>
      <c r="G767" s="62">
        <v>0.410155721546963</v>
      </c>
      <c r="H767" s="62">
        <v>0.35019436845875851</v>
      </c>
      <c r="I767" s="62">
        <v>0.49435197971846145</v>
      </c>
      <c r="J767" s="62">
        <v>0.68879273456197421</v>
      </c>
      <c r="K767" s="62"/>
      <c r="L767" s="65">
        <f t="shared" si="109"/>
        <v>8.3660564027737416E-2</v>
      </c>
      <c r="M767" s="65">
        <f t="shared" si="110"/>
        <v>8.6439194038388178E-2</v>
      </c>
      <c r="N767" s="65">
        <f t="shared" si="111"/>
        <v>0.13839289467029536</v>
      </c>
      <c r="O767" s="65">
        <f t="shared" si="112"/>
        <v>0.23318975663573338</v>
      </c>
      <c r="P767" s="65">
        <f t="shared" si="113"/>
        <v>9.6723480642735754E-2</v>
      </c>
      <c r="Q767" s="65">
        <f t="shared" si="114"/>
        <v>8.2583312725865374E-2</v>
      </c>
      <c r="R767" s="65">
        <f t="shared" si="115"/>
        <v>0.1165787568698388</v>
      </c>
      <c r="S767" s="65">
        <f t="shared" si="116"/>
        <v>0.16243204038940573</v>
      </c>
      <c r="T767" s="66">
        <f>(L767*'Football Field'!$F$4)+(M767*'Football Field'!$F$5)+(N767*'Football Field'!$F$6)+(O767*'Football Field'!$F$7)+(P767*'Football Field'!$F$8)+(Q767*'Football Field'!$F$9)+(R767*'Football Field'!$F$10)+(S767*'Football Field'!$F$11)</f>
        <v>137947618.6848571</v>
      </c>
    </row>
    <row r="768" spans="2:20" x14ac:dyDescent="0.3">
      <c r="B768" s="62">
        <f t="shared" si="108"/>
        <v>741</v>
      </c>
      <c r="C768" s="62">
        <v>0.3313061525149158</v>
      </c>
      <c r="D768" s="62">
        <v>0.2249863084889292</v>
      </c>
      <c r="E768" s="62">
        <v>0.62692142513483595</v>
      </c>
      <c r="F768" s="62">
        <v>0.27041597270973949</v>
      </c>
      <c r="G768" s="62">
        <v>0.36896709845846531</v>
      </c>
      <c r="H768" s="62">
        <v>0.78831153243747454</v>
      </c>
      <c r="I768" s="62">
        <v>0.25524711183555482</v>
      </c>
      <c r="J768" s="62">
        <v>0.55078087650819274</v>
      </c>
      <c r="K768" s="62"/>
      <c r="L768" s="65">
        <f t="shared" si="109"/>
        <v>9.6959997541509135E-2</v>
      </c>
      <c r="M768" s="65">
        <f t="shared" si="110"/>
        <v>6.5844451581615795E-2</v>
      </c>
      <c r="N768" s="65">
        <f t="shared" si="111"/>
        <v>0.18347470875010818</v>
      </c>
      <c r="O768" s="65">
        <f t="shared" si="112"/>
        <v>7.9139888740643621E-2</v>
      </c>
      <c r="P768" s="65">
        <f t="shared" si="113"/>
        <v>0.10798184304114281</v>
      </c>
      <c r="Q768" s="65">
        <f t="shared" si="114"/>
        <v>0.2307071078121305</v>
      </c>
      <c r="R768" s="65">
        <f t="shared" si="115"/>
        <v>7.4700572712541116E-2</v>
      </c>
      <c r="S768" s="65">
        <f t="shared" si="116"/>
        <v>0.16119142982030893</v>
      </c>
      <c r="T768" s="66">
        <f>(L768*'Football Field'!$F$4)+(M768*'Football Field'!$F$5)+(N768*'Football Field'!$F$6)+(O768*'Football Field'!$F$7)+(P768*'Football Field'!$F$8)+(Q768*'Football Field'!$F$9)+(R768*'Football Field'!$F$10)+(S768*'Football Field'!$F$11)</f>
        <v>133133470.74026003</v>
      </c>
    </row>
    <row r="769" spans="2:20" x14ac:dyDescent="0.3">
      <c r="B769" s="62">
        <f t="shared" si="108"/>
        <v>742</v>
      </c>
      <c r="C769" s="62">
        <v>0.57042416743068025</v>
      </c>
      <c r="D769" s="62">
        <v>5.2062815535253493E-2</v>
      </c>
      <c r="E769" s="62">
        <v>0.3039287792256703</v>
      </c>
      <c r="F769" s="62">
        <v>9.1794172460156309E-2</v>
      </c>
      <c r="G769" s="62">
        <v>0.17578638302361971</v>
      </c>
      <c r="H769" s="62">
        <v>0.19460168205145811</v>
      </c>
      <c r="I769" s="62">
        <v>0.36796991712759497</v>
      </c>
      <c r="J769" s="62">
        <v>0.20103545712649595</v>
      </c>
      <c r="K769" s="62"/>
      <c r="L769" s="65">
        <f t="shared" si="109"/>
        <v>0.29138903978832092</v>
      </c>
      <c r="M769" s="65">
        <f t="shared" si="110"/>
        <v>2.6595180733357628E-2</v>
      </c>
      <c r="N769" s="65">
        <f t="shared" si="111"/>
        <v>0.15525554525767341</v>
      </c>
      <c r="O769" s="65">
        <f t="shared" si="112"/>
        <v>4.6891098411567494E-2</v>
      </c>
      <c r="P769" s="65">
        <f t="shared" si="113"/>
        <v>8.979673071677706E-2</v>
      </c>
      <c r="Q769" s="65">
        <f t="shared" si="114"/>
        <v>9.9408125587626781E-2</v>
      </c>
      <c r="R769" s="65">
        <f t="shared" si="115"/>
        <v>0.1879695969154882</v>
      </c>
      <c r="S769" s="65">
        <f t="shared" si="116"/>
        <v>0.10269468258918849</v>
      </c>
      <c r="T769" s="66">
        <f>(L769*'Football Field'!$F$4)+(M769*'Football Field'!$F$5)+(N769*'Football Field'!$F$6)+(O769*'Football Field'!$F$7)+(P769*'Football Field'!$F$8)+(Q769*'Football Field'!$F$9)+(R769*'Football Field'!$F$10)+(S769*'Football Field'!$F$11)</f>
        <v>145135896.55514631</v>
      </c>
    </row>
    <row r="770" spans="2:20" x14ac:dyDescent="0.3">
      <c r="B770" s="62">
        <f t="shared" si="108"/>
        <v>743</v>
      </c>
      <c r="C770" s="62">
        <v>0.8994158188126139</v>
      </c>
      <c r="D770" s="62">
        <v>0.45819495213103678</v>
      </c>
      <c r="E770" s="62">
        <v>0.24400496899226476</v>
      </c>
      <c r="F770" s="62">
        <v>0.95282024093105699</v>
      </c>
      <c r="G770" s="62">
        <v>0.58642219626664638</v>
      </c>
      <c r="H770" s="62">
        <v>0.46859235228900065</v>
      </c>
      <c r="I770" s="62">
        <v>0.81615412181757907</v>
      </c>
      <c r="J770" s="62">
        <v>0.19160403456231734</v>
      </c>
      <c r="K770" s="62"/>
      <c r="L770" s="65">
        <f t="shared" si="109"/>
        <v>0.19479644088391179</v>
      </c>
      <c r="M770" s="65">
        <f t="shared" si="110"/>
        <v>9.9236353240853795E-2</v>
      </c>
      <c r="N770" s="65">
        <f t="shared" si="111"/>
        <v>5.2846857397318252E-2</v>
      </c>
      <c r="O770" s="65">
        <f t="shared" si="112"/>
        <v>0.20636282779699561</v>
      </c>
      <c r="P770" s="65">
        <f t="shared" si="113"/>
        <v>0.12700794704598034</v>
      </c>
      <c r="Q770" s="65">
        <f t="shared" si="114"/>
        <v>0.10148823329772341</v>
      </c>
      <c r="R770" s="65">
        <f t="shared" si="115"/>
        <v>0.17676353341515114</v>
      </c>
      <c r="S770" s="65">
        <f t="shared" si="116"/>
        <v>4.1497806922065658E-2</v>
      </c>
      <c r="T770" s="66">
        <f>(L770*'Football Field'!$F$4)+(M770*'Football Field'!$F$5)+(N770*'Football Field'!$F$6)+(O770*'Football Field'!$F$7)+(P770*'Football Field'!$F$8)+(Q770*'Football Field'!$F$9)+(R770*'Football Field'!$F$10)+(S770*'Football Field'!$F$11)</f>
        <v>144842672.97901866</v>
      </c>
    </row>
    <row r="771" spans="2:20" x14ac:dyDescent="0.3">
      <c r="B771" s="62">
        <f t="shared" si="108"/>
        <v>744</v>
      </c>
      <c r="C771" s="62">
        <v>0.40409000923113469</v>
      </c>
      <c r="D771" s="62">
        <v>0.58248075359827056</v>
      </c>
      <c r="E771" s="62">
        <v>0.6385910667432555</v>
      </c>
      <c r="F771" s="62">
        <v>0.30233903002398455</v>
      </c>
      <c r="G771" s="62">
        <v>0.4860877343492932</v>
      </c>
      <c r="H771" s="62">
        <v>0.97961303817767698</v>
      </c>
      <c r="I771" s="62">
        <v>0.87614349041112694</v>
      </c>
      <c r="J771" s="62">
        <v>0.95394874045811917</v>
      </c>
      <c r="K771" s="62"/>
      <c r="L771" s="65">
        <f t="shared" si="109"/>
        <v>7.7363062433480956E-2</v>
      </c>
      <c r="M771" s="65">
        <f t="shared" si="110"/>
        <v>0.11151598375981829</v>
      </c>
      <c r="N771" s="65">
        <f t="shared" si="111"/>
        <v>0.12225830740018009</v>
      </c>
      <c r="O771" s="65">
        <f t="shared" si="112"/>
        <v>5.788282986834465E-2</v>
      </c>
      <c r="P771" s="65">
        <f t="shared" si="113"/>
        <v>9.3061533028657301E-2</v>
      </c>
      <c r="Q771" s="65">
        <f t="shared" si="114"/>
        <v>0.1875469892893169</v>
      </c>
      <c r="R771" s="65">
        <f t="shared" si="115"/>
        <v>0.16773773664518868</v>
      </c>
      <c r="S771" s="65">
        <f t="shared" si="116"/>
        <v>0.18263355757501304</v>
      </c>
      <c r="T771" s="66">
        <f>(L771*'Football Field'!$F$4)+(M771*'Football Field'!$F$5)+(N771*'Football Field'!$F$6)+(O771*'Football Field'!$F$7)+(P771*'Football Field'!$F$8)+(Q771*'Football Field'!$F$9)+(R771*'Football Field'!$F$10)+(S771*'Football Field'!$F$11)</f>
        <v>143185738.79028195</v>
      </c>
    </row>
    <row r="772" spans="2:20" x14ac:dyDescent="0.3">
      <c r="B772" s="62">
        <f t="shared" si="108"/>
        <v>745</v>
      </c>
      <c r="C772" s="62">
        <v>0.12505822665353061</v>
      </c>
      <c r="D772" s="62">
        <v>0.73411112340586449</v>
      </c>
      <c r="E772" s="62">
        <v>0.98871405779970423</v>
      </c>
      <c r="F772" s="62">
        <v>6.0561541268886465E-3</v>
      </c>
      <c r="G772" s="62">
        <v>0.71069846215329602</v>
      </c>
      <c r="H772" s="62">
        <v>0.38482245136752991</v>
      </c>
      <c r="I772" s="62">
        <v>0.4189446272688313</v>
      </c>
      <c r="J772" s="62">
        <v>0.54626150449747735</v>
      </c>
      <c r="K772" s="62"/>
      <c r="L772" s="65">
        <f t="shared" si="109"/>
        <v>3.1946073369615413E-2</v>
      </c>
      <c r="M772" s="65">
        <f t="shared" si="110"/>
        <v>0.18752838927380114</v>
      </c>
      <c r="N772" s="65">
        <f t="shared" si="111"/>
        <v>0.25256660579032614</v>
      </c>
      <c r="O772" s="65">
        <f t="shared" si="112"/>
        <v>1.5470421199181611E-3</v>
      </c>
      <c r="P772" s="65">
        <f t="shared" si="113"/>
        <v>0.18154763443529975</v>
      </c>
      <c r="Q772" s="65">
        <f t="shared" si="114"/>
        <v>9.8302739408909573E-2</v>
      </c>
      <c r="R772" s="65">
        <f t="shared" si="115"/>
        <v>0.10701923542875076</v>
      </c>
      <c r="S772" s="65">
        <f t="shared" si="116"/>
        <v>0.13954228017337908</v>
      </c>
      <c r="T772" s="66">
        <f>(L772*'Football Field'!$F$4)+(M772*'Football Field'!$F$5)+(N772*'Football Field'!$F$6)+(O772*'Football Field'!$F$7)+(P772*'Football Field'!$F$8)+(Q772*'Football Field'!$F$9)+(R772*'Football Field'!$F$10)+(S772*'Football Field'!$F$11)</f>
        <v>144665178.08070669</v>
      </c>
    </row>
    <row r="773" spans="2:20" x14ac:dyDescent="0.3">
      <c r="B773" s="62">
        <f t="shared" si="108"/>
        <v>746</v>
      </c>
      <c r="C773" s="62">
        <v>0.97606147592465065</v>
      </c>
      <c r="D773" s="62">
        <v>0.31734456778739872</v>
      </c>
      <c r="E773" s="62">
        <v>0.31339135262711515</v>
      </c>
      <c r="F773" s="62">
        <v>0.23276367028087386</v>
      </c>
      <c r="G773" s="62">
        <v>9.3394100325707052E-2</v>
      </c>
      <c r="H773" s="62">
        <v>0.92225829020841688</v>
      </c>
      <c r="I773" s="62">
        <v>0.78847578908215066</v>
      </c>
      <c r="J773" s="62">
        <v>3.3612589131319925E-3</v>
      </c>
      <c r="K773" s="62"/>
      <c r="L773" s="65">
        <f t="shared" si="109"/>
        <v>0.26763036995141765</v>
      </c>
      <c r="M773" s="65">
        <f t="shared" si="110"/>
        <v>8.7014031568612704E-2</v>
      </c>
      <c r="N773" s="65">
        <f t="shared" si="111"/>
        <v>8.5930083003957006E-2</v>
      </c>
      <c r="O773" s="65">
        <f t="shared" si="112"/>
        <v>6.3822442259086815E-2</v>
      </c>
      <c r="P773" s="65">
        <f t="shared" si="113"/>
        <v>2.5608118174903105E-2</v>
      </c>
      <c r="Q773" s="65">
        <f t="shared" si="114"/>
        <v>0.25287784989712542</v>
      </c>
      <c r="R773" s="65">
        <f t="shared" si="115"/>
        <v>0.21619546753434427</v>
      </c>
      <c r="S773" s="65">
        <f t="shared" si="116"/>
        <v>9.2163761055298534E-4</v>
      </c>
      <c r="T773" s="66">
        <f>(L773*'Football Field'!$F$4)+(M773*'Football Field'!$F$5)+(N773*'Football Field'!$F$6)+(O773*'Football Field'!$F$7)+(P773*'Football Field'!$F$8)+(Q773*'Football Field'!$F$9)+(R773*'Football Field'!$F$10)+(S773*'Football Field'!$F$11)</f>
        <v>141228092.56977868</v>
      </c>
    </row>
    <row r="774" spans="2:20" x14ac:dyDescent="0.3">
      <c r="B774" s="62">
        <f t="shared" si="108"/>
        <v>747</v>
      </c>
      <c r="C774" s="62">
        <v>0.89086990253993248</v>
      </c>
      <c r="D774" s="62">
        <v>0.84747476444833636</v>
      </c>
      <c r="E774" s="62">
        <v>0.62108555922805242</v>
      </c>
      <c r="F774" s="62">
        <v>0.27934689311288574</v>
      </c>
      <c r="G774" s="62">
        <v>0.33889462687672212</v>
      </c>
      <c r="H774" s="62">
        <v>3.2087213989716479E-2</v>
      </c>
      <c r="I774" s="62">
        <v>0.54663654553675212</v>
      </c>
      <c r="J774" s="62">
        <v>0.31494493364293508</v>
      </c>
      <c r="K774" s="62"/>
      <c r="L774" s="65">
        <f t="shared" si="109"/>
        <v>0.23011923556991037</v>
      </c>
      <c r="M774" s="65">
        <f t="shared" si="110"/>
        <v>0.21890990413260639</v>
      </c>
      <c r="N774" s="65">
        <f t="shared" si="111"/>
        <v>0.16043165641311277</v>
      </c>
      <c r="O774" s="65">
        <f t="shared" si="112"/>
        <v>7.2157666701603826E-2</v>
      </c>
      <c r="P774" s="65">
        <f t="shared" si="113"/>
        <v>8.7539350306119063E-2</v>
      </c>
      <c r="Q774" s="65">
        <f t="shared" si="114"/>
        <v>8.2883989388683084E-3</v>
      </c>
      <c r="R774" s="65">
        <f t="shared" si="115"/>
        <v>0.14120084608858519</v>
      </c>
      <c r="S774" s="65">
        <f t="shared" si="116"/>
        <v>8.135294184919413E-2</v>
      </c>
      <c r="T774" s="66">
        <f>(L774*'Football Field'!$F$4)+(M774*'Football Field'!$F$5)+(N774*'Football Field'!$F$6)+(O774*'Football Field'!$F$7)+(P774*'Football Field'!$F$8)+(Q774*'Football Field'!$F$9)+(R774*'Football Field'!$F$10)+(S774*'Football Field'!$F$11)</f>
        <v>138289971.45386258</v>
      </c>
    </row>
    <row r="775" spans="2:20" x14ac:dyDescent="0.3">
      <c r="B775" s="62">
        <f t="shared" si="108"/>
        <v>748</v>
      </c>
      <c r="C775" s="62">
        <v>0.6691207134276792</v>
      </c>
      <c r="D775" s="62">
        <v>0.74963478564604369</v>
      </c>
      <c r="E775" s="62">
        <v>0.10749937381154329</v>
      </c>
      <c r="F775" s="62">
        <v>0.22395800942797828</v>
      </c>
      <c r="G775" s="62">
        <v>0.14520063394902372</v>
      </c>
      <c r="H775" s="62">
        <v>0.93441798940989829</v>
      </c>
      <c r="I775" s="62">
        <v>7.1441489255667734E-2</v>
      </c>
      <c r="J775" s="62">
        <v>0.88155443403922529</v>
      </c>
      <c r="K775" s="62"/>
      <c r="L775" s="65">
        <f t="shared" si="109"/>
        <v>0.17688375322222658</v>
      </c>
      <c r="M775" s="65">
        <f t="shared" si="110"/>
        <v>0.1981678518839384</v>
      </c>
      <c r="N775" s="65">
        <f t="shared" si="111"/>
        <v>2.8417731400688588E-2</v>
      </c>
      <c r="O775" s="65">
        <f t="shared" si="112"/>
        <v>5.9203866323114918E-2</v>
      </c>
      <c r="P775" s="65">
        <f t="shared" si="113"/>
        <v>3.8384154888258352E-2</v>
      </c>
      <c r="Q775" s="65">
        <f t="shared" si="114"/>
        <v>0.2470157592319909</v>
      </c>
      <c r="R775" s="65">
        <f t="shared" si="115"/>
        <v>1.8885738405247734E-2</v>
      </c>
      <c r="S775" s="65">
        <f t="shared" si="116"/>
        <v>0.23304114464453457</v>
      </c>
      <c r="T775" s="66">
        <f>(L775*'Football Field'!$F$4)+(M775*'Football Field'!$F$5)+(N775*'Football Field'!$F$6)+(O775*'Football Field'!$F$7)+(P775*'Football Field'!$F$8)+(Q775*'Football Field'!$F$9)+(R775*'Football Field'!$F$10)+(S775*'Football Field'!$F$11)</f>
        <v>115229769.17936374</v>
      </c>
    </row>
    <row r="776" spans="2:20" x14ac:dyDescent="0.3">
      <c r="B776" s="62">
        <f t="shared" si="108"/>
        <v>749</v>
      </c>
      <c r="C776" s="62">
        <v>0.5203884083588376</v>
      </c>
      <c r="D776" s="62">
        <v>0.4489409209886378</v>
      </c>
      <c r="E776" s="62">
        <v>0.26607844731553465</v>
      </c>
      <c r="F776" s="62">
        <v>0.33380813962479183</v>
      </c>
      <c r="G776" s="62">
        <v>0.63726907235158803</v>
      </c>
      <c r="H776" s="62">
        <v>0.22249202709277016</v>
      </c>
      <c r="I776" s="62">
        <v>0.3124885931306568</v>
      </c>
      <c r="J776" s="62">
        <v>0.64329840273480721</v>
      </c>
      <c r="K776" s="62"/>
      <c r="L776" s="65">
        <f t="shared" si="109"/>
        <v>0.15374436934916827</v>
      </c>
      <c r="M776" s="65">
        <f t="shared" si="110"/>
        <v>0.13263581137425756</v>
      </c>
      <c r="N776" s="65">
        <f t="shared" si="111"/>
        <v>7.8610634715991445E-2</v>
      </c>
      <c r="O776" s="65">
        <f t="shared" si="112"/>
        <v>9.8620801474201714E-2</v>
      </c>
      <c r="P776" s="65">
        <f t="shared" si="113"/>
        <v>0.18827577644055432</v>
      </c>
      <c r="Q776" s="65">
        <f t="shared" si="114"/>
        <v>6.5733394213132429E-2</v>
      </c>
      <c r="R776" s="65">
        <f t="shared" si="115"/>
        <v>9.232212114638999E-2</v>
      </c>
      <c r="S776" s="65">
        <f t="shared" si="116"/>
        <v>0.19005709128630432</v>
      </c>
      <c r="T776" s="66">
        <f>(L776*'Football Field'!$F$4)+(M776*'Football Field'!$F$5)+(N776*'Football Field'!$F$6)+(O776*'Football Field'!$F$7)+(P776*'Football Field'!$F$8)+(Q776*'Football Field'!$F$9)+(R776*'Football Field'!$F$10)+(S776*'Football Field'!$F$11)</f>
        <v>139295623.76488033</v>
      </c>
    </row>
    <row r="777" spans="2:20" x14ac:dyDescent="0.3">
      <c r="B777" s="62">
        <f t="shared" si="108"/>
        <v>750</v>
      </c>
      <c r="C777" s="62">
        <v>0.4805755298651484</v>
      </c>
      <c r="D777" s="62">
        <v>0.80688104218111023</v>
      </c>
      <c r="E777" s="62">
        <v>0.36187770679346265</v>
      </c>
      <c r="F777" s="62">
        <v>0.70424447043493843</v>
      </c>
      <c r="G777" s="62">
        <v>0.23893383347698105</v>
      </c>
      <c r="H777" s="62">
        <v>0.7021363884214924</v>
      </c>
      <c r="I777" s="62">
        <v>4.9177455289396432E-3</v>
      </c>
      <c r="J777" s="62">
        <v>9.0062235795396184E-3</v>
      </c>
      <c r="K777" s="62"/>
      <c r="L777" s="65">
        <f t="shared" si="109"/>
        <v>0.14525160500896911</v>
      </c>
      <c r="M777" s="65">
        <f t="shared" si="110"/>
        <v>0.24387585123404643</v>
      </c>
      <c r="N777" s="65">
        <f t="shared" si="111"/>
        <v>0.10937576814088948</v>
      </c>
      <c r="O777" s="65">
        <f t="shared" si="112"/>
        <v>0.21285444907706821</v>
      </c>
      <c r="P777" s="65">
        <f t="shared" si="113"/>
        <v>7.2216583339596532E-2</v>
      </c>
      <c r="Q777" s="65">
        <f t="shared" si="114"/>
        <v>0.21221729159210534</v>
      </c>
      <c r="R777" s="65">
        <f t="shared" si="115"/>
        <v>1.4863645498234244E-3</v>
      </c>
      <c r="S777" s="65">
        <f t="shared" si="116"/>
        <v>2.7220870575013056E-3</v>
      </c>
      <c r="T777" s="66">
        <f>(L777*'Football Field'!$F$4)+(M777*'Football Field'!$F$5)+(N777*'Football Field'!$F$6)+(O777*'Football Field'!$F$7)+(P777*'Football Field'!$F$8)+(Q777*'Football Field'!$F$9)+(R777*'Football Field'!$F$10)+(S777*'Football Field'!$F$11)</f>
        <v>117021416.72917511</v>
      </c>
    </row>
    <row r="778" spans="2:20" x14ac:dyDescent="0.3">
      <c r="B778" s="62">
        <f t="shared" si="108"/>
        <v>751</v>
      </c>
      <c r="C778" s="62">
        <v>0.81931783552593229</v>
      </c>
      <c r="D778" s="62">
        <v>9.2155100896049835E-2</v>
      </c>
      <c r="E778" s="62">
        <v>0.18314151200374884</v>
      </c>
      <c r="F778" s="62">
        <v>0.54296699794818593</v>
      </c>
      <c r="G778" s="62">
        <v>0.75104356170151754</v>
      </c>
      <c r="H778" s="62">
        <v>0.69145187190119317</v>
      </c>
      <c r="I778" s="62">
        <v>0.23670777203763782</v>
      </c>
      <c r="J778" s="62">
        <v>0.84530303968236709</v>
      </c>
      <c r="K778" s="62"/>
      <c r="L778" s="65">
        <f t="shared" si="109"/>
        <v>0.19685261249071517</v>
      </c>
      <c r="M778" s="65">
        <f t="shared" si="110"/>
        <v>2.2141556767268342E-2</v>
      </c>
      <c r="N778" s="65">
        <f t="shared" si="111"/>
        <v>4.4002319405503226E-2</v>
      </c>
      <c r="O778" s="65">
        <f t="shared" si="112"/>
        <v>0.13045544403867451</v>
      </c>
      <c r="P778" s="65">
        <f t="shared" si="113"/>
        <v>0.18044875969332649</v>
      </c>
      <c r="Q778" s="65">
        <f t="shared" si="114"/>
        <v>0.16613101960360907</v>
      </c>
      <c r="R778" s="65">
        <f t="shared" si="115"/>
        <v>5.6872365402072134E-2</v>
      </c>
      <c r="S778" s="65">
        <f t="shared" si="116"/>
        <v>0.20309592259883116</v>
      </c>
      <c r="T778" s="66">
        <f>(L778*'Football Field'!$F$4)+(M778*'Football Field'!$F$5)+(N778*'Football Field'!$F$6)+(O778*'Football Field'!$F$7)+(P778*'Football Field'!$F$8)+(Q778*'Football Field'!$F$9)+(R778*'Football Field'!$F$10)+(S778*'Football Field'!$F$11)</f>
        <v>133299567.95861904</v>
      </c>
    </row>
    <row r="779" spans="2:20" x14ac:dyDescent="0.3">
      <c r="B779" s="62">
        <f t="shared" si="108"/>
        <v>752</v>
      </c>
      <c r="C779" s="62">
        <v>0.81888977324216694</v>
      </c>
      <c r="D779" s="62">
        <v>0.92903025725116539</v>
      </c>
      <c r="E779" s="62">
        <v>0.17781112455123493</v>
      </c>
      <c r="F779" s="62">
        <v>0.67002971839806824</v>
      </c>
      <c r="G779" s="62">
        <v>0.15680899269856396</v>
      </c>
      <c r="H779" s="62">
        <v>0.55645874957393116</v>
      </c>
      <c r="I779" s="62">
        <v>9.1477701692477265E-2</v>
      </c>
      <c r="J779" s="62">
        <v>0.69920489256311658</v>
      </c>
      <c r="K779" s="62"/>
      <c r="L779" s="65">
        <f t="shared" si="109"/>
        <v>0.19974328222207011</v>
      </c>
      <c r="M779" s="65">
        <f t="shared" si="110"/>
        <v>0.22660870721618451</v>
      </c>
      <c r="N779" s="65">
        <f t="shared" si="111"/>
        <v>4.3371621912974855E-2</v>
      </c>
      <c r="O779" s="65">
        <f t="shared" si="112"/>
        <v>0.16343339422750533</v>
      </c>
      <c r="P779" s="65">
        <f t="shared" si="113"/>
        <v>3.8248789894565212E-2</v>
      </c>
      <c r="Q779" s="65">
        <f t="shared" si="114"/>
        <v>0.13573120668123956</v>
      </c>
      <c r="R779" s="65">
        <f t="shared" si="115"/>
        <v>2.2313206225355198E-2</v>
      </c>
      <c r="S779" s="65">
        <f t="shared" si="116"/>
        <v>0.17054979162010525</v>
      </c>
      <c r="T779" s="66">
        <f>(L779*'Football Field'!$F$4)+(M779*'Football Field'!$F$5)+(N779*'Football Field'!$F$6)+(O779*'Football Field'!$F$7)+(P779*'Football Field'!$F$8)+(Q779*'Football Field'!$F$9)+(R779*'Football Field'!$F$10)+(S779*'Football Field'!$F$11)</f>
        <v>116142883.87358604</v>
      </c>
    </row>
    <row r="780" spans="2:20" x14ac:dyDescent="0.3">
      <c r="B780" s="62">
        <f t="shared" si="108"/>
        <v>753</v>
      </c>
      <c r="C780" s="62">
        <v>0.55563281140143561</v>
      </c>
      <c r="D780" s="62">
        <v>0.14877808099300338</v>
      </c>
      <c r="E780" s="62">
        <v>0.97547921025603634</v>
      </c>
      <c r="F780" s="62">
        <v>0.80479490598470504</v>
      </c>
      <c r="G780" s="62">
        <v>0.73989440060646683</v>
      </c>
      <c r="H780" s="62">
        <v>0.1607058589464162</v>
      </c>
      <c r="I780" s="62">
        <v>0.68882108508365369</v>
      </c>
      <c r="J780" s="62">
        <v>0.67546660899977018</v>
      </c>
      <c r="K780" s="62"/>
      <c r="L780" s="65">
        <f t="shared" si="109"/>
        <v>0.11698584605713769</v>
      </c>
      <c r="M780" s="65">
        <f t="shared" si="110"/>
        <v>3.1324517419740856E-2</v>
      </c>
      <c r="N780" s="65">
        <f t="shared" si="111"/>
        <v>0.20538250870232186</v>
      </c>
      <c r="O780" s="65">
        <f t="shared" si="112"/>
        <v>0.16944574014919675</v>
      </c>
      <c r="P780" s="65">
        <f t="shared" si="113"/>
        <v>0.15578124738452523</v>
      </c>
      <c r="Q780" s="65">
        <f t="shared" si="114"/>
        <v>3.3835854343746835E-2</v>
      </c>
      <c r="R780" s="65">
        <f t="shared" si="115"/>
        <v>0.14502800368693031</v>
      </c>
      <c r="S780" s="65">
        <f t="shared" si="116"/>
        <v>0.14221628225640054</v>
      </c>
      <c r="T780" s="66">
        <f>(L780*'Football Field'!$F$4)+(M780*'Football Field'!$F$5)+(N780*'Football Field'!$F$6)+(O780*'Football Field'!$F$7)+(P780*'Football Field'!$F$8)+(Q780*'Football Field'!$F$9)+(R780*'Football Field'!$F$10)+(S780*'Football Field'!$F$11)</f>
        <v>147898467.31472167</v>
      </c>
    </row>
    <row r="781" spans="2:20" x14ac:dyDescent="0.3">
      <c r="B781" s="62">
        <f t="shared" si="108"/>
        <v>754</v>
      </c>
      <c r="C781" s="62">
        <v>0.95826696041390735</v>
      </c>
      <c r="D781" s="62">
        <v>0.34811749351521926</v>
      </c>
      <c r="E781" s="62">
        <v>5.7532857272780347E-2</v>
      </c>
      <c r="F781" s="62">
        <v>6.0291625396158177E-2</v>
      </c>
      <c r="G781" s="62">
        <v>0.66330267581848212</v>
      </c>
      <c r="H781" s="62">
        <v>0.33293835558120477</v>
      </c>
      <c r="I781" s="62">
        <v>5.7472169896096048E-2</v>
      </c>
      <c r="J781" s="62">
        <v>0.87841811552142668</v>
      </c>
      <c r="K781" s="62"/>
      <c r="L781" s="65">
        <f t="shared" si="109"/>
        <v>0.28550947998755905</v>
      </c>
      <c r="M781" s="65">
        <f t="shared" si="110"/>
        <v>0.10371936908392677</v>
      </c>
      <c r="N781" s="65">
        <f t="shared" si="111"/>
        <v>1.7141544935510414E-2</v>
      </c>
      <c r="O781" s="65">
        <f t="shared" si="112"/>
        <v>1.7963502161262666E-2</v>
      </c>
      <c r="P781" s="65">
        <f t="shared" si="113"/>
        <v>0.19762676776990423</v>
      </c>
      <c r="Q781" s="65">
        <f t="shared" si="114"/>
        <v>9.9196842525849468E-2</v>
      </c>
      <c r="R781" s="65">
        <f t="shared" si="115"/>
        <v>1.7123463521797205E-2</v>
      </c>
      <c r="S781" s="65">
        <f t="shared" si="116"/>
        <v>0.26171903001419006</v>
      </c>
      <c r="T781" s="66">
        <f>(L781*'Football Field'!$F$4)+(M781*'Football Field'!$F$5)+(N781*'Football Field'!$F$6)+(O781*'Football Field'!$F$7)+(P781*'Football Field'!$F$8)+(Q781*'Football Field'!$F$9)+(R781*'Football Field'!$F$10)+(S781*'Football Field'!$F$11)</f>
        <v>127456277.70788679</v>
      </c>
    </row>
    <row r="782" spans="2:20" x14ac:dyDescent="0.3">
      <c r="B782" s="62">
        <f t="shared" si="108"/>
        <v>755</v>
      </c>
      <c r="C782" s="62">
        <v>5.0582718112962222E-2</v>
      </c>
      <c r="D782" s="62">
        <v>0.38548195048741341</v>
      </c>
      <c r="E782" s="62">
        <v>0.90392148387800186</v>
      </c>
      <c r="F782" s="62">
        <v>0.73957291546592574</v>
      </c>
      <c r="G782" s="62">
        <v>0.26019808905993858</v>
      </c>
      <c r="H782" s="62">
        <v>0.78580083136388335</v>
      </c>
      <c r="I782" s="62">
        <v>0.43120663459069508</v>
      </c>
      <c r="J782" s="62">
        <v>0.53386158966692054</v>
      </c>
      <c r="K782" s="62"/>
      <c r="L782" s="65">
        <f t="shared" si="109"/>
        <v>1.2365519478860812E-2</v>
      </c>
      <c r="M782" s="65">
        <f t="shared" si="110"/>
        <v>9.4235437424622481E-2</v>
      </c>
      <c r="N782" s="65">
        <f t="shared" si="111"/>
        <v>0.2209738648542473</v>
      </c>
      <c r="O782" s="65">
        <f t="shared" si="112"/>
        <v>0.18079699220213027</v>
      </c>
      <c r="P782" s="65">
        <f t="shared" si="113"/>
        <v>6.3608375719305693E-2</v>
      </c>
      <c r="Q782" s="65">
        <f t="shared" si="114"/>
        <v>0.19209793085921778</v>
      </c>
      <c r="R782" s="65">
        <f t="shared" si="115"/>
        <v>0.10541335535859361</v>
      </c>
      <c r="S782" s="65">
        <f t="shared" si="116"/>
        <v>0.13050852410302213</v>
      </c>
      <c r="T782" s="66">
        <f>(L782*'Football Field'!$F$4)+(M782*'Football Field'!$F$5)+(N782*'Football Field'!$F$6)+(O782*'Football Field'!$F$7)+(P782*'Football Field'!$F$8)+(Q782*'Football Field'!$F$9)+(R782*'Football Field'!$F$10)+(S782*'Football Field'!$F$11)</f>
        <v>135540981.77168235</v>
      </c>
    </row>
    <row r="783" spans="2:20" x14ac:dyDescent="0.3">
      <c r="B783" s="62">
        <f t="shared" si="108"/>
        <v>756</v>
      </c>
      <c r="C783" s="62">
        <v>0.30847396466543797</v>
      </c>
      <c r="D783" s="62">
        <v>0.1870266545461996</v>
      </c>
      <c r="E783" s="62">
        <v>0.15268321120456807</v>
      </c>
      <c r="F783" s="62">
        <v>0.9524613944864494</v>
      </c>
      <c r="G783" s="62">
        <v>2.2040597713135379E-2</v>
      </c>
      <c r="H783" s="62">
        <v>0.10119494953360286</v>
      </c>
      <c r="I783" s="62">
        <v>0.68903388136689547</v>
      </c>
      <c r="J783" s="62">
        <v>0.24555815926025304</v>
      </c>
      <c r="K783" s="62"/>
      <c r="L783" s="65">
        <f t="shared" si="109"/>
        <v>0.11603427470949532</v>
      </c>
      <c r="M783" s="65">
        <f t="shared" si="110"/>
        <v>7.0351163136728359E-2</v>
      </c>
      <c r="N783" s="65">
        <f t="shared" si="111"/>
        <v>5.7432677314124513E-2</v>
      </c>
      <c r="O783" s="65">
        <f t="shared" si="112"/>
        <v>0.35827388939580201</v>
      </c>
      <c r="P783" s="65">
        <f t="shared" si="113"/>
        <v>8.2906989333157433E-3</v>
      </c>
      <c r="Q783" s="65">
        <f t="shared" si="114"/>
        <v>3.8065068428483798E-2</v>
      </c>
      <c r="R783" s="65">
        <f t="shared" si="115"/>
        <v>0.25918409925255548</v>
      </c>
      <c r="S783" s="65">
        <f t="shared" si="116"/>
        <v>9.23681288294948E-2</v>
      </c>
      <c r="T783" s="66">
        <f>(L783*'Football Field'!$F$4)+(M783*'Football Field'!$F$5)+(N783*'Football Field'!$F$6)+(O783*'Football Field'!$F$7)+(P783*'Football Field'!$F$8)+(Q783*'Football Field'!$F$9)+(R783*'Football Field'!$F$10)+(S783*'Football Field'!$F$11)</f>
        <v>148614908.15518516</v>
      </c>
    </row>
    <row r="784" spans="2:20" x14ac:dyDescent="0.3">
      <c r="B784" s="62">
        <f t="shared" si="108"/>
        <v>757</v>
      </c>
      <c r="C784" s="62">
        <v>0.27051008311096136</v>
      </c>
      <c r="D784" s="62">
        <v>0.63615868741978288</v>
      </c>
      <c r="E784" s="62">
        <v>0.84829773890696902</v>
      </c>
      <c r="F784" s="62">
        <v>0.10398661799248587</v>
      </c>
      <c r="G784" s="62">
        <v>0.30607071968423427</v>
      </c>
      <c r="H784" s="62">
        <v>4.0505243666788537E-2</v>
      </c>
      <c r="I784" s="62">
        <v>0.71850532918037968</v>
      </c>
      <c r="J784" s="62">
        <v>0.26286777505540659</v>
      </c>
      <c r="K784" s="62"/>
      <c r="L784" s="65">
        <f t="shared" si="109"/>
        <v>8.488182773036676E-2</v>
      </c>
      <c r="M784" s="65">
        <f t="shared" si="110"/>
        <v>0.19961663348642167</v>
      </c>
      <c r="N784" s="65">
        <f t="shared" si="111"/>
        <v>0.26618254561854909</v>
      </c>
      <c r="O784" s="65">
        <f t="shared" si="112"/>
        <v>3.2629372233348664E-2</v>
      </c>
      <c r="P784" s="65">
        <f t="shared" si="113"/>
        <v>9.6040198586201289E-2</v>
      </c>
      <c r="Q784" s="65">
        <f t="shared" si="114"/>
        <v>1.2709911126272379E-2</v>
      </c>
      <c r="R784" s="65">
        <f t="shared" si="115"/>
        <v>0.22545572007318695</v>
      </c>
      <c r="S784" s="65">
        <f t="shared" si="116"/>
        <v>8.2483791145653185E-2</v>
      </c>
      <c r="T784" s="66">
        <f>(L784*'Football Field'!$F$4)+(M784*'Football Field'!$F$5)+(N784*'Football Field'!$F$6)+(O784*'Football Field'!$F$7)+(P784*'Football Field'!$F$8)+(Q784*'Football Field'!$F$9)+(R784*'Football Field'!$F$10)+(S784*'Football Field'!$F$11)</f>
        <v>153937035.56598946</v>
      </c>
    </row>
    <row r="785" spans="2:20" x14ac:dyDescent="0.3">
      <c r="B785" s="62">
        <f t="shared" si="108"/>
        <v>758</v>
      </c>
      <c r="C785" s="62">
        <v>7.4642516866548325E-2</v>
      </c>
      <c r="D785" s="62">
        <v>0.1254790386840412</v>
      </c>
      <c r="E785" s="62">
        <v>0.29057224164517548</v>
      </c>
      <c r="F785" s="62">
        <v>0.21435215078064263</v>
      </c>
      <c r="G785" s="62">
        <v>0.89106436762231755</v>
      </c>
      <c r="H785" s="62">
        <v>0.57002135719281244</v>
      </c>
      <c r="I785" s="62">
        <v>0.6648554254274277</v>
      </c>
      <c r="J785" s="62">
        <v>0.13948515415722818</v>
      </c>
      <c r="K785" s="62"/>
      <c r="L785" s="65">
        <f t="shared" si="109"/>
        <v>2.5128164993576001E-2</v>
      </c>
      <c r="M785" s="65">
        <f t="shared" si="110"/>
        <v>4.2242117758772443E-2</v>
      </c>
      <c r="N785" s="65">
        <f t="shared" si="111"/>
        <v>9.7820217446143692E-2</v>
      </c>
      <c r="O785" s="65">
        <f t="shared" si="112"/>
        <v>7.2160967202832549E-2</v>
      </c>
      <c r="P785" s="65">
        <f t="shared" si="113"/>
        <v>0.29997397447813939</v>
      </c>
      <c r="Q785" s="65">
        <f t="shared" si="114"/>
        <v>0.1918958700041149</v>
      </c>
      <c r="R785" s="65">
        <f t="shared" si="115"/>
        <v>0.22382145630062175</v>
      </c>
      <c r="S785" s="65">
        <f t="shared" si="116"/>
        <v>4.6957231815799222E-2</v>
      </c>
      <c r="T785" s="66">
        <f>(L785*'Football Field'!$F$4)+(M785*'Football Field'!$F$5)+(N785*'Football Field'!$F$6)+(O785*'Football Field'!$F$7)+(P785*'Football Field'!$F$8)+(Q785*'Football Field'!$F$9)+(R785*'Football Field'!$F$10)+(S785*'Football Field'!$F$11)</f>
        <v>166817835.88502398</v>
      </c>
    </row>
    <row r="786" spans="2:20" x14ac:dyDescent="0.3">
      <c r="B786" s="62">
        <f t="shared" si="108"/>
        <v>759</v>
      </c>
      <c r="C786" s="62">
        <v>0.83809615180721875</v>
      </c>
      <c r="D786" s="62">
        <v>0.53482480055710857</v>
      </c>
      <c r="E786" s="62">
        <v>0.23496312999717761</v>
      </c>
      <c r="F786" s="62">
        <v>0.16856206643799221</v>
      </c>
      <c r="G786" s="62">
        <v>0.82909588372621335</v>
      </c>
      <c r="H786" s="62">
        <v>0.26634400547170656</v>
      </c>
      <c r="I786" s="62">
        <v>0.17033566999853444</v>
      </c>
      <c r="J786" s="62">
        <v>0.57143257965435501</v>
      </c>
      <c r="K786" s="62"/>
      <c r="L786" s="65">
        <f t="shared" si="109"/>
        <v>0.23192482874507928</v>
      </c>
      <c r="M786" s="65">
        <f t="shared" si="110"/>
        <v>0.14800109749980148</v>
      </c>
      <c r="N786" s="65">
        <f t="shared" si="111"/>
        <v>6.5020921010669475E-2</v>
      </c>
      <c r="O786" s="65">
        <f t="shared" si="112"/>
        <v>4.6645875067256565E-2</v>
      </c>
      <c r="P786" s="65">
        <f t="shared" si="113"/>
        <v>0.22943420087517932</v>
      </c>
      <c r="Q786" s="65">
        <f t="shared" si="114"/>
        <v>7.3704893791843737E-2</v>
      </c>
      <c r="R786" s="65">
        <f t="shared" si="115"/>
        <v>4.7136681165284133E-2</v>
      </c>
      <c r="S786" s="65">
        <f t="shared" si="116"/>
        <v>0.15813150184488611</v>
      </c>
      <c r="T786" s="66">
        <f>(L786*'Football Field'!$F$4)+(M786*'Football Field'!$F$5)+(N786*'Football Field'!$F$6)+(O786*'Football Field'!$F$7)+(P786*'Football Field'!$F$8)+(Q786*'Football Field'!$F$9)+(R786*'Football Field'!$F$10)+(S786*'Football Field'!$F$11)</f>
        <v>135000840.01493919</v>
      </c>
    </row>
    <row r="787" spans="2:20" x14ac:dyDescent="0.3">
      <c r="B787" s="62">
        <f t="shared" si="108"/>
        <v>760</v>
      </c>
      <c r="C787" s="62">
        <v>0.13048477493435606</v>
      </c>
      <c r="D787" s="62">
        <v>0.28383736876838694</v>
      </c>
      <c r="E787" s="62">
        <v>0.43762348358423131</v>
      </c>
      <c r="F787" s="62">
        <v>0.14897155865102529</v>
      </c>
      <c r="G787" s="62">
        <v>0.40752115616495088</v>
      </c>
      <c r="H787" s="62">
        <v>0.70875700628567573</v>
      </c>
      <c r="I787" s="62">
        <v>0.98624532792723474</v>
      </c>
      <c r="J787" s="62">
        <v>0.36364360645777949</v>
      </c>
      <c r="K787" s="62"/>
      <c r="L787" s="65">
        <f t="shared" si="109"/>
        <v>3.7635305141751341E-2</v>
      </c>
      <c r="M787" s="65">
        <f t="shared" si="110"/>
        <v>8.1866301946752568E-2</v>
      </c>
      <c r="N787" s="65">
        <f t="shared" si="111"/>
        <v>0.12622233781814379</v>
      </c>
      <c r="O787" s="65">
        <f t="shared" si="112"/>
        <v>4.2967388878083226E-2</v>
      </c>
      <c r="P787" s="65">
        <f t="shared" si="113"/>
        <v>0.1175400200651993</v>
      </c>
      <c r="Q787" s="65">
        <f t="shared" si="114"/>
        <v>0.20442451018775798</v>
      </c>
      <c r="R787" s="65">
        <f t="shared" si="115"/>
        <v>0.28445957683447087</v>
      </c>
      <c r="S787" s="65">
        <f t="shared" si="116"/>
        <v>0.10488455912784081</v>
      </c>
      <c r="T787" s="66">
        <f>(L787*'Football Field'!$F$4)+(M787*'Football Field'!$F$5)+(N787*'Football Field'!$F$6)+(O787*'Football Field'!$F$7)+(P787*'Football Field'!$F$8)+(Q787*'Football Field'!$F$9)+(R787*'Football Field'!$F$10)+(S787*'Football Field'!$F$11)</f>
        <v>161074982.07475197</v>
      </c>
    </row>
    <row r="788" spans="2:20" x14ac:dyDescent="0.3">
      <c r="B788" s="62">
        <f t="shared" si="108"/>
        <v>761</v>
      </c>
      <c r="C788" s="62">
        <v>0.86008970589429312</v>
      </c>
      <c r="D788" s="62">
        <v>0.17213996175401958</v>
      </c>
      <c r="E788" s="62">
        <v>0.54736517504995308</v>
      </c>
      <c r="F788" s="62">
        <v>0.79611180766703882</v>
      </c>
      <c r="G788" s="62">
        <v>0.94956579422532894</v>
      </c>
      <c r="H788" s="62">
        <v>0.92831152407922413</v>
      </c>
      <c r="I788" s="62">
        <v>0.83269301613430058</v>
      </c>
      <c r="J788" s="62">
        <v>0.54828122905308174</v>
      </c>
      <c r="K788" s="62"/>
      <c r="L788" s="65">
        <f t="shared" si="109"/>
        <v>0.1526454556417659</v>
      </c>
      <c r="M788" s="65">
        <f t="shared" si="110"/>
        <v>3.0550746876777408E-2</v>
      </c>
      <c r="N788" s="65">
        <f t="shared" si="111"/>
        <v>9.7144293177023402E-2</v>
      </c>
      <c r="O788" s="65">
        <f t="shared" si="112"/>
        <v>0.14129090115869897</v>
      </c>
      <c r="P788" s="65">
        <f t="shared" si="113"/>
        <v>0.16852533209969026</v>
      </c>
      <c r="Q788" s="65">
        <f t="shared" si="114"/>
        <v>0.16475320492673221</v>
      </c>
      <c r="R788" s="65">
        <f t="shared" si="115"/>
        <v>0.14778319515564384</v>
      </c>
      <c r="S788" s="65">
        <f t="shared" si="116"/>
        <v>9.7306870963667927E-2</v>
      </c>
      <c r="T788" s="66">
        <f>(L788*'Football Field'!$F$4)+(M788*'Football Field'!$F$5)+(N788*'Football Field'!$F$6)+(O788*'Football Field'!$F$7)+(P788*'Football Field'!$F$8)+(Q788*'Football Field'!$F$9)+(R788*'Football Field'!$F$10)+(S788*'Football Field'!$F$11)</f>
        <v>145774616.66906163</v>
      </c>
    </row>
    <row r="789" spans="2:20" x14ac:dyDescent="0.3">
      <c r="B789" s="62">
        <f t="shared" si="108"/>
        <v>762</v>
      </c>
      <c r="C789" s="62">
        <v>0.44543308365273537</v>
      </c>
      <c r="D789" s="62">
        <v>0.11143107372854111</v>
      </c>
      <c r="E789" s="62">
        <v>5.803802366837596E-2</v>
      </c>
      <c r="F789" s="62">
        <v>0.52780468808791392</v>
      </c>
      <c r="G789" s="62">
        <v>1.0964441658608326E-2</v>
      </c>
      <c r="H789" s="62">
        <v>0.94496808555771317</v>
      </c>
      <c r="I789" s="62">
        <v>0.46370524861135243</v>
      </c>
      <c r="J789" s="62">
        <v>0.63436551419123566</v>
      </c>
      <c r="K789" s="62"/>
      <c r="L789" s="65">
        <f t="shared" si="109"/>
        <v>0.13934109177113291</v>
      </c>
      <c r="M789" s="65">
        <f t="shared" si="110"/>
        <v>3.4858047236270152E-2</v>
      </c>
      <c r="N789" s="65">
        <f t="shared" si="111"/>
        <v>1.8155547665819852E-2</v>
      </c>
      <c r="O789" s="65">
        <f t="shared" si="112"/>
        <v>0.16510870920721418</v>
      </c>
      <c r="P789" s="65">
        <f t="shared" si="113"/>
        <v>3.4299142282894803E-3</v>
      </c>
      <c r="Q789" s="65">
        <f t="shared" si="114"/>
        <v>0.29560643239769485</v>
      </c>
      <c r="R789" s="65">
        <f t="shared" si="115"/>
        <v>0.14505701972483845</v>
      </c>
      <c r="S789" s="65">
        <f t="shared" si="116"/>
        <v>0.19844323776874012</v>
      </c>
      <c r="T789" s="66">
        <f>(L789*'Football Field'!$F$4)+(M789*'Football Field'!$F$5)+(N789*'Football Field'!$F$6)+(O789*'Football Field'!$F$7)+(P789*'Football Field'!$F$8)+(Q789*'Football Field'!$F$9)+(R789*'Football Field'!$F$10)+(S789*'Football Field'!$F$11)</f>
        <v>130794699.56361179</v>
      </c>
    </row>
    <row r="790" spans="2:20" x14ac:dyDescent="0.3">
      <c r="B790" s="62">
        <f t="shared" si="108"/>
        <v>763</v>
      </c>
      <c r="C790" s="62">
        <v>6.2047743361527297E-2</v>
      </c>
      <c r="D790" s="62">
        <v>0.78033223921790396</v>
      </c>
      <c r="E790" s="62">
        <v>0.11144422888656491</v>
      </c>
      <c r="F790" s="62">
        <v>0.1998410170845859</v>
      </c>
      <c r="G790" s="62">
        <v>0.25302554788183329</v>
      </c>
      <c r="H790" s="62">
        <v>7.1777289834081714E-2</v>
      </c>
      <c r="I790" s="62">
        <v>0.12700795324295844</v>
      </c>
      <c r="J790" s="62">
        <v>0.18433703885593899</v>
      </c>
      <c r="K790" s="62"/>
      <c r="L790" s="65">
        <f t="shared" si="109"/>
        <v>3.4667164300496524E-2</v>
      </c>
      <c r="M790" s="65">
        <f t="shared" si="110"/>
        <v>0.43598533130078287</v>
      </c>
      <c r="N790" s="65">
        <f t="shared" si="111"/>
        <v>6.2265848584401894E-2</v>
      </c>
      <c r="O790" s="65">
        <f t="shared" si="112"/>
        <v>0.11165468714766071</v>
      </c>
      <c r="P790" s="65">
        <f t="shared" si="113"/>
        <v>0.14136981887533953</v>
      </c>
      <c r="Q790" s="65">
        <f t="shared" si="114"/>
        <v>4.010323284803536E-2</v>
      </c>
      <c r="R790" s="65">
        <f t="shared" si="115"/>
        <v>7.0961574813267161E-2</v>
      </c>
      <c r="S790" s="65">
        <f t="shared" si="116"/>
        <v>0.102992342130016</v>
      </c>
      <c r="T790" s="66">
        <f>(L790*'Football Field'!$F$4)+(M790*'Football Field'!$F$5)+(N790*'Football Field'!$F$6)+(O790*'Football Field'!$F$7)+(P790*'Football Field'!$F$8)+(Q790*'Football Field'!$F$9)+(R790*'Football Field'!$F$10)+(S790*'Football Field'!$F$11)</f>
        <v>131078891.72499473</v>
      </c>
    </row>
    <row r="791" spans="2:20" x14ac:dyDescent="0.3">
      <c r="B791" s="62">
        <f t="shared" si="108"/>
        <v>764</v>
      </c>
      <c r="C791" s="62">
        <v>0.23759877325970979</v>
      </c>
      <c r="D791" s="62">
        <v>0.55794504050099536</v>
      </c>
      <c r="E791" s="62">
        <v>0.5043181430518261</v>
      </c>
      <c r="F791" s="62">
        <v>2.891656603691628E-2</v>
      </c>
      <c r="G791" s="62">
        <v>0.31609422217401417</v>
      </c>
      <c r="H791" s="62">
        <v>0.75061482425307768</v>
      </c>
      <c r="I791" s="62">
        <v>0.69870146669331989</v>
      </c>
      <c r="J791" s="62">
        <v>0.99385060676561354</v>
      </c>
      <c r="K791" s="62"/>
      <c r="L791" s="65">
        <f t="shared" si="109"/>
        <v>5.812046702676367E-2</v>
      </c>
      <c r="M791" s="65">
        <f t="shared" si="110"/>
        <v>0.13648229695924663</v>
      </c>
      <c r="N791" s="65">
        <f t="shared" si="111"/>
        <v>0.12336429856985594</v>
      </c>
      <c r="O791" s="65">
        <f t="shared" si="112"/>
        <v>7.0734553879147396E-3</v>
      </c>
      <c r="P791" s="65">
        <f t="shared" si="113"/>
        <v>7.7321711577753374E-2</v>
      </c>
      <c r="Q791" s="65">
        <f t="shared" si="114"/>
        <v>0.18361241324724797</v>
      </c>
      <c r="R791" s="65">
        <f t="shared" si="115"/>
        <v>0.17091357417116201</v>
      </c>
      <c r="S791" s="65">
        <f t="shared" si="116"/>
        <v>0.2431117830600556</v>
      </c>
      <c r="T791" s="66">
        <f>(L791*'Football Field'!$F$4)+(M791*'Football Field'!$F$5)+(N791*'Football Field'!$F$6)+(O791*'Football Field'!$F$7)+(P791*'Football Field'!$F$8)+(Q791*'Football Field'!$F$9)+(R791*'Football Field'!$F$10)+(S791*'Football Field'!$F$11)</f>
        <v>142485232.10242978</v>
      </c>
    </row>
    <row r="792" spans="2:20" x14ac:dyDescent="0.3">
      <c r="B792" s="62">
        <f t="shared" si="108"/>
        <v>765</v>
      </c>
      <c r="C792" s="62">
        <v>0.43961760310563192</v>
      </c>
      <c r="D792" s="62">
        <v>0.55831764166512488</v>
      </c>
      <c r="E792" s="62">
        <v>0.53048582601630367</v>
      </c>
      <c r="F792" s="62">
        <v>3.3922673952937354E-2</v>
      </c>
      <c r="G792" s="62">
        <v>2.1727269945991168E-2</v>
      </c>
      <c r="H792" s="62">
        <v>0.85883767081957951</v>
      </c>
      <c r="I792" s="62">
        <v>0.58986798674088059</v>
      </c>
      <c r="J792" s="62">
        <v>4.1567982744348142E-2</v>
      </c>
      <c r="K792" s="62"/>
      <c r="L792" s="65">
        <f t="shared" si="109"/>
        <v>0.14299554943912032</v>
      </c>
      <c r="M792" s="65">
        <f t="shared" si="110"/>
        <v>0.18160541654260168</v>
      </c>
      <c r="N792" s="65">
        <f t="shared" si="111"/>
        <v>0.17255249022100666</v>
      </c>
      <c r="O792" s="65">
        <f t="shared" si="112"/>
        <v>1.1034115481446857E-2</v>
      </c>
      <c r="P792" s="65">
        <f t="shared" si="113"/>
        <v>7.0672850263290357E-3</v>
      </c>
      <c r="Q792" s="65">
        <f t="shared" si="114"/>
        <v>0.27935634003343396</v>
      </c>
      <c r="R792" s="65">
        <f t="shared" si="115"/>
        <v>0.19186787850324682</v>
      </c>
      <c r="S792" s="65">
        <f t="shared" si="116"/>
        <v>1.3520924752814537E-2</v>
      </c>
      <c r="T792" s="66">
        <f>(L792*'Football Field'!$F$4)+(M792*'Football Field'!$F$5)+(N792*'Football Field'!$F$6)+(O792*'Football Field'!$F$7)+(P792*'Football Field'!$F$8)+(Q792*'Football Field'!$F$9)+(R792*'Football Field'!$F$10)+(S792*'Football Field'!$F$11)</f>
        <v>138617320.27143592</v>
      </c>
    </row>
    <row r="793" spans="2:20" x14ac:dyDescent="0.3">
      <c r="B793" s="62">
        <f t="shared" si="108"/>
        <v>766</v>
      </c>
      <c r="C793" s="62">
        <v>0.84385163340729541</v>
      </c>
      <c r="D793" s="62">
        <v>0.17265380456480095</v>
      </c>
      <c r="E793" s="62">
        <v>0.61456936411170182</v>
      </c>
      <c r="F793" s="62">
        <v>0.69504291860610856</v>
      </c>
      <c r="G793" s="62">
        <v>8.8734275743972413E-2</v>
      </c>
      <c r="H793" s="62">
        <v>0.47870538286377462</v>
      </c>
      <c r="I793" s="62">
        <v>0.52757037670142837</v>
      </c>
      <c r="J793" s="62">
        <v>0.1092023892769084</v>
      </c>
      <c r="K793" s="62"/>
      <c r="L793" s="65">
        <f t="shared" si="109"/>
        <v>0.23902909888936907</v>
      </c>
      <c r="M793" s="65">
        <f t="shared" si="110"/>
        <v>4.8905852274420472E-2</v>
      </c>
      <c r="N793" s="65">
        <f t="shared" si="111"/>
        <v>0.17408268881993094</v>
      </c>
      <c r="O793" s="65">
        <f t="shared" si="112"/>
        <v>0.19687759784624115</v>
      </c>
      <c r="P793" s="65">
        <f t="shared" si="113"/>
        <v>2.5134837845890878E-2</v>
      </c>
      <c r="Q793" s="65">
        <f t="shared" si="114"/>
        <v>0.13559790817420869</v>
      </c>
      <c r="R793" s="65">
        <f t="shared" si="115"/>
        <v>0.14943938810011337</v>
      </c>
      <c r="S793" s="65">
        <f t="shared" si="116"/>
        <v>3.0932628049825432E-2</v>
      </c>
      <c r="T793" s="66">
        <f>(L793*'Football Field'!$F$4)+(M793*'Football Field'!$F$5)+(N793*'Football Field'!$F$6)+(O793*'Football Field'!$F$7)+(P793*'Football Field'!$F$8)+(Q793*'Football Field'!$F$9)+(R793*'Football Field'!$F$10)+(S793*'Football Field'!$F$11)</f>
        <v>135669060.54606214</v>
      </c>
    </row>
    <row r="794" spans="2:20" x14ac:dyDescent="0.3">
      <c r="B794" s="62">
        <f t="shared" si="108"/>
        <v>767</v>
      </c>
      <c r="C794" s="62">
        <v>0.43817583955075601</v>
      </c>
      <c r="D794" s="62">
        <v>7.5927958233632298E-2</v>
      </c>
      <c r="E794" s="62">
        <v>8.7740581618664937E-3</v>
      </c>
      <c r="F794" s="62">
        <v>7.6789693276497539E-2</v>
      </c>
      <c r="G794" s="62">
        <v>1.1533220390787857E-2</v>
      </c>
      <c r="H794" s="62">
        <v>0.82948919951047961</v>
      </c>
      <c r="I794" s="62">
        <v>0.67925377311547108</v>
      </c>
      <c r="J794" s="62">
        <v>0.49944692224818665</v>
      </c>
      <c r="K794" s="62"/>
      <c r="L794" s="65">
        <f t="shared" si="109"/>
        <v>0.16728159166607481</v>
      </c>
      <c r="M794" s="65">
        <f t="shared" si="110"/>
        <v>2.8986878232034521E-2</v>
      </c>
      <c r="N794" s="65">
        <f t="shared" si="111"/>
        <v>3.3496561932592054E-3</v>
      </c>
      <c r="O794" s="65">
        <f t="shared" si="112"/>
        <v>2.9315861248790362E-2</v>
      </c>
      <c r="P794" s="65">
        <f t="shared" si="113"/>
        <v>4.4030165286718017E-3</v>
      </c>
      <c r="Q794" s="65">
        <f t="shared" si="114"/>
        <v>0.31667257990809022</v>
      </c>
      <c r="R794" s="65">
        <f t="shared" si="115"/>
        <v>0.25931747498547542</v>
      </c>
      <c r="S794" s="65">
        <f t="shared" si="116"/>
        <v>0.1906729412376037</v>
      </c>
      <c r="T794" s="66">
        <f>(L794*'Football Field'!$F$4)+(M794*'Football Field'!$F$5)+(N794*'Football Field'!$F$6)+(O794*'Football Field'!$F$7)+(P794*'Football Field'!$F$8)+(Q794*'Football Field'!$F$9)+(R794*'Football Field'!$F$10)+(S794*'Football Field'!$F$11)</f>
        <v>145205640.5074212</v>
      </c>
    </row>
    <row r="795" spans="2:20" x14ac:dyDescent="0.3">
      <c r="B795" s="62">
        <f t="shared" si="108"/>
        <v>768</v>
      </c>
      <c r="C795" s="62">
        <v>0.41284150680810172</v>
      </c>
      <c r="D795" s="62">
        <v>0.96596035103711919</v>
      </c>
      <c r="E795" s="62">
        <v>0.46474384854139805</v>
      </c>
      <c r="F795" s="62">
        <v>6.6645058035240567E-2</v>
      </c>
      <c r="G795" s="62">
        <v>0.12892652078467159</v>
      </c>
      <c r="H795" s="62">
        <v>0.46525001749244022</v>
      </c>
      <c r="I795" s="62">
        <v>0.30841936763024425</v>
      </c>
      <c r="J795" s="62">
        <v>0.83636228586257066</v>
      </c>
      <c r="K795" s="62"/>
      <c r="L795" s="65">
        <f t="shared" si="109"/>
        <v>0.11313364068287825</v>
      </c>
      <c r="M795" s="65">
        <f t="shared" si="110"/>
        <v>0.26470839163693261</v>
      </c>
      <c r="N795" s="65">
        <f t="shared" si="111"/>
        <v>0.12735677664043615</v>
      </c>
      <c r="O795" s="65">
        <f t="shared" si="112"/>
        <v>1.8263178301384183E-2</v>
      </c>
      <c r="P795" s="65">
        <f t="shared" si="113"/>
        <v>3.5330572232715317E-2</v>
      </c>
      <c r="Q795" s="65">
        <f t="shared" si="114"/>
        <v>0.12749548540708799</v>
      </c>
      <c r="R795" s="65">
        <f t="shared" si="115"/>
        <v>8.4518163367084773E-2</v>
      </c>
      <c r="S795" s="65">
        <f t="shared" si="116"/>
        <v>0.22919379173148077</v>
      </c>
      <c r="T795" s="66">
        <f>(L795*'Football Field'!$F$4)+(M795*'Football Field'!$F$5)+(N795*'Football Field'!$F$6)+(O795*'Football Field'!$F$7)+(P795*'Football Field'!$F$8)+(Q795*'Football Field'!$F$9)+(R795*'Football Field'!$F$10)+(S795*'Football Field'!$F$11)</f>
        <v>126453177.80422841</v>
      </c>
    </row>
    <row r="796" spans="2:20" x14ac:dyDescent="0.3">
      <c r="B796" s="62">
        <f t="shared" si="108"/>
        <v>769</v>
      </c>
      <c r="C796" s="62">
        <v>0.34434662004030192</v>
      </c>
      <c r="D796" s="62">
        <v>0.74170665215108422</v>
      </c>
      <c r="E796" s="62">
        <v>0.54445033079652039</v>
      </c>
      <c r="F796" s="62">
        <v>0.31328691578058143</v>
      </c>
      <c r="G796" s="62">
        <v>0.6975224626804879</v>
      </c>
      <c r="H796" s="62">
        <v>0.74328434010837097</v>
      </c>
      <c r="I796" s="62">
        <v>0.89333824907610859</v>
      </c>
      <c r="J796" s="62">
        <v>0.34633836900208237</v>
      </c>
      <c r="K796" s="62"/>
      <c r="L796" s="65">
        <f t="shared" si="109"/>
        <v>7.4465013218365184E-2</v>
      </c>
      <c r="M796" s="65">
        <f t="shared" si="110"/>
        <v>0.16039418551608167</v>
      </c>
      <c r="N796" s="65">
        <f t="shared" si="111"/>
        <v>0.11773747358043225</v>
      </c>
      <c r="O796" s="65">
        <f t="shared" si="112"/>
        <v>6.7748347063814565E-2</v>
      </c>
      <c r="P796" s="65">
        <f t="shared" si="113"/>
        <v>0.15083934727609655</v>
      </c>
      <c r="Q796" s="65">
        <f t="shared" si="114"/>
        <v>0.16073536079632711</v>
      </c>
      <c r="R796" s="65">
        <f t="shared" si="115"/>
        <v>0.19318454328994991</v>
      </c>
      <c r="S796" s="65">
        <f t="shared" si="116"/>
        <v>7.4895729258932939E-2</v>
      </c>
      <c r="T796" s="66">
        <f>(L796*'Football Field'!$F$4)+(M796*'Football Field'!$F$5)+(N796*'Football Field'!$F$6)+(O796*'Football Field'!$F$7)+(P796*'Football Field'!$F$8)+(Q796*'Football Field'!$F$9)+(R796*'Football Field'!$F$10)+(S796*'Football Field'!$F$11)</f>
        <v>150430126.08197647</v>
      </c>
    </row>
    <row r="797" spans="2:20" x14ac:dyDescent="0.3">
      <c r="B797" s="62">
        <f t="shared" si="108"/>
        <v>770</v>
      </c>
      <c r="C797" s="62">
        <v>7.8256768605008409E-3</v>
      </c>
      <c r="D797" s="62">
        <v>0.89072217526767916</v>
      </c>
      <c r="E797" s="62">
        <v>0.85993303889567352</v>
      </c>
      <c r="F797" s="62">
        <v>6.0516498966651677E-2</v>
      </c>
      <c r="G797" s="62">
        <v>8.0394197519368049E-2</v>
      </c>
      <c r="H797" s="62">
        <v>0.11468474971905329</v>
      </c>
      <c r="I797" s="62">
        <v>2.7226309976993157E-2</v>
      </c>
      <c r="J797" s="62">
        <v>0.1004501314369457</v>
      </c>
      <c r="K797" s="62"/>
      <c r="L797" s="65">
        <f t="shared" si="109"/>
        <v>3.6538656275070308E-3</v>
      </c>
      <c r="M797" s="65">
        <f t="shared" si="110"/>
        <v>0.41588468293342923</v>
      </c>
      <c r="N797" s="65">
        <f t="shared" si="111"/>
        <v>0.40150901050333887</v>
      </c>
      <c r="O797" s="65">
        <f t="shared" si="112"/>
        <v>2.8255594936124381E-2</v>
      </c>
      <c r="P797" s="65">
        <f t="shared" si="113"/>
        <v>3.7536637431286685E-2</v>
      </c>
      <c r="Q797" s="65">
        <f t="shared" si="114"/>
        <v>5.3547146459977497E-2</v>
      </c>
      <c r="R797" s="65">
        <f t="shared" si="115"/>
        <v>1.2712162789509847E-2</v>
      </c>
      <c r="S797" s="65">
        <f t="shared" si="116"/>
        <v>4.6900899318826385E-2</v>
      </c>
      <c r="T797" s="66">
        <f>(L797*'Football Field'!$F$4)+(M797*'Football Field'!$F$5)+(N797*'Football Field'!$F$6)+(O797*'Football Field'!$F$7)+(P797*'Football Field'!$F$8)+(Q797*'Football Field'!$F$9)+(R797*'Football Field'!$F$10)+(S797*'Football Field'!$F$11)</f>
        <v>122544943.03148207</v>
      </c>
    </row>
    <row r="798" spans="2:20" x14ac:dyDescent="0.3">
      <c r="B798" s="62">
        <f t="shared" ref="B798:B861" si="117">B797+1</f>
        <v>771</v>
      </c>
      <c r="C798" s="62">
        <v>0.78846460422560882</v>
      </c>
      <c r="D798" s="62">
        <v>0.79568377321945172</v>
      </c>
      <c r="E798" s="62">
        <v>0.11040131631032846</v>
      </c>
      <c r="F798" s="62">
        <v>2.7297441762834995E-2</v>
      </c>
      <c r="G798" s="62">
        <v>0.74552397724407649</v>
      </c>
      <c r="H798" s="62">
        <v>0.66462645016065747</v>
      </c>
      <c r="I798" s="62">
        <v>0.19998684124734023</v>
      </c>
      <c r="J798" s="62">
        <v>0.16314412792954291</v>
      </c>
      <c r="K798" s="62"/>
      <c r="L798" s="65">
        <f t="shared" si="109"/>
        <v>0.22558958761722747</v>
      </c>
      <c r="M798" s="65">
        <f t="shared" si="110"/>
        <v>0.22765508218417713</v>
      </c>
      <c r="N798" s="65">
        <f t="shared" si="111"/>
        <v>3.1587197808717021E-2</v>
      </c>
      <c r="O798" s="65">
        <f t="shared" si="112"/>
        <v>7.8101396020577654E-3</v>
      </c>
      <c r="P798" s="65">
        <f t="shared" si="113"/>
        <v>0.21330373701483663</v>
      </c>
      <c r="Q798" s="65">
        <f t="shared" si="114"/>
        <v>0.19015794242089173</v>
      </c>
      <c r="R798" s="65">
        <f t="shared" si="115"/>
        <v>5.721873728265723E-2</v>
      </c>
      <c r="S798" s="65">
        <f t="shared" si="116"/>
        <v>4.6677576069434963E-2</v>
      </c>
      <c r="T798" s="66">
        <f>(L798*'Football Field'!$F$4)+(M798*'Football Field'!$F$5)+(N798*'Football Field'!$F$6)+(O798*'Football Field'!$F$7)+(P798*'Football Field'!$F$8)+(Q798*'Football Field'!$F$9)+(R798*'Football Field'!$F$10)+(S798*'Football Field'!$F$11)</f>
        <v>132837988.83381689</v>
      </c>
    </row>
    <row r="799" spans="2:20" x14ac:dyDescent="0.3">
      <c r="B799" s="62">
        <f t="shared" si="117"/>
        <v>772</v>
      </c>
      <c r="C799" s="62">
        <v>0.80554490865982764</v>
      </c>
      <c r="D799" s="62">
        <v>0.44144980340034323</v>
      </c>
      <c r="E799" s="62">
        <v>0.64640969043448293</v>
      </c>
      <c r="F799" s="62">
        <v>7.1916666898048209E-2</v>
      </c>
      <c r="G799" s="62">
        <v>0.84757882068808021</v>
      </c>
      <c r="H799" s="62">
        <v>0.95272739882392676</v>
      </c>
      <c r="I799" s="62">
        <v>5.7095971449385718E-2</v>
      </c>
      <c r="J799" s="62">
        <v>0.62160105290191647</v>
      </c>
      <c r="K799" s="62"/>
      <c r="L799" s="65">
        <f t="shared" si="109"/>
        <v>0.18125250361616105</v>
      </c>
      <c r="M799" s="65">
        <f t="shared" si="110"/>
        <v>9.9328890577053144E-2</v>
      </c>
      <c r="N799" s="65">
        <f t="shared" si="111"/>
        <v>0.14544611168596486</v>
      </c>
      <c r="O799" s="65">
        <f t="shared" si="112"/>
        <v>1.6181687435262899E-2</v>
      </c>
      <c r="P799" s="65">
        <f t="shared" si="113"/>
        <v>0.19071038946460797</v>
      </c>
      <c r="Q799" s="65">
        <f t="shared" si="114"/>
        <v>0.2143694590384061</v>
      </c>
      <c r="R799" s="65">
        <f t="shared" si="115"/>
        <v>1.2846940822722258E-2</v>
      </c>
      <c r="S799" s="65">
        <f t="shared" si="116"/>
        <v>0.13986401735982171</v>
      </c>
      <c r="T799" s="66">
        <f>(L799*'Football Field'!$F$4)+(M799*'Football Field'!$F$5)+(N799*'Football Field'!$F$6)+(O799*'Football Field'!$F$7)+(P799*'Football Field'!$F$8)+(Q799*'Football Field'!$F$9)+(R799*'Football Field'!$F$10)+(S799*'Football Field'!$F$11)</f>
        <v>129210778.76837793</v>
      </c>
    </row>
    <row r="800" spans="2:20" x14ac:dyDescent="0.3">
      <c r="B800" s="62">
        <f t="shared" si="117"/>
        <v>773</v>
      </c>
      <c r="C800" s="62">
        <v>0.53304815862030752</v>
      </c>
      <c r="D800" s="62">
        <v>0.56730017269139288</v>
      </c>
      <c r="E800" s="62">
        <v>2.7266007136825365E-2</v>
      </c>
      <c r="F800" s="62">
        <v>0.61717321325005159</v>
      </c>
      <c r="G800" s="62">
        <v>0.54447284970429133</v>
      </c>
      <c r="H800" s="62">
        <v>0.81773372948241152</v>
      </c>
      <c r="I800" s="62">
        <v>0.63767899226445035</v>
      </c>
      <c r="J800" s="62">
        <v>0.7004017092206567</v>
      </c>
      <c r="K800" s="62"/>
      <c r="L800" s="65">
        <f t="shared" si="109"/>
        <v>0.11991882672896496</v>
      </c>
      <c r="M800" s="65">
        <f t="shared" si="110"/>
        <v>0.12762443695213865</v>
      </c>
      <c r="N800" s="65">
        <f t="shared" si="111"/>
        <v>6.1339815785025715E-3</v>
      </c>
      <c r="O800" s="65">
        <f t="shared" si="112"/>
        <v>0.13884427968582405</v>
      </c>
      <c r="P800" s="65">
        <f t="shared" si="113"/>
        <v>0.12248901767396003</v>
      </c>
      <c r="Q800" s="65">
        <f t="shared" si="114"/>
        <v>0.18396399618009254</v>
      </c>
      <c r="R800" s="65">
        <f t="shared" si="115"/>
        <v>0.14345742564797287</v>
      </c>
      <c r="S800" s="65">
        <f t="shared" si="116"/>
        <v>0.1575680355525442</v>
      </c>
      <c r="T800" s="66">
        <f>(L800*'Football Field'!$F$4)+(M800*'Football Field'!$F$5)+(N800*'Football Field'!$F$6)+(O800*'Football Field'!$F$7)+(P800*'Football Field'!$F$8)+(Q800*'Football Field'!$F$9)+(R800*'Football Field'!$F$10)+(S800*'Football Field'!$F$11)</f>
        <v>139314339.19364774</v>
      </c>
    </row>
    <row r="801" spans="2:20" x14ac:dyDescent="0.3">
      <c r="B801" s="62">
        <f t="shared" si="117"/>
        <v>774</v>
      </c>
      <c r="C801" s="62">
        <v>0.15333520801811007</v>
      </c>
      <c r="D801" s="62">
        <v>0.62256018636038735</v>
      </c>
      <c r="E801" s="62">
        <v>0.66741349810177419</v>
      </c>
      <c r="F801" s="62">
        <v>0.39352425002791624</v>
      </c>
      <c r="G801" s="62">
        <v>0.33356182452185357</v>
      </c>
      <c r="H801" s="62">
        <v>0.1522623809845115</v>
      </c>
      <c r="I801" s="62">
        <v>0.32783132569848084</v>
      </c>
      <c r="J801" s="62">
        <v>0.84811812979005796</v>
      </c>
      <c r="K801" s="62"/>
      <c r="L801" s="65">
        <f t="shared" si="109"/>
        <v>4.3827505241394463E-2</v>
      </c>
      <c r="M801" s="65">
        <f t="shared" si="110"/>
        <v>0.17794517112841293</v>
      </c>
      <c r="N801" s="65">
        <f t="shared" si="111"/>
        <v>0.19076550626766781</v>
      </c>
      <c r="O801" s="65">
        <f t="shared" si="112"/>
        <v>0.11248027347168238</v>
      </c>
      <c r="P801" s="65">
        <f t="shared" si="113"/>
        <v>9.5341329636661143E-2</v>
      </c>
      <c r="Q801" s="65">
        <f t="shared" si="114"/>
        <v>4.3520861170238949E-2</v>
      </c>
      <c r="R801" s="65">
        <f t="shared" si="115"/>
        <v>9.3703392267524693E-2</v>
      </c>
      <c r="S801" s="65">
        <f t="shared" si="116"/>
        <v>0.24241596081641775</v>
      </c>
      <c r="T801" s="66">
        <f>(L801*'Football Field'!$F$4)+(M801*'Football Field'!$F$5)+(N801*'Football Field'!$F$6)+(O801*'Football Field'!$F$7)+(P801*'Football Field'!$F$8)+(Q801*'Football Field'!$F$9)+(R801*'Football Field'!$F$10)+(S801*'Football Field'!$F$11)</f>
        <v>135691095.93188122</v>
      </c>
    </row>
    <row r="802" spans="2:20" x14ac:dyDescent="0.3">
      <c r="B802" s="62">
        <f t="shared" si="117"/>
        <v>775</v>
      </c>
      <c r="C802" s="62">
        <v>0.80877630786872035</v>
      </c>
      <c r="D802" s="62">
        <v>0.28686606005902726</v>
      </c>
      <c r="E802" s="62">
        <v>0.59735623272678939</v>
      </c>
      <c r="F802" s="62">
        <v>0.44740906748112208</v>
      </c>
      <c r="G802" s="62">
        <v>0.42667340079483884</v>
      </c>
      <c r="H802" s="62">
        <v>0.96112253671883952</v>
      </c>
      <c r="I802" s="62">
        <v>0.554101964969688</v>
      </c>
      <c r="J802" s="62">
        <v>0.6535710769401879</v>
      </c>
      <c r="K802" s="62"/>
      <c r="L802" s="65">
        <f t="shared" si="109"/>
        <v>0.17077647245849387</v>
      </c>
      <c r="M802" s="65">
        <f t="shared" si="110"/>
        <v>6.057295858980468E-2</v>
      </c>
      <c r="N802" s="65">
        <f t="shared" si="111"/>
        <v>0.12613424655700359</v>
      </c>
      <c r="O802" s="65">
        <f t="shared" si="112"/>
        <v>9.447228058858094E-2</v>
      </c>
      <c r="P802" s="65">
        <f t="shared" si="113"/>
        <v>9.009385854987137E-2</v>
      </c>
      <c r="Q802" s="65">
        <f t="shared" si="114"/>
        <v>0.20294501065904766</v>
      </c>
      <c r="R802" s="65">
        <f t="shared" si="115"/>
        <v>0.11700092848813161</v>
      </c>
      <c r="S802" s="65">
        <f t="shared" si="116"/>
        <v>0.13800424410906623</v>
      </c>
      <c r="T802" s="66">
        <f>(L802*'Football Field'!$F$4)+(M802*'Football Field'!$F$5)+(N802*'Football Field'!$F$6)+(O802*'Football Field'!$F$7)+(P802*'Football Field'!$F$8)+(Q802*'Football Field'!$F$9)+(R802*'Football Field'!$F$10)+(S802*'Football Field'!$F$11)</f>
        <v>135629257.3236407</v>
      </c>
    </row>
    <row r="803" spans="2:20" x14ac:dyDescent="0.3">
      <c r="B803" s="62">
        <f t="shared" si="117"/>
        <v>776</v>
      </c>
      <c r="C803" s="62">
        <v>0.41290612231210322</v>
      </c>
      <c r="D803" s="62">
        <v>5.8435912989072136E-3</v>
      </c>
      <c r="E803" s="62">
        <v>0.48756650318642736</v>
      </c>
      <c r="F803" s="62">
        <v>0.32574039198557569</v>
      </c>
      <c r="G803" s="62">
        <v>0.95179034688963782</v>
      </c>
      <c r="H803" s="62">
        <v>0.7099421563840761</v>
      </c>
      <c r="I803" s="62">
        <v>0.85084275030774514</v>
      </c>
      <c r="J803" s="62">
        <v>0.6601424720231881</v>
      </c>
      <c r="K803" s="62"/>
      <c r="L803" s="65">
        <f t="shared" si="109"/>
        <v>9.3740584866875878E-2</v>
      </c>
      <c r="M803" s="65">
        <f t="shared" si="110"/>
        <v>1.3266494161316832E-3</v>
      </c>
      <c r="N803" s="65">
        <f t="shared" si="111"/>
        <v>0.11069046134328411</v>
      </c>
      <c r="O803" s="65">
        <f t="shared" si="112"/>
        <v>7.3951664093788186E-2</v>
      </c>
      <c r="P803" s="65">
        <f t="shared" si="113"/>
        <v>0.21608152305535833</v>
      </c>
      <c r="Q803" s="65">
        <f t="shared" si="114"/>
        <v>0.16117560230989003</v>
      </c>
      <c r="R803" s="65">
        <f t="shared" si="115"/>
        <v>0.19316375498860305</v>
      </c>
      <c r="S803" s="65">
        <f t="shared" si="116"/>
        <v>0.1498697599260688</v>
      </c>
      <c r="T803" s="66">
        <f>(L803*'Football Field'!$F$4)+(M803*'Football Field'!$F$5)+(N803*'Football Field'!$F$6)+(O803*'Football Field'!$F$7)+(P803*'Football Field'!$F$8)+(Q803*'Football Field'!$F$9)+(R803*'Football Field'!$F$10)+(S803*'Football Field'!$F$11)</f>
        <v>156632339.61499161</v>
      </c>
    </row>
    <row r="804" spans="2:20" x14ac:dyDescent="0.3">
      <c r="B804" s="62">
        <f t="shared" si="117"/>
        <v>777</v>
      </c>
      <c r="C804" s="62">
        <v>0.77478133282222339</v>
      </c>
      <c r="D804" s="62">
        <v>0.89549529765455027</v>
      </c>
      <c r="E804" s="62">
        <v>0.62090716567428883</v>
      </c>
      <c r="F804" s="62">
        <v>0.96408582916332441</v>
      </c>
      <c r="G804" s="62">
        <v>0.78942324549169351</v>
      </c>
      <c r="H804" s="62">
        <v>0.7282106258141483</v>
      </c>
      <c r="I804" s="62">
        <v>0.18234854023595803</v>
      </c>
      <c r="J804" s="62">
        <v>0.75791847683831759</v>
      </c>
      <c r="K804" s="62"/>
      <c r="L804" s="65">
        <f t="shared" si="109"/>
        <v>0.13561319952994014</v>
      </c>
      <c r="M804" s="65">
        <f t="shared" si="110"/>
        <v>0.1567422669265765</v>
      </c>
      <c r="N804" s="65">
        <f t="shared" si="111"/>
        <v>0.10867996398601627</v>
      </c>
      <c r="O804" s="65">
        <f t="shared" si="112"/>
        <v>0.16874795297154266</v>
      </c>
      <c r="P804" s="65">
        <f t="shared" si="113"/>
        <v>0.13817603441021778</v>
      </c>
      <c r="Q804" s="65">
        <f t="shared" si="114"/>
        <v>0.1274617349628587</v>
      </c>
      <c r="R804" s="65">
        <f t="shared" si="115"/>
        <v>3.1917223509935068E-2</v>
      </c>
      <c r="S804" s="65">
        <f t="shared" si="116"/>
        <v>0.13266162370291285</v>
      </c>
      <c r="T804" s="66">
        <f>(L804*'Football Field'!$F$4)+(M804*'Football Field'!$F$5)+(N804*'Football Field'!$F$6)+(O804*'Football Field'!$F$7)+(P804*'Football Field'!$F$8)+(Q804*'Football Field'!$F$9)+(R804*'Football Field'!$F$10)+(S804*'Football Field'!$F$11)</f>
        <v>127653822.11788937</v>
      </c>
    </row>
    <row r="805" spans="2:20" x14ac:dyDescent="0.3">
      <c r="B805" s="62">
        <f t="shared" si="117"/>
        <v>778</v>
      </c>
      <c r="C805" s="62">
        <v>0.73232128595585855</v>
      </c>
      <c r="D805" s="62">
        <v>3.5814686532445461E-2</v>
      </c>
      <c r="E805" s="62">
        <v>0.12729836273755069</v>
      </c>
      <c r="F805" s="62">
        <v>1.7021370642547273E-2</v>
      </c>
      <c r="G805" s="62">
        <v>0.50654237963423898</v>
      </c>
      <c r="H805" s="62">
        <v>0.4810468680265072</v>
      </c>
      <c r="I805" s="62">
        <v>0.19839916045417716</v>
      </c>
      <c r="J805" s="62">
        <v>0.55161960457206927</v>
      </c>
      <c r="K805" s="62"/>
      <c r="L805" s="65">
        <f t="shared" si="109"/>
        <v>0.27634101053051746</v>
      </c>
      <c r="M805" s="65">
        <f t="shared" si="110"/>
        <v>1.3514651093736266E-2</v>
      </c>
      <c r="N805" s="65">
        <f t="shared" si="111"/>
        <v>4.8035963002030647E-2</v>
      </c>
      <c r="O805" s="65">
        <f t="shared" si="112"/>
        <v>6.4230042935820349E-3</v>
      </c>
      <c r="P805" s="65">
        <f t="shared" si="113"/>
        <v>0.19114347179182767</v>
      </c>
      <c r="Q805" s="65">
        <f t="shared" si="114"/>
        <v>0.18152275534293039</v>
      </c>
      <c r="R805" s="65">
        <f t="shared" si="115"/>
        <v>7.4865807589837394E-2</v>
      </c>
      <c r="S805" s="65">
        <f t="shared" si="116"/>
        <v>0.20815333635553815</v>
      </c>
      <c r="T805" s="66">
        <f>(L805*'Football Field'!$F$4)+(M805*'Football Field'!$F$5)+(N805*'Football Field'!$F$6)+(O805*'Football Field'!$F$7)+(P805*'Football Field'!$F$8)+(Q805*'Football Field'!$F$9)+(R805*'Football Field'!$F$10)+(S805*'Football Field'!$F$11)</f>
        <v>135582467.3680777</v>
      </c>
    </row>
    <row r="806" spans="2:20" x14ac:dyDescent="0.3">
      <c r="B806" s="62">
        <f t="shared" si="117"/>
        <v>779</v>
      </c>
      <c r="C806" s="62">
        <v>0.12524775709747915</v>
      </c>
      <c r="D806" s="62">
        <v>0.77414570016505257</v>
      </c>
      <c r="E806" s="62">
        <v>0.87727700311555068</v>
      </c>
      <c r="F806" s="62">
        <v>0.11652602833833459</v>
      </c>
      <c r="G806" s="62">
        <v>0.25279356067643899</v>
      </c>
      <c r="H806" s="62">
        <v>0.32474206218360135</v>
      </c>
      <c r="I806" s="62">
        <v>0.64044518674644346</v>
      </c>
      <c r="J806" s="62">
        <v>0.40301979308340907</v>
      </c>
      <c r="K806" s="62"/>
      <c r="L806" s="65">
        <f t="shared" si="109"/>
        <v>3.5640504456554978E-2</v>
      </c>
      <c r="M806" s="65">
        <f t="shared" si="110"/>
        <v>0.22029091710825335</v>
      </c>
      <c r="N806" s="65">
        <f t="shared" si="111"/>
        <v>0.24963796289652104</v>
      </c>
      <c r="O806" s="65">
        <f t="shared" si="112"/>
        <v>3.3158649133052248E-2</v>
      </c>
      <c r="P806" s="65">
        <f t="shared" si="113"/>
        <v>7.1934941069362768E-2</v>
      </c>
      <c r="Q806" s="65">
        <f t="shared" si="114"/>
        <v>9.2408608207471418E-2</v>
      </c>
      <c r="R806" s="65">
        <f t="shared" si="115"/>
        <v>0.18224509613094875</v>
      </c>
      <c r="S806" s="65">
        <f t="shared" si="116"/>
        <v>0.11468332099783531</v>
      </c>
      <c r="T806" s="66">
        <f>(L806*'Football Field'!$F$4)+(M806*'Football Field'!$F$5)+(N806*'Football Field'!$F$6)+(O806*'Football Field'!$F$7)+(P806*'Football Field'!$F$8)+(Q806*'Football Field'!$F$9)+(R806*'Football Field'!$F$10)+(S806*'Football Field'!$F$11)</f>
        <v>145952926.88199282</v>
      </c>
    </row>
    <row r="807" spans="2:20" x14ac:dyDescent="0.3">
      <c r="B807" s="62">
        <f t="shared" si="117"/>
        <v>780</v>
      </c>
      <c r="C807" s="62">
        <v>0.59234091705058389</v>
      </c>
      <c r="D807" s="62">
        <v>0.52720221218223073</v>
      </c>
      <c r="E807" s="62">
        <v>0.43942086067938946</v>
      </c>
      <c r="F807" s="62">
        <v>0.91486502453426599</v>
      </c>
      <c r="G807" s="62">
        <v>0.99429473615457886</v>
      </c>
      <c r="H807" s="62">
        <v>0.7772813407094169</v>
      </c>
      <c r="I807" s="62">
        <v>0.27796701718362393</v>
      </c>
      <c r="J807" s="62">
        <v>0.14893647422431111</v>
      </c>
      <c r="K807" s="62"/>
      <c r="L807" s="65">
        <f t="shared" ref="L807:L870" si="118">C807/SUM($C807:$J807)</f>
        <v>0.12677692548850303</v>
      </c>
      <c r="M807" s="65">
        <f t="shared" ref="M807:M870" si="119">D807/SUM($C807:$J807)</f>
        <v>0.1128354865370426</v>
      </c>
      <c r="N807" s="65">
        <f t="shared" ref="N807:N870" si="120">E807/SUM($C807:$J807)</f>
        <v>9.4047910770424653E-2</v>
      </c>
      <c r="O807" s="65">
        <f t="shared" ref="O807:O870" si="121">F807/SUM($C807:$J807)</f>
        <v>0.19580577959214915</v>
      </c>
      <c r="P807" s="65">
        <f t="shared" ref="P807:P870" si="122">G807/SUM($C807:$J807)</f>
        <v>0.21280587926752201</v>
      </c>
      <c r="Q807" s="65">
        <f t="shared" ref="Q807:Q870" si="123">H807/SUM($C807:$J807)</f>
        <v>0.1663591620605645</v>
      </c>
      <c r="R807" s="65">
        <f t="shared" ref="R807:R870" si="124">I807/SUM($C807:$J807)</f>
        <v>5.9492435540697879E-2</v>
      </c>
      <c r="S807" s="65">
        <f t="shared" ref="S807:S870" si="125">J807/SUM($C807:$J807)</f>
        <v>3.187642074309617E-2</v>
      </c>
      <c r="T807" s="66">
        <f>(L807*'Football Field'!$F$4)+(M807*'Football Field'!$F$5)+(N807*'Football Field'!$F$6)+(O807*'Football Field'!$F$7)+(P807*'Football Field'!$F$8)+(Q807*'Football Field'!$F$9)+(R807*'Football Field'!$F$10)+(S807*'Football Field'!$F$11)</f>
        <v>136810991.98850471</v>
      </c>
    </row>
    <row r="808" spans="2:20" x14ac:dyDescent="0.3">
      <c r="B808" s="62">
        <f t="shared" si="117"/>
        <v>781</v>
      </c>
      <c r="C808" s="62">
        <v>0.25383769286119129</v>
      </c>
      <c r="D808" s="62">
        <v>0.9206300815595615</v>
      </c>
      <c r="E808" s="62">
        <v>0.58286239008104312</v>
      </c>
      <c r="F808" s="62">
        <v>0.58877841053197544</v>
      </c>
      <c r="G808" s="62">
        <v>0.81403956751366291</v>
      </c>
      <c r="H808" s="62">
        <v>1.3596347248484575E-3</v>
      </c>
      <c r="I808" s="62">
        <v>0.41445137934412668</v>
      </c>
      <c r="J808" s="62">
        <v>0.50053790373219276</v>
      </c>
      <c r="K808" s="62"/>
      <c r="L808" s="65">
        <f t="shared" si="118"/>
        <v>6.22685823400261E-2</v>
      </c>
      <c r="M808" s="65">
        <f t="shared" si="119"/>
        <v>0.22583852457895154</v>
      </c>
      <c r="N808" s="65">
        <f t="shared" si="120"/>
        <v>0.14298118739013627</v>
      </c>
      <c r="O808" s="65">
        <f t="shared" si="121"/>
        <v>0.14443243839396414</v>
      </c>
      <c r="P808" s="65">
        <f t="shared" si="122"/>
        <v>0.19969094922983954</v>
      </c>
      <c r="Q808" s="65">
        <f t="shared" si="123"/>
        <v>3.3353016197985142E-4</v>
      </c>
      <c r="R808" s="65">
        <f t="shared" si="124"/>
        <v>0.10166850931291603</v>
      </c>
      <c r="S808" s="65">
        <f t="shared" si="125"/>
        <v>0.12278627859218649</v>
      </c>
      <c r="T808" s="66">
        <f>(L808*'Football Field'!$F$4)+(M808*'Football Field'!$F$5)+(N808*'Football Field'!$F$6)+(O808*'Football Field'!$F$7)+(P808*'Football Field'!$F$8)+(Q808*'Football Field'!$F$9)+(R808*'Football Field'!$F$10)+(S808*'Football Field'!$F$11)</f>
        <v>143160618.75123468</v>
      </c>
    </row>
    <row r="809" spans="2:20" x14ac:dyDescent="0.3">
      <c r="B809" s="62">
        <f t="shared" si="117"/>
        <v>782</v>
      </c>
      <c r="C809" s="62">
        <v>0.30834567392754142</v>
      </c>
      <c r="D809" s="62">
        <v>0.49915554324332423</v>
      </c>
      <c r="E809" s="62">
        <v>0.73944633590398878</v>
      </c>
      <c r="F809" s="62">
        <v>0.3026622163670486</v>
      </c>
      <c r="G809" s="62">
        <v>0.95163051489313077</v>
      </c>
      <c r="H809" s="62">
        <v>0.74110261828378865</v>
      </c>
      <c r="I809" s="62">
        <v>0.84426575483775779</v>
      </c>
      <c r="J809" s="62">
        <v>0.62871430859890676</v>
      </c>
      <c r="K809" s="62"/>
      <c r="L809" s="65">
        <f t="shared" si="118"/>
        <v>6.1480721384141068E-2</v>
      </c>
      <c r="M809" s="65">
        <f t="shared" si="119"/>
        <v>9.9526101633272523E-2</v>
      </c>
      <c r="N809" s="65">
        <f t="shared" si="120"/>
        <v>0.14743743142937762</v>
      </c>
      <c r="O809" s="65">
        <f t="shared" si="121"/>
        <v>6.034750272624817E-2</v>
      </c>
      <c r="P809" s="65">
        <f t="shared" si="122"/>
        <v>0.18974461292601078</v>
      </c>
      <c r="Q809" s="65">
        <f t="shared" si="123"/>
        <v>0.14776767584055711</v>
      </c>
      <c r="R809" s="65">
        <f t="shared" si="124"/>
        <v>0.16833726572583346</v>
      </c>
      <c r="S809" s="65">
        <f t="shared" si="125"/>
        <v>0.12535868833455918</v>
      </c>
      <c r="T809" s="66">
        <f>(L809*'Football Field'!$F$4)+(M809*'Football Field'!$F$5)+(N809*'Football Field'!$F$6)+(O809*'Football Field'!$F$7)+(P809*'Football Field'!$F$8)+(Q809*'Football Field'!$F$9)+(R809*'Football Field'!$F$10)+(S809*'Football Field'!$F$11)</f>
        <v>151543662.26205376</v>
      </c>
    </row>
    <row r="810" spans="2:20" x14ac:dyDescent="0.3">
      <c r="B810" s="62">
        <f t="shared" si="117"/>
        <v>783</v>
      </c>
      <c r="C810" s="62">
        <v>0.25438310707600997</v>
      </c>
      <c r="D810" s="62">
        <v>0.82308899084301823</v>
      </c>
      <c r="E810" s="62">
        <v>0.78778123196840166</v>
      </c>
      <c r="F810" s="62">
        <v>0.33496042248216618</v>
      </c>
      <c r="G810" s="62">
        <v>0.45969433530789028</v>
      </c>
      <c r="H810" s="62">
        <v>3.0922433032916752E-2</v>
      </c>
      <c r="I810" s="62">
        <v>0.92983032305887137</v>
      </c>
      <c r="J810" s="62">
        <v>0.4966719054570049</v>
      </c>
      <c r="K810" s="62"/>
      <c r="L810" s="65">
        <f t="shared" si="118"/>
        <v>6.1783470651919782E-2</v>
      </c>
      <c r="M810" s="65">
        <f t="shared" si="119"/>
        <v>0.19990830009978949</v>
      </c>
      <c r="N810" s="65">
        <f t="shared" si="120"/>
        <v>0.19133290407884571</v>
      </c>
      <c r="O810" s="65">
        <f t="shared" si="121"/>
        <v>8.135374109491425E-2</v>
      </c>
      <c r="P810" s="65">
        <f t="shared" si="122"/>
        <v>0.1116485752564631</v>
      </c>
      <c r="Q810" s="65">
        <f t="shared" si="123"/>
        <v>7.5103070158047437E-3</v>
      </c>
      <c r="R810" s="65">
        <f t="shared" si="124"/>
        <v>0.22583317397254407</v>
      </c>
      <c r="S810" s="65">
        <f t="shared" si="125"/>
        <v>0.12062952782971902</v>
      </c>
      <c r="T810" s="66">
        <f>(L810*'Football Field'!$F$4)+(M810*'Football Field'!$F$5)+(N810*'Football Field'!$F$6)+(O810*'Football Field'!$F$7)+(P810*'Football Field'!$F$8)+(Q810*'Football Field'!$F$9)+(R810*'Football Field'!$F$10)+(S810*'Football Field'!$F$11)</f>
        <v>154062183.72138339</v>
      </c>
    </row>
    <row r="811" spans="2:20" x14ac:dyDescent="0.3">
      <c r="B811" s="62">
        <f t="shared" si="117"/>
        <v>784</v>
      </c>
      <c r="C811" s="62">
        <v>6.876431136450134E-2</v>
      </c>
      <c r="D811" s="62">
        <v>0.50953472267120103</v>
      </c>
      <c r="E811" s="62">
        <v>0.54691337406888263</v>
      </c>
      <c r="F811" s="62">
        <v>0.80410246208063629</v>
      </c>
      <c r="G811" s="62">
        <v>0.35554552901511483</v>
      </c>
      <c r="H811" s="62">
        <v>0.84948436656996951</v>
      </c>
      <c r="I811" s="62">
        <v>9.2682084590315794E-2</v>
      </c>
      <c r="J811" s="62">
        <v>0.33624852058526611</v>
      </c>
      <c r="K811" s="62"/>
      <c r="L811" s="65">
        <f t="shared" si="118"/>
        <v>1.9298062654710728E-2</v>
      </c>
      <c r="M811" s="65">
        <f t="shared" si="119"/>
        <v>0.14299616774662655</v>
      </c>
      <c r="N811" s="65">
        <f t="shared" si="120"/>
        <v>0.15348613764972704</v>
      </c>
      <c r="O811" s="65">
        <f t="shared" si="121"/>
        <v>0.22566385652849044</v>
      </c>
      <c r="P811" s="65">
        <f t="shared" si="122"/>
        <v>9.978053672588702E-2</v>
      </c>
      <c r="Q811" s="65">
        <f t="shared" si="123"/>
        <v>0.2383998647694944</v>
      </c>
      <c r="R811" s="65">
        <f t="shared" si="124"/>
        <v>2.6010362641636905E-2</v>
      </c>
      <c r="S811" s="65">
        <f t="shared" si="125"/>
        <v>9.4365011283426975E-2</v>
      </c>
      <c r="T811" s="66">
        <f>(L811*'Football Field'!$F$4)+(M811*'Football Field'!$F$5)+(N811*'Football Field'!$F$6)+(O811*'Football Field'!$F$7)+(P811*'Football Field'!$F$8)+(Q811*'Football Field'!$F$9)+(R811*'Football Field'!$F$10)+(S811*'Football Field'!$F$11)</f>
        <v>125568267.46270172</v>
      </c>
    </row>
    <row r="812" spans="2:20" x14ac:dyDescent="0.3">
      <c r="B812" s="62">
        <f t="shared" si="117"/>
        <v>785</v>
      </c>
      <c r="C812" s="62">
        <v>0.62062992864510957</v>
      </c>
      <c r="D812" s="62">
        <v>0.77917199632769008</v>
      </c>
      <c r="E812" s="62">
        <v>0.91896555720056894</v>
      </c>
      <c r="F812" s="62">
        <v>8.8242827744570929E-2</v>
      </c>
      <c r="G812" s="62">
        <v>0.80401127695208841</v>
      </c>
      <c r="H812" s="62">
        <v>0.60195596674861573</v>
      </c>
      <c r="I812" s="62">
        <v>0.25823819783083413</v>
      </c>
      <c r="J812" s="62">
        <v>0.59193497922539995</v>
      </c>
      <c r="K812" s="62"/>
      <c r="L812" s="65">
        <f t="shared" si="118"/>
        <v>0.13309240135913183</v>
      </c>
      <c r="M812" s="65">
        <f t="shared" si="119"/>
        <v>0.16709131686483658</v>
      </c>
      <c r="N812" s="65">
        <f t="shared" si="120"/>
        <v>0.19706966604263534</v>
      </c>
      <c r="O812" s="65">
        <f t="shared" si="121"/>
        <v>1.8923434570556962E-2</v>
      </c>
      <c r="P812" s="65">
        <f t="shared" si="122"/>
        <v>0.17241803308290818</v>
      </c>
      <c r="Q812" s="65">
        <f t="shared" si="123"/>
        <v>0.12908782098525418</v>
      </c>
      <c r="R812" s="65">
        <f t="shared" si="124"/>
        <v>5.537847964727069E-2</v>
      </c>
      <c r="S812" s="65">
        <f t="shared" si="125"/>
        <v>0.12693884744740641</v>
      </c>
      <c r="T812" s="66">
        <f>(L812*'Football Field'!$F$4)+(M812*'Football Field'!$F$5)+(N812*'Football Field'!$F$6)+(O812*'Football Field'!$F$7)+(P812*'Football Field'!$F$8)+(Q812*'Football Field'!$F$9)+(R812*'Football Field'!$F$10)+(S812*'Football Field'!$F$11)</f>
        <v>134900909.53511301</v>
      </c>
    </row>
    <row r="813" spans="2:20" x14ac:dyDescent="0.3">
      <c r="B813" s="62">
        <f t="shared" si="117"/>
        <v>786</v>
      </c>
      <c r="C813" s="62">
        <v>0.92596743458879027</v>
      </c>
      <c r="D813" s="62">
        <v>0.30499191144803428</v>
      </c>
      <c r="E813" s="62">
        <v>0.85112402641509788</v>
      </c>
      <c r="F813" s="62">
        <v>0.82949035776584679</v>
      </c>
      <c r="G813" s="62">
        <v>6.8385355745513854E-3</v>
      </c>
      <c r="H813" s="62">
        <v>0.5244780531362212</v>
      </c>
      <c r="I813" s="62">
        <v>0.75479805884143814</v>
      </c>
      <c r="J813" s="62">
        <v>0.95185066092962534</v>
      </c>
      <c r="K813" s="62"/>
      <c r="L813" s="65">
        <f t="shared" si="118"/>
        <v>0.17981559662525082</v>
      </c>
      <c r="M813" s="65">
        <f t="shared" si="119"/>
        <v>5.9227031615057484E-2</v>
      </c>
      <c r="N813" s="65">
        <f t="shared" si="120"/>
        <v>0.16528159511341992</v>
      </c>
      <c r="O813" s="65">
        <f t="shared" si="121"/>
        <v>0.16108050672731961</v>
      </c>
      <c r="P813" s="65">
        <f t="shared" si="122"/>
        <v>1.3279898498018369E-3</v>
      </c>
      <c r="Q813" s="65">
        <f t="shared" si="123"/>
        <v>0.10184951491671101</v>
      </c>
      <c r="R813" s="65">
        <f t="shared" si="124"/>
        <v>0.14657584944380661</v>
      </c>
      <c r="S813" s="65">
        <f t="shared" si="125"/>
        <v>0.18484191570863256</v>
      </c>
      <c r="T813" s="66">
        <f>(L813*'Football Field'!$F$4)+(M813*'Football Field'!$F$5)+(N813*'Football Field'!$F$6)+(O813*'Football Field'!$F$7)+(P813*'Football Field'!$F$8)+(Q813*'Football Field'!$F$9)+(R813*'Football Field'!$F$10)+(S813*'Football Field'!$F$11)</f>
        <v>134279368.85421938</v>
      </c>
    </row>
    <row r="814" spans="2:20" x14ac:dyDescent="0.3">
      <c r="B814" s="62">
        <f t="shared" si="117"/>
        <v>787</v>
      </c>
      <c r="C814" s="62">
        <v>0.64111885370444155</v>
      </c>
      <c r="D814" s="62">
        <v>0.26475737529088861</v>
      </c>
      <c r="E814" s="62">
        <v>0.38954174292309873</v>
      </c>
      <c r="F814" s="62">
        <v>0.73853797935914622</v>
      </c>
      <c r="G814" s="62">
        <v>0.90704045131293998</v>
      </c>
      <c r="H814" s="62">
        <v>0.43053885616962673</v>
      </c>
      <c r="I814" s="62">
        <v>0.85006067576050293</v>
      </c>
      <c r="J814" s="62">
        <v>0.41848058873426874</v>
      </c>
      <c r="K814" s="62"/>
      <c r="L814" s="65">
        <f t="shared" si="118"/>
        <v>0.1381698880376892</v>
      </c>
      <c r="M814" s="65">
        <f t="shared" si="119"/>
        <v>5.7058838138550137E-2</v>
      </c>
      <c r="N814" s="65">
        <f t="shared" si="120"/>
        <v>8.3951577300678565E-2</v>
      </c>
      <c r="O814" s="65">
        <f t="shared" si="121"/>
        <v>0.15916504300258344</v>
      </c>
      <c r="P814" s="65">
        <f t="shared" si="122"/>
        <v>0.19547963202052338</v>
      </c>
      <c r="Q814" s="65">
        <f t="shared" si="123"/>
        <v>9.2787016337310957E-2</v>
      </c>
      <c r="R814" s="65">
        <f t="shared" si="124"/>
        <v>0.18319971050050779</v>
      </c>
      <c r="S814" s="65">
        <f t="shared" si="125"/>
        <v>9.0188294662156485E-2</v>
      </c>
      <c r="T814" s="66">
        <f>(L814*'Football Field'!$F$4)+(M814*'Football Field'!$F$5)+(N814*'Football Field'!$F$6)+(O814*'Football Field'!$F$7)+(P814*'Football Field'!$F$8)+(Q814*'Football Field'!$F$9)+(R814*'Football Field'!$F$10)+(S814*'Football Field'!$F$11)</f>
        <v>152612771.4824993</v>
      </c>
    </row>
    <row r="815" spans="2:20" x14ac:dyDescent="0.3">
      <c r="B815" s="62">
        <f t="shared" si="117"/>
        <v>788</v>
      </c>
      <c r="C815" s="62">
        <v>0.1584590340054729</v>
      </c>
      <c r="D815" s="62">
        <v>0.40893823445226218</v>
      </c>
      <c r="E815" s="62">
        <v>0.68803030070177362</v>
      </c>
      <c r="F815" s="62">
        <v>0.99945012693682245</v>
      </c>
      <c r="G815" s="62">
        <v>4.5898873836467735E-2</v>
      </c>
      <c r="H815" s="62">
        <v>0.98675901431201207</v>
      </c>
      <c r="I815" s="62">
        <v>0.90708883222857473</v>
      </c>
      <c r="J815" s="62">
        <v>0.30857685868736084</v>
      </c>
      <c r="K815" s="62"/>
      <c r="L815" s="65">
        <f t="shared" si="118"/>
        <v>3.5188086057693822E-2</v>
      </c>
      <c r="M815" s="65">
        <f t="shared" si="119"/>
        <v>9.0810561079720936E-2</v>
      </c>
      <c r="N815" s="65">
        <f t="shared" si="120"/>
        <v>0.15278693059910223</v>
      </c>
      <c r="O815" s="65">
        <f t="shared" si="121"/>
        <v>0.2219421397950164</v>
      </c>
      <c r="P815" s="65">
        <f t="shared" si="122"/>
        <v>1.0192498854013432E-2</v>
      </c>
      <c r="Q815" s="65">
        <f t="shared" si="123"/>
        <v>0.21912389742712282</v>
      </c>
      <c r="R815" s="65">
        <f t="shared" si="124"/>
        <v>0.20143199843897611</v>
      </c>
      <c r="S815" s="65">
        <f t="shared" si="125"/>
        <v>6.8523887748354287E-2</v>
      </c>
      <c r="T815" s="66">
        <f>(L815*'Football Field'!$F$4)+(M815*'Football Field'!$F$5)+(N815*'Football Field'!$F$6)+(O815*'Football Field'!$F$7)+(P815*'Football Field'!$F$8)+(Q815*'Football Field'!$F$9)+(R815*'Football Field'!$F$10)+(S815*'Football Field'!$F$11)</f>
        <v>142417840.77071083</v>
      </c>
    </row>
    <row r="816" spans="2:20" x14ac:dyDescent="0.3">
      <c r="B816" s="62">
        <f t="shared" si="117"/>
        <v>789</v>
      </c>
      <c r="C816" s="62">
        <v>4.3694141214341231E-2</v>
      </c>
      <c r="D816" s="62">
        <v>0.37704470653660449</v>
      </c>
      <c r="E816" s="62">
        <v>0.19623495246534561</v>
      </c>
      <c r="F816" s="62">
        <v>0.76426312640548222</v>
      </c>
      <c r="G816" s="62">
        <v>0.86798708046461426</v>
      </c>
      <c r="H816" s="62">
        <v>6.0271890956362761E-2</v>
      </c>
      <c r="I816" s="62">
        <v>0.79126433941989816</v>
      </c>
      <c r="J816" s="62">
        <v>0.3162716523168726</v>
      </c>
      <c r="K816" s="62"/>
      <c r="L816" s="65">
        <f t="shared" si="118"/>
        <v>1.2787162257698603E-2</v>
      </c>
      <c r="M816" s="65">
        <f t="shared" si="119"/>
        <v>0.11034275321350094</v>
      </c>
      <c r="N816" s="65">
        <f t="shared" si="120"/>
        <v>5.7428481440952361E-2</v>
      </c>
      <c r="O816" s="65">
        <f t="shared" si="121"/>
        <v>0.22366286035884644</v>
      </c>
      <c r="P816" s="65">
        <f t="shared" si="122"/>
        <v>0.25401784603204852</v>
      </c>
      <c r="Q816" s="65">
        <f t="shared" si="123"/>
        <v>1.7638667972821206E-2</v>
      </c>
      <c r="R816" s="65">
        <f t="shared" si="124"/>
        <v>0.23156480973636839</v>
      </c>
      <c r="S816" s="65">
        <f t="shared" si="125"/>
        <v>9.255741898776354E-2</v>
      </c>
      <c r="T816" s="66">
        <f>(L816*'Football Field'!$F$4)+(M816*'Football Field'!$F$5)+(N816*'Football Field'!$F$6)+(O816*'Football Field'!$F$7)+(P816*'Football Field'!$F$8)+(Q816*'Football Field'!$F$9)+(R816*'Football Field'!$F$10)+(S816*'Football Field'!$F$11)</f>
        <v>164341358.94002816</v>
      </c>
    </row>
    <row r="817" spans="2:20" x14ac:dyDescent="0.3">
      <c r="B817" s="62">
        <f t="shared" si="117"/>
        <v>790</v>
      </c>
      <c r="C817" s="62">
        <v>0.14749961579161752</v>
      </c>
      <c r="D817" s="62">
        <v>0.47885144482945252</v>
      </c>
      <c r="E817" s="62">
        <v>0.74217301950957137</v>
      </c>
      <c r="F817" s="62">
        <v>0.43688546671020378</v>
      </c>
      <c r="G817" s="62">
        <v>0.57368911509486176</v>
      </c>
      <c r="H817" s="62">
        <v>0.60609603210730512</v>
      </c>
      <c r="I817" s="62">
        <v>0.91019358849859489</v>
      </c>
      <c r="J817" s="62">
        <v>7.4437288526277845E-3</v>
      </c>
      <c r="K817" s="62"/>
      <c r="L817" s="65">
        <f t="shared" si="118"/>
        <v>3.7792970684107217E-2</v>
      </c>
      <c r="M817" s="65">
        <f t="shared" si="119"/>
        <v>0.12269332716126544</v>
      </c>
      <c r="N817" s="65">
        <f t="shared" si="120"/>
        <v>0.19016268631158426</v>
      </c>
      <c r="O817" s="65">
        <f t="shared" si="121"/>
        <v>0.11194062809639922</v>
      </c>
      <c r="P817" s="65">
        <f t="shared" si="122"/>
        <v>0.14699303311543735</v>
      </c>
      <c r="Q817" s="65">
        <f t="shared" si="123"/>
        <v>0.15529646941959599</v>
      </c>
      <c r="R817" s="65">
        <f t="shared" si="124"/>
        <v>0.23321362176012292</v>
      </c>
      <c r="S817" s="65">
        <f t="shared" si="125"/>
        <v>1.9072634514875292E-3</v>
      </c>
      <c r="T817" s="66">
        <f>(L817*'Football Field'!$F$4)+(M817*'Football Field'!$F$5)+(N817*'Football Field'!$F$6)+(O817*'Football Field'!$F$7)+(P817*'Football Field'!$F$8)+(Q817*'Football Field'!$F$9)+(R817*'Football Field'!$F$10)+(S817*'Football Field'!$F$11)</f>
        <v>157611833.03700089</v>
      </c>
    </row>
    <row r="818" spans="2:20" x14ac:dyDescent="0.3">
      <c r="B818" s="62">
        <f t="shared" si="117"/>
        <v>791</v>
      </c>
      <c r="C818" s="62">
        <v>0.92044079764604525</v>
      </c>
      <c r="D818" s="62">
        <v>0.64925136201524603</v>
      </c>
      <c r="E818" s="62">
        <v>0.34396919629589751</v>
      </c>
      <c r="F818" s="62">
        <v>0.58490650847940207</v>
      </c>
      <c r="G818" s="62">
        <v>0.95044340770992752</v>
      </c>
      <c r="H818" s="62">
        <v>0.86746007798716929</v>
      </c>
      <c r="I818" s="62">
        <v>0.98792645344424146</v>
      </c>
      <c r="J818" s="62">
        <v>0.98851323317672279</v>
      </c>
      <c r="K818" s="62"/>
      <c r="L818" s="65">
        <f t="shared" si="118"/>
        <v>0.14626629746870384</v>
      </c>
      <c r="M818" s="65">
        <f t="shared" si="119"/>
        <v>0.10317186405833487</v>
      </c>
      <c r="N818" s="65">
        <f t="shared" si="120"/>
        <v>5.465979008552576E-2</v>
      </c>
      <c r="O818" s="65">
        <f t="shared" si="121"/>
        <v>9.2946889772185168E-2</v>
      </c>
      <c r="P818" s="65">
        <f t="shared" si="122"/>
        <v>0.15103398127809631</v>
      </c>
      <c r="Q818" s="65">
        <f t="shared" si="123"/>
        <v>0.13784718597174567</v>
      </c>
      <c r="R818" s="65">
        <f t="shared" si="124"/>
        <v>0.15699037340177147</v>
      </c>
      <c r="S818" s="65">
        <f t="shared" si="125"/>
        <v>0.15708361796363707</v>
      </c>
      <c r="T818" s="66">
        <f>(L818*'Football Field'!$F$4)+(M818*'Football Field'!$F$5)+(N818*'Football Field'!$F$6)+(O818*'Football Field'!$F$7)+(P818*'Football Field'!$F$8)+(Q818*'Football Field'!$F$9)+(R818*'Football Field'!$F$10)+(S818*'Football Field'!$F$11)</f>
        <v>144425105.01391304</v>
      </c>
    </row>
    <row r="819" spans="2:20" x14ac:dyDescent="0.3">
      <c r="B819" s="62">
        <f t="shared" si="117"/>
        <v>792</v>
      </c>
      <c r="C819" s="62">
        <v>0.91089478480975128</v>
      </c>
      <c r="D819" s="62">
        <v>0.62545666778688358</v>
      </c>
      <c r="E819" s="62">
        <v>0.26349184691201255</v>
      </c>
      <c r="F819" s="62">
        <v>0.32313106394558266</v>
      </c>
      <c r="G819" s="62">
        <v>8.2508350506591999E-2</v>
      </c>
      <c r="H819" s="62">
        <v>2.3154319033343085E-2</v>
      </c>
      <c r="I819" s="62">
        <v>0.55763840617472815</v>
      </c>
      <c r="J819" s="62">
        <v>0.71303131035573974</v>
      </c>
      <c r="K819" s="62"/>
      <c r="L819" s="65">
        <f t="shared" si="118"/>
        <v>0.26030721225954051</v>
      </c>
      <c r="M819" s="65">
        <f t="shared" si="119"/>
        <v>0.17873730786014957</v>
      </c>
      <c r="N819" s="65">
        <f t="shared" si="120"/>
        <v>7.5298299283938705E-2</v>
      </c>
      <c r="O819" s="65">
        <f t="shared" si="121"/>
        <v>9.2341451343034953E-2</v>
      </c>
      <c r="P819" s="65">
        <f t="shared" si="122"/>
        <v>2.3578484657796987E-2</v>
      </c>
      <c r="Q819" s="65">
        <f t="shared" si="123"/>
        <v>6.6168303297470307E-3</v>
      </c>
      <c r="R819" s="65">
        <f t="shared" si="124"/>
        <v>0.15935682296228565</v>
      </c>
      <c r="S819" s="65">
        <f t="shared" si="125"/>
        <v>0.20376359130350669</v>
      </c>
      <c r="T819" s="66">
        <f>(L819*'Football Field'!$F$4)+(M819*'Football Field'!$F$5)+(N819*'Football Field'!$F$6)+(O819*'Football Field'!$F$7)+(P819*'Football Field'!$F$8)+(Q819*'Football Field'!$F$9)+(R819*'Football Field'!$F$10)+(S819*'Football Field'!$F$11)</f>
        <v>134413037.01517439</v>
      </c>
    </row>
    <row r="820" spans="2:20" x14ac:dyDescent="0.3">
      <c r="B820" s="62">
        <f t="shared" si="117"/>
        <v>793</v>
      </c>
      <c r="C820" s="62">
        <v>0.68119574853759057</v>
      </c>
      <c r="D820" s="62">
        <v>0.23049581529816332</v>
      </c>
      <c r="E820" s="62">
        <v>0.61816971551087285</v>
      </c>
      <c r="F820" s="62">
        <v>0.55010812310155033</v>
      </c>
      <c r="G820" s="62">
        <v>0.30832720567991234</v>
      </c>
      <c r="H820" s="62">
        <v>0.41369316038111681</v>
      </c>
      <c r="I820" s="62">
        <v>0.21311606723315846</v>
      </c>
      <c r="J820" s="62">
        <v>0.87954622216130729</v>
      </c>
      <c r="K820" s="62"/>
      <c r="L820" s="65">
        <f t="shared" si="118"/>
        <v>0.17490541861247799</v>
      </c>
      <c r="M820" s="65">
        <f t="shared" si="119"/>
        <v>5.9182646324054317E-2</v>
      </c>
      <c r="N820" s="65">
        <f t="shared" si="120"/>
        <v>0.158722706501183</v>
      </c>
      <c r="O820" s="65">
        <f t="shared" si="121"/>
        <v>0.14124705234840684</v>
      </c>
      <c r="P820" s="65">
        <f t="shared" si="122"/>
        <v>7.916681672608053E-2</v>
      </c>
      <c r="Q820" s="65">
        <f t="shared" si="123"/>
        <v>0.10622082646422348</v>
      </c>
      <c r="R820" s="65">
        <f t="shared" si="124"/>
        <v>5.472018143460803E-2</v>
      </c>
      <c r="S820" s="65">
        <f t="shared" si="125"/>
        <v>0.22583435158896586</v>
      </c>
      <c r="T820" s="66">
        <f>(L820*'Football Field'!$F$4)+(M820*'Football Field'!$F$5)+(N820*'Football Field'!$F$6)+(O820*'Football Field'!$F$7)+(P820*'Football Field'!$F$8)+(Q820*'Football Field'!$F$9)+(R820*'Football Field'!$F$10)+(S820*'Football Field'!$F$11)</f>
        <v>127940000.72029577</v>
      </c>
    </row>
    <row r="821" spans="2:20" x14ac:dyDescent="0.3">
      <c r="B821" s="62">
        <f t="shared" si="117"/>
        <v>794</v>
      </c>
      <c r="C821" s="62">
        <v>0.37654911489138498</v>
      </c>
      <c r="D821" s="62">
        <v>0.3682987682003851</v>
      </c>
      <c r="E821" s="62">
        <v>0.39646497119701751</v>
      </c>
      <c r="F821" s="62">
        <v>0.98059817358067636</v>
      </c>
      <c r="G821" s="62">
        <v>0.65827151622941504</v>
      </c>
      <c r="H821" s="62">
        <v>9.9431462555041206E-2</v>
      </c>
      <c r="I821" s="62">
        <v>8.648905866872536E-2</v>
      </c>
      <c r="J821" s="62">
        <v>0.89760220167228599</v>
      </c>
      <c r="K821" s="62"/>
      <c r="L821" s="65">
        <f t="shared" si="118"/>
        <v>9.745803286497913E-2</v>
      </c>
      <c r="M821" s="65">
        <f t="shared" si="119"/>
        <v>9.5322687096895536E-2</v>
      </c>
      <c r="N821" s="65">
        <f t="shared" si="120"/>
        <v>0.10261263315909588</v>
      </c>
      <c r="O821" s="65">
        <f t="shared" si="121"/>
        <v>0.25379735404697545</v>
      </c>
      <c r="P821" s="65">
        <f t="shared" si="122"/>
        <v>0.17037311873982508</v>
      </c>
      <c r="Q821" s="65">
        <f t="shared" si="123"/>
        <v>2.5734743124538554E-2</v>
      </c>
      <c r="R821" s="65">
        <f t="shared" si="124"/>
        <v>2.238500421021861E-2</v>
      </c>
      <c r="S821" s="65">
        <f t="shared" si="125"/>
        <v>0.2323164267574718</v>
      </c>
      <c r="T821" s="66">
        <f>(L821*'Football Field'!$F$4)+(M821*'Football Field'!$F$5)+(N821*'Football Field'!$F$6)+(O821*'Football Field'!$F$7)+(P821*'Football Field'!$F$8)+(Q821*'Football Field'!$F$9)+(R821*'Football Field'!$F$10)+(S821*'Football Field'!$F$11)</f>
        <v>130568957.0322364</v>
      </c>
    </row>
    <row r="822" spans="2:20" x14ac:dyDescent="0.3">
      <c r="B822" s="62">
        <f t="shared" si="117"/>
        <v>795</v>
      </c>
      <c r="C822" s="62">
        <v>1.7369001018739949E-2</v>
      </c>
      <c r="D822" s="62">
        <v>2.3371073041938639E-2</v>
      </c>
      <c r="E822" s="62">
        <v>0.14799338510523719</v>
      </c>
      <c r="F822" s="62">
        <v>0.1427168461165812</v>
      </c>
      <c r="G822" s="62">
        <v>0.33317096782863231</v>
      </c>
      <c r="H822" s="62">
        <v>0.48705278738260582</v>
      </c>
      <c r="I822" s="62">
        <v>0.71577947563045918</v>
      </c>
      <c r="J822" s="62">
        <v>0.90829410624084628</v>
      </c>
      <c r="K822" s="62"/>
      <c r="L822" s="65">
        <f t="shared" si="118"/>
        <v>6.2574135896377491E-3</v>
      </c>
      <c r="M822" s="65">
        <f t="shared" si="119"/>
        <v>8.4197398514317436E-3</v>
      </c>
      <c r="N822" s="65">
        <f t="shared" si="120"/>
        <v>5.3316584997309513E-2</v>
      </c>
      <c r="O822" s="65">
        <f t="shared" si="121"/>
        <v>5.1415641659333669E-2</v>
      </c>
      <c r="P822" s="65">
        <f t="shared" si="122"/>
        <v>0.1200292716612949</v>
      </c>
      <c r="Q822" s="65">
        <f t="shared" si="123"/>
        <v>0.1754672434730481</v>
      </c>
      <c r="R822" s="65">
        <f t="shared" si="124"/>
        <v>0.25786907451737517</v>
      </c>
      <c r="S822" s="65">
        <f t="shared" si="125"/>
        <v>0.32722503025056909</v>
      </c>
      <c r="T822" s="66">
        <f>(L822*'Football Field'!$F$4)+(M822*'Football Field'!$F$5)+(N822*'Football Field'!$F$6)+(O822*'Football Field'!$F$7)+(P822*'Football Field'!$F$8)+(Q822*'Football Field'!$F$9)+(R822*'Football Field'!$F$10)+(S822*'Football Field'!$F$11)</f>
        <v>157848535.51308933</v>
      </c>
    </row>
    <row r="823" spans="2:20" x14ac:dyDescent="0.3">
      <c r="B823" s="62">
        <f t="shared" si="117"/>
        <v>796</v>
      </c>
      <c r="C823" s="62">
        <v>0.24584608263429586</v>
      </c>
      <c r="D823" s="62">
        <v>0.55708688597364209</v>
      </c>
      <c r="E823" s="62">
        <v>0.24805563942101783</v>
      </c>
      <c r="F823" s="62">
        <v>0.16571709776508015</v>
      </c>
      <c r="G823" s="62">
        <v>0.7317097298641142</v>
      </c>
      <c r="H823" s="62">
        <v>2.5227430608829704E-2</v>
      </c>
      <c r="I823" s="62">
        <v>0.97063319746553267</v>
      </c>
      <c r="J823" s="62">
        <v>0.56053817289677332</v>
      </c>
      <c r="K823" s="62"/>
      <c r="L823" s="65">
        <f t="shared" si="118"/>
        <v>7.0145253367475333E-2</v>
      </c>
      <c r="M823" s="65">
        <f t="shared" si="119"/>
        <v>0.15894904789858819</v>
      </c>
      <c r="N823" s="65">
        <f t="shared" si="120"/>
        <v>7.0775688145909399E-2</v>
      </c>
      <c r="O823" s="65">
        <f t="shared" si="121"/>
        <v>4.7282705038443534E-2</v>
      </c>
      <c r="P823" s="65">
        <f t="shared" si="122"/>
        <v>0.2087727566890471</v>
      </c>
      <c r="Q823" s="65">
        <f t="shared" si="123"/>
        <v>7.1979365825367942E-3</v>
      </c>
      <c r="R823" s="65">
        <f t="shared" si="124"/>
        <v>0.27694283689027349</v>
      </c>
      <c r="S823" s="65">
        <f t="shared" si="125"/>
        <v>0.15993377538772624</v>
      </c>
      <c r="T823" s="66">
        <f>(L823*'Football Field'!$F$4)+(M823*'Football Field'!$F$5)+(N823*'Football Field'!$F$6)+(O823*'Football Field'!$F$7)+(P823*'Football Field'!$F$8)+(Q823*'Football Field'!$F$9)+(R823*'Football Field'!$F$10)+(S823*'Football Field'!$F$11)</f>
        <v>166117256.03748566</v>
      </c>
    </row>
    <row r="824" spans="2:20" x14ac:dyDescent="0.3">
      <c r="B824" s="62">
        <f t="shared" si="117"/>
        <v>797</v>
      </c>
      <c r="C824" s="62">
        <v>0.30243931432306881</v>
      </c>
      <c r="D824" s="62">
        <v>0.82353048364673465</v>
      </c>
      <c r="E824" s="62">
        <v>0.15059745975727512</v>
      </c>
      <c r="F824" s="62">
        <v>0.74969778188052316</v>
      </c>
      <c r="G824" s="62">
        <v>0.12162174536248493</v>
      </c>
      <c r="H824" s="62">
        <v>0.32332188637402981</v>
      </c>
      <c r="I824" s="62">
        <v>4.7500836345835462E-2</v>
      </c>
      <c r="J824" s="62">
        <v>0.1436415510270993</v>
      </c>
      <c r="K824" s="62"/>
      <c r="L824" s="65">
        <f t="shared" si="118"/>
        <v>0.11359858548061275</v>
      </c>
      <c r="M824" s="65">
        <f t="shared" si="119"/>
        <v>0.30932452763895912</v>
      </c>
      <c r="N824" s="65">
        <f t="shared" si="120"/>
        <v>5.6565590500993461E-2</v>
      </c>
      <c r="O824" s="65">
        <f t="shared" si="121"/>
        <v>0.28159238407942783</v>
      </c>
      <c r="P824" s="65">
        <f t="shared" si="122"/>
        <v>4.5682084248157978E-2</v>
      </c>
      <c r="Q824" s="65">
        <f t="shared" si="123"/>
        <v>0.12144224380755932</v>
      </c>
      <c r="R824" s="65">
        <f t="shared" si="124"/>
        <v>1.7841687778292255E-2</v>
      </c>
      <c r="S824" s="65">
        <f t="shared" si="125"/>
        <v>5.3952896465997276E-2</v>
      </c>
      <c r="T824" s="66">
        <f>(L824*'Football Field'!$F$4)+(M824*'Football Field'!$F$5)+(N824*'Football Field'!$F$6)+(O824*'Football Field'!$F$7)+(P824*'Football Field'!$F$8)+(Q824*'Football Field'!$F$9)+(R824*'Football Field'!$F$10)+(S824*'Football Field'!$F$11)</f>
        <v>116563444.15602195</v>
      </c>
    </row>
    <row r="825" spans="2:20" x14ac:dyDescent="0.3">
      <c r="B825" s="62">
        <f t="shared" si="117"/>
        <v>798</v>
      </c>
      <c r="C825" s="62">
        <v>0.900318434751886</v>
      </c>
      <c r="D825" s="62">
        <v>0.21823958003343447</v>
      </c>
      <c r="E825" s="62">
        <v>0.46995341803663959</v>
      </c>
      <c r="F825" s="62">
        <v>0.15134126967134687</v>
      </c>
      <c r="G825" s="62">
        <v>0.17890867939880872</v>
      </c>
      <c r="H825" s="62">
        <v>4.2414451721676127E-2</v>
      </c>
      <c r="I825" s="62">
        <v>0.97508103734998808</v>
      </c>
      <c r="J825" s="62">
        <v>0.983221058174792</v>
      </c>
      <c r="K825" s="62"/>
      <c r="L825" s="65">
        <f t="shared" si="118"/>
        <v>0.22970366233182471</v>
      </c>
      <c r="M825" s="65">
        <f t="shared" si="119"/>
        <v>5.5680777894161905E-2</v>
      </c>
      <c r="N825" s="65">
        <f t="shared" si="120"/>
        <v>0.11990204474500681</v>
      </c>
      <c r="O825" s="65">
        <f t="shared" si="121"/>
        <v>3.8612609232018015E-2</v>
      </c>
      <c r="P825" s="65">
        <f t="shared" si="122"/>
        <v>4.5646048436386914E-2</v>
      </c>
      <c r="Q825" s="65">
        <f t="shared" si="123"/>
        <v>1.0821454410128044E-2</v>
      </c>
      <c r="R825" s="65">
        <f t="shared" si="124"/>
        <v>0.24877829521655012</v>
      </c>
      <c r="S825" s="65">
        <f t="shared" si="125"/>
        <v>0.25085510773392355</v>
      </c>
      <c r="T825" s="66">
        <f>(L825*'Football Field'!$F$4)+(M825*'Football Field'!$F$5)+(N825*'Football Field'!$F$6)+(O825*'Football Field'!$F$7)+(P825*'Football Field'!$F$8)+(Q825*'Football Field'!$F$9)+(R825*'Football Field'!$F$10)+(S825*'Football Field'!$F$11)</f>
        <v>150324835.1286234</v>
      </c>
    </row>
    <row r="826" spans="2:20" x14ac:dyDescent="0.3">
      <c r="B826" s="62">
        <f t="shared" si="117"/>
        <v>799</v>
      </c>
      <c r="C826" s="62">
        <v>0.88309319626464822</v>
      </c>
      <c r="D826" s="62">
        <v>0.43609689584241318</v>
      </c>
      <c r="E826" s="62">
        <v>0.44011612968330271</v>
      </c>
      <c r="F826" s="62">
        <v>5.0418153625660711E-2</v>
      </c>
      <c r="G826" s="62">
        <v>0.13400699159392837</v>
      </c>
      <c r="H826" s="62">
        <v>0.81746377371488255</v>
      </c>
      <c r="I826" s="62">
        <v>0.87719918875887792</v>
      </c>
      <c r="J826" s="62">
        <v>0.17220643210917419</v>
      </c>
      <c r="K826" s="62"/>
      <c r="L826" s="65">
        <f t="shared" si="118"/>
        <v>0.23174644931722055</v>
      </c>
      <c r="M826" s="65">
        <f t="shared" si="119"/>
        <v>0.11444308210869043</v>
      </c>
      <c r="N826" s="65">
        <f t="shared" si="120"/>
        <v>0.1154978328139859</v>
      </c>
      <c r="O826" s="65">
        <f t="shared" si="121"/>
        <v>1.3231024917075063E-2</v>
      </c>
      <c r="P826" s="65">
        <f t="shared" si="122"/>
        <v>3.5166893615460111E-2</v>
      </c>
      <c r="Q826" s="65">
        <f t="shared" si="123"/>
        <v>0.21452359479746982</v>
      </c>
      <c r="R826" s="65">
        <f t="shared" si="124"/>
        <v>0.23019970961014441</v>
      </c>
      <c r="S826" s="65">
        <f t="shared" si="125"/>
        <v>4.5191412819953709E-2</v>
      </c>
      <c r="T826" s="66">
        <f>(L826*'Football Field'!$F$4)+(M826*'Football Field'!$F$5)+(N826*'Football Field'!$F$6)+(O826*'Football Field'!$F$7)+(P826*'Football Field'!$F$8)+(Q826*'Football Field'!$F$9)+(R826*'Football Field'!$F$10)+(S826*'Football Field'!$F$11)</f>
        <v>144798152.03866485</v>
      </c>
    </row>
    <row r="827" spans="2:20" x14ac:dyDescent="0.3">
      <c r="B827" s="62">
        <f t="shared" si="117"/>
        <v>800</v>
      </c>
      <c r="C827" s="62">
        <v>0.97006561367287325</v>
      </c>
      <c r="D827" s="62">
        <v>0.18985439131979098</v>
      </c>
      <c r="E827" s="62">
        <v>8.5192625572958813E-2</v>
      </c>
      <c r="F827" s="62">
        <v>8.6341630136951841E-2</v>
      </c>
      <c r="G827" s="62">
        <v>0.79817496654521014</v>
      </c>
      <c r="H827" s="62">
        <v>0.99853951450324185</v>
      </c>
      <c r="I827" s="62">
        <v>7.0732394119309983E-2</v>
      </c>
      <c r="J827" s="62">
        <v>0.78194774396991651</v>
      </c>
      <c r="K827" s="62"/>
      <c r="L827" s="65">
        <f t="shared" si="118"/>
        <v>0.24368310452211911</v>
      </c>
      <c r="M827" s="65">
        <f t="shared" si="119"/>
        <v>4.7691936330778173E-2</v>
      </c>
      <c r="N827" s="65">
        <f t="shared" si="120"/>
        <v>2.140061784419646E-2</v>
      </c>
      <c r="O827" s="65">
        <f t="shared" si="121"/>
        <v>2.1689250896762657E-2</v>
      </c>
      <c r="P827" s="65">
        <f t="shared" si="122"/>
        <v>0.20050370929359165</v>
      </c>
      <c r="Q827" s="65">
        <f t="shared" si="123"/>
        <v>0.25083582538388444</v>
      </c>
      <c r="R827" s="65">
        <f t="shared" si="124"/>
        <v>1.7768168612858369E-2</v>
      </c>
      <c r="S827" s="65">
        <f t="shared" si="125"/>
        <v>0.19642738711580909</v>
      </c>
      <c r="T827" s="66">
        <f>(L827*'Football Field'!$F$4)+(M827*'Football Field'!$F$5)+(N827*'Football Field'!$F$6)+(O827*'Football Field'!$F$7)+(P827*'Football Field'!$F$8)+(Q827*'Football Field'!$F$9)+(R827*'Football Field'!$F$10)+(S827*'Football Field'!$F$11)</f>
        <v>127792167.01954806</v>
      </c>
    </row>
    <row r="828" spans="2:20" x14ac:dyDescent="0.3">
      <c r="B828" s="62">
        <f t="shared" si="117"/>
        <v>801</v>
      </c>
      <c r="C828" s="62">
        <v>7.7474602634358791E-2</v>
      </c>
      <c r="D828" s="62">
        <v>0.91965506139892961</v>
      </c>
      <c r="E828" s="62">
        <v>0.24888191678210247</v>
      </c>
      <c r="F828" s="62">
        <v>0.76567652241251771</v>
      </c>
      <c r="G828" s="62">
        <v>8.6537124584139091E-2</v>
      </c>
      <c r="H828" s="62">
        <v>0.37097836968773135</v>
      </c>
      <c r="I828" s="62">
        <v>0.95436708826723338</v>
      </c>
      <c r="J828" s="62">
        <v>0.98941607240761531</v>
      </c>
      <c r="K828" s="62"/>
      <c r="L828" s="65">
        <f t="shared" si="118"/>
        <v>1.7556046931444934E-2</v>
      </c>
      <c r="M828" s="65">
        <f t="shared" si="119"/>
        <v>0.20839742147319124</v>
      </c>
      <c r="N828" s="65">
        <f t="shared" si="120"/>
        <v>5.6397612415462844E-2</v>
      </c>
      <c r="O828" s="65">
        <f t="shared" si="121"/>
        <v>0.1735052843732596</v>
      </c>
      <c r="P828" s="65">
        <f t="shared" si="122"/>
        <v>1.9609649728460552E-2</v>
      </c>
      <c r="Q828" s="65">
        <f t="shared" si="123"/>
        <v>8.4065144541965856E-2</v>
      </c>
      <c r="R828" s="65">
        <f t="shared" si="124"/>
        <v>0.21626330205939584</v>
      </c>
      <c r="S828" s="65">
        <f t="shared" si="125"/>
        <v>0.22420553847681926</v>
      </c>
      <c r="T828" s="66">
        <f>(L828*'Football Field'!$F$4)+(M828*'Football Field'!$F$5)+(N828*'Football Field'!$F$6)+(O828*'Football Field'!$F$7)+(P828*'Football Field'!$F$8)+(Q828*'Football Field'!$F$9)+(R828*'Football Field'!$F$10)+(S828*'Football Field'!$F$11)</f>
        <v>143298335.52161139</v>
      </c>
    </row>
    <row r="829" spans="2:20" x14ac:dyDescent="0.3">
      <c r="B829" s="62">
        <f t="shared" si="117"/>
        <v>802</v>
      </c>
      <c r="C829" s="62">
        <v>4.183140608189051E-2</v>
      </c>
      <c r="D829" s="62">
        <v>0.55176585531952604</v>
      </c>
      <c r="E829" s="62">
        <v>0.89169865029733886</v>
      </c>
      <c r="F829" s="62">
        <v>9.1203605679355482E-2</v>
      </c>
      <c r="G829" s="62">
        <v>0.22365988445554308</v>
      </c>
      <c r="H829" s="62">
        <v>0.74842914623670542</v>
      </c>
      <c r="I829" s="62">
        <v>0.34161620449224062</v>
      </c>
      <c r="J829" s="62">
        <v>0.23365082577581575</v>
      </c>
      <c r="K829" s="62"/>
      <c r="L829" s="65">
        <f t="shared" si="118"/>
        <v>1.3390953913477879E-2</v>
      </c>
      <c r="M829" s="65">
        <f t="shared" si="119"/>
        <v>0.17662975815706924</v>
      </c>
      <c r="N829" s="65">
        <f t="shared" si="120"/>
        <v>0.28544810345286031</v>
      </c>
      <c r="O829" s="65">
        <f t="shared" si="121"/>
        <v>2.9195845772059296E-2</v>
      </c>
      <c r="P829" s="65">
        <f t="shared" si="122"/>
        <v>7.1597383056520233E-2</v>
      </c>
      <c r="Q829" s="65">
        <f t="shared" si="123"/>
        <v>0.23958506642448441</v>
      </c>
      <c r="R829" s="65">
        <f t="shared" si="124"/>
        <v>0.10935723368938421</v>
      </c>
      <c r="S829" s="65">
        <f t="shared" si="125"/>
        <v>7.4795655534144453E-2</v>
      </c>
      <c r="T829" s="66">
        <f>(L829*'Football Field'!$F$4)+(M829*'Football Field'!$F$5)+(N829*'Football Field'!$F$6)+(O829*'Football Field'!$F$7)+(P829*'Football Field'!$F$8)+(Q829*'Football Field'!$F$9)+(R829*'Football Field'!$F$10)+(S829*'Football Field'!$F$11)</f>
        <v>136653032.05337933</v>
      </c>
    </row>
    <row r="830" spans="2:20" x14ac:dyDescent="0.3">
      <c r="B830" s="62">
        <f t="shared" si="117"/>
        <v>803</v>
      </c>
      <c r="C830" s="62">
        <v>8.2765603975434865E-2</v>
      </c>
      <c r="D830" s="62">
        <v>0.8285796291612415</v>
      </c>
      <c r="E830" s="62">
        <v>6.0515271199758081E-3</v>
      </c>
      <c r="F830" s="62">
        <v>0.98266542493794407</v>
      </c>
      <c r="G830" s="62">
        <v>0.2746605521539186</v>
      </c>
      <c r="H830" s="62">
        <v>0.65698148135595613</v>
      </c>
      <c r="I830" s="62">
        <v>0.56898387691446484</v>
      </c>
      <c r="J830" s="62">
        <v>0.94865599812542289</v>
      </c>
      <c r="K830" s="62"/>
      <c r="L830" s="65">
        <f t="shared" si="118"/>
        <v>1.9029444944233375E-2</v>
      </c>
      <c r="M830" s="65">
        <f t="shared" si="119"/>
        <v>0.1905068008652118</v>
      </c>
      <c r="N830" s="65">
        <f t="shared" si="120"/>
        <v>1.3913654540875925E-3</v>
      </c>
      <c r="O830" s="65">
        <f t="shared" si="121"/>
        <v>0.2259341647287248</v>
      </c>
      <c r="P830" s="65">
        <f t="shared" si="122"/>
        <v>6.3149878748145413E-2</v>
      </c>
      <c r="Q830" s="65">
        <f t="shared" si="123"/>
        <v>0.15105300183098633</v>
      </c>
      <c r="R830" s="65">
        <f t="shared" si="124"/>
        <v>0.13082061677594831</v>
      </c>
      <c r="S830" s="65">
        <f t="shared" si="125"/>
        <v>0.21811472665266252</v>
      </c>
      <c r="T830" s="66">
        <f>(L830*'Football Field'!$F$4)+(M830*'Football Field'!$F$5)+(N830*'Football Field'!$F$6)+(O830*'Football Field'!$F$7)+(P830*'Football Field'!$F$8)+(Q830*'Football Field'!$F$9)+(R830*'Football Field'!$F$10)+(S830*'Football Field'!$F$11)</f>
        <v>133943567.79896472</v>
      </c>
    </row>
    <row r="831" spans="2:20" x14ac:dyDescent="0.3">
      <c r="B831" s="62">
        <f t="shared" si="117"/>
        <v>804</v>
      </c>
      <c r="C831" s="62">
        <v>4.5408831397690919E-2</v>
      </c>
      <c r="D831" s="62">
        <v>0.34253218503263649</v>
      </c>
      <c r="E831" s="62">
        <v>0.52952902121064549</v>
      </c>
      <c r="F831" s="62">
        <v>2.9646009933658068E-2</v>
      </c>
      <c r="G831" s="62">
        <v>0.55572931440615247</v>
      </c>
      <c r="H831" s="62">
        <v>0.45842132265671542</v>
      </c>
      <c r="I831" s="62">
        <v>0.61892142092714486</v>
      </c>
      <c r="J831" s="62">
        <v>0.99997089631068115</v>
      </c>
      <c r="K831" s="62"/>
      <c r="L831" s="65">
        <f t="shared" si="118"/>
        <v>1.2683467794001689E-2</v>
      </c>
      <c r="M831" s="65">
        <f t="shared" si="119"/>
        <v>9.5675131985259468E-2</v>
      </c>
      <c r="N831" s="65">
        <f t="shared" si="120"/>
        <v>0.14790656530429866</v>
      </c>
      <c r="O831" s="65">
        <f t="shared" si="121"/>
        <v>8.2806405855519755E-3</v>
      </c>
      <c r="P831" s="65">
        <f t="shared" si="122"/>
        <v>0.15522475792696794</v>
      </c>
      <c r="Q831" s="65">
        <f t="shared" si="123"/>
        <v>0.12804496180660957</v>
      </c>
      <c r="R831" s="65">
        <f t="shared" si="124"/>
        <v>0.17287540039505153</v>
      </c>
      <c r="S831" s="65">
        <f t="shared" si="125"/>
        <v>0.27930907420225914</v>
      </c>
      <c r="T831" s="66">
        <f>(L831*'Football Field'!$F$4)+(M831*'Football Field'!$F$5)+(N831*'Football Field'!$F$6)+(O831*'Football Field'!$F$7)+(P831*'Football Field'!$F$8)+(Q831*'Football Field'!$F$9)+(R831*'Football Field'!$F$10)+(S831*'Football Field'!$F$11)</f>
        <v>150425363.70262083</v>
      </c>
    </row>
    <row r="832" spans="2:20" x14ac:dyDescent="0.3">
      <c r="B832" s="62">
        <f t="shared" si="117"/>
        <v>805</v>
      </c>
      <c r="C832" s="62">
        <v>0.47150774076527002</v>
      </c>
      <c r="D832" s="62">
        <v>0.56382371474089077</v>
      </c>
      <c r="E832" s="62">
        <v>0.60779061622647579</v>
      </c>
      <c r="F832" s="62">
        <v>0.72576449663607656</v>
      </c>
      <c r="G832" s="62">
        <v>0.45450810315301737</v>
      </c>
      <c r="H832" s="62">
        <v>0.44085435059290601</v>
      </c>
      <c r="I832" s="62">
        <v>0.41053224837945801</v>
      </c>
      <c r="J832" s="62">
        <v>0.98299913263835903</v>
      </c>
      <c r="K832" s="62"/>
      <c r="L832" s="65">
        <f t="shared" si="118"/>
        <v>0.10123013537696436</v>
      </c>
      <c r="M832" s="65">
        <f t="shared" si="119"/>
        <v>0.12104987052667995</v>
      </c>
      <c r="N832" s="65">
        <f t="shared" si="120"/>
        <v>0.13048932401744914</v>
      </c>
      <c r="O832" s="65">
        <f t="shared" si="121"/>
        <v>0.15581767147029621</v>
      </c>
      <c r="P832" s="65">
        <f t="shared" si="122"/>
        <v>9.7580406076540491E-2</v>
      </c>
      <c r="Q832" s="65">
        <f t="shared" si="123"/>
        <v>9.4649020013142376E-2</v>
      </c>
      <c r="R832" s="65">
        <f t="shared" si="124"/>
        <v>8.8139030363768661E-2</v>
      </c>
      <c r="S832" s="65">
        <f t="shared" si="125"/>
        <v>0.21104454215515864</v>
      </c>
      <c r="T832" s="66">
        <f>(L832*'Football Field'!$F$4)+(M832*'Football Field'!$F$5)+(N832*'Football Field'!$F$6)+(O832*'Football Field'!$F$7)+(P832*'Football Field'!$F$8)+(Q832*'Football Field'!$F$9)+(R832*'Football Field'!$F$10)+(S832*'Football Field'!$F$11)</f>
        <v>133495047.93602289</v>
      </c>
    </row>
    <row r="833" spans="2:20" x14ac:dyDescent="0.3">
      <c r="B833" s="62">
        <f t="shared" si="117"/>
        <v>806</v>
      </c>
      <c r="C833" s="62">
        <v>4.174245166730739E-2</v>
      </c>
      <c r="D833" s="62">
        <v>0.49813831051360347</v>
      </c>
      <c r="E833" s="62">
        <v>0.87796185437357399</v>
      </c>
      <c r="F833" s="62">
        <v>0.3687910522609722</v>
      </c>
      <c r="G833" s="62">
        <v>0.3100103549233908</v>
      </c>
      <c r="H833" s="62">
        <v>0.98802731155807388</v>
      </c>
      <c r="I833" s="62">
        <v>0.14707275468031844</v>
      </c>
      <c r="J833" s="62">
        <v>0.72967153235587145</v>
      </c>
      <c r="K833" s="62"/>
      <c r="L833" s="65">
        <f t="shared" si="118"/>
        <v>1.0537256285853388E-2</v>
      </c>
      <c r="M833" s="65">
        <f t="shared" si="119"/>
        <v>0.12574755037196031</v>
      </c>
      <c r="N833" s="65">
        <f t="shared" si="120"/>
        <v>0.22162831120873161</v>
      </c>
      <c r="O833" s="65">
        <f t="shared" si="121"/>
        <v>9.3095773688035635E-2</v>
      </c>
      <c r="P833" s="65">
        <f t="shared" si="122"/>
        <v>7.8257467652638635E-2</v>
      </c>
      <c r="Q833" s="65">
        <f t="shared" si="123"/>
        <v>0.24941268620942286</v>
      </c>
      <c r="R833" s="65">
        <f t="shared" si="124"/>
        <v>3.7126312586635034E-2</v>
      </c>
      <c r="S833" s="65">
        <f t="shared" si="125"/>
        <v>0.18419464199672259</v>
      </c>
      <c r="T833" s="66">
        <f>(L833*'Football Field'!$F$4)+(M833*'Football Field'!$F$5)+(N833*'Football Field'!$F$6)+(O833*'Football Field'!$F$7)+(P833*'Football Field'!$F$8)+(Q833*'Football Field'!$F$9)+(R833*'Football Field'!$F$10)+(S833*'Football Field'!$F$11)</f>
        <v>126980785.82026598</v>
      </c>
    </row>
    <row r="834" spans="2:20" x14ac:dyDescent="0.3">
      <c r="B834" s="62">
        <f t="shared" si="117"/>
        <v>807</v>
      </c>
      <c r="C834" s="62">
        <v>0.52069781179722263</v>
      </c>
      <c r="D834" s="62">
        <v>8.5209419407483611E-2</v>
      </c>
      <c r="E834" s="62">
        <v>0.44567728066648504</v>
      </c>
      <c r="F834" s="62">
        <v>0.96258238876720248</v>
      </c>
      <c r="G834" s="62">
        <v>0.22189061552000167</v>
      </c>
      <c r="H834" s="62">
        <v>0.36943691414107949</v>
      </c>
      <c r="I834" s="62">
        <v>0.62314555266779259</v>
      </c>
      <c r="J834" s="62">
        <v>0.23569421228079845</v>
      </c>
      <c r="K834" s="62"/>
      <c r="L834" s="65">
        <f t="shared" si="118"/>
        <v>0.15030241958511101</v>
      </c>
      <c r="M834" s="65">
        <f t="shared" si="119"/>
        <v>2.4596189225728593E-2</v>
      </c>
      <c r="N834" s="65">
        <f t="shared" si="120"/>
        <v>0.12864731158957141</v>
      </c>
      <c r="O834" s="65">
        <f t="shared" si="121"/>
        <v>0.27785494542863415</v>
      </c>
      <c r="P834" s="65">
        <f t="shared" si="122"/>
        <v>6.4050002977300249E-2</v>
      </c>
      <c r="Q834" s="65">
        <f t="shared" si="123"/>
        <v>0.1066400910881595</v>
      </c>
      <c r="R834" s="65">
        <f t="shared" si="124"/>
        <v>0.17987454949425624</v>
      </c>
      <c r="S834" s="65">
        <f t="shared" si="125"/>
        <v>6.803449061123891E-2</v>
      </c>
      <c r="T834" s="66">
        <f>(L834*'Football Field'!$F$4)+(M834*'Football Field'!$F$5)+(N834*'Football Field'!$F$6)+(O834*'Football Field'!$F$7)+(P834*'Football Field'!$F$8)+(Q834*'Football Field'!$F$9)+(R834*'Football Field'!$F$10)+(S834*'Football Field'!$F$11)</f>
        <v>143262486.87017158</v>
      </c>
    </row>
    <row r="835" spans="2:20" x14ac:dyDescent="0.3">
      <c r="B835" s="62">
        <f t="shared" si="117"/>
        <v>808</v>
      </c>
      <c r="C835" s="62">
        <v>0.37492051439446583</v>
      </c>
      <c r="D835" s="62">
        <v>0.2271546072790428</v>
      </c>
      <c r="E835" s="62">
        <v>0.48576961078477832</v>
      </c>
      <c r="F835" s="62">
        <v>0.96673903631013647</v>
      </c>
      <c r="G835" s="62">
        <v>2.4626993310564727E-2</v>
      </c>
      <c r="H835" s="62">
        <v>0.72374069237079708</v>
      </c>
      <c r="I835" s="62">
        <v>0.92841662633446609</v>
      </c>
      <c r="J835" s="62">
        <v>0.63200669843645596</v>
      </c>
      <c r="K835" s="62"/>
      <c r="L835" s="65">
        <f t="shared" si="118"/>
        <v>8.5924435411763131E-2</v>
      </c>
      <c r="M835" s="65">
        <f t="shared" si="119"/>
        <v>5.2059384942315753E-2</v>
      </c>
      <c r="N835" s="65">
        <f t="shared" si="120"/>
        <v>0.11132887624004101</v>
      </c>
      <c r="O835" s="65">
        <f t="shared" si="121"/>
        <v>0.22155764407722842</v>
      </c>
      <c r="P835" s="65">
        <f t="shared" si="122"/>
        <v>5.644024306104431E-3</v>
      </c>
      <c r="Q835" s="65">
        <f t="shared" si="123"/>
        <v>0.16586718514701052</v>
      </c>
      <c r="R835" s="65">
        <f t="shared" si="124"/>
        <v>0.21277489863024787</v>
      </c>
      <c r="S835" s="65">
        <f t="shared" si="125"/>
        <v>0.14484355124528897</v>
      </c>
      <c r="T835" s="66">
        <f>(L835*'Football Field'!$F$4)+(M835*'Football Field'!$F$5)+(N835*'Football Field'!$F$6)+(O835*'Football Field'!$F$7)+(P835*'Football Field'!$F$8)+(Q835*'Football Field'!$F$9)+(R835*'Football Field'!$F$10)+(S835*'Football Field'!$F$11)</f>
        <v>143003357.67158514</v>
      </c>
    </row>
    <row r="836" spans="2:20" x14ac:dyDescent="0.3">
      <c r="B836" s="62">
        <f t="shared" si="117"/>
        <v>809</v>
      </c>
      <c r="C836" s="62">
        <v>0.93777376780283439</v>
      </c>
      <c r="D836" s="62">
        <v>0.25602311156771607</v>
      </c>
      <c r="E836" s="62">
        <v>5.476582512552064E-2</v>
      </c>
      <c r="F836" s="62">
        <v>0.2901095416308227</v>
      </c>
      <c r="G836" s="62">
        <v>0.39421537488392622</v>
      </c>
      <c r="H836" s="62">
        <v>0.49951417531344244</v>
      </c>
      <c r="I836" s="62">
        <v>0.89279104992028135</v>
      </c>
      <c r="J836" s="62">
        <v>0.72765333895304196</v>
      </c>
      <c r="K836" s="62"/>
      <c r="L836" s="65">
        <f t="shared" si="118"/>
        <v>0.23138646890373313</v>
      </c>
      <c r="M836" s="65">
        <f t="shared" si="119"/>
        <v>6.3171188806227643E-2</v>
      </c>
      <c r="N836" s="65">
        <f t="shared" si="120"/>
        <v>1.3512929586507533E-2</v>
      </c>
      <c r="O836" s="65">
        <f t="shared" si="121"/>
        <v>7.158168071870194E-2</v>
      </c>
      <c r="P836" s="65">
        <f t="shared" si="122"/>
        <v>9.7268772825314459E-2</v>
      </c>
      <c r="Q836" s="65">
        <f t="shared" si="123"/>
        <v>0.1232502178685792</v>
      </c>
      <c r="R836" s="65">
        <f t="shared" si="124"/>
        <v>0.22028742496595782</v>
      </c>
      <c r="S836" s="65">
        <f t="shared" si="125"/>
        <v>0.17954131632497849</v>
      </c>
      <c r="T836" s="66">
        <f>(L836*'Football Field'!$F$4)+(M836*'Football Field'!$F$5)+(N836*'Football Field'!$F$6)+(O836*'Football Field'!$F$7)+(P836*'Football Field'!$F$8)+(Q836*'Football Field'!$F$9)+(R836*'Football Field'!$F$10)+(S836*'Football Field'!$F$11)</f>
        <v>147466887.69974017</v>
      </c>
    </row>
    <row r="837" spans="2:20" x14ac:dyDescent="0.3">
      <c r="B837" s="62">
        <f t="shared" si="117"/>
        <v>810</v>
      </c>
      <c r="C837" s="62">
        <v>0.84782537576999573</v>
      </c>
      <c r="D837" s="62">
        <v>0.43598553483743896</v>
      </c>
      <c r="E837" s="62">
        <v>0.2916318283908601</v>
      </c>
      <c r="F837" s="62">
        <v>1.626126888419166E-2</v>
      </c>
      <c r="G837" s="62">
        <v>0.96102928121730569</v>
      </c>
      <c r="H837" s="62">
        <v>0.65985862104427495</v>
      </c>
      <c r="I837" s="62">
        <v>2.0016439889532944E-2</v>
      </c>
      <c r="J837" s="62">
        <v>0.18361156995697703</v>
      </c>
      <c r="K837" s="62"/>
      <c r="L837" s="65">
        <f t="shared" si="118"/>
        <v>0.24817646276482525</v>
      </c>
      <c r="M837" s="65">
        <f t="shared" si="119"/>
        <v>0.12762220964938392</v>
      </c>
      <c r="N837" s="65">
        <f t="shared" si="120"/>
        <v>8.536681923910347E-2</v>
      </c>
      <c r="O837" s="65">
        <f t="shared" si="121"/>
        <v>4.760018167752067E-3</v>
      </c>
      <c r="P837" s="65">
        <f t="shared" si="122"/>
        <v>0.28131364599617359</v>
      </c>
      <c r="Q837" s="65">
        <f t="shared" si="123"/>
        <v>0.19315460845568017</v>
      </c>
      <c r="R837" s="65">
        <f t="shared" si="124"/>
        <v>5.8592363367485304E-3</v>
      </c>
      <c r="S837" s="65">
        <f t="shared" si="125"/>
        <v>5.3746999390333013E-2</v>
      </c>
      <c r="T837" s="66">
        <f>(L837*'Football Field'!$F$4)+(M837*'Football Field'!$F$5)+(N837*'Football Field'!$F$6)+(O837*'Football Field'!$F$7)+(P837*'Football Field'!$F$8)+(Q837*'Football Field'!$F$9)+(R837*'Football Field'!$F$10)+(S837*'Football Field'!$F$11)</f>
        <v>132936667.43198688</v>
      </c>
    </row>
    <row r="838" spans="2:20" x14ac:dyDescent="0.3">
      <c r="B838" s="62">
        <f t="shared" si="117"/>
        <v>811</v>
      </c>
      <c r="C838" s="62">
        <v>0.81313730926633587</v>
      </c>
      <c r="D838" s="62">
        <v>0.22187807879406141</v>
      </c>
      <c r="E838" s="62">
        <v>0.89057522972493819</v>
      </c>
      <c r="F838" s="62">
        <v>0.48577456560046617</v>
      </c>
      <c r="G838" s="62">
        <v>0.89616039732971087</v>
      </c>
      <c r="H838" s="62">
        <v>0.14264330515169488</v>
      </c>
      <c r="I838" s="62">
        <v>3.5204285392014811E-2</v>
      </c>
      <c r="J838" s="62">
        <v>0.17910766683411083</v>
      </c>
      <c r="K838" s="62"/>
      <c r="L838" s="65">
        <f t="shared" si="118"/>
        <v>0.22189700129239032</v>
      </c>
      <c r="M838" s="65">
        <f t="shared" si="119"/>
        <v>6.0548298271224377E-2</v>
      </c>
      <c r="N838" s="65">
        <f t="shared" si="120"/>
        <v>0.24302903168906009</v>
      </c>
      <c r="O838" s="65">
        <f t="shared" si="121"/>
        <v>0.13256299788791354</v>
      </c>
      <c r="P838" s="65">
        <f t="shared" si="122"/>
        <v>0.24455316780861985</v>
      </c>
      <c r="Q838" s="65">
        <f t="shared" si="123"/>
        <v>3.8925924695492102E-2</v>
      </c>
      <c r="R838" s="65">
        <f t="shared" si="124"/>
        <v>9.6068957507039286E-3</v>
      </c>
      <c r="S838" s="65">
        <f t="shared" si="125"/>
        <v>4.8876682604595739E-2</v>
      </c>
      <c r="T838" s="66">
        <f>(L838*'Football Field'!$F$4)+(M838*'Football Field'!$F$5)+(N838*'Football Field'!$F$6)+(O838*'Football Field'!$F$7)+(P838*'Football Field'!$F$8)+(Q838*'Football Field'!$F$9)+(R838*'Football Field'!$F$10)+(S838*'Football Field'!$F$11)</f>
        <v>135782061.8158026</v>
      </c>
    </row>
    <row r="839" spans="2:20" x14ac:dyDescent="0.3">
      <c r="B839" s="62">
        <f t="shared" si="117"/>
        <v>812</v>
      </c>
      <c r="C839" s="62">
        <v>1.8846989816346027E-2</v>
      </c>
      <c r="D839" s="62">
        <v>0.75857193076283125</v>
      </c>
      <c r="E839" s="62">
        <v>0.1287929924511878</v>
      </c>
      <c r="F839" s="62">
        <v>0.72503373822232109</v>
      </c>
      <c r="G839" s="62">
        <v>0.96812950930752595</v>
      </c>
      <c r="H839" s="62">
        <v>0.76293879975997569</v>
      </c>
      <c r="I839" s="62">
        <v>0.45054472064195938</v>
      </c>
      <c r="J839" s="62">
        <v>0.28102684592697258</v>
      </c>
      <c r="K839" s="62"/>
      <c r="L839" s="65">
        <f t="shared" si="118"/>
        <v>4.6036924316903314E-3</v>
      </c>
      <c r="M839" s="65">
        <f t="shared" si="119"/>
        <v>0.185293879318423</v>
      </c>
      <c r="N839" s="65">
        <f t="shared" si="120"/>
        <v>3.1459842148799794E-2</v>
      </c>
      <c r="O839" s="65">
        <f t="shared" si="121"/>
        <v>0.17710161494751489</v>
      </c>
      <c r="P839" s="65">
        <f t="shared" si="122"/>
        <v>0.23648182220746961</v>
      </c>
      <c r="Q839" s="65">
        <f t="shared" si="123"/>
        <v>0.18636056009600274</v>
      </c>
      <c r="R839" s="65">
        <f t="shared" si="124"/>
        <v>0.11005308225711952</v>
      </c>
      <c r="S839" s="65">
        <f t="shared" si="125"/>
        <v>6.8645506592980021E-2</v>
      </c>
      <c r="T839" s="66">
        <f>(L839*'Football Field'!$F$4)+(M839*'Football Field'!$F$5)+(N839*'Football Field'!$F$6)+(O839*'Football Field'!$F$7)+(P839*'Football Field'!$F$8)+(Q839*'Football Field'!$F$9)+(R839*'Football Field'!$F$10)+(S839*'Football Field'!$F$11)</f>
        <v>144639619.70647657</v>
      </c>
    </row>
    <row r="840" spans="2:20" x14ac:dyDescent="0.3">
      <c r="B840" s="62">
        <f t="shared" si="117"/>
        <v>813</v>
      </c>
      <c r="C840" s="62">
        <v>0.19325049573429665</v>
      </c>
      <c r="D840" s="62">
        <v>0.6831635100097404</v>
      </c>
      <c r="E840" s="62">
        <v>5.9700684522496994E-2</v>
      </c>
      <c r="F840" s="62">
        <v>0.63441306817352883</v>
      </c>
      <c r="G840" s="62">
        <v>0.59512813240219442</v>
      </c>
      <c r="H840" s="62">
        <v>0.36323388503927412</v>
      </c>
      <c r="I840" s="62">
        <v>0.34178083200097675</v>
      </c>
      <c r="J840" s="62">
        <v>0.76801173363542585</v>
      </c>
      <c r="K840" s="62"/>
      <c r="L840" s="65">
        <f t="shared" si="118"/>
        <v>5.3110021045057521E-2</v>
      </c>
      <c r="M840" s="65">
        <f t="shared" si="119"/>
        <v>0.18775024744939617</v>
      </c>
      <c r="N840" s="65">
        <f t="shared" si="120"/>
        <v>1.6407226275650076E-2</v>
      </c>
      <c r="O840" s="65">
        <f t="shared" si="121"/>
        <v>0.17435241898826304</v>
      </c>
      <c r="P840" s="65">
        <f t="shared" si="122"/>
        <v>0.16355594595650449</v>
      </c>
      <c r="Q840" s="65">
        <f t="shared" si="123"/>
        <v>9.9825665157609045E-2</v>
      </c>
      <c r="R840" s="65">
        <f t="shared" si="124"/>
        <v>9.392983501230763E-2</v>
      </c>
      <c r="S840" s="65">
        <f t="shared" si="125"/>
        <v>0.21106864011521204</v>
      </c>
      <c r="T840" s="66">
        <f>(L840*'Football Field'!$F$4)+(M840*'Football Field'!$F$5)+(N840*'Football Field'!$F$6)+(O840*'Football Field'!$F$7)+(P840*'Football Field'!$F$8)+(Q840*'Football Field'!$F$9)+(R840*'Football Field'!$F$10)+(S840*'Football Field'!$F$11)</f>
        <v>136872427.48228118</v>
      </c>
    </row>
    <row r="841" spans="2:20" x14ac:dyDescent="0.3">
      <c r="B841" s="62">
        <f t="shared" si="117"/>
        <v>814</v>
      </c>
      <c r="C841" s="62">
        <v>0.7373245138100637</v>
      </c>
      <c r="D841" s="62">
        <v>0.81729308739381989</v>
      </c>
      <c r="E841" s="62">
        <v>0.2355510477828473</v>
      </c>
      <c r="F841" s="62">
        <v>0.7558342711210978</v>
      </c>
      <c r="G841" s="62">
        <v>0.91534803339124271</v>
      </c>
      <c r="H841" s="62">
        <v>0.88454239888538022</v>
      </c>
      <c r="I841" s="62">
        <v>0.51691920148320414</v>
      </c>
      <c r="J841" s="62">
        <v>0.67760873602107341</v>
      </c>
      <c r="K841" s="62"/>
      <c r="L841" s="65">
        <f t="shared" si="118"/>
        <v>0.13308094731995943</v>
      </c>
      <c r="M841" s="65">
        <f t="shared" si="119"/>
        <v>0.14751461028521062</v>
      </c>
      <c r="N841" s="65">
        <f t="shared" si="120"/>
        <v>4.2515006613798131E-2</v>
      </c>
      <c r="O841" s="65">
        <f t="shared" si="121"/>
        <v>0.13642180469209003</v>
      </c>
      <c r="P841" s="65">
        <f t="shared" si="122"/>
        <v>0.16521271316709313</v>
      </c>
      <c r="Q841" s="65">
        <f t="shared" si="123"/>
        <v>0.1596525521443054</v>
      </c>
      <c r="R841" s="65">
        <f t="shared" si="124"/>
        <v>9.329962008964586E-2</v>
      </c>
      <c r="S841" s="65">
        <f t="shared" si="125"/>
        <v>0.12230274568789734</v>
      </c>
      <c r="T841" s="66">
        <f>(L841*'Football Field'!$F$4)+(M841*'Football Field'!$F$5)+(N841*'Football Field'!$F$6)+(O841*'Football Field'!$F$7)+(P841*'Football Field'!$F$8)+(Q841*'Football Field'!$F$9)+(R841*'Football Field'!$F$10)+(S841*'Football Field'!$F$11)</f>
        <v>136390261.7775282</v>
      </c>
    </row>
    <row r="842" spans="2:20" x14ac:dyDescent="0.3">
      <c r="B842" s="62">
        <f t="shared" si="117"/>
        <v>815</v>
      </c>
      <c r="C842" s="62">
        <v>6.7874632556947812E-2</v>
      </c>
      <c r="D842" s="62">
        <v>0.60831993768970594</v>
      </c>
      <c r="E842" s="62">
        <v>0.70107344540620353</v>
      </c>
      <c r="F842" s="62">
        <v>0.57957554106247011</v>
      </c>
      <c r="G842" s="62">
        <v>0.66975626232721885</v>
      </c>
      <c r="H842" s="62">
        <v>0.7603521299391115</v>
      </c>
      <c r="I842" s="62">
        <v>5.7543385041710415E-2</v>
      </c>
      <c r="J842" s="62">
        <v>0.36094797726692829</v>
      </c>
      <c r="K842" s="62"/>
      <c r="L842" s="65">
        <f t="shared" si="118"/>
        <v>1.783619594478569E-2</v>
      </c>
      <c r="M842" s="65">
        <f t="shared" si="119"/>
        <v>0.15985520947977158</v>
      </c>
      <c r="N842" s="65">
        <f t="shared" si="120"/>
        <v>0.18422911289368107</v>
      </c>
      <c r="O842" s="65">
        <f t="shared" si="121"/>
        <v>0.15230171458419539</v>
      </c>
      <c r="P842" s="65">
        <f t="shared" si="122"/>
        <v>0.17599953738376076</v>
      </c>
      <c r="Q842" s="65">
        <f t="shared" si="123"/>
        <v>0.19980645295207458</v>
      </c>
      <c r="R842" s="65">
        <f t="shared" si="124"/>
        <v>1.5121335501434499E-2</v>
      </c>
      <c r="S842" s="65">
        <f t="shared" si="125"/>
        <v>9.4850441260296445E-2</v>
      </c>
      <c r="T842" s="66">
        <f>(L842*'Football Field'!$F$4)+(M842*'Football Field'!$F$5)+(N842*'Football Field'!$F$6)+(O842*'Football Field'!$F$7)+(P842*'Football Field'!$F$8)+(Q842*'Football Field'!$F$9)+(R842*'Football Field'!$F$10)+(S842*'Football Field'!$F$11)</f>
        <v>130546411.47353254</v>
      </c>
    </row>
    <row r="843" spans="2:20" x14ac:dyDescent="0.3">
      <c r="B843" s="62">
        <f t="shared" si="117"/>
        <v>816</v>
      </c>
      <c r="C843" s="62">
        <v>0.33797551408094861</v>
      </c>
      <c r="D843" s="62">
        <v>0.8133007722914829</v>
      </c>
      <c r="E843" s="62">
        <v>0.52929810970074898</v>
      </c>
      <c r="F843" s="62">
        <v>0.5309241703092189</v>
      </c>
      <c r="G843" s="62">
        <v>0.5544922271798457</v>
      </c>
      <c r="H843" s="62">
        <v>0.84607570387894615</v>
      </c>
      <c r="I843" s="62">
        <v>0.88689167195499874</v>
      </c>
      <c r="J843" s="62">
        <v>0.45004224394257153</v>
      </c>
      <c r="K843" s="62"/>
      <c r="L843" s="65">
        <f t="shared" si="118"/>
        <v>6.8291672227390049E-2</v>
      </c>
      <c r="M843" s="65">
        <f t="shared" si="119"/>
        <v>0.16433637186601138</v>
      </c>
      <c r="N843" s="65">
        <f t="shared" si="120"/>
        <v>0.10695050828328112</v>
      </c>
      <c r="O843" s="65">
        <f t="shared" si="121"/>
        <v>0.1072790717249182</v>
      </c>
      <c r="P843" s="65">
        <f t="shared" si="122"/>
        <v>0.11204125699512048</v>
      </c>
      <c r="Q843" s="65">
        <f t="shared" si="123"/>
        <v>0.17095890749949544</v>
      </c>
      <c r="R843" s="65">
        <f t="shared" si="124"/>
        <v>0.17920622305154987</v>
      </c>
      <c r="S843" s="65">
        <f t="shared" si="125"/>
        <v>9.0935988352233307E-2</v>
      </c>
      <c r="T843" s="66">
        <f>(L843*'Football Field'!$F$4)+(M843*'Football Field'!$F$5)+(N843*'Football Field'!$F$6)+(O843*'Football Field'!$F$7)+(P843*'Football Field'!$F$8)+(Q843*'Football Field'!$F$9)+(R843*'Football Field'!$F$10)+(S843*'Football Field'!$F$11)</f>
        <v>145448790.14511359</v>
      </c>
    </row>
    <row r="844" spans="2:20" x14ac:dyDescent="0.3">
      <c r="B844" s="62">
        <f t="shared" si="117"/>
        <v>817</v>
      </c>
      <c r="C844" s="62">
        <v>1.2836045801137175E-2</v>
      </c>
      <c r="D844" s="62">
        <v>0.87924057967470781</v>
      </c>
      <c r="E844" s="62">
        <v>0.79437031848949224</v>
      </c>
      <c r="F844" s="62">
        <v>0.43090639130041519</v>
      </c>
      <c r="G844" s="62">
        <v>0.63991674326395886</v>
      </c>
      <c r="H844" s="62">
        <v>0.89232669444796331</v>
      </c>
      <c r="I844" s="62">
        <v>0.16281559541191992</v>
      </c>
      <c r="J844" s="62">
        <v>0.85596253650429255</v>
      </c>
      <c r="K844" s="62"/>
      <c r="L844" s="65">
        <f t="shared" si="118"/>
        <v>2.7495747583770676E-3</v>
      </c>
      <c r="M844" s="65">
        <f t="shared" si="119"/>
        <v>0.18833975368023556</v>
      </c>
      <c r="N844" s="65">
        <f t="shared" si="120"/>
        <v>0.1701599238863076</v>
      </c>
      <c r="O844" s="65">
        <f t="shared" si="121"/>
        <v>9.2303296131742402E-2</v>
      </c>
      <c r="P844" s="65">
        <f t="shared" si="122"/>
        <v>0.13707484002476539</v>
      </c>
      <c r="Q844" s="65">
        <f t="shared" si="123"/>
        <v>0.19114289503881352</v>
      </c>
      <c r="R844" s="65">
        <f t="shared" si="124"/>
        <v>3.4876289657293655E-2</v>
      </c>
      <c r="S844" s="65">
        <f t="shared" si="125"/>
        <v>0.18335342682246483</v>
      </c>
      <c r="T844" s="66">
        <f>(L844*'Football Field'!$F$4)+(M844*'Football Field'!$F$5)+(N844*'Football Field'!$F$6)+(O844*'Football Field'!$F$7)+(P844*'Football Field'!$F$8)+(Q844*'Football Field'!$F$9)+(R844*'Football Field'!$F$10)+(S844*'Football Field'!$F$11)</f>
        <v>129969743.80322982</v>
      </c>
    </row>
    <row r="845" spans="2:20" x14ac:dyDescent="0.3">
      <c r="B845" s="62">
        <f t="shared" si="117"/>
        <v>818</v>
      </c>
      <c r="C845" s="62">
        <v>0.29010114523241415</v>
      </c>
      <c r="D845" s="62">
        <v>0.49897522845978237</v>
      </c>
      <c r="E845" s="62">
        <v>0.15040254625673244</v>
      </c>
      <c r="F845" s="62">
        <v>8.3780783230791744E-2</v>
      </c>
      <c r="G845" s="62">
        <v>0.44160242122947591</v>
      </c>
      <c r="H845" s="62">
        <v>0.35479734605278423</v>
      </c>
      <c r="I845" s="62">
        <v>0.33209192267256393</v>
      </c>
      <c r="J845" s="62">
        <v>2.2453068998978254E-2</v>
      </c>
      <c r="K845" s="62"/>
      <c r="L845" s="65">
        <f t="shared" si="118"/>
        <v>0.13342864035323573</v>
      </c>
      <c r="M845" s="65">
        <f t="shared" si="119"/>
        <v>0.22949784031357545</v>
      </c>
      <c r="N845" s="65">
        <f t="shared" si="120"/>
        <v>6.9175898070388514E-2</v>
      </c>
      <c r="O845" s="65">
        <f t="shared" si="121"/>
        <v>3.8533994704701598E-2</v>
      </c>
      <c r="P845" s="65">
        <f t="shared" si="122"/>
        <v>0.20310988636098024</v>
      </c>
      <c r="Q845" s="65">
        <f t="shared" si="123"/>
        <v>0.16318490382667394</v>
      </c>
      <c r="R845" s="65">
        <f t="shared" si="124"/>
        <v>0.15274180899559273</v>
      </c>
      <c r="S845" s="65">
        <f t="shared" si="125"/>
        <v>1.0327027374851999E-2</v>
      </c>
      <c r="T845" s="66">
        <f>(L845*'Football Field'!$F$4)+(M845*'Football Field'!$F$5)+(N845*'Football Field'!$F$6)+(O845*'Football Field'!$F$7)+(P845*'Football Field'!$F$8)+(Q845*'Football Field'!$F$9)+(R845*'Football Field'!$F$10)+(S845*'Football Field'!$F$11)</f>
        <v>146619066.8384299</v>
      </c>
    </row>
    <row r="846" spans="2:20" x14ac:dyDescent="0.3">
      <c r="B846" s="62">
        <f t="shared" si="117"/>
        <v>819</v>
      </c>
      <c r="C846" s="62">
        <v>0.76295618762706641</v>
      </c>
      <c r="D846" s="62">
        <v>0.48445825923627284</v>
      </c>
      <c r="E846" s="62">
        <v>0.50384008324238683</v>
      </c>
      <c r="F846" s="62">
        <v>2.1872918279029596E-2</v>
      </c>
      <c r="G846" s="62">
        <v>0.51654108219824835</v>
      </c>
      <c r="H846" s="62">
        <v>0.28933030007692706</v>
      </c>
      <c r="I846" s="62">
        <v>0.25767422301979126</v>
      </c>
      <c r="J846" s="62">
        <v>0.50502996962334168</v>
      </c>
      <c r="K846" s="62"/>
      <c r="L846" s="65">
        <f t="shared" si="118"/>
        <v>0.22831358211865641</v>
      </c>
      <c r="M846" s="65">
        <f t="shared" si="119"/>
        <v>0.14497346288941507</v>
      </c>
      <c r="N846" s="65">
        <f t="shared" si="120"/>
        <v>0.15077344687092287</v>
      </c>
      <c r="O846" s="65">
        <f t="shared" si="121"/>
        <v>6.5454404914203268E-3</v>
      </c>
      <c r="P846" s="65">
        <f t="shared" si="122"/>
        <v>0.15457420321201371</v>
      </c>
      <c r="Q846" s="65">
        <f t="shared" si="123"/>
        <v>8.6581691448733886E-2</v>
      </c>
      <c r="R846" s="65">
        <f t="shared" si="124"/>
        <v>7.7108654246928393E-2</v>
      </c>
      <c r="S846" s="65">
        <f t="shared" si="125"/>
        <v>0.15112951872190941</v>
      </c>
      <c r="T846" s="66">
        <f>(L846*'Football Field'!$F$4)+(M846*'Football Field'!$F$5)+(N846*'Football Field'!$F$6)+(O846*'Football Field'!$F$7)+(P846*'Football Field'!$F$8)+(Q846*'Football Field'!$F$9)+(R846*'Football Field'!$F$10)+(S846*'Football Field'!$F$11)</f>
        <v>134955339.51167127</v>
      </c>
    </row>
    <row r="847" spans="2:20" x14ac:dyDescent="0.3">
      <c r="B847" s="62">
        <f t="shared" si="117"/>
        <v>820</v>
      </c>
      <c r="C847" s="62">
        <v>0.7166279038532074</v>
      </c>
      <c r="D847" s="62">
        <v>0.95781271632781984</v>
      </c>
      <c r="E847" s="62">
        <v>0.99249517041791091</v>
      </c>
      <c r="F847" s="62">
        <v>0.20570134216454128</v>
      </c>
      <c r="G847" s="62">
        <v>0.20468685384777974</v>
      </c>
      <c r="H847" s="62">
        <v>0.4623599178619312</v>
      </c>
      <c r="I847" s="62">
        <v>6.7853141652578497E-2</v>
      </c>
      <c r="J847" s="62">
        <v>0.45251931951475488</v>
      </c>
      <c r="K847" s="62"/>
      <c r="L847" s="65">
        <f t="shared" si="118"/>
        <v>0.17650688545062862</v>
      </c>
      <c r="M847" s="65">
        <f t="shared" si="119"/>
        <v>0.2359111869563203</v>
      </c>
      <c r="N847" s="65">
        <f t="shared" si="120"/>
        <v>0.24445354473824715</v>
      </c>
      <c r="O847" s="65">
        <f t="shared" si="121"/>
        <v>5.0664651827337225E-2</v>
      </c>
      <c r="P847" s="65">
        <f t="shared" si="122"/>
        <v>5.0414781326684338E-2</v>
      </c>
      <c r="Q847" s="65">
        <f t="shared" si="123"/>
        <v>0.11388017215100615</v>
      </c>
      <c r="R847" s="65">
        <f t="shared" si="124"/>
        <v>1.6712364445677797E-2</v>
      </c>
      <c r="S847" s="65">
        <f t="shared" si="125"/>
        <v>0.11145641310409847</v>
      </c>
      <c r="T847" s="66">
        <f>(L847*'Football Field'!$F$4)+(M847*'Football Field'!$F$5)+(N847*'Football Field'!$F$6)+(O847*'Football Field'!$F$7)+(P847*'Football Field'!$F$8)+(Q847*'Football Field'!$F$9)+(R847*'Football Field'!$F$10)+(S847*'Football Field'!$F$11)</f>
        <v>120448469.93666802</v>
      </c>
    </row>
    <row r="848" spans="2:20" x14ac:dyDescent="0.3">
      <c r="B848" s="62">
        <f t="shared" si="117"/>
        <v>821</v>
      </c>
      <c r="C848" s="62">
        <v>0.63562802667511642</v>
      </c>
      <c r="D848" s="62">
        <v>0.18602828141061856</v>
      </c>
      <c r="E848" s="62">
        <v>0.79874906777528787</v>
      </c>
      <c r="F848" s="62">
        <v>0.89900017361774009</v>
      </c>
      <c r="G848" s="62">
        <v>0.10868634531477384</v>
      </c>
      <c r="H848" s="62">
        <v>0.99422667962101063</v>
      </c>
      <c r="I848" s="62">
        <v>0.98821836161782817</v>
      </c>
      <c r="J848" s="62">
        <v>0.27113086837016709</v>
      </c>
      <c r="K848" s="62"/>
      <c r="L848" s="65">
        <f t="shared" si="118"/>
        <v>0.13020714480036391</v>
      </c>
      <c r="M848" s="65">
        <f t="shared" si="119"/>
        <v>3.8107525719560144E-2</v>
      </c>
      <c r="N848" s="65">
        <f t="shared" si="120"/>
        <v>0.16362216762372367</v>
      </c>
      <c r="O848" s="65">
        <f t="shared" si="121"/>
        <v>0.18415840848633228</v>
      </c>
      <c r="P848" s="65">
        <f t="shared" si="122"/>
        <v>2.2264182994335427E-2</v>
      </c>
      <c r="Q848" s="65">
        <f t="shared" si="123"/>
        <v>0.20366537000415416</v>
      </c>
      <c r="R848" s="65">
        <f t="shared" si="124"/>
        <v>0.20243457793801564</v>
      </c>
      <c r="S848" s="65">
        <f t="shared" si="125"/>
        <v>5.5540622433514868E-2</v>
      </c>
      <c r="T848" s="66">
        <f>(L848*'Football Field'!$F$4)+(M848*'Football Field'!$F$5)+(N848*'Football Field'!$F$6)+(O848*'Football Field'!$F$7)+(P848*'Football Field'!$F$8)+(Q848*'Football Field'!$F$9)+(R848*'Football Field'!$F$10)+(S848*'Football Field'!$F$11)</f>
        <v>143172967.28172007</v>
      </c>
    </row>
    <row r="849" spans="2:20" x14ac:dyDescent="0.3">
      <c r="B849" s="62">
        <f t="shared" si="117"/>
        <v>822</v>
      </c>
      <c r="C849" s="62">
        <v>0.45582959121658573</v>
      </c>
      <c r="D849" s="62">
        <v>0.41904176973660467</v>
      </c>
      <c r="E849" s="62">
        <v>0.22856901639212179</v>
      </c>
      <c r="F849" s="62">
        <v>9.594974662227318E-2</v>
      </c>
      <c r="G849" s="62">
        <v>0.31832443563120105</v>
      </c>
      <c r="H849" s="62">
        <v>0.86471786550455942</v>
      </c>
      <c r="I849" s="62">
        <v>0.22060933007887651</v>
      </c>
      <c r="J849" s="62">
        <v>0.40228309877403046</v>
      </c>
      <c r="K849" s="62"/>
      <c r="L849" s="65">
        <f t="shared" si="118"/>
        <v>0.15167398313580813</v>
      </c>
      <c r="M849" s="65">
        <f t="shared" si="119"/>
        <v>0.13943310294225664</v>
      </c>
      <c r="N849" s="65">
        <f t="shared" si="120"/>
        <v>7.6054678778312512E-2</v>
      </c>
      <c r="O849" s="65">
        <f t="shared" si="121"/>
        <v>3.1926580747490094E-2</v>
      </c>
      <c r="P849" s="65">
        <f t="shared" si="122"/>
        <v>0.10592014211447197</v>
      </c>
      <c r="Q849" s="65">
        <f t="shared" si="123"/>
        <v>0.28772858427142489</v>
      </c>
      <c r="R849" s="65">
        <f t="shared" si="124"/>
        <v>7.3406151015076859E-2</v>
      </c>
      <c r="S849" s="65">
        <f t="shared" si="125"/>
        <v>0.13385677699515883</v>
      </c>
      <c r="T849" s="66">
        <f>(L849*'Football Field'!$F$4)+(M849*'Football Field'!$F$5)+(N849*'Football Field'!$F$6)+(O849*'Football Field'!$F$7)+(P849*'Football Field'!$F$8)+(Q849*'Football Field'!$F$9)+(R849*'Football Field'!$F$10)+(S849*'Football Field'!$F$11)</f>
        <v>128927374.00457127</v>
      </c>
    </row>
    <row r="850" spans="2:20" x14ac:dyDescent="0.3">
      <c r="B850" s="62">
        <f t="shared" si="117"/>
        <v>823</v>
      </c>
      <c r="C850" s="62">
        <v>0.56314045413183655</v>
      </c>
      <c r="D850" s="62">
        <v>0.37103074767358646</v>
      </c>
      <c r="E850" s="62">
        <v>1.8383962634926476E-2</v>
      </c>
      <c r="F850" s="62">
        <v>0.26251554141177946</v>
      </c>
      <c r="G850" s="62">
        <v>0.44209089427743942</v>
      </c>
      <c r="H850" s="62">
        <v>0.16372595699239434</v>
      </c>
      <c r="I850" s="62">
        <v>0.25872881151474414</v>
      </c>
      <c r="J850" s="62">
        <v>9.4747011905970124E-2</v>
      </c>
      <c r="K850" s="62"/>
      <c r="L850" s="65">
        <f t="shared" si="118"/>
        <v>0.2589909576159658</v>
      </c>
      <c r="M850" s="65">
        <f t="shared" si="119"/>
        <v>0.17063879524175243</v>
      </c>
      <c r="N850" s="65">
        <f t="shared" si="120"/>
        <v>8.4548713427735397E-3</v>
      </c>
      <c r="O850" s="65">
        <f t="shared" si="121"/>
        <v>0.12073213877721806</v>
      </c>
      <c r="P850" s="65">
        <f t="shared" si="122"/>
        <v>0.20331969266659675</v>
      </c>
      <c r="Q850" s="65">
        <f t="shared" si="123"/>
        <v>7.5298341784771808E-2</v>
      </c>
      <c r="R850" s="65">
        <f t="shared" si="124"/>
        <v>0.11899060379234803</v>
      </c>
      <c r="S850" s="65">
        <f t="shared" si="125"/>
        <v>4.3574598778573614E-2</v>
      </c>
      <c r="T850" s="66">
        <f>(L850*'Football Field'!$F$4)+(M850*'Football Field'!$F$5)+(N850*'Football Field'!$F$6)+(O850*'Football Field'!$F$7)+(P850*'Football Field'!$F$8)+(Q850*'Football Field'!$F$9)+(R850*'Football Field'!$F$10)+(S850*'Football Field'!$F$11)</f>
        <v>140789515.98302418</v>
      </c>
    </row>
    <row r="851" spans="2:20" x14ac:dyDescent="0.3">
      <c r="B851" s="62">
        <f t="shared" si="117"/>
        <v>824</v>
      </c>
      <c r="C851" s="62">
        <v>0.99764131333136874</v>
      </c>
      <c r="D851" s="62">
        <v>0.43446675954191438</v>
      </c>
      <c r="E851" s="62">
        <v>0.45004726524322425</v>
      </c>
      <c r="F851" s="62">
        <v>0.85156763030372207</v>
      </c>
      <c r="G851" s="62">
        <v>0.8206283866191183</v>
      </c>
      <c r="H851" s="62">
        <v>0.13676440194689865</v>
      </c>
      <c r="I851" s="62">
        <v>0.72907989483866809</v>
      </c>
      <c r="J851" s="62">
        <v>0.57831484309905967</v>
      </c>
      <c r="K851" s="62"/>
      <c r="L851" s="65">
        <f t="shared" si="118"/>
        <v>0.19958772005069933</v>
      </c>
      <c r="M851" s="65">
        <f t="shared" si="119"/>
        <v>8.6919245239780674E-2</v>
      </c>
      <c r="N851" s="65">
        <f t="shared" si="120"/>
        <v>9.0036274946356659E-2</v>
      </c>
      <c r="O851" s="65">
        <f t="shared" si="121"/>
        <v>0.17036427775204144</v>
      </c>
      <c r="P851" s="65">
        <f t="shared" si="122"/>
        <v>0.16417458509939564</v>
      </c>
      <c r="Q851" s="65">
        <f t="shared" si="123"/>
        <v>2.7361031268371638E-2</v>
      </c>
      <c r="R851" s="65">
        <f t="shared" si="124"/>
        <v>0.14585943064019857</v>
      </c>
      <c r="S851" s="65">
        <f t="shared" si="125"/>
        <v>0.115697435003156</v>
      </c>
      <c r="T851" s="66">
        <f>(L851*'Football Field'!$F$4)+(M851*'Football Field'!$F$5)+(N851*'Football Field'!$F$6)+(O851*'Football Field'!$F$7)+(P851*'Football Field'!$F$8)+(Q851*'Football Field'!$F$9)+(R851*'Football Field'!$F$10)+(S851*'Football Field'!$F$11)</f>
        <v>144909713.83891383</v>
      </c>
    </row>
    <row r="852" spans="2:20" x14ac:dyDescent="0.3">
      <c r="B852" s="62">
        <f t="shared" si="117"/>
        <v>825</v>
      </c>
      <c r="C852" s="62">
        <v>0.73899434960581667</v>
      </c>
      <c r="D852" s="62">
        <v>0.63658671630410923</v>
      </c>
      <c r="E852" s="62">
        <v>0.16585015678796344</v>
      </c>
      <c r="F852" s="62">
        <v>0.99012733199182934</v>
      </c>
      <c r="G852" s="62">
        <v>0.27488939884029817</v>
      </c>
      <c r="H852" s="62">
        <v>0.82632883674755164</v>
      </c>
      <c r="I852" s="62">
        <v>0.63325293094661272</v>
      </c>
      <c r="J852" s="62">
        <v>0.78085593095940242</v>
      </c>
      <c r="K852" s="62"/>
      <c r="L852" s="65">
        <f t="shared" si="118"/>
        <v>0.14642581594573748</v>
      </c>
      <c r="M852" s="65">
        <f t="shared" si="119"/>
        <v>0.12613456301089046</v>
      </c>
      <c r="N852" s="65">
        <f t="shared" si="120"/>
        <v>3.2861881211080496E-2</v>
      </c>
      <c r="O852" s="65">
        <f t="shared" si="121"/>
        <v>0.19618580650097375</v>
      </c>
      <c r="P852" s="65">
        <f t="shared" si="122"/>
        <v>5.4467134344794318E-2</v>
      </c>
      <c r="Q852" s="65">
        <f t="shared" si="123"/>
        <v>0.16373044560461408</v>
      </c>
      <c r="R852" s="65">
        <f t="shared" si="124"/>
        <v>0.12547400012374557</v>
      </c>
      <c r="S852" s="65">
        <f t="shared" si="125"/>
        <v>0.15472035325816377</v>
      </c>
      <c r="T852" s="66">
        <f>(L852*'Football Field'!$F$4)+(M852*'Football Field'!$F$5)+(N852*'Football Field'!$F$6)+(O852*'Football Field'!$F$7)+(P852*'Football Field'!$F$8)+(Q852*'Football Field'!$F$9)+(R852*'Football Field'!$F$10)+(S852*'Football Field'!$F$11)</f>
        <v>132203741.88953224</v>
      </c>
    </row>
    <row r="853" spans="2:20" x14ac:dyDescent="0.3">
      <c r="B853" s="62">
        <f t="shared" si="117"/>
        <v>826</v>
      </c>
      <c r="C853" s="62">
        <v>0.85269401868267669</v>
      </c>
      <c r="D853" s="62">
        <v>0.6160009613357238</v>
      </c>
      <c r="E853" s="62">
        <v>0.52530403220628152</v>
      </c>
      <c r="F853" s="62">
        <v>1.4267321748401618E-2</v>
      </c>
      <c r="G853" s="62">
        <v>0.36065487784489536</v>
      </c>
      <c r="H853" s="62">
        <v>0.8559243386875427</v>
      </c>
      <c r="I853" s="62">
        <v>0.93509919502887129</v>
      </c>
      <c r="J853" s="62">
        <v>0.64856667918850219</v>
      </c>
      <c r="K853" s="62"/>
      <c r="L853" s="65">
        <f t="shared" si="118"/>
        <v>0.1773301430248376</v>
      </c>
      <c r="M853" s="65">
        <f t="shared" si="119"/>
        <v>0.12810637366245264</v>
      </c>
      <c r="N853" s="65">
        <f t="shared" si="120"/>
        <v>0.1092446259991061</v>
      </c>
      <c r="O853" s="65">
        <f t="shared" si="121"/>
        <v>2.9670974004650129E-3</v>
      </c>
      <c r="P853" s="65">
        <f t="shared" si="122"/>
        <v>7.5003435780685329E-2</v>
      </c>
      <c r="Q853" s="65">
        <f t="shared" si="123"/>
        <v>0.17800193512836832</v>
      </c>
      <c r="R853" s="65">
        <f t="shared" si="124"/>
        <v>0.19446749990466314</v>
      </c>
      <c r="S853" s="65">
        <f t="shared" si="125"/>
        <v>0.13487888909942181</v>
      </c>
      <c r="T853" s="66">
        <f>(L853*'Football Field'!$F$4)+(M853*'Football Field'!$F$5)+(N853*'Football Field'!$F$6)+(O853*'Football Field'!$F$7)+(P853*'Football Field'!$F$8)+(Q853*'Football Field'!$F$9)+(R853*'Football Field'!$F$10)+(S853*'Football Field'!$F$11)</f>
        <v>143781074.18940154</v>
      </c>
    </row>
    <row r="854" spans="2:20" x14ac:dyDescent="0.3">
      <c r="B854" s="62">
        <f t="shared" si="117"/>
        <v>827</v>
      </c>
      <c r="C854" s="62">
        <v>0.88024470070590211</v>
      </c>
      <c r="D854" s="62">
        <v>0.58215017166452054</v>
      </c>
      <c r="E854" s="62">
        <v>0.48085923191413404</v>
      </c>
      <c r="F854" s="62">
        <v>0.22642562119051857</v>
      </c>
      <c r="G854" s="62">
        <v>0.83514612339907057</v>
      </c>
      <c r="H854" s="62">
        <v>0.44614898812828252</v>
      </c>
      <c r="I854" s="62">
        <v>0.50096527779497291</v>
      </c>
      <c r="J854" s="62">
        <v>0.61223883790992695</v>
      </c>
      <c r="K854" s="62"/>
      <c r="L854" s="65">
        <f t="shared" si="118"/>
        <v>0.19285937510924467</v>
      </c>
      <c r="M854" s="65">
        <f t="shared" si="119"/>
        <v>0.1275476219702576</v>
      </c>
      <c r="N854" s="65">
        <f t="shared" si="120"/>
        <v>0.10535503469444453</v>
      </c>
      <c r="O854" s="65">
        <f t="shared" si="121"/>
        <v>4.9609277711648435E-2</v>
      </c>
      <c r="P854" s="65">
        <f t="shared" si="122"/>
        <v>0.18297839152509304</v>
      </c>
      <c r="Q854" s="65">
        <f t="shared" si="123"/>
        <v>9.775010856303977E-2</v>
      </c>
      <c r="R854" s="65">
        <f t="shared" si="124"/>
        <v>0.10976021820919532</v>
      </c>
      <c r="S854" s="65">
        <f t="shared" si="125"/>
        <v>0.13413997221707663</v>
      </c>
      <c r="T854" s="66">
        <f>(L854*'Football Field'!$F$4)+(M854*'Football Field'!$F$5)+(N854*'Football Field'!$F$6)+(O854*'Football Field'!$F$7)+(P854*'Football Field'!$F$8)+(Q854*'Football Field'!$F$9)+(R854*'Football Field'!$F$10)+(S854*'Football Field'!$F$11)</f>
        <v>141028048.98982221</v>
      </c>
    </row>
    <row r="855" spans="2:20" x14ac:dyDescent="0.3">
      <c r="B855" s="62">
        <f t="shared" si="117"/>
        <v>828</v>
      </c>
      <c r="C855" s="62">
        <v>0.75876384646154704</v>
      </c>
      <c r="D855" s="62">
        <v>0.17899101331344713</v>
      </c>
      <c r="E855" s="62">
        <v>0.78778526624236433</v>
      </c>
      <c r="F855" s="62">
        <v>0.83355119944872536</v>
      </c>
      <c r="G855" s="62">
        <v>0.89303054685467143</v>
      </c>
      <c r="H855" s="62">
        <v>0.41407745495841264</v>
      </c>
      <c r="I855" s="62">
        <v>8.1516533096274157E-3</v>
      </c>
      <c r="J855" s="62">
        <v>0.34203637995759295</v>
      </c>
      <c r="K855" s="62"/>
      <c r="L855" s="65">
        <f t="shared" si="118"/>
        <v>0.17995591523716672</v>
      </c>
      <c r="M855" s="65">
        <f t="shared" si="119"/>
        <v>4.2451273568530061E-2</v>
      </c>
      <c r="N855" s="65">
        <f t="shared" si="120"/>
        <v>0.18683892130353927</v>
      </c>
      <c r="O855" s="65">
        <f t="shared" si="121"/>
        <v>0.19769322127479011</v>
      </c>
      <c r="P855" s="65">
        <f t="shared" si="122"/>
        <v>0.21179992977185721</v>
      </c>
      <c r="Q855" s="65">
        <f t="shared" si="123"/>
        <v>9.8206692020999145E-2</v>
      </c>
      <c r="R855" s="65">
        <f t="shared" si="124"/>
        <v>1.9333264742001951E-3</v>
      </c>
      <c r="S855" s="65">
        <f t="shared" si="125"/>
        <v>8.1120720348917263E-2</v>
      </c>
      <c r="T855" s="66">
        <f>(L855*'Football Field'!$F$4)+(M855*'Football Field'!$F$5)+(N855*'Football Field'!$F$6)+(O855*'Football Field'!$F$7)+(P855*'Football Field'!$F$8)+(Q855*'Football Field'!$F$9)+(R855*'Football Field'!$F$10)+(S855*'Football Field'!$F$11)</f>
        <v>131532478.5703266</v>
      </c>
    </row>
    <row r="856" spans="2:20" x14ac:dyDescent="0.3">
      <c r="B856" s="62">
        <f t="shared" si="117"/>
        <v>829</v>
      </c>
      <c r="C856" s="62">
        <v>0.81148733058527345</v>
      </c>
      <c r="D856" s="62">
        <v>0.25840242659658896</v>
      </c>
      <c r="E856" s="62">
        <v>0.65208091633802268</v>
      </c>
      <c r="F856" s="62">
        <v>0.10258730402174576</v>
      </c>
      <c r="G856" s="62">
        <v>0.82571416534134467</v>
      </c>
      <c r="H856" s="62">
        <v>0.78081894269867447</v>
      </c>
      <c r="I856" s="62">
        <v>0.81012828561985584</v>
      </c>
      <c r="J856" s="62">
        <v>0.86496654854008737</v>
      </c>
      <c r="K856" s="62"/>
      <c r="L856" s="65">
        <f t="shared" si="118"/>
        <v>0.15892240183576006</v>
      </c>
      <c r="M856" s="65">
        <f t="shared" si="119"/>
        <v>5.0605761454464604E-2</v>
      </c>
      <c r="N856" s="65">
        <f t="shared" si="120"/>
        <v>0.1277041076426419</v>
      </c>
      <c r="O856" s="65">
        <f t="shared" si="121"/>
        <v>2.0090789022217462E-2</v>
      </c>
      <c r="P856" s="65">
        <f t="shared" si="122"/>
        <v>0.16170859783012589</v>
      </c>
      <c r="Q856" s="65">
        <f t="shared" si="123"/>
        <v>0.15291627742731884</v>
      </c>
      <c r="R856" s="65">
        <f t="shared" si="124"/>
        <v>0.15865624525885924</v>
      </c>
      <c r="S856" s="65">
        <f t="shared" si="125"/>
        <v>0.16939581952861218</v>
      </c>
      <c r="T856" s="66">
        <f>(L856*'Football Field'!$F$4)+(M856*'Football Field'!$F$5)+(N856*'Football Field'!$F$6)+(O856*'Football Field'!$F$7)+(P856*'Football Field'!$F$8)+(Q856*'Football Field'!$F$9)+(R856*'Football Field'!$F$10)+(S856*'Football Field'!$F$11)</f>
        <v>147127715.50651762</v>
      </c>
    </row>
    <row r="857" spans="2:20" x14ac:dyDescent="0.3">
      <c r="B857" s="62">
        <f t="shared" si="117"/>
        <v>830</v>
      </c>
      <c r="C857" s="62">
        <v>0.18226453124468278</v>
      </c>
      <c r="D857" s="62">
        <v>0.50842534651198468</v>
      </c>
      <c r="E857" s="62">
        <v>0.5178000848869887</v>
      </c>
      <c r="F857" s="62">
        <v>5.1220576832622378E-4</v>
      </c>
      <c r="G857" s="62">
        <v>0.32349178653354371</v>
      </c>
      <c r="H857" s="62">
        <v>0.1872221757645709</v>
      </c>
      <c r="I857" s="62">
        <v>0.40642064145424706</v>
      </c>
      <c r="J857" s="62">
        <v>0.49599762302998995</v>
      </c>
      <c r="K857" s="62"/>
      <c r="L857" s="65">
        <f t="shared" si="118"/>
        <v>6.9509988343360501E-2</v>
      </c>
      <c r="M857" s="65">
        <f t="shared" si="119"/>
        <v>0.19389751625385465</v>
      </c>
      <c r="N857" s="65">
        <f t="shared" si="120"/>
        <v>0.19747274809253745</v>
      </c>
      <c r="O857" s="65">
        <f t="shared" si="121"/>
        <v>1.9533925082747819E-4</v>
      </c>
      <c r="P857" s="65">
        <f t="shared" si="122"/>
        <v>0.12336964387729975</v>
      </c>
      <c r="Q857" s="65">
        <f t="shared" si="123"/>
        <v>7.1400678816348526E-2</v>
      </c>
      <c r="R857" s="65">
        <f t="shared" si="124"/>
        <v>0.15499611392883089</v>
      </c>
      <c r="S857" s="65">
        <f t="shared" si="125"/>
        <v>0.18915797143694085</v>
      </c>
      <c r="T857" s="66">
        <f>(L857*'Football Field'!$F$4)+(M857*'Football Field'!$F$5)+(N857*'Football Field'!$F$6)+(O857*'Football Field'!$F$7)+(P857*'Football Field'!$F$8)+(Q857*'Football Field'!$F$9)+(R857*'Football Field'!$F$10)+(S857*'Football Field'!$F$11)</f>
        <v>145286898.52286163</v>
      </c>
    </row>
    <row r="858" spans="2:20" x14ac:dyDescent="0.3">
      <c r="B858" s="62">
        <f t="shared" si="117"/>
        <v>831</v>
      </c>
      <c r="C858" s="62">
        <v>0.83933750307925259</v>
      </c>
      <c r="D858" s="62">
        <v>0.95332402526569759</v>
      </c>
      <c r="E858" s="62">
        <v>0.40542624073415923</v>
      </c>
      <c r="F858" s="62">
        <v>0.3726946535381489</v>
      </c>
      <c r="G858" s="62">
        <v>0.3044886370096449</v>
      </c>
      <c r="H858" s="62">
        <v>0.1090649035214003</v>
      </c>
      <c r="I858" s="62">
        <v>0.51932353291921041</v>
      </c>
      <c r="J858" s="62">
        <v>0.11988531382937118</v>
      </c>
      <c r="K858" s="62"/>
      <c r="L858" s="65">
        <f t="shared" si="118"/>
        <v>0.23163436554911473</v>
      </c>
      <c r="M858" s="65">
        <f t="shared" si="119"/>
        <v>0.26309155130686135</v>
      </c>
      <c r="N858" s="65">
        <f t="shared" si="120"/>
        <v>0.11188663643038993</v>
      </c>
      <c r="O858" s="65">
        <f t="shared" si="121"/>
        <v>0.10285360692110625</v>
      </c>
      <c r="P858" s="65">
        <f t="shared" si="122"/>
        <v>8.4030597932169548E-2</v>
      </c>
      <c r="Q858" s="65">
        <f t="shared" si="123"/>
        <v>3.0098952612236066E-2</v>
      </c>
      <c r="R858" s="65">
        <f t="shared" si="124"/>
        <v>0.14331919713005803</v>
      </c>
      <c r="S858" s="65">
        <f t="shared" si="125"/>
        <v>3.3085092118064006E-2</v>
      </c>
      <c r="T858" s="66">
        <f>(L858*'Football Field'!$F$4)+(M858*'Football Field'!$F$5)+(N858*'Football Field'!$F$6)+(O858*'Football Field'!$F$7)+(P858*'Football Field'!$F$8)+(Q858*'Football Field'!$F$9)+(R858*'Football Field'!$F$10)+(S858*'Football Field'!$F$11)</f>
        <v>136721386.44282439</v>
      </c>
    </row>
    <row r="859" spans="2:20" x14ac:dyDescent="0.3">
      <c r="B859" s="62">
        <f t="shared" si="117"/>
        <v>832</v>
      </c>
      <c r="C859" s="62">
        <v>0.9243351118663895</v>
      </c>
      <c r="D859" s="62">
        <v>0.36364491935798404</v>
      </c>
      <c r="E859" s="62">
        <v>0.29200252731795273</v>
      </c>
      <c r="F859" s="62">
        <v>0.16488612293966642</v>
      </c>
      <c r="G859" s="62">
        <v>0.31376591732103998</v>
      </c>
      <c r="H859" s="62">
        <v>0.45112715970757666</v>
      </c>
      <c r="I859" s="62">
        <v>0.91330153183537355</v>
      </c>
      <c r="J859" s="62">
        <v>0.69839670559848521</v>
      </c>
      <c r="K859" s="62"/>
      <c r="L859" s="65">
        <f t="shared" si="118"/>
        <v>0.22427370707854466</v>
      </c>
      <c r="M859" s="65">
        <f t="shared" si="119"/>
        <v>8.8232063326057264E-2</v>
      </c>
      <c r="N859" s="65">
        <f t="shared" si="120"/>
        <v>7.0849293115858053E-2</v>
      </c>
      <c r="O859" s="65">
        <f t="shared" si="121"/>
        <v>4.0006726524560471E-2</v>
      </c>
      <c r="P859" s="65">
        <f t="shared" si="122"/>
        <v>7.6129798088489714E-2</v>
      </c>
      <c r="Q859" s="65">
        <f t="shared" si="123"/>
        <v>0.10945809498369206</v>
      </c>
      <c r="R859" s="65">
        <f t="shared" si="124"/>
        <v>0.22159660235306558</v>
      </c>
      <c r="S859" s="65">
        <f t="shared" si="125"/>
        <v>0.16945371452973224</v>
      </c>
      <c r="T859" s="66">
        <f>(L859*'Football Field'!$F$4)+(M859*'Football Field'!$F$5)+(N859*'Football Field'!$F$6)+(O859*'Football Field'!$F$7)+(P859*'Football Field'!$F$8)+(Q859*'Football Field'!$F$9)+(R859*'Football Field'!$F$10)+(S859*'Football Field'!$F$11)</f>
        <v>147067754.26237985</v>
      </c>
    </row>
    <row r="860" spans="2:20" x14ac:dyDescent="0.3">
      <c r="B860" s="62">
        <f t="shared" si="117"/>
        <v>833</v>
      </c>
      <c r="C860" s="62">
        <v>0.14572336045608481</v>
      </c>
      <c r="D860" s="62">
        <v>0.31879777759918759</v>
      </c>
      <c r="E860" s="62">
        <v>0.86142719725297789</v>
      </c>
      <c r="F860" s="62">
        <v>0.34809615156345664</v>
      </c>
      <c r="G860" s="62">
        <v>0.7865731728840154</v>
      </c>
      <c r="H860" s="62">
        <v>0.24569322513223524</v>
      </c>
      <c r="I860" s="62">
        <v>0.77378268047494203</v>
      </c>
      <c r="J860" s="62">
        <v>0.72282107063132528</v>
      </c>
      <c r="K860" s="62"/>
      <c r="L860" s="65">
        <f t="shared" si="118"/>
        <v>3.4671977205554892E-2</v>
      </c>
      <c r="M860" s="65">
        <f t="shared" si="119"/>
        <v>7.5851594716906265E-2</v>
      </c>
      <c r="N860" s="65">
        <f t="shared" si="120"/>
        <v>0.20495947975617212</v>
      </c>
      <c r="O860" s="65">
        <f t="shared" si="121"/>
        <v>8.2822560463713141E-2</v>
      </c>
      <c r="P860" s="65">
        <f t="shared" si="122"/>
        <v>0.18714945246513356</v>
      </c>
      <c r="Q860" s="65">
        <f t="shared" si="123"/>
        <v>5.8457819492237918E-2</v>
      </c>
      <c r="R860" s="65">
        <f t="shared" si="124"/>
        <v>0.18410620902175404</v>
      </c>
      <c r="S860" s="65">
        <f t="shared" si="125"/>
        <v>0.17198090687852802</v>
      </c>
      <c r="T860" s="66">
        <f>(L860*'Football Field'!$F$4)+(M860*'Football Field'!$F$5)+(N860*'Football Field'!$F$6)+(O860*'Football Field'!$F$7)+(P860*'Football Field'!$F$8)+(Q860*'Football Field'!$F$9)+(R860*'Football Field'!$F$10)+(S860*'Football Field'!$F$11)</f>
        <v>155751512.02751595</v>
      </c>
    </row>
    <row r="861" spans="2:20" x14ac:dyDescent="0.3">
      <c r="B861" s="62">
        <f t="shared" si="117"/>
        <v>834</v>
      </c>
      <c r="C861" s="62">
        <v>3.058284949089507E-2</v>
      </c>
      <c r="D861" s="62">
        <v>0.63541582353207715</v>
      </c>
      <c r="E861" s="62">
        <v>0.50962301639966501</v>
      </c>
      <c r="F861" s="62">
        <v>0.89258634045801544</v>
      </c>
      <c r="G861" s="62">
        <v>0.5544587673811463</v>
      </c>
      <c r="H861" s="62">
        <v>0.82423912735494465</v>
      </c>
      <c r="I861" s="62">
        <v>0.58213396419372887</v>
      </c>
      <c r="J861" s="62">
        <v>0.84642501516653379</v>
      </c>
      <c r="K861" s="62"/>
      <c r="L861" s="65">
        <f t="shared" si="118"/>
        <v>6.2728068180632523E-3</v>
      </c>
      <c r="M861" s="65">
        <f t="shared" si="119"/>
        <v>0.13032927855018639</v>
      </c>
      <c r="N861" s="65">
        <f t="shared" si="120"/>
        <v>0.10452808633366555</v>
      </c>
      <c r="O861" s="65">
        <f t="shared" si="121"/>
        <v>0.18307717480027724</v>
      </c>
      <c r="P861" s="65">
        <f t="shared" si="122"/>
        <v>0.11372428646319739</v>
      </c>
      <c r="Q861" s="65">
        <f t="shared" si="123"/>
        <v>0.16905857053398077</v>
      </c>
      <c r="R861" s="65">
        <f t="shared" si="124"/>
        <v>0.11940070858040049</v>
      </c>
      <c r="S861" s="65">
        <f t="shared" si="125"/>
        <v>0.17360908792022875</v>
      </c>
      <c r="T861" s="66">
        <f>(L861*'Football Field'!$F$4)+(M861*'Football Field'!$F$5)+(N861*'Football Field'!$F$6)+(O861*'Football Field'!$F$7)+(P861*'Football Field'!$F$8)+(Q861*'Football Field'!$F$9)+(R861*'Football Field'!$F$10)+(S861*'Football Field'!$F$11)</f>
        <v>138808167.78951555</v>
      </c>
    </row>
    <row r="862" spans="2:20" x14ac:dyDescent="0.3">
      <c r="B862" s="62">
        <f t="shared" ref="B862:B925" si="126">B861+1</f>
        <v>835</v>
      </c>
      <c r="C862" s="62">
        <v>0.1394068880199959</v>
      </c>
      <c r="D862" s="62">
        <v>0.59413599780910553</v>
      </c>
      <c r="E862" s="62">
        <v>0.26384924447963964</v>
      </c>
      <c r="F862" s="62">
        <v>0.81045148435973868</v>
      </c>
      <c r="G862" s="62">
        <v>0.81018401416528019</v>
      </c>
      <c r="H862" s="62">
        <v>0.41387280767218815</v>
      </c>
      <c r="I862" s="62">
        <v>0.72262578859032334</v>
      </c>
      <c r="J862" s="62">
        <v>0.95885960188046715</v>
      </c>
      <c r="K862" s="62"/>
      <c r="L862" s="65">
        <f t="shared" si="118"/>
        <v>2.9576803838571881E-2</v>
      </c>
      <c r="M862" s="65">
        <f t="shared" si="119"/>
        <v>0.12605290965331317</v>
      </c>
      <c r="N862" s="65">
        <f t="shared" si="120"/>
        <v>5.5978707062238932E-2</v>
      </c>
      <c r="O862" s="65">
        <f t="shared" si="121"/>
        <v>0.17194677331975999</v>
      </c>
      <c r="P862" s="65">
        <f t="shared" si="122"/>
        <v>0.17189002638575607</v>
      </c>
      <c r="Q862" s="65">
        <f t="shared" si="123"/>
        <v>8.7807962866824033E-2</v>
      </c>
      <c r="R862" s="65">
        <f t="shared" si="124"/>
        <v>0.15331352346638472</v>
      </c>
      <c r="S862" s="65">
        <f t="shared" si="125"/>
        <v>0.20343329340715127</v>
      </c>
      <c r="T862" s="66">
        <f>(L862*'Football Field'!$F$4)+(M862*'Football Field'!$F$5)+(N862*'Football Field'!$F$6)+(O862*'Football Field'!$F$7)+(P862*'Football Field'!$F$8)+(Q862*'Football Field'!$F$9)+(R862*'Football Field'!$F$10)+(S862*'Football Field'!$F$11)</f>
        <v>147068138.14631122</v>
      </c>
    </row>
    <row r="863" spans="2:20" x14ac:dyDescent="0.3">
      <c r="B863" s="62">
        <f t="shared" si="126"/>
        <v>836</v>
      </c>
      <c r="C863" s="62">
        <v>0.320454992128134</v>
      </c>
      <c r="D863" s="62">
        <v>0.24980908196331375</v>
      </c>
      <c r="E863" s="62">
        <v>0.91249756472980426</v>
      </c>
      <c r="F863" s="62">
        <v>0.74712343097832201</v>
      </c>
      <c r="G863" s="62">
        <v>0.88137331807985764</v>
      </c>
      <c r="H863" s="62">
        <v>0.70119416668833057</v>
      </c>
      <c r="I863" s="62">
        <v>0.66860944421448731</v>
      </c>
      <c r="J863" s="62">
        <v>0.91929383944599452</v>
      </c>
      <c r="K863" s="62"/>
      <c r="L863" s="65">
        <f t="shared" si="118"/>
        <v>5.9339606819921953E-2</v>
      </c>
      <c r="M863" s="65">
        <f t="shared" si="119"/>
        <v>4.6257892895678422E-2</v>
      </c>
      <c r="N863" s="65">
        <f t="shared" si="120"/>
        <v>0.16896989607062221</v>
      </c>
      <c r="O863" s="65">
        <f t="shared" si="121"/>
        <v>0.13834707440749669</v>
      </c>
      <c r="P863" s="65">
        <f t="shared" si="122"/>
        <v>0.16320652647382211</v>
      </c>
      <c r="Q863" s="65">
        <f t="shared" si="123"/>
        <v>0.12984221553044537</v>
      </c>
      <c r="R863" s="65">
        <f t="shared" si="124"/>
        <v>0.12380840526868793</v>
      </c>
      <c r="S863" s="65">
        <f t="shared" si="125"/>
        <v>0.1702283825333254</v>
      </c>
      <c r="T863" s="66">
        <f>(L863*'Football Field'!$F$4)+(M863*'Football Field'!$F$5)+(N863*'Football Field'!$F$6)+(O863*'Football Field'!$F$7)+(P863*'Football Field'!$F$8)+(Q863*'Football Field'!$F$9)+(R863*'Football Field'!$F$10)+(S863*'Football Field'!$F$11)</f>
        <v>144833278.6010969</v>
      </c>
    </row>
    <row r="864" spans="2:20" x14ac:dyDescent="0.3">
      <c r="B864" s="62">
        <f t="shared" si="126"/>
        <v>837</v>
      </c>
      <c r="C864" s="62">
        <v>0.68376771430280359</v>
      </c>
      <c r="D864" s="62">
        <v>0.37803841878150857</v>
      </c>
      <c r="E864" s="62">
        <v>0.65867336293614431</v>
      </c>
      <c r="F864" s="62">
        <v>0.28792194284943218</v>
      </c>
      <c r="G864" s="62">
        <v>0.9477681530190043</v>
      </c>
      <c r="H864" s="62">
        <v>0.52975520980867485</v>
      </c>
      <c r="I864" s="62">
        <v>1.5203578432766207E-2</v>
      </c>
      <c r="J864" s="62">
        <v>0.67408766354292826</v>
      </c>
      <c r="K864" s="62"/>
      <c r="L864" s="65">
        <f t="shared" si="118"/>
        <v>0.16376822352436637</v>
      </c>
      <c r="M864" s="65">
        <f t="shared" si="119"/>
        <v>9.0543438908832777E-2</v>
      </c>
      <c r="N864" s="65">
        <f t="shared" si="120"/>
        <v>0.15775791145807583</v>
      </c>
      <c r="O864" s="65">
        <f t="shared" si="121"/>
        <v>6.8959771144231574E-2</v>
      </c>
      <c r="P864" s="65">
        <f t="shared" si="122"/>
        <v>0.22699858955925517</v>
      </c>
      <c r="Q864" s="65">
        <f t="shared" si="123"/>
        <v>0.12688090969841356</v>
      </c>
      <c r="R864" s="65">
        <f t="shared" si="124"/>
        <v>3.6413872416983803E-3</v>
      </c>
      <c r="S864" s="65">
        <f t="shared" si="125"/>
        <v>0.16144976846512613</v>
      </c>
      <c r="T864" s="66">
        <f>(L864*'Football Field'!$F$4)+(M864*'Football Field'!$F$5)+(N864*'Football Field'!$F$6)+(O864*'Football Field'!$F$7)+(P864*'Football Field'!$F$8)+(Q864*'Football Field'!$F$9)+(R864*'Football Field'!$F$10)+(S864*'Football Field'!$F$11)</f>
        <v>131885832.12062554</v>
      </c>
    </row>
    <row r="865" spans="2:20" x14ac:dyDescent="0.3">
      <c r="B865" s="62">
        <f t="shared" si="126"/>
        <v>838</v>
      </c>
      <c r="C865" s="62">
        <v>0.2760230202760765</v>
      </c>
      <c r="D865" s="62">
        <v>0.25926166371204584</v>
      </c>
      <c r="E865" s="62">
        <v>0.93701061393487828</v>
      </c>
      <c r="F865" s="62">
        <v>0.13380509442543409</v>
      </c>
      <c r="G865" s="62">
        <v>8.5376211221720455E-2</v>
      </c>
      <c r="H865" s="62">
        <v>0.50727455310177638</v>
      </c>
      <c r="I865" s="62">
        <v>0.59659650403984077</v>
      </c>
      <c r="J865" s="62">
        <v>0.23709883336585613</v>
      </c>
      <c r="K865" s="62"/>
      <c r="L865" s="65">
        <f t="shared" si="118"/>
        <v>9.1023212055068331E-2</v>
      </c>
      <c r="M865" s="65">
        <f t="shared" si="119"/>
        <v>8.5495874112992309E-2</v>
      </c>
      <c r="N865" s="65">
        <f t="shared" si="120"/>
        <v>0.30899493717856558</v>
      </c>
      <c r="O865" s="65">
        <f t="shared" si="121"/>
        <v>4.4124470023380651E-2</v>
      </c>
      <c r="P865" s="65">
        <f t="shared" si="122"/>
        <v>2.8154235000835227E-2</v>
      </c>
      <c r="Q865" s="65">
        <f t="shared" si="123"/>
        <v>0.16728227656860034</v>
      </c>
      <c r="R865" s="65">
        <f t="shared" si="124"/>
        <v>0.19673768529963986</v>
      </c>
      <c r="S865" s="65">
        <f t="shared" si="125"/>
        <v>7.8187309760917603E-2</v>
      </c>
      <c r="T865" s="66">
        <f>(L865*'Football Field'!$F$4)+(M865*'Football Field'!$F$5)+(N865*'Football Field'!$F$6)+(O865*'Football Field'!$F$7)+(P865*'Football Field'!$F$8)+(Q865*'Football Field'!$F$9)+(R865*'Football Field'!$F$10)+(S865*'Football Field'!$F$11)</f>
        <v>145887304.07285264</v>
      </c>
    </row>
    <row r="866" spans="2:20" x14ac:dyDescent="0.3">
      <c r="B866" s="62">
        <f t="shared" si="126"/>
        <v>839</v>
      </c>
      <c r="C866" s="62">
        <v>0.40374239364939513</v>
      </c>
      <c r="D866" s="62">
        <v>0.51621328180513448</v>
      </c>
      <c r="E866" s="62">
        <v>0.65517067218791325</v>
      </c>
      <c r="F866" s="62">
        <v>0.83658873963900504</v>
      </c>
      <c r="G866" s="62">
        <v>0.76929648820758934</v>
      </c>
      <c r="H866" s="62">
        <v>5.0746240974028911E-3</v>
      </c>
      <c r="I866" s="62">
        <v>8.0682211614614752E-2</v>
      </c>
      <c r="J866" s="62">
        <v>0.94215085359852013</v>
      </c>
      <c r="K866" s="62"/>
      <c r="L866" s="65">
        <f t="shared" si="118"/>
        <v>9.5925430793128069E-2</v>
      </c>
      <c r="M866" s="65">
        <f t="shared" si="119"/>
        <v>0.12264746585242853</v>
      </c>
      <c r="N866" s="65">
        <f t="shared" si="120"/>
        <v>0.15566244704841395</v>
      </c>
      <c r="O866" s="65">
        <f t="shared" si="121"/>
        <v>0.19876568948129791</v>
      </c>
      <c r="P866" s="65">
        <f t="shared" si="122"/>
        <v>0.1827776775481158</v>
      </c>
      <c r="Q866" s="65">
        <f t="shared" si="123"/>
        <v>1.2056834018755026E-3</v>
      </c>
      <c r="R866" s="65">
        <f t="shared" si="124"/>
        <v>1.9169341709493866E-2</v>
      </c>
      <c r="S866" s="65">
        <f t="shared" si="125"/>
        <v>0.22384626416524636</v>
      </c>
      <c r="T866" s="66">
        <f>(L866*'Football Field'!$F$4)+(M866*'Football Field'!$F$5)+(N866*'Football Field'!$F$6)+(O866*'Football Field'!$F$7)+(P866*'Football Field'!$F$8)+(Q866*'Football Field'!$F$9)+(R866*'Football Field'!$F$10)+(S866*'Football Field'!$F$11)</f>
        <v>131991621.59363154</v>
      </c>
    </row>
    <row r="867" spans="2:20" x14ac:dyDescent="0.3">
      <c r="B867" s="62">
        <f t="shared" si="126"/>
        <v>840</v>
      </c>
      <c r="C867" s="62">
        <v>0.90439798822951911</v>
      </c>
      <c r="D867" s="62">
        <v>0.44962601989954432</v>
      </c>
      <c r="E867" s="62">
        <v>0.85777781036796874</v>
      </c>
      <c r="F867" s="62">
        <v>0.70420797139211055</v>
      </c>
      <c r="G867" s="62">
        <v>0.48138425415205732</v>
      </c>
      <c r="H867" s="62">
        <v>0.95703653948232981</v>
      </c>
      <c r="I867" s="62">
        <v>0.70789240211343762</v>
      </c>
      <c r="J867" s="62">
        <v>0.30862601955252911</v>
      </c>
      <c r="K867" s="62"/>
      <c r="L867" s="65">
        <f t="shared" si="118"/>
        <v>0.16838699964488127</v>
      </c>
      <c r="M867" s="65">
        <f t="shared" si="119"/>
        <v>8.3714445894963532E-2</v>
      </c>
      <c r="N867" s="65">
        <f t="shared" si="120"/>
        <v>0.15970693624891433</v>
      </c>
      <c r="O867" s="65">
        <f t="shared" si="121"/>
        <v>0.13111425387053455</v>
      </c>
      <c r="P867" s="65">
        <f t="shared" si="122"/>
        <v>8.962741103796297E-2</v>
      </c>
      <c r="Q867" s="65">
        <f t="shared" si="123"/>
        <v>0.17818760493864788</v>
      </c>
      <c r="R867" s="65">
        <f t="shared" si="124"/>
        <v>0.13180024636790644</v>
      </c>
      <c r="S867" s="65">
        <f t="shared" si="125"/>
        <v>5.7462101996189077E-2</v>
      </c>
      <c r="T867" s="66">
        <f>(L867*'Football Field'!$F$4)+(M867*'Football Field'!$F$5)+(N867*'Football Field'!$F$6)+(O867*'Football Field'!$F$7)+(P867*'Football Field'!$F$8)+(Q867*'Football Field'!$F$9)+(R867*'Football Field'!$F$10)+(S867*'Football Field'!$F$11)</f>
        <v>138098121.16555116</v>
      </c>
    </row>
    <row r="868" spans="2:20" x14ac:dyDescent="0.3">
      <c r="B868" s="62">
        <f t="shared" si="126"/>
        <v>841</v>
      </c>
      <c r="C868" s="62">
        <v>3.491295268311434E-2</v>
      </c>
      <c r="D868" s="62">
        <v>7.6729058789746674E-2</v>
      </c>
      <c r="E868" s="62">
        <v>0.80655227892687775</v>
      </c>
      <c r="F868" s="62">
        <v>0.88904670324555723</v>
      </c>
      <c r="G868" s="62">
        <v>0.25296198195325537</v>
      </c>
      <c r="H868" s="62">
        <v>0.28371143772295926</v>
      </c>
      <c r="I868" s="62">
        <v>0.34499650043575592</v>
      </c>
      <c r="J868" s="62">
        <v>0.81096402583354277</v>
      </c>
      <c r="K868" s="62"/>
      <c r="L868" s="65">
        <f t="shared" si="118"/>
        <v>9.9754857775564438E-3</v>
      </c>
      <c r="M868" s="65">
        <f t="shared" si="119"/>
        <v>2.1923371581590714E-2</v>
      </c>
      <c r="N868" s="65">
        <f t="shared" si="120"/>
        <v>0.23045174266174676</v>
      </c>
      <c r="O868" s="65">
        <f t="shared" si="121"/>
        <v>0.25402242039811307</v>
      </c>
      <c r="P868" s="65">
        <f t="shared" si="122"/>
        <v>7.2277434571085153E-2</v>
      </c>
      <c r="Q868" s="65">
        <f t="shared" si="123"/>
        <v>8.1063307295239972E-2</v>
      </c>
      <c r="R868" s="65">
        <f t="shared" si="124"/>
        <v>9.8573950895540122E-2</v>
      </c>
      <c r="S868" s="65">
        <f t="shared" si="125"/>
        <v>0.23171228681912764</v>
      </c>
      <c r="T868" s="66">
        <f>(L868*'Football Field'!$F$4)+(M868*'Football Field'!$F$5)+(N868*'Football Field'!$F$6)+(O868*'Football Field'!$F$7)+(P868*'Football Field'!$F$8)+(Q868*'Football Field'!$F$9)+(R868*'Football Field'!$F$10)+(S868*'Football Field'!$F$11)</f>
        <v>137098652.1648891</v>
      </c>
    </row>
    <row r="869" spans="2:20" x14ac:dyDescent="0.3">
      <c r="B869" s="62">
        <f t="shared" si="126"/>
        <v>842</v>
      </c>
      <c r="C869" s="62">
        <v>0.84681630920254136</v>
      </c>
      <c r="D869" s="62">
        <v>0.42088569741190529</v>
      </c>
      <c r="E869" s="62">
        <v>0.39176334987864236</v>
      </c>
      <c r="F869" s="62">
        <v>0.18640301292833816</v>
      </c>
      <c r="G869" s="62">
        <v>0.83185681615295926</v>
      </c>
      <c r="H869" s="62">
        <v>0.946284954693842</v>
      </c>
      <c r="I869" s="62">
        <v>0.61131933013957962</v>
      </c>
      <c r="J869" s="62">
        <v>0.61457155093109272</v>
      </c>
      <c r="K869" s="62"/>
      <c r="L869" s="65">
        <f t="shared" si="118"/>
        <v>0.17460486419757137</v>
      </c>
      <c r="M869" s="65">
        <f t="shared" si="119"/>
        <v>8.6782327218651645E-2</v>
      </c>
      <c r="N869" s="65">
        <f t="shared" si="120"/>
        <v>8.0777596935470902E-2</v>
      </c>
      <c r="O869" s="65">
        <f t="shared" si="121"/>
        <v>3.8434395281097579E-2</v>
      </c>
      <c r="P869" s="65">
        <f t="shared" si="122"/>
        <v>0.17152036969268097</v>
      </c>
      <c r="Q869" s="65">
        <f t="shared" si="123"/>
        <v>0.19511428182355017</v>
      </c>
      <c r="R869" s="65">
        <f t="shared" si="124"/>
        <v>0.12604779508898392</v>
      </c>
      <c r="S869" s="65">
        <f t="shared" si="125"/>
        <v>0.12671836976199349</v>
      </c>
      <c r="T869" s="66">
        <f>(L869*'Football Field'!$F$4)+(M869*'Football Field'!$F$5)+(N869*'Football Field'!$F$6)+(O869*'Football Field'!$F$7)+(P869*'Football Field'!$F$8)+(Q869*'Football Field'!$F$9)+(R869*'Football Field'!$F$10)+(S869*'Football Field'!$F$11)</f>
        <v>141786183.74919227</v>
      </c>
    </row>
    <row r="870" spans="2:20" x14ac:dyDescent="0.3">
      <c r="B870" s="62">
        <f t="shared" si="126"/>
        <v>843</v>
      </c>
      <c r="C870" s="62">
        <v>0.12180636090216068</v>
      </c>
      <c r="D870" s="62">
        <v>0.37342189352355992</v>
      </c>
      <c r="E870" s="62">
        <v>0.27152589314865938</v>
      </c>
      <c r="F870" s="62">
        <v>0.42885719811809442</v>
      </c>
      <c r="G870" s="62">
        <v>0.8745288352771452</v>
      </c>
      <c r="H870" s="62">
        <v>0.29935908219483875</v>
      </c>
      <c r="I870" s="62">
        <v>0.75196564570428837</v>
      </c>
      <c r="J870" s="62">
        <v>0.96886961644321001</v>
      </c>
      <c r="K870" s="62"/>
      <c r="L870" s="65">
        <f t="shared" si="118"/>
        <v>2.9779070672189309E-2</v>
      </c>
      <c r="M870" s="65">
        <f t="shared" si="119"/>
        <v>9.1293729452380235E-2</v>
      </c>
      <c r="N870" s="65">
        <f t="shared" si="120"/>
        <v>6.6382319457832351E-2</v>
      </c>
      <c r="O870" s="65">
        <f t="shared" si="121"/>
        <v>0.10484648516257648</v>
      </c>
      <c r="P870" s="65">
        <f t="shared" si="122"/>
        <v>0.21380374389071458</v>
      </c>
      <c r="Q870" s="65">
        <f t="shared" si="123"/>
        <v>7.3186943596503906E-2</v>
      </c>
      <c r="R870" s="65">
        <f t="shared" si="124"/>
        <v>0.18383964466743422</v>
      </c>
      <c r="S870" s="65">
        <f t="shared" si="125"/>
        <v>0.23686806310036887</v>
      </c>
      <c r="T870" s="66">
        <f>(L870*'Football Field'!$F$4)+(M870*'Football Field'!$F$5)+(N870*'Football Field'!$F$6)+(O870*'Football Field'!$F$7)+(P870*'Football Field'!$F$8)+(Q870*'Football Field'!$F$9)+(R870*'Football Field'!$F$10)+(S870*'Football Field'!$F$11)</f>
        <v>154906333.36174506</v>
      </c>
    </row>
    <row r="871" spans="2:20" x14ac:dyDescent="0.3">
      <c r="B871" s="62">
        <f t="shared" si="126"/>
        <v>844</v>
      </c>
      <c r="C871" s="62">
        <v>9.3433481769910176E-2</v>
      </c>
      <c r="D871" s="62">
        <v>0.55015003847016197</v>
      </c>
      <c r="E871" s="62">
        <v>2.6911615298166547E-2</v>
      </c>
      <c r="F871" s="62">
        <v>5.218083705907417E-2</v>
      </c>
      <c r="G871" s="62">
        <v>0.49200943347088766</v>
      </c>
      <c r="H871" s="62">
        <v>0.24833981303284502</v>
      </c>
      <c r="I871" s="62">
        <v>0.30671742591637485</v>
      </c>
      <c r="J871" s="62">
        <v>0.86019991224195913</v>
      </c>
      <c r="K871" s="62"/>
      <c r="L871" s="65">
        <f t="shared" ref="L871:L934" si="127">C871/SUM($C871:$J871)</f>
        <v>3.5526814649243017E-2</v>
      </c>
      <c r="M871" s="65">
        <f t="shared" ref="M871:M934" si="128">D871/SUM($C871:$J871)</f>
        <v>0.20918709306087063</v>
      </c>
      <c r="N871" s="65">
        <f t="shared" ref="N871:N934" si="129">E871/SUM($C871:$J871)</f>
        <v>1.0232776842932532E-2</v>
      </c>
      <c r="O871" s="65">
        <f t="shared" ref="O871:O934" si="130">F871/SUM($C871:$J871)</f>
        <v>1.9841055811291548E-2</v>
      </c>
      <c r="P871" s="65">
        <f t="shared" ref="P871:P934" si="131">G871/SUM($C871:$J871)</f>
        <v>0.18707991629429452</v>
      </c>
      <c r="Q871" s="65">
        <f t="shared" ref="Q871:Q934" si="132">H871/SUM($C871:$J871)</f>
        <v>9.4427846854433159E-2</v>
      </c>
      <c r="R871" s="65">
        <f t="shared" ref="R871:R934" si="133">I871/SUM($C871:$J871)</f>
        <v>0.11662514265558716</v>
      </c>
      <c r="S871" s="65">
        <f t="shared" ref="S871:S934" si="134">J871/SUM($C871:$J871)</f>
        <v>0.32707935383134734</v>
      </c>
      <c r="T871" s="66">
        <f>(L871*'Football Field'!$F$4)+(M871*'Football Field'!$F$5)+(N871*'Football Field'!$F$6)+(O871*'Football Field'!$F$7)+(P871*'Football Field'!$F$8)+(Q871*'Football Field'!$F$9)+(R871*'Football Field'!$F$10)+(S871*'Football Field'!$F$11)</f>
        <v>141606417.05632597</v>
      </c>
    </row>
    <row r="872" spans="2:20" x14ac:dyDescent="0.3">
      <c r="B872" s="62">
        <f t="shared" si="126"/>
        <v>845</v>
      </c>
      <c r="C872" s="62">
        <v>0.53472352132078371</v>
      </c>
      <c r="D872" s="62">
        <v>0.77081509544731397</v>
      </c>
      <c r="E872" s="62">
        <v>6.3211948217360869E-2</v>
      </c>
      <c r="F872" s="62">
        <v>0.85243670915010372</v>
      </c>
      <c r="G872" s="62">
        <v>1.3124842661056513E-2</v>
      </c>
      <c r="H872" s="62">
        <v>0.15880110029111327</v>
      </c>
      <c r="I872" s="62">
        <v>0.71955146644424717</v>
      </c>
      <c r="J872" s="62">
        <v>0.25494236022725736</v>
      </c>
      <c r="K872" s="62"/>
      <c r="L872" s="65">
        <f t="shared" si="127"/>
        <v>0.15878441705712656</v>
      </c>
      <c r="M872" s="65">
        <f t="shared" si="128"/>
        <v>0.22889104501541199</v>
      </c>
      <c r="N872" s="65">
        <f t="shared" si="129"/>
        <v>1.8770583205217971E-2</v>
      </c>
      <c r="O872" s="65">
        <f t="shared" si="130"/>
        <v>0.25312831873594566</v>
      </c>
      <c r="P872" s="65">
        <f t="shared" si="131"/>
        <v>3.8973795013818894E-3</v>
      </c>
      <c r="Q872" s="65">
        <f t="shared" si="132"/>
        <v>4.7155472187706521E-2</v>
      </c>
      <c r="R872" s="65">
        <f t="shared" si="133"/>
        <v>0.21366847648620452</v>
      </c>
      <c r="S872" s="65">
        <f t="shared" si="134"/>
        <v>7.5704307811004859E-2</v>
      </c>
      <c r="T872" s="66">
        <f>(L872*'Football Field'!$F$4)+(M872*'Football Field'!$F$5)+(N872*'Football Field'!$F$6)+(O872*'Football Field'!$F$7)+(P872*'Football Field'!$F$8)+(Q872*'Football Field'!$F$9)+(R872*'Football Field'!$F$10)+(S872*'Football Field'!$F$11)</f>
        <v>139336650.1859031</v>
      </c>
    </row>
    <row r="873" spans="2:20" x14ac:dyDescent="0.3">
      <c r="B873" s="62">
        <f t="shared" si="126"/>
        <v>846</v>
      </c>
      <c r="C873" s="62">
        <v>0.17189631159842922</v>
      </c>
      <c r="D873" s="62">
        <v>0.12868954635092689</v>
      </c>
      <c r="E873" s="62">
        <v>9.4371787895667247E-2</v>
      </c>
      <c r="F873" s="62">
        <v>0.26138232986861509</v>
      </c>
      <c r="G873" s="62">
        <v>0.10858641884374576</v>
      </c>
      <c r="H873" s="62">
        <v>0.74185647079170858</v>
      </c>
      <c r="I873" s="62">
        <v>0.13493268455886831</v>
      </c>
      <c r="J873" s="62">
        <v>0.49788343227749043</v>
      </c>
      <c r="K873" s="62"/>
      <c r="L873" s="65">
        <f t="shared" si="127"/>
        <v>8.0340434366279745E-2</v>
      </c>
      <c r="M873" s="65">
        <f t="shared" si="128"/>
        <v>6.0146572989803665E-2</v>
      </c>
      <c r="N873" s="65">
        <f t="shared" si="129"/>
        <v>4.4107231626775704E-2</v>
      </c>
      <c r="O873" s="65">
        <f t="shared" si="130"/>
        <v>0.1221641681665184</v>
      </c>
      <c r="P873" s="65">
        <f t="shared" si="131"/>
        <v>5.075082749050118E-2</v>
      </c>
      <c r="Q873" s="65">
        <f t="shared" si="132"/>
        <v>0.34672687590922008</v>
      </c>
      <c r="R873" s="65">
        <f t="shared" si="133"/>
        <v>6.3064474082448835E-2</v>
      </c>
      <c r="S873" s="65">
        <f t="shared" si="134"/>
        <v>0.23269941536845243</v>
      </c>
      <c r="T873" s="66">
        <f>(L873*'Football Field'!$F$4)+(M873*'Football Field'!$F$5)+(N873*'Football Field'!$F$6)+(O873*'Football Field'!$F$7)+(P873*'Football Field'!$F$8)+(Q873*'Football Field'!$F$9)+(R873*'Football Field'!$F$10)+(S873*'Football Field'!$F$11)</f>
        <v>124135244.58657508</v>
      </c>
    </row>
    <row r="874" spans="2:20" x14ac:dyDescent="0.3">
      <c r="B874" s="62">
        <f t="shared" si="126"/>
        <v>847</v>
      </c>
      <c r="C874" s="62">
        <v>0.26219033299018113</v>
      </c>
      <c r="D874" s="62">
        <v>0.82250413021629876</v>
      </c>
      <c r="E874" s="62">
        <v>0.93890597051988189</v>
      </c>
      <c r="F874" s="62">
        <v>3.6600698569246526E-2</v>
      </c>
      <c r="G874" s="62">
        <v>1.1198446619655078E-2</v>
      </c>
      <c r="H874" s="62">
        <v>0.72625966615738047</v>
      </c>
      <c r="I874" s="62">
        <v>0.23019603529006616</v>
      </c>
      <c r="J874" s="62">
        <v>0.26260172241414337</v>
      </c>
      <c r="K874" s="62"/>
      <c r="L874" s="65">
        <f t="shared" si="127"/>
        <v>7.96820419683089E-2</v>
      </c>
      <c r="M874" s="65">
        <f t="shared" si="128"/>
        <v>0.24996653337885238</v>
      </c>
      <c r="N874" s="65">
        <f t="shared" si="129"/>
        <v>0.28534211804850473</v>
      </c>
      <c r="O874" s="65">
        <f t="shared" si="130"/>
        <v>1.1123287293636961E-2</v>
      </c>
      <c r="P874" s="65">
        <f t="shared" si="131"/>
        <v>3.4033104247235524E-3</v>
      </c>
      <c r="Q874" s="65">
        <f t="shared" si="132"/>
        <v>0.22071695984614961</v>
      </c>
      <c r="R874" s="65">
        <f t="shared" si="133"/>
        <v>6.9958682060212662E-2</v>
      </c>
      <c r="S874" s="65">
        <f t="shared" si="134"/>
        <v>7.9807066979611305E-2</v>
      </c>
      <c r="T874" s="66">
        <f>(L874*'Football Field'!$F$4)+(M874*'Football Field'!$F$5)+(N874*'Football Field'!$F$6)+(O874*'Football Field'!$F$7)+(P874*'Football Field'!$F$8)+(Q874*'Football Field'!$F$9)+(R874*'Football Field'!$F$10)+(S874*'Football Field'!$F$11)</f>
        <v>124948131.41640003</v>
      </c>
    </row>
    <row r="875" spans="2:20" x14ac:dyDescent="0.3">
      <c r="B875" s="62">
        <f t="shared" si="126"/>
        <v>848</v>
      </c>
      <c r="C875" s="62">
        <v>0.94889847178218434</v>
      </c>
      <c r="D875" s="62">
        <v>0.15931978215843334</v>
      </c>
      <c r="E875" s="62">
        <v>0.73688949795240266</v>
      </c>
      <c r="F875" s="62">
        <v>0.6759553458772628</v>
      </c>
      <c r="G875" s="62">
        <v>0.56565098603473207</v>
      </c>
      <c r="H875" s="62">
        <v>0.40340108406947972</v>
      </c>
      <c r="I875" s="62">
        <v>0.26128415323928822</v>
      </c>
      <c r="J875" s="62">
        <v>0.47610344150745831</v>
      </c>
      <c r="K875" s="62"/>
      <c r="L875" s="65">
        <f t="shared" si="127"/>
        <v>0.22445839188377598</v>
      </c>
      <c r="M875" s="65">
        <f t="shared" si="128"/>
        <v>3.7686499833213094E-2</v>
      </c>
      <c r="N875" s="65">
        <f t="shared" si="129"/>
        <v>0.17430846041493725</v>
      </c>
      <c r="O875" s="65">
        <f t="shared" si="130"/>
        <v>0.15989471416883003</v>
      </c>
      <c r="P875" s="65">
        <f t="shared" si="131"/>
        <v>0.13380262954198591</v>
      </c>
      <c r="Q875" s="65">
        <f t="shared" si="132"/>
        <v>9.5423020804687272E-2</v>
      </c>
      <c r="R875" s="65">
        <f t="shared" si="133"/>
        <v>6.1805791246196673E-2</v>
      </c>
      <c r="S875" s="65">
        <f t="shared" si="134"/>
        <v>0.11262049210637363</v>
      </c>
      <c r="T875" s="66">
        <f>(L875*'Football Field'!$F$4)+(M875*'Football Field'!$F$5)+(N875*'Football Field'!$F$6)+(O875*'Football Field'!$F$7)+(P875*'Football Field'!$F$8)+(Q875*'Football Field'!$F$9)+(R875*'Football Field'!$F$10)+(S875*'Football Field'!$F$11)</f>
        <v>132896916.87476942</v>
      </c>
    </row>
    <row r="876" spans="2:20" x14ac:dyDescent="0.3">
      <c r="B876" s="62">
        <f t="shared" si="126"/>
        <v>849</v>
      </c>
      <c r="C876" s="62">
        <v>0.28997935291628263</v>
      </c>
      <c r="D876" s="62">
        <v>0.44786944209990498</v>
      </c>
      <c r="E876" s="62">
        <v>0.48246123170658251</v>
      </c>
      <c r="F876" s="62">
        <v>0.7259519127305516</v>
      </c>
      <c r="G876" s="62">
        <v>0.38082877981463537</v>
      </c>
      <c r="H876" s="62">
        <v>0.62495821318829525</v>
      </c>
      <c r="I876" s="62">
        <v>0.89760007572707401</v>
      </c>
      <c r="J876" s="62">
        <v>0.65662292905003816</v>
      </c>
      <c r="K876" s="62"/>
      <c r="L876" s="65">
        <f t="shared" si="127"/>
        <v>6.4350167268049097E-2</v>
      </c>
      <c r="M876" s="65">
        <f t="shared" si="128"/>
        <v>9.9388019262520444E-2</v>
      </c>
      <c r="N876" s="65">
        <f t="shared" si="129"/>
        <v>0.10706438457923838</v>
      </c>
      <c r="O876" s="65">
        <f t="shared" si="130"/>
        <v>0.16109811454837572</v>
      </c>
      <c r="P876" s="65">
        <f t="shared" si="131"/>
        <v>8.4510829599077866E-2</v>
      </c>
      <c r="Q876" s="65">
        <f t="shared" si="132"/>
        <v>0.13868630697240827</v>
      </c>
      <c r="R876" s="65">
        <f t="shared" si="133"/>
        <v>0.19918906098644315</v>
      </c>
      <c r="S876" s="65">
        <f t="shared" si="134"/>
        <v>0.14571311678388704</v>
      </c>
      <c r="T876" s="66">
        <f>(L876*'Football Field'!$F$4)+(M876*'Football Field'!$F$5)+(N876*'Football Field'!$F$6)+(O876*'Football Field'!$F$7)+(P876*'Football Field'!$F$8)+(Q876*'Football Field'!$F$9)+(R876*'Football Field'!$F$10)+(S876*'Football Field'!$F$11)</f>
        <v>147001959.58266532</v>
      </c>
    </row>
    <row r="877" spans="2:20" x14ac:dyDescent="0.3">
      <c r="B877" s="62">
        <f t="shared" si="126"/>
        <v>850</v>
      </c>
      <c r="C877" s="62">
        <v>0.29670601380222228</v>
      </c>
      <c r="D877" s="62">
        <v>6.3118051109236406E-2</v>
      </c>
      <c r="E877" s="62">
        <v>7.4279701100173345E-2</v>
      </c>
      <c r="F877" s="62">
        <v>0.91658701411342458</v>
      </c>
      <c r="G877" s="62">
        <v>0.36372129581205281</v>
      </c>
      <c r="H877" s="62">
        <v>0.41751300693082238</v>
      </c>
      <c r="I877" s="62">
        <v>0.53157361331222341</v>
      </c>
      <c r="J877" s="62">
        <v>0.39329329197244578</v>
      </c>
      <c r="K877" s="62"/>
      <c r="L877" s="65">
        <f t="shared" si="127"/>
        <v>9.7064509116807501E-2</v>
      </c>
      <c r="M877" s="65">
        <f t="shared" si="128"/>
        <v>2.0648461312993152E-2</v>
      </c>
      <c r="N877" s="65">
        <f t="shared" si="129"/>
        <v>2.4299887394387255E-2</v>
      </c>
      <c r="O877" s="65">
        <f t="shared" si="130"/>
        <v>0.29985259633821926</v>
      </c>
      <c r="P877" s="65">
        <f t="shared" si="131"/>
        <v>0.11898791190952805</v>
      </c>
      <c r="Q877" s="65">
        <f t="shared" si="132"/>
        <v>0.13658535109651018</v>
      </c>
      <c r="R877" s="65">
        <f t="shared" si="133"/>
        <v>0.17389917775644412</v>
      </c>
      <c r="S877" s="65">
        <f t="shared" si="134"/>
        <v>0.12866210507511047</v>
      </c>
      <c r="T877" s="66">
        <f>(L877*'Football Field'!$F$4)+(M877*'Football Field'!$F$5)+(N877*'Football Field'!$F$6)+(O877*'Football Field'!$F$7)+(P877*'Football Field'!$F$8)+(Q877*'Football Field'!$F$9)+(R877*'Football Field'!$F$10)+(S877*'Football Field'!$F$11)</f>
        <v>145100657.78533402</v>
      </c>
    </row>
    <row r="878" spans="2:20" x14ac:dyDescent="0.3">
      <c r="B878" s="62">
        <f t="shared" si="126"/>
        <v>851</v>
      </c>
      <c r="C878" s="62">
        <v>0.94334257947222</v>
      </c>
      <c r="D878" s="62">
        <v>0.2732918751869492</v>
      </c>
      <c r="E878" s="62">
        <v>0.35284234918473123</v>
      </c>
      <c r="F878" s="62">
        <v>0.79497568238660521</v>
      </c>
      <c r="G878" s="62">
        <v>0.78491752545926885</v>
      </c>
      <c r="H878" s="62">
        <v>0.11955273710518111</v>
      </c>
      <c r="I878" s="62">
        <v>0.8827396702894309</v>
      </c>
      <c r="J878" s="62">
        <v>0.92483764437417904</v>
      </c>
      <c r="K878" s="62"/>
      <c r="L878" s="65">
        <f t="shared" si="127"/>
        <v>0.1858253851433089</v>
      </c>
      <c r="M878" s="65">
        <f t="shared" si="128"/>
        <v>5.3834703392234048E-2</v>
      </c>
      <c r="N878" s="65">
        <f t="shared" si="129"/>
        <v>6.950504181503811E-2</v>
      </c>
      <c r="O878" s="65">
        <f t="shared" si="130"/>
        <v>0.1565991672311724</v>
      </c>
      <c r="P878" s="65">
        <f t="shared" si="131"/>
        <v>0.15461785002411935</v>
      </c>
      <c r="Q878" s="65">
        <f t="shared" si="132"/>
        <v>2.3550228624193318E-2</v>
      </c>
      <c r="R878" s="65">
        <f t="shared" si="133"/>
        <v>0.17388745380769871</v>
      </c>
      <c r="S878" s="65">
        <f t="shared" si="134"/>
        <v>0.18218016996223516</v>
      </c>
      <c r="T878" s="66">
        <f>(L878*'Football Field'!$F$4)+(M878*'Football Field'!$F$5)+(N878*'Football Field'!$F$6)+(O878*'Football Field'!$F$7)+(P878*'Football Field'!$F$8)+(Q878*'Football Field'!$F$9)+(R878*'Football Field'!$F$10)+(S878*'Football Field'!$F$11)</f>
        <v>148068351.37725621</v>
      </c>
    </row>
    <row r="879" spans="2:20" x14ac:dyDescent="0.3">
      <c r="B879" s="62">
        <f t="shared" si="126"/>
        <v>852</v>
      </c>
      <c r="C879" s="62">
        <v>0.38667479515483427</v>
      </c>
      <c r="D879" s="62">
        <v>0.17641718722362232</v>
      </c>
      <c r="E879" s="62">
        <v>0.54356790136564226</v>
      </c>
      <c r="F879" s="62">
        <v>7.1027578359468158E-2</v>
      </c>
      <c r="G879" s="62">
        <v>0.922875356019356</v>
      </c>
      <c r="H879" s="62">
        <v>0.19944095724553201</v>
      </c>
      <c r="I879" s="62">
        <v>0.5971354132635297</v>
      </c>
      <c r="J879" s="62">
        <v>0.73801678546929905</v>
      </c>
      <c r="K879" s="62"/>
      <c r="L879" s="65">
        <f t="shared" si="127"/>
        <v>0.10637089519946431</v>
      </c>
      <c r="M879" s="65">
        <f t="shared" si="128"/>
        <v>4.8530843925407567E-2</v>
      </c>
      <c r="N879" s="65">
        <f t="shared" si="129"/>
        <v>0.14953083313021473</v>
      </c>
      <c r="O879" s="65">
        <f t="shared" si="130"/>
        <v>1.9539073114195119E-2</v>
      </c>
      <c r="P879" s="65">
        <f t="shared" si="131"/>
        <v>0.25387503661311744</v>
      </c>
      <c r="Q879" s="65">
        <f t="shared" si="132"/>
        <v>5.4864484128453281E-2</v>
      </c>
      <c r="R879" s="65">
        <f t="shared" si="133"/>
        <v>0.16426679281929821</v>
      </c>
      <c r="S879" s="65">
        <f t="shared" si="134"/>
        <v>0.20302204106984936</v>
      </c>
      <c r="T879" s="66">
        <f>(L879*'Football Field'!$F$4)+(M879*'Football Field'!$F$5)+(N879*'Football Field'!$F$6)+(O879*'Football Field'!$F$7)+(P879*'Football Field'!$F$8)+(Q879*'Football Field'!$F$9)+(R879*'Football Field'!$F$10)+(S879*'Football Field'!$F$11)</f>
        <v>156551160.06589362</v>
      </c>
    </row>
    <row r="880" spans="2:20" x14ac:dyDescent="0.3">
      <c r="B880" s="62">
        <f t="shared" si="126"/>
        <v>853</v>
      </c>
      <c r="C880" s="62">
        <v>0.99456499329859249</v>
      </c>
      <c r="D880" s="62">
        <v>0.44330706323048541</v>
      </c>
      <c r="E880" s="62">
        <v>0.15284334077444517</v>
      </c>
      <c r="F880" s="62">
        <v>0.82431093459467886</v>
      </c>
      <c r="G880" s="62">
        <v>0.58712375523856797</v>
      </c>
      <c r="H880" s="62">
        <v>0.59035701831011755</v>
      </c>
      <c r="I880" s="62">
        <v>0.28307231406885403</v>
      </c>
      <c r="J880" s="62">
        <v>0.30279553313204599</v>
      </c>
      <c r="K880" s="62"/>
      <c r="L880" s="65">
        <f t="shared" si="127"/>
        <v>0.23802674594063139</v>
      </c>
      <c r="M880" s="65">
        <f t="shared" si="128"/>
        <v>0.10609556783542533</v>
      </c>
      <c r="N880" s="65">
        <f t="shared" si="129"/>
        <v>3.6579613487676625E-2</v>
      </c>
      <c r="O880" s="65">
        <f t="shared" si="130"/>
        <v>0.19728026898886197</v>
      </c>
      <c r="P880" s="65">
        <f t="shared" si="131"/>
        <v>0.14051485610847694</v>
      </c>
      <c r="Q880" s="65">
        <f t="shared" si="132"/>
        <v>0.14128866485187389</v>
      </c>
      <c r="R880" s="65">
        <f t="shared" si="133"/>
        <v>6.7746987112651161E-2</v>
      </c>
      <c r="S880" s="65">
        <f t="shared" si="134"/>
        <v>7.2467295674402799E-2</v>
      </c>
      <c r="T880" s="66">
        <f>(L880*'Football Field'!$F$4)+(M880*'Football Field'!$F$5)+(N880*'Football Field'!$F$6)+(O880*'Football Field'!$F$7)+(P880*'Football Field'!$F$8)+(Q880*'Football Field'!$F$9)+(R880*'Football Field'!$F$10)+(S880*'Football Field'!$F$11)</f>
        <v>130337692.62206048</v>
      </c>
    </row>
    <row r="881" spans="2:20" x14ac:dyDescent="0.3">
      <c r="B881" s="62">
        <f t="shared" si="126"/>
        <v>854</v>
      </c>
      <c r="C881" s="62">
        <v>0.97579123776926224</v>
      </c>
      <c r="D881" s="62">
        <v>0.90209674006582752</v>
      </c>
      <c r="E881" s="62">
        <v>0.51951840297505458</v>
      </c>
      <c r="F881" s="62">
        <v>0.90247021128799165</v>
      </c>
      <c r="G881" s="62">
        <v>0.89423459100689251</v>
      </c>
      <c r="H881" s="62">
        <v>0.97366436496675757</v>
      </c>
      <c r="I881" s="62">
        <v>0.55755468789149121</v>
      </c>
      <c r="J881" s="62">
        <v>0.12658317365744265</v>
      </c>
      <c r="K881" s="62"/>
      <c r="L881" s="65">
        <f t="shared" si="127"/>
        <v>0.16674738149150201</v>
      </c>
      <c r="M881" s="65">
        <f t="shared" si="128"/>
        <v>0.15415415043270356</v>
      </c>
      <c r="N881" s="65">
        <f t="shared" si="129"/>
        <v>8.877752738462448E-2</v>
      </c>
      <c r="O881" s="65">
        <f t="shared" si="130"/>
        <v>0.15421797079298949</v>
      </c>
      <c r="P881" s="65">
        <f t="shared" si="131"/>
        <v>0.15281063276444665</v>
      </c>
      <c r="Q881" s="65">
        <f t="shared" si="132"/>
        <v>0.16638393236749274</v>
      </c>
      <c r="R881" s="65">
        <f t="shared" si="133"/>
        <v>9.5277330483881525E-2</v>
      </c>
      <c r="S881" s="65">
        <f t="shared" si="134"/>
        <v>2.1631074282359709E-2</v>
      </c>
      <c r="T881" s="66">
        <f>(L881*'Football Field'!$F$4)+(M881*'Football Field'!$F$5)+(N881*'Football Field'!$F$6)+(O881*'Football Field'!$F$7)+(P881*'Football Field'!$F$8)+(Q881*'Football Field'!$F$9)+(R881*'Football Field'!$F$10)+(S881*'Football Field'!$F$11)</f>
        <v>136022140.67581862</v>
      </c>
    </row>
    <row r="882" spans="2:20" x14ac:dyDescent="0.3">
      <c r="B882" s="62">
        <f t="shared" si="126"/>
        <v>855</v>
      </c>
      <c r="C882" s="62">
        <v>0.73333099320786121</v>
      </c>
      <c r="D882" s="62">
        <v>0.83662284386853591</v>
      </c>
      <c r="E882" s="62">
        <v>0.72812909217333732</v>
      </c>
      <c r="F882" s="62">
        <v>0.78506096173171513</v>
      </c>
      <c r="G882" s="62">
        <v>0.59577462262987002</v>
      </c>
      <c r="H882" s="62">
        <v>0.66466256134803647</v>
      </c>
      <c r="I882" s="62">
        <v>0.23608914095843658</v>
      </c>
      <c r="J882" s="62">
        <v>0.89793481189216806</v>
      </c>
      <c r="K882" s="62"/>
      <c r="L882" s="65">
        <f t="shared" si="127"/>
        <v>0.13387803419281205</v>
      </c>
      <c r="M882" s="65">
        <f t="shared" si="128"/>
        <v>0.15273515334183047</v>
      </c>
      <c r="N882" s="65">
        <f t="shared" si="129"/>
        <v>0.13292836713793796</v>
      </c>
      <c r="O882" s="65">
        <f t="shared" si="130"/>
        <v>0.14332193682201211</v>
      </c>
      <c r="P882" s="65">
        <f t="shared" si="131"/>
        <v>0.10876553157905779</v>
      </c>
      <c r="Q882" s="65">
        <f t="shared" si="132"/>
        <v>0.12134181964079652</v>
      </c>
      <c r="R882" s="65">
        <f t="shared" si="133"/>
        <v>4.3100796745987546E-2</v>
      </c>
      <c r="S882" s="65">
        <f t="shared" si="134"/>
        <v>0.1639283605395655</v>
      </c>
      <c r="T882" s="66">
        <f>(L882*'Football Field'!$F$4)+(M882*'Football Field'!$F$5)+(N882*'Football Field'!$F$6)+(O882*'Football Field'!$F$7)+(P882*'Football Field'!$F$8)+(Q882*'Football Field'!$F$9)+(R882*'Football Field'!$F$10)+(S882*'Football Field'!$F$11)</f>
        <v>127512178.98939809</v>
      </c>
    </row>
    <row r="883" spans="2:20" x14ac:dyDescent="0.3">
      <c r="B883" s="62">
        <f t="shared" si="126"/>
        <v>856</v>
      </c>
      <c r="C883" s="62">
        <v>0.47299697615169523</v>
      </c>
      <c r="D883" s="62">
        <v>0.29277033132607166</v>
      </c>
      <c r="E883" s="62">
        <v>0.5796631764719643</v>
      </c>
      <c r="F883" s="62">
        <v>0.37507338010271773</v>
      </c>
      <c r="G883" s="62">
        <v>0.67330575145177407</v>
      </c>
      <c r="H883" s="62">
        <v>0.40831573032364588</v>
      </c>
      <c r="I883" s="62">
        <v>0.16670433438904719</v>
      </c>
      <c r="J883" s="62">
        <v>0.63048982748039195</v>
      </c>
      <c r="K883" s="62"/>
      <c r="L883" s="65">
        <f t="shared" si="127"/>
        <v>0.13141288933648976</v>
      </c>
      <c r="M883" s="65">
        <f t="shared" si="128"/>
        <v>8.1340467468911548E-2</v>
      </c>
      <c r="N883" s="65">
        <f t="shared" si="129"/>
        <v>0.16104799121954252</v>
      </c>
      <c r="O883" s="65">
        <f t="shared" si="130"/>
        <v>0.10420674777568545</v>
      </c>
      <c r="P883" s="65">
        <f t="shared" si="131"/>
        <v>0.18706473543453953</v>
      </c>
      <c r="Q883" s="65">
        <f t="shared" si="132"/>
        <v>0.11344247973830723</v>
      </c>
      <c r="R883" s="65">
        <f t="shared" si="133"/>
        <v>4.631551437224242E-2</v>
      </c>
      <c r="S883" s="65">
        <f t="shared" si="134"/>
        <v>0.17516917465428139</v>
      </c>
      <c r="T883" s="66">
        <f>(L883*'Football Field'!$F$4)+(M883*'Football Field'!$F$5)+(N883*'Football Field'!$F$6)+(O883*'Football Field'!$F$7)+(P883*'Football Field'!$F$8)+(Q883*'Football Field'!$F$9)+(R883*'Football Field'!$F$10)+(S883*'Football Field'!$F$11)</f>
        <v>135163031.78763765</v>
      </c>
    </row>
    <row r="884" spans="2:20" x14ac:dyDescent="0.3">
      <c r="B884" s="62">
        <f t="shared" si="126"/>
        <v>857</v>
      </c>
      <c r="C884" s="62">
        <v>0.70060921070988558</v>
      </c>
      <c r="D884" s="62">
        <v>0.59995403221207988</v>
      </c>
      <c r="E884" s="62">
        <v>6.7303062408795356E-2</v>
      </c>
      <c r="F884" s="62">
        <v>0.19069122174299635</v>
      </c>
      <c r="G884" s="62">
        <v>0.19092038096087149</v>
      </c>
      <c r="H884" s="62">
        <v>0.55381958813902665</v>
      </c>
      <c r="I884" s="62">
        <v>0.65680780002313544</v>
      </c>
      <c r="J884" s="62">
        <v>0.81481889779827377</v>
      </c>
      <c r="K884" s="62"/>
      <c r="L884" s="65">
        <f t="shared" si="127"/>
        <v>0.18559557085262135</v>
      </c>
      <c r="M884" s="65">
        <f t="shared" si="128"/>
        <v>0.15893141196489527</v>
      </c>
      <c r="N884" s="65">
        <f t="shared" si="129"/>
        <v>1.7828983828564623E-2</v>
      </c>
      <c r="O884" s="65">
        <f t="shared" si="130"/>
        <v>5.05152453250153E-2</v>
      </c>
      <c r="P884" s="65">
        <f t="shared" si="131"/>
        <v>5.0575950972625301E-2</v>
      </c>
      <c r="Q884" s="65">
        <f t="shared" si="132"/>
        <v>0.14671012176085851</v>
      </c>
      <c r="R884" s="65">
        <f t="shared" si="133"/>
        <v>0.17399231514845995</v>
      </c>
      <c r="S884" s="65">
        <f t="shared" si="134"/>
        <v>0.21585040014695961</v>
      </c>
      <c r="T884" s="66">
        <f>(L884*'Football Field'!$F$4)+(M884*'Football Field'!$F$5)+(N884*'Football Field'!$F$6)+(O884*'Football Field'!$F$7)+(P884*'Football Field'!$F$8)+(Q884*'Football Field'!$F$9)+(R884*'Football Field'!$F$10)+(S884*'Football Field'!$F$11)</f>
        <v>137371178.11550128</v>
      </c>
    </row>
    <row r="885" spans="2:20" x14ac:dyDescent="0.3">
      <c r="B885" s="62">
        <f t="shared" si="126"/>
        <v>858</v>
      </c>
      <c r="C885" s="62">
        <v>0.98915555488818518</v>
      </c>
      <c r="D885" s="62">
        <v>0.87878833496888631</v>
      </c>
      <c r="E885" s="62">
        <v>0.48075462448373818</v>
      </c>
      <c r="F885" s="62">
        <v>0.85587154510708774</v>
      </c>
      <c r="G885" s="62">
        <v>0.80081945263176013</v>
      </c>
      <c r="H885" s="62">
        <v>0.87617145956267106</v>
      </c>
      <c r="I885" s="62">
        <v>0.29376775364708929</v>
      </c>
      <c r="J885" s="62">
        <v>0.30752369251228739</v>
      </c>
      <c r="K885" s="62"/>
      <c r="L885" s="65">
        <f t="shared" si="127"/>
        <v>0.18040893307224512</v>
      </c>
      <c r="M885" s="65">
        <f t="shared" si="128"/>
        <v>0.16027940714137034</v>
      </c>
      <c r="N885" s="65">
        <f t="shared" si="129"/>
        <v>8.7683305668200331E-2</v>
      </c>
      <c r="O885" s="65">
        <f t="shared" si="130"/>
        <v>0.15609968678497474</v>
      </c>
      <c r="P885" s="65">
        <f t="shared" si="131"/>
        <v>0.14605891087486914</v>
      </c>
      <c r="Q885" s="65">
        <f t="shared" si="132"/>
        <v>0.15980212356581416</v>
      </c>
      <c r="R885" s="65">
        <f t="shared" si="133"/>
        <v>5.3579365494735041E-2</v>
      </c>
      <c r="S885" s="65">
        <f t="shared" si="134"/>
        <v>5.6088267397791082E-2</v>
      </c>
      <c r="T885" s="66">
        <f>(L885*'Football Field'!$F$4)+(M885*'Football Field'!$F$5)+(N885*'Football Field'!$F$6)+(O885*'Football Field'!$F$7)+(P885*'Football Field'!$F$8)+(Q885*'Football Field'!$F$9)+(R885*'Football Field'!$F$10)+(S885*'Football Field'!$F$11)</f>
        <v>129847276.10942765</v>
      </c>
    </row>
    <row r="886" spans="2:20" x14ac:dyDescent="0.3">
      <c r="B886" s="62">
        <f t="shared" si="126"/>
        <v>859</v>
      </c>
      <c r="C886" s="62">
        <v>0.20955901707779767</v>
      </c>
      <c r="D886" s="62">
        <v>0.26629724382595843</v>
      </c>
      <c r="E886" s="62">
        <v>0.77594701654127807</v>
      </c>
      <c r="F886" s="62">
        <v>0.57722642640581956</v>
      </c>
      <c r="G886" s="62">
        <v>0.96951715563628427</v>
      </c>
      <c r="H886" s="62">
        <v>0.26821325571299037</v>
      </c>
      <c r="I886" s="62">
        <v>0.63310209386075122</v>
      </c>
      <c r="J886" s="62">
        <v>0.25811302942090419</v>
      </c>
      <c r="K886" s="62"/>
      <c r="L886" s="65">
        <f t="shared" si="127"/>
        <v>5.2946015184819888E-2</v>
      </c>
      <c r="M886" s="65">
        <f t="shared" si="128"/>
        <v>6.7281179840858671E-2</v>
      </c>
      <c r="N886" s="65">
        <f t="shared" si="129"/>
        <v>0.19604645552025204</v>
      </c>
      <c r="O886" s="65">
        <f t="shared" si="130"/>
        <v>0.14583881697734782</v>
      </c>
      <c r="P886" s="65">
        <f t="shared" si="131"/>
        <v>0.24495280976244194</v>
      </c>
      <c r="Q886" s="65">
        <f t="shared" si="132"/>
        <v>6.7765268742780882E-2</v>
      </c>
      <c r="R886" s="65">
        <f t="shared" si="133"/>
        <v>0.15995605220198372</v>
      </c>
      <c r="S886" s="65">
        <f t="shared" si="134"/>
        <v>6.5213401769514914E-2</v>
      </c>
      <c r="T886" s="66">
        <f>(L886*'Football Field'!$F$4)+(M886*'Football Field'!$F$5)+(N886*'Football Field'!$F$6)+(O886*'Football Field'!$F$7)+(P886*'Football Field'!$F$8)+(Q886*'Football Field'!$F$9)+(R886*'Football Field'!$F$10)+(S886*'Football Field'!$F$11)</f>
        <v>156465455.38807523</v>
      </c>
    </row>
    <row r="887" spans="2:20" x14ac:dyDescent="0.3">
      <c r="B887" s="62">
        <f t="shared" si="126"/>
        <v>860</v>
      </c>
      <c r="C887" s="62">
        <v>6.18382305854559E-3</v>
      </c>
      <c r="D887" s="62">
        <v>0.4936552204261403</v>
      </c>
      <c r="E887" s="62">
        <v>0.27615754177360119</v>
      </c>
      <c r="F887" s="62">
        <v>0.39223658341491097</v>
      </c>
      <c r="G887" s="62">
        <v>0.52404758323733258</v>
      </c>
      <c r="H887" s="62">
        <v>0.77611838989069515</v>
      </c>
      <c r="I887" s="62">
        <v>0.6423925305325805</v>
      </c>
      <c r="J887" s="62">
        <v>0.32660750689970575</v>
      </c>
      <c r="K887" s="62"/>
      <c r="L887" s="65">
        <f t="shared" si="127"/>
        <v>1.7989831078985971E-3</v>
      </c>
      <c r="M887" s="65">
        <f t="shared" si="128"/>
        <v>0.14361300351977682</v>
      </c>
      <c r="N887" s="65">
        <f t="shared" si="129"/>
        <v>8.0339095744818359E-2</v>
      </c>
      <c r="O887" s="65">
        <f t="shared" si="130"/>
        <v>0.11410853466904411</v>
      </c>
      <c r="P887" s="65">
        <f t="shared" si="131"/>
        <v>0.15245467747920602</v>
      </c>
      <c r="Q887" s="65">
        <f t="shared" si="132"/>
        <v>0.22578651748667658</v>
      </c>
      <c r="R887" s="65">
        <f t="shared" si="133"/>
        <v>0.18688330829119018</v>
      </c>
      <c r="S887" s="65">
        <f t="shared" si="134"/>
        <v>9.5015879701389305E-2</v>
      </c>
      <c r="T887" s="66">
        <f>(L887*'Football Field'!$F$4)+(M887*'Football Field'!$F$5)+(N887*'Football Field'!$F$6)+(O887*'Football Field'!$F$7)+(P887*'Football Field'!$F$8)+(Q887*'Football Field'!$F$9)+(R887*'Football Field'!$F$10)+(S887*'Football Field'!$F$11)</f>
        <v>149596745.92888117</v>
      </c>
    </row>
    <row r="888" spans="2:20" x14ac:dyDescent="0.3">
      <c r="B888" s="62">
        <f t="shared" si="126"/>
        <v>861</v>
      </c>
      <c r="C888" s="62">
        <v>0.24300876824824147</v>
      </c>
      <c r="D888" s="62">
        <v>0.15408894552703079</v>
      </c>
      <c r="E888" s="62">
        <v>0.88720315652302628</v>
      </c>
      <c r="F888" s="62">
        <v>0.71939494463396403</v>
      </c>
      <c r="G888" s="62">
        <v>2.3260691432211766E-2</v>
      </c>
      <c r="H888" s="62">
        <v>0.83963151946681269</v>
      </c>
      <c r="I888" s="62">
        <v>0.37579391946915763</v>
      </c>
      <c r="J888" s="62">
        <v>0.52388168978476757</v>
      </c>
      <c r="K888" s="62"/>
      <c r="L888" s="65">
        <f t="shared" si="127"/>
        <v>6.4522506067938454E-2</v>
      </c>
      <c r="M888" s="65">
        <f t="shared" si="128"/>
        <v>4.091294727527605E-2</v>
      </c>
      <c r="N888" s="65">
        <f t="shared" si="129"/>
        <v>0.23556586646196195</v>
      </c>
      <c r="O888" s="65">
        <f t="shared" si="130"/>
        <v>0.19101024631741897</v>
      </c>
      <c r="P888" s="65">
        <f t="shared" si="131"/>
        <v>6.1760656411630876E-3</v>
      </c>
      <c r="Q888" s="65">
        <f t="shared" si="132"/>
        <v>0.22293487679542542</v>
      </c>
      <c r="R888" s="65">
        <f t="shared" si="133"/>
        <v>9.9778973507959251E-2</v>
      </c>
      <c r="S888" s="65">
        <f t="shared" si="134"/>
        <v>0.13909851793285702</v>
      </c>
      <c r="T888" s="66">
        <f>(L888*'Football Field'!$F$4)+(M888*'Football Field'!$F$5)+(N888*'Football Field'!$F$6)+(O888*'Football Field'!$F$7)+(P888*'Football Field'!$F$8)+(Q888*'Football Field'!$F$9)+(R888*'Football Field'!$F$10)+(S888*'Football Field'!$F$11)</f>
        <v>130490476.1553791</v>
      </c>
    </row>
    <row r="889" spans="2:20" x14ac:dyDescent="0.3">
      <c r="B889" s="62">
        <f t="shared" si="126"/>
        <v>862</v>
      </c>
      <c r="C889" s="62">
        <v>7.4714505291595512E-2</v>
      </c>
      <c r="D889" s="62">
        <v>0.94460523308161237</v>
      </c>
      <c r="E889" s="62">
        <v>0.12899604340996962</v>
      </c>
      <c r="F889" s="62">
        <v>0.41082053865596724</v>
      </c>
      <c r="G889" s="62">
        <v>0.46518862180835518</v>
      </c>
      <c r="H889" s="62">
        <v>4.7324058185055362E-2</v>
      </c>
      <c r="I889" s="62">
        <v>0.30451776017906318</v>
      </c>
      <c r="J889" s="62">
        <v>0.68707690503962293</v>
      </c>
      <c r="K889" s="62"/>
      <c r="L889" s="65">
        <f t="shared" si="127"/>
        <v>2.4390650384552841E-2</v>
      </c>
      <c r="M889" s="65">
        <f t="shared" si="128"/>
        <v>0.30836764429603108</v>
      </c>
      <c r="N889" s="65">
        <f t="shared" si="129"/>
        <v>4.2110931251218384E-2</v>
      </c>
      <c r="O889" s="65">
        <f t="shared" si="130"/>
        <v>0.13411291542445003</v>
      </c>
      <c r="P889" s="65">
        <f t="shared" si="131"/>
        <v>0.15186144903345672</v>
      </c>
      <c r="Q889" s="65">
        <f t="shared" si="132"/>
        <v>1.5449002218044032E-2</v>
      </c>
      <c r="R889" s="65">
        <f t="shared" si="133"/>
        <v>9.9410230924063009E-2</v>
      </c>
      <c r="S889" s="65">
        <f t="shared" si="134"/>
        <v>0.22429717646818387</v>
      </c>
      <c r="T889" s="66">
        <f>(L889*'Football Field'!$F$4)+(M889*'Football Field'!$F$5)+(N889*'Football Field'!$F$6)+(O889*'Football Field'!$F$7)+(P889*'Football Field'!$F$8)+(Q889*'Football Field'!$F$9)+(R889*'Football Field'!$F$10)+(S889*'Football Field'!$F$11)</f>
        <v>136917138.61653423</v>
      </c>
    </row>
    <row r="890" spans="2:20" x14ac:dyDescent="0.3">
      <c r="B890" s="62">
        <f t="shared" si="126"/>
        <v>863</v>
      </c>
      <c r="C890" s="62">
        <v>0.104944673042633</v>
      </c>
      <c r="D890" s="62">
        <v>0.50878395004126875</v>
      </c>
      <c r="E890" s="62">
        <v>0.7702468723139132</v>
      </c>
      <c r="F890" s="62">
        <v>0.49731279671120032</v>
      </c>
      <c r="G890" s="62">
        <v>0.70087721476565423</v>
      </c>
      <c r="H890" s="62">
        <v>0.3718824677791015</v>
      </c>
      <c r="I890" s="62">
        <v>0.58658530284427612</v>
      </c>
      <c r="J890" s="62">
        <v>0.86521580362532136</v>
      </c>
      <c r="K890" s="62"/>
      <c r="L890" s="65">
        <f t="shared" si="127"/>
        <v>2.3819398057065323E-2</v>
      </c>
      <c r="M890" s="65">
        <f t="shared" si="128"/>
        <v>0.11547920518229442</v>
      </c>
      <c r="N890" s="65">
        <f t="shared" si="129"/>
        <v>0.17482370778744918</v>
      </c>
      <c r="O890" s="65">
        <f t="shared" si="130"/>
        <v>0.11287558596637165</v>
      </c>
      <c r="P890" s="65">
        <f t="shared" si="131"/>
        <v>0.15907880679992564</v>
      </c>
      <c r="Q890" s="65">
        <f t="shared" si="132"/>
        <v>8.4406537975259446E-2</v>
      </c>
      <c r="R890" s="65">
        <f t="shared" si="133"/>
        <v>0.13313785652746718</v>
      </c>
      <c r="S890" s="65">
        <f t="shared" si="134"/>
        <v>0.19637890170416719</v>
      </c>
      <c r="T890" s="66">
        <f>(L890*'Football Field'!$F$4)+(M890*'Football Field'!$F$5)+(N890*'Football Field'!$F$6)+(O890*'Football Field'!$F$7)+(P890*'Football Field'!$F$8)+(Q890*'Football Field'!$F$9)+(R890*'Football Field'!$F$10)+(S890*'Football Field'!$F$11)</f>
        <v>145914674.5556336</v>
      </c>
    </row>
    <row r="891" spans="2:20" x14ac:dyDescent="0.3">
      <c r="B891" s="62">
        <f t="shared" si="126"/>
        <v>864</v>
      </c>
      <c r="C891" s="62">
        <v>0.36772353592743146</v>
      </c>
      <c r="D891" s="62">
        <v>0.9897389395141889</v>
      </c>
      <c r="E891" s="62">
        <v>0.97038687310091687</v>
      </c>
      <c r="F891" s="62">
        <v>0.42919540180982041</v>
      </c>
      <c r="G891" s="62">
        <v>5.4931441781194579E-2</v>
      </c>
      <c r="H891" s="62">
        <v>0.87828380407777029</v>
      </c>
      <c r="I891" s="62">
        <v>0.96654262116201517</v>
      </c>
      <c r="J891" s="62">
        <v>0.8937413169526901</v>
      </c>
      <c r="K891" s="62"/>
      <c r="L891" s="65">
        <f t="shared" si="127"/>
        <v>6.6250000050145016E-2</v>
      </c>
      <c r="M891" s="65">
        <f t="shared" si="128"/>
        <v>0.17831386459142901</v>
      </c>
      <c r="N891" s="65">
        <f t="shared" si="129"/>
        <v>0.17482734747846757</v>
      </c>
      <c r="O891" s="65">
        <f t="shared" si="130"/>
        <v>7.7324926509555733E-2</v>
      </c>
      <c r="P891" s="65">
        <f t="shared" si="131"/>
        <v>9.8965871509428208E-3</v>
      </c>
      <c r="Q891" s="65">
        <f t="shared" si="132"/>
        <v>0.15823382617444601</v>
      </c>
      <c r="R891" s="65">
        <f t="shared" si="133"/>
        <v>0.17413475734957445</v>
      </c>
      <c r="S891" s="65">
        <f t="shared" si="134"/>
        <v>0.16101869069543942</v>
      </c>
      <c r="T891" s="66">
        <f>(L891*'Football Field'!$F$4)+(M891*'Football Field'!$F$5)+(N891*'Football Field'!$F$6)+(O891*'Football Field'!$F$7)+(P891*'Football Field'!$F$8)+(Q891*'Football Field'!$F$9)+(R891*'Football Field'!$F$10)+(S891*'Football Field'!$F$11)</f>
        <v>138442003.28236029</v>
      </c>
    </row>
    <row r="892" spans="2:20" x14ac:dyDescent="0.3">
      <c r="B892" s="62">
        <f t="shared" si="126"/>
        <v>865</v>
      </c>
      <c r="C892" s="62">
        <v>0.84116696492314791</v>
      </c>
      <c r="D892" s="62">
        <v>0.11747695850550322</v>
      </c>
      <c r="E892" s="62">
        <v>0.59504264269871465</v>
      </c>
      <c r="F892" s="62">
        <v>4.137522702848262E-2</v>
      </c>
      <c r="G892" s="62">
        <v>0.1153347584922173</v>
      </c>
      <c r="H892" s="62">
        <v>0.60459611459771567</v>
      </c>
      <c r="I892" s="62">
        <v>0.46242678883560695</v>
      </c>
      <c r="J892" s="62">
        <v>0.73724212364713937</v>
      </c>
      <c r="K892" s="62"/>
      <c r="L892" s="65">
        <f t="shared" si="127"/>
        <v>0.23933085620933395</v>
      </c>
      <c r="M892" s="65">
        <f t="shared" si="128"/>
        <v>3.3424827931229147E-2</v>
      </c>
      <c r="N892" s="65">
        <f t="shared" si="129"/>
        <v>0.16930296967993677</v>
      </c>
      <c r="O892" s="65">
        <f t="shared" si="130"/>
        <v>1.177217951193202E-2</v>
      </c>
      <c r="P892" s="65">
        <f t="shared" si="131"/>
        <v>3.2815324010211269E-2</v>
      </c>
      <c r="Q892" s="65">
        <f t="shared" si="132"/>
        <v>0.17202114657549356</v>
      </c>
      <c r="R892" s="65">
        <f t="shared" si="133"/>
        <v>0.13157078668236832</v>
      </c>
      <c r="S892" s="65">
        <f t="shared" si="134"/>
        <v>0.20976190939949496</v>
      </c>
      <c r="T892" s="66">
        <f>(L892*'Football Field'!$F$4)+(M892*'Football Field'!$F$5)+(N892*'Football Field'!$F$6)+(O892*'Football Field'!$F$7)+(P892*'Football Field'!$F$8)+(Q892*'Football Field'!$F$9)+(R892*'Football Field'!$F$10)+(S892*'Football Field'!$F$11)</f>
        <v>133810916.30067509</v>
      </c>
    </row>
    <row r="893" spans="2:20" x14ac:dyDescent="0.3">
      <c r="B893" s="62">
        <f t="shared" si="126"/>
        <v>866</v>
      </c>
      <c r="C893" s="62">
        <v>0.34538807788418058</v>
      </c>
      <c r="D893" s="62">
        <v>0.33621878566491892</v>
      </c>
      <c r="E893" s="62">
        <v>0.60358728773024162</v>
      </c>
      <c r="F893" s="62">
        <v>0.3733474156605463</v>
      </c>
      <c r="G893" s="62">
        <v>0.14053464847583508</v>
      </c>
      <c r="H893" s="62">
        <v>0.5113281133845643</v>
      </c>
      <c r="I893" s="62">
        <v>7.57471678137146E-2</v>
      </c>
      <c r="J893" s="62">
        <v>0.45332979920849326</v>
      </c>
      <c r="K893" s="62"/>
      <c r="L893" s="65">
        <f t="shared" si="127"/>
        <v>0.12163773657967844</v>
      </c>
      <c r="M893" s="65">
        <f t="shared" si="128"/>
        <v>0.1184085227677221</v>
      </c>
      <c r="N893" s="65">
        <f t="shared" si="129"/>
        <v>0.21256955931291116</v>
      </c>
      <c r="O893" s="65">
        <f t="shared" si="130"/>
        <v>0.13148437223721915</v>
      </c>
      <c r="P893" s="65">
        <f t="shared" si="131"/>
        <v>4.9493070682519603E-2</v>
      </c>
      <c r="Q893" s="65">
        <f t="shared" si="132"/>
        <v>0.18007800020970066</v>
      </c>
      <c r="R893" s="65">
        <f t="shared" si="133"/>
        <v>2.6676410203918387E-2</v>
      </c>
      <c r="S893" s="65">
        <f t="shared" si="134"/>
        <v>0.1596523280063305</v>
      </c>
      <c r="T893" s="66">
        <f>(L893*'Football Field'!$F$4)+(M893*'Football Field'!$F$5)+(N893*'Football Field'!$F$6)+(O893*'Football Field'!$F$7)+(P893*'Football Field'!$F$8)+(Q893*'Football Field'!$F$9)+(R893*'Football Field'!$F$10)+(S893*'Football Field'!$F$11)</f>
        <v>122507719.72312282</v>
      </c>
    </row>
    <row r="894" spans="2:20" x14ac:dyDescent="0.3">
      <c r="B894" s="62">
        <f t="shared" si="126"/>
        <v>867</v>
      </c>
      <c r="C894" s="62">
        <v>0.41484051918047149</v>
      </c>
      <c r="D894" s="62">
        <v>0.41382522057794668</v>
      </c>
      <c r="E894" s="62">
        <v>0.50397536390015074</v>
      </c>
      <c r="F894" s="62">
        <v>0.52492858004507004</v>
      </c>
      <c r="G894" s="62">
        <v>0.28339110326230044</v>
      </c>
      <c r="H894" s="62">
        <v>7.1207835506366224E-2</v>
      </c>
      <c r="I894" s="62">
        <v>0.36396643070825907</v>
      </c>
      <c r="J894" s="62">
        <v>0.52728421500253331</v>
      </c>
      <c r="K894" s="62"/>
      <c r="L894" s="65">
        <f t="shared" si="127"/>
        <v>0.13367208338025838</v>
      </c>
      <c r="M894" s="65">
        <f t="shared" si="128"/>
        <v>0.13334492855044408</v>
      </c>
      <c r="N894" s="65">
        <f t="shared" si="129"/>
        <v>0.16239357958075834</v>
      </c>
      <c r="O894" s="65">
        <f t="shared" si="130"/>
        <v>0.16914523455684746</v>
      </c>
      <c r="P894" s="65">
        <f t="shared" si="131"/>
        <v>9.1315764572220445E-2</v>
      </c>
      <c r="Q894" s="65">
        <f t="shared" si="132"/>
        <v>2.294496146118696E-2</v>
      </c>
      <c r="R894" s="65">
        <f t="shared" si="133"/>
        <v>0.11727916831596648</v>
      </c>
      <c r="S894" s="65">
        <f t="shared" si="134"/>
        <v>0.16990427958231782</v>
      </c>
      <c r="T894" s="66">
        <f>(L894*'Football Field'!$F$4)+(M894*'Football Field'!$F$5)+(N894*'Football Field'!$F$6)+(O894*'Football Field'!$F$7)+(P894*'Football Field'!$F$8)+(Q894*'Football Field'!$F$9)+(R894*'Football Field'!$F$10)+(S894*'Football Field'!$F$11)</f>
        <v>137442698.66065252</v>
      </c>
    </row>
    <row r="895" spans="2:20" x14ac:dyDescent="0.3">
      <c r="B895" s="62">
        <f t="shared" si="126"/>
        <v>868</v>
      </c>
      <c r="C895" s="62">
        <v>0.95485835648008177</v>
      </c>
      <c r="D895" s="62">
        <v>0.10331691624320938</v>
      </c>
      <c r="E895" s="62">
        <v>0.25389896267224843</v>
      </c>
      <c r="F895" s="62">
        <v>0.6124499604457383</v>
      </c>
      <c r="G895" s="62">
        <v>0.71068631055720344</v>
      </c>
      <c r="H895" s="62">
        <v>0.38766529043601883</v>
      </c>
      <c r="I895" s="62">
        <v>0.12213347667063534</v>
      </c>
      <c r="J895" s="62">
        <v>0.94546362700094611</v>
      </c>
      <c r="K895" s="62"/>
      <c r="L895" s="65">
        <f t="shared" si="127"/>
        <v>0.23343471029032972</v>
      </c>
      <c r="M895" s="65">
        <f t="shared" si="128"/>
        <v>2.5257939303405922E-2</v>
      </c>
      <c r="N895" s="65">
        <f t="shared" si="129"/>
        <v>6.2070809133299855E-2</v>
      </c>
      <c r="O895" s="65">
        <f t="shared" si="130"/>
        <v>0.1497259547594032</v>
      </c>
      <c r="P895" s="65">
        <f t="shared" si="131"/>
        <v>0.17374184546468355</v>
      </c>
      <c r="Q895" s="65">
        <f t="shared" si="132"/>
        <v>9.4772731629161042E-2</v>
      </c>
      <c r="R895" s="65">
        <f t="shared" si="133"/>
        <v>2.9858033445356588E-2</v>
      </c>
      <c r="S895" s="65">
        <f t="shared" si="134"/>
        <v>0.2311379759743602</v>
      </c>
      <c r="T895" s="66">
        <f>(L895*'Football Field'!$F$4)+(M895*'Football Field'!$F$5)+(N895*'Football Field'!$F$6)+(O895*'Football Field'!$F$7)+(P895*'Football Field'!$F$8)+(Q895*'Football Field'!$F$9)+(R895*'Football Field'!$F$10)+(S895*'Football Field'!$F$11)</f>
        <v>129642052.34876278</v>
      </c>
    </row>
    <row r="896" spans="2:20" x14ac:dyDescent="0.3">
      <c r="B896" s="62">
        <f t="shared" si="126"/>
        <v>869</v>
      </c>
      <c r="C896" s="62">
        <v>0.14233904187193136</v>
      </c>
      <c r="D896" s="62">
        <v>0.91073473490193335</v>
      </c>
      <c r="E896" s="62">
        <v>0.47100879616411062</v>
      </c>
      <c r="F896" s="62">
        <v>0.53136987146528403</v>
      </c>
      <c r="G896" s="62">
        <v>0.70140898192570833</v>
      </c>
      <c r="H896" s="62">
        <v>0.26458107572453726</v>
      </c>
      <c r="I896" s="62">
        <v>0.36756531634303935</v>
      </c>
      <c r="J896" s="62">
        <v>0.91516102607110805</v>
      </c>
      <c r="K896" s="62"/>
      <c r="L896" s="65">
        <f t="shared" si="127"/>
        <v>3.3070041398326262E-2</v>
      </c>
      <c r="M896" s="65">
        <f t="shared" si="128"/>
        <v>0.21159363580091495</v>
      </c>
      <c r="N896" s="65">
        <f t="shared" si="129"/>
        <v>0.10943083628550494</v>
      </c>
      <c r="O896" s="65">
        <f t="shared" si="130"/>
        <v>0.12345469954048814</v>
      </c>
      <c r="P896" s="65">
        <f t="shared" si="131"/>
        <v>0.16296037801287974</v>
      </c>
      <c r="Q896" s="65">
        <f t="shared" si="132"/>
        <v>6.1470886780990386E-2</v>
      </c>
      <c r="R896" s="65">
        <f t="shared" si="133"/>
        <v>8.5397513346970141E-2</v>
      </c>
      <c r="S896" s="65">
        <f t="shared" si="134"/>
        <v>0.21262200883392551</v>
      </c>
      <c r="T896" s="66">
        <f>(L896*'Football Field'!$F$4)+(M896*'Football Field'!$F$5)+(N896*'Football Field'!$F$6)+(O896*'Football Field'!$F$7)+(P896*'Football Field'!$F$8)+(Q896*'Football Field'!$F$9)+(R896*'Football Field'!$F$10)+(S896*'Football Field'!$F$11)</f>
        <v>137744712.67145172</v>
      </c>
    </row>
    <row r="897" spans="2:20" x14ac:dyDescent="0.3">
      <c r="B897" s="62">
        <f t="shared" si="126"/>
        <v>870</v>
      </c>
      <c r="C897" s="62">
        <v>4.482702187040799E-2</v>
      </c>
      <c r="D897" s="62">
        <v>0.7641673572607286</v>
      </c>
      <c r="E897" s="62">
        <v>0.32225496387528529</v>
      </c>
      <c r="F897" s="62">
        <v>0.19650366553311893</v>
      </c>
      <c r="G897" s="62">
        <v>0.38743339102943375</v>
      </c>
      <c r="H897" s="62">
        <v>0.4189059733234769</v>
      </c>
      <c r="I897" s="62">
        <v>0.60887878843718468</v>
      </c>
      <c r="J897" s="62">
        <v>0.15721685871118329</v>
      </c>
      <c r="K897" s="62"/>
      <c r="L897" s="65">
        <f t="shared" si="127"/>
        <v>1.5456591628075568E-2</v>
      </c>
      <c r="M897" s="65">
        <f t="shared" si="128"/>
        <v>0.26348890209193165</v>
      </c>
      <c r="N897" s="65">
        <f t="shared" si="129"/>
        <v>0.11111519723840167</v>
      </c>
      <c r="O897" s="65">
        <f t="shared" si="130"/>
        <v>6.7755491773375837E-2</v>
      </c>
      <c r="P897" s="65">
        <f t="shared" si="131"/>
        <v>0.1335890598651534</v>
      </c>
      <c r="Q897" s="65">
        <f t="shared" si="132"/>
        <v>0.14444097087111643</v>
      </c>
      <c r="R897" s="65">
        <f t="shared" si="133"/>
        <v>0.20994459125743675</v>
      </c>
      <c r="S897" s="65">
        <f t="shared" si="134"/>
        <v>5.4209195274508612E-2</v>
      </c>
      <c r="T897" s="66">
        <f>(L897*'Football Field'!$F$4)+(M897*'Football Field'!$F$5)+(N897*'Football Field'!$F$6)+(O897*'Football Field'!$F$7)+(P897*'Football Field'!$F$8)+(Q897*'Football Field'!$F$9)+(R897*'Football Field'!$F$10)+(S897*'Football Field'!$F$11)</f>
        <v>150963102.76897275</v>
      </c>
    </row>
    <row r="898" spans="2:20" x14ac:dyDescent="0.3">
      <c r="B898" s="62">
        <f t="shared" si="126"/>
        <v>871</v>
      </c>
      <c r="C898" s="62">
        <v>7.6367963819335305E-2</v>
      </c>
      <c r="D898" s="62">
        <v>0.40522431795210911</v>
      </c>
      <c r="E898" s="62">
        <v>0.56422039077475594</v>
      </c>
      <c r="F898" s="62">
        <v>0.1572331757259946</v>
      </c>
      <c r="G898" s="62">
        <v>0.79187815688481156</v>
      </c>
      <c r="H898" s="62">
        <v>0.24958279159641439</v>
      </c>
      <c r="I898" s="62">
        <v>0.44960402588624671</v>
      </c>
      <c r="J898" s="62">
        <v>0.66395818148398544</v>
      </c>
      <c r="K898" s="62"/>
      <c r="L898" s="65">
        <f t="shared" si="127"/>
        <v>2.2741630301687285E-2</v>
      </c>
      <c r="M898" s="65">
        <f t="shared" si="128"/>
        <v>0.12067182581849878</v>
      </c>
      <c r="N898" s="65">
        <f t="shared" si="129"/>
        <v>0.16801929623301448</v>
      </c>
      <c r="O898" s="65">
        <f t="shared" si="130"/>
        <v>4.6822496956707822E-2</v>
      </c>
      <c r="P898" s="65">
        <f t="shared" si="131"/>
        <v>0.2358135451988623</v>
      </c>
      <c r="Q898" s="65">
        <f t="shared" si="132"/>
        <v>7.4323306426976599E-2</v>
      </c>
      <c r="R898" s="65">
        <f t="shared" si="133"/>
        <v>0.13388766738686442</v>
      </c>
      <c r="S898" s="65">
        <f t="shared" si="134"/>
        <v>0.19772023167738836</v>
      </c>
      <c r="T898" s="66">
        <f>(L898*'Football Field'!$F$4)+(M898*'Football Field'!$F$5)+(N898*'Football Field'!$F$6)+(O898*'Football Field'!$F$7)+(P898*'Football Field'!$F$8)+(Q898*'Football Field'!$F$9)+(R898*'Football Field'!$F$10)+(S898*'Football Field'!$F$11)</f>
        <v>151661638.01320341</v>
      </c>
    </row>
    <row r="899" spans="2:20" x14ac:dyDescent="0.3">
      <c r="B899" s="62">
        <f t="shared" si="126"/>
        <v>872</v>
      </c>
      <c r="C899" s="62">
        <v>0.18826551724585394</v>
      </c>
      <c r="D899" s="62">
        <v>0.77204139775823699</v>
      </c>
      <c r="E899" s="62">
        <v>0.93729763382732789</v>
      </c>
      <c r="F899" s="62">
        <v>0.26394494721728745</v>
      </c>
      <c r="G899" s="62">
        <v>0.29748393312220034</v>
      </c>
      <c r="H899" s="62">
        <v>0.33992599966674975</v>
      </c>
      <c r="I899" s="62">
        <v>0.92735076468505495</v>
      </c>
      <c r="J899" s="62">
        <v>0.54204885187482188</v>
      </c>
      <c r="K899" s="62"/>
      <c r="L899" s="65">
        <f t="shared" si="127"/>
        <v>4.4107235413772428E-2</v>
      </c>
      <c r="M899" s="65">
        <f t="shared" si="128"/>
        <v>0.18087545812030745</v>
      </c>
      <c r="N899" s="65">
        <f t="shared" si="129"/>
        <v>0.21959203147120271</v>
      </c>
      <c r="O899" s="65">
        <f t="shared" si="130"/>
        <v>6.1837569054059037E-2</v>
      </c>
      <c r="P899" s="65">
        <f t="shared" si="131"/>
        <v>6.9695152155245702E-2</v>
      </c>
      <c r="Q899" s="65">
        <f t="shared" si="132"/>
        <v>7.9638567433375509E-2</v>
      </c>
      <c r="R899" s="65">
        <f t="shared" si="133"/>
        <v>0.21726165836142453</v>
      </c>
      <c r="S899" s="65">
        <f t="shared" si="134"/>
        <v>0.12699232799061266</v>
      </c>
      <c r="T899" s="66">
        <f>(L899*'Football Field'!$F$4)+(M899*'Football Field'!$F$5)+(N899*'Football Field'!$F$6)+(O899*'Football Field'!$F$7)+(P899*'Football Field'!$F$8)+(Q899*'Football Field'!$F$9)+(R899*'Football Field'!$F$10)+(S899*'Football Field'!$F$11)</f>
        <v>150227914.34966254</v>
      </c>
    </row>
    <row r="900" spans="2:20" x14ac:dyDescent="0.3">
      <c r="B900" s="62">
        <f t="shared" si="126"/>
        <v>873</v>
      </c>
      <c r="C900" s="62">
        <v>0.11185098708063945</v>
      </c>
      <c r="D900" s="62">
        <v>0.4655324358612446</v>
      </c>
      <c r="E900" s="62">
        <v>0.6969344202664286</v>
      </c>
      <c r="F900" s="62">
        <v>0.74972894812220592</v>
      </c>
      <c r="G900" s="62">
        <v>0.58229990507864604</v>
      </c>
      <c r="H900" s="62">
        <v>0.8939245331230995</v>
      </c>
      <c r="I900" s="62">
        <v>0.9819012295933599</v>
      </c>
      <c r="J900" s="62">
        <v>0.24934349392024191</v>
      </c>
      <c r="K900" s="62"/>
      <c r="L900" s="65">
        <f t="shared" si="127"/>
        <v>2.3639566724621631E-2</v>
      </c>
      <c r="M900" s="65">
        <f t="shared" si="128"/>
        <v>9.838970014706655E-2</v>
      </c>
      <c r="N900" s="65">
        <f t="shared" si="129"/>
        <v>0.14729622116518154</v>
      </c>
      <c r="O900" s="65">
        <f t="shared" si="130"/>
        <v>0.15845427883204649</v>
      </c>
      <c r="P900" s="65">
        <f t="shared" si="131"/>
        <v>0.12306835924410152</v>
      </c>
      <c r="Q900" s="65">
        <f t="shared" si="132"/>
        <v>0.18892983601749128</v>
      </c>
      <c r="R900" s="65">
        <f t="shared" si="133"/>
        <v>0.20752360117506755</v>
      </c>
      <c r="S900" s="65">
        <f t="shared" si="134"/>
        <v>5.2698436694423388E-2</v>
      </c>
      <c r="T900" s="66">
        <f>(L900*'Football Field'!$F$4)+(M900*'Football Field'!$F$5)+(N900*'Football Field'!$F$6)+(O900*'Football Field'!$F$7)+(P900*'Football Field'!$F$8)+(Q900*'Football Field'!$F$9)+(R900*'Football Field'!$F$10)+(S900*'Football Field'!$F$11)</f>
        <v>151831947.43832171</v>
      </c>
    </row>
    <row r="901" spans="2:20" x14ac:dyDescent="0.3">
      <c r="B901" s="62">
        <f t="shared" si="126"/>
        <v>874</v>
      </c>
      <c r="C901" s="62">
        <v>0.78342074271447848</v>
      </c>
      <c r="D901" s="62">
        <v>0.68241675098928922</v>
      </c>
      <c r="E901" s="62">
        <v>0.38477437849638929</v>
      </c>
      <c r="F901" s="62">
        <v>8.8783900503536128E-2</v>
      </c>
      <c r="G901" s="62">
        <v>0.13196312427230961</v>
      </c>
      <c r="H901" s="62">
        <v>5.5741951872020801E-2</v>
      </c>
      <c r="I901" s="62">
        <v>0.16478038730503763</v>
      </c>
      <c r="J901" s="62">
        <v>0.66788689224296194</v>
      </c>
      <c r="K901" s="62"/>
      <c r="L901" s="65">
        <f t="shared" si="127"/>
        <v>0.26468990431998302</v>
      </c>
      <c r="M901" s="65">
        <f t="shared" si="128"/>
        <v>0.23056426091023183</v>
      </c>
      <c r="N901" s="65">
        <f t="shared" si="129"/>
        <v>0.13000152775646948</v>
      </c>
      <c r="O901" s="65">
        <f t="shared" si="130"/>
        <v>2.9996910788971324E-2</v>
      </c>
      <c r="P901" s="65">
        <f t="shared" si="131"/>
        <v>4.4585629193805772E-2</v>
      </c>
      <c r="Q901" s="65">
        <f t="shared" si="132"/>
        <v>1.883321579728911E-2</v>
      </c>
      <c r="R901" s="65">
        <f t="shared" si="133"/>
        <v>5.5673410941936355E-2</v>
      </c>
      <c r="S901" s="65">
        <f t="shared" si="134"/>
        <v>0.22565514029131314</v>
      </c>
      <c r="T901" s="66">
        <f>(L901*'Football Field'!$F$4)+(M901*'Football Field'!$F$5)+(N901*'Football Field'!$F$6)+(O901*'Football Field'!$F$7)+(P901*'Football Field'!$F$8)+(Q901*'Football Field'!$F$9)+(R901*'Football Field'!$F$10)+(S901*'Football Field'!$F$11)</f>
        <v>122715149.31078359</v>
      </c>
    </row>
    <row r="902" spans="2:20" x14ac:dyDescent="0.3">
      <c r="B902" s="62">
        <f t="shared" si="126"/>
        <v>875</v>
      </c>
      <c r="C902" s="62">
        <v>0.99135825183906945</v>
      </c>
      <c r="D902" s="62">
        <v>0.96447008550812741</v>
      </c>
      <c r="E902" s="62">
        <v>0.39789277394728806</v>
      </c>
      <c r="F902" s="62">
        <v>0.23085865471426603</v>
      </c>
      <c r="G902" s="62">
        <v>0.12725600634185319</v>
      </c>
      <c r="H902" s="62">
        <v>0.71910347107476436</v>
      </c>
      <c r="I902" s="62">
        <v>0.82047011415982518</v>
      </c>
      <c r="J902" s="62">
        <v>0.66925563643218544</v>
      </c>
      <c r="K902" s="62"/>
      <c r="L902" s="65">
        <f t="shared" si="127"/>
        <v>0.201468348900886</v>
      </c>
      <c r="M902" s="65">
        <f t="shared" si="128"/>
        <v>0.19600401301058804</v>
      </c>
      <c r="N902" s="65">
        <f t="shared" si="129"/>
        <v>8.0861585665972444E-2</v>
      </c>
      <c r="O902" s="65">
        <f t="shared" si="130"/>
        <v>4.6916149543801008E-2</v>
      </c>
      <c r="P902" s="65">
        <f t="shared" si="131"/>
        <v>2.5861546456946983E-2</v>
      </c>
      <c r="Q902" s="65">
        <f t="shared" si="132"/>
        <v>0.146139489672445</v>
      </c>
      <c r="R902" s="65">
        <f t="shared" si="133"/>
        <v>0.16673968155876603</v>
      </c>
      <c r="S902" s="65">
        <f t="shared" si="134"/>
        <v>0.13600918519059454</v>
      </c>
      <c r="T902" s="66">
        <f>(L902*'Football Field'!$F$4)+(M902*'Football Field'!$F$5)+(N902*'Football Field'!$F$6)+(O902*'Football Field'!$F$7)+(P902*'Football Field'!$F$8)+(Q902*'Football Field'!$F$9)+(R902*'Football Field'!$F$10)+(S902*'Football Field'!$F$11)</f>
        <v>135148993.30542946</v>
      </c>
    </row>
    <row r="903" spans="2:20" x14ac:dyDescent="0.3">
      <c r="B903" s="62">
        <f t="shared" si="126"/>
        <v>876</v>
      </c>
      <c r="C903" s="62">
        <v>0.95784283616691157</v>
      </c>
      <c r="D903" s="62">
        <v>0.95399701623068955</v>
      </c>
      <c r="E903" s="62">
        <v>0.56599518577350882</v>
      </c>
      <c r="F903" s="62">
        <v>0.84638771968676074</v>
      </c>
      <c r="G903" s="62">
        <v>1.9885880194350891E-2</v>
      </c>
      <c r="H903" s="62">
        <v>0.87262818538185594</v>
      </c>
      <c r="I903" s="62">
        <v>0.48332358295186562</v>
      </c>
      <c r="J903" s="62">
        <v>0.53718711356079696</v>
      </c>
      <c r="K903" s="62"/>
      <c r="L903" s="65">
        <f t="shared" si="127"/>
        <v>0.18289050355532027</v>
      </c>
      <c r="M903" s="65">
        <f t="shared" si="128"/>
        <v>0.18215618272714199</v>
      </c>
      <c r="N903" s="65">
        <f t="shared" si="129"/>
        <v>0.10807111629111329</v>
      </c>
      <c r="O903" s="65">
        <f t="shared" si="130"/>
        <v>0.16160926449689131</v>
      </c>
      <c r="P903" s="65">
        <f t="shared" si="131"/>
        <v>3.7970098068905323E-3</v>
      </c>
      <c r="Q903" s="65">
        <f t="shared" si="132"/>
        <v>0.16661961880899037</v>
      </c>
      <c r="R903" s="65">
        <f t="shared" si="133"/>
        <v>9.2285801102786294E-2</v>
      </c>
      <c r="S903" s="65">
        <f t="shared" si="134"/>
        <v>0.10257050321086597</v>
      </c>
      <c r="T903" s="66">
        <f>(L903*'Football Field'!$F$4)+(M903*'Football Field'!$F$5)+(N903*'Football Field'!$F$6)+(O903*'Football Field'!$F$7)+(P903*'Football Field'!$F$8)+(Q903*'Football Field'!$F$9)+(R903*'Football Field'!$F$10)+(S903*'Football Field'!$F$11)</f>
        <v>124407040.35908036</v>
      </c>
    </row>
    <row r="904" spans="2:20" x14ac:dyDescent="0.3">
      <c r="B904" s="62">
        <f t="shared" si="126"/>
        <v>877</v>
      </c>
      <c r="C904" s="62">
        <v>0.67937167950564614</v>
      </c>
      <c r="D904" s="62">
        <v>0.70018572060753803</v>
      </c>
      <c r="E904" s="62">
        <v>0.85474429514884687</v>
      </c>
      <c r="F904" s="62">
        <v>0.55500190855554565</v>
      </c>
      <c r="G904" s="62">
        <v>0.18811062317105831</v>
      </c>
      <c r="H904" s="62">
        <v>0.13109787244405302</v>
      </c>
      <c r="I904" s="62">
        <v>0.22646406255766793</v>
      </c>
      <c r="J904" s="62">
        <v>0.62865076992427626</v>
      </c>
      <c r="K904" s="62"/>
      <c r="L904" s="65">
        <f t="shared" si="127"/>
        <v>0.17140151966256706</v>
      </c>
      <c r="M904" s="65">
        <f t="shared" si="128"/>
        <v>0.17665278106012691</v>
      </c>
      <c r="N904" s="65">
        <f t="shared" si="129"/>
        <v>0.21564700962811406</v>
      </c>
      <c r="O904" s="65">
        <f t="shared" si="130"/>
        <v>0.14002375049143478</v>
      </c>
      <c r="P904" s="65">
        <f t="shared" si="131"/>
        <v>4.7459215108368279E-2</v>
      </c>
      <c r="Q904" s="65">
        <f t="shared" si="132"/>
        <v>3.3075230009279942E-2</v>
      </c>
      <c r="R904" s="65">
        <f t="shared" si="133"/>
        <v>5.7135564584599875E-2</v>
      </c>
      <c r="S904" s="65">
        <f t="shared" si="134"/>
        <v>0.15860492945550911</v>
      </c>
      <c r="T904" s="66">
        <f>(L904*'Football Field'!$F$4)+(M904*'Football Field'!$F$5)+(N904*'Football Field'!$F$6)+(O904*'Football Field'!$F$7)+(P904*'Football Field'!$F$8)+(Q904*'Football Field'!$F$9)+(R904*'Football Field'!$F$10)+(S904*'Football Field'!$F$11)</f>
        <v>126278220.22845221</v>
      </c>
    </row>
    <row r="905" spans="2:20" x14ac:dyDescent="0.3">
      <c r="B905" s="62">
        <f t="shared" si="126"/>
        <v>878</v>
      </c>
      <c r="C905" s="62">
        <v>0.24578611020607544</v>
      </c>
      <c r="D905" s="62">
        <v>0.32079651412211019</v>
      </c>
      <c r="E905" s="62">
        <v>0.72962332756591441</v>
      </c>
      <c r="F905" s="62">
        <v>0.327876415596837</v>
      </c>
      <c r="G905" s="62">
        <v>0.36195312974331784</v>
      </c>
      <c r="H905" s="62">
        <v>0.85840559533303218</v>
      </c>
      <c r="I905" s="62">
        <v>0.6199259852110145</v>
      </c>
      <c r="J905" s="62">
        <v>0.10699267724446138</v>
      </c>
      <c r="K905" s="62"/>
      <c r="L905" s="65">
        <f t="shared" si="127"/>
        <v>6.8821436950002493E-2</v>
      </c>
      <c r="M905" s="65">
        <f t="shared" si="128"/>
        <v>8.9824754750887748E-2</v>
      </c>
      <c r="N905" s="65">
        <f t="shared" si="129"/>
        <v>0.20429846826261949</v>
      </c>
      <c r="O905" s="65">
        <f t="shared" si="130"/>
        <v>9.1807165362075713E-2</v>
      </c>
      <c r="P905" s="65">
        <f t="shared" si="131"/>
        <v>0.10134882917753293</v>
      </c>
      <c r="Q905" s="65">
        <f t="shared" si="132"/>
        <v>0.24035819805769218</v>
      </c>
      <c r="R905" s="65">
        <f t="shared" si="133"/>
        <v>0.17358262055206009</v>
      </c>
      <c r="S905" s="65">
        <f t="shared" si="134"/>
        <v>2.9958526887129421E-2</v>
      </c>
      <c r="T905" s="66">
        <f>(L905*'Football Field'!$F$4)+(M905*'Football Field'!$F$5)+(N905*'Football Field'!$F$6)+(O905*'Football Field'!$F$7)+(P905*'Football Field'!$F$8)+(Q905*'Football Field'!$F$9)+(R905*'Football Field'!$F$10)+(S905*'Football Field'!$F$11)</f>
        <v>145991678.80367619</v>
      </c>
    </row>
    <row r="906" spans="2:20" x14ac:dyDescent="0.3">
      <c r="B906" s="62">
        <f t="shared" si="126"/>
        <v>879</v>
      </c>
      <c r="C906" s="62">
        <v>0.66456630529072558</v>
      </c>
      <c r="D906" s="62">
        <v>0.55337804826059678</v>
      </c>
      <c r="E906" s="62">
        <v>0.67479625619238648</v>
      </c>
      <c r="F906" s="62">
        <v>0.50174273253632518</v>
      </c>
      <c r="G906" s="62">
        <v>0.13869318628894811</v>
      </c>
      <c r="H906" s="62">
        <v>0.56991185307645853</v>
      </c>
      <c r="I906" s="62">
        <v>0.43603074821867016</v>
      </c>
      <c r="J906" s="62">
        <v>0.88702589104112373</v>
      </c>
      <c r="K906" s="62"/>
      <c r="L906" s="65">
        <f t="shared" si="127"/>
        <v>0.15014562382206098</v>
      </c>
      <c r="M906" s="65">
        <f t="shared" si="128"/>
        <v>0.12502483439808756</v>
      </c>
      <c r="N906" s="65">
        <f t="shared" si="129"/>
        <v>0.15245687906863414</v>
      </c>
      <c r="O906" s="65">
        <f t="shared" si="130"/>
        <v>0.11335885520391485</v>
      </c>
      <c r="P906" s="65">
        <f t="shared" si="131"/>
        <v>3.1334984650047137E-2</v>
      </c>
      <c r="Q906" s="65">
        <f t="shared" si="132"/>
        <v>0.12876032086266803</v>
      </c>
      <c r="R906" s="65">
        <f t="shared" si="133"/>
        <v>9.8512530917817323E-2</v>
      </c>
      <c r="S906" s="65">
        <f t="shared" si="134"/>
        <v>0.20040597107676994</v>
      </c>
      <c r="T906" s="66">
        <f>(L906*'Football Field'!$F$4)+(M906*'Football Field'!$F$5)+(N906*'Football Field'!$F$6)+(O906*'Football Field'!$F$7)+(P906*'Football Field'!$F$8)+(Q906*'Football Field'!$F$9)+(R906*'Football Field'!$F$10)+(S906*'Football Field'!$F$11)</f>
        <v>129446123.80479605</v>
      </c>
    </row>
    <row r="907" spans="2:20" x14ac:dyDescent="0.3">
      <c r="B907" s="62">
        <f t="shared" si="126"/>
        <v>880</v>
      </c>
      <c r="C907" s="62">
        <v>0.84323632556808359</v>
      </c>
      <c r="D907" s="62">
        <v>0.64555445549535917</v>
      </c>
      <c r="E907" s="62">
        <v>0.49704971815961652</v>
      </c>
      <c r="F907" s="62">
        <v>0.82382555453555006</v>
      </c>
      <c r="G907" s="62">
        <v>1.4008573016017545E-2</v>
      </c>
      <c r="H907" s="62">
        <v>0.50060371991941532</v>
      </c>
      <c r="I907" s="62">
        <v>0.53582053113480033</v>
      </c>
      <c r="J907" s="62">
        <v>0.38982868228318346</v>
      </c>
      <c r="K907" s="62"/>
      <c r="L907" s="65">
        <f t="shared" si="127"/>
        <v>0.19841192906023469</v>
      </c>
      <c r="M907" s="65">
        <f t="shared" si="128"/>
        <v>0.15189775504746314</v>
      </c>
      <c r="N907" s="65">
        <f t="shared" si="129"/>
        <v>0.11695486831933544</v>
      </c>
      <c r="O907" s="65">
        <f t="shared" si="130"/>
        <v>0.19384461096881248</v>
      </c>
      <c r="P907" s="65">
        <f t="shared" si="131"/>
        <v>3.2961910098176562E-3</v>
      </c>
      <c r="Q907" s="65">
        <f t="shared" si="132"/>
        <v>0.11779111828113599</v>
      </c>
      <c r="R907" s="65">
        <f t="shared" si="133"/>
        <v>0.12607756804228362</v>
      </c>
      <c r="S907" s="65">
        <f t="shared" si="134"/>
        <v>9.1725959270917035E-2</v>
      </c>
      <c r="T907" s="66">
        <f>(L907*'Football Field'!$F$4)+(M907*'Football Field'!$F$5)+(N907*'Football Field'!$F$6)+(O907*'Football Field'!$F$7)+(P907*'Football Field'!$F$8)+(Q907*'Football Field'!$F$9)+(R907*'Football Field'!$F$10)+(S907*'Football Field'!$F$11)</f>
        <v>129456566.74088915</v>
      </c>
    </row>
    <row r="908" spans="2:20" x14ac:dyDescent="0.3">
      <c r="B908" s="62">
        <f t="shared" si="126"/>
        <v>881</v>
      </c>
      <c r="C908" s="62">
        <v>0.30865815429435939</v>
      </c>
      <c r="D908" s="62">
        <v>0.74588627860939405</v>
      </c>
      <c r="E908" s="62">
        <v>0.36571987164354347</v>
      </c>
      <c r="F908" s="62">
        <v>0.74987576423586444</v>
      </c>
      <c r="G908" s="62">
        <v>0.54476223929736101</v>
      </c>
      <c r="H908" s="62">
        <v>0.60862879276660498</v>
      </c>
      <c r="I908" s="62">
        <v>0.95735285596441078</v>
      </c>
      <c r="J908" s="62">
        <v>0.71491455429996442</v>
      </c>
      <c r="K908" s="62"/>
      <c r="L908" s="65">
        <f t="shared" si="127"/>
        <v>6.1783547436481151E-2</v>
      </c>
      <c r="M908" s="65">
        <f t="shared" si="128"/>
        <v>0.14930271446104493</v>
      </c>
      <c r="N908" s="65">
        <f t="shared" si="129"/>
        <v>7.3205488738210825E-2</v>
      </c>
      <c r="O908" s="65">
        <f t="shared" si="130"/>
        <v>0.1501012826213895</v>
      </c>
      <c r="P908" s="65">
        <f t="shared" si="131"/>
        <v>0.1090440773553452</v>
      </c>
      <c r="Q908" s="65">
        <f t="shared" si="132"/>
        <v>0.12182813046060834</v>
      </c>
      <c r="R908" s="65">
        <f t="shared" si="133"/>
        <v>0.19163159879949038</v>
      </c>
      <c r="S908" s="65">
        <f t="shared" si="134"/>
        <v>0.14310316012742974</v>
      </c>
      <c r="T908" s="66">
        <f>(L908*'Football Field'!$F$4)+(M908*'Football Field'!$F$5)+(N908*'Football Field'!$F$6)+(O908*'Football Field'!$F$7)+(P908*'Football Field'!$F$8)+(Q908*'Football Field'!$F$9)+(R908*'Football Field'!$F$10)+(S908*'Football Field'!$F$11)</f>
        <v>146832932.13788149</v>
      </c>
    </row>
    <row r="909" spans="2:20" x14ac:dyDescent="0.3">
      <c r="B909" s="62">
        <f t="shared" si="126"/>
        <v>882</v>
      </c>
      <c r="C909" s="62">
        <v>0.78524076364701456</v>
      </c>
      <c r="D909" s="62">
        <v>0.67097850234071754</v>
      </c>
      <c r="E909" s="62">
        <v>0.46563151897573762</v>
      </c>
      <c r="F909" s="62">
        <v>0.99332024111017969</v>
      </c>
      <c r="G909" s="62">
        <v>0.21455746992904379</v>
      </c>
      <c r="H909" s="62">
        <v>0.87491106384061978</v>
      </c>
      <c r="I909" s="62">
        <v>2.5693963270715603E-2</v>
      </c>
      <c r="J909" s="62">
        <v>0.57623006352589956</v>
      </c>
      <c r="K909" s="62"/>
      <c r="L909" s="65">
        <f t="shared" si="127"/>
        <v>0.17046128830705592</v>
      </c>
      <c r="M909" s="65">
        <f t="shared" si="128"/>
        <v>0.14565705861234743</v>
      </c>
      <c r="N909" s="65">
        <f t="shared" si="129"/>
        <v>0.10108001555132633</v>
      </c>
      <c r="O909" s="65">
        <f t="shared" si="130"/>
        <v>0.2156315054438914</v>
      </c>
      <c r="P909" s="65">
        <f t="shared" si="131"/>
        <v>4.6576469833458659E-2</v>
      </c>
      <c r="Q909" s="65">
        <f t="shared" si="132"/>
        <v>0.18992705677135527</v>
      </c>
      <c r="R909" s="65">
        <f t="shared" si="133"/>
        <v>5.5776855756933166E-3</v>
      </c>
      <c r="S909" s="65">
        <f t="shared" si="134"/>
        <v>0.12508891990487148</v>
      </c>
      <c r="T909" s="66">
        <f>(L909*'Football Field'!$F$4)+(M909*'Football Field'!$F$5)+(N909*'Football Field'!$F$6)+(O909*'Football Field'!$F$7)+(P909*'Football Field'!$F$8)+(Q909*'Football Field'!$F$9)+(R909*'Football Field'!$F$10)+(S909*'Football Field'!$F$11)</f>
        <v>116430599.86424175</v>
      </c>
    </row>
    <row r="910" spans="2:20" x14ac:dyDescent="0.3">
      <c r="B910" s="62">
        <f t="shared" si="126"/>
        <v>883</v>
      </c>
      <c r="C910" s="62">
        <v>4.9918422675889085E-2</v>
      </c>
      <c r="D910" s="62">
        <v>0.12209386821875989</v>
      </c>
      <c r="E910" s="62">
        <v>0.65708087724334041</v>
      </c>
      <c r="F910" s="62">
        <v>0.1483706710363204</v>
      </c>
      <c r="G910" s="62">
        <v>0.87446575658180081</v>
      </c>
      <c r="H910" s="62">
        <v>0.59688825720890526</v>
      </c>
      <c r="I910" s="62">
        <v>0.73983428663323769</v>
      </c>
      <c r="J910" s="62">
        <v>1.7382766069665823E-2</v>
      </c>
      <c r="K910" s="62"/>
      <c r="L910" s="65">
        <f t="shared" si="127"/>
        <v>1.5570143228209639E-2</v>
      </c>
      <c r="M910" s="65">
        <f t="shared" si="128"/>
        <v>3.8082513700306651E-2</v>
      </c>
      <c r="N910" s="65">
        <f t="shared" si="129"/>
        <v>0.20495125492292462</v>
      </c>
      <c r="O910" s="65">
        <f t="shared" si="130"/>
        <v>4.6278557595869359E-2</v>
      </c>
      <c r="P910" s="65">
        <f t="shared" si="131"/>
        <v>0.2727561559095445</v>
      </c>
      <c r="Q910" s="65">
        <f t="shared" si="132"/>
        <v>0.18617646868213195</v>
      </c>
      <c r="R910" s="65">
        <f t="shared" si="133"/>
        <v>0.23076301674859856</v>
      </c>
      <c r="S910" s="65">
        <f t="shared" si="134"/>
        <v>5.421889212414684E-3</v>
      </c>
      <c r="T910" s="66">
        <f>(L910*'Football Field'!$F$4)+(M910*'Football Field'!$F$5)+(N910*'Football Field'!$F$6)+(O910*'Football Field'!$F$7)+(P910*'Football Field'!$F$8)+(Q910*'Football Field'!$F$9)+(R910*'Football Field'!$F$10)+(S910*'Football Field'!$F$11)</f>
        <v>167907146.82758576</v>
      </c>
    </row>
    <row r="911" spans="2:20" x14ac:dyDescent="0.3">
      <c r="B911" s="62">
        <f t="shared" si="126"/>
        <v>884</v>
      </c>
      <c r="C911" s="62">
        <v>0.14831396605515346</v>
      </c>
      <c r="D911" s="62">
        <v>0.79884505272305761</v>
      </c>
      <c r="E911" s="62">
        <v>0.30406459114422624</v>
      </c>
      <c r="F911" s="62">
        <v>0.39444922316571607</v>
      </c>
      <c r="G911" s="62">
        <v>0.20260343742906806</v>
      </c>
      <c r="H911" s="62">
        <v>0.25418367678151221</v>
      </c>
      <c r="I911" s="62">
        <v>0.38878454765816717</v>
      </c>
      <c r="J911" s="62">
        <v>0.23833217624104031</v>
      </c>
      <c r="K911" s="62"/>
      <c r="L911" s="65">
        <f t="shared" si="127"/>
        <v>5.4335885714491508E-2</v>
      </c>
      <c r="M911" s="65">
        <f t="shared" si="128"/>
        <v>0.29266261730338761</v>
      </c>
      <c r="N911" s="65">
        <f t="shared" si="129"/>
        <v>0.11139624482897569</v>
      </c>
      <c r="O911" s="65">
        <f t="shared" si="130"/>
        <v>0.14450930333918868</v>
      </c>
      <c r="P911" s="65">
        <f t="shared" si="131"/>
        <v>7.4225223114964073E-2</v>
      </c>
      <c r="Q911" s="65">
        <f t="shared" si="132"/>
        <v>9.3122013923850541E-2</v>
      </c>
      <c r="R911" s="65">
        <f t="shared" si="133"/>
        <v>0.14243400881922824</v>
      </c>
      <c r="S911" s="65">
        <f t="shared" si="134"/>
        <v>8.7314702955913856E-2</v>
      </c>
      <c r="T911" s="66">
        <f>(L911*'Football Field'!$F$4)+(M911*'Football Field'!$F$5)+(N911*'Football Field'!$F$6)+(O911*'Football Field'!$F$7)+(P911*'Football Field'!$F$8)+(Q911*'Football Field'!$F$9)+(R911*'Football Field'!$F$10)+(S911*'Football Field'!$F$11)</f>
        <v>137255076.28670382</v>
      </c>
    </row>
    <row r="912" spans="2:20" x14ac:dyDescent="0.3">
      <c r="B912" s="62">
        <f t="shared" si="126"/>
        <v>885</v>
      </c>
      <c r="C912" s="62">
        <v>0.1310920249302685</v>
      </c>
      <c r="D912" s="62">
        <v>0.77490302805309308</v>
      </c>
      <c r="E912" s="62">
        <v>0.3646123708202228</v>
      </c>
      <c r="F912" s="62">
        <v>0.28547311241505435</v>
      </c>
      <c r="G912" s="62">
        <v>0.58669516181999604</v>
      </c>
      <c r="H912" s="62">
        <v>0.84873522888077024</v>
      </c>
      <c r="I912" s="62">
        <v>0.30499747743299044</v>
      </c>
      <c r="J912" s="62">
        <v>0.33400604041506177</v>
      </c>
      <c r="K912" s="62"/>
      <c r="L912" s="65">
        <f t="shared" si="127"/>
        <v>3.6108388198043719E-2</v>
      </c>
      <c r="M912" s="65">
        <f t="shared" si="128"/>
        <v>0.21344165953393621</v>
      </c>
      <c r="N912" s="65">
        <f t="shared" si="129"/>
        <v>0.10042994632502476</v>
      </c>
      <c r="O912" s="65">
        <f t="shared" si="130"/>
        <v>7.863158699905394E-2</v>
      </c>
      <c r="P912" s="65">
        <f t="shared" si="131"/>
        <v>0.16160110935946853</v>
      </c>
      <c r="Q912" s="65">
        <f t="shared" si="132"/>
        <v>0.23377822669292084</v>
      </c>
      <c r="R912" s="65">
        <f t="shared" si="133"/>
        <v>8.4009437800908193E-2</v>
      </c>
      <c r="S912" s="65">
        <f t="shared" si="134"/>
        <v>9.1999645090643789E-2</v>
      </c>
      <c r="T912" s="66">
        <f>(L912*'Football Field'!$F$4)+(M912*'Football Field'!$F$5)+(N912*'Football Field'!$F$6)+(O912*'Football Field'!$F$7)+(P912*'Football Field'!$F$8)+(Q912*'Football Field'!$F$9)+(R912*'Football Field'!$F$10)+(S912*'Football Field'!$F$11)</f>
        <v>135929595.17057195</v>
      </c>
    </row>
    <row r="913" spans="2:20" x14ac:dyDescent="0.3">
      <c r="B913" s="62">
        <f t="shared" si="126"/>
        <v>886</v>
      </c>
      <c r="C913" s="62">
        <v>0.72117378675131005</v>
      </c>
      <c r="D913" s="62">
        <v>0.43784208143834069</v>
      </c>
      <c r="E913" s="62">
        <v>0.6598401492570859</v>
      </c>
      <c r="F913" s="62">
        <v>0.47334810796360538</v>
      </c>
      <c r="G913" s="62">
        <v>0.40011328024939741</v>
      </c>
      <c r="H913" s="62">
        <v>0.34021828925261155</v>
      </c>
      <c r="I913" s="62">
        <v>0.16240879151297727</v>
      </c>
      <c r="J913" s="62">
        <v>0.25414877433290561</v>
      </c>
      <c r="K913" s="62"/>
      <c r="L913" s="65">
        <f t="shared" si="127"/>
        <v>0.20909083409149984</v>
      </c>
      <c r="M913" s="65">
        <f t="shared" si="128"/>
        <v>0.12694411207138173</v>
      </c>
      <c r="N913" s="65">
        <f t="shared" si="129"/>
        <v>0.19130829449129755</v>
      </c>
      <c r="O913" s="65">
        <f t="shared" si="130"/>
        <v>0.13723841954321253</v>
      </c>
      <c r="P913" s="65">
        <f t="shared" si="131"/>
        <v>0.11600535271158144</v>
      </c>
      <c r="Q913" s="65">
        <f t="shared" si="132"/>
        <v>9.8639921721867113E-2</v>
      </c>
      <c r="R913" s="65">
        <f t="shared" si="133"/>
        <v>4.7087387679761963E-2</v>
      </c>
      <c r="S913" s="65">
        <f t="shared" si="134"/>
        <v>7.3685677689397891E-2</v>
      </c>
      <c r="T913" s="66">
        <f>(L913*'Football Field'!$F$4)+(M913*'Football Field'!$F$5)+(N913*'Football Field'!$F$6)+(O913*'Football Field'!$F$7)+(P913*'Football Field'!$F$8)+(Q913*'Football Field'!$F$9)+(R913*'Football Field'!$F$10)+(S913*'Football Field'!$F$11)</f>
        <v>129165717.64435968</v>
      </c>
    </row>
    <row r="914" spans="2:20" x14ac:dyDescent="0.3">
      <c r="B914" s="62">
        <f t="shared" si="126"/>
        <v>887</v>
      </c>
      <c r="C914" s="62">
        <v>0.92430570210000451</v>
      </c>
      <c r="D914" s="62">
        <v>0.43927868487393495</v>
      </c>
      <c r="E914" s="62">
        <v>0.80935977620912447</v>
      </c>
      <c r="F914" s="62">
        <v>0.48892265686589897</v>
      </c>
      <c r="G914" s="62">
        <v>0.54211906752767003</v>
      </c>
      <c r="H914" s="62">
        <v>0.20213930730850116</v>
      </c>
      <c r="I914" s="62">
        <v>0.97177316842970851</v>
      </c>
      <c r="J914" s="62">
        <v>7.3529948902218423E-2</v>
      </c>
      <c r="K914" s="62"/>
      <c r="L914" s="65">
        <f t="shared" si="127"/>
        <v>0.20764249972603702</v>
      </c>
      <c r="M914" s="65">
        <f t="shared" si="128"/>
        <v>9.8682637136562029E-2</v>
      </c>
      <c r="N914" s="65">
        <f t="shared" si="129"/>
        <v>0.18182024272699518</v>
      </c>
      <c r="O914" s="65">
        <f t="shared" si="130"/>
        <v>0.10983500633359365</v>
      </c>
      <c r="P914" s="65">
        <f t="shared" si="131"/>
        <v>0.1217854202076691</v>
      </c>
      <c r="Q914" s="65">
        <f t="shared" si="132"/>
        <v>4.5409988239892479E-2</v>
      </c>
      <c r="R914" s="65">
        <f t="shared" si="133"/>
        <v>0.21830592346340874</v>
      </c>
      <c r="S914" s="65">
        <f t="shared" si="134"/>
        <v>1.6518282165841818E-2</v>
      </c>
      <c r="T914" s="66">
        <f>(L914*'Football Field'!$F$4)+(M914*'Football Field'!$F$5)+(N914*'Football Field'!$F$6)+(O914*'Football Field'!$F$7)+(P914*'Football Field'!$F$8)+(Q914*'Football Field'!$F$9)+(R914*'Football Field'!$F$10)+(S914*'Football Field'!$F$11)</f>
        <v>152617191.31993315</v>
      </c>
    </row>
    <row r="915" spans="2:20" x14ac:dyDescent="0.3">
      <c r="B915" s="62">
        <f t="shared" si="126"/>
        <v>888</v>
      </c>
      <c r="C915" s="62">
        <v>8.6646466884983786E-2</v>
      </c>
      <c r="D915" s="62">
        <v>0.57611742584567327</v>
      </c>
      <c r="E915" s="62">
        <v>0.41172108687665876</v>
      </c>
      <c r="F915" s="62">
        <v>0.65104768276046809</v>
      </c>
      <c r="G915" s="62">
        <v>7.7139609354914485E-2</v>
      </c>
      <c r="H915" s="62">
        <v>7.5605498253718539E-2</v>
      </c>
      <c r="I915" s="62">
        <v>0.79136890997327025</v>
      </c>
      <c r="J915" s="62">
        <v>0.34852117116063497</v>
      </c>
      <c r="K915" s="62"/>
      <c r="L915" s="65">
        <f t="shared" si="127"/>
        <v>2.8708299590795894E-2</v>
      </c>
      <c r="M915" s="65">
        <f t="shared" si="128"/>
        <v>0.19088316298701924</v>
      </c>
      <c r="N915" s="65">
        <f t="shared" si="129"/>
        <v>0.13641424439836736</v>
      </c>
      <c r="O915" s="65">
        <f t="shared" si="130"/>
        <v>0.21570956781643572</v>
      </c>
      <c r="P915" s="65">
        <f t="shared" si="131"/>
        <v>2.5558422579624391E-2</v>
      </c>
      <c r="Q915" s="65">
        <f t="shared" si="132"/>
        <v>2.5050130404743666E-2</v>
      </c>
      <c r="R915" s="65">
        <f t="shared" si="133"/>
        <v>0.26220175583745015</v>
      </c>
      <c r="S915" s="65">
        <f t="shared" si="134"/>
        <v>0.11547441638556356</v>
      </c>
      <c r="T915" s="66">
        <f>(L915*'Football Field'!$F$4)+(M915*'Football Field'!$F$5)+(N915*'Football Field'!$F$6)+(O915*'Football Field'!$F$7)+(P915*'Football Field'!$F$8)+(Q915*'Football Field'!$F$9)+(R915*'Football Field'!$F$10)+(S915*'Football Field'!$F$11)</f>
        <v>151717200.91253987</v>
      </c>
    </row>
    <row r="916" spans="2:20" x14ac:dyDescent="0.3">
      <c r="B916" s="62">
        <f t="shared" si="126"/>
        <v>889</v>
      </c>
      <c r="C916" s="62">
        <v>0.78563260669617274</v>
      </c>
      <c r="D916" s="62">
        <v>0.67490750261919474</v>
      </c>
      <c r="E916" s="62">
        <v>0.31032718953009042</v>
      </c>
      <c r="F916" s="62">
        <v>0.97292056048902287</v>
      </c>
      <c r="G916" s="62">
        <v>0.61938029153965446</v>
      </c>
      <c r="H916" s="62">
        <v>0.28327702625482187</v>
      </c>
      <c r="I916" s="62">
        <v>0.52486421553195972</v>
      </c>
      <c r="J916" s="62">
        <v>0.18938153591117457</v>
      </c>
      <c r="K916" s="62"/>
      <c r="L916" s="65">
        <f t="shared" si="127"/>
        <v>0.18016241452668788</v>
      </c>
      <c r="M916" s="65">
        <f t="shared" si="128"/>
        <v>0.15477077226387909</v>
      </c>
      <c r="N916" s="65">
        <f t="shared" si="129"/>
        <v>7.1164683444260302E-2</v>
      </c>
      <c r="O916" s="65">
        <f t="shared" si="130"/>
        <v>0.22311156108640004</v>
      </c>
      <c r="P916" s="65">
        <f t="shared" si="131"/>
        <v>0.1420371912811694</v>
      </c>
      <c r="Q916" s="65">
        <f t="shared" si="132"/>
        <v>6.4961500572933498E-2</v>
      </c>
      <c r="R916" s="65">
        <f t="shared" si="133"/>
        <v>0.12036262696192195</v>
      </c>
      <c r="S916" s="65">
        <f t="shared" si="134"/>
        <v>4.3429249862747675E-2</v>
      </c>
      <c r="T916" s="66">
        <f>(L916*'Football Field'!$F$4)+(M916*'Football Field'!$F$5)+(N916*'Football Field'!$F$6)+(O916*'Football Field'!$F$7)+(P916*'Football Field'!$F$8)+(Q916*'Football Field'!$F$9)+(R916*'Football Field'!$F$10)+(S916*'Football Field'!$F$11)</f>
        <v>138752979.85959086</v>
      </c>
    </row>
    <row r="917" spans="2:20" x14ac:dyDescent="0.3">
      <c r="B917" s="62">
        <f t="shared" si="126"/>
        <v>890</v>
      </c>
      <c r="C917" s="62">
        <v>0.21457133957193042</v>
      </c>
      <c r="D917" s="62">
        <v>0.46238599449086693</v>
      </c>
      <c r="E917" s="62">
        <v>0.44912432184750783</v>
      </c>
      <c r="F917" s="62">
        <v>0.26777828729649933</v>
      </c>
      <c r="G917" s="62">
        <v>0.87660981084790923</v>
      </c>
      <c r="H917" s="62">
        <v>8.5992515654009227E-2</v>
      </c>
      <c r="I917" s="62">
        <v>0.52921622137053281</v>
      </c>
      <c r="J917" s="62">
        <v>0.37385288681201057</v>
      </c>
      <c r="K917" s="62"/>
      <c r="L917" s="65">
        <f t="shared" si="127"/>
        <v>6.5828892161408178E-2</v>
      </c>
      <c r="M917" s="65">
        <f t="shared" si="128"/>
        <v>0.14185658638758208</v>
      </c>
      <c r="N917" s="65">
        <f t="shared" si="129"/>
        <v>0.13778800378908027</v>
      </c>
      <c r="O917" s="65">
        <f t="shared" si="130"/>
        <v>8.2152388258258408E-2</v>
      </c>
      <c r="P917" s="65">
        <f t="shared" si="131"/>
        <v>0.2689373744930863</v>
      </c>
      <c r="Q917" s="65">
        <f t="shared" si="132"/>
        <v>2.6381864656152366E-2</v>
      </c>
      <c r="R917" s="65">
        <f t="shared" si="133"/>
        <v>0.16235960327306495</v>
      </c>
      <c r="S917" s="65">
        <f t="shared" si="134"/>
        <v>0.11469528698136734</v>
      </c>
      <c r="T917" s="66">
        <f>(L917*'Football Field'!$F$4)+(M917*'Football Field'!$F$5)+(N917*'Football Field'!$F$6)+(O917*'Football Field'!$F$7)+(P917*'Football Field'!$F$8)+(Q917*'Football Field'!$F$9)+(R917*'Football Field'!$F$10)+(S917*'Football Field'!$F$11)</f>
        <v>156871799.4624159</v>
      </c>
    </row>
    <row r="918" spans="2:20" x14ac:dyDescent="0.3">
      <c r="B918" s="62">
        <f t="shared" si="126"/>
        <v>891</v>
      </c>
      <c r="C918" s="62">
        <v>0.57225633286371269</v>
      </c>
      <c r="D918" s="62">
        <v>0.56966486587451581</v>
      </c>
      <c r="E918" s="62">
        <v>0.4366560613549163</v>
      </c>
      <c r="F918" s="62">
        <v>0.67295407366019222</v>
      </c>
      <c r="G918" s="62">
        <v>0.31616745223613318</v>
      </c>
      <c r="H918" s="62">
        <v>0.35472708433723388</v>
      </c>
      <c r="I918" s="62">
        <v>0.32793896442040915</v>
      </c>
      <c r="J918" s="62">
        <v>6.3227027510026956E-2</v>
      </c>
      <c r="K918" s="62"/>
      <c r="L918" s="65">
        <f t="shared" si="127"/>
        <v>0.17269970372087567</v>
      </c>
      <c r="M918" s="65">
        <f t="shared" si="128"/>
        <v>0.17191763184934722</v>
      </c>
      <c r="N918" s="65">
        <f t="shared" si="129"/>
        <v>0.13177726150542771</v>
      </c>
      <c r="O918" s="65">
        <f t="shared" si="130"/>
        <v>0.20308900481237663</v>
      </c>
      <c r="P918" s="65">
        <f t="shared" si="131"/>
        <v>9.5415327348361931E-2</v>
      </c>
      <c r="Q918" s="65">
        <f t="shared" si="132"/>
        <v>0.10705213529091728</v>
      </c>
      <c r="R918" s="65">
        <f t="shared" si="133"/>
        <v>9.8967820435503173E-2</v>
      </c>
      <c r="S918" s="65">
        <f t="shared" si="134"/>
        <v>1.9081115037190552E-2</v>
      </c>
      <c r="T918" s="66">
        <f>(L918*'Football Field'!$F$4)+(M918*'Football Field'!$F$5)+(N918*'Football Field'!$F$6)+(O918*'Football Field'!$F$7)+(P918*'Football Field'!$F$8)+(Q918*'Football Field'!$F$9)+(R918*'Football Field'!$F$10)+(S918*'Football Field'!$F$11)</f>
        <v>133196892.59968092</v>
      </c>
    </row>
    <row r="919" spans="2:20" x14ac:dyDescent="0.3">
      <c r="B919" s="62">
        <f t="shared" si="126"/>
        <v>892</v>
      </c>
      <c r="C919" s="62">
        <v>0.3632247089285161</v>
      </c>
      <c r="D919" s="62">
        <v>0.7173491055865977</v>
      </c>
      <c r="E919" s="62">
        <v>0.53720685034815185</v>
      </c>
      <c r="F919" s="62">
        <v>0.43018090370018425</v>
      </c>
      <c r="G919" s="62">
        <v>0.33654007950048759</v>
      </c>
      <c r="H919" s="62">
        <v>0.12801902542836829</v>
      </c>
      <c r="I919" s="62">
        <v>0.77786812097413116</v>
      </c>
      <c r="J919" s="62">
        <v>0.80429546623908788</v>
      </c>
      <c r="K919" s="62"/>
      <c r="L919" s="65">
        <f t="shared" si="127"/>
        <v>8.8706402203995949E-2</v>
      </c>
      <c r="M919" s="65">
        <f t="shared" si="128"/>
        <v>0.17519033456879934</v>
      </c>
      <c r="N919" s="65">
        <f t="shared" si="129"/>
        <v>0.13119615973896598</v>
      </c>
      <c r="O919" s="65">
        <f t="shared" si="130"/>
        <v>0.10505838211468421</v>
      </c>
      <c r="P919" s="65">
        <f t="shared" si="131"/>
        <v>8.2189506705091064E-2</v>
      </c>
      <c r="Q919" s="65">
        <f t="shared" si="132"/>
        <v>3.1264687892274823E-2</v>
      </c>
      <c r="R919" s="65">
        <f t="shared" si="133"/>
        <v>0.18997023248872003</v>
      </c>
      <c r="S919" s="65">
        <f t="shared" si="134"/>
        <v>0.19642429428746863</v>
      </c>
      <c r="T919" s="66">
        <f>(L919*'Football Field'!$F$4)+(M919*'Football Field'!$F$5)+(N919*'Football Field'!$F$6)+(O919*'Football Field'!$F$7)+(P919*'Football Field'!$F$8)+(Q919*'Football Field'!$F$9)+(R919*'Football Field'!$F$10)+(S919*'Football Field'!$F$11)</f>
        <v>145800094.69929594</v>
      </c>
    </row>
    <row r="920" spans="2:20" x14ac:dyDescent="0.3">
      <c r="B920" s="62">
        <f t="shared" si="126"/>
        <v>893</v>
      </c>
      <c r="C920" s="62">
        <v>7.8668091588618427E-2</v>
      </c>
      <c r="D920" s="62">
        <v>0.98284907491974127</v>
      </c>
      <c r="E920" s="62">
        <v>1.7825042991043372E-2</v>
      </c>
      <c r="F920" s="62">
        <v>0.42267418135316415</v>
      </c>
      <c r="G920" s="62">
        <v>0.10473016757214915</v>
      </c>
      <c r="H920" s="62">
        <v>0.59284944946960383</v>
      </c>
      <c r="I920" s="62">
        <v>0.25423057510247404</v>
      </c>
      <c r="J920" s="62">
        <v>0.86347359422177927</v>
      </c>
      <c r="K920" s="62"/>
      <c r="L920" s="65">
        <f t="shared" si="127"/>
        <v>2.3714492926768704E-2</v>
      </c>
      <c r="M920" s="65">
        <f t="shared" si="128"/>
        <v>0.2962798126227521</v>
      </c>
      <c r="N920" s="65">
        <f t="shared" si="129"/>
        <v>5.3733584658561028E-3</v>
      </c>
      <c r="O920" s="65">
        <f t="shared" si="130"/>
        <v>0.1274151143317877</v>
      </c>
      <c r="P920" s="65">
        <f t="shared" si="131"/>
        <v>3.1570904644499583E-2</v>
      </c>
      <c r="Q920" s="65">
        <f t="shared" si="132"/>
        <v>0.1787144418045053</v>
      </c>
      <c r="R920" s="65">
        <f t="shared" si="133"/>
        <v>7.6637796256242466E-2</v>
      </c>
      <c r="S920" s="65">
        <f t="shared" si="134"/>
        <v>0.26029407894758805</v>
      </c>
      <c r="T920" s="66">
        <f>(L920*'Football Field'!$F$4)+(M920*'Football Field'!$F$5)+(N920*'Football Field'!$F$6)+(O920*'Football Field'!$F$7)+(P920*'Football Field'!$F$8)+(Q920*'Football Field'!$F$9)+(R920*'Football Field'!$F$10)+(S920*'Football Field'!$F$11)</f>
        <v>123203759.22598475</v>
      </c>
    </row>
    <row r="921" spans="2:20" x14ac:dyDescent="0.3">
      <c r="B921" s="62">
        <f t="shared" si="126"/>
        <v>894</v>
      </c>
      <c r="C921" s="62">
        <v>0.83871819088756794</v>
      </c>
      <c r="D921" s="62">
        <v>0.76045390561687431</v>
      </c>
      <c r="E921" s="62">
        <v>0.40915998758800276</v>
      </c>
      <c r="F921" s="62">
        <v>0.82408769489680878</v>
      </c>
      <c r="G921" s="62">
        <v>0.99824293497014704</v>
      </c>
      <c r="H921" s="62">
        <v>0.26759105832231767</v>
      </c>
      <c r="I921" s="62">
        <v>0.53984479430949761</v>
      </c>
      <c r="J921" s="62">
        <v>0.23997466060985195</v>
      </c>
      <c r="K921" s="62"/>
      <c r="L921" s="65">
        <f t="shared" si="127"/>
        <v>0.17193636745974106</v>
      </c>
      <c r="M921" s="65">
        <f t="shared" si="128"/>
        <v>0.15589226938546924</v>
      </c>
      <c r="N921" s="65">
        <f t="shared" si="129"/>
        <v>8.3877377097672179E-2</v>
      </c>
      <c r="O921" s="65">
        <f t="shared" si="130"/>
        <v>0.16893713081253847</v>
      </c>
      <c r="P921" s="65">
        <f t="shared" si="131"/>
        <v>0.2046387761060563</v>
      </c>
      <c r="Q921" s="65">
        <f t="shared" si="132"/>
        <v>5.4855892041591081E-2</v>
      </c>
      <c r="R921" s="65">
        <f t="shared" si="133"/>
        <v>0.11066762821419322</v>
      </c>
      <c r="S921" s="65">
        <f t="shared" si="134"/>
        <v>4.9194558882738243E-2</v>
      </c>
      <c r="T921" s="66">
        <f>(L921*'Football Field'!$F$4)+(M921*'Football Field'!$F$5)+(N921*'Football Field'!$F$6)+(O921*'Football Field'!$F$7)+(P921*'Football Field'!$F$8)+(Q921*'Football Field'!$F$9)+(R921*'Football Field'!$F$10)+(S921*'Football Field'!$F$11)</f>
        <v>142568276.20858273</v>
      </c>
    </row>
    <row r="922" spans="2:20" x14ac:dyDescent="0.3">
      <c r="B922" s="62">
        <f t="shared" si="126"/>
        <v>895</v>
      </c>
      <c r="C922" s="62">
        <v>0.59555990696148531</v>
      </c>
      <c r="D922" s="62">
        <v>0.59121403965206165</v>
      </c>
      <c r="E922" s="62">
        <v>0.18160712515675492</v>
      </c>
      <c r="F922" s="62">
        <v>0.41139254614771281</v>
      </c>
      <c r="G922" s="62">
        <v>0.16001735273543971</v>
      </c>
      <c r="H922" s="62">
        <v>0.82059101848045313</v>
      </c>
      <c r="I922" s="62">
        <v>0.44133246531801351</v>
      </c>
      <c r="J922" s="62">
        <v>0.76462601788354811</v>
      </c>
      <c r="K922" s="62"/>
      <c r="L922" s="65">
        <f t="shared" si="127"/>
        <v>0.15015350071820902</v>
      </c>
      <c r="M922" s="65">
        <f t="shared" si="128"/>
        <v>0.14905781381494507</v>
      </c>
      <c r="N922" s="65">
        <f t="shared" si="129"/>
        <v>4.5787074111119014E-2</v>
      </c>
      <c r="O922" s="65">
        <f t="shared" si="130"/>
        <v>0.10372093596530703</v>
      </c>
      <c r="P922" s="65">
        <f t="shared" si="131"/>
        <v>4.0343826721768526E-2</v>
      </c>
      <c r="Q922" s="65">
        <f t="shared" si="132"/>
        <v>0.20688869858851802</v>
      </c>
      <c r="R922" s="65">
        <f t="shared" si="133"/>
        <v>0.1112694354900267</v>
      </c>
      <c r="S922" s="65">
        <f t="shared" si="134"/>
        <v>0.19277871459010662</v>
      </c>
      <c r="T922" s="66">
        <f>(L922*'Football Field'!$F$4)+(M922*'Football Field'!$F$5)+(N922*'Football Field'!$F$6)+(O922*'Football Field'!$F$7)+(P922*'Football Field'!$F$8)+(Q922*'Football Field'!$F$9)+(R922*'Football Field'!$F$10)+(S922*'Football Field'!$F$11)</f>
        <v>128958486.09212112</v>
      </c>
    </row>
    <row r="923" spans="2:20" x14ac:dyDescent="0.3">
      <c r="B923" s="62">
        <f t="shared" si="126"/>
        <v>896</v>
      </c>
      <c r="C923" s="62">
        <v>0.2662996464224836</v>
      </c>
      <c r="D923" s="62">
        <v>0.94709575364418419</v>
      </c>
      <c r="E923" s="62">
        <v>0.50717379973639665</v>
      </c>
      <c r="F923" s="62">
        <v>0.65833384955485663</v>
      </c>
      <c r="G923" s="62">
        <v>0.35661614681833131</v>
      </c>
      <c r="H923" s="62">
        <v>0.50592946227137792</v>
      </c>
      <c r="I923" s="62">
        <v>0.20713551544374809</v>
      </c>
      <c r="J923" s="62">
        <v>0.47456203756319548</v>
      </c>
      <c r="K923" s="62"/>
      <c r="L923" s="65">
        <f t="shared" si="127"/>
        <v>6.7879103165963434E-2</v>
      </c>
      <c r="M923" s="65">
        <f t="shared" si="128"/>
        <v>0.24141230089230661</v>
      </c>
      <c r="N923" s="65">
        <f t="shared" si="129"/>
        <v>0.12927731274852317</v>
      </c>
      <c r="O923" s="65">
        <f t="shared" si="130"/>
        <v>0.16780762532701224</v>
      </c>
      <c r="P923" s="65">
        <f t="shared" si="131"/>
        <v>9.0900549609164272E-2</v>
      </c>
      <c r="Q923" s="65">
        <f t="shared" si="132"/>
        <v>0.12896013429073702</v>
      </c>
      <c r="R923" s="65">
        <f t="shared" si="133"/>
        <v>5.2798316524366562E-2</v>
      </c>
      <c r="S923" s="65">
        <f t="shared" si="134"/>
        <v>0.12096465744192682</v>
      </c>
      <c r="T923" s="66">
        <f>(L923*'Football Field'!$F$4)+(M923*'Football Field'!$F$5)+(N923*'Football Field'!$F$6)+(O923*'Football Field'!$F$7)+(P923*'Football Field'!$F$8)+(Q923*'Football Field'!$F$9)+(R923*'Football Field'!$F$10)+(S923*'Football Field'!$F$11)</f>
        <v>127173009.17021333</v>
      </c>
    </row>
    <row r="924" spans="2:20" x14ac:dyDescent="0.3">
      <c r="B924" s="62">
        <f t="shared" si="126"/>
        <v>897</v>
      </c>
      <c r="C924" s="62">
        <v>6.0492339685771945E-2</v>
      </c>
      <c r="D924" s="62">
        <v>0.35659077161666131</v>
      </c>
      <c r="E924" s="62">
        <v>0.70297901044782041</v>
      </c>
      <c r="F924" s="62">
        <v>0.14117278448920356</v>
      </c>
      <c r="G924" s="62">
        <v>0.43926067920630085</v>
      </c>
      <c r="H924" s="62">
        <v>0.44882038998721152</v>
      </c>
      <c r="I924" s="62">
        <v>0.13416462436956123</v>
      </c>
      <c r="J924" s="62">
        <v>0.56471462253987903</v>
      </c>
      <c r="K924" s="62"/>
      <c r="L924" s="65">
        <f t="shared" si="127"/>
        <v>2.123883194917443E-2</v>
      </c>
      <c r="M924" s="65">
        <f t="shared" si="128"/>
        <v>0.12519885182708587</v>
      </c>
      <c r="N924" s="65">
        <f t="shared" si="129"/>
        <v>0.24681559920238794</v>
      </c>
      <c r="O924" s="65">
        <f t="shared" si="130"/>
        <v>4.956569808901666E-2</v>
      </c>
      <c r="P924" s="65">
        <f t="shared" si="131"/>
        <v>0.15422421741338521</v>
      </c>
      <c r="Q924" s="65">
        <f t="shared" si="132"/>
        <v>0.15758062736236636</v>
      </c>
      <c r="R924" s="65">
        <f t="shared" si="133"/>
        <v>4.7105136374472847E-2</v>
      </c>
      <c r="S924" s="65">
        <f t="shared" si="134"/>
        <v>0.19827103778211067</v>
      </c>
      <c r="T924" s="66">
        <f>(L924*'Football Field'!$F$4)+(M924*'Football Field'!$F$5)+(N924*'Football Field'!$F$6)+(O924*'Football Field'!$F$7)+(P924*'Football Field'!$F$8)+(Q924*'Football Field'!$F$9)+(R924*'Football Field'!$F$10)+(S924*'Football Field'!$F$11)</f>
        <v>135004413.41742912</v>
      </c>
    </row>
    <row r="925" spans="2:20" x14ac:dyDescent="0.3">
      <c r="B925" s="62">
        <f t="shared" si="126"/>
        <v>898</v>
      </c>
      <c r="C925" s="62">
        <v>0.66105988542815985</v>
      </c>
      <c r="D925" s="62">
        <v>0.83346194599670587</v>
      </c>
      <c r="E925" s="62">
        <v>0.45138393045599923</v>
      </c>
      <c r="F925" s="62">
        <v>0.45758414119266799</v>
      </c>
      <c r="G925" s="62">
        <v>0.2599245378091406</v>
      </c>
      <c r="H925" s="62">
        <v>0.60691174566168449</v>
      </c>
      <c r="I925" s="62">
        <v>0.56965672410090751</v>
      </c>
      <c r="J925" s="62">
        <v>0.54547159358951136</v>
      </c>
      <c r="K925" s="62"/>
      <c r="L925" s="65">
        <f t="shared" si="127"/>
        <v>0.15073919585525583</v>
      </c>
      <c r="M925" s="65">
        <f t="shared" si="128"/>
        <v>0.19005144055009132</v>
      </c>
      <c r="N925" s="65">
        <f t="shared" si="129"/>
        <v>0.10292751413111781</v>
      </c>
      <c r="O925" s="65">
        <f t="shared" si="130"/>
        <v>0.10434132670873812</v>
      </c>
      <c r="P925" s="65">
        <f t="shared" si="131"/>
        <v>5.9269692014395928E-2</v>
      </c>
      <c r="Q925" s="65">
        <f t="shared" si="132"/>
        <v>0.13839198310588455</v>
      </c>
      <c r="R925" s="65">
        <f t="shared" si="133"/>
        <v>0.12989684958556139</v>
      </c>
      <c r="S925" s="65">
        <f t="shared" si="134"/>
        <v>0.1243819980489551</v>
      </c>
      <c r="T925" s="66">
        <f>(L925*'Football Field'!$F$4)+(M925*'Football Field'!$F$5)+(N925*'Football Field'!$F$6)+(O925*'Football Field'!$F$7)+(P925*'Football Field'!$F$8)+(Q925*'Football Field'!$F$9)+(R925*'Football Field'!$F$10)+(S925*'Football Field'!$F$11)</f>
        <v>133932661.49318142</v>
      </c>
    </row>
    <row r="926" spans="2:20" x14ac:dyDescent="0.3">
      <c r="B926" s="62">
        <f t="shared" ref="B926:B989" si="135">B925+1</f>
        <v>899</v>
      </c>
      <c r="C926" s="62">
        <v>0.89133188088220505</v>
      </c>
      <c r="D926" s="62">
        <v>0.1654179748516863</v>
      </c>
      <c r="E926" s="62">
        <v>0.19955297909114322</v>
      </c>
      <c r="F926" s="62">
        <v>0.95089256491213681</v>
      </c>
      <c r="G926" s="62">
        <v>0.58746391744099136</v>
      </c>
      <c r="H926" s="62">
        <v>0.96090498910535571</v>
      </c>
      <c r="I926" s="62">
        <v>0.30867959970862346</v>
      </c>
      <c r="J926" s="62">
        <v>0.36059187708699747</v>
      </c>
      <c r="K926" s="62"/>
      <c r="L926" s="65">
        <f t="shared" si="127"/>
        <v>0.20143840914745725</v>
      </c>
      <c r="M926" s="65">
        <f t="shared" si="128"/>
        <v>3.7383980550025252E-2</v>
      </c>
      <c r="N926" s="65">
        <f t="shared" si="129"/>
        <v>4.5098392092706996E-2</v>
      </c>
      <c r="O926" s="65">
        <f t="shared" si="130"/>
        <v>0.21489895027255296</v>
      </c>
      <c r="P926" s="65">
        <f t="shared" si="131"/>
        <v>0.1327651344005786</v>
      </c>
      <c r="Q926" s="65">
        <f t="shared" si="132"/>
        <v>0.21716172897984579</v>
      </c>
      <c r="R926" s="65">
        <f t="shared" si="133"/>
        <v>6.9760690529812291E-2</v>
      </c>
      <c r="S926" s="65">
        <f t="shared" si="134"/>
        <v>8.1492714027020921E-2</v>
      </c>
      <c r="T926" s="66">
        <f>(L926*'Football Field'!$F$4)+(M926*'Football Field'!$F$5)+(N926*'Football Field'!$F$6)+(O926*'Football Field'!$F$7)+(P926*'Football Field'!$F$8)+(Q926*'Football Field'!$F$9)+(R926*'Football Field'!$F$10)+(S926*'Football Field'!$F$11)</f>
        <v>130794485.33296835</v>
      </c>
    </row>
    <row r="927" spans="2:20" x14ac:dyDescent="0.3">
      <c r="B927" s="62">
        <f t="shared" si="135"/>
        <v>900</v>
      </c>
      <c r="C927" s="62">
        <v>0.36431391842497618</v>
      </c>
      <c r="D927" s="62">
        <v>0.30937064685336169</v>
      </c>
      <c r="E927" s="62">
        <v>0.83746833670689347</v>
      </c>
      <c r="F927" s="62">
        <v>0.43841386604074828</v>
      </c>
      <c r="G927" s="62">
        <v>0.60609310321347154</v>
      </c>
      <c r="H927" s="62">
        <v>0.43662831617737619</v>
      </c>
      <c r="I927" s="62">
        <v>0.19247920431467724</v>
      </c>
      <c r="J927" s="62">
        <v>0.80528926247971178</v>
      </c>
      <c r="K927" s="62"/>
      <c r="L927" s="65">
        <f t="shared" si="127"/>
        <v>9.1305450021735707E-2</v>
      </c>
      <c r="M927" s="65">
        <f t="shared" si="128"/>
        <v>7.7535402041683632E-2</v>
      </c>
      <c r="N927" s="65">
        <f t="shared" si="129"/>
        <v>0.20988883348886944</v>
      </c>
      <c r="O927" s="65">
        <f t="shared" si="130"/>
        <v>0.10987660177156486</v>
      </c>
      <c r="P927" s="65">
        <f t="shared" si="131"/>
        <v>0.1519008765386286</v>
      </c>
      <c r="Q927" s="65">
        <f t="shared" si="132"/>
        <v>0.1094291018942166</v>
      </c>
      <c r="R927" s="65">
        <f t="shared" si="133"/>
        <v>4.8239717125702804E-2</v>
      </c>
      <c r="S927" s="65">
        <f t="shared" si="134"/>
        <v>0.20182401711759837</v>
      </c>
      <c r="T927" s="66">
        <f>(L927*'Football Field'!$F$4)+(M927*'Football Field'!$F$5)+(N927*'Football Field'!$F$6)+(O927*'Football Field'!$F$7)+(P927*'Football Field'!$F$8)+(Q927*'Football Field'!$F$9)+(R927*'Football Field'!$F$10)+(S927*'Football Field'!$F$11)</f>
        <v>134277134.89694738</v>
      </c>
    </row>
    <row r="928" spans="2:20" x14ac:dyDescent="0.3">
      <c r="B928" s="62">
        <f t="shared" si="135"/>
        <v>901</v>
      </c>
      <c r="C928" s="62">
        <v>0.73910300449161281</v>
      </c>
      <c r="D928" s="62">
        <v>0.19763384383421956</v>
      </c>
      <c r="E928" s="62">
        <v>0.9493788123163277</v>
      </c>
      <c r="F928" s="62">
        <v>0.61603699670053491</v>
      </c>
      <c r="G928" s="62">
        <v>0.81988543281372883</v>
      </c>
      <c r="H928" s="62">
        <v>0.54372008424309126</v>
      </c>
      <c r="I928" s="62">
        <v>0.61854236927046735</v>
      </c>
      <c r="J928" s="62">
        <v>0.35157112918086619</v>
      </c>
      <c r="K928" s="62"/>
      <c r="L928" s="65">
        <f t="shared" si="127"/>
        <v>0.15283759671312702</v>
      </c>
      <c r="M928" s="65">
        <f t="shared" si="128"/>
        <v>4.0868297838373008E-2</v>
      </c>
      <c r="N928" s="65">
        <f t="shared" si="129"/>
        <v>0.19632010039601588</v>
      </c>
      <c r="O928" s="65">
        <f t="shared" si="130"/>
        <v>0.12738902898499954</v>
      </c>
      <c r="P928" s="65">
        <f t="shared" si="131"/>
        <v>0.16954242963407445</v>
      </c>
      <c r="Q928" s="65">
        <f t="shared" si="132"/>
        <v>0.1124347627534452</v>
      </c>
      <c r="R928" s="65">
        <f t="shared" si="133"/>
        <v>0.12790710984806253</v>
      </c>
      <c r="S928" s="65">
        <f t="shared" si="134"/>
        <v>7.2700673831902499E-2</v>
      </c>
      <c r="T928" s="66">
        <f>(L928*'Football Field'!$F$4)+(M928*'Football Field'!$F$5)+(N928*'Football Field'!$F$6)+(O928*'Football Field'!$F$7)+(P928*'Football Field'!$F$8)+(Q928*'Football Field'!$F$9)+(R928*'Football Field'!$F$10)+(S928*'Football Field'!$F$11)</f>
        <v>145371959.28721008</v>
      </c>
    </row>
    <row r="929" spans="2:20" x14ac:dyDescent="0.3">
      <c r="B929" s="62">
        <f t="shared" si="135"/>
        <v>902</v>
      </c>
      <c r="C929" s="62">
        <v>0.86136194780824049</v>
      </c>
      <c r="D929" s="62">
        <v>0.20328095750747566</v>
      </c>
      <c r="E929" s="62">
        <v>0.69667424472048678</v>
      </c>
      <c r="F929" s="62">
        <v>0.74363370053971178</v>
      </c>
      <c r="G929" s="62">
        <v>0.21500405657306632</v>
      </c>
      <c r="H929" s="62">
        <v>0.66550061824374251</v>
      </c>
      <c r="I929" s="62">
        <v>6.967294955378156E-2</v>
      </c>
      <c r="J929" s="62">
        <v>0.50704321658105578</v>
      </c>
      <c r="K929" s="62"/>
      <c r="L929" s="65">
        <f t="shared" si="127"/>
        <v>0.21739642167706122</v>
      </c>
      <c r="M929" s="65">
        <f t="shared" si="128"/>
        <v>5.1305438868829906E-2</v>
      </c>
      <c r="N929" s="65">
        <f t="shared" si="129"/>
        <v>0.17583141240704125</v>
      </c>
      <c r="O929" s="65">
        <f t="shared" si="130"/>
        <v>0.18768336115515835</v>
      </c>
      <c r="P929" s="65">
        <f t="shared" si="131"/>
        <v>5.4264194818416482E-2</v>
      </c>
      <c r="Q929" s="65">
        <f t="shared" si="132"/>
        <v>0.16796359927228896</v>
      </c>
      <c r="R929" s="65">
        <f t="shared" si="133"/>
        <v>1.7584535698633524E-2</v>
      </c>
      <c r="S929" s="65">
        <f t="shared" si="134"/>
        <v>0.12797103610257038</v>
      </c>
      <c r="T929" s="66">
        <f>(L929*'Football Field'!$F$4)+(M929*'Football Field'!$F$5)+(N929*'Football Field'!$F$6)+(O929*'Football Field'!$F$7)+(P929*'Football Field'!$F$8)+(Q929*'Football Field'!$F$9)+(R929*'Football Field'!$F$10)+(S929*'Football Field'!$F$11)</f>
        <v>120583589.99344757</v>
      </c>
    </row>
    <row r="930" spans="2:20" x14ac:dyDescent="0.3">
      <c r="B930" s="62">
        <f t="shared" si="135"/>
        <v>903</v>
      </c>
      <c r="C930" s="62">
        <v>0.40877985919197313</v>
      </c>
      <c r="D930" s="62">
        <v>4.3747866918274037E-2</v>
      </c>
      <c r="E930" s="62">
        <v>0.35845892386447942</v>
      </c>
      <c r="F930" s="62">
        <v>0.69741832100907153</v>
      </c>
      <c r="G930" s="62">
        <v>0.44789997218525446</v>
      </c>
      <c r="H930" s="62">
        <v>0.63929250271666727</v>
      </c>
      <c r="I930" s="62">
        <v>0.37090548917010513</v>
      </c>
      <c r="J930" s="62">
        <v>0.24252557145192</v>
      </c>
      <c r="K930" s="62"/>
      <c r="L930" s="65">
        <f t="shared" si="127"/>
        <v>0.12738430287016414</v>
      </c>
      <c r="M930" s="65">
        <f t="shared" si="128"/>
        <v>1.3632744872647784E-2</v>
      </c>
      <c r="N930" s="65">
        <f t="shared" si="129"/>
        <v>0.11170325322369157</v>
      </c>
      <c r="O930" s="65">
        <f t="shared" si="130"/>
        <v>0.21733004851616089</v>
      </c>
      <c r="P930" s="65">
        <f t="shared" si="131"/>
        <v>0.13957494340637247</v>
      </c>
      <c r="Q930" s="65">
        <f t="shared" si="132"/>
        <v>0.19921683507024474</v>
      </c>
      <c r="R930" s="65">
        <f t="shared" si="133"/>
        <v>0.11558186174349272</v>
      </c>
      <c r="S930" s="65">
        <f t="shared" si="134"/>
        <v>7.5576010297225646E-2</v>
      </c>
      <c r="T930" s="66">
        <f>(L930*'Football Field'!$F$4)+(M930*'Football Field'!$F$5)+(N930*'Football Field'!$F$6)+(O930*'Football Field'!$F$7)+(P930*'Football Field'!$F$8)+(Q930*'Football Field'!$F$9)+(R930*'Football Field'!$F$10)+(S930*'Football Field'!$F$11)</f>
        <v>139859585.37095913</v>
      </c>
    </row>
    <row r="931" spans="2:20" x14ac:dyDescent="0.3">
      <c r="B931" s="62">
        <f t="shared" si="135"/>
        <v>904</v>
      </c>
      <c r="C931" s="62">
        <v>0.74371385575596727</v>
      </c>
      <c r="D931" s="62">
        <v>0.32385852208748256</v>
      </c>
      <c r="E931" s="62">
        <v>4.2408451592484964E-2</v>
      </c>
      <c r="F931" s="62">
        <v>0.68800085544446721</v>
      </c>
      <c r="G931" s="62">
        <v>4.9654836369593447E-2</v>
      </c>
      <c r="H931" s="62">
        <v>0.83813381636139506</v>
      </c>
      <c r="I931" s="62">
        <v>0.56760129345224597</v>
      </c>
      <c r="J931" s="62">
        <v>0.49454274031912671</v>
      </c>
      <c r="K931" s="62"/>
      <c r="L931" s="65">
        <f t="shared" si="127"/>
        <v>0.19843405746796181</v>
      </c>
      <c r="M931" s="65">
        <f t="shared" si="128"/>
        <v>8.6410331185874323E-2</v>
      </c>
      <c r="N931" s="65">
        <f t="shared" si="129"/>
        <v>1.1315213580196791E-2</v>
      </c>
      <c r="O931" s="65">
        <f t="shared" si="130"/>
        <v>0.1835689899154859</v>
      </c>
      <c r="P931" s="65">
        <f t="shared" si="131"/>
        <v>1.3248658173391962E-2</v>
      </c>
      <c r="Q931" s="65">
        <f t="shared" si="132"/>
        <v>0.22362672497562217</v>
      </c>
      <c r="R931" s="65">
        <f t="shared" si="133"/>
        <v>0.15144457349030468</v>
      </c>
      <c r="S931" s="65">
        <f t="shared" si="134"/>
        <v>0.13195145121116231</v>
      </c>
      <c r="T931" s="66">
        <f>(L931*'Football Field'!$F$4)+(M931*'Football Field'!$F$5)+(N931*'Football Field'!$F$6)+(O931*'Football Field'!$F$7)+(P931*'Football Field'!$F$8)+(Q931*'Football Field'!$F$9)+(R931*'Football Field'!$F$10)+(S931*'Football Field'!$F$11)</f>
        <v>131475403.97395946</v>
      </c>
    </row>
    <row r="932" spans="2:20" x14ac:dyDescent="0.3">
      <c r="B932" s="62">
        <f t="shared" si="135"/>
        <v>905</v>
      </c>
      <c r="C932" s="62">
        <v>0.98895868618940697</v>
      </c>
      <c r="D932" s="62">
        <v>0.69603414676272712</v>
      </c>
      <c r="E932" s="62">
        <v>0.10321271803082777</v>
      </c>
      <c r="F932" s="62">
        <v>0.68298678603704122</v>
      </c>
      <c r="G932" s="62">
        <v>0.33994378809637538</v>
      </c>
      <c r="H932" s="62">
        <v>0.15165398139131137</v>
      </c>
      <c r="I932" s="62">
        <v>3.4629955492698761E-3</v>
      </c>
      <c r="J932" s="62">
        <v>0.62566310869943109</v>
      </c>
      <c r="K932" s="62"/>
      <c r="L932" s="65">
        <f t="shared" si="127"/>
        <v>0.2753289966029443</v>
      </c>
      <c r="M932" s="65">
        <f t="shared" si="128"/>
        <v>0.19377794634473258</v>
      </c>
      <c r="N932" s="65">
        <f t="shared" si="129"/>
        <v>2.8734723188070434E-2</v>
      </c>
      <c r="O932" s="65">
        <f t="shared" si="130"/>
        <v>0.1901455228804507</v>
      </c>
      <c r="P932" s="65">
        <f t="shared" si="131"/>
        <v>9.4641346888431316E-2</v>
      </c>
      <c r="Q932" s="65">
        <f t="shared" si="132"/>
        <v>4.2220912875742117E-2</v>
      </c>
      <c r="R932" s="65">
        <f t="shared" si="133"/>
        <v>9.6410811001090499E-4</v>
      </c>
      <c r="S932" s="65">
        <f t="shared" si="134"/>
        <v>0.17418644310961751</v>
      </c>
      <c r="T932" s="66">
        <f>(L932*'Football Field'!$F$4)+(M932*'Football Field'!$F$5)+(N932*'Football Field'!$F$6)+(O932*'Football Field'!$F$7)+(P932*'Football Field'!$F$8)+(Q932*'Football Field'!$F$9)+(R932*'Football Field'!$F$10)+(S932*'Football Field'!$F$11)</f>
        <v>117380581.02450076</v>
      </c>
    </row>
    <row r="933" spans="2:20" x14ac:dyDescent="0.3">
      <c r="B933" s="62">
        <f t="shared" si="135"/>
        <v>906</v>
      </c>
      <c r="C933" s="62">
        <v>0.11125842121198537</v>
      </c>
      <c r="D933" s="62">
        <v>0.99146648608151666</v>
      </c>
      <c r="E933" s="62">
        <v>0.49684914855745899</v>
      </c>
      <c r="F933" s="62">
        <v>8.7879708791878342E-2</v>
      </c>
      <c r="G933" s="62">
        <v>0.18623548463440021</v>
      </c>
      <c r="H933" s="62">
        <v>0.49285362485502648</v>
      </c>
      <c r="I933" s="62">
        <v>0.9183889890696374</v>
      </c>
      <c r="J933" s="62">
        <v>0.87636037881869078</v>
      </c>
      <c r="K933" s="62"/>
      <c r="L933" s="65">
        <f t="shared" si="127"/>
        <v>2.6736507493634175E-2</v>
      </c>
      <c r="M933" s="65">
        <f t="shared" si="128"/>
        <v>0.23825927822845996</v>
      </c>
      <c r="N933" s="65">
        <f t="shared" si="129"/>
        <v>0.11939780233175944</v>
      </c>
      <c r="O933" s="65">
        <f t="shared" si="130"/>
        <v>2.1118369891081401E-2</v>
      </c>
      <c r="P933" s="65">
        <f t="shared" si="131"/>
        <v>4.4754243105975665E-2</v>
      </c>
      <c r="Q933" s="65">
        <f t="shared" si="132"/>
        <v>0.11843763816398342</v>
      </c>
      <c r="R933" s="65">
        <f t="shared" si="133"/>
        <v>0.22069802735692898</v>
      </c>
      <c r="S933" s="65">
        <f t="shared" si="134"/>
        <v>0.21059813342817696</v>
      </c>
      <c r="T933" s="66">
        <f>(L933*'Football Field'!$F$4)+(M933*'Football Field'!$F$5)+(N933*'Football Field'!$F$6)+(O933*'Football Field'!$F$7)+(P933*'Football Field'!$F$8)+(Q933*'Football Field'!$F$9)+(R933*'Football Field'!$F$10)+(S933*'Football Field'!$F$11)</f>
        <v>146295878.57292342</v>
      </c>
    </row>
    <row r="934" spans="2:20" x14ac:dyDescent="0.3">
      <c r="B934" s="62">
        <f t="shared" si="135"/>
        <v>907</v>
      </c>
      <c r="C934" s="62">
        <v>0.40905287705401094</v>
      </c>
      <c r="D934" s="62">
        <v>0.95690282727461495</v>
      </c>
      <c r="E934" s="62">
        <v>0.64559572204087956</v>
      </c>
      <c r="F934" s="62">
        <v>0.28880446258847803</v>
      </c>
      <c r="G934" s="62">
        <v>9.9272901734232977E-2</v>
      </c>
      <c r="H934" s="62">
        <v>0.75355038491845117</v>
      </c>
      <c r="I934" s="62">
        <v>0.59069706216016293</v>
      </c>
      <c r="J934" s="62">
        <v>0.1455158625670866</v>
      </c>
      <c r="K934" s="62"/>
      <c r="L934" s="65">
        <f t="shared" si="127"/>
        <v>0.10517141663821236</v>
      </c>
      <c r="M934" s="65">
        <f t="shared" si="128"/>
        <v>0.24602889155646651</v>
      </c>
      <c r="N934" s="65">
        <f t="shared" si="129"/>
        <v>0.16598885002743466</v>
      </c>
      <c r="O934" s="65">
        <f t="shared" si="130"/>
        <v>7.4254396352423868E-2</v>
      </c>
      <c r="P934" s="65">
        <f t="shared" si="131"/>
        <v>2.5524014851988817E-2</v>
      </c>
      <c r="Q934" s="65">
        <f t="shared" si="132"/>
        <v>0.19374502890901163</v>
      </c>
      <c r="R934" s="65">
        <f t="shared" si="133"/>
        <v>0.15187387821064433</v>
      </c>
      <c r="S934" s="65">
        <f t="shared" si="134"/>
        <v>3.7413523453817869E-2</v>
      </c>
      <c r="T934" s="66">
        <f>(L934*'Football Field'!$F$4)+(M934*'Football Field'!$F$5)+(N934*'Football Field'!$F$6)+(O934*'Football Field'!$F$7)+(P934*'Football Field'!$F$8)+(Q934*'Football Field'!$F$9)+(R934*'Football Field'!$F$10)+(S934*'Football Field'!$F$11)</f>
        <v>135018822.89832389</v>
      </c>
    </row>
    <row r="935" spans="2:20" x14ac:dyDescent="0.3">
      <c r="B935" s="62">
        <f t="shared" si="135"/>
        <v>908</v>
      </c>
      <c r="C935" s="62">
        <v>0.43540600748724911</v>
      </c>
      <c r="D935" s="62">
        <v>0.42286707702116855</v>
      </c>
      <c r="E935" s="62">
        <v>0.12308289343859635</v>
      </c>
      <c r="F935" s="62">
        <v>0.32169375224897823</v>
      </c>
      <c r="G935" s="62">
        <v>0.1724315492456665</v>
      </c>
      <c r="H935" s="62">
        <v>0.28263000857873188</v>
      </c>
      <c r="I935" s="62">
        <v>0.95926268057886976</v>
      </c>
      <c r="J935" s="62">
        <v>0.25901777074187604</v>
      </c>
      <c r="K935" s="62"/>
      <c r="L935" s="65">
        <f t="shared" ref="L935:L998" si="136">C935/SUM($C935:$J935)</f>
        <v>0.14628652597444444</v>
      </c>
      <c r="M935" s="65">
        <f t="shared" ref="M935:M998" si="137">D935/SUM($C935:$J935)</f>
        <v>0.14207373022570466</v>
      </c>
      <c r="N935" s="65">
        <f t="shared" ref="N935:N998" si="138">E935/SUM($C935:$J935)</f>
        <v>4.1353055719017137E-2</v>
      </c>
      <c r="O935" s="65">
        <f t="shared" ref="O935:O998" si="139">F935/SUM($C935:$J935)</f>
        <v>0.10808179178732345</v>
      </c>
      <c r="P935" s="65">
        <f t="shared" ref="P935:P998" si="140">G935/SUM($C935:$J935)</f>
        <v>5.7933082855496865E-2</v>
      </c>
      <c r="Q935" s="65">
        <f t="shared" ref="Q935:Q998" si="141">H935/SUM($C935:$J935)</f>
        <v>9.4957261452854227E-2</v>
      </c>
      <c r="R935" s="65">
        <f t="shared" ref="R935:R998" si="142">I935/SUM($C935:$J935)</f>
        <v>0.32229046596911171</v>
      </c>
      <c r="S935" s="65">
        <f t="shared" ref="S935:S998" si="143">J935/SUM($C935:$J935)</f>
        <v>8.7024086016047414E-2</v>
      </c>
      <c r="T935" s="66">
        <f>(L935*'Football Field'!$F$4)+(M935*'Football Field'!$F$5)+(N935*'Football Field'!$F$6)+(O935*'Football Field'!$F$7)+(P935*'Football Field'!$F$8)+(Q935*'Football Field'!$F$9)+(R935*'Football Field'!$F$10)+(S935*'Football Field'!$F$11)</f>
        <v>158828790.22158307</v>
      </c>
    </row>
    <row r="936" spans="2:20" x14ac:dyDescent="0.3">
      <c r="B936" s="62">
        <f t="shared" si="135"/>
        <v>909</v>
      </c>
      <c r="C936" s="62">
        <v>0.60781489914996301</v>
      </c>
      <c r="D936" s="62">
        <v>2.4183613795525361E-4</v>
      </c>
      <c r="E936" s="62">
        <v>0.34696655316945102</v>
      </c>
      <c r="F936" s="62">
        <v>0.85713681063662817</v>
      </c>
      <c r="G936" s="62">
        <v>0.88235657397791167</v>
      </c>
      <c r="H936" s="62">
        <v>0.79935124306869609</v>
      </c>
      <c r="I936" s="62">
        <v>0.64281190511549768</v>
      </c>
      <c r="J936" s="62">
        <v>0.55643720328652668</v>
      </c>
      <c r="K936" s="62"/>
      <c r="L936" s="65">
        <f t="shared" si="136"/>
        <v>0.12951198445966686</v>
      </c>
      <c r="M936" s="65">
        <f t="shared" si="137"/>
        <v>5.1529961151740487E-5</v>
      </c>
      <c r="N936" s="65">
        <f t="shared" si="138"/>
        <v>7.3930940003198595E-2</v>
      </c>
      <c r="O936" s="65">
        <f t="shared" si="139"/>
        <v>0.18263699928091204</v>
      </c>
      <c r="P936" s="65">
        <f t="shared" si="140"/>
        <v>0.18801077607134722</v>
      </c>
      <c r="Q936" s="65">
        <f t="shared" si="141"/>
        <v>0.17032416598360817</v>
      </c>
      <c r="R936" s="65">
        <f t="shared" si="142"/>
        <v>0.13696907657616814</v>
      </c>
      <c r="S936" s="65">
        <f t="shared" si="143"/>
        <v>0.11856452766394732</v>
      </c>
      <c r="T936" s="66">
        <f>(L936*'Football Field'!$F$4)+(M936*'Football Field'!$F$5)+(N936*'Football Field'!$F$6)+(O936*'Football Field'!$F$7)+(P936*'Football Field'!$F$8)+(Q936*'Football Field'!$F$9)+(R936*'Football Field'!$F$10)+(S936*'Football Field'!$F$11)</f>
        <v>145930752.24747247</v>
      </c>
    </row>
    <row r="937" spans="2:20" x14ac:dyDescent="0.3">
      <c r="B937" s="62">
        <f t="shared" si="135"/>
        <v>910</v>
      </c>
      <c r="C937" s="62">
        <v>0.62664091434919134</v>
      </c>
      <c r="D937" s="62">
        <v>0.50569678046154198</v>
      </c>
      <c r="E937" s="62">
        <v>0.88649109141335847</v>
      </c>
      <c r="F937" s="62">
        <v>7.7431921931969017E-2</v>
      </c>
      <c r="G937" s="62">
        <v>0.99237207405849026</v>
      </c>
      <c r="H937" s="62">
        <v>0.96714284900899883</v>
      </c>
      <c r="I937" s="62">
        <v>0.95195166178062751</v>
      </c>
      <c r="J937" s="62">
        <v>0.58234163113845472</v>
      </c>
      <c r="K937" s="62"/>
      <c r="L937" s="65">
        <f t="shared" si="136"/>
        <v>0.11209896029060165</v>
      </c>
      <c r="M937" s="65">
        <f t="shared" si="137"/>
        <v>9.0463424928003425E-2</v>
      </c>
      <c r="N937" s="65">
        <f t="shared" si="138"/>
        <v>0.15858321309505544</v>
      </c>
      <c r="O937" s="65">
        <f t="shared" si="139"/>
        <v>1.3851693598544493E-2</v>
      </c>
      <c r="P937" s="65">
        <f t="shared" si="140"/>
        <v>0.1775241213525276</v>
      </c>
      <c r="Q937" s="65">
        <f t="shared" si="141"/>
        <v>0.17301089881594486</v>
      </c>
      <c r="R937" s="65">
        <f t="shared" si="142"/>
        <v>0.17029336752348387</v>
      </c>
      <c r="S937" s="65">
        <f t="shared" si="143"/>
        <v>0.10417432039583847</v>
      </c>
      <c r="T937" s="66">
        <f>(L937*'Football Field'!$F$4)+(M937*'Football Field'!$F$5)+(N937*'Football Field'!$F$6)+(O937*'Football Field'!$F$7)+(P937*'Football Field'!$F$8)+(Q937*'Football Field'!$F$9)+(R937*'Football Field'!$F$10)+(S937*'Football Field'!$F$11)</f>
        <v>150395720.95457208</v>
      </c>
    </row>
    <row r="938" spans="2:20" x14ac:dyDescent="0.3">
      <c r="B938" s="62">
        <f t="shared" si="135"/>
        <v>911</v>
      </c>
      <c r="C938" s="62">
        <v>0.43997579753663929</v>
      </c>
      <c r="D938" s="62">
        <v>0.24819826516083765</v>
      </c>
      <c r="E938" s="62">
        <v>0.20926326042598542</v>
      </c>
      <c r="F938" s="62">
        <v>0.38179388734466502</v>
      </c>
      <c r="G938" s="62">
        <v>0.21104066805720356</v>
      </c>
      <c r="H938" s="62">
        <v>0.24372056568660971</v>
      </c>
      <c r="I938" s="62">
        <v>0.99579201137261153</v>
      </c>
      <c r="J938" s="62">
        <v>0.17169472536500707</v>
      </c>
      <c r="K938" s="62"/>
      <c r="L938" s="65">
        <f t="shared" si="136"/>
        <v>0.1516384471842564</v>
      </c>
      <c r="M938" s="65">
        <f t="shared" si="137"/>
        <v>8.5541976930405009E-2</v>
      </c>
      <c r="N938" s="65">
        <f t="shared" si="138"/>
        <v>7.2122957765804269E-2</v>
      </c>
      <c r="O938" s="65">
        <f t="shared" si="139"/>
        <v>0.13158594755786471</v>
      </c>
      <c r="P938" s="65">
        <f t="shared" si="140"/>
        <v>7.2735544491529608E-2</v>
      </c>
      <c r="Q938" s="65">
        <f t="shared" si="141"/>
        <v>8.3998729781286224E-2</v>
      </c>
      <c r="R938" s="65">
        <f t="shared" si="142"/>
        <v>0.34320150146544265</v>
      </c>
      <c r="S938" s="65">
        <f t="shared" si="143"/>
        <v>5.9174894823411067E-2</v>
      </c>
      <c r="T938" s="66">
        <f>(L938*'Football Field'!$F$4)+(M938*'Football Field'!$F$5)+(N938*'Football Field'!$F$6)+(O938*'Football Field'!$F$7)+(P938*'Football Field'!$F$8)+(Q938*'Football Field'!$F$9)+(R938*'Football Field'!$F$10)+(S938*'Football Field'!$F$11)</f>
        <v>163856523.21362507</v>
      </c>
    </row>
    <row r="939" spans="2:20" x14ac:dyDescent="0.3">
      <c r="B939" s="62">
        <f t="shared" si="135"/>
        <v>912</v>
      </c>
      <c r="C939" s="62">
        <v>0.97873680154335685</v>
      </c>
      <c r="D939" s="62">
        <v>0.25653383218902748</v>
      </c>
      <c r="E939" s="62">
        <v>0.28290696199765675</v>
      </c>
      <c r="F939" s="62">
        <v>0.34628689948821367</v>
      </c>
      <c r="G939" s="62">
        <v>0.98310800932137277</v>
      </c>
      <c r="H939" s="62">
        <v>0.8462553162710984</v>
      </c>
      <c r="I939" s="62">
        <v>1.6971293030672241E-2</v>
      </c>
      <c r="J939" s="62">
        <v>7.4137051771593354E-3</v>
      </c>
      <c r="K939" s="62"/>
      <c r="L939" s="65">
        <f t="shared" si="136"/>
        <v>0.26322775192886883</v>
      </c>
      <c r="M939" s="65">
        <f t="shared" si="137"/>
        <v>6.8993853949635128E-2</v>
      </c>
      <c r="N939" s="65">
        <f t="shared" si="138"/>
        <v>7.6086812608088306E-2</v>
      </c>
      <c r="O939" s="65">
        <f t="shared" si="139"/>
        <v>9.3132619444741188E-2</v>
      </c>
      <c r="P939" s="65">
        <f t="shared" si="140"/>
        <v>0.26440337258071994</v>
      </c>
      <c r="Q939" s="65">
        <f t="shared" si="141"/>
        <v>0.22759733169186158</v>
      </c>
      <c r="R939" s="65">
        <f t="shared" si="142"/>
        <v>4.5643683825370446E-3</v>
      </c>
      <c r="S939" s="65">
        <f t="shared" si="143"/>
        <v>1.9938894135479376E-3</v>
      </c>
      <c r="T939" s="66">
        <f>(L939*'Football Field'!$F$4)+(M939*'Football Field'!$F$5)+(N939*'Football Field'!$F$6)+(O939*'Football Field'!$F$7)+(P939*'Football Field'!$F$8)+(Q939*'Football Field'!$F$9)+(R939*'Football Field'!$F$10)+(S939*'Football Field'!$F$11)</f>
        <v>131469341.96739852</v>
      </c>
    </row>
    <row r="940" spans="2:20" x14ac:dyDescent="0.3">
      <c r="B940" s="62">
        <f t="shared" si="135"/>
        <v>913</v>
      </c>
      <c r="C940" s="62">
        <v>0.30314881504463598</v>
      </c>
      <c r="D940" s="62">
        <v>0.53437175356800459</v>
      </c>
      <c r="E940" s="62">
        <v>0.3124909690698674</v>
      </c>
      <c r="F940" s="62">
        <v>0.36565827707407339</v>
      </c>
      <c r="G940" s="62">
        <v>8.4426520471974076E-3</v>
      </c>
      <c r="H940" s="62">
        <v>5.6635851054885888E-3</v>
      </c>
      <c r="I940" s="62">
        <v>0.90202920034707079</v>
      </c>
      <c r="J940" s="62">
        <v>0.63283509205079369</v>
      </c>
      <c r="K940" s="62"/>
      <c r="L940" s="65">
        <f t="shared" si="136"/>
        <v>9.8918235416356276E-2</v>
      </c>
      <c r="M940" s="65">
        <f t="shared" si="137"/>
        <v>0.17436687295481582</v>
      </c>
      <c r="N940" s="65">
        <f t="shared" si="138"/>
        <v>0.10196660422171556</v>
      </c>
      <c r="O940" s="65">
        <f t="shared" si="139"/>
        <v>0.1193152331082893</v>
      </c>
      <c r="P940" s="65">
        <f t="shared" si="140"/>
        <v>2.7548590042157663E-3</v>
      </c>
      <c r="Q940" s="65">
        <f t="shared" si="141"/>
        <v>1.8480423374994887E-3</v>
      </c>
      <c r="R940" s="65">
        <f t="shared" si="142"/>
        <v>0.29433444026235511</v>
      </c>
      <c r="S940" s="65">
        <f t="shared" si="143"/>
        <v>0.20649571269475278</v>
      </c>
      <c r="T940" s="66">
        <f>(L940*'Football Field'!$F$4)+(M940*'Football Field'!$F$5)+(N940*'Football Field'!$F$6)+(O940*'Football Field'!$F$7)+(P940*'Football Field'!$F$8)+(Q940*'Football Field'!$F$9)+(R940*'Football Field'!$F$10)+(S940*'Football Field'!$F$11)</f>
        <v>153141746.66227555</v>
      </c>
    </row>
    <row r="941" spans="2:20" x14ac:dyDescent="0.3">
      <c r="B941" s="62">
        <f t="shared" si="135"/>
        <v>914</v>
      </c>
      <c r="C941" s="62">
        <v>0.294838922317334</v>
      </c>
      <c r="D941" s="62">
        <v>0.5611427276467954</v>
      </c>
      <c r="E941" s="62">
        <v>0.17315949256575203</v>
      </c>
      <c r="F941" s="62">
        <v>0.5864100116976424</v>
      </c>
      <c r="G941" s="62">
        <v>0.427425497668388</v>
      </c>
      <c r="H941" s="62">
        <v>0.77046188118489012</v>
      </c>
      <c r="I941" s="62">
        <v>7.0254366349222663E-2</v>
      </c>
      <c r="J941" s="62">
        <v>0.55667139947448918</v>
      </c>
      <c r="K941" s="62"/>
      <c r="L941" s="65">
        <f t="shared" si="136"/>
        <v>8.5699913352553114E-2</v>
      </c>
      <c r="M941" s="65">
        <f t="shared" si="137"/>
        <v>0.16310561292171161</v>
      </c>
      <c r="N941" s="65">
        <f t="shared" si="138"/>
        <v>5.0331731619494405E-2</v>
      </c>
      <c r="O941" s="65">
        <f t="shared" si="139"/>
        <v>0.17044997585993088</v>
      </c>
      <c r="P941" s="65">
        <f t="shared" si="140"/>
        <v>0.12423844120359274</v>
      </c>
      <c r="Q941" s="65">
        <f t="shared" si="141"/>
        <v>0.22394776083167175</v>
      </c>
      <c r="R941" s="65">
        <f t="shared" si="142"/>
        <v>2.0420618354746085E-2</v>
      </c>
      <c r="S941" s="65">
        <f t="shared" si="143"/>
        <v>0.1618059458562994</v>
      </c>
      <c r="T941" s="66">
        <f>(L941*'Football Field'!$F$4)+(M941*'Football Field'!$F$5)+(N941*'Football Field'!$F$6)+(O941*'Football Field'!$F$7)+(P941*'Football Field'!$F$8)+(Q941*'Football Field'!$F$9)+(R941*'Football Field'!$F$10)+(S941*'Football Field'!$F$11)</f>
        <v>123844726.25785118</v>
      </c>
    </row>
    <row r="942" spans="2:20" x14ac:dyDescent="0.3">
      <c r="B942" s="62">
        <f t="shared" si="135"/>
        <v>915</v>
      </c>
      <c r="C942" s="62">
        <v>0.94707987345982458</v>
      </c>
      <c r="D942" s="62">
        <v>0.49356975824066673</v>
      </c>
      <c r="E942" s="62">
        <v>0.50988751221444151</v>
      </c>
      <c r="F942" s="62">
        <v>0.48541976011654708</v>
      </c>
      <c r="G942" s="62">
        <v>0.28309583126575566</v>
      </c>
      <c r="H942" s="62">
        <v>0.39502207531304123</v>
      </c>
      <c r="I942" s="62">
        <v>0.12259039109449243</v>
      </c>
      <c r="J942" s="62">
        <v>0.67143856041698313</v>
      </c>
      <c r="K942" s="62"/>
      <c r="L942" s="65">
        <f t="shared" si="136"/>
        <v>0.24233744319665773</v>
      </c>
      <c r="M942" s="65">
        <f t="shared" si="137"/>
        <v>0.12629392367328096</v>
      </c>
      <c r="N942" s="65">
        <f t="shared" si="138"/>
        <v>0.13046928721708709</v>
      </c>
      <c r="O942" s="65">
        <f t="shared" si="139"/>
        <v>0.12420851381208142</v>
      </c>
      <c r="P942" s="65">
        <f t="shared" si="140"/>
        <v>7.2438156327778724E-2</v>
      </c>
      <c r="Q942" s="65">
        <f t="shared" si="141"/>
        <v>0.10107768354097625</v>
      </c>
      <c r="R942" s="65">
        <f t="shared" si="142"/>
        <v>3.1368253904276271E-2</v>
      </c>
      <c r="S942" s="65">
        <f t="shared" si="143"/>
        <v>0.17180673832786153</v>
      </c>
      <c r="T942" s="66">
        <f>(L942*'Football Field'!$F$4)+(M942*'Football Field'!$F$5)+(N942*'Football Field'!$F$6)+(O942*'Football Field'!$F$7)+(P942*'Football Field'!$F$8)+(Q942*'Football Field'!$F$9)+(R942*'Football Field'!$F$10)+(S942*'Football Field'!$F$11)</f>
        <v>122329409.70594774</v>
      </c>
    </row>
    <row r="943" spans="2:20" x14ac:dyDescent="0.3">
      <c r="B943" s="62">
        <f t="shared" si="135"/>
        <v>916</v>
      </c>
      <c r="C943" s="62">
        <v>2.1664945058751828E-2</v>
      </c>
      <c r="D943" s="62">
        <v>0.24820777438549335</v>
      </c>
      <c r="E943" s="62">
        <v>0.52797973478633498</v>
      </c>
      <c r="F943" s="62">
        <v>0.93544985720504403</v>
      </c>
      <c r="G943" s="62">
        <v>0.94308946932071103</v>
      </c>
      <c r="H943" s="62">
        <v>0.7035188288144868</v>
      </c>
      <c r="I943" s="62">
        <v>0.40802984518638918</v>
      </c>
      <c r="J943" s="62">
        <v>0.34791869133172326</v>
      </c>
      <c r="K943" s="62"/>
      <c r="L943" s="65">
        <f t="shared" si="136"/>
        <v>5.2383179149703965E-3</v>
      </c>
      <c r="M943" s="65">
        <f t="shared" si="137"/>
        <v>6.0013594665140009E-2</v>
      </c>
      <c r="N943" s="65">
        <f t="shared" si="138"/>
        <v>0.12765902225795525</v>
      </c>
      <c r="O943" s="65">
        <f t="shared" si="139"/>
        <v>0.22618029873905404</v>
      </c>
      <c r="P943" s="65">
        <f t="shared" si="140"/>
        <v>0.2280274632206809</v>
      </c>
      <c r="Q943" s="65">
        <f t="shared" si="141"/>
        <v>0.17010222156133337</v>
      </c>
      <c r="R943" s="65">
        <f t="shared" si="142"/>
        <v>9.8656610579265433E-2</v>
      </c>
      <c r="S943" s="65">
        <f t="shared" si="143"/>
        <v>8.4122471061600784E-2</v>
      </c>
      <c r="T943" s="66">
        <f>(L943*'Football Field'!$F$4)+(M943*'Football Field'!$F$5)+(N943*'Football Field'!$F$6)+(O943*'Football Field'!$F$7)+(P943*'Football Field'!$F$8)+(Q943*'Football Field'!$F$9)+(R943*'Football Field'!$F$10)+(S943*'Football Field'!$F$11)</f>
        <v>145748350.41674843</v>
      </c>
    </row>
    <row r="944" spans="2:20" x14ac:dyDescent="0.3">
      <c r="B944" s="62">
        <f t="shared" si="135"/>
        <v>917</v>
      </c>
      <c r="C944" s="62">
        <v>0.49823772301857949</v>
      </c>
      <c r="D944" s="62">
        <v>0.53444366088282658</v>
      </c>
      <c r="E944" s="62">
        <v>0.45597514507251802</v>
      </c>
      <c r="F944" s="62">
        <v>0.63344444747969386</v>
      </c>
      <c r="G944" s="62">
        <v>0.82056722112654712</v>
      </c>
      <c r="H944" s="62">
        <v>0.59535575707652066</v>
      </c>
      <c r="I944" s="62">
        <v>0.38798464814799338</v>
      </c>
      <c r="J944" s="62">
        <v>0.46655767824104832</v>
      </c>
      <c r="K944" s="62"/>
      <c r="L944" s="65">
        <f t="shared" si="136"/>
        <v>0.11342747977839625</v>
      </c>
      <c r="M944" s="65">
        <f t="shared" si="137"/>
        <v>0.12167002765308139</v>
      </c>
      <c r="N944" s="65">
        <f t="shared" si="138"/>
        <v>0.10380609327173661</v>
      </c>
      <c r="O944" s="65">
        <f t="shared" si="139"/>
        <v>0.14420828439471864</v>
      </c>
      <c r="P944" s="65">
        <f t="shared" si="140"/>
        <v>0.18680815920009217</v>
      </c>
      <c r="Q944" s="65">
        <f t="shared" si="141"/>
        <v>0.135537114065991</v>
      </c>
      <c r="R944" s="65">
        <f t="shared" si="142"/>
        <v>8.8327556904986948E-2</v>
      </c>
      <c r="S944" s="65">
        <f t="shared" si="143"/>
        <v>0.10621528473099695</v>
      </c>
      <c r="T944" s="66">
        <f>(L944*'Football Field'!$F$4)+(M944*'Football Field'!$F$5)+(N944*'Football Field'!$F$6)+(O944*'Football Field'!$F$7)+(P944*'Football Field'!$F$8)+(Q944*'Football Field'!$F$9)+(R944*'Football Field'!$F$10)+(S944*'Football Field'!$F$11)</f>
        <v>139182777.67773551</v>
      </c>
    </row>
    <row r="945" spans="2:20" x14ac:dyDescent="0.3">
      <c r="B945" s="62">
        <f t="shared" si="135"/>
        <v>918</v>
      </c>
      <c r="C945" s="62">
        <v>0.97094061023302769</v>
      </c>
      <c r="D945" s="62">
        <v>0.98244955351547725</v>
      </c>
      <c r="E945" s="62">
        <v>0.94099219408243451</v>
      </c>
      <c r="F945" s="62">
        <v>0.89022362152323709</v>
      </c>
      <c r="G945" s="62">
        <v>0.53529876761270179</v>
      </c>
      <c r="H945" s="62">
        <v>0.28814419865891117</v>
      </c>
      <c r="I945" s="62">
        <v>0.98723957189286538</v>
      </c>
      <c r="J945" s="62">
        <v>0.90372592733717549</v>
      </c>
      <c r="K945" s="62"/>
      <c r="L945" s="65">
        <f t="shared" si="136"/>
        <v>0.14939813081990563</v>
      </c>
      <c r="M945" s="65">
        <f t="shared" si="137"/>
        <v>0.151169005985687</v>
      </c>
      <c r="N945" s="65">
        <f t="shared" si="138"/>
        <v>0.14478998347622674</v>
      </c>
      <c r="O945" s="65">
        <f t="shared" si="139"/>
        <v>0.13697824940639675</v>
      </c>
      <c r="P945" s="65">
        <f t="shared" si="140"/>
        <v>8.23661452293597E-2</v>
      </c>
      <c r="Q945" s="65">
        <f t="shared" si="141"/>
        <v>4.4336599203435557E-2</v>
      </c>
      <c r="R945" s="65">
        <f t="shared" si="142"/>
        <v>0.15190604364240118</v>
      </c>
      <c r="S945" s="65">
        <f t="shared" si="143"/>
        <v>0.13905584223658748</v>
      </c>
      <c r="T945" s="66">
        <f>(L945*'Football Field'!$F$4)+(M945*'Football Field'!$F$5)+(N945*'Football Field'!$F$6)+(O945*'Football Field'!$F$7)+(P945*'Football Field'!$F$8)+(Q945*'Football Field'!$F$9)+(R945*'Football Field'!$F$10)+(S945*'Football Field'!$F$11)</f>
        <v>140454173.57763955</v>
      </c>
    </row>
    <row r="946" spans="2:20" x14ac:dyDescent="0.3">
      <c r="B946" s="62">
        <f t="shared" si="135"/>
        <v>919</v>
      </c>
      <c r="C946" s="62">
        <v>0.13045172417586037</v>
      </c>
      <c r="D946" s="62">
        <v>0.74255094865555182</v>
      </c>
      <c r="E946" s="62">
        <v>7.1117160795969414E-2</v>
      </c>
      <c r="F946" s="62">
        <v>0.64531626147221799</v>
      </c>
      <c r="G946" s="62">
        <v>0.31482032933344095</v>
      </c>
      <c r="H946" s="62">
        <v>0.74255742715200357</v>
      </c>
      <c r="I946" s="62">
        <v>0.60674751567088736</v>
      </c>
      <c r="J946" s="62">
        <v>0.92641613319597316</v>
      </c>
      <c r="K946" s="62"/>
      <c r="L946" s="65">
        <f t="shared" si="136"/>
        <v>3.1208714439672703E-2</v>
      </c>
      <c r="M946" s="65">
        <f t="shared" si="137"/>
        <v>0.17764472382333957</v>
      </c>
      <c r="N946" s="65">
        <f t="shared" si="138"/>
        <v>1.7013766411010781E-2</v>
      </c>
      <c r="O946" s="65">
        <f t="shared" si="139"/>
        <v>0.15438271172570944</v>
      </c>
      <c r="P946" s="65">
        <f t="shared" si="140"/>
        <v>7.5316273664010197E-2</v>
      </c>
      <c r="Q946" s="65">
        <f t="shared" si="141"/>
        <v>0.177646273711216</v>
      </c>
      <c r="R946" s="65">
        <f t="shared" si="142"/>
        <v>0.14515568937997653</v>
      </c>
      <c r="S946" s="65">
        <f t="shared" si="143"/>
        <v>0.22163184684506476</v>
      </c>
      <c r="T946" s="66">
        <f>(L946*'Football Field'!$F$4)+(M946*'Football Field'!$F$5)+(N946*'Football Field'!$F$6)+(O946*'Football Field'!$F$7)+(P946*'Football Field'!$F$8)+(Q946*'Football Field'!$F$9)+(R946*'Football Field'!$F$10)+(S946*'Football Field'!$F$11)</f>
        <v>136840656.75072607</v>
      </c>
    </row>
    <row r="947" spans="2:20" x14ac:dyDescent="0.3">
      <c r="B947" s="62">
        <f t="shared" si="135"/>
        <v>920</v>
      </c>
      <c r="C947" s="62">
        <v>0.19319460071791805</v>
      </c>
      <c r="D947" s="62">
        <v>0.2859246348449711</v>
      </c>
      <c r="E947" s="62">
        <v>0.90269079682964826</v>
      </c>
      <c r="F947" s="62">
        <v>0.84798774731614379</v>
      </c>
      <c r="G947" s="62">
        <v>0.99189768896164099</v>
      </c>
      <c r="H947" s="62">
        <v>0.29484454300309237</v>
      </c>
      <c r="I947" s="62">
        <v>0.87566682026056086</v>
      </c>
      <c r="J947" s="62">
        <v>0.11121266698909282</v>
      </c>
      <c r="K947" s="62"/>
      <c r="L947" s="65">
        <f t="shared" si="136"/>
        <v>4.2899534623438471E-2</v>
      </c>
      <c r="M947" s="65">
        <f t="shared" si="137"/>
        <v>6.3490561985918958E-2</v>
      </c>
      <c r="N947" s="65">
        <f t="shared" si="138"/>
        <v>0.20044563848549191</v>
      </c>
      <c r="O947" s="65">
        <f t="shared" si="139"/>
        <v>0.18829863562986499</v>
      </c>
      <c r="P947" s="65">
        <f t="shared" si="140"/>
        <v>0.22025433988524498</v>
      </c>
      <c r="Q947" s="65">
        <f t="shared" si="141"/>
        <v>6.5471258689891204E-2</v>
      </c>
      <c r="R947" s="65">
        <f t="shared" si="142"/>
        <v>0.19444487027468013</v>
      </c>
      <c r="S947" s="65">
        <f t="shared" si="143"/>
        <v>2.4695160425469546E-2</v>
      </c>
      <c r="T947" s="66">
        <f>(L947*'Football Field'!$F$4)+(M947*'Football Field'!$F$5)+(N947*'Football Field'!$F$6)+(O947*'Football Field'!$F$7)+(P947*'Football Field'!$F$8)+(Q947*'Football Field'!$F$9)+(R947*'Football Field'!$F$10)+(S947*'Football Field'!$F$11)</f>
        <v>159391070.6332984</v>
      </c>
    </row>
    <row r="948" spans="2:20" x14ac:dyDescent="0.3">
      <c r="B948" s="62">
        <f t="shared" si="135"/>
        <v>921</v>
      </c>
      <c r="C948" s="62">
        <v>0.84707223035669754</v>
      </c>
      <c r="D948" s="62">
        <v>0.43035893713327034</v>
      </c>
      <c r="E948" s="62">
        <v>0.62795389207400931</v>
      </c>
      <c r="F948" s="62">
        <v>0.66549884301335938</v>
      </c>
      <c r="G948" s="62">
        <v>0.86510491612965035</v>
      </c>
      <c r="H948" s="62">
        <v>0.63793757666501538</v>
      </c>
      <c r="I948" s="62">
        <v>0.4251946393963888</v>
      </c>
      <c r="J948" s="62">
        <v>0.17543852027744256</v>
      </c>
      <c r="K948" s="62"/>
      <c r="L948" s="65">
        <f t="shared" si="136"/>
        <v>0.18120899314296832</v>
      </c>
      <c r="M948" s="65">
        <f t="shared" si="137"/>
        <v>9.2064061237326716E-2</v>
      </c>
      <c r="N948" s="65">
        <f t="shared" si="138"/>
        <v>0.13433434416215331</v>
      </c>
      <c r="O948" s="65">
        <f t="shared" si="139"/>
        <v>0.14236610640568342</v>
      </c>
      <c r="P948" s="65">
        <f t="shared" si="140"/>
        <v>0.18506661556933957</v>
      </c>
      <c r="Q948" s="65">
        <f t="shared" si="141"/>
        <v>0.13647009288317014</v>
      </c>
      <c r="R948" s="65">
        <f t="shared" si="142"/>
        <v>9.0959294536620744E-2</v>
      </c>
      <c r="S948" s="65">
        <f t="shared" si="143"/>
        <v>3.7530492062737744E-2</v>
      </c>
      <c r="T948" s="66">
        <f>(L948*'Football Field'!$F$4)+(M948*'Football Field'!$F$5)+(N948*'Football Field'!$F$6)+(O948*'Football Field'!$F$7)+(P948*'Football Field'!$F$8)+(Q948*'Football Field'!$F$9)+(R948*'Football Field'!$F$10)+(S948*'Football Field'!$F$11)</f>
        <v>139427787.84204817</v>
      </c>
    </row>
    <row r="949" spans="2:20" x14ac:dyDescent="0.3">
      <c r="B949" s="62">
        <f t="shared" si="135"/>
        <v>922</v>
      </c>
      <c r="C949" s="62">
        <v>0.94117836122965004</v>
      </c>
      <c r="D949" s="62">
        <v>0.99929352927332094</v>
      </c>
      <c r="E949" s="62">
        <v>0.24016223344345211</v>
      </c>
      <c r="F949" s="62">
        <v>0.5043797709869281</v>
      </c>
      <c r="G949" s="62">
        <v>0.39955624485951835</v>
      </c>
      <c r="H949" s="62">
        <v>0.77791224056335562</v>
      </c>
      <c r="I949" s="62">
        <v>0.47912388401824346</v>
      </c>
      <c r="J949" s="62">
        <v>0.25869892323422561</v>
      </c>
      <c r="K949" s="62"/>
      <c r="L949" s="65">
        <f t="shared" si="136"/>
        <v>0.20459041799330885</v>
      </c>
      <c r="M949" s="65">
        <f t="shared" si="137"/>
        <v>0.21722331204568801</v>
      </c>
      <c r="N949" s="65">
        <f t="shared" si="138"/>
        <v>5.2205717588117644E-2</v>
      </c>
      <c r="O949" s="65">
        <f t="shared" si="139"/>
        <v>0.10964050218788027</v>
      </c>
      <c r="P949" s="65">
        <f t="shared" si="140"/>
        <v>8.6854290870909248E-2</v>
      </c>
      <c r="Q949" s="65">
        <f t="shared" si="141"/>
        <v>0.16910013767319762</v>
      </c>
      <c r="R949" s="65">
        <f t="shared" si="142"/>
        <v>0.10415045621512319</v>
      </c>
      <c r="S949" s="65">
        <f t="shared" si="143"/>
        <v>5.623516542577494E-2</v>
      </c>
      <c r="T949" s="66">
        <f>(L949*'Football Field'!$F$4)+(M949*'Football Field'!$F$5)+(N949*'Football Field'!$F$6)+(O949*'Football Field'!$F$7)+(P949*'Football Field'!$F$8)+(Q949*'Football Field'!$F$9)+(R949*'Football Field'!$F$10)+(S949*'Football Field'!$F$11)</f>
        <v>130456823.26454298</v>
      </c>
    </row>
    <row r="950" spans="2:20" x14ac:dyDescent="0.3">
      <c r="B950" s="62">
        <f t="shared" si="135"/>
        <v>923</v>
      </c>
      <c r="C950" s="62">
        <v>0.18783095277312889</v>
      </c>
      <c r="D950" s="62">
        <v>0.51564184161504545</v>
      </c>
      <c r="E950" s="62">
        <v>0.70103827355953141</v>
      </c>
      <c r="F950" s="62">
        <v>2.1795717081486643E-2</v>
      </c>
      <c r="G950" s="62">
        <v>0.81363778528309894</v>
      </c>
      <c r="H950" s="62">
        <v>0.15647887242337433</v>
      </c>
      <c r="I950" s="62">
        <v>0.25106341350014239</v>
      </c>
      <c r="J950" s="62">
        <v>0.73042234379302273</v>
      </c>
      <c r="K950" s="62"/>
      <c r="L950" s="65">
        <f t="shared" si="136"/>
        <v>5.5605684359877332E-2</v>
      </c>
      <c r="M950" s="65">
        <f t="shared" si="137"/>
        <v>0.15265118482481543</v>
      </c>
      <c r="N950" s="65">
        <f t="shared" si="138"/>
        <v>0.20753615092837546</v>
      </c>
      <c r="O950" s="65">
        <f t="shared" si="139"/>
        <v>6.4524283486662743E-3</v>
      </c>
      <c r="P950" s="65">
        <f t="shared" si="140"/>
        <v>0.24087023572929506</v>
      </c>
      <c r="Q950" s="65">
        <f t="shared" si="141"/>
        <v>4.6324179590747666E-2</v>
      </c>
      <c r="R950" s="65">
        <f t="shared" si="142"/>
        <v>7.4325092426403755E-2</v>
      </c>
      <c r="S950" s="65">
        <f t="shared" si="143"/>
        <v>0.21623504379181907</v>
      </c>
      <c r="T950" s="66">
        <f>(L950*'Football Field'!$F$4)+(M950*'Football Field'!$F$5)+(N950*'Football Field'!$F$6)+(O950*'Football Field'!$F$7)+(P950*'Football Field'!$F$8)+(Q950*'Football Field'!$F$9)+(R950*'Football Field'!$F$10)+(S950*'Football Field'!$F$11)</f>
        <v>144439627.700874</v>
      </c>
    </row>
    <row r="951" spans="2:20" x14ac:dyDescent="0.3">
      <c r="B951" s="62">
        <f t="shared" si="135"/>
        <v>924</v>
      </c>
      <c r="C951" s="62">
        <v>5.553517802823571E-2</v>
      </c>
      <c r="D951" s="62">
        <v>0.91848169466748997</v>
      </c>
      <c r="E951" s="62">
        <v>0.2854830954384997</v>
      </c>
      <c r="F951" s="62">
        <v>0.84898978001007996</v>
      </c>
      <c r="G951" s="62">
        <v>0.98753489687211804</v>
      </c>
      <c r="H951" s="62">
        <v>0.66502560285251799</v>
      </c>
      <c r="I951" s="62">
        <v>0.40181752134537096</v>
      </c>
      <c r="J951" s="62">
        <v>0.65059686725061661</v>
      </c>
      <c r="K951" s="62"/>
      <c r="L951" s="65">
        <f t="shared" si="136"/>
        <v>1.1537464637741988E-2</v>
      </c>
      <c r="M951" s="65">
        <f t="shared" si="137"/>
        <v>0.19081509142280412</v>
      </c>
      <c r="N951" s="65">
        <f t="shared" si="138"/>
        <v>5.9309274503814E-2</v>
      </c>
      <c r="O951" s="65">
        <f t="shared" si="139"/>
        <v>0.17637810685851205</v>
      </c>
      <c r="P951" s="65">
        <f t="shared" si="140"/>
        <v>0.20516093322696075</v>
      </c>
      <c r="Q951" s="65">
        <f t="shared" si="141"/>
        <v>0.13815944503145275</v>
      </c>
      <c r="R951" s="65">
        <f t="shared" si="142"/>
        <v>8.3477817267287757E-2</v>
      </c>
      <c r="S951" s="65">
        <f t="shared" si="143"/>
        <v>0.13516186705142669</v>
      </c>
      <c r="T951" s="66">
        <f>(L951*'Football Field'!$F$4)+(M951*'Football Field'!$F$5)+(N951*'Football Field'!$F$6)+(O951*'Football Field'!$F$7)+(P951*'Football Field'!$F$8)+(Q951*'Football Field'!$F$9)+(R951*'Football Field'!$F$10)+(S951*'Football Field'!$F$11)</f>
        <v>139571533.65279031</v>
      </c>
    </row>
    <row r="952" spans="2:20" x14ac:dyDescent="0.3">
      <c r="B952" s="62">
        <f t="shared" si="135"/>
        <v>925</v>
      </c>
      <c r="C952" s="62">
        <v>0.64748869112697238</v>
      </c>
      <c r="D952" s="62">
        <v>0.40382235099215635</v>
      </c>
      <c r="E952" s="62">
        <v>0.83888770851909333</v>
      </c>
      <c r="F952" s="62">
        <v>0.9762317329899779</v>
      </c>
      <c r="G952" s="62">
        <v>0.46525042783561588</v>
      </c>
      <c r="H952" s="62">
        <v>0.47877022201503083</v>
      </c>
      <c r="I952" s="62">
        <v>0.52829625220403587</v>
      </c>
      <c r="J952" s="62">
        <v>0.6868416045339375</v>
      </c>
      <c r="K952" s="62"/>
      <c r="L952" s="65">
        <f t="shared" si="136"/>
        <v>0.12883836947020963</v>
      </c>
      <c r="M952" s="65">
        <f t="shared" si="137"/>
        <v>8.0353238551394979E-2</v>
      </c>
      <c r="N952" s="65">
        <f t="shared" si="138"/>
        <v>0.16692326215934761</v>
      </c>
      <c r="O952" s="65">
        <f t="shared" si="139"/>
        <v>0.19425220305329027</v>
      </c>
      <c r="P952" s="65">
        <f t="shared" si="140"/>
        <v>9.2576298766434431E-2</v>
      </c>
      <c r="Q952" s="65">
        <f t="shared" si="141"/>
        <v>9.5266489748174796E-2</v>
      </c>
      <c r="R952" s="65">
        <f t="shared" si="142"/>
        <v>0.10512126105665545</v>
      </c>
      <c r="S952" s="65">
        <f t="shared" si="143"/>
        <v>0.13666887719449275</v>
      </c>
      <c r="T952" s="66">
        <f>(L952*'Football Field'!$F$4)+(M952*'Football Field'!$F$5)+(N952*'Football Field'!$F$6)+(O952*'Football Field'!$F$7)+(P952*'Football Field'!$F$8)+(Q952*'Football Field'!$F$9)+(R952*'Football Field'!$F$10)+(S952*'Football Field'!$F$11)</f>
        <v>136089742.52326134</v>
      </c>
    </row>
    <row r="953" spans="2:20" x14ac:dyDescent="0.3">
      <c r="B953" s="62">
        <f t="shared" si="135"/>
        <v>926</v>
      </c>
      <c r="C953" s="62">
        <v>0.87601402736141709</v>
      </c>
      <c r="D953" s="62">
        <v>0.40050322329163424</v>
      </c>
      <c r="E953" s="62">
        <v>0.78588429692830486</v>
      </c>
      <c r="F953" s="62">
        <v>0.66974596374617801</v>
      </c>
      <c r="G953" s="62">
        <v>0.5171316629515319</v>
      </c>
      <c r="H953" s="62">
        <v>0.74599695011763312</v>
      </c>
      <c r="I953" s="62">
        <v>0.64492762005181259</v>
      </c>
      <c r="J953" s="62">
        <v>0.59755107520258555</v>
      </c>
      <c r="K953" s="62"/>
      <c r="L953" s="65">
        <f t="shared" si="136"/>
        <v>0.16724991098758055</v>
      </c>
      <c r="M953" s="65">
        <f t="shared" si="137"/>
        <v>7.6464675625712644E-2</v>
      </c>
      <c r="N953" s="65">
        <f t="shared" si="138"/>
        <v>0.15004220777570779</v>
      </c>
      <c r="O953" s="65">
        <f t="shared" si="139"/>
        <v>0.12786890314785521</v>
      </c>
      <c r="P953" s="65">
        <f t="shared" si="140"/>
        <v>9.8731552116824661E-2</v>
      </c>
      <c r="Q953" s="65">
        <f t="shared" si="141"/>
        <v>0.14242685574337863</v>
      </c>
      <c r="R953" s="65">
        <f t="shared" si="142"/>
        <v>0.1231305477744323</v>
      </c>
      <c r="S953" s="65">
        <f t="shared" si="143"/>
        <v>0.11408534682850813</v>
      </c>
      <c r="T953" s="66">
        <f>(L953*'Football Field'!$F$4)+(M953*'Football Field'!$F$5)+(N953*'Football Field'!$F$6)+(O953*'Football Field'!$F$7)+(P953*'Football Field'!$F$8)+(Q953*'Football Field'!$F$9)+(R953*'Football Field'!$F$10)+(S953*'Football Field'!$F$11)</f>
        <v>137832852.44829407</v>
      </c>
    </row>
    <row r="954" spans="2:20" x14ac:dyDescent="0.3">
      <c r="B954" s="62">
        <f t="shared" si="135"/>
        <v>927</v>
      </c>
      <c r="C954" s="62">
        <v>0.54296442619191665</v>
      </c>
      <c r="D954" s="62">
        <v>0.71781566255867346</v>
      </c>
      <c r="E954" s="62">
        <v>9.4898261126415973E-2</v>
      </c>
      <c r="F954" s="62">
        <v>0.64548139018135098</v>
      </c>
      <c r="G954" s="62">
        <v>0.98799988188973042</v>
      </c>
      <c r="H954" s="62">
        <v>0.172893396775191</v>
      </c>
      <c r="I954" s="62">
        <v>5.6442814580393574E-2</v>
      </c>
      <c r="J954" s="62">
        <v>0.42081039852070856</v>
      </c>
      <c r="K954" s="62"/>
      <c r="L954" s="65">
        <f t="shared" si="136"/>
        <v>0.14919448697224064</v>
      </c>
      <c r="M954" s="65">
        <f t="shared" si="137"/>
        <v>0.19723969812752834</v>
      </c>
      <c r="N954" s="65">
        <f t="shared" si="138"/>
        <v>2.6075920816051684E-2</v>
      </c>
      <c r="O954" s="65">
        <f t="shared" si="139"/>
        <v>0.17736385702770932</v>
      </c>
      <c r="P954" s="65">
        <f t="shared" si="140"/>
        <v>0.27148028194221158</v>
      </c>
      <c r="Q954" s="65">
        <f t="shared" si="141"/>
        <v>4.7507240600777836E-2</v>
      </c>
      <c r="R954" s="65">
        <f t="shared" si="142"/>
        <v>1.5509223732485642E-2</v>
      </c>
      <c r="S954" s="65">
        <f t="shared" si="143"/>
        <v>0.11562929078099501</v>
      </c>
      <c r="T954" s="66">
        <f>(L954*'Football Field'!$F$4)+(M954*'Football Field'!$F$5)+(N954*'Football Field'!$F$6)+(O954*'Football Field'!$F$7)+(P954*'Football Field'!$F$8)+(Q954*'Football Field'!$F$9)+(R954*'Football Field'!$F$10)+(S954*'Football Field'!$F$11)</f>
        <v>133879303.38304633</v>
      </c>
    </row>
    <row r="955" spans="2:20" x14ac:dyDescent="0.3">
      <c r="B955" s="62">
        <f t="shared" si="135"/>
        <v>928</v>
      </c>
      <c r="C955" s="62">
        <v>0.39747539723853564</v>
      </c>
      <c r="D955" s="62">
        <v>0.60055813417443837</v>
      </c>
      <c r="E955" s="62">
        <v>0.87815662971503161</v>
      </c>
      <c r="F955" s="62">
        <v>0.25266010252070115</v>
      </c>
      <c r="G955" s="62">
        <v>0.30538738531793774</v>
      </c>
      <c r="H955" s="62">
        <v>0.26359915975765846</v>
      </c>
      <c r="I955" s="62">
        <v>0.291490507010285</v>
      </c>
      <c r="J955" s="62">
        <v>0.62148106135662429</v>
      </c>
      <c r="K955" s="62"/>
      <c r="L955" s="65">
        <f t="shared" si="136"/>
        <v>0.11007933839976662</v>
      </c>
      <c r="M955" s="65">
        <f t="shared" si="137"/>
        <v>0.1663223498606799</v>
      </c>
      <c r="N955" s="65">
        <f t="shared" si="138"/>
        <v>0.24320222454520152</v>
      </c>
      <c r="O955" s="65">
        <f t="shared" si="139"/>
        <v>6.9973279148155348E-2</v>
      </c>
      <c r="P955" s="65">
        <f t="shared" si="140"/>
        <v>8.4575904735202573E-2</v>
      </c>
      <c r="Q955" s="65">
        <f t="shared" si="141"/>
        <v>7.3002810514693706E-2</v>
      </c>
      <c r="R955" s="65">
        <f t="shared" si="142"/>
        <v>8.0727215783492609E-2</v>
      </c>
      <c r="S955" s="65">
        <f t="shared" si="143"/>
        <v>0.17211687701280781</v>
      </c>
      <c r="T955" s="66">
        <f>(L955*'Football Field'!$F$4)+(M955*'Football Field'!$F$5)+(N955*'Football Field'!$F$6)+(O955*'Football Field'!$F$7)+(P955*'Football Field'!$F$8)+(Q955*'Football Field'!$F$9)+(R955*'Football Field'!$F$10)+(S955*'Football Field'!$F$11)</f>
        <v>133251271.65470323</v>
      </c>
    </row>
    <row r="956" spans="2:20" x14ac:dyDescent="0.3">
      <c r="B956" s="62">
        <f t="shared" si="135"/>
        <v>929</v>
      </c>
      <c r="C956" s="62">
        <v>0.6596692970250938</v>
      </c>
      <c r="D956" s="62">
        <v>0.36406575847545386</v>
      </c>
      <c r="E956" s="62">
        <v>0.42998166125166604</v>
      </c>
      <c r="F956" s="62">
        <v>0.93900461810376712</v>
      </c>
      <c r="G956" s="62">
        <v>0.85621201736773578</v>
      </c>
      <c r="H956" s="62">
        <v>0.19547188081248312</v>
      </c>
      <c r="I956" s="62">
        <v>9.6452139197058973E-2</v>
      </c>
      <c r="J956" s="62">
        <v>0.71806028987689285</v>
      </c>
      <c r="K956" s="62"/>
      <c r="L956" s="65">
        <f t="shared" si="136"/>
        <v>0.15489130088001035</v>
      </c>
      <c r="M956" s="65">
        <f t="shared" si="137"/>
        <v>8.5483164352858465E-2</v>
      </c>
      <c r="N956" s="65">
        <f t="shared" si="138"/>
        <v>0.100960313245085</v>
      </c>
      <c r="O956" s="65">
        <f t="shared" si="139"/>
        <v>0.22047963651838284</v>
      </c>
      <c r="P956" s="65">
        <f t="shared" si="140"/>
        <v>0.20103981464236884</v>
      </c>
      <c r="Q956" s="65">
        <f t="shared" si="141"/>
        <v>4.589707909864435E-2</v>
      </c>
      <c r="R956" s="65">
        <f t="shared" si="142"/>
        <v>2.2647101176703696E-2</v>
      </c>
      <c r="S956" s="65">
        <f t="shared" si="143"/>
        <v>0.16860159008594636</v>
      </c>
      <c r="T956" s="66">
        <f>(L956*'Football Field'!$F$4)+(M956*'Football Field'!$F$5)+(N956*'Football Field'!$F$6)+(O956*'Football Field'!$F$7)+(P956*'Football Field'!$F$8)+(Q956*'Football Field'!$F$9)+(R956*'Football Field'!$F$10)+(S956*'Football Field'!$F$11)</f>
        <v>132101115.26765288</v>
      </c>
    </row>
    <row r="957" spans="2:20" x14ac:dyDescent="0.3">
      <c r="B957" s="62">
        <f t="shared" si="135"/>
        <v>930</v>
      </c>
      <c r="C957" s="62">
        <v>0.50462957786566254</v>
      </c>
      <c r="D957" s="62">
        <v>0.44207091160748679</v>
      </c>
      <c r="E957" s="62">
        <v>0.91866132342600193</v>
      </c>
      <c r="F957" s="62">
        <v>0.46580717753940937</v>
      </c>
      <c r="G957" s="62">
        <v>0.74828675412270818</v>
      </c>
      <c r="H957" s="62">
        <v>0.32489714957507387</v>
      </c>
      <c r="I957" s="62">
        <v>0.18016760980488988</v>
      </c>
      <c r="J957" s="62">
        <v>1.6225134117311413E-2</v>
      </c>
      <c r="K957" s="62"/>
      <c r="L957" s="65">
        <f t="shared" si="136"/>
        <v>0.14014585549501618</v>
      </c>
      <c r="M957" s="65">
        <f t="shared" si="137"/>
        <v>0.12277204669359632</v>
      </c>
      <c r="N957" s="65">
        <f t="shared" si="138"/>
        <v>0.25513085781902867</v>
      </c>
      <c r="O957" s="65">
        <f t="shared" si="139"/>
        <v>0.12936408854210654</v>
      </c>
      <c r="P957" s="65">
        <f t="shared" si="140"/>
        <v>0.2078143888348</v>
      </c>
      <c r="Q957" s="65">
        <f t="shared" si="141"/>
        <v>9.0230519518244137E-2</v>
      </c>
      <c r="R957" s="65">
        <f t="shared" si="142"/>
        <v>5.003619469828282E-2</v>
      </c>
      <c r="S957" s="65">
        <f t="shared" si="143"/>
        <v>4.506048398925426E-3</v>
      </c>
      <c r="T957" s="66">
        <f>(L957*'Football Field'!$F$4)+(M957*'Football Field'!$F$5)+(N957*'Football Field'!$F$6)+(O957*'Football Field'!$F$7)+(P957*'Football Field'!$F$8)+(Q957*'Football Field'!$F$9)+(R957*'Football Field'!$F$10)+(S957*'Football Field'!$F$11)</f>
        <v>138525518.27597189</v>
      </c>
    </row>
    <row r="958" spans="2:20" x14ac:dyDescent="0.3">
      <c r="B958" s="62">
        <f t="shared" si="135"/>
        <v>931</v>
      </c>
      <c r="C958" s="62">
        <v>0.76343295178323423</v>
      </c>
      <c r="D958" s="62">
        <v>0.19525073547290406</v>
      </c>
      <c r="E958" s="62">
        <v>0.49688394163462413</v>
      </c>
      <c r="F958" s="62">
        <v>0.67920153453318077</v>
      </c>
      <c r="G958" s="62">
        <v>0.64197050351644258</v>
      </c>
      <c r="H958" s="62">
        <v>0.13924768901712548</v>
      </c>
      <c r="I958" s="62">
        <v>9.3160802061304726E-2</v>
      </c>
      <c r="J958" s="62">
        <v>0.66184049927187283</v>
      </c>
      <c r="K958" s="62"/>
      <c r="L958" s="65">
        <f t="shared" si="136"/>
        <v>0.2079638547144608</v>
      </c>
      <c r="M958" s="65">
        <f t="shared" si="137"/>
        <v>5.3187507154273145E-2</v>
      </c>
      <c r="N958" s="65">
        <f t="shared" si="138"/>
        <v>0.13535425685606475</v>
      </c>
      <c r="O958" s="65">
        <f t="shared" si="139"/>
        <v>0.18501869603553994</v>
      </c>
      <c r="P958" s="65">
        <f t="shared" si="140"/>
        <v>0.17487673306793547</v>
      </c>
      <c r="Q958" s="65">
        <f t="shared" si="141"/>
        <v>3.7931931154452245E-2</v>
      </c>
      <c r="R958" s="65">
        <f t="shared" si="142"/>
        <v>2.5377578292508397E-2</v>
      </c>
      <c r="S958" s="65">
        <f t="shared" si="143"/>
        <v>0.18028944272476535</v>
      </c>
      <c r="T958" s="66">
        <f>(L958*'Football Field'!$F$4)+(M958*'Football Field'!$F$5)+(N958*'Football Field'!$F$6)+(O958*'Football Field'!$F$7)+(P958*'Football Field'!$F$8)+(Q958*'Football Field'!$F$9)+(R958*'Football Field'!$F$10)+(S958*'Football Field'!$F$11)</f>
        <v>130921855.22677459</v>
      </c>
    </row>
    <row r="959" spans="2:20" x14ac:dyDescent="0.3">
      <c r="B959" s="62">
        <f t="shared" si="135"/>
        <v>932</v>
      </c>
      <c r="C959" s="62">
        <v>0.51448167227522335</v>
      </c>
      <c r="D959" s="62">
        <v>0.42344719399274056</v>
      </c>
      <c r="E959" s="62">
        <v>0.53675564836597323</v>
      </c>
      <c r="F959" s="62">
        <v>0.22054894735464936</v>
      </c>
      <c r="G959" s="62">
        <v>0.82464521137535929</v>
      </c>
      <c r="H959" s="62">
        <v>0.24219090133933086</v>
      </c>
      <c r="I959" s="62">
        <v>0.88190680800656629</v>
      </c>
      <c r="J959" s="62">
        <v>0.29616340943271913</v>
      </c>
      <c r="K959" s="62"/>
      <c r="L959" s="65">
        <f t="shared" si="136"/>
        <v>0.13057447182488402</v>
      </c>
      <c r="M959" s="65">
        <f t="shared" si="137"/>
        <v>0.10747009404010999</v>
      </c>
      <c r="N959" s="65">
        <f t="shared" si="138"/>
        <v>0.13622756467584549</v>
      </c>
      <c r="O959" s="65">
        <f t="shared" si="139"/>
        <v>5.5974904188543943E-2</v>
      </c>
      <c r="P959" s="65">
        <f t="shared" si="140"/>
        <v>0.20929338929036709</v>
      </c>
      <c r="Q959" s="65">
        <f t="shared" si="141"/>
        <v>6.1467591028701224E-2</v>
      </c>
      <c r="R959" s="65">
        <f t="shared" si="142"/>
        <v>0.22382627382035208</v>
      </c>
      <c r="S959" s="65">
        <f t="shared" si="143"/>
        <v>7.5165711131196161E-2</v>
      </c>
      <c r="T959" s="66">
        <f>(L959*'Football Field'!$F$4)+(M959*'Football Field'!$F$5)+(N959*'Football Field'!$F$6)+(O959*'Football Field'!$F$7)+(P959*'Football Field'!$F$8)+(Q959*'Football Field'!$F$9)+(R959*'Football Field'!$F$10)+(S959*'Football Field'!$F$11)</f>
        <v>159778597.50850499</v>
      </c>
    </row>
    <row r="960" spans="2:20" x14ac:dyDescent="0.3">
      <c r="B960" s="62">
        <f t="shared" si="135"/>
        <v>933</v>
      </c>
      <c r="C960" s="62">
        <v>5.6685512534529248E-2</v>
      </c>
      <c r="D960" s="62">
        <v>0.6345880593584402</v>
      </c>
      <c r="E960" s="62">
        <v>0.84087050363438864</v>
      </c>
      <c r="F960" s="62">
        <v>0.86320790486025267</v>
      </c>
      <c r="G960" s="62">
        <v>0.86275504476756149</v>
      </c>
      <c r="H960" s="62">
        <v>0.69581525796876598</v>
      </c>
      <c r="I960" s="62">
        <v>0.17332644016097132</v>
      </c>
      <c r="J960" s="62">
        <v>0.32812728092719923</v>
      </c>
      <c r="K960" s="62"/>
      <c r="L960" s="65">
        <f t="shared" si="136"/>
        <v>1.2722946947898181E-2</v>
      </c>
      <c r="M960" s="65">
        <f t="shared" si="137"/>
        <v>0.14243198750419744</v>
      </c>
      <c r="N960" s="65">
        <f t="shared" si="138"/>
        <v>0.18873165875100784</v>
      </c>
      <c r="O960" s="65">
        <f t="shared" si="139"/>
        <v>0.19374524261121318</v>
      </c>
      <c r="P960" s="65">
        <f t="shared" si="140"/>
        <v>0.19364359909285175</v>
      </c>
      <c r="Q960" s="65">
        <f t="shared" si="141"/>
        <v>0.15617430657052125</v>
      </c>
      <c r="R960" s="65">
        <f t="shared" si="142"/>
        <v>3.8902763761601407E-2</v>
      </c>
      <c r="S960" s="65">
        <f t="shared" si="143"/>
        <v>7.3647494760708851E-2</v>
      </c>
      <c r="T960" s="66">
        <f>(L960*'Football Field'!$F$4)+(M960*'Football Field'!$F$5)+(N960*'Football Field'!$F$6)+(O960*'Football Field'!$F$7)+(P960*'Football Field'!$F$8)+(Q960*'Football Field'!$F$9)+(R960*'Football Field'!$F$10)+(S960*'Football Field'!$F$11)</f>
        <v>135622794.74971029</v>
      </c>
    </row>
    <row r="961" spans="2:20" x14ac:dyDescent="0.3">
      <c r="B961" s="62">
        <f t="shared" si="135"/>
        <v>934</v>
      </c>
      <c r="C961" s="62">
        <v>0.39588965291570988</v>
      </c>
      <c r="D961" s="62">
        <v>0.19475539291817257</v>
      </c>
      <c r="E961" s="62">
        <v>0.58302487443157491</v>
      </c>
      <c r="F961" s="62">
        <v>0.44235450432830303</v>
      </c>
      <c r="G961" s="62">
        <v>0.79266309652019007</v>
      </c>
      <c r="H961" s="62">
        <v>1.0578101951580487E-2</v>
      </c>
      <c r="I961" s="62">
        <v>0.77444419985073987</v>
      </c>
      <c r="J961" s="62">
        <v>0.88573041953471454</v>
      </c>
      <c r="K961" s="62"/>
      <c r="L961" s="65">
        <f t="shared" si="136"/>
        <v>9.7045091823150173E-2</v>
      </c>
      <c r="M961" s="65">
        <f t="shared" si="137"/>
        <v>4.7740714741089277E-2</v>
      </c>
      <c r="N961" s="65">
        <f t="shared" si="138"/>
        <v>0.1429178612213928</v>
      </c>
      <c r="O961" s="65">
        <f t="shared" si="139"/>
        <v>0.10843509845422572</v>
      </c>
      <c r="P961" s="65">
        <f t="shared" si="140"/>
        <v>0.1943068287339213</v>
      </c>
      <c r="Q961" s="65">
        <f t="shared" si="141"/>
        <v>2.5930277986435254E-3</v>
      </c>
      <c r="R961" s="65">
        <f t="shared" si="142"/>
        <v>0.18984080016464289</v>
      </c>
      <c r="S961" s="65">
        <f t="shared" si="143"/>
        <v>0.21712057706293431</v>
      </c>
      <c r="T961" s="66">
        <f>(L961*'Football Field'!$F$4)+(M961*'Football Field'!$F$5)+(N961*'Football Field'!$F$6)+(O961*'Football Field'!$F$7)+(P961*'Football Field'!$F$8)+(Q961*'Football Field'!$F$9)+(R961*'Football Field'!$F$10)+(S961*'Football Field'!$F$11)</f>
        <v>155832918.33067074</v>
      </c>
    </row>
    <row r="962" spans="2:20" x14ac:dyDescent="0.3">
      <c r="B962" s="62">
        <f t="shared" si="135"/>
        <v>935</v>
      </c>
      <c r="C962" s="62">
        <v>0.5153445027100817</v>
      </c>
      <c r="D962" s="62">
        <v>0.15345516733106823</v>
      </c>
      <c r="E962" s="62">
        <v>0.59596544786172856</v>
      </c>
      <c r="F962" s="62">
        <v>0.18533599601833439</v>
      </c>
      <c r="G962" s="62">
        <v>6.1647032044254146E-3</v>
      </c>
      <c r="H962" s="62">
        <v>0.84035136548971556</v>
      </c>
      <c r="I962" s="62">
        <v>0.70189863132868036</v>
      </c>
      <c r="J962" s="62">
        <v>0.56333596471151848</v>
      </c>
      <c r="K962" s="62"/>
      <c r="L962" s="65">
        <f t="shared" si="136"/>
        <v>0.14468443235013059</v>
      </c>
      <c r="M962" s="65">
        <f t="shared" si="137"/>
        <v>4.3082973932450107E-2</v>
      </c>
      <c r="N962" s="65">
        <f t="shared" si="138"/>
        <v>0.16731899160797761</v>
      </c>
      <c r="O962" s="65">
        <f t="shared" si="139"/>
        <v>5.2033607105428412E-2</v>
      </c>
      <c r="P962" s="65">
        <f t="shared" si="140"/>
        <v>1.7307579280439142E-3</v>
      </c>
      <c r="Q962" s="65">
        <f t="shared" si="141"/>
        <v>0.23593103186537212</v>
      </c>
      <c r="R962" s="65">
        <f t="shared" si="142"/>
        <v>0.19706003364171912</v>
      </c>
      <c r="S962" s="65">
        <f t="shared" si="143"/>
        <v>0.15815817156887807</v>
      </c>
      <c r="T962" s="66">
        <f>(L962*'Football Field'!$F$4)+(M962*'Football Field'!$F$5)+(N962*'Football Field'!$F$6)+(O962*'Football Field'!$F$7)+(P962*'Football Field'!$F$8)+(Q962*'Football Field'!$F$9)+(R962*'Football Field'!$F$10)+(S962*'Football Field'!$F$11)</f>
        <v>140610343.49717805</v>
      </c>
    </row>
    <row r="963" spans="2:20" x14ac:dyDescent="0.3">
      <c r="B963" s="62">
        <f t="shared" si="135"/>
        <v>936</v>
      </c>
      <c r="C963" s="62">
        <v>0.51077539259734051</v>
      </c>
      <c r="D963" s="62">
        <v>0.76962285768254501</v>
      </c>
      <c r="E963" s="62">
        <v>0.27436689496499567</v>
      </c>
      <c r="F963" s="62">
        <v>9.4642707757708333E-3</v>
      </c>
      <c r="G963" s="62">
        <v>9.1640276534365239E-2</v>
      </c>
      <c r="H963" s="62">
        <v>0.25877106658054538</v>
      </c>
      <c r="I963" s="62">
        <v>8.9871835797832311E-3</v>
      </c>
      <c r="J963" s="62">
        <v>0.51307823617506587</v>
      </c>
      <c r="K963" s="62"/>
      <c r="L963" s="65">
        <f t="shared" si="136"/>
        <v>0.20961714507160203</v>
      </c>
      <c r="M963" s="65">
        <f t="shared" si="137"/>
        <v>0.31584557233445498</v>
      </c>
      <c r="N963" s="65">
        <f t="shared" si="138"/>
        <v>0.1125974470545039</v>
      </c>
      <c r="O963" s="65">
        <f t="shared" si="139"/>
        <v>3.8840426711112628E-3</v>
      </c>
      <c r="P963" s="65">
        <f t="shared" si="140"/>
        <v>3.7608258775005413E-2</v>
      </c>
      <c r="Q963" s="65">
        <f t="shared" si="141"/>
        <v>0.1061970740757839</v>
      </c>
      <c r="R963" s="65">
        <f t="shared" si="142"/>
        <v>3.6882508271373409E-3</v>
      </c>
      <c r="S963" s="65">
        <f t="shared" si="143"/>
        <v>0.21056220919040111</v>
      </c>
      <c r="T963" s="66">
        <f>(L963*'Football Field'!$F$4)+(M963*'Football Field'!$F$5)+(N963*'Football Field'!$F$6)+(O963*'Football Field'!$F$7)+(P963*'Football Field'!$F$8)+(Q963*'Football Field'!$F$9)+(R963*'Football Field'!$F$10)+(S963*'Football Field'!$F$11)</f>
        <v>114160698.26918778</v>
      </c>
    </row>
    <row r="964" spans="2:20" x14ac:dyDescent="0.3">
      <c r="B964" s="62">
        <f t="shared" si="135"/>
        <v>937</v>
      </c>
      <c r="C964" s="62">
        <v>0.5347491576500637</v>
      </c>
      <c r="D964" s="62">
        <v>0.87226918505060536</v>
      </c>
      <c r="E964" s="62">
        <v>0.37402467178650756</v>
      </c>
      <c r="F964" s="62">
        <v>0.7255111206478877</v>
      </c>
      <c r="G964" s="62">
        <v>0.61026585121800458</v>
      </c>
      <c r="H964" s="62">
        <v>0.4317501498972347</v>
      </c>
      <c r="I964" s="62">
        <v>3.39158923396502E-2</v>
      </c>
      <c r="J964" s="62">
        <v>0.55438740498484607</v>
      </c>
      <c r="K964" s="62"/>
      <c r="L964" s="65">
        <f t="shared" si="136"/>
        <v>0.12926408463697436</v>
      </c>
      <c r="M964" s="65">
        <f t="shared" si="137"/>
        <v>0.21085227746425173</v>
      </c>
      <c r="N964" s="65">
        <f t="shared" si="138"/>
        <v>9.041240390651771E-2</v>
      </c>
      <c r="O964" s="65">
        <f t="shared" si="139"/>
        <v>0.17537667813563038</v>
      </c>
      <c r="P964" s="65">
        <f t="shared" si="140"/>
        <v>0.14751861786853243</v>
      </c>
      <c r="Q964" s="65">
        <f t="shared" si="141"/>
        <v>0.10436629421464948</v>
      </c>
      <c r="R964" s="65">
        <f t="shared" si="142"/>
        <v>8.1984360614925644E-3</v>
      </c>
      <c r="S964" s="65">
        <f t="shared" si="143"/>
        <v>0.13401120771195141</v>
      </c>
      <c r="T964" s="66">
        <f>(L964*'Football Field'!$F$4)+(M964*'Football Field'!$F$5)+(N964*'Football Field'!$F$6)+(O964*'Football Field'!$F$7)+(P964*'Football Field'!$F$8)+(Q964*'Football Field'!$F$9)+(R964*'Football Field'!$F$10)+(S964*'Football Field'!$F$11)</f>
        <v>124564934.25778225</v>
      </c>
    </row>
    <row r="965" spans="2:20" x14ac:dyDescent="0.3">
      <c r="B965" s="62">
        <f t="shared" si="135"/>
        <v>938</v>
      </c>
      <c r="C965" s="62">
        <v>0.63783694712222472</v>
      </c>
      <c r="D965" s="62">
        <v>4.300812477908722E-2</v>
      </c>
      <c r="E965" s="62">
        <v>0.83842114077532082</v>
      </c>
      <c r="F965" s="62">
        <v>0.3091366793875191</v>
      </c>
      <c r="G965" s="62">
        <v>0.48109174535675336</v>
      </c>
      <c r="H965" s="62">
        <v>0.9170864249287618</v>
      </c>
      <c r="I965" s="62">
        <v>0.15838927911544709</v>
      </c>
      <c r="J965" s="62">
        <v>0.72599115611962961</v>
      </c>
      <c r="K965" s="62"/>
      <c r="L965" s="65">
        <f t="shared" si="136"/>
        <v>0.15515517415985633</v>
      </c>
      <c r="M965" s="65">
        <f t="shared" si="137"/>
        <v>1.0461816488516176E-2</v>
      </c>
      <c r="N965" s="65">
        <f t="shared" si="138"/>
        <v>0.20394769964834425</v>
      </c>
      <c r="O965" s="65">
        <f t="shared" si="139"/>
        <v>7.5198145146613965E-2</v>
      </c>
      <c r="P965" s="65">
        <f t="shared" si="140"/>
        <v>0.11702657532535941</v>
      </c>
      <c r="Q965" s="65">
        <f t="shared" si="141"/>
        <v>0.22308319488459449</v>
      </c>
      <c r="R965" s="65">
        <f t="shared" si="142"/>
        <v>3.8528524095519587E-2</v>
      </c>
      <c r="S965" s="65">
        <f t="shared" si="143"/>
        <v>0.17659887025119578</v>
      </c>
      <c r="T965" s="66">
        <f>(L965*'Football Field'!$F$4)+(M965*'Football Field'!$F$5)+(N965*'Football Field'!$F$6)+(O965*'Football Field'!$F$7)+(P965*'Football Field'!$F$8)+(Q965*'Football Field'!$F$9)+(R965*'Football Field'!$F$10)+(S965*'Football Field'!$F$11)</f>
        <v>129378654.87623365</v>
      </c>
    </row>
    <row r="966" spans="2:20" x14ac:dyDescent="0.3">
      <c r="B966" s="62">
        <f t="shared" si="135"/>
        <v>939</v>
      </c>
      <c r="C966" s="62">
        <v>0.94954202810026844</v>
      </c>
      <c r="D966" s="62">
        <v>0.97935254640664038</v>
      </c>
      <c r="E966" s="62">
        <v>0.29374976804631159</v>
      </c>
      <c r="F966" s="62">
        <v>0.82760648431245143</v>
      </c>
      <c r="G966" s="62">
        <v>0.52125233578727248</v>
      </c>
      <c r="H966" s="62">
        <v>7.2079104619320988E-2</v>
      </c>
      <c r="I966" s="62">
        <v>0.11522290839920746</v>
      </c>
      <c r="J966" s="62">
        <v>0.65496969339208166</v>
      </c>
      <c r="K966" s="62"/>
      <c r="L966" s="65">
        <f t="shared" si="136"/>
        <v>0.21513150449871662</v>
      </c>
      <c r="M966" s="65">
        <f t="shared" si="137"/>
        <v>0.22188547795470684</v>
      </c>
      <c r="N966" s="65">
        <f t="shared" si="138"/>
        <v>6.6552956768416868E-2</v>
      </c>
      <c r="O966" s="65">
        <f t="shared" si="139"/>
        <v>0.18750536872942955</v>
      </c>
      <c r="P966" s="65">
        <f t="shared" si="140"/>
        <v>0.11809672021125618</v>
      </c>
      <c r="Q966" s="65">
        <f t="shared" si="141"/>
        <v>1.6330489605287369E-2</v>
      </c>
      <c r="R966" s="65">
        <f t="shared" si="142"/>
        <v>2.6105298031128092E-2</v>
      </c>
      <c r="S966" s="65">
        <f t="shared" si="143"/>
        <v>0.14839218420105846</v>
      </c>
      <c r="T966" s="66">
        <f>(L966*'Football Field'!$F$4)+(M966*'Football Field'!$F$5)+(N966*'Football Field'!$F$6)+(O966*'Football Field'!$F$7)+(P966*'Football Field'!$F$8)+(Q966*'Football Field'!$F$9)+(R966*'Football Field'!$F$10)+(S966*'Football Field'!$F$11)</f>
        <v>123764339.15060787</v>
      </c>
    </row>
    <row r="967" spans="2:20" x14ac:dyDescent="0.3">
      <c r="B967" s="62">
        <f t="shared" si="135"/>
        <v>940</v>
      </c>
      <c r="C967" s="62">
        <v>0.15218374048358951</v>
      </c>
      <c r="D967" s="62">
        <v>0.25793974863723701</v>
      </c>
      <c r="E967" s="62">
        <v>0.97838046625735353</v>
      </c>
      <c r="F967" s="62">
        <v>0.75629136875904568</v>
      </c>
      <c r="G967" s="62">
        <v>0.5589883086934494</v>
      </c>
      <c r="H967" s="62">
        <v>0.68486581299084415</v>
      </c>
      <c r="I967" s="62">
        <v>0.14185454251564877</v>
      </c>
      <c r="J967" s="62">
        <v>7.4359671319790488E-2</v>
      </c>
      <c r="K967" s="62"/>
      <c r="L967" s="65">
        <f t="shared" si="136"/>
        <v>4.2216226423961743E-2</v>
      </c>
      <c r="M967" s="65">
        <f t="shared" si="137"/>
        <v>7.1553260536289673E-2</v>
      </c>
      <c r="N967" s="65">
        <f t="shared" si="138"/>
        <v>0.27140567816938105</v>
      </c>
      <c r="O967" s="65">
        <f t="shared" si="139"/>
        <v>0.20979749587284391</v>
      </c>
      <c r="P967" s="65">
        <f t="shared" si="140"/>
        <v>0.15506503476102149</v>
      </c>
      <c r="Q967" s="65">
        <f t="shared" si="141"/>
        <v>0.18998383230283292</v>
      </c>
      <c r="R967" s="65">
        <f t="shared" si="142"/>
        <v>3.9350875902238076E-2</v>
      </c>
      <c r="S967" s="65">
        <f t="shared" si="143"/>
        <v>2.0627596031431217E-2</v>
      </c>
      <c r="T967" s="66">
        <f>(L967*'Football Field'!$F$4)+(M967*'Football Field'!$F$5)+(N967*'Football Field'!$F$6)+(O967*'Football Field'!$F$7)+(P967*'Football Field'!$F$8)+(Q967*'Football Field'!$F$9)+(R967*'Football Field'!$F$10)+(S967*'Football Field'!$F$11)</f>
        <v>134473339.48899785</v>
      </c>
    </row>
    <row r="968" spans="2:20" x14ac:dyDescent="0.3">
      <c r="B968" s="62">
        <f t="shared" si="135"/>
        <v>941</v>
      </c>
      <c r="C968" s="62">
        <v>6.0207313730365697E-2</v>
      </c>
      <c r="D968" s="62">
        <v>0.84457500932160312</v>
      </c>
      <c r="E968" s="62">
        <v>0.35249136390596991</v>
      </c>
      <c r="F968" s="62">
        <v>0.19607333856781206</v>
      </c>
      <c r="G968" s="62">
        <v>0.5670005163281151</v>
      </c>
      <c r="H968" s="62">
        <v>0.53393536615712811</v>
      </c>
      <c r="I968" s="62">
        <v>0.99882967854645899</v>
      </c>
      <c r="J968" s="62">
        <v>0.78444345411424909</v>
      </c>
      <c r="K968" s="62"/>
      <c r="L968" s="65">
        <f t="shared" si="136"/>
        <v>1.3880469362429761E-2</v>
      </c>
      <c r="M968" s="65">
        <f t="shared" si="137"/>
        <v>0.1947121838662895</v>
      </c>
      <c r="N968" s="65">
        <f t="shared" si="138"/>
        <v>8.1264970550417162E-2</v>
      </c>
      <c r="O968" s="65">
        <f t="shared" si="139"/>
        <v>4.5203643879019186E-2</v>
      </c>
      <c r="P968" s="65">
        <f t="shared" si="140"/>
        <v>0.13071889124003364</v>
      </c>
      <c r="Q968" s="65">
        <f t="shared" si="141"/>
        <v>0.12309590035278123</v>
      </c>
      <c r="R968" s="65">
        <f t="shared" si="142"/>
        <v>0.23027476052892287</v>
      </c>
      <c r="S968" s="65">
        <f t="shared" si="143"/>
        <v>0.18084918022010671</v>
      </c>
      <c r="T968" s="66">
        <f>(L968*'Football Field'!$F$4)+(M968*'Football Field'!$F$5)+(N968*'Football Field'!$F$6)+(O968*'Football Field'!$F$7)+(P968*'Football Field'!$F$8)+(Q968*'Football Field'!$F$9)+(R968*'Football Field'!$F$10)+(S968*'Football Field'!$F$11)</f>
        <v>153816821.60942924</v>
      </c>
    </row>
    <row r="969" spans="2:20" x14ac:dyDescent="0.3">
      <c r="B969" s="62">
        <f t="shared" si="135"/>
        <v>942</v>
      </c>
      <c r="C969" s="62">
        <v>0.68782759909241165</v>
      </c>
      <c r="D969" s="62">
        <v>0.35606031492224344</v>
      </c>
      <c r="E969" s="62">
        <v>0.45013210480918109</v>
      </c>
      <c r="F969" s="62">
        <v>0.48330646291247015</v>
      </c>
      <c r="G969" s="62">
        <v>0.50155197672128915</v>
      </c>
      <c r="H969" s="62">
        <v>0.13284440290965305</v>
      </c>
      <c r="I969" s="62">
        <v>0.22493489378723541</v>
      </c>
      <c r="J969" s="62">
        <v>0.38166132752067561</v>
      </c>
      <c r="K969" s="62"/>
      <c r="L969" s="65">
        <f t="shared" si="136"/>
        <v>0.21372262396078809</v>
      </c>
      <c r="M969" s="65">
        <f t="shared" si="137"/>
        <v>0.11063549193707536</v>
      </c>
      <c r="N969" s="65">
        <f t="shared" si="138"/>
        <v>0.13986559233120485</v>
      </c>
      <c r="O969" s="65">
        <f t="shared" si="139"/>
        <v>0.15017356902682621</v>
      </c>
      <c r="P969" s="65">
        <f t="shared" si="140"/>
        <v>0.15584283715721087</v>
      </c>
      <c r="Q969" s="65">
        <f t="shared" si="141"/>
        <v>4.1277573633012467E-2</v>
      </c>
      <c r="R969" s="65">
        <f t="shared" si="142"/>
        <v>6.9892042401296969E-2</v>
      </c>
      <c r="S969" s="65">
        <f t="shared" si="143"/>
        <v>0.1185902695525851</v>
      </c>
      <c r="T969" s="66">
        <f>(L969*'Football Field'!$F$4)+(M969*'Football Field'!$F$5)+(N969*'Football Field'!$F$6)+(O969*'Football Field'!$F$7)+(P969*'Football Field'!$F$8)+(Q969*'Football Field'!$F$9)+(R969*'Football Field'!$F$10)+(S969*'Football Field'!$F$11)</f>
        <v>134721227.94122598</v>
      </c>
    </row>
    <row r="970" spans="2:20" x14ac:dyDescent="0.3">
      <c r="B970" s="62">
        <f t="shared" si="135"/>
        <v>943</v>
      </c>
      <c r="C970" s="62">
        <v>0.86296105968745873</v>
      </c>
      <c r="D970" s="62">
        <v>0.94685719583958539</v>
      </c>
      <c r="E970" s="62">
        <v>0.39134014123640393</v>
      </c>
      <c r="F970" s="62">
        <v>0.81500761433730562</v>
      </c>
      <c r="G970" s="62">
        <v>0.4438921833434627</v>
      </c>
      <c r="H970" s="62">
        <v>0.24082494054339554</v>
      </c>
      <c r="I970" s="62">
        <v>0.40975941561513918</v>
      </c>
      <c r="J970" s="62">
        <v>0.30508633127440254</v>
      </c>
      <c r="K970" s="62"/>
      <c r="L970" s="65">
        <f t="shared" si="136"/>
        <v>0.19542890489250522</v>
      </c>
      <c r="M970" s="65">
        <f t="shared" si="137"/>
        <v>0.21442829058768445</v>
      </c>
      <c r="N970" s="65">
        <f t="shared" si="138"/>
        <v>8.8624132437687797E-2</v>
      </c>
      <c r="O970" s="65">
        <f t="shared" si="139"/>
        <v>0.184569215216592</v>
      </c>
      <c r="P970" s="65">
        <f t="shared" si="140"/>
        <v>0.10052523495390898</v>
      </c>
      <c r="Q970" s="65">
        <f t="shared" si="141"/>
        <v>5.4537981607471184E-2</v>
      </c>
      <c r="R970" s="65">
        <f t="shared" si="142"/>
        <v>9.2795419867568465E-2</v>
      </c>
      <c r="S970" s="65">
        <f t="shared" si="143"/>
        <v>6.9090820436581796E-2</v>
      </c>
      <c r="T970" s="66">
        <f>(L970*'Football Field'!$F$4)+(M970*'Football Field'!$F$5)+(N970*'Football Field'!$F$6)+(O970*'Football Field'!$F$7)+(P970*'Football Field'!$F$8)+(Q970*'Football Field'!$F$9)+(R970*'Football Field'!$F$10)+(S970*'Football Field'!$F$11)</f>
        <v>131641024.46646687</v>
      </c>
    </row>
    <row r="971" spans="2:20" x14ac:dyDescent="0.3">
      <c r="B971" s="62">
        <f t="shared" si="135"/>
        <v>944</v>
      </c>
      <c r="C971" s="62">
        <v>0.31944408733542373</v>
      </c>
      <c r="D971" s="62">
        <v>0.87909666113761276</v>
      </c>
      <c r="E971" s="62">
        <v>0.69929654444205636</v>
      </c>
      <c r="F971" s="62">
        <v>8.160045319801601E-2</v>
      </c>
      <c r="G971" s="62">
        <v>0.67192749559759479</v>
      </c>
      <c r="H971" s="62">
        <v>0.95091576821343893</v>
      </c>
      <c r="I971" s="62">
        <v>0.13383902476933629</v>
      </c>
      <c r="J971" s="62">
        <v>0.35277156802352583</v>
      </c>
      <c r="K971" s="62"/>
      <c r="L971" s="65">
        <f t="shared" si="136"/>
        <v>7.8124860811462485E-2</v>
      </c>
      <c r="M971" s="65">
        <f t="shared" si="137"/>
        <v>0.21499632334431823</v>
      </c>
      <c r="N971" s="65">
        <f t="shared" si="138"/>
        <v>0.171023497902802</v>
      </c>
      <c r="O971" s="65">
        <f t="shared" si="139"/>
        <v>1.9956619330234578E-2</v>
      </c>
      <c r="P971" s="65">
        <f t="shared" si="140"/>
        <v>0.16432998496490087</v>
      </c>
      <c r="Q971" s="65">
        <f t="shared" si="141"/>
        <v>0.23256076722150576</v>
      </c>
      <c r="R971" s="65">
        <f t="shared" si="142"/>
        <v>3.2732348463432571E-2</v>
      </c>
      <c r="S971" s="65">
        <f t="shared" si="143"/>
        <v>8.6275597961343514E-2</v>
      </c>
      <c r="T971" s="66">
        <f>(L971*'Football Field'!$F$4)+(M971*'Football Field'!$F$5)+(N971*'Football Field'!$F$6)+(O971*'Football Field'!$F$7)+(P971*'Football Field'!$F$8)+(Q971*'Football Field'!$F$9)+(R971*'Football Field'!$F$10)+(S971*'Football Field'!$F$11)</f>
        <v>130215139.3704759</v>
      </c>
    </row>
    <row r="972" spans="2:20" x14ac:dyDescent="0.3">
      <c r="B972" s="62">
        <f t="shared" si="135"/>
        <v>945</v>
      </c>
      <c r="C972" s="62">
        <v>1.3298572615093707E-2</v>
      </c>
      <c r="D972" s="62">
        <v>0.49147068369685765</v>
      </c>
      <c r="E972" s="62">
        <v>0.51413180576122963</v>
      </c>
      <c r="F972" s="62">
        <v>0.30293405442770505</v>
      </c>
      <c r="G972" s="62">
        <v>0.6335079443815389</v>
      </c>
      <c r="H972" s="62">
        <v>0.86420041945335779</v>
      </c>
      <c r="I972" s="62">
        <v>0.33094335960015919</v>
      </c>
      <c r="J972" s="62">
        <v>0.95611298009832091</v>
      </c>
      <c r="K972" s="62"/>
      <c r="L972" s="65">
        <f t="shared" si="136"/>
        <v>3.2383414985350952E-3</v>
      </c>
      <c r="M972" s="65">
        <f t="shared" si="137"/>
        <v>0.11967825092164863</v>
      </c>
      <c r="N972" s="65">
        <f t="shared" si="138"/>
        <v>0.12519647111778717</v>
      </c>
      <c r="O972" s="65">
        <f t="shared" si="139"/>
        <v>7.3767610116239071E-2</v>
      </c>
      <c r="P972" s="65">
        <f t="shared" si="140"/>
        <v>0.15426580922030364</v>
      </c>
      <c r="Q972" s="65">
        <f t="shared" si="141"/>
        <v>0.21044183931370927</v>
      </c>
      <c r="R972" s="65">
        <f t="shared" si="142"/>
        <v>8.0588168826588522E-2</v>
      </c>
      <c r="S972" s="65">
        <f t="shared" si="143"/>
        <v>0.23282350898518855</v>
      </c>
      <c r="T972" s="66">
        <f>(L972*'Football Field'!$F$4)+(M972*'Football Field'!$F$5)+(N972*'Football Field'!$F$6)+(O972*'Football Field'!$F$7)+(P972*'Football Field'!$F$8)+(Q972*'Football Field'!$F$9)+(R972*'Football Field'!$F$10)+(S972*'Football Field'!$F$11)</f>
        <v>137015722.98040143</v>
      </c>
    </row>
    <row r="973" spans="2:20" x14ac:dyDescent="0.3">
      <c r="B973" s="62">
        <f t="shared" si="135"/>
        <v>946</v>
      </c>
      <c r="C973" s="62">
        <v>0.65497473886780344</v>
      </c>
      <c r="D973" s="62">
        <v>0.20481722287691562</v>
      </c>
      <c r="E973" s="62">
        <v>0.273170048639233</v>
      </c>
      <c r="F973" s="62">
        <v>0.76032251364702386</v>
      </c>
      <c r="G973" s="62">
        <v>0.83738097522553012</v>
      </c>
      <c r="H973" s="62">
        <v>0.88688782364312224</v>
      </c>
      <c r="I973" s="62">
        <v>0.8441171472801059</v>
      </c>
      <c r="J973" s="62">
        <v>0.30261887649864005</v>
      </c>
      <c r="K973" s="62"/>
      <c r="L973" s="65">
        <f t="shared" si="136"/>
        <v>0.13747585236913598</v>
      </c>
      <c r="M973" s="65">
        <f t="shared" si="137"/>
        <v>4.2990088966723364E-2</v>
      </c>
      <c r="N973" s="65">
        <f t="shared" si="138"/>
        <v>5.7336997978446685E-2</v>
      </c>
      <c r="O973" s="65">
        <f t="shared" si="139"/>
        <v>0.15958781222578661</v>
      </c>
      <c r="P973" s="65">
        <f t="shared" si="140"/>
        <v>0.17576198973081805</v>
      </c>
      <c r="Q973" s="65">
        <f t="shared" si="141"/>
        <v>0.1861532243547411</v>
      </c>
      <c r="R973" s="65">
        <f t="shared" si="142"/>
        <v>0.17717587783970717</v>
      </c>
      <c r="S973" s="65">
        <f t="shared" si="143"/>
        <v>6.3518156534641129E-2</v>
      </c>
      <c r="T973" s="66">
        <f>(L973*'Football Field'!$F$4)+(M973*'Football Field'!$F$5)+(N973*'Football Field'!$F$6)+(O973*'Football Field'!$F$7)+(P973*'Football Field'!$F$8)+(Q973*'Football Field'!$F$9)+(R973*'Football Field'!$F$10)+(S973*'Football Field'!$F$11)</f>
        <v>149307145.07195127</v>
      </c>
    </row>
    <row r="974" spans="2:20" x14ac:dyDescent="0.3">
      <c r="B974" s="62">
        <f t="shared" si="135"/>
        <v>947</v>
      </c>
      <c r="C974" s="62">
        <v>0.22433849503285574</v>
      </c>
      <c r="D974" s="62">
        <v>0.23823356728605316</v>
      </c>
      <c r="E974" s="62">
        <v>0.38301856468932016</v>
      </c>
      <c r="F974" s="62">
        <v>0.51096576790659332</v>
      </c>
      <c r="G974" s="62">
        <v>0.64836722864865126</v>
      </c>
      <c r="H974" s="62">
        <v>0.30799312766217357</v>
      </c>
      <c r="I974" s="62">
        <v>0.49449195104344823</v>
      </c>
      <c r="J974" s="62">
        <v>2.5458818327761423E-2</v>
      </c>
      <c r="K974" s="62"/>
      <c r="L974" s="65">
        <f t="shared" si="136"/>
        <v>7.9191311772175602E-2</v>
      </c>
      <c r="M974" s="65">
        <f t="shared" si="137"/>
        <v>8.4096261316116805E-2</v>
      </c>
      <c r="N974" s="65">
        <f t="shared" si="138"/>
        <v>0.13520525118259749</v>
      </c>
      <c r="O974" s="65">
        <f t="shared" si="139"/>
        <v>0.18037051298429163</v>
      </c>
      <c r="P974" s="65">
        <f t="shared" si="140"/>
        <v>0.22887312023403297</v>
      </c>
      <c r="Q974" s="65">
        <f t="shared" si="141"/>
        <v>0.10872133109750312</v>
      </c>
      <c r="R974" s="65">
        <f t="shared" si="142"/>
        <v>0.17455526862733906</v>
      </c>
      <c r="S974" s="65">
        <f t="shared" si="143"/>
        <v>8.9869427859434487E-3</v>
      </c>
      <c r="T974" s="66">
        <f>(L974*'Football Field'!$F$4)+(M974*'Football Field'!$F$5)+(N974*'Football Field'!$F$6)+(O974*'Football Field'!$F$7)+(P974*'Football Field'!$F$8)+(Q974*'Football Field'!$F$9)+(R974*'Football Field'!$F$10)+(S974*'Football Field'!$F$11)</f>
        <v>155210729.09458643</v>
      </c>
    </row>
    <row r="975" spans="2:20" x14ac:dyDescent="0.3">
      <c r="B975" s="62">
        <f t="shared" si="135"/>
        <v>948</v>
      </c>
      <c r="C975" s="62">
        <v>0.93314727155720478</v>
      </c>
      <c r="D975" s="62">
        <v>0.68058323618159311</v>
      </c>
      <c r="E975" s="62">
        <v>0.60724461299838073</v>
      </c>
      <c r="F975" s="62">
        <v>0.11885291924347874</v>
      </c>
      <c r="G975" s="62">
        <v>0.29448739412454883</v>
      </c>
      <c r="H975" s="62">
        <v>0.11924472485170645</v>
      </c>
      <c r="I975" s="62">
        <v>0.72188274303192679</v>
      </c>
      <c r="J975" s="62">
        <v>0.99690057242119301</v>
      </c>
      <c r="K975" s="62"/>
      <c r="L975" s="65">
        <f t="shared" si="136"/>
        <v>0.20864839136271851</v>
      </c>
      <c r="M975" s="65">
        <f t="shared" si="137"/>
        <v>0.15217597666095448</v>
      </c>
      <c r="N975" s="65">
        <f t="shared" si="138"/>
        <v>0.13577772290364731</v>
      </c>
      <c r="O975" s="65">
        <f t="shared" si="139"/>
        <v>2.6575087518106416E-2</v>
      </c>
      <c r="P975" s="65">
        <f t="shared" si="140"/>
        <v>6.5846327727186918E-2</v>
      </c>
      <c r="Q975" s="65">
        <f t="shared" si="141"/>
        <v>2.6662693850327893E-2</v>
      </c>
      <c r="R975" s="65">
        <f t="shared" si="142"/>
        <v>0.16141039863382892</v>
      </c>
      <c r="S975" s="65">
        <f t="shared" si="143"/>
        <v>0.22290340134322953</v>
      </c>
      <c r="T975" s="66">
        <f>(L975*'Football Field'!$F$4)+(M975*'Football Field'!$F$5)+(N975*'Football Field'!$F$6)+(O975*'Football Field'!$F$7)+(P975*'Football Field'!$F$8)+(Q975*'Football Field'!$F$9)+(R975*'Football Field'!$F$10)+(S975*'Football Field'!$F$11)</f>
        <v>139760202.86154085</v>
      </c>
    </row>
    <row r="976" spans="2:20" x14ac:dyDescent="0.3">
      <c r="B976" s="62">
        <f t="shared" si="135"/>
        <v>949</v>
      </c>
      <c r="C976" s="62">
        <v>0.51375812508976726</v>
      </c>
      <c r="D976" s="62">
        <v>0.33109138008182115</v>
      </c>
      <c r="E976" s="62">
        <v>0.71034749541748843</v>
      </c>
      <c r="F976" s="62">
        <v>0.95671324677007685</v>
      </c>
      <c r="G976" s="62">
        <v>1.76025429862392E-4</v>
      </c>
      <c r="H976" s="62">
        <v>0.18944215294840683</v>
      </c>
      <c r="I976" s="62">
        <v>0.44051958705354499</v>
      </c>
      <c r="J976" s="62">
        <v>0.70254943189461661</v>
      </c>
      <c r="K976" s="62"/>
      <c r="L976" s="65">
        <f t="shared" si="136"/>
        <v>0.13363118830553739</v>
      </c>
      <c r="M976" s="65">
        <f t="shared" si="137"/>
        <v>8.6118607954518409E-2</v>
      </c>
      <c r="N976" s="65">
        <f t="shared" si="138"/>
        <v>0.18476511667025294</v>
      </c>
      <c r="O976" s="65">
        <f t="shared" si="139"/>
        <v>0.24884614333096139</v>
      </c>
      <c r="P976" s="65">
        <f t="shared" si="140"/>
        <v>4.5785139379342109E-5</v>
      </c>
      <c r="Q976" s="65">
        <f t="shared" si="141"/>
        <v>4.9274899563353278E-2</v>
      </c>
      <c r="R976" s="65">
        <f t="shared" si="142"/>
        <v>0.11458145966945862</v>
      </c>
      <c r="S976" s="65">
        <f t="shared" si="143"/>
        <v>0.18273679936653858</v>
      </c>
      <c r="T976" s="66">
        <f>(L976*'Football Field'!$F$4)+(M976*'Football Field'!$F$5)+(N976*'Football Field'!$F$6)+(O976*'Football Field'!$F$7)+(P976*'Football Field'!$F$8)+(Q976*'Football Field'!$F$9)+(R976*'Football Field'!$F$10)+(S976*'Football Field'!$F$11)</f>
        <v>130987354.63905171</v>
      </c>
    </row>
    <row r="977" spans="2:20" x14ac:dyDescent="0.3">
      <c r="B977" s="62">
        <f t="shared" si="135"/>
        <v>950</v>
      </c>
      <c r="C977" s="62">
        <v>0.24900381483723555</v>
      </c>
      <c r="D977" s="62">
        <v>0.19861317402576684</v>
      </c>
      <c r="E977" s="62">
        <v>0.49809277061198631</v>
      </c>
      <c r="F977" s="62">
        <v>0.21634281630395247</v>
      </c>
      <c r="G977" s="62">
        <v>3.2956602448409367E-2</v>
      </c>
      <c r="H977" s="62">
        <v>0.80062225032009759</v>
      </c>
      <c r="I977" s="62">
        <v>0.10624700662780506</v>
      </c>
      <c r="J977" s="62">
        <v>0.61427932853471623</v>
      </c>
      <c r="K977" s="62"/>
      <c r="L977" s="65">
        <f t="shared" si="136"/>
        <v>9.1675019089143051E-2</v>
      </c>
      <c r="M977" s="65">
        <f t="shared" si="137"/>
        <v>7.312284164027473E-2</v>
      </c>
      <c r="N977" s="65">
        <f t="shared" si="138"/>
        <v>0.1833813842726304</v>
      </c>
      <c r="O977" s="65">
        <f t="shared" si="139"/>
        <v>7.9650313098327638E-2</v>
      </c>
      <c r="P977" s="65">
        <f t="shared" si="140"/>
        <v>1.2133537634939994E-2</v>
      </c>
      <c r="Q977" s="65">
        <f t="shared" si="141"/>
        <v>0.29476279361127267</v>
      </c>
      <c r="R977" s="65">
        <f t="shared" si="142"/>
        <v>3.9116655169058906E-2</v>
      </c>
      <c r="S977" s="65">
        <f t="shared" si="143"/>
        <v>0.22615745548435265</v>
      </c>
      <c r="T977" s="66">
        <f>(L977*'Football Field'!$F$4)+(M977*'Football Field'!$F$5)+(N977*'Football Field'!$F$6)+(O977*'Football Field'!$F$7)+(P977*'Football Field'!$F$8)+(Q977*'Football Field'!$F$9)+(R977*'Football Field'!$F$10)+(S977*'Football Field'!$F$11)</f>
        <v>120841839.21628425</v>
      </c>
    </row>
    <row r="978" spans="2:20" x14ac:dyDescent="0.3">
      <c r="B978" s="62">
        <f t="shared" si="135"/>
        <v>951</v>
      </c>
      <c r="C978" s="62">
        <v>0.2038715614385147</v>
      </c>
      <c r="D978" s="62">
        <v>0.54270670764434259</v>
      </c>
      <c r="E978" s="62">
        <v>0.88355682279628012</v>
      </c>
      <c r="F978" s="62">
        <v>0.11168078220492128</v>
      </c>
      <c r="G978" s="62">
        <v>0.33093322265532799</v>
      </c>
      <c r="H978" s="62">
        <v>0.2691903625319878</v>
      </c>
      <c r="I978" s="62">
        <v>0.12072700285071136</v>
      </c>
      <c r="J978" s="62">
        <v>0.54495407556523556</v>
      </c>
      <c r="K978" s="62"/>
      <c r="L978" s="65">
        <f t="shared" si="136"/>
        <v>6.7785001094346695E-2</v>
      </c>
      <c r="M978" s="65">
        <f t="shared" si="137"/>
        <v>0.18044387609537049</v>
      </c>
      <c r="N978" s="65">
        <f t="shared" si="138"/>
        <v>0.29377270560723129</v>
      </c>
      <c r="O978" s="65">
        <f t="shared" si="139"/>
        <v>3.7132603932408657E-2</v>
      </c>
      <c r="P978" s="65">
        <f t="shared" si="140"/>
        <v>0.11003157429886273</v>
      </c>
      <c r="Q978" s="65">
        <f t="shared" si="141"/>
        <v>8.9502767772352998E-2</v>
      </c>
      <c r="R978" s="65">
        <f t="shared" si="142"/>
        <v>4.0140370548055616E-2</v>
      </c>
      <c r="S978" s="65">
        <f t="shared" si="143"/>
        <v>0.18119110065137151</v>
      </c>
      <c r="T978" s="66">
        <f>(L978*'Football Field'!$F$4)+(M978*'Football Field'!$F$5)+(N978*'Football Field'!$F$6)+(O978*'Football Field'!$F$7)+(P978*'Football Field'!$F$8)+(Q978*'Football Field'!$F$9)+(R978*'Football Field'!$F$10)+(S978*'Football Field'!$F$11)</f>
        <v>131023153.16927348</v>
      </c>
    </row>
    <row r="979" spans="2:20" x14ac:dyDescent="0.3">
      <c r="B979" s="62">
        <f t="shared" si="135"/>
        <v>952</v>
      </c>
      <c r="C979" s="62">
        <v>6.6350586135981882E-2</v>
      </c>
      <c r="D979" s="62">
        <v>0.65291441493597491</v>
      </c>
      <c r="E979" s="62">
        <v>6.2605635207416355E-2</v>
      </c>
      <c r="F979" s="62">
        <v>0.71290665318287372</v>
      </c>
      <c r="G979" s="62">
        <v>0.93127389591803489</v>
      </c>
      <c r="H979" s="62">
        <v>0.43756855715970844</v>
      </c>
      <c r="I979" s="62">
        <v>0.88365140376201878</v>
      </c>
      <c r="J979" s="62">
        <v>0.28729349825304018</v>
      </c>
      <c r="K979" s="62"/>
      <c r="L979" s="65">
        <f t="shared" si="136"/>
        <v>1.6445537990208443E-2</v>
      </c>
      <c r="M979" s="65">
        <f t="shared" si="137"/>
        <v>0.16183020287384228</v>
      </c>
      <c r="N979" s="65">
        <f t="shared" si="138"/>
        <v>1.5517321129531884E-2</v>
      </c>
      <c r="O979" s="65">
        <f t="shared" si="139"/>
        <v>0.17669977209188983</v>
      </c>
      <c r="P979" s="65">
        <f t="shared" si="140"/>
        <v>0.23082388757232075</v>
      </c>
      <c r="Q979" s="65">
        <f t="shared" si="141"/>
        <v>0.10845496248281469</v>
      </c>
      <c r="R979" s="65">
        <f t="shared" si="142"/>
        <v>0.21902026156764481</v>
      </c>
      <c r="S979" s="65">
        <f t="shared" si="143"/>
        <v>7.1208054291747327E-2</v>
      </c>
      <c r="T979" s="66">
        <f>(L979*'Football Field'!$F$4)+(M979*'Football Field'!$F$5)+(N979*'Football Field'!$F$6)+(O979*'Football Field'!$F$7)+(P979*'Football Field'!$F$8)+(Q979*'Football Field'!$F$9)+(R979*'Football Field'!$F$10)+(S979*'Football Field'!$F$11)</f>
        <v>158919392.76057324</v>
      </c>
    </row>
    <row r="980" spans="2:20" x14ac:dyDescent="0.3">
      <c r="B980" s="62">
        <f t="shared" si="135"/>
        <v>953</v>
      </c>
      <c r="C980" s="62">
        <v>0.97556678206019221</v>
      </c>
      <c r="D980" s="62">
        <v>0.16018601953494771</v>
      </c>
      <c r="E980" s="62">
        <v>0.91711632853245029</v>
      </c>
      <c r="F980" s="62">
        <v>0.60698148622180603</v>
      </c>
      <c r="G980" s="62">
        <v>0.40638872318592767</v>
      </c>
      <c r="H980" s="62">
        <v>0.6947724022971844</v>
      </c>
      <c r="I980" s="62">
        <v>0.13633228952388732</v>
      </c>
      <c r="J980" s="62">
        <v>0.76800731667878053</v>
      </c>
      <c r="K980" s="62"/>
      <c r="L980" s="65">
        <f t="shared" si="136"/>
        <v>0.20910896292324357</v>
      </c>
      <c r="M980" s="65">
        <f t="shared" si="137"/>
        <v>3.4335253142812147E-2</v>
      </c>
      <c r="N980" s="65">
        <f t="shared" si="138"/>
        <v>0.19658033449478482</v>
      </c>
      <c r="O980" s="65">
        <f t="shared" si="139"/>
        <v>0.13010413170220023</v>
      </c>
      <c r="P980" s="65">
        <f t="shared" si="140"/>
        <v>8.7107849520718136E-2</v>
      </c>
      <c r="Q980" s="65">
        <f t="shared" si="141"/>
        <v>0.14892177468901444</v>
      </c>
      <c r="R980" s="65">
        <f t="shared" si="142"/>
        <v>2.922229846232352E-2</v>
      </c>
      <c r="S980" s="65">
        <f t="shared" si="143"/>
        <v>0.164619395064903</v>
      </c>
      <c r="T980" s="66">
        <f>(L980*'Football Field'!$F$4)+(M980*'Football Field'!$F$5)+(N980*'Football Field'!$F$6)+(O980*'Football Field'!$F$7)+(P980*'Football Field'!$F$8)+(Q980*'Football Field'!$F$9)+(R980*'Football Field'!$F$10)+(S980*'Football Field'!$F$11)</f>
        <v>125403723.21471694</v>
      </c>
    </row>
    <row r="981" spans="2:20" x14ac:dyDescent="0.3">
      <c r="B981" s="62">
        <f t="shared" si="135"/>
        <v>954</v>
      </c>
      <c r="C981" s="62">
        <v>0.49068567512877248</v>
      </c>
      <c r="D981" s="62">
        <v>0.83371993590509796</v>
      </c>
      <c r="E981" s="62">
        <v>0.53479899573530898</v>
      </c>
      <c r="F981" s="62">
        <v>0.79019271250392775</v>
      </c>
      <c r="G981" s="62">
        <v>0.86837305641782792</v>
      </c>
      <c r="H981" s="62">
        <v>0.21266185212647226</v>
      </c>
      <c r="I981" s="62">
        <v>0.59767748728933623</v>
      </c>
      <c r="J981" s="62">
        <v>0.51347143680553387</v>
      </c>
      <c r="K981" s="62"/>
      <c r="L981" s="65">
        <f t="shared" si="136"/>
        <v>0.10134822896337627</v>
      </c>
      <c r="M981" s="65">
        <f t="shared" si="137"/>
        <v>0.17219993009428416</v>
      </c>
      <c r="N981" s="65">
        <f t="shared" si="138"/>
        <v>0.11045957486927171</v>
      </c>
      <c r="O981" s="65">
        <f t="shared" si="139"/>
        <v>0.16320963910556899</v>
      </c>
      <c r="P981" s="65">
        <f t="shared" si="140"/>
        <v>0.17935732752818714</v>
      </c>
      <c r="Q981" s="65">
        <f t="shared" si="141"/>
        <v>4.39240499030936E-2</v>
      </c>
      <c r="R981" s="65">
        <f t="shared" si="142"/>
        <v>0.12344675603614985</v>
      </c>
      <c r="S981" s="65">
        <f t="shared" si="143"/>
        <v>0.10605449350006832</v>
      </c>
      <c r="T981" s="66">
        <f>(L981*'Football Field'!$F$4)+(M981*'Football Field'!$F$5)+(N981*'Football Field'!$F$6)+(O981*'Football Field'!$F$7)+(P981*'Football Field'!$F$8)+(Q981*'Football Field'!$F$9)+(R981*'Football Field'!$F$10)+(S981*'Football Field'!$F$11)</f>
        <v>143652123.38609338</v>
      </c>
    </row>
    <row r="982" spans="2:20" x14ac:dyDescent="0.3">
      <c r="B982" s="62">
        <f t="shared" si="135"/>
        <v>955</v>
      </c>
      <c r="C982" s="62">
        <v>0.41708019993405843</v>
      </c>
      <c r="D982" s="62">
        <v>0.69625406639198739</v>
      </c>
      <c r="E982" s="62">
        <v>0.57956536011428073</v>
      </c>
      <c r="F982" s="62">
        <v>0.58854986174718826</v>
      </c>
      <c r="G982" s="62">
        <v>0.30566017552332214</v>
      </c>
      <c r="H982" s="62">
        <v>4.015824556856451E-2</v>
      </c>
      <c r="I982" s="62">
        <v>0.283419819494656</v>
      </c>
      <c r="J982" s="62">
        <v>0.61728759024371582</v>
      </c>
      <c r="K982" s="62"/>
      <c r="L982" s="65">
        <f t="shared" si="136"/>
        <v>0.11822083836181091</v>
      </c>
      <c r="M982" s="65">
        <f t="shared" si="137"/>
        <v>0.19735230647413715</v>
      </c>
      <c r="N982" s="65">
        <f t="shared" si="138"/>
        <v>0.16427704496403281</v>
      </c>
      <c r="O982" s="65">
        <f t="shared" si="139"/>
        <v>0.16682369022667851</v>
      </c>
      <c r="P982" s="65">
        <f t="shared" si="140"/>
        <v>8.6638977851018886E-2</v>
      </c>
      <c r="Q982" s="65">
        <f t="shared" si="141"/>
        <v>1.138280229798915E-2</v>
      </c>
      <c r="R982" s="65">
        <f t="shared" si="142"/>
        <v>8.0334977959415882E-2</v>
      </c>
      <c r="S982" s="65">
        <f t="shared" si="143"/>
        <v>0.17496936186491674</v>
      </c>
      <c r="T982" s="66">
        <f>(L982*'Football Field'!$F$4)+(M982*'Football Field'!$F$5)+(N982*'Football Field'!$F$6)+(O982*'Football Field'!$F$7)+(P982*'Football Field'!$F$8)+(Q982*'Football Field'!$F$9)+(R982*'Football Field'!$F$10)+(S982*'Football Field'!$F$11)</f>
        <v>131873223.51579839</v>
      </c>
    </row>
    <row r="983" spans="2:20" x14ac:dyDescent="0.3">
      <c r="B983" s="62">
        <f t="shared" si="135"/>
        <v>956</v>
      </c>
      <c r="C983" s="62">
        <v>0.49763158825621201</v>
      </c>
      <c r="D983" s="62">
        <v>0.35501833404101035</v>
      </c>
      <c r="E983" s="62">
        <v>0.42308553300247498</v>
      </c>
      <c r="F983" s="62">
        <v>0.56797213276761638</v>
      </c>
      <c r="G983" s="62">
        <v>0.14908609770056613</v>
      </c>
      <c r="H983" s="62">
        <v>0.1864523663925145</v>
      </c>
      <c r="I983" s="62">
        <v>0.68933656965929158</v>
      </c>
      <c r="J983" s="62">
        <v>0.76784150185180777</v>
      </c>
      <c r="K983" s="62"/>
      <c r="L983" s="65">
        <f t="shared" si="136"/>
        <v>0.13684641046594456</v>
      </c>
      <c r="M983" s="65">
        <f t="shared" si="137"/>
        <v>9.7628417909231172E-2</v>
      </c>
      <c r="N983" s="65">
        <f t="shared" si="138"/>
        <v>0.11634658626544069</v>
      </c>
      <c r="O983" s="65">
        <f t="shared" si="139"/>
        <v>0.15618973844947623</v>
      </c>
      <c r="P983" s="65">
        <f t="shared" si="140"/>
        <v>4.0997994906612337E-2</v>
      </c>
      <c r="Q983" s="65">
        <f t="shared" si="141"/>
        <v>5.1273547873250822E-2</v>
      </c>
      <c r="R983" s="65">
        <f t="shared" si="142"/>
        <v>0.18956440344018702</v>
      </c>
      <c r="S983" s="65">
        <f t="shared" si="143"/>
        <v>0.21115290068985715</v>
      </c>
      <c r="T983" s="66">
        <f>(L983*'Football Field'!$F$4)+(M983*'Football Field'!$F$5)+(N983*'Football Field'!$F$6)+(O983*'Football Field'!$F$7)+(P983*'Football Field'!$F$8)+(Q983*'Football Field'!$F$9)+(R983*'Football Field'!$F$10)+(S983*'Football Field'!$F$11)</f>
        <v>142471590.79152995</v>
      </c>
    </row>
    <row r="984" spans="2:20" x14ac:dyDescent="0.3">
      <c r="B984" s="62">
        <f t="shared" si="135"/>
        <v>957</v>
      </c>
      <c r="C984" s="62">
        <v>0.88456630994714269</v>
      </c>
      <c r="D984" s="62">
        <v>0.69087989329142752</v>
      </c>
      <c r="E984" s="62">
        <v>0.16679274399616184</v>
      </c>
      <c r="F984" s="62">
        <v>0.71417971942995906</v>
      </c>
      <c r="G984" s="62">
        <v>0.25663308448647204</v>
      </c>
      <c r="H984" s="62">
        <v>0.82304505912870418</v>
      </c>
      <c r="I984" s="62">
        <v>4.7055345838965645E-2</v>
      </c>
      <c r="J984" s="62">
        <v>0.69870816048732975</v>
      </c>
      <c r="K984" s="62"/>
      <c r="L984" s="65">
        <f t="shared" si="136"/>
        <v>0.206584578790804</v>
      </c>
      <c r="M984" s="65">
        <f t="shared" si="137"/>
        <v>0.16135040431188669</v>
      </c>
      <c r="N984" s="65">
        <f t="shared" si="138"/>
        <v>3.8953336088357764E-2</v>
      </c>
      <c r="O984" s="65">
        <f t="shared" si="139"/>
        <v>0.16679192374869989</v>
      </c>
      <c r="P984" s="65">
        <f t="shared" si="140"/>
        <v>5.9934950117635208E-2</v>
      </c>
      <c r="Q984" s="65">
        <f t="shared" si="141"/>
        <v>0.1922166998154336</v>
      </c>
      <c r="R984" s="65">
        <f t="shared" si="142"/>
        <v>1.0989463074372799E-2</v>
      </c>
      <c r="S984" s="65">
        <f t="shared" si="143"/>
        <v>0.1631786440528101</v>
      </c>
      <c r="T984" s="66">
        <f>(L984*'Football Field'!$F$4)+(M984*'Football Field'!$F$5)+(N984*'Football Field'!$F$6)+(O984*'Football Field'!$F$7)+(P984*'Football Field'!$F$8)+(Q984*'Football Field'!$F$9)+(R984*'Football Field'!$F$10)+(S984*'Football Field'!$F$11)</f>
        <v>116375232.33442561</v>
      </c>
    </row>
    <row r="985" spans="2:20" x14ac:dyDescent="0.3">
      <c r="B985" s="62">
        <f t="shared" si="135"/>
        <v>958</v>
      </c>
      <c r="C985" s="62">
        <v>0.9538351233548148</v>
      </c>
      <c r="D985" s="62">
        <v>0.83502022116020347</v>
      </c>
      <c r="E985" s="62">
        <v>0.36554867368381394</v>
      </c>
      <c r="F985" s="62">
        <v>0.45534905504033985</v>
      </c>
      <c r="G985" s="62">
        <v>0.14147327103029139</v>
      </c>
      <c r="H985" s="62">
        <v>0.3841373275150638</v>
      </c>
      <c r="I985" s="62">
        <v>0.23793598914397907</v>
      </c>
      <c r="J985" s="62">
        <v>0.29203107198178768</v>
      </c>
      <c r="K985" s="62"/>
      <c r="L985" s="65">
        <f t="shared" si="136"/>
        <v>0.260231666078729</v>
      </c>
      <c r="M985" s="65">
        <f t="shared" si="137"/>
        <v>0.227815791263451</v>
      </c>
      <c r="N985" s="65">
        <f t="shared" si="138"/>
        <v>9.9731429527388421E-2</v>
      </c>
      <c r="O985" s="65">
        <f t="shared" si="139"/>
        <v>0.12423136906905806</v>
      </c>
      <c r="P985" s="65">
        <f t="shared" si="140"/>
        <v>3.85976822664406E-2</v>
      </c>
      <c r="Q985" s="65">
        <f t="shared" si="141"/>
        <v>0.1048029101619587</v>
      </c>
      <c r="R985" s="65">
        <f t="shared" si="142"/>
        <v>6.4915284999413E-2</v>
      </c>
      <c r="S985" s="65">
        <f t="shared" si="143"/>
        <v>7.9673866633561144E-2</v>
      </c>
      <c r="T985" s="66">
        <f>(L985*'Football Field'!$F$4)+(M985*'Football Field'!$F$5)+(N985*'Football Field'!$F$6)+(O985*'Football Field'!$F$7)+(P985*'Football Field'!$F$8)+(Q985*'Football Field'!$F$9)+(R985*'Football Field'!$F$10)+(S985*'Football Field'!$F$11)</f>
        <v>122282871.90460357</v>
      </c>
    </row>
    <row r="986" spans="2:20" x14ac:dyDescent="0.3">
      <c r="B986" s="62">
        <f t="shared" si="135"/>
        <v>959</v>
      </c>
      <c r="C986" s="62">
        <v>0.92106888959644506</v>
      </c>
      <c r="D986" s="62">
        <v>0.36137166058143744</v>
      </c>
      <c r="E986" s="62">
        <v>0.40561393016228287</v>
      </c>
      <c r="F986" s="62">
        <v>0.44887486630608586</v>
      </c>
      <c r="G986" s="62">
        <v>0.75931122543119034</v>
      </c>
      <c r="H986" s="62">
        <v>0.9512210495152057</v>
      </c>
      <c r="I986" s="62">
        <v>0.74718017490851296</v>
      </c>
      <c r="J986" s="62">
        <v>4.3963160717701899E-2</v>
      </c>
      <c r="K986" s="62"/>
      <c r="L986" s="65">
        <f t="shared" si="136"/>
        <v>0.19856592619792401</v>
      </c>
      <c r="M986" s="65">
        <f t="shared" si="137"/>
        <v>7.7905246063053976E-2</v>
      </c>
      <c r="N986" s="65">
        <f t="shared" si="138"/>
        <v>8.7443085561973388E-2</v>
      </c>
      <c r="O986" s="65">
        <f t="shared" si="139"/>
        <v>9.6769367179570034E-2</v>
      </c>
      <c r="P986" s="65">
        <f t="shared" si="140"/>
        <v>0.16369387616194969</v>
      </c>
      <c r="Q986" s="65">
        <f t="shared" si="141"/>
        <v>0.20506619086733419</v>
      </c>
      <c r="R986" s="65">
        <f t="shared" si="142"/>
        <v>0.16107863933222175</v>
      </c>
      <c r="S986" s="65">
        <f t="shared" si="143"/>
        <v>9.4776686359729582E-3</v>
      </c>
      <c r="T986" s="66">
        <f>(L986*'Football Field'!$F$4)+(M986*'Football Field'!$F$5)+(N986*'Football Field'!$F$6)+(O986*'Football Field'!$F$7)+(P986*'Football Field'!$F$8)+(Q986*'Football Field'!$F$9)+(R986*'Football Field'!$F$10)+(S986*'Football Field'!$F$11)</f>
        <v>145600727.69071087</v>
      </c>
    </row>
    <row r="987" spans="2:20" x14ac:dyDescent="0.3">
      <c r="B987" s="62">
        <f t="shared" si="135"/>
        <v>960</v>
      </c>
      <c r="C987" s="62">
        <v>0.31005878211401094</v>
      </c>
      <c r="D987" s="62">
        <v>0.60244840021296631</v>
      </c>
      <c r="E987" s="62">
        <v>0.41430251504662274</v>
      </c>
      <c r="F987" s="62">
        <v>0.40937478405180716</v>
      </c>
      <c r="G987" s="62">
        <v>0.66797024623749568</v>
      </c>
      <c r="H987" s="62">
        <v>0.9916884549432935</v>
      </c>
      <c r="I987" s="62">
        <v>0.30761107772410656</v>
      </c>
      <c r="J987" s="62">
        <v>0.89237172053254843</v>
      </c>
      <c r="K987" s="62"/>
      <c r="L987" s="65">
        <f t="shared" si="136"/>
        <v>6.7465300776205286E-2</v>
      </c>
      <c r="M987" s="65">
        <f t="shared" si="137"/>
        <v>0.13108599035768073</v>
      </c>
      <c r="N987" s="65">
        <f t="shared" si="138"/>
        <v>9.0147563630953415E-2</v>
      </c>
      <c r="O987" s="65">
        <f t="shared" si="139"/>
        <v>8.9075344836043679E-2</v>
      </c>
      <c r="P987" s="65">
        <f t="shared" si="140"/>
        <v>0.14534280649853643</v>
      </c>
      <c r="Q987" s="65">
        <f t="shared" si="141"/>
        <v>0.21578024474223179</v>
      </c>
      <c r="R987" s="65">
        <f t="shared" si="142"/>
        <v>6.6932707853823825E-2</v>
      </c>
      <c r="S987" s="65">
        <f t="shared" si="143"/>
        <v>0.19417004130452489</v>
      </c>
      <c r="T987" s="66">
        <f>(L987*'Football Field'!$F$4)+(M987*'Football Field'!$F$5)+(N987*'Football Field'!$F$6)+(O987*'Football Field'!$F$7)+(P987*'Football Field'!$F$8)+(Q987*'Football Field'!$F$9)+(R987*'Football Field'!$F$10)+(S987*'Football Field'!$F$11)</f>
        <v>132935530.09339848</v>
      </c>
    </row>
    <row r="988" spans="2:20" x14ac:dyDescent="0.3">
      <c r="B988" s="62">
        <f t="shared" si="135"/>
        <v>961</v>
      </c>
      <c r="C988" s="62">
        <v>0.70778123172022178</v>
      </c>
      <c r="D988" s="62">
        <v>0.41321006601039612</v>
      </c>
      <c r="E988" s="62">
        <v>2.7949842464976449E-2</v>
      </c>
      <c r="F988" s="62">
        <v>0.43338404817336129</v>
      </c>
      <c r="G988" s="62">
        <v>0.97842358414972808</v>
      </c>
      <c r="H988" s="62">
        <v>8.8889356788101725E-2</v>
      </c>
      <c r="I988" s="62">
        <v>0.59551682919877202</v>
      </c>
      <c r="J988" s="62">
        <v>0.1814077830608597</v>
      </c>
      <c r="K988" s="62"/>
      <c r="L988" s="65">
        <f t="shared" si="136"/>
        <v>0.2065572076455448</v>
      </c>
      <c r="M988" s="65">
        <f t="shared" si="137"/>
        <v>0.12059025244099322</v>
      </c>
      <c r="N988" s="65">
        <f t="shared" si="138"/>
        <v>8.1568161954038727E-3</v>
      </c>
      <c r="O988" s="65">
        <f t="shared" si="139"/>
        <v>0.12647777988015019</v>
      </c>
      <c r="P988" s="65">
        <f t="shared" si="140"/>
        <v>0.28554083434131189</v>
      </c>
      <c r="Q988" s="65">
        <f t="shared" si="141"/>
        <v>2.5941260526129131E-2</v>
      </c>
      <c r="R988" s="65">
        <f t="shared" si="142"/>
        <v>0.17379422882726428</v>
      </c>
      <c r="S988" s="65">
        <f t="shared" si="143"/>
        <v>5.2941620143202459E-2</v>
      </c>
      <c r="T988" s="66">
        <f>(L988*'Football Field'!$F$4)+(M988*'Football Field'!$F$5)+(N988*'Football Field'!$F$6)+(O988*'Football Field'!$F$7)+(P988*'Football Field'!$F$8)+(Q988*'Football Field'!$F$9)+(R988*'Football Field'!$F$10)+(S988*'Football Field'!$F$11)</f>
        <v>155655680.21007818</v>
      </c>
    </row>
    <row r="989" spans="2:20" x14ac:dyDescent="0.3">
      <c r="B989" s="62">
        <f t="shared" si="135"/>
        <v>962</v>
      </c>
      <c r="C989" s="62">
        <v>1.2992608077881385E-2</v>
      </c>
      <c r="D989" s="62">
        <v>3.205771358285836E-2</v>
      </c>
      <c r="E989" s="62">
        <v>0.51658089061158141</v>
      </c>
      <c r="F989" s="62">
        <v>0.81450573074527</v>
      </c>
      <c r="G989" s="62">
        <v>0.9991059032577666</v>
      </c>
      <c r="H989" s="62">
        <v>0.23355330922975404</v>
      </c>
      <c r="I989" s="62">
        <v>5.7886800650795989E-3</v>
      </c>
      <c r="J989" s="62">
        <v>0.51578445873762435</v>
      </c>
      <c r="K989" s="62"/>
      <c r="L989" s="65">
        <f t="shared" si="136"/>
        <v>4.150503297328789E-3</v>
      </c>
      <c r="M989" s="65">
        <f t="shared" si="137"/>
        <v>1.0240872743401647E-2</v>
      </c>
      <c r="N989" s="65">
        <f t="shared" si="138"/>
        <v>0.16502234785873954</v>
      </c>
      <c r="O989" s="65">
        <f t="shared" si="139"/>
        <v>0.26019477389659634</v>
      </c>
      <c r="P989" s="65">
        <f t="shared" si="140"/>
        <v>0.31916550710950159</v>
      </c>
      <c r="Q989" s="65">
        <f t="shared" si="141"/>
        <v>7.4608867923168509E-2</v>
      </c>
      <c r="R989" s="65">
        <f t="shared" si="142"/>
        <v>1.8492003724945769E-3</v>
      </c>
      <c r="S989" s="65">
        <f t="shared" si="143"/>
        <v>0.164767926798769</v>
      </c>
      <c r="T989" s="66">
        <f>(L989*'Football Field'!$F$4)+(M989*'Football Field'!$F$5)+(N989*'Football Field'!$F$6)+(O989*'Football Field'!$F$7)+(P989*'Football Field'!$F$8)+(Q989*'Football Field'!$F$9)+(R989*'Football Field'!$F$10)+(S989*'Football Field'!$F$11)</f>
        <v>141793038.42590234</v>
      </c>
    </row>
    <row r="990" spans="2:20" x14ac:dyDescent="0.3">
      <c r="B990" s="62">
        <f t="shared" ref="B990:B1053" si="144">B989+1</f>
        <v>963</v>
      </c>
      <c r="C990" s="62">
        <v>0.52023815400108819</v>
      </c>
      <c r="D990" s="62">
        <v>0.18105071008411411</v>
      </c>
      <c r="E990" s="62">
        <v>0.83234188781498974</v>
      </c>
      <c r="F990" s="62">
        <v>0.67056904163754349</v>
      </c>
      <c r="G990" s="62">
        <v>0.65758403462498927</v>
      </c>
      <c r="H990" s="62">
        <v>0.77305606634911062</v>
      </c>
      <c r="I990" s="62">
        <v>0.40959432048960664</v>
      </c>
      <c r="J990" s="62">
        <v>0.20070105846931718</v>
      </c>
      <c r="K990" s="62"/>
      <c r="L990" s="65">
        <f t="shared" si="136"/>
        <v>0.12254925237653246</v>
      </c>
      <c r="M990" s="65">
        <f t="shared" si="137"/>
        <v>4.2648984878187343E-2</v>
      </c>
      <c r="N990" s="65">
        <f t="shared" si="138"/>
        <v>0.19606957945876702</v>
      </c>
      <c r="O990" s="65">
        <f t="shared" si="139"/>
        <v>0.15796176056582908</v>
      </c>
      <c r="P990" s="65">
        <f t="shared" si="140"/>
        <v>0.15490296357207914</v>
      </c>
      <c r="Q990" s="65">
        <f t="shared" si="141"/>
        <v>0.18210398881283976</v>
      </c>
      <c r="R990" s="65">
        <f t="shared" si="142"/>
        <v>9.6485575630368178E-2</v>
      </c>
      <c r="S990" s="65">
        <f t="shared" si="143"/>
        <v>4.7277894705396985E-2</v>
      </c>
      <c r="T990" s="66">
        <f>(L990*'Football Field'!$F$4)+(M990*'Football Field'!$F$5)+(N990*'Football Field'!$F$6)+(O990*'Football Field'!$F$7)+(P990*'Football Field'!$F$8)+(Q990*'Football Field'!$F$9)+(R990*'Football Field'!$F$10)+(S990*'Football Field'!$F$11)</f>
        <v>139963209.58537397</v>
      </c>
    </row>
    <row r="991" spans="2:20" x14ac:dyDescent="0.3">
      <c r="B991" s="62">
        <f t="shared" si="144"/>
        <v>964</v>
      </c>
      <c r="C991" s="62">
        <v>0.19644601204418344</v>
      </c>
      <c r="D991" s="62">
        <v>5.7854879770356749E-2</v>
      </c>
      <c r="E991" s="62">
        <v>0.30169160858807353</v>
      </c>
      <c r="F991" s="62">
        <v>0.37942112492636648</v>
      </c>
      <c r="G991" s="62">
        <v>7.7978214726419082E-2</v>
      </c>
      <c r="H991" s="62">
        <v>0.45091345301817609</v>
      </c>
      <c r="I991" s="62">
        <v>5.5198006656283272E-2</v>
      </c>
      <c r="J991" s="62">
        <v>0.95393470323705631</v>
      </c>
      <c r="K991" s="62"/>
      <c r="L991" s="65">
        <f t="shared" si="136"/>
        <v>7.9422250247851101E-2</v>
      </c>
      <c r="M991" s="65">
        <f t="shared" si="137"/>
        <v>2.3390470956199103E-2</v>
      </c>
      <c r="N991" s="65">
        <f t="shared" si="138"/>
        <v>0.12197257753224104</v>
      </c>
      <c r="O991" s="65">
        <f t="shared" si="139"/>
        <v>0.15339827578910276</v>
      </c>
      <c r="P991" s="65">
        <f t="shared" si="140"/>
        <v>3.1526245910705415E-2</v>
      </c>
      <c r="Q991" s="65">
        <f t="shared" si="141"/>
        <v>0.182302306537419</v>
      </c>
      <c r="R991" s="65">
        <f t="shared" si="142"/>
        <v>2.2316308955418598E-2</v>
      </c>
      <c r="S991" s="65">
        <f t="shared" si="143"/>
        <v>0.38567156407106279</v>
      </c>
      <c r="T991" s="66">
        <f>(L991*'Football Field'!$F$4)+(M991*'Football Field'!$F$5)+(N991*'Football Field'!$F$6)+(O991*'Football Field'!$F$7)+(P991*'Football Field'!$F$8)+(Q991*'Football Field'!$F$9)+(R991*'Football Field'!$F$10)+(S991*'Football Field'!$F$11)</f>
        <v>120471648.90973538</v>
      </c>
    </row>
    <row r="992" spans="2:20" x14ac:dyDescent="0.3">
      <c r="B992" s="62">
        <f t="shared" si="144"/>
        <v>965</v>
      </c>
      <c r="C992" s="62">
        <v>0.28878784516414857</v>
      </c>
      <c r="D992" s="62">
        <v>0.54187203103510517</v>
      </c>
      <c r="E992" s="62">
        <v>0.21516428938244492</v>
      </c>
      <c r="F992" s="62">
        <v>0.94423746973989042</v>
      </c>
      <c r="G992" s="62">
        <v>0.37046337792565953</v>
      </c>
      <c r="H992" s="62">
        <v>9.4597347394861364E-2</v>
      </c>
      <c r="I992" s="62">
        <v>0.32105435988329067</v>
      </c>
      <c r="J992" s="62">
        <v>0.90250981064599189</v>
      </c>
      <c r="K992" s="62"/>
      <c r="L992" s="65">
        <f t="shared" si="136"/>
        <v>7.8502977276563649E-2</v>
      </c>
      <c r="M992" s="65">
        <f t="shared" si="137"/>
        <v>0.14730040911166153</v>
      </c>
      <c r="N992" s="65">
        <f t="shared" si="138"/>
        <v>5.848943299714391E-2</v>
      </c>
      <c r="O992" s="65">
        <f t="shared" si="139"/>
        <v>0.25667788264612473</v>
      </c>
      <c r="P992" s="65">
        <f t="shared" si="140"/>
        <v>0.10070534001376139</v>
      </c>
      <c r="Q992" s="65">
        <f t="shared" si="141"/>
        <v>2.5714979135430447E-2</v>
      </c>
      <c r="R992" s="65">
        <f t="shared" si="142"/>
        <v>8.7274182554787652E-2</v>
      </c>
      <c r="S992" s="65">
        <f t="shared" si="143"/>
        <v>0.24533479626452667</v>
      </c>
      <c r="T992" s="66">
        <f>(L992*'Football Field'!$F$4)+(M992*'Football Field'!$F$5)+(N992*'Football Field'!$F$6)+(O992*'Football Field'!$F$7)+(P992*'Football Field'!$F$8)+(Q992*'Football Field'!$F$9)+(R992*'Football Field'!$F$10)+(S992*'Football Field'!$F$11)</f>
        <v>132755495.36036229</v>
      </c>
    </row>
    <row r="993" spans="2:20" x14ac:dyDescent="0.3">
      <c r="B993" s="62">
        <f t="shared" si="144"/>
        <v>966</v>
      </c>
      <c r="C993" s="62">
        <v>9.3466360105595947E-2</v>
      </c>
      <c r="D993" s="62">
        <v>0.84241722078019665</v>
      </c>
      <c r="E993" s="62">
        <v>0.31026027903934361</v>
      </c>
      <c r="F993" s="62">
        <v>0.54517979510772152</v>
      </c>
      <c r="G993" s="62">
        <v>0.13351863464838942</v>
      </c>
      <c r="H993" s="62">
        <v>0.89864176845513632</v>
      </c>
      <c r="I993" s="62">
        <v>9.4694976755685945E-3</v>
      </c>
      <c r="J993" s="62">
        <v>0.41364953347808331</v>
      </c>
      <c r="K993" s="62"/>
      <c r="L993" s="65">
        <f t="shared" si="136"/>
        <v>2.8788970359180894E-2</v>
      </c>
      <c r="M993" s="65">
        <f t="shared" si="137"/>
        <v>0.25947650439906894</v>
      </c>
      <c r="N993" s="65">
        <f t="shared" si="138"/>
        <v>9.5564585662730669E-2</v>
      </c>
      <c r="O993" s="65">
        <f t="shared" si="139"/>
        <v>0.16792314308643777</v>
      </c>
      <c r="P993" s="65">
        <f t="shared" si="140"/>
        <v>4.1125641470878778E-2</v>
      </c>
      <c r="Q993" s="65">
        <f t="shared" si="141"/>
        <v>0.27679446601267499</v>
      </c>
      <c r="R993" s="65">
        <f t="shared" si="142"/>
        <v>2.9167401789294105E-3</v>
      </c>
      <c r="S993" s="65">
        <f t="shared" si="143"/>
        <v>0.12740994883009857</v>
      </c>
      <c r="T993" s="66">
        <f>(L993*'Football Field'!$F$4)+(M993*'Football Field'!$F$5)+(N993*'Football Field'!$F$6)+(O993*'Football Field'!$F$7)+(P993*'Football Field'!$F$8)+(Q993*'Football Field'!$F$9)+(R993*'Football Field'!$F$10)+(S993*'Football Field'!$F$11)</f>
        <v>115465367.49654847</v>
      </c>
    </row>
    <row r="994" spans="2:20" x14ac:dyDescent="0.3">
      <c r="B994" s="62">
        <f t="shared" si="144"/>
        <v>967</v>
      </c>
      <c r="C994" s="62">
        <v>0.4255878406785657</v>
      </c>
      <c r="D994" s="62">
        <v>0.54911925600045075</v>
      </c>
      <c r="E994" s="62">
        <v>0.20606741079120072</v>
      </c>
      <c r="F994" s="62">
        <v>0.23065605921185195</v>
      </c>
      <c r="G994" s="62">
        <v>0.71171610543878516</v>
      </c>
      <c r="H994" s="62">
        <v>0.14306416912762709</v>
      </c>
      <c r="I994" s="62">
        <v>0.81930203426583992</v>
      </c>
      <c r="J994" s="62">
        <v>0.28659309339557171</v>
      </c>
      <c r="K994" s="62"/>
      <c r="L994" s="65">
        <f t="shared" si="136"/>
        <v>0.12620832340454183</v>
      </c>
      <c r="M994" s="65">
        <f t="shared" si="137"/>
        <v>0.1628416369661021</v>
      </c>
      <c r="N994" s="65">
        <f t="shared" si="138"/>
        <v>6.1109411356315271E-2</v>
      </c>
      <c r="O994" s="65">
        <f t="shared" si="139"/>
        <v>6.8401189446136101E-2</v>
      </c>
      <c r="P994" s="65">
        <f t="shared" si="140"/>
        <v>0.21105982789409874</v>
      </c>
      <c r="Q994" s="65">
        <f t="shared" si="141"/>
        <v>4.2425763142276252E-2</v>
      </c>
      <c r="R994" s="65">
        <f t="shared" si="142"/>
        <v>0.24296449809692583</v>
      </c>
      <c r="S994" s="65">
        <f t="shared" si="143"/>
        <v>8.4989349693603847E-2</v>
      </c>
      <c r="T994" s="66">
        <f>(L994*'Football Field'!$F$4)+(M994*'Football Field'!$F$5)+(N994*'Football Field'!$F$6)+(O994*'Football Field'!$F$7)+(P994*'Football Field'!$F$8)+(Q994*'Football Field'!$F$9)+(R994*'Football Field'!$F$10)+(S994*'Football Field'!$F$11)</f>
        <v>160622642.67563292</v>
      </c>
    </row>
    <row r="995" spans="2:20" x14ac:dyDescent="0.3">
      <c r="B995" s="62">
        <f t="shared" si="144"/>
        <v>968</v>
      </c>
      <c r="C995" s="62">
        <v>0.2204818300170639</v>
      </c>
      <c r="D995" s="62">
        <v>0.86713844175584798</v>
      </c>
      <c r="E995" s="62">
        <v>0.74259354838614622</v>
      </c>
      <c r="F995" s="62">
        <v>0.97083961545294184</v>
      </c>
      <c r="G995" s="62">
        <v>0.7231089632469736</v>
      </c>
      <c r="H995" s="62">
        <v>0.23164566739706449</v>
      </c>
      <c r="I995" s="62">
        <v>0.50647012621804555</v>
      </c>
      <c r="J995" s="62">
        <v>0.63918998113123238</v>
      </c>
      <c r="K995" s="62"/>
      <c r="L995" s="65">
        <f t="shared" si="136"/>
        <v>4.4982813762694834E-2</v>
      </c>
      <c r="M995" s="65">
        <f t="shared" si="137"/>
        <v>0.17691402066536671</v>
      </c>
      <c r="N995" s="65">
        <f t="shared" si="138"/>
        <v>0.1515043089303435</v>
      </c>
      <c r="O995" s="65">
        <f t="shared" si="139"/>
        <v>0.19807118623782324</v>
      </c>
      <c r="P995" s="65">
        <f t="shared" si="140"/>
        <v>0.14752905407831809</v>
      </c>
      <c r="Q995" s="65">
        <f t="shared" si="141"/>
        <v>4.7260465475322186E-2</v>
      </c>
      <c r="R995" s="65">
        <f t="shared" si="142"/>
        <v>0.10333028967634962</v>
      </c>
      <c r="S995" s="65">
        <f t="shared" si="143"/>
        <v>0.13040786117378192</v>
      </c>
      <c r="T995" s="66">
        <f>(L995*'Football Field'!$F$4)+(M995*'Football Field'!$F$5)+(N995*'Football Field'!$F$6)+(O995*'Football Field'!$F$7)+(P995*'Football Field'!$F$8)+(Q995*'Football Field'!$F$9)+(R995*'Football Field'!$F$10)+(S995*'Football Field'!$F$11)</f>
        <v>140016847.38363847</v>
      </c>
    </row>
    <row r="996" spans="2:20" x14ac:dyDescent="0.3">
      <c r="B996" s="62">
        <f t="shared" si="144"/>
        <v>969</v>
      </c>
      <c r="C996" s="62">
        <v>0.41238927498075706</v>
      </c>
      <c r="D996" s="62">
        <v>7.9553248423536504E-2</v>
      </c>
      <c r="E996" s="62">
        <v>0.17351743731267966</v>
      </c>
      <c r="F996" s="62">
        <v>0.39254963483705796</v>
      </c>
      <c r="G996" s="62">
        <v>0.3466446674074708</v>
      </c>
      <c r="H996" s="62">
        <v>1.5951735137096579E-2</v>
      </c>
      <c r="I996" s="62">
        <v>0.57900893058812253</v>
      </c>
      <c r="J996" s="62">
        <v>6.4772473931200558E-3</v>
      </c>
      <c r="K996" s="62"/>
      <c r="L996" s="65">
        <f t="shared" si="136"/>
        <v>0.20556845786947739</v>
      </c>
      <c r="M996" s="65">
        <f t="shared" si="137"/>
        <v>3.9655829065139793E-2</v>
      </c>
      <c r="N996" s="65">
        <f t="shared" si="138"/>
        <v>8.6495246520404051E-2</v>
      </c>
      <c r="O996" s="65">
        <f t="shared" si="139"/>
        <v>0.19567876267986339</v>
      </c>
      <c r="P996" s="65">
        <f t="shared" si="140"/>
        <v>0.17279598192983261</v>
      </c>
      <c r="Q996" s="65">
        <f t="shared" si="141"/>
        <v>7.9516461542999961E-3</v>
      </c>
      <c r="R996" s="65">
        <f t="shared" si="142"/>
        <v>0.28862528725852443</v>
      </c>
      <c r="S996" s="65">
        <f t="shared" si="143"/>
        <v>3.2287885224583346E-3</v>
      </c>
      <c r="T996" s="66">
        <f>(L996*'Football Field'!$F$4)+(M996*'Football Field'!$F$5)+(N996*'Football Field'!$F$6)+(O996*'Football Field'!$F$7)+(P996*'Football Field'!$F$8)+(Q996*'Football Field'!$F$9)+(R996*'Football Field'!$F$10)+(S996*'Football Field'!$F$11)</f>
        <v>164771328.94103304</v>
      </c>
    </row>
    <row r="997" spans="2:20" x14ac:dyDescent="0.3">
      <c r="B997" s="62">
        <f t="shared" si="144"/>
        <v>970</v>
      </c>
      <c r="C997" s="62">
        <v>0.61807608164882921</v>
      </c>
      <c r="D997" s="62">
        <v>0.82813043424532495</v>
      </c>
      <c r="E997" s="62">
        <v>0.12839355155007104</v>
      </c>
      <c r="F997" s="62">
        <v>0.82332563472727804</v>
      </c>
      <c r="G997" s="62">
        <v>0.59255719900948456</v>
      </c>
      <c r="H997" s="62">
        <v>0.14633835605326584</v>
      </c>
      <c r="I997" s="62">
        <v>0.82496394307102883</v>
      </c>
      <c r="J997" s="62">
        <v>0.81519566332244442</v>
      </c>
      <c r="K997" s="62"/>
      <c r="L997" s="65">
        <f t="shared" si="136"/>
        <v>0.12938634239774846</v>
      </c>
      <c r="M997" s="65">
        <f t="shared" si="137"/>
        <v>0.17335854128091013</v>
      </c>
      <c r="N997" s="65">
        <f t="shared" si="138"/>
        <v>2.6877551996841501E-2</v>
      </c>
      <c r="O997" s="65">
        <f t="shared" si="139"/>
        <v>0.17235271780051251</v>
      </c>
      <c r="P997" s="65">
        <f t="shared" si="140"/>
        <v>0.12404428988218424</v>
      </c>
      <c r="Q997" s="65">
        <f t="shared" si="141"/>
        <v>3.0634067883230708E-2</v>
      </c>
      <c r="R997" s="65">
        <f t="shared" si="142"/>
        <v>0.17269567675105488</v>
      </c>
      <c r="S997" s="65">
        <f t="shared" si="143"/>
        <v>0.17065081200751764</v>
      </c>
      <c r="T997" s="66">
        <f>(L997*'Football Field'!$F$4)+(M997*'Football Field'!$F$5)+(N997*'Football Field'!$F$6)+(O997*'Football Field'!$F$7)+(P997*'Football Field'!$F$8)+(Q997*'Football Field'!$F$9)+(R997*'Football Field'!$F$10)+(S997*'Football Field'!$F$11)</f>
        <v>144192660.43014544</v>
      </c>
    </row>
    <row r="998" spans="2:20" x14ac:dyDescent="0.3">
      <c r="B998" s="62">
        <f t="shared" si="144"/>
        <v>971</v>
      </c>
      <c r="C998" s="62">
        <v>0.54890846976244989</v>
      </c>
      <c r="D998" s="62">
        <v>0.5980377774925637</v>
      </c>
      <c r="E998" s="62">
        <v>0.42662621098391484</v>
      </c>
      <c r="F998" s="62">
        <v>6.125408674358368E-2</v>
      </c>
      <c r="G998" s="62">
        <v>0.1301718371472006</v>
      </c>
      <c r="H998" s="62">
        <v>0.39573867339114055</v>
      </c>
      <c r="I998" s="62">
        <v>0.45275937735707239</v>
      </c>
      <c r="J998" s="62">
        <v>4.0246569501362628E-2</v>
      </c>
      <c r="K998" s="62"/>
      <c r="L998" s="65">
        <f t="shared" si="136"/>
        <v>0.20684311527917754</v>
      </c>
      <c r="M998" s="65">
        <f t="shared" si="137"/>
        <v>0.2253563276309635</v>
      </c>
      <c r="N998" s="65">
        <f t="shared" si="138"/>
        <v>0.1607639513703516</v>
      </c>
      <c r="O998" s="65">
        <f t="shared" si="139"/>
        <v>2.3082147249626126E-2</v>
      </c>
      <c r="P998" s="65">
        <f t="shared" si="140"/>
        <v>4.9052164068069642E-2</v>
      </c>
      <c r="Q998" s="65">
        <f t="shared" si="141"/>
        <v>0.14912471668745986</v>
      </c>
      <c r="R998" s="65">
        <f t="shared" si="142"/>
        <v>0.17061161421853513</v>
      </c>
      <c r="S998" s="65">
        <f t="shared" si="143"/>
        <v>1.5165963495816446E-2</v>
      </c>
      <c r="T998" s="66">
        <f>(L998*'Football Field'!$F$4)+(M998*'Football Field'!$F$5)+(N998*'Football Field'!$F$6)+(O998*'Football Field'!$F$7)+(P998*'Football Field'!$F$8)+(Q998*'Football Field'!$F$9)+(R998*'Football Field'!$F$10)+(S998*'Football Field'!$F$11)</f>
        <v>138453704.25593987</v>
      </c>
    </row>
    <row r="999" spans="2:20" x14ac:dyDescent="0.3">
      <c r="B999" s="62">
        <f t="shared" si="144"/>
        <v>972</v>
      </c>
      <c r="C999" s="62">
        <v>0.76923513790110776</v>
      </c>
      <c r="D999" s="62">
        <v>3.6085503266617081E-2</v>
      </c>
      <c r="E999" s="62">
        <v>0.54434681404343344</v>
      </c>
      <c r="F999" s="62">
        <v>0.26765898693147105</v>
      </c>
      <c r="G999" s="62">
        <v>0.43285023094347019</v>
      </c>
      <c r="H999" s="62">
        <v>4.1093563817018453E-4</v>
      </c>
      <c r="I999" s="62">
        <v>0.37572836803836041</v>
      </c>
      <c r="J999" s="62">
        <v>0.10786685144765518</v>
      </c>
      <c r="K999" s="62"/>
      <c r="L999" s="65">
        <f t="shared" ref="L999:L1062" si="145">C999/SUM($C999:$J999)</f>
        <v>0.30354366280840295</v>
      </c>
      <c r="M999" s="65">
        <f t="shared" ref="M999:M1062" si="146">D999/SUM($C999:$J999)</f>
        <v>1.4239502716582501E-2</v>
      </c>
      <c r="N999" s="65">
        <f t="shared" ref="N999:N1062" si="147">E999/SUM($C999:$J999)</f>
        <v>0.21480171358743963</v>
      </c>
      <c r="O999" s="65">
        <f t="shared" ref="O999:O1062" si="148">F999/SUM($C999:$J999)</f>
        <v>0.10561944621829031</v>
      </c>
      <c r="P999" s="65">
        <f t="shared" ref="P999:P1062" si="149">G999/SUM($C999:$J999)</f>
        <v>0.17080465786644203</v>
      </c>
      <c r="Q999" s="65">
        <f t="shared" ref="Q999:Q1062" si="150">H999/SUM($C999:$J999)</f>
        <v>1.6215706049132984E-4</v>
      </c>
      <c r="R999" s="65">
        <f t="shared" ref="R999:R1062" si="151">I999/SUM($C999:$J999)</f>
        <v>0.14826411253986393</v>
      </c>
      <c r="S999" s="65">
        <f t="shared" ref="S999:S1062" si="152">J999/SUM($C999:$J999)</f>
        <v>4.2564747202487332E-2</v>
      </c>
      <c r="T999" s="66">
        <f>(L999*'Football Field'!$F$4)+(M999*'Football Field'!$F$5)+(N999*'Football Field'!$F$6)+(O999*'Football Field'!$F$7)+(P999*'Football Field'!$F$8)+(Q999*'Football Field'!$F$9)+(R999*'Football Field'!$F$10)+(S999*'Football Field'!$F$11)</f>
        <v>147758404.60385665</v>
      </c>
    </row>
    <row r="1000" spans="2:20" x14ac:dyDescent="0.3">
      <c r="B1000" s="62">
        <f t="shared" si="144"/>
        <v>973</v>
      </c>
      <c r="C1000" s="62">
        <v>0.61175272242153933</v>
      </c>
      <c r="D1000" s="62">
        <v>0.79803255377257887</v>
      </c>
      <c r="E1000" s="62">
        <v>0.10574600553260993</v>
      </c>
      <c r="F1000" s="62">
        <v>0.98329018791961031</v>
      </c>
      <c r="G1000" s="62">
        <v>0.91297039532101176</v>
      </c>
      <c r="H1000" s="62">
        <v>2.0308024116178935E-2</v>
      </c>
      <c r="I1000" s="62">
        <v>0.41588389277334392</v>
      </c>
      <c r="J1000" s="62">
        <v>0.31925431781782687</v>
      </c>
      <c r="K1000" s="62"/>
      <c r="L1000" s="65">
        <f t="shared" si="145"/>
        <v>0.14680052058203574</v>
      </c>
      <c r="M1000" s="65">
        <f t="shared" si="146"/>
        <v>0.19150154963184712</v>
      </c>
      <c r="N1000" s="65">
        <f t="shared" si="147"/>
        <v>2.5375561223839025E-2</v>
      </c>
      <c r="O1000" s="65">
        <f t="shared" si="148"/>
        <v>0.23595728499323504</v>
      </c>
      <c r="P1000" s="65">
        <f t="shared" si="149"/>
        <v>0.21908284899590438</v>
      </c>
      <c r="Q1000" s="65">
        <f t="shared" si="150"/>
        <v>4.8732574502436538E-3</v>
      </c>
      <c r="R1000" s="65">
        <f t="shared" si="151"/>
        <v>9.9798447515107996E-2</v>
      </c>
      <c r="S1000" s="65">
        <f t="shared" si="152"/>
        <v>7.6610529607787053E-2</v>
      </c>
      <c r="T1000" s="66">
        <f>(L1000*'Football Field'!$F$4)+(M1000*'Football Field'!$F$5)+(N1000*'Football Field'!$F$6)+(O1000*'Football Field'!$F$7)+(P1000*'Football Field'!$F$8)+(Q1000*'Football Field'!$F$9)+(R1000*'Football Field'!$F$10)+(S1000*'Football Field'!$F$11)</f>
        <v>141409094.53703648</v>
      </c>
    </row>
    <row r="1001" spans="2:20" x14ac:dyDescent="0.3">
      <c r="B1001" s="62">
        <f t="shared" si="144"/>
        <v>974</v>
      </c>
      <c r="C1001" s="62">
        <v>0.82282799382138838</v>
      </c>
      <c r="D1001" s="62">
        <v>0.33818225801024859</v>
      </c>
      <c r="E1001" s="62">
        <v>0.97887159078056363</v>
      </c>
      <c r="F1001" s="62">
        <v>0.96569551639510409</v>
      </c>
      <c r="G1001" s="62">
        <v>0.16450553541188662</v>
      </c>
      <c r="H1001" s="62">
        <v>0.31245765888866006</v>
      </c>
      <c r="I1001" s="62">
        <v>0.69247095429518368</v>
      </c>
      <c r="J1001" s="62">
        <v>0.3952871070223124</v>
      </c>
      <c r="K1001" s="62"/>
      <c r="L1001" s="65">
        <f t="shared" si="145"/>
        <v>0.17618316551422397</v>
      </c>
      <c r="M1001" s="65">
        <f t="shared" si="146"/>
        <v>7.2411270866322902E-2</v>
      </c>
      <c r="N1001" s="65">
        <f t="shared" si="147"/>
        <v>0.20959507550869722</v>
      </c>
      <c r="O1001" s="65">
        <f t="shared" si="148"/>
        <v>0.20677382670370695</v>
      </c>
      <c r="P1001" s="65">
        <f t="shared" si="149"/>
        <v>3.5223772393638116E-2</v>
      </c>
      <c r="Q1001" s="65">
        <f t="shared" si="150"/>
        <v>6.6903143604175194E-2</v>
      </c>
      <c r="R1001" s="65">
        <f t="shared" si="151"/>
        <v>0.1482712373308776</v>
      </c>
      <c r="S1001" s="65">
        <f t="shared" si="152"/>
        <v>8.4638508078358168E-2</v>
      </c>
      <c r="T1001" s="66">
        <f>(L1001*'Football Field'!$F$4)+(M1001*'Football Field'!$F$5)+(N1001*'Football Field'!$F$6)+(O1001*'Football Field'!$F$7)+(P1001*'Football Field'!$F$8)+(Q1001*'Football Field'!$F$9)+(R1001*'Football Field'!$F$10)+(S1001*'Football Field'!$F$11)</f>
        <v>137977661.69301113</v>
      </c>
    </row>
    <row r="1002" spans="2:20" x14ac:dyDescent="0.3">
      <c r="B1002" s="62">
        <f t="shared" si="144"/>
        <v>975</v>
      </c>
      <c r="C1002" s="62">
        <v>0.35348165374120877</v>
      </c>
      <c r="D1002" s="62">
        <v>0.37682469797676221</v>
      </c>
      <c r="E1002" s="62">
        <v>0.79913661199733799</v>
      </c>
      <c r="F1002" s="62">
        <v>0.45497041088786117</v>
      </c>
      <c r="G1002" s="62">
        <v>0.40350681340065453</v>
      </c>
      <c r="H1002" s="62">
        <v>0.46551619587915216</v>
      </c>
      <c r="I1002" s="62">
        <v>0.67486392027931563</v>
      </c>
      <c r="J1002" s="62">
        <v>0.45826763480068988</v>
      </c>
      <c r="K1002" s="62"/>
      <c r="L1002" s="65">
        <f t="shared" si="145"/>
        <v>8.8668162477913079E-2</v>
      </c>
      <c r="M1002" s="65">
        <f t="shared" si="146"/>
        <v>9.4523586138804114E-2</v>
      </c>
      <c r="N1002" s="65">
        <f t="shared" si="147"/>
        <v>0.20045729164350221</v>
      </c>
      <c r="O1002" s="65">
        <f t="shared" si="148"/>
        <v>0.1141258390309063</v>
      </c>
      <c r="P1002" s="65">
        <f t="shared" si="149"/>
        <v>0.10121659020456025</v>
      </c>
      <c r="Q1002" s="65">
        <f t="shared" si="150"/>
        <v>0.1167711683348976</v>
      </c>
      <c r="R1002" s="65">
        <f t="shared" si="151"/>
        <v>0.16928443980183783</v>
      </c>
      <c r="S1002" s="65">
        <f t="shared" si="152"/>
        <v>0.1149529223675787</v>
      </c>
      <c r="T1002" s="66">
        <f>(L1002*'Football Field'!$F$4)+(M1002*'Football Field'!$F$5)+(N1002*'Football Field'!$F$6)+(O1002*'Football Field'!$F$7)+(P1002*'Football Field'!$F$8)+(Q1002*'Football Field'!$F$9)+(R1002*'Football Field'!$F$10)+(S1002*'Football Field'!$F$11)</f>
        <v>145991726.48695421</v>
      </c>
    </row>
    <row r="1003" spans="2:20" x14ac:dyDescent="0.3">
      <c r="B1003" s="62">
        <f t="shared" si="144"/>
        <v>976</v>
      </c>
      <c r="C1003" s="62">
        <v>8.7319057388353993E-2</v>
      </c>
      <c r="D1003" s="62">
        <v>0.15384060569172942</v>
      </c>
      <c r="E1003" s="62">
        <v>0.21439966477861216</v>
      </c>
      <c r="F1003" s="62">
        <v>0.64607491775165005</v>
      </c>
      <c r="G1003" s="62">
        <v>0.18671545976706527</v>
      </c>
      <c r="H1003" s="62">
        <v>0.17602958024224402</v>
      </c>
      <c r="I1003" s="62">
        <v>0.83531512904610727</v>
      </c>
      <c r="J1003" s="62">
        <v>0.31352108327071826</v>
      </c>
      <c r="K1003" s="62"/>
      <c r="L1003" s="65">
        <f t="shared" si="145"/>
        <v>3.3414411271211759E-2</v>
      </c>
      <c r="M1003" s="65">
        <f t="shared" si="146"/>
        <v>5.8870233171818116E-2</v>
      </c>
      <c r="N1003" s="65">
        <f t="shared" si="147"/>
        <v>8.2044387440650166E-2</v>
      </c>
      <c r="O1003" s="65">
        <f t="shared" si="148"/>
        <v>0.24723369284386287</v>
      </c>
      <c r="P1003" s="65">
        <f t="shared" si="149"/>
        <v>7.1450463964607844E-2</v>
      </c>
      <c r="Q1003" s="65">
        <f t="shared" si="150"/>
        <v>6.7361295071625499E-2</v>
      </c>
      <c r="R1003" s="65">
        <f t="shared" si="151"/>
        <v>0.3196503042729204</v>
      </c>
      <c r="S1003" s="65">
        <f t="shared" si="152"/>
        <v>0.11997521196330323</v>
      </c>
      <c r="T1003" s="66">
        <f>(L1003*'Football Field'!$F$4)+(M1003*'Football Field'!$F$5)+(N1003*'Football Field'!$F$6)+(O1003*'Football Field'!$F$7)+(P1003*'Football Field'!$F$8)+(Q1003*'Football Field'!$F$9)+(R1003*'Football Field'!$F$10)+(S1003*'Football Field'!$F$11)</f>
        <v>162688503.66887689</v>
      </c>
    </row>
    <row r="1004" spans="2:20" x14ac:dyDescent="0.3">
      <c r="B1004" s="62">
        <f t="shared" si="144"/>
        <v>977</v>
      </c>
      <c r="C1004" s="62">
        <v>0.17927389968587359</v>
      </c>
      <c r="D1004" s="62">
        <v>0.72015073794425855</v>
      </c>
      <c r="E1004" s="62">
        <v>6.5895305509058977E-2</v>
      </c>
      <c r="F1004" s="62">
        <v>0.64037497580956892</v>
      </c>
      <c r="G1004" s="62">
        <v>0.87417204353197342</v>
      </c>
      <c r="H1004" s="62">
        <v>7.1114430862889599E-2</v>
      </c>
      <c r="I1004" s="62">
        <v>0.66482235979905524</v>
      </c>
      <c r="J1004" s="62">
        <v>0.80842019694546796</v>
      </c>
      <c r="K1004" s="62"/>
      <c r="L1004" s="65">
        <f t="shared" si="145"/>
        <v>4.454868861906823E-2</v>
      </c>
      <c r="M1004" s="65">
        <f t="shared" si="146"/>
        <v>0.17895394164842254</v>
      </c>
      <c r="N1004" s="65">
        <f t="shared" si="147"/>
        <v>1.6374661630751346E-2</v>
      </c>
      <c r="O1004" s="65">
        <f t="shared" si="148"/>
        <v>0.15913005432899485</v>
      </c>
      <c r="P1004" s="65">
        <f t="shared" si="149"/>
        <v>0.21722748395074426</v>
      </c>
      <c r="Q1004" s="65">
        <f t="shared" si="150"/>
        <v>1.7671588794488418E-2</v>
      </c>
      <c r="R1004" s="65">
        <f t="shared" si="151"/>
        <v>0.16520510986583961</v>
      </c>
      <c r="S1004" s="65">
        <f t="shared" si="152"/>
        <v>0.20088847116169081</v>
      </c>
      <c r="T1004" s="66">
        <f>(L1004*'Football Field'!$F$4)+(M1004*'Football Field'!$F$5)+(N1004*'Football Field'!$F$6)+(O1004*'Football Field'!$F$7)+(P1004*'Football Field'!$F$8)+(Q1004*'Football Field'!$F$9)+(R1004*'Football Field'!$F$10)+(S1004*'Football Field'!$F$11)</f>
        <v>151048341.0777466</v>
      </c>
    </row>
    <row r="1005" spans="2:20" x14ac:dyDescent="0.3">
      <c r="B1005" s="62">
        <f t="shared" si="144"/>
        <v>978</v>
      </c>
      <c r="C1005" s="62">
        <v>0.35627989811490735</v>
      </c>
      <c r="D1005" s="62">
        <v>4.4966290784639984E-2</v>
      </c>
      <c r="E1005" s="62">
        <v>0.23730092654681934</v>
      </c>
      <c r="F1005" s="62">
        <v>0.12907034937078565</v>
      </c>
      <c r="G1005" s="62">
        <v>0.58555021280241282</v>
      </c>
      <c r="H1005" s="62">
        <v>0.29859646419387842</v>
      </c>
      <c r="I1005" s="62">
        <v>0.35294072135927923</v>
      </c>
      <c r="J1005" s="62">
        <v>0.26383455836799263</v>
      </c>
      <c r="K1005" s="62"/>
      <c r="L1005" s="65">
        <f t="shared" si="145"/>
        <v>0.15705254875973634</v>
      </c>
      <c r="M1005" s="65">
        <f t="shared" si="146"/>
        <v>1.982169247651883E-2</v>
      </c>
      <c r="N1005" s="65">
        <f t="shared" si="147"/>
        <v>0.10460515884958813</v>
      </c>
      <c r="O1005" s="65">
        <f t="shared" si="148"/>
        <v>5.6895793013429501E-2</v>
      </c>
      <c r="P1005" s="65">
        <f t="shared" si="149"/>
        <v>0.25811771540858952</v>
      </c>
      <c r="Q1005" s="65">
        <f t="shared" si="150"/>
        <v>0.13162498361658698</v>
      </c>
      <c r="R1005" s="65">
        <f t="shared" si="151"/>
        <v>0.15558059869181104</v>
      </c>
      <c r="S1005" s="65">
        <f t="shared" si="152"/>
        <v>0.11630150918373949</v>
      </c>
      <c r="T1005" s="66">
        <f>(L1005*'Football Field'!$F$4)+(M1005*'Football Field'!$F$5)+(N1005*'Football Field'!$F$6)+(O1005*'Football Field'!$F$7)+(P1005*'Football Field'!$F$8)+(Q1005*'Football Field'!$F$9)+(R1005*'Football Field'!$F$10)+(S1005*'Football Field'!$F$11)</f>
        <v>153958479.6876983</v>
      </c>
    </row>
    <row r="1006" spans="2:20" x14ac:dyDescent="0.3">
      <c r="B1006" s="62">
        <f t="shared" si="144"/>
        <v>979</v>
      </c>
      <c r="C1006" s="62">
        <v>0.67365428474233013</v>
      </c>
      <c r="D1006" s="62">
        <v>0.1291903400711466</v>
      </c>
      <c r="E1006" s="62">
        <v>0.92654223124438284</v>
      </c>
      <c r="F1006" s="62">
        <v>0.29646826295090845</v>
      </c>
      <c r="G1006" s="62">
        <v>0.70865677933549376</v>
      </c>
      <c r="H1006" s="62">
        <v>1.3378749226244269E-2</v>
      </c>
      <c r="I1006" s="62">
        <v>0.12732186137696766</v>
      </c>
      <c r="J1006" s="62">
        <v>0.76405550899593533</v>
      </c>
      <c r="K1006" s="62"/>
      <c r="L1006" s="65">
        <f t="shared" si="145"/>
        <v>0.18510708236405723</v>
      </c>
      <c r="M1006" s="65">
        <f t="shared" si="146"/>
        <v>3.5498990300844475E-2</v>
      </c>
      <c r="N1006" s="65">
        <f t="shared" si="147"/>
        <v>0.25459576669705741</v>
      </c>
      <c r="O1006" s="65">
        <f t="shared" si="148"/>
        <v>8.1463706846863645E-2</v>
      </c>
      <c r="P1006" s="65">
        <f t="shared" si="149"/>
        <v>0.19472508642987044</v>
      </c>
      <c r="Q1006" s="65">
        <f t="shared" si="150"/>
        <v>3.6762198223050211E-3</v>
      </c>
      <c r="R1006" s="65">
        <f t="shared" si="151"/>
        <v>3.4985568732285519E-2</v>
      </c>
      <c r="S1006" s="65">
        <f t="shared" si="152"/>
        <v>0.20994757880671605</v>
      </c>
      <c r="T1006" s="66">
        <f>(L1006*'Football Field'!$F$4)+(M1006*'Football Field'!$F$5)+(N1006*'Football Field'!$F$6)+(O1006*'Football Field'!$F$7)+(P1006*'Football Field'!$F$8)+(Q1006*'Football Field'!$F$9)+(R1006*'Football Field'!$F$10)+(S1006*'Football Field'!$F$11)</f>
        <v>136664063.50329146</v>
      </c>
    </row>
    <row r="1007" spans="2:20" x14ac:dyDescent="0.3">
      <c r="B1007" s="62">
        <f t="shared" si="144"/>
        <v>980</v>
      </c>
      <c r="C1007" s="62">
        <v>0.47960776497808466</v>
      </c>
      <c r="D1007" s="62">
        <v>0.53078001827867394</v>
      </c>
      <c r="E1007" s="62">
        <v>0.24814628529785154</v>
      </c>
      <c r="F1007" s="62">
        <v>0.25106487239446718</v>
      </c>
      <c r="G1007" s="62">
        <v>0.79991431960715187</v>
      </c>
      <c r="H1007" s="62">
        <v>0.22673137041016711</v>
      </c>
      <c r="I1007" s="62">
        <v>0.99542409988787905</v>
      </c>
      <c r="J1007" s="62">
        <v>0.48171859548626483</v>
      </c>
      <c r="K1007" s="62"/>
      <c r="L1007" s="65">
        <f t="shared" si="145"/>
        <v>0.11950198821587384</v>
      </c>
      <c r="M1007" s="65">
        <f t="shared" si="146"/>
        <v>0.13225237813332266</v>
      </c>
      <c r="N1007" s="65">
        <f t="shared" si="147"/>
        <v>6.1829637939310136E-2</v>
      </c>
      <c r="O1007" s="65">
        <f t="shared" si="148"/>
        <v>6.2556850854311008E-2</v>
      </c>
      <c r="P1007" s="65">
        <f t="shared" si="149"/>
        <v>0.19931151781867124</v>
      </c>
      <c r="Q1007" s="65">
        <f t="shared" si="150"/>
        <v>5.6493767477185854E-2</v>
      </c>
      <c r="R1007" s="65">
        <f t="shared" si="151"/>
        <v>0.24802592397567566</v>
      </c>
      <c r="S1007" s="65">
        <f t="shared" si="152"/>
        <v>0.1200279355856496</v>
      </c>
      <c r="T1007" s="66">
        <f>(L1007*'Football Field'!$F$4)+(M1007*'Football Field'!$F$5)+(N1007*'Football Field'!$F$6)+(O1007*'Football Field'!$F$7)+(P1007*'Football Field'!$F$8)+(Q1007*'Football Field'!$F$9)+(R1007*'Football Field'!$F$10)+(S1007*'Football Field'!$F$11)</f>
        <v>160740541.13518831</v>
      </c>
    </row>
    <row r="1008" spans="2:20" x14ac:dyDescent="0.3">
      <c r="B1008" s="62">
        <f t="shared" si="144"/>
        <v>981</v>
      </c>
      <c r="C1008" s="62">
        <v>0.85218526983240839</v>
      </c>
      <c r="D1008" s="62">
        <v>2.5248754201443901E-2</v>
      </c>
      <c r="E1008" s="62">
        <v>0.36120752044268145</v>
      </c>
      <c r="F1008" s="62">
        <v>0.31360637662328472</v>
      </c>
      <c r="G1008" s="62">
        <v>0.42057719682358286</v>
      </c>
      <c r="H1008" s="62">
        <v>0.7153628758030165</v>
      </c>
      <c r="I1008" s="62">
        <v>0.69801500223092294</v>
      </c>
      <c r="J1008" s="62">
        <v>0.16403744712900215</v>
      </c>
      <c r="K1008" s="62"/>
      <c r="L1008" s="65">
        <f t="shared" si="145"/>
        <v>0.2400359309443208</v>
      </c>
      <c r="M1008" s="65">
        <f t="shared" si="146"/>
        <v>7.1118434388332055E-3</v>
      </c>
      <c r="N1008" s="65">
        <f t="shared" si="147"/>
        <v>0.10174170629656611</v>
      </c>
      <c r="O1008" s="65">
        <f t="shared" si="148"/>
        <v>8.8333841510367161E-2</v>
      </c>
      <c r="P1008" s="65">
        <f t="shared" si="149"/>
        <v>0.11846442616093938</v>
      </c>
      <c r="Q1008" s="65">
        <f t="shared" si="150"/>
        <v>0.20149702175696232</v>
      </c>
      <c r="R1008" s="65">
        <f t="shared" si="151"/>
        <v>0.19661062776472543</v>
      </c>
      <c r="S1008" s="65">
        <f t="shared" si="152"/>
        <v>4.6204602127285464E-2</v>
      </c>
      <c r="T1008" s="66">
        <f>(L1008*'Football Field'!$F$4)+(M1008*'Football Field'!$F$5)+(N1008*'Football Field'!$F$6)+(O1008*'Football Field'!$F$7)+(P1008*'Football Field'!$F$8)+(Q1008*'Football Field'!$F$9)+(R1008*'Football Field'!$F$10)+(S1008*'Football Field'!$F$11)</f>
        <v>147450069.62033346</v>
      </c>
    </row>
    <row r="1009" spans="2:20" x14ac:dyDescent="0.3">
      <c r="B1009" s="62">
        <f t="shared" si="144"/>
        <v>982</v>
      </c>
      <c r="C1009" s="62">
        <v>0.51335983248439843</v>
      </c>
      <c r="D1009" s="62">
        <v>0.20403683868624312</v>
      </c>
      <c r="E1009" s="62">
        <v>0.25192416233238024</v>
      </c>
      <c r="F1009" s="62">
        <v>0.25045744487081445</v>
      </c>
      <c r="G1009" s="62">
        <v>0.90069939079042383</v>
      </c>
      <c r="H1009" s="62">
        <v>0.99948635938061636</v>
      </c>
      <c r="I1009" s="62">
        <v>0.88572288341126937</v>
      </c>
      <c r="J1009" s="62">
        <v>0.28159314965418081</v>
      </c>
      <c r="K1009" s="62"/>
      <c r="L1009" s="65">
        <f t="shared" si="145"/>
        <v>0.11974021410012052</v>
      </c>
      <c r="M1009" s="65">
        <f t="shared" si="146"/>
        <v>4.7591208354512235E-2</v>
      </c>
      <c r="N1009" s="65">
        <f t="shared" si="147"/>
        <v>5.8760836407257266E-2</v>
      </c>
      <c r="O1009" s="65">
        <f t="shared" si="148"/>
        <v>5.8418727321662589E-2</v>
      </c>
      <c r="P1009" s="65">
        <f t="shared" si="149"/>
        <v>0.2100864365861175</v>
      </c>
      <c r="Q1009" s="65">
        <f t="shared" si="150"/>
        <v>0.2331283109611467</v>
      </c>
      <c r="R1009" s="65">
        <f t="shared" si="151"/>
        <v>0.2065931944456614</v>
      </c>
      <c r="S1009" s="65">
        <f t="shared" si="152"/>
        <v>6.56810718235218E-2</v>
      </c>
      <c r="T1009" s="66">
        <f>(L1009*'Football Field'!$F$4)+(M1009*'Football Field'!$F$5)+(N1009*'Football Field'!$F$6)+(O1009*'Football Field'!$F$7)+(P1009*'Football Field'!$F$8)+(Q1009*'Football Field'!$F$9)+(R1009*'Football Field'!$F$10)+(S1009*'Football Field'!$F$11)</f>
        <v>155609599.32568938</v>
      </c>
    </row>
    <row r="1010" spans="2:20" x14ac:dyDescent="0.3">
      <c r="B1010" s="62">
        <f t="shared" si="144"/>
        <v>983</v>
      </c>
      <c r="C1010" s="62">
        <v>0.15332184879888122</v>
      </c>
      <c r="D1010" s="62">
        <v>0.98010734312017433</v>
      </c>
      <c r="E1010" s="62">
        <v>0.6656803573556509</v>
      </c>
      <c r="F1010" s="62">
        <v>0.19598752213380877</v>
      </c>
      <c r="G1010" s="62">
        <v>0.4676169310012579</v>
      </c>
      <c r="H1010" s="62">
        <v>3.4548298215482331E-2</v>
      </c>
      <c r="I1010" s="62">
        <v>0.50173261248792012</v>
      </c>
      <c r="J1010" s="62">
        <v>0.59942584579104186</v>
      </c>
      <c r="K1010" s="62"/>
      <c r="L1010" s="65">
        <f t="shared" si="145"/>
        <v>4.2608093680954209E-2</v>
      </c>
      <c r="M1010" s="65">
        <f t="shared" si="146"/>
        <v>0.27237152317302504</v>
      </c>
      <c r="N1010" s="65">
        <f t="shared" si="147"/>
        <v>0.18499236247135323</v>
      </c>
      <c r="O1010" s="65">
        <f t="shared" si="148"/>
        <v>5.4464870915620897E-2</v>
      </c>
      <c r="P1010" s="65">
        <f t="shared" si="149"/>
        <v>0.12995059842408632</v>
      </c>
      <c r="Q1010" s="65">
        <f t="shared" si="150"/>
        <v>9.600961235562375E-3</v>
      </c>
      <c r="R1010" s="65">
        <f t="shared" si="151"/>
        <v>0.13943133560643048</v>
      </c>
      <c r="S1010" s="65">
        <f t="shared" si="152"/>
        <v>0.16658025449296754</v>
      </c>
      <c r="T1010" s="66">
        <f>(L1010*'Football Field'!$F$4)+(M1010*'Football Field'!$F$5)+(N1010*'Football Field'!$F$6)+(O1010*'Football Field'!$F$7)+(P1010*'Football Field'!$F$8)+(Q1010*'Football Field'!$F$9)+(R1010*'Football Field'!$F$10)+(S1010*'Football Field'!$F$11)</f>
        <v>143429456.85708803</v>
      </c>
    </row>
    <row r="1011" spans="2:20" x14ac:dyDescent="0.3">
      <c r="B1011" s="62">
        <f t="shared" si="144"/>
        <v>984</v>
      </c>
      <c r="C1011" s="62">
        <v>0.18459388091849704</v>
      </c>
      <c r="D1011" s="62">
        <v>0.78143363785027053</v>
      </c>
      <c r="E1011" s="62">
        <v>0.66215624274400753</v>
      </c>
      <c r="F1011" s="62">
        <v>0.61879585718466357</v>
      </c>
      <c r="G1011" s="62">
        <v>0.60258431283371128</v>
      </c>
      <c r="H1011" s="62">
        <v>5.1159238981163146E-2</v>
      </c>
      <c r="I1011" s="62">
        <v>0.28592080464164293</v>
      </c>
      <c r="J1011" s="62">
        <v>0.79906694257800537</v>
      </c>
      <c r="K1011" s="62"/>
      <c r="L1011" s="65">
        <f t="shared" si="145"/>
        <v>4.6313916068839937E-2</v>
      </c>
      <c r="M1011" s="65">
        <f t="shared" si="146"/>
        <v>0.19605878448779709</v>
      </c>
      <c r="N1011" s="65">
        <f t="shared" si="147"/>
        <v>0.16613253103684764</v>
      </c>
      <c r="O1011" s="65">
        <f t="shared" si="148"/>
        <v>0.15525357206206633</v>
      </c>
      <c r="P1011" s="65">
        <f t="shared" si="149"/>
        <v>0.15118615606387414</v>
      </c>
      <c r="Q1011" s="65">
        <f t="shared" si="150"/>
        <v>1.2835662203588746E-2</v>
      </c>
      <c r="R1011" s="65">
        <f t="shared" si="151"/>
        <v>7.173646321654055E-2</v>
      </c>
      <c r="S1011" s="65">
        <f t="shared" si="152"/>
        <v>0.20048291486044562</v>
      </c>
      <c r="T1011" s="66">
        <f>(L1011*'Football Field'!$F$4)+(M1011*'Football Field'!$F$5)+(N1011*'Football Field'!$F$6)+(O1011*'Football Field'!$F$7)+(P1011*'Football Field'!$F$8)+(Q1011*'Football Field'!$F$9)+(R1011*'Football Field'!$F$10)+(S1011*'Football Field'!$F$11)</f>
        <v>136485582.906636</v>
      </c>
    </row>
    <row r="1012" spans="2:20" x14ac:dyDescent="0.3">
      <c r="B1012" s="62">
        <f t="shared" si="144"/>
        <v>985</v>
      </c>
      <c r="C1012" s="62">
        <v>0.40799167739667686</v>
      </c>
      <c r="D1012" s="62">
        <v>0.80956425974545065</v>
      </c>
      <c r="E1012" s="62">
        <v>0.29573771745917365</v>
      </c>
      <c r="F1012" s="62">
        <v>0.51527525750911329</v>
      </c>
      <c r="G1012" s="62">
        <v>5.6235475483478292E-2</v>
      </c>
      <c r="H1012" s="62">
        <v>0.58650520925991967</v>
      </c>
      <c r="I1012" s="62">
        <v>0.12517881927100971</v>
      </c>
      <c r="J1012" s="62">
        <v>0.35494556119567211</v>
      </c>
      <c r="K1012" s="62"/>
      <c r="L1012" s="65">
        <f t="shared" si="145"/>
        <v>0.12946223221962327</v>
      </c>
      <c r="M1012" s="65">
        <f t="shared" si="146"/>
        <v>0.25688758373855652</v>
      </c>
      <c r="N1012" s="65">
        <f t="shared" si="147"/>
        <v>9.3842269769086065E-2</v>
      </c>
      <c r="O1012" s="65">
        <f t="shared" si="148"/>
        <v>0.1635050142942312</v>
      </c>
      <c r="P1012" s="65">
        <f t="shared" si="149"/>
        <v>1.7844408573424245E-2</v>
      </c>
      <c r="Q1012" s="65">
        <f t="shared" si="150"/>
        <v>0.18610740808176332</v>
      </c>
      <c r="R1012" s="65">
        <f t="shared" si="151"/>
        <v>3.9721225376088305E-2</v>
      </c>
      <c r="S1012" s="65">
        <f t="shared" si="152"/>
        <v>0.11262985794722707</v>
      </c>
      <c r="T1012" s="66">
        <f>(L1012*'Football Field'!$F$4)+(M1012*'Football Field'!$F$5)+(N1012*'Football Field'!$F$6)+(O1012*'Football Field'!$F$7)+(P1012*'Football Field'!$F$8)+(Q1012*'Football Field'!$F$9)+(R1012*'Football Field'!$F$10)+(S1012*'Football Field'!$F$11)</f>
        <v>117999504.36206006</v>
      </c>
    </row>
    <row r="1013" spans="2:20" x14ac:dyDescent="0.3">
      <c r="B1013" s="62">
        <f t="shared" si="144"/>
        <v>986</v>
      </c>
      <c r="C1013" s="62">
        <v>0.72787770992907042</v>
      </c>
      <c r="D1013" s="62">
        <v>0.76755067219051043</v>
      </c>
      <c r="E1013" s="62">
        <v>0.82476928487454304</v>
      </c>
      <c r="F1013" s="62">
        <v>0.63518929050329986</v>
      </c>
      <c r="G1013" s="62">
        <v>0.99461544127425638</v>
      </c>
      <c r="H1013" s="62">
        <v>0.96105203362286173</v>
      </c>
      <c r="I1013" s="62">
        <v>0.25957364541836658</v>
      </c>
      <c r="J1013" s="62">
        <v>0.22378816163577009</v>
      </c>
      <c r="K1013" s="62"/>
      <c r="L1013" s="65">
        <f t="shared" si="145"/>
        <v>0.13493169188654622</v>
      </c>
      <c r="M1013" s="65">
        <f t="shared" si="146"/>
        <v>0.14228614146930491</v>
      </c>
      <c r="N1013" s="65">
        <f t="shared" si="147"/>
        <v>0.1528931488161982</v>
      </c>
      <c r="O1013" s="65">
        <f t="shared" si="148"/>
        <v>0.11774940277286013</v>
      </c>
      <c r="P1013" s="65">
        <f t="shared" si="149"/>
        <v>0.18437869773577362</v>
      </c>
      <c r="Q1013" s="65">
        <f t="shared" si="150"/>
        <v>0.17815681826604532</v>
      </c>
      <c r="R1013" s="65">
        <f t="shared" si="151"/>
        <v>4.8118950020974952E-2</v>
      </c>
      <c r="S1013" s="65">
        <f t="shared" si="152"/>
        <v>4.1485149032296727E-2</v>
      </c>
      <c r="T1013" s="66">
        <f>(L1013*'Football Field'!$F$4)+(M1013*'Football Field'!$F$5)+(N1013*'Football Field'!$F$6)+(O1013*'Football Field'!$F$7)+(P1013*'Football Field'!$F$8)+(Q1013*'Football Field'!$F$9)+(R1013*'Football Field'!$F$10)+(S1013*'Football Field'!$F$11)</f>
        <v>133827950.21241172</v>
      </c>
    </row>
    <row r="1014" spans="2:20" x14ac:dyDescent="0.3">
      <c r="B1014" s="62">
        <f t="shared" si="144"/>
        <v>987</v>
      </c>
      <c r="C1014" s="62">
        <v>0.45627013725863841</v>
      </c>
      <c r="D1014" s="62">
        <v>0.70593447603517989</v>
      </c>
      <c r="E1014" s="62">
        <v>0.73726409174580454</v>
      </c>
      <c r="F1014" s="62">
        <v>3.5249165121348347E-2</v>
      </c>
      <c r="G1014" s="62">
        <v>9.702379251327542E-2</v>
      </c>
      <c r="H1014" s="62">
        <v>0.91748752220698915</v>
      </c>
      <c r="I1014" s="62">
        <v>0.39224295098111506</v>
      </c>
      <c r="J1014" s="62">
        <v>0.17185151631331019</v>
      </c>
      <c r="K1014" s="62"/>
      <c r="L1014" s="65">
        <f t="shared" si="145"/>
        <v>0.12986851836894917</v>
      </c>
      <c r="M1014" s="65">
        <f t="shared" si="146"/>
        <v>0.20093067019260319</v>
      </c>
      <c r="N1014" s="65">
        <f t="shared" si="147"/>
        <v>0.2098480426900739</v>
      </c>
      <c r="O1014" s="65">
        <f t="shared" si="148"/>
        <v>1.0032996846026395E-2</v>
      </c>
      <c r="P1014" s="65">
        <f t="shared" si="149"/>
        <v>2.7615956319080495E-2</v>
      </c>
      <c r="Q1014" s="65">
        <f t="shared" si="150"/>
        <v>0.26114517563413941</v>
      </c>
      <c r="R1014" s="65">
        <f t="shared" si="151"/>
        <v>0.11164441133631814</v>
      </c>
      <c r="S1014" s="65">
        <f t="shared" si="152"/>
        <v>4.8914228612809245E-2</v>
      </c>
      <c r="T1014" s="66">
        <f>(L1014*'Football Field'!$F$4)+(M1014*'Football Field'!$F$5)+(N1014*'Football Field'!$F$6)+(O1014*'Football Field'!$F$7)+(P1014*'Football Field'!$F$8)+(Q1014*'Football Field'!$F$9)+(R1014*'Football Field'!$F$10)+(S1014*'Football Field'!$F$11)</f>
        <v>130411498.35910034</v>
      </c>
    </row>
    <row r="1015" spans="2:20" x14ac:dyDescent="0.3">
      <c r="B1015" s="62">
        <f t="shared" si="144"/>
        <v>988</v>
      </c>
      <c r="C1015" s="62">
        <v>0.83392775131361752</v>
      </c>
      <c r="D1015" s="62">
        <v>0.51846318420672588</v>
      </c>
      <c r="E1015" s="62">
        <v>0.24473643944994106</v>
      </c>
      <c r="F1015" s="62">
        <v>0.65388381065557832</v>
      </c>
      <c r="G1015" s="62">
        <v>0.2456500064442052</v>
      </c>
      <c r="H1015" s="62">
        <v>0.41734879609824438</v>
      </c>
      <c r="I1015" s="62">
        <v>0.28619626999225456</v>
      </c>
      <c r="J1015" s="62">
        <v>0.67793961768980648</v>
      </c>
      <c r="K1015" s="62"/>
      <c r="L1015" s="65">
        <f t="shared" si="145"/>
        <v>0.21503258980188814</v>
      </c>
      <c r="M1015" s="65">
        <f t="shared" si="146"/>
        <v>0.13368841730148709</v>
      </c>
      <c r="N1015" s="65">
        <f t="shared" si="147"/>
        <v>6.3106558464946061E-2</v>
      </c>
      <c r="O1015" s="65">
        <f t="shared" si="148"/>
        <v>0.16860732720947458</v>
      </c>
      <c r="P1015" s="65">
        <f t="shared" si="149"/>
        <v>6.3342126446014807E-2</v>
      </c>
      <c r="Q1015" s="65">
        <f t="shared" si="150"/>
        <v>0.10761554863036991</v>
      </c>
      <c r="R1015" s="65">
        <f t="shared" si="151"/>
        <v>7.3797190501375703E-2</v>
      </c>
      <c r="S1015" s="65">
        <f t="shared" si="152"/>
        <v>0.17481024164444367</v>
      </c>
      <c r="T1015" s="66">
        <f>(L1015*'Football Field'!$F$4)+(M1015*'Football Field'!$F$5)+(N1015*'Football Field'!$F$6)+(O1015*'Football Field'!$F$7)+(P1015*'Football Field'!$F$8)+(Q1015*'Football Field'!$F$9)+(R1015*'Football Field'!$F$10)+(S1015*'Football Field'!$F$11)</f>
        <v>126156328.18952064</v>
      </c>
    </row>
    <row r="1016" spans="2:20" x14ac:dyDescent="0.3">
      <c r="B1016" s="62">
        <f t="shared" si="144"/>
        <v>989</v>
      </c>
      <c r="C1016" s="62">
        <v>0.19537185883278452</v>
      </c>
      <c r="D1016" s="62">
        <v>0.74499148113319957</v>
      </c>
      <c r="E1016" s="62">
        <v>0.21096084694165018</v>
      </c>
      <c r="F1016" s="62">
        <v>0.23573075714519542</v>
      </c>
      <c r="G1016" s="62">
        <v>9.1913861223986593E-2</v>
      </c>
      <c r="H1016" s="62">
        <v>0.88943085025365798</v>
      </c>
      <c r="I1016" s="62">
        <v>0.17081897240892219</v>
      </c>
      <c r="J1016" s="62">
        <v>0.50592710540278441</v>
      </c>
      <c r="K1016" s="62"/>
      <c r="L1016" s="65">
        <f t="shared" si="145"/>
        <v>6.4158459378019769E-2</v>
      </c>
      <c r="M1016" s="65">
        <f t="shared" si="146"/>
        <v>0.24464887607055139</v>
      </c>
      <c r="N1016" s="65">
        <f t="shared" si="147"/>
        <v>6.9277750694089577E-2</v>
      </c>
      <c r="O1016" s="65">
        <f t="shared" si="148"/>
        <v>7.7411978863313899E-2</v>
      </c>
      <c r="P1016" s="65">
        <f t="shared" si="149"/>
        <v>3.0183731509988227E-2</v>
      </c>
      <c r="Q1016" s="65">
        <f t="shared" si="150"/>
        <v>0.29208153833658024</v>
      </c>
      <c r="R1016" s="65">
        <f t="shared" si="151"/>
        <v>5.6095499975116418E-2</v>
      </c>
      <c r="S1016" s="65">
        <f t="shared" si="152"/>
        <v>0.16614216517234046</v>
      </c>
      <c r="T1016" s="66">
        <f>(L1016*'Football Field'!$F$4)+(M1016*'Football Field'!$F$5)+(N1016*'Football Field'!$F$6)+(O1016*'Football Field'!$F$7)+(P1016*'Football Field'!$F$8)+(Q1016*'Football Field'!$F$9)+(R1016*'Football Field'!$F$10)+(S1016*'Football Field'!$F$11)</f>
        <v>120795658.0564194</v>
      </c>
    </row>
    <row r="1017" spans="2:20" x14ac:dyDescent="0.3">
      <c r="B1017" s="62">
        <f t="shared" si="144"/>
        <v>990</v>
      </c>
      <c r="C1017" s="62">
        <v>0.31193708715559232</v>
      </c>
      <c r="D1017" s="62">
        <v>0.70768556148606343</v>
      </c>
      <c r="E1017" s="62">
        <v>4.7291060451514322E-2</v>
      </c>
      <c r="F1017" s="62">
        <v>0.74489990307739107</v>
      </c>
      <c r="G1017" s="62">
        <v>0.51417949863610224</v>
      </c>
      <c r="H1017" s="62">
        <v>0.25817100041756968</v>
      </c>
      <c r="I1017" s="62">
        <v>0.27128087738213702</v>
      </c>
      <c r="J1017" s="62">
        <v>0.19979902079287504</v>
      </c>
      <c r="K1017" s="62"/>
      <c r="L1017" s="65">
        <f t="shared" si="145"/>
        <v>0.10209891131311923</v>
      </c>
      <c r="M1017" s="65">
        <f t="shared" si="146"/>
        <v>0.23162980086334126</v>
      </c>
      <c r="N1017" s="65">
        <f t="shared" si="147"/>
        <v>1.5478652541671524E-2</v>
      </c>
      <c r="O1017" s="65">
        <f t="shared" si="148"/>
        <v>0.24381028185826026</v>
      </c>
      <c r="P1017" s="65">
        <f t="shared" si="149"/>
        <v>0.16829408618567449</v>
      </c>
      <c r="Q1017" s="65">
        <f t="shared" si="150"/>
        <v>8.4500943172893764E-2</v>
      </c>
      <c r="R1017" s="65">
        <f t="shared" si="151"/>
        <v>8.8791885868218817E-2</v>
      </c>
      <c r="S1017" s="65">
        <f t="shared" si="152"/>
        <v>6.5395438196820713E-2</v>
      </c>
      <c r="T1017" s="66">
        <f>(L1017*'Football Field'!$F$4)+(M1017*'Football Field'!$F$5)+(N1017*'Football Field'!$F$6)+(O1017*'Football Field'!$F$7)+(P1017*'Football Field'!$F$8)+(Q1017*'Football Field'!$F$9)+(R1017*'Football Field'!$F$10)+(S1017*'Football Field'!$F$11)</f>
        <v>135513005.26939043</v>
      </c>
    </row>
    <row r="1018" spans="2:20" x14ac:dyDescent="0.3">
      <c r="B1018" s="62">
        <f t="shared" si="144"/>
        <v>991</v>
      </c>
      <c r="C1018" s="62">
        <v>0.48833303829142916</v>
      </c>
      <c r="D1018" s="62">
        <v>9.466860237736141E-2</v>
      </c>
      <c r="E1018" s="62">
        <v>0.11070885312605483</v>
      </c>
      <c r="F1018" s="62">
        <v>0.99275985906119268</v>
      </c>
      <c r="G1018" s="62">
        <v>0.80452210873769714</v>
      </c>
      <c r="H1018" s="62">
        <v>0.23080280987737867</v>
      </c>
      <c r="I1018" s="62">
        <v>0.41199266612476848</v>
      </c>
      <c r="J1018" s="62">
        <v>7.3910003231003163E-2</v>
      </c>
      <c r="K1018" s="62"/>
      <c r="L1018" s="65">
        <f t="shared" si="145"/>
        <v>0.15223785010303867</v>
      </c>
      <c r="M1018" s="65">
        <f t="shared" si="146"/>
        <v>2.951294171824595E-2</v>
      </c>
      <c r="N1018" s="65">
        <f t="shared" si="147"/>
        <v>3.4513490723978871E-2</v>
      </c>
      <c r="O1018" s="65">
        <f t="shared" si="148"/>
        <v>0.30949293773131192</v>
      </c>
      <c r="P1018" s="65">
        <f t="shared" si="149"/>
        <v>0.25080980927097712</v>
      </c>
      <c r="Q1018" s="65">
        <f t="shared" si="150"/>
        <v>7.1952787991590619E-2</v>
      </c>
      <c r="R1018" s="65">
        <f t="shared" si="151"/>
        <v>0.12843873510688614</v>
      </c>
      <c r="S1018" s="65">
        <f t="shared" si="152"/>
        <v>2.3041447353970783E-2</v>
      </c>
      <c r="T1018" s="66">
        <f>(L1018*'Football Field'!$F$4)+(M1018*'Football Field'!$F$5)+(N1018*'Football Field'!$F$6)+(O1018*'Football Field'!$F$7)+(P1018*'Football Field'!$F$8)+(Q1018*'Football Field'!$F$9)+(R1018*'Football Field'!$F$10)+(S1018*'Football Field'!$F$11)</f>
        <v>148823120.84009975</v>
      </c>
    </row>
    <row r="1019" spans="2:20" x14ac:dyDescent="0.3">
      <c r="B1019" s="62">
        <f t="shared" si="144"/>
        <v>992</v>
      </c>
      <c r="C1019" s="62">
        <v>0.19734335862268582</v>
      </c>
      <c r="D1019" s="62">
        <v>0.76655589536660318</v>
      </c>
      <c r="E1019" s="62">
        <v>0.92783792680065202</v>
      </c>
      <c r="F1019" s="62">
        <v>5.1553791881206901E-2</v>
      </c>
      <c r="G1019" s="62">
        <v>0.58032698697658802</v>
      </c>
      <c r="H1019" s="62">
        <v>0.82301959405392333</v>
      </c>
      <c r="I1019" s="62">
        <v>2.8172685773875106E-3</v>
      </c>
      <c r="J1019" s="62">
        <v>0.99955014036359435</v>
      </c>
      <c r="K1019" s="62"/>
      <c r="L1019" s="65">
        <f t="shared" si="145"/>
        <v>4.5376668989306368E-2</v>
      </c>
      <c r="M1019" s="65">
        <f t="shared" si="146"/>
        <v>0.17626006453228121</v>
      </c>
      <c r="N1019" s="65">
        <f t="shared" si="147"/>
        <v>0.21334487653397805</v>
      </c>
      <c r="O1019" s="65">
        <f t="shared" si="148"/>
        <v>1.1854157979594628E-2</v>
      </c>
      <c r="P1019" s="65">
        <f t="shared" si="149"/>
        <v>0.133439026159206</v>
      </c>
      <c r="Q1019" s="65">
        <f t="shared" si="150"/>
        <v>0.18924319496610129</v>
      </c>
      <c r="R1019" s="65">
        <f t="shared" si="151"/>
        <v>6.4779612844488869E-4</v>
      </c>
      <c r="S1019" s="65">
        <f t="shared" si="152"/>
        <v>0.22983421471108761</v>
      </c>
      <c r="T1019" s="66">
        <f>(L1019*'Football Field'!$F$4)+(M1019*'Football Field'!$F$5)+(N1019*'Football Field'!$F$6)+(O1019*'Football Field'!$F$7)+(P1019*'Football Field'!$F$8)+(Q1019*'Football Field'!$F$9)+(R1019*'Football Field'!$F$10)+(S1019*'Football Field'!$F$11)</f>
        <v>125672861.31061393</v>
      </c>
    </row>
    <row r="1020" spans="2:20" x14ac:dyDescent="0.3">
      <c r="B1020" s="62">
        <f t="shared" si="144"/>
        <v>993</v>
      </c>
      <c r="C1020" s="62">
        <v>1.0592041258285279E-2</v>
      </c>
      <c r="D1020" s="62">
        <v>0.42488140415752074</v>
      </c>
      <c r="E1020" s="62">
        <v>0.49989575710147605</v>
      </c>
      <c r="F1020" s="62">
        <v>0.21923391594660979</v>
      </c>
      <c r="G1020" s="62">
        <v>4.7806186026687625E-2</v>
      </c>
      <c r="H1020" s="62">
        <v>0.33415931518199271</v>
      </c>
      <c r="I1020" s="62">
        <v>0.51790055629865273</v>
      </c>
      <c r="J1020" s="62">
        <v>0.3454094358141826</v>
      </c>
      <c r="K1020" s="62"/>
      <c r="L1020" s="65">
        <f t="shared" si="145"/>
        <v>4.4135737558847815E-3</v>
      </c>
      <c r="M1020" s="65">
        <f t="shared" si="146"/>
        <v>0.17704287294823925</v>
      </c>
      <c r="N1020" s="65">
        <f t="shared" si="147"/>
        <v>0.20830043429970602</v>
      </c>
      <c r="O1020" s="65">
        <f t="shared" si="148"/>
        <v>9.1352085422149357E-2</v>
      </c>
      <c r="P1020" s="65">
        <f t="shared" si="149"/>
        <v>1.9920251712698858E-2</v>
      </c>
      <c r="Q1020" s="65">
        <f t="shared" si="150"/>
        <v>0.13924009053665942</v>
      </c>
      <c r="R1020" s="65">
        <f t="shared" si="151"/>
        <v>0.21580281342369925</v>
      </c>
      <c r="S1020" s="65">
        <f t="shared" si="152"/>
        <v>0.14392787790096292</v>
      </c>
      <c r="T1020" s="66">
        <f>(L1020*'Football Field'!$F$4)+(M1020*'Football Field'!$F$5)+(N1020*'Football Field'!$F$6)+(O1020*'Football Field'!$F$7)+(P1020*'Football Field'!$F$8)+(Q1020*'Football Field'!$F$9)+(R1020*'Football Field'!$F$10)+(S1020*'Football Field'!$F$11)</f>
        <v>146192336.26574138</v>
      </c>
    </row>
    <row r="1021" spans="2:20" x14ac:dyDescent="0.3">
      <c r="B1021" s="62">
        <f t="shared" si="144"/>
        <v>994</v>
      </c>
      <c r="C1021" s="62">
        <v>0.13721938033784642</v>
      </c>
      <c r="D1021" s="62">
        <v>0.40160449983009516</v>
      </c>
      <c r="E1021" s="62">
        <v>0.64279816950224999</v>
      </c>
      <c r="F1021" s="62">
        <v>0.57639210590069301</v>
      </c>
      <c r="G1021" s="62">
        <v>0.99887052046564395</v>
      </c>
      <c r="H1021" s="62">
        <v>0.76499997090064453</v>
      </c>
      <c r="I1021" s="62">
        <v>0.46237745560557908</v>
      </c>
      <c r="J1021" s="62">
        <v>0.87578031919510446</v>
      </c>
      <c r="K1021" s="62"/>
      <c r="L1021" s="65">
        <f t="shared" si="145"/>
        <v>2.8234193949438702E-2</v>
      </c>
      <c r="M1021" s="65">
        <f t="shared" si="146"/>
        <v>8.2633949455628242E-2</v>
      </c>
      <c r="N1021" s="65">
        <f t="shared" si="147"/>
        <v>0.13226184335905403</v>
      </c>
      <c r="O1021" s="65">
        <f t="shared" si="148"/>
        <v>0.11859816353096489</v>
      </c>
      <c r="P1021" s="65">
        <f t="shared" si="149"/>
        <v>0.20552711968066881</v>
      </c>
      <c r="Q1021" s="65">
        <f t="shared" si="150"/>
        <v>0.15740602746160709</v>
      </c>
      <c r="R1021" s="65">
        <f t="shared" si="151"/>
        <v>9.5138563716536825E-2</v>
      </c>
      <c r="S1021" s="65">
        <f t="shared" si="152"/>
        <v>0.18020013884610134</v>
      </c>
      <c r="T1021" s="66">
        <f>(L1021*'Football Field'!$F$4)+(M1021*'Football Field'!$F$5)+(N1021*'Football Field'!$F$6)+(O1021*'Football Field'!$F$7)+(P1021*'Football Field'!$F$8)+(Q1021*'Football Field'!$F$9)+(R1021*'Football Field'!$F$10)+(S1021*'Football Field'!$F$11)</f>
        <v>143332793.15705687</v>
      </c>
    </row>
    <row r="1022" spans="2:20" x14ac:dyDescent="0.3">
      <c r="B1022" s="62">
        <f t="shared" si="144"/>
        <v>995</v>
      </c>
      <c r="C1022" s="62">
        <v>0.9503424132387468</v>
      </c>
      <c r="D1022" s="62">
        <v>0.33275166119360322</v>
      </c>
      <c r="E1022" s="62">
        <v>0.68619101853899178</v>
      </c>
      <c r="F1022" s="62">
        <v>0.75541328396475327</v>
      </c>
      <c r="G1022" s="62">
        <v>0.48099880535265027</v>
      </c>
      <c r="H1022" s="62">
        <v>0.21723138729176916</v>
      </c>
      <c r="I1022" s="62">
        <v>0.67597299106704456</v>
      </c>
      <c r="J1022" s="62">
        <v>0.38804784024873151</v>
      </c>
      <c r="K1022" s="62"/>
      <c r="L1022" s="65">
        <f t="shared" si="145"/>
        <v>0.21180145536049752</v>
      </c>
      <c r="M1022" s="65">
        <f t="shared" si="146"/>
        <v>7.4159887144511688E-2</v>
      </c>
      <c r="N1022" s="65">
        <f t="shared" si="147"/>
        <v>0.15293041156245749</v>
      </c>
      <c r="O1022" s="65">
        <f t="shared" si="148"/>
        <v>0.16835787892189194</v>
      </c>
      <c r="P1022" s="65">
        <f t="shared" si="149"/>
        <v>0.10719951628083177</v>
      </c>
      <c r="Q1022" s="65">
        <f t="shared" si="150"/>
        <v>4.84140488074985E-2</v>
      </c>
      <c r="R1022" s="65">
        <f t="shared" si="151"/>
        <v>0.15065313438391251</v>
      </c>
      <c r="S1022" s="65">
        <f t="shared" si="152"/>
        <v>8.648366753839859E-2</v>
      </c>
      <c r="T1022" s="66">
        <f>(L1022*'Football Field'!$F$4)+(M1022*'Football Field'!$F$5)+(N1022*'Football Field'!$F$6)+(O1022*'Football Field'!$F$7)+(P1022*'Football Field'!$F$8)+(Q1022*'Football Field'!$F$9)+(R1022*'Football Field'!$F$10)+(S1022*'Football Field'!$F$11)</f>
        <v>142291089.50525767</v>
      </c>
    </row>
    <row r="1023" spans="2:20" x14ac:dyDescent="0.3">
      <c r="B1023" s="62">
        <f t="shared" si="144"/>
        <v>996</v>
      </c>
      <c r="C1023" s="62">
        <v>0.41179168205098882</v>
      </c>
      <c r="D1023" s="62">
        <v>0.98618635512118646</v>
      </c>
      <c r="E1023" s="62">
        <v>0.84493807718926439</v>
      </c>
      <c r="F1023" s="62">
        <v>1.8195889693411904E-2</v>
      </c>
      <c r="G1023" s="62">
        <v>8.7448615660544182E-2</v>
      </c>
      <c r="H1023" s="62">
        <v>0.5363642218357132</v>
      </c>
      <c r="I1023" s="62">
        <v>0.85104419657172492</v>
      </c>
      <c r="J1023" s="62">
        <v>0.10892635985435728</v>
      </c>
      <c r="K1023" s="62"/>
      <c r="L1023" s="65">
        <f t="shared" si="145"/>
        <v>0.10710088036923798</v>
      </c>
      <c r="M1023" s="65">
        <f t="shared" si="146"/>
        <v>0.2564923757457801</v>
      </c>
      <c r="N1023" s="65">
        <f t="shared" si="147"/>
        <v>0.21975580340463577</v>
      </c>
      <c r="O1023" s="65">
        <f t="shared" si="148"/>
        <v>4.732479771227276E-3</v>
      </c>
      <c r="P1023" s="65">
        <f t="shared" si="149"/>
        <v>2.2744081856310348E-2</v>
      </c>
      <c r="Q1023" s="65">
        <f t="shared" si="150"/>
        <v>0.13950034170445721</v>
      </c>
      <c r="R1023" s="65">
        <f t="shared" si="151"/>
        <v>0.22134391406836748</v>
      </c>
      <c r="S1023" s="65">
        <f t="shared" si="152"/>
        <v>2.8330123079983841E-2</v>
      </c>
      <c r="T1023" s="66">
        <f>(L1023*'Football Field'!$F$4)+(M1023*'Football Field'!$F$5)+(N1023*'Football Field'!$F$6)+(O1023*'Football Field'!$F$7)+(P1023*'Football Field'!$F$8)+(Q1023*'Football Field'!$F$9)+(R1023*'Football Field'!$F$10)+(S1023*'Football Field'!$F$11)</f>
        <v>145234144.11761397</v>
      </c>
    </row>
    <row r="1024" spans="2:20" x14ac:dyDescent="0.3">
      <c r="B1024" s="62">
        <f t="shared" si="144"/>
        <v>997</v>
      </c>
      <c r="C1024" s="62">
        <v>0.76922775693017109</v>
      </c>
      <c r="D1024" s="62">
        <v>0.43972924578360117</v>
      </c>
      <c r="E1024" s="62">
        <v>0.54482243442493039</v>
      </c>
      <c r="F1024" s="62">
        <v>0.37785302924893216</v>
      </c>
      <c r="G1024" s="62">
        <v>0.75481284951535643</v>
      </c>
      <c r="H1024" s="62">
        <v>0.2858811171118818</v>
      </c>
      <c r="I1024" s="62">
        <v>0.70055610970229176</v>
      </c>
      <c r="J1024" s="62">
        <v>0.88265197048735378</v>
      </c>
      <c r="K1024" s="62"/>
      <c r="L1024" s="65">
        <f t="shared" si="145"/>
        <v>0.16175421601804896</v>
      </c>
      <c r="M1024" s="65">
        <f t="shared" si="146"/>
        <v>9.2466839334804748E-2</v>
      </c>
      <c r="N1024" s="65">
        <f t="shared" si="147"/>
        <v>0.11456597211357458</v>
      </c>
      <c r="O1024" s="65">
        <f t="shared" si="148"/>
        <v>7.9455427817790303E-2</v>
      </c>
      <c r="P1024" s="65">
        <f t="shared" si="149"/>
        <v>0.15872303048574143</v>
      </c>
      <c r="Q1024" s="65">
        <f t="shared" si="150"/>
        <v>6.0115454176199574E-2</v>
      </c>
      <c r="R1024" s="65">
        <f t="shared" si="151"/>
        <v>0.14731385247170076</v>
      </c>
      <c r="S1024" s="65">
        <f t="shared" si="152"/>
        <v>0.18560520758213958</v>
      </c>
      <c r="T1024" s="66">
        <f>(L1024*'Football Field'!$F$4)+(M1024*'Football Field'!$F$5)+(N1024*'Football Field'!$F$6)+(O1024*'Football Field'!$F$7)+(P1024*'Football Field'!$F$8)+(Q1024*'Football Field'!$F$9)+(R1024*'Football Field'!$F$10)+(S1024*'Football Field'!$F$11)</f>
        <v>145365880.91876951</v>
      </c>
    </row>
    <row r="1025" spans="2:20" x14ac:dyDescent="0.3">
      <c r="B1025" s="62">
        <f t="shared" si="144"/>
        <v>998</v>
      </c>
      <c r="C1025" s="62">
        <v>0.31705067544287358</v>
      </c>
      <c r="D1025" s="62">
        <v>0.45211007274408055</v>
      </c>
      <c r="E1025" s="62">
        <v>0.68404603731687397</v>
      </c>
      <c r="F1025" s="62">
        <v>0.58846207457069233</v>
      </c>
      <c r="G1025" s="62">
        <v>0.2815161319487397</v>
      </c>
      <c r="H1025" s="62">
        <v>0.2470228270793472</v>
      </c>
      <c r="I1025" s="62">
        <v>0.32824914901123026</v>
      </c>
      <c r="J1025" s="62">
        <v>0.81061968285872255</v>
      </c>
      <c r="K1025" s="62"/>
      <c r="L1025" s="65">
        <f t="shared" si="145"/>
        <v>8.5479677363836493E-2</v>
      </c>
      <c r="M1025" s="65">
        <f t="shared" si="146"/>
        <v>0.12189289014168321</v>
      </c>
      <c r="N1025" s="65">
        <f t="shared" si="147"/>
        <v>0.18442488567539031</v>
      </c>
      <c r="O1025" s="65">
        <f t="shared" si="148"/>
        <v>0.15865460057731381</v>
      </c>
      <c r="P1025" s="65">
        <f t="shared" si="149"/>
        <v>7.5899248907385919E-2</v>
      </c>
      <c r="Q1025" s="65">
        <f t="shared" si="150"/>
        <v>6.6599547629886582E-2</v>
      </c>
      <c r="R1025" s="65">
        <f t="shared" si="151"/>
        <v>8.8498885275169442E-2</v>
      </c>
      <c r="S1025" s="65">
        <f t="shared" si="152"/>
        <v>0.21855026442933428</v>
      </c>
      <c r="T1025" s="66">
        <f>(L1025*'Football Field'!$F$4)+(M1025*'Football Field'!$F$5)+(N1025*'Football Field'!$F$6)+(O1025*'Football Field'!$F$7)+(P1025*'Football Field'!$F$8)+(Q1025*'Football Field'!$F$9)+(R1025*'Football Field'!$F$10)+(S1025*'Football Field'!$F$11)</f>
        <v>133330608.86138894</v>
      </c>
    </row>
    <row r="1026" spans="2:20" x14ac:dyDescent="0.3">
      <c r="B1026" s="62">
        <f t="shared" si="144"/>
        <v>999</v>
      </c>
      <c r="C1026" s="62">
        <v>0.87769842568959699</v>
      </c>
      <c r="D1026" s="62">
        <v>0.60865190279196446</v>
      </c>
      <c r="E1026" s="62">
        <v>0.31042986829407881</v>
      </c>
      <c r="F1026" s="62">
        <v>0.67299190182223023</v>
      </c>
      <c r="G1026" s="62">
        <v>0.51059568993670024</v>
      </c>
      <c r="H1026" s="62">
        <v>0.71128866620754394</v>
      </c>
      <c r="I1026" s="62">
        <v>7.0376622727342686E-2</v>
      </c>
      <c r="J1026" s="62">
        <v>0.97608545384012202</v>
      </c>
      <c r="K1026" s="62"/>
      <c r="L1026" s="65">
        <f t="shared" si="145"/>
        <v>0.1852419731354859</v>
      </c>
      <c r="M1026" s="65">
        <f t="shared" si="146"/>
        <v>0.12845856404181974</v>
      </c>
      <c r="N1026" s="65">
        <f t="shared" si="147"/>
        <v>6.5517539555575113E-2</v>
      </c>
      <c r="O1026" s="65">
        <f t="shared" si="148"/>
        <v>0.14203779356195642</v>
      </c>
      <c r="P1026" s="65">
        <f t="shared" si="149"/>
        <v>0.10776338467741446</v>
      </c>
      <c r="Q1026" s="65">
        <f t="shared" si="150"/>
        <v>0.15012048801804653</v>
      </c>
      <c r="R1026" s="65">
        <f t="shared" si="151"/>
        <v>1.4853284539483888E-2</v>
      </c>
      <c r="S1026" s="65">
        <f t="shared" si="152"/>
        <v>0.20600697247021793</v>
      </c>
      <c r="T1026" s="66">
        <f>(L1026*'Football Field'!$F$4)+(M1026*'Football Field'!$F$5)+(N1026*'Football Field'!$F$6)+(O1026*'Football Field'!$F$7)+(P1026*'Football Field'!$F$8)+(Q1026*'Football Field'!$F$9)+(R1026*'Football Field'!$F$10)+(S1026*'Football Field'!$F$11)</f>
        <v>121892128.82722531</v>
      </c>
    </row>
    <row r="1027" spans="2:20" x14ac:dyDescent="0.3">
      <c r="B1027" s="62">
        <f t="shared" si="144"/>
        <v>1000</v>
      </c>
      <c r="C1027" s="62">
        <v>0.83863915121900867</v>
      </c>
      <c r="D1027" s="62">
        <v>0.52689074019852977</v>
      </c>
      <c r="E1027" s="62">
        <v>0.44810695170764425</v>
      </c>
      <c r="F1027" s="62">
        <v>0.53625483461766732</v>
      </c>
      <c r="G1027" s="62">
        <v>0.17670744349642897</v>
      </c>
      <c r="H1027" s="62">
        <v>0.45787475302260316</v>
      </c>
      <c r="I1027" s="62">
        <v>0.26792118928340036</v>
      </c>
      <c r="J1027" s="62">
        <v>0.90266757662877162</v>
      </c>
      <c r="K1027" s="62"/>
      <c r="L1027" s="65">
        <f t="shared" si="145"/>
        <v>0.20183550137378395</v>
      </c>
      <c r="M1027" s="65">
        <f t="shared" si="146"/>
        <v>0.12680693068359097</v>
      </c>
      <c r="N1027" s="65">
        <f t="shared" si="147"/>
        <v>0.10784601593608543</v>
      </c>
      <c r="O1027" s="65">
        <f t="shared" si="148"/>
        <v>0.12906058970875198</v>
      </c>
      <c r="P1027" s="65">
        <f t="shared" si="149"/>
        <v>4.2528226118157091E-2</v>
      </c>
      <c r="Q1027" s="65">
        <f t="shared" si="150"/>
        <v>0.11019683520425168</v>
      </c>
      <c r="R1027" s="65">
        <f t="shared" si="151"/>
        <v>6.4480661902169834E-2</v>
      </c>
      <c r="S1027" s="65">
        <f t="shared" si="152"/>
        <v>0.21724523907320906</v>
      </c>
      <c r="T1027" s="66">
        <f>(L1027*'Football Field'!$F$4)+(M1027*'Football Field'!$F$5)+(N1027*'Football Field'!$F$6)+(O1027*'Football Field'!$F$7)+(P1027*'Football Field'!$F$8)+(Q1027*'Football Field'!$F$9)+(R1027*'Football Field'!$F$10)+(S1027*'Football Field'!$F$11)</f>
        <v>124460650.82627009</v>
      </c>
    </row>
    <row r="1028" spans="2:20" x14ac:dyDescent="0.3">
      <c r="B1028" s="62">
        <f t="shared" si="144"/>
        <v>1001</v>
      </c>
      <c r="C1028" s="62">
        <v>0.53530907227522095</v>
      </c>
      <c r="D1028" s="62">
        <v>0.12411664476019568</v>
      </c>
      <c r="E1028" s="62">
        <v>1.3797629745162854E-2</v>
      </c>
      <c r="F1028" s="62">
        <v>0.26765102157690379</v>
      </c>
      <c r="G1028" s="62">
        <v>0.8018939313713872</v>
      </c>
      <c r="H1028" s="62">
        <v>0.48402623650730869</v>
      </c>
      <c r="I1028" s="62">
        <v>0.26463272121971704</v>
      </c>
      <c r="J1028" s="62">
        <v>0.94107423204885965</v>
      </c>
      <c r="K1028" s="62"/>
      <c r="L1028" s="65">
        <f t="shared" si="145"/>
        <v>0.15595304879312838</v>
      </c>
      <c r="M1028" s="65">
        <f t="shared" si="146"/>
        <v>3.6159239883710392E-2</v>
      </c>
      <c r="N1028" s="65">
        <f t="shared" si="147"/>
        <v>4.0197010219370916E-3</v>
      </c>
      <c r="O1028" s="65">
        <f t="shared" si="148"/>
        <v>7.7975500490029132E-2</v>
      </c>
      <c r="P1028" s="65">
        <f t="shared" si="149"/>
        <v>0.23361794126623531</v>
      </c>
      <c r="Q1028" s="65">
        <f t="shared" si="150"/>
        <v>0.14101268068994907</v>
      </c>
      <c r="R1028" s="65">
        <f t="shared" si="151"/>
        <v>7.7096170833096556E-2</v>
      </c>
      <c r="S1028" s="65">
        <f t="shared" si="152"/>
        <v>0.27416571702191417</v>
      </c>
      <c r="T1028" s="66">
        <f>(L1028*'Football Field'!$F$4)+(M1028*'Football Field'!$F$5)+(N1028*'Football Field'!$F$6)+(O1028*'Football Field'!$F$7)+(P1028*'Football Field'!$F$8)+(Q1028*'Football Field'!$F$9)+(R1028*'Football Field'!$F$10)+(S1028*'Football Field'!$F$11)</f>
        <v>139749239.33831313</v>
      </c>
    </row>
    <row r="1029" spans="2:20" x14ac:dyDescent="0.3">
      <c r="B1029" s="62">
        <f t="shared" si="144"/>
        <v>1002</v>
      </c>
      <c r="C1029" s="62">
        <v>0.31914901538501905</v>
      </c>
      <c r="D1029" s="62">
        <v>0.43946369140790098</v>
      </c>
      <c r="E1029" s="62">
        <v>0.73364398727078917</v>
      </c>
      <c r="F1029" s="62">
        <v>0.74510834093005396</v>
      </c>
      <c r="G1029" s="62">
        <v>0.14303121792745666</v>
      </c>
      <c r="H1029" s="62">
        <v>0.43700491089433557</v>
      </c>
      <c r="I1029" s="62">
        <v>4.3469982182400391E-2</v>
      </c>
      <c r="J1029" s="62">
        <v>0.62702202999458412</v>
      </c>
      <c r="K1029" s="62"/>
      <c r="L1029" s="65">
        <f t="shared" si="145"/>
        <v>9.1501946671345452E-2</v>
      </c>
      <c r="M1029" s="65">
        <f t="shared" si="146"/>
        <v>0.12599688959305472</v>
      </c>
      <c r="N1029" s="65">
        <f t="shared" si="147"/>
        <v>0.21034015385577809</v>
      </c>
      <c r="O1029" s="65">
        <f t="shared" si="148"/>
        <v>0.21362705316169001</v>
      </c>
      <c r="P1029" s="65">
        <f t="shared" si="149"/>
        <v>4.1007912430332583E-2</v>
      </c>
      <c r="Q1029" s="65">
        <f t="shared" si="150"/>
        <v>0.12529194239728353</v>
      </c>
      <c r="R1029" s="65">
        <f t="shared" si="151"/>
        <v>1.2463105946480217E-2</v>
      </c>
      <c r="S1029" s="65">
        <f t="shared" si="152"/>
        <v>0.17977099594403556</v>
      </c>
      <c r="T1029" s="66">
        <f>(L1029*'Football Field'!$F$4)+(M1029*'Football Field'!$F$5)+(N1029*'Football Field'!$F$6)+(O1029*'Football Field'!$F$7)+(P1029*'Football Field'!$F$8)+(Q1029*'Football Field'!$F$9)+(R1029*'Football Field'!$F$10)+(S1029*'Football Field'!$F$11)</f>
        <v>120641722.68744405</v>
      </c>
    </row>
    <row r="1030" spans="2:20" x14ac:dyDescent="0.3">
      <c r="B1030" s="62">
        <f t="shared" si="144"/>
        <v>1003</v>
      </c>
      <c r="C1030" s="62">
        <v>0.61343609091494788</v>
      </c>
      <c r="D1030" s="62">
        <v>0.27948252959153497</v>
      </c>
      <c r="E1030" s="62">
        <v>0.54647706452803579</v>
      </c>
      <c r="F1030" s="62">
        <v>0.84004149558951136</v>
      </c>
      <c r="G1030" s="62">
        <v>0.3667200760519046</v>
      </c>
      <c r="H1030" s="62">
        <v>0.23378860417965863</v>
      </c>
      <c r="I1030" s="62">
        <v>0.79758655612284501</v>
      </c>
      <c r="J1030" s="62">
        <v>0.73240793485378697</v>
      </c>
      <c r="K1030" s="62"/>
      <c r="L1030" s="65">
        <f t="shared" si="145"/>
        <v>0.13910303586307687</v>
      </c>
      <c r="M1030" s="65">
        <f t="shared" si="146"/>
        <v>6.3375580460043324E-2</v>
      </c>
      <c r="N1030" s="65">
        <f t="shared" si="147"/>
        <v>0.12391937779861072</v>
      </c>
      <c r="O1030" s="65">
        <f t="shared" si="148"/>
        <v>0.19048817638553639</v>
      </c>
      <c r="P1030" s="65">
        <f t="shared" si="149"/>
        <v>8.3157604591985276E-2</v>
      </c>
      <c r="Q1030" s="65">
        <f t="shared" si="150"/>
        <v>5.3014005979134166E-2</v>
      </c>
      <c r="R1030" s="65">
        <f t="shared" si="151"/>
        <v>0.18086107577202643</v>
      </c>
      <c r="S1030" s="65">
        <f t="shared" si="152"/>
        <v>0.1660811431495868</v>
      </c>
      <c r="T1030" s="66">
        <f>(L1030*'Football Field'!$F$4)+(M1030*'Football Field'!$F$5)+(N1030*'Football Field'!$F$6)+(O1030*'Football Field'!$F$7)+(P1030*'Football Field'!$F$8)+(Q1030*'Football Field'!$F$9)+(R1030*'Football Field'!$F$10)+(S1030*'Football Field'!$F$11)</f>
        <v>144911461.12165964</v>
      </c>
    </row>
    <row r="1031" spans="2:20" x14ac:dyDescent="0.3">
      <c r="B1031" s="62">
        <f t="shared" si="144"/>
        <v>1004</v>
      </c>
      <c r="C1031" s="62">
        <v>1.3696742811736384E-2</v>
      </c>
      <c r="D1031" s="62">
        <v>0.89515591621752144</v>
      </c>
      <c r="E1031" s="62">
        <v>0.61968095441117066</v>
      </c>
      <c r="F1031" s="62">
        <v>0.35396719626332185</v>
      </c>
      <c r="G1031" s="62">
        <v>0.4600299653683787</v>
      </c>
      <c r="H1031" s="62">
        <v>0.75710803499335</v>
      </c>
      <c r="I1031" s="62">
        <v>0.30412463215359598</v>
      </c>
      <c r="J1031" s="62">
        <v>7.3148299915927195E-2</v>
      </c>
      <c r="K1031" s="62"/>
      <c r="L1031" s="65">
        <f t="shared" si="145"/>
        <v>3.9393415270661657E-3</v>
      </c>
      <c r="M1031" s="65">
        <f t="shared" si="146"/>
        <v>0.25745718689650998</v>
      </c>
      <c r="N1031" s="65">
        <f t="shared" si="147"/>
        <v>0.17822740419365798</v>
      </c>
      <c r="O1031" s="65">
        <f t="shared" si="148"/>
        <v>0.10180505647404435</v>
      </c>
      <c r="P1031" s="65">
        <f t="shared" si="149"/>
        <v>0.13230993464501822</v>
      </c>
      <c r="Q1031" s="65">
        <f t="shared" si="150"/>
        <v>0.21775302082544284</v>
      </c>
      <c r="R1031" s="65">
        <f t="shared" si="151"/>
        <v>8.7469759001373965E-2</v>
      </c>
      <c r="S1031" s="65">
        <f t="shared" si="152"/>
        <v>2.1038296436886365E-2</v>
      </c>
      <c r="T1031" s="66">
        <f>(L1031*'Football Field'!$F$4)+(M1031*'Football Field'!$F$5)+(N1031*'Football Field'!$F$6)+(O1031*'Football Field'!$F$7)+(P1031*'Football Field'!$F$8)+(Q1031*'Football Field'!$F$9)+(R1031*'Football Field'!$F$10)+(S1031*'Football Field'!$F$11)</f>
        <v>135673581.79681164</v>
      </c>
    </row>
    <row r="1032" spans="2:20" x14ac:dyDescent="0.3">
      <c r="B1032" s="62">
        <f t="shared" si="144"/>
        <v>1005</v>
      </c>
      <c r="C1032" s="62">
        <v>0.77422113403160409</v>
      </c>
      <c r="D1032" s="62">
        <v>0.92485207465754649</v>
      </c>
      <c r="E1032" s="62">
        <v>0.84573477787833362</v>
      </c>
      <c r="F1032" s="62">
        <v>0.69433575737710373</v>
      </c>
      <c r="G1032" s="62">
        <v>0.81989469181343388</v>
      </c>
      <c r="H1032" s="62">
        <v>0.5171650434106001</v>
      </c>
      <c r="I1032" s="62">
        <v>0.39813733116362171</v>
      </c>
      <c r="J1032" s="62">
        <v>0.15693371726559657</v>
      </c>
      <c r="K1032" s="62"/>
      <c r="L1032" s="65">
        <f t="shared" si="145"/>
        <v>0.15088281281143004</v>
      </c>
      <c r="M1032" s="65">
        <f t="shared" si="146"/>
        <v>0.1802382760235024</v>
      </c>
      <c r="N1032" s="65">
        <f t="shared" si="147"/>
        <v>0.1648196317171626</v>
      </c>
      <c r="O1032" s="65">
        <f t="shared" si="148"/>
        <v>0.13531448252139233</v>
      </c>
      <c r="P1032" s="65">
        <f t="shared" si="149"/>
        <v>0.15978382902800178</v>
      </c>
      <c r="Q1032" s="65">
        <f t="shared" si="150"/>
        <v>0.1007868592157953</v>
      </c>
      <c r="R1032" s="65">
        <f t="shared" si="151"/>
        <v>7.7590339207597628E-2</v>
      </c>
      <c r="S1032" s="65">
        <f t="shared" si="152"/>
        <v>3.0583769475117845E-2</v>
      </c>
      <c r="T1032" s="66">
        <f>(L1032*'Football Field'!$F$4)+(M1032*'Football Field'!$F$5)+(N1032*'Football Field'!$F$6)+(O1032*'Football Field'!$F$7)+(P1032*'Football Field'!$F$8)+(Q1032*'Football Field'!$F$9)+(R1032*'Football Field'!$F$10)+(S1032*'Football Field'!$F$11)</f>
        <v>136057623.94666067</v>
      </c>
    </row>
    <row r="1033" spans="2:20" x14ac:dyDescent="0.3">
      <c r="B1033" s="62">
        <f t="shared" si="144"/>
        <v>1006</v>
      </c>
      <c r="C1033" s="62">
        <v>0.64392721993794888</v>
      </c>
      <c r="D1033" s="62">
        <v>0.90772510566153686</v>
      </c>
      <c r="E1033" s="62">
        <v>0.2533646084016038</v>
      </c>
      <c r="F1033" s="62">
        <v>0.3065914553325062</v>
      </c>
      <c r="G1033" s="62">
        <v>0.17958688119188726</v>
      </c>
      <c r="H1033" s="62">
        <v>0.59462070471801576</v>
      </c>
      <c r="I1033" s="62">
        <v>0.95580710941467995</v>
      </c>
      <c r="J1033" s="62">
        <v>5.2696484019705725E-2</v>
      </c>
      <c r="K1033" s="62"/>
      <c r="L1033" s="65">
        <f t="shared" si="145"/>
        <v>0.16535037984994158</v>
      </c>
      <c r="M1033" s="65">
        <f t="shared" si="146"/>
        <v>0.23308952684889908</v>
      </c>
      <c r="N1033" s="65">
        <f t="shared" si="147"/>
        <v>6.5060045518457718E-2</v>
      </c>
      <c r="O1033" s="65">
        <f t="shared" si="148"/>
        <v>7.8727862448277078E-2</v>
      </c>
      <c r="P1033" s="65">
        <f t="shared" si="149"/>
        <v>4.6115085838437424E-2</v>
      </c>
      <c r="Q1033" s="65">
        <f t="shared" si="150"/>
        <v>0.15268924242904097</v>
      </c>
      <c r="R1033" s="65">
        <f t="shared" si="151"/>
        <v>0.24543622898907985</v>
      </c>
      <c r="S1033" s="65">
        <f t="shared" si="152"/>
        <v>1.3531628077866269E-2</v>
      </c>
      <c r="T1033" s="66">
        <f>(L1033*'Football Field'!$F$4)+(M1033*'Football Field'!$F$5)+(N1033*'Football Field'!$F$6)+(O1033*'Football Field'!$F$7)+(P1033*'Football Field'!$F$8)+(Q1033*'Football Field'!$F$9)+(R1033*'Football Field'!$F$10)+(S1033*'Football Field'!$F$11)</f>
        <v>146651640.14100242</v>
      </c>
    </row>
    <row r="1034" spans="2:20" x14ac:dyDescent="0.3">
      <c r="B1034" s="62">
        <f t="shared" si="144"/>
        <v>1007</v>
      </c>
      <c r="C1034" s="62">
        <v>0.12495943182889047</v>
      </c>
      <c r="D1034" s="62">
        <v>0.79279806152777665</v>
      </c>
      <c r="E1034" s="62">
        <v>0.33050160894864922</v>
      </c>
      <c r="F1034" s="62">
        <v>0.61245616968284955</v>
      </c>
      <c r="G1034" s="62">
        <v>0.21433952170699566</v>
      </c>
      <c r="H1034" s="62">
        <v>0.66201784559087051</v>
      </c>
      <c r="I1034" s="62">
        <v>0.98045755216742625</v>
      </c>
      <c r="J1034" s="62">
        <v>0.44522438209566573</v>
      </c>
      <c r="K1034" s="62"/>
      <c r="L1034" s="65">
        <f t="shared" si="145"/>
        <v>3.0018448030278973E-2</v>
      </c>
      <c r="M1034" s="65">
        <f t="shared" si="146"/>
        <v>0.19045034904660374</v>
      </c>
      <c r="N1034" s="65">
        <f t="shared" si="147"/>
        <v>7.939493023410861E-2</v>
      </c>
      <c r="O1034" s="65">
        <f t="shared" si="148"/>
        <v>0.14712761919102896</v>
      </c>
      <c r="P1034" s="65">
        <f t="shared" si="149"/>
        <v>5.1489829131159154E-2</v>
      </c>
      <c r="Q1034" s="65">
        <f t="shared" si="150"/>
        <v>0.15903359996225783</v>
      </c>
      <c r="R1034" s="65">
        <f t="shared" si="151"/>
        <v>0.23553095308511013</v>
      </c>
      <c r="S1034" s="65">
        <f t="shared" si="152"/>
        <v>0.10695427131945275</v>
      </c>
      <c r="T1034" s="66">
        <f>(L1034*'Football Field'!$F$4)+(M1034*'Football Field'!$F$5)+(N1034*'Football Field'!$F$6)+(O1034*'Football Field'!$F$7)+(P1034*'Football Field'!$F$8)+(Q1034*'Football Field'!$F$9)+(R1034*'Football Field'!$F$10)+(S1034*'Football Field'!$F$11)</f>
        <v>148089186.50618336</v>
      </c>
    </row>
    <row r="1035" spans="2:20" x14ac:dyDescent="0.3">
      <c r="B1035" s="62">
        <f t="shared" si="144"/>
        <v>1008</v>
      </c>
      <c r="C1035" s="62">
        <v>0.52859517008110635</v>
      </c>
      <c r="D1035" s="62">
        <v>0.66967176105494242</v>
      </c>
      <c r="E1035" s="62">
        <v>0.6671610786360993</v>
      </c>
      <c r="F1035" s="62">
        <v>0.72920784323679899</v>
      </c>
      <c r="G1035" s="62">
        <v>2.8515448538841581E-2</v>
      </c>
      <c r="H1035" s="62">
        <v>4.3341168479185344E-2</v>
      </c>
      <c r="I1035" s="62">
        <v>0.47438964722986277</v>
      </c>
      <c r="J1035" s="62">
        <v>0.56438957257315392</v>
      </c>
      <c r="K1035" s="62"/>
      <c r="L1035" s="65">
        <f t="shared" si="145"/>
        <v>0.14266029979177042</v>
      </c>
      <c r="M1035" s="65">
        <f t="shared" si="146"/>
        <v>0.18073486025141353</v>
      </c>
      <c r="N1035" s="65">
        <f t="shared" si="147"/>
        <v>0.18005726286341786</v>
      </c>
      <c r="O1035" s="65">
        <f t="shared" si="148"/>
        <v>0.19680279997774122</v>
      </c>
      <c r="P1035" s="65">
        <f t="shared" si="149"/>
        <v>7.6959129925908221E-3</v>
      </c>
      <c r="Q1035" s="65">
        <f t="shared" si="150"/>
        <v>1.1697163422090097E-2</v>
      </c>
      <c r="R1035" s="65">
        <f t="shared" si="151"/>
        <v>0.12803100202663656</v>
      </c>
      <c r="S1035" s="65">
        <f t="shared" si="152"/>
        <v>0.15232069867433926</v>
      </c>
      <c r="T1035" s="66">
        <f>(L1035*'Football Field'!$F$4)+(M1035*'Football Field'!$F$5)+(N1035*'Football Field'!$F$6)+(O1035*'Football Field'!$F$7)+(P1035*'Football Field'!$F$8)+(Q1035*'Football Field'!$F$9)+(R1035*'Football Field'!$F$10)+(S1035*'Football Field'!$F$11)</f>
        <v>132407406.33928366</v>
      </c>
    </row>
    <row r="1036" spans="2:20" x14ac:dyDescent="0.3">
      <c r="B1036" s="62">
        <f t="shared" si="144"/>
        <v>1009</v>
      </c>
      <c r="C1036" s="62">
        <v>0.6188331802180238</v>
      </c>
      <c r="D1036" s="62">
        <v>0.50902213422047249</v>
      </c>
      <c r="E1036" s="62">
        <v>0.44267381207918444</v>
      </c>
      <c r="F1036" s="62">
        <v>0.53229019101637165</v>
      </c>
      <c r="G1036" s="62">
        <v>0.97829398532554956</v>
      </c>
      <c r="H1036" s="62">
        <v>0.23455444240271872</v>
      </c>
      <c r="I1036" s="62">
        <v>0.94429703733930703</v>
      </c>
      <c r="J1036" s="62">
        <v>0.87139526192996941</v>
      </c>
      <c r="K1036" s="62"/>
      <c r="L1036" s="65">
        <f t="shared" si="145"/>
        <v>0.12059827703524795</v>
      </c>
      <c r="M1036" s="65">
        <f t="shared" si="146"/>
        <v>9.9198288524487518E-2</v>
      </c>
      <c r="N1036" s="65">
        <f t="shared" si="147"/>
        <v>8.626832033564559E-2</v>
      </c>
      <c r="O1036" s="65">
        <f t="shared" si="148"/>
        <v>0.10373276994734061</v>
      </c>
      <c r="P1036" s="65">
        <f t="shared" si="149"/>
        <v>0.19065003757982268</v>
      </c>
      <c r="Q1036" s="65">
        <f t="shared" si="150"/>
        <v>4.5709995082625202E-2</v>
      </c>
      <c r="R1036" s="65">
        <f t="shared" si="151"/>
        <v>0.18402470868237522</v>
      </c>
      <c r="S1036" s="65">
        <f t="shared" si="152"/>
        <v>0.16981760281245525</v>
      </c>
      <c r="T1036" s="66">
        <f>(L1036*'Football Field'!$F$4)+(M1036*'Football Field'!$F$5)+(N1036*'Football Field'!$F$6)+(O1036*'Football Field'!$F$7)+(P1036*'Football Field'!$F$8)+(Q1036*'Football Field'!$F$9)+(R1036*'Football Field'!$F$10)+(S1036*'Football Field'!$F$11)</f>
        <v>152565238.74156487</v>
      </c>
    </row>
    <row r="1037" spans="2:20" x14ac:dyDescent="0.3">
      <c r="B1037" s="62">
        <f t="shared" si="144"/>
        <v>1010</v>
      </c>
      <c r="C1037" s="62">
        <v>0.1133157847419296</v>
      </c>
      <c r="D1037" s="62">
        <v>0.79034461117229959</v>
      </c>
      <c r="E1037" s="62">
        <v>0.77976428046799584</v>
      </c>
      <c r="F1037" s="62">
        <v>0.10119087239519153</v>
      </c>
      <c r="G1037" s="62">
        <v>0.2550526320039872</v>
      </c>
      <c r="H1037" s="62">
        <v>0.90740149272004755</v>
      </c>
      <c r="I1037" s="62">
        <v>0.10908375475726018</v>
      </c>
      <c r="J1037" s="62">
        <v>0.91624130647279833</v>
      </c>
      <c r="K1037" s="62"/>
      <c r="L1037" s="65">
        <f t="shared" si="145"/>
        <v>2.8525811836166506E-2</v>
      </c>
      <c r="M1037" s="65">
        <f t="shared" si="146"/>
        <v>0.19895923339695953</v>
      </c>
      <c r="N1037" s="65">
        <f t="shared" si="147"/>
        <v>0.19629576931273909</v>
      </c>
      <c r="O1037" s="65">
        <f t="shared" si="148"/>
        <v>2.5473518910509512E-2</v>
      </c>
      <c r="P1037" s="65">
        <f t="shared" si="149"/>
        <v>6.4206265750482105E-2</v>
      </c>
      <c r="Q1037" s="65">
        <f t="shared" si="150"/>
        <v>0.2284268189126421</v>
      </c>
      <c r="R1037" s="65">
        <f t="shared" si="151"/>
        <v>2.7460451954463946E-2</v>
      </c>
      <c r="S1037" s="65">
        <f t="shared" si="152"/>
        <v>0.2306521299260372</v>
      </c>
      <c r="T1037" s="66">
        <f>(L1037*'Football Field'!$F$4)+(M1037*'Football Field'!$F$5)+(N1037*'Football Field'!$F$6)+(O1037*'Football Field'!$F$7)+(P1037*'Football Field'!$F$8)+(Q1037*'Football Field'!$F$9)+(R1037*'Football Field'!$F$10)+(S1037*'Football Field'!$F$11)</f>
        <v>123383284.15047917</v>
      </c>
    </row>
    <row r="1038" spans="2:20" x14ac:dyDescent="0.3">
      <c r="B1038" s="62">
        <f t="shared" si="144"/>
        <v>1011</v>
      </c>
      <c r="C1038" s="62">
        <v>0.47144441055964015</v>
      </c>
      <c r="D1038" s="62">
        <v>0.89271277811781391</v>
      </c>
      <c r="E1038" s="62">
        <v>0.16451544688617181</v>
      </c>
      <c r="F1038" s="62">
        <v>0.65302232397673932</v>
      </c>
      <c r="G1038" s="62">
        <v>0.19320769874166344</v>
      </c>
      <c r="H1038" s="62">
        <v>0.9548786919365122</v>
      </c>
      <c r="I1038" s="62">
        <v>0.75361614155615575</v>
      </c>
      <c r="J1038" s="62">
        <v>0.7070752495431758</v>
      </c>
      <c r="K1038" s="62"/>
      <c r="L1038" s="65">
        <f t="shared" si="145"/>
        <v>9.8412919980407701E-2</v>
      </c>
      <c r="M1038" s="65">
        <f t="shared" si="146"/>
        <v>0.18635170813480634</v>
      </c>
      <c r="N1038" s="65">
        <f t="shared" si="147"/>
        <v>3.4342215428390714E-2</v>
      </c>
      <c r="O1038" s="65">
        <f t="shared" si="148"/>
        <v>0.13631688545984524</v>
      </c>
      <c r="P1038" s="65">
        <f t="shared" si="149"/>
        <v>4.0331656012828378E-2</v>
      </c>
      <c r="Q1038" s="65">
        <f t="shared" si="150"/>
        <v>0.19932869750007642</v>
      </c>
      <c r="R1038" s="65">
        <f t="shared" si="151"/>
        <v>0.15731561001406172</v>
      </c>
      <c r="S1038" s="65">
        <f t="shared" si="152"/>
        <v>0.14760030746958333</v>
      </c>
      <c r="T1038" s="66">
        <f>(L1038*'Football Field'!$F$4)+(M1038*'Football Field'!$F$5)+(N1038*'Football Field'!$F$6)+(O1038*'Football Field'!$F$7)+(P1038*'Football Field'!$F$8)+(Q1038*'Football Field'!$F$9)+(R1038*'Football Field'!$F$10)+(S1038*'Football Field'!$F$11)</f>
        <v>135060640.59647572</v>
      </c>
    </row>
    <row r="1039" spans="2:20" x14ac:dyDescent="0.3">
      <c r="B1039" s="62">
        <f t="shared" si="144"/>
        <v>1012</v>
      </c>
      <c r="C1039" s="62">
        <v>0.26122962537620054</v>
      </c>
      <c r="D1039" s="62">
        <v>0.62884231502645915</v>
      </c>
      <c r="E1039" s="62">
        <v>0.1215775882293314</v>
      </c>
      <c r="F1039" s="62">
        <v>0.76690160836503862</v>
      </c>
      <c r="G1039" s="62">
        <v>0.13013349990243495</v>
      </c>
      <c r="H1039" s="62">
        <v>0.3643542815434333</v>
      </c>
      <c r="I1039" s="62">
        <v>0.94314814513123479</v>
      </c>
      <c r="J1039" s="62">
        <v>0.60024746227966397</v>
      </c>
      <c r="K1039" s="62"/>
      <c r="L1039" s="65">
        <f t="shared" si="145"/>
        <v>6.8448606574158202E-2</v>
      </c>
      <c r="M1039" s="65">
        <f t="shared" si="146"/>
        <v>0.16477220053599037</v>
      </c>
      <c r="N1039" s="65">
        <f t="shared" si="147"/>
        <v>3.1856327523955771E-2</v>
      </c>
      <c r="O1039" s="65">
        <f t="shared" si="148"/>
        <v>0.20094714141426823</v>
      </c>
      <c r="P1039" s="65">
        <f t="shared" si="149"/>
        <v>3.4098187462896931E-2</v>
      </c>
      <c r="Q1039" s="65">
        <f t="shared" si="150"/>
        <v>9.5469810650536821E-2</v>
      </c>
      <c r="R1039" s="65">
        <f t="shared" si="151"/>
        <v>0.24712808217775925</v>
      </c>
      <c r="S1039" s="65">
        <f t="shared" si="152"/>
        <v>0.15727964366043437</v>
      </c>
      <c r="T1039" s="66">
        <f>(L1039*'Football Field'!$F$4)+(M1039*'Football Field'!$F$5)+(N1039*'Football Field'!$F$6)+(O1039*'Football Field'!$F$7)+(P1039*'Football Field'!$F$8)+(Q1039*'Football Field'!$F$9)+(R1039*'Football Field'!$F$10)+(S1039*'Football Field'!$F$11)</f>
        <v>147699227.29533744</v>
      </c>
    </row>
    <row r="1040" spans="2:20" x14ac:dyDescent="0.3">
      <c r="B1040" s="62">
        <f t="shared" si="144"/>
        <v>1013</v>
      </c>
      <c r="C1040" s="62">
        <v>0.21238797391126607</v>
      </c>
      <c r="D1040" s="62">
        <v>0.16557253346137524</v>
      </c>
      <c r="E1040" s="62">
        <v>0.29208275465295308</v>
      </c>
      <c r="F1040" s="62">
        <v>0.48805136871461541</v>
      </c>
      <c r="G1040" s="62">
        <v>0.88623030270409464</v>
      </c>
      <c r="H1040" s="62">
        <v>0.37441381130521345</v>
      </c>
      <c r="I1040" s="62">
        <v>0.85076680923578296</v>
      </c>
      <c r="J1040" s="62">
        <v>0.78780077731393972</v>
      </c>
      <c r="K1040" s="62"/>
      <c r="L1040" s="65">
        <f t="shared" si="145"/>
        <v>5.2347039283882381E-2</v>
      </c>
      <c r="M1040" s="65">
        <f t="shared" si="146"/>
        <v>4.0808487193609355E-2</v>
      </c>
      <c r="N1040" s="65">
        <f t="shared" si="147"/>
        <v>7.1989327598890374E-2</v>
      </c>
      <c r="O1040" s="65">
        <f t="shared" si="148"/>
        <v>0.12028950462765042</v>
      </c>
      <c r="P1040" s="65">
        <f t="shared" si="149"/>
        <v>0.21842824532805333</v>
      </c>
      <c r="Q1040" s="65">
        <f t="shared" si="150"/>
        <v>9.2281376049147781E-2</v>
      </c>
      <c r="R1040" s="65">
        <f t="shared" si="151"/>
        <v>0.20968759560320116</v>
      </c>
      <c r="S1040" s="65">
        <f t="shared" si="152"/>
        <v>0.19416842431556508</v>
      </c>
      <c r="T1040" s="66">
        <f>(L1040*'Football Field'!$F$4)+(M1040*'Football Field'!$F$5)+(N1040*'Football Field'!$F$6)+(O1040*'Football Field'!$F$7)+(P1040*'Football Field'!$F$8)+(Q1040*'Football Field'!$F$9)+(R1040*'Football Field'!$F$10)+(S1040*'Football Field'!$F$11)</f>
        <v>158851562.82815787</v>
      </c>
    </row>
    <row r="1041" spans="2:20" x14ac:dyDescent="0.3">
      <c r="B1041" s="62">
        <f t="shared" si="144"/>
        <v>1014</v>
      </c>
      <c r="C1041" s="62">
        <v>0.77361925601062975</v>
      </c>
      <c r="D1041" s="62">
        <v>4.8818621081600622E-2</v>
      </c>
      <c r="E1041" s="62">
        <v>0.48707260974832345</v>
      </c>
      <c r="F1041" s="62">
        <v>0.59297445770506241</v>
      </c>
      <c r="G1041" s="62">
        <v>5.1376532454010526E-2</v>
      </c>
      <c r="H1041" s="62">
        <v>0.48171127273275305</v>
      </c>
      <c r="I1041" s="62">
        <v>0.2589473427569291</v>
      </c>
      <c r="J1041" s="62">
        <v>0.36196040780264316</v>
      </c>
      <c r="K1041" s="62"/>
      <c r="L1041" s="65">
        <f t="shared" si="145"/>
        <v>0.25310786570918231</v>
      </c>
      <c r="M1041" s="65">
        <f t="shared" si="146"/>
        <v>1.5972168340984839E-2</v>
      </c>
      <c r="N1041" s="65">
        <f t="shared" si="147"/>
        <v>0.15935734244069241</v>
      </c>
      <c r="O1041" s="65">
        <f t="shared" si="148"/>
        <v>0.19400564068654194</v>
      </c>
      <c r="P1041" s="65">
        <f t="shared" si="149"/>
        <v>1.6809049640298078E-2</v>
      </c>
      <c r="Q1041" s="65">
        <f t="shared" si="150"/>
        <v>0.15760325403245348</v>
      </c>
      <c r="R1041" s="65">
        <f t="shared" si="151"/>
        <v>8.4720757332557725E-2</v>
      </c>
      <c r="S1041" s="65">
        <f t="shared" si="152"/>
        <v>0.11842392181728922</v>
      </c>
      <c r="T1041" s="66">
        <f>(L1041*'Football Field'!$F$4)+(M1041*'Football Field'!$F$5)+(N1041*'Football Field'!$F$6)+(O1041*'Football Field'!$F$7)+(P1041*'Football Field'!$F$8)+(Q1041*'Football Field'!$F$9)+(R1041*'Football Field'!$F$10)+(S1041*'Football Field'!$F$11)</f>
        <v>126312600.1992362</v>
      </c>
    </row>
    <row r="1042" spans="2:20" x14ac:dyDescent="0.3">
      <c r="B1042" s="62">
        <f t="shared" si="144"/>
        <v>1015</v>
      </c>
      <c r="C1042" s="62">
        <v>0.56605544934478347</v>
      </c>
      <c r="D1042" s="62">
        <v>6.9170412946687465E-2</v>
      </c>
      <c r="E1042" s="62">
        <v>4.6041718986997715E-2</v>
      </c>
      <c r="F1042" s="62">
        <v>8.9165617328101687E-2</v>
      </c>
      <c r="G1042" s="62">
        <v>0.16064912498911388</v>
      </c>
      <c r="H1042" s="62">
        <v>5.9639779551903693E-2</v>
      </c>
      <c r="I1042" s="62">
        <v>0.58686874417122648</v>
      </c>
      <c r="J1042" s="62">
        <v>0.94027518616638839</v>
      </c>
      <c r="K1042" s="62"/>
      <c r="L1042" s="65">
        <f t="shared" si="145"/>
        <v>0.22481555484556726</v>
      </c>
      <c r="M1042" s="65">
        <f t="shared" si="146"/>
        <v>2.7471840052960456E-2</v>
      </c>
      <c r="N1042" s="65">
        <f t="shared" si="147"/>
        <v>1.8286008220726211E-2</v>
      </c>
      <c r="O1042" s="65">
        <f t="shared" si="148"/>
        <v>3.5413169780395187E-2</v>
      </c>
      <c r="P1042" s="65">
        <f t="shared" si="149"/>
        <v>6.380368250440438E-2</v>
      </c>
      <c r="Q1042" s="65">
        <f t="shared" si="150"/>
        <v>2.3686637318567325E-2</v>
      </c>
      <c r="R1042" s="65">
        <f t="shared" si="151"/>
        <v>0.23308179877977428</v>
      </c>
      <c r="S1042" s="65">
        <f t="shared" si="152"/>
        <v>0.37344130849760487</v>
      </c>
      <c r="T1042" s="66">
        <f>(L1042*'Football Field'!$F$4)+(M1042*'Football Field'!$F$5)+(N1042*'Football Field'!$F$6)+(O1042*'Football Field'!$F$7)+(P1042*'Football Field'!$F$8)+(Q1042*'Football Field'!$F$9)+(R1042*'Football Field'!$F$10)+(S1042*'Football Field'!$F$11)</f>
        <v>148015824.35040897</v>
      </c>
    </row>
    <row r="1043" spans="2:20" x14ac:dyDescent="0.3">
      <c r="B1043" s="62">
        <f t="shared" si="144"/>
        <v>1016</v>
      </c>
      <c r="C1043" s="62">
        <v>0.68674461110436791</v>
      </c>
      <c r="D1043" s="62">
        <v>0.15633067906130893</v>
      </c>
      <c r="E1043" s="62">
        <v>0.76923413951905617</v>
      </c>
      <c r="F1043" s="62">
        <v>0.21044030544389702</v>
      </c>
      <c r="G1043" s="62">
        <v>0.32600973343893547</v>
      </c>
      <c r="H1043" s="62">
        <v>0.91813330359738154</v>
      </c>
      <c r="I1043" s="62">
        <v>0.40685177623538815</v>
      </c>
      <c r="J1043" s="62">
        <v>0.92899813743036752</v>
      </c>
      <c r="K1043" s="62"/>
      <c r="L1043" s="65">
        <f t="shared" si="145"/>
        <v>0.15598109181227202</v>
      </c>
      <c r="M1043" s="65">
        <f t="shared" si="146"/>
        <v>3.5507566582173015E-2</v>
      </c>
      <c r="N1043" s="65">
        <f t="shared" si="147"/>
        <v>0.17471703308818701</v>
      </c>
      <c r="O1043" s="65">
        <f t="shared" si="148"/>
        <v>4.7797548133156793E-2</v>
      </c>
      <c r="P1043" s="65">
        <f t="shared" si="149"/>
        <v>7.4046964972113619E-2</v>
      </c>
      <c r="Q1043" s="65">
        <f t="shared" si="150"/>
        <v>0.20853667114187702</v>
      </c>
      <c r="R1043" s="65">
        <f t="shared" si="151"/>
        <v>9.2408710948462799E-2</v>
      </c>
      <c r="S1043" s="65">
        <f t="shared" si="152"/>
        <v>0.21100441332175779</v>
      </c>
      <c r="T1043" s="66">
        <f>(L1043*'Football Field'!$F$4)+(M1043*'Football Field'!$F$5)+(N1043*'Football Field'!$F$6)+(O1043*'Football Field'!$F$7)+(P1043*'Football Field'!$F$8)+(Q1043*'Football Field'!$F$9)+(R1043*'Football Field'!$F$10)+(S1043*'Football Field'!$F$11)</f>
        <v>132556564.86739451</v>
      </c>
    </row>
    <row r="1044" spans="2:20" x14ac:dyDescent="0.3">
      <c r="B1044" s="62">
        <f t="shared" si="144"/>
        <v>1017</v>
      </c>
      <c r="C1044" s="62">
        <v>0.44902642039666507</v>
      </c>
      <c r="D1044" s="62">
        <v>0.33923453791670577</v>
      </c>
      <c r="E1044" s="62">
        <v>0.67253629046716568</v>
      </c>
      <c r="F1044" s="62">
        <v>0.23921992001785519</v>
      </c>
      <c r="G1044" s="62">
        <v>0.76344815167196289</v>
      </c>
      <c r="H1044" s="62">
        <v>0.3272305693159574</v>
      </c>
      <c r="I1044" s="62">
        <v>0.89667055087236847</v>
      </c>
      <c r="J1044" s="62">
        <v>8.1668720715049603E-2</v>
      </c>
      <c r="K1044" s="62"/>
      <c r="L1044" s="65">
        <f t="shared" si="145"/>
        <v>0.11913564113129815</v>
      </c>
      <c r="M1044" s="65">
        <f t="shared" si="146"/>
        <v>9.0005670786329914E-2</v>
      </c>
      <c r="N1044" s="65">
        <f t="shared" si="147"/>
        <v>0.17843725560311333</v>
      </c>
      <c r="O1044" s="65">
        <f t="shared" si="148"/>
        <v>6.3469803218992746E-2</v>
      </c>
      <c r="P1044" s="65">
        <f t="shared" si="149"/>
        <v>0.20255798075221537</v>
      </c>
      <c r="Q1044" s="65">
        <f t="shared" si="150"/>
        <v>8.682077913984998E-2</v>
      </c>
      <c r="R1044" s="65">
        <f t="shared" si="151"/>
        <v>0.23790453325077285</v>
      </c>
      <c r="S1044" s="65">
        <f t="shared" si="152"/>
        <v>2.1668336117427772E-2</v>
      </c>
      <c r="T1044" s="66">
        <f>(L1044*'Football Field'!$F$4)+(M1044*'Football Field'!$F$5)+(N1044*'Football Field'!$F$6)+(O1044*'Football Field'!$F$7)+(P1044*'Football Field'!$F$8)+(Q1044*'Football Field'!$F$9)+(R1044*'Football Field'!$F$10)+(S1044*'Football Field'!$F$11)</f>
        <v>162034490.91752565</v>
      </c>
    </row>
    <row r="1045" spans="2:20" x14ac:dyDescent="0.3">
      <c r="B1045" s="62">
        <f t="shared" si="144"/>
        <v>1018</v>
      </c>
      <c r="C1045" s="62">
        <v>0.36970886938606573</v>
      </c>
      <c r="D1045" s="62">
        <v>0.31980789737242277</v>
      </c>
      <c r="E1045" s="62">
        <v>0.58504031497701592</v>
      </c>
      <c r="F1045" s="62">
        <v>0.74064106351692671</v>
      </c>
      <c r="G1045" s="62">
        <v>0.47874510026840789</v>
      </c>
      <c r="H1045" s="62">
        <v>0.20299490362532657</v>
      </c>
      <c r="I1045" s="62">
        <v>0.5131165490649916</v>
      </c>
      <c r="J1045" s="62">
        <v>0.31129622215827868</v>
      </c>
      <c r="K1045" s="62"/>
      <c r="L1045" s="65">
        <f t="shared" si="145"/>
        <v>0.10499063505641137</v>
      </c>
      <c r="M1045" s="65">
        <f t="shared" si="146"/>
        <v>9.0819661148361416E-2</v>
      </c>
      <c r="N1045" s="65">
        <f t="shared" si="147"/>
        <v>0.16614087269542496</v>
      </c>
      <c r="O1045" s="65">
        <f t="shared" si="148"/>
        <v>0.21032867222424506</v>
      </c>
      <c r="P1045" s="65">
        <f t="shared" si="149"/>
        <v>0.13595495339560798</v>
      </c>
      <c r="Q1045" s="65">
        <f t="shared" si="150"/>
        <v>5.7646882749200629E-2</v>
      </c>
      <c r="R1045" s="65">
        <f t="shared" si="151"/>
        <v>0.14571582346333123</v>
      </c>
      <c r="S1045" s="65">
        <f t="shared" si="152"/>
        <v>8.8402499267417417E-2</v>
      </c>
      <c r="T1045" s="66">
        <f>(L1045*'Football Field'!$F$4)+(M1045*'Football Field'!$F$5)+(N1045*'Football Field'!$F$6)+(O1045*'Football Field'!$F$7)+(P1045*'Football Field'!$F$8)+(Q1045*'Football Field'!$F$9)+(R1045*'Football Field'!$F$10)+(S1045*'Football Field'!$F$11)</f>
        <v>145082395.24129534</v>
      </c>
    </row>
    <row r="1046" spans="2:20" x14ac:dyDescent="0.3">
      <c r="B1046" s="62">
        <f t="shared" si="144"/>
        <v>1019</v>
      </c>
      <c r="C1046" s="62">
        <v>0.41405998153060253</v>
      </c>
      <c r="D1046" s="62">
        <v>0.38734130413283085</v>
      </c>
      <c r="E1046" s="62">
        <v>0.18707458545094435</v>
      </c>
      <c r="F1046" s="62">
        <v>0.9870392471521946</v>
      </c>
      <c r="G1046" s="62">
        <v>0.21983736064036807</v>
      </c>
      <c r="H1046" s="62">
        <v>0.47137696389672512</v>
      </c>
      <c r="I1046" s="62">
        <v>0.84848682177718648</v>
      </c>
      <c r="J1046" s="62">
        <v>0.61918896195891282</v>
      </c>
      <c r="K1046" s="62"/>
      <c r="L1046" s="65">
        <f t="shared" si="145"/>
        <v>0.1001498302277313</v>
      </c>
      <c r="M1046" s="65">
        <f t="shared" si="146"/>
        <v>9.3687310002026791E-2</v>
      </c>
      <c r="N1046" s="65">
        <f t="shared" si="147"/>
        <v>4.5248246168533866E-2</v>
      </c>
      <c r="O1046" s="65">
        <f t="shared" si="148"/>
        <v>0.23873790619655436</v>
      </c>
      <c r="P1046" s="65">
        <f t="shared" si="149"/>
        <v>5.3172669004280929E-2</v>
      </c>
      <c r="Q1046" s="65">
        <f t="shared" si="150"/>
        <v>0.11401324690449796</v>
      </c>
      <c r="R1046" s="65">
        <f t="shared" si="151"/>
        <v>0.20522584877034805</v>
      </c>
      <c r="S1046" s="65">
        <f t="shared" si="152"/>
        <v>0.14976494272602656</v>
      </c>
      <c r="T1046" s="66">
        <f>(L1046*'Football Field'!$F$4)+(M1046*'Football Field'!$F$5)+(N1046*'Football Field'!$F$6)+(O1046*'Football Field'!$F$7)+(P1046*'Football Field'!$F$8)+(Q1046*'Football Field'!$F$9)+(R1046*'Football Field'!$F$10)+(S1046*'Football Field'!$F$11)</f>
        <v>144082297.68007553</v>
      </c>
    </row>
    <row r="1047" spans="2:20" x14ac:dyDescent="0.3">
      <c r="B1047" s="62">
        <f t="shared" si="144"/>
        <v>1020</v>
      </c>
      <c r="C1047" s="62">
        <v>0.80975150112456373</v>
      </c>
      <c r="D1047" s="62">
        <v>0.32889476951247709</v>
      </c>
      <c r="E1047" s="62">
        <v>0.95143801922481452</v>
      </c>
      <c r="F1047" s="62">
        <v>0.29622052642890895</v>
      </c>
      <c r="G1047" s="62">
        <v>0.92158941466558231</v>
      </c>
      <c r="H1047" s="62">
        <v>0.32622596142514537</v>
      </c>
      <c r="I1047" s="62">
        <v>0.68331851829857815</v>
      </c>
      <c r="J1047" s="62">
        <v>0.80401144373747924</v>
      </c>
      <c r="K1047" s="62"/>
      <c r="L1047" s="65">
        <f t="shared" si="145"/>
        <v>0.15810980810310254</v>
      </c>
      <c r="M1047" s="65">
        <f t="shared" si="146"/>
        <v>6.4219070692074609E-2</v>
      </c>
      <c r="N1047" s="65">
        <f t="shared" si="147"/>
        <v>0.18577512043227515</v>
      </c>
      <c r="O1047" s="65">
        <f t="shared" si="148"/>
        <v>5.7839189584497165E-2</v>
      </c>
      <c r="P1047" s="65">
        <f t="shared" si="149"/>
        <v>0.17994696558174203</v>
      </c>
      <c r="Q1047" s="65">
        <f t="shared" si="150"/>
        <v>6.3697966706511122E-2</v>
      </c>
      <c r="R1047" s="65">
        <f t="shared" si="151"/>
        <v>0.13342285831078057</v>
      </c>
      <c r="S1047" s="65">
        <f t="shared" si="152"/>
        <v>0.15698902058901665</v>
      </c>
      <c r="T1047" s="66">
        <f>(L1047*'Football Field'!$F$4)+(M1047*'Football Field'!$F$5)+(N1047*'Football Field'!$F$6)+(O1047*'Football Field'!$F$7)+(P1047*'Football Field'!$F$8)+(Q1047*'Football Field'!$F$9)+(R1047*'Football Field'!$F$10)+(S1047*'Football Field'!$F$11)</f>
        <v>146773915.19025317</v>
      </c>
    </row>
    <row r="1048" spans="2:20" x14ac:dyDescent="0.3">
      <c r="B1048" s="62">
        <f t="shared" si="144"/>
        <v>1021</v>
      </c>
      <c r="C1048" s="62">
        <v>0.96754499210707445</v>
      </c>
      <c r="D1048" s="62">
        <v>0.45265336548451518</v>
      </c>
      <c r="E1048" s="62">
        <v>0.26146829080759237</v>
      </c>
      <c r="F1048" s="62">
        <v>0.47342689078074207</v>
      </c>
      <c r="G1048" s="62">
        <v>0.96812829964688629</v>
      </c>
      <c r="H1048" s="62">
        <v>0.59146627691164233</v>
      </c>
      <c r="I1048" s="62">
        <v>0.42587557952826638</v>
      </c>
      <c r="J1048" s="62">
        <v>0.26692414997112124</v>
      </c>
      <c r="K1048" s="62"/>
      <c r="L1048" s="65">
        <f t="shared" si="145"/>
        <v>0.21952300858923024</v>
      </c>
      <c r="M1048" s="65">
        <f t="shared" si="146"/>
        <v>0.10270099008295476</v>
      </c>
      <c r="N1048" s="65">
        <f t="shared" si="147"/>
        <v>5.932365555814318E-2</v>
      </c>
      <c r="O1048" s="65">
        <f t="shared" si="148"/>
        <v>0.10741422492912049</v>
      </c>
      <c r="P1048" s="65">
        <f t="shared" si="149"/>
        <v>0.21965535326272537</v>
      </c>
      <c r="Q1048" s="65">
        <f t="shared" si="150"/>
        <v>0.1341957817423601</v>
      </c>
      <c r="R1048" s="65">
        <f t="shared" si="151"/>
        <v>9.6625468857143237E-2</v>
      </c>
      <c r="S1048" s="65">
        <f t="shared" si="152"/>
        <v>6.0561516978322426E-2</v>
      </c>
      <c r="T1048" s="66">
        <f>(L1048*'Football Field'!$F$4)+(M1048*'Football Field'!$F$5)+(N1048*'Football Field'!$F$6)+(O1048*'Football Field'!$F$7)+(P1048*'Football Field'!$F$8)+(Q1048*'Football Field'!$F$9)+(R1048*'Football Field'!$F$10)+(S1048*'Football Field'!$F$11)</f>
        <v>140798877.38119328</v>
      </c>
    </row>
    <row r="1049" spans="2:20" x14ac:dyDescent="0.3">
      <c r="B1049" s="62">
        <f t="shared" si="144"/>
        <v>1022</v>
      </c>
      <c r="C1049" s="62">
        <v>0.24716836170532697</v>
      </c>
      <c r="D1049" s="62">
        <v>0.95262724905245477</v>
      </c>
      <c r="E1049" s="62">
        <v>0.55619960930711787</v>
      </c>
      <c r="F1049" s="62">
        <v>0.41334807762981529</v>
      </c>
      <c r="G1049" s="62">
        <v>0.17040176755037817</v>
      </c>
      <c r="H1049" s="62">
        <v>0.10823863741948592</v>
      </c>
      <c r="I1049" s="62">
        <v>6.1271098032207649E-2</v>
      </c>
      <c r="J1049" s="62">
        <v>0.33761354760056506</v>
      </c>
      <c r="K1049" s="62"/>
      <c r="L1049" s="65">
        <f t="shared" si="145"/>
        <v>8.6821142204609791E-2</v>
      </c>
      <c r="M1049" s="65">
        <f t="shared" si="146"/>
        <v>0.33462286713124612</v>
      </c>
      <c r="N1049" s="65">
        <f t="shared" si="147"/>
        <v>0.1953724378016175</v>
      </c>
      <c r="O1049" s="65">
        <f t="shared" si="148"/>
        <v>0.14519395597517867</v>
      </c>
      <c r="P1049" s="65">
        <f t="shared" si="149"/>
        <v>5.9855865007699308E-2</v>
      </c>
      <c r="Q1049" s="65">
        <f t="shared" si="150"/>
        <v>3.8020246873804696E-2</v>
      </c>
      <c r="R1049" s="65">
        <f t="shared" si="151"/>
        <v>2.1522280111355527E-2</v>
      </c>
      <c r="S1049" s="65">
        <f t="shared" si="152"/>
        <v>0.11859120489448842</v>
      </c>
      <c r="T1049" s="66">
        <f>(L1049*'Football Field'!$F$4)+(M1049*'Football Field'!$F$5)+(N1049*'Football Field'!$F$6)+(O1049*'Football Field'!$F$7)+(P1049*'Football Field'!$F$8)+(Q1049*'Football Field'!$F$9)+(R1049*'Football Field'!$F$10)+(S1049*'Football Field'!$F$11)</f>
        <v>121449336.82536003</v>
      </c>
    </row>
    <row r="1050" spans="2:20" x14ac:dyDescent="0.3">
      <c r="B1050" s="62">
        <f t="shared" si="144"/>
        <v>1023</v>
      </c>
      <c r="C1050" s="62">
        <v>0.74222153365516053</v>
      </c>
      <c r="D1050" s="62">
        <v>0.27581616129556963</v>
      </c>
      <c r="E1050" s="62">
        <v>0.52844981188808571</v>
      </c>
      <c r="F1050" s="62">
        <v>0.99434633955618257</v>
      </c>
      <c r="G1050" s="62">
        <v>0.99422993973216311</v>
      </c>
      <c r="H1050" s="62">
        <v>0.91561748770880924</v>
      </c>
      <c r="I1050" s="62">
        <v>0.37952194183960375</v>
      </c>
      <c r="J1050" s="62">
        <v>0.69837133032872611</v>
      </c>
      <c r="K1050" s="62"/>
      <c r="L1050" s="65">
        <f t="shared" si="145"/>
        <v>0.13425188129037544</v>
      </c>
      <c r="M1050" s="65">
        <f t="shared" si="146"/>
        <v>4.9889200009957703E-2</v>
      </c>
      <c r="N1050" s="65">
        <f t="shared" si="147"/>
        <v>9.5585183394156351E-2</v>
      </c>
      <c r="O1050" s="65">
        <f t="shared" si="148"/>
        <v>0.17985582563498803</v>
      </c>
      <c r="P1050" s="65">
        <f t="shared" si="149"/>
        <v>0.17983477141512524</v>
      </c>
      <c r="Q1050" s="65">
        <f t="shared" si="150"/>
        <v>0.16561547286552533</v>
      </c>
      <c r="R1050" s="65">
        <f t="shared" si="151"/>
        <v>6.8647340952270944E-2</v>
      </c>
      <c r="S1050" s="65">
        <f t="shared" si="152"/>
        <v>0.12632032443760105</v>
      </c>
      <c r="T1050" s="66">
        <f>(L1050*'Football Field'!$F$4)+(M1050*'Football Field'!$F$5)+(N1050*'Football Field'!$F$6)+(O1050*'Football Field'!$F$7)+(P1050*'Football Field'!$F$8)+(Q1050*'Football Field'!$F$9)+(R1050*'Football Field'!$F$10)+(S1050*'Football Field'!$F$11)</f>
        <v>136202216.14553076</v>
      </c>
    </row>
    <row r="1051" spans="2:20" x14ac:dyDescent="0.3">
      <c r="B1051" s="62">
        <f t="shared" si="144"/>
        <v>1024</v>
      </c>
      <c r="C1051" s="62">
        <v>0.91590913495953863</v>
      </c>
      <c r="D1051" s="62">
        <v>0.12888397603223278</v>
      </c>
      <c r="E1051" s="62">
        <v>0.96460149388556637</v>
      </c>
      <c r="F1051" s="62">
        <v>0.63187454803141963</v>
      </c>
      <c r="G1051" s="62">
        <v>0.35249521401011863</v>
      </c>
      <c r="H1051" s="62">
        <v>0.3381775474611225</v>
      </c>
      <c r="I1051" s="62">
        <v>0.94804418657880596</v>
      </c>
      <c r="J1051" s="62">
        <v>0.49491573472431727</v>
      </c>
      <c r="K1051" s="62"/>
      <c r="L1051" s="65">
        <f t="shared" si="145"/>
        <v>0.19181737478138206</v>
      </c>
      <c r="M1051" s="65">
        <f t="shared" si="146"/>
        <v>2.6991963493170738E-2</v>
      </c>
      <c r="N1051" s="65">
        <f t="shared" si="147"/>
        <v>0.20201493707724894</v>
      </c>
      <c r="O1051" s="65">
        <f t="shared" si="148"/>
        <v>0.13233246876603491</v>
      </c>
      <c r="P1051" s="65">
        <f t="shared" si="149"/>
        <v>7.3822504868246958E-2</v>
      </c>
      <c r="Q1051" s="65">
        <f t="shared" si="150"/>
        <v>7.0823979025893644E-2</v>
      </c>
      <c r="R1051" s="65">
        <f t="shared" si="151"/>
        <v>0.1985473668786269</v>
      </c>
      <c r="S1051" s="65">
        <f t="shared" si="152"/>
        <v>0.10364940510939573</v>
      </c>
      <c r="T1051" s="66">
        <f>(L1051*'Football Field'!$F$4)+(M1051*'Football Field'!$F$5)+(N1051*'Football Field'!$F$6)+(O1051*'Football Field'!$F$7)+(P1051*'Football Field'!$F$8)+(Q1051*'Football Field'!$F$9)+(R1051*'Football Field'!$F$10)+(S1051*'Football Field'!$F$11)</f>
        <v>147610529.07481846</v>
      </c>
    </row>
    <row r="1052" spans="2:20" x14ac:dyDescent="0.3">
      <c r="B1052" s="62">
        <f t="shared" si="144"/>
        <v>1025</v>
      </c>
      <c r="C1052" s="62">
        <v>0.50117971043954401</v>
      </c>
      <c r="D1052" s="62">
        <v>0.31313035374243814</v>
      </c>
      <c r="E1052" s="62">
        <v>0.27520196632825722</v>
      </c>
      <c r="F1052" s="62">
        <v>0.22999866374451383</v>
      </c>
      <c r="G1052" s="62">
        <v>0.92491131963721784</v>
      </c>
      <c r="H1052" s="62">
        <v>0.79286531459529919</v>
      </c>
      <c r="I1052" s="62">
        <v>0.40675201046922504</v>
      </c>
      <c r="J1052" s="62">
        <v>0.50605334391745038</v>
      </c>
      <c r="K1052" s="62"/>
      <c r="L1052" s="65">
        <f t="shared" si="145"/>
        <v>0.12687796228490103</v>
      </c>
      <c r="M1052" s="65">
        <f t="shared" si="146"/>
        <v>7.9271647245151663E-2</v>
      </c>
      <c r="N1052" s="65">
        <f t="shared" si="147"/>
        <v>6.9669749148273188E-2</v>
      </c>
      <c r="O1052" s="65">
        <f t="shared" si="148"/>
        <v>5.8226143589414484E-2</v>
      </c>
      <c r="P1052" s="65">
        <f t="shared" si="149"/>
        <v>0.23414927038225483</v>
      </c>
      <c r="Q1052" s="65">
        <f t="shared" si="150"/>
        <v>0.2007206863861328</v>
      </c>
      <c r="R1052" s="65">
        <f t="shared" si="151"/>
        <v>0.10297277636870203</v>
      </c>
      <c r="S1052" s="65">
        <f t="shared" si="152"/>
        <v>0.12811176459516999</v>
      </c>
      <c r="T1052" s="66">
        <f>(L1052*'Football Field'!$F$4)+(M1052*'Football Field'!$F$5)+(N1052*'Football Field'!$F$6)+(O1052*'Football Field'!$F$7)+(P1052*'Football Field'!$F$8)+(Q1052*'Football Field'!$F$9)+(R1052*'Football Field'!$F$10)+(S1052*'Football Field'!$F$11)</f>
        <v>143832223.46718818</v>
      </c>
    </row>
    <row r="1053" spans="2:20" x14ac:dyDescent="0.3">
      <c r="B1053" s="62">
        <f t="shared" si="144"/>
        <v>1026</v>
      </c>
      <c r="C1053" s="62">
        <v>0.95768752179191774</v>
      </c>
      <c r="D1053" s="62">
        <v>7.9720643197010999E-2</v>
      </c>
      <c r="E1053" s="62">
        <v>0.89687558466116679</v>
      </c>
      <c r="F1053" s="62">
        <v>0.58446195820857272</v>
      </c>
      <c r="G1053" s="62">
        <v>0.45155441956285725</v>
      </c>
      <c r="H1053" s="62">
        <v>0.95511620860332469</v>
      </c>
      <c r="I1053" s="62">
        <v>0.97514984695085505</v>
      </c>
      <c r="J1053" s="62">
        <v>4.7812070323486111E-2</v>
      </c>
      <c r="K1053" s="62"/>
      <c r="L1053" s="65">
        <f t="shared" si="145"/>
        <v>0.19353563385204164</v>
      </c>
      <c r="M1053" s="65">
        <f t="shared" si="146"/>
        <v>1.6110458642457155E-2</v>
      </c>
      <c r="N1053" s="65">
        <f t="shared" si="147"/>
        <v>0.18124636774951478</v>
      </c>
      <c r="O1053" s="65">
        <f t="shared" si="148"/>
        <v>0.11811181932563446</v>
      </c>
      <c r="P1053" s="65">
        <f t="shared" si="149"/>
        <v>9.125301188562053E-2</v>
      </c>
      <c r="Q1053" s="65">
        <f t="shared" si="150"/>
        <v>0.19301600639897082</v>
      </c>
      <c r="R1053" s="65">
        <f t="shared" si="151"/>
        <v>0.19706453246590466</v>
      </c>
      <c r="S1053" s="65">
        <f t="shared" si="152"/>
        <v>9.6621696798559736E-3</v>
      </c>
      <c r="T1053" s="66">
        <f>(L1053*'Football Field'!$F$4)+(M1053*'Football Field'!$F$5)+(N1053*'Football Field'!$F$6)+(O1053*'Football Field'!$F$7)+(P1053*'Football Field'!$F$8)+(Q1053*'Football Field'!$F$9)+(R1053*'Football Field'!$F$10)+(S1053*'Football Field'!$F$11)</f>
        <v>147486222.97792867</v>
      </c>
    </row>
    <row r="1054" spans="2:20" x14ac:dyDescent="0.3">
      <c r="B1054" s="62">
        <f t="shared" ref="B1054:B1117" si="153">B1053+1</f>
        <v>1027</v>
      </c>
      <c r="C1054" s="62">
        <v>0.11490443102761316</v>
      </c>
      <c r="D1054" s="62">
        <v>0.73169166413211795</v>
      </c>
      <c r="E1054" s="62">
        <v>9.5520369401481009E-2</v>
      </c>
      <c r="F1054" s="62">
        <v>0.82869386996084238</v>
      </c>
      <c r="G1054" s="62">
        <v>0.61123956623667286</v>
      </c>
      <c r="H1054" s="62">
        <v>0.19684785533297711</v>
      </c>
      <c r="I1054" s="62">
        <v>0.36919002577264792</v>
      </c>
      <c r="J1054" s="62">
        <v>0.46453457510188867</v>
      </c>
      <c r="K1054" s="62"/>
      <c r="L1054" s="65">
        <f t="shared" si="145"/>
        <v>3.3670420869469163E-2</v>
      </c>
      <c r="M1054" s="65">
        <f t="shared" si="146"/>
        <v>0.21440745198146641</v>
      </c>
      <c r="N1054" s="65">
        <f t="shared" si="147"/>
        <v>2.799031343344913E-2</v>
      </c>
      <c r="O1054" s="65">
        <f t="shared" si="148"/>
        <v>0.24283198762652899</v>
      </c>
      <c r="P1054" s="65">
        <f t="shared" si="149"/>
        <v>0.17911139947522753</v>
      </c>
      <c r="Q1054" s="65">
        <f t="shared" si="150"/>
        <v>5.7682284982734297E-2</v>
      </c>
      <c r="R1054" s="65">
        <f t="shared" si="151"/>
        <v>0.10818367435793604</v>
      </c>
      <c r="S1054" s="65">
        <f t="shared" si="152"/>
        <v>0.13612246727318855</v>
      </c>
      <c r="T1054" s="66">
        <f>(L1054*'Football Field'!$F$4)+(M1054*'Football Field'!$F$5)+(N1054*'Football Field'!$F$6)+(O1054*'Football Field'!$F$7)+(P1054*'Football Field'!$F$8)+(Q1054*'Football Field'!$F$9)+(R1054*'Football Field'!$F$10)+(S1054*'Football Field'!$F$11)</f>
        <v>140344229.34164354</v>
      </c>
    </row>
    <row r="1055" spans="2:20" x14ac:dyDescent="0.3">
      <c r="B1055" s="62">
        <f t="shared" si="153"/>
        <v>1028</v>
      </c>
      <c r="C1055" s="62">
        <v>0.75075743324638278</v>
      </c>
      <c r="D1055" s="62">
        <v>0.62937991834237461</v>
      </c>
      <c r="E1055" s="62">
        <v>0.626114409964451</v>
      </c>
      <c r="F1055" s="62">
        <v>0.72898374104914709</v>
      </c>
      <c r="G1055" s="62">
        <v>0.18094087589460472</v>
      </c>
      <c r="H1055" s="62">
        <v>0.3111319491463187</v>
      </c>
      <c r="I1055" s="62">
        <v>0.98054960990301565</v>
      </c>
      <c r="J1055" s="62">
        <v>0.69800885797402135</v>
      </c>
      <c r="K1055" s="62"/>
      <c r="L1055" s="65">
        <f t="shared" si="145"/>
        <v>0.15303257600306644</v>
      </c>
      <c r="M1055" s="65">
        <f t="shared" si="146"/>
        <v>0.12829127747966557</v>
      </c>
      <c r="N1055" s="65">
        <f t="shared" si="147"/>
        <v>0.12762564416469147</v>
      </c>
      <c r="O1055" s="65">
        <f t="shared" si="148"/>
        <v>0.1485942793462722</v>
      </c>
      <c r="P1055" s="65">
        <f t="shared" si="149"/>
        <v>3.6882549697400444E-2</v>
      </c>
      <c r="Q1055" s="65">
        <f t="shared" si="150"/>
        <v>6.3420382597917657E-2</v>
      </c>
      <c r="R1055" s="65">
        <f t="shared" si="151"/>
        <v>0.19987285647428971</v>
      </c>
      <c r="S1055" s="65">
        <f t="shared" si="152"/>
        <v>0.14228043423669651</v>
      </c>
      <c r="T1055" s="66">
        <f>(L1055*'Football Field'!$F$4)+(M1055*'Football Field'!$F$5)+(N1055*'Football Field'!$F$6)+(O1055*'Football Field'!$F$7)+(P1055*'Football Field'!$F$8)+(Q1055*'Football Field'!$F$9)+(R1055*'Football Field'!$F$10)+(S1055*'Football Field'!$F$11)</f>
        <v>143096755.80585736</v>
      </c>
    </row>
    <row r="1056" spans="2:20" x14ac:dyDescent="0.3">
      <c r="B1056" s="62">
        <f t="shared" si="153"/>
        <v>1029</v>
      </c>
      <c r="C1056" s="62">
        <v>0.7020202815514015</v>
      </c>
      <c r="D1056" s="62">
        <v>0.22127257166808567</v>
      </c>
      <c r="E1056" s="62">
        <v>0.10547785342044291</v>
      </c>
      <c r="F1056" s="62">
        <v>0.43043863623187983</v>
      </c>
      <c r="G1056" s="62">
        <v>0.73429389433799452</v>
      </c>
      <c r="H1056" s="62">
        <v>0.7907570535127626</v>
      </c>
      <c r="I1056" s="62">
        <v>0.2285684577217586</v>
      </c>
      <c r="J1056" s="62">
        <v>0.92033487152122173</v>
      </c>
      <c r="K1056" s="62"/>
      <c r="L1056" s="65">
        <f t="shared" si="145"/>
        <v>0.16985059051624318</v>
      </c>
      <c r="M1056" s="65">
        <f t="shared" si="146"/>
        <v>5.353588486050067E-2</v>
      </c>
      <c r="N1056" s="65">
        <f t="shared" si="147"/>
        <v>2.5519883343336443E-2</v>
      </c>
      <c r="O1056" s="65">
        <f t="shared" si="148"/>
        <v>0.10414265579824006</v>
      </c>
      <c r="P1056" s="65">
        <f t="shared" si="149"/>
        <v>0.17765904325464749</v>
      </c>
      <c r="Q1056" s="65">
        <f t="shared" si="150"/>
        <v>0.19132004590695448</v>
      </c>
      <c r="R1056" s="65">
        <f t="shared" si="151"/>
        <v>5.5301091061975401E-2</v>
      </c>
      <c r="S1056" s="65">
        <f t="shared" si="152"/>
        <v>0.22267080525810237</v>
      </c>
      <c r="T1056" s="66">
        <f>(L1056*'Football Field'!$F$4)+(M1056*'Football Field'!$F$5)+(N1056*'Football Field'!$F$6)+(O1056*'Football Field'!$F$7)+(P1056*'Football Field'!$F$8)+(Q1056*'Football Field'!$F$9)+(R1056*'Football Field'!$F$10)+(S1056*'Football Field'!$F$11)</f>
        <v>132362904.43194157</v>
      </c>
    </row>
    <row r="1057" spans="2:20" x14ac:dyDescent="0.3">
      <c r="B1057" s="62">
        <f t="shared" si="153"/>
        <v>1030</v>
      </c>
      <c r="C1057" s="62">
        <v>0.6768935568389165</v>
      </c>
      <c r="D1057" s="62">
        <v>0.56829552152676921</v>
      </c>
      <c r="E1057" s="62">
        <v>0.60382772969987109</v>
      </c>
      <c r="F1057" s="62">
        <v>7.4411292070659441E-2</v>
      </c>
      <c r="G1057" s="62">
        <v>0.56694409895441744</v>
      </c>
      <c r="H1057" s="62">
        <v>0.61972225958874139</v>
      </c>
      <c r="I1057" s="62">
        <v>0.33662636398828882</v>
      </c>
      <c r="J1057" s="62">
        <v>0.94572551841277197</v>
      </c>
      <c r="K1057" s="62"/>
      <c r="L1057" s="65">
        <f t="shared" si="145"/>
        <v>0.15410400134163438</v>
      </c>
      <c r="M1057" s="65">
        <f t="shared" si="146"/>
        <v>0.12938018529942524</v>
      </c>
      <c r="N1057" s="65">
        <f t="shared" si="147"/>
        <v>0.13746957454040157</v>
      </c>
      <c r="O1057" s="65">
        <f t="shared" si="148"/>
        <v>1.6940740146265752E-2</v>
      </c>
      <c r="P1057" s="65">
        <f t="shared" si="149"/>
        <v>0.12907251561665359</v>
      </c>
      <c r="Q1057" s="65">
        <f t="shared" si="150"/>
        <v>0.14108817990393588</v>
      </c>
      <c r="R1057" s="65">
        <f t="shared" si="151"/>
        <v>7.6637558628772431E-2</v>
      </c>
      <c r="S1057" s="65">
        <f t="shared" si="152"/>
        <v>0.2153072445229112</v>
      </c>
      <c r="T1057" s="66">
        <f>(L1057*'Football Field'!$F$4)+(M1057*'Football Field'!$F$5)+(N1057*'Football Field'!$F$6)+(O1057*'Football Field'!$F$7)+(P1057*'Football Field'!$F$8)+(Q1057*'Football Field'!$F$9)+(R1057*'Football Field'!$F$10)+(S1057*'Football Field'!$F$11)</f>
        <v>133427973.64380333</v>
      </c>
    </row>
    <row r="1058" spans="2:20" x14ac:dyDescent="0.3">
      <c r="B1058" s="62">
        <f t="shared" si="153"/>
        <v>1031</v>
      </c>
      <c r="C1058" s="62">
        <v>0.30144904448493182</v>
      </c>
      <c r="D1058" s="62">
        <v>0.34135111934727336</v>
      </c>
      <c r="E1058" s="62">
        <v>0.22127442733807667</v>
      </c>
      <c r="F1058" s="62">
        <v>0.6141288762271534</v>
      </c>
      <c r="G1058" s="62">
        <v>0.28584159853550761</v>
      </c>
      <c r="H1058" s="62">
        <v>0.65580958498718323</v>
      </c>
      <c r="I1058" s="62">
        <v>0.85871620178518249</v>
      </c>
      <c r="J1058" s="62">
        <v>0.119756832477797</v>
      </c>
      <c r="K1058" s="62"/>
      <c r="L1058" s="65">
        <f t="shared" si="145"/>
        <v>8.8705113929791454E-2</v>
      </c>
      <c r="M1058" s="65">
        <f t="shared" si="146"/>
        <v>0.1004467935318842</v>
      </c>
      <c r="N1058" s="65">
        <f t="shared" si="147"/>
        <v>6.5112740099445177E-2</v>
      </c>
      <c r="O1058" s="65">
        <f t="shared" si="148"/>
        <v>0.18071502607143769</v>
      </c>
      <c r="P1058" s="65">
        <f t="shared" si="149"/>
        <v>8.4112429705290814E-2</v>
      </c>
      <c r="Q1058" s="65">
        <f t="shared" si="150"/>
        <v>0.19298009072125355</v>
      </c>
      <c r="R1058" s="65">
        <f t="shared" si="151"/>
        <v>0.25268787513612417</v>
      </c>
      <c r="S1058" s="65">
        <f t="shared" si="152"/>
        <v>3.5239930804772987E-2</v>
      </c>
      <c r="T1058" s="66">
        <f>(L1058*'Football Field'!$F$4)+(M1058*'Football Field'!$F$5)+(N1058*'Football Field'!$F$6)+(O1058*'Football Field'!$F$7)+(P1058*'Football Field'!$F$8)+(Q1058*'Football Field'!$F$9)+(R1058*'Football Field'!$F$10)+(S1058*'Football Field'!$F$11)</f>
        <v>152459689.70631424</v>
      </c>
    </row>
    <row r="1059" spans="2:20" x14ac:dyDescent="0.3">
      <c r="B1059" s="62">
        <f t="shared" si="153"/>
        <v>1032</v>
      </c>
      <c r="C1059" s="62">
        <v>9.8731456421174313E-2</v>
      </c>
      <c r="D1059" s="62">
        <v>0.93982870356584491</v>
      </c>
      <c r="E1059" s="62">
        <v>0.18872848688334742</v>
      </c>
      <c r="F1059" s="62">
        <v>0.34269430114388233</v>
      </c>
      <c r="G1059" s="62">
        <v>0.96865433164367531</v>
      </c>
      <c r="H1059" s="62">
        <v>0.51914197601474399</v>
      </c>
      <c r="I1059" s="62">
        <v>0.60379511285785359</v>
      </c>
      <c r="J1059" s="62">
        <v>0.8881297300157377</v>
      </c>
      <c r="K1059" s="62"/>
      <c r="L1059" s="65">
        <f t="shared" si="145"/>
        <v>2.1700632454915342E-2</v>
      </c>
      <c r="M1059" s="65">
        <f t="shared" si="146"/>
        <v>0.20656919289897183</v>
      </c>
      <c r="N1059" s="65">
        <f t="shared" si="147"/>
        <v>4.1481486003375638E-2</v>
      </c>
      <c r="O1059" s="65">
        <f t="shared" si="148"/>
        <v>7.5322327281323959E-2</v>
      </c>
      <c r="P1059" s="65">
        <f t="shared" si="149"/>
        <v>0.21290490780558319</v>
      </c>
      <c r="Q1059" s="65">
        <f t="shared" si="150"/>
        <v>0.11410455818008526</v>
      </c>
      <c r="R1059" s="65">
        <f t="shared" si="151"/>
        <v>0.1327108532290662</v>
      </c>
      <c r="S1059" s="65">
        <f t="shared" si="152"/>
        <v>0.19520604214667864</v>
      </c>
      <c r="T1059" s="66">
        <f>(L1059*'Football Field'!$F$4)+(M1059*'Football Field'!$F$5)+(N1059*'Football Field'!$F$6)+(O1059*'Football Field'!$F$7)+(P1059*'Football Field'!$F$8)+(Q1059*'Football Field'!$F$9)+(R1059*'Football Field'!$F$10)+(S1059*'Football Field'!$F$11)</f>
        <v>146221607.92933348</v>
      </c>
    </row>
    <row r="1060" spans="2:20" x14ac:dyDescent="0.3">
      <c r="B1060" s="62">
        <f t="shared" si="153"/>
        <v>1033</v>
      </c>
      <c r="C1060" s="62">
        <v>0.82412347231636074</v>
      </c>
      <c r="D1060" s="62">
        <v>8.3466914039199147E-2</v>
      </c>
      <c r="E1060" s="62">
        <v>0.38479855637843674</v>
      </c>
      <c r="F1060" s="62">
        <v>0.6078886985351567</v>
      </c>
      <c r="G1060" s="62">
        <v>0.57437293837893433</v>
      </c>
      <c r="H1060" s="62">
        <v>0.87489882447374567</v>
      </c>
      <c r="I1060" s="62">
        <v>0.46060558994281375</v>
      </c>
      <c r="J1060" s="62">
        <v>0.4950725437523843</v>
      </c>
      <c r="K1060" s="62"/>
      <c r="L1060" s="65">
        <f t="shared" si="145"/>
        <v>0.19142390618783256</v>
      </c>
      <c r="M1060" s="65">
        <f t="shared" si="146"/>
        <v>1.9387340925892411E-2</v>
      </c>
      <c r="N1060" s="65">
        <f t="shared" si="147"/>
        <v>8.9379377279917044E-2</v>
      </c>
      <c r="O1060" s="65">
        <f t="shared" si="148"/>
        <v>0.14119780968496431</v>
      </c>
      <c r="P1060" s="65">
        <f t="shared" si="149"/>
        <v>0.13341291100961658</v>
      </c>
      <c r="Q1060" s="65">
        <f t="shared" si="150"/>
        <v>0.20321778971927781</v>
      </c>
      <c r="R1060" s="65">
        <f t="shared" si="151"/>
        <v>0.10698751364402082</v>
      </c>
      <c r="S1060" s="65">
        <f t="shared" si="152"/>
        <v>0.11499335154847848</v>
      </c>
      <c r="T1060" s="66">
        <f>(L1060*'Football Field'!$F$4)+(M1060*'Football Field'!$F$5)+(N1060*'Football Field'!$F$6)+(O1060*'Football Field'!$F$7)+(P1060*'Football Field'!$F$8)+(Q1060*'Football Field'!$F$9)+(R1060*'Football Field'!$F$10)+(S1060*'Football Field'!$F$11)</f>
        <v>137015216.77719364</v>
      </c>
    </row>
    <row r="1061" spans="2:20" x14ac:dyDescent="0.3">
      <c r="B1061" s="62">
        <f t="shared" si="153"/>
        <v>1034</v>
      </c>
      <c r="C1061" s="62">
        <v>0.91214132408500226</v>
      </c>
      <c r="D1061" s="62">
        <v>0.80096068606910964</v>
      </c>
      <c r="E1061" s="62">
        <v>0.70576655280218714</v>
      </c>
      <c r="F1061" s="62">
        <v>0.5524773622978677</v>
      </c>
      <c r="G1061" s="62">
        <v>0.16420209202035452</v>
      </c>
      <c r="H1061" s="62">
        <v>0.84113192215641341</v>
      </c>
      <c r="I1061" s="62">
        <v>0.70897806037104816</v>
      </c>
      <c r="J1061" s="62">
        <v>4.5900874326758601E-3</v>
      </c>
      <c r="K1061" s="62"/>
      <c r="L1061" s="65">
        <f t="shared" si="145"/>
        <v>0.19447613582905277</v>
      </c>
      <c r="M1061" s="65">
        <f t="shared" si="146"/>
        <v>0.17077149676774372</v>
      </c>
      <c r="N1061" s="65">
        <f t="shared" si="147"/>
        <v>0.15047531381614035</v>
      </c>
      <c r="O1061" s="65">
        <f t="shared" si="148"/>
        <v>0.11779278025858222</v>
      </c>
      <c r="P1061" s="65">
        <f t="shared" si="149"/>
        <v>3.5009255153743278E-2</v>
      </c>
      <c r="Q1061" s="65">
        <f t="shared" si="150"/>
        <v>0.17933633925371734</v>
      </c>
      <c r="R1061" s="65">
        <f t="shared" si="151"/>
        <v>0.15116003400772288</v>
      </c>
      <c r="S1061" s="65">
        <f t="shared" si="152"/>
        <v>9.786449132975709E-4</v>
      </c>
      <c r="T1061" s="66">
        <f>(L1061*'Football Field'!$F$4)+(M1061*'Football Field'!$F$5)+(N1061*'Football Field'!$F$6)+(O1061*'Football Field'!$F$7)+(P1061*'Football Field'!$F$8)+(Q1061*'Football Field'!$F$9)+(R1061*'Football Field'!$F$10)+(S1061*'Football Field'!$F$11)</f>
        <v>135129863.79827866</v>
      </c>
    </row>
    <row r="1062" spans="2:20" x14ac:dyDescent="0.3">
      <c r="B1062" s="62">
        <f t="shared" si="153"/>
        <v>1035</v>
      </c>
      <c r="C1062" s="62">
        <v>0.56739818397802588</v>
      </c>
      <c r="D1062" s="62">
        <v>0.31399929858449138</v>
      </c>
      <c r="E1062" s="62">
        <v>0.35777138519420371</v>
      </c>
      <c r="F1062" s="62">
        <v>0.80084099747902815</v>
      </c>
      <c r="G1062" s="62">
        <v>0.42801895006723734</v>
      </c>
      <c r="H1062" s="62">
        <v>0.81859943274120039</v>
      </c>
      <c r="I1062" s="62">
        <v>0.88825776470123829</v>
      </c>
      <c r="J1062" s="62">
        <v>0.8526548095752009</v>
      </c>
      <c r="K1062" s="62"/>
      <c r="L1062" s="65">
        <f t="shared" si="145"/>
        <v>0.11285799639039523</v>
      </c>
      <c r="M1062" s="65">
        <f t="shared" si="146"/>
        <v>6.2455842663760752E-2</v>
      </c>
      <c r="N1062" s="65">
        <f t="shared" si="147"/>
        <v>7.1162303368242488E-2</v>
      </c>
      <c r="O1062" s="65">
        <f t="shared" si="148"/>
        <v>0.15929079957412931</v>
      </c>
      <c r="P1062" s="65">
        <f t="shared" si="149"/>
        <v>8.5134853240171449E-2</v>
      </c>
      <c r="Q1062" s="65">
        <f t="shared" si="150"/>
        <v>0.16282303051760186</v>
      </c>
      <c r="R1062" s="65">
        <f t="shared" si="151"/>
        <v>0.17667837936942576</v>
      </c>
      <c r="S1062" s="65">
        <f t="shared" si="152"/>
        <v>0.16959679487627316</v>
      </c>
      <c r="T1062" s="66">
        <f>(L1062*'Football Field'!$F$4)+(M1062*'Football Field'!$F$5)+(N1062*'Football Field'!$F$6)+(O1062*'Football Field'!$F$7)+(P1062*'Football Field'!$F$8)+(Q1062*'Football Field'!$F$9)+(R1062*'Football Field'!$F$10)+(S1062*'Football Field'!$F$11)</f>
        <v>143045689.45692948</v>
      </c>
    </row>
    <row r="1063" spans="2:20" x14ac:dyDescent="0.3">
      <c r="B1063" s="62">
        <f t="shared" si="153"/>
        <v>1036</v>
      </c>
      <c r="C1063" s="62">
        <v>0.60379042292330576</v>
      </c>
      <c r="D1063" s="62">
        <v>0.91051937550711959</v>
      </c>
      <c r="E1063" s="62">
        <v>0.90408771892701201</v>
      </c>
      <c r="F1063" s="62">
        <v>0.9667578130890413</v>
      </c>
      <c r="G1063" s="62">
        <v>0.32624156489209344</v>
      </c>
      <c r="H1063" s="62">
        <v>0.65538210797710739</v>
      </c>
      <c r="I1063" s="62">
        <v>0.38233097571854935</v>
      </c>
      <c r="J1063" s="62">
        <v>0.65152028139530649</v>
      </c>
      <c r="K1063" s="62"/>
      <c r="L1063" s="65">
        <f t="shared" ref="L1063:L1126" si="154">C1063/SUM($C1063:$J1063)</f>
        <v>0.11179999255777301</v>
      </c>
      <c r="M1063" s="65">
        <f t="shared" ref="M1063:M1126" si="155">D1063/SUM($C1063:$J1063)</f>
        <v>0.16859502161784762</v>
      </c>
      <c r="N1063" s="65">
        <f t="shared" ref="N1063:N1126" si="156">E1063/SUM($C1063:$J1063)</f>
        <v>0.16740411309977477</v>
      </c>
      <c r="O1063" s="65">
        <f t="shared" ref="O1063:O1126" si="157">F1063/SUM($C1063:$J1063)</f>
        <v>0.17900833170759423</v>
      </c>
      <c r="P1063" s="65">
        <f t="shared" ref="P1063:P1126" si="158">G1063/SUM($C1063:$J1063)</f>
        <v>6.0408054089995424E-2</v>
      </c>
      <c r="Q1063" s="65">
        <f t="shared" ref="Q1063:Q1126" si="159">H1063/SUM($C1063:$J1063)</f>
        <v>0.12135289334267109</v>
      </c>
      <c r="R1063" s="65">
        <f t="shared" ref="R1063:R1126" si="160">I1063/SUM($C1063:$J1063)</f>
        <v>7.079376985310247E-2</v>
      </c>
      <c r="S1063" s="65">
        <f t="shared" ref="S1063:S1126" si="161">J1063/SUM($C1063:$J1063)</f>
        <v>0.12063782373124138</v>
      </c>
      <c r="T1063" s="66">
        <f>(L1063*'Football Field'!$F$4)+(M1063*'Football Field'!$F$5)+(N1063*'Football Field'!$F$6)+(O1063*'Football Field'!$F$7)+(P1063*'Football Field'!$F$8)+(Q1063*'Football Field'!$F$9)+(R1063*'Football Field'!$F$10)+(S1063*'Football Field'!$F$11)</f>
        <v>128267314.08832344</v>
      </c>
    </row>
    <row r="1064" spans="2:20" x14ac:dyDescent="0.3">
      <c r="B1064" s="62">
        <f t="shared" si="153"/>
        <v>1037</v>
      </c>
      <c r="C1064" s="62">
        <v>0.41584725276381607</v>
      </c>
      <c r="D1064" s="62">
        <v>0.5009869248104688</v>
      </c>
      <c r="E1064" s="62">
        <v>0.57127754346036053</v>
      </c>
      <c r="F1064" s="62">
        <v>0.36406518221910933</v>
      </c>
      <c r="G1064" s="62">
        <v>9.7918361169087809E-2</v>
      </c>
      <c r="H1064" s="62">
        <v>0.94147642560061928</v>
      </c>
      <c r="I1064" s="62">
        <v>0.58432138645331666</v>
      </c>
      <c r="J1064" s="62">
        <v>0.66845196264807838</v>
      </c>
      <c r="K1064" s="62"/>
      <c r="L1064" s="65">
        <f t="shared" si="154"/>
        <v>0.10034088591514299</v>
      </c>
      <c r="M1064" s="65">
        <f t="shared" si="155"/>
        <v>0.12088446306494308</v>
      </c>
      <c r="N1064" s="65">
        <f t="shared" si="156"/>
        <v>0.13784507275991545</v>
      </c>
      <c r="O1064" s="65">
        <f t="shared" si="157"/>
        <v>8.7846252853499715E-2</v>
      </c>
      <c r="P1064" s="65">
        <f t="shared" si="158"/>
        <v>2.3626980920914056E-2</v>
      </c>
      <c r="Q1064" s="65">
        <f t="shared" si="159"/>
        <v>0.22717134232612707</v>
      </c>
      <c r="R1064" s="65">
        <f t="shared" si="160"/>
        <v>0.14099245621129686</v>
      </c>
      <c r="S1064" s="65">
        <f t="shared" si="161"/>
        <v>0.16129254594816084</v>
      </c>
      <c r="T1064" s="66">
        <f>(L1064*'Football Field'!$F$4)+(M1064*'Football Field'!$F$5)+(N1064*'Football Field'!$F$6)+(O1064*'Football Field'!$F$7)+(P1064*'Football Field'!$F$8)+(Q1064*'Football Field'!$F$9)+(R1064*'Football Field'!$F$10)+(S1064*'Football Field'!$F$11)</f>
        <v>134095335.65900026</v>
      </c>
    </row>
    <row r="1065" spans="2:20" x14ac:dyDescent="0.3">
      <c r="B1065" s="62">
        <f t="shared" si="153"/>
        <v>1038</v>
      </c>
      <c r="C1065" s="62">
        <v>0.93384215369322043</v>
      </c>
      <c r="D1065" s="62">
        <v>8.2250721517808656E-2</v>
      </c>
      <c r="E1065" s="62">
        <v>2.0997359541148786E-2</v>
      </c>
      <c r="F1065" s="62">
        <v>0.53037867421629314</v>
      </c>
      <c r="G1065" s="62">
        <v>0.15596128204288529</v>
      </c>
      <c r="H1065" s="62">
        <v>0.46777714797532433</v>
      </c>
      <c r="I1065" s="62">
        <v>0.41251953406671582</v>
      </c>
      <c r="J1065" s="62">
        <v>0.29329907415792711</v>
      </c>
      <c r="K1065" s="62"/>
      <c r="L1065" s="65">
        <f t="shared" si="154"/>
        <v>0.32234511209405514</v>
      </c>
      <c r="M1065" s="65">
        <f t="shared" si="155"/>
        <v>2.8391434186836737E-2</v>
      </c>
      <c r="N1065" s="65">
        <f t="shared" si="156"/>
        <v>7.2479017874730592E-3</v>
      </c>
      <c r="O1065" s="65">
        <f t="shared" si="157"/>
        <v>0.1830769499067951</v>
      </c>
      <c r="P1065" s="65">
        <f t="shared" si="158"/>
        <v>5.3834962090351164E-2</v>
      </c>
      <c r="Q1065" s="65">
        <f t="shared" si="159"/>
        <v>0.16146805603367359</v>
      </c>
      <c r="R1065" s="65">
        <f t="shared" si="160"/>
        <v>0.14239414543863751</v>
      </c>
      <c r="S1065" s="65">
        <f t="shared" si="161"/>
        <v>0.10124143846217763</v>
      </c>
      <c r="T1065" s="66">
        <f>(L1065*'Football Field'!$F$4)+(M1065*'Football Field'!$F$5)+(N1065*'Football Field'!$F$6)+(O1065*'Football Field'!$F$7)+(P1065*'Football Field'!$F$8)+(Q1065*'Football Field'!$F$9)+(R1065*'Football Field'!$F$10)+(S1065*'Football Field'!$F$11)</f>
        <v>132789285.64019515</v>
      </c>
    </row>
    <row r="1066" spans="2:20" x14ac:dyDescent="0.3">
      <c r="B1066" s="62">
        <f t="shared" si="153"/>
        <v>1039</v>
      </c>
      <c r="C1066" s="62">
        <v>0.76883543248877217</v>
      </c>
      <c r="D1066" s="62">
        <v>0.91310430964805211</v>
      </c>
      <c r="E1066" s="62">
        <v>0.93836196889053625</v>
      </c>
      <c r="F1066" s="62">
        <v>0.93514375094789992</v>
      </c>
      <c r="G1066" s="62">
        <v>0.28073853525944992</v>
      </c>
      <c r="H1066" s="62">
        <v>0.20252162193252665</v>
      </c>
      <c r="I1066" s="62">
        <v>0.28686389401152912</v>
      </c>
      <c r="J1066" s="62">
        <v>0.29992977314041547</v>
      </c>
      <c r="K1066" s="62"/>
      <c r="L1066" s="65">
        <f t="shared" si="154"/>
        <v>0.1662167443767105</v>
      </c>
      <c r="M1066" s="65">
        <f t="shared" si="155"/>
        <v>0.1974066480452687</v>
      </c>
      <c r="N1066" s="65">
        <f t="shared" si="156"/>
        <v>0.20286717407262936</v>
      </c>
      <c r="O1066" s="65">
        <f t="shared" si="157"/>
        <v>0.20217141827559468</v>
      </c>
      <c r="P1066" s="65">
        <f t="shared" si="158"/>
        <v>6.0693671727458487E-2</v>
      </c>
      <c r="Q1066" s="65">
        <f t="shared" si="159"/>
        <v>4.3783732176010483E-2</v>
      </c>
      <c r="R1066" s="65">
        <f t="shared" si="160"/>
        <v>6.2017930661017545E-2</v>
      </c>
      <c r="S1066" s="65">
        <f t="shared" si="161"/>
        <v>6.484268066531032E-2</v>
      </c>
      <c r="T1066" s="66">
        <f>(L1066*'Football Field'!$F$4)+(M1066*'Football Field'!$F$5)+(N1066*'Football Field'!$F$6)+(O1066*'Football Field'!$F$7)+(P1066*'Football Field'!$F$8)+(Q1066*'Football Field'!$F$9)+(R1066*'Football Field'!$F$10)+(S1066*'Football Field'!$F$11)</f>
        <v>127380310.60519356</v>
      </c>
    </row>
    <row r="1067" spans="2:20" x14ac:dyDescent="0.3">
      <c r="B1067" s="62">
        <f t="shared" si="153"/>
        <v>1040</v>
      </c>
      <c r="C1067" s="62">
        <v>0.28594111689530033</v>
      </c>
      <c r="D1067" s="62">
        <v>7.5787138589440972E-2</v>
      </c>
      <c r="E1067" s="62">
        <v>0.77203081126484085</v>
      </c>
      <c r="F1067" s="62">
        <v>0.90465054286761726</v>
      </c>
      <c r="G1067" s="62">
        <v>0.41170752510283237</v>
      </c>
      <c r="H1067" s="62">
        <v>0.60876389862592784</v>
      </c>
      <c r="I1067" s="62">
        <v>0.27944155052317843</v>
      </c>
      <c r="J1067" s="62">
        <v>0.74573865586805321</v>
      </c>
      <c r="K1067" s="62"/>
      <c r="L1067" s="65">
        <f t="shared" si="154"/>
        <v>7.0013915098320251E-2</v>
      </c>
      <c r="M1067" s="65">
        <f t="shared" si="155"/>
        <v>1.8556807584579178E-2</v>
      </c>
      <c r="N1067" s="65">
        <f t="shared" si="156"/>
        <v>0.18903507218577378</v>
      </c>
      <c r="O1067" s="65">
        <f t="shared" si="157"/>
        <v>0.22150758516192848</v>
      </c>
      <c r="P1067" s="65">
        <f t="shared" si="158"/>
        <v>0.10080836229804566</v>
      </c>
      <c r="Q1067" s="65">
        <f t="shared" si="159"/>
        <v>0.14905846481995985</v>
      </c>
      <c r="R1067" s="65">
        <f t="shared" si="160"/>
        <v>6.8422468253967805E-2</v>
      </c>
      <c r="S1067" s="65">
        <f t="shared" si="161"/>
        <v>0.18259732459742481</v>
      </c>
      <c r="T1067" s="66">
        <f>(L1067*'Football Field'!$F$4)+(M1067*'Football Field'!$F$5)+(N1067*'Football Field'!$F$6)+(O1067*'Football Field'!$F$7)+(P1067*'Football Field'!$F$8)+(Q1067*'Football Field'!$F$9)+(R1067*'Football Field'!$F$10)+(S1067*'Football Field'!$F$11)</f>
        <v>133278597.55585736</v>
      </c>
    </row>
    <row r="1068" spans="2:20" x14ac:dyDescent="0.3">
      <c r="B1068" s="62">
        <f t="shared" si="153"/>
        <v>1041</v>
      </c>
      <c r="C1068" s="62">
        <v>0.70151530620234259</v>
      </c>
      <c r="D1068" s="62">
        <v>0.27652569142399885</v>
      </c>
      <c r="E1068" s="62">
        <v>0.31105566226181958</v>
      </c>
      <c r="F1068" s="62">
        <v>0.57067334748247733</v>
      </c>
      <c r="G1068" s="62">
        <v>0.23204243814388115</v>
      </c>
      <c r="H1068" s="62">
        <v>0.55124066407042283</v>
      </c>
      <c r="I1068" s="62">
        <v>0.98856154251853667</v>
      </c>
      <c r="J1068" s="62">
        <v>0.19427611858112515</v>
      </c>
      <c r="K1068" s="62"/>
      <c r="L1068" s="65">
        <f t="shared" si="154"/>
        <v>0.18335999333217076</v>
      </c>
      <c r="M1068" s="65">
        <f t="shared" si="155"/>
        <v>7.2277466346619565E-2</v>
      </c>
      <c r="N1068" s="65">
        <f t="shared" si="156"/>
        <v>8.1302807870324886E-2</v>
      </c>
      <c r="O1068" s="65">
        <f t="shared" si="157"/>
        <v>0.14916090962533182</v>
      </c>
      <c r="P1068" s="65">
        <f t="shared" si="158"/>
        <v>6.0650565332883127E-2</v>
      </c>
      <c r="Q1068" s="65">
        <f t="shared" si="159"/>
        <v>0.14408165238125289</v>
      </c>
      <c r="R1068" s="65">
        <f t="shared" si="160"/>
        <v>0.25838728854813692</v>
      </c>
      <c r="S1068" s="65">
        <f t="shared" si="161"/>
        <v>5.0779316563280094E-2</v>
      </c>
      <c r="T1068" s="66">
        <f>(L1068*'Football Field'!$F$4)+(M1068*'Football Field'!$F$5)+(N1068*'Football Field'!$F$6)+(O1068*'Football Field'!$F$7)+(P1068*'Football Field'!$F$8)+(Q1068*'Football Field'!$F$9)+(R1068*'Football Field'!$F$10)+(S1068*'Football Field'!$F$11)</f>
        <v>151282551.96840993</v>
      </c>
    </row>
    <row r="1069" spans="2:20" x14ac:dyDescent="0.3">
      <c r="B1069" s="62">
        <f t="shared" si="153"/>
        <v>1042</v>
      </c>
      <c r="C1069" s="62">
        <v>0.4534928525977695</v>
      </c>
      <c r="D1069" s="62">
        <v>0.41102777103555621</v>
      </c>
      <c r="E1069" s="62">
        <v>0.41399970037384126</v>
      </c>
      <c r="F1069" s="62">
        <v>0.82465191683660266</v>
      </c>
      <c r="G1069" s="62">
        <v>0.56557801050974454</v>
      </c>
      <c r="H1069" s="62">
        <v>0.58726665916833409</v>
      </c>
      <c r="I1069" s="62">
        <v>0.48900293164221731</v>
      </c>
      <c r="J1069" s="62">
        <v>1.6972447557484283E-2</v>
      </c>
      <c r="K1069" s="62"/>
      <c r="L1069" s="65">
        <f t="shared" si="154"/>
        <v>0.12054592824041527</v>
      </c>
      <c r="M1069" s="65">
        <f t="shared" si="155"/>
        <v>0.10925800463721287</v>
      </c>
      <c r="N1069" s="65">
        <f t="shared" si="156"/>
        <v>0.11004799278960886</v>
      </c>
      <c r="O1069" s="65">
        <f t="shared" si="157"/>
        <v>0.21920616878713503</v>
      </c>
      <c r="P1069" s="65">
        <f t="shared" si="158"/>
        <v>0.15034002383657377</v>
      </c>
      <c r="Q1069" s="65">
        <f t="shared" si="159"/>
        <v>0.15610522668343949</v>
      </c>
      <c r="R1069" s="65">
        <f t="shared" si="160"/>
        <v>0.12998509672076219</v>
      </c>
      <c r="S1069" s="65">
        <f t="shared" si="161"/>
        <v>4.5115583048524867E-3</v>
      </c>
      <c r="T1069" s="66">
        <f>(L1069*'Football Field'!$F$4)+(M1069*'Football Field'!$F$5)+(N1069*'Football Field'!$F$6)+(O1069*'Football Field'!$F$7)+(P1069*'Football Field'!$F$8)+(Q1069*'Football Field'!$F$9)+(R1069*'Football Field'!$F$10)+(S1069*'Football Field'!$F$11)</f>
        <v>141888709.46339643</v>
      </c>
    </row>
    <row r="1070" spans="2:20" x14ac:dyDescent="0.3">
      <c r="B1070" s="62">
        <f t="shared" si="153"/>
        <v>1043</v>
      </c>
      <c r="C1070" s="62">
        <v>1.8841789637712547E-2</v>
      </c>
      <c r="D1070" s="62">
        <v>0.42171875052657293</v>
      </c>
      <c r="E1070" s="62">
        <v>0.90469127889204892</v>
      </c>
      <c r="F1070" s="62">
        <v>0.20474630011423289</v>
      </c>
      <c r="G1070" s="62">
        <v>0.15516253836013794</v>
      </c>
      <c r="H1070" s="62">
        <v>0.5322863605074496</v>
      </c>
      <c r="I1070" s="62">
        <v>0.79273117641029567</v>
      </c>
      <c r="J1070" s="62">
        <v>0.14884021419311433</v>
      </c>
      <c r="K1070" s="62"/>
      <c r="L1070" s="65">
        <f t="shared" si="154"/>
        <v>5.9269205823076331E-3</v>
      </c>
      <c r="M1070" s="65">
        <f t="shared" si="155"/>
        <v>0.13265690735863928</v>
      </c>
      <c r="N1070" s="65">
        <f t="shared" si="156"/>
        <v>0.28458195662938457</v>
      </c>
      <c r="O1070" s="65">
        <f t="shared" si="157"/>
        <v>6.4405509435764355E-2</v>
      </c>
      <c r="P1070" s="65">
        <f t="shared" si="158"/>
        <v>4.8808317038478828E-2</v>
      </c>
      <c r="Q1070" s="65">
        <f t="shared" si="159"/>
        <v>0.16743733193256416</v>
      </c>
      <c r="R1070" s="65">
        <f t="shared" si="160"/>
        <v>0.24936350612358985</v>
      </c>
      <c r="S1070" s="65">
        <f t="shared" si="161"/>
        <v>4.6819550899271346E-2</v>
      </c>
      <c r="T1070" s="66">
        <f>(L1070*'Football Field'!$F$4)+(M1070*'Football Field'!$F$5)+(N1070*'Football Field'!$F$6)+(O1070*'Football Field'!$F$7)+(P1070*'Football Field'!$F$8)+(Q1070*'Football Field'!$F$9)+(R1070*'Football Field'!$F$10)+(S1070*'Football Field'!$F$11)</f>
        <v>154405932.45612517</v>
      </c>
    </row>
    <row r="1071" spans="2:20" x14ac:dyDescent="0.3">
      <c r="B1071" s="62">
        <f t="shared" si="153"/>
        <v>1044</v>
      </c>
      <c r="C1071" s="62">
        <v>0.11047922918853692</v>
      </c>
      <c r="D1071" s="62">
        <v>0.27586517717060322</v>
      </c>
      <c r="E1071" s="62">
        <v>0.66935724455993739</v>
      </c>
      <c r="F1071" s="62">
        <v>0.97713431740558332</v>
      </c>
      <c r="G1071" s="62">
        <v>0.29180754369549167</v>
      </c>
      <c r="H1071" s="62">
        <v>0.26204865966159796</v>
      </c>
      <c r="I1071" s="62">
        <v>0.89582989914032762</v>
      </c>
      <c r="J1071" s="62">
        <v>0.75786460403334777</v>
      </c>
      <c r="K1071" s="62"/>
      <c r="L1071" s="65">
        <f t="shared" si="154"/>
        <v>2.6054045930210754E-2</v>
      </c>
      <c r="M1071" s="65">
        <f t="shared" si="155"/>
        <v>6.5056608824479126E-2</v>
      </c>
      <c r="N1071" s="65">
        <f t="shared" si="156"/>
        <v>0.1578528789671661</v>
      </c>
      <c r="O1071" s="65">
        <f t="shared" si="157"/>
        <v>0.23043519196015264</v>
      </c>
      <c r="P1071" s="65">
        <f t="shared" si="158"/>
        <v>6.8816258061050697E-2</v>
      </c>
      <c r="Q1071" s="65">
        <f t="shared" si="159"/>
        <v>6.1798293352700533E-2</v>
      </c>
      <c r="R1071" s="65">
        <f t="shared" si="160"/>
        <v>0.21126137020767582</v>
      </c>
      <c r="S1071" s="65">
        <f t="shared" si="161"/>
        <v>0.17872535269656437</v>
      </c>
      <c r="T1071" s="66">
        <f>(L1071*'Football Field'!$F$4)+(M1071*'Football Field'!$F$5)+(N1071*'Football Field'!$F$6)+(O1071*'Football Field'!$F$7)+(P1071*'Football Field'!$F$8)+(Q1071*'Football Field'!$F$9)+(R1071*'Football Field'!$F$10)+(S1071*'Football Field'!$F$11)</f>
        <v>149763233.25303581</v>
      </c>
    </row>
    <row r="1072" spans="2:20" x14ac:dyDescent="0.3">
      <c r="B1072" s="62">
        <f t="shared" si="153"/>
        <v>1045</v>
      </c>
      <c r="C1072" s="62">
        <v>0.85171637578187454</v>
      </c>
      <c r="D1072" s="62">
        <v>0.71780166051589134</v>
      </c>
      <c r="E1072" s="62">
        <v>0.46124516309148211</v>
      </c>
      <c r="F1072" s="62">
        <v>5.7529529346272756E-2</v>
      </c>
      <c r="G1072" s="62">
        <v>0.61077888529573732</v>
      </c>
      <c r="H1072" s="62">
        <v>0.10373046200224922</v>
      </c>
      <c r="I1072" s="62">
        <v>0.47965008958420174</v>
      </c>
      <c r="J1072" s="62">
        <v>0.44062597718431695</v>
      </c>
      <c r="K1072" s="62"/>
      <c r="L1072" s="65">
        <f t="shared" si="154"/>
        <v>0.22876672020127525</v>
      </c>
      <c r="M1072" s="65">
        <f t="shared" si="155"/>
        <v>0.19279790350456266</v>
      </c>
      <c r="N1072" s="65">
        <f t="shared" si="156"/>
        <v>0.12388812305302419</v>
      </c>
      <c r="O1072" s="65">
        <f t="shared" si="157"/>
        <v>1.5452141249706744E-2</v>
      </c>
      <c r="P1072" s="65">
        <f t="shared" si="158"/>
        <v>0.16405212618934154</v>
      </c>
      <c r="Q1072" s="65">
        <f t="shared" si="159"/>
        <v>2.7861478600118943E-2</v>
      </c>
      <c r="R1072" s="65">
        <f t="shared" si="160"/>
        <v>0.12883159342532957</v>
      </c>
      <c r="S1072" s="65">
        <f t="shared" si="161"/>
        <v>0.11834991377664113</v>
      </c>
      <c r="T1072" s="66">
        <f>(L1072*'Football Field'!$F$4)+(M1072*'Football Field'!$F$5)+(N1072*'Football Field'!$F$6)+(O1072*'Football Field'!$F$7)+(P1072*'Football Field'!$F$8)+(Q1072*'Football Field'!$F$9)+(R1072*'Football Field'!$F$10)+(S1072*'Football Field'!$F$11)</f>
        <v>141863128.8833631</v>
      </c>
    </row>
    <row r="1073" spans="2:20" x14ac:dyDescent="0.3">
      <c r="B1073" s="62">
        <f t="shared" si="153"/>
        <v>1046</v>
      </c>
      <c r="C1073" s="62">
        <v>0.31053188361674922</v>
      </c>
      <c r="D1073" s="62">
        <v>0.56499093579878101</v>
      </c>
      <c r="E1073" s="62">
        <v>0.40071100653081682</v>
      </c>
      <c r="F1073" s="62">
        <v>0.18967780796673606</v>
      </c>
      <c r="G1073" s="62">
        <v>0.32393666191980086</v>
      </c>
      <c r="H1073" s="62">
        <v>0.39307028754682982</v>
      </c>
      <c r="I1073" s="62">
        <v>7.0392222449013886E-2</v>
      </c>
      <c r="J1073" s="62">
        <v>0.91322259074398981</v>
      </c>
      <c r="K1073" s="62"/>
      <c r="L1073" s="65">
        <f t="shared" si="154"/>
        <v>9.8066827260641531E-2</v>
      </c>
      <c r="M1073" s="65">
        <f t="shared" si="155"/>
        <v>0.17842569935005148</v>
      </c>
      <c r="N1073" s="65">
        <f t="shared" si="156"/>
        <v>0.12654564356230208</v>
      </c>
      <c r="O1073" s="65">
        <f t="shared" si="157"/>
        <v>5.9900776089092549E-2</v>
      </c>
      <c r="P1073" s="65">
        <f t="shared" si="158"/>
        <v>0.10230009330405679</v>
      </c>
      <c r="Q1073" s="65">
        <f t="shared" si="159"/>
        <v>0.12413268338564425</v>
      </c>
      <c r="R1073" s="65">
        <f t="shared" si="160"/>
        <v>2.223005843715483E-2</v>
      </c>
      <c r="S1073" s="65">
        <f t="shared" si="161"/>
        <v>0.28839821861105647</v>
      </c>
      <c r="T1073" s="66">
        <f>(L1073*'Football Field'!$F$4)+(M1073*'Football Field'!$F$5)+(N1073*'Football Field'!$F$6)+(O1073*'Football Field'!$F$7)+(P1073*'Football Field'!$F$8)+(Q1073*'Football Field'!$F$9)+(R1073*'Football Field'!$F$10)+(S1073*'Football Field'!$F$11)</f>
        <v>124379563.06896664</v>
      </c>
    </row>
    <row r="1074" spans="2:20" x14ac:dyDescent="0.3">
      <c r="B1074" s="62">
        <f t="shared" si="153"/>
        <v>1047</v>
      </c>
      <c r="C1074" s="62">
        <v>0.41909501567590313</v>
      </c>
      <c r="D1074" s="62">
        <v>0.44626466784769769</v>
      </c>
      <c r="E1074" s="62">
        <v>0.99841649333388927</v>
      </c>
      <c r="F1074" s="62">
        <v>0.74371717071697963</v>
      </c>
      <c r="G1074" s="62">
        <v>0.86678096581728858</v>
      </c>
      <c r="H1074" s="62">
        <v>0.80879777209658421</v>
      </c>
      <c r="I1074" s="62">
        <v>0.26012953429184338</v>
      </c>
      <c r="J1074" s="62">
        <v>0.17939982785780662</v>
      </c>
      <c r="K1074" s="62"/>
      <c r="L1074" s="65">
        <f t="shared" si="154"/>
        <v>8.874240613412622E-2</v>
      </c>
      <c r="M1074" s="65">
        <f t="shared" si="155"/>
        <v>9.4495517522635075E-2</v>
      </c>
      <c r="N1074" s="65">
        <f t="shared" si="156"/>
        <v>0.21141239725686506</v>
      </c>
      <c r="O1074" s="65">
        <f t="shared" si="157"/>
        <v>0.15748040120746362</v>
      </c>
      <c r="P1074" s="65">
        <f t="shared" si="158"/>
        <v>0.1835388769151394</v>
      </c>
      <c r="Q1074" s="65">
        <f t="shared" si="159"/>
        <v>0.17126106893926105</v>
      </c>
      <c r="R1074" s="65">
        <f t="shared" si="160"/>
        <v>5.5081830888343772E-2</v>
      </c>
      <c r="S1074" s="65">
        <f t="shared" si="161"/>
        <v>3.7987501136165829E-2</v>
      </c>
      <c r="T1074" s="66">
        <f>(L1074*'Football Field'!$F$4)+(M1074*'Football Field'!$F$5)+(N1074*'Football Field'!$F$6)+(O1074*'Football Field'!$F$7)+(P1074*'Football Field'!$F$8)+(Q1074*'Football Field'!$F$9)+(R1074*'Football Field'!$F$10)+(S1074*'Football Field'!$F$11)</f>
        <v>136887169.19330215</v>
      </c>
    </row>
    <row r="1075" spans="2:20" x14ac:dyDescent="0.3">
      <c r="B1075" s="62">
        <f t="shared" si="153"/>
        <v>1048</v>
      </c>
      <c r="C1075" s="62">
        <v>0.4173574774668638</v>
      </c>
      <c r="D1075" s="62">
        <v>0.43344334119347461</v>
      </c>
      <c r="E1075" s="62">
        <v>0.84502568973410463</v>
      </c>
      <c r="F1075" s="62">
        <v>6.5381073524606537E-2</v>
      </c>
      <c r="G1075" s="62">
        <v>3.2727362247390146E-2</v>
      </c>
      <c r="H1075" s="62">
        <v>0.42592735857173469</v>
      </c>
      <c r="I1075" s="62">
        <v>0.5267779346750785</v>
      </c>
      <c r="J1075" s="62">
        <v>0.29294792075572229</v>
      </c>
      <c r="K1075" s="62"/>
      <c r="L1075" s="65">
        <f t="shared" si="154"/>
        <v>0.13730724550469259</v>
      </c>
      <c r="M1075" s="65">
        <f t="shared" si="155"/>
        <v>0.14259936499245265</v>
      </c>
      <c r="N1075" s="65">
        <f t="shared" si="156"/>
        <v>0.27800663963737171</v>
      </c>
      <c r="O1075" s="65">
        <f t="shared" si="157"/>
        <v>2.1509846111517818E-2</v>
      </c>
      <c r="P1075" s="65">
        <f t="shared" si="158"/>
        <v>1.0767038343479026E-2</v>
      </c>
      <c r="Q1075" s="65">
        <f t="shared" si="159"/>
        <v>0.14012666730097742</v>
      </c>
      <c r="R1075" s="65">
        <f t="shared" si="160"/>
        <v>0.17330569381886446</v>
      </c>
      <c r="S1075" s="65">
        <f t="shared" si="161"/>
        <v>9.63775042906444E-2</v>
      </c>
      <c r="T1075" s="66">
        <f>(L1075*'Football Field'!$F$4)+(M1075*'Football Field'!$F$5)+(N1075*'Football Field'!$F$6)+(O1075*'Football Field'!$F$7)+(P1075*'Football Field'!$F$8)+(Q1075*'Football Field'!$F$9)+(R1075*'Football Field'!$F$10)+(S1075*'Football Field'!$F$11)</f>
        <v>139973881.87276959</v>
      </c>
    </row>
    <row r="1076" spans="2:20" x14ac:dyDescent="0.3">
      <c r="B1076" s="62">
        <f t="shared" si="153"/>
        <v>1049</v>
      </c>
      <c r="C1076" s="62">
        <v>0.7232027010487726</v>
      </c>
      <c r="D1076" s="62">
        <v>0.32503971661412545</v>
      </c>
      <c r="E1076" s="62">
        <v>0.630188721725083</v>
      </c>
      <c r="F1076" s="62">
        <v>0.68992507505405598</v>
      </c>
      <c r="G1076" s="62">
        <v>0.9065829008378038</v>
      </c>
      <c r="H1076" s="62">
        <v>0.17871075416777138</v>
      </c>
      <c r="I1076" s="62">
        <v>0.42748264865478725</v>
      </c>
      <c r="J1076" s="62">
        <v>0.32596997438278241</v>
      </c>
      <c r="K1076" s="62"/>
      <c r="L1076" s="65">
        <f t="shared" si="154"/>
        <v>0.17190042370980338</v>
      </c>
      <c r="M1076" s="65">
        <f t="shared" si="155"/>
        <v>7.7259757088095307E-2</v>
      </c>
      <c r="N1076" s="65">
        <f t="shared" si="156"/>
        <v>0.14979162567366491</v>
      </c>
      <c r="O1076" s="65">
        <f t="shared" si="157"/>
        <v>0.16399055556322084</v>
      </c>
      <c r="P1076" s="65">
        <f t="shared" si="158"/>
        <v>0.21548866528855953</v>
      </c>
      <c r="Q1076" s="65">
        <f t="shared" si="159"/>
        <v>4.2478345722974049E-2</v>
      </c>
      <c r="R1076" s="65">
        <f t="shared" si="160"/>
        <v>0.10160975384326056</v>
      </c>
      <c r="S1076" s="65">
        <f t="shared" si="161"/>
        <v>7.7480873110421511E-2</v>
      </c>
      <c r="T1076" s="66">
        <f>(L1076*'Football Field'!$F$4)+(M1076*'Football Field'!$F$5)+(N1076*'Football Field'!$F$6)+(O1076*'Football Field'!$F$7)+(P1076*'Football Field'!$F$8)+(Q1076*'Football Field'!$F$9)+(R1076*'Football Field'!$F$10)+(S1076*'Football Field'!$F$11)</f>
        <v>144361149.13032141</v>
      </c>
    </row>
    <row r="1077" spans="2:20" x14ac:dyDescent="0.3">
      <c r="B1077" s="62">
        <f t="shared" si="153"/>
        <v>1050</v>
      </c>
      <c r="C1077" s="62">
        <v>0.21952459560835369</v>
      </c>
      <c r="D1077" s="62">
        <v>0.44450112708237077</v>
      </c>
      <c r="E1077" s="62">
        <v>0.67743080788531373</v>
      </c>
      <c r="F1077" s="62">
        <v>0.34828386643574705</v>
      </c>
      <c r="G1077" s="62">
        <v>0.33961566153554235</v>
      </c>
      <c r="H1077" s="62">
        <v>0.88679428505042668</v>
      </c>
      <c r="I1077" s="62">
        <v>0.71551346916296421</v>
      </c>
      <c r="J1077" s="62">
        <v>0.64388398377920897</v>
      </c>
      <c r="K1077" s="62"/>
      <c r="L1077" s="65">
        <f t="shared" si="154"/>
        <v>5.1344203375765868E-2</v>
      </c>
      <c r="M1077" s="65">
        <f t="shared" si="155"/>
        <v>0.10396354999050465</v>
      </c>
      <c r="N1077" s="65">
        <f t="shared" si="156"/>
        <v>0.158443044054738</v>
      </c>
      <c r="O1077" s="65">
        <f t="shared" si="157"/>
        <v>8.1459472097961977E-2</v>
      </c>
      <c r="P1077" s="65">
        <f t="shared" si="158"/>
        <v>7.9432081617794817E-2</v>
      </c>
      <c r="Q1077" s="65">
        <f t="shared" si="159"/>
        <v>0.20741068215120473</v>
      </c>
      <c r="R1077" s="65">
        <f t="shared" si="160"/>
        <v>0.16735012756540993</v>
      </c>
      <c r="S1077" s="65">
        <f t="shared" si="161"/>
        <v>0.15059683914661998</v>
      </c>
      <c r="T1077" s="66">
        <f>(L1077*'Football Field'!$F$4)+(M1077*'Football Field'!$F$5)+(N1077*'Football Field'!$F$6)+(O1077*'Football Field'!$F$7)+(P1077*'Football Field'!$F$8)+(Q1077*'Football Field'!$F$9)+(R1077*'Football Field'!$F$10)+(S1077*'Football Field'!$F$11)</f>
        <v>143029847.22125766</v>
      </c>
    </row>
    <row r="1078" spans="2:20" x14ac:dyDescent="0.3">
      <c r="B1078" s="62">
        <f t="shared" si="153"/>
        <v>1051</v>
      </c>
      <c r="C1078" s="62">
        <v>0.13311759430201153</v>
      </c>
      <c r="D1078" s="62">
        <v>0.2244864833085074</v>
      </c>
      <c r="E1078" s="62">
        <v>1.1464665035386234E-2</v>
      </c>
      <c r="F1078" s="62">
        <v>0.46153929339192501</v>
      </c>
      <c r="G1078" s="62">
        <v>0.32025030137533617</v>
      </c>
      <c r="H1078" s="62">
        <v>0.19526561860387515</v>
      </c>
      <c r="I1078" s="62">
        <v>0.28683012622143111</v>
      </c>
      <c r="J1078" s="62">
        <v>0.47293032069380925</v>
      </c>
      <c r="K1078" s="62"/>
      <c r="L1078" s="65">
        <f t="shared" si="154"/>
        <v>6.3212203916157755E-2</v>
      </c>
      <c r="M1078" s="65">
        <f t="shared" si="155"/>
        <v>0.10659962294033198</v>
      </c>
      <c r="N1078" s="65">
        <f t="shared" si="156"/>
        <v>5.4441093819881901E-3</v>
      </c>
      <c r="O1078" s="65">
        <f t="shared" si="157"/>
        <v>0.21916649021630394</v>
      </c>
      <c r="P1078" s="65">
        <f t="shared" si="158"/>
        <v>0.15207401741967047</v>
      </c>
      <c r="Q1078" s="65">
        <f t="shared" si="159"/>
        <v>9.2723806839531561E-2</v>
      </c>
      <c r="R1078" s="65">
        <f t="shared" si="160"/>
        <v>0.13620411729249823</v>
      </c>
      <c r="S1078" s="65">
        <f t="shared" si="161"/>
        <v>0.22457563199351788</v>
      </c>
      <c r="T1078" s="66">
        <f>(L1078*'Football Field'!$F$4)+(M1078*'Football Field'!$F$5)+(N1078*'Football Field'!$F$6)+(O1078*'Football Field'!$F$7)+(P1078*'Football Field'!$F$8)+(Q1078*'Football Field'!$F$9)+(R1078*'Football Field'!$F$10)+(S1078*'Football Field'!$F$11)</f>
        <v>142145859.66355497</v>
      </c>
    </row>
    <row r="1079" spans="2:20" x14ac:dyDescent="0.3">
      <c r="B1079" s="62">
        <f t="shared" si="153"/>
        <v>1052</v>
      </c>
      <c r="C1079" s="62">
        <v>0.47732126739726399</v>
      </c>
      <c r="D1079" s="62">
        <v>0.69687880026689997</v>
      </c>
      <c r="E1079" s="62">
        <v>0.17876130210713181</v>
      </c>
      <c r="F1079" s="62">
        <v>0.33246230278749778</v>
      </c>
      <c r="G1079" s="62">
        <v>0.29742840160432138</v>
      </c>
      <c r="H1079" s="62">
        <v>0.45257253487223681</v>
      </c>
      <c r="I1079" s="62">
        <v>0.48594190882561739</v>
      </c>
      <c r="J1079" s="62">
        <v>0.73427166423154711</v>
      </c>
      <c r="K1079" s="62"/>
      <c r="L1079" s="65">
        <f t="shared" si="154"/>
        <v>0.13057125558417312</v>
      </c>
      <c r="M1079" s="65">
        <f t="shared" si="155"/>
        <v>0.19063122922849027</v>
      </c>
      <c r="N1079" s="65">
        <f t="shared" si="156"/>
        <v>4.8900162763046595E-2</v>
      </c>
      <c r="O1079" s="65">
        <f t="shared" si="157"/>
        <v>9.0945078869154858E-2</v>
      </c>
      <c r="P1079" s="65">
        <f t="shared" si="158"/>
        <v>8.1361553520614291E-2</v>
      </c>
      <c r="Q1079" s="65">
        <f t="shared" si="159"/>
        <v>0.12380123861524521</v>
      </c>
      <c r="R1079" s="65">
        <f t="shared" si="160"/>
        <v>0.1329294324602607</v>
      </c>
      <c r="S1079" s="65">
        <f t="shared" si="161"/>
        <v>0.20086004895901491</v>
      </c>
      <c r="T1079" s="66">
        <f>(L1079*'Football Field'!$F$4)+(M1079*'Football Field'!$F$5)+(N1079*'Football Field'!$F$6)+(O1079*'Football Field'!$F$7)+(P1079*'Football Field'!$F$8)+(Q1079*'Football Field'!$F$9)+(R1079*'Football Field'!$F$10)+(S1079*'Football Field'!$F$11)</f>
        <v>135343427.81564656</v>
      </c>
    </row>
    <row r="1080" spans="2:20" x14ac:dyDescent="0.3">
      <c r="B1080" s="62">
        <f t="shared" si="153"/>
        <v>1053</v>
      </c>
      <c r="C1080" s="62">
        <v>0.93780082871754322</v>
      </c>
      <c r="D1080" s="62">
        <v>0.69627135805971929</v>
      </c>
      <c r="E1080" s="62">
        <v>0.95197657057317175</v>
      </c>
      <c r="F1080" s="62">
        <v>0.52310201955658742</v>
      </c>
      <c r="G1080" s="62">
        <v>0.98365538996364421</v>
      </c>
      <c r="H1080" s="62">
        <v>0.36075415718201498</v>
      </c>
      <c r="I1080" s="62">
        <v>0.18461149860740977</v>
      </c>
      <c r="J1080" s="62">
        <v>0.52794428664439319</v>
      </c>
      <c r="K1080" s="62"/>
      <c r="L1080" s="65">
        <f t="shared" si="154"/>
        <v>0.1815291814731976</v>
      </c>
      <c r="M1080" s="65">
        <f t="shared" si="155"/>
        <v>0.13477656005556921</v>
      </c>
      <c r="N1080" s="65">
        <f t="shared" si="156"/>
        <v>0.18427316584282824</v>
      </c>
      <c r="O1080" s="65">
        <f t="shared" si="157"/>
        <v>0.10125634199634991</v>
      </c>
      <c r="P1080" s="65">
        <f t="shared" si="158"/>
        <v>0.19040520366780414</v>
      </c>
      <c r="Q1080" s="65">
        <f t="shared" si="159"/>
        <v>6.9830826398244353E-2</v>
      </c>
      <c r="R1080" s="65">
        <f t="shared" si="160"/>
        <v>3.5735065705339727E-2</v>
      </c>
      <c r="S1080" s="65">
        <f t="shared" si="161"/>
        <v>0.10219365486066678</v>
      </c>
      <c r="T1080" s="66">
        <f>(L1080*'Football Field'!$F$4)+(M1080*'Football Field'!$F$5)+(N1080*'Football Field'!$F$6)+(O1080*'Football Field'!$F$7)+(P1080*'Football Field'!$F$8)+(Q1080*'Football Field'!$F$9)+(R1080*'Football Field'!$F$10)+(S1080*'Football Field'!$F$11)</f>
        <v>133578659.98678787</v>
      </c>
    </row>
    <row r="1081" spans="2:20" x14ac:dyDescent="0.3">
      <c r="B1081" s="62">
        <f t="shared" si="153"/>
        <v>1054</v>
      </c>
      <c r="C1081" s="62">
        <v>9.4893408595453144E-2</v>
      </c>
      <c r="D1081" s="62">
        <v>0.99852268060424021</v>
      </c>
      <c r="E1081" s="62">
        <v>0.35940810983838689</v>
      </c>
      <c r="F1081" s="62">
        <v>0.47756324885181323</v>
      </c>
      <c r="G1081" s="62">
        <v>0.48344768177095099</v>
      </c>
      <c r="H1081" s="62">
        <v>0.46713887939268706</v>
      </c>
      <c r="I1081" s="62">
        <v>0.26784508553945507</v>
      </c>
      <c r="J1081" s="62">
        <v>0.77392355196205109</v>
      </c>
      <c r="K1081" s="62"/>
      <c r="L1081" s="65">
        <f t="shared" si="154"/>
        <v>2.4190577140916644E-2</v>
      </c>
      <c r="M1081" s="65">
        <f t="shared" si="155"/>
        <v>0.25454707855513931</v>
      </c>
      <c r="N1081" s="65">
        <f t="shared" si="156"/>
        <v>9.1621638792445378E-2</v>
      </c>
      <c r="O1081" s="65">
        <f t="shared" si="157"/>
        <v>0.12174218190714359</v>
      </c>
      <c r="P1081" s="65">
        <f t="shared" si="158"/>
        <v>0.12324226321487493</v>
      </c>
      <c r="Q1081" s="65">
        <f t="shared" si="159"/>
        <v>0.11908476325943268</v>
      </c>
      <c r="R1081" s="65">
        <f t="shared" si="160"/>
        <v>6.8280055479723434E-2</v>
      </c>
      <c r="S1081" s="65">
        <f t="shared" si="161"/>
        <v>0.19729144165032408</v>
      </c>
      <c r="T1081" s="66">
        <f>(L1081*'Football Field'!$F$4)+(M1081*'Football Field'!$F$5)+(N1081*'Football Field'!$F$6)+(O1081*'Football Field'!$F$7)+(P1081*'Football Field'!$F$8)+(Q1081*'Football Field'!$F$9)+(R1081*'Football Field'!$F$10)+(S1081*'Football Field'!$F$11)</f>
        <v>131420140.60574564</v>
      </c>
    </row>
    <row r="1082" spans="2:20" x14ac:dyDescent="0.3">
      <c r="B1082" s="62">
        <f t="shared" si="153"/>
        <v>1055</v>
      </c>
      <c r="C1082" s="62">
        <v>1.0832414780696742E-2</v>
      </c>
      <c r="D1082" s="62">
        <v>0.44542108096137645</v>
      </c>
      <c r="E1082" s="62">
        <v>0.87503714244357678</v>
      </c>
      <c r="F1082" s="62">
        <v>0.92789251750002433</v>
      </c>
      <c r="G1082" s="62">
        <v>7.3755567938627586E-2</v>
      </c>
      <c r="H1082" s="62">
        <v>0.22618283437093334</v>
      </c>
      <c r="I1082" s="62">
        <v>0.438801544137844</v>
      </c>
      <c r="J1082" s="62">
        <v>0.41596997621528664</v>
      </c>
      <c r="K1082" s="62"/>
      <c r="L1082" s="65">
        <f t="shared" si="154"/>
        <v>3.1730386781584387E-3</v>
      </c>
      <c r="M1082" s="65">
        <f t="shared" si="155"/>
        <v>0.13047306132296041</v>
      </c>
      <c r="N1082" s="65">
        <f t="shared" si="156"/>
        <v>0.25631650504617381</v>
      </c>
      <c r="O1082" s="65">
        <f t="shared" si="157"/>
        <v>0.27179893927695498</v>
      </c>
      <c r="P1082" s="65">
        <f t="shared" si="158"/>
        <v>2.160453366463087E-2</v>
      </c>
      <c r="Q1082" s="65">
        <f t="shared" si="159"/>
        <v>6.62536374690329E-2</v>
      </c>
      <c r="R1082" s="65">
        <f t="shared" si="160"/>
        <v>0.12853406186644112</v>
      </c>
      <c r="S1082" s="65">
        <f t="shared" si="161"/>
        <v>0.12184622267564749</v>
      </c>
      <c r="T1082" s="66">
        <f>(L1082*'Football Field'!$F$4)+(M1082*'Football Field'!$F$5)+(N1082*'Football Field'!$F$6)+(O1082*'Football Field'!$F$7)+(P1082*'Football Field'!$F$8)+(Q1082*'Football Field'!$F$9)+(R1082*'Football Field'!$F$10)+(S1082*'Football Field'!$F$11)</f>
        <v>136740815.10012743</v>
      </c>
    </row>
    <row r="1083" spans="2:20" x14ac:dyDescent="0.3">
      <c r="B1083" s="62">
        <f t="shared" si="153"/>
        <v>1056</v>
      </c>
      <c r="C1083" s="62">
        <v>0.38836136950127687</v>
      </c>
      <c r="D1083" s="62">
        <v>0.23323623941045157</v>
      </c>
      <c r="E1083" s="62">
        <v>0.12118886916413052</v>
      </c>
      <c r="F1083" s="62">
        <v>0.83043800617765728</v>
      </c>
      <c r="G1083" s="62">
        <v>0.89321218693808635</v>
      </c>
      <c r="H1083" s="62">
        <v>0.13218936276422699</v>
      </c>
      <c r="I1083" s="62">
        <v>0.69765012897825651</v>
      </c>
      <c r="J1083" s="62">
        <v>0.49921092465697181</v>
      </c>
      <c r="K1083" s="62"/>
      <c r="L1083" s="65">
        <f t="shared" si="154"/>
        <v>0.10232187873092315</v>
      </c>
      <c r="M1083" s="65">
        <f t="shared" si="155"/>
        <v>6.1450937396939832E-2</v>
      </c>
      <c r="N1083" s="65">
        <f t="shared" si="156"/>
        <v>3.1929727691695928E-2</v>
      </c>
      <c r="O1083" s="65">
        <f t="shared" si="157"/>
        <v>0.21879616160273244</v>
      </c>
      <c r="P1083" s="65">
        <f t="shared" si="158"/>
        <v>0.23533532490687398</v>
      </c>
      <c r="Q1083" s="65">
        <f t="shared" si="159"/>
        <v>3.4828036484804835E-2</v>
      </c>
      <c r="R1083" s="65">
        <f t="shared" si="160"/>
        <v>0.18381043404393327</v>
      </c>
      <c r="S1083" s="65">
        <f t="shared" si="161"/>
        <v>0.13152749914209666</v>
      </c>
      <c r="T1083" s="66">
        <f>(L1083*'Football Field'!$F$4)+(M1083*'Football Field'!$F$5)+(N1083*'Football Field'!$F$6)+(O1083*'Football Field'!$F$7)+(P1083*'Football Field'!$F$8)+(Q1083*'Football Field'!$F$9)+(R1083*'Football Field'!$F$10)+(S1083*'Football Field'!$F$11)</f>
        <v>155506741.94506696</v>
      </c>
    </row>
    <row r="1084" spans="2:20" x14ac:dyDescent="0.3">
      <c r="B1084" s="62">
        <f t="shared" si="153"/>
        <v>1057</v>
      </c>
      <c r="C1084" s="62">
        <v>0.72755424011989744</v>
      </c>
      <c r="D1084" s="62">
        <v>0.42197917557707332</v>
      </c>
      <c r="E1084" s="62">
        <v>0.63186796418578584</v>
      </c>
      <c r="F1084" s="62">
        <v>0.88876506306872183</v>
      </c>
      <c r="G1084" s="62">
        <v>0.61295194613649884</v>
      </c>
      <c r="H1084" s="62">
        <v>0.8402214914621956</v>
      </c>
      <c r="I1084" s="62">
        <v>1.8280420384689799E-3</v>
      </c>
      <c r="J1084" s="62">
        <v>0.23702059821844901</v>
      </c>
      <c r="K1084" s="62"/>
      <c r="L1084" s="65">
        <f t="shared" si="154"/>
        <v>0.16678651934678088</v>
      </c>
      <c r="M1084" s="65">
        <f t="shared" si="155"/>
        <v>9.6735657701240013E-2</v>
      </c>
      <c r="N1084" s="65">
        <f t="shared" si="156"/>
        <v>0.14485113634402891</v>
      </c>
      <c r="O1084" s="65">
        <f t="shared" si="157"/>
        <v>0.20374292830982066</v>
      </c>
      <c r="P1084" s="65">
        <f t="shared" si="158"/>
        <v>0.1405147767485965</v>
      </c>
      <c r="Q1084" s="65">
        <f t="shared" si="159"/>
        <v>0.19261466748959716</v>
      </c>
      <c r="R1084" s="65">
        <f t="shared" si="160"/>
        <v>4.1906534523885176E-4</v>
      </c>
      <c r="S1084" s="65">
        <f t="shared" si="161"/>
        <v>5.4335248714696881E-2</v>
      </c>
      <c r="T1084" s="66">
        <f>(L1084*'Football Field'!$F$4)+(M1084*'Football Field'!$F$5)+(N1084*'Football Field'!$F$6)+(O1084*'Football Field'!$F$7)+(P1084*'Football Field'!$F$8)+(Q1084*'Football Field'!$F$9)+(R1084*'Football Field'!$F$10)+(S1084*'Football Field'!$F$11)</f>
        <v>124103222.75555158</v>
      </c>
    </row>
    <row r="1085" spans="2:20" x14ac:dyDescent="0.3">
      <c r="B1085" s="62">
        <f t="shared" si="153"/>
        <v>1058</v>
      </c>
      <c r="C1085" s="62">
        <v>0.49193211784785396</v>
      </c>
      <c r="D1085" s="62">
        <v>0.30295597171292588</v>
      </c>
      <c r="E1085" s="62">
        <v>0.28741311941233494</v>
      </c>
      <c r="F1085" s="62">
        <v>0.82170715491433044</v>
      </c>
      <c r="G1085" s="62">
        <v>0.32750075301735537</v>
      </c>
      <c r="H1085" s="62">
        <v>5.7137765702847676E-2</v>
      </c>
      <c r="I1085" s="62">
        <v>0.41190303293552422</v>
      </c>
      <c r="J1085" s="62">
        <v>0.78069884664345091</v>
      </c>
      <c r="K1085" s="62"/>
      <c r="L1085" s="65">
        <f t="shared" si="154"/>
        <v>0.14130909666417063</v>
      </c>
      <c r="M1085" s="65">
        <f t="shared" si="155"/>
        <v>8.7025085654216447E-2</v>
      </c>
      <c r="N1085" s="65">
        <f t="shared" si="156"/>
        <v>8.25603509103459E-2</v>
      </c>
      <c r="O1085" s="65">
        <f t="shared" si="157"/>
        <v>0.23603804584140206</v>
      </c>
      <c r="P1085" s="65">
        <f t="shared" si="158"/>
        <v>9.4075653706415199E-2</v>
      </c>
      <c r="Q1085" s="65">
        <f t="shared" si="159"/>
        <v>1.6413008551264405E-2</v>
      </c>
      <c r="R1085" s="65">
        <f t="shared" si="160"/>
        <v>0.11832048241126034</v>
      </c>
      <c r="S1085" s="65">
        <f t="shared" si="161"/>
        <v>0.22425827626092498</v>
      </c>
      <c r="T1085" s="66">
        <f>(L1085*'Football Field'!$F$4)+(M1085*'Football Field'!$F$5)+(N1085*'Football Field'!$F$6)+(O1085*'Football Field'!$F$7)+(P1085*'Football Field'!$F$8)+(Q1085*'Football Field'!$F$9)+(R1085*'Football Field'!$F$10)+(S1085*'Football Field'!$F$11)</f>
        <v>136732020.65038693</v>
      </c>
    </row>
    <row r="1086" spans="2:20" x14ac:dyDescent="0.3">
      <c r="B1086" s="62">
        <f t="shared" si="153"/>
        <v>1059</v>
      </c>
      <c r="C1086" s="62">
        <v>0.15161613023220655</v>
      </c>
      <c r="D1086" s="62">
        <v>0.31677799605627144</v>
      </c>
      <c r="E1086" s="62">
        <v>0.43954527266347088</v>
      </c>
      <c r="F1086" s="62">
        <v>0.37173523741137593</v>
      </c>
      <c r="G1086" s="62">
        <v>0.42667548413249801</v>
      </c>
      <c r="H1086" s="62">
        <v>0.22162238196513995</v>
      </c>
      <c r="I1086" s="62">
        <v>0.72258708776309355</v>
      </c>
      <c r="J1086" s="62">
        <v>0.67330355771571104</v>
      </c>
      <c r="K1086" s="62"/>
      <c r="L1086" s="65">
        <f t="shared" si="154"/>
        <v>4.5614432208553136E-2</v>
      </c>
      <c r="M1086" s="65">
        <f t="shared" si="155"/>
        <v>9.5304163245294921E-2</v>
      </c>
      <c r="N1086" s="65">
        <f t="shared" si="156"/>
        <v>0.13223928095111695</v>
      </c>
      <c r="O1086" s="65">
        <f t="shared" si="157"/>
        <v>0.11183831008258835</v>
      </c>
      <c r="P1086" s="65">
        <f t="shared" si="158"/>
        <v>0.12836734400360755</v>
      </c>
      <c r="Q1086" s="65">
        <f t="shared" si="159"/>
        <v>6.6676145226529052E-2</v>
      </c>
      <c r="R1086" s="65">
        <f t="shared" si="160"/>
        <v>0.21739375407527692</v>
      </c>
      <c r="S1086" s="65">
        <f t="shared" si="161"/>
        <v>0.20256657020703314</v>
      </c>
      <c r="T1086" s="66">
        <f>(L1086*'Football Field'!$F$4)+(M1086*'Football Field'!$F$5)+(N1086*'Football Field'!$F$6)+(O1086*'Football Field'!$F$7)+(P1086*'Football Field'!$F$8)+(Q1086*'Football Field'!$F$9)+(R1086*'Football Field'!$F$10)+(S1086*'Football Field'!$F$11)</f>
        <v>153977654.88386199</v>
      </c>
    </row>
    <row r="1087" spans="2:20" x14ac:dyDescent="0.3">
      <c r="B1087" s="62">
        <f t="shared" si="153"/>
        <v>1060</v>
      </c>
      <c r="C1087" s="62">
        <v>0.32150328965252584</v>
      </c>
      <c r="D1087" s="62">
        <v>0.61175733934085563</v>
      </c>
      <c r="E1087" s="62">
        <v>0.17647502404974058</v>
      </c>
      <c r="F1087" s="62">
        <v>0.4514798853756179</v>
      </c>
      <c r="G1087" s="62">
        <v>0.80533069994605011</v>
      </c>
      <c r="H1087" s="62">
        <v>0.99907825015516072</v>
      </c>
      <c r="I1087" s="62">
        <v>0.34464655555482304</v>
      </c>
      <c r="J1087" s="62">
        <v>0.54248755616500788</v>
      </c>
      <c r="K1087" s="62"/>
      <c r="L1087" s="65">
        <f t="shared" si="154"/>
        <v>7.5598763032164271E-2</v>
      </c>
      <c r="M1087" s="65">
        <f t="shared" si="155"/>
        <v>0.14384953317274185</v>
      </c>
      <c r="N1087" s="65">
        <f t="shared" si="156"/>
        <v>4.1496600357187087E-2</v>
      </c>
      <c r="O1087" s="65">
        <f t="shared" si="157"/>
        <v>0.10616165360294899</v>
      </c>
      <c r="P1087" s="65">
        <f t="shared" si="158"/>
        <v>0.18936666188874288</v>
      </c>
      <c r="Q1087" s="65">
        <f t="shared" si="159"/>
        <v>0.23492474980800229</v>
      </c>
      <c r="R1087" s="65">
        <f t="shared" si="160"/>
        <v>8.1040705093251938E-2</v>
      </c>
      <c r="S1087" s="65">
        <f t="shared" si="161"/>
        <v>0.12756133304496076</v>
      </c>
      <c r="T1087" s="66">
        <f>(L1087*'Football Field'!$F$4)+(M1087*'Football Field'!$F$5)+(N1087*'Football Field'!$F$6)+(O1087*'Football Field'!$F$7)+(P1087*'Football Field'!$F$8)+(Q1087*'Football Field'!$F$9)+(R1087*'Football Field'!$F$10)+(S1087*'Football Field'!$F$11)</f>
        <v>136755250.93712983</v>
      </c>
    </row>
    <row r="1088" spans="2:20" x14ac:dyDescent="0.3">
      <c r="B1088" s="62">
        <f t="shared" si="153"/>
        <v>1061</v>
      </c>
      <c r="C1088" s="62">
        <v>0.31325495236245327</v>
      </c>
      <c r="D1088" s="62">
        <v>0.54475875408910124</v>
      </c>
      <c r="E1088" s="62">
        <v>6.2341634675210256E-2</v>
      </c>
      <c r="F1088" s="62">
        <v>0.87017495576785731</v>
      </c>
      <c r="G1088" s="62">
        <v>0.95379615420607378</v>
      </c>
      <c r="H1088" s="62">
        <v>0.7815350895884835</v>
      </c>
      <c r="I1088" s="62">
        <v>0.24126556137865129</v>
      </c>
      <c r="J1088" s="62">
        <v>0.35650773348610609</v>
      </c>
      <c r="K1088" s="62"/>
      <c r="L1088" s="65">
        <f t="shared" si="154"/>
        <v>7.596573529294405E-2</v>
      </c>
      <c r="M1088" s="65">
        <f t="shared" si="155"/>
        <v>0.13210644875540309</v>
      </c>
      <c r="N1088" s="65">
        <f t="shared" si="156"/>
        <v>1.5118126885945701E-2</v>
      </c>
      <c r="O1088" s="65">
        <f t="shared" si="157"/>
        <v>0.21102134172143899</v>
      </c>
      <c r="P1088" s="65">
        <f t="shared" si="158"/>
        <v>0.23129985855741958</v>
      </c>
      <c r="Q1088" s="65">
        <f t="shared" si="159"/>
        <v>0.18952577537906509</v>
      </c>
      <c r="R1088" s="65">
        <f t="shared" si="160"/>
        <v>5.8507984096569876E-2</v>
      </c>
      <c r="S1088" s="65">
        <f t="shared" si="161"/>
        <v>8.6454729311213521E-2</v>
      </c>
      <c r="T1088" s="66">
        <f>(L1088*'Football Field'!$F$4)+(M1088*'Football Field'!$F$5)+(N1088*'Football Field'!$F$6)+(O1088*'Football Field'!$F$7)+(P1088*'Football Field'!$F$8)+(Q1088*'Football Field'!$F$9)+(R1088*'Football Field'!$F$10)+(S1088*'Football Field'!$F$11)</f>
        <v>136838332.44602832</v>
      </c>
    </row>
    <row r="1089" spans="2:20" x14ac:dyDescent="0.3">
      <c r="B1089" s="62">
        <f t="shared" si="153"/>
        <v>1062</v>
      </c>
      <c r="C1089" s="62">
        <v>4.389923363404713E-3</v>
      </c>
      <c r="D1089" s="62">
        <v>0.65147580894738022</v>
      </c>
      <c r="E1089" s="62">
        <v>0.72561631993042619</v>
      </c>
      <c r="F1089" s="62">
        <v>0.89781255055579545</v>
      </c>
      <c r="G1089" s="62">
        <v>0.2711565981546491</v>
      </c>
      <c r="H1089" s="62">
        <v>0.77507483590520765</v>
      </c>
      <c r="I1089" s="62">
        <v>0.69841963341579916</v>
      </c>
      <c r="J1089" s="62">
        <v>0.85297081046723189</v>
      </c>
      <c r="K1089" s="62"/>
      <c r="L1089" s="65">
        <f t="shared" si="154"/>
        <v>9.0014323204868631E-4</v>
      </c>
      <c r="M1089" s="65">
        <f t="shared" si="155"/>
        <v>0.13358354844094902</v>
      </c>
      <c r="N1089" s="65">
        <f t="shared" si="156"/>
        <v>0.14878588198015244</v>
      </c>
      <c r="O1089" s="65">
        <f t="shared" si="157"/>
        <v>0.18409430510066582</v>
      </c>
      <c r="P1089" s="65">
        <f t="shared" si="158"/>
        <v>5.560000857622048E-2</v>
      </c>
      <c r="Q1089" s="65">
        <f t="shared" si="159"/>
        <v>0.15892723177978607</v>
      </c>
      <c r="R1089" s="65">
        <f t="shared" si="160"/>
        <v>0.14320926679265983</v>
      </c>
      <c r="S1089" s="65">
        <f t="shared" si="161"/>
        <v>0.17489961409751778</v>
      </c>
      <c r="T1089" s="66">
        <f>(L1089*'Football Field'!$F$4)+(M1089*'Football Field'!$F$5)+(N1089*'Football Field'!$F$6)+(O1089*'Football Field'!$F$7)+(P1089*'Football Field'!$F$8)+(Q1089*'Football Field'!$F$9)+(R1089*'Football Field'!$F$10)+(S1089*'Football Field'!$F$11)</f>
        <v>138538439.32816955</v>
      </c>
    </row>
    <row r="1090" spans="2:20" x14ac:dyDescent="0.3">
      <c r="B1090" s="62">
        <f t="shared" si="153"/>
        <v>1063</v>
      </c>
      <c r="C1090" s="62">
        <v>0.8719941882720641</v>
      </c>
      <c r="D1090" s="62">
        <v>0.2215988862930518</v>
      </c>
      <c r="E1090" s="62">
        <v>0.86145648876769187</v>
      </c>
      <c r="F1090" s="62">
        <v>0.74878990042052929</v>
      </c>
      <c r="G1090" s="62">
        <v>0.7619596708944848</v>
      </c>
      <c r="H1090" s="62">
        <v>0.73064260437281026</v>
      </c>
      <c r="I1090" s="62">
        <v>0.19808094930081688</v>
      </c>
      <c r="J1090" s="62">
        <v>0.14395337943881703</v>
      </c>
      <c r="K1090" s="62"/>
      <c r="L1090" s="65">
        <f t="shared" si="154"/>
        <v>0.19213369757888632</v>
      </c>
      <c r="M1090" s="65">
        <f t="shared" si="155"/>
        <v>4.8826716938580365E-2</v>
      </c>
      <c r="N1090" s="65">
        <f t="shared" si="156"/>
        <v>0.18981183901952794</v>
      </c>
      <c r="O1090" s="65">
        <f t="shared" si="157"/>
        <v>0.16498707699257659</v>
      </c>
      <c r="P1090" s="65">
        <f t="shared" si="158"/>
        <v>0.1678888815360684</v>
      </c>
      <c r="Q1090" s="65">
        <f t="shared" si="159"/>
        <v>0.16098853303712179</v>
      </c>
      <c r="R1090" s="65">
        <f t="shared" si="160"/>
        <v>4.3644815207446862E-2</v>
      </c>
      <c r="S1090" s="65">
        <f t="shared" si="161"/>
        <v>3.1718439689791711E-2</v>
      </c>
      <c r="T1090" s="66">
        <f>(L1090*'Football Field'!$F$4)+(M1090*'Football Field'!$F$5)+(N1090*'Football Field'!$F$6)+(O1090*'Football Field'!$F$7)+(P1090*'Football Field'!$F$8)+(Q1090*'Football Field'!$F$9)+(R1090*'Football Field'!$F$10)+(S1090*'Football Field'!$F$11)</f>
        <v>133105030.88746907</v>
      </c>
    </row>
    <row r="1091" spans="2:20" x14ac:dyDescent="0.3">
      <c r="B1091" s="62">
        <f t="shared" si="153"/>
        <v>1064</v>
      </c>
      <c r="C1091" s="62">
        <v>0.87861299028815099</v>
      </c>
      <c r="D1091" s="62">
        <v>0.325061816597776</v>
      </c>
      <c r="E1091" s="62">
        <v>0.19304165177981347</v>
      </c>
      <c r="F1091" s="62">
        <v>8.0246454012621204E-2</v>
      </c>
      <c r="G1091" s="62">
        <v>0.51741978327316152</v>
      </c>
      <c r="H1091" s="62">
        <v>0.39319101507294729</v>
      </c>
      <c r="I1091" s="62">
        <v>0.14273852725627822</v>
      </c>
      <c r="J1091" s="62">
        <v>0.96161302094736945</v>
      </c>
      <c r="K1091" s="62"/>
      <c r="L1091" s="65">
        <f t="shared" si="154"/>
        <v>0.2516127709109004</v>
      </c>
      <c r="M1091" s="65">
        <f t="shared" si="155"/>
        <v>9.3089568781214452E-2</v>
      </c>
      <c r="N1091" s="65">
        <f t="shared" si="156"/>
        <v>5.5282297715182158E-2</v>
      </c>
      <c r="O1091" s="65">
        <f t="shared" si="157"/>
        <v>2.2980576059167857E-2</v>
      </c>
      <c r="P1091" s="65">
        <f t="shared" si="158"/>
        <v>0.14817607619343373</v>
      </c>
      <c r="Q1091" s="65">
        <f t="shared" si="159"/>
        <v>0.1126000661193594</v>
      </c>
      <c r="R1091" s="65">
        <f t="shared" si="160"/>
        <v>4.0876741814293654E-2</v>
      </c>
      <c r="S1091" s="65">
        <f t="shared" si="161"/>
        <v>0.27538190240644833</v>
      </c>
      <c r="T1091" s="66">
        <f>(L1091*'Football Field'!$F$4)+(M1091*'Football Field'!$F$5)+(N1091*'Football Field'!$F$6)+(O1091*'Football Field'!$F$7)+(P1091*'Football Field'!$F$8)+(Q1091*'Football Field'!$F$9)+(R1091*'Football Field'!$F$10)+(S1091*'Football Field'!$F$11)</f>
        <v>128035412.75864714</v>
      </c>
    </row>
    <row r="1092" spans="2:20" x14ac:dyDescent="0.3">
      <c r="B1092" s="62">
        <f t="shared" si="153"/>
        <v>1065</v>
      </c>
      <c r="C1092" s="62">
        <v>5.2821146540029673E-3</v>
      </c>
      <c r="D1092" s="62">
        <v>0.89037719957796624</v>
      </c>
      <c r="E1092" s="62">
        <v>0.85331641884966747</v>
      </c>
      <c r="F1092" s="62">
        <v>0.14251032888203363</v>
      </c>
      <c r="G1092" s="62">
        <v>0.17488582170788336</v>
      </c>
      <c r="H1092" s="62">
        <v>0.47019465273463579</v>
      </c>
      <c r="I1092" s="62">
        <v>0.48503269449635267</v>
      </c>
      <c r="J1092" s="62">
        <v>5.0247653267596171E-2</v>
      </c>
      <c r="K1092" s="62"/>
      <c r="L1092" s="65">
        <f t="shared" si="154"/>
        <v>1.7195240691268811E-3</v>
      </c>
      <c r="M1092" s="65">
        <f t="shared" si="155"/>
        <v>0.28985077484371502</v>
      </c>
      <c r="N1092" s="65">
        <f t="shared" si="156"/>
        <v>0.27778611728565744</v>
      </c>
      <c r="O1092" s="65">
        <f t="shared" si="157"/>
        <v>4.6392393324165601E-2</v>
      </c>
      <c r="P1092" s="65">
        <f t="shared" si="158"/>
        <v>5.693181603845756E-2</v>
      </c>
      <c r="Q1092" s="65">
        <f t="shared" si="159"/>
        <v>0.15306578435196297</v>
      </c>
      <c r="R1092" s="65">
        <f t="shared" si="160"/>
        <v>0.15789611682659913</v>
      </c>
      <c r="S1092" s="65">
        <f t="shared" si="161"/>
        <v>1.6357473260315385E-2</v>
      </c>
      <c r="T1092" s="66">
        <f>(L1092*'Football Field'!$F$4)+(M1092*'Football Field'!$F$5)+(N1092*'Football Field'!$F$6)+(O1092*'Football Field'!$F$7)+(P1092*'Football Field'!$F$8)+(Q1092*'Football Field'!$F$9)+(R1092*'Football Field'!$F$10)+(S1092*'Football Field'!$F$11)</f>
        <v>141352280.99768239</v>
      </c>
    </row>
    <row r="1093" spans="2:20" x14ac:dyDescent="0.3">
      <c r="B1093" s="62">
        <f t="shared" si="153"/>
        <v>1066</v>
      </c>
      <c r="C1093" s="62">
        <v>0.73964385329293969</v>
      </c>
      <c r="D1093" s="62">
        <v>0.9749112073191637</v>
      </c>
      <c r="E1093" s="62">
        <v>0.95020918981462699</v>
      </c>
      <c r="F1093" s="62">
        <v>0.51553499051060792</v>
      </c>
      <c r="G1093" s="62">
        <v>0.58731204875636389</v>
      </c>
      <c r="H1093" s="62">
        <v>9.2974077360177154E-2</v>
      </c>
      <c r="I1093" s="62">
        <v>0.98801157670525741</v>
      </c>
      <c r="J1093" s="62">
        <v>0.37907553212200795</v>
      </c>
      <c r="K1093" s="62"/>
      <c r="L1093" s="65">
        <f t="shared" si="154"/>
        <v>0.14148626500711864</v>
      </c>
      <c r="M1093" s="65">
        <f t="shared" si="155"/>
        <v>0.18649049109658281</v>
      </c>
      <c r="N1093" s="65">
        <f t="shared" si="156"/>
        <v>0.18176524910437611</v>
      </c>
      <c r="O1093" s="65">
        <f t="shared" si="157"/>
        <v>9.8616543574435084E-2</v>
      </c>
      <c r="P1093" s="65">
        <f t="shared" si="158"/>
        <v>0.11234675689153041</v>
      </c>
      <c r="Q1093" s="65">
        <f t="shared" si="159"/>
        <v>1.7784985151447538E-2</v>
      </c>
      <c r="R1093" s="65">
        <f t="shared" si="160"/>
        <v>0.18899645707791288</v>
      </c>
      <c r="S1093" s="65">
        <f t="shared" si="161"/>
        <v>7.2513252096596439E-2</v>
      </c>
      <c r="T1093" s="66">
        <f>(L1093*'Football Field'!$F$4)+(M1093*'Football Field'!$F$5)+(N1093*'Football Field'!$F$6)+(O1093*'Football Field'!$F$7)+(P1093*'Football Field'!$F$8)+(Q1093*'Football Field'!$F$9)+(R1093*'Football Field'!$F$10)+(S1093*'Football Field'!$F$11)</f>
        <v>148165505.9978849</v>
      </c>
    </row>
    <row r="1094" spans="2:20" x14ac:dyDescent="0.3">
      <c r="B1094" s="62">
        <f t="shared" si="153"/>
        <v>1067</v>
      </c>
      <c r="C1094" s="62">
        <v>0.54106104601413263</v>
      </c>
      <c r="D1094" s="62">
        <v>0.85969041955965819</v>
      </c>
      <c r="E1094" s="62">
        <v>0.6802482259283037</v>
      </c>
      <c r="F1094" s="62">
        <v>0.76162868080900403</v>
      </c>
      <c r="G1094" s="62">
        <v>0.49707800975674876</v>
      </c>
      <c r="H1094" s="62">
        <v>0.11917242303645881</v>
      </c>
      <c r="I1094" s="62">
        <v>0.88327993606365551</v>
      </c>
      <c r="J1094" s="62">
        <v>0.16990419973481519</v>
      </c>
      <c r="K1094" s="62"/>
      <c r="L1094" s="65">
        <f t="shared" si="154"/>
        <v>0.11991433920597674</v>
      </c>
      <c r="M1094" s="65">
        <f t="shared" si="155"/>
        <v>0.19053156634106053</v>
      </c>
      <c r="N1094" s="65">
        <f t="shared" si="156"/>
        <v>0.1507621313882202</v>
      </c>
      <c r="O1094" s="65">
        <f t="shared" si="157"/>
        <v>0.16879832812274928</v>
      </c>
      <c r="P1094" s="65">
        <f t="shared" si="158"/>
        <v>0.11016646183071484</v>
      </c>
      <c r="Q1094" s="65">
        <f t="shared" si="159"/>
        <v>2.6411959362564807E-2</v>
      </c>
      <c r="R1094" s="65">
        <f t="shared" si="160"/>
        <v>0.19575966639484157</v>
      </c>
      <c r="S1094" s="65">
        <f t="shared" si="161"/>
        <v>3.7655547353871936E-2</v>
      </c>
      <c r="T1094" s="66">
        <f>(L1094*'Football Field'!$F$4)+(M1094*'Football Field'!$F$5)+(N1094*'Football Field'!$F$6)+(O1094*'Football Field'!$F$7)+(P1094*'Football Field'!$F$8)+(Q1094*'Football Field'!$F$9)+(R1094*'Football Field'!$F$10)+(S1094*'Football Field'!$F$11)</f>
        <v>148433547.93364069</v>
      </c>
    </row>
    <row r="1095" spans="2:20" x14ac:dyDescent="0.3">
      <c r="B1095" s="62">
        <f t="shared" si="153"/>
        <v>1068</v>
      </c>
      <c r="C1095" s="62">
        <v>9.3090326455378736E-2</v>
      </c>
      <c r="D1095" s="62">
        <v>0.22696391502551527</v>
      </c>
      <c r="E1095" s="62">
        <v>0.76381112904446768</v>
      </c>
      <c r="F1095" s="62">
        <v>0.77763064152710304</v>
      </c>
      <c r="G1095" s="62">
        <v>9.2741689592419463E-2</v>
      </c>
      <c r="H1095" s="62">
        <v>0.96846566107990273</v>
      </c>
      <c r="I1095" s="62">
        <v>0.51812396500135216</v>
      </c>
      <c r="J1095" s="62">
        <v>0.39159462495447384</v>
      </c>
      <c r="K1095" s="62"/>
      <c r="L1095" s="65">
        <f t="shared" si="154"/>
        <v>2.4290208021135583E-2</v>
      </c>
      <c r="M1095" s="65">
        <f t="shared" si="155"/>
        <v>5.922205796435432E-2</v>
      </c>
      <c r="N1095" s="65">
        <f t="shared" si="156"/>
        <v>0.19930246159617543</v>
      </c>
      <c r="O1095" s="65">
        <f t="shared" si="157"/>
        <v>0.20290840912838004</v>
      </c>
      <c r="P1095" s="65">
        <f t="shared" si="158"/>
        <v>2.4199237645935793E-2</v>
      </c>
      <c r="Q1095" s="65">
        <f t="shared" si="159"/>
        <v>0.25270329651527618</v>
      </c>
      <c r="R1095" s="65">
        <f t="shared" si="160"/>
        <v>0.13519491626931812</v>
      </c>
      <c r="S1095" s="65">
        <f t="shared" si="161"/>
        <v>0.10217941285942439</v>
      </c>
      <c r="T1095" s="66">
        <f>(L1095*'Football Field'!$F$4)+(M1095*'Football Field'!$F$5)+(N1095*'Football Field'!$F$6)+(O1095*'Football Field'!$F$7)+(P1095*'Football Field'!$F$8)+(Q1095*'Football Field'!$F$9)+(R1095*'Football Field'!$F$10)+(S1095*'Football Field'!$F$11)</f>
        <v>135868072.61982909</v>
      </c>
    </row>
    <row r="1096" spans="2:20" x14ac:dyDescent="0.3">
      <c r="B1096" s="62">
        <f t="shared" si="153"/>
        <v>1069</v>
      </c>
      <c r="C1096" s="62">
        <v>0.74382047969082687</v>
      </c>
      <c r="D1096" s="62">
        <v>0.36753391107397793</v>
      </c>
      <c r="E1096" s="62">
        <v>0.16578143510525112</v>
      </c>
      <c r="F1096" s="62">
        <v>0.23282934545565093</v>
      </c>
      <c r="G1096" s="62">
        <v>0.98320993928395373</v>
      </c>
      <c r="H1096" s="62">
        <v>0.98204250559795248</v>
      </c>
      <c r="I1096" s="62">
        <v>0.81486686603891711</v>
      </c>
      <c r="J1096" s="62">
        <v>0.40201914825903851</v>
      </c>
      <c r="K1096" s="62"/>
      <c r="L1096" s="65">
        <f t="shared" si="154"/>
        <v>0.15852601269394406</v>
      </c>
      <c r="M1096" s="65">
        <f t="shared" si="155"/>
        <v>7.833030555516024E-2</v>
      </c>
      <c r="N1096" s="65">
        <f t="shared" si="156"/>
        <v>3.5332006315339705E-2</v>
      </c>
      <c r="O1096" s="65">
        <f t="shared" si="157"/>
        <v>4.9621526673434495E-2</v>
      </c>
      <c r="P1096" s="65">
        <f t="shared" si="158"/>
        <v>0.20954565728080773</v>
      </c>
      <c r="Q1096" s="65">
        <f t="shared" si="159"/>
        <v>0.20929684911757554</v>
      </c>
      <c r="R1096" s="65">
        <f t="shared" si="160"/>
        <v>0.17366770434077478</v>
      </c>
      <c r="S1096" s="65">
        <f t="shared" si="161"/>
        <v>8.5679938022963351E-2</v>
      </c>
      <c r="T1096" s="66">
        <f>(L1096*'Football Field'!$F$4)+(M1096*'Football Field'!$F$5)+(N1096*'Football Field'!$F$6)+(O1096*'Football Field'!$F$7)+(P1096*'Football Field'!$F$8)+(Q1096*'Football Field'!$F$9)+(R1096*'Football Field'!$F$10)+(S1096*'Football Field'!$F$11)</f>
        <v>150189946.2026822</v>
      </c>
    </row>
    <row r="1097" spans="2:20" x14ac:dyDescent="0.3">
      <c r="B1097" s="62">
        <f t="shared" si="153"/>
        <v>1070</v>
      </c>
      <c r="C1097" s="62">
        <v>0.93695409970911603</v>
      </c>
      <c r="D1097" s="62">
        <v>0.11778723347844877</v>
      </c>
      <c r="E1097" s="62">
        <v>0.90248658215758715</v>
      </c>
      <c r="F1097" s="62">
        <v>0.30899381137817439</v>
      </c>
      <c r="G1097" s="62">
        <v>0.74817220875759904</v>
      </c>
      <c r="H1097" s="62">
        <v>0.3323554760318872</v>
      </c>
      <c r="I1097" s="62">
        <v>0.19135219780346957</v>
      </c>
      <c r="J1097" s="62">
        <v>0.91861121165256299</v>
      </c>
      <c r="K1097" s="62"/>
      <c r="L1097" s="65">
        <f t="shared" si="154"/>
        <v>0.2102343447620732</v>
      </c>
      <c r="M1097" s="65">
        <f t="shared" si="155"/>
        <v>2.6429172847812751E-2</v>
      </c>
      <c r="N1097" s="65">
        <f t="shared" si="156"/>
        <v>0.20250050169519235</v>
      </c>
      <c r="O1097" s="65">
        <f t="shared" si="157"/>
        <v>6.9332223948637139E-2</v>
      </c>
      <c r="P1097" s="65">
        <f t="shared" si="158"/>
        <v>0.16787534642964808</v>
      </c>
      <c r="Q1097" s="65">
        <f t="shared" si="159"/>
        <v>7.4574128821617999E-2</v>
      </c>
      <c r="R1097" s="65">
        <f t="shared" si="160"/>
        <v>4.29357253855705E-2</v>
      </c>
      <c r="S1097" s="65">
        <f t="shared" si="161"/>
        <v>0.20611855610944796</v>
      </c>
      <c r="T1097" s="66">
        <f>(L1097*'Football Field'!$F$4)+(M1097*'Football Field'!$F$5)+(N1097*'Football Field'!$F$6)+(O1097*'Football Field'!$F$7)+(P1097*'Football Field'!$F$8)+(Q1097*'Football Field'!$F$9)+(R1097*'Football Field'!$F$10)+(S1097*'Football Field'!$F$11)</f>
        <v>133994340.3344321</v>
      </c>
    </row>
    <row r="1098" spans="2:20" x14ac:dyDescent="0.3">
      <c r="B1098" s="62">
        <f t="shared" si="153"/>
        <v>1071</v>
      </c>
      <c r="C1098" s="62">
        <v>4.7508953279969401E-2</v>
      </c>
      <c r="D1098" s="62">
        <v>0.61198673634777989</v>
      </c>
      <c r="E1098" s="62">
        <v>0.84528762146443259</v>
      </c>
      <c r="F1098" s="62">
        <v>0.8987931266502972</v>
      </c>
      <c r="G1098" s="62">
        <v>0.82910772541617783</v>
      </c>
      <c r="H1098" s="62">
        <v>0.78363040536398121</v>
      </c>
      <c r="I1098" s="62">
        <v>0.77856754120704519</v>
      </c>
      <c r="J1098" s="62">
        <v>0.40169050510205306</v>
      </c>
      <c r="K1098" s="62"/>
      <c r="L1098" s="65">
        <f t="shared" si="154"/>
        <v>9.1423630152636156E-3</v>
      </c>
      <c r="M1098" s="65">
        <f t="shared" si="155"/>
        <v>0.11776737894532353</v>
      </c>
      <c r="N1098" s="65">
        <f t="shared" si="156"/>
        <v>0.16266252472867693</v>
      </c>
      <c r="O1098" s="65">
        <f t="shared" si="157"/>
        <v>0.17295883138147966</v>
      </c>
      <c r="P1098" s="65">
        <f t="shared" si="158"/>
        <v>0.1595489540644135</v>
      </c>
      <c r="Q1098" s="65">
        <f t="shared" si="159"/>
        <v>0.15079754743104939</v>
      </c>
      <c r="R1098" s="65">
        <f t="shared" si="160"/>
        <v>0.14982327755507654</v>
      </c>
      <c r="S1098" s="65">
        <f t="shared" si="161"/>
        <v>7.7299122878716806E-2</v>
      </c>
      <c r="T1098" s="66">
        <f>(L1098*'Football Field'!$F$4)+(M1098*'Football Field'!$F$5)+(N1098*'Football Field'!$F$6)+(O1098*'Football Field'!$F$7)+(P1098*'Football Field'!$F$8)+(Q1098*'Football Field'!$F$9)+(R1098*'Football Field'!$F$10)+(S1098*'Football Field'!$F$11)</f>
        <v>147517945.82909846</v>
      </c>
    </row>
    <row r="1099" spans="2:20" x14ac:dyDescent="0.3">
      <c r="B1099" s="62">
        <f t="shared" si="153"/>
        <v>1072</v>
      </c>
      <c r="C1099" s="62">
        <v>0.75769088973452969</v>
      </c>
      <c r="D1099" s="62">
        <v>0.34975633259335959</v>
      </c>
      <c r="E1099" s="62">
        <v>0.18948230970546409</v>
      </c>
      <c r="F1099" s="62">
        <v>7.1058001960008221E-2</v>
      </c>
      <c r="G1099" s="62">
        <v>0.82482647646777629</v>
      </c>
      <c r="H1099" s="62">
        <v>6.7728244379722358E-2</v>
      </c>
      <c r="I1099" s="62">
        <v>0.36969258544781747</v>
      </c>
      <c r="J1099" s="62">
        <v>0.29892649399555238</v>
      </c>
      <c r="K1099" s="62"/>
      <c r="L1099" s="65">
        <f t="shared" si="154"/>
        <v>0.25867161390742549</v>
      </c>
      <c r="M1099" s="65">
        <f t="shared" si="155"/>
        <v>0.11940493973467871</v>
      </c>
      <c r="N1099" s="65">
        <f t="shared" si="156"/>
        <v>6.4688246252494655E-2</v>
      </c>
      <c r="O1099" s="65">
        <f t="shared" si="157"/>
        <v>2.4258821502357416E-2</v>
      </c>
      <c r="P1099" s="65">
        <f t="shared" si="158"/>
        <v>0.28159134384768564</v>
      </c>
      <c r="Q1099" s="65">
        <f t="shared" si="159"/>
        <v>2.3122060088326419E-2</v>
      </c>
      <c r="R1099" s="65">
        <f t="shared" si="160"/>
        <v>0.1262110697423075</v>
      </c>
      <c r="S1099" s="65">
        <f t="shared" si="161"/>
        <v>0.10205190492472414</v>
      </c>
      <c r="T1099" s="66">
        <f>(L1099*'Football Field'!$F$4)+(M1099*'Football Field'!$F$5)+(N1099*'Football Field'!$F$6)+(O1099*'Football Field'!$F$7)+(P1099*'Football Field'!$F$8)+(Q1099*'Football Field'!$F$9)+(R1099*'Football Field'!$F$10)+(S1099*'Football Field'!$F$11)</f>
        <v>149613950.64236543</v>
      </c>
    </row>
    <row r="1100" spans="2:20" x14ac:dyDescent="0.3">
      <c r="B1100" s="62">
        <f t="shared" si="153"/>
        <v>1073</v>
      </c>
      <c r="C1100" s="62">
        <v>0.78965413812085239</v>
      </c>
      <c r="D1100" s="62">
        <v>3.9048616725966268E-2</v>
      </c>
      <c r="E1100" s="62">
        <v>0.18138545378611559</v>
      </c>
      <c r="F1100" s="62">
        <v>0.47832234431745113</v>
      </c>
      <c r="G1100" s="62">
        <v>0.28126314406590081</v>
      </c>
      <c r="H1100" s="62">
        <v>0.18015545583514381</v>
      </c>
      <c r="I1100" s="62">
        <v>0.3432703096316313</v>
      </c>
      <c r="J1100" s="62">
        <v>5.8806401151092036E-2</v>
      </c>
      <c r="K1100" s="62"/>
      <c r="L1100" s="65">
        <f t="shared" si="154"/>
        <v>0.33575074169876962</v>
      </c>
      <c r="M1100" s="65">
        <f t="shared" si="155"/>
        <v>1.6602967546340709E-2</v>
      </c>
      <c r="N1100" s="65">
        <f t="shared" si="156"/>
        <v>7.7122752483740856E-2</v>
      </c>
      <c r="O1100" s="65">
        <f t="shared" si="157"/>
        <v>0.20337648360566174</v>
      </c>
      <c r="P1100" s="65">
        <f t="shared" si="158"/>
        <v>0.11958945654027767</v>
      </c>
      <c r="Q1100" s="65">
        <f t="shared" si="159"/>
        <v>7.6599773239549848E-2</v>
      </c>
      <c r="R1100" s="65">
        <f t="shared" si="160"/>
        <v>0.14595410255970523</v>
      </c>
      <c r="S1100" s="65">
        <f t="shared" si="161"/>
        <v>2.5003722325954266E-2</v>
      </c>
      <c r="T1100" s="66">
        <f>(L1100*'Football Field'!$F$4)+(M1100*'Football Field'!$F$5)+(N1100*'Football Field'!$F$6)+(O1100*'Football Field'!$F$7)+(P1100*'Football Field'!$F$8)+(Q1100*'Football Field'!$F$9)+(R1100*'Football Field'!$F$10)+(S1100*'Football Field'!$F$11)</f>
        <v>140031007.43824753</v>
      </c>
    </row>
    <row r="1101" spans="2:20" x14ac:dyDescent="0.3">
      <c r="B1101" s="62">
        <f t="shared" si="153"/>
        <v>1074</v>
      </c>
      <c r="C1101" s="62">
        <v>0.52627216266440324</v>
      </c>
      <c r="D1101" s="62">
        <v>0.62260967161368008</v>
      </c>
      <c r="E1101" s="62">
        <v>0.83211261808122039</v>
      </c>
      <c r="F1101" s="62">
        <v>0.82243216510057693</v>
      </c>
      <c r="G1101" s="62">
        <v>0.5286283054954044</v>
      </c>
      <c r="H1101" s="62">
        <v>0.87159483001651017</v>
      </c>
      <c r="I1101" s="62">
        <v>3.034458558211417E-2</v>
      </c>
      <c r="J1101" s="62">
        <v>0.67229446513771962</v>
      </c>
      <c r="K1101" s="62"/>
      <c r="L1101" s="65">
        <f t="shared" si="154"/>
        <v>0.10726481536684537</v>
      </c>
      <c r="M1101" s="65">
        <f t="shared" si="155"/>
        <v>0.12690033068277823</v>
      </c>
      <c r="N1101" s="65">
        <f t="shared" si="156"/>
        <v>0.1696012304565348</v>
      </c>
      <c r="O1101" s="65">
        <f t="shared" si="157"/>
        <v>0.16762816010377457</v>
      </c>
      <c r="P1101" s="65">
        <f t="shared" si="158"/>
        <v>0.10774504450240469</v>
      </c>
      <c r="Q1101" s="65">
        <f t="shared" si="159"/>
        <v>0.17764849663164914</v>
      </c>
      <c r="R1101" s="65">
        <f t="shared" si="160"/>
        <v>6.1848347694660891E-3</v>
      </c>
      <c r="S1101" s="65">
        <f t="shared" si="161"/>
        <v>0.13702708748654716</v>
      </c>
      <c r="T1101" s="66">
        <f>(L1101*'Football Field'!$F$4)+(M1101*'Football Field'!$F$5)+(N1101*'Football Field'!$F$6)+(O1101*'Football Field'!$F$7)+(P1101*'Football Field'!$F$8)+(Q1101*'Football Field'!$F$9)+(R1101*'Football Field'!$F$10)+(S1101*'Football Field'!$F$11)</f>
        <v>123438427.316897</v>
      </c>
    </row>
    <row r="1102" spans="2:20" x14ac:dyDescent="0.3">
      <c r="B1102" s="62">
        <f t="shared" si="153"/>
        <v>1075</v>
      </c>
      <c r="C1102" s="62">
        <v>0.88639311875052518</v>
      </c>
      <c r="D1102" s="62">
        <v>0.84114366081635539</v>
      </c>
      <c r="E1102" s="62">
        <v>0.80773504444439082</v>
      </c>
      <c r="F1102" s="62">
        <v>0.21897489629428513</v>
      </c>
      <c r="G1102" s="62">
        <v>0.51617182634942238</v>
      </c>
      <c r="H1102" s="62">
        <v>0.43272660216560188</v>
      </c>
      <c r="I1102" s="62">
        <v>0.59204211813617125</v>
      </c>
      <c r="J1102" s="62">
        <v>0.44807628011011957</v>
      </c>
      <c r="K1102" s="62"/>
      <c r="L1102" s="65">
        <f t="shared" si="154"/>
        <v>0.18687410259939086</v>
      </c>
      <c r="M1102" s="65">
        <f t="shared" si="155"/>
        <v>0.17733437167675406</v>
      </c>
      <c r="N1102" s="65">
        <f t="shared" si="156"/>
        <v>0.17029098982785304</v>
      </c>
      <c r="O1102" s="65">
        <f t="shared" si="157"/>
        <v>4.6165450036967544E-2</v>
      </c>
      <c r="P1102" s="65">
        <f t="shared" si="158"/>
        <v>0.10882208446305108</v>
      </c>
      <c r="Q1102" s="65">
        <f t="shared" si="159"/>
        <v>9.1229719342327154E-2</v>
      </c>
      <c r="R1102" s="65">
        <f t="shared" si="160"/>
        <v>0.1248174621252654</v>
      </c>
      <c r="S1102" s="65">
        <f t="shared" si="161"/>
        <v>9.4465819928390857E-2</v>
      </c>
      <c r="T1102" s="66">
        <f>(L1102*'Football Field'!$F$4)+(M1102*'Football Field'!$F$5)+(N1102*'Football Field'!$F$6)+(O1102*'Football Field'!$F$7)+(P1102*'Football Field'!$F$8)+(Q1102*'Football Field'!$F$9)+(R1102*'Football Field'!$F$10)+(S1102*'Football Field'!$F$11)</f>
        <v>138275527.29278243</v>
      </c>
    </row>
    <row r="1103" spans="2:20" x14ac:dyDescent="0.3">
      <c r="B1103" s="62">
        <f t="shared" si="153"/>
        <v>1076</v>
      </c>
      <c r="C1103" s="62">
        <v>0.24066976731418288</v>
      </c>
      <c r="D1103" s="62">
        <v>0.26649832655634842</v>
      </c>
      <c r="E1103" s="62">
        <v>0.3790794983009691</v>
      </c>
      <c r="F1103" s="62">
        <v>0.50319737575708756</v>
      </c>
      <c r="G1103" s="62">
        <v>0.79811982746940435</v>
      </c>
      <c r="H1103" s="62">
        <v>0.98594716802354898</v>
      </c>
      <c r="I1103" s="62">
        <v>0.13173188761259913</v>
      </c>
      <c r="J1103" s="62">
        <v>0.68574524435514794</v>
      </c>
      <c r="K1103" s="62"/>
      <c r="L1103" s="65">
        <f t="shared" si="154"/>
        <v>6.0303288623921314E-2</v>
      </c>
      <c r="M1103" s="65">
        <f t="shared" si="155"/>
        <v>6.6775007444703049E-2</v>
      </c>
      <c r="N1103" s="65">
        <f t="shared" si="156"/>
        <v>9.4983847171848254E-2</v>
      </c>
      <c r="O1103" s="65">
        <f t="shared" si="157"/>
        <v>0.12608337525612928</v>
      </c>
      <c r="P1103" s="65">
        <f t="shared" si="158"/>
        <v>0.19998045807528178</v>
      </c>
      <c r="Q1103" s="65">
        <f t="shared" si="159"/>
        <v>0.24704331293778639</v>
      </c>
      <c r="R1103" s="65">
        <f t="shared" si="160"/>
        <v>3.3007328375010199E-2</v>
      </c>
      <c r="S1103" s="65">
        <f t="shared" si="161"/>
        <v>0.17182338211531972</v>
      </c>
      <c r="T1103" s="66">
        <f>(L1103*'Football Field'!$F$4)+(M1103*'Football Field'!$F$5)+(N1103*'Football Field'!$F$6)+(O1103*'Football Field'!$F$7)+(P1103*'Football Field'!$F$8)+(Q1103*'Football Field'!$F$9)+(R1103*'Football Field'!$F$10)+(S1103*'Football Field'!$F$11)</f>
        <v>133162224.69095293</v>
      </c>
    </row>
    <row r="1104" spans="2:20" x14ac:dyDescent="0.3">
      <c r="B1104" s="62">
        <f t="shared" si="153"/>
        <v>1077</v>
      </c>
      <c r="C1104" s="62">
        <v>0.94182117023215239</v>
      </c>
      <c r="D1104" s="62">
        <v>0.89540312836869407</v>
      </c>
      <c r="E1104" s="62">
        <v>0.63718645709288746</v>
      </c>
      <c r="F1104" s="62">
        <v>0.30179892771972239</v>
      </c>
      <c r="G1104" s="62">
        <v>0.18308825808065721</v>
      </c>
      <c r="H1104" s="62">
        <v>0.68802437612712086</v>
      </c>
      <c r="I1104" s="62">
        <v>0.51097476175488077</v>
      </c>
      <c r="J1104" s="62">
        <v>0.24663129277121931</v>
      </c>
      <c r="K1104" s="62"/>
      <c r="L1104" s="65">
        <f t="shared" si="154"/>
        <v>0.21381077980458266</v>
      </c>
      <c r="M1104" s="65">
        <f t="shared" si="155"/>
        <v>0.2032730280088979</v>
      </c>
      <c r="N1104" s="65">
        <f t="shared" si="156"/>
        <v>0.14465308020031867</v>
      </c>
      <c r="O1104" s="65">
        <f t="shared" si="157"/>
        <v>6.8513924001129697E-2</v>
      </c>
      <c r="P1104" s="65">
        <f t="shared" si="158"/>
        <v>4.1564412088590789E-2</v>
      </c>
      <c r="Q1104" s="65">
        <f t="shared" si="159"/>
        <v>0.15619422564905855</v>
      </c>
      <c r="R1104" s="65">
        <f t="shared" si="160"/>
        <v>0.11600069707961869</v>
      </c>
      <c r="S1104" s="65">
        <f t="shared" si="161"/>
        <v>5.5989853167803132E-2</v>
      </c>
      <c r="T1104" s="66">
        <f>(L1104*'Football Field'!$F$4)+(M1104*'Football Field'!$F$5)+(N1104*'Football Field'!$F$6)+(O1104*'Football Field'!$F$7)+(P1104*'Football Field'!$F$8)+(Q1104*'Football Field'!$F$9)+(R1104*'Football Field'!$F$10)+(S1104*'Football Field'!$F$11)</f>
        <v>130514119.01757205</v>
      </c>
    </row>
    <row r="1105" spans="2:20" x14ac:dyDescent="0.3">
      <c r="B1105" s="62">
        <f t="shared" si="153"/>
        <v>1078</v>
      </c>
      <c r="C1105" s="62">
        <v>0.15870057768016754</v>
      </c>
      <c r="D1105" s="62">
        <v>0.25001446875600408</v>
      </c>
      <c r="E1105" s="62">
        <v>0.12790622503879778</v>
      </c>
      <c r="F1105" s="62">
        <v>0.28831639146579968</v>
      </c>
      <c r="G1105" s="62">
        <v>0.9078000960651591</v>
      </c>
      <c r="H1105" s="62">
        <v>0.15727365519409253</v>
      </c>
      <c r="I1105" s="62">
        <v>0.77055910155183294</v>
      </c>
      <c r="J1105" s="62">
        <v>0.48569506064474244</v>
      </c>
      <c r="K1105" s="62"/>
      <c r="L1105" s="65">
        <f t="shared" si="154"/>
        <v>5.0440935078953704E-2</v>
      </c>
      <c r="M1105" s="65">
        <f t="shared" si="155"/>
        <v>7.9463879537576915E-2</v>
      </c>
      <c r="N1105" s="65">
        <f t="shared" si="156"/>
        <v>4.0653346620944893E-2</v>
      </c>
      <c r="O1105" s="65">
        <f t="shared" si="157"/>
        <v>9.1637652469251235E-2</v>
      </c>
      <c r="P1105" s="65">
        <f t="shared" si="158"/>
        <v>0.28853257108220931</v>
      </c>
      <c r="Q1105" s="65">
        <f t="shared" si="159"/>
        <v>4.9987406140780191E-2</v>
      </c>
      <c r="R1105" s="65">
        <f t="shared" si="160"/>
        <v>0.24491228818463281</v>
      </c>
      <c r="S1105" s="65">
        <f t="shared" si="161"/>
        <v>0.15437192088565099</v>
      </c>
      <c r="T1105" s="66">
        <f>(L1105*'Football Field'!$F$4)+(M1105*'Football Field'!$F$5)+(N1105*'Football Field'!$F$6)+(O1105*'Football Field'!$F$7)+(P1105*'Football Field'!$F$8)+(Q1105*'Football Field'!$F$9)+(R1105*'Football Field'!$F$10)+(S1105*'Football Field'!$F$11)</f>
        <v>168042655.51942891</v>
      </c>
    </row>
    <row r="1106" spans="2:20" x14ac:dyDescent="0.3">
      <c r="B1106" s="62">
        <f t="shared" si="153"/>
        <v>1079</v>
      </c>
      <c r="C1106" s="62">
        <v>0.5806383078920081</v>
      </c>
      <c r="D1106" s="62">
        <v>0.13812383940656059</v>
      </c>
      <c r="E1106" s="62">
        <v>0.83158810034357566</v>
      </c>
      <c r="F1106" s="62">
        <v>0.90955791657036877</v>
      </c>
      <c r="G1106" s="62">
        <v>0.64265064955065476</v>
      </c>
      <c r="H1106" s="62">
        <v>0.5755005686096939</v>
      </c>
      <c r="I1106" s="62">
        <v>0.26435026392577776</v>
      </c>
      <c r="J1106" s="62">
        <v>0.22348026699512036</v>
      </c>
      <c r="K1106" s="62"/>
      <c r="L1106" s="65">
        <f t="shared" si="154"/>
        <v>0.13937917707309899</v>
      </c>
      <c r="M1106" s="65">
        <f t="shared" si="155"/>
        <v>3.3155902407741009E-2</v>
      </c>
      <c r="N1106" s="65">
        <f t="shared" si="156"/>
        <v>0.19961835709817896</v>
      </c>
      <c r="O1106" s="65">
        <f t="shared" si="157"/>
        <v>0.21833460209015146</v>
      </c>
      <c r="P1106" s="65">
        <f t="shared" si="158"/>
        <v>0.15426491408231743</v>
      </c>
      <c r="Q1106" s="65">
        <f t="shared" si="159"/>
        <v>0.13814588973491967</v>
      </c>
      <c r="R1106" s="65">
        <f t="shared" si="160"/>
        <v>6.3455892841097483E-2</v>
      </c>
      <c r="S1106" s="65">
        <f t="shared" si="161"/>
        <v>5.3645264672494836E-2</v>
      </c>
      <c r="T1106" s="66">
        <f>(L1106*'Football Field'!$F$4)+(M1106*'Football Field'!$F$5)+(N1106*'Football Field'!$F$6)+(O1106*'Football Field'!$F$7)+(P1106*'Football Field'!$F$8)+(Q1106*'Football Field'!$F$9)+(R1106*'Football Field'!$F$10)+(S1106*'Football Field'!$F$11)</f>
        <v>135847456.46095109</v>
      </c>
    </row>
    <row r="1107" spans="2:20" x14ac:dyDescent="0.3">
      <c r="B1107" s="62">
        <f t="shared" si="153"/>
        <v>1080</v>
      </c>
      <c r="C1107" s="62">
        <v>3.8307749429231208E-2</v>
      </c>
      <c r="D1107" s="62">
        <v>0.9595576242255881</v>
      </c>
      <c r="E1107" s="62">
        <v>0.15235156817593287</v>
      </c>
      <c r="F1107" s="62">
        <v>0.35495945222806691</v>
      </c>
      <c r="G1107" s="62">
        <v>0.82126747376190057</v>
      </c>
      <c r="H1107" s="62">
        <v>0.93631592463171209</v>
      </c>
      <c r="I1107" s="62">
        <v>0.99362459176994433</v>
      </c>
      <c r="J1107" s="62">
        <v>0.82927469073125126</v>
      </c>
      <c r="K1107" s="62"/>
      <c r="L1107" s="65">
        <f t="shared" si="154"/>
        <v>7.5325044138119905E-3</v>
      </c>
      <c r="M1107" s="65">
        <f t="shared" si="155"/>
        <v>0.18867910925278403</v>
      </c>
      <c r="N1107" s="65">
        <f t="shared" si="156"/>
        <v>2.9957094239023888E-2</v>
      </c>
      <c r="O1107" s="65">
        <f t="shared" si="157"/>
        <v>6.9796155620459779E-2</v>
      </c>
      <c r="P1107" s="65">
        <f t="shared" si="158"/>
        <v>0.16148693053503377</v>
      </c>
      <c r="Q1107" s="65">
        <f t="shared" si="159"/>
        <v>0.18410906252898002</v>
      </c>
      <c r="R1107" s="65">
        <f t="shared" si="160"/>
        <v>0.1953777430074792</v>
      </c>
      <c r="S1107" s="65">
        <f t="shared" si="161"/>
        <v>0.16306140040242725</v>
      </c>
      <c r="T1107" s="66">
        <f>(L1107*'Football Field'!$F$4)+(M1107*'Football Field'!$F$5)+(N1107*'Football Field'!$F$6)+(O1107*'Football Field'!$F$7)+(P1107*'Football Field'!$F$8)+(Q1107*'Football Field'!$F$9)+(R1107*'Football Field'!$F$10)+(S1107*'Football Field'!$F$11)</f>
        <v>150238911.9049311</v>
      </c>
    </row>
    <row r="1108" spans="2:20" x14ac:dyDescent="0.3">
      <c r="B1108" s="62">
        <f t="shared" si="153"/>
        <v>1081</v>
      </c>
      <c r="C1108" s="62">
        <v>0.12678861794116081</v>
      </c>
      <c r="D1108" s="62">
        <v>0.41675464266074147</v>
      </c>
      <c r="E1108" s="62">
        <v>0.97184840400156536</v>
      </c>
      <c r="F1108" s="62">
        <v>0.74394608201361312</v>
      </c>
      <c r="G1108" s="62">
        <v>8.9943092326384977E-2</v>
      </c>
      <c r="H1108" s="62">
        <v>0.11384447411729715</v>
      </c>
      <c r="I1108" s="62">
        <v>5.5826374157205816E-2</v>
      </c>
      <c r="J1108" s="62">
        <v>8.4408210980438381E-2</v>
      </c>
      <c r="K1108" s="62"/>
      <c r="L1108" s="65">
        <f t="shared" si="154"/>
        <v>4.8701917099092537E-2</v>
      </c>
      <c r="M1108" s="65">
        <f t="shared" si="155"/>
        <v>0.16008337646636817</v>
      </c>
      <c r="N1108" s="65">
        <f t="shared" si="156"/>
        <v>0.37330543682189687</v>
      </c>
      <c r="O1108" s="65">
        <f t="shared" si="157"/>
        <v>0.28576382486664376</v>
      </c>
      <c r="P1108" s="65">
        <f t="shared" si="158"/>
        <v>3.4548850655888162E-2</v>
      </c>
      <c r="Q1108" s="65">
        <f t="shared" si="159"/>
        <v>4.3729825521273677E-2</v>
      </c>
      <c r="R1108" s="65">
        <f t="shared" si="160"/>
        <v>2.1443970999107394E-2</v>
      </c>
      <c r="S1108" s="65">
        <f t="shared" si="161"/>
        <v>3.2422797569729433E-2</v>
      </c>
      <c r="T1108" s="66">
        <f>(L1108*'Football Field'!$F$4)+(M1108*'Football Field'!$F$5)+(N1108*'Football Field'!$F$6)+(O1108*'Football Field'!$F$7)+(P1108*'Football Field'!$F$8)+(Q1108*'Football Field'!$F$9)+(R1108*'Football Field'!$F$10)+(S1108*'Football Field'!$F$11)</f>
        <v>125092644.77902873</v>
      </c>
    </row>
    <row r="1109" spans="2:20" x14ac:dyDescent="0.3">
      <c r="B1109" s="62">
        <f t="shared" si="153"/>
        <v>1082</v>
      </c>
      <c r="C1109" s="62">
        <v>0.66749369273627557</v>
      </c>
      <c r="D1109" s="62">
        <v>0.2179694756393562</v>
      </c>
      <c r="E1109" s="62">
        <v>0.98405143767618219</v>
      </c>
      <c r="F1109" s="62">
        <v>0.38109764209342945</v>
      </c>
      <c r="G1109" s="62">
        <v>0.75385146811353532</v>
      </c>
      <c r="H1109" s="62">
        <v>0.95513410081556005</v>
      </c>
      <c r="I1109" s="62">
        <v>0.81871203077337751</v>
      </c>
      <c r="J1109" s="62">
        <v>0.58337999698693044</v>
      </c>
      <c r="K1109" s="62"/>
      <c r="L1109" s="65">
        <f t="shared" si="154"/>
        <v>0.12449315645874717</v>
      </c>
      <c r="M1109" s="65">
        <f t="shared" si="155"/>
        <v>4.0653130253206271E-2</v>
      </c>
      <c r="N1109" s="65">
        <f t="shared" si="156"/>
        <v>0.18353382350607228</v>
      </c>
      <c r="O1109" s="65">
        <f t="shared" si="157"/>
        <v>7.1077897663284623E-2</v>
      </c>
      <c r="P1109" s="65">
        <f t="shared" si="158"/>
        <v>0.14059960384313946</v>
      </c>
      <c r="Q1109" s="65">
        <f t="shared" si="159"/>
        <v>0.17814049832362433</v>
      </c>
      <c r="R1109" s="65">
        <f t="shared" si="160"/>
        <v>0.15269664125799995</v>
      </c>
      <c r="S1109" s="65">
        <f t="shared" si="161"/>
        <v>0.10880524869392585</v>
      </c>
      <c r="T1109" s="66">
        <f>(L1109*'Football Field'!$F$4)+(M1109*'Football Field'!$F$5)+(N1109*'Football Field'!$F$6)+(O1109*'Football Field'!$F$7)+(P1109*'Football Field'!$F$8)+(Q1109*'Football Field'!$F$9)+(R1109*'Football Field'!$F$10)+(S1109*'Football Field'!$F$11)</f>
        <v>146120954.08909166</v>
      </c>
    </row>
    <row r="1110" spans="2:20" x14ac:dyDescent="0.3">
      <c r="B1110" s="62">
        <f t="shared" si="153"/>
        <v>1083</v>
      </c>
      <c r="C1110" s="62">
        <v>0.45203670894760373</v>
      </c>
      <c r="D1110" s="62">
        <v>0.18032996104608601</v>
      </c>
      <c r="E1110" s="62">
        <v>0.48418375842209926</v>
      </c>
      <c r="F1110" s="62">
        <v>0.48342016688413281</v>
      </c>
      <c r="G1110" s="62">
        <v>0.17312900270082388</v>
      </c>
      <c r="H1110" s="62">
        <v>0.43787138527935643</v>
      </c>
      <c r="I1110" s="62">
        <v>0.99093655519357504</v>
      </c>
      <c r="J1110" s="62">
        <v>0.58459082958288711</v>
      </c>
      <c r="K1110" s="62"/>
      <c r="L1110" s="65">
        <f t="shared" si="154"/>
        <v>0.11938119735137069</v>
      </c>
      <c r="M1110" s="65">
        <f t="shared" si="155"/>
        <v>4.7624465539817751E-2</v>
      </c>
      <c r="N1110" s="65">
        <f t="shared" si="156"/>
        <v>0.12787111239945115</v>
      </c>
      <c r="O1110" s="65">
        <f t="shared" si="157"/>
        <v>0.12766945074170208</v>
      </c>
      <c r="P1110" s="65">
        <f t="shared" si="158"/>
        <v>4.5722719481768336E-2</v>
      </c>
      <c r="Q1110" s="65">
        <f t="shared" si="159"/>
        <v>0.1156401885640045</v>
      </c>
      <c r="R1110" s="65">
        <f t="shared" si="160"/>
        <v>0.26170262307604725</v>
      </c>
      <c r="S1110" s="65">
        <f t="shared" si="161"/>
        <v>0.15438824284583827</v>
      </c>
      <c r="T1110" s="66">
        <f>(L1110*'Football Field'!$F$4)+(M1110*'Football Field'!$F$5)+(N1110*'Football Field'!$F$6)+(O1110*'Football Field'!$F$7)+(P1110*'Football Field'!$F$8)+(Q1110*'Football Field'!$F$9)+(R1110*'Football Field'!$F$10)+(S1110*'Football Field'!$F$11)</f>
        <v>152774145.64101109</v>
      </c>
    </row>
    <row r="1111" spans="2:20" x14ac:dyDescent="0.3">
      <c r="B1111" s="62">
        <f t="shared" si="153"/>
        <v>1084</v>
      </c>
      <c r="C1111" s="62">
        <v>0.68059329370476407</v>
      </c>
      <c r="D1111" s="62">
        <v>0.53874376596622442</v>
      </c>
      <c r="E1111" s="62">
        <v>0.65242512073932113</v>
      </c>
      <c r="F1111" s="62">
        <v>1.794382270549677E-2</v>
      </c>
      <c r="G1111" s="62">
        <v>0.60320244986511928</v>
      </c>
      <c r="H1111" s="62">
        <v>0.5604009565125152</v>
      </c>
      <c r="I1111" s="62">
        <v>0.88505146962016623</v>
      </c>
      <c r="J1111" s="62">
        <v>0.93227704051221094</v>
      </c>
      <c r="K1111" s="62"/>
      <c r="L1111" s="65">
        <f t="shared" si="154"/>
        <v>0.13973391266929772</v>
      </c>
      <c r="M1111" s="65">
        <f t="shared" si="155"/>
        <v>0.11061051444522339</v>
      </c>
      <c r="N1111" s="65">
        <f t="shared" si="156"/>
        <v>0.13395065112732563</v>
      </c>
      <c r="O1111" s="65">
        <f t="shared" si="157"/>
        <v>3.6840806074279662E-3</v>
      </c>
      <c r="P1111" s="65">
        <f t="shared" si="158"/>
        <v>0.12384465029407475</v>
      </c>
      <c r="Q1111" s="65">
        <f t="shared" si="159"/>
        <v>0.11505699371624968</v>
      </c>
      <c r="R1111" s="65">
        <f t="shared" si="160"/>
        <v>0.1817116123647638</v>
      </c>
      <c r="S1111" s="65">
        <f t="shared" si="161"/>
        <v>0.19140758477563696</v>
      </c>
      <c r="T1111" s="66">
        <f>(L1111*'Football Field'!$F$4)+(M1111*'Football Field'!$F$5)+(N1111*'Football Field'!$F$6)+(O1111*'Football Field'!$F$7)+(P1111*'Football Field'!$F$8)+(Q1111*'Football Field'!$F$9)+(R1111*'Football Field'!$F$10)+(S1111*'Football Field'!$F$11)</f>
        <v>147341843.59144366</v>
      </c>
    </row>
    <row r="1112" spans="2:20" x14ac:dyDescent="0.3">
      <c r="B1112" s="62">
        <f t="shared" si="153"/>
        <v>1085</v>
      </c>
      <c r="C1112" s="62">
        <v>0.97297356990478234</v>
      </c>
      <c r="D1112" s="62">
        <v>0.32042001255330155</v>
      </c>
      <c r="E1112" s="62">
        <v>0.75056814449438891</v>
      </c>
      <c r="F1112" s="62">
        <v>0.5594235336237966</v>
      </c>
      <c r="G1112" s="62">
        <v>0.90142022626293572</v>
      </c>
      <c r="H1112" s="62">
        <v>5.9675319106327174E-2</v>
      </c>
      <c r="I1112" s="62">
        <v>0.17267774916023915</v>
      </c>
      <c r="J1112" s="62">
        <v>1.3181007794263677E-2</v>
      </c>
      <c r="K1112" s="62"/>
      <c r="L1112" s="65">
        <f t="shared" si="154"/>
        <v>0.25943612667232951</v>
      </c>
      <c r="M1112" s="65">
        <f t="shared" si="155"/>
        <v>8.543760029705938E-2</v>
      </c>
      <c r="N1112" s="65">
        <f t="shared" si="156"/>
        <v>0.20013338309931464</v>
      </c>
      <c r="O1112" s="65">
        <f t="shared" si="157"/>
        <v>0.14916610195990085</v>
      </c>
      <c r="P1112" s="65">
        <f t="shared" si="158"/>
        <v>0.24035696265484083</v>
      </c>
      <c r="Q1112" s="65">
        <f t="shared" si="159"/>
        <v>1.591197759708507E-2</v>
      </c>
      <c r="R1112" s="65">
        <f t="shared" si="160"/>
        <v>4.6043230556625167E-2</v>
      </c>
      <c r="S1112" s="65">
        <f t="shared" si="161"/>
        <v>3.5146171628446265E-3</v>
      </c>
      <c r="T1112" s="66">
        <f>(L1112*'Football Field'!$F$4)+(M1112*'Football Field'!$F$5)+(N1112*'Football Field'!$F$6)+(O1112*'Football Field'!$F$7)+(P1112*'Football Field'!$F$8)+(Q1112*'Football Field'!$F$9)+(R1112*'Football Field'!$F$10)+(S1112*'Football Field'!$F$11)</f>
        <v>138879721.64346966</v>
      </c>
    </row>
    <row r="1113" spans="2:20" x14ac:dyDescent="0.3">
      <c r="B1113" s="62">
        <f t="shared" si="153"/>
        <v>1086</v>
      </c>
      <c r="C1113" s="62">
        <v>0.10777296741115239</v>
      </c>
      <c r="D1113" s="62">
        <v>0.80315476958787824</v>
      </c>
      <c r="E1113" s="62">
        <v>0.90923224424076998</v>
      </c>
      <c r="F1113" s="62">
        <v>0.85168382577030444</v>
      </c>
      <c r="G1113" s="62">
        <v>0.27601951851976592</v>
      </c>
      <c r="H1113" s="62">
        <v>0.81628246598999188</v>
      </c>
      <c r="I1113" s="62">
        <v>0.28354821921303075</v>
      </c>
      <c r="J1113" s="62">
        <v>0.53767163358755565</v>
      </c>
      <c r="K1113" s="62"/>
      <c r="L1113" s="65">
        <f t="shared" si="154"/>
        <v>2.3503680136096178E-2</v>
      </c>
      <c r="M1113" s="65">
        <f t="shared" si="155"/>
        <v>0.17515610136406162</v>
      </c>
      <c r="N1113" s="65">
        <f t="shared" si="156"/>
        <v>0.19829001976472002</v>
      </c>
      <c r="O1113" s="65">
        <f t="shared" si="157"/>
        <v>0.185739566227444</v>
      </c>
      <c r="P1113" s="65">
        <f t="shared" si="158"/>
        <v>6.0195748808309482E-2</v>
      </c>
      <c r="Q1113" s="65">
        <f t="shared" si="159"/>
        <v>0.178019056561184</v>
      </c>
      <c r="R1113" s="65">
        <f t="shared" si="160"/>
        <v>6.1837646374884155E-2</v>
      </c>
      <c r="S1113" s="65">
        <f t="shared" si="161"/>
        <v>0.11725818076330063</v>
      </c>
      <c r="T1113" s="66">
        <f>(L1113*'Football Field'!$F$4)+(M1113*'Football Field'!$F$5)+(N1113*'Football Field'!$F$6)+(O1113*'Football Field'!$F$7)+(P1113*'Football Field'!$F$8)+(Q1113*'Football Field'!$F$9)+(R1113*'Football Field'!$F$10)+(S1113*'Football Field'!$F$11)</f>
        <v>128239623.07443634</v>
      </c>
    </row>
    <row r="1114" spans="2:20" x14ac:dyDescent="0.3">
      <c r="B1114" s="62">
        <f t="shared" si="153"/>
        <v>1087</v>
      </c>
      <c r="C1114" s="62">
        <v>0.72360496705241384</v>
      </c>
      <c r="D1114" s="62">
        <v>0.47142990135222729</v>
      </c>
      <c r="E1114" s="62">
        <v>9.5577733139279308E-2</v>
      </c>
      <c r="F1114" s="62">
        <v>0.82831151884526422</v>
      </c>
      <c r="G1114" s="62">
        <v>0.34217697114671042</v>
      </c>
      <c r="H1114" s="62">
        <v>0.1768958143647813</v>
      </c>
      <c r="I1114" s="62">
        <v>0.71501968637867819</v>
      </c>
      <c r="J1114" s="62">
        <v>0.27690532477262009</v>
      </c>
      <c r="K1114" s="62"/>
      <c r="L1114" s="65">
        <f t="shared" si="154"/>
        <v>0.19934449929988754</v>
      </c>
      <c r="M1114" s="65">
        <f t="shared" si="155"/>
        <v>0.12987328987371086</v>
      </c>
      <c r="N1114" s="65">
        <f t="shared" si="156"/>
        <v>2.6330520414307518E-2</v>
      </c>
      <c r="O1114" s="65">
        <f t="shared" si="157"/>
        <v>0.22818989988577323</v>
      </c>
      <c r="P1114" s="65">
        <f t="shared" si="158"/>
        <v>9.426565611213146E-2</v>
      </c>
      <c r="Q1114" s="65">
        <f t="shared" si="159"/>
        <v>4.8732677563611743E-2</v>
      </c>
      <c r="R1114" s="65">
        <f t="shared" si="160"/>
        <v>0.19697935732991698</v>
      </c>
      <c r="S1114" s="65">
        <f t="shared" si="161"/>
        <v>7.6284099520660634E-2</v>
      </c>
      <c r="T1114" s="66">
        <f>(L1114*'Football Field'!$F$4)+(M1114*'Football Field'!$F$5)+(N1114*'Football Field'!$F$6)+(O1114*'Football Field'!$F$7)+(P1114*'Football Field'!$F$8)+(Q1114*'Football Field'!$F$9)+(R1114*'Football Field'!$F$10)+(S1114*'Football Field'!$F$11)</f>
        <v>144575711.04127476</v>
      </c>
    </row>
    <row r="1115" spans="2:20" x14ac:dyDescent="0.3">
      <c r="B1115" s="62">
        <f t="shared" si="153"/>
        <v>1088</v>
      </c>
      <c r="C1115" s="62">
        <v>0.43681679053409528</v>
      </c>
      <c r="D1115" s="62">
        <v>8.3167639524311943E-3</v>
      </c>
      <c r="E1115" s="62">
        <v>0.1758014307251019</v>
      </c>
      <c r="F1115" s="62">
        <v>0.43460568821328294</v>
      </c>
      <c r="G1115" s="62">
        <v>0.66961709511194034</v>
      </c>
      <c r="H1115" s="62">
        <v>0.52899127271308966</v>
      </c>
      <c r="I1115" s="62">
        <v>4.4520142591144674E-2</v>
      </c>
      <c r="J1115" s="62">
        <v>1.4874369351399741E-2</v>
      </c>
      <c r="K1115" s="62"/>
      <c r="L1115" s="65">
        <f t="shared" si="154"/>
        <v>0.18880854433508576</v>
      </c>
      <c r="M1115" s="65">
        <f t="shared" si="155"/>
        <v>3.59481624668565E-3</v>
      </c>
      <c r="N1115" s="65">
        <f t="shared" si="156"/>
        <v>7.5987949516883507E-2</v>
      </c>
      <c r="O1115" s="65">
        <f t="shared" si="157"/>
        <v>0.18785282326479891</v>
      </c>
      <c r="P1115" s="65">
        <f t="shared" si="158"/>
        <v>0.2894335376517671</v>
      </c>
      <c r="Q1115" s="65">
        <f t="shared" si="159"/>
        <v>0.22864980085770525</v>
      </c>
      <c r="R1115" s="65">
        <f t="shared" si="160"/>
        <v>1.9243269714853999E-2</v>
      </c>
      <c r="S1115" s="65">
        <f t="shared" si="161"/>
        <v>6.4292584122198288E-3</v>
      </c>
      <c r="T1115" s="66">
        <f>(L1115*'Football Field'!$F$4)+(M1115*'Football Field'!$F$5)+(N1115*'Football Field'!$F$6)+(O1115*'Football Field'!$F$7)+(P1115*'Football Field'!$F$8)+(Q1115*'Football Field'!$F$9)+(R1115*'Football Field'!$F$10)+(S1115*'Football Field'!$F$11)</f>
        <v>136830630.71588671</v>
      </c>
    </row>
    <row r="1116" spans="2:20" x14ac:dyDescent="0.3">
      <c r="B1116" s="62">
        <f t="shared" si="153"/>
        <v>1089</v>
      </c>
      <c r="C1116" s="62">
        <v>0.60881644583239158</v>
      </c>
      <c r="D1116" s="62">
        <v>0.6762047719703852</v>
      </c>
      <c r="E1116" s="62">
        <v>0.1688847270599888</v>
      </c>
      <c r="F1116" s="62">
        <v>0.39477837220013934</v>
      </c>
      <c r="G1116" s="62">
        <v>0.67909392487355602</v>
      </c>
      <c r="H1116" s="62">
        <v>0.81641458945541623</v>
      </c>
      <c r="I1116" s="62">
        <v>0.24684890544271798</v>
      </c>
      <c r="J1116" s="62">
        <v>0.1088767461225193</v>
      </c>
      <c r="K1116" s="62"/>
      <c r="L1116" s="65">
        <f t="shared" si="154"/>
        <v>0.16454861063474094</v>
      </c>
      <c r="M1116" s="65">
        <f t="shared" si="155"/>
        <v>0.18276207302544051</v>
      </c>
      <c r="N1116" s="65">
        <f t="shared" si="156"/>
        <v>4.5645526472521028E-2</v>
      </c>
      <c r="O1116" s="65">
        <f t="shared" si="157"/>
        <v>0.10669920810920612</v>
      </c>
      <c r="P1116" s="65">
        <f t="shared" si="158"/>
        <v>0.1835429423652595</v>
      </c>
      <c r="Q1116" s="65">
        <f t="shared" si="159"/>
        <v>0.22065745318878133</v>
      </c>
      <c r="R1116" s="65">
        <f t="shared" si="160"/>
        <v>6.6717390282995379E-2</v>
      </c>
      <c r="S1116" s="65">
        <f t="shared" si="161"/>
        <v>2.9426795921055241E-2</v>
      </c>
      <c r="T1116" s="66">
        <f>(L1116*'Football Field'!$F$4)+(M1116*'Football Field'!$F$5)+(N1116*'Football Field'!$F$6)+(O1116*'Football Field'!$F$7)+(P1116*'Football Field'!$F$8)+(Q1116*'Football Field'!$F$9)+(R1116*'Football Field'!$F$10)+(S1116*'Football Field'!$F$11)</f>
        <v>133090032.45542079</v>
      </c>
    </row>
    <row r="1117" spans="2:20" x14ac:dyDescent="0.3">
      <c r="B1117" s="62">
        <f t="shared" si="153"/>
        <v>1090</v>
      </c>
      <c r="C1117" s="62">
        <v>0.33581778585090805</v>
      </c>
      <c r="D1117" s="62">
        <v>0.79799959407496235</v>
      </c>
      <c r="E1117" s="62">
        <v>0.85251468948604614</v>
      </c>
      <c r="F1117" s="62">
        <v>0.46621627435331681</v>
      </c>
      <c r="G1117" s="62">
        <v>0.93752280386524789</v>
      </c>
      <c r="H1117" s="62">
        <v>0.10721296048167972</v>
      </c>
      <c r="I1117" s="62">
        <v>0.69341910511489413</v>
      </c>
      <c r="J1117" s="62">
        <v>3.0463486215187574E-2</v>
      </c>
      <c r="K1117" s="62"/>
      <c r="L1117" s="65">
        <f t="shared" si="154"/>
        <v>7.9555679688101594E-2</v>
      </c>
      <c r="M1117" s="65">
        <f t="shared" si="155"/>
        <v>0.18904716418340098</v>
      </c>
      <c r="N1117" s="65">
        <f t="shared" si="156"/>
        <v>0.20196186272356692</v>
      </c>
      <c r="O1117" s="65">
        <f t="shared" si="157"/>
        <v>0.11044725488214423</v>
      </c>
      <c r="P1117" s="65">
        <f t="shared" si="158"/>
        <v>0.22210039797507314</v>
      </c>
      <c r="Q1117" s="65">
        <f t="shared" si="159"/>
        <v>2.5398892798013911E-2</v>
      </c>
      <c r="R1117" s="65">
        <f t="shared" si="160"/>
        <v>0.16427190738677014</v>
      </c>
      <c r="S1117" s="65">
        <f t="shared" si="161"/>
        <v>7.21684036292924E-3</v>
      </c>
      <c r="T1117" s="66">
        <f>(L1117*'Football Field'!$F$4)+(M1117*'Football Field'!$F$5)+(N1117*'Football Field'!$F$6)+(O1117*'Football Field'!$F$7)+(P1117*'Football Field'!$F$8)+(Q1117*'Football Field'!$F$9)+(R1117*'Football Field'!$F$10)+(S1117*'Football Field'!$F$11)</f>
        <v>154128382.22951201</v>
      </c>
    </row>
    <row r="1118" spans="2:20" x14ac:dyDescent="0.3">
      <c r="B1118" s="62">
        <f t="shared" ref="B1118:B1181" si="162">B1117+1</f>
        <v>1091</v>
      </c>
      <c r="C1118" s="62">
        <v>0.60314916290440623</v>
      </c>
      <c r="D1118" s="62">
        <v>0.38708940297672112</v>
      </c>
      <c r="E1118" s="62">
        <v>0.53330932184740276</v>
      </c>
      <c r="F1118" s="62">
        <v>0.29405717857968094</v>
      </c>
      <c r="G1118" s="62">
        <v>0.2586555021234892</v>
      </c>
      <c r="H1118" s="62">
        <v>0.82975392962672723</v>
      </c>
      <c r="I1118" s="62">
        <v>0.59739050684470008</v>
      </c>
      <c r="J1118" s="62">
        <v>0.93239283237046944</v>
      </c>
      <c r="K1118" s="62"/>
      <c r="L1118" s="65">
        <f t="shared" si="154"/>
        <v>0.13597309549055636</v>
      </c>
      <c r="M1118" s="65">
        <f t="shared" si="155"/>
        <v>8.7264888341854724E-2</v>
      </c>
      <c r="N1118" s="65">
        <f t="shared" si="156"/>
        <v>0.1202285003536577</v>
      </c>
      <c r="O1118" s="65">
        <f t="shared" si="157"/>
        <v>6.6291835058114187E-2</v>
      </c>
      <c r="P1118" s="65">
        <f t="shared" si="158"/>
        <v>5.8310931113684003E-2</v>
      </c>
      <c r="Q1118" s="65">
        <f t="shared" si="159"/>
        <v>0.1870585540789037</v>
      </c>
      <c r="R1118" s="65">
        <f t="shared" si="160"/>
        <v>0.13467487220109156</v>
      </c>
      <c r="S1118" s="65">
        <f t="shared" si="161"/>
        <v>0.21019732336213773</v>
      </c>
      <c r="T1118" s="66">
        <f>(L1118*'Football Field'!$F$4)+(M1118*'Football Field'!$F$5)+(N1118*'Football Field'!$F$6)+(O1118*'Football Field'!$F$7)+(P1118*'Football Field'!$F$8)+(Q1118*'Football Field'!$F$9)+(R1118*'Football Field'!$F$10)+(S1118*'Football Field'!$F$11)</f>
        <v>135763292.38730586</v>
      </c>
    </row>
    <row r="1119" spans="2:20" x14ac:dyDescent="0.3">
      <c r="B1119" s="62">
        <f t="shared" si="162"/>
        <v>1092</v>
      </c>
      <c r="C1119" s="62">
        <v>0.79187543304552899</v>
      </c>
      <c r="D1119" s="62">
        <v>0.5905725030558151</v>
      </c>
      <c r="E1119" s="62">
        <v>0.82691062294085282</v>
      </c>
      <c r="F1119" s="62">
        <v>0.26113879645623905</v>
      </c>
      <c r="G1119" s="62">
        <v>0.16146689533906744</v>
      </c>
      <c r="H1119" s="62">
        <v>0.35740428356843157</v>
      </c>
      <c r="I1119" s="62">
        <v>0.16654405107143833</v>
      </c>
      <c r="J1119" s="62">
        <v>0.97812500957998427</v>
      </c>
      <c r="K1119" s="62"/>
      <c r="L1119" s="65">
        <f t="shared" si="154"/>
        <v>0.19155012861815596</v>
      </c>
      <c r="M1119" s="65">
        <f t="shared" si="155"/>
        <v>0.14285610362177203</v>
      </c>
      <c r="N1119" s="65">
        <f t="shared" si="156"/>
        <v>0.20002494024957698</v>
      </c>
      <c r="O1119" s="65">
        <f t="shared" si="157"/>
        <v>6.3167978145253392E-2</v>
      </c>
      <c r="P1119" s="65">
        <f t="shared" si="158"/>
        <v>3.9057916534701274E-2</v>
      </c>
      <c r="Q1119" s="65">
        <f t="shared" si="159"/>
        <v>8.6454047731869446E-2</v>
      </c>
      <c r="R1119" s="65">
        <f t="shared" si="160"/>
        <v>4.0286051406634008E-2</v>
      </c>
      <c r="S1119" s="65">
        <f t="shared" si="161"/>
        <v>0.23660283369203694</v>
      </c>
      <c r="T1119" s="66">
        <f>(L1119*'Football Field'!$F$4)+(M1119*'Football Field'!$F$5)+(N1119*'Football Field'!$F$6)+(O1119*'Football Field'!$F$7)+(P1119*'Football Field'!$F$8)+(Q1119*'Football Field'!$F$9)+(R1119*'Football Field'!$F$10)+(S1119*'Football Field'!$F$11)</f>
        <v>122910368.93346778</v>
      </c>
    </row>
    <row r="1120" spans="2:20" x14ac:dyDescent="0.3">
      <c r="B1120" s="62">
        <f t="shared" si="162"/>
        <v>1093</v>
      </c>
      <c r="C1120" s="62">
        <v>0.81087959307345048</v>
      </c>
      <c r="D1120" s="62">
        <v>0.54375076286248036</v>
      </c>
      <c r="E1120" s="62">
        <v>0.27427036821163864</v>
      </c>
      <c r="F1120" s="62">
        <v>7.1443013116031517E-2</v>
      </c>
      <c r="G1120" s="62">
        <v>0.1627337238907175</v>
      </c>
      <c r="H1120" s="62">
        <v>0.90055456426026326</v>
      </c>
      <c r="I1120" s="62">
        <v>0.25260066053254637</v>
      </c>
      <c r="J1120" s="62">
        <v>9.0603500250021063E-2</v>
      </c>
      <c r="K1120" s="62"/>
      <c r="L1120" s="65">
        <f t="shared" si="154"/>
        <v>0.26099850281002063</v>
      </c>
      <c r="M1120" s="65">
        <f t="shared" si="155"/>
        <v>0.17501751951976777</v>
      </c>
      <c r="N1120" s="65">
        <f t="shared" si="156"/>
        <v>8.8279636187498164E-2</v>
      </c>
      <c r="O1120" s="65">
        <f t="shared" si="157"/>
        <v>2.2995423264810005E-2</v>
      </c>
      <c r="P1120" s="65">
        <f t="shared" si="158"/>
        <v>5.2379241819604253E-2</v>
      </c>
      <c r="Q1120" s="65">
        <f t="shared" si="159"/>
        <v>0.2898622618924</v>
      </c>
      <c r="R1120" s="65">
        <f t="shared" si="160"/>
        <v>8.1304788985909288E-2</v>
      </c>
      <c r="S1120" s="65">
        <f t="shared" si="161"/>
        <v>2.9162625519989896E-2</v>
      </c>
      <c r="T1120" s="66">
        <f>(L1120*'Football Field'!$F$4)+(M1120*'Football Field'!$F$5)+(N1120*'Football Field'!$F$6)+(O1120*'Football Field'!$F$7)+(P1120*'Football Field'!$F$8)+(Q1120*'Football Field'!$F$9)+(R1120*'Football Field'!$F$10)+(S1120*'Football Field'!$F$11)</f>
        <v>124440159.56306766</v>
      </c>
    </row>
    <row r="1121" spans="2:20" x14ac:dyDescent="0.3">
      <c r="B1121" s="62">
        <f t="shared" si="162"/>
        <v>1094</v>
      </c>
      <c r="C1121" s="62">
        <v>0.53115556604941505</v>
      </c>
      <c r="D1121" s="62">
        <v>0.79414067795869048</v>
      </c>
      <c r="E1121" s="62">
        <v>0.1930707014461891</v>
      </c>
      <c r="F1121" s="62">
        <v>0.6113608009816458</v>
      </c>
      <c r="G1121" s="62">
        <v>0.74000678915554208</v>
      </c>
      <c r="H1121" s="62">
        <v>0.82827084684096175</v>
      </c>
      <c r="I1121" s="62">
        <v>0.93378040753999636</v>
      </c>
      <c r="J1121" s="62">
        <v>0.27714070284439996</v>
      </c>
      <c r="K1121" s="62"/>
      <c r="L1121" s="65">
        <f t="shared" si="154"/>
        <v>0.10820197996988694</v>
      </c>
      <c r="M1121" s="65">
        <f t="shared" si="155"/>
        <v>0.16177481555707646</v>
      </c>
      <c r="N1121" s="65">
        <f t="shared" si="156"/>
        <v>3.9330534227535616E-2</v>
      </c>
      <c r="O1121" s="65">
        <f t="shared" si="157"/>
        <v>0.12454063059942762</v>
      </c>
      <c r="P1121" s="65">
        <f t="shared" si="158"/>
        <v>0.15074717257192244</v>
      </c>
      <c r="Q1121" s="65">
        <f t="shared" si="159"/>
        <v>0.16872749022682623</v>
      </c>
      <c r="R1121" s="65">
        <f t="shared" si="160"/>
        <v>0.19022089837898032</v>
      </c>
      <c r="S1121" s="65">
        <f t="shared" si="161"/>
        <v>5.6456478468344534E-2</v>
      </c>
      <c r="T1121" s="66">
        <f>(L1121*'Football Field'!$F$4)+(M1121*'Football Field'!$F$5)+(N1121*'Football Field'!$F$6)+(O1121*'Football Field'!$F$7)+(P1121*'Football Field'!$F$8)+(Q1121*'Football Field'!$F$9)+(R1121*'Football Field'!$F$10)+(S1121*'Football Field'!$F$11)</f>
        <v>148053291.01007959</v>
      </c>
    </row>
    <row r="1122" spans="2:20" x14ac:dyDescent="0.3">
      <c r="B1122" s="62">
        <f t="shared" si="162"/>
        <v>1095</v>
      </c>
      <c r="C1122" s="62">
        <v>0.61144608082279672</v>
      </c>
      <c r="D1122" s="62">
        <v>0.60829821239267678</v>
      </c>
      <c r="E1122" s="62">
        <v>0.77299577641094064</v>
      </c>
      <c r="F1122" s="62">
        <v>0.93891008113704266</v>
      </c>
      <c r="G1122" s="62">
        <v>0.90438994033006692</v>
      </c>
      <c r="H1122" s="62">
        <v>0.30995943105255841</v>
      </c>
      <c r="I1122" s="62">
        <v>0.93964514490476547</v>
      </c>
      <c r="J1122" s="62">
        <v>9.5389579857259821E-2</v>
      </c>
      <c r="K1122" s="62"/>
      <c r="L1122" s="65">
        <f t="shared" si="154"/>
        <v>0.11801622063928456</v>
      </c>
      <c r="M1122" s="65">
        <f t="shared" si="155"/>
        <v>0.11740864534058845</v>
      </c>
      <c r="N1122" s="65">
        <f t="shared" si="156"/>
        <v>0.14919719491764455</v>
      </c>
      <c r="O1122" s="65">
        <f t="shared" si="157"/>
        <v>0.18122058963369278</v>
      </c>
      <c r="P1122" s="65">
        <f t="shared" si="158"/>
        <v>0.17455780008977567</v>
      </c>
      <c r="Q1122" s="65">
        <f t="shared" si="159"/>
        <v>5.9825783092928464E-2</v>
      </c>
      <c r="R1122" s="65">
        <f t="shared" si="160"/>
        <v>0.18136246550879656</v>
      </c>
      <c r="S1122" s="65">
        <f t="shared" si="161"/>
        <v>1.8411300777288933E-2</v>
      </c>
      <c r="T1122" s="66">
        <f>(L1122*'Football Field'!$F$4)+(M1122*'Football Field'!$F$5)+(N1122*'Football Field'!$F$6)+(O1122*'Football Field'!$F$7)+(P1122*'Football Field'!$F$8)+(Q1122*'Football Field'!$F$9)+(R1122*'Football Field'!$F$10)+(S1122*'Football Field'!$F$11)</f>
        <v>151855100.36182463</v>
      </c>
    </row>
    <row r="1123" spans="2:20" x14ac:dyDescent="0.3">
      <c r="B1123" s="62">
        <f t="shared" si="162"/>
        <v>1096</v>
      </c>
      <c r="C1123" s="62">
        <v>9.9471937385969822E-3</v>
      </c>
      <c r="D1123" s="62">
        <v>0.14277491187490265</v>
      </c>
      <c r="E1123" s="62">
        <v>0.99945789772196181</v>
      </c>
      <c r="F1123" s="62">
        <v>0.1890001309304904</v>
      </c>
      <c r="G1123" s="62">
        <v>0.75327205185669854</v>
      </c>
      <c r="H1123" s="62">
        <v>0.89346209222744133</v>
      </c>
      <c r="I1123" s="62">
        <v>0.23989208813914065</v>
      </c>
      <c r="J1123" s="62">
        <v>5.4720393814824408E-2</v>
      </c>
      <c r="K1123" s="62"/>
      <c r="L1123" s="65">
        <f t="shared" si="154"/>
        <v>3.0303465790102457E-3</v>
      </c>
      <c r="M1123" s="65">
        <f t="shared" si="155"/>
        <v>4.3495429679810925E-2</v>
      </c>
      <c r="N1123" s="65">
        <f t="shared" si="156"/>
        <v>0.30447821775849992</v>
      </c>
      <c r="O1123" s="65">
        <f t="shared" si="157"/>
        <v>5.7577635989472797E-2</v>
      </c>
      <c r="P1123" s="65">
        <f t="shared" si="158"/>
        <v>0.22947933310585528</v>
      </c>
      <c r="Q1123" s="65">
        <f t="shared" si="159"/>
        <v>0.27218729883094117</v>
      </c>
      <c r="R1123" s="65">
        <f t="shared" si="160"/>
        <v>7.3081533116555533E-2</v>
      </c>
      <c r="S1123" s="65">
        <f t="shared" si="161"/>
        <v>1.6670204939854237E-2</v>
      </c>
      <c r="T1123" s="66">
        <f>(L1123*'Football Field'!$F$4)+(M1123*'Football Field'!$F$5)+(N1123*'Football Field'!$F$6)+(O1123*'Football Field'!$F$7)+(P1123*'Football Field'!$F$8)+(Q1123*'Football Field'!$F$9)+(R1123*'Football Field'!$F$10)+(S1123*'Football Field'!$F$11)</f>
        <v>145286503.79895097</v>
      </c>
    </row>
    <row r="1124" spans="2:20" x14ac:dyDescent="0.3">
      <c r="B1124" s="62">
        <f t="shared" si="162"/>
        <v>1097</v>
      </c>
      <c r="C1124" s="62">
        <v>0.57875214413976661</v>
      </c>
      <c r="D1124" s="62">
        <v>0.42492612949006636</v>
      </c>
      <c r="E1124" s="62">
        <v>0.37576209298699803</v>
      </c>
      <c r="F1124" s="62">
        <v>0.89142111437668825</v>
      </c>
      <c r="G1124" s="62">
        <v>0.98815390498487188</v>
      </c>
      <c r="H1124" s="62">
        <v>0.44829496104198341</v>
      </c>
      <c r="I1124" s="62">
        <v>1.5583095730788865E-2</v>
      </c>
      <c r="J1124" s="62">
        <v>0.92378540568040646</v>
      </c>
      <c r="K1124" s="62"/>
      <c r="L1124" s="65">
        <f t="shared" si="154"/>
        <v>0.12455178483770561</v>
      </c>
      <c r="M1124" s="65">
        <f t="shared" si="155"/>
        <v>9.1447277367467522E-2</v>
      </c>
      <c r="N1124" s="65">
        <f t="shared" si="156"/>
        <v>8.0866809444735344E-2</v>
      </c>
      <c r="O1124" s="65">
        <f t="shared" si="157"/>
        <v>0.19184048294570144</v>
      </c>
      <c r="P1124" s="65">
        <f t="shared" si="158"/>
        <v>0.21265810210198005</v>
      </c>
      <c r="Q1124" s="65">
        <f t="shared" si="159"/>
        <v>9.6476424488277243E-2</v>
      </c>
      <c r="R1124" s="65">
        <f t="shared" si="160"/>
        <v>3.3535986107687968E-3</v>
      </c>
      <c r="S1124" s="65">
        <f t="shared" si="161"/>
        <v>0.19880552020336395</v>
      </c>
      <c r="T1124" s="66">
        <f>(L1124*'Football Field'!$F$4)+(M1124*'Football Field'!$F$5)+(N1124*'Football Field'!$F$6)+(O1124*'Football Field'!$F$7)+(P1124*'Football Field'!$F$8)+(Q1124*'Football Field'!$F$9)+(R1124*'Football Field'!$F$10)+(S1124*'Football Field'!$F$11)</f>
        <v>130006489.67933145</v>
      </c>
    </row>
    <row r="1125" spans="2:20" x14ac:dyDescent="0.3">
      <c r="B1125" s="62">
        <f t="shared" si="162"/>
        <v>1098</v>
      </c>
      <c r="C1125" s="62">
        <v>3.3972693879141258E-2</v>
      </c>
      <c r="D1125" s="62">
        <v>8.6052510989080844E-3</v>
      </c>
      <c r="E1125" s="62">
        <v>0.8995916461723904</v>
      </c>
      <c r="F1125" s="62">
        <v>0.17663160697369562</v>
      </c>
      <c r="G1125" s="62">
        <v>0.90644847690078423</v>
      </c>
      <c r="H1125" s="62">
        <v>0.8562439337971034</v>
      </c>
      <c r="I1125" s="62">
        <v>0.44520969156551926</v>
      </c>
      <c r="J1125" s="62">
        <v>0.48688082967932433</v>
      </c>
      <c r="K1125" s="62"/>
      <c r="L1125" s="65">
        <f t="shared" si="154"/>
        <v>8.9083373331914906E-3</v>
      </c>
      <c r="M1125" s="65">
        <f t="shared" si="155"/>
        <v>2.2564733870856554E-3</v>
      </c>
      <c r="N1125" s="65">
        <f t="shared" si="156"/>
        <v>0.23589138602709081</v>
      </c>
      <c r="O1125" s="65">
        <f t="shared" si="157"/>
        <v>4.6316431196864301E-2</v>
      </c>
      <c r="P1125" s="65">
        <f t="shared" si="158"/>
        <v>0.2376893877216997</v>
      </c>
      <c r="Q1125" s="65">
        <f t="shared" si="159"/>
        <v>0.22452472650238617</v>
      </c>
      <c r="R1125" s="65">
        <f t="shared" si="160"/>
        <v>0.11674311523782041</v>
      </c>
      <c r="S1125" s="65">
        <f t="shared" si="161"/>
        <v>0.12767014259386156</v>
      </c>
      <c r="T1125" s="66">
        <f>(L1125*'Football Field'!$F$4)+(M1125*'Football Field'!$F$5)+(N1125*'Football Field'!$F$6)+(O1125*'Football Field'!$F$7)+(P1125*'Football Field'!$F$8)+(Q1125*'Football Field'!$F$9)+(R1125*'Football Field'!$F$10)+(S1125*'Football Field'!$F$11)</f>
        <v>151108909.08704862</v>
      </c>
    </row>
    <row r="1126" spans="2:20" x14ac:dyDescent="0.3">
      <c r="B1126" s="62">
        <f t="shared" si="162"/>
        <v>1099</v>
      </c>
      <c r="C1126" s="62">
        <v>0.50098643261239262</v>
      </c>
      <c r="D1126" s="62">
        <v>0.54737306029143329</v>
      </c>
      <c r="E1126" s="62">
        <v>0.47549216515332104</v>
      </c>
      <c r="F1126" s="62">
        <v>0.8255170236309437</v>
      </c>
      <c r="G1126" s="62">
        <v>9.0076051200715934E-2</v>
      </c>
      <c r="H1126" s="62">
        <v>4.0628011670141295E-2</v>
      </c>
      <c r="I1126" s="62">
        <v>0.56143611791318504</v>
      </c>
      <c r="J1126" s="62">
        <v>0.96826450413001075</v>
      </c>
      <c r="K1126" s="62"/>
      <c r="L1126" s="65">
        <f t="shared" si="154"/>
        <v>0.1249413337883795</v>
      </c>
      <c r="M1126" s="65">
        <f t="shared" si="155"/>
        <v>0.13650972517563351</v>
      </c>
      <c r="N1126" s="65">
        <f t="shared" si="156"/>
        <v>0.1185833017680623</v>
      </c>
      <c r="O1126" s="65">
        <f t="shared" si="157"/>
        <v>0.20587622994026758</v>
      </c>
      <c r="P1126" s="65">
        <f t="shared" si="158"/>
        <v>2.2464125267270606E-2</v>
      </c>
      <c r="Q1126" s="65">
        <f t="shared" si="159"/>
        <v>1.0132246377946597E-2</v>
      </c>
      <c r="R1126" s="65">
        <f t="shared" si="160"/>
        <v>0.14001692030513496</v>
      </c>
      <c r="S1126" s="65">
        <f t="shared" si="161"/>
        <v>0.24147611737730504</v>
      </c>
      <c r="T1126" s="66">
        <f>(L1126*'Football Field'!$F$4)+(M1126*'Football Field'!$F$5)+(N1126*'Football Field'!$F$6)+(O1126*'Football Field'!$F$7)+(P1126*'Football Field'!$F$8)+(Q1126*'Football Field'!$F$9)+(R1126*'Football Field'!$F$10)+(S1126*'Football Field'!$F$11)</f>
        <v>134654725.83167359</v>
      </c>
    </row>
    <row r="1127" spans="2:20" x14ac:dyDescent="0.3">
      <c r="B1127" s="62">
        <f t="shared" si="162"/>
        <v>1100</v>
      </c>
      <c r="C1127" s="62">
        <v>0.70692131985880546</v>
      </c>
      <c r="D1127" s="62">
        <v>0.22596832263778599</v>
      </c>
      <c r="E1127" s="62">
        <v>2.9302668728981573E-2</v>
      </c>
      <c r="F1127" s="62">
        <v>6.8882918308718177E-2</v>
      </c>
      <c r="G1127" s="62">
        <v>3.2595884296459321E-2</v>
      </c>
      <c r="H1127" s="62">
        <v>0.62930776924736465</v>
      </c>
      <c r="I1127" s="62">
        <v>0.79914581694086739</v>
      </c>
      <c r="J1127" s="62">
        <v>0.82016473753450714</v>
      </c>
      <c r="K1127" s="62"/>
      <c r="L1127" s="65">
        <f t="shared" ref="L1127:L1190" si="163">C1127/SUM($C1127:$J1127)</f>
        <v>0.21342377626906567</v>
      </c>
      <c r="M1127" s="65">
        <f t="shared" ref="M1127:M1190" si="164">D1127/SUM($C1127:$J1127)</f>
        <v>6.8221188666618998E-2</v>
      </c>
      <c r="N1127" s="65">
        <f t="shared" ref="N1127:N1190" si="165">E1127/SUM($C1127:$J1127)</f>
        <v>8.8466510193097713E-3</v>
      </c>
      <c r="O1127" s="65">
        <f t="shared" ref="O1127:O1190" si="166">F1127/SUM($C1127:$J1127)</f>
        <v>2.0796165192494831E-2</v>
      </c>
      <c r="P1127" s="65">
        <f t="shared" ref="P1127:P1190" si="167">G1127/SUM($C1127:$J1127)</f>
        <v>9.8408925038070225E-3</v>
      </c>
      <c r="Q1127" s="65">
        <f t="shared" ref="Q1127:Q1190" si="168">H1127/SUM($C1127:$J1127)</f>
        <v>0.18999178094538183</v>
      </c>
      <c r="R1127" s="65">
        <f t="shared" ref="R1127:R1190" si="169">I1127/SUM($C1127:$J1127)</f>
        <v>0.24126690375558763</v>
      </c>
      <c r="S1127" s="65">
        <f t="shared" ref="S1127:S1190" si="170">J1127/SUM($C1127:$J1127)</f>
        <v>0.24761264164773411</v>
      </c>
      <c r="T1127" s="66">
        <f>(L1127*'Football Field'!$F$4)+(M1127*'Football Field'!$F$5)+(N1127*'Football Field'!$F$6)+(O1127*'Football Field'!$F$7)+(P1127*'Football Field'!$F$8)+(Q1127*'Football Field'!$F$9)+(R1127*'Football Field'!$F$10)+(S1127*'Football Field'!$F$11)</f>
        <v>143324660.35712755</v>
      </c>
    </row>
    <row r="1128" spans="2:20" x14ac:dyDescent="0.3">
      <c r="B1128" s="62">
        <f t="shared" si="162"/>
        <v>1101</v>
      </c>
      <c r="C1128" s="62">
        <v>0.72732245383628935</v>
      </c>
      <c r="D1128" s="62">
        <v>0.46443955624251687</v>
      </c>
      <c r="E1128" s="62">
        <v>2.4850138756605022E-2</v>
      </c>
      <c r="F1128" s="62">
        <v>0.47282896243882588</v>
      </c>
      <c r="G1128" s="62">
        <v>0.68760066073059634</v>
      </c>
      <c r="H1128" s="62">
        <v>0.32120130684935788</v>
      </c>
      <c r="I1128" s="62">
        <v>0.12995659672435955</v>
      </c>
      <c r="J1128" s="62">
        <v>0.41622924389442162</v>
      </c>
      <c r="K1128" s="62"/>
      <c r="L1128" s="65">
        <f t="shared" si="163"/>
        <v>0.22417580162441539</v>
      </c>
      <c r="M1128" s="65">
        <f t="shared" si="164"/>
        <v>0.14314986327947071</v>
      </c>
      <c r="N1128" s="65">
        <f t="shared" si="165"/>
        <v>7.6593259933836677E-3</v>
      </c>
      <c r="O1128" s="65">
        <f t="shared" si="166"/>
        <v>0.14573565153513446</v>
      </c>
      <c r="P1128" s="65">
        <f t="shared" si="167"/>
        <v>0.21193272461715412</v>
      </c>
      <c r="Q1128" s="65">
        <f t="shared" si="168"/>
        <v>9.9000876524529963E-2</v>
      </c>
      <c r="R1128" s="65">
        <f t="shared" si="169"/>
        <v>4.0055307097148489E-2</v>
      </c>
      <c r="S1128" s="65">
        <f t="shared" si="170"/>
        <v>0.12829044932876332</v>
      </c>
      <c r="T1128" s="66">
        <f>(L1128*'Football Field'!$F$4)+(M1128*'Football Field'!$F$5)+(N1128*'Football Field'!$F$6)+(O1128*'Football Field'!$F$7)+(P1128*'Football Field'!$F$8)+(Q1128*'Football Field'!$F$9)+(R1128*'Football Field'!$F$10)+(S1128*'Football Field'!$F$11)</f>
        <v>131607315.20677128</v>
      </c>
    </row>
    <row r="1129" spans="2:20" x14ac:dyDescent="0.3">
      <c r="B1129" s="62">
        <f t="shared" si="162"/>
        <v>1102</v>
      </c>
      <c r="C1129" s="62">
        <v>0.97132162066205052</v>
      </c>
      <c r="D1129" s="62">
        <v>0.56144893375129912</v>
      </c>
      <c r="E1129" s="62">
        <v>0.58099748693967479</v>
      </c>
      <c r="F1129" s="62">
        <v>0.22132624255608968</v>
      </c>
      <c r="G1129" s="62">
        <v>0.41909285073282465</v>
      </c>
      <c r="H1129" s="62">
        <v>0.67109418332667348</v>
      </c>
      <c r="I1129" s="62">
        <v>0.4463359691807629</v>
      </c>
      <c r="J1129" s="62">
        <v>0.34586093714683519</v>
      </c>
      <c r="K1129" s="62"/>
      <c r="L1129" s="65">
        <f t="shared" si="163"/>
        <v>0.2303086273371665</v>
      </c>
      <c r="M1129" s="65">
        <f t="shared" si="164"/>
        <v>0.13312432308882655</v>
      </c>
      <c r="N1129" s="65">
        <f t="shared" si="165"/>
        <v>0.13775945151124722</v>
      </c>
      <c r="O1129" s="65">
        <f t="shared" si="166"/>
        <v>5.2478336765573556E-2</v>
      </c>
      <c r="P1129" s="65">
        <f t="shared" si="167"/>
        <v>9.9370483602855025E-2</v>
      </c>
      <c r="Q1129" s="65">
        <f t="shared" si="168"/>
        <v>0.15912214542344486</v>
      </c>
      <c r="R1129" s="65">
        <f t="shared" si="169"/>
        <v>0.10583005896971645</v>
      </c>
      <c r="S1129" s="65">
        <f t="shared" si="170"/>
        <v>8.2006573301169949E-2</v>
      </c>
      <c r="T1129" s="66">
        <f>(L1129*'Football Field'!$F$4)+(M1129*'Football Field'!$F$5)+(N1129*'Football Field'!$F$6)+(O1129*'Football Field'!$F$7)+(P1129*'Football Field'!$F$8)+(Q1129*'Football Field'!$F$9)+(R1129*'Football Field'!$F$10)+(S1129*'Football Field'!$F$11)</f>
        <v>133893750.22556666</v>
      </c>
    </row>
    <row r="1130" spans="2:20" x14ac:dyDescent="0.3">
      <c r="B1130" s="62">
        <f t="shared" si="162"/>
        <v>1103</v>
      </c>
      <c r="C1130" s="62">
        <v>0.45666466517939763</v>
      </c>
      <c r="D1130" s="62">
        <v>0.26931926608454293</v>
      </c>
      <c r="E1130" s="62">
        <v>0.13250571759002439</v>
      </c>
      <c r="F1130" s="62">
        <v>0.1493907796039371</v>
      </c>
      <c r="G1130" s="62">
        <v>0.16504164605075289</v>
      </c>
      <c r="H1130" s="62">
        <v>0.30488597247596172</v>
      </c>
      <c r="I1130" s="62">
        <v>0.47491657340066762</v>
      </c>
      <c r="J1130" s="62">
        <v>0.56366527289983603</v>
      </c>
      <c r="K1130" s="62"/>
      <c r="L1130" s="65">
        <f t="shared" si="163"/>
        <v>0.18147611639912714</v>
      </c>
      <c r="M1130" s="65">
        <f t="shared" si="164"/>
        <v>0.10702604823012919</v>
      </c>
      <c r="N1130" s="65">
        <f t="shared" si="165"/>
        <v>5.2657069535849858E-2</v>
      </c>
      <c r="O1130" s="65">
        <f t="shared" si="166"/>
        <v>5.9367103644224629E-2</v>
      </c>
      <c r="P1130" s="65">
        <f t="shared" si="167"/>
        <v>6.5586674978769993E-2</v>
      </c>
      <c r="Q1130" s="65">
        <f t="shared" si="168"/>
        <v>0.12116006875148283</v>
      </c>
      <c r="R1130" s="65">
        <f t="shared" si="169"/>
        <v>0.18872932794236788</v>
      </c>
      <c r="S1130" s="65">
        <f t="shared" si="170"/>
        <v>0.22399759051804846</v>
      </c>
      <c r="T1130" s="66">
        <f>(L1130*'Football Field'!$F$4)+(M1130*'Football Field'!$F$5)+(N1130*'Football Field'!$F$6)+(O1130*'Football Field'!$F$7)+(P1130*'Football Field'!$F$8)+(Q1130*'Football Field'!$F$9)+(R1130*'Football Field'!$F$10)+(S1130*'Football Field'!$F$11)</f>
        <v>141870862.54850692</v>
      </c>
    </row>
    <row r="1131" spans="2:20" x14ac:dyDescent="0.3">
      <c r="B1131" s="62">
        <f t="shared" si="162"/>
        <v>1104</v>
      </c>
      <c r="C1131" s="62">
        <v>0.50183257183167929</v>
      </c>
      <c r="D1131" s="62">
        <v>0.61879774957652278</v>
      </c>
      <c r="E1131" s="62">
        <v>6.153656503537297E-2</v>
      </c>
      <c r="F1131" s="62">
        <v>0.65361966997396592</v>
      </c>
      <c r="G1131" s="62">
        <v>0.88167243483761781</v>
      </c>
      <c r="H1131" s="62">
        <v>0.46064286219831996</v>
      </c>
      <c r="I1131" s="62">
        <v>0.53372032695674954</v>
      </c>
      <c r="J1131" s="62">
        <v>3.8177707720782106E-2</v>
      </c>
      <c r="K1131" s="62"/>
      <c r="L1131" s="65">
        <f t="shared" si="163"/>
        <v>0.13382202314725702</v>
      </c>
      <c r="M1131" s="65">
        <f t="shared" si="164"/>
        <v>0.16501273814302161</v>
      </c>
      <c r="N1131" s="65">
        <f t="shared" si="165"/>
        <v>1.6409751165630735E-2</v>
      </c>
      <c r="O1131" s="65">
        <f t="shared" si="166"/>
        <v>0.17429858385935265</v>
      </c>
      <c r="P1131" s="65">
        <f t="shared" si="167"/>
        <v>0.23511265630384884</v>
      </c>
      <c r="Q1131" s="65">
        <f t="shared" si="168"/>
        <v>0.12283810025069176</v>
      </c>
      <c r="R1131" s="65">
        <f t="shared" si="169"/>
        <v>0.14232542476761359</v>
      </c>
      <c r="S1131" s="65">
        <f t="shared" si="170"/>
        <v>1.0180722362583794E-2</v>
      </c>
      <c r="T1131" s="66">
        <f>(L1131*'Football Field'!$F$4)+(M1131*'Football Field'!$F$5)+(N1131*'Football Field'!$F$6)+(O1131*'Football Field'!$F$7)+(P1131*'Football Field'!$F$8)+(Q1131*'Football Field'!$F$9)+(R1131*'Football Field'!$F$10)+(S1131*'Football Field'!$F$11)</f>
        <v>147584452.50687143</v>
      </c>
    </row>
    <row r="1132" spans="2:20" x14ac:dyDescent="0.3">
      <c r="B1132" s="62">
        <f t="shared" si="162"/>
        <v>1105</v>
      </c>
      <c r="C1132" s="62">
        <v>0.14610407147834781</v>
      </c>
      <c r="D1132" s="62">
        <v>0.54974882384019219</v>
      </c>
      <c r="E1132" s="62">
        <v>0.65044718975752325</v>
      </c>
      <c r="F1132" s="62">
        <v>0.17927748403634125</v>
      </c>
      <c r="G1132" s="62">
        <v>0.4698135805916146</v>
      </c>
      <c r="H1132" s="62">
        <v>0.18021548332628079</v>
      </c>
      <c r="I1132" s="62">
        <v>0.9281717520449313</v>
      </c>
      <c r="J1132" s="62">
        <v>0.17520958460121416</v>
      </c>
      <c r="K1132" s="62"/>
      <c r="L1132" s="65">
        <f t="shared" si="163"/>
        <v>4.4557672315206645E-2</v>
      </c>
      <c r="M1132" s="65">
        <f t="shared" si="164"/>
        <v>0.16765807893294549</v>
      </c>
      <c r="N1132" s="65">
        <f t="shared" si="165"/>
        <v>0.19836827575238289</v>
      </c>
      <c r="O1132" s="65">
        <f t="shared" si="166"/>
        <v>5.4674639155212111E-2</v>
      </c>
      <c r="P1132" s="65">
        <f t="shared" si="167"/>
        <v>0.14328005620526063</v>
      </c>
      <c r="Q1132" s="65">
        <f t="shared" si="168"/>
        <v>5.4960702812234946E-2</v>
      </c>
      <c r="R1132" s="65">
        <f t="shared" si="169"/>
        <v>0.28306653169469198</v>
      </c>
      <c r="S1132" s="65">
        <f t="shared" si="170"/>
        <v>5.343404313206522E-2</v>
      </c>
      <c r="T1132" s="66">
        <f>(L1132*'Football Field'!$F$4)+(M1132*'Football Field'!$F$5)+(N1132*'Football Field'!$F$6)+(O1132*'Football Field'!$F$7)+(P1132*'Football Field'!$F$8)+(Q1132*'Football Field'!$F$9)+(R1132*'Football Field'!$F$10)+(S1132*'Football Field'!$F$11)</f>
        <v>164259025.98307189</v>
      </c>
    </row>
    <row r="1133" spans="2:20" x14ac:dyDescent="0.3">
      <c r="B1133" s="62">
        <f t="shared" si="162"/>
        <v>1106</v>
      </c>
      <c r="C1133" s="62">
        <v>0.20234177360567218</v>
      </c>
      <c r="D1133" s="62">
        <v>0.36750131773646333</v>
      </c>
      <c r="E1133" s="62">
        <v>0.8033791710376893</v>
      </c>
      <c r="F1133" s="62">
        <v>6.5201278889591263E-2</v>
      </c>
      <c r="G1133" s="62">
        <v>3.2715458847159207E-2</v>
      </c>
      <c r="H1133" s="62">
        <v>7.3596146963438303E-3</v>
      </c>
      <c r="I1133" s="62">
        <v>0.67174132767589423</v>
      </c>
      <c r="J1133" s="62">
        <v>0.28893850512830976</v>
      </c>
      <c r="K1133" s="62"/>
      <c r="L1133" s="65">
        <f t="shared" si="163"/>
        <v>8.2954887455382154E-2</v>
      </c>
      <c r="M1133" s="65">
        <f t="shared" si="164"/>
        <v>0.15066602367509516</v>
      </c>
      <c r="N1133" s="65">
        <f t="shared" si="165"/>
        <v>0.32936465629340272</v>
      </c>
      <c r="O1133" s="65">
        <f t="shared" si="166"/>
        <v>2.6730835930961736E-2</v>
      </c>
      <c r="P1133" s="65">
        <f t="shared" si="167"/>
        <v>1.3412490947154573E-2</v>
      </c>
      <c r="Q1133" s="65">
        <f t="shared" si="168"/>
        <v>3.0172514452698486E-3</v>
      </c>
      <c r="R1133" s="65">
        <f t="shared" si="169"/>
        <v>0.27539654933083324</v>
      </c>
      <c r="S1133" s="65">
        <f t="shared" si="170"/>
        <v>0.11845730492190062</v>
      </c>
      <c r="T1133" s="66">
        <f>(L1133*'Football Field'!$F$4)+(M1133*'Football Field'!$F$5)+(N1133*'Football Field'!$F$6)+(O1133*'Football Field'!$F$7)+(P1133*'Football Field'!$F$8)+(Q1133*'Football Field'!$F$9)+(R1133*'Football Field'!$F$10)+(S1133*'Football Field'!$F$11)</f>
        <v>156150605.14746955</v>
      </c>
    </row>
    <row r="1134" spans="2:20" x14ac:dyDescent="0.3">
      <c r="B1134" s="62">
        <f t="shared" si="162"/>
        <v>1107</v>
      </c>
      <c r="C1134" s="62">
        <v>0.29713382161266977</v>
      </c>
      <c r="D1134" s="62">
        <v>0.39717759866454316</v>
      </c>
      <c r="E1134" s="62">
        <v>0.50946161858813432</v>
      </c>
      <c r="F1134" s="62">
        <v>0.5400444059281555</v>
      </c>
      <c r="G1134" s="62">
        <v>0.44023421160551168</v>
      </c>
      <c r="H1134" s="62">
        <v>0.17461809451834021</v>
      </c>
      <c r="I1134" s="62">
        <v>0.77785807333424417</v>
      </c>
      <c r="J1134" s="62">
        <v>0.76440302119515169</v>
      </c>
      <c r="K1134" s="62"/>
      <c r="L1134" s="65">
        <f t="shared" si="163"/>
        <v>7.6169979265202997E-2</v>
      </c>
      <c r="M1134" s="65">
        <f t="shared" si="164"/>
        <v>0.10181610861626457</v>
      </c>
      <c r="N1134" s="65">
        <f t="shared" si="165"/>
        <v>0.1306000128617478</v>
      </c>
      <c r="O1134" s="65">
        <f t="shared" si="166"/>
        <v>0.1384398819985509</v>
      </c>
      <c r="P1134" s="65">
        <f t="shared" si="167"/>
        <v>0.1128536313632328</v>
      </c>
      <c r="Q1134" s="65">
        <f t="shared" si="168"/>
        <v>4.4763186387207596E-2</v>
      </c>
      <c r="R1134" s="65">
        <f t="shared" si="169"/>
        <v>0.1994031948149444</v>
      </c>
      <c r="S1134" s="65">
        <f t="shared" si="170"/>
        <v>0.19595400469284893</v>
      </c>
      <c r="T1134" s="66">
        <f>(L1134*'Football Field'!$F$4)+(M1134*'Football Field'!$F$5)+(N1134*'Football Field'!$F$6)+(O1134*'Football Field'!$F$7)+(P1134*'Football Field'!$F$8)+(Q1134*'Football Field'!$F$9)+(R1134*'Football Field'!$F$10)+(S1134*'Football Field'!$F$11)</f>
        <v>150136048.38405612</v>
      </c>
    </row>
    <row r="1135" spans="2:20" x14ac:dyDescent="0.3">
      <c r="B1135" s="62">
        <f t="shared" si="162"/>
        <v>1108</v>
      </c>
      <c r="C1135" s="62">
        <v>2.2141776760514542E-2</v>
      </c>
      <c r="D1135" s="62">
        <v>2.6368438059061416E-2</v>
      </c>
      <c r="E1135" s="62">
        <v>0.45283403575898096</v>
      </c>
      <c r="F1135" s="62">
        <v>0.78523186091950237</v>
      </c>
      <c r="G1135" s="62">
        <v>8.6643029430801821E-2</v>
      </c>
      <c r="H1135" s="62">
        <v>0.4653452588083159</v>
      </c>
      <c r="I1135" s="62">
        <v>0.47490038100240828</v>
      </c>
      <c r="J1135" s="62">
        <v>3.547228589384821E-2</v>
      </c>
      <c r="K1135" s="62"/>
      <c r="L1135" s="65">
        <f t="shared" si="163"/>
        <v>9.4262962916451393E-3</v>
      </c>
      <c r="M1135" s="65">
        <f t="shared" si="164"/>
        <v>1.1225689454870517E-2</v>
      </c>
      <c r="N1135" s="65">
        <f t="shared" si="165"/>
        <v>0.192782532231907</v>
      </c>
      <c r="O1135" s="65">
        <f t="shared" si="166"/>
        <v>0.33429242191018771</v>
      </c>
      <c r="P1135" s="65">
        <f t="shared" si="167"/>
        <v>3.6886058235260089E-2</v>
      </c>
      <c r="Q1135" s="65">
        <f t="shared" si="168"/>
        <v>0.19810886609885323</v>
      </c>
      <c r="R1135" s="65">
        <f t="shared" si="169"/>
        <v>0.20217671548052571</v>
      </c>
      <c r="S1135" s="65">
        <f t="shared" si="170"/>
        <v>1.5101420296750713E-2</v>
      </c>
      <c r="T1135" s="66">
        <f>(L1135*'Football Field'!$F$4)+(M1135*'Football Field'!$F$5)+(N1135*'Football Field'!$F$6)+(O1135*'Football Field'!$F$7)+(P1135*'Football Field'!$F$8)+(Q1135*'Football Field'!$F$9)+(R1135*'Football Field'!$F$10)+(S1135*'Football Field'!$F$11)</f>
        <v>146519447.99907446</v>
      </c>
    </row>
    <row r="1136" spans="2:20" x14ac:dyDescent="0.3">
      <c r="B1136" s="62">
        <f t="shared" si="162"/>
        <v>1109</v>
      </c>
      <c r="C1136" s="62">
        <v>0.58702110611026881</v>
      </c>
      <c r="D1136" s="62">
        <v>0.37359348207039589</v>
      </c>
      <c r="E1136" s="62">
        <v>0.6899282417440401</v>
      </c>
      <c r="F1136" s="62">
        <v>0.21187300344315962</v>
      </c>
      <c r="G1136" s="62">
        <v>0.48171899388286576</v>
      </c>
      <c r="H1136" s="62">
        <v>0.89724708645859841</v>
      </c>
      <c r="I1136" s="62">
        <v>0.77028938699996685</v>
      </c>
      <c r="J1136" s="62">
        <v>0.38233500956918298</v>
      </c>
      <c r="K1136" s="62"/>
      <c r="L1136" s="65">
        <f t="shared" si="163"/>
        <v>0.13359587234481354</v>
      </c>
      <c r="M1136" s="65">
        <f t="shared" si="164"/>
        <v>8.5023428663833361E-2</v>
      </c>
      <c r="N1136" s="65">
        <f t="shared" si="165"/>
        <v>0.15701576033929604</v>
      </c>
      <c r="O1136" s="65">
        <f t="shared" si="166"/>
        <v>4.8218638864387924E-2</v>
      </c>
      <c r="P1136" s="65">
        <f t="shared" si="167"/>
        <v>0.10963092901255662</v>
      </c>
      <c r="Q1136" s="65">
        <f t="shared" si="168"/>
        <v>0.20419795127734663</v>
      </c>
      <c r="R1136" s="65">
        <f t="shared" si="169"/>
        <v>0.17530457004535988</v>
      </c>
      <c r="S1136" s="65">
        <f t="shared" si="170"/>
        <v>8.7012849452405949E-2</v>
      </c>
      <c r="T1136" s="66">
        <f>(L1136*'Football Field'!$F$4)+(M1136*'Football Field'!$F$5)+(N1136*'Football Field'!$F$6)+(O1136*'Football Field'!$F$7)+(P1136*'Football Field'!$F$8)+(Q1136*'Football Field'!$F$9)+(R1136*'Football Field'!$F$10)+(S1136*'Football Field'!$F$11)</f>
        <v>145508845.30011758</v>
      </c>
    </row>
    <row r="1137" spans="2:20" x14ac:dyDescent="0.3">
      <c r="B1137" s="62">
        <f t="shared" si="162"/>
        <v>1110</v>
      </c>
      <c r="C1137" s="62">
        <v>0.47164502254082707</v>
      </c>
      <c r="D1137" s="62">
        <v>0.62982672747811785</v>
      </c>
      <c r="E1137" s="62">
        <v>0.90888654021125859</v>
      </c>
      <c r="F1137" s="62">
        <v>0.23079022996120158</v>
      </c>
      <c r="G1137" s="62">
        <v>0.37088941023503308</v>
      </c>
      <c r="H1137" s="62">
        <v>0.48681730252086508</v>
      </c>
      <c r="I1137" s="62">
        <v>0.40201897244437834</v>
      </c>
      <c r="J1137" s="62">
        <v>0.82579369064901198</v>
      </c>
      <c r="K1137" s="62"/>
      <c r="L1137" s="65">
        <f t="shared" si="163"/>
        <v>0.10900883402038471</v>
      </c>
      <c r="M1137" s="65">
        <f t="shared" si="164"/>
        <v>0.14556853971955377</v>
      </c>
      <c r="N1137" s="65">
        <f t="shared" si="165"/>
        <v>0.21006616686318239</v>
      </c>
      <c r="O1137" s="65">
        <f t="shared" si="166"/>
        <v>5.3341332292315816E-2</v>
      </c>
      <c r="P1137" s="65">
        <f t="shared" si="167"/>
        <v>8.5721719148916339E-2</v>
      </c>
      <c r="Q1137" s="65">
        <f t="shared" si="168"/>
        <v>0.11251552331214247</v>
      </c>
      <c r="R1137" s="65">
        <f t="shared" si="169"/>
        <v>9.2916531174547359E-2</v>
      </c>
      <c r="S1137" s="65">
        <f t="shared" si="170"/>
        <v>0.19086135346895716</v>
      </c>
      <c r="T1137" s="66">
        <f>(L1137*'Football Field'!$F$4)+(M1137*'Football Field'!$F$5)+(N1137*'Football Field'!$F$6)+(O1137*'Football Field'!$F$7)+(P1137*'Football Field'!$F$8)+(Q1137*'Football Field'!$F$9)+(R1137*'Football Field'!$F$10)+(S1137*'Football Field'!$F$11)</f>
        <v>134267947.3123374</v>
      </c>
    </row>
    <row r="1138" spans="2:20" x14ac:dyDescent="0.3">
      <c r="B1138" s="62">
        <f t="shared" si="162"/>
        <v>1111</v>
      </c>
      <c r="C1138" s="62">
        <v>0.77408254992460601</v>
      </c>
      <c r="D1138" s="62">
        <v>0.80972718202105987</v>
      </c>
      <c r="E1138" s="62">
        <v>0.30474044703651371</v>
      </c>
      <c r="F1138" s="62">
        <v>0.993105944695444</v>
      </c>
      <c r="G1138" s="62">
        <v>0.31477772668607584</v>
      </c>
      <c r="H1138" s="62">
        <v>0.46290840816291345</v>
      </c>
      <c r="I1138" s="62">
        <v>0.650693441655258</v>
      </c>
      <c r="J1138" s="62">
        <v>0.44389453470900275</v>
      </c>
      <c r="K1138" s="62"/>
      <c r="L1138" s="65">
        <f t="shared" si="163"/>
        <v>0.16283001888486381</v>
      </c>
      <c r="M1138" s="65">
        <f t="shared" si="164"/>
        <v>0.1703279480372196</v>
      </c>
      <c r="N1138" s="65">
        <f t="shared" si="165"/>
        <v>6.4102843748086474E-2</v>
      </c>
      <c r="O1138" s="65">
        <f t="shared" si="166"/>
        <v>0.20890208640561608</v>
      </c>
      <c r="P1138" s="65">
        <f t="shared" si="167"/>
        <v>6.6214208272516131E-2</v>
      </c>
      <c r="Q1138" s="65">
        <f t="shared" si="168"/>
        <v>9.737383286895028E-2</v>
      </c>
      <c r="R1138" s="65">
        <f t="shared" si="169"/>
        <v>0.13687484029100286</v>
      </c>
      <c r="S1138" s="65">
        <f t="shared" si="170"/>
        <v>9.3374221491744791E-2</v>
      </c>
      <c r="T1138" s="66">
        <f>(L1138*'Football Field'!$F$4)+(M1138*'Football Field'!$F$5)+(N1138*'Football Field'!$F$6)+(O1138*'Football Field'!$F$7)+(P1138*'Football Field'!$F$8)+(Q1138*'Football Field'!$F$9)+(R1138*'Football Field'!$F$10)+(S1138*'Football Field'!$F$11)</f>
        <v>134962747.1811744</v>
      </c>
    </row>
    <row r="1139" spans="2:20" x14ac:dyDescent="0.3">
      <c r="B1139" s="62">
        <f t="shared" si="162"/>
        <v>1112</v>
      </c>
      <c r="C1139" s="62">
        <v>0.69684651990130086</v>
      </c>
      <c r="D1139" s="62">
        <v>4.142198429552435E-3</v>
      </c>
      <c r="E1139" s="62">
        <v>0.3271289887166845</v>
      </c>
      <c r="F1139" s="62">
        <v>2.5707857486750196E-2</v>
      </c>
      <c r="G1139" s="62">
        <v>1.1875516379078466E-3</v>
      </c>
      <c r="H1139" s="62">
        <v>0.95345936800954456</v>
      </c>
      <c r="I1139" s="62">
        <v>0.33090493427866097</v>
      </c>
      <c r="J1139" s="62">
        <v>0.10439140241126366</v>
      </c>
      <c r="K1139" s="62"/>
      <c r="L1139" s="65">
        <f t="shared" si="163"/>
        <v>0.28515239000911041</v>
      </c>
      <c r="M1139" s="65">
        <f t="shared" si="164"/>
        <v>1.6950042058704062E-3</v>
      </c>
      <c r="N1139" s="65">
        <f t="shared" si="165"/>
        <v>0.13386249383442139</v>
      </c>
      <c r="O1139" s="65">
        <f t="shared" si="166"/>
        <v>1.0519758361423276E-2</v>
      </c>
      <c r="P1139" s="65">
        <f t="shared" si="167"/>
        <v>4.8595089182137133E-4</v>
      </c>
      <c r="Q1139" s="65">
        <f t="shared" si="168"/>
        <v>0.3901593963660836</v>
      </c>
      <c r="R1139" s="65">
        <f t="shared" si="169"/>
        <v>0.13540762589835764</v>
      </c>
      <c r="S1139" s="65">
        <f t="shared" si="170"/>
        <v>4.271738043291199E-2</v>
      </c>
      <c r="T1139" s="66">
        <f>(L1139*'Football Field'!$F$4)+(M1139*'Football Field'!$F$5)+(N1139*'Football Field'!$F$6)+(O1139*'Football Field'!$F$7)+(P1139*'Football Field'!$F$8)+(Q1139*'Football Field'!$F$9)+(R1139*'Football Field'!$F$10)+(S1139*'Football Field'!$F$11)</f>
        <v>129341032.65743907</v>
      </c>
    </row>
    <row r="1140" spans="2:20" x14ac:dyDescent="0.3">
      <c r="B1140" s="62">
        <f t="shared" si="162"/>
        <v>1113</v>
      </c>
      <c r="C1140" s="62">
        <v>0.81075526196432157</v>
      </c>
      <c r="D1140" s="62">
        <v>0.92975200006023073</v>
      </c>
      <c r="E1140" s="62">
        <v>0.1779699056005446</v>
      </c>
      <c r="F1140" s="62">
        <v>0.71622047125214039</v>
      </c>
      <c r="G1140" s="62">
        <v>0.74194126116991999</v>
      </c>
      <c r="H1140" s="62">
        <v>0.5576156049180101</v>
      </c>
      <c r="I1140" s="62">
        <v>0.94385927148192528</v>
      </c>
      <c r="J1140" s="62">
        <v>0.97974803856072779</v>
      </c>
      <c r="K1140" s="62"/>
      <c r="L1140" s="65">
        <f t="shared" si="163"/>
        <v>0.13840464107350048</v>
      </c>
      <c r="M1140" s="65">
        <f t="shared" si="164"/>
        <v>0.15871866380975555</v>
      </c>
      <c r="N1140" s="65">
        <f t="shared" si="165"/>
        <v>3.0381376553572217E-2</v>
      </c>
      <c r="O1140" s="65">
        <f t="shared" si="166"/>
        <v>0.12226653578908026</v>
      </c>
      <c r="P1140" s="65">
        <f t="shared" si="167"/>
        <v>0.12665735119750848</v>
      </c>
      <c r="Q1140" s="65">
        <f t="shared" si="168"/>
        <v>9.5190979665891212E-2</v>
      </c>
      <c r="R1140" s="65">
        <f t="shared" si="169"/>
        <v>0.1611269267335329</v>
      </c>
      <c r="S1140" s="65">
        <f t="shared" si="170"/>
        <v>0.1672535251771588</v>
      </c>
      <c r="T1140" s="66">
        <f>(L1140*'Football Field'!$F$4)+(M1140*'Football Field'!$F$5)+(N1140*'Football Field'!$F$6)+(O1140*'Football Field'!$F$7)+(P1140*'Football Field'!$F$8)+(Q1140*'Football Field'!$F$9)+(R1140*'Football Field'!$F$10)+(S1140*'Football Field'!$F$11)</f>
        <v>142513244.52869472</v>
      </c>
    </row>
    <row r="1141" spans="2:20" x14ac:dyDescent="0.3">
      <c r="B1141" s="62">
        <f t="shared" si="162"/>
        <v>1114</v>
      </c>
      <c r="C1141" s="62">
        <v>0.31668782156215514</v>
      </c>
      <c r="D1141" s="62">
        <v>0.20550173616045453</v>
      </c>
      <c r="E1141" s="62">
        <v>0.98659588190490111</v>
      </c>
      <c r="F1141" s="62">
        <v>0.36536739199077573</v>
      </c>
      <c r="G1141" s="62">
        <v>0.24955236863680608</v>
      </c>
      <c r="H1141" s="62">
        <v>0.81613265784185041</v>
      </c>
      <c r="I1141" s="62">
        <v>0.87676264313448971</v>
      </c>
      <c r="J1141" s="62">
        <v>0.8623794062050838</v>
      </c>
      <c r="K1141" s="62"/>
      <c r="L1141" s="65">
        <f t="shared" si="163"/>
        <v>6.7683090722152645E-2</v>
      </c>
      <c r="M1141" s="65">
        <f t="shared" si="164"/>
        <v>4.3920200604803034E-2</v>
      </c>
      <c r="N1141" s="65">
        <f t="shared" si="165"/>
        <v>0.21085704607041789</v>
      </c>
      <c r="O1141" s="65">
        <f t="shared" si="166"/>
        <v>7.8086976054349083E-2</v>
      </c>
      <c r="P1141" s="65">
        <f t="shared" si="167"/>
        <v>5.3334780993648023E-2</v>
      </c>
      <c r="Q1141" s="65">
        <f t="shared" si="168"/>
        <v>0.17442533928062687</v>
      </c>
      <c r="R1141" s="65">
        <f t="shared" si="169"/>
        <v>0.18738328876792373</v>
      </c>
      <c r="S1141" s="65">
        <f t="shared" si="170"/>
        <v>0.18430927750607881</v>
      </c>
      <c r="T1141" s="66">
        <f>(L1141*'Football Field'!$F$4)+(M1141*'Football Field'!$F$5)+(N1141*'Football Field'!$F$6)+(O1141*'Football Field'!$F$7)+(P1141*'Football Field'!$F$8)+(Q1141*'Football Field'!$F$9)+(R1141*'Football Field'!$F$10)+(S1141*'Football Field'!$F$11)</f>
        <v>145393452.50111693</v>
      </c>
    </row>
    <row r="1142" spans="2:20" x14ac:dyDescent="0.3">
      <c r="B1142" s="62">
        <f t="shared" si="162"/>
        <v>1115</v>
      </c>
      <c r="C1142" s="62">
        <v>0.23140037006883085</v>
      </c>
      <c r="D1142" s="62">
        <v>0.21229365088315433</v>
      </c>
      <c r="E1142" s="62">
        <v>0.79093509158457198</v>
      </c>
      <c r="F1142" s="62">
        <v>0.27851023658451701</v>
      </c>
      <c r="G1142" s="62">
        <v>0.62511511431860844</v>
      </c>
      <c r="H1142" s="62">
        <v>0.68495597637611672</v>
      </c>
      <c r="I1142" s="62">
        <v>0.6493714586765047</v>
      </c>
      <c r="J1142" s="62">
        <v>0.52865104234334093</v>
      </c>
      <c r="K1142" s="62"/>
      <c r="L1142" s="65">
        <f t="shared" si="163"/>
        <v>5.7832266576437717E-2</v>
      </c>
      <c r="M1142" s="65">
        <f t="shared" si="164"/>
        <v>5.3057058667226077E-2</v>
      </c>
      <c r="N1142" s="65">
        <f t="shared" si="165"/>
        <v>0.19767284316603365</v>
      </c>
      <c r="O1142" s="65">
        <f t="shared" si="166"/>
        <v>6.9606104094092319E-2</v>
      </c>
      <c r="P1142" s="65">
        <f t="shared" si="167"/>
        <v>0.15623062280099473</v>
      </c>
      <c r="Q1142" s="65">
        <f t="shared" si="168"/>
        <v>0.17118622847113366</v>
      </c>
      <c r="R1142" s="65">
        <f t="shared" si="169"/>
        <v>0.16229284030159102</v>
      </c>
      <c r="S1142" s="65">
        <f t="shared" si="170"/>
        <v>0.13212203592249089</v>
      </c>
      <c r="T1142" s="66">
        <f>(L1142*'Football Field'!$F$4)+(M1142*'Football Field'!$F$5)+(N1142*'Football Field'!$F$6)+(O1142*'Football Field'!$F$7)+(P1142*'Football Field'!$F$8)+(Q1142*'Football Field'!$F$9)+(R1142*'Football Field'!$F$10)+(S1142*'Football Field'!$F$11)</f>
        <v>149555605.34083825</v>
      </c>
    </row>
    <row r="1143" spans="2:20" x14ac:dyDescent="0.3">
      <c r="B1143" s="62">
        <f t="shared" si="162"/>
        <v>1116</v>
      </c>
      <c r="C1143" s="62">
        <v>5.8720136031660819E-2</v>
      </c>
      <c r="D1143" s="62">
        <v>0.75464606875937701</v>
      </c>
      <c r="E1143" s="62">
        <v>0.63378686209458135</v>
      </c>
      <c r="F1143" s="62">
        <v>0.60511974546133507</v>
      </c>
      <c r="G1143" s="62">
        <v>0.38078719275209461</v>
      </c>
      <c r="H1143" s="62">
        <v>0.67256717652548381</v>
      </c>
      <c r="I1143" s="62">
        <v>0.90828053477073878</v>
      </c>
      <c r="J1143" s="62">
        <v>0.30464023620378744</v>
      </c>
      <c r="K1143" s="62"/>
      <c r="L1143" s="65">
        <f t="shared" si="163"/>
        <v>1.3597194398714714E-2</v>
      </c>
      <c r="M1143" s="65">
        <f t="shared" si="164"/>
        <v>0.17474532575357965</v>
      </c>
      <c r="N1143" s="65">
        <f t="shared" si="165"/>
        <v>0.14675925080631452</v>
      </c>
      <c r="O1143" s="65">
        <f t="shared" si="166"/>
        <v>0.14012111295352228</v>
      </c>
      <c r="P1143" s="65">
        <f t="shared" si="167"/>
        <v>8.8174821011984608E-2</v>
      </c>
      <c r="Q1143" s="65">
        <f t="shared" si="168"/>
        <v>0.15573919380024678</v>
      </c>
      <c r="R1143" s="65">
        <f t="shared" si="169"/>
        <v>0.21032081726083476</v>
      </c>
      <c r="S1143" s="65">
        <f t="shared" si="170"/>
        <v>7.0542284014802684E-2</v>
      </c>
      <c r="T1143" s="66">
        <f>(L1143*'Football Field'!$F$4)+(M1143*'Football Field'!$F$5)+(N1143*'Football Field'!$F$6)+(O1143*'Football Field'!$F$7)+(P1143*'Football Field'!$F$8)+(Q1143*'Football Field'!$F$9)+(R1143*'Football Field'!$F$10)+(S1143*'Football Field'!$F$11)</f>
        <v>149157943.11717725</v>
      </c>
    </row>
    <row r="1144" spans="2:20" x14ac:dyDescent="0.3">
      <c r="B1144" s="62">
        <f t="shared" si="162"/>
        <v>1117</v>
      </c>
      <c r="C1144" s="62">
        <v>9.7676909083915908E-2</v>
      </c>
      <c r="D1144" s="62">
        <v>0.6446078120553983</v>
      </c>
      <c r="E1144" s="62">
        <v>0.21740596288286973</v>
      </c>
      <c r="F1144" s="62">
        <v>0.13630522050556582</v>
      </c>
      <c r="G1144" s="62">
        <v>0.47279984330614711</v>
      </c>
      <c r="H1144" s="62">
        <v>0.69023988131265379</v>
      </c>
      <c r="I1144" s="62">
        <v>0.79073178158968838</v>
      </c>
      <c r="J1144" s="62">
        <v>0.94316807162486049</v>
      </c>
      <c r="K1144" s="62"/>
      <c r="L1144" s="65">
        <f t="shared" si="163"/>
        <v>2.4462431089960331E-2</v>
      </c>
      <c r="M1144" s="65">
        <f t="shared" si="164"/>
        <v>0.16143707177412978</v>
      </c>
      <c r="N1144" s="65">
        <f t="shared" si="165"/>
        <v>5.4447652320771631E-2</v>
      </c>
      <c r="O1144" s="65">
        <f t="shared" si="166"/>
        <v>3.4136594770363259E-2</v>
      </c>
      <c r="P1144" s="65">
        <f t="shared" si="167"/>
        <v>0.11840908659675399</v>
      </c>
      <c r="Q1144" s="65">
        <f t="shared" si="168"/>
        <v>0.17286527277032326</v>
      </c>
      <c r="R1144" s="65">
        <f t="shared" si="169"/>
        <v>0.19803269676726995</v>
      </c>
      <c r="S1144" s="65">
        <f t="shared" si="170"/>
        <v>0.2362091939104278</v>
      </c>
      <c r="T1144" s="66">
        <f>(L1144*'Football Field'!$F$4)+(M1144*'Football Field'!$F$5)+(N1144*'Football Field'!$F$6)+(O1144*'Football Field'!$F$7)+(P1144*'Football Field'!$F$8)+(Q1144*'Football Field'!$F$9)+(R1144*'Football Field'!$F$10)+(S1144*'Football Field'!$F$11)</f>
        <v>148035539.20429313</v>
      </c>
    </row>
    <row r="1145" spans="2:20" x14ac:dyDescent="0.3">
      <c r="B1145" s="62">
        <f t="shared" si="162"/>
        <v>1118</v>
      </c>
      <c r="C1145" s="62">
        <v>0.31491075720946871</v>
      </c>
      <c r="D1145" s="62">
        <v>5.9146595153197756E-3</v>
      </c>
      <c r="E1145" s="62">
        <v>0.19127053092685775</v>
      </c>
      <c r="F1145" s="62">
        <v>0.76042214036892153</v>
      </c>
      <c r="G1145" s="62">
        <v>0.42428830248715788</v>
      </c>
      <c r="H1145" s="62">
        <v>0.22449725233883999</v>
      </c>
      <c r="I1145" s="62">
        <v>0.51790636720186067</v>
      </c>
      <c r="J1145" s="62">
        <v>0.22093255389408828</v>
      </c>
      <c r="K1145" s="62"/>
      <c r="L1145" s="65">
        <f t="shared" si="163"/>
        <v>0.11838115801686556</v>
      </c>
      <c r="M1145" s="65">
        <f t="shared" si="164"/>
        <v>2.2234370426199423E-3</v>
      </c>
      <c r="N1145" s="65">
        <f t="shared" si="165"/>
        <v>7.190236099353324E-2</v>
      </c>
      <c r="O1145" s="65">
        <f t="shared" si="166"/>
        <v>0.28585766442604621</v>
      </c>
      <c r="P1145" s="65">
        <f t="shared" si="167"/>
        <v>0.15949833224664975</v>
      </c>
      <c r="Q1145" s="65">
        <f t="shared" si="168"/>
        <v>8.4392940206226993E-2</v>
      </c>
      <c r="R1145" s="65">
        <f t="shared" si="169"/>
        <v>0.19469120723901645</v>
      </c>
      <c r="S1145" s="65">
        <f t="shared" si="170"/>
        <v>8.3052899829041876E-2</v>
      </c>
      <c r="T1145" s="66">
        <f>(L1145*'Football Field'!$F$4)+(M1145*'Football Field'!$F$5)+(N1145*'Football Field'!$F$6)+(O1145*'Football Field'!$F$7)+(P1145*'Football Field'!$F$8)+(Q1145*'Football Field'!$F$9)+(R1145*'Football Field'!$F$10)+(S1145*'Football Field'!$F$11)</f>
        <v>152058005.57948029</v>
      </c>
    </row>
    <row r="1146" spans="2:20" x14ac:dyDescent="0.3">
      <c r="B1146" s="62">
        <f t="shared" si="162"/>
        <v>1119</v>
      </c>
      <c r="C1146" s="62">
        <v>0.3961346105139707</v>
      </c>
      <c r="D1146" s="62">
        <v>0.42804170581289236</v>
      </c>
      <c r="E1146" s="62">
        <v>0.48360419162084978</v>
      </c>
      <c r="F1146" s="62">
        <v>0.35351888190967162</v>
      </c>
      <c r="G1146" s="62">
        <v>0.81292050536799754</v>
      </c>
      <c r="H1146" s="62">
        <v>0.45502235191660345</v>
      </c>
      <c r="I1146" s="62">
        <v>0.51515932566372924</v>
      </c>
      <c r="J1146" s="62">
        <v>0.87034704495407467</v>
      </c>
      <c r="K1146" s="62"/>
      <c r="L1146" s="65">
        <f t="shared" si="163"/>
        <v>9.1809429843364349E-2</v>
      </c>
      <c r="M1146" s="65">
        <f t="shared" si="164"/>
        <v>9.9204320745603689E-2</v>
      </c>
      <c r="N1146" s="65">
        <f t="shared" si="165"/>
        <v>0.11208166094087221</v>
      </c>
      <c r="O1146" s="65">
        <f t="shared" si="166"/>
        <v>8.193267168672691E-2</v>
      </c>
      <c r="P1146" s="65">
        <f t="shared" si="167"/>
        <v>0.18840506768388851</v>
      </c>
      <c r="Q1146" s="65">
        <f t="shared" si="168"/>
        <v>0.1054574419570358</v>
      </c>
      <c r="R1146" s="65">
        <f t="shared" si="169"/>
        <v>0.11939498017179946</v>
      </c>
      <c r="S1146" s="65">
        <f t="shared" si="170"/>
        <v>0.20171442697070899</v>
      </c>
      <c r="T1146" s="66">
        <f>(L1146*'Football Field'!$F$4)+(M1146*'Football Field'!$F$5)+(N1146*'Football Field'!$F$6)+(O1146*'Football Field'!$F$7)+(P1146*'Football Field'!$F$8)+(Q1146*'Football Field'!$F$9)+(R1146*'Football Field'!$F$10)+(S1146*'Football Field'!$F$11)</f>
        <v>144315820.53513798</v>
      </c>
    </row>
    <row r="1147" spans="2:20" x14ac:dyDescent="0.3">
      <c r="B1147" s="62">
        <f t="shared" si="162"/>
        <v>1120</v>
      </c>
      <c r="C1147" s="62">
        <v>2.8679558634542412E-2</v>
      </c>
      <c r="D1147" s="62">
        <v>0.43632431141437955</v>
      </c>
      <c r="E1147" s="62">
        <v>0.50583578757631531</v>
      </c>
      <c r="F1147" s="62">
        <v>0.55065198920061176</v>
      </c>
      <c r="G1147" s="62">
        <v>0.55948385636608022</v>
      </c>
      <c r="H1147" s="62">
        <v>0.14646568229008206</v>
      </c>
      <c r="I1147" s="62">
        <v>0.23233764844477311</v>
      </c>
      <c r="J1147" s="62">
        <v>0.7424200537940554</v>
      </c>
      <c r="K1147" s="62"/>
      <c r="L1147" s="65">
        <f t="shared" si="163"/>
        <v>8.9562077934999974E-3</v>
      </c>
      <c r="M1147" s="65">
        <f t="shared" si="164"/>
        <v>0.13625771749765755</v>
      </c>
      <c r="N1147" s="65">
        <f t="shared" si="165"/>
        <v>0.15796513749223837</v>
      </c>
      <c r="O1147" s="65">
        <f t="shared" si="166"/>
        <v>0.17196058349534227</v>
      </c>
      <c r="P1147" s="65">
        <f t="shared" si="167"/>
        <v>0.17471864677471419</v>
      </c>
      <c r="Q1147" s="65">
        <f t="shared" si="168"/>
        <v>4.573909598548663E-2</v>
      </c>
      <c r="R1147" s="65">
        <f t="shared" si="169"/>
        <v>7.255565834330141E-2</v>
      </c>
      <c r="S1147" s="65">
        <f t="shared" si="170"/>
        <v>0.23184695261775934</v>
      </c>
      <c r="T1147" s="66">
        <f>(L1147*'Football Field'!$F$4)+(M1147*'Football Field'!$F$5)+(N1147*'Football Field'!$F$6)+(O1147*'Football Field'!$F$7)+(P1147*'Football Field'!$F$8)+(Q1147*'Football Field'!$F$9)+(R1147*'Football Field'!$F$10)+(S1147*'Football Field'!$F$11)</f>
        <v>139046920.27195537</v>
      </c>
    </row>
    <row r="1148" spans="2:20" x14ac:dyDescent="0.3">
      <c r="B1148" s="62">
        <f t="shared" si="162"/>
        <v>1121</v>
      </c>
      <c r="C1148" s="62">
        <v>0.93883394133806597</v>
      </c>
      <c r="D1148" s="62">
        <v>0.56726139185576863</v>
      </c>
      <c r="E1148" s="62">
        <v>0.78526509794300803</v>
      </c>
      <c r="F1148" s="62">
        <v>0.29665846165557086</v>
      </c>
      <c r="G1148" s="62">
        <v>0.25429691546383248</v>
      </c>
      <c r="H1148" s="62">
        <v>0.64565534558161108</v>
      </c>
      <c r="I1148" s="62">
        <v>0.36013081885115727</v>
      </c>
      <c r="J1148" s="62">
        <v>0.60561949723422737</v>
      </c>
      <c r="K1148" s="62"/>
      <c r="L1148" s="65">
        <f t="shared" si="163"/>
        <v>0.21079763242451857</v>
      </c>
      <c r="M1148" s="65">
        <f t="shared" si="164"/>
        <v>0.12736795412254309</v>
      </c>
      <c r="N1148" s="65">
        <f t="shared" si="165"/>
        <v>0.17631661594602185</v>
      </c>
      <c r="O1148" s="65">
        <f t="shared" si="166"/>
        <v>6.6609118612144302E-2</v>
      </c>
      <c r="P1148" s="65">
        <f t="shared" si="167"/>
        <v>5.7097624353283867E-2</v>
      </c>
      <c r="Q1148" s="65">
        <f t="shared" si="168"/>
        <v>0.14496985272694629</v>
      </c>
      <c r="R1148" s="65">
        <f t="shared" si="169"/>
        <v>8.0860651318943849E-2</v>
      </c>
      <c r="S1148" s="65">
        <f t="shared" si="170"/>
        <v>0.13598055049559823</v>
      </c>
      <c r="T1148" s="66">
        <f>(L1148*'Football Field'!$F$4)+(M1148*'Football Field'!$F$5)+(N1148*'Football Field'!$F$6)+(O1148*'Football Field'!$F$7)+(P1148*'Football Field'!$F$8)+(Q1148*'Football Field'!$F$9)+(R1148*'Football Field'!$F$10)+(S1148*'Football Field'!$F$11)</f>
        <v>128602054.35325582</v>
      </c>
    </row>
    <row r="1149" spans="2:20" x14ac:dyDescent="0.3">
      <c r="B1149" s="62">
        <f t="shared" si="162"/>
        <v>1122</v>
      </c>
      <c r="C1149" s="62">
        <v>0.79648374763498897</v>
      </c>
      <c r="D1149" s="62">
        <v>0.76618985013390828</v>
      </c>
      <c r="E1149" s="62">
        <v>0.22596178938042943</v>
      </c>
      <c r="F1149" s="62">
        <v>0.64643914787677026</v>
      </c>
      <c r="G1149" s="62">
        <v>0.99713813244967897</v>
      </c>
      <c r="H1149" s="62">
        <v>0.71563609479987511</v>
      </c>
      <c r="I1149" s="62">
        <v>0.2335617402828648</v>
      </c>
      <c r="J1149" s="62">
        <v>0.60769518921639776</v>
      </c>
      <c r="K1149" s="62"/>
      <c r="L1149" s="65">
        <f t="shared" si="163"/>
        <v>0.15964459300753628</v>
      </c>
      <c r="M1149" s="65">
        <f t="shared" si="164"/>
        <v>0.15357258343856214</v>
      </c>
      <c r="N1149" s="65">
        <f t="shared" si="165"/>
        <v>4.5291040787721164E-2</v>
      </c>
      <c r="O1149" s="65">
        <f t="shared" si="166"/>
        <v>0.12957014499462216</v>
      </c>
      <c r="P1149" s="65">
        <f t="shared" si="167"/>
        <v>0.19986310053394341</v>
      </c>
      <c r="Q1149" s="65">
        <f t="shared" si="168"/>
        <v>0.14343975433907513</v>
      </c>
      <c r="R1149" s="65">
        <f t="shared" si="169"/>
        <v>4.6814350048329671E-2</v>
      </c>
      <c r="S1149" s="65">
        <f t="shared" si="170"/>
        <v>0.12180443285020995</v>
      </c>
      <c r="T1149" s="66">
        <f>(L1149*'Football Field'!$F$4)+(M1149*'Football Field'!$F$5)+(N1149*'Football Field'!$F$6)+(O1149*'Football Field'!$F$7)+(P1149*'Football Field'!$F$8)+(Q1149*'Football Field'!$F$9)+(R1149*'Football Field'!$F$10)+(S1149*'Football Field'!$F$11)</f>
        <v>132652089.48486139</v>
      </c>
    </row>
    <row r="1150" spans="2:20" x14ac:dyDescent="0.3">
      <c r="B1150" s="62">
        <f t="shared" si="162"/>
        <v>1123</v>
      </c>
      <c r="C1150" s="62">
        <v>0.47036066993279724</v>
      </c>
      <c r="D1150" s="62">
        <v>0.39347603368637585</v>
      </c>
      <c r="E1150" s="62">
        <v>0.31550928727988414</v>
      </c>
      <c r="F1150" s="62">
        <v>0.46362194786905342</v>
      </c>
      <c r="G1150" s="62">
        <v>0.59725510036306251</v>
      </c>
      <c r="H1150" s="62">
        <v>0.88127927827128949</v>
      </c>
      <c r="I1150" s="62">
        <v>0.36542873843851809</v>
      </c>
      <c r="J1150" s="62">
        <v>0.25075924963134943</v>
      </c>
      <c r="K1150" s="62"/>
      <c r="L1150" s="65">
        <f t="shared" si="163"/>
        <v>0.12584260104272016</v>
      </c>
      <c r="M1150" s="65">
        <f t="shared" si="164"/>
        <v>0.1052725082948392</v>
      </c>
      <c r="N1150" s="65">
        <f t="shared" si="165"/>
        <v>8.441290248631593E-2</v>
      </c>
      <c r="O1150" s="65">
        <f t="shared" si="166"/>
        <v>0.12403969028420235</v>
      </c>
      <c r="P1150" s="65">
        <f t="shared" si="167"/>
        <v>0.15979255945540083</v>
      </c>
      <c r="Q1150" s="65">
        <f t="shared" si="168"/>
        <v>0.23578178132656252</v>
      </c>
      <c r="R1150" s="65">
        <f t="shared" si="169"/>
        <v>9.7768597334962751E-2</v>
      </c>
      <c r="S1150" s="65">
        <f t="shared" si="170"/>
        <v>6.7089359774996429E-2</v>
      </c>
      <c r="T1150" s="66">
        <f>(L1150*'Football Field'!$F$4)+(M1150*'Football Field'!$F$5)+(N1150*'Football Field'!$F$6)+(O1150*'Football Field'!$F$7)+(P1150*'Football Field'!$F$8)+(Q1150*'Football Field'!$F$9)+(R1150*'Football Field'!$F$10)+(S1150*'Football Field'!$F$11)</f>
        <v>137315880.74859992</v>
      </c>
    </row>
    <row r="1151" spans="2:20" x14ac:dyDescent="0.3">
      <c r="B1151" s="62">
        <f t="shared" si="162"/>
        <v>1124</v>
      </c>
      <c r="C1151" s="62">
        <v>0.23389394269025776</v>
      </c>
      <c r="D1151" s="62">
        <v>0.93936282243162317</v>
      </c>
      <c r="E1151" s="62">
        <v>0.36170579715076623</v>
      </c>
      <c r="F1151" s="62">
        <v>2.3329844482945616E-2</v>
      </c>
      <c r="G1151" s="62">
        <v>0.74607577160181948</v>
      </c>
      <c r="H1151" s="62">
        <v>0.60256163951225883</v>
      </c>
      <c r="I1151" s="62">
        <v>0.10467470101070431</v>
      </c>
      <c r="J1151" s="62">
        <v>0.23260967667892241</v>
      </c>
      <c r="K1151" s="62"/>
      <c r="L1151" s="65">
        <f t="shared" si="163"/>
        <v>7.2095715199820457E-2</v>
      </c>
      <c r="M1151" s="65">
        <f t="shared" si="164"/>
        <v>0.28955018559422785</v>
      </c>
      <c r="N1151" s="65">
        <f t="shared" si="165"/>
        <v>0.11149257581261791</v>
      </c>
      <c r="O1151" s="65">
        <f t="shared" si="166"/>
        <v>7.1912158312110418E-3</v>
      </c>
      <c r="P1151" s="65">
        <f t="shared" si="167"/>
        <v>0.22997118150307494</v>
      </c>
      <c r="Q1151" s="65">
        <f t="shared" si="168"/>
        <v>0.18573423429841632</v>
      </c>
      <c r="R1151" s="65">
        <f t="shared" si="169"/>
        <v>3.2265040068557661E-2</v>
      </c>
      <c r="S1151" s="65">
        <f t="shared" si="170"/>
        <v>7.1699851692073879E-2</v>
      </c>
      <c r="T1151" s="66">
        <f>(L1151*'Football Field'!$F$4)+(M1151*'Football Field'!$F$5)+(N1151*'Football Field'!$F$6)+(O1151*'Football Field'!$F$7)+(P1151*'Football Field'!$F$8)+(Q1151*'Football Field'!$F$9)+(R1151*'Football Field'!$F$10)+(S1151*'Football Field'!$F$11)</f>
        <v>133561716.537413</v>
      </c>
    </row>
    <row r="1152" spans="2:20" x14ac:dyDescent="0.3">
      <c r="B1152" s="62">
        <f t="shared" si="162"/>
        <v>1125</v>
      </c>
      <c r="C1152" s="62">
        <v>0.20493394380939156</v>
      </c>
      <c r="D1152" s="62">
        <v>0.59194741495155978</v>
      </c>
      <c r="E1152" s="62">
        <v>0.71415944849692792</v>
      </c>
      <c r="F1152" s="62">
        <v>0.27291590437126123</v>
      </c>
      <c r="G1152" s="62">
        <v>2.1317653003882442E-2</v>
      </c>
      <c r="H1152" s="62">
        <v>0.20982842056961504</v>
      </c>
      <c r="I1152" s="62">
        <v>0.67776949862768188</v>
      </c>
      <c r="J1152" s="62">
        <v>0.17169544988941354</v>
      </c>
      <c r="K1152" s="62"/>
      <c r="L1152" s="65">
        <f t="shared" si="163"/>
        <v>7.154096633745094E-2</v>
      </c>
      <c r="M1152" s="65">
        <f t="shared" si="164"/>
        <v>0.20664458654042614</v>
      </c>
      <c r="N1152" s="65">
        <f t="shared" si="165"/>
        <v>0.24930792876367736</v>
      </c>
      <c r="O1152" s="65">
        <f t="shared" si="166"/>
        <v>9.5272979988806614E-2</v>
      </c>
      <c r="P1152" s="65">
        <f t="shared" si="167"/>
        <v>7.4418393927103222E-3</v>
      </c>
      <c r="Q1152" s="65">
        <f t="shared" si="168"/>
        <v>7.3249592983841261E-2</v>
      </c>
      <c r="R1152" s="65">
        <f t="shared" si="169"/>
        <v>0.23660445890297607</v>
      </c>
      <c r="S1152" s="65">
        <f t="shared" si="170"/>
        <v>5.9937647090111394E-2</v>
      </c>
      <c r="T1152" s="66">
        <f>(L1152*'Football Field'!$F$4)+(M1152*'Football Field'!$F$5)+(N1152*'Football Field'!$F$6)+(O1152*'Football Field'!$F$7)+(P1152*'Football Field'!$F$8)+(Q1152*'Football Field'!$F$9)+(R1152*'Football Field'!$F$10)+(S1152*'Football Field'!$F$11)</f>
        <v>148090453.29905283</v>
      </c>
    </row>
    <row r="1153" spans="2:20" x14ac:dyDescent="0.3">
      <c r="B1153" s="62">
        <f t="shared" si="162"/>
        <v>1126</v>
      </c>
      <c r="C1153" s="62">
        <v>0.82133954436947709</v>
      </c>
      <c r="D1153" s="62">
        <v>0.32949882730995805</v>
      </c>
      <c r="E1153" s="62">
        <v>0.85931691168108715</v>
      </c>
      <c r="F1153" s="62">
        <v>0.2059316485844741</v>
      </c>
      <c r="G1153" s="62">
        <v>0.9779855374269607</v>
      </c>
      <c r="H1153" s="62">
        <v>0.91253341087274265</v>
      </c>
      <c r="I1153" s="62">
        <v>0.2500090568307558</v>
      </c>
      <c r="J1153" s="62">
        <v>0.32101172381566978</v>
      </c>
      <c r="K1153" s="62"/>
      <c r="L1153" s="65">
        <f t="shared" si="163"/>
        <v>0.17558894796725941</v>
      </c>
      <c r="M1153" s="65">
        <f t="shared" si="164"/>
        <v>7.0441454865315375E-2</v>
      </c>
      <c r="N1153" s="65">
        <f t="shared" si="165"/>
        <v>0.18370788734930385</v>
      </c>
      <c r="O1153" s="65">
        <f t="shared" si="166"/>
        <v>4.4024815042687161E-2</v>
      </c>
      <c r="P1153" s="65">
        <f t="shared" si="167"/>
        <v>0.20907729674190087</v>
      </c>
      <c r="Q1153" s="65">
        <f t="shared" si="168"/>
        <v>0.19508470363876748</v>
      </c>
      <c r="R1153" s="65">
        <f t="shared" si="169"/>
        <v>5.344784330930915E-2</v>
      </c>
      <c r="S1153" s="65">
        <f t="shared" si="170"/>
        <v>6.8627051085456761E-2</v>
      </c>
      <c r="T1153" s="66">
        <f>(L1153*'Football Field'!$F$4)+(M1153*'Football Field'!$F$5)+(N1153*'Football Field'!$F$6)+(O1153*'Football Field'!$F$7)+(P1153*'Football Field'!$F$8)+(Q1153*'Football Field'!$F$9)+(R1153*'Football Field'!$F$10)+(S1153*'Football Field'!$F$11)</f>
        <v>137119274.53196594</v>
      </c>
    </row>
    <row r="1154" spans="2:20" x14ac:dyDescent="0.3">
      <c r="B1154" s="62">
        <f t="shared" si="162"/>
        <v>1127</v>
      </c>
      <c r="C1154" s="62">
        <v>0.86079791160992392</v>
      </c>
      <c r="D1154" s="62">
        <v>0.38789457305672326</v>
      </c>
      <c r="E1154" s="62">
        <v>0.24526537216515754</v>
      </c>
      <c r="F1154" s="62">
        <v>0.72675854914713778</v>
      </c>
      <c r="G1154" s="62">
        <v>0.11121127486067928</v>
      </c>
      <c r="H1154" s="62">
        <v>0.1856447693432246</v>
      </c>
      <c r="I1154" s="62">
        <v>0.38257595243662801</v>
      </c>
      <c r="J1154" s="62">
        <v>0.81195663236826787</v>
      </c>
      <c r="K1154" s="62"/>
      <c r="L1154" s="65">
        <f t="shared" si="163"/>
        <v>0.23188942756108366</v>
      </c>
      <c r="M1154" s="65">
        <f t="shared" si="164"/>
        <v>0.10449450363087696</v>
      </c>
      <c r="N1154" s="65">
        <f t="shared" si="165"/>
        <v>6.607177594746251E-2</v>
      </c>
      <c r="O1154" s="65">
        <f t="shared" si="166"/>
        <v>0.19578070725295027</v>
      </c>
      <c r="P1154" s="65">
        <f t="shared" si="167"/>
        <v>2.9959086236105527E-2</v>
      </c>
      <c r="Q1154" s="65">
        <f t="shared" si="168"/>
        <v>5.0010645602283625E-2</v>
      </c>
      <c r="R1154" s="65">
        <f t="shared" si="169"/>
        <v>0.10306172611785791</v>
      </c>
      <c r="S1154" s="65">
        <f t="shared" si="170"/>
        <v>0.21873212765137964</v>
      </c>
      <c r="T1154" s="66">
        <f>(L1154*'Football Field'!$F$4)+(M1154*'Football Field'!$F$5)+(N1154*'Football Field'!$F$6)+(O1154*'Football Field'!$F$7)+(P1154*'Football Field'!$F$8)+(Q1154*'Football Field'!$F$9)+(R1154*'Football Field'!$F$10)+(S1154*'Football Field'!$F$11)</f>
        <v>128105202.06798564</v>
      </c>
    </row>
    <row r="1155" spans="2:20" x14ac:dyDescent="0.3">
      <c r="B1155" s="62">
        <f t="shared" si="162"/>
        <v>1128</v>
      </c>
      <c r="C1155" s="62">
        <v>0.27835457509726891</v>
      </c>
      <c r="D1155" s="62">
        <v>7.9054132066872507E-2</v>
      </c>
      <c r="E1155" s="62">
        <v>0.90802983489434042</v>
      </c>
      <c r="F1155" s="62">
        <v>0.67241033081583423</v>
      </c>
      <c r="G1155" s="62">
        <v>0.10962626549936572</v>
      </c>
      <c r="H1155" s="62">
        <v>0.38350177867129354</v>
      </c>
      <c r="I1155" s="62">
        <v>0.24409189582273705</v>
      </c>
      <c r="J1155" s="62">
        <v>0.46120759352575857</v>
      </c>
      <c r="K1155" s="62"/>
      <c r="L1155" s="65">
        <f t="shared" si="163"/>
        <v>8.8753202533369796E-2</v>
      </c>
      <c r="M1155" s="65">
        <f t="shared" si="164"/>
        <v>2.5206366347594981E-2</v>
      </c>
      <c r="N1155" s="65">
        <f t="shared" si="165"/>
        <v>0.28952481134739017</v>
      </c>
      <c r="O1155" s="65">
        <f t="shared" si="166"/>
        <v>0.21439766260559465</v>
      </c>
      <c r="P1155" s="65">
        <f t="shared" si="167"/>
        <v>3.4954274207428457E-2</v>
      </c>
      <c r="Q1155" s="65">
        <f t="shared" si="168"/>
        <v>0.12227933031970785</v>
      </c>
      <c r="R1155" s="65">
        <f t="shared" si="169"/>
        <v>7.7828566170106167E-2</v>
      </c>
      <c r="S1155" s="65">
        <f t="shared" si="170"/>
        <v>0.14705578646880793</v>
      </c>
      <c r="T1155" s="66">
        <f>(L1155*'Football Field'!$F$4)+(M1155*'Football Field'!$F$5)+(N1155*'Football Field'!$F$6)+(O1155*'Football Field'!$F$7)+(P1155*'Football Field'!$F$8)+(Q1155*'Football Field'!$F$9)+(R1155*'Football Field'!$F$10)+(S1155*'Football Field'!$F$11)</f>
        <v>131377995.35066107</v>
      </c>
    </row>
    <row r="1156" spans="2:20" x14ac:dyDescent="0.3">
      <c r="B1156" s="62">
        <f t="shared" si="162"/>
        <v>1129</v>
      </c>
      <c r="C1156" s="62">
        <v>0.27514487543818489</v>
      </c>
      <c r="D1156" s="62">
        <v>0.66681078147682327</v>
      </c>
      <c r="E1156" s="62">
        <v>0.376937531579006</v>
      </c>
      <c r="F1156" s="62">
        <v>0.86764233244137667</v>
      </c>
      <c r="G1156" s="62">
        <v>0.30071924046043486</v>
      </c>
      <c r="H1156" s="62">
        <v>0.12345480474063131</v>
      </c>
      <c r="I1156" s="62">
        <v>0.33784880046484411</v>
      </c>
      <c r="J1156" s="62">
        <v>0.68358656579758503</v>
      </c>
      <c r="K1156" s="62"/>
      <c r="L1156" s="65">
        <f t="shared" si="163"/>
        <v>7.5752724783606798E-2</v>
      </c>
      <c r="M1156" s="65">
        <f t="shared" si="164"/>
        <v>0.18358595097041505</v>
      </c>
      <c r="N1156" s="65">
        <f t="shared" si="165"/>
        <v>0.10377821881960364</v>
      </c>
      <c r="O1156" s="65">
        <f t="shared" si="166"/>
        <v>0.23887877510117247</v>
      </c>
      <c r="P1156" s="65">
        <f t="shared" si="167"/>
        <v>8.2793843873906731E-2</v>
      </c>
      <c r="Q1156" s="65">
        <f t="shared" si="168"/>
        <v>3.3989504008887214E-2</v>
      </c>
      <c r="R1156" s="65">
        <f t="shared" si="169"/>
        <v>9.301633242969426E-2</v>
      </c>
      <c r="S1156" s="65">
        <f t="shared" si="170"/>
        <v>0.188204650012714</v>
      </c>
      <c r="T1156" s="66">
        <f>(L1156*'Football Field'!$F$4)+(M1156*'Football Field'!$F$5)+(N1156*'Football Field'!$F$6)+(O1156*'Football Field'!$F$7)+(P1156*'Football Field'!$F$8)+(Q1156*'Football Field'!$F$9)+(R1156*'Football Field'!$F$10)+(S1156*'Football Field'!$F$11)</f>
        <v>132597372.9100793</v>
      </c>
    </row>
    <row r="1157" spans="2:20" x14ac:dyDescent="0.3">
      <c r="B1157" s="62">
        <f t="shared" si="162"/>
        <v>1130</v>
      </c>
      <c r="C1157" s="62">
        <v>0.62869957551625832</v>
      </c>
      <c r="D1157" s="62">
        <v>0.27350075048541833</v>
      </c>
      <c r="E1157" s="62">
        <v>0.19166368181184834</v>
      </c>
      <c r="F1157" s="62">
        <v>0.19481898006417464</v>
      </c>
      <c r="G1157" s="62">
        <v>0.78167142987770488</v>
      </c>
      <c r="H1157" s="62">
        <v>0.7352393833106281</v>
      </c>
      <c r="I1157" s="62">
        <v>0.22764704992399687</v>
      </c>
      <c r="J1157" s="62">
        <v>0.9962028527321285</v>
      </c>
      <c r="K1157" s="62"/>
      <c r="L1157" s="65">
        <f t="shared" si="163"/>
        <v>0.15602639514122094</v>
      </c>
      <c r="M1157" s="65">
        <f t="shared" si="164"/>
        <v>6.7875560646938615E-2</v>
      </c>
      <c r="N1157" s="65">
        <f t="shared" si="165"/>
        <v>4.7565792179898411E-2</v>
      </c>
      <c r="O1157" s="65">
        <f t="shared" si="166"/>
        <v>4.8348852692547246E-2</v>
      </c>
      <c r="P1157" s="65">
        <f t="shared" si="167"/>
        <v>0.1939899120952214</v>
      </c>
      <c r="Q1157" s="65">
        <f t="shared" si="168"/>
        <v>0.18246672180367182</v>
      </c>
      <c r="R1157" s="65">
        <f t="shared" si="169"/>
        <v>5.6495900343193822E-2</v>
      </c>
      <c r="S1157" s="65">
        <f t="shared" si="170"/>
        <v>0.2472308650973076</v>
      </c>
      <c r="T1157" s="66">
        <f>(L1157*'Football Field'!$F$4)+(M1157*'Football Field'!$F$5)+(N1157*'Football Field'!$F$6)+(O1157*'Football Field'!$F$7)+(P1157*'Football Field'!$F$8)+(Q1157*'Football Field'!$F$9)+(R1157*'Football Field'!$F$10)+(S1157*'Football Field'!$F$11)</f>
        <v>134259128.67808884</v>
      </c>
    </row>
    <row r="1158" spans="2:20" x14ac:dyDescent="0.3">
      <c r="B1158" s="62">
        <f t="shared" si="162"/>
        <v>1131</v>
      </c>
      <c r="C1158" s="62">
        <v>0.46282782537073264</v>
      </c>
      <c r="D1158" s="62">
        <v>0.61985141526092002</v>
      </c>
      <c r="E1158" s="62">
        <v>0.4210332615922272</v>
      </c>
      <c r="F1158" s="62">
        <v>0.19281101594544803</v>
      </c>
      <c r="G1158" s="62">
        <v>0.92265330092455977</v>
      </c>
      <c r="H1158" s="62">
        <v>0.24141019560531229</v>
      </c>
      <c r="I1158" s="62">
        <v>0.73740210447826959</v>
      </c>
      <c r="J1158" s="62">
        <v>0.33833705094956734</v>
      </c>
      <c r="K1158" s="62"/>
      <c r="L1158" s="65">
        <f t="shared" si="163"/>
        <v>0.1175786267111589</v>
      </c>
      <c r="M1158" s="65">
        <f t="shared" si="164"/>
        <v>0.15746952576364259</v>
      </c>
      <c r="N1158" s="65">
        <f t="shared" si="165"/>
        <v>0.1069609690343926</v>
      </c>
      <c r="O1158" s="65">
        <f t="shared" si="166"/>
        <v>4.8982479503019809E-2</v>
      </c>
      <c r="P1158" s="65">
        <f t="shared" si="167"/>
        <v>0.23439452450018466</v>
      </c>
      <c r="Q1158" s="65">
        <f t="shared" si="168"/>
        <v>6.1328808937985257E-2</v>
      </c>
      <c r="R1158" s="65">
        <f t="shared" si="169"/>
        <v>0.18733257169450251</v>
      </c>
      <c r="S1158" s="65">
        <f t="shared" si="170"/>
        <v>8.5952493855113693E-2</v>
      </c>
      <c r="T1158" s="66">
        <f>(L1158*'Football Field'!$F$4)+(M1158*'Football Field'!$F$5)+(N1158*'Football Field'!$F$6)+(O1158*'Football Field'!$F$7)+(P1158*'Football Field'!$F$8)+(Q1158*'Football Field'!$F$9)+(R1158*'Football Field'!$F$10)+(S1158*'Football Field'!$F$11)</f>
        <v>155941798.26964924</v>
      </c>
    </row>
    <row r="1159" spans="2:20" x14ac:dyDescent="0.3">
      <c r="B1159" s="62">
        <f t="shared" si="162"/>
        <v>1132</v>
      </c>
      <c r="C1159" s="62">
        <v>0.75431252124477854</v>
      </c>
      <c r="D1159" s="62">
        <v>0.4700665678334347</v>
      </c>
      <c r="E1159" s="62">
        <v>0.29709821612678289</v>
      </c>
      <c r="F1159" s="62">
        <v>0.6339228031535038</v>
      </c>
      <c r="G1159" s="62">
        <v>0.149499775845085</v>
      </c>
      <c r="H1159" s="62">
        <v>0.71714788956054154</v>
      </c>
      <c r="I1159" s="62">
        <v>0.48948072973632473</v>
      </c>
      <c r="J1159" s="62">
        <v>0.57027826095276146</v>
      </c>
      <c r="K1159" s="62"/>
      <c r="L1159" s="65">
        <f t="shared" si="163"/>
        <v>0.18479868469369451</v>
      </c>
      <c r="M1159" s="65">
        <f t="shared" si="164"/>
        <v>0.11516139664597855</v>
      </c>
      <c r="N1159" s="65">
        <f t="shared" si="165"/>
        <v>7.2785958099263762E-2</v>
      </c>
      <c r="O1159" s="65">
        <f t="shared" si="166"/>
        <v>0.1553044619049776</v>
      </c>
      <c r="P1159" s="65">
        <f t="shared" si="167"/>
        <v>3.6625882721107103E-2</v>
      </c>
      <c r="Q1159" s="65">
        <f t="shared" si="168"/>
        <v>0.17569373832340365</v>
      </c>
      <c r="R1159" s="65">
        <f t="shared" si="169"/>
        <v>0.11991766342273046</v>
      </c>
      <c r="S1159" s="65">
        <f t="shared" si="170"/>
        <v>0.1397122141888445</v>
      </c>
      <c r="T1159" s="66">
        <f>(L1159*'Football Field'!$F$4)+(M1159*'Football Field'!$F$5)+(N1159*'Football Field'!$F$6)+(O1159*'Football Field'!$F$7)+(P1159*'Football Field'!$F$8)+(Q1159*'Football Field'!$F$9)+(R1159*'Football Field'!$F$10)+(S1159*'Football Field'!$F$11)</f>
        <v>130458246.79154016</v>
      </c>
    </row>
    <row r="1160" spans="2:20" x14ac:dyDescent="0.3">
      <c r="B1160" s="62">
        <f t="shared" si="162"/>
        <v>1133</v>
      </c>
      <c r="C1160" s="62">
        <v>0.60094107745854186</v>
      </c>
      <c r="D1160" s="62">
        <v>0.91634338435492813</v>
      </c>
      <c r="E1160" s="62">
        <v>0.2738022378582845</v>
      </c>
      <c r="F1160" s="62">
        <v>0.31215695129029486</v>
      </c>
      <c r="G1160" s="62">
        <v>0.53630077893822958</v>
      </c>
      <c r="H1160" s="62">
        <v>0.2191037351642362</v>
      </c>
      <c r="I1160" s="62">
        <v>0.7944247218117948</v>
      </c>
      <c r="J1160" s="62">
        <v>0.45754005710117374</v>
      </c>
      <c r="K1160" s="62"/>
      <c r="L1160" s="65">
        <f t="shared" si="163"/>
        <v>0.14619257167936209</v>
      </c>
      <c r="M1160" s="65">
        <f t="shared" si="164"/>
        <v>0.22292134940543981</v>
      </c>
      <c r="N1160" s="65">
        <f t="shared" si="165"/>
        <v>6.6608615695485512E-2</v>
      </c>
      <c r="O1160" s="65">
        <f t="shared" si="166"/>
        <v>7.5939271233902081E-2</v>
      </c>
      <c r="P1160" s="65">
        <f t="shared" si="167"/>
        <v>0.1304673503069588</v>
      </c>
      <c r="Q1160" s="65">
        <f t="shared" si="168"/>
        <v>5.3301962055378661E-2</v>
      </c>
      <c r="R1160" s="65">
        <f t="shared" si="169"/>
        <v>0.19326186450507765</v>
      </c>
      <c r="S1160" s="65">
        <f t="shared" si="170"/>
        <v>0.11130701511839544</v>
      </c>
      <c r="T1160" s="66">
        <f>(L1160*'Football Field'!$F$4)+(M1160*'Football Field'!$F$5)+(N1160*'Football Field'!$F$6)+(O1160*'Football Field'!$F$7)+(P1160*'Football Field'!$F$8)+(Q1160*'Football Field'!$F$9)+(R1160*'Football Field'!$F$10)+(S1160*'Football Field'!$F$11)</f>
        <v>147229391.29304865</v>
      </c>
    </row>
    <row r="1161" spans="2:20" x14ac:dyDescent="0.3">
      <c r="B1161" s="62">
        <f t="shared" si="162"/>
        <v>1134</v>
      </c>
      <c r="C1161" s="62">
        <v>0.5441649630074894</v>
      </c>
      <c r="D1161" s="62">
        <v>0.46990608111197618</v>
      </c>
      <c r="E1161" s="62">
        <v>0.73825542538988553</v>
      </c>
      <c r="F1161" s="62">
        <v>0.30336510785736781</v>
      </c>
      <c r="G1161" s="62">
        <v>8.1737269160763737E-2</v>
      </c>
      <c r="H1161" s="62">
        <v>0.95348500786693913</v>
      </c>
      <c r="I1161" s="62">
        <v>0.6681247298356322</v>
      </c>
      <c r="J1161" s="62">
        <v>5.9815156333194119E-2</v>
      </c>
      <c r="K1161" s="62"/>
      <c r="L1161" s="65">
        <f t="shared" si="163"/>
        <v>0.14249431896997181</v>
      </c>
      <c r="M1161" s="65">
        <f t="shared" si="164"/>
        <v>0.12304898617108836</v>
      </c>
      <c r="N1161" s="65">
        <f t="shared" si="165"/>
        <v>0.19331859126948372</v>
      </c>
      <c r="O1161" s="65">
        <f t="shared" si="166"/>
        <v>7.9438786732016625E-2</v>
      </c>
      <c r="P1161" s="65">
        <f t="shared" si="167"/>
        <v>2.1403613417440858E-2</v>
      </c>
      <c r="Q1161" s="65">
        <f t="shared" si="168"/>
        <v>0.24967832565546444</v>
      </c>
      <c r="R1161" s="65">
        <f t="shared" si="169"/>
        <v>0.1749542598971307</v>
      </c>
      <c r="S1161" s="65">
        <f t="shared" si="170"/>
        <v>1.5663117887403537E-2</v>
      </c>
      <c r="T1161" s="66">
        <f>(L1161*'Football Field'!$F$4)+(M1161*'Football Field'!$F$5)+(N1161*'Football Field'!$F$6)+(O1161*'Football Field'!$F$7)+(P1161*'Football Field'!$F$8)+(Q1161*'Football Field'!$F$9)+(R1161*'Football Field'!$F$10)+(S1161*'Football Field'!$F$11)</f>
        <v>138681107.52869654</v>
      </c>
    </row>
    <row r="1162" spans="2:20" x14ac:dyDescent="0.3">
      <c r="B1162" s="62">
        <f t="shared" si="162"/>
        <v>1135</v>
      </c>
      <c r="C1162" s="62">
        <v>0.28489552071729662</v>
      </c>
      <c r="D1162" s="62">
        <v>0.92441792029513703</v>
      </c>
      <c r="E1162" s="62">
        <v>0.28449489898096481</v>
      </c>
      <c r="F1162" s="62">
        <v>0.50806589254214762</v>
      </c>
      <c r="G1162" s="62">
        <v>0.63908121129475237</v>
      </c>
      <c r="H1162" s="62">
        <v>0.85463396139187608</v>
      </c>
      <c r="I1162" s="62">
        <v>8.0257432308513565E-2</v>
      </c>
      <c r="J1162" s="62">
        <v>0.72477718462515528</v>
      </c>
      <c r="K1162" s="62"/>
      <c r="L1162" s="65">
        <f t="shared" si="163"/>
        <v>6.6245158667574577E-2</v>
      </c>
      <c r="M1162" s="65">
        <f t="shared" si="164"/>
        <v>0.21494971788576372</v>
      </c>
      <c r="N1162" s="65">
        <f t="shared" si="165"/>
        <v>6.6152004340605308E-2</v>
      </c>
      <c r="O1162" s="65">
        <f t="shared" si="166"/>
        <v>0.11813771441649094</v>
      </c>
      <c r="P1162" s="65">
        <f t="shared" si="167"/>
        <v>0.14860197217946752</v>
      </c>
      <c r="Q1162" s="65">
        <f t="shared" si="168"/>
        <v>0.19872324504281122</v>
      </c>
      <c r="R1162" s="65">
        <f t="shared" si="169"/>
        <v>1.8661810912799028E-2</v>
      </c>
      <c r="S1162" s="65">
        <f t="shared" si="170"/>
        <v>0.16852837655448766</v>
      </c>
      <c r="T1162" s="66">
        <f>(L1162*'Football Field'!$F$4)+(M1162*'Football Field'!$F$5)+(N1162*'Football Field'!$F$6)+(O1162*'Football Field'!$F$7)+(P1162*'Football Field'!$F$8)+(Q1162*'Football Field'!$F$9)+(R1162*'Football Field'!$F$10)+(S1162*'Football Field'!$F$11)</f>
        <v>125620603.96991931</v>
      </c>
    </row>
    <row r="1163" spans="2:20" x14ac:dyDescent="0.3">
      <c r="B1163" s="62">
        <f t="shared" si="162"/>
        <v>1136</v>
      </c>
      <c r="C1163" s="62">
        <v>0.39252498293484905</v>
      </c>
      <c r="D1163" s="62">
        <v>0.41161233134270869</v>
      </c>
      <c r="E1163" s="62">
        <v>0.81280315466151942</v>
      </c>
      <c r="F1163" s="62">
        <v>0.73416315634315177</v>
      </c>
      <c r="G1163" s="62">
        <v>0.65366024607177342</v>
      </c>
      <c r="H1163" s="62">
        <v>0.91604446944397511</v>
      </c>
      <c r="I1163" s="62">
        <v>2.0900109284076929E-2</v>
      </c>
      <c r="J1163" s="62">
        <v>0.23495791531187848</v>
      </c>
      <c r="K1163" s="62"/>
      <c r="L1163" s="65">
        <f t="shared" si="163"/>
        <v>9.3980449620573669E-2</v>
      </c>
      <c r="M1163" s="65">
        <f t="shared" si="164"/>
        <v>9.8550445578596366E-2</v>
      </c>
      <c r="N1163" s="65">
        <f t="shared" si="165"/>
        <v>0.19460571746789687</v>
      </c>
      <c r="O1163" s="65">
        <f t="shared" si="166"/>
        <v>0.17577730470073286</v>
      </c>
      <c r="P1163" s="65">
        <f t="shared" si="167"/>
        <v>0.15650286350083453</v>
      </c>
      <c r="Q1163" s="65">
        <f t="shared" si="168"/>
        <v>0.21932431018046519</v>
      </c>
      <c r="R1163" s="65">
        <f t="shared" si="169"/>
        <v>5.0040169493178284E-3</v>
      </c>
      <c r="S1163" s="65">
        <f t="shared" si="170"/>
        <v>5.6254892001582665E-2</v>
      </c>
      <c r="T1163" s="66">
        <f>(L1163*'Football Field'!$F$4)+(M1163*'Football Field'!$F$5)+(N1163*'Football Field'!$F$6)+(O1163*'Football Field'!$F$7)+(P1163*'Football Field'!$F$8)+(Q1163*'Football Field'!$F$9)+(R1163*'Football Field'!$F$10)+(S1163*'Football Field'!$F$11)</f>
        <v>127512620.08937407</v>
      </c>
    </row>
    <row r="1164" spans="2:20" x14ac:dyDescent="0.3">
      <c r="B1164" s="62">
        <f t="shared" si="162"/>
        <v>1137</v>
      </c>
      <c r="C1164" s="62">
        <v>0.40548571750486617</v>
      </c>
      <c r="D1164" s="62">
        <v>8.2883131789788456E-2</v>
      </c>
      <c r="E1164" s="62">
        <v>2.1744621549475207E-2</v>
      </c>
      <c r="F1164" s="62">
        <v>0.92324160826893231</v>
      </c>
      <c r="G1164" s="62">
        <v>0.86755705312952247</v>
      </c>
      <c r="H1164" s="62">
        <v>0.66419163920336743</v>
      </c>
      <c r="I1164" s="62">
        <v>0.19135647114838195</v>
      </c>
      <c r="J1164" s="62">
        <v>7.3903024368194847E-2</v>
      </c>
      <c r="K1164" s="62"/>
      <c r="L1164" s="65">
        <f t="shared" si="163"/>
        <v>0.12552325667265885</v>
      </c>
      <c r="M1164" s="65">
        <f t="shared" si="164"/>
        <v>2.5657526705261998E-2</v>
      </c>
      <c r="N1164" s="65">
        <f t="shared" si="165"/>
        <v>6.7313239262782399E-3</v>
      </c>
      <c r="O1164" s="65">
        <f t="shared" si="166"/>
        <v>0.28580117218118484</v>
      </c>
      <c r="P1164" s="65">
        <f t="shared" si="167"/>
        <v>0.26856331051128995</v>
      </c>
      <c r="Q1164" s="65">
        <f t="shared" si="168"/>
        <v>0.20560896230964726</v>
      </c>
      <c r="R1164" s="65">
        <f t="shared" si="169"/>
        <v>5.9236827357906446E-2</v>
      </c>
      <c r="S1164" s="65">
        <f t="shared" si="170"/>
        <v>2.287762033577263E-2</v>
      </c>
      <c r="T1164" s="66">
        <f>(L1164*'Football Field'!$F$4)+(M1164*'Football Field'!$F$5)+(N1164*'Football Field'!$F$6)+(O1164*'Football Field'!$F$7)+(P1164*'Football Field'!$F$8)+(Q1164*'Football Field'!$F$9)+(R1164*'Football Field'!$F$10)+(S1164*'Football Field'!$F$11)</f>
        <v>139915769.45141193</v>
      </c>
    </row>
    <row r="1165" spans="2:20" x14ac:dyDescent="0.3">
      <c r="B1165" s="62">
        <f t="shared" si="162"/>
        <v>1138</v>
      </c>
      <c r="C1165" s="62">
        <v>0.59129239232112163</v>
      </c>
      <c r="D1165" s="62">
        <v>0.91096743691161719</v>
      </c>
      <c r="E1165" s="62">
        <v>0.97371375949004491</v>
      </c>
      <c r="F1165" s="62">
        <v>0.36786434293324299</v>
      </c>
      <c r="G1165" s="62">
        <v>0.4649600417772749</v>
      </c>
      <c r="H1165" s="62">
        <v>0.67603415133120559</v>
      </c>
      <c r="I1165" s="62">
        <v>0.79441466057967391</v>
      </c>
      <c r="J1165" s="62">
        <v>0.68054500421666586</v>
      </c>
      <c r="K1165" s="62"/>
      <c r="L1165" s="65">
        <f t="shared" si="163"/>
        <v>0.10829943981594242</v>
      </c>
      <c r="M1165" s="65">
        <f t="shared" si="164"/>
        <v>0.16685021554363885</v>
      </c>
      <c r="N1165" s="65">
        <f t="shared" si="165"/>
        <v>0.17834265426600901</v>
      </c>
      <c r="O1165" s="65">
        <f t="shared" si="166"/>
        <v>6.7376991122006097E-2</v>
      </c>
      <c r="P1165" s="65">
        <f t="shared" si="167"/>
        <v>8.5160764310881057E-2</v>
      </c>
      <c r="Q1165" s="65">
        <f t="shared" si="168"/>
        <v>0.12382050037581774</v>
      </c>
      <c r="R1165" s="65">
        <f t="shared" si="169"/>
        <v>0.14550273915181144</v>
      </c>
      <c r="S1165" s="65">
        <f t="shared" si="170"/>
        <v>0.1246466954138932</v>
      </c>
      <c r="T1165" s="66">
        <f>(L1165*'Football Field'!$F$4)+(M1165*'Football Field'!$F$5)+(N1165*'Football Field'!$F$6)+(O1165*'Football Field'!$F$7)+(P1165*'Football Field'!$F$8)+(Q1165*'Football Field'!$F$9)+(R1165*'Football Field'!$F$10)+(S1165*'Football Field'!$F$11)</f>
        <v>140212921.11392555</v>
      </c>
    </row>
    <row r="1166" spans="2:20" x14ac:dyDescent="0.3">
      <c r="B1166" s="62">
        <f t="shared" si="162"/>
        <v>1139</v>
      </c>
      <c r="C1166" s="62">
        <v>0.27817055825799653</v>
      </c>
      <c r="D1166" s="62">
        <v>0.36126812494808525</v>
      </c>
      <c r="E1166" s="62">
        <v>0.90250175794455378</v>
      </c>
      <c r="F1166" s="62">
        <v>0.57953000347466077</v>
      </c>
      <c r="G1166" s="62">
        <v>2.0732763549252242E-2</v>
      </c>
      <c r="H1166" s="62">
        <v>0.10799823902432992</v>
      </c>
      <c r="I1166" s="62">
        <v>0.32875027762903353</v>
      </c>
      <c r="J1166" s="62">
        <v>0.34395909021482196</v>
      </c>
      <c r="K1166" s="62"/>
      <c r="L1166" s="65">
        <f t="shared" si="163"/>
        <v>9.5169020151553818E-2</v>
      </c>
      <c r="M1166" s="65">
        <f t="shared" si="164"/>
        <v>0.12359875063201456</v>
      </c>
      <c r="N1166" s="65">
        <f t="shared" si="165"/>
        <v>0.30876814759445853</v>
      </c>
      <c r="O1166" s="65">
        <f t="shared" si="166"/>
        <v>0.19827153141044021</v>
      </c>
      <c r="P1166" s="65">
        <f t="shared" si="167"/>
        <v>7.0931906107265623E-3</v>
      </c>
      <c r="Q1166" s="65">
        <f t="shared" si="168"/>
        <v>3.6948865654236857E-2</v>
      </c>
      <c r="R1166" s="65">
        <f t="shared" si="169"/>
        <v>0.11247359171450708</v>
      </c>
      <c r="S1166" s="65">
        <f t="shared" si="170"/>
        <v>0.11767690223206252</v>
      </c>
      <c r="T1166" s="66">
        <f>(L1166*'Football Field'!$F$4)+(M1166*'Football Field'!$F$5)+(N1166*'Football Field'!$F$6)+(O1166*'Football Field'!$F$7)+(P1166*'Football Field'!$F$8)+(Q1166*'Football Field'!$F$9)+(R1166*'Football Field'!$F$10)+(S1166*'Football Field'!$F$11)</f>
        <v>133719718.92447728</v>
      </c>
    </row>
    <row r="1167" spans="2:20" x14ac:dyDescent="0.3">
      <c r="B1167" s="62">
        <f t="shared" si="162"/>
        <v>1140</v>
      </c>
      <c r="C1167" s="62">
        <v>0.96736386487007031</v>
      </c>
      <c r="D1167" s="62">
        <v>0.4745832748005171</v>
      </c>
      <c r="E1167" s="62">
        <v>0.57979175942609829</v>
      </c>
      <c r="F1167" s="62">
        <v>0.67490910778644753</v>
      </c>
      <c r="G1167" s="62">
        <v>0.214109968626645</v>
      </c>
      <c r="H1167" s="62">
        <v>0.74761023026621554</v>
      </c>
      <c r="I1167" s="62">
        <v>0.19037484636025559</v>
      </c>
      <c r="J1167" s="62">
        <v>0.11759421972951722</v>
      </c>
      <c r="K1167" s="62"/>
      <c r="L1167" s="65">
        <f t="shared" si="163"/>
        <v>0.24389349633270646</v>
      </c>
      <c r="M1167" s="65">
        <f t="shared" si="164"/>
        <v>0.1196527784378944</v>
      </c>
      <c r="N1167" s="65">
        <f t="shared" si="165"/>
        <v>0.14617812850629416</v>
      </c>
      <c r="O1167" s="65">
        <f t="shared" si="166"/>
        <v>0.17015928337051631</v>
      </c>
      <c r="P1167" s="65">
        <f t="shared" si="167"/>
        <v>5.3981785700722214E-2</v>
      </c>
      <c r="Q1167" s="65">
        <f t="shared" si="168"/>
        <v>0.18848881953867211</v>
      </c>
      <c r="R1167" s="65">
        <f t="shared" si="169"/>
        <v>4.7997644504574166E-2</v>
      </c>
      <c r="S1167" s="65">
        <f t="shared" si="170"/>
        <v>2.9648063608620167E-2</v>
      </c>
      <c r="T1167" s="66">
        <f>(L1167*'Football Field'!$F$4)+(M1167*'Football Field'!$F$5)+(N1167*'Football Field'!$F$6)+(O1167*'Football Field'!$F$7)+(P1167*'Football Field'!$F$8)+(Q1167*'Football Field'!$F$9)+(R1167*'Football Field'!$F$10)+(S1167*'Football Field'!$F$11)</f>
        <v>122773579.74181792</v>
      </c>
    </row>
    <row r="1168" spans="2:20" x14ac:dyDescent="0.3">
      <c r="B1168" s="62">
        <f t="shared" si="162"/>
        <v>1141</v>
      </c>
      <c r="C1168" s="62">
        <v>0.24389613395623833</v>
      </c>
      <c r="D1168" s="62">
        <v>0.23717549839342511</v>
      </c>
      <c r="E1168" s="62">
        <v>0.19001389271390723</v>
      </c>
      <c r="F1168" s="62">
        <v>0.22288769534360375</v>
      </c>
      <c r="G1168" s="62">
        <v>0.25266601337545169</v>
      </c>
      <c r="H1168" s="62">
        <v>0.44882692383107048</v>
      </c>
      <c r="I1168" s="62">
        <v>0.83782365741762121</v>
      </c>
      <c r="J1168" s="62">
        <v>0.89254773712711277</v>
      </c>
      <c r="K1168" s="62"/>
      <c r="L1168" s="65">
        <f t="shared" si="163"/>
        <v>7.3333748305882393E-2</v>
      </c>
      <c r="M1168" s="65">
        <f t="shared" si="164"/>
        <v>7.1313013541356204E-2</v>
      </c>
      <c r="N1168" s="65">
        <f t="shared" si="165"/>
        <v>5.7132643953277391E-2</v>
      </c>
      <c r="O1168" s="65">
        <f t="shared" si="166"/>
        <v>6.7017012060301084E-2</v>
      </c>
      <c r="P1168" s="65">
        <f t="shared" si="167"/>
        <v>7.5970641804640859E-2</v>
      </c>
      <c r="Q1168" s="65">
        <f t="shared" si="168"/>
        <v>0.13495154732972059</v>
      </c>
      <c r="R1168" s="65">
        <f t="shared" si="169"/>
        <v>0.25191358395538088</v>
      </c>
      <c r="S1168" s="65">
        <f t="shared" si="170"/>
        <v>0.26836780904944063</v>
      </c>
      <c r="T1168" s="66">
        <f>(L1168*'Football Field'!$F$4)+(M1168*'Football Field'!$F$5)+(N1168*'Football Field'!$F$6)+(O1168*'Football Field'!$F$7)+(P1168*'Football Field'!$F$8)+(Q1168*'Football Field'!$F$9)+(R1168*'Football Field'!$F$10)+(S1168*'Football Field'!$F$11)</f>
        <v>152641455.18278104</v>
      </c>
    </row>
    <row r="1169" spans="2:20" x14ac:dyDescent="0.3">
      <c r="B1169" s="62">
        <f t="shared" si="162"/>
        <v>1142</v>
      </c>
      <c r="C1169" s="62">
        <v>0.89060477109473946</v>
      </c>
      <c r="D1169" s="62">
        <v>0.94900530816928863</v>
      </c>
      <c r="E1169" s="62">
        <v>0.30181480913074032</v>
      </c>
      <c r="F1169" s="62">
        <v>7.2371535052225267E-2</v>
      </c>
      <c r="G1169" s="62">
        <v>0.42691642255974716</v>
      </c>
      <c r="H1169" s="62">
        <v>0.813288666024927</v>
      </c>
      <c r="I1169" s="62">
        <v>0.19076396577743626</v>
      </c>
      <c r="J1169" s="62">
        <v>0.68283089729529423</v>
      </c>
      <c r="K1169" s="62"/>
      <c r="L1169" s="65">
        <f t="shared" si="163"/>
        <v>0.2057966348752325</v>
      </c>
      <c r="M1169" s="65">
        <f t="shared" si="164"/>
        <v>0.21929154798924497</v>
      </c>
      <c r="N1169" s="65">
        <f t="shared" si="165"/>
        <v>6.9741903581167372E-2</v>
      </c>
      <c r="O1169" s="65">
        <f t="shared" si="166"/>
        <v>1.6723263627024226E-2</v>
      </c>
      <c r="P1169" s="65">
        <f t="shared" si="167"/>
        <v>9.8649778203829905E-2</v>
      </c>
      <c r="Q1169" s="65">
        <f t="shared" si="168"/>
        <v>0.18793080396859038</v>
      </c>
      <c r="R1169" s="65">
        <f t="shared" si="169"/>
        <v>4.4080812821374618E-2</v>
      </c>
      <c r="S1169" s="65">
        <f t="shared" si="170"/>
        <v>0.15778525493353612</v>
      </c>
      <c r="T1169" s="66">
        <f>(L1169*'Football Field'!$F$4)+(M1169*'Football Field'!$F$5)+(N1169*'Football Field'!$F$6)+(O1169*'Football Field'!$F$7)+(P1169*'Football Field'!$F$8)+(Q1169*'Football Field'!$F$9)+(R1169*'Football Field'!$F$10)+(S1169*'Football Field'!$F$11)</f>
        <v>123658728.22937042</v>
      </c>
    </row>
    <row r="1170" spans="2:20" x14ac:dyDescent="0.3">
      <c r="B1170" s="62">
        <f t="shared" si="162"/>
        <v>1143</v>
      </c>
      <c r="C1170" s="62">
        <v>0.19892044167380107</v>
      </c>
      <c r="D1170" s="62">
        <v>0.83517965653624193</v>
      </c>
      <c r="E1170" s="62">
        <v>0.53239306597166181</v>
      </c>
      <c r="F1170" s="62">
        <v>0.55714989000024517</v>
      </c>
      <c r="G1170" s="62">
        <v>2.5133966982819778E-2</v>
      </c>
      <c r="H1170" s="62">
        <v>0.87438778515545867</v>
      </c>
      <c r="I1170" s="62">
        <v>0.1156753774802145</v>
      </c>
      <c r="J1170" s="62">
        <v>0.57892366675780638</v>
      </c>
      <c r="K1170" s="62"/>
      <c r="L1170" s="65">
        <f t="shared" si="163"/>
        <v>5.3505399931179518E-2</v>
      </c>
      <c r="M1170" s="65">
        <f t="shared" si="164"/>
        <v>0.22464569835731593</v>
      </c>
      <c r="N1170" s="65">
        <f t="shared" si="165"/>
        <v>0.14320249681585318</v>
      </c>
      <c r="O1170" s="65">
        <f t="shared" si="166"/>
        <v>0.14986155990423786</v>
      </c>
      <c r="P1170" s="65">
        <f t="shared" si="167"/>
        <v>6.760506582214932E-3</v>
      </c>
      <c r="Q1170" s="65">
        <f t="shared" si="168"/>
        <v>0.23519185733762055</v>
      </c>
      <c r="R1170" s="65">
        <f t="shared" si="169"/>
        <v>3.1114234827702945E-2</v>
      </c>
      <c r="S1170" s="65">
        <f t="shared" si="170"/>
        <v>0.15571824624387498</v>
      </c>
      <c r="T1170" s="66">
        <f>(L1170*'Football Field'!$F$4)+(M1170*'Football Field'!$F$5)+(N1170*'Football Field'!$F$6)+(O1170*'Football Field'!$F$7)+(P1170*'Football Field'!$F$8)+(Q1170*'Football Field'!$F$9)+(R1170*'Football Field'!$F$10)+(S1170*'Football Field'!$F$11)</f>
        <v>117892357.42292355</v>
      </c>
    </row>
    <row r="1171" spans="2:20" x14ac:dyDescent="0.3">
      <c r="B1171" s="62">
        <f t="shared" si="162"/>
        <v>1144</v>
      </c>
      <c r="C1171" s="62">
        <v>7.3605357032709096E-2</v>
      </c>
      <c r="D1171" s="62">
        <v>0.65276019656460837</v>
      </c>
      <c r="E1171" s="62">
        <v>0.48334303065081774</v>
      </c>
      <c r="F1171" s="62">
        <v>2.1728982739591118E-2</v>
      </c>
      <c r="G1171" s="62">
        <v>0.69583994953750461</v>
      </c>
      <c r="H1171" s="62">
        <v>0.79474261482257402</v>
      </c>
      <c r="I1171" s="62">
        <v>0.91642584815539374</v>
      </c>
      <c r="J1171" s="62">
        <v>0.3082962661528349</v>
      </c>
      <c r="K1171" s="62"/>
      <c r="L1171" s="65">
        <f t="shared" si="163"/>
        <v>1.8649648862608788E-2</v>
      </c>
      <c r="M1171" s="65">
        <f t="shared" si="164"/>
        <v>0.16539215280224251</v>
      </c>
      <c r="N1171" s="65">
        <f t="shared" si="165"/>
        <v>0.12246632806659907</v>
      </c>
      <c r="O1171" s="65">
        <f t="shared" si="166"/>
        <v>5.5055489786562679E-3</v>
      </c>
      <c r="P1171" s="65">
        <f t="shared" si="167"/>
        <v>0.17630742172316374</v>
      </c>
      <c r="Q1171" s="65">
        <f t="shared" si="168"/>
        <v>0.2013667387824235</v>
      </c>
      <c r="R1171" s="65">
        <f t="shared" si="169"/>
        <v>0.23219804869802541</v>
      </c>
      <c r="S1171" s="65">
        <f t="shared" si="170"/>
        <v>7.8114112086280774E-2</v>
      </c>
      <c r="T1171" s="66">
        <f>(L1171*'Football Field'!$F$4)+(M1171*'Football Field'!$F$5)+(N1171*'Football Field'!$F$6)+(O1171*'Football Field'!$F$7)+(P1171*'Football Field'!$F$8)+(Q1171*'Football Field'!$F$9)+(R1171*'Football Field'!$F$10)+(S1171*'Football Field'!$F$11)</f>
        <v>157891631.82112455</v>
      </c>
    </row>
    <row r="1172" spans="2:20" x14ac:dyDescent="0.3">
      <c r="B1172" s="62">
        <f t="shared" si="162"/>
        <v>1145</v>
      </c>
      <c r="C1172" s="62">
        <v>0.55123241863669981</v>
      </c>
      <c r="D1172" s="62">
        <v>0.35046361371489299</v>
      </c>
      <c r="E1172" s="62">
        <v>7.7247724976946319E-2</v>
      </c>
      <c r="F1172" s="62">
        <v>0.45118064371963107</v>
      </c>
      <c r="G1172" s="62">
        <v>0.16675171652270671</v>
      </c>
      <c r="H1172" s="62">
        <v>0.60358683820629</v>
      </c>
      <c r="I1172" s="62">
        <v>0.34606810878884908</v>
      </c>
      <c r="J1172" s="62">
        <v>3.1597840108727127E-2</v>
      </c>
      <c r="K1172" s="62"/>
      <c r="L1172" s="65">
        <f t="shared" si="163"/>
        <v>0.21381103855481703</v>
      </c>
      <c r="M1172" s="65">
        <f t="shared" si="164"/>
        <v>0.13593719580096303</v>
      </c>
      <c r="N1172" s="65">
        <f t="shared" si="165"/>
        <v>2.996270855071612E-2</v>
      </c>
      <c r="O1172" s="65">
        <f t="shared" si="166"/>
        <v>0.17500313615100327</v>
      </c>
      <c r="P1172" s="65">
        <f t="shared" si="167"/>
        <v>6.467935572203054E-2</v>
      </c>
      <c r="Q1172" s="65">
        <f t="shared" si="168"/>
        <v>0.23411817660158402</v>
      </c>
      <c r="R1172" s="65">
        <f t="shared" si="169"/>
        <v>0.1342322752603051</v>
      </c>
      <c r="S1172" s="65">
        <f t="shared" si="170"/>
        <v>1.225611335858069E-2</v>
      </c>
      <c r="T1172" s="66">
        <f>(L1172*'Football Field'!$F$4)+(M1172*'Football Field'!$F$5)+(N1172*'Football Field'!$F$6)+(O1172*'Football Field'!$F$7)+(P1172*'Football Field'!$F$8)+(Q1172*'Football Field'!$F$9)+(R1172*'Football Field'!$F$10)+(S1172*'Football Field'!$F$11)</f>
        <v>132570563.17915922</v>
      </c>
    </row>
    <row r="1173" spans="2:20" x14ac:dyDescent="0.3">
      <c r="B1173" s="62">
        <f t="shared" si="162"/>
        <v>1146</v>
      </c>
      <c r="C1173" s="62">
        <v>8.9945498192599227E-2</v>
      </c>
      <c r="D1173" s="62">
        <v>0.54606412391383485</v>
      </c>
      <c r="E1173" s="62">
        <v>0.37942052667461679</v>
      </c>
      <c r="F1173" s="62">
        <v>0.7296894274035286</v>
      </c>
      <c r="G1173" s="62">
        <v>0.60308741126705623</v>
      </c>
      <c r="H1173" s="62">
        <v>0.12039883474930424</v>
      </c>
      <c r="I1173" s="62">
        <v>0.89282614331946697</v>
      </c>
      <c r="J1173" s="62">
        <v>0.96040769684460525</v>
      </c>
      <c r="K1173" s="62"/>
      <c r="L1173" s="65">
        <f t="shared" si="163"/>
        <v>2.0811854492394317E-2</v>
      </c>
      <c r="M1173" s="65">
        <f t="shared" si="164"/>
        <v>0.12634992655304009</v>
      </c>
      <c r="N1173" s="65">
        <f t="shared" si="165"/>
        <v>8.7791439830275639E-2</v>
      </c>
      <c r="O1173" s="65">
        <f t="shared" si="166"/>
        <v>0.16883769052279587</v>
      </c>
      <c r="P1173" s="65">
        <f t="shared" si="167"/>
        <v>0.13954414286092062</v>
      </c>
      <c r="Q1173" s="65">
        <f t="shared" si="168"/>
        <v>2.7858237268205171E-2</v>
      </c>
      <c r="R1173" s="65">
        <f t="shared" si="169"/>
        <v>0.20658474470820407</v>
      </c>
      <c r="S1173" s="65">
        <f t="shared" si="170"/>
        <v>0.22222196376416417</v>
      </c>
      <c r="T1173" s="66">
        <f>(L1173*'Football Field'!$F$4)+(M1173*'Football Field'!$F$5)+(N1173*'Football Field'!$F$6)+(O1173*'Football Field'!$F$7)+(P1173*'Football Field'!$F$8)+(Q1173*'Football Field'!$F$9)+(R1173*'Football Field'!$F$10)+(S1173*'Football Field'!$F$11)</f>
        <v>152808273.89283115</v>
      </c>
    </row>
    <row r="1174" spans="2:20" x14ac:dyDescent="0.3">
      <c r="B1174" s="62">
        <f t="shared" si="162"/>
        <v>1147</v>
      </c>
      <c r="C1174" s="62">
        <v>0.55831708582323925</v>
      </c>
      <c r="D1174" s="62">
        <v>0.17630932586501258</v>
      </c>
      <c r="E1174" s="62">
        <v>0.46648424095662455</v>
      </c>
      <c r="F1174" s="62">
        <v>0.60931600474895264</v>
      </c>
      <c r="G1174" s="62">
        <v>0.95149076551707268</v>
      </c>
      <c r="H1174" s="62">
        <v>0.60553974838273472</v>
      </c>
      <c r="I1174" s="62">
        <v>0.25530097606561963</v>
      </c>
      <c r="J1174" s="62">
        <v>0.85617304577011855</v>
      </c>
      <c r="K1174" s="62"/>
      <c r="L1174" s="65">
        <f t="shared" si="163"/>
        <v>0.12465408860928492</v>
      </c>
      <c r="M1174" s="65">
        <f t="shared" si="164"/>
        <v>3.9364151459944048E-2</v>
      </c>
      <c r="N1174" s="65">
        <f t="shared" si="165"/>
        <v>0.1041507942055921</v>
      </c>
      <c r="O1174" s="65">
        <f t="shared" si="166"/>
        <v>0.13604049235755977</v>
      </c>
      <c r="P1174" s="65">
        <f t="shared" si="167"/>
        <v>0.21243701331617862</v>
      </c>
      <c r="Q1174" s="65">
        <f t="shared" si="168"/>
        <v>0.13519737684553523</v>
      </c>
      <c r="R1174" s="65">
        <f t="shared" si="169"/>
        <v>5.7000423774593419E-2</v>
      </c>
      <c r="S1174" s="65">
        <f t="shared" si="170"/>
        <v>0.19115565943131199</v>
      </c>
      <c r="T1174" s="66">
        <f>(L1174*'Football Field'!$F$4)+(M1174*'Football Field'!$F$5)+(N1174*'Football Field'!$F$6)+(O1174*'Football Field'!$F$7)+(P1174*'Football Field'!$F$8)+(Q1174*'Football Field'!$F$9)+(R1174*'Football Field'!$F$10)+(S1174*'Football Field'!$F$11)</f>
        <v>137753734.67930114</v>
      </c>
    </row>
    <row r="1175" spans="2:20" x14ac:dyDescent="0.3">
      <c r="B1175" s="62">
        <f t="shared" si="162"/>
        <v>1148</v>
      </c>
      <c r="C1175" s="62">
        <v>0.5493740579697628</v>
      </c>
      <c r="D1175" s="62">
        <v>0.16367059929339678</v>
      </c>
      <c r="E1175" s="62">
        <v>0.93062415445242741</v>
      </c>
      <c r="F1175" s="62">
        <v>0.42866617394708939</v>
      </c>
      <c r="G1175" s="62">
        <v>0.91789156301230113</v>
      </c>
      <c r="H1175" s="62">
        <v>0.75248627171206617</v>
      </c>
      <c r="I1175" s="62">
        <v>5.2916127787776657E-2</v>
      </c>
      <c r="J1175" s="62">
        <v>0.51828802180701239</v>
      </c>
      <c r="K1175" s="62"/>
      <c r="L1175" s="65">
        <f t="shared" si="163"/>
        <v>0.12734924241531623</v>
      </c>
      <c r="M1175" s="65">
        <f t="shared" si="164"/>
        <v>3.7940136639691993E-2</v>
      </c>
      <c r="N1175" s="65">
        <f t="shared" si="165"/>
        <v>0.21572602368755062</v>
      </c>
      <c r="O1175" s="65">
        <f t="shared" si="166"/>
        <v>9.9368202246343809E-2</v>
      </c>
      <c r="P1175" s="65">
        <f t="shared" si="167"/>
        <v>0.21277450850338611</v>
      </c>
      <c r="Q1175" s="65">
        <f t="shared" si="168"/>
        <v>0.17443225656594757</v>
      </c>
      <c r="R1175" s="65">
        <f t="shared" si="169"/>
        <v>1.2266376046639467E-2</v>
      </c>
      <c r="S1175" s="65">
        <f t="shared" si="170"/>
        <v>0.12014325389512424</v>
      </c>
      <c r="T1175" s="66">
        <f>(L1175*'Football Field'!$F$4)+(M1175*'Football Field'!$F$5)+(N1175*'Football Field'!$F$6)+(O1175*'Football Field'!$F$7)+(P1175*'Football Field'!$F$8)+(Q1175*'Football Field'!$F$9)+(R1175*'Football Field'!$F$10)+(S1175*'Football Field'!$F$11)</f>
        <v>133672630.38198395</v>
      </c>
    </row>
    <row r="1176" spans="2:20" x14ac:dyDescent="0.3">
      <c r="B1176" s="62">
        <f t="shared" si="162"/>
        <v>1149</v>
      </c>
      <c r="C1176" s="62">
        <v>0.20847356412057949</v>
      </c>
      <c r="D1176" s="62">
        <v>0.53185981029748841</v>
      </c>
      <c r="E1176" s="62">
        <v>0.77333767316891466</v>
      </c>
      <c r="F1176" s="62">
        <v>0.9893385810388996</v>
      </c>
      <c r="G1176" s="62">
        <v>0.4060491111838832</v>
      </c>
      <c r="H1176" s="62">
        <v>0.36057177020503961</v>
      </c>
      <c r="I1176" s="62">
        <v>0.53376683405879954</v>
      </c>
      <c r="J1176" s="62">
        <v>0.66838282548092376</v>
      </c>
      <c r="K1176" s="62"/>
      <c r="L1176" s="65">
        <f t="shared" si="163"/>
        <v>4.6619814976581749E-2</v>
      </c>
      <c r="M1176" s="65">
        <f t="shared" si="164"/>
        <v>0.11893693118426961</v>
      </c>
      <c r="N1176" s="65">
        <f t="shared" si="165"/>
        <v>0.17293731888568067</v>
      </c>
      <c r="O1176" s="65">
        <f t="shared" si="166"/>
        <v>0.22124043301025145</v>
      </c>
      <c r="P1176" s="65">
        <f t="shared" si="167"/>
        <v>9.0802565373944391E-2</v>
      </c>
      <c r="Q1176" s="65">
        <f t="shared" si="168"/>
        <v>8.063271371431463E-2</v>
      </c>
      <c r="R1176" s="65">
        <f t="shared" si="169"/>
        <v>0.11936338858803351</v>
      </c>
      <c r="S1176" s="65">
        <f t="shared" si="170"/>
        <v>0.14946683426692395</v>
      </c>
      <c r="T1176" s="66">
        <f>(L1176*'Football Field'!$F$4)+(M1176*'Football Field'!$F$5)+(N1176*'Football Field'!$F$6)+(O1176*'Football Field'!$F$7)+(P1176*'Football Field'!$F$8)+(Q1176*'Football Field'!$F$9)+(R1176*'Football Field'!$F$10)+(S1176*'Football Field'!$F$11)</f>
        <v>138641652.37500215</v>
      </c>
    </row>
    <row r="1177" spans="2:20" x14ac:dyDescent="0.3">
      <c r="B1177" s="62">
        <f t="shared" si="162"/>
        <v>1150</v>
      </c>
      <c r="C1177" s="62">
        <v>0.72664502098561323</v>
      </c>
      <c r="D1177" s="62">
        <v>0.41482734815541566</v>
      </c>
      <c r="E1177" s="62">
        <v>0.76109584734911195</v>
      </c>
      <c r="F1177" s="62">
        <v>0.37072835658092496</v>
      </c>
      <c r="G1177" s="62">
        <v>0.84807510997086677</v>
      </c>
      <c r="H1177" s="62">
        <v>0.52985572348318577</v>
      </c>
      <c r="I1177" s="62">
        <v>0.59058632959823743</v>
      </c>
      <c r="J1177" s="62">
        <v>4.4116330143536553E-3</v>
      </c>
      <c r="K1177" s="62"/>
      <c r="L1177" s="65">
        <f t="shared" si="163"/>
        <v>0.1711272854867745</v>
      </c>
      <c r="M1177" s="65">
        <f t="shared" si="164"/>
        <v>9.7693200923919768E-2</v>
      </c>
      <c r="N1177" s="65">
        <f t="shared" si="165"/>
        <v>0.17924056807744743</v>
      </c>
      <c r="O1177" s="65">
        <f t="shared" si="166"/>
        <v>8.730774378473688E-2</v>
      </c>
      <c r="P1177" s="65">
        <f t="shared" si="167"/>
        <v>0.1997244696748367</v>
      </c>
      <c r="Q1177" s="65">
        <f t="shared" si="168"/>
        <v>0.12478276055111619</v>
      </c>
      <c r="R1177" s="65">
        <f t="shared" si="169"/>
        <v>0.13908501745826296</v>
      </c>
      <c r="S1177" s="65">
        <f t="shared" si="170"/>
        <v>1.0389540429055313E-3</v>
      </c>
      <c r="T1177" s="66">
        <f>(L1177*'Football Field'!$F$4)+(M1177*'Football Field'!$F$5)+(N1177*'Football Field'!$F$6)+(O1177*'Football Field'!$F$7)+(P1177*'Football Field'!$F$8)+(Q1177*'Football Field'!$F$9)+(R1177*'Football Field'!$F$10)+(S1177*'Football Field'!$F$11)</f>
        <v>147841416.72530326</v>
      </c>
    </row>
    <row r="1178" spans="2:20" x14ac:dyDescent="0.3">
      <c r="B1178" s="62">
        <f t="shared" si="162"/>
        <v>1151</v>
      </c>
      <c r="C1178" s="62">
        <v>0.62938084751853873</v>
      </c>
      <c r="D1178" s="62">
        <v>0.56579643571835436</v>
      </c>
      <c r="E1178" s="62">
        <v>0.87918315879394504</v>
      </c>
      <c r="F1178" s="62">
        <v>0.95773119694225162</v>
      </c>
      <c r="G1178" s="62">
        <v>0.50882000212736167</v>
      </c>
      <c r="H1178" s="62">
        <v>0.88186123792304449</v>
      </c>
      <c r="I1178" s="62">
        <v>0.26768928953822435</v>
      </c>
      <c r="J1178" s="62">
        <v>0.89742200009217121</v>
      </c>
      <c r="K1178" s="62"/>
      <c r="L1178" s="65">
        <f t="shared" si="163"/>
        <v>0.11263312347259251</v>
      </c>
      <c r="M1178" s="65">
        <f t="shared" si="164"/>
        <v>0.10125414533326904</v>
      </c>
      <c r="N1178" s="65">
        <f t="shared" si="165"/>
        <v>0.15733739860354662</v>
      </c>
      <c r="O1178" s="65">
        <f t="shared" si="166"/>
        <v>0.17139424655843696</v>
      </c>
      <c r="P1178" s="65">
        <f t="shared" si="167"/>
        <v>9.1057721808491823E-2</v>
      </c>
      <c r="Q1178" s="65">
        <f t="shared" si="168"/>
        <v>0.15781666392978988</v>
      </c>
      <c r="R1178" s="65">
        <f t="shared" si="169"/>
        <v>4.7905303950262462E-2</v>
      </c>
      <c r="S1178" s="65">
        <f t="shared" si="170"/>
        <v>0.1606013963436107</v>
      </c>
      <c r="T1178" s="66">
        <f>(L1178*'Football Field'!$F$4)+(M1178*'Football Field'!$F$5)+(N1178*'Football Field'!$F$6)+(O1178*'Football Field'!$F$7)+(P1178*'Football Field'!$F$8)+(Q1178*'Football Field'!$F$9)+(R1178*'Football Field'!$F$10)+(S1178*'Football Field'!$F$11)</f>
        <v>127805993.59921578</v>
      </c>
    </row>
    <row r="1179" spans="2:20" x14ac:dyDescent="0.3">
      <c r="B1179" s="62">
        <f t="shared" si="162"/>
        <v>1152</v>
      </c>
      <c r="C1179" s="62">
        <v>0.61240535361809323</v>
      </c>
      <c r="D1179" s="62">
        <v>2.5488804506943019E-2</v>
      </c>
      <c r="E1179" s="62">
        <v>5.7345098234431457E-2</v>
      </c>
      <c r="F1179" s="62">
        <v>0.48677630376191117</v>
      </c>
      <c r="G1179" s="62">
        <v>0.14889823971074934</v>
      </c>
      <c r="H1179" s="62">
        <v>0.7603714132925502</v>
      </c>
      <c r="I1179" s="62">
        <v>0.66553362680440387</v>
      </c>
      <c r="J1179" s="62">
        <v>0.34657263092255863</v>
      </c>
      <c r="K1179" s="62"/>
      <c r="L1179" s="65">
        <f t="shared" si="163"/>
        <v>0.19733422591705302</v>
      </c>
      <c r="M1179" s="65">
        <f t="shared" si="164"/>
        <v>8.2132095632615476E-3</v>
      </c>
      <c r="N1179" s="65">
        <f t="shared" si="165"/>
        <v>1.8478203208664057E-2</v>
      </c>
      <c r="O1179" s="65">
        <f t="shared" si="166"/>
        <v>0.15685301333522345</v>
      </c>
      <c r="P1179" s="65">
        <f t="shared" si="167"/>
        <v>4.7979199888014218E-2</v>
      </c>
      <c r="Q1179" s="65">
        <f t="shared" si="168"/>
        <v>0.24501305118425393</v>
      </c>
      <c r="R1179" s="65">
        <f t="shared" si="169"/>
        <v>0.21445364951710921</v>
      </c>
      <c r="S1179" s="65">
        <f t="shared" si="170"/>
        <v>0.11167544738642052</v>
      </c>
      <c r="T1179" s="66">
        <f>(L1179*'Football Field'!$F$4)+(M1179*'Football Field'!$F$5)+(N1179*'Football Field'!$F$6)+(O1179*'Football Field'!$F$7)+(P1179*'Football Field'!$F$8)+(Q1179*'Football Field'!$F$9)+(R1179*'Football Field'!$F$10)+(S1179*'Football Field'!$F$11)</f>
        <v>143164150.56833717</v>
      </c>
    </row>
    <row r="1180" spans="2:20" x14ac:dyDescent="0.3">
      <c r="B1180" s="62">
        <f t="shared" si="162"/>
        <v>1153</v>
      </c>
      <c r="C1180" s="62">
        <v>0.69809100061279894</v>
      </c>
      <c r="D1180" s="62">
        <v>0.10443271017240441</v>
      </c>
      <c r="E1180" s="62">
        <v>0.50571643989955128</v>
      </c>
      <c r="F1180" s="62">
        <v>0.5606229577916324</v>
      </c>
      <c r="G1180" s="62">
        <v>0.91971275537263697</v>
      </c>
      <c r="H1180" s="62">
        <v>0.89452231890027789</v>
      </c>
      <c r="I1180" s="62">
        <v>0.55823771293244806</v>
      </c>
      <c r="J1180" s="62">
        <v>0.85439475484558214</v>
      </c>
      <c r="K1180" s="62"/>
      <c r="L1180" s="65">
        <f t="shared" si="163"/>
        <v>0.13699527084316296</v>
      </c>
      <c r="M1180" s="65">
        <f t="shared" si="164"/>
        <v>2.0494158214896457E-2</v>
      </c>
      <c r="N1180" s="65">
        <f t="shared" si="165"/>
        <v>9.9243165422649854E-2</v>
      </c>
      <c r="O1180" s="65">
        <f t="shared" si="166"/>
        <v>0.11001816937353551</v>
      </c>
      <c r="P1180" s="65">
        <f t="shared" si="167"/>
        <v>0.18048692492752932</v>
      </c>
      <c r="Q1180" s="65">
        <f t="shared" si="168"/>
        <v>0.17554348536999459</v>
      </c>
      <c r="R1180" s="65">
        <f t="shared" si="169"/>
        <v>0.10955008245474644</v>
      </c>
      <c r="S1180" s="65">
        <f t="shared" si="170"/>
        <v>0.16766874339348467</v>
      </c>
      <c r="T1180" s="66">
        <f>(L1180*'Football Field'!$F$4)+(M1180*'Football Field'!$F$5)+(N1180*'Football Field'!$F$6)+(O1180*'Football Field'!$F$7)+(P1180*'Football Field'!$F$8)+(Q1180*'Football Field'!$F$9)+(R1180*'Football Field'!$F$10)+(S1180*'Football Field'!$F$11)</f>
        <v>141933459.76797563</v>
      </c>
    </row>
    <row r="1181" spans="2:20" x14ac:dyDescent="0.3">
      <c r="B1181" s="62">
        <f t="shared" si="162"/>
        <v>1154</v>
      </c>
      <c r="C1181" s="62">
        <v>0.40078878237363957</v>
      </c>
      <c r="D1181" s="62">
        <v>0.70296949702306755</v>
      </c>
      <c r="E1181" s="62">
        <v>0.35475081220680182</v>
      </c>
      <c r="F1181" s="62">
        <v>0.51419410704648105</v>
      </c>
      <c r="G1181" s="62">
        <v>0.19990666466175655</v>
      </c>
      <c r="H1181" s="62">
        <v>0.84276261368394301</v>
      </c>
      <c r="I1181" s="62">
        <v>0.33471705211871561</v>
      </c>
      <c r="J1181" s="62">
        <v>0.49190654654559252</v>
      </c>
      <c r="K1181" s="62"/>
      <c r="L1181" s="65">
        <f t="shared" si="163"/>
        <v>0.10431785313700251</v>
      </c>
      <c r="M1181" s="65">
        <f t="shared" si="164"/>
        <v>0.18296986336778284</v>
      </c>
      <c r="N1181" s="65">
        <f t="shared" si="165"/>
        <v>9.2335027215211543E-2</v>
      </c>
      <c r="O1181" s="65">
        <f t="shared" si="166"/>
        <v>0.13383514634593952</v>
      </c>
      <c r="P1181" s="65">
        <f t="shared" si="167"/>
        <v>5.2031980440639981E-2</v>
      </c>
      <c r="Q1181" s="65">
        <f t="shared" si="168"/>
        <v>0.21935540721216615</v>
      </c>
      <c r="R1181" s="65">
        <f t="shared" si="169"/>
        <v>8.7120612704222042E-2</v>
      </c>
      <c r="S1181" s="65">
        <f t="shared" si="170"/>
        <v>0.12803410957703551</v>
      </c>
      <c r="T1181" s="66">
        <f>(L1181*'Football Field'!$F$4)+(M1181*'Football Field'!$F$5)+(N1181*'Football Field'!$F$6)+(O1181*'Football Field'!$F$7)+(P1181*'Football Field'!$F$8)+(Q1181*'Football Field'!$F$9)+(R1181*'Football Field'!$F$10)+(S1181*'Football Field'!$F$11)</f>
        <v>127607356.53183421</v>
      </c>
    </row>
    <row r="1182" spans="2:20" x14ac:dyDescent="0.3">
      <c r="B1182" s="62">
        <f t="shared" ref="B1182:B1245" si="171">B1181+1</f>
        <v>1155</v>
      </c>
      <c r="C1182" s="62">
        <v>0.34269187259324296</v>
      </c>
      <c r="D1182" s="62">
        <v>0.10322735169793584</v>
      </c>
      <c r="E1182" s="62">
        <v>0.77886415311469093</v>
      </c>
      <c r="F1182" s="62">
        <v>0.89979353320510369</v>
      </c>
      <c r="G1182" s="62">
        <v>0.8464732732848147</v>
      </c>
      <c r="H1182" s="62">
        <v>0.56487659773239307</v>
      </c>
      <c r="I1182" s="62">
        <v>0.24015144367127583</v>
      </c>
      <c r="J1182" s="62">
        <v>0.23554186924083986</v>
      </c>
      <c r="K1182" s="62"/>
      <c r="L1182" s="65">
        <f t="shared" si="163"/>
        <v>8.5424807064765934E-2</v>
      </c>
      <c r="M1182" s="65">
        <f t="shared" si="164"/>
        <v>2.5732085607614086E-2</v>
      </c>
      <c r="N1182" s="65">
        <f t="shared" si="165"/>
        <v>0.1941520220657742</v>
      </c>
      <c r="O1182" s="65">
        <f t="shared" si="166"/>
        <v>0.22429679580818174</v>
      </c>
      <c r="P1182" s="65">
        <f t="shared" si="167"/>
        <v>0.21100534281320438</v>
      </c>
      <c r="Q1182" s="65">
        <f t="shared" si="168"/>
        <v>0.14081009278549939</v>
      </c>
      <c r="R1182" s="65">
        <f t="shared" si="169"/>
        <v>5.9863954714484365E-2</v>
      </c>
      <c r="S1182" s="65">
        <f t="shared" si="170"/>
        <v>5.8714899140475882E-2</v>
      </c>
      <c r="T1182" s="66">
        <f>(L1182*'Football Field'!$F$4)+(M1182*'Football Field'!$F$5)+(N1182*'Football Field'!$F$6)+(O1182*'Football Field'!$F$7)+(P1182*'Football Field'!$F$8)+(Q1182*'Football Field'!$F$9)+(R1182*'Football Field'!$F$10)+(S1182*'Football Field'!$F$11)</f>
        <v>140222557.82781956</v>
      </c>
    </row>
    <row r="1183" spans="2:20" x14ac:dyDescent="0.3">
      <c r="B1183" s="62">
        <f t="shared" si="171"/>
        <v>1156</v>
      </c>
      <c r="C1183" s="62">
        <v>0.3400989919631161</v>
      </c>
      <c r="D1183" s="62">
        <v>0.58328577612780563</v>
      </c>
      <c r="E1183" s="62">
        <v>0.14455116752465136</v>
      </c>
      <c r="F1183" s="62">
        <v>0.82605925512572154</v>
      </c>
      <c r="G1183" s="62">
        <v>0.56033337699496488</v>
      </c>
      <c r="H1183" s="62">
        <v>0.23730792249384491</v>
      </c>
      <c r="I1183" s="62">
        <v>2.8893605416481116E-2</v>
      </c>
      <c r="J1183" s="62">
        <v>0.3842337132257212</v>
      </c>
      <c r="K1183" s="62"/>
      <c r="L1183" s="65">
        <f t="shared" si="163"/>
        <v>0.10954101918839514</v>
      </c>
      <c r="M1183" s="65">
        <f t="shared" si="164"/>
        <v>0.18786800286095293</v>
      </c>
      <c r="N1183" s="65">
        <f t="shared" si="165"/>
        <v>4.6557862827302912E-2</v>
      </c>
      <c r="O1183" s="65">
        <f t="shared" si="166"/>
        <v>0.26606186685284694</v>
      </c>
      <c r="P1183" s="65">
        <f t="shared" si="167"/>
        <v>0.18047536350228385</v>
      </c>
      <c r="Q1183" s="65">
        <f t="shared" si="168"/>
        <v>7.6433486442899004E-2</v>
      </c>
      <c r="R1183" s="65">
        <f t="shared" si="169"/>
        <v>9.306216896085141E-3</v>
      </c>
      <c r="S1183" s="65">
        <f t="shared" si="170"/>
        <v>0.12375618142923414</v>
      </c>
      <c r="T1183" s="66">
        <f>(L1183*'Football Field'!$F$4)+(M1183*'Football Field'!$F$5)+(N1183*'Football Field'!$F$6)+(O1183*'Football Field'!$F$7)+(P1183*'Football Field'!$F$8)+(Q1183*'Football Field'!$F$9)+(R1183*'Football Field'!$F$10)+(S1183*'Football Field'!$F$11)</f>
        <v>127006633.95952113</v>
      </c>
    </row>
    <row r="1184" spans="2:20" x14ac:dyDescent="0.3">
      <c r="B1184" s="62">
        <f t="shared" si="171"/>
        <v>1157</v>
      </c>
      <c r="C1184" s="62">
        <v>0.89883917702619509</v>
      </c>
      <c r="D1184" s="62">
        <v>0.55598812945267895</v>
      </c>
      <c r="E1184" s="62">
        <v>0.17444648879343472</v>
      </c>
      <c r="F1184" s="62">
        <v>0.47051053933727272</v>
      </c>
      <c r="G1184" s="62">
        <v>0.15583024997317296</v>
      </c>
      <c r="H1184" s="62">
        <v>0.99829876026498621</v>
      </c>
      <c r="I1184" s="62">
        <v>0.97699007672770122</v>
      </c>
      <c r="J1184" s="62">
        <v>0.9655074666335447</v>
      </c>
      <c r="K1184" s="62"/>
      <c r="L1184" s="65">
        <f t="shared" si="163"/>
        <v>0.17297307629497177</v>
      </c>
      <c r="M1184" s="65">
        <f t="shared" si="164"/>
        <v>0.10699464330548884</v>
      </c>
      <c r="N1184" s="65">
        <f t="shared" si="165"/>
        <v>3.3570572563702723E-2</v>
      </c>
      <c r="O1184" s="65">
        <f t="shared" si="166"/>
        <v>9.0545291636751332E-2</v>
      </c>
      <c r="P1184" s="65">
        <f t="shared" si="167"/>
        <v>2.9988053932910215E-2</v>
      </c>
      <c r="Q1184" s="65">
        <f t="shared" si="168"/>
        <v>0.19211312995479143</v>
      </c>
      <c r="R1184" s="65">
        <f t="shared" si="169"/>
        <v>0.18801247586955813</v>
      </c>
      <c r="S1184" s="65">
        <f t="shared" si="170"/>
        <v>0.18580275644182556</v>
      </c>
      <c r="T1184" s="66">
        <f>(L1184*'Football Field'!$F$4)+(M1184*'Football Field'!$F$5)+(N1184*'Football Field'!$F$6)+(O1184*'Football Field'!$F$7)+(P1184*'Football Field'!$F$8)+(Q1184*'Football Field'!$F$9)+(R1184*'Football Field'!$F$10)+(S1184*'Football Field'!$F$11)</f>
        <v>138319069.97366503</v>
      </c>
    </row>
    <row r="1185" spans="2:20" x14ac:dyDescent="0.3">
      <c r="B1185" s="62">
        <f t="shared" si="171"/>
        <v>1158</v>
      </c>
      <c r="C1185" s="62">
        <v>0.38715355625050485</v>
      </c>
      <c r="D1185" s="62">
        <v>0.69901860421901529</v>
      </c>
      <c r="E1185" s="62">
        <v>0.13367677076847073</v>
      </c>
      <c r="F1185" s="62">
        <v>0.69918226693709917</v>
      </c>
      <c r="G1185" s="62">
        <v>0.87099036674229557</v>
      </c>
      <c r="H1185" s="62">
        <v>0.25636204667345863</v>
      </c>
      <c r="I1185" s="62">
        <v>0.12503736422637879</v>
      </c>
      <c r="J1185" s="62">
        <v>0.40831635477704675</v>
      </c>
      <c r="K1185" s="62"/>
      <c r="L1185" s="65">
        <f t="shared" si="163"/>
        <v>0.10815138667904266</v>
      </c>
      <c r="M1185" s="65">
        <f t="shared" si="164"/>
        <v>0.19527092064684301</v>
      </c>
      <c r="N1185" s="65">
        <f t="shared" si="165"/>
        <v>3.7342619981080884E-2</v>
      </c>
      <c r="O1185" s="65">
        <f t="shared" si="166"/>
        <v>0.19531663984436209</v>
      </c>
      <c r="P1185" s="65">
        <f t="shared" si="167"/>
        <v>0.24331125060444114</v>
      </c>
      <c r="Q1185" s="65">
        <f t="shared" si="168"/>
        <v>7.1614764715404455E-2</v>
      </c>
      <c r="R1185" s="65">
        <f t="shared" si="169"/>
        <v>3.4929200854416156E-2</v>
      </c>
      <c r="S1185" s="65">
        <f t="shared" si="170"/>
        <v>0.11406321667440958</v>
      </c>
      <c r="T1185" s="66">
        <f>(L1185*'Football Field'!$F$4)+(M1185*'Football Field'!$F$5)+(N1185*'Football Field'!$F$6)+(O1185*'Football Field'!$F$7)+(P1185*'Football Field'!$F$8)+(Q1185*'Football Field'!$F$9)+(R1185*'Football Field'!$F$10)+(S1185*'Football Field'!$F$11)</f>
        <v>134878991.54907244</v>
      </c>
    </row>
    <row r="1186" spans="2:20" x14ac:dyDescent="0.3">
      <c r="B1186" s="62">
        <f t="shared" si="171"/>
        <v>1159</v>
      </c>
      <c r="C1186" s="62">
        <v>0.30440011094025632</v>
      </c>
      <c r="D1186" s="62">
        <v>0.68930653111400531</v>
      </c>
      <c r="E1186" s="62">
        <v>0.5544597933782176</v>
      </c>
      <c r="F1186" s="62">
        <v>0.29150430132255867</v>
      </c>
      <c r="G1186" s="62">
        <v>0.24743986880193991</v>
      </c>
      <c r="H1186" s="62">
        <v>0.74185348549953722</v>
      </c>
      <c r="I1186" s="62">
        <v>0.52929325509856995</v>
      </c>
      <c r="J1186" s="62">
        <v>0.71920817188368003</v>
      </c>
      <c r="K1186" s="62"/>
      <c r="L1186" s="65">
        <f t="shared" si="163"/>
        <v>7.4654245288791762E-2</v>
      </c>
      <c r="M1186" s="65">
        <f t="shared" si="164"/>
        <v>0.16905269414652399</v>
      </c>
      <c r="N1186" s="65">
        <f t="shared" si="165"/>
        <v>0.13598147940804886</v>
      </c>
      <c r="O1186" s="65">
        <f t="shared" si="166"/>
        <v>7.1491542977602032E-2</v>
      </c>
      <c r="P1186" s="65">
        <f t="shared" si="167"/>
        <v>6.0684723808763663E-2</v>
      </c>
      <c r="Q1186" s="65">
        <f t="shared" si="168"/>
        <v>0.18193985509321095</v>
      </c>
      <c r="R1186" s="65">
        <f t="shared" si="169"/>
        <v>0.1298093761325434</v>
      </c>
      <c r="S1186" s="65">
        <f t="shared" si="170"/>
        <v>0.17638608314451537</v>
      </c>
      <c r="T1186" s="66">
        <f>(L1186*'Football Field'!$F$4)+(M1186*'Football Field'!$F$5)+(N1186*'Football Field'!$F$6)+(O1186*'Football Field'!$F$7)+(P1186*'Football Field'!$F$8)+(Q1186*'Football Field'!$F$9)+(R1186*'Football Field'!$F$10)+(S1186*'Football Field'!$F$11)</f>
        <v>135503382.2691319</v>
      </c>
    </row>
    <row r="1187" spans="2:20" x14ac:dyDescent="0.3">
      <c r="B1187" s="62">
        <f t="shared" si="171"/>
        <v>1160</v>
      </c>
      <c r="C1187" s="62">
        <v>0.9161512471472939</v>
      </c>
      <c r="D1187" s="62">
        <v>0.35729241563128378</v>
      </c>
      <c r="E1187" s="62">
        <v>0.72812632458297932</v>
      </c>
      <c r="F1187" s="62">
        <v>0.17308544563452077</v>
      </c>
      <c r="G1187" s="62">
        <v>0.91135235062265274</v>
      </c>
      <c r="H1187" s="62">
        <v>0.78005005225054824</v>
      </c>
      <c r="I1187" s="62">
        <v>0.47899004321914995</v>
      </c>
      <c r="J1187" s="62">
        <v>0.24839993330680299</v>
      </c>
      <c r="K1187" s="62"/>
      <c r="L1187" s="65">
        <f t="shared" si="163"/>
        <v>0.19944740520945883</v>
      </c>
      <c r="M1187" s="65">
        <f t="shared" si="164"/>
        <v>7.7783057568901678E-2</v>
      </c>
      <c r="N1187" s="65">
        <f t="shared" si="165"/>
        <v>0.15851411713400992</v>
      </c>
      <c r="O1187" s="65">
        <f t="shared" si="166"/>
        <v>3.7680943096263499E-2</v>
      </c>
      <c r="P1187" s="65">
        <f t="shared" si="167"/>
        <v>0.19840267873805068</v>
      </c>
      <c r="Q1187" s="65">
        <f t="shared" si="168"/>
        <v>0.16981798511906787</v>
      </c>
      <c r="R1187" s="65">
        <f t="shared" si="169"/>
        <v>0.10427680095256876</v>
      </c>
      <c r="S1187" s="65">
        <f t="shared" si="170"/>
        <v>5.4077012181678846E-2</v>
      </c>
      <c r="T1187" s="66">
        <f>(L1187*'Football Field'!$F$4)+(M1187*'Football Field'!$F$5)+(N1187*'Football Field'!$F$6)+(O1187*'Football Field'!$F$7)+(P1187*'Football Field'!$F$8)+(Q1187*'Football Field'!$F$9)+(R1187*'Football Field'!$F$10)+(S1187*'Football Field'!$F$11)</f>
        <v>142344279.3202832</v>
      </c>
    </row>
    <row r="1188" spans="2:20" x14ac:dyDescent="0.3">
      <c r="B1188" s="62">
        <f t="shared" si="171"/>
        <v>1161</v>
      </c>
      <c r="C1188" s="62">
        <v>0.35067156536277189</v>
      </c>
      <c r="D1188" s="62">
        <v>6.589090091798766E-2</v>
      </c>
      <c r="E1188" s="62">
        <v>0.34161963692282327</v>
      </c>
      <c r="F1188" s="62">
        <v>0.71567717670280884</v>
      </c>
      <c r="G1188" s="62">
        <v>0.56228326015853247</v>
      </c>
      <c r="H1188" s="62">
        <v>0.96990589515955916</v>
      </c>
      <c r="I1188" s="62">
        <v>0.65436622119666832</v>
      </c>
      <c r="J1188" s="62">
        <v>0.32147508262632729</v>
      </c>
      <c r="K1188" s="62"/>
      <c r="L1188" s="65">
        <f t="shared" si="163"/>
        <v>8.8066618702168586E-2</v>
      </c>
      <c r="M1188" s="65">
        <f t="shared" si="164"/>
        <v>1.6547645775281974E-2</v>
      </c>
      <c r="N1188" s="65">
        <f t="shared" si="165"/>
        <v>8.5793344193539428E-2</v>
      </c>
      <c r="O1188" s="65">
        <f t="shared" si="166"/>
        <v>0.17973304727267719</v>
      </c>
      <c r="P1188" s="65">
        <f t="shared" si="167"/>
        <v>0.14121015322062588</v>
      </c>
      <c r="Q1188" s="65">
        <f t="shared" si="168"/>
        <v>0.24357929493838107</v>
      </c>
      <c r="R1188" s="65">
        <f t="shared" si="169"/>
        <v>0.16433559542841622</v>
      </c>
      <c r="S1188" s="65">
        <f t="shared" si="170"/>
        <v>8.0734300468909614E-2</v>
      </c>
      <c r="T1188" s="66">
        <f>(L1188*'Football Field'!$F$4)+(M1188*'Football Field'!$F$5)+(N1188*'Football Field'!$F$6)+(O1188*'Football Field'!$F$7)+(P1188*'Football Field'!$F$8)+(Q1188*'Football Field'!$F$9)+(R1188*'Football Field'!$F$10)+(S1188*'Football Field'!$F$11)</f>
        <v>146034699.13868558</v>
      </c>
    </row>
    <row r="1189" spans="2:20" x14ac:dyDescent="0.3">
      <c r="B1189" s="62">
        <f t="shared" si="171"/>
        <v>1162</v>
      </c>
      <c r="C1189" s="62">
        <v>0.9841720886669344</v>
      </c>
      <c r="D1189" s="62">
        <v>0.83252333666721179</v>
      </c>
      <c r="E1189" s="62">
        <v>0.40898118533873373</v>
      </c>
      <c r="F1189" s="62">
        <v>0.86955107117428565</v>
      </c>
      <c r="G1189" s="62">
        <v>1.7017480127459073E-2</v>
      </c>
      <c r="H1189" s="62">
        <v>0.10381093410321551</v>
      </c>
      <c r="I1189" s="62">
        <v>0.27626664502069864</v>
      </c>
      <c r="J1189" s="62">
        <v>0.44424095237186345</v>
      </c>
      <c r="K1189" s="62"/>
      <c r="L1189" s="65">
        <f t="shared" si="163"/>
        <v>0.2500079168792278</v>
      </c>
      <c r="M1189" s="65">
        <f t="shared" si="164"/>
        <v>0.21148478762025935</v>
      </c>
      <c r="N1189" s="65">
        <f t="shared" si="165"/>
        <v>0.10389294247089481</v>
      </c>
      <c r="O1189" s="65">
        <f t="shared" si="166"/>
        <v>0.22089089339939152</v>
      </c>
      <c r="P1189" s="65">
        <f t="shared" si="167"/>
        <v>4.3229276731089226E-3</v>
      </c>
      <c r="Q1189" s="65">
        <f t="shared" si="168"/>
        <v>2.6370952482086655E-2</v>
      </c>
      <c r="R1189" s="65">
        <f t="shared" si="169"/>
        <v>7.0179645633307919E-2</v>
      </c>
      <c r="S1189" s="65">
        <f t="shared" si="170"/>
        <v>0.11284993384172294</v>
      </c>
      <c r="T1189" s="66">
        <f>(L1189*'Football Field'!$F$4)+(M1189*'Football Field'!$F$5)+(N1189*'Football Field'!$F$6)+(O1189*'Football Field'!$F$7)+(P1189*'Football Field'!$F$8)+(Q1189*'Football Field'!$F$9)+(R1189*'Football Field'!$F$10)+(S1189*'Football Field'!$F$11)</f>
        <v>121358551.13028516</v>
      </c>
    </row>
    <row r="1190" spans="2:20" x14ac:dyDescent="0.3">
      <c r="B1190" s="62">
        <f t="shared" si="171"/>
        <v>1163</v>
      </c>
      <c r="C1190" s="62">
        <v>0.71342731297551887</v>
      </c>
      <c r="D1190" s="62">
        <v>0.77527759402755247</v>
      </c>
      <c r="E1190" s="62">
        <v>0.68395043799951738</v>
      </c>
      <c r="F1190" s="62">
        <v>0.83568335302817665</v>
      </c>
      <c r="G1190" s="62">
        <v>0.51476801556803675</v>
      </c>
      <c r="H1190" s="62">
        <v>3.9841541800876956E-2</v>
      </c>
      <c r="I1190" s="62">
        <v>0.76100101477244353</v>
      </c>
      <c r="J1190" s="62">
        <v>0.20790986040515014</v>
      </c>
      <c r="K1190" s="62"/>
      <c r="L1190" s="65">
        <f t="shared" si="163"/>
        <v>0.15742486525273824</v>
      </c>
      <c r="M1190" s="65">
        <f t="shared" si="164"/>
        <v>0.17107274778172477</v>
      </c>
      <c r="N1190" s="65">
        <f t="shared" si="165"/>
        <v>0.15092049825308557</v>
      </c>
      <c r="O1190" s="65">
        <f t="shared" si="166"/>
        <v>0.18440188208624353</v>
      </c>
      <c r="P1190" s="65">
        <f t="shared" si="167"/>
        <v>0.11358870625408538</v>
      </c>
      <c r="Q1190" s="65">
        <f t="shared" si="168"/>
        <v>8.791434299459765E-3</v>
      </c>
      <c r="R1190" s="65">
        <f t="shared" si="169"/>
        <v>0.1679224779159246</v>
      </c>
      <c r="S1190" s="65">
        <f t="shared" si="170"/>
        <v>4.587738815673785E-2</v>
      </c>
      <c r="T1190" s="66">
        <f>(L1190*'Football Field'!$F$4)+(M1190*'Football Field'!$F$5)+(N1190*'Football Field'!$F$6)+(O1190*'Football Field'!$F$7)+(P1190*'Football Field'!$F$8)+(Q1190*'Football Field'!$F$9)+(R1190*'Football Field'!$F$10)+(S1190*'Football Field'!$F$11)</f>
        <v>144911015.831067</v>
      </c>
    </row>
    <row r="1191" spans="2:20" x14ac:dyDescent="0.3">
      <c r="B1191" s="62">
        <f t="shared" si="171"/>
        <v>1164</v>
      </c>
      <c r="C1191" s="62">
        <v>0.88605524479472941</v>
      </c>
      <c r="D1191" s="62">
        <v>0.5067224569918527</v>
      </c>
      <c r="E1191" s="62">
        <v>0.29348335563783789</v>
      </c>
      <c r="F1191" s="62">
        <v>0.61999448090250853</v>
      </c>
      <c r="G1191" s="62">
        <v>0.39616748660925449</v>
      </c>
      <c r="H1191" s="62">
        <v>5.8619434079358324E-2</v>
      </c>
      <c r="I1191" s="62">
        <v>0.52452895781506814</v>
      </c>
      <c r="J1191" s="62">
        <v>7.0896533190850541E-2</v>
      </c>
      <c r="K1191" s="62"/>
      <c r="L1191" s="65">
        <f t="shared" ref="L1191:L1254" si="172">C1191/SUM($C1191:$J1191)</f>
        <v>0.26398441992841443</v>
      </c>
      <c r="M1191" s="65">
        <f t="shared" ref="M1191:M1254" si="173">D1191/SUM($C1191:$J1191)</f>
        <v>0.15096895442979363</v>
      </c>
      <c r="N1191" s="65">
        <f t="shared" ref="N1191:N1254" si="174">E1191/SUM($C1191:$J1191)</f>
        <v>8.7438152250481488E-2</v>
      </c>
      <c r="O1191" s="65">
        <f t="shared" ref="O1191:O1254" si="175">F1191/SUM($C1191:$J1191)</f>
        <v>0.18471634174208174</v>
      </c>
      <c r="P1191" s="65">
        <f t="shared" ref="P1191:P1254" si="176">G1191/SUM($C1191:$J1191)</f>
        <v>0.11803106494930826</v>
      </c>
      <c r="Q1191" s="65">
        <f t="shared" ref="Q1191:Q1254" si="177">H1191/SUM($C1191:$J1191)</f>
        <v>1.7464619043653772E-2</v>
      </c>
      <c r="R1191" s="65">
        <f t="shared" ref="R1191:R1254" si="178">I1191/SUM($C1191:$J1191)</f>
        <v>0.156274085027898</v>
      </c>
      <c r="S1191" s="65">
        <f t="shared" ref="S1191:S1254" si="179">J1191/SUM($C1191:$J1191)</f>
        <v>2.1122362628368686E-2</v>
      </c>
      <c r="T1191" s="66">
        <f>(L1191*'Football Field'!$F$4)+(M1191*'Football Field'!$F$5)+(N1191*'Football Field'!$F$6)+(O1191*'Football Field'!$F$7)+(P1191*'Football Field'!$F$8)+(Q1191*'Football Field'!$F$9)+(R1191*'Football Field'!$F$10)+(S1191*'Football Field'!$F$11)</f>
        <v>141359321.34272122</v>
      </c>
    </row>
    <row r="1192" spans="2:20" x14ac:dyDescent="0.3">
      <c r="B1192" s="62">
        <f t="shared" si="171"/>
        <v>1165</v>
      </c>
      <c r="C1192" s="62">
        <v>0.60297411033545567</v>
      </c>
      <c r="D1192" s="62">
        <v>0.83703596482361864</v>
      </c>
      <c r="E1192" s="62">
        <v>0.10756238692017028</v>
      </c>
      <c r="F1192" s="62">
        <v>0.13330317923475077</v>
      </c>
      <c r="G1192" s="62">
        <v>0.23621110263992939</v>
      </c>
      <c r="H1192" s="62">
        <v>0.96480489425468829</v>
      </c>
      <c r="I1192" s="62">
        <v>0.72969636961599738</v>
      </c>
      <c r="J1192" s="62">
        <v>0.64903271480598379</v>
      </c>
      <c r="K1192" s="62"/>
      <c r="L1192" s="65">
        <f t="shared" si="172"/>
        <v>0.14152259719639326</v>
      </c>
      <c r="M1192" s="65">
        <f t="shared" si="173"/>
        <v>0.19645868978143058</v>
      </c>
      <c r="N1192" s="65">
        <f t="shared" si="174"/>
        <v>2.5245708060528574E-2</v>
      </c>
      <c r="O1192" s="65">
        <f t="shared" si="175"/>
        <v>3.1287267258195806E-2</v>
      </c>
      <c r="P1192" s="65">
        <f t="shared" si="176"/>
        <v>5.5440537428097521E-2</v>
      </c>
      <c r="Q1192" s="65">
        <f t="shared" si="177"/>
        <v>0.22644702663394969</v>
      </c>
      <c r="R1192" s="65">
        <f t="shared" si="178"/>
        <v>0.171265272625691</v>
      </c>
      <c r="S1192" s="65">
        <f t="shared" si="179"/>
        <v>0.15233290101571342</v>
      </c>
      <c r="T1192" s="66">
        <f>(L1192*'Football Field'!$F$4)+(M1192*'Football Field'!$F$5)+(N1192*'Football Field'!$F$6)+(O1192*'Football Field'!$F$7)+(P1192*'Football Field'!$F$8)+(Q1192*'Football Field'!$F$9)+(R1192*'Football Field'!$F$10)+(S1192*'Football Field'!$F$11)</f>
        <v>137047961.40736455</v>
      </c>
    </row>
    <row r="1193" spans="2:20" x14ac:dyDescent="0.3">
      <c r="B1193" s="62">
        <f t="shared" si="171"/>
        <v>1166</v>
      </c>
      <c r="C1193" s="62">
        <v>0.6257631192663714</v>
      </c>
      <c r="D1193" s="62">
        <v>0.29786305587329209</v>
      </c>
      <c r="E1193" s="62">
        <v>0.50765631650522181</v>
      </c>
      <c r="F1193" s="62">
        <v>0.55750965319584</v>
      </c>
      <c r="G1193" s="62">
        <v>0.84903850634249411</v>
      </c>
      <c r="H1193" s="62">
        <v>0.29678868446092777</v>
      </c>
      <c r="I1193" s="62">
        <v>9.7432895769734462E-2</v>
      </c>
      <c r="J1193" s="62">
        <v>0.94147882663745897</v>
      </c>
      <c r="K1193" s="62"/>
      <c r="L1193" s="65">
        <f t="shared" si="172"/>
        <v>0.14993613574749481</v>
      </c>
      <c r="M1193" s="65">
        <f t="shared" si="173"/>
        <v>7.1369555354972497E-2</v>
      </c>
      <c r="N1193" s="65">
        <f t="shared" si="174"/>
        <v>0.1216371244023403</v>
      </c>
      <c r="O1193" s="65">
        <f t="shared" si="175"/>
        <v>0.13358224617026004</v>
      </c>
      <c r="P1193" s="65">
        <f t="shared" si="176"/>
        <v>0.2034340932253462</v>
      </c>
      <c r="Q1193" s="65">
        <f t="shared" si="177"/>
        <v>7.1112130311904539E-2</v>
      </c>
      <c r="R1193" s="65">
        <f t="shared" si="178"/>
        <v>2.334543445693843E-2</v>
      </c>
      <c r="S1193" s="65">
        <f t="shared" si="179"/>
        <v>0.22558328033074324</v>
      </c>
      <c r="T1193" s="66">
        <f>(L1193*'Football Field'!$F$4)+(M1193*'Football Field'!$F$5)+(N1193*'Football Field'!$F$6)+(O1193*'Football Field'!$F$7)+(P1193*'Football Field'!$F$8)+(Q1193*'Football Field'!$F$9)+(R1193*'Football Field'!$F$10)+(S1193*'Football Field'!$F$11)</f>
        <v>132827978.95314962</v>
      </c>
    </row>
    <row r="1194" spans="2:20" x14ac:dyDescent="0.3">
      <c r="B1194" s="62">
        <f t="shared" si="171"/>
        <v>1167</v>
      </c>
      <c r="C1194" s="62">
        <v>0.80389462349295071</v>
      </c>
      <c r="D1194" s="62">
        <v>0.26929679020243358</v>
      </c>
      <c r="E1194" s="62">
        <v>0.854225077154392</v>
      </c>
      <c r="F1194" s="62">
        <v>0.71244746564014771</v>
      </c>
      <c r="G1194" s="62">
        <v>0.10268463725979105</v>
      </c>
      <c r="H1194" s="62">
        <v>0.5133568200254186</v>
      </c>
      <c r="I1194" s="62">
        <v>8.6907197344668563E-2</v>
      </c>
      <c r="J1194" s="62">
        <v>0.89521230803509189</v>
      </c>
      <c r="K1194" s="62"/>
      <c r="L1194" s="65">
        <f t="shared" si="172"/>
        <v>0.18968614834224609</v>
      </c>
      <c r="M1194" s="65">
        <f t="shared" si="173"/>
        <v>6.3542993573556944E-2</v>
      </c>
      <c r="N1194" s="65">
        <f t="shared" si="174"/>
        <v>0.20156207041008464</v>
      </c>
      <c r="O1194" s="65">
        <f t="shared" si="175"/>
        <v>0.16810837105276322</v>
      </c>
      <c r="P1194" s="65">
        <f t="shared" si="176"/>
        <v>2.4229361369651273E-2</v>
      </c>
      <c r="Q1194" s="65">
        <f t="shared" si="177"/>
        <v>0.12113114713062784</v>
      </c>
      <c r="R1194" s="65">
        <f t="shared" si="178"/>
        <v>2.0506532878527474E-2</v>
      </c>
      <c r="S1194" s="65">
        <f t="shared" si="179"/>
        <v>0.2112333752425426</v>
      </c>
      <c r="T1194" s="66">
        <f>(L1194*'Football Field'!$F$4)+(M1194*'Football Field'!$F$5)+(N1194*'Football Field'!$F$6)+(O1194*'Football Field'!$F$7)+(P1194*'Football Field'!$F$8)+(Q1194*'Football Field'!$F$9)+(R1194*'Football Field'!$F$10)+(S1194*'Football Field'!$F$11)</f>
        <v>119800631.94267207</v>
      </c>
    </row>
    <row r="1195" spans="2:20" x14ac:dyDescent="0.3">
      <c r="B1195" s="62">
        <f t="shared" si="171"/>
        <v>1168</v>
      </c>
      <c r="C1195" s="62">
        <v>0.37385790571465294</v>
      </c>
      <c r="D1195" s="62">
        <v>0.35271236611814538</v>
      </c>
      <c r="E1195" s="62">
        <v>0.71219930110863072</v>
      </c>
      <c r="F1195" s="62">
        <v>0.72871163145061169</v>
      </c>
      <c r="G1195" s="62">
        <v>0.60515897974921862</v>
      </c>
      <c r="H1195" s="62">
        <v>0.87633837235185674</v>
      </c>
      <c r="I1195" s="62">
        <v>6.4195856218143055E-2</v>
      </c>
      <c r="J1195" s="62">
        <v>0.50061237286922433</v>
      </c>
      <c r="K1195" s="62"/>
      <c r="L1195" s="65">
        <f t="shared" si="172"/>
        <v>8.8722549274203699E-2</v>
      </c>
      <c r="M1195" s="65">
        <f t="shared" si="173"/>
        <v>8.3704369505624224E-2</v>
      </c>
      <c r="N1195" s="65">
        <f t="shared" si="174"/>
        <v>0.16901645416558952</v>
      </c>
      <c r="O1195" s="65">
        <f t="shared" si="175"/>
        <v>0.17293509817446201</v>
      </c>
      <c r="P1195" s="65">
        <f t="shared" si="176"/>
        <v>0.14361404848960646</v>
      </c>
      <c r="Q1195" s="65">
        <f t="shared" si="177"/>
        <v>0.20796931998331611</v>
      </c>
      <c r="R1195" s="65">
        <f t="shared" si="178"/>
        <v>1.5234718671058613E-2</v>
      </c>
      <c r="S1195" s="65">
        <f t="shared" si="179"/>
        <v>0.1188034417361392</v>
      </c>
      <c r="T1195" s="66">
        <f>(L1195*'Football Field'!$F$4)+(M1195*'Football Field'!$F$5)+(N1195*'Football Field'!$F$6)+(O1195*'Football Field'!$F$7)+(P1195*'Football Field'!$F$8)+(Q1195*'Football Field'!$F$9)+(R1195*'Football Field'!$F$10)+(S1195*'Football Field'!$F$11)</f>
        <v>127743447.18122204</v>
      </c>
    </row>
    <row r="1196" spans="2:20" x14ac:dyDescent="0.3">
      <c r="B1196" s="62">
        <f t="shared" si="171"/>
        <v>1169</v>
      </c>
      <c r="C1196" s="62">
        <v>0.90676481382552299</v>
      </c>
      <c r="D1196" s="62">
        <v>0.66270808577847506</v>
      </c>
      <c r="E1196" s="62">
        <v>0.40436284659444299</v>
      </c>
      <c r="F1196" s="62">
        <v>0.47216780723742424</v>
      </c>
      <c r="G1196" s="62">
        <v>0.83302344352866209</v>
      </c>
      <c r="H1196" s="62">
        <v>0.92025375334752502</v>
      </c>
      <c r="I1196" s="62">
        <v>0.74623027905394923</v>
      </c>
      <c r="J1196" s="62">
        <v>0.8808259759110294</v>
      </c>
      <c r="K1196" s="62"/>
      <c r="L1196" s="65">
        <f t="shared" si="172"/>
        <v>0.1556320571577387</v>
      </c>
      <c r="M1196" s="65">
        <f t="shared" si="173"/>
        <v>0.11374352104559811</v>
      </c>
      <c r="N1196" s="65">
        <f t="shared" si="174"/>
        <v>6.9402584544663901E-2</v>
      </c>
      <c r="O1196" s="65">
        <f t="shared" si="175"/>
        <v>8.1040249956322877E-2</v>
      </c>
      <c r="P1196" s="65">
        <f t="shared" si="176"/>
        <v>0.14297549949036178</v>
      </c>
      <c r="Q1196" s="65">
        <f t="shared" si="177"/>
        <v>0.15794722353238966</v>
      </c>
      <c r="R1196" s="65">
        <f t="shared" si="178"/>
        <v>0.12807880463798668</v>
      </c>
      <c r="S1196" s="65">
        <f t="shared" si="179"/>
        <v>0.1511800596349383</v>
      </c>
      <c r="T1196" s="66">
        <f>(L1196*'Football Field'!$F$4)+(M1196*'Football Field'!$F$5)+(N1196*'Football Field'!$F$6)+(O1196*'Football Field'!$F$7)+(P1196*'Football Field'!$F$8)+(Q1196*'Football Field'!$F$9)+(R1196*'Football Field'!$F$10)+(S1196*'Football Field'!$F$11)</f>
        <v>139927848.46944484</v>
      </c>
    </row>
    <row r="1197" spans="2:20" x14ac:dyDescent="0.3">
      <c r="B1197" s="62">
        <f t="shared" si="171"/>
        <v>1170</v>
      </c>
      <c r="C1197" s="62">
        <v>5.8805665412878794E-2</v>
      </c>
      <c r="D1197" s="62">
        <v>0.37228878811551436</v>
      </c>
      <c r="E1197" s="62">
        <v>0.9485575789242241</v>
      </c>
      <c r="F1197" s="62">
        <v>0.16527229899233264</v>
      </c>
      <c r="G1197" s="62">
        <v>0.70051644153800441</v>
      </c>
      <c r="H1197" s="62">
        <v>0.22237022667428596</v>
      </c>
      <c r="I1197" s="62">
        <v>0.39868941570152494</v>
      </c>
      <c r="J1197" s="62">
        <v>0.18721370175595053</v>
      </c>
      <c r="K1197" s="62"/>
      <c r="L1197" s="65">
        <f t="shared" si="172"/>
        <v>1.9257095837262265E-2</v>
      </c>
      <c r="M1197" s="65">
        <f t="shared" si="173"/>
        <v>0.12191343846793011</v>
      </c>
      <c r="N1197" s="65">
        <f t="shared" si="174"/>
        <v>0.31062422432014147</v>
      </c>
      <c r="O1197" s="65">
        <f t="shared" si="175"/>
        <v>5.4121732635695863E-2</v>
      </c>
      <c r="P1197" s="65">
        <f t="shared" si="176"/>
        <v>0.22939817372291663</v>
      </c>
      <c r="Q1197" s="65">
        <f t="shared" si="177"/>
        <v>7.2819595465076228E-2</v>
      </c>
      <c r="R1197" s="65">
        <f t="shared" si="178"/>
        <v>0.13055885404172163</v>
      </c>
      <c r="S1197" s="65">
        <f t="shared" si="179"/>
        <v>6.1306885509255976E-2</v>
      </c>
      <c r="T1197" s="66">
        <f>(L1197*'Football Field'!$F$4)+(M1197*'Football Field'!$F$5)+(N1197*'Football Field'!$F$6)+(O1197*'Football Field'!$F$7)+(P1197*'Football Field'!$F$8)+(Q1197*'Football Field'!$F$9)+(R1197*'Football Field'!$F$10)+(S1197*'Football Field'!$F$11)</f>
        <v>153413629.03611574</v>
      </c>
    </row>
    <row r="1198" spans="2:20" x14ac:dyDescent="0.3">
      <c r="B1198" s="62">
        <f t="shared" si="171"/>
        <v>1171</v>
      </c>
      <c r="C1198" s="62">
        <v>0.71896749265341986</v>
      </c>
      <c r="D1198" s="62">
        <v>0.82262445510329574</v>
      </c>
      <c r="E1198" s="62">
        <v>0.23955250741112732</v>
      </c>
      <c r="F1198" s="62">
        <v>0.35479551748388038</v>
      </c>
      <c r="G1198" s="62">
        <v>0.56365577511713216</v>
      </c>
      <c r="H1198" s="62">
        <v>0.55857765342175525</v>
      </c>
      <c r="I1198" s="62">
        <v>0.29107681009507835</v>
      </c>
      <c r="J1198" s="62">
        <v>0.946703383112519</v>
      </c>
      <c r="K1198" s="62"/>
      <c r="L1198" s="65">
        <f t="shared" si="172"/>
        <v>0.1599143491047654</v>
      </c>
      <c r="M1198" s="65">
        <f t="shared" si="173"/>
        <v>0.18296996128435475</v>
      </c>
      <c r="N1198" s="65">
        <f t="shared" si="174"/>
        <v>5.328180159813057E-2</v>
      </c>
      <c r="O1198" s="65">
        <f t="shared" si="175"/>
        <v>7.8914408263898117E-2</v>
      </c>
      <c r="P1198" s="65">
        <f t="shared" si="176"/>
        <v>0.12536957138957716</v>
      </c>
      <c r="Q1198" s="65">
        <f t="shared" si="177"/>
        <v>0.1242400842654876</v>
      </c>
      <c r="R1198" s="65">
        <f t="shared" si="178"/>
        <v>6.4741951620174487E-2</v>
      </c>
      <c r="S1198" s="65">
        <f t="shared" si="179"/>
        <v>0.21056787247361192</v>
      </c>
      <c r="T1198" s="66">
        <f>(L1198*'Football Field'!$F$4)+(M1198*'Football Field'!$F$5)+(N1198*'Football Field'!$F$6)+(O1198*'Football Field'!$F$7)+(P1198*'Football Field'!$F$8)+(Q1198*'Football Field'!$F$9)+(R1198*'Football Field'!$F$10)+(S1198*'Football Field'!$F$11)</f>
        <v>129474698.67675644</v>
      </c>
    </row>
    <row r="1199" spans="2:20" x14ac:dyDescent="0.3">
      <c r="B1199" s="62">
        <f t="shared" si="171"/>
        <v>1172</v>
      </c>
      <c r="C1199" s="62">
        <v>0.24870502292785979</v>
      </c>
      <c r="D1199" s="62">
        <v>0.52067703782217356</v>
      </c>
      <c r="E1199" s="62">
        <v>0.97267530842878047</v>
      </c>
      <c r="F1199" s="62">
        <v>0.72225726505129717</v>
      </c>
      <c r="G1199" s="62">
        <v>0.69862952867413652</v>
      </c>
      <c r="H1199" s="62">
        <v>0.59181731654067427</v>
      </c>
      <c r="I1199" s="62">
        <v>0.64836741263375874</v>
      </c>
      <c r="J1199" s="62">
        <v>0.38516590131285322</v>
      </c>
      <c r="K1199" s="62"/>
      <c r="L1199" s="65">
        <f t="shared" si="172"/>
        <v>5.1940207038026327E-2</v>
      </c>
      <c r="M1199" s="65">
        <f t="shared" si="173"/>
        <v>0.10873955349214823</v>
      </c>
      <c r="N1199" s="65">
        <f t="shared" si="174"/>
        <v>0.20313605373069304</v>
      </c>
      <c r="O1199" s="65">
        <f t="shared" si="175"/>
        <v>0.15083809502458068</v>
      </c>
      <c r="P1199" s="65">
        <f t="shared" si="176"/>
        <v>0.14590361680286176</v>
      </c>
      <c r="Q1199" s="65">
        <f t="shared" si="177"/>
        <v>0.12359667524177055</v>
      </c>
      <c r="R1199" s="65">
        <f t="shared" si="178"/>
        <v>0.13540674511698603</v>
      </c>
      <c r="S1199" s="65">
        <f t="shared" si="179"/>
        <v>8.0439053552933279E-2</v>
      </c>
      <c r="T1199" s="66">
        <f>(L1199*'Football Field'!$F$4)+(M1199*'Football Field'!$F$5)+(N1199*'Football Field'!$F$6)+(O1199*'Football Field'!$F$7)+(P1199*'Football Field'!$F$8)+(Q1199*'Football Field'!$F$9)+(R1199*'Football Field'!$F$10)+(S1199*'Football Field'!$F$11)</f>
        <v>145147892.19262058</v>
      </c>
    </row>
    <row r="1200" spans="2:20" x14ac:dyDescent="0.3">
      <c r="B1200" s="62">
        <f t="shared" si="171"/>
        <v>1173</v>
      </c>
      <c r="C1200" s="62">
        <v>0.85042585729948572</v>
      </c>
      <c r="D1200" s="62">
        <v>0.97069254106047231</v>
      </c>
      <c r="E1200" s="62">
        <v>0.91779672337058393</v>
      </c>
      <c r="F1200" s="62">
        <v>0.41828106700859657</v>
      </c>
      <c r="G1200" s="62">
        <v>0.50278234392198129</v>
      </c>
      <c r="H1200" s="62">
        <v>0.59259068368913259</v>
      </c>
      <c r="I1200" s="62">
        <v>0.74789361044611702</v>
      </c>
      <c r="J1200" s="62">
        <v>0.79357654145004264</v>
      </c>
      <c r="K1200" s="62"/>
      <c r="L1200" s="65">
        <f t="shared" si="172"/>
        <v>0.14677598877911494</v>
      </c>
      <c r="M1200" s="65">
        <f t="shared" si="173"/>
        <v>0.16753295574418162</v>
      </c>
      <c r="N1200" s="65">
        <f t="shared" si="174"/>
        <v>0.15840360498764758</v>
      </c>
      <c r="O1200" s="65">
        <f t="shared" si="175"/>
        <v>7.2191616318822302E-2</v>
      </c>
      <c r="P1200" s="65">
        <f t="shared" si="176"/>
        <v>8.6775790077890033E-2</v>
      </c>
      <c r="Q1200" s="65">
        <f t="shared" si="177"/>
        <v>0.10227591599338448</v>
      </c>
      <c r="R1200" s="65">
        <f t="shared" si="178"/>
        <v>0.12907982892640749</v>
      </c>
      <c r="S1200" s="65">
        <f t="shared" si="179"/>
        <v>0.13696429917255146</v>
      </c>
      <c r="T1200" s="66">
        <f>(L1200*'Football Field'!$F$4)+(M1200*'Football Field'!$F$5)+(N1200*'Football Field'!$F$6)+(O1200*'Football Field'!$F$7)+(P1200*'Football Field'!$F$8)+(Q1200*'Football Field'!$F$9)+(R1200*'Football Field'!$F$10)+(S1200*'Football Field'!$F$11)</f>
        <v>137486683.84192544</v>
      </c>
    </row>
    <row r="1201" spans="2:20" x14ac:dyDescent="0.3">
      <c r="B1201" s="62">
        <f t="shared" si="171"/>
        <v>1174</v>
      </c>
      <c r="C1201" s="62">
        <v>0.35989514027042346</v>
      </c>
      <c r="D1201" s="62">
        <v>0.59902556503433213</v>
      </c>
      <c r="E1201" s="62">
        <v>0.29971666141248876</v>
      </c>
      <c r="F1201" s="62">
        <v>0.84183648984683412</v>
      </c>
      <c r="G1201" s="62">
        <v>0.91287323181378877</v>
      </c>
      <c r="H1201" s="62">
        <v>0.59204413875853545</v>
      </c>
      <c r="I1201" s="62">
        <v>0.51266789144198344</v>
      </c>
      <c r="J1201" s="62">
        <v>0.28896521263813246</v>
      </c>
      <c r="K1201" s="62"/>
      <c r="L1201" s="65">
        <f t="shared" si="172"/>
        <v>8.1663978508391341E-2</v>
      </c>
      <c r="M1201" s="65">
        <f t="shared" si="173"/>
        <v>0.1359251776286374</v>
      </c>
      <c r="N1201" s="65">
        <f t="shared" si="174"/>
        <v>6.8008851072023646E-2</v>
      </c>
      <c r="O1201" s="65">
        <f t="shared" si="175"/>
        <v>0.19102152077623158</v>
      </c>
      <c r="P1201" s="65">
        <f t="shared" si="176"/>
        <v>0.20714050189094341</v>
      </c>
      <c r="Q1201" s="65">
        <f t="shared" si="177"/>
        <v>0.13434101885139971</v>
      </c>
      <c r="R1201" s="65">
        <f t="shared" si="178"/>
        <v>0.1163297165868985</v>
      </c>
      <c r="S1201" s="65">
        <f t="shared" si="179"/>
        <v>6.556923468547457E-2</v>
      </c>
      <c r="T1201" s="66">
        <f>(L1201*'Football Field'!$F$4)+(M1201*'Football Field'!$F$5)+(N1201*'Football Field'!$F$6)+(O1201*'Football Field'!$F$7)+(P1201*'Football Field'!$F$8)+(Q1201*'Football Field'!$F$9)+(R1201*'Football Field'!$F$10)+(S1201*'Football Field'!$F$11)</f>
        <v>143924693.15337479</v>
      </c>
    </row>
    <row r="1202" spans="2:20" x14ac:dyDescent="0.3">
      <c r="B1202" s="62">
        <f t="shared" si="171"/>
        <v>1175</v>
      </c>
      <c r="C1202" s="62">
        <v>0.1144300257948655</v>
      </c>
      <c r="D1202" s="62">
        <v>0.76674212914943807</v>
      </c>
      <c r="E1202" s="62">
        <v>0.33962112238526865</v>
      </c>
      <c r="F1202" s="62">
        <v>0.25257391538261564</v>
      </c>
      <c r="G1202" s="62">
        <v>6.275081024747331E-2</v>
      </c>
      <c r="H1202" s="62">
        <v>0.89863094694852719</v>
      </c>
      <c r="I1202" s="62">
        <v>0.6836145234764659</v>
      </c>
      <c r="J1202" s="62">
        <v>0.24114990005861947</v>
      </c>
      <c r="K1202" s="62"/>
      <c r="L1202" s="65">
        <f t="shared" si="172"/>
        <v>3.4061488398714854E-2</v>
      </c>
      <c r="M1202" s="65">
        <f t="shared" si="173"/>
        <v>0.22823011666227694</v>
      </c>
      <c r="N1202" s="65">
        <f t="shared" si="174"/>
        <v>0.10109235613406115</v>
      </c>
      <c r="O1202" s="65">
        <f t="shared" si="175"/>
        <v>7.5181696664521513E-2</v>
      </c>
      <c r="P1202" s="65">
        <f t="shared" si="176"/>
        <v>1.8678541583883611E-2</v>
      </c>
      <c r="Q1202" s="65">
        <f t="shared" si="177"/>
        <v>0.26748842676208523</v>
      </c>
      <c r="R1202" s="65">
        <f t="shared" si="178"/>
        <v>0.20348617418236595</v>
      </c>
      <c r="S1202" s="65">
        <f t="shared" si="179"/>
        <v>7.1781199612090577E-2</v>
      </c>
      <c r="T1202" s="66">
        <f>(L1202*'Football Field'!$F$4)+(M1202*'Football Field'!$F$5)+(N1202*'Football Field'!$F$6)+(O1202*'Football Field'!$F$7)+(P1202*'Football Field'!$F$8)+(Q1202*'Football Field'!$F$9)+(R1202*'Football Field'!$F$10)+(S1202*'Football Field'!$F$11)</f>
        <v>140593842.55991215</v>
      </c>
    </row>
    <row r="1203" spans="2:20" x14ac:dyDescent="0.3">
      <c r="B1203" s="62">
        <f t="shared" si="171"/>
        <v>1176</v>
      </c>
      <c r="C1203" s="62">
        <v>0.88589984128636279</v>
      </c>
      <c r="D1203" s="62">
        <v>0.50628129564474089</v>
      </c>
      <c r="E1203" s="62">
        <v>0.47295313111770743</v>
      </c>
      <c r="F1203" s="62">
        <v>0.37706311871464837</v>
      </c>
      <c r="G1203" s="62">
        <v>0.94961018576120082</v>
      </c>
      <c r="H1203" s="62">
        <v>0.6892352396639152</v>
      </c>
      <c r="I1203" s="62">
        <v>0.28903739064216705</v>
      </c>
      <c r="J1203" s="62">
        <v>0.54103164973316165</v>
      </c>
      <c r="K1203" s="62"/>
      <c r="L1203" s="65">
        <f t="shared" si="172"/>
        <v>0.18804474803633328</v>
      </c>
      <c r="M1203" s="65">
        <f t="shared" si="173"/>
        <v>0.10746535244524283</v>
      </c>
      <c r="N1203" s="65">
        <f t="shared" si="174"/>
        <v>0.10039097901280236</v>
      </c>
      <c r="O1203" s="65">
        <f t="shared" si="175"/>
        <v>8.003697014950753E-2</v>
      </c>
      <c r="P1203" s="65">
        <f t="shared" si="176"/>
        <v>0.2015681680842282</v>
      </c>
      <c r="Q1203" s="65">
        <f t="shared" si="177"/>
        <v>0.14629990992228642</v>
      </c>
      <c r="R1203" s="65">
        <f t="shared" si="178"/>
        <v>6.1352266659698534E-2</v>
      </c>
      <c r="S1203" s="65">
        <f t="shared" si="179"/>
        <v>0.11484160568990072</v>
      </c>
      <c r="T1203" s="66">
        <f>(L1203*'Football Field'!$F$4)+(M1203*'Football Field'!$F$5)+(N1203*'Football Field'!$F$6)+(O1203*'Football Field'!$F$7)+(P1203*'Football Field'!$F$8)+(Q1203*'Football Field'!$F$9)+(R1203*'Football Field'!$F$10)+(S1203*'Football Field'!$F$11)</f>
        <v>135856605.74502489</v>
      </c>
    </row>
    <row r="1204" spans="2:20" x14ac:dyDescent="0.3">
      <c r="B1204" s="62">
        <f t="shared" si="171"/>
        <v>1177</v>
      </c>
      <c r="C1204" s="62">
        <v>3.6190710781334845E-2</v>
      </c>
      <c r="D1204" s="62">
        <v>0.63723970492740789</v>
      </c>
      <c r="E1204" s="62">
        <v>0.7506168179251409</v>
      </c>
      <c r="F1204" s="62">
        <v>0.53012375110741339</v>
      </c>
      <c r="G1204" s="62">
        <v>0.40674250169532422</v>
      </c>
      <c r="H1204" s="62">
        <v>0.30379506935419121</v>
      </c>
      <c r="I1204" s="62">
        <v>0.11281620862583674</v>
      </c>
      <c r="J1204" s="62">
        <v>0.95787358553587776</v>
      </c>
      <c r="K1204" s="62"/>
      <c r="L1204" s="65">
        <f t="shared" si="172"/>
        <v>9.6885813481699459E-3</v>
      </c>
      <c r="M1204" s="65">
        <f t="shared" si="173"/>
        <v>0.1705948456435728</v>
      </c>
      <c r="N1204" s="65">
        <f t="shared" si="174"/>
        <v>0.20094692656666202</v>
      </c>
      <c r="O1204" s="65">
        <f t="shared" si="175"/>
        <v>0.14191893379032808</v>
      </c>
      <c r="P1204" s="65">
        <f t="shared" si="176"/>
        <v>0.10888865486073085</v>
      </c>
      <c r="Q1204" s="65">
        <f t="shared" si="177"/>
        <v>8.1328693995394663E-2</v>
      </c>
      <c r="R1204" s="65">
        <f t="shared" si="178"/>
        <v>3.0201921738084645E-2</v>
      </c>
      <c r="S1204" s="65">
        <f t="shared" si="179"/>
        <v>0.25643144205705698</v>
      </c>
      <c r="T1204" s="66">
        <f>(L1204*'Football Field'!$F$4)+(M1204*'Football Field'!$F$5)+(N1204*'Football Field'!$F$6)+(O1204*'Football Field'!$F$7)+(P1204*'Football Field'!$F$8)+(Q1204*'Football Field'!$F$9)+(R1204*'Football Field'!$F$10)+(S1204*'Football Field'!$F$11)</f>
        <v>128759044.96763384</v>
      </c>
    </row>
    <row r="1205" spans="2:20" x14ac:dyDescent="0.3">
      <c r="B1205" s="62">
        <f t="shared" si="171"/>
        <v>1178</v>
      </c>
      <c r="C1205" s="62">
        <v>0.97565959971544258</v>
      </c>
      <c r="D1205" s="62">
        <v>0.48008573967597334</v>
      </c>
      <c r="E1205" s="62">
        <v>0.5792456709724858</v>
      </c>
      <c r="F1205" s="62">
        <v>0.56428771724688676</v>
      </c>
      <c r="G1205" s="62">
        <v>0.38232590900553887</v>
      </c>
      <c r="H1205" s="62">
        <v>0.56562340136722011</v>
      </c>
      <c r="I1205" s="62">
        <v>0.56283789267389128</v>
      </c>
      <c r="J1205" s="62">
        <v>4.2605423759392025E-3</v>
      </c>
      <c r="K1205" s="62"/>
      <c r="L1205" s="65">
        <f t="shared" si="172"/>
        <v>0.23713713680968929</v>
      </c>
      <c r="M1205" s="65">
        <f t="shared" si="173"/>
        <v>0.11668635020157249</v>
      </c>
      <c r="N1205" s="65">
        <f t="shared" si="174"/>
        <v>0.14078748363044319</v>
      </c>
      <c r="O1205" s="65">
        <f t="shared" si="175"/>
        <v>0.13715190589405346</v>
      </c>
      <c r="P1205" s="65">
        <f t="shared" si="176"/>
        <v>9.292551563698849E-2</v>
      </c>
      <c r="Q1205" s="65">
        <f t="shared" si="177"/>
        <v>0.1374765481238541</v>
      </c>
      <c r="R1205" s="65">
        <f t="shared" si="178"/>
        <v>0.13679952146795163</v>
      </c>
      <c r="S1205" s="65">
        <f t="shared" si="179"/>
        <v>1.0355382354473256E-3</v>
      </c>
      <c r="T1205" s="66">
        <f>(L1205*'Football Field'!$F$4)+(M1205*'Football Field'!$F$5)+(N1205*'Football Field'!$F$6)+(O1205*'Football Field'!$F$7)+(P1205*'Football Field'!$F$8)+(Q1205*'Football Field'!$F$9)+(R1205*'Football Field'!$F$10)+(S1205*'Football Field'!$F$11)</f>
        <v>137737671.29399142</v>
      </c>
    </row>
    <row r="1206" spans="2:20" x14ac:dyDescent="0.3">
      <c r="B1206" s="62">
        <f t="shared" si="171"/>
        <v>1179</v>
      </c>
      <c r="C1206" s="62">
        <v>0.71749231280586112</v>
      </c>
      <c r="D1206" s="62">
        <v>0.89947437396306218</v>
      </c>
      <c r="E1206" s="62">
        <v>0.66770479154336371</v>
      </c>
      <c r="F1206" s="62">
        <v>0.35670260799032816</v>
      </c>
      <c r="G1206" s="62">
        <v>0.5769375683845136</v>
      </c>
      <c r="H1206" s="62">
        <v>2.6465502863118107E-2</v>
      </c>
      <c r="I1206" s="62">
        <v>0.34083578539081516</v>
      </c>
      <c r="J1206" s="62">
        <v>0.44203603684493853</v>
      </c>
      <c r="K1206" s="62"/>
      <c r="L1206" s="65">
        <f t="shared" si="172"/>
        <v>0.17814171900451545</v>
      </c>
      <c r="M1206" s="65">
        <f t="shared" si="173"/>
        <v>0.22332491696206691</v>
      </c>
      <c r="N1206" s="65">
        <f t="shared" si="174"/>
        <v>0.16578028395583783</v>
      </c>
      <c r="O1206" s="65">
        <f t="shared" si="175"/>
        <v>8.8563479533730533E-2</v>
      </c>
      <c r="P1206" s="65">
        <f t="shared" si="176"/>
        <v>0.14324425273405225</v>
      </c>
      <c r="Q1206" s="65">
        <f t="shared" si="177"/>
        <v>6.5709556607200376E-3</v>
      </c>
      <c r="R1206" s="65">
        <f t="shared" si="178"/>
        <v>8.4624004500244362E-2</v>
      </c>
      <c r="S1206" s="65">
        <f t="shared" si="179"/>
        <v>0.10975038764883255</v>
      </c>
      <c r="T1206" s="66">
        <f>(L1206*'Football Field'!$F$4)+(M1206*'Football Field'!$F$5)+(N1206*'Football Field'!$F$6)+(O1206*'Football Field'!$F$7)+(P1206*'Football Field'!$F$8)+(Q1206*'Football Field'!$F$9)+(R1206*'Football Field'!$F$10)+(S1206*'Football Field'!$F$11)</f>
        <v>135716403.61420473</v>
      </c>
    </row>
    <row r="1207" spans="2:20" x14ac:dyDescent="0.3">
      <c r="B1207" s="62">
        <f t="shared" si="171"/>
        <v>1180</v>
      </c>
      <c r="C1207" s="62">
        <v>0.23756557077557905</v>
      </c>
      <c r="D1207" s="62">
        <v>0.73837676562951116</v>
      </c>
      <c r="E1207" s="62">
        <v>0.20760841709730693</v>
      </c>
      <c r="F1207" s="62">
        <v>0.52027966877365561</v>
      </c>
      <c r="G1207" s="62">
        <v>0.76108780547695987</v>
      </c>
      <c r="H1207" s="62">
        <v>0.44929246394146438</v>
      </c>
      <c r="I1207" s="62">
        <v>0.62784367986738832</v>
      </c>
      <c r="J1207" s="62">
        <v>0.66117242944367427</v>
      </c>
      <c r="K1207" s="62"/>
      <c r="L1207" s="65">
        <f t="shared" si="172"/>
        <v>5.6519807762632775E-2</v>
      </c>
      <c r="M1207" s="65">
        <f t="shared" si="173"/>
        <v>0.17566902777001445</v>
      </c>
      <c r="N1207" s="65">
        <f t="shared" si="174"/>
        <v>4.9392627837175157E-2</v>
      </c>
      <c r="O1207" s="65">
        <f t="shared" si="175"/>
        <v>0.12378101239961375</v>
      </c>
      <c r="P1207" s="65">
        <f t="shared" si="176"/>
        <v>0.18107226697709589</v>
      </c>
      <c r="Q1207" s="65">
        <f t="shared" si="177"/>
        <v>0.10689227234513729</v>
      </c>
      <c r="R1207" s="65">
        <f t="shared" si="178"/>
        <v>0.14937183016562156</v>
      </c>
      <c r="S1207" s="65">
        <f t="shared" si="179"/>
        <v>0.15730115474270903</v>
      </c>
      <c r="T1207" s="66">
        <f>(L1207*'Football Field'!$F$4)+(M1207*'Football Field'!$F$5)+(N1207*'Football Field'!$F$6)+(O1207*'Football Field'!$F$7)+(P1207*'Football Field'!$F$8)+(Q1207*'Football Field'!$F$9)+(R1207*'Football Field'!$F$10)+(S1207*'Football Field'!$F$11)</f>
        <v>146113526.35692143</v>
      </c>
    </row>
    <row r="1208" spans="2:20" x14ac:dyDescent="0.3">
      <c r="B1208" s="62">
        <f t="shared" si="171"/>
        <v>1181</v>
      </c>
      <c r="C1208" s="62">
        <v>0.97967584362028226</v>
      </c>
      <c r="D1208" s="62">
        <v>0.67957468054801384</v>
      </c>
      <c r="E1208" s="62">
        <v>9.7302288865298237E-2</v>
      </c>
      <c r="F1208" s="62">
        <v>0.36390069268333114</v>
      </c>
      <c r="G1208" s="62">
        <v>0.32535327278273618</v>
      </c>
      <c r="H1208" s="62">
        <v>0.78392718343537204</v>
      </c>
      <c r="I1208" s="62">
        <v>0.41379255452783514</v>
      </c>
      <c r="J1208" s="62">
        <v>4.2743052474172538E-2</v>
      </c>
      <c r="K1208" s="62"/>
      <c r="L1208" s="65">
        <f t="shared" si="172"/>
        <v>0.26576348400444783</v>
      </c>
      <c r="M1208" s="65">
        <f t="shared" si="173"/>
        <v>0.18435295298926643</v>
      </c>
      <c r="N1208" s="65">
        <f t="shared" si="174"/>
        <v>2.6395869061023647E-2</v>
      </c>
      <c r="O1208" s="65">
        <f t="shared" si="175"/>
        <v>9.871787341593255E-2</v>
      </c>
      <c r="P1208" s="65">
        <f t="shared" si="176"/>
        <v>8.8260846554570824E-2</v>
      </c>
      <c r="Q1208" s="65">
        <f t="shared" si="177"/>
        <v>0.21266138267295037</v>
      </c>
      <c r="R1208" s="65">
        <f t="shared" si="178"/>
        <v>0.11225238599334306</v>
      </c>
      <c r="S1208" s="65">
        <f t="shared" si="179"/>
        <v>1.1595205308465207E-2</v>
      </c>
      <c r="T1208" s="66">
        <f>(L1208*'Football Field'!$F$4)+(M1208*'Football Field'!$F$5)+(N1208*'Football Field'!$F$6)+(O1208*'Football Field'!$F$7)+(P1208*'Football Field'!$F$8)+(Q1208*'Football Field'!$F$9)+(R1208*'Football Field'!$F$10)+(S1208*'Football Field'!$F$11)</f>
        <v>130408250.4055631</v>
      </c>
    </row>
    <row r="1209" spans="2:20" x14ac:dyDescent="0.3">
      <c r="B1209" s="62">
        <f t="shared" si="171"/>
        <v>1182</v>
      </c>
      <c r="C1209" s="62">
        <v>0.13049113679017377</v>
      </c>
      <c r="D1209" s="62">
        <v>0.86096014373863528</v>
      </c>
      <c r="E1209" s="62">
        <v>0.10870944604308641</v>
      </c>
      <c r="F1209" s="62">
        <v>0.41086158600412126</v>
      </c>
      <c r="G1209" s="62">
        <v>0.55342990418192006</v>
      </c>
      <c r="H1209" s="62">
        <v>0.99028635367698692</v>
      </c>
      <c r="I1209" s="62">
        <v>0.67104485212619835</v>
      </c>
      <c r="J1209" s="62">
        <v>0.11463782901228703</v>
      </c>
      <c r="K1209" s="62"/>
      <c r="L1209" s="65">
        <f t="shared" si="172"/>
        <v>3.3978339416987642E-2</v>
      </c>
      <c r="M1209" s="65">
        <f t="shared" si="173"/>
        <v>0.22418377759624741</v>
      </c>
      <c r="N1209" s="65">
        <f t="shared" si="174"/>
        <v>2.8306646308278938E-2</v>
      </c>
      <c r="O1209" s="65">
        <f t="shared" si="175"/>
        <v>0.10698346850252236</v>
      </c>
      <c r="P1209" s="65">
        <f t="shared" si="176"/>
        <v>0.1441065622567268</v>
      </c>
      <c r="Q1209" s="65">
        <f t="shared" si="177"/>
        <v>0.25785878392149547</v>
      </c>
      <c r="R1209" s="65">
        <f t="shared" si="178"/>
        <v>0.17473209530107495</v>
      </c>
      <c r="S1209" s="65">
        <f t="shared" si="179"/>
        <v>2.9850326696666481E-2</v>
      </c>
      <c r="T1209" s="66">
        <f>(L1209*'Football Field'!$F$4)+(M1209*'Football Field'!$F$5)+(N1209*'Football Field'!$F$6)+(O1209*'Football Field'!$F$7)+(P1209*'Football Field'!$F$8)+(Q1209*'Football Field'!$F$9)+(R1209*'Football Field'!$F$10)+(S1209*'Football Field'!$F$11)</f>
        <v>144895971.74355778</v>
      </c>
    </row>
    <row r="1210" spans="2:20" x14ac:dyDescent="0.3">
      <c r="B1210" s="62">
        <f t="shared" si="171"/>
        <v>1183</v>
      </c>
      <c r="C1210" s="62">
        <v>0.85456829959847602</v>
      </c>
      <c r="D1210" s="62">
        <v>0.17126516497089894</v>
      </c>
      <c r="E1210" s="62">
        <v>0.31547648038880394</v>
      </c>
      <c r="F1210" s="62">
        <v>0.77058429162895536</v>
      </c>
      <c r="G1210" s="62">
        <v>0.61057445308720426</v>
      </c>
      <c r="H1210" s="62">
        <v>0.322326202151343</v>
      </c>
      <c r="I1210" s="62">
        <v>0.58018137098668476</v>
      </c>
      <c r="J1210" s="62">
        <v>0.88204916096621955</v>
      </c>
      <c r="K1210" s="62"/>
      <c r="L1210" s="65">
        <f t="shared" si="172"/>
        <v>0.18960804948866378</v>
      </c>
      <c r="M1210" s="65">
        <f t="shared" si="173"/>
        <v>3.799960037219275E-2</v>
      </c>
      <c r="N1210" s="65">
        <f t="shared" si="174"/>
        <v>6.999660546052916E-2</v>
      </c>
      <c r="O1210" s="65">
        <f t="shared" si="175"/>
        <v>0.17097402813914356</v>
      </c>
      <c r="P1210" s="65">
        <f t="shared" si="176"/>
        <v>0.13547171264352725</v>
      </c>
      <c r="Q1210" s="65">
        <f t="shared" si="177"/>
        <v>7.15163931516304E-2</v>
      </c>
      <c r="R1210" s="65">
        <f t="shared" si="178"/>
        <v>0.12872822237161335</v>
      </c>
      <c r="S1210" s="65">
        <f t="shared" si="179"/>
        <v>0.19570538837269968</v>
      </c>
      <c r="T1210" s="66">
        <f>(L1210*'Football Field'!$F$4)+(M1210*'Football Field'!$F$5)+(N1210*'Football Field'!$F$6)+(O1210*'Football Field'!$F$7)+(P1210*'Football Field'!$F$8)+(Q1210*'Football Field'!$F$9)+(R1210*'Football Field'!$F$10)+(S1210*'Football Field'!$F$11)</f>
        <v>140482041.3103565</v>
      </c>
    </row>
    <row r="1211" spans="2:20" x14ac:dyDescent="0.3">
      <c r="B1211" s="62">
        <f t="shared" si="171"/>
        <v>1184</v>
      </c>
      <c r="C1211" s="62">
        <v>0.30310777810686784</v>
      </c>
      <c r="D1211" s="62">
        <v>0.50189388407505509</v>
      </c>
      <c r="E1211" s="62">
        <v>0.18672358959443758</v>
      </c>
      <c r="F1211" s="62">
        <v>0.30090846244455127</v>
      </c>
      <c r="G1211" s="62">
        <v>0.18675412781872403</v>
      </c>
      <c r="H1211" s="62">
        <v>0.4999958068327266</v>
      </c>
      <c r="I1211" s="62">
        <v>0.5081422051085448</v>
      </c>
      <c r="J1211" s="62">
        <v>0.98330602840064241</v>
      </c>
      <c r="K1211" s="62"/>
      <c r="L1211" s="65">
        <f t="shared" si="172"/>
        <v>8.733000859116434E-2</v>
      </c>
      <c r="M1211" s="65">
        <f t="shared" si="173"/>
        <v>0.14460334037575887</v>
      </c>
      <c r="N1211" s="65">
        <f t="shared" si="174"/>
        <v>5.379793545814588E-2</v>
      </c>
      <c r="O1211" s="65">
        <f t="shared" si="175"/>
        <v>8.6696351952973191E-2</v>
      </c>
      <c r="P1211" s="65">
        <f t="shared" si="176"/>
        <v>5.3806733989829728E-2</v>
      </c>
      <c r="Q1211" s="65">
        <f t="shared" si="177"/>
        <v>0.14405647515535927</v>
      </c>
      <c r="R1211" s="65">
        <f t="shared" si="178"/>
        <v>0.14640357768059842</v>
      </c>
      <c r="S1211" s="65">
        <f t="shared" si="179"/>
        <v>0.2833055767961703</v>
      </c>
      <c r="T1211" s="66">
        <f>(L1211*'Football Field'!$F$4)+(M1211*'Football Field'!$F$5)+(N1211*'Football Field'!$F$6)+(O1211*'Football Field'!$F$7)+(P1211*'Football Field'!$F$8)+(Q1211*'Football Field'!$F$9)+(R1211*'Football Field'!$F$10)+(S1211*'Football Field'!$F$11)</f>
        <v>136045923.48804051</v>
      </c>
    </row>
    <row r="1212" spans="2:20" x14ac:dyDescent="0.3">
      <c r="B1212" s="62">
        <f t="shared" si="171"/>
        <v>1185</v>
      </c>
      <c r="C1212" s="62">
        <v>0.47748322262585507</v>
      </c>
      <c r="D1212" s="62">
        <v>0.17641014957589385</v>
      </c>
      <c r="E1212" s="62">
        <v>0.94459343940804474</v>
      </c>
      <c r="F1212" s="62">
        <v>7.1671562366559805E-2</v>
      </c>
      <c r="G1212" s="62">
        <v>0.10985328819704521</v>
      </c>
      <c r="H1212" s="62">
        <v>0.10014889890625622</v>
      </c>
      <c r="I1212" s="62">
        <v>0.41404779932256508</v>
      </c>
      <c r="J1212" s="62">
        <v>0.13576336061214045</v>
      </c>
      <c r="K1212" s="62"/>
      <c r="L1212" s="65">
        <f t="shared" si="172"/>
        <v>0.19649744007166298</v>
      </c>
      <c r="M1212" s="65">
        <f t="shared" si="173"/>
        <v>7.2597614223367871E-2</v>
      </c>
      <c r="N1212" s="65">
        <f t="shared" si="174"/>
        <v>0.38872610378104988</v>
      </c>
      <c r="O1212" s="65">
        <f t="shared" si="175"/>
        <v>2.949481335389427E-2</v>
      </c>
      <c r="P1212" s="65">
        <f t="shared" si="176"/>
        <v>4.5207640585705394E-2</v>
      </c>
      <c r="Q1212" s="65">
        <f t="shared" si="177"/>
        <v>4.1214018270323879E-2</v>
      </c>
      <c r="R1212" s="65">
        <f t="shared" si="178"/>
        <v>0.17039202380088855</v>
      </c>
      <c r="S1212" s="65">
        <f t="shared" si="179"/>
        <v>5.5870345913107071E-2</v>
      </c>
      <c r="T1212" s="66">
        <f>(L1212*'Football Field'!$F$4)+(M1212*'Football Field'!$F$5)+(N1212*'Football Field'!$F$6)+(O1212*'Football Field'!$F$7)+(P1212*'Football Field'!$F$8)+(Q1212*'Football Field'!$F$9)+(R1212*'Football Field'!$F$10)+(S1212*'Football Field'!$F$11)</f>
        <v>144973973.06136674</v>
      </c>
    </row>
    <row r="1213" spans="2:20" x14ac:dyDescent="0.3">
      <c r="B1213" s="62">
        <f t="shared" si="171"/>
        <v>1186</v>
      </c>
      <c r="C1213" s="62">
        <v>9.5937435585759956E-2</v>
      </c>
      <c r="D1213" s="62">
        <v>0.7196662679146516</v>
      </c>
      <c r="E1213" s="62">
        <v>0.53808648331369713</v>
      </c>
      <c r="F1213" s="62">
        <v>0.97408675367858311</v>
      </c>
      <c r="G1213" s="62">
        <v>0.46445361888496084</v>
      </c>
      <c r="H1213" s="62">
        <v>0.33292666648553004</v>
      </c>
      <c r="I1213" s="62">
        <v>0.58624616676166885</v>
      </c>
      <c r="J1213" s="62">
        <v>0.79114154037319373</v>
      </c>
      <c r="K1213" s="62"/>
      <c r="L1213" s="65">
        <f t="shared" si="172"/>
        <v>2.1307379940321766E-2</v>
      </c>
      <c r="M1213" s="65">
        <f t="shared" si="173"/>
        <v>0.15983544387095272</v>
      </c>
      <c r="N1213" s="65">
        <f t="shared" si="174"/>
        <v>0.11950718789504876</v>
      </c>
      <c r="O1213" s="65">
        <f t="shared" si="175"/>
        <v>0.21634137319535462</v>
      </c>
      <c r="P1213" s="65">
        <f t="shared" si="176"/>
        <v>0.10315357776467579</v>
      </c>
      <c r="Q1213" s="65">
        <f t="shared" si="177"/>
        <v>7.3941886519686306E-2</v>
      </c>
      <c r="R1213" s="65">
        <f t="shared" si="178"/>
        <v>0.13020329069127434</v>
      </c>
      <c r="S1213" s="65">
        <f t="shared" si="179"/>
        <v>0.17570986012268569</v>
      </c>
      <c r="T1213" s="66">
        <f>(L1213*'Football Field'!$F$4)+(M1213*'Football Field'!$F$5)+(N1213*'Football Field'!$F$6)+(O1213*'Football Field'!$F$7)+(P1213*'Football Field'!$F$8)+(Q1213*'Football Field'!$F$9)+(R1213*'Football Field'!$F$10)+(S1213*'Football Field'!$F$11)</f>
        <v>139920141.4135772</v>
      </c>
    </row>
    <row r="1214" spans="2:20" x14ac:dyDescent="0.3">
      <c r="B1214" s="62">
        <f t="shared" si="171"/>
        <v>1187</v>
      </c>
      <c r="C1214" s="62">
        <v>0.18048444852305867</v>
      </c>
      <c r="D1214" s="62">
        <v>0.61862006884980569</v>
      </c>
      <c r="E1214" s="62">
        <v>0.44529541929692873</v>
      </c>
      <c r="F1214" s="62">
        <v>0.69098436683447684</v>
      </c>
      <c r="G1214" s="62">
        <v>7.5987990764110891E-2</v>
      </c>
      <c r="H1214" s="62">
        <v>0.93764176973670865</v>
      </c>
      <c r="I1214" s="62">
        <v>0.31333484057023508</v>
      </c>
      <c r="J1214" s="62">
        <v>0.56455247108202466</v>
      </c>
      <c r="K1214" s="62"/>
      <c r="L1214" s="65">
        <f t="shared" si="172"/>
        <v>4.7162032884125932E-2</v>
      </c>
      <c r="M1214" s="65">
        <f t="shared" si="173"/>
        <v>0.16165038189507691</v>
      </c>
      <c r="N1214" s="65">
        <f t="shared" si="174"/>
        <v>0.11635926186376833</v>
      </c>
      <c r="O1214" s="65">
        <f t="shared" si="175"/>
        <v>0.18055975291910575</v>
      </c>
      <c r="P1214" s="65">
        <f t="shared" si="176"/>
        <v>1.9856270989230391E-2</v>
      </c>
      <c r="Q1214" s="65">
        <f t="shared" si="177"/>
        <v>0.24501330912287997</v>
      </c>
      <c r="R1214" s="65">
        <f t="shared" si="178"/>
        <v>8.1876905049953985E-2</v>
      </c>
      <c r="S1214" s="65">
        <f t="shared" si="179"/>
        <v>0.14752208527585875</v>
      </c>
      <c r="T1214" s="66">
        <f>(L1214*'Football Field'!$F$4)+(M1214*'Football Field'!$F$5)+(N1214*'Football Field'!$F$6)+(O1214*'Football Field'!$F$7)+(P1214*'Football Field'!$F$8)+(Q1214*'Football Field'!$F$9)+(R1214*'Football Field'!$F$10)+(S1214*'Football Field'!$F$11)</f>
        <v>125695882.40278946</v>
      </c>
    </row>
    <row r="1215" spans="2:20" x14ac:dyDescent="0.3">
      <c r="B1215" s="62">
        <f t="shared" si="171"/>
        <v>1188</v>
      </c>
      <c r="C1215" s="62">
        <v>0.90386687337287397</v>
      </c>
      <c r="D1215" s="62">
        <v>0.22619573283733341</v>
      </c>
      <c r="E1215" s="62">
        <v>0.54272810497084079</v>
      </c>
      <c r="F1215" s="62">
        <v>0.49168048300993217</v>
      </c>
      <c r="G1215" s="62">
        <v>0.37865360232841361</v>
      </c>
      <c r="H1215" s="62">
        <v>0.59252937816824491</v>
      </c>
      <c r="I1215" s="62">
        <v>5.673138880888251E-2</v>
      </c>
      <c r="J1215" s="62">
        <v>0.88037493993573535</v>
      </c>
      <c r="K1215" s="62"/>
      <c r="L1215" s="65">
        <f t="shared" si="172"/>
        <v>0.22192978757556547</v>
      </c>
      <c r="M1215" s="65">
        <f t="shared" si="173"/>
        <v>5.5538677672480462E-2</v>
      </c>
      <c r="N1215" s="65">
        <f t="shared" si="174"/>
        <v>0.13325804562125981</v>
      </c>
      <c r="O1215" s="65">
        <f t="shared" si="175"/>
        <v>0.12072413356876149</v>
      </c>
      <c r="P1215" s="65">
        <f t="shared" si="176"/>
        <v>9.2972224123983968E-2</v>
      </c>
      <c r="Q1215" s="65">
        <f t="shared" si="177"/>
        <v>0.1454859370367837</v>
      </c>
      <c r="R1215" s="65">
        <f t="shared" si="178"/>
        <v>1.3929468418551248E-2</v>
      </c>
      <c r="S1215" s="65">
        <f t="shared" si="179"/>
        <v>0.21616172598261368</v>
      </c>
      <c r="T1215" s="66">
        <f>(L1215*'Football Field'!$F$4)+(M1215*'Football Field'!$F$5)+(N1215*'Football Field'!$F$6)+(O1215*'Football Field'!$F$7)+(P1215*'Football Field'!$F$8)+(Q1215*'Football Field'!$F$9)+(R1215*'Football Field'!$F$10)+(S1215*'Football Field'!$F$11)</f>
        <v>122307911.45788719</v>
      </c>
    </row>
    <row r="1216" spans="2:20" x14ac:dyDescent="0.3">
      <c r="B1216" s="62">
        <f t="shared" si="171"/>
        <v>1189</v>
      </c>
      <c r="C1216" s="62">
        <v>0.63795009179806195</v>
      </c>
      <c r="D1216" s="62">
        <v>0.82642645435973072</v>
      </c>
      <c r="E1216" s="62">
        <v>0.12059809112373598</v>
      </c>
      <c r="F1216" s="62">
        <v>0.69396986535442284</v>
      </c>
      <c r="G1216" s="62">
        <v>0.51531922671502517</v>
      </c>
      <c r="H1216" s="62">
        <v>0.73608068963765583</v>
      </c>
      <c r="I1216" s="62">
        <v>9.1085014974947032E-2</v>
      </c>
      <c r="J1216" s="62">
        <v>0.53793010609384473</v>
      </c>
      <c r="K1216" s="62"/>
      <c r="L1216" s="65">
        <f t="shared" si="172"/>
        <v>0.15337700087096925</v>
      </c>
      <c r="M1216" s="65">
        <f t="shared" si="173"/>
        <v>0.19869079515744892</v>
      </c>
      <c r="N1216" s="65">
        <f t="shared" si="174"/>
        <v>2.8994389631936214E-2</v>
      </c>
      <c r="O1216" s="65">
        <f t="shared" si="175"/>
        <v>0.16684536613654749</v>
      </c>
      <c r="P1216" s="65">
        <f t="shared" si="176"/>
        <v>0.12389388841050047</v>
      </c>
      <c r="Q1216" s="65">
        <f t="shared" si="177"/>
        <v>0.17696971914755255</v>
      </c>
      <c r="R1216" s="65">
        <f t="shared" si="178"/>
        <v>2.1898807760602851E-2</v>
      </c>
      <c r="S1216" s="65">
        <f t="shared" si="179"/>
        <v>0.12933003288444211</v>
      </c>
      <c r="T1216" s="66">
        <f>(L1216*'Football Field'!$F$4)+(M1216*'Football Field'!$F$5)+(N1216*'Football Field'!$F$6)+(O1216*'Football Field'!$F$7)+(P1216*'Football Field'!$F$8)+(Q1216*'Football Field'!$F$9)+(R1216*'Football Field'!$F$10)+(S1216*'Football Field'!$F$11)</f>
        <v>122747503.09859604</v>
      </c>
    </row>
    <row r="1217" spans="2:20" x14ac:dyDescent="0.3">
      <c r="B1217" s="62">
        <f t="shared" si="171"/>
        <v>1190</v>
      </c>
      <c r="C1217" s="62">
        <v>0.83442073552876206</v>
      </c>
      <c r="D1217" s="62">
        <v>0.25580512168204994</v>
      </c>
      <c r="E1217" s="62">
        <v>0.47024954445568534</v>
      </c>
      <c r="F1217" s="62">
        <v>0.59277713255166398</v>
      </c>
      <c r="G1217" s="62">
        <v>0.8382684545435477</v>
      </c>
      <c r="H1217" s="62">
        <v>4.3461207356675358E-2</v>
      </c>
      <c r="I1217" s="62">
        <v>0.29823855066810478</v>
      </c>
      <c r="J1217" s="62">
        <v>0.2463013202328187</v>
      </c>
      <c r="K1217" s="62"/>
      <c r="L1217" s="65">
        <f t="shared" si="172"/>
        <v>0.23310953806288157</v>
      </c>
      <c r="M1217" s="65">
        <f t="shared" si="173"/>
        <v>7.1463485038677388E-2</v>
      </c>
      <c r="N1217" s="65">
        <f t="shared" si="174"/>
        <v>0.13137215964902968</v>
      </c>
      <c r="O1217" s="65">
        <f t="shared" si="175"/>
        <v>0.16560231266999098</v>
      </c>
      <c r="P1217" s="65">
        <f t="shared" si="176"/>
        <v>0.23418446341401641</v>
      </c>
      <c r="Q1217" s="65">
        <f t="shared" si="177"/>
        <v>1.2141622971713032E-2</v>
      </c>
      <c r="R1217" s="65">
        <f t="shared" si="178"/>
        <v>8.3317980748320961E-2</v>
      </c>
      <c r="S1217" s="65">
        <f t="shared" si="179"/>
        <v>6.8808437445369741E-2</v>
      </c>
      <c r="T1217" s="66">
        <f>(L1217*'Football Field'!$F$4)+(M1217*'Football Field'!$F$5)+(N1217*'Football Field'!$F$6)+(O1217*'Football Field'!$F$7)+(P1217*'Football Field'!$F$8)+(Q1217*'Football Field'!$F$9)+(R1217*'Football Field'!$F$10)+(S1217*'Football Field'!$F$11)</f>
        <v>142541834.75855204</v>
      </c>
    </row>
    <row r="1218" spans="2:20" x14ac:dyDescent="0.3">
      <c r="B1218" s="62">
        <f t="shared" si="171"/>
        <v>1191</v>
      </c>
      <c r="C1218" s="62">
        <v>0.66623854612713507</v>
      </c>
      <c r="D1218" s="62">
        <v>0.25965271862290695</v>
      </c>
      <c r="E1218" s="62">
        <v>0.44602869767326281</v>
      </c>
      <c r="F1218" s="62">
        <v>0.4985291208152991</v>
      </c>
      <c r="G1218" s="62">
        <v>0.78438004622118174</v>
      </c>
      <c r="H1218" s="62">
        <v>0.41150619184729575</v>
      </c>
      <c r="I1218" s="62">
        <v>0.98010849439522696</v>
      </c>
      <c r="J1218" s="62">
        <v>0.51782533344500936</v>
      </c>
      <c r="K1218" s="62"/>
      <c r="L1218" s="65">
        <f t="shared" si="172"/>
        <v>0.14596828634691705</v>
      </c>
      <c r="M1218" s="65">
        <f t="shared" si="173"/>
        <v>5.6888126036873723E-2</v>
      </c>
      <c r="N1218" s="65">
        <f t="shared" si="174"/>
        <v>9.7721822070153008E-2</v>
      </c>
      <c r="O1218" s="65">
        <f t="shared" si="175"/>
        <v>0.1092243039410664</v>
      </c>
      <c r="P1218" s="65">
        <f t="shared" si="176"/>
        <v>0.17185227702176969</v>
      </c>
      <c r="Q1218" s="65">
        <f t="shared" si="177"/>
        <v>9.0158178319561216E-2</v>
      </c>
      <c r="R1218" s="65">
        <f t="shared" si="178"/>
        <v>0.21473503475979891</v>
      </c>
      <c r="S1218" s="65">
        <f t="shared" si="179"/>
        <v>0.11345197150386013</v>
      </c>
      <c r="T1218" s="66">
        <f>(L1218*'Football Field'!$F$4)+(M1218*'Football Field'!$F$5)+(N1218*'Football Field'!$F$6)+(O1218*'Football Field'!$F$7)+(P1218*'Football Field'!$F$8)+(Q1218*'Football Field'!$F$9)+(R1218*'Football Field'!$F$10)+(S1218*'Football Field'!$F$11)</f>
        <v>155201585.2244246</v>
      </c>
    </row>
    <row r="1219" spans="2:20" x14ac:dyDescent="0.3">
      <c r="B1219" s="62">
        <f t="shared" si="171"/>
        <v>1192</v>
      </c>
      <c r="C1219" s="62">
        <v>6.5449022665417855E-2</v>
      </c>
      <c r="D1219" s="62">
        <v>0.46147446489493127</v>
      </c>
      <c r="E1219" s="62">
        <v>0.69906496136721319</v>
      </c>
      <c r="F1219" s="62">
        <v>0.71847391289711904</v>
      </c>
      <c r="G1219" s="62">
        <v>0.651305777464814</v>
      </c>
      <c r="H1219" s="62">
        <v>0.54441670409508203</v>
      </c>
      <c r="I1219" s="62">
        <v>0.45246234505756677</v>
      </c>
      <c r="J1219" s="62">
        <v>0.71597769432740466</v>
      </c>
      <c r="K1219" s="62"/>
      <c r="L1219" s="65">
        <f t="shared" si="172"/>
        <v>1.5190234575108277E-2</v>
      </c>
      <c r="M1219" s="65">
        <f t="shared" si="173"/>
        <v>0.10710481358922554</v>
      </c>
      <c r="N1219" s="65">
        <f t="shared" si="174"/>
        <v>0.16224781232704108</v>
      </c>
      <c r="O1219" s="65">
        <f t="shared" si="175"/>
        <v>0.16675248656951772</v>
      </c>
      <c r="P1219" s="65">
        <f t="shared" si="176"/>
        <v>0.15116325862328492</v>
      </c>
      <c r="Q1219" s="65">
        <f t="shared" si="177"/>
        <v>0.1263550944692905</v>
      </c>
      <c r="R1219" s="65">
        <f t="shared" si="178"/>
        <v>0.10501316716314549</v>
      </c>
      <c r="S1219" s="65">
        <f t="shared" si="179"/>
        <v>0.16617313268338646</v>
      </c>
      <c r="T1219" s="66">
        <f>(L1219*'Football Field'!$F$4)+(M1219*'Football Field'!$F$5)+(N1219*'Football Field'!$F$6)+(O1219*'Football Field'!$F$7)+(P1219*'Football Field'!$F$8)+(Q1219*'Football Field'!$F$9)+(R1219*'Football Field'!$F$10)+(S1219*'Football Field'!$F$11)</f>
        <v>141249445.8547968</v>
      </c>
    </row>
    <row r="1220" spans="2:20" x14ac:dyDescent="0.3">
      <c r="B1220" s="62">
        <f t="shared" si="171"/>
        <v>1193</v>
      </c>
      <c r="C1220" s="62">
        <v>0.31382522617878861</v>
      </c>
      <c r="D1220" s="62">
        <v>0.34258956823029507</v>
      </c>
      <c r="E1220" s="62">
        <v>0.62353242266726849</v>
      </c>
      <c r="F1220" s="62">
        <v>0.71738944970780483</v>
      </c>
      <c r="G1220" s="62">
        <v>0.67675546643462936</v>
      </c>
      <c r="H1220" s="62">
        <v>0.6784320510817281</v>
      </c>
      <c r="I1220" s="62">
        <v>0.89326649004009295</v>
      </c>
      <c r="J1220" s="62">
        <v>0.17433065293901617</v>
      </c>
      <c r="K1220" s="62"/>
      <c r="L1220" s="65">
        <f t="shared" si="172"/>
        <v>7.0999233492066452E-2</v>
      </c>
      <c r="M1220" s="65">
        <f t="shared" si="173"/>
        <v>7.7506824556135626E-2</v>
      </c>
      <c r="N1220" s="65">
        <f t="shared" si="174"/>
        <v>0.14106681163230048</v>
      </c>
      <c r="O1220" s="65">
        <f t="shared" si="175"/>
        <v>0.16230085026858851</v>
      </c>
      <c r="P1220" s="65">
        <f t="shared" si="176"/>
        <v>0.15310789372633365</v>
      </c>
      <c r="Q1220" s="65">
        <f t="shared" si="177"/>
        <v>0.15348720110795491</v>
      </c>
      <c r="R1220" s="65">
        <f t="shared" si="178"/>
        <v>0.20209094364155306</v>
      </c>
      <c r="S1220" s="65">
        <f t="shared" si="179"/>
        <v>3.9440241575067467E-2</v>
      </c>
      <c r="T1220" s="66">
        <f>(L1220*'Football Field'!$F$4)+(M1220*'Football Field'!$F$5)+(N1220*'Football Field'!$F$6)+(O1220*'Football Field'!$F$7)+(P1220*'Football Field'!$F$8)+(Q1220*'Football Field'!$F$9)+(R1220*'Football Field'!$F$10)+(S1220*'Football Field'!$F$11)</f>
        <v>153141789.16520351</v>
      </c>
    </row>
    <row r="1221" spans="2:20" x14ac:dyDescent="0.3">
      <c r="B1221" s="62">
        <f t="shared" si="171"/>
        <v>1194</v>
      </c>
      <c r="C1221" s="62">
        <v>0.39625375798284967</v>
      </c>
      <c r="D1221" s="62">
        <v>0.89441960572698354</v>
      </c>
      <c r="E1221" s="62">
        <v>0.67821892458184008</v>
      </c>
      <c r="F1221" s="62">
        <v>0.96076685887662649</v>
      </c>
      <c r="G1221" s="62">
        <v>0.62545473540461649</v>
      </c>
      <c r="H1221" s="62">
        <v>0.60705782422124266</v>
      </c>
      <c r="I1221" s="62">
        <v>0.63852564260656208</v>
      </c>
      <c r="J1221" s="62">
        <v>0.54568128446851949</v>
      </c>
      <c r="K1221" s="62"/>
      <c r="L1221" s="65">
        <f t="shared" si="172"/>
        <v>7.4116291628241057E-2</v>
      </c>
      <c r="M1221" s="65">
        <f t="shared" si="173"/>
        <v>0.16729447481718684</v>
      </c>
      <c r="N1221" s="65">
        <f t="shared" si="174"/>
        <v>0.12685575995035814</v>
      </c>
      <c r="O1221" s="65">
        <f t="shared" si="175"/>
        <v>0.17970423059642288</v>
      </c>
      <c r="P1221" s="65">
        <f t="shared" si="176"/>
        <v>0.11698661434907895</v>
      </c>
      <c r="Q1221" s="65">
        <f t="shared" si="177"/>
        <v>0.11354561017724016</v>
      </c>
      <c r="R1221" s="65">
        <f t="shared" si="178"/>
        <v>0.11943142944674928</v>
      </c>
      <c r="S1221" s="65">
        <f t="shared" si="179"/>
        <v>0.10206558903472257</v>
      </c>
      <c r="T1221" s="66">
        <f>(L1221*'Football Field'!$F$4)+(M1221*'Football Field'!$F$5)+(N1221*'Football Field'!$F$6)+(O1221*'Football Field'!$F$7)+(P1221*'Football Field'!$F$8)+(Q1221*'Football Field'!$F$9)+(R1221*'Football Field'!$F$10)+(S1221*'Football Field'!$F$11)</f>
        <v>138642392.42190394</v>
      </c>
    </row>
    <row r="1222" spans="2:20" x14ac:dyDescent="0.3">
      <c r="B1222" s="62">
        <f t="shared" si="171"/>
        <v>1195</v>
      </c>
      <c r="C1222" s="62">
        <v>0.17330640421817456</v>
      </c>
      <c r="D1222" s="62">
        <v>0.75473639422135552</v>
      </c>
      <c r="E1222" s="62">
        <v>0.9998144251281591</v>
      </c>
      <c r="F1222" s="62">
        <v>0.82978999221679617</v>
      </c>
      <c r="G1222" s="62">
        <v>0.73192454310782895</v>
      </c>
      <c r="H1222" s="62">
        <v>0.89019510805100666</v>
      </c>
      <c r="I1222" s="62">
        <v>0.88192621820928208</v>
      </c>
      <c r="J1222" s="62">
        <v>6.5712230258259119E-3</v>
      </c>
      <c r="K1222" s="62"/>
      <c r="L1222" s="65">
        <f t="shared" si="172"/>
        <v>3.289630020064379E-2</v>
      </c>
      <c r="M1222" s="65">
        <f t="shared" si="173"/>
        <v>0.14326092049894049</v>
      </c>
      <c r="N1222" s="65">
        <f t="shared" si="174"/>
        <v>0.18978061210331681</v>
      </c>
      <c r="O1222" s="65">
        <f t="shared" si="175"/>
        <v>0.1575072820337875</v>
      </c>
      <c r="P1222" s="65">
        <f t="shared" si="176"/>
        <v>0.13893086988281753</v>
      </c>
      <c r="Q1222" s="65">
        <f t="shared" si="177"/>
        <v>0.16897312966418027</v>
      </c>
      <c r="R1222" s="65">
        <f t="shared" si="178"/>
        <v>0.16740356341654763</v>
      </c>
      <c r="S1222" s="65">
        <f t="shared" si="179"/>
        <v>1.247322199766017E-3</v>
      </c>
      <c r="T1222" s="66">
        <f>(L1222*'Football Field'!$F$4)+(M1222*'Football Field'!$F$5)+(N1222*'Football Field'!$F$6)+(O1222*'Football Field'!$F$7)+(P1222*'Football Field'!$F$8)+(Q1222*'Football Field'!$F$9)+(R1222*'Football Field'!$F$10)+(S1222*'Football Field'!$F$11)</f>
        <v>148082593.09616262</v>
      </c>
    </row>
    <row r="1223" spans="2:20" x14ac:dyDescent="0.3">
      <c r="B1223" s="62">
        <f t="shared" si="171"/>
        <v>1196</v>
      </c>
      <c r="C1223" s="62">
        <v>0.91275397887861631</v>
      </c>
      <c r="D1223" s="62">
        <v>0.32292080415205915</v>
      </c>
      <c r="E1223" s="62">
        <v>0.80699517763578654</v>
      </c>
      <c r="F1223" s="62">
        <v>0.58461604852037363</v>
      </c>
      <c r="G1223" s="62">
        <v>0.27056248729584942</v>
      </c>
      <c r="H1223" s="62">
        <v>0.50801348568118398</v>
      </c>
      <c r="I1223" s="62">
        <v>0.715120611978875</v>
      </c>
      <c r="J1223" s="62">
        <v>7.8085530516155965E-2</v>
      </c>
      <c r="K1223" s="62"/>
      <c r="L1223" s="65">
        <f t="shared" si="172"/>
        <v>0.21737060504412781</v>
      </c>
      <c r="M1223" s="65">
        <f t="shared" si="173"/>
        <v>7.6902968602894653E-2</v>
      </c>
      <c r="N1223" s="65">
        <f t="shared" si="174"/>
        <v>0.19218434987913907</v>
      </c>
      <c r="O1223" s="65">
        <f t="shared" si="175"/>
        <v>0.13922518786662058</v>
      </c>
      <c r="P1223" s="65">
        <f t="shared" si="176"/>
        <v>6.4433936117154048E-2</v>
      </c>
      <c r="Q1223" s="65">
        <f t="shared" si="177"/>
        <v>0.12098243481640371</v>
      </c>
      <c r="R1223" s="65">
        <f t="shared" si="178"/>
        <v>0.17030459872259535</v>
      </c>
      <c r="S1223" s="65">
        <f t="shared" si="179"/>
        <v>1.8595918951064654E-2</v>
      </c>
      <c r="T1223" s="66">
        <f>(L1223*'Football Field'!$F$4)+(M1223*'Football Field'!$F$5)+(N1223*'Football Field'!$F$6)+(O1223*'Football Field'!$F$7)+(P1223*'Football Field'!$F$8)+(Q1223*'Football Field'!$F$9)+(R1223*'Football Field'!$F$10)+(S1223*'Football Field'!$F$11)</f>
        <v>141770528.70159784</v>
      </c>
    </row>
    <row r="1224" spans="2:20" x14ac:dyDescent="0.3">
      <c r="B1224" s="62">
        <f t="shared" si="171"/>
        <v>1197</v>
      </c>
      <c r="C1224" s="62">
        <v>0.77838233868008078</v>
      </c>
      <c r="D1224" s="62">
        <v>0.92875534953407757</v>
      </c>
      <c r="E1224" s="62">
        <v>0.44354418957325092</v>
      </c>
      <c r="F1224" s="62">
        <v>0.44783365004346187</v>
      </c>
      <c r="G1224" s="62">
        <v>0.21270126809598577</v>
      </c>
      <c r="H1224" s="62">
        <v>0.74160749402843407</v>
      </c>
      <c r="I1224" s="62">
        <v>0.15413194696161991</v>
      </c>
      <c r="J1224" s="62">
        <v>0.42951925310728678</v>
      </c>
      <c r="K1224" s="62"/>
      <c r="L1224" s="65">
        <f t="shared" si="172"/>
        <v>0.1881752570654123</v>
      </c>
      <c r="M1224" s="65">
        <f t="shared" si="173"/>
        <v>0.22452818873795488</v>
      </c>
      <c r="N1224" s="65">
        <f t="shared" si="174"/>
        <v>0.10722756381439509</v>
      </c>
      <c r="O1224" s="65">
        <f t="shared" si="175"/>
        <v>0.10826454819410572</v>
      </c>
      <c r="P1224" s="65">
        <f t="shared" si="176"/>
        <v>5.1420894094247729E-2</v>
      </c>
      <c r="Q1224" s="65">
        <f t="shared" si="177"/>
        <v>0.1792848756911396</v>
      </c>
      <c r="R1224" s="65">
        <f t="shared" si="178"/>
        <v>3.72616608833619E-2</v>
      </c>
      <c r="S1224" s="65">
        <f t="shared" si="179"/>
        <v>0.10383701151938268</v>
      </c>
      <c r="T1224" s="66">
        <f>(L1224*'Football Field'!$F$4)+(M1224*'Football Field'!$F$5)+(N1224*'Football Field'!$F$6)+(O1224*'Football Field'!$F$7)+(P1224*'Football Field'!$F$8)+(Q1224*'Football Field'!$F$9)+(R1224*'Football Field'!$F$10)+(S1224*'Football Field'!$F$11)</f>
        <v>120121781.9548267</v>
      </c>
    </row>
    <row r="1225" spans="2:20" x14ac:dyDescent="0.3">
      <c r="B1225" s="62">
        <f t="shared" si="171"/>
        <v>1198</v>
      </c>
      <c r="C1225" s="62">
        <v>0.74811277597628767</v>
      </c>
      <c r="D1225" s="62">
        <v>0.93423010150344798</v>
      </c>
      <c r="E1225" s="62">
        <v>0.11285880302162676</v>
      </c>
      <c r="F1225" s="62">
        <v>0.2173448055200583</v>
      </c>
      <c r="G1225" s="62">
        <v>0.892945500725985</v>
      </c>
      <c r="H1225" s="62">
        <v>0.94867598669567943</v>
      </c>
      <c r="I1225" s="62">
        <v>0.39154528216029916</v>
      </c>
      <c r="J1225" s="62">
        <v>0.37640699807707878</v>
      </c>
      <c r="K1225" s="62"/>
      <c r="L1225" s="65">
        <f t="shared" si="172"/>
        <v>0.16185489232578631</v>
      </c>
      <c r="M1225" s="65">
        <f t="shared" si="173"/>
        <v>0.20212154817035469</v>
      </c>
      <c r="N1225" s="65">
        <f t="shared" si="174"/>
        <v>2.4417106615034621E-2</v>
      </c>
      <c r="O1225" s="65">
        <f t="shared" si="175"/>
        <v>4.702275007816873E-2</v>
      </c>
      <c r="P1225" s="65">
        <f t="shared" si="176"/>
        <v>0.19318958653552074</v>
      </c>
      <c r="Q1225" s="65">
        <f t="shared" si="177"/>
        <v>0.20524692881806256</v>
      </c>
      <c r="R1225" s="65">
        <f t="shared" si="178"/>
        <v>8.4711184623230587E-2</v>
      </c>
      <c r="S1225" s="65">
        <f t="shared" si="179"/>
        <v>8.1436002833841573E-2</v>
      </c>
      <c r="T1225" s="66">
        <f>(L1225*'Football Field'!$F$4)+(M1225*'Football Field'!$F$5)+(N1225*'Football Field'!$F$6)+(O1225*'Football Field'!$F$7)+(P1225*'Football Field'!$F$8)+(Q1225*'Football Field'!$F$9)+(R1225*'Football Field'!$F$10)+(S1225*'Football Field'!$F$11)</f>
        <v>135753024.89667886</v>
      </c>
    </row>
    <row r="1226" spans="2:20" x14ac:dyDescent="0.3">
      <c r="B1226" s="62">
        <f t="shared" si="171"/>
        <v>1199</v>
      </c>
      <c r="C1226" s="62">
        <v>0.65487808496277</v>
      </c>
      <c r="D1226" s="62">
        <v>0.83661339911587074</v>
      </c>
      <c r="E1226" s="62">
        <v>0.37642815259046103</v>
      </c>
      <c r="F1226" s="62">
        <v>0.29230609447331724</v>
      </c>
      <c r="G1226" s="62">
        <v>0.87170185861028293</v>
      </c>
      <c r="H1226" s="62">
        <v>0.48821429310463726</v>
      </c>
      <c r="I1226" s="62">
        <v>0.67217494018965795</v>
      </c>
      <c r="J1226" s="62">
        <v>0.19699053814775225</v>
      </c>
      <c r="K1226" s="62"/>
      <c r="L1226" s="65">
        <f t="shared" si="172"/>
        <v>0.14919850242260438</v>
      </c>
      <c r="M1226" s="65">
        <f t="shared" si="173"/>
        <v>0.19060260088237438</v>
      </c>
      <c r="N1226" s="65">
        <f t="shared" si="174"/>
        <v>8.5760262750886287E-2</v>
      </c>
      <c r="O1226" s="65">
        <f t="shared" si="175"/>
        <v>6.6595038902391393E-2</v>
      </c>
      <c r="P1226" s="65">
        <f t="shared" si="176"/>
        <v>0.19859667753433646</v>
      </c>
      <c r="Q1226" s="65">
        <f t="shared" si="177"/>
        <v>0.11122809430500843</v>
      </c>
      <c r="R1226" s="65">
        <f t="shared" si="178"/>
        <v>0.15313918230750079</v>
      </c>
      <c r="S1226" s="65">
        <f t="shared" si="179"/>
        <v>4.4879640894897897E-2</v>
      </c>
      <c r="T1226" s="66">
        <f>(L1226*'Football Field'!$F$4)+(M1226*'Football Field'!$F$5)+(N1226*'Football Field'!$F$6)+(O1226*'Football Field'!$F$7)+(P1226*'Football Field'!$F$8)+(Q1226*'Football Field'!$F$9)+(R1226*'Football Field'!$F$10)+(S1226*'Football Field'!$F$11)</f>
        <v>147254373.44256774</v>
      </c>
    </row>
    <row r="1227" spans="2:20" x14ac:dyDescent="0.3">
      <c r="B1227" s="62">
        <f t="shared" si="171"/>
        <v>1200</v>
      </c>
      <c r="C1227" s="62">
        <v>3.6888643640898944E-2</v>
      </c>
      <c r="D1227" s="62">
        <v>0.33840766849652104</v>
      </c>
      <c r="E1227" s="62">
        <v>0.91682443437483785</v>
      </c>
      <c r="F1227" s="62">
        <v>0.336925908562698</v>
      </c>
      <c r="G1227" s="62">
        <v>0.46151607911845194</v>
      </c>
      <c r="H1227" s="62">
        <v>0.21197671885441127</v>
      </c>
      <c r="I1227" s="62">
        <v>0.15944583735015172</v>
      </c>
      <c r="J1227" s="62">
        <v>0.12748620024550406</v>
      </c>
      <c r="K1227" s="62"/>
      <c r="L1227" s="65">
        <f t="shared" si="172"/>
        <v>1.4245626481769932E-2</v>
      </c>
      <c r="M1227" s="65">
        <f t="shared" si="173"/>
        <v>0.13068599894584199</v>
      </c>
      <c r="N1227" s="65">
        <f t="shared" si="174"/>
        <v>0.35405851645310454</v>
      </c>
      <c r="O1227" s="65">
        <f t="shared" si="175"/>
        <v>0.13011377409641728</v>
      </c>
      <c r="P1227" s="65">
        <f t="shared" si="176"/>
        <v>0.17822790510961245</v>
      </c>
      <c r="Q1227" s="65">
        <f t="shared" si="177"/>
        <v>8.1860997358088619E-2</v>
      </c>
      <c r="R1227" s="65">
        <f t="shared" si="178"/>
        <v>6.1574664145280851E-2</v>
      </c>
      <c r="S1227" s="65">
        <f t="shared" si="179"/>
        <v>4.9232517409884352E-2</v>
      </c>
      <c r="T1227" s="66">
        <f>(L1227*'Football Field'!$F$4)+(M1227*'Football Field'!$F$5)+(N1227*'Football Field'!$F$6)+(O1227*'Football Field'!$F$7)+(P1227*'Football Field'!$F$8)+(Q1227*'Football Field'!$F$9)+(R1227*'Football Field'!$F$10)+(S1227*'Football Field'!$F$11)</f>
        <v>141222291.9137069</v>
      </c>
    </row>
    <row r="1228" spans="2:20" x14ac:dyDescent="0.3">
      <c r="B1228" s="62">
        <f t="shared" si="171"/>
        <v>1201</v>
      </c>
      <c r="C1228" s="62">
        <v>0.90863528530533944</v>
      </c>
      <c r="D1228" s="62">
        <v>0.66451068683996539</v>
      </c>
      <c r="E1228" s="62">
        <v>0.18973947678941316</v>
      </c>
      <c r="F1228" s="62">
        <v>0.81462038986259278</v>
      </c>
      <c r="G1228" s="62">
        <v>0.59732523827644279</v>
      </c>
      <c r="H1228" s="62">
        <v>0.18413249351694483</v>
      </c>
      <c r="I1228" s="62">
        <v>0.2338706779910249</v>
      </c>
      <c r="J1228" s="62">
        <v>3.3809254982930526E-3</v>
      </c>
      <c r="K1228" s="62"/>
      <c r="L1228" s="65">
        <f t="shared" si="172"/>
        <v>0.25266432661048616</v>
      </c>
      <c r="M1228" s="65">
        <f t="shared" si="173"/>
        <v>0.18478056920216421</v>
      </c>
      <c r="N1228" s="65">
        <f t="shared" si="174"/>
        <v>5.2760879870863767E-2</v>
      </c>
      <c r="O1228" s="65">
        <f t="shared" si="175"/>
        <v>0.22652159296085195</v>
      </c>
      <c r="P1228" s="65">
        <f t="shared" si="176"/>
        <v>0.1660983031776597</v>
      </c>
      <c r="Q1228" s="65">
        <f t="shared" si="177"/>
        <v>5.1201745336066994E-2</v>
      </c>
      <c r="R1228" s="65">
        <f t="shared" si="178"/>
        <v>6.5032448468785989E-2</v>
      </c>
      <c r="S1228" s="65">
        <f t="shared" si="179"/>
        <v>9.4013437312130829E-4</v>
      </c>
      <c r="T1228" s="66">
        <f>(L1228*'Football Field'!$F$4)+(M1228*'Football Field'!$F$5)+(N1228*'Football Field'!$F$6)+(O1228*'Football Field'!$F$7)+(P1228*'Football Field'!$F$8)+(Q1228*'Football Field'!$F$9)+(R1228*'Football Field'!$F$10)+(S1228*'Football Field'!$F$11)</f>
        <v>131814847.00124691</v>
      </c>
    </row>
    <row r="1229" spans="2:20" x14ac:dyDescent="0.3">
      <c r="B1229" s="62">
        <f t="shared" si="171"/>
        <v>1202</v>
      </c>
      <c r="C1229" s="62">
        <v>0.83071998848845419</v>
      </c>
      <c r="D1229" s="62">
        <v>0.83693189929407164</v>
      </c>
      <c r="E1229" s="62">
        <v>0.65017067501720782</v>
      </c>
      <c r="F1229" s="62">
        <v>0.6640911733523277</v>
      </c>
      <c r="G1229" s="62">
        <v>9.0809285942814566E-2</v>
      </c>
      <c r="H1229" s="62">
        <v>0.23877127360958816</v>
      </c>
      <c r="I1229" s="62">
        <v>0.32319254270953024</v>
      </c>
      <c r="J1229" s="62">
        <v>0.66954393985883232</v>
      </c>
      <c r="K1229" s="62"/>
      <c r="L1229" s="65">
        <f t="shared" si="172"/>
        <v>0.19300080113775872</v>
      </c>
      <c r="M1229" s="65">
        <f t="shared" si="173"/>
        <v>0.19444401158013888</v>
      </c>
      <c r="N1229" s="65">
        <f t="shared" si="174"/>
        <v>0.15105386037830065</v>
      </c>
      <c r="O1229" s="65">
        <f t="shared" si="175"/>
        <v>0.15428800349288194</v>
      </c>
      <c r="P1229" s="65">
        <f t="shared" si="176"/>
        <v>2.1097680542875984E-2</v>
      </c>
      <c r="Q1229" s="65">
        <f t="shared" si="177"/>
        <v>5.547362256105625E-2</v>
      </c>
      <c r="R1229" s="65">
        <f t="shared" si="178"/>
        <v>7.5087178025156645E-2</v>
      </c>
      <c r="S1229" s="65">
        <f t="shared" si="179"/>
        <v>0.15555484228183103</v>
      </c>
      <c r="T1229" s="66">
        <f>(L1229*'Football Field'!$F$4)+(M1229*'Football Field'!$F$5)+(N1229*'Football Field'!$F$6)+(O1229*'Football Field'!$F$7)+(P1229*'Football Field'!$F$8)+(Q1229*'Football Field'!$F$9)+(R1229*'Football Field'!$F$10)+(S1229*'Football Field'!$F$11)</f>
        <v>124834977.95003189</v>
      </c>
    </row>
    <row r="1230" spans="2:20" x14ac:dyDescent="0.3">
      <c r="B1230" s="62">
        <f t="shared" si="171"/>
        <v>1203</v>
      </c>
      <c r="C1230" s="62">
        <v>0.74242981248578677</v>
      </c>
      <c r="D1230" s="62">
        <v>0.23644669913912375</v>
      </c>
      <c r="E1230" s="62">
        <v>9.9489141645974222E-3</v>
      </c>
      <c r="F1230" s="62">
        <v>0.8031906528063486</v>
      </c>
      <c r="G1230" s="62">
        <v>0.10196313459343775</v>
      </c>
      <c r="H1230" s="62">
        <v>0.27452662718938781</v>
      </c>
      <c r="I1230" s="62">
        <v>0.879842873652948</v>
      </c>
      <c r="J1230" s="62">
        <v>0.61478732013496384</v>
      </c>
      <c r="K1230" s="62"/>
      <c r="L1230" s="65">
        <f t="shared" si="172"/>
        <v>0.20267601463910642</v>
      </c>
      <c r="M1230" s="65">
        <f t="shared" si="173"/>
        <v>6.4547616286632969E-2</v>
      </c>
      <c r="N1230" s="65">
        <f t="shared" si="174"/>
        <v>2.7159554195646781E-3</v>
      </c>
      <c r="O1230" s="65">
        <f t="shared" si="175"/>
        <v>0.21926312463279402</v>
      </c>
      <c r="P1230" s="65">
        <f t="shared" si="176"/>
        <v>2.7834929864032625E-2</v>
      </c>
      <c r="Q1230" s="65">
        <f t="shared" si="177"/>
        <v>7.4943060980765849E-2</v>
      </c>
      <c r="R1230" s="65">
        <f t="shared" si="178"/>
        <v>0.24018842473949306</v>
      </c>
      <c r="S1230" s="65">
        <f t="shared" si="179"/>
        <v>0.16783087343761044</v>
      </c>
      <c r="T1230" s="66">
        <f>(L1230*'Football Field'!$F$4)+(M1230*'Football Field'!$F$5)+(N1230*'Football Field'!$F$6)+(O1230*'Football Field'!$F$7)+(P1230*'Football Field'!$F$8)+(Q1230*'Football Field'!$F$9)+(R1230*'Football Field'!$F$10)+(S1230*'Football Field'!$F$11)</f>
        <v>145346918.72090286</v>
      </c>
    </row>
    <row r="1231" spans="2:20" x14ac:dyDescent="0.3">
      <c r="B1231" s="62">
        <f t="shared" si="171"/>
        <v>1204</v>
      </c>
      <c r="C1231" s="62">
        <v>0.84257976336115048</v>
      </c>
      <c r="D1231" s="62">
        <v>0.80259998310651914</v>
      </c>
      <c r="E1231" s="62">
        <v>0.79660511873599349</v>
      </c>
      <c r="F1231" s="62">
        <v>0.47737811163979982</v>
      </c>
      <c r="G1231" s="62">
        <v>0.7154055666610224</v>
      </c>
      <c r="H1231" s="62">
        <v>0.3214111151855914</v>
      </c>
      <c r="I1231" s="62">
        <v>0.62103206283070722</v>
      </c>
      <c r="J1231" s="62">
        <v>1.3146695924396767E-2</v>
      </c>
      <c r="K1231" s="62"/>
      <c r="L1231" s="65">
        <f t="shared" si="172"/>
        <v>0.18356224050108466</v>
      </c>
      <c r="M1231" s="65">
        <f t="shared" si="173"/>
        <v>0.17485234933421648</v>
      </c>
      <c r="N1231" s="65">
        <f t="shared" si="174"/>
        <v>0.17354632374090759</v>
      </c>
      <c r="O1231" s="65">
        <f t="shared" si="175"/>
        <v>0.10400035646384115</v>
      </c>
      <c r="P1231" s="65">
        <f t="shared" si="176"/>
        <v>0.15585640006281248</v>
      </c>
      <c r="Q1231" s="65">
        <f t="shared" si="177"/>
        <v>7.0021791397013353E-2</v>
      </c>
      <c r="R1231" s="65">
        <f t="shared" si="178"/>
        <v>0.13529643344561626</v>
      </c>
      <c r="S1231" s="65">
        <f t="shared" si="179"/>
        <v>2.8641050545079086E-3</v>
      </c>
      <c r="T1231" s="66">
        <f>(L1231*'Football Field'!$F$4)+(M1231*'Football Field'!$F$5)+(N1231*'Football Field'!$F$6)+(O1231*'Football Field'!$F$7)+(P1231*'Football Field'!$F$8)+(Q1231*'Football Field'!$F$9)+(R1231*'Football Field'!$F$10)+(S1231*'Football Field'!$F$11)</f>
        <v>143396955.6116474</v>
      </c>
    </row>
    <row r="1232" spans="2:20" x14ac:dyDescent="0.3">
      <c r="B1232" s="62">
        <f t="shared" si="171"/>
        <v>1205</v>
      </c>
      <c r="C1232" s="62">
        <v>0.44275655908800549</v>
      </c>
      <c r="D1232" s="62">
        <v>0.2372485045894116</v>
      </c>
      <c r="E1232" s="62">
        <v>0.43493722027286663</v>
      </c>
      <c r="F1232" s="62">
        <v>0.76028265444099552</v>
      </c>
      <c r="G1232" s="62">
        <v>0.91095152584469263</v>
      </c>
      <c r="H1232" s="62">
        <v>0.35988877923392004</v>
      </c>
      <c r="I1232" s="62">
        <v>0.91112529394262842</v>
      </c>
      <c r="J1232" s="62">
        <v>0.60122629152176554</v>
      </c>
      <c r="K1232" s="62"/>
      <c r="L1232" s="65">
        <f t="shared" si="172"/>
        <v>9.5044427183493499E-2</v>
      </c>
      <c r="M1232" s="65">
        <f t="shared" si="173"/>
        <v>5.0928998692392091E-2</v>
      </c>
      <c r="N1232" s="65">
        <f t="shared" si="174"/>
        <v>9.336588721975056E-2</v>
      </c>
      <c r="O1232" s="65">
        <f t="shared" si="175"/>
        <v>0.16320623129273013</v>
      </c>
      <c r="P1232" s="65">
        <f t="shared" si="176"/>
        <v>0.19554959534462538</v>
      </c>
      <c r="Q1232" s="65">
        <f t="shared" si="177"/>
        <v>7.7255598296525216E-2</v>
      </c>
      <c r="R1232" s="65">
        <f t="shared" si="178"/>
        <v>0.19558689730885848</v>
      </c>
      <c r="S1232" s="65">
        <f t="shared" si="179"/>
        <v>0.12906236466162455</v>
      </c>
      <c r="T1232" s="66">
        <f>(L1232*'Football Field'!$F$4)+(M1232*'Football Field'!$F$5)+(N1232*'Football Field'!$F$6)+(O1232*'Football Field'!$F$7)+(P1232*'Football Field'!$F$8)+(Q1232*'Football Field'!$F$9)+(R1232*'Football Field'!$F$10)+(S1232*'Football Field'!$F$11)</f>
        <v>155141224.84793511</v>
      </c>
    </row>
    <row r="1233" spans="2:20" x14ac:dyDescent="0.3">
      <c r="B1233" s="62">
        <f t="shared" si="171"/>
        <v>1206</v>
      </c>
      <c r="C1233" s="62">
        <v>0.39701473343086269</v>
      </c>
      <c r="D1233" s="62">
        <v>0.13330287301501609</v>
      </c>
      <c r="E1233" s="62">
        <v>0.64121316511483806</v>
      </c>
      <c r="F1233" s="62">
        <v>0.61661961523889197</v>
      </c>
      <c r="G1233" s="62">
        <v>0.27332090075812077</v>
      </c>
      <c r="H1233" s="62">
        <v>0.84976091582811264</v>
      </c>
      <c r="I1233" s="62">
        <v>0.44139801833580816</v>
      </c>
      <c r="J1233" s="62">
        <v>0.41400825834918353</v>
      </c>
      <c r="K1233" s="62"/>
      <c r="L1233" s="65">
        <f t="shared" si="172"/>
        <v>0.10540293036654703</v>
      </c>
      <c r="M1233" s="65">
        <f t="shared" si="173"/>
        <v>3.5390408110658189E-2</v>
      </c>
      <c r="N1233" s="65">
        <f t="shared" si="174"/>
        <v>0.17023485755468085</v>
      </c>
      <c r="O1233" s="65">
        <f t="shared" si="175"/>
        <v>0.1637055476657521</v>
      </c>
      <c r="P1233" s="65">
        <f t="shared" si="176"/>
        <v>7.2563614003375437E-2</v>
      </c>
      <c r="Q1233" s="65">
        <f t="shared" si="177"/>
        <v>0.22560193135714271</v>
      </c>
      <c r="R1233" s="65">
        <f t="shared" si="178"/>
        <v>0.11718619152627235</v>
      </c>
      <c r="S1233" s="65">
        <f t="shared" si="179"/>
        <v>0.10991451941557126</v>
      </c>
      <c r="T1233" s="66">
        <f>(L1233*'Football Field'!$F$4)+(M1233*'Football Field'!$F$5)+(N1233*'Football Field'!$F$6)+(O1233*'Football Field'!$F$7)+(P1233*'Football Field'!$F$8)+(Q1233*'Football Field'!$F$9)+(R1233*'Football Field'!$F$10)+(S1233*'Football Field'!$F$11)</f>
        <v>136040778.22540039</v>
      </c>
    </row>
    <row r="1234" spans="2:20" x14ac:dyDescent="0.3">
      <c r="B1234" s="62">
        <f t="shared" si="171"/>
        <v>1207</v>
      </c>
      <c r="C1234" s="62">
        <v>0.69806773930971089</v>
      </c>
      <c r="D1234" s="62">
        <v>0.12190025619459455</v>
      </c>
      <c r="E1234" s="62">
        <v>0.79968556262699897</v>
      </c>
      <c r="F1234" s="62">
        <v>0.14467312933603194</v>
      </c>
      <c r="G1234" s="62">
        <v>3.2304890463666136E-2</v>
      </c>
      <c r="H1234" s="62">
        <v>0.60689565235881604</v>
      </c>
      <c r="I1234" s="62">
        <v>0.78149450359122818</v>
      </c>
      <c r="J1234" s="62">
        <v>5.6655949167883968E-2</v>
      </c>
      <c r="K1234" s="62"/>
      <c r="L1234" s="65">
        <f t="shared" si="172"/>
        <v>0.21534150139601468</v>
      </c>
      <c r="M1234" s="65">
        <f t="shared" si="173"/>
        <v>3.7604064349772856E-2</v>
      </c>
      <c r="N1234" s="65">
        <f t="shared" si="174"/>
        <v>0.24668879537550506</v>
      </c>
      <c r="O1234" s="65">
        <f t="shared" si="175"/>
        <v>4.4629091316679248E-2</v>
      </c>
      <c r="P1234" s="65">
        <f t="shared" si="176"/>
        <v>9.965485042696183E-3</v>
      </c>
      <c r="Q1234" s="65">
        <f t="shared" si="177"/>
        <v>0.18721653159175464</v>
      </c>
      <c r="R1234" s="65">
        <f t="shared" si="178"/>
        <v>0.2410771766970369</v>
      </c>
      <c r="S1234" s="65">
        <f t="shared" si="179"/>
        <v>1.7477354230540504E-2</v>
      </c>
      <c r="T1234" s="66">
        <f>(L1234*'Football Field'!$F$4)+(M1234*'Football Field'!$F$5)+(N1234*'Football Field'!$F$6)+(O1234*'Football Field'!$F$7)+(P1234*'Football Field'!$F$8)+(Q1234*'Football Field'!$F$9)+(R1234*'Football Field'!$F$10)+(S1234*'Football Field'!$F$11)</f>
        <v>148008308.68238366</v>
      </c>
    </row>
    <row r="1235" spans="2:20" x14ac:dyDescent="0.3">
      <c r="B1235" s="62">
        <f t="shared" si="171"/>
        <v>1208</v>
      </c>
      <c r="C1235" s="62">
        <v>0.76112792706462251</v>
      </c>
      <c r="D1235" s="62">
        <v>0.36826582796335061</v>
      </c>
      <c r="E1235" s="62">
        <v>4.240054561337947E-2</v>
      </c>
      <c r="F1235" s="62">
        <v>0.45676002383987979</v>
      </c>
      <c r="G1235" s="62">
        <v>0.4432162245582979</v>
      </c>
      <c r="H1235" s="62">
        <v>0.85247959199794865</v>
      </c>
      <c r="I1235" s="62">
        <v>0.34278765227230423</v>
      </c>
      <c r="J1235" s="62">
        <v>0.39001254022677179</v>
      </c>
      <c r="K1235" s="62"/>
      <c r="L1235" s="65">
        <f t="shared" si="172"/>
        <v>0.20812618302919908</v>
      </c>
      <c r="M1235" s="65">
        <f t="shared" si="173"/>
        <v>0.10070023499163018</v>
      </c>
      <c r="N1235" s="65">
        <f t="shared" si="174"/>
        <v>1.1594192517546231E-2</v>
      </c>
      <c r="O1235" s="65">
        <f t="shared" si="175"/>
        <v>0.12489847887824106</v>
      </c>
      <c r="P1235" s="65">
        <f t="shared" si="176"/>
        <v>0.1211950025663675</v>
      </c>
      <c r="Q1235" s="65">
        <f t="shared" si="177"/>
        <v>0.23310578587895925</v>
      </c>
      <c r="R1235" s="65">
        <f t="shared" si="178"/>
        <v>9.3733370068442845E-2</v>
      </c>
      <c r="S1235" s="65">
        <f t="shared" si="179"/>
        <v>0.10664675206961391</v>
      </c>
      <c r="T1235" s="66">
        <f>(L1235*'Football Field'!$F$4)+(M1235*'Football Field'!$F$5)+(N1235*'Football Field'!$F$6)+(O1235*'Football Field'!$F$7)+(P1235*'Football Field'!$F$8)+(Q1235*'Football Field'!$F$9)+(R1235*'Football Field'!$F$10)+(S1235*'Football Field'!$F$11)</f>
        <v>131617128.34668656</v>
      </c>
    </row>
    <row r="1236" spans="2:20" x14ac:dyDescent="0.3">
      <c r="B1236" s="62">
        <f t="shared" si="171"/>
        <v>1209</v>
      </c>
      <c r="C1236" s="62">
        <v>0.52112390892259286</v>
      </c>
      <c r="D1236" s="62">
        <v>0.79350200357146961</v>
      </c>
      <c r="E1236" s="62">
        <v>0.49853769358302591</v>
      </c>
      <c r="F1236" s="62">
        <v>0.72900879151075593</v>
      </c>
      <c r="G1236" s="62">
        <v>0.64859493057283213</v>
      </c>
      <c r="H1236" s="62">
        <v>0.41584351066528635</v>
      </c>
      <c r="I1236" s="62">
        <v>0.88896210105427198</v>
      </c>
      <c r="J1236" s="62">
        <v>0.88853639754050406</v>
      </c>
      <c r="K1236" s="62"/>
      <c r="L1236" s="65">
        <f t="shared" si="172"/>
        <v>9.6789250786693273E-2</v>
      </c>
      <c r="M1236" s="65">
        <f t="shared" si="173"/>
        <v>0.14737850846684278</v>
      </c>
      <c r="N1236" s="65">
        <f t="shared" si="174"/>
        <v>9.2594273693158452E-2</v>
      </c>
      <c r="O1236" s="65">
        <f t="shared" si="175"/>
        <v>0.13540007191978534</v>
      </c>
      <c r="P1236" s="65">
        <f t="shared" si="176"/>
        <v>0.12046466554179265</v>
      </c>
      <c r="Q1236" s="65">
        <f t="shared" si="177"/>
        <v>7.7235339144226312E-2</v>
      </c>
      <c r="R1236" s="65">
        <f t="shared" si="178"/>
        <v>0.16510847855109306</v>
      </c>
      <c r="S1236" s="65">
        <f t="shared" si="179"/>
        <v>0.1650294118964081</v>
      </c>
      <c r="T1236" s="66">
        <f>(L1236*'Football Field'!$F$4)+(M1236*'Football Field'!$F$5)+(N1236*'Football Field'!$F$6)+(O1236*'Football Field'!$F$7)+(P1236*'Football Field'!$F$8)+(Q1236*'Football Field'!$F$9)+(R1236*'Football Field'!$F$10)+(S1236*'Football Field'!$F$11)</f>
        <v>144498956.42418137</v>
      </c>
    </row>
    <row r="1237" spans="2:20" x14ac:dyDescent="0.3">
      <c r="B1237" s="62">
        <f t="shared" si="171"/>
        <v>1210</v>
      </c>
      <c r="C1237" s="62">
        <v>2.0040314931092706E-2</v>
      </c>
      <c r="D1237" s="62">
        <v>0.60217192797654451</v>
      </c>
      <c r="E1237" s="62">
        <v>0.84765143202358939</v>
      </c>
      <c r="F1237" s="62">
        <v>0.32915216441401685</v>
      </c>
      <c r="G1237" s="62">
        <v>0.58572132911272101</v>
      </c>
      <c r="H1237" s="62">
        <v>0.69829848459504407</v>
      </c>
      <c r="I1237" s="62">
        <v>0.57547389100358703</v>
      </c>
      <c r="J1237" s="62">
        <v>0.759248082581369</v>
      </c>
      <c r="K1237" s="62"/>
      <c r="L1237" s="65">
        <f t="shared" si="172"/>
        <v>4.5363092828485342E-3</v>
      </c>
      <c r="M1237" s="65">
        <f t="shared" si="173"/>
        <v>0.13630714468027844</v>
      </c>
      <c r="N1237" s="65">
        <f t="shared" si="174"/>
        <v>0.19187368426743581</v>
      </c>
      <c r="O1237" s="65">
        <f t="shared" si="175"/>
        <v>7.4506614493586587E-2</v>
      </c>
      <c r="P1237" s="65">
        <f t="shared" si="176"/>
        <v>0.13258340058788401</v>
      </c>
      <c r="Q1237" s="65">
        <f t="shared" si="177"/>
        <v>0.15806627334747389</v>
      </c>
      <c r="R1237" s="65">
        <f t="shared" si="178"/>
        <v>0.13026379888602865</v>
      </c>
      <c r="S1237" s="65">
        <f t="shared" si="179"/>
        <v>0.17186277445446407</v>
      </c>
      <c r="T1237" s="66">
        <f>(L1237*'Football Field'!$F$4)+(M1237*'Football Field'!$F$5)+(N1237*'Football Field'!$F$6)+(O1237*'Football Field'!$F$7)+(P1237*'Football Field'!$F$8)+(Q1237*'Football Field'!$F$9)+(R1237*'Football Field'!$F$10)+(S1237*'Football Field'!$F$11)</f>
        <v>143352388.05457115</v>
      </c>
    </row>
    <row r="1238" spans="2:20" x14ac:dyDescent="0.3">
      <c r="B1238" s="62">
        <f t="shared" si="171"/>
        <v>1211</v>
      </c>
      <c r="C1238" s="62">
        <v>0.60416869113109373</v>
      </c>
      <c r="D1238" s="62">
        <v>0.85285071249417754</v>
      </c>
      <c r="E1238" s="62">
        <v>0.22322293104714841</v>
      </c>
      <c r="F1238" s="62">
        <v>0.94820305188136267</v>
      </c>
      <c r="G1238" s="62">
        <v>0.35972956732242001</v>
      </c>
      <c r="H1238" s="62">
        <v>0.52956366457869108</v>
      </c>
      <c r="I1238" s="62">
        <v>0.3643662884840394</v>
      </c>
      <c r="J1238" s="62">
        <v>0.40852472436750453</v>
      </c>
      <c r="K1238" s="62"/>
      <c r="L1238" s="65">
        <f t="shared" si="172"/>
        <v>0.14081119626891048</v>
      </c>
      <c r="M1238" s="65">
        <f t="shared" si="173"/>
        <v>0.19877052688756458</v>
      </c>
      <c r="N1238" s="65">
        <f t="shared" si="174"/>
        <v>5.2025681596567938E-2</v>
      </c>
      <c r="O1238" s="65">
        <f t="shared" si="175"/>
        <v>0.22099391776042154</v>
      </c>
      <c r="P1238" s="65">
        <f t="shared" si="176"/>
        <v>8.3840740924750315E-2</v>
      </c>
      <c r="Q1238" s="65">
        <f t="shared" si="177"/>
        <v>0.12342329916214331</v>
      </c>
      <c r="R1238" s="65">
        <f t="shared" si="178"/>
        <v>8.4921403102577953E-2</v>
      </c>
      <c r="S1238" s="65">
        <f t="shared" si="179"/>
        <v>9.5213234297063853E-2</v>
      </c>
      <c r="T1238" s="66">
        <f>(L1238*'Football Field'!$F$4)+(M1238*'Football Field'!$F$5)+(N1238*'Football Field'!$F$6)+(O1238*'Football Field'!$F$7)+(P1238*'Football Field'!$F$8)+(Q1238*'Football Field'!$F$9)+(R1238*'Football Field'!$F$10)+(S1238*'Football Field'!$F$11)</f>
        <v>128995402.95215161</v>
      </c>
    </row>
    <row r="1239" spans="2:20" x14ac:dyDescent="0.3">
      <c r="B1239" s="62">
        <f t="shared" si="171"/>
        <v>1212</v>
      </c>
      <c r="C1239" s="62">
        <v>0.30261479934832691</v>
      </c>
      <c r="D1239" s="62">
        <v>0.60224148277149758</v>
      </c>
      <c r="E1239" s="62">
        <v>0.36211198228563146</v>
      </c>
      <c r="F1239" s="62">
        <v>0.10585008335823287</v>
      </c>
      <c r="G1239" s="62">
        <v>0.78554416117992221</v>
      </c>
      <c r="H1239" s="62">
        <v>0.73494719733056479</v>
      </c>
      <c r="I1239" s="62">
        <v>0.22892072169633249</v>
      </c>
      <c r="J1239" s="62">
        <v>0.98023968900600611</v>
      </c>
      <c r="K1239" s="62"/>
      <c r="L1239" s="65">
        <f t="shared" si="172"/>
        <v>7.3764047200751207E-2</v>
      </c>
      <c r="M1239" s="65">
        <f t="shared" si="173"/>
        <v>0.14679972445852804</v>
      </c>
      <c r="N1239" s="65">
        <f t="shared" si="174"/>
        <v>8.8266817785501619E-2</v>
      </c>
      <c r="O1239" s="65">
        <f t="shared" si="175"/>
        <v>2.5801548905917075E-2</v>
      </c>
      <c r="P1239" s="65">
        <f t="shared" si="176"/>
        <v>0.19148077591820745</v>
      </c>
      <c r="Q1239" s="65">
        <f t="shared" si="177"/>
        <v>0.17914748343668976</v>
      </c>
      <c r="R1239" s="65">
        <f t="shared" si="178"/>
        <v>5.5800704251087907E-2</v>
      </c>
      <c r="S1239" s="65">
        <f t="shared" si="179"/>
        <v>0.238938898043317</v>
      </c>
      <c r="T1239" s="66">
        <f>(L1239*'Football Field'!$F$4)+(M1239*'Football Field'!$F$5)+(N1239*'Football Field'!$F$6)+(O1239*'Football Field'!$F$7)+(P1239*'Football Field'!$F$8)+(Q1239*'Football Field'!$F$9)+(R1239*'Football Field'!$F$10)+(S1239*'Football Field'!$F$11)</f>
        <v>134940960.91594282</v>
      </c>
    </row>
    <row r="1240" spans="2:20" x14ac:dyDescent="0.3">
      <c r="B1240" s="62">
        <f t="shared" si="171"/>
        <v>1213</v>
      </c>
      <c r="C1240" s="62">
        <v>0.23283468468277124</v>
      </c>
      <c r="D1240" s="62">
        <v>0.40922371356550513</v>
      </c>
      <c r="E1240" s="62">
        <v>0.94255776762830401</v>
      </c>
      <c r="F1240" s="62">
        <v>0.70010205082691257</v>
      </c>
      <c r="G1240" s="62">
        <v>0.69012220562826276</v>
      </c>
      <c r="H1240" s="62">
        <v>0.76582246198359594</v>
      </c>
      <c r="I1240" s="62">
        <v>0.91130942291126804</v>
      </c>
      <c r="J1240" s="62">
        <v>0.79802660374308643</v>
      </c>
      <c r="K1240" s="62"/>
      <c r="L1240" s="65">
        <f t="shared" si="172"/>
        <v>4.2721969029043981E-2</v>
      </c>
      <c r="M1240" s="65">
        <f t="shared" si="173"/>
        <v>7.50869349243031E-2</v>
      </c>
      <c r="N1240" s="65">
        <f t="shared" si="174"/>
        <v>0.172946413939851</v>
      </c>
      <c r="O1240" s="65">
        <f t="shared" si="175"/>
        <v>0.1284591175638134</v>
      </c>
      <c r="P1240" s="65">
        <f t="shared" si="176"/>
        <v>0.1266279529412733</v>
      </c>
      <c r="Q1240" s="65">
        <f t="shared" si="177"/>
        <v>0.14051791101135006</v>
      </c>
      <c r="R1240" s="65">
        <f t="shared" si="178"/>
        <v>0.16721277156165903</v>
      </c>
      <c r="S1240" s="65">
        <f t="shared" si="179"/>
        <v>0.14642692902870605</v>
      </c>
      <c r="T1240" s="66">
        <f>(L1240*'Football Field'!$F$4)+(M1240*'Football Field'!$F$5)+(N1240*'Football Field'!$F$6)+(O1240*'Football Field'!$F$7)+(P1240*'Football Field'!$F$8)+(Q1240*'Football Field'!$F$9)+(R1240*'Football Field'!$F$10)+(S1240*'Football Field'!$F$11)</f>
        <v>147696011.08640864</v>
      </c>
    </row>
    <row r="1241" spans="2:20" x14ac:dyDescent="0.3">
      <c r="B1241" s="62">
        <f t="shared" si="171"/>
        <v>1214</v>
      </c>
      <c r="C1241" s="62">
        <v>1.9698894025610869E-2</v>
      </c>
      <c r="D1241" s="62">
        <v>0.78479137900676466</v>
      </c>
      <c r="E1241" s="62">
        <v>0.90313458491923371</v>
      </c>
      <c r="F1241" s="62">
        <v>0.11417614409959498</v>
      </c>
      <c r="G1241" s="62">
        <v>0.16587257284586054</v>
      </c>
      <c r="H1241" s="62">
        <v>0.15817815277067937</v>
      </c>
      <c r="I1241" s="62">
        <v>0.60820170830511</v>
      </c>
      <c r="J1241" s="62">
        <v>0.63919902421962305</v>
      </c>
      <c r="K1241" s="62"/>
      <c r="L1241" s="65">
        <f t="shared" si="172"/>
        <v>5.8053134144028518E-3</v>
      </c>
      <c r="M1241" s="65">
        <f t="shared" si="173"/>
        <v>0.23127998526883806</v>
      </c>
      <c r="N1241" s="65">
        <f t="shared" si="174"/>
        <v>0.26615602449692316</v>
      </c>
      <c r="O1241" s="65">
        <f t="shared" si="175"/>
        <v>3.3647995673483873E-2</v>
      </c>
      <c r="P1241" s="65">
        <f t="shared" si="176"/>
        <v>4.8883062722793004E-2</v>
      </c>
      <c r="Q1241" s="65">
        <f t="shared" si="177"/>
        <v>4.6615497852378167E-2</v>
      </c>
      <c r="R1241" s="65">
        <f t="shared" si="178"/>
        <v>0.17923856696197921</v>
      </c>
      <c r="S1241" s="65">
        <f t="shared" si="179"/>
        <v>0.18837355360920166</v>
      </c>
      <c r="T1241" s="66">
        <f>(L1241*'Football Field'!$F$4)+(M1241*'Football Field'!$F$5)+(N1241*'Football Field'!$F$6)+(O1241*'Football Field'!$F$7)+(P1241*'Football Field'!$F$8)+(Q1241*'Football Field'!$F$9)+(R1241*'Football Field'!$F$10)+(S1241*'Football Field'!$F$11)</f>
        <v>144761117.06915143</v>
      </c>
    </row>
    <row r="1242" spans="2:20" x14ac:dyDescent="0.3">
      <c r="B1242" s="62">
        <f t="shared" si="171"/>
        <v>1215</v>
      </c>
      <c r="C1242" s="62">
        <v>0.19492332397346523</v>
      </c>
      <c r="D1242" s="62">
        <v>0.72465183354585638</v>
      </c>
      <c r="E1242" s="62">
        <v>0.2451429442168529</v>
      </c>
      <c r="F1242" s="62">
        <v>5.1867189617923581E-2</v>
      </c>
      <c r="G1242" s="62">
        <v>0.41083532529975142</v>
      </c>
      <c r="H1242" s="62">
        <v>7.9249621773645473E-2</v>
      </c>
      <c r="I1242" s="62">
        <v>0.7201424720806423</v>
      </c>
      <c r="J1242" s="62">
        <v>0.10584301709536581</v>
      </c>
      <c r="K1242" s="62"/>
      <c r="L1242" s="65">
        <f t="shared" si="172"/>
        <v>7.6964003377557058E-2</v>
      </c>
      <c r="M1242" s="65">
        <f t="shared" si="173"/>
        <v>0.28612330750202281</v>
      </c>
      <c r="N1242" s="65">
        <f t="shared" si="174"/>
        <v>9.6792841421371026E-2</v>
      </c>
      <c r="O1242" s="65">
        <f t="shared" si="175"/>
        <v>2.0479368377083897E-2</v>
      </c>
      <c r="P1242" s="65">
        <f t="shared" si="176"/>
        <v>0.1622152276055695</v>
      </c>
      <c r="Q1242" s="65">
        <f t="shared" si="177"/>
        <v>3.1291115057566286E-2</v>
      </c>
      <c r="R1242" s="65">
        <f t="shared" si="178"/>
        <v>0.28434282015979689</v>
      </c>
      <c r="S1242" s="65">
        <f t="shared" si="179"/>
        <v>4.179131649903265E-2</v>
      </c>
      <c r="T1242" s="66">
        <f>(L1242*'Football Field'!$F$4)+(M1242*'Football Field'!$F$5)+(N1242*'Football Field'!$F$6)+(O1242*'Football Field'!$F$7)+(P1242*'Football Field'!$F$8)+(Q1242*'Football Field'!$F$9)+(R1242*'Football Field'!$F$10)+(S1242*'Football Field'!$F$11)</f>
        <v>162463036.40394342</v>
      </c>
    </row>
    <row r="1243" spans="2:20" x14ac:dyDescent="0.3">
      <c r="B1243" s="62">
        <f t="shared" si="171"/>
        <v>1216</v>
      </c>
      <c r="C1243" s="62">
        <v>0.43048900086419761</v>
      </c>
      <c r="D1243" s="62">
        <v>0.43850625936540955</v>
      </c>
      <c r="E1243" s="62">
        <v>0.15208717835800789</v>
      </c>
      <c r="F1243" s="62">
        <v>0.28607981306249997</v>
      </c>
      <c r="G1243" s="62">
        <v>0.89057340988940448</v>
      </c>
      <c r="H1243" s="62">
        <v>0.69688889972018309</v>
      </c>
      <c r="I1243" s="62">
        <v>0.72028838910194959</v>
      </c>
      <c r="J1243" s="62">
        <v>0.84796737231175723</v>
      </c>
      <c r="K1243" s="62"/>
      <c r="L1243" s="65">
        <f t="shared" si="172"/>
        <v>9.6459902515674184E-2</v>
      </c>
      <c r="M1243" s="65">
        <f t="shared" si="173"/>
        <v>9.8256333950431859E-2</v>
      </c>
      <c r="N1243" s="65">
        <f t="shared" si="174"/>
        <v>3.4078256050321949E-2</v>
      </c>
      <c r="O1243" s="65">
        <f t="shared" si="175"/>
        <v>6.4102057948784277E-2</v>
      </c>
      <c r="P1243" s="65">
        <f t="shared" si="176"/>
        <v>0.1995512640939299</v>
      </c>
      <c r="Q1243" s="65">
        <f t="shared" si="177"/>
        <v>0.15615227147805841</v>
      </c>
      <c r="R1243" s="65">
        <f t="shared" si="178"/>
        <v>0.16139540767933333</v>
      </c>
      <c r="S1243" s="65">
        <f t="shared" si="179"/>
        <v>0.19000450628346616</v>
      </c>
      <c r="T1243" s="66">
        <f>(L1243*'Football Field'!$F$4)+(M1243*'Football Field'!$F$5)+(N1243*'Football Field'!$F$6)+(O1243*'Football Field'!$F$7)+(P1243*'Football Field'!$F$8)+(Q1243*'Football Field'!$F$9)+(R1243*'Football Field'!$F$10)+(S1243*'Football Field'!$F$11)</f>
        <v>148780694.1940068</v>
      </c>
    </row>
    <row r="1244" spans="2:20" x14ac:dyDescent="0.3">
      <c r="B1244" s="62">
        <f t="shared" si="171"/>
        <v>1217</v>
      </c>
      <c r="C1244" s="62">
        <v>0.54240090257942775</v>
      </c>
      <c r="D1244" s="62">
        <v>0.28291957903343068</v>
      </c>
      <c r="E1244" s="62">
        <v>0.7117207797172066</v>
      </c>
      <c r="F1244" s="62">
        <v>0.22787338982937122</v>
      </c>
      <c r="G1244" s="62">
        <v>0.29942180690953113</v>
      </c>
      <c r="H1244" s="62">
        <v>0.4701762484188855</v>
      </c>
      <c r="I1244" s="62">
        <v>0.63375131415242847</v>
      </c>
      <c r="J1244" s="62">
        <v>0.61152687054712851</v>
      </c>
      <c r="K1244" s="62"/>
      <c r="L1244" s="65">
        <f t="shared" si="172"/>
        <v>0.14350024067311146</v>
      </c>
      <c r="M1244" s="65">
        <f t="shared" si="173"/>
        <v>7.4850590198801276E-2</v>
      </c>
      <c r="N1244" s="65">
        <f t="shared" si="174"/>
        <v>0.18829633707425061</v>
      </c>
      <c r="O1244" s="65">
        <f t="shared" si="175"/>
        <v>6.0287300644238942E-2</v>
      </c>
      <c r="P1244" s="65">
        <f t="shared" si="176"/>
        <v>7.9216500470339166E-2</v>
      </c>
      <c r="Q1244" s="65">
        <f t="shared" si="177"/>
        <v>0.12439213225131114</v>
      </c>
      <c r="R1244" s="65">
        <f t="shared" si="178"/>
        <v>0.16766835319647469</v>
      </c>
      <c r="S1244" s="65">
        <f t="shared" si="179"/>
        <v>0.16178854549147273</v>
      </c>
      <c r="T1244" s="66">
        <f>(L1244*'Football Field'!$F$4)+(M1244*'Football Field'!$F$5)+(N1244*'Football Field'!$F$6)+(O1244*'Football Field'!$F$7)+(P1244*'Football Field'!$F$8)+(Q1244*'Football Field'!$F$9)+(R1244*'Football Field'!$F$10)+(S1244*'Football Field'!$F$11)</f>
        <v>143424786.48169258</v>
      </c>
    </row>
    <row r="1245" spans="2:20" x14ac:dyDescent="0.3">
      <c r="B1245" s="62">
        <f t="shared" si="171"/>
        <v>1218</v>
      </c>
      <c r="C1245" s="62">
        <v>4.0766539016380721E-2</v>
      </c>
      <c r="D1245" s="62">
        <v>0.7955514585465604</v>
      </c>
      <c r="E1245" s="62">
        <v>0.96775463408549378</v>
      </c>
      <c r="F1245" s="62">
        <v>0.27955678565277398</v>
      </c>
      <c r="G1245" s="62">
        <v>0.4571525301732271</v>
      </c>
      <c r="H1245" s="62">
        <v>0.39223497295228005</v>
      </c>
      <c r="I1245" s="62">
        <v>0.97519138283860851</v>
      </c>
      <c r="J1245" s="62">
        <v>0.56551944670220844</v>
      </c>
      <c r="K1245" s="62"/>
      <c r="L1245" s="65">
        <f t="shared" si="172"/>
        <v>9.1124318006782102E-3</v>
      </c>
      <c r="M1245" s="65">
        <f t="shared" si="173"/>
        <v>0.17782741887955386</v>
      </c>
      <c r="N1245" s="65">
        <f t="shared" si="174"/>
        <v>0.21631951879336356</v>
      </c>
      <c r="O1245" s="65">
        <f t="shared" si="175"/>
        <v>6.2488555691571267E-2</v>
      </c>
      <c r="P1245" s="65">
        <f t="shared" si="176"/>
        <v>0.10218604164648705</v>
      </c>
      <c r="Q1245" s="65">
        <f t="shared" si="177"/>
        <v>8.7675199492219122E-2</v>
      </c>
      <c r="R1245" s="65">
        <f t="shared" si="178"/>
        <v>0.21798183468935628</v>
      </c>
      <c r="S1245" s="65">
        <f t="shared" si="179"/>
        <v>0.12640899900677072</v>
      </c>
      <c r="T1245" s="66">
        <f>(L1245*'Football Field'!$F$4)+(M1245*'Football Field'!$F$5)+(N1245*'Football Field'!$F$6)+(O1245*'Football Field'!$F$7)+(P1245*'Football Field'!$F$8)+(Q1245*'Football Field'!$F$9)+(R1245*'Football Field'!$F$10)+(S1245*'Football Field'!$F$11)</f>
        <v>153084075.04896644</v>
      </c>
    </row>
    <row r="1246" spans="2:20" x14ac:dyDescent="0.3">
      <c r="B1246" s="62">
        <f t="shared" ref="B1246:B1309" si="180">B1245+1</f>
        <v>1219</v>
      </c>
      <c r="C1246" s="62">
        <v>0.63497675914132579</v>
      </c>
      <c r="D1246" s="62">
        <v>0.58711533425855045</v>
      </c>
      <c r="E1246" s="62">
        <v>2.0775522367437849E-2</v>
      </c>
      <c r="F1246" s="62">
        <v>0.35203599732471114</v>
      </c>
      <c r="G1246" s="62">
        <v>0.93023168846991255</v>
      </c>
      <c r="H1246" s="62">
        <v>0.616097338975928</v>
      </c>
      <c r="I1246" s="62">
        <v>0.6959676020238944</v>
      </c>
      <c r="J1246" s="62">
        <v>0.36481260831652595</v>
      </c>
      <c r="K1246" s="62"/>
      <c r="L1246" s="65">
        <f t="shared" si="172"/>
        <v>0.1511125219449545</v>
      </c>
      <c r="M1246" s="65">
        <f t="shared" si="173"/>
        <v>0.13972240330865104</v>
      </c>
      <c r="N1246" s="65">
        <f t="shared" si="174"/>
        <v>4.9441834436787695E-3</v>
      </c>
      <c r="O1246" s="65">
        <f t="shared" si="175"/>
        <v>8.3777944003938523E-2</v>
      </c>
      <c r="P1246" s="65">
        <f t="shared" si="176"/>
        <v>0.22137764006968225</v>
      </c>
      <c r="Q1246" s="65">
        <f t="shared" si="177"/>
        <v>0.1466195751512645</v>
      </c>
      <c r="R1246" s="65">
        <f t="shared" si="178"/>
        <v>0.16562719504259163</v>
      </c>
      <c r="S1246" s="65">
        <f t="shared" si="179"/>
        <v>8.6818537035238827E-2</v>
      </c>
      <c r="T1246" s="66">
        <f>(L1246*'Football Field'!$F$4)+(M1246*'Football Field'!$F$5)+(N1246*'Football Field'!$F$6)+(O1246*'Football Field'!$F$7)+(P1246*'Football Field'!$F$8)+(Q1246*'Football Field'!$F$9)+(R1246*'Football Field'!$F$10)+(S1246*'Football Field'!$F$11)</f>
        <v>149340445.09344316</v>
      </c>
    </row>
    <row r="1247" spans="2:20" x14ac:dyDescent="0.3">
      <c r="B1247" s="62">
        <f t="shared" si="180"/>
        <v>1220</v>
      </c>
      <c r="C1247" s="62">
        <v>0.39445114263195824</v>
      </c>
      <c r="D1247" s="62">
        <v>0.99655471703334642</v>
      </c>
      <c r="E1247" s="62">
        <v>0.47240077158388449</v>
      </c>
      <c r="F1247" s="62">
        <v>0.28741525327980544</v>
      </c>
      <c r="G1247" s="62">
        <v>0.94642850147387803</v>
      </c>
      <c r="H1247" s="62">
        <v>0.37528872555682991</v>
      </c>
      <c r="I1247" s="62">
        <v>0.64372265685385743</v>
      </c>
      <c r="J1247" s="62">
        <v>0.59210828350010536</v>
      </c>
      <c r="K1247" s="62"/>
      <c r="L1247" s="65">
        <f t="shared" si="172"/>
        <v>8.3776580490235231E-2</v>
      </c>
      <c r="M1247" s="65">
        <f t="shared" si="173"/>
        <v>0.21165598838780897</v>
      </c>
      <c r="N1247" s="65">
        <f t="shared" si="174"/>
        <v>0.10033212478528156</v>
      </c>
      <c r="O1247" s="65">
        <f t="shared" si="175"/>
        <v>6.1043471543403567E-2</v>
      </c>
      <c r="P1247" s="65">
        <f t="shared" si="176"/>
        <v>0.20100979554255988</v>
      </c>
      <c r="Q1247" s="65">
        <f t="shared" si="177"/>
        <v>7.9706718337548235E-2</v>
      </c>
      <c r="R1247" s="65">
        <f t="shared" si="178"/>
        <v>0.13671879010279223</v>
      </c>
      <c r="S1247" s="65">
        <f t="shared" si="179"/>
        <v>0.12575653081037022</v>
      </c>
      <c r="T1247" s="66">
        <f>(L1247*'Football Field'!$F$4)+(M1247*'Football Field'!$F$5)+(N1247*'Football Field'!$F$6)+(O1247*'Football Field'!$F$7)+(P1247*'Football Field'!$F$8)+(Q1247*'Football Field'!$F$9)+(R1247*'Football Field'!$F$10)+(S1247*'Football Field'!$F$11)</f>
        <v>146389065.83948794</v>
      </c>
    </row>
    <row r="1248" spans="2:20" x14ac:dyDescent="0.3">
      <c r="B1248" s="62">
        <f t="shared" si="180"/>
        <v>1221</v>
      </c>
      <c r="C1248" s="62">
        <v>0.76688106721097504</v>
      </c>
      <c r="D1248" s="62">
        <v>0.8928385432615441</v>
      </c>
      <c r="E1248" s="62">
        <v>0.16347059120339158</v>
      </c>
      <c r="F1248" s="62">
        <v>2.4795102533684554E-3</v>
      </c>
      <c r="G1248" s="62">
        <v>0.74855783123947095</v>
      </c>
      <c r="H1248" s="62">
        <v>0.31482857076863768</v>
      </c>
      <c r="I1248" s="62">
        <v>0.32847968026330654</v>
      </c>
      <c r="J1248" s="62">
        <v>0.3796453293832972</v>
      </c>
      <c r="K1248" s="62"/>
      <c r="L1248" s="65">
        <f t="shared" si="172"/>
        <v>0.21318945053478594</v>
      </c>
      <c r="M1248" s="65">
        <f t="shared" si="173"/>
        <v>0.24820505628918105</v>
      </c>
      <c r="N1248" s="65">
        <f t="shared" si="174"/>
        <v>4.5444081236732492E-2</v>
      </c>
      <c r="O1248" s="65">
        <f t="shared" si="175"/>
        <v>6.8929257887855163E-4</v>
      </c>
      <c r="P1248" s="65">
        <f t="shared" si="176"/>
        <v>0.20809567422995309</v>
      </c>
      <c r="Q1248" s="65">
        <f t="shared" si="177"/>
        <v>8.7520911500548373E-2</v>
      </c>
      <c r="R1248" s="65">
        <f t="shared" si="178"/>
        <v>9.1315857883750726E-2</v>
      </c>
      <c r="S1248" s="65">
        <f t="shared" si="179"/>
        <v>0.10553967574616979</v>
      </c>
      <c r="T1248" s="66">
        <f>(L1248*'Football Field'!$F$4)+(M1248*'Football Field'!$F$5)+(N1248*'Football Field'!$F$6)+(O1248*'Football Field'!$F$7)+(P1248*'Football Field'!$F$8)+(Q1248*'Football Field'!$F$9)+(R1248*'Football Field'!$F$10)+(S1248*'Football Field'!$F$11)</f>
        <v>137906920.21211869</v>
      </c>
    </row>
    <row r="1249" spans="2:20" x14ac:dyDescent="0.3">
      <c r="B1249" s="62">
        <f t="shared" si="180"/>
        <v>1222</v>
      </c>
      <c r="C1249" s="62">
        <v>0.83744355781571633</v>
      </c>
      <c r="D1249" s="62">
        <v>0.37188975697558413</v>
      </c>
      <c r="E1249" s="62">
        <v>0.85087465034270693</v>
      </c>
      <c r="F1249" s="62">
        <v>0.48103157796168139</v>
      </c>
      <c r="G1249" s="62">
        <v>0.16164555094744171</v>
      </c>
      <c r="H1249" s="62">
        <v>0.14819600548340295</v>
      </c>
      <c r="I1249" s="62">
        <v>0.90475374928416674</v>
      </c>
      <c r="J1249" s="62">
        <v>0.56088193621438742</v>
      </c>
      <c r="K1249" s="62"/>
      <c r="L1249" s="65">
        <f t="shared" si="172"/>
        <v>0.1940001161810872</v>
      </c>
      <c r="M1249" s="65">
        <f t="shared" si="173"/>
        <v>8.6151067002053217E-2</v>
      </c>
      <c r="N1249" s="65">
        <f t="shared" si="174"/>
        <v>0.19711153006248516</v>
      </c>
      <c r="O1249" s="65">
        <f t="shared" si="175"/>
        <v>0.11143459298289028</v>
      </c>
      <c r="P1249" s="65">
        <f t="shared" si="176"/>
        <v>3.7446411010376782E-2</v>
      </c>
      <c r="Q1249" s="65">
        <f t="shared" si="177"/>
        <v>3.4330722366939265E-2</v>
      </c>
      <c r="R1249" s="65">
        <f t="shared" si="178"/>
        <v>0.20959302968932406</v>
      </c>
      <c r="S1249" s="65">
        <f t="shared" si="179"/>
        <v>0.12993253070484392</v>
      </c>
      <c r="T1249" s="66">
        <f>(L1249*'Football Field'!$F$4)+(M1249*'Football Field'!$F$5)+(N1249*'Football Field'!$F$6)+(O1249*'Football Field'!$F$7)+(P1249*'Football Field'!$F$8)+(Q1249*'Football Field'!$F$9)+(R1249*'Football Field'!$F$10)+(S1249*'Football Field'!$F$11)</f>
        <v>145888970.78239408</v>
      </c>
    </row>
    <row r="1250" spans="2:20" x14ac:dyDescent="0.3">
      <c r="B1250" s="62">
        <f t="shared" si="180"/>
        <v>1223</v>
      </c>
      <c r="C1250" s="62">
        <v>0.98563681676556847</v>
      </c>
      <c r="D1250" s="62">
        <v>0.58077566614599718</v>
      </c>
      <c r="E1250" s="62">
        <v>0.48502855365590136</v>
      </c>
      <c r="F1250" s="62">
        <v>0.14628989010555615</v>
      </c>
      <c r="G1250" s="62">
        <v>0.82950469318620479</v>
      </c>
      <c r="H1250" s="62">
        <v>6.4427088217987594E-3</v>
      </c>
      <c r="I1250" s="62">
        <v>0.55727116845016056</v>
      </c>
      <c r="J1250" s="62">
        <v>0.47089043783169338</v>
      </c>
      <c r="K1250" s="62"/>
      <c r="L1250" s="65">
        <f t="shared" si="172"/>
        <v>0.24265771978889553</v>
      </c>
      <c r="M1250" s="65">
        <f t="shared" si="173"/>
        <v>0.14298339556585815</v>
      </c>
      <c r="N1250" s="65">
        <f t="shared" si="174"/>
        <v>0.119411045590681</v>
      </c>
      <c r="O1250" s="65">
        <f t="shared" si="175"/>
        <v>3.6015670840779453E-2</v>
      </c>
      <c r="P1250" s="65">
        <f t="shared" si="176"/>
        <v>0.20421895162488354</v>
      </c>
      <c r="Q1250" s="65">
        <f t="shared" si="177"/>
        <v>1.5861552707535816E-3</v>
      </c>
      <c r="R1250" s="65">
        <f t="shared" si="178"/>
        <v>0.13719673285334744</v>
      </c>
      <c r="S1250" s="65">
        <f t="shared" si="179"/>
        <v>0.11593032846480116</v>
      </c>
      <c r="T1250" s="66">
        <f>(L1250*'Football Field'!$F$4)+(M1250*'Football Field'!$F$5)+(N1250*'Football Field'!$F$6)+(O1250*'Football Field'!$F$7)+(P1250*'Football Field'!$F$8)+(Q1250*'Football Field'!$F$9)+(R1250*'Football Field'!$F$10)+(S1250*'Football Field'!$F$11)</f>
        <v>146420326.60429254</v>
      </c>
    </row>
    <row r="1251" spans="2:20" x14ac:dyDescent="0.3">
      <c r="B1251" s="62">
        <f t="shared" si="180"/>
        <v>1224</v>
      </c>
      <c r="C1251" s="62">
        <v>0.46404269797010267</v>
      </c>
      <c r="D1251" s="62">
        <v>0.41998819763352302</v>
      </c>
      <c r="E1251" s="62">
        <v>0.63421131335942804</v>
      </c>
      <c r="F1251" s="62">
        <v>0.58302247685210995</v>
      </c>
      <c r="G1251" s="62">
        <v>0.53399210873248382</v>
      </c>
      <c r="H1251" s="62">
        <v>0.9981360198878414</v>
      </c>
      <c r="I1251" s="62">
        <v>0.67237066453350469</v>
      </c>
      <c r="J1251" s="62">
        <v>0.32021420711211979</v>
      </c>
      <c r="K1251" s="62"/>
      <c r="L1251" s="65">
        <f t="shared" si="172"/>
        <v>0.10031235113094879</v>
      </c>
      <c r="M1251" s="65">
        <f t="shared" si="173"/>
        <v>9.0789066903025864E-2</v>
      </c>
      <c r="N1251" s="65">
        <f t="shared" si="174"/>
        <v>0.13709778913713239</v>
      </c>
      <c r="O1251" s="65">
        <f t="shared" si="175"/>
        <v>0.12603227175226955</v>
      </c>
      <c r="P1251" s="65">
        <f t="shared" si="176"/>
        <v>0.11543335160028712</v>
      </c>
      <c r="Q1251" s="65">
        <f t="shared" si="177"/>
        <v>0.21576758203808158</v>
      </c>
      <c r="R1251" s="65">
        <f t="shared" si="178"/>
        <v>0.14534671590755163</v>
      </c>
      <c r="S1251" s="65">
        <f t="shared" si="179"/>
        <v>6.9220871530703068E-2</v>
      </c>
      <c r="T1251" s="66">
        <f>(L1251*'Football Field'!$F$4)+(M1251*'Football Field'!$F$5)+(N1251*'Football Field'!$F$6)+(O1251*'Football Field'!$F$7)+(P1251*'Football Field'!$F$8)+(Q1251*'Football Field'!$F$9)+(R1251*'Football Field'!$F$10)+(S1251*'Football Field'!$F$11)</f>
        <v>141861690.37594765</v>
      </c>
    </row>
    <row r="1252" spans="2:20" x14ac:dyDescent="0.3">
      <c r="B1252" s="62">
        <f t="shared" si="180"/>
        <v>1225</v>
      </c>
      <c r="C1252" s="62">
        <v>0.80356831808690721</v>
      </c>
      <c r="D1252" s="62">
        <v>0.89326661778573413</v>
      </c>
      <c r="E1252" s="62">
        <v>0.99447191579519678</v>
      </c>
      <c r="F1252" s="62">
        <v>0.91161998265285671</v>
      </c>
      <c r="G1252" s="62">
        <v>1.0970739534279295E-2</v>
      </c>
      <c r="H1252" s="62">
        <v>0.46345340222248399</v>
      </c>
      <c r="I1252" s="62">
        <v>0.93707024904544545</v>
      </c>
      <c r="J1252" s="62">
        <v>0.42398944200405508</v>
      </c>
      <c r="K1252" s="62"/>
      <c r="L1252" s="65">
        <f t="shared" si="172"/>
        <v>0.14775793283581171</v>
      </c>
      <c r="M1252" s="65">
        <f t="shared" si="173"/>
        <v>0.16425140954970124</v>
      </c>
      <c r="N1252" s="65">
        <f t="shared" si="174"/>
        <v>0.18286076147327124</v>
      </c>
      <c r="O1252" s="65">
        <f t="shared" si="175"/>
        <v>0.16762617581699721</v>
      </c>
      <c r="P1252" s="65">
        <f t="shared" si="176"/>
        <v>2.0172694203828842E-3</v>
      </c>
      <c r="Q1252" s="65">
        <f t="shared" si="177"/>
        <v>8.5218537287718346E-2</v>
      </c>
      <c r="R1252" s="65">
        <f t="shared" si="178"/>
        <v>0.17230590082313282</v>
      </c>
      <c r="S1252" s="65">
        <f t="shared" si="179"/>
        <v>7.7962012792984453E-2</v>
      </c>
      <c r="T1252" s="66">
        <f>(L1252*'Football Field'!$F$4)+(M1252*'Football Field'!$F$5)+(N1252*'Football Field'!$F$6)+(O1252*'Football Field'!$F$7)+(P1252*'Football Field'!$F$8)+(Q1252*'Football Field'!$F$9)+(R1252*'Football Field'!$F$10)+(S1252*'Football Field'!$F$11)</f>
        <v>137404622.9460454</v>
      </c>
    </row>
    <row r="1253" spans="2:20" x14ac:dyDescent="0.3">
      <c r="B1253" s="62">
        <f t="shared" si="180"/>
        <v>1226</v>
      </c>
      <c r="C1253" s="62">
        <v>0.93611076027943896</v>
      </c>
      <c r="D1253" s="62">
        <v>0.29086510541728827</v>
      </c>
      <c r="E1253" s="62">
        <v>0.50988414454383801</v>
      </c>
      <c r="F1253" s="62">
        <v>0.9951705091207339</v>
      </c>
      <c r="G1253" s="62">
        <v>0.35980750815849882</v>
      </c>
      <c r="H1253" s="62">
        <v>0.29981770825609488</v>
      </c>
      <c r="I1253" s="62">
        <v>4.7958206686644411E-2</v>
      </c>
      <c r="J1253" s="62">
        <v>0.2825466025030573</v>
      </c>
      <c r="K1253" s="62"/>
      <c r="L1253" s="65">
        <f t="shared" si="172"/>
        <v>0.25149661036130616</v>
      </c>
      <c r="M1253" s="65">
        <f t="shared" si="173"/>
        <v>7.8144158991394846E-2</v>
      </c>
      <c r="N1253" s="65">
        <f t="shared" si="174"/>
        <v>0.13698606988714698</v>
      </c>
      <c r="O1253" s="65">
        <f t="shared" si="175"/>
        <v>0.26736367147482426</v>
      </c>
      <c r="P1253" s="65">
        <f t="shared" si="176"/>
        <v>9.6666305445947578E-2</v>
      </c>
      <c r="Q1253" s="65">
        <f t="shared" si="177"/>
        <v>8.0549375727925851E-2</v>
      </c>
      <c r="R1253" s="65">
        <f t="shared" si="178"/>
        <v>1.2884507830139206E-2</v>
      </c>
      <c r="S1253" s="65">
        <f t="shared" si="179"/>
        <v>7.5909300281315248E-2</v>
      </c>
      <c r="T1253" s="66">
        <f>(L1253*'Football Field'!$F$4)+(M1253*'Football Field'!$F$5)+(N1253*'Football Field'!$F$6)+(O1253*'Football Field'!$F$7)+(P1253*'Football Field'!$F$8)+(Q1253*'Football Field'!$F$9)+(R1253*'Football Field'!$F$10)+(S1253*'Football Field'!$F$11)</f>
        <v>122305289.93859498</v>
      </c>
    </row>
    <row r="1254" spans="2:20" x14ac:dyDescent="0.3">
      <c r="B1254" s="62">
        <f t="shared" si="180"/>
        <v>1227</v>
      </c>
      <c r="C1254" s="62">
        <v>3.3657620021892543E-2</v>
      </c>
      <c r="D1254" s="62">
        <v>0.55369616912812414</v>
      </c>
      <c r="E1254" s="62">
        <v>9.1852876460356003E-2</v>
      </c>
      <c r="F1254" s="62">
        <v>0.98383662298220709</v>
      </c>
      <c r="G1254" s="62">
        <v>0.87594939922678983</v>
      </c>
      <c r="H1254" s="62">
        <v>5.5540859983332136E-2</v>
      </c>
      <c r="I1254" s="62">
        <v>0.80170955893589491</v>
      </c>
      <c r="J1254" s="62">
        <v>0.54704881332899213</v>
      </c>
      <c r="K1254" s="62"/>
      <c r="L1254" s="65">
        <f t="shared" si="172"/>
        <v>8.5354117078188935E-3</v>
      </c>
      <c r="M1254" s="65">
        <f t="shared" si="173"/>
        <v>0.14041470435154435</v>
      </c>
      <c r="N1254" s="65">
        <f t="shared" si="174"/>
        <v>2.3293450833024209E-2</v>
      </c>
      <c r="O1254" s="65">
        <f t="shared" si="175"/>
        <v>0.24949626934171892</v>
      </c>
      <c r="P1254" s="65">
        <f t="shared" si="176"/>
        <v>0.22213658460562968</v>
      </c>
      <c r="Q1254" s="65">
        <f t="shared" si="177"/>
        <v>1.4084896860078307E-2</v>
      </c>
      <c r="R1254" s="65">
        <f t="shared" si="178"/>
        <v>0.20330971563529424</v>
      </c>
      <c r="S1254" s="65">
        <f t="shared" si="179"/>
        <v>0.1387289666648914</v>
      </c>
      <c r="T1254" s="66">
        <f>(L1254*'Football Field'!$F$4)+(M1254*'Football Field'!$F$5)+(N1254*'Football Field'!$F$6)+(O1254*'Football Field'!$F$7)+(P1254*'Football Field'!$F$8)+(Q1254*'Football Field'!$F$9)+(R1254*'Football Field'!$F$10)+(S1254*'Football Field'!$F$11)</f>
        <v>157377921.02164522</v>
      </c>
    </row>
    <row r="1255" spans="2:20" x14ac:dyDescent="0.3">
      <c r="B1255" s="62">
        <f t="shared" si="180"/>
        <v>1228</v>
      </c>
      <c r="C1255" s="62">
        <v>0.21109760224884944</v>
      </c>
      <c r="D1255" s="62">
        <v>0.15440612630786876</v>
      </c>
      <c r="E1255" s="62">
        <v>0.16123401390769876</v>
      </c>
      <c r="F1255" s="62">
        <v>0.64763753730685536</v>
      </c>
      <c r="G1255" s="62">
        <v>0.76983729515419119</v>
      </c>
      <c r="H1255" s="62">
        <v>0.34621392443959442</v>
      </c>
      <c r="I1255" s="62">
        <v>0.4466572231766035</v>
      </c>
      <c r="J1255" s="62">
        <v>0.58751189953613336</v>
      </c>
      <c r="K1255" s="62"/>
      <c r="L1255" s="65">
        <f t="shared" ref="L1255:L1318" si="181">C1255/SUM($C1255:$J1255)</f>
        <v>6.349572286235472E-2</v>
      </c>
      <c r="M1255" s="65">
        <f t="shared" ref="M1255:M1318" si="182">D1255/SUM($C1255:$J1255)</f>
        <v>4.6443581072686528E-2</v>
      </c>
      <c r="N1255" s="65">
        <f t="shared" ref="N1255:N1318" si="183">E1255/SUM($C1255:$J1255)</f>
        <v>4.8497330874463243E-2</v>
      </c>
      <c r="O1255" s="65">
        <f t="shared" ref="O1255:O1318" si="184">F1255/SUM($C1255:$J1255)</f>
        <v>0.19480189801311748</v>
      </c>
      <c r="P1255" s="65">
        <f t="shared" ref="P1255:P1318" si="185">G1255/SUM($C1255:$J1255)</f>
        <v>0.23155817508809112</v>
      </c>
      <c r="Q1255" s="65">
        <f t="shared" ref="Q1255:Q1318" si="186">H1255/SUM($C1255:$J1255)</f>
        <v>0.10413715344521172</v>
      </c>
      <c r="R1255" s="65">
        <f t="shared" ref="R1255:R1318" si="187">I1255/SUM($C1255:$J1255)</f>
        <v>0.13434933867158652</v>
      </c>
      <c r="S1255" s="65">
        <f t="shared" ref="S1255:S1318" si="188">J1255/SUM($C1255:$J1255)</f>
        <v>0.17671679997248874</v>
      </c>
      <c r="T1255" s="66">
        <f>(L1255*'Football Field'!$F$4)+(M1255*'Football Field'!$F$5)+(N1255*'Football Field'!$F$6)+(O1255*'Football Field'!$F$7)+(P1255*'Football Field'!$F$8)+(Q1255*'Football Field'!$F$9)+(R1255*'Football Field'!$F$10)+(S1255*'Football Field'!$F$11)</f>
        <v>149178683.45943391</v>
      </c>
    </row>
    <row r="1256" spans="2:20" x14ac:dyDescent="0.3">
      <c r="B1256" s="62">
        <f t="shared" si="180"/>
        <v>1229</v>
      </c>
      <c r="C1256" s="62">
        <v>0.2775387130292194</v>
      </c>
      <c r="D1256" s="62">
        <v>0.58420303976982557</v>
      </c>
      <c r="E1256" s="62">
        <v>0.66510363375722104</v>
      </c>
      <c r="F1256" s="62">
        <v>0.48407884243786226</v>
      </c>
      <c r="G1256" s="62">
        <v>0.60354063915007417</v>
      </c>
      <c r="H1256" s="62">
        <v>0.90316775192267851</v>
      </c>
      <c r="I1256" s="62">
        <v>0.10502641579671401</v>
      </c>
      <c r="J1256" s="62">
        <v>0.14294837531800519</v>
      </c>
      <c r="K1256" s="62"/>
      <c r="L1256" s="65">
        <f t="shared" si="181"/>
        <v>7.3703570957794354E-2</v>
      </c>
      <c r="M1256" s="65">
        <f t="shared" si="182"/>
        <v>0.15514178085455541</v>
      </c>
      <c r="N1256" s="65">
        <f t="shared" si="183"/>
        <v>0.17662585637107608</v>
      </c>
      <c r="O1256" s="65">
        <f t="shared" si="184"/>
        <v>0.12855265819810047</v>
      </c>
      <c r="P1256" s="65">
        <f t="shared" si="185"/>
        <v>0.16027710094204714</v>
      </c>
      <c r="Q1256" s="65">
        <f t="shared" si="186"/>
        <v>0.23984649840044683</v>
      </c>
      <c r="R1256" s="65">
        <f t="shared" si="187"/>
        <v>2.7890962686351321E-2</v>
      </c>
      <c r="S1256" s="65">
        <f t="shared" si="188"/>
        <v>3.7961571589628297E-2</v>
      </c>
      <c r="T1256" s="66">
        <f>(L1256*'Football Field'!$F$4)+(M1256*'Football Field'!$F$5)+(N1256*'Football Field'!$F$6)+(O1256*'Football Field'!$F$7)+(P1256*'Football Field'!$F$8)+(Q1256*'Football Field'!$F$9)+(R1256*'Football Field'!$F$10)+(S1256*'Football Field'!$F$11)</f>
        <v>129967383.71872282</v>
      </c>
    </row>
    <row r="1257" spans="2:20" x14ac:dyDescent="0.3">
      <c r="B1257" s="62">
        <f t="shared" si="180"/>
        <v>1230</v>
      </c>
      <c r="C1257" s="62">
        <v>0.78207515006020034</v>
      </c>
      <c r="D1257" s="62">
        <v>9.8922487414094817E-2</v>
      </c>
      <c r="E1257" s="62">
        <v>0.13769741589093232</v>
      </c>
      <c r="F1257" s="62">
        <v>0.79539237704599564</v>
      </c>
      <c r="G1257" s="62">
        <v>0.2657290133328496</v>
      </c>
      <c r="H1257" s="62">
        <v>0.49517463960103081</v>
      </c>
      <c r="I1257" s="62">
        <v>0.11853619786823244</v>
      </c>
      <c r="J1257" s="62">
        <v>0.74172317277035971</v>
      </c>
      <c r="K1257" s="62"/>
      <c r="L1257" s="65">
        <f t="shared" si="181"/>
        <v>0.22766175582722512</v>
      </c>
      <c r="M1257" s="65">
        <f t="shared" si="182"/>
        <v>2.8796295565401687E-2</v>
      </c>
      <c r="N1257" s="65">
        <f t="shared" si="183"/>
        <v>4.0083661361939776E-2</v>
      </c>
      <c r="O1257" s="65">
        <f t="shared" si="184"/>
        <v>0.23153839514775909</v>
      </c>
      <c r="P1257" s="65">
        <f t="shared" si="185"/>
        <v>7.7353606932704544E-2</v>
      </c>
      <c r="Q1257" s="65">
        <f t="shared" si="186"/>
        <v>0.14414513475336288</v>
      </c>
      <c r="R1257" s="65">
        <f t="shared" si="187"/>
        <v>3.4505838644391031E-2</v>
      </c>
      <c r="S1257" s="65">
        <f t="shared" si="188"/>
        <v>0.21591531176721596</v>
      </c>
      <c r="T1257" s="66">
        <f>(L1257*'Football Field'!$F$4)+(M1257*'Football Field'!$F$5)+(N1257*'Football Field'!$F$6)+(O1257*'Football Field'!$F$7)+(P1257*'Football Field'!$F$8)+(Q1257*'Football Field'!$F$9)+(R1257*'Football Field'!$F$10)+(S1257*'Football Field'!$F$11)</f>
        <v>122288503.37231252</v>
      </c>
    </row>
    <row r="1258" spans="2:20" x14ac:dyDescent="0.3">
      <c r="B1258" s="62">
        <f t="shared" si="180"/>
        <v>1231</v>
      </c>
      <c r="C1258" s="62">
        <v>0.42798234640818067</v>
      </c>
      <c r="D1258" s="62">
        <v>0.45999129811020811</v>
      </c>
      <c r="E1258" s="62">
        <v>0.5822683558990901</v>
      </c>
      <c r="F1258" s="62">
        <v>0.13744277786468384</v>
      </c>
      <c r="G1258" s="62">
        <v>0.12004107881874437</v>
      </c>
      <c r="H1258" s="62">
        <v>0.64487245761496592</v>
      </c>
      <c r="I1258" s="62">
        <v>0.45131692181491267</v>
      </c>
      <c r="J1258" s="62">
        <v>0.80907520275101374</v>
      </c>
      <c r="K1258" s="62"/>
      <c r="L1258" s="65">
        <f t="shared" si="181"/>
        <v>0.11780442408562679</v>
      </c>
      <c r="M1258" s="65">
        <f t="shared" si="182"/>
        <v>0.12661505880569923</v>
      </c>
      <c r="N1258" s="65">
        <f t="shared" si="183"/>
        <v>0.16027247129618041</v>
      </c>
      <c r="O1258" s="65">
        <f t="shared" si="184"/>
        <v>3.78318578487244E-2</v>
      </c>
      <c r="P1258" s="65">
        <f t="shared" si="185"/>
        <v>3.3041947350259233E-2</v>
      </c>
      <c r="Q1258" s="65">
        <f t="shared" si="186"/>
        <v>0.17750458427918403</v>
      </c>
      <c r="R1258" s="65">
        <f t="shared" si="187"/>
        <v>0.12422739045361564</v>
      </c>
      <c r="S1258" s="65">
        <f t="shared" si="188"/>
        <v>0.22270226588071029</v>
      </c>
      <c r="T1258" s="66">
        <f>(L1258*'Football Field'!$F$4)+(M1258*'Football Field'!$F$5)+(N1258*'Football Field'!$F$6)+(O1258*'Football Field'!$F$7)+(P1258*'Football Field'!$F$8)+(Q1258*'Football Field'!$F$9)+(R1258*'Football Field'!$F$10)+(S1258*'Football Field'!$F$11)</f>
        <v>133145734.73741426</v>
      </c>
    </row>
    <row r="1259" spans="2:20" x14ac:dyDescent="0.3">
      <c r="B1259" s="62">
        <f t="shared" si="180"/>
        <v>1232</v>
      </c>
      <c r="C1259" s="62">
        <v>0.8523531301900592</v>
      </c>
      <c r="D1259" s="62">
        <v>0.72780097909728025</v>
      </c>
      <c r="E1259" s="62">
        <v>1.1514922165699271E-2</v>
      </c>
      <c r="F1259" s="62">
        <v>0.13700897290241754</v>
      </c>
      <c r="G1259" s="62">
        <v>0.87544547854498711</v>
      </c>
      <c r="H1259" s="62">
        <v>6.1556705108614107E-3</v>
      </c>
      <c r="I1259" s="62">
        <v>0.39053894807194667</v>
      </c>
      <c r="J1259" s="62">
        <v>9.5124573517609168E-2</v>
      </c>
      <c r="K1259" s="62"/>
      <c r="L1259" s="65">
        <f t="shared" si="181"/>
        <v>0.27531295623547752</v>
      </c>
      <c r="M1259" s="65">
        <f t="shared" si="182"/>
        <v>0.23508218836677197</v>
      </c>
      <c r="N1259" s="65">
        <f t="shared" si="183"/>
        <v>3.7193589722057979E-3</v>
      </c>
      <c r="O1259" s="65">
        <f t="shared" si="184"/>
        <v>4.4254363625250079E-2</v>
      </c>
      <c r="P1259" s="65">
        <f t="shared" si="185"/>
        <v>0.2827718631917962</v>
      </c>
      <c r="Q1259" s="65">
        <f t="shared" si="186"/>
        <v>1.9883024839468964E-3</v>
      </c>
      <c r="R1259" s="65">
        <f t="shared" si="187"/>
        <v>0.12614540676914765</v>
      </c>
      <c r="S1259" s="65">
        <f t="shared" si="188"/>
        <v>3.0725560355403775E-2</v>
      </c>
      <c r="T1259" s="66">
        <f>(L1259*'Football Field'!$F$4)+(M1259*'Football Field'!$F$5)+(N1259*'Football Field'!$F$6)+(O1259*'Football Field'!$F$7)+(P1259*'Football Field'!$F$8)+(Q1259*'Football Field'!$F$9)+(R1259*'Football Field'!$F$10)+(S1259*'Football Field'!$F$11)</f>
        <v>147246181.45576137</v>
      </c>
    </row>
    <row r="1260" spans="2:20" x14ac:dyDescent="0.3">
      <c r="B1260" s="62">
        <f t="shared" si="180"/>
        <v>1233</v>
      </c>
      <c r="C1260" s="62">
        <v>0.27545221066591297</v>
      </c>
      <c r="D1260" s="62">
        <v>0.69288056482786298</v>
      </c>
      <c r="E1260" s="62">
        <v>0.21764655906136954</v>
      </c>
      <c r="F1260" s="62">
        <v>0.40749611507447747</v>
      </c>
      <c r="G1260" s="62">
        <v>0.33635894930496213</v>
      </c>
      <c r="H1260" s="62">
        <v>0.56373498113453602</v>
      </c>
      <c r="I1260" s="62">
        <v>0.50953265779142631</v>
      </c>
      <c r="J1260" s="62">
        <v>0.59866786274506556</v>
      </c>
      <c r="K1260" s="62"/>
      <c r="L1260" s="65">
        <f t="shared" si="181"/>
        <v>7.6476903929814502E-2</v>
      </c>
      <c r="M1260" s="65">
        <f t="shared" si="182"/>
        <v>0.19237224585372872</v>
      </c>
      <c r="N1260" s="65">
        <f t="shared" si="183"/>
        <v>6.0427668914878149E-2</v>
      </c>
      <c r="O1260" s="65">
        <f t="shared" si="184"/>
        <v>0.11313774236548532</v>
      </c>
      <c r="P1260" s="65">
        <f t="shared" si="185"/>
        <v>9.3387128713693146E-2</v>
      </c>
      <c r="Q1260" s="65">
        <f t="shared" si="186"/>
        <v>0.15651610088688561</v>
      </c>
      <c r="R1260" s="65">
        <f t="shared" si="187"/>
        <v>0.14146729853724191</v>
      </c>
      <c r="S1260" s="65">
        <f t="shared" si="188"/>
        <v>0.16621491079827272</v>
      </c>
      <c r="T1260" s="66">
        <f>(L1260*'Football Field'!$F$4)+(M1260*'Football Field'!$F$5)+(N1260*'Football Field'!$F$6)+(O1260*'Football Field'!$F$7)+(P1260*'Football Field'!$F$8)+(Q1260*'Football Field'!$F$9)+(R1260*'Football Field'!$F$10)+(S1260*'Football Field'!$F$11)</f>
        <v>137959598.7709325</v>
      </c>
    </row>
    <row r="1261" spans="2:20" x14ac:dyDescent="0.3">
      <c r="B1261" s="62">
        <f t="shared" si="180"/>
        <v>1234</v>
      </c>
      <c r="C1261" s="62">
        <v>0.18086729191042117</v>
      </c>
      <c r="D1261" s="62">
        <v>7.7289904699505363E-2</v>
      </c>
      <c r="E1261" s="62">
        <v>5.0269012467284879E-2</v>
      </c>
      <c r="F1261" s="62">
        <v>0.26018470957565165</v>
      </c>
      <c r="G1261" s="62">
        <v>0.9785284641079699</v>
      </c>
      <c r="H1261" s="62">
        <v>0.10994361226226335</v>
      </c>
      <c r="I1261" s="62">
        <v>0.17856117011678341</v>
      </c>
      <c r="J1261" s="62">
        <v>0.33709181179823144</v>
      </c>
      <c r="K1261" s="62"/>
      <c r="L1261" s="65">
        <f t="shared" si="181"/>
        <v>8.3244026807760205E-2</v>
      </c>
      <c r="M1261" s="65">
        <f t="shared" si="182"/>
        <v>3.5572616976879426E-2</v>
      </c>
      <c r="N1261" s="65">
        <f t="shared" si="183"/>
        <v>2.313627288398178E-2</v>
      </c>
      <c r="O1261" s="65">
        <f t="shared" si="184"/>
        <v>0.11974980500958622</v>
      </c>
      <c r="P1261" s="65">
        <f t="shared" si="185"/>
        <v>0.45036694494604146</v>
      </c>
      <c r="Q1261" s="65">
        <f t="shared" si="186"/>
        <v>5.0601459831856509E-2</v>
      </c>
      <c r="R1261" s="65">
        <f t="shared" si="187"/>
        <v>8.2182636092037978E-2</v>
      </c>
      <c r="S1261" s="65">
        <f t="shared" si="188"/>
        <v>0.15514623745185643</v>
      </c>
      <c r="T1261" s="66">
        <f>(L1261*'Football Field'!$F$4)+(M1261*'Football Field'!$F$5)+(N1261*'Football Field'!$F$6)+(O1261*'Football Field'!$F$7)+(P1261*'Football Field'!$F$8)+(Q1261*'Football Field'!$F$9)+(R1261*'Football Field'!$F$10)+(S1261*'Football Field'!$F$11)</f>
        <v>158453586.03970492</v>
      </c>
    </row>
    <row r="1262" spans="2:20" x14ac:dyDescent="0.3">
      <c r="B1262" s="62">
        <f t="shared" si="180"/>
        <v>1235</v>
      </c>
      <c r="C1262" s="62">
        <v>0.89180768124290377</v>
      </c>
      <c r="D1262" s="62">
        <v>0.46971002128810979</v>
      </c>
      <c r="E1262" s="62">
        <v>0.93565415778412286</v>
      </c>
      <c r="F1262" s="62">
        <v>0.97960080910670888</v>
      </c>
      <c r="G1262" s="62">
        <v>0.17653670266680443</v>
      </c>
      <c r="H1262" s="62">
        <v>0.20638623035187187</v>
      </c>
      <c r="I1262" s="62">
        <v>0.94043908100726581</v>
      </c>
      <c r="J1262" s="62">
        <v>0.65692823467988182</v>
      </c>
      <c r="K1262" s="62"/>
      <c r="L1262" s="65">
        <f t="shared" si="181"/>
        <v>0.16963991018021254</v>
      </c>
      <c r="M1262" s="65">
        <f t="shared" si="182"/>
        <v>8.9348373531622019E-2</v>
      </c>
      <c r="N1262" s="65">
        <f t="shared" si="183"/>
        <v>0.17798039938950572</v>
      </c>
      <c r="O1262" s="65">
        <f t="shared" si="184"/>
        <v>0.18633994387413552</v>
      </c>
      <c r="P1262" s="65">
        <f t="shared" si="185"/>
        <v>3.3580861674312804E-2</v>
      </c>
      <c r="Q1262" s="65">
        <f t="shared" si="186"/>
        <v>3.9258847300495586E-2</v>
      </c>
      <c r="R1262" s="65">
        <f t="shared" si="187"/>
        <v>0.17889058884275411</v>
      </c>
      <c r="S1262" s="65">
        <f t="shared" si="188"/>
        <v>0.12496107520696183</v>
      </c>
      <c r="T1262" s="66">
        <f>(L1262*'Football Field'!$F$4)+(M1262*'Football Field'!$F$5)+(N1262*'Football Field'!$F$6)+(O1262*'Football Field'!$F$7)+(P1262*'Football Field'!$F$8)+(Q1262*'Football Field'!$F$9)+(R1262*'Football Field'!$F$10)+(S1262*'Football Field'!$F$11)</f>
        <v>141410435.86422521</v>
      </c>
    </row>
    <row r="1263" spans="2:20" x14ac:dyDescent="0.3">
      <c r="B1263" s="62">
        <f t="shared" si="180"/>
        <v>1236</v>
      </c>
      <c r="C1263" s="62">
        <v>0.65936939939387684</v>
      </c>
      <c r="D1263" s="62">
        <v>0.45485555423332247</v>
      </c>
      <c r="E1263" s="62">
        <v>0.20589555317224972</v>
      </c>
      <c r="F1263" s="62">
        <v>0.2637216730702443</v>
      </c>
      <c r="G1263" s="62">
        <v>0.27790999141223172</v>
      </c>
      <c r="H1263" s="62">
        <v>0.98509505768879069</v>
      </c>
      <c r="I1263" s="62">
        <v>8.9499730083788642E-2</v>
      </c>
      <c r="J1263" s="62">
        <v>0.73608627391592829</v>
      </c>
      <c r="K1263" s="62"/>
      <c r="L1263" s="65">
        <f t="shared" si="181"/>
        <v>0.17954564659588068</v>
      </c>
      <c r="M1263" s="65">
        <f t="shared" si="182"/>
        <v>0.12385672533123615</v>
      </c>
      <c r="N1263" s="65">
        <f t="shared" si="183"/>
        <v>5.6065159013309537E-2</v>
      </c>
      <c r="O1263" s="65">
        <f t="shared" si="184"/>
        <v>7.181115525875309E-2</v>
      </c>
      <c r="P1263" s="65">
        <f t="shared" si="185"/>
        <v>7.5674620553263364E-2</v>
      </c>
      <c r="Q1263" s="65">
        <f t="shared" si="186"/>
        <v>0.26824042676794985</v>
      </c>
      <c r="R1263" s="65">
        <f t="shared" si="187"/>
        <v>2.4370689514591162E-2</v>
      </c>
      <c r="S1263" s="65">
        <f t="shared" si="188"/>
        <v>0.20043557696501618</v>
      </c>
      <c r="T1263" s="66">
        <f>(L1263*'Football Field'!$F$4)+(M1263*'Football Field'!$F$5)+(N1263*'Football Field'!$F$6)+(O1263*'Football Field'!$F$7)+(P1263*'Football Field'!$F$8)+(Q1263*'Football Field'!$F$9)+(R1263*'Football Field'!$F$10)+(S1263*'Football Field'!$F$11)</f>
        <v>119833424.2894233</v>
      </c>
    </row>
    <row r="1264" spans="2:20" x14ac:dyDescent="0.3">
      <c r="B1264" s="62">
        <f t="shared" si="180"/>
        <v>1237</v>
      </c>
      <c r="C1264" s="62">
        <v>0.33262330092635239</v>
      </c>
      <c r="D1264" s="62">
        <v>0.1737088538938778</v>
      </c>
      <c r="E1264" s="62">
        <v>0.79238025072792972</v>
      </c>
      <c r="F1264" s="62">
        <v>0.88538539975398789</v>
      </c>
      <c r="G1264" s="62">
        <v>0.68014957595361081</v>
      </c>
      <c r="H1264" s="62">
        <v>0.4433569584569681</v>
      </c>
      <c r="I1264" s="62">
        <v>0.49889730199768112</v>
      </c>
      <c r="J1264" s="62">
        <v>0.47574725207052404</v>
      </c>
      <c r="K1264" s="62"/>
      <c r="L1264" s="65">
        <f t="shared" si="181"/>
        <v>7.7674910818336121E-2</v>
      </c>
      <c r="M1264" s="65">
        <f t="shared" si="182"/>
        <v>4.0564866312687582E-2</v>
      </c>
      <c r="N1264" s="65">
        <f t="shared" si="183"/>
        <v>0.18503834559422638</v>
      </c>
      <c r="O1264" s="65">
        <f t="shared" si="184"/>
        <v>0.2067571086397674</v>
      </c>
      <c r="P1264" s="65">
        <f t="shared" si="185"/>
        <v>0.15882999629969788</v>
      </c>
      <c r="Q1264" s="65">
        <f t="shared" si="186"/>
        <v>0.10353367341651977</v>
      </c>
      <c r="R1264" s="65">
        <f t="shared" si="187"/>
        <v>0.11650357426029691</v>
      </c>
      <c r="S1264" s="65">
        <f t="shared" si="188"/>
        <v>0.11109752465846791</v>
      </c>
      <c r="T1264" s="66">
        <f>(L1264*'Football Field'!$F$4)+(M1264*'Football Field'!$F$5)+(N1264*'Football Field'!$F$6)+(O1264*'Football Field'!$F$7)+(P1264*'Football Field'!$F$8)+(Q1264*'Football Field'!$F$9)+(R1264*'Football Field'!$F$10)+(S1264*'Football Field'!$F$11)</f>
        <v>143839492.60111123</v>
      </c>
    </row>
    <row r="1265" spans="2:20" x14ac:dyDescent="0.3">
      <c r="B1265" s="62">
        <f t="shared" si="180"/>
        <v>1238</v>
      </c>
      <c r="C1265" s="62">
        <v>0.41319735113245104</v>
      </c>
      <c r="D1265" s="62">
        <v>0.32710236753998634</v>
      </c>
      <c r="E1265" s="62">
        <v>7.7316374317902836E-2</v>
      </c>
      <c r="F1265" s="62">
        <v>0.67390144889704506</v>
      </c>
      <c r="G1265" s="62">
        <v>0.86204186502659075</v>
      </c>
      <c r="H1265" s="62">
        <v>0.83510644542205947</v>
      </c>
      <c r="I1265" s="62">
        <v>0.93716593568073148</v>
      </c>
      <c r="J1265" s="62">
        <v>0.51140113576703072</v>
      </c>
      <c r="K1265" s="62"/>
      <c r="L1265" s="65">
        <f t="shared" si="181"/>
        <v>8.9104290839740349E-2</v>
      </c>
      <c r="M1265" s="65">
        <f t="shared" si="182"/>
        <v>7.0538265581251799E-2</v>
      </c>
      <c r="N1265" s="65">
        <f t="shared" si="183"/>
        <v>1.6672954666856747E-2</v>
      </c>
      <c r="O1265" s="65">
        <f t="shared" si="184"/>
        <v>0.14532404560501744</v>
      </c>
      <c r="P1265" s="65">
        <f t="shared" si="185"/>
        <v>0.18589574412043958</v>
      </c>
      <c r="Q1265" s="65">
        <f t="shared" si="186"/>
        <v>0.18008723287090048</v>
      </c>
      <c r="R1265" s="65">
        <f t="shared" si="187"/>
        <v>0.202095937617048</v>
      </c>
      <c r="S1265" s="65">
        <f t="shared" si="188"/>
        <v>0.11028152869874557</v>
      </c>
      <c r="T1265" s="66">
        <f>(L1265*'Football Field'!$F$4)+(M1265*'Football Field'!$F$5)+(N1265*'Football Field'!$F$6)+(O1265*'Football Field'!$F$7)+(P1265*'Football Field'!$F$8)+(Q1265*'Football Field'!$F$9)+(R1265*'Football Field'!$F$10)+(S1265*'Football Field'!$F$11)</f>
        <v>152938236.69779885</v>
      </c>
    </row>
    <row r="1266" spans="2:20" x14ac:dyDescent="0.3">
      <c r="B1266" s="62">
        <f t="shared" si="180"/>
        <v>1239</v>
      </c>
      <c r="C1266" s="62">
        <v>0.34138517398617152</v>
      </c>
      <c r="D1266" s="62">
        <v>0.98217338927125508</v>
      </c>
      <c r="E1266" s="62">
        <v>0.28627954686290591</v>
      </c>
      <c r="F1266" s="62">
        <v>0.89451325319610187</v>
      </c>
      <c r="G1266" s="62">
        <v>0.32302037720953569</v>
      </c>
      <c r="H1266" s="62">
        <v>0.65643133156494438</v>
      </c>
      <c r="I1266" s="62">
        <v>0.56819007989810044</v>
      </c>
      <c r="J1266" s="62">
        <v>0.55725794252810357</v>
      </c>
      <c r="K1266" s="62"/>
      <c r="L1266" s="65">
        <f t="shared" si="181"/>
        <v>7.406521514791467E-2</v>
      </c>
      <c r="M1266" s="65">
        <f t="shared" si="182"/>
        <v>0.21308741249518565</v>
      </c>
      <c r="N1266" s="65">
        <f t="shared" si="183"/>
        <v>6.2109774666744985E-2</v>
      </c>
      <c r="O1266" s="65">
        <f t="shared" si="184"/>
        <v>0.19406910902731245</v>
      </c>
      <c r="P1266" s="65">
        <f t="shared" si="185"/>
        <v>7.0080880946967905E-2</v>
      </c>
      <c r="Q1266" s="65">
        <f t="shared" si="186"/>
        <v>0.14241604939808872</v>
      </c>
      <c r="R1266" s="65">
        <f t="shared" si="187"/>
        <v>0.12327167000599826</v>
      </c>
      <c r="S1266" s="65">
        <f t="shared" si="188"/>
        <v>0.12089988831178744</v>
      </c>
      <c r="T1266" s="66">
        <f>(L1266*'Football Field'!$F$4)+(M1266*'Football Field'!$F$5)+(N1266*'Football Field'!$F$6)+(O1266*'Football Field'!$F$7)+(P1266*'Football Field'!$F$8)+(Q1266*'Football Field'!$F$9)+(R1266*'Football Field'!$F$10)+(S1266*'Football Field'!$F$11)</f>
        <v>133736869.4107717</v>
      </c>
    </row>
    <row r="1267" spans="2:20" x14ac:dyDescent="0.3">
      <c r="B1267" s="62">
        <f t="shared" si="180"/>
        <v>1240</v>
      </c>
      <c r="C1267" s="62">
        <v>1.5060746965287031E-2</v>
      </c>
      <c r="D1267" s="62">
        <v>0.97596751354842348</v>
      </c>
      <c r="E1267" s="62">
        <v>0.76075862519917037</v>
      </c>
      <c r="F1267" s="62">
        <v>0.38349755679715847</v>
      </c>
      <c r="G1267" s="62">
        <v>0.54077694533106413</v>
      </c>
      <c r="H1267" s="62">
        <v>0.63528344310077223</v>
      </c>
      <c r="I1267" s="62">
        <v>0.29462316679527523</v>
      </c>
      <c r="J1267" s="62">
        <v>9.7283279884984974E-2</v>
      </c>
      <c r="K1267" s="62"/>
      <c r="L1267" s="65">
        <f t="shared" si="181"/>
        <v>4.0668984727813447E-3</v>
      </c>
      <c r="M1267" s="65">
        <f t="shared" si="182"/>
        <v>0.26354342181584117</v>
      </c>
      <c r="N1267" s="65">
        <f t="shared" si="183"/>
        <v>0.20542992310466568</v>
      </c>
      <c r="O1267" s="65">
        <f t="shared" si="184"/>
        <v>0.10355699034374002</v>
      </c>
      <c r="P1267" s="65">
        <f t="shared" si="185"/>
        <v>0.14602761324862026</v>
      </c>
      <c r="Q1267" s="65">
        <f t="shared" si="186"/>
        <v>0.17154748502745101</v>
      </c>
      <c r="R1267" s="65">
        <f t="shared" si="187"/>
        <v>7.955797344231344E-2</v>
      </c>
      <c r="S1267" s="65">
        <f t="shared" si="188"/>
        <v>2.6269694544586976E-2</v>
      </c>
      <c r="T1267" s="66">
        <f>(L1267*'Football Field'!$F$4)+(M1267*'Football Field'!$F$5)+(N1267*'Football Field'!$F$6)+(O1267*'Football Field'!$F$7)+(P1267*'Football Field'!$F$8)+(Q1267*'Football Field'!$F$9)+(R1267*'Football Field'!$F$10)+(S1267*'Football Field'!$F$11)</f>
        <v>136445437.62256408</v>
      </c>
    </row>
    <row r="1268" spans="2:20" x14ac:dyDescent="0.3">
      <c r="B1268" s="62">
        <f t="shared" si="180"/>
        <v>1241</v>
      </c>
      <c r="C1268" s="62">
        <v>0.84086213915619679</v>
      </c>
      <c r="D1268" s="62">
        <v>0.70213100038045884</v>
      </c>
      <c r="E1268" s="62">
        <v>0.2031212905237566</v>
      </c>
      <c r="F1268" s="62">
        <v>0.79683658808650482</v>
      </c>
      <c r="G1268" s="62">
        <v>0.47546720088916039</v>
      </c>
      <c r="H1268" s="62">
        <v>0.91828358442854996</v>
      </c>
      <c r="I1268" s="62">
        <v>0.93908773761114051</v>
      </c>
      <c r="J1268" s="62">
        <v>0.71804077984168657</v>
      </c>
      <c r="K1268" s="62"/>
      <c r="L1268" s="65">
        <f t="shared" si="181"/>
        <v>0.15031956475545818</v>
      </c>
      <c r="M1268" s="65">
        <f t="shared" si="182"/>
        <v>0.1255188234356921</v>
      </c>
      <c r="N1268" s="65">
        <f t="shared" si="183"/>
        <v>3.631166461453237E-2</v>
      </c>
      <c r="O1268" s="65">
        <f t="shared" si="184"/>
        <v>0.14244918818985808</v>
      </c>
      <c r="P1268" s="65">
        <f t="shared" si="185"/>
        <v>8.4998502566516546E-2</v>
      </c>
      <c r="Q1268" s="65">
        <f t="shared" si="186"/>
        <v>0.16416007131906363</v>
      </c>
      <c r="R1268" s="65">
        <f t="shared" si="187"/>
        <v>0.1678791961385627</v>
      </c>
      <c r="S1268" s="65">
        <f t="shared" si="188"/>
        <v>0.12836298898031631</v>
      </c>
      <c r="T1268" s="66">
        <f>(L1268*'Football Field'!$F$4)+(M1268*'Football Field'!$F$5)+(N1268*'Football Field'!$F$6)+(O1268*'Football Field'!$F$7)+(P1268*'Football Field'!$F$8)+(Q1268*'Football Field'!$F$9)+(R1268*'Football Field'!$F$10)+(S1268*'Football Field'!$F$11)</f>
        <v>140080350.0503875</v>
      </c>
    </row>
    <row r="1269" spans="2:20" x14ac:dyDescent="0.3">
      <c r="B1269" s="62">
        <f t="shared" si="180"/>
        <v>1242</v>
      </c>
      <c r="C1269" s="62">
        <v>0.28288706340655012</v>
      </c>
      <c r="D1269" s="62">
        <v>0.21834691686343455</v>
      </c>
      <c r="E1269" s="62">
        <v>0.35686894835303895</v>
      </c>
      <c r="F1269" s="62">
        <v>0.3576042826621102</v>
      </c>
      <c r="G1269" s="62">
        <v>0.47203623666715167</v>
      </c>
      <c r="H1269" s="62">
        <v>0.26577248386260288</v>
      </c>
      <c r="I1269" s="62">
        <v>0.58933722682950151</v>
      </c>
      <c r="J1269" s="62">
        <v>0.76987749646027392</v>
      </c>
      <c r="K1269" s="62"/>
      <c r="L1269" s="65">
        <f t="shared" si="181"/>
        <v>8.5393922071703252E-2</v>
      </c>
      <c r="M1269" s="65">
        <f t="shared" si="182"/>
        <v>6.5911460844840702E-2</v>
      </c>
      <c r="N1269" s="65">
        <f t="shared" si="183"/>
        <v>0.10772652096032355</v>
      </c>
      <c r="O1269" s="65">
        <f t="shared" si="184"/>
        <v>0.1079484932199572</v>
      </c>
      <c r="P1269" s="65">
        <f t="shared" si="185"/>
        <v>0.14249158347352509</v>
      </c>
      <c r="Q1269" s="65">
        <f t="shared" si="186"/>
        <v>8.0227616287810138E-2</v>
      </c>
      <c r="R1269" s="65">
        <f t="shared" si="187"/>
        <v>0.17790073754453234</v>
      </c>
      <c r="S1269" s="65">
        <f t="shared" si="188"/>
        <v>0.23239966559730768</v>
      </c>
      <c r="T1269" s="66">
        <f>(L1269*'Football Field'!$F$4)+(M1269*'Football Field'!$F$5)+(N1269*'Football Field'!$F$6)+(O1269*'Football Field'!$F$7)+(P1269*'Football Field'!$F$8)+(Q1269*'Football Field'!$F$9)+(R1269*'Football Field'!$F$10)+(S1269*'Football Field'!$F$11)</f>
        <v>149118386.07404023</v>
      </c>
    </row>
    <row r="1270" spans="2:20" x14ac:dyDescent="0.3">
      <c r="B1270" s="62">
        <f t="shared" si="180"/>
        <v>1243</v>
      </c>
      <c r="C1270" s="62">
        <v>0.84565090769127216</v>
      </c>
      <c r="D1270" s="62">
        <v>0.97636460698562755</v>
      </c>
      <c r="E1270" s="62">
        <v>0.25821326431605318</v>
      </c>
      <c r="F1270" s="62">
        <v>0.23113330956383282</v>
      </c>
      <c r="G1270" s="62">
        <v>0.34327391204733226</v>
      </c>
      <c r="H1270" s="62">
        <v>0.93686988005828453</v>
      </c>
      <c r="I1270" s="62">
        <v>0.48858119294881508</v>
      </c>
      <c r="J1270" s="62">
        <v>0.84206175967810237</v>
      </c>
      <c r="K1270" s="62"/>
      <c r="L1270" s="65">
        <f t="shared" si="181"/>
        <v>0.17180522904386655</v>
      </c>
      <c r="M1270" s="65">
        <f t="shared" si="182"/>
        <v>0.19836145554606344</v>
      </c>
      <c r="N1270" s="65">
        <f t="shared" si="183"/>
        <v>5.2459458878958198E-2</v>
      </c>
      <c r="O1270" s="65">
        <f t="shared" si="184"/>
        <v>4.6957805907988676E-2</v>
      </c>
      <c r="P1270" s="65">
        <f t="shared" si="185"/>
        <v>6.9740660771107341E-2</v>
      </c>
      <c r="Q1270" s="65">
        <f t="shared" si="186"/>
        <v>0.19033757649140473</v>
      </c>
      <c r="R1270" s="65">
        <f t="shared" si="187"/>
        <v>9.9261767471243115E-2</v>
      </c>
      <c r="S1270" s="65">
        <f t="shared" si="188"/>
        <v>0.17107604588936789</v>
      </c>
      <c r="T1270" s="66">
        <f>(L1270*'Football Field'!$F$4)+(M1270*'Football Field'!$F$5)+(N1270*'Football Field'!$F$6)+(O1270*'Football Field'!$F$7)+(P1270*'Football Field'!$F$8)+(Q1270*'Football Field'!$F$9)+(R1270*'Football Field'!$F$10)+(S1270*'Football Field'!$F$11)</f>
        <v>129043615.29847699</v>
      </c>
    </row>
    <row r="1271" spans="2:20" x14ac:dyDescent="0.3">
      <c r="B1271" s="62">
        <f t="shared" si="180"/>
        <v>1244</v>
      </c>
      <c r="C1271" s="62">
        <v>0.3697651110487935</v>
      </c>
      <c r="D1271" s="62">
        <v>0.5469741661524985</v>
      </c>
      <c r="E1271" s="62">
        <v>0.59203540173033264</v>
      </c>
      <c r="F1271" s="62">
        <v>0.26851306783958995</v>
      </c>
      <c r="G1271" s="62">
        <v>0.56571406006474301</v>
      </c>
      <c r="H1271" s="62">
        <v>0.56610086555114292</v>
      </c>
      <c r="I1271" s="62">
        <v>0.48964167026299521</v>
      </c>
      <c r="J1271" s="62">
        <v>6.2027981001175903E-3</v>
      </c>
      <c r="K1271" s="62"/>
      <c r="L1271" s="65">
        <f t="shared" si="181"/>
        <v>0.10859643212179884</v>
      </c>
      <c r="M1271" s="65">
        <f t="shared" si="182"/>
        <v>0.16064101542321846</v>
      </c>
      <c r="N1271" s="65">
        <f t="shared" si="183"/>
        <v>0.1738750639165251</v>
      </c>
      <c r="O1271" s="65">
        <f t="shared" si="184"/>
        <v>7.8859687607493484E-2</v>
      </c>
      <c r="P1271" s="65">
        <f t="shared" si="185"/>
        <v>0.16614474077858932</v>
      </c>
      <c r="Q1271" s="65">
        <f t="shared" si="186"/>
        <v>0.1662583418039241</v>
      </c>
      <c r="R1271" s="65">
        <f t="shared" si="187"/>
        <v>0.14380301661749509</v>
      </c>
      <c r="S1271" s="65">
        <f t="shared" si="188"/>
        <v>1.8217017309557781E-3</v>
      </c>
      <c r="T1271" s="66">
        <f>(L1271*'Football Field'!$F$4)+(M1271*'Football Field'!$F$5)+(N1271*'Football Field'!$F$6)+(O1271*'Football Field'!$F$7)+(P1271*'Football Field'!$F$8)+(Q1271*'Football Field'!$F$9)+(R1271*'Football Field'!$F$10)+(S1271*'Football Field'!$F$11)</f>
        <v>145647790.00615919</v>
      </c>
    </row>
    <row r="1272" spans="2:20" x14ac:dyDescent="0.3">
      <c r="B1272" s="62">
        <f t="shared" si="180"/>
        <v>1245</v>
      </c>
      <c r="C1272" s="62">
        <v>0.69788861717923822</v>
      </c>
      <c r="D1272" s="62">
        <v>0.1167635860825641</v>
      </c>
      <c r="E1272" s="62">
        <v>0.60683720831626364</v>
      </c>
      <c r="F1272" s="62">
        <v>0.58431399188771005</v>
      </c>
      <c r="G1272" s="62">
        <v>6.0301316240348624E-2</v>
      </c>
      <c r="H1272" s="62">
        <v>0.86851131257316361</v>
      </c>
      <c r="I1272" s="62">
        <v>0.51747842291086554</v>
      </c>
      <c r="J1272" s="62">
        <v>0.94636780585745184</v>
      </c>
      <c r="K1272" s="62"/>
      <c r="L1272" s="65">
        <f t="shared" si="181"/>
        <v>0.15866650109964076</v>
      </c>
      <c r="M1272" s="65">
        <f t="shared" si="182"/>
        <v>2.6546456273278084E-2</v>
      </c>
      <c r="N1272" s="65">
        <f t="shared" si="183"/>
        <v>0.13796576446508604</v>
      </c>
      <c r="O1272" s="65">
        <f t="shared" si="184"/>
        <v>0.13284506202595925</v>
      </c>
      <c r="P1272" s="65">
        <f t="shared" si="185"/>
        <v>1.3709635927622199E-2</v>
      </c>
      <c r="Q1272" s="65">
        <f t="shared" si="186"/>
        <v>0.19745794348734633</v>
      </c>
      <c r="R1272" s="65">
        <f t="shared" si="187"/>
        <v>0.11764984946980424</v>
      </c>
      <c r="S1272" s="65">
        <f t="shared" si="188"/>
        <v>0.21515878725126322</v>
      </c>
      <c r="T1272" s="66">
        <f>(L1272*'Football Field'!$F$4)+(M1272*'Football Field'!$F$5)+(N1272*'Football Field'!$F$6)+(O1272*'Football Field'!$F$7)+(P1272*'Football Field'!$F$8)+(Q1272*'Football Field'!$F$9)+(R1272*'Football Field'!$F$10)+(S1272*'Football Field'!$F$11)</f>
        <v>130803825.3410476</v>
      </c>
    </row>
    <row r="1273" spans="2:20" x14ac:dyDescent="0.3">
      <c r="B1273" s="62">
        <f t="shared" si="180"/>
        <v>1246</v>
      </c>
      <c r="C1273" s="62">
        <v>4.587921217962343E-2</v>
      </c>
      <c r="D1273" s="62">
        <v>0.42842358600594821</v>
      </c>
      <c r="E1273" s="62">
        <v>0.60232656463934398</v>
      </c>
      <c r="F1273" s="62">
        <v>0.21012015204476731</v>
      </c>
      <c r="G1273" s="62">
        <v>0.23973800710850079</v>
      </c>
      <c r="H1273" s="62">
        <v>0.18088099415593106</v>
      </c>
      <c r="I1273" s="62">
        <v>0.60734285721435899</v>
      </c>
      <c r="J1273" s="62">
        <v>0.87961568418573111</v>
      </c>
      <c r="K1273" s="62"/>
      <c r="L1273" s="65">
        <f t="shared" si="181"/>
        <v>1.4362715950269334E-2</v>
      </c>
      <c r="M1273" s="65">
        <f t="shared" si="182"/>
        <v>0.13412013807273104</v>
      </c>
      <c r="N1273" s="65">
        <f t="shared" si="183"/>
        <v>0.18856133194585828</v>
      </c>
      <c r="O1273" s="65">
        <f t="shared" si="184"/>
        <v>6.5779160449201235E-2</v>
      </c>
      <c r="P1273" s="65">
        <f t="shared" si="185"/>
        <v>7.5051177537707001E-2</v>
      </c>
      <c r="Q1273" s="65">
        <f t="shared" si="186"/>
        <v>5.6625696398025824E-2</v>
      </c>
      <c r="R1273" s="65">
        <f t="shared" si="187"/>
        <v>0.19013170732842391</v>
      </c>
      <c r="S1273" s="65">
        <f t="shared" si="188"/>
        <v>0.27536807231778337</v>
      </c>
      <c r="T1273" s="66">
        <f>(L1273*'Football Field'!$F$4)+(M1273*'Football Field'!$F$5)+(N1273*'Football Field'!$F$6)+(O1273*'Football Field'!$F$7)+(P1273*'Football Field'!$F$8)+(Q1273*'Football Field'!$F$9)+(R1273*'Football Field'!$F$10)+(S1273*'Football Field'!$F$11)</f>
        <v>147559320.24839392</v>
      </c>
    </row>
    <row r="1274" spans="2:20" x14ac:dyDescent="0.3">
      <c r="B1274" s="62">
        <f t="shared" si="180"/>
        <v>1247</v>
      </c>
      <c r="C1274" s="62">
        <v>0.25446306267957108</v>
      </c>
      <c r="D1274" s="62">
        <v>0.5176296116447533</v>
      </c>
      <c r="E1274" s="62">
        <v>3.2275752419531734E-2</v>
      </c>
      <c r="F1274" s="62">
        <v>0.13382985265452507</v>
      </c>
      <c r="G1274" s="62">
        <v>0.78016329160278663</v>
      </c>
      <c r="H1274" s="62">
        <v>0.53547891119603019</v>
      </c>
      <c r="I1274" s="62">
        <v>0.89240368575569984</v>
      </c>
      <c r="J1274" s="62">
        <v>0.51624500352396441</v>
      </c>
      <c r="K1274" s="62"/>
      <c r="L1274" s="65">
        <f t="shared" si="181"/>
        <v>6.9478174751015406E-2</v>
      </c>
      <c r="M1274" s="65">
        <f t="shared" si="182"/>
        <v>0.14133273503605318</v>
      </c>
      <c r="N1274" s="65">
        <f t="shared" si="183"/>
        <v>8.8125181832324311E-3</v>
      </c>
      <c r="O1274" s="65">
        <f t="shared" si="184"/>
        <v>3.6540682139562346E-2</v>
      </c>
      <c r="P1274" s="65">
        <f t="shared" si="185"/>
        <v>0.21301449781166001</v>
      </c>
      <c r="Q1274" s="65">
        <f t="shared" si="186"/>
        <v>0.14620627833285951</v>
      </c>
      <c r="R1274" s="65">
        <f t="shared" si="187"/>
        <v>0.24366042982615752</v>
      </c>
      <c r="S1274" s="65">
        <f t="shared" si="188"/>
        <v>0.14095468391945953</v>
      </c>
      <c r="T1274" s="66">
        <f>(L1274*'Football Field'!$F$4)+(M1274*'Football Field'!$F$5)+(N1274*'Football Field'!$F$6)+(O1274*'Football Field'!$F$7)+(P1274*'Football Field'!$F$8)+(Q1274*'Football Field'!$F$9)+(R1274*'Football Field'!$F$10)+(S1274*'Football Field'!$F$11)</f>
        <v>160058248.35124135</v>
      </c>
    </row>
    <row r="1275" spans="2:20" x14ac:dyDescent="0.3">
      <c r="B1275" s="62">
        <f t="shared" si="180"/>
        <v>1248</v>
      </c>
      <c r="C1275" s="62">
        <v>0.86747485067069274</v>
      </c>
      <c r="D1275" s="62">
        <v>0.24045637666181141</v>
      </c>
      <c r="E1275" s="62">
        <v>0.10863617341295939</v>
      </c>
      <c r="F1275" s="62">
        <v>0.56272506332313244</v>
      </c>
      <c r="G1275" s="62">
        <v>0.33143577950695324</v>
      </c>
      <c r="H1275" s="62">
        <v>0.72997880262403836</v>
      </c>
      <c r="I1275" s="62">
        <v>0.7331782422473504</v>
      </c>
      <c r="J1275" s="62">
        <v>7.1776179227281744E-2</v>
      </c>
      <c r="K1275" s="62"/>
      <c r="L1275" s="65">
        <f t="shared" si="181"/>
        <v>0.23794717594118953</v>
      </c>
      <c r="M1275" s="65">
        <f t="shared" si="182"/>
        <v>6.5956858252999725E-2</v>
      </c>
      <c r="N1275" s="65">
        <f t="shared" si="183"/>
        <v>2.9798755143950532E-2</v>
      </c>
      <c r="O1275" s="65">
        <f t="shared" si="184"/>
        <v>0.1543547222672125</v>
      </c>
      <c r="P1275" s="65">
        <f t="shared" si="185"/>
        <v>9.0912385158569184E-2</v>
      </c>
      <c r="Q1275" s="65">
        <f t="shared" si="186"/>
        <v>0.20023219629598096</v>
      </c>
      <c r="R1275" s="65">
        <f t="shared" si="187"/>
        <v>0.20110979824879013</v>
      </c>
      <c r="S1275" s="65">
        <f t="shared" si="188"/>
        <v>1.9688108691307524E-2</v>
      </c>
      <c r="T1275" s="66">
        <f>(L1275*'Football Field'!$F$4)+(M1275*'Football Field'!$F$5)+(N1275*'Football Field'!$F$6)+(O1275*'Football Field'!$F$7)+(P1275*'Football Field'!$F$8)+(Q1275*'Football Field'!$F$9)+(R1275*'Football Field'!$F$10)+(S1275*'Football Field'!$F$11)</f>
        <v>144018634.73232698</v>
      </c>
    </row>
    <row r="1276" spans="2:20" x14ac:dyDescent="0.3">
      <c r="B1276" s="62">
        <f t="shared" si="180"/>
        <v>1249</v>
      </c>
      <c r="C1276" s="62">
        <v>0.43749112539386814</v>
      </c>
      <c r="D1276" s="62">
        <v>0.25020736391480203</v>
      </c>
      <c r="E1276" s="62">
        <v>0.76256171317828825</v>
      </c>
      <c r="F1276" s="62">
        <v>0.71229446331071922</v>
      </c>
      <c r="G1276" s="62">
        <v>0.63753945479471152</v>
      </c>
      <c r="H1276" s="62">
        <v>0.63110612521527953</v>
      </c>
      <c r="I1276" s="62">
        <v>0.60445658696987825</v>
      </c>
      <c r="J1276" s="62">
        <v>0.45301392132642715</v>
      </c>
      <c r="K1276" s="62"/>
      <c r="L1276" s="65">
        <f t="shared" si="181"/>
        <v>9.7465630553070018E-2</v>
      </c>
      <c r="M1276" s="65">
        <f t="shared" si="182"/>
        <v>5.5741972985218047E-2</v>
      </c>
      <c r="N1276" s="65">
        <f t="shared" si="183"/>
        <v>0.16988586487014692</v>
      </c>
      <c r="O1276" s="65">
        <f t="shared" si="184"/>
        <v>0.15868717095355483</v>
      </c>
      <c r="P1276" s="65">
        <f t="shared" si="185"/>
        <v>0.14203301817399097</v>
      </c>
      <c r="Q1276" s="65">
        <f t="shared" si="186"/>
        <v>0.14059978104615084</v>
      </c>
      <c r="R1276" s="65">
        <f t="shared" si="187"/>
        <v>0.13466271421605738</v>
      </c>
      <c r="S1276" s="65">
        <f t="shared" si="188"/>
        <v>0.10092384720181098</v>
      </c>
      <c r="T1276" s="66">
        <f>(L1276*'Football Field'!$F$4)+(M1276*'Football Field'!$F$5)+(N1276*'Football Field'!$F$6)+(O1276*'Football Field'!$F$7)+(P1276*'Football Field'!$F$8)+(Q1276*'Football Field'!$F$9)+(R1276*'Football Field'!$F$10)+(S1276*'Football Field'!$F$11)</f>
        <v>144021843.51242837</v>
      </c>
    </row>
    <row r="1277" spans="2:20" x14ac:dyDescent="0.3">
      <c r="B1277" s="62">
        <f t="shared" si="180"/>
        <v>1250</v>
      </c>
      <c r="C1277" s="62">
        <v>0.4993769895488287</v>
      </c>
      <c r="D1277" s="62">
        <v>0.78576211478224023</v>
      </c>
      <c r="E1277" s="62">
        <v>0.44966308928608079</v>
      </c>
      <c r="F1277" s="62">
        <v>0.25950078143450983</v>
      </c>
      <c r="G1277" s="62">
        <v>0.88083740493581553</v>
      </c>
      <c r="H1277" s="62">
        <v>0.32438575767142963</v>
      </c>
      <c r="I1277" s="62">
        <v>0.16239912379102384</v>
      </c>
      <c r="J1277" s="62">
        <v>0.19303991333786297</v>
      </c>
      <c r="K1277" s="62"/>
      <c r="L1277" s="65">
        <f t="shared" si="181"/>
        <v>0.14047310310955111</v>
      </c>
      <c r="M1277" s="65">
        <f t="shared" si="182"/>
        <v>0.22103229599967747</v>
      </c>
      <c r="N1277" s="65">
        <f t="shared" si="183"/>
        <v>0.12648874663390278</v>
      </c>
      <c r="O1277" s="65">
        <f t="shared" si="184"/>
        <v>7.2996715488218636E-2</v>
      </c>
      <c r="P1277" s="65">
        <f t="shared" si="185"/>
        <v>0.24777666211270155</v>
      </c>
      <c r="Q1277" s="65">
        <f t="shared" si="186"/>
        <v>9.1248645689136293E-2</v>
      </c>
      <c r="R1277" s="65">
        <f t="shared" si="187"/>
        <v>4.5682338871496267E-2</v>
      </c>
      <c r="S1277" s="65">
        <f t="shared" si="188"/>
        <v>5.4301492095316019E-2</v>
      </c>
      <c r="T1277" s="66">
        <f>(L1277*'Football Field'!$F$4)+(M1277*'Football Field'!$F$5)+(N1277*'Football Field'!$F$6)+(O1277*'Football Field'!$F$7)+(P1277*'Football Field'!$F$8)+(Q1277*'Football Field'!$F$9)+(R1277*'Football Field'!$F$10)+(S1277*'Football Field'!$F$11)</f>
        <v>137500525.62707493</v>
      </c>
    </row>
    <row r="1278" spans="2:20" x14ac:dyDescent="0.3">
      <c r="B1278" s="62">
        <f t="shared" si="180"/>
        <v>1251</v>
      </c>
      <c r="C1278" s="62">
        <v>0.8122264020219484</v>
      </c>
      <c r="D1278" s="62">
        <v>0.64598809664303358</v>
      </c>
      <c r="E1278" s="62">
        <v>0.26656912892382101</v>
      </c>
      <c r="F1278" s="62">
        <v>0.89920574297251299</v>
      </c>
      <c r="G1278" s="62">
        <v>0.66408761225063007</v>
      </c>
      <c r="H1278" s="62">
        <v>0.18698872371511344</v>
      </c>
      <c r="I1278" s="62">
        <v>0.61375357629295701</v>
      </c>
      <c r="J1278" s="62">
        <v>0.91884307399643339</v>
      </c>
      <c r="K1278" s="62"/>
      <c r="L1278" s="65">
        <f t="shared" si="181"/>
        <v>0.16219671857794934</v>
      </c>
      <c r="M1278" s="65">
        <f t="shared" si="182"/>
        <v>0.12899993062905127</v>
      </c>
      <c r="N1278" s="65">
        <f t="shared" si="183"/>
        <v>5.3232248887740204E-2</v>
      </c>
      <c r="O1278" s="65">
        <f t="shared" si="184"/>
        <v>0.17956596888935819</v>
      </c>
      <c r="P1278" s="65">
        <f t="shared" si="185"/>
        <v>0.13261429484091938</v>
      </c>
      <c r="Q1278" s="65">
        <f t="shared" si="186"/>
        <v>3.734052146319003E-2</v>
      </c>
      <c r="R1278" s="65">
        <f t="shared" si="187"/>
        <v>0.1225628911377208</v>
      </c>
      <c r="S1278" s="65">
        <f t="shared" si="188"/>
        <v>0.18348742557407058</v>
      </c>
      <c r="T1278" s="66">
        <f>(L1278*'Football Field'!$F$4)+(M1278*'Football Field'!$F$5)+(N1278*'Football Field'!$F$6)+(O1278*'Football Field'!$F$7)+(P1278*'Football Field'!$F$8)+(Q1278*'Football Field'!$F$9)+(R1278*'Football Field'!$F$10)+(S1278*'Football Field'!$F$11)</f>
        <v>138761073.1240364</v>
      </c>
    </row>
    <row r="1279" spans="2:20" x14ac:dyDescent="0.3">
      <c r="B1279" s="62">
        <f t="shared" si="180"/>
        <v>1252</v>
      </c>
      <c r="C1279" s="62">
        <v>0.48213274738531819</v>
      </c>
      <c r="D1279" s="62">
        <v>0.67004420703956424</v>
      </c>
      <c r="E1279" s="62">
        <v>0.16653740796542549</v>
      </c>
      <c r="F1279" s="62">
        <v>0.65512371703949657</v>
      </c>
      <c r="G1279" s="62">
        <v>0.35407347644556608</v>
      </c>
      <c r="H1279" s="62">
        <v>0.33428488951523061</v>
      </c>
      <c r="I1279" s="62">
        <v>6.2491685102832983E-2</v>
      </c>
      <c r="J1279" s="62">
        <v>0.28263023571302581</v>
      </c>
      <c r="K1279" s="62"/>
      <c r="L1279" s="65">
        <f t="shared" si="181"/>
        <v>0.1603198227374569</v>
      </c>
      <c r="M1279" s="65">
        <f t="shared" si="182"/>
        <v>0.22280454725675825</v>
      </c>
      <c r="N1279" s="65">
        <f t="shared" si="183"/>
        <v>5.5377378676239652E-2</v>
      </c>
      <c r="O1279" s="65">
        <f t="shared" si="184"/>
        <v>0.21784315368841153</v>
      </c>
      <c r="P1279" s="65">
        <f t="shared" si="185"/>
        <v>0.11773727731135003</v>
      </c>
      <c r="Q1279" s="65">
        <f t="shared" si="186"/>
        <v>0.11115713363494323</v>
      </c>
      <c r="R1279" s="65">
        <f t="shared" si="187"/>
        <v>2.0779870134488704E-2</v>
      </c>
      <c r="S1279" s="65">
        <f t="shared" si="188"/>
        <v>9.3980816560351677E-2</v>
      </c>
      <c r="T1279" s="66">
        <f>(L1279*'Football Field'!$F$4)+(M1279*'Football Field'!$F$5)+(N1279*'Football Field'!$F$6)+(O1279*'Football Field'!$F$7)+(P1279*'Football Field'!$F$8)+(Q1279*'Football Field'!$F$9)+(R1279*'Football Field'!$F$10)+(S1279*'Football Field'!$F$11)</f>
        <v>122756797.75586444</v>
      </c>
    </row>
    <row r="1280" spans="2:20" x14ac:dyDescent="0.3">
      <c r="B1280" s="62">
        <f t="shared" si="180"/>
        <v>1253</v>
      </c>
      <c r="C1280" s="62">
        <v>0.94757591194756752</v>
      </c>
      <c r="D1280" s="62">
        <v>0.83861711793605087</v>
      </c>
      <c r="E1280" s="62">
        <v>0.87272252055611765</v>
      </c>
      <c r="F1280" s="62">
        <v>0.3959015308390984</v>
      </c>
      <c r="G1280" s="62">
        <v>0.20225608406851647</v>
      </c>
      <c r="H1280" s="62">
        <v>9.9987269018157465E-2</v>
      </c>
      <c r="I1280" s="62">
        <v>0.8454773323513739</v>
      </c>
      <c r="J1280" s="62">
        <v>0.3055706282396452</v>
      </c>
      <c r="K1280" s="62"/>
      <c r="L1280" s="65">
        <f t="shared" si="181"/>
        <v>0.21019368411985689</v>
      </c>
      <c r="M1280" s="65">
        <f t="shared" si="182"/>
        <v>0.18602416900051882</v>
      </c>
      <c r="N1280" s="65">
        <f t="shared" si="183"/>
        <v>0.19358951562311166</v>
      </c>
      <c r="O1280" s="65">
        <f t="shared" si="184"/>
        <v>8.7819878351198366E-2</v>
      </c>
      <c r="P1280" s="65">
        <f t="shared" si="185"/>
        <v>4.4864955841521385E-2</v>
      </c>
      <c r="Q1280" s="65">
        <f t="shared" si="186"/>
        <v>2.217942876662389E-2</v>
      </c>
      <c r="R1280" s="65">
        <f t="shared" si="187"/>
        <v>0.18754591910373239</v>
      </c>
      <c r="S1280" s="65">
        <f t="shared" si="188"/>
        <v>6.7782449193436456E-2</v>
      </c>
      <c r="T1280" s="66">
        <f>(L1280*'Football Field'!$F$4)+(M1280*'Football Field'!$F$5)+(N1280*'Football Field'!$F$6)+(O1280*'Football Field'!$F$7)+(P1280*'Football Field'!$F$8)+(Q1280*'Football Field'!$F$9)+(R1280*'Football Field'!$F$10)+(S1280*'Football Field'!$F$11)</f>
        <v>142298701.28115642</v>
      </c>
    </row>
    <row r="1281" spans="2:20" x14ac:dyDescent="0.3">
      <c r="B1281" s="62">
        <f t="shared" si="180"/>
        <v>1254</v>
      </c>
      <c r="C1281" s="62">
        <v>0.85249147888700139</v>
      </c>
      <c r="D1281" s="62">
        <v>0.2455473374056415</v>
      </c>
      <c r="E1281" s="62">
        <v>0.35323865999568771</v>
      </c>
      <c r="F1281" s="62">
        <v>0.45803447527078234</v>
      </c>
      <c r="G1281" s="62">
        <v>0.30961087057539283</v>
      </c>
      <c r="H1281" s="62">
        <v>0.75757013521884131</v>
      </c>
      <c r="I1281" s="62">
        <v>0.1035110611979061</v>
      </c>
      <c r="J1281" s="62">
        <v>0.42737198108993146</v>
      </c>
      <c r="K1281" s="62"/>
      <c r="L1281" s="65">
        <f t="shared" si="181"/>
        <v>0.24305676921271455</v>
      </c>
      <c r="M1281" s="65">
        <f t="shared" si="182"/>
        <v>7.0008843486059597E-2</v>
      </c>
      <c r="N1281" s="65">
        <f t="shared" si="183"/>
        <v>0.10071308580312607</v>
      </c>
      <c r="O1281" s="65">
        <f t="shared" si="184"/>
        <v>0.13059178009932232</v>
      </c>
      <c r="P1281" s="65">
        <f t="shared" si="185"/>
        <v>8.827421713756009E-2</v>
      </c>
      <c r="Q1281" s="65">
        <f t="shared" si="186"/>
        <v>0.21599341938142447</v>
      </c>
      <c r="R1281" s="65">
        <f t="shared" si="187"/>
        <v>2.9512393655112996E-2</v>
      </c>
      <c r="S1281" s="65">
        <f t="shared" si="188"/>
        <v>0.12184949122467992</v>
      </c>
      <c r="T1281" s="66">
        <f>(L1281*'Football Field'!$F$4)+(M1281*'Football Field'!$F$5)+(N1281*'Football Field'!$F$6)+(O1281*'Football Field'!$F$7)+(P1281*'Football Field'!$F$8)+(Q1281*'Football Field'!$F$9)+(R1281*'Football Field'!$F$10)+(S1281*'Football Field'!$F$11)</f>
        <v>122424864.56345129</v>
      </c>
    </row>
    <row r="1282" spans="2:20" x14ac:dyDescent="0.3">
      <c r="B1282" s="62">
        <f t="shared" si="180"/>
        <v>1255</v>
      </c>
      <c r="C1282" s="62">
        <v>0.96576177556899923</v>
      </c>
      <c r="D1282" s="62">
        <v>0.72564228012034049</v>
      </c>
      <c r="E1282" s="62">
        <v>3.0629156113528788E-2</v>
      </c>
      <c r="F1282" s="62">
        <v>3.3999688376052939E-2</v>
      </c>
      <c r="G1282" s="62">
        <v>0.90306006216588575</v>
      </c>
      <c r="H1282" s="62">
        <v>0.29796042120559796</v>
      </c>
      <c r="I1282" s="62">
        <v>0.87296834730789552</v>
      </c>
      <c r="J1282" s="62">
        <v>0.32198767117356142</v>
      </c>
      <c r="K1282" s="62"/>
      <c r="L1282" s="65">
        <f t="shared" si="181"/>
        <v>0.23260105699577319</v>
      </c>
      <c r="M1282" s="65">
        <f t="shared" si="182"/>
        <v>0.17476893953208156</v>
      </c>
      <c r="N1282" s="65">
        <f t="shared" si="183"/>
        <v>7.3769476770789225E-3</v>
      </c>
      <c r="O1282" s="65">
        <f t="shared" si="184"/>
        <v>8.1887310658339471E-3</v>
      </c>
      <c r="P1282" s="65">
        <f t="shared" si="185"/>
        <v>0.21749952245386459</v>
      </c>
      <c r="Q1282" s="65">
        <f t="shared" si="186"/>
        <v>7.1762944722568694E-2</v>
      </c>
      <c r="R1282" s="65">
        <f t="shared" si="187"/>
        <v>0.21025201601920568</v>
      </c>
      <c r="S1282" s="65">
        <f t="shared" si="188"/>
        <v>7.7549841533593553E-2</v>
      </c>
      <c r="T1282" s="66">
        <f>(L1282*'Football Field'!$F$4)+(M1282*'Football Field'!$F$5)+(N1282*'Football Field'!$F$6)+(O1282*'Football Field'!$F$7)+(P1282*'Football Field'!$F$8)+(Q1282*'Football Field'!$F$9)+(R1282*'Football Field'!$F$10)+(S1282*'Football Field'!$F$11)</f>
        <v>154168321.93027225</v>
      </c>
    </row>
    <row r="1283" spans="2:20" x14ac:dyDescent="0.3">
      <c r="B1283" s="62">
        <f t="shared" si="180"/>
        <v>1256</v>
      </c>
      <c r="C1283" s="62">
        <v>0.75771748017468754</v>
      </c>
      <c r="D1283" s="62">
        <v>0.96765011736544859</v>
      </c>
      <c r="E1283" s="62">
        <v>0.82016951999414878</v>
      </c>
      <c r="F1283" s="62">
        <v>0.67016191053889518</v>
      </c>
      <c r="G1283" s="62">
        <v>2.8676737574838684E-2</v>
      </c>
      <c r="H1283" s="62">
        <v>0.78559004910270203</v>
      </c>
      <c r="I1283" s="62">
        <v>0.90076443912017035</v>
      </c>
      <c r="J1283" s="62">
        <v>0.4812266222928655</v>
      </c>
      <c r="K1283" s="62"/>
      <c r="L1283" s="65">
        <f t="shared" si="181"/>
        <v>0.14000804099381378</v>
      </c>
      <c r="M1283" s="65">
        <f t="shared" si="182"/>
        <v>0.17879856390344401</v>
      </c>
      <c r="N1283" s="65">
        <f t="shared" si="183"/>
        <v>0.15154768206052716</v>
      </c>
      <c r="O1283" s="65">
        <f t="shared" si="184"/>
        <v>0.12382986891313456</v>
      </c>
      <c r="P1283" s="65">
        <f t="shared" si="185"/>
        <v>5.2987742199391051E-3</v>
      </c>
      <c r="Q1283" s="65">
        <f t="shared" si="186"/>
        <v>0.14515822410979082</v>
      </c>
      <c r="R1283" s="65">
        <f t="shared" si="187"/>
        <v>0.16643969265303413</v>
      </c>
      <c r="S1283" s="65">
        <f t="shared" si="188"/>
        <v>8.891915314631646E-2</v>
      </c>
      <c r="T1283" s="66">
        <f>(L1283*'Football Field'!$F$4)+(M1283*'Football Field'!$F$5)+(N1283*'Football Field'!$F$6)+(O1283*'Football Field'!$F$7)+(P1283*'Football Field'!$F$8)+(Q1283*'Football Field'!$F$9)+(R1283*'Football Field'!$F$10)+(S1283*'Football Field'!$F$11)</f>
        <v>135803655.79858118</v>
      </c>
    </row>
    <row r="1284" spans="2:20" x14ac:dyDescent="0.3">
      <c r="B1284" s="62">
        <f t="shared" si="180"/>
        <v>1257</v>
      </c>
      <c r="C1284" s="62">
        <v>0.13631617765171733</v>
      </c>
      <c r="D1284" s="62">
        <v>0.44909430097961023</v>
      </c>
      <c r="E1284" s="62">
        <v>0.80845539047165615</v>
      </c>
      <c r="F1284" s="62">
        <v>0.38105536270477747</v>
      </c>
      <c r="G1284" s="62">
        <v>0.77580141053696394</v>
      </c>
      <c r="H1284" s="62">
        <v>0.76638652692650289</v>
      </c>
      <c r="I1284" s="62">
        <v>0.97161408569117325</v>
      </c>
      <c r="J1284" s="62">
        <v>2.548564692996802E-2</v>
      </c>
      <c r="K1284" s="62"/>
      <c r="L1284" s="65">
        <f t="shared" si="181"/>
        <v>3.1597027578317796E-2</v>
      </c>
      <c r="M1284" s="65">
        <f t="shared" si="182"/>
        <v>0.10409655888073038</v>
      </c>
      <c r="N1284" s="65">
        <f t="shared" si="183"/>
        <v>0.18739365868839547</v>
      </c>
      <c r="O1284" s="65">
        <f t="shared" si="184"/>
        <v>8.8325663260680934E-2</v>
      </c>
      <c r="P1284" s="65">
        <f t="shared" si="185"/>
        <v>0.17982472063340954</v>
      </c>
      <c r="Q1284" s="65">
        <f t="shared" si="186"/>
        <v>0.17764242398886568</v>
      </c>
      <c r="R1284" s="65">
        <f t="shared" si="187"/>
        <v>0.22521257263759015</v>
      </c>
      <c r="S1284" s="65">
        <f t="shared" si="188"/>
        <v>5.9073743320099976E-3</v>
      </c>
      <c r="T1284" s="66">
        <f>(L1284*'Football Field'!$F$4)+(M1284*'Football Field'!$F$5)+(N1284*'Football Field'!$F$6)+(O1284*'Football Field'!$F$7)+(P1284*'Football Field'!$F$8)+(Q1284*'Football Field'!$F$9)+(R1284*'Football Field'!$F$10)+(S1284*'Football Field'!$F$11)</f>
        <v>159072703.38255674</v>
      </c>
    </row>
    <row r="1285" spans="2:20" x14ac:dyDescent="0.3">
      <c r="B1285" s="62">
        <f t="shared" si="180"/>
        <v>1258</v>
      </c>
      <c r="C1285" s="62">
        <v>0.29780036088437545</v>
      </c>
      <c r="D1285" s="62">
        <v>0.44489610161162696</v>
      </c>
      <c r="E1285" s="62">
        <v>0.72832980087065746</v>
      </c>
      <c r="F1285" s="62">
        <v>0.92653551865613848</v>
      </c>
      <c r="G1285" s="62">
        <v>0.27876378438310179</v>
      </c>
      <c r="H1285" s="62">
        <v>0.69851504307155809</v>
      </c>
      <c r="I1285" s="62">
        <v>0.19457795886489226</v>
      </c>
      <c r="J1285" s="62">
        <v>0.18870986532182366</v>
      </c>
      <c r="K1285" s="62"/>
      <c r="L1285" s="65">
        <f t="shared" si="181"/>
        <v>7.9241666734103669E-2</v>
      </c>
      <c r="M1285" s="65">
        <f t="shared" si="182"/>
        <v>0.11838235692702323</v>
      </c>
      <c r="N1285" s="65">
        <f t="shared" si="183"/>
        <v>0.19380120017892422</v>
      </c>
      <c r="O1285" s="65">
        <f t="shared" si="184"/>
        <v>0.24654173879650162</v>
      </c>
      <c r="P1285" s="65">
        <f t="shared" si="185"/>
        <v>7.4176226093291664E-2</v>
      </c>
      <c r="Q1285" s="65">
        <f t="shared" si="186"/>
        <v>0.1858677944091725</v>
      </c>
      <c r="R1285" s="65">
        <f t="shared" si="187"/>
        <v>5.177522862761208E-2</v>
      </c>
      <c r="S1285" s="65">
        <f t="shared" si="188"/>
        <v>5.0213788233371158E-2</v>
      </c>
      <c r="T1285" s="66">
        <f>(L1285*'Football Field'!$F$4)+(M1285*'Football Field'!$F$5)+(N1285*'Football Field'!$F$6)+(O1285*'Football Field'!$F$7)+(P1285*'Football Field'!$F$8)+(Q1285*'Football Field'!$F$9)+(R1285*'Football Field'!$F$10)+(S1285*'Football Field'!$F$11)</f>
        <v>127697761.16567239</v>
      </c>
    </row>
    <row r="1286" spans="2:20" x14ac:dyDescent="0.3">
      <c r="B1286" s="62">
        <f t="shared" si="180"/>
        <v>1259</v>
      </c>
      <c r="C1286" s="62">
        <v>0.1373822970098445</v>
      </c>
      <c r="D1286" s="62">
        <v>0.44857545622064476</v>
      </c>
      <c r="E1286" s="62">
        <v>0.58175014489316623</v>
      </c>
      <c r="F1286" s="62">
        <v>0.93155829860249628</v>
      </c>
      <c r="G1286" s="62">
        <v>0.40234581102368094</v>
      </c>
      <c r="H1286" s="62">
        <v>0.97928441528836918</v>
      </c>
      <c r="I1286" s="62">
        <v>0.10867473335007294</v>
      </c>
      <c r="J1286" s="62">
        <v>0.94173067694976076</v>
      </c>
      <c r="K1286" s="62"/>
      <c r="L1286" s="65">
        <f t="shared" si="181"/>
        <v>3.0318504938047847E-2</v>
      </c>
      <c r="M1286" s="65">
        <f t="shared" si="182"/>
        <v>9.8994830342210169E-2</v>
      </c>
      <c r="N1286" s="65">
        <f t="shared" si="183"/>
        <v>0.12838477026912445</v>
      </c>
      <c r="O1286" s="65">
        <f t="shared" si="184"/>
        <v>0.20558292801171735</v>
      </c>
      <c r="P1286" s="65">
        <f t="shared" si="185"/>
        <v>8.8792542589750251E-2</v>
      </c>
      <c r="Q1286" s="65">
        <f t="shared" si="186"/>
        <v>0.21611546776326043</v>
      </c>
      <c r="R1286" s="65">
        <f t="shared" si="187"/>
        <v>2.3983115084173601E-2</v>
      </c>
      <c r="S1286" s="65">
        <f t="shared" si="188"/>
        <v>0.20782784100171584</v>
      </c>
      <c r="T1286" s="66">
        <f>(L1286*'Football Field'!$F$4)+(M1286*'Football Field'!$F$5)+(N1286*'Football Field'!$F$6)+(O1286*'Football Field'!$F$7)+(P1286*'Football Field'!$F$8)+(Q1286*'Football Field'!$F$9)+(R1286*'Football Field'!$F$10)+(S1286*'Football Field'!$F$11)</f>
        <v>124553201.19980726</v>
      </c>
    </row>
    <row r="1287" spans="2:20" x14ac:dyDescent="0.3">
      <c r="B1287" s="62">
        <f t="shared" si="180"/>
        <v>1260</v>
      </c>
      <c r="C1287" s="62">
        <v>0.44547199270344451</v>
      </c>
      <c r="D1287" s="62">
        <v>0.4560465487889126</v>
      </c>
      <c r="E1287" s="62">
        <v>0.38871603234902607</v>
      </c>
      <c r="F1287" s="62">
        <v>5.6596511466830202E-2</v>
      </c>
      <c r="G1287" s="62">
        <v>0.94804421122667848</v>
      </c>
      <c r="H1287" s="62">
        <v>0.48074669654120283</v>
      </c>
      <c r="I1287" s="62">
        <v>9.0309987546260517E-2</v>
      </c>
      <c r="J1287" s="62">
        <v>0.93451685673320017</v>
      </c>
      <c r="K1287" s="62"/>
      <c r="L1287" s="65">
        <f t="shared" si="181"/>
        <v>0.11721562682933384</v>
      </c>
      <c r="M1287" s="65">
        <f t="shared" si="182"/>
        <v>0.11999807609730666</v>
      </c>
      <c r="N1287" s="65">
        <f t="shared" si="183"/>
        <v>0.10228161172128923</v>
      </c>
      <c r="O1287" s="65">
        <f t="shared" si="184"/>
        <v>1.4892059830020347E-2</v>
      </c>
      <c r="P1287" s="65">
        <f t="shared" si="185"/>
        <v>0.24945585424229802</v>
      </c>
      <c r="Q1287" s="65">
        <f t="shared" si="186"/>
        <v>0.12649734731746001</v>
      </c>
      <c r="R1287" s="65">
        <f t="shared" si="187"/>
        <v>2.3762979429845552E-2</v>
      </c>
      <c r="S1287" s="65">
        <f t="shared" si="188"/>
        <v>0.24589644453244622</v>
      </c>
      <c r="T1287" s="66">
        <f>(L1287*'Football Field'!$F$4)+(M1287*'Football Field'!$F$5)+(N1287*'Football Field'!$F$6)+(O1287*'Football Field'!$F$7)+(P1287*'Football Field'!$F$8)+(Q1287*'Football Field'!$F$9)+(R1287*'Football Field'!$F$10)+(S1287*'Football Field'!$F$11)</f>
        <v>135467752.59681684</v>
      </c>
    </row>
    <row r="1288" spans="2:20" x14ac:dyDescent="0.3">
      <c r="B1288" s="62">
        <f t="shared" si="180"/>
        <v>1261</v>
      </c>
      <c r="C1288" s="62">
        <v>0.32809083469282008</v>
      </c>
      <c r="D1288" s="62">
        <v>0.97622459171058107</v>
      </c>
      <c r="E1288" s="62">
        <v>0.5230619779085498</v>
      </c>
      <c r="F1288" s="62">
        <v>0.29080066957886108</v>
      </c>
      <c r="G1288" s="62">
        <v>0.94812374612979178</v>
      </c>
      <c r="H1288" s="62">
        <v>0.51904275530439148</v>
      </c>
      <c r="I1288" s="62">
        <v>0.15182538411531366</v>
      </c>
      <c r="J1288" s="62">
        <v>0.16611747767606766</v>
      </c>
      <c r="K1288" s="62"/>
      <c r="L1288" s="65">
        <f t="shared" si="181"/>
        <v>8.4055002348277771E-2</v>
      </c>
      <c r="M1288" s="65">
        <f t="shared" si="182"/>
        <v>0.25010317775413043</v>
      </c>
      <c r="N1288" s="65">
        <f t="shared" si="183"/>
        <v>0.13400549827172639</v>
      </c>
      <c r="O1288" s="65">
        <f t="shared" si="184"/>
        <v>7.4501474529812067E-2</v>
      </c>
      <c r="P1288" s="65">
        <f t="shared" si="185"/>
        <v>0.24290390123824326</v>
      </c>
      <c r="Q1288" s="65">
        <f t="shared" si="186"/>
        <v>0.13297579634254242</v>
      </c>
      <c r="R1288" s="65">
        <f t="shared" si="187"/>
        <v>3.8896798291513324E-2</v>
      </c>
      <c r="S1288" s="65">
        <f t="shared" si="188"/>
        <v>4.2558351223754599E-2</v>
      </c>
      <c r="T1288" s="66">
        <f>(L1288*'Football Field'!$F$4)+(M1288*'Football Field'!$F$5)+(N1288*'Football Field'!$F$6)+(O1288*'Football Field'!$F$7)+(P1288*'Football Field'!$F$8)+(Q1288*'Football Field'!$F$9)+(R1288*'Football Field'!$F$10)+(S1288*'Football Field'!$F$11)</f>
        <v>136453480.90252468</v>
      </c>
    </row>
    <row r="1289" spans="2:20" x14ac:dyDescent="0.3">
      <c r="B1289" s="62">
        <f t="shared" si="180"/>
        <v>1262</v>
      </c>
      <c r="C1289" s="62">
        <v>0.21848628657306846</v>
      </c>
      <c r="D1289" s="62">
        <v>0.60640405786057605</v>
      </c>
      <c r="E1289" s="62">
        <v>0.6033182243402363</v>
      </c>
      <c r="F1289" s="62">
        <v>0.63497114265940469</v>
      </c>
      <c r="G1289" s="62">
        <v>0.43127284323012816</v>
      </c>
      <c r="H1289" s="62">
        <v>0.52181404823500588</v>
      </c>
      <c r="I1289" s="62">
        <v>0.43979544572474749</v>
      </c>
      <c r="J1289" s="62">
        <v>0.52137889980386098</v>
      </c>
      <c r="K1289" s="62"/>
      <c r="L1289" s="65">
        <f t="shared" si="181"/>
        <v>5.4931371554233624E-2</v>
      </c>
      <c r="M1289" s="65">
        <f t="shared" si="182"/>
        <v>0.15246085755223912</v>
      </c>
      <c r="N1289" s="65">
        <f t="shared" si="183"/>
        <v>0.15168502365291747</v>
      </c>
      <c r="O1289" s="65">
        <f t="shared" si="184"/>
        <v>0.15964313509431707</v>
      </c>
      <c r="P1289" s="65">
        <f t="shared" si="185"/>
        <v>0.10842972876836426</v>
      </c>
      <c r="Q1289" s="65">
        <f t="shared" si="186"/>
        <v>0.13119341179442762</v>
      </c>
      <c r="R1289" s="65">
        <f t="shared" si="187"/>
        <v>0.11057246391016184</v>
      </c>
      <c r="S1289" s="65">
        <f t="shared" si="188"/>
        <v>0.13108400767333891</v>
      </c>
      <c r="T1289" s="66">
        <f>(L1289*'Football Field'!$F$4)+(M1289*'Football Field'!$F$5)+(N1289*'Football Field'!$F$6)+(O1289*'Football Field'!$F$7)+(P1289*'Football Field'!$F$8)+(Q1289*'Football Field'!$F$9)+(R1289*'Football Field'!$F$10)+(S1289*'Football Field'!$F$11)</f>
        <v>137582649.24984923</v>
      </c>
    </row>
    <row r="1290" spans="2:20" x14ac:dyDescent="0.3">
      <c r="B1290" s="62">
        <f t="shared" si="180"/>
        <v>1263</v>
      </c>
      <c r="C1290" s="62">
        <v>0.36029506289186386</v>
      </c>
      <c r="D1290" s="62">
        <v>0.89969111345195907</v>
      </c>
      <c r="E1290" s="62">
        <v>0.34562107756171612</v>
      </c>
      <c r="F1290" s="62">
        <v>0.9342620210527498</v>
      </c>
      <c r="G1290" s="62">
        <v>0.1978874672065285</v>
      </c>
      <c r="H1290" s="62">
        <v>0.31595407246817808</v>
      </c>
      <c r="I1290" s="62">
        <v>0.54455839818118534</v>
      </c>
      <c r="J1290" s="62">
        <v>0.17576731142612312</v>
      </c>
      <c r="K1290" s="62"/>
      <c r="L1290" s="65">
        <f t="shared" si="181"/>
        <v>9.5466766306505094E-2</v>
      </c>
      <c r="M1290" s="65">
        <f t="shared" si="182"/>
        <v>0.23838961485224699</v>
      </c>
      <c r="N1290" s="65">
        <f t="shared" si="183"/>
        <v>9.157862552252008E-2</v>
      </c>
      <c r="O1290" s="65">
        <f t="shared" si="184"/>
        <v>0.24754980908427016</v>
      </c>
      <c r="P1290" s="65">
        <f t="shared" si="185"/>
        <v>5.243390357658563E-2</v>
      </c>
      <c r="Q1290" s="65">
        <f t="shared" si="186"/>
        <v>8.3717809946679878E-2</v>
      </c>
      <c r="R1290" s="65">
        <f t="shared" si="187"/>
        <v>0.14429070696150784</v>
      </c>
      <c r="S1290" s="65">
        <f t="shared" si="188"/>
        <v>4.6572763749684234E-2</v>
      </c>
      <c r="T1290" s="66">
        <f>(L1290*'Football Field'!$F$4)+(M1290*'Football Field'!$F$5)+(N1290*'Football Field'!$F$6)+(O1290*'Football Field'!$F$7)+(P1290*'Football Field'!$F$8)+(Q1290*'Football Field'!$F$9)+(R1290*'Football Field'!$F$10)+(S1290*'Football Field'!$F$11)</f>
        <v>135599976.49676257</v>
      </c>
    </row>
    <row r="1291" spans="2:20" x14ac:dyDescent="0.3">
      <c r="B1291" s="62">
        <f t="shared" si="180"/>
        <v>1264</v>
      </c>
      <c r="C1291" s="62">
        <v>0.15077676300768372</v>
      </c>
      <c r="D1291" s="62">
        <v>0.81406092743382752</v>
      </c>
      <c r="E1291" s="62">
        <v>0.96232617797682873</v>
      </c>
      <c r="F1291" s="62">
        <v>0.64453612883239786</v>
      </c>
      <c r="G1291" s="62">
        <v>8.3489853935026392E-2</v>
      </c>
      <c r="H1291" s="62">
        <v>0.49274439454503072</v>
      </c>
      <c r="I1291" s="62">
        <v>5.5259667960334768E-2</v>
      </c>
      <c r="J1291" s="62">
        <v>0.62417275572459019</v>
      </c>
      <c r="K1291" s="62"/>
      <c r="L1291" s="65">
        <f t="shared" si="181"/>
        <v>3.9394386801905518E-2</v>
      </c>
      <c r="M1291" s="65">
        <f t="shared" si="182"/>
        <v>0.21269478410285181</v>
      </c>
      <c r="N1291" s="65">
        <f t="shared" si="183"/>
        <v>0.25143297235321749</v>
      </c>
      <c r="O1291" s="65">
        <f t="shared" si="184"/>
        <v>0.16840198091885245</v>
      </c>
      <c r="P1291" s="65">
        <f t="shared" si="185"/>
        <v>2.1813915714475256E-2</v>
      </c>
      <c r="Q1291" s="65">
        <f t="shared" si="186"/>
        <v>0.12874240622998695</v>
      </c>
      <c r="R1291" s="65">
        <f t="shared" si="187"/>
        <v>1.4438038665569147E-2</v>
      </c>
      <c r="S1291" s="65">
        <f t="shared" si="188"/>
        <v>0.16308151521314143</v>
      </c>
      <c r="T1291" s="66">
        <f>(L1291*'Football Field'!$F$4)+(M1291*'Football Field'!$F$5)+(N1291*'Football Field'!$F$6)+(O1291*'Football Field'!$F$7)+(P1291*'Football Field'!$F$8)+(Q1291*'Football Field'!$F$9)+(R1291*'Football Field'!$F$10)+(S1291*'Football Field'!$F$11)</f>
        <v>119940374.74850091</v>
      </c>
    </row>
    <row r="1292" spans="2:20" x14ac:dyDescent="0.3">
      <c r="B1292" s="62">
        <f t="shared" si="180"/>
        <v>1265</v>
      </c>
      <c r="C1292" s="62">
        <v>0.85477511896067115</v>
      </c>
      <c r="D1292" s="62">
        <v>0.31116018182577421</v>
      </c>
      <c r="E1292" s="62">
        <v>0.33673726304994334</v>
      </c>
      <c r="F1292" s="62">
        <v>0.73786800051652601</v>
      </c>
      <c r="G1292" s="62">
        <v>0.29678440558609098</v>
      </c>
      <c r="H1292" s="62">
        <v>0.82500064320293742</v>
      </c>
      <c r="I1292" s="62">
        <v>0.9694949501383745</v>
      </c>
      <c r="J1292" s="62">
        <v>0.55929939005634466</v>
      </c>
      <c r="K1292" s="62"/>
      <c r="L1292" s="65">
        <f t="shared" si="181"/>
        <v>0.17476061252138253</v>
      </c>
      <c r="M1292" s="65">
        <f t="shared" si="182"/>
        <v>6.3617368781459654E-2</v>
      </c>
      <c r="N1292" s="65">
        <f t="shared" si="183"/>
        <v>6.8846658078836373E-2</v>
      </c>
      <c r="O1292" s="65">
        <f t="shared" si="184"/>
        <v>0.15085870057493916</v>
      </c>
      <c r="P1292" s="65">
        <f t="shared" si="185"/>
        <v>6.0678210393026295E-2</v>
      </c>
      <c r="Q1292" s="65">
        <f t="shared" si="186"/>
        <v>0.16867315687895407</v>
      </c>
      <c r="R1292" s="65">
        <f t="shared" si="187"/>
        <v>0.19821532887922669</v>
      </c>
      <c r="S1292" s="65">
        <f t="shared" si="188"/>
        <v>0.11434996389217512</v>
      </c>
      <c r="T1292" s="66">
        <f>(L1292*'Football Field'!$F$4)+(M1292*'Football Field'!$F$5)+(N1292*'Football Field'!$F$6)+(O1292*'Football Field'!$F$7)+(P1292*'Football Field'!$F$8)+(Q1292*'Football Field'!$F$9)+(R1292*'Football Field'!$F$10)+(S1292*'Football Field'!$F$11)</f>
        <v>143180052.21911225</v>
      </c>
    </row>
    <row r="1293" spans="2:20" x14ac:dyDescent="0.3">
      <c r="B1293" s="62">
        <f t="shared" si="180"/>
        <v>1266</v>
      </c>
      <c r="C1293" s="62">
        <v>0.46753835820793621</v>
      </c>
      <c r="D1293" s="62">
        <v>0.42375314481606319</v>
      </c>
      <c r="E1293" s="62">
        <v>0.23616308149637033</v>
      </c>
      <c r="F1293" s="62">
        <v>0.75455845657038767</v>
      </c>
      <c r="G1293" s="62">
        <v>0.88306172279817075</v>
      </c>
      <c r="H1293" s="62">
        <v>0.89352684316088637</v>
      </c>
      <c r="I1293" s="62">
        <v>0.83324066364187577</v>
      </c>
      <c r="J1293" s="62">
        <v>6.7553283631454519E-2</v>
      </c>
      <c r="K1293" s="62"/>
      <c r="L1293" s="65">
        <f t="shared" si="181"/>
        <v>0.10254393430827118</v>
      </c>
      <c r="M1293" s="65">
        <f t="shared" si="182"/>
        <v>9.2940640873825323E-2</v>
      </c>
      <c r="N1293" s="65">
        <f t="shared" si="183"/>
        <v>5.1797015346133839E-2</v>
      </c>
      <c r="O1293" s="65">
        <f t="shared" si="184"/>
        <v>0.16549528278039566</v>
      </c>
      <c r="P1293" s="65">
        <f t="shared" si="185"/>
        <v>0.19367955955496469</v>
      </c>
      <c r="Q1293" s="65">
        <f t="shared" si="186"/>
        <v>0.19597484633980894</v>
      </c>
      <c r="R1293" s="65">
        <f t="shared" si="187"/>
        <v>0.18275244025533394</v>
      </c>
      <c r="S1293" s="65">
        <f t="shared" si="188"/>
        <v>1.4816280541266394E-2</v>
      </c>
      <c r="T1293" s="66">
        <f>(L1293*'Football Field'!$F$4)+(M1293*'Football Field'!$F$5)+(N1293*'Football Field'!$F$6)+(O1293*'Football Field'!$F$7)+(P1293*'Football Field'!$F$8)+(Q1293*'Football Field'!$F$9)+(R1293*'Football Field'!$F$10)+(S1293*'Football Field'!$F$11)</f>
        <v>151078140.40582117</v>
      </c>
    </row>
    <row r="1294" spans="2:20" x14ac:dyDescent="0.3">
      <c r="B1294" s="62">
        <f t="shared" si="180"/>
        <v>1267</v>
      </c>
      <c r="C1294" s="62">
        <v>0.70474344630710706</v>
      </c>
      <c r="D1294" s="62">
        <v>0.5184056491559097</v>
      </c>
      <c r="E1294" s="62">
        <v>0.19963188741981863</v>
      </c>
      <c r="F1294" s="62">
        <v>0.82903425200119318</v>
      </c>
      <c r="G1294" s="62">
        <v>0.63170245041494044</v>
      </c>
      <c r="H1294" s="62">
        <v>0.90397514689335134</v>
      </c>
      <c r="I1294" s="62">
        <v>0.41304971688068837</v>
      </c>
      <c r="J1294" s="62">
        <v>0.12233995822613708</v>
      </c>
      <c r="K1294" s="62"/>
      <c r="L1294" s="65">
        <f t="shared" si="181"/>
        <v>0.16302627821069726</v>
      </c>
      <c r="M1294" s="65">
        <f t="shared" si="182"/>
        <v>0.11992129054643209</v>
      </c>
      <c r="N1294" s="65">
        <f t="shared" si="183"/>
        <v>4.6180271400562495E-2</v>
      </c>
      <c r="O1294" s="65">
        <f t="shared" si="184"/>
        <v>0.19177811346974544</v>
      </c>
      <c r="P1294" s="65">
        <f t="shared" si="185"/>
        <v>0.14612991432182507</v>
      </c>
      <c r="Q1294" s="65">
        <f t="shared" si="186"/>
        <v>0.2091139755399315</v>
      </c>
      <c r="R1294" s="65">
        <f t="shared" si="187"/>
        <v>9.5549605195898307E-2</v>
      </c>
      <c r="S1294" s="65">
        <f t="shared" si="188"/>
        <v>2.8300551314907874E-2</v>
      </c>
      <c r="T1294" s="66">
        <f>(L1294*'Football Field'!$F$4)+(M1294*'Football Field'!$F$5)+(N1294*'Football Field'!$F$6)+(O1294*'Football Field'!$F$7)+(P1294*'Football Field'!$F$8)+(Q1294*'Football Field'!$F$9)+(R1294*'Football Field'!$F$10)+(S1294*'Football Field'!$F$11)</f>
        <v>134842771.60788399</v>
      </c>
    </row>
    <row r="1295" spans="2:20" x14ac:dyDescent="0.3">
      <c r="B1295" s="62">
        <f t="shared" si="180"/>
        <v>1268</v>
      </c>
      <c r="C1295" s="62">
        <v>0.94239352875950144</v>
      </c>
      <c r="D1295" s="62">
        <v>0.96946717779398228</v>
      </c>
      <c r="E1295" s="62">
        <v>0.5192401034163161</v>
      </c>
      <c r="F1295" s="62">
        <v>0.87453260367449071</v>
      </c>
      <c r="G1295" s="62">
        <v>0.30804204711232352</v>
      </c>
      <c r="H1295" s="62">
        <v>0.36379702684474036</v>
      </c>
      <c r="I1295" s="62">
        <v>0.30405392223302319</v>
      </c>
      <c r="J1295" s="62">
        <v>0.76776286171957842</v>
      </c>
      <c r="K1295" s="62"/>
      <c r="L1295" s="65">
        <f t="shared" si="181"/>
        <v>0.18663884718759099</v>
      </c>
      <c r="M1295" s="65">
        <f t="shared" si="182"/>
        <v>0.19200072042923808</v>
      </c>
      <c r="N1295" s="65">
        <f t="shared" si="183"/>
        <v>0.1028342951831944</v>
      </c>
      <c r="O1295" s="65">
        <f t="shared" si="184"/>
        <v>0.17319914875967224</v>
      </c>
      <c r="P1295" s="65">
        <f t="shared" si="185"/>
        <v>6.100701119417571E-2</v>
      </c>
      <c r="Q1295" s="65">
        <f t="shared" si="186"/>
        <v>7.2049155292855535E-2</v>
      </c>
      <c r="R1295" s="65">
        <f t="shared" si="187"/>
        <v>6.0217172334721146E-2</v>
      </c>
      <c r="S1295" s="65">
        <f t="shared" si="188"/>
        <v>0.15205364961855189</v>
      </c>
      <c r="T1295" s="66">
        <f>(L1295*'Football Field'!$F$4)+(M1295*'Football Field'!$F$5)+(N1295*'Football Field'!$F$6)+(O1295*'Football Field'!$F$7)+(P1295*'Football Field'!$F$8)+(Q1295*'Football Field'!$F$9)+(R1295*'Football Field'!$F$10)+(S1295*'Football Field'!$F$11)</f>
        <v>124926571.51929048</v>
      </c>
    </row>
    <row r="1296" spans="2:20" x14ac:dyDescent="0.3">
      <c r="B1296" s="62">
        <f t="shared" si="180"/>
        <v>1269</v>
      </c>
      <c r="C1296" s="62">
        <v>0.58115253804598332</v>
      </c>
      <c r="D1296" s="62">
        <v>0.24086815560459107</v>
      </c>
      <c r="E1296" s="62">
        <v>0.58083423547930113</v>
      </c>
      <c r="F1296" s="62">
        <v>0.8374857834257674</v>
      </c>
      <c r="G1296" s="62">
        <v>2.3563265448822368E-2</v>
      </c>
      <c r="H1296" s="62">
        <v>0.50932365751734243</v>
      </c>
      <c r="I1296" s="62">
        <v>0.53787960655983236</v>
      </c>
      <c r="J1296" s="62">
        <v>0.24940390130935119</v>
      </c>
      <c r="K1296" s="62"/>
      <c r="L1296" s="65">
        <f t="shared" si="181"/>
        <v>0.16322165965544491</v>
      </c>
      <c r="M1296" s="65">
        <f t="shared" si="182"/>
        <v>6.7649881127795297E-2</v>
      </c>
      <c r="N1296" s="65">
        <f t="shared" si="183"/>
        <v>0.16313226165783631</v>
      </c>
      <c r="O1296" s="65">
        <f t="shared" si="184"/>
        <v>0.23521504348618757</v>
      </c>
      <c r="P1296" s="65">
        <f t="shared" si="185"/>
        <v>6.6179445871305366E-3</v>
      </c>
      <c r="Q1296" s="65">
        <f t="shared" si="186"/>
        <v>0.14304790436135759</v>
      </c>
      <c r="R1296" s="65">
        <f t="shared" si="187"/>
        <v>0.15106808682743283</v>
      </c>
      <c r="S1296" s="65">
        <f t="shared" si="188"/>
        <v>7.0047218296815025E-2</v>
      </c>
      <c r="T1296" s="66">
        <f>(L1296*'Football Field'!$F$4)+(M1296*'Football Field'!$F$5)+(N1296*'Football Field'!$F$6)+(O1296*'Football Field'!$F$7)+(P1296*'Football Field'!$F$8)+(Q1296*'Football Field'!$F$9)+(R1296*'Football Field'!$F$10)+(S1296*'Football Field'!$F$11)</f>
        <v>134970327.89549816</v>
      </c>
    </row>
    <row r="1297" spans="2:20" x14ac:dyDescent="0.3">
      <c r="B1297" s="62">
        <f t="shared" si="180"/>
        <v>1270</v>
      </c>
      <c r="C1297" s="62">
        <v>0.10942853649005402</v>
      </c>
      <c r="D1297" s="62">
        <v>0.39980736182774512</v>
      </c>
      <c r="E1297" s="62">
        <v>0.97741595404744575</v>
      </c>
      <c r="F1297" s="62">
        <v>0.48161474516932035</v>
      </c>
      <c r="G1297" s="62">
        <v>3.5185290919796386E-2</v>
      </c>
      <c r="H1297" s="62">
        <v>0.84542042137905449</v>
      </c>
      <c r="I1297" s="62">
        <v>0.58892055542834165</v>
      </c>
      <c r="J1297" s="62">
        <v>0.1289442885266181</v>
      </c>
      <c r="K1297" s="62"/>
      <c r="L1297" s="65">
        <f t="shared" si="181"/>
        <v>3.0680291754559351E-2</v>
      </c>
      <c r="M1297" s="65">
        <f t="shared" si="182"/>
        <v>0.11209330673640851</v>
      </c>
      <c r="N1297" s="65">
        <f t="shared" si="183"/>
        <v>0.27403644056285237</v>
      </c>
      <c r="O1297" s="65">
        <f t="shared" si="184"/>
        <v>0.13502950298924543</v>
      </c>
      <c r="P1297" s="65">
        <f t="shared" si="185"/>
        <v>9.8648398810169281E-3</v>
      </c>
      <c r="Q1297" s="65">
        <f t="shared" si="186"/>
        <v>0.23702907865837522</v>
      </c>
      <c r="R1297" s="65">
        <f t="shared" si="187"/>
        <v>0.16511464961830036</v>
      </c>
      <c r="S1297" s="65">
        <f t="shared" si="188"/>
        <v>3.6151889799241624E-2</v>
      </c>
      <c r="T1297" s="66">
        <f>(L1297*'Football Field'!$F$4)+(M1297*'Football Field'!$F$5)+(N1297*'Football Field'!$F$6)+(O1297*'Football Field'!$F$7)+(P1297*'Football Field'!$F$8)+(Q1297*'Football Field'!$F$9)+(R1297*'Football Field'!$F$10)+(S1297*'Football Field'!$F$11)</f>
        <v>139608259.19877356</v>
      </c>
    </row>
    <row r="1298" spans="2:20" x14ac:dyDescent="0.3">
      <c r="B1298" s="62">
        <f t="shared" si="180"/>
        <v>1271</v>
      </c>
      <c r="C1298" s="62">
        <v>0.48927064949020538</v>
      </c>
      <c r="D1298" s="62">
        <v>0.22643040434973238</v>
      </c>
      <c r="E1298" s="62">
        <v>0.22078121682005958</v>
      </c>
      <c r="F1298" s="62">
        <v>8.4281626602144444E-2</v>
      </c>
      <c r="G1298" s="62">
        <v>0.61869780184629553</v>
      </c>
      <c r="H1298" s="62">
        <v>0.88694801636042164</v>
      </c>
      <c r="I1298" s="62">
        <v>0.2338048872826789</v>
      </c>
      <c r="J1298" s="62">
        <v>0.75633931054746573</v>
      </c>
      <c r="K1298" s="62"/>
      <c r="L1298" s="65">
        <f t="shared" si="181"/>
        <v>0.13913355562099239</v>
      </c>
      <c r="M1298" s="65">
        <f t="shared" si="182"/>
        <v>6.4389857210324988E-2</v>
      </c>
      <c r="N1298" s="65">
        <f t="shared" si="183"/>
        <v>6.278340166635947E-2</v>
      </c>
      <c r="O1298" s="65">
        <f t="shared" si="184"/>
        <v>2.396710776519188E-2</v>
      </c>
      <c r="P1298" s="65">
        <f t="shared" si="185"/>
        <v>0.17593866526729096</v>
      </c>
      <c r="Q1298" s="65">
        <f t="shared" si="186"/>
        <v>0.25222079292063077</v>
      </c>
      <c r="R1298" s="65">
        <f t="shared" si="187"/>
        <v>6.6486933812807167E-2</v>
      </c>
      <c r="S1298" s="65">
        <f t="shared" si="188"/>
        <v>0.2150796857364024</v>
      </c>
      <c r="T1298" s="66">
        <f>(L1298*'Football Field'!$F$4)+(M1298*'Football Field'!$F$5)+(N1298*'Football Field'!$F$6)+(O1298*'Football Field'!$F$7)+(P1298*'Football Field'!$F$8)+(Q1298*'Football Field'!$F$9)+(R1298*'Football Field'!$F$10)+(S1298*'Football Field'!$F$11)</f>
        <v>134233413.54912835</v>
      </c>
    </row>
    <row r="1299" spans="2:20" x14ac:dyDescent="0.3">
      <c r="B1299" s="62">
        <f t="shared" si="180"/>
        <v>1272</v>
      </c>
      <c r="C1299" s="62">
        <v>0.31721095300248303</v>
      </c>
      <c r="D1299" s="62">
        <v>4.2761640752000396E-3</v>
      </c>
      <c r="E1299" s="62">
        <v>0.66978392089148719</v>
      </c>
      <c r="F1299" s="62">
        <v>0.12586707988956303</v>
      </c>
      <c r="G1299" s="62">
        <v>0.91690428575138905</v>
      </c>
      <c r="H1299" s="62">
        <v>0.67229727808873097</v>
      </c>
      <c r="I1299" s="62">
        <v>0.58492032208850853</v>
      </c>
      <c r="J1299" s="62">
        <v>0.16632017237676944</v>
      </c>
      <c r="K1299" s="62"/>
      <c r="L1299" s="65">
        <f t="shared" si="181"/>
        <v>9.1743629023926077E-2</v>
      </c>
      <c r="M1299" s="65">
        <f t="shared" si="182"/>
        <v>1.236750518376714E-3</v>
      </c>
      <c r="N1299" s="65">
        <f t="shared" si="183"/>
        <v>0.1937146463034593</v>
      </c>
      <c r="O1299" s="65">
        <f t="shared" si="184"/>
        <v>3.6403228118111502E-2</v>
      </c>
      <c r="P1299" s="65">
        <f t="shared" si="185"/>
        <v>0.2651867025593056</v>
      </c>
      <c r="Q1299" s="65">
        <f t="shared" si="186"/>
        <v>0.19444155849903769</v>
      </c>
      <c r="R1299" s="65">
        <f t="shared" si="187"/>
        <v>0.1691704291113284</v>
      </c>
      <c r="S1299" s="65">
        <f t="shared" si="188"/>
        <v>4.8103055866454685E-2</v>
      </c>
      <c r="T1299" s="66">
        <f>(L1299*'Football Field'!$F$4)+(M1299*'Football Field'!$F$5)+(N1299*'Football Field'!$F$6)+(O1299*'Football Field'!$F$7)+(P1299*'Football Field'!$F$8)+(Q1299*'Football Field'!$F$9)+(R1299*'Football Field'!$F$10)+(S1299*'Football Field'!$F$11)</f>
        <v>158455132.04190528</v>
      </c>
    </row>
    <row r="1300" spans="2:20" x14ac:dyDescent="0.3">
      <c r="B1300" s="62">
        <f t="shared" si="180"/>
        <v>1273</v>
      </c>
      <c r="C1300" s="62">
        <v>0.36282373728468409</v>
      </c>
      <c r="D1300" s="62">
        <v>0.26019561133859404</v>
      </c>
      <c r="E1300" s="62">
        <v>0.31207020878147806</v>
      </c>
      <c r="F1300" s="62">
        <v>0.18576402745333076</v>
      </c>
      <c r="G1300" s="62">
        <v>0.46437909084632778</v>
      </c>
      <c r="H1300" s="62">
        <v>0.98743782741411268</v>
      </c>
      <c r="I1300" s="62">
        <v>0.77347449614871944</v>
      </c>
      <c r="J1300" s="62">
        <v>0.57169238857370053</v>
      </c>
      <c r="K1300" s="62"/>
      <c r="L1300" s="65">
        <f t="shared" si="181"/>
        <v>9.2608166538690889E-2</v>
      </c>
      <c r="M1300" s="65">
        <f t="shared" si="182"/>
        <v>6.6413070676724376E-2</v>
      </c>
      <c r="N1300" s="65">
        <f t="shared" si="183"/>
        <v>7.9653691026072573E-2</v>
      </c>
      <c r="O1300" s="65">
        <f t="shared" si="184"/>
        <v>4.741494070934428E-2</v>
      </c>
      <c r="P1300" s="65">
        <f t="shared" si="185"/>
        <v>0.11852944491456782</v>
      </c>
      <c r="Q1300" s="65">
        <f t="shared" si="186"/>
        <v>0.25203645012900161</v>
      </c>
      <c r="R1300" s="65">
        <f t="shared" si="187"/>
        <v>0.19742383860780091</v>
      </c>
      <c r="S1300" s="65">
        <f t="shared" si="188"/>
        <v>0.14592039739779766</v>
      </c>
      <c r="T1300" s="66">
        <f>(L1300*'Football Field'!$F$4)+(M1300*'Football Field'!$F$5)+(N1300*'Football Field'!$F$6)+(O1300*'Football Field'!$F$7)+(P1300*'Football Field'!$F$8)+(Q1300*'Football Field'!$F$9)+(R1300*'Football Field'!$F$10)+(S1300*'Football Field'!$F$11)</f>
        <v>147990597.06296274</v>
      </c>
    </row>
    <row r="1301" spans="2:20" x14ac:dyDescent="0.3">
      <c r="B1301" s="62">
        <f t="shared" si="180"/>
        <v>1274</v>
      </c>
      <c r="C1301" s="62">
        <v>0.28854603266527967</v>
      </c>
      <c r="D1301" s="62">
        <v>0.87206041085959529</v>
      </c>
      <c r="E1301" s="62">
        <v>0.97619119757304806</v>
      </c>
      <c r="F1301" s="62">
        <v>9.6389453633424216E-2</v>
      </c>
      <c r="G1301" s="62">
        <v>8.5352909766970297E-3</v>
      </c>
      <c r="H1301" s="62">
        <v>0.48323037326611806</v>
      </c>
      <c r="I1301" s="62">
        <v>0.37696494877583497</v>
      </c>
      <c r="J1301" s="62">
        <v>0.9655964978877476</v>
      </c>
      <c r="K1301" s="62"/>
      <c r="L1301" s="65">
        <f t="shared" si="181"/>
        <v>7.0939157942052855E-2</v>
      </c>
      <c r="M1301" s="65">
        <f t="shared" si="182"/>
        <v>0.21439640202138274</v>
      </c>
      <c r="N1301" s="65">
        <f t="shared" si="183"/>
        <v>0.239996997728983</v>
      </c>
      <c r="O1301" s="65">
        <f t="shared" si="184"/>
        <v>2.3697385862801509E-2</v>
      </c>
      <c r="P1301" s="65">
        <f t="shared" si="185"/>
        <v>2.0984047123589044E-3</v>
      </c>
      <c r="Q1301" s="65">
        <f t="shared" si="186"/>
        <v>0.11880238121758506</v>
      </c>
      <c r="R1301" s="65">
        <f t="shared" si="187"/>
        <v>9.2676983955789452E-2</v>
      </c>
      <c r="S1301" s="65">
        <f t="shared" si="188"/>
        <v>0.2373922865590464</v>
      </c>
      <c r="T1301" s="66">
        <f>(L1301*'Football Field'!$F$4)+(M1301*'Football Field'!$F$5)+(N1301*'Football Field'!$F$6)+(O1301*'Football Field'!$F$7)+(P1301*'Football Field'!$F$8)+(Q1301*'Football Field'!$F$9)+(R1301*'Football Field'!$F$10)+(S1301*'Football Field'!$F$11)</f>
        <v>128274766.06255741</v>
      </c>
    </row>
    <row r="1302" spans="2:20" x14ac:dyDescent="0.3">
      <c r="B1302" s="62">
        <f t="shared" si="180"/>
        <v>1275</v>
      </c>
      <c r="C1302" s="62">
        <v>0.74720708455312135</v>
      </c>
      <c r="D1302" s="62">
        <v>0.33979257044127964</v>
      </c>
      <c r="E1302" s="62">
        <v>0.28637386239302809</v>
      </c>
      <c r="F1302" s="62">
        <v>0.54575322901475298</v>
      </c>
      <c r="G1302" s="62">
        <v>0.25204147237511654</v>
      </c>
      <c r="H1302" s="62">
        <v>0.54098266516089843</v>
      </c>
      <c r="I1302" s="62">
        <v>8.8552978800851778E-2</v>
      </c>
      <c r="J1302" s="62">
        <v>0.57389629400907327</v>
      </c>
      <c r="K1302" s="62"/>
      <c r="L1302" s="65">
        <f t="shared" si="181"/>
        <v>0.22142092391566626</v>
      </c>
      <c r="M1302" s="65">
        <f t="shared" si="182"/>
        <v>0.10069120922720372</v>
      </c>
      <c r="N1302" s="65">
        <f t="shared" si="183"/>
        <v>8.4861568509197113E-2</v>
      </c>
      <c r="O1302" s="65">
        <f t="shared" si="184"/>
        <v>0.16172382020531259</v>
      </c>
      <c r="P1302" s="65">
        <f t="shared" si="185"/>
        <v>7.4687803196806624E-2</v>
      </c>
      <c r="Q1302" s="65">
        <f t="shared" si="186"/>
        <v>0.16031015232400375</v>
      </c>
      <c r="R1302" s="65">
        <f t="shared" si="187"/>
        <v>2.6241028473780549E-2</v>
      </c>
      <c r="S1302" s="65">
        <f t="shared" si="188"/>
        <v>0.17006349414802938</v>
      </c>
      <c r="T1302" s="66">
        <f>(L1302*'Football Field'!$F$4)+(M1302*'Football Field'!$F$5)+(N1302*'Football Field'!$F$6)+(O1302*'Football Field'!$F$7)+(P1302*'Football Field'!$F$8)+(Q1302*'Football Field'!$F$9)+(R1302*'Football Field'!$F$10)+(S1302*'Football Field'!$F$11)</f>
        <v>121043381.38243887</v>
      </c>
    </row>
    <row r="1303" spans="2:20" x14ac:dyDescent="0.3">
      <c r="B1303" s="62">
        <f t="shared" si="180"/>
        <v>1276</v>
      </c>
      <c r="C1303" s="62">
        <v>0.73249905740919175</v>
      </c>
      <c r="D1303" s="62">
        <v>0.96709635205017508</v>
      </c>
      <c r="E1303" s="62">
        <v>0.55336503181569308</v>
      </c>
      <c r="F1303" s="62">
        <v>0.25555159399531491</v>
      </c>
      <c r="G1303" s="62">
        <v>0.56565786152597841</v>
      </c>
      <c r="H1303" s="62">
        <v>0.26945783138221113</v>
      </c>
      <c r="I1303" s="62">
        <v>2.8856586277124396E-2</v>
      </c>
      <c r="J1303" s="62">
        <v>0.52120601446609216</v>
      </c>
      <c r="K1303" s="62"/>
      <c r="L1303" s="65">
        <f t="shared" si="181"/>
        <v>0.18812463127031248</v>
      </c>
      <c r="M1303" s="65">
        <f t="shared" si="182"/>
        <v>0.24837526109015917</v>
      </c>
      <c r="N1303" s="65">
        <f t="shared" si="183"/>
        <v>0.14211839799004455</v>
      </c>
      <c r="O1303" s="65">
        <f t="shared" si="184"/>
        <v>6.5632233795562489E-2</v>
      </c>
      <c r="P1303" s="65">
        <f t="shared" si="185"/>
        <v>0.14527551339261674</v>
      </c>
      <c r="Q1303" s="65">
        <f t="shared" si="186"/>
        <v>6.9203713860015129E-2</v>
      </c>
      <c r="R1303" s="65">
        <f t="shared" si="187"/>
        <v>7.4111148651914505E-3</v>
      </c>
      <c r="S1303" s="65">
        <f t="shared" si="188"/>
        <v>0.13385913373609803</v>
      </c>
      <c r="T1303" s="66">
        <f>(L1303*'Football Field'!$F$4)+(M1303*'Football Field'!$F$5)+(N1303*'Football Field'!$F$6)+(O1303*'Football Field'!$F$7)+(P1303*'Football Field'!$F$8)+(Q1303*'Football Field'!$F$9)+(R1303*'Football Field'!$F$10)+(S1303*'Football Field'!$F$11)</f>
        <v>124441365.55257255</v>
      </c>
    </row>
    <row r="1304" spans="2:20" x14ac:dyDescent="0.3">
      <c r="B1304" s="62">
        <f t="shared" si="180"/>
        <v>1277</v>
      </c>
      <c r="C1304" s="62">
        <v>0.81554962400878384</v>
      </c>
      <c r="D1304" s="62">
        <v>0.83568206298476555</v>
      </c>
      <c r="E1304" s="62">
        <v>0.25164564666092082</v>
      </c>
      <c r="F1304" s="62">
        <v>0.94801634632552056</v>
      </c>
      <c r="G1304" s="62">
        <v>0.3563287726226495</v>
      </c>
      <c r="H1304" s="62">
        <v>0.33990735188898524</v>
      </c>
      <c r="I1304" s="62">
        <v>0.48973045883870314</v>
      </c>
      <c r="J1304" s="62">
        <v>0.47302963369786299</v>
      </c>
      <c r="K1304" s="62"/>
      <c r="L1304" s="65">
        <f t="shared" si="181"/>
        <v>0.18083581697774778</v>
      </c>
      <c r="M1304" s="65">
        <f t="shared" si="182"/>
        <v>0.18529988138633746</v>
      </c>
      <c r="N1304" s="65">
        <f t="shared" si="183"/>
        <v>5.5798623116440967E-2</v>
      </c>
      <c r="O1304" s="65">
        <f t="shared" si="184"/>
        <v>0.21020831283491409</v>
      </c>
      <c r="P1304" s="65">
        <f t="shared" si="185"/>
        <v>7.9010525923804406E-2</v>
      </c>
      <c r="Q1304" s="65">
        <f t="shared" si="186"/>
        <v>7.5369323786145748E-2</v>
      </c>
      <c r="R1304" s="65">
        <f t="shared" si="187"/>
        <v>0.10859033591073095</v>
      </c>
      <c r="S1304" s="65">
        <f t="shared" si="188"/>
        <v>0.10488718006387864</v>
      </c>
      <c r="T1304" s="66">
        <f>(L1304*'Football Field'!$F$4)+(M1304*'Football Field'!$F$5)+(N1304*'Football Field'!$F$6)+(O1304*'Football Field'!$F$7)+(P1304*'Football Field'!$F$8)+(Q1304*'Football Field'!$F$9)+(R1304*'Football Field'!$F$10)+(S1304*'Football Field'!$F$11)</f>
        <v>131832902.04471961</v>
      </c>
    </row>
    <row r="1305" spans="2:20" x14ac:dyDescent="0.3">
      <c r="B1305" s="62">
        <f t="shared" si="180"/>
        <v>1278</v>
      </c>
      <c r="C1305" s="62">
        <v>0.8979893318005111</v>
      </c>
      <c r="D1305" s="62">
        <v>0.84612263273050248</v>
      </c>
      <c r="E1305" s="62">
        <v>0.57187795903301097</v>
      </c>
      <c r="F1305" s="62">
        <v>0.18654222146695332</v>
      </c>
      <c r="G1305" s="62">
        <v>0.49773925667211238</v>
      </c>
      <c r="H1305" s="62">
        <v>0.22835579005185647</v>
      </c>
      <c r="I1305" s="62">
        <v>0.90073462281994388</v>
      </c>
      <c r="J1305" s="62">
        <v>0.22696302826893966</v>
      </c>
      <c r="K1305" s="62"/>
      <c r="L1305" s="65">
        <f t="shared" si="181"/>
        <v>0.20613461213197759</v>
      </c>
      <c r="M1305" s="65">
        <f t="shared" si="182"/>
        <v>0.19422854430161124</v>
      </c>
      <c r="N1305" s="65">
        <f t="shared" si="183"/>
        <v>0.13127532488134797</v>
      </c>
      <c r="O1305" s="65">
        <f t="shared" si="184"/>
        <v>4.2821008119582206E-2</v>
      </c>
      <c r="P1305" s="65">
        <f t="shared" si="185"/>
        <v>0.11425668989991705</v>
      </c>
      <c r="Q1305" s="65">
        <f t="shared" si="186"/>
        <v>5.241936684932446E-2</v>
      </c>
      <c r="R1305" s="65">
        <f t="shared" si="187"/>
        <v>0.2067647972348958</v>
      </c>
      <c r="S1305" s="65">
        <f t="shared" si="188"/>
        <v>5.209965658134371E-2</v>
      </c>
      <c r="T1305" s="66">
        <f>(L1305*'Football Field'!$F$4)+(M1305*'Football Field'!$F$5)+(N1305*'Football Field'!$F$6)+(O1305*'Football Field'!$F$7)+(P1305*'Football Field'!$F$8)+(Q1305*'Football Field'!$F$9)+(R1305*'Football Field'!$F$10)+(S1305*'Football Field'!$F$11)</f>
        <v>148576443.90491542</v>
      </c>
    </row>
    <row r="1306" spans="2:20" x14ac:dyDescent="0.3">
      <c r="B1306" s="62">
        <f t="shared" si="180"/>
        <v>1279</v>
      </c>
      <c r="C1306" s="62">
        <v>0.33612477886871206</v>
      </c>
      <c r="D1306" s="62">
        <v>0.19263443380725942</v>
      </c>
      <c r="E1306" s="62">
        <v>0.35852352136685472</v>
      </c>
      <c r="F1306" s="62">
        <v>0.84898608659897112</v>
      </c>
      <c r="G1306" s="62">
        <v>0.528930325714834</v>
      </c>
      <c r="H1306" s="62">
        <v>0.17592980785865875</v>
      </c>
      <c r="I1306" s="62">
        <v>3.8065536264226263E-2</v>
      </c>
      <c r="J1306" s="62">
        <v>0.8030100865805524</v>
      </c>
      <c r="K1306" s="62"/>
      <c r="L1306" s="65">
        <f t="shared" si="181"/>
        <v>0.10240823537263641</v>
      </c>
      <c r="M1306" s="65">
        <f t="shared" si="182"/>
        <v>5.8690562786249491E-2</v>
      </c>
      <c r="N1306" s="65">
        <f t="shared" si="183"/>
        <v>0.10923253348454924</v>
      </c>
      <c r="O1306" s="65">
        <f t="shared" si="184"/>
        <v>0.25866336685186869</v>
      </c>
      <c r="P1306" s="65">
        <f t="shared" si="185"/>
        <v>0.16115093172790793</v>
      </c>
      <c r="Q1306" s="65">
        <f t="shared" si="186"/>
        <v>5.3601109780988219E-2</v>
      </c>
      <c r="R1306" s="65">
        <f t="shared" si="187"/>
        <v>1.1597551392827032E-2</v>
      </c>
      <c r="S1306" s="65">
        <f t="shared" si="188"/>
        <v>0.244655708602973</v>
      </c>
      <c r="T1306" s="66">
        <f>(L1306*'Football Field'!$F$4)+(M1306*'Football Field'!$F$5)+(N1306*'Football Field'!$F$6)+(O1306*'Football Field'!$F$7)+(P1306*'Football Field'!$F$8)+(Q1306*'Football Field'!$F$9)+(R1306*'Football Field'!$F$10)+(S1306*'Football Field'!$F$11)</f>
        <v>128711877.75719881</v>
      </c>
    </row>
    <row r="1307" spans="2:20" x14ac:dyDescent="0.3">
      <c r="B1307" s="62">
        <f t="shared" si="180"/>
        <v>1280</v>
      </c>
      <c r="C1307" s="62">
        <v>0.12775311539431766</v>
      </c>
      <c r="D1307" s="62">
        <v>0.61534948010140866</v>
      </c>
      <c r="E1307" s="62">
        <v>0.22951739963198881</v>
      </c>
      <c r="F1307" s="62">
        <v>0.75817510973098745</v>
      </c>
      <c r="G1307" s="62">
        <v>0.35125318697198171</v>
      </c>
      <c r="H1307" s="62">
        <v>0.77564461671548091</v>
      </c>
      <c r="I1307" s="62">
        <v>0.83865317437047993</v>
      </c>
      <c r="J1307" s="62">
        <v>1.0780713202204306E-2</v>
      </c>
      <c r="K1307" s="62"/>
      <c r="L1307" s="65">
        <f t="shared" si="181"/>
        <v>3.446149064231304E-2</v>
      </c>
      <c r="M1307" s="65">
        <f t="shared" si="182"/>
        <v>0.16599094499428627</v>
      </c>
      <c r="N1307" s="65">
        <f t="shared" si="183"/>
        <v>6.1912476226138373E-2</v>
      </c>
      <c r="O1307" s="65">
        <f t="shared" si="184"/>
        <v>0.20451825670617838</v>
      </c>
      <c r="P1307" s="65">
        <f t="shared" si="185"/>
        <v>9.4750788491972757E-2</v>
      </c>
      <c r="Q1307" s="65">
        <f t="shared" si="186"/>
        <v>0.20923066821656508</v>
      </c>
      <c r="R1307" s="65">
        <f t="shared" si="187"/>
        <v>0.22622726993004447</v>
      </c>
      <c r="S1307" s="65">
        <f t="shared" si="188"/>
        <v>2.9081047925015942E-3</v>
      </c>
      <c r="T1307" s="66">
        <f>(L1307*'Football Field'!$F$4)+(M1307*'Football Field'!$F$5)+(N1307*'Football Field'!$F$6)+(O1307*'Football Field'!$F$7)+(P1307*'Football Field'!$F$8)+(Q1307*'Football Field'!$F$9)+(R1307*'Football Field'!$F$10)+(S1307*'Football Field'!$F$11)</f>
        <v>149545199.29072034</v>
      </c>
    </row>
    <row r="1308" spans="2:20" x14ac:dyDescent="0.3">
      <c r="B1308" s="62">
        <f t="shared" si="180"/>
        <v>1281</v>
      </c>
      <c r="C1308" s="62">
        <v>0.92285957439816002</v>
      </c>
      <c r="D1308" s="62">
        <v>0.52236851342939505</v>
      </c>
      <c r="E1308" s="62">
        <v>0.97101956500714259</v>
      </c>
      <c r="F1308" s="62">
        <v>0.30452163696699008</v>
      </c>
      <c r="G1308" s="62">
        <v>0.79162491786901212</v>
      </c>
      <c r="H1308" s="62">
        <v>0.38884560196866336</v>
      </c>
      <c r="I1308" s="62">
        <v>0.76109871563932996</v>
      </c>
      <c r="J1308" s="62">
        <v>0.92915870633475761</v>
      </c>
      <c r="K1308" s="62"/>
      <c r="L1308" s="65">
        <f t="shared" si="181"/>
        <v>0.16504695185762702</v>
      </c>
      <c r="M1308" s="65">
        <f t="shared" si="182"/>
        <v>9.3421939024847439E-2</v>
      </c>
      <c r="N1308" s="65">
        <f t="shared" si="183"/>
        <v>0.17366002785750298</v>
      </c>
      <c r="O1308" s="65">
        <f t="shared" si="184"/>
        <v>5.4461555528503597E-2</v>
      </c>
      <c r="P1308" s="65">
        <f t="shared" si="185"/>
        <v>0.14157655545160402</v>
      </c>
      <c r="Q1308" s="65">
        <f t="shared" si="186"/>
        <v>6.9542304299140337E-2</v>
      </c>
      <c r="R1308" s="65">
        <f t="shared" si="187"/>
        <v>0.13611715862724511</v>
      </c>
      <c r="S1308" s="65">
        <f t="shared" si="188"/>
        <v>0.16617350735352951</v>
      </c>
      <c r="T1308" s="66">
        <f>(L1308*'Football Field'!$F$4)+(M1308*'Football Field'!$F$5)+(N1308*'Football Field'!$F$6)+(O1308*'Football Field'!$F$7)+(P1308*'Football Field'!$F$8)+(Q1308*'Football Field'!$F$9)+(R1308*'Football Field'!$F$10)+(S1308*'Football Field'!$F$11)</f>
        <v>143605351.35715622</v>
      </c>
    </row>
    <row r="1309" spans="2:20" x14ac:dyDescent="0.3">
      <c r="B1309" s="62">
        <f t="shared" si="180"/>
        <v>1282</v>
      </c>
      <c r="C1309" s="62">
        <v>0.6128210391731661</v>
      </c>
      <c r="D1309" s="62">
        <v>0.2122012718081232</v>
      </c>
      <c r="E1309" s="62">
        <v>0.83106163474606609</v>
      </c>
      <c r="F1309" s="62">
        <v>0.60961214941924302</v>
      </c>
      <c r="G1309" s="62">
        <v>0.96177765216653111</v>
      </c>
      <c r="H1309" s="62">
        <v>0.83783821110583589</v>
      </c>
      <c r="I1309" s="62">
        <v>0.71347464564021379</v>
      </c>
      <c r="J1309" s="62">
        <v>7.0114189690559159E-2</v>
      </c>
      <c r="K1309" s="62"/>
      <c r="L1309" s="65">
        <f t="shared" si="181"/>
        <v>0.12638349705217644</v>
      </c>
      <c r="M1309" s="65">
        <f t="shared" si="182"/>
        <v>4.3762757959835329E-2</v>
      </c>
      <c r="N1309" s="65">
        <f t="shared" si="183"/>
        <v>0.17139175868834219</v>
      </c>
      <c r="O1309" s="65">
        <f t="shared" si="184"/>
        <v>0.12572172031340312</v>
      </c>
      <c r="P1309" s="65">
        <f t="shared" si="185"/>
        <v>0.19834962460074831</v>
      </c>
      <c r="Q1309" s="65">
        <f t="shared" si="186"/>
        <v>0.1727893076686193</v>
      </c>
      <c r="R1309" s="65">
        <f t="shared" si="187"/>
        <v>0.14714152258175436</v>
      </c>
      <c r="S1309" s="65">
        <f t="shared" si="188"/>
        <v>1.4459811135120924E-2</v>
      </c>
      <c r="T1309" s="66">
        <f>(L1309*'Football Field'!$F$4)+(M1309*'Football Field'!$F$5)+(N1309*'Football Field'!$F$6)+(O1309*'Football Field'!$F$7)+(P1309*'Football Field'!$F$8)+(Q1309*'Football Field'!$F$9)+(R1309*'Football Field'!$F$10)+(S1309*'Football Field'!$F$11)</f>
        <v>149405404.01784417</v>
      </c>
    </row>
    <row r="1310" spans="2:20" x14ac:dyDescent="0.3">
      <c r="B1310" s="62">
        <f t="shared" ref="B1310:B1373" si="189">B1309+1</f>
        <v>1283</v>
      </c>
      <c r="C1310" s="62">
        <v>0.77911665655303008</v>
      </c>
      <c r="D1310" s="62">
        <v>0.51263689277309032</v>
      </c>
      <c r="E1310" s="62">
        <v>0.26655150505311687</v>
      </c>
      <c r="F1310" s="62">
        <v>0.64127938411762064</v>
      </c>
      <c r="G1310" s="62">
        <v>0.52584365338789019</v>
      </c>
      <c r="H1310" s="62">
        <v>0.66031210420988573</v>
      </c>
      <c r="I1310" s="62">
        <v>2.9500100307850552E-2</v>
      </c>
      <c r="J1310" s="62">
        <v>0.98523164495967419</v>
      </c>
      <c r="K1310" s="62"/>
      <c r="L1310" s="65">
        <f t="shared" si="181"/>
        <v>0.17705297680226906</v>
      </c>
      <c r="M1310" s="65">
        <f t="shared" si="182"/>
        <v>0.11649588944189573</v>
      </c>
      <c r="N1310" s="65">
        <f t="shared" si="183"/>
        <v>6.0573390446527042E-2</v>
      </c>
      <c r="O1310" s="65">
        <f t="shared" si="184"/>
        <v>0.14572968369367983</v>
      </c>
      <c r="P1310" s="65">
        <f t="shared" si="185"/>
        <v>0.11949710403678115</v>
      </c>
      <c r="Q1310" s="65">
        <f t="shared" si="186"/>
        <v>0.15005483798301125</v>
      </c>
      <c r="R1310" s="65">
        <f t="shared" si="187"/>
        <v>6.7038492009379447E-3</v>
      </c>
      <c r="S1310" s="65">
        <f t="shared" si="188"/>
        <v>0.22389226839489798</v>
      </c>
      <c r="T1310" s="66">
        <f>(L1310*'Football Field'!$F$4)+(M1310*'Football Field'!$F$5)+(N1310*'Football Field'!$F$6)+(O1310*'Football Field'!$F$7)+(P1310*'Football Field'!$F$8)+(Q1310*'Football Field'!$F$9)+(R1310*'Football Field'!$F$10)+(S1310*'Football Field'!$F$11)</f>
        <v>121835973.08280118</v>
      </c>
    </row>
    <row r="1311" spans="2:20" x14ac:dyDescent="0.3">
      <c r="B1311" s="62">
        <f t="shared" si="189"/>
        <v>1284</v>
      </c>
      <c r="C1311" s="62">
        <v>0.79295773572086403</v>
      </c>
      <c r="D1311" s="62">
        <v>0.75145111404848663</v>
      </c>
      <c r="E1311" s="62">
        <v>0.35506526561131979</v>
      </c>
      <c r="F1311" s="62">
        <v>0.23401577869019041</v>
      </c>
      <c r="G1311" s="62">
        <v>0.61620226585960725</v>
      </c>
      <c r="H1311" s="62">
        <v>0.33709444137595801</v>
      </c>
      <c r="I1311" s="62">
        <v>0.18643788038744358</v>
      </c>
      <c r="J1311" s="62">
        <v>0.81817623644504711</v>
      </c>
      <c r="K1311" s="62"/>
      <c r="L1311" s="65">
        <f t="shared" si="181"/>
        <v>0.1938108218550546</v>
      </c>
      <c r="M1311" s="65">
        <f t="shared" si="182"/>
        <v>0.18366597794173151</v>
      </c>
      <c r="N1311" s="65">
        <f t="shared" si="183"/>
        <v>8.6783302363213827E-2</v>
      </c>
      <c r="O1311" s="65">
        <f t="shared" si="184"/>
        <v>5.7196983334509156E-2</v>
      </c>
      <c r="P1311" s="65">
        <f t="shared" si="185"/>
        <v>0.15060912101024987</v>
      </c>
      <c r="Q1311" s="65">
        <f t="shared" si="186"/>
        <v>8.2390962068681087E-2</v>
      </c>
      <c r="R1311" s="65">
        <f t="shared" si="187"/>
        <v>4.5568227908081772E-2</v>
      </c>
      <c r="S1311" s="65">
        <f t="shared" si="188"/>
        <v>0.19997460351847829</v>
      </c>
      <c r="T1311" s="66">
        <f>(L1311*'Football Field'!$F$4)+(M1311*'Football Field'!$F$5)+(N1311*'Football Field'!$F$6)+(O1311*'Football Field'!$F$7)+(P1311*'Football Field'!$F$8)+(Q1311*'Football Field'!$F$9)+(R1311*'Football Field'!$F$10)+(S1311*'Football Field'!$F$11)</f>
        <v>129358312.44297935</v>
      </c>
    </row>
    <row r="1312" spans="2:20" x14ac:dyDescent="0.3">
      <c r="B1312" s="62">
        <f t="shared" si="189"/>
        <v>1285</v>
      </c>
      <c r="C1312" s="62">
        <v>0.11950313876302598</v>
      </c>
      <c r="D1312" s="62">
        <v>4.4098835978337081E-2</v>
      </c>
      <c r="E1312" s="62">
        <v>0.63325156007115979</v>
      </c>
      <c r="F1312" s="62">
        <v>0.25519906785329738</v>
      </c>
      <c r="G1312" s="62">
        <v>0.27276880452231611</v>
      </c>
      <c r="H1312" s="62">
        <v>0.49913914240517332</v>
      </c>
      <c r="I1312" s="62">
        <v>0.15804434095127662</v>
      </c>
      <c r="J1312" s="62">
        <v>0.12959673457674548</v>
      </c>
      <c r="K1312" s="62"/>
      <c r="L1312" s="65">
        <f t="shared" si="181"/>
        <v>5.6593600488519885E-2</v>
      </c>
      <c r="M1312" s="65">
        <f t="shared" si="182"/>
        <v>2.0884069918161375E-2</v>
      </c>
      <c r="N1312" s="65">
        <f t="shared" si="183"/>
        <v>0.29989158586424813</v>
      </c>
      <c r="O1312" s="65">
        <f t="shared" si="184"/>
        <v>0.12085568831603534</v>
      </c>
      <c r="P1312" s="65">
        <f t="shared" si="185"/>
        <v>0.12917626188445602</v>
      </c>
      <c r="Q1312" s="65">
        <f t="shared" si="186"/>
        <v>0.23637940815493214</v>
      </c>
      <c r="R1312" s="65">
        <f t="shared" si="187"/>
        <v>7.4845718563128799E-2</v>
      </c>
      <c r="S1312" s="65">
        <f t="shared" si="188"/>
        <v>6.1373666810518243E-2</v>
      </c>
      <c r="T1312" s="66">
        <f>(L1312*'Football Field'!$F$4)+(M1312*'Football Field'!$F$5)+(N1312*'Football Field'!$F$6)+(O1312*'Football Field'!$F$7)+(P1312*'Football Field'!$F$8)+(Q1312*'Football Field'!$F$9)+(R1312*'Football Field'!$F$10)+(S1312*'Football Field'!$F$11)</f>
        <v>137798894.07316884</v>
      </c>
    </row>
    <row r="1313" spans="2:20" x14ac:dyDescent="0.3">
      <c r="B1313" s="62">
        <f t="shared" si="189"/>
        <v>1286</v>
      </c>
      <c r="C1313" s="62">
        <v>0.68713569134622143</v>
      </c>
      <c r="D1313" s="62">
        <v>0.73237765629832441</v>
      </c>
      <c r="E1313" s="62">
        <v>6.377073282644663E-2</v>
      </c>
      <c r="F1313" s="62">
        <v>0.49296712857446823</v>
      </c>
      <c r="G1313" s="62">
        <v>0.95349512621343535</v>
      </c>
      <c r="H1313" s="62">
        <v>0.81765548543375599</v>
      </c>
      <c r="I1313" s="62">
        <v>0.47803351757325152</v>
      </c>
      <c r="J1313" s="62">
        <v>0.13736163168783955</v>
      </c>
      <c r="K1313" s="62"/>
      <c r="L1313" s="65">
        <f t="shared" si="181"/>
        <v>0.15749889258621791</v>
      </c>
      <c r="M1313" s="65">
        <f t="shared" si="182"/>
        <v>0.1678688376612881</v>
      </c>
      <c r="N1313" s="65">
        <f t="shared" si="183"/>
        <v>1.4616938002302403E-2</v>
      </c>
      <c r="O1313" s="65">
        <f t="shared" si="184"/>
        <v>0.11299336915503887</v>
      </c>
      <c r="P1313" s="65">
        <f t="shared" si="185"/>
        <v>0.21855134052308306</v>
      </c>
      <c r="Q1313" s="65">
        <f t="shared" si="186"/>
        <v>0.18741543350856993</v>
      </c>
      <c r="R1313" s="65">
        <f t="shared" si="187"/>
        <v>0.10957042485942681</v>
      </c>
      <c r="S1313" s="65">
        <f t="shared" si="188"/>
        <v>3.148476370407307E-2</v>
      </c>
      <c r="T1313" s="66">
        <f>(L1313*'Football Field'!$F$4)+(M1313*'Football Field'!$F$5)+(N1313*'Football Field'!$F$6)+(O1313*'Football Field'!$F$7)+(P1313*'Football Field'!$F$8)+(Q1313*'Football Field'!$F$9)+(R1313*'Football Field'!$F$10)+(S1313*'Football Field'!$F$11)</f>
        <v>141238893.54645458</v>
      </c>
    </row>
    <row r="1314" spans="2:20" x14ac:dyDescent="0.3">
      <c r="B1314" s="62">
        <f t="shared" si="189"/>
        <v>1287</v>
      </c>
      <c r="C1314" s="62">
        <v>0.85708350569640068</v>
      </c>
      <c r="D1314" s="62">
        <v>0.52409975243100848</v>
      </c>
      <c r="E1314" s="62">
        <v>8.0837436380686523E-2</v>
      </c>
      <c r="F1314" s="62">
        <v>0.65855359662206492</v>
      </c>
      <c r="G1314" s="62">
        <v>0.18328538926356031</v>
      </c>
      <c r="H1314" s="62">
        <v>0.85671204907566501</v>
      </c>
      <c r="I1314" s="62">
        <v>0.68021898145602044</v>
      </c>
      <c r="J1314" s="62">
        <v>0.70521424892341789</v>
      </c>
      <c r="K1314" s="62"/>
      <c r="L1314" s="65">
        <f t="shared" si="181"/>
        <v>0.18853554126454422</v>
      </c>
      <c r="M1314" s="65">
        <f t="shared" si="182"/>
        <v>0.11528798517818538</v>
      </c>
      <c r="N1314" s="65">
        <f t="shared" si="183"/>
        <v>1.7782082750603674E-2</v>
      </c>
      <c r="O1314" s="65">
        <f t="shared" si="184"/>
        <v>0.14486424947586612</v>
      </c>
      <c r="P1314" s="65">
        <f t="shared" si="185"/>
        <v>4.0317903496008368E-2</v>
      </c>
      <c r="Q1314" s="65">
        <f t="shared" si="186"/>
        <v>0.18845383070240967</v>
      </c>
      <c r="R1314" s="65">
        <f t="shared" si="187"/>
        <v>0.14963005704213769</v>
      </c>
      <c r="S1314" s="65">
        <f t="shared" si="188"/>
        <v>0.15512835009024484</v>
      </c>
      <c r="T1314" s="66">
        <f>(L1314*'Football Field'!$F$4)+(M1314*'Football Field'!$F$5)+(N1314*'Football Field'!$F$6)+(O1314*'Football Field'!$F$7)+(P1314*'Football Field'!$F$8)+(Q1314*'Football Field'!$F$9)+(R1314*'Football Field'!$F$10)+(S1314*'Football Field'!$F$11)</f>
        <v>133472324.89956041</v>
      </c>
    </row>
    <row r="1315" spans="2:20" x14ac:dyDescent="0.3">
      <c r="B1315" s="62">
        <f t="shared" si="189"/>
        <v>1288</v>
      </c>
      <c r="C1315" s="62">
        <v>0.62266654053041781</v>
      </c>
      <c r="D1315" s="62">
        <v>8.7798616344557656E-3</v>
      </c>
      <c r="E1315" s="62">
        <v>2.6386679793203083E-2</v>
      </c>
      <c r="F1315" s="62">
        <v>0.15619303423433517</v>
      </c>
      <c r="G1315" s="62">
        <v>0.89876133702400862</v>
      </c>
      <c r="H1315" s="62">
        <v>0.21078942784345633</v>
      </c>
      <c r="I1315" s="62">
        <v>0.75988807114938806</v>
      </c>
      <c r="J1315" s="62">
        <v>0.53883270872036759</v>
      </c>
      <c r="K1315" s="62"/>
      <c r="L1315" s="65">
        <f t="shared" si="181"/>
        <v>0.19323681610183044</v>
      </c>
      <c r="M1315" s="65">
        <f t="shared" si="182"/>
        <v>2.724720853976841E-3</v>
      </c>
      <c r="N1315" s="65">
        <f t="shared" si="183"/>
        <v>8.1887778752229023E-3</v>
      </c>
      <c r="O1315" s="65">
        <f t="shared" si="184"/>
        <v>4.8472565439306281E-2</v>
      </c>
      <c r="P1315" s="65">
        <f t="shared" si="185"/>
        <v>0.27891940211529559</v>
      </c>
      <c r="Q1315" s="65">
        <f t="shared" si="186"/>
        <v>6.5415877123730273E-2</v>
      </c>
      <c r="R1315" s="65">
        <f t="shared" si="187"/>
        <v>0.23582181136244268</v>
      </c>
      <c r="S1315" s="65">
        <f t="shared" si="188"/>
        <v>0.16722002912819495</v>
      </c>
      <c r="T1315" s="66">
        <f>(L1315*'Football Field'!$F$4)+(M1315*'Football Field'!$F$5)+(N1315*'Football Field'!$F$6)+(O1315*'Football Field'!$F$7)+(P1315*'Football Field'!$F$8)+(Q1315*'Football Field'!$F$9)+(R1315*'Football Field'!$F$10)+(S1315*'Football Field'!$F$11)</f>
        <v>164494379.37632149</v>
      </c>
    </row>
    <row r="1316" spans="2:20" x14ac:dyDescent="0.3">
      <c r="B1316" s="62">
        <f t="shared" si="189"/>
        <v>1289</v>
      </c>
      <c r="C1316" s="62">
        <v>0.16409717737384077</v>
      </c>
      <c r="D1316" s="62">
        <v>7.7533072982289841E-2</v>
      </c>
      <c r="E1316" s="62">
        <v>0.20242643484328626</v>
      </c>
      <c r="F1316" s="62">
        <v>0.16010078353390866</v>
      </c>
      <c r="G1316" s="62">
        <v>3.9617854113071393E-2</v>
      </c>
      <c r="H1316" s="62">
        <v>0.65468429062557654</v>
      </c>
      <c r="I1316" s="62">
        <v>0.92643728660310587</v>
      </c>
      <c r="J1316" s="62">
        <v>0.32903696134398153</v>
      </c>
      <c r="K1316" s="62"/>
      <c r="L1316" s="65">
        <f t="shared" si="181"/>
        <v>6.4252712199313666E-2</v>
      </c>
      <c r="M1316" s="65">
        <f t="shared" si="182"/>
        <v>3.0358293201535599E-2</v>
      </c>
      <c r="N1316" s="65">
        <f t="shared" si="183"/>
        <v>7.9260640966955412E-2</v>
      </c>
      <c r="O1316" s="65">
        <f t="shared" si="184"/>
        <v>6.2687912930114276E-2</v>
      </c>
      <c r="P1316" s="65">
        <f t="shared" si="185"/>
        <v>1.5512482414504748E-2</v>
      </c>
      <c r="Q1316" s="65">
        <f t="shared" si="186"/>
        <v>0.25634347878602048</v>
      </c>
      <c r="R1316" s="65">
        <f t="shared" si="187"/>
        <v>0.36274913011582166</v>
      </c>
      <c r="S1316" s="65">
        <f t="shared" si="188"/>
        <v>0.12883534938573402</v>
      </c>
      <c r="T1316" s="66">
        <f>(L1316*'Football Field'!$F$4)+(M1316*'Football Field'!$F$5)+(N1316*'Football Field'!$F$6)+(O1316*'Football Field'!$F$7)+(P1316*'Football Field'!$F$8)+(Q1316*'Football Field'!$F$9)+(R1316*'Football Field'!$F$10)+(S1316*'Football Field'!$F$11)</f>
        <v>162709500.36200348</v>
      </c>
    </row>
    <row r="1317" spans="2:20" x14ac:dyDescent="0.3">
      <c r="B1317" s="62">
        <f t="shared" si="189"/>
        <v>1290</v>
      </c>
      <c r="C1317" s="62">
        <v>0.18315358780754254</v>
      </c>
      <c r="D1317" s="62">
        <v>0.71317117179602596</v>
      </c>
      <c r="E1317" s="62">
        <v>0.35744340728439838</v>
      </c>
      <c r="F1317" s="62">
        <v>0.3379340432035266</v>
      </c>
      <c r="G1317" s="62">
        <v>0.32884228356192968</v>
      </c>
      <c r="H1317" s="62">
        <v>6.4713479533997975E-2</v>
      </c>
      <c r="I1317" s="62">
        <v>0.59480666737207533</v>
      </c>
      <c r="J1317" s="62">
        <v>0.6192514474093892</v>
      </c>
      <c r="K1317" s="62"/>
      <c r="L1317" s="65">
        <f t="shared" si="181"/>
        <v>5.724773131867042E-2</v>
      </c>
      <c r="M1317" s="65">
        <f t="shared" si="182"/>
        <v>0.22291363284732171</v>
      </c>
      <c r="N1317" s="65">
        <f t="shared" si="183"/>
        <v>0.11172494291157221</v>
      </c>
      <c r="O1317" s="65">
        <f t="shared" si="184"/>
        <v>0.10562696336080596</v>
      </c>
      <c r="P1317" s="65">
        <f t="shared" si="185"/>
        <v>0.10278518111997431</v>
      </c>
      <c r="Q1317" s="65">
        <f t="shared" si="186"/>
        <v>2.0227285380570784E-2</v>
      </c>
      <c r="R1317" s="65">
        <f t="shared" si="187"/>
        <v>0.18591681816275099</v>
      </c>
      <c r="S1317" s="65">
        <f t="shared" si="188"/>
        <v>0.19355744489833338</v>
      </c>
      <c r="T1317" s="66">
        <f>(L1317*'Football Field'!$F$4)+(M1317*'Football Field'!$F$5)+(N1317*'Football Field'!$F$6)+(O1317*'Football Field'!$F$7)+(P1317*'Football Field'!$F$8)+(Q1317*'Football Field'!$F$9)+(R1317*'Football Field'!$F$10)+(S1317*'Football Field'!$F$11)</f>
        <v>146397184.91851264</v>
      </c>
    </row>
    <row r="1318" spans="2:20" x14ac:dyDescent="0.3">
      <c r="B1318" s="62">
        <f t="shared" si="189"/>
        <v>1291</v>
      </c>
      <c r="C1318" s="62">
        <v>0.65770802662157801</v>
      </c>
      <c r="D1318" s="62">
        <v>0.89204879934434056</v>
      </c>
      <c r="E1318" s="62">
        <v>0.89307490142481316</v>
      </c>
      <c r="F1318" s="62">
        <v>0.84865539037610049</v>
      </c>
      <c r="G1318" s="62">
        <v>0.55885060702514755</v>
      </c>
      <c r="H1318" s="62">
        <v>0.77297855280832739</v>
      </c>
      <c r="I1318" s="62">
        <v>0.28356803900629668</v>
      </c>
      <c r="J1318" s="62">
        <v>0.90718815499597616</v>
      </c>
      <c r="K1318" s="62"/>
      <c r="L1318" s="65">
        <f t="shared" si="181"/>
        <v>0.11312346549410805</v>
      </c>
      <c r="M1318" s="65">
        <f t="shared" si="182"/>
        <v>0.15342925353980974</v>
      </c>
      <c r="N1318" s="65">
        <f t="shared" si="183"/>
        <v>0.15360573948584572</v>
      </c>
      <c r="O1318" s="65">
        <f t="shared" si="184"/>
        <v>0.14596573993894141</v>
      </c>
      <c r="P1318" s="65">
        <f t="shared" si="185"/>
        <v>9.6120337294506919E-2</v>
      </c>
      <c r="Q1318" s="65">
        <f t="shared" si="186"/>
        <v>0.13294959025429295</v>
      </c>
      <c r="R1318" s="65">
        <f t="shared" si="187"/>
        <v>4.8772704570043741E-2</v>
      </c>
      <c r="S1318" s="65">
        <f t="shared" si="188"/>
        <v>0.15603316942245141</v>
      </c>
      <c r="T1318" s="66">
        <f>(L1318*'Football Field'!$F$4)+(M1318*'Football Field'!$F$5)+(N1318*'Football Field'!$F$6)+(O1318*'Football Field'!$F$7)+(P1318*'Football Field'!$F$8)+(Q1318*'Football Field'!$F$9)+(R1318*'Football Field'!$F$10)+(S1318*'Football Field'!$F$11)</f>
        <v>127858910.3855183</v>
      </c>
    </row>
    <row r="1319" spans="2:20" x14ac:dyDescent="0.3">
      <c r="B1319" s="62">
        <f t="shared" si="189"/>
        <v>1292</v>
      </c>
      <c r="C1319" s="62">
        <v>0.58027412099870346</v>
      </c>
      <c r="D1319" s="62">
        <v>0.9366291084237196</v>
      </c>
      <c r="E1319" s="62">
        <v>0.44937137408590777</v>
      </c>
      <c r="F1319" s="62">
        <v>0.69371656741891541</v>
      </c>
      <c r="G1319" s="62">
        <v>0.11923978212129571</v>
      </c>
      <c r="H1319" s="62">
        <v>0.92637886762015753</v>
      </c>
      <c r="I1319" s="62">
        <v>0.39624366518350262</v>
      </c>
      <c r="J1319" s="62">
        <v>0.98505695471754262</v>
      </c>
      <c r="K1319" s="62"/>
      <c r="L1319" s="65">
        <f t="shared" ref="L1319:L1382" si="190">C1319/SUM($C1319:$J1319)</f>
        <v>0.11407201439420497</v>
      </c>
      <c r="M1319" s="65">
        <f t="shared" ref="M1319:M1382" si="191">D1319/SUM($C1319:$J1319)</f>
        <v>0.18412533882134066</v>
      </c>
      <c r="N1319" s="65">
        <f t="shared" ref="N1319:N1382" si="192">E1319/SUM($C1319:$J1319)</f>
        <v>8.8338762660735426E-2</v>
      </c>
      <c r="O1319" s="65">
        <f t="shared" ref="O1319:O1382" si="193">F1319/SUM($C1319:$J1319)</f>
        <v>0.13637286827114214</v>
      </c>
      <c r="P1319" s="65">
        <f t="shared" ref="P1319:P1382" si="194">G1319/SUM($C1319:$J1319)</f>
        <v>2.3440511389844834E-2</v>
      </c>
      <c r="Q1319" s="65">
        <f t="shared" ref="Q1319:Q1382" si="195">H1319/SUM($C1319:$J1319)</f>
        <v>0.18211031596546079</v>
      </c>
      <c r="R1319" s="65">
        <f t="shared" ref="R1319:R1382" si="196">I1319/SUM($C1319:$J1319)</f>
        <v>7.7894759464081004E-2</v>
      </c>
      <c r="S1319" s="65">
        <f t="shared" ref="S1319:S1382" si="197">J1319/SUM($C1319:$J1319)</f>
        <v>0.19364542903319015</v>
      </c>
      <c r="T1319" s="66">
        <f>(L1319*'Football Field'!$F$4)+(M1319*'Football Field'!$F$5)+(N1319*'Football Field'!$F$6)+(O1319*'Football Field'!$F$7)+(P1319*'Football Field'!$F$8)+(Q1319*'Football Field'!$F$9)+(R1319*'Football Field'!$F$10)+(S1319*'Football Field'!$F$11)</f>
        <v>124354197.65301728</v>
      </c>
    </row>
    <row r="1320" spans="2:20" x14ac:dyDescent="0.3">
      <c r="B1320" s="62">
        <f t="shared" si="189"/>
        <v>1293</v>
      </c>
      <c r="C1320" s="62">
        <v>2.2796791774462921E-2</v>
      </c>
      <c r="D1320" s="62">
        <v>0.61977575272265373</v>
      </c>
      <c r="E1320" s="62">
        <v>0.96225410093972619</v>
      </c>
      <c r="F1320" s="62">
        <v>0.20783099211944878</v>
      </c>
      <c r="G1320" s="62">
        <v>0.56013251029394817</v>
      </c>
      <c r="H1320" s="62">
        <v>0.43544709174055374</v>
      </c>
      <c r="I1320" s="62">
        <v>0.9503719731786302</v>
      </c>
      <c r="J1320" s="62">
        <v>0.84301419087196872</v>
      </c>
      <c r="K1320" s="62"/>
      <c r="L1320" s="65">
        <f t="shared" si="190"/>
        <v>4.9540759368581072E-3</v>
      </c>
      <c r="M1320" s="65">
        <f t="shared" si="191"/>
        <v>0.13468632661947258</v>
      </c>
      <c r="N1320" s="65">
        <f t="shared" si="192"/>
        <v>0.20911187564333661</v>
      </c>
      <c r="O1320" s="65">
        <f t="shared" si="193"/>
        <v>4.5164711209306339E-2</v>
      </c>
      <c r="P1320" s="65">
        <f t="shared" si="194"/>
        <v>0.12172497859140315</v>
      </c>
      <c r="Q1320" s="65">
        <f t="shared" si="195"/>
        <v>9.4629015359225702E-2</v>
      </c>
      <c r="R1320" s="65">
        <f t="shared" si="196"/>
        <v>0.20652971567090311</v>
      </c>
      <c r="S1320" s="65">
        <f t="shared" si="197"/>
        <v>0.18319930096949441</v>
      </c>
      <c r="T1320" s="66">
        <f>(L1320*'Football Field'!$F$4)+(M1320*'Football Field'!$F$5)+(N1320*'Football Field'!$F$6)+(O1320*'Football Field'!$F$7)+(P1320*'Football Field'!$F$8)+(Q1320*'Football Field'!$F$9)+(R1320*'Football Field'!$F$10)+(S1320*'Football Field'!$F$11)</f>
        <v>153382390.73109952</v>
      </c>
    </row>
    <row r="1321" spans="2:20" x14ac:dyDescent="0.3">
      <c r="B1321" s="62">
        <f t="shared" si="189"/>
        <v>1294</v>
      </c>
      <c r="C1321" s="62">
        <v>0.33774587060164629</v>
      </c>
      <c r="D1321" s="62">
        <v>0.41343691851110509</v>
      </c>
      <c r="E1321" s="62">
        <v>0.84581057493470579</v>
      </c>
      <c r="F1321" s="62">
        <v>0.64433533321604397</v>
      </c>
      <c r="G1321" s="62">
        <v>0.12759164523152866</v>
      </c>
      <c r="H1321" s="62">
        <v>0.60285182830318229</v>
      </c>
      <c r="I1321" s="62">
        <v>0.71846156355676916</v>
      </c>
      <c r="J1321" s="62">
        <v>0.64540819764927781</v>
      </c>
      <c r="K1321" s="62"/>
      <c r="L1321" s="65">
        <f t="shared" si="190"/>
        <v>7.7899853331641428E-2</v>
      </c>
      <c r="M1321" s="65">
        <f t="shared" si="191"/>
        <v>9.5357717494900116E-2</v>
      </c>
      <c r="N1321" s="65">
        <f t="shared" si="192"/>
        <v>0.19508312452908411</v>
      </c>
      <c r="O1321" s="65">
        <f t="shared" si="193"/>
        <v>0.14861359478507113</v>
      </c>
      <c r="P1321" s="65">
        <f t="shared" si="194"/>
        <v>2.9428547659734027E-2</v>
      </c>
      <c r="Q1321" s="65">
        <f t="shared" si="195"/>
        <v>0.13904557566277131</v>
      </c>
      <c r="R1321" s="65">
        <f t="shared" si="196"/>
        <v>0.16571053948282169</v>
      </c>
      <c r="S1321" s="65">
        <f t="shared" si="197"/>
        <v>0.14886104705397607</v>
      </c>
      <c r="T1321" s="66">
        <f>(L1321*'Football Field'!$F$4)+(M1321*'Football Field'!$F$5)+(N1321*'Football Field'!$F$6)+(O1321*'Football Field'!$F$7)+(P1321*'Football Field'!$F$8)+(Q1321*'Football Field'!$F$9)+(R1321*'Football Field'!$F$10)+(S1321*'Football Field'!$F$11)</f>
        <v>140025911.65983686</v>
      </c>
    </row>
    <row r="1322" spans="2:20" x14ac:dyDescent="0.3">
      <c r="B1322" s="62">
        <f t="shared" si="189"/>
        <v>1295</v>
      </c>
      <c r="C1322" s="62">
        <v>0.11705701116777534</v>
      </c>
      <c r="D1322" s="62">
        <v>0.83240792962146326</v>
      </c>
      <c r="E1322" s="62">
        <v>0.57312748153721249</v>
      </c>
      <c r="F1322" s="62">
        <v>0.83269486299732631</v>
      </c>
      <c r="G1322" s="62">
        <v>0.7864589821559419</v>
      </c>
      <c r="H1322" s="62">
        <v>0.81281153801815387</v>
      </c>
      <c r="I1322" s="62">
        <v>0.64142334611801943</v>
      </c>
      <c r="J1322" s="62">
        <v>0.52879677854836182</v>
      </c>
      <c r="K1322" s="62"/>
      <c r="L1322" s="65">
        <f t="shared" si="190"/>
        <v>2.284138215605052E-2</v>
      </c>
      <c r="M1322" s="65">
        <f t="shared" si="191"/>
        <v>0.16242809756144569</v>
      </c>
      <c r="N1322" s="65">
        <f t="shared" si="192"/>
        <v>0.111834598366459</v>
      </c>
      <c r="O1322" s="65">
        <f t="shared" si="193"/>
        <v>0.16248408698767511</v>
      </c>
      <c r="P1322" s="65">
        <f t="shared" si="194"/>
        <v>0.15346206077084301</v>
      </c>
      <c r="Q1322" s="65">
        <f t="shared" si="195"/>
        <v>0.15860424570476994</v>
      </c>
      <c r="R1322" s="65">
        <f t="shared" si="196"/>
        <v>0.12516119817458335</v>
      </c>
      <c r="S1322" s="65">
        <f t="shared" si="197"/>
        <v>0.10318433027817329</v>
      </c>
      <c r="T1322" s="66">
        <f>(L1322*'Football Field'!$F$4)+(M1322*'Football Field'!$F$5)+(N1322*'Football Field'!$F$6)+(O1322*'Football Field'!$F$7)+(P1322*'Football Field'!$F$8)+(Q1322*'Football Field'!$F$9)+(R1322*'Football Field'!$F$10)+(S1322*'Football Field'!$F$11)</f>
        <v>142182947.89050001</v>
      </c>
    </row>
    <row r="1323" spans="2:20" x14ac:dyDescent="0.3">
      <c r="B1323" s="62">
        <f t="shared" si="189"/>
        <v>1296</v>
      </c>
      <c r="C1323" s="62">
        <v>4.6999301404572091E-2</v>
      </c>
      <c r="D1323" s="62">
        <v>0.75593127928816728</v>
      </c>
      <c r="E1323" s="62">
        <v>2.3926355867278648E-2</v>
      </c>
      <c r="F1323" s="62">
        <v>0.15890276825437144</v>
      </c>
      <c r="G1323" s="62">
        <v>0.16110216645690734</v>
      </c>
      <c r="H1323" s="62">
        <v>0.35956795371904804</v>
      </c>
      <c r="I1323" s="62">
        <v>0.96307266381981582</v>
      </c>
      <c r="J1323" s="62">
        <v>0.92081046149031898</v>
      </c>
      <c r="K1323" s="62"/>
      <c r="L1323" s="65">
        <f t="shared" si="190"/>
        <v>1.3862820952976211E-2</v>
      </c>
      <c r="M1323" s="65">
        <f t="shared" si="191"/>
        <v>0.22296799450952454</v>
      </c>
      <c r="N1323" s="65">
        <f t="shared" si="192"/>
        <v>7.0572705877072735E-3</v>
      </c>
      <c r="O1323" s="65">
        <f t="shared" si="193"/>
        <v>4.6869646131130184E-2</v>
      </c>
      <c r="P1323" s="65">
        <f t="shared" si="194"/>
        <v>4.751837627338474E-2</v>
      </c>
      <c r="Q1323" s="65">
        <f t="shared" si="195"/>
        <v>0.10605745221460453</v>
      </c>
      <c r="R1323" s="65">
        <f t="shared" si="196"/>
        <v>0.28406600745646793</v>
      </c>
      <c r="S1323" s="65">
        <f t="shared" si="197"/>
        <v>0.27160043187420457</v>
      </c>
      <c r="T1323" s="66">
        <f>(L1323*'Football Field'!$F$4)+(M1323*'Football Field'!$F$5)+(N1323*'Football Field'!$F$6)+(O1323*'Football Field'!$F$7)+(P1323*'Football Field'!$F$8)+(Q1323*'Football Field'!$F$9)+(R1323*'Football Field'!$F$10)+(S1323*'Football Field'!$F$11)</f>
        <v>153144573.8744348</v>
      </c>
    </row>
    <row r="1324" spans="2:20" x14ac:dyDescent="0.3">
      <c r="B1324" s="62">
        <f t="shared" si="189"/>
        <v>1297</v>
      </c>
      <c r="C1324" s="62">
        <v>0.29992555354596584</v>
      </c>
      <c r="D1324" s="62">
        <v>8.2030389520382219E-3</v>
      </c>
      <c r="E1324" s="62">
        <v>0.38260731990394192</v>
      </c>
      <c r="F1324" s="62">
        <v>0.6761672881862294</v>
      </c>
      <c r="G1324" s="62">
        <v>0.73359102333986514</v>
      </c>
      <c r="H1324" s="62">
        <v>0.99063175349612997</v>
      </c>
      <c r="I1324" s="62">
        <v>0.11666169323057995</v>
      </c>
      <c r="J1324" s="62">
        <v>0.99152625494014068</v>
      </c>
      <c r="K1324" s="62"/>
      <c r="L1324" s="65">
        <f t="shared" si="190"/>
        <v>7.1422513024785889E-2</v>
      </c>
      <c r="M1324" s="65">
        <f t="shared" si="191"/>
        <v>1.9534236061849431E-3</v>
      </c>
      <c r="N1324" s="65">
        <f t="shared" si="192"/>
        <v>9.1111864148079938E-2</v>
      </c>
      <c r="O1324" s="65">
        <f t="shared" si="193"/>
        <v>0.16101851401605824</v>
      </c>
      <c r="P1324" s="65">
        <f t="shared" si="194"/>
        <v>0.17469306566213477</v>
      </c>
      <c r="Q1324" s="65">
        <f t="shared" si="195"/>
        <v>0.2359032382547569</v>
      </c>
      <c r="R1324" s="65">
        <f t="shared" si="196"/>
        <v>2.7781131703330138E-2</v>
      </c>
      <c r="S1324" s="65">
        <f t="shared" si="197"/>
        <v>0.23611624958466931</v>
      </c>
      <c r="T1324" s="66">
        <f>(L1324*'Football Field'!$F$4)+(M1324*'Football Field'!$F$5)+(N1324*'Football Field'!$F$6)+(O1324*'Football Field'!$F$7)+(P1324*'Football Field'!$F$8)+(Q1324*'Football Field'!$F$9)+(R1324*'Football Field'!$F$10)+(S1324*'Football Field'!$F$11)</f>
        <v>131162357.13637382</v>
      </c>
    </row>
    <row r="1325" spans="2:20" x14ac:dyDescent="0.3">
      <c r="B1325" s="62">
        <f t="shared" si="189"/>
        <v>1298</v>
      </c>
      <c r="C1325" s="62">
        <v>0.1232997050551552</v>
      </c>
      <c r="D1325" s="62">
        <v>0.71244421428339899</v>
      </c>
      <c r="E1325" s="62">
        <v>0.90344625183249627</v>
      </c>
      <c r="F1325" s="62">
        <v>0.69076691777015764</v>
      </c>
      <c r="G1325" s="62">
        <v>0.78764100433544071</v>
      </c>
      <c r="H1325" s="62">
        <v>0.79501960358328749</v>
      </c>
      <c r="I1325" s="62">
        <v>0.45396391540611114</v>
      </c>
      <c r="J1325" s="62">
        <v>0.61388816571086469</v>
      </c>
      <c r="K1325" s="62"/>
      <c r="L1325" s="65">
        <f t="shared" si="190"/>
        <v>2.4269351151273696E-2</v>
      </c>
      <c r="M1325" s="65">
        <f t="shared" si="191"/>
        <v>0.14023195598401936</v>
      </c>
      <c r="N1325" s="65">
        <f t="shared" si="192"/>
        <v>0.17782730560642299</v>
      </c>
      <c r="O1325" s="65">
        <f t="shared" si="193"/>
        <v>0.13596516620658397</v>
      </c>
      <c r="P1325" s="65">
        <f t="shared" si="194"/>
        <v>0.15503310496004688</v>
      </c>
      <c r="Q1325" s="65">
        <f t="shared" si="195"/>
        <v>0.15648545081983961</v>
      </c>
      <c r="R1325" s="65">
        <f t="shared" si="196"/>
        <v>8.9354712309081694E-2</v>
      </c>
      <c r="S1325" s="65">
        <f t="shared" si="197"/>
        <v>0.1208329529627318</v>
      </c>
      <c r="T1325" s="66">
        <f>(L1325*'Football Field'!$F$4)+(M1325*'Football Field'!$F$5)+(N1325*'Football Field'!$F$6)+(O1325*'Football Field'!$F$7)+(P1325*'Football Field'!$F$8)+(Q1325*'Football Field'!$F$9)+(R1325*'Football Field'!$F$10)+(S1325*'Football Field'!$F$11)</f>
        <v>139081139.28925744</v>
      </c>
    </row>
    <row r="1326" spans="2:20" x14ac:dyDescent="0.3">
      <c r="B1326" s="62">
        <f t="shared" si="189"/>
        <v>1299</v>
      </c>
      <c r="C1326" s="62">
        <v>0.27759440012983339</v>
      </c>
      <c r="D1326" s="62">
        <v>0.99435862293771715</v>
      </c>
      <c r="E1326" s="62">
        <v>0.87558240528267739</v>
      </c>
      <c r="F1326" s="62">
        <v>0.87631717894083005</v>
      </c>
      <c r="G1326" s="62">
        <v>0.33466119403930317</v>
      </c>
      <c r="H1326" s="62">
        <v>0.74201572386775927</v>
      </c>
      <c r="I1326" s="62">
        <v>8.640913930118177E-2</v>
      </c>
      <c r="J1326" s="62">
        <v>0.42392022993459777</v>
      </c>
      <c r="K1326" s="62"/>
      <c r="L1326" s="65">
        <f t="shared" si="190"/>
        <v>6.0204488249453403E-2</v>
      </c>
      <c r="M1326" s="65">
        <f t="shared" si="191"/>
        <v>0.2156558345643757</v>
      </c>
      <c r="N1326" s="65">
        <f t="shared" si="192"/>
        <v>0.18989572774383884</v>
      </c>
      <c r="O1326" s="65">
        <f t="shared" si="193"/>
        <v>0.19005508496447288</v>
      </c>
      <c r="P1326" s="65">
        <f t="shared" si="194"/>
        <v>7.2581096429408604E-2</v>
      </c>
      <c r="Q1326" s="65">
        <f t="shared" si="195"/>
        <v>0.16092787501337336</v>
      </c>
      <c r="R1326" s="65">
        <f t="shared" si="196"/>
        <v>1.8740356467098242E-2</v>
      </c>
      <c r="S1326" s="65">
        <f t="shared" si="197"/>
        <v>9.1939536567979235E-2</v>
      </c>
      <c r="T1326" s="66">
        <f>(L1326*'Football Field'!$F$4)+(M1326*'Football Field'!$F$5)+(N1326*'Football Field'!$F$6)+(O1326*'Football Field'!$F$7)+(P1326*'Football Field'!$F$8)+(Q1326*'Football Field'!$F$9)+(R1326*'Football Field'!$F$10)+(S1326*'Football Field'!$F$11)</f>
        <v>122582228.003279</v>
      </c>
    </row>
    <row r="1327" spans="2:20" x14ac:dyDescent="0.3">
      <c r="B1327" s="62">
        <f t="shared" si="189"/>
        <v>1300</v>
      </c>
      <c r="C1327" s="62">
        <v>0.1579243280954209</v>
      </c>
      <c r="D1327" s="62">
        <v>7.5855175381783546E-2</v>
      </c>
      <c r="E1327" s="62">
        <v>0.49462304516483957</v>
      </c>
      <c r="F1327" s="62">
        <v>0.23437002846393484</v>
      </c>
      <c r="G1327" s="62">
        <v>0.47673741244819956</v>
      </c>
      <c r="H1327" s="62">
        <v>0.21177427188712672</v>
      </c>
      <c r="I1327" s="62">
        <v>0.6335025161751795</v>
      </c>
      <c r="J1327" s="62">
        <v>0.96887345081008325</v>
      </c>
      <c r="K1327" s="62"/>
      <c r="L1327" s="65">
        <f t="shared" si="190"/>
        <v>4.8537436919709118E-2</v>
      </c>
      <c r="M1327" s="65">
        <f t="shared" si="191"/>
        <v>2.331379740240001E-2</v>
      </c>
      <c r="N1327" s="65">
        <f t="shared" si="192"/>
        <v>0.1520204970523408</v>
      </c>
      <c r="O1327" s="65">
        <f t="shared" si="193"/>
        <v>7.2032729913311652E-2</v>
      </c>
      <c r="P1327" s="65">
        <f t="shared" si="194"/>
        <v>0.14652341639211178</v>
      </c>
      <c r="Q1327" s="65">
        <f t="shared" si="195"/>
        <v>6.5088010738459406E-2</v>
      </c>
      <c r="R1327" s="65">
        <f t="shared" si="196"/>
        <v>0.19470457014546166</v>
      </c>
      <c r="S1327" s="65">
        <f t="shared" si="197"/>
        <v>0.29777954143620555</v>
      </c>
      <c r="T1327" s="66">
        <f>(L1327*'Football Field'!$F$4)+(M1327*'Football Field'!$F$5)+(N1327*'Football Field'!$F$6)+(O1327*'Football Field'!$F$7)+(P1327*'Football Field'!$F$8)+(Q1327*'Football Field'!$F$9)+(R1327*'Football Field'!$F$10)+(S1327*'Football Field'!$F$11)</f>
        <v>153505293.03548008</v>
      </c>
    </row>
    <row r="1328" spans="2:20" x14ac:dyDescent="0.3">
      <c r="B1328" s="62">
        <f t="shared" si="189"/>
        <v>1301</v>
      </c>
      <c r="C1328" s="62">
        <v>0.25611679213499861</v>
      </c>
      <c r="D1328" s="62">
        <v>0.95495338295183985</v>
      </c>
      <c r="E1328" s="62">
        <v>0.21924036301398597</v>
      </c>
      <c r="F1328" s="62">
        <v>4.9014318532021317E-3</v>
      </c>
      <c r="G1328" s="62">
        <v>0.35365741108991389</v>
      </c>
      <c r="H1328" s="62">
        <v>5.7416743262688086E-2</v>
      </c>
      <c r="I1328" s="62">
        <v>5.9859018147002896E-2</v>
      </c>
      <c r="J1328" s="62">
        <v>0.81990481168053109</v>
      </c>
      <c r="K1328" s="62"/>
      <c r="L1328" s="65">
        <f t="shared" si="190"/>
        <v>9.3951613669656847E-2</v>
      </c>
      <c r="M1328" s="65">
        <f t="shared" si="191"/>
        <v>0.35030663378109239</v>
      </c>
      <c r="N1328" s="65">
        <f t="shared" si="192"/>
        <v>8.0424191303427622E-2</v>
      </c>
      <c r="O1328" s="65">
        <f t="shared" si="193"/>
        <v>1.797997812097653E-3</v>
      </c>
      <c r="P1328" s="65">
        <f t="shared" si="194"/>
        <v>0.12973254967451292</v>
      </c>
      <c r="Q1328" s="65">
        <f t="shared" si="195"/>
        <v>2.106224912555741E-2</v>
      </c>
      <c r="R1328" s="65">
        <f t="shared" si="196"/>
        <v>2.1958151594479891E-2</v>
      </c>
      <c r="S1328" s="65">
        <f t="shared" si="197"/>
        <v>0.30076661303917523</v>
      </c>
      <c r="T1328" s="66">
        <f>(L1328*'Football Field'!$F$4)+(M1328*'Football Field'!$F$5)+(N1328*'Football Field'!$F$6)+(O1328*'Football Field'!$F$7)+(P1328*'Football Field'!$F$8)+(Q1328*'Football Field'!$F$9)+(R1328*'Football Field'!$F$10)+(S1328*'Football Field'!$F$11)</f>
        <v>124538540.43395397</v>
      </c>
    </row>
    <row r="1329" spans="2:20" x14ac:dyDescent="0.3">
      <c r="B1329" s="62">
        <f t="shared" si="189"/>
        <v>1302</v>
      </c>
      <c r="C1329" s="62">
        <v>0.16277641037842017</v>
      </c>
      <c r="D1329" s="62">
        <v>0.41909932806135863</v>
      </c>
      <c r="E1329" s="62">
        <v>0.74880125393802521</v>
      </c>
      <c r="F1329" s="62">
        <v>0.50048291394171107</v>
      </c>
      <c r="G1329" s="62">
        <v>0.53283115690744365</v>
      </c>
      <c r="H1329" s="62">
        <v>0.87039837475699045</v>
      </c>
      <c r="I1329" s="62">
        <v>0.11357443947113532</v>
      </c>
      <c r="J1329" s="62">
        <v>0.35149309765787684</v>
      </c>
      <c r="K1329" s="62"/>
      <c r="L1329" s="65">
        <f t="shared" si="190"/>
        <v>4.4000082031890597E-2</v>
      </c>
      <c r="M1329" s="65">
        <f t="shared" si="191"/>
        <v>0.11328671501810386</v>
      </c>
      <c r="N1329" s="65">
        <f t="shared" si="192"/>
        <v>0.20240842344575743</v>
      </c>
      <c r="O1329" s="65">
        <f t="shared" si="193"/>
        <v>0.13528550738894024</v>
      </c>
      <c r="P1329" s="65">
        <f t="shared" si="194"/>
        <v>0.14402955906553661</v>
      </c>
      <c r="Q1329" s="65">
        <f t="shared" si="195"/>
        <v>0.23527733410939672</v>
      </c>
      <c r="R1329" s="65">
        <f t="shared" si="196"/>
        <v>3.0700300134634588E-2</v>
      </c>
      <c r="S1329" s="65">
        <f t="shared" si="197"/>
        <v>9.5012078805739891E-2</v>
      </c>
      <c r="T1329" s="66">
        <f>(L1329*'Football Field'!$F$4)+(M1329*'Football Field'!$F$5)+(N1329*'Football Field'!$F$6)+(O1329*'Football Field'!$F$7)+(P1329*'Football Field'!$F$8)+(Q1329*'Football Field'!$F$9)+(R1329*'Football Field'!$F$10)+(S1329*'Football Field'!$F$11)</f>
        <v>130466382.3210513</v>
      </c>
    </row>
    <row r="1330" spans="2:20" x14ac:dyDescent="0.3">
      <c r="B1330" s="62">
        <f t="shared" si="189"/>
        <v>1303</v>
      </c>
      <c r="C1330" s="62">
        <v>0.53881611869221246</v>
      </c>
      <c r="D1330" s="62">
        <v>0.98465695834182376</v>
      </c>
      <c r="E1330" s="62">
        <v>0.15746631439173808</v>
      </c>
      <c r="F1330" s="62">
        <v>0.6514997423274077</v>
      </c>
      <c r="G1330" s="62">
        <v>6.7046860513406026E-2</v>
      </c>
      <c r="H1330" s="62">
        <v>0.39037322492391358</v>
      </c>
      <c r="I1330" s="62">
        <v>0.46001652487407041</v>
      </c>
      <c r="J1330" s="62">
        <v>0.23205279707606175</v>
      </c>
      <c r="K1330" s="62"/>
      <c r="L1330" s="65">
        <f t="shared" si="190"/>
        <v>0.15474646085519705</v>
      </c>
      <c r="M1330" s="65">
        <f t="shared" si="191"/>
        <v>0.2827906853077643</v>
      </c>
      <c r="N1330" s="65">
        <f t="shared" si="192"/>
        <v>4.5223878816351072E-2</v>
      </c>
      <c r="O1330" s="65">
        <f t="shared" si="193"/>
        <v>0.18710887791912725</v>
      </c>
      <c r="P1330" s="65">
        <f t="shared" si="194"/>
        <v>1.925566815091569E-2</v>
      </c>
      <c r="Q1330" s="65">
        <f t="shared" si="195"/>
        <v>0.11211408284560385</v>
      </c>
      <c r="R1330" s="65">
        <f t="shared" si="196"/>
        <v>0.13211544103756223</v>
      </c>
      <c r="S1330" s="65">
        <f t="shared" si="197"/>
        <v>6.6644905067478596E-2</v>
      </c>
      <c r="T1330" s="66">
        <f>(L1330*'Football Field'!$F$4)+(M1330*'Football Field'!$F$5)+(N1330*'Football Field'!$F$6)+(O1330*'Football Field'!$F$7)+(P1330*'Football Field'!$F$8)+(Q1330*'Football Field'!$F$9)+(R1330*'Football Field'!$F$10)+(S1330*'Football Field'!$F$11)</f>
        <v>129275435.9106742</v>
      </c>
    </row>
    <row r="1331" spans="2:20" x14ac:dyDescent="0.3">
      <c r="B1331" s="62">
        <f t="shared" si="189"/>
        <v>1304</v>
      </c>
      <c r="C1331" s="62">
        <v>0.8571189062515101</v>
      </c>
      <c r="D1331" s="62">
        <v>0.54207773877122678</v>
      </c>
      <c r="E1331" s="62">
        <v>0.65829026183489592</v>
      </c>
      <c r="F1331" s="62">
        <v>0.6270685753320121</v>
      </c>
      <c r="G1331" s="62">
        <v>0.78299632984808154</v>
      </c>
      <c r="H1331" s="62">
        <v>0.92435828433278455</v>
      </c>
      <c r="I1331" s="62">
        <v>0.44215420593338772</v>
      </c>
      <c r="J1331" s="62">
        <v>0.59274982794292796</v>
      </c>
      <c r="K1331" s="62"/>
      <c r="L1331" s="65">
        <f t="shared" si="190"/>
        <v>0.15794145251341526</v>
      </c>
      <c r="M1331" s="65">
        <f t="shared" si="191"/>
        <v>9.9888760838501678E-2</v>
      </c>
      <c r="N1331" s="65">
        <f t="shared" si="192"/>
        <v>0.1213032630260648</v>
      </c>
      <c r="O1331" s="65">
        <f t="shared" si="193"/>
        <v>0.11555003732981937</v>
      </c>
      <c r="P1331" s="65">
        <f t="shared" si="194"/>
        <v>0.14428287224432149</v>
      </c>
      <c r="Q1331" s="65">
        <f t="shared" si="195"/>
        <v>0.17033166460977392</v>
      </c>
      <c r="R1331" s="65">
        <f t="shared" si="196"/>
        <v>8.147583376202297E-2</v>
      </c>
      <c r="S1331" s="65">
        <f t="shared" si="197"/>
        <v>0.10922611567608047</v>
      </c>
      <c r="T1331" s="66">
        <f>(L1331*'Football Field'!$F$4)+(M1331*'Football Field'!$F$5)+(N1331*'Football Field'!$F$6)+(O1331*'Football Field'!$F$7)+(P1331*'Football Field'!$F$8)+(Q1331*'Football Field'!$F$9)+(R1331*'Football Field'!$F$10)+(S1331*'Football Field'!$F$11)</f>
        <v>134877969.62671557</v>
      </c>
    </row>
    <row r="1332" spans="2:20" x14ac:dyDescent="0.3">
      <c r="B1332" s="62">
        <f t="shared" si="189"/>
        <v>1305</v>
      </c>
      <c r="C1332" s="62">
        <v>0.74469043227256848</v>
      </c>
      <c r="D1332" s="62">
        <v>6.4996541849467016E-2</v>
      </c>
      <c r="E1332" s="62">
        <v>0.73672899923487922</v>
      </c>
      <c r="F1332" s="62">
        <v>0.52254809896974286</v>
      </c>
      <c r="G1332" s="62">
        <v>0.71459330552646205</v>
      </c>
      <c r="H1332" s="62">
        <v>0.63553798341674628</v>
      </c>
      <c r="I1332" s="62">
        <v>0.42099443522991953</v>
      </c>
      <c r="J1332" s="62">
        <v>7.5802044267390012E-2</v>
      </c>
      <c r="K1332" s="62"/>
      <c r="L1332" s="65">
        <f t="shared" si="190"/>
        <v>0.19017134858522386</v>
      </c>
      <c r="M1332" s="65">
        <f t="shared" si="191"/>
        <v>1.6598145324854867E-2</v>
      </c>
      <c r="N1332" s="65">
        <f t="shared" si="192"/>
        <v>0.18813824007216301</v>
      </c>
      <c r="O1332" s="65">
        <f t="shared" si="193"/>
        <v>0.13344293464126136</v>
      </c>
      <c r="P1332" s="65">
        <f t="shared" si="194"/>
        <v>0.1824854553149414</v>
      </c>
      <c r="Q1332" s="65">
        <f t="shared" si="195"/>
        <v>0.16229712394003096</v>
      </c>
      <c r="R1332" s="65">
        <f t="shared" si="196"/>
        <v>0.10750920922970157</v>
      </c>
      <c r="S1332" s="65">
        <f t="shared" si="197"/>
        <v>1.9357542891822919E-2</v>
      </c>
      <c r="T1332" s="66">
        <f>(L1332*'Football Field'!$F$4)+(M1332*'Football Field'!$F$5)+(N1332*'Football Field'!$F$6)+(O1332*'Football Field'!$F$7)+(P1332*'Football Field'!$F$8)+(Q1332*'Football Field'!$F$9)+(R1332*'Football Field'!$F$10)+(S1332*'Football Field'!$F$11)</f>
        <v>142914998.25550717</v>
      </c>
    </row>
    <row r="1333" spans="2:20" x14ac:dyDescent="0.3">
      <c r="B1333" s="62">
        <f t="shared" si="189"/>
        <v>1306</v>
      </c>
      <c r="C1333" s="62">
        <v>0.72806043240298379</v>
      </c>
      <c r="D1333" s="62">
        <v>0.78841355606709262</v>
      </c>
      <c r="E1333" s="62">
        <v>0.55906387053138917</v>
      </c>
      <c r="F1333" s="62">
        <v>6.2621902734266821E-2</v>
      </c>
      <c r="G1333" s="62">
        <v>0.53892855699268727</v>
      </c>
      <c r="H1333" s="62">
        <v>0.1073293108237916</v>
      </c>
      <c r="I1333" s="62">
        <v>0.74608343553067891</v>
      </c>
      <c r="J1333" s="62">
        <v>5.2683673031641454E-2</v>
      </c>
      <c r="K1333" s="62"/>
      <c r="L1333" s="65">
        <f t="shared" si="190"/>
        <v>0.20318808144569417</v>
      </c>
      <c r="M1333" s="65">
        <f t="shared" si="191"/>
        <v>0.2200315121017051</v>
      </c>
      <c r="N1333" s="65">
        <f t="shared" si="192"/>
        <v>0.1560242944173646</v>
      </c>
      <c r="O1333" s="65">
        <f t="shared" si="193"/>
        <v>1.7476604560226611E-2</v>
      </c>
      <c r="P1333" s="65">
        <f t="shared" si="194"/>
        <v>0.15040490412343935</v>
      </c>
      <c r="Q1333" s="65">
        <f t="shared" si="195"/>
        <v>2.9953607940479278E-2</v>
      </c>
      <c r="R1333" s="65">
        <f t="shared" si="196"/>
        <v>0.20821796531854711</v>
      </c>
      <c r="S1333" s="65">
        <f t="shared" si="197"/>
        <v>1.4703030092543749E-2</v>
      </c>
      <c r="T1333" s="66">
        <f>(L1333*'Football Field'!$F$4)+(M1333*'Football Field'!$F$5)+(N1333*'Football Field'!$F$6)+(O1333*'Football Field'!$F$7)+(P1333*'Football Field'!$F$8)+(Q1333*'Football Field'!$F$9)+(R1333*'Football Field'!$F$10)+(S1333*'Football Field'!$F$11)</f>
        <v>151851709.32065529</v>
      </c>
    </row>
    <row r="1334" spans="2:20" x14ac:dyDescent="0.3">
      <c r="B1334" s="62">
        <f t="shared" si="189"/>
        <v>1307</v>
      </c>
      <c r="C1334" s="62">
        <v>0.16832734333809729</v>
      </c>
      <c r="D1334" s="62">
        <v>0.29184595582319939</v>
      </c>
      <c r="E1334" s="62">
        <v>0.26235813560779553</v>
      </c>
      <c r="F1334" s="62">
        <v>0.39880291379964328</v>
      </c>
      <c r="G1334" s="62">
        <v>0.27609532746326559</v>
      </c>
      <c r="H1334" s="62">
        <v>0.6600785421305857</v>
      </c>
      <c r="I1334" s="62">
        <v>1.6073347673442151E-2</v>
      </c>
      <c r="J1334" s="62">
        <v>0.47419426940801346</v>
      </c>
      <c r="K1334" s="62"/>
      <c r="L1334" s="65">
        <f t="shared" si="190"/>
        <v>6.6068349110460028E-2</v>
      </c>
      <c r="M1334" s="65">
        <f t="shared" si="191"/>
        <v>0.11454930680557479</v>
      </c>
      <c r="N1334" s="65">
        <f t="shared" si="192"/>
        <v>0.10297536069638763</v>
      </c>
      <c r="O1334" s="65">
        <f t="shared" si="193"/>
        <v>0.15652982820658684</v>
      </c>
      <c r="P1334" s="65">
        <f t="shared" si="194"/>
        <v>0.10836719763331117</v>
      </c>
      <c r="Q1334" s="65">
        <f t="shared" si="195"/>
        <v>0.25908030565309098</v>
      </c>
      <c r="R1334" s="65">
        <f t="shared" si="196"/>
        <v>6.3087762475392741E-3</v>
      </c>
      <c r="S1334" s="65">
        <f t="shared" si="197"/>
        <v>0.18612087564704924</v>
      </c>
      <c r="T1334" s="66">
        <f>(L1334*'Football Field'!$F$4)+(M1334*'Football Field'!$F$5)+(N1334*'Football Field'!$F$6)+(O1334*'Football Field'!$F$7)+(P1334*'Football Field'!$F$8)+(Q1334*'Football Field'!$F$9)+(R1334*'Football Field'!$F$10)+(S1334*'Football Field'!$F$11)</f>
        <v>122301017.90122901</v>
      </c>
    </row>
    <row r="1335" spans="2:20" x14ac:dyDescent="0.3">
      <c r="B1335" s="62">
        <f t="shared" si="189"/>
        <v>1308</v>
      </c>
      <c r="C1335" s="62">
        <v>0.84777816107608894</v>
      </c>
      <c r="D1335" s="62">
        <v>0.92149208082001466</v>
      </c>
      <c r="E1335" s="62">
        <v>0.74443024761112564</v>
      </c>
      <c r="F1335" s="62">
        <v>0.7302807128255836</v>
      </c>
      <c r="G1335" s="62">
        <v>0.26931539388315073</v>
      </c>
      <c r="H1335" s="62">
        <v>9.8260348735904612E-3</v>
      </c>
      <c r="I1335" s="62">
        <v>0.85153886748060226</v>
      </c>
      <c r="J1335" s="62">
        <v>0.78885184022558408</v>
      </c>
      <c r="K1335" s="62"/>
      <c r="L1335" s="65">
        <f t="shared" si="190"/>
        <v>0.16418630212618213</v>
      </c>
      <c r="M1335" s="65">
        <f t="shared" si="191"/>
        <v>0.17846222530238093</v>
      </c>
      <c r="N1335" s="65">
        <f t="shared" si="192"/>
        <v>0.14417126455700127</v>
      </c>
      <c r="O1335" s="65">
        <f t="shared" si="193"/>
        <v>0.1414309724618438</v>
      </c>
      <c r="P1335" s="65">
        <f t="shared" si="194"/>
        <v>5.2157392885899226E-2</v>
      </c>
      <c r="Q1335" s="65">
        <f t="shared" si="195"/>
        <v>1.9029746277138767E-3</v>
      </c>
      <c r="R1335" s="65">
        <f t="shared" si="196"/>
        <v>0.16491462529642698</v>
      </c>
      <c r="S1335" s="65">
        <f t="shared" si="197"/>
        <v>0.15277424274255169</v>
      </c>
      <c r="T1335" s="66">
        <f>(L1335*'Football Field'!$F$4)+(M1335*'Football Field'!$F$5)+(N1335*'Football Field'!$F$6)+(O1335*'Football Field'!$F$7)+(P1335*'Football Field'!$F$8)+(Q1335*'Football Field'!$F$9)+(R1335*'Football Field'!$F$10)+(S1335*'Football Field'!$F$11)</f>
        <v>139746963.67375624</v>
      </c>
    </row>
    <row r="1336" spans="2:20" x14ac:dyDescent="0.3">
      <c r="B1336" s="62">
        <f t="shared" si="189"/>
        <v>1309</v>
      </c>
      <c r="C1336" s="62">
        <v>0.39840467920730216</v>
      </c>
      <c r="D1336" s="62">
        <v>0.80607644096825637</v>
      </c>
      <c r="E1336" s="62">
        <v>0.75123644622226815</v>
      </c>
      <c r="F1336" s="62">
        <v>0.76128826019584761</v>
      </c>
      <c r="G1336" s="62">
        <v>0.49976132847265131</v>
      </c>
      <c r="H1336" s="62">
        <v>0.27360445033269754</v>
      </c>
      <c r="I1336" s="62">
        <v>0.51438510681804173</v>
      </c>
      <c r="J1336" s="62">
        <v>8.4179091777571213E-2</v>
      </c>
      <c r="K1336" s="62"/>
      <c r="L1336" s="65">
        <f t="shared" si="190"/>
        <v>9.7434809032239056E-2</v>
      </c>
      <c r="M1336" s="65">
        <f t="shared" si="191"/>
        <v>0.19713599811979682</v>
      </c>
      <c r="N1336" s="65">
        <f t="shared" si="192"/>
        <v>0.18372419676737331</v>
      </c>
      <c r="O1336" s="65">
        <f t="shared" si="193"/>
        <v>0.18618249263099618</v>
      </c>
      <c r="P1336" s="65">
        <f t="shared" si="194"/>
        <v>0.12222283558093909</v>
      </c>
      <c r="Q1336" s="65">
        <f t="shared" si="195"/>
        <v>6.6913364124084079E-2</v>
      </c>
      <c r="R1336" s="65">
        <f t="shared" si="196"/>
        <v>0.12579926207584857</v>
      </c>
      <c r="S1336" s="65">
        <f t="shared" si="197"/>
        <v>2.0587041668723067E-2</v>
      </c>
      <c r="T1336" s="66">
        <f>(L1336*'Football Field'!$F$4)+(M1336*'Football Field'!$F$5)+(N1336*'Football Field'!$F$6)+(O1336*'Football Field'!$F$7)+(P1336*'Football Field'!$F$8)+(Q1336*'Football Field'!$F$9)+(R1336*'Football Field'!$F$10)+(S1336*'Football Field'!$F$11)</f>
        <v>140651788.72302052</v>
      </c>
    </row>
    <row r="1337" spans="2:20" x14ac:dyDescent="0.3">
      <c r="B1337" s="62">
        <f t="shared" si="189"/>
        <v>1310</v>
      </c>
      <c r="C1337" s="62">
        <v>0.68975269553809715</v>
      </c>
      <c r="D1337" s="62">
        <v>0.81987964935205493</v>
      </c>
      <c r="E1337" s="62">
        <v>0.9936626606433796</v>
      </c>
      <c r="F1337" s="62">
        <v>0.67841605462360122</v>
      </c>
      <c r="G1337" s="62">
        <v>0.87810197035015958</v>
      </c>
      <c r="H1337" s="62">
        <v>0.24526681956770358</v>
      </c>
      <c r="I1337" s="62">
        <v>0.13765821100406928</v>
      </c>
      <c r="J1337" s="62">
        <v>0.86312346937694739</v>
      </c>
      <c r="K1337" s="62"/>
      <c r="L1337" s="65">
        <f t="shared" si="190"/>
        <v>0.12999824657670936</v>
      </c>
      <c r="M1337" s="65">
        <f t="shared" si="191"/>
        <v>0.15452337846472042</v>
      </c>
      <c r="N1337" s="65">
        <f t="shared" si="192"/>
        <v>0.18727640269910689</v>
      </c>
      <c r="O1337" s="65">
        <f t="shared" si="193"/>
        <v>0.12786162072444715</v>
      </c>
      <c r="P1337" s="65">
        <f t="shared" si="194"/>
        <v>0.16549658623953784</v>
      </c>
      <c r="Q1337" s="65">
        <f t="shared" si="195"/>
        <v>4.6225635207374917E-2</v>
      </c>
      <c r="R1337" s="65">
        <f t="shared" si="196"/>
        <v>2.5944554002003566E-2</v>
      </c>
      <c r="S1337" s="65">
        <f t="shared" si="197"/>
        <v>0.16267357608610006</v>
      </c>
      <c r="T1337" s="66">
        <f>(L1337*'Football Field'!$F$4)+(M1337*'Football Field'!$F$5)+(N1337*'Football Field'!$F$6)+(O1337*'Football Field'!$F$7)+(P1337*'Football Field'!$F$8)+(Q1337*'Football Field'!$F$9)+(R1337*'Football Field'!$F$10)+(S1337*'Football Field'!$F$11)</f>
        <v>131098618.60914768</v>
      </c>
    </row>
    <row r="1338" spans="2:20" x14ac:dyDescent="0.3">
      <c r="B1338" s="62">
        <f t="shared" si="189"/>
        <v>1311</v>
      </c>
      <c r="C1338" s="62">
        <v>0.24642554660599625</v>
      </c>
      <c r="D1338" s="62">
        <v>0.98491843381607092</v>
      </c>
      <c r="E1338" s="62">
        <v>0.94590922322170856</v>
      </c>
      <c r="F1338" s="62">
        <v>0.89748477322567821</v>
      </c>
      <c r="G1338" s="62">
        <v>0.20343724982730826</v>
      </c>
      <c r="H1338" s="62">
        <v>0.75302020753145726</v>
      </c>
      <c r="I1338" s="62">
        <v>0.2572894696555591</v>
      </c>
      <c r="J1338" s="62">
        <v>0.1989580237835995</v>
      </c>
      <c r="K1338" s="62"/>
      <c r="L1338" s="65">
        <f t="shared" si="190"/>
        <v>5.4914469237403972E-2</v>
      </c>
      <c r="M1338" s="65">
        <f t="shared" si="191"/>
        <v>0.2194832223366108</v>
      </c>
      <c r="N1338" s="65">
        <f t="shared" si="192"/>
        <v>0.21079025147923219</v>
      </c>
      <c r="O1338" s="65">
        <f t="shared" si="193"/>
        <v>0.19999915044985331</v>
      </c>
      <c r="P1338" s="65">
        <f t="shared" si="194"/>
        <v>4.5334782660524479E-2</v>
      </c>
      <c r="Q1338" s="65">
        <f t="shared" si="195"/>
        <v>0.16780608013724319</v>
      </c>
      <c r="R1338" s="65">
        <f t="shared" si="196"/>
        <v>5.7335429954827523E-2</v>
      </c>
      <c r="S1338" s="65">
        <f t="shared" si="197"/>
        <v>4.4336613744304497E-2</v>
      </c>
      <c r="T1338" s="66">
        <f>(L1338*'Football Field'!$F$4)+(M1338*'Football Field'!$F$5)+(N1338*'Football Field'!$F$6)+(O1338*'Football Field'!$F$7)+(P1338*'Football Field'!$F$8)+(Q1338*'Football Field'!$F$9)+(R1338*'Football Field'!$F$10)+(S1338*'Football Field'!$F$11)</f>
        <v>125967334.30319828</v>
      </c>
    </row>
    <row r="1339" spans="2:20" x14ac:dyDescent="0.3">
      <c r="B1339" s="62">
        <f t="shared" si="189"/>
        <v>1312</v>
      </c>
      <c r="C1339" s="62">
        <v>0.55467875522856891</v>
      </c>
      <c r="D1339" s="62">
        <v>0.71871700145549744</v>
      </c>
      <c r="E1339" s="62">
        <v>0.1037490726893725</v>
      </c>
      <c r="F1339" s="62">
        <v>0.40203067178305818</v>
      </c>
      <c r="G1339" s="62">
        <v>0.14692075679696859</v>
      </c>
      <c r="H1339" s="62">
        <v>0.92470289454411581</v>
      </c>
      <c r="I1339" s="62">
        <v>0.41020353556643052</v>
      </c>
      <c r="J1339" s="62">
        <v>0.30400649391525558</v>
      </c>
      <c r="K1339" s="62"/>
      <c r="L1339" s="65">
        <f t="shared" si="190"/>
        <v>0.15558971293325402</v>
      </c>
      <c r="M1339" s="65">
        <f t="shared" si="191"/>
        <v>0.20160312772503744</v>
      </c>
      <c r="N1339" s="65">
        <f t="shared" si="192"/>
        <v>2.9102049221587635E-2</v>
      </c>
      <c r="O1339" s="65">
        <f t="shared" si="193"/>
        <v>0.11277128648511746</v>
      </c>
      <c r="P1339" s="65">
        <f t="shared" si="194"/>
        <v>4.1211887346500255E-2</v>
      </c>
      <c r="Q1339" s="65">
        <f t="shared" si="195"/>
        <v>0.25938303306998145</v>
      </c>
      <c r="R1339" s="65">
        <f t="shared" si="196"/>
        <v>0.11506380899100195</v>
      </c>
      <c r="S1339" s="65">
        <f t="shared" si="197"/>
        <v>8.5275094227519888E-2</v>
      </c>
      <c r="T1339" s="66">
        <f>(L1339*'Football Field'!$F$4)+(M1339*'Football Field'!$F$5)+(N1339*'Football Field'!$F$6)+(O1339*'Football Field'!$F$7)+(P1339*'Football Field'!$F$8)+(Q1339*'Football Field'!$F$9)+(R1339*'Football Field'!$F$10)+(S1339*'Football Field'!$F$11)</f>
        <v>128156550.87767948</v>
      </c>
    </row>
    <row r="1340" spans="2:20" x14ac:dyDescent="0.3">
      <c r="B1340" s="62">
        <f t="shared" si="189"/>
        <v>1313</v>
      </c>
      <c r="C1340" s="62">
        <v>0.63800272285003279</v>
      </c>
      <c r="D1340" s="62">
        <v>0.1481048253376811</v>
      </c>
      <c r="E1340" s="62">
        <v>0.41171472314913193</v>
      </c>
      <c r="F1340" s="62">
        <v>0.10826324676427801</v>
      </c>
      <c r="G1340" s="62">
        <v>0.34714878179717756</v>
      </c>
      <c r="H1340" s="62">
        <v>0.6545842554431921</v>
      </c>
      <c r="I1340" s="62">
        <v>4.2727228597832401E-2</v>
      </c>
      <c r="J1340" s="62">
        <v>0.86816675593489712</v>
      </c>
      <c r="K1340" s="62"/>
      <c r="L1340" s="65">
        <f t="shared" si="190"/>
        <v>0.19821674503277137</v>
      </c>
      <c r="M1340" s="65">
        <f t="shared" si="191"/>
        <v>4.6013685131219756E-2</v>
      </c>
      <c r="N1340" s="65">
        <f t="shared" si="192"/>
        <v>0.12791285896106164</v>
      </c>
      <c r="O1340" s="65">
        <f t="shared" si="193"/>
        <v>3.3635574914841135E-2</v>
      </c>
      <c r="P1340" s="65">
        <f t="shared" si="194"/>
        <v>0.10785330392093451</v>
      </c>
      <c r="Q1340" s="65">
        <f t="shared" si="195"/>
        <v>0.20336834909425344</v>
      </c>
      <c r="R1340" s="65">
        <f t="shared" si="196"/>
        <v>1.3274633279150194E-2</v>
      </c>
      <c r="S1340" s="65">
        <f t="shared" si="197"/>
        <v>0.26972484966576804</v>
      </c>
      <c r="T1340" s="66">
        <f>(L1340*'Football Field'!$F$4)+(M1340*'Football Field'!$F$5)+(N1340*'Football Field'!$F$6)+(O1340*'Football Field'!$F$7)+(P1340*'Football Field'!$F$8)+(Q1340*'Football Field'!$F$9)+(R1340*'Football Field'!$F$10)+(S1340*'Football Field'!$F$11)</f>
        <v>123236998.91788919</v>
      </c>
    </row>
    <row r="1341" spans="2:20" x14ac:dyDescent="0.3">
      <c r="B1341" s="62">
        <f t="shared" si="189"/>
        <v>1314</v>
      </c>
      <c r="C1341" s="62">
        <v>0.884294981432312</v>
      </c>
      <c r="D1341" s="62">
        <v>0.23765508406474101</v>
      </c>
      <c r="E1341" s="62">
        <v>0.64206596312313369</v>
      </c>
      <c r="F1341" s="62">
        <v>0.80494433267933019</v>
      </c>
      <c r="G1341" s="62">
        <v>0.57773585625127599</v>
      </c>
      <c r="H1341" s="62">
        <v>0.99465450490045315</v>
      </c>
      <c r="I1341" s="62">
        <v>0.69395839069890042</v>
      </c>
      <c r="J1341" s="62">
        <v>0.8501123150295361</v>
      </c>
      <c r="K1341" s="62"/>
      <c r="L1341" s="65">
        <f t="shared" si="190"/>
        <v>0.15553727944410961</v>
      </c>
      <c r="M1341" s="65">
        <f t="shared" si="191"/>
        <v>4.1800785934145206E-2</v>
      </c>
      <c r="N1341" s="65">
        <f t="shared" si="192"/>
        <v>0.11293199127521945</v>
      </c>
      <c r="O1341" s="65">
        <f t="shared" si="193"/>
        <v>0.1415804163064569</v>
      </c>
      <c r="P1341" s="65">
        <f t="shared" si="194"/>
        <v>0.10161706806600813</v>
      </c>
      <c r="Q1341" s="65">
        <f t="shared" si="195"/>
        <v>0.1749482456956431</v>
      </c>
      <c r="R1341" s="65">
        <f t="shared" si="196"/>
        <v>0.12205927026962485</v>
      </c>
      <c r="S1341" s="65">
        <f t="shared" si="197"/>
        <v>0.14952494300879274</v>
      </c>
      <c r="T1341" s="66">
        <f>(L1341*'Football Field'!$F$4)+(M1341*'Football Field'!$F$5)+(N1341*'Football Field'!$F$6)+(O1341*'Football Field'!$F$7)+(P1341*'Football Field'!$F$8)+(Q1341*'Football Field'!$F$9)+(R1341*'Football Field'!$F$10)+(S1341*'Football Field'!$F$11)</f>
        <v>137488209.50284782</v>
      </c>
    </row>
    <row r="1342" spans="2:20" x14ac:dyDescent="0.3">
      <c r="B1342" s="62">
        <f t="shared" si="189"/>
        <v>1315</v>
      </c>
      <c r="C1342" s="62">
        <v>0.77503441603435164</v>
      </c>
      <c r="D1342" s="62">
        <v>0.10643024665828404</v>
      </c>
      <c r="E1342" s="62">
        <v>0.16158058428099853</v>
      </c>
      <c r="F1342" s="62">
        <v>0.157314571905106</v>
      </c>
      <c r="G1342" s="62">
        <v>0.33976255715699311</v>
      </c>
      <c r="H1342" s="62">
        <v>0.58580501163349319</v>
      </c>
      <c r="I1342" s="62">
        <v>0.59618811945775296</v>
      </c>
      <c r="J1342" s="62">
        <v>0.63331694212048351</v>
      </c>
      <c r="K1342" s="62"/>
      <c r="L1342" s="65">
        <f t="shared" si="190"/>
        <v>0.2309789953328287</v>
      </c>
      <c r="M1342" s="65">
        <f t="shared" si="191"/>
        <v>3.1718786853287308E-2</v>
      </c>
      <c r="N1342" s="65">
        <f t="shared" si="192"/>
        <v>4.8154920930456195E-2</v>
      </c>
      <c r="O1342" s="65">
        <f t="shared" si="193"/>
        <v>4.6883546095641895E-2</v>
      </c>
      <c r="P1342" s="65">
        <f t="shared" si="194"/>
        <v>0.10125745706285731</v>
      </c>
      <c r="Q1342" s="65">
        <f t="shared" si="195"/>
        <v>0.17458405749305853</v>
      </c>
      <c r="R1342" s="65">
        <f t="shared" si="196"/>
        <v>0.17767847467513842</v>
      </c>
      <c r="S1342" s="65">
        <f t="shared" si="197"/>
        <v>0.18874376155673175</v>
      </c>
      <c r="T1342" s="66">
        <f>(L1342*'Football Field'!$F$4)+(M1342*'Football Field'!$F$5)+(N1342*'Football Field'!$F$6)+(O1342*'Football Field'!$F$7)+(P1342*'Football Field'!$F$8)+(Q1342*'Football Field'!$F$9)+(R1342*'Football Field'!$F$10)+(S1342*'Football Field'!$F$11)</f>
        <v>142783919.03126952</v>
      </c>
    </row>
    <row r="1343" spans="2:20" x14ac:dyDescent="0.3">
      <c r="B1343" s="62">
        <f t="shared" si="189"/>
        <v>1316</v>
      </c>
      <c r="C1343" s="62">
        <v>0.2256419628843529</v>
      </c>
      <c r="D1343" s="62">
        <v>0.76618626877640961</v>
      </c>
      <c r="E1343" s="62">
        <v>0.37461750853541909</v>
      </c>
      <c r="F1343" s="62">
        <v>0.41721203778498217</v>
      </c>
      <c r="G1343" s="62">
        <v>6.1159349209850444E-2</v>
      </c>
      <c r="H1343" s="62">
        <v>0.19601897655681777</v>
      </c>
      <c r="I1343" s="62">
        <v>0.53333899934696616</v>
      </c>
      <c r="J1343" s="62">
        <v>0.29644247278406566</v>
      </c>
      <c r="K1343" s="62"/>
      <c r="L1343" s="65">
        <f t="shared" si="190"/>
        <v>7.860397873278914E-2</v>
      </c>
      <c r="M1343" s="65">
        <f t="shared" si="191"/>
        <v>0.26690642292951033</v>
      </c>
      <c r="N1343" s="65">
        <f t="shared" si="192"/>
        <v>0.13050066706315863</v>
      </c>
      <c r="O1343" s="65">
        <f t="shared" si="193"/>
        <v>0.14533877354152588</v>
      </c>
      <c r="P1343" s="65">
        <f t="shared" si="194"/>
        <v>2.1305293231588328E-2</v>
      </c>
      <c r="Q1343" s="65">
        <f t="shared" si="195"/>
        <v>6.8284601266264081E-2</v>
      </c>
      <c r="R1343" s="65">
        <f t="shared" si="196"/>
        <v>0.18579242453905759</v>
      </c>
      <c r="S1343" s="65">
        <f t="shared" si="197"/>
        <v>0.10326783869610613</v>
      </c>
      <c r="T1343" s="66">
        <f>(L1343*'Football Field'!$F$4)+(M1343*'Football Field'!$F$5)+(N1343*'Football Field'!$F$6)+(O1343*'Football Field'!$F$7)+(P1343*'Football Field'!$F$8)+(Q1343*'Football Field'!$F$9)+(R1343*'Football Field'!$F$10)+(S1343*'Football Field'!$F$11)</f>
        <v>139529946.63578242</v>
      </c>
    </row>
    <row r="1344" spans="2:20" x14ac:dyDescent="0.3">
      <c r="B1344" s="62">
        <f t="shared" si="189"/>
        <v>1317</v>
      </c>
      <c r="C1344" s="62">
        <v>0.52101445959554149</v>
      </c>
      <c r="D1344" s="62">
        <v>3.3288640666899849E-2</v>
      </c>
      <c r="E1344" s="62">
        <v>0.18500922176914403</v>
      </c>
      <c r="F1344" s="62">
        <v>0.4154092102207545</v>
      </c>
      <c r="G1344" s="62">
        <v>0.66878898369515927</v>
      </c>
      <c r="H1344" s="62">
        <v>0.99506917561396846</v>
      </c>
      <c r="I1344" s="62">
        <v>0.15292289968630812</v>
      </c>
      <c r="J1344" s="62">
        <v>0.62956548645998356</v>
      </c>
      <c r="K1344" s="62"/>
      <c r="L1344" s="65">
        <f t="shared" si="190"/>
        <v>0.14468331293730791</v>
      </c>
      <c r="M1344" s="65">
        <f t="shared" si="191"/>
        <v>9.2441020132253537E-3</v>
      </c>
      <c r="N1344" s="65">
        <f t="shared" si="192"/>
        <v>5.1376207774142021E-2</v>
      </c>
      <c r="O1344" s="65">
        <f t="shared" si="193"/>
        <v>0.11535722215092947</v>
      </c>
      <c r="P1344" s="65">
        <f t="shared" si="194"/>
        <v>0.1857196168645813</v>
      </c>
      <c r="Q1344" s="65">
        <f t="shared" si="195"/>
        <v>0.27632612162316422</v>
      </c>
      <c r="R1344" s="65">
        <f t="shared" si="196"/>
        <v>4.2465984087601695E-2</v>
      </c>
      <c r="S1344" s="65">
        <f t="shared" si="197"/>
        <v>0.17482743254904809</v>
      </c>
      <c r="T1344" s="66">
        <f>(L1344*'Football Field'!$F$4)+(M1344*'Football Field'!$F$5)+(N1344*'Football Field'!$F$6)+(O1344*'Football Field'!$F$7)+(P1344*'Football Field'!$F$8)+(Q1344*'Football Field'!$F$9)+(R1344*'Football Field'!$F$10)+(S1344*'Football Field'!$F$11)</f>
        <v>131889526.26044384</v>
      </c>
    </row>
    <row r="1345" spans="2:20" x14ac:dyDescent="0.3">
      <c r="B1345" s="62">
        <f t="shared" si="189"/>
        <v>1318</v>
      </c>
      <c r="C1345" s="62">
        <v>0.41159064373256038</v>
      </c>
      <c r="D1345" s="62">
        <v>0.68735794265269212</v>
      </c>
      <c r="E1345" s="62">
        <v>0.23407256339353522</v>
      </c>
      <c r="F1345" s="62">
        <v>0.73506551133752218</v>
      </c>
      <c r="G1345" s="62">
        <v>0.10620642093178745</v>
      </c>
      <c r="H1345" s="62">
        <v>0.17960573323177054</v>
      </c>
      <c r="I1345" s="62">
        <v>0.72965000452823736</v>
      </c>
      <c r="J1345" s="62">
        <v>0.92916175006558333</v>
      </c>
      <c r="K1345" s="62"/>
      <c r="L1345" s="65">
        <f t="shared" si="190"/>
        <v>0.10257172466478598</v>
      </c>
      <c r="M1345" s="65">
        <f t="shared" si="191"/>
        <v>0.17129517085363291</v>
      </c>
      <c r="N1345" s="65">
        <f t="shared" si="192"/>
        <v>5.8332780128944946E-2</v>
      </c>
      <c r="O1345" s="65">
        <f t="shared" si="193"/>
        <v>0.18318428367502732</v>
      </c>
      <c r="P1345" s="65">
        <f t="shared" si="194"/>
        <v>2.6467500977806781E-2</v>
      </c>
      <c r="Q1345" s="65">
        <f t="shared" si="195"/>
        <v>4.4759204558684172E-2</v>
      </c>
      <c r="R1345" s="65">
        <f t="shared" si="196"/>
        <v>0.18183469548146486</v>
      </c>
      <c r="S1345" s="65">
        <f t="shared" si="197"/>
        <v>0.23155463965965317</v>
      </c>
      <c r="T1345" s="66">
        <f>(L1345*'Football Field'!$F$4)+(M1345*'Football Field'!$F$5)+(N1345*'Football Field'!$F$6)+(O1345*'Football Field'!$F$7)+(P1345*'Football Field'!$F$8)+(Q1345*'Football Field'!$F$9)+(R1345*'Football Field'!$F$10)+(S1345*'Football Field'!$F$11)</f>
        <v>138968445.59134725</v>
      </c>
    </row>
    <row r="1346" spans="2:20" x14ac:dyDescent="0.3">
      <c r="B1346" s="62">
        <f t="shared" si="189"/>
        <v>1319</v>
      </c>
      <c r="C1346" s="62">
        <v>0.61842133791585918</v>
      </c>
      <c r="D1346" s="62">
        <v>0.85379659204251401</v>
      </c>
      <c r="E1346" s="62">
        <v>0.88190057105865216</v>
      </c>
      <c r="F1346" s="62">
        <v>0.37839813364614727</v>
      </c>
      <c r="G1346" s="62">
        <v>0.85308580775184106</v>
      </c>
      <c r="H1346" s="62">
        <v>0.92531911758445973</v>
      </c>
      <c r="I1346" s="62">
        <v>0.78731761020263336</v>
      </c>
      <c r="J1346" s="62">
        <v>0.8780739310094563</v>
      </c>
      <c r="K1346" s="62"/>
      <c r="L1346" s="65">
        <f t="shared" si="190"/>
        <v>0.10012791252350015</v>
      </c>
      <c r="M1346" s="65">
        <f t="shared" si="191"/>
        <v>0.13823725870941209</v>
      </c>
      <c r="N1346" s="65">
        <f t="shared" si="192"/>
        <v>0.14278754276327996</v>
      </c>
      <c r="O1346" s="65">
        <f t="shared" si="193"/>
        <v>6.1266021888028911E-2</v>
      </c>
      <c r="P1346" s="65">
        <f t="shared" si="194"/>
        <v>0.13812217641370828</v>
      </c>
      <c r="Q1346" s="65">
        <f t="shared" si="195"/>
        <v>0.14981739144716394</v>
      </c>
      <c r="R1346" s="65">
        <f t="shared" si="196"/>
        <v>0.12747372053534511</v>
      </c>
      <c r="S1346" s="65">
        <f t="shared" si="197"/>
        <v>0.14216797571956172</v>
      </c>
      <c r="T1346" s="66">
        <f>(L1346*'Football Field'!$F$4)+(M1346*'Football Field'!$F$5)+(N1346*'Football Field'!$F$6)+(O1346*'Football Field'!$F$7)+(P1346*'Football Field'!$F$8)+(Q1346*'Football Field'!$F$9)+(R1346*'Football Field'!$F$10)+(S1346*'Football Field'!$F$11)</f>
        <v>141344825.68542761</v>
      </c>
    </row>
    <row r="1347" spans="2:20" x14ac:dyDescent="0.3">
      <c r="B1347" s="62">
        <f t="shared" si="189"/>
        <v>1320</v>
      </c>
      <c r="C1347" s="62">
        <v>0.76010667055482184</v>
      </c>
      <c r="D1347" s="62">
        <v>0.58950562973207432</v>
      </c>
      <c r="E1347" s="62">
        <v>0.50405881330621405</v>
      </c>
      <c r="F1347" s="62">
        <v>0.22990416705845662</v>
      </c>
      <c r="G1347" s="62">
        <v>0.21910991236864086</v>
      </c>
      <c r="H1347" s="62">
        <v>0.42758176563752615</v>
      </c>
      <c r="I1347" s="62">
        <v>0.54051189111713072</v>
      </c>
      <c r="J1347" s="62">
        <v>0.44123155021607885</v>
      </c>
      <c r="K1347" s="62"/>
      <c r="L1347" s="65">
        <f t="shared" si="190"/>
        <v>0.2047695422827146</v>
      </c>
      <c r="M1347" s="65">
        <f t="shared" si="191"/>
        <v>0.15881033892941479</v>
      </c>
      <c r="N1347" s="65">
        <f t="shared" si="192"/>
        <v>0.13579132572135139</v>
      </c>
      <c r="O1347" s="65">
        <f t="shared" si="193"/>
        <v>6.1935216307318942E-2</v>
      </c>
      <c r="P1347" s="65">
        <f t="shared" si="194"/>
        <v>5.9027289462652212E-2</v>
      </c>
      <c r="Q1347" s="65">
        <f t="shared" si="195"/>
        <v>0.11518873051610236</v>
      </c>
      <c r="R1347" s="65">
        <f t="shared" si="196"/>
        <v>0.14561163166957974</v>
      </c>
      <c r="S1347" s="65">
        <f t="shared" si="197"/>
        <v>0.11886592511086588</v>
      </c>
      <c r="T1347" s="66">
        <f>(L1347*'Football Field'!$F$4)+(M1347*'Football Field'!$F$5)+(N1347*'Football Field'!$F$6)+(O1347*'Football Field'!$F$7)+(P1347*'Football Field'!$F$8)+(Q1347*'Football Field'!$F$9)+(R1347*'Football Field'!$F$10)+(S1347*'Football Field'!$F$11)</f>
        <v>136450354.88334739</v>
      </c>
    </row>
    <row r="1348" spans="2:20" x14ac:dyDescent="0.3">
      <c r="B1348" s="62">
        <f t="shared" si="189"/>
        <v>1321</v>
      </c>
      <c r="C1348" s="62">
        <v>0.68652427008156924</v>
      </c>
      <c r="D1348" s="62">
        <v>0.47951011121900033</v>
      </c>
      <c r="E1348" s="62">
        <v>0.14306398960728306</v>
      </c>
      <c r="F1348" s="62">
        <v>0.4845445200885492</v>
      </c>
      <c r="G1348" s="62">
        <v>0.6995629546973483</v>
      </c>
      <c r="H1348" s="62">
        <v>0.22195291364232073</v>
      </c>
      <c r="I1348" s="62">
        <v>0.85918648826085176</v>
      </c>
      <c r="J1348" s="62">
        <v>0.2178095309730318</v>
      </c>
      <c r="K1348" s="62"/>
      <c r="L1348" s="65">
        <f t="shared" si="190"/>
        <v>0.18103804041998039</v>
      </c>
      <c r="M1348" s="65">
        <f t="shared" si="191"/>
        <v>0.1264479271597207</v>
      </c>
      <c r="N1348" s="65">
        <f t="shared" si="192"/>
        <v>3.7726305480925912E-2</v>
      </c>
      <c r="O1348" s="65">
        <f t="shared" si="193"/>
        <v>0.12777551244131286</v>
      </c>
      <c r="P1348" s="65">
        <f t="shared" si="194"/>
        <v>0.18447637175852774</v>
      </c>
      <c r="Q1348" s="65">
        <f t="shared" si="195"/>
        <v>5.8529497502741855E-2</v>
      </c>
      <c r="R1348" s="65">
        <f t="shared" si="196"/>
        <v>0.22656946734248448</v>
      </c>
      <c r="S1348" s="65">
        <f t="shared" si="197"/>
        <v>5.7436877894306085E-2</v>
      </c>
      <c r="T1348" s="66">
        <f>(L1348*'Football Field'!$F$4)+(M1348*'Football Field'!$F$5)+(N1348*'Football Field'!$F$6)+(O1348*'Football Field'!$F$7)+(P1348*'Football Field'!$F$8)+(Q1348*'Football Field'!$F$9)+(R1348*'Football Field'!$F$10)+(S1348*'Football Field'!$F$11)</f>
        <v>155616517.6804142</v>
      </c>
    </row>
    <row r="1349" spans="2:20" x14ac:dyDescent="0.3">
      <c r="B1349" s="62">
        <f t="shared" si="189"/>
        <v>1322</v>
      </c>
      <c r="C1349" s="62">
        <v>0.84994730432173871</v>
      </c>
      <c r="D1349" s="62">
        <v>2.8456178272510013E-2</v>
      </c>
      <c r="E1349" s="62">
        <v>0.17941510216563616</v>
      </c>
      <c r="F1349" s="62">
        <v>0.53015624773813219</v>
      </c>
      <c r="G1349" s="62">
        <v>0.95421513223411092</v>
      </c>
      <c r="H1349" s="62">
        <v>0.9462729966507003</v>
      </c>
      <c r="I1349" s="62">
        <v>0.31128163422616373</v>
      </c>
      <c r="J1349" s="62">
        <v>0.48596412419076662</v>
      </c>
      <c r="K1349" s="62"/>
      <c r="L1349" s="65">
        <f t="shared" si="190"/>
        <v>0.19832129523759393</v>
      </c>
      <c r="M1349" s="65">
        <f t="shared" si="191"/>
        <v>6.6397835534281408E-3</v>
      </c>
      <c r="N1349" s="65">
        <f t="shared" si="192"/>
        <v>4.1863578207437989E-2</v>
      </c>
      <c r="O1349" s="65">
        <f t="shared" si="193"/>
        <v>0.12370328512734358</v>
      </c>
      <c r="P1349" s="65">
        <f t="shared" si="194"/>
        <v>0.22265048668046081</v>
      </c>
      <c r="Q1349" s="65">
        <f t="shared" si="195"/>
        <v>0.22079731930426502</v>
      </c>
      <c r="R1349" s="65">
        <f t="shared" si="196"/>
        <v>7.2632475648206851E-2</v>
      </c>
      <c r="S1349" s="65">
        <f t="shared" si="197"/>
        <v>0.11339177624126362</v>
      </c>
      <c r="T1349" s="66">
        <f>(L1349*'Football Field'!$F$4)+(M1349*'Football Field'!$F$5)+(N1349*'Football Field'!$F$6)+(O1349*'Football Field'!$F$7)+(P1349*'Football Field'!$F$8)+(Q1349*'Football Field'!$F$9)+(R1349*'Football Field'!$F$10)+(S1349*'Football Field'!$F$11)</f>
        <v>138190109.49497727</v>
      </c>
    </row>
    <row r="1350" spans="2:20" x14ac:dyDescent="0.3">
      <c r="B1350" s="62">
        <f t="shared" si="189"/>
        <v>1323</v>
      </c>
      <c r="C1350" s="62">
        <v>4.2705800773217839E-2</v>
      </c>
      <c r="D1350" s="62">
        <v>0.47496057896994359</v>
      </c>
      <c r="E1350" s="62">
        <v>0.42452472167376132</v>
      </c>
      <c r="F1350" s="62">
        <v>0.55575558536677139</v>
      </c>
      <c r="G1350" s="62">
        <v>0.87542515249574815</v>
      </c>
      <c r="H1350" s="62">
        <v>0.27576868305710567</v>
      </c>
      <c r="I1350" s="62">
        <v>0.53386320881887595</v>
      </c>
      <c r="J1350" s="62">
        <v>0.1019214566580593</v>
      </c>
      <c r="K1350" s="62"/>
      <c r="L1350" s="65">
        <f t="shared" si="190"/>
        <v>1.300053983927827E-2</v>
      </c>
      <c r="M1350" s="65">
        <f t="shared" si="191"/>
        <v>0.14458794396047955</v>
      </c>
      <c r="N1350" s="65">
        <f t="shared" si="192"/>
        <v>0.12923421308000446</v>
      </c>
      <c r="O1350" s="65">
        <f t="shared" si="193"/>
        <v>0.16918363542297118</v>
      </c>
      <c r="P1350" s="65">
        <f t="shared" si="194"/>
        <v>0.26649774422365158</v>
      </c>
      <c r="Q1350" s="65">
        <f t="shared" si="195"/>
        <v>8.3949760585160613E-2</v>
      </c>
      <c r="R1350" s="65">
        <f t="shared" si="196"/>
        <v>0.16251913766542331</v>
      </c>
      <c r="S1350" s="65">
        <f t="shared" si="197"/>
        <v>3.1027025223031159E-2</v>
      </c>
      <c r="T1350" s="66">
        <f>(L1350*'Football Field'!$F$4)+(M1350*'Football Field'!$F$5)+(N1350*'Football Field'!$F$6)+(O1350*'Football Field'!$F$7)+(P1350*'Football Field'!$F$8)+(Q1350*'Football Field'!$F$9)+(R1350*'Football Field'!$F$10)+(S1350*'Football Field'!$F$11)</f>
        <v>156685007.81977367</v>
      </c>
    </row>
    <row r="1351" spans="2:20" x14ac:dyDescent="0.3">
      <c r="B1351" s="62">
        <f t="shared" si="189"/>
        <v>1324</v>
      </c>
      <c r="C1351" s="62">
        <v>0.54777014849529415</v>
      </c>
      <c r="D1351" s="62">
        <v>0.5408172579652657</v>
      </c>
      <c r="E1351" s="62">
        <v>0.46555007011624228</v>
      </c>
      <c r="F1351" s="62">
        <v>2.200767987861274E-2</v>
      </c>
      <c r="G1351" s="62">
        <v>0.96254714895673921</v>
      </c>
      <c r="H1351" s="62">
        <v>5.1559322876143621E-2</v>
      </c>
      <c r="I1351" s="62">
        <v>0.51885491103046322</v>
      </c>
      <c r="J1351" s="62">
        <v>4.5818696853679564E-2</v>
      </c>
      <c r="K1351" s="62"/>
      <c r="L1351" s="65">
        <f t="shared" si="190"/>
        <v>0.1736238127657978</v>
      </c>
      <c r="M1351" s="65">
        <f t="shared" si="191"/>
        <v>0.17141999175276368</v>
      </c>
      <c r="N1351" s="65">
        <f t="shared" si="192"/>
        <v>0.14756294849035734</v>
      </c>
      <c r="O1351" s="65">
        <f t="shared" si="193"/>
        <v>6.9756581317002896E-3</v>
      </c>
      <c r="P1351" s="65">
        <f t="shared" si="194"/>
        <v>0.30509348935460123</v>
      </c>
      <c r="Q1351" s="65">
        <f t="shared" si="195"/>
        <v>1.6342486435176343E-2</v>
      </c>
      <c r="R1351" s="65">
        <f t="shared" si="196"/>
        <v>0.16445870256498971</v>
      </c>
      <c r="S1351" s="65">
        <f t="shared" si="197"/>
        <v>1.4522910504613691E-2</v>
      </c>
      <c r="T1351" s="66">
        <f>(L1351*'Football Field'!$F$4)+(M1351*'Football Field'!$F$5)+(N1351*'Football Field'!$F$6)+(O1351*'Football Field'!$F$7)+(P1351*'Football Field'!$F$8)+(Q1351*'Football Field'!$F$9)+(R1351*'Football Field'!$F$10)+(S1351*'Football Field'!$F$11)</f>
        <v>158460480.14173803</v>
      </c>
    </row>
    <row r="1352" spans="2:20" x14ac:dyDescent="0.3">
      <c r="B1352" s="62">
        <f t="shared" si="189"/>
        <v>1325</v>
      </c>
      <c r="C1352" s="62">
        <v>0.11764519757807168</v>
      </c>
      <c r="D1352" s="62">
        <v>0.31615012750822857</v>
      </c>
      <c r="E1352" s="62">
        <v>0.2386371695707874</v>
      </c>
      <c r="F1352" s="62">
        <v>0.59402712502515642</v>
      </c>
      <c r="G1352" s="62">
        <v>0.99621634633416845</v>
      </c>
      <c r="H1352" s="62">
        <v>0.86150621182928233</v>
      </c>
      <c r="I1352" s="62">
        <v>0.75403103481389322</v>
      </c>
      <c r="J1352" s="62">
        <v>0.97114072342241542</v>
      </c>
      <c r="K1352" s="62"/>
      <c r="L1352" s="65">
        <f t="shared" si="190"/>
        <v>2.4259973416813987E-2</v>
      </c>
      <c r="M1352" s="65">
        <f t="shared" si="191"/>
        <v>6.5194277768815423E-2</v>
      </c>
      <c r="N1352" s="65">
        <f t="shared" si="192"/>
        <v>4.9210095347998535E-2</v>
      </c>
      <c r="O1352" s="65">
        <f t="shared" si="193"/>
        <v>0.12249613718752314</v>
      </c>
      <c r="P1352" s="65">
        <f t="shared" si="194"/>
        <v>0.20543279774275527</v>
      </c>
      <c r="Q1352" s="65">
        <f t="shared" si="195"/>
        <v>0.17765381186536558</v>
      </c>
      <c r="R1352" s="65">
        <f t="shared" si="196"/>
        <v>0.15549102926958278</v>
      </c>
      <c r="S1352" s="65">
        <f t="shared" si="197"/>
        <v>0.20026187740114526</v>
      </c>
      <c r="T1352" s="66">
        <f>(L1352*'Football Field'!$F$4)+(M1352*'Football Field'!$F$5)+(N1352*'Football Field'!$F$6)+(O1352*'Football Field'!$F$7)+(P1352*'Football Field'!$F$8)+(Q1352*'Football Field'!$F$9)+(R1352*'Football Field'!$F$10)+(S1352*'Football Field'!$F$11)</f>
        <v>149786331.75007492</v>
      </c>
    </row>
    <row r="1353" spans="2:20" x14ac:dyDescent="0.3">
      <c r="B1353" s="62">
        <f t="shared" si="189"/>
        <v>1326</v>
      </c>
      <c r="C1353" s="62">
        <v>0.53809209176939987</v>
      </c>
      <c r="D1353" s="62">
        <v>0.83489063371090533</v>
      </c>
      <c r="E1353" s="62">
        <v>3.3018180983525047E-2</v>
      </c>
      <c r="F1353" s="62">
        <v>0.30718537957126324</v>
      </c>
      <c r="G1353" s="62">
        <v>3.2287537950238532E-2</v>
      </c>
      <c r="H1353" s="62">
        <v>0.92312383895741745</v>
      </c>
      <c r="I1353" s="62">
        <v>0.73855682542994661</v>
      </c>
      <c r="J1353" s="62">
        <v>0.55243412872202569</v>
      </c>
      <c r="K1353" s="62"/>
      <c r="L1353" s="65">
        <f t="shared" si="190"/>
        <v>0.13589595884943609</v>
      </c>
      <c r="M1353" s="65">
        <f t="shared" si="191"/>
        <v>0.21085287246923434</v>
      </c>
      <c r="N1353" s="65">
        <f t="shared" si="192"/>
        <v>8.3387907624988458E-3</v>
      </c>
      <c r="O1353" s="65">
        <f t="shared" si="193"/>
        <v>7.7580124926375588E-2</v>
      </c>
      <c r="P1353" s="65">
        <f t="shared" si="194"/>
        <v>8.1542657767131738E-3</v>
      </c>
      <c r="Q1353" s="65">
        <f t="shared" si="195"/>
        <v>0.2331362998095351</v>
      </c>
      <c r="R1353" s="65">
        <f t="shared" si="196"/>
        <v>0.1865236257729849</v>
      </c>
      <c r="S1353" s="65">
        <f t="shared" si="197"/>
        <v>0.139518061633222</v>
      </c>
      <c r="T1353" s="66">
        <f>(L1353*'Football Field'!$F$4)+(M1353*'Football Field'!$F$5)+(N1353*'Football Field'!$F$6)+(O1353*'Football Field'!$F$7)+(P1353*'Football Field'!$F$8)+(Q1353*'Football Field'!$F$9)+(R1353*'Football Field'!$F$10)+(S1353*'Football Field'!$F$11)</f>
        <v>135057209.12684086</v>
      </c>
    </row>
    <row r="1354" spans="2:20" x14ac:dyDescent="0.3">
      <c r="B1354" s="62">
        <f t="shared" si="189"/>
        <v>1327</v>
      </c>
      <c r="C1354" s="62">
        <v>0.79789048172203003</v>
      </c>
      <c r="D1354" s="62">
        <v>0.98646205909217966</v>
      </c>
      <c r="E1354" s="62">
        <v>0.89531117207327038</v>
      </c>
      <c r="F1354" s="62">
        <v>0.93674219918256951</v>
      </c>
      <c r="G1354" s="62">
        <v>0.96324200269773486</v>
      </c>
      <c r="H1354" s="62">
        <v>0.16382274510653083</v>
      </c>
      <c r="I1354" s="62">
        <v>0.28999532069732781</v>
      </c>
      <c r="J1354" s="62">
        <v>0.3761333291755411</v>
      </c>
      <c r="K1354" s="62"/>
      <c r="L1354" s="65">
        <f t="shared" si="190"/>
        <v>0.14749530159920832</v>
      </c>
      <c r="M1354" s="65">
        <f t="shared" si="191"/>
        <v>0.18235399751599748</v>
      </c>
      <c r="N1354" s="65">
        <f t="shared" si="192"/>
        <v>0.16550415674226943</v>
      </c>
      <c r="O1354" s="65">
        <f t="shared" si="193"/>
        <v>0.17316295450842698</v>
      </c>
      <c r="P1354" s="65">
        <f t="shared" si="194"/>
        <v>0.1780616174218552</v>
      </c>
      <c r="Q1354" s="65">
        <f t="shared" si="195"/>
        <v>3.0283711551676282E-2</v>
      </c>
      <c r="R1354" s="65">
        <f t="shared" si="196"/>
        <v>5.3607541722139246E-2</v>
      </c>
      <c r="S1354" s="65">
        <f t="shared" si="197"/>
        <v>6.9530718938427175E-2</v>
      </c>
      <c r="T1354" s="66">
        <f>(L1354*'Football Field'!$F$4)+(M1354*'Football Field'!$F$5)+(N1354*'Football Field'!$F$6)+(O1354*'Football Field'!$F$7)+(P1354*'Football Field'!$F$8)+(Q1354*'Football Field'!$F$9)+(R1354*'Football Field'!$F$10)+(S1354*'Football Field'!$F$11)</f>
        <v>134826223.26434293</v>
      </c>
    </row>
    <row r="1355" spans="2:20" x14ac:dyDescent="0.3">
      <c r="B1355" s="62">
        <f t="shared" si="189"/>
        <v>1328</v>
      </c>
      <c r="C1355" s="62">
        <v>0.33809928192678096</v>
      </c>
      <c r="D1355" s="62">
        <v>0.79054802037527849</v>
      </c>
      <c r="E1355" s="62">
        <v>0.89553980563108171</v>
      </c>
      <c r="F1355" s="62">
        <v>0.91009540369569275</v>
      </c>
      <c r="G1355" s="62">
        <v>3.1840847248859272E-2</v>
      </c>
      <c r="H1355" s="62">
        <v>0.20388086689181473</v>
      </c>
      <c r="I1355" s="62">
        <v>0.11613708274403123</v>
      </c>
      <c r="J1355" s="62">
        <v>0.22972237248611516</v>
      </c>
      <c r="K1355" s="62"/>
      <c r="L1355" s="65">
        <f t="shared" si="190"/>
        <v>9.6163933702529181E-2</v>
      </c>
      <c r="M1355" s="65">
        <f t="shared" si="191"/>
        <v>0.22485172694480135</v>
      </c>
      <c r="N1355" s="65">
        <f t="shared" si="192"/>
        <v>0.25471402957706701</v>
      </c>
      <c r="O1355" s="65">
        <f t="shared" si="193"/>
        <v>0.25885400751286469</v>
      </c>
      <c r="P1355" s="65">
        <f t="shared" si="194"/>
        <v>9.0563372581629973E-3</v>
      </c>
      <c r="Q1355" s="65">
        <f t="shared" si="195"/>
        <v>5.7988842967269402E-2</v>
      </c>
      <c r="R1355" s="65">
        <f t="shared" si="196"/>
        <v>3.3032305368281611E-2</v>
      </c>
      <c r="S1355" s="65">
        <f t="shared" si="197"/>
        <v>6.5338816669023678E-2</v>
      </c>
      <c r="T1355" s="66">
        <f>(L1355*'Football Field'!$F$4)+(M1355*'Football Field'!$F$5)+(N1355*'Football Field'!$F$6)+(O1355*'Football Field'!$F$7)+(P1355*'Football Field'!$F$8)+(Q1355*'Football Field'!$F$9)+(R1355*'Football Field'!$F$10)+(S1355*'Football Field'!$F$11)</f>
        <v>121135883.23769248</v>
      </c>
    </row>
    <row r="1356" spans="2:20" x14ac:dyDescent="0.3">
      <c r="B1356" s="62">
        <f t="shared" si="189"/>
        <v>1329</v>
      </c>
      <c r="C1356" s="62">
        <v>0.96963249455742406</v>
      </c>
      <c r="D1356" s="62">
        <v>0.8370433373805416</v>
      </c>
      <c r="E1356" s="62">
        <v>0.97289763581698774</v>
      </c>
      <c r="F1356" s="62">
        <v>2.1011979725642171E-2</v>
      </c>
      <c r="G1356" s="62">
        <v>0.37129670247652424</v>
      </c>
      <c r="H1356" s="62">
        <v>0.99552269187792897</v>
      </c>
      <c r="I1356" s="62">
        <v>0.43348079096313519</v>
      </c>
      <c r="J1356" s="62">
        <v>0.75642157022550938</v>
      </c>
      <c r="K1356" s="62"/>
      <c r="L1356" s="65">
        <f t="shared" si="190"/>
        <v>0.18099251318090517</v>
      </c>
      <c r="M1356" s="65">
        <f t="shared" si="191"/>
        <v>0.15624329642849485</v>
      </c>
      <c r="N1356" s="65">
        <f t="shared" si="192"/>
        <v>0.1816019875186323</v>
      </c>
      <c r="O1356" s="65">
        <f t="shared" si="193"/>
        <v>3.9221158931828466E-3</v>
      </c>
      <c r="P1356" s="65">
        <f t="shared" si="194"/>
        <v>6.9306591615086469E-2</v>
      </c>
      <c r="Q1356" s="65">
        <f t="shared" si="195"/>
        <v>0.18582520175734005</v>
      </c>
      <c r="R1356" s="65">
        <f t="shared" si="196"/>
        <v>8.091393204378429E-2</v>
      </c>
      <c r="S1356" s="65">
        <f t="shared" si="197"/>
        <v>0.14119436156257401</v>
      </c>
      <c r="T1356" s="66">
        <f>(L1356*'Football Field'!$F$4)+(M1356*'Football Field'!$F$5)+(N1356*'Football Field'!$F$6)+(O1356*'Football Field'!$F$7)+(P1356*'Football Field'!$F$8)+(Q1356*'Football Field'!$F$9)+(R1356*'Football Field'!$F$10)+(S1356*'Football Field'!$F$11)</f>
        <v>129394208.75790173</v>
      </c>
    </row>
    <row r="1357" spans="2:20" x14ac:dyDescent="0.3">
      <c r="B1357" s="62">
        <f t="shared" si="189"/>
        <v>1330</v>
      </c>
      <c r="C1357" s="62">
        <v>0.46132197371698835</v>
      </c>
      <c r="D1357" s="62">
        <v>0.98347112209319676</v>
      </c>
      <c r="E1357" s="62">
        <v>0.15517865647855589</v>
      </c>
      <c r="F1357" s="62">
        <v>0.57939014734461747</v>
      </c>
      <c r="G1357" s="62">
        <v>0.35606450085495511</v>
      </c>
      <c r="H1357" s="62">
        <v>0.46227779213049391</v>
      </c>
      <c r="I1357" s="62">
        <v>0.49126838867939948</v>
      </c>
      <c r="J1357" s="62">
        <v>0.81757144018753836</v>
      </c>
      <c r="K1357" s="62"/>
      <c r="L1357" s="65">
        <f t="shared" si="190"/>
        <v>0.1071211559467198</v>
      </c>
      <c r="M1357" s="65">
        <f t="shared" si="191"/>
        <v>0.22836667109091852</v>
      </c>
      <c r="N1357" s="65">
        <f t="shared" si="192"/>
        <v>3.6033221930242734E-2</v>
      </c>
      <c r="O1357" s="65">
        <f t="shared" si="193"/>
        <v>0.13453714729351113</v>
      </c>
      <c r="P1357" s="65">
        <f t="shared" si="194"/>
        <v>8.2679870234349515E-2</v>
      </c>
      <c r="Q1357" s="65">
        <f t="shared" si="195"/>
        <v>0.10734310152738423</v>
      </c>
      <c r="R1357" s="65">
        <f t="shared" si="196"/>
        <v>0.11407485590032661</v>
      </c>
      <c r="S1357" s="65">
        <f t="shared" si="197"/>
        <v>0.18984397607654746</v>
      </c>
      <c r="T1357" s="66">
        <f>(L1357*'Football Field'!$F$4)+(M1357*'Football Field'!$F$5)+(N1357*'Football Field'!$F$6)+(O1357*'Football Field'!$F$7)+(P1357*'Football Field'!$F$8)+(Q1357*'Football Field'!$F$9)+(R1357*'Football Field'!$F$10)+(S1357*'Football Field'!$F$11)</f>
        <v>132714510.56705542</v>
      </c>
    </row>
    <row r="1358" spans="2:20" x14ac:dyDescent="0.3">
      <c r="B1358" s="62">
        <f t="shared" si="189"/>
        <v>1331</v>
      </c>
      <c r="C1358" s="62">
        <v>0.79917655004896215</v>
      </c>
      <c r="D1358" s="62">
        <v>0.39695956787216469</v>
      </c>
      <c r="E1358" s="62">
        <v>0.6473790939901064</v>
      </c>
      <c r="F1358" s="62">
        <v>7.2296879444013862E-2</v>
      </c>
      <c r="G1358" s="62">
        <v>0.12360734418392394</v>
      </c>
      <c r="H1358" s="62">
        <v>0.30294001528822001</v>
      </c>
      <c r="I1358" s="62">
        <v>0.28917277836651545</v>
      </c>
      <c r="J1358" s="62">
        <v>0.22049711504702008</v>
      </c>
      <c r="K1358" s="62"/>
      <c r="L1358" s="65">
        <f t="shared" si="190"/>
        <v>0.28021329852819754</v>
      </c>
      <c r="M1358" s="65">
        <f t="shared" si="191"/>
        <v>0.13918495217229832</v>
      </c>
      <c r="N1358" s="65">
        <f t="shared" si="192"/>
        <v>0.22698893168730974</v>
      </c>
      <c r="O1358" s="65">
        <f t="shared" si="193"/>
        <v>2.5349276153137139E-2</v>
      </c>
      <c r="P1358" s="65">
        <f t="shared" si="194"/>
        <v>4.3340137587827766E-2</v>
      </c>
      <c r="Q1358" s="65">
        <f t="shared" si="195"/>
        <v>0.10621910882507</v>
      </c>
      <c r="R1358" s="65">
        <f t="shared" si="196"/>
        <v>0.10139193656981092</v>
      </c>
      <c r="S1358" s="65">
        <f t="shared" si="197"/>
        <v>7.7312358476348653E-2</v>
      </c>
      <c r="T1358" s="66">
        <f>(L1358*'Football Field'!$F$4)+(M1358*'Football Field'!$F$5)+(N1358*'Football Field'!$F$6)+(O1358*'Football Field'!$F$7)+(P1358*'Football Field'!$F$8)+(Q1358*'Football Field'!$F$9)+(R1358*'Football Field'!$F$10)+(S1358*'Football Field'!$F$11)</f>
        <v>130531307.49803388</v>
      </c>
    </row>
    <row r="1359" spans="2:20" x14ac:dyDescent="0.3">
      <c r="B1359" s="62">
        <f t="shared" si="189"/>
        <v>1332</v>
      </c>
      <c r="C1359" s="62">
        <v>0.83894270993875608</v>
      </c>
      <c r="D1359" s="62">
        <v>4.720983468463047E-2</v>
      </c>
      <c r="E1359" s="62">
        <v>0.26044287113821007</v>
      </c>
      <c r="F1359" s="62">
        <v>0.38728122094257067</v>
      </c>
      <c r="G1359" s="62">
        <v>0.47561498598341201</v>
      </c>
      <c r="H1359" s="62">
        <v>0.96862371822962123</v>
      </c>
      <c r="I1359" s="62">
        <v>0.29694108099098393</v>
      </c>
      <c r="J1359" s="62">
        <v>3.779965757402115E-2</v>
      </c>
      <c r="K1359" s="62"/>
      <c r="L1359" s="65">
        <f t="shared" si="190"/>
        <v>0.25323850170692641</v>
      </c>
      <c r="M1359" s="65">
        <f t="shared" si="191"/>
        <v>1.4250493698479439E-2</v>
      </c>
      <c r="N1359" s="65">
        <f t="shared" si="192"/>
        <v>7.8615812123935341E-2</v>
      </c>
      <c r="O1359" s="65">
        <f t="shared" si="193"/>
        <v>0.11690251905029998</v>
      </c>
      <c r="P1359" s="65">
        <f t="shared" si="194"/>
        <v>0.14356644978605587</v>
      </c>
      <c r="Q1359" s="65">
        <f t="shared" si="195"/>
        <v>0.29238327744711917</v>
      </c>
      <c r="R1359" s="65">
        <f t="shared" si="196"/>
        <v>8.9632955331218428E-2</v>
      </c>
      <c r="S1359" s="65">
        <f t="shared" si="197"/>
        <v>1.1409990855965339E-2</v>
      </c>
      <c r="T1359" s="66">
        <f>(L1359*'Football Field'!$F$4)+(M1359*'Football Field'!$F$5)+(N1359*'Football Field'!$F$6)+(O1359*'Football Field'!$F$7)+(P1359*'Football Field'!$F$8)+(Q1359*'Football Field'!$F$9)+(R1359*'Football Field'!$F$10)+(S1359*'Football Field'!$F$11)</f>
        <v>133900254.7099016</v>
      </c>
    </row>
    <row r="1360" spans="2:20" x14ac:dyDescent="0.3">
      <c r="B1360" s="62">
        <f t="shared" si="189"/>
        <v>1333</v>
      </c>
      <c r="C1360" s="62">
        <v>5.7494916271980667E-2</v>
      </c>
      <c r="D1360" s="62">
        <v>0.46929067792154433</v>
      </c>
      <c r="E1360" s="62">
        <v>0.59753625504799501</v>
      </c>
      <c r="F1360" s="62">
        <v>0.39481560851347408</v>
      </c>
      <c r="G1360" s="62">
        <v>3.3205477146000528E-2</v>
      </c>
      <c r="H1360" s="62">
        <v>0.19768171534720225</v>
      </c>
      <c r="I1360" s="62">
        <v>3.5520624642901066E-2</v>
      </c>
      <c r="J1360" s="62">
        <v>0.39993449196653008</v>
      </c>
      <c r="K1360" s="62"/>
      <c r="L1360" s="65">
        <f t="shared" si="190"/>
        <v>2.6307686368860418E-2</v>
      </c>
      <c r="M1360" s="65">
        <f t="shared" si="191"/>
        <v>0.21473119314040121</v>
      </c>
      <c r="N1360" s="65">
        <f t="shared" si="192"/>
        <v>0.27341193641300876</v>
      </c>
      <c r="O1360" s="65">
        <f t="shared" si="193"/>
        <v>0.18065397561705918</v>
      </c>
      <c r="P1360" s="65">
        <f t="shared" si="194"/>
        <v>1.5193678591563772E-2</v>
      </c>
      <c r="Q1360" s="65">
        <f t="shared" si="195"/>
        <v>9.0452320055763813E-2</v>
      </c>
      <c r="R1360" s="65">
        <f t="shared" si="196"/>
        <v>1.6253010062854102E-2</v>
      </c>
      <c r="S1360" s="65">
        <f t="shared" si="197"/>
        <v>0.18299619975048875</v>
      </c>
      <c r="T1360" s="66">
        <f>(L1360*'Football Field'!$F$4)+(M1360*'Football Field'!$F$5)+(N1360*'Football Field'!$F$6)+(O1360*'Football Field'!$F$7)+(P1360*'Football Field'!$F$8)+(Q1360*'Football Field'!$F$9)+(R1360*'Football Field'!$F$10)+(S1360*'Football Field'!$F$11)</f>
        <v>120522919.62576547</v>
      </c>
    </row>
    <row r="1361" spans="2:20" x14ac:dyDescent="0.3">
      <c r="B1361" s="62">
        <f t="shared" si="189"/>
        <v>1334</v>
      </c>
      <c r="C1361" s="62">
        <v>0.7085538684764412</v>
      </c>
      <c r="D1361" s="62">
        <v>0.28109834385804811</v>
      </c>
      <c r="E1361" s="62">
        <v>4.8749226426716086E-2</v>
      </c>
      <c r="F1361" s="62">
        <v>0.90456338371263467</v>
      </c>
      <c r="G1361" s="62">
        <v>0.55447392532555673</v>
      </c>
      <c r="H1361" s="62">
        <v>0.96876633711344828</v>
      </c>
      <c r="I1361" s="62">
        <v>0.76174851039315161</v>
      </c>
      <c r="J1361" s="62">
        <v>3.46012078820499E-2</v>
      </c>
      <c r="K1361" s="62"/>
      <c r="L1361" s="65">
        <f t="shared" si="190"/>
        <v>0.16622750936750424</v>
      </c>
      <c r="M1361" s="65">
        <f t="shared" si="191"/>
        <v>6.594597766762067E-2</v>
      </c>
      <c r="N1361" s="65">
        <f t="shared" si="192"/>
        <v>1.1436621621909848E-2</v>
      </c>
      <c r="O1361" s="65">
        <f t="shared" si="193"/>
        <v>0.21221155515375295</v>
      </c>
      <c r="P1361" s="65">
        <f t="shared" si="194"/>
        <v>0.13008018686606798</v>
      </c>
      <c r="Q1361" s="65">
        <f t="shared" si="195"/>
        <v>0.22727363795742622</v>
      </c>
      <c r="R1361" s="65">
        <f t="shared" si="196"/>
        <v>0.17870703030572777</v>
      </c>
      <c r="S1361" s="65">
        <f t="shared" si="197"/>
        <v>8.1174810599903592E-3</v>
      </c>
      <c r="T1361" s="66">
        <f>(L1361*'Football Field'!$F$4)+(M1361*'Football Field'!$F$5)+(N1361*'Football Field'!$F$6)+(O1361*'Football Field'!$F$7)+(P1361*'Football Field'!$F$8)+(Q1361*'Football Field'!$F$9)+(R1361*'Football Field'!$F$10)+(S1361*'Football Field'!$F$11)</f>
        <v>144305844.30526066</v>
      </c>
    </row>
    <row r="1362" spans="2:20" x14ac:dyDescent="0.3">
      <c r="B1362" s="62">
        <f t="shared" si="189"/>
        <v>1335</v>
      </c>
      <c r="C1362" s="62">
        <v>0.94933038782103141</v>
      </c>
      <c r="D1362" s="62">
        <v>0.93596502008210569</v>
      </c>
      <c r="E1362" s="62">
        <v>0.66657248518486423</v>
      </c>
      <c r="F1362" s="62">
        <v>0.17657151730878584</v>
      </c>
      <c r="G1362" s="62">
        <v>0.3383493615046993</v>
      </c>
      <c r="H1362" s="62">
        <v>0.89848132684269799</v>
      </c>
      <c r="I1362" s="62">
        <v>0.87747963798783435</v>
      </c>
      <c r="J1362" s="62">
        <v>0.86181188067101877</v>
      </c>
      <c r="K1362" s="62"/>
      <c r="L1362" s="65">
        <f t="shared" si="190"/>
        <v>0.1664160108157807</v>
      </c>
      <c r="M1362" s="65">
        <f t="shared" si="191"/>
        <v>0.16407308446397276</v>
      </c>
      <c r="N1362" s="65">
        <f t="shared" si="192"/>
        <v>0.11684902888091105</v>
      </c>
      <c r="O1362" s="65">
        <f t="shared" si="193"/>
        <v>3.0952688243407703E-2</v>
      </c>
      <c r="P1362" s="65">
        <f t="shared" si="194"/>
        <v>5.9312070619500203E-2</v>
      </c>
      <c r="Q1362" s="65">
        <f t="shared" si="195"/>
        <v>0.15750225645765314</v>
      </c>
      <c r="R1362" s="65">
        <f t="shared" si="196"/>
        <v>0.15382069593409017</v>
      </c>
      <c r="S1362" s="65">
        <f t="shared" si="197"/>
        <v>0.15107416458468417</v>
      </c>
      <c r="T1362" s="66">
        <f>(L1362*'Football Field'!$F$4)+(M1362*'Football Field'!$F$5)+(N1362*'Football Field'!$F$6)+(O1362*'Football Field'!$F$7)+(P1362*'Football Field'!$F$8)+(Q1362*'Football Field'!$F$9)+(R1362*'Football Field'!$F$10)+(S1362*'Football Field'!$F$11)</f>
        <v>137313823.57137725</v>
      </c>
    </row>
    <row r="1363" spans="2:20" x14ac:dyDescent="0.3">
      <c r="B1363" s="62">
        <f t="shared" si="189"/>
        <v>1336</v>
      </c>
      <c r="C1363" s="62">
        <v>0.24218985607817567</v>
      </c>
      <c r="D1363" s="62">
        <v>0.27945670543552481</v>
      </c>
      <c r="E1363" s="62">
        <v>8.8500029256250889E-2</v>
      </c>
      <c r="F1363" s="62">
        <v>0.94588982226398921</v>
      </c>
      <c r="G1363" s="62">
        <v>0.98980096953094954</v>
      </c>
      <c r="H1363" s="62">
        <v>3.3303544810829755E-2</v>
      </c>
      <c r="I1363" s="62">
        <v>0.26398775987837686</v>
      </c>
      <c r="J1363" s="62">
        <v>0.8899055500969093</v>
      </c>
      <c r="K1363" s="62"/>
      <c r="L1363" s="65">
        <f t="shared" si="190"/>
        <v>6.4877480537128884E-2</v>
      </c>
      <c r="M1363" s="65">
        <f t="shared" si="191"/>
        <v>7.4860472116599103E-2</v>
      </c>
      <c r="N1363" s="65">
        <f t="shared" si="192"/>
        <v>2.3707264286719022E-2</v>
      </c>
      <c r="O1363" s="65">
        <f t="shared" si="193"/>
        <v>0.25338364507880884</v>
      </c>
      <c r="P1363" s="65">
        <f t="shared" si="194"/>
        <v>0.26514650190653516</v>
      </c>
      <c r="Q1363" s="65">
        <f t="shared" si="195"/>
        <v>8.9213070905190088E-3</v>
      </c>
      <c r="R1363" s="65">
        <f t="shared" si="196"/>
        <v>7.0716672576168191E-2</v>
      </c>
      <c r="S1363" s="65">
        <f t="shared" si="197"/>
        <v>0.23838665640752174</v>
      </c>
      <c r="T1363" s="66">
        <f>(L1363*'Football Field'!$F$4)+(M1363*'Football Field'!$F$5)+(N1363*'Football Field'!$F$6)+(O1363*'Football Field'!$F$7)+(P1363*'Football Field'!$F$8)+(Q1363*'Football Field'!$F$9)+(R1363*'Football Field'!$F$10)+(S1363*'Football Field'!$F$11)</f>
        <v>143249031.37645102</v>
      </c>
    </row>
    <row r="1364" spans="2:20" x14ac:dyDescent="0.3">
      <c r="B1364" s="62">
        <f t="shared" si="189"/>
        <v>1337</v>
      </c>
      <c r="C1364" s="62">
        <v>0.9088590480315144</v>
      </c>
      <c r="D1364" s="62">
        <v>0.36233210518234971</v>
      </c>
      <c r="E1364" s="62">
        <v>0.34836286499084634</v>
      </c>
      <c r="F1364" s="62">
        <v>1.0549612387195206E-2</v>
      </c>
      <c r="G1364" s="62">
        <v>0.63317574564735046</v>
      </c>
      <c r="H1364" s="62">
        <v>0.2899140940489916</v>
      </c>
      <c r="I1364" s="62">
        <v>0.71808476756492867</v>
      </c>
      <c r="J1364" s="62">
        <v>0.38776172516076435</v>
      </c>
      <c r="K1364" s="62"/>
      <c r="L1364" s="65">
        <f t="shared" si="190"/>
        <v>0.2483872975475484</v>
      </c>
      <c r="M1364" s="65">
        <f t="shared" si="191"/>
        <v>9.9023817406983919E-2</v>
      </c>
      <c r="N1364" s="65">
        <f t="shared" si="192"/>
        <v>9.5206083702868552E-2</v>
      </c>
      <c r="O1364" s="65">
        <f t="shared" si="193"/>
        <v>2.8831640249442694E-3</v>
      </c>
      <c r="P1364" s="65">
        <f t="shared" si="194"/>
        <v>0.17304422800722988</v>
      </c>
      <c r="Q1364" s="65">
        <f t="shared" si="195"/>
        <v>7.9232284145426532E-2</v>
      </c>
      <c r="R1364" s="65">
        <f t="shared" si="196"/>
        <v>0.19624950118703929</v>
      </c>
      <c r="S1364" s="65">
        <f t="shared" si="197"/>
        <v>0.10597362397795898</v>
      </c>
      <c r="T1364" s="66">
        <f>(L1364*'Football Field'!$F$4)+(M1364*'Football Field'!$F$5)+(N1364*'Football Field'!$F$6)+(O1364*'Football Field'!$F$7)+(P1364*'Football Field'!$F$8)+(Q1364*'Football Field'!$F$9)+(R1364*'Football Field'!$F$10)+(S1364*'Football Field'!$F$11)</f>
        <v>151227058.79887798</v>
      </c>
    </row>
    <row r="1365" spans="2:20" x14ac:dyDescent="0.3">
      <c r="B1365" s="62">
        <f t="shared" si="189"/>
        <v>1338</v>
      </c>
      <c r="C1365" s="62">
        <v>5.5714502556931111E-2</v>
      </c>
      <c r="D1365" s="62">
        <v>0.21149125094494448</v>
      </c>
      <c r="E1365" s="62">
        <v>0.40827382376414634</v>
      </c>
      <c r="F1365" s="62">
        <v>0.22621868563478797</v>
      </c>
      <c r="G1365" s="62">
        <v>0.3529717324582724</v>
      </c>
      <c r="H1365" s="62">
        <v>0.37179422143520857</v>
      </c>
      <c r="I1365" s="62">
        <v>0.38295507900012016</v>
      </c>
      <c r="J1365" s="62">
        <v>0.25788964859436547</v>
      </c>
      <c r="K1365" s="62"/>
      <c r="L1365" s="65">
        <f t="shared" si="190"/>
        <v>2.4572964656984886E-2</v>
      </c>
      <c r="M1365" s="65">
        <f t="shared" si="191"/>
        <v>9.3278532450706012E-2</v>
      </c>
      <c r="N1365" s="65">
        <f t="shared" si="192"/>
        <v>0.18006978042165719</v>
      </c>
      <c r="O1365" s="65">
        <f t="shared" si="193"/>
        <v>9.9774089541102326E-2</v>
      </c>
      <c r="P1365" s="65">
        <f t="shared" si="194"/>
        <v>0.15567871036358782</v>
      </c>
      <c r="Q1365" s="65">
        <f t="shared" si="195"/>
        <v>0.16398039727022612</v>
      </c>
      <c r="R1365" s="65">
        <f t="shared" si="196"/>
        <v>0.16890291018692982</v>
      </c>
      <c r="S1365" s="65">
        <f t="shared" si="197"/>
        <v>0.11374261510880584</v>
      </c>
      <c r="T1365" s="66">
        <f>(L1365*'Football Field'!$F$4)+(M1365*'Football Field'!$F$5)+(N1365*'Football Field'!$F$6)+(O1365*'Football Field'!$F$7)+(P1365*'Football Field'!$F$8)+(Q1365*'Football Field'!$F$9)+(R1365*'Football Field'!$F$10)+(S1365*'Football Field'!$F$11)</f>
        <v>150070637.50473982</v>
      </c>
    </row>
    <row r="1366" spans="2:20" x14ac:dyDescent="0.3">
      <c r="B1366" s="62">
        <f t="shared" si="189"/>
        <v>1339</v>
      </c>
      <c r="C1366" s="62">
        <v>0.17684496121989812</v>
      </c>
      <c r="D1366" s="62">
        <v>0.23806943040599104</v>
      </c>
      <c r="E1366" s="62">
        <v>0.96134181419818787</v>
      </c>
      <c r="F1366" s="62">
        <v>0.74571857045929468</v>
      </c>
      <c r="G1366" s="62">
        <v>0.98190313276721264</v>
      </c>
      <c r="H1366" s="62">
        <v>0.69337981344482102</v>
      </c>
      <c r="I1366" s="62">
        <v>0.34005858947728096</v>
      </c>
      <c r="J1366" s="62">
        <v>0.1332149057245795</v>
      </c>
      <c r="K1366" s="62"/>
      <c r="L1366" s="65">
        <f t="shared" si="190"/>
        <v>4.1410530026579594E-2</v>
      </c>
      <c r="M1366" s="65">
        <f t="shared" si="191"/>
        <v>5.5747029648073064E-2</v>
      </c>
      <c r="N1366" s="65">
        <f t="shared" si="192"/>
        <v>0.22511059284951387</v>
      </c>
      <c r="O1366" s="65">
        <f t="shared" si="193"/>
        <v>0.17461962749950283</v>
      </c>
      <c r="P1366" s="65">
        <f t="shared" si="194"/>
        <v>0.22992529095634839</v>
      </c>
      <c r="Q1366" s="65">
        <f t="shared" si="195"/>
        <v>0.16236383206178781</v>
      </c>
      <c r="R1366" s="65">
        <f t="shared" si="196"/>
        <v>7.9629107514321285E-2</v>
      </c>
      <c r="S1366" s="65">
        <f t="shared" si="197"/>
        <v>3.1193989443873207E-2</v>
      </c>
      <c r="T1366" s="66">
        <f>(L1366*'Football Field'!$F$4)+(M1366*'Football Field'!$F$5)+(N1366*'Football Field'!$F$6)+(O1366*'Football Field'!$F$7)+(P1366*'Football Field'!$F$8)+(Q1366*'Football Field'!$F$9)+(R1366*'Football Field'!$F$10)+(S1366*'Football Field'!$F$11)</f>
        <v>144876644.55366555</v>
      </c>
    </row>
    <row r="1367" spans="2:20" x14ac:dyDescent="0.3">
      <c r="B1367" s="62">
        <f t="shared" si="189"/>
        <v>1340</v>
      </c>
      <c r="C1367" s="62">
        <v>0.51662559450761825</v>
      </c>
      <c r="D1367" s="62">
        <v>0.64972573779032183</v>
      </c>
      <c r="E1367" s="62">
        <v>0.8757829815202961</v>
      </c>
      <c r="F1367" s="62">
        <v>0.78828966491069741</v>
      </c>
      <c r="G1367" s="62">
        <v>0.72646757801700834</v>
      </c>
      <c r="H1367" s="62">
        <v>0.1670326970706133</v>
      </c>
      <c r="I1367" s="62">
        <v>0.3553918993171199</v>
      </c>
      <c r="J1367" s="62">
        <v>0.856256549303688</v>
      </c>
      <c r="K1367" s="62"/>
      <c r="L1367" s="65">
        <f t="shared" si="190"/>
        <v>0.10467389007409211</v>
      </c>
      <c r="M1367" s="65">
        <f t="shared" si="191"/>
        <v>0.1316414075856818</v>
      </c>
      <c r="N1367" s="65">
        <f t="shared" si="192"/>
        <v>0.177443031299651</v>
      </c>
      <c r="O1367" s="65">
        <f t="shared" si="193"/>
        <v>0.15971594634223737</v>
      </c>
      <c r="P1367" s="65">
        <f t="shared" si="194"/>
        <v>0.14719012803889051</v>
      </c>
      <c r="Q1367" s="65">
        <f t="shared" si="195"/>
        <v>3.3842617086387271E-2</v>
      </c>
      <c r="R1367" s="65">
        <f t="shared" si="196"/>
        <v>7.2006213005760128E-2</v>
      </c>
      <c r="S1367" s="65">
        <f t="shared" si="197"/>
        <v>0.17348676656729983</v>
      </c>
      <c r="T1367" s="66">
        <f>(L1367*'Football Field'!$F$4)+(M1367*'Football Field'!$F$5)+(N1367*'Football Field'!$F$6)+(O1367*'Football Field'!$F$7)+(P1367*'Football Field'!$F$8)+(Q1367*'Football Field'!$F$9)+(R1367*'Football Field'!$F$10)+(S1367*'Football Field'!$F$11)</f>
        <v>136239011.17098907</v>
      </c>
    </row>
    <row r="1368" spans="2:20" x14ac:dyDescent="0.3">
      <c r="B1368" s="62">
        <f t="shared" si="189"/>
        <v>1341</v>
      </c>
      <c r="C1368" s="62">
        <v>4.0382048674056925E-2</v>
      </c>
      <c r="D1368" s="62">
        <v>0.17056424831063122</v>
      </c>
      <c r="E1368" s="62">
        <v>1.0122086682077813E-2</v>
      </c>
      <c r="F1368" s="62">
        <v>0.78210431291490445</v>
      </c>
      <c r="G1368" s="62">
        <v>0.19838169566569219</v>
      </c>
      <c r="H1368" s="62">
        <v>0.76187246712242618</v>
      </c>
      <c r="I1368" s="62">
        <v>0.3244526077952028</v>
      </c>
      <c r="J1368" s="62">
        <v>0.23051183139734588</v>
      </c>
      <c r="K1368" s="62"/>
      <c r="L1368" s="65">
        <f t="shared" si="190"/>
        <v>1.6034858719973198E-2</v>
      </c>
      <c r="M1368" s="65">
        <f t="shared" si="191"/>
        <v>6.772746094222945E-2</v>
      </c>
      <c r="N1368" s="65">
        <f t="shared" si="192"/>
        <v>4.0192668581154022E-3</v>
      </c>
      <c r="O1368" s="65">
        <f t="shared" si="193"/>
        <v>0.31055710578470502</v>
      </c>
      <c r="P1368" s="65">
        <f t="shared" si="194"/>
        <v>7.8773181824024513E-2</v>
      </c>
      <c r="Q1368" s="65">
        <f t="shared" si="195"/>
        <v>0.30252346708684741</v>
      </c>
      <c r="R1368" s="65">
        <f t="shared" si="196"/>
        <v>0.12883327860147134</v>
      </c>
      <c r="S1368" s="65">
        <f t="shared" si="197"/>
        <v>9.1531380182633695E-2</v>
      </c>
      <c r="T1368" s="66">
        <f>(L1368*'Football Field'!$F$4)+(M1368*'Football Field'!$F$5)+(N1368*'Football Field'!$F$6)+(O1368*'Football Field'!$F$7)+(P1368*'Football Field'!$F$8)+(Q1368*'Football Field'!$F$9)+(R1368*'Football Field'!$F$10)+(S1368*'Football Field'!$F$11)</f>
        <v>135043183.90438101</v>
      </c>
    </row>
    <row r="1369" spans="2:20" x14ac:dyDescent="0.3">
      <c r="B1369" s="62">
        <f t="shared" si="189"/>
        <v>1342</v>
      </c>
      <c r="C1369" s="62">
        <v>0.30060408786758108</v>
      </c>
      <c r="D1369" s="62">
        <v>0.2129403466898776</v>
      </c>
      <c r="E1369" s="62">
        <v>0.51481065883779986</v>
      </c>
      <c r="F1369" s="62">
        <v>0.97743867417496333</v>
      </c>
      <c r="G1369" s="62">
        <v>0.2487950174693454</v>
      </c>
      <c r="H1369" s="62">
        <v>0.14280133778506543</v>
      </c>
      <c r="I1369" s="62">
        <v>0.48946697248746607</v>
      </c>
      <c r="J1369" s="62">
        <v>0.87671160134085335</v>
      </c>
      <c r="K1369" s="62"/>
      <c r="L1369" s="65">
        <f t="shared" si="190"/>
        <v>7.9872087398037084E-2</v>
      </c>
      <c r="M1369" s="65">
        <f t="shared" si="191"/>
        <v>5.6579370234227815E-2</v>
      </c>
      <c r="N1369" s="65">
        <f t="shared" si="192"/>
        <v>0.13678790008420347</v>
      </c>
      <c r="O1369" s="65">
        <f t="shared" si="193"/>
        <v>0.25971059729671658</v>
      </c>
      <c r="P1369" s="65">
        <f t="shared" si="194"/>
        <v>6.6106144864741229E-2</v>
      </c>
      <c r="Q1369" s="65">
        <f t="shared" si="195"/>
        <v>3.7943066619738522E-2</v>
      </c>
      <c r="R1369" s="65">
        <f t="shared" si="196"/>
        <v>0.13005394930688069</v>
      </c>
      <c r="S1369" s="65">
        <f t="shared" si="197"/>
        <v>0.23294688419545465</v>
      </c>
      <c r="T1369" s="66">
        <f>(L1369*'Football Field'!$F$4)+(M1369*'Football Field'!$F$5)+(N1369*'Football Field'!$F$6)+(O1369*'Football Field'!$F$7)+(P1369*'Football Field'!$F$8)+(Q1369*'Football Field'!$F$9)+(R1369*'Football Field'!$F$10)+(S1369*'Football Field'!$F$11)</f>
        <v>138114638.11029494</v>
      </c>
    </row>
    <row r="1370" spans="2:20" x14ac:dyDescent="0.3">
      <c r="B1370" s="62">
        <f t="shared" si="189"/>
        <v>1343</v>
      </c>
      <c r="C1370" s="62">
        <v>0.9170569829561348</v>
      </c>
      <c r="D1370" s="62">
        <v>0.61100924427100256</v>
      </c>
      <c r="E1370" s="62">
        <v>0.64072376227514827</v>
      </c>
      <c r="F1370" s="62">
        <v>2.5510620860615618E-2</v>
      </c>
      <c r="G1370" s="62">
        <v>5.4664381412139473E-3</v>
      </c>
      <c r="H1370" s="62">
        <v>0.34172187078059502</v>
      </c>
      <c r="I1370" s="62">
        <v>0.51463233378073503</v>
      </c>
      <c r="J1370" s="62">
        <v>0.50952834234667466</v>
      </c>
      <c r="K1370" s="62"/>
      <c r="L1370" s="65">
        <f t="shared" si="190"/>
        <v>0.25719212121575308</v>
      </c>
      <c r="M1370" s="65">
        <f t="shared" si="191"/>
        <v>0.17135986807486106</v>
      </c>
      <c r="N1370" s="65">
        <f t="shared" si="192"/>
        <v>0.17969341774344852</v>
      </c>
      <c r="O1370" s="65">
        <f t="shared" si="193"/>
        <v>7.1545507145289429E-3</v>
      </c>
      <c r="P1370" s="65">
        <f t="shared" si="194"/>
        <v>1.5330833821269342E-3</v>
      </c>
      <c r="Q1370" s="65">
        <f t="shared" si="195"/>
        <v>9.5837199263854922E-2</v>
      </c>
      <c r="R1370" s="65">
        <f t="shared" si="196"/>
        <v>0.14433059671452475</v>
      </c>
      <c r="S1370" s="65">
        <f t="shared" si="197"/>
        <v>0.14289916289090182</v>
      </c>
      <c r="T1370" s="66">
        <f>(L1370*'Football Field'!$F$4)+(M1370*'Football Field'!$F$5)+(N1370*'Football Field'!$F$6)+(O1370*'Football Field'!$F$7)+(P1370*'Football Field'!$F$8)+(Q1370*'Football Field'!$F$9)+(R1370*'Football Field'!$F$10)+(S1370*'Football Field'!$F$11)</f>
        <v>132212659.10636406</v>
      </c>
    </row>
    <row r="1371" spans="2:20" x14ac:dyDescent="0.3">
      <c r="B1371" s="62">
        <f t="shared" si="189"/>
        <v>1344</v>
      </c>
      <c r="C1371" s="62">
        <v>5.7124185987141529E-2</v>
      </c>
      <c r="D1371" s="62">
        <v>0.33924219419350155</v>
      </c>
      <c r="E1371" s="62">
        <v>5.7624588406057442E-2</v>
      </c>
      <c r="F1371" s="62">
        <v>0.89579105879032206</v>
      </c>
      <c r="G1371" s="62">
        <v>0.78712891108934513</v>
      </c>
      <c r="H1371" s="62">
        <v>0.88011802356172464</v>
      </c>
      <c r="I1371" s="62">
        <v>0.86947947534698444</v>
      </c>
      <c r="J1371" s="62">
        <v>0.55621166033791358</v>
      </c>
      <c r="K1371" s="62"/>
      <c r="L1371" s="65">
        <f t="shared" si="190"/>
        <v>1.2857930441431079E-2</v>
      </c>
      <c r="M1371" s="65">
        <f t="shared" si="191"/>
        <v>7.6359119353059293E-2</v>
      </c>
      <c r="N1371" s="65">
        <f t="shared" si="192"/>
        <v>1.2970564685297468E-2</v>
      </c>
      <c r="O1371" s="65">
        <f t="shared" si="193"/>
        <v>0.20163121670695719</v>
      </c>
      <c r="P1371" s="65">
        <f t="shared" si="194"/>
        <v>0.17717274412460529</v>
      </c>
      <c r="Q1371" s="65">
        <f t="shared" si="195"/>
        <v>0.19810341507104823</v>
      </c>
      <c r="R1371" s="65">
        <f t="shared" si="196"/>
        <v>0.19570881266964629</v>
      </c>
      <c r="S1371" s="65">
        <f t="shared" si="197"/>
        <v>0.12519619694795503</v>
      </c>
      <c r="T1371" s="66">
        <f>(L1371*'Football Field'!$F$4)+(M1371*'Football Field'!$F$5)+(N1371*'Football Field'!$F$6)+(O1371*'Football Field'!$F$7)+(P1371*'Football Field'!$F$8)+(Q1371*'Football Field'!$F$9)+(R1371*'Football Field'!$F$10)+(S1371*'Football Field'!$F$11)</f>
        <v>152103067.82548639</v>
      </c>
    </row>
    <row r="1372" spans="2:20" x14ac:dyDescent="0.3">
      <c r="B1372" s="62">
        <f t="shared" si="189"/>
        <v>1345</v>
      </c>
      <c r="C1372" s="62">
        <v>0.83355507507640803</v>
      </c>
      <c r="D1372" s="62">
        <v>0.71955745636709934</v>
      </c>
      <c r="E1372" s="62">
        <v>0.59594354145203088</v>
      </c>
      <c r="F1372" s="62">
        <v>0.30393466280083092</v>
      </c>
      <c r="G1372" s="62">
        <v>0.43353981636809946</v>
      </c>
      <c r="H1372" s="62">
        <v>0.82161604615897466</v>
      </c>
      <c r="I1372" s="62">
        <v>0.2164875244810045</v>
      </c>
      <c r="J1372" s="62">
        <v>0.15034776336757072</v>
      </c>
      <c r="K1372" s="62"/>
      <c r="L1372" s="65">
        <f t="shared" si="190"/>
        <v>0.20455430192841753</v>
      </c>
      <c r="M1372" s="65">
        <f t="shared" si="191"/>
        <v>0.17657930181886025</v>
      </c>
      <c r="N1372" s="65">
        <f t="shared" si="192"/>
        <v>0.1462444639297468</v>
      </c>
      <c r="O1372" s="65">
        <f t="shared" si="193"/>
        <v>7.4585524868136646E-2</v>
      </c>
      <c r="P1372" s="65">
        <f t="shared" si="194"/>
        <v>0.10639061190674391</v>
      </c>
      <c r="Q1372" s="65">
        <f t="shared" si="195"/>
        <v>0.20162446585767571</v>
      </c>
      <c r="R1372" s="65">
        <f t="shared" si="196"/>
        <v>5.3126009031093505E-2</v>
      </c>
      <c r="S1372" s="65">
        <f t="shared" si="197"/>
        <v>3.6895320659325645E-2</v>
      </c>
      <c r="T1372" s="66">
        <f>(L1372*'Football Field'!$F$4)+(M1372*'Football Field'!$F$5)+(N1372*'Football Field'!$F$6)+(O1372*'Football Field'!$F$7)+(P1372*'Football Field'!$F$8)+(Q1372*'Football Field'!$F$9)+(R1372*'Football Field'!$F$10)+(S1372*'Football Field'!$F$11)</f>
        <v>127168024.94849442</v>
      </c>
    </row>
    <row r="1373" spans="2:20" x14ac:dyDescent="0.3">
      <c r="B1373" s="62">
        <f t="shared" si="189"/>
        <v>1346</v>
      </c>
      <c r="C1373" s="62">
        <v>0.50114744982735582</v>
      </c>
      <c r="D1373" s="62">
        <v>0.83339132314173792</v>
      </c>
      <c r="E1373" s="62">
        <v>0.75041260401630983</v>
      </c>
      <c r="F1373" s="62">
        <v>0.50104882817719665</v>
      </c>
      <c r="G1373" s="62">
        <v>0.67563999065909552</v>
      </c>
      <c r="H1373" s="62">
        <v>0.6438543184129365</v>
      </c>
      <c r="I1373" s="62">
        <v>7.4328972573212027E-2</v>
      </c>
      <c r="J1373" s="62">
        <v>0.37629719443228482</v>
      </c>
      <c r="K1373" s="62"/>
      <c r="L1373" s="65">
        <f t="shared" si="190"/>
        <v>0.11504443666714162</v>
      </c>
      <c r="M1373" s="65">
        <f t="shared" si="191"/>
        <v>0.19131502181075538</v>
      </c>
      <c r="N1373" s="65">
        <f t="shared" si="192"/>
        <v>0.17226625682066216</v>
      </c>
      <c r="O1373" s="65">
        <f t="shared" si="193"/>
        <v>0.11502179687881255</v>
      </c>
      <c r="P1373" s="65">
        <f t="shared" si="194"/>
        <v>0.15510130230523134</v>
      </c>
      <c r="Q1373" s="65">
        <f t="shared" si="195"/>
        <v>0.14780451817731546</v>
      </c>
      <c r="R1373" s="65">
        <f t="shared" si="196"/>
        <v>1.7063111426943195E-2</v>
      </c>
      <c r="S1373" s="65">
        <f t="shared" si="197"/>
        <v>8.6383555913138316E-2</v>
      </c>
      <c r="T1373" s="66">
        <f>(L1373*'Football Field'!$F$4)+(M1373*'Football Field'!$F$5)+(N1373*'Football Field'!$F$6)+(O1373*'Football Field'!$F$7)+(P1373*'Football Field'!$F$8)+(Q1373*'Football Field'!$F$9)+(R1373*'Football Field'!$F$10)+(S1373*'Football Field'!$F$11)</f>
        <v>127891665.85814448</v>
      </c>
    </row>
    <row r="1374" spans="2:20" x14ac:dyDescent="0.3">
      <c r="B1374" s="62">
        <f t="shared" ref="B1374:B1437" si="198">B1373+1</f>
        <v>1347</v>
      </c>
      <c r="C1374" s="62">
        <v>0.65390619742200295</v>
      </c>
      <c r="D1374" s="62">
        <v>9.9485398246063839E-2</v>
      </c>
      <c r="E1374" s="62">
        <v>0.35379518730108606</v>
      </c>
      <c r="F1374" s="62">
        <v>0.81794121164231626</v>
      </c>
      <c r="G1374" s="62">
        <v>0.97442678071848943</v>
      </c>
      <c r="H1374" s="62">
        <v>0.71959557387775919</v>
      </c>
      <c r="I1374" s="62">
        <v>0.29806682854050159</v>
      </c>
      <c r="J1374" s="62">
        <v>0.39830956541021834</v>
      </c>
      <c r="K1374" s="62"/>
      <c r="L1374" s="65">
        <f t="shared" si="190"/>
        <v>0.15152407489043243</v>
      </c>
      <c r="M1374" s="65">
        <f t="shared" si="191"/>
        <v>2.3052898097267429E-2</v>
      </c>
      <c r="N1374" s="65">
        <f t="shared" si="192"/>
        <v>8.198192442254483E-2</v>
      </c>
      <c r="O1374" s="65">
        <f t="shared" si="193"/>
        <v>0.18953450188647966</v>
      </c>
      <c r="P1374" s="65">
        <f t="shared" si="194"/>
        <v>0.22579556070722628</v>
      </c>
      <c r="Q1374" s="65">
        <f t="shared" si="195"/>
        <v>0.16674571071041569</v>
      </c>
      <c r="R1374" s="65">
        <f t="shared" si="196"/>
        <v>6.9068469802217744E-2</v>
      </c>
      <c r="S1374" s="65">
        <f t="shared" si="197"/>
        <v>9.2296859483416038E-2</v>
      </c>
      <c r="T1374" s="66">
        <f>(L1374*'Football Field'!$F$4)+(M1374*'Football Field'!$F$5)+(N1374*'Football Field'!$F$6)+(O1374*'Football Field'!$F$7)+(P1374*'Football Field'!$F$8)+(Q1374*'Football Field'!$F$9)+(R1374*'Football Field'!$F$10)+(S1374*'Football Field'!$F$11)</f>
        <v>139480783.15646243</v>
      </c>
    </row>
    <row r="1375" spans="2:20" x14ac:dyDescent="0.3">
      <c r="B1375" s="62">
        <f t="shared" si="198"/>
        <v>1348</v>
      </c>
      <c r="C1375" s="62">
        <v>6.3141021378170126E-2</v>
      </c>
      <c r="D1375" s="62">
        <v>0.6915148888958853</v>
      </c>
      <c r="E1375" s="62">
        <v>0.43225895320216789</v>
      </c>
      <c r="F1375" s="62">
        <v>0.44030163399815181</v>
      </c>
      <c r="G1375" s="62">
        <v>0.58273158747524656</v>
      </c>
      <c r="H1375" s="62">
        <v>0.13821174302738803</v>
      </c>
      <c r="I1375" s="62">
        <v>0.13682092103585053</v>
      </c>
      <c r="J1375" s="62">
        <v>0.70483438710084467</v>
      </c>
      <c r="K1375" s="62"/>
      <c r="L1375" s="65">
        <f t="shared" si="190"/>
        <v>1.9794570745907764E-2</v>
      </c>
      <c r="M1375" s="65">
        <f t="shared" si="191"/>
        <v>0.21678839035743902</v>
      </c>
      <c r="N1375" s="65">
        <f t="shared" si="192"/>
        <v>0.13551222712197938</v>
      </c>
      <c r="O1375" s="65">
        <f t="shared" si="193"/>
        <v>0.13803358978808758</v>
      </c>
      <c r="P1375" s="65">
        <f t="shared" si="194"/>
        <v>0.18268506562584522</v>
      </c>
      <c r="Q1375" s="65">
        <f t="shared" si="195"/>
        <v>4.3329076178307196E-2</v>
      </c>
      <c r="R1375" s="65">
        <f t="shared" si="196"/>
        <v>4.2893056555793264E-2</v>
      </c>
      <c r="S1375" s="65">
        <f t="shared" si="197"/>
        <v>0.22096402362664067</v>
      </c>
      <c r="T1375" s="66">
        <f>(L1375*'Football Field'!$F$4)+(M1375*'Football Field'!$F$5)+(N1375*'Football Field'!$F$6)+(O1375*'Football Field'!$F$7)+(P1375*'Football Field'!$F$8)+(Q1375*'Football Field'!$F$9)+(R1375*'Football Field'!$F$10)+(S1375*'Football Field'!$F$11)</f>
        <v>134360384.56434143</v>
      </c>
    </row>
    <row r="1376" spans="2:20" x14ac:dyDescent="0.3">
      <c r="B1376" s="62">
        <f t="shared" si="198"/>
        <v>1349</v>
      </c>
      <c r="C1376" s="62">
        <v>9.7752812570031988E-2</v>
      </c>
      <c r="D1376" s="62">
        <v>0.80232650129631544</v>
      </c>
      <c r="E1376" s="62">
        <v>0.67396295943220963</v>
      </c>
      <c r="F1376" s="62">
        <v>0.68879256391741706</v>
      </c>
      <c r="G1376" s="62">
        <v>0.55664187980429336</v>
      </c>
      <c r="H1376" s="62">
        <v>9.393290252367581E-2</v>
      </c>
      <c r="I1376" s="62">
        <v>0.75960925222226217</v>
      </c>
      <c r="J1376" s="62">
        <v>0.33972427093213009</v>
      </c>
      <c r="K1376" s="62"/>
      <c r="L1376" s="65">
        <f t="shared" si="190"/>
        <v>2.4360595506319627E-2</v>
      </c>
      <c r="M1376" s="65">
        <f t="shared" si="191"/>
        <v>0.19994464453979419</v>
      </c>
      <c r="N1376" s="65">
        <f t="shared" si="192"/>
        <v>0.16795566909348919</v>
      </c>
      <c r="O1376" s="65">
        <f t="shared" si="193"/>
        <v>0.17165129673718516</v>
      </c>
      <c r="P1376" s="65">
        <f t="shared" si="194"/>
        <v>0.13871854240587753</v>
      </c>
      <c r="Q1376" s="65">
        <f t="shared" si="195"/>
        <v>2.3408650686899287E-2</v>
      </c>
      <c r="R1376" s="65">
        <f t="shared" si="196"/>
        <v>0.18929924622872052</v>
      </c>
      <c r="S1376" s="65">
        <f t="shared" si="197"/>
        <v>8.4661354801714342E-2</v>
      </c>
      <c r="T1376" s="66">
        <f>(L1376*'Football Field'!$F$4)+(M1376*'Football Field'!$F$5)+(N1376*'Football Field'!$F$6)+(O1376*'Football Field'!$F$7)+(P1376*'Football Field'!$F$8)+(Q1376*'Football Field'!$F$9)+(R1376*'Football Field'!$F$10)+(S1376*'Football Field'!$F$11)</f>
        <v>151141462.85561612</v>
      </c>
    </row>
    <row r="1377" spans="2:20" x14ac:dyDescent="0.3">
      <c r="B1377" s="62">
        <f t="shared" si="198"/>
        <v>1350</v>
      </c>
      <c r="C1377" s="62">
        <v>0.30373637307782364</v>
      </c>
      <c r="D1377" s="62">
        <v>0.14667733531005922</v>
      </c>
      <c r="E1377" s="62">
        <v>0.71891941785840241</v>
      </c>
      <c r="F1377" s="62">
        <v>0.60090028014364549</v>
      </c>
      <c r="G1377" s="62">
        <v>0.2162662593569924</v>
      </c>
      <c r="H1377" s="62">
        <v>0.50489826875935939</v>
      </c>
      <c r="I1377" s="62">
        <v>0.68610582356498229</v>
      </c>
      <c r="J1377" s="62">
        <v>0.10585205203318659</v>
      </c>
      <c r="K1377" s="62"/>
      <c r="L1377" s="65">
        <f t="shared" si="190"/>
        <v>9.2507906740744314E-2</v>
      </c>
      <c r="M1377" s="65">
        <f t="shared" si="191"/>
        <v>4.4672994275753823E-2</v>
      </c>
      <c r="N1377" s="65">
        <f t="shared" si="192"/>
        <v>0.21895872985984172</v>
      </c>
      <c r="O1377" s="65">
        <f t="shared" si="193"/>
        <v>0.18301406088684899</v>
      </c>
      <c r="P1377" s="65">
        <f t="shared" si="194"/>
        <v>6.5867445340964254E-2</v>
      </c>
      <c r="Q1377" s="65">
        <f t="shared" si="195"/>
        <v>0.15377506976415611</v>
      </c>
      <c r="R1377" s="65">
        <f t="shared" si="196"/>
        <v>0.20896481016571747</v>
      </c>
      <c r="S1377" s="65">
        <f t="shared" si="197"/>
        <v>3.2238982965973211E-2</v>
      </c>
      <c r="T1377" s="66">
        <f>(L1377*'Football Field'!$F$4)+(M1377*'Football Field'!$F$5)+(N1377*'Football Field'!$F$6)+(O1377*'Football Field'!$F$7)+(P1377*'Football Field'!$F$8)+(Q1377*'Football Field'!$F$9)+(R1377*'Football Field'!$F$10)+(S1377*'Football Field'!$F$11)</f>
        <v>149074700.38772503</v>
      </c>
    </row>
    <row r="1378" spans="2:20" x14ac:dyDescent="0.3">
      <c r="B1378" s="62">
        <f t="shared" si="198"/>
        <v>1351</v>
      </c>
      <c r="C1378" s="62">
        <v>0.53794599927759013</v>
      </c>
      <c r="D1378" s="62">
        <v>0.36633555107250793</v>
      </c>
      <c r="E1378" s="62">
        <v>0.60057014865571701</v>
      </c>
      <c r="F1378" s="62">
        <v>0.54647216472866977</v>
      </c>
      <c r="G1378" s="62">
        <v>0.87012598257100515</v>
      </c>
      <c r="H1378" s="62">
        <v>0.67831223559612763</v>
      </c>
      <c r="I1378" s="62">
        <v>0.99703588444963498</v>
      </c>
      <c r="J1378" s="62">
        <v>0.32426586704164895</v>
      </c>
      <c r="K1378" s="62"/>
      <c r="L1378" s="65">
        <f t="shared" si="190"/>
        <v>0.10931498096554768</v>
      </c>
      <c r="M1378" s="65">
        <f t="shared" si="191"/>
        <v>7.4442348946311548E-2</v>
      </c>
      <c r="N1378" s="65">
        <f t="shared" si="192"/>
        <v>0.12204071497313719</v>
      </c>
      <c r="O1378" s="65">
        <f t="shared" si="193"/>
        <v>0.1110475667924625</v>
      </c>
      <c r="P1378" s="65">
        <f t="shared" si="194"/>
        <v>0.1768166420981139</v>
      </c>
      <c r="Q1378" s="65">
        <f t="shared" si="195"/>
        <v>0.1378385362517143</v>
      </c>
      <c r="R1378" s="65">
        <f t="shared" si="196"/>
        <v>0.20260576131608796</v>
      </c>
      <c r="S1378" s="65">
        <f t="shared" si="197"/>
        <v>6.5893448656624914E-2</v>
      </c>
      <c r="T1378" s="66">
        <f>(L1378*'Football Field'!$F$4)+(M1378*'Football Field'!$F$5)+(N1378*'Football Field'!$F$6)+(O1378*'Football Field'!$F$7)+(P1378*'Football Field'!$F$8)+(Q1378*'Football Field'!$F$9)+(R1378*'Football Field'!$F$10)+(S1378*'Football Field'!$F$11)</f>
        <v>154325585.86898053</v>
      </c>
    </row>
    <row r="1379" spans="2:20" x14ac:dyDescent="0.3">
      <c r="B1379" s="62">
        <f t="shared" si="198"/>
        <v>1352</v>
      </c>
      <c r="C1379" s="62">
        <v>0.19287460403971679</v>
      </c>
      <c r="D1379" s="62">
        <v>0.70521535344190944</v>
      </c>
      <c r="E1379" s="62">
        <v>7.8233606517893461E-3</v>
      </c>
      <c r="F1379" s="62">
        <v>0.35151090721490741</v>
      </c>
      <c r="G1379" s="62">
        <v>0.24373460710690142</v>
      </c>
      <c r="H1379" s="62">
        <v>0.30335362771582808</v>
      </c>
      <c r="I1379" s="62">
        <v>0.66796646830551387</v>
      </c>
      <c r="J1379" s="62">
        <v>0.20879653706005818</v>
      </c>
      <c r="K1379" s="62"/>
      <c r="L1379" s="65">
        <f t="shared" si="190"/>
        <v>7.1933901055226068E-2</v>
      </c>
      <c r="M1379" s="65">
        <f t="shared" si="191"/>
        <v>0.26301488321744265</v>
      </c>
      <c r="N1379" s="65">
        <f t="shared" si="192"/>
        <v>2.9177757945223265E-3</v>
      </c>
      <c r="O1379" s="65">
        <f t="shared" si="193"/>
        <v>0.13109839392968031</v>
      </c>
      <c r="P1379" s="65">
        <f t="shared" si="194"/>
        <v>9.0902486611207214E-2</v>
      </c>
      <c r="Q1379" s="65">
        <f t="shared" si="195"/>
        <v>0.11313780759005884</v>
      </c>
      <c r="R1379" s="65">
        <f t="shared" si="196"/>
        <v>0.24912265706792217</v>
      </c>
      <c r="S1379" s="65">
        <f t="shared" si="197"/>
        <v>7.7872094733940397E-2</v>
      </c>
      <c r="T1379" s="66">
        <f>(L1379*'Football Field'!$F$4)+(M1379*'Football Field'!$F$5)+(N1379*'Football Field'!$F$6)+(O1379*'Football Field'!$F$7)+(P1379*'Football Field'!$F$8)+(Q1379*'Football Field'!$F$9)+(R1379*'Football Field'!$F$10)+(S1379*'Football Field'!$F$11)</f>
        <v>150433560.2673074</v>
      </c>
    </row>
    <row r="1380" spans="2:20" x14ac:dyDescent="0.3">
      <c r="B1380" s="62">
        <f t="shared" si="198"/>
        <v>1353</v>
      </c>
      <c r="C1380" s="62">
        <v>0.90995188215194855</v>
      </c>
      <c r="D1380" s="62">
        <v>0.3421460298863308</v>
      </c>
      <c r="E1380" s="62">
        <v>0.4415065191572809</v>
      </c>
      <c r="F1380" s="62">
        <v>0.54033740864338253</v>
      </c>
      <c r="G1380" s="62">
        <v>0.80999641862198823</v>
      </c>
      <c r="H1380" s="62">
        <v>3.7084811622092206E-2</v>
      </c>
      <c r="I1380" s="62">
        <v>0.88601896763790844</v>
      </c>
      <c r="J1380" s="62">
        <v>0.44262958273721398</v>
      </c>
      <c r="K1380" s="62"/>
      <c r="L1380" s="65">
        <f t="shared" si="190"/>
        <v>0.20635366087813325</v>
      </c>
      <c r="M1380" s="65">
        <f t="shared" si="191"/>
        <v>7.7589911298379929E-2</v>
      </c>
      <c r="N1380" s="65">
        <f t="shared" si="192"/>
        <v>0.10012231230755689</v>
      </c>
      <c r="O1380" s="65">
        <f t="shared" si="193"/>
        <v>0.12253461371965921</v>
      </c>
      <c r="P1380" s="65">
        <f t="shared" si="194"/>
        <v>0.1836863350241561</v>
      </c>
      <c r="Q1380" s="65">
        <f t="shared" si="195"/>
        <v>8.4098805566477208E-3</v>
      </c>
      <c r="R1380" s="65">
        <f t="shared" si="196"/>
        <v>0.2009262920003678</v>
      </c>
      <c r="S1380" s="65">
        <f t="shared" si="197"/>
        <v>0.1003769942150991</v>
      </c>
      <c r="T1380" s="66">
        <f>(L1380*'Football Field'!$F$4)+(M1380*'Football Field'!$F$5)+(N1380*'Football Field'!$F$6)+(O1380*'Football Field'!$F$7)+(P1380*'Football Field'!$F$8)+(Q1380*'Football Field'!$F$9)+(R1380*'Football Field'!$F$10)+(S1380*'Football Field'!$F$11)</f>
        <v>153955737.15361691</v>
      </c>
    </row>
    <row r="1381" spans="2:20" x14ac:dyDescent="0.3">
      <c r="B1381" s="62">
        <f t="shared" si="198"/>
        <v>1354</v>
      </c>
      <c r="C1381" s="62">
        <v>0.51326882033775767</v>
      </c>
      <c r="D1381" s="62">
        <v>0.36149089643718035</v>
      </c>
      <c r="E1381" s="62">
        <v>0.27121529460087235</v>
      </c>
      <c r="F1381" s="62">
        <v>6.9679491590563081E-2</v>
      </c>
      <c r="G1381" s="62">
        <v>0.19484410187765377</v>
      </c>
      <c r="H1381" s="62">
        <v>0.9071132186519284</v>
      </c>
      <c r="I1381" s="62">
        <v>0.47434835275070109</v>
      </c>
      <c r="J1381" s="62">
        <v>0.49368755710534906</v>
      </c>
      <c r="K1381" s="62"/>
      <c r="L1381" s="65">
        <f t="shared" si="190"/>
        <v>0.15621541382165235</v>
      </c>
      <c r="M1381" s="65">
        <f t="shared" si="191"/>
        <v>0.11002119696757287</v>
      </c>
      <c r="N1381" s="65">
        <f t="shared" si="192"/>
        <v>8.2545457277058573E-2</v>
      </c>
      <c r="O1381" s="65">
        <f t="shared" si="193"/>
        <v>2.1207231342319319E-2</v>
      </c>
      <c r="P1381" s="65">
        <f t="shared" si="194"/>
        <v>5.9301579989792311E-2</v>
      </c>
      <c r="Q1381" s="65">
        <f t="shared" si="195"/>
        <v>0.2760835282017573</v>
      </c>
      <c r="R1381" s="65">
        <f t="shared" si="196"/>
        <v>0.14436981418783218</v>
      </c>
      <c r="S1381" s="65">
        <f t="shared" si="197"/>
        <v>0.15025577821201508</v>
      </c>
      <c r="T1381" s="66">
        <f>(L1381*'Football Field'!$F$4)+(M1381*'Football Field'!$F$5)+(N1381*'Football Field'!$F$6)+(O1381*'Football Field'!$F$7)+(P1381*'Football Field'!$F$8)+(Q1381*'Football Field'!$F$9)+(R1381*'Football Field'!$F$10)+(S1381*'Football Field'!$F$11)</f>
        <v>135248203.91410479</v>
      </c>
    </row>
    <row r="1382" spans="2:20" x14ac:dyDescent="0.3">
      <c r="B1382" s="62">
        <f t="shared" si="198"/>
        <v>1355</v>
      </c>
      <c r="C1382" s="62">
        <v>0.1854324301489797</v>
      </c>
      <c r="D1382" s="62">
        <v>0.46523472342910865</v>
      </c>
      <c r="E1382" s="62">
        <v>0.90843949921903266</v>
      </c>
      <c r="F1382" s="62">
        <v>0.78418137506800223</v>
      </c>
      <c r="G1382" s="62">
        <v>0.83396865351981297</v>
      </c>
      <c r="H1382" s="62">
        <v>5.6779597787569136E-2</v>
      </c>
      <c r="I1382" s="62">
        <v>0.12746098777400172</v>
      </c>
      <c r="J1382" s="62">
        <v>0.21092097506340901</v>
      </c>
      <c r="K1382" s="62"/>
      <c r="L1382" s="65">
        <f t="shared" si="190"/>
        <v>5.190669669312057E-2</v>
      </c>
      <c r="M1382" s="65">
        <f t="shared" si="191"/>
        <v>0.13022963491737127</v>
      </c>
      <c r="N1382" s="65">
        <f t="shared" si="192"/>
        <v>0.25429259332970094</v>
      </c>
      <c r="O1382" s="65">
        <f t="shared" si="193"/>
        <v>0.21950995710591983</v>
      </c>
      <c r="P1382" s="65">
        <f t="shared" si="194"/>
        <v>0.23344653313902156</v>
      </c>
      <c r="Q1382" s="65">
        <f t="shared" si="195"/>
        <v>1.5893883062142178E-2</v>
      </c>
      <c r="R1382" s="65">
        <f t="shared" si="196"/>
        <v>3.5679189596313769E-2</v>
      </c>
      <c r="S1382" s="65">
        <f t="shared" si="197"/>
        <v>5.9041512156409917E-2</v>
      </c>
      <c r="T1382" s="66">
        <f>(L1382*'Football Field'!$F$4)+(M1382*'Football Field'!$F$5)+(N1382*'Football Field'!$F$6)+(O1382*'Football Field'!$F$7)+(P1382*'Football Field'!$F$8)+(Q1382*'Football Field'!$F$9)+(R1382*'Football Field'!$F$10)+(S1382*'Football Field'!$F$11)</f>
        <v>140076645.70800412</v>
      </c>
    </row>
    <row r="1383" spans="2:20" x14ac:dyDescent="0.3">
      <c r="B1383" s="62">
        <f t="shared" si="198"/>
        <v>1356</v>
      </c>
      <c r="C1383" s="62">
        <v>0.69693123942492197</v>
      </c>
      <c r="D1383" s="62">
        <v>0.74838272941535189</v>
      </c>
      <c r="E1383" s="62">
        <v>2.6091400473527093E-2</v>
      </c>
      <c r="F1383" s="62">
        <v>0.13908626602496266</v>
      </c>
      <c r="G1383" s="62">
        <v>4.4231112429377273E-2</v>
      </c>
      <c r="H1383" s="62">
        <v>0.3591285214747586</v>
      </c>
      <c r="I1383" s="62">
        <v>0.2816198643976715</v>
      </c>
      <c r="J1383" s="62">
        <v>0.27953490815273652</v>
      </c>
      <c r="K1383" s="62"/>
      <c r="L1383" s="65">
        <f t="shared" ref="L1383:L1446" si="199">C1383/SUM($C1383:$J1383)</f>
        <v>0.27065227347566118</v>
      </c>
      <c r="M1383" s="65">
        <f t="shared" ref="M1383:M1446" si="200">D1383/SUM($C1383:$J1383)</f>
        <v>0.29063338775475528</v>
      </c>
      <c r="N1383" s="65">
        <f t="shared" ref="N1383:N1446" si="201">E1383/SUM($C1383:$J1383)</f>
        <v>1.013255893386421E-2</v>
      </c>
      <c r="O1383" s="65">
        <f t="shared" ref="O1383:O1446" si="202">F1383/SUM($C1383:$J1383)</f>
        <v>5.4013957158756426E-2</v>
      </c>
      <c r="P1383" s="65">
        <f t="shared" ref="P1383:P1446" si="203">G1383/SUM($C1383:$J1383)</f>
        <v>1.717709073745453E-2</v>
      </c>
      <c r="Q1383" s="65">
        <f t="shared" ref="Q1383:Q1446" si="204">H1383/SUM($C1383:$J1383)</f>
        <v>0.13946705974509144</v>
      </c>
      <c r="R1383" s="65">
        <f t="shared" ref="R1383:R1446" si="205">I1383/SUM($C1383:$J1383)</f>
        <v>0.10936668102011265</v>
      </c>
      <c r="S1383" s="65">
        <f t="shared" ref="S1383:S1446" si="206">J1383/SUM($C1383:$J1383)</f>
        <v>0.10855699117430438</v>
      </c>
      <c r="T1383" s="66">
        <f>(L1383*'Football Field'!$F$4)+(M1383*'Football Field'!$F$5)+(N1383*'Football Field'!$F$6)+(O1383*'Football Field'!$F$7)+(P1383*'Football Field'!$F$8)+(Q1383*'Football Field'!$F$9)+(R1383*'Football Field'!$F$10)+(S1383*'Football Field'!$F$11)</f>
        <v>123825271.40334064</v>
      </c>
    </row>
    <row r="1384" spans="2:20" x14ac:dyDescent="0.3">
      <c r="B1384" s="62">
        <f t="shared" si="198"/>
        <v>1357</v>
      </c>
      <c r="C1384" s="62">
        <v>0.43630604396741912</v>
      </c>
      <c r="D1384" s="62">
        <v>0.32897034449498741</v>
      </c>
      <c r="E1384" s="62">
        <v>0.43086494167936584</v>
      </c>
      <c r="F1384" s="62">
        <v>0.86726363415176078</v>
      </c>
      <c r="G1384" s="62">
        <v>0.4953422723336266</v>
      </c>
      <c r="H1384" s="62">
        <v>0.50569693303250818</v>
      </c>
      <c r="I1384" s="62">
        <v>0.94608640866098004</v>
      </c>
      <c r="J1384" s="62">
        <v>0.586392298310764</v>
      </c>
      <c r="K1384" s="62"/>
      <c r="L1384" s="65">
        <f t="shared" si="199"/>
        <v>9.4912630835160036E-2</v>
      </c>
      <c r="M1384" s="65">
        <f t="shared" si="200"/>
        <v>7.1563163734444518E-2</v>
      </c>
      <c r="N1384" s="65">
        <f t="shared" si="201"/>
        <v>9.3728990727619116E-2</v>
      </c>
      <c r="O1384" s="65">
        <f t="shared" si="202"/>
        <v>0.18866177602424442</v>
      </c>
      <c r="P1384" s="65">
        <f t="shared" si="203"/>
        <v>0.1077551844194979</v>
      </c>
      <c r="Q1384" s="65">
        <f t="shared" si="204"/>
        <v>0.11000770441532376</v>
      </c>
      <c r="R1384" s="65">
        <f t="shared" si="205"/>
        <v>0.20580863200260269</v>
      </c>
      <c r="S1384" s="65">
        <f t="shared" si="206"/>
        <v>0.12756191784110757</v>
      </c>
      <c r="T1384" s="66">
        <f>(L1384*'Football Field'!$F$4)+(M1384*'Football Field'!$F$5)+(N1384*'Football Field'!$F$6)+(O1384*'Football Field'!$F$7)+(P1384*'Football Field'!$F$8)+(Q1384*'Football Field'!$F$9)+(R1384*'Football Field'!$F$10)+(S1384*'Football Field'!$F$11)</f>
        <v>149475099.68487749</v>
      </c>
    </row>
    <row r="1385" spans="2:20" x14ac:dyDescent="0.3">
      <c r="B1385" s="62">
        <f t="shared" si="198"/>
        <v>1358</v>
      </c>
      <c r="C1385" s="62">
        <v>0.51963112589808191</v>
      </c>
      <c r="D1385" s="62">
        <v>0.24508382175900034</v>
      </c>
      <c r="E1385" s="62">
        <v>0.80506434057057341</v>
      </c>
      <c r="F1385" s="62">
        <v>0.54887617808074995</v>
      </c>
      <c r="G1385" s="62">
        <v>0.22172191668409169</v>
      </c>
      <c r="H1385" s="62">
        <v>0.2900959906409184</v>
      </c>
      <c r="I1385" s="62">
        <v>0.28655582764711962</v>
      </c>
      <c r="J1385" s="62">
        <v>0.89441715286363443</v>
      </c>
      <c r="K1385" s="62"/>
      <c r="L1385" s="65">
        <f t="shared" si="199"/>
        <v>0.13633436696100656</v>
      </c>
      <c r="M1385" s="65">
        <f t="shared" si="200"/>
        <v>6.4302052026134829E-2</v>
      </c>
      <c r="N1385" s="65">
        <f t="shared" si="201"/>
        <v>0.2112227920236186</v>
      </c>
      <c r="O1385" s="65">
        <f t="shared" si="202"/>
        <v>0.14400732086494122</v>
      </c>
      <c r="P1385" s="65">
        <f t="shared" si="203"/>
        <v>5.8172645259197825E-2</v>
      </c>
      <c r="Q1385" s="65">
        <f t="shared" si="204"/>
        <v>7.6111786363068756E-2</v>
      </c>
      <c r="R1385" s="65">
        <f t="shared" si="205"/>
        <v>7.5182962324931754E-2</v>
      </c>
      <c r="S1385" s="65">
        <f t="shared" si="206"/>
        <v>0.23466607417710034</v>
      </c>
      <c r="T1385" s="66">
        <f>(L1385*'Football Field'!$F$4)+(M1385*'Football Field'!$F$5)+(N1385*'Football Field'!$F$6)+(O1385*'Football Field'!$F$7)+(P1385*'Football Field'!$F$8)+(Q1385*'Football Field'!$F$9)+(R1385*'Football Field'!$F$10)+(S1385*'Football Field'!$F$11)</f>
        <v>130690460.70679723</v>
      </c>
    </row>
    <row r="1386" spans="2:20" x14ac:dyDescent="0.3">
      <c r="B1386" s="62">
        <f t="shared" si="198"/>
        <v>1359</v>
      </c>
      <c r="C1386" s="62">
        <v>4.8487487690900832E-2</v>
      </c>
      <c r="D1386" s="62">
        <v>0.44844821290363146</v>
      </c>
      <c r="E1386" s="62">
        <v>0.4823165525385481</v>
      </c>
      <c r="F1386" s="62">
        <v>0.92271033731634367</v>
      </c>
      <c r="G1386" s="62">
        <v>0.13020563342938107</v>
      </c>
      <c r="H1386" s="62">
        <v>0.63162482241924833</v>
      </c>
      <c r="I1386" s="62">
        <v>0.49243365744529122</v>
      </c>
      <c r="J1386" s="62">
        <v>4.4607177830651823E-2</v>
      </c>
      <c r="K1386" s="62"/>
      <c r="L1386" s="65">
        <f t="shared" si="199"/>
        <v>1.5148392414247164E-2</v>
      </c>
      <c r="M1386" s="65">
        <f t="shared" si="200"/>
        <v>0.14010355722775247</v>
      </c>
      <c r="N1386" s="65">
        <f t="shared" si="201"/>
        <v>0.15068465605636835</v>
      </c>
      <c r="O1386" s="65">
        <f t="shared" si="202"/>
        <v>0.28827186022618734</v>
      </c>
      <c r="P1386" s="65">
        <f t="shared" si="203"/>
        <v>4.0678660076340176E-2</v>
      </c>
      <c r="Q1386" s="65">
        <f t="shared" si="204"/>
        <v>0.19733133482973803</v>
      </c>
      <c r="R1386" s="65">
        <f t="shared" si="205"/>
        <v>0.15384542768059525</v>
      </c>
      <c r="S1386" s="65">
        <f t="shared" si="206"/>
        <v>1.3936111488771306E-2</v>
      </c>
      <c r="T1386" s="66">
        <f>(L1386*'Football Field'!$F$4)+(M1386*'Football Field'!$F$5)+(N1386*'Football Field'!$F$6)+(O1386*'Football Field'!$F$7)+(P1386*'Football Field'!$F$8)+(Q1386*'Football Field'!$F$9)+(R1386*'Football Field'!$F$10)+(S1386*'Football Field'!$F$11)</f>
        <v>138244746.17254934</v>
      </c>
    </row>
    <row r="1387" spans="2:20" x14ac:dyDescent="0.3">
      <c r="B1387" s="62">
        <f t="shared" si="198"/>
        <v>1360</v>
      </c>
      <c r="C1387" s="62">
        <v>0.76545340302245946</v>
      </c>
      <c r="D1387" s="62">
        <v>2.3818993287928247E-2</v>
      </c>
      <c r="E1387" s="62">
        <v>0.34124576989985833</v>
      </c>
      <c r="F1387" s="62">
        <v>0.98133608193577959</v>
      </c>
      <c r="G1387" s="62">
        <v>5.3353179032358478E-2</v>
      </c>
      <c r="H1387" s="62">
        <v>2.6296054789616718E-2</v>
      </c>
      <c r="I1387" s="62">
        <v>0.71644014437191927</v>
      </c>
      <c r="J1387" s="62">
        <v>0.11805824718666347</v>
      </c>
      <c r="K1387" s="62"/>
      <c r="L1387" s="65">
        <f t="shared" si="199"/>
        <v>0.25295866791066446</v>
      </c>
      <c r="M1387" s="65">
        <f t="shared" si="200"/>
        <v>7.8714403637063692E-3</v>
      </c>
      <c r="N1387" s="65">
        <f t="shared" si="201"/>
        <v>0.11277116940517998</v>
      </c>
      <c r="O1387" s="65">
        <f t="shared" si="202"/>
        <v>0.32430121425936337</v>
      </c>
      <c r="P1387" s="65">
        <f t="shared" si="203"/>
        <v>1.7631575016237268E-2</v>
      </c>
      <c r="Q1387" s="65">
        <f t="shared" si="204"/>
        <v>8.6900325540679828E-3</v>
      </c>
      <c r="R1387" s="65">
        <f t="shared" si="205"/>
        <v>0.23676130231107914</v>
      </c>
      <c r="S1387" s="65">
        <f t="shared" si="206"/>
        <v>3.9014598179701467E-2</v>
      </c>
      <c r="T1387" s="66">
        <f>(L1387*'Football Field'!$F$4)+(M1387*'Football Field'!$F$5)+(N1387*'Football Field'!$F$6)+(O1387*'Football Field'!$F$7)+(P1387*'Football Field'!$F$8)+(Q1387*'Football Field'!$F$9)+(R1387*'Football Field'!$F$10)+(S1387*'Football Field'!$F$11)</f>
        <v>146603604.48653468</v>
      </c>
    </row>
    <row r="1388" spans="2:20" x14ac:dyDescent="0.3">
      <c r="B1388" s="62">
        <f t="shared" si="198"/>
        <v>1361</v>
      </c>
      <c r="C1388" s="62">
        <v>0.27165885439019111</v>
      </c>
      <c r="D1388" s="62">
        <v>0.88326631093312424</v>
      </c>
      <c r="E1388" s="62">
        <v>0.94295758148686304</v>
      </c>
      <c r="F1388" s="62">
        <v>0.61800689721284618</v>
      </c>
      <c r="G1388" s="62">
        <v>0.43289398525121958</v>
      </c>
      <c r="H1388" s="62">
        <v>0.44253272735905613</v>
      </c>
      <c r="I1388" s="62">
        <v>0.11428783020055089</v>
      </c>
      <c r="J1388" s="62">
        <v>0.43534784644749569</v>
      </c>
      <c r="K1388" s="62"/>
      <c r="L1388" s="65">
        <f t="shared" si="199"/>
        <v>6.5602994723637245E-2</v>
      </c>
      <c r="M1388" s="65">
        <f t="shared" si="200"/>
        <v>0.21330029998758812</v>
      </c>
      <c r="N1388" s="65">
        <f t="shared" si="201"/>
        <v>0.22771516644196688</v>
      </c>
      <c r="O1388" s="65">
        <f t="shared" si="202"/>
        <v>0.14924270849936144</v>
      </c>
      <c r="P1388" s="65">
        <f t="shared" si="203"/>
        <v>0.10453972462660681</v>
      </c>
      <c r="Q1388" s="65">
        <f t="shared" si="204"/>
        <v>0.10686738793455358</v>
      </c>
      <c r="R1388" s="65">
        <f t="shared" si="205"/>
        <v>2.759940933437658E-2</v>
      </c>
      <c r="S1388" s="65">
        <f t="shared" si="206"/>
        <v>0.10513230845190934</v>
      </c>
      <c r="T1388" s="66">
        <f>(L1388*'Football Field'!$F$4)+(M1388*'Football Field'!$F$5)+(N1388*'Football Field'!$F$6)+(O1388*'Football Field'!$F$7)+(P1388*'Football Field'!$F$8)+(Q1388*'Football Field'!$F$9)+(R1388*'Football Field'!$F$10)+(S1388*'Football Field'!$F$11)</f>
        <v>127216214.71695152</v>
      </c>
    </row>
    <row r="1389" spans="2:20" x14ac:dyDescent="0.3">
      <c r="B1389" s="62">
        <f t="shared" si="198"/>
        <v>1362</v>
      </c>
      <c r="C1389" s="62">
        <v>9.789417271141021E-4</v>
      </c>
      <c r="D1389" s="62">
        <v>9.1988628332259181E-2</v>
      </c>
      <c r="E1389" s="62">
        <v>0.35277772570770394</v>
      </c>
      <c r="F1389" s="62">
        <v>0.68020255566114196</v>
      </c>
      <c r="G1389" s="62">
        <v>9.7828438568886567E-3</v>
      </c>
      <c r="H1389" s="62">
        <v>0.2812125340937679</v>
      </c>
      <c r="I1389" s="62">
        <v>0.5126130960187093</v>
      </c>
      <c r="J1389" s="62">
        <v>0.35102327426486002</v>
      </c>
      <c r="K1389" s="62"/>
      <c r="L1389" s="65">
        <f t="shared" si="199"/>
        <v>4.2925128649708074E-4</v>
      </c>
      <c r="M1389" s="65">
        <f t="shared" si="200"/>
        <v>4.0335635882156738E-2</v>
      </c>
      <c r="N1389" s="65">
        <f t="shared" si="201"/>
        <v>0.15468774944751743</v>
      </c>
      <c r="O1389" s="65">
        <f t="shared" si="202"/>
        <v>0.29825863379722439</v>
      </c>
      <c r="P1389" s="65">
        <f t="shared" si="203"/>
        <v>4.2896305212660156E-3</v>
      </c>
      <c r="Q1389" s="65">
        <f t="shared" si="204"/>
        <v>0.12330748470055196</v>
      </c>
      <c r="R1389" s="65">
        <f t="shared" si="205"/>
        <v>0.22477316559991264</v>
      </c>
      <c r="S1389" s="65">
        <f t="shared" si="206"/>
        <v>0.15391844876487359</v>
      </c>
      <c r="T1389" s="66">
        <f>(L1389*'Football Field'!$F$4)+(M1389*'Football Field'!$F$5)+(N1389*'Football Field'!$F$6)+(O1389*'Football Field'!$F$7)+(P1389*'Football Field'!$F$8)+(Q1389*'Football Field'!$F$9)+(R1389*'Football Field'!$F$10)+(S1389*'Football Field'!$F$11)</f>
        <v>146756811.39443219</v>
      </c>
    </row>
    <row r="1390" spans="2:20" x14ac:dyDescent="0.3">
      <c r="B1390" s="62">
        <f t="shared" si="198"/>
        <v>1363</v>
      </c>
      <c r="C1390" s="62">
        <v>0.74614073907328038</v>
      </c>
      <c r="D1390" s="62">
        <v>1.6665839090310719E-2</v>
      </c>
      <c r="E1390" s="62">
        <v>0.5556455849002051</v>
      </c>
      <c r="F1390" s="62">
        <v>0.97011686847366019</v>
      </c>
      <c r="G1390" s="62">
        <v>0.54151324843681392</v>
      </c>
      <c r="H1390" s="62">
        <v>0.70898681269397645</v>
      </c>
      <c r="I1390" s="62">
        <v>0.71885655170306006</v>
      </c>
      <c r="J1390" s="62">
        <v>0.51702734287266372</v>
      </c>
      <c r="K1390" s="62"/>
      <c r="L1390" s="65">
        <f t="shared" si="199"/>
        <v>0.15626137913117785</v>
      </c>
      <c r="M1390" s="65">
        <f t="shared" si="200"/>
        <v>3.4902624454801142E-3</v>
      </c>
      <c r="N1390" s="65">
        <f t="shared" si="201"/>
        <v>0.11636671321886986</v>
      </c>
      <c r="O1390" s="65">
        <f t="shared" si="202"/>
        <v>0.20316783663949678</v>
      </c>
      <c r="P1390" s="65">
        <f t="shared" si="203"/>
        <v>0.1134070324636572</v>
      </c>
      <c r="Q1390" s="65">
        <f t="shared" si="204"/>
        <v>0.14848037553207255</v>
      </c>
      <c r="R1390" s="65">
        <f t="shared" si="205"/>
        <v>0.15054735693177432</v>
      </c>
      <c r="S1390" s="65">
        <f t="shared" si="206"/>
        <v>0.10827904363747128</v>
      </c>
      <c r="T1390" s="66">
        <f>(L1390*'Football Field'!$F$4)+(M1390*'Football Field'!$F$5)+(N1390*'Football Field'!$F$6)+(O1390*'Football Field'!$F$7)+(P1390*'Football Field'!$F$8)+(Q1390*'Football Field'!$F$9)+(R1390*'Football Field'!$F$10)+(S1390*'Football Field'!$F$11)</f>
        <v>142736353.54975682</v>
      </c>
    </row>
    <row r="1391" spans="2:20" x14ac:dyDescent="0.3">
      <c r="B1391" s="62">
        <f t="shared" si="198"/>
        <v>1364</v>
      </c>
      <c r="C1391" s="62">
        <v>0.36353933526988658</v>
      </c>
      <c r="D1391" s="62">
        <v>0.43070181581092193</v>
      </c>
      <c r="E1391" s="62">
        <v>0.64123939346702474</v>
      </c>
      <c r="F1391" s="62">
        <v>0.60593832649683244</v>
      </c>
      <c r="G1391" s="62">
        <v>0.62845960027610714</v>
      </c>
      <c r="H1391" s="62">
        <v>1.9149954265418212E-2</v>
      </c>
      <c r="I1391" s="62">
        <v>0.45770976769437322</v>
      </c>
      <c r="J1391" s="62">
        <v>0.82776553262632691</v>
      </c>
      <c r="K1391" s="62"/>
      <c r="L1391" s="65">
        <f t="shared" si="199"/>
        <v>9.1467856200571351E-2</v>
      </c>
      <c r="M1391" s="65">
        <f t="shared" si="200"/>
        <v>0.10836618745718891</v>
      </c>
      <c r="N1391" s="65">
        <f t="shared" si="201"/>
        <v>0.16133822929571126</v>
      </c>
      <c r="O1391" s="65">
        <f t="shared" si="202"/>
        <v>0.15245634883851344</v>
      </c>
      <c r="P1391" s="65">
        <f t="shared" si="203"/>
        <v>0.15812278553914477</v>
      </c>
      <c r="Q1391" s="65">
        <f t="shared" si="204"/>
        <v>4.8182001039761583E-3</v>
      </c>
      <c r="R1391" s="65">
        <f t="shared" si="205"/>
        <v>0.11516148914665675</v>
      </c>
      <c r="S1391" s="65">
        <f t="shared" si="206"/>
        <v>0.20826890341823739</v>
      </c>
      <c r="T1391" s="66">
        <f>(L1391*'Football Field'!$F$4)+(M1391*'Football Field'!$F$5)+(N1391*'Football Field'!$F$6)+(O1391*'Football Field'!$F$7)+(P1391*'Football Field'!$F$8)+(Q1391*'Football Field'!$F$9)+(R1391*'Football Field'!$F$10)+(S1391*'Football Field'!$F$11)</f>
        <v>143059998.33165905</v>
      </c>
    </row>
    <row r="1392" spans="2:20" x14ac:dyDescent="0.3">
      <c r="B1392" s="62">
        <f t="shared" si="198"/>
        <v>1365</v>
      </c>
      <c r="C1392" s="62">
        <v>0.64113364128938921</v>
      </c>
      <c r="D1392" s="62">
        <v>0.99073375113426076</v>
      </c>
      <c r="E1392" s="62">
        <v>0.23433776176444643</v>
      </c>
      <c r="F1392" s="62">
        <v>0.70321122561201255</v>
      </c>
      <c r="G1392" s="62">
        <v>0.14915177858845685</v>
      </c>
      <c r="H1392" s="62">
        <v>0.81646057054759269</v>
      </c>
      <c r="I1392" s="62">
        <v>0.20492004769642946</v>
      </c>
      <c r="J1392" s="62">
        <v>0.92973268477044702</v>
      </c>
      <c r="K1392" s="62"/>
      <c r="L1392" s="65">
        <f t="shared" si="199"/>
        <v>0.13729708259302909</v>
      </c>
      <c r="M1392" s="65">
        <f t="shared" si="200"/>
        <v>0.21216302639122384</v>
      </c>
      <c r="N1392" s="65">
        <f t="shared" si="201"/>
        <v>5.0182815188006033E-2</v>
      </c>
      <c r="O1392" s="65">
        <f t="shared" si="202"/>
        <v>0.15059083396252224</v>
      </c>
      <c r="P1392" s="65">
        <f t="shared" si="203"/>
        <v>3.194046099744955E-2</v>
      </c>
      <c r="Q1392" s="65">
        <f t="shared" si="204"/>
        <v>0.17484288324503447</v>
      </c>
      <c r="R1392" s="65">
        <f t="shared" si="205"/>
        <v>4.388308911221965E-2</v>
      </c>
      <c r="S1392" s="65">
        <f t="shared" si="206"/>
        <v>0.1990998085105152</v>
      </c>
      <c r="T1392" s="66">
        <f>(L1392*'Football Field'!$F$4)+(M1392*'Football Field'!$F$5)+(N1392*'Football Field'!$F$6)+(O1392*'Football Field'!$F$7)+(P1392*'Football Field'!$F$8)+(Q1392*'Football Field'!$F$9)+(R1392*'Football Field'!$F$10)+(S1392*'Football Field'!$F$11)</f>
        <v>119273726.8414046</v>
      </c>
    </row>
    <row r="1393" spans="2:20" x14ac:dyDescent="0.3">
      <c r="B1393" s="62">
        <f t="shared" si="198"/>
        <v>1366</v>
      </c>
      <c r="C1393" s="62">
        <v>0.34346295628473955</v>
      </c>
      <c r="D1393" s="62">
        <v>0.61415770636390987</v>
      </c>
      <c r="E1393" s="62">
        <v>0.28330053822392198</v>
      </c>
      <c r="F1393" s="62">
        <v>0.66854477738510276</v>
      </c>
      <c r="G1393" s="62">
        <v>0.75002261816927651</v>
      </c>
      <c r="H1393" s="62">
        <v>0.66971601348337761</v>
      </c>
      <c r="I1393" s="62">
        <v>0.53991151505453205</v>
      </c>
      <c r="J1393" s="62">
        <v>0.98990448515043206</v>
      </c>
      <c r="K1393" s="62"/>
      <c r="L1393" s="65">
        <f t="shared" si="199"/>
        <v>7.0685634790215474E-2</v>
      </c>
      <c r="M1393" s="65">
        <f t="shared" si="200"/>
        <v>0.12639536969351062</v>
      </c>
      <c r="N1393" s="65">
        <f t="shared" si="201"/>
        <v>5.8304041278227865E-2</v>
      </c>
      <c r="O1393" s="65">
        <f t="shared" si="202"/>
        <v>0.1375883806694205</v>
      </c>
      <c r="P1393" s="65">
        <f t="shared" si="203"/>
        <v>0.15435674765567217</v>
      </c>
      <c r="Q1393" s="65">
        <f t="shared" si="204"/>
        <v>0.13782942432662101</v>
      </c>
      <c r="R1393" s="65">
        <f t="shared" si="205"/>
        <v>0.11111529634810939</v>
      </c>
      <c r="S1393" s="65">
        <f t="shared" si="206"/>
        <v>0.2037251052382229</v>
      </c>
      <c r="T1393" s="66">
        <f>(L1393*'Football Field'!$F$4)+(M1393*'Football Field'!$F$5)+(N1393*'Football Field'!$F$6)+(O1393*'Football Field'!$F$7)+(P1393*'Football Field'!$F$8)+(Q1393*'Football Field'!$F$9)+(R1393*'Football Field'!$F$10)+(S1393*'Football Field'!$F$11)</f>
        <v>139393037.48212987</v>
      </c>
    </row>
    <row r="1394" spans="2:20" x14ac:dyDescent="0.3">
      <c r="B1394" s="62">
        <f t="shared" si="198"/>
        <v>1367</v>
      </c>
      <c r="C1394" s="62">
        <v>1.4207236702934445E-4</v>
      </c>
      <c r="D1394" s="62">
        <v>7.500522873474702E-2</v>
      </c>
      <c r="E1394" s="62">
        <v>0.46987582261344385</v>
      </c>
      <c r="F1394" s="62">
        <v>0.83565836944707317</v>
      </c>
      <c r="G1394" s="62">
        <v>0.40187134487565335</v>
      </c>
      <c r="H1394" s="62">
        <v>0.92840234665328114</v>
      </c>
      <c r="I1394" s="62">
        <v>0.83877288441926945</v>
      </c>
      <c r="J1394" s="62">
        <v>0.62783749277133072</v>
      </c>
      <c r="K1394" s="62"/>
      <c r="L1394" s="65">
        <f t="shared" si="199"/>
        <v>3.4008411100877248E-5</v>
      </c>
      <c r="M1394" s="65">
        <f t="shared" si="200"/>
        <v>1.7954291231029811E-2</v>
      </c>
      <c r="N1394" s="65">
        <f t="shared" si="201"/>
        <v>0.11247599006005388</v>
      </c>
      <c r="O1394" s="65">
        <f t="shared" si="202"/>
        <v>0.20003477074591791</v>
      </c>
      <c r="P1394" s="65">
        <f t="shared" si="203"/>
        <v>9.6197495628201762E-2</v>
      </c>
      <c r="Q1394" s="65">
        <f t="shared" si="204"/>
        <v>0.22223525469581684</v>
      </c>
      <c r="R1394" s="65">
        <f t="shared" si="205"/>
        <v>0.20078030422135026</v>
      </c>
      <c r="S1394" s="65">
        <f t="shared" si="206"/>
        <v>0.15028788500652873</v>
      </c>
      <c r="T1394" s="66">
        <f>(L1394*'Football Field'!$F$4)+(M1394*'Football Field'!$F$5)+(N1394*'Football Field'!$F$6)+(O1394*'Football Field'!$F$7)+(P1394*'Football Field'!$F$8)+(Q1394*'Football Field'!$F$9)+(R1394*'Football Field'!$F$10)+(S1394*'Football Field'!$F$11)</f>
        <v>149203226.92285958</v>
      </c>
    </row>
    <row r="1395" spans="2:20" x14ac:dyDescent="0.3">
      <c r="B1395" s="62">
        <f t="shared" si="198"/>
        <v>1368</v>
      </c>
      <c r="C1395" s="62">
        <v>0.57242875153326489</v>
      </c>
      <c r="D1395" s="62">
        <v>0.84999338656714307</v>
      </c>
      <c r="E1395" s="62">
        <v>0.35412337949374073</v>
      </c>
      <c r="F1395" s="62">
        <v>0.19032396062750301</v>
      </c>
      <c r="G1395" s="62">
        <v>0.25485595332144151</v>
      </c>
      <c r="H1395" s="62">
        <v>0.88187590985425468</v>
      </c>
      <c r="I1395" s="62">
        <v>6.3505186140878078E-2</v>
      </c>
      <c r="J1395" s="62">
        <v>0.76182692762927051</v>
      </c>
      <c r="K1395" s="62"/>
      <c r="L1395" s="65">
        <f t="shared" si="199"/>
        <v>0.14569571057009958</v>
      </c>
      <c r="M1395" s="65">
        <f t="shared" si="200"/>
        <v>0.21634201654629617</v>
      </c>
      <c r="N1395" s="65">
        <f t="shared" si="201"/>
        <v>9.013219071653733E-2</v>
      </c>
      <c r="O1395" s="65">
        <f t="shared" si="202"/>
        <v>4.8441635064391593E-2</v>
      </c>
      <c r="P1395" s="65">
        <f t="shared" si="203"/>
        <v>6.4866446894447746E-2</v>
      </c>
      <c r="Q1395" s="65">
        <f t="shared" si="204"/>
        <v>0.22445682013126866</v>
      </c>
      <c r="R1395" s="65">
        <f t="shared" si="205"/>
        <v>1.6163466972787085E-2</v>
      </c>
      <c r="S1395" s="65">
        <f t="shared" si="206"/>
        <v>0.19390171310417184</v>
      </c>
      <c r="T1395" s="66">
        <f>(L1395*'Football Field'!$F$4)+(M1395*'Football Field'!$F$5)+(N1395*'Football Field'!$F$6)+(O1395*'Football Field'!$F$7)+(P1395*'Football Field'!$F$8)+(Q1395*'Football Field'!$F$9)+(R1395*'Football Field'!$F$10)+(S1395*'Football Field'!$F$11)</f>
        <v>118350688.31770261</v>
      </c>
    </row>
    <row r="1396" spans="2:20" x14ac:dyDescent="0.3">
      <c r="B1396" s="62">
        <f t="shared" si="198"/>
        <v>1369</v>
      </c>
      <c r="C1396" s="62">
        <v>0.30687297664761792</v>
      </c>
      <c r="D1396" s="62">
        <v>0.79689660694227926</v>
      </c>
      <c r="E1396" s="62">
        <v>0.38981938378190395</v>
      </c>
      <c r="F1396" s="62">
        <v>0.54116387925737675</v>
      </c>
      <c r="G1396" s="62">
        <v>0.21599361357915015</v>
      </c>
      <c r="H1396" s="62">
        <v>0.5847228679783486</v>
      </c>
      <c r="I1396" s="62">
        <v>0.5375100293055266</v>
      </c>
      <c r="J1396" s="62">
        <v>0.98093126165222733</v>
      </c>
      <c r="K1396" s="62"/>
      <c r="L1396" s="65">
        <f t="shared" si="199"/>
        <v>7.0482148921081969E-2</v>
      </c>
      <c r="M1396" s="65">
        <f t="shared" si="200"/>
        <v>0.18303007954234815</v>
      </c>
      <c r="N1396" s="65">
        <f t="shared" si="201"/>
        <v>8.9533161766767233E-2</v>
      </c>
      <c r="O1396" s="65">
        <f t="shared" si="202"/>
        <v>0.12429375028459329</v>
      </c>
      <c r="P1396" s="65">
        <f t="shared" si="203"/>
        <v>4.9609106036631087E-2</v>
      </c>
      <c r="Q1396" s="65">
        <f t="shared" si="204"/>
        <v>0.1342983168757034</v>
      </c>
      <c r="R1396" s="65">
        <f t="shared" si="205"/>
        <v>0.12345453922321231</v>
      </c>
      <c r="S1396" s="65">
        <f t="shared" si="206"/>
        <v>0.22529889734966271</v>
      </c>
      <c r="T1396" s="66">
        <f>(L1396*'Football Field'!$F$4)+(M1396*'Football Field'!$F$5)+(N1396*'Football Field'!$F$6)+(O1396*'Football Field'!$F$7)+(P1396*'Football Field'!$F$8)+(Q1396*'Football Field'!$F$9)+(R1396*'Football Field'!$F$10)+(S1396*'Football Field'!$F$11)</f>
        <v>133227756.2526225</v>
      </c>
    </row>
    <row r="1397" spans="2:20" x14ac:dyDescent="0.3">
      <c r="B1397" s="62">
        <f t="shared" si="198"/>
        <v>1370</v>
      </c>
      <c r="C1397" s="62">
        <v>0.63699880498552708</v>
      </c>
      <c r="D1397" s="62">
        <v>0.26839584980642917</v>
      </c>
      <c r="E1397" s="62">
        <v>0.57829770301595473</v>
      </c>
      <c r="F1397" s="62">
        <v>0.71633078270150385</v>
      </c>
      <c r="G1397" s="62">
        <v>0.13073284177435296</v>
      </c>
      <c r="H1397" s="62">
        <v>5.2907404242272027E-2</v>
      </c>
      <c r="I1397" s="62">
        <v>0.84802037138335939</v>
      </c>
      <c r="J1397" s="62">
        <v>0.9122564182869114</v>
      </c>
      <c r="K1397" s="62"/>
      <c r="L1397" s="65">
        <f t="shared" si="199"/>
        <v>0.15371814695699185</v>
      </c>
      <c r="M1397" s="65">
        <f t="shared" si="200"/>
        <v>6.4768273284482508E-2</v>
      </c>
      <c r="N1397" s="65">
        <f t="shared" si="201"/>
        <v>0.13955261862558296</v>
      </c>
      <c r="O1397" s="65">
        <f t="shared" si="202"/>
        <v>0.17286224034223832</v>
      </c>
      <c r="P1397" s="65">
        <f t="shared" si="203"/>
        <v>3.1547955862227625E-2</v>
      </c>
      <c r="Q1397" s="65">
        <f t="shared" si="204"/>
        <v>1.2767415066989533E-2</v>
      </c>
      <c r="R1397" s="65">
        <f t="shared" si="205"/>
        <v>0.20464107475647747</v>
      </c>
      <c r="S1397" s="65">
        <f t="shared" si="206"/>
        <v>0.22014227510500994</v>
      </c>
      <c r="T1397" s="66">
        <f>(L1397*'Football Field'!$F$4)+(M1397*'Football Field'!$F$5)+(N1397*'Football Field'!$F$6)+(O1397*'Football Field'!$F$7)+(P1397*'Football Field'!$F$8)+(Q1397*'Football Field'!$F$9)+(R1397*'Football Field'!$F$10)+(S1397*'Football Field'!$F$11)</f>
        <v>144609262.52228874</v>
      </c>
    </row>
    <row r="1398" spans="2:20" x14ac:dyDescent="0.3">
      <c r="B1398" s="62">
        <f t="shared" si="198"/>
        <v>1371</v>
      </c>
      <c r="C1398" s="62">
        <v>0.40180398603917311</v>
      </c>
      <c r="D1398" s="62">
        <v>0.13442362787197404</v>
      </c>
      <c r="E1398" s="62">
        <v>0.19427220733980544</v>
      </c>
      <c r="F1398" s="62">
        <v>0.98647327926356021</v>
      </c>
      <c r="G1398" s="62">
        <v>0.98126093987763219</v>
      </c>
      <c r="H1398" s="62">
        <v>0.37517053939414569</v>
      </c>
      <c r="I1398" s="62">
        <v>0.11941566852012753</v>
      </c>
      <c r="J1398" s="62">
        <v>0.10696503777066413</v>
      </c>
      <c r="K1398" s="62"/>
      <c r="L1398" s="65">
        <f t="shared" si="199"/>
        <v>0.12176670637769098</v>
      </c>
      <c r="M1398" s="65">
        <f t="shared" si="200"/>
        <v>4.0737083239674135E-2</v>
      </c>
      <c r="N1398" s="65">
        <f t="shared" si="201"/>
        <v>5.8874196499846827E-2</v>
      </c>
      <c r="O1398" s="65">
        <f t="shared" si="202"/>
        <v>0.29895074792466858</v>
      </c>
      <c r="P1398" s="65">
        <f t="shared" si="203"/>
        <v>0.29737114836468487</v>
      </c>
      <c r="Q1398" s="65">
        <f t="shared" si="204"/>
        <v>0.11369543981455943</v>
      </c>
      <c r="R1398" s="65">
        <f t="shared" si="205"/>
        <v>3.6188920844026695E-2</v>
      </c>
      <c r="S1398" s="65">
        <f t="shared" si="206"/>
        <v>3.2415756934848473E-2</v>
      </c>
      <c r="T1398" s="66">
        <f>(L1398*'Football Field'!$F$4)+(M1398*'Football Field'!$F$5)+(N1398*'Football Field'!$F$6)+(O1398*'Football Field'!$F$7)+(P1398*'Football Field'!$F$8)+(Q1398*'Football Field'!$F$9)+(R1398*'Football Field'!$F$10)+(S1398*'Football Field'!$F$11)</f>
        <v>140581423.59305266</v>
      </c>
    </row>
    <row r="1399" spans="2:20" x14ac:dyDescent="0.3">
      <c r="B1399" s="62">
        <f t="shared" si="198"/>
        <v>1372</v>
      </c>
      <c r="C1399" s="62">
        <v>0.80893131919800021</v>
      </c>
      <c r="D1399" s="62">
        <v>5.9284148230484002E-2</v>
      </c>
      <c r="E1399" s="62">
        <v>0.93739636258938053</v>
      </c>
      <c r="F1399" s="62">
        <v>0.75339896949425555</v>
      </c>
      <c r="G1399" s="62">
        <v>0.73485788164558463</v>
      </c>
      <c r="H1399" s="62">
        <v>0.86139309012855159</v>
      </c>
      <c r="I1399" s="62">
        <v>0.50723761178850424</v>
      </c>
      <c r="J1399" s="62">
        <v>0.95676724245167488</v>
      </c>
      <c r="K1399" s="62"/>
      <c r="L1399" s="65">
        <f t="shared" si="199"/>
        <v>0.14395674259756561</v>
      </c>
      <c r="M1399" s="65">
        <f t="shared" si="200"/>
        <v>1.0550157552798096E-2</v>
      </c>
      <c r="N1399" s="65">
        <f t="shared" si="201"/>
        <v>0.16681827452911818</v>
      </c>
      <c r="O1399" s="65">
        <f t="shared" si="202"/>
        <v>0.13407425198011033</v>
      </c>
      <c r="P1399" s="65">
        <f t="shared" si="203"/>
        <v>0.13077469545712117</v>
      </c>
      <c r="Q1399" s="65">
        <f t="shared" si="204"/>
        <v>0.15329279557861392</v>
      </c>
      <c r="R1399" s="65">
        <f t="shared" si="205"/>
        <v>9.0267582158193846E-2</v>
      </c>
      <c r="S1399" s="65">
        <f t="shared" si="206"/>
        <v>0.17026550014647882</v>
      </c>
      <c r="T1399" s="66">
        <f>(L1399*'Football Field'!$F$4)+(M1399*'Football Field'!$F$5)+(N1399*'Football Field'!$F$6)+(O1399*'Football Field'!$F$7)+(P1399*'Football Field'!$F$8)+(Q1399*'Football Field'!$F$9)+(R1399*'Football Field'!$F$10)+(S1399*'Football Field'!$F$11)</f>
        <v>137139348.93409169</v>
      </c>
    </row>
    <row r="1400" spans="2:20" x14ac:dyDescent="0.3">
      <c r="B1400" s="62">
        <f t="shared" si="198"/>
        <v>1373</v>
      </c>
      <c r="C1400" s="62">
        <v>0.73267894947057</v>
      </c>
      <c r="D1400" s="62">
        <v>0.72806684601759042</v>
      </c>
      <c r="E1400" s="62">
        <v>0.20733320876175287</v>
      </c>
      <c r="F1400" s="62">
        <v>0.97452024774118851</v>
      </c>
      <c r="G1400" s="62">
        <v>8.9891824083057403E-2</v>
      </c>
      <c r="H1400" s="62">
        <v>0.5271713976098964</v>
      </c>
      <c r="I1400" s="62">
        <v>0.46125751862509001</v>
      </c>
      <c r="J1400" s="62">
        <v>0.29823665588558868</v>
      </c>
      <c r="K1400" s="62"/>
      <c r="L1400" s="65">
        <f t="shared" si="199"/>
        <v>0.18229668898316362</v>
      </c>
      <c r="M1400" s="65">
        <f t="shared" si="200"/>
        <v>0.18114915882778856</v>
      </c>
      <c r="N1400" s="65">
        <f t="shared" si="201"/>
        <v>5.1586247292670147E-2</v>
      </c>
      <c r="O1400" s="65">
        <f t="shared" si="202"/>
        <v>0.24246883937178937</v>
      </c>
      <c r="P1400" s="65">
        <f t="shared" si="203"/>
        <v>2.2365842377264314E-2</v>
      </c>
      <c r="Q1400" s="65">
        <f t="shared" si="204"/>
        <v>0.13116468049253155</v>
      </c>
      <c r="R1400" s="65">
        <f t="shared" si="205"/>
        <v>0.11476475265831472</v>
      </c>
      <c r="S1400" s="65">
        <f t="shared" si="206"/>
        <v>7.4203789996477545E-2</v>
      </c>
      <c r="T1400" s="66">
        <f>(L1400*'Football Field'!$F$4)+(M1400*'Football Field'!$F$5)+(N1400*'Football Field'!$F$6)+(O1400*'Football Field'!$F$7)+(P1400*'Football Field'!$F$8)+(Q1400*'Football Field'!$F$9)+(R1400*'Football Field'!$F$10)+(S1400*'Football Field'!$F$11)</f>
        <v>127932706.19269773</v>
      </c>
    </row>
    <row r="1401" spans="2:20" x14ac:dyDescent="0.3">
      <c r="B1401" s="62">
        <f t="shared" si="198"/>
        <v>1374</v>
      </c>
      <c r="C1401" s="62">
        <v>0.5431036313599561</v>
      </c>
      <c r="D1401" s="62">
        <v>0.90400825514980487</v>
      </c>
      <c r="E1401" s="62">
        <v>0.38129902904694613</v>
      </c>
      <c r="F1401" s="62">
        <v>7.8049111549103323E-3</v>
      </c>
      <c r="G1401" s="62">
        <v>0.46784116199346748</v>
      </c>
      <c r="H1401" s="62">
        <v>0.21392420685267144</v>
      </c>
      <c r="I1401" s="62">
        <v>0.72639933881701968</v>
      </c>
      <c r="J1401" s="62">
        <v>0.46735038361696635</v>
      </c>
      <c r="K1401" s="62"/>
      <c r="L1401" s="65">
        <f t="shared" si="199"/>
        <v>0.14632085228144881</v>
      </c>
      <c r="M1401" s="65">
        <f t="shared" si="200"/>
        <v>0.24355436186600637</v>
      </c>
      <c r="N1401" s="65">
        <f t="shared" si="201"/>
        <v>0.10272809033615254</v>
      </c>
      <c r="O1401" s="65">
        <f t="shared" si="202"/>
        <v>2.1027685808467046E-3</v>
      </c>
      <c r="P1401" s="65">
        <f t="shared" si="203"/>
        <v>0.126043932690734</v>
      </c>
      <c r="Q1401" s="65">
        <f t="shared" si="204"/>
        <v>5.7634621576613802E-2</v>
      </c>
      <c r="R1401" s="65">
        <f t="shared" si="205"/>
        <v>0.19570366356461072</v>
      </c>
      <c r="S1401" s="65">
        <f t="shared" si="206"/>
        <v>0.12591170910358704</v>
      </c>
      <c r="T1401" s="66">
        <f>(L1401*'Football Field'!$F$4)+(M1401*'Football Field'!$F$5)+(N1401*'Football Field'!$F$6)+(O1401*'Football Field'!$F$7)+(P1401*'Football Field'!$F$8)+(Q1401*'Football Field'!$F$9)+(R1401*'Football Field'!$F$10)+(S1401*'Football Field'!$F$11)</f>
        <v>147672745.12491158</v>
      </c>
    </row>
    <row r="1402" spans="2:20" x14ac:dyDescent="0.3">
      <c r="B1402" s="62">
        <f t="shared" si="198"/>
        <v>1375</v>
      </c>
      <c r="C1402" s="62">
        <v>0.20085939764330163</v>
      </c>
      <c r="D1402" s="62">
        <v>7.974534962019042E-2</v>
      </c>
      <c r="E1402" s="62">
        <v>0.33321049782534051</v>
      </c>
      <c r="F1402" s="62">
        <v>0.47221724559866385</v>
      </c>
      <c r="G1402" s="62">
        <v>0.27857128282966415</v>
      </c>
      <c r="H1402" s="62">
        <v>0.57452592944250536</v>
      </c>
      <c r="I1402" s="62">
        <v>0.30518377313214518</v>
      </c>
      <c r="J1402" s="62">
        <v>1.0648688420856756E-2</v>
      </c>
      <c r="K1402" s="62"/>
      <c r="L1402" s="65">
        <f t="shared" si="199"/>
        <v>8.9074398144817865E-2</v>
      </c>
      <c r="M1402" s="65">
        <f t="shared" si="200"/>
        <v>3.5364384766706114E-2</v>
      </c>
      <c r="N1402" s="65">
        <f t="shared" si="201"/>
        <v>0.14776766682351519</v>
      </c>
      <c r="O1402" s="65">
        <f t="shared" si="202"/>
        <v>0.20941249171722462</v>
      </c>
      <c r="P1402" s="65">
        <f t="shared" si="203"/>
        <v>0.12353700971735274</v>
      </c>
      <c r="Q1402" s="65">
        <f t="shared" si="204"/>
        <v>0.25478295755204805</v>
      </c>
      <c r="R1402" s="65">
        <f t="shared" si="205"/>
        <v>0.1353387555387654</v>
      </c>
      <c r="S1402" s="65">
        <f t="shared" si="206"/>
        <v>4.7223357395702039E-3</v>
      </c>
      <c r="T1402" s="66">
        <f>(L1402*'Football Field'!$F$4)+(M1402*'Football Field'!$F$5)+(N1402*'Football Field'!$F$6)+(O1402*'Football Field'!$F$7)+(P1402*'Football Field'!$F$8)+(Q1402*'Football Field'!$F$9)+(R1402*'Football Field'!$F$10)+(S1402*'Football Field'!$F$11)</f>
        <v>141739783.40940154</v>
      </c>
    </row>
    <row r="1403" spans="2:20" x14ac:dyDescent="0.3">
      <c r="B1403" s="62">
        <f t="shared" si="198"/>
        <v>1376</v>
      </c>
      <c r="C1403" s="62">
        <v>0.79545137530376475</v>
      </c>
      <c r="D1403" s="62">
        <v>0.91362271246733751</v>
      </c>
      <c r="E1403" s="62">
        <v>0.99259834744432485</v>
      </c>
      <c r="F1403" s="62">
        <v>0.98303702539648763</v>
      </c>
      <c r="G1403" s="62">
        <v>0.57320993833776812</v>
      </c>
      <c r="H1403" s="62">
        <v>0.7887569537593826</v>
      </c>
      <c r="I1403" s="62">
        <v>0.80070319741575369</v>
      </c>
      <c r="J1403" s="62">
        <v>0.59119910238444329</v>
      </c>
      <c r="K1403" s="62"/>
      <c r="L1403" s="65">
        <f t="shared" si="199"/>
        <v>0.12354456134410334</v>
      </c>
      <c r="M1403" s="65">
        <f t="shared" si="200"/>
        <v>0.14189819862047934</v>
      </c>
      <c r="N1403" s="65">
        <f t="shared" si="201"/>
        <v>0.15416420315957255</v>
      </c>
      <c r="O1403" s="65">
        <f t="shared" si="202"/>
        <v>0.15267919807322311</v>
      </c>
      <c r="P1403" s="65">
        <f t="shared" si="203"/>
        <v>8.9027403294106688E-2</v>
      </c>
      <c r="Q1403" s="65">
        <f t="shared" si="204"/>
        <v>0.12250482541701745</v>
      </c>
      <c r="R1403" s="65">
        <f t="shared" si="205"/>
        <v>0.1243602416977078</v>
      </c>
      <c r="S1403" s="65">
        <f t="shared" si="206"/>
        <v>9.1821368393789737E-2</v>
      </c>
      <c r="T1403" s="66">
        <f>(L1403*'Football Field'!$F$4)+(M1403*'Football Field'!$F$5)+(N1403*'Football Field'!$F$6)+(O1403*'Football Field'!$F$7)+(P1403*'Football Field'!$F$8)+(Q1403*'Football Field'!$F$9)+(R1403*'Football Field'!$F$10)+(S1403*'Football Field'!$F$11)</f>
        <v>137320905.29256317</v>
      </c>
    </row>
    <row r="1404" spans="2:20" x14ac:dyDescent="0.3">
      <c r="B1404" s="62">
        <f t="shared" si="198"/>
        <v>1377</v>
      </c>
      <c r="C1404" s="62">
        <v>0.38366961866713822</v>
      </c>
      <c r="D1404" s="62">
        <v>0.5622861660240952</v>
      </c>
      <c r="E1404" s="62">
        <v>0.23939585513109585</v>
      </c>
      <c r="F1404" s="62">
        <v>0.82674284378631724</v>
      </c>
      <c r="G1404" s="62">
        <v>0.15459119411725752</v>
      </c>
      <c r="H1404" s="62">
        <v>5.5669244781084481E-2</v>
      </c>
      <c r="I1404" s="62">
        <v>0.50088696273441258</v>
      </c>
      <c r="J1404" s="62">
        <v>0.10282918779321493</v>
      </c>
      <c r="K1404" s="62"/>
      <c r="L1404" s="65">
        <f t="shared" si="199"/>
        <v>0.13576078193078012</v>
      </c>
      <c r="M1404" s="65">
        <f t="shared" si="200"/>
        <v>0.19896391544757441</v>
      </c>
      <c r="N1404" s="65">
        <f t="shared" si="201"/>
        <v>8.4709778680135669E-2</v>
      </c>
      <c r="O1404" s="65">
        <f t="shared" si="202"/>
        <v>0.29254141966732861</v>
      </c>
      <c r="P1404" s="65">
        <f t="shared" si="203"/>
        <v>5.4701806898033369E-2</v>
      </c>
      <c r="Q1404" s="65">
        <f t="shared" si="204"/>
        <v>1.9698458864768474E-2</v>
      </c>
      <c r="R1404" s="65">
        <f t="shared" si="205"/>
        <v>0.17723792140746253</v>
      </c>
      <c r="S1404" s="65">
        <f t="shared" si="206"/>
        <v>3.6385917103916865E-2</v>
      </c>
      <c r="T1404" s="66">
        <f>(L1404*'Football Field'!$F$4)+(M1404*'Football Field'!$F$5)+(N1404*'Football Field'!$F$6)+(O1404*'Football Field'!$F$7)+(P1404*'Football Field'!$F$8)+(Q1404*'Football Field'!$F$9)+(R1404*'Football Field'!$F$10)+(S1404*'Football Field'!$F$11)</f>
        <v>140353135.7127032</v>
      </c>
    </row>
    <row r="1405" spans="2:20" x14ac:dyDescent="0.3">
      <c r="B1405" s="62">
        <f t="shared" si="198"/>
        <v>1378</v>
      </c>
      <c r="C1405" s="62">
        <v>0.9997582162445291</v>
      </c>
      <c r="D1405" s="62">
        <v>0.72238857535852574</v>
      </c>
      <c r="E1405" s="62">
        <v>0.38120035231933536</v>
      </c>
      <c r="F1405" s="62">
        <v>0.80168623139327566</v>
      </c>
      <c r="G1405" s="62">
        <v>0.43655174431164123</v>
      </c>
      <c r="H1405" s="62">
        <v>0.24060457223189713</v>
      </c>
      <c r="I1405" s="62">
        <v>0.37885374651668347</v>
      </c>
      <c r="J1405" s="62">
        <v>0.49078109195511821</v>
      </c>
      <c r="K1405" s="62"/>
      <c r="L1405" s="65">
        <f t="shared" si="199"/>
        <v>0.22457269136126401</v>
      </c>
      <c r="M1405" s="65">
        <f t="shared" si="200"/>
        <v>0.16226798033857234</v>
      </c>
      <c r="N1405" s="65">
        <f t="shared" si="201"/>
        <v>8.5627892501637298E-2</v>
      </c>
      <c r="O1405" s="65">
        <f t="shared" si="202"/>
        <v>0.18008037512064026</v>
      </c>
      <c r="P1405" s="65">
        <f t="shared" si="203"/>
        <v>9.8061309770262298E-2</v>
      </c>
      <c r="Q1405" s="65">
        <f t="shared" si="204"/>
        <v>5.4046283853422111E-2</v>
      </c>
      <c r="R1405" s="65">
        <f t="shared" si="205"/>
        <v>8.5100781474088019E-2</v>
      </c>
      <c r="S1405" s="65">
        <f t="shared" si="206"/>
        <v>0.11024268558011364</v>
      </c>
      <c r="T1405" s="66">
        <f>(L1405*'Football Field'!$F$4)+(M1405*'Football Field'!$F$5)+(N1405*'Football Field'!$F$6)+(O1405*'Football Field'!$F$7)+(P1405*'Football Field'!$F$8)+(Q1405*'Football Field'!$F$9)+(R1405*'Football Field'!$F$10)+(S1405*'Football Field'!$F$11)</f>
        <v>130606014.60768187</v>
      </c>
    </row>
    <row r="1406" spans="2:20" x14ac:dyDescent="0.3">
      <c r="B1406" s="62">
        <f t="shared" si="198"/>
        <v>1379</v>
      </c>
      <c r="C1406" s="62">
        <v>0.81511629313518341</v>
      </c>
      <c r="D1406" s="62">
        <v>0.55302010668689394</v>
      </c>
      <c r="E1406" s="62">
        <v>0.90119946478559054</v>
      </c>
      <c r="F1406" s="62">
        <v>0.17007876749844397</v>
      </c>
      <c r="G1406" s="62">
        <v>0.2761334615112202</v>
      </c>
      <c r="H1406" s="62">
        <v>0.60838561908247912</v>
      </c>
      <c r="I1406" s="62">
        <v>0.98329038918555522</v>
      </c>
      <c r="J1406" s="62">
        <v>1.0076058406784161E-2</v>
      </c>
      <c r="K1406" s="62"/>
      <c r="L1406" s="65">
        <f t="shared" si="199"/>
        <v>0.18880232156015408</v>
      </c>
      <c r="M1406" s="65">
        <f t="shared" si="200"/>
        <v>0.12809396756177158</v>
      </c>
      <c r="N1406" s="65">
        <f t="shared" si="201"/>
        <v>0.20874144287540261</v>
      </c>
      <c r="O1406" s="65">
        <f t="shared" si="202"/>
        <v>3.9394705298168284E-2</v>
      </c>
      <c r="P1406" s="65">
        <f t="shared" si="203"/>
        <v>6.3959755231041041E-2</v>
      </c>
      <c r="Q1406" s="65">
        <f t="shared" si="204"/>
        <v>0.1409180729841378</v>
      </c>
      <c r="R1406" s="65">
        <f t="shared" si="205"/>
        <v>0.22775585497372883</v>
      </c>
      <c r="S1406" s="65">
        <f t="shared" si="206"/>
        <v>2.3338795155957645E-3</v>
      </c>
      <c r="T1406" s="66">
        <f>(L1406*'Football Field'!$F$4)+(M1406*'Football Field'!$F$5)+(N1406*'Football Field'!$F$6)+(O1406*'Football Field'!$F$7)+(P1406*'Football Field'!$F$8)+(Q1406*'Football Field'!$F$9)+(R1406*'Football Field'!$F$10)+(S1406*'Football Field'!$F$11)</f>
        <v>149277470.99830779</v>
      </c>
    </row>
    <row r="1407" spans="2:20" x14ac:dyDescent="0.3">
      <c r="B1407" s="62">
        <f t="shared" si="198"/>
        <v>1380</v>
      </c>
      <c r="C1407" s="62">
        <v>0.86887132932142763</v>
      </c>
      <c r="D1407" s="62">
        <v>0.80368644818352808</v>
      </c>
      <c r="E1407" s="62">
        <v>0.52216516215682418</v>
      </c>
      <c r="F1407" s="62">
        <v>0.98457668359988437</v>
      </c>
      <c r="G1407" s="62">
        <v>0.72890053712728264</v>
      </c>
      <c r="H1407" s="62">
        <v>0.32996050889146344</v>
      </c>
      <c r="I1407" s="62">
        <v>0.85336313706883848</v>
      </c>
      <c r="J1407" s="62">
        <v>9.905441786411795E-2</v>
      </c>
      <c r="K1407" s="62"/>
      <c r="L1407" s="65">
        <f t="shared" si="199"/>
        <v>0.16739393797559138</v>
      </c>
      <c r="M1407" s="65">
        <f t="shared" si="200"/>
        <v>0.15483562976364293</v>
      </c>
      <c r="N1407" s="65">
        <f t="shared" si="201"/>
        <v>0.1005986500157135</v>
      </c>
      <c r="O1407" s="65">
        <f t="shared" si="202"/>
        <v>0.18968535701994879</v>
      </c>
      <c r="P1407" s="65">
        <f t="shared" si="203"/>
        <v>0.14042761820389435</v>
      </c>
      <c r="Q1407" s="65">
        <f t="shared" si="204"/>
        <v>6.3569123638719263E-2</v>
      </c>
      <c r="R1407" s="65">
        <f t="shared" si="205"/>
        <v>0.16440617985256656</v>
      </c>
      <c r="S1407" s="65">
        <f t="shared" si="206"/>
        <v>1.9083503529923135E-2</v>
      </c>
      <c r="T1407" s="66">
        <f>(L1407*'Football Field'!$F$4)+(M1407*'Football Field'!$F$5)+(N1407*'Football Field'!$F$6)+(O1407*'Football Field'!$F$7)+(P1407*'Football Field'!$F$8)+(Q1407*'Football Field'!$F$9)+(R1407*'Football Field'!$F$10)+(S1407*'Football Field'!$F$11)</f>
        <v>145139745.56875509</v>
      </c>
    </row>
    <row r="1408" spans="2:20" x14ac:dyDescent="0.3">
      <c r="B1408" s="62">
        <f t="shared" si="198"/>
        <v>1381</v>
      </c>
      <c r="C1408" s="62">
        <v>0.60045638079507579</v>
      </c>
      <c r="D1408" s="62">
        <v>0.93654111626135261</v>
      </c>
      <c r="E1408" s="62">
        <v>0.12690140538342198</v>
      </c>
      <c r="F1408" s="62">
        <v>0.10075784812528121</v>
      </c>
      <c r="G1408" s="62">
        <v>0.48665081993748904</v>
      </c>
      <c r="H1408" s="62">
        <v>0.17956409371517512</v>
      </c>
      <c r="I1408" s="62">
        <v>0.45899867347674905</v>
      </c>
      <c r="J1408" s="62">
        <v>0.88316950520144377</v>
      </c>
      <c r="K1408" s="62"/>
      <c r="L1408" s="65">
        <f t="shared" si="199"/>
        <v>0.15914392791945622</v>
      </c>
      <c r="M1408" s="65">
        <f t="shared" si="200"/>
        <v>0.24821924900281794</v>
      </c>
      <c r="N1408" s="65">
        <f t="shared" si="201"/>
        <v>3.3633730537554848E-2</v>
      </c>
      <c r="O1408" s="65">
        <f t="shared" si="202"/>
        <v>2.6704687021790029E-2</v>
      </c>
      <c r="P1408" s="65">
        <f t="shared" si="203"/>
        <v>0.12898109752373066</v>
      </c>
      <c r="Q1408" s="65">
        <f t="shared" si="204"/>
        <v>4.759135900811242E-2</v>
      </c>
      <c r="R1408" s="65">
        <f t="shared" si="205"/>
        <v>0.12165222011661704</v>
      </c>
      <c r="S1408" s="65">
        <f t="shared" si="206"/>
        <v>0.23407372886992064</v>
      </c>
      <c r="T1408" s="66">
        <f>(L1408*'Football Field'!$F$4)+(M1408*'Football Field'!$F$5)+(N1408*'Football Field'!$F$6)+(O1408*'Football Field'!$F$7)+(P1408*'Football Field'!$F$8)+(Q1408*'Football Field'!$F$9)+(R1408*'Football Field'!$F$10)+(S1408*'Football Field'!$F$11)</f>
        <v>136763039.44299799</v>
      </c>
    </row>
    <row r="1409" spans="2:20" x14ac:dyDescent="0.3">
      <c r="B1409" s="62">
        <f t="shared" si="198"/>
        <v>1382</v>
      </c>
      <c r="C1409" s="62">
        <v>0.12581145286673767</v>
      </c>
      <c r="D1409" s="62">
        <v>0.22750280616057794</v>
      </c>
      <c r="E1409" s="62">
        <v>0.82966594975482677</v>
      </c>
      <c r="F1409" s="62">
        <v>0.54891191942689332</v>
      </c>
      <c r="G1409" s="62">
        <v>0.62653852280337707</v>
      </c>
      <c r="H1409" s="62">
        <v>0.23059462154712707</v>
      </c>
      <c r="I1409" s="62">
        <v>0.38677686870956518</v>
      </c>
      <c r="J1409" s="62">
        <v>0.34474638048185935</v>
      </c>
      <c r="K1409" s="62"/>
      <c r="L1409" s="65">
        <f t="shared" si="199"/>
        <v>3.7888756042148072E-2</v>
      </c>
      <c r="M1409" s="65">
        <f t="shared" si="200"/>
        <v>6.8513621972496594E-2</v>
      </c>
      <c r="N1409" s="65">
        <f t="shared" si="201"/>
        <v>0.24985810155164795</v>
      </c>
      <c r="O1409" s="65">
        <f t="shared" si="202"/>
        <v>0.16530760379837656</v>
      </c>
      <c r="P1409" s="65">
        <f t="shared" si="203"/>
        <v>0.18868524844593929</v>
      </c>
      <c r="Q1409" s="65">
        <f t="shared" si="204"/>
        <v>6.9444737830703901E-2</v>
      </c>
      <c r="R1409" s="65">
        <f t="shared" si="205"/>
        <v>0.11647981234907938</v>
      </c>
      <c r="S1409" s="65">
        <f t="shared" si="206"/>
        <v>0.10382211800960842</v>
      </c>
      <c r="T1409" s="66">
        <f>(L1409*'Football Field'!$F$4)+(M1409*'Football Field'!$F$5)+(N1409*'Football Field'!$F$6)+(O1409*'Football Field'!$F$7)+(P1409*'Football Field'!$F$8)+(Q1409*'Football Field'!$F$9)+(R1409*'Football Field'!$F$10)+(S1409*'Football Field'!$F$11)</f>
        <v>147731772.91589043</v>
      </c>
    </row>
    <row r="1410" spans="2:20" x14ac:dyDescent="0.3">
      <c r="B1410" s="62">
        <f t="shared" si="198"/>
        <v>1383</v>
      </c>
      <c r="C1410" s="62">
        <v>9.3879472534544872E-2</v>
      </c>
      <c r="D1410" s="62">
        <v>3.6086178445064343E-2</v>
      </c>
      <c r="E1410" s="62">
        <v>3.024499474593878E-2</v>
      </c>
      <c r="F1410" s="62">
        <v>0.97674450722130213</v>
      </c>
      <c r="G1410" s="62">
        <v>3.4425780610859213E-2</v>
      </c>
      <c r="H1410" s="62">
        <v>0.86731359505513184</v>
      </c>
      <c r="I1410" s="62">
        <v>0.12458279197538391</v>
      </c>
      <c r="J1410" s="62">
        <v>0.22186067267423282</v>
      </c>
      <c r="K1410" s="62"/>
      <c r="L1410" s="65">
        <f t="shared" si="199"/>
        <v>3.9360184945162829E-2</v>
      </c>
      <c r="M1410" s="65">
        <f t="shared" si="200"/>
        <v>1.5129597762058482E-2</v>
      </c>
      <c r="N1410" s="65">
        <f t="shared" si="201"/>
        <v>1.2680605831350176E-2</v>
      </c>
      <c r="O1410" s="65">
        <f t="shared" si="202"/>
        <v>0.40951278709257566</v>
      </c>
      <c r="P1410" s="65">
        <f t="shared" si="203"/>
        <v>1.443345446179853E-2</v>
      </c>
      <c r="Q1410" s="65">
        <f t="shared" si="204"/>
        <v>0.36363245963341362</v>
      </c>
      <c r="R1410" s="65">
        <f t="shared" si="205"/>
        <v>5.2232949341843367E-2</v>
      </c>
      <c r="S1410" s="65">
        <f t="shared" si="206"/>
        <v>9.3017960931797344E-2</v>
      </c>
      <c r="T1410" s="66">
        <f>(L1410*'Football Field'!$F$4)+(M1410*'Football Field'!$F$5)+(N1410*'Football Field'!$F$6)+(O1410*'Football Field'!$F$7)+(P1410*'Football Field'!$F$8)+(Q1410*'Football Field'!$F$9)+(R1410*'Football Field'!$F$10)+(S1410*'Football Field'!$F$11)</f>
        <v>120132455.46653736</v>
      </c>
    </row>
    <row r="1411" spans="2:20" x14ac:dyDescent="0.3">
      <c r="B1411" s="62">
        <f t="shared" si="198"/>
        <v>1384</v>
      </c>
      <c r="C1411" s="62">
        <v>0.30307543739608678</v>
      </c>
      <c r="D1411" s="62">
        <v>0.1081285958803111</v>
      </c>
      <c r="E1411" s="62">
        <v>0.99832823030489048</v>
      </c>
      <c r="F1411" s="62">
        <v>0.24235368869259577</v>
      </c>
      <c r="G1411" s="62">
        <v>5.7885248558737445E-2</v>
      </c>
      <c r="H1411" s="62">
        <v>0.30535836174821229</v>
      </c>
      <c r="I1411" s="62">
        <v>0.62871487904518508</v>
      </c>
      <c r="J1411" s="62">
        <v>0.64175591101256824</v>
      </c>
      <c r="K1411" s="62"/>
      <c r="L1411" s="65">
        <f t="shared" si="199"/>
        <v>9.2243549083105655E-2</v>
      </c>
      <c r="M1411" s="65">
        <f t="shared" si="200"/>
        <v>3.2909844252200546E-2</v>
      </c>
      <c r="N1411" s="65">
        <f t="shared" si="201"/>
        <v>0.30384956268438335</v>
      </c>
      <c r="O1411" s="65">
        <f t="shared" si="202"/>
        <v>7.3762376029077092E-2</v>
      </c>
      <c r="P1411" s="65">
        <f t="shared" si="203"/>
        <v>1.7617860465668378E-2</v>
      </c>
      <c r="Q1411" s="65">
        <f t="shared" si="204"/>
        <v>9.2938376240124965E-2</v>
      </c>
      <c r="R1411" s="65">
        <f t="shared" si="205"/>
        <v>0.19135464194246241</v>
      </c>
      <c r="S1411" s="65">
        <f t="shared" si="206"/>
        <v>0.19532378930297759</v>
      </c>
      <c r="T1411" s="66">
        <f>(L1411*'Football Field'!$F$4)+(M1411*'Football Field'!$F$5)+(N1411*'Football Field'!$F$6)+(O1411*'Football Field'!$F$7)+(P1411*'Football Field'!$F$8)+(Q1411*'Football Field'!$F$9)+(R1411*'Football Field'!$F$10)+(S1411*'Football Field'!$F$11)</f>
        <v>145422670.32935694</v>
      </c>
    </row>
    <row r="1412" spans="2:20" x14ac:dyDescent="0.3">
      <c r="B1412" s="62">
        <f t="shared" si="198"/>
        <v>1385</v>
      </c>
      <c r="C1412" s="62">
        <v>0.47491705694033615</v>
      </c>
      <c r="D1412" s="62">
        <v>0.32476608599305234</v>
      </c>
      <c r="E1412" s="62">
        <v>0.88524291965671109</v>
      </c>
      <c r="F1412" s="62">
        <v>0.88251378169993333</v>
      </c>
      <c r="G1412" s="62">
        <v>0.92702285925789885</v>
      </c>
      <c r="H1412" s="62">
        <v>0.34608004556425098</v>
      </c>
      <c r="I1412" s="62">
        <v>0.44732240559980718</v>
      </c>
      <c r="J1412" s="62">
        <v>0.63572664754136321</v>
      </c>
      <c r="K1412" s="62"/>
      <c r="L1412" s="65">
        <f t="shared" si="199"/>
        <v>9.6457439205862597E-2</v>
      </c>
      <c r="M1412" s="65">
        <f t="shared" si="200"/>
        <v>6.596121267494566E-2</v>
      </c>
      <c r="N1412" s="65">
        <f t="shared" si="201"/>
        <v>0.17979616410352439</v>
      </c>
      <c r="O1412" s="65">
        <f t="shared" si="202"/>
        <v>0.17924186592723595</v>
      </c>
      <c r="P1412" s="65">
        <f t="shared" si="203"/>
        <v>0.18828182686339548</v>
      </c>
      <c r="Q1412" s="65">
        <f t="shared" si="204"/>
        <v>7.0290157970825801E-2</v>
      </c>
      <c r="R1412" s="65">
        <f t="shared" si="205"/>
        <v>9.0852861806107424E-2</v>
      </c>
      <c r="S1412" s="65">
        <f t="shared" si="206"/>
        <v>0.12911847144810296</v>
      </c>
      <c r="T1412" s="66">
        <f>(L1412*'Football Field'!$F$4)+(M1412*'Football Field'!$F$5)+(N1412*'Football Field'!$F$6)+(O1412*'Football Field'!$F$7)+(P1412*'Football Field'!$F$8)+(Q1412*'Football Field'!$F$9)+(R1412*'Football Field'!$F$10)+(S1412*'Football Field'!$F$11)</f>
        <v>142329580.28137672</v>
      </c>
    </row>
    <row r="1413" spans="2:20" x14ac:dyDescent="0.3">
      <c r="B1413" s="62">
        <f t="shared" si="198"/>
        <v>1386</v>
      </c>
      <c r="C1413" s="62">
        <v>0.62129343990013308</v>
      </c>
      <c r="D1413" s="62">
        <v>0.52771518449723276</v>
      </c>
      <c r="E1413" s="62">
        <v>0.81559953537925045</v>
      </c>
      <c r="F1413" s="62">
        <v>0.45671594221072187</v>
      </c>
      <c r="G1413" s="62">
        <v>0.69321455869811788</v>
      </c>
      <c r="H1413" s="62">
        <v>0.45932549992558913</v>
      </c>
      <c r="I1413" s="62">
        <v>0.44375347351490413</v>
      </c>
      <c r="J1413" s="62">
        <v>0.36101432170950409</v>
      </c>
      <c r="K1413" s="62"/>
      <c r="L1413" s="65">
        <f t="shared" si="199"/>
        <v>0.1418921357553535</v>
      </c>
      <c r="M1413" s="65">
        <f t="shared" si="200"/>
        <v>0.12052056208879139</v>
      </c>
      <c r="N1413" s="65">
        <f t="shared" si="201"/>
        <v>0.18626811835424797</v>
      </c>
      <c r="O1413" s="65">
        <f t="shared" si="202"/>
        <v>0.10430562486578743</v>
      </c>
      <c r="P1413" s="65">
        <f t="shared" si="203"/>
        <v>0.1583176128275095</v>
      </c>
      <c r="Q1413" s="65">
        <f t="shared" si="204"/>
        <v>0.10490160044473269</v>
      </c>
      <c r="R1413" s="65">
        <f t="shared" si="205"/>
        <v>0.10134523248146234</v>
      </c>
      <c r="S1413" s="65">
        <f t="shared" si="206"/>
        <v>8.2449113182115286E-2</v>
      </c>
      <c r="T1413" s="66">
        <f>(L1413*'Football Field'!$F$4)+(M1413*'Football Field'!$F$5)+(N1413*'Football Field'!$F$6)+(O1413*'Football Field'!$F$7)+(P1413*'Football Field'!$F$8)+(Q1413*'Football Field'!$F$9)+(R1413*'Football Field'!$F$10)+(S1413*'Football Field'!$F$11)</f>
        <v>140211395.54569274</v>
      </c>
    </row>
    <row r="1414" spans="2:20" x14ac:dyDescent="0.3">
      <c r="B1414" s="62">
        <f t="shared" si="198"/>
        <v>1387</v>
      </c>
      <c r="C1414" s="62">
        <v>0.57364554581215854</v>
      </c>
      <c r="D1414" s="62">
        <v>0.71258163900831528</v>
      </c>
      <c r="E1414" s="62">
        <v>0.81793497435062534</v>
      </c>
      <c r="F1414" s="62">
        <v>0.60548656363191211</v>
      </c>
      <c r="G1414" s="62">
        <v>0.44243018797581135</v>
      </c>
      <c r="H1414" s="62">
        <v>0.54365813998728552</v>
      </c>
      <c r="I1414" s="62">
        <v>0.32206792851566246</v>
      </c>
      <c r="J1414" s="62">
        <v>7.8334907186153879E-3</v>
      </c>
      <c r="K1414" s="62"/>
      <c r="L1414" s="65">
        <f t="shared" si="199"/>
        <v>0.14249802859522642</v>
      </c>
      <c r="M1414" s="65">
        <f t="shared" si="200"/>
        <v>0.17701083798720926</v>
      </c>
      <c r="N1414" s="65">
        <f t="shared" si="201"/>
        <v>0.20318142834881717</v>
      </c>
      <c r="O1414" s="65">
        <f t="shared" si="202"/>
        <v>0.15040758581379865</v>
      </c>
      <c r="P1414" s="65">
        <f t="shared" si="203"/>
        <v>0.10990311009616542</v>
      </c>
      <c r="Q1414" s="65">
        <f t="shared" si="204"/>
        <v>0.13504892305623098</v>
      </c>
      <c r="R1414" s="65">
        <f t="shared" si="205"/>
        <v>8.0004185898897073E-2</v>
      </c>
      <c r="S1414" s="65">
        <f t="shared" si="206"/>
        <v>1.9459002036550583E-3</v>
      </c>
      <c r="T1414" s="66">
        <f>(L1414*'Football Field'!$F$4)+(M1414*'Football Field'!$F$5)+(N1414*'Football Field'!$F$6)+(O1414*'Football Field'!$F$7)+(P1414*'Football Field'!$F$8)+(Q1414*'Football Field'!$F$9)+(R1414*'Football Field'!$F$10)+(S1414*'Football Field'!$F$11)</f>
        <v>133242686.6803533</v>
      </c>
    </row>
    <row r="1415" spans="2:20" x14ac:dyDescent="0.3">
      <c r="B1415" s="62">
        <f t="shared" si="198"/>
        <v>1388</v>
      </c>
      <c r="C1415" s="62">
        <v>0.53813736804769685</v>
      </c>
      <c r="D1415" s="62">
        <v>0.65290292455281451</v>
      </c>
      <c r="E1415" s="62">
        <v>9.2697281596940684E-3</v>
      </c>
      <c r="F1415" s="62">
        <v>3.56376477251511E-2</v>
      </c>
      <c r="G1415" s="62">
        <v>0.38969659739911144</v>
      </c>
      <c r="H1415" s="62">
        <v>0.64031569335371974</v>
      </c>
      <c r="I1415" s="62">
        <v>0.95282264734183375</v>
      </c>
      <c r="J1415" s="62">
        <v>0.17625187249549712</v>
      </c>
      <c r="K1415" s="62"/>
      <c r="L1415" s="65">
        <f t="shared" si="199"/>
        <v>0.15850718788406348</v>
      </c>
      <c r="M1415" s="65">
        <f t="shared" si="200"/>
        <v>0.19231113220699972</v>
      </c>
      <c r="N1415" s="65">
        <f t="shared" si="201"/>
        <v>2.7303782087710203E-3</v>
      </c>
      <c r="O1415" s="65">
        <f t="shared" si="202"/>
        <v>1.0496991398701604E-2</v>
      </c>
      <c r="P1415" s="65">
        <f t="shared" si="203"/>
        <v>0.11478428269312521</v>
      </c>
      <c r="Q1415" s="65">
        <f t="shared" si="204"/>
        <v>0.18860359071466049</v>
      </c>
      <c r="R1415" s="65">
        <f t="shared" si="205"/>
        <v>0.28065183231991536</v>
      </c>
      <c r="S1415" s="65">
        <f t="shared" si="206"/>
        <v>5.1914604573763033E-2</v>
      </c>
      <c r="T1415" s="66">
        <f>(L1415*'Football Field'!$F$4)+(M1415*'Football Field'!$F$5)+(N1415*'Football Field'!$F$6)+(O1415*'Football Field'!$F$7)+(P1415*'Football Field'!$F$8)+(Q1415*'Football Field'!$F$9)+(R1415*'Football Field'!$F$10)+(S1415*'Football Field'!$F$11)</f>
        <v>155513695.25277045</v>
      </c>
    </row>
    <row r="1416" spans="2:20" x14ac:dyDescent="0.3">
      <c r="B1416" s="62">
        <f t="shared" si="198"/>
        <v>1389</v>
      </c>
      <c r="C1416" s="62">
        <v>0.46725301749213466</v>
      </c>
      <c r="D1416" s="62">
        <v>5.2190153470585643E-2</v>
      </c>
      <c r="E1416" s="62">
        <v>0.47838647664544343</v>
      </c>
      <c r="F1416" s="62">
        <v>0.48027921617531211</v>
      </c>
      <c r="G1416" s="62">
        <v>0.85933755798877087</v>
      </c>
      <c r="H1416" s="62">
        <v>0.84924890267240161</v>
      </c>
      <c r="I1416" s="62">
        <v>0.12193973367511768</v>
      </c>
      <c r="J1416" s="62">
        <v>0.71547007420480813</v>
      </c>
      <c r="K1416" s="62"/>
      <c r="L1416" s="65">
        <f t="shared" si="199"/>
        <v>0.11611352142338791</v>
      </c>
      <c r="M1416" s="65">
        <f t="shared" si="200"/>
        <v>1.2969381205117113E-2</v>
      </c>
      <c r="N1416" s="65">
        <f t="shared" si="201"/>
        <v>0.11888021334300915</v>
      </c>
      <c r="O1416" s="65">
        <f t="shared" si="202"/>
        <v>0.1193505637607119</v>
      </c>
      <c r="P1416" s="65">
        <f t="shared" si="203"/>
        <v>0.21354749185997632</v>
      </c>
      <c r="Q1416" s="65">
        <f t="shared" si="204"/>
        <v>0.21104043625764382</v>
      </c>
      <c r="R1416" s="65">
        <f t="shared" si="205"/>
        <v>3.03023230421114E-2</v>
      </c>
      <c r="S1416" s="65">
        <f t="shared" si="206"/>
        <v>0.17779606910804241</v>
      </c>
      <c r="T1416" s="66">
        <f>(L1416*'Football Field'!$F$4)+(M1416*'Football Field'!$F$5)+(N1416*'Football Field'!$F$6)+(O1416*'Football Field'!$F$7)+(P1416*'Football Field'!$F$8)+(Q1416*'Football Field'!$F$9)+(R1416*'Football Field'!$F$10)+(S1416*'Football Field'!$F$11)</f>
        <v>134426921.90782854</v>
      </c>
    </row>
    <row r="1417" spans="2:20" x14ac:dyDescent="0.3">
      <c r="B1417" s="62">
        <f t="shared" si="198"/>
        <v>1390</v>
      </c>
      <c r="C1417" s="62">
        <v>0.36313710509830954</v>
      </c>
      <c r="D1417" s="62">
        <v>0.29439882192299172</v>
      </c>
      <c r="E1417" s="62">
        <v>0.79822912175917671</v>
      </c>
      <c r="F1417" s="62">
        <v>3.3995805593290296E-2</v>
      </c>
      <c r="G1417" s="62">
        <v>4.6554546382244322E-2</v>
      </c>
      <c r="H1417" s="62">
        <v>0.798504705557599</v>
      </c>
      <c r="I1417" s="62">
        <v>0.35517356419718216</v>
      </c>
      <c r="J1417" s="62">
        <v>0.96375627532574293</v>
      </c>
      <c r="K1417" s="62"/>
      <c r="L1417" s="65">
        <f t="shared" si="199"/>
        <v>9.9387508855691073E-2</v>
      </c>
      <c r="M1417" s="65">
        <f t="shared" si="200"/>
        <v>8.0574430732037489E-2</v>
      </c>
      <c r="N1417" s="65">
        <f t="shared" si="201"/>
        <v>0.21846845941626689</v>
      </c>
      <c r="O1417" s="65">
        <f t="shared" si="202"/>
        <v>9.3043602045149963E-3</v>
      </c>
      <c r="P1417" s="65">
        <f t="shared" si="203"/>
        <v>1.2741579766643151E-2</v>
      </c>
      <c r="Q1417" s="65">
        <f t="shared" si="204"/>
        <v>0.21854388433655633</v>
      </c>
      <c r="R1417" s="65">
        <f t="shared" si="205"/>
        <v>9.7207956062210527E-2</v>
      </c>
      <c r="S1417" s="65">
        <f t="shared" si="206"/>
        <v>0.26377182062607957</v>
      </c>
      <c r="T1417" s="66">
        <f>(L1417*'Football Field'!$F$4)+(M1417*'Football Field'!$F$5)+(N1417*'Football Field'!$F$6)+(O1417*'Football Field'!$F$7)+(P1417*'Football Field'!$F$8)+(Q1417*'Football Field'!$F$9)+(R1417*'Football Field'!$F$10)+(S1417*'Football Field'!$F$11)</f>
        <v>129604631.25852798</v>
      </c>
    </row>
    <row r="1418" spans="2:20" x14ac:dyDescent="0.3">
      <c r="B1418" s="62">
        <f t="shared" si="198"/>
        <v>1391</v>
      </c>
      <c r="C1418" s="62">
        <v>0.46752451301537101</v>
      </c>
      <c r="D1418" s="62">
        <v>0.95580100680451241</v>
      </c>
      <c r="E1418" s="62">
        <v>5.5783996119082024E-3</v>
      </c>
      <c r="F1418" s="62">
        <v>5.9561547215532862E-2</v>
      </c>
      <c r="G1418" s="62">
        <v>0.13853479182791617</v>
      </c>
      <c r="H1418" s="62">
        <v>0.95045950497461851</v>
      </c>
      <c r="I1418" s="62">
        <v>0.43161692917290717</v>
      </c>
      <c r="J1418" s="62">
        <v>0.99551697636319192</v>
      </c>
      <c r="K1418" s="62"/>
      <c r="L1418" s="65">
        <f t="shared" si="199"/>
        <v>0.11674705392364</v>
      </c>
      <c r="M1418" s="65">
        <f t="shared" si="200"/>
        <v>0.23867615189196961</v>
      </c>
      <c r="N1418" s="65">
        <f t="shared" si="201"/>
        <v>1.3930001575717327E-3</v>
      </c>
      <c r="O1418" s="65">
        <f t="shared" si="202"/>
        <v>1.4873306042711448E-2</v>
      </c>
      <c r="P1418" s="65">
        <f t="shared" si="203"/>
        <v>3.4593969645613488E-2</v>
      </c>
      <c r="Q1418" s="65">
        <f t="shared" si="204"/>
        <v>0.2373423082435461</v>
      </c>
      <c r="R1418" s="65">
        <f t="shared" si="205"/>
        <v>0.1077804553594575</v>
      </c>
      <c r="S1418" s="65">
        <f t="shared" si="206"/>
        <v>0.24859375473549017</v>
      </c>
      <c r="T1418" s="66">
        <f>(L1418*'Football Field'!$F$4)+(M1418*'Football Field'!$F$5)+(N1418*'Football Field'!$F$6)+(O1418*'Football Field'!$F$7)+(P1418*'Football Field'!$F$8)+(Q1418*'Football Field'!$F$9)+(R1418*'Football Field'!$F$10)+(S1418*'Football Field'!$F$11)</f>
        <v>126515826.85433531</v>
      </c>
    </row>
    <row r="1419" spans="2:20" x14ac:dyDescent="0.3">
      <c r="B1419" s="62">
        <f t="shared" si="198"/>
        <v>1392</v>
      </c>
      <c r="C1419" s="62">
        <v>0.73468122037499006</v>
      </c>
      <c r="D1419" s="62">
        <v>0.50393422850846159</v>
      </c>
      <c r="E1419" s="62">
        <v>0.4215181507050989</v>
      </c>
      <c r="F1419" s="62">
        <v>0.37537527111725688</v>
      </c>
      <c r="G1419" s="62">
        <v>0.98237412438609018</v>
      </c>
      <c r="H1419" s="62">
        <v>0.8803933474293596</v>
      </c>
      <c r="I1419" s="62">
        <v>0.13933926588272882</v>
      </c>
      <c r="J1419" s="62">
        <v>3.6535817514385949E-2</v>
      </c>
      <c r="K1419" s="62"/>
      <c r="L1419" s="65">
        <f t="shared" si="199"/>
        <v>0.18032742123947504</v>
      </c>
      <c r="M1419" s="65">
        <f t="shared" si="200"/>
        <v>0.12369059856307812</v>
      </c>
      <c r="N1419" s="65">
        <f t="shared" si="201"/>
        <v>0.1034615817231395</v>
      </c>
      <c r="O1419" s="65">
        <f t="shared" si="202"/>
        <v>9.2135817223004166E-2</v>
      </c>
      <c r="P1419" s="65">
        <f t="shared" si="203"/>
        <v>0.24112361610728525</v>
      </c>
      <c r="Q1419" s="65">
        <f t="shared" si="204"/>
        <v>0.21609244610511905</v>
      </c>
      <c r="R1419" s="65">
        <f t="shared" si="205"/>
        <v>3.4200806822323689E-2</v>
      </c>
      <c r="S1419" s="65">
        <f t="shared" si="206"/>
        <v>8.9677122165753229E-3</v>
      </c>
      <c r="T1419" s="66">
        <f>(L1419*'Football Field'!$F$4)+(M1419*'Football Field'!$F$5)+(N1419*'Football Field'!$F$6)+(O1419*'Football Field'!$F$7)+(P1419*'Football Field'!$F$8)+(Q1419*'Football Field'!$F$9)+(R1419*'Football Field'!$F$10)+(S1419*'Football Field'!$F$11)</f>
        <v>134661587.92712554</v>
      </c>
    </row>
    <row r="1420" spans="2:20" x14ac:dyDescent="0.3">
      <c r="B1420" s="62">
        <f t="shared" si="198"/>
        <v>1393</v>
      </c>
      <c r="C1420" s="62">
        <v>0.82094786659556096</v>
      </c>
      <c r="D1420" s="62">
        <v>0.26277992906705661</v>
      </c>
      <c r="E1420" s="62">
        <v>0.8844485498143061</v>
      </c>
      <c r="F1420" s="62">
        <v>0.47368541572488265</v>
      </c>
      <c r="G1420" s="62">
        <v>0.44318194254918009</v>
      </c>
      <c r="H1420" s="62">
        <v>0.25830034010469238</v>
      </c>
      <c r="I1420" s="62">
        <v>0.53095450241130138</v>
      </c>
      <c r="J1420" s="62">
        <v>0.14979893006565581</v>
      </c>
      <c r="K1420" s="62"/>
      <c r="L1420" s="65">
        <f t="shared" si="199"/>
        <v>0.21467754723210183</v>
      </c>
      <c r="M1420" s="65">
        <f t="shared" si="200"/>
        <v>6.8716849058739551E-2</v>
      </c>
      <c r="N1420" s="65">
        <f t="shared" si="201"/>
        <v>0.23128295115073919</v>
      </c>
      <c r="O1420" s="65">
        <f t="shared" si="202"/>
        <v>0.12386855164036083</v>
      </c>
      <c r="P1420" s="65">
        <f t="shared" si="203"/>
        <v>0.11589190529060411</v>
      </c>
      <c r="Q1420" s="65">
        <f t="shared" si="204"/>
        <v>6.7545438290554788E-2</v>
      </c>
      <c r="R1420" s="65">
        <f t="shared" si="205"/>
        <v>0.13884439549393868</v>
      </c>
      <c r="S1420" s="65">
        <f t="shared" si="206"/>
        <v>3.9172361842960947E-2</v>
      </c>
      <c r="T1420" s="66">
        <f>(L1420*'Football Field'!$F$4)+(M1420*'Football Field'!$F$5)+(N1420*'Football Field'!$F$6)+(O1420*'Football Field'!$F$7)+(P1420*'Football Field'!$F$8)+(Q1420*'Football Field'!$F$9)+(R1420*'Football Field'!$F$10)+(S1420*'Football Field'!$F$11)</f>
        <v>142735895.09922051</v>
      </c>
    </row>
    <row r="1421" spans="2:20" x14ac:dyDescent="0.3">
      <c r="B1421" s="62">
        <f t="shared" si="198"/>
        <v>1394</v>
      </c>
      <c r="C1421" s="62">
        <v>0.36878575326292928</v>
      </c>
      <c r="D1421" s="62">
        <v>0.8388679583387364</v>
      </c>
      <c r="E1421" s="62">
        <v>0.28039292980636454</v>
      </c>
      <c r="F1421" s="62">
        <v>0.79961012092670458</v>
      </c>
      <c r="G1421" s="62">
        <v>0.73943902610909717</v>
      </c>
      <c r="H1421" s="62">
        <v>0.76448309024219663</v>
      </c>
      <c r="I1421" s="62">
        <v>0.67247342580161584</v>
      </c>
      <c r="J1421" s="62">
        <v>0.31412674264589291</v>
      </c>
      <c r="K1421" s="62"/>
      <c r="L1421" s="65">
        <f t="shared" si="199"/>
        <v>7.7181233609101854E-2</v>
      </c>
      <c r="M1421" s="65">
        <f t="shared" si="200"/>
        <v>0.17556226965625724</v>
      </c>
      <c r="N1421" s="65">
        <f t="shared" si="201"/>
        <v>5.8681963785884958E-2</v>
      </c>
      <c r="O1421" s="65">
        <f t="shared" si="202"/>
        <v>0.16734620302820091</v>
      </c>
      <c r="P1421" s="65">
        <f t="shared" si="203"/>
        <v>0.15475331058443523</v>
      </c>
      <c r="Q1421" s="65">
        <f t="shared" si="204"/>
        <v>0.15999465124707188</v>
      </c>
      <c r="R1421" s="65">
        <f t="shared" si="205"/>
        <v>0.14073843176827736</v>
      </c>
      <c r="S1421" s="65">
        <f t="shared" si="206"/>
        <v>6.5741936320770508E-2</v>
      </c>
      <c r="T1421" s="66">
        <f>(L1421*'Football Field'!$F$4)+(M1421*'Football Field'!$F$5)+(N1421*'Football Field'!$F$6)+(O1421*'Football Field'!$F$7)+(P1421*'Football Field'!$F$8)+(Q1421*'Football Field'!$F$9)+(R1421*'Football Field'!$F$10)+(S1421*'Football Field'!$F$11)</f>
        <v>142501196.87849817</v>
      </c>
    </row>
    <row r="1422" spans="2:20" x14ac:dyDescent="0.3">
      <c r="B1422" s="62">
        <f t="shared" si="198"/>
        <v>1395</v>
      </c>
      <c r="C1422" s="62">
        <v>0.38883365478225707</v>
      </c>
      <c r="D1422" s="62">
        <v>0.16524280855291118</v>
      </c>
      <c r="E1422" s="62">
        <v>1.0632725140263477E-2</v>
      </c>
      <c r="F1422" s="62">
        <v>0.36369484522480355</v>
      </c>
      <c r="G1422" s="62">
        <v>0.86199289842258375</v>
      </c>
      <c r="H1422" s="62">
        <v>0.94403825387895446</v>
      </c>
      <c r="I1422" s="62">
        <v>0.92265242497844158</v>
      </c>
      <c r="J1422" s="62">
        <v>0.32267545128291919</v>
      </c>
      <c r="K1422" s="62"/>
      <c r="L1422" s="65">
        <f t="shared" si="199"/>
        <v>9.770271463375578E-2</v>
      </c>
      <c r="M1422" s="65">
        <f t="shared" si="200"/>
        <v>4.1520765424397928E-2</v>
      </c>
      <c r="N1422" s="65">
        <f t="shared" si="201"/>
        <v>2.6716980317459064E-3</v>
      </c>
      <c r="O1422" s="65">
        <f t="shared" si="202"/>
        <v>9.1386054781357917E-2</v>
      </c>
      <c r="P1422" s="65">
        <f t="shared" si="203"/>
        <v>0.21659402455290952</v>
      </c>
      <c r="Q1422" s="65">
        <f t="shared" si="204"/>
        <v>0.23720966276372168</v>
      </c>
      <c r="R1422" s="65">
        <f t="shared" si="205"/>
        <v>0.23183601901510326</v>
      </c>
      <c r="S1422" s="65">
        <f t="shared" si="206"/>
        <v>8.107906079700794E-2</v>
      </c>
      <c r="T1422" s="66">
        <f>(L1422*'Football Field'!$F$4)+(M1422*'Football Field'!$F$5)+(N1422*'Football Field'!$F$6)+(O1422*'Football Field'!$F$7)+(P1422*'Football Field'!$F$8)+(Q1422*'Football Field'!$F$9)+(R1422*'Football Field'!$F$10)+(S1422*'Football Field'!$F$11)</f>
        <v>158657883.42437887</v>
      </c>
    </row>
    <row r="1423" spans="2:20" x14ac:dyDescent="0.3">
      <c r="B1423" s="62">
        <f t="shared" si="198"/>
        <v>1396</v>
      </c>
      <c r="C1423" s="62">
        <v>0.66892575293642043</v>
      </c>
      <c r="D1423" s="62">
        <v>0.11780425652543114</v>
      </c>
      <c r="E1423" s="62">
        <v>0.43848033979540457</v>
      </c>
      <c r="F1423" s="62">
        <v>8.0135082495021992E-2</v>
      </c>
      <c r="G1423" s="62">
        <v>0.52151473615030219</v>
      </c>
      <c r="H1423" s="62">
        <v>0.21398093669564666</v>
      </c>
      <c r="I1423" s="62">
        <v>0.10328648234632365</v>
      </c>
      <c r="J1423" s="62">
        <v>0.35071204329932815</v>
      </c>
      <c r="K1423" s="62"/>
      <c r="L1423" s="65">
        <f t="shared" si="199"/>
        <v>0.26812374824710911</v>
      </c>
      <c r="M1423" s="65">
        <f t="shared" si="200"/>
        <v>4.7219169960802408E-2</v>
      </c>
      <c r="N1423" s="65">
        <f t="shared" si="201"/>
        <v>0.17575492006776472</v>
      </c>
      <c r="O1423" s="65">
        <f t="shared" si="202"/>
        <v>3.212033411830504E-2</v>
      </c>
      <c r="P1423" s="65">
        <f t="shared" si="203"/>
        <v>0.20903737852653978</v>
      </c>
      <c r="Q1423" s="65">
        <f t="shared" si="204"/>
        <v>8.5769415437227658E-2</v>
      </c>
      <c r="R1423" s="65">
        <f t="shared" si="205"/>
        <v>4.1400048762343516E-2</v>
      </c>
      <c r="S1423" s="65">
        <f t="shared" si="206"/>
        <v>0.14057498487990785</v>
      </c>
      <c r="T1423" s="66">
        <f>(L1423*'Football Field'!$F$4)+(M1423*'Football Field'!$F$5)+(N1423*'Football Field'!$F$6)+(O1423*'Football Field'!$F$7)+(P1423*'Football Field'!$F$8)+(Q1423*'Football Field'!$F$9)+(R1423*'Football Field'!$F$10)+(S1423*'Football Field'!$F$11)</f>
        <v>135338932.30851501</v>
      </c>
    </row>
    <row r="1424" spans="2:20" x14ac:dyDescent="0.3">
      <c r="B1424" s="62">
        <f t="shared" si="198"/>
        <v>1397</v>
      </c>
      <c r="C1424" s="62">
        <v>0.27112321484102886</v>
      </c>
      <c r="D1424" s="62">
        <v>6.1944096067549692E-2</v>
      </c>
      <c r="E1424" s="62">
        <v>0.15010794964141072</v>
      </c>
      <c r="F1424" s="62">
        <v>0.69717304976424432</v>
      </c>
      <c r="G1424" s="62">
        <v>0.91276703112028357</v>
      </c>
      <c r="H1424" s="62">
        <v>0.60873858964863214</v>
      </c>
      <c r="I1424" s="62">
        <v>0.73091929246544629</v>
      </c>
      <c r="J1424" s="62">
        <v>0.72107751808968767</v>
      </c>
      <c r="K1424" s="62"/>
      <c r="L1424" s="65">
        <f t="shared" si="199"/>
        <v>6.5270331483816779E-2</v>
      </c>
      <c r="M1424" s="65">
        <f t="shared" si="200"/>
        <v>1.4912451101485385E-2</v>
      </c>
      <c r="N1424" s="65">
        <f t="shared" si="201"/>
        <v>3.6137059075504484E-2</v>
      </c>
      <c r="O1424" s="65">
        <f t="shared" si="202"/>
        <v>0.16783777105319836</v>
      </c>
      <c r="P1424" s="65">
        <f t="shared" si="203"/>
        <v>0.21973996849975583</v>
      </c>
      <c r="Q1424" s="65">
        <f t="shared" si="204"/>
        <v>0.14654801713182045</v>
      </c>
      <c r="R1424" s="65">
        <f t="shared" si="205"/>
        <v>0.17596185754550511</v>
      </c>
      <c r="S1424" s="65">
        <f t="shared" si="206"/>
        <v>0.17359254410891375</v>
      </c>
      <c r="T1424" s="66">
        <f>(L1424*'Football Field'!$F$4)+(M1424*'Football Field'!$F$5)+(N1424*'Football Field'!$F$6)+(O1424*'Football Field'!$F$7)+(P1424*'Football Field'!$F$8)+(Q1424*'Football Field'!$F$9)+(R1424*'Football Field'!$F$10)+(S1424*'Football Field'!$F$11)</f>
        <v>153538105.320999</v>
      </c>
    </row>
    <row r="1425" spans="2:20" x14ac:dyDescent="0.3">
      <c r="B1425" s="62">
        <f t="shared" si="198"/>
        <v>1398</v>
      </c>
      <c r="C1425" s="62">
        <v>0.10046718629986229</v>
      </c>
      <c r="D1425" s="62">
        <v>0.38553902155776909</v>
      </c>
      <c r="E1425" s="62">
        <v>0.58819887255995373</v>
      </c>
      <c r="F1425" s="62">
        <v>0.49557724287461591</v>
      </c>
      <c r="G1425" s="62">
        <v>9.4053073209393268E-2</v>
      </c>
      <c r="H1425" s="62">
        <v>0.70895623130459651</v>
      </c>
      <c r="I1425" s="62">
        <v>0.33366054856812954</v>
      </c>
      <c r="J1425" s="62">
        <v>0.30772384398511998</v>
      </c>
      <c r="K1425" s="62"/>
      <c r="L1425" s="65">
        <f t="shared" si="199"/>
        <v>3.3331559146264317E-2</v>
      </c>
      <c r="M1425" s="65">
        <f t="shared" si="200"/>
        <v>0.12790859556761838</v>
      </c>
      <c r="N1425" s="65">
        <f t="shared" si="201"/>
        <v>0.19514416828576953</v>
      </c>
      <c r="O1425" s="65">
        <f t="shared" si="202"/>
        <v>0.16441549515595918</v>
      </c>
      <c r="P1425" s="65">
        <f t="shared" si="203"/>
        <v>3.1203576889374047E-2</v>
      </c>
      <c r="Q1425" s="65">
        <f t="shared" si="204"/>
        <v>0.23520730923340485</v>
      </c>
      <c r="R1425" s="65">
        <f t="shared" si="205"/>
        <v>0.11069710140164295</v>
      </c>
      <c r="S1425" s="65">
        <f t="shared" si="206"/>
        <v>0.10209219431996673</v>
      </c>
      <c r="T1425" s="66">
        <f>(L1425*'Football Field'!$F$4)+(M1425*'Football Field'!$F$5)+(N1425*'Football Field'!$F$6)+(O1425*'Football Field'!$F$7)+(P1425*'Football Field'!$F$8)+(Q1425*'Football Field'!$F$9)+(R1425*'Football Field'!$F$10)+(S1425*'Football Field'!$F$11)</f>
        <v>132396171.81594172</v>
      </c>
    </row>
    <row r="1426" spans="2:20" x14ac:dyDescent="0.3">
      <c r="B1426" s="62">
        <f t="shared" si="198"/>
        <v>1399</v>
      </c>
      <c r="C1426" s="62">
        <v>0.32910389032947707</v>
      </c>
      <c r="D1426" s="62">
        <v>0.16061535390405413</v>
      </c>
      <c r="E1426" s="62">
        <v>0.17447364941282606</v>
      </c>
      <c r="F1426" s="62">
        <v>0.32184934086853478</v>
      </c>
      <c r="G1426" s="62">
        <v>0.53270155883593473</v>
      </c>
      <c r="H1426" s="62">
        <v>4.026131491283047E-2</v>
      </c>
      <c r="I1426" s="62">
        <v>0.49905866294903345</v>
      </c>
      <c r="J1426" s="62">
        <v>0.47324331836398215</v>
      </c>
      <c r="K1426" s="62"/>
      <c r="L1426" s="65">
        <f t="shared" si="199"/>
        <v>0.13001341942455319</v>
      </c>
      <c r="M1426" s="65">
        <f t="shared" si="200"/>
        <v>6.345154823981268E-2</v>
      </c>
      <c r="N1426" s="65">
        <f t="shared" si="201"/>
        <v>6.8926306938920004E-2</v>
      </c>
      <c r="O1426" s="65">
        <f t="shared" si="202"/>
        <v>0.12714748921370886</v>
      </c>
      <c r="P1426" s="65">
        <f t="shared" si="203"/>
        <v>0.21044525218985652</v>
      </c>
      <c r="Q1426" s="65">
        <f t="shared" si="204"/>
        <v>1.5905345929230433E-2</v>
      </c>
      <c r="R1426" s="65">
        <f t="shared" si="205"/>
        <v>0.19715453135024177</v>
      </c>
      <c r="S1426" s="65">
        <f t="shared" si="206"/>
        <v>0.18695610671367641</v>
      </c>
      <c r="T1426" s="66">
        <f>(L1426*'Football Field'!$F$4)+(M1426*'Football Field'!$F$5)+(N1426*'Football Field'!$F$6)+(O1426*'Football Field'!$F$7)+(P1426*'Football Field'!$F$8)+(Q1426*'Football Field'!$F$9)+(R1426*'Football Field'!$F$10)+(S1426*'Football Field'!$F$11)</f>
        <v>155925264.79311508</v>
      </c>
    </row>
    <row r="1427" spans="2:20" x14ac:dyDescent="0.3">
      <c r="B1427" s="62">
        <f t="shared" si="198"/>
        <v>1400</v>
      </c>
      <c r="C1427" s="62">
        <v>0.97930362474184174</v>
      </c>
      <c r="D1427" s="62">
        <v>0.19637543468444441</v>
      </c>
      <c r="E1427" s="62">
        <v>0.41938067352131747</v>
      </c>
      <c r="F1427" s="62">
        <v>0.84990708883191379</v>
      </c>
      <c r="G1427" s="62">
        <v>0.36259865411938552</v>
      </c>
      <c r="H1427" s="62">
        <v>0.6167468029014741</v>
      </c>
      <c r="I1427" s="62">
        <v>8.4924480916333978E-2</v>
      </c>
      <c r="J1427" s="62">
        <v>0.863758084367373</v>
      </c>
      <c r="K1427" s="62"/>
      <c r="L1427" s="65">
        <f t="shared" si="199"/>
        <v>0.2239434665848446</v>
      </c>
      <c r="M1427" s="65">
        <f t="shared" si="200"/>
        <v>4.4906395201930523E-2</v>
      </c>
      <c r="N1427" s="65">
        <f t="shared" si="201"/>
        <v>9.5902393776811326E-2</v>
      </c>
      <c r="O1427" s="65">
        <f t="shared" si="202"/>
        <v>0.19435355383089306</v>
      </c>
      <c r="P1427" s="65">
        <f t="shared" si="203"/>
        <v>8.2917695320386592E-2</v>
      </c>
      <c r="Q1427" s="65">
        <f t="shared" si="204"/>
        <v>0.14103533731255763</v>
      </c>
      <c r="R1427" s="65">
        <f t="shared" si="205"/>
        <v>1.9420210620925454E-2</v>
      </c>
      <c r="S1427" s="65">
        <f t="shared" si="206"/>
        <v>0.19752094735165088</v>
      </c>
      <c r="T1427" s="66">
        <f>(L1427*'Football Field'!$F$4)+(M1427*'Football Field'!$F$5)+(N1427*'Football Field'!$F$6)+(O1427*'Football Field'!$F$7)+(P1427*'Football Field'!$F$8)+(Q1427*'Football Field'!$F$9)+(R1427*'Football Field'!$F$10)+(S1427*'Football Field'!$F$11)</f>
        <v>121671264.97032821</v>
      </c>
    </row>
    <row r="1428" spans="2:20" x14ac:dyDescent="0.3">
      <c r="B1428" s="62">
        <f t="shared" si="198"/>
        <v>1401</v>
      </c>
      <c r="C1428" s="62">
        <v>2.7410925443914325E-2</v>
      </c>
      <c r="D1428" s="62">
        <v>0.46216016547480832</v>
      </c>
      <c r="E1428" s="62">
        <v>0.60569542252165487</v>
      </c>
      <c r="F1428" s="62">
        <v>0.53360488274499196</v>
      </c>
      <c r="G1428" s="62">
        <v>0.5178129979931253</v>
      </c>
      <c r="H1428" s="62">
        <v>0.91217607862764494</v>
      </c>
      <c r="I1428" s="62">
        <v>0.73698922331886729</v>
      </c>
      <c r="J1428" s="62">
        <v>2.4388694004684131E-2</v>
      </c>
      <c r="K1428" s="62"/>
      <c r="L1428" s="65">
        <f t="shared" si="199"/>
        <v>7.1751871597164297E-3</v>
      </c>
      <c r="M1428" s="65">
        <f t="shared" si="200"/>
        <v>0.12097678685939772</v>
      </c>
      <c r="N1428" s="65">
        <f t="shared" si="201"/>
        <v>0.15854911674794528</v>
      </c>
      <c r="O1428" s="65">
        <f t="shared" si="202"/>
        <v>0.13967842533692693</v>
      </c>
      <c r="P1428" s="65">
        <f t="shared" si="203"/>
        <v>0.13554468206251033</v>
      </c>
      <c r="Q1428" s="65">
        <f t="shared" si="204"/>
        <v>0.23877464845765239</v>
      </c>
      <c r="R1428" s="65">
        <f t="shared" si="205"/>
        <v>0.19291707690887</v>
      </c>
      <c r="S1428" s="65">
        <f t="shared" si="206"/>
        <v>6.384076466980945E-3</v>
      </c>
      <c r="T1428" s="66">
        <f>(L1428*'Football Field'!$F$4)+(M1428*'Football Field'!$F$5)+(N1428*'Football Field'!$F$6)+(O1428*'Football Field'!$F$7)+(P1428*'Football Field'!$F$8)+(Q1428*'Football Field'!$F$9)+(R1428*'Football Field'!$F$10)+(S1428*'Football Field'!$F$11)</f>
        <v>150636116.4721407</v>
      </c>
    </row>
    <row r="1429" spans="2:20" x14ac:dyDescent="0.3">
      <c r="B1429" s="62">
        <f t="shared" si="198"/>
        <v>1402</v>
      </c>
      <c r="C1429" s="62">
        <v>0.74077307227638522</v>
      </c>
      <c r="D1429" s="62">
        <v>0.83100555590158931</v>
      </c>
      <c r="E1429" s="62">
        <v>0.94358072190744346</v>
      </c>
      <c r="F1429" s="62">
        <v>0.74613678128985772</v>
      </c>
      <c r="G1429" s="62">
        <v>0.54443240197621834</v>
      </c>
      <c r="H1429" s="62">
        <v>0.98795552383366603</v>
      </c>
      <c r="I1429" s="62">
        <v>0.17733475179723357</v>
      </c>
      <c r="J1429" s="62">
        <v>0.2832774443494489</v>
      </c>
      <c r="K1429" s="62"/>
      <c r="L1429" s="65">
        <f t="shared" si="199"/>
        <v>0.14097889437197064</v>
      </c>
      <c r="M1429" s="65">
        <f t="shared" si="200"/>
        <v>0.15815132713714547</v>
      </c>
      <c r="N1429" s="65">
        <f t="shared" si="201"/>
        <v>0.17957586729824482</v>
      </c>
      <c r="O1429" s="65">
        <f t="shared" si="202"/>
        <v>0.14199967900190949</v>
      </c>
      <c r="P1429" s="65">
        <f t="shared" si="203"/>
        <v>0.10361267298097268</v>
      </c>
      <c r="Q1429" s="65">
        <f t="shared" si="204"/>
        <v>0.18802097788293404</v>
      </c>
      <c r="R1429" s="65">
        <f t="shared" si="205"/>
        <v>3.3749144208597877E-2</v>
      </c>
      <c r="S1429" s="65">
        <f t="shared" si="206"/>
        <v>5.3911437118225082E-2</v>
      </c>
      <c r="T1429" s="66">
        <f>(L1429*'Football Field'!$F$4)+(M1429*'Football Field'!$F$5)+(N1429*'Football Field'!$F$6)+(O1429*'Football Field'!$F$7)+(P1429*'Football Field'!$F$8)+(Q1429*'Football Field'!$F$9)+(R1429*'Football Field'!$F$10)+(S1429*'Football Field'!$F$11)</f>
        <v>126098610.10385333</v>
      </c>
    </row>
    <row r="1430" spans="2:20" x14ac:dyDescent="0.3">
      <c r="B1430" s="62">
        <f t="shared" si="198"/>
        <v>1403</v>
      </c>
      <c r="C1430" s="62">
        <v>0.83199623569546433</v>
      </c>
      <c r="D1430" s="62">
        <v>3.4947437134092207E-2</v>
      </c>
      <c r="E1430" s="62">
        <v>0.52441691992291584</v>
      </c>
      <c r="F1430" s="62">
        <v>0.39888845836917408</v>
      </c>
      <c r="G1430" s="62">
        <v>0.11320345591504799</v>
      </c>
      <c r="H1430" s="62">
        <v>0.48482657112781413</v>
      </c>
      <c r="I1430" s="62">
        <v>1.5744801635768302E-2</v>
      </c>
      <c r="J1430" s="62">
        <v>0.44616267408902233</v>
      </c>
      <c r="K1430" s="62"/>
      <c r="L1430" s="65">
        <f t="shared" si="199"/>
        <v>0.29190939609203526</v>
      </c>
      <c r="M1430" s="65">
        <f t="shared" si="200"/>
        <v>1.226145603922092E-2</v>
      </c>
      <c r="N1430" s="65">
        <f t="shared" si="201"/>
        <v>0.18399389303388181</v>
      </c>
      <c r="O1430" s="65">
        <f t="shared" si="202"/>
        <v>0.13995170169645918</v>
      </c>
      <c r="P1430" s="65">
        <f t="shared" si="203"/>
        <v>3.9717911012025924E-2</v>
      </c>
      <c r="Q1430" s="65">
        <f t="shared" si="204"/>
        <v>0.17010345181308606</v>
      </c>
      <c r="R1430" s="65">
        <f t="shared" si="205"/>
        <v>5.5241302062432754E-3</v>
      </c>
      <c r="S1430" s="65">
        <f t="shared" si="206"/>
        <v>0.15653806010704774</v>
      </c>
      <c r="T1430" s="66">
        <f>(L1430*'Football Field'!$F$4)+(M1430*'Football Field'!$F$5)+(N1430*'Football Field'!$F$6)+(O1430*'Football Field'!$F$7)+(P1430*'Football Field'!$F$8)+(Q1430*'Football Field'!$F$9)+(R1430*'Football Field'!$F$10)+(S1430*'Football Field'!$F$11)</f>
        <v>117579168.96780543</v>
      </c>
    </row>
    <row r="1431" spans="2:20" x14ac:dyDescent="0.3">
      <c r="B1431" s="62">
        <f t="shared" si="198"/>
        <v>1404</v>
      </c>
      <c r="C1431" s="62">
        <v>0.87730904007769817</v>
      </c>
      <c r="D1431" s="62">
        <v>0.36377211436716861</v>
      </c>
      <c r="E1431" s="62">
        <v>0.9772779565666373</v>
      </c>
      <c r="F1431" s="62">
        <v>0.71573915290457257</v>
      </c>
      <c r="G1431" s="62">
        <v>0.32413251672221821</v>
      </c>
      <c r="H1431" s="62">
        <v>0.29474826761121298</v>
      </c>
      <c r="I1431" s="62">
        <v>0.88069969957803684</v>
      </c>
      <c r="J1431" s="62">
        <v>0.47780576070672087</v>
      </c>
      <c r="K1431" s="62"/>
      <c r="L1431" s="65">
        <f t="shared" si="199"/>
        <v>0.178624006357604</v>
      </c>
      <c r="M1431" s="65">
        <f t="shared" si="200"/>
        <v>7.4065613713139689E-2</v>
      </c>
      <c r="N1431" s="65">
        <f t="shared" si="201"/>
        <v>0.19897812053942251</v>
      </c>
      <c r="O1431" s="65">
        <f t="shared" si="202"/>
        <v>0.14572766170002044</v>
      </c>
      <c r="P1431" s="65">
        <f t="shared" si="203"/>
        <v>6.5994816059991829E-2</v>
      </c>
      <c r="Q1431" s="65">
        <f t="shared" si="204"/>
        <v>6.0012052791585557E-2</v>
      </c>
      <c r="R1431" s="65">
        <f t="shared" si="205"/>
        <v>0.17931435964986159</v>
      </c>
      <c r="S1431" s="65">
        <f t="shared" si="206"/>
        <v>9.7283369188374477E-2</v>
      </c>
      <c r="T1431" s="66">
        <f>(L1431*'Football Field'!$F$4)+(M1431*'Football Field'!$F$5)+(N1431*'Football Field'!$F$6)+(O1431*'Football Field'!$F$7)+(P1431*'Football Field'!$F$8)+(Q1431*'Football Field'!$F$9)+(R1431*'Football Field'!$F$10)+(S1431*'Football Field'!$F$11)</f>
        <v>144178699.62730128</v>
      </c>
    </row>
    <row r="1432" spans="2:20" x14ac:dyDescent="0.3">
      <c r="B1432" s="62">
        <f t="shared" si="198"/>
        <v>1405</v>
      </c>
      <c r="C1432" s="62">
        <v>0.56188706022953283</v>
      </c>
      <c r="D1432" s="62">
        <v>0.37306015251842817</v>
      </c>
      <c r="E1432" s="62">
        <v>0.18439756036309096</v>
      </c>
      <c r="F1432" s="62">
        <v>0.69021251438391484</v>
      </c>
      <c r="G1432" s="62">
        <v>0.89485158881691129</v>
      </c>
      <c r="H1432" s="62">
        <v>4.1287651188571473E-2</v>
      </c>
      <c r="I1432" s="62">
        <v>0.19632504915620264</v>
      </c>
      <c r="J1432" s="62">
        <v>0.59931814585022214</v>
      </c>
      <c r="K1432" s="62"/>
      <c r="L1432" s="65">
        <f t="shared" si="199"/>
        <v>0.15866511101956049</v>
      </c>
      <c r="M1432" s="65">
        <f t="shared" si="200"/>
        <v>0.10534435602081776</v>
      </c>
      <c r="N1432" s="65">
        <f t="shared" si="201"/>
        <v>5.2070000285812171E-2</v>
      </c>
      <c r="O1432" s="65">
        <f t="shared" si="202"/>
        <v>0.19490152554336729</v>
      </c>
      <c r="P1432" s="65">
        <f t="shared" si="203"/>
        <v>0.25268730450504645</v>
      </c>
      <c r="Q1432" s="65">
        <f t="shared" si="204"/>
        <v>1.1658766010549366E-2</v>
      </c>
      <c r="R1432" s="65">
        <f t="shared" si="205"/>
        <v>5.543807274644251E-2</v>
      </c>
      <c r="S1432" s="65">
        <f t="shared" si="206"/>
        <v>0.16923486386840389</v>
      </c>
      <c r="T1432" s="66">
        <f>(L1432*'Football Field'!$F$4)+(M1432*'Football Field'!$F$5)+(N1432*'Football Field'!$F$6)+(O1432*'Football Field'!$F$7)+(P1432*'Football Field'!$F$8)+(Q1432*'Football Field'!$F$9)+(R1432*'Football Field'!$F$10)+(S1432*'Football Field'!$F$11)</f>
        <v>139349455.03692272</v>
      </c>
    </row>
    <row r="1433" spans="2:20" x14ac:dyDescent="0.3">
      <c r="B1433" s="62">
        <f t="shared" si="198"/>
        <v>1406</v>
      </c>
      <c r="C1433" s="62">
        <v>0.54947664390540774</v>
      </c>
      <c r="D1433" s="62">
        <v>0.50445015488197742</v>
      </c>
      <c r="E1433" s="62">
        <v>0.27284655387401169</v>
      </c>
      <c r="F1433" s="62">
        <v>0.60043132984830594</v>
      </c>
      <c r="G1433" s="62">
        <v>0.54296490508753481</v>
      </c>
      <c r="H1433" s="62">
        <v>0.19121750236405921</v>
      </c>
      <c r="I1433" s="62">
        <v>0.29546103922908729</v>
      </c>
      <c r="J1433" s="62">
        <v>0.5959657510724905</v>
      </c>
      <c r="K1433" s="62"/>
      <c r="L1433" s="65">
        <f t="shared" si="199"/>
        <v>0.15465956349640009</v>
      </c>
      <c r="M1433" s="65">
        <f t="shared" si="200"/>
        <v>0.141986090992375</v>
      </c>
      <c r="N1433" s="65">
        <f t="shared" si="201"/>
        <v>7.6797311390210954E-2</v>
      </c>
      <c r="O1433" s="65">
        <f t="shared" si="202"/>
        <v>0.16900162802895818</v>
      </c>
      <c r="P1433" s="65">
        <f t="shared" si="203"/>
        <v>0.15282672365808267</v>
      </c>
      <c r="Q1433" s="65">
        <f t="shared" si="204"/>
        <v>5.3821424034154838E-2</v>
      </c>
      <c r="R1433" s="65">
        <f t="shared" si="205"/>
        <v>8.3162543602544672E-2</v>
      </c>
      <c r="S1433" s="65">
        <f t="shared" si="206"/>
        <v>0.16774471479727349</v>
      </c>
      <c r="T1433" s="66">
        <f>(L1433*'Football Field'!$F$4)+(M1433*'Football Field'!$F$5)+(N1433*'Football Field'!$F$6)+(O1433*'Football Field'!$F$7)+(P1433*'Football Field'!$F$8)+(Q1433*'Football Field'!$F$9)+(R1433*'Football Field'!$F$10)+(S1433*'Football Field'!$F$11)</f>
        <v>135363598.32454398</v>
      </c>
    </row>
    <row r="1434" spans="2:20" x14ac:dyDescent="0.3">
      <c r="B1434" s="62">
        <f t="shared" si="198"/>
        <v>1407</v>
      </c>
      <c r="C1434" s="62">
        <v>0.63096865751563525</v>
      </c>
      <c r="D1434" s="62">
        <v>0.53599697545036051</v>
      </c>
      <c r="E1434" s="62">
        <v>0.77594482829010092</v>
      </c>
      <c r="F1434" s="62">
        <v>0.55153862727690728</v>
      </c>
      <c r="G1434" s="62">
        <v>0.63579617253879916</v>
      </c>
      <c r="H1434" s="62">
        <v>0.31818827741154432</v>
      </c>
      <c r="I1434" s="62">
        <v>0.51498621756595564</v>
      </c>
      <c r="J1434" s="62">
        <v>0.29023136087714552</v>
      </c>
      <c r="K1434" s="62"/>
      <c r="L1434" s="65">
        <f t="shared" si="199"/>
        <v>0.14833578029115677</v>
      </c>
      <c r="M1434" s="65">
        <f t="shared" si="200"/>
        <v>0.12600868306229465</v>
      </c>
      <c r="N1434" s="65">
        <f t="shared" si="201"/>
        <v>0.1824185404398595</v>
      </c>
      <c r="O1434" s="65">
        <f t="shared" si="202"/>
        <v>0.12966240345433674</v>
      </c>
      <c r="P1434" s="65">
        <f t="shared" si="203"/>
        <v>0.14947069119251252</v>
      </c>
      <c r="Q1434" s="65">
        <f t="shared" si="204"/>
        <v>7.4803567256699913E-2</v>
      </c>
      <c r="R1434" s="65">
        <f t="shared" si="205"/>
        <v>0.12106921875108274</v>
      </c>
      <c r="S1434" s="65">
        <f t="shared" si="206"/>
        <v>6.8231115552057159E-2</v>
      </c>
      <c r="T1434" s="66">
        <f>(L1434*'Football Field'!$F$4)+(M1434*'Football Field'!$F$5)+(N1434*'Football Field'!$F$6)+(O1434*'Football Field'!$F$7)+(P1434*'Football Field'!$F$8)+(Q1434*'Football Field'!$F$9)+(R1434*'Football Field'!$F$10)+(S1434*'Football Field'!$F$11)</f>
        <v>142144945.50318637</v>
      </c>
    </row>
    <row r="1435" spans="2:20" x14ac:dyDescent="0.3">
      <c r="B1435" s="62">
        <f t="shared" si="198"/>
        <v>1408</v>
      </c>
      <c r="C1435" s="62">
        <v>0.59866575529845278</v>
      </c>
      <c r="D1435" s="62">
        <v>0.68403233221252113</v>
      </c>
      <c r="E1435" s="62">
        <v>0.35120391235502213</v>
      </c>
      <c r="F1435" s="62">
        <v>0.27261402914565613</v>
      </c>
      <c r="G1435" s="62">
        <v>0.59476831411261744</v>
      </c>
      <c r="H1435" s="62">
        <v>0.9731261180060583</v>
      </c>
      <c r="I1435" s="62">
        <v>0.65953335586261463</v>
      </c>
      <c r="J1435" s="62">
        <v>0.35616106491214006</v>
      </c>
      <c r="K1435" s="62"/>
      <c r="L1435" s="65">
        <f t="shared" si="199"/>
        <v>0.13333001590030744</v>
      </c>
      <c r="M1435" s="65">
        <f t="shared" si="200"/>
        <v>0.15234217244437656</v>
      </c>
      <c r="N1435" s="65">
        <f t="shared" si="201"/>
        <v>7.8217307076802994E-2</v>
      </c>
      <c r="O1435" s="65">
        <f t="shared" si="202"/>
        <v>6.0714401181201402E-2</v>
      </c>
      <c r="P1435" s="65">
        <f t="shared" si="203"/>
        <v>0.13246200918591156</v>
      </c>
      <c r="Q1435" s="65">
        <f t="shared" si="204"/>
        <v>0.21672681231293994</v>
      </c>
      <c r="R1435" s="65">
        <f t="shared" si="205"/>
        <v>0.14688595772461882</v>
      </c>
      <c r="S1435" s="65">
        <f t="shared" si="206"/>
        <v>7.9321324173841204E-2</v>
      </c>
      <c r="T1435" s="66">
        <f>(L1435*'Football Field'!$F$4)+(M1435*'Football Field'!$F$5)+(N1435*'Football Field'!$F$6)+(O1435*'Football Field'!$F$7)+(P1435*'Football Field'!$F$8)+(Q1435*'Football Field'!$F$9)+(R1435*'Football Field'!$F$10)+(S1435*'Football Field'!$F$11)</f>
        <v>141189146.94270083</v>
      </c>
    </row>
    <row r="1436" spans="2:20" x14ac:dyDescent="0.3">
      <c r="B1436" s="62">
        <f t="shared" si="198"/>
        <v>1409</v>
      </c>
      <c r="C1436" s="62">
        <v>0.26006936804540393</v>
      </c>
      <c r="D1436" s="62">
        <v>0.28908087215214573</v>
      </c>
      <c r="E1436" s="62">
        <v>6.4578341325620237E-2</v>
      </c>
      <c r="F1436" s="62">
        <v>5.5617793328141429E-2</v>
      </c>
      <c r="G1436" s="62">
        <v>0.32136071325682358</v>
      </c>
      <c r="H1436" s="62">
        <v>0.29150557914030906</v>
      </c>
      <c r="I1436" s="62">
        <v>0.52283228925889791</v>
      </c>
      <c r="J1436" s="62">
        <v>0.53755782430745858</v>
      </c>
      <c r="K1436" s="62"/>
      <c r="L1436" s="65">
        <f t="shared" si="199"/>
        <v>0.11101727112052133</v>
      </c>
      <c r="M1436" s="65">
        <f t="shared" si="200"/>
        <v>0.12340157474396835</v>
      </c>
      <c r="N1436" s="65">
        <f t="shared" si="201"/>
        <v>2.7566919092941011E-2</v>
      </c>
      <c r="O1436" s="65">
        <f t="shared" si="202"/>
        <v>2.3741879666341271E-2</v>
      </c>
      <c r="P1436" s="65">
        <f t="shared" si="203"/>
        <v>0.13718105172958447</v>
      </c>
      <c r="Q1436" s="65">
        <f t="shared" si="204"/>
        <v>0.12443662302787757</v>
      </c>
      <c r="R1436" s="65">
        <f t="shared" si="205"/>
        <v>0.22318435440303164</v>
      </c>
      <c r="S1436" s="65">
        <f t="shared" si="206"/>
        <v>0.22947032621573427</v>
      </c>
      <c r="T1436" s="66">
        <f>(L1436*'Football Field'!$F$4)+(M1436*'Football Field'!$F$5)+(N1436*'Football Field'!$F$6)+(O1436*'Football Field'!$F$7)+(P1436*'Football Field'!$F$8)+(Q1436*'Football Field'!$F$9)+(R1436*'Football Field'!$F$10)+(S1436*'Football Field'!$F$11)</f>
        <v>151942124.53269234</v>
      </c>
    </row>
    <row r="1437" spans="2:20" x14ac:dyDescent="0.3">
      <c r="B1437" s="62">
        <f t="shared" si="198"/>
        <v>1410</v>
      </c>
      <c r="C1437" s="62">
        <v>0.35066173033330128</v>
      </c>
      <c r="D1437" s="62">
        <v>0.862089317880953</v>
      </c>
      <c r="E1437" s="62">
        <v>0.83938239030758066</v>
      </c>
      <c r="F1437" s="62">
        <v>0.73357776943104624</v>
      </c>
      <c r="G1437" s="62">
        <v>0.69563994314531152</v>
      </c>
      <c r="H1437" s="62">
        <v>0.42835927263781381</v>
      </c>
      <c r="I1437" s="62">
        <v>0.77617049737232191</v>
      </c>
      <c r="J1437" s="62">
        <v>0.32433614296607516</v>
      </c>
      <c r="K1437" s="62"/>
      <c r="L1437" s="65">
        <f t="shared" si="199"/>
        <v>6.9989328974927989E-2</v>
      </c>
      <c r="M1437" s="65">
        <f t="shared" si="200"/>
        <v>0.17206626117310087</v>
      </c>
      <c r="N1437" s="65">
        <f t="shared" si="201"/>
        <v>0.16753413665973566</v>
      </c>
      <c r="O1437" s="65">
        <f t="shared" si="202"/>
        <v>0.14641636481004816</v>
      </c>
      <c r="P1437" s="65">
        <f t="shared" si="203"/>
        <v>0.13884427246343772</v>
      </c>
      <c r="Q1437" s="65">
        <f t="shared" si="204"/>
        <v>8.5497148558562441E-2</v>
      </c>
      <c r="R1437" s="65">
        <f t="shared" si="205"/>
        <v>0.15491753899004235</v>
      </c>
      <c r="S1437" s="65">
        <f t="shared" si="206"/>
        <v>6.4734948370144832E-2</v>
      </c>
      <c r="T1437" s="66">
        <f>(L1437*'Football Field'!$F$4)+(M1437*'Football Field'!$F$5)+(N1437*'Football Field'!$F$6)+(O1437*'Football Field'!$F$7)+(P1437*'Football Field'!$F$8)+(Q1437*'Football Field'!$F$9)+(R1437*'Football Field'!$F$10)+(S1437*'Football Field'!$F$11)</f>
        <v>145903767.39747232</v>
      </c>
    </row>
    <row r="1438" spans="2:20" x14ac:dyDescent="0.3">
      <c r="B1438" s="62">
        <f t="shared" ref="B1438:B1501" si="207">B1437+1</f>
        <v>1411</v>
      </c>
      <c r="C1438" s="62">
        <v>0.42231738345935721</v>
      </c>
      <c r="D1438" s="62">
        <v>0.70102705646987418</v>
      </c>
      <c r="E1438" s="62">
        <v>0.26252311683828256</v>
      </c>
      <c r="F1438" s="62">
        <v>0.42541110557440076</v>
      </c>
      <c r="G1438" s="62">
        <v>0.41226782780281035</v>
      </c>
      <c r="H1438" s="62">
        <v>0.65005593311010568</v>
      </c>
      <c r="I1438" s="62">
        <v>3.7847835452152867E-2</v>
      </c>
      <c r="J1438" s="62">
        <v>0.44958685244484986</v>
      </c>
      <c r="K1438" s="62"/>
      <c r="L1438" s="65">
        <f t="shared" si="199"/>
        <v>0.12565091354038285</v>
      </c>
      <c r="M1438" s="65">
        <f t="shared" si="200"/>
        <v>0.20857462541662652</v>
      </c>
      <c r="N1438" s="65">
        <f t="shared" si="201"/>
        <v>7.8107770951780828E-2</v>
      </c>
      <c r="O1438" s="65">
        <f t="shared" si="202"/>
        <v>0.12657138005495322</v>
      </c>
      <c r="P1438" s="65">
        <f t="shared" si="203"/>
        <v>0.12266089726736919</v>
      </c>
      <c r="Q1438" s="65">
        <f t="shared" si="204"/>
        <v>0.193409329207713</v>
      </c>
      <c r="R1438" s="65">
        <f t="shared" si="205"/>
        <v>1.1260760949819548E-2</v>
      </c>
      <c r="S1438" s="65">
        <f t="shared" si="206"/>
        <v>0.13376432261135482</v>
      </c>
      <c r="T1438" s="66">
        <f>(L1438*'Football Field'!$F$4)+(M1438*'Football Field'!$F$5)+(N1438*'Football Field'!$F$6)+(O1438*'Football Field'!$F$7)+(P1438*'Football Field'!$F$8)+(Q1438*'Football Field'!$F$9)+(R1438*'Football Field'!$F$10)+(S1438*'Football Field'!$F$11)</f>
        <v>122304826.79661924</v>
      </c>
    </row>
    <row r="1439" spans="2:20" x14ac:dyDescent="0.3">
      <c r="B1439" s="62">
        <f t="shared" si="207"/>
        <v>1412</v>
      </c>
      <c r="C1439" s="62">
        <v>0.25313516546122949</v>
      </c>
      <c r="D1439" s="62">
        <v>0.80494474407616723</v>
      </c>
      <c r="E1439" s="62">
        <v>0.57588744934740543</v>
      </c>
      <c r="F1439" s="62">
        <v>0.44444568687168617</v>
      </c>
      <c r="G1439" s="62">
        <v>0.37799796307334477</v>
      </c>
      <c r="H1439" s="62">
        <v>0.61795214110950125</v>
      </c>
      <c r="I1439" s="62">
        <v>0.62811772139370026</v>
      </c>
      <c r="J1439" s="62">
        <v>0.85044312126114907</v>
      </c>
      <c r="K1439" s="62"/>
      <c r="L1439" s="65">
        <f t="shared" si="199"/>
        <v>5.5598372798004281E-2</v>
      </c>
      <c r="M1439" s="65">
        <f t="shared" si="200"/>
        <v>0.17679731649056643</v>
      </c>
      <c r="N1439" s="65">
        <f t="shared" si="201"/>
        <v>0.12648738487269889</v>
      </c>
      <c r="O1439" s="65">
        <f t="shared" si="202"/>
        <v>9.7617638158384479E-2</v>
      </c>
      <c r="P1439" s="65">
        <f t="shared" si="203"/>
        <v>8.3023121775851902E-2</v>
      </c>
      <c r="Q1439" s="65">
        <f t="shared" si="204"/>
        <v>0.13572643472956419</v>
      </c>
      <c r="R1439" s="65">
        <f t="shared" si="205"/>
        <v>0.13795919334814302</v>
      </c>
      <c r="S1439" s="65">
        <f t="shared" si="206"/>
        <v>0.18679053782678681</v>
      </c>
      <c r="T1439" s="66">
        <f>(L1439*'Football Field'!$F$4)+(M1439*'Football Field'!$F$5)+(N1439*'Football Field'!$F$6)+(O1439*'Football Field'!$F$7)+(P1439*'Football Field'!$F$8)+(Q1439*'Football Field'!$F$9)+(R1439*'Football Field'!$F$10)+(S1439*'Football Field'!$F$11)</f>
        <v>138551263.21453136</v>
      </c>
    </row>
    <row r="1440" spans="2:20" x14ac:dyDescent="0.3">
      <c r="B1440" s="62">
        <f t="shared" si="207"/>
        <v>1413</v>
      </c>
      <c r="C1440" s="62">
        <v>0.68681128285226412</v>
      </c>
      <c r="D1440" s="62">
        <v>0.68425948556455396</v>
      </c>
      <c r="E1440" s="62">
        <v>8.3198037466447494E-2</v>
      </c>
      <c r="F1440" s="62">
        <v>0.54736621134783059</v>
      </c>
      <c r="G1440" s="62">
        <v>3.9470425380107921E-2</v>
      </c>
      <c r="H1440" s="62">
        <v>0.16495817394753887</v>
      </c>
      <c r="I1440" s="62">
        <v>0.13572971731807426</v>
      </c>
      <c r="J1440" s="62">
        <v>0.32608109223756099</v>
      </c>
      <c r="K1440" s="62"/>
      <c r="L1440" s="65">
        <f t="shared" si="199"/>
        <v>0.25743763504362882</v>
      </c>
      <c r="M1440" s="65">
        <f t="shared" si="200"/>
        <v>0.25648114426477808</v>
      </c>
      <c r="N1440" s="65">
        <f t="shared" si="201"/>
        <v>3.1185139994621539E-2</v>
      </c>
      <c r="O1440" s="65">
        <f t="shared" si="202"/>
        <v>0.20516940602224715</v>
      </c>
      <c r="P1440" s="65">
        <f t="shared" si="203"/>
        <v>1.4794708849019763E-2</v>
      </c>
      <c r="Q1440" s="65">
        <f t="shared" si="204"/>
        <v>6.1831311223966387E-2</v>
      </c>
      <c r="R1440" s="65">
        <f t="shared" si="205"/>
        <v>5.0875601935941782E-2</v>
      </c>
      <c r="S1440" s="65">
        <f t="shared" si="206"/>
        <v>0.12222505266579629</v>
      </c>
      <c r="T1440" s="66">
        <f>(L1440*'Football Field'!$F$4)+(M1440*'Football Field'!$F$5)+(N1440*'Football Field'!$F$6)+(O1440*'Football Field'!$F$7)+(P1440*'Football Field'!$F$8)+(Q1440*'Football Field'!$F$9)+(R1440*'Football Field'!$F$10)+(S1440*'Football Field'!$F$11)</f>
        <v>117415819.1002661</v>
      </c>
    </row>
    <row r="1441" spans="2:20" x14ac:dyDescent="0.3">
      <c r="B1441" s="62">
        <f t="shared" si="207"/>
        <v>1414</v>
      </c>
      <c r="C1441" s="62">
        <v>0.50872039310205963</v>
      </c>
      <c r="D1441" s="62">
        <v>1.0241110476517545E-2</v>
      </c>
      <c r="E1441" s="62">
        <v>0.50894706792435174</v>
      </c>
      <c r="F1441" s="62">
        <v>0.31665254757436412</v>
      </c>
      <c r="G1441" s="62">
        <v>0.18357522667251658</v>
      </c>
      <c r="H1441" s="62">
        <v>0.94495925028582406</v>
      </c>
      <c r="I1441" s="62">
        <v>0.46822919348643222</v>
      </c>
      <c r="J1441" s="62">
        <v>5.6528435867009175E-2</v>
      </c>
      <c r="K1441" s="62"/>
      <c r="L1441" s="65">
        <f t="shared" si="199"/>
        <v>0.16969489659922746</v>
      </c>
      <c r="M1441" s="65">
        <f t="shared" si="200"/>
        <v>3.4161480588124548E-3</v>
      </c>
      <c r="N1441" s="65">
        <f t="shared" si="201"/>
        <v>0.16977050898090526</v>
      </c>
      <c r="O1441" s="65">
        <f t="shared" si="202"/>
        <v>0.10562643457411679</v>
      </c>
      <c r="P1441" s="65">
        <f t="shared" si="203"/>
        <v>6.1235561874011142E-2</v>
      </c>
      <c r="Q1441" s="65">
        <f t="shared" si="204"/>
        <v>0.31521197978703008</v>
      </c>
      <c r="R1441" s="65">
        <f t="shared" si="205"/>
        <v>0.15618816475768699</v>
      </c>
      <c r="S1441" s="65">
        <f t="shared" si="206"/>
        <v>1.8856305368209831E-2</v>
      </c>
      <c r="T1441" s="66">
        <f>(L1441*'Football Field'!$F$4)+(M1441*'Football Field'!$F$5)+(N1441*'Football Field'!$F$6)+(O1441*'Football Field'!$F$7)+(P1441*'Football Field'!$F$8)+(Q1441*'Football Field'!$F$9)+(R1441*'Football Field'!$F$10)+(S1441*'Football Field'!$F$11)</f>
        <v>139187359.2808446</v>
      </c>
    </row>
    <row r="1442" spans="2:20" x14ac:dyDescent="0.3">
      <c r="B1442" s="62">
        <f t="shared" si="207"/>
        <v>1415</v>
      </c>
      <c r="C1442" s="62">
        <v>0.90224050638564912</v>
      </c>
      <c r="D1442" s="62">
        <v>0.99417008249141747</v>
      </c>
      <c r="E1442" s="62">
        <v>0.69961205216200606</v>
      </c>
      <c r="F1442" s="62">
        <v>0.25290837668151955</v>
      </c>
      <c r="G1442" s="62">
        <v>0.87567761372518205</v>
      </c>
      <c r="H1442" s="62">
        <v>0.8067026023105649</v>
      </c>
      <c r="I1442" s="62">
        <v>0.90387584132191978</v>
      </c>
      <c r="J1442" s="62">
        <v>0.82755956433485467</v>
      </c>
      <c r="K1442" s="62"/>
      <c r="L1442" s="65">
        <f t="shared" si="199"/>
        <v>0.14406466656460476</v>
      </c>
      <c r="M1442" s="65">
        <f t="shared" si="200"/>
        <v>0.15874346189175906</v>
      </c>
      <c r="N1442" s="65">
        <f t="shared" si="201"/>
        <v>0.1117100998081518</v>
      </c>
      <c r="O1442" s="65">
        <f t="shared" si="202"/>
        <v>4.0382980702093327E-2</v>
      </c>
      <c r="P1442" s="65">
        <f t="shared" si="203"/>
        <v>0.13982325394010231</v>
      </c>
      <c r="Q1442" s="65">
        <f t="shared" si="204"/>
        <v>0.12880971381370807</v>
      </c>
      <c r="R1442" s="65">
        <f t="shared" si="205"/>
        <v>0.14432578760788298</v>
      </c>
      <c r="S1442" s="65">
        <f t="shared" si="206"/>
        <v>0.13214003567169788</v>
      </c>
      <c r="T1442" s="66">
        <f>(L1442*'Football Field'!$F$4)+(M1442*'Football Field'!$F$5)+(N1442*'Football Field'!$F$6)+(O1442*'Football Field'!$F$7)+(P1442*'Football Field'!$F$8)+(Q1442*'Football Field'!$F$9)+(R1442*'Football Field'!$F$10)+(S1442*'Football Field'!$F$11)</f>
        <v>142507475.82007602</v>
      </c>
    </row>
    <row r="1443" spans="2:20" x14ac:dyDescent="0.3">
      <c r="B1443" s="62">
        <f t="shared" si="207"/>
        <v>1416</v>
      </c>
      <c r="C1443" s="62">
        <v>0.82411692294186312</v>
      </c>
      <c r="D1443" s="62">
        <v>0.2909800921909127</v>
      </c>
      <c r="E1443" s="62">
        <v>0.60482619451805364</v>
      </c>
      <c r="F1443" s="62">
        <v>8.1372607345798098E-2</v>
      </c>
      <c r="G1443" s="62">
        <v>0.21674256646600576</v>
      </c>
      <c r="H1443" s="62">
        <v>0.97106973908261263</v>
      </c>
      <c r="I1443" s="62">
        <v>0.96909417643349327</v>
      </c>
      <c r="J1443" s="62">
        <v>0.85793227083999235</v>
      </c>
      <c r="K1443" s="62"/>
      <c r="L1443" s="65">
        <f t="shared" si="199"/>
        <v>0.17111584217483378</v>
      </c>
      <c r="M1443" s="65">
        <f t="shared" si="200"/>
        <v>6.0417766150970428E-2</v>
      </c>
      <c r="N1443" s="65">
        <f t="shared" si="201"/>
        <v>0.12558332533071598</v>
      </c>
      <c r="O1443" s="65">
        <f t="shared" si="202"/>
        <v>1.689583340460123E-2</v>
      </c>
      <c r="P1443" s="65">
        <f t="shared" si="203"/>
        <v>4.5003428231483879E-2</v>
      </c>
      <c r="Q1443" s="65">
        <f t="shared" si="204"/>
        <v>0.20162844808532032</v>
      </c>
      <c r="R1443" s="65">
        <f t="shared" si="205"/>
        <v>0.20121825135587268</v>
      </c>
      <c r="S1443" s="65">
        <f t="shared" si="206"/>
        <v>0.17813710526620169</v>
      </c>
      <c r="T1443" s="66">
        <f>(L1443*'Football Field'!$F$4)+(M1443*'Football Field'!$F$5)+(N1443*'Football Field'!$F$6)+(O1443*'Football Field'!$F$7)+(P1443*'Football Field'!$F$8)+(Q1443*'Football Field'!$F$9)+(R1443*'Football Field'!$F$10)+(S1443*'Football Field'!$F$11)</f>
        <v>143366060.39663714</v>
      </c>
    </row>
    <row r="1444" spans="2:20" x14ac:dyDescent="0.3">
      <c r="B1444" s="62">
        <f t="shared" si="207"/>
        <v>1417</v>
      </c>
      <c r="C1444" s="62">
        <v>0.46138985015961187</v>
      </c>
      <c r="D1444" s="62">
        <v>0.36339766616674374</v>
      </c>
      <c r="E1444" s="62">
        <v>3.7741463683100274E-2</v>
      </c>
      <c r="F1444" s="62">
        <v>0.19188086321006348</v>
      </c>
      <c r="G1444" s="62">
        <v>0.27792208600331991</v>
      </c>
      <c r="H1444" s="62">
        <v>0.5253833296671846</v>
      </c>
      <c r="I1444" s="62">
        <v>0.82813622131528353</v>
      </c>
      <c r="J1444" s="62">
        <v>0.45049036244880969</v>
      </c>
      <c r="K1444" s="62"/>
      <c r="L1444" s="65">
        <f t="shared" si="199"/>
        <v>0.14711082952908044</v>
      </c>
      <c r="M1444" s="65">
        <f t="shared" si="200"/>
        <v>0.11586672767124769</v>
      </c>
      <c r="N1444" s="65">
        <f t="shared" si="201"/>
        <v>1.2033593777890522E-2</v>
      </c>
      <c r="O1444" s="65">
        <f t="shared" si="202"/>
        <v>6.117983078263084E-2</v>
      </c>
      <c r="P1444" s="65">
        <f t="shared" si="203"/>
        <v>8.8613454765546038E-2</v>
      </c>
      <c r="Q1444" s="65">
        <f t="shared" si="204"/>
        <v>0.16751468941363259</v>
      </c>
      <c r="R1444" s="65">
        <f t="shared" si="205"/>
        <v>0.2640452676594961</v>
      </c>
      <c r="S1444" s="65">
        <f t="shared" si="206"/>
        <v>0.14363560640047579</v>
      </c>
      <c r="T1444" s="66">
        <f>(L1444*'Football Field'!$F$4)+(M1444*'Football Field'!$F$5)+(N1444*'Football Field'!$F$6)+(O1444*'Football Field'!$F$7)+(P1444*'Football Field'!$F$8)+(Q1444*'Football Field'!$F$9)+(R1444*'Football Field'!$F$10)+(S1444*'Football Field'!$F$11)</f>
        <v>152676465.56132087</v>
      </c>
    </row>
    <row r="1445" spans="2:20" x14ac:dyDescent="0.3">
      <c r="B1445" s="62">
        <f t="shared" si="207"/>
        <v>1418</v>
      </c>
      <c r="C1445" s="62">
        <v>0.52779505181630215</v>
      </c>
      <c r="D1445" s="62">
        <v>0.8964831320006672</v>
      </c>
      <c r="E1445" s="62">
        <v>0.20191921163303383</v>
      </c>
      <c r="F1445" s="62">
        <v>0.39904299060337323</v>
      </c>
      <c r="G1445" s="62">
        <v>0.57713176583316594</v>
      </c>
      <c r="H1445" s="62">
        <v>0.74763897141279423</v>
      </c>
      <c r="I1445" s="62">
        <v>0.71689754402102102</v>
      </c>
      <c r="J1445" s="62">
        <v>0.64203633725920917</v>
      </c>
      <c r="K1445" s="62"/>
      <c r="L1445" s="65">
        <f t="shared" si="199"/>
        <v>0.11208350305705596</v>
      </c>
      <c r="M1445" s="65">
        <f t="shared" si="200"/>
        <v>0.19037876448521168</v>
      </c>
      <c r="N1445" s="65">
        <f t="shared" si="201"/>
        <v>4.2879925638686027E-2</v>
      </c>
      <c r="O1445" s="65">
        <f t="shared" si="202"/>
        <v>8.4741484603301595E-2</v>
      </c>
      <c r="P1445" s="65">
        <f t="shared" si="203"/>
        <v>0.12256073606123898</v>
      </c>
      <c r="Q1445" s="65">
        <f t="shared" si="204"/>
        <v>0.15876995180145378</v>
      </c>
      <c r="R1445" s="65">
        <f t="shared" si="205"/>
        <v>0.15224164718930044</v>
      </c>
      <c r="S1445" s="65">
        <f t="shared" si="206"/>
        <v>0.13634398716375173</v>
      </c>
      <c r="T1445" s="66">
        <f>(L1445*'Football Field'!$F$4)+(M1445*'Football Field'!$F$5)+(N1445*'Football Field'!$F$6)+(O1445*'Football Field'!$F$7)+(P1445*'Football Field'!$F$8)+(Q1445*'Football Field'!$F$9)+(R1445*'Football Field'!$F$10)+(S1445*'Football Field'!$F$11)</f>
        <v>140789697.08280429</v>
      </c>
    </row>
    <row r="1446" spans="2:20" x14ac:dyDescent="0.3">
      <c r="B1446" s="62">
        <f t="shared" si="207"/>
        <v>1419</v>
      </c>
      <c r="C1446" s="62">
        <v>0.23681980886648668</v>
      </c>
      <c r="D1446" s="62">
        <v>7.6386955866764028E-3</v>
      </c>
      <c r="E1446" s="62">
        <v>0.51466433991464389</v>
      </c>
      <c r="F1446" s="62">
        <v>0.91766848755159114</v>
      </c>
      <c r="G1446" s="62">
        <v>0.3095914411876538</v>
      </c>
      <c r="H1446" s="62">
        <v>0.97680681915409551</v>
      </c>
      <c r="I1446" s="62">
        <v>0.50025263271406883</v>
      </c>
      <c r="J1446" s="62">
        <v>0.6142995280128386</v>
      </c>
      <c r="K1446" s="62"/>
      <c r="L1446" s="65">
        <f t="shared" si="199"/>
        <v>5.8076215516333712E-2</v>
      </c>
      <c r="M1446" s="65">
        <f t="shared" si="200"/>
        <v>1.8732661481269581E-3</v>
      </c>
      <c r="N1446" s="65">
        <f t="shared" si="201"/>
        <v>0.126213078485785</v>
      </c>
      <c r="O1446" s="65">
        <f t="shared" si="202"/>
        <v>0.22504330659957791</v>
      </c>
      <c r="P1446" s="65">
        <f t="shared" si="203"/>
        <v>7.5922277559826806E-2</v>
      </c>
      <c r="Q1446" s="65">
        <f t="shared" si="204"/>
        <v>0.23954602285402671</v>
      </c>
      <c r="R1446" s="65">
        <f t="shared" si="205"/>
        <v>0.12267884113737652</v>
      </c>
      <c r="S1446" s="65">
        <f t="shared" si="206"/>
        <v>0.15064699169894641</v>
      </c>
      <c r="T1446" s="66">
        <f>(L1446*'Football Field'!$F$4)+(M1446*'Football Field'!$F$5)+(N1446*'Football Field'!$F$6)+(O1446*'Football Field'!$F$7)+(P1446*'Football Field'!$F$8)+(Q1446*'Football Field'!$F$9)+(R1446*'Football Field'!$F$10)+(S1446*'Football Field'!$F$11)</f>
        <v>137012370.07754594</v>
      </c>
    </row>
    <row r="1447" spans="2:20" x14ac:dyDescent="0.3">
      <c r="B1447" s="62">
        <f t="shared" si="207"/>
        <v>1420</v>
      </c>
      <c r="C1447" s="62">
        <v>0.62541405520971693</v>
      </c>
      <c r="D1447" s="62">
        <v>0.78109028391739654</v>
      </c>
      <c r="E1447" s="62">
        <v>6.9017683954523901E-2</v>
      </c>
      <c r="F1447" s="62">
        <v>0.57329860346515804</v>
      </c>
      <c r="G1447" s="62">
        <v>0.70769822733769394</v>
      </c>
      <c r="H1447" s="62">
        <v>0.67853773715513033</v>
      </c>
      <c r="I1447" s="62">
        <v>0.42987346245565261</v>
      </c>
      <c r="J1447" s="62">
        <v>0.68224844977960364</v>
      </c>
      <c r="K1447" s="62"/>
      <c r="L1447" s="65">
        <f t="shared" ref="L1447:L1510" si="208">C1447/SUM($C1447:$J1447)</f>
        <v>0.13753892765795186</v>
      </c>
      <c r="M1447" s="65">
        <f t="shared" ref="M1447:M1510" si="209">D1447/SUM($C1447:$J1447)</f>
        <v>0.17177471334253883</v>
      </c>
      <c r="N1447" s="65">
        <f t="shared" ref="N1447:N1510" si="210">E1447/SUM($C1447:$J1447)</f>
        <v>1.5178133848235208E-2</v>
      </c>
      <c r="O1447" s="65">
        <f t="shared" ref="O1447:O1510" si="211">F1447/SUM($C1447:$J1447)</f>
        <v>0.12607787511580393</v>
      </c>
      <c r="P1447" s="65">
        <f t="shared" ref="P1447:P1510" si="212">G1447/SUM($C1447:$J1447)</f>
        <v>0.15563458237410518</v>
      </c>
      <c r="Q1447" s="65">
        <f t="shared" ref="Q1447:Q1510" si="213">H1447/SUM($C1447:$J1447)</f>
        <v>0.14922170674989949</v>
      </c>
      <c r="R1447" s="65">
        <f t="shared" ref="R1447:R1510" si="214">I1447/SUM($C1447:$J1447)</f>
        <v>9.4536306887019708E-2</v>
      </c>
      <c r="S1447" s="65">
        <f t="shared" ref="S1447:S1510" si="215">J1447/SUM($C1447:$J1447)</f>
        <v>0.15003775402444586</v>
      </c>
      <c r="T1447" s="66">
        <f>(L1447*'Football Field'!$F$4)+(M1447*'Football Field'!$F$5)+(N1447*'Football Field'!$F$6)+(O1447*'Football Field'!$F$7)+(P1447*'Football Field'!$F$8)+(Q1447*'Football Field'!$F$9)+(R1447*'Football Field'!$F$10)+(S1447*'Football Field'!$F$11)</f>
        <v>135103712.00355983</v>
      </c>
    </row>
    <row r="1448" spans="2:20" x14ac:dyDescent="0.3">
      <c r="B1448" s="62">
        <f t="shared" si="207"/>
        <v>1421</v>
      </c>
      <c r="C1448" s="62">
        <v>0.25673679880462108</v>
      </c>
      <c r="D1448" s="62">
        <v>0.32419269635983339</v>
      </c>
      <c r="E1448" s="62">
        <v>0.72027750749125852</v>
      </c>
      <c r="F1448" s="62">
        <v>0.28660293268055959</v>
      </c>
      <c r="G1448" s="62">
        <v>0.18961456058698678</v>
      </c>
      <c r="H1448" s="62">
        <v>0.31438291808508767</v>
      </c>
      <c r="I1448" s="62">
        <v>0.88761151115750592</v>
      </c>
      <c r="J1448" s="62">
        <v>0.10493659246714671</v>
      </c>
      <c r="K1448" s="62"/>
      <c r="L1448" s="65">
        <f t="shared" si="208"/>
        <v>8.3238393673128311E-2</v>
      </c>
      <c r="M1448" s="65">
        <f t="shared" si="209"/>
        <v>0.10510873163176267</v>
      </c>
      <c r="N1448" s="65">
        <f t="shared" si="210"/>
        <v>0.23352609755052325</v>
      </c>
      <c r="O1448" s="65">
        <f t="shared" si="211"/>
        <v>9.2921497227565E-2</v>
      </c>
      <c r="P1448" s="65">
        <f t="shared" si="212"/>
        <v>6.1476233690628844E-2</v>
      </c>
      <c r="Q1448" s="65">
        <f t="shared" si="213"/>
        <v>0.10192823631639969</v>
      </c>
      <c r="R1448" s="65">
        <f t="shared" si="214"/>
        <v>0.28777859947827222</v>
      </c>
      <c r="S1448" s="65">
        <f t="shared" si="215"/>
        <v>3.4022210431720039E-2</v>
      </c>
      <c r="T1448" s="66">
        <f>(L1448*'Football Field'!$F$4)+(M1448*'Football Field'!$F$5)+(N1448*'Football Field'!$F$6)+(O1448*'Football Field'!$F$7)+(P1448*'Football Field'!$F$8)+(Q1448*'Football Field'!$F$9)+(R1448*'Football Field'!$F$10)+(S1448*'Football Field'!$F$11)</f>
        <v>159261095.6820178</v>
      </c>
    </row>
    <row r="1449" spans="2:20" x14ac:dyDescent="0.3">
      <c r="B1449" s="62">
        <f t="shared" si="207"/>
        <v>1422</v>
      </c>
      <c r="C1449" s="62">
        <v>0.77621960331269757</v>
      </c>
      <c r="D1449" s="62">
        <v>0.35248090732807247</v>
      </c>
      <c r="E1449" s="62">
        <v>0.71489300480086537</v>
      </c>
      <c r="F1449" s="62">
        <v>9.2922186688549901E-2</v>
      </c>
      <c r="G1449" s="62">
        <v>0.90456531723236744</v>
      </c>
      <c r="H1449" s="62">
        <v>0.57575919758330274</v>
      </c>
      <c r="I1449" s="62">
        <v>0.48272006936061707</v>
      </c>
      <c r="J1449" s="62">
        <v>0.89677191372951259</v>
      </c>
      <c r="K1449" s="62"/>
      <c r="L1449" s="65">
        <f t="shared" si="208"/>
        <v>0.16183608035049654</v>
      </c>
      <c r="M1449" s="65">
        <f t="shared" si="209"/>
        <v>7.3489677659405644E-2</v>
      </c>
      <c r="N1449" s="65">
        <f t="shared" si="210"/>
        <v>0.14904993544765346</v>
      </c>
      <c r="O1449" s="65">
        <f t="shared" si="211"/>
        <v>1.9373592739854995E-2</v>
      </c>
      <c r="P1449" s="65">
        <f t="shared" si="212"/>
        <v>0.18859521807634191</v>
      </c>
      <c r="Q1449" s="65">
        <f t="shared" si="213"/>
        <v>0.12004155958567318</v>
      </c>
      <c r="R1449" s="65">
        <f t="shared" si="214"/>
        <v>0.10064358539573121</v>
      </c>
      <c r="S1449" s="65">
        <f t="shared" si="215"/>
        <v>0.18697035074484297</v>
      </c>
      <c r="T1449" s="66">
        <f>(L1449*'Football Field'!$F$4)+(M1449*'Football Field'!$F$5)+(N1449*'Football Field'!$F$6)+(O1449*'Football Field'!$F$7)+(P1449*'Football Field'!$F$8)+(Q1449*'Football Field'!$F$9)+(R1449*'Football Field'!$F$10)+(S1449*'Football Field'!$F$11)</f>
        <v>141882690.75385192</v>
      </c>
    </row>
    <row r="1450" spans="2:20" x14ac:dyDescent="0.3">
      <c r="B1450" s="62">
        <f t="shared" si="207"/>
        <v>1423</v>
      </c>
      <c r="C1450" s="62">
        <v>0.80322287365833844</v>
      </c>
      <c r="D1450" s="62">
        <v>0.78224041033264669</v>
      </c>
      <c r="E1450" s="62">
        <v>0.31643185738711421</v>
      </c>
      <c r="F1450" s="62">
        <v>0.77242372972491147</v>
      </c>
      <c r="G1450" s="62">
        <v>0.69539253939960011</v>
      </c>
      <c r="H1450" s="62">
        <v>0.3350293886132949</v>
      </c>
      <c r="I1450" s="62">
        <v>0.12974219670353826</v>
      </c>
      <c r="J1450" s="62">
        <v>5.8346329693350407E-2</v>
      </c>
      <c r="K1450" s="62"/>
      <c r="L1450" s="65">
        <f t="shared" si="208"/>
        <v>0.20633395571549532</v>
      </c>
      <c r="M1450" s="65">
        <f t="shared" si="209"/>
        <v>0.20094392662067295</v>
      </c>
      <c r="N1450" s="65">
        <f t="shared" si="210"/>
        <v>8.1285828616550329E-2</v>
      </c>
      <c r="O1450" s="65">
        <f t="shared" si="211"/>
        <v>0.19842219248159865</v>
      </c>
      <c r="P1450" s="65">
        <f t="shared" si="212"/>
        <v>0.178634222374493</v>
      </c>
      <c r="Q1450" s="65">
        <f t="shared" si="213"/>
        <v>8.6063210225421877E-2</v>
      </c>
      <c r="R1450" s="65">
        <f t="shared" si="214"/>
        <v>3.3328508869688911E-2</v>
      </c>
      <c r="S1450" s="65">
        <f t="shared" si="215"/>
        <v>1.4988155096079011E-2</v>
      </c>
      <c r="T1450" s="66">
        <f>(L1450*'Football Field'!$F$4)+(M1450*'Football Field'!$F$5)+(N1450*'Football Field'!$F$6)+(O1450*'Football Field'!$F$7)+(P1450*'Football Field'!$F$8)+(Q1450*'Football Field'!$F$9)+(R1450*'Football Field'!$F$10)+(S1450*'Football Field'!$F$11)</f>
        <v>129268387.61626406</v>
      </c>
    </row>
    <row r="1451" spans="2:20" x14ac:dyDescent="0.3">
      <c r="B1451" s="62">
        <f t="shared" si="207"/>
        <v>1424</v>
      </c>
      <c r="C1451" s="62">
        <v>0.95053635930870906</v>
      </c>
      <c r="D1451" s="62">
        <v>6.4157090625275637E-2</v>
      </c>
      <c r="E1451" s="62">
        <v>0.80721295306541652</v>
      </c>
      <c r="F1451" s="62">
        <v>0.76002938538690368</v>
      </c>
      <c r="G1451" s="62">
        <v>0.26006031186423373</v>
      </c>
      <c r="H1451" s="62">
        <v>0.7247495948348468</v>
      </c>
      <c r="I1451" s="62">
        <v>6.5291416257345913E-3</v>
      </c>
      <c r="J1451" s="62">
        <v>0.36255675333678017</v>
      </c>
      <c r="K1451" s="62"/>
      <c r="L1451" s="65">
        <f t="shared" si="208"/>
        <v>0.24150839220667486</v>
      </c>
      <c r="M1451" s="65">
        <f t="shared" si="209"/>
        <v>1.6300771300149768E-2</v>
      </c>
      <c r="N1451" s="65">
        <f t="shared" si="210"/>
        <v>0.20509336708067646</v>
      </c>
      <c r="O1451" s="65">
        <f t="shared" si="211"/>
        <v>0.19310515909997406</v>
      </c>
      <c r="P1451" s="65">
        <f t="shared" si="212"/>
        <v>6.6075060864346766E-2</v>
      </c>
      <c r="Q1451" s="65">
        <f t="shared" si="213"/>
        <v>0.18414141414674362</v>
      </c>
      <c r="R1451" s="65">
        <f t="shared" si="214"/>
        <v>1.6588976119415542E-3</v>
      </c>
      <c r="S1451" s="65">
        <f t="shared" si="215"/>
        <v>9.2116937689492889E-2</v>
      </c>
      <c r="T1451" s="66">
        <f>(L1451*'Football Field'!$F$4)+(M1451*'Football Field'!$F$5)+(N1451*'Football Field'!$F$6)+(O1451*'Football Field'!$F$7)+(P1451*'Football Field'!$F$8)+(Q1451*'Football Field'!$F$9)+(R1451*'Football Field'!$F$10)+(S1451*'Football Field'!$F$11)</f>
        <v>119863746.29486197</v>
      </c>
    </row>
    <row r="1452" spans="2:20" x14ac:dyDescent="0.3">
      <c r="B1452" s="62">
        <f t="shared" si="207"/>
        <v>1425</v>
      </c>
      <c r="C1452" s="62">
        <v>0.21199602165777043</v>
      </c>
      <c r="D1452" s="62">
        <v>0.68990647234449975</v>
      </c>
      <c r="E1452" s="62">
        <v>0.39461720274935386</v>
      </c>
      <c r="F1452" s="62">
        <v>0.70151390926926793</v>
      </c>
      <c r="G1452" s="62">
        <v>0.34997872093283278</v>
      </c>
      <c r="H1452" s="62">
        <v>0.27016115177763234</v>
      </c>
      <c r="I1452" s="62">
        <v>0.64737233681803286</v>
      </c>
      <c r="J1452" s="62">
        <v>0.11672026376547762</v>
      </c>
      <c r="K1452" s="62"/>
      <c r="L1452" s="65">
        <f t="shared" si="208"/>
        <v>6.2678694309205155E-2</v>
      </c>
      <c r="M1452" s="65">
        <f t="shared" si="209"/>
        <v>0.20397758667297144</v>
      </c>
      <c r="N1452" s="65">
        <f t="shared" si="210"/>
        <v>0.1166724301091326</v>
      </c>
      <c r="O1452" s="65">
        <f t="shared" si="211"/>
        <v>0.20740943876638196</v>
      </c>
      <c r="P1452" s="65">
        <f t="shared" si="212"/>
        <v>0.1034746269884617</v>
      </c>
      <c r="Q1452" s="65">
        <f t="shared" si="213"/>
        <v>7.9875783111764465E-2</v>
      </c>
      <c r="R1452" s="65">
        <f t="shared" si="214"/>
        <v>0.19140195408551905</v>
      </c>
      <c r="S1452" s="65">
        <f t="shared" si="215"/>
        <v>3.4509485956563529E-2</v>
      </c>
      <c r="T1452" s="66">
        <f>(L1452*'Football Field'!$F$4)+(M1452*'Football Field'!$F$5)+(N1452*'Football Field'!$F$6)+(O1452*'Football Field'!$F$7)+(P1452*'Football Field'!$F$8)+(Q1452*'Football Field'!$F$9)+(R1452*'Football Field'!$F$10)+(S1452*'Football Field'!$F$11)</f>
        <v>146869498.3446357</v>
      </c>
    </row>
    <row r="1453" spans="2:20" x14ac:dyDescent="0.3">
      <c r="B1453" s="62">
        <f t="shared" si="207"/>
        <v>1426</v>
      </c>
      <c r="C1453" s="62">
        <v>5.3223661395180644E-2</v>
      </c>
      <c r="D1453" s="62">
        <v>0.23317987541858609</v>
      </c>
      <c r="E1453" s="62">
        <v>0.58608197588257593</v>
      </c>
      <c r="F1453" s="62">
        <v>0.77836552653716862</v>
      </c>
      <c r="G1453" s="62">
        <v>0.498610152327987</v>
      </c>
      <c r="H1453" s="62">
        <v>0.29768880942744202</v>
      </c>
      <c r="I1453" s="62">
        <v>0.40221540593458194</v>
      </c>
      <c r="J1453" s="62">
        <v>0.17173758739639167</v>
      </c>
      <c r="K1453" s="62"/>
      <c r="L1453" s="65">
        <f t="shared" si="208"/>
        <v>1.7617294575937463E-2</v>
      </c>
      <c r="M1453" s="65">
        <f t="shared" si="209"/>
        <v>7.718368948592487E-2</v>
      </c>
      <c r="N1453" s="65">
        <f t="shared" si="210"/>
        <v>0.19399602628062998</v>
      </c>
      <c r="O1453" s="65">
        <f t="shared" si="211"/>
        <v>0.2576428304498728</v>
      </c>
      <c r="P1453" s="65">
        <f t="shared" si="212"/>
        <v>0.16504242101823147</v>
      </c>
      <c r="Q1453" s="65">
        <f t="shared" si="213"/>
        <v>9.853646498882615E-2</v>
      </c>
      <c r="R1453" s="65">
        <f t="shared" si="214"/>
        <v>0.13313528426233789</v>
      </c>
      <c r="S1453" s="65">
        <f t="shared" si="215"/>
        <v>5.6845988938239368E-2</v>
      </c>
      <c r="T1453" s="66">
        <f>(L1453*'Football Field'!$F$4)+(M1453*'Football Field'!$F$5)+(N1453*'Football Field'!$F$6)+(O1453*'Football Field'!$F$7)+(P1453*'Football Field'!$F$8)+(Q1453*'Football Field'!$F$9)+(R1453*'Football Field'!$F$10)+(S1453*'Football Field'!$F$11)</f>
        <v>147004932.25222272</v>
      </c>
    </row>
    <row r="1454" spans="2:20" x14ac:dyDescent="0.3">
      <c r="B1454" s="62">
        <f t="shared" si="207"/>
        <v>1427</v>
      </c>
      <c r="C1454" s="62">
        <v>6.617060031397981E-2</v>
      </c>
      <c r="D1454" s="62">
        <v>0.71262578051505576</v>
      </c>
      <c r="E1454" s="62">
        <v>0.48327824510040096</v>
      </c>
      <c r="F1454" s="62">
        <v>0.26483552057811532</v>
      </c>
      <c r="G1454" s="62">
        <v>0.87639177931162293</v>
      </c>
      <c r="H1454" s="62">
        <v>0.52253252744446965</v>
      </c>
      <c r="I1454" s="62">
        <v>0.55355332092277321</v>
      </c>
      <c r="J1454" s="62">
        <v>0.20359269605309205</v>
      </c>
      <c r="K1454" s="62"/>
      <c r="L1454" s="65">
        <f t="shared" si="208"/>
        <v>1.7966590061683559E-2</v>
      </c>
      <c r="M1454" s="65">
        <f t="shared" si="209"/>
        <v>0.19349159906588173</v>
      </c>
      <c r="N1454" s="65">
        <f t="shared" si="210"/>
        <v>0.13121933417935627</v>
      </c>
      <c r="O1454" s="65">
        <f t="shared" si="211"/>
        <v>7.1907935086305982E-2</v>
      </c>
      <c r="P1454" s="65">
        <f t="shared" si="212"/>
        <v>0.23795721600843295</v>
      </c>
      <c r="Q1454" s="65">
        <f t="shared" si="213"/>
        <v>0.14187762646769847</v>
      </c>
      <c r="R1454" s="65">
        <f t="shared" si="214"/>
        <v>0.15030036824680063</v>
      </c>
      <c r="S1454" s="65">
        <f t="shared" si="215"/>
        <v>5.5279330883840419E-2</v>
      </c>
      <c r="T1454" s="66">
        <f>(L1454*'Football Field'!$F$4)+(M1454*'Football Field'!$F$5)+(N1454*'Football Field'!$F$6)+(O1454*'Football Field'!$F$7)+(P1454*'Football Field'!$F$8)+(Q1454*'Football Field'!$F$9)+(R1454*'Football Field'!$F$10)+(S1454*'Football Field'!$F$11)</f>
        <v>152016765.04692256</v>
      </c>
    </row>
    <row r="1455" spans="2:20" x14ac:dyDescent="0.3">
      <c r="B1455" s="62">
        <f t="shared" si="207"/>
        <v>1428</v>
      </c>
      <c r="C1455" s="62">
        <v>0.63675903500841091</v>
      </c>
      <c r="D1455" s="62">
        <v>0.43693121260670487</v>
      </c>
      <c r="E1455" s="62">
        <v>0.46718652640983771</v>
      </c>
      <c r="F1455" s="62">
        <v>0.32232352349400284</v>
      </c>
      <c r="G1455" s="62">
        <v>0.29526550841953425</v>
      </c>
      <c r="H1455" s="62">
        <v>0.88132268203606323</v>
      </c>
      <c r="I1455" s="62">
        <v>0.40946642195293326</v>
      </c>
      <c r="J1455" s="62">
        <v>7.5735604665120304E-3</v>
      </c>
      <c r="K1455" s="62"/>
      <c r="L1455" s="65">
        <f t="shared" si="208"/>
        <v>0.18420324886291944</v>
      </c>
      <c r="M1455" s="65">
        <f t="shared" si="209"/>
        <v>0.12639655578771161</v>
      </c>
      <c r="N1455" s="65">
        <f t="shared" si="210"/>
        <v>0.13514888876062434</v>
      </c>
      <c r="O1455" s="65">
        <f t="shared" si="211"/>
        <v>9.3242556364755175E-2</v>
      </c>
      <c r="P1455" s="65">
        <f t="shared" si="212"/>
        <v>8.5415145977978127E-2</v>
      </c>
      <c r="Q1455" s="65">
        <f t="shared" si="213"/>
        <v>0.25495123335859726</v>
      </c>
      <c r="R1455" s="65">
        <f t="shared" si="214"/>
        <v>0.11845147234229517</v>
      </c>
      <c r="S1455" s="65">
        <f t="shared" si="215"/>
        <v>2.1908985451189653E-3</v>
      </c>
      <c r="T1455" s="66">
        <f>(L1455*'Football Field'!$F$4)+(M1455*'Football Field'!$F$5)+(N1455*'Football Field'!$F$6)+(O1455*'Football Field'!$F$7)+(P1455*'Football Field'!$F$8)+(Q1455*'Football Field'!$F$9)+(R1455*'Football Field'!$F$10)+(S1455*'Football Field'!$F$11)</f>
        <v>134346606.63250795</v>
      </c>
    </row>
    <row r="1456" spans="2:20" x14ac:dyDescent="0.3">
      <c r="B1456" s="62">
        <f t="shared" si="207"/>
        <v>1429</v>
      </c>
      <c r="C1456" s="62">
        <v>7.3611756179249199E-2</v>
      </c>
      <c r="D1456" s="62">
        <v>0.13483790722920663</v>
      </c>
      <c r="E1456" s="62">
        <v>0.79345520346757914</v>
      </c>
      <c r="F1456" s="62">
        <v>0.16734220299914715</v>
      </c>
      <c r="G1456" s="62">
        <v>1.2924876907897453E-2</v>
      </c>
      <c r="H1456" s="62">
        <v>0.7342967056362466</v>
      </c>
      <c r="I1456" s="62">
        <v>0.33516654904402687</v>
      </c>
      <c r="J1456" s="62">
        <v>0.2285163205048516</v>
      </c>
      <c r="K1456" s="62"/>
      <c r="L1456" s="65">
        <f t="shared" si="208"/>
        <v>2.9680346352722917E-2</v>
      </c>
      <c r="M1456" s="65">
        <f t="shared" si="209"/>
        <v>5.4366802203359585E-2</v>
      </c>
      <c r="N1456" s="65">
        <f t="shared" si="210"/>
        <v>0.31992206784120469</v>
      </c>
      <c r="O1456" s="65">
        <f t="shared" si="211"/>
        <v>6.7472572347655316E-2</v>
      </c>
      <c r="P1456" s="65">
        <f t="shared" si="212"/>
        <v>5.2113255151606617E-3</v>
      </c>
      <c r="Q1456" s="65">
        <f t="shared" si="213"/>
        <v>0.2960692921912777</v>
      </c>
      <c r="R1456" s="65">
        <f t="shared" si="214"/>
        <v>0.13513954533634484</v>
      </c>
      <c r="S1456" s="65">
        <f t="shared" si="215"/>
        <v>9.2138048212274157E-2</v>
      </c>
      <c r="T1456" s="66">
        <f>(L1456*'Football Field'!$F$4)+(M1456*'Football Field'!$F$5)+(N1456*'Football Field'!$F$6)+(O1456*'Football Field'!$F$7)+(P1456*'Football Field'!$F$8)+(Q1456*'Football Field'!$F$9)+(R1456*'Football Field'!$F$10)+(S1456*'Football Field'!$F$11)</f>
        <v>136409159.31398669</v>
      </c>
    </row>
    <row r="1457" spans="2:20" x14ac:dyDescent="0.3">
      <c r="B1457" s="62">
        <f t="shared" si="207"/>
        <v>1430</v>
      </c>
      <c r="C1457" s="62">
        <v>0.22798863823785875</v>
      </c>
      <c r="D1457" s="62">
        <v>0.6126523976526197</v>
      </c>
      <c r="E1457" s="62">
        <v>0.79139584875470548</v>
      </c>
      <c r="F1457" s="62">
        <v>0.85262233653532371</v>
      </c>
      <c r="G1457" s="62">
        <v>0.5871717986305921</v>
      </c>
      <c r="H1457" s="62">
        <v>0.78401718394251085</v>
      </c>
      <c r="I1457" s="62">
        <v>2.2272221480633347E-2</v>
      </c>
      <c r="J1457" s="62">
        <v>0.82410001202334815</v>
      </c>
      <c r="K1457" s="62"/>
      <c r="L1457" s="65">
        <f t="shared" si="208"/>
        <v>4.848531481667951E-2</v>
      </c>
      <c r="M1457" s="65">
        <f t="shared" si="209"/>
        <v>0.13029002060352748</v>
      </c>
      <c r="N1457" s="65">
        <f t="shared" si="210"/>
        <v>0.16830258370793433</v>
      </c>
      <c r="O1457" s="65">
        <f t="shared" si="211"/>
        <v>0.18132334455859458</v>
      </c>
      <c r="P1457" s="65">
        <f t="shared" si="212"/>
        <v>0.1248711765995045</v>
      </c>
      <c r="Q1457" s="65">
        <f t="shared" si="213"/>
        <v>0.16673339636109485</v>
      </c>
      <c r="R1457" s="65">
        <f t="shared" si="214"/>
        <v>4.7365328312049216E-3</v>
      </c>
      <c r="S1457" s="65">
        <f t="shared" si="215"/>
        <v>0.17525763052145976</v>
      </c>
      <c r="T1457" s="66">
        <f>(L1457*'Football Field'!$F$4)+(M1457*'Football Field'!$F$5)+(N1457*'Football Field'!$F$6)+(O1457*'Football Field'!$F$7)+(P1457*'Football Field'!$F$8)+(Q1457*'Football Field'!$F$9)+(R1457*'Football Field'!$F$10)+(S1457*'Football Field'!$F$11)</f>
        <v>125272910.33761248</v>
      </c>
    </row>
    <row r="1458" spans="2:20" x14ac:dyDescent="0.3">
      <c r="B1458" s="62">
        <f t="shared" si="207"/>
        <v>1431</v>
      </c>
      <c r="C1458" s="62">
        <v>0.7532797183184412</v>
      </c>
      <c r="D1458" s="62">
        <v>0.13108198710340357</v>
      </c>
      <c r="E1458" s="62">
        <v>0.25125616952704355</v>
      </c>
      <c r="F1458" s="62">
        <v>0.88689330288508139</v>
      </c>
      <c r="G1458" s="62">
        <v>0.85485630424884362</v>
      </c>
      <c r="H1458" s="62">
        <v>2.3163558122727967E-2</v>
      </c>
      <c r="I1458" s="62">
        <v>0.49298490510595927</v>
      </c>
      <c r="J1458" s="62">
        <v>0.32021598160798936</v>
      </c>
      <c r="K1458" s="62"/>
      <c r="L1458" s="65">
        <f t="shared" si="208"/>
        <v>0.20283632021422734</v>
      </c>
      <c r="M1458" s="65">
        <f t="shared" si="209"/>
        <v>3.5296566818201931E-2</v>
      </c>
      <c r="N1458" s="65">
        <f t="shared" si="210"/>
        <v>6.7655979072097028E-2</v>
      </c>
      <c r="O1458" s="65">
        <f t="shared" si="211"/>
        <v>0.23881457260183886</v>
      </c>
      <c r="P1458" s="65">
        <f t="shared" si="212"/>
        <v>0.23018794061367265</v>
      </c>
      <c r="Q1458" s="65">
        <f t="shared" si="213"/>
        <v>6.2372725276220861E-3</v>
      </c>
      <c r="R1458" s="65">
        <f t="shared" si="214"/>
        <v>0.13274649727205437</v>
      </c>
      <c r="S1458" s="65">
        <f t="shared" si="215"/>
        <v>8.622485088028578E-2</v>
      </c>
      <c r="T1458" s="66">
        <f>(L1458*'Football Field'!$F$4)+(M1458*'Football Field'!$F$5)+(N1458*'Football Field'!$F$6)+(O1458*'Football Field'!$F$7)+(P1458*'Football Field'!$F$8)+(Q1458*'Football Field'!$F$9)+(R1458*'Football Field'!$F$10)+(S1458*'Football Field'!$F$11)</f>
        <v>148323869.67895404</v>
      </c>
    </row>
    <row r="1459" spans="2:20" x14ac:dyDescent="0.3">
      <c r="B1459" s="62">
        <f t="shared" si="207"/>
        <v>1432</v>
      </c>
      <c r="C1459" s="62">
        <v>0.46228734065790844</v>
      </c>
      <c r="D1459" s="62">
        <v>3.8176224246415202E-2</v>
      </c>
      <c r="E1459" s="62">
        <v>0.68420284646423457</v>
      </c>
      <c r="F1459" s="62">
        <v>0.35451303764635855</v>
      </c>
      <c r="G1459" s="62">
        <v>0.75630116482311238</v>
      </c>
      <c r="H1459" s="62">
        <v>0.71898419388044366</v>
      </c>
      <c r="I1459" s="62">
        <v>8.0809099129009354E-2</v>
      </c>
      <c r="J1459" s="62">
        <v>0.99701237786087149</v>
      </c>
      <c r="K1459" s="62"/>
      <c r="L1459" s="65">
        <f t="shared" si="208"/>
        <v>0.11296554260764639</v>
      </c>
      <c r="M1459" s="65">
        <f t="shared" si="209"/>
        <v>9.3288254023351936E-3</v>
      </c>
      <c r="N1459" s="65">
        <f t="shared" si="210"/>
        <v>0.16719329950616979</v>
      </c>
      <c r="O1459" s="65">
        <f t="shared" si="211"/>
        <v>8.662957891559725E-2</v>
      </c>
      <c r="P1459" s="65">
        <f t="shared" si="212"/>
        <v>0.18481140179492891</v>
      </c>
      <c r="Q1459" s="65">
        <f t="shared" si="213"/>
        <v>0.17569254540354912</v>
      </c>
      <c r="R1459" s="65">
        <f t="shared" si="214"/>
        <v>1.974668767211344E-2</v>
      </c>
      <c r="S1459" s="65">
        <f t="shared" si="215"/>
        <v>0.24363211869765997</v>
      </c>
      <c r="T1459" s="66">
        <f>(L1459*'Football Field'!$F$4)+(M1459*'Football Field'!$F$5)+(N1459*'Football Field'!$F$6)+(O1459*'Football Field'!$F$7)+(P1459*'Football Field'!$F$8)+(Q1459*'Football Field'!$F$9)+(R1459*'Football Field'!$F$10)+(S1459*'Football Field'!$F$11)</f>
        <v>132174811.2334792</v>
      </c>
    </row>
    <row r="1460" spans="2:20" x14ac:dyDescent="0.3">
      <c r="B1460" s="62">
        <f t="shared" si="207"/>
        <v>1433</v>
      </c>
      <c r="C1460" s="62">
        <v>0.27557795905861926</v>
      </c>
      <c r="D1460" s="62">
        <v>0.22267433632388078</v>
      </c>
      <c r="E1460" s="62">
        <v>0.35678013708825163</v>
      </c>
      <c r="F1460" s="62">
        <v>0.70592651569337705</v>
      </c>
      <c r="G1460" s="62">
        <v>0.41239594640034194</v>
      </c>
      <c r="H1460" s="62">
        <v>0.1129207587671045</v>
      </c>
      <c r="I1460" s="62">
        <v>0.2526555846692693</v>
      </c>
      <c r="J1460" s="62">
        <v>0.74274878429148838</v>
      </c>
      <c r="K1460" s="62"/>
      <c r="L1460" s="65">
        <f t="shared" si="208"/>
        <v>8.9424585636774953E-2</v>
      </c>
      <c r="M1460" s="65">
        <f t="shared" si="209"/>
        <v>7.2257448765963267E-2</v>
      </c>
      <c r="N1460" s="65">
        <f t="shared" si="210"/>
        <v>0.11577455625093024</v>
      </c>
      <c r="O1460" s="65">
        <f t="shared" si="211"/>
        <v>0.22907197067405716</v>
      </c>
      <c r="P1460" s="65">
        <f t="shared" si="212"/>
        <v>0.13382179311841008</v>
      </c>
      <c r="Q1460" s="65">
        <f t="shared" si="213"/>
        <v>3.6642596879058027E-2</v>
      </c>
      <c r="R1460" s="65">
        <f t="shared" si="214"/>
        <v>8.1986313582722126E-2</v>
      </c>
      <c r="S1460" s="65">
        <f t="shared" si="215"/>
        <v>0.24102073509208416</v>
      </c>
      <c r="T1460" s="66">
        <f>(L1460*'Football Field'!$F$4)+(M1460*'Football Field'!$F$5)+(N1460*'Football Field'!$F$6)+(O1460*'Football Field'!$F$7)+(P1460*'Football Field'!$F$8)+(Q1460*'Football Field'!$F$9)+(R1460*'Football Field'!$F$10)+(S1460*'Football Field'!$F$11)</f>
        <v>136193410.48080406</v>
      </c>
    </row>
    <row r="1461" spans="2:20" x14ac:dyDescent="0.3">
      <c r="B1461" s="62">
        <f t="shared" si="207"/>
        <v>1434</v>
      </c>
      <c r="C1461" s="62">
        <v>0.98615403755362896</v>
      </c>
      <c r="D1461" s="62">
        <v>3.4148431265938806E-2</v>
      </c>
      <c r="E1461" s="62">
        <v>0.42971015169098681</v>
      </c>
      <c r="F1461" s="62">
        <v>2.4979064204807555E-3</v>
      </c>
      <c r="G1461" s="62">
        <v>4.751223294478979E-2</v>
      </c>
      <c r="H1461" s="62">
        <v>0.37582503563724634</v>
      </c>
      <c r="I1461" s="62">
        <v>0.31380236799007888</v>
      </c>
      <c r="J1461" s="62">
        <v>0.71690972689028276</v>
      </c>
      <c r="K1461" s="62"/>
      <c r="L1461" s="65">
        <f t="shared" si="208"/>
        <v>0.33928564170069198</v>
      </c>
      <c r="M1461" s="65">
        <f t="shared" si="209"/>
        <v>1.1748745098562706E-2</v>
      </c>
      <c r="N1461" s="65">
        <f t="shared" si="210"/>
        <v>0.14784149231235041</v>
      </c>
      <c r="O1461" s="65">
        <f t="shared" si="211"/>
        <v>8.5940304506941978E-4</v>
      </c>
      <c r="P1461" s="65">
        <f t="shared" si="212"/>
        <v>1.6346552191070975E-2</v>
      </c>
      <c r="Q1461" s="65">
        <f t="shared" si="213"/>
        <v>0.12930235391997186</v>
      </c>
      <c r="R1461" s="65">
        <f t="shared" si="214"/>
        <v>0.10796349630614439</v>
      </c>
      <c r="S1461" s="65">
        <f t="shared" si="215"/>
        <v>0.24665231542613819</v>
      </c>
      <c r="T1461" s="66">
        <f>(L1461*'Football Field'!$F$4)+(M1461*'Football Field'!$F$5)+(N1461*'Football Field'!$F$6)+(O1461*'Football Field'!$F$7)+(P1461*'Football Field'!$F$8)+(Q1461*'Football Field'!$F$9)+(R1461*'Football Field'!$F$10)+(S1461*'Football Field'!$F$11)</f>
        <v>128419688.58721747</v>
      </c>
    </row>
    <row r="1462" spans="2:20" x14ac:dyDescent="0.3">
      <c r="B1462" s="62">
        <f t="shared" si="207"/>
        <v>1435</v>
      </c>
      <c r="C1462" s="62">
        <v>0.37385938427367671</v>
      </c>
      <c r="D1462" s="62">
        <v>0.9529992139762451</v>
      </c>
      <c r="E1462" s="62">
        <v>0.36735661481374082</v>
      </c>
      <c r="F1462" s="62">
        <v>0.53557360293009659</v>
      </c>
      <c r="G1462" s="62">
        <v>0.64214827452387158</v>
      </c>
      <c r="H1462" s="62">
        <v>0.83563291833130859</v>
      </c>
      <c r="I1462" s="62">
        <v>4.1057234868961623E-2</v>
      </c>
      <c r="J1462" s="62">
        <v>0.92326682903895185</v>
      </c>
      <c r="K1462" s="62"/>
      <c r="L1462" s="65">
        <f t="shared" si="208"/>
        <v>8.0023086664947618E-2</v>
      </c>
      <c r="M1462" s="65">
        <f t="shared" si="209"/>
        <v>0.20398562106393964</v>
      </c>
      <c r="N1462" s="65">
        <f t="shared" si="210"/>
        <v>7.8631195205366933E-2</v>
      </c>
      <c r="O1462" s="65">
        <f t="shared" si="211"/>
        <v>0.1146373600491456</v>
      </c>
      <c r="P1462" s="65">
        <f t="shared" si="212"/>
        <v>0.13744923675997309</v>
      </c>
      <c r="Q1462" s="65">
        <f t="shared" si="213"/>
        <v>0.17886384094282498</v>
      </c>
      <c r="R1462" s="65">
        <f t="shared" si="214"/>
        <v>8.7881347970575948E-3</v>
      </c>
      <c r="S1462" s="65">
        <f t="shared" si="215"/>
        <v>0.19762152451674453</v>
      </c>
      <c r="T1462" s="66">
        <f>(L1462*'Football Field'!$F$4)+(M1462*'Football Field'!$F$5)+(N1462*'Football Field'!$F$6)+(O1462*'Football Field'!$F$7)+(P1462*'Football Field'!$F$8)+(Q1462*'Football Field'!$F$9)+(R1462*'Football Field'!$F$10)+(S1462*'Football Field'!$F$11)</f>
        <v>123831837.68771711</v>
      </c>
    </row>
    <row r="1463" spans="2:20" x14ac:dyDescent="0.3">
      <c r="B1463" s="62">
        <f t="shared" si="207"/>
        <v>1436</v>
      </c>
      <c r="C1463" s="62">
        <v>0.46807424887308935</v>
      </c>
      <c r="D1463" s="62">
        <v>0.91578159694265382</v>
      </c>
      <c r="E1463" s="62">
        <v>0.68217995911375906</v>
      </c>
      <c r="F1463" s="62">
        <v>0.13948176639932752</v>
      </c>
      <c r="G1463" s="62">
        <v>0.40429994571711292</v>
      </c>
      <c r="H1463" s="62">
        <v>2.265156879425867E-2</v>
      </c>
      <c r="I1463" s="62">
        <v>0.3123041206342182</v>
      </c>
      <c r="J1463" s="62">
        <v>0.27282878270140354</v>
      </c>
      <c r="K1463" s="62"/>
      <c r="L1463" s="65">
        <f t="shared" si="208"/>
        <v>0.14547301078496189</v>
      </c>
      <c r="M1463" s="65">
        <f t="shared" si="209"/>
        <v>0.28461618311506198</v>
      </c>
      <c r="N1463" s="65">
        <f t="shared" si="210"/>
        <v>0.21201502280538337</v>
      </c>
      <c r="O1463" s="65">
        <f t="shared" si="211"/>
        <v>4.3349602240597591E-2</v>
      </c>
      <c r="P1463" s="65">
        <f t="shared" si="212"/>
        <v>0.12565256581677861</v>
      </c>
      <c r="Q1463" s="65">
        <f t="shared" si="213"/>
        <v>7.03989146900695E-3</v>
      </c>
      <c r="R1463" s="65">
        <f t="shared" si="214"/>
        <v>9.7061141087314451E-2</v>
      </c>
      <c r="S1463" s="65">
        <f t="shared" si="215"/>
        <v>8.4792582680895109E-2</v>
      </c>
      <c r="T1463" s="66">
        <f>(L1463*'Football Field'!$F$4)+(M1463*'Football Field'!$F$5)+(N1463*'Football Field'!$F$6)+(O1463*'Football Field'!$F$7)+(P1463*'Football Field'!$F$8)+(Q1463*'Football Field'!$F$9)+(R1463*'Football Field'!$F$10)+(S1463*'Football Field'!$F$11)</f>
        <v>136656966.80613652</v>
      </c>
    </row>
    <row r="1464" spans="2:20" x14ac:dyDescent="0.3">
      <c r="B1464" s="62">
        <f t="shared" si="207"/>
        <v>1437</v>
      </c>
      <c r="C1464" s="62">
        <v>0.31836991080735133</v>
      </c>
      <c r="D1464" s="62">
        <v>0.64079192825776354</v>
      </c>
      <c r="E1464" s="62">
        <v>0.92293000184177176</v>
      </c>
      <c r="F1464" s="62">
        <v>0.73557974741731957</v>
      </c>
      <c r="G1464" s="62">
        <v>0.6722827067712519</v>
      </c>
      <c r="H1464" s="62">
        <v>0.76314125562389268</v>
      </c>
      <c r="I1464" s="62">
        <v>0.9511168683662391</v>
      </c>
      <c r="J1464" s="62">
        <v>0.7782891859570612</v>
      </c>
      <c r="K1464" s="62"/>
      <c r="L1464" s="65">
        <f t="shared" si="208"/>
        <v>5.5057470374018695E-2</v>
      </c>
      <c r="M1464" s="65">
        <f t="shared" si="209"/>
        <v>0.11081569397213113</v>
      </c>
      <c r="N1464" s="65">
        <f t="shared" si="210"/>
        <v>0.15960739224645046</v>
      </c>
      <c r="O1464" s="65">
        <f t="shared" si="211"/>
        <v>0.12720787604725514</v>
      </c>
      <c r="P1464" s="65">
        <f t="shared" si="212"/>
        <v>0.11626156855451374</v>
      </c>
      <c r="Q1464" s="65">
        <f t="shared" si="213"/>
        <v>0.13197424017286785</v>
      </c>
      <c r="R1464" s="65">
        <f t="shared" si="214"/>
        <v>0.16448190304639332</v>
      </c>
      <c r="S1464" s="65">
        <f t="shared" si="215"/>
        <v>0.13459385558636963</v>
      </c>
      <c r="T1464" s="66">
        <f>(L1464*'Football Field'!$F$4)+(M1464*'Football Field'!$F$5)+(N1464*'Football Field'!$F$6)+(O1464*'Football Field'!$F$7)+(P1464*'Football Field'!$F$8)+(Q1464*'Football Field'!$F$9)+(R1464*'Football Field'!$F$10)+(S1464*'Football Field'!$F$11)</f>
        <v>145844019.61585909</v>
      </c>
    </row>
    <row r="1465" spans="2:20" x14ac:dyDescent="0.3">
      <c r="B1465" s="62">
        <f t="shared" si="207"/>
        <v>1438</v>
      </c>
      <c r="C1465" s="62">
        <v>0.35329553266461367</v>
      </c>
      <c r="D1465" s="62">
        <v>0.58891393459429886</v>
      </c>
      <c r="E1465" s="62">
        <v>0.88889014523385901</v>
      </c>
      <c r="F1465" s="62">
        <v>0.59047999687955843</v>
      </c>
      <c r="G1465" s="62">
        <v>0.81631232694520572</v>
      </c>
      <c r="H1465" s="62">
        <v>0.60463131748850407</v>
      </c>
      <c r="I1465" s="62">
        <v>0.97252550041240615</v>
      </c>
      <c r="J1465" s="62">
        <v>0.92796036901002832</v>
      </c>
      <c r="K1465" s="62"/>
      <c r="L1465" s="65">
        <f t="shared" si="208"/>
        <v>6.1517494589318364E-2</v>
      </c>
      <c r="M1465" s="65">
        <f t="shared" si="209"/>
        <v>0.1025444887789481</v>
      </c>
      <c r="N1465" s="65">
        <f t="shared" si="210"/>
        <v>0.15477777000886306</v>
      </c>
      <c r="O1465" s="65">
        <f t="shared" si="211"/>
        <v>0.10281717897526442</v>
      </c>
      <c r="P1465" s="65">
        <f t="shared" si="212"/>
        <v>0.14214017589550856</v>
      </c>
      <c r="Q1465" s="65">
        <f t="shared" si="213"/>
        <v>0.10528127406989146</v>
      </c>
      <c r="R1465" s="65">
        <f t="shared" si="214"/>
        <v>0.1693407549152027</v>
      </c>
      <c r="S1465" s="65">
        <f t="shared" si="215"/>
        <v>0.16158086276700334</v>
      </c>
      <c r="T1465" s="66">
        <f>(L1465*'Football Field'!$F$4)+(M1465*'Football Field'!$F$5)+(N1465*'Football Field'!$F$6)+(O1465*'Football Field'!$F$7)+(P1465*'Football Field'!$F$8)+(Q1465*'Football Field'!$F$9)+(R1465*'Football Field'!$F$10)+(S1465*'Football Field'!$F$11)</f>
        <v>148545168.04182267</v>
      </c>
    </row>
    <row r="1466" spans="2:20" x14ac:dyDescent="0.3">
      <c r="B1466" s="62">
        <f t="shared" si="207"/>
        <v>1439</v>
      </c>
      <c r="C1466" s="62">
        <v>0.21276363246331265</v>
      </c>
      <c r="D1466" s="62">
        <v>0.58774745469017864</v>
      </c>
      <c r="E1466" s="62">
        <v>0.79797571698947756</v>
      </c>
      <c r="F1466" s="62">
        <v>0.60349311173522768</v>
      </c>
      <c r="G1466" s="62">
        <v>0.22779494786115573</v>
      </c>
      <c r="H1466" s="62">
        <v>0.15065435669515959</v>
      </c>
      <c r="I1466" s="62">
        <v>0.77886584771620526</v>
      </c>
      <c r="J1466" s="62">
        <v>0.28054726081706993</v>
      </c>
      <c r="K1466" s="62"/>
      <c r="L1466" s="65">
        <f t="shared" si="208"/>
        <v>5.8454079389655786E-2</v>
      </c>
      <c r="M1466" s="65">
        <f t="shared" si="209"/>
        <v>0.16147607549167009</v>
      </c>
      <c r="N1466" s="65">
        <f t="shared" si="210"/>
        <v>0.21923359444412344</v>
      </c>
      <c r="O1466" s="65">
        <f t="shared" si="211"/>
        <v>0.16580199283147812</v>
      </c>
      <c r="P1466" s="65">
        <f t="shared" si="212"/>
        <v>6.2583740523110928E-2</v>
      </c>
      <c r="Q1466" s="65">
        <f t="shared" si="213"/>
        <v>4.1390352405150266E-2</v>
      </c>
      <c r="R1466" s="65">
        <f t="shared" si="214"/>
        <v>0.21398340293962176</v>
      </c>
      <c r="S1466" s="65">
        <f t="shared" si="215"/>
        <v>7.7076761975189617E-2</v>
      </c>
      <c r="T1466" s="66">
        <f>(L1466*'Football Field'!$F$4)+(M1466*'Football Field'!$F$5)+(N1466*'Football Field'!$F$6)+(O1466*'Football Field'!$F$7)+(P1466*'Football Field'!$F$8)+(Q1466*'Football Field'!$F$9)+(R1466*'Football Field'!$F$10)+(S1466*'Football Field'!$F$11)</f>
        <v>149526065.04082295</v>
      </c>
    </row>
    <row r="1467" spans="2:20" x14ac:dyDescent="0.3">
      <c r="B1467" s="62">
        <f t="shared" si="207"/>
        <v>1440</v>
      </c>
      <c r="C1467" s="62">
        <v>0.88544918891952418</v>
      </c>
      <c r="D1467" s="62">
        <v>0.65883932178954374</v>
      </c>
      <c r="E1467" s="62">
        <v>0.50250786378646273</v>
      </c>
      <c r="F1467" s="62">
        <v>0.17910769370919422</v>
      </c>
      <c r="G1467" s="62">
        <v>0.95091076657669205</v>
      </c>
      <c r="H1467" s="62">
        <v>0.39216282978781414</v>
      </c>
      <c r="I1467" s="62">
        <v>0.44889912508548446</v>
      </c>
      <c r="J1467" s="62">
        <v>0.66858589368348764</v>
      </c>
      <c r="K1467" s="62"/>
      <c r="L1467" s="65">
        <f t="shared" si="208"/>
        <v>0.18893763777690256</v>
      </c>
      <c r="M1467" s="65">
        <f t="shared" si="209"/>
        <v>0.14058349896435055</v>
      </c>
      <c r="N1467" s="65">
        <f t="shared" si="210"/>
        <v>0.10722540597048404</v>
      </c>
      <c r="O1467" s="65">
        <f t="shared" si="211"/>
        <v>3.8218098769030304E-2</v>
      </c>
      <c r="P1467" s="65">
        <f t="shared" si="212"/>
        <v>0.20290586543182526</v>
      </c>
      <c r="Q1467" s="65">
        <f t="shared" si="213"/>
        <v>8.3679921571139793E-2</v>
      </c>
      <c r="R1467" s="65">
        <f t="shared" si="214"/>
        <v>9.5786343649221214E-2</v>
      </c>
      <c r="S1467" s="65">
        <f t="shared" si="215"/>
        <v>0.14266322786704638</v>
      </c>
      <c r="T1467" s="66">
        <f>(L1467*'Football Field'!$F$4)+(M1467*'Football Field'!$F$5)+(N1467*'Football Field'!$F$6)+(O1467*'Football Field'!$F$7)+(P1467*'Football Field'!$F$8)+(Q1467*'Football Field'!$F$9)+(R1467*'Football Field'!$F$10)+(S1467*'Football Field'!$F$11)</f>
        <v>140733622.18432277</v>
      </c>
    </row>
    <row r="1468" spans="2:20" x14ac:dyDescent="0.3">
      <c r="B1468" s="62">
        <f t="shared" si="207"/>
        <v>1441</v>
      </c>
      <c r="C1468" s="62">
        <v>0.44282026890638659</v>
      </c>
      <c r="D1468" s="62">
        <v>0.28736753119897229</v>
      </c>
      <c r="E1468" s="62">
        <v>0.65235845708558093</v>
      </c>
      <c r="F1468" s="62">
        <v>0.37286839915823244</v>
      </c>
      <c r="G1468" s="62">
        <v>0.92175680074994315</v>
      </c>
      <c r="H1468" s="62">
        <v>2.9004537283177756E-2</v>
      </c>
      <c r="I1468" s="62">
        <v>0.52603596948519149</v>
      </c>
      <c r="J1468" s="62">
        <v>0.28410992361284826</v>
      </c>
      <c r="K1468" s="62"/>
      <c r="L1468" s="65">
        <f t="shared" si="208"/>
        <v>0.12593280225084721</v>
      </c>
      <c r="M1468" s="65">
        <f t="shared" si="209"/>
        <v>8.1723897980480201E-2</v>
      </c>
      <c r="N1468" s="65">
        <f t="shared" si="210"/>
        <v>0.18552296347165106</v>
      </c>
      <c r="O1468" s="65">
        <f t="shared" si="211"/>
        <v>0.10603932492238823</v>
      </c>
      <c r="P1468" s="65">
        <f t="shared" si="212"/>
        <v>0.26213663886454952</v>
      </c>
      <c r="Q1468" s="65">
        <f t="shared" si="213"/>
        <v>8.2485444197946678E-3</v>
      </c>
      <c r="R1468" s="65">
        <f t="shared" si="214"/>
        <v>0.14959835484860276</v>
      </c>
      <c r="S1468" s="65">
        <f t="shared" si="215"/>
        <v>8.079747324168636E-2</v>
      </c>
      <c r="T1468" s="66">
        <f>(L1468*'Football Field'!$F$4)+(M1468*'Football Field'!$F$5)+(N1468*'Football Field'!$F$6)+(O1468*'Football Field'!$F$7)+(P1468*'Football Field'!$F$8)+(Q1468*'Football Field'!$F$9)+(R1468*'Football Field'!$F$10)+(S1468*'Football Field'!$F$11)</f>
        <v>155602747.28383401</v>
      </c>
    </row>
    <row r="1469" spans="2:20" x14ac:dyDescent="0.3">
      <c r="B1469" s="62">
        <f t="shared" si="207"/>
        <v>1442</v>
      </c>
      <c r="C1469" s="62">
        <v>0.41557713716862288</v>
      </c>
      <c r="D1469" s="62">
        <v>0.46771931003449929</v>
      </c>
      <c r="E1469" s="62">
        <v>0.2551087755096173</v>
      </c>
      <c r="F1469" s="62">
        <v>0.9600446841440472</v>
      </c>
      <c r="G1469" s="62">
        <v>0.75173505716221889</v>
      </c>
      <c r="H1469" s="62">
        <v>0.65111492808036342</v>
      </c>
      <c r="I1469" s="62">
        <v>0.2705025621326409</v>
      </c>
      <c r="J1469" s="62">
        <v>0.63414583723751594</v>
      </c>
      <c r="K1469" s="62"/>
      <c r="L1469" s="65">
        <f t="shared" si="208"/>
        <v>9.4321837133956574E-2</v>
      </c>
      <c r="M1469" s="65">
        <f t="shared" si="209"/>
        <v>0.10615633209769236</v>
      </c>
      <c r="N1469" s="65">
        <f t="shared" si="210"/>
        <v>5.790099171239485E-2</v>
      </c>
      <c r="O1469" s="65">
        <f t="shared" si="211"/>
        <v>0.21789740156570045</v>
      </c>
      <c r="P1469" s="65">
        <f t="shared" si="212"/>
        <v>0.17061822051286282</v>
      </c>
      <c r="Q1469" s="65">
        <f t="shared" si="213"/>
        <v>0.14778088279905699</v>
      </c>
      <c r="R1469" s="65">
        <f t="shared" si="214"/>
        <v>6.1394856280171994E-2</v>
      </c>
      <c r="S1469" s="65">
        <f t="shared" si="215"/>
        <v>0.14392947789816385</v>
      </c>
      <c r="T1469" s="66">
        <f>(L1469*'Football Field'!$F$4)+(M1469*'Football Field'!$F$5)+(N1469*'Football Field'!$F$6)+(O1469*'Football Field'!$F$7)+(P1469*'Football Field'!$F$8)+(Q1469*'Football Field'!$F$9)+(R1469*'Football Field'!$F$10)+(S1469*'Football Field'!$F$11)</f>
        <v>133872821.2896204</v>
      </c>
    </row>
    <row r="1470" spans="2:20" x14ac:dyDescent="0.3">
      <c r="B1470" s="62">
        <f t="shared" si="207"/>
        <v>1443</v>
      </c>
      <c r="C1470" s="62">
        <v>0.60276966728949677</v>
      </c>
      <c r="D1470" s="62">
        <v>0.98698335813255034</v>
      </c>
      <c r="E1470" s="62">
        <v>0.16758934301933626</v>
      </c>
      <c r="F1470" s="62">
        <v>0.39051224631770065</v>
      </c>
      <c r="G1470" s="62">
        <v>0.68408094614576997</v>
      </c>
      <c r="H1470" s="62">
        <v>0.22376612094763126</v>
      </c>
      <c r="I1470" s="62">
        <v>0.4144686114698799</v>
      </c>
      <c r="J1470" s="62">
        <v>0.87113168951111297</v>
      </c>
      <c r="K1470" s="62"/>
      <c r="L1470" s="65">
        <f t="shared" si="208"/>
        <v>0.13884536705186343</v>
      </c>
      <c r="M1470" s="65">
        <f t="shared" si="209"/>
        <v>0.22734731701118996</v>
      </c>
      <c r="N1470" s="65">
        <f t="shared" si="210"/>
        <v>3.8603475105400097E-2</v>
      </c>
      <c r="O1470" s="65">
        <f t="shared" si="211"/>
        <v>8.9952794774903297E-2</v>
      </c>
      <c r="P1470" s="65">
        <f t="shared" si="212"/>
        <v>0.15757506592510398</v>
      </c>
      <c r="Q1470" s="65">
        <f t="shared" si="213"/>
        <v>5.1543551181754868E-2</v>
      </c>
      <c r="R1470" s="65">
        <f t="shared" si="214"/>
        <v>9.547103912807392E-2</v>
      </c>
      <c r="S1470" s="65">
        <f t="shared" si="215"/>
        <v>0.20066138982171042</v>
      </c>
      <c r="T1470" s="66">
        <f>(L1470*'Football Field'!$F$4)+(M1470*'Football Field'!$F$5)+(N1470*'Football Field'!$F$6)+(O1470*'Football Field'!$F$7)+(P1470*'Football Field'!$F$8)+(Q1470*'Football Field'!$F$9)+(R1470*'Football Field'!$F$10)+(S1470*'Football Field'!$F$11)</f>
        <v>135958309.77023688</v>
      </c>
    </row>
    <row r="1471" spans="2:20" x14ac:dyDescent="0.3">
      <c r="B1471" s="62">
        <f t="shared" si="207"/>
        <v>1444</v>
      </c>
      <c r="C1471" s="62">
        <v>0.15657158877868926</v>
      </c>
      <c r="D1471" s="62">
        <v>0.48162758147229701</v>
      </c>
      <c r="E1471" s="62">
        <v>0.32085984116332356</v>
      </c>
      <c r="F1471" s="62">
        <v>4.4802202754229969E-2</v>
      </c>
      <c r="G1471" s="62">
        <v>0.31738288510841928</v>
      </c>
      <c r="H1471" s="62">
        <v>0.92135051158117909</v>
      </c>
      <c r="I1471" s="62">
        <v>1.6871262492198835E-2</v>
      </c>
      <c r="J1471" s="62">
        <v>9.6609039186655199E-2</v>
      </c>
      <c r="K1471" s="62"/>
      <c r="L1471" s="65">
        <f t="shared" si="208"/>
        <v>6.6454418722236175E-2</v>
      </c>
      <c r="M1471" s="65">
        <f t="shared" si="209"/>
        <v>0.20441946854469342</v>
      </c>
      <c r="N1471" s="65">
        <f t="shared" si="210"/>
        <v>0.1361840574151463</v>
      </c>
      <c r="O1471" s="65">
        <f t="shared" si="211"/>
        <v>1.9015610461208771E-2</v>
      </c>
      <c r="P1471" s="65">
        <f t="shared" si="212"/>
        <v>0.13470831653933504</v>
      </c>
      <c r="Q1471" s="65">
        <f t="shared" si="213"/>
        <v>0.39105314804658747</v>
      </c>
      <c r="R1471" s="65">
        <f t="shared" si="214"/>
        <v>7.1607496019861563E-3</v>
      </c>
      <c r="S1471" s="65">
        <f t="shared" si="215"/>
        <v>4.1004230668806617E-2</v>
      </c>
      <c r="T1471" s="66">
        <f>(L1471*'Football Field'!$F$4)+(M1471*'Football Field'!$F$5)+(N1471*'Football Field'!$F$6)+(O1471*'Football Field'!$F$7)+(P1471*'Football Field'!$F$8)+(Q1471*'Football Field'!$F$9)+(R1471*'Football Field'!$F$10)+(S1471*'Football Field'!$F$11)</f>
        <v>123056049.297969</v>
      </c>
    </row>
    <row r="1472" spans="2:20" x14ac:dyDescent="0.3">
      <c r="B1472" s="62">
        <f t="shared" si="207"/>
        <v>1445</v>
      </c>
      <c r="C1472" s="62">
        <v>0.26385062673055526</v>
      </c>
      <c r="D1472" s="62">
        <v>0.57633441619510495</v>
      </c>
      <c r="E1472" s="62">
        <v>0.70591822386230763</v>
      </c>
      <c r="F1472" s="62">
        <v>8.9590273995168057E-2</v>
      </c>
      <c r="G1472" s="62">
        <v>0.91097569758367725</v>
      </c>
      <c r="H1472" s="62">
        <v>0.79928680277095254</v>
      </c>
      <c r="I1472" s="62">
        <v>0.17090126185727905</v>
      </c>
      <c r="J1472" s="62">
        <v>0.64134306376228489</v>
      </c>
      <c r="K1472" s="62"/>
      <c r="L1472" s="65">
        <f t="shared" si="208"/>
        <v>6.3453081491672489E-2</v>
      </c>
      <c r="M1472" s="65">
        <f t="shared" si="209"/>
        <v>0.13860188672065971</v>
      </c>
      <c r="N1472" s="65">
        <f t="shared" si="210"/>
        <v>0.16976532191804905</v>
      </c>
      <c r="O1472" s="65">
        <f t="shared" si="211"/>
        <v>2.1545444204996989E-2</v>
      </c>
      <c r="P1472" s="65">
        <f t="shared" si="212"/>
        <v>0.21907931730910776</v>
      </c>
      <c r="Q1472" s="65">
        <f t="shared" si="213"/>
        <v>0.19221940557767225</v>
      </c>
      <c r="R1472" s="65">
        <f t="shared" si="214"/>
        <v>4.1099814050219091E-2</v>
      </c>
      <c r="S1472" s="65">
        <f t="shared" si="215"/>
        <v>0.15423572872762276</v>
      </c>
      <c r="T1472" s="66">
        <f>(L1472*'Football Field'!$F$4)+(M1472*'Football Field'!$F$5)+(N1472*'Football Field'!$F$6)+(O1472*'Football Field'!$F$7)+(P1472*'Football Field'!$F$8)+(Q1472*'Football Field'!$F$9)+(R1472*'Football Field'!$F$10)+(S1472*'Football Field'!$F$11)</f>
        <v>136685258.51358479</v>
      </c>
    </row>
    <row r="1473" spans="2:20" x14ac:dyDescent="0.3">
      <c r="B1473" s="62">
        <f t="shared" si="207"/>
        <v>1446</v>
      </c>
      <c r="C1473" s="62">
        <v>0.30725966638147839</v>
      </c>
      <c r="D1473" s="62">
        <v>0.35746568754554753</v>
      </c>
      <c r="E1473" s="62">
        <v>0.64376291982389366</v>
      </c>
      <c r="F1473" s="62">
        <v>0.3007985280058747</v>
      </c>
      <c r="G1473" s="62">
        <v>0.41849000496511224</v>
      </c>
      <c r="H1473" s="62">
        <v>0.42540406724912705</v>
      </c>
      <c r="I1473" s="62">
        <v>0.73362840046304789</v>
      </c>
      <c r="J1473" s="62">
        <v>0.53976040502436717</v>
      </c>
      <c r="K1473" s="62"/>
      <c r="L1473" s="65">
        <f t="shared" si="208"/>
        <v>8.2451072383042057E-2</v>
      </c>
      <c r="M1473" s="65">
        <f t="shared" si="209"/>
        <v>9.5923521708440193E-2</v>
      </c>
      <c r="N1473" s="65">
        <f t="shared" si="210"/>
        <v>0.17274946537896116</v>
      </c>
      <c r="O1473" s="65">
        <f t="shared" si="211"/>
        <v>8.0717269199052588E-2</v>
      </c>
      <c r="P1473" s="65">
        <f t="shared" si="212"/>
        <v>0.11229898833554829</v>
      </c>
      <c r="Q1473" s="65">
        <f t="shared" si="213"/>
        <v>0.11415433061510538</v>
      </c>
      <c r="R1473" s="65">
        <f t="shared" si="214"/>
        <v>0.1968642648779507</v>
      </c>
      <c r="S1473" s="65">
        <f t="shared" si="215"/>
        <v>0.14484108750189961</v>
      </c>
      <c r="T1473" s="66">
        <f>(L1473*'Football Field'!$F$4)+(M1473*'Football Field'!$F$5)+(N1473*'Football Field'!$F$6)+(O1473*'Football Field'!$F$7)+(P1473*'Football Field'!$F$8)+(Q1473*'Football Field'!$F$9)+(R1473*'Football Field'!$F$10)+(S1473*'Football Field'!$F$11)</f>
        <v>150022921.35767931</v>
      </c>
    </row>
    <row r="1474" spans="2:20" x14ac:dyDescent="0.3">
      <c r="B1474" s="62">
        <f t="shared" si="207"/>
        <v>1447</v>
      </c>
      <c r="C1474" s="62">
        <v>0.11682270873586142</v>
      </c>
      <c r="D1474" s="62">
        <v>0.3001353393766335</v>
      </c>
      <c r="E1474" s="62">
        <v>1.5121108222614588E-2</v>
      </c>
      <c r="F1474" s="62">
        <v>0.19890494698839045</v>
      </c>
      <c r="G1474" s="62">
        <v>0.12085912468036064</v>
      </c>
      <c r="H1474" s="62">
        <v>0.28832654450651574</v>
      </c>
      <c r="I1474" s="62">
        <v>0.25895161233806163</v>
      </c>
      <c r="J1474" s="62">
        <v>0.47302993950934713</v>
      </c>
      <c r="K1474" s="62"/>
      <c r="L1474" s="65">
        <f t="shared" si="208"/>
        <v>6.5921407009752478E-2</v>
      </c>
      <c r="M1474" s="65">
        <f t="shared" si="209"/>
        <v>0.1693621392548971</v>
      </c>
      <c r="N1474" s="65">
        <f t="shared" si="210"/>
        <v>8.5326281197201752E-3</v>
      </c>
      <c r="O1474" s="65">
        <f t="shared" si="211"/>
        <v>0.11223925646444001</v>
      </c>
      <c r="P1474" s="65">
        <f t="shared" si="212"/>
        <v>6.8199099602376856E-2</v>
      </c>
      <c r="Q1474" s="65">
        <f t="shared" si="213"/>
        <v>0.16269860284702448</v>
      </c>
      <c r="R1474" s="65">
        <f t="shared" si="214"/>
        <v>0.14612274289381233</v>
      </c>
      <c r="S1474" s="65">
        <f t="shared" si="215"/>
        <v>0.26692412380797659</v>
      </c>
      <c r="T1474" s="66">
        <f>(L1474*'Football Field'!$F$4)+(M1474*'Football Field'!$F$5)+(N1474*'Football Field'!$F$6)+(O1474*'Football Field'!$F$7)+(P1474*'Football Field'!$F$8)+(Q1474*'Football Field'!$F$9)+(R1474*'Football Field'!$F$10)+(S1474*'Football Field'!$F$11)</f>
        <v>136080525.30321151</v>
      </c>
    </row>
    <row r="1475" spans="2:20" x14ac:dyDescent="0.3">
      <c r="B1475" s="62">
        <f t="shared" si="207"/>
        <v>1448</v>
      </c>
      <c r="C1475" s="62">
        <v>0.47274620930500599</v>
      </c>
      <c r="D1475" s="62">
        <v>0.98470243511245048</v>
      </c>
      <c r="E1475" s="62">
        <v>0.23668835104077968</v>
      </c>
      <c r="F1475" s="62">
        <v>0.13071682330164236</v>
      </c>
      <c r="G1475" s="62">
        <v>0.84365837724916448</v>
      </c>
      <c r="H1475" s="62">
        <v>0.25118916750726106</v>
      </c>
      <c r="I1475" s="62">
        <v>0.12666292385736966</v>
      </c>
      <c r="J1475" s="62">
        <v>0.34715363747437777</v>
      </c>
      <c r="K1475" s="62"/>
      <c r="L1475" s="65">
        <f t="shared" si="208"/>
        <v>0.13930859355227179</v>
      </c>
      <c r="M1475" s="65">
        <f t="shared" si="209"/>
        <v>0.29017157325212645</v>
      </c>
      <c r="N1475" s="65">
        <f t="shared" si="210"/>
        <v>6.974719340885098E-2</v>
      </c>
      <c r="O1475" s="65">
        <f t="shared" si="211"/>
        <v>3.8519561763474507E-2</v>
      </c>
      <c r="P1475" s="65">
        <f t="shared" si="212"/>
        <v>0.24860878767479627</v>
      </c>
      <c r="Q1475" s="65">
        <f t="shared" si="213"/>
        <v>7.4020286048292597E-2</v>
      </c>
      <c r="R1475" s="65">
        <f t="shared" si="214"/>
        <v>3.7324960899695593E-2</v>
      </c>
      <c r="S1475" s="65">
        <f t="shared" si="215"/>
        <v>0.10229904340049183</v>
      </c>
      <c r="T1475" s="66">
        <f>(L1475*'Football Field'!$F$4)+(M1475*'Football Field'!$F$5)+(N1475*'Football Field'!$F$6)+(O1475*'Football Field'!$F$7)+(P1475*'Football Field'!$F$8)+(Q1475*'Football Field'!$F$9)+(R1475*'Football Field'!$F$10)+(S1475*'Football Field'!$F$11)</f>
        <v>134835421.79645807</v>
      </c>
    </row>
    <row r="1476" spans="2:20" x14ac:dyDescent="0.3">
      <c r="B1476" s="62">
        <f t="shared" si="207"/>
        <v>1449</v>
      </c>
      <c r="C1476" s="62">
        <v>0.20338373061610038</v>
      </c>
      <c r="D1476" s="62">
        <v>0.22570483356586146</v>
      </c>
      <c r="E1476" s="62">
        <v>0.76536165705511994</v>
      </c>
      <c r="F1476" s="62">
        <v>6.3216786628810251E-3</v>
      </c>
      <c r="G1476" s="62">
        <v>0.12984911824901668</v>
      </c>
      <c r="H1476" s="62">
        <v>0.22652339520621467</v>
      </c>
      <c r="I1476" s="62">
        <v>0.44580766577352249</v>
      </c>
      <c r="J1476" s="62">
        <v>5.6032961128608005E-2</v>
      </c>
      <c r="K1476" s="62"/>
      <c r="L1476" s="65">
        <f t="shared" si="208"/>
        <v>9.8778634443445118E-2</v>
      </c>
      <c r="M1476" s="65">
        <f t="shared" si="209"/>
        <v>0.10961946257640304</v>
      </c>
      <c r="N1476" s="65">
        <f t="shared" si="210"/>
        <v>0.37171792999499786</v>
      </c>
      <c r="O1476" s="65">
        <f t="shared" si="211"/>
        <v>3.0702887778587089E-3</v>
      </c>
      <c r="P1476" s="65">
        <f t="shared" si="212"/>
        <v>6.3064624419412296E-2</v>
      </c>
      <c r="Q1476" s="65">
        <f t="shared" si="213"/>
        <v>0.11001701847134576</v>
      </c>
      <c r="R1476" s="65">
        <f t="shared" si="214"/>
        <v>0.21651816650295189</v>
      </c>
      <c r="S1476" s="65">
        <f t="shared" si="215"/>
        <v>2.7213874813585441E-2</v>
      </c>
      <c r="T1476" s="66">
        <f>(L1476*'Football Field'!$F$4)+(M1476*'Football Field'!$F$5)+(N1476*'Football Field'!$F$6)+(O1476*'Football Field'!$F$7)+(P1476*'Football Field'!$F$8)+(Q1476*'Football Field'!$F$9)+(R1476*'Football Field'!$F$10)+(S1476*'Football Field'!$F$11)</f>
        <v>152336273.11362159</v>
      </c>
    </row>
    <row r="1477" spans="2:20" x14ac:dyDescent="0.3">
      <c r="B1477" s="62">
        <f t="shared" si="207"/>
        <v>1450</v>
      </c>
      <c r="C1477" s="62">
        <v>0.88925011421703726</v>
      </c>
      <c r="D1477" s="62">
        <v>0.7997248136795726</v>
      </c>
      <c r="E1477" s="62">
        <v>0.189054233909974</v>
      </c>
      <c r="F1477" s="62">
        <v>0.67088211124372665</v>
      </c>
      <c r="G1477" s="62">
        <v>0.6932349098000411</v>
      </c>
      <c r="H1477" s="62">
        <v>0.65755224983919669</v>
      </c>
      <c r="I1477" s="62">
        <v>0.42886653091999882</v>
      </c>
      <c r="J1477" s="62">
        <v>0.97381248515019447</v>
      </c>
      <c r="K1477" s="62"/>
      <c r="L1477" s="65">
        <f t="shared" si="208"/>
        <v>0.16770781084719613</v>
      </c>
      <c r="M1477" s="65">
        <f t="shared" si="209"/>
        <v>0.15082381844895501</v>
      </c>
      <c r="N1477" s="65">
        <f t="shared" si="210"/>
        <v>3.565461639366977E-2</v>
      </c>
      <c r="O1477" s="65">
        <f t="shared" si="211"/>
        <v>0.12652477454253092</v>
      </c>
      <c r="P1477" s="65">
        <f t="shared" si="212"/>
        <v>0.13074039268219068</v>
      </c>
      <c r="Q1477" s="65">
        <f t="shared" si="213"/>
        <v>0.12401083404445341</v>
      </c>
      <c r="R1477" s="65">
        <f t="shared" si="214"/>
        <v>8.0881931749372776E-2</v>
      </c>
      <c r="S1477" s="65">
        <f t="shared" si="215"/>
        <v>0.18365582129163119</v>
      </c>
      <c r="T1477" s="66">
        <f>(L1477*'Football Field'!$F$4)+(M1477*'Football Field'!$F$5)+(N1477*'Football Field'!$F$6)+(O1477*'Football Field'!$F$7)+(P1477*'Football Field'!$F$8)+(Q1477*'Football Field'!$F$9)+(R1477*'Football Field'!$F$10)+(S1477*'Football Field'!$F$11)</f>
        <v>131889118.73670106</v>
      </c>
    </row>
    <row r="1478" spans="2:20" x14ac:dyDescent="0.3">
      <c r="B1478" s="62">
        <f t="shared" si="207"/>
        <v>1451</v>
      </c>
      <c r="C1478" s="62">
        <v>0.68475808925177029</v>
      </c>
      <c r="D1478" s="62">
        <v>0.52913009782773035</v>
      </c>
      <c r="E1478" s="62">
        <v>0.92503873453940266</v>
      </c>
      <c r="F1478" s="62">
        <v>0.37115638387092453</v>
      </c>
      <c r="G1478" s="62">
        <v>0.9342811784256585</v>
      </c>
      <c r="H1478" s="62">
        <v>0.93592336045528568</v>
      </c>
      <c r="I1478" s="62">
        <v>0.85191568344118507</v>
      </c>
      <c r="J1478" s="62">
        <v>0.47990973350081312</v>
      </c>
      <c r="K1478" s="62"/>
      <c r="L1478" s="65">
        <f t="shared" si="208"/>
        <v>0.11987824084118347</v>
      </c>
      <c r="M1478" s="65">
        <f t="shared" si="209"/>
        <v>9.263298426021134E-2</v>
      </c>
      <c r="N1478" s="65">
        <f t="shared" si="210"/>
        <v>0.16194334604752009</v>
      </c>
      <c r="O1478" s="65">
        <f t="shared" si="211"/>
        <v>6.4977070112511137E-2</v>
      </c>
      <c r="P1478" s="65">
        <f t="shared" si="212"/>
        <v>0.16356138887395588</v>
      </c>
      <c r="Q1478" s="65">
        <f t="shared" si="213"/>
        <v>0.16384888002731754</v>
      </c>
      <c r="R1478" s="65">
        <f t="shared" si="214"/>
        <v>0.14914194527812913</v>
      </c>
      <c r="S1478" s="65">
        <f t="shared" si="215"/>
        <v>8.4016144559171294E-2</v>
      </c>
      <c r="T1478" s="66">
        <f>(L1478*'Football Field'!$F$4)+(M1478*'Football Field'!$F$5)+(N1478*'Football Field'!$F$6)+(O1478*'Football Field'!$F$7)+(P1478*'Football Field'!$F$8)+(Q1478*'Football Field'!$F$9)+(R1478*'Football Field'!$F$10)+(S1478*'Football Field'!$F$11)</f>
        <v>146565955.60771778</v>
      </c>
    </row>
    <row r="1479" spans="2:20" x14ac:dyDescent="0.3">
      <c r="B1479" s="62">
        <f t="shared" si="207"/>
        <v>1452</v>
      </c>
      <c r="C1479" s="62">
        <v>0.43184400219863517</v>
      </c>
      <c r="D1479" s="62">
        <v>0.60664451306495892</v>
      </c>
      <c r="E1479" s="62">
        <v>0.19348358492589202</v>
      </c>
      <c r="F1479" s="62">
        <v>0.21945158102103168</v>
      </c>
      <c r="G1479" s="62">
        <v>0.68113304653676765</v>
      </c>
      <c r="H1479" s="62">
        <v>0.94757044994962125</v>
      </c>
      <c r="I1479" s="62">
        <v>0.75502232002500935</v>
      </c>
      <c r="J1479" s="62">
        <v>8.8170859460075302E-2</v>
      </c>
      <c r="K1479" s="62"/>
      <c r="L1479" s="65">
        <f t="shared" si="208"/>
        <v>0.11007105280304366</v>
      </c>
      <c r="M1479" s="65">
        <f t="shared" si="209"/>
        <v>0.15462528109753806</v>
      </c>
      <c r="N1479" s="65">
        <f t="shared" si="210"/>
        <v>4.9316285011419693E-2</v>
      </c>
      <c r="O1479" s="65">
        <f t="shared" si="211"/>
        <v>5.5935167419939535E-2</v>
      </c>
      <c r="P1479" s="65">
        <f t="shared" si="212"/>
        <v>0.17361137621349024</v>
      </c>
      <c r="Q1479" s="65">
        <f t="shared" si="213"/>
        <v>0.24152257875526481</v>
      </c>
      <c r="R1479" s="65">
        <f t="shared" si="214"/>
        <v>0.19244472826259851</v>
      </c>
      <c r="S1479" s="65">
        <f t="shared" si="215"/>
        <v>2.2473530436705375E-2</v>
      </c>
      <c r="T1479" s="66">
        <f>(L1479*'Football Field'!$F$4)+(M1479*'Football Field'!$F$5)+(N1479*'Football Field'!$F$6)+(O1479*'Football Field'!$F$7)+(P1479*'Football Field'!$F$8)+(Q1479*'Football Field'!$F$9)+(R1479*'Football Field'!$F$10)+(S1479*'Football Field'!$F$11)</f>
        <v>149760096.8181116</v>
      </c>
    </row>
    <row r="1480" spans="2:20" x14ac:dyDescent="0.3">
      <c r="B1480" s="62">
        <f t="shared" si="207"/>
        <v>1453</v>
      </c>
      <c r="C1480" s="62">
        <v>0.37632468359524929</v>
      </c>
      <c r="D1480" s="62">
        <v>0.92426118573214899</v>
      </c>
      <c r="E1480" s="62">
        <v>0.30995070849886441</v>
      </c>
      <c r="F1480" s="62">
        <v>1.6396467162414274E-2</v>
      </c>
      <c r="G1480" s="62">
        <v>0.85085634683703082</v>
      </c>
      <c r="H1480" s="62">
        <v>0.58464036400859376</v>
      </c>
      <c r="I1480" s="62">
        <v>0.23211435583813544</v>
      </c>
      <c r="J1480" s="62">
        <v>2.4863150370417753E-3</v>
      </c>
      <c r="K1480" s="62"/>
      <c r="L1480" s="65">
        <f t="shared" si="208"/>
        <v>0.11414049459374599</v>
      </c>
      <c r="M1480" s="65">
        <f t="shared" si="209"/>
        <v>0.28033140921134458</v>
      </c>
      <c r="N1480" s="65">
        <f t="shared" si="210"/>
        <v>9.4009053112744004E-2</v>
      </c>
      <c r="O1480" s="65">
        <f t="shared" si="211"/>
        <v>4.9731015612065098E-3</v>
      </c>
      <c r="P1480" s="65">
        <f t="shared" si="212"/>
        <v>0.25806748398321799</v>
      </c>
      <c r="Q1480" s="65">
        <f t="shared" si="213"/>
        <v>0.17732331472357077</v>
      </c>
      <c r="R1480" s="65">
        <f t="shared" si="214"/>
        <v>7.0401035415918661E-2</v>
      </c>
      <c r="S1480" s="65">
        <f t="shared" si="215"/>
        <v>7.5410739825145672E-4</v>
      </c>
      <c r="T1480" s="66">
        <f>(L1480*'Football Field'!$F$4)+(M1480*'Football Field'!$F$5)+(N1480*'Football Field'!$F$6)+(O1480*'Football Field'!$F$7)+(P1480*'Football Field'!$F$8)+(Q1480*'Football Field'!$F$9)+(R1480*'Football Field'!$F$10)+(S1480*'Football Field'!$F$11)</f>
        <v>139963146.49371496</v>
      </c>
    </row>
    <row r="1481" spans="2:20" x14ac:dyDescent="0.3">
      <c r="B1481" s="62">
        <f t="shared" si="207"/>
        <v>1454</v>
      </c>
      <c r="C1481" s="62">
        <v>0.21233748846203138</v>
      </c>
      <c r="D1481" s="62">
        <v>0.33156407780832686</v>
      </c>
      <c r="E1481" s="62">
        <v>0.77747355328508594</v>
      </c>
      <c r="F1481" s="62">
        <v>0.76132538065638022</v>
      </c>
      <c r="G1481" s="62">
        <v>3.3800600392781543E-2</v>
      </c>
      <c r="H1481" s="62">
        <v>0.49042719123553158</v>
      </c>
      <c r="I1481" s="62">
        <v>0.64447547933344218</v>
      </c>
      <c r="J1481" s="62">
        <v>0.8661388013497483</v>
      </c>
      <c r="K1481" s="62"/>
      <c r="L1481" s="65">
        <f t="shared" si="208"/>
        <v>5.1568984344928313E-2</v>
      </c>
      <c r="M1481" s="65">
        <f t="shared" si="209"/>
        <v>8.0524747945747766E-2</v>
      </c>
      <c r="N1481" s="65">
        <f t="shared" si="210"/>
        <v>0.18881979714629435</v>
      </c>
      <c r="O1481" s="65">
        <f t="shared" si="211"/>
        <v>0.18489799856272568</v>
      </c>
      <c r="P1481" s="65">
        <f t="shared" si="212"/>
        <v>8.208925541738292E-3</v>
      </c>
      <c r="Q1481" s="65">
        <f t="shared" si="213"/>
        <v>0.11910676880627516</v>
      </c>
      <c r="R1481" s="65">
        <f t="shared" si="214"/>
        <v>0.15651944527157424</v>
      </c>
      <c r="S1481" s="65">
        <f t="shared" si="215"/>
        <v>0.21035333238071605</v>
      </c>
      <c r="T1481" s="66">
        <f>(L1481*'Football Field'!$F$4)+(M1481*'Football Field'!$F$5)+(N1481*'Football Field'!$F$6)+(O1481*'Football Field'!$F$7)+(P1481*'Football Field'!$F$8)+(Q1481*'Football Field'!$F$9)+(R1481*'Football Field'!$F$10)+(S1481*'Football Field'!$F$11)</f>
        <v>137754936.94838965</v>
      </c>
    </row>
    <row r="1482" spans="2:20" x14ac:dyDescent="0.3">
      <c r="B1482" s="62">
        <f t="shared" si="207"/>
        <v>1455</v>
      </c>
      <c r="C1482" s="62">
        <v>0.94373374959772827</v>
      </c>
      <c r="D1482" s="62">
        <v>0.43767843388926908</v>
      </c>
      <c r="E1482" s="62">
        <v>0.97571301162407331</v>
      </c>
      <c r="F1482" s="62">
        <v>0.53067299881124863</v>
      </c>
      <c r="G1482" s="62">
        <v>0.5052143725678987</v>
      </c>
      <c r="H1482" s="62">
        <v>0.34706065569740152</v>
      </c>
      <c r="I1482" s="62">
        <v>0.84001026371090748</v>
      </c>
      <c r="J1482" s="62">
        <v>0.26984252953249432</v>
      </c>
      <c r="K1482" s="62"/>
      <c r="L1482" s="65">
        <f t="shared" si="208"/>
        <v>0.19458724660851492</v>
      </c>
      <c r="M1482" s="65">
        <f t="shared" si="209"/>
        <v>9.0244352696661062E-2</v>
      </c>
      <c r="N1482" s="65">
        <f t="shared" si="210"/>
        <v>0.20118100946687537</v>
      </c>
      <c r="O1482" s="65">
        <f t="shared" si="211"/>
        <v>0.10941878229127726</v>
      </c>
      <c r="P1482" s="65">
        <f t="shared" si="212"/>
        <v>0.10416950092856199</v>
      </c>
      <c r="Q1482" s="65">
        <f t="shared" si="213"/>
        <v>7.1559989697401127E-2</v>
      </c>
      <c r="R1482" s="65">
        <f t="shared" si="214"/>
        <v>0.17320063461550647</v>
      </c>
      <c r="S1482" s="65">
        <f t="shared" si="215"/>
        <v>5.5638483695201892E-2</v>
      </c>
      <c r="T1482" s="66">
        <f>(L1482*'Football Field'!$F$4)+(M1482*'Football Field'!$F$5)+(N1482*'Football Field'!$F$6)+(O1482*'Football Field'!$F$7)+(P1482*'Football Field'!$F$8)+(Q1482*'Football Field'!$F$9)+(R1482*'Football Field'!$F$10)+(S1482*'Football Field'!$F$11)</f>
        <v>145808376.01880366</v>
      </c>
    </row>
    <row r="1483" spans="2:20" x14ac:dyDescent="0.3">
      <c r="B1483" s="62">
        <f t="shared" si="207"/>
        <v>1456</v>
      </c>
      <c r="C1483" s="62">
        <v>0.53148191395425892</v>
      </c>
      <c r="D1483" s="62">
        <v>0.15054822317305705</v>
      </c>
      <c r="E1483" s="62">
        <v>0.30765342828604403</v>
      </c>
      <c r="F1483" s="62">
        <v>0.10595581574859425</v>
      </c>
      <c r="G1483" s="62">
        <v>0.65794563131886608</v>
      </c>
      <c r="H1483" s="62">
        <v>0.2592537669178695</v>
      </c>
      <c r="I1483" s="62">
        <v>0.8270009743241048</v>
      </c>
      <c r="J1483" s="62">
        <v>0.59077542014222173</v>
      </c>
      <c r="K1483" s="62"/>
      <c r="L1483" s="65">
        <f t="shared" si="208"/>
        <v>0.15492320969229498</v>
      </c>
      <c r="M1483" s="65">
        <f t="shared" si="209"/>
        <v>4.3883739662774729E-2</v>
      </c>
      <c r="N1483" s="65">
        <f t="shared" si="210"/>
        <v>8.967879307180758E-2</v>
      </c>
      <c r="O1483" s="65">
        <f t="shared" si="211"/>
        <v>3.0885369060273171E-2</v>
      </c>
      <c r="P1483" s="65">
        <f t="shared" si="212"/>
        <v>0.19178648667189568</v>
      </c>
      <c r="Q1483" s="65">
        <f t="shared" si="213"/>
        <v>7.5570634938277773E-2</v>
      </c>
      <c r="R1483" s="65">
        <f t="shared" si="214"/>
        <v>0.24106492054962403</v>
      </c>
      <c r="S1483" s="65">
        <f t="shared" si="215"/>
        <v>0.172206846353052</v>
      </c>
      <c r="T1483" s="66">
        <f>(L1483*'Football Field'!$F$4)+(M1483*'Football Field'!$F$5)+(N1483*'Football Field'!$F$6)+(O1483*'Football Field'!$F$7)+(P1483*'Football Field'!$F$8)+(Q1483*'Football Field'!$F$9)+(R1483*'Football Field'!$F$10)+(S1483*'Football Field'!$F$11)</f>
        <v>160177206.08936554</v>
      </c>
    </row>
    <row r="1484" spans="2:20" x14ac:dyDescent="0.3">
      <c r="B1484" s="62">
        <f t="shared" si="207"/>
        <v>1457</v>
      </c>
      <c r="C1484" s="62">
        <v>0.25404842798129634</v>
      </c>
      <c r="D1484" s="62">
        <v>0.71798008336286667</v>
      </c>
      <c r="E1484" s="62">
        <v>0.73339910642106088</v>
      </c>
      <c r="F1484" s="62">
        <v>0.65066556405841958</v>
      </c>
      <c r="G1484" s="62">
        <v>0.5886820026187215</v>
      </c>
      <c r="H1484" s="62">
        <v>0.5339376516741301</v>
      </c>
      <c r="I1484" s="62">
        <v>0.91288846136037161</v>
      </c>
      <c r="J1484" s="62">
        <v>0.53383340346847863</v>
      </c>
      <c r="K1484" s="62"/>
      <c r="L1484" s="65">
        <f t="shared" si="208"/>
        <v>5.1578884587087606E-2</v>
      </c>
      <c r="M1484" s="65">
        <f t="shared" si="209"/>
        <v>0.14576989178743224</v>
      </c>
      <c r="N1484" s="65">
        <f t="shared" si="210"/>
        <v>0.14890038158059402</v>
      </c>
      <c r="O1484" s="65">
        <f t="shared" si="211"/>
        <v>0.13210317536714808</v>
      </c>
      <c r="P1484" s="65">
        <f t="shared" si="212"/>
        <v>0.11951879140855018</v>
      </c>
      <c r="Q1484" s="65">
        <f t="shared" si="213"/>
        <v>0.10840416817862812</v>
      </c>
      <c r="R1484" s="65">
        <f t="shared" si="214"/>
        <v>0.18534170419215173</v>
      </c>
      <c r="S1484" s="65">
        <f t="shared" si="215"/>
        <v>0.10838300289840798</v>
      </c>
      <c r="T1484" s="66">
        <f>(L1484*'Football Field'!$F$4)+(M1484*'Football Field'!$F$5)+(N1484*'Football Field'!$F$6)+(O1484*'Football Field'!$F$7)+(P1484*'Football Field'!$F$8)+(Q1484*'Football Field'!$F$9)+(R1484*'Football Field'!$F$10)+(S1484*'Football Field'!$F$11)</f>
        <v>148463303.12648875</v>
      </c>
    </row>
    <row r="1485" spans="2:20" x14ac:dyDescent="0.3">
      <c r="B1485" s="62">
        <f t="shared" si="207"/>
        <v>1458</v>
      </c>
      <c r="C1485" s="62">
        <v>0.71375694770835674</v>
      </c>
      <c r="D1485" s="62">
        <v>0.65519377123939671</v>
      </c>
      <c r="E1485" s="62">
        <v>0.27033200390368595</v>
      </c>
      <c r="F1485" s="62">
        <v>0.16381606658129977</v>
      </c>
      <c r="G1485" s="62">
        <v>0.48181758258890561</v>
      </c>
      <c r="H1485" s="62">
        <v>0.70757858561889597</v>
      </c>
      <c r="I1485" s="62">
        <v>7.9835875471646833E-2</v>
      </c>
      <c r="J1485" s="62">
        <v>0.6611340864781704</v>
      </c>
      <c r="K1485" s="62"/>
      <c r="L1485" s="65">
        <f t="shared" si="208"/>
        <v>0.19117815838126889</v>
      </c>
      <c r="M1485" s="65">
        <f t="shared" si="209"/>
        <v>0.17549214612984382</v>
      </c>
      <c r="N1485" s="65">
        <f t="shared" si="210"/>
        <v>7.2407806079867285E-2</v>
      </c>
      <c r="O1485" s="65">
        <f t="shared" si="211"/>
        <v>4.3877757019148304E-2</v>
      </c>
      <c r="P1485" s="65">
        <f t="shared" si="212"/>
        <v>0.12905373238159995</v>
      </c>
      <c r="Q1485" s="65">
        <f t="shared" si="213"/>
        <v>0.1895232982921754</v>
      </c>
      <c r="R1485" s="65">
        <f t="shared" si="214"/>
        <v>2.1383855799134325E-2</v>
      </c>
      <c r="S1485" s="65">
        <f t="shared" si="215"/>
        <v>0.17708324591696209</v>
      </c>
      <c r="T1485" s="66">
        <f>(L1485*'Football Field'!$F$4)+(M1485*'Football Field'!$F$5)+(N1485*'Football Field'!$F$6)+(O1485*'Football Field'!$F$7)+(P1485*'Football Field'!$F$8)+(Q1485*'Football Field'!$F$9)+(R1485*'Football Field'!$F$10)+(S1485*'Football Field'!$F$11)</f>
        <v>123623527.04454437</v>
      </c>
    </row>
    <row r="1486" spans="2:20" x14ac:dyDescent="0.3">
      <c r="B1486" s="62">
        <f t="shared" si="207"/>
        <v>1459</v>
      </c>
      <c r="C1486" s="62">
        <v>0.82836937964494328</v>
      </c>
      <c r="D1486" s="62">
        <v>0.77543210372156479</v>
      </c>
      <c r="E1486" s="62">
        <v>0.79569228646705392</v>
      </c>
      <c r="F1486" s="62">
        <v>0.35595819611298851</v>
      </c>
      <c r="G1486" s="62">
        <v>0.35830953798123821</v>
      </c>
      <c r="H1486" s="62">
        <v>0.99983561719981418</v>
      </c>
      <c r="I1486" s="62">
        <v>0.97175831388456102</v>
      </c>
      <c r="J1486" s="62">
        <v>2.3813562270279531E-2</v>
      </c>
      <c r="K1486" s="62"/>
      <c r="L1486" s="65">
        <f t="shared" si="208"/>
        <v>0.16213387736548765</v>
      </c>
      <c r="M1486" s="65">
        <f t="shared" si="209"/>
        <v>0.15177264720231715</v>
      </c>
      <c r="N1486" s="65">
        <f t="shared" si="210"/>
        <v>0.15573810278937358</v>
      </c>
      <c r="O1486" s="65">
        <f t="shared" si="211"/>
        <v>6.9670468192052748E-2</v>
      </c>
      <c r="P1486" s="65">
        <f t="shared" si="212"/>
        <v>7.0130688214036827E-2</v>
      </c>
      <c r="Q1486" s="65">
        <f t="shared" si="213"/>
        <v>0.19569437177193094</v>
      </c>
      <c r="R1486" s="65">
        <f t="shared" si="214"/>
        <v>0.19019889817726468</v>
      </c>
      <c r="S1486" s="65">
        <f t="shared" si="215"/>
        <v>4.6609462875363715E-3</v>
      </c>
      <c r="T1486" s="66">
        <f>(L1486*'Football Field'!$F$4)+(M1486*'Football Field'!$F$5)+(N1486*'Football Field'!$F$6)+(O1486*'Football Field'!$F$7)+(P1486*'Football Field'!$F$8)+(Q1486*'Football Field'!$F$9)+(R1486*'Football Field'!$F$10)+(S1486*'Football Field'!$F$11)</f>
        <v>143468365.6557062</v>
      </c>
    </row>
    <row r="1487" spans="2:20" x14ac:dyDescent="0.3">
      <c r="B1487" s="62">
        <f t="shared" si="207"/>
        <v>1460</v>
      </c>
      <c r="C1487" s="62">
        <v>0.79932059101651942</v>
      </c>
      <c r="D1487" s="62">
        <v>2.0809957565737558E-2</v>
      </c>
      <c r="E1487" s="62">
        <v>0.39872351549646756</v>
      </c>
      <c r="F1487" s="62">
        <v>0.7897616443012484</v>
      </c>
      <c r="G1487" s="62">
        <v>0.73253983960108759</v>
      </c>
      <c r="H1487" s="62">
        <v>0.24829781568440135</v>
      </c>
      <c r="I1487" s="62">
        <v>0.21018786801994482</v>
      </c>
      <c r="J1487" s="62">
        <v>0.11866134490561242</v>
      </c>
      <c r="K1487" s="62"/>
      <c r="L1487" s="65">
        <f t="shared" si="208"/>
        <v>0.2408823705997549</v>
      </c>
      <c r="M1487" s="65">
        <f t="shared" si="209"/>
        <v>6.2712658310732422E-3</v>
      </c>
      <c r="N1487" s="65">
        <f t="shared" si="210"/>
        <v>0.1201588783100325</v>
      </c>
      <c r="O1487" s="65">
        <f t="shared" si="211"/>
        <v>0.23800169697381596</v>
      </c>
      <c r="P1487" s="65">
        <f t="shared" si="212"/>
        <v>0.22075739710079284</v>
      </c>
      <c r="Q1487" s="65">
        <f t="shared" si="213"/>
        <v>7.4826755533392117E-2</v>
      </c>
      <c r="R1487" s="65">
        <f t="shared" si="214"/>
        <v>6.3341983790964729E-2</v>
      </c>
      <c r="S1487" s="65">
        <f t="shared" si="215"/>
        <v>3.5759651860173762E-2</v>
      </c>
      <c r="T1487" s="66">
        <f>(L1487*'Football Field'!$F$4)+(M1487*'Football Field'!$F$5)+(N1487*'Football Field'!$F$6)+(O1487*'Football Field'!$F$7)+(P1487*'Football Field'!$F$8)+(Q1487*'Football Field'!$F$9)+(R1487*'Football Field'!$F$10)+(S1487*'Football Field'!$F$11)</f>
        <v>138803523.15470916</v>
      </c>
    </row>
    <row r="1488" spans="2:20" x14ac:dyDescent="0.3">
      <c r="B1488" s="62">
        <f t="shared" si="207"/>
        <v>1461</v>
      </c>
      <c r="C1488" s="62">
        <v>0.19212382442662801</v>
      </c>
      <c r="D1488" s="62">
        <v>0.8238557389259874</v>
      </c>
      <c r="E1488" s="62">
        <v>0.5788454833000487</v>
      </c>
      <c r="F1488" s="62">
        <v>0.39363706498551554</v>
      </c>
      <c r="G1488" s="62">
        <v>0.41975486024536346</v>
      </c>
      <c r="H1488" s="62">
        <v>0.45701779694115074</v>
      </c>
      <c r="I1488" s="62">
        <v>0.84601375529770029</v>
      </c>
      <c r="J1488" s="62">
        <v>0.24443524647984216</v>
      </c>
      <c r="K1488" s="62"/>
      <c r="L1488" s="65">
        <f t="shared" si="208"/>
        <v>4.8569055457478576E-2</v>
      </c>
      <c r="M1488" s="65">
        <f t="shared" si="209"/>
        <v>0.20827138535408221</v>
      </c>
      <c r="N1488" s="65">
        <f t="shared" si="210"/>
        <v>0.14633259807113494</v>
      </c>
      <c r="O1488" s="65">
        <f t="shared" si="211"/>
        <v>9.9511762773085849E-2</v>
      </c>
      <c r="P1488" s="65">
        <f t="shared" si="212"/>
        <v>0.10611436216537033</v>
      </c>
      <c r="Q1488" s="65">
        <f t="shared" si="213"/>
        <v>0.11553446216747798</v>
      </c>
      <c r="R1488" s="65">
        <f t="shared" si="214"/>
        <v>0.21387294949740082</v>
      </c>
      <c r="S1488" s="65">
        <f t="shared" si="215"/>
        <v>6.1793424513969145E-2</v>
      </c>
      <c r="T1488" s="66">
        <f>(L1488*'Football Field'!$F$4)+(M1488*'Football Field'!$F$5)+(N1488*'Football Field'!$F$6)+(O1488*'Football Field'!$F$7)+(P1488*'Football Field'!$F$8)+(Q1488*'Football Field'!$F$9)+(R1488*'Football Field'!$F$10)+(S1488*'Football Field'!$F$11)</f>
        <v>150479469.42030117</v>
      </c>
    </row>
    <row r="1489" spans="2:20" x14ac:dyDescent="0.3">
      <c r="B1489" s="62">
        <f t="shared" si="207"/>
        <v>1462</v>
      </c>
      <c r="C1489" s="62">
        <v>0.88175386602046013</v>
      </c>
      <c r="D1489" s="62">
        <v>0.65694598466314813</v>
      </c>
      <c r="E1489" s="62">
        <v>0.16122846561124471</v>
      </c>
      <c r="F1489" s="62">
        <v>0.2841636951037434</v>
      </c>
      <c r="G1489" s="62">
        <v>0.91919677438693326</v>
      </c>
      <c r="H1489" s="62">
        <v>0.74852505769327893</v>
      </c>
      <c r="I1489" s="62">
        <v>0.51022872632438421</v>
      </c>
      <c r="J1489" s="62">
        <v>0.59773862691654189</v>
      </c>
      <c r="K1489" s="62"/>
      <c r="L1489" s="65">
        <f t="shared" si="208"/>
        <v>0.18525092427108464</v>
      </c>
      <c r="M1489" s="65">
        <f t="shared" si="209"/>
        <v>0.13802020670947882</v>
      </c>
      <c r="N1489" s="65">
        <f t="shared" si="210"/>
        <v>3.3873083435506955E-2</v>
      </c>
      <c r="O1489" s="65">
        <f t="shared" si="211"/>
        <v>5.9700999554260718E-2</v>
      </c>
      <c r="P1489" s="65">
        <f t="shared" si="212"/>
        <v>0.19311744309179796</v>
      </c>
      <c r="Q1489" s="65">
        <f t="shared" si="213"/>
        <v>0.15726039218129079</v>
      </c>
      <c r="R1489" s="65">
        <f t="shared" si="214"/>
        <v>0.10719583637080105</v>
      </c>
      <c r="S1489" s="65">
        <f t="shared" si="215"/>
        <v>0.12558111438577918</v>
      </c>
      <c r="T1489" s="66">
        <f>(L1489*'Football Field'!$F$4)+(M1489*'Football Field'!$F$5)+(N1489*'Football Field'!$F$6)+(O1489*'Football Field'!$F$7)+(P1489*'Football Field'!$F$8)+(Q1489*'Football Field'!$F$9)+(R1489*'Football Field'!$F$10)+(S1489*'Football Field'!$F$11)</f>
        <v>139640486.97520995</v>
      </c>
    </row>
    <row r="1490" spans="2:20" x14ac:dyDescent="0.3">
      <c r="B1490" s="62">
        <f t="shared" si="207"/>
        <v>1463</v>
      </c>
      <c r="C1490" s="62">
        <v>0.34188807707915925</v>
      </c>
      <c r="D1490" s="62">
        <v>0.67231668551144519</v>
      </c>
      <c r="E1490" s="62">
        <v>0.40011852211382315</v>
      </c>
      <c r="F1490" s="62">
        <v>8.8572487063698691E-2</v>
      </c>
      <c r="G1490" s="62">
        <v>0.9917145250128433</v>
      </c>
      <c r="H1490" s="62">
        <v>2.6738758673401364E-3</v>
      </c>
      <c r="I1490" s="62">
        <v>0.22809151322952492</v>
      </c>
      <c r="J1490" s="62">
        <v>0.55473464837369579</v>
      </c>
      <c r="K1490" s="62"/>
      <c r="L1490" s="65">
        <f t="shared" si="208"/>
        <v>0.10423066367893161</v>
      </c>
      <c r="M1490" s="65">
        <f t="shared" si="209"/>
        <v>0.20496770443694759</v>
      </c>
      <c r="N1490" s="65">
        <f t="shared" si="210"/>
        <v>0.12198325097046586</v>
      </c>
      <c r="O1490" s="65">
        <f t="shared" si="211"/>
        <v>2.7002898694842081E-2</v>
      </c>
      <c r="P1490" s="65">
        <f t="shared" si="212"/>
        <v>0.30234181901052937</v>
      </c>
      <c r="Q1490" s="65">
        <f t="shared" si="213"/>
        <v>8.1517863573643242E-4</v>
      </c>
      <c r="R1490" s="65">
        <f t="shared" si="214"/>
        <v>6.95377563515929E-2</v>
      </c>
      <c r="S1490" s="65">
        <f t="shared" si="215"/>
        <v>0.169120728220954</v>
      </c>
      <c r="T1490" s="66">
        <f>(L1490*'Football Field'!$F$4)+(M1490*'Football Field'!$F$5)+(N1490*'Football Field'!$F$6)+(O1490*'Football Field'!$F$7)+(P1490*'Football Field'!$F$8)+(Q1490*'Football Field'!$F$9)+(R1490*'Football Field'!$F$10)+(S1490*'Football Field'!$F$11)</f>
        <v>145956681.48291856</v>
      </c>
    </row>
    <row r="1491" spans="2:20" x14ac:dyDescent="0.3">
      <c r="B1491" s="62">
        <f t="shared" si="207"/>
        <v>1464</v>
      </c>
      <c r="C1491" s="62">
        <v>7.5645600147506653E-2</v>
      </c>
      <c r="D1491" s="62">
        <v>0.24616267458088936</v>
      </c>
      <c r="E1491" s="62">
        <v>0.67029349574659214</v>
      </c>
      <c r="F1491" s="62">
        <v>0.7456642450488502</v>
      </c>
      <c r="G1491" s="62">
        <v>0.25796924346421302</v>
      </c>
      <c r="H1491" s="62">
        <v>0.91644822388566105</v>
      </c>
      <c r="I1491" s="62">
        <v>0.7457010388138311</v>
      </c>
      <c r="J1491" s="62">
        <v>0.61060333084739393</v>
      </c>
      <c r="K1491" s="62"/>
      <c r="L1491" s="65">
        <f t="shared" si="208"/>
        <v>1.7721873122488286E-2</v>
      </c>
      <c r="M1491" s="65">
        <f t="shared" si="209"/>
        <v>5.7669761068829123E-2</v>
      </c>
      <c r="N1491" s="65">
        <f t="shared" si="210"/>
        <v>0.15703301002684669</v>
      </c>
      <c r="O1491" s="65">
        <f t="shared" si="211"/>
        <v>0.17469049246702689</v>
      </c>
      <c r="P1491" s="65">
        <f t="shared" si="212"/>
        <v>6.0435745017058486E-2</v>
      </c>
      <c r="Q1491" s="65">
        <f t="shared" si="213"/>
        <v>0.2147009094430028</v>
      </c>
      <c r="R1491" s="65">
        <f t="shared" si="214"/>
        <v>0.17469911232638974</v>
      </c>
      <c r="S1491" s="65">
        <f t="shared" si="215"/>
        <v>0.14304909652835804</v>
      </c>
      <c r="T1491" s="66">
        <f>(L1491*'Football Field'!$F$4)+(M1491*'Football Field'!$F$5)+(N1491*'Football Field'!$F$6)+(O1491*'Football Field'!$F$7)+(P1491*'Football Field'!$F$8)+(Q1491*'Football Field'!$F$9)+(R1491*'Football Field'!$F$10)+(S1491*'Football Field'!$F$11)</f>
        <v>143369119.58026844</v>
      </c>
    </row>
    <row r="1492" spans="2:20" x14ac:dyDescent="0.3">
      <c r="B1492" s="62">
        <f t="shared" si="207"/>
        <v>1465</v>
      </c>
      <c r="C1492" s="62">
        <v>0.7901569474566098</v>
      </c>
      <c r="D1492" s="62">
        <v>0.32959772582512281</v>
      </c>
      <c r="E1492" s="62">
        <v>0.10925383470712091</v>
      </c>
      <c r="F1492" s="62">
        <v>0.32432952355991873</v>
      </c>
      <c r="G1492" s="62">
        <v>0.21675982592445575</v>
      </c>
      <c r="H1492" s="62">
        <v>0.77146846319707274</v>
      </c>
      <c r="I1492" s="62">
        <v>0.73118803768782359</v>
      </c>
      <c r="J1492" s="62">
        <v>3.2107566517356356E-2</v>
      </c>
      <c r="K1492" s="62"/>
      <c r="L1492" s="65">
        <f t="shared" si="208"/>
        <v>0.23908924651561081</v>
      </c>
      <c r="M1492" s="65">
        <f t="shared" si="209"/>
        <v>9.9731163757330432E-2</v>
      </c>
      <c r="N1492" s="65">
        <f t="shared" si="210"/>
        <v>3.305851717579316E-2</v>
      </c>
      <c r="O1492" s="65">
        <f t="shared" si="211"/>
        <v>9.8137087398027595E-2</v>
      </c>
      <c r="P1492" s="65">
        <f t="shared" si="212"/>
        <v>6.55881639995059E-2</v>
      </c>
      <c r="Q1492" s="65">
        <f t="shared" si="213"/>
        <v>0.23343440081120481</v>
      </c>
      <c r="R1492" s="65">
        <f t="shared" si="214"/>
        <v>0.22124616831469382</v>
      </c>
      <c r="S1492" s="65">
        <f t="shared" si="215"/>
        <v>9.7152520278335364E-3</v>
      </c>
      <c r="T1492" s="66">
        <f>(L1492*'Football Field'!$F$4)+(M1492*'Football Field'!$F$5)+(N1492*'Football Field'!$F$6)+(O1492*'Football Field'!$F$7)+(P1492*'Football Field'!$F$8)+(Q1492*'Football Field'!$F$9)+(R1492*'Football Field'!$F$10)+(S1492*'Football Field'!$F$11)</f>
        <v>144232096.56636161</v>
      </c>
    </row>
    <row r="1493" spans="2:20" x14ac:dyDescent="0.3">
      <c r="B1493" s="62">
        <f t="shared" si="207"/>
        <v>1466</v>
      </c>
      <c r="C1493" s="62">
        <v>0.68015992155360461</v>
      </c>
      <c r="D1493" s="62">
        <v>0.76118473893998562</v>
      </c>
      <c r="E1493" s="62">
        <v>0.68434035202442778</v>
      </c>
      <c r="F1493" s="62">
        <v>0.15501126512466723</v>
      </c>
      <c r="G1493" s="62">
        <v>0.18882531895987142</v>
      </c>
      <c r="H1493" s="62">
        <v>7.5217810751055492E-2</v>
      </c>
      <c r="I1493" s="62">
        <v>6.5054264628551017E-2</v>
      </c>
      <c r="J1493" s="62">
        <v>0.54333664038455409</v>
      </c>
      <c r="K1493" s="62"/>
      <c r="L1493" s="65">
        <f t="shared" si="208"/>
        <v>0.21570942338982538</v>
      </c>
      <c r="M1493" s="65">
        <f t="shared" si="209"/>
        <v>0.24140605161625742</v>
      </c>
      <c r="N1493" s="65">
        <f t="shared" si="210"/>
        <v>0.21703522665727276</v>
      </c>
      <c r="O1493" s="65">
        <f t="shared" si="211"/>
        <v>4.9161071623556485E-2</v>
      </c>
      <c r="P1493" s="65">
        <f t="shared" si="212"/>
        <v>5.988503495059818E-2</v>
      </c>
      <c r="Q1493" s="65">
        <f t="shared" si="213"/>
        <v>2.3854964210025791E-2</v>
      </c>
      <c r="R1493" s="65">
        <f t="shared" si="214"/>
        <v>2.0631644804975327E-2</v>
      </c>
      <c r="S1493" s="65">
        <f t="shared" si="215"/>
        <v>0.17231658274748862</v>
      </c>
      <c r="T1493" s="66">
        <f>(L1493*'Football Field'!$F$4)+(M1493*'Football Field'!$F$5)+(N1493*'Football Field'!$F$6)+(O1493*'Football Field'!$F$7)+(P1493*'Football Field'!$F$8)+(Q1493*'Football Field'!$F$9)+(R1493*'Football Field'!$F$10)+(S1493*'Football Field'!$F$11)</f>
        <v>121307135.27517751</v>
      </c>
    </row>
    <row r="1494" spans="2:20" x14ac:dyDescent="0.3">
      <c r="B1494" s="62">
        <f t="shared" si="207"/>
        <v>1467</v>
      </c>
      <c r="C1494" s="62">
        <v>0.45520908935044069</v>
      </c>
      <c r="D1494" s="62">
        <v>0.81409212036681389</v>
      </c>
      <c r="E1494" s="62">
        <v>8.7825922179709526E-2</v>
      </c>
      <c r="F1494" s="62">
        <v>0.76387046723934515</v>
      </c>
      <c r="G1494" s="62">
        <v>0.11242377802958903</v>
      </c>
      <c r="H1494" s="62">
        <v>0.51352366984989917</v>
      </c>
      <c r="I1494" s="62">
        <v>0.50426059073783247</v>
      </c>
      <c r="J1494" s="62">
        <v>0.74563603860275285</v>
      </c>
      <c r="K1494" s="62"/>
      <c r="L1494" s="65">
        <f t="shared" si="208"/>
        <v>0.11389219944419221</v>
      </c>
      <c r="M1494" s="65">
        <f t="shared" si="209"/>
        <v>0.20368385497545149</v>
      </c>
      <c r="N1494" s="65">
        <f t="shared" si="210"/>
        <v>2.1973830662157665E-2</v>
      </c>
      <c r="O1494" s="65">
        <f t="shared" si="211"/>
        <v>0.19111852034522114</v>
      </c>
      <c r="P1494" s="65">
        <f t="shared" si="212"/>
        <v>2.8128153960823701E-2</v>
      </c>
      <c r="Q1494" s="65">
        <f t="shared" si="213"/>
        <v>0.12848236468501792</v>
      </c>
      <c r="R1494" s="65">
        <f t="shared" si="214"/>
        <v>0.12616476497451071</v>
      </c>
      <c r="S1494" s="65">
        <f t="shared" si="215"/>
        <v>0.18655631095262512</v>
      </c>
      <c r="T1494" s="66">
        <f>(L1494*'Football Field'!$F$4)+(M1494*'Football Field'!$F$5)+(N1494*'Football Field'!$F$6)+(O1494*'Football Field'!$F$7)+(P1494*'Football Field'!$F$8)+(Q1494*'Football Field'!$F$9)+(R1494*'Football Field'!$F$10)+(S1494*'Football Field'!$F$11)</f>
        <v>129974833.0826463</v>
      </c>
    </row>
    <row r="1495" spans="2:20" x14ac:dyDescent="0.3">
      <c r="B1495" s="62">
        <f t="shared" si="207"/>
        <v>1468</v>
      </c>
      <c r="C1495" s="62">
        <v>0.75444515579316707</v>
      </c>
      <c r="D1495" s="62">
        <v>0.84993710483224794</v>
      </c>
      <c r="E1495" s="62">
        <v>0.79183984248602934</v>
      </c>
      <c r="F1495" s="62">
        <v>1.8833060168794491E-2</v>
      </c>
      <c r="G1495" s="62">
        <v>1.1529904965610016E-2</v>
      </c>
      <c r="H1495" s="62">
        <v>0.71054488434863372</v>
      </c>
      <c r="I1495" s="62">
        <v>0.45054930519223357</v>
      </c>
      <c r="J1495" s="62">
        <v>0.71858046920801111</v>
      </c>
      <c r="K1495" s="62"/>
      <c r="L1495" s="65">
        <f t="shared" si="208"/>
        <v>0.17519731823507143</v>
      </c>
      <c r="M1495" s="65">
        <f t="shared" si="209"/>
        <v>0.19737246676140596</v>
      </c>
      <c r="N1495" s="65">
        <f t="shared" si="210"/>
        <v>0.18388111555887091</v>
      </c>
      <c r="O1495" s="65">
        <f t="shared" si="211"/>
        <v>4.3734148339300925E-3</v>
      </c>
      <c r="P1495" s="65">
        <f t="shared" si="212"/>
        <v>2.6774755115982194E-3</v>
      </c>
      <c r="Q1495" s="65">
        <f t="shared" si="213"/>
        <v>0.1650027934670146</v>
      </c>
      <c r="R1495" s="65">
        <f t="shared" si="214"/>
        <v>0.10462659796571654</v>
      </c>
      <c r="S1495" s="65">
        <f t="shared" si="215"/>
        <v>0.16686881766639222</v>
      </c>
      <c r="T1495" s="66">
        <f>(L1495*'Football Field'!$F$4)+(M1495*'Football Field'!$F$5)+(N1495*'Football Field'!$F$6)+(O1495*'Football Field'!$F$7)+(P1495*'Football Field'!$F$8)+(Q1495*'Football Field'!$F$9)+(R1495*'Football Field'!$F$10)+(S1495*'Football Field'!$F$11)</f>
        <v>127381265.26117612</v>
      </c>
    </row>
    <row r="1496" spans="2:20" x14ac:dyDescent="0.3">
      <c r="B1496" s="62">
        <f t="shared" si="207"/>
        <v>1469</v>
      </c>
      <c r="C1496" s="62">
        <v>0.9293460668742507</v>
      </c>
      <c r="D1496" s="62">
        <v>0.17239726611083062</v>
      </c>
      <c r="E1496" s="62">
        <v>0.18003523199645333</v>
      </c>
      <c r="F1496" s="62">
        <v>0.97651953669015656</v>
      </c>
      <c r="G1496" s="62">
        <v>0.34829853962357149</v>
      </c>
      <c r="H1496" s="62">
        <v>0.43852348744617187</v>
      </c>
      <c r="I1496" s="62">
        <v>0.19810745803875129</v>
      </c>
      <c r="J1496" s="62">
        <v>0.16644040554694373</v>
      </c>
      <c r="K1496" s="62"/>
      <c r="L1496" s="65">
        <f t="shared" si="208"/>
        <v>0.27256204092761643</v>
      </c>
      <c r="M1496" s="65">
        <f t="shared" si="209"/>
        <v>5.0561305821792912E-2</v>
      </c>
      <c r="N1496" s="65">
        <f t="shared" si="210"/>
        <v>5.2801396617380821E-2</v>
      </c>
      <c r="O1496" s="65">
        <f t="shared" si="211"/>
        <v>0.28639725008054912</v>
      </c>
      <c r="P1496" s="65">
        <f t="shared" si="212"/>
        <v>0.10215027985345125</v>
      </c>
      <c r="Q1496" s="65">
        <f t="shared" si="213"/>
        <v>0.12861178520401209</v>
      </c>
      <c r="R1496" s="65">
        <f t="shared" si="214"/>
        <v>5.81016857021147E-2</v>
      </c>
      <c r="S1496" s="65">
        <f t="shared" si="215"/>
        <v>4.881425579308285E-2</v>
      </c>
      <c r="T1496" s="66">
        <f>(L1496*'Football Field'!$F$4)+(M1496*'Football Field'!$F$5)+(N1496*'Football Field'!$F$6)+(O1496*'Football Field'!$F$7)+(P1496*'Football Field'!$F$8)+(Q1496*'Football Field'!$F$9)+(R1496*'Football Field'!$F$10)+(S1496*'Football Field'!$F$11)</f>
        <v>126739675.25445534</v>
      </c>
    </row>
    <row r="1497" spans="2:20" x14ac:dyDescent="0.3">
      <c r="B1497" s="62">
        <f t="shared" si="207"/>
        <v>1470</v>
      </c>
      <c r="C1497" s="62">
        <v>0.94711007725686258</v>
      </c>
      <c r="D1497" s="62">
        <v>0.46685985795231855</v>
      </c>
      <c r="E1497" s="62">
        <v>0.17529678620891664</v>
      </c>
      <c r="F1497" s="62">
        <v>0.50017853973616966</v>
      </c>
      <c r="G1497" s="62">
        <v>0.23942469557697166</v>
      </c>
      <c r="H1497" s="62">
        <v>0.31399896574694219</v>
      </c>
      <c r="I1497" s="62">
        <v>0.22390275693777517</v>
      </c>
      <c r="J1497" s="62">
        <v>0.25698011300585166</v>
      </c>
      <c r="K1497" s="62"/>
      <c r="L1497" s="65">
        <f t="shared" si="208"/>
        <v>0.30319632934810714</v>
      </c>
      <c r="M1497" s="65">
        <f t="shared" si="209"/>
        <v>0.14945485076148371</v>
      </c>
      <c r="N1497" s="65">
        <f t="shared" si="210"/>
        <v>5.6117386353866199E-2</v>
      </c>
      <c r="O1497" s="65">
        <f t="shared" si="211"/>
        <v>0.16012108930984786</v>
      </c>
      <c r="P1497" s="65">
        <f t="shared" si="212"/>
        <v>7.6646517228998054E-2</v>
      </c>
      <c r="Q1497" s="65">
        <f t="shared" si="213"/>
        <v>0.10051981931109273</v>
      </c>
      <c r="R1497" s="65">
        <f t="shared" si="214"/>
        <v>7.1677512112505587E-2</v>
      </c>
      <c r="S1497" s="65">
        <f t="shared" si="215"/>
        <v>8.2266495574098736E-2</v>
      </c>
      <c r="T1497" s="66">
        <f>(L1497*'Football Field'!$F$4)+(M1497*'Football Field'!$F$5)+(N1497*'Football Field'!$F$6)+(O1497*'Football Field'!$F$7)+(P1497*'Football Field'!$F$8)+(Q1497*'Football Field'!$F$9)+(R1497*'Football Field'!$F$10)+(S1497*'Football Field'!$F$11)</f>
        <v>125518618.85637964</v>
      </c>
    </row>
    <row r="1498" spans="2:20" x14ac:dyDescent="0.3">
      <c r="B1498" s="62">
        <f t="shared" si="207"/>
        <v>1471</v>
      </c>
      <c r="C1498" s="62">
        <v>8.2490964880490902E-2</v>
      </c>
      <c r="D1498" s="62">
        <v>0.13708007070775863</v>
      </c>
      <c r="E1498" s="62">
        <v>0.44478795476856248</v>
      </c>
      <c r="F1498" s="62">
        <v>0.38275317283968602</v>
      </c>
      <c r="G1498" s="62">
        <v>0.24846689560967872</v>
      </c>
      <c r="H1498" s="62">
        <v>0.18163145370855649</v>
      </c>
      <c r="I1498" s="62">
        <v>0.11419437735110494</v>
      </c>
      <c r="J1498" s="62">
        <v>0.77200466051134786</v>
      </c>
      <c r="K1498" s="62"/>
      <c r="L1498" s="65">
        <f t="shared" si="208"/>
        <v>3.4903372911955034E-2</v>
      </c>
      <c r="M1498" s="65">
        <f t="shared" si="209"/>
        <v>5.8000980272708752E-2</v>
      </c>
      <c r="N1498" s="65">
        <f t="shared" si="210"/>
        <v>0.18819757866239348</v>
      </c>
      <c r="O1498" s="65">
        <f t="shared" si="211"/>
        <v>0.16194957525605366</v>
      </c>
      <c r="P1498" s="65">
        <f t="shared" si="212"/>
        <v>0.10513069796558319</v>
      </c>
      <c r="Q1498" s="65">
        <f t="shared" si="213"/>
        <v>7.6851451192438996E-2</v>
      </c>
      <c r="R1498" s="65">
        <f t="shared" si="214"/>
        <v>4.8317642337055038E-2</v>
      </c>
      <c r="S1498" s="65">
        <f t="shared" si="215"/>
        <v>0.32664870140181185</v>
      </c>
      <c r="T1498" s="66">
        <f>(L1498*'Football Field'!$F$4)+(M1498*'Football Field'!$F$5)+(N1498*'Football Field'!$F$6)+(O1498*'Football Field'!$F$7)+(P1498*'Football Field'!$F$8)+(Q1498*'Football Field'!$F$9)+(R1498*'Football Field'!$F$10)+(S1498*'Football Field'!$F$11)</f>
        <v>131556697.025561</v>
      </c>
    </row>
    <row r="1499" spans="2:20" x14ac:dyDescent="0.3">
      <c r="B1499" s="62">
        <f t="shared" si="207"/>
        <v>1472</v>
      </c>
      <c r="C1499" s="62">
        <v>0.80141970545600383</v>
      </c>
      <c r="D1499" s="62">
        <v>0.72456808940972439</v>
      </c>
      <c r="E1499" s="62">
        <v>0.5146324790273773</v>
      </c>
      <c r="F1499" s="62">
        <v>0.96061805122862309</v>
      </c>
      <c r="G1499" s="62">
        <v>6.3872258268021342E-2</v>
      </c>
      <c r="H1499" s="62">
        <v>0.22707453510893427</v>
      </c>
      <c r="I1499" s="62">
        <v>7.4715279039368476E-2</v>
      </c>
      <c r="J1499" s="62">
        <v>0.227725900095199</v>
      </c>
      <c r="K1499" s="62"/>
      <c r="L1499" s="65">
        <f t="shared" si="208"/>
        <v>0.22294938029682501</v>
      </c>
      <c r="M1499" s="65">
        <f t="shared" si="209"/>
        <v>0.20156979597205679</v>
      </c>
      <c r="N1499" s="65">
        <f t="shared" si="210"/>
        <v>0.14316717133189005</v>
      </c>
      <c r="O1499" s="65">
        <f t="shared" si="211"/>
        <v>0.26723725129955972</v>
      </c>
      <c r="P1499" s="65">
        <f t="shared" si="212"/>
        <v>1.7768817390023454E-2</v>
      </c>
      <c r="Q1499" s="65">
        <f t="shared" si="213"/>
        <v>6.317055412921313E-2</v>
      </c>
      <c r="R1499" s="65">
        <f t="shared" si="214"/>
        <v>2.078527024869372E-2</v>
      </c>
      <c r="S1499" s="65">
        <f t="shared" si="215"/>
        <v>6.3351759331738242E-2</v>
      </c>
      <c r="T1499" s="66">
        <f>(L1499*'Football Field'!$F$4)+(M1499*'Football Field'!$F$5)+(N1499*'Football Field'!$F$6)+(O1499*'Football Field'!$F$7)+(P1499*'Football Field'!$F$8)+(Q1499*'Football Field'!$F$9)+(R1499*'Football Field'!$F$10)+(S1499*'Football Field'!$F$11)</f>
        <v>116739976.48495106</v>
      </c>
    </row>
    <row r="1500" spans="2:20" x14ac:dyDescent="0.3">
      <c r="B1500" s="62">
        <f t="shared" si="207"/>
        <v>1473</v>
      </c>
      <c r="C1500" s="62">
        <v>5.8487014978674812E-2</v>
      </c>
      <c r="D1500" s="62">
        <v>0.37864676757025018</v>
      </c>
      <c r="E1500" s="62">
        <v>0.36656630435924853</v>
      </c>
      <c r="F1500" s="62">
        <v>4.0653005460780656E-2</v>
      </c>
      <c r="G1500" s="62">
        <v>0.1362652672559963</v>
      </c>
      <c r="H1500" s="62">
        <v>8.8425561761810823E-2</v>
      </c>
      <c r="I1500" s="62">
        <v>0.72253237026750272</v>
      </c>
      <c r="J1500" s="62">
        <v>0.81806382457561477</v>
      </c>
      <c r="K1500" s="62"/>
      <c r="L1500" s="65">
        <f t="shared" si="208"/>
        <v>2.2411908299129927E-2</v>
      </c>
      <c r="M1500" s="65">
        <f t="shared" si="209"/>
        <v>0.14509539657034295</v>
      </c>
      <c r="N1500" s="65">
        <f t="shared" si="210"/>
        <v>0.1404662283046228</v>
      </c>
      <c r="O1500" s="65">
        <f t="shared" si="211"/>
        <v>1.5578012158822745E-2</v>
      </c>
      <c r="P1500" s="65">
        <f t="shared" si="212"/>
        <v>5.2216114554851874E-2</v>
      </c>
      <c r="Q1500" s="65">
        <f t="shared" si="213"/>
        <v>3.388419775273778E-2</v>
      </c>
      <c r="R1500" s="65">
        <f t="shared" si="214"/>
        <v>0.27687050247807277</v>
      </c>
      <c r="S1500" s="65">
        <f t="shared" si="215"/>
        <v>0.31347763988141913</v>
      </c>
      <c r="T1500" s="66">
        <f>(L1500*'Football Field'!$F$4)+(M1500*'Football Field'!$F$5)+(N1500*'Football Field'!$F$6)+(O1500*'Football Field'!$F$7)+(P1500*'Football Field'!$F$8)+(Q1500*'Football Field'!$F$9)+(R1500*'Football Field'!$F$10)+(S1500*'Football Field'!$F$11)</f>
        <v>156332985.02406913</v>
      </c>
    </row>
    <row r="1501" spans="2:20" x14ac:dyDescent="0.3">
      <c r="B1501" s="62">
        <f t="shared" si="207"/>
        <v>1474</v>
      </c>
      <c r="C1501" s="62">
        <v>0.88589142715603764</v>
      </c>
      <c r="D1501" s="62">
        <v>0.99536626702994402</v>
      </c>
      <c r="E1501" s="62">
        <v>0.11757586684786847</v>
      </c>
      <c r="F1501" s="62">
        <v>0.82992969077257051</v>
      </c>
      <c r="G1501" s="62">
        <v>0.1920640538129742</v>
      </c>
      <c r="H1501" s="62">
        <v>0.72338168519976176</v>
      </c>
      <c r="I1501" s="62">
        <v>0.1694434082295021</v>
      </c>
      <c r="J1501" s="62">
        <v>1.6300391483434429E-2</v>
      </c>
      <c r="K1501" s="62"/>
      <c r="L1501" s="65">
        <f t="shared" si="208"/>
        <v>0.22542037382492144</v>
      </c>
      <c r="M1501" s="65">
        <f t="shared" si="209"/>
        <v>0.25327690180603341</v>
      </c>
      <c r="N1501" s="65">
        <f t="shared" si="210"/>
        <v>2.9917882762136024E-2</v>
      </c>
      <c r="O1501" s="65">
        <f t="shared" si="211"/>
        <v>0.21118057518960751</v>
      </c>
      <c r="P1501" s="65">
        <f t="shared" si="212"/>
        <v>4.8871847589540593E-2</v>
      </c>
      <c r="Q1501" s="65">
        <f t="shared" si="213"/>
        <v>0.18406879770731802</v>
      </c>
      <c r="R1501" s="65">
        <f t="shared" si="214"/>
        <v>4.3115888984142335E-2</v>
      </c>
      <c r="S1501" s="65">
        <f t="shared" si="215"/>
        <v>4.1477321363006621E-3</v>
      </c>
      <c r="T1501" s="66">
        <f>(L1501*'Football Field'!$F$4)+(M1501*'Football Field'!$F$5)+(N1501*'Football Field'!$F$6)+(O1501*'Football Field'!$F$7)+(P1501*'Football Field'!$F$8)+(Q1501*'Football Field'!$F$9)+(R1501*'Football Field'!$F$10)+(S1501*'Football Field'!$F$11)</f>
        <v>118390263.87916835</v>
      </c>
    </row>
    <row r="1502" spans="2:20" x14ac:dyDescent="0.3">
      <c r="B1502" s="62">
        <f t="shared" ref="B1502:B1565" si="216">B1501+1</f>
        <v>1475</v>
      </c>
      <c r="C1502" s="62">
        <v>0.55378884822378516</v>
      </c>
      <c r="D1502" s="62">
        <v>0.92509821966295624</v>
      </c>
      <c r="E1502" s="62">
        <v>0.46490232548420807</v>
      </c>
      <c r="F1502" s="62">
        <v>0.18076189223210226</v>
      </c>
      <c r="G1502" s="62">
        <v>0.21646408274504492</v>
      </c>
      <c r="H1502" s="62">
        <v>0.18492481263291871</v>
      </c>
      <c r="I1502" s="62">
        <v>0.37032106524956276</v>
      </c>
      <c r="J1502" s="62">
        <v>0.77858104475902845</v>
      </c>
      <c r="K1502" s="62"/>
      <c r="L1502" s="65">
        <f t="shared" si="208"/>
        <v>0.15069731008093251</v>
      </c>
      <c r="M1502" s="65">
        <f t="shared" si="209"/>
        <v>0.25173820980868117</v>
      </c>
      <c r="N1502" s="65">
        <f t="shared" si="210"/>
        <v>0.12650946317454442</v>
      </c>
      <c r="O1502" s="65">
        <f t="shared" si="211"/>
        <v>4.91890203493398E-2</v>
      </c>
      <c r="P1502" s="65">
        <f t="shared" si="212"/>
        <v>5.8904319044056942E-2</v>
      </c>
      <c r="Q1502" s="65">
        <f t="shared" si="213"/>
        <v>5.0321836419031714E-2</v>
      </c>
      <c r="R1502" s="65">
        <f t="shared" si="214"/>
        <v>0.10077196133220677</v>
      </c>
      <c r="S1502" s="65">
        <f t="shared" si="215"/>
        <v>0.21186787979120666</v>
      </c>
      <c r="T1502" s="66">
        <f>(L1502*'Football Field'!$F$4)+(M1502*'Football Field'!$F$5)+(N1502*'Football Field'!$F$6)+(O1502*'Football Field'!$F$7)+(P1502*'Football Field'!$F$8)+(Q1502*'Football Field'!$F$9)+(R1502*'Football Field'!$F$10)+(S1502*'Football Field'!$F$11)</f>
        <v>130567121.63354379</v>
      </c>
    </row>
    <row r="1503" spans="2:20" x14ac:dyDescent="0.3">
      <c r="B1503" s="62">
        <f t="shared" si="216"/>
        <v>1476</v>
      </c>
      <c r="C1503" s="62">
        <v>0.9877649285720641</v>
      </c>
      <c r="D1503" s="62">
        <v>0.65505356031965534</v>
      </c>
      <c r="E1503" s="62">
        <v>0.55846995207816419</v>
      </c>
      <c r="F1503" s="62">
        <v>0.19450818926383484</v>
      </c>
      <c r="G1503" s="62">
        <v>0.26459490011106579</v>
      </c>
      <c r="H1503" s="62">
        <v>0.84140912733620643</v>
      </c>
      <c r="I1503" s="62">
        <v>0.24583826262273445</v>
      </c>
      <c r="J1503" s="62">
        <v>0.6190970629233723</v>
      </c>
      <c r="K1503" s="62"/>
      <c r="L1503" s="65">
        <f t="shared" si="208"/>
        <v>0.22620211809601731</v>
      </c>
      <c r="M1503" s="65">
        <f t="shared" si="209"/>
        <v>0.15000988446193142</v>
      </c>
      <c r="N1503" s="65">
        <f t="shared" si="210"/>
        <v>0.12789185199729999</v>
      </c>
      <c r="O1503" s="65">
        <f t="shared" si="211"/>
        <v>4.4543153057787971E-2</v>
      </c>
      <c r="P1503" s="65">
        <f t="shared" si="212"/>
        <v>6.0593290074644118E-2</v>
      </c>
      <c r="Q1503" s="65">
        <f t="shared" si="213"/>
        <v>0.19268605442786349</v>
      </c>
      <c r="R1503" s="65">
        <f t="shared" si="214"/>
        <v>5.6297945093775857E-2</v>
      </c>
      <c r="S1503" s="65">
        <f t="shared" si="215"/>
        <v>0.14177570279067989</v>
      </c>
      <c r="T1503" s="66">
        <f>(L1503*'Football Field'!$F$4)+(M1503*'Football Field'!$F$5)+(N1503*'Football Field'!$F$6)+(O1503*'Football Field'!$F$7)+(P1503*'Football Field'!$F$8)+(Q1503*'Football Field'!$F$9)+(R1503*'Football Field'!$F$10)+(S1503*'Football Field'!$F$11)</f>
        <v>123953088.92335387</v>
      </c>
    </row>
    <row r="1504" spans="2:20" x14ac:dyDescent="0.3">
      <c r="B1504" s="62">
        <f t="shared" si="216"/>
        <v>1477</v>
      </c>
      <c r="C1504" s="62">
        <v>0.3130110681171433</v>
      </c>
      <c r="D1504" s="62">
        <v>0.41341761700652158</v>
      </c>
      <c r="E1504" s="62">
        <v>0.22472829395891813</v>
      </c>
      <c r="F1504" s="62">
        <v>0.54245381240418533</v>
      </c>
      <c r="G1504" s="62">
        <v>0.54777058447289062</v>
      </c>
      <c r="H1504" s="62">
        <v>0.19420444147256366</v>
      </c>
      <c r="I1504" s="62">
        <v>0.95064250003843198</v>
      </c>
      <c r="J1504" s="62">
        <v>0.72207014754894527</v>
      </c>
      <c r="K1504" s="62"/>
      <c r="L1504" s="65">
        <f t="shared" si="208"/>
        <v>8.0088834289060259E-2</v>
      </c>
      <c r="M1504" s="65">
        <f t="shared" si="209"/>
        <v>0.10577943847091736</v>
      </c>
      <c r="N1504" s="65">
        <f t="shared" si="210"/>
        <v>5.7500289696475658E-2</v>
      </c>
      <c r="O1504" s="65">
        <f t="shared" si="211"/>
        <v>0.13879539069477514</v>
      </c>
      <c r="P1504" s="65">
        <f t="shared" si="212"/>
        <v>0.14015577095137322</v>
      </c>
      <c r="Q1504" s="65">
        <f t="shared" si="213"/>
        <v>4.9690279084555464E-2</v>
      </c>
      <c r="R1504" s="65">
        <f t="shared" si="214"/>
        <v>0.24323692485283735</v>
      </c>
      <c r="S1504" s="65">
        <f t="shared" si="215"/>
        <v>0.18475307196000551</v>
      </c>
      <c r="T1504" s="66">
        <f>(L1504*'Football Field'!$F$4)+(M1504*'Football Field'!$F$5)+(N1504*'Football Field'!$F$6)+(O1504*'Football Field'!$F$7)+(P1504*'Football Field'!$F$8)+(Q1504*'Football Field'!$F$9)+(R1504*'Football Field'!$F$10)+(S1504*'Football Field'!$F$11)</f>
        <v>156429839.82804692</v>
      </c>
    </row>
    <row r="1505" spans="2:20" x14ac:dyDescent="0.3">
      <c r="B1505" s="62">
        <f t="shared" si="216"/>
        <v>1478</v>
      </c>
      <c r="C1505" s="62">
        <v>0.90476452997678736</v>
      </c>
      <c r="D1505" s="62">
        <v>0.94814215540070934</v>
      </c>
      <c r="E1505" s="62">
        <v>0.19219877275257125</v>
      </c>
      <c r="F1505" s="62">
        <v>0.11251461629378789</v>
      </c>
      <c r="G1505" s="62">
        <v>0.7030073414743383</v>
      </c>
      <c r="H1505" s="62">
        <v>0.41992599605778291</v>
      </c>
      <c r="I1505" s="62">
        <v>0.11406184941583097</v>
      </c>
      <c r="J1505" s="62">
        <v>0.23177303658897885</v>
      </c>
      <c r="K1505" s="62"/>
      <c r="L1505" s="65">
        <f t="shared" si="208"/>
        <v>0.24949466401200338</v>
      </c>
      <c r="M1505" s="65">
        <f t="shared" si="209"/>
        <v>0.26145632444652284</v>
      </c>
      <c r="N1505" s="65">
        <f t="shared" si="210"/>
        <v>5.3000053210145656E-2</v>
      </c>
      <c r="O1505" s="65">
        <f t="shared" si="211"/>
        <v>3.1026632298879246E-2</v>
      </c>
      <c r="P1505" s="65">
        <f t="shared" si="212"/>
        <v>0.19385881591049081</v>
      </c>
      <c r="Q1505" s="65">
        <f t="shared" si="213"/>
        <v>0.11579730617758674</v>
      </c>
      <c r="R1505" s="65">
        <f t="shared" si="214"/>
        <v>3.1453291827565989E-2</v>
      </c>
      <c r="S1505" s="65">
        <f t="shared" si="215"/>
        <v>6.3912912116805276E-2</v>
      </c>
      <c r="T1505" s="66">
        <f>(L1505*'Football Field'!$F$4)+(M1505*'Football Field'!$F$5)+(N1505*'Football Field'!$F$6)+(O1505*'Football Field'!$F$7)+(P1505*'Football Field'!$F$8)+(Q1505*'Football Field'!$F$9)+(R1505*'Football Field'!$F$10)+(S1505*'Football Field'!$F$11)</f>
        <v>128304248.93314411</v>
      </c>
    </row>
    <row r="1506" spans="2:20" x14ac:dyDescent="0.3">
      <c r="B1506" s="62">
        <f t="shared" si="216"/>
        <v>1479</v>
      </c>
      <c r="C1506" s="62">
        <v>6.7490384821701443E-2</v>
      </c>
      <c r="D1506" s="62">
        <v>0.4717404640926729</v>
      </c>
      <c r="E1506" s="62">
        <v>0.7635072908807663</v>
      </c>
      <c r="F1506" s="62">
        <v>0.87449899442769818</v>
      </c>
      <c r="G1506" s="62">
        <v>0.92259942394938232</v>
      </c>
      <c r="H1506" s="62">
        <v>0.7791731802386388</v>
      </c>
      <c r="I1506" s="62">
        <v>0.51514028564245273</v>
      </c>
      <c r="J1506" s="62">
        <v>0.25921037231113897</v>
      </c>
      <c r="K1506" s="62"/>
      <c r="L1506" s="65">
        <f t="shared" si="208"/>
        <v>1.4503580009498062E-2</v>
      </c>
      <c r="M1506" s="65">
        <f t="shared" si="209"/>
        <v>0.10137630097622169</v>
      </c>
      <c r="N1506" s="65">
        <f t="shared" si="210"/>
        <v>0.1640765437977412</v>
      </c>
      <c r="O1506" s="65">
        <f t="shared" si="211"/>
        <v>0.18792849036814799</v>
      </c>
      <c r="P1506" s="65">
        <f t="shared" si="212"/>
        <v>0.19826519877338214</v>
      </c>
      <c r="Q1506" s="65">
        <f t="shared" si="213"/>
        <v>0.16744311935249767</v>
      </c>
      <c r="R1506" s="65">
        <f t="shared" si="214"/>
        <v>0.11070285595006102</v>
      </c>
      <c r="S1506" s="65">
        <f t="shared" si="215"/>
        <v>5.570391077245021E-2</v>
      </c>
      <c r="T1506" s="66">
        <f>(L1506*'Football Field'!$F$4)+(M1506*'Football Field'!$F$5)+(N1506*'Football Field'!$F$6)+(O1506*'Football Field'!$F$7)+(P1506*'Football Field'!$F$8)+(Q1506*'Football Field'!$F$9)+(R1506*'Football Field'!$F$10)+(S1506*'Football Field'!$F$11)</f>
        <v>145264675.94162896</v>
      </c>
    </row>
    <row r="1507" spans="2:20" x14ac:dyDescent="0.3">
      <c r="B1507" s="62">
        <f t="shared" si="216"/>
        <v>1480</v>
      </c>
      <c r="C1507" s="62">
        <v>0.93038956628599345</v>
      </c>
      <c r="D1507" s="62">
        <v>0.86400259181184191</v>
      </c>
      <c r="E1507" s="62">
        <v>0.14649038680436133</v>
      </c>
      <c r="F1507" s="62">
        <v>0.82386145903772767</v>
      </c>
      <c r="G1507" s="62">
        <v>1.2181833258837704E-2</v>
      </c>
      <c r="H1507" s="62">
        <v>0.72832762910685422</v>
      </c>
      <c r="I1507" s="62">
        <v>0.28146757315084525</v>
      </c>
      <c r="J1507" s="62">
        <v>0.97658983874415894</v>
      </c>
      <c r="K1507" s="62"/>
      <c r="L1507" s="65">
        <f t="shared" si="208"/>
        <v>0.19532413274639251</v>
      </c>
      <c r="M1507" s="65">
        <f t="shared" si="209"/>
        <v>0.18138698352987323</v>
      </c>
      <c r="N1507" s="65">
        <f t="shared" si="210"/>
        <v>3.0753900081302118E-2</v>
      </c>
      <c r="O1507" s="65">
        <f t="shared" si="211"/>
        <v>0.17295983405327264</v>
      </c>
      <c r="P1507" s="65">
        <f t="shared" si="212"/>
        <v>2.5574298151708062E-3</v>
      </c>
      <c r="Q1507" s="65">
        <f t="shared" si="213"/>
        <v>0.15290365204590339</v>
      </c>
      <c r="R1507" s="65">
        <f t="shared" si="214"/>
        <v>5.9090741786135936E-2</v>
      </c>
      <c r="S1507" s="65">
        <f t="shared" si="215"/>
        <v>0.20502332594194939</v>
      </c>
      <c r="T1507" s="66">
        <f>(L1507*'Football Field'!$F$4)+(M1507*'Football Field'!$F$5)+(N1507*'Football Field'!$F$6)+(O1507*'Football Field'!$F$7)+(P1507*'Football Field'!$F$8)+(Q1507*'Football Field'!$F$9)+(R1507*'Football Field'!$F$10)+(S1507*'Football Field'!$F$11)</f>
        <v>118491554.89940882</v>
      </c>
    </row>
    <row r="1508" spans="2:20" x14ac:dyDescent="0.3">
      <c r="B1508" s="62">
        <f t="shared" si="216"/>
        <v>1481</v>
      </c>
      <c r="C1508" s="62">
        <v>0.44640844813485203</v>
      </c>
      <c r="D1508" s="62">
        <v>0.91783646433467314</v>
      </c>
      <c r="E1508" s="62">
        <v>0.69387999731889016</v>
      </c>
      <c r="F1508" s="62">
        <v>0.315209749594065</v>
      </c>
      <c r="G1508" s="62">
        <v>0.55827910413150517</v>
      </c>
      <c r="H1508" s="62">
        <v>0.52094854614363695</v>
      </c>
      <c r="I1508" s="62">
        <v>0.93787993313417306</v>
      </c>
      <c r="J1508" s="62">
        <v>9.8551531579559093E-2</v>
      </c>
      <c r="K1508" s="62"/>
      <c r="L1508" s="65">
        <f t="shared" si="208"/>
        <v>9.9445102972406746E-2</v>
      </c>
      <c r="M1508" s="65">
        <f t="shared" si="209"/>
        <v>0.20446374186901353</v>
      </c>
      <c r="N1508" s="65">
        <f t="shared" si="210"/>
        <v>0.15457361542366191</v>
      </c>
      <c r="O1508" s="65">
        <f t="shared" si="211"/>
        <v>7.021835302906107E-2</v>
      </c>
      <c r="P1508" s="65">
        <f t="shared" si="212"/>
        <v>0.12436620146787518</v>
      </c>
      <c r="Q1508" s="65">
        <f t="shared" si="213"/>
        <v>0.1160501823633274</v>
      </c>
      <c r="R1508" s="65">
        <f t="shared" si="214"/>
        <v>0.2089287667291353</v>
      </c>
      <c r="S1508" s="65">
        <f t="shared" si="215"/>
        <v>2.1954036145519142E-2</v>
      </c>
      <c r="T1508" s="66">
        <f>(L1508*'Football Field'!$F$4)+(M1508*'Football Field'!$F$5)+(N1508*'Football Field'!$F$6)+(O1508*'Football Field'!$F$7)+(P1508*'Football Field'!$F$8)+(Q1508*'Football Field'!$F$9)+(R1508*'Football Field'!$F$10)+(S1508*'Football Field'!$F$11)</f>
        <v>150756065.84353906</v>
      </c>
    </row>
    <row r="1509" spans="2:20" x14ac:dyDescent="0.3">
      <c r="B1509" s="62">
        <f t="shared" si="216"/>
        <v>1482</v>
      </c>
      <c r="C1509" s="62">
        <v>0.16432000493017973</v>
      </c>
      <c r="D1509" s="62">
        <v>0.38904686448923476</v>
      </c>
      <c r="E1509" s="62">
        <v>0.87763109049343502</v>
      </c>
      <c r="F1509" s="62">
        <v>0.21527990926512397</v>
      </c>
      <c r="G1509" s="62">
        <v>0.56389657617824429</v>
      </c>
      <c r="H1509" s="62">
        <v>0.23591080400987419</v>
      </c>
      <c r="I1509" s="62">
        <v>0.16218274812549338</v>
      </c>
      <c r="J1509" s="62">
        <v>0.64225787976248738</v>
      </c>
      <c r="K1509" s="62"/>
      <c r="L1509" s="65">
        <f t="shared" si="208"/>
        <v>5.0551821808288856E-2</v>
      </c>
      <c r="M1509" s="65">
        <f t="shared" si="209"/>
        <v>0.11968736111643802</v>
      </c>
      <c r="N1509" s="65">
        <f t="shared" si="210"/>
        <v>0.2699966478146687</v>
      </c>
      <c r="O1509" s="65">
        <f t="shared" si="211"/>
        <v>6.6229255632625397E-2</v>
      </c>
      <c r="P1509" s="65">
        <f t="shared" si="212"/>
        <v>0.17347856853691737</v>
      </c>
      <c r="Q1509" s="65">
        <f t="shared" si="213"/>
        <v>7.2576196258176878E-2</v>
      </c>
      <c r="R1509" s="65">
        <f t="shared" si="214"/>
        <v>4.989431072073159E-2</v>
      </c>
      <c r="S1509" s="65">
        <f t="shared" si="215"/>
        <v>0.19758583811215297</v>
      </c>
      <c r="T1509" s="66">
        <f>(L1509*'Football Field'!$F$4)+(M1509*'Football Field'!$F$5)+(N1509*'Football Field'!$F$6)+(O1509*'Football Field'!$F$7)+(P1509*'Football Field'!$F$8)+(Q1509*'Football Field'!$F$9)+(R1509*'Football Field'!$F$10)+(S1509*'Football Field'!$F$11)</f>
        <v>137567611.8325021</v>
      </c>
    </row>
    <row r="1510" spans="2:20" x14ac:dyDescent="0.3">
      <c r="B1510" s="62">
        <f t="shared" si="216"/>
        <v>1483</v>
      </c>
      <c r="C1510" s="62">
        <v>0.62257963194471444</v>
      </c>
      <c r="D1510" s="62">
        <v>0.98389770972608814</v>
      </c>
      <c r="E1510" s="62">
        <v>0.36216578833401547</v>
      </c>
      <c r="F1510" s="62">
        <v>0.59366948624772853</v>
      </c>
      <c r="G1510" s="62">
        <v>0.83972562060730149</v>
      </c>
      <c r="H1510" s="62">
        <v>0.3193940545141577</v>
      </c>
      <c r="I1510" s="62">
        <v>0.10013375023868043</v>
      </c>
      <c r="J1510" s="62">
        <v>0.80528656448657987</v>
      </c>
      <c r="K1510" s="62"/>
      <c r="L1510" s="65">
        <f t="shared" si="208"/>
        <v>0.13455791332622308</v>
      </c>
      <c r="M1510" s="65">
        <f t="shared" si="209"/>
        <v>0.21264946033272866</v>
      </c>
      <c r="N1510" s="65">
        <f t="shared" si="210"/>
        <v>7.8274762385254465E-2</v>
      </c>
      <c r="O1510" s="65">
        <f t="shared" si="211"/>
        <v>0.12830957386996383</v>
      </c>
      <c r="P1510" s="65">
        <f t="shared" si="212"/>
        <v>0.18148959824230149</v>
      </c>
      <c r="Q1510" s="65">
        <f t="shared" si="213"/>
        <v>6.9030522842487382E-2</v>
      </c>
      <c r="R1510" s="65">
        <f t="shared" si="214"/>
        <v>2.1641871648705839E-2</v>
      </c>
      <c r="S1510" s="65">
        <f t="shared" si="215"/>
        <v>0.17404629735233518</v>
      </c>
      <c r="T1510" s="66">
        <f>(L1510*'Football Field'!$F$4)+(M1510*'Football Field'!$F$5)+(N1510*'Football Field'!$F$6)+(O1510*'Football Field'!$F$7)+(P1510*'Football Field'!$F$8)+(Q1510*'Football Field'!$F$9)+(R1510*'Football Field'!$F$10)+(S1510*'Football Field'!$F$11)</f>
        <v>128843322.49094352</v>
      </c>
    </row>
    <row r="1511" spans="2:20" x14ac:dyDescent="0.3">
      <c r="B1511" s="62">
        <f t="shared" si="216"/>
        <v>1484</v>
      </c>
      <c r="C1511" s="62">
        <v>0.93216741274722825</v>
      </c>
      <c r="D1511" s="62">
        <v>0.4575960958463221</v>
      </c>
      <c r="E1511" s="62">
        <v>0.5257147872364516</v>
      </c>
      <c r="F1511" s="62">
        <v>0.79472290988087635</v>
      </c>
      <c r="G1511" s="62">
        <v>0.70959709027862439</v>
      </c>
      <c r="H1511" s="62">
        <v>7.7988275373417904E-2</v>
      </c>
      <c r="I1511" s="62">
        <v>0.21326794061341847</v>
      </c>
      <c r="J1511" s="62">
        <v>0.49773644067853662</v>
      </c>
      <c r="K1511" s="62"/>
      <c r="L1511" s="65">
        <f t="shared" ref="L1511:L1574" si="217">C1511/SUM($C1511:$J1511)</f>
        <v>0.22148104366153507</v>
      </c>
      <c r="M1511" s="65">
        <f t="shared" ref="M1511:M1574" si="218">D1511/SUM($C1511:$J1511)</f>
        <v>0.10872388317544585</v>
      </c>
      <c r="N1511" s="65">
        <f t="shared" ref="N1511:N1574" si="219">E1511/SUM($C1511:$J1511)</f>
        <v>0.12490874295023716</v>
      </c>
      <c r="O1511" s="65">
        <f t="shared" ref="O1511:O1574" si="220">F1511/SUM($C1511:$J1511)</f>
        <v>0.18882451488344196</v>
      </c>
      <c r="P1511" s="65">
        <f t="shared" ref="P1511:P1574" si="221">G1511/SUM($C1511:$J1511)</f>
        <v>0.16859879672356157</v>
      </c>
      <c r="Q1511" s="65">
        <f t="shared" ref="Q1511:Q1574" si="222">H1511/SUM($C1511:$J1511)</f>
        <v>1.8529852456611904E-2</v>
      </c>
      <c r="R1511" s="65">
        <f t="shared" ref="R1511:R1574" si="223">I1511/SUM($C1511:$J1511)</f>
        <v>5.06720203052353E-2</v>
      </c>
      <c r="S1511" s="65">
        <f t="shared" ref="S1511:S1574" si="224">J1511/SUM($C1511:$J1511)</f>
        <v>0.11826114584393126</v>
      </c>
      <c r="T1511" s="66">
        <f>(L1511*'Football Field'!$F$4)+(M1511*'Football Field'!$F$5)+(N1511*'Football Field'!$F$6)+(O1511*'Football Field'!$F$7)+(P1511*'Football Field'!$F$8)+(Q1511*'Football Field'!$F$9)+(R1511*'Football Field'!$F$10)+(S1511*'Football Field'!$F$11)</f>
        <v>132949026.66109052</v>
      </c>
    </row>
    <row r="1512" spans="2:20" x14ac:dyDescent="0.3">
      <c r="B1512" s="62">
        <f t="shared" si="216"/>
        <v>1485</v>
      </c>
      <c r="C1512" s="62">
        <v>0.16457819181767719</v>
      </c>
      <c r="D1512" s="62">
        <v>0.37328757808893342</v>
      </c>
      <c r="E1512" s="62">
        <v>0.97177713667907573</v>
      </c>
      <c r="F1512" s="62">
        <v>0.67238258033766063</v>
      </c>
      <c r="G1512" s="62">
        <v>5.0505506381889331E-3</v>
      </c>
      <c r="H1512" s="62">
        <v>0.78094873925286457</v>
      </c>
      <c r="I1512" s="62">
        <v>0.58517884460127101</v>
      </c>
      <c r="J1512" s="62">
        <v>0.2310752350495151</v>
      </c>
      <c r="K1512" s="62"/>
      <c r="L1512" s="65">
        <f t="shared" si="217"/>
        <v>4.3489974724380147E-2</v>
      </c>
      <c r="M1512" s="65">
        <f t="shared" si="218"/>
        <v>9.8641667870536701E-2</v>
      </c>
      <c r="N1512" s="65">
        <f t="shared" si="219"/>
        <v>0.25679321570577696</v>
      </c>
      <c r="O1512" s="65">
        <f t="shared" si="220"/>
        <v>0.17767786303298974</v>
      </c>
      <c r="P1512" s="65">
        <f t="shared" si="221"/>
        <v>1.3346137612349591E-3</v>
      </c>
      <c r="Q1512" s="65">
        <f t="shared" si="222"/>
        <v>0.20636659423727877</v>
      </c>
      <c r="R1512" s="65">
        <f t="shared" si="223"/>
        <v>0.15463417649614591</v>
      </c>
      <c r="S1512" s="65">
        <f t="shared" si="224"/>
        <v>6.1061894171656646E-2</v>
      </c>
      <c r="T1512" s="66">
        <f>(L1512*'Football Field'!$F$4)+(M1512*'Football Field'!$F$5)+(N1512*'Football Field'!$F$6)+(O1512*'Football Field'!$F$7)+(P1512*'Football Field'!$F$8)+(Q1512*'Football Field'!$F$9)+(R1512*'Football Field'!$F$10)+(S1512*'Football Field'!$F$11)</f>
        <v>137480703.33129713</v>
      </c>
    </row>
    <row r="1513" spans="2:20" x14ac:dyDescent="0.3">
      <c r="B1513" s="62">
        <f t="shared" si="216"/>
        <v>1486</v>
      </c>
      <c r="C1513" s="62">
        <v>0.12173166754850995</v>
      </c>
      <c r="D1513" s="62">
        <v>0.29690845568484359</v>
      </c>
      <c r="E1513" s="62">
        <v>0.2014830500089998</v>
      </c>
      <c r="F1513" s="62">
        <v>0.26365250705256116</v>
      </c>
      <c r="G1513" s="62">
        <v>0.69320492403907008</v>
      </c>
      <c r="H1513" s="62">
        <v>0.24394500985017109</v>
      </c>
      <c r="I1513" s="62">
        <v>0.32037390596990212</v>
      </c>
      <c r="J1513" s="62">
        <v>0.12392670768560965</v>
      </c>
      <c r="K1513" s="62"/>
      <c r="L1513" s="65">
        <f t="shared" si="217"/>
        <v>5.3739298111784933E-2</v>
      </c>
      <c r="M1513" s="65">
        <f t="shared" si="218"/>
        <v>0.13107231941597436</v>
      </c>
      <c r="N1513" s="65">
        <f t="shared" si="219"/>
        <v>8.8946105043624268E-2</v>
      </c>
      <c r="O1513" s="65">
        <f t="shared" si="220"/>
        <v>0.11639124773158087</v>
      </c>
      <c r="P1513" s="65">
        <f t="shared" si="221"/>
        <v>0.30602017384381758</v>
      </c>
      <c r="Q1513" s="65">
        <f t="shared" si="222"/>
        <v>0.10769123492041675</v>
      </c>
      <c r="R1513" s="65">
        <f t="shared" si="223"/>
        <v>0.141431306962855</v>
      </c>
      <c r="S1513" s="65">
        <f t="shared" si="224"/>
        <v>5.4708313969946305E-2</v>
      </c>
      <c r="T1513" s="66">
        <f>(L1513*'Football Field'!$F$4)+(M1513*'Football Field'!$F$5)+(N1513*'Football Field'!$F$6)+(O1513*'Football Field'!$F$7)+(P1513*'Football Field'!$F$8)+(Q1513*'Football Field'!$F$9)+(R1513*'Football Field'!$F$10)+(S1513*'Football Field'!$F$11)</f>
        <v>155599259.0321852</v>
      </c>
    </row>
    <row r="1514" spans="2:20" x14ac:dyDescent="0.3">
      <c r="B1514" s="62">
        <f t="shared" si="216"/>
        <v>1487</v>
      </c>
      <c r="C1514" s="62">
        <v>0.93662249695178834</v>
      </c>
      <c r="D1514" s="62">
        <v>0.27155286251808286</v>
      </c>
      <c r="E1514" s="62">
        <v>0.76415607794021279</v>
      </c>
      <c r="F1514" s="62">
        <v>0.97754378734594249</v>
      </c>
      <c r="G1514" s="62">
        <v>0.85348952889971252</v>
      </c>
      <c r="H1514" s="62">
        <v>0.74230145948981407</v>
      </c>
      <c r="I1514" s="62">
        <v>0.93563871008230093</v>
      </c>
      <c r="J1514" s="62">
        <v>0.13752512733331212</v>
      </c>
      <c r="K1514" s="62"/>
      <c r="L1514" s="65">
        <f t="shared" si="217"/>
        <v>0.16669350888415738</v>
      </c>
      <c r="M1514" s="65">
        <f t="shared" si="218"/>
        <v>4.8329075639324988E-2</v>
      </c>
      <c r="N1514" s="65">
        <f t="shared" si="219"/>
        <v>0.13599914413924916</v>
      </c>
      <c r="O1514" s="65">
        <f t="shared" si="220"/>
        <v>0.17397639340387466</v>
      </c>
      <c r="P1514" s="65">
        <f t="shared" si="221"/>
        <v>0.15189808576154967</v>
      </c>
      <c r="Q1514" s="65">
        <f t="shared" si="222"/>
        <v>0.1321096122876467</v>
      </c>
      <c r="R1514" s="65">
        <f t="shared" si="223"/>
        <v>0.16651842139074063</v>
      </c>
      <c r="S1514" s="65">
        <f t="shared" si="224"/>
        <v>2.4475758493456682E-2</v>
      </c>
      <c r="T1514" s="66">
        <f>(L1514*'Football Field'!$F$4)+(M1514*'Football Field'!$F$5)+(N1514*'Football Field'!$F$6)+(O1514*'Football Field'!$F$7)+(P1514*'Football Field'!$F$8)+(Q1514*'Football Field'!$F$9)+(R1514*'Football Field'!$F$10)+(S1514*'Football Field'!$F$11)</f>
        <v>147572870.9407737</v>
      </c>
    </row>
    <row r="1515" spans="2:20" x14ac:dyDescent="0.3">
      <c r="B1515" s="62">
        <f t="shared" si="216"/>
        <v>1488</v>
      </c>
      <c r="C1515" s="62">
        <v>0.40776629011284482</v>
      </c>
      <c r="D1515" s="62">
        <v>0.90092211626484309</v>
      </c>
      <c r="E1515" s="62">
        <v>0.27344960836530885</v>
      </c>
      <c r="F1515" s="62">
        <v>0.60788949540333859</v>
      </c>
      <c r="G1515" s="62">
        <v>0.64763317558521361</v>
      </c>
      <c r="H1515" s="62">
        <v>0.48302394509654978</v>
      </c>
      <c r="I1515" s="62">
        <v>0.26421679310458401</v>
      </c>
      <c r="J1515" s="62">
        <v>0.76271725100375598</v>
      </c>
      <c r="K1515" s="62"/>
      <c r="L1515" s="65">
        <f t="shared" si="217"/>
        <v>9.3790720990222592E-2</v>
      </c>
      <c r="M1515" s="65">
        <f t="shared" si="218"/>
        <v>0.20722197221632238</v>
      </c>
      <c r="N1515" s="65">
        <f t="shared" si="219"/>
        <v>6.2896410382473719E-2</v>
      </c>
      <c r="O1515" s="65">
        <f t="shared" si="220"/>
        <v>0.13982125408278262</v>
      </c>
      <c r="P1515" s="65">
        <f t="shared" si="221"/>
        <v>0.14896273661688644</v>
      </c>
      <c r="Q1515" s="65">
        <f t="shared" si="222"/>
        <v>0.11110080741007293</v>
      </c>
      <c r="R1515" s="65">
        <f t="shared" si="223"/>
        <v>6.077276156434E-2</v>
      </c>
      <c r="S1515" s="65">
        <f t="shared" si="224"/>
        <v>0.17543333673689923</v>
      </c>
      <c r="T1515" s="66">
        <f>(L1515*'Football Field'!$F$4)+(M1515*'Football Field'!$F$5)+(N1515*'Football Field'!$F$6)+(O1515*'Football Field'!$F$7)+(P1515*'Football Field'!$F$8)+(Q1515*'Football Field'!$F$9)+(R1515*'Football Field'!$F$10)+(S1515*'Football Field'!$F$11)</f>
        <v>131510952.16923453</v>
      </c>
    </row>
    <row r="1516" spans="2:20" x14ac:dyDescent="0.3">
      <c r="B1516" s="62">
        <f t="shared" si="216"/>
        <v>1489</v>
      </c>
      <c r="C1516" s="62">
        <v>0.59382322550551736</v>
      </c>
      <c r="D1516" s="62">
        <v>0.19104702068341028</v>
      </c>
      <c r="E1516" s="62">
        <v>0.3057852775736678</v>
      </c>
      <c r="F1516" s="62">
        <v>0.93158069785178099</v>
      </c>
      <c r="G1516" s="62">
        <v>0.19480016704182113</v>
      </c>
      <c r="H1516" s="62">
        <v>0.16343214382282489</v>
      </c>
      <c r="I1516" s="62">
        <v>0.53766356685683492</v>
      </c>
      <c r="J1516" s="62">
        <v>0.9479935653297713</v>
      </c>
      <c r="K1516" s="62"/>
      <c r="L1516" s="65">
        <f t="shared" si="217"/>
        <v>0.15359646245665312</v>
      </c>
      <c r="M1516" s="65">
        <f t="shared" si="218"/>
        <v>4.9415626198982703E-2</v>
      </c>
      <c r="N1516" s="65">
        <f t="shared" si="219"/>
        <v>7.9093465680224948E-2</v>
      </c>
      <c r="O1516" s="65">
        <f t="shared" si="220"/>
        <v>0.2409597562660579</v>
      </c>
      <c r="P1516" s="65">
        <f t="shared" si="221"/>
        <v>5.0386403324183947E-2</v>
      </c>
      <c r="Q1516" s="65">
        <f t="shared" si="222"/>
        <v>4.2272848323713169E-2</v>
      </c>
      <c r="R1516" s="65">
        <f t="shared" si="223"/>
        <v>0.13907038039937483</v>
      </c>
      <c r="S1516" s="65">
        <f t="shared" si="224"/>
        <v>0.2452050573508093</v>
      </c>
      <c r="T1516" s="66">
        <f>(L1516*'Football Field'!$F$4)+(M1516*'Football Field'!$F$5)+(N1516*'Football Field'!$F$6)+(O1516*'Football Field'!$F$7)+(P1516*'Football Field'!$F$8)+(Q1516*'Football Field'!$F$9)+(R1516*'Football Field'!$F$10)+(S1516*'Football Field'!$F$11)</f>
        <v>136197515.34380254</v>
      </c>
    </row>
    <row r="1517" spans="2:20" x14ac:dyDescent="0.3">
      <c r="B1517" s="62">
        <f t="shared" si="216"/>
        <v>1490</v>
      </c>
      <c r="C1517" s="62">
        <v>0.17127624007389719</v>
      </c>
      <c r="D1517" s="62">
        <v>0.52297198369504605</v>
      </c>
      <c r="E1517" s="62">
        <v>0.79053710776911124</v>
      </c>
      <c r="F1517" s="62">
        <v>0.29153305237021909</v>
      </c>
      <c r="G1517" s="62">
        <v>4.2157851957813852E-2</v>
      </c>
      <c r="H1517" s="62">
        <v>0.30995889591724834</v>
      </c>
      <c r="I1517" s="62">
        <v>0.88313079097052594</v>
      </c>
      <c r="J1517" s="62">
        <v>0.50168616762386609</v>
      </c>
      <c r="K1517" s="62"/>
      <c r="L1517" s="65">
        <f t="shared" si="217"/>
        <v>4.8751480300260032E-2</v>
      </c>
      <c r="M1517" s="65">
        <f t="shared" si="218"/>
        <v>0.1488569479905493</v>
      </c>
      <c r="N1517" s="65">
        <f t="shared" si="219"/>
        <v>0.22501576528888267</v>
      </c>
      <c r="O1517" s="65">
        <f t="shared" si="220"/>
        <v>8.2980966031069761E-2</v>
      </c>
      <c r="P1517" s="65">
        <f t="shared" si="221"/>
        <v>1.199966608524276E-2</v>
      </c>
      <c r="Q1517" s="65">
        <f t="shared" si="222"/>
        <v>8.8225634808893852E-2</v>
      </c>
      <c r="R1517" s="65">
        <f t="shared" si="223"/>
        <v>0.25137131303195948</v>
      </c>
      <c r="S1517" s="65">
        <f t="shared" si="224"/>
        <v>0.14279822646314208</v>
      </c>
      <c r="T1517" s="66">
        <f>(L1517*'Football Field'!$F$4)+(M1517*'Football Field'!$F$5)+(N1517*'Football Field'!$F$6)+(O1517*'Football Field'!$F$7)+(P1517*'Football Field'!$F$8)+(Q1517*'Football Field'!$F$9)+(R1517*'Football Field'!$F$10)+(S1517*'Football Field'!$F$11)</f>
        <v>150726655.42202938</v>
      </c>
    </row>
    <row r="1518" spans="2:20" x14ac:dyDescent="0.3">
      <c r="B1518" s="62">
        <f t="shared" si="216"/>
        <v>1491</v>
      </c>
      <c r="C1518" s="62">
        <v>0.452951433995609</v>
      </c>
      <c r="D1518" s="62">
        <v>0.5201133162784658</v>
      </c>
      <c r="E1518" s="62">
        <v>0.76618988843055225</v>
      </c>
      <c r="F1518" s="62">
        <v>0.91802976357829413</v>
      </c>
      <c r="G1518" s="62">
        <v>0.64214502714216048</v>
      </c>
      <c r="H1518" s="62">
        <v>0.8406184945819315</v>
      </c>
      <c r="I1518" s="62">
        <v>0.18961509611157001</v>
      </c>
      <c r="J1518" s="62">
        <v>0.19977228541652903</v>
      </c>
      <c r="K1518" s="62"/>
      <c r="L1518" s="65">
        <f t="shared" si="217"/>
        <v>0.10000174490671895</v>
      </c>
      <c r="M1518" s="65">
        <f t="shared" si="218"/>
        <v>0.11482961587791549</v>
      </c>
      <c r="N1518" s="65">
        <f t="shared" si="219"/>
        <v>0.16915792736773258</v>
      </c>
      <c r="O1518" s="65">
        <f t="shared" si="220"/>
        <v>0.20268084245654922</v>
      </c>
      <c r="P1518" s="65">
        <f t="shared" si="221"/>
        <v>0.14177154188678642</v>
      </c>
      <c r="Q1518" s="65">
        <f t="shared" si="222"/>
        <v>0.18559013163399621</v>
      </c>
      <c r="R1518" s="65">
        <f t="shared" si="223"/>
        <v>4.1862855592584437E-2</v>
      </c>
      <c r="S1518" s="65">
        <f t="shared" si="224"/>
        <v>4.4105340277716516E-2</v>
      </c>
      <c r="T1518" s="66">
        <f>(L1518*'Football Field'!$F$4)+(M1518*'Football Field'!$F$5)+(N1518*'Football Field'!$F$6)+(O1518*'Football Field'!$F$7)+(P1518*'Football Field'!$F$8)+(Q1518*'Football Field'!$F$9)+(R1518*'Football Field'!$F$10)+(S1518*'Football Field'!$F$11)</f>
        <v>130771452.01106721</v>
      </c>
    </row>
    <row r="1519" spans="2:20" x14ac:dyDescent="0.3">
      <c r="B1519" s="62">
        <f t="shared" si="216"/>
        <v>1492</v>
      </c>
      <c r="C1519" s="62">
        <v>0.22838071566025075</v>
      </c>
      <c r="D1519" s="62">
        <v>0.83980990697379176</v>
      </c>
      <c r="E1519" s="62">
        <v>0.53382570844646182</v>
      </c>
      <c r="F1519" s="62">
        <v>0.77353275582335224</v>
      </c>
      <c r="G1519" s="62">
        <v>0.70075919304752166</v>
      </c>
      <c r="H1519" s="62">
        <v>4.3940222801667317E-2</v>
      </c>
      <c r="I1519" s="62">
        <v>0.31036705957324007</v>
      </c>
      <c r="J1519" s="62">
        <v>0.38348911324058954</v>
      </c>
      <c r="K1519" s="62"/>
      <c r="L1519" s="65">
        <f t="shared" si="217"/>
        <v>5.9877935999831329E-2</v>
      </c>
      <c r="M1519" s="65">
        <f t="shared" si="218"/>
        <v>0.22018533270825197</v>
      </c>
      <c r="N1519" s="65">
        <f t="shared" si="219"/>
        <v>0.13996094859853878</v>
      </c>
      <c r="O1519" s="65">
        <f t="shared" si="220"/>
        <v>0.20280847580786052</v>
      </c>
      <c r="P1519" s="65">
        <f t="shared" si="221"/>
        <v>0.18372835898725581</v>
      </c>
      <c r="Q1519" s="65">
        <f t="shared" si="222"/>
        <v>1.1520455398916565E-2</v>
      </c>
      <c r="R1519" s="65">
        <f t="shared" si="223"/>
        <v>8.1373503344428139E-2</v>
      </c>
      <c r="S1519" s="65">
        <f t="shared" si="224"/>
        <v>0.10054498915491697</v>
      </c>
      <c r="T1519" s="66">
        <f>(L1519*'Football Field'!$F$4)+(M1519*'Football Field'!$F$5)+(N1519*'Football Field'!$F$6)+(O1519*'Football Field'!$F$7)+(P1519*'Football Field'!$F$8)+(Q1519*'Football Field'!$F$9)+(R1519*'Football Field'!$F$10)+(S1519*'Football Field'!$F$11)</f>
        <v>139227831.3114517</v>
      </c>
    </row>
    <row r="1520" spans="2:20" x14ac:dyDescent="0.3">
      <c r="B1520" s="62">
        <f t="shared" si="216"/>
        <v>1493</v>
      </c>
      <c r="C1520" s="62">
        <v>0.76874339253575608</v>
      </c>
      <c r="D1520" s="62">
        <v>0.73803226914946529</v>
      </c>
      <c r="E1520" s="62">
        <v>0.52756833320575391</v>
      </c>
      <c r="F1520" s="62">
        <v>0.22091707631943103</v>
      </c>
      <c r="G1520" s="62">
        <v>0.46775116144566886</v>
      </c>
      <c r="H1520" s="62">
        <v>0.5967150721715182</v>
      </c>
      <c r="I1520" s="62">
        <v>6.1737935487610196E-3</v>
      </c>
      <c r="J1520" s="62">
        <v>0.85101337430811697</v>
      </c>
      <c r="K1520" s="62"/>
      <c r="L1520" s="65">
        <f t="shared" si="217"/>
        <v>0.18404575855288954</v>
      </c>
      <c r="M1520" s="65">
        <f t="shared" si="218"/>
        <v>0.17669317243049451</v>
      </c>
      <c r="N1520" s="65">
        <f t="shared" si="219"/>
        <v>0.12630575432077012</v>
      </c>
      <c r="O1520" s="65">
        <f t="shared" si="220"/>
        <v>5.2890016725061002E-2</v>
      </c>
      <c r="P1520" s="65">
        <f t="shared" si="221"/>
        <v>0.11198485497000103</v>
      </c>
      <c r="Q1520" s="65">
        <f t="shared" si="222"/>
        <v>0.14286025631451676</v>
      </c>
      <c r="R1520" s="65">
        <f t="shared" si="223"/>
        <v>1.4780751650854775E-3</v>
      </c>
      <c r="S1520" s="65">
        <f t="shared" si="224"/>
        <v>0.2037421115211816</v>
      </c>
      <c r="T1520" s="66">
        <f>(L1520*'Football Field'!$F$4)+(M1520*'Football Field'!$F$5)+(N1520*'Football Field'!$F$6)+(O1520*'Football Field'!$F$7)+(P1520*'Football Field'!$F$8)+(Q1520*'Football Field'!$F$9)+(R1520*'Football Field'!$F$10)+(S1520*'Football Field'!$F$11)</f>
        <v>121173220.17842463</v>
      </c>
    </row>
    <row r="1521" spans="2:20" x14ac:dyDescent="0.3">
      <c r="B1521" s="62">
        <f t="shared" si="216"/>
        <v>1494</v>
      </c>
      <c r="C1521" s="62">
        <v>0.36559257548767543</v>
      </c>
      <c r="D1521" s="62">
        <v>4.2710762372529909E-2</v>
      </c>
      <c r="E1521" s="62">
        <v>6.2058674245470402E-2</v>
      </c>
      <c r="F1521" s="62">
        <v>0.5002700018682027</v>
      </c>
      <c r="G1521" s="62">
        <v>0.25259981187106928</v>
      </c>
      <c r="H1521" s="62">
        <v>0.33560190975982751</v>
      </c>
      <c r="I1521" s="62">
        <v>0.85125523080138377</v>
      </c>
      <c r="J1521" s="62">
        <v>0.90977072439018136</v>
      </c>
      <c r="K1521" s="62"/>
      <c r="L1521" s="65">
        <f t="shared" si="217"/>
        <v>0.11012289962169459</v>
      </c>
      <c r="M1521" s="65">
        <f t="shared" si="218"/>
        <v>1.2865231169539219E-2</v>
      </c>
      <c r="N1521" s="65">
        <f t="shared" si="219"/>
        <v>1.8693161767503578E-2</v>
      </c>
      <c r="O1521" s="65">
        <f t="shared" si="220"/>
        <v>0.15069010393876076</v>
      </c>
      <c r="P1521" s="65">
        <f t="shared" si="221"/>
        <v>7.6087496279241176E-2</v>
      </c>
      <c r="Q1521" s="65">
        <f t="shared" si="222"/>
        <v>0.10108918479001326</v>
      </c>
      <c r="R1521" s="65">
        <f t="shared" si="223"/>
        <v>0.2564130144298935</v>
      </c>
      <c r="S1521" s="65">
        <f t="shared" si="224"/>
        <v>0.27403890800335395</v>
      </c>
      <c r="T1521" s="66">
        <f>(L1521*'Football Field'!$F$4)+(M1521*'Football Field'!$F$5)+(N1521*'Football Field'!$F$6)+(O1521*'Football Field'!$F$7)+(P1521*'Football Field'!$F$8)+(Q1521*'Football Field'!$F$9)+(R1521*'Football Field'!$F$10)+(S1521*'Football Field'!$F$11)</f>
        <v>152918421.26429453</v>
      </c>
    </row>
    <row r="1522" spans="2:20" x14ac:dyDescent="0.3">
      <c r="B1522" s="62">
        <f t="shared" si="216"/>
        <v>1495</v>
      </c>
      <c r="C1522" s="62">
        <v>0.60018404281616689</v>
      </c>
      <c r="D1522" s="62">
        <v>0.13849600246683413</v>
      </c>
      <c r="E1522" s="62">
        <v>0.10486166478092473</v>
      </c>
      <c r="F1522" s="62">
        <v>7.7362853978133583E-2</v>
      </c>
      <c r="G1522" s="62">
        <v>0.29338491257431398</v>
      </c>
      <c r="H1522" s="62">
        <v>0.47726504763440203</v>
      </c>
      <c r="I1522" s="62">
        <v>0.79147866261147171</v>
      </c>
      <c r="J1522" s="62">
        <v>0.73864923750636713</v>
      </c>
      <c r="K1522" s="62"/>
      <c r="L1522" s="65">
        <f t="shared" si="217"/>
        <v>0.1862952221101653</v>
      </c>
      <c r="M1522" s="65">
        <f t="shared" si="218"/>
        <v>4.2988719626508992E-2</v>
      </c>
      <c r="N1522" s="65">
        <f t="shared" si="219"/>
        <v>3.2548727952748331E-2</v>
      </c>
      <c r="O1522" s="65">
        <f t="shared" si="220"/>
        <v>2.4013184351432515E-2</v>
      </c>
      <c r="P1522" s="65">
        <f t="shared" si="221"/>
        <v>9.1065745759162334E-2</v>
      </c>
      <c r="Q1522" s="65">
        <f t="shared" si="222"/>
        <v>0.14814155610881991</v>
      </c>
      <c r="R1522" s="65">
        <f t="shared" si="223"/>
        <v>0.24567246499058198</v>
      </c>
      <c r="S1522" s="65">
        <f t="shared" si="224"/>
        <v>0.22927437910058054</v>
      </c>
      <c r="T1522" s="66">
        <f>(L1522*'Football Field'!$F$4)+(M1522*'Football Field'!$F$5)+(N1522*'Football Field'!$F$6)+(O1522*'Football Field'!$F$7)+(P1522*'Football Field'!$F$8)+(Q1522*'Football Field'!$F$9)+(R1522*'Football Field'!$F$10)+(S1522*'Football Field'!$F$11)</f>
        <v>151308217.64781231</v>
      </c>
    </row>
    <row r="1523" spans="2:20" x14ac:dyDescent="0.3">
      <c r="B1523" s="62">
        <f t="shared" si="216"/>
        <v>1496</v>
      </c>
      <c r="C1523" s="62">
        <v>1.9431502895628228E-3</v>
      </c>
      <c r="D1523" s="62">
        <v>0.18483935513051475</v>
      </c>
      <c r="E1523" s="62">
        <v>0.1766311182748076</v>
      </c>
      <c r="F1523" s="62">
        <v>0.76849623041493742</v>
      </c>
      <c r="G1523" s="62">
        <v>3.2559523858729178E-2</v>
      </c>
      <c r="H1523" s="62">
        <v>0.67743177346442329</v>
      </c>
      <c r="I1523" s="62">
        <v>0.8045688072986229</v>
      </c>
      <c r="J1523" s="62">
        <v>0.18552920995949707</v>
      </c>
      <c r="K1523" s="62"/>
      <c r="L1523" s="65">
        <f t="shared" si="217"/>
        <v>6.8614084038058371E-4</v>
      </c>
      <c r="M1523" s="65">
        <f t="shared" si="218"/>
        <v>6.5268153032666504E-2</v>
      </c>
      <c r="N1523" s="65">
        <f t="shared" si="219"/>
        <v>6.2369763461633948E-2</v>
      </c>
      <c r="O1523" s="65">
        <f t="shared" si="220"/>
        <v>0.27136174293798399</v>
      </c>
      <c r="P1523" s="65">
        <f t="shared" si="221"/>
        <v>1.1497010387110271E-2</v>
      </c>
      <c r="Q1523" s="65">
        <f t="shared" si="222"/>
        <v>0.23920620491478511</v>
      </c>
      <c r="R1523" s="65">
        <f t="shared" si="223"/>
        <v>0.28409923851442431</v>
      </c>
      <c r="S1523" s="65">
        <f t="shared" si="224"/>
        <v>6.5511745911015107E-2</v>
      </c>
      <c r="T1523" s="66">
        <f>(L1523*'Football Field'!$F$4)+(M1523*'Football Field'!$F$5)+(N1523*'Football Field'!$F$6)+(O1523*'Football Field'!$F$7)+(P1523*'Football Field'!$F$8)+(Q1523*'Football Field'!$F$9)+(R1523*'Football Field'!$F$10)+(S1523*'Football Field'!$F$11)</f>
        <v>152208080.14713612</v>
      </c>
    </row>
    <row r="1524" spans="2:20" x14ac:dyDescent="0.3">
      <c r="B1524" s="62">
        <f t="shared" si="216"/>
        <v>1497</v>
      </c>
      <c r="C1524" s="62">
        <v>1.1718675473404105E-2</v>
      </c>
      <c r="D1524" s="62">
        <v>0.4136105525600674</v>
      </c>
      <c r="E1524" s="62">
        <v>0.19309796142348956</v>
      </c>
      <c r="F1524" s="62">
        <v>0.93014453422657728</v>
      </c>
      <c r="G1524" s="62">
        <v>0.88835273250130498</v>
      </c>
      <c r="H1524" s="62">
        <v>0.39165163179860352</v>
      </c>
      <c r="I1524" s="62">
        <v>0.27867881891722279</v>
      </c>
      <c r="J1524" s="62">
        <v>0.61714150612525909</v>
      </c>
      <c r="K1524" s="62"/>
      <c r="L1524" s="65">
        <f t="shared" si="217"/>
        <v>3.1464629899273081E-3</v>
      </c>
      <c r="M1524" s="65">
        <f t="shared" si="218"/>
        <v>0.11105438484299923</v>
      </c>
      <c r="N1524" s="65">
        <f t="shared" si="219"/>
        <v>5.1846779990480367E-2</v>
      </c>
      <c r="O1524" s="65">
        <f t="shared" si="220"/>
        <v>0.24974369832744808</v>
      </c>
      <c r="P1524" s="65">
        <f t="shared" si="221"/>
        <v>0.23852260446667992</v>
      </c>
      <c r="Q1524" s="65">
        <f t="shared" si="222"/>
        <v>0.10515841719447948</v>
      </c>
      <c r="R1524" s="65">
        <f t="shared" si="223"/>
        <v>7.4825230188321171E-2</v>
      </c>
      <c r="S1524" s="65">
        <f t="shared" si="224"/>
        <v>0.16570242199966448</v>
      </c>
      <c r="T1524" s="66">
        <f>(L1524*'Football Field'!$F$4)+(M1524*'Football Field'!$F$5)+(N1524*'Football Field'!$F$6)+(O1524*'Football Field'!$F$7)+(P1524*'Football Field'!$F$8)+(Q1524*'Football Field'!$F$9)+(R1524*'Football Field'!$F$10)+(S1524*'Football Field'!$F$11)</f>
        <v>141964020.6733067</v>
      </c>
    </row>
    <row r="1525" spans="2:20" x14ac:dyDescent="0.3">
      <c r="B1525" s="62">
        <f t="shared" si="216"/>
        <v>1498</v>
      </c>
      <c r="C1525" s="62">
        <v>0.82405256683812733</v>
      </c>
      <c r="D1525" s="62">
        <v>1.9408162128503381E-2</v>
      </c>
      <c r="E1525" s="62">
        <v>0.49731030538121368</v>
      </c>
      <c r="F1525" s="62">
        <v>0.19554569403717659</v>
      </c>
      <c r="G1525" s="62">
        <v>0.67268395739802189</v>
      </c>
      <c r="H1525" s="62">
        <v>0.88379071446208479</v>
      </c>
      <c r="I1525" s="62">
        <v>0.56977190742095318</v>
      </c>
      <c r="J1525" s="62">
        <v>0.81780034711696992</v>
      </c>
      <c r="K1525" s="62"/>
      <c r="L1525" s="65">
        <f t="shared" si="217"/>
        <v>0.18392537533385328</v>
      </c>
      <c r="M1525" s="65">
        <f t="shared" si="218"/>
        <v>4.3318274193622714E-3</v>
      </c>
      <c r="N1525" s="65">
        <f t="shared" si="219"/>
        <v>0.11099775457965465</v>
      </c>
      <c r="O1525" s="65">
        <f t="shared" si="220"/>
        <v>4.3645049621902916E-2</v>
      </c>
      <c r="P1525" s="65">
        <f t="shared" si="221"/>
        <v>0.15014048171734726</v>
      </c>
      <c r="Q1525" s="65">
        <f t="shared" si="222"/>
        <v>0.1972587009803515</v>
      </c>
      <c r="R1525" s="65">
        <f t="shared" si="223"/>
        <v>0.12717090649833485</v>
      </c>
      <c r="S1525" s="65">
        <f t="shared" si="224"/>
        <v>0.18252990384919313</v>
      </c>
      <c r="T1525" s="66">
        <f>(L1525*'Football Field'!$F$4)+(M1525*'Football Field'!$F$5)+(N1525*'Football Field'!$F$6)+(O1525*'Football Field'!$F$7)+(P1525*'Football Field'!$F$8)+(Q1525*'Football Field'!$F$9)+(R1525*'Football Field'!$F$10)+(S1525*'Football Field'!$F$11)</f>
        <v>141668088.1758514</v>
      </c>
    </row>
    <row r="1526" spans="2:20" x14ac:dyDescent="0.3">
      <c r="B1526" s="62">
        <f t="shared" si="216"/>
        <v>1499</v>
      </c>
      <c r="C1526" s="62">
        <v>0.27563218423557834</v>
      </c>
      <c r="D1526" s="62">
        <v>0.25889239545805554</v>
      </c>
      <c r="E1526" s="62">
        <v>0.43173474687312774</v>
      </c>
      <c r="F1526" s="62">
        <v>0.38922806683954236</v>
      </c>
      <c r="G1526" s="62">
        <v>0.64391964580963923</v>
      </c>
      <c r="H1526" s="62">
        <v>0.49802193194494937</v>
      </c>
      <c r="I1526" s="62">
        <v>0.89522132501321217</v>
      </c>
      <c r="J1526" s="62">
        <v>0.80820528346207188</v>
      </c>
      <c r="K1526" s="62"/>
      <c r="L1526" s="65">
        <f t="shared" si="217"/>
        <v>6.5613344474805768E-2</v>
      </c>
      <c r="M1526" s="65">
        <f t="shared" si="218"/>
        <v>6.1628492232165093E-2</v>
      </c>
      <c r="N1526" s="65">
        <f t="shared" si="219"/>
        <v>0.10277305151026375</v>
      </c>
      <c r="O1526" s="65">
        <f t="shared" si="220"/>
        <v>9.2654474656625116E-2</v>
      </c>
      <c r="P1526" s="65">
        <f t="shared" si="221"/>
        <v>0.15328297619443682</v>
      </c>
      <c r="Q1526" s="65">
        <f t="shared" si="222"/>
        <v>0.11855250019999057</v>
      </c>
      <c r="R1526" s="65">
        <f t="shared" si="223"/>
        <v>0.21310452312448799</v>
      </c>
      <c r="S1526" s="65">
        <f t="shared" si="224"/>
        <v>0.19239063760722477</v>
      </c>
      <c r="T1526" s="66">
        <f>(L1526*'Football Field'!$F$4)+(M1526*'Football Field'!$F$5)+(N1526*'Football Field'!$F$6)+(O1526*'Football Field'!$F$7)+(P1526*'Football Field'!$F$8)+(Q1526*'Football Field'!$F$9)+(R1526*'Football Field'!$F$10)+(S1526*'Football Field'!$F$11)</f>
        <v>154449613.10408235</v>
      </c>
    </row>
    <row r="1527" spans="2:20" x14ac:dyDescent="0.3">
      <c r="B1527" s="62">
        <f t="shared" si="216"/>
        <v>1500</v>
      </c>
      <c r="C1527" s="62">
        <v>0.58486259387657824</v>
      </c>
      <c r="D1527" s="62">
        <v>0.98537578333268894</v>
      </c>
      <c r="E1527" s="62">
        <v>0.46352281005708496</v>
      </c>
      <c r="F1527" s="62">
        <v>0.5825716601620522</v>
      </c>
      <c r="G1527" s="62">
        <v>0.30466416043709899</v>
      </c>
      <c r="H1527" s="62">
        <v>9.563613623952405E-2</v>
      </c>
      <c r="I1527" s="62">
        <v>0.5581307468019866</v>
      </c>
      <c r="J1527" s="62">
        <v>0.75346323459794307</v>
      </c>
      <c r="K1527" s="62"/>
      <c r="L1527" s="65">
        <f t="shared" si="217"/>
        <v>0.13512751917064536</v>
      </c>
      <c r="M1527" s="65">
        <f t="shared" si="218"/>
        <v>0.22766267914319055</v>
      </c>
      <c r="N1527" s="65">
        <f t="shared" si="219"/>
        <v>0.10709299595801772</v>
      </c>
      <c r="O1527" s="65">
        <f t="shared" si="220"/>
        <v>0.13459821845511075</v>
      </c>
      <c r="P1527" s="65">
        <f t="shared" si="221"/>
        <v>7.0390058470315389E-2</v>
      </c>
      <c r="Q1527" s="65">
        <f t="shared" si="222"/>
        <v>2.2095914439417632E-2</v>
      </c>
      <c r="R1527" s="65">
        <f t="shared" si="223"/>
        <v>0.12895135366466512</v>
      </c>
      <c r="S1527" s="65">
        <f t="shared" si="224"/>
        <v>0.17408126069863758</v>
      </c>
      <c r="T1527" s="66">
        <f>(L1527*'Football Field'!$F$4)+(M1527*'Football Field'!$F$5)+(N1527*'Football Field'!$F$6)+(O1527*'Football Field'!$F$7)+(P1527*'Football Field'!$F$8)+(Q1527*'Football Field'!$F$9)+(R1527*'Football Field'!$F$10)+(S1527*'Football Field'!$F$11)</f>
        <v>135378400.24744615</v>
      </c>
    </row>
    <row r="1528" spans="2:20" x14ac:dyDescent="0.3">
      <c r="B1528" s="62">
        <f t="shared" si="216"/>
        <v>1501</v>
      </c>
      <c r="C1528" s="62">
        <v>5.830692758779954E-2</v>
      </c>
      <c r="D1528" s="62">
        <v>0.18389600802273909</v>
      </c>
      <c r="E1528" s="62">
        <v>0.12989455982552978</v>
      </c>
      <c r="F1528" s="62">
        <v>0.80873645673910266</v>
      </c>
      <c r="G1528" s="62">
        <v>0.22019089097801103</v>
      </c>
      <c r="H1528" s="62">
        <v>0.91915497375541677</v>
      </c>
      <c r="I1528" s="62">
        <v>0.2372118335729877</v>
      </c>
      <c r="J1528" s="62">
        <v>1.5222488867431272E-3</v>
      </c>
      <c r="K1528" s="62"/>
      <c r="L1528" s="65">
        <f t="shared" si="217"/>
        <v>2.2785810652790096E-2</v>
      </c>
      <c r="M1528" s="65">
        <f t="shared" si="218"/>
        <v>7.1864867383046371E-2</v>
      </c>
      <c r="N1528" s="65">
        <f t="shared" si="219"/>
        <v>5.0761598449089812E-2</v>
      </c>
      <c r="O1528" s="65">
        <f t="shared" si="220"/>
        <v>0.3160467638003529</v>
      </c>
      <c r="P1528" s="65">
        <f t="shared" si="221"/>
        <v>8.6048573589117369E-2</v>
      </c>
      <c r="Q1528" s="65">
        <f t="shared" si="222"/>
        <v>0.35919730397428024</v>
      </c>
      <c r="R1528" s="65">
        <f t="shared" si="223"/>
        <v>9.2700201296942286E-2</v>
      </c>
      <c r="S1528" s="65">
        <f t="shared" si="224"/>
        <v>5.9488085438079636E-4</v>
      </c>
      <c r="T1528" s="66">
        <f>(L1528*'Football Field'!$F$4)+(M1528*'Football Field'!$F$5)+(N1528*'Football Field'!$F$6)+(O1528*'Football Field'!$F$7)+(P1528*'Football Field'!$F$8)+(Q1528*'Football Field'!$F$9)+(R1528*'Football Field'!$F$10)+(S1528*'Football Field'!$F$11)</f>
        <v>131135822.0090764</v>
      </c>
    </row>
    <row r="1529" spans="2:20" x14ac:dyDescent="0.3">
      <c r="B1529" s="62">
        <f t="shared" si="216"/>
        <v>1502</v>
      </c>
      <c r="C1529" s="62">
        <v>6.7212953702867395E-2</v>
      </c>
      <c r="D1529" s="62">
        <v>0.21047628627161064</v>
      </c>
      <c r="E1529" s="62">
        <v>0.30298070473084249</v>
      </c>
      <c r="F1529" s="62">
        <v>0.32066391460498211</v>
      </c>
      <c r="G1529" s="62">
        <v>0.11348007837654606</v>
      </c>
      <c r="H1529" s="62">
        <v>0.99066078708597083</v>
      </c>
      <c r="I1529" s="62">
        <v>0.20660303058958307</v>
      </c>
      <c r="J1529" s="62">
        <v>0.47962603472318055</v>
      </c>
      <c r="K1529" s="62"/>
      <c r="L1529" s="65">
        <f t="shared" si="217"/>
        <v>2.4970412402150071E-2</v>
      </c>
      <c r="M1529" s="65">
        <f t="shared" si="218"/>
        <v>7.8194445855024233E-2</v>
      </c>
      <c r="N1529" s="65">
        <f t="shared" si="219"/>
        <v>0.1125609384832085</v>
      </c>
      <c r="O1529" s="65">
        <f t="shared" si="220"/>
        <v>0.119130461451996</v>
      </c>
      <c r="P1529" s="65">
        <f t="shared" si="221"/>
        <v>4.2159199981264633E-2</v>
      </c>
      <c r="Q1529" s="65">
        <f t="shared" si="222"/>
        <v>0.36804227520683941</v>
      </c>
      <c r="R1529" s="65">
        <f t="shared" si="223"/>
        <v>7.6755485261999837E-2</v>
      </c>
      <c r="S1529" s="65">
        <f t="shared" si="224"/>
        <v>0.17818678135751734</v>
      </c>
      <c r="T1529" s="66">
        <f>(L1529*'Football Field'!$F$4)+(M1529*'Football Field'!$F$5)+(N1529*'Football Field'!$F$6)+(O1529*'Football Field'!$F$7)+(P1529*'Football Field'!$F$8)+(Q1529*'Football Field'!$F$9)+(R1529*'Football Field'!$F$10)+(S1529*'Football Field'!$F$11)</f>
        <v>126887117.86557326</v>
      </c>
    </row>
    <row r="1530" spans="2:20" x14ac:dyDescent="0.3">
      <c r="B1530" s="62">
        <f t="shared" si="216"/>
        <v>1503</v>
      </c>
      <c r="C1530" s="62">
        <v>0.92593689572327542</v>
      </c>
      <c r="D1530" s="62">
        <v>0.83147994612322762</v>
      </c>
      <c r="E1530" s="62">
        <v>0.41101395327827861</v>
      </c>
      <c r="F1530" s="62">
        <v>0.82094493188614359</v>
      </c>
      <c r="G1530" s="62">
        <v>0.72574485088816765</v>
      </c>
      <c r="H1530" s="62">
        <v>0.44176851696706687</v>
      </c>
      <c r="I1530" s="62">
        <v>0.36619169515305716</v>
      </c>
      <c r="J1530" s="62">
        <v>0.31210658895315191</v>
      </c>
      <c r="K1530" s="62"/>
      <c r="L1530" s="65">
        <f t="shared" si="217"/>
        <v>0.19149969239042527</v>
      </c>
      <c r="M1530" s="65">
        <f t="shared" si="218"/>
        <v>0.17196436889689753</v>
      </c>
      <c r="N1530" s="65">
        <f t="shared" si="219"/>
        <v>8.5004762186823901E-2</v>
      </c>
      <c r="O1530" s="65">
        <f t="shared" si="220"/>
        <v>0.16978554656564734</v>
      </c>
      <c r="P1530" s="65">
        <f t="shared" si="221"/>
        <v>0.15009653070413403</v>
      </c>
      <c r="Q1530" s="65">
        <f t="shared" si="222"/>
        <v>9.1365335475572962E-2</v>
      </c>
      <c r="R1530" s="65">
        <f t="shared" si="223"/>
        <v>7.5734747477539222E-2</v>
      </c>
      <c r="S1530" s="65">
        <f t="shared" si="224"/>
        <v>6.4549016302959589E-2</v>
      </c>
      <c r="T1530" s="66">
        <f>(L1530*'Football Field'!$F$4)+(M1530*'Football Field'!$F$5)+(N1530*'Football Field'!$F$6)+(O1530*'Football Field'!$F$7)+(P1530*'Football Field'!$F$8)+(Q1530*'Football Field'!$F$9)+(R1530*'Football Field'!$F$10)+(S1530*'Football Field'!$F$11)</f>
        <v>133256367.35136713</v>
      </c>
    </row>
    <row r="1531" spans="2:20" x14ac:dyDescent="0.3">
      <c r="B1531" s="62">
        <f t="shared" si="216"/>
        <v>1504</v>
      </c>
      <c r="C1531" s="62">
        <v>0.5663337237432422</v>
      </c>
      <c r="D1531" s="62">
        <v>0.41806695076641787</v>
      </c>
      <c r="E1531" s="62">
        <v>0.32859800238543169</v>
      </c>
      <c r="F1531" s="62">
        <v>0.81252895089222255</v>
      </c>
      <c r="G1531" s="62">
        <v>0.81638590182775383</v>
      </c>
      <c r="H1531" s="62">
        <v>0.34728294005225946</v>
      </c>
      <c r="I1531" s="62">
        <v>0.42307967593409523</v>
      </c>
      <c r="J1531" s="62">
        <v>5.0514471942677552E-2</v>
      </c>
      <c r="K1531" s="62"/>
      <c r="L1531" s="65">
        <f t="shared" si="217"/>
        <v>0.15050896563382979</v>
      </c>
      <c r="M1531" s="65">
        <f t="shared" si="218"/>
        <v>0.11110555788493008</v>
      </c>
      <c r="N1531" s="65">
        <f t="shared" si="219"/>
        <v>8.7328271962127182E-2</v>
      </c>
      <c r="O1531" s="65">
        <f t="shared" si="220"/>
        <v>0.21593785928554915</v>
      </c>
      <c r="P1531" s="65">
        <f t="shared" si="221"/>
        <v>0.21696288335081287</v>
      </c>
      <c r="Q1531" s="65">
        <f t="shared" si="222"/>
        <v>9.2293984797624531E-2</v>
      </c>
      <c r="R1531" s="65">
        <f t="shared" si="223"/>
        <v>0.11243774074525333</v>
      </c>
      <c r="S1531" s="65">
        <f t="shared" si="224"/>
        <v>1.3424736339873025E-2</v>
      </c>
      <c r="T1531" s="66">
        <f>(L1531*'Football Field'!$F$4)+(M1531*'Football Field'!$F$5)+(N1531*'Football Field'!$F$6)+(O1531*'Football Field'!$F$7)+(P1531*'Football Field'!$F$8)+(Q1531*'Football Field'!$F$9)+(R1531*'Football Field'!$F$10)+(S1531*'Football Field'!$F$11)</f>
        <v>144217324.97884202</v>
      </c>
    </row>
    <row r="1532" spans="2:20" x14ac:dyDescent="0.3">
      <c r="B1532" s="62">
        <f t="shared" si="216"/>
        <v>1505</v>
      </c>
      <c r="C1532" s="62">
        <v>3.0050182700870565E-2</v>
      </c>
      <c r="D1532" s="62">
        <v>0.26784606852033721</v>
      </c>
      <c r="E1532" s="62">
        <v>7.9050181338994108E-2</v>
      </c>
      <c r="F1532" s="62">
        <v>0.17604290998347538</v>
      </c>
      <c r="G1532" s="62">
        <v>0.41804352083880847</v>
      </c>
      <c r="H1532" s="62">
        <v>0.63270889887036319</v>
      </c>
      <c r="I1532" s="62">
        <v>2.246710776676708E-2</v>
      </c>
      <c r="J1532" s="62">
        <v>2.8063857619872179E-3</v>
      </c>
      <c r="K1532" s="62"/>
      <c r="L1532" s="65">
        <f t="shared" si="217"/>
        <v>1.8446839336966461E-2</v>
      </c>
      <c r="M1532" s="65">
        <f t="shared" si="218"/>
        <v>0.16442207497426067</v>
      </c>
      <c r="N1532" s="65">
        <f t="shared" si="219"/>
        <v>4.8526360363068385E-2</v>
      </c>
      <c r="O1532" s="65">
        <f t="shared" si="220"/>
        <v>0.1080670726432269</v>
      </c>
      <c r="P1532" s="65">
        <f t="shared" si="221"/>
        <v>0.25662345355889915</v>
      </c>
      <c r="Q1532" s="65">
        <f t="shared" si="222"/>
        <v>0.38839961542704443</v>
      </c>
      <c r="R1532" s="65">
        <f t="shared" si="223"/>
        <v>1.3791833862223308E-2</v>
      </c>
      <c r="S1532" s="65">
        <f t="shared" si="224"/>
        <v>1.722749834310613E-3</v>
      </c>
      <c r="T1532" s="66">
        <f>(L1532*'Football Field'!$F$4)+(M1532*'Football Field'!$F$5)+(N1532*'Football Field'!$F$6)+(O1532*'Football Field'!$F$7)+(P1532*'Football Field'!$F$8)+(Q1532*'Football Field'!$F$9)+(R1532*'Football Field'!$F$10)+(S1532*'Football Field'!$F$11)</f>
        <v>132365091.32325245</v>
      </c>
    </row>
    <row r="1533" spans="2:20" x14ac:dyDescent="0.3">
      <c r="B1533" s="62">
        <f t="shared" si="216"/>
        <v>1506</v>
      </c>
      <c r="C1533" s="62">
        <v>0.87146378906059807</v>
      </c>
      <c r="D1533" s="62">
        <v>8.0979339634052572E-2</v>
      </c>
      <c r="E1533" s="62">
        <v>0.35694427531751671</v>
      </c>
      <c r="F1533" s="62">
        <v>0.1714436508360887</v>
      </c>
      <c r="G1533" s="62">
        <v>0.21033469150891615</v>
      </c>
      <c r="H1533" s="62">
        <v>0.89775410397798905</v>
      </c>
      <c r="I1533" s="62">
        <v>8.540279678768059E-2</v>
      </c>
      <c r="J1533" s="62">
        <v>0.84906374822611363</v>
      </c>
      <c r="K1533" s="62"/>
      <c r="L1533" s="65">
        <f t="shared" si="217"/>
        <v>0.24733699097293826</v>
      </c>
      <c r="M1533" s="65">
        <f t="shared" si="218"/>
        <v>2.2983383185264415E-2</v>
      </c>
      <c r="N1533" s="65">
        <f t="shared" si="219"/>
        <v>0.10130716170917299</v>
      </c>
      <c r="O1533" s="65">
        <f t="shared" si="220"/>
        <v>4.8658770738969424E-2</v>
      </c>
      <c r="P1533" s="65">
        <f t="shared" si="221"/>
        <v>5.9696742822918418E-2</v>
      </c>
      <c r="Q1533" s="65">
        <f t="shared" si="222"/>
        <v>0.25479865199089974</v>
      </c>
      <c r="R1533" s="65">
        <f t="shared" si="223"/>
        <v>2.4238839345130162E-2</v>
      </c>
      <c r="S1533" s="65">
        <f t="shared" si="224"/>
        <v>0.24097945923470668</v>
      </c>
      <c r="T1533" s="66">
        <f>(L1533*'Football Field'!$F$4)+(M1533*'Football Field'!$F$5)+(N1533*'Football Field'!$F$6)+(O1533*'Football Field'!$F$7)+(P1533*'Football Field'!$F$8)+(Q1533*'Football Field'!$F$9)+(R1533*'Football Field'!$F$10)+(S1533*'Football Field'!$F$11)</f>
        <v>119835267.61784016</v>
      </c>
    </row>
    <row r="1534" spans="2:20" x14ac:dyDescent="0.3">
      <c r="B1534" s="62">
        <f t="shared" si="216"/>
        <v>1507</v>
      </c>
      <c r="C1534" s="62">
        <v>0.3474734824479917</v>
      </c>
      <c r="D1534" s="62">
        <v>0.13273179095751886</v>
      </c>
      <c r="E1534" s="62">
        <v>0.94946571601873186</v>
      </c>
      <c r="F1534" s="62">
        <v>0.90451978789221932</v>
      </c>
      <c r="G1534" s="62">
        <v>9.1546288896210415E-2</v>
      </c>
      <c r="H1534" s="62">
        <v>3.0166144520551219E-2</v>
      </c>
      <c r="I1534" s="62">
        <v>0.23474465052073668</v>
      </c>
      <c r="J1534" s="62">
        <v>8.5502832097464787E-2</v>
      </c>
      <c r="K1534" s="62"/>
      <c r="L1534" s="65">
        <f t="shared" si="217"/>
        <v>0.12516376840787224</v>
      </c>
      <c r="M1534" s="65">
        <f t="shared" si="218"/>
        <v>4.7811450320545242E-2</v>
      </c>
      <c r="N1534" s="65">
        <f t="shared" si="219"/>
        <v>0.34200798908092339</v>
      </c>
      <c r="O1534" s="65">
        <f t="shared" si="220"/>
        <v>0.32581797164629595</v>
      </c>
      <c r="P1534" s="65">
        <f t="shared" si="221"/>
        <v>3.2975979695718138E-2</v>
      </c>
      <c r="Q1534" s="65">
        <f t="shared" si="222"/>
        <v>1.0866176894790263E-2</v>
      </c>
      <c r="R1534" s="65">
        <f t="shared" si="223"/>
        <v>8.4557603837185163E-2</v>
      </c>
      <c r="S1534" s="65">
        <f t="shared" si="224"/>
        <v>3.0799060116669698E-2</v>
      </c>
      <c r="T1534" s="66">
        <f>(L1534*'Football Field'!$F$4)+(M1534*'Football Field'!$F$5)+(N1534*'Football Field'!$F$6)+(O1534*'Football Field'!$F$7)+(P1534*'Football Field'!$F$8)+(Q1534*'Football Field'!$F$9)+(R1534*'Football Field'!$F$10)+(S1534*'Football Field'!$F$11)</f>
        <v>133168553.94221456</v>
      </c>
    </row>
    <row r="1535" spans="2:20" x14ac:dyDescent="0.3">
      <c r="B1535" s="62">
        <f t="shared" si="216"/>
        <v>1508</v>
      </c>
      <c r="C1535" s="62">
        <v>0.23920769992997271</v>
      </c>
      <c r="D1535" s="62">
        <v>0.41319232834771968</v>
      </c>
      <c r="E1535" s="62">
        <v>0.49071277646212652</v>
      </c>
      <c r="F1535" s="62">
        <v>5.2888257696880547E-2</v>
      </c>
      <c r="G1535" s="62">
        <v>0.82108496984900503</v>
      </c>
      <c r="H1535" s="62">
        <v>0.10244655480830567</v>
      </c>
      <c r="I1535" s="62">
        <v>0.95098221470549438</v>
      </c>
      <c r="J1535" s="62">
        <v>0.19619483793170001</v>
      </c>
      <c r="K1535" s="62"/>
      <c r="L1535" s="65">
        <f t="shared" si="217"/>
        <v>7.3225883629392752E-2</v>
      </c>
      <c r="M1535" s="65">
        <f t="shared" si="218"/>
        <v>0.12648578353040232</v>
      </c>
      <c r="N1535" s="65">
        <f t="shared" si="219"/>
        <v>0.15021622077880908</v>
      </c>
      <c r="O1535" s="65">
        <f t="shared" si="220"/>
        <v>1.6190069987742271E-2</v>
      </c>
      <c r="P1535" s="65">
        <f t="shared" si="221"/>
        <v>0.25134923528635578</v>
      </c>
      <c r="Q1535" s="65">
        <f t="shared" si="222"/>
        <v>3.1360777695790341E-2</v>
      </c>
      <c r="R1535" s="65">
        <f t="shared" si="223"/>
        <v>0.29111317490211475</v>
      </c>
      <c r="S1535" s="65">
        <f t="shared" si="224"/>
        <v>6.0058854189392712E-2</v>
      </c>
      <c r="T1535" s="66">
        <f>(L1535*'Football Field'!$F$4)+(M1535*'Football Field'!$F$5)+(N1535*'Football Field'!$F$6)+(O1535*'Football Field'!$F$7)+(P1535*'Football Field'!$F$8)+(Q1535*'Football Field'!$F$9)+(R1535*'Football Field'!$F$10)+(S1535*'Football Field'!$F$11)</f>
        <v>172747885.59496647</v>
      </c>
    </row>
    <row r="1536" spans="2:20" x14ac:dyDescent="0.3">
      <c r="B1536" s="62">
        <f t="shared" si="216"/>
        <v>1509</v>
      </c>
      <c r="C1536" s="62">
        <v>0.3110397767831008</v>
      </c>
      <c r="D1536" s="62">
        <v>0.82473595670114908</v>
      </c>
      <c r="E1536" s="62">
        <v>0.54850795161667687</v>
      </c>
      <c r="F1536" s="62">
        <v>0.36125386184463326</v>
      </c>
      <c r="G1536" s="62">
        <v>0.230261886076077</v>
      </c>
      <c r="H1536" s="62">
        <v>0.16494108238612581</v>
      </c>
      <c r="I1536" s="62">
        <v>0.5341701490537657</v>
      </c>
      <c r="J1536" s="62">
        <v>0.98139687346464832</v>
      </c>
      <c r="K1536" s="62"/>
      <c r="L1536" s="65">
        <f t="shared" si="217"/>
        <v>7.861870539673517E-2</v>
      </c>
      <c r="M1536" s="65">
        <f t="shared" si="218"/>
        <v>0.2084610331211664</v>
      </c>
      <c r="N1536" s="65">
        <f t="shared" si="219"/>
        <v>0.13864138375455881</v>
      </c>
      <c r="O1536" s="65">
        <f t="shared" si="220"/>
        <v>9.1310864583089471E-2</v>
      </c>
      <c r="P1536" s="65">
        <f t="shared" si="221"/>
        <v>5.8201210059816537E-2</v>
      </c>
      <c r="Q1536" s="65">
        <f t="shared" si="222"/>
        <v>4.1690662519270394E-2</v>
      </c>
      <c r="R1536" s="65">
        <f t="shared" si="223"/>
        <v>0.1350173473454917</v>
      </c>
      <c r="S1536" s="65">
        <f t="shared" si="224"/>
        <v>0.24805879321987145</v>
      </c>
      <c r="T1536" s="66">
        <f>(L1536*'Football Field'!$F$4)+(M1536*'Football Field'!$F$5)+(N1536*'Football Field'!$F$6)+(O1536*'Football Field'!$F$7)+(P1536*'Football Field'!$F$8)+(Q1536*'Football Field'!$F$9)+(R1536*'Football Field'!$F$10)+(S1536*'Football Field'!$F$11)</f>
        <v>136644951.33672073</v>
      </c>
    </row>
    <row r="1537" spans="2:20" x14ac:dyDescent="0.3">
      <c r="B1537" s="62">
        <f t="shared" si="216"/>
        <v>1510</v>
      </c>
      <c r="C1537" s="62">
        <v>0.76893509486106126</v>
      </c>
      <c r="D1537" s="62">
        <v>0.40792422080185231</v>
      </c>
      <c r="E1537" s="62">
        <v>0.6437472424017967</v>
      </c>
      <c r="F1537" s="62">
        <v>0.65980778348511837</v>
      </c>
      <c r="G1537" s="62">
        <v>0.11486808451057784</v>
      </c>
      <c r="H1537" s="62">
        <v>0.79609948255433427</v>
      </c>
      <c r="I1537" s="62">
        <v>0.61575623831309345</v>
      </c>
      <c r="J1537" s="62">
        <v>0.6408933826309885</v>
      </c>
      <c r="K1537" s="62"/>
      <c r="L1537" s="65">
        <f t="shared" si="217"/>
        <v>0.1654324179969679</v>
      </c>
      <c r="M1537" s="65">
        <f t="shared" si="218"/>
        <v>8.7762791239191798E-2</v>
      </c>
      <c r="N1537" s="65">
        <f t="shared" si="219"/>
        <v>0.13849889750272396</v>
      </c>
      <c r="O1537" s="65">
        <f t="shared" si="220"/>
        <v>0.14195424004530049</v>
      </c>
      <c r="P1537" s="65">
        <f t="shared" si="221"/>
        <v>2.4713275669513535E-2</v>
      </c>
      <c r="Q1537" s="65">
        <f t="shared" si="222"/>
        <v>0.17127669584244357</v>
      </c>
      <c r="R1537" s="65">
        <f t="shared" si="223"/>
        <v>0.13247677740506617</v>
      </c>
      <c r="S1537" s="65">
        <f t="shared" si="224"/>
        <v>0.13788490429879252</v>
      </c>
      <c r="T1537" s="66">
        <f>(L1537*'Football Field'!$F$4)+(M1537*'Football Field'!$F$5)+(N1537*'Football Field'!$F$6)+(O1537*'Football Field'!$F$7)+(P1537*'Football Field'!$F$8)+(Q1537*'Football Field'!$F$9)+(R1537*'Football Field'!$F$10)+(S1537*'Football Field'!$F$11)</f>
        <v>133016241.2950882</v>
      </c>
    </row>
    <row r="1538" spans="2:20" x14ac:dyDescent="0.3">
      <c r="B1538" s="62">
        <f t="shared" si="216"/>
        <v>1511</v>
      </c>
      <c r="C1538" s="62">
        <v>0.9613434437600572</v>
      </c>
      <c r="D1538" s="62">
        <v>0.41894548223170758</v>
      </c>
      <c r="E1538" s="62">
        <v>0.69843559426067159</v>
      </c>
      <c r="F1538" s="62">
        <v>0.93414948345948023</v>
      </c>
      <c r="G1538" s="62">
        <v>0.85799480673196515</v>
      </c>
      <c r="H1538" s="62">
        <v>0.31655457466578929</v>
      </c>
      <c r="I1538" s="62">
        <v>0.45686277410954024</v>
      </c>
      <c r="J1538" s="62">
        <v>0.78156980046093172</v>
      </c>
      <c r="K1538" s="62"/>
      <c r="L1538" s="65">
        <f t="shared" si="217"/>
        <v>0.17717820946664586</v>
      </c>
      <c r="M1538" s="65">
        <f t="shared" si="218"/>
        <v>7.7212791003837239E-2</v>
      </c>
      <c r="N1538" s="65">
        <f t="shared" si="219"/>
        <v>0.12872357826134492</v>
      </c>
      <c r="O1538" s="65">
        <f t="shared" si="220"/>
        <v>0.17216628867430325</v>
      </c>
      <c r="P1538" s="65">
        <f t="shared" si="221"/>
        <v>0.15813077477687859</v>
      </c>
      <c r="Q1538" s="65">
        <f t="shared" si="222"/>
        <v>5.8341868456908016E-2</v>
      </c>
      <c r="R1538" s="65">
        <f t="shared" si="223"/>
        <v>8.42010509502122E-2</v>
      </c>
      <c r="S1538" s="65">
        <f t="shared" si="224"/>
        <v>0.14404543840986994</v>
      </c>
      <c r="T1538" s="66">
        <f>(L1538*'Football Field'!$F$4)+(M1538*'Football Field'!$F$5)+(N1538*'Football Field'!$F$6)+(O1538*'Football Field'!$F$7)+(P1538*'Football Field'!$F$8)+(Q1538*'Football Field'!$F$9)+(R1538*'Football Field'!$F$10)+(S1538*'Football Field'!$F$11)</f>
        <v>137239126.88325092</v>
      </c>
    </row>
    <row r="1539" spans="2:20" x14ac:dyDescent="0.3">
      <c r="B1539" s="62">
        <f t="shared" si="216"/>
        <v>1512</v>
      </c>
      <c r="C1539" s="62">
        <v>0.8592801037009915</v>
      </c>
      <c r="D1539" s="62">
        <v>0.25751404576361281</v>
      </c>
      <c r="E1539" s="62">
        <v>0.91531751299806607</v>
      </c>
      <c r="F1539" s="62">
        <v>0.27992390526524469</v>
      </c>
      <c r="G1539" s="62">
        <v>0.52965380442951748</v>
      </c>
      <c r="H1539" s="62">
        <v>0.60291602040199099</v>
      </c>
      <c r="I1539" s="62">
        <v>0.24087951373165595</v>
      </c>
      <c r="J1539" s="62">
        <v>0.70740960175465839</v>
      </c>
      <c r="K1539" s="62"/>
      <c r="L1539" s="65">
        <f t="shared" si="217"/>
        <v>0.1956068150799411</v>
      </c>
      <c r="M1539" s="65">
        <f t="shared" si="218"/>
        <v>5.8620584967830881E-2</v>
      </c>
      <c r="N1539" s="65">
        <f t="shared" si="219"/>
        <v>0.20836318999275544</v>
      </c>
      <c r="O1539" s="65">
        <f t="shared" si="220"/>
        <v>6.3721973007217533E-2</v>
      </c>
      <c r="P1539" s="65">
        <f t="shared" si="221"/>
        <v>0.12057057219549394</v>
      </c>
      <c r="Q1539" s="65">
        <f t="shared" si="222"/>
        <v>0.13724800795870001</v>
      </c>
      <c r="R1539" s="65">
        <f t="shared" si="223"/>
        <v>5.4833894438046898E-2</v>
      </c>
      <c r="S1539" s="65">
        <f t="shared" si="224"/>
        <v>0.16103496236001416</v>
      </c>
      <c r="T1539" s="66">
        <f>(L1539*'Football Field'!$F$4)+(M1539*'Football Field'!$F$5)+(N1539*'Football Field'!$F$6)+(O1539*'Football Field'!$F$7)+(P1539*'Football Field'!$F$8)+(Q1539*'Football Field'!$F$9)+(R1539*'Football Field'!$F$10)+(S1539*'Football Field'!$F$11)</f>
        <v>131498500.88367322</v>
      </c>
    </row>
    <row r="1540" spans="2:20" x14ac:dyDescent="0.3">
      <c r="B1540" s="62">
        <f t="shared" si="216"/>
        <v>1513</v>
      </c>
      <c r="C1540" s="62">
        <v>0.92522097785459745</v>
      </c>
      <c r="D1540" s="62">
        <v>0.40327025365381697</v>
      </c>
      <c r="E1540" s="62">
        <v>0.77083898000041406</v>
      </c>
      <c r="F1540" s="62">
        <v>0.18140159973122638</v>
      </c>
      <c r="G1540" s="62">
        <v>0.19029456999867833</v>
      </c>
      <c r="H1540" s="62">
        <v>0.74126320622075825</v>
      </c>
      <c r="I1540" s="62">
        <v>0.89171076746596545</v>
      </c>
      <c r="J1540" s="62">
        <v>0.72547202876596828</v>
      </c>
      <c r="K1540" s="62"/>
      <c r="L1540" s="65">
        <f t="shared" si="217"/>
        <v>0.19157806574874775</v>
      </c>
      <c r="M1540" s="65">
        <f t="shared" si="218"/>
        <v>8.3501927667215661E-2</v>
      </c>
      <c r="N1540" s="65">
        <f t="shared" si="219"/>
        <v>0.15961142724481642</v>
      </c>
      <c r="O1540" s="65">
        <f t="shared" si="220"/>
        <v>3.7561370128919011E-2</v>
      </c>
      <c r="P1540" s="65">
        <f t="shared" si="221"/>
        <v>3.9402765950434106E-2</v>
      </c>
      <c r="Q1540" s="65">
        <f t="shared" si="222"/>
        <v>0.1534874096648568</v>
      </c>
      <c r="R1540" s="65">
        <f t="shared" si="223"/>
        <v>0.18463937602732144</v>
      </c>
      <c r="S1540" s="65">
        <f t="shared" si="224"/>
        <v>0.15021765756768879</v>
      </c>
      <c r="T1540" s="66">
        <f>(L1540*'Football Field'!$F$4)+(M1540*'Football Field'!$F$5)+(N1540*'Football Field'!$F$6)+(O1540*'Football Field'!$F$7)+(P1540*'Football Field'!$F$8)+(Q1540*'Football Field'!$F$9)+(R1540*'Football Field'!$F$10)+(S1540*'Football Field'!$F$11)</f>
        <v>141255219.04090101</v>
      </c>
    </row>
    <row r="1541" spans="2:20" x14ac:dyDescent="0.3">
      <c r="B1541" s="62">
        <f t="shared" si="216"/>
        <v>1514</v>
      </c>
      <c r="C1541" s="62">
        <v>1.9502070558647944E-3</v>
      </c>
      <c r="D1541" s="62">
        <v>0.81651692849501911</v>
      </c>
      <c r="E1541" s="62">
        <v>0.27489020581037438</v>
      </c>
      <c r="F1541" s="62">
        <v>0.18515277843181388</v>
      </c>
      <c r="G1541" s="62">
        <v>0.60482077666725664</v>
      </c>
      <c r="H1541" s="62">
        <v>0.75247442374427409</v>
      </c>
      <c r="I1541" s="62">
        <v>0.62137475627674033</v>
      </c>
      <c r="J1541" s="62">
        <v>0.13695105701531674</v>
      </c>
      <c r="K1541" s="62"/>
      <c r="L1541" s="65">
        <f t="shared" si="217"/>
        <v>5.7458211812095672E-4</v>
      </c>
      <c r="M1541" s="65">
        <f t="shared" si="218"/>
        <v>0.2405672899425772</v>
      </c>
      <c r="N1541" s="65">
        <f t="shared" si="219"/>
        <v>8.0989860143435413E-2</v>
      </c>
      <c r="O1541" s="65">
        <f t="shared" si="220"/>
        <v>5.4550861811007309E-2</v>
      </c>
      <c r="P1541" s="65">
        <f t="shared" si="221"/>
        <v>0.17819605456556584</v>
      </c>
      <c r="Q1541" s="65">
        <f t="shared" si="222"/>
        <v>0.22169868933999295</v>
      </c>
      <c r="R1541" s="65">
        <f t="shared" si="223"/>
        <v>0.18307329087683047</v>
      </c>
      <c r="S1541" s="65">
        <f t="shared" si="224"/>
        <v>4.0349371202469925E-2</v>
      </c>
      <c r="T1541" s="66">
        <f>(L1541*'Football Field'!$F$4)+(M1541*'Football Field'!$F$5)+(N1541*'Football Field'!$F$6)+(O1541*'Football Field'!$F$7)+(P1541*'Football Field'!$F$8)+(Q1541*'Football Field'!$F$9)+(R1541*'Football Field'!$F$10)+(S1541*'Football Field'!$F$11)</f>
        <v>150044796.93583164</v>
      </c>
    </row>
    <row r="1542" spans="2:20" x14ac:dyDescent="0.3">
      <c r="B1542" s="62">
        <f t="shared" si="216"/>
        <v>1515</v>
      </c>
      <c r="C1542" s="62">
        <v>0.5344316059982277</v>
      </c>
      <c r="D1542" s="62">
        <v>0.59205556139077831</v>
      </c>
      <c r="E1542" s="62">
        <v>0.60969393459724919</v>
      </c>
      <c r="F1542" s="62">
        <v>0.62663987930675225</v>
      </c>
      <c r="G1542" s="62">
        <v>0.63001011760717229</v>
      </c>
      <c r="H1542" s="62">
        <v>0.94812699915463627</v>
      </c>
      <c r="I1542" s="62">
        <v>0.65116211530759405</v>
      </c>
      <c r="J1542" s="62">
        <v>0.48899692846303755</v>
      </c>
      <c r="K1542" s="62"/>
      <c r="L1542" s="65">
        <f t="shared" si="217"/>
        <v>0.1051799419460397</v>
      </c>
      <c r="M1542" s="65">
        <f t="shared" si="218"/>
        <v>0.11652074629755059</v>
      </c>
      <c r="N1542" s="65">
        <f t="shared" si="219"/>
        <v>0.11999210362196254</v>
      </c>
      <c r="O1542" s="65">
        <f t="shared" si="220"/>
        <v>0.12332718609231375</v>
      </c>
      <c r="P1542" s="65">
        <f t="shared" si="221"/>
        <v>0.12399047296532791</v>
      </c>
      <c r="Q1542" s="65">
        <f t="shared" si="222"/>
        <v>0.18659813830113967</v>
      </c>
      <c r="R1542" s="65">
        <f t="shared" si="223"/>
        <v>0.12815333658567393</v>
      </c>
      <c r="S1542" s="65">
        <f t="shared" si="224"/>
        <v>9.6238074189992015E-2</v>
      </c>
      <c r="T1542" s="66">
        <f>(L1542*'Football Field'!$F$4)+(M1542*'Football Field'!$F$5)+(N1542*'Football Field'!$F$6)+(O1542*'Football Field'!$F$7)+(P1542*'Football Field'!$F$8)+(Q1542*'Football Field'!$F$9)+(R1542*'Football Field'!$F$10)+(S1542*'Football Field'!$F$11)</f>
        <v>139813885.76820916</v>
      </c>
    </row>
    <row r="1543" spans="2:20" x14ac:dyDescent="0.3">
      <c r="B1543" s="62">
        <f t="shared" si="216"/>
        <v>1516</v>
      </c>
      <c r="C1543" s="62">
        <v>0.16755341683173108</v>
      </c>
      <c r="D1543" s="62">
        <v>0.49184110996698915</v>
      </c>
      <c r="E1543" s="62">
        <v>0.73810779186828746</v>
      </c>
      <c r="F1543" s="62">
        <v>0.22626406062529159</v>
      </c>
      <c r="G1543" s="62">
        <v>0.30098364717012138</v>
      </c>
      <c r="H1543" s="62">
        <v>0.76578025612727951</v>
      </c>
      <c r="I1543" s="62">
        <v>0.22933862721450848</v>
      </c>
      <c r="J1543" s="62">
        <v>0.70612320949196228</v>
      </c>
      <c r="K1543" s="62"/>
      <c r="L1543" s="65">
        <f t="shared" si="217"/>
        <v>4.6208985380876755E-2</v>
      </c>
      <c r="M1543" s="65">
        <f t="shared" si="218"/>
        <v>0.13564318227543715</v>
      </c>
      <c r="N1543" s="65">
        <f t="shared" si="219"/>
        <v>0.20356023057533812</v>
      </c>
      <c r="O1543" s="65">
        <f t="shared" si="220"/>
        <v>6.2400593597873276E-2</v>
      </c>
      <c r="P1543" s="65">
        <f t="shared" si="221"/>
        <v>8.3007253537148981E-2</v>
      </c>
      <c r="Q1543" s="65">
        <f t="shared" si="222"/>
        <v>0.2111919251153592</v>
      </c>
      <c r="R1543" s="65">
        <f t="shared" si="223"/>
        <v>6.3248517831589954E-2</v>
      </c>
      <c r="S1543" s="65">
        <f t="shared" si="224"/>
        <v>0.19473931168637662</v>
      </c>
      <c r="T1543" s="66">
        <f>(L1543*'Football Field'!$F$4)+(M1543*'Football Field'!$F$5)+(N1543*'Football Field'!$F$6)+(O1543*'Football Field'!$F$7)+(P1543*'Football Field'!$F$8)+(Q1543*'Football Field'!$F$9)+(R1543*'Football Field'!$F$10)+(S1543*'Football Field'!$F$11)</f>
        <v>130184053.76612104</v>
      </c>
    </row>
    <row r="1544" spans="2:20" x14ac:dyDescent="0.3">
      <c r="B1544" s="62">
        <f t="shared" si="216"/>
        <v>1517</v>
      </c>
      <c r="C1544" s="62">
        <v>0.21776605444610531</v>
      </c>
      <c r="D1544" s="62">
        <v>0.66318570773483954</v>
      </c>
      <c r="E1544" s="62">
        <v>0.55941809578814194</v>
      </c>
      <c r="F1544" s="62">
        <v>4.5916063152137143E-2</v>
      </c>
      <c r="G1544" s="62">
        <v>0.32677612652943677</v>
      </c>
      <c r="H1544" s="62">
        <v>0.50551939554243808</v>
      </c>
      <c r="I1544" s="62">
        <v>0.30026285195254532</v>
      </c>
      <c r="J1544" s="62">
        <v>0.81619830201283472</v>
      </c>
      <c r="K1544" s="62"/>
      <c r="L1544" s="65">
        <f t="shared" si="217"/>
        <v>6.3395445117986254E-2</v>
      </c>
      <c r="M1544" s="65">
        <f t="shared" si="218"/>
        <v>0.19306476964315877</v>
      </c>
      <c r="N1544" s="65">
        <f t="shared" si="219"/>
        <v>0.16285623248192072</v>
      </c>
      <c r="O1544" s="65">
        <f t="shared" si="220"/>
        <v>1.3366955970246085E-2</v>
      </c>
      <c r="P1544" s="65">
        <f t="shared" si="221"/>
        <v>9.513015262161556E-2</v>
      </c>
      <c r="Q1544" s="65">
        <f t="shared" si="222"/>
        <v>0.14716539351232841</v>
      </c>
      <c r="R1544" s="65">
        <f t="shared" si="223"/>
        <v>8.7411682230935789E-2</v>
      </c>
      <c r="S1544" s="65">
        <f t="shared" si="224"/>
        <v>0.23760936842180844</v>
      </c>
      <c r="T1544" s="66">
        <f>(L1544*'Football Field'!$F$4)+(M1544*'Football Field'!$F$5)+(N1544*'Football Field'!$F$6)+(O1544*'Football Field'!$F$7)+(P1544*'Football Field'!$F$8)+(Q1544*'Football Field'!$F$9)+(R1544*'Football Field'!$F$10)+(S1544*'Football Field'!$F$11)</f>
        <v>133184894.94651091</v>
      </c>
    </row>
    <row r="1545" spans="2:20" x14ac:dyDescent="0.3">
      <c r="B1545" s="62">
        <f t="shared" si="216"/>
        <v>1518</v>
      </c>
      <c r="C1545" s="62">
        <v>0.98126794643621784</v>
      </c>
      <c r="D1545" s="62">
        <v>9.5245438737810217E-2</v>
      </c>
      <c r="E1545" s="62">
        <v>0.93590595318842962</v>
      </c>
      <c r="F1545" s="62">
        <v>0.25878449731921449</v>
      </c>
      <c r="G1545" s="62">
        <v>0.99939565948619868</v>
      </c>
      <c r="H1545" s="62">
        <v>0.12273338715654958</v>
      </c>
      <c r="I1545" s="62">
        <v>0.95143495574304682</v>
      </c>
      <c r="J1545" s="62">
        <v>0.49067896858500282</v>
      </c>
      <c r="K1545" s="62"/>
      <c r="L1545" s="65">
        <f t="shared" si="217"/>
        <v>0.20293221819464899</v>
      </c>
      <c r="M1545" s="65">
        <f t="shared" si="218"/>
        <v>1.9697339779805714E-2</v>
      </c>
      <c r="N1545" s="65">
        <f t="shared" si="219"/>
        <v>0.19355108030571999</v>
      </c>
      <c r="O1545" s="65">
        <f t="shared" si="220"/>
        <v>5.351821820543784E-2</v>
      </c>
      <c r="P1545" s="65">
        <f t="shared" si="221"/>
        <v>0.20668114022291767</v>
      </c>
      <c r="Q1545" s="65">
        <f t="shared" si="222"/>
        <v>2.5382015781395109E-2</v>
      </c>
      <c r="R1545" s="65">
        <f t="shared" si="223"/>
        <v>0.19676257309543549</v>
      </c>
      <c r="S1545" s="65">
        <f t="shared" si="224"/>
        <v>0.10147541441463913</v>
      </c>
      <c r="T1545" s="66">
        <f>(L1545*'Football Field'!$F$4)+(M1545*'Football Field'!$F$5)+(N1545*'Football Field'!$F$6)+(O1545*'Football Field'!$F$7)+(P1545*'Football Field'!$F$8)+(Q1545*'Football Field'!$F$9)+(R1545*'Football Field'!$F$10)+(S1545*'Football Field'!$F$11)</f>
        <v>157427474.55317163</v>
      </c>
    </row>
    <row r="1546" spans="2:20" x14ac:dyDescent="0.3">
      <c r="B1546" s="62">
        <f t="shared" si="216"/>
        <v>1519</v>
      </c>
      <c r="C1546" s="62">
        <v>0.29937407221661327</v>
      </c>
      <c r="D1546" s="62">
        <v>1.9487494851387677E-2</v>
      </c>
      <c r="E1546" s="62">
        <v>0.63042344449118881</v>
      </c>
      <c r="F1546" s="62">
        <v>0.46499254973552817</v>
      </c>
      <c r="G1546" s="62">
        <v>0.22356743823424974</v>
      </c>
      <c r="H1546" s="62">
        <v>0.15305271456923863</v>
      </c>
      <c r="I1546" s="62">
        <v>0.12061620124416206</v>
      </c>
      <c r="J1546" s="62">
        <v>0.39784924844866176</v>
      </c>
      <c r="K1546" s="62"/>
      <c r="L1546" s="65">
        <f t="shared" si="217"/>
        <v>0.12963490407682932</v>
      </c>
      <c r="M1546" s="65">
        <f t="shared" si="218"/>
        <v>8.4384713313765576E-3</v>
      </c>
      <c r="N1546" s="65">
        <f t="shared" si="219"/>
        <v>0.27298584058831665</v>
      </c>
      <c r="O1546" s="65">
        <f t="shared" si="220"/>
        <v>0.20135098585888955</v>
      </c>
      <c r="P1546" s="65">
        <f t="shared" si="221"/>
        <v>9.6809129780715555E-2</v>
      </c>
      <c r="Q1546" s="65">
        <f t="shared" si="222"/>
        <v>6.6274857488411928E-2</v>
      </c>
      <c r="R1546" s="65">
        <f t="shared" si="223"/>
        <v>5.2229204628933094E-2</v>
      </c>
      <c r="S1546" s="65">
        <f t="shared" si="224"/>
        <v>0.17227660624652724</v>
      </c>
      <c r="T1546" s="66">
        <f>(L1546*'Football Field'!$F$4)+(M1546*'Football Field'!$F$5)+(N1546*'Football Field'!$F$6)+(O1546*'Football Field'!$F$7)+(P1546*'Football Field'!$F$8)+(Q1546*'Football Field'!$F$9)+(R1546*'Football Field'!$F$10)+(S1546*'Football Field'!$F$11)</f>
        <v>132423548.10848574</v>
      </c>
    </row>
    <row r="1547" spans="2:20" x14ac:dyDescent="0.3">
      <c r="B1547" s="62">
        <f t="shared" si="216"/>
        <v>1520</v>
      </c>
      <c r="C1547" s="62">
        <v>0.67537023439222399</v>
      </c>
      <c r="D1547" s="62">
        <v>0.72843937193475916</v>
      </c>
      <c r="E1547" s="62">
        <v>0.3635359378380052</v>
      </c>
      <c r="F1547" s="62">
        <v>0.79137380957269299</v>
      </c>
      <c r="G1547" s="62">
        <v>0.97372300223131525</v>
      </c>
      <c r="H1547" s="62">
        <v>0.30265916986834818</v>
      </c>
      <c r="I1547" s="62">
        <v>0.74541032216690684</v>
      </c>
      <c r="J1547" s="62">
        <v>3.828208915734832E-2</v>
      </c>
      <c r="K1547" s="62"/>
      <c r="L1547" s="65">
        <f t="shared" si="217"/>
        <v>0.14622220509955486</v>
      </c>
      <c r="M1547" s="65">
        <f t="shared" si="218"/>
        <v>0.15771203085591842</v>
      </c>
      <c r="N1547" s="65">
        <f t="shared" si="219"/>
        <v>7.8707979352161769E-2</v>
      </c>
      <c r="O1547" s="65">
        <f t="shared" si="220"/>
        <v>0.17133776053646985</v>
      </c>
      <c r="P1547" s="65">
        <f t="shared" si="221"/>
        <v>0.2108175890673529</v>
      </c>
      <c r="Q1547" s="65">
        <f t="shared" si="222"/>
        <v>6.5527749015437162E-2</v>
      </c>
      <c r="R1547" s="65">
        <f t="shared" si="223"/>
        <v>0.1613863558990003</v>
      </c>
      <c r="S1547" s="65">
        <f t="shared" si="224"/>
        <v>8.2883301741046959E-3</v>
      </c>
      <c r="T1547" s="66">
        <f>(L1547*'Football Field'!$F$4)+(M1547*'Football Field'!$F$5)+(N1547*'Football Field'!$F$6)+(O1547*'Football Field'!$F$7)+(P1547*'Football Field'!$F$8)+(Q1547*'Football Field'!$F$9)+(R1547*'Football Field'!$F$10)+(S1547*'Football Field'!$F$11)</f>
        <v>149797337.80026904</v>
      </c>
    </row>
    <row r="1548" spans="2:20" x14ac:dyDescent="0.3">
      <c r="B1548" s="62">
        <f t="shared" si="216"/>
        <v>1521</v>
      </c>
      <c r="C1548" s="62">
        <v>1.3330876903556943E-2</v>
      </c>
      <c r="D1548" s="62">
        <v>3.5030090092921018E-2</v>
      </c>
      <c r="E1548" s="62">
        <v>0.89588889814264672</v>
      </c>
      <c r="F1548" s="62">
        <v>0.72883868428046872</v>
      </c>
      <c r="G1548" s="62">
        <v>0.6598937615388375</v>
      </c>
      <c r="H1548" s="62">
        <v>0.76807341110618588</v>
      </c>
      <c r="I1548" s="62">
        <v>5.7809339219632827E-2</v>
      </c>
      <c r="J1548" s="62">
        <v>0.73397913678820403</v>
      </c>
      <c r="K1548" s="62"/>
      <c r="L1548" s="65">
        <f t="shared" si="217"/>
        <v>3.4244568303446986E-3</v>
      </c>
      <c r="M1548" s="65">
        <f t="shared" si="218"/>
        <v>8.9985851759148781E-3</v>
      </c>
      <c r="N1548" s="65">
        <f t="shared" si="219"/>
        <v>0.2301373629559198</v>
      </c>
      <c r="O1548" s="65">
        <f t="shared" si="220"/>
        <v>0.18722523871912319</v>
      </c>
      <c r="P1548" s="65">
        <f t="shared" si="221"/>
        <v>0.16951455747075228</v>
      </c>
      <c r="Q1548" s="65">
        <f t="shared" si="222"/>
        <v>0.19730391765652949</v>
      </c>
      <c r="R1548" s="65">
        <f t="shared" si="223"/>
        <v>1.4850154868324089E-2</v>
      </c>
      <c r="S1548" s="65">
        <f t="shared" si="224"/>
        <v>0.18854572632309166</v>
      </c>
      <c r="T1548" s="66">
        <f>(L1548*'Football Field'!$F$4)+(M1548*'Football Field'!$F$5)+(N1548*'Football Field'!$F$6)+(O1548*'Football Field'!$F$7)+(P1548*'Football Field'!$F$8)+(Q1548*'Football Field'!$F$9)+(R1548*'Football Field'!$F$10)+(S1548*'Football Field'!$F$11)</f>
        <v>132703913.25241882</v>
      </c>
    </row>
    <row r="1549" spans="2:20" x14ac:dyDescent="0.3">
      <c r="B1549" s="62">
        <f t="shared" si="216"/>
        <v>1522</v>
      </c>
      <c r="C1549" s="62">
        <v>0.45604683934264079</v>
      </c>
      <c r="D1549" s="62">
        <v>0.962246413985692</v>
      </c>
      <c r="E1549" s="62">
        <v>0.87305226122770341</v>
      </c>
      <c r="F1549" s="62">
        <v>0.45611261390393865</v>
      </c>
      <c r="G1549" s="62">
        <v>0.4909120517791048</v>
      </c>
      <c r="H1549" s="62">
        <v>0.87509880395427653</v>
      </c>
      <c r="I1549" s="62">
        <v>0.57790102467229121</v>
      </c>
      <c r="J1549" s="62">
        <v>0.10379436303544576</v>
      </c>
      <c r="K1549" s="62"/>
      <c r="L1549" s="65">
        <f t="shared" si="217"/>
        <v>9.5105569689123329E-2</v>
      </c>
      <c r="M1549" s="65">
        <f t="shared" si="218"/>
        <v>0.20067016255465694</v>
      </c>
      <c r="N1549" s="65">
        <f t="shared" si="219"/>
        <v>0.18206930847744279</v>
      </c>
      <c r="O1549" s="65">
        <f t="shared" si="220"/>
        <v>9.5119286541392942E-2</v>
      </c>
      <c r="P1549" s="65">
        <f t="shared" si="221"/>
        <v>0.10237648049267548</v>
      </c>
      <c r="Q1549" s="65">
        <f t="shared" si="222"/>
        <v>0.18249610150638784</v>
      </c>
      <c r="R1549" s="65">
        <f t="shared" si="223"/>
        <v>0.12051745880885752</v>
      </c>
      <c r="S1549" s="65">
        <f t="shared" si="224"/>
        <v>2.1645631929463012E-2</v>
      </c>
      <c r="T1549" s="66">
        <f>(L1549*'Football Field'!$F$4)+(M1549*'Football Field'!$F$5)+(N1549*'Football Field'!$F$6)+(O1549*'Football Field'!$F$7)+(P1549*'Football Field'!$F$8)+(Q1549*'Football Field'!$F$9)+(R1549*'Football Field'!$F$10)+(S1549*'Football Field'!$F$11)</f>
        <v>137607829.23056436</v>
      </c>
    </row>
    <row r="1550" spans="2:20" x14ac:dyDescent="0.3">
      <c r="B1550" s="62">
        <f t="shared" si="216"/>
        <v>1523</v>
      </c>
      <c r="C1550" s="62">
        <v>0.98362143838864391</v>
      </c>
      <c r="D1550" s="62">
        <v>0.88607098640028614</v>
      </c>
      <c r="E1550" s="62">
        <v>0.86668178975478904</v>
      </c>
      <c r="F1550" s="62">
        <v>0.38054008081159729</v>
      </c>
      <c r="G1550" s="62">
        <v>0.62546379551878428</v>
      </c>
      <c r="H1550" s="62">
        <v>0.12267774885257798</v>
      </c>
      <c r="I1550" s="62">
        <v>0.72943798580338437</v>
      </c>
      <c r="J1550" s="62">
        <v>0.10276889232111153</v>
      </c>
      <c r="K1550" s="62"/>
      <c r="L1550" s="65">
        <f t="shared" si="217"/>
        <v>0.20940311357305019</v>
      </c>
      <c r="M1550" s="65">
        <f t="shared" si="218"/>
        <v>0.18863560324887069</v>
      </c>
      <c r="N1550" s="65">
        <f t="shared" si="219"/>
        <v>0.18450783824824349</v>
      </c>
      <c r="O1550" s="65">
        <f t="shared" si="220"/>
        <v>8.1013156740289888E-2</v>
      </c>
      <c r="P1550" s="65">
        <f t="shared" si="221"/>
        <v>0.13315495280726197</v>
      </c>
      <c r="Q1550" s="65">
        <f t="shared" si="222"/>
        <v>2.6116859162754805E-2</v>
      </c>
      <c r="R1550" s="65">
        <f t="shared" si="223"/>
        <v>0.15529001242176113</v>
      </c>
      <c r="S1550" s="65">
        <f t="shared" si="224"/>
        <v>2.1878463797767849E-2</v>
      </c>
      <c r="T1550" s="66">
        <f>(L1550*'Football Field'!$F$4)+(M1550*'Football Field'!$F$5)+(N1550*'Football Field'!$F$6)+(O1550*'Football Field'!$F$7)+(P1550*'Football Field'!$F$8)+(Q1550*'Football Field'!$F$9)+(R1550*'Football Field'!$F$10)+(S1550*'Football Field'!$F$11)</f>
        <v>144413921.44983673</v>
      </c>
    </row>
    <row r="1551" spans="2:20" x14ac:dyDescent="0.3">
      <c r="B1551" s="62">
        <f t="shared" si="216"/>
        <v>1524</v>
      </c>
      <c r="C1551" s="62">
        <v>0.62915815022170718</v>
      </c>
      <c r="D1551" s="62">
        <v>0.79417677299535072</v>
      </c>
      <c r="E1551" s="62">
        <v>0.5553653281713552</v>
      </c>
      <c r="F1551" s="62">
        <v>0.62570031201348253</v>
      </c>
      <c r="G1551" s="62">
        <v>0.50478021935434614</v>
      </c>
      <c r="H1551" s="62">
        <v>0.77518938489129829</v>
      </c>
      <c r="I1551" s="62">
        <v>0.26004822679007067</v>
      </c>
      <c r="J1551" s="62">
        <v>4.2959604007911767E-2</v>
      </c>
      <c r="K1551" s="62"/>
      <c r="L1551" s="65">
        <f t="shared" si="217"/>
        <v>0.15025109996166316</v>
      </c>
      <c r="M1551" s="65">
        <f t="shared" si="218"/>
        <v>0.18965968042296932</v>
      </c>
      <c r="N1551" s="65">
        <f t="shared" si="219"/>
        <v>0.13262842007039324</v>
      </c>
      <c r="O1551" s="65">
        <f t="shared" si="220"/>
        <v>0.14942532349497964</v>
      </c>
      <c r="P1551" s="65">
        <f t="shared" si="221"/>
        <v>0.12054804212605964</v>
      </c>
      <c r="Q1551" s="65">
        <f t="shared" si="222"/>
        <v>0.18512524667681574</v>
      </c>
      <c r="R1551" s="65">
        <f t="shared" si="223"/>
        <v>6.2102878432901971E-2</v>
      </c>
      <c r="S1551" s="65">
        <f t="shared" si="224"/>
        <v>1.0259308814217306E-2</v>
      </c>
      <c r="T1551" s="66">
        <f>(L1551*'Football Field'!$F$4)+(M1551*'Football Field'!$F$5)+(N1551*'Football Field'!$F$6)+(O1551*'Football Field'!$F$7)+(P1551*'Football Field'!$F$8)+(Q1551*'Football Field'!$F$9)+(R1551*'Football Field'!$F$10)+(S1551*'Football Field'!$F$11)</f>
        <v>129763409.30673839</v>
      </c>
    </row>
    <row r="1552" spans="2:20" x14ac:dyDescent="0.3">
      <c r="B1552" s="62">
        <f t="shared" si="216"/>
        <v>1525</v>
      </c>
      <c r="C1552" s="62">
        <v>0.83855698529621892</v>
      </c>
      <c r="D1552" s="62">
        <v>0.4938159258772008</v>
      </c>
      <c r="E1552" s="62">
        <v>0.36237646883077201</v>
      </c>
      <c r="F1552" s="62">
        <v>0.13829817695178959</v>
      </c>
      <c r="G1552" s="62">
        <v>0.75433552910474821</v>
      </c>
      <c r="H1552" s="62">
        <v>0.85020172233172231</v>
      </c>
      <c r="I1552" s="62">
        <v>0.63578116769554638</v>
      </c>
      <c r="J1552" s="62">
        <v>0.77313821823528406</v>
      </c>
      <c r="K1552" s="62"/>
      <c r="L1552" s="65">
        <f t="shared" si="217"/>
        <v>0.1730230598538266</v>
      </c>
      <c r="M1552" s="65">
        <f t="shared" si="218"/>
        <v>0.1018911582611665</v>
      </c>
      <c r="N1552" s="65">
        <f t="shared" si="219"/>
        <v>7.4770691265515485E-2</v>
      </c>
      <c r="O1552" s="65">
        <f t="shared" si="220"/>
        <v>2.8535656094918569E-2</v>
      </c>
      <c r="P1552" s="65">
        <f t="shared" si="221"/>
        <v>0.15564528552111903</v>
      </c>
      <c r="Q1552" s="65">
        <f t="shared" si="222"/>
        <v>0.17542576839767618</v>
      </c>
      <c r="R1552" s="65">
        <f t="shared" si="223"/>
        <v>0.13118345558025882</v>
      </c>
      <c r="S1552" s="65">
        <f t="shared" si="224"/>
        <v>0.15952492502551882</v>
      </c>
      <c r="T1552" s="66">
        <f>(L1552*'Football Field'!$F$4)+(M1552*'Football Field'!$F$5)+(N1552*'Football Field'!$F$6)+(O1552*'Football Field'!$F$7)+(P1552*'Football Field'!$F$8)+(Q1552*'Football Field'!$F$9)+(R1552*'Football Field'!$F$10)+(S1552*'Football Field'!$F$11)</f>
        <v>141183610.89944276</v>
      </c>
    </row>
    <row r="1553" spans="2:20" x14ac:dyDescent="0.3">
      <c r="B1553" s="62">
        <f t="shared" si="216"/>
        <v>1526</v>
      </c>
      <c r="C1553" s="62">
        <v>0.82747900255227891</v>
      </c>
      <c r="D1553" s="62">
        <v>0.49367577099201199</v>
      </c>
      <c r="E1553" s="62">
        <v>0.36406941806907822</v>
      </c>
      <c r="F1553" s="62">
        <v>0.91932691444012038</v>
      </c>
      <c r="G1553" s="62">
        <v>0.82490956210701183</v>
      </c>
      <c r="H1553" s="62">
        <v>0.14049406128048381</v>
      </c>
      <c r="I1553" s="62">
        <v>0.95955754432449314</v>
      </c>
      <c r="J1553" s="62">
        <v>2.4956506166037395E-2</v>
      </c>
      <c r="K1553" s="62"/>
      <c r="L1553" s="65">
        <f t="shared" si="217"/>
        <v>0.18168507515045948</v>
      </c>
      <c r="M1553" s="65">
        <f t="shared" si="218"/>
        <v>0.10839371062708991</v>
      </c>
      <c r="N1553" s="65">
        <f t="shared" si="219"/>
        <v>7.9936746887647486E-2</v>
      </c>
      <c r="O1553" s="65">
        <f t="shared" si="220"/>
        <v>0.20185162284808636</v>
      </c>
      <c r="P1553" s="65">
        <f t="shared" si="221"/>
        <v>0.18112091705224417</v>
      </c>
      <c r="Q1553" s="65">
        <f t="shared" si="222"/>
        <v>3.0847518792871464E-2</v>
      </c>
      <c r="R1553" s="65">
        <f t="shared" si="223"/>
        <v>0.21068484398281939</v>
      </c>
      <c r="S1553" s="65">
        <f t="shared" si="224"/>
        <v>5.4795646587817116E-3</v>
      </c>
      <c r="T1553" s="66">
        <f>(L1553*'Football Field'!$F$4)+(M1553*'Football Field'!$F$5)+(N1553*'Football Field'!$F$6)+(O1553*'Football Field'!$F$7)+(P1553*'Football Field'!$F$8)+(Q1553*'Football Field'!$F$9)+(R1553*'Football Field'!$F$10)+(S1553*'Football Field'!$F$11)</f>
        <v>154420096.76381743</v>
      </c>
    </row>
    <row r="1554" spans="2:20" x14ac:dyDescent="0.3">
      <c r="B1554" s="62">
        <f t="shared" si="216"/>
        <v>1527</v>
      </c>
      <c r="C1554" s="62">
        <v>0.21776925411724113</v>
      </c>
      <c r="D1554" s="62">
        <v>0.28191549480130984</v>
      </c>
      <c r="E1554" s="62">
        <v>0.8233086349807176</v>
      </c>
      <c r="F1554" s="62">
        <v>0.41630912975062528</v>
      </c>
      <c r="G1554" s="62">
        <v>0.20774681490414837</v>
      </c>
      <c r="H1554" s="62">
        <v>0.32144395297639738</v>
      </c>
      <c r="I1554" s="62">
        <v>0.99001510463135955</v>
      </c>
      <c r="J1554" s="62">
        <v>0.5157212703642744</v>
      </c>
      <c r="K1554" s="62"/>
      <c r="L1554" s="65">
        <f t="shared" si="217"/>
        <v>5.7698993949849675E-2</v>
      </c>
      <c r="M1554" s="65">
        <f t="shared" si="218"/>
        <v>7.4694843837561864E-2</v>
      </c>
      <c r="N1554" s="65">
        <f t="shared" si="219"/>
        <v>0.21813951717461683</v>
      </c>
      <c r="O1554" s="65">
        <f t="shared" si="220"/>
        <v>0.1103030731134178</v>
      </c>
      <c r="P1554" s="65">
        <f t="shared" si="221"/>
        <v>5.5043501273148665E-2</v>
      </c>
      <c r="Q1554" s="65">
        <f t="shared" si="222"/>
        <v>8.516809580481785E-2</v>
      </c>
      <c r="R1554" s="65">
        <f t="shared" si="223"/>
        <v>0.26230918484769744</v>
      </c>
      <c r="S1554" s="65">
        <f t="shared" si="224"/>
        <v>0.13664278999888985</v>
      </c>
      <c r="T1554" s="66">
        <f>(L1554*'Football Field'!$F$4)+(M1554*'Football Field'!$F$5)+(N1554*'Football Field'!$F$6)+(O1554*'Football Field'!$F$7)+(P1554*'Football Field'!$F$8)+(Q1554*'Football Field'!$F$9)+(R1554*'Football Field'!$F$10)+(S1554*'Football Field'!$F$11)</f>
        <v>155934436.79947597</v>
      </c>
    </row>
    <row r="1555" spans="2:20" x14ac:dyDescent="0.3">
      <c r="B1555" s="62">
        <f t="shared" si="216"/>
        <v>1528</v>
      </c>
      <c r="C1555" s="62">
        <v>0.49726767388791149</v>
      </c>
      <c r="D1555" s="62">
        <v>0.60495778890322027</v>
      </c>
      <c r="E1555" s="62">
        <v>0.67381583832973269</v>
      </c>
      <c r="F1555" s="62">
        <v>0.52301548717779978</v>
      </c>
      <c r="G1555" s="62">
        <v>0.10384199801280314</v>
      </c>
      <c r="H1555" s="62">
        <v>0.22817626105053979</v>
      </c>
      <c r="I1555" s="62">
        <v>0.95459793987093999</v>
      </c>
      <c r="J1555" s="62">
        <v>0.58984282193983761</v>
      </c>
      <c r="K1555" s="62"/>
      <c r="L1555" s="65">
        <f t="shared" si="217"/>
        <v>0.11909131628612506</v>
      </c>
      <c r="M1555" s="65">
        <f t="shared" si="218"/>
        <v>0.14488216942545093</v>
      </c>
      <c r="N1555" s="65">
        <f t="shared" si="219"/>
        <v>0.16137307799182371</v>
      </c>
      <c r="O1555" s="65">
        <f t="shared" si="220"/>
        <v>0.12525769535558648</v>
      </c>
      <c r="P1555" s="65">
        <f t="shared" si="221"/>
        <v>2.4869262327945868E-2</v>
      </c>
      <c r="Q1555" s="65">
        <f t="shared" si="222"/>
        <v>5.4646245273286126E-2</v>
      </c>
      <c r="R1555" s="65">
        <f t="shared" si="223"/>
        <v>0.2286179680541208</v>
      </c>
      <c r="S1555" s="65">
        <f t="shared" si="224"/>
        <v>0.14126226528566105</v>
      </c>
      <c r="T1555" s="66">
        <f>(L1555*'Football Field'!$F$4)+(M1555*'Football Field'!$F$5)+(N1555*'Football Field'!$F$6)+(O1555*'Football Field'!$F$7)+(P1555*'Football Field'!$F$8)+(Q1555*'Football Field'!$F$9)+(R1555*'Football Field'!$F$10)+(S1555*'Football Field'!$F$11)</f>
        <v>146921451.01006642</v>
      </c>
    </row>
    <row r="1556" spans="2:20" x14ac:dyDescent="0.3">
      <c r="B1556" s="62">
        <f t="shared" si="216"/>
        <v>1529</v>
      </c>
      <c r="C1556" s="62">
        <v>0.65792208826553022</v>
      </c>
      <c r="D1556" s="62">
        <v>0.46758037818551257</v>
      </c>
      <c r="E1556" s="62">
        <v>0.70731978567944742</v>
      </c>
      <c r="F1556" s="62">
        <v>0.5164050156690303</v>
      </c>
      <c r="G1556" s="62">
        <v>0.4349012946198364</v>
      </c>
      <c r="H1556" s="62">
        <v>0.35528852191468263</v>
      </c>
      <c r="I1556" s="62">
        <v>0.1005098926329453</v>
      </c>
      <c r="J1556" s="62">
        <v>0.28350242533713366</v>
      </c>
      <c r="K1556" s="62"/>
      <c r="L1556" s="65">
        <f t="shared" si="217"/>
        <v>0.18672776239969144</v>
      </c>
      <c r="M1556" s="65">
        <f t="shared" si="218"/>
        <v>0.13270604425328975</v>
      </c>
      <c r="N1556" s="65">
        <f t="shared" si="219"/>
        <v>0.20074754022796693</v>
      </c>
      <c r="O1556" s="65">
        <f t="shared" si="220"/>
        <v>0.14656317942154068</v>
      </c>
      <c r="P1556" s="65">
        <f t="shared" si="221"/>
        <v>0.12343124977484612</v>
      </c>
      <c r="Q1556" s="65">
        <f t="shared" si="222"/>
        <v>0.10083599849690321</v>
      </c>
      <c r="R1556" s="65">
        <f t="shared" si="223"/>
        <v>2.8526154821554722E-2</v>
      </c>
      <c r="S1556" s="65">
        <f t="shared" si="224"/>
        <v>8.0462070604207236E-2</v>
      </c>
      <c r="T1556" s="66">
        <f>(L1556*'Football Field'!$F$4)+(M1556*'Football Field'!$F$5)+(N1556*'Football Field'!$F$6)+(O1556*'Football Field'!$F$7)+(P1556*'Football Field'!$F$8)+(Q1556*'Football Field'!$F$9)+(R1556*'Football Field'!$F$10)+(S1556*'Football Field'!$F$11)</f>
        <v>127653068.76413541</v>
      </c>
    </row>
    <row r="1557" spans="2:20" x14ac:dyDescent="0.3">
      <c r="B1557" s="62">
        <f t="shared" si="216"/>
        <v>1530</v>
      </c>
      <c r="C1557" s="62">
        <v>0.6567223285061804</v>
      </c>
      <c r="D1557" s="62">
        <v>0.54296503927170925</v>
      </c>
      <c r="E1557" s="62">
        <v>0.47543194813403111</v>
      </c>
      <c r="F1557" s="62">
        <v>0.14507423985103629</v>
      </c>
      <c r="G1557" s="62">
        <v>0.60076270353364192</v>
      </c>
      <c r="H1557" s="62">
        <v>0.79005434872917935</v>
      </c>
      <c r="I1557" s="62">
        <v>0.28529103019843849</v>
      </c>
      <c r="J1557" s="62">
        <v>0.72238461559523837</v>
      </c>
      <c r="K1557" s="62"/>
      <c r="L1557" s="65">
        <f t="shared" si="217"/>
        <v>0.15566986710889114</v>
      </c>
      <c r="M1557" s="65">
        <f t="shared" si="218"/>
        <v>0.12870476887920432</v>
      </c>
      <c r="N1557" s="65">
        <f t="shared" si="219"/>
        <v>0.11269668316850802</v>
      </c>
      <c r="O1557" s="65">
        <f t="shared" si="220"/>
        <v>3.4388487581813176E-2</v>
      </c>
      <c r="P1557" s="65">
        <f t="shared" si="221"/>
        <v>0.1424051629792881</v>
      </c>
      <c r="Q1557" s="65">
        <f t="shared" si="222"/>
        <v>0.18727497168434629</v>
      </c>
      <c r="R1557" s="65">
        <f t="shared" si="223"/>
        <v>6.7625562327643038E-2</v>
      </c>
      <c r="S1557" s="65">
        <f t="shared" si="224"/>
        <v>0.17123449627030593</v>
      </c>
      <c r="T1557" s="66">
        <f>(L1557*'Football Field'!$F$4)+(M1557*'Football Field'!$F$5)+(N1557*'Football Field'!$F$6)+(O1557*'Football Field'!$F$7)+(P1557*'Football Field'!$F$8)+(Q1557*'Football Field'!$F$9)+(R1557*'Football Field'!$F$10)+(S1557*'Football Field'!$F$11)</f>
        <v>132398545.00923854</v>
      </c>
    </row>
    <row r="1558" spans="2:20" x14ac:dyDescent="0.3">
      <c r="B1558" s="62">
        <f t="shared" si="216"/>
        <v>1531</v>
      </c>
      <c r="C1558" s="62">
        <v>0.89327019500859572</v>
      </c>
      <c r="D1558" s="62">
        <v>0.13280269769413799</v>
      </c>
      <c r="E1558" s="62">
        <v>0.95564532423183357</v>
      </c>
      <c r="F1558" s="62">
        <v>0.57261842639028204</v>
      </c>
      <c r="G1558" s="62">
        <v>0.64837493601739637</v>
      </c>
      <c r="H1558" s="62">
        <v>0.54320172140563305</v>
      </c>
      <c r="I1558" s="62">
        <v>0.61386633248144984</v>
      </c>
      <c r="J1558" s="62">
        <v>0.95103551351480131</v>
      </c>
      <c r="K1558" s="62"/>
      <c r="L1558" s="65">
        <f t="shared" si="217"/>
        <v>0.16819832178798907</v>
      </c>
      <c r="M1558" s="65">
        <f t="shared" si="218"/>
        <v>2.5006085511290022E-2</v>
      </c>
      <c r="N1558" s="65">
        <f t="shared" si="219"/>
        <v>0.17994324747260415</v>
      </c>
      <c r="O1558" s="65">
        <f t="shared" si="220"/>
        <v>0.1078211932760141</v>
      </c>
      <c r="P1558" s="65">
        <f t="shared" si="221"/>
        <v>0.12208576613985364</v>
      </c>
      <c r="Q1558" s="65">
        <f t="shared" si="222"/>
        <v>0.10228217446782166</v>
      </c>
      <c r="R1558" s="65">
        <f t="shared" si="223"/>
        <v>0.11558796823455419</v>
      </c>
      <c r="S1558" s="65">
        <f t="shared" si="224"/>
        <v>0.17907524310987305</v>
      </c>
      <c r="T1558" s="66">
        <f>(L1558*'Football Field'!$F$4)+(M1558*'Football Field'!$F$5)+(N1558*'Football Field'!$F$6)+(O1558*'Football Field'!$F$7)+(P1558*'Football Field'!$F$8)+(Q1558*'Football Field'!$F$9)+(R1558*'Football Field'!$F$10)+(S1558*'Football Field'!$F$11)</f>
        <v>140004520.30886611</v>
      </c>
    </row>
    <row r="1559" spans="2:20" x14ac:dyDescent="0.3">
      <c r="B1559" s="62">
        <f t="shared" si="216"/>
        <v>1532</v>
      </c>
      <c r="C1559" s="62">
        <v>0.3504930912244113</v>
      </c>
      <c r="D1559" s="62">
        <v>0.99790523533835662</v>
      </c>
      <c r="E1559" s="62">
        <v>5.0937674851052606E-3</v>
      </c>
      <c r="F1559" s="62">
        <v>0.4141238520858701</v>
      </c>
      <c r="G1559" s="62">
        <v>0.57646274163933553</v>
      </c>
      <c r="H1559" s="62">
        <v>0.70506727702274141</v>
      </c>
      <c r="I1559" s="62">
        <v>0.51706688526550604</v>
      </c>
      <c r="J1559" s="62">
        <v>0.50266097371299334</v>
      </c>
      <c r="K1559" s="62"/>
      <c r="L1559" s="65">
        <f t="shared" si="217"/>
        <v>8.614007374140964E-2</v>
      </c>
      <c r="M1559" s="65">
        <f t="shared" si="218"/>
        <v>0.24525342356590743</v>
      </c>
      <c r="N1559" s="65">
        <f t="shared" si="219"/>
        <v>1.2518863217980648E-3</v>
      </c>
      <c r="O1559" s="65">
        <f t="shared" si="220"/>
        <v>0.10177849449795066</v>
      </c>
      <c r="P1559" s="65">
        <f t="shared" si="221"/>
        <v>0.14167623932476828</v>
      </c>
      <c r="Q1559" s="65">
        <f t="shared" si="222"/>
        <v>0.17328315095519856</v>
      </c>
      <c r="R1559" s="65">
        <f t="shared" si="223"/>
        <v>0.12707862363396433</v>
      </c>
      <c r="S1559" s="65">
        <f t="shared" si="224"/>
        <v>0.12353810795900302</v>
      </c>
      <c r="T1559" s="66">
        <f>(L1559*'Football Field'!$F$4)+(M1559*'Football Field'!$F$5)+(N1559*'Football Field'!$F$6)+(O1559*'Football Field'!$F$7)+(P1559*'Football Field'!$F$8)+(Q1559*'Football Field'!$F$9)+(R1559*'Football Field'!$F$10)+(S1559*'Football Field'!$F$11)</f>
        <v>137745877.64324868</v>
      </c>
    </row>
    <row r="1560" spans="2:20" x14ac:dyDescent="0.3">
      <c r="B1560" s="62">
        <f t="shared" si="216"/>
        <v>1533</v>
      </c>
      <c r="C1560" s="62">
        <v>0.45917605388444882</v>
      </c>
      <c r="D1560" s="62">
        <v>0.34055909224305492</v>
      </c>
      <c r="E1560" s="62">
        <v>0.35604535911937463</v>
      </c>
      <c r="F1560" s="62">
        <v>6.8093741242541639E-2</v>
      </c>
      <c r="G1560" s="62">
        <v>0.93962871868125997</v>
      </c>
      <c r="H1560" s="62">
        <v>0.30191445510967929</v>
      </c>
      <c r="I1560" s="62">
        <v>0.82483090703170148</v>
      </c>
      <c r="J1560" s="62">
        <v>0.18222056158088418</v>
      </c>
      <c r="K1560" s="62"/>
      <c r="L1560" s="65">
        <f t="shared" si="217"/>
        <v>0.13223330966424826</v>
      </c>
      <c r="M1560" s="65">
        <f t="shared" si="218"/>
        <v>9.8074051385274863E-2</v>
      </c>
      <c r="N1560" s="65">
        <f t="shared" si="219"/>
        <v>0.10253377942656967</v>
      </c>
      <c r="O1560" s="65">
        <f t="shared" si="220"/>
        <v>1.9609604411531693E-2</v>
      </c>
      <c r="P1560" s="65">
        <f t="shared" si="221"/>
        <v>0.27059384799292541</v>
      </c>
      <c r="Q1560" s="65">
        <f t="shared" si="222"/>
        <v>8.694518648543817E-2</v>
      </c>
      <c r="R1560" s="65">
        <f t="shared" si="223"/>
        <v>0.23753442677917422</v>
      </c>
      <c r="S1560" s="65">
        <f t="shared" si="224"/>
        <v>5.2475793854837909E-2</v>
      </c>
      <c r="T1560" s="66">
        <f>(L1560*'Football Field'!$F$4)+(M1560*'Football Field'!$F$5)+(N1560*'Football Field'!$F$6)+(O1560*'Football Field'!$F$7)+(P1560*'Football Field'!$F$8)+(Q1560*'Football Field'!$F$9)+(R1560*'Football Field'!$F$10)+(S1560*'Football Field'!$F$11)</f>
        <v>165412951.66077316</v>
      </c>
    </row>
    <row r="1561" spans="2:20" x14ac:dyDescent="0.3">
      <c r="B1561" s="62">
        <f t="shared" si="216"/>
        <v>1534</v>
      </c>
      <c r="C1561" s="62">
        <v>0.49448880732819733</v>
      </c>
      <c r="D1561" s="62">
        <v>0.92506624723178743</v>
      </c>
      <c r="E1561" s="62">
        <v>0.65000006319400172</v>
      </c>
      <c r="F1561" s="62">
        <v>0.67180614793789406</v>
      </c>
      <c r="G1561" s="62">
        <v>0.49981025386732925</v>
      </c>
      <c r="H1561" s="62">
        <v>0.79607201551819007</v>
      </c>
      <c r="I1561" s="62">
        <v>0.28746860436709387</v>
      </c>
      <c r="J1561" s="62">
        <v>0.62657832897831023</v>
      </c>
      <c r="K1561" s="62"/>
      <c r="L1561" s="65">
        <f t="shared" si="217"/>
        <v>9.987069239460579E-2</v>
      </c>
      <c r="M1561" s="65">
        <f t="shared" si="218"/>
        <v>0.18683336256102553</v>
      </c>
      <c r="N1561" s="65">
        <f t="shared" si="219"/>
        <v>0.13127891957448709</v>
      </c>
      <c r="O1561" s="65">
        <f t="shared" si="220"/>
        <v>0.13568304106220069</v>
      </c>
      <c r="P1561" s="65">
        <f t="shared" si="221"/>
        <v>0.10094545190893237</v>
      </c>
      <c r="Q1561" s="65">
        <f t="shared" si="222"/>
        <v>0.16078071375436248</v>
      </c>
      <c r="R1561" s="65">
        <f t="shared" si="223"/>
        <v>5.8059329421379084E-2</v>
      </c>
      <c r="S1561" s="65">
        <f t="shared" si="224"/>
        <v>0.12654848932300716</v>
      </c>
      <c r="T1561" s="66">
        <f>(L1561*'Football Field'!$F$4)+(M1561*'Football Field'!$F$5)+(N1561*'Football Field'!$F$6)+(O1561*'Football Field'!$F$7)+(P1561*'Football Field'!$F$8)+(Q1561*'Football Field'!$F$9)+(R1561*'Football Field'!$F$10)+(S1561*'Football Field'!$F$11)</f>
        <v>128614381.96743068</v>
      </c>
    </row>
    <row r="1562" spans="2:20" x14ac:dyDescent="0.3">
      <c r="B1562" s="62">
        <f t="shared" si="216"/>
        <v>1535</v>
      </c>
      <c r="C1562" s="62">
        <v>0.1402200890321581</v>
      </c>
      <c r="D1562" s="62">
        <v>1.4562339860405338E-2</v>
      </c>
      <c r="E1562" s="62">
        <v>0.91059967927177277</v>
      </c>
      <c r="F1562" s="62">
        <v>6.47909147467991E-2</v>
      </c>
      <c r="G1562" s="62">
        <v>0.58281467292262745</v>
      </c>
      <c r="H1562" s="62">
        <v>0.99432615852448936</v>
      </c>
      <c r="I1562" s="62">
        <v>0.24434474736543299</v>
      </c>
      <c r="J1562" s="62">
        <v>0.36848618587283932</v>
      </c>
      <c r="K1562" s="62"/>
      <c r="L1562" s="65">
        <f t="shared" si="217"/>
        <v>4.2233124758894749E-2</v>
      </c>
      <c r="M1562" s="65">
        <f t="shared" si="218"/>
        <v>4.3860556668515399E-3</v>
      </c>
      <c r="N1562" s="65">
        <f t="shared" si="219"/>
        <v>0.27426505093199932</v>
      </c>
      <c r="O1562" s="65">
        <f t="shared" si="220"/>
        <v>1.9514484726342821E-2</v>
      </c>
      <c r="P1562" s="65">
        <f t="shared" si="221"/>
        <v>0.17553893285013364</v>
      </c>
      <c r="Q1562" s="65">
        <f t="shared" si="222"/>
        <v>0.29948277022108094</v>
      </c>
      <c r="R1562" s="65">
        <f t="shared" si="223"/>
        <v>7.3594605957626277E-2</v>
      </c>
      <c r="S1562" s="65">
        <f t="shared" si="224"/>
        <v>0.11098497488707083</v>
      </c>
      <c r="T1562" s="66">
        <f>(L1562*'Football Field'!$F$4)+(M1562*'Football Field'!$F$5)+(N1562*'Football Field'!$F$6)+(O1562*'Football Field'!$F$7)+(P1562*'Football Field'!$F$8)+(Q1562*'Football Field'!$F$9)+(R1562*'Football Field'!$F$10)+(S1562*'Football Field'!$F$11)</f>
        <v>140540887.441291</v>
      </c>
    </row>
    <row r="1563" spans="2:20" x14ac:dyDescent="0.3">
      <c r="B1563" s="62">
        <f t="shared" si="216"/>
        <v>1536</v>
      </c>
      <c r="C1563" s="62">
        <v>0.29796920789826642</v>
      </c>
      <c r="D1563" s="62">
        <v>0.63998656229504369</v>
      </c>
      <c r="E1563" s="62">
        <v>0.20799593473974065</v>
      </c>
      <c r="F1563" s="62">
        <v>0.362127492159523</v>
      </c>
      <c r="G1563" s="62">
        <v>0.39397217606788981</v>
      </c>
      <c r="H1563" s="62">
        <v>0.20950439074159377</v>
      </c>
      <c r="I1563" s="62">
        <v>0.14048479252838797</v>
      </c>
      <c r="J1563" s="62">
        <v>0.92145955322229778</v>
      </c>
      <c r="K1563" s="62"/>
      <c r="L1563" s="65">
        <f t="shared" si="217"/>
        <v>9.3892925036284741E-2</v>
      </c>
      <c r="M1563" s="65">
        <f t="shared" si="218"/>
        <v>0.20166583903634197</v>
      </c>
      <c r="N1563" s="65">
        <f t="shared" si="219"/>
        <v>6.5541492847939559E-2</v>
      </c>
      <c r="O1563" s="65">
        <f t="shared" si="220"/>
        <v>0.11410980924754038</v>
      </c>
      <c r="P1563" s="65">
        <f t="shared" si="221"/>
        <v>0.12414437134240396</v>
      </c>
      <c r="Q1563" s="65">
        <f t="shared" si="222"/>
        <v>6.6016821648863452E-2</v>
      </c>
      <c r="R1563" s="65">
        <f t="shared" si="223"/>
        <v>4.4268091279114644E-2</v>
      </c>
      <c r="S1563" s="65">
        <f t="shared" si="224"/>
        <v>0.29036064956151131</v>
      </c>
      <c r="T1563" s="66">
        <f>(L1563*'Football Field'!$F$4)+(M1563*'Football Field'!$F$5)+(N1563*'Football Field'!$F$6)+(O1563*'Football Field'!$F$7)+(P1563*'Football Field'!$F$8)+(Q1563*'Football Field'!$F$9)+(R1563*'Football Field'!$F$10)+(S1563*'Football Field'!$F$11)</f>
        <v>127979846.5091069</v>
      </c>
    </row>
    <row r="1564" spans="2:20" x14ac:dyDescent="0.3">
      <c r="B1564" s="62">
        <f t="shared" si="216"/>
        <v>1537</v>
      </c>
      <c r="C1564" s="62">
        <v>5.8994504162841688E-2</v>
      </c>
      <c r="D1564" s="62">
        <v>8.2490167041716522E-2</v>
      </c>
      <c r="E1564" s="62">
        <v>0.68940329325812499</v>
      </c>
      <c r="F1564" s="62">
        <v>0.10398619968572442</v>
      </c>
      <c r="G1564" s="62">
        <v>0.97976065922623989</v>
      </c>
      <c r="H1564" s="62">
        <v>0.94259704083007567</v>
      </c>
      <c r="I1564" s="62">
        <v>0.62079483412952086</v>
      </c>
      <c r="J1564" s="62">
        <v>0.77829683236293157</v>
      </c>
      <c r="K1564" s="62"/>
      <c r="L1564" s="65">
        <f t="shared" si="217"/>
        <v>1.3860437003288264E-2</v>
      </c>
      <c r="M1564" s="65">
        <f t="shared" si="218"/>
        <v>1.9380614853825463E-2</v>
      </c>
      <c r="N1564" s="65">
        <f t="shared" si="219"/>
        <v>0.16197154381852225</v>
      </c>
      <c r="O1564" s="65">
        <f t="shared" si="220"/>
        <v>2.4430990486451983E-2</v>
      </c>
      <c r="P1564" s="65">
        <f t="shared" si="221"/>
        <v>0.23018942337443915</v>
      </c>
      <c r="Q1564" s="65">
        <f t="shared" si="222"/>
        <v>0.22145803391869517</v>
      </c>
      <c r="R1564" s="65">
        <f t="shared" si="223"/>
        <v>0.14585236052951925</v>
      </c>
      <c r="S1564" s="65">
        <f t="shared" si="224"/>
        <v>0.18285659601525833</v>
      </c>
      <c r="T1564" s="66">
        <f>(L1564*'Football Field'!$F$4)+(M1564*'Football Field'!$F$5)+(N1564*'Football Field'!$F$6)+(O1564*'Football Field'!$F$7)+(P1564*'Football Field'!$F$8)+(Q1564*'Football Field'!$F$9)+(R1564*'Football Field'!$F$10)+(S1564*'Football Field'!$F$11)</f>
        <v>152793394.68766305</v>
      </c>
    </row>
    <row r="1565" spans="2:20" x14ac:dyDescent="0.3">
      <c r="B1565" s="62">
        <f t="shared" si="216"/>
        <v>1538</v>
      </c>
      <c r="C1565" s="62">
        <v>0.2282803568007894</v>
      </c>
      <c r="D1565" s="62">
        <v>0.84367060297345842</v>
      </c>
      <c r="E1565" s="62">
        <v>0.43875429756564488</v>
      </c>
      <c r="F1565" s="62">
        <v>0.3658751709621505</v>
      </c>
      <c r="G1565" s="62">
        <v>0.72767216300079718</v>
      </c>
      <c r="H1565" s="62">
        <v>0.37008069512063146</v>
      </c>
      <c r="I1565" s="62">
        <v>0.68878646261506082</v>
      </c>
      <c r="J1565" s="62">
        <v>0.91493172096563191</v>
      </c>
      <c r="K1565" s="62"/>
      <c r="L1565" s="65">
        <f t="shared" si="217"/>
        <v>4.9864087002189542E-2</v>
      </c>
      <c r="M1565" s="65">
        <f t="shared" si="218"/>
        <v>0.18428595844788326</v>
      </c>
      <c r="N1565" s="65">
        <f t="shared" si="219"/>
        <v>9.5838655471744999E-2</v>
      </c>
      <c r="O1565" s="65">
        <f t="shared" si="220"/>
        <v>7.9919409678855718E-2</v>
      </c>
      <c r="P1565" s="65">
        <f t="shared" si="221"/>
        <v>0.15894800828880484</v>
      </c>
      <c r="Q1565" s="65">
        <f t="shared" si="222"/>
        <v>8.0838037218549402E-2</v>
      </c>
      <c r="R1565" s="65">
        <f t="shared" si="223"/>
        <v>0.15045406700384567</v>
      </c>
      <c r="S1565" s="65">
        <f t="shared" si="224"/>
        <v>0.1998517768881265</v>
      </c>
      <c r="T1565" s="66">
        <f>(L1565*'Football Field'!$F$4)+(M1565*'Football Field'!$F$5)+(N1565*'Football Field'!$F$6)+(O1565*'Football Field'!$F$7)+(P1565*'Football Field'!$F$8)+(Q1565*'Football Field'!$F$9)+(R1565*'Football Field'!$F$10)+(S1565*'Football Field'!$F$11)</f>
        <v>145688043.78204328</v>
      </c>
    </row>
    <row r="1566" spans="2:20" x14ac:dyDescent="0.3">
      <c r="B1566" s="62">
        <f t="shared" ref="B1566:B1629" si="225">B1565+1</f>
        <v>1539</v>
      </c>
      <c r="C1566" s="62">
        <v>0.64280860303458442</v>
      </c>
      <c r="D1566" s="62">
        <v>0.78292338439283826</v>
      </c>
      <c r="E1566" s="62">
        <v>0.79224359071420436</v>
      </c>
      <c r="F1566" s="62">
        <v>0.21706995730413425</v>
      </c>
      <c r="G1566" s="62">
        <v>2.6251420475820519E-2</v>
      </c>
      <c r="H1566" s="62">
        <v>0.67627330206376934</v>
      </c>
      <c r="I1566" s="62">
        <v>0.80592280940308325</v>
      </c>
      <c r="J1566" s="62">
        <v>0.50957903205601196</v>
      </c>
      <c r="K1566" s="62"/>
      <c r="L1566" s="65">
        <f t="shared" si="217"/>
        <v>0.14435171690006537</v>
      </c>
      <c r="M1566" s="65">
        <f t="shared" si="218"/>
        <v>0.17581646263722381</v>
      </c>
      <c r="N1566" s="65">
        <f t="shared" si="219"/>
        <v>0.17790944611317716</v>
      </c>
      <c r="O1566" s="65">
        <f t="shared" si="220"/>
        <v>4.8746113347505726E-2</v>
      </c>
      <c r="P1566" s="65">
        <f t="shared" si="221"/>
        <v>5.8951258568428703E-3</v>
      </c>
      <c r="Q1566" s="65">
        <f t="shared" si="222"/>
        <v>0.15186668595555403</v>
      </c>
      <c r="R1566" s="65">
        <f t="shared" si="223"/>
        <v>0.18098130715279193</v>
      </c>
      <c r="S1566" s="65">
        <f t="shared" si="224"/>
        <v>0.11443314203683919</v>
      </c>
      <c r="T1566" s="66">
        <f>(L1566*'Football Field'!$F$4)+(M1566*'Football Field'!$F$5)+(N1566*'Football Field'!$F$6)+(O1566*'Football Field'!$F$7)+(P1566*'Football Field'!$F$8)+(Q1566*'Football Field'!$F$9)+(R1566*'Football Field'!$F$10)+(S1566*'Football Field'!$F$11)</f>
        <v>138213501.00898746</v>
      </c>
    </row>
    <row r="1567" spans="2:20" x14ac:dyDescent="0.3">
      <c r="B1567" s="62">
        <f t="shared" si="225"/>
        <v>1540</v>
      </c>
      <c r="C1567" s="62">
        <v>0.10695651877978096</v>
      </c>
      <c r="D1567" s="62">
        <v>9.4110095926369652E-3</v>
      </c>
      <c r="E1567" s="62">
        <v>0.17738573832941795</v>
      </c>
      <c r="F1567" s="62">
        <v>0.62445700056222297</v>
      </c>
      <c r="G1567" s="62">
        <v>0.4239174944047811</v>
      </c>
      <c r="H1567" s="62">
        <v>0.97104894874163505</v>
      </c>
      <c r="I1567" s="62">
        <v>0.53984760783473107</v>
      </c>
      <c r="J1567" s="62">
        <v>0.587891383798685</v>
      </c>
      <c r="K1567" s="62"/>
      <c r="L1567" s="65">
        <f t="shared" si="217"/>
        <v>3.1083737016936855E-2</v>
      </c>
      <c r="M1567" s="65">
        <f t="shared" si="218"/>
        <v>2.7350305580130488E-3</v>
      </c>
      <c r="N1567" s="65">
        <f t="shared" si="219"/>
        <v>5.1551898880885544E-2</v>
      </c>
      <c r="O1567" s="65">
        <f t="shared" si="220"/>
        <v>0.18147988926066916</v>
      </c>
      <c r="P1567" s="65">
        <f t="shared" si="221"/>
        <v>0.12319903511526763</v>
      </c>
      <c r="Q1567" s="65">
        <f t="shared" si="222"/>
        <v>0.28220654989159882</v>
      </c>
      <c r="R1567" s="65">
        <f t="shared" si="223"/>
        <v>0.15689068102251491</v>
      </c>
      <c r="S1567" s="65">
        <f t="shared" si="224"/>
        <v>0.17085317825411409</v>
      </c>
      <c r="T1567" s="66">
        <f>(L1567*'Football Field'!$F$4)+(M1567*'Football Field'!$F$5)+(N1567*'Football Field'!$F$6)+(O1567*'Football Field'!$F$7)+(P1567*'Football Field'!$F$8)+(Q1567*'Football Field'!$F$9)+(R1567*'Football Field'!$F$10)+(S1567*'Football Field'!$F$11)</f>
        <v>143656693.72697788</v>
      </c>
    </row>
    <row r="1568" spans="2:20" x14ac:dyDescent="0.3">
      <c r="B1568" s="62">
        <f t="shared" si="225"/>
        <v>1541</v>
      </c>
      <c r="C1568" s="62">
        <v>0.59306817268960677</v>
      </c>
      <c r="D1568" s="62">
        <v>0.53113166124411437</v>
      </c>
      <c r="E1568" s="62">
        <v>0.4288586882751444</v>
      </c>
      <c r="F1568" s="62">
        <v>0.32364203790805635</v>
      </c>
      <c r="G1568" s="62">
        <v>0.62838088341547327</v>
      </c>
      <c r="H1568" s="62">
        <v>0.69586995056592149</v>
      </c>
      <c r="I1568" s="62">
        <v>0.54814691740414212</v>
      </c>
      <c r="J1568" s="62">
        <v>0.7742176822414879</v>
      </c>
      <c r="K1568" s="62"/>
      <c r="L1568" s="65">
        <f t="shared" si="217"/>
        <v>0.13111358426204589</v>
      </c>
      <c r="M1568" s="65">
        <f t="shared" si="218"/>
        <v>0.11742086159328811</v>
      </c>
      <c r="N1568" s="65">
        <f t="shared" si="219"/>
        <v>9.4810685096571881E-2</v>
      </c>
      <c r="O1568" s="65">
        <f t="shared" si="220"/>
        <v>7.1549729967058523E-2</v>
      </c>
      <c r="P1568" s="65">
        <f t="shared" si="221"/>
        <v>0.13892040358988114</v>
      </c>
      <c r="Q1568" s="65">
        <f t="shared" si="222"/>
        <v>0.15384066722916484</v>
      </c>
      <c r="R1568" s="65">
        <f t="shared" si="223"/>
        <v>0.12118253912887506</v>
      </c>
      <c r="S1568" s="65">
        <f t="shared" si="224"/>
        <v>0.17116152913311466</v>
      </c>
      <c r="T1568" s="66">
        <f>(L1568*'Football Field'!$F$4)+(M1568*'Football Field'!$F$5)+(N1568*'Football Field'!$F$6)+(O1568*'Football Field'!$F$7)+(P1568*'Football Field'!$F$8)+(Q1568*'Football Field'!$F$9)+(R1568*'Football Field'!$F$10)+(S1568*'Football Field'!$F$11)</f>
        <v>139496628.82907706</v>
      </c>
    </row>
    <row r="1569" spans="2:20" x14ac:dyDescent="0.3">
      <c r="B1569" s="62">
        <f t="shared" si="225"/>
        <v>1542</v>
      </c>
      <c r="C1569" s="62">
        <v>0.19310154582811678</v>
      </c>
      <c r="D1569" s="62">
        <v>0.56392737964475048</v>
      </c>
      <c r="E1569" s="62">
        <v>0.50820991468031274</v>
      </c>
      <c r="F1569" s="62">
        <v>0.932255357099258</v>
      </c>
      <c r="G1569" s="62">
        <v>7.6391173288270608E-2</v>
      </c>
      <c r="H1569" s="62">
        <v>0.32935384077788077</v>
      </c>
      <c r="I1569" s="62">
        <v>0.16055378618388305</v>
      </c>
      <c r="J1569" s="62">
        <v>0.25136560039349487</v>
      </c>
      <c r="K1569" s="62"/>
      <c r="L1569" s="65">
        <f t="shared" si="217"/>
        <v>6.404357832548728E-2</v>
      </c>
      <c r="M1569" s="65">
        <f t="shared" si="218"/>
        <v>0.18703075189420193</v>
      </c>
      <c r="N1569" s="65">
        <f t="shared" si="219"/>
        <v>0.16855163606814941</v>
      </c>
      <c r="O1569" s="65">
        <f t="shared" si="220"/>
        <v>0.30918949263557904</v>
      </c>
      <c r="P1569" s="65">
        <f t="shared" si="221"/>
        <v>2.5335706500340567E-2</v>
      </c>
      <c r="Q1569" s="65">
        <f t="shared" si="222"/>
        <v>0.10923267552416974</v>
      </c>
      <c r="R1569" s="65">
        <f t="shared" si="223"/>
        <v>5.324886932843944E-2</v>
      </c>
      <c r="S1569" s="65">
        <f t="shared" si="224"/>
        <v>8.3367289723632568E-2</v>
      </c>
      <c r="T1569" s="66">
        <f>(L1569*'Football Field'!$F$4)+(M1569*'Football Field'!$F$5)+(N1569*'Football Field'!$F$6)+(O1569*'Football Field'!$F$7)+(P1569*'Football Field'!$F$8)+(Q1569*'Football Field'!$F$9)+(R1569*'Football Field'!$F$10)+(S1569*'Football Field'!$F$11)</f>
        <v>123793825.3756137</v>
      </c>
    </row>
    <row r="1570" spans="2:20" x14ac:dyDescent="0.3">
      <c r="B1570" s="62">
        <f t="shared" si="225"/>
        <v>1543</v>
      </c>
      <c r="C1570" s="62">
        <v>0.19664763323538126</v>
      </c>
      <c r="D1570" s="62">
        <v>0.60558470231160821</v>
      </c>
      <c r="E1570" s="62">
        <v>0.94752223989505124</v>
      </c>
      <c r="F1570" s="62">
        <v>4.8305926029075463E-2</v>
      </c>
      <c r="G1570" s="62">
        <v>0.87941147639868544</v>
      </c>
      <c r="H1570" s="62">
        <v>0.33569800396490801</v>
      </c>
      <c r="I1570" s="62">
        <v>0.40238932372829272</v>
      </c>
      <c r="J1570" s="62">
        <v>0.41771804163782056</v>
      </c>
      <c r="K1570" s="62"/>
      <c r="L1570" s="65">
        <f t="shared" si="217"/>
        <v>5.1300131825572026E-2</v>
      </c>
      <c r="M1570" s="65">
        <f t="shared" si="218"/>
        <v>0.15798092531807664</v>
      </c>
      <c r="N1570" s="65">
        <f t="shared" si="219"/>
        <v>0.24718332488698244</v>
      </c>
      <c r="O1570" s="65">
        <f t="shared" si="220"/>
        <v>1.2601729969878109E-2</v>
      </c>
      <c r="P1570" s="65">
        <f t="shared" si="221"/>
        <v>0.22941504011987515</v>
      </c>
      <c r="Q1570" s="65">
        <f t="shared" si="222"/>
        <v>8.7574671373581936E-2</v>
      </c>
      <c r="R1570" s="65">
        <f t="shared" si="223"/>
        <v>0.10497266106302738</v>
      </c>
      <c r="S1570" s="65">
        <f t="shared" si="224"/>
        <v>0.10897151544300626</v>
      </c>
      <c r="T1570" s="66">
        <f>(L1570*'Football Field'!$F$4)+(M1570*'Football Field'!$F$5)+(N1570*'Football Field'!$F$6)+(O1570*'Football Field'!$F$7)+(P1570*'Football Field'!$F$8)+(Q1570*'Football Field'!$F$9)+(R1570*'Football Field'!$F$10)+(S1570*'Football Field'!$F$11)</f>
        <v>148007978.91998124</v>
      </c>
    </row>
    <row r="1571" spans="2:20" x14ac:dyDescent="0.3">
      <c r="B1571" s="62">
        <f t="shared" si="225"/>
        <v>1544</v>
      </c>
      <c r="C1571" s="62">
        <v>0.25904656885632293</v>
      </c>
      <c r="D1571" s="62">
        <v>0.34063668025198768</v>
      </c>
      <c r="E1571" s="62">
        <v>0.88335227858980248</v>
      </c>
      <c r="F1571" s="62">
        <v>0.14053154196143536</v>
      </c>
      <c r="G1571" s="62">
        <v>0.16291349296402025</v>
      </c>
      <c r="H1571" s="62">
        <v>8.5341942468228904E-3</v>
      </c>
      <c r="I1571" s="62">
        <v>0.2005991874338714</v>
      </c>
      <c r="J1571" s="62">
        <v>0.54301615858048125</v>
      </c>
      <c r="K1571" s="62"/>
      <c r="L1571" s="65">
        <f t="shared" si="217"/>
        <v>0.10204187233183686</v>
      </c>
      <c r="M1571" s="65">
        <f t="shared" si="218"/>
        <v>0.13418129717476721</v>
      </c>
      <c r="N1571" s="65">
        <f t="shared" si="219"/>
        <v>0.34796415499288963</v>
      </c>
      <c r="O1571" s="65">
        <f t="shared" si="220"/>
        <v>5.5357234518626362E-2</v>
      </c>
      <c r="P1571" s="65">
        <f t="shared" si="221"/>
        <v>6.4173781276325101E-2</v>
      </c>
      <c r="Q1571" s="65">
        <f t="shared" si="222"/>
        <v>3.3617320763372157E-3</v>
      </c>
      <c r="R1571" s="65">
        <f t="shared" si="223"/>
        <v>7.9018675153155526E-2</v>
      </c>
      <c r="S1571" s="65">
        <f t="shared" si="224"/>
        <v>0.21390125247606212</v>
      </c>
      <c r="T1571" s="66">
        <f>(L1571*'Football Field'!$F$4)+(M1571*'Football Field'!$F$5)+(N1571*'Football Field'!$F$6)+(O1571*'Football Field'!$F$7)+(P1571*'Football Field'!$F$8)+(Q1571*'Football Field'!$F$9)+(R1571*'Football Field'!$F$10)+(S1571*'Football Field'!$F$11)</f>
        <v>134445071.10704875</v>
      </c>
    </row>
    <row r="1572" spans="2:20" x14ac:dyDescent="0.3">
      <c r="B1572" s="62">
        <f t="shared" si="225"/>
        <v>1545</v>
      </c>
      <c r="C1572" s="62">
        <v>0.70249495661481454</v>
      </c>
      <c r="D1572" s="62">
        <v>8.941622801954896E-2</v>
      </c>
      <c r="E1572" s="62">
        <v>0.49748949280253985</v>
      </c>
      <c r="F1572" s="62">
        <v>0.6315693010859188</v>
      </c>
      <c r="G1572" s="62">
        <v>4.0790491021014286E-2</v>
      </c>
      <c r="H1572" s="62">
        <v>0.37987753766493282</v>
      </c>
      <c r="I1572" s="62">
        <v>0.82686986054671086</v>
      </c>
      <c r="J1572" s="62">
        <v>0.53329821924180287</v>
      </c>
      <c r="K1572" s="62"/>
      <c r="L1572" s="65">
        <f t="shared" si="217"/>
        <v>0.18977086862608808</v>
      </c>
      <c r="M1572" s="65">
        <f t="shared" si="218"/>
        <v>2.4154757412503707E-2</v>
      </c>
      <c r="N1572" s="65">
        <f t="shared" si="219"/>
        <v>0.13439101917034182</v>
      </c>
      <c r="O1572" s="65">
        <f t="shared" si="220"/>
        <v>0.17061112501390255</v>
      </c>
      <c r="P1572" s="65">
        <f t="shared" si="221"/>
        <v>1.1019078272168886E-2</v>
      </c>
      <c r="Q1572" s="65">
        <f t="shared" si="222"/>
        <v>0.10261951294511761</v>
      </c>
      <c r="R1572" s="65">
        <f t="shared" si="223"/>
        <v>0.22336930706638547</v>
      </c>
      <c r="S1572" s="65">
        <f t="shared" si="224"/>
        <v>0.14406433149349196</v>
      </c>
      <c r="T1572" s="66">
        <f>(L1572*'Football Field'!$F$4)+(M1572*'Football Field'!$F$5)+(N1572*'Football Field'!$F$6)+(O1572*'Football Field'!$F$7)+(P1572*'Football Field'!$F$8)+(Q1572*'Football Field'!$F$9)+(R1572*'Football Field'!$F$10)+(S1572*'Football Field'!$F$11)</f>
        <v>144740671.25986797</v>
      </c>
    </row>
    <row r="1573" spans="2:20" x14ac:dyDescent="0.3">
      <c r="B1573" s="62">
        <f t="shared" si="225"/>
        <v>1546</v>
      </c>
      <c r="C1573" s="62">
        <v>0.68946303006359755</v>
      </c>
      <c r="D1573" s="62">
        <v>0.35157107099316676</v>
      </c>
      <c r="E1573" s="62">
        <v>3.7152550209206381E-2</v>
      </c>
      <c r="F1573" s="62">
        <v>0.36391509139467293</v>
      </c>
      <c r="G1573" s="62">
        <v>0.72150878839111554</v>
      </c>
      <c r="H1573" s="62">
        <v>0.40910479863646509</v>
      </c>
      <c r="I1573" s="62">
        <v>0.29059574988849635</v>
      </c>
      <c r="J1573" s="62">
        <v>0.46049141745618083</v>
      </c>
      <c r="K1573" s="62"/>
      <c r="L1573" s="65">
        <f t="shared" si="217"/>
        <v>0.20743200917595697</v>
      </c>
      <c r="M1573" s="65">
        <f t="shared" si="218"/>
        <v>0.10577375500108924</v>
      </c>
      <c r="N1573" s="65">
        <f t="shared" si="219"/>
        <v>1.1177724982868805E-2</v>
      </c>
      <c r="O1573" s="65">
        <f t="shared" si="220"/>
        <v>0.10948757987862798</v>
      </c>
      <c r="P1573" s="65">
        <f t="shared" si="221"/>
        <v>0.21707330355374405</v>
      </c>
      <c r="Q1573" s="65">
        <f t="shared" si="222"/>
        <v>0.12308336581420393</v>
      </c>
      <c r="R1573" s="65">
        <f t="shared" si="223"/>
        <v>8.7428705570775006E-2</v>
      </c>
      <c r="S1573" s="65">
        <f t="shared" si="224"/>
        <v>0.13854355602273397</v>
      </c>
      <c r="T1573" s="66">
        <f>(L1573*'Football Field'!$F$4)+(M1573*'Football Field'!$F$5)+(N1573*'Football Field'!$F$6)+(O1573*'Football Field'!$F$7)+(P1573*'Football Field'!$F$8)+(Q1573*'Football Field'!$F$9)+(R1573*'Football Field'!$F$10)+(S1573*'Football Field'!$F$11)</f>
        <v>138717897.81912023</v>
      </c>
    </row>
    <row r="1574" spans="2:20" x14ac:dyDescent="0.3">
      <c r="B1574" s="62">
        <f t="shared" si="225"/>
        <v>1547</v>
      </c>
      <c r="C1574" s="62">
        <v>0.84767441645363939</v>
      </c>
      <c r="D1574" s="62">
        <v>0.89734966857872622</v>
      </c>
      <c r="E1574" s="62">
        <v>0.9879979867744122</v>
      </c>
      <c r="F1574" s="62">
        <v>0.66449444288292681</v>
      </c>
      <c r="G1574" s="62">
        <v>0.90073214583567918</v>
      </c>
      <c r="H1574" s="62">
        <v>0.94799083290984576</v>
      </c>
      <c r="I1574" s="62">
        <v>0.89080976889029106</v>
      </c>
      <c r="J1574" s="62">
        <v>0.26118474845793282</v>
      </c>
      <c r="K1574" s="62"/>
      <c r="L1574" s="65">
        <f t="shared" si="217"/>
        <v>0.13248568511639092</v>
      </c>
      <c r="M1574" s="65">
        <f t="shared" si="218"/>
        <v>0.14024958559914369</v>
      </c>
      <c r="N1574" s="65">
        <f t="shared" si="219"/>
        <v>0.15441729469557702</v>
      </c>
      <c r="O1574" s="65">
        <f t="shared" si="220"/>
        <v>0.10385591426681198</v>
      </c>
      <c r="P1574" s="65">
        <f t="shared" si="221"/>
        <v>0.14077824354620411</v>
      </c>
      <c r="Q1574" s="65">
        <f t="shared" si="222"/>
        <v>0.1481644515208605</v>
      </c>
      <c r="R1574" s="65">
        <f t="shared" si="223"/>
        <v>0.13922744422741315</v>
      </c>
      <c r="S1574" s="65">
        <f t="shared" si="224"/>
        <v>4.0821381027598767E-2</v>
      </c>
      <c r="T1574" s="66">
        <f>(L1574*'Football Field'!$F$4)+(M1574*'Football Field'!$F$5)+(N1574*'Football Field'!$F$6)+(O1574*'Football Field'!$F$7)+(P1574*'Football Field'!$F$8)+(Q1574*'Football Field'!$F$9)+(R1574*'Football Field'!$F$10)+(S1574*'Football Field'!$F$11)</f>
        <v>142853997.27838778</v>
      </c>
    </row>
    <row r="1575" spans="2:20" x14ac:dyDescent="0.3">
      <c r="B1575" s="62">
        <f t="shared" si="225"/>
        <v>1548</v>
      </c>
      <c r="C1575" s="62">
        <v>0.25485735833999634</v>
      </c>
      <c r="D1575" s="62">
        <v>0.84122724727399334</v>
      </c>
      <c r="E1575" s="62">
        <v>0.42372726061951949</v>
      </c>
      <c r="F1575" s="62">
        <v>8.1853242678884275E-2</v>
      </c>
      <c r="G1575" s="62">
        <v>0.92141960931054867</v>
      </c>
      <c r="H1575" s="62">
        <v>0.72042541617369871</v>
      </c>
      <c r="I1575" s="62">
        <v>0.48927358547914324</v>
      </c>
      <c r="J1575" s="62">
        <v>0.59635446190584329</v>
      </c>
      <c r="K1575" s="62"/>
      <c r="L1575" s="65">
        <f t="shared" ref="L1575:L1638" si="226">C1575/SUM($C1575:$J1575)</f>
        <v>5.8870229509539823E-2</v>
      </c>
      <c r="M1575" s="65">
        <f t="shared" ref="M1575:M1638" si="227">D1575/SUM($C1575:$J1575)</f>
        <v>0.19431748582527159</v>
      </c>
      <c r="N1575" s="65">
        <f t="shared" ref="N1575:N1638" si="228">E1575/SUM($C1575:$J1575)</f>
        <v>9.7877970817077831E-2</v>
      </c>
      <c r="O1575" s="65">
        <f t="shared" ref="O1575:O1638" si="229">F1575/SUM($C1575:$J1575)</f>
        <v>1.8907514438635482E-2</v>
      </c>
      <c r="P1575" s="65">
        <f t="shared" ref="P1575:P1638" si="230">G1575/SUM($C1575:$J1575)</f>
        <v>0.21284134869803226</v>
      </c>
      <c r="Q1575" s="65">
        <f t="shared" ref="Q1575:Q1638" si="231">H1575/SUM($C1575:$J1575)</f>
        <v>0.16641312564368471</v>
      </c>
      <c r="R1575" s="65">
        <f t="shared" ref="R1575:R1638" si="232">I1575/SUM($C1575:$J1575)</f>
        <v>0.11301870370831776</v>
      </c>
      <c r="S1575" s="65">
        <f t="shared" ref="S1575:S1638" si="233">J1575/SUM($C1575:$J1575)</f>
        <v>0.13775362135944055</v>
      </c>
      <c r="T1575" s="66">
        <f>(L1575*'Football Field'!$F$4)+(M1575*'Football Field'!$F$5)+(N1575*'Football Field'!$F$6)+(O1575*'Football Field'!$F$7)+(P1575*'Football Field'!$F$8)+(Q1575*'Football Field'!$F$9)+(R1575*'Football Field'!$F$10)+(S1575*'Football Field'!$F$11)</f>
        <v>143972883.30938822</v>
      </c>
    </row>
    <row r="1576" spans="2:20" x14ac:dyDescent="0.3">
      <c r="B1576" s="62">
        <f t="shared" si="225"/>
        <v>1549</v>
      </c>
      <c r="C1576" s="62">
        <v>0.71617903762058699</v>
      </c>
      <c r="D1576" s="62">
        <v>0.7763525022327149</v>
      </c>
      <c r="E1576" s="62">
        <v>0.75963005696615671</v>
      </c>
      <c r="F1576" s="62">
        <v>0.53744073121733082</v>
      </c>
      <c r="G1576" s="62">
        <v>0.34605691401902861</v>
      </c>
      <c r="H1576" s="62">
        <v>0.8750338631191803</v>
      </c>
      <c r="I1576" s="62">
        <v>0.68257666008245355</v>
      </c>
      <c r="J1576" s="62">
        <v>7.6779526543223953E-2</v>
      </c>
      <c r="K1576" s="62"/>
      <c r="L1576" s="65">
        <f t="shared" si="226"/>
        <v>0.15014080438364441</v>
      </c>
      <c r="M1576" s="65">
        <f t="shared" si="227"/>
        <v>0.16275565612439291</v>
      </c>
      <c r="N1576" s="65">
        <f t="shared" si="228"/>
        <v>0.15924993862681847</v>
      </c>
      <c r="O1576" s="65">
        <f t="shared" si="229"/>
        <v>0.11266984853618751</v>
      </c>
      <c r="P1576" s="65">
        <f t="shared" si="230"/>
        <v>7.2547869602494888E-2</v>
      </c>
      <c r="Q1576" s="65">
        <f t="shared" si="231"/>
        <v>0.18344335867205641</v>
      </c>
      <c r="R1576" s="65">
        <f t="shared" si="232"/>
        <v>0.14309635358606185</v>
      </c>
      <c r="S1576" s="65">
        <f t="shared" si="233"/>
        <v>1.6096170468343305E-2</v>
      </c>
      <c r="T1576" s="66">
        <f>(L1576*'Football Field'!$F$4)+(M1576*'Football Field'!$F$5)+(N1576*'Football Field'!$F$6)+(O1576*'Football Field'!$F$7)+(P1576*'Football Field'!$F$8)+(Q1576*'Football Field'!$F$9)+(R1576*'Football Field'!$F$10)+(S1576*'Football Field'!$F$11)</f>
        <v>137637355.1981684</v>
      </c>
    </row>
    <row r="1577" spans="2:20" x14ac:dyDescent="0.3">
      <c r="B1577" s="62">
        <f t="shared" si="225"/>
        <v>1550</v>
      </c>
      <c r="C1577" s="62">
        <v>0.1142868434377744</v>
      </c>
      <c r="D1577" s="62">
        <v>0.28407563945413639</v>
      </c>
      <c r="E1577" s="62">
        <v>0.11393483539531923</v>
      </c>
      <c r="F1577" s="62">
        <v>0.17895557188725164</v>
      </c>
      <c r="G1577" s="62">
        <v>0.11879528014353224</v>
      </c>
      <c r="H1577" s="62">
        <v>0.85876776542492317</v>
      </c>
      <c r="I1577" s="62">
        <v>0.9943955857086465</v>
      </c>
      <c r="J1577" s="62">
        <v>0.3851178779830664</v>
      </c>
      <c r="K1577" s="62"/>
      <c r="L1577" s="65">
        <f t="shared" si="226"/>
        <v>3.749163179640963E-2</v>
      </c>
      <c r="M1577" s="65">
        <f t="shared" si="227"/>
        <v>9.3190597940898928E-2</v>
      </c>
      <c r="N1577" s="65">
        <f t="shared" si="228"/>
        <v>3.7376156073044418E-2</v>
      </c>
      <c r="O1577" s="65">
        <f t="shared" si="229"/>
        <v>5.8706113558607262E-2</v>
      </c>
      <c r="P1577" s="65">
        <f t="shared" si="230"/>
        <v>3.8970617862217997E-2</v>
      </c>
      <c r="Q1577" s="65">
        <f t="shared" si="231"/>
        <v>0.28171750913277027</v>
      </c>
      <c r="R1577" s="65">
        <f t="shared" si="232"/>
        <v>0.32621001716319414</v>
      </c>
      <c r="S1577" s="65">
        <f t="shared" si="233"/>
        <v>0.12633735647285729</v>
      </c>
      <c r="T1577" s="66">
        <f>(L1577*'Football Field'!$F$4)+(M1577*'Football Field'!$F$5)+(N1577*'Football Field'!$F$6)+(O1577*'Football Field'!$F$7)+(P1577*'Football Field'!$F$8)+(Q1577*'Football Field'!$F$9)+(R1577*'Football Field'!$F$10)+(S1577*'Football Field'!$F$11)</f>
        <v>158344835.44863901</v>
      </c>
    </row>
    <row r="1578" spans="2:20" x14ac:dyDescent="0.3">
      <c r="B1578" s="62">
        <f t="shared" si="225"/>
        <v>1551</v>
      </c>
      <c r="C1578" s="62">
        <v>0.38225356230814611</v>
      </c>
      <c r="D1578" s="62">
        <v>0.20791879192245699</v>
      </c>
      <c r="E1578" s="62">
        <v>0.87462527468693396</v>
      </c>
      <c r="F1578" s="62">
        <v>0.75912724888426175</v>
      </c>
      <c r="G1578" s="62">
        <v>0.94907819688899486</v>
      </c>
      <c r="H1578" s="62">
        <v>0.48054827664324395</v>
      </c>
      <c r="I1578" s="62">
        <v>8.80983232378727E-2</v>
      </c>
      <c r="J1578" s="62">
        <v>0.35435639695870436</v>
      </c>
      <c r="K1578" s="62"/>
      <c r="L1578" s="65">
        <f t="shared" si="226"/>
        <v>9.3323485276305712E-2</v>
      </c>
      <c r="M1578" s="65">
        <f t="shared" si="227"/>
        <v>5.0761348565277135E-2</v>
      </c>
      <c r="N1578" s="65">
        <f t="shared" si="228"/>
        <v>0.21353124468394646</v>
      </c>
      <c r="O1578" s="65">
        <f t="shared" si="229"/>
        <v>0.18533352627589919</v>
      </c>
      <c r="P1578" s="65">
        <f t="shared" si="230"/>
        <v>0.2317082006995998</v>
      </c>
      <c r="Q1578" s="65">
        <f t="shared" si="231"/>
        <v>0.11732118269631141</v>
      </c>
      <c r="R1578" s="65">
        <f t="shared" si="232"/>
        <v>2.1508347814765742E-2</v>
      </c>
      <c r="S1578" s="65">
        <f t="shared" si="233"/>
        <v>8.6512663987894631E-2</v>
      </c>
      <c r="T1578" s="66">
        <f>(L1578*'Football Field'!$F$4)+(M1578*'Football Field'!$F$5)+(N1578*'Football Field'!$F$6)+(O1578*'Football Field'!$F$7)+(P1578*'Football Field'!$F$8)+(Q1578*'Football Field'!$F$9)+(R1578*'Football Field'!$F$10)+(S1578*'Football Field'!$F$11)</f>
        <v>136923995.49290511</v>
      </c>
    </row>
    <row r="1579" spans="2:20" x14ac:dyDescent="0.3">
      <c r="B1579" s="62">
        <f t="shared" si="225"/>
        <v>1552</v>
      </c>
      <c r="C1579" s="62">
        <v>0.81337795372350741</v>
      </c>
      <c r="D1579" s="62">
        <v>0.36901598205209485</v>
      </c>
      <c r="E1579" s="62">
        <v>0.40881245218785467</v>
      </c>
      <c r="F1579" s="62">
        <v>0.4621743687472073</v>
      </c>
      <c r="G1579" s="62">
        <v>0.84336626219807598</v>
      </c>
      <c r="H1579" s="62">
        <v>0.74786128980164379</v>
      </c>
      <c r="I1579" s="62">
        <v>0.9396212530826904</v>
      </c>
      <c r="J1579" s="62">
        <v>0.91475211690713887</v>
      </c>
      <c r="K1579" s="62"/>
      <c r="L1579" s="65">
        <f t="shared" si="226"/>
        <v>0.14791428690771061</v>
      </c>
      <c r="M1579" s="65">
        <f t="shared" si="227"/>
        <v>6.7106239593676675E-2</v>
      </c>
      <c r="N1579" s="65">
        <f t="shared" si="228"/>
        <v>7.434330137366181E-2</v>
      </c>
      <c r="O1579" s="65">
        <f t="shared" si="229"/>
        <v>8.4047264703098784E-2</v>
      </c>
      <c r="P1579" s="65">
        <f t="shared" si="230"/>
        <v>0.15336771632914795</v>
      </c>
      <c r="Q1579" s="65">
        <f t="shared" si="231"/>
        <v>0.13599996026508215</v>
      </c>
      <c r="R1579" s="65">
        <f t="shared" si="232"/>
        <v>0.17087186464399848</v>
      </c>
      <c r="S1579" s="65">
        <f t="shared" si="233"/>
        <v>0.16634936618362359</v>
      </c>
      <c r="T1579" s="66">
        <f>(L1579*'Football Field'!$F$4)+(M1579*'Football Field'!$F$5)+(N1579*'Football Field'!$F$6)+(O1579*'Football Field'!$F$7)+(P1579*'Football Field'!$F$8)+(Q1579*'Football Field'!$F$9)+(R1579*'Football Field'!$F$10)+(S1579*'Football Field'!$F$11)</f>
        <v>147174239.60488236</v>
      </c>
    </row>
    <row r="1580" spans="2:20" x14ac:dyDescent="0.3">
      <c r="B1580" s="62">
        <f t="shared" si="225"/>
        <v>1553</v>
      </c>
      <c r="C1580" s="62">
        <v>0.86635119872711175</v>
      </c>
      <c r="D1580" s="62">
        <v>0.16592655465143547</v>
      </c>
      <c r="E1580" s="62">
        <v>0.6707680990123942</v>
      </c>
      <c r="F1580" s="62">
        <v>0.94594882976913741</v>
      </c>
      <c r="G1580" s="62">
        <v>0.85479000181421427</v>
      </c>
      <c r="H1580" s="62">
        <v>0.51993319923608394</v>
      </c>
      <c r="I1580" s="62">
        <v>0.66742835790319699</v>
      </c>
      <c r="J1580" s="62">
        <v>0.88980262063352478</v>
      </c>
      <c r="K1580" s="62"/>
      <c r="L1580" s="65">
        <f t="shared" si="226"/>
        <v>0.15523367445010119</v>
      </c>
      <c r="M1580" s="65">
        <f t="shared" si="227"/>
        <v>2.9730886048558541E-2</v>
      </c>
      <c r="N1580" s="65">
        <f t="shared" si="228"/>
        <v>0.12018889898991342</v>
      </c>
      <c r="O1580" s="65">
        <f t="shared" si="229"/>
        <v>0.16949605760641412</v>
      </c>
      <c r="P1580" s="65">
        <f t="shared" si="230"/>
        <v>0.15316212762190137</v>
      </c>
      <c r="Q1580" s="65">
        <f t="shared" si="231"/>
        <v>9.3162150758951859E-2</v>
      </c>
      <c r="R1580" s="65">
        <f t="shared" si="232"/>
        <v>0.11959048083702754</v>
      </c>
      <c r="S1580" s="65">
        <f t="shared" si="233"/>
        <v>0.1594357236871321</v>
      </c>
      <c r="T1580" s="66">
        <f>(L1580*'Football Field'!$F$4)+(M1580*'Football Field'!$F$5)+(N1580*'Football Field'!$F$6)+(O1580*'Football Field'!$F$7)+(P1580*'Football Field'!$F$8)+(Q1580*'Football Field'!$F$9)+(R1580*'Football Field'!$F$10)+(S1580*'Football Field'!$F$11)</f>
        <v>141877625.57093138</v>
      </c>
    </row>
    <row r="1581" spans="2:20" x14ac:dyDescent="0.3">
      <c r="B1581" s="62">
        <f t="shared" si="225"/>
        <v>1554</v>
      </c>
      <c r="C1581" s="62">
        <v>0.80784865703948161</v>
      </c>
      <c r="D1581" s="62">
        <v>0.90795922639994453</v>
      </c>
      <c r="E1581" s="62">
        <v>0.54304018251315966</v>
      </c>
      <c r="F1581" s="62">
        <v>0.30242362853600768</v>
      </c>
      <c r="G1581" s="62">
        <v>0.62846030501721073</v>
      </c>
      <c r="H1581" s="62">
        <v>0.38398321888152853</v>
      </c>
      <c r="I1581" s="62">
        <v>7.6286858853734096E-2</v>
      </c>
      <c r="J1581" s="62">
        <v>0.91246491266468321</v>
      </c>
      <c r="K1581" s="62"/>
      <c r="L1581" s="65">
        <f t="shared" si="226"/>
        <v>0.17706400042494772</v>
      </c>
      <c r="M1581" s="65">
        <f t="shared" si="227"/>
        <v>0.19900620177828418</v>
      </c>
      <c r="N1581" s="65">
        <f t="shared" si="228"/>
        <v>0.11902336690097952</v>
      </c>
      <c r="O1581" s="65">
        <f t="shared" si="229"/>
        <v>6.6285110490685445E-2</v>
      </c>
      <c r="P1581" s="65">
        <f t="shared" si="230"/>
        <v>0.13774572098990534</v>
      </c>
      <c r="Q1581" s="65">
        <f t="shared" si="231"/>
        <v>8.416131442289311E-2</v>
      </c>
      <c r="R1581" s="65">
        <f t="shared" si="232"/>
        <v>1.6720528394510097E-2</v>
      </c>
      <c r="S1581" s="65">
        <f t="shared" si="233"/>
        <v>0.19999375659779461</v>
      </c>
      <c r="T1581" s="66">
        <f>(L1581*'Football Field'!$F$4)+(M1581*'Football Field'!$F$5)+(N1581*'Football Field'!$F$6)+(O1581*'Football Field'!$F$7)+(P1581*'Football Field'!$F$8)+(Q1581*'Football Field'!$F$9)+(R1581*'Football Field'!$F$10)+(S1581*'Football Field'!$F$11)</f>
        <v>125239492.40741456</v>
      </c>
    </row>
    <row r="1582" spans="2:20" x14ac:dyDescent="0.3">
      <c r="B1582" s="62">
        <f t="shared" si="225"/>
        <v>1555</v>
      </c>
      <c r="C1582" s="62">
        <v>0.99540740139954631</v>
      </c>
      <c r="D1582" s="62">
        <v>0.13784698862710221</v>
      </c>
      <c r="E1582" s="62">
        <v>0.40224105523457965</v>
      </c>
      <c r="F1582" s="62">
        <v>0.82288531993839975</v>
      </c>
      <c r="G1582" s="62">
        <v>0.20407161934637086</v>
      </c>
      <c r="H1582" s="62">
        <v>0.717560677573579</v>
      </c>
      <c r="I1582" s="62">
        <v>0.48583601260983711</v>
      </c>
      <c r="J1582" s="62">
        <v>0.63807718466406127</v>
      </c>
      <c r="K1582" s="62"/>
      <c r="L1582" s="65">
        <f t="shared" si="226"/>
        <v>0.22602726357562516</v>
      </c>
      <c r="M1582" s="65">
        <f t="shared" si="227"/>
        <v>3.1300930239937068E-2</v>
      </c>
      <c r="N1582" s="65">
        <f t="shared" si="228"/>
        <v>9.133691881797712E-2</v>
      </c>
      <c r="O1582" s="65">
        <f t="shared" si="229"/>
        <v>0.18685265635027465</v>
      </c>
      <c r="P1582" s="65">
        <f t="shared" si="230"/>
        <v>4.6338564119026891E-2</v>
      </c>
      <c r="Q1582" s="65">
        <f t="shared" si="231"/>
        <v>0.16293657870474967</v>
      </c>
      <c r="R1582" s="65">
        <f t="shared" si="232"/>
        <v>0.11031883460209164</v>
      </c>
      <c r="S1582" s="65">
        <f t="shared" si="233"/>
        <v>0.14488825359031771</v>
      </c>
      <c r="T1582" s="66">
        <f>(L1582*'Football Field'!$F$4)+(M1582*'Football Field'!$F$5)+(N1582*'Football Field'!$F$6)+(O1582*'Football Field'!$F$7)+(P1582*'Football Field'!$F$8)+(Q1582*'Football Field'!$F$9)+(R1582*'Football Field'!$F$10)+(S1582*'Football Field'!$F$11)</f>
        <v>130741911.03620216</v>
      </c>
    </row>
    <row r="1583" spans="2:20" x14ac:dyDescent="0.3">
      <c r="B1583" s="62">
        <f t="shared" si="225"/>
        <v>1556</v>
      </c>
      <c r="C1583" s="62">
        <v>0.11600631831855046</v>
      </c>
      <c r="D1583" s="62">
        <v>0.89586868675451348</v>
      </c>
      <c r="E1583" s="62">
        <v>6.8246499643820235E-2</v>
      </c>
      <c r="F1583" s="62">
        <v>0.38456107902280001</v>
      </c>
      <c r="G1583" s="62">
        <v>0.72745134347814366</v>
      </c>
      <c r="H1583" s="62">
        <v>0.57223677046962018</v>
      </c>
      <c r="I1583" s="62">
        <v>4.7836915726506724E-2</v>
      </c>
      <c r="J1583" s="62">
        <v>0.13217141495454898</v>
      </c>
      <c r="K1583" s="62"/>
      <c r="L1583" s="65">
        <f t="shared" si="226"/>
        <v>3.939924758356609E-2</v>
      </c>
      <c r="M1583" s="65">
        <f t="shared" si="227"/>
        <v>0.30426404960876219</v>
      </c>
      <c r="N1583" s="65">
        <f t="shared" si="228"/>
        <v>2.3178571436040959E-2</v>
      </c>
      <c r="O1583" s="65">
        <f t="shared" si="229"/>
        <v>0.13060855118095557</v>
      </c>
      <c r="P1583" s="65">
        <f t="shared" si="230"/>
        <v>0.2470644358179756</v>
      </c>
      <c r="Q1583" s="65">
        <f t="shared" si="231"/>
        <v>0.19434888136215928</v>
      </c>
      <c r="R1583" s="65">
        <f t="shared" si="232"/>
        <v>1.6246860633637041E-2</v>
      </c>
      <c r="S1583" s="65">
        <f t="shared" si="233"/>
        <v>4.488940237690317E-2</v>
      </c>
      <c r="T1583" s="66">
        <f>(L1583*'Football Field'!$F$4)+(M1583*'Football Field'!$F$5)+(N1583*'Football Field'!$F$6)+(O1583*'Football Field'!$F$7)+(P1583*'Football Field'!$F$8)+(Q1583*'Football Field'!$F$9)+(R1583*'Football Field'!$F$10)+(S1583*'Football Field'!$F$11)</f>
        <v>131207996.04121384</v>
      </c>
    </row>
    <row r="1584" spans="2:20" x14ac:dyDescent="0.3">
      <c r="B1584" s="62">
        <f t="shared" si="225"/>
        <v>1557</v>
      </c>
      <c r="C1584" s="62">
        <v>0.63318399260271552</v>
      </c>
      <c r="D1584" s="62">
        <v>0.87433041160064284</v>
      </c>
      <c r="E1584" s="62">
        <v>0.30956209923095412</v>
      </c>
      <c r="F1584" s="62">
        <v>0.96332544479885363</v>
      </c>
      <c r="G1584" s="62">
        <v>3.4725185353217669E-2</v>
      </c>
      <c r="H1584" s="62">
        <v>0.97937069565706425</v>
      </c>
      <c r="I1584" s="62">
        <v>0.61192651032282119</v>
      </c>
      <c r="J1584" s="62">
        <v>0.31045346314826106</v>
      </c>
      <c r="K1584" s="62"/>
      <c r="L1584" s="65">
        <f t="shared" si="226"/>
        <v>0.13423794702468711</v>
      </c>
      <c r="M1584" s="65">
        <f t="shared" si="227"/>
        <v>0.18536210776914167</v>
      </c>
      <c r="N1584" s="65">
        <f t="shared" si="228"/>
        <v>6.5628602685616183E-2</v>
      </c>
      <c r="O1584" s="65">
        <f t="shared" si="229"/>
        <v>0.20422946811224718</v>
      </c>
      <c r="P1584" s="65">
        <f t="shared" si="230"/>
        <v>7.3619005633840185E-3</v>
      </c>
      <c r="Q1584" s="65">
        <f t="shared" si="231"/>
        <v>0.2076311358105235</v>
      </c>
      <c r="R1584" s="65">
        <f t="shared" si="232"/>
        <v>0.12973126205869948</v>
      </c>
      <c r="S1584" s="65">
        <f t="shared" si="233"/>
        <v>6.5817575975700982E-2</v>
      </c>
      <c r="T1584" s="66">
        <f>(L1584*'Football Field'!$F$4)+(M1584*'Football Field'!$F$5)+(N1584*'Football Field'!$F$6)+(O1584*'Football Field'!$F$7)+(P1584*'Football Field'!$F$8)+(Q1584*'Football Field'!$F$9)+(R1584*'Football Field'!$F$10)+(S1584*'Football Field'!$F$11)</f>
        <v>129027460.54521607</v>
      </c>
    </row>
    <row r="1585" spans="2:20" x14ac:dyDescent="0.3">
      <c r="B1585" s="62">
        <f t="shared" si="225"/>
        <v>1558</v>
      </c>
      <c r="C1585" s="62">
        <v>0.82415342049022955</v>
      </c>
      <c r="D1585" s="62">
        <v>8.224397192882793E-2</v>
      </c>
      <c r="E1585" s="62">
        <v>0.80169889196334787</v>
      </c>
      <c r="F1585" s="62">
        <v>0.99446575022566897</v>
      </c>
      <c r="G1585" s="62">
        <v>0.83660382218255147</v>
      </c>
      <c r="H1585" s="62">
        <v>2.5520277068801223E-3</v>
      </c>
      <c r="I1585" s="62">
        <v>0.200154924577848</v>
      </c>
      <c r="J1585" s="62">
        <v>0.32191860867044786</v>
      </c>
      <c r="K1585" s="62"/>
      <c r="L1585" s="65">
        <f t="shared" si="226"/>
        <v>0.20280406540830537</v>
      </c>
      <c r="M1585" s="65">
        <f t="shared" si="227"/>
        <v>2.0238236531945071E-2</v>
      </c>
      <c r="N1585" s="65">
        <f t="shared" si="228"/>
        <v>0.19727855333875696</v>
      </c>
      <c r="O1585" s="65">
        <f t="shared" si="229"/>
        <v>0.24471377784869244</v>
      </c>
      <c r="P1585" s="65">
        <f t="shared" si="230"/>
        <v>0.20586780574644215</v>
      </c>
      <c r="Q1585" s="65">
        <f t="shared" si="231"/>
        <v>6.2799180482932867E-4</v>
      </c>
      <c r="R1585" s="65">
        <f t="shared" si="232"/>
        <v>4.9253247522451485E-2</v>
      </c>
      <c r="S1585" s="65">
        <f t="shared" si="233"/>
        <v>7.9216321798577238E-2</v>
      </c>
      <c r="T1585" s="66">
        <f>(L1585*'Football Field'!$F$4)+(M1585*'Football Field'!$F$5)+(N1585*'Football Field'!$F$6)+(O1585*'Football Field'!$F$7)+(P1585*'Football Field'!$F$8)+(Q1585*'Football Field'!$F$9)+(R1585*'Football Field'!$F$10)+(S1585*'Football Field'!$F$11)</f>
        <v>138169125.37618786</v>
      </c>
    </row>
    <row r="1586" spans="2:20" x14ac:dyDescent="0.3">
      <c r="B1586" s="62">
        <f t="shared" si="225"/>
        <v>1559</v>
      </c>
      <c r="C1586" s="62">
        <v>0.16096786701033039</v>
      </c>
      <c r="D1586" s="62">
        <v>0.53252665790681741</v>
      </c>
      <c r="E1586" s="62">
        <v>5.6904957407725276E-2</v>
      </c>
      <c r="F1586" s="62">
        <v>0.33338332051355146</v>
      </c>
      <c r="G1586" s="62">
        <v>0.53747496240148385</v>
      </c>
      <c r="H1586" s="62">
        <v>0.56080201302255805</v>
      </c>
      <c r="I1586" s="62">
        <v>0.14599012815410994</v>
      </c>
      <c r="J1586" s="62">
        <v>0.66727027152543206</v>
      </c>
      <c r="K1586" s="62"/>
      <c r="L1586" s="65">
        <f t="shared" si="226"/>
        <v>5.3739786549605671E-2</v>
      </c>
      <c r="M1586" s="65">
        <f t="shared" si="227"/>
        <v>0.1777862219299374</v>
      </c>
      <c r="N1586" s="65">
        <f t="shared" si="228"/>
        <v>1.8997954818580666E-2</v>
      </c>
      <c r="O1586" s="65">
        <f t="shared" si="229"/>
        <v>0.11130139708223406</v>
      </c>
      <c r="P1586" s="65">
        <f t="shared" si="230"/>
        <v>0.17943823380202589</v>
      </c>
      <c r="Q1586" s="65">
        <f t="shared" si="231"/>
        <v>0.187226065898527</v>
      </c>
      <c r="R1586" s="65">
        <f t="shared" si="232"/>
        <v>4.8739406634790955E-2</v>
      </c>
      <c r="S1586" s="65">
        <f t="shared" si="233"/>
        <v>0.22277093328429845</v>
      </c>
      <c r="T1586" s="66">
        <f>(L1586*'Football Field'!$F$4)+(M1586*'Football Field'!$F$5)+(N1586*'Football Field'!$F$6)+(O1586*'Football Field'!$F$7)+(P1586*'Football Field'!$F$8)+(Q1586*'Football Field'!$F$9)+(R1586*'Football Field'!$F$10)+(S1586*'Football Field'!$F$11)</f>
        <v>131640202.91735111</v>
      </c>
    </row>
    <row r="1587" spans="2:20" x14ac:dyDescent="0.3">
      <c r="B1587" s="62">
        <f t="shared" si="225"/>
        <v>1560</v>
      </c>
      <c r="C1587" s="62">
        <v>0.61507434034696429</v>
      </c>
      <c r="D1587" s="62">
        <v>0.99988069646411271</v>
      </c>
      <c r="E1587" s="62">
        <v>0.78302100630603511</v>
      </c>
      <c r="F1587" s="62">
        <v>0.23672402455676322</v>
      </c>
      <c r="G1587" s="62">
        <v>0.93311535577739657</v>
      </c>
      <c r="H1587" s="62">
        <v>0.75571569029324959</v>
      </c>
      <c r="I1587" s="62">
        <v>0.97403205665754111</v>
      </c>
      <c r="J1587" s="62">
        <v>0.23477660565839331</v>
      </c>
      <c r="K1587" s="62"/>
      <c r="L1587" s="65">
        <f t="shared" si="226"/>
        <v>0.11117797627118176</v>
      </c>
      <c r="M1587" s="65">
        <f t="shared" si="227"/>
        <v>0.18073378298108103</v>
      </c>
      <c r="N1587" s="65">
        <f t="shared" si="228"/>
        <v>0.14153523427724454</v>
      </c>
      <c r="O1587" s="65">
        <f t="shared" si="229"/>
        <v>4.2789133375559396E-2</v>
      </c>
      <c r="P1587" s="65">
        <f t="shared" si="230"/>
        <v>0.16866559060872835</v>
      </c>
      <c r="Q1587" s="65">
        <f t="shared" si="231"/>
        <v>0.13659965238638869</v>
      </c>
      <c r="R1587" s="65">
        <f t="shared" si="232"/>
        <v>0.17606150310441404</v>
      </c>
      <c r="S1587" s="65">
        <f t="shared" si="233"/>
        <v>4.2437126995402343E-2</v>
      </c>
      <c r="T1587" s="66">
        <f>(L1587*'Football Field'!$F$4)+(M1587*'Football Field'!$F$5)+(N1587*'Football Field'!$F$6)+(O1587*'Football Field'!$F$7)+(P1587*'Football Field'!$F$8)+(Q1587*'Football Field'!$F$9)+(R1587*'Football Field'!$F$10)+(S1587*'Football Field'!$F$11)</f>
        <v>149467694.21319053</v>
      </c>
    </row>
    <row r="1588" spans="2:20" x14ac:dyDescent="0.3">
      <c r="B1588" s="62">
        <f t="shared" si="225"/>
        <v>1561</v>
      </c>
      <c r="C1588" s="62">
        <v>0.20963164255952271</v>
      </c>
      <c r="D1588" s="62">
        <v>8.8849734658044688E-2</v>
      </c>
      <c r="E1588" s="62">
        <v>8.4340088575772021E-2</v>
      </c>
      <c r="F1588" s="62">
        <v>0.72753491463190434</v>
      </c>
      <c r="G1588" s="62">
        <v>0.94312721107192543</v>
      </c>
      <c r="H1588" s="62">
        <v>0.32935747542471749</v>
      </c>
      <c r="I1588" s="62">
        <v>0.82138491057087171</v>
      </c>
      <c r="J1588" s="62">
        <v>0.33392958290104768</v>
      </c>
      <c r="K1588" s="62"/>
      <c r="L1588" s="65">
        <f t="shared" si="226"/>
        <v>5.9248848441302043E-2</v>
      </c>
      <c r="M1588" s="65">
        <f t="shared" si="227"/>
        <v>2.5111879096733517E-2</v>
      </c>
      <c r="N1588" s="65">
        <f t="shared" si="228"/>
        <v>2.3837303684404634E-2</v>
      </c>
      <c r="O1588" s="65">
        <f t="shared" si="229"/>
        <v>0.20562547412441293</v>
      </c>
      <c r="P1588" s="65">
        <f t="shared" si="230"/>
        <v>0.26655900086172379</v>
      </c>
      <c r="Q1588" s="65">
        <f t="shared" si="231"/>
        <v>9.3087335987018932E-2</v>
      </c>
      <c r="R1588" s="65">
        <f t="shared" si="232"/>
        <v>0.23215059274540473</v>
      </c>
      <c r="S1588" s="65">
        <f t="shared" si="233"/>
        <v>9.4379565058999387E-2</v>
      </c>
      <c r="T1588" s="66">
        <f>(L1588*'Football Field'!$F$4)+(M1588*'Football Field'!$F$5)+(N1588*'Football Field'!$F$6)+(O1588*'Football Field'!$F$7)+(P1588*'Football Field'!$F$8)+(Q1588*'Football Field'!$F$9)+(R1588*'Football Field'!$F$10)+(S1588*'Football Field'!$F$11)</f>
        <v>164505814.56943437</v>
      </c>
    </row>
    <row r="1589" spans="2:20" x14ac:dyDescent="0.3">
      <c r="B1589" s="62">
        <f t="shared" si="225"/>
        <v>1562</v>
      </c>
      <c r="C1589" s="62">
        <v>0.19742237968618281</v>
      </c>
      <c r="D1589" s="62">
        <v>0.49430883171934725</v>
      </c>
      <c r="E1589" s="62">
        <v>0.10504455418432912</v>
      </c>
      <c r="F1589" s="62">
        <v>0.69794889842620544</v>
      </c>
      <c r="G1589" s="62">
        <v>0.49513730709606996</v>
      </c>
      <c r="H1589" s="62">
        <v>0.95526054494060297</v>
      </c>
      <c r="I1589" s="62">
        <v>0.27005682297764622</v>
      </c>
      <c r="J1589" s="62">
        <v>0.83113620658414888</v>
      </c>
      <c r="K1589" s="62"/>
      <c r="L1589" s="65">
        <f t="shared" si="226"/>
        <v>4.8790653487257717E-2</v>
      </c>
      <c r="M1589" s="65">
        <f t="shared" si="227"/>
        <v>0.1221626999048771</v>
      </c>
      <c r="N1589" s="65">
        <f t="shared" si="228"/>
        <v>2.5960544352053371E-2</v>
      </c>
      <c r="O1589" s="65">
        <f t="shared" si="229"/>
        <v>0.17248998269120522</v>
      </c>
      <c r="P1589" s="65">
        <f t="shared" si="230"/>
        <v>0.12236744799419026</v>
      </c>
      <c r="Q1589" s="65">
        <f t="shared" si="231"/>
        <v>0.23608157450200118</v>
      </c>
      <c r="R1589" s="65">
        <f t="shared" si="232"/>
        <v>6.6741414487641357E-2</v>
      </c>
      <c r="S1589" s="65">
        <f t="shared" si="233"/>
        <v>0.20540568258077369</v>
      </c>
      <c r="T1589" s="66">
        <f>(L1589*'Football Field'!$F$4)+(M1589*'Football Field'!$F$5)+(N1589*'Football Field'!$F$6)+(O1589*'Football Field'!$F$7)+(P1589*'Football Field'!$F$8)+(Q1589*'Football Field'!$F$9)+(R1589*'Football Field'!$F$10)+(S1589*'Football Field'!$F$11)</f>
        <v>130143356.35690174</v>
      </c>
    </row>
    <row r="1590" spans="2:20" x14ac:dyDescent="0.3">
      <c r="B1590" s="62">
        <f t="shared" si="225"/>
        <v>1563</v>
      </c>
      <c r="C1590" s="62">
        <v>0.8955936420759083</v>
      </c>
      <c r="D1590" s="62">
        <v>0.67749036245173366</v>
      </c>
      <c r="E1590" s="62">
        <v>0.68821400393459431</v>
      </c>
      <c r="F1590" s="62">
        <v>0.93111018306276017</v>
      </c>
      <c r="G1590" s="62">
        <v>0.30454969974401691</v>
      </c>
      <c r="H1590" s="62">
        <v>0.89156462402732739</v>
      </c>
      <c r="I1590" s="62">
        <v>0.14408309494902383</v>
      </c>
      <c r="J1590" s="62">
        <v>0.6374905717269439</v>
      </c>
      <c r="K1590" s="62"/>
      <c r="L1590" s="65">
        <f t="shared" si="226"/>
        <v>0.17322572164107278</v>
      </c>
      <c r="M1590" s="65">
        <f t="shared" si="227"/>
        <v>0.131040185444535</v>
      </c>
      <c r="N1590" s="65">
        <f t="shared" si="228"/>
        <v>0.13311435217285489</v>
      </c>
      <c r="O1590" s="65">
        <f t="shared" si="229"/>
        <v>0.18009533097458869</v>
      </c>
      <c r="P1590" s="65">
        <f t="shared" si="230"/>
        <v>5.8906002717310398E-2</v>
      </c>
      <c r="Q1590" s="65">
        <f t="shared" si="231"/>
        <v>0.17244642897285711</v>
      </c>
      <c r="R1590" s="65">
        <f t="shared" si="232"/>
        <v>2.7868552127024153E-2</v>
      </c>
      <c r="S1590" s="65">
        <f t="shared" si="233"/>
        <v>0.123303425949757</v>
      </c>
      <c r="T1590" s="66">
        <f>(L1590*'Football Field'!$F$4)+(M1590*'Football Field'!$F$5)+(N1590*'Football Field'!$F$6)+(O1590*'Football Field'!$F$7)+(P1590*'Football Field'!$F$8)+(Q1590*'Football Field'!$F$9)+(R1590*'Football Field'!$F$10)+(S1590*'Football Field'!$F$11)</f>
        <v>121141109.28881031</v>
      </c>
    </row>
    <row r="1591" spans="2:20" x14ac:dyDescent="0.3">
      <c r="B1591" s="62">
        <f t="shared" si="225"/>
        <v>1564</v>
      </c>
      <c r="C1591" s="62">
        <v>0.56296392641037463</v>
      </c>
      <c r="D1591" s="62">
        <v>0.59618980251438369</v>
      </c>
      <c r="E1591" s="62">
        <v>0.60642220055182372</v>
      </c>
      <c r="F1591" s="62">
        <v>0.99006872591421724</v>
      </c>
      <c r="G1591" s="62">
        <v>0.63793384896126915</v>
      </c>
      <c r="H1591" s="62">
        <v>0.53010255663782035</v>
      </c>
      <c r="I1591" s="62">
        <v>0.36426280728821891</v>
      </c>
      <c r="J1591" s="62">
        <v>0.19229621801452101</v>
      </c>
      <c r="K1591" s="62"/>
      <c r="L1591" s="65">
        <f t="shared" si="226"/>
        <v>0.1256548567860844</v>
      </c>
      <c r="M1591" s="65">
        <f t="shared" si="227"/>
        <v>0.13307094955434121</v>
      </c>
      <c r="N1591" s="65">
        <f t="shared" si="228"/>
        <v>0.13535484457790173</v>
      </c>
      <c r="O1591" s="65">
        <f t="shared" si="229"/>
        <v>0.22098564068995979</v>
      </c>
      <c r="P1591" s="65">
        <f t="shared" si="230"/>
        <v>0.14238831774061367</v>
      </c>
      <c r="Q1591" s="65">
        <f t="shared" si="231"/>
        <v>0.11832012267817482</v>
      </c>
      <c r="R1591" s="65">
        <f t="shared" si="232"/>
        <v>8.1304305187279408E-2</v>
      </c>
      <c r="S1591" s="65">
        <f t="shared" si="233"/>
        <v>4.2920962785645035E-2</v>
      </c>
      <c r="T1591" s="66">
        <f>(L1591*'Football Field'!$F$4)+(M1591*'Football Field'!$F$5)+(N1591*'Football Field'!$F$6)+(O1591*'Football Field'!$F$7)+(P1591*'Football Field'!$F$8)+(Q1591*'Football Field'!$F$9)+(R1591*'Football Field'!$F$10)+(S1591*'Football Field'!$F$11)</f>
        <v>135352009.86476585</v>
      </c>
    </row>
    <row r="1592" spans="2:20" x14ac:dyDescent="0.3">
      <c r="B1592" s="62">
        <f t="shared" si="225"/>
        <v>1565</v>
      </c>
      <c r="C1592" s="62">
        <v>0.25309867368070038</v>
      </c>
      <c r="D1592" s="62">
        <v>0.81537465554076116</v>
      </c>
      <c r="E1592" s="62">
        <v>0.62062054403996281</v>
      </c>
      <c r="F1592" s="62">
        <v>0.93131108950070352</v>
      </c>
      <c r="G1592" s="62">
        <v>0.2719217109759019</v>
      </c>
      <c r="H1592" s="62">
        <v>0.37896310476704065</v>
      </c>
      <c r="I1592" s="62">
        <v>0.7914798993868235</v>
      </c>
      <c r="J1592" s="62">
        <v>0.51031246471830127</v>
      </c>
      <c r="K1592" s="62"/>
      <c r="L1592" s="65">
        <f t="shared" si="226"/>
        <v>5.5345315432326417E-2</v>
      </c>
      <c r="M1592" s="65">
        <f t="shared" si="227"/>
        <v>0.17829871192197014</v>
      </c>
      <c r="N1592" s="65">
        <f t="shared" si="228"/>
        <v>0.13571165456602294</v>
      </c>
      <c r="O1592" s="65">
        <f t="shared" si="229"/>
        <v>0.20365063658557764</v>
      </c>
      <c r="P1592" s="65">
        <f t="shared" si="230"/>
        <v>5.9461365988212084E-2</v>
      </c>
      <c r="Q1592" s="65">
        <f t="shared" si="231"/>
        <v>8.2868204189032665E-2</v>
      </c>
      <c r="R1592" s="65">
        <f t="shared" si="232"/>
        <v>0.17307362402527665</v>
      </c>
      <c r="S1592" s="65">
        <f t="shared" si="233"/>
        <v>0.1115904872915815</v>
      </c>
      <c r="T1592" s="66">
        <f>(L1592*'Football Field'!$F$4)+(M1592*'Football Field'!$F$5)+(N1592*'Football Field'!$F$6)+(O1592*'Football Field'!$F$7)+(P1592*'Football Field'!$F$8)+(Q1592*'Football Field'!$F$9)+(R1592*'Football Field'!$F$10)+(S1592*'Football Field'!$F$11)</f>
        <v>141902896.09981182</v>
      </c>
    </row>
    <row r="1593" spans="2:20" x14ac:dyDescent="0.3">
      <c r="B1593" s="62">
        <f t="shared" si="225"/>
        <v>1566</v>
      </c>
      <c r="C1593" s="62">
        <v>0.3505274554340011</v>
      </c>
      <c r="D1593" s="62">
        <v>0.1439661661833066</v>
      </c>
      <c r="E1593" s="62">
        <v>0.93930690952680185</v>
      </c>
      <c r="F1593" s="62">
        <v>0.38987287086635924</v>
      </c>
      <c r="G1593" s="62">
        <v>0.97384616971353644</v>
      </c>
      <c r="H1593" s="62">
        <v>0.23750052879944328</v>
      </c>
      <c r="I1593" s="62">
        <v>0.27169100230359877</v>
      </c>
      <c r="J1593" s="62">
        <v>0.47365875119031697</v>
      </c>
      <c r="K1593" s="62"/>
      <c r="L1593" s="65">
        <f t="shared" si="226"/>
        <v>9.2723058581556189E-2</v>
      </c>
      <c r="M1593" s="65">
        <f t="shared" si="227"/>
        <v>3.8082561162716681E-2</v>
      </c>
      <c r="N1593" s="65">
        <f t="shared" si="228"/>
        <v>0.24846957990859256</v>
      </c>
      <c r="O1593" s="65">
        <f t="shared" si="229"/>
        <v>0.10313088028993907</v>
      </c>
      <c r="P1593" s="65">
        <f t="shared" si="230"/>
        <v>0.25760605637002398</v>
      </c>
      <c r="Q1593" s="65">
        <f t="shared" si="231"/>
        <v>6.2824680645216138E-2</v>
      </c>
      <c r="R1593" s="65">
        <f t="shared" si="232"/>
        <v>7.1868894524929949E-2</v>
      </c>
      <c r="S1593" s="65">
        <f t="shared" si="233"/>
        <v>0.12529428851702543</v>
      </c>
      <c r="T1593" s="66">
        <f>(L1593*'Football Field'!$F$4)+(M1593*'Football Field'!$F$5)+(N1593*'Football Field'!$F$6)+(O1593*'Football Field'!$F$7)+(P1593*'Football Field'!$F$8)+(Q1593*'Football Field'!$F$9)+(R1593*'Football Field'!$F$10)+(S1593*'Football Field'!$F$11)</f>
        <v>146712113.62990674</v>
      </c>
    </row>
    <row r="1594" spans="2:20" x14ac:dyDescent="0.3">
      <c r="B1594" s="62">
        <f t="shared" si="225"/>
        <v>1567</v>
      </c>
      <c r="C1594" s="62">
        <v>0.48919751242871412</v>
      </c>
      <c r="D1594" s="62">
        <v>0.66647224893414647</v>
      </c>
      <c r="E1594" s="62">
        <v>0.84155704568570544</v>
      </c>
      <c r="F1594" s="62">
        <v>0.79629624798951704</v>
      </c>
      <c r="G1594" s="62">
        <v>0.9426175445620113</v>
      </c>
      <c r="H1594" s="62">
        <v>0.52558914515645505</v>
      </c>
      <c r="I1594" s="62">
        <v>0.67436328670712131</v>
      </c>
      <c r="J1594" s="62">
        <v>0.55451297473754468</v>
      </c>
      <c r="K1594" s="62"/>
      <c r="L1594" s="65">
        <f t="shared" si="226"/>
        <v>8.909718014299392E-2</v>
      </c>
      <c r="M1594" s="65">
        <f t="shared" si="227"/>
        <v>0.12138409643332948</v>
      </c>
      <c r="N1594" s="65">
        <f t="shared" si="228"/>
        <v>0.15327216062038174</v>
      </c>
      <c r="O1594" s="65">
        <f t="shared" si="229"/>
        <v>0.14502884510200911</v>
      </c>
      <c r="P1594" s="65">
        <f t="shared" si="230"/>
        <v>0.17167823433285825</v>
      </c>
      <c r="Q1594" s="65">
        <f t="shared" si="231"/>
        <v>9.5725161223158731E-2</v>
      </c>
      <c r="R1594" s="65">
        <f t="shared" si="232"/>
        <v>0.12282128529081854</v>
      </c>
      <c r="S1594" s="65">
        <f t="shared" si="233"/>
        <v>0.10099303685445013</v>
      </c>
      <c r="T1594" s="66">
        <f>(L1594*'Football Field'!$F$4)+(M1594*'Football Field'!$F$5)+(N1594*'Football Field'!$F$6)+(O1594*'Football Field'!$F$7)+(P1594*'Football Field'!$F$8)+(Q1594*'Football Field'!$F$9)+(R1594*'Football Field'!$F$10)+(S1594*'Football Field'!$F$11)</f>
        <v>144108426.78943852</v>
      </c>
    </row>
    <row r="1595" spans="2:20" x14ac:dyDescent="0.3">
      <c r="B1595" s="62">
        <f t="shared" si="225"/>
        <v>1568</v>
      </c>
      <c r="C1595" s="62">
        <v>0.90709391818621565</v>
      </c>
      <c r="D1595" s="62">
        <v>0.39522489515526749</v>
      </c>
      <c r="E1595" s="62">
        <v>0.24161598563978015</v>
      </c>
      <c r="F1595" s="62">
        <v>0.12244717895680479</v>
      </c>
      <c r="G1595" s="62">
        <v>0.50406570212008461</v>
      </c>
      <c r="H1595" s="62">
        <v>0.77881305010357682</v>
      </c>
      <c r="I1595" s="62">
        <v>0.38671590223200258</v>
      </c>
      <c r="J1595" s="62">
        <v>0.93742508122996537</v>
      </c>
      <c r="K1595" s="62"/>
      <c r="L1595" s="65">
        <f t="shared" si="226"/>
        <v>0.21226507100757239</v>
      </c>
      <c r="M1595" s="65">
        <f t="shared" si="227"/>
        <v>9.2484845011242892E-2</v>
      </c>
      <c r="N1595" s="65">
        <f t="shared" si="228"/>
        <v>5.653949753179139E-2</v>
      </c>
      <c r="O1595" s="65">
        <f t="shared" si="229"/>
        <v>2.8653327527445063E-2</v>
      </c>
      <c r="P1595" s="65">
        <f t="shared" si="230"/>
        <v>0.11795420508048943</v>
      </c>
      <c r="Q1595" s="65">
        <f t="shared" si="231"/>
        <v>0.18224662746324641</v>
      </c>
      <c r="R1595" s="65">
        <f t="shared" si="232"/>
        <v>9.0493692881514945E-2</v>
      </c>
      <c r="S1595" s="65">
        <f t="shared" si="233"/>
        <v>0.21936273349669744</v>
      </c>
      <c r="T1595" s="66">
        <f>(L1595*'Football Field'!$F$4)+(M1595*'Football Field'!$F$5)+(N1595*'Football Field'!$F$6)+(O1595*'Football Field'!$F$7)+(P1595*'Football Field'!$F$8)+(Q1595*'Football Field'!$F$9)+(R1595*'Football Field'!$F$10)+(S1595*'Football Field'!$F$11)</f>
        <v>132274132.31463633</v>
      </c>
    </row>
    <row r="1596" spans="2:20" x14ac:dyDescent="0.3">
      <c r="B1596" s="62">
        <f t="shared" si="225"/>
        <v>1569</v>
      </c>
      <c r="C1596" s="62">
        <v>0.64060841892052123</v>
      </c>
      <c r="D1596" s="62">
        <v>1.1771907384776625E-3</v>
      </c>
      <c r="E1596" s="62">
        <v>0.84933196652692511</v>
      </c>
      <c r="F1596" s="62">
        <v>0.66547270276970572</v>
      </c>
      <c r="G1596" s="62">
        <v>0.97239857078320735</v>
      </c>
      <c r="H1596" s="62">
        <v>0.41239240174062719</v>
      </c>
      <c r="I1596" s="62">
        <v>0.64697879911829881</v>
      </c>
      <c r="J1596" s="62">
        <v>5.9433352204588452E-2</v>
      </c>
      <c r="K1596" s="62"/>
      <c r="L1596" s="65">
        <f t="shared" si="226"/>
        <v>0.15080969298033645</v>
      </c>
      <c r="M1596" s="65">
        <f t="shared" si="227"/>
        <v>2.7712994179543833E-4</v>
      </c>
      <c r="N1596" s="65">
        <f t="shared" si="228"/>
        <v>0.19994662781071332</v>
      </c>
      <c r="O1596" s="65">
        <f t="shared" si="229"/>
        <v>0.15666315182152704</v>
      </c>
      <c r="P1596" s="65">
        <f t="shared" si="230"/>
        <v>0.22891851805732766</v>
      </c>
      <c r="Q1596" s="65">
        <f t="shared" si="231"/>
        <v>9.7083912195109104E-2</v>
      </c>
      <c r="R1596" s="65">
        <f t="shared" si="232"/>
        <v>0.15230938460695251</v>
      </c>
      <c r="S1596" s="65">
        <f t="shared" si="233"/>
        <v>1.3991582586238569E-2</v>
      </c>
      <c r="T1596" s="66">
        <f>(L1596*'Football Field'!$F$4)+(M1596*'Football Field'!$F$5)+(N1596*'Football Field'!$F$6)+(O1596*'Football Field'!$F$7)+(P1596*'Football Field'!$F$8)+(Q1596*'Football Field'!$F$9)+(R1596*'Football Field'!$F$10)+(S1596*'Football Field'!$F$11)</f>
        <v>153614936.01809379</v>
      </c>
    </row>
    <row r="1597" spans="2:20" x14ac:dyDescent="0.3">
      <c r="B1597" s="62">
        <f t="shared" si="225"/>
        <v>1570</v>
      </c>
      <c r="C1597" s="62">
        <v>0.44270582191154806</v>
      </c>
      <c r="D1597" s="62">
        <v>0.25445025448100478</v>
      </c>
      <c r="E1597" s="62">
        <v>0.63942479236748695</v>
      </c>
      <c r="F1597" s="62">
        <v>0.91353312049152391</v>
      </c>
      <c r="G1597" s="62">
        <v>0.36926423091414584</v>
      </c>
      <c r="H1597" s="62">
        <v>0.20951149817449255</v>
      </c>
      <c r="I1597" s="62">
        <v>0.48286149477700491</v>
      </c>
      <c r="J1597" s="62">
        <v>0.57148004614593129</v>
      </c>
      <c r="K1597" s="62"/>
      <c r="L1597" s="65">
        <f t="shared" si="226"/>
        <v>0.11400449583204933</v>
      </c>
      <c r="M1597" s="65">
        <f t="shared" si="227"/>
        <v>6.5525393027786857E-2</v>
      </c>
      <c r="N1597" s="65">
        <f t="shared" si="228"/>
        <v>0.16466307301224725</v>
      </c>
      <c r="O1597" s="65">
        <f t="shared" si="229"/>
        <v>0.23525076399000538</v>
      </c>
      <c r="P1597" s="65">
        <f t="shared" si="230"/>
        <v>9.5092001032206233E-2</v>
      </c>
      <c r="Q1597" s="65">
        <f t="shared" si="231"/>
        <v>5.3952876917829608E-2</v>
      </c>
      <c r="R1597" s="65">
        <f t="shared" si="232"/>
        <v>0.12434528425912759</v>
      </c>
      <c r="S1597" s="65">
        <f t="shared" si="233"/>
        <v>0.14716611192874782</v>
      </c>
      <c r="T1597" s="66">
        <f>(L1597*'Football Field'!$F$4)+(M1597*'Football Field'!$F$5)+(N1597*'Football Field'!$F$6)+(O1597*'Football Field'!$F$7)+(P1597*'Football Field'!$F$8)+(Q1597*'Football Field'!$F$9)+(R1597*'Football Field'!$F$10)+(S1597*'Football Field'!$F$11)</f>
        <v>139397045.18802568</v>
      </c>
    </row>
    <row r="1598" spans="2:20" x14ac:dyDescent="0.3">
      <c r="B1598" s="62">
        <f t="shared" si="225"/>
        <v>1571</v>
      </c>
      <c r="C1598" s="62">
        <v>0.74748783000306385</v>
      </c>
      <c r="D1598" s="62">
        <v>0.83941146626600183</v>
      </c>
      <c r="E1598" s="62">
        <v>0.95147558843806268</v>
      </c>
      <c r="F1598" s="62">
        <v>0.17251971817205514</v>
      </c>
      <c r="G1598" s="62">
        <v>0.73267081781366639</v>
      </c>
      <c r="H1598" s="62">
        <v>0.52465792819056223</v>
      </c>
      <c r="I1598" s="62">
        <v>0.57759403329828662</v>
      </c>
      <c r="J1598" s="62">
        <v>0.96913306881125016</v>
      </c>
      <c r="K1598" s="62"/>
      <c r="L1598" s="65">
        <f t="shared" si="226"/>
        <v>0.13553844892087491</v>
      </c>
      <c r="M1598" s="65">
        <f t="shared" si="227"/>
        <v>0.15220652909308888</v>
      </c>
      <c r="N1598" s="65">
        <f t="shared" si="228"/>
        <v>0.17252658875053947</v>
      </c>
      <c r="O1598" s="65">
        <f t="shared" si="229"/>
        <v>3.1282188245407266E-2</v>
      </c>
      <c r="P1598" s="65">
        <f t="shared" si="230"/>
        <v>0.13285174986146095</v>
      </c>
      <c r="Q1598" s="65">
        <f t="shared" si="231"/>
        <v>9.5133751944425776E-2</v>
      </c>
      <c r="R1598" s="65">
        <f t="shared" si="232"/>
        <v>0.10473240665186624</v>
      </c>
      <c r="S1598" s="65">
        <f t="shared" si="233"/>
        <v>0.17572833653233658</v>
      </c>
      <c r="T1598" s="66">
        <f>(L1598*'Football Field'!$F$4)+(M1598*'Football Field'!$F$5)+(N1598*'Football Field'!$F$6)+(O1598*'Football Field'!$F$7)+(P1598*'Football Field'!$F$8)+(Q1598*'Football Field'!$F$9)+(R1598*'Football Field'!$F$10)+(S1598*'Football Field'!$F$11)</f>
        <v>138367098.18256307</v>
      </c>
    </row>
    <row r="1599" spans="2:20" x14ac:dyDescent="0.3">
      <c r="B1599" s="62">
        <f t="shared" si="225"/>
        <v>1572</v>
      </c>
      <c r="C1599" s="62">
        <v>0.49839352993229347</v>
      </c>
      <c r="D1599" s="62">
        <v>0.60448466070643814</v>
      </c>
      <c r="E1599" s="62">
        <v>0.1330055732253419</v>
      </c>
      <c r="F1599" s="62">
        <v>0.62033236985807816</v>
      </c>
      <c r="G1599" s="62">
        <v>0.74731089380760962</v>
      </c>
      <c r="H1599" s="62">
        <v>0.51532688447220443</v>
      </c>
      <c r="I1599" s="62">
        <v>0.98937106608764536</v>
      </c>
      <c r="J1599" s="62">
        <v>0.90389990141552889</v>
      </c>
      <c r="K1599" s="62"/>
      <c r="L1599" s="65">
        <f t="shared" si="226"/>
        <v>9.9437572270047098E-2</v>
      </c>
      <c r="M1599" s="65">
        <f t="shared" si="227"/>
        <v>0.12060446920989736</v>
      </c>
      <c r="N1599" s="65">
        <f t="shared" si="228"/>
        <v>2.6536763632767642E-2</v>
      </c>
      <c r="O1599" s="65">
        <f t="shared" si="229"/>
        <v>0.12376634357109738</v>
      </c>
      <c r="P1599" s="65">
        <f t="shared" si="230"/>
        <v>0.14910061336727778</v>
      </c>
      <c r="Q1599" s="65">
        <f t="shared" si="231"/>
        <v>0.1028160504498611</v>
      </c>
      <c r="R1599" s="65">
        <f t="shared" si="232"/>
        <v>0.19739553380508121</v>
      </c>
      <c r="S1599" s="65">
        <f t="shared" si="233"/>
        <v>0.18034265369397046</v>
      </c>
      <c r="T1599" s="66">
        <f>(L1599*'Football Field'!$F$4)+(M1599*'Football Field'!$F$5)+(N1599*'Football Field'!$F$6)+(O1599*'Football Field'!$F$7)+(P1599*'Football Field'!$F$8)+(Q1599*'Football Field'!$F$9)+(R1599*'Football Field'!$F$10)+(S1599*'Football Field'!$F$11)</f>
        <v>149707975.45701835</v>
      </c>
    </row>
    <row r="1600" spans="2:20" x14ac:dyDescent="0.3">
      <c r="B1600" s="62">
        <f t="shared" si="225"/>
        <v>1573</v>
      </c>
      <c r="C1600" s="62">
        <v>0.82065231543439876</v>
      </c>
      <c r="D1600" s="62">
        <v>0.35924227869086156</v>
      </c>
      <c r="E1600" s="62">
        <v>0.74649870476502955</v>
      </c>
      <c r="F1600" s="62">
        <v>0.95258632569421808</v>
      </c>
      <c r="G1600" s="62">
        <v>0.54531108565862652</v>
      </c>
      <c r="H1600" s="62">
        <v>0.35757404826005601</v>
      </c>
      <c r="I1600" s="62">
        <v>0.18381973511585414</v>
      </c>
      <c r="J1600" s="62">
        <v>0.82491699490615322</v>
      </c>
      <c r="K1600" s="62"/>
      <c r="L1600" s="65">
        <f t="shared" si="226"/>
        <v>0.17130465086692886</v>
      </c>
      <c r="M1600" s="65">
        <f t="shared" si="227"/>
        <v>7.4988971541745886E-2</v>
      </c>
      <c r="N1600" s="65">
        <f t="shared" si="228"/>
        <v>0.15582567378085996</v>
      </c>
      <c r="O1600" s="65">
        <f t="shared" si="229"/>
        <v>0.19884482730945646</v>
      </c>
      <c r="P1600" s="65">
        <f t="shared" si="230"/>
        <v>0.11382935670286828</v>
      </c>
      <c r="Q1600" s="65">
        <f t="shared" si="231"/>
        <v>7.4640741693197343E-2</v>
      </c>
      <c r="R1600" s="65">
        <f t="shared" si="232"/>
        <v>3.8370909280630569E-2</v>
      </c>
      <c r="S1600" s="65">
        <f t="shared" si="233"/>
        <v>0.17219486882431262</v>
      </c>
      <c r="T1600" s="66">
        <f>(L1600*'Football Field'!$F$4)+(M1600*'Football Field'!$F$5)+(N1600*'Football Field'!$F$6)+(O1600*'Football Field'!$F$7)+(P1600*'Football Field'!$F$8)+(Q1600*'Football Field'!$F$9)+(R1600*'Football Field'!$F$10)+(S1600*'Football Field'!$F$11)</f>
        <v>128397715.26144743</v>
      </c>
    </row>
    <row r="1601" spans="2:20" x14ac:dyDescent="0.3">
      <c r="B1601" s="62">
        <f t="shared" si="225"/>
        <v>1574</v>
      </c>
      <c r="C1601" s="62">
        <v>0.95534221117781715</v>
      </c>
      <c r="D1601" s="62">
        <v>0.60239524232586583</v>
      </c>
      <c r="E1601" s="62">
        <v>0.30156856730385539</v>
      </c>
      <c r="F1601" s="62">
        <v>0.53560848981334408</v>
      </c>
      <c r="G1601" s="62">
        <v>0.2660121752349397</v>
      </c>
      <c r="H1601" s="62">
        <v>0.66444902566541986</v>
      </c>
      <c r="I1601" s="62">
        <v>0.67073151339535031</v>
      </c>
      <c r="J1601" s="62">
        <v>0.40244578748724458</v>
      </c>
      <c r="K1601" s="62"/>
      <c r="L1601" s="65">
        <f t="shared" si="226"/>
        <v>0.21719465662543341</v>
      </c>
      <c r="M1601" s="65">
        <f t="shared" si="227"/>
        <v>0.13695304811084977</v>
      </c>
      <c r="N1601" s="65">
        <f t="shared" si="228"/>
        <v>6.856085773058497E-2</v>
      </c>
      <c r="O1601" s="65">
        <f t="shared" si="229"/>
        <v>0.12176924736451697</v>
      </c>
      <c r="P1601" s="65">
        <f t="shared" si="230"/>
        <v>6.0477201135189312E-2</v>
      </c>
      <c r="Q1601" s="65">
        <f t="shared" si="231"/>
        <v>0.15106082018147471</v>
      </c>
      <c r="R1601" s="65">
        <f t="shared" si="232"/>
        <v>0.15248912801639541</v>
      </c>
      <c r="S1601" s="65">
        <f t="shared" si="233"/>
        <v>9.1495040835555472E-2</v>
      </c>
      <c r="T1601" s="66">
        <f>(L1601*'Football Field'!$F$4)+(M1601*'Football Field'!$F$5)+(N1601*'Football Field'!$F$6)+(O1601*'Football Field'!$F$7)+(P1601*'Football Field'!$F$8)+(Q1601*'Football Field'!$F$9)+(R1601*'Football Field'!$F$10)+(S1601*'Football Field'!$F$11)</f>
        <v>135987248.42187512</v>
      </c>
    </row>
    <row r="1602" spans="2:20" x14ac:dyDescent="0.3">
      <c r="B1602" s="62">
        <f t="shared" si="225"/>
        <v>1575</v>
      </c>
      <c r="C1602" s="62">
        <v>0.72243299010951623</v>
      </c>
      <c r="D1602" s="62">
        <v>0.83580978118640847</v>
      </c>
      <c r="E1602" s="62">
        <v>0.22396351201529252</v>
      </c>
      <c r="F1602" s="62">
        <v>0.89927090792248332</v>
      </c>
      <c r="G1602" s="62">
        <v>0.14711885292708049</v>
      </c>
      <c r="H1602" s="62">
        <v>6.0981696691804865E-2</v>
      </c>
      <c r="I1602" s="62">
        <v>0.31637432930434872</v>
      </c>
      <c r="J1602" s="62">
        <v>0.73819469438869656</v>
      </c>
      <c r="K1602" s="62"/>
      <c r="L1602" s="65">
        <f t="shared" si="226"/>
        <v>0.18316584884810722</v>
      </c>
      <c r="M1602" s="65">
        <f t="shared" si="227"/>
        <v>0.21191143004606078</v>
      </c>
      <c r="N1602" s="65">
        <f t="shared" si="228"/>
        <v>5.6783767284859975E-2</v>
      </c>
      <c r="O1602" s="65">
        <f t="shared" si="229"/>
        <v>0.22800138068038653</v>
      </c>
      <c r="P1602" s="65">
        <f t="shared" si="230"/>
        <v>3.7300552365228404E-2</v>
      </c>
      <c r="Q1602" s="65">
        <f t="shared" si="231"/>
        <v>1.5461315293836436E-2</v>
      </c>
      <c r="R1602" s="65">
        <f t="shared" si="232"/>
        <v>8.021363001708566E-2</v>
      </c>
      <c r="S1602" s="65">
        <f t="shared" si="233"/>
        <v>0.187162075464435</v>
      </c>
      <c r="T1602" s="66">
        <f>(L1602*'Football Field'!$F$4)+(M1602*'Football Field'!$F$5)+(N1602*'Football Field'!$F$6)+(O1602*'Football Field'!$F$7)+(P1602*'Football Field'!$F$8)+(Q1602*'Football Field'!$F$9)+(R1602*'Football Field'!$F$10)+(S1602*'Football Field'!$F$11)</f>
        <v>125168477.46913844</v>
      </c>
    </row>
    <row r="1603" spans="2:20" x14ac:dyDescent="0.3">
      <c r="B1603" s="62">
        <f t="shared" si="225"/>
        <v>1576</v>
      </c>
      <c r="C1603" s="62">
        <v>0.27791226131148261</v>
      </c>
      <c r="D1603" s="62">
        <v>0.27139535007233595</v>
      </c>
      <c r="E1603" s="62">
        <v>0.44804060432418558</v>
      </c>
      <c r="F1603" s="62">
        <v>0.38755188706378663</v>
      </c>
      <c r="G1603" s="62">
        <v>2.2391340799481574E-2</v>
      </c>
      <c r="H1603" s="62">
        <v>0.94287220810088146</v>
      </c>
      <c r="I1603" s="62">
        <v>0.89803819052503187</v>
      </c>
      <c r="J1603" s="62">
        <v>0.79970051475050363</v>
      </c>
      <c r="K1603" s="62"/>
      <c r="L1603" s="65">
        <f t="shared" si="226"/>
        <v>6.8655870820224438E-2</v>
      </c>
      <c r="M1603" s="65">
        <f t="shared" si="227"/>
        <v>6.7045923083228945E-2</v>
      </c>
      <c r="N1603" s="65">
        <f t="shared" si="228"/>
        <v>0.11068463732954997</v>
      </c>
      <c r="O1603" s="65">
        <f t="shared" si="229"/>
        <v>9.5741411943547752E-2</v>
      </c>
      <c r="P1603" s="65">
        <f t="shared" si="230"/>
        <v>5.5315911365919675E-3</v>
      </c>
      <c r="Q1603" s="65">
        <f t="shared" si="231"/>
        <v>0.23292859485174236</v>
      </c>
      <c r="R1603" s="65">
        <f t="shared" si="232"/>
        <v>0.22185273046017723</v>
      </c>
      <c r="S1603" s="65">
        <f t="shared" si="233"/>
        <v>0.19755924037493724</v>
      </c>
      <c r="T1603" s="66">
        <f>(L1603*'Football Field'!$F$4)+(M1603*'Football Field'!$F$5)+(N1603*'Football Field'!$F$6)+(O1603*'Football Field'!$F$7)+(P1603*'Football Field'!$F$8)+(Q1603*'Football Field'!$F$9)+(R1603*'Football Field'!$F$10)+(S1603*'Football Field'!$F$11)</f>
        <v>143785915.7610411</v>
      </c>
    </row>
    <row r="1604" spans="2:20" x14ac:dyDescent="0.3">
      <c r="B1604" s="62">
        <f t="shared" si="225"/>
        <v>1577</v>
      </c>
      <c r="C1604" s="62">
        <v>0.82164456198955915</v>
      </c>
      <c r="D1604" s="62">
        <v>2.5491135634257978E-2</v>
      </c>
      <c r="E1604" s="62">
        <v>8.942350280014344E-2</v>
      </c>
      <c r="F1604" s="62">
        <v>0.66296324076132462</v>
      </c>
      <c r="G1604" s="62">
        <v>0.42598325904240508</v>
      </c>
      <c r="H1604" s="62">
        <v>0.45495292549206112</v>
      </c>
      <c r="I1604" s="62">
        <v>0.61182178685034794</v>
      </c>
      <c r="J1604" s="62">
        <v>0.20210236023740014</v>
      </c>
      <c r="K1604" s="62"/>
      <c r="L1604" s="65">
        <f t="shared" si="226"/>
        <v>0.2494077399783593</v>
      </c>
      <c r="M1604" s="65">
        <f t="shared" si="227"/>
        <v>7.7377576900495466E-3</v>
      </c>
      <c r="N1604" s="65">
        <f t="shared" si="228"/>
        <v>2.7144235799878232E-2</v>
      </c>
      <c r="O1604" s="65">
        <f t="shared" si="229"/>
        <v>0.20124050132654805</v>
      </c>
      <c r="P1604" s="65">
        <f t="shared" si="230"/>
        <v>0.1293059393579146</v>
      </c>
      <c r="Q1604" s="65">
        <f t="shared" si="231"/>
        <v>0.13809959463342705</v>
      </c>
      <c r="R1604" s="65">
        <f t="shared" si="232"/>
        <v>0.18571666653324212</v>
      </c>
      <c r="S1604" s="65">
        <f t="shared" si="233"/>
        <v>6.1347564680581085E-2</v>
      </c>
      <c r="T1604" s="66">
        <f>(L1604*'Football Field'!$F$4)+(M1604*'Football Field'!$F$5)+(N1604*'Football Field'!$F$6)+(O1604*'Football Field'!$F$7)+(P1604*'Football Field'!$F$8)+(Q1604*'Football Field'!$F$9)+(R1604*'Football Field'!$F$10)+(S1604*'Football Field'!$F$11)</f>
        <v>145747907.69199881</v>
      </c>
    </row>
    <row r="1605" spans="2:20" x14ac:dyDescent="0.3">
      <c r="B1605" s="62">
        <f t="shared" si="225"/>
        <v>1578</v>
      </c>
      <c r="C1605" s="62">
        <v>0.36918445358244101</v>
      </c>
      <c r="D1605" s="62">
        <v>0.55675375079634437</v>
      </c>
      <c r="E1605" s="62">
        <v>0.42139028417517088</v>
      </c>
      <c r="F1605" s="62">
        <v>0.5572865380941987</v>
      </c>
      <c r="G1605" s="62">
        <v>0.24246099266274257</v>
      </c>
      <c r="H1605" s="62">
        <v>0.80443946859017823</v>
      </c>
      <c r="I1605" s="62">
        <v>0.15296359189788755</v>
      </c>
      <c r="J1605" s="62">
        <v>0.65028592638591121</v>
      </c>
      <c r="K1605" s="62"/>
      <c r="L1605" s="65">
        <f t="shared" si="226"/>
        <v>9.8324250112674913E-2</v>
      </c>
      <c r="M1605" s="65">
        <f t="shared" si="227"/>
        <v>0.1482792531301575</v>
      </c>
      <c r="N1605" s="65">
        <f t="shared" si="228"/>
        <v>0.11222813770796679</v>
      </c>
      <c r="O1605" s="65">
        <f t="shared" si="229"/>
        <v>0.14842114943977386</v>
      </c>
      <c r="P1605" s="65">
        <f t="shared" si="230"/>
        <v>6.4574212304460907E-2</v>
      </c>
      <c r="Q1605" s="65">
        <f t="shared" si="231"/>
        <v>0.21424495734489377</v>
      </c>
      <c r="R1605" s="65">
        <f t="shared" si="232"/>
        <v>4.07385260185191E-2</v>
      </c>
      <c r="S1605" s="65">
        <f t="shared" si="233"/>
        <v>0.17318951394155313</v>
      </c>
      <c r="T1605" s="66">
        <f>(L1605*'Football Field'!$F$4)+(M1605*'Football Field'!$F$5)+(N1605*'Football Field'!$F$6)+(O1605*'Football Field'!$F$7)+(P1605*'Football Field'!$F$8)+(Q1605*'Football Field'!$F$9)+(R1605*'Football Field'!$F$10)+(S1605*'Football Field'!$F$11)</f>
        <v>123311500.73562218</v>
      </c>
    </row>
    <row r="1606" spans="2:20" x14ac:dyDescent="0.3">
      <c r="B1606" s="62">
        <f t="shared" si="225"/>
        <v>1579</v>
      </c>
      <c r="C1606" s="62">
        <v>0.21244143177137531</v>
      </c>
      <c r="D1606" s="62">
        <v>0.36260908010412651</v>
      </c>
      <c r="E1606" s="62">
        <v>0.88541905293944734</v>
      </c>
      <c r="F1606" s="62">
        <v>0.70944523280223015</v>
      </c>
      <c r="G1606" s="62">
        <v>0.90415326963146259</v>
      </c>
      <c r="H1606" s="62">
        <v>0.27767435580120425</v>
      </c>
      <c r="I1606" s="62">
        <v>0.12964238346124568</v>
      </c>
      <c r="J1606" s="62">
        <v>0.28518098077645537</v>
      </c>
      <c r="K1606" s="62"/>
      <c r="L1606" s="65">
        <f t="shared" si="226"/>
        <v>5.6401890679403953E-2</v>
      </c>
      <c r="M1606" s="65">
        <f t="shared" si="227"/>
        <v>9.6270475701754746E-2</v>
      </c>
      <c r="N1606" s="65">
        <f t="shared" si="228"/>
        <v>0.23507330097029119</v>
      </c>
      <c r="O1606" s="65">
        <f t="shared" si="229"/>
        <v>0.1883533363990782</v>
      </c>
      <c r="P1606" s="65">
        <f t="shared" si="230"/>
        <v>0.24004712002722753</v>
      </c>
      <c r="Q1606" s="65">
        <f t="shared" si="231"/>
        <v>7.3720829923740308E-2</v>
      </c>
      <c r="R1606" s="65">
        <f t="shared" si="232"/>
        <v>3.4419253713501782E-2</v>
      </c>
      <c r="S1606" s="65">
        <f t="shared" si="233"/>
        <v>7.571379258500234E-2</v>
      </c>
      <c r="T1606" s="66">
        <f>(L1606*'Football Field'!$F$4)+(M1606*'Football Field'!$F$5)+(N1606*'Football Field'!$F$6)+(O1606*'Football Field'!$F$7)+(P1606*'Football Field'!$F$8)+(Q1606*'Football Field'!$F$9)+(R1606*'Football Field'!$F$10)+(S1606*'Football Field'!$F$11)</f>
        <v>139933918.15917274</v>
      </c>
    </row>
    <row r="1607" spans="2:20" x14ac:dyDescent="0.3">
      <c r="B1607" s="62">
        <f t="shared" si="225"/>
        <v>1580</v>
      </c>
      <c r="C1607" s="62">
        <v>7.5125045456781336E-2</v>
      </c>
      <c r="D1607" s="62">
        <v>0.9834241107556505</v>
      </c>
      <c r="E1607" s="62">
        <v>0.76544893815155346</v>
      </c>
      <c r="F1607" s="62">
        <v>0.45549225025780271</v>
      </c>
      <c r="G1607" s="62">
        <v>0.18856911023140643</v>
      </c>
      <c r="H1607" s="62">
        <v>0.15385542433400812</v>
      </c>
      <c r="I1607" s="62">
        <v>0.7508021550782068</v>
      </c>
      <c r="J1607" s="62">
        <v>8.0559115855214247E-2</v>
      </c>
      <c r="K1607" s="62"/>
      <c r="L1607" s="65">
        <f t="shared" si="226"/>
        <v>2.1754717025499741E-2</v>
      </c>
      <c r="M1607" s="65">
        <f t="shared" si="227"/>
        <v>0.28478003727599349</v>
      </c>
      <c r="N1607" s="65">
        <f t="shared" si="228"/>
        <v>0.22165876833360579</v>
      </c>
      <c r="O1607" s="65">
        <f t="shared" si="229"/>
        <v>0.13190148440398902</v>
      </c>
      <c r="P1607" s="65">
        <f t="shared" si="230"/>
        <v>5.4605858910188709E-2</v>
      </c>
      <c r="Q1607" s="65">
        <f t="shared" si="231"/>
        <v>4.4553466808217444E-2</v>
      </c>
      <c r="R1607" s="65">
        <f t="shared" si="232"/>
        <v>0.21741735165083195</v>
      </c>
      <c r="S1607" s="65">
        <f t="shared" si="233"/>
        <v>2.3328315591673809E-2</v>
      </c>
      <c r="T1607" s="66">
        <f>(L1607*'Football Field'!$F$4)+(M1607*'Football Field'!$F$5)+(N1607*'Football Field'!$F$6)+(O1607*'Football Field'!$F$7)+(P1607*'Football Field'!$F$8)+(Q1607*'Football Field'!$F$9)+(R1607*'Football Field'!$F$10)+(S1607*'Football Field'!$F$11)</f>
        <v>148537200.60870257</v>
      </c>
    </row>
    <row r="1608" spans="2:20" x14ac:dyDescent="0.3">
      <c r="B1608" s="62">
        <f t="shared" si="225"/>
        <v>1581</v>
      </c>
      <c r="C1608" s="62">
        <v>0.84978898450540086</v>
      </c>
      <c r="D1608" s="62">
        <v>0.84207438690523029</v>
      </c>
      <c r="E1608" s="62">
        <v>0.1316217745665117</v>
      </c>
      <c r="F1608" s="62">
        <v>0.1095271391053837</v>
      </c>
      <c r="G1608" s="62">
        <v>6.8931912893465119E-2</v>
      </c>
      <c r="H1608" s="62">
        <v>0.57986040344022416</v>
      </c>
      <c r="I1608" s="62">
        <v>0.60584374815038067</v>
      </c>
      <c r="J1608" s="62">
        <v>0.20030584591336409</v>
      </c>
      <c r="K1608" s="62"/>
      <c r="L1608" s="65">
        <f t="shared" si="226"/>
        <v>0.25082658603801278</v>
      </c>
      <c r="M1608" s="65">
        <f t="shared" si="227"/>
        <v>0.24854951936147299</v>
      </c>
      <c r="N1608" s="65">
        <f t="shared" si="228"/>
        <v>3.884992741109513E-2</v>
      </c>
      <c r="O1608" s="65">
        <f t="shared" si="229"/>
        <v>3.2328400204320741E-2</v>
      </c>
      <c r="P1608" s="65">
        <f t="shared" si="230"/>
        <v>2.0346176163016202E-2</v>
      </c>
      <c r="Q1608" s="65">
        <f t="shared" si="231"/>
        <v>0.17115355461825454</v>
      </c>
      <c r="R1608" s="65">
        <f t="shared" si="232"/>
        <v>0.17882288637746846</v>
      </c>
      <c r="S1608" s="65">
        <f t="shared" si="233"/>
        <v>5.9122949826358961E-2</v>
      </c>
      <c r="T1608" s="66">
        <f>(L1608*'Football Field'!$F$4)+(M1608*'Football Field'!$F$5)+(N1608*'Football Field'!$F$6)+(O1608*'Football Field'!$F$7)+(P1608*'Football Field'!$F$8)+(Q1608*'Football Field'!$F$9)+(R1608*'Football Field'!$F$10)+(S1608*'Football Field'!$F$11)</f>
        <v>134169737.76766153</v>
      </c>
    </row>
    <row r="1609" spans="2:20" x14ac:dyDescent="0.3">
      <c r="B1609" s="62">
        <f t="shared" si="225"/>
        <v>1582</v>
      </c>
      <c r="C1609" s="62">
        <v>0.75748801892079887</v>
      </c>
      <c r="D1609" s="62">
        <v>0.97210406563887786</v>
      </c>
      <c r="E1609" s="62">
        <v>0.30487068465445089</v>
      </c>
      <c r="F1609" s="62">
        <v>0.13747076957229787</v>
      </c>
      <c r="G1609" s="62">
        <v>0.76568426318123328</v>
      </c>
      <c r="H1609" s="62">
        <v>0.22723394708945877</v>
      </c>
      <c r="I1609" s="62">
        <v>0.93488815456570606</v>
      </c>
      <c r="J1609" s="62">
        <v>0.87535617775484953</v>
      </c>
      <c r="K1609" s="62"/>
      <c r="L1609" s="65">
        <f t="shared" si="226"/>
        <v>0.15225595778062639</v>
      </c>
      <c r="M1609" s="65">
        <f t="shared" si="227"/>
        <v>0.19539402852491017</v>
      </c>
      <c r="N1609" s="65">
        <f t="shared" si="228"/>
        <v>6.1279356150651054E-2</v>
      </c>
      <c r="O1609" s="65">
        <f t="shared" si="229"/>
        <v>2.7631781843744877E-2</v>
      </c>
      <c r="P1609" s="65">
        <f t="shared" si="230"/>
        <v>0.15390341224710674</v>
      </c>
      <c r="Q1609" s="65">
        <f t="shared" si="231"/>
        <v>4.5674283144002022E-2</v>
      </c>
      <c r="R1609" s="65">
        <f t="shared" si="232"/>
        <v>0.18791358785312595</v>
      </c>
      <c r="S1609" s="65">
        <f t="shared" si="233"/>
        <v>0.17594759245583277</v>
      </c>
      <c r="T1609" s="66">
        <f>(L1609*'Football Field'!$F$4)+(M1609*'Football Field'!$F$5)+(N1609*'Football Field'!$F$6)+(O1609*'Football Field'!$F$7)+(P1609*'Football Field'!$F$8)+(Q1609*'Football Field'!$F$9)+(R1609*'Football Field'!$F$10)+(S1609*'Football Field'!$F$11)</f>
        <v>148485368.28551173</v>
      </c>
    </row>
    <row r="1610" spans="2:20" x14ac:dyDescent="0.3">
      <c r="B1610" s="62">
        <f t="shared" si="225"/>
        <v>1583</v>
      </c>
      <c r="C1610" s="62">
        <v>0.34879182130725372</v>
      </c>
      <c r="D1610" s="62">
        <v>0.64914157666477246</v>
      </c>
      <c r="E1610" s="62">
        <v>0.13390705129079394</v>
      </c>
      <c r="F1610" s="62">
        <v>0.3496125770369517</v>
      </c>
      <c r="G1610" s="62">
        <v>8.7890432837140708E-2</v>
      </c>
      <c r="H1610" s="62">
        <v>0.41758977741912451</v>
      </c>
      <c r="I1610" s="62">
        <v>0.89561532680321698</v>
      </c>
      <c r="J1610" s="62">
        <v>0.63638125798856049</v>
      </c>
      <c r="K1610" s="62"/>
      <c r="L1610" s="65">
        <f t="shared" si="226"/>
        <v>9.9118720467593777E-2</v>
      </c>
      <c r="M1610" s="65">
        <f t="shared" si="227"/>
        <v>0.18447130509017634</v>
      </c>
      <c r="N1610" s="65">
        <f t="shared" si="228"/>
        <v>3.8053345218321259E-2</v>
      </c>
      <c r="O1610" s="65">
        <f t="shared" si="229"/>
        <v>9.9351960620528562E-2</v>
      </c>
      <c r="P1610" s="65">
        <f t="shared" si="230"/>
        <v>2.4976466510911281E-2</v>
      </c>
      <c r="Q1610" s="65">
        <f t="shared" si="231"/>
        <v>0.11866953835958569</v>
      </c>
      <c r="R1610" s="65">
        <f t="shared" si="232"/>
        <v>0.25451355164002104</v>
      </c>
      <c r="S1610" s="65">
        <f t="shared" si="233"/>
        <v>0.18084511209286203</v>
      </c>
      <c r="T1610" s="66">
        <f>(L1610*'Football Field'!$F$4)+(M1610*'Football Field'!$F$5)+(N1610*'Football Field'!$F$6)+(O1610*'Football Field'!$F$7)+(P1610*'Football Field'!$F$8)+(Q1610*'Football Field'!$F$9)+(R1610*'Football Field'!$F$10)+(S1610*'Football Field'!$F$11)</f>
        <v>147388557.89442572</v>
      </c>
    </row>
    <row r="1611" spans="2:20" x14ac:dyDescent="0.3">
      <c r="B1611" s="62">
        <f t="shared" si="225"/>
        <v>1584</v>
      </c>
      <c r="C1611" s="62">
        <v>0.68432464342907096</v>
      </c>
      <c r="D1611" s="62">
        <v>0.47821421007398601</v>
      </c>
      <c r="E1611" s="62">
        <v>0.85737684764076039</v>
      </c>
      <c r="F1611" s="62">
        <v>0.62441121746158867</v>
      </c>
      <c r="G1611" s="62">
        <v>0.9378514096217313</v>
      </c>
      <c r="H1611" s="62">
        <v>0.8728135925839795</v>
      </c>
      <c r="I1611" s="62">
        <v>0.64112207136875721</v>
      </c>
      <c r="J1611" s="62">
        <v>0.37846090920929509</v>
      </c>
      <c r="K1611" s="62"/>
      <c r="L1611" s="65">
        <f t="shared" si="226"/>
        <v>0.1250005079399725</v>
      </c>
      <c r="M1611" s="65">
        <f t="shared" si="227"/>
        <v>8.7351843510742641E-2</v>
      </c>
      <c r="N1611" s="65">
        <f t="shared" si="228"/>
        <v>0.15661067079805624</v>
      </c>
      <c r="O1611" s="65">
        <f t="shared" si="229"/>
        <v>0.11405656671226561</v>
      </c>
      <c r="P1611" s="65">
        <f t="shared" si="230"/>
        <v>0.17131036226826529</v>
      </c>
      <c r="Q1611" s="65">
        <f t="shared" si="231"/>
        <v>0.15943038652416716</v>
      </c>
      <c r="R1611" s="65">
        <f t="shared" si="232"/>
        <v>0.11710901447454358</v>
      </c>
      <c r="S1611" s="65">
        <f t="shared" si="233"/>
        <v>6.9130647771986992E-2</v>
      </c>
      <c r="T1611" s="66">
        <f>(L1611*'Football Field'!$F$4)+(M1611*'Football Field'!$F$5)+(N1611*'Football Field'!$F$6)+(O1611*'Football Field'!$F$7)+(P1611*'Football Field'!$F$8)+(Q1611*'Football Field'!$F$9)+(R1611*'Football Field'!$F$10)+(S1611*'Football Field'!$F$11)</f>
        <v>142841228.85645515</v>
      </c>
    </row>
    <row r="1612" spans="2:20" x14ac:dyDescent="0.3">
      <c r="B1612" s="62">
        <f t="shared" si="225"/>
        <v>1585</v>
      </c>
      <c r="C1612" s="62">
        <v>0.43710157775343439</v>
      </c>
      <c r="D1612" s="62">
        <v>0.93369148908275856</v>
      </c>
      <c r="E1612" s="62">
        <v>0.98967335302335646</v>
      </c>
      <c r="F1612" s="62">
        <v>0.35387514869458037</v>
      </c>
      <c r="G1612" s="62">
        <v>0.11132091319667758</v>
      </c>
      <c r="H1612" s="62">
        <v>0.98888461854810228</v>
      </c>
      <c r="I1612" s="62">
        <v>0.93299356349907669</v>
      </c>
      <c r="J1612" s="62">
        <v>0.56901863422630039</v>
      </c>
      <c r="K1612" s="62"/>
      <c r="L1612" s="65">
        <f t="shared" si="226"/>
        <v>8.2215123212463354E-2</v>
      </c>
      <c r="M1612" s="65">
        <f t="shared" si="227"/>
        <v>0.17561950064767121</v>
      </c>
      <c r="N1612" s="65">
        <f t="shared" si="228"/>
        <v>0.186149217481903</v>
      </c>
      <c r="O1612" s="65">
        <f t="shared" si="229"/>
        <v>6.6560933276167106E-2</v>
      </c>
      <c r="P1612" s="65">
        <f t="shared" si="230"/>
        <v>2.093852564346383E-2</v>
      </c>
      <c r="Q1612" s="65">
        <f t="shared" si="231"/>
        <v>0.18600086317396791</v>
      </c>
      <c r="R1612" s="65">
        <f t="shared" si="232"/>
        <v>0.17548822672697192</v>
      </c>
      <c r="S1612" s="65">
        <f t="shared" si="233"/>
        <v>0.10702760983739168</v>
      </c>
      <c r="T1612" s="66">
        <f>(L1612*'Football Field'!$F$4)+(M1612*'Football Field'!$F$5)+(N1612*'Football Field'!$F$6)+(O1612*'Football Field'!$F$7)+(P1612*'Football Field'!$F$8)+(Q1612*'Football Field'!$F$9)+(R1612*'Football Field'!$F$10)+(S1612*'Football Field'!$F$11)</f>
        <v>139268262.73866236</v>
      </c>
    </row>
    <row r="1613" spans="2:20" x14ac:dyDescent="0.3">
      <c r="B1613" s="62">
        <f t="shared" si="225"/>
        <v>1586</v>
      </c>
      <c r="C1613" s="62">
        <v>0.62959896789034298</v>
      </c>
      <c r="D1613" s="62">
        <v>8.9942887019271667E-2</v>
      </c>
      <c r="E1613" s="62">
        <v>0.15416744377861746</v>
      </c>
      <c r="F1613" s="62">
        <v>6.182371533622355E-2</v>
      </c>
      <c r="G1613" s="62">
        <v>0.29837366458124037</v>
      </c>
      <c r="H1613" s="62">
        <v>0.71214514417819308</v>
      </c>
      <c r="I1613" s="62">
        <v>0.7647064593774443</v>
      </c>
      <c r="J1613" s="62">
        <v>0.41190245432733164</v>
      </c>
      <c r="K1613" s="62"/>
      <c r="L1613" s="65">
        <f t="shared" si="226"/>
        <v>0.2016225972080167</v>
      </c>
      <c r="M1613" s="65">
        <f t="shared" si="227"/>
        <v>2.8803284957689523E-2</v>
      </c>
      <c r="N1613" s="65">
        <f t="shared" si="228"/>
        <v>4.9370539033316167E-2</v>
      </c>
      <c r="O1613" s="65">
        <f t="shared" si="229"/>
        <v>1.9798409290450934E-2</v>
      </c>
      <c r="P1613" s="65">
        <f t="shared" si="230"/>
        <v>9.5551098809649182E-2</v>
      </c>
      <c r="Q1613" s="65">
        <f t="shared" si="231"/>
        <v>0.22805716159193717</v>
      </c>
      <c r="R1613" s="65">
        <f t="shared" si="232"/>
        <v>0.24488938245572359</v>
      </c>
      <c r="S1613" s="65">
        <f t="shared" si="233"/>
        <v>0.13190752665321662</v>
      </c>
      <c r="T1613" s="66">
        <f>(L1613*'Football Field'!$F$4)+(M1613*'Football Field'!$F$5)+(N1613*'Football Field'!$F$6)+(O1613*'Football Field'!$F$7)+(P1613*'Football Field'!$F$8)+(Q1613*'Football Field'!$F$9)+(R1613*'Football Field'!$F$10)+(S1613*'Football Field'!$F$11)</f>
        <v>151194011.52917409</v>
      </c>
    </row>
    <row r="1614" spans="2:20" x14ac:dyDescent="0.3">
      <c r="B1614" s="62">
        <f t="shared" si="225"/>
        <v>1587</v>
      </c>
      <c r="C1614" s="62">
        <v>0.90734948534963289</v>
      </c>
      <c r="D1614" s="62">
        <v>0.35142392230115604</v>
      </c>
      <c r="E1614" s="62">
        <v>0.76072206286003097</v>
      </c>
      <c r="F1614" s="62">
        <v>0.62342972833983834</v>
      </c>
      <c r="G1614" s="62">
        <v>0.45958914210342328</v>
      </c>
      <c r="H1614" s="62">
        <v>0.92709547289485927</v>
      </c>
      <c r="I1614" s="62">
        <v>0.53410461122686859</v>
      </c>
      <c r="J1614" s="62">
        <v>0.77589259778570652</v>
      </c>
      <c r="K1614" s="62"/>
      <c r="L1614" s="65">
        <f t="shared" si="226"/>
        <v>0.16992813918043367</v>
      </c>
      <c r="M1614" s="65">
        <f t="shared" si="227"/>
        <v>6.5814566651915624E-2</v>
      </c>
      <c r="N1614" s="65">
        <f t="shared" si="228"/>
        <v>0.14246779952213731</v>
      </c>
      <c r="O1614" s="65">
        <f t="shared" si="229"/>
        <v>0.11675573233584892</v>
      </c>
      <c r="P1614" s="65">
        <f t="shared" si="230"/>
        <v>8.6071716539380769E-2</v>
      </c>
      <c r="Q1614" s="65">
        <f t="shared" si="231"/>
        <v>0.17362616179908033</v>
      </c>
      <c r="R1614" s="65">
        <f t="shared" si="232"/>
        <v>0.10002695122320815</v>
      </c>
      <c r="S1614" s="65">
        <f t="shared" si="233"/>
        <v>0.14530893274799511</v>
      </c>
      <c r="T1614" s="66">
        <f>(L1614*'Football Field'!$F$4)+(M1614*'Football Field'!$F$5)+(N1614*'Football Field'!$F$6)+(O1614*'Football Field'!$F$7)+(P1614*'Football Field'!$F$8)+(Q1614*'Football Field'!$F$9)+(R1614*'Football Field'!$F$10)+(S1614*'Football Field'!$F$11)</f>
        <v>133573531.39728589</v>
      </c>
    </row>
    <row r="1615" spans="2:20" x14ac:dyDescent="0.3">
      <c r="B1615" s="62">
        <f t="shared" si="225"/>
        <v>1588</v>
      </c>
      <c r="C1615" s="62">
        <v>0.77373866101511046</v>
      </c>
      <c r="D1615" s="62">
        <v>0.15039589321931213</v>
      </c>
      <c r="E1615" s="62">
        <v>0.7592206751278141</v>
      </c>
      <c r="F1615" s="62">
        <v>0.234809536293201</v>
      </c>
      <c r="G1615" s="62">
        <v>0.35686133302007961</v>
      </c>
      <c r="H1615" s="62">
        <v>0.33357643841067464</v>
      </c>
      <c r="I1615" s="62">
        <v>0.56497654020971277</v>
      </c>
      <c r="J1615" s="62">
        <v>0.83662602711469525</v>
      </c>
      <c r="K1615" s="62"/>
      <c r="L1615" s="65">
        <f t="shared" si="226"/>
        <v>0.19294241587895805</v>
      </c>
      <c r="M1615" s="65">
        <f t="shared" si="227"/>
        <v>3.7503292052044945E-2</v>
      </c>
      <c r="N1615" s="65">
        <f t="shared" si="228"/>
        <v>0.18932215569043831</v>
      </c>
      <c r="O1615" s="65">
        <f t="shared" si="229"/>
        <v>5.8552999205688294E-2</v>
      </c>
      <c r="P1615" s="65">
        <f t="shared" si="230"/>
        <v>8.8988299533005882E-2</v>
      </c>
      <c r="Q1615" s="65">
        <f t="shared" si="231"/>
        <v>8.3181889635468409E-2</v>
      </c>
      <c r="R1615" s="65">
        <f t="shared" si="232"/>
        <v>0.14088469928591102</v>
      </c>
      <c r="S1615" s="65">
        <f t="shared" si="233"/>
        <v>0.20862424871848503</v>
      </c>
      <c r="T1615" s="66">
        <f>(L1615*'Football Field'!$F$4)+(M1615*'Football Field'!$F$5)+(N1615*'Football Field'!$F$6)+(O1615*'Football Field'!$F$7)+(P1615*'Football Field'!$F$8)+(Q1615*'Football Field'!$F$9)+(R1615*'Football Field'!$F$10)+(S1615*'Football Field'!$F$11)</f>
        <v>140767755.14484036</v>
      </c>
    </row>
    <row r="1616" spans="2:20" x14ac:dyDescent="0.3">
      <c r="B1616" s="62">
        <f t="shared" si="225"/>
        <v>1589</v>
      </c>
      <c r="C1616" s="62">
        <v>0.87749648582775452</v>
      </c>
      <c r="D1616" s="62">
        <v>0.42938730834033911</v>
      </c>
      <c r="E1616" s="62">
        <v>0.78786824631073116</v>
      </c>
      <c r="F1616" s="62">
        <v>0.99915102588985139</v>
      </c>
      <c r="G1616" s="62">
        <v>0.43639401367771802</v>
      </c>
      <c r="H1616" s="62">
        <v>0.83716772960787345</v>
      </c>
      <c r="I1616" s="62">
        <v>0.23250869928878604</v>
      </c>
      <c r="J1616" s="62">
        <v>0.42223876080187916</v>
      </c>
      <c r="K1616" s="62"/>
      <c r="L1616" s="65">
        <f t="shared" si="226"/>
        <v>0.17472309784953011</v>
      </c>
      <c r="M1616" s="65">
        <f t="shared" si="227"/>
        <v>8.5497642329273107E-2</v>
      </c>
      <c r="N1616" s="65">
        <f t="shared" si="228"/>
        <v>0.15687673160631765</v>
      </c>
      <c r="O1616" s="65">
        <f t="shared" si="229"/>
        <v>0.19894639497995495</v>
      </c>
      <c r="P1616" s="65">
        <f t="shared" si="230"/>
        <v>8.6892785537295E-2</v>
      </c>
      <c r="Q1616" s="65">
        <f t="shared" si="231"/>
        <v>0.16669301985724139</v>
      </c>
      <c r="R1616" s="65">
        <f t="shared" si="232"/>
        <v>4.629607169124985E-2</v>
      </c>
      <c r="S1616" s="65">
        <f t="shared" si="233"/>
        <v>8.4074256149137994E-2</v>
      </c>
      <c r="T1616" s="66">
        <f>(L1616*'Football Field'!$F$4)+(M1616*'Football Field'!$F$5)+(N1616*'Football Field'!$F$6)+(O1616*'Football Field'!$F$7)+(P1616*'Football Field'!$F$8)+(Q1616*'Football Field'!$F$9)+(R1616*'Football Field'!$F$10)+(S1616*'Football Field'!$F$11)</f>
        <v>126583811.72034517</v>
      </c>
    </row>
    <row r="1617" spans="2:20" x14ac:dyDescent="0.3">
      <c r="B1617" s="62">
        <f t="shared" si="225"/>
        <v>1590</v>
      </c>
      <c r="C1617" s="62">
        <v>0.23075570426861913</v>
      </c>
      <c r="D1617" s="62">
        <v>0.78692721477319127</v>
      </c>
      <c r="E1617" s="62">
        <v>0.77503281103812038</v>
      </c>
      <c r="F1617" s="62">
        <v>0.48115385911498021</v>
      </c>
      <c r="G1617" s="62">
        <v>0.5273006019004558</v>
      </c>
      <c r="H1617" s="62">
        <v>3.44482226291416E-2</v>
      </c>
      <c r="I1617" s="62">
        <v>0.49915000089160433</v>
      </c>
      <c r="J1617" s="62">
        <v>0.94370688800317559</v>
      </c>
      <c r="K1617" s="62"/>
      <c r="L1617" s="65">
        <f t="shared" si="226"/>
        <v>5.3934097534079531E-2</v>
      </c>
      <c r="M1617" s="65">
        <f t="shared" si="227"/>
        <v>0.18392702051860238</v>
      </c>
      <c r="N1617" s="65">
        <f t="shared" si="228"/>
        <v>0.18114696386435708</v>
      </c>
      <c r="O1617" s="65">
        <f t="shared" si="229"/>
        <v>0.11245918816462892</v>
      </c>
      <c r="P1617" s="65">
        <f t="shared" si="230"/>
        <v>0.12324497971921018</v>
      </c>
      <c r="Q1617" s="65">
        <f t="shared" si="231"/>
        <v>8.0515184014390249E-3</v>
      </c>
      <c r="R1617" s="65">
        <f t="shared" si="232"/>
        <v>0.11666539259582123</v>
      </c>
      <c r="S1617" s="65">
        <f t="shared" si="233"/>
        <v>0.22057083920186171</v>
      </c>
      <c r="T1617" s="66">
        <f>(L1617*'Football Field'!$F$4)+(M1617*'Football Field'!$F$5)+(N1617*'Football Field'!$F$6)+(O1617*'Football Field'!$F$7)+(P1617*'Football Field'!$F$8)+(Q1617*'Football Field'!$F$9)+(R1617*'Football Field'!$F$10)+(S1617*'Football Field'!$F$11)</f>
        <v>140677635.55783546</v>
      </c>
    </row>
    <row r="1618" spans="2:20" x14ac:dyDescent="0.3">
      <c r="B1618" s="62">
        <f t="shared" si="225"/>
        <v>1591</v>
      </c>
      <c r="C1618" s="62">
        <v>1.7437971802688246E-2</v>
      </c>
      <c r="D1618" s="62">
        <v>0.4896341347396852</v>
      </c>
      <c r="E1618" s="62">
        <v>0.19525783922221007</v>
      </c>
      <c r="F1618" s="62">
        <v>0.23684599920850924</v>
      </c>
      <c r="G1618" s="62">
        <v>0.9720084605969056</v>
      </c>
      <c r="H1618" s="62">
        <v>0.65204534146768744</v>
      </c>
      <c r="I1618" s="62">
        <v>0.70425887655387232</v>
      </c>
      <c r="J1618" s="62">
        <v>0.67388068977068272</v>
      </c>
      <c r="K1618" s="62"/>
      <c r="L1618" s="65">
        <f t="shared" si="226"/>
        <v>4.4243435253755849E-3</v>
      </c>
      <c r="M1618" s="65">
        <f t="shared" si="227"/>
        <v>0.12422944814628291</v>
      </c>
      <c r="N1618" s="65">
        <f t="shared" si="228"/>
        <v>4.9540609797776754E-2</v>
      </c>
      <c r="O1618" s="65">
        <f t="shared" si="229"/>
        <v>6.0092313198243381E-2</v>
      </c>
      <c r="P1618" s="65">
        <f t="shared" si="230"/>
        <v>0.24661694535996678</v>
      </c>
      <c r="Q1618" s="65">
        <f t="shared" si="231"/>
        <v>0.16543624553453756</v>
      </c>
      <c r="R1618" s="65">
        <f t="shared" si="232"/>
        <v>0.17868380772292924</v>
      </c>
      <c r="S1618" s="65">
        <f t="shared" si="233"/>
        <v>0.17097628671488774</v>
      </c>
      <c r="T1618" s="66">
        <f>(L1618*'Football Field'!$F$4)+(M1618*'Football Field'!$F$5)+(N1618*'Football Field'!$F$6)+(O1618*'Football Field'!$F$7)+(P1618*'Football Field'!$F$8)+(Q1618*'Football Field'!$F$9)+(R1618*'Football Field'!$F$10)+(S1618*'Football Field'!$F$11)</f>
        <v>155627304.42959279</v>
      </c>
    </row>
    <row r="1619" spans="2:20" x14ac:dyDescent="0.3">
      <c r="B1619" s="62">
        <f t="shared" si="225"/>
        <v>1592</v>
      </c>
      <c r="C1619" s="62">
        <v>0.64732729966496183</v>
      </c>
      <c r="D1619" s="62">
        <v>0.60614939986173377</v>
      </c>
      <c r="E1619" s="62">
        <v>0.52119450447582294</v>
      </c>
      <c r="F1619" s="62">
        <v>0.35620467894055696</v>
      </c>
      <c r="G1619" s="62">
        <v>0.68481697074460512</v>
      </c>
      <c r="H1619" s="62">
        <v>0.68586673808331444</v>
      </c>
      <c r="I1619" s="62">
        <v>0.19012368976486893</v>
      </c>
      <c r="J1619" s="62">
        <v>5.6852394461579192E-2</v>
      </c>
      <c r="K1619" s="62"/>
      <c r="L1619" s="65">
        <f t="shared" si="226"/>
        <v>0.1726880455773481</v>
      </c>
      <c r="M1619" s="65">
        <f t="shared" si="227"/>
        <v>0.16170298277885384</v>
      </c>
      <c r="N1619" s="65">
        <f t="shared" si="228"/>
        <v>0.1390394942252054</v>
      </c>
      <c r="O1619" s="65">
        <f t="shared" si="229"/>
        <v>9.5025020362324519E-2</v>
      </c>
      <c r="P1619" s="65">
        <f t="shared" si="230"/>
        <v>0.18268919651201745</v>
      </c>
      <c r="Q1619" s="65">
        <f t="shared" si="231"/>
        <v>0.18296924382367336</v>
      </c>
      <c r="R1619" s="65">
        <f t="shared" si="232"/>
        <v>5.0719455861729032E-2</v>
      </c>
      <c r="S1619" s="65">
        <f t="shared" si="233"/>
        <v>1.5166560858848278E-2</v>
      </c>
      <c r="T1619" s="66">
        <f>(L1619*'Football Field'!$F$4)+(M1619*'Football Field'!$F$5)+(N1619*'Football Field'!$F$6)+(O1619*'Football Field'!$F$7)+(P1619*'Football Field'!$F$8)+(Q1619*'Football Field'!$F$9)+(R1619*'Football Field'!$F$10)+(S1619*'Football Field'!$F$11)</f>
        <v>133078834.73452812</v>
      </c>
    </row>
    <row r="1620" spans="2:20" x14ac:dyDescent="0.3">
      <c r="B1620" s="62">
        <f t="shared" si="225"/>
        <v>1593</v>
      </c>
      <c r="C1620" s="62">
        <v>0.39602527330520532</v>
      </c>
      <c r="D1620" s="62">
        <v>0.18923782463639927</v>
      </c>
      <c r="E1620" s="62">
        <v>0.99671744785419292</v>
      </c>
      <c r="F1620" s="62">
        <v>6.293655649948382E-2</v>
      </c>
      <c r="G1620" s="62">
        <v>0.41822564826869657</v>
      </c>
      <c r="H1620" s="62">
        <v>0.48641744002920639</v>
      </c>
      <c r="I1620" s="62">
        <v>0.96995204923199851</v>
      </c>
      <c r="J1620" s="62">
        <v>0.96834392025205451</v>
      </c>
      <c r="K1620" s="62"/>
      <c r="L1620" s="65">
        <f t="shared" si="226"/>
        <v>8.8243753627431226E-2</v>
      </c>
      <c r="M1620" s="65">
        <f t="shared" si="227"/>
        <v>4.2166642130781307E-2</v>
      </c>
      <c r="N1620" s="65">
        <f t="shared" si="228"/>
        <v>0.22209211086592381</v>
      </c>
      <c r="O1620" s="65">
        <f t="shared" si="229"/>
        <v>1.4023746362316715E-2</v>
      </c>
      <c r="P1620" s="65">
        <f t="shared" si="230"/>
        <v>9.3190519782946596E-2</v>
      </c>
      <c r="Q1620" s="65">
        <f t="shared" si="231"/>
        <v>0.10838525627364023</v>
      </c>
      <c r="R1620" s="65">
        <f t="shared" si="232"/>
        <v>0.21612814997513319</v>
      </c>
      <c r="S1620" s="65">
        <f t="shared" si="233"/>
        <v>0.21576982098182687</v>
      </c>
      <c r="T1620" s="66">
        <f>(L1620*'Football Field'!$F$4)+(M1620*'Football Field'!$F$5)+(N1620*'Football Field'!$F$6)+(O1620*'Football Field'!$F$7)+(P1620*'Football Field'!$F$8)+(Q1620*'Football Field'!$F$9)+(R1620*'Football Field'!$F$10)+(S1620*'Football Field'!$F$11)</f>
        <v>152640971.81413728</v>
      </c>
    </row>
    <row r="1621" spans="2:20" x14ac:dyDescent="0.3">
      <c r="B1621" s="62">
        <f t="shared" si="225"/>
        <v>1594</v>
      </c>
      <c r="C1621" s="62">
        <v>0.89251934187978088</v>
      </c>
      <c r="D1621" s="62">
        <v>0.10426045664026495</v>
      </c>
      <c r="E1621" s="62">
        <v>0.34559892558612915</v>
      </c>
      <c r="F1621" s="62">
        <v>0.11327527376639157</v>
      </c>
      <c r="G1621" s="62">
        <v>0.55864645503180677</v>
      </c>
      <c r="H1621" s="62">
        <v>0.88591676137792397</v>
      </c>
      <c r="I1621" s="62">
        <v>0.74745510638542201</v>
      </c>
      <c r="J1621" s="62">
        <v>0.17541377981138717</v>
      </c>
      <c r="K1621" s="62"/>
      <c r="L1621" s="65">
        <f t="shared" si="226"/>
        <v>0.2334552030538708</v>
      </c>
      <c r="M1621" s="65">
        <f t="shared" si="227"/>
        <v>2.727128134184556E-2</v>
      </c>
      <c r="N1621" s="65">
        <f t="shared" si="228"/>
        <v>9.0397892305595459E-2</v>
      </c>
      <c r="O1621" s="65">
        <f t="shared" si="229"/>
        <v>2.9629276136939733E-2</v>
      </c>
      <c r="P1621" s="65">
        <f t="shared" si="230"/>
        <v>0.14612447649604271</v>
      </c>
      <c r="Q1621" s="65">
        <f t="shared" si="231"/>
        <v>0.23172817407039342</v>
      </c>
      <c r="R1621" s="65">
        <f t="shared" si="232"/>
        <v>0.19551092670702641</v>
      </c>
      <c r="S1621" s="65">
        <f t="shared" si="233"/>
        <v>4.5882769888285921E-2</v>
      </c>
      <c r="T1621" s="66">
        <f>(L1621*'Football Field'!$F$4)+(M1621*'Football Field'!$F$5)+(N1621*'Football Field'!$F$6)+(O1621*'Football Field'!$F$7)+(P1621*'Football Field'!$F$8)+(Q1621*'Football Field'!$F$9)+(R1621*'Football Field'!$F$10)+(S1621*'Football Field'!$F$11)</f>
        <v>148815517.86680624</v>
      </c>
    </row>
    <row r="1622" spans="2:20" x14ac:dyDescent="0.3">
      <c r="B1622" s="62">
        <f t="shared" si="225"/>
        <v>1595</v>
      </c>
      <c r="C1622" s="62">
        <v>0.37732910723034396</v>
      </c>
      <c r="D1622" s="62">
        <v>0.33881588503560822</v>
      </c>
      <c r="E1622" s="62">
        <v>0.11666166561931934</v>
      </c>
      <c r="F1622" s="62">
        <v>0.68354852684034206</v>
      </c>
      <c r="G1622" s="62">
        <v>0.83524346012606621</v>
      </c>
      <c r="H1622" s="62">
        <v>0.90281928909984965</v>
      </c>
      <c r="I1622" s="62">
        <v>0.76684116015031201</v>
      </c>
      <c r="J1622" s="62">
        <v>0.54407502619580272</v>
      </c>
      <c r="K1622" s="62"/>
      <c r="L1622" s="65">
        <f t="shared" si="226"/>
        <v>8.2650929217365457E-2</v>
      </c>
      <c r="M1622" s="65">
        <f t="shared" si="227"/>
        <v>7.4214915295951797E-2</v>
      </c>
      <c r="N1622" s="65">
        <f t="shared" si="228"/>
        <v>2.5553806697441329E-2</v>
      </c>
      <c r="O1622" s="65">
        <f t="shared" si="229"/>
        <v>0.14972584893650173</v>
      </c>
      <c r="P1622" s="65">
        <f t="shared" si="230"/>
        <v>0.18295341329182085</v>
      </c>
      <c r="Q1622" s="65">
        <f t="shared" si="231"/>
        <v>0.19775535925966115</v>
      </c>
      <c r="R1622" s="65">
        <f t="shared" si="232"/>
        <v>0.16797043544762866</v>
      </c>
      <c r="S1622" s="65">
        <f t="shared" si="233"/>
        <v>0.11917529185362909</v>
      </c>
      <c r="T1622" s="66">
        <f>(L1622*'Football Field'!$F$4)+(M1622*'Football Field'!$F$5)+(N1622*'Football Field'!$F$6)+(O1622*'Football Field'!$F$7)+(P1622*'Football Field'!$F$8)+(Q1622*'Football Field'!$F$9)+(R1622*'Football Field'!$F$10)+(S1622*'Football Field'!$F$11)</f>
        <v>148311960.15139663</v>
      </c>
    </row>
    <row r="1623" spans="2:20" x14ac:dyDescent="0.3">
      <c r="B1623" s="62">
        <f t="shared" si="225"/>
        <v>1596</v>
      </c>
      <c r="C1623" s="62">
        <v>0.63539756469705644</v>
      </c>
      <c r="D1623" s="62">
        <v>0.69100319289460232</v>
      </c>
      <c r="E1623" s="62">
        <v>0.73080583286188017</v>
      </c>
      <c r="F1623" s="62">
        <v>0.48564708987828564</v>
      </c>
      <c r="G1623" s="62">
        <v>0.10824502674070868</v>
      </c>
      <c r="H1623" s="62">
        <v>0.27056653764586358</v>
      </c>
      <c r="I1623" s="62">
        <v>9.4740183609484552E-2</v>
      </c>
      <c r="J1623" s="62">
        <v>0.69290799139373016</v>
      </c>
      <c r="K1623" s="62"/>
      <c r="L1623" s="65">
        <f t="shared" si="226"/>
        <v>0.17129789068747495</v>
      </c>
      <c r="M1623" s="65">
        <f t="shared" si="227"/>
        <v>0.18628870486400229</v>
      </c>
      <c r="N1623" s="65">
        <f t="shared" si="228"/>
        <v>0.19701916504988354</v>
      </c>
      <c r="O1623" s="65">
        <f t="shared" si="229"/>
        <v>0.13092641007260422</v>
      </c>
      <c r="P1623" s="65">
        <f t="shared" si="230"/>
        <v>2.9181957546427179E-2</v>
      </c>
      <c r="Q1623" s="65">
        <f t="shared" si="231"/>
        <v>7.2942484775570651E-2</v>
      </c>
      <c r="R1623" s="65">
        <f t="shared" si="232"/>
        <v>2.5541164331321163E-2</v>
      </c>
      <c r="S1623" s="65">
        <f t="shared" si="233"/>
        <v>0.18680222267271601</v>
      </c>
      <c r="T1623" s="66">
        <f>(L1623*'Football Field'!$F$4)+(M1623*'Football Field'!$F$5)+(N1623*'Football Field'!$F$6)+(O1623*'Football Field'!$F$7)+(P1623*'Football Field'!$F$8)+(Q1623*'Football Field'!$F$9)+(R1623*'Football Field'!$F$10)+(S1623*'Football Field'!$F$11)</f>
        <v>120029851.70129246</v>
      </c>
    </row>
    <row r="1624" spans="2:20" x14ac:dyDescent="0.3">
      <c r="B1624" s="62">
        <f t="shared" si="225"/>
        <v>1597</v>
      </c>
      <c r="C1624" s="62">
        <v>0.74711973666868625</v>
      </c>
      <c r="D1624" s="62">
        <v>0.51644183654285236</v>
      </c>
      <c r="E1624" s="62">
        <v>0.78649832677356091</v>
      </c>
      <c r="F1624" s="62">
        <v>0.6541076939139383</v>
      </c>
      <c r="G1624" s="62">
        <v>0.83761690034540515</v>
      </c>
      <c r="H1624" s="62">
        <v>0.52820300359064132</v>
      </c>
      <c r="I1624" s="62">
        <v>0.94646722323245758</v>
      </c>
      <c r="J1624" s="62">
        <v>0.57430631741594174</v>
      </c>
      <c r="K1624" s="62"/>
      <c r="L1624" s="65">
        <f t="shared" si="226"/>
        <v>0.13363471118260237</v>
      </c>
      <c r="M1624" s="65">
        <f t="shared" si="227"/>
        <v>9.2374156753968401E-2</v>
      </c>
      <c r="N1624" s="65">
        <f t="shared" si="228"/>
        <v>0.14067822276068909</v>
      </c>
      <c r="O1624" s="65">
        <f t="shared" si="229"/>
        <v>0.11699797029625286</v>
      </c>
      <c r="P1624" s="65">
        <f t="shared" si="230"/>
        <v>0.14982162438704627</v>
      </c>
      <c r="Q1624" s="65">
        <f t="shared" si="231"/>
        <v>9.447783583573062E-2</v>
      </c>
      <c r="R1624" s="65">
        <f t="shared" si="232"/>
        <v>0.1692913034053036</v>
      </c>
      <c r="S1624" s="65">
        <f t="shared" si="233"/>
        <v>0.10272417537840693</v>
      </c>
      <c r="T1624" s="66">
        <f>(L1624*'Football Field'!$F$4)+(M1624*'Football Field'!$F$5)+(N1624*'Football Field'!$F$6)+(O1624*'Football Field'!$F$7)+(P1624*'Football Field'!$F$8)+(Q1624*'Football Field'!$F$9)+(R1624*'Football Field'!$F$10)+(S1624*'Football Field'!$F$11)</f>
        <v>148129831.17777437</v>
      </c>
    </row>
    <row r="1625" spans="2:20" x14ac:dyDescent="0.3">
      <c r="B1625" s="62">
        <f t="shared" si="225"/>
        <v>1598</v>
      </c>
      <c r="C1625" s="62">
        <v>0.31254395429636772</v>
      </c>
      <c r="D1625" s="62">
        <v>0.42228843308146979</v>
      </c>
      <c r="E1625" s="62">
        <v>7.7303159895262263E-3</v>
      </c>
      <c r="F1625" s="62">
        <v>0.97269331513209867</v>
      </c>
      <c r="G1625" s="62">
        <v>0.55958806911451808</v>
      </c>
      <c r="H1625" s="62">
        <v>0.36552163473695642</v>
      </c>
      <c r="I1625" s="62">
        <v>0.94881791595232901</v>
      </c>
      <c r="J1625" s="62">
        <v>0.71417288858306716</v>
      </c>
      <c r="K1625" s="62"/>
      <c r="L1625" s="65">
        <f t="shared" si="226"/>
        <v>7.2627948054888897E-2</v>
      </c>
      <c r="M1625" s="65">
        <f t="shared" si="227"/>
        <v>9.8130013268274086E-2</v>
      </c>
      <c r="N1625" s="65">
        <f t="shared" si="228"/>
        <v>1.7963456992766173E-3</v>
      </c>
      <c r="O1625" s="65">
        <f t="shared" si="229"/>
        <v>0.22603131045613939</v>
      </c>
      <c r="P1625" s="65">
        <f t="shared" si="230"/>
        <v>0.13003525634428539</v>
      </c>
      <c r="Q1625" s="65">
        <f t="shared" si="231"/>
        <v>8.4938729211318051E-2</v>
      </c>
      <c r="R1625" s="65">
        <f t="shared" si="232"/>
        <v>0.22048322281092528</v>
      </c>
      <c r="S1625" s="65">
        <f t="shared" si="233"/>
        <v>0.16595717415489217</v>
      </c>
      <c r="T1625" s="66">
        <f>(L1625*'Football Field'!$F$4)+(M1625*'Football Field'!$F$5)+(N1625*'Football Field'!$F$6)+(O1625*'Football Field'!$F$7)+(P1625*'Football Field'!$F$8)+(Q1625*'Football Field'!$F$9)+(R1625*'Football Field'!$F$10)+(S1625*'Football Field'!$F$11)</f>
        <v>151518244.14146754</v>
      </c>
    </row>
    <row r="1626" spans="2:20" x14ac:dyDescent="0.3">
      <c r="B1626" s="62">
        <f t="shared" si="225"/>
        <v>1599</v>
      </c>
      <c r="C1626" s="62">
        <v>0.40156627097510789</v>
      </c>
      <c r="D1626" s="62">
        <v>0.72624702827523679</v>
      </c>
      <c r="E1626" s="62">
        <v>0.57786863368704589</v>
      </c>
      <c r="F1626" s="62">
        <v>0.56519912606146117</v>
      </c>
      <c r="G1626" s="62">
        <v>0.55282095324296587</v>
      </c>
      <c r="H1626" s="62">
        <v>0.67814198685543869</v>
      </c>
      <c r="I1626" s="62">
        <v>0.48353930930678646</v>
      </c>
      <c r="J1626" s="62">
        <v>0.13867610383113982</v>
      </c>
      <c r="K1626" s="62"/>
      <c r="L1626" s="65">
        <f t="shared" si="226"/>
        <v>9.7371601821193102E-2</v>
      </c>
      <c r="M1626" s="65">
        <f t="shared" si="227"/>
        <v>0.17610004019840758</v>
      </c>
      <c r="N1626" s="65">
        <f t="shared" si="228"/>
        <v>0.1401213163837155</v>
      </c>
      <c r="O1626" s="65">
        <f t="shared" si="229"/>
        <v>0.13704922009237766</v>
      </c>
      <c r="P1626" s="65">
        <f t="shared" si="230"/>
        <v>0.13404776652898523</v>
      </c>
      <c r="Q1626" s="65">
        <f t="shared" si="231"/>
        <v>0.16443555222399067</v>
      </c>
      <c r="R1626" s="65">
        <f t="shared" si="232"/>
        <v>0.11724838586763106</v>
      </c>
      <c r="S1626" s="65">
        <f t="shared" si="233"/>
        <v>3.3626116883699139E-2</v>
      </c>
      <c r="T1626" s="66">
        <f>(L1626*'Football Field'!$F$4)+(M1626*'Football Field'!$F$5)+(N1626*'Football Field'!$F$6)+(O1626*'Football Field'!$F$7)+(P1626*'Football Field'!$F$8)+(Q1626*'Football Field'!$F$9)+(R1626*'Football Field'!$F$10)+(S1626*'Football Field'!$F$11)</f>
        <v>139111517.66297424</v>
      </c>
    </row>
    <row r="1627" spans="2:20" x14ac:dyDescent="0.3">
      <c r="B1627" s="62">
        <f t="shared" si="225"/>
        <v>1600</v>
      </c>
      <c r="C1627" s="62">
        <v>0.10567568144132189</v>
      </c>
      <c r="D1627" s="62">
        <v>0.23705243233965856</v>
      </c>
      <c r="E1627" s="62">
        <v>0.31773290269557708</v>
      </c>
      <c r="F1627" s="62">
        <v>0.87957207019201467</v>
      </c>
      <c r="G1627" s="62">
        <v>2.9317371254492852E-2</v>
      </c>
      <c r="H1627" s="62">
        <v>0.26271904720318129</v>
      </c>
      <c r="I1627" s="62">
        <v>0.52841716808764494</v>
      </c>
      <c r="J1627" s="62">
        <v>0.94794773548524092</v>
      </c>
      <c r="K1627" s="62"/>
      <c r="L1627" s="65">
        <f t="shared" si="226"/>
        <v>3.1941295606000335E-2</v>
      </c>
      <c r="M1627" s="65">
        <f t="shared" si="227"/>
        <v>7.165093910169644E-2</v>
      </c>
      <c r="N1627" s="65">
        <f t="shared" si="228"/>
        <v>9.6037237993939512E-2</v>
      </c>
      <c r="O1627" s="65">
        <f t="shared" si="229"/>
        <v>0.26585749074525561</v>
      </c>
      <c r="P1627" s="65">
        <f t="shared" si="230"/>
        <v>8.8614031994729402E-3</v>
      </c>
      <c r="Q1627" s="65">
        <f t="shared" si="231"/>
        <v>7.9408872822865406E-2</v>
      </c>
      <c r="R1627" s="65">
        <f t="shared" si="232"/>
        <v>0.15971819380738977</v>
      </c>
      <c r="S1627" s="65">
        <f t="shared" si="233"/>
        <v>0.28652456672338006</v>
      </c>
      <c r="T1627" s="66">
        <f>(L1627*'Football Field'!$F$4)+(M1627*'Football Field'!$F$5)+(N1627*'Football Field'!$F$6)+(O1627*'Football Field'!$F$7)+(P1627*'Football Field'!$F$8)+(Q1627*'Football Field'!$F$9)+(R1627*'Football Field'!$F$10)+(S1627*'Football Field'!$F$11)</f>
        <v>137112822.81424269</v>
      </c>
    </row>
    <row r="1628" spans="2:20" x14ac:dyDescent="0.3">
      <c r="B1628" s="62">
        <f t="shared" si="225"/>
        <v>1601</v>
      </c>
      <c r="C1628" s="62">
        <v>0.32809441268282036</v>
      </c>
      <c r="D1628" s="62">
        <v>0.16791866139920664</v>
      </c>
      <c r="E1628" s="62">
        <v>0.75788736308151661</v>
      </c>
      <c r="F1628" s="62">
        <v>0.83276458410564502</v>
      </c>
      <c r="G1628" s="62">
        <v>0.90528649979850773</v>
      </c>
      <c r="H1628" s="62">
        <v>0.34236943606582171</v>
      </c>
      <c r="I1628" s="62">
        <v>0.1834967597580629</v>
      </c>
      <c r="J1628" s="62">
        <v>0.69928859425165335</v>
      </c>
      <c r="K1628" s="62"/>
      <c r="L1628" s="65">
        <f t="shared" si="226"/>
        <v>7.7800839835568597E-2</v>
      </c>
      <c r="M1628" s="65">
        <f t="shared" si="227"/>
        <v>3.9818455834395312E-2</v>
      </c>
      <c r="N1628" s="65">
        <f t="shared" si="228"/>
        <v>0.17971739557024766</v>
      </c>
      <c r="O1628" s="65">
        <f t="shared" si="229"/>
        <v>0.19747298803095314</v>
      </c>
      <c r="P1628" s="65">
        <f t="shared" si="230"/>
        <v>0.21467006828981017</v>
      </c>
      <c r="Q1628" s="65">
        <f t="shared" si="231"/>
        <v>8.1185867940096385E-2</v>
      </c>
      <c r="R1628" s="65">
        <f t="shared" si="232"/>
        <v>4.3512481360309344E-2</v>
      </c>
      <c r="S1628" s="65">
        <f t="shared" si="233"/>
        <v>0.16582190313861922</v>
      </c>
      <c r="T1628" s="66">
        <f>(L1628*'Football Field'!$F$4)+(M1628*'Football Field'!$F$5)+(N1628*'Football Field'!$F$6)+(O1628*'Football Field'!$F$7)+(P1628*'Football Field'!$F$8)+(Q1628*'Football Field'!$F$9)+(R1628*'Football Field'!$F$10)+(S1628*'Football Field'!$F$11)</f>
        <v>138507041.01033571</v>
      </c>
    </row>
    <row r="1629" spans="2:20" x14ac:dyDescent="0.3">
      <c r="B1629" s="62">
        <f t="shared" si="225"/>
        <v>1602</v>
      </c>
      <c r="C1629" s="62">
        <v>0.88425601637995965</v>
      </c>
      <c r="D1629" s="62">
        <v>0.95613677013730847</v>
      </c>
      <c r="E1629" s="62">
        <v>0.13825683032108493</v>
      </c>
      <c r="F1629" s="62">
        <v>0.3421316880283829</v>
      </c>
      <c r="G1629" s="62">
        <v>0.8062205055205296</v>
      </c>
      <c r="H1629" s="62">
        <v>0.41831228049549685</v>
      </c>
      <c r="I1629" s="62">
        <v>0.42892557174823509</v>
      </c>
      <c r="J1629" s="62">
        <v>0.30111036198816055</v>
      </c>
      <c r="K1629" s="62"/>
      <c r="L1629" s="65">
        <f t="shared" si="226"/>
        <v>0.20682657824226403</v>
      </c>
      <c r="M1629" s="65">
        <f t="shared" si="227"/>
        <v>0.22363941306126855</v>
      </c>
      <c r="N1629" s="65">
        <f t="shared" si="228"/>
        <v>3.23381312699422E-2</v>
      </c>
      <c r="O1629" s="65">
        <f t="shared" si="229"/>
        <v>8.0024252063165172E-2</v>
      </c>
      <c r="P1629" s="65">
        <f t="shared" si="230"/>
        <v>0.1885741520291889</v>
      </c>
      <c r="Q1629" s="65">
        <f t="shared" si="231"/>
        <v>9.784281476059016E-2</v>
      </c>
      <c r="R1629" s="65">
        <f t="shared" si="232"/>
        <v>0.10032525273446896</v>
      </c>
      <c r="S1629" s="65">
        <f t="shared" si="233"/>
        <v>7.04294058391121E-2</v>
      </c>
      <c r="T1629" s="66">
        <f>(L1629*'Football Field'!$F$4)+(M1629*'Football Field'!$F$5)+(N1629*'Football Field'!$F$6)+(O1629*'Football Field'!$F$7)+(P1629*'Football Field'!$F$8)+(Q1629*'Football Field'!$F$9)+(R1629*'Football Field'!$F$10)+(S1629*'Football Field'!$F$11)</f>
        <v>137614721.81362653</v>
      </c>
    </row>
    <row r="1630" spans="2:20" x14ac:dyDescent="0.3">
      <c r="B1630" s="62">
        <f t="shared" ref="B1630:B1693" si="234">B1629+1</f>
        <v>1603</v>
      </c>
      <c r="C1630" s="62">
        <v>0.46864274419872853</v>
      </c>
      <c r="D1630" s="62">
        <v>0.87292730388529838</v>
      </c>
      <c r="E1630" s="62">
        <v>0.2849157144289175</v>
      </c>
      <c r="F1630" s="62">
        <v>0.56546274600228419</v>
      </c>
      <c r="G1630" s="62">
        <v>0.60011867356420701</v>
      </c>
      <c r="H1630" s="62">
        <v>0.47334513480445284</v>
      </c>
      <c r="I1630" s="62">
        <v>0.79920008782776497</v>
      </c>
      <c r="J1630" s="62">
        <v>0.76620290346257069</v>
      </c>
      <c r="K1630" s="62"/>
      <c r="L1630" s="65">
        <f t="shared" si="226"/>
        <v>9.7011107712136724E-2</v>
      </c>
      <c r="M1630" s="65">
        <f t="shared" si="227"/>
        <v>0.1806997883790378</v>
      </c>
      <c r="N1630" s="65">
        <f t="shared" si="228"/>
        <v>5.8978805078060338E-2</v>
      </c>
      <c r="O1630" s="65">
        <f t="shared" si="229"/>
        <v>0.1170532736048643</v>
      </c>
      <c r="P1630" s="65">
        <f t="shared" si="230"/>
        <v>0.12422720292136735</v>
      </c>
      <c r="Q1630" s="65">
        <f t="shared" si="231"/>
        <v>9.7984523234309007E-2</v>
      </c>
      <c r="R1630" s="65">
        <f t="shared" si="232"/>
        <v>0.16543793062745296</v>
      </c>
      <c r="S1630" s="65">
        <f t="shared" si="233"/>
        <v>0.15860736844277168</v>
      </c>
      <c r="T1630" s="66">
        <f>(L1630*'Football Field'!$F$4)+(M1630*'Football Field'!$F$5)+(N1630*'Football Field'!$F$6)+(O1630*'Football Field'!$F$7)+(P1630*'Football Field'!$F$8)+(Q1630*'Football Field'!$F$9)+(R1630*'Football Field'!$F$10)+(S1630*'Football Field'!$F$11)</f>
        <v>143685509.81902236</v>
      </c>
    </row>
    <row r="1631" spans="2:20" x14ac:dyDescent="0.3">
      <c r="B1631" s="62">
        <f t="shared" si="234"/>
        <v>1604</v>
      </c>
      <c r="C1631" s="62">
        <v>0.79486365493388866</v>
      </c>
      <c r="D1631" s="62">
        <v>0.3735463161549073</v>
      </c>
      <c r="E1631" s="62">
        <v>0.60005621974217616</v>
      </c>
      <c r="F1631" s="62">
        <v>0.54077809828074386</v>
      </c>
      <c r="G1631" s="62">
        <v>0.81113807299680563</v>
      </c>
      <c r="H1631" s="62">
        <v>6.7633326507338221E-2</v>
      </c>
      <c r="I1631" s="62">
        <v>0.17633311527215689</v>
      </c>
      <c r="J1631" s="62">
        <v>7.3721576960521507E-2</v>
      </c>
      <c r="K1631" s="62"/>
      <c r="L1631" s="65">
        <f t="shared" si="226"/>
        <v>0.23119470135387721</v>
      </c>
      <c r="M1631" s="65">
        <f t="shared" si="227"/>
        <v>0.1086499910635086</v>
      </c>
      <c r="N1631" s="65">
        <f t="shared" si="228"/>
        <v>0.17453284932290372</v>
      </c>
      <c r="O1631" s="65">
        <f t="shared" si="229"/>
        <v>0.15729116579262006</v>
      </c>
      <c r="P1631" s="65">
        <f t="shared" si="230"/>
        <v>0.23592829207778215</v>
      </c>
      <c r="Q1631" s="65">
        <f t="shared" si="231"/>
        <v>1.9671885393645106E-2</v>
      </c>
      <c r="R1631" s="65">
        <f t="shared" si="232"/>
        <v>5.1288396030053557E-2</v>
      </c>
      <c r="S1631" s="65">
        <f t="shared" si="233"/>
        <v>2.1442718965609581E-2</v>
      </c>
      <c r="T1631" s="66">
        <f>(L1631*'Football Field'!$F$4)+(M1631*'Football Field'!$F$5)+(N1631*'Football Field'!$F$6)+(O1631*'Football Field'!$F$7)+(P1631*'Football Field'!$F$8)+(Q1631*'Football Field'!$F$9)+(R1631*'Football Field'!$F$10)+(S1631*'Football Field'!$F$11)</f>
        <v>138832866.90599582</v>
      </c>
    </row>
    <row r="1632" spans="2:20" x14ac:dyDescent="0.3">
      <c r="B1632" s="62">
        <f t="shared" si="234"/>
        <v>1605</v>
      </c>
      <c r="C1632" s="62">
        <v>0.35457067664832753</v>
      </c>
      <c r="D1632" s="62">
        <v>0.34715766629759814</v>
      </c>
      <c r="E1632" s="62">
        <v>0.18502260758415412</v>
      </c>
      <c r="F1632" s="62">
        <v>0.77052530430110822</v>
      </c>
      <c r="G1632" s="62">
        <v>4.0481103167885668E-2</v>
      </c>
      <c r="H1632" s="62">
        <v>0.34814439547480558</v>
      </c>
      <c r="I1632" s="62">
        <v>0.13245653347648512</v>
      </c>
      <c r="J1632" s="62">
        <v>0.72674967214667885</v>
      </c>
      <c r="K1632" s="62"/>
      <c r="L1632" s="65">
        <f t="shared" si="226"/>
        <v>0.12205077458069202</v>
      </c>
      <c r="M1632" s="65">
        <f t="shared" si="227"/>
        <v>0.11949905861863412</v>
      </c>
      <c r="N1632" s="65">
        <f t="shared" si="228"/>
        <v>6.3688720071409063E-2</v>
      </c>
      <c r="O1632" s="65">
        <f t="shared" si="229"/>
        <v>0.26523121176556907</v>
      </c>
      <c r="P1632" s="65">
        <f t="shared" si="230"/>
        <v>1.3934457423905125E-2</v>
      </c>
      <c r="Q1632" s="65">
        <f t="shared" si="231"/>
        <v>0.11983871180574464</v>
      </c>
      <c r="R1632" s="65">
        <f t="shared" si="232"/>
        <v>4.5594358399560074E-2</v>
      </c>
      <c r="S1632" s="65">
        <f t="shared" si="233"/>
        <v>0.2501627073344857</v>
      </c>
      <c r="T1632" s="66">
        <f>(L1632*'Football Field'!$F$4)+(M1632*'Football Field'!$F$5)+(N1632*'Football Field'!$F$6)+(O1632*'Football Field'!$F$7)+(P1632*'Football Field'!$F$8)+(Q1632*'Football Field'!$F$9)+(R1632*'Football Field'!$F$10)+(S1632*'Football Field'!$F$11)</f>
        <v>119968747.77763987</v>
      </c>
    </row>
    <row r="1633" spans="2:20" x14ac:dyDescent="0.3">
      <c r="B1633" s="62">
        <f t="shared" si="234"/>
        <v>1606</v>
      </c>
      <c r="C1633" s="62">
        <v>0.61713301051331004</v>
      </c>
      <c r="D1633" s="62">
        <v>0.6634692114715135</v>
      </c>
      <c r="E1633" s="62">
        <v>0.92233599897008001</v>
      </c>
      <c r="F1633" s="62">
        <v>0.14133149549406632</v>
      </c>
      <c r="G1633" s="62">
        <v>0.90896151513144308</v>
      </c>
      <c r="H1633" s="62">
        <v>9.3629635371005882E-2</v>
      </c>
      <c r="I1633" s="62">
        <v>0.767304881896955</v>
      </c>
      <c r="J1633" s="62">
        <v>0.54818552003407905</v>
      </c>
      <c r="K1633" s="62"/>
      <c r="L1633" s="65">
        <f t="shared" si="226"/>
        <v>0.13236518977713888</v>
      </c>
      <c r="M1633" s="65">
        <f t="shared" si="227"/>
        <v>0.14230356599247498</v>
      </c>
      <c r="N1633" s="65">
        <f t="shared" si="228"/>
        <v>0.19782636394772554</v>
      </c>
      <c r="O1633" s="65">
        <f t="shared" si="229"/>
        <v>3.0313352071377267E-2</v>
      </c>
      <c r="P1633" s="65">
        <f t="shared" si="230"/>
        <v>0.19495775043764937</v>
      </c>
      <c r="Q1633" s="65">
        <f t="shared" si="231"/>
        <v>2.0082063742367602E-2</v>
      </c>
      <c r="R1633" s="65">
        <f t="shared" si="232"/>
        <v>0.16457466150569025</v>
      </c>
      <c r="S1633" s="65">
        <f t="shared" si="233"/>
        <v>0.11757705252557622</v>
      </c>
      <c r="T1633" s="66">
        <f>(L1633*'Football Field'!$F$4)+(M1633*'Football Field'!$F$5)+(N1633*'Football Field'!$F$6)+(O1633*'Football Field'!$F$7)+(P1633*'Football Field'!$F$8)+(Q1633*'Football Field'!$F$9)+(R1633*'Football Field'!$F$10)+(S1633*'Football Field'!$F$11)</f>
        <v>152017794.78368768</v>
      </c>
    </row>
    <row r="1634" spans="2:20" x14ac:dyDescent="0.3">
      <c r="B1634" s="62">
        <f t="shared" si="234"/>
        <v>1607</v>
      </c>
      <c r="C1634" s="62">
        <v>0.83139598502104028</v>
      </c>
      <c r="D1634" s="62">
        <v>0.87470727992623787</v>
      </c>
      <c r="E1634" s="62">
        <v>0.78251178756418227</v>
      </c>
      <c r="F1634" s="62">
        <v>0.6903528686954693</v>
      </c>
      <c r="G1634" s="62">
        <v>0.12990926153969717</v>
      </c>
      <c r="H1634" s="62">
        <v>0.95421545529014873</v>
      </c>
      <c r="I1634" s="62">
        <v>0.81189490896888772</v>
      </c>
      <c r="J1634" s="62">
        <v>0.5968792613767997</v>
      </c>
      <c r="K1634" s="62"/>
      <c r="L1634" s="65">
        <f t="shared" si="226"/>
        <v>0.1465824239370922</v>
      </c>
      <c r="M1634" s="65">
        <f t="shared" si="227"/>
        <v>0.15421858613349423</v>
      </c>
      <c r="N1634" s="65">
        <f t="shared" si="228"/>
        <v>0.13796371000949928</v>
      </c>
      <c r="O1634" s="65">
        <f t="shared" si="229"/>
        <v>0.1217152821140291</v>
      </c>
      <c r="P1634" s="65">
        <f t="shared" si="230"/>
        <v>2.290414530674522E-2</v>
      </c>
      <c r="Q1634" s="65">
        <f t="shared" si="231"/>
        <v>0.1682365766911014</v>
      </c>
      <c r="R1634" s="65">
        <f t="shared" si="232"/>
        <v>0.14314421272533881</v>
      </c>
      <c r="S1634" s="65">
        <f t="shared" si="233"/>
        <v>0.10523506308269981</v>
      </c>
      <c r="T1634" s="66">
        <f>(L1634*'Football Field'!$F$4)+(M1634*'Football Field'!$F$5)+(N1634*'Football Field'!$F$6)+(O1634*'Football Field'!$F$7)+(P1634*'Football Field'!$F$8)+(Q1634*'Football Field'!$F$9)+(R1634*'Football Field'!$F$10)+(S1634*'Football Field'!$F$11)</f>
        <v>133816129.5329212</v>
      </c>
    </row>
    <row r="1635" spans="2:20" x14ac:dyDescent="0.3">
      <c r="B1635" s="62">
        <f t="shared" si="234"/>
        <v>1608</v>
      </c>
      <c r="C1635" s="62">
        <v>0.70953121600966285</v>
      </c>
      <c r="D1635" s="62">
        <v>0.29240870821685094</v>
      </c>
      <c r="E1635" s="62">
        <v>0.1321995935449688</v>
      </c>
      <c r="F1635" s="62">
        <v>0.80845653205547541</v>
      </c>
      <c r="G1635" s="62">
        <v>0.51377421582382987</v>
      </c>
      <c r="H1635" s="62">
        <v>0.46987657180630127</v>
      </c>
      <c r="I1635" s="62">
        <v>0.92354637261292005</v>
      </c>
      <c r="J1635" s="62">
        <v>0.96837447326048787</v>
      </c>
      <c r="K1635" s="62"/>
      <c r="L1635" s="65">
        <f t="shared" si="226"/>
        <v>0.14726162778942734</v>
      </c>
      <c r="M1635" s="65">
        <f t="shared" si="227"/>
        <v>6.0688777858127013E-2</v>
      </c>
      <c r="N1635" s="65">
        <f t="shared" si="228"/>
        <v>2.7437731983123412E-2</v>
      </c>
      <c r="O1635" s="65">
        <f t="shared" si="229"/>
        <v>0.1677933573903016</v>
      </c>
      <c r="P1635" s="65">
        <f t="shared" si="230"/>
        <v>0.1066326972391069</v>
      </c>
      <c r="Q1635" s="65">
        <f t="shared" si="231"/>
        <v>9.7521838733828622E-2</v>
      </c>
      <c r="R1635" s="65">
        <f t="shared" si="232"/>
        <v>0.19167999814704054</v>
      </c>
      <c r="S1635" s="65">
        <f t="shared" si="233"/>
        <v>0.20098397085904482</v>
      </c>
      <c r="T1635" s="66">
        <f>(L1635*'Football Field'!$F$4)+(M1635*'Football Field'!$F$5)+(N1635*'Football Field'!$F$6)+(O1635*'Football Field'!$F$7)+(P1635*'Football Field'!$F$8)+(Q1635*'Football Field'!$F$9)+(R1635*'Football Field'!$F$10)+(S1635*'Football Field'!$F$11)</f>
        <v>145890763.30043721</v>
      </c>
    </row>
    <row r="1636" spans="2:20" x14ac:dyDescent="0.3">
      <c r="B1636" s="62">
        <f t="shared" si="234"/>
        <v>1609</v>
      </c>
      <c r="C1636" s="62">
        <v>0.80403637568213704</v>
      </c>
      <c r="D1636" s="62">
        <v>0.12151329902996055</v>
      </c>
      <c r="E1636" s="62">
        <v>4.0390240237764385E-2</v>
      </c>
      <c r="F1636" s="62">
        <v>0.18609502003395617</v>
      </c>
      <c r="G1636" s="62">
        <v>8.4846125840466691E-2</v>
      </c>
      <c r="H1636" s="62">
        <v>0.45525307611719401</v>
      </c>
      <c r="I1636" s="62">
        <v>0.5251091217586743</v>
      </c>
      <c r="J1636" s="62">
        <v>0.37006102944657793</v>
      </c>
      <c r="K1636" s="62"/>
      <c r="L1636" s="65">
        <f t="shared" si="226"/>
        <v>0.31076220117041703</v>
      </c>
      <c r="M1636" s="65">
        <f t="shared" si="227"/>
        <v>4.6965213788981788E-2</v>
      </c>
      <c r="N1636" s="65">
        <f t="shared" si="228"/>
        <v>1.5610935452318076E-2</v>
      </c>
      <c r="O1636" s="65">
        <f t="shared" si="229"/>
        <v>7.1926221004045415E-2</v>
      </c>
      <c r="P1636" s="65">
        <f t="shared" si="230"/>
        <v>3.279325366914667E-2</v>
      </c>
      <c r="Q1636" s="65">
        <f t="shared" si="231"/>
        <v>0.175956526722757</v>
      </c>
      <c r="R1636" s="65">
        <f t="shared" si="232"/>
        <v>0.20295607446111663</v>
      </c>
      <c r="S1636" s="65">
        <f t="shared" si="233"/>
        <v>0.14302957373121744</v>
      </c>
      <c r="T1636" s="66">
        <f>(L1636*'Football Field'!$F$4)+(M1636*'Football Field'!$F$5)+(N1636*'Football Field'!$F$6)+(O1636*'Football Field'!$F$7)+(P1636*'Football Field'!$F$8)+(Q1636*'Football Field'!$F$9)+(R1636*'Football Field'!$F$10)+(S1636*'Football Field'!$F$11)</f>
        <v>139219146.41939339</v>
      </c>
    </row>
    <row r="1637" spans="2:20" x14ac:dyDescent="0.3">
      <c r="B1637" s="62">
        <f t="shared" si="234"/>
        <v>1610</v>
      </c>
      <c r="C1637" s="62">
        <v>0.30449988593802357</v>
      </c>
      <c r="D1637" s="62">
        <v>0.55899776066416607</v>
      </c>
      <c r="E1637" s="62">
        <v>0.10830981510633564</v>
      </c>
      <c r="F1637" s="62">
        <v>0.96777122366799384</v>
      </c>
      <c r="G1637" s="62">
        <v>2.4872252392234562E-2</v>
      </c>
      <c r="H1637" s="62">
        <v>0.45073966548930045</v>
      </c>
      <c r="I1637" s="62">
        <v>0.57082199148111601</v>
      </c>
      <c r="J1637" s="62">
        <v>0.50456180867905331</v>
      </c>
      <c r="K1637" s="62"/>
      <c r="L1637" s="65">
        <f t="shared" si="226"/>
        <v>8.7234893385981185E-2</v>
      </c>
      <c r="M1637" s="65">
        <f t="shared" si="227"/>
        <v>0.16014492059437407</v>
      </c>
      <c r="N1637" s="65">
        <f t="shared" si="228"/>
        <v>3.1029224015471729E-2</v>
      </c>
      <c r="O1637" s="65">
        <f t="shared" si="229"/>
        <v>0.27725271311228378</v>
      </c>
      <c r="P1637" s="65">
        <f t="shared" si="230"/>
        <v>7.1255471213786045E-3</v>
      </c>
      <c r="Q1637" s="65">
        <f t="shared" si="231"/>
        <v>0.12913051360483924</v>
      </c>
      <c r="R1637" s="65">
        <f t="shared" si="232"/>
        <v>0.16353239481792045</v>
      </c>
      <c r="S1637" s="65">
        <f t="shared" si="233"/>
        <v>0.14454979334775098</v>
      </c>
      <c r="T1637" s="66">
        <f>(L1637*'Football Field'!$F$4)+(M1637*'Football Field'!$F$5)+(N1637*'Football Field'!$F$6)+(O1637*'Football Field'!$F$7)+(P1637*'Football Field'!$F$8)+(Q1637*'Football Field'!$F$9)+(R1637*'Football Field'!$F$10)+(S1637*'Football Field'!$F$11)</f>
        <v>134230591.10512751</v>
      </c>
    </row>
    <row r="1638" spans="2:20" x14ac:dyDescent="0.3">
      <c r="B1638" s="62">
        <f t="shared" si="234"/>
        <v>1611</v>
      </c>
      <c r="C1638" s="62">
        <v>0.91484784714182532</v>
      </c>
      <c r="D1638" s="62">
        <v>0.44634742749790435</v>
      </c>
      <c r="E1638" s="62">
        <v>0.66775822666829832</v>
      </c>
      <c r="F1638" s="62">
        <v>0.60303533729753755</v>
      </c>
      <c r="G1638" s="62">
        <v>0.40284426304489873</v>
      </c>
      <c r="H1638" s="62">
        <v>0.94726962108210955</v>
      </c>
      <c r="I1638" s="62">
        <v>0.52857790914263247</v>
      </c>
      <c r="J1638" s="62">
        <v>0.80467208494742382</v>
      </c>
      <c r="K1638" s="62"/>
      <c r="L1638" s="65">
        <f t="shared" si="226"/>
        <v>0.17211423133716247</v>
      </c>
      <c r="M1638" s="65">
        <f t="shared" si="227"/>
        <v>8.3973247172337867E-2</v>
      </c>
      <c r="N1638" s="65">
        <f t="shared" si="228"/>
        <v>0.12562820611224942</v>
      </c>
      <c r="O1638" s="65">
        <f t="shared" si="229"/>
        <v>0.11345161260681404</v>
      </c>
      <c r="P1638" s="65">
        <f t="shared" si="230"/>
        <v>7.5788811111242263E-2</v>
      </c>
      <c r="Q1638" s="65">
        <f t="shared" si="231"/>
        <v>0.17821387809017517</v>
      </c>
      <c r="R1638" s="65">
        <f t="shared" si="232"/>
        <v>9.9443618759246066E-2</v>
      </c>
      <c r="S1638" s="65">
        <f t="shared" si="233"/>
        <v>0.15138639481077265</v>
      </c>
      <c r="T1638" s="66">
        <f>(L1638*'Football Field'!$F$4)+(M1638*'Football Field'!$F$5)+(N1638*'Football Field'!$F$6)+(O1638*'Football Field'!$F$7)+(P1638*'Football Field'!$F$8)+(Q1638*'Football Field'!$F$9)+(R1638*'Football Field'!$F$10)+(S1638*'Football Field'!$F$11)</f>
        <v>132163800.51003443</v>
      </c>
    </row>
    <row r="1639" spans="2:20" x14ac:dyDescent="0.3">
      <c r="B1639" s="62">
        <f t="shared" si="234"/>
        <v>1612</v>
      </c>
      <c r="C1639" s="62">
        <v>0.64225557279227374</v>
      </c>
      <c r="D1639" s="62">
        <v>0.95518914300693181</v>
      </c>
      <c r="E1639" s="62">
        <v>0.35528196265223311</v>
      </c>
      <c r="F1639" s="62">
        <v>4.9689151267986675E-2</v>
      </c>
      <c r="G1639" s="62">
        <v>6.9556971075839247E-2</v>
      </c>
      <c r="H1639" s="62">
        <v>8.981551556460099E-2</v>
      </c>
      <c r="I1639" s="62">
        <v>0.24715170028328681</v>
      </c>
      <c r="J1639" s="62">
        <v>0.67867485828839724</v>
      </c>
      <c r="K1639" s="62"/>
      <c r="L1639" s="65">
        <f t="shared" ref="L1639:L1702" si="235">C1639/SUM($C1639:$J1639)</f>
        <v>0.20801025996045314</v>
      </c>
      <c r="M1639" s="65">
        <f t="shared" ref="M1639:M1702" si="236">D1639/SUM($C1639:$J1639)</f>
        <v>0.30936149153903386</v>
      </c>
      <c r="N1639" s="65">
        <f t="shared" ref="N1639:N1702" si="237">E1639/SUM($C1639:$J1639)</f>
        <v>0.11506679979319293</v>
      </c>
      <c r="O1639" s="65">
        <f t="shared" ref="O1639:O1702" si="238">F1639/SUM($C1639:$J1639)</f>
        <v>1.6093053467067599E-2</v>
      </c>
      <c r="P1639" s="65">
        <f t="shared" ref="P1639:P1702" si="239">G1639/SUM($C1639:$J1639)</f>
        <v>2.2527735450614213E-2</v>
      </c>
      <c r="Q1639" s="65">
        <f t="shared" ref="Q1639:Q1702" si="240">H1639/SUM($C1639:$J1639)</f>
        <v>2.9088963229778494E-2</v>
      </c>
      <c r="R1639" s="65">
        <f t="shared" ref="R1639:R1702" si="241">I1639/SUM($C1639:$J1639)</f>
        <v>8.0046155461265533E-2</v>
      </c>
      <c r="S1639" s="65">
        <f t="shared" ref="S1639:S1702" si="242">J1639/SUM($C1639:$J1639)</f>
        <v>0.21980554109859407</v>
      </c>
      <c r="T1639" s="66">
        <f>(L1639*'Football Field'!$F$4)+(M1639*'Football Field'!$F$5)+(N1639*'Football Field'!$F$6)+(O1639*'Football Field'!$F$7)+(P1639*'Football Field'!$F$8)+(Q1639*'Football Field'!$F$9)+(R1639*'Football Field'!$F$10)+(S1639*'Football Field'!$F$11)</f>
        <v>123775298.60591865</v>
      </c>
    </row>
    <row r="1640" spans="2:20" x14ac:dyDescent="0.3">
      <c r="B1640" s="62">
        <f t="shared" si="234"/>
        <v>1613</v>
      </c>
      <c r="C1640" s="62">
        <v>0.66172241161180378</v>
      </c>
      <c r="D1640" s="62">
        <v>0.17376116372345596</v>
      </c>
      <c r="E1640" s="62">
        <v>0.83268255536283464</v>
      </c>
      <c r="F1640" s="62">
        <v>0.74770398917241898</v>
      </c>
      <c r="G1640" s="62">
        <v>0.25607126157238669</v>
      </c>
      <c r="H1640" s="62">
        <v>0.65464051132323298</v>
      </c>
      <c r="I1640" s="62">
        <v>0.84272373090063313</v>
      </c>
      <c r="J1640" s="62">
        <v>0.10746322554436294</v>
      </c>
      <c r="K1640" s="62"/>
      <c r="L1640" s="65">
        <f t="shared" si="235"/>
        <v>0.15472484834757011</v>
      </c>
      <c r="M1640" s="65">
        <f t="shared" si="236"/>
        <v>4.0629075325290746E-2</v>
      </c>
      <c r="N1640" s="65">
        <f t="shared" si="237"/>
        <v>0.19469898531374383</v>
      </c>
      <c r="O1640" s="65">
        <f t="shared" si="238"/>
        <v>0.1748291795826975</v>
      </c>
      <c r="P1640" s="65">
        <f t="shared" si="239"/>
        <v>5.9874936102665526E-2</v>
      </c>
      <c r="Q1640" s="65">
        <f t="shared" si="240"/>
        <v>0.1530689486395751</v>
      </c>
      <c r="R1640" s="65">
        <f t="shared" si="241"/>
        <v>0.19704682684828237</v>
      </c>
      <c r="S1640" s="65">
        <f t="shared" si="242"/>
        <v>2.5127199840174919E-2</v>
      </c>
      <c r="T1640" s="66">
        <f>(L1640*'Football Field'!$F$4)+(M1640*'Football Field'!$F$5)+(N1640*'Football Field'!$F$6)+(O1640*'Football Field'!$F$7)+(P1640*'Football Field'!$F$8)+(Q1640*'Football Field'!$F$9)+(R1640*'Football Field'!$F$10)+(S1640*'Football Field'!$F$11)</f>
        <v>145894795.15455621</v>
      </c>
    </row>
    <row r="1641" spans="2:20" x14ac:dyDescent="0.3">
      <c r="B1641" s="62">
        <f t="shared" si="234"/>
        <v>1614</v>
      </c>
      <c r="C1641" s="62">
        <v>0.83479297594383639</v>
      </c>
      <c r="D1641" s="62">
        <v>0.57486008419517842</v>
      </c>
      <c r="E1641" s="62">
        <v>0.6947276383498866</v>
      </c>
      <c r="F1641" s="62">
        <v>0.35849198846510733</v>
      </c>
      <c r="G1641" s="62">
        <v>0.35282996580641579</v>
      </c>
      <c r="H1641" s="62">
        <v>0.76607215454570177</v>
      </c>
      <c r="I1641" s="62">
        <v>0.60664898854146132</v>
      </c>
      <c r="J1641" s="62">
        <v>0.57616015540522336</v>
      </c>
      <c r="K1641" s="62"/>
      <c r="L1641" s="65">
        <f t="shared" si="235"/>
        <v>0.17520794774207599</v>
      </c>
      <c r="M1641" s="65">
        <f t="shared" si="236"/>
        <v>0.12065273486135623</v>
      </c>
      <c r="N1641" s="65">
        <f t="shared" si="237"/>
        <v>0.14581076657642128</v>
      </c>
      <c r="O1641" s="65">
        <f t="shared" si="238"/>
        <v>7.5240984760242199E-2</v>
      </c>
      <c r="P1641" s="65">
        <f t="shared" si="239"/>
        <v>7.4052628606458254E-2</v>
      </c>
      <c r="Q1641" s="65">
        <f t="shared" si="240"/>
        <v>0.16078469020244024</v>
      </c>
      <c r="R1641" s="65">
        <f t="shared" si="241"/>
        <v>0.12732465095550424</v>
      </c>
      <c r="S1641" s="65">
        <f t="shared" si="242"/>
        <v>0.12092559629550162</v>
      </c>
      <c r="T1641" s="66">
        <f>(L1641*'Football Field'!$F$4)+(M1641*'Football Field'!$F$5)+(N1641*'Football Field'!$F$6)+(O1641*'Football Field'!$F$7)+(P1641*'Football Field'!$F$8)+(Q1641*'Football Field'!$F$9)+(R1641*'Football Field'!$F$10)+(S1641*'Football Field'!$F$11)</f>
        <v>135780219.24798569</v>
      </c>
    </row>
    <row r="1642" spans="2:20" x14ac:dyDescent="0.3">
      <c r="B1642" s="62">
        <f t="shared" si="234"/>
        <v>1615</v>
      </c>
      <c r="C1642" s="62">
        <v>2.8442686031241116E-2</v>
      </c>
      <c r="D1642" s="62">
        <v>0.46461894360024558</v>
      </c>
      <c r="E1642" s="62">
        <v>0.75250989564131987</v>
      </c>
      <c r="F1642" s="62">
        <v>0.24817483505475635</v>
      </c>
      <c r="G1642" s="62">
        <v>0.1447202504455134</v>
      </c>
      <c r="H1642" s="62">
        <v>0.85359047659159237</v>
      </c>
      <c r="I1642" s="62">
        <v>0.10241455089949703</v>
      </c>
      <c r="J1642" s="62">
        <v>0.59483767099798057</v>
      </c>
      <c r="K1642" s="62"/>
      <c r="L1642" s="65">
        <f t="shared" si="235"/>
        <v>8.918133449345932E-3</v>
      </c>
      <c r="M1642" s="65">
        <f t="shared" si="236"/>
        <v>0.14568011395161173</v>
      </c>
      <c r="N1642" s="65">
        <f t="shared" si="237"/>
        <v>0.23594760578910884</v>
      </c>
      <c r="O1642" s="65">
        <f t="shared" si="238"/>
        <v>7.7814602156656962E-2</v>
      </c>
      <c r="P1642" s="65">
        <f t="shared" si="239"/>
        <v>4.5376674512324029E-2</v>
      </c>
      <c r="Q1642" s="65">
        <f t="shared" si="240"/>
        <v>0.26764117049188696</v>
      </c>
      <c r="R1642" s="65">
        <f t="shared" si="241"/>
        <v>3.2111827661892994E-2</v>
      </c>
      <c r="S1642" s="65">
        <f t="shared" si="242"/>
        <v>0.18650987198717253</v>
      </c>
      <c r="T1642" s="66">
        <f>(L1642*'Football Field'!$F$4)+(M1642*'Football Field'!$F$5)+(N1642*'Football Field'!$F$6)+(O1642*'Football Field'!$F$7)+(P1642*'Football Field'!$F$8)+(Q1642*'Football Field'!$F$9)+(R1642*'Football Field'!$F$10)+(S1642*'Football Field'!$F$11)</f>
        <v>123816918.91545536</v>
      </c>
    </row>
    <row r="1643" spans="2:20" x14ac:dyDescent="0.3">
      <c r="B1643" s="62">
        <f t="shared" si="234"/>
        <v>1616</v>
      </c>
      <c r="C1643" s="62">
        <v>0.45431260181204314</v>
      </c>
      <c r="D1643" s="62">
        <v>0.63294755283749493</v>
      </c>
      <c r="E1643" s="62">
        <v>0.38516477807213534</v>
      </c>
      <c r="F1643" s="62">
        <v>0.50838317625428464</v>
      </c>
      <c r="G1643" s="62">
        <v>2.4895959700917292E-2</v>
      </c>
      <c r="H1643" s="62">
        <v>0.38624834780757167</v>
      </c>
      <c r="I1643" s="62">
        <v>0.77515128037757131</v>
      </c>
      <c r="J1643" s="62">
        <v>0.38857732304131565</v>
      </c>
      <c r="K1643" s="62"/>
      <c r="L1643" s="65">
        <f t="shared" si="235"/>
        <v>0.12777091062695894</v>
      </c>
      <c r="M1643" s="65">
        <f t="shared" si="236"/>
        <v>0.17801021781608026</v>
      </c>
      <c r="N1643" s="65">
        <f t="shared" si="237"/>
        <v>0.10832377142835116</v>
      </c>
      <c r="O1643" s="65">
        <f t="shared" si="238"/>
        <v>0.14297772308836232</v>
      </c>
      <c r="P1643" s="65">
        <f t="shared" si="239"/>
        <v>7.0017415964928479E-3</v>
      </c>
      <c r="Q1643" s="65">
        <f t="shared" si="240"/>
        <v>0.10862851466301449</v>
      </c>
      <c r="R1643" s="65">
        <f t="shared" si="241"/>
        <v>0.21800360494616156</v>
      </c>
      <c r="S1643" s="65">
        <f t="shared" si="242"/>
        <v>0.10928351583457832</v>
      </c>
      <c r="T1643" s="66">
        <f>(L1643*'Football Field'!$F$4)+(M1643*'Football Field'!$F$5)+(N1643*'Football Field'!$F$6)+(O1643*'Football Field'!$F$7)+(P1643*'Football Field'!$F$8)+(Q1643*'Football Field'!$F$9)+(R1643*'Football Field'!$F$10)+(S1643*'Football Field'!$F$11)</f>
        <v>142324888.96105716</v>
      </c>
    </row>
    <row r="1644" spans="2:20" x14ac:dyDescent="0.3">
      <c r="B1644" s="62">
        <f t="shared" si="234"/>
        <v>1617</v>
      </c>
      <c r="C1644" s="62">
        <v>0.70697089831351168</v>
      </c>
      <c r="D1644" s="62">
        <v>0.32284923322767456</v>
      </c>
      <c r="E1644" s="62">
        <v>0.60014109210245947</v>
      </c>
      <c r="F1644" s="62">
        <v>0.16711486902255857</v>
      </c>
      <c r="G1644" s="62">
        <v>0.55910109323576218</v>
      </c>
      <c r="H1644" s="62">
        <v>0.26482706303750492</v>
      </c>
      <c r="I1644" s="62">
        <v>0.66498996197858473</v>
      </c>
      <c r="J1644" s="62">
        <v>0.28498034868558586</v>
      </c>
      <c r="K1644" s="62"/>
      <c r="L1644" s="65">
        <f t="shared" si="235"/>
        <v>0.19797701902193934</v>
      </c>
      <c r="M1644" s="65">
        <f t="shared" si="236"/>
        <v>9.0409278430566314E-2</v>
      </c>
      <c r="N1644" s="65">
        <f t="shared" si="237"/>
        <v>0.16806087024296018</v>
      </c>
      <c r="O1644" s="65">
        <f t="shared" si="238"/>
        <v>4.6798112457319602E-2</v>
      </c>
      <c r="P1644" s="65">
        <f t="shared" si="239"/>
        <v>0.15656820957520887</v>
      </c>
      <c r="Q1644" s="65">
        <f t="shared" si="240"/>
        <v>7.4161005243033498E-2</v>
      </c>
      <c r="R1644" s="65">
        <f t="shared" si="241"/>
        <v>0.18622086236660138</v>
      </c>
      <c r="S1644" s="65">
        <f t="shared" si="242"/>
        <v>7.9804642662370875E-2</v>
      </c>
      <c r="T1644" s="66">
        <f>(L1644*'Football Field'!$F$4)+(M1644*'Football Field'!$F$5)+(N1644*'Football Field'!$F$6)+(O1644*'Football Field'!$F$7)+(P1644*'Football Field'!$F$8)+(Q1644*'Football Field'!$F$9)+(R1644*'Football Field'!$F$10)+(S1644*'Football Field'!$F$11)</f>
        <v>150770205.34933144</v>
      </c>
    </row>
    <row r="1645" spans="2:20" x14ac:dyDescent="0.3">
      <c r="B1645" s="62">
        <f t="shared" si="234"/>
        <v>1618</v>
      </c>
      <c r="C1645" s="62">
        <v>0.75502506006028891</v>
      </c>
      <c r="D1645" s="62">
        <v>0.33734347822828992</v>
      </c>
      <c r="E1645" s="62">
        <v>0.19732397057810325</v>
      </c>
      <c r="F1645" s="62">
        <v>0.27070067343060233</v>
      </c>
      <c r="G1645" s="62">
        <v>0.17420197075530741</v>
      </c>
      <c r="H1645" s="62">
        <v>0.24658522242819103</v>
      </c>
      <c r="I1645" s="62">
        <v>7.6533245724204502E-2</v>
      </c>
      <c r="J1645" s="62">
        <v>0.5068495573678603</v>
      </c>
      <c r="K1645" s="62"/>
      <c r="L1645" s="65">
        <f t="shared" si="235"/>
        <v>0.29440688627544453</v>
      </c>
      <c r="M1645" s="65">
        <f t="shared" si="236"/>
        <v>0.13154032665165924</v>
      </c>
      <c r="N1645" s="65">
        <f t="shared" si="237"/>
        <v>7.6942526597419195E-2</v>
      </c>
      <c r="O1645" s="65">
        <f t="shared" si="238"/>
        <v>0.1055543009009606</v>
      </c>
      <c r="P1645" s="65">
        <f t="shared" si="239"/>
        <v>6.7926566290423374E-2</v>
      </c>
      <c r="Q1645" s="65">
        <f t="shared" si="240"/>
        <v>9.6150964222068064E-2</v>
      </c>
      <c r="R1645" s="65">
        <f t="shared" si="241"/>
        <v>2.9842604917533926E-2</v>
      </c>
      <c r="S1645" s="65">
        <f t="shared" si="242"/>
        <v>0.19763582414449105</v>
      </c>
      <c r="T1645" s="66">
        <f>(L1645*'Football Field'!$F$4)+(M1645*'Football Field'!$F$5)+(N1645*'Football Field'!$F$6)+(O1645*'Football Field'!$F$7)+(P1645*'Football Field'!$F$8)+(Q1645*'Football Field'!$F$9)+(R1645*'Football Field'!$F$10)+(S1645*'Football Field'!$F$11)</f>
        <v>120147391.83885388</v>
      </c>
    </row>
    <row r="1646" spans="2:20" x14ac:dyDescent="0.3">
      <c r="B1646" s="62">
        <f t="shared" si="234"/>
        <v>1619</v>
      </c>
      <c r="C1646" s="62">
        <v>0.10534641765406361</v>
      </c>
      <c r="D1646" s="62">
        <v>8.2810122859957813E-2</v>
      </c>
      <c r="E1646" s="62">
        <v>0.10614718616399432</v>
      </c>
      <c r="F1646" s="62">
        <v>0.64714632991812227</v>
      </c>
      <c r="G1646" s="62">
        <v>0.97646569194299204</v>
      </c>
      <c r="H1646" s="62">
        <v>0.43303963895962805</v>
      </c>
      <c r="I1646" s="62">
        <v>0.57990011582766343</v>
      </c>
      <c r="J1646" s="62">
        <v>0.21265477762431717</v>
      </c>
      <c r="K1646" s="62"/>
      <c r="L1646" s="65">
        <f t="shared" si="235"/>
        <v>3.351235028320064E-2</v>
      </c>
      <c r="M1646" s="65">
        <f t="shared" si="236"/>
        <v>2.6343200899254675E-2</v>
      </c>
      <c r="N1646" s="65">
        <f t="shared" si="237"/>
        <v>3.3767087325030365E-2</v>
      </c>
      <c r="O1646" s="65">
        <f t="shared" si="238"/>
        <v>0.20586741320355922</v>
      </c>
      <c r="P1646" s="65">
        <f t="shared" si="239"/>
        <v>0.31062907535574052</v>
      </c>
      <c r="Q1646" s="65">
        <f t="shared" si="240"/>
        <v>0.13775671152844374</v>
      </c>
      <c r="R1646" s="65">
        <f t="shared" si="241"/>
        <v>0.18447533616854456</v>
      </c>
      <c r="S1646" s="65">
        <f t="shared" si="242"/>
        <v>6.7648825236226298E-2</v>
      </c>
      <c r="T1646" s="66">
        <f>(L1646*'Football Field'!$F$4)+(M1646*'Football Field'!$F$5)+(N1646*'Football Field'!$F$6)+(O1646*'Football Field'!$F$7)+(P1646*'Football Field'!$F$8)+(Q1646*'Football Field'!$F$9)+(R1646*'Football Field'!$F$10)+(S1646*'Football Field'!$F$11)</f>
        <v>161675349.8005974</v>
      </c>
    </row>
    <row r="1647" spans="2:20" x14ac:dyDescent="0.3">
      <c r="B1647" s="62">
        <f t="shared" si="234"/>
        <v>1620</v>
      </c>
      <c r="C1647" s="62">
        <v>0.49240621183591293</v>
      </c>
      <c r="D1647" s="62">
        <v>0.93119174213225109</v>
      </c>
      <c r="E1647" s="62">
        <v>0.39887600298038817</v>
      </c>
      <c r="F1647" s="62">
        <v>0.57883014190238757</v>
      </c>
      <c r="G1647" s="62">
        <v>0.14687455332481025</v>
      </c>
      <c r="H1647" s="62">
        <v>0.73719231152603726</v>
      </c>
      <c r="I1647" s="62">
        <v>0.50333022974036801</v>
      </c>
      <c r="J1647" s="62">
        <v>8.3639172237565562E-2</v>
      </c>
      <c r="K1647" s="62"/>
      <c r="L1647" s="65">
        <f t="shared" si="235"/>
        <v>0.12715984787909515</v>
      </c>
      <c r="M1647" s="65">
        <f t="shared" si="236"/>
        <v>0.2404725964652637</v>
      </c>
      <c r="N1647" s="65">
        <f t="shared" si="237"/>
        <v>0.1030064419222024</v>
      </c>
      <c r="O1647" s="65">
        <f t="shared" si="238"/>
        <v>0.14947811587858295</v>
      </c>
      <c r="P1647" s="65">
        <f t="shared" si="239"/>
        <v>3.7929143477817458E-2</v>
      </c>
      <c r="Q1647" s="65">
        <f t="shared" si="240"/>
        <v>0.19037384163327187</v>
      </c>
      <c r="R1647" s="65">
        <f t="shared" si="241"/>
        <v>0.12998088551340897</v>
      </c>
      <c r="S1647" s="65">
        <f t="shared" si="242"/>
        <v>2.1599127230357548E-2</v>
      </c>
      <c r="T1647" s="66">
        <f>(L1647*'Football Field'!$F$4)+(M1647*'Football Field'!$F$5)+(N1647*'Football Field'!$F$6)+(O1647*'Football Field'!$F$7)+(P1647*'Football Field'!$F$8)+(Q1647*'Football Field'!$F$9)+(R1647*'Football Field'!$F$10)+(S1647*'Football Field'!$F$11)</f>
        <v>131672933.97085048</v>
      </c>
    </row>
    <row r="1648" spans="2:20" x14ac:dyDescent="0.3">
      <c r="B1648" s="62">
        <f t="shared" si="234"/>
        <v>1621</v>
      </c>
      <c r="C1648" s="62">
        <v>0.76867884264316777</v>
      </c>
      <c r="D1648" s="62">
        <v>0.77926231874225771</v>
      </c>
      <c r="E1648" s="62">
        <v>0.89268194582335536</v>
      </c>
      <c r="F1648" s="62">
        <v>0.16547373053946379</v>
      </c>
      <c r="G1648" s="62">
        <v>0.39346088307116633</v>
      </c>
      <c r="H1648" s="62">
        <v>0.20278986549357458</v>
      </c>
      <c r="I1648" s="62">
        <v>0.49177222262551579</v>
      </c>
      <c r="J1648" s="62">
        <v>2.1221900634979751E-2</v>
      </c>
      <c r="K1648" s="62"/>
      <c r="L1648" s="65">
        <f t="shared" si="235"/>
        <v>0.20689317503756915</v>
      </c>
      <c r="M1648" s="65">
        <f t="shared" si="236"/>
        <v>0.20974176257712682</v>
      </c>
      <c r="N1648" s="65">
        <f t="shared" si="237"/>
        <v>0.24026913689342305</v>
      </c>
      <c r="O1648" s="65">
        <f t="shared" si="238"/>
        <v>4.4537957333259673E-2</v>
      </c>
      <c r="P1648" s="65">
        <f t="shared" si="239"/>
        <v>0.10590166768707132</v>
      </c>
      <c r="Q1648" s="65">
        <f t="shared" si="240"/>
        <v>5.4581753535896081E-2</v>
      </c>
      <c r="R1648" s="65">
        <f t="shared" si="241"/>
        <v>0.13236258225141043</v>
      </c>
      <c r="S1648" s="65">
        <f t="shared" si="242"/>
        <v>5.7119646842432722E-3</v>
      </c>
      <c r="T1648" s="66">
        <f>(L1648*'Football Field'!$F$4)+(M1648*'Football Field'!$F$5)+(N1648*'Football Field'!$F$6)+(O1648*'Football Field'!$F$7)+(P1648*'Football Field'!$F$8)+(Q1648*'Football Field'!$F$9)+(R1648*'Football Field'!$F$10)+(S1648*'Football Field'!$F$11)</f>
        <v>140016270.41450387</v>
      </c>
    </row>
    <row r="1649" spans="2:20" x14ac:dyDescent="0.3">
      <c r="B1649" s="62">
        <f t="shared" si="234"/>
        <v>1622</v>
      </c>
      <c r="C1649" s="62">
        <v>0.45018988579577679</v>
      </c>
      <c r="D1649" s="62">
        <v>8.927695291536164E-2</v>
      </c>
      <c r="E1649" s="62">
        <v>0.46524683189379168</v>
      </c>
      <c r="F1649" s="62">
        <v>0.34333438173946174</v>
      </c>
      <c r="G1649" s="62">
        <v>0.96131711842422907</v>
      </c>
      <c r="H1649" s="62">
        <v>0.37851609797082753</v>
      </c>
      <c r="I1649" s="62">
        <v>0.98313956158371596</v>
      </c>
      <c r="J1649" s="62">
        <v>2.4367342735579944E-2</v>
      </c>
      <c r="K1649" s="62"/>
      <c r="L1649" s="65">
        <f t="shared" si="235"/>
        <v>0.12182478936255994</v>
      </c>
      <c r="M1649" s="65">
        <f t="shared" si="236"/>
        <v>2.4159018954012988E-2</v>
      </c>
      <c r="N1649" s="65">
        <f t="shared" si="237"/>
        <v>0.12589931290186976</v>
      </c>
      <c r="O1649" s="65">
        <f t="shared" si="238"/>
        <v>9.2908881465428625E-2</v>
      </c>
      <c r="P1649" s="65">
        <f t="shared" si="239"/>
        <v>0.26013968584754338</v>
      </c>
      <c r="Q1649" s="65">
        <f t="shared" si="240"/>
        <v>0.10242932007262512</v>
      </c>
      <c r="R1649" s="65">
        <f t="shared" si="241"/>
        <v>0.26604500408138509</v>
      </c>
      <c r="S1649" s="65">
        <f t="shared" si="242"/>
        <v>6.5939873145750266E-3</v>
      </c>
      <c r="T1649" s="66">
        <f>(L1649*'Football Field'!$F$4)+(M1649*'Football Field'!$F$5)+(N1649*'Football Field'!$F$6)+(O1649*'Football Field'!$F$7)+(P1649*'Football Field'!$F$8)+(Q1649*'Football Field'!$F$9)+(R1649*'Football Field'!$F$10)+(S1649*'Football Field'!$F$11)</f>
        <v>169576215.27761227</v>
      </c>
    </row>
    <row r="1650" spans="2:20" x14ac:dyDescent="0.3">
      <c r="B1650" s="62">
        <f t="shared" si="234"/>
        <v>1623</v>
      </c>
      <c r="C1650" s="62">
        <v>0.73589711971845551</v>
      </c>
      <c r="D1650" s="62">
        <v>0.5832708633057494</v>
      </c>
      <c r="E1650" s="62">
        <v>0.34281122467421399</v>
      </c>
      <c r="F1650" s="62">
        <v>4.4004249755400626E-2</v>
      </c>
      <c r="G1650" s="62">
        <v>0.21013470420952574</v>
      </c>
      <c r="H1650" s="62">
        <v>0.91093157411726311</v>
      </c>
      <c r="I1650" s="62">
        <v>0.5287245828623367</v>
      </c>
      <c r="J1650" s="62">
        <v>0.57473795526864524</v>
      </c>
      <c r="K1650" s="62"/>
      <c r="L1650" s="65">
        <f t="shared" si="235"/>
        <v>0.18722677056700832</v>
      </c>
      <c r="M1650" s="65">
        <f t="shared" si="236"/>
        <v>0.14839563462939817</v>
      </c>
      <c r="N1650" s="65">
        <f t="shared" si="237"/>
        <v>8.7217950430937871E-2</v>
      </c>
      <c r="O1650" s="65">
        <f t="shared" si="238"/>
        <v>1.1195550780358769E-2</v>
      </c>
      <c r="P1650" s="65">
        <f t="shared" si="239"/>
        <v>5.346242157905861E-2</v>
      </c>
      <c r="Q1650" s="65">
        <f t="shared" si="240"/>
        <v>0.23175899491867424</v>
      </c>
      <c r="R1650" s="65">
        <f t="shared" si="241"/>
        <v>0.1345179829030676</v>
      </c>
      <c r="S1650" s="65">
        <f t="shared" si="242"/>
        <v>0.14622469419149633</v>
      </c>
      <c r="T1650" s="66">
        <f>(L1650*'Football Field'!$F$4)+(M1650*'Football Field'!$F$5)+(N1650*'Football Field'!$F$6)+(O1650*'Football Field'!$F$7)+(P1650*'Football Field'!$F$8)+(Q1650*'Football Field'!$F$9)+(R1650*'Football Field'!$F$10)+(S1650*'Football Field'!$F$11)</f>
        <v>133150705.49638289</v>
      </c>
    </row>
    <row r="1651" spans="2:20" x14ac:dyDescent="0.3">
      <c r="B1651" s="62">
        <f t="shared" si="234"/>
        <v>1624</v>
      </c>
      <c r="C1651" s="62">
        <v>0.11977540515360474</v>
      </c>
      <c r="D1651" s="62">
        <v>0.23073030775035797</v>
      </c>
      <c r="E1651" s="62">
        <v>0.68943965991538381</v>
      </c>
      <c r="F1651" s="62">
        <v>0.45909172464086578</v>
      </c>
      <c r="G1651" s="62">
        <v>0.21158519924361652</v>
      </c>
      <c r="H1651" s="62">
        <v>0.69391028180619507</v>
      </c>
      <c r="I1651" s="62">
        <v>0.26551662768952244</v>
      </c>
      <c r="J1651" s="62">
        <v>3.2745371399265921E-2</v>
      </c>
      <c r="K1651" s="62"/>
      <c r="L1651" s="65">
        <f t="shared" si="235"/>
        <v>4.431539346213071E-2</v>
      </c>
      <c r="M1651" s="65">
        <f t="shared" si="236"/>
        <v>8.5367311915854477E-2</v>
      </c>
      <c r="N1651" s="65">
        <f t="shared" si="237"/>
        <v>0.25508400291667316</v>
      </c>
      <c r="O1651" s="65">
        <f t="shared" si="238"/>
        <v>0.16985816400768686</v>
      </c>
      <c r="P1651" s="65">
        <f t="shared" si="239"/>
        <v>7.8283862561094361E-2</v>
      </c>
      <c r="Q1651" s="65">
        <f t="shared" si="240"/>
        <v>0.25673807678816324</v>
      </c>
      <c r="R1651" s="65">
        <f t="shared" si="241"/>
        <v>9.823781277725141E-2</v>
      </c>
      <c r="S1651" s="65">
        <f t="shared" si="242"/>
        <v>1.2115375571145778E-2</v>
      </c>
      <c r="T1651" s="66">
        <f>(L1651*'Football Field'!$F$4)+(M1651*'Football Field'!$F$5)+(N1651*'Football Field'!$F$6)+(O1651*'Football Field'!$F$7)+(P1651*'Football Field'!$F$8)+(Q1651*'Football Field'!$F$9)+(R1651*'Football Field'!$F$10)+(S1651*'Football Field'!$F$11)</f>
        <v>135519997.17138869</v>
      </c>
    </row>
    <row r="1652" spans="2:20" x14ac:dyDescent="0.3">
      <c r="B1652" s="62">
        <f t="shared" si="234"/>
        <v>1625</v>
      </c>
      <c r="C1652" s="62">
        <v>0.61220507912727695</v>
      </c>
      <c r="D1652" s="62">
        <v>0.77524529391656394</v>
      </c>
      <c r="E1652" s="62">
        <v>0.93948995192840246</v>
      </c>
      <c r="F1652" s="62">
        <v>0.76832189040275189</v>
      </c>
      <c r="G1652" s="62">
        <v>0.80407103241080902</v>
      </c>
      <c r="H1652" s="62">
        <v>0.22396963043700813</v>
      </c>
      <c r="I1652" s="62">
        <v>0.86218613385855447</v>
      </c>
      <c r="J1652" s="62">
        <v>0.95047143403704204</v>
      </c>
      <c r="K1652" s="62"/>
      <c r="L1652" s="65">
        <f t="shared" si="235"/>
        <v>0.10313496605719545</v>
      </c>
      <c r="M1652" s="65">
        <f t="shared" si="236"/>
        <v>0.13060149253917375</v>
      </c>
      <c r="N1652" s="65">
        <f t="shared" si="237"/>
        <v>0.15827092522874633</v>
      </c>
      <c r="O1652" s="65">
        <f t="shared" si="238"/>
        <v>0.12943514320503366</v>
      </c>
      <c r="P1652" s="65">
        <f t="shared" si="239"/>
        <v>0.13545761291866423</v>
      </c>
      <c r="Q1652" s="65">
        <f t="shared" si="240"/>
        <v>3.7730984306585863E-2</v>
      </c>
      <c r="R1652" s="65">
        <f t="shared" si="241"/>
        <v>0.14524795804903781</v>
      </c>
      <c r="S1652" s="65">
        <f t="shared" si="242"/>
        <v>0.1601209176955628</v>
      </c>
      <c r="T1652" s="66">
        <f>(L1652*'Football Field'!$F$4)+(M1652*'Football Field'!$F$5)+(N1652*'Football Field'!$F$6)+(O1652*'Football Field'!$F$7)+(P1652*'Football Field'!$F$8)+(Q1652*'Football Field'!$F$9)+(R1652*'Football Field'!$F$10)+(S1652*'Football Field'!$F$11)</f>
        <v>144633444.77343738</v>
      </c>
    </row>
    <row r="1653" spans="2:20" x14ac:dyDescent="0.3">
      <c r="B1653" s="62">
        <f t="shared" si="234"/>
        <v>1626</v>
      </c>
      <c r="C1653" s="62">
        <v>0.77075755189721151</v>
      </c>
      <c r="D1653" s="62">
        <v>0.11645343111887729</v>
      </c>
      <c r="E1653" s="62">
        <v>0.32907243124628227</v>
      </c>
      <c r="F1653" s="62">
        <v>0.29714254711021393</v>
      </c>
      <c r="G1653" s="62">
        <v>0.38758114006123556</v>
      </c>
      <c r="H1653" s="62">
        <v>0.73723619926770745</v>
      </c>
      <c r="I1653" s="62">
        <v>0.46069478239036998</v>
      </c>
      <c r="J1653" s="62">
        <v>0.59994801648044949</v>
      </c>
      <c r="K1653" s="62"/>
      <c r="L1653" s="65">
        <f t="shared" si="235"/>
        <v>0.20837558420258573</v>
      </c>
      <c r="M1653" s="65">
        <f t="shared" si="236"/>
        <v>3.1483378504772355E-2</v>
      </c>
      <c r="N1653" s="65">
        <f t="shared" si="237"/>
        <v>8.8965278299412504E-2</v>
      </c>
      <c r="O1653" s="65">
        <f t="shared" si="238"/>
        <v>8.0332981095192019E-2</v>
      </c>
      <c r="P1653" s="65">
        <f t="shared" si="239"/>
        <v>0.10478320489675159</v>
      </c>
      <c r="Q1653" s="65">
        <f t="shared" si="240"/>
        <v>0.19931303084810972</v>
      </c>
      <c r="R1653" s="65">
        <f t="shared" si="241"/>
        <v>0.12454959952501213</v>
      </c>
      <c r="S1653" s="65">
        <f t="shared" si="242"/>
        <v>0.16219694262816406</v>
      </c>
      <c r="T1653" s="66">
        <f>(L1653*'Football Field'!$F$4)+(M1653*'Football Field'!$F$5)+(N1653*'Football Field'!$F$6)+(O1653*'Football Field'!$F$7)+(P1653*'Football Field'!$F$8)+(Q1653*'Football Field'!$F$9)+(R1653*'Football Field'!$F$10)+(S1653*'Football Field'!$F$11)</f>
        <v>136907792.31855372</v>
      </c>
    </row>
    <row r="1654" spans="2:20" x14ac:dyDescent="0.3">
      <c r="B1654" s="62">
        <f t="shared" si="234"/>
        <v>1627</v>
      </c>
      <c r="C1654" s="62">
        <v>2.5157495677561093E-2</v>
      </c>
      <c r="D1654" s="62">
        <v>0.19862764610413564</v>
      </c>
      <c r="E1654" s="62">
        <v>0.44907404855241106</v>
      </c>
      <c r="F1654" s="62">
        <v>0.77570420437566745</v>
      </c>
      <c r="G1654" s="62">
        <v>0.45660582388200344</v>
      </c>
      <c r="H1654" s="62">
        <v>0.14841594266416547</v>
      </c>
      <c r="I1654" s="62">
        <v>0.31016208993292682</v>
      </c>
      <c r="J1654" s="62">
        <v>0.83077757667210983</v>
      </c>
      <c r="K1654" s="62"/>
      <c r="L1654" s="65">
        <f t="shared" si="235"/>
        <v>7.8751917838141439E-3</v>
      </c>
      <c r="M1654" s="65">
        <f t="shared" si="236"/>
        <v>6.2177524610799326E-2</v>
      </c>
      <c r="N1654" s="65">
        <f t="shared" si="237"/>
        <v>0.14057616476660981</v>
      </c>
      <c r="O1654" s="65">
        <f t="shared" si="238"/>
        <v>0.24282303196092878</v>
      </c>
      <c r="P1654" s="65">
        <f t="shared" si="239"/>
        <v>0.14293387858492299</v>
      </c>
      <c r="Q1654" s="65">
        <f t="shared" si="240"/>
        <v>4.6459473837786126E-2</v>
      </c>
      <c r="R1654" s="65">
        <f t="shared" si="241"/>
        <v>9.7091776287933237E-2</v>
      </c>
      <c r="S1654" s="65">
        <f t="shared" si="242"/>
        <v>0.26006295816720554</v>
      </c>
      <c r="T1654" s="66">
        <f>(L1654*'Football Field'!$F$4)+(M1654*'Football Field'!$F$5)+(N1654*'Football Field'!$F$6)+(O1654*'Football Field'!$F$7)+(P1654*'Football Field'!$F$8)+(Q1654*'Football Field'!$F$9)+(R1654*'Football Field'!$F$10)+(S1654*'Football Field'!$F$11)</f>
        <v>140355642.10111567</v>
      </c>
    </row>
    <row r="1655" spans="2:20" x14ac:dyDescent="0.3">
      <c r="B1655" s="62">
        <f t="shared" si="234"/>
        <v>1628</v>
      </c>
      <c r="C1655" s="62">
        <v>0.8575158227652987</v>
      </c>
      <c r="D1655" s="62">
        <v>0.99380103925893948</v>
      </c>
      <c r="E1655" s="62">
        <v>0.67634691069817854</v>
      </c>
      <c r="F1655" s="62">
        <v>0.65818467297091021</v>
      </c>
      <c r="G1655" s="62">
        <v>0.23846206055142671</v>
      </c>
      <c r="H1655" s="62">
        <v>0.44045131069195931</v>
      </c>
      <c r="I1655" s="62">
        <v>4.0682892351910249E-2</v>
      </c>
      <c r="J1655" s="62">
        <v>0.84685502316319805</v>
      </c>
      <c r="K1655" s="62"/>
      <c r="L1655" s="65">
        <f t="shared" si="235"/>
        <v>0.18044228500774437</v>
      </c>
      <c r="M1655" s="65">
        <f t="shared" si="236"/>
        <v>0.20912002508440575</v>
      </c>
      <c r="N1655" s="65">
        <f t="shared" si="237"/>
        <v>0.14231991851853074</v>
      </c>
      <c r="O1655" s="65">
        <f t="shared" si="238"/>
        <v>0.13849813985350995</v>
      </c>
      <c r="P1655" s="65">
        <f t="shared" si="239"/>
        <v>5.0178245055346848E-2</v>
      </c>
      <c r="Q1655" s="65">
        <f t="shared" si="240"/>
        <v>9.2681719480837615E-2</v>
      </c>
      <c r="R1655" s="65">
        <f t="shared" si="241"/>
        <v>8.5606747558662523E-3</v>
      </c>
      <c r="S1655" s="65">
        <f t="shared" si="242"/>
        <v>0.1781989922437586</v>
      </c>
      <c r="T1655" s="66">
        <f>(L1655*'Football Field'!$F$4)+(M1655*'Football Field'!$F$5)+(N1655*'Football Field'!$F$6)+(O1655*'Football Field'!$F$7)+(P1655*'Football Field'!$F$8)+(Q1655*'Football Field'!$F$9)+(R1655*'Football Field'!$F$10)+(S1655*'Football Field'!$F$11)</f>
        <v>117832837.79508573</v>
      </c>
    </row>
    <row r="1656" spans="2:20" x14ac:dyDescent="0.3">
      <c r="B1656" s="62">
        <f t="shared" si="234"/>
        <v>1629</v>
      </c>
      <c r="C1656" s="62">
        <v>0.90729781473843751</v>
      </c>
      <c r="D1656" s="62">
        <v>0.30178997018363041</v>
      </c>
      <c r="E1656" s="62">
        <v>0.84937471821131483</v>
      </c>
      <c r="F1656" s="62">
        <v>0.86617355941239416</v>
      </c>
      <c r="G1656" s="62">
        <v>0.12519359131532626</v>
      </c>
      <c r="H1656" s="62">
        <v>0.97933614951449854</v>
      </c>
      <c r="I1656" s="62">
        <v>5.5918856109671289E-3</v>
      </c>
      <c r="J1656" s="62">
        <v>0.38331884794578608</v>
      </c>
      <c r="K1656" s="62"/>
      <c r="L1656" s="65">
        <f t="shared" si="235"/>
        <v>0.20536036602218088</v>
      </c>
      <c r="M1656" s="65">
        <f t="shared" si="236"/>
        <v>6.8307999569689484E-2</v>
      </c>
      <c r="N1656" s="65">
        <f t="shared" si="237"/>
        <v>0.19224988773079732</v>
      </c>
      <c r="O1656" s="65">
        <f t="shared" si="238"/>
        <v>0.19605218519229475</v>
      </c>
      <c r="P1656" s="65">
        <f t="shared" si="239"/>
        <v>2.833667327145336E-2</v>
      </c>
      <c r="Q1656" s="65">
        <f t="shared" si="240"/>
        <v>0.22166572745579699</v>
      </c>
      <c r="R1656" s="65">
        <f t="shared" si="241"/>
        <v>1.2656832819038933E-3</v>
      </c>
      <c r="S1656" s="65">
        <f t="shared" si="242"/>
        <v>8.6761477475883558E-2</v>
      </c>
      <c r="T1656" s="66">
        <f>(L1656*'Football Field'!$F$4)+(M1656*'Football Field'!$F$5)+(N1656*'Football Field'!$F$6)+(O1656*'Football Field'!$F$7)+(P1656*'Football Field'!$F$8)+(Q1656*'Football Field'!$F$9)+(R1656*'Football Field'!$F$10)+(S1656*'Football Field'!$F$11)</f>
        <v>116365600.97819744</v>
      </c>
    </row>
    <row r="1657" spans="2:20" x14ac:dyDescent="0.3">
      <c r="B1657" s="62">
        <f t="shared" si="234"/>
        <v>1630</v>
      </c>
      <c r="C1657" s="62">
        <v>0.63247951369314981</v>
      </c>
      <c r="D1657" s="62">
        <v>0.22663267874122461</v>
      </c>
      <c r="E1657" s="62">
        <v>0.76096310093555486</v>
      </c>
      <c r="F1657" s="62">
        <v>0.19312879156346607</v>
      </c>
      <c r="G1657" s="62">
        <v>8.4604726868261482E-3</v>
      </c>
      <c r="H1657" s="62">
        <v>0.53328863067775245</v>
      </c>
      <c r="I1657" s="62">
        <v>0.95884480447422005</v>
      </c>
      <c r="J1657" s="62">
        <v>0.8469475737572375</v>
      </c>
      <c r="K1657" s="62"/>
      <c r="L1657" s="65">
        <f t="shared" si="235"/>
        <v>0.1520111007943018</v>
      </c>
      <c r="M1657" s="65">
        <f t="shared" si="236"/>
        <v>5.4469247185971015E-2</v>
      </c>
      <c r="N1657" s="65">
        <f t="shared" si="237"/>
        <v>0.18289104410926302</v>
      </c>
      <c r="O1657" s="65">
        <f t="shared" si="238"/>
        <v>4.64168713215884E-2</v>
      </c>
      <c r="P1657" s="65">
        <f t="shared" si="239"/>
        <v>2.0334030407639686E-3</v>
      </c>
      <c r="Q1657" s="65">
        <f t="shared" si="240"/>
        <v>0.12817141114508956</v>
      </c>
      <c r="R1657" s="65">
        <f t="shared" si="241"/>
        <v>0.23045023761787323</v>
      </c>
      <c r="S1657" s="65">
        <f t="shared" si="242"/>
        <v>0.20355668478514893</v>
      </c>
      <c r="T1657" s="66">
        <f>(L1657*'Football Field'!$F$4)+(M1657*'Football Field'!$F$5)+(N1657*'Football Field'!$F$6)+(O1657*'Football Field'!$F$7)+(P1657*'Football Field'!$F$8)+(Q1657*'Football Field'!$F$9)+(R1657*'Football Field'!$F$10)+(S1657*'Football Field'!$F$11)</f>
        <v>145918740.80257463</v>
      </c>
    </row>
    <row r="1658" spans="2:20" x14ac:dyDescent="0.3">
      <c r="B1658" s="62">
        <f t="shared" si="234"/>
        <v>1631</v>
      </c>
      <c r="C1658" s="62">
        <v>9.2862883744147307E-2</v>
      </c>
      <c r="D1658" s="62">
        <v>0.21883418733371651</v>
      </c>
      <c r="E1658" s="62">
        <v>0.28344145076604277</v>
      </c>
      <c r="F1658" s="62">
        <v>0.60657501901742084</v>
      </c>
      <c r="G1658" s="62">
        <v>0.34142743093717798</v>
      </c>
      <c r="H1658" s="62">
        <v>0.37234518840964648</v>
      </c>
      <c r="I1658" s="62">
        <v>0.94000885998000683</v>
      </c>
      <c r="J1658" s="62">
        <v>0.50967821054201623</v>
      </c>
      <c r="K1658" s="62"/>
      <c r="L1658" s="65">
        <f t="shared" si="235"/>
        <v>2.7595275897282091E-2</v>
      </c>
      <c r="M1658" s="65">
        <f t="shared" si="236"/>
        <v>6.5029100236314988E-2</v>
      </c>
      <c r="N1658" s="65">
        <f t="shared" si="237"/>
        <v>8.4227892988600075E-2</v>
      </c>
      <c r="O1658" s="65">
        <f t="shared" si="238"/>
        <v>0.18025075603189861</v>
      </c>
      <c r="P1658" s="65">
        <f t="shared" si="239"/>
        <v>0.10145909512750258</v>
      </c>
      <c r="Q1658" s="65">
        <f t="shared" si="240"/>
        <v>0.1106466630036918</v>
      </c>
      <c r="R1658" s="65">
        <f t="shared" si="241"/>
        <v>0.27933446379402105</v>
      </c>
      <c r="S1658" s="65">
        <f t="shared" si="242"/>
        <v>0.1514567529206888</v>
      </c>
      <c r="T1658" s="66">
        <f>(L1658*'Football Field'!$F$4)+(M1658*'Football Field'!$F$5)+(N1658*'Football Field'!$F$6)+(O1658*'Football Field'!$F$7)+(P1658*'Football Field'!$F$8)+(Q1658*'Football Field'!$F$9)+(R1658*'Football Field'!$F$10)+(S1658*'Football Field'!$F$11)</f>
        <v>159385681.44388264</v>
      </c>
    </row>
    <row r="1659" spans="2:20" x14ac:dyDescent="0.3">
      <c r="B1659" s="62">
        <f t="shared" si="234"/>
        <v>1632</v>
      </c>
      <c r="C1659" s="62">
        <v>0.8874325016375455</v>
      </c>
      <c r="D1659" s="62">
        <v>0.10055608003156091</v>
      </c>
      <c r="E1659" s="62">
        <v>0.20097481779834903</v>
      </c>
      <c r="F1659" s="62">
        <v>0.96792638051070579</v>
      </c>
      <c r="G1659" s="62">
        <v>0.33976079262853676</v>
      </c>
      <c r="H1659" s="62">
        <v>0.47064656356620138</v>
      </c>
      <c r="I1659" s="62">
        <v>0.53814498216710316</v>
      </c>
      <c r="J1659" s="62">
        <v>0.53940223792736053</v>
      </c>
      <c r="K1659" s="62"/>
      <c r="L1659" s="65">
        <f t="shared" si="235"/>
        <v>0.2193984300687605</v>
      </c>
      <c r="M1659" s="65">
        <f t="shared" si="236"/>
        <v>2.4860308870909294E-2</v>
      </c>
      <c r="N1659" s="65">
        <f t="shared" si="237"/>
        <v>4.9686662846975732E-2</v>
      </c>
      <c r="O1659" s="65">
        <f t="shared" si="238"/>
        <v>0.23929879502308499</v>
      </c>
      <c r="P1659" s="65">
        <f t="shared" si="239"/>
        <v>8.3998483675172278E-2</v>
      </c>
      <c r="Q1659" s="65">
        <f t="shared" si="240"/>
        <v>0.11635715051357882</v>
      </c>
      <c r="R1659" s="65">
        <f t="shared" si="241"/>
        <v>0.13304466989768443</v>
      </c>
      <c r="S1659" s="65">
        <f t="shared" si="242"/>
        <v>0.13335549910383407</v>
      </c>
      <c r="T1659" s="66">
        <f>(L1659*'Football Field'!$F$4)+(M1659*'Football Field'!$F$5)+(N1659*'Football Field'!$F$6)+(O1659*'Football Field'!$F$7)+(P1659*'Football Field'!$F$8)+(Q1659*'Football Field'!$F$9)+(R1659*'Football Field'!$F$10)+(S1659*'Football Field'!$F$11)</f>
        <v>136230295.69050872</v>
      </c>
    </row>
    <row r="1660" spans="2:20" x14ac:dyDescent="0.3">
      <c r="B1660" s="62">
        <f t="shared" si="234"/>
        <v>1633</v>
      </c>
      <c r="C1660" s="62">
        <v>0.41614158087984421</v>
      </c>
      <c r="D1660" s="62">
        <v>0.37694783862381154</v>
      </c>
      <c r="E1660" s="62">
        <v>0.17361453341707289</v>
      </c>
      <c r="F1660" s="62">
        <v>0.84899761253597128</v>
      </c>
      <c r="G1660" s="62">
        <v>0.3026823370234788</v>
      </c>
      <c r="H1660" s="62">
        <v>0.78744230829714024</v>
      </c>
      <c r="I1660" s="62">
        <v>0.9058403236557</v>
      </c>
      <c r="J1660" s="62">
        <v>0.39924930022938498</v>
      </c>
      <c r="K1660" s="62"/>
      <c r="L1660" s="65">
        <f t="shared" si="235"/>
        <v>9.8824483133657062E-2</v>
      </c>
      <c r="M1660" s="65">
        <f t="shared" si="236"/>
        <v>8.9516830405619363E-2</v>
      </c>
      <c r="N1660" s="65">
        <f t="shared" si="237"/>
        <v>4.1229637502596117E-2</v>
      </c>
      <c r="O1660" s="65">
        <f t="shared" si="238"/>
        <v>0.20161828112245725</v>
      </c>
      <c r="P1660" s="65">
        <f t="shared" si="239"/>
        <v>7.1880405334139225E-2</v>
      </c>
      <c r="Q1660" s="65">
        <f t="shared" si="240"/>
        <v>0.18700024869062024</v>
      </c>
      <c r="R1660" s="65">
        <f t="shared" si="241"/>
        <v>0.21511717622072174</v>
      </c>
      <c r="S1660" s="65">
        <f t="shared" si="242"/>
        <v>9.4812937590188967E-2</v>
      </c>
      <c r="T1660" s="66">
        <f>(L1660*'Football Field'!$F$4)+(M1660*'Football Field'!$F$5)+(N1660*'Football Field'!$F$6)+(O1660*'Football Field'!$F$7)+(P1660*'Football Field'!$F$8)+(Q1660*'Football Field'!$F$9)+(R1660*'Football Field'!$F$10)+(S1660*'Football Field'!$F$11)</f>
        <v>146213244.06031448</v>
      </c>
    </row>
    <row r="1661" spans="2:20" x14ac:dyDescent="0.3">
      <c r="B1661" s="62">
        <f t="shared" si="234"/>
        <v>1634</v>
      </c>
      <c r="C1661" s="62">
        <v>0.22835961480277167</v>
      </c>
      <c r="D1661" s="62">
        <v>0.95039286883863905</v>
      </c>
      <c r="E1661" s="62">
        <v>0.83661325146114773</v>
      </c>
      <c r="F1661" s="62">
        <v>0.72193838504968144</v>
      </c>
      <c r="G1661" s="62">
        <v>0.59525151824312528</v>
      </c>
      <c r="H1661" s="62">
        <v>0.9039158858304448</v>
      </c>
      <c r="I1661" s="62">
        <v>0.17027666714215883</v>
      </c>
      <c r="J1661" s="62">
        <v>0.47358310270290094</v>
      </c>
      <c r="K1661" s="62"/>
      <c r="L1661" s="65">
        <f t="shared" si="235"/>
        <v>4.6791826423793502E-2</v>
      </c>
      <c r="M1661" s="65">
        <f t="shared" si="236"/>
        <v>0.19473941656241134</v>
      </c>
      <c r="N1661" s="65">
        <f t="shared" si="237"/>
        <v>0.17142550393608563</v>
      </c>
      <c r="O1661" s="65">
        <f t="shared" si="238"/>
        <v>0.14792815109227661</v>
      </c>
      <c r="P1661" s="65">
        <f t="shared" si="239"/>
        <v>0.12196948985129313</v>
      </c>
      <c r="Q1661" s="65">
        <f t="shared" si="240"/>
        <v>0.18521609115524906</v>
      </c>
      <c r="R1661" s="65">
        <f t="shared" si="241"/>
        <v>3.4890391016902583E-2</v>
      </c>
      <c r="S1661" s="65">
        <f t="shared" si="242"/>
        <v>9.7039129961988144E-2</v>
      </c>
      <c r="T1661" s="66">
        <f>(L1661*'Football Field'!$F$4)+(M1661*'Football Field'!$F$5)+(N1661*'Football Field'!$F$6)+(O1661*'Football Field'!$F$7)+(P1661*'Football Field'!$F$8)+(Q1661*'Football Field'!$F$9)+(R1661*'Football Field'!$F$10)+(S1661*'Football Field'!$F$11)</f>
        <v>128260910.07000102</v>
      </c>
    </row>
    <row r="1662" spans="2:20" x14ac:dyDescent="0.3">
      <c r="B1662" s="62">
        <f t="shared" si="234"/>
        <v>1635</v>
      </c>
      <c r="C1662" s="62">
        <v>0.49950987724013829</v>
      </c>
      <c r="D1662" s="62">
        <v>0.89809685182110133</v>
      </c>
      <c r="E1662" s="62">
        <v>0.14944388887220816</v>
      </c>
      <c r="F1662" s="62">
        <v>0.42002377657452228</v>
      </c>
      <c r="G1662" s="62">
        <v>0.93961388793916467</v>
      </c>
      <c r="H1662" s="62">
        <v>0.209472201539739</v>
      </c>
      <c r="I1662" s="62">
        <v>0.58001514857790759</v>
      </c>
      <c r="J1662" s="62">
        <v>0.70048348422769957</v>
      </c>
      <c r="K1662" s="62"/>
      <c r="L1662" s="65">
        <f t="shared" si="235"/>
        <v>0.11361123616164004</v>
      </c>
      <c r="M1662" s="65">
        <f t="shared" si="236"/>
        <v>0.2042680198678434</v>
      </c>
      <c r="N1662" s="65">
        <f t="shared" si="237"/>
        <v>3.399032877064001E-2</v>
      </c>
      <c r="O1662" s="65">
        <f t="shared" si="238"/>
        <v>9.5532486239448225E-2</v>
      </c>
      <c r="P1662" s="65">
        <f t="shared" si="239"/>
        <v>0.21371087977924619</v>
      </c>
      <c r="Q1662" s="65">
        <f t="shared" si="240"/>
        <v>4.7643493838238793E-2</v>
      </c>
      <c r="R1662" s="65">
        <f t="shared" si="241"/>
        <v>0.13192179179018301</v>
      </c>
      <c r="S1662" s="65">
        <f t="shared" si="242"/>
        <v>0.15932176355276029</v>
      </c>
      <c r="T1662" s="66">
        <f>(L1662*'Football Field'!$F$4)+(M1662*'Football Field'!$F$5)+(N1662*'Football Field'!$F$6)+(O1662*'Football Field'!$F$7)+(P1662*'Football Field'!$F$8)+(Q1662*'Football Field'!$F$9)+(R1662*'Football Field'!$F$10)+(S1662*'Football Field'!$F$11)</f>
        <v>145413995.56865442</v>
      </c>
    </row>
    <row r="1663" spans="2:20" x14ac:dyDescent="0.3">
      <c r="B1663" s="62">
        <f t="shared" si="234"/>
        <v>1636</v>
      </c>
      <c r="C1663" s="62">
        <v>0.66212279454635681</v>
      </c>
      <c r="D1663" s="62">
        <v>0.64600023565027787</v>
      </c>
      <c r="E1663" s="62">
        <v>0.51982407307219658</v>
      </c>
      <c r="F1663" s="62">
        <v>3.6946071899759181E-2</v>
      </c>
      <c r="G1663" s="62">
        <v>0.57627888186098508</v>
      </c>
      <c r="H1663" s="62">
        <v>0.55465491376569742</v>
      </c>
      <c r="I1663" s="62">
        <v>0.2843992971601631</v>
      </c>
      <c r="J1663" s="62">
        <v>0.86524963933157673</v>
      </c>
      <c r="K1663" s="62"/>
      <c r="L1663" s="65">
        <f t="shared" si="235"/>
        <v>0.15972178088949018</v>
      </c>
      <c r="M1663" s="65">
        <f t="shared" si="236"/>
        <v>0.15583258716200082</v>
      </c>
      <c r="N1663" s="65">
        <f t="shared" si="237"/>
        <v>0.12539551180563802</v>
      </c>
      <c r="O1663" s="65">
        <f t="shared" si="238"/>
        <v>8.9123836987725653E-3</v>
      </c>
      <c r="P1663" s="65">
        <f t="shared" si="239"/>
        <v>0.13901392620518885</v>
      </c>
      <c r="Q1663" s="65">
        <f t="shared" si="240"/>
        <v>0.13379764499190847</v>
      </c>
      <c r="R1663" s="65">
        <f t="shared" si="241"/>
        <v>6.8604740087920779E-2</v>
      </c>
      <c r="S1663" s="65">
        <f t="shared" si="242"/>
        <v>0.20872142515908029</v>
      </c>
      <c r="T1663" s="66">
        <f>(L1663*'Football Field'!$F$4)+(M1663*'Football Field'!$F$5)+(N1663*'Football Field'!$F$6)+(O1663*'Football Field'!$F$7)+(P1663*'Football Field'!$F$8)+(Q1663*'Football Field'!$F$9)+(R1663*'Football Field'!$F$10)+(S1663*'Football Field'!$F$11)</f>
        <v>132592555.34031719</v>
      </c>
    </row>
    <row r="1664" spans="2:20" x14ac:dyDescent="0.3">
      <c r="B1664" s="62">
        <f t="shared" si="234"/>
        <v>1637</v>
      </c>
      <c r="C1664" s="62">
        <v>0.53009920420388112</v>
      </c>
      <c r="D1664" s="62">
        <v>6.6873337610548589E-2</v>
      </c>
      <c r="E1664" s="62">
        <v>0.12333126796938698</v>
      </c>
      <c r="F1664" s="62">
        <v>0.14618230679600053</v>
      </c>
      <c r="G1664" s="62">
        <v>0.54193717614832682</v>
      </c>
      <c r="H1664" s="62">
        <v>0.58190487185187911</v>
      </c>
      <c r="I1664" s="62">
        <v>0.10935546337873348</v>
      </c>
      <c r="J1664" s="62">
        <v>0.67569910217568752</v>
      </c>
      <c r="K1664" s="62"/>
      <c r="L1664" s="65">
        <f t="shared" si="235"/>
        <v>0.19100039733193924</v>
      </c>
      <c r="M1664" s="65">
        <f t="shared" si="236"/>
        <v>2.4095176814517807E-2</v>
      </c>
      <c r="N1664" s="65">
        <f t="shared" si="237"/>
        <v>4.4437571305134052E-2</v>
      </c>
      <c r="O1664" s="65">
        <f t="shared" si="238"/>
        <v>5.2671044324369351E-2</v>
      </c>
      <c r="P1664" s="65">
        <f t="shared" si="239"/>
        <v>0.19526574488775986</v>
      </c>
      <c r="Q1664" s="65">
        <f t="shared" si="240"/>
        <v>0.2096665319466374</v>
      </c>
      <c r="R1664" s="65">
        <f t="shared" si="241"/>
        <v>3.9401939844684458E-2</v>
      </c>
      <c r="S1664" s="65">
        <f t="shared" si="242"/>
        <v>0.24346159354495786</v>
      </c>
      <c r="T1664" s="66">
        <f>(L1664*'Football Field'!$F$4)+(M1664*'Football Field'!$F$5)+(N1664*'Football Field'!$F$6)+(O1664*'Football Field'!$F$7)+(P1664*'Football Field'!$F$8)+(Q1664*'Football Field'!$F$9)+(R1664*'Football Field'!$F$10)+(S1664*'Football Field'!$F$11)</f>
        <v>131882130.2124808</v>
      </c>
    </row>
    <row r="1665" spans="2:20" x14ac:dyDescent="0.3">
      <c r="B1665" s="62">
        <f t="shared" si="234"/>
        <v>1638</v>
      </c>
      <c r="C1665" s="62">
        <v>0.62258898518618999</v>
      </c>
      <c r="D1665" s="62">
        <v>0.37486064351191983</v>
      </c>
      <c r="E1665" s="62">
        <v>0.73456046799959618</v>
      </c>
      <c r="F1665" s="62">
        <v>0.57361181832994834</v>
      </c>
      <c r="G1665" s="62">
        <v>0.62336153573222253</v>
      </c>
      <c r="H1665" s="62">
        <v>0.70781368259665967</v>
      </c>
      <c r="I1665" s="62">
        <v>0.28054356796859437</v>
      </c>
      <c r="J1665" s="62">
        <v>0.47584674299666563</v>
      </c>
      <c r="K1665" s="62"/>
      <c r="L1665" s="65">
        <f t="shared" si="235"/>
        <v>0.14171691808663603</v>
      </c>
      <c r="M1665" s="65">
        <f t="shared" si="236"/>
        <v>8.532771439024936E-2</v>
      </c>
      <c r="N1665" s="65">
        <f t="shared" si="237"/>
        <v>0.16720444490685615</v>
      </c>
      <c r="O1665" s="65">
        <f t="shared" si="238"/>
        <v>0.13056848258804496</v>
      </c>
      <c r="P1665" s="65">
        <f t="shared" si="239"/>
        <v>0.14189277002917744</v>
      </c>
      <c r="Q1665" s="65">
        <f t="shared" si="240"/>
        <v>0.16111620356912157</v>
      </c>
      <c r="R1665" s="65">
        <f t="shared" si="241"/>
        <v>6.3858774869985896E-2</v>
      </c>
      <c r="S1665" s="65">
        <f t="shared" si="242"/>
        <v>0.10831469155992841</v>
      </c>
      <c r="T1665" s="66">
        <f>(L1665*'Football Field'!$F$4)+(M1665*'Football Field'!$F$5)+(N1665*'Football Field'!$F$6)+(O1665*'Football Field'!$F$7)+(P1665*'Football Field'!$F$8)+(Q1665*'Football Field'!$F$9)+(R1665*'Football Field'!$F$10)+(S1665*'Football Field'!$F$11)</f>
        <v>133662291.94130012</v>
      </c>
    </row>
    <row r="1666" spans="2:20" x14ac:dyDescent="0.3">
      <c r="B1666" s="62">
        <f t="shared" si="234"/>
        <v>1639</v>
      </c>
      <c r="C1666" s="62">
        <v>0.61669078428995439</v>
      </c>
      <c r="D1666" s="62">
        <v>0.29974143582998758</v>
      </c>
      <c r="E1666" s="62">
        <v>0.10824680694047506</v>
      </c>
      <c r="F1666" s="62">
        <v>0.51136058997897216</v>
      </c>
      <c r="G1666" s="62">
        <v>0.29343342311353549</v>
      </c>
      <c r="H1666" s="62">
        <v>0.6399591676296158</v>
      </c>
      <c r="I1666" s="62">
        <v>0.96625908653282921</v>
      </c>
      <c r="J1666" s="62">
        <v>0.57012212655368277</v>
      </c>
      <c r="K1666" s="62"/>
      <c r="L1666" s="65">
        <f t="shared" si="235"/>
        <v>0.1539489535576434</v>
      </c>
      <c r="M1666" s="65">
        <f t="shared" si="236"/>
        <v>7.4826609314459613E-2</v>
      </c>
      <c r="N1666" s="65">
        <f t="shared" si="237"/>
        <v>2.7022428547605983E-2</v>
      </c>
      <c r="O1666" s="65">
        <f t="shared" si="238"/>
        <v>0.12765461998677752</v>
      </c>
      <c r="P1666" s="65">
        <f t="shared" si="239"/>
        <v>7.3251894754967337E-2</v>
      </c>
      <c r="Q1666" s="65">
        <f t="shared" si="240"/>
        <v>0.15975760735525671</v>
      </c>
      <c r="R1666" s="65">
        <f t="shared" si="241"/>
        <v>0.24121420171466734</v>
      </c>
      <c r="S1666" s="65">
        <f t="shared" si="242"/>
        <v>0.14232368476862212</v>
      </c>
      <c r="T1666" s="66">
        <f>(L1666*'Football Field'!$F$4)+(M1666*'Football Field'!$F$5)+(N1666*'Football Field'!$F$6)+(O1666*'Football Field'!$F$7)+(P1666*'Football Field'!$F$8)+(Q1666*'Football Field'!$F$9)+(R1666*'Football Field'!$F$10)+(S1666*'Football Field'!$F$11)</f>
        <v>149200865.18116412</v>
      </c>
    </row>
    <row r="1667" spans="2:20" x14ac:dyDescent="0.3">
      <c r="B1667" s="62">
        <f t="shared" si="234"/>
        <v>1640</v>
      </c>
      <c r="C1667" s="62">
        <v>0.67151053836536312</v>
      </c>
      <c r="D1667" s="62">
        <v>1.9404854223250556E-3</v>
      </c>
      <c r="E1667" s="62">
        <v>0.38921186836164501</v>
      </c>
      <c r="F1667" s="62">
        <v>0.63715008151866814</v>
      </c>
      <c r="G1667" s="62">
        <v>0.30556922828280497</v>
      </c>
      <c r="H1667" s="62">
        <v>0.77549948765334342</v>
      </c>
      <c r="I1667" s="62">
        <v>0.17420020495743638</v>
      </c>
      <c r="J1667" s="62">
        <v>0.23751953575575702</v>
      </c>
      <c r="K1667" s="62"/>
      <c r="L1667" s="65">
        <f t="shared" si="235"/>
        <v>0.21033334508611534</v>
      </c>
      <c r="M1667" s="65">
        <f t="shared" si="236"/>
        <v>6.0780697643556848E-4</v>
      </c>
      <c r="N1667" s="65">
        <f t="shared" si="237"/>
        <v>0.12191057257120803</v>
      </c>
      <c r="O1667" s="65">
        <f t="shared" si="238"/>
        <v>0.19957081879003474</v>
      </c>
      <c r="P1667" s="65">
        <f t="shared" si="239"/>
        <v>9.5711674304559693E-2</v>
      </c>
      <c r="Q1667" s="65">
        <f t="shared" si="240"/>
        <v>0.24290519959337961</v>
      </c>
      <c r="R1667" s="65">
        <f t="shared" si="241"/>
        <v>5.4563718259100377E-2</v>
      </c>
      <c r="S1667" s="65">
        <f t="shared" si="242"/>
        <v>7.4396864419166694E-2</v>
      </c>
      <c r="T1667" s="66">
        <f>(L1667*'Football Field'!$F$4)+(M1667*'Football Field'!$F$5)+(N1667*'Football Field'!$F$6)+(O1667*'Football Field'!$F$7)+(P1667*'Football Field'!$F$8)+(Q1667*'Football Field'!$F$9)+(R1667*'Football Field'!$F$10)+(S1667*'Football Field'!$F$11)</f>
        <v>127567979.24308734</v>
      </c>
    </row>
    <row r="1668" spans="2:20" x14ac:dyDescent="0.3">
      <c r="B1668" s="62">
        <f t="shared" si="234"/>
        <v>1641</v>
      </c>
      <c r="C1668" s="62">
        <v>0.29495361395226083</v>
      </c>
      <c r="D1668" s="62">
        <v>0.50494233734054428</v>
      </c>
      <c r="E1668" s="62">
        <v>0.53521572746545909</v>
      </c>
      <c r="F1668" s="62">
        <v>0.27198477252845088</v>
      </c>
      <c r="G1668" s="62">
        <v>0.57213371054547058</v>
      </c>
      <c r="H1668" s="62">
        <v>0.66416791788265506</v>
      </c>
      <c r="I1668" s="62">
        <v>0.15290907135928744</v>
      </c>
      <c r="J1668" s="62">
        <v>0.9015584006255114</v>
      </c>
      <c r="K1668" s="62"/>
      <c r="L1668" s="65">
        <f t="shared" si="235"/>
        <v>7.5670545851343737E-2</v>
      </c>
      <c r="M1668" s="65">
        <f t="shared" si="236"/>
        <v>0.12954329251309538</v>
      </c>
      <c r="N1668" s="65">
        <f t="shared" si="237"/>
        <v>0.13730995088634643</v>
      </c>
      <c r="O1668" s="65">
        <f t="shared" si="238"/>
        <v>6.9777874306068258E-2</v>
      </c>
      <c r="P1668" s="65">
        <f t="shared" si="239"/>
        <v>0.14678128400195725</v>
      </c>
      <c r="Q1668" s="65">
        <f t="shared" si="240"/>
        <v>0.17039272111195544</v>
      </c>
      <c r="R1668" s="65">
        <f t="shared" si="241"/>
        <v>3.9228923966505826E-2</v>
      </c>
      <c r="S1668" s="65">
        <f t="shared" si="242"/>
        <v>0.23129540736272766</v>
      </c>
      <c r="T1668" s="66">
        <f>(L1668*'Football Field'!$F$4)+(M1668*'Football Field'!$F$5)+(N1668*'Football Field'!$F$6)+(O1668*'Football Field'!$F$7)+(P1668*'Football Field'!$F$8)+(Q1668*'Football Field'!$F$9)+(R1668*'Football Field'!$F$10)+(S1668*'Football Field'!$F$11)</f>
        <v>130558841.77705128</v>
      </c>
    </row>
    <row r="1669" spans="2:20" x14ac:dyDescent="0.3">
      <c r="B1669" s="62">
        <f t="shared" si="234"/>
        <v>1642</v>
      </c>
      <c r="C1669" s="62">
        <v>0.25232342150489795</v>
      </c>
      <c r="D1669" s="62">
        <v>0.93397304544994986</v>
      </c>
      <c r="E1669" s="62">
        <v>0.26189172474548761</v>
      </c>
      <c r="F1669" s="62">
        <v>0.98936320057322702</v>
      </c>
      <c r="G1669" s="62">
        <v>0.5725592650943212</v>
      </c>
      <c r="H1669" s="62">
        <v>0.93370931486714814</v>
      </c>
      <c r="I1669" s="62">
        <v>0.71679173604234281</v>
      </c>
      <c r="J1669" s="62">
        <v>0.7344399998363822</v>
      </c>
      <c r="K1669" s="62"/>
      <c r="L1669" s="65">
        <f t="shared" si="235"/>
        <v>4.6769416709282377E-2</v>
      </c>
      <c r="M1669" s="65">
        <f t="shared" si="236"/>
        <v>0.17311660684277111</v>
      </c>
      <c r="N1669" s="65">
        <f t="shared" si="237"/>
        <v>4.8542949894552802E-2</v>
      </c>
      <c r="O1669" s="65">
        <f t="shared" si="238"/>
        <v>0.18338345100294373</v>
      </c>
      <c r="P1669" s="65">
        <f t="shared" si="239"/>
        <v>0.1061267428138334</v>
      </c>
      <c r="Q1669" s="65">
        <f t="shared" si="240"/>
        <v>0.17306772305127655</v>
      </c>
      <c r="R1669" s="65">
        <f t="shared" si="241"/>
        <v>0.13286095756308347</v>
      </c>
      <c r="S1669" s="65">
        <f t="shared" si="242"/>
        <v>0.1361321521222566</v>
      </c>
      <c r="T1669" s="66">
        <f>(L1669*'Football Field'!$F$4)+(M1669*'Football Field'!$F$5)+(N1669*'Football Field'!$F$6)+(O1669*'Football Field'!$F$7)+(P1669*'Football Field'!$F$8)+(Q1669*'Football Field'!$F$9)+(R1669*'Football Field'!$F$10)+(S1669*'Football Field'!$F$11)</f>
        <v>137968801.57446042</v>
      </c>
    </row>
    <row r="1670" spans="2:20" x14ac:dyDescent="0.3">
      <c r="B1670" s="62">
        <f t="shared" si="234"/>
        <v>1643</v>
      </c>
      <c r="C1670" s="62">
        <v>0.50501005448418701</v>
      </c>
      <c r="D1670" s="62">
        <v>0.40400076030491472</v>
      </c>
      <c r="E1670" s="62">
        <v>0.23015759111680612</v>
      </c>
      <c r="F1670" s="62">
        <v>0.48662387764743331</v>
      </c>
      <c r="G1670" s="62">
        <v>0.52729196547656521</v>
      </c>
      <c r="H1670" s="62">
        <v>0.23869813545799401</v>
      </c>
      <c r="I1670" s="62">
        <v>0.28366404534342904</v>
      </c>
      <c r="J1670" s="62">
        <v>0.30612053285382979</v>
      </c>
      <c r="K1670" s="62"/>
      <c r="L1670" s="65">
        <f t="shared" si="235"/>
        <v>0.16937739812805738</v>
      </c>
      <c r="M1670" s="65">
        <f t="shared" si="236"/>
        <v>0.13549947573241053</v>
      </c>
      <c r="N1670" s="65">
        <f t="shared" si="237"/>
        <v>7.7193500597930315E-2</v>
      </c>
      <c r="O1670" s="65">
        <f t="shared" si="238"/>
        <v>0.16321078269836556</v>
      </c>
      <c r="P1670" s="65">
        <f t="shared" si="239"/>
        <v>0.1768506198504739</v>
      </c>
      <c r="Q1670" s="65">
        <f t="shared" si="240"/>
        <v>8.0057948872302262E-2</v>
      </c>
      <c r="R1670" s="65">
        <f t="shared" si="241"/>
        <v>9.5139250231014438E-2</v>
      </c>
      <c r="S1670" s="65">
        <f t="shared" si="242"/>
        <v>0.10267102388944561</v>
      </c>
      <c r="T1670" s="66">
        <f>(L1670*'Football Field'!$F$4)+(M1670*'Football Field'!$F$5)+(N1670*'Football Field'!$F$6)+(O1670*'Football Field'!$F$7)+(P1670*'Football Field'!$F$8)+(Q1670*'Football Field'!$F$9)+(R1670*'Football Field'!$F$10)+(S1670*'Football Field'!$F$11)</f>
        <v>138410436.91987687</v>
      </c>
    </row>
    <row r="1671" spans="2:20" x14ac:dyDescent="0.3">
      <c r="B1671" s="62">
        <f t="shared" si="234"/>
        <v>1644</v>
      </c>
      <c r="C1671" s="62">
        <v>7.5500053293313107E-2</v>
      </c>
      <c r="D1671" s="62">
        <v>0.10092478995320264</v>
      </c>
      <c r="E1671" s="62">
        <v>0.80943920070280617</v>
      </c>
      <c r="F1671" s="62">
        <v>0.64869741578119922</v>
      </c>
      <c r="G1671" s="62">
        <v>0.52526306867536365</v>
      </c>
      <c r="H1671" s="62">
        <v>9.3294056917644697E-2</v>
      </c>
      <c r="I1671" s="62">
        <v>0.30547977799024872</v>
      </c>
      <c r="J1671" s="62">
        <v>0.70183324856448359</v>
      </c>
      <c r="K1671" s="62"/>
      <c r="L1671" s="65">
        <f t="shared" si="235"/>
        <v>2.3156459720932231E-2</v>
      </c>
      <c r="M1671" s="65">
        <f t="shared" si="236"/>
        <v>3.0954426274582135E-2</v>
      </c>
      <c r="N1671" s="65">
        <f t="shared" si="237"/>
        <v>0.24826136446288055</v>
      </c>
      <c r="O1671" s="65">
        <f t="shared" si="238"/>
        <v>0.19896059571312377</v>
      </c>
      <c r="P1671" s="65">
        <f t="shared" si="239"/>
        <v>0.16110231135097214</v>
      </c>
      <c r="Q1671" s="65">
        <f t="shared" si="240"/>
        <v>2.8614020480527757E-2</v>
      </c>
      <c r="R1671" s="65">
        <f t="shared" si="241"/>
        <v>9.3693048759967298E-2</v>
      </c>
      <c r="S1671" s="65">
        <f t="shared" si="242"/>
        <v>0.21525777323701423</v>
      </c>
      <c r="T1671" s="66">
        <f>(L1671*'Football Field'!$F$4)+(M1671*'Football Field'!$F$5)+(N1671*'Football Field'!$F$6)+(O1671*'Football Field'!$F$7)+(P1671*'Football Field'!$F$8)+(Q1671*'Football Field'!$F$9)+(R1671*'Football Field'!$F$10)+(S1671*'Football Field'!$F$11)</f>
        <v>143559387.17691481</v>
      </c>
    </row>
    <row r="1672" spans="2:20" x14ac:dyDescent="0.3">
      <c r="B1672" s="62">
        <f t="shared" si="234"/>
        <v>1645</v>
      </c>
      <c r="C1672" s="62">
        <v>0.28677142428205848</v>
      </c>
      <c r="D1672" s="62">
        <v>3.0571777657176114E-2</v>
      </c>
      <c r="E1672" s="62">
        <v>0.74298885581619778</v>
      </c>
      <c r="F1672" s="62">
        <v>0.71246892611832147</v>
      </c>
      <c r="G1672" s="62">
        <v>2.2806045077476966E-3</v>
      </c>
      <c r="H1672" s="62">
        <v>0.54818578634944926</v>
      </c>
      <c r="I1672" s="62">
        <v>0.6008976538417965</v>
      </c>
      <c r="J1672" s="62">
        <v>0.17876044503771193</v>
      </c>
      <c r="K1672" s="62"/>
      <c r="L1672" s="65">
        <f t="shared" si="235"/>
        <v>9.2419694485404755E-2</v>
      </c>
      <c r="M1672" s="65">
        <f t="shared" si="236"/>
        <v>9.8525658824811617E-3</v>
      </c>
      <c r="N1672" s="65">
        <f t="shared" si="237"/>
        <v>0.23944785723508888</v>
      </c>
      <c r="O1672" s="65">
        <f t="shared" si="238"/>
        <v>0.22961200073210805</v>
      </c>
      <c r="P1672" s="65">
        <f t="shared" si="239"/>
        <v>7.3498526701450627E-4</v>
      </c>
      <c r="Q1672" s="65">
        <f t="shared" si="240"/>
        <v>0.17666740339451298</v>
      </c>
      <c r="R1672" s="65">
        <f t="shared" si="241"/>
        <v>0.19365520021420699</v>
      </c>
      <c r="S1672" s="65">
        <f t="shared" si="242"/>
        <v>5.7610292789182692E-2</v>
      </c>
      <c r="T1672" s="66">
        <f>(L1672*'Football Field'!$F$4)+(M1672*'Football Field'!$F$5)+(N1672*'Football Field'!$F$6)+(O1672*'Football Field'!$F$7)+(P1672*'Football Field'!$F$8)+(Q1672*'Football Field'!$F$9)+(R1672*'Football Field'!$F$10)+(S1672*'Football Field'!$F$11)</f>
        <v>142784981.39813158</v>
      </c>
    </row>
    <row r="1673" spans="2:20" x14ac:dyDescent="0.3">
      <c r="B1673" s="62">
        <f t="shared" si="234"/>
        <v>1646</v>
      </c>
      <c r="C1673" s="62">
        <v>0.91925483116185136</v>
      </c>
      <c r="D1673" s="62">
        <v>0.40199476671208023</v>
      </c>
      <c r="E1673" s="62">
        <v>0.9010342255262247</v>
      </c>
      <c r="F1673" s="62">
        <v>0.2293194093267471</v>
      </c>
      <c r="G1673" s="62">
        <v>0.97795153634582843</v>
      </c>
      <c r="H1673" s="62">
        <v>0.12405168183800641</v>
      </c>
      <c r="I1673" s="62">
        <v>0.87807120370947433</v>
      </c>
      <c r="J1673" s="62">
        <v>0.56710889250845176</v>
      </c>
      <c r="K1673" s="62"/>
      <c r="L1673" s="65">
        <f t="shared" si="235"/>
        <v>0.18389559596015909</v>
      </c>
      <c r="M1673" s="65">
        <f t="shared" si="236"/>
        <v>8.0418470147117754E-2</v>
      </c>
      <c r="N1673" s="65">
        <f t="shared" si="237"/>
        <v>0.18025059022449855</v>
      </c>
      <c r="O1673" s="65">
        <f t="shared" si="238"/>
        <v>4.5875015299156899E-2</v>
      </c>
      <c r="P1673" s="65">
        <f t="shared" si="239"/>
        <v>0.19563778671597218</v>
      </c>
      <c r="Q1673" s="65">
        <f t="shared" si="240"/>
        <v>2.4816359064033757E-2</v>
      </c>
      <c r="R1673" s="65">
        <f t="shared" si="241"/>
        <v>0.17565687100879399</v>
      </c>
      <c r="S1673" s="65">
        <f t="shared" si="242"/>
        <v>0.113449311580268</v>
      </c>
      <c r="T1673" s="66">
        <f>(L1673*'Football Field'!$F$4)+(M1673*'Football Field'!$F$5)+(N1673*'Football Field'!$F$6)+(O1673*'Football Field'!$F$7)+(P1673*'Football Field'!$F$8)+(Q1673*'Football Field'!$F$9)+(R1673*'Football Field'!$F$10)+(S1673*'Football Field'!$F$11)</f>
        <v>153180384.18092334</v>
      </c>
    </row>
    <row r="1674" spans="2:20" x14ac:dyDescent="0.3">
      <c r="B1674" s="62">
        <f t="shared" si="234"/>
        <v>1647</v>
      </c>
      <c r="C1674" s="62">
        <v>0.37617746581183609</v>
      </c>
      <c r="D1674" s="62">
        <v>0.36818112328107067</v>
      </c>
      <c r="E1674" s="62">
        <v>0.1730659081482433</v>
      </c>
      <c r="F1674" s="62">
        <v>0.50085786219762407</v>
      </c>
      <c r="G1674" s="62">
        <v>0.68163731355886104</v>
      </c>
      <c r="H1674" s="62">
        <v>0.52146344152090529</v>
      </c>
      <c r="I1674" s="62">
        <v>0.56257396740635401</v>
      </c>
      <c r="J1674" s="62">
        <v>0.63445400520997763</v>
      </c>
      <c r="K1674" s="62"/>
      <c r="L1674" s="65">
        <f t="shared" si="235"/>
        <v>9.8516754018252953E-2</v>
      </c>
      <c r="M1674" s="65">
        <f t="shared" si="236"/>
        <v>9.6422599578541893E-2</v>
      </c>
      <c r="N1674" s="65">
        <f t="shared" si="237"/>
        <v>4.5324063910075887E-2</v>
      </c>
      <c r="O1674" s="65">
        <f t="shared" si="238"/>
        <v>0.1311691828795313</v>
      </c>
      <c r="P1674" s="65">
        <f t="shared" si="239"/>
        <v>0.17851333918850643</v>
      </c>
      <c r="Q1674" s="65">
        <f t="shared" si="240"/>
        <v>0.13656555819195021</v>
      </c>
      <c r="R1674" s="65">
        <f t="shared" si="241"/>
        <v>0.14733195419995462</v>
      </c>
      <c r="S1674" s="65">
        <f t="shared" si="242"/>
        <v>0.16615654803318658</v>
      </c>
      <c r="T1674" s="66">
        <f>(L1674*'Football Field'!$F$4)+(M1674*'Football Field'!$F$5)+(N1674*'Football Field'!$F$6)+(O1674*'Football Field'!$F$7)+(P1674*'Football Field'!$F$8)+(Q1674*'Football Field'!$F$9)+(R1674*'Football Field'!$F$10)+(S1674*'Football Field'!$F$11)</f>
        <v>145686188.1245276</v>
      </c>
    </row>
    <row r="1675" spans="2:20" x14ac:dyDescent="0.3">
      <c r="B1675" s="62">
        <f t="shared" si="234"/>
        <v>1648</v>
      </c>
      <c r="C1675" s="62">
        <v>0.8364058452636447</v>
      </c>
      <c r="D1675" s="62">
        <v>0.36254372819418346</v>
      </c>
      <c r="E1675" s="62">
        <v>0.68978933023001476</v>
      </c>
      <c r="F1675" s="62">
        <v>0.7216632404929495</v>
      </c>
      <c r="G1675" s="62">
        <v>0.79467716870311877</v>
      </c>
      <c r="H1675" s="62">
        <v>0.1068430625886333</v>
      </c>
      <c r="I1675" s="62">
        <v>0.4600700546484443</v>
      </c>
      <c r="J1675" s="62">
        <v>0.33980736658319899</v>
      </c>
      <c r="K1675" s="62"/>
      <c r="L1675" s="65">
        <f t="shared" si="235"/>
        <v>0.19398067737351085</v>
      </c>
      <c r="M1675" s="65">
        <f t="shared" si="236"/>
        <v>8.4081762903579424E-2</v>
      </c>
      <c r="N1675" s="65">
        <f t="shared" si="237"/>
        <v>0.1599771238816026</v>
      </c>
      <c r="O1675" s="65">
        <f t="shared" si="238"/>
        <v>0.16736937578701302</v>
      </c>
      <c r="P1675" s="65">
        <f t="shared" si="239"/>
        <v>0.18430289117564005</v>
      </c>
      <c r="Q1675" s="65">
        <f t="shared" si="240"/>
        <v>2.4779226222493209E-2</v>
      </c>
      <c r="R1675" s="65">
        <f t="shared" si="241"/>
        <v>0.10670023571133991</v>
      </c>
      <c r="S1675" s="65">
        <f t="shared" si="242"/>
        <v>7.8808706944820978E-2</v>
      </c>
      <c r="T1675" s="66">
        <f>(L1675*'Football Field'!$F$4)+(M1675*'Football Field'!$F$5)+(N1675*'Football Field'!$F$6)+(O1675*'Football Field'!$F$7)+(P1675*'Football Field'!$F$8)+(Q1675*'Football Field'!$F$9)+(R1675*'Football Field'!$F$10)+(S1675*'Football Field'!$F$11)</f>
        <v>142683991.67512876</v>
      </c>
    </row>
    <row r="1676" spans="2:20" x14ac:dyDescent="0.3">
      <c r="B1676" s="62">
        <f t="shared" si="234"/>
        <v>1649</v>
      </c>
      <c r="C1676" s="62">
        <v>0.59689264411695597</v>
      </c>
      <c r="D1676" s="62">
        <v>0.35110044517416239</v>
      </c>
      <c r="E1676" s="62">
        <v>0.43805252011887152</v>
      </c>
      <c r="F1676" s="62">
        <v>0.89286053143719946</v>
      </c>
      <c r="G1676" s="62">
        <v>3.7400574624689709E-3</v>
      </c>
      <c r="H1676" s="62">
        <v>0.99894023457103154</v>
      </c>
      <c r="I1676" s="62">
        <v>0.93691633603060986</v>
      </c>
      <c r="J1676" s="62">
        <v>0.36354898735707908</v>
      </c>
      <c r="K1676" s="62"/>
      <c r="L1676" s="65">
        <f t="shared" si="235"/>
        <v>0.13026754734937018</v>
      </c>
      <c r="M1676" s="65">
        <f t="shared" si="236"/>
        <v>7.6625159175438565E-2</v>
      </c>
      <c r="N1676" s="65">
        <f t="shared" si="237"/>
        <v>9.5601827177007118E-2</v>
      </c>
      <c r="O1676" s="65">
        <f t="shared" si="238"/>
        <v>0.19486042038170792</v>
      </c>
      <c r="P1676" s="65">
        <f t="shared" si="239"/>
        <v>8.162407719101959E-4</v>
      </c>
      <c r="Q1676" s="65">
        <f t="shared" si="240"/>
        <v>0.21801155633051339</v>
      </c>
      <c r="R1676" s="65">
        <f t="shared" si="241"/>
        <v>0.20447528440700855</v>
      </c>
      <c r="S1676" s="65">
        <f t="shared" si="242"/>
        <v>7.9341964407043969E-2</v>
      </c>
      <c r="T1676" s="66">
        <f>(L1676*'Football Field'!$F$4)+(M1676*'Football Field'!$F$5)+(N1676*'Football Field'!$F$6)+(O1676*'Football Field'!$F$7)+(P1676*'Football Field'!$F$8)+(Q1676*'Football Field'!$F$9)+(R1676*'Football Field'!$F$10)+(S1676*'Football Field'!$F$11)</f>
        <v>140054514.97031599</v>
      </c>
    </row>
    <row r="1677" spans="2:20" x14ac:dyDescent="0.3">
      <c r="B1677" s="62">
        <f t="shared" si="234"/>
        <v>1650</v>
      </c>
      <c r="C1677" s="62">
        <v>1.8815286856682878E-2</v>
      </c>
      <c r="D1677" s="62">
        <v>0.63690969124636287</v>
      </c>
      <c r="E1677" s="62">
        <v>0.40637391055333016</v>
      </c>
      <c r="F1677" s="62">
        <v>0.64555933791569609</v>
      </c>
      <c r="G1677" s="62">
        <v>0.86999503110602228</v>
      </c>
      <c r="H1677" s="62">
        <v>0.79739841686480673</v>
      </c>
      <c r="I1677" s="62">
        <v>0.55000670067777335</v>
      </c>
      <c r="J1677" s="62">
        <v>0.99449687772264861</v>
      </c>
      <c r="K1677" s="62"/>
      <c r="L1677" s="65">
        <f t="shared" si="235"/>
        <v>3.8245910228218039E-3</v>
      </c>
      <c r="M1677" s="65">
        <f t="shared" si="236"/>
        <v>0.12946489235288211</v>
      </c>
      <c r="N1677" s="65">
        <f t="shared" si="237"/>
        <v>8.2603790314216025E-2</v>
      </c>
      <c r="O1677" s="65">
        <f t="shared" si="238"/>
        <v>0.13122310955435743</v>
      </c>
      <c r="P1677" s="65">
        <f t="shared" si="239"/>
        <v>0.1768442443217835</v>
      </c>
      <c r="Q1677" s="65">
        <f t="shared" si="240"/>
        <v>0.16208750097638014</v>
      </c>
      <c r="R1677" s="65">
        <f t="shared" si="241"/>
        <v>0.11180008606442822</v>
      </c>
      <c r="S1677" s="65">
        <f t="shared" si="242"/>
        <v>0.20215178539313097</v>
      </c>
      <c r="T1677" s="66">
        <f>(L1677*'Football Field'!$F$4)+(M1677*'Football Field'!$F$5)+(N1677*'Football Field'!$F$6)+(O1677*'Football Field'!$F$7)+(P1677*'Football Field'!$F$8)+(Q1677*'Football Field'!$F$9)+(R1677*'Football Field'!$F$10)+(S1677*'Football Field'!$F$11)</f>
        <v>142221660.72517207</v>
      </c>
    </row>
    <row r="1678" spans="2:20" x14ac:dyDescent="0.3">
      <c r="B1678" s="62">
        <f t="shared" si="234"/>
        <v>1651</v>
      </c>
      <c r="C1678" s="62">
        <v>0.30119891660025777</v>
      </c>
      <c r="D1678" s="62">
        <v>0.23822713010775809</v>
      </c>
      <c r="E1678" s="62">
        <v>0.88700550674767875</v>
      </c>
      <c r="F1678" s="62">
        <v>0.14966306779530736</v>
      </c>
      <c r="G1678" s="62">
        <v>0.3982844815010419</v>
      </c>
      <c r="H1678" s="62">
        <v>0.52876731644244568</v>
      </c>
      <c r="I1678" s="62">
        <v>0.78349150561762582</v>
      </c>
      <c r="J1678" s="62">
        <v>7.5023532737203968E-3</v>
      </c>
      <c r="K1678" s="62"/>
      <c r="L1678" s="65">
        <f t="shared" si="235"/>
        <v>9.1434757227545543E-2</v>
      </c>
      <c r="M1678" s="65">
        <f t="shared" si="236"/>
        <v>7.2318453373876199E-2</v>
      </c>
      <c r="N1678" s="65">
        <f t="shared" si="237"/>
        <v>0.26926767892929604</v>
      </c>
      <c r="O1678" s="65">
        <f t="shared" si="238"/>
        <v>4.5433119163423671E-2</v>
      </c>
      <c r="P1678" s="65">
        <f t="shared" si="239"/>
        <v>0.12090695838019311</v>
      </c>
      <c r="Q1678" s="65">
        <f t="shared" si="240"/>
        <v>0.16051754685738601</v>
      </c>
      <c r="R1678" s="65">
        <f t="shared" si="241"/>
        <v>0.23784400161395017</v>
      </c>
      <c r="S1678" s="65">
        <f t="shared" si="242"/>
        <v>2.2774844543292723E-3</v>
      </c>
      <c r="T1678" s="66">
        <f>(L1678*'Football Field'!$F$4)+(M1678*'Football Field'!$F$5)+(N1678*'Football Field'!$F$6)+(O1678*'Football Field'!$F$7)+(P1678*'Football Field'!$F$8)+(Q1678*'Football Field'!$F$9)+(R1678*'Football Field'!$F$10)+(S1678*'Football Field'!$F$11)</f>
        <v>157619296.48702314</v>
      </c>
    </row>
    <row r="1679" spans="2:20" x14ac:dyDescent="0.3">
      <c r="B1679" s="62">
        <f t="shared" si="234"/>
        <v>1652</v>
      </c>
      <c r="C1679" s="62">
        <v>0.81641091301334234</v>
      </c>
      <c r="D1679" s="62">
        <v>0.10796502288728471</v>
      </c>
      <c r="E1679" s="62">
        <v>2.8498417544982946E-2</v>
      </c>
      <c r="F1679" s="62">
        <v>0.80936792734287755</v>
      </c>
      <c r="G1679" s="62">
        <v>0.18690240523105228</v>
      </c>
      <c r="H1679" s="62">
        <v>0.11197197325520425</v>
      </c>
      <c r="I1679" s="62">
        <v>0.67015224509059723</v>
      </c>
      <c r="J1679" s="62">
        <v>0.49678409466992313</v>
      </c>
      <c r="K1679" s="62"/>
      <c r="L1679" s="65">
        <f t="shared" si="235"/>
        <v>0.2529112481292391</v>
      </c>
      <c r="M1679" s="65">
        <f t="shared" si="236"/>
        <v>3.3445864401715555E-2</v>
      </c>
      <c r="N1679" s="65">
        <f t="shared" si="237"/>
        <v>8.8283611060598986E-3</v>
      </c>
      <c r="O1679" s="65">
        <f t="shared" si="238"/>
        <v>0.2507294420459531</v>
      </c>
      <c r="P1679" s="65">
        <f t="shared" si="239"/>
        <v>5.7899422743960482E-2</v>
      </c>
      <c r="Q1679" s="65">
        <f t="shared" si="240"/>
        <v>3.4687154544447742E-2</v>
      </c>
      <c r="R1679" s="65">
        <f t="shared" si="241"/>
        <v>0.20760261535076366</v>
      </c>
      <c r="S1679" s="65">
        <f t="shared" si="242"/>
        <v>0.15389589167786027</v>
      </c>
      <c r="T1679" s="66">
        <f>(L1679*'Football Field'!$F$4)+(M1679*'Football Field'!$F$5)+(N1679*'Football Field'!$F$6)+(O1679*'Football Field'!$F$7)+(P1679*'Football Field'!$F$8)+(Q1679*'Football Field'!$F$9)+(R1679*'Football Field'!$F$10)+(S1679*'Football Field'!$F$11)</f>
        <v>143422792.29979485</v>
      </c>
    </row>
    <row r="1680" spans="2:20" x14ac:dyDescent="0.3">
      <c r="B1680" s="62">
        <f t="shared" si="234"/>
        <v>1653</v>
      </c>
      <c r="C1680" s="62">
        <v>0.36179817516945001</v>
      </c>
      <c r="D1680" s="62">
        <v>0.90676756473989095</v>
      </c>
      <c r="E1680" s="62">
        <v>0.96175406470609248</v>
      </c>
      <c r="F1680" s="62">
        <v>0.4797560803558808</v>
      </c>
      <c r="G1680" s="62">
        <v>0.69243467809103254</v>
      </c>
      <c r="H1680" s="62">
        <v>0.67300233992460934</v>
      </c>
      <c r="I1680" s="62">
        <v>0.89614687668488713</v>
      </c>
      <c r="J1680" s="62">
        <v>0.35410333935781446</v>
      </c>
      <c r="K1680" s="62"/>
      <c r="L1680" s="65">
        <f t="shared" si="235"/>
        <v>6.793358380448751E-2</v>
      </c>
      <c r="M1680" s="65">
        <f t="shared" si="236"/>
        <v>0.17026058885343404</v>
      </c>
      <c r="N1680" s="65">
        <f t="shared" si="237"/>
        <v>0.1805852125246836</v>
      </c>
      <c r="O1680" s="65">
        <f t="shared" si="238"/>
        <v>9.0082129008263387E-2</v>
      </c>
      <c r="P1680" s="65">
        <f t="shared" si="239"/>
        <v>0.13001604889576701</v>
      </c>
      <c r="Q1680" s="65">
        <f t="shared" si="240"/>
        <v>0.12636730640908206</v>
      </c>
      <c r="R1680" s="65">
        <f t="shared" si="241"/>
        <v>0.16826637923170776</v>
      </c>
      <c r="S1680" s="65">
        <f t="shared" si="242"/>
        <v>6.6488751272574684E-2</v>
      </c>
      <c r="T1680" s="66">
        <f>(L1680*'Football Field'!$F$4)+(M1680*'Football Field'!$F$5)+(N1680*'Football Field'!$F$6)+(O1680*'Football Field'!$F$7)+(P1680*'Football Field'!$F$8)+(Q1680*'Football Field'!$F$9)+(R1680*'Football Field'!$F$10)+(S1680*'Football Field'!$F$11)</f>
        <v>147002803.59496856</v>
      </c>
    </row>
    <row r="1681" spans="2:20" x14ac:dyDescent="0.3">
      <c r="B1681" s="62">
        <f t="shared" si="234"/>
        <v>1654</v>
      </c>
      <c r="C1681" s="62">
        <v>0.68149586439155752</v>
      </c>
      <c r="D1681" s="62">
        <v>0.56432291302936588</v>
      </c>
      <c r="E1681" s="62">
        <v>2.86572991745766E-2</v>
      </c>
      <c r="F1681" s="62">
        <v>0.20214658770081106</v>
      </c>
      <c r="G1681" s="62">
        <v>0.5128835560139513</v>
      </c>
      <c r="H1681" s="62">
        <v>0.20548142496802946</v>
      </c>
      <c r="I1681" s="62">
        <v>0.27375627891888188</v>
      </c>
      <c r="J1681" s="62">
        <v>0.85830288234289709</v>
      </c>
      <c r="K1681" s="62"/>
      <c r="L1681" s="65">
        <f t="shared" si="235"/>
        <v>0.20483506966355919</v>
      </c>
      <c r="M1681" s="65">
        <f t="shared" si="236"/>
        <v>0.16961676400826708</v>
      </c>
      <c r="N1681" s="65">
        <f t="shared" si="237"/>
        <v>8.6134343280786212E-3</v>
      </c>
      <c r="O1681" s="65">
        <f t="shared" si="238"/>
        <v>6.0758564413174392E-2</v>
      </c>
      <c r="P1681" s="65">
        <f t="shared" si="239"/>
        <v>0.15415579817084674</v>
      </c>
      <c r="Q1681" s="65">
        <f t="shared" si="240"/>
        <v>6.1760905967450999E-2</v>
      </c>
      <c r="R1681" s="65">
        <f t="shared" si="241"/>
        <v>8.2282064196016524E-2</v>
      </c>
      <c r="S1681" s="65">
        <f t="shared" si="242"/>
        <v>0.25797739925260643</v>
      </c>
      <c r="T1681" s="66">
        <f>(L1681*'Football Field'!$F$4)+(M1681*'Football Field'!$F$5)+(N1681*'Football Field'!$F$6)+(O1681*'Football Field'!$F$7)+(P1681*'Football Field'!$F$8)+(Q1681*'Football Field'!$F$9)+(R1681*'Football Field'!$F$10)+(S1681*'Football Field'!$F$11)</f>
        <v>133166073.94193494</v>
      </c>
    </row>
    <row r="1682" spans="2:20" x14ac:dyDescent="0.3">
      <c r="B1682" s="62">
        <f t="shared" si="234"/>
        <v>1655</v>
      </c>
      <c r="C1682" s="62">
        <v>0.77416706600484797</v>
      </c>
      <c r="D1682" s="62">
        <v>0.79884111861212503</v>
      </c>
      <c r="E1682" s="62">
        <v>0.81916772064562415</v>
      </c>
      <c r="F1682" s="62">
        <v>0.68173407842035894</v>
      </c>
      <c r="G1682" s="62">
        <v>0.46762328545022425</v>
      </c>
      <c r="H1682" s="62">
        <v>0.36534510275819931</v>
      </c>
      <c r="I1682" s="62">
        <v>0.64199783547842637</v>
      </c>
      <c r="J1682" s="62">
        <v>0.76703545671388307</v>
      </c>
      <c r="K1682" s="62"/>
      <c r="L1682" s="65">
        <f t="shared" si="235"/>
        <v>0.14563204111073058</v>
      </c>
      <c r="M1682" s="65">
        <f t="shared" si="236"/>
        <v>0.15027358787945969</v>
      </c>
      <c r="N1682" s="65">
        <f t="shared" si="237"/>
        <v>0.15409731621016792</v>
      </c>
      <c r="O1682" s="65">
        <f t="shared" si="238"/>
        <v>0.12824405699334929</v>
      </c>
      <c r="P1682" s="65">
        <f t="shared" si="239"/>
        <v>8.7966714836453005E-2</v>
      </c>
      <c r="Q1682" s="65">
        <f t="shared" si="240"/>
        <v>6.8726706883902727E-2</v>
      </c>
      <c r="R1682" s="65">
        <f t="shared" si="241"/>
        <v>0.12076909400432793</v>
      </c>
      <c r="S1682" s="65">
        <f t="shared" si="242"/>
        <v>0.14429048208160886</v>
      </c>
      <c r="T1682" s="66">
        <f>(L1682*'Football Field'!$F$4)+(M1682*'Football Field'!$F$5)+(N1682*'Football Field'!$F$6)+(O1682*'Football Field'!$F$7)+(P1682*'Football Field'!$F$8)+(Q1682*'Football Field'!$F$9)+(R1682*'Football Field'!$F$10)+(S1682*'Football Field'!$F$11)</f>
        <v>136834202.84245193</v>
      </c>
    </row>
    <row r="1683" spans="2:20" x14ac:dyDescent="0.3">
      <c r="B1683" s="62">
        <f t="shared" si="234"/>
        <v>1656</v>
      </c>
      <c r="C1683" s="62">
        <v>0.23981291671585347</v>
      </c>
      <c r="D1683" s="62">
        <v>0.89994947537622794</v>
      </c>
      <c r="E1683" s="62">
        <v>0.4193523110851094</v>
      </c>
      <c r="F1683" s="62">
        <v>0.62489153124119667</v>
      </c>
      <c r="G1683" s="62">
        <v>0.47804398070401544</v>
      </c>
      <c r="H1683" s="62">
        <v>0.4074734647673306</v>
      </c>
      <c r="I1683" s="62">
        <v>0.31032594200952124</v>
      </c>
      <c r="J1683" s="62">
        <v>0.61022499113886708</v>
      </c>
      <c r="K1683" s="62"/>
      <c r="L1683" s="65">
        <f t="shared" si="235"/>
        <v>6.0102363983929409E-2</v>
      </c>
      <c r="M1683" s="65">
        <f t="shared" si="236"/>
        <v>0.22554702922985911</v>
      </c>
      <c r="N1683" s="65">
        <f t="shared" si="237"/>
        <v>0.10509886449612187</v>
      </c>
      <c r="O1683" s="65">
        <f t="shared" si="238"/>
        <v>0.15661149022107934</v>
      </c>
      <c r="P1683" s="65">
        <f t="shared" si="239"/>
        <v>0.11980828106370255</v>
      </c>
      <c r="Q1683" s="65">
        <f t="shared" si="240"/>
        <v>0.10212176570228902</v>
      </c>
      <c r="R1683" s="65">
        <f t="shared" si="241"/>
        <v>7.777447093231997E-2</v>
      </c>
      <c r="S1683" s="65">
        <f t="shared" si="242"/>
        <v>0.15293573437069882</v>
      </c>
      <c r="T1683" s="66">
        <f>(L1683*'Football Field'!$F$4)+(M1683*'Football Field'!$F$5)+(N1683*'Football Field'!$F$6)+(O1683*'Football Field'!$F$7)+(P1683*'Football Field'!$F$8)+(Q1683*'Football Field'!$F$9)+(R1683*'Football Field'!$F$10)+(S1683*'Football Field'!$F$11)</f>
        <v>132633562.47737256</v>
      </c>
    </row>
    <row r="1684" spans="2:20" x14ac:dyDescent="0.3">
      <c r="B1684" s="62">
        <f t="shared" si="234"/>
        <v>1657</v>
      </c>
      <c r="C1684" s="62">
        <v>0.66625362230411833</v>
      </c>
      <c r="D1684" s="62">
        <v>0.72624418974062577</v>
      </c>
      <c r="E1684" s="62">
        <v>0.16088272856164287</v>
      </c>
      <c r="F1684" s="62">
        <v>0.70650380874585206</v>
      </c>
      <c r="G1684" s="62">
        <v>0.44668096628498821</v>
      </c>
      <c r="H1684" s="62">
        <v>0.71749153397196774</v>
      </c>
      <c r="I1684" s="62">
        <v>0.48357112385343604</v>
      </c>
      <c r="J1684" s="62">
        <v>7.495408275387605E-2</v>
      </c>
      <c r="K1684" s="62"/>
      <c r="L1684" s="65">
        <f t="shared" si="235"/>
        <v>0.16729187569761361</v>
      </c>
      <c r="M1684" s="65">
        <f t="shared" si="236"/>
        <v>0.18235511019967909</v>
      </c>
      <c r="N1684" s="65">
        <f t="shared" si="237"/>
        <v>4.0396588517370831E-2</v>
      </c>
      <c r="O1684" s="65">
        <f t="shared" si="238"/>
        <v>0.17739843116177692</v>
      </c>
      <c r="P1684" s="65">
        <f t="shared" si="239"/>
        <v>0.1121586347700616</v>
      </c>
      <c r="Q1684" s="65">
        <f t="shared" si="240"/>
        <v>0.18015737625594383</v>
      </c>
      <c r="R1684" s="65">
        <f t="shared" si="241"/>
        <v>0.12142150921877889</v>
      </c>
      <c r="S1684" s="65">
        <f t="shared" si="242"/>
        <v>1.8820474178775158E-2</v>
      </c>
      <c r="T1684" s="66">
        <f>(L1684*'Football Field'!$F$4)+(M1684*'Football Field'!$F$5)+(N1684*'Football Field'!$F$6)+(O1684*'Football Field'!$F$7)+(P1684*'Football Field'!$F$8)+(Q1684*'Football Field'!$F$9)+(R1684*'Football Field'!$F$10)+(S1684*'Football Field'!$F$11)</f>
        <v>135101977.68654427</v>
      </c>
    </row>
    <row r="1685" spans="2:20" x14ac:dyDescent="0.3">
      <c r="B1685" s="62">
        <f t="shared" si="234"/>
        <v>1658</v>
      </c>
      <c r="C1685" s="62">
        <v>0.16141900548232579</v>
      </c>
      <c r="D1685" s="62">
        <v>0.82402193785055178</v>
      </c>
      <c r="E1685" s="62">
        <v>0.16902081878746633</v>
      </c>
      <c r="F1685" s="62">
        <v>0.44858653024466499</v>
      </c>
      <c r="G1685" s="62">
        <v>0.18398444105342993</v>
      </c>
      <c r="H1685" s="62">
        <v>0.39183820622465326</v>
      </c>
      <c r="I1685" s="62">
        <v>0.93978095512783122</v>
      </c>
      <c r="J1685" s="62">
        <v>0.80470555037633418</v>
      </c>
      <c r="K1685" s="62"/>
      <c r="L1685" s="65">
        <f t="shared" si="235"/>
        <v>4.1143079043685547E-2</v>
      </c>
      <c r="M1685" s="65">
        <f t="shared" si="236"/>
        <v>0.21002978937587558</v>
      </c>
      <c r="N1685" s="65">
        <f t="shared" si="237"/>
        <v>4.3080657612914082E-2</v>
      </c>
      <c r="O1685" s="65">
        <f t="shared" si="238"/>
        <v>0.11433741037271916</v>
      </c>
      <c r="P1685" s="65">
        <f t="shared" si="239"/>
        <v>4.6894641547636083E-2</v>
      </c>
      <c r="Q1685" s="65">
        <f t="shared" si="240"/>
        <v>9.9873185582239551E-2</v>
      </c>
      <c r="R1685" s="65">
        <f t="shared" si="241"/>
        <v>0.23953488007834522</v>
      </c>
      <c r="S1685" s="65">
        <f t="shared" si="242"/>
        <v>0.20510635638658478</v>
      </c>
      <c r="T1685" s="66">
        <f>(L1685*'Football Field'!$F$4)+(M1685*'Football Field'!$F$5)+(N1685*'Football Field'!$F$6)+(O1685*'Football Field'!$F$7)+(P1685*'Football Field'!$F$8)+(Q1685*'Football Field'!$F$9)+(R1685*'Football Field'!$F$10)+(S1685*'Football Field'!$F$11)</f>
        <v>147729772.56954098</v>
      </c>
    </row>
    <row r="1686" spans="2:20" x14ac:dyDescent="0.3">
      <c r="B1686" s="62">
        <f t="shared" si="234"/>
        <v>1659</v>
      </c>
      <c r="C1686" s="62">
        <v>6.7471404736834661E-2</v>
      </c>
      <c r="D1686" s="62">
        <v>0.8059004733395464</v>
      </c>
      <c r="E1686" s="62">
        <v>0.97106046801323498</v>
      </c>
      <c r="F1686" s="62">
        <v>6.4393708537483607E-2</v>
      </c>
      <c r="G1686" s="62">
        <v>6.5469006121438245E-2</v>
      </c>
      <c r="H1686" s="62">
        <v>0.25134041841537424</v>
      </c>
      <c r="I1686" s="62">
        <v>0.82201142156218332</v>
      </c>
      <c r="J1686" s="62">
        <v>0.88406131064023319</v>
      </c>
      <c r="K1686" s="62"/>
      <c r="L1686" s="65">
        <f t="shared" si="235"/>
        <v>1.7160837251802907E-2</v>
      </c>
      <c r="M1686" s="65">
        <f t="shared" si="236"/>
        <v>0.20497463952430076</v>
      </c>
      <c r="N1686" s="65">
        <f t="shared" si="237"/>
        <v>0.24698182464455487</v>
      </c>
      <c r="O1686" s="65">
        <f t="shared" si="238"/>
        <v>1.637804869428645E-2</v>
      </c>
      <c r="P1686" s="65">
        <f t="shared" si="239"/>
        <v>1.6651542434449062E-2</v>
      </c>
      <c r="Q1686" s="65">
        <f t="shared" si="240"/>
        <v>6.3926518679276456E-2</v>
      </c>
      <c r="R1686" s="65">
        <f t="shared" si="241"/>
        <v>0.20907233634118588</v>
      </c>
      <c r="S1686" s="65">
        <f t="shared" si="242"/>
        <v>0.2248542524301437</v>
      </c>
      <c r="T1686" s="66">
        <f>(L1686*'Football Field'!$F$4)+(M1686*'Football Field'!$F$5)+(N1686*'Football Field'!$F$6)+(O1686*'Football Field'!$F$7)+(P1686*'Football Field'!$F$8)+(Q1686*'Football Field'!$F$9)+(R1686*'Football Field'!$F$10)+(S1686*'Football Field'!$F$11)</f>
        <v>145946879.90128693</v>
      </c>
    </row>
    <row r="1687" spans="2:20" x14ac:dyDescent="0.3">
      <c r="B1687" s="62">
        <f t="shared" si="234"/>
        <v>1660</v>
      </c>
      <c r="C1687" s="62">
        <v>0.55282956064352584</v>
      </c>
      <c r="D1687" s="62">
        <v>0.38888693721194623</v>
      </c>
      <c r="E1687" s="62">
        <v>0.9669079435564325</v>
      </c>
      <c r="F1687" s="62">
        <v>0.76786454252476632</v>
      </c>
      <c r="G1687" s="62">
        <v>0.9724773659975271</v>
      </c>
      <c r="H1687" s="62">
        <v>0.72930496544395251</v>
      </c>
      <c r="I1687" s="62">
        <v>0.56979159413734803</v>
      </c>
      <c r="J1687" s="62">
        <v>0.46795749244335272</v>
      </c>
      <c r="K1687" s="62"/>
      <c r="L1687" s="65">
        <f t="shared" si="235"/>
        <v>0.10207302033861985</v>
      </c>
      <c r="M1687" s="65">
        <f t="shared" si="236"/>
        <v>7.1803078339825813E-2</v>
      </c>
      <c r="N1687" s="65">
        <f t="shared" si="237"/>
        <v>0.1785273820620624</v>
      </c>
      <c r="O1687" s="65">
        <f t="shared" si="238"/>
        <v>0.14177652326550455</v>
      </c>
      <c r="P1687" s="65">
        <f t="shared" si="239"/>
        <v>0.17955570581783709</v>
      </c>
      <c r="Q1687" s="65">
        <f t="shared" si="240"/>
        <v>0.13465698267683401</v>
      </c>
      <c r="R1687" s="65">
        <f t="shared" si="241"/>
        <v>0.10520484633537706</v>
      </c>
      <c r="S1687" s="65">
        <f t="shared" si="242"/>
        <v>8.6402461163939334E-2</v>
      </c>
      <c r="T1687" s="66">
        <f>(L1687*'Football Field'!$F$4)+(M1687*'Football Field'!$F$5)+(N1687*'Football Field'!$F$6)+(O1687*'Football Field'!$F$7)+(P1687*'Football Field'!$F$8)+(Q1687*'Football Field'!$F$9)+(R1687*'Football Field'!$F$10)+(S1687*'Football Field'!$F$11)</f>
        <v>142929479.282509</v>
      </c>
    </row>
    <row r="1688" spans="2:20" x14ac:dyDescent="0.3">
      <c r="B1688" s="62">
        <f t="shared" si="234"/>
        <v>1661</v>
      </c>
      <c r="C1688" s="62">
        <v>0.12439847812301918</v>
      </c>
      <c r="D1688" s="62">
        <v>0.8565496401328182</v>
      </c>
      <c r="E1688" s="62">
        <v>0.27236803434830936</v>
      </c>
      <c r="F1688" s="62">
        <v>0.67481798656551684</v>
      </c>
      <c r="G1688" s="62">
        <v>0.55507069826969113</v>
      </c>
      <c r="H1688" s="62">
        <v>0.79303796165548179</v>
      </c>
      <c r="I1688" s="62">
        <v>0.17625912279331379</v>
      </c>
      <c r="J1688" s="62">
        <v>0.21165416792986036</v>
      </c>
      <c r="K1688" s="62"/>
      <c r="L1688" s="65">
        <f t="shared" si="235"/>
        <v>3.3950103399988545E-2</v>
      </c>
      <c r="M1688" s="65">
        <f t="shared" si="236"/>
        <v>0.2337645065157038</v>
      </c>
      <c r="N1688" s="65">
        <f t="shared" si="237"/>
        <v>7.4333087257163533E-2</v>
      </c>
      <c r="O1688" s="65">
        <f t="shared" si="238"/>
        <v>0.18416736897227357</v>
      </c>
      <c r="P1688" s="65">
        <f t="shared" si="239"/>
        <v>0.15148664103369572</v>
      </c>
      <c r="Q1688" s="65">
        <f t="shared" si="240"/>
        <v>0.21643127154413061</v>
      </c>
      <c r="R1688" s="65">
        <f t="shared" si="241"/>
        <v>4.8103606525689284E-2</v>
      </c>
      <c r="S1688" s="65">
        <f t="shared" si="242"/>
        <v>5.7763414751354838E-2</v>
      </c>
      <c r="T1688" s="66">
        <f>(L1688*'Football Field'!$F$4)+(M1688*'Football Field'!$F$5)+(N1688*'Football Field'!$F$6)+(O1688*'Football Field'!$F$7)+(P1688*'Football Field'!$F$8)+(Q1688*'Football Field'!$F$9)+(R1688*'Football Field'!$F$10)+(S1688*'Football Field'!$F$11)</f>
        <v>129863951.33112876</v>
      </c>
    </row>
    <row r="1689" spans="2:20" x14ac:dyDescent="0.3">
      <c r="B1689" s="62">
        <f t="shared" si="234"/>
        <v>1662</v>
      </c>
      <c r="C1689" s="62">
        <v>0.72684193092726834</v>
      </c>
      <c r="D1689" s="62">
        <v>0.21849106567671062</v>
      </c>
      <c r="E1689" s="62">
        <v>0.71628175756297607</v>
      </c>
      <c r="F1689" s="62">
        <v>0.43961720209149313</v>
      </c>
      <c r="G1689" s="62">
        <v>0.33696204235263916</v>
      </c>
      <c r="H1689" s="62">
        <v>0.57104017723445155</v>
      </c>
      <c r="I1689" s="62">
        <v>0.75343816102593153</v>
      </c>
      <c r="J1689" s="62">
        <v>0.92914713668085247</v>
      </c>
      <c r="K1689" s="62"/>
      <c r="L1689" s="65">
        <f t="shared" si="235"/>
        <v>0.15491685795339299</v>
      </c>
      <c r="M1689" s="65">
        <f t="shared" si="236"/>
        <v>4.6568515030968184E-2</v>
      </c>
      <c r="N1689" s="65">
        <f t="shared" si="237"/>
        <v>0.15266609501935008</v>
      </c>
      <c r="O1689" s="65">
        <f t="shared" si="238"/>
        <v>9.3698660950107954E-2</v>
      </c>
      <c r="P1689" s="65">
        <f t="shared" si="239"/>
        <v>7.1819055326422146E-2</v>
      </c>
      <c r="Q1689" s="65">
        <f t="shared" si="240"/>
        <v>0.12170975043975832</v>
      </c>
      <c r="R1689" s="65">
        <f t="shared" si="241"/>
        <v>0.1605854967935243</v>
      </c>
      <c r="S1689" s="65">
        <f t="shared" si="242"/>
        <v>0.19803556848647591</v>
      </c>
      <c r="T1689" s="66">
        <f>(L1689*'Football Field'!$F$4)+(M1689*'Football Field'!$F$5)+(N1689*'Football Field'!$F$6)+(O1689*'Football Field'!$F$7)+(P1689*'Football Field'!$F$8)+(Q1689*'Football Field'!$F$9)+(R1689*'Football Field'!$F$10)+(S1689*'Football Field'!$F$11)</f>
        <v>141456445.45416793</v>
      </c>
    </row>
    <row r="1690" spans="2:20" x14ac:dyDescent="0.3">
      <c r="B1690" s="62">
        <f t="shared" si="234"/>
        <v>1663</v>
      </c>
      <c r="C1690" s="62">
        <v>0.25475531863914136</v>
      </c>
      <c r="D1690" s="62">
        <v>0.57987310413170867</v>
      </c>
      <c r="E1690" s="62">
        <v>0.80666524821964447</v>
      </c>
      <c r="F1690" s="62">
        <v>0.79039929339672665</v>
      </c>
      <c r="G1690" s="62">
        <v>5.8580424420913602E-2</v>
      </c>
      <c r="H1690" s="62">
        <v>0.34191939378947278</v>
      </c>
      <c r="I1690" s="62">
        <v>4.9281810337123533E-2</v>
      </c>
      <c r="J1690" s="62">
        <v>0.48673164615513931</v>
      </c>
      <c r="K1690" s="62"/>
      <c r="L1690" s="65">
        <f t="shared" si="235"/>
        <v>7.5635308694155037E-2</v>
      </c>
      <c r="M1690" s="65">
        <f t="shared" si="236"/>
        <v>0.17216080696067984</v>
      </c>
      <c r="N1690" s="65">
        <f t="shared" si="237"/>
        <v>0.23949401876222845</v>
      </c>
      <c r="O1690" s="65">
        <f t="shared" si="238"/>
        <v>0.23466475544867524</v>
      </c>
      <c r="P1690" s="65">
        <f t="shared" si="239"/>
        <v>1.7392172646988127E-2</v>
      </c>
      <c r="Q1690" s="65">
        <f t="shared" si="240"/>
        <v>0.10151379384709633</v>
      </c>
      <c r="R1690" s="65">
        <f t="shared" si="241"/>
        <v>1.4631470533241474E-2</v>
      </c>
      <c r="S1690" s="65">
        <f t="shared" si="242"/>
        <v>0.14450767310693538</v>
      </c>
      <c r="T1690" s="66">
        <f>(L1690*'Football Field'!$F$4)+(M1690*'Football Field'!$F$5)+(N1690*'Football Field'!$F$6)+(O1690*'Football Field'!$F$7)+(P1690*'Football Field'!$F$8)+(Q1690*'Football Field'!$F$9)+(R1690*'Football Field'!$F$10)+(S1690*'Football Field'!$F$11)</f>
        <v>119574862.12414807</v>
      </c>
    </row>
    <row r="1691" spans="2:20" x14ac:dyDescent="0.3">
      <c r="B1691" s="62">
        <f t="shared" si="234"/>
        <v>1664</v>
      </c>
      <c r="C1691" s="62">
        <v>0.23899031188937803</v>
      </c>
      <c r="D1691" s="62">
        <v>0.82606355138434384</v>
      </c>
      <c r="E1691" s="62">
        <v>0.52330884315030035</v>
      </c>
      <c r="F1691" s="62">
        <v>0.66173852455962545</v>
      </c>
      <c r="G1691" s="62">
        <v>0.50948583744383547</v>
      </c>
      <c r="H1691" s="62">
        <v>0.81790955101625418</v>
      </c>
      <c r="I1691" s="62">
        <v>7.2691780116650562E-2</v>
      </c>
      <c r="J1691" s="62">
        <v>0.91924878107902097</v>
      </c>
      <c r="K1691" s="62"/>
      <c r="L1691" s="65">
        <f t="shared" si="235"/>
        <v>5.2301914314956337E-2</v>
      </c>
      <c r="M1691" s="65">
        <f t="shared" si="236"/>
        <v>0.18078015272523157</v>
      </c>
      <c r="N1691" s="65">
        <f t="shared" si="237"/>
        <v>0.11452369787849297</v>
      </c>
      <c r="O1691" s="65">
        <f t="shared" si="238"/>
        <v>0.1448183875605939</v>
      </c>
      <c r="P1691" s="65">
        <f t="shared" si="239"/>
        <v>0.11149859759589523</v>
      </c>
      <c r="Q1691" s="65">
        <f t="shared" si="240"/>
        <v>0.17899568780192809</v>
      </c>
      <c r="R1691" s="65">
        <f t="shared" si="241"/>
        <v>1.590825680340761E-2</v>
      </c>
      <c r="S1691" s="65">
        <f t="shared" si="242"/>
        <v>0.20117330531949429</v>
      </c>
      <c r="T1691" s="66">
        <f>(L1691*'Football Field'!$F$4)+(M1691*'Football Field'!$F$5)+(N1691*'Football Field'!$F$6)+(O1691*'Football Field'!$F$7)+(P1691*'Football Field'!$F$8)+(Q1691*'Football Field'!$F$9)+(R1691*'Football Field'!$F$10)+(S1691*'Football Field'!$F$11)</f>
        <v>124081263.67362201</v>
      </c>
    </row>
    <row r="1692" spans="2:20" x14ac:dyDescent="0.3">
      <c r="B1692" s="62">
        <f t="shared" si="234"/>
        <v>1665</v>
      </c>
      <c r="C1692" s="62">
        <v>0.58945000491653621</v>
      </c>
      <c r="D1692" s="62">
        <v>0.40391990280055168</v>
      </c>
      <c r="E1692" s="62">
        <v>0.14709673338370655</v>
      </c>
      <c r="F1692" s="62">
        <v>0.42365723832014612</v>
      </c>
      <c r="G1692" s="62">
        <v>0.17353949831906901</v>
      </c>
      <c r="H1692" s="62">
        <v>0.86083377987191201</v>
      </c>
      <c r="I1692" s="62">
        <v>0.49305581236811191</v>
      </c>
      <c r="J1692" s="62">
        <v>0.41096545948894514</v>
      </c>
      <c r="K1692" s="62"/>
      <c r="L1692" s="65">
        <f t="shared" si="235"/>
        <v>0.16829319153815375</v>
      </c>
      <c r="M1692" s="65">
        <f t="shared" si="236"/>
        <v>0.1153227059141529</v>
      </c>
      <c r="N1692" s="65">
        <f t="shared" si="237"/>
        <v>4.1997418813298888E-2</v>
      </c>
      <c r="O1692" s="65">
        <f t="shared" si="238"/>
        <v>0.12095788983025491</v>
      </c>
      <c r="P1692" s="65">
        <f t="shared" si="239"/>
        <v>4.9547062153611439E-2</v>
      </c>
      <c r="Q1692" s="65">
        <f t="shared" si="240"/>
        <v>0.24577566034461215</v>
      </c>
      <c r="R1692" s="65">
        <f t="shared" si="241"/>
        <v>0.14077179672195608</v>
      </c>
      <c r="S1692" s="65">
        <f t="shared" si="242"/>
        <v>0.11733427468395996</v>
      </c>
      <c r="T1692" s="66">
        <f>(L1692*'Football Field'!$F$4)+(M1692*'Football Field'!$F$5)+(N1692*'Football Field'!$F$6)+(O1692*'Football Field'!$F$7)+(P1692*'Football Field'!$F$8)+(Q1692*'Football Field'!$F$9)+(R1692*'Football Field'!$F$10)+(S1692*'Football Field'!$F$11)</f>
        <v>133267064.44447047</v>
      </c>
    </row>
    <row r="1693" spans="2:20" x14ac:dyDescent="0.3">
      <c r="B1693" s="62">
        <f t="shared" si="234"/>
        <v>1666</v>
      </c>
      <c r="C1693" s="62">
        <v>0.16413856429159246</v>
      </c>
      <c r="D1693" s="62">
        <v>0.80242345724436959</v>
      </c>
      <c r="E1693" s="62">
        <v>0.82718899733200035</v>
      </c>
      <c r="F1693" s="62">
        <v>0.7618714635291941</v>
      </c>
      <c r="G1693" s="62">
        <v>0.53996731622011396</v>
      </c>
      <c r="H1693" s="62">
        <v>0.22730159178669362</v>
      </c>
      <c r="I1693" s="62">
        <v>0.34682105021912824</v>
      </c>
      <c r="J1693" s="62">
        <v>0.11110675471000409</v>
      </c>
      <c r="K1693" s="62"/>
      <c r="L1693" s="65">
        <f t="shared" si="235"/>
        <v>4.3413492106207839E-2</v>
      </c>
      <c r="M1693" s="65">
        <f t="shared" si="236"/>
        <v>0.2122353426037541</v>
      </c>
      <c r="N1693" s="65">
        <f t="shared" si="237"/>
        <v>0.21878565321321153</v>
      </c>
      <c r="O1693" s="65">
        <f t="shared" si="238"/>
        <v>0.20150962639779763</v>
      </c>
      <c r="P1693" s="65">
        <f t="shared" si="239"/>
        <v>0.14281754517291639</v>
      </c>
      <c r="Q1693" s="65">
        <f t="shared" si="240"/>
        <v>6.0119667205262371E-2</v>
      </c>
      <c r="R1693" s="65">
        <f t="shared" si="241"/>
        <v>9.1731720640656739E-2</v>
      </c>
      <c r="S1693" s="65">
        <f t="shared" si="242"/>
        <v>2.9386952660193366E-2</v>
      </c>
      <c r="T1693" s="66">
        <f>(L1693*'Football Field'!$F$4)+(M1693*'Football Field'!$F$5)+(N1693*'Football Field'!$F$6)+(O1693*'Football Field'!$F$7)+(P1693*'Football Field'!$F$8)+(Q1693*'Football Field'!$F$9)+(R1693*'Football Field'!$F$10)+(S1693*'Football Field'!$F$11)</f>
        <v>138917852.9637866</v>
      </c>
    </row>
    <row r="1694" spans="2:20" x14ac:dyDescent="0.3">
      <c r="B1694" s="62">
        <f t="shared" ref="B1694:B1757" si="243">B1693+1</f>
        <v>1667</v>
      </c>
      <c r="C1694" s="62">
        <v>0.56511184235267431</v>
      </c>
      <c r="D1694" s="62">
        <v>0.15543564723028624</v>
      </c>
      <c r="E1694" s="62">
        <v>0.61626721521168815</v>
      </c>
      <c r="F1694" s="62">
        <v>0.35202879013492672</v>
      </c>
      <c r="G1694" s="62">
        <v>2.1759596598334596E-2</v>
      </c>
      <c r="H1694" s="62">
        <v>0.49211340608928855</v>
      </c>
      <c r="I1694" s="62">
        <v>0.22120231037534688</v>
      </c>
      <c r="J1694" s="62">
        <v>0.89833467731832528</v>
      </c>
      <c r="K1694" s="62"/>
      <c r="L1694" s="65">
        <f t="shared" si="235"/>
        <v>0.1700989538731105</v>
      </c>
      <c r="M1694" s="65">
        <f t="shared" si="236"/>
        <v>4.6786209395982256E-2</v>
      </c>
      <c r="N1694" s="65">
        <f t="shared" si="237"/>
        <v>0.18549674729411042</v>
      </c>
      <c r="O1694" s="65">
        <f t="shared" si="238"/>
        <v>0.10596084606168653</v>
      </c>
      <c r="P1694" s="65">
        <f t="shared" si="239"/>
        <v>6.5496497165382622E-3</v>
      </c>
      <c r="Q1694" s="65">
        <f t="shared" si="240"/>
        <v>0.14812638718422186</v>
      </c>
      <c r="R1694" s="65">
        <f t="shared" si="241"/>
        <v>6.6582008673744683E-2</v>
      </c>
      <c r="S1694" s="65">
        <f t="shared" si="242"/>
        <v>0.27039919780060556</v>
      </c>
      <c r="T1694" s="66">
        <f>(L1694*'Football Field'!$F$4)+(M1694*'Football Field'!$F$5)+(N1694*'Football Field'!$F$6)+(O1694*'Football Field'!$F$7)+(P1694*'Football Field'!$F$8)+(Q1694*'Football Field'!$F$9)+(R1694*'Football Field'!$F$10)+(S1694*'Football Field'!$F$11)</f>
        <v>124490162.30117096</v>
      </c>
    </row>
    <row r="1695" spans="2:20" x14ac:dyDescent="0.3">
      <c r="B1695" s="62">
        <f t="shared" si="243"/>
        <v>1668</v>
      </c>
      <c r="C1695" s="62">
        <v>7.5499619637158677E-2</v>
      </c>
      <c r="D1695" s="62">
        <v>0.67325363996284493</v>
      </c>
      <c r="E1695" s="62">
        <v>0.15051233785930418</v>
      </c>
      <c r="F1695" s="62">
        <v>0.38276792803022308</v>
      </c>
      <c r="G1695" s="62">
        <v>0.18811914315940848</v>
      </c>
      <c r="H1695" s="62">
        <v>0.6935617863775444</v>
      </c>
      <c r="I1695" s="62">
        <v>0.22041103150048713</v>
      </c>
      <c r="J1695" s="62">
        <v>0.13704826945370663</v>
      </c>
      <c r="K1695" s="62"/>
      <c r="L1695" s="65">
        <f t="shared" si="235"/>
        <v>2.9946218287438542E-2</v>
      </c>
      <c r="M1695" s="65">
        <f t="shared" si="236"/>
        <v>0.26703976208135843</v>
      </c>
      <c r="N1695" s="65">
        <f t="shared" si="237"/>
        <v>5.9699311680625686E-2</v>
      </c>
      <c r="O1695" s="65">
        <f t="shared" si="238"/>
        <v>0.15182132017764693</v>
      </c>
      <c r="P1695" s="65">
        <f t="shared" si="239"/>
        <v>7.4615699419032927E-2</v>
      </c>
      <c r="Q1695" s="65">
        <f t="shared" si="240"/>
        <v>0.27509479849704577</v>
      </c>
      <c r="R1695" s="65">
        <f t="shared" si="241"/>
        <v>8.7423975034498336E-2</v>
      </c>
      <c r="S1695" s="65">
        <f t="shared" si="242"/>
        <v>5.4358914822353478E-2</v>
      </c>
      <c r="T1695" s="66">
        <f>(L1695*'Football Field'!$F$4)+(M1695*'Football Field'!$F$5)+(N1695*'Football Field'!$F$6)+(O1695*'Football Field'!$F$7)+(P1695*'Football Field'!$F$8)+(Q1695*'Football Field'!$F$9)+(R1695*'Football Field'!$F$10)+(S1695*'Football Field'!$F$11)</f>
        <v>128292306.57092613</v>
      </c>
    </row>
    <row r="1696" spans="2:20" x14ac:dyDescent="0.3">
      <c r="B1696" s="62">
        <f t="shared" si="243"/>
        <v>1669</v>
      </c>
      <c r="C1696" s="62">
        <v>0.88143046650740775</v>
      </c>
      <c r="D1696" s="62">
        <v>1.9605430977445937E-2</v>
      </c>
      <c r="E1696" s="62">
        <v>0.66792490696515872</v>
      </c>
      <c r="F1696" s="62">
        <v>4.1679299090477517E-2</v>
      </c>
      <c r="G1696" s="62">
        <v>0.63544743860833031</v>
      </c>
      <c r="H1696" s="62">
        <v>0.76018154103421187</v>
      </c>
      <c r="I1696" s="62">
        <v>0.31532837132663771</v>
      </c>
      <c r="J1696" s="62">
        <v>0.39715852821305064</v>
      </c>
      <c r="K1696" s="62"/>
      <c r="L1696" s="65">
        <f t="shared" si="235"/>
        <v>0.23702293740232469</v>
      </c>
      <c r="M1696" s="65">
        <f t="shared" si="236"/>
        <v>5.2720401845489321E-3</v>
      </c>
      <c r="N1696" s="65">
        <f t="shared" si="237"/>
        <v>0.17960977005975304</v>
      </c>
      <c r="O1696" s="65">
        <f t="shared" si="238"/>
        <v>1.1207860715819716E-2</v>
      </c>
      <c r="P1696" s="65">
        <f t="shared" si="239"/>
        <v>0.17087634724101522</v>
      </c>
      <c r="Q1696" s="65">
        <f t="shared" si="240"/>
        <v>0.20441823678832463</v>
      </c>
      <c r="R1696" s="65">
        <f t="shared" si="241"/>
        <v>8.4794047469543096E-2</v>
      </c>
      <c r="S1696" s="65">
        <f t="shared" si="242"/>
        <v>0.10679876013867075</v>
      </c>
      <c r="T1696" s="66">
        <f>(L1696*'Football Field'!$F$4)+(M1696*'Football Field'!$F$5)+(N1696*'Football Field'!$F$6)+(O1696*'Football Field'!$F$7)+(P1696*'Football Field'!$F$8)+(Q1696*'Football Field'!$F$9)+(R1696*'Football Field'!$F$10)+(S1696*'Football Field'!$F$11)</f>
        <v>138206232.50593764</v>
      </c>
    </row>
    <row r="1697" spans="2:20" x14ac:dyDescent="0.3">
      <c r="B1697" s="62">
        <f t="shared" si="243"/>
        <v>1670</v>
      </c>
      <c r="C1697" s="62">
        <v>0.30297877099158244</v>
      </c>
      <c r="D1697" s="62">
        <v>0.67672824624622374</v>
      </c>
      <c r="E1697" s="62">
        <v>0.8786967208083204</v>
      </c>
      <c r="F1697" s="62">
        <v>0.57033577077288256</v>
      </c>
      <c r="G1697" s="62">
        <v>0.85104817381474995</v>
      </c>
      <c r="H1697" s="62">
        <v>0.11827358938008714</v>
      </c>
      <c r="I1697" s="62">
        <v>0.53652752250675151</v>
      </c>
      <c r="J1697" s="62">
        <v>0.28528293098940394</v>
      </c>
      <c r="K1697" s="62"/>
      <c r="L1697" s="65">
        <f t="shared" si="235"/>
        <v>7.1798099728959244E-2</v>
      </c>
      <c r="M1697" s="65">
        <f t="shared" si="236"/>
        <v>0.1603670183041965</v>
      </c>
      <c r="N1697" s="65">
        <f t="shared" si="237"/>
        <v>0.20822830122925681</v>
      </c>
      <c r="O1697" s="65">
        <f t="shared" si="238"/>
        <v>0.13515476485341588</v>
      </c>
      <c r="P1697" s="65">
        <f t="shared" si="239"/>
        <v>0.20167631368270908</v>
      </c>
      <c r="Q1697" s="65">
        <f t="shared" si="240"/>
        <v>2.8027768869157494E-2</v>
      </c>
      <c r="R1697" s="65">
        <f t="shared" si="241"/>
        <v>0.12714308808567121</v>
      </c>
      <c r="S1697" s="65">
        <f t="shared" si="242"/>
        <v>6.760464524663376E-2</v>
      </c>
      <c r="T1697" s="66">
        <f>(L1697*'Football Field'!$F$4)+(M1697*'Football Field'!$F$5)+(N1697*'Football Field'!$F$6)+(O1697*'Football Field'!$F$7)+(P1697*'Football Field'!$F$8)+(Q1697*'Football Field'!$F$9)+(R1697*'Football Field'!$F$10)+(S1697*'Football Field'!$F$11)</f>
        <v>148236577.24064055</v>
      </c>
    </row>
    <row r="1698" spans="2:20" x14ac:dyDescent="0.3">
      <c r="B1698" s="62">
        <f t="shared" si="243"/>
        <v>1671</v>
      </c>
      <c r="C1698" s="62">
        <v>0.31587955675997959</v>
      </c>
      <c r="D1698" s="62">
        <v>0.64401108111308958</v>
      </c>
      <c r="E1698" s="62">
        <v>0.36485645450204163</v>
      </c>
      <c r="F1698" s="62">
        <v>4.3987478446824713E-2</v>
      </c>
      <c r="G1698" s="62">
        <v>0.69413038483155021</v>
      </c>
      <c r="H1698" s="62">
        <v>6.1051210189603689E-2</v>
      </c>
      <c r="I1698" s="62">
        <v>0.98822510137171549</v>
      </c>
      <c r="J1698" s="62">
        <v>0.5723965277258467</v>
      </c>
      <c r="K1698" s="62"/>
      <c r="L1698" s="65">
        <f t="shared" si="235"/>
        <v>8.5731121334600841E-2</v>
      </c>
      <c r="M1698" s="65">
        <f t="shared" si="236"/>
        <v>0.17478748134905836</v>
      </c>
      <c r="N1698" s="65">
        <f t="shared" si="237"/>
        <v>9.9023669943903672E-2</v>
      </c>
      <c r="O1698" s="65">
        <f t="shared" si="238"/>
        <v>1.1938397947016647E-2</v>
      </c>
      <c r="P1698" s="65">
        <f t="shared" si="239"/>
        <v>0.18839008403840543</v>
      </c>
      <c r="Q1698" s="65">
        <f t="shared" si="240"/>
        <v>1.6569570889850806E-2</v>
      </c>
      <c r="R1698" s="65">
        <f t="shared" si="241"/>
        <v>0.2682087025212978</v>
      </c>
      <c r="S1698" s="65">
        <f t="shared" si="242"/>
        <v>0.1553509719758667</v>
      </c>
      <c r="T1698" s="66">
        <f>(L1698*'Football Field'!$F$4)+(M1698*'Football Field'!$F$5)+(N1698*'Football Field'!$F$6)+(O1698*'Football Field'!$F$7)+(P1698*'Football Field'!$F$8)+(Q1698*'Football Field'!$F$9)+(R1698*'Football Field'!$F$10)+(S1698*'Football Field'!$F$11)</f>
        <v>163560755.66032448</v>
      </c>
    </row>
    <row r="1699" spans="2:20" x14ac:dyDescent="0.3">
      <c r="B1699" s="62">
        <f t="shared" si="243"/>
        <v>1672</v>
      </c>
      <c r="C1699" s="62">
        <v>0.14943290723816849</v>
      </c>
      <c r="D1699" s="62">
        <v>0.92914387178160873</v>
      </c>
      <c r="E1699" s="62">
        <v>0.82862482617164146</v>
      </c>
      <c r="F1699" s="62">
        <v>0.16266527491922111</v>
      </c>
      <c r="G1699" s="62">
        <v>9.8899747451744346E-2</v>
      </c>
      <c r="H1699" s="62">
        <v>0.27826814618182649</v>
      </c>
      <c r="I1699" s="62">
        <v>0.60924200756810853</v>
      </c>
      <c r="J1699" s="62">
        <v>0.98810663421736722</v>
      </c>
      <c r="K1699" s="62"/>
      <c r="L1699" s="65">
        <f t="shared" si="235"/>
        <v>3.6948254377756E-2</v>
      </c>
      <c r="M1699" s="65">
        <f t="shared" si="236"/>
        <v>0.22973684152048188</v>
      </c>
      <c r="N1699" s="65">
        <f t="shared" si="237"/>
        <v>0.20488285630632225</v>
      </c>
      <c r="O1699" s="65">
        <f t="shared" si="238"/>
        <v>4.0220043009427955E-2</v>
      </c>
      <c r="P1699" s="65">
        <f t="shared" si="239"/>
        <v>2.4453603254327362E-2</v>
      </c>
      <c r="Q1699" s="65">
        <f t="shared" si="240"/>
        <v>6.8803601832934075E-2</v>
      </c>
      <c r="R1699" s="65">
        <f t="shared" si="241"/>
        <v>0.15063903319075328</v>
      </c>
      <c r="S1699" s="65">
        <f t="shared" si="242"/>
        <v>0.24431576650799725</v>
      </c>
      <c r="T1699" s="66">
        <f>(L1699*'Football Field'!$F$4)+(M1699*'Football Field'!$F$5)+(N1699*'Football Field'!$F$6)+(O1699*'Football Field'!$F$7)+(P1699*'Football Field'!$F$8)+(Q1699*'Football Field'!$F$9)+(R1699*'Football Field'!$F$10)+(S1699*'Football Field'!$F$11)</f>
        <v>137519964.66287237</v>
      </c>
    </row>
    <row r="1700" spans="2:20" x14ac:dyDescent="0.3">
      <c r="B1700" s="62">
        <f t="shared" si="243"/>
        <v>1673</v>
      </c>
      <c r="C1700" s="62">
        <v>4.0525782603358484E-2</v>
      </c>
      <c r="D1700" s="62">
        <v>0.43591872223752803</v>
      </c>
      <c r="E1700" s="62">
        <v>0.80381149502843163</v>
      </c>
      <c r="F1700" s="62">
        <v>0.55950564143501968</v>
      </c>
      <c r="G1700" s="62">
        <v>0.39538092675020375</v>
      </c>
      <c r="H1700" s="62">
        <v>0.38365902158545662</v>
      </c>
      <c r="I1700" s="62">
        <v>0.5560534954296753</v>
      </c>
      <c r="J1700" s="62">
        <v>5.895553413530874E-3</v>
      </c>
      <c r="K1700" s="62"/>
      <c r="L1700" s="65">
        <f t="shared" si="235"/>
        <v>1.2740949294498576E-2</v>
      </c>
      <c r="M1700" s="65">
        <f t="shared" si="236"/>
        <v>0.13704900879793686</v>
      </c>
      <c r="N1700" s="65">
        <f t="shared" si="237"/>
        <v>0.25271125793493288</v>
      </c>
      <c r="O1700" s="65">
        <f t="shared" si="238"/>
        <v>0.17590364823500579</v>
      </c>
      <c r="P1700" s="65">
        <f t="shared" si="239"/>
        <v>0.12430428275847109</v>
      </c>
      <c r="Q1700" s="65">
        <f t="shared" si="240"/>
        <v>0.12061901896478466</v>
      </c>
      <c r="R1700" s="65">
        <f t="shared" si="241"/>
        <v>0.17481832392080848</v>
      </c>
      <c r="S1700" s="65">
        <f t="shared" si="242"/>
        <v>1.8535100935615214E-3</v>
      </c>
      <c r="T1700" s="66">
        <f>(L1700*'Football Field'!$F$4)+(M1700*'Football Field'!$F$5)+(N1700*'Football Field'!$F$6)+(O1700*'Football Field'!$F$7)+(P1700*'Football Field'!$F$8)+(Q1700*'Football Field'!$F$9)+(R1700*'Football Field'!$F$10)+(S1700*'Football Field'!$F$11)</f>
        <v>149812269.2404483</v>
      </c>
    </row>
    <row r="1701" spans="2:20" x14ac:dyDescent="0.3">
      <c r="B1701" s="62">
        <f t="shared" si="243"/>
        <v>1674</v>
      </c>
      <c r="C1701" s="62">
        <v>0.13769506997365444</v>
      </c>
      <c r="D1701" s="62">
        <v>0.20461507410428559</v>
      </c>
      <c r="E1701" s="62">
        <v>0.95500241099378869</v>
      </c>
      <c r="F1701" s="62">
        <v>0.78176474770662907</v>
      </c>
      <c r="G1701" s="62">
        <v>0.38125806775678606</v>
      </c>
      <c r="H1701" s="62">
        <v>0.83100250385404784</v>
      </c>
      <c r="I1701" s="62">
        <v>0.32666079481939803</v>
      </c>
      <c r="J1701" s="62">
        <v>0.53326946812168696</v>
      </c>
      <c r="K1701" s="62"/>
      <c r="L1701" s="65">
        <f t="shared" si="235"/>
        <v>3.3169399185620313E-2</v>
      </c>
      <c r="M1701" s="65">
        <f t="shared" si="236"/>
        <v>4.9289775397615157E-2</v>
      </c>
      <c r="N1701" s="65">
        <f t="shared" si="237"/>
        <v>0.23005076506765004</v>
      </c>
      <c r="O1701" s="65">
        <f t="shared" si="238"/>
        <v>0.1883195018593499</v>
      </c>
      <c r="P1701" s="65">
        <f t="shared" si="239"/>
        <v>9.1841349473025621E-2</v>
      </c>
      <c r="Q1701" s="65">
        <f t="shared" si="240"/>
        <v>0.20018039701681956</v>
      </c>
      <c r="R1701" s="65">
        <f t="shared" si="241"/>
        <v>7.8689399001211455E-2</v>
      </c>
      <c r="S1701" s="65">
        <f t="shared" si="242"/>
        <v>0.12845941299870792</v>
      </c>
      <c r="T1701" s="66">
        <f>(L1701*'Football Field'!$F$4)+(M1701*'Football Field'!$F$5)+(N1701*'Football Field'!$F$6)+(O1701*'Football Field'!$F$7)+(P1701*'Football Field'!$F$8)+(Q1701*'Football Field'!$F$9)+(R1701*'Football Field'!$F$10)+(S1701*'Football Field'!$F$11)</f>
        <v>134465014.0501008</v>
      </c>
    </row>
    <row r="1702" spans="2:20" x14ac:dyDescent="0.3">
      <c r="B1702" s="62">
        <f t="shared" si="243"/>
        <v>1675</v>
      </c>
      <c r="C1702" s="62">
        <v>0.28126447748116989</v>
      </c>
      <c r="D1702" s="62">
        <v>0.60477462689008177</v>
      </c>
      <c r="E1702" s="62">
        <v>0.14155508070400591</v>
      </c>
      <c r="F1702" s="62">
        <v>0.47486794610499783</v>
      </c>
      <c r="G1702" s="62">
        <v>0.42690082085058034</v>
      </c>
      <c r="H1702" s="62">
        <v>0.48793832202297538</v>
      </c>
      <c r="I1702" s="62">
        <v>0.98504916184012292</v>
      </c>
      <c r="J1702" s="62">
        <v>0.41116856137143587</v>
      </c>
      <c r="K1702" s="62"/>
      <c r="L1702" s="65">
        <f t="shared" si="235"/>
        <v>7.3754576201891589E-2</v>
      </c>
      <c r="M1702" s="65">
        <f t="shared" si="236"/>
        <v>0.15858702351391424</v>
      </c>
      <c r="N1702" s="65">
        <f t="shared" si="237"/>
        <v>3.7119280330191989E-2</v>
      </c>
      <c r="O1702" s="65">
        <f t="shared" si="238"/>
        <v>0.12452224479424913</v>
      </c>
      <c r="P1702" s="65">
        <f t="shared" si="239"/>
        <v>0.11194406561412333</v>
      </c>
      <c r="Q1702" s="65">
        <f t="shared" si="240"/>
        <v>0.1279496240540221</v>
      </c>
      <c r="R1702" s="65">
        <f t="shared" si="241"/>
        <v>0.25830451154078171</v>
      </c>
      <c r="S1702" s="65">
        <f t="shared" si="242"/>
        <v>0.10781867395082602</v>
      </c>
      <c r="T1702" s="66">
        <f>(L1702*'Football Field'!$F$4)+(M1702*'Football Field'!$F$5)+(N1702*'Football Field'!$F$6)+(O1702*'Football Field'!$F$7)+(P1702*'Football Field'!$F$8)+(Q1702*'Football Field'!$F$9)+(R1702*'Football Field'!$F$10)+(S1702*'Football Field'!$F$11)</f>
        <v>154838269.4111672</v>
      </c>
    </row>
    <row r="1703" spans="2:20" x14ac:dyDescent="0.3">
      <c r="B1703" s="62">
        <f t="shared" si="243"/>
        <v>1676</v>
      </c>
      <c r="C1703" s="62">
        <v>0.18114727676385078</v>
      </c>
      <c r="D1703" s="62">
        <v>1.6275168583559152E-2</v>
      </c>
      <c r="E1703" s="62">
        <v>0.15992927148234781</v>
      </c>
      <c r="F1703" s="62">
        <v>0.81430701018483576</v>
      </c>
      <c r="G1703" s="62">
        <v>8.2844410826422576E-3</v>
      </c>
      <c r="H1703" s="62">
        <v>0.94778005351999639</v>
      </c>
      <c r="I1703" s="62">
        <v>9.7567038344418489E-2</v>
      </c>
      <c r="J1703" s="62">
        <v>0.48782044957317183</v>
      </c>
      <c r="K1703" s="62"/>
      <c r="L1703" s="65">
        <f t="shared" ref="L1703:L1766" si="244">C1703/SUM($C1703:$J1703)</f>
        <v>6.676737374823509E-2</v>
      </c>
      <c r="M1703" s="65">
        <f t="shared" ref="M1703:M1766" si="245">D1703/SUM($C1703:$J1703)</f>
        <v>5.9987115624742116E-3</v>
      </c>
      <c r="N1703" s="65">
        <f t="shared" ref="N1703:N1766" si="246">E1703/SUM($C1703:$J1703)</f>
        <v>5.8946828421081482E-2</v>
      </c>
      <c r="O1703" s="65">
        <f t="shared" ref="O1703:O1766" si="247">F1703/SUM($C1703:$J1703)</f>
        <v>0.30013777444579587</v>
      </c>
      <c r="P1703" s="65">
        <f t="shared" ref="P1703:P1766" si="248">G1703/SUM($C1703:$J1703)</f>
        <v>3.0534843467787095E-3</v>
      </c>
      <c r="Q1703" s="65">
        <f t="shared" ref="Q1703:Q1766" si="249">H1703/SUM($C1703:$J1703)</f>
        <v>0.34933335016118766</v>
      </c>
      <c r="R1703" s="65">
        <f t="shared" ref="R1703:R1766" si="250">I1703/SUM($C1703:$J1703)</f>
        <v>3.596131849744786E-2</v>
      </c>
      <c r="S1703" s="65">
        <f t="shared" ref="S1703:S1766" si="251">J1703/SUM($C1703:$J1703)</f>
        <v>0.17980115881699915</v>
      </c>
      <c r="T1703" s="66">
        <f>(L1703*'Football Field'!$F$4)+(M1703*'Football Field'!$F$5)+(N1703*'Football Field'!$F$6)+(O1703*'Football Field'!$F$7)+(P1703*'Football Field'!$F$8)+(Q1703*'Football Field'!$F$9)+(R1703*'Football Field'!$F$10)+(S1703*'Football Field'!$F$11)</f>
        <v>117944286.97319573</v>
      </c>
    </row>
    <row r="1704" spans="2:20" x14ac:dyDescent="0.3">
      <c r="B1704" s="62">
        <f t="shared" si="243"/>
        <v>1677</v>
      </c>
      <c r="C1704" s="62">
        <v>0.25414355764191654</v>
      </c>
      <c r="D1704" s="62">
        <v>5.9403580862136374E-2</v>
      </c>
      <c r="E1704" s="62">
        <v>0.64922287770562948</v>
      </c>
      <c r="F1704" s="62">
        <v>0.370476248592016</v>
      </c>
      <c r="G1704" s="62">
        <v>0.9779843717129455</v>
      </c>
      <c r="H1704" s="62">
        <v>0.69156955129191988</v>
      </c>
      <c r="I1704" s="62">
        <v>0.93415221454125685</v>
      </c>
      <c r="J1704" s="62">
        <v>4.7633499732117501E-2</v>
      </c>
      <c r="K1704" s="62"/>
      <c r="L1704" s="65">
        <f t="shared" si="244"/>
        <v>6.3781673651270673E-2</v>
      </c>
      <c r="M1704" s="65">
        <f t="shared" si="245"/>
        <v>1.4908344887514646E-2</v>
      </c>
      <c r="N1704" s="65">
        <f t="shared" si="246"/>
        <v>0.16293358799636815</v>
      </c>
      <c r="O1704" s="65">
        <f t="shared" si="247"/>
        <v>9.2977352652537593E-2</v>
      </c>
      <c r="P1704" s="65">
        <f t="shared" si="248"/>
        <v>0.24544190933427776</v>
      </c>
      <c r="Q1704" s="65">
        <f t="shared" si="249"/>
        <v>0.17356121019524848</v>
      </c>
      <c r="R1704" s="65">
        <f t="shared" si="250"/>
        <v>0.23444147961614609</v>
      </c>
      <c r="S1704" s="65">
        <f t="shared" si="251"/>
        <v>1.1954441666636678E-2</v>
      </c>
      <c r="T1704" s="66">
        <f>(L1704*'Football Field'!$F$4)+(M1704*'Football Field'!$F$5)+(N1704*'Football Field'!$F$6)+(O1704*'Football Field'!$F$7)+(P1704*'Football Field'!$F$8)+(Q1704*'Football Field'!$F$9)+(R1704*'Football Field'!$F$10)+(S1704*'Football Field'!$F$11)</f>
        <v>165303551.36180231</v>
      </c>
    </row>
    <row r="1705" spans="2:20" x14ac:dyDescent="0.3">
      <c r="B1705" s="62">
        <f t="shared" si="243"/>
        <v>1678</v>
      </c>
      <c r="C1705" s="62">
        <v>2.397078556227894E-2</v>
      </c>
      <c r="D1705" s="62">
        <v>0.12310259552517022</v>
      </c>
      <c r="E1705" s="62">
        <v>0.74342296334566038</v>
      </c>
      <c r="F1705" s="62">
        <v>0.65246378272228878</v>
      </c>
      <c r="G1705" s="62">
        <v>0.12515980613535449</v>
      </c>
      <c r="H1705" s="62">
        <v>0.33895477338683455</v>
      </c>
      <c r="I1705" s="62">
        <v>3.7763606678854256E-2</v>
      </c>
      <c r="J1705" s="62">
        <v>0.85152690933061226</v>
      </c>
      <c r="K1705" s="62"/>
      <c r="L1705" s="65">
        <f t="shared" si="244"/>
        <v>8.2761612294324008E-3</v>
      </c>
      <c r="M1705" s="65">
        <f t="shared" si="245"/>
        <v>4.2502442219964187E-2</v>
      </c>
      <c r="N1705" s="65">
        <f t="shared" si="246"/>
        <v>0.25667445442393561</v>
      </c>
      <c r="O1705" s="65">
        <f t="shared" si="247"/>
        <v>0.22526985810062189</v>
      </c>
      <c r="P1705" s="65">
        <f t="shared" si="248"/>
        <v>4.3212715425176795E-2</v>
      </c>
      <c r="Q1705" s="65">
        <f t="shared" si="249"/>
        <v>0.11702763544176759</v>
      </c>
      <c r="R1705" s="65">
        <f t="shared" si="250"/>
        <v>1.303827513983879E-2</v>
      </c>
      <c r="S1705" s="65">
        <f t="shared" si="251"/>
        <v>0.29399845801926267</v>
      </c>
      <c r="T1705" s="66">
        <f>(L1705*'Football Field'!$F$4)+(M1705*'Football Field'!$F$5)+(N1705*'Football Field'!$F$6)+(O1705*'Football Field'!$F$7)+(P1705*'Football Field'!$F$8)+(Q1705*'Football Field'!$F$9)+(R1705*'Football Field'!$F$10)+(S1705*'Football Field'!$F$11)</f>
        <v>123749564.65218534</v>
      </c>
    </row>
    <row r="1706" spans="2:20" x14ac:dyDescent="0.3">
      <c r="B1706" s="62">
        <f t="shared" si="243"/>
        <v>1679</v>
      </c>
      <c r="C1706" s="62">
        <v>0.33386307643590218</v>
      </c>
      <c r="D1706" s="62">
        <v>0.59209279123185898</v>
      </c>
      <c r="E1706" s="62">
        <v>0.77547830644529203</v>
      </c>
      <c r="F1706" s="62">
        <v>5.933900296488881E-3</v>
      </c>
      <c r="G1706" s="62">
        <v>5.296440754888021E-2</v>
      </c>
      <c r="H1706" s="62">
        <v>0.43170802491676519</v>
      </c>
      <c r="I1706" s="62">
        <v>0.51010695429160524</v>
      </c>
      <c r="J1706" s="62">
        <v>0.88592151306875122</v>
      </c>
      <c r="K1706" s="62"/>
      <c r="L1706" s="65">
        <f t="shared" si="244"/>
        <v>9.304812110169465E-2</v>
      </c>
      <c r="M1706" s="65">
        <f t="shared" si="245"/>
        <v>0.16501711519021378</v>
      </c>
      <c r="N1706" s="65">
        <f t="shared" si="246"/>
        <v>0.21612692286956706</v>
      </c>
      <c r="O1706" s="65">
        <f t="shared" si="247"/>
        <v>1.6537865740870069E-3</v>
      </c>
      <c r="P1706" s="65">
        <f t="shared" si="248"/>
        <v>1.4761256801136199E-2</v>
      </c>
      <c r="Q1706" s="65">
        <f t="shared" si="249"/>
        <v>0.120317649414402</v>
      </c>
      <c r="R1706" s="65">
        <f t="shared" si="250"/>
        <v>0.14216754414546506</v>
      </c>
      <c r="S1706" s="65">
        <f t="shared" si="251"/>
        <v>0.24690760390343422</v>
      </c>
      <c r="T1706" s="66">
        <f>(L1706*'Football Field'!$F$4)+(M1706*'Football Field'!$F$5)+(N1706*'Football Field'!$F$6)+(O1706*'Football Field'!$F$7)+(P1706*'Football Field'!$F$8)+(Q1706*'Football Field'!$F$9)+(R1706*'Football Field'!$F$10)+(S1706*'Football Field'!$F$11)</f>
        <v>135526221.64399782</v>
      </c>
    </row>
    <row r="1707" spans="2:20" x14ac:dyDescent="0.3">
      <c r="B1707" s="62">
        <f t="shared" si="243"/>
        <v>1680</v>
      </c>
      <c r="C1707" s="62">
        <v>0.65420759630763436</v>
      </c>
      <c r="D1707" s="62">
        <v>0.86128094873195826</v>
      </c>
      <c r="E1707" s="62">
        <v>0.53917648472634327</v>
      </c>
      <c r="F1707" s="62">
        <v>0.96840661323847332</v>
      </c>
      <c r="G1707" s="62">
        <v>0.14304135714840394</v>
      </c>
      <c r="H1707" s="62">
        <v>0.41146904574392429</v>
      </c>
      <c r="I1707" s="62">
        <v>0.22633286633516114</v>
      </c>
      <c r="J1707" s="62">
        <v>0.68512250123415952</v>
      </c>
      <c r="K1707" s="62"/>
      <c r="L1707" s="65">
        <f t="shared" si="244"/>
        <v>0.1457344940688543</v>
      </c>
      <c r="M1707" s="65">
        <f t="shared" si="245"/>
        <v>0.19186317007479545</v>
      </c>
      <c r="N1707" s="65">
        <f t="shared" si="246"/>
        <v>0.12010959924480477</v>
      </c>
      <c r="O1707" s="65">
        <f t="shared" si="247"/>
        <v>0.21572700871983844</v>
      </c>
      <c r="P1707" s="65">
        <f t="shared" si="248"/>
        <v>3.1864594560810172E-2</v>
      </c>
      <c r="Q1707" s="65">
        <f t="shared" si="249"/>
        <v>9.1660863531592265E-2</v>
      </c>
      <c r="R1707" s="65">
        <f t="shared" si="250"/>
        <v>5.0419019822872418E-2</v>
      </c>
      <c r="S1707" s="65">
        <f t="shared" si="251"/>
        <v>0.15262124997643212</v>
      </c>
      <c r="T1707" s="66">
        <f>(L1707*'Football Field'!$F$4)+(M1707*'Football Field'!$F$5)+(N1707*'Football Field'!$F$6)+(O1707*'Football Field'!$F$7)+(P1707*'Football Field'!$F$8)+(Q1707*'Football Field'!$F$9)+(R1707*'Football Field'!$F$10)+(S1707*'Football Field'!$F$11)</f>
        <v>122132853.56660339</v>
      </c>
    </row>
    <row r="1708" spans="2:20" x14ac:dyDescent="0.3">
      <c r="B1708" s="62">
        <f t="shared" si="243"/>
        <v>1681</v>
      </c>
      <c r="C1708" s="62">
        <v>0.46040806130511192</v>
      </c>
      <c r="D1708" s="62">
        <v>0.56965673762614621</v>
      </c>
      <c r="E1708" s="62">
        <v>0.4103814560348048</v>
      </c>
      <c r="F1708" s="62">
        <v>0.59805614227501991</v>
      </c>
      <c r="G1708" s="62">
        <v>0.50361704845679667</v>
      </c>
      <c r="H1708" s="62">
        <v>0.46435283760671486</v>
      </c>
      <c r="I1708" s="62">
        <v>0.65661135740937371</v>
      </c>
      <c r="J1708" s="62">
        <v>0.3494833273351623</v>
      </c>
      <c r="K1708" s="62"/>
      <c r="L1708" s="65">
        <f t="shared" si="244"/>
        <v>0.11474152705019093</v>
      </c>
      <c r="M1708" s="65">
        <f t="shared" si="245"/>
        <v>0.14196815708302249</v>
      </c>
      <c r="N1708" s="65">
        <f t="shared" si="246"/>
        <v>0.10227404534367887</v>
      </c>
      <c r="O1708" s="65">
        <f t="shared" si="247"/>
        <v>0.1490457722044671</v>
      </c>
      <c r="P1708" s="65">
        <f t="shared" si="248"/>
        <v>0.12550994225565543</v>
      </c>
      <c r="Q1708" s="65">
        <f t="shared" si="249"/>
        <v>0.11572463246201684</v>
      </c>
      <c r="R1708" s="65">
        <f t="shared" si="250"/>
        <v>0.16363872868360166</v>
      </c>
      <c r="S1708" s="65">
        <f t="shared" si="251"/>
        <v>8.7097194917366713E-2</v>
      </c>
      <c r="T1708" s="66">
        <f>(L1708*'Football Field'!$F$4)+(M1708*'Football Field'!$F$5)+(N1708*'Football Field'!$F$6)+(O1708*'Football Field'!$F$7)+(P1708*'Football Field'!$F$8)+(Q1708*'Football Field'!$F$9)+(R1708*'Football Field'!$F$10)+(S1708*'Football Field'!$F$11)</f>
        <v>144385728.29988119</v>
      </c>
    </row>
    <row r="1709" spans="2:20" x14ac:dyDescent="0.3">
      <c r="B1709" s="62">
        <f t="shared" si="243"/>
        <v>1682</v>
      </c>
      <c r="C1709" s="62">
        <v>0.47555062767047118</v>
      </c>
      <c r="D1709" s="62">
        <v>0.31939561587123633</v>
      </c>
      <c r="E1709" s="62">
        <v>0.44794885054303724</v>
      </c>
      <c r="F1709" s="62">
        <v>4.4095379001325652E-2</v>
      </c>
      <c r="G1709" s="62">
        <v>0.44031801051875297</v>
      </c>
      <c r="H1709" s="62">
        <v>0.88011221540867313</v>
      </c>
      <c r="I1709" s="62">
        <v>1.4093750289412399E-2</v>
      </c>
      <c r="J1709" s="62">
        <v>0.82311315992422274</v>
      </c>
      <c r="K1709" s="62"/>
      <c r="L1709" s="65">
        <f t="shared" si="244"/>
        <v>0.13805574408003138</v>
      </c>
      <c r="M1709" s="65">
        <f t="shared" si="245"/>
        <v>9.2722828736456334E-2</v>
      </c>
      <c r="N1709" s="65">
        <f t="shared" si="246"/>
        <v>0.13004275101991161</v>
      </c>
      <c r="O1709" s="65">
        <f t="shared" si="247"/>
        <v>1.2801203498226416E-2</v>
      </c>
      <c r="P1709" s="65">
        <f t="shared" si="248"/>
        <v>0.1278274636536246</v>
      </c>
      <c r="Q1709" s="65">
        <f t="shared" si="249"/>
        <v>0.25550286279164536</v>
      </c>
      <c r="R1709" s="65">
        <f t="shared" si="250"/>
        <v>4.0915163809462128E-3</v>
      </c>
      <c r="S1709" s="65">
        <f t="shared" si="251"/>
        <v>0.23895562983915813</v>
      </c>
      <c r="T1709" s="66">
        <f>(L1709*'Football Field'!$F$4)+(M1709*'Football Field'!$F$5)+(N1709*'Football Field'!$F$6)+(O1709*'Football Field'!$F$7)+(P1709*'Football Field'!$F$8)+(Q1709*'Football Field'!$F$9)+(R1709*'Football Field'!$F$10)+(S1709*'Football Field'!$F$11)</f>
        <v>123408690.75492431</v>
      </c>
    </row>
    <row r="1710" spans="2:20" x14ac:dyDescent="0.3">
      <c r="B1710" s="62">
        <f t="shared" si="243"/>
        <v>1683</v>
      </c>
      <c r="C1710" s="62">
        <v>0.48247980089954157</v>
      </c>
      <c r="D1710" s="62">
        <v>0.46467797504530528</v>
      </c>
      <c r="E1710" s="62">
        <v>0.2960344280758701</v>
      </c>
      <c r="F1710" s="62">
        <v>0.69156006787536195</v>
      </c>
      <c r="G1710" s="62">
        <v>0.60891458388560094</v>
      </c>
      <c r="H1710" s="62">
        <v>0.5354351504042274</v>
      </c>
      <c r="I1710" s="62">
        <v>0.36550078559335641</v>
      </c>
      <c r="J1710" s="62">
        <v>0.58644186399536158</v>
      </c>
      <c r="K1710" s="62"/>
      <c r="L1710" s="65">
        <f t="shared" si="244"/>
        <v>0.11969100868390799</v>
      </c>
      <c r="M1710" s="65">
        <f t="shared" si="245"/>
        <v>0.1152748269309387</v>
      </c>
      <c r="N1710" s="65">
        <f t="shared" si="246"/>
        <v>7.3438637711886787E-2</v>
      </c>
      <c r="O1710" s="65">
        <f t="shared" si="247"/>
        <v>0.17155852314478226</v>
      </c>
      <c r="P1710" s="65">
        <f t="shared" si="248"/>
        <v>0.151056273468295</v>
      </c>
      <c r="Q1710" s="65">
        <f t="shared" si="249"/>
        <v>0.13282788858148623</v>
      </c>
      <c r="R1710" s="65">
        <f t="shared" si="250"/>
        <v>9.0671480175681649E-2</v>
      </c>
      <c r="S1710" s="65">
        <f t="shared" si="251"/>
        <v>0.14548136130302133</v>
      </c>
      <c r="T1710" s="66">
        <f>(L1710*'Football Field'!$F$4)+(M1710*'Football Field'!$F$5)+(N1710*'Football Field'!$F$6)+(O1710*'Football Field'!$F$7)+(P1710*'Football Field'!$F$8)+(Q1710*'Football Field'!$F$9)+(R1710*'Football Field'!$F$10)+(S1710*'Football Field'!$F$11)</f>
        <v>136271075.42745951</v>
      </c>
    </row>
    <row r="1711" spans="2:20" x14ac:dyDescent="0.3">
      <c r="B1711" s="62">
        <f t="shared" si="243"/>
        <v>1684</v>
      </c>
      <c r="C1711" s="62">
        <v>0.98986903877793986</v>
      </c>
      <c r="D1711" s="62">
        <v>0.93844300172711881</v>
      </c>
      <c r="E1711" s="62">
        <v>0.2466298499822055</v>
      </c>
      <c r="F1711" s="62">
        <v>0.24266377247443227</v>
      </c>
      <c r="G1711" s="62">
        <v>0.75617370981294718</v>
      </c>
      <c r="H1711" s="62">
        <v>0.52732340791794885</v>
      </c>
      <c r="I1711" s="62">
        <v>4.1014523721862983E-2</v>
      </c>
      <c r="J1711" s="62">
        <v>0.90484439253294258</v>
      </c>
      <c r="K1711" s="62"/>
      <c r="L1711" s="65">
        <f t="shared" si="244"/>
        <v>0.2130142452923999</v>
      </c>
      <c r="M1711" s="65">
        <f t="shared" si="245"/>
        <v>0.20194765158998076</v>
      </c>
      <c r="N1711" s="65">
        <f t="shared" si="246"/>
        <v>5.3073355466695012E-2</v>
      </c>
      <c r="O1711" s="65">
        <f t="shared" si="247"/>
        <v>5.2219877911590877E-2</v>
      </c>
      <c r="P1711" s="65">
        <f t="shared" si="248"/>
        <v>0.16272432594176101</v>
      </c>
      <c r="Q1711" s="65">
        <f t="shared" si="249"/>
        <v>0.11347702914451589</v>
      </c>
      <c r="R1711" s="65">
        <f t="shared" si="250"/>
        <v>8.8260946391715556E-3</v>
      </c>
      <c r="S1711" s="65">
        <f t="shared" si="251"/>
        <v>0.19471742001388509</v>
      </c>
      <c r="T1711" s="66">
        <f>(L1711*'Football Field'!$F$4)+(M1711*'Football Field'!$F$5)+(N1711*'Football Field'!$F$6)+(O1711*'Football Field'!$F$7)+(P1711*'Football Field'!$F$8)+(Q1711*'Football Field'!$F$9)+(R1711*'Football Field'!$F$10)+(S1711*'Football Field'!$F$11)</f>
        <v>124142285.73172353</v>
      </c>
    </row>
    <row r="1712" spans="2:20" x14ac:dyDescent="0.3">
      <c r="B1712" s="62">
        <f t="shared" si="243"/>
        <v>1685</v>
      </c>
      <c r="C1712" s="62">
        <v>0.27517722774884346</v>
      </c>
      <c r="D1712" s="62">
        <v>0.9528585263154894</v>
      </c>
      <c r="E1712" s="62">
        <v>0.73445416235602079</v>
      </c>
      <c r="F1712" s="62">
        <v>0.94191283813995486</v>
      </c>
      <c r="G1712" s="62">
        <v>0.14976914952584064</v>
      </c>
      <c r="H1712" s="62">
        <v>0.4873503555334765</v>
      </c>
      <c r="I1712" s="62">
        <v>8.2769736289054818E-2</v>
      </c>
      <c r="J1712" s="62">
        <v>0.15698410450650091</v>
      </c>
      <c r="K1712" s="62"/>
      <c r="L1712" s="65">
        <f t="shared" si="244"/>
        <v>7.2773640549186336E-2</v>
      </c>
      <c r="M1712" s="65">
        <f t="shared" si="245"/>
        <v>0.25199390391272042</v>
      </c>
      <c r="N1712" s="65">
        <f t="shared" si="246"/>
        <v>0.19423447081142217</v>
      </c>
      <c r="O1712" s="65">
        <f t="shared" si="247"/>
        <v>0.24909919644231571</v>
      </c>
      <c r="P1712" s="65">
        <f t="shared" si="248"/>
        <v>3.9608096724118108E-2</v>
      </c>
      <c r="Q1712" s="65">
        <f t="shared" si="249"/>
        <v>0.12888515479733567</v>
      </c>
      <c r="R1712" s="65">
        <f t="shared" si="250"/>
        <v>2.1889365941822326E-2</v>
      </c>
      <c r="S1712" s="65">
        <f t="shared" si="251"/>
        <v>4.1516170821079203E-2</v>
      </c>
      <c r="T1712" s="66">
        <f>(L1712*'Football Field'!$F$4)+(M1712*'Football Field'!$F$5)+(N1712*'Football Field'!$F$6)+(O1712*'Football Field'!$F$7)+(P1712*'Football Field'!$F$8)+(Q1712*'Football Field'!$F$9)+(R1712*'Football Field'!$F$10)+(S1712*'Football Field'!$F$11)</f>
        <v>120282313.32008946</v>
      </c>
    </row>
    <row r="1713" spans="2:20" x14ac:dyDescent="0.3">
      <c r="B1713" s="62">
        <f t="shared" si="243"/>
        <v>1686</v>
      </c>
      <c r="C1713" s="62">
        <v>0.42937357559311107</v>
      </c>
      <c r="D1713" s="62">
        <v>0.92635612206962858</v>
      </c>
      <c r="E1713" s="62">
        <v>0.79357989457212796</v>
      </c>
      <c r="F1713" s="62">
        <v>0.87369952017612351</v>
      </c>
      <c r="G1713" s="62">
        <v>0.13115220621685619</v>
      </c>
      <c r="H1713" s="62">
        <v>0.72961483476849864</v>
      </c>
      <c r="I1713" s="62">
        <v>0.12906165496659572</v>
      </c>
      <c r="J1713" s="62">
        <v>0.58220963674491344</v>
      </c>
      <c r="K1713" s="62"/>
      <c r="L1713" s="65">
        <f t="shared" si="244"/>
        <v>9.3442686005396139E-2</v>
      </c>
      <c r="M1713" s="65">
        <f t="shared" si="245"/>
        <v>0.20159881549338063</v>
      </c>
      <c r="N1713" s="65">
        <f t="shared" si="246"/>
        <v>0.17270330808379736</v>
      </c>
      <c r="O1713" s="65">
        <f t="shared" si="247"/>
        <v>0.19013939042268493</v>
      </c>
      <c r="P1713" s="65">
        <f t="shared" si="248"/>
        <v>2.8542078788868254E-2</v>
      </c>
      <c r="Q1713" s="65">
        <f t="shared" si="249"/>
        <v>0.15878287297017735</v>
      </c>
      <c r="R1713" s="65">
        <f t="shared" si="250"/>
        <v>2.8087121299259266E-2</v>
      </c>
      <c r="S1713" s="65">
        <f t="shared" si="251"/>
        <v>0.12670372693643597</v>
      </c>
      <c r="T1713" s="66">
        <f>(L1713*'Football Field'!$F$4)+(M1713*'Football Field'!$F$5)+(N1713*'Football Field'!$F$6)+(O1713*'Football Field'!$F$7)+(P1713*'Football Field'!$F$8)+(Q1713*'Football Field'!$F$9)+(R1713*'Football Field'!$F$10)+(S1713*'Football Field'!$F$11)</f>
        <v>119974048.69575128</v>
      </c>
    </row>
    <row r="1714" spans="2:20" x14ac:dyDescent="0.3">
      <c r="B1714" s="62">
        <f t="shared" si="243"/>
        <v>1687</v>
      </c>
      <c r="C1714" s="62">
        <v>0.90973858871829627</v>
      </c>
      <c r="D1714" s="62">
        <v>0.71498422022766261</v>
      </c>
      <c r="E1714" s="62">
        <v>0.24123634911259284</v>
      </c>
      <c r="F1714" s="62">
        <v>5.9162774025133813E-2</v>
      </c>
      <c r="G1714" s="62">
        <v>0.75378998240887052</v>
      </c>
      <c r="H1714" s="62">
        <v>0.29031741878423656</v>
      </c>
      <c r="I1714" s="62">
        <v>0.7985361374473503</v>
      </c>
      <c r="J1714" s="62">
        <v>0.95995201323510215</v>
      </c>
      <c r="K1714" s="62"/>
      <c r="L1714" s="65">
        <f t="shared" si="244"/>
        <v>0.19242659736013501</v>
      </c>
      <c r="M1714" s="65">
        <f t="shared" si="245"/>
        <v>0.15123243354822807</v>
      </c>
      <c r="N1714" s="65">
        <f t="shared" si="246"/>
        <v>5.102596547511306E-2</v>
      </c>
      <c r="O1714" s="65">
        <f t="shared" si="247"/>
        <v>1.2514024838808202E-2</v>
      </c>
      <c r="P1714" s="65">
        <f t="shared" si="248"/>
        <v>0.15944057253133623</v>
      </c>
      <c r="Q1714" s="65">
        <f t="shared" si="249"/>
        <v>6.1407522714557197E-2</v>
      </c>
      <c r="R1714" s="65">
        <f t="shared" si="250"/>
        <v>0.1689052148646186</v>
      </c>
      <c r="S1714" s="65">
        <f t="shared" si="251"/>
        <v>0.20304766866720358</v>
      </c>
      <c r="T1714" s="66">
        <f>(L1714*'Football Field'!$F$4)+(M1714*'Football Field'!$F$5)+(N1714*'Football Field'!$F$6)+(O1714*'Football Field'!$F$7)+(P1714*'Football Field'!$F$8)+(Q1714*'Football Field'!$F$9)+(R1714*'Football Field'!$F$10)+(S1714*'Football Field'!$F$11)</f>
        <v>146082894.96361986</v>
      </c>
    </row>
    <row r="1715" spans="2:20" x14ac:dyDescent="0.3">
      <c r="B1715" s="62">
        <f t="shared" si="243"/>
        <v>1688</v>
      </c>
      <c r="C1715" s="62">
        <v>0.59503715747529684</v>
      </c>
      <c r="D1715" s="62">
        <v>4.102415483759192E-2</v>
      </c>
      <c r="E1715" s="62">
        <v>0.91607840580238942</v>
      </c>
      <c r="F1715" s="62">
        <v>0.7654939712237121</v>
      </c>
      <c r="G1715" s="62">
        <v>0.33707916283801931</v>
      </c>
      <c r="H1715" s="62">
        <v>0.33691829719533184</v>
      </c>
      <c r="I1715" s="62">
        <v>0.83545250809489902</v>
      </c>
      <c r="J1715" s="62">
        <v>0.61018358522192984</v>
      </c>
      <c r="K1715" s="62"/>
      <c r="L1715" s="65">
        <f t="shared" si="244"/>
        <v>0.13409991441369201</v>
      </c>
      <c r="M1715" s="65">
        <f t="shared" si="245"/>
        <v>9.2453649045328989E-3</v>
      </c>
      <c r="N1715" s="65">
        <f t="shared" si="246"/>
        <v>0.2064510329666796</v>
      </c>
      <c r="O1715" s="65">
        <f t="shared" si="247"/>
        <v>0.17251473245947443</v>
      </c>
      <c r="P1715" s="65">
        <f t="shared" si="248"/>
        <v>7.5965486053018338E-2</v>
      </c>
      <c r="Q1715" s="65">
        <f t="shared" si="249"/>
        <v>7.5929232739010144E-2</v>
      </c>
      <c r="R1715" s="65">
        <f t="shared" si="250"/>
        <v>0.18828086351377379</v>
      </c>
      <c r="S1715" s="65">
        <f t="shared" si="251"/>
        <v>0.13751337294981875</v>
      </c>
      <c r="T1715" s="66">
        <f>(L1715*'Football Field'!$F$4)+(M1715*'Football Field'!$F$5)+(N1715*'Football Field'!$F$6)+(O1715*'Football Field'!$F$7)+(P1715*'Football Field'!$F$8)+(Q1715*'Football Field'!$F$9)+(R1715*'Football Field'!$F$10)+(S1715*'Football Field'!$F$11)</f>
        <v>147359330.37671003</v>
      </c>
    </row>
    <row r="1716" spans="2:20" x14ac:dyDescent="0.3">
      <c r="B1716" s="62">
        <f t="shared" si="243"/>
        <v>1689</v>
      </c>
      <c r="C1716" s="62">
        <v>0.6372122920616331</v>
      </c>
      <c r="D1716" s="62">
        <v>0.23467861312747074</v>
      </c>
      <c r="E1716" s="62">
        <v>0.49136174360582563</v>
      </c>
      <c r="F1716" s="62">
        <v>0.56975689620678593</v>
      </c>
      <c r="G1716" s="62">
        <v>0.14986889053464592</v>
      </c>
      <c r="H1716" s="62">
        <v>0.52635074593640396</v>
      </c>
      <c r="I1716" s="62">
        <v>0.92243076937433177</v>
      </c>
      <c r="J1716" s="62">
        <v>0.68771588446061904</v>
      </c>
      <c r="K1716" s="62"/>
      <c r="L1716" s="65">
        <f t="shared" si="244"/>
        <v>0.1510205103630361</v>
      </c>
      <c r="M1716" s="65">
        <f t="shared" si="245"/>
        <v>5.5619272206965123E-2</v>
      </c>
      <c r="N1716" s="65">
        <f t="shared" si="246"/>
        <v>0.1164536563664495</v>
      </c>
      <c r="O1716" s="65">
        <f t="shared" si="247"/>
        <v>0.13503345481553528</v>
      </c>
      <c r="P1716" s="65">
        <f t="shared" si="248"/>
        <v>3.5519208618616946E-2</v>
      </c>
      <c r="Q1716" s="65">
        <f t="shared" si="249"/>
        <v>0.12474611565338728</v>
      </c>
      <c r="R1716" s="65">
        <f t="shared" si="250"/>
        <v>0.21861782533222937</v>
      </c>
      <c r="S1716" s="65">
        <f t="shared" si="251"/>
        <v>0.1629899566437803</v>
      </c>
      <c r="T1716" s="66">
        <f>(L1716*'Football Field'!$F$4)+(M1716*'Football Field'!$F$5)+(N1716*'Football Field'!$F$6)+(O1716*'Football Field'!$F$7)+(P1716*'Football Field'!$F$8)+(Q1716*'Football Field'!$F$9)+(R1716*'Football Field'!$F$10)+(S1716*'Football Field'!$F$11)</f>
        <v>145599696.52034146</v>
      </c>
    </row>
    <row r="1717" spans="2:20" x14ac:dyDescent="0.3">
      <c r="B1717" s="62">
        <f t="shared" si="243"/>
        <v>1690</v>
      </c>
      <c r="C1717" s="62">
        <v>0.26639949024964305</v>
      </c>
      <c r="D1717" s="62">
        <v>0.22555851378248704</v>
      </c>
      <c r="E1717" s="62">
        <v>0.98928356271024465</v>
      </c>
      <c r="F1717" s="62">
        <v>0.90031003755580064</v>
      </c>
      <c r="G1717" s="62">
        <v>0.69402898420285186</v>
      </c>
      <c r="H1717" s="62">
        <v>6.5582184657754339E-2</v>
      </c>
      <c r="I1717" s="62">
        <v>0.79574148786580168</v>
      </c>
      <c r="J1717" s="62">
        <v>0.80414264339021047</v>
      </c>
      <c r="K1717" s="62"/>
      <c r="L1717" s="65">
        <f t="shared" si="244"/>
        <v>5.619001364478713E-2</v>
      </c>
      <c r="M1717" s="65">
        <f t="shared" si="245"/>
        <v>4.7575676497199439E-2</v>
      </c>
      <c r="N1717" s="65">
        <f t="shared" si="246"/>
        <v>0.20866352572657282</v>
      </c>
      <c r="O1717" s="65">
        <f t="shared" si="247"/>
        <v>0.18989688474025537</v>
      </c>
      <c r="P1717" s="65">
        <f t="shared" si="248"/>
        <v>0.14638728495948483</v>
      </c>
      <c r="Q1717" s="65">
        <f t="shared" si="249"/>
        <v>1.3832848731508049E-2</v>
      </c>
      <c r="R1717" s="65">
        <f t="shared" si="250"/>
        <v>0.16784088069764061</v>
      </c>
      <c r="S1717" s="65">
        <f t="shared" si="251"/>
        <v>0.16961288500255178</v>
      </c>
      <c r="T1717" s="66">
        <f>(L1717*'Football Field'!$F$4)+(M1717*'Football Field'!$F$5)+(N1717*'Football Field'!$F$6)+(O1717*'Football Field'!$F$7)+(P1717*'Football Field'!$F$8)+(Q1717*'Football Field'!$F$9)+(R1717*'Football Field'!$F$10)+(S1717*'Football Field'!$F$11)</f>
        <v>150978795.51568669</v>
      </c>
    </row>
    <row r="1718" spans="2:20" x14ac:dyDescent="0.3">
      <c r="B1718" s="62">
        <f t="shared" si="243"/>
        <v>1691</v>
      </c>
      <c r="C1718" s="62">
        <v>0.11504295811332788</v>
      </c>
      <c r="D1718" s="62">
        <v>0.35123065678787369</v>
      </c>
      <c r="E1718" s="62">
        <v>1.2935581487117598E-2</v>
      </c>
      <c r="F1718" s="62">
        <v>0.98592130618766283</v>
      </c>
      <c r="G1718" s="62">
        <v>6.2177316834659102E-2</v>
      </c>
      <c r="H1718" s="62">
        <v>0.63074763924483201</v>
      </c>
      <c r="I1718" s="62">
        <v>0.42847981016348957</v>
      </c>
      <c r="J1718" s="62">
        <v>0.64132413588271275</v>
      </c>
      <c r="K1718" s="62"/>
      <c r="L1718" s="65">
        <f t="shared" si="244"/>
        <v>3.5640634764251868E-2</v>
      </c>
      <c r="M1718" s="65">
        <f t="shared" si="245"/>
        <v>0.10881225380395249</v>
      </c>
      <c r="N1718" s="65">
        <f t="shared" si="246"/>
        <v>4.0074798388912876E-3</v>
      </c>
      <c r="O1718" s="65">
        <f t="shared" si="247"/>
        <v>0.30544121740605473</v>
      </c>
      <c r="P1718" s="65">
        <f t="shared" si="248"/>
        <v>1.9262709132898445E-2</v>
      </c>
      <c r="Q1718" s="65">
        <f t="shared" si="249"/>
        <v>0.19540740787101502</v>
      </c>
      <c r="R1718" s="65">
        <f t="shared" si="250"/>
        <v>0.13274426065130629</v>
      </c>
      <c r="S1718" s="65">
        <f t="shared" si="251"/>
        <v>0.19868403653162989</v>
      </c>
      <c r="T1718" s="66">
        <f>(L1718*'Football Field'!$F$4)+(M1718*'Football Field'!$F$5)+(N1718*'Football Field'!$F$6)+(O1718*'Football Field'!$F$7)+(P1718*'Football Field'!$F$8)+(Q1718*'Football Field'!$F$9)+(R1718*'Football Field'!$F$10)+(S1718*'Football Field'!$F$11)</f>
        <v>131276024.63928458</v>
      </c>
    </row>
    <row r="1719" spans="2:20" x14ac:dyDescent="0.3">
      <c r="B1719" s="62">
        <f t="shared" si="243"/>
        <v>1692</v>
      </c>
      <c r="C1719" s="62">
        <v>0.93776591337063597</v>
      </c>
      <c r="D1719" s="62">
        <v>0.41911484057118964</v>
      </c>
      <c r="E1719" s="62">
        <v>0.34867999221047985</v>
      </c>
      <c r="F1719" s="62">
        <v>0.53700216549679369</v>
      </c>
      <c r="G1719" s="62">
        <v>0.44847347530502768</v>
      </c>
      <c r="H1719" s="62">
        <v>8.6252039885296394E-2</v>
      </c>
      <c r="I1719" s="62">
        <v>0.26476780521027921</v>
      </c>
      <c r="J1719" s="62">
        <v>0.4698174116224435</v>
      </c>
      <c r="K1719" s="62"/>
      <c r="L1719" s="65">
        <f t="shared" si="244"/>
        <v>0.26702723631880815</v>
      </c>
      <c r="M1719" s="65">
        <f t="shared" si="245"/>
        <v>0.11934223240815336</v>
      </c>
      <c r="N1719" s="65">
        <f t="shared" si="246"/>
        <v>9.9286030076494156E-2</v>
      </c>
      <c r="O1719" s="65">
        <f t="shared" si="247"/>
        <v>0.15291044609887619</v>
      </c>
      <c r="P1719" s="65">
        <f t="shared" si="248"/>
        <v>0.12770205332219386</v>
      </c>
      <c r="Q1719" s="65">
        <f t="shared" si="249"/>
        <v>2.4560120504537299E-2</v>
      </c>
      <c r="R1719" s="65">
        <f t="shared" si="250"/>
        <v>7.5392178670024151E-2</v>
      </c>
      <c r="S1719" s="65">
        <f t="shared" si="251"/>
        <v>0.13377970260091274</v>
      </c>
      <c r="T1719" s="66">
        <f>(L1719*'Football Field'!$F$4)+(M1719*'Football Field'!$F$5)+(N1719*'Football Field'!$F$6)+(O1719*'Football Field'!$F$7)+(P1719*'Football Field'!$F$8)+(Q1719*'Football Field'!$F$9)+(R1719*'Football Field'!$F$10)+(S1719*'Football Field'!$F$11)</f>
        <v>131968687.4328175</v>
      </c>
    </row>
    <row r="1720" spans="2:20" x14ac:dyDescent="0.3">
      <c r="B1720" s="62">
        <f t="shared" si="243"/>
        <v>1693</v>
      </c>
      <c r="C1720" s="62">
        <v>0.67243396945926015</v>
      </c>
      <c r="D1720" s="62">
        <v>0.36933069701281518</v>
      </c>
      <c r="E1720" s="62">
        <v>0.84050085007241671</v>
      </c>
      <c r="F1720" s="62">
        <v>0.59052338163464657</v>
      </c>
      <c r="G1720" s="62">
        <v>0.57627678080167355</v>
      </c>
      <c r="H1720" s="62">
        <v>0.99345503524264145</v>
      </c>
      <c r="I1720" s="62">
        <v>0.40442996537580678</v>
      </c>
      <c r="J1720" s="62">
        <v>0.8263381634944893</v>
      </c>
      <c r="K1720" s="62"/>
      <c r="L1720" s="65">
        <f t="shared" si="244"/>
        <v>0.12751699925179039</v>
      </c>
      <c r="M1720" s="65">
        <f t="shared" si="245"/>
        <v>7.0038017639886221E-2</v>
      </c>
      <c r="N1720" s="65">
        <f t="shared" si="246"/>
        <v>0.15938835802123619</v>
      </c>
      <c r="O1720" s="65">
        <f t="shared" si="247"/>
        <v>0.11198388694524773</v>
      </c>
      <c r="P1720" s="65">
        <f t="shared" si="248"/>
        <v>0.10928223314685372</v>
      </c>
      <c r="Q1720" s="65">
        <f t="shared" si="249"/>
        <v>0.18839382116224043</v>
      </c>
      <c r="R1720" s="65">
        <f t="shared" si="250"/>
        <v>7.6694066532212682E-2</v>
      </c>
      <c r="S1720" s="65">
        <f t="shared" si="251"/>
        <v>0.15670261730053284</v>
      </c>
      <c r="T1720" s="66">
        <f>(L1720*'Football Field'!$F$4)+(M1720*'Football Field'!$F$5)+(N1720*'Football Field'!$F$6)+(O1720*'Football Field'!$F$7)+(P1720*'Football Field'!$F$8)+(Q1720*'Football Field'!$F$9)+(R1720*'Football Field'!$F$10)+(S1720*'Football Field'!$F$11)</f>
        <v>132925242.11834314</v>
      </c>
    </row>
    <row r="1721" spans="2:20" x14ac:dyDescent="0.3">
      <c r="B1721" s="62">
        <f t="shared" si="243"/>
        <v>1694</v>
      </c>
      <c r="C1721" s="62">
        <v>0.74443402437448092</v>
      </c>
      <c r="D1721" s="62">
        <v>0.32620407076914681</v>
      </c>
      <c r="E1721" s="62">
        <v>6.0004394451521614E-2</v>
      </c>
      <c r="F1721" s="62">
        <v>0.96323750019418408</v>
      </c>
      <c r="G1721" s="62">
        <v>0.56483910495685552</v>
      </c>
      <c r="H1721" s="62">
        <v>7.8208501089217175E-2</v>
      </c>
      <c r="I1721" s="62">
        <v>0.46747500340345449</v>
      </c>
      <c r="J1721" s="62">
        <v>0.38800960592502398</v>
      </c>
      <c r="K1721" s="62"/>
      <c r="L1721" s="65">
        <f t="shared" si="244"/>
        <v>0.20722399932401964</v>
      </c>
      <c r="M1721" s="65">
        <f t="shared" si="245"/>
        <v>9.0803630580100825E-2</v>
      </c>
      <c r="N1721" s="65">
        <f t="shared" si="246"/>
        <v>1.6703092803567687E-2</v>
      </c>
      <c r="O1721" s="65">
        <f t="shared" si="247"/>
        <v>0.26813111780702276</v>
      </c>
      <c r="P1721" s="65">
        <f t="shared" si="248"/>
        <v>0.15723115074181407</v>
      </c>
      <c r="Q1721" s="65">
        <f t="shared" si="249"/>
        <v>2.1770469707456445E-2</v>
      </c>
      <c r="R1721" s="65">
        <f t="shared" si="250"/>
        <v>0.13012844203443194</v>
      </c>
      <c r="S1721" s="65">
        <f t="shared" si="251"/>
        <v>0.10800809700158644</v>
      </c>
      <c r="T1721" s="66">
        <f>(L1721*'Football Field'!$F$4)+(M1721*'Football Field'!$F$5)+(N1721*'Football Field'!$F$6)+(O1721*'Football Field'!$F$7)+(P1721*'Football Field'!$F$8)+(Q1721*'Football Field'!$F$9)+(R1721*'Football Field'!$F$10)+(S1721*'Football Field'!$F$11)</f>
        <v>140823907.64401308</v>
      </c>
    </row>
    <row r="1722" spans="2:20" x14ac:dyDescent="0.3">
      <c r="B1722" s="62">
        <f t="shared" si="243"/>
        <v>1695</v>
      </c>
      <c r="C1722" s="62">
        <v>0.47602616249055596</v>
      </c>
      <c r="D1722" s="62">
        <v>0.62195463127394646</v>
      </c>
      <c r="E1722" s="62">
        <v>0.51473923330566107</v>
      </c>
      <c r="F1722" s="62">
        <v>0.84327786192837362</v>
      </c>
      <c r="G1722" s="62">
        <v>0.79403879251628795</v>
      </c>
      <c r="H1722" s="62">
        <v>0.61845574603900544</v>
      </c>
      <c r="I1722" s="62">
        <v>2.7302191039703883E-2</v>
      </c>
      <c r="J1722" s="62">
        <v>0.39749583920425091</v>
      </c>
      <c r="K1722" s="62"/>
      <c r="L1722" s="65">
        <f t="shared" si="244"/>
        <v>0.11087676624020691</v>
      </c>
      <c r="M1722" s="65">
        <f t="shared" si="245"/>
        <v>0.14486665586399061</v>
      </c>
      <c r="N1722" s="65">
        <f t="shared" si="246"/>
        <v>0.11989387588970468</v>
      </c>
      <c r="O1722" s="65">
        <f t="shared" si="247"/>
        <v>0.19641761260218285</v>
      </c>
      <c r="P1722" s="65">
        <f t="shared" si="248"/>
        <v>0.18494877072062457</v>
      </c>
      <c r="Q1722" s="65">
        <f t="shared" si="249"/>
        <v>0.14405168998424536</v>
      </c>
      <c r="R1722" s="65">
        <f t="shared" si="250"/>
        <v>6.3592694945937478E-3</v>
      </c>
      <c r="S1722" s="65">
        <f t="shared" si="251"/>
        <v>9.2585359204451254E-2</v>
      </c>
      <c r="T1722" s="66">
        <f>(L1722*'Football Field'!$F$4)+(M1722*'Football Field'!$F$5)+(N1722*'Football Field'!$F$6)+(O1722*'Football Field'!$F$7)+(P1722*'Football Field'!$F$8)+(Q1722*'Football Field'!$F$9)+(R1722*'Football Field'!$F$10)+(S1722*'Football Field'!$F$11)</f>
        <v>128277422.44203919</v>
      </c>
    </row>
    <row r="1723" spans="2:20" x14ac:dyDescent="0.3">
      <c r="B1723" s="62">
        <f t="shared" si="243"/>
        <v>1696</v>
      </c>
      <c r="C1723" s="62">
        <v>0.32601102963452389</v>
      </c>
      <c r="D1723" s="62">
        <v>0.77252640613460666</v>
      </c>
      <c r="E1723" s="62">
        <v>0.9008478374586314</v>
      </c>
      <c r="F1723" s="62">
        <v>0.9396700449080555</v>
      </c>
      <c r="G1723" s="62">
        <v>0.98664000934805729</v>
      </c>
      <c r="H1723" s="62">
        <v>0.7323372608882045</v>
      </c>
      <c r="I1723" s="62">
        <v>7.5284384936181281E-2</v>
      </c>
      <c r="J1723" s="62">
        <v>0.24126641290124184</v>
      </c>
      <c r="K1723" s="62"/>
      <c r="L1723" s="65">
        <f t="shared" si="244"/>
        <v>6.5535343228598567E-2</v>
      </c>
      <c r="M1723" s="65">
        <f t="shared" si="245"/>
        <v>0.15529469428056986</v>
      </c>
      <c r="N1723" s="65">
        <f t="shared" si="246"/>
        <v>0.18109010695367053</v>
      </c>
      <c r="O1723" s="65">
        <f t="shared" si="247"/>
        <v>0.18889421926527572</v>
      </c>
      <c r="P1723" s="65">
        <f t="shared" si="248"/>
        <v>0.19833620883373113</v>
      </c>
      <c r="Q1723" s="65">
        <f t="shared" si="249"/>
        <v>0.14721579759189152</v>
      </c>
      <c r="R1723" s="65">
        <f t="shared" si="250"/>
        <v>1.5133807012841317E-2</v>
      </c>
      <c r="S1723" s="65">
        <f t="shared" si="251"/>
        <v>4.8499822833421295E-2</v>
      </c>
      <c r="T1723" s="66">
        <f>(L1723*'Football Field'!$F$4)+(M1723*'Football Field'!$F$5)+(N1723*'Football Field'!$F$6)+(O1723*'Football Field'!$F$7)+(P1723*'Football Field'!$F$8)+(Q1723*'Football Field'!$F$9)+(R1723*'Football Field'!$F$10)+(S1723*'Football Field'!$F$11)</f>
        <v>131984158.59558523</v>
      </c>
    </row>
    <row r="1724" spans="2:20" x14ac:dyDescent="0.3">
      <c r="B1724" s="62">
        <f t="shared" si="243"/>
        <v>1697</v>
      </c>
      <c r="C1724" s="62">
        <v>0.36936763174541731</v>
      </c>
      <c r="D1724" s="62">
        <v>0.23179178197202355</v>
      </c>
      <c r="E1724" s="62">
        <v>0.72941575488453814</v>
      </c>
      <c r="F1724" s="62">
        <v>0.37676250617876261</v>
      </c>
      <c r="G1724" s="62">
        <v>8.0976862584461906E-2</v>
      </c>
      <c r="H1724" s="62">
        <v>0.81989568326623574</v>
      </c>
      <c r="I1724" s="62">
        <v>0.22833479183277983</v>
      </c>
      <c r="J1724" s="62">
        <v>0.10061904636724339</v>
      </c>
      <c r="K1724" s="62"/>
      <c r="L1724" s="65">
        <f t="shared" si="244"/>
        <v>0.12575655439974592</v>
      </c>
      <c r="M1724" s="65">
        <f t="shared" si="245"/>
        <v>7.8916865836987288E-2</v>
      </c>
      <c r="N1724" s="65">
        <f t="shared" si="246"/>
        <v>0.24834014725576239</v>
      </c>
      <c r="O1724" s="65">
        <f t="shared" si="247"/>
        <v>0.12827424639284735</v>
      </c>
      <c r="P1724" s="65">
        <f t="shared" si="248"/>
        <v>2.7569744475450984E-2</v>
      </c>
      <c r="Q1724" s="65">
        <f t="shared" si="249"/>
        <v>0.27914534797638357</v>
      </c>
      <c r="R1724" s="65">
        <f t="shared" si="250"/>
        <v>7.7739883526840442E-2</v>
      </c>
      <c r="S1724" s="65">
        <f t="shared" si="251"/>
        <v>3.4257210135982062E-2</v>
      </c>
      <c r="T1724" s="66">
        <f>(L1724*'Football Field'!$F$4)+(M1724*'Football Field'!$F$5)+(N1724*'Football Field'!$F$6)+(O1724*'Football Field'!$F$7)+(P1724*'Football Field'!$F$8)+(Q1724*'Football Field'!$F$9)+(R1724*'Football Field'!$F$10)+(S1724*'Football Field'!$F$11)</f>
        <v>127845232.20767537</v>
      </c>
    </row>
    <row r="1725" spans="2:20" x14ac:dyDescent="0.3">
      <c r="B1725" s="62">
        <f t="shared" si="243"/>
        <v>1698</v>
      </c>
      <c r="C1725" s="62">
        <v>0.1015057054271743</v>
      </c>
      <c r="D1725" s="62">
        <v>0.92794349058873693</v>
      </c>
      <c r="E1725" s="62">
        <v>0.43405148522128212</v>
      </c>
      <c r="F1725" s="62">
        <v>0.51339919801885503</v>
      </c>
      <c r="G1725" s="62">
        <v>0.32685294864131376</v>
      </c>
      <c r="H1725" s="62">
        <v>0.66132220865620084</v>
      </c>
      <c r="I1725" s="62">
        <v>0.52549889399317851</v>
      </c>
      <c r="J1725" s="62">
        <v>0.73595227729783197</v>
      </c>
      <c r="K1725" s="62"/>
      <c r="L1725" s="65">
        <f t="shared" si="244"/>
        <v>2.4016343549171971E-2</v>
      </c>
      <c r="M1725" s="65">
        <f t="shared" si="245"/>
        <v>0.2195522859568321</v>
      </c>
      <c r="N1725" s="65">
        <f t="shared" si="246"/>
        <v>0.102696981841889</v>
      </c>
      <c r="O1725" s="65">
        <f t="shared" si="247"/>
        <v>0.12147072389281983</v>
      </c>
      <c r="P1725" s="65">
        <f t="shared" si="248"/>
        <v>7.7333709189987707E-2</v>
      </c>
      <c r="Q1725" s="65">
        <f t="shared" si="249"/>
        <v>0.15646944467746698</v>
      </c>
      <c r="R1725" s="65">
        <f t="shared" si="250"/>
        <v>0.12433352312304016</v>
      </c>
      <c r="S1725" s="65">
        <f t="shared" si="251"/>
        <v>0.17412698776879226</v>
      </c>
      <c r="T1725" s="66">
        <f>(L1725*'Football Field'!$F$4)+(M1725*'Football Field'!$F$5)+(N1725*'Football Field'!$F$6)+(O1725*'Football Field'!$F$7)+(P1725*'Football Field'!$F$8)+(Q1725*'Football Field'!$F$9)+(R1725*'Football Field'!$F$10)+(S1725*'Football Field'!$F$11)</f>
        <v>135657301.55888712</v>
      </c>
    </row>
    <row r="1726" spans="2:20" x14ac:dyDescent="0.3">
      <c r="B1726" s="62">
        <f t="shared" si="243"/>
        <v>1699</v>
      </c>
      <c r="C1726" s="62">
        <v>0.67431742659215976</v>
      </c>
      <c r="D1726" s="62">
        <v>0.88068147289215593</v>
      </c>
      <c r="E1726" s="62">
        <v>0.53558653739312079</v>
      </c>
      <c r="F1726" s="62">
        <v>0.72865527963743459</v>
      </c>
      <c r="G1726" s="62">
        <v>0.21741709138386156</v>
      </c>
      <c r="H1726" s="62">
        <v>0.34858355417401676</v>
      </c>
      <c r="I1726" s="62">
        <v>0.79399787732993943</v>
      </c>
      <c r="J1726" s="62">
        <v>8.4044364169183372E-2</v>
      </c>
      <c r="K1726" s="62"/>
      <c r="L1726" s="65">
        <f t="shared" si="244"/>
        <v>0.15816855956455769</v>
      </c>
      <c r="M1726" s="65">
        <f t="shared" si="245"/>
        <v>0.20657351346607619</v>
      </c>
      <c r="N1726" s="65">
        <f t="shared" si="246"/>
        <v>0.12562770558927741</v>
      </c>
      <c r="O1726" s="65">
        <f t="shared" si="247"/>
        <v>0.17091409987994965</v>
      </c>
      <c r="P1726" s="65">
        <f t="shared" si="248"/>
        <v>5.0997567040040402E-2</v>
      </c>
      <c r="Q1726" s="65">
        <f t="shared" si="249"/>
        <v>8.1764101708355935E-2</v>
      </c>
      <c r="R1726" s="65">
        <f t="shared" si="250"/>
        <v>0.18624092393588609</v>
      </c>
      <c r="S1726" s="65">
        <f t="shared" si="251"/>
        <v>1.9713528815856671E-2</v>
      </c>
      <c r="T1726" s="66">
        <f>(L1726*'Football Field'!$F$4)+(M1726*'Football Field'!$F$5)+(N1726*'Football Field'!$F$6)+(O1726*'Football Field'!$F$7)+(P1726*'Football Field'!$F$8)+(Q1726*'Football Field'!$F$9)+(R1726*'Football Field'!$F$10)+(S1726*'Football Field'!$F$11)</f>
        <v>141243663.85630035</v>
      </c>
    </row>
    <row r="1727" spans="2:20" x14ac:dyDescent="0.3">
      <c r="B1727" s="62">
        <f t="shared" si="243"/>
        <v>1700</v>
      </c>
      <c r="C1727" s="62">
        <v>0.83455264293475095</v>
      </c>
      <c r="D1727" s="62">
        <v>0.55616653472363853</v>
      </c>
      <c r="E1727" s="62">
        <v>0.97576868794113036</v>
      </c>
      <c r="F1727" s="62">
        <v>0.41538521731264011</v>
      </c>
      <c r="G1727" s="62">
        <v>0.61722538946658057</v>
      </c>
      <c r="H1727" s="62">
        <v>0.94353267784236039</v>
      </c>
      <c r="I1727" s="62">
        <v>0.57942039571936599</v>
      </c>
      <c r="J1727" s="62">
        <v>0.1748296981991917</v>
      </c>
      <c r="K1727" s="62"/>
      <c r="L1727" s="65">
        <f t="shared" si="244"/>
        <v>0.16373790225038318</v>
      </c>
      <c r="M1727" s="65">
        <f t="shared" si="245"/>
        <v>0.1091189902380231</v>
      </c>
      <c r="N1727" s="65">
        <f t="shared" si="246"/>
        <v>0.19144426585631341</v>
      </c>
      <c r="O1727" s="65">
        <f t="shared" si="247"/>
        <v>8.1497919495425883E-2</v>
      </c>
      <c r="P1727" s="65">
        <f t="shared" si="248"/>
        <v>0.12109864050222081</v>
      </c>
      <c r="Q1727" s="65">
        <f t="shared" si="249"/>
        <v>0.18511961190526546</v>
      </c>
      <c r="R1727" s="65">
        <f t="shared" si="250"/>
        <v>0.11368136080972605</v>
      </c>
      <c r="S1727" s="65">
        <f t="shared" si="251"/>
        <v>3.4301308942641946E-2</v>
      </c>
      <c r="T1727" s="66">
        <f>(L1727*'Football Field'!$F$4)+(M1727*'Football Field'!$F$5)+(N1727*'Football Field'!$F$6)+(O1727*'Football Field'!$F$7)+(P1727*'Football Field'!$F$8)+(Q1727*'Football Field'!$F$9)+(R1727*'Football Field'!$F$10)+(S1727*'Football Field'!$F$11)</f>
        <v>138403078.40176755</v>
      </c>
    </row>
    <row r="1728" spans="2:20" x14ac:dyDescent="0.3">
      <c r="B1728" s="62">
        <f t="shared" si="243"/>
        <v>1701</v>
      </c>
      <c r="C1728" s="62">
        <v>0.74250367278504936</v>
      </c>
      <c r="D1728" s="62">
        <v>0.50601550688958952</v>
      </c>
      <c r="E1728" s="62">
        <v>0.66000269958850211</v>
      </c>
      <c r="F1728" s="62">
        <v>0.18548797188862598</v>
      </c>
      <c r="G1728" s="62">
        <v>0.9005048123647994</v>
      </c>
      <c r="H1728" s="62">
        <v>0.19260304195910249</v>
      </c>
      <c r="I1728" s="62">
        <v>5.2749402131156642E-2</v>
      </c>
      <c r="J1728" s="62">
        <v>0.38787770907927333</v>
      </c>
      <c r="K1728" s="62"/>
      <c r="L1728" s="65">
        <f t="shared" si="244"/>
        <v>0.2046736224030547</v>
      </c>
      <c r="M1728" s="65">
        <f t="shared" si="245"/>
        <v>0.13948486799902002</v>
      </c>
      <c r="N1728" s="65">
        <f t="shared" si="246"/>
        <v>0.18193195302844006</v>
      </c>
      <c r="O1728" s="65">
        <f t="shared" si="247"/>
        <v>5.1130380239387138E-2</v>
      </c>
      <c r="P1728" s="65">
        <f t="shared" si="248"/>
        <v>0.24822716532399317</v>
      </c>
      <c r="Q1728" s="65">
        <f t="shared" si="249"/>
        <v>5.3091673116920909E-2</v>
      </c>
      <c r="R1728" s="65">
        <f t="shared" si="250"/>
        <v>1.4540549238339921E-2</v>
      </c>
      <c r="S1728" s="65">
        <f t="shared" si="251"/>
        <v>0.10691978865084424</v>
      </c>
      <c r="T1728" s="66">
        <f>(L1728*'Football Field'!$F$4)+(M1728*'Football Field'!$F$5)+(N1728*'Football Field'!$F$6)+(O1728*'Football Field'!$F$7)+(P1728*'Football Field'!$F$8)+(Q1728*'Football Field'!$F$9)+(R1728*'Football Field'!$F$10)+(S1728*'Football Field'!$F$11)</f>
        <v>134870465.4481802</v>
      </c>
    </row>
    <row r="1729" spans="2:20" x14ac:dyDescent="0.3">
      <c r="B1729" s="62">
        <f t="shared" si="243"/>
        <v>1702</v>
      </c>
      <c r="C1729" s="62">
        <v>0.17390110920318047</v>
      </c>
      <c r="D1729" s="62">
        <v>0.70797917157485879</v>
      </c>
      <c r="E1729" s="62">
        <v>0.31127980135652356</v>
      </c>
      <c r="F1729" s="62">
        <v>0.21203626945386156</v>
      </c>
      <c r="G1729" s="62">
        <v>0.84666098222536168</v>
      </c>
      <c r="H1729" s="62">
        <v>0.81678481868159969</v>
      </c>
      <c r="I1729" s="62">
        <v>0.78433649367502301</v>
      </c>
      <c r="J1729" s="62">
        <v>0.56663717556795201</v>
      </c>
      <c r="K1729" s="62"/>
      <c r="L1729" s="65">
        <f t="shared" si="244"/>
        <v>3.9347562371333036E-2</v>
      </c>
      <c r="M1729" s="65">
        <f t="shared" si="245"/>
        <v>0.16019020659953886</v>
      </c>
      <c r="N1729" s="65">
        <f t="shared" si="246"/>
        <v>7.0431416193565966E-2</v>
      </c>
      <c r="O1729" s="65">
        <f t="shared" si="247"/>
        <v>4.7976176664708749E-2</v>
      </c>
      <c r="P1729" s="65">
        <f t="shared" si="248"/>
        <v>0.19156890923889075</v>
      </c>
      <c r="Q1729" s="65">
        <f t="shared" si="249"/>
        <v>0.18480900866182864</v>
      </c>
      <c r="R1729" s="65">
        <f t="shared" si="250"/>
        <v>0.17746712051694147</v>
      </c>
      <c r="S1729" s="65">
        <f t="shared" si="251"/>
        <v>0.12820959975319243</v>
      </c>
      <c r="T1729" s="66">
        <f>(L1729*'Football Field'!$F$4)+(M1729*'Football Field'!$F$5)+(N1729*'Football Field'!$F$6)+(O1729*'Football Field'!$F$7)+(P1729*'Football Field'!$F$8)+(Q1729*'Football Field'!$F$9)+(R1729*'Football Field'!$F$10)+(S1729*'Football Field'!$F$11)</f>
        <v>150791475.84264481</v>
      </c>
    </row>
    <row r="1730" spans="2:20" x14ac:dyDescent="0.3">
      <c r="B1730" s="62">
        <f t="shared" si="243"/>
        <v>1703</v>
      </c>
      <c r="C1730" s="62">
        <v>0.26752257125815027</v>
      </c>
      <c r="D1730" s="62">
        <v>0.59238036087325985</v>
      </c>
      <c r="E1730" s="62">
        <v>0.4515984588607137</v>
      </c>
      <c r="F1730" s="62">
        <v>1.7329914948084668E-2</v>
      </c>
      <c r="G1730" s="62">
        <v>0.75763928642848211</v>
      </c>
      <c r="H1730" s="62">
        <v>0.49351408794401863</v>
      </c>
      <c r="I1730" s="62">
        <v>0.41551221947691697</v>
      </c>
      <c r="J1730" s="62">
        <v>0.79499632851782198</v>
      </c>
      <c r="K1730" s="62"/>
      <c r="L1730" s="65">
        <f t="shared" si="244"/>
        <v>7.0577245531079844E-2</v>
      </c>
      <c r="M1730" s="65">
        <f t="shared" si="245"/>
        <v>0.15628054851789638</v>
      </c>
      <c r="N1730" s="65">
        <f t="shared" si="246"/>
        <v>0.11913976141367859</v>
      </c>
      <c r="O1730" s="65">
        <f t="shared" si="247"/>
        <v>4.5719419358580191E-3</v>
      </c>
      <c r="P1730" s="65">
        <f t="shared" si="248"/>
        <v>0.19987881280737371</v>
      </c>
      <c r="Q1730" s="65">
        <f t="shared" si="249"/>
        <v>0.13019785505971876</v>
      </c>
      <c r="R1730" s="65">
        <f t="shared" si="250"/>
        <v>0.10961956517264476</v>
      </c>
      <c r="S1730" s="65">
        <f t="shared" si="251"/>
        <v>0.2097342695617499</v>
      </c>
      <c r="T1730" s="66">
        <f>(L1730*'Football Field'!$F$4)+(M1730*'Football Field'!$F$5)+(N1730*'Football Field'!$F$6)+(O1730*'Football Field'!$F$7)+(P1730*'Football Field'!$F$8)+(Q1730*'Football Field'!$F$9)+(R1730*'Football Field'!$F$10)+(S1730*'Football Field'!$F$11)</f>
        <v>143516152.1953294</v>
      </c>
    </row>
    <row r="1731" spans="2:20" x14ac:dyDescent="0.3">
      <c r="B1731" s="62">
        <f t="shared" si="243"/>
        <v>1704</v>
      </c>
      <c r="C1731" s="62">
        <v>0.25001217934438913</v>
      </c>
      <c r="D1731" s="62">
        <v>0.64630108709335388</v>
      </c>
      <c r="E1731" s="62">
        <v>0.83811811390923874</v>
      </c>
      <c r="F1731" s="62">
        <v>0.66693762341650442</v>
      </c>
      <c r="G1731" s="62">
        <v>0.53957473094961539</v>
      </c>
      <c r="H1731" s="62">
        <v>0.14653506419984696</v>
      </c>
      <c r="I1731" s="62">
        <v>0.12003375016015227</v>
      </c>
      <c r="J1731" s="62">
        <v>0.48389380407797478</v>
      </c>
      <c r="K1731" s="62"/>
      <c r="L1731" s="65">
        <f t="shared" si="244"/>
        <v>6.7728165210251781E-2</v>
      </c>
      <c r="M1731" s="65">
        <f t="shared" si="245"/>
        <v>0.17508261764290869</v>
      </c>
      <c r="N1731" s="65">
        <f t="shared" si="246"/>
        <v>0.22704574726480609</v>
      </c>
      <c r="O1731" s="65">
        <f t="shared" si="247"/>
        <v>0.1806730442578314</v>
      </c>
      <c r="P1731" s="65">
        <f t="shared" si="248"/>
        <v>0.14617050504044915</v>
      </c>
      <c r="Q1731" s="65">
        <f t="shared" si="249"/>
        <v>3.9696270250702957E-2</v>
      </c>
      <c r="R1731" s="65">
        <f t="shared" si="250"/>
        <v>3.251707849982121E-2</v>
      </c>
      <c r="S1731" s="65">
        <f t="shared" si="251"/>
        <v>0.13108657183322855</v>
      </c>
      <c r="T1731" s="66">
        <f>(L1731*'Football Field'!$F$4)+(M1731*'Football Field'!$F$5)+(N1731*'Football Field'!$F$6)+(O1731*'Football Field'!$F$7)+(P1731*'Football Field'!$F$8)+(Q1731*'Football Field'!$F$9)+(R1731*'Football Field'!$F$10)+(S1731*'Football Field'!$F$11)</f>
        <v>131831575.95699902</v>
      </c>
    </row>
    <row r="1732" spans="2:20" x14ac:dyDescent="0.3">
      <c r="B1732" s="62">
        <f t="shared" si="243"/>
        <v>1705</v>
      </c>
      <c r="C1732" s="62">
        <v>0.5010245567826096</v>
      </c>
      <c r="D1732" s="62">
        <v>0.64233580312957805</v>
      </c>
      <c r="E1732" s="62">
        <v>0.41377881638079705</v>
      </c>
      <c r="F1732" s="62">
        <v>0.60425784842477426</v>
      </c>
      <c r="G1732" s="62">
        <v>0.86265089589848887</v>
      </c>
      <c r="H1732" s="62">
        <v>0.45085193864191664</v>
      </c>
      <c r="I1732" s="62">
        <v>1.4680855530369685E-2</v>
      </c>
      <c r="J1732" s="62">
        <v>0.85306080511331961</v>
      </c>
      <c r="K1732" s="62"/>
      <c r="L1732" s="65">
        <f t="shared" si="244"/>
        <v>0.11537322491079878</v>
      </c>
      <c r="M1732" s="65">
        <f t="shared" si="245"/>
        <v>0.14791361437176495</v>
      </c>
      <c r="N1732" s="65">
        <f t="shared" si="246"/>
        <v>9.5282747720366462E-2</v>
      </c>
      <c r="O1732" s="65">
        <f t="shared" si="247"/>
        <v>0.13914522892472847</v>
      </c>
      <c r="P1732" s="65">
        <f t="shared" si="248"/>
        <v>0.19864658225760834</v>
      </c>
      <c r="Q1732" s="65">
        <f t="shared" si="249"/>
        <v>0.10381974578737647</v>
      </c>
      <c r="R1732" s="65">
        <f t="shared" si="250"/>
        <v>3.3806280032760987E-3</v>
      </c>
      <c r="S1732" s="65">
        <f t="shared" si="251"/>
        <v>0.19643822802408045</v>
      </c>
      <c r="T1732" s="66">
        <f>(L1732*'Football Field'!$F$4)+(M1732*'Football Field'!$F$5)+(N1732*'Football Field'!$F$6)+(O1732*'Football Field'!$F$7)+(P1732*'Football Field'!$F$8)+(Q1732*'Football Field'!$F$9)+(R1732*'Football Field'!$F$10)+(S1732*'Football Field'!$F$11)</f>
        <v>128709538.64571473</v>
      </c>
    </row>
    <row r="1733" spans="2:20" x14ac:dyDescent="0.3">
      <c r="B1733" s="62">
        <f t="shared" si="243"/>
        <v>1706</v>
      </c>
      <c r="C1733" s="62">
        <v>0.23012250297962333</v>
      </c>
      <c r="D1733" s="62">
        <v>0.1811113899994482</v>
      </c>
      <c r="E1733" s="62">
        <v>5.6848882210750906E-2</v>
      </c>
      <c r="F1733" s="62">
        <v>0.46129734850830584</v>
      </c>
      <c r="G1733" s="62">
        <v>0.449272996034355</v>
      </c>
      <c r="H1733" s="62">
        <v>0.75076176712479237</v>
      </c>
      <c r="I1733" s="62">
        <v>6.8799642893879742E-4</v>
      </c>
      <c r="J1733" s="62">
        <v>0.86497688322130584</v>
      </c>
      <c r="K1733" s="62"/>
      <c r="L1733" s="65">
        <f t="shared" si="244"/>
        <v>7.6833513936078832E-2</v>
      </c>
      <c r="M1733" s="65">
        <f t="shared" si="245"/>
        <v>6.0469638246275215E-2</v>
      </c>
      <c r="N1733" s="65">
        <f t="shared" si="246"/>
        <v>1.8980757322881191E-2</v>
      </c>
      <c r="O1733" s="65">
        <f t="shared" si="247"/>
        <v>0.15401838497483888</v>
      </c>
      <c r="P1733" s="65">
        <f t="shared" si="248"/>
        <v>0.15000368305991388</v>
      </c>
      <c r="Q1733" s="65">
        <f t="shared" si="249"/>
        <v>0.25066503253775935</v>
      </c>
      <c r="R1733" s="65">
        <f t="shared" si="250"/>
        <v>2.2970888342685141E-4</v>
      </c>
      <c r="S1733" s="65">
        <f t="shared" si="251"/>
        <v>0.28879928103882568</v>
      </c>
      <c r="T1733" s="66">
        <f>(L1733*'Football Field'!$F$4)+(M1733*'Football Field'!$F$5)+(N1733*'Football Field'!$F$6)+(O1733*'Football Field'!$F$7)+(P1733*'Football Field'!$F$8)+(Q1733*'Football Field'!$F$9)+(R1733*'Football Field'!$F$10)+(S1733*'Football Field'!$F$11)</f>
        <v>123571396.86853589</v>
      </c>
    </row>
    <row r="1734" spans="2:20" x14ac:dyDescent="0.3">
      <c r="B1734" s="62">
        <f t="shared" si="243"/>
        <v>1707</v>
      </c>
      <c r="C1734" s="62">
        <v>0.40912504705648778</v>
      </c>
      <c r="D1734" s="62">
        <v>6.7640881093692373E-3</v>
      </c>
      <c r="E1734" s="62">
        <v>0.19294618703102628</v>
      </c>
      <c r="F1734" s="62">
        <v>0.41300946242697056</v>
      </c>
      <c r="G1734" s="62">
        <v>0.22130724653855482</v>
      </c>
      <c r="H1734" s="62">
        <v>0.86336396089753553</v>
      </c>
      <c r="I1734" s="62">
        <v>0.78609840631669081</v>
      </c>
      <c r="J1734" s="62">
        <v>0.18669213345605262</v>
      </c>
      <c r="K1734" s="62"/>
      <c r="L1734" s="65">
        <f t="shared" si="244"/>
        <v>0.13286272179372538</v>
      </c>
      <c r="M1734" s="65">
        <f t="shared" si="245"/>
        <v>2.1966270780270471E-3</v>
      </c>
      <c r="N1734" s="65">
        <f t="shared" si="246"/>
        <v>6.265897371256246E-2</v>
      </c>
      <c r="O1734" s="65">
        <f t="shared" si="247"/>
        <v>0.13412417963506959</v>
      </c>
      <c r="P1734" s="65">
        <f t="shared" si="248"/>
        <v>7.1869183613506984E-2</v>
      </c>
      <c r="Q1734" s="65">
        <f t="shared" si="249"/>
        <v>0.2803761015580653</v>
      </c>
      <c r="R1734" s="65">
        <f t="shared" si="250"/>
        <v>0.25528423305387349</v>
      </c>
      <c r="S1734" s="65">
        <f t="shared" si="251"/>
        <v>6.0627979555169666E-2</v>
      </c>
      <c r="T1734" s="66">
        <f>(L1734*'Football Field'!$F$4)+(M1734*'Football Field'!$F$5)+(N1734*'Football Field'!$F$6)+(O1734*'Football Field'!$F$7)+(P1734*'Football Field'!$F$8)+(Q1734*'Football Field'!$F$9)+(R1734*'Football Field'!$F$10)+(S1734*'Football Field'!$F$11)</f>
        <v>151718281.96218047</v>
      </c>
    </row>
    <row r="1735" spans="2:20" x14ac:dyDescent="0.3">
      <c r="B1735" s="62">
        <f t="shared" si="243"/>
        <v>1708</v>
      </c>
      <c r="C1735" s="62">
        <v>1.0835282257530943E-2</v>
      </c>
      <c r="D1735" s="62">
        <v>0.823768051533324</v>
      </c>
      <c r="E1735" s="62">
        <v>0.11380072306905897</v>
      </c>
      <c r="F1735" s="62">
        <v>4.5674728348134797E-2</v>
      </c>
      <c r="G1735" s="62">
        <v>0.81644625259099257</v>
      </c>
      <c r="H1735" s="62">
        <v>0.82162973536386519</v>
      </c>
      <c r="I1735" s="62">
        <v>0.99263331285572387</v>
      </c>
      <c r="J1735" s="62">
        <v>0.46619448733492119</v>
      </c>
      <c r="K1735" s="62"/>
      <c r="L1735" s="65">
        <f t="shared" si="244"/>
        <v>2.64857697710719E-3</v>
      </c>
      <c r="M1735" s="65">
        <f t="shared" si="245"/>
        <v>0.20136190677000279</v>
      </c>
      <c r="N1735" s="65">
        <f t="shared" si="246"/>
        <v>2.7817454860427748E-2</v>
      </c>
      <c r="O1735" s="65">
        <f t="shared" si="247"/>
        <v>1.1164733051085399E-2</v>
      </c>
      <c r="P1735" s="65">
        <f t="shared" si="248"/>
        <v>0.19957216584320892</v>
      </c>
      <c r="Q1735" s="65">
        <f t="shared" si="249"/>
        <v>0.20083921665066895</v>
      </c>
      <c r="R1735" s="65">
        <f t="shared" si="250"/>
        <v>0.24263934031916942</v>
      </c>
      <c r="S1735" s="65">
        <f t="shared" si="251"/>
        <v>0.11395660552832955</v>
      </c>
      <c r="T1735" s="66">
        <f>(L1735*'Football Field'!$F$4)+(M1735*'Football Field'!$F$5)+(N1735*'Football Field'!$F$6)+(O1735*'Football Field'!$F$7)+(P1735*'Football Field'!$F$8)+(Q1735*'Football Field'!$F$9)+(R1735*'Football Field'!$F$10)+(S1735*'Football Field'!$F$11)</f>
        <v>159051162.222464</v>
      </c>
    </row>
    <row r="1736" spans="2:20" x14ac:dyDescent="0.3">
      <c r="B1736" s="62">
        <f t="shared" si="243"/>
        <v>1709</v>
      </c>
      <c r="C1736" s="62">
        <v>5.2338077456379195E-2</v>
      </c>
      <c r="D1736" s="62">
        <v>0.44905874121286093</v>
      </c>
      <c r="E1736" s="62">
        <v>0.47314878936370441</v>
      </c>
      <c r="F1736" s="62">
        <v>9.9014494417068888E-2</v>
      </c>
      <c r="G1736" s="62">
        <v>0.78975526028957943</v>
      </c>
      <c r="H1736" s="62">
        <v>0.67534815470421161</v>
      </c>
      <c r="I1736" s="62">
        <v>0.37388384568579858</v>
      </c>
      <c r="J1736" s="62">
        <v>9.7029881406458518E-2</v>
      </c>
      <c r="K1736" s="62"/>
      <c r="L1736" s="65">
        <f t="shared" si="244"/>
        <v>1.7390508102558214E-2</v>
      </c>
      <c r="M1736" s="65">
        <f t="shared" si="245"/>
        <v>0.14920990714829954</v>
      </c>
      <c r="N1736" s="65">
        <f t="shared" si="246"/>
        <v>0.15721436963371321</v>
      </c>
      <c r="O1736" s="65">
        <f t="shared" si="247"/>
        <v>3.2899801657136858E-2</v>
      </c>
      <c r="P1736" s="65">
        <f t="shared" si="248"/>
        <v>0.26241401901991168</v>
      </c>
      <c r="Q1736" s="65">
        <f t="shared" si="249"/>
        <v>0.22439967471521713</v>
      </c>
      <c r="R1736" s="65">
        <f t="shared" si="250"/>
        <v>0.1242313505541654</v>
      </c>
      <c r="S1736" s="65">
        <f t="shared" si="251"/>
        <v>3.2240369168998043E-2</v>
      </c>
      <c r="T1736" s="66">
        <f>(L1736*'Football Field'!$F$4)+(M1736*'Football Field'!$F$5)+(N1736*'Football Field'!$F$6)+(O1736*'Football Field'!$F$7)+(P1736*'Football Field'!$F$8)+(Q1736*'Football Field'!$F$9)+(R1736*'Football Field'!$F$10)+(S1736*'Football Field'!$F$11)</f>
        <v>150771405.15673751</v>
      </c>
    </row>
    <row r="1737" spans="2:20" x14ac:dyDescent="0.3">
      <c r="B1737" s="62">
        <f t="shared" si="243"/>
        <v>1710</v>
      </c>
      <c r="C1737" s="62">
        <v>0.80759102493734125</v>
      </c>
      <c r="D1737" s="62">
        <v>0.77050472325512254</v>
      </c>
      <c r="E1737" s="62">
        <v>0.99215355150046103</v>
      </c>
      <c r="F1737" s="62">
        <v>0.81321061375687098</v>
      </c>
      <c r="G1737" s="62">
        <v>0.36352076838926339</v>
      </c>
      <c r="H1737" s="62">
        <v>0.66386037200814785</v>
      </c>
      <c r="I1737" s="62">
        <v>0.8659874520017945</v>
      </c>
      <c r="J1737" s="62">
        <v>0.17378261674861473</v>
      </c>
      <c r="K1737" s="62"/>
      <c r="L1737" s="65">
        <f t="shared" si="244"/>
        <v>0.148165225288071</v>
      </c>
      <c r="M1737" s="65">
        <f t="shared" si="245"/>
        <v>0.14136116224852244</v>
      </c>
      <c r="N1737" s="65">
        <f t="shared" si="246"/>
        <v>0.18202611215228781</v>
      </c>
      <c r="O1737" s="65">
        <f t="shared" si="247"/>
        <v>0.14919622689378664</v>
      </c>
      <c r="P1737" s="65">
        <f t="shared" si="248"/>
        <v>6.6693579896417027E-2</v>
      </c>
      <c r="Q1737" s="65">
        <f t="shared" si="249"/>
        <v>0.12179558531626995</v>
      </c>
      <c r="R1737" s="65">
        <f t="shared" si="250"/>
        <v>0.15887896467453139</v>
      </c>
      <c r="S1737" s="65">
        <f t="shared" si="251"/>
        <v>3.1883143530113844E-2</v>
      </c>
      <c r="T1737" s="66">
        <f>(L1737*'Football Field'!$F$4)+(M1737*'Football Field'!$F$5)+(N1737*'Football Field'!$F$6)+(O1737*'Football Field'!$F$7)+(P1737*'Football Field'!$F$8)+(Q1737*'Football Field'!$F$9)+(R1737*'Football Field'!$F$10)+(S1737*'Football Field'!$F$11)</f>
        <v>140404561.73668209</v>
      </c>
    </row>
    <row r="1738" spans="2:20" x14ac:dyDescent="0.3">
      <c r="B1738" s="62">
        <f t="shared" si="243"/>
        <v>1711</v>
      </c>
      <c r="C1738" s="62">
        <v>0.96423785724517663</v>
      </c>
      <c r="D1738" s="62">
        <v>0.72588541241191329</v>
      </c>
      <c r="E1738" s="62">
        <v>0.68791108855196215</v>
      </c>
      <c r="F1738" s="62">
        <v>0.58397094925081905</v>
      </c>
      <c r="G1738" s="62">
        <v>1.5922029023556217E-2</v>
      </c>
      <c r="H1738" s="62">
        <v>0.48048548812124858</v>
      </c>
      <c r="I1738" s="62">
        <v>0.88714187473891071</v>
      </c>
      <c r="J1738" s="62">
        <v>0.92228917127734011</v>
      </c>
      <c r="K1738" s="62"/>
      <c r="L1738" s="65">
        <f t="shared" si="244"/>
        <v>0.18304222390165881</v>
      </c>
      <c r="M1738" s="65">
        <f t="shared" si="245"/>
        <v>0.13779554410490766</v>
      </c>
      <c r="N1738" s="65">
        <f t="shared" si="246"/>
        <v>0.13058684073544444</v>
      </c>
      <c r="O1738" s="65">
        <f t="shared" si="247"/>
        <v>0.11085578152907287</v>
      </c>
      <c r="P1738" s="65">
        <f t="shared" si="248"/>
        <v>3.0224944805889759E-3</v>
      </c>
      <c r="Q1738" s="65">
        <f t="shared" si="249"/>
        <v>9.1211034328664189E-2</v>
      </c>
      <c r="R1738" s="65">
        <f t="shared" si="250"/>
        <v>0.16840701746810546</v>
      </c>
      <c r="S1738" s="65">
        <f t="shared" si="251"/>
        <v>0.17507906345155763</v>
      </c>
      <c r="T1738" s="66">
        <f>(L1738*'Football Field'!$F$4)+(M1738*'Football Field'!$F$5)+(N1738*'Football Field'!$F$6)+(O1738*'Football Field'!$F$7)+(P1738*'Football Field'!$F$8)+(Q1738*'Football Field'!$F$9)+(R1738*'Football Field'!$F$10)+(S1738*'Football Field'!$F$11)</f>
        <v>135841529.44656277</v>
      </c>
    </row>
    <row r="1739" spans="2:20" x14ac:dyDescent="0.3">
      <c r="B1739" s="62">
        <f t="shared" si="243"/>
        <v>1712</v>
      </c>
      <c r="C1739" s="62">
        <v>0.98019258948982368</v>
      </c>
      <c r="D1739" s="62">
        <v>0.18435624474364165</v>
      </c>
      <c r="E1739" s="62">
        <v>0.54541365223722404</v>
      </c>
      <c r="F1739" s="62">
        <v>5.8728824137116664E-2</v>
      </c>
      <c r="G1739" s="62">
        <v>0.510215556251151</v>
      </c>
      <c r="H1739" s="62">
        <v>0.3317971159650619</v>
      </c>
      <c r="I1739" s="62">
        <v>0.40753299172926127</v>
      </c>
      <c r="J1739" s="62">
        <v>0.4467646981394392</v>
      </c>
      <c r="K1739" s="62"/>
      <c r="L1739" s="65">
        <f t="shared" si="244"/>
        <v>0.28288372765144937</v>
      </c>
      <c r="M1739" s="65">
        <f t="shared" si="245"/>
        <v>5.320523975400418E-2</v>
      </c>
      <c r="N1739" s="65">
        <f t="shared" si="246"/>
        <v>0.15740646145586781</v>
      </c>
      <c r="O1739" s="65">
        <f t="shared" si="247"/>
        <v>1.6949147413102796E-2</v>
      </c>
      <c r="P1739" s="65">
        <f t="shared" si="248"/>
        <v>0.1472482856998602</v>
      </c>
      <c r="Q1739" s="65">
        <f t="shared" si="249"/>
        <v>9.5756697198710439E-2</v>
      </c>
      <c r="R1739" s="65">
        <f t="shared" si="250"/>
        <v>0.11761408225022862</v>
      </c>
      <c r="S1739" s="65">
        <f t="shared" si="251"/>
        <v>0.1289363585767766</v>
      </c>
      <c r="T1739" s="66">
        <f>(L1739*'Football Field'!$F$4)+(M1739*'Football Field'!$F$5)+(N1739*'Football Field'!$F$6)+(O1739*'Football Field'!$F$7)+(P1739*'Football Field'!$F$8)+(Q1739*'Football Field'!$F$9)+(R1739*'Football Field'!$F$10)+(S1739*'Football Field'!$F$11)</f>
        <v>140083351.97186011</v>
      </c>
    </row>
    <row r="1740" spans="2:20" x14ac:dyDescent="0.3">
      <c r="B1740" s="62">
        <f t="shared" si="243"/>
        <v>1713</v>
      </c>
      <c r="C1740" s="62">
        <v>0.71154285744632995</v>
      </c>
      <c r="D1740" s="62">
        <v>0.71939598689724171</v>
      </c>
      <c r="E1740" s="62">
        <v>0.39038831038386179</v>
      </c>
      <c r="F1740" s="62">
        <v>3.5939733894253645E-2</v>
      </c>
      <c r="G1740" s="62">
        <v>0.13730292695630264</v>
      </c>
      <c r="H1740" s="62">
        <v>0.24407739381590154</v>
      </c>
      <c r="I1740" s="62">
        <v>5.2002170992119123E-2</v>
      </c>
      <c r="J1740" s="62">
        <v>0.62661182627378598</v>
      </c>
      <c r="K1740" s="62"/>
      <c r="L1740" s="65">
        <f t="shared" si="244"/>
        <v>0.24390783239497149</v>
      </c>
      <c r="M1740" s="65">
        <f t="shared" si="245"/>
        <v>0.2465997851871945</v>
      </c>
      <c r="N1740" s="65">
        <f t="shared" si="246"/>
        <v>0.13382014249963178</v>
      </c>
      <c r="O1740" s="65">
        <f t="shared" si="247"/>
        <v>1.2319683205674918E-2</v>
      </c>
      <c r="P1740" s="65">
        <f t="shared" si="248"/>
        <v>4.7065695263370545E-2</v>
      </c>
      <c r="Q1740" s="65">
        <f t="shared" si="249"/>
        <v>8.3666623084247257E-2</v>
      </c>
      <c r="R1740" s="65">
        <f t="shared" si="250"/>
        <v>1.7825682140976511E-2</v>
      </c>
      <c r="S1740" s="65">
        <f t="shared" si="251"/>
        <v>0.21479455622393287</v>
      </c>
      <c r="T1740" s="66">
        <f>(L1740*'Football Field'!$F$4)+(M1740*'Football Field'!$F$5)+(N1740*'Football Field'!$F$6)+(O1740*'Football Field'!$F$7)+(P1740*'Football Field'!$F$8)+(Q1740*'Football Field'!$F$9)+(R1740*'Football Field'!$F$10)+(S1740*'Football Field'!$F$11)</f>
        <v>117603221.72746745</v>
      </c>
    </row>
    <row r="1741" spans="2:20" x14ac:dyDescent="0.3">
      <c r="B1741" s="62">
        <f t="shared" si="243"/>
        <v>1714</v>
      </c>
      <c r="C1741" s="62">
        <v>0.54484891795427981</v>
      </c>
      <c r="D1741" s="62">
        <v>0.98829865725974253</v>
      </c>
      <c r="E1741" s="62">
        <v>0.78431324744932973</v>
      </c>
      <c r="F1741" s="62">
        <v>8.1986511409606888E-2</v>
      </c>
      <c r="G1741" s="62">
        <v>0.99064798724730996</v>
      </c>
      <c r="H1741" s="62">
        <v>0.70378155237664386</v>
      </c>
      <c r="I1741" s="62">
        <v>0.83053982565105089</v>
      </c>
      <c r="J1741" s="62">
        <v>0.54349342782175436</v>
      </c>
      <c r="K1741" s="62"/>
      <c r="L1741" s="65">
        <f t="shared" si="244"/>
        <v>9.9644819553078995E-2</v>
      </c>
      <c r="M1741" s="65">
        <f t="shared" si="245"/>
        <v>0.18074522701990761</v>
      </c>
      <c r="N1741" s="65">
        <f t="shared" si="246"/>
        <v>0.14343930847585151</v>
      </c>
      <c r="O1741" s="65">
        <f t="shared" si="247"/>
        <v>1.4994121977649344E-2</v>
      </c>
      <c r="P1741" s="65">
        <f t="shared" si="248"/>
        <v>0.18117488477450266</v>
      </c>
      <c r="Q1741" s="65">
        <f t="shared" si="249"/>
        <v>0.12871125091826133</v>
      </c>
      <c r="R1741" s="65">
        <f t="shared" si="250"/>
        <v>0.15189346685201505</v>
      </c>
      <c r="S1741" s="65">
        <f t="shared" si="251"/>
        <v>9.9396920428733465E-2</v>
      </c>
      <c r="T1741" s="66">
        <f>(L1741*'Football Field'!$F$4)+(M1741*'Football Field'!$F$5)+(N1741*'Football Field'!$F$6)+(O1741*'Football Field'!$F$7)+(P1741*'Football Field'!$F$8)+(Q1741*'Football Field'!$F$9)+(R1741*'Football Field'!$F$10)+(S1741*'Football Field'!$F$11)</f>
        <v>147487759.08005297</v>
      </c>
    </row>
    <row r="1742" spans="2:20" x14ac:dyDescent="0.3">
      <c r="B1742" s="62">
        <f t="shared" si="243"/>
        <v>1715</v>
      </c>
      <c r="C1742" s="62">
        <v>0.25705145441426114</v>
      </c>
      <c r="D1742" s="62">
        <v>2.5824623810210445E-2</v>
      </c>
      <c r="E1742" s="62">
        <v>2.7174619215450169E-2</v>
      </c>
      <c r="F1742" s="62">
        <v>0.55374088911749986</v>
      </c>
      <c r="G1742" s="62">
        <v>0.36028073099280489</v>
      </c>
      <c r="H1742" s="62">
        <v>0.7302170886621937</v>
      </c>
      <c r="I1742" s="62">
        <v>0.38859840069427964</v>
      </c>
      <c r="J1742" s="62">
        <v>0.25856674680915925</v>
      </c>
      <c r="K1742" s="62"/>
      <c r="L1742" s="65">
        <f t="shared" si="244"/>
        <v>9.8810664997816169E-2</v>
      </c>
      <c r="M1742" s="65">
        <f t="shared" si="245"/>
        <v>9.9269940246786668E-3</v>
      </c>
      <c r="N1742" s="65">
        <f t="shared" si="246"/>
        <v>1.0445932709696794E-2</v>
      </c>
      <c r="O1742" s="65">
        <f t="shared" si="247"/>
        <v>0.21285818286794547</v>
      </c>
      <c r="P1742" s="65">
        <f t="shared" si="248"/>
        <v>0.13849203341960672</v>
      </c>
      <c r="Q1742" s="65">
        <f t="shared" si="249"/>
        <v>0.28069569296114283</v>
      </c>
      <c r="R1742" s="65">
        <f t="shared" si="250"/>
        <v>0.14937735511820277</v>
      </c>
      <c r="S1742" s="65">
        <f t="shared" si="251"/>
        <v>9.9393143900910474E-2</v>
      </c>
      <c r="T1742" s="66">
        <f>(L1742*'Football Field'!$F$4)+(M1742*'Football Field'!$F$5)+(N1742*'Football Field'!$F$6)+(O1742*'Football Field'!$F$7)+(P1742*'Football Field'!$F$8)+(Q1742*'Football Field'!$F$9)+(R1742*'Football Field'!$F$10)+(S1742*'Football Field'!$F$11)</f>
        <v>142112724.81890339</v>
      </c>
    </row>
    <row r="1743" spans="2:20" x14ac:dyDescent="0.3">
      <c r="B1743" s="62">
        <f t="shared" si="243"/>
        <v>1716</v>
      </c>
      <c r="C1743" s="62">
        <v>0.46799516461554469</v>
      </c>
      <c r="D1743" s="62">
        <v>0.75311154002192249</v>
      </c>
      <c r="E1743" s="62">
        <v>0.14283478969857666</v>
      </c>
      <c r="F1743" s="62">
        <v>0.30689074332171151</v>
      </c>
      <c r="G1743" s="62">
        <v>0.31886358814551596</v>
      </c>
      <c r="H1743" s="62">
        <v>0.96283326351861698</v>
      </c>
      <c r="I1743" s="62">
        <v>0.38470994649347023</v>
      </c>
      <c r="J1743" s="62">
        <v>0.56177211722464904</v>
      </c>
      <c r="K1743" s="62"/>
      <c r="L1743" s="65">
        <f t="shared" si="244"/>
        <v>0.12002919362019648</v>
      </c>
      <c r="M1743" s="65">
        <f t="shared" si="245"/>
        <v>0.19315449750245808</v>
      </c>
      <c r="N1743" s="65">
        <f t="shared" si="246"/>
        <v>3.6633593516963971E-2</v>
      </c>
      <c r="O1743" s="65">
        <f t="shared" si="247"/>
        <v>7.8709891117503678E-2</v>
      </c>
      <c r="P1743" s="65">
        <f t="shared" si="248"/>
        <v>8.1780629916101216E-2</v>
      </c>
      <c r="Q1743" s="65">
        <f t="shared" si="249"/>
        <v>0.24694293648478241</v>
      </c>
      <c r="R1743" s="65">
        <f t="shared" si="250"/>
        <v>9.8668593495434581E-2</v>
      </c>
      <c r="S1743" s="65">
        <f t="shared" si="251"/>
        <v>0.14408066434655942</v>
      </c>
      <c r="T1743" s="66">
        <f>(L1743*'Football Field'!$F$4)+(M1743*'Football Field'!$F$5)+(N1743*'Football Field'!$F$6)+(O1743*'Football Field'!$F$7)+(P1743*'Football Field'!$F$8)+(Q1743*'Football Field'!$F$9)+(R1743*'Football Field'!$F$10)+(S1743*'Football Field'!$F$11)</f>
        <v>129815669.04895175</v>
      </c>
    </row>
    <row r="1744" spans="2:20" x14ac:dyDescent="0.3">
      <c r="B1744" s="62">
        <f t="shared" si="243"/>
        <v>1717</v>
      </c>
      <c r="C1744" s="62">
        <v>3.5144330157095061E-2</v>
      </c>
      <c r="D1744" s="62">
        <v>0.66180911456313429</v>
      </c>
      <c r="E1744" s="62">
        <v>0.27703159801167276</v>
      </c>
      <c r="F1744" s="62">
        <v>6.4123854402435176E-2</v>
      </c>
      <c r="G1744" s="62">
        <v>0.83237896138324274</v>
      </c>
      <c r="H1744" s="62">
        <v>0.47634319304472328</v>
      </c>
      <c r="I1744" s="62">
        <v>0.80671297207139492</v>
      </c>
      <c r="J1744" s="62">
        <v>0.3993190056859528</v>
      </c>
      <c r="K1744" s="62"/>
      <c r="L1744" s="65">
        <f t="shared" si="244"/>
        <v>9.891833675283835E-3</v>
      </c>
      <c r="M1744" s="65">
        <f t="shared" si="245"/>
        <v>0.18627487440456331</v>
      </c>
      <c r="N1744" s="65">
        <f t="shared" si="246"/>
        <v>7.7974184685842621E-2</v>
      </c>
      <c r="O1744" s="65">
        <f t="shared" si="247"/>
        <v>1.8048501693777499E-2</v>
      </c>
      <c r="P1744" s="65">
        <f t="shared" si="248"/>
        <v>0.23428399983734741</v>
      </c>
      <c r="Q1744" s="65">
        <f t="shared" si="249"/>
        <v>0.13407305294736896</v>
      </c>
      <c r="R1744" s="65">
        <f t="shared" si="250"/>
        <v>0.22705996978044912</v>
      </c>
      <c r="S1744" s="65">
        <f t="shared" si="251"/>
        <v>0.11239358297536724</v>
      </c>
      <c r="T1744" s="66">
        <f>(L1744*'Football Field'!$F$4)+(M1744*'Football Field'!$F$5)+(N1744*'Football Field'!$F$6)+(O1744*'Football Field'!$F$7)+(P1744*'Football Field'!$F$8)+(Q1744*'Football Field'!$F$9)+(R1744*'Football Field'!$F$10)+(S1744*'Football Field'!$F$11)</f>
        <v>161098241.44562933</v>
      </c>
    </row>
    <row r="1745" spans="2:20" x14ac:dyDescent="0.3">
      <c r="B1745" s="62">
        <f t="shared" si="243"/>
        <v>1718</v>
      </c>
      <c r="C1745" s="62">
        <v>0.86291626247584674</v>
      </c>
      <c r="D1745" s="62">
        <v>0.35822680449654276</v>
      </c>
      <c r="E1745" s="62">
        <v>0.7440008998138492</v>
      </c>
      <c r="F1745" s="62">
        <v>0.857994227026741</v>
      </c>
      <c r="G1745" s="62">
        <v>3.7939168708371773E-2</v>
      </c>
      <c r="H1745" s="62">
        <v>0.78123750283083015</v>
      </c>
      <c r="I1745" s="62">
        <v>0.79056458927537931</v>
      </c>
      <c r="J1745" s="62">
        <v>0.37321669721500128</v>
      </c>
      <c r="K1745" s="62"/>
      <c r="L1745" s="65">
        <f t="shared" si="244"/>
        <v>0.17954619200554731</v>
      </c>
      <c r="M1745" s="65">
        <f t="shared" si="245"/>
        <v>7.4535921292212523E-2</v>
      </c>
      <c r="N1745" s="65">
        <f t="shared" si="246"/>
        <v>0.15480358201502353</v>
      </c>
      <c r="O1745" s="65">
        <f t="shared" si="247"/>
        <v>0.17852206862274342</v>
      </c>
      <c r="P1745" s="65">
        <f t="shared" si="248"/>
        <v>7.8939678919712503E-3</v>
      </c>
      <c r="Q1745" s="65">
        <f t="shared" si="249"/>
        <v>0.16255136771063539</v>
      </c>
      <c r="R1745" s="65">
        <f t="shared" si="250"/>
        <v>0.16449204599710149</v>
      </c>
      <c r="S1745" s="65">
        <f t="shared" si="251"/>
        <v>7.7654854464765E-2</v>
      </c>
      <c r="T1745" s="66">
        <f>(L1745*'Football Field'!$F$4)+(M1745*'Football Field'!$F$5)+(N1745*'Football Field'!$F$6)+(O1745*'Football Field'!$F$7)+(P1745*'Football Field'!$F$8)+(Q1745*'Football Field'!$F$9)+(R1745*'Football Field'!$F$10)+(S1745*'Football Field'!$F$11)</f>
        <v>136275589.17305031</v>
      </c>
    </row>
    <row r="1746" spans="2:20" x14ac:dyDescent="0.3">
      <c r="B1746" s="62">
        <f t="shared" si="243"/>
        <v>1719</v>
      </c>
      <c r="C1746" s="62">
        <v>0.88306390155963277</v>
      </c>
      <c r="D1746" s="62">
        <v>0.37039268685515292</v>
      </c>
      <c r="E1746" s="62">
        <v>0.15456920966010257</v>
      </c>
      <c r="F1746" s="62">
        <v>0.2254201580508729</v>
      </c>
      <c r="G1746" s="62">
        <v>0.91158931586202752</v>
      </c>
      <c r="H1746" s="62">
        <v>0.48675016280403671</v>
      </c>
      <c r="I1746" s="62">
        <v>0.12652245504451476</v>
      </c>
      <c r="J1746" s="62">
        <v>0.84309282074089609</v>
      </c>
      <c r="K1746" s="62"/>
      <c r="L1746" s="65">
        <f t="shared" si="244"/>
        <v>0.22068869514251754</v>
      </c>
      <c r="M1746" s="65">
        <f t="shared" si="245"/>
        <v>9.2565757254968989E-2</v>
      </c>
      <c r="N1746" s="65">
        <f t="shared" si="246"/>
        <v>3.8628775481425008E-2</v>
      </c>
      <c r="O1746" s="65">
        <f t="shared" si="247"/>
        <v>5.6335312145819584E-2</v>
      </c>
      <c r="P1746" s="65">
        <f t="shared" si="248"/>
        <v>0.2278175523516921</v>
      </c>
      <c r="Q1746" s="65">
        <f t="shared" si="249"/>
        <v>0.1216449433613008</v>
      </c>
      <c r="R1746" s="65">
        <f t="shared" si="250"/>
        <v>3.1619541304640494E-2</v>
      </c>
      <c r="S1746" s="65">
        <f t="shared" si="251"/>
        <v>0.21069942295763544</v>
      </c>
      <c r="T1746" s="66">
        <f>(L1746*'Football Field'!$F$4)+(M1746*'Football Field'!$F$5)+(N1746*'Football Field'!$F$6)+(O1746*'Football Field'!$F$7)+(P1746*'Football Field'!$F$8)+(Q1746*'Football Field'!$F$9)+(R1746*'Football Field'!$F$10)+(S1746*'Football Field'!$F$11)</f>
        <v>132730459.82354583</v>
      </c>
    </row>
    <row r="1747" spans="2:20" x14ac:dyDescent="0.3">
      <c r="B1747" s="62">
        <f t="shared" si="243"/>
        <v>1720</v>
      </c>
      <c r="C1747" s="62">
        <v>0.58572355441175805</v>
      </c>
      <c r="D1747" s="62">
        <v>0.52752424594589686</v>
      </c>
      <c r="E1747" s="62">
        <v>0.68873006149601734</v>
      </c>
      <c r="F1747" s="62">
        <v>0.82763502153578294</v>
      </c>
      <c r="G1747" s="62">
        <v>0.97020158165281645</v>
      </c>
      <c r="H1747" s="62">
        <v>0.2580840506684221</v>
      </c>
      <c r="I1747" s="62">
        <v>0.34966964942821421</v>
      </c>
      <c r="J1747" s="62">
        <v>0.60690271788747596</v>
      </c>
      <c r="K1747" s="62"/>
      <c r="L1747" s="65">
        <f t="shared" si="244"/>
        <v>0.12165896702724915</v>
      </c>
      <c r="M1747" s="65">
        <f t="shared" si="245"/>
        <v>0.10957055484657834</v>
      </c>
      <c r="N1747" s="65">
        <f t="shared" si="246"/>
        <v>0.14305415449165215</v>
      </c>
      <c r="O1747" s="65">
        <f t="shared" si="247"/>
        <v>0.17190570711594588</v>
      </c>
      <c r="P1747" s="65">
        <f t="shared" si="248"/>
        <v>0.20151780023705246</v>
      </c>
      <c r="Q1747" s="65">
        <f t="shared" si="249"/>
        <v>5.3605901237934177E-2</v>
      </c>
      <c r="R1747" s="65">
        <f t="shared" si="250"/>
        <v>7.2628884445223044E-2</v>
      </c>
      <c r="S1747" s="65">
        <f t="shared" si="251"/>
        <v>0.12605803059836471</v>
      </c>
      <c r="T1747" s="66">
        <f>(L1747*'Football Field'!$F$4)+(M1747*'Football Field'!$F$5)+(N1747*'Football Field'!$F$6)+(O1747*'Football Field'!$F$7)+(P1747*'Football Field'!$F$8)+(Q1747*'Football Field'!$F$9)+(R1747*'Football Field'!$F$10)+(S1747*'Football Field'!$F$11)</f>
        <v>139587494.02235541</v>
      </c>
    </row>
    <row r="1748" spans="2:20" x14ac:dyDescent="0.3">
      <c r="B1748" s="62">
        <f t="shared" si="243"/>
        <v>1721</v>
      </c>
      <c r="C1748" s="62">
        <v>0.59561048005544637</v>
      </c>
      <c r="D1748" s="62">
        <v>0.92266816448140943</v>
      </c>
      <c r="E1748" s="62">
        <v>0.48430651476439246</v>
      </c>
      <c r="F1748" s="62">
        <v>3.0254055763007437E-2</v>
      </c>
      <c r="G1748" s="62">
        <v>0.24286160255749933</v>
      </c>
      <c r="H1748" s="62">
        <v>0.66635012548416128</v>
      </c>
      <c r="I1748" s="62">
        <v>0.94567058221443556</v>
      </c>
      <c r="J1748" s="62">
        <v>7.2959265322359745E-2</v>
      </c>
      <c r="K1748" s="62"/>
      <c r="L1748" s="65">
        <f t="shared" si="244"/>
        <v>0.15038083388658918</v>
      </c>
      <c r="M1748" s="65">
        <f t="shared" si="245"/>
        <v>0.23295696201048438</v>
      </c>
      <c r="N1748" s="65">
        <f t="shared" si="246"/>
        <v>0.12227860319079199</v>
      </c>
      <c r="O1748" s="65">
        <f t="shared" si="247"/>
        <v>7.6385998675995341E-3</v>
      </c>
      <c r="P1748" s="65">
        <f t="shared" si="248"/>
        <v>6.1318145893319881E-2</v>
      </c>
      <c r="Q1748" s="65">
        <f t="shared" si="249"/>
        <v>0.16824131019557137</v>
      </c>
      <c r="R1748" s="65">
        <f t="shared" si="250"/>
        <v>0.23876465491706003</v>
      </c>
      <c r="S1748" s="65">
        <f t="shared" si="251"/>
        <v>1.84208900385836E-2</v>
      </c>
      <c r="T1748" s="66">
        <f>(L1748*'Football Field'!$F$4)+(M1748*'Football Field'!$F$5)+(N1748*'Football Field'!$F$6)+(O1748*'Football Field'!$F$7)+(P1748*'Football Field'!$F$8)+(Q1748*'Football Field'!$F$9)+(R1748*'Football Field'!$F$10)+(S1748*'Football Field'!$F$11)</f>
        <v>148074409.40698996</v>
      </c>
    </row>
    <row r="1749" spans="2:20" x14ac:dyDescent="0.3">
      <c r="B1749" s="62">
        <f t="shared" si="243"/>
        <v>1722</v>
      </c>
      <c r="C1749" s="62">
        <v>0.90206597406394695</v>
      </c>
      <c r="D1749" s="62">
        <v>0.31949235032372914</v>
      </c>
      <c r="E1749" s="62">
        <v>0.37094497261536818</v>
      </c>
      <c r="F1749" s="62">
        <v>0.23044372976509908</v>
      </c>
      <c r="G1749" s="62">
        <v>0.54473668971722056</v>
      </c>
      <c r="H1749" s="62">
        <v>0.75189761792306575</v>
      </c>
      <c r="I1749" s="62">
        <v>0.35859644707182381</v>
      </c>
      <c r="J1749" s="62">
        <v>0.31713217609341615</v>
      </c>
      <c r="K1749" s="62"/>
      <c r="L1749" s="65">
        <f t="shared" si="244"/>
        <v>0.23767913138789723</v>
      </c>
      <c r="M1749" s="65">
        <f t="shared" si="245"/>
        <v>8.418083210467997E-2</v>
      </c>
      <c r="N1749" s="65">
        <f t="shared" si="246"/>
        <v>9.7737728080715749E-2</v>
      </c>
      <c r="O1749" s="65">
        <f t="shared" si="247"/>
        <v>6.0718026285373823E-2</v>
      </c>
      <c r="P1749" s="65">
        <f t="shared" si="248"/>
        <v>0.1435289069421537</v>
      </c>
      <c r="Q1749" s="65">
        <f t="shared" si="249"/>
        <v>0.19811230869895846</v>
      </c>
      <c r="R1749" s="65">
        <f t="shared" si="250"/>
        <v>9.448410039771124E-2</v>
      </c>
      <c r="S1749" s="65">
        <f t="shared" si="251"/>
        <v>8.3558966102509791E-2</v>
      </c>
      <c r="T1749" s="66">
        <f>(L1749*'Football Field'!$F$4)+(M1749*'Football Field'!$F$5)+(N1749*'Football Field'!$F$6)+(O1749*'Football Field'!$F$7)+(P1749*'Football Field'!$F$8)+(Q1749*'Football Field'!$F$9)+(R1749*'Football Field'!$F$10)+(S1749*'Football Field'!$F$11)</f>
        <v>135083026.40799958</v>
      </c>
    </row>
    <row r="1750" spans="2:20" x14ac:dyDescent="0.3">
      <c r="B1750" s="62">
        <f t="shared" si="243"/>
        <v>1723</v>
      </c>
      <c r="C1750" s="62">
        <v>0.4639181764033411</v>
      </c>
      <c r="D1750" s="62">
        <v>0.27346780944138926</v>
      </c>
      <c r="E1750" s="62">
        <v>0.72052631467780304</v>
      </c>
      <c r="F1750" s="62">
        <v>0.56966593100250906</v>
      </c>
      <c r="G1750" s="62">
        <v>0.75131092087506324</v>
      </c>
      <c r="H1750" s="62">
        <v>0.26560691839918182</v>
      </c>
      <c r="I1750" s="62">
        <v>3.4374767949321483E-2</v>
      </c>
      <c r="J1750" s="62">
        <v>0.65526577758348892</v>
      </c>
      <c r="K1750" s="62"/>
      <c r="L1750" s="65">
        <f t="shared" si="244"/>
        <v>0.12423706577158672</v>
      </c>
      <c r="M1750" s="65">
        <f t="shared" si="245"/>
        <v>7.3234548582211872E-2</v>
      </c>
      <c r="N1750" s="65">
        <f t="shared" si="246"/>
        <v>0.19295660247844629</v>
      </c>
      <c r="O1750" s="65">
        <f t="shared" si="247"/>
        <v>0.15255626387929816</v>
      </c>
      <c r="P1750" s="65">
        <f t="shared" si="248"/>
        <v>0.20120070529531076</v>
      </c>
      <c r="Q1750" s="65">
        <f t="shared" si="249"/>
        <v>7.1129405720585959E-2</v>
      </c>
      <c r="R1750" s="65">
        <f t="shared" si="250"/>
        <v>9.2055464170688345E-3</v>
      </c>
      <c r="S1750" s="65">
        <f t="shared" si="251"/>
        <v>0.1754798618554915</v>
      </c>
      <c r="T1750" s="66">
        <f>(L1750*'Football Field'!$F$4)+(M1750*'Football Field'!$F$5)+(N1750*'Football Field'!$F$6)+(O1750*'Football Field'!$F$7)+(P1750*'Football Field'!$F$8)+(Q1750*'Football Field'!$F$9)+(R1750*'Football Field'!$F$10)+(S1750*'Football Field'!$F$11)</f>
        <v>132413004.01470998</v>
      </c>
    </row>
    <row r="1751" spans="2:20" x14ac:dyDescent="0.3">
      <c r="B1751" s="62">
        <f t="shared" si="243"/>
        <v>1724</v>
      </c>
      <c r="C1751" s="62">
        <v>0.1488100215422854</v>
      </c>
      <c r="D1751" s="62">
        <v>0.25169933393678179</v>
      </c>
      <c r="E1751" s="62">
        <v>0.99347695284416593</v>
      </c>
      <c r="F1751" s="62">
        <v>0.88582993773845475</v>
      </c>
      <c r="G1751" s="62">
        <v>0.67423148794960619</v>
      </c>
      <c r="H1751" s="62">
        <v>0.8812620178600542</v>
      </c>
      <c r="I1751" s="62">
        <v>0.14153252957526441</v>
      </c>
      <c r="J1751" s="62">
        <v>0.89294627654833036</v>
      </c>
      <c r="K1751" s="62"/>
      <c r="L1751" s="65">
        <f t="shared" si="244"/>
        <v>3.0557799331549524E-2</v>
      </c>
      <c r="M1751" s="65">
        <f t="shared" si="245"/>
        <v>5.1685885524445627E-2</v>
      </c>
      <c r="N1751" s="65">
        <f t="shared" si="246"/>
        <v>0.20400823177694885</v>
      </c>
      <c r="O1751" s="65">
        <f t="shared" si="247"/>
        <v>0.18190316215765656</v>
      </c>
      <c r="P1751" s="65">
        <f t="shared" si="248"/>
        <v>0.13845190195017626</v>
      </c>
      <c r="Q1751" s="65">
        <f t="shared" si="249"/>
        <v>0.1809651502041599</v>
      </c>
      <c r="R1751" s="65">
        <f t="shared" si="250"/>
        <v>2.9063382914829908E-2</v>
      </c>
      <c r="S1751" s="65">
        <f t="shared" si="251"/>
        <v>0.18336448614023326</v>
      </c>
      <c r="T1751" s="66">
        <f>(L1751*'Football Field'!$F$4)+(M1751*'Football Field'!$F$5)+(N1751*'Football Field'!$F$6)+(O1751*'Football Field'!$F$7)+(P1751*'Football Field'!$F$8)+(Q1751*'Football Field'!$F$9)+(R1751*'Football Field'!$F$10)+(S1751*'Football Field'!$F$11)</f>
        <v>131101558.76002207</v>
      </c>
    </row>
    <row r="1752" spans="2:20" x14ac:dyDescent="0.3">
      <c r="B1752" s="62">
        <f t="shared" si="243"/>
        <v>1725</v>
      </c>
      <c r="C1752" s="62">
        <v>0.3494876587314123</v>
      </c>
      <c r="D1752" s="62">
        <v>0.58120757860159322</v>
      </c>
      <c r="E1752" s="62">
        <v>0.5682683599631162</v>
      </c>
      <c r="F1752" s="62">
        <v>0.77074439429278829</v>
      </c>
      <c r="G1752" s="62">
        <v>0.28766395815767387</v>
      </c>
      <c r="H1752" s="62">
        <v>0.77266221438030236</v>
      </c>
      <c r="I1752" s="62">
        <v>0.55208058066325749</v>
      </c>
      <c r="J1752" s="62">
        <v>4.1719708857996918E-2</v>
      </c>
      <c r="K1752" s="62"/>
      <c r="L1752" s="65">
        <f t="shared" si="244"/>
        <v>8.90678908246193E-2</v>
      </c>
      <c r="M1752" s="65">
        <f t="shared" si="245"/>
        <v>0.1481223495708954</v>
      </c>
      <c r="N1752" s="65">
        <f t="shared" si="246"/>
        <v>0.14482475412151374</v>
      </c>
      <c r="O1752" s="65">
        <f t="shared" si="247"/>
        <v>0.19642632822498346</v>
      </c>
      <c r="P1752" s="65">
        <f t="shared" si="248"/>
        <v>7.331195073487913E-2</v>
      </c>
      <c r="Q1752" s="65">
        <f t="shared" si="249"/>
        <v>0.19691508994777504</v>
      </c>
      <c r="R1752" s="65">
        <f t="shared" si="250"/>
        <v>0.14069925405491224</v>
      </c>
      <c r="S1752" s="65">
        <f t="shared" si="251"/>
        <v>1.06323825204217E-2</v>
      </c>
      <c r="T1752" s="66">
        <f>(L1752*'Football Field'!$F$4)+(M1752*'Football Field'!$F$5)+(N1752*'Football Field'!$F$6)+(O1752*'Football Field'!$F$7)+(P1752*'Football Field'!$F$8)+(Q1752*'Football Field'!$F$9)+(R1752*'Football Field'!$F$10)+(S1752*'Football Field'!$F$11)</f>
        <v>137882878.90369153</v>
      </c>
    </row>
    <row r="1753" spans="2:20" x14ac:dyDescent="0.3">
      <c r="B1753" s="62">
        <f t="shared" si="243"/>
        <v>1726</v>
      </c>
      <c r="C1753" s="62">
        <v>5.7215080632373239E-2</v>
      </c>
      <c r="D1753" s="62">
        <v>8.65352247962069E-2</v>
      </c>
      <c r="E1753" s="62">
        <v>0.86881809668525667</v>
      </c>
      <c r="F1753" s="62">
        <v>0.43398067014848918</v>
      </c>
      <c r="G1753" s="62">
        <v>7.7614232773679959E-2</v>
      </c>
      <c r="H1753" s="62">
        <v>0.61571667077716508</v>
      </c>
      <c r="I1753" s="62">
        <v>0.11680548954852488</v>
      </c>
      <c r="J1753" s="62">
        <v>0.97215807947010147</v>
      </c>
      <c r="K1753" s="62"/>
      <c r="L1753" s="65">
        <f t="shared" si="244"/>
        <v>1.7719991643433373E-2</v>
      </c>
      <c r="M1753" s="65">
        <f t="shared" si="245"/>
        <v>2.6800686869674524E-2</v>
      </c>
      <c r="N1753" s="65">
        <f t="shared" si="246"/>
        <v>0.26908027119366562</v>
      </c>
      <c r="O1753" s="65">
        <f t="shared" si="247"/>
        <v>0.13440746326750153</v>
      </c>
      <c r="P1753" s="65">
        <f t="shared" si="248"/>
        <v>2.4037780615883998E-2</v>
      </c>
      <c r="Q1753" s="65">
        <f t="shared" si="249"/>
        <v>0.1906926310389685</v>
      </c>
      <c r="R1753" s="65">
        <f t="shared" si="250"/>
        <v>3.6175642432563181E-2</v>
      </c>
      <c r="S1753" s="65">
        <f t="shared" si="251"/>
        <v>0.30108553293830931</v>
      </c>
      <c r="T1753" s="66">
        <f>(L1753*'Football Field'!$F$4)+(M1753*'Football Field'!$F$5)+(N1753*'Football Field'!$F$6)+(O1753*'Football Field'!$F$7)+(P1753*'Football Field'!$F$8)+(Q1753*'Football Field'!$F$9)+(R1753*'Football Field'!$F$10)+(S1753*'Football Field'!$F$11)</f>
        <v>125126766.95134152</v>
      </c>
    </row>
    <row r="1754" spans="2:20" x14ac:dyDescent="0.3">
      <c r="B1754" s="62">
        <f t="shared" si="243"/>
        <v>1727</v>
      </c>
      <c r="C1754" s="62">
        <v>0.45217639431391732</v>
      </c>
      <c r="D1754" s="62">
        <v>0.3424065586442101</v>
      </c>
      <c r="E1754" s="62">
        <v>0.48277869129003048</v>
      </c>
      <c r="F1754" s="62">
        <v>0.34380791214338857</v>
      </c>
      <c r="G1754" s="62">
        <v>0.72455062632685996</v>
      </c>
      <c r="H1754" s="62">
        <v>0.55077607211818369</v>
      </c>
      <c r="I1754" s="62">
        <v>0.67556860521333706</v>
      </c>
      <c r="J1754" s="62">
        <v>2.3497143233794926E-3</v>
      </c>
      <c r="K1754" s="62"/>
      <c r="L1754" s="65">
        <f t="shared" si="244"/>
        <v>0.12650362315434444</v>
      </c>
      <c r="M1754" s="65">
        <f t="shared" si="245"/>
        <v>9.5793745106985351E-2</v>
      </c>
      <c r="N1754" s="65">
        <f t="shared" si="246"/>
        <v>0.13506510821416814</v>
      </c>
      <c r="O1754" s="65">
        <f t="shared" si="247"/>
        <v>9.6185796300270382E-2</v>
      </c>
      <c r="P1754" s="65">
        <f t="shared" si="248"/>
        <v>0.20270469786059822</v>
      </c>
      <c r="Q1754" s="65">
        <f t="shared" si="249"/>
        <v>0.15408846977822929</v>
      </c>
      <c r="R1754" s="65">
        <f t="shared" si="250"/>
        <v>0.18900118918964032</v>
      </c>
      <c r="S1754" s="65">
        <f t="shared" si="251"/>
        <v>6.5737039576374882E-4</v>
      </c>
      <c r="T1754" s="66">
        <f>(L1754*'Football Field'!$F$4)+(M1754*'Football Field'!$F$5)+(N1754*'Football Field'!$F$6)+(O1754*'Football Field'!$F$7)+(P1754*'Football Field'!$F$8)+(Q1754*'Football Field'!$F$9)+(R1754*'Football Field'!$F$10)+(S1754*'Football Field'!$F$11)</f>
        <v>154138560.43394813</v>
      </c>
    </row>
    <row r="1755" spans="2:20" x14ac:dyDescent="0.3">
      <c r="B1755" s="62">
        <f t="shared" si="243"/>
        <v>1728</v>
      </c>
      <c r="C1755" s="62">
        <v>0.86962111757641836</v>
      </c>
      <c r="D1755" s="62">
        <v>0.70020123326974226</v>
      </c>
      <c r="E1755" s="62">
        <v>0.34085191163359962</v>
      </c>
      <c r="F1755" s="62">
        <v>0.82155277035537799</v>
      </c>
      <c r="G1755" s="62">
        <v>0.88659076431220618</v>
      </c>
      <c r="H1755" s="62">
        <v>0.32874916153492595</v>
      </c>
      <c r="I1755" s="62">
        <v>0.28240231169913943</v>
      </c>
      <c r="J1755" s="62">
        <v>0.37004994906877842</v>
      </c>
      <c r="K1755" s="62"/>
      <c r="L1755" s="65">
        <f t="shared" si="244"/>
        <v>0.18904727917209849</v>
      </c>
      <c r="M1755" s="65">
        <f t="shared" si="245"/>
        <v>0.1522170234222267</v>
      </c>
      <c r="N1755" s="65">
        <f t="shared" si="246"/>
        <v>7.409793206784461E-2</v>
      </c>
      <c r="O1755" s="65">
        <f t="shared" si="247"/>
        <v>0.17859768213176577</v>
      </c>
      <c r="P1755" s="65">
        <f t="shared" si="248"/>
        <v>0.1927363173969901</v>
      </c>
      <c r="Q1755" s="65">
        <f t="shared" si="249"/>
        <v>7.1466910430478439E-2</v>
      </c>
      <c r="R1755" s="65">
        <f t="shared" si="250"/>
        <v>6.139155038854234E-2</v>
      </c>
      <c r="S1755" s="65">
        <f t="shared" si="251"/>
        <v>8.0445304990053534E-2</v>
      </c>
      <c r="T1755" s="66">
        <f>(L1755*'Football Field'!$F$4)+(M1755*'Football Field'!$F$5)+(N1755*'Football Field'!$F$6)+(O1755*'Football Field'!$F$7)+(P1755*'Football Field'!$F$8)+(Q1755*'Football Field'!$F$9)+(R1755*'Football Field'!$F$10)+(S1755*'Football Field'!$F$11)</f>
        <v>134736862.4953236</v>
      </c>
    </row>
    <row r="1756" spans="2:20" x14ac:dyDescent="0.3">
      <c r="B1756" s="62">
        <f t="shared" si="243"/>
        <v>1729</v>
      </c>
      <c r="C1756" s="62">
        <v>0.47387397563685596</v>
      </c>
      <c r="D1756" s="62">
        <v>0.9604762346737461</v>
      </c>
      <c r="E1756" s="62">
        <v>0.3252732973508824</v>
      </c>
      <c r="F1756" s="62">
        <v>0.24074375439205808</v>
      </c>
      <c r="G1756" s="62">
        <v>0.15256360939795999</v>
      </c>
      <c r="H1756" s="62">
        <v>0.80144078312120159</v>
      </c>
      <c r="I1756" s="62">
        <v>0.25071973876584486</v>
      </c>
      <c r="J1756" s="62">
        <v>0.74146756487448517</v>
      </c>
      <c r="K1756" s="62"/>
      <c r="L1756" s="65">
        <f t="shared" si="244"/>
        <v>0.12007269640573717</v>
      </c>
      <c r="M1756" s="65">
        <f t="shared" si="245"/>
        <v>0.24337055263673066</v>
      </c>
      <c r="N1756" s="65">
        <f t="shared" si="246"/>
        <v>8.2419469921757665E-2</v>
      </c>
      <c r="O1756" s="65">
        <f t="shared" si="247"/>
        <v>6.1000926868469911E-2</v>
      </c>
      <c r="P1756" s="65">
        <f t="shared" si="248"/>
        <v>3.8657374946968845E-2</v>
      </c>
      <c r="Q1756" s="65">
        <f t="shared" si="249"/>
        <v>0.20307330806584142</v>
      </c>
      <c r="R1756" s="65">
        <f t="shared" si="250"/>
        <v>6.3528694597120239E-2</v>
      </c>
      <c r="S1756" s="65">
        <f t="shared" si="251"/>
        <v>0.18787697655737418</v>
      </c>
      <c r="T1756" s="66">
        <f>(L1756*'Football Field'!$F$4)+(M1756*'Football Field'!$F$5)+(N1756*'Football Field'!$F$6)+(O1756*'Football Field'!$F$7)+(P1756*'Football Field'!$F$8)+(Q1756*'Football Field'!$F$9)+(R1756*'Football Field'!$F$10)+(S1756*'Football Field'!$F$11)</f>
        <v>122654100.17671473</v>
      </c>
    </row>
    <row r="1757" spans="2:20" x14ac:dyDescent="0.3">
      <c r="B1757" s="62">
        <f t="shared" si="243"/>
        <v>1730</v>
      </c>
      <c r="C1757" s="62">
        <v>0.96036570968927359</v>
      </c>
      <c r="D1757" s="62">
        <v>0.58139566787709496</v>
      </c>
      <c r="E1757" s="62">
        <v>0.19229315666849756</v>
      </c>
      <c r="F1757" s="62">
        <v>0.46976530221993773</v>
      </c>
      <c r="G1757" s="62">
        <v>0.42075759953929504</v>
      </c>
      <c r="H1757" s="62">
        <v>0.44495163683884664</v>
      </c>
      <c r="I1757" s="62">
        <v>0.95180745926155041</v>
      </c>
      <c r="J1757" s="62">
        <v>0.71993451858355451</v>
      </c>
      <c r="K1757" s="62"/>
      <c r="L1757" s="65">
        <f t="shared" si="244"/>
        <v>0.20255448368680196</v>
      </c>
      <c r="M1757" s="65">
        <f t="shared" si="245"/>
        <v>0.12262443164770118</v>
      </c>
      <c r="N1757" s="65">
        <f t="shared" si="246"/>
        <v>4.0557300903730796E-2</v>
      </c>
      <c r="O1757" s="65">
        <f t="shared" si="247"/>
        <v>9.9080035121121471E-2</v>
      </c>
      <c r="P1757" s="65">
        <f t="shared" si="248"/>
        <v>8.8743629090583712E-2</v>
      </c>
      <c r="Q1757" s="65">
        <f t="shared" si="249"/>
        <v>9.3846488016164784E-2</v>
      </c>
      <c r="R1757" s="65">
        <f t="shared" si="250"/>
        <v>0.20074942965461387</v>
      </c>
      <c r="S1757" s="65">
        <f t="shared" si="251"/>
        <v>0.15184420187928224</v>
      </c>
      <c r="T1757" s="66">
        <f>(L1757*'Football Field'!$F$4)+(M1757*'Football Field'!$F$5)+(N1757*'Football Field'!$F$6)+(O1757*'Football Field'!$F$7)+(P1757*'Football Field'!$F$8)+(Q1757*'Football Field'!$F$9)+(R1757*'Football Field'!$F$10)+(S1757*'Football Field'!$F$11)</f>
        <v>144693614.42007065</v>
      </c>
    </row>
    <row r="1758" spans="2:20" x14ac:dyDescent="0.3">
      <c r="B1758" s="62">
        <f t="shared" ref="B1758:B1821" si="252">B1757+1</f>
        <v>1731</v>
      </c>
      <c r="C1758" s="62">
        <v>0.13066365204253794</v>
      </c>
      <c r="D1758" s="62">
        <v>0.31107717167714399</v>
      </c>
      <c r="E1758" s="62">
        <v>0.80012155455096634</v>
      </c>
      <c r="F1758" s="62">
        <v>0.13653972152289817</v>
      </c>
      <c r="G1758" s="62">
        <v>0.66254038180235997</v>
      </c>
      <c r="H1758" s="62">
        <v>0.52050221751233861</v>
      </c>
      <c r="I1758" s="62">
        <v>0.26822287679498302</v>
      </c>
      <c r="J1758" s="62">
        <v>0.70048005774830369</v>
      </c>
      <c r="K1758" s="62"/>
      <c r="L1758" s="65">
        <f t="shared" si="244"/>
        <v>3.7013650873117004E-2</v>
      </c>
      <c r="M1758" s="65">
        <f t="shared" si="245"/>
        <v>8.8120159256730696E-2</v>
      </c>
      <c r="N1758" s="65">
        <f t="shared" si="246"/>
        <v>0.22665385065590943</v>
      </c>
      <c r="O1758" s="65">
        <f t="shared" si="247"/>
        <v>3.8678190175764272E-2</v>
      </c>
      <c r="P1758" s="65">
        <f t="shared" si="248"/>
        <v>0.18768064414264685</v>
      </c>
      <c r="Q1758" s="65">
        <f t="shared" si="249"/>
        <v>0.14744488659641097</v>
      </c>
      <c r="R1758" s="65">
        <f t="shared" si="250"/>
        <v>7.5980640083751202E-2</v>
      </c>
      <c r="S1758" s="65">
        <f t="shared" si="251"/>
        <v>0.1984279782156696</v>
      </c>
      <c r="T1758" s="66">
        <f>(L1758*'Football Field'!$F$4)+(M1758*'Football Field'!$F$5)+(N1758*'Football Field'!$F$6)+(O1758*'Football Field'!$F$7)+(P1758*'Football Field'!$F$8)+(Q1758*'Football Field'!$F$9)+(R1758*'Football Field'!$F$10)+(S1758*'Football Field'!$F$11)</f>
        <v>141194369.66375962</v>
      </c>
    </row>
    <row r="1759" spans="2:20" x14ac:dyDescent="0.3">
      <c r="B1759" s="62">
        <f t="shared" si="252"/>
        <v>1732</v>
      </c>
      <c r="C1759" s="62">
        <v>0.50733258204415144</v>
      </c>
      <c r="D1759" s="62">
        <v>0.59976194709931097</v>
      </c>
      <c r="E1759" s="62">
        <v>0.2783791325624857</v>
      </c>
      <c r="F1759" s="62">
        <v>0.23990794032933005</v>
      </c>
      <c r="G1759" s="62">
        <v>0.52046098439953004</v>
      </c>
      <c r="H1759" s="62">
        <v>0.40146335213361584</v>
      </c>
      <c r="I1759" s="62">
        <v>3.7842513787896714E-2</v>
      </c>
      <c r="J1759" s="62">
        <v>2.7582912883263422E-2</v>
      </c>
      <c r="K1759" s="62"/>
      <c r="L1759" s="65">
        <f t="shared" si="244"/>
        <v>0.19417709328782437</v>
      </c>
      <c r="M1759" s="65">
        <f t="shared" si="245"/>
        <v>0.22955362157728512</v>
      </c>
      <c r="N1759" s="65">
        <f t="shared" si="246"/>
        <v>0.10654716985684393</v>
      </c>
      <c r="O1759" s="65">
        <f t="shared" si="247"/>
        <v>9.1822658663314516E-2</v>
      </c>
      <c r="P1759" s="65">
        <f t="shared" si="248"/>
        <v>0.19920187407089379</v>
      </c>
      <c r="Q1759" s="65">
        <f t="shared" si="249"/>
        <v>0.1536565746769003</v>
      </c>
      <c r="R1759" s="65">
        <f t="shared" si="250"/>
        <v>1.4483890036060636E-2</v>
      </c>
      <c r="S1759" s="65">
        <f t="shared" si="251"/>
        <v>1.0557117830877384E-2</v>
      </c>
      <c r="T1759" s="66">
        <f>(L1759*'Football Field'!$F$4)+(M1759*'Football Field'!$F$5)+(N1759*'Football Field'!$F$6)+(O1759*'Football Field'!$F$7)+(P1759*'Football Field'!$F$8)+(Q1759*'Football Field'!$F$9)+(R1759*'Football Field'!$F$10)+(S1759*'Football Field'!$F$11)</f>
        <v>128174466.33573018</v>
      </c>
    </row>
    <row r="1760" spans="2:20" x14ac:dyDescent="0.3">
      <c r="B1760" s="62">
        <f t="shared" si="252"/>
        <v>1733</v>
      </c>
      <c r="C1760" s="62">
        <v>0.56970331629227156</v>
      </c>
      <c r="D1760" s="62">
        <v>0.91555773955574382</v>
      </c>
      <c r="E1760" s="62">
        <v>0.60766613310249762</v>
      </c>
      <c r="F1760" s="62">
        <v>0.8118601764112291</v>
      </c>
      <c r="G1760" s="62">
        <v>0.38278379046734345</v>
      </c>
      <c r="H1760" s="62">
        <v>0.43172527119394355</v>
      </c>
      <c r="I1760" s="62">
        <v>0.70803279276187192</v>
      </c>
      <c r="J1760" s="62">
        <v>0.50401607086954636</v>
      </c>
      <c r="K1760" s="62"/>
      <c r="L1760" s="65">
        <f t="shared" si="244"/>
        <v>0.11552695719197251</v>
      </c>
      <c r="M1760" s="65">
        <f t="shared" si="245"/>
        <v>0.18566084619765869</v>
      </c>
      <c r="N1760" s="65">
        <f t="shared" si="246"/>
        <v>0.12322522502208584</v>
      </c>
      <c r="O1760" s="65">
        <f t="shared" si="247"/>
        <v>0.16463259588611887</v>
      </c>
      <c r="P1760" s="65">
        <f t="shared" si="248"/>
        <v>7.7622589355640828E-2</v>
      </c>
      <c r="Q1760" s="65">
        <f t="shared" si="249"/>
        <v>8.7547159192466223E-2</v>
      </c>
      <c r="R1760" s="65">
        <f t="shared" si="250"/>
        <v>0.14357801999865794</v>
      </c>
      <c r="S1760" s="65">
        <f t="shared" si="251"/>
        <v>0.10220660715539907</v>
      </c>
      <c r="T1760" s="66">
        <f>(L1760*'Football Field'!$F$4)+(M1760*'Football Field'!$F$5)+(N1760*'Football Field'!$F$6)+(O1760*'Football Field'!$F$7)+(P1760*'Football Field'!$F$8)+(Q1760*'Football Field'!$F$9)+(R1760*'Football Field'!$F$10)+(S1760*'Football Field'!$F$11)</f>
        <v>138308143.63582802</v>
      </c>
    </row>
    <row r="1761" spans="2:20" x14ac:dyDescent="0.3">
      <c r="B1761" s="62">
        <f t="shared" si="252"/>
        <v>1734</v>
      </c>
      <c r="C1761" s="62">
        <v>0.31917738889117697</v>
      </c>
      <c r="D1761" s="62">
        <v>0.24810996750041059</v>
      </c>
      <c r="E1761" s="62">
        <v>0.44786863415844158</v>
      </c>
      <c r="F1761" s="62">
        <v>0.57519420934297594</v>
      </c>
      <c r="G1761" s="62">
        <v>0.14082126904063241</v>
      </c>
      <c r="H1761" s="62">
        <v>0.60103471219765014</v>
      </c>
      <c r="I1761" s="62">
        <v>4.4170155797908395E-2</v>
      </c>
      <c r="J1761" s="62">
        <v>0.64414722297764471</v>
      </c>
      <c r="K1761" s="62"/>
      <c r="L1761" s="65">
        <f t="shared" si="244"/>
        <v>0.10566955779713272</v>
      </c>
      <c r="M1761" s="65">
        <f t="shared" si="245"/>
        <v>8.2141378002713816E-2</v>
      </c>
      <c r="N1761" s="65">
        <f t="shared" si="246"/>
        <v>0.14827516663113027</v>
      </c>
      <c r="O1761" s="65">
        <f t="shared" si="247"/>
        <v>0.19042864521166528</v>
      </c>
      <c r="P1761" s="65">
        <f t="shared" si="248"/>
        <v>4.6621476789598569E-2</v>
      </c>
      <c r="Q1761" s="65">
        <f t="shared" si="249"/>
        <v>0.19898361998414185</v>
      </c>
      <c r="R1761" s="65">
        <f t="shared" si="250"/>
        <v>1.4623344238795043E-2</v>
      </c>
      <c r="S1761" s="65">
        <f t="shared" si="251"/>
        <v>0.21325681134482247</v>
      </c>
      <c r="T1761" s="66">
        <f>(L1761*'Football Field'!$F$4)+(M1761*'Football Field'!$F$5)+(N1761*'Football Field'!$F$6)+(O1761*'Football Field'!$F$7)+(P1761*'Football Field'!$F$8)+(Q1761*'Football Field'!$F$9)+(R1761*'Football Field'!$F$10)+(S1761*'Football Field'!$F$11)</f>
        <v>119943237.50345796</v>
      </c>
    </row>
    <row r="1762" spans="2:20" x14ac:dyDescent="0.3">
      <c r="B1762" s="62">
        <f t="shared" si="252"/>
        <v>1735</v>
      </c>
      <c r="C1762" s="62">
        <v>0.65854743256099912</v>
      </c>
      <c r="D1762" s="62">
        <v>0.25933302447043782</v>
      </c>
      <c r="E1762" s="62">
        <v>0.49110497470673564</v>
      </c>
      <c r="F1762" s="62">
        <v>0.75232311469081425</v>
      </c>
      <c r="G1762" s="62">
        <v>0.96787415319428238</v>
      </c>
      <c r="H1762" s="62">
        <v>0.65745204930455003</v>
      </c>
      <c r="I1762" s="62">
        <v>0.35720601451361933</v>
      </c>
      <c r="J1762" s="62">
        <v>0.29039563937033275</v>
      </c>
      <c r="K1762" s="62"/>
      <c r="L1762" s="65">
        <f t="shared" si="244"/>
        <v>0.14851428131874314</v>
      </c>
      <c r="M1762" s="65">
        <f t="shared" si="245"/>
        <v>5.8484257696769036E-2</v>
      </c>
      <c r="N1762" s="65">
        <f t="shared" si="246"/>
        <v>0.11075299783189807</v>
      </c>
      <c r="O1762" s="65">
        <f t="shared" si="247"/>
        <v>0.16966238295589345</v>
      </c>
      <c r="P1762" s="65">
        <f t="shared" si="248"/>
        <v>0.21827301597644827</v>
      </c>
      <c r="Q1762" s="65">
        <f t="shared" si="249"/>
        <v>0.1482672527084159</v>
      </c>
      <c r="R1762" s="65">
        <f t="shared" si="250"/>
        <v>8.0556375904341324E-2</v>
      </c>
      <c r="S1762" s="65">
        <f t="shared" si="251"/>
        <v>6.5489435607490709E-2</v>
      </c>
      <c r="T1762" s="66">
        <f>(L1762*'Football Field'!$F$4)+(M1762*'Football Field'!$F$5)+(N1762*'Football Field'!$F$6)+(O1762*'Football Field'!$F$7)+(P1762*'Football Field'!$F$8)+(Q1762*'Football Field'!$F$9)+(R1762*'Football Field'!$F$10)+(S1762*'Football Field'!$F$11)</f>
        <v>140764119.65606478</v>
      </c>
    </row>
    <row r="1763" spans="2:20" x14ac:dyDescent="0.3">
      <c r="B1763" s="62">
        <f t="shared" si="252"/>
        <v>1736</v>
      </c>
      <c r="C1763" s="62">
        <v>0.64912088237214394</v>
      </c>
      <c r="D1763" s="62">
        <v>0.1375285156661239</v>
      </c>
      <c r="E1763" s="62">
        <v>0.74423378287757302</v>
      </c>
      <c r="F1763" s="62">
        <v>0.25919420423707429</v>
      </c>
      <c r="G1763" s="62">
        <v>0.33512375380943416</v>
      </c>
      <c r="H1763" s="62">
        <v>0.90629169749394578</v>
      </c>
      <c r="I1763" s="62">
        <v>0.26111254627841451</v>
      </c>
      <c r="J1763" s="62">
        <v>0.77969250792249911</v>
      </c>
      <c r="K1763" s="62"/>
      <c r="L1763" s="65">
        <f t="shared" si="244"/>
        <v>0.15939916474710186</v>
      </c>
      <c r="M1763" s="65">
        <f t="shared" si="245"/>
        <v>3.3771722835317632E-2</v>
      </c>
      <c r="N1763" s="65">
        <f t="shared" si="246"/>
        <v>0.18275524110969804</v>
      </c>
      <c r="O1763" s="65">
        <f t="shared" si="247"/>
        <v>6.3648144412943267E-2</v>
      </c>
      <c r="P1763" s="65">
        <f t="shared" si="248"/>
        <v>8.2293526359720731E-2</v>
      </c>
      <c r="Q1763" s="65">
        <f t="shared" si="249"/>
        <v>0.22255044248437425</v>
      </c>
      <c r="R1763" s="65">
        <f t="shared" si="250"/>
        <v>6.4119215560695331E-2</v>
      </c>
      <c r="S1763" s="65">
        <f t="shared" si="251"/>
        <v>0.19146254249014877</v>
      </c>
      <c r="T1763" s="66">
        <f>(L1763*'Football Field'!$F$4)+(M1763*'Football Field'!$F$5)+(N1763*'Football Field'!$F$6)+(O1763*'Football Field'!$F$7)+(P1763*'Football Field'!$F$8)+(Q1763*'Football Field'!$F$9)+(R1763*'Football Field'!$F$10)+(S1763*'Football Field'!$F$11)</f>
        <v>129466597.83125409</v>
      </c>
    </row>
    <row r="1764" spans="2:20" x14ac:dyDescent="0.3">
      <c r="B1764" s="62">
        <f t="shared" si="252"/>
        <v>1737</v>
      </c>
      <c r="C1764" s="62">
        <v>0.65587738663392137</v>
      </c>
      <c r="D1764" s="62">
        <v>0.76327835752749407</v>
      </c>
      <c r="E1764" s="62">
        <v>0.86433837688020976</v>
      </c>
      <c r="F1764" s="62">
        <v>0.86727513119428612</v>
      </c>
      <c r="G1764" s="62">
        <v>0.6889840124038894</v>
      </c>
      <c r="H1764" s="62">
        <v>0.51768523586366233</v>
      </c>
      <c r="I1764" s="62">
        <v>0.96778537073478776</v>
      </c>
      <c r="J1764" s="62">
        <v>0.68847646669404683</v>
      </c>
      <c r="K1764" s="62"/>
      <c r="L1764" s="65">
        <f t="shared" si="244"/>
        <v>0.10906386247696422</v>
      </c>
      <c r="M1764" s="65">
        <f t="shared" si="245"/>
        <v>0.12692324436470565</v>
      </c>
      <c r="N1764" s="65">
        <f t="shared" si="246"/>
        <v>0.14372820864190197</v>
      </c>
      <c r="O1764" s="65">
        <f t="shared" si="247"/>
        <v>0.14421655261467234</v>
      </c>
      <c r="P1764" s="65">
        <f t="shared" si="248"/>
        <v>0.11456906292088109</v>
      </c>
      <c r="Q1764" s="65">
        <f t="shared" si="249"/>
        <v>8.6084308624140557E-2</v>
      </c>
      <c r="R1764" s="65">
        <f t="shared" si="250"/>
        <v>0.16093009567343078</v>
      </c>
      <c r="S1764" s="65">
        <f t="shared" si="251"/>
        <v>0.11448466468330329</v>
      </c>
      <c r="T1764" s="66">
        <f>(L1764*'Football Field'!$F$4)+(M1764*'Football Field'!$F$5)+(N1764*'Football Field'!$F$6)+(O1764*'Football Field'!$F$7)+(P1764*'Football Field'!$F$8)+(Q1764*'Football Field'!$F$9)+(R1764*'Football Field'!$F$10)+(S1764*'Football Field'!$F$11)</f>
        <v>144451189.59464595</v>
      </c>
    </row>
    <row r="1765" spans="2:20" x14ac:dyDescent="0.3">
      <c r="B1765" s="62">
        <f t="shared" si="252"/>
        <v>1738</v>
      </c>
      <c r="C1765" s="62">
        <v>0.55664693148539723</v>
      </c>
      <c r="D1765" s="62">
        <v>0.61747370019930781</v>
      </c>
      <c r="E1765" s="62">
        <v>0.86159814734678697</v>
      </c>
      <c r="F1765" s="62">
        <v>0.57371003392669262</v>
      </c>
      <c r="G1765" s="62">
        <v>0.73467898021285505</v>
      </c>
      <c r="H1765" s="62">
        <v>0.4823667396771929</v>
      </c>
      <c r="I1765" s="62">
        <v>0.4506740609604114</v>
      </c>
      <c r="J1765" s="62">
        <v>0.896640754308485</v>
      </c>
      <c r="K1765" s="62"/>
      <c r="L1765" s="65">
        <f t="shared" si="244"/>
        <v>0.10758979425553439</v>
      </c>
      <c r="M1765" s="65">
        <f t="shared" si="245"/>
        <v>0.11934650961852979</v>
      </c>
      <c r="N1765" s="65">
        <f t="shared" si="246"/>
        <v>0.1665313543660884</v>
      </c>
      <c r="O1765" s="65">
        <f t="shared" si="247"/>
        <v>0.11088778365811899</v>
      </c>
      <c r="P1765" s="65">
        <f t="shared" si="248"/>
        <v>0.14200017255828615</v>
      </c>
      <c r="Q1765" s="65">
        <f t="shared" si="249"/>
        <v>9.3232775287370034E-2</v>
      </c>
      <c r="R1765" s="65">
        <f t="shared" si="250"/>
        <v>8.7107153120647055E-2</v>
      </c>
      <c r="S1765" s="65">
        <f t="shared" si="251"/>
        <v>0.17330445713542533</v>
      </c>
      <c r="T1765" s="66">
        <f>(L1765*'Football Field'!$F$4)+(M1765*'Football Field'!$F$5)+(N1765*'Football Field'!$F$6)+(O1765*'Football Field'!$F$7)+(P1765*'Football Field'!$F$8)+(Q1765*'Football Field'!$F$9)+(R1765*'Football Field'!$F$10)+(S1765*'Football Field'!$F$11)</f>
        <v>137300158.06754953</v>
      </c>
    </row>
    <row r="1766" spans="2:20" x14ac:dyDescent="0.3">
      <c r="B1766" s="62">
        <f t="shared" si="252"/>
        <v>1739</v>
      </c>
      <c r="C1766" s="62">
        <v>0.32860298597839255</v>
      </c>
      <c r="D1766" s="62">
        <v>0.65695568590616726</v>
      </c>
      <c r="E1766" s="62">
        <v>0.94403620222713602</v>
      </c>
      <c r="F1766" s="62">
        <v>0.51849142042389684</v>
      </c>
      <c r="G1766" s="62">
        <v>0.92227175326966626</v>
      </c>
      <c r="H1766" s="62">
        <v>0.3406405579351669</v>
      </c>
      <c r="I1766" s="62">
        <v>0.18503913510496484</v>
      </c>
      <c r="J1766" s="62">
        <v>0.35799186686844964</v>
      </c>
      <c r="K1766" s="62"/>
      <c r="L1766" s="65">
        <f t="shared" si="244"/>
        <v>7.7245110232081152E-2</v>
      </c>
      <c r="M1766" s="65">
        <f t="shared" si="245"/>
        <v>0.15443138541276447</v>
      </c>
      <c r="N1766" s="65">
        <f t="shared" si="246"/>
        <v>0.22191575735987198</v>
      </c>
      <c r="O1766" s="65">
        <f t="shared" si="247"/>
        <v>0.12188241931455186</v>
      </c>
      <c r="P1766" s="65">
        <f t="shared" si="248"/>
        <v>0.21679956143166212</v>
      </c>
      <c r="Q1766" s="65">
        <f t="shared" si="249"/>
        <v>8.0074797156437907E-2</v>
      </c>
      <c r="R1766" s="65">
        <f t="shared" si="250"/>
        <v>4.3497378290323373E-2</v>
      </c>
      <c r="S1766" s="65">
        <f t="shared" si="251"/>
        <v>8.4153590802307138E-2</v>
      </c>
      <c r="T1766" s="66">
        <f>(L1766*'Football Field'!$F$4)+(M1766*'Football Field'!$F$5)+(N1766*'Football Field'!$F$6)+(O1766*'Football Field'!$F$7)+(P1766*'Football Field'!$F$8)+(Q1766*'Football Field'!$F$9)+(R1766*'Football Field'!$F$10)+(S1766*'Football Field'!$F$11)</f>
        <v>138250506.70875639</v>
      </c>
    </row>
    <row r="1767" spans="2:20" x14ac:dyDescent="0.3">
      <c r="B1767" s="62">
        <f t="shared" si="252"/>
        <v>1740</v>
      </c>
      <c r="C1767" s="62">
        <v>0.53870254918808191</v>
      </c>
      <c r="D1767" s="62">
        <v>0.77892380907367398</v>
      </c>
      <c r="E1767" s="62">
        <v>0.26176590554096935</v>
      </c>
      <c r="F1767" s="62">
        <v>0.46965634601272832</v>
      </c>
      <c r="G1767" s="62">
        <v>0.48399085994832836</v>
      </c>
      <c r="H1767" s="62">
        <v>0.77849948950853598</v>
      </c>
      <c r="I1767" s="62">
        <v>0.1272646027651877</v>
      </c>
      <c r="J1767" s="62">
        <v>0.25800467334033061</v>
      </c>
      <c r="K1767" s="62"/>
      <c r="L1767" s="65">
        <f t="shared" ref="L1767:L1830" si="253">C1767/SUM($C1767:$J1767)</f>
        <v>0.14572098818456111</v>
      </c>
      <c r="M1767" s="65">
        <f t="shared" ref="M1767:M1830" si="254">D1767/SUM($C1767:$J1767)</f>
        <v>0.21070170792726098</v>
      </c>
      <c r="N1767" s="65">
        <f t="shared" ref="N1767:N1830" si="255">E1767/SUM($C1767:$J1767)</f>
        <v>7.0808624325144426E-2</v>
      </c>
      <c r="O1767" s="65">
        <f t="shared" ref="O1767:O1830" si="256">F1767/SUM($C1767:$J1767)</f>
        <v>0.12704374046730246</v>
      </c>
      <c r="P1767" s="65">
        <f t="shared" ref="P1767:P1830" si="257">G1767/SUM($C1767:$J1767)</f>
        <v>0.13092127833859943</v>
      </c>
      <c r="Q1767" s="65">
        <f t="shared" ref="Q1767:Q1830" si="258">H1767/SUM($C1767:$J1767)</f>
        <v>0.21058692795001538</v>
      </c>
      <c r="R1767" s="65">
        <f t="shared" ref="R1767:R1830" si="259">I1767/SUM($C1767:$J1767)</f>
        <v>3.4425535397613199E-2</v>
      </c>
      <c r="S1767" s="65">
        <f t="shared" ref="S1767:S1830" si="260">J1767/SUM($C1767:$J1767)</f>
        <v>6.9791197409502889E-2</v>
      </c>
      <c r="T1767" s="66">
        <f>(L1767*'Football Field'!$F$4)+(M1767*'Football Field'!$F$5)+(N1767*'Football Field'!$F$6)+(O1767*'Football Field'!$F$7)+(P1767*'Football Field'!$F$8)+(Q1767*'Football Field'!$F$9)+(R1767*'Football Field'!$F$10)+(S1767*'Football Field'!$F$11)</f>
        <v>125410681.11296521</v>
      </c>
    </row>
    <row r="1768" spans="2:20" x14ac:dyDescent="0.3">
      <c r="B1768" s="62">
        <f t="shared" si="252"/>
        <v>1741</v>
      </c>
      <c r="C1768" s="62">
        <v>0.23315431841804202</v>
      </c>
      <c r="D1768" s="62">
        <v>0.77324616402078206</v>
      </c>
      <c r="E1768" s="62">
        <v>0.8153430125751514</v>
      </c>
      <c r="F1768" s="62">
        <v>0.19777599731944473</v>
      </c>
      <c r="G1768" s="62">
        <v>0.51293458522922786</v>
      </c>
      <c r="H1768" s="62">
        <v>0.91967487490835698</v>
      </c>
      <c r="I1768" s="62">
        <v>0.65806623980306223</v>
      </c>
      <c r="J1768" s="62">
        <v>0.74653696334723063</v>
      </c>
      <c r="K1768" s="62"/>
      <c r="L1768" s="65">
        <f t="shared" si="253"/>
        <v>4.8006418914451281E-2</v>
      </c>
      <c r="M1768" s="65">
        <f t="shared" si="254"/>
        <v>0.15921120194487326</v>
      </c>
      <c r="N1768" s="65">
        <f t="shared" si="255"/>
        <v>0.16787893308702517</v>
      </c>
      <c r="O1768" s="65">
        <f t="shared" si="256"/>
        <v>4.0722030983432772E-2</v>
      </c>
      <c r="P1768" s="65">
        <f t="shared" si="257"/>
        <v>0.10561310955465088</v>
      </c>
      <c r="Q1768" s="65">
        <f t="shared" si="258"/>
        <v>0.1893608388191437</v>
      </c>
      <c r="R1768" s="65">
        <f t="shared" si="259"/>
        <v>0.13549568284127025</v>
      </c>
      <c r="S1768" s="65">
        <f t="shared" si="260"/>
        <v>0.15371178385515266</v>
      </c>
      <c r="T1768" s="66">
        <f>(L1768*'Football Field'!$F$4)+(M1768*'Football Field'!$F$5)+(N1768*'Football Field'!$F$6)+(O1768*'Football Field'!$F$7)+(P1768*'Football Field'!$F$8)+(Q1768*'Football Field'!$F$9)+(R1768*'Football Field'!$F$10)+(S1768*'Football Field'!$F$11)</f>
        <v>140576162.3475734</v>
      </c>
    </row>
    <row r="1769" spans="2:20" x14ac:dyDescent="0.3">
      <c r="B1769" s="62">
        <f t="shared" si="252"/>
        <v>1742</v>
      </c>
      <c r="C1769" s="62">
        <v>0.89423062104940765</v>
      </c>
      <c r="D1769" s="62">
        <v>1.1433293145496792E-2</v>
      </c>
      <c r="E1769" s="62">
        <v>0.66372675212442367</v>
      </c>
      <c r="F1769" s="62">
        <v>0.85913240127347457</v>
      </c>
      <c r="G1769" s="62">
        <v>0.24457054130491551</v>
      </c>
      <c r="H1769" s="62">
        <v>0.67245750063939935</v>
      </c>
      <c r="I1769" s="62">
        <v>0.42701949610451551</v>
      </c>
      <c r="J1769" s="62">
        <v>0.5912319477039506</v>
      </c>
      <c r="K1769" s="62"/>
      <c r="L1769" s="65">
        <f t="shared" si="253"/>
        <v>0.20492004624815818</v>
      </c>
      <c r="M1769" s="65">
        <f t="shared" si="254"/>
        <v>2.6200298949665504E-3</v>
      </c>
      <c r="N1769" s="65">
        <f t="shared" si="255"/>
        <v>0.15209825467826593</v>
      </c>
      <c r="O1769" s="65">
        <f t="shared" si="256"/>
        <v>0.19687701053632825</v>
      </c>
      <c r="P1769" s="65">
        <f t="shared" si="257"/>
        <v>5.6045281223233018E-2</v>
      </c>
      <c r="Q1769" s="65">
        <f t="shared" si="258"/>
        <v>0.15409897501523032</v>
      </c>
      <c r="R1769" s="65">
        <f t="shared" si="259"/>
        <v>9.7854907705925823E-2</v>
      </c>
      <c r="S1769" s="65">
        <f t="shared" si="260"/>
        <v>0.13548549469789201</v>
      </c>
      <c r="T1769" s="66">
        <f>(L1769*'Football Field'!$F$4)+(M1769*'Football Field'!$F$5)+(N1769*'Football Field'!$F$6)+(O1769*'Football Field'!$F$7)+(P1769*'Football Field'!$F$8)+(Q1769*'Football Field'!$F$9)+(R1769*'Football Field'!$F$10)+(S1769*'Football Field'!$F$11)</f>
        <v>131589510.01933937</v>
      </c>
    </row>
    <row r="1770" spans="2:20" x14ac:dyDescent="0.3">
      <c r="B1770" s="62">
        <f t="shared" si="252"/>
        <v>1743</v>
      </c>
      <c r="C1770" s="62">
        <v>0.89951219928458903</v>
      </c>
      <c r="D1770" s="62">
        <v>0.38483573211282118</v>
      </c>
      <c r="E1770" s="62">
        <v>0.55869498052472621</v>
      </c>
      <c r="F1770" s="62">
        <v>0.78910976865115912</v>
      </c>
      <c r="G1770" s="62">
        <v>0.99403716953672894</v>
      </c>
      <c r="H1770" s="62">
        <v>0.28347607583186252</v>
      </c>
      <c r="I1770" s="62">
        <v>3.0925738088949495E-2</v>
      </c>
      <c r="J1770" s="62">
        <v>6.5440993612889242E-2</v>
      </c>
      <c r="K1770" s="62"/>
      <c r="L1770" s="65">
        <f t="shared" si="253"/>
        <v>0.22453940747793741</v>
      </c>
      <c r="M1770" s="65">
        <f t="shared" si="254"/>
        <v>9.6064052642839529E-2</v>
      </c>
      <c r="N1770" s="65">
        <f t="shared" si="255"/>
        <v>0.13946341137751489</v>
      </c>
      <c r="O1770" s="65">
        <f t="shared" si="256"/>
        <v>0.19698036338907404</v>
      </c>
      <c r="P1770" s="65">
        <f t="shared" si="257"/>
        <v>0.24813506391168644</v>
      </c>
      <c r="Q1770" s="65">
        <f t="shared" si="258"/>
        <v>7.0762297778819885E-2</v>
      </c>
      <c r="R1770" s="65">
        <f t="shared" si="259"/>
        <v>7.7197918069742957E-3</v>
      </c>
      <c r="S1770" s="65">
        <f t="shared" si="260"/>
        <v>1.6335611615153539E-2</v>
      </c>
      <c r="T1770" s="66">
        <f>(L1770*'Football Field'!$F$4)+(M1770*'Football Field'!$F$5)+(N1770*'Football Field'!$F$6)+(O1770*'Football Field'!$F$7)+(P1770*'Football Field'!$F$8)+(Q1770*'Football Field'!$F$9)+(R1770*'Football Field'!$F$10)+(S1770*'Football Field'!$F$11)</f>
        <v>133182548.76163715</v>
      </c>
    </row>
    <row r="1771" spans="2:20" x14ac:dyDescent="0.3">
      <c r="B1771" s="62">
        <f t="shared" si="252"/>
        <v>1744</v>
      </c>
      <c r="C1771" s="62">
        <v>0.99109932621709385</v>
      </c>
      <c r="D1771" s="62">
        <v>1.6263148635062841E-2</v>
      </c>
      <c r="E1771" s="62">
        <v>0.57236043138726556</v>
      </c>
      <c r="F1771" s="62">
        <v>0.6486148652790793</v>
      </c>
      <c r="G1771" s="62">
        <v>0.67890356359028203</v>
      </c>
      <c r="H1771" s="62">
        <v>0.41563977399724117</v>
      </c>
      <c r="I1771" s="62">
        <v>0.80344142677118757</v>
      </c>
      <c r="J1771" s="62">
        <v>0.93600123358774845</v>
      </c>
      <c r="K1771" s="62"/>
      <c r="L1771" s="65">
        <f t="shared" si="253"/>
        <v>0.19577952168828655</v>
      </c>
      <c r="M1771" s="65">
        <f t="shared" si="254"/>
        <v>3.212585637678741E-3</v>
      </c>
      <c r="N1771" s="65">
        <f t="shared" si="255"/>
        <v>0.11306278646965295</v>
      </c>
      <c r="O1771" s="65">
        <f t="shared" si="256"/>
        <v>0.12812591505731202</v>
      </c>
      <c r="P1771" s="65">
        <f t="shared" si="257"/>
        <v>0.13410907608978073</v>
      </c>
      <c r="Q1771" s="65">
        <f t="shared" si="258"/>
        <v>8.2104541891276597E-2</v>
      </c>
      <c r="R1771" s="65">
        <f t="shared" si="259"/>
        <v>0.15871000421138681</v>
      </c>
      <c r="S1771" s="65">
        <f t="shared" si="260"/>
        <v>0.1848955689546255</v>
      </c>
      <c r="T1771" s="66">
        <f>(L1771*'Football Field'!$F$4)+(M1771*'Football Field'!$F$5)+(N1771*'Football Field'!$F$6)+(O1771*'Football Field'!$F$7)+(P1771*'Football Field'!$F$8)+(Q1771*'Football Field'!$F$9)+(R1771*'Football Field'!$F$10)+(S1771*'Football Field'!$F$11)</f>
        <v>145352076.84309331</v>
      </c>
    </row>
    <row r="1772" spans="2:20" x14ac:dyDescent="0.3">
      <c r="B1772" s="62">
        <f t="shared" si="252"/>
        <v>1745</v>
      </c>
      <c r="C1772" s="62">
        <v>0.74553392477636748</v>
      </c>
      <c r="D1772" s="62">
        <v>0.21604265839783932</v>
      </c>
      <c r="E1772" s="62">
        <v>0.9659704272928139</v>
      </c>
      <c r="F1772" s="62">
        <v>0.3668858628440641</v>
      </c>
      <c r="G1772" s="62">
        <v>0.54185601996092825</v>
      </c>
      <c r="H1772" s="62">
        <v>0.98898519144632069</v>
      </c>
      <c r="I1772" s="62">
        <v>0.29381448325019788</v>
      </c>
      <c r="J1772" s="62">
        <v>0.93084388995131673</v>
      </c>
      <c r="K1772" s="62"/>
      <c r="L1772" s="65">
        <f t="shared" si="253"/>
        <v>0.14763245468900102</v>
      </c>
      <c r="M1772" s="65">
        <f t="shared" si="254"/>
        <v>4.2781296620911818E-2</v>
      </c>
      <c r="N1772" s="65">
        <f t="shared" si="255"/>
        <v>0.19128383108924063</v>
      </c>
      <c r="O1772" s="65">
        <f t="shared" si="256"/>
        <v>7.2651637601345381E-2</v>
      </c>
      <c r="P1772" s="65">
        <f t="shared" si="257"/>
        <v>0.10729965687187187</v>
      </c>
      <c r="Q1772" s="65">
        <f t="shared" si="258"/>
        <v>0.19584127108379196</v>
      </c>
      <c r="R1772" s="65">
        <f t="shared" si="259"/>
        <v>5.8181863955310206E-2</v>
      </c>
      <c r="S1772" s="65">
        <f t="shared" si="260"/>
        <v>0.18432798808852721</v>
      </c>
      <c r="T1772" s="66">
        <f>(L1772*'Football Field'!$F$4)+(M1772*'Football Field'!$F$5)+(N1772*'Football Field'!$F$6)+(O1772*'Football Field'!$F$7)+(P1772*'Football Field'!$F$8)+(Q1772*'Football Field'!$F$9)+(R1772*'Football Field'!$F$10)+(S1772*'Football Field'!$F$11)</f>
        <v>130952667.9774635</v>
      </c>
    </row>
    <row r="1773" spans="2:20" x14ac:dyDescent="0.3">
      <c r="B1773" s="62">
        <f t="shared" si="252"/>
        <v>1746</v>
      </c>
      <c r="C1773" s="62">
        <v>0.4003602114883249</v>
      </c>
      <c r="D1773" s="62">
        <v>0.74587167327013215</v>
      </c>
      <c r="E1773" s="62">
        <v>0.37067600060503292</v>
      </c>
      <c r="F1773" s="62">
        <v>0.18188826008012271</v>
      </c>
      <c r="G1773" s="62">
        <v>0.17819013226783353</v>
      </c>
      <c r="H1773" s="62">
        <v>0.12791589415260096</v>
      </c>
      <c r="I1773" s="62">
        <v>0.18486581844425243</v>
      </c>
      <c r="J1773" s="62">
        <v>0.57460347992666783</v>
      </c>
      <c r="K1773" s="62"/>
      <c r="L1773" s="65">
        <f t="shared" si="253"/>
        <v>0.1448286584488209</v>
      </c>
      <c r="M1773" s="65">
        <f t="shared" si="254"/>
        <v>0.26981600747266221</v>
      </c>
      <c r="N1773" s="65">
        <f t="shared" si="255"/>
        <v>0.13409051735493641</v>
      </c>
      <c r="O1773" s="65">
        <f t="shared" si="256"/>
        <v>6.5797329352651188E-2</v>
      </c>
      <c r="P1773" s="65">
        <f t="shared" si="257"/>
        <v>6.4459546839661042E-2</v>
      </c>
      <c r="Q1773" s="65">
        <f t="shared" si="258"/>
        <v>4.627304815214589E-2</v>
      </c>
      <c r="R1773" s="65">
        <f t="shared" si="259"/>
        <v>6.6874448833947456E-2</v>
      </c>
      <c r="S1773" s="65">
        <f t="shared" si="260"/>
        <v>0.20786044354517502</v>
      </c>
      <c r="T1773" s="66">
        <f>(L1773*'Football Field'!$F$4)+(M1773*'Football Field'!$F$5)+(N1773*'Football Field'!$F$6)+(O1773*'Football Field'!$F$7)+(P1773*'Football Field'!$F$8)+(Q1773*'Football Field'!$F$9)+(R1773*'Football Field'!$F$10)+(S1773*'Football Field'!$F$11)</f>
        <v>126573393.20299631</v>
      </c>
    </row>
    <row r="1774" spans="2:20" x14ac:dyDescent="0.3">
      <c r="B1774" s="62">
        <f t="shared" si="252"/>
        <v>1747</v>
      </c>
      <c r="C1774" s="62">
        <v>0.33077986129558556</v>
      </c>
      <c r="D1774" s="62">
        <v>0.36851000091440067</v>
      </c>
      <c r="E1774" s="62">
        <v>0.19697732091075282</v>
      </c>
      <c r="F1774" s="62">
        <v>0.86194567564860791</v>
      </c>
      <c r="G1774" s="62">
        <v>0.42001838280139658</v>
      </c>
      <c r="H1774" s="62">
        <v>0.9240982106495047</v>
      </c>
      <c r="I1774" s="62">
        <v>0.14985668984765421</v>
      </c>
      <c r="J1774" s="62">
        <v>0.98247570323245215</v>
      </c>
      <c r="K1774" s="62"/>
      <c r="L1774" s="65">
        <f t="shared" si="253"/>
        <v>7.81124617217515E-2</v>
      </c>
      <c r="M1774" s="65">
        <f t="shared" si="254"/>
        <v>8.7022297027890091E-2</v>
      </c>
      <c r="N1774" s="65">
        <f t="shared" si="255"/>
        <v>4.6515478238093329E-2</v>
      </c>
      <c r="O1774" s="65">
        <f t="shared" si="256"/>
        <v>0.20354533777123165</v>
      </c>
      <c r="P1774" s="65">
        <f t="shared" si="257"/>
        <v>9.9185814155983834E-2</v>
      </c>
      <c r="Q1774" s="65">
        <f t="shared" si="258"/>
        <v>0.21822243296122279</v>
      </c>
      <c r="R1774" s="65">
        <f t="shared" si="259"/>
        <v>3.5388112515752766E-2</v>
      </c>
      <c r="S1774" s="65">
        <f t="shared" si="260"/>
        <v>0.23200806560807391</v>
      </c>
      <c r="T1774" s="66">
        <f>(L1774*'Football Field'!$F$4)+(M1774*'Football Field'!$F$5)+(N1774*'Football Field'!$F$6)+(O1774*'Football Field'!$F$7)+(P1774*'Football Field'!$F$8)+(Q1774*'Football Field'!$F$9)+(R1774*'Football Field'!$F$10)+(S1774*'Football Field'!$F$11)</f>
        <v>124827067.20249233</v>
      </c>
    </row>
    <row r="1775" spans="2:20" x14ac:dyDescent="0.3">
      <c r="B1775" s="62">
        <f t="shared" si="252"/>
        <v>1748</v>
      </c>
      <c r="C1775" s="62">
        <v>0.53309234330060673</v>
      </c>
      <c r="D1775" s="62">
        <v>0.56078900125659847</v>
      </c>
      <c r="E1775" s="62">
        <v>0.59300847495062003</v>
      </c>
      <c r="F1775" s="62">
        <v>0.71374311373271471</v>
      </c>
      <c r="G1775" s="62">
        <v>2.1684791690370075E-2</v>
      </c>
      <c r="H1775" s="62">
        <v>7.060829683761316E-3</v>
      </c>
      <c r="I1775" s="62">
        <v>0.31188255515535601</v>
      </c>
      <c r="J1775" s="62">
        <v>0.95891683901490987</v>
      </c>
      <c r="K1775" s="62"/>
      <c r="L1775" s="65">
        <f t="shared" si="253"/>
        <v>0.14407208266177127</v>
      </c>
      <c r="M1775" s="65">
        <f t="shared" si="254"/>
        <v>0.15155730589680155</v>
      </c>
      <c r="N1775" s="65">
        <f t="shared" si="255"/>
        <v>0.16026485297696341</v>
      </c>
      <c r="O1775" s="65">
        <f t="shared" si="256"/>
        <v>0.19289426714385272</v>
      </c>
      <c r="P1775" s="65">
        <f t="shared" si="257"/>
        <v>5.8604726557788707E-3</v>
      </c>
      <c r="Q1775" s="65">
        <f t="shared" si="258"/>
        <v>1.9082405715324983E-3</v>
      </c>
      <c r="R1775" s="65">
        <f t="shared" si="259"/>
        <v>8.4288528679484692E-2</v>
      </c>
      <c r="S1775" s="65">
        <f t="shared" si="260"/>
        <v>0.25915424941381493</v>
      </c>
      <c r="T1775" s="66">
        <f>(L1775*'Football Field'!$F$4)+(M1775*'Football Field'!$F$5)+(N1775*'Football Field'!$F$6)+(O1775*'Football Field'!$F$7)+(P1775*'Football Field'!$F$8)+(Q1775*'Football Field'!$F$9)+(R1775*'Football Field'!$F$10)+(S1775*'Football Field'!$F$11)</f>
        <v>126553744.61745463</v>
      </c>
    </row>
    <row r="1776" spans="2:20" x14ac:dyDescent="0.3">
      <c r="B1776" s="62">
        <f t="shared" si="252"/>
        <v>1749</v>
      </c>
      <c r="C1776" s="62">
        <v>0.36170754317020404</v>
      </c>
      <c r="D1776" s="62">
        <v>0.81219952942976625</v>
      </c>
      <c r="E1776" s="62">
        <v>0.23786099939233163</v>
      </c>
      <c r="F1776" s="62">
        <v>0.24474902560870571</v>
      </c>
      <c r="G1776" s="62">
        <v>0.82337254813499239</v>
      </c>
      <c r="H1776" s="62">
        <v>0.57507427248440401</v>
      </c>
      <c r="I1776" s="62">
        <v>3.2278122804320519E-2</v>
      </c>
      <c r="J1776" s="62">
        <v>0.75608412125478031</v>
      </c>
      <c r="K1776" s="62"/>
      <c r="L1776" s="65">
        <f t="shared" si="253"/>
        <v>9.4113153007985326E-2</v>
      </c>
      <c r="M1776" s="65">
        <f t="shared" si="254"/>
        <v>0.21132724497887656</v>
      </c>
      <c r="N1776" s="65">
        <f t="shared" si="255"/>
        <v>6.1889360764337153E-2</v>
      </c>
      <c r="O1776" s="65">
        <f t="shared" si="256"/>
        <v>6.3681565205369745E-2</v>
      </c>
      <c r="P1776" s="65">
        <f t="shared" si="257"/>
        <v>0.21423436715208272</v>
      </c>
      <c r="Q1776" s="65">
        <f t="shared" si="258"/>
        <v>0.14962931799244519</v>
      </c>
      <c r="R1776" s="65">
        <f t="shared" si="259"/>
        <v>8.3984864779668173E-3</v>
      </c>
      <c r="S1776" s="65">
        <f t="shared" si="260"/>
        <v>0.19672650442093662</v>
      </c>
      <c r="T1776" s="66">
        <f>(L1776*'Football Field'!$F$4)+(M1776*'Football Field'!$F$5)+(N1776*'Football Field'!$F$6)+(O1776*'Football Field'!$F$7)+(P1776*'Football Field'!$F$8)+(Q1776*'Football Field'!$F$9)+(R1776*'Football Field'!$F$10)+(S1776*'Football Field'!$F$11)</f>
        <v>129175098.88905132</v>
      </c>
    </row>
    <row r="1777" spans="2:20" x14ac:dyDescent="0.3">
      <c r="B1777" s="62">
        <f t="shared" si="252"/>
        <v>1750</v>
      </c>
      <c r="C1777" s="62">
        <v>0.83828810886902749</v>
      </c>
      <c r="D1777" s="62">
        <v>0.93471930234892509</v>
      </c>
      <c r="E1777" s="62">
        <v>0.47149492157081541</v>
      </c>
      <c r="F1777" s="62">
        <v>0.57748282444875088</v>
      </c>
      <c r="G1777" s="62">
        <v>0.36246853828344694</v>
      </c>
      <c r="H1777" s="62">
        <v>9.936267014617306E-2</v>
      </c>
      <c r="I1777" s="62">
        <v>0.58110961983971576</v>
      </c>
      <c r="J1777" s="62">
        <v>0.82372763598633658</v>
      </c>
      <c r="K1777" s="62"/>
      <c r="L1777" s="65">
        <f t="shared" si="253"/>
        <v>0.17879079508587345</v>
      </c>
      <c r="M1777" s="65">
        <f t="shared" si="254"/>
        <v>0.19935772138596283</v>
      </c>
      <c r="N1777" s="65">
        <f t="shared" si="255"/>
        <v>0.10056083465185874</v>
      </c>
      <c r="O1777" s="65">
        <f t="shared" si="256"/>
        <v>0.1231660239949311</v>
      </c>
      <c r="P1777" s="65">
        <f t="shared" si="257"/>
        <v>7.7307595643632113E-2</v>
      </c>
      <c r="Q1777" s="65">
        <f t="shared" si="258"/>
        <v>2.1192154116628715E-2</v>
      </c>
      <c r="R1777" s="65">
        <f t="shared" si="259"/>
        <v>0.12393954997568159</v>
      </c>
      <c r="S1777" s="65">
        <f t="shared" si="260"/>
        <v>0.17568532514543159</v>
      </c>
      <c r="T1777" s="66">
        <f>(L1777*'Football Field'!$F$4)+(M1777*'Football Field'!$F$5)+(N1777*'Football Field'!$F$6)+(O1777*'Football Field'!$F$7)+(P1777*'Football Field'!$F$8)+(Q1777*'Football Field'!$F$9)+(R1777*'Football Field'!$F$10)+(S1777*'Football Field'!$F$11)</f>
        <v>134890665.67992374</v>
      </c>
    </row>
    <row r="1778" spans="2:20" x14ac:dyDescent="0.3">
      <c r="B1778" s="62">
        <f t="shared" si="252"/>
        <v>1751</v>
      </c>
      <c r="C1778" s="62">
        <v>0.95704690978903961</v>
      </c>
      <c r="D1778" s="62">
        <v>0.34440925090068009</v>
      </c>
      <c r="E1778" s="62">
        <v>0.44498958215337603</v>
      </c>
      <c r="F1778" s="62">
        <v>0.30961527694501789</v>
      </c>
      <c r="G1778" s="62">
        <v>0.99064685707425815</v>
      </c>
      <c r="H1778" s="62">
        <v>9.9395927066588619E-2</v>
      </c>
      <c r="I1778" s="62">
        <v>0.77181441487255908</v>
      </c>
      <c r="J1778" s="62">
        <v>0.96442929904581265</v>
      </c>
      <c r="K1778" s="62"/>
      <c r="L1778" s="65">
        <f t="shared" si="253"/>
        <v>0.19602187396341045</v>
      </c>
      <c r="M1778" s="65">
        <f t="shared" si="254"/>
        <v>7.0541732156856579E-2</v>
      </c>
      <c r="N1778" s="65">
        <f t="shared" si="255"/>
        <v>9.1142545778792827E-2</v>
      </c>
      <c r="O1778" s="65">
        <f t="shared" si="256"/>
        <v>6.3415247647412409E-2</v>
      </c>
      <c r="P1778" s="65">
        <f t="shared" si="257"/>
        <v>0.2029037985217084</v>
      </c>
      <c r="Q1778" s="65">
        <f t="shared" si="258"/>
        <v>2.0358224543265021E-2</v>
      </c>
      <c r="R1778" s="65">
        <f t="shared" si="259"/>
        <v>0.15808264611464168</v>
      </c>
      <c r="S1778" s="65">
        <f t="shared" si="260"/>
        <v>0.19753393127391258</v>
      </c>
      <c r="T1778" s="66">
        <f>(L1778*'Football Field'!$F$4)+(M1778*'Football Field'!$F$5)+(N1778*'Football Field'!$F$6)+(O1778*'Football Field'!$F$7)+(P1778*'Football Field'!$F$8)+(Q1778*'Football Field'!$F$9)+(R1778*'Football Field'!$F$10)+(S1778*'Football Field'!$F$11)</f>
        <v>149754059.36753049</v>
      </c>
    </row>
    <row r="1779" spans="2:20" x14ac:dyDescent="0.3">
      <c r="B1779" s="62">
        <f t="shared" si="252"/>
        <v>1752</v>
      </c>
      <c r="C1779" s="62">
        <v>0.40784502802661804</v>
      </c>
      <c r="D1779" s="62">
        <v>0.45431052102581981</v>
      </c>
      <c r="E1779" s="62">
        <v>0.8542513618507529</v>
      </c>
      <c r="F1779" s="62">
        <v>0.54925526041923811</v>
      </c>
      <c r="G1779" s="62">
        <v>0.52886430301216347</v>
      </c>
      <c r="H1779" s="62">
        <v>9.9769968528639175E-2</v>
      </c>
      <c r="I1779" s="62">
        <v>0.68240865396073991</v>
      </c>
      <c r="J1779" s="62">
        <v>0.25510512881801206</v>
      </c>
      <c r="K1779" s="62"/>
      <c r="L1779" s="65">
        <f t="shared" si="253"/>
        <v>0.10643664586971747</v>
      </c>
      <c r="M1779" s="65">
        <f t="shared" si="254"/>
        <v>0.1185628969789871</v>
      </c>
      <c r="N1779" s="65">
        <f t="shared" si="255"/>
        <v>0.22293676135999954</v>
      </c>
      <c r="O1779" s="65">
        <f t="shared" si="256"/>
        <v>0.14334093498255529</v>
      </c>
      <c r="P1779" s="65">
        <f t="shared" si="257"/>
        <v>0.13801944038696679</v>
      </c>
      <c r="Q1779" s="65">
        <f t="shared" si="258"/>
        <v>2.6037293773316671E-2</v>
      </c>
      <c r="R1779" s="65">
        <f t="shared" si="259"/>
        <v>0.17809040995666969</v>
      </c>
      <c r="S1779" s="65">
        <f t="shared" si="260"/>
        <v>6.6575616691787395E-2</v>
      </c>
      <c r="T1779" s="66">
        <f>(L1779*'Football Field'!$F$4)+(M1779*'Football Field'!$F$5)+(N1779*'Football Field'!$F$6)+(O1779*'Football Field'!$F$7)+(P1779*'Football Field'!$F$8)+(Q1779*'Football Field'!$F$9)+(R1779*'Football Field'!$F$10)+(S1779*'Football Field'!$F$11)</f>
        <v>150491355.13845432</v>
      </c>
    </row>
    <row r="1780" spans="2:20" x14ac:dyDescent="0.3">
      <c r="B1780" s="62">
        <f t="shared" si="252"/>
        <v>1753</v>
      </c>
      <c r="C1780" s="62">
        <v>4.5377227917036023E-2</v>
      </c>
      <c r="D1780" s="62">
        <v>0.92057181168775415</v>
      </c>
      <c r="E1780" s="62">
        <v>0.32164210422530748</v>
      </c>
      <c r="F1780" s="62">
        <v>7.9628837515260176E-2</v>
      </c>
      <c r="G1780" s="62">
        <v>0.17781454834502863</v>
      </c>
      <c r="H1780" s="62">
        <v>0.80466765051655531</v>
      </c>
      <c r="I1780" s="62">
        <v>0.62116291354805042</v>
      </c>
      <c r="J1780" s="62">
        <v>0.47715023267872281</v>
      </c>
      <c r="K1780" s="62"/>
      <c r="L1780" s="65">
        <f t="shared" si="253"/>
        <v>1.3160390433638161E-2</v>
      </c>
      <c r="M1780" s="65">
        <f t="shared" si="254"/>
        <v>0.26698599760573055</v>
      </c>
      <c r="N1780" s="65">
        <f t="shared" si="255"/>
        <v>9.3283258273095374E-2</v>
      </c>
      <c r="O1780" s="65">
        <f t="shared" si="256"/>
        <v>2.3094107762456018E-2</v>
      </c>
      <c r="P1780" s="65">
        <f t="shared" si="257"/>
        <v>5.1570115417364566E-2</v>
      </c>
      <c r="Q1780" s="65">
        <f t="shared" si="258"/>
        <v>0.23337125109267531</v>
      </c>
      <c r="R1780" s="65">
        <f t="shared" si="259"/>
        <v>0.1801508562870919</v>
      </c>
      <c r="S1780" s="65">
        <f t="shared" si="260"/>
        <v>0.13838402312794812</v>
      </c>
      <c r="T1780" s="66">
        <f>(L1780*'Football Field'!$F$4)+(M1780*'Football Field'!$F$5)+(N1780*'Football Field'!$F$6)+(O1780*'Football Field'!$F$7)+(P1780*'Football Field'!$F$8)+(Q1780*'Football Field'!$F$9)+(R1780*'Football Field'!$F$10)+(S1780*'Football Field'!$F$11)</f>
        <v>139969977.97146711</v>
      </c>
    </row>
    <row r="1781" spans="2:20" x14ac:dyDescent="0.3">
      <c r="B1781" s="62">
        <f t="shared" si="252"/>
        <v>1754</v>
      </c>
      <c r="C1781" s="62">
        <v>0.96958575170579731</v>
      </c>
      <c r="D1781" s="62">
        <v>0.4295836275528061</v>
      </c>
      <c r="E1781" s="62">
        <v>0.80864566541516569</v>
      </c>
      <c r="F1781" s="62">
        <v>0.25249736304580372</v>
      </c>
      <c r="G1781" s="62">
        <v>0.39982323234706552</v>
      </c>
      <c r="H1781" s="62">
        <v>0.61281295989973528</v>
      </c>
      <c r="I1781" s="62">
        <v>0.58811933485173795</v>
      </c>
      <c r="J1781" s="62">
        <v>0.27622082916538093</v>
      </c>
      <c r="K1781" s="62"/>
      <c r="L1781" s="65">
        <f t="shared" si="253"/>
        <v>0.22354650669265136</v>
      </c>
      <c r="M1781" s="65">
        <f t="shared" si="254"/>
        <v>9.9044276489044264E-2</v>
      </c>
      <c r="N1781" s="65">
        <f t="shared" si="255"/>
        <v>0.18644035696449271</v>
      </c>
      <c r="O1781" s="65">
        <f t="shared" si="256"/>
        <v>5.8215483631738361E-2</v>
      </c>
      <c r="P1781" s="65">
        <f t="shared" si="257"/>
        <v>9.2182756118791634E-2</v>
      </c>
      <c r="Q1781" s="65">
        <f t="shared" si="258"/>
        <v>0.14128940756457958</v>
      </c>
      <c r="R1781" s="65">
        <f t="shared" si="259"/>
        <v>0.13559607553350725</v>
      </c>
      <c r="S1781" s="65">
        <f t="shared" si="260"/>
        <v>6.3685137005194847E-2</v>
      </c>
      <c r="T1781" s="66">
        <f>(L1781*'Football Field'!$F$4)+(M1781*'Football Field'!$F$5)+(N1781*'Football Field'!$F$6)+(O1781*'Football Field'!$F$7)+(P1781*'Football Field'!$F$8)+(Q1781*'Football Field'!$F$9)+(R1781*'Football Field'!$F$10)+(S1781*'Football Field'!$F$11)</f>
        <v>138750528.55075651</v>
      </c>
    </row>
    <row r="1782" spans="2:20" x14ac:dyDescent="0.3">
      <c r="B1782" s="62">
        <f t="shared" si="252"/>
        <v>1755</v>
      </c>
      <c r="C1782" s="62">
        <v>0.48901209123061329</v>
      </c>
      <c r="D1782" s="62">
        <v>0.47309439667063735</v>
      </c>
      <c r="E1782" s="62">
        <v>0.25536596912755627</v>
      </c>
      <c r="F1782" s="62">
        <v>5.5251284687130031E-2</v>
      </c>
      <c r="G1782" s="62">
        <v>0.91302679870150039</v>
      </c>
      <c r="H1782" s="62">
        <v>0.85925509037018111</v>
      </c>
      <c r="I1782" s="62">
        <v>0.31991705497137868</v>
      </c>
      <c r="J1782" s="62">
        <v>0.86090764402381659</v>
      </c>
      <c r="K1782" s="62"/>
      <c r="L1782" s="65">
        <f t="shared" si="253"/>
        <v>0.11571976465409721</v>
      </c>
      <c r="M1782" s="65">
        <f t="shared" si="254"/>
        <v>0.11195300325627411</v>
      </c>
      <c r="N1782" s="65">
        <f t="shared" si="255"/>
        <v>6.0429773369694365E-2</v>
      </c>
      <c r="O1782" s="65">
        <f t="shared" si="256"/>
        <v>1.3074657611719507E-2</v>
      </c>
      <c r="P1782" s="65">
        <f t="shared" si="257"/>
        <v>0.21605855594027723</v>
      </c>
      <c r="Q1782" s="65">
        <f t="shared" si="258"/>
        <v>0.20333402510610082</v>
      </c>
      <c r="R1782" s="65">
        <f t="shared" si="259"/>
        <v>7.5705134850461625E-2</v>
      </c>
      <c r="S1782" s="65">
        <f t="shared" si="260"/>
        <v>0.20372508521137495</v>
      </c>
      <c r="T1782" s="66">
        <f>(L1782*'Football Field'!$F$4)+(M1782*'Football Field'!$F$5)+(N1782*'Football Field'!$F$6)+(O1782*'Football Field'!$F$7)+(P1782*'Football Field'!$F$8)+(Q1782*'Football Field'!$F$9)+(R1782*'Football Field'!$F$10)+(S1782*'Football Field'!$F$11)</f>
        <v>138536430.2908428</v>
      </c>
    </row>
    <row r="1783" spans="2:20" x14ac:dyDescent="0.3">
      <c r="B1783" s="62">
        <f t="shared" si="252"/>
        <v>1756</v>
      </c>
      <c r="C1783" s="62">
        <v>0.79390766427210513</v>
      </c>
      <c r="D1783" s="62">
        <v>4.0840164850859839E-2</v>
      </c>
      <c r="E1783" s="62">
        <v>0.73587144594777487</v>
      </c>
      <c r="F1783" s="62">
        <v>0.63949151539591231</v>
      </c>
      <c r="G1783" s="62">
        <v>0.86813048201500032</v>
      </c>
      <c r="H1783" s="62">
        <v>0.51913988130916777</v>
      </c>
      <c r="I1783" s="62">
        <v>0.83420221872346534</v>
      </c>
      <c r="J1783" s="62">
        <v>0.53317687254760759</v>
      </c>
      <c r="K1783" s="62"/>
      <c r="L1783" s="65">
        <f t="shared" si="253"/>
        <v>0.15990856055169045</v>
      </c>
      <c r="M1783" s="65">
        <f t="shared" si="254"/>
        <v>8.22600948182357E-3</v>
      </c>
      <c r="N1783" s="65">
        <f t="shared" si="255"/>
        <v>0.14821892893613461</v>
      </c>
      <c r="O1783" s="65">
        <f t="shared" si="256"/>
        <v>0.12880612231617242</v>
      </c>
      <c r="P1783" s="65">
        <f t="shared" si="257"/>
        <v>0.17485849047362767</v>
      </c>
      <c r="Q1783" s="65">
        <f t="shared" si="258"/>
        <v>0.1045649448682886</v>
      </c>
      <c r="R1783" s="65">
        <f t="shared" si="259"/>
        <v>0.16802467340758082</v>
      </c>
      <c r="S1783" s="65">
        <f t="shared" si="260"/>
        <v>0.10739226996468201</v>
      </c>
      <c r="T1783" s="66">
        <f>(L1783*'Football Field'!$F$4)+(M1783*'Football Field'!$F$5)+(N1783*'Football Field'!$F$6)+(O1783*'Football Field'!$F$7)+(P1783*'Football Field'!$F$8)+(Q1783*'Football Field'!$F$9)+(R1783*'Football Field'!$F$10)+(S1783*'Football Field'!$F$11)</f>
        <v>150466606.02975443</v>
      </c>
    </row>
    <row r="1784" spans="2:20" x14ac:dyDescent="0.3">
      <c r="B1784" s="62">
        <f t="shared" si="252"/>
        <v>1757</v>
      </c>
      <c r="C1784" s="62">
        <v>0.92904297270124248</v>
      </c>
      <c r="D1784" s="62">
        <v>0.14838659294678025</v>
      </c>
      <c r="E1784" s="62">
        <v>0.45375700944608011</v>
      </c>
      <c r="F1784" s="62">
        <v>0.94879275474851998</v>
      </c>
      <c r="G1784" s="62">
        <v>7.6099664336551021E-2</v>
      </c>
      <c r="H1784" s="62">
        <v>5.0964926965198942E-2</v>
      </c>
      <c r="I1784" s="62">
        <v>0.66217113320185328</v>
      </c>
      <c r="J1784" s="62">
        <v>0.27460638636435508</v>
      </c>
      <c r="K1784" s="62"/>
      <c r="L1784" s="65">
        <f t="shared" si="253"/>
        <v>0.26215851680014601</v>
      </c>
      <c r="M1784" s="65">
        <f t="shared" si="254"/>
        <v>4.1871915791848374E-2</v>
      </c>
      <c r="N1784" s="65">
        <f t="shared" si="255"/>
        <v>0.12804172474194864</v>
      </c>
      <c r="O1784" s="65">
        <f t="shared" si="256"/>
        <v>0.26773153518656823</v>
      </c>
      <c r="P1784" s="65">
        <f t="shared" si="257"/>
        <v>2.1473899181921555E-2</v>
      </c>
      <c r="Q1784" s="65">
        <f t="shared" si="258"/>
        <v>1.4381347316127707E-2</v>
      </c>
      <c r="R1784" s="65">
        <f t="shared" si="259"/>
        <v>0.18685228482309751</v>
      </c>
      <c r="S1784" s="65">
        <f t="shared" si="260"/>
        <v>7.7488776158341946E-2</v>
      </c>
      <c r="T1784" s="66">
        <f>(L1784*'Football Field'!$F$4)+(M1784*'Football Field'!$F$5)+(N1784*'Football Field'!$F$6)+(O1784*'Football Field'!$F$7)+(P1784*'Football Field'!$F$8)+(Q1784*'Football Field'!$F$9)+(R1784*'Football Field'!$F$10)+(S1784*'Football Field'!$F$11)</f>
        <v>140133845.62278342</v>
      </c>
    </row>
    <row r="1785" spans="2:20" x14ac:dyDescent="0.3">
      <c r="B1785" s="62">
        <f t="shared" si="252"/>
        <v>1758</v>
      </c>
      <c r="C1785" s="62">
        <v>0.51120162404956782</v>
      </c>
      <c r="D1785" s="62">
        <v>0.93003504376341517</v>
      </c>
      <c r="E1785" s="62">
        <v>1.4563809700980035E-2</v>
      </c>
      <c r="F1785" s="62">
        <v>0.40364109214497357</v>
      </c>
      <c r="G1785" s="62">
        <v>0.51715514961030384</v>
      </c>
      <c r="H1785" s="62">
        <v>0.40425878214284028</v>
      </c>
      <c r="I1785" s="62">
        <v>0.18180403216984775</v>
      </c>
      <c r="J1785" s="62">
        <v>0.93483074370820807</v>
      </c>
      <c r="K1785" s="62"/>
      <c r="L1785" s="65">
        <f t="shared" si="253"/>
        <v>0.13116174452781398</v>
      </c>
      <c r="M1785" s="65">
        <f t="shared" si="254"/>
        <v>0.23862408308816971</v>
      </c>
      <c r="N1785" s="65">
        <f t="shared" si="255"/>
        <v>3.7367148253942589E-3</v>
      </c>
      <c r="O1785" s="65">
        <f t="shared" si="256"/>
        <v>0.10356436153206233</v>
      </c>
      <c r="P1785" s="65">
        <f t="shared" si="257"/>
        <v>0.13268927253613924</v>
      </c>
      <c r="Q1785" s="65">
        <f t="shared" si="258"/>
        <v>0.10372284557023065</v>
      </c>
      <c r="R1785" s="65">
        <f t="shared" si="259"/>
        <v>4.6646436356539991E-2</v>
      </c>
      <c r="S1785" s="65">
        <f t="shared" si="260"/>
        <v>0.2398545415636498</v>
      </c>
      <c r="T1785" s="66">
        <f>(L1785*'Football Field'!$F$4)+(M1785*'Football Field'!$F$5)+(N1785*'Football Field'!$F$6)+(O1785*'Football Field'!$F$7)+(P1785*'Football Field'!$F$8)+(Q1785*'Football Field'!$F$9)+(R1785*'Football Field'!$F$10)+(S1785*'Football Field'!$F$11)</f>
        <v>126629160.4431687</v>
      </c>
    </row>
    <row r="1786" spans="2:20" x14ac:dyDescent="0.3">
      <c r="B1786" s="62">
        <f t="shared" si="252"/>
        <v>1759</v>
      </c>
      <c r="C1786" s="62">
        <v>0.82665313833645759</v>
      </c>
      <c r="D1786" s="62">
        <v>0.36432992097235528</v>
      </c>
      <c r="E1786" s="62">
        <v>0.37147011917047967</v>
      </c>
      <c r="F1786" s="62">
        <v>0.23683803784243085</v>
      </c>
      <c r="G1786" s="62">
        <v>0.62960512940309088</v>
      </c>
      <c r="H1786" s="62">
        <v>0.85296679357346705</v>
      </c>
      <c r="I1786" s="62">
        <v>9.1056519366162547E-2</v>
      </c>
      <c r="J1786" s="62">
        <v>0.37763103683385069</v>
      </c>
      <c r="K1786" s="62"/>
      <c r="L1786" s="65">
        <f t="shared" si="253"/>
        <v>0.22040846943588088</v>
      </c>
      <c r="M1786" s="65">
        <f t="shared" si="254"/>
        <v>9.7140380320589373E-2</v>
      </c>
      <c r="N1786" s="65">
        <f t="shared" si="255"/>
        <v>9.904415360025591E-2</v>
      </c>
      <c r="O1786" s="65">
        <f t="shared" si="256"/>
        <v>6.3147536740858476E-2</v>
      </c>
      <c r="P1786" s="65">
        <f t="shared" si="257"/>
        <v>0.16787004909940093</v>
      </c>
      <c r="Q1786" s="65">
        <f t="shared" si="258"/>
        <v>0.22742441385934734</v>
      </c>
      <c r="R1786" s="65">
        <f t="shared" si="259"/>
        <v>2.4278173196127104E-2</v>
      </c>
      <c r="S1786" s="65">
        <f t="shared" si="260"/>
        <v>0.10068682374754011</v>
      </c>
      <c r="T1786" s="66">
        <f>(L1786*'Football Field'!$F$4)+(M1786*'Football Field'!$F$5)+(N1786*'Football Field'!$F$6)+(O1786*'Football Field'!$F$7)+(P1786*'Football Field'!$F$8)+(Q1786*'Football Field'!$F$9)+(R1786*'Football Field'!$F$10)+(S1786*'Football Field'!$F$11)</f>
        <v>127559338.60692804</v>
      </c>
    </row>
    <row r="1787" spans="2:20" x14ac:dyDescent="0.3">
      <c r="B1787" s="62">
        <f t="shared" si="252"/>
        <v>1760</v>
      </c>
      <c r="C1787" s="62">
        <v>0.68019346950724269</v>
      </c>
      <c r="D1787" s="62">
        <v>0.8890818622211113</v>
      </c>
      <c r="E1787" s="62">
        <v>0.4655690484587971</v>
      </c>
      <c r="F1787" s="62">
        <v>0.74274729196521094</v>
      </c>
      <c r="G1787" s="62">
        <v>3.3390108483945302E-2</v>
      </c>
      <c r="H1787" s="62">
        <v>0.44731278505787475</v>
      </c>
      <c r="I1787" s="62">
        <v>0.16981443792824658</v>
      </c>
      <c r="J1787" s="62">
        <v>0.30265114745732624</v>
      </c>
      <c r="K1787" s="62"/>
      <c r="L1787" s="65">
        <f t="shared" si="253"/>
        <v>0.182320342761885</v>
      </c>
      <c r="M1787" s="65">
        <f t="shared" si="254"/>
        <v>0.2383111822301934</v>
      </c>
      <c r="N1787" s="65">
        <f t="shared" si="255"/>
        <v>0.12479200742080736</v>
      </c>
      <c r="O1787" s="65">
        <f t="shared" si="256"/>
        <v>0.19908738752617089</v>
      </c>
      <c r="P1787" s="65">
        <f t="shared" si="257"/>
        <v>8.9499477671545185E-3</v>
      </c>
      <c r="Q1787" s="65">
        <f t="shared" si="258"/>
        <v>0.11989856408443028</v>
      </c>
      <c r="R1787" s="65">
        <f t="shared" si="259"/>
        <v>4.5517382799078888E-2</v>
      </c>
      <c r="S1787" s="65">
        <f t="shared" si="260"/>
        <v>8.1123185410279755E-2</v>
      </c>
      <c r="T1787" s="66">
        <f>(L1787*'Football Field'!$F$4)+(M1787*'Football Field'!$F$5)+(N1787*'Football Field'!$F$6)+(O1787*'Football Field'!$F$7)+(P1787*'Football Field'!$F$8)+(Q1787*'Football Field'!$F$9)+(R1787*'Football Field'!$F$10)+(S1787*'Football Field'!$F$11)</f>
        <v>118699565.87718014</v>
      </c>
    </row>
    <row r="1788" spans="2:20" x14ac:dyDescent="0.3">
      <c r="B1788" s="62">
        <f t="shared" si="252"/>
        <v>1761</v>
      </c>
      <c r="C1788" s="62">
        <v>0.63097420157284323</v>
      </c>
      <c r="D1788" s="62">
        <v>0.37643356497912883</v>
      </c>
      <c r="E1788" s="62">
        <v>8.9738877125090322E-2</v>
      </c>
      <c r="F1788" s="62">
        <v>0.63426970304802721</v>
      </c>
      <c r="G1788" s="62">
        <v>0.81644264573579528</v>
      </c>
      <c r="H1788" s="62">
        <v>0.19101621523551204</v>
      </c>
      <c r="I1788" s="62">
        <v>0.27402987279545143</v>
      </c>
      <c r="J1788" s="62">
        <v>9.2296038461356922E-3</v>
      </c>
      <c r="K1788" s="62"/>
      <c r="L1788" s="65">
        <f t="shared" si="253"/>
        <v>0.20878427584409984</v>
      </c>
      <c r="M1788" s="65">
        <f t="shared" si="254"/>
        <v>0.12455883152063714</v>
      </c>
      <c r="N1788" s="65">
        <f t="shared" si="255"/>
        <v>2.9693870888731797E-2</v>
      </c>
      <c r="O1788" s="65">
        <f t="shared" si="256"/>
        <v>0.20987473071107274</v>
      </c>
      <c r="P1788" s="65">
        <f t="shared" si="257"/>
        <v>0.27015428861160823</v>
      </c>
      <c r="Q1788" s="65">
        <f t="shared" si="258"/>
        <v>6.3205725484519651E-2</v>
      </c>
      <c r="R1788" s="65">
        <f t="shared" si="259"/>
        <v>9.0674275443643662E-2</v>
      </c>
      <c r="S1788" s="65">
        <f t="shared" si="260"/>
        <v>3.0540014956869769E-3</v>
      </c>
      <c r="T1788" s="66">
        <f>(L1788*'Football Field'!$F$4)+(M1788*'Football Field'!$F$5)+(N1788*'Football Field'!$F$6)+(O1788*'Football Field'!$F$7)+(P1788*'Football Field'!$F$8)+(Q1788*'Football Field'!$F$9)+(R1788*'Football Field'!$F$10)+(S1788*'Football Field'!$F$11)</f>
        <v>143602930.47237563</v>
      </c>
    </row>
    <row r="1789" spans="2:20" x14ac:dyDescent="0.3">
      <c r="B1789" s="62">
        <f t="shared" si="252"/>
        <v>1762</v>
      </c>
      <c r="C1789" s="62">
        <v>0.4704341928216379</v>
      </c>
      <c r="D1789" s="62">
        <v>0.99494072569561376</v>
      </c>
      <c r="E1789" s="62">
        <v>0.29510689460477135</v>
      </c>
      <c r="F1789" s="62">
        <v>5.2499477733895517E-2</v>
      </c>
      <c r="G1789" s="62">
        <v>0.17647228388967584</v>
      </c>
      <c r="H1789" s="62">
        <v>0.32531210155226831</v>
      </c>
      <c r="I1789" s="62">
        <v>0.59502013300894763</v>
      </c>
      <c r="J1789" s="62">
        <v>0.5819978667133362</v>
      </c>
      <c r="K1789" s="62"/>
      <c r="L1789" s="65">
        <f t="shared" si="253"/>
        <v>0.13472604160800358</v>
      </c>
      <c r="M1789" s="65">
        <f t="shared" si="254"/>
        <v>0.28493767598731201</v>
      </c>
      <c r="N1789" s="65">
        <f t="shared" si="255"/>
        <v>8.4514655541642059E-2</v>
      </c>
      <c r="O1789" s="65">
        <f t="shared" si="256"/>
        <v>1.5035146104392468E-2</v>
      </c>
      <c r="P1789" s="65">
        <f t="shared" si="257"/>
        <v>5.0539294602240319E-2</v>
      </c>
      <c r="Q1789" s="65">
        <f t="shared" si="258"/>
        <v>9.3165021586632604E-2</v>
      </c>
      <c r="R1789" s="65">
        <f t="shared" si="259"/>
        <v>0.17040578346684343</v>
      </c>
      <c r="S1789" s="65">
        <f t="shared" si="260"/>
        <v>0.16667638110293356</v>
      </c>
      <c r="T1789" s="66">
        <f>(L1789*'Football Field'!$F$4)+(M1789*'Football Field'!$F$5)+(N1789*'Football Field'!$F$6)+(O1789*'Football Field'!$F$7)+(P1789*'Football Field'!$F$8)+(Q1789*'Football Field'!$F$9)+(R1789*'Football Field'!$F$10)+(S1789*'Football Field'!$F$11)</f>
        <v>137825033.62388599</v>
      </c>
    </row>
    <row r="1790" spans="2:20" x14ac:dyDescent="0.3">
      <c r="B1790" s="62">
        <f t="shared" si="252"/>
        <v>1763</v>
      </c>
      <c r="C1790" s="62">
        <v>0.86859999878864891</v>
      </c>
      <c r="D1790" s="62">
        <v>0.52432347767239607</v>
      </c>
      <c r="E1790" s="62">
        <v>0.31473644335617101</v>
      </c>
      <c r="F1790" s="62">
        <v>0.89423591882791209</v>
      </c>
      <c r="G1790" s="62">
        <v>0.22729202853403185</v>
      </c>
      <c r="H1790" s="62">
        <v>0.98819423777914805</v>
      </c>
      <c r="I1790" s="62">
        <v>0.21442172758723554</v>
      </c>
      <c r="J1790" s="62">
        <v>0.61677728069522952</v>
      </c>
      <c r="K1790" s="62"/>
      <c r="L1790" s="65">
        <f t="shared" si="253"/>
        <v>0.18685271432923359</v>
      </c>
      <c r="M1790" s="65">
        <f t="shared" si="254"/>
        <v>0.11279215418634747</v>
      </c>
      <c r="N1790" s="65">
        <f t="shared" si="255"/>
        <v>6.7705916211657002E-2</v>
      </c>
      <c r="O1790" s="65">
        <f t="shared" si="256"/>
        <v>0.19236749817720028</v>
      </c>
      <c r="P1790" s="65">
        <f t="shared" si="257"/>
        <v>4.889492578426248E-2</v>
      </c>
      <c r="Q1790" s="65">
        <f t="shared" si="258"/>
        <v>0.21257975578062469</v>
      </c>
      <c r="R1790" s="65">
        <f t="shared" si="259"/>
        <v>4.6126274311206056E-2</v>
      </c>
      <c r="S1790" s="65">
        <f t="shared" si="260"/>
        <v>0.13268076121946837</v>
      </c>
      <c r="T1790" s="66">
        <f>(L1790*'Football Field'!$F$4)+(M1790*'Football Field'!$F$5)+(N1790*'Football Field'!$F$6)+(O1790*'Football Field'!$F$7)+(P1790*'Football Field'!$F$8)+(Q1790*'Football Field'!$F$9)+(R1790*'Football Field'!$F$10)+(S1790*'Football Field'!$F$11)</f>
        <v>121294948.85878989</v>
      </c>
    </row>
    <row r="1791" spans="2:20" x14ac:dyDescent="0.3">
      <c r="B1791" s="62">
        <f t="shared" si="252"/>
        <v>1764</v>
      </c>
      <c r="C1791" s="62">
        <v>0.33059078511386586</v>
      </c>
      <c r="D1791" s="62">
        <v>0.29720323783591962</v>
      </c>
      <c r="E1791" s="62">
        <v>0.25904071443676513</v>
      </c>
      <c r="F1791" s="62">
        <v>8.0476167783812391E-2</v>
      </c>
      <c r="G1791" s="62">
        <v>0.87039995690644045</v>
      </c>
      <c r="H1791" s="62">
        <v>0.49865189333739546</v>
      </c>
      <c r="I1791" s="62">
        <v>0.59801039174581005</v>
      </c>
      <c r="J1791" s="62">
        <v>0.90190067246281491</v>
      </c>
      <c r="K1791" s="62"/>
      <c r="L1791" s="65">
        <f t="shared" si="253"/>
        <v>8.6174970989523619E-2</v>
      </c>
      <c r="M1791" s="65">
        <f t="shared" si="254"/>
        <v>7.7471852065330457E-2</v>
      </c>
      <c r="N1791" s="65">
        <f t="shared" si="255"/>
        <v>6.7524041978378274E-2</v>
      </c>
      <c r="O1791" s="65">
        <f t="shared" si="256"/>
        <v>2.0977691261810053E-2</v>
      </c>
      <c r="P1791" s="65">
        <f t="shared" si="257"/>
        <v>0.22688681721682127</v>
      </c>
      <c r="Q1791" s="65">
        <f t="shared" si="258"/>
        <v>0.1299833945081694</v>
      </c>
      <c r="R1791" s="65">
        <f t="shared" si="259"/>
        <v>0.15588313552774641</v>
      </c>
      <c r="S1791" s="65">
        <f t="shared" si="260"/>
        <v>0.23509809645222046</v>
      </c>
      <c r="T1791" s="66">
        <f>(L1791*'Football Field'!$F$4)+(M1791*'Football Field'!$F$5)+(N1791*'Football Field'!$F$6)+(O1791*'Football Field'!$F$7)+(P1791*'Football Field'!$F$8)+(Q1791*'Football Field'!$F$9)+(R1791*'Football Field'!$F$10)+(S1791*'Football Field'!$F$11)</f>
        <v>151291067.21631622</v>
      </c>
    </row>
    <row r="1792" spans="2:20" x14ac:dyDescent="0.3">
      <c r="B1792" s="62">
        <f t="shared" si="252"/>
        <v>1765</v>
      </c>
      <c r="C1792" s="62">
        <v>0.16412030874827499</v>
      </c>
      <c r="D1792" s="62">
        <v>0.30580528035790777</v>
      </c>
      <c r="E1792" s="62">
        <v>0.17632153038259091</v>
      </c>
      <c r="F1792" s="62">
        <v>0.15541825726419289</v>
      </c>
      <c r="G1792" s="62">
        <v>2.8375469167178147E-2</v>
      </c>
      <c r="H1792" s="62">
        <v>0.61206144304152865</v>
      </c>
      <c r="I1792" s="62">
        <v>5.7536134514527881E-2</v>
      </c>
      <c r="J1792" s="62">
        <v>0.72900676654089214</v>
      </c>
      <c r="K1792" s="62"/>
      <c r="L1792" s="65">
        <f t="shared" si="253"/>
        <v>7.3641290898806652E-2</v>
      </c>
      <c r="M1792" s="65">
        <f t="shared" si="254"/>
        <v>0.13721577652993849</v>
      </c>
      <c r="N1792" s="65">
        <f t="shared" si="255"/>
        <v>7.9116016839467632E-2</v>
      </c>
      <c r="O1792" s="65">
        <f t="shared" si="256"/>
        <v>6.9736653443252153E-2</v>
      </c>
      <c r="P1792" s="65">
        <f t="shared" si="257"/>
        <v>1.2732160908466777E-2</v>
      </c>
      <c r="Q1792" s="65">
        <f t="shared" si="258"/>
        <v>0.27463386535603462</v>
      </c>
      <c r="R1792" s="65">
        <f t="shared" si="259"/>
        <v>2.5816641775125534E-2</v>
      </c>
      <c r="S1792" s="65">
        <f t="shared" si="260"/>
        <v>0.32710759424890812</v>
      </c>
      <c r="T1792" s="66">
        <f>(L1792*'Football Field'!$F$4)+(M1792*'Football Field'!$F$5)+(N1792*'Football Field'!$F$6)+(O1792*'Football Field'!$F$7)+(P1792*'Football Field'!$F$8)+(Q1792*'Football Field'!$F$9)+(R1792*'Football Field'!$F$10)+(S1792*'Football Field'!$F$11)</f>
        <v>116909829.53553447</v>
      </c>
    </row>
    <row r="1793" spans="2:20" x14ac:dyDescent="0.3">
      <c r="B1793" s="62">
        <f t="shared" si="252"/>
        <v>1766</v>
      </c>
      <c r="C1793" s="62">
        <v>0.85023114613636619</v>
      </c>
      <c r="D1793" s="62">
        <v>0.44079864581578776</v>
      </c>
      <c r="E1793" s="62">
        <v>0.1123449385800529</v>
      </c>
      <c r="F1793" s="62">
        <v>0.73797692662399206</v>
      </c>
      <c r="G1793" s="62">
        <v>0.9789238593670192</v>
      </c>
      <c r="H1793" s="62">
        <v>8.9474837087257453E-2</v>
      </c>
      <c r="I1793" s="62">
        <v>0.65691112930435291</v>
      </c>
      <c r="J1793" s="62">
        <v>0.29350255800431757</v>
      </c>
      <c r="K1793" s="62"/>
      <c r="L1793" s="65">
        <f t="shared" si="253"/>
        <v>0.20437442797292105</v>
      </c>
      <c r="M1793" s="65">
        <f t="shared" si="254"/>
        <v>0.10595703474192757</v>
      </c>
      <c r="N1793" s="65">
        <f t="shared" si="255"/>
        <v>2.7004929967913337E-2</v>
      </c>
      <c r="O1793" s="65">
        <f t="shared" si="256"/>
        <v>0.17739130461330163</v>
      </c>
      <c r="P1793" s="65">
        <f t="shared" si="257"/>
        <v>0.23530895650709385</v>
      </c>
      <c r="Q1793" s="65">
        <f t="shared" si="258"/>
        <v>2.1507526195406683E-2</v>
      </c>
      <c r="R1793" s="65">
        <f t="shared" si="259"/>
        <v>0.15790510250149056</v>
      </c>
      <c r="S1793" s="65">
        <f t="shared" si="260"/>
        <v>7.0550717499945306E-2</v>
      </c>
      <c r="T1793" s="66">
        <f>(L1793*'Football Field'!$F$4)+(M1793*'Football Field'!$F$5)+(N1793*'Football Field'!$F$6)+(O1793*'Football Field'!$F$7)+(P1793*'Football Field'!$F$8)+(Q1793*'Football Field'!$F$9)+(R1793*'Football Field'!$F$10)+(S1793*'Football Field'!$F$11)</f>
        <v>150380651.51513454</v>
      </c>
    </row>
    <row r="1794" spans="2:20" x14ac:dyDescent="0.3">
      <c r="B1794" s="62">
        <f t="shared" si="252"/>
        <v>1767</v>
      </c>
      <c r="C1794" s="62">
        <v>0.83076751843540853</v>
      </c>
      <c r="D1794" s="62">
        <v>0.28914746474120334</v>
      </c>
      <c r="E1794" s="62">
        <v>0.62343997908183557</v>
      </c>
      <c r="F1794" s="62">
        <v>0.18470554843485598</v>
      </c>
      <c r="G1794" s="62">
        <v>4.214528703006315E-3</v>
      </c>
      <c r="H1794" s="62">
        <v>0.78127565809294652</v>
      </c>
      <c r="I1794" s="62">
        <v>0.63129238700062651</v>
      </c>
      <c r="J1794" s="62">
        <v>0.24271674072927496</v>
      </c>
      <c r="K1794" s="62"/>
      <c r="L1794" s="65">
        <f t="shared" si="253"/>
        <v>0.23156896578990385</v>
      </c>
      <c r="M1794" s="65">
        <f t="shared" si="254"/>
        <v>8.0597252402206235E-2</v>
      </c>
      <c r="N1794" s="65">
        <f t="shared" si="255"/>
        <v>0.1737782809081799</v>
      </c>
      <c r="O1794" s="65">
        <f t="shared" si="256"/>
        <v>5.1485008594545918E-2</v>
      </c>
      <c r="P1794" s="65">
        <f t="shared" si="257"/>
        <v>1.1747619296491752E-3</v>
      </c>
      <c r="Q1794" s="65">
        <f t="shared" si="258"/>
        <v>0.21777355532885637</v>
      </c>
      <c r="R1794" s="65">
        <f t="shared" si="259"/>
        <v>0.17596706891488897</v>
      </c>
      <c r="S1794" s="65">
        <f t="shared" si="260"/>
        <v>6.7655106131769616E-2</v>
      </c>
      <c r="T1794" s="66">
        <f>(L1794*'Football Field'!$F$4)+(M1794*'Football Field'!$F$5)+(N1794*'Football Field'!$F$6)+(O1794*'Football Field'!$F$7)+(P1794*'Football Field'!$F$8)+(Q1794*'Football Field'!$F$9)+(R1794*'Football Field'!$F$10)+(S1794*'Football Field'!$F$11)</f>
        <v>136563671.09892344</v>
      </c>
    </row>
    <row r="1795" spans="2:20" x14ac:dyDescent="0.3">
      <c r="B1795" s="62">
        <f t="shared" si="252"/>
        <v>1768</v>
      </c>
      <c r="C1795" s="62">
        <v>0.57584716516977807</v>
      </c>
      <c r="D1795" s="62">
        <v>0.87577744401780167</v>
      </c>
      <c r="E1795" s="62">
        <v>0.67055987031816011</v>
      </c>
      <c r="F1795" s="62">
        <v>0.26426833468466315</v>
      </c>
      <c r="G1795" s="62">
        <v>0.41401775259876794</v>
      </c>
      <c r="H1795" s="62">
        <v>0.22494810436946888</v>
      </c>
      <c r="I1795" s="62">
        <v>0.49877710223042515</v>
      </c>
      <c r="J1795" s="62">
        <v>0.31865133408373036</v>
      </c>
      <c r="K1795" s="62"/>
      <c r="L1795" s="65">
        <f t="shared" si="253"/>
        <v>0.14984909601268975</v>
      </c>
      <c r="M1795" s="65">
        <f t="shared" si="254"/>
        <v>0.22789807128021461</v>
      </c>
      <c r="N1795" s="65">
        <f t="shared" si="255"/>
        <v>0.17449558922450759</v>
      </c>
      <c r="O1795" s="65">
        <f t="shared" si="256"/>
        <v>6.8768891213696032E-2</v>
      </c>
      <c r="P1795" s="65">
        <f t="shared" si="257"/>
        <v>0.1077372429919654</v>
      </c>
      <c r="Q1795" s="65">
        <f t="shared" si="258"/>
        <v>5.8536834299765687E-2</v>
      </c>
      <c r="R1795" s="65">
        <f t="shared" si="259"/>
        <v>0.1297936369262529</v>
      </c>
      <c r="S1795" s="65">
        <f t="shared" si="260"/>
        <v>8.2920638050907977E-2</v>
      </c>
      <c r="T1795" s="66">
        <f>(L1795*'Football Field'!$F$4)+(M1795*'Football Field'!$F$5)+(N1795*'Football Field'!$F$6)+(O1795*'Football Field'!$F$7)+(P1795*'Football Field'!$F$8)+(Q1795*'Football Field'!$F$9)+(R1795*'Football Field'!$F$10)+(S1795*'Football Field'!$F$11)</f>
        <v>139075334.37236363</v>
      </c>
    </row>
    <row r="1796" spans="2:20" x14ac:dyDescent="0.3">
      <c r="B1796" s="62">
        <f t="shared" si="252"/>
        <v>1769</v>
      </c>
      <c r="C1796" s="62">
        <v>0.66572649179410859</v>
      </c>
      <c r="D1796" s="62">
        <v>0.3958044405324247</v>
      </c>
      <c r="E1796" s="62">
        <v>0.7922352266834829</v>
      </c>
      <c r="F1796" s="62">
        <v>0.20401471612704913</v>
      </c>
      <c r="G1796" s="62">
        <v>0.96439990435408895</v>
      </c>
      <c r="H1796" s="62">
        <v>0.92257772042186026</v>
      </c>
      <c r="I1796" s="62">
        <v>0.34851034976566109</v>
      </c>
      <c r="J1796" s="62">
        <v>3.4728794813445041E-2</v>
      </c>
      <c r="K1796" s="62"/>
      <c r="L1796" s="65">
        <f t="shared" si="253"/>
        <v>0.15381858921326422</v>
      </c>
      <c r="M1796" s="65">
        <f t="shared" si="254"/>
        <v>9.1452092409553834E-2</v>
      </c>
      <c r="N1796" s="65">
        <f t="shared" si="255"/>
        <v>0.18304890431067916</v>
      </c>
      <c r="O1796" s="65">
        <f t="shared" si="256"/>
        <v>4.7138361174175213E-2</v>
      </c>
      <c r="P1796" s="65">
        <f t="shared" si="257"/>
        <v>0.22282819529289716</v>
      </c>
      <c r="Q1796" s="65">
        <f t="shared" si="258"/>
        <v>0.21316502369079326</v>
      </c>
      <c r="R1796" s="65">
        <f t="shared" si="259"/>
        <v>8.052461632209551E-2</v>
      </c>
      <c r="S1796" s="65">
        <f t="shared" si="260"/>
        <v>8.0242175865417736E-3</v>
      </c>
      <c r="T1796" s="66">
        <f>(L1796*'Football Field'!$F$4)+(M1796*'Football Field'!$F$5)+(N1796*'Football Field'!$F$6)+(O1796*'Football Field'!$F$7)+(P1796*'Football Field'!$F$8)+(Q1796*'Football Field'!$F$9)+(R1796*'Football Field'!$F$10)+(S1796*'Football Field'!$F$11)</f>
        <v>141577739.8875401</v>
      </c>
    </row>
    <row r="1797" spans="2:20" x14ac:dyDescent="0.3">
      <c r="B1797" s="62">
        <f t="shared" si="252"/>
        <v>1770</v>
      </c>
      <c r="C1797" s="62">
        <v>0.33803465704763358</v>
      </c>
      <c r="D1797" s="62">
        <v>0.84319581921193298</v>
      </c>
      <c r="E1797" s="62">
        <v>0.83862981421115834</v>
      </c>
      <c r="F1797" s="62">
        <v>0.34035513150637653</v>
      </c>
      <c r="G1797" s="62">
        <v>0.15633075655070472</v>
      </c>
      <c r="H1797" s="62">
        <v>0.13732449597885221</v>
      </c>
      <c r="I1797" s="62">
        <v>0.14005858811694494</v>
      </c>
      <c r="J1797" s="62">
        <v>0.73067098177775613</v>
      </c>
      <c r="K1797" s="62"/>
      <c r="L1797" s="65">
        <f t="shared" si="253"/>
        <v>9.5907233049927765E-2</v>
      </c>
      <c r="M1797" s="65">
        <f t="shared" si="254"/>
        <v>0.23923161798314707</v>
      </c>
      <c r="N1797" s="65">
        <f t="shared" si="255"/>
        <v>0.2379361505019689</v>
      </c>
      <c r="O1797" s="65">
        <f t="shared" si="256"/>
        <v>9.6565598338992503E-2</v>
      </c>
      <c r="P1797" s="65">
        <f t="shared" si="257"/>
        <v>4.4354180817818362E-2</v>
      </c>
      <c r="Q1797" s="65">
        <f t="shared" si="258"/>
        <v>3.896172231077407E-2</v>
      </c>
      <c r="R1797" s="65">
        <f t="shared" si="259"/>
        <v>3.9737439256954193E-2</v>
      </c>
      <c r="S1797" s="65">
        <f t="shared" si="260"/>
        <v>0.20730605774041699</v>
      </c>
      <c r="T1797" s="66">
        <f>(L1797*'Football Field'!$F$4)+(M1797*'Football Field'!$F$5)+(N1797*'Football Field'!$F$6)+(O1797*'Football Field'!$F$7)+(P1797*'Football Field'!$F$8)+(Q1797*'Football Field'!$F$9)+(R1797*'Football Field'!$F$10)+(S1797*'Football Field'!$F$11)</f>
        <v>124423413.91712731</v>
      </c>
    </row>
    <row r="1798" spans="2:20" x14ac:dyDescent="0.3">
      <c r="B1798" s="62">
        <f t="shared" si="252"/>
        <v>1771</v>
      </c>
      <c r="C1798" s="62">
        <v>0.98183718360882521</v>
      </c>
      <c r="D1798" s="62">
        <v>0.93918892466718884</v>
      </c>
      <c r="E1798" s="62">
        <v>0.19702506475935055</v>
      </c>
      <c r="F1798" s="62">
        <v>0.76036496430466061</v>
      </c>
      <c r="G1798" s="62">
        <v>0.57652455003156489</v>
      </c>
      <c r="H1798" s="62">
        <v>0.42779932015034372</v>
      </c>
      <c r="I1798" s="62">
        <v>0.35508181190957366</v>
      </c>
      <c r="J1798" s="62">
        <v>0.44609677333820297</v>
      </c>
      <c r="K1798" s="62"/>
      <c r="L1798" s="65">
        <f t="shared" si="253"/>
        <v>0.20961875492977811</v>
      </c>
      <c r="M1798" s="65">
        <f t="shared" si="254"/>
        <v>0.20051350297098661</v>
      </c>
      <c r="N1798" s="65">
        <f t="shared" si="255"/>
        <v>4.2064152238573606E-2</v>
      </c>
      <c r="O1798" s="65">
        <f t="shared" si="256"/>
        <v>0.16233522193967914</v>
      </c>
      <c r="P1798" s="65">
        <f t="shared" si="257"/>
        <v>0.12308594579792909</v>
      </c>
      <c r="Q1798" s="65">
        <f t="shared" si="258"/>
        <v>9.1333636927574346E-2</v>
      </c>
      <c r="R1798" s="65">
        <f t="shared" si="259"/>
        <v>7.5808706935618503E-2</v>
      </c>
      <c r="S1798" s="65">
        <f t="shared" si="260"/>
        <v>9.5240078259860514E-2</v>
      </c>
      <c r="T1798" s="66">
        <f>(L1798*'Football Field'!$F$4)+(M1798*'Football Field'!$F$5)+(N1798*'Football Field'!$F$6)+(O1798*'Football Field'!$F$7)+(P1798*'Football Field'!$F$8)+(Q1798*'Football Field'!$F$9)+(R1798*'Football Field'!$F$10)+(S1798*'Football Field'!$F$11)</f>
        <v>129934784.13974559</v>
      </c>
    </row>
    <row r="1799" spans="2:20" x14ac:dyDescent="0.3">
      <c r="B1799" s="62">
        <f t="shared" si="252"/>
        <v>1772</v>
      </c>
      <c r="C1799" s="62">
        <v>0.61524050578464862</v>
      </c>
      <c r="D1799" s="62">
        <v>0.89634840660077064</v>
      </c>
      <c r="E1799" s="62">
        <v>0.68349568227123858</v>
      </c>
      <c r="F1799" s="62">
        <v>0.56496396037718566</v>
      </c>
      <c r="G1799" s="62">
        <v>0.27788143351823869</v>
      </c>
      <c r="H1799" s="62">
        <v>0.58389824761238662</v>
      </c>
      <c r="I1799" s="62">
        <v>0.86829589576147403</v>
      </c>
      <c r="J1799" s="62">
        <v>0.30969977309089436</v>
      </c>
      <c r="K1799" s="62"/>
      <c r="L1799" s="65">
        <f t="shared" si="253"/>
        <v>0.12817980783453145</v>
      </c>
      <c r="M1799" s="65">
        <f t="shared" si="254"/>
        <v>0.18674610242761111</v>
      </c>
      <c r="N1799" s="65">
        <f t="shared" si="255"/>
        <v>0.1424001579634703</v>
      </c>
      <c r="O1799" s="65">
        <f t="shared" si="256"/>
        <v>0.1177051432630014</v>
      </c>
      <c r="P1799" s="65">
        <f t="shared" si="257"/>
        <v>5.7894089245189483E-2</v>
      </c>
      <c r="Q1799" s="65">
        <f t="shared" si="258"/>
        <v>0.12164993115728448</v>
      </c>
      <c r="R1799" s="65">
        <f t="shared" si="259"/>
        <v>0.18090161492256415</v>
      </c>
      <c r="S1799" s="65">
        <f t="shared" si="260"/>
        <v>6.4523153186347562E-2</v>
      </c>
      <c r="T1799" s="66">
        <f>(L1799*'Football Field'!$F$4)+(M1799*'Football Field'!$F$5)+(N1799*'Football Field'!$F$6)+(O1799*'Football Field'!$F$7)+(P1799*'Football Field'!$F$8)+(Q1799*'Football Field'!$F$9)+(R1799*'Football Field'!$F$10)+(S1799*'Football Field'!$F$11)</f>
        <v>141682993.80988622</v>
      </c>
    </row>
    <row r="1800" spans="2:20" x14ac:dyDescent="0.3">
      <c r="B1800" s="62">
        <f t="shared" si="252"/>
        <v>1773</v>
      </c>
      <c r="C1800" s="62">
        <v>0.55125487704444032</v>
      </c>
      <c r="D1800" s="62">
        <v>0.66094406700506247</v>
      </c>
      <c r="E1800" s="62">
        <v>7.0807785976019999E-2</v>
      </c>
      <c r="F1800" s="62">
        <v>0.52438383177444081</v>
      </c>
      <c r="G1800" s="62">
        <v>2.3270389826389182E-2</v>
      </c>
      <c r="H1800" s="62">
        <v>0.37263732858617626</v>
      </c>
      <c r="I1800" s="62">
        <v>0.25485605444011294</v>
      </c>
      <c r="J1800" s="62">
        <v>3.2304578941770412E-2</v>
      </c>
      <c r="K1800" s="62"/>
      <c r="L1800" s="65">
        <f t="shared" si="253"/>
        <v>0.22134670603693235</v>
      </c>
      <c r="M1800" s="65">
        <f t="shared" si="254"/>
        <v>0.26539047217251205</v>
      </c>
      <c r="N1800" s="65">
        <f t="shared" si="255"/>
        <v>2.8431621814561488E-2</v>
      </c>
      <c r="O1800" s="65">
        <f t="shared" si="256"/>
        <v>0.21055711014224754</v>
      </c>
      <c r="P1800" s="65">
        <f t="shared" si="257"/>
        <v>9.3438159928539658E-3</v>
      </c>
      <c r="Q1800" s="65">
        <f t="shared" si="258"/>
        <v>0.14962596915455989</v>
      </c>
      <c r="R1800" s="65">
        <f t="shared" si="259"/>
        <v>0.10233296885524044</v>
      </c>
      <c r="S1800" s="65">
        <f t="shared" si="260"/>
        <v>1.2971335831092303E-2</v>
      </c>
      <c r="T1800" s="66">
        <f>(L1800*'Football Field'!$F$4)+(M1800*'Football Field'!$F$5)+(N1800*'Football Field'!$F$6)+(O1800*'Football Field'!$F$7)+(P1800*'Football Field'!$F$8)+(Q1800*'Football Field'!$F$9)+(R1800*'Football Field'!$F$10)+(S1800*'Football Field'!$F$11)</f>
        <v>123375257.13196439</v>
      </c>
    </row>
    <row r="1801" spans="2:20" x14ac:dyDescent="0.3">
      <c r="B1801" s="62">
        <f t="shared" si="252"/>
        <v>1774</v>
      </c>
      <c r="C1801" s="62">
        <v>0.2701597184114316</v>
      </c>
      <c r="D1801" s="62">
        <v>0.42375227039466934</v>
      </c>
      <c r="E1801" s="62">
        <v>0.34211781742050218</v>
      </c>
      <c r="F1801" s="62">
        <v>0.34236754243285605</v>
      </c>
      <c r="G1801" s="62">
        <v>0.50085560503169269</v>
      </c>
      <c r="H1801" s="62">
        <v>3.4353533411073833E-2</v>
      </c>
      <c r="I1801" s="62">
        <v>0.89996161124135021</v>
      </c>
      <c r="J1801" s="62">
        <v>0.7598837426432602</v>
      </c>
      <c r="K1801" s="62"/>
      <c r="L1801" s="65">
        <f t="shared" si="253"/>
        <v>7.5601891513619762E-2</v>
      </c>
      <c r="M1801" s="65">
        <f t="shared" si="254"/>
        <v>0.11858345634725188</v>
      </c>
      <c r="N1801" s="65">
        <f t="shared" si="255"/>
        <v>9.5738751393393259E-2</v>
      </c>
      <c r="O1801" s="65">
        <f t="shared" si="256"/>
        <v>9.5808634806817103E-2</v>
      </c>
      <c r="P1801" s="65">
        <f t="shared" si="257"/>
        <v>0.14016016650538587</v>
      </c>
      <c r="Q1801" s="65">
        <f t="shared" si="258"/>
        <v>9.6135431341329743E-3</v>
      </c>
      <c r="R1801" s="65">
        <f t="shared" si="259"/>
        <v>0.25184657616452416</v>
      </c>
      <c r="S1801" s="65">
        <f t="shared" si="260"/>
        <v>0.21264698013487499</v>
      </c>
      <c r="T1801" s="66">
        <f>(L1801*'Football Field'!$F$4)+(M1801*'Football Field'!$F$5)+(N1801*'Football Field'!$F$6)+(O1801*'Football Field'!$F$7)+(P1801*'Football Field'!$F$8)+(Q1801*'Football Field'!$F$9)+(R1801*'Football Field'!$F$10)+(S1801*'Football Field'!$F$11)</f>
        <v>158517687.2537204</v>
      </c>
    </row>
    <row r="1802" spans="2:20" x14ac:dyDescent="0.3">
      <c r="B1802" s="62">
        <f t="shared" si="252"/>
        <v>1775</v>
      </c>
      <c r="C1802" s="62">
        <v>0.83312360613695202</v>
      </c>
      <c r="D1802" s="62">
        <v>0.22888776511217712</v>
      </c>
      <c r="E1802" s="62">
        <v>0.81851683634172001</v>
      </c>
      <c r="F1802" s="62">
        <v>2.792561861773557E-2</v>
      </c>
      <c r="G1802" s="62">
        <v>0.79616251907354763</v>
      </c>
      <c r="H1802" s="62">
        <v>0.3546601331185707</v>
      </c>
      <c r="I1802" s="62">
        <v>0.23508249621498556</v>
      </c>
      <c r="J1802" s="62">
        <v>0.1147633297845676</v>
      </c>
      <c r="K1802" s="62"/>
      <c r="L1802" s="65">
        <f t="shared" si="253"/>
        <v>0.24438067389416168</v>
      </c>
      <c r="M1802" s="65">
        <f t="shared" si="254"/>
        <v>6.7139792789699809E-2</v>
      </c>
      <c r="N1802" s="65">
        <f t="shared" si="255"/>
        <v>0.24009606087914062</v>
      </c>
      <c r="O1802" s="65">
        <f t="shared" si="256"/>
        <v>8.1914393571891325E-3</v>
      </c>
      <c r="P1802" s="65">
        <f t="shared" si="257"/>
        <v>0.23353885486769332</v>
      </c>
      <c r="Q1802" s="65">
        <f t="shared" si="258"/>
        <v>0.10403268098090827</v>
      </c>
      <c r="R1802" s="65">
        <f t="shared" si="259"/>
        <v>6.8956897178947651E-2</v>
      </c>
      <c r="S1802" s="65">
        <f t="shared" si="260"/>
        <v>3.3663600052259532E-2</v>
      </c>
      <c r="T1802" s="66">
        <f>(L1802*'Football Field'!$F$4)+(M1802*'Football Field'!$F$5)+(N1802*'Football Field'!$F$6)+(O1802*'Football Field'!$F$7)+(P1802*'Football Field'!$F$8)+(Q1802*'Football Field'!$F$9)+(R1802*'Football Field'!$F$10)+(S1802*'Football Field'!$F$11)</f>
        <v>141908602.06111598</v>
      </c>
    </row>
    <row r="1803" spans="2:20" x14ac:dyDescent="0.3">
      <c r="B1803" s="62">
        <f t="shared" si="252"/>
        <v>1776</v>
      </c>
      <c r="C1803" s="62">
        <v>0.8735046571522127</v>
      </c>
      <c r="D1803" s="62">
        <v>0.85488566326192972</v>
      </c>
      <c r="E1803" s="62">
        <v>0.53146468815585968</v>
      </c>
      <c r="F1803" s="62">
        <v>0.71080777423902097</v>
      </c>
      <c r="G1803" s="62">
        <v>0.52880159322346509</v>
      </c>
      <c r="H1803" s="62">
        <v>1.3184317981035143E-2</v>
      </c>
      <c r="I1803" s="62">
        <v>0.80509856691199255</v>
      </c>
      <c r="J1803" s="62">
        <v>7.2960589557909405E-2</v>
      </c>
      <c r="K1803" s="62"/>
      <c r="L1803" s="65">
        <f t="shared" si="253"/>
        <v>0.19894392587656184</v>
      </c>
      <c r="M1803" s="65">
        <f t="shared" si="254"/>
        <v>0.19470338095207251</v>
      </c>
      <c r="N1803" s="65">
        <f t="shared" si="255"/>
        <v>0.12104305416206283</v>
      </c>
      <c r="O1803" s="65">
        <f t="shared" si="256"/>
        <v>0.16188910727931027</v>
      </c>
      <c r="P1803" s="65">
        <f t="shared" si="257"/>
        <v>0.12043652441262816</v>
      </c>
      <c r="Q1803" s="65">
        <f t="shared" si="258"/>
        <v>3.002777326572417E-3</v>
      </c>
      <c r="R1803" s="65">
        <f t="shared" si="259"/>
        <v>0.18336418507629693</v>
      </c>
      <c r="S1803" s="65">
        <f t="shared" si="260"/>
        <v>1.6617044914495123E-2</v>
      </c>
      <c r="T1803" s="66">
        <f>(L1803*'Football Field'!$F$4)+(M1803*'Football Field'!$F$5)+(N1803*'Football Field'!$F$6)+(O1803*'Football Field'!$F$7)+(P1803*'Football Field'!$F$8)+(Q1803*'Football Field'!$F$9)+(R1803*'Football Field'!$F$10)+(S1803*'Football Field'!$F$11)</f>
        <v>146172173.9542402</v>
      </c>
    </row>
    <row r="1804" spans="2:20" x14ac:dyDescent="0.3">
      <c r="B1804" s="62">
        <f t="shared" si="252"/>
        <v>1777</v>
      </c>
      <c r="C1804" s="62">
        <v>0.47669962289582701</v>
      </c>
      <c r="D1804" s="62">
        <v>2.3673828687838405E-2</v>
      </c>
      <c r="E1804" s="62">
        <v>0.30329395308537432</v>
      </c>
      <c r="F1804" s="62">
        <v>0.73876267418160257</v>
      </c>
      <c r="G1804" s="62">
        <v>0.90159293900526982</v>
      </c>
      <c r="H1804" s="62">
        <v>0.6635798550497054</v>
      </c>
      <c r="I1804" s="62">
        <v>0.40461027648029513</v>
      </c>
      <c r="J1804" s="62">
        <v>0.74962631630220478</v>
      </c>
      <c r="K1804" s="62"/>
      <c r="L1804" s="65">
        <f t="shared" si="253"/>
        <v>0.11185302185446326</v>
      </c>
      <c r="M1804" s="65">
        <f t="shared" si="254"/>
        <v>5.554838205060364E-3</v>
      </c>
      <c r="N1804" s="65">
        <f t="shared" si="255"/>
        <v>7.116503461173998E-2</v>
      </c>
      <c r="O1804" s="65">
        <f t="shared" si="256"/>
        <v>0.17334361843737861</v>
      </c>
      <c r="P1804" s="65">
        <f t="shared" si="257"/>
        <v>0.21155018772151205</v>
      </c>
      <c r="Q1804" s="65">
        <f t="shared" si="258"/>
        <v>0.15570268669013879</v>
      </c>
      <c r="R1804" s="65">
        <f t="shared" si="259"/>
        <v>9.4937943988222626E-2</v>
      </c>
      <c r="S1804" s="65">
        <f t="shared" si="260"/>
        <v>0.17589266849148433</v>
      </c>
      <c r="T1804" s="66">
        <f>(L1804*'Football Field'!$F$4)+(M1804*'Football Field'!$F$5)+(N1804*'Football Field'!$F$6)+(O1804*'Football Field'!$F$7)+(P1804*'Football Field'!$F$8)+(Q1804*'Football Field'!$F$9)+(R1804*'Football Field'!$F$10)+(S1804*'Football Field'!$F$11)</f>
        <v>142399799.59236762</v>
      </c>
    </row>
    <row r="1805" spans="2:20" x14ac:dyDescent="0.3">
      <c r="B1805" s="62">
        <f t="shared" si="252"/>
        <v>1778</v>
      </c>
      <c r="C1805" s="62">
        <v>0.50105257130839853</v>
      </c>
      <c r="D1805" s="62">
        <v>0.28837316096645693</v>
      </c>
      <c r="E1805" s="62">
        <v>1.9100319925879017E-2</v>
      </c>
      <c r="F1805" s="62">
        <v>0.34806928525196446</v>
      </c>
      <c r="G1805" s="62">
        <v>0.76744615927236837</v>
      </c>
      <c r="H1805" s="62">
        <v>0.59968125514223236</v>
      </c>
      <c r="I1805" s="62">
        <v>0.30798320754078257</v>
      </c>
      <c r="J1805" s="62">
        <v>0.16209774474006644</v>
      </c>
      <c r="K1805" s="62"/>
      <c r="L1805" s="65">
        <f t="shared" si="253"/>
        <v>0.1673632010723185</v>
      </c>
      <c r="M1805" s="65">
        <f t="shared" si="254"/>
        <v>9.6323336285172409E-2</v>
      </c>
      <c r="N1805" s="65">
        <f t="shared" si="255"/>
        <v>6.3799506625681684E-3</v>
      </c>
      <c r="O1805" s="65">
        <f t="shared" si="256"/>
        <v>0.11626322887158143</v>
      </c>
      <c r="P1805" s="65">
        <f t="shared" si="257"/>
        <v>0.25634484926617329</v>
      </c>
      <c r="Q1805" s="65">
        <f t="shared" si="258"/>
        <v>0.20030747316910832</v>
      </c>
      <c r="R1805" s="65">
        <f t="shared" si="259"/>
        <v>0.10287354749212442</v>
      </c>
      <c r="S1805" s="65">
        <f t="shared" si="260"/>
        <v>5.4144413180953505E-2</v>
      </c>
      <c r="T1805" s="66">
        <f>(L1805*'Football Field'!$F$4)+(M1805*'Football Field'!$F$5)+(N1805*'Football Field'!$F$6)+(O1805*'Football Field'!$F$7)+(P1805*'Football Field'!$F$8)+(Q1805*'Football Field'!$F$9)+(R1805*'Football Field'!$F$10)+(S1805*'Football Field'!$F$11)</f>
        <v>143572188.66977429</v>
      </c>
    </row>
    <row r="1806" spans="2:20" x14ac:dyDescent="0.3">
      <c r="B1806" s="62">
        <f t="shared" si="252"/>
        <v>1779</v>
      </c>
      <c r="C1806" s="62">
        <v>0.47313852871727147</v>
      </c>
      <c r="D1806" s="62">
        <v>0.8087464991353791</v>
      </c>
      <c r="E1806" s="62">
        <v>0.23467300125147184</v>
      </c>
      <c r="F1806" s="62">
        <v>0.7935499951609335</v>
      </c>
      <c r="G1806" s="62">
        <v>0.31229151300848179</v>
      </c>
      <c r="H1806" s="62">
        <v>0.42299796867288009</v>
      </c>
      <c r="I1806" s="62">
        <v>9.8445454305671642E-2</v>
      </c>
      <c r="J1806" s="62">
        <v>0.87198229625770285</v>
      </c>
      <c r="K1806" s="62"/>
      <c r="L1806" s="65">
        <f t="shared" si="253"/>
        <v>0.1178185051628672</v>
      </c>
      <c r="M1806" s="65">
        <f t="shared" si="254"/>
        <v>0.20138986322285135</v>
      </c>
      <c r="N1806" s="65">
        <f t="shared" si="255"/>
        <v>5.8437054966736596E-2</v>
      </c>
      <c r="O1806" s="65">
        <f t="shared" si="256"/>
        <v>0.19760570853389633</v>
      </c>
      <c r="P1806" s="65">
        <f t="shared" si="257"/>
        <v>7.7765214634836613E-2</v>
      </c>
      <c r="Q1806" s="65">
        <f t="shared" si="258"/>
        <v>0.10533276267118089</v>
      </c>
      <c r="R1806" s="65">
        <f t="shared" si="259"/>
        <v>2.4514377000365774E-2</v>
      </c>
      <c r="S1806" s="65">
        <f t="shared" si="260"/>
        <v>0.2171365138072652</v>
      </c>
      <c r="T1806" s="66">
        <f>(L1806*'Football Field'!$F$4)+(M1806*'Football Field'!$F$5)+(N1806*'Football Field'!$F$6)+(O1806*'Football Field'!$F$7)+(P1806*'Football Field'!$F$8)+(Q1806*'Football Field'!$F$9)+(R1806*'Football Field'!$F$10)+(S1806*'Football Field'!$F$11)</f>
        <v>121161076.36839002</v>
      </c>
    </row>
    <row r="1807" spans="2:20" x14ac:dyDescent="0.3">
      <c r="B1807" s="62">
        <f t="shared" si="252"/>
        <v>1780</v>
      </c>
      <c r="C1807" s="62">
        <v>0.76490837887153618</v>
      </c>
      <c r="D1807" s="62">
        <v>9.4007285239428029E-2</v>
      </c>
      <c r="E1807" s="62">
        <v>0.36218573858438341</v>
      </c>
      <c r="F1807" s="62">
        <v>0.38789419485930487</v>
      </c>
      <c r="G1807" s="62">
        <v>7.5286981468707492E-2</v>
      </c>
      <c r="H1807" s="62">
        <v>0.46716808384707154</v>
      </c>
      <c r="I1807" s="62">
        <v>0.99568107745591228</v>
      </c>
      <c r="J1807" s="62">
        <v>0.83858127210414091</v>
      </c>
      <c r="K1807" s="62"/>
      <c r="L1807" s="65">
        <f t="shared" si="253"/>
        <v>0.191912557799814</v>
      </c>
      <c r="M1807" s="65">
        <f t="shared" si="254"/>
        <v>2.3586064763379051E-2</v>
      </c>
      <c r="N1807" s="65">
        <f t="shared" si="255"/>
        <v>9.0871002868197687E-2</v>
      </c>
      <c r="O1807" s="65">
        <f t="shared" si="256"/>
        <v>9.7321155248648289E-2</v>
      </c>
      <c r="P1807" s="65">
        <f t="shared" si="257"/>
        <v>1.8889212854489378E-2</v>
      </c>
      <c r="Q1807" s="65">
        <f t="shared" si="258"/>
        <v>0.11721066780023703</v>
      </c>
      <c r="R1807" s="65">
        <f t="shared" si="259"/>
        <v>0.24981253651495261</v>
      </c>
      <c r="S1807" s="65">
        <f t="shared" si="260"/>
        <v>0.21039680215028195</v>
      </c>
      <c r="T1807" s="66">
        <f>(L1807*'Football Field'!$F$4)+(M1807*'Football Field'!$F$5)+(N1807*'Football Field'!$F$6)+(O1807*'Football Field'!$F$7)+(P1807*'Football Field'!$F$8)+(Q1807*'Football Field'!$F$9)+(R1807*'Football Field'!$F$10)+(S1807*'Football Field'!$F$11)</f>
        <v>147901726.60168087</v>
      </c>
    </row>
    <row r="1808" spans="2:20" x14ac:dyDescent="0.3">
      <c r="B1808" s="62">
        <f t="shared" si="252"/>
        <v>1781</v>
      </c>
      <c r="C1808" s="62">
        <v>0.64364979264863353</v>
      </c>
      <c r="D1808" s="62">
        <v>0.53198029583388784</v>
      </c>
      <c r="E1808" s="62">
        <v>0.246007461678036</v>
      </c>
      <c r="F1808" s="62">
        <v>0.82123854738154012</v>
      </c>
      <c r="G1808" s="62">
        <v>0.11797822288217241</v>
      </c>
      <c r="H1808" s="62">
        <v>0.61583904513522425</v>
      </c>
      <c r="I1808" s="62">
        <v>0.66588474904105044</v>
      </c>
      <c r="J1808" s="62">
        <v>0.56742472796942534</v>
      </c>
      <c r="K1808" s="62"/>
      <c r="L1808" s="65">
        <f t="shared" si="253"/>
        <v>0.15288583326839789</v>
      </c>
      <c r="M1808" s="65">
        <f t="shared" si="254"/>
        <v>0.12636103008166708</v>
      </c>
      <c r="N1808" s="65">
        <f t="shared" si="255"/>
        <v>5.8434036953728584E-2</v>
      </c>
      <c r="O1808" s="65">
        <f t="shared" si="256"/>
        <v>0.19506840686126953</v>
      </c>
      <c r="P1808" s="65">
        <f t="shared" si="257"/>
        <v>2.8023311929678735E-2</v>
      </c>
      <c r="Q1808" s="65">
        <f t="shared" si="258"/>
        <v>0.14627995945943095</v>
      </c>
      <c r="R1808" s="65">
        <f t="shared" si="259"/>
        <v>0.15816729202837435</v>
      </c>
      <c r="S1808" s="65">
        <f t="shared" si="260"/>
        <v>0.13478012941745296</v>
      </c>
      <c r="T1808" s="66">
        <f>(L1808*'Football Field'!$F$4)+(M1808*'Football Field'!$F$5)+(N1808*'Football Field'!$F$6)+(O1808*'Football Field'!$F$7)+(P1808*'Football Field'!$F$8)+(Q1808*'Football Field'!$F$9)+(R1808*'Football Field'!$F$10)+(S1808*'Football Field'!$F$11)</f>
        <v>135048854.27418429</v>
      </c>
    </row>
    <row r="1809" spans="2:20" x14ac:dyDescent="0.3">
      <c r="B1809" s="62">
        <f t="shared" si="252"/>
        <v>1782</v>
      </c>
      <c r="C1809" s="62">
        <v>4.0668167958015644E-3</v>
      </c>
      <c r="D1809" s="62">
        <v>0.7502412799204804</v>
      </c>
      <c r="E1809" s="62">
        <v>0.67430044490643881</v>
      </c>
      <c r="F1809" s="62">
        <v>0.13384366730913377</v>
      </c>
      <c r="G1809" s="62">
        <v>0.65680082882041801</v>
      </c>
      <c r="H1809" s="62">
        <v>0.46272638903004193</v>
      </c>
      <c r="I1809" s="62">
        <v>0.81497134070630262</v>
      </c>
      <c r="J1809" s="62">
        <v>6.6081161906390018E-2</v>
      </c>
      <c r="K1809" s="62"/>
      <c r="L1809" s="65">
        <f t="shared" si="253"/>
        <v>1.1413921840695092E-3</v>
      </c>
      <c r="M1809" s="65">
        <f t="shared" si="254"/>
        <v>0.21056260364410184</v>
      </c>
      <c r="N1809" s="65">
        <f t="shared" si="255"/>
        <v>0.18924906042616718</v>
      </c>
      <c r="O1809" s="65">
        <f t="shared" si="256"/>
        <v>3.7564543333143817E-2</v>
      </c>
      <c r="P1809" s="65">
        <f t="shared" si="257"/>
        <v>0.18433762083404651</v>
      </c>
      <c r="Q1809" s="65">
        <f t="shared" si="258"/>
        <v>0.12986871804671465</v>
      </c>
      <c r="R1809" s="65">
        <f t="shared" si="259"/>
        <v>0.22872973267031105</v>
      </c>
      <c r="S1809" s="65">
        <f t="shared" si="260"/>
        <v>1.8546328861445374E-2</v>
      </c>
      <c r="T1809" s="66">
        <f>(L1809*'Football Field'!$F$4)+(M1809*'Football Field'!$F$5)+(N1809*'Football Field'!$F$6)+(O1809*'Football Field'!$F$7)+(P1809*'Football Field'!$F$8)+(Q1809*'Football Field'!$F$9)+(R1809*'Football Field'!$F$10)+(S1809*'Football Field'!$F$11)</f>
        <v>159523391.33288217</v>
      </c>
    </row>
    <row r="1810" spans="2:20" x14ac:dyDescent="0.3">
      <c r="B1810" s="62">
        <f t="shared" si="252"/>
        <v>1783</v>
      </c>
      <c r="C1810" s="62">
        <v>0.70541486560494782</v>
      </c>
      <c r="D1810" s="62">
        <v>0.70602914110154258</v>
      </c>
      <c r="E1810" s="62">
        <v>0.5216004694530787</v>
      </c>
      <c r="F1810" s="62">
        <v>0.40462028515318749</v>
      </c>
      <c r="G1810" s="62">
        <v>8.8383267809018728E-2</v>
      </c>
      <c r="H1810" s="62">
        <v>0.51716869829441103</v>
      </c>
      <c r="I1810" s="62">
        <v>0.90860464598432777</v>
      </c>
      <c r="J1810" s="62">
        <v>0.96674642266871413</v>
      </c>
      <c r="K1810" s="62"/>
      <c r="L1810" s="65">
        <f t="shared" si="253"/>
        <v>0.14639513138746199</v>
      </c>
      <c r="M1810" s="65">
        <f t="shared" si="254"/>
        <v>0.14652261231594366</v>
      </c>
      <c r="N1810" s="65">
        <f t="shared" si="255"/>
        <v>0.10824802960717436</v>
      </c>
      <c r="O1810" s="65">
        <f t="shared" si="256"/>
        <v>8.3971068225554196E-2</v>
      </c>
      <c r="P1810" s="65">
        <f t="shared" si="257"/>
        <v>1.8342227721921407E-2</v>
      </c>
      <c r="Q1810" s="65">
        <f t="shared" si="258"/>
        <v>0.10732830172407122</v>
      </c>
      <c r="R1810" s="65">
        <f t="shared" si="259"/>
        <v>0.188563217212701</v>
      </c>
      <c r="S1810" s="65">
        <f t="shared" si="260"/>
        <v>0.20062941180517219</v>
      </c>
      <c r="T1810" s="66">
        <f>(L1810*'Football Field'!$F$4)+(M1810*'Football Field'!$F$5)+(N1810*'Football Field'!$F$6)+(O1810*'Football Field'!$F$7)+(P1810*'Football Field'!$F$8)+(Q1810*'Football Field'!$F$9)+(R1810*'Football Field'!$F$10)+(S1810*'Football Field'!$F$11)</f>
        <v>139465652.84020281</v>
      </c>
    </row>
    <row r="1811" spans="2:20" x14ac:dyDescent="0.3">
      <c r="B1811" s="62">
        <f t="shared" si="252"/>
        <v>1784</v>
      </c>
      <c r="C1811" s="62">
        <v>0.25851113649060709</v>
      </c>
      <c r="D1811" s="62">
        <v>0.81466451284754537</v>
      </c>
      <c r="E1811" s="62">
        <v>0.928028363708847</v>
      </c>
      <c r="F1811" s="62">
        <v>0.15143276330456956</v>
      </c>
      <c r="G1811" s="62">
        <v>0.80669486149616865</v>
      </c>
      <c r="H1811" s="62">
        <v>0.46586280456955942</v>
      </c>
      <c r="I1811" s="62">
        <v>0.35935351428291029</v>
      </c>
      <c r="J1811" s="62">
        <v>0.18495333039093598</v>
      </c>
      <c r="K1811" s="62"/>
      <c r="L1811" s="65">
        <f t="shared" si="253"/>
        <v>6.5124336231175375E-2</v>
      </c>
      <c r="M1811" s="65">
        <f t="shared" si="254"/>
        <v>0.20523094815382531</v>
      </c>
      <c r="N1811" s="65">
        <f t="shared" si="255"/>
        <v>0.23378966187183364</v>
      </c>
      <c r="O1811" s="65">
        <f t="shared" si="256"/>
        <v>3.8149065172753654E-2</v>
      </c>
      <c r="P1811" s="65">
        <f t="shared" si="257"/>
        <v>0.20322322708889101</v>
      </c>
      <c r="Q1811" s="65">
        <f t="shared" si="258"/>
        <v>0.11736053747722661</v>
      </c>
      <c r="R1811" s="65">
        <f t="shared" si="259"/>
        <v>9.0528630246709166E-2</v>
      </c>
      <c r="S1811" s="65">
        <f t="shared" si="260"/>
        <v>4.6593593757585108E-2</v>
      </c>
      <c r="T1811" s="66">
        <f>(L1811*'Football Field'!$F$4)+(M1811*'Football Field'!$F$5)+(N1811*'Football Field'!$F$6)+(O1811*'Football Field'!$F$7)+(P1811*'Football Field'!$F$8)+(Q1811*'Football Field'!$F$9)+(R1811*'Football Field'!$F$10)+(S1811*'Football Field'!$F$11)</f>
        <v>142985734.81899852</v>
      </c>
    </row>
    <row r="1812" spans="2:20" x14ac:dyDescent="0.3">
      <c r="B1812" s="62">
        <f t="shared" si="252"/>
        <v>1785</v>
      </c>
      <c r="C1812" s="62">
        <v>0.12874020667349695</v>
      </c>
      <c r="D1812" s="62">
        <v>0.69360521207499048</v>
      </c>
      <c r="E1812" s="62">
        <v>0.34299218781481888</v>
      </c>
      <c r="F1812" s="62">
        <v>0.70874868518807732</v>
      </c>
      <c r="G1812" s="62">
        <v>0.27801698982947665</v>
      </c>
      <c r="H1812" s="62">
        <v>0.95901001596431268</v>
      </c>
      <c r="I1812" s="62">
        <v>0.35466866794881569</v>
      </c>
      <c r="J1812" s="62">
        <v>0.97722664920117575</v>
      </c>
      <c r="K1812" s="62"/>
      <c r="L1812" s="65">
        <f t="shared" si="253"/>
        <v>2.8975907507289372E-2</v>
      </c>
      <c r="M1812" s="65">
        <f t="shared" si="254"/>
        <v>0.15611160639682417</v>
      </c>
      <c r="N1812" s="65">
        <f t="shared" si="255"/>
        <v>7.7198182033763996E-2</v>
      </c>
      <c r="O1812" s="65">
        <f t="shared" si="256"/>
        <v>0.15951998896511363</v>
      </c>
      <c r="P1812" s="65">
        <f t="shared" si="257"/>
        <v>6.2574037986318748E-2</v>
      </c>
      <c r="Q1812" s="65">
        <f t="shared" si="258"/>
        <v>0.21584698548465692</v>
      </c>
      <c r="R1812" s="65">
        <f t="shared" si="259"/>
        <v>7.982623908847622E-2</v>
      </c>
      <c r="S1812" s="65">
        <f t="shared" si="260"/>
        <v>0.21994705253755703</v>
      </c>
      <c r="T1812" s="66">
        <f>(L1812*'Football Field'!$F$4)+(M1812*'Football Field'!$F$5)+(N1812*'Football Field'!$F$6)+(O1812*'Football Field'!$F$7)+(P1812*'Football Field'!$F$8)+(Q1812*'Football Field'!$F$9)+(R1812*'Football Field'!$F$10)+(S1812*'Football Field'!$F$11)</f>
        <v>128405679.85962787</v>
      </c>
    </row>
    <row r="1813" spans="2:20" x14ac:dyDescent="0.3">
      <c r="B1813" s="62">
        <f t="shared" si="252"/>
        <v>1786</v>
      </c>
      <c r="C1813" s="62">
        <v>0.66808816803477511</v>
      </c>
      <c r="D1813" s="62">
        <v>0.6436843701286048</v>
      </c>
      <c r="E1813" s="62">
        <v>0.66107255311789925</v>
      </c>
      <c r="F1813" s="62">
        <v>0.47121163891970486</v>
      </c>
      <c r="G1813" s="62">
        <v>3.3641905694943963E-2</v>
      </c>
      <c r="H1813" s="62">
        <v>1.5301255934816016E-2</v>
      </c>
      <c r="I1813" s="62">
        <v>8.2122120878865501E-2</v>
      </c>
      <c r="J1813" s="62">
        <v>0.80345945824386267</v>
      </c>
      <c r="K1813" s="62"/>
      <c r="L1813" s="65">
        <f t="shared" si="253"/>
        <v>0.19774221038577869</v>
      </c>
      <c r="M1813" s="65">
        <f t="shared" si="254"/>
        <v>0.19051912042451061</v>
      </c>
      <c r="N1813" s="65">
        <f t="shared" si="255"/>
        <v>0.19566571319984699</v>
      </c>
      <c r="O1813" s="65">
        <f t="shared" si="256"/>
        <v>0.13947026080940528</v>
      </c>
      <c r="P1813" s="65">
        <f t="shared" si="257"/>
        <v>9.9574054922670994E-3</v>
      </c>
      <c r="Q1813" s="65">
        <f t="shared" si="258"/>
        <v>4.5288995000904433E-3</v>
      </c>
      <c r="R1813" s="65">
        <f t="shared" si="259"/>
        <v>2.4306686573903974E-2</v>
      </c>
      <c r="S1813" s="65">
        <f t="shared" si="260"/>
        <v>0.2378097036141969</v>
      </c>
      <c r="T1813" s="66">
        <f>(L1813*'Football Field'!$F$4)+(M1813*'Football Field'!$F$5)+(N1813*'Football Field'!$F$6)+(O1813*'Football Field'!$F$7)+(P1813*'Football Field'!$F$8)+(Q1813*'Football Field'!$F$9)+(R1813*'Football Field'!$F$10)+(S1813*'Football Field'!$F$11)</f>
        <v>118562895.27276085</v>
      </c>
    </row>
    <row r="1814" spans="2:20" x14ac:dyDescent="0.3">
      <c r="B1814" s="62">
        <f t="shared" si="252"/>
        <v>1787</v>
      </c>
      <c r="C1814" s="62">
        <v>0.5935244207742747</v>
      </c>
      <c r="D1814" s="62">
        <v>0.16919609089763876</v>
      </c>
      <c r="E1814" s="62">
        <v>0.80061374822197817</v>
      </c>
      <c r="F1814" s="62">
        <v>0.4320016033754559</v>
      </c>
      <c r="G1814" s="62">
        <v>0.22562566617383495</v>
      </c>
      <c r="H1814" s="62">
        <v>0.20990803760339261</v>
      </c>
      <c r="I1814" s="62">
        <v>0.49332479081639746</v>
      </c>
      <c r="J1814" s="62">
        <v>0.26409626494052918</v>
      </c>
      <c r="K1814" s="62"/>
      <c r="L1814" s="65">
        <f t="shared" si="253"/>
        <v>0.18615756560246741</v>
      </c>
      <c r="M1814" s="65">
        <f t="shared" si="254"/>
        <v>5.30679636566075E-2</v>
      </c>
      <c r="N1814" s="65">
        <f t="shared" si="255"/>
        <v>0.2511106555016584</v>
      </c>
      <c r="O1814" s="65">
        <f t="shared" si="256"/>
        <v>0.13549630648023914</v>
      </c>
      <c r="P1814" s="65">
        <f t="shared" si="257"/>
        <v>7.076696978628616E-2</v>
      </c>
      <c r="Q1814" s="65">
        <f t="shared" si="258"/>
        <v>6.5837171838123695E-2</v>
      </c>
      <c r="R1814" s="65">
        <f t="shared" si="259"/>
        <v>0.154730182778197</v>
      </c>
      <c r="S1814" s="65">
        <f t="shared" si="260"/>
        <v>8.2833184356420481E-2</v>
      </c>
      <c r="T1814" s="66">
        <f>(L1814*'Football Field'!$F$4)+(M1814*'Football Field'!$F$5)+(N1814*'Football Field'!$F$6)+(O1814*'Football Field'!$F$7)+(P1814*'Football Field'!$F$8)+(Q1814*'Football Field'!$F$9)+(R1814*'Football Field'!$F$10)+(S1814*'Football Field'!$F$11)</f>
        <v>142368114.60137302</v>
      </c>
    </row>
    <row r="1815" spans="2:20" x14ac:dyDescent="0.3">
      <c r="B1815" s="62">
        <f t="shared" si="252"/>
        <v>1788</v>
      </c>
      <c r="C1815" s="62">
        <v>0.9495417058932647</v>
      </c>
      <c r="D1815" s="62">
        <v>0.28471762253020794</v>
      </c>
      <c r="E1815" s="62">
        <v>0.54458880279291888</v>
      </c>
      <c r="F1815" s="62">
        <v>0.55672868304506584</v>
      </c>
      <c r="G1815" s="62">
        <v>9.1768806266117053E-3</v>
      </c>
      <c r="H1815" s="62">
        <v>0.95880449553699765</v>
      </c>
      <c r="I1815" s="62">
        <v>0.57567540915187221</v>
      </c>
      <c r="J1815" s="62">
        <v>0.97003001924209054</v>
      </c>
      <c r="K1815" s="62"/>
      <c r="L1815" s="65">
        <f t="shared" si="253"/>
        <v>0.19581152532278959</v>
      </c>
      <c r="M1815" s="65">
        <f t="shared" si="254"/>
        <v>5.8713578990689505E-2</v>
      </c>
      <c r="N1815" s="65">
        <f t="shared" si="255"/>
        <v>0.11230340224843167</v>
      </c>
      <c r="O1815" s="65">
        <f t="shared" si="256"/>
        <v>0.11480685044312962</v>
      </c>
      <c r="P1815" s="65">
        <f t="shared" si="257"/>
        <v>1.8924276648928826E-3</v>
      </c>
      <c r="Q1815" s="65">
        <f t="shared" si="258"/>
        <v>0.19772166887691314</v>
      </c>
      <c r="R1815" s="65">
        <f t="shared" si="259"/>
        <v>0.11871398513328708</v>
      </c>
      <c r="S1815" s="65">
        <f t="shared" si="260"/>
        <v>0.2000365613198665</v>
      </c>
      <c r="T1815" s="66">
        <f>(L1815*'Football Field'!$F$4)+(M1815*'Football Field'!$F$5)+(N1815*'Football Field'!$F$6)+(O1815*'Football Field'!$F$7)+(P1815*'Football Field'!$F$8)+(Q1815*'Football Field'!$F$9)+(R1815*'Football Field'!$F$10)+(S1815*'Football Field'!$F$11)</f>
        <v>128784355.27850293</v>
      </c>
    </row>
    <row r="1816" spans="2:20" x14ac:dyDescent="0.3">
      <c r="B1816" s="62">
        <f t="shared" si="252"/>
        <v>1789</v>
      </c>
      <c r="C1816" s="62">
        <v>0.91791079269742115</v>
      </c>
      <c r="D1816" s="62">
        <v>0.44016569105424763</v>
      </c>
      <c r="E1816" s="62">
        <v>0.6361195266467462</v>
      </c>
      <c r="F1816" s="62">
        <v>0.92530490842644031</v>
      </c>
      <c r="G1816" s="62">
        <v>0.95201656218701092</v>
      </c>
      <c r="H1816" s="62">
        <v>0.1805217159590955</v>
      </c>
      <c r="I1816" s="62">
        <v>0.38044119876470417</v>
      </c>
      <c r="J1816" s="62">
        <v>0.7512183998596853</v>
      </c>
      <c r="K1816" s="62"/>
      <c r="L1816" s="65">
        <f t="shared" si="253"/>
        <v>0.17707641375254682</v>
      </c>
      <c r="M1816" s="65">
        <f t="shared" si="254"/>
        <v>8.4913438918993792E-2</v>
      </c>
      <c r="N1816" s="65">
        <f t="shared" si="255"/>
        <v>0.1227153721175436</v>
      </c>
      <c r="O1816" s="65">
        <f t="shared" si="256"/>
        <v>0.17850283068388975</v>
      </c>
      <c r="P1816" s="65">
        <f t="shared" si="257"/>
        <v>0.18365584107547883</v>
      </c>
      <c r="Q1816" s="65">
        <f t="shared" si="258"/>
        <v>3.4824885294741058E-2</v>
      </c>
      <c r="R1816" s="65">
        <f t="shared" si="259"/>
        <v>7.3391841186445747E-2</v>
      </c>
      <c r="S1816" s="65">
        <f t="shared" si="260"/>
        <v>0.14491937697036028</v>
      </c>
      <c r="T1816" s="66">
        <f>(L1816*'Football Field'!$F$4)+(M1816*'Football Field'!$F$5)+(N1816*'Football Field'!$F$6)+(O1816*'Football Field'!$F$7)+(P1816*'Football Field'!$F$8)+(Q1816*'Football Field'!$F$9)+(R1816*'Football Field'!$F$10)+(S1816*'Football Field'!$F$11)</f>
        <v>137702226.46719861</v>
      </c>
    </row>
    <row r="1817" spans="2:20" x14ac:dyDescent="0.3">
      <c r="B1817" s="62">
        <f t="shared" si="252"/>
        <v>1790</v>
      </c>
      <c r="C1817" s="62">
        <v>0.24873733446473234</v>
      </c>
      <c r="D1817" s="62">
        <v>0.34970554520174046</v>
      </c>
      <c r="E1817" s="62">
        <v>0.18496288179265119</v>
      </c>
      <c r="F1817" s="62">
        <v>0.58813045569374278</v>
      </c>
      <c r="G1817" s="62">
        <v>0.65706259553531721</v>
      </c>
      <c r="H1817" s="62">
        <v>1.6935871776169842E-2</v>
      </c>
      <c r="I1817" s="62">
        <v>2.7259947994595635E-4</v>
      </c>
      <c r="J1817" s="62">
        <v>0.8020450697602991</v>
      </c>
      <c r="K1817" s="62"/>
      <c r="L1817" s="65">
        <f t="shared" si="253"/>
        <v>8.7342075210171982E-2</v>
      </c>
      <c r="M1817" s="65">
        <f t="shared" si="254"/>
        <v>0.12279623441391886</v>
      </c>
      <c r="N1817" s="65">
        <f t="shared" si="255"/>
        <v>6.4948199141027868E-2</v>
      </c>
      <c r="O1817" s="65">
        <f t="shared" si="256"/>
        <v>0.206517186513788</v>
      </c>
      <c r="P1817" s="65">
        <f t="shared" si="257"/>
        <v>0.23072214213654169</v>
      </c>
      <c r="Q1817" s="65">
        <f t="shared" si="258"/>
        <v>5.946892490454778E-3</v>
      </c>
      <c r="R1817" s="65">
        <f t="shared" si="259"/>
        <v>9.5721071912786558E-5</v>
      </c>
      <c r="S1817" s="65">
        <f t="shared" si="260"/>
        <v>0.28163154902218412</v>
      </c>
      <c r="T1817" s="66">
        <f>(L1817*'Football Field'!$F$4)+(M1817*'Football Field'!$F$5)+(N1817*'Football Field'!$F$6)+(O1817*'Football Field'!$F$7)+(P1817*'Football Field'!$F$8)+(Q1817*'Football Field'!$F$9)+(R1817*'Football Field'!$F$10)+(S1817*'Football Field'!$F$11)</f>
        <v>131444390.0975247</v>
      </c>
    </row>
    <row r="1818" spans="2:20" x14ac:dyDescent="0.3">
      <c r="B1818" s="62">
        <f t="shared" si="252"/>
        <v>1791</v>
      </c>
      <c r="C1818" s="62">
        <v>0.58480728056371323</v>
      </c>
      <c r="D1818" s="62">
        <v>0.86725106604801949</v>
      </c>
      <c r="E1818" s="62">
        <v>6.433597613630504E-2</v>
      </c>
      <c r="F1818" s="62">
        <v>0.95864516711869174</v>
      </c>
      <c r="G1818" s="62">
        <v>0.37933946819643716</v>
      </c>
      <c r="H1818" s="62">
        <v>0.35332050517632996</v>
      </c>
      <c r="I1818" s="62">
        <v>0.30907627124711279</v>
      </c>
      <c r="J1818" s="62">
        <v>0.84060091186236152</v>
      </c>
      <c r="K1818" s="62"/>
      <c r="L1818" s="65">
        <f t="shared" si="253"/>
        <v>0.13421086310124716</v>
      </c>
      <c r="M1818" s="65">
        <f t="shared" si="254"/>
        <v>0.19903054898288072</v>
      </c>
      <c r="N1818" s="65">
        <f t="shared" si="255"/>
        <v>1.4764841637045974E-2</v>
      </c>
      <c r="O1818" s="65">
        <f t="shared" si="256"/>
        <v>0.22000511888774563</v>
      </c>
      <c r="P1818" s="65">
        <f t="shared" si="257"/>
        <v>8.7056846121917011E-2</v>
      </c>
      <c r="Q1818" s="65">
        <f t="shared" si="258"/>
        <v>8.1085601234948512E-2</v>
      </c>
      <c r="R1818" s="65">
        <f t="shared" si="259"/>
        <v>7.0931731712035179E-2</v>
      </c>
      <c r="S1818" s="65">
        <f t="shared" si="260"/>
        <v>0.19291444832217974</v>
      </c>
      <c r="T1818" s="66">
        <f>(L1818*'Football Field'!$F$4)+(M1818*'Football Field'!$F$5)+(N1818*'Football Field'!$F$6)+(O1818*'Football Field'!$F$7)+(P1818*'Football Field'!$F$8)+(Q1818*'Football Field'!$F$9)+(R1818*'Football Field'!$F$10)+(S1818*'Football Field'!$F$11)</f>
        <v>127123345.94552615</v>
      </c>
    </row>
    <row r="1819" spans="2:20" x14ac:dyDescent="0.3">
      <c r="B1819" s="62">
        <f t="shared" si="252"/>
        <v>1792</v>
      </c>
      <c r="C1819" s="62">
        <v>0.30335040909601696</v>
      </c>
      <c r="D1819" s="62">
        <v>0.75443393381073365</v>
      </c>
      <c r="E1819" s="62">
        <v>0.46657260357073094</v>
      </c>
      <c r="F1819" s="62">
        <v>0.52132716998363426</v>
      </c>
      <c r="G1819" s="62">
        <v>0.99208114889831756</v>
      </c>
      <c r="H1819" s="62">
        <v>0.62578215120504888</v>
      </c>
      <c r="I1819" s="62">
        <v>0.42133151537547586</v>
      </c>
      <c r="J1819" s="62">
        <v>0.76930789982376147</v>
      </c>
      <c r="K1819" s="62"/>
      <c r="L1819" s="65">
        <f t="shared" si="253"/>
        <v>6.2492528534547086E-2</v>
      </c>
      <c r="M1819" s="65">
        <f t="shared" si="254"/>
        <v>0.15541922055287224</v>
      </c>
      <c r="N1819" s="65">
        <f t="shared" si="255"/>
        <v>9.6117561960672726E-2</v>
      </c>
      <c r="O1819" s="65">
        <f t="shared" si="256"/>
        <v>0.10739742577938957</v>
      </c>
      <c r="P1819" s="65">
        <f t="shared" si="257"/>
        <v>0.20437638337415515</v>
      </c>
      <c r="Q1819" s="65">
        <f t="shared" si="258"/>
        <v>0.12891595912835463</v>
      </c>
      <c r="R1819" s="65">
        <f t="shared" si="259"/>
        <v>8.6797548173972797E-2</v>
      </c>
      <c r="S1819" s="65">
        <f t="shared" si="260"/>
        <v>0.15848337249603581</v>
      </c>
      <c r="T1819" s="66">
        <f>(L1819*'Football Field'!$F$4)+(M1819*'Football Field'!$F$5)+(N1819*'Football Field'!$F$6)+(O1819*'Football Field'!$F$7)+(P1819*'Football Field'!$F$8)+(Q1819*'Football Field'!$F$9)+(R1819*'Football Field'!$F$10)+(S1819*'Football Field'!$F$11)</f>
        <v>140489980.4739632</v>
      </c>
    </row>
    <row r="1820" spans="2:20" x14ac:dyDescent="0.3">
      <c r="B1820" s="62">
        <f t="shared" si="252"/>
        <v>1793</v>
      </c>
      <c r="C1820" s="62">
        <v>0.45592426498581751</v>
      </c>
      <c r="D1820" s="62">
        <v>4.2763610740876312E-2</v>
      </c>
      <c r="E1820" s="62">
        <v>0.64241063477925398</v>
      </c>
      <c r="F1820" s="62">
        <v>0.77234195000370409</v>
      </c>
      <c r="G1820" s="62">
        <v>0.76934352447703647</v>
      </c>
      <c r="H1820" s="62">
        <v>0.97130112509716371</v>
      </c>
      <c r="I1820" s="62">
        <v>0.31396436363322189</v>
      </c>
      <c r="J1820" s="62">
        <v>0.98962770576104409</v>
      </c>
      <c r="K1820" s="62"/>
      <c r="L1820" s="65">
        <f t="shared" si="253"/>
        <v>9.1963282093694421E-2</v>
      </c>
      <c r="M1820" s="65">
        <f t="shared" si="254"/>
        <v>8.6257352370365369E-3</v>
      </c>
      <c r="N1820" s="65">
        <f t="shared" si="255"/>
        <v>0.12957895633835498</v>
      </c>
      <c r="O1820" s="65">
        <f t="shared" si="256"/>
        <v>0.15578705955295916</v>
      </c>
      <c r="P1820" s="65">
        <f t="shared" si="257"/>
        <v>0.15518225504106406</v>
      </c>
      <c r="Q1820" s="65">
        <f t="shared" si="258"/>
        <v>0.19591859048785626</v>
      </c>
      <c r="R1820" s="65">
        <f t="shared" si="259"/>
        <v>6.3328924467460412E-2</v>
      </c>
      <c r="S1820" s="65">
        <f t="shared" si="260"/>
        <v>0.19961519678157416</v>
      </c>
      <c r="T1820" s="66">
        <f>(L1820*'Football Field'!$F$4)+(M1820*'Football Field'!$F$5)+(N1820*'Football Field'!$F$6)+(O1820*'Football Field'!$F$7)+(P1820*'Football Field'!$F$8)+(Q1820*'Football Field'!$F$9)+(R1820*'Football Field'!$F$10)+(S1820*'Football Field'!$F$11)</f>
        <v>135064010.97484213</v>
      </c>
    </row>
    <row r="1821" spans="2:20" x14ac:dyDescent="0.3">
      <c r="B1821" s="62">
        <f t="shared" si="252"/>
        <v>1794</v>
      </c>
      <c r="C1821" s="62">
        <v>0.31440100227146384</v>
      </c>
      <c r="D1821" s="62">
        <v>3.9902267866226415E-3</v>
      </c>
      <c r="E1821" s="62">
        <v>0.26522975668796045</v>
      </c>
      <c r="F1821" s="62">
        <v>0.97102717672223282</v>
      </c>
      <c r="G1821" s="62">
        <v>0.73164898777784471</v>
      </c>
      <c r="H1821" s="62">
        <v>0.55133806608665847</v>
      </c>
      <c r="I1821" s="62">
        <v>0.85860353773026565</v>
      </c>
      <c r="J1821" s="62">
        <v>0.35126545752595706</v>
      </c>
      <c r="K1821" s="62"/>
      <c r="L1821" s="65">
        <f t="shared" si="253"/>
        <v>7.7677745552742372E-2</v>
      </c>
      <c r="M1821" s="65">
        <f t="shared" si="254"/>
        <v>9.8584870528303239E-4</v>
      </c>
      <c r="N1821" s="65">
        <f t="shared" si="255"/>
        <v>6.5529210798235149E-2</v>
      </c>
      <c r="O1821" s="65">
        <f t="shared" si="256"/>
        <v>0.23990763837674139</v>
      </c>
      <c r="P1821" s="65">
        <f t="shared" si="257"/>
        <v>0.18076546669993643</v>
      </c>
      <c r="Q1821" s="65">
        <f t="shared" si="258"/>
        <v>0.13621679861580904</v>
      </c>
      <c r="R1821" s="65">
        <f t="shared" si="259"/>
        <v>0.2121315983493906</v>
      </c>
      <c r="S1821" s="65">
        <f t="shared" si="260"/>
        <v>8.6785692901862152E-2</v>
      </c>
      <c r="T1821" s="66">
        <f>(L1821*'Football Field'!$F$4)+(M1821*'Football Field'!$F$5)+(N1821*'Football Field'!$F$6)+(O1821*'Football Field'!$F$7)+(P1821*'Football Field'!$F$8)+(Q1821*'Football Field'!$F$9)+(R1821*'Football Field'!$F$10)+(S1821*'Football Field'!$F$11)</f>
        <v>155957044.55857185</v>
      </c>
    </row>
    <row r="1822" spans="2:20" x14ac:dyDescent="0.3">
      <c r="B1822" s="62">
        <f t="shared" ref="B1822:B1885" si="261">B1821+1</f>
        <v>1795</v>
      </c>
      <c r="C1822" s="62">
        <v>0.94955191639427572</v>
      </c>
      <c r="D1822" s="62">
        <v>4.4923126651370771E-2</v>
      </c>
      <c r="E1822" s="62">
        <v>0.13073378147910997</v>
      </c>
      <c r="F1822" s="62">
        <v>0.89768505770313833</v>
      </c>
      <c r="G1822" s="62">
        <v>0.43988371355508571</v>
      </c>
      <c r="H1822" s="62">
        <v>0.71484302001891453</v>
      </c>
      <c r="I1822" s="62">
        <v>0.52828754183615778</v>
      </c>
      <c r="J1822" s="62">
        <v>0.40916161685281893</v>
      </c>
      <c r="K1822" s="62"/>
      <c r="L1822" s="65">
        <f t="shared" si="253"/>
        <v>0.2307498945171001</v>
      </c>
      <c r="M1822" s="65">
        <f t="shared" si="254"/>
        <v>1.0916735101272683E-2</v>
      </c>
      <c r="N1822" s="65">
        <f t="shared" si="255"/>
        <v>3.1769517564324827E-2</v>
      </c>
      <c r="O1822" s="65">
        <f t="shared" si="256"/>
        <v>0.21814576833371005</v>
      </c>
      <c r="P1822" s="65">
        <f t="shared" si="257"/>
        <v>0.10689580922343153</v>
      </c>
      <c r="Q1822" s="65">
        <f t="shared" si="258"/>
        <v>0.17371346275832147</v>
      </c>
      <c r="R1822" s="65">
        <f t="shared" si="259"/>
        <v>0.12837875681014885</v>
      </c>
      <c r="S1822" s="65">
        <f t="shared" si="260"/>
        <v>9.9430055691690306E-2</v>
      </c>
      <c r="T1822" s="66">
        <f>(L1822*'Football Field'!$F$4)+(M1822*'Football Field'!$F$5)+(N1822*'Football Field'!$F$6)+(O1822*'Football Field'!$F$7)+(P1822*'Football Field'!$F$8)+(Q1822*'Football Field'!$F$9)+(R1822*'Football Field'!$F$10)+(S1822*'Football Field'!$F$11)</f>
        <v>136567229.20451653</v>
      </c>
    </row>
    <row r="1823" spans="2:20" x14ac:dyDescent="0.3">
      <c r="B1823" s="62">
        <f t="shared" si="261"/>
        <v>1796</v>
      </c>
      <c r="C1823" s="62">
        <v>0.59920262403533309</v>
      </c>
      <c r="D1823" s="62">
        <v>0.95051512962681861</v>
      </c>
      <c r="E1823" s="62">
        <v>0.70352264914242102</v>
      </c>
      <c r="F1823" s="62">
        <v>0.32223070779481799</v>
      </c>
      <c r="G1823" s="62">
        <v>0.61762105879316442</v>
      </c>
      <c r="H1823" s="62">
        <v>8.3946661160174685E-2</v>
      </c>
      <c r="I1823" s="62">
        <v>0.19751514000562842</v>
      </c>
      <c r="J1823" s="62">
        <v>0.86187957281459959</v>
      </c>
      <c r="K1823" s="62"/>
      <c r="L1823" s="65">
        <f t="shared" si="253"/>
        <v>0.13817867103049439</v>
      </c>
      <c r="M1823" s="65">
        <f t="shared" si="254"/>
        <v>0.21919282749747629</v>
      </c>
      <c r="N1823" s="65">
        <f t="shared" si="255"/>
        <v>0.16223531206135081</v>
      </c>
      <c r="O1823" s="65">
        <f t="shared" si="256"/>
        <v>7.4307770330588538E-2</v>
      </c>
      <c r="P1823" s="65">
        <f t="shared" si="257"/>
        <v>0.1424260403429975</v>
      </c>
      <c r="Q1823" s="65">
        <f t="shared" si="258"/>
        <v>1.9358456741130969E-2</v>
      </c>
      <c r="R1823" s="65">
        <f t="shared" si="259"/>
        <v>4.5547830499437912E-2</v>
      </c>
      <c r="S1823" s="65">
        <f t="shared" si="260"/>
        <v>0.19875309149652362</v>
      </c>
      <c r="T1823" s="66">
        <f>(L1823*'Football Field'!$F$4)+(M1823*'Football Field'!$F$5)+(N1823*'Football Field'!$F$6)+(O1823*'Football Field'!$F$7)+(P1823*'Football Field'!$F$8)+(Q1823*'Football Field'!$F$9)+(R1823*'Football Field'!$F$10)+(S1823*'Football Field'!$F$11)</f>
        <v>130926011.62022872</v>
      </c>
    </row>
    <row r="1824" spans="2:20" x14ac:dyDescent="0.3">
      <c r="B1824" s="62">
        <f t="shared" si="261"/>
        <v>1797</v>
      </c>
      <c r="C1824" s="62">
        <v>0.45579612218805465</v>
      </c>
      <c r="D1824" s="62">
        <v>0.88499865592932003</v>
      </c>
      <c r="E1824" s="62">
        <v>5.3173616072850982E-2</v>
      </c>
      <c r="F1824" s="62">
        <v>0.298767825470587</v>
      </c>
      <c r="G1824" s="62">
        <v>0.20698430852117178</v>
      </c>
      <c r="H1824" s="62">
        <v>0.44156428403582371</v>
      </c>
      <c r="I1824" s="62">
        <v>0.80021976708830644</v>
      </c>
      <c r="J1824" s="62">
        <v>0.63115424787935981</v>
      </c>
      <c r="K1824" s="62"/>
      <c r="L1824" s="65">
        <f t="shared" si="253"/>
        <v>0.12081562183774071</v>
      </c>
      <c r="M1824" s="65">
        <f t="shared" si="254"/>
        <v>0.2345822128288122</v>
      </c>
      <c r="N1824" s="65">
        <f t="shared" si="255"/>
        <v>1.4094467193716591E-2</v>
      </c>
      <c r="O1824" s="65">
        <f t="shared" si="256"/>
        <v>7.9192908544417059E-2</v>
      </c>
      <c r="P1824" s="65">
        <f t="shared" si="257"/>
        <v>5.486430605112224E-2</v>
      </c>
      <c r="Q1824" s="65">
        <f t="shared" si="258"/>
        <v>0.1170432589488207</v>
      </c>
      <c r="R1824" s="65">
        <f t="shared" si="259"/>
        <v>0.21211029243407525</v>
      </c>
      <c r="S1824" s="65">
        <f t="shared" si="260"/>
        <v>0.16729693216129518</v>
      </c>
      <c r="T1824" s="66">
        <f>(L1824*'Football Field'!$F$4)+(M1824*'Football Field'!$F$5)+(N1824*'Football Field'!$F$6)+(O1824*'Football Field'!$F$7)+(P1824*'Football Field'!$F$8)+(Q1824*'Football Field'!$F$9)+(R1824*'Football Field'!$F$10)+(S1824*'Football Field'!$F$11)</f>
        <v>142813637.7202085</v>
      </c>
    </row>
    <row r="1825" spans="2:20" x14ac:dyDescent="0.3">
      <c r="B1825" s="62">
        <f t="shared" si="261"/>
        <v>1798</v>
      </c>
      <c r="C1825" s="62">
        <v>8.8585238495876295E-2</v>
      </c>
      <c r="D1825" s="62">
        <v>0.77170204024826639</v>
      </c>
      <c r="E1825" s="62">
        <v>0.38133632797773853</v>
      </c>
      <c r="F1825" s="62">
        <v>0.5125958068892742</v>
      </c>
      <c r="G1825" s="62">
        <v>0.67037204526050387</v>
      </c>
      <c r="H1825" s="62">
        <v>0.2956157298159966</v>
      </c>
      <c r="I1825" s="62">
        <v>0.88765075011249339</v>
      </c>
      <c r="J1825" s="62">
        <v>0.66405296090184307</v>
      </c>
      <c r="K1825" s="62"/>
      <c r="L1825" s="65">
        <f t="shared" si="253"/>
        <v>2.0736677467232751E-2</v>
      </c>
      <c r="M1825" s="65">
        <f t="shared" si="254"/>
        <v>0.1806456310458395</v>
      </c>
      <c r="N1825" s="65">
        <f t="shared" si="255"/>
        <v>8.9265983521412046E-2</v>
      </c>
      <c r="O1825" s="65">
        <f t="shared" si="256"/>
        <v>0.11999215782450726</v>
      </c>
      <c r="P1825" s="65">
        <f t="shared" si="257"/>
        <v>0.15692556820585113</v>
      </c>
      <c r="Q1825" s="65">
        <f t="shared" si="258"/>
        <v>6.9199881916221312E-2</v>
      </c>
      <c r="R1825" s="65">
        <f t="shared" si="259"/>
        <v>0.20778774907838451</v>
      </c>
      <c r="S1825" s="65">
        <f t="shared" si="260"/>
        <v>0.15544635094055154</v>
      </c>
      <c r="T1825" s="66">
        <f>(L1825*'Football Field'!$F$4)+(M1825*'Football Field'!$F$5)+(N1825*'Football Field'!$F$6)+(O1825*'Football Field'!$F$7)+(P1825*'Football Field'!$F$8)+(Q1825*'Football Field'!$F$9)+(R1825*'Football Field'!$F$10)+(S1825*'Football Field'!$F$11)</f>
        <v>153400881.70304754</v>
      </c>
    </row>
    <row r="1826" spans="2:20" x14ac:dyDescent="0.3">
      <c r="B1826" s="62">
        <f t="shared" si="261"/>
        <v>1799</v>
      </c>
      <c r="C1826" s="62">
        <v>0.72791474676248746</v>
      </c>
      <c r="D1826" s="62">
        <v>0.51342758970612445</v>
      </c>
      <c r="E1826" s="62">
        <v>0.4537311419441532</v>
      </c>
      <c r="F1826" s="62">
        <v>0.56489458904957546</v>
      </c>
      <c r="G1826" s="62">
        <v>0.47678466524043561</v>
      </c>
      <c r="H1826" s="62">
        <v>0.81641940832017745</v>
      </c>
      <c r="I1826" s="62">
        <v>0.29464928697747195</v>
      </c>
      <c r="J1826" s="62">
        <v>0.85948151535795825</v>
      </c>
      <c r="K1826" s="62"/>
      <c r="L1826" s="65">
        <f t="shared" si="253"/>
        <v>0.1546352031133911</v>
      </c>
      <c r="M1826" s="65">
        <f t="shared" si="254"/>
        <v>0.10907043712377348</v>
      </c>
      <c r="N1826" s="65">
        <f t="shared" si="255"/>
        <v>9.6388770258419507E-2</v>
      </c>
      <c r="O1826" s="65">
        <f t="shared" si="256"/>
        <v>0.12000387394794616</v>
      </c>
      <c r="P1826" s="65">
        <f t="shared" si="257"/>
        <v>0.10128616555540354</v>
      </c>
      <c r="Q1826" s="65">
        <f t="shared" si="258"/>
        <v>0.17343676796329369</v>
      </c>
      <c r="R1826" s="65">
        <f t="shared" si="259"/>
        <v>6.25940778664347E-2</v>
      </c>
      <c r="S1826" s="65">
        <f t="shared" si="260"/>
        <v>0.18258470417133782</v>
      </c>
      <c r="T1826" s="66">
        <f>(L1826*'Football Field'!$F$4)+(M1826*'Football Field'!$F$5)+(N1826*'Football Field'!$F$6)+(O1826*'Football Field'!$F$7)+(P1826*'Football Field'!$F$8)+(Q1826*'Football Field'!$F$9)+(R1826*'Football Field'!$F$10)+(S1826*'Football Field'!$F$11)</f>
        <v>128666362.26358837</v>
      </c>
    </row>
    <row r="1827" spans="2:20" x14ac:dyDescent="0.3">
      <c r="B1827" s="62">
        <f t="shared" si="261"/>
        <v>1800</v>
      </c>
      <c r="C1827" s="62">
        <v>0.50266691633055693</v>
      </c>
      <c r="D1827" s="62">
        <v>0.86591647849893105</v>
      </c>
      <c r="E1827" s="62">
        <v>0.41834391376243374</v>
      </c>
      <c r="F1827" s="62">
        <v>0.9707950556016689</v>
      </c>
      <c r="G1827" s="62">
        <v>0.32667448825112477</v>
      </c>
      <c r="H1827" s="62">
        <v>3.2391392928505347E-2</v>
      </c>
      <c r="I1827" s="62">
        <v>0.94576709195026953</v>
      </c>
      <c r="J1827" s="62">
        <v>0.41630390475219181</v>
      </c>
      <c r="K1827" s="62"/>
      <c r="L1827" s="65">
        <f t="shared" si="253"/>
        <v>0.11223101445304653</v>
      </c>
      <c r="M1827" s="65">
        <f t="shared" si="254"/>
        <v>0.19333415758286496</v>
      </c>
      <c r="N1827" s="65">
        <f t="shared" si="255"/>
        <v>9.3404121708579632E-2</v>
      </c>
      <c r="O1827" s="65">
        <f t="shared" si="256"/>
        <v>0.21675051684628602</v>
      </c>
      <c r="P1827" s="65">
        <f t="shared" si="257"/>
        <v>7.2936984753227199E-2</v>
      </c>
      <c r="Q1827" s="65">
        <f t="shared" si="258"/>
        <v>7.232063161130709E-3</v>
      </c>
      <c r="R1827" s="65">
        <f t="shared" si="259"/>
        <v>0.21116249491956871</v>
      </c>
      <c r="S1827" s="65">
        <f t="shared" si="260"/>
        <v>9.2948646575296251E-2</v>
      </c>
      <c r="T1827" s="66">
        <f>(L1827*'Football Field'!$F$4)+(M1827*'Football Field'!$F$5)+(N1827*'Football Field'!$F$6)+(O1827*'Football Field'!$F$7)+(P1827*'Football Field'!$F$8)+(Q1827*'Football Field'!$F$9)+(R1827*'Football Field'!$F$10)+(S1827*'Football Field'!$F$11)</f>
        <v>146815364.91870159</v>
      </c>
    </row>
    <row r="1828" spans="2:20" x14ac:dyDescent="0.3">
      <c r="B1828" s="62">
        <f t="shared" si="261"/>
        <v>1801</v>
      </c>
      <c r="C1828" s="62">
        <v>0.22539812032632855</v>
      </c>
      <c r="D1828" s="62">
        <v>0.97213234844587759</v>
      </c>
      <c r="E1828" s="62">
        <v>0.65705043154783116</v>
      </c>
      <c r="F1828" s="62">
        <v>0.73981445058257833</v>
      </c>
      <c r="G1828" s="62">
        <v>0.38938182452872683</v>
      </c>
      <c r="H1828" s="62">
        <v>0.69190309178866261</v>
      </c>
      <c r="I1828" s="62">
        <v>0.40026918729807648</v>
      </c>
      <c r="J1828" s="62">
        <v>0.80952184335924504</v>
      </c>
      <c r="K1828" s="62"/>
      <c r="L1828" s="65">
        <f t="shared" si="253"/>
        <v>4.6136412760066997E-2</v>
      </c>
      <c r="M1828" s="65">
        <f t="shared" si="254"/>
        <v>0.1989843536422487</v>
      </c>
      <c r="N1828" s="65">
        <f t="shared" si="255"/>
        <v>0.13449069526481736</v>
      </c>
      <c r="O1828" s="65">
        <f t="shared" si="256"/>
        <v>0.15143154170284823</v>
      </c>
      <c r="P1828" s="65">
        <f t="shared" si="257"/>
        <v>7.970199818754603E-2</v>
      </c>
      <c r="Q1828" s="65">
        <f t="shared" si="258"/>
        <v>0.14162463549612614</v>
      </c>
      <c r="R1828" s="65">
        <f t="shared" si="259"/>
        <v>8.1930516605836626E-2</v>
      </c>
      <c r="S1828" s="65">
        <f t="shared" si="260"/>
        <v>0.16569984634051002</v>
      </c>
      <c r="T1828" s="66">
        <f>(L1828*'Football Field'!$F$4)+(M1828*'Football Field'!$F$5)+(N1828*'Football Field'!$F$6)+(O1828*'Football Field'!$F$7)+(P1828*'Football Field'!$F$8)+(Q1828*'Football Field'!$F$9)+(R1828*'Football Field'!$F$10)+(S1828*'Football Field'!$F$11)</f>
        <v>130905067.60521029</v>
      </c>
    </row>
    <row r="1829" spans="2:20" x14ac:dyDescent="0.3">
      <c r="B1829" s="62">
        <f t="shared" si="261"/>
        <v>1802</v>
      </c>
      <c r="C1829" s="62">
        <v>0.31601923002541199</v>
      </c>
      <c r="D1829" s="62">
        <v>0.49163074450148458</v>
      </c>
      <c r="E1829" s="62">
        <v>0.51417023070133039</v>
      </c>
      <c r="F1829" s="62">
        <v>0.37168511671296178</v>
      </c>
      <c r="G1829" s="62">
        <v>0.46916022186777184</v>
      </c>
      <c r="H1829" s="62">
        <v>0.22057114265481159</v>
      </c>
      <c r="I1829" s="62">
        <v>0.90094499113561455</v>
      </c>
      <c r="J1829" s="62">
        <v>0.83908032044615277</v>
      </c>
      <c r="K1829" s="62"/>
      <c r="L1829" s="65">
        <f t="shared" si="253"/>
        <v>7.6643014723587241E-2</v>
      </c>
      <c r="M1829" s="65">
        <f t="shared" si="254"/>
        <v>0.11923344787076876</v>
      </c>
      <c r="N1829" s="65">
        <f t="shared" si="255"/>
        <v>0.12469986892539242</v>
      </c>
      <c r="O1829" s="65">
        <f t="shared" si="256"/>
        <v>9.0143463328098888E-2</v>
      </c>
      <c r="P1829" s="65">
        <f t="shared" si="257"/>
        <v>0.113783752303433</v>
      </c>
      <c r="Q1829" s="65">
        <f t="shared" si="258"/>
        <v>5.3494331128937277E-2</v>
      </c>
      <c r="R1829" s="65">
        <f t="shared" si="259"/>
        <v>0.21850296963003324</v>
      </c>
      <c r="S1829" s="65">
        <f t="shared" si="260"/>
        <v>0.20349915208974931</v>
      </c>
      <c r="T1829" s="66">
        <f>(L1829*'Football Field'!$F$4)+(M1829*'Football Field'!$F$5)+(N1829*'Football Field'!$F$6)+(O1829*'Football Field'!$F$7)+(P1829*'Football Field'!$F$8)+(Q1829*'Football Field'!$F$9)+(R1829*'Football Field'!$F$10)+(S1829*'Football Field'!$F$11)</f>
        <v>152366193.53625795</v>
      </c>
    </row>
    <row r="1830" spans="2:20" x14ac:dyDescent="0.3">
      <c r="B1830" s="62">
        <f t="shared" si="261"/>
        <v>1803</v>
      </c>
      <c r="C1830" s="62">
        <v>0.79423688905217193</v>
      </c>
      <c r="D1830" s="62">
        <v>0.16373462420431206</v>
      </c>
      <c r="E1830" s="62">
        <v>6.202911806146294E-2</v>
      </c>
      <c r="F1830" s="62">
        <v>0.18962841213633053</v>
      </c>
      <c r="G1830" s="62">
        <v>0.16768503506517562</v>
      </c>
      <c r="H1830" s="62">
        <v>7.332001327341009E-2</v>
      </c>
      <c r="I1830" s="62">
        <v>0.44272423337551237</v>
      </c>
      <c r="J1830" s="62">
        <v>0.46720687012283835</v>
      </c>
      <c r="K1830" s="62"/>
      <c r="L1830" s="65">
        <f t="shared" si="253"/>
        <v>0.33646047592182265</v>
      </c>
      <c r="M1830" s="65">
        <f t="shared" si="254"/>
        <v>6.9362466468168349E-2</v>
      </c>
      <c r="N1830" s="65">
        <f t="shared" si="255"/>
        <v>2.6277231480493234E-2</v>
      </c>
      <c r="O1830" s="65">
        <f t="shared" si="256"/>
        <v>8.0331783470583965E-2</v>
      </c>
      <c r="P1830" s="65">
        <f t="shared" si="257"/>
        <v>7.1035968589077236E-2</v>
      </c>
      <c r="Q1830" s="65">
        <f t="shared" si="258"/>
        <v>3.1060363602609539E-2</v>
      </c>
      <c r="R1830" s="65">
        <f t="shared" si="259"/>
        <v>0.18755009785734608</v>
      </c>
      <c r="S1830" s="65">
        <f t="shared" si="260"/>
        <v>0.19792161260989907</v>
      </c>
      <c r="T1830" s="66">
        <f>(L1830*'Football Field'!$F$4)+(M1830*'Football Field'!$F$5)+(N1830*'Football Field'!$F$6)+(O1830*'Football Field'!$F$7)+(P1830*'Football Field'!$F$8)+(Q1830*'Football Field'!$F$9)+(R1830*'Football Field'!$F$10)+(S1830*'Football Field'!$F$11)</f>
        <v>140786828.14770925</v>
      </c>
    </row>
    <row r="1831" spans="2:20" x14ac:dyDescent="0.3">
      <c r="B1831" s="62">
        <f t="shared" si="261"/>
        <v>1804</v>
      </c>
      <c r="C1831" s="62">
        <v>0.81078015315958529</v>
      </c>
      <c r="D1831" s="62">
        <v>0.82700027535230125</v>
      </c>
      <c r="E1831" s="62">
        <v>0.8744234147195854</v>
      </c>
      <c r="F1831" s="62">
        <v>0.99631686525695262</v>
      </c>
      <c r="G1831" s="62">
        <v>2.7992450611485586E-2</v>
      </c>
      <c r="H1831" s="62">
        <v>0.78461477173814531</v>
      </c>
      <c r="I1831" s="62">
        <v>7.3747701532725252E-2</v>
      </c>
      <c r="J1831" s="62">
        <v>0.25499574139825532</v>
      </c>
      <c r="K1831" s="62"/>
      <c r="L1831" s="65">
        <f t="shared" ref="L1831:L1894" si="262">C1831/SUM($C1831:$J1831)</f>
        <v>0.1743661464988854</v>
      </c>
      <c r="M1831" s="65">
        <f t="shared" ref="M1831:M1894" si="263">D1831/SUM($C1831:$J1831)</f>
        <v>0.17785444131155856</v>
      </c>
      <c r="N1831" s="65">
        <f t="shared" ref="N1831:N1894" si="264">E1831/SUM($C1831:$J1831)</f>
        <v>0.18805324802152665</v>
      </c>
      <c r="O1831" s="65">
        <f t="shared" ref="O1831:O1894" si="265">F1831/SUM($C1831:$J1831)</f>
        <v>0.21426761842862982</v>
      </c>
      <c r="P1831" s="65">
        <f t="shared" ref="P1831:P1894" si="266">G1831/SUM($C1831:$J1831)</f>
        <v>6.0200483758319117E-3</v>
      </c>
      <c r="Q1831" s="65">
        <f t="shared" ref="Q1831:Q1894" si="267">H1831/SUM($C1831:$J1831)</f>
        <v>0.1687390270974661</v>
      </c>
      <c r="R1831" s="65">
        <f t="shared" ref="R1831:R1894" si="268">I1831/SUM($C1831:$J1831)</f>
        <v>1.5860159476400255E-2</v>
      </c>
      <c r="S1831" s="65">
        <f t="shared" ref="S1831:S1894" si="269">J1831/SUM($C1831:$J1831)</f>
        <v>5.4839310789701258E-2</v>
      </c>
      <c r="T1831" s="66">
        <f>(L1831*'Football Field'!$F$4)+(M1831*'Football Field'!$F$5)+(N1831*'Football Field'!$F$6)+(O1831*'Football Field'!$F$7)+(P1831*'Football Field'!$F$8)+(Q1831*'Football Field'!$F$9)+(R1831*'Football Field'!$F$10)+(S1831*'Football Field'!$F$11)</f>
        <v>116133576.95331505</v>
      </c>
    </row>
    <row r="1832" spans="2:20" x14ac:dyDescent="0.3">
      <c r="B1832" s="62">
        <f t="shared" si="261"/>
        <v>1805</v>
      </c>
      <c r="C1832" s="62">
        <v>0.38391028781966108</v>
      </c>
      <c r="D1832" s="62">
        <v>0.31726797868885981</v>
      </c>
      <c r="E1832" s="62">
        <v>0.43692353155441321</v>
      </c>
      <c r="F1832" s="62">
        <v>0.55745550541687694</v>
      </c>
      <c r="G1832" s="62">
        <v>0.8619425575208568</v>
      </c>
      <c r="H1832" s="62">
        <v>0.16543649602215071</v>
      </c>
      <c r="I1832" s="62">
        <v>0.61569264524679079</v>
      </c>
      <c r="J1832" s="62">
        <v>0.71458683814669155</v>
      </c>
      <c r="K1832" s="62"/>
      <c r="L1832" s="65">
        <f t="shared" si="262"/>
        <v>9.471745471621125E-2</v>
      </c>
      <c r="M1832" s="65">
        <f t="shared" si="263"/>
        <v>7.8275618960443424E-2</v>
      </c>
      <c r="N1832" s="65">
        <f t="shared" si="264"/>
        <v>0.10779675910610705</v>
      </c>
      <c r="O1832" s="65">
        <f t="shared" si="265"/>
        <v>0.13753412780495336</v>
      </c>
      <c r="P1832" s="65">
        <f t="shared" si="266"/>
        <v>0.21265646623751666</v>
      </c>
      <c r="Q1832" s="65">
        <f t="shared" si="267"/>
        <v>4.0816108131354521E-2</v>
      </c>
      <c r="R1832" s="65">
        <f t="shared" si="268"/>
        <v>0.15190225970881277</v>
      </c>
      <c r="S1832" s="65">
        <f t="shared" si="269"/>
        <v>0.17630120533460097</v>
      </c>
      <c r="T1832" s="66">
        <f>(L1832*'Football Field'!$F$4)+(M1832*'Football Field'!$F$5)+(N1832*'Football Field'!$F$6)+(O1832*'Football Field'!$F$7)+(P1832*'Football Field'!$F$8)+(Q1832*'Football Field'!$F$9)+(R1832*'Football Field'!$F$10)+(S1832*'Football Field'!$F$11)</f>
        <v>150955997.89662462</v>
      </c>
    </row>
    <row r="1833" spans="2:20" x14ac:dyDescent="0.3">
      <c r="B1833" s="62">
        <f t="shared" si="261"/>
        <v>1806</v>
      </c>
      <c r="C1833" s="62">
        <v>0.77015615771621404</v>
      </c>
      <c r="D1833" s="62">
        <v>0.53360818336484139</v>
      </c>
      <c r="E1833" s="62">
        <v>0.77763488968741412</v>
      </c>
      <c r="F1833" s="62">
        <v>7.337773015773319E-2</v>
      </c>
      <c r="G1833" s="62">
        <v>0.94005676959562467</v>
      </c>
      <c r="H1833" s="62">
        <v>0.30890503765648081</v>
      </c>
      <c r="I1833" s="62">
        <v>0.18613276454903604</v>
      </c>
      <c r="J1833" s="62">
        <v>7.0663800054023618E-2</v>
      </c>
      <c r="K1833" s="62"/>
      <c r="L1833" s="65">
        <f t="shared" si="262"/>
        <v>0.21039440620042582</v>
      </c>
      <c r="M1833" s="65">
        <f t="shared" si="263"/>
        <v>0.14577326397759213</v>
      </c>
      <c r="N1833" s="65">
        <f t="shared" si="264"/>
        <v>0.21243747676014024</v>
      </c>
      <c r="O1833" s="65">
        <f t="shared" si="265"/>
        <v>2.0045628162801782E-2</v>
      </c>
      <c r="P1833" s="65">
        <f t="shared" si="266"/>
        <v>0.25680854960668981</v>
      </c>
      <c r="Q1833" s="65">
        <f t="shared" si="267"/>
        <v>8.4387940444155443E-2</v>
      </c>
      <c r="R1833" s="65">
        <f t="shared" si="268"/>
        <v>5.0848509200868065E-2</v>
      </c>
      <c r="S1833" s="65">
        <f t="shared" si="269"/>
        <v>1.9304225647326687E-2</v>
      </c>
      <c r="T1833" s="66">
        <f>(L1833*'Football Field'!$F$4)+(M1833*'Football Field'!$F$5)+(N1833*'Football Field'!$F$6)+(O1833*'Football Field'!$F$7)+(P1833*'Football Field'!$F$8)+(Q1833*'Football Field'!$F$9)+(R1833*'Football Field'!$F$10)+(S1833*'Football Field'!$F$11)</f>
        <v>140464442.89657781</v>
      </c>
    </row>
    <row r="1834" spans="2:20" x14ac:dyDescent="0.3">
      <c r="B1834" s="62">
        <f t="shared" si="261"/>
        <v>1807</v>
      </c>
      <c r="C1834" s="62">
        <v>0.70738491153886029</v>
      </c>
      <c r="D1834" s="62">
        <v>0.94591928643780143</v>
      </c>
      <c r="E1834" s="62">
        <v>6.5512066461972829E-2</v>
      </c>
      <c r="F1834" s="62">
        <v>0.92641086924472615</v>
      </c>
      <c r="G1834" s="62">
        <v>0.85896256492366374</v>
      </c>
      <c r="H1834" s="62">
        <v>0.5778196254687552</v>
      </c>
      <c r="I1834" s="62">
        <v>8.9867448215737222E-2</v>
      </c>
      <c r="J1834" s="62">
        <v>0.34367097955628345</v>
      </c>
      <c r="K1834" s="62"/>
      <c r="L1834" s="65">
        <f t="shared" si="262"/>
        <v>0.15665539385546134</v>
      </c>
      <c r="M1834" s="65">
        <f t="shared" si="263"/>
        <v>0.20948051895824227</v>
      </c>
      <c r="N1834" s="65">
        <f t="shared" si="264"/>
        <v>1.4508110657265164E-2</v>
      </c>
      <c r="O1834" s="65">
        <f t="shared" si="265"/>
        <v>0.20516024193645852</v>
      </c>
      <c r="P1834" s="65">
        <f t="shared" si="266"/>
        <v>0.19022333770519179</v>
      </c>
      <c r="Q1834" s="65">
        <f t="shared" si="267"/>
        <v>0.12796224449897722</v>
      </c>
      <c r="R1834" s="65">
        <f t="shared" si="268"/>
        <v>1.9901782276350127E-2</v>
      </c>
      <c r="S1834" s="65">
        <f t="shared" si="269"/>
        <v>7.6108370112053486E-2</v>
      </c>
      <c r="T1834" s="66">
        <f>(L1834*'Football Field'!$F$4)+(M1834*'Football Field'!$F$5)+(N1834*'Football Field'!$F$6)+(O1834*'Football Field'!$F$7)+(P1834*'Football Field'!$F$8)+(Q1834*'Football Field'!$F$9)+(R1834*'Football Field'!$F$10)+(S1834*'Football Field'!$F$11)</f>
        <v>127339695.07264772</v>
      </c>
    </row>
    <row r="1835" spans="2:20" x14ac:dyDescent="0.3">
      <c r="B1835" s="62">
        <f t="shared" si="261"/>
        <v>1808</v>
      </c>
      <c r="C1835" s="62">
        <v>0.52804233890317054</v>
      </c>
      <c r="D1835" s="62">
        <v>0.81386764747623253</v>
      </c>
      <c r="E1835" s="62">
        <v>0.3790196624467802</v>
      </c>
      <c r="F1835" s="62">
        <v>0.58672687860011885</v>
      </c>
      <c r="G1835" s="62">
        <v>0.89504417885266208</v>
      </c>
      <c r="H1835" s="62">
        <v>0.63894481744490239</v>
      </c>
      <c r="I1835" s="62">
        <v>0.49268233640762837</v>
      </c>
      <c r="J1835" s="62">
        <v>0.40340122346765095</v>
      </c>
      <c r="K1835" s="62"/>
      <c r="L1835" s="65">
        <f t="shared" si="262"/>
        <v>0.11145473487100041</v>
      </c>
      <c r="M1835" s="65">
        <f t="shared" si="263"/>
        <v>0.17178433657037132</v>
      </c>
      <c r="N1835" s="65">
        <f t="shared" si="264"/>
        <v>8.0000281940741005E-2</v>
      </c>
      <c r="O1835" s="65">
        <f t="shared" si="265"/>
        <v>0.12384137384115591</v>
      </c>
      <c r="P1835" s="65">
        <f t="shared" si="266"/>
        <v>0.18891839593595275</v>
      </c>
      <c r="Q1835" s="65">
        <f t="shared" si="267"/>
        <v>0.13486309710210581</v>
      </c>
      <c r="R1835" s="65">
        <f t="shared" si="268"/>
        <v>0.10399124300145687</v>
      </c>
      <c r="S1835" s="65">
        <f t="shared" si="269"/>
        <v>8.5146536737215908E-2</v>
      </c>
      <c r="T1835" s="66">
        <f>(L1835*'Football Field'!$F$4)+(M1835*'Football Field'!$F$5)+(N1835*'Football Field'!$F$6)+(O1835*'Football Field'!$F$7)+(P1835*'Football Field'!$F$8)+(Q1835*'Football Field'!$F$9)+(R1835*'Football Field'!$F$10)+(S1835*'Football Field'!$F$11)</f>
        <v>140448341.99341878</v>
      </c>
    </row>
    <row r="1836" spans="2:20" x14ac:dyDescent="0.3">
      <c r="B1836" s="62">
        <f t="shared" si="261"/>
        <v>1809</v>
      </c>
      <c r="C1836" s="62">
        <v>0.60668792319821463</v>
      </c>
      <c r="D1836" s="62">
        <v>0.57946504435821555</v>
      </c>
      <c r="E1836" s="62">
        <v>0.37179121981386876</v>
      </c>
      <c r="F1836" s="62">
        <v>0.56637090017006275</v>
      </c>
      <c r="G1836" s="62">
        <v>0.85227646962401105</v>
      </c>
      <c r="H1836" s="62">
        <v>0.41529721311002421</v>
      </c>
      <c r="I1836" s="62">
        <v>0.4847082169489505</v>
      </c>
      <c r="J1836" s="62">
        <v>0.12256138772632752</v>
      </c>
      <c r="K1836" s="62"/>
      <c r="L1836" s="65">
        <f t="shared" si="262"/>
        <v>0.15170390025022429</v>
      </c>
      <c r="M1836" s="65">
        <f t="shared" si="263"/>
        <v>0.14489674827281815</v>
      </c>
      <c r="N1836" s="65">
        <f t="shared" si="264"/>
        <v>9.2967365869461804E-2</v>
      </c>
      <c r="O1836" s="65">
        <f t="shared" si="265"/>
        <v>0.14162252330834232</v>
      </c>
      <c r="P1836" s="65">
        <f t="shared" si="266"/>
        <v>0.21311395791739204</v>
      </c>
      <c r="Q1836" s="65">
        <f t="shared" si="267"/>
        <v>0.10384615315847556</v>
      </c>
      <c r="R1836" s="65">
        <f t="shared" si="268"/>
        <v>0.12120255601406382</v>
      </c>
      <c r="S1836" s="65">
        <f t="shared" si="269"/>
        <v>3.0646795209221943E-2</v>
      </c>
      <c r="T1836" s="66">
        <f>(L1836*'Football Field'!$F$4)+(M1836*'Football Field'!$F$5)+(N1836*'Football Field'!$F$6)+(O1836*'Football Field'!$F$7)+(P1836*'Football Field'!$F$8)+(Q1836*'Football Field'!$F$9)+(R1836*'Football Field'!$F$10)+(S1836*'Football Field'!$F$11)</f>
        <v>144757352.06041288</v>
      </c>
    </row>
    <row r="1837" spans="2:20" x14ac:dyDescent="0.3">
      <c r="B1837" s="62">
        <f t="shared" si="261"/>
        <v>1810</v>
      </c>
      <c r="C1837" s="62">
        <v>0.54105753146267299</v>
      </c>
      <c r="D1837" s="62">
        <v>0.47790071428088021</v>
      </c>
      <c r="E1837" s="62">
        <v>0.77549551089585222</v>
      </c>
      <c r="F1837" s="62">
        <v>0.18080325082051318</v>
      </c>
      <c r="G1837" s="62">
        <v>0.71389619079319488</v>
      </c>
      <c r="H1837" s="62">
        <v>5.9675868410476895E-2</v>
      </c>
      <c r="I1837" s="62">
        <v>0.70957867101620509</v>
      </c>
      <c r="J1837" s="62">
        <v>0.61333793752555121</v>
      </c>
      <c r="K1837" s="62"/>
      <c r="L1837" s="65">
        <f t="shared" si="262"/>
        <v>0.13288097406412455</v>
      </c>
      <c r="M1837" s="65">
        <f t="shared" si="263"/>
        <v>0.11736998142861137</v>
      </c>
      <c r="N1837" s="65">
        <f t="shared" si="264"/>
        <v>0.19045774779554284</v>
      </c>
      <c r="O1837" s="65">
        <f t="shared" si="265"/>
        <v>4.4404357551480644E-2</v>
      </c>
      <c r="P1837" s="65">
        <f t="shared" si="266"/>
        <v>0.17532926851016833</v>
      </c>
      <c r="Q1837" s="65">
        <f t="shared" si="267"/>
        <v>1.4656089346117453E-2</v>
      </c>
      <c r="R1837" s="65">
        <f t="shared" si="268"/>
        <v>0.17426890764252351</v>
      </c>
      <c r="S1837" s="65">
        <f t="shared" si="269"/>
        <v>0.15063267366143129</v>
      </c>
      <c r="T1837" s="66">
        <f>(L1837*'Football Field'!$F$4)+(M1837*'Football Field'!$F$5)+(N1837*'Football Field'!$F$6)+(O1837*'Football Field'!$F$7)+(P1837*'Football Field'!$F$8)+(Q1837*'Football Field'!$F$9)+(R1837*'Football Field'!$F$10)+(S1837*'Football Field'!$F$11)</f>
        <v>151994716.15085506</v>
      </c>
    </row>
    <row r="1838" spans="2:20" x14ac:dyDescent="0.3">
      <c r="B1838" s="62">
        <f t="shared" si="261"/>
        <v>1811</v>
      </c>
      <c r="C1838" s="62">
        <v>0.31288507452800507</v>
      </c>
      <c r="D1838" s="62">
        <v>0.36975272141663884</v>
      </c>
      <c r="E1838" s="62">
        <v>0.11818073198484824</v>
      </c>
      <c r="F1838" s="62">
        <v>0.82806853099582045</v>
      </c>
      <c r="G1838" s="62">
        <v>7.8947551336082888E-2</v>
      </c>
      <c r="H1838" s="62">
        <v>0.58474303391951765</v>
      </c>
      <c r="I1838" s="62">
        <v>0.35647056740157523</v>
      </c>
      <c r="J1838" s="62">
        <v>0.42987316613029825</v>
      </c>
      <c r="K1838" s="62"/>
      <c r="L1838" s="65">
        <f t="shared" si="262"/>
        <v>0.10162165126815791</v>
      </c>
      <c r="M1838" s="65">
        <f t="shared" si="263"/>
        <v>0.12009164121342847</v>
      </c>
      <c r="N1838" s="65">
        <f t="shared" si="264"/>
        <v>3.838380961602865E-2</v>
      </c>
      <c r="O1838" s="65">
        <f t="shared" si="265"/>
        <v>0.26894760515481592</v>
      </c>
      <c r="P1838" s="65">
        <f t="shared" si="266"/>
        <v>2.5641301498491014E-2</v>
      </c>
      <c r="Q1838" s="65">
        <f t="shared" si="267"/>
        <v>0.189918144111202</v>
      </c>
      <c r="R1838" s="65">
        <f t="shared" si="268"/>
        <v>0.11577774281017322</v>
      </c>
      <c r="S1838" s="65">
        <f t="shared" si="269"/>
        <v>0.1396181043277028</v>
      </c>
      <c r="T1838" s="66">
        <f>(L1838*'Football Field'!$F$4)+(M1838*'Football Field'!$F$5)+(N1838*'Football Field'!$F$6)+(O1838*'Football Field'!$F$7)+(P1838*'Football Field'!$F$8)+(Q1838*'Football Field'!$F$9)+(R1838*'Football Field'!$F$10)+(S1838*'Football Field'!$F$11)</f>
        <v>129273543.32525948</v>
      </c>
    </row>
    <row r="1839" spans="2:20" x14ac:dyDescent="0.3">
      <c r="B1839" s="62">
        <f t="shared" si="261"/>
        <v>1812</v>
      </c>
      <c r="C1839" s="62">
        <v>3.3973412493121802E-2</v>
      </c>
      <c r="D1839" s="62">
        <v>1.6972245958772447E-2</v>
      </c>
      <c r="E1839" s="62">
        <v>0.11819392524370831</v>
      </c>
      <c r="F1839" s="62">
        <v>0.52890330718088985</v>
      </c>
      <c r="G1839" s="62">
        <v>0.32200695823236636</v>
      </c>
      <c r="H1839" s="62">
        <v>0.70865177560333747</v>
      </c>
      <c r="I1839" s="62">
        <v>0.45223545284419908</v>
      </c>
      <c r="J1839" s="62">
        <v>0.70104657895120448</v>
      </c>
      <c r="K1839" s="62"/>
      <c r="L1839" s="65">
        <f t="shared" si="262"/>
        <v>1.1788204425243316E-2</v>
      </c>
      <c r="M1839" s="65">
        <f t="shared" si="263"/>
        <v>5.8890847352477665E-3</v>
      </c>
      <c r="N1839" s="65">
        <f t="shared" si="264"/>
        <v>4.1011310031832802E-2</v>
      </c>
      <c r="O1839" s="65">
        <f t="shared" si="265"/>
        <v>0.18352057826095278</v>
      </c>
      <c r="P1839" s="65">
        <f t="shared" si="266"/>
        <v>0.1117310146798597</v>
      </c>
      <c r="Q1839" s="65">
        <f t="shared" si="267"/>
        <v>0.24589028255006995</v>
      </c>
      <c r="R1839" s="65">
        <f t="shared" si="268"/>
        <v>0.15691811847129625</v>
      </c>
      <c r="S1839" s="65">
        <f t="shared" si="269"/>
        <v>0.24325140684549743</v>
      </c>
      <c r="T1839" s="66">
        <f>(L1839*'Football Field'!$F$4)+(M1839*'Football Field'!$F$5)+(N1839*'Football Field'!$F$6)+(O1839*'Football Field'!$F$7)+(P1839*'Football Field'!$F$8)+(Q1839*'Football Field'!$F$9)+(R1839*'Football Field'!$F$10)+(S1839*'Football Field'!$F$11)</f>
        <v>143102862.41467845</v>
      </c>
    </row>
    <row r="1840" spans="2:20" x14ac:dyDescent="0.3">
      <c r="B1840" s="62">
        <f t="shared" si="261"/>
        <v>1813</v>
      </c>
      <c r="C1840" s="62">
        <v>0.48881051907652828</v>
      </c>
      <c r="D1840" s="62">
        <v>0.75098936314042619</v>
      </c>
      <c r="E1840" s="62">
        <v>0.78453388013639369</v>
      </c>
      <c r="F1840" s="62">
        <v>0.4286461512326436</v>
      </c>
      <c r="G1840" s="62">
        <v>0.48586617484614769</v>
      </c>
      <c r="H1840" s="62">
        <v>0.39242953895706068</v>
      </c>
      <c r="I1840" s="62">
        <v>0.73991240372721367</v>
      </c>
      <c r="J1840" s="62">
        <v>0.65976809923312052</v>
      </c>
      <c r="K1840" s="62"/>
      <c r="L1840" s="65">
        <f t="shared" si="262"/>
        <v>0.10332171882566447</v>
      </c>
      <c r="M1840" s="65">
        <f t="shared" si="263"/>
        <v>0.15873944768220483</v>
      </c>
      <c r="N1840" s="65">
        <f t="shared" si="264"/>
        <v>0.16582987846865332</v>
      </c>
      <c r="O1840" s="65">
        <f t="shared" si="265"/>
        <v>9.0604549994204697E-2</v>
      </c>
      <c r="P1840" s="65">
        <f t="shared" si="266"/>
        <v>0.1026993617060344</v>
      </c>
      <c r="Q1840" s="65">
        <f t="shared" si="267"/>
        <v>8.2949308373330241E-2</v>
      </c>
      <c r="R1840" s="65">
        <f t="shared" si="268"/>
        <v>0.1563980690881078</v>
      </c>
      <c r="S1840" s="65">
        <f t="shared" si="269"/>
        <v>0.13945766586180017</v>
      </c>
      <c r="T1840" s="66">
        <f>(L1840*'Football Field'!$F$4)+(M1840*'Football Field'!$F$5)+(N1840*'Football Field'!$F$6)+(O1840*'Football Field'!$F$7)+(P1840*'Football Field'!$F$8)+(Q1840*'Football Field'!$F$9)+(R1840*'Football Field'!$F$10)+(S1840*'Football Field'!$F$11)</f>
        <v>143165818.96708101</v>
      </c>
    </row>
    <row r="1841" spans="2:20" x14ac:dyDescent="0.3">
      <c r="B1841" s="62">
        <f t="shared" si="261"/>
        <v>1814</v>
      </c>
      <c r="C1841" s="62">
        <v>0.45219585945743856</v>
      </c>
      <c r="D1841" s="62">
        <v>0.4839057518332911</v>
      </c>
      <c r="E1841" s="62">
        <v>0.45173304872243936</v>
      </c>
      <c r="F1841" s="62">
        <v>0.56625489327484824</v>
      </c>
      <c r="G1841" s="62">
        <v>7.4795727312372828E-2</v>
      </c>
      <c r="H1841" s="62">
        <v>0.12081867512074029</v>
      </c>
      <c r="I1841" s="62">
        <v>0.49072187745270779</v>
      </c>
      <c r="J1841" s="62">
        <v>0.7071755713564305</v>
      </c>
      <c r="K1841" s="62"/>
      <c r="L1841" s="65">
        <f t="shared" si="262"/>
        <v>0.13508055613953543</v>
      </c>
      <c r="M1841" s="65">
        <f t="shared" si="263"/>
        <v>0.14455297789588309</v>
      </c>
      <c r="N1841" s="65">
        <f t="shared" si="264"/>
        <v>0.13494230469347829</v>
      </c>
      <c r="O1841" s="65">
        <f t="shared" si="265"/>
        <v>0.1691524243324018</v>
      </c>
      <c r="P1841" s="65">
        <f t="shared" si="266"/>
        <v>2.2343080395160749E-2</v>
      </c>
      <c r="Q1841" s="65">
        <f t="shared" si="267"/>
        <v>3.6091117346658368E-2</v>
      </c>
      <c r="R1841" s="65">
        <f t="shared" si="268"/>
        <v>0.14658910012064752</v>
      </c>
      <c r="S1841" s="65">
        <f t="shared" si="269"/>
        <v>0.21124843907623481</v>
      </c>
      <c r="T1841" s="66">
        <f>(L1841*'Football Field'!$F$4)+(M1841*'Football Field'!$F$5)+(N1841*'Football Field'!$F$6)+(O1841*'Football Field'!$F$7)+(P1841*'Football Field'!$F$8)+(Q1841*'Football Field'!$F$9)+(R1841*'Football Field'!$F$10)+(S1841*'Football Field'!$F$11)</f>
        <v>135415277.86145261</v>
      </c>
    </row>
    <row r="1842" spans="2:20" x14ac:dyDescent="0.3">
      <c r="B1842" s="62">
        <f t="shared" si="261"/>
        <v>1815</v>
      </c>
      <c r="C1842" s="62">
        <v>0.38909202286357492</v>
      </c>
      <c r="D1842" s="62">
        <v>2.7625280371331162E-2</v>
      </c>
      <c r="E1842" s="62">
        <v>0.46713067414423159</v>
      </c>
      <c r="F1842" s="62">
        <v>0.76075295304274615</v>
      </c>
      <c r="G1842" s="62">
        <v>0.99339536495347625</v>
      </c>
      <c r="H1842" s="62">
        <v>0.23063087749823474</v>
      </c>
      <c r="I1842" s="62">
        <v>0.27916038289506084</v>
      </c>
      <c r="J1842" s="62">
        <v>0.61407216655896057</v>
      </c>
      <c r="K1842" s="62"/>
      <c r="L1842" s="65">
        <f t="shared" si="262"/>
        <v>0.10343076339455524</v>
      </c>
      <c r="M1842" s="65">
        <f t="shared" si="263"/>
        <v>7.3435168800601303E-3</v>
      </c>
      <c r="N1842" s="65">
        <f t="shared" si="264"/>
        <v>0.12417546336767678</v>
      </c>
      <c r="O1842" s="65">
        <f t="shared" si="265"/>
        <v>0.20222788971302666</v>
      </c>
      <c r="P1842" s="65">
        <f t="shared" si="266"/>
        <v>0.26407028392297999</v>
      </c>
      <c r="Q1842" s="65">
        <f t="shared" si="267"/>
        <v>6.1307676128745714E-2</v>
      </c>
      <c r="R1842" s="65">
        <f t="shared" si="268"/>
        <v>7.4208078849450812E-2</v>
      </c>
      <c r="S1842" s="65">
        <f t="shared" si="269"/>
        <v>0.16323632774350477</v>
      </c>
      <c r="T1842" s="66">
        <f>(L1842*'Football Field'!$F$4)+(M1842*'Football Field'!$F$5)+(N1842*'Football Field'!$F$6)+(O1842*'Football Field'!$F$7)+(P1842*'Football Field'!$F$8)+(Q1842*'Football Field'!$F$9)+(R1842*'Football Field'!$F$10)+(S1842*'Football Field'!$F$11)</f>
        <v>145358832.62878457</v>
      </c>
    </row>
    <row r="1843" spans="2:20" x14ac:dyDescent="0.3">
      <c r="B1843" s="62">
        <f t="shared" si="261"/>
        <v>1816</v>
      </c>
      <c r="C1843" s="62">
        <v>0.86688611108452185</v>
      </c>
      <c r="D1843" s="62">
        <v>0.39492994140166904</v>
      </c>
      <c r="E1843" s="62">
        <v>0.17843419453425957</v>
      </c>
      <c r="F1843" s="62">
        <v>0.65204395417897298</v>
      </c>
      <c r="G1843" s="62">
        <v>0.39260293003217983</v>
      </c>
      <c r="H1843" s="62">
        <v>0.84526439319374702</v>
      </c>
      <c r="I1843" s="62">
        <v>0.25032885856988163</v>
      </c>
      <c r="J1843" s="62">
        <v>0.3003451205647576</v>
      </c>
      <c r="K1843" s="62"/>
      <c r="L1843" s="65">
        <f t="shared" si="262"/>
        <v>0.22337615451345594</v>
      </c>
      <c r="M1843" s="65">
        <f t="shared" si="263"/>
        <v>0.10176415388886999</v>
      </c>
      <c r="N1843" s="65">
        <f t="shared" si="264"/>
        <v>4.5978293687165384E-2</v>
      </c>
      <c r="O1843" s="65">
        <f t="shared" si="265"/>
        <v>0.16801638553884501</v>
      </c>
      <c r="P1843" s="65">
        <f t="shared" si="266"/>
        <v>0.10116453780945756</v>
      </c>
      <c r="Q1843" s="65">
        <f t="shared" si="267"/>
        <v>0.2178047465341843</v>
      </c>
      <c r="R1843" s="65">
        <f t="shared" si="268"/>
        <v>6.4503857053525862E-2</v>
      </c>
      <c r="S1843" s="65">
        <f t="shared" si="269"/>
        <v>7.7391870974495916E-2</v>
      </c>
      <c r="T1843" s="66">
        <f>(L1843*'Football Field'!$F$4)+(M1843*'Football Field'!$F$5)+(N1843*'Football Field'!$F$6)+(O1843*'Football Field'!$F$7)+(P1843*'Football Field'!$F$8)+(Q1843*'Football Field'!$F$9)+(R1843*'Football Field'!$F$10)+(S1843*'Football Field'!$F$11)</f>
        <v>126820858.47217129</v>
      </c>
    </row>
    <row r="1844" spans="2:20" x14ac:dyDescent="0.3">
      <c r="B1844" s="62">
        <f t="shared" si="261"/>
        <v>1817</v>
      </c>
      <c r="C1844" s="62">
        <v>0.7213528828376039</v>
      </c>
      <c r="D1844" s="62">
        <v>0.25292183756501541</v>
      </c>
      <c r="E1844" s="62">
        <v>0.45699292932326507</v>
      </c>
      <c r="F1844" s="62">
        <v>0.78259192478882555</v>
      </c>
      <c r="G1844" s="62">
        <v>2.6493154716395129E-2</v>
      </c>
      <c r="H1844" s="62">
        <v>0.43089318532873033</v>
      </c>
      <c r="I1844" s="62">
        <v>0.32128552753765172</v>
      </c>
      <c r="J1844" s="62">
        <v>0.26516669801106907</v>
      </c>
      <c r="K1844" s="62"/>
      <c r="L1844" s="65">
        <f t="shared" si="262"/>
        <v>0.22143024056046096</v>
      </c>
      <c r="M1844" s="65">
        <f t="shared" si="263"/>
        <v>7.7638205471237218E-2</v>
      </c>
      <c r="N1844" s="65">
        <f t="shared" si="264"/>
        <v>0.14028093140269796</v>
      </c>
      <c r="O1844" s="65">
        <f t="shared" si="265"/>
        <v>0.24022849605173893</v>
      </c>
      <c r="P1844" s="65">
        <f t="shared" si="266"/>
        <v>8.1324768523557238E-3</v>
      </c>
      <c r="Q1844" s="65">
        <f t="shared" si="267"/>
        <v>0.13226921795595575</v>
      </c>
      <c r="R1844" s="65">
        <f t="shared" si="268"/>
        <v>9.8623480052373882E-2</v>
      </c>
      <c r="S1844" s="65">
        <f t="shared" si="269"/>
        <v>8.1396951653179547E-2</v>
      </c>
      <c r="T1844" s="66">
        <f>(L1844*'Football Field'!$F$4)+(M1844*'Football Field'!$F$5)+(N1844*'Football Field'!$F$6)+(O1844*'Football Field'!$F$7)+(P1844*'Football Field'!$F$8)+(Q1844*'Football Field'!$F$9)+(R1844*'Football Field'!$F$10)+(S1844*'Football Field'!$F$11)</f>
        <v>127028914.08481069</v>
      </c>
    </row>
    <row r="1845" spans="2:20" x14ac:dyDescent="0.3">
      <c r="B1845" s="62">
        <f t="shared" si="261"/>
        <v>1818</v>
      </c>
      <c r="C1845" s="62">
        <v>0.15842915718230111</v>
      </c>
      <c r="D1845" s="62">
        <v>0.65030998530088779</v>
      </c>
      <c r="E1845" s="62">
        <v>0.6113497483604089</v>
      </c>
      <c r="F1845" s="62">
        <v>0.10972841458730209</v>
      </c>
      <c r="G1845" s="62">
        <v>0.20786134689759805</v>
      </c>
      <c r="H1845" s="62">
        <v>0.24630833921227269</v>
      </c>
      <c r="I1845" s="62">
        <v>0.6740589384144936</v>
      </c>
      <c r="J1845" s="62">
        <v>0.91692355982898444</v>
      </c>
      <c r="K1845" s="62"/>
      <c r="L1845" s="65">
        <f t="shared" si="262"/>
        <v>4.4316226372008105E-2</v>
      </c>
      <c r="M1845" s="65">
        <f t="shared" si="263"/>
        <v>0.18190644344216048</v>
      </c>
      <c r="N1845" s="65">
        <f t="shared" si="264"/>
        <v>0.17100838205959182</v>
      </c>
      <c r="O1845" s="65">
        <f t="shared" si="265"/>
        <v>3.0693524770172023E-2</v>
      </c>
      <c r="P1845" s="65">
        <f t="shared" si="266"/>
        <v>5.8143530313077604E-2</v>
      </c>
      <c r="Q1845" s="65">
        <f t="shared" si="267"/>
        <v>6.8898025540110971E-2</v>
      </c>
      <c r="R1845" s="65">
        <f t="shared" si="268"/>
        <v>0.1885495639447187</v>
      </c>
      <c r="S1845" s="65">
        <f t="shared" si="269"/>
        <v>0.25648430355816021</v>
      </c>
      <c r="T1845" s="66">
        <f>(L1845*'Football Field'!$F$4)+(M1845*'Football Field'!$F$5)+(N1845*'Football Field'!$F$6)+(O1845*'Football Field'!$F$7)+(P1845*'Football Field'!$F$8)+(Q1845*'Football Field'!$F$9)+(R1845*'Football Field'!$F$10)+(S1845*'Football Field'!$F$11)</f>
        <v>144801656.17507654</v>
      </c>
    </row>
    <row r="1846" spans="2:20" x14ac:dyDescent="0.3">
      <c r="B1846" s="62">
        <f t="shared" si="261"/>
        <v>1819</v>
      </c>
      <c r="C1846" s="62">
        <v>0.46142586203956459</v>
      </c>
      <c r="D1846" s="62">
        <v>0.9123236192252725</v>
      </c>
      <c r="E1846" s="62">
        <v>0.21481185604553843</v>
      </c>
      <c r="F1846" s="62">
        <v>2.413735041374554E-2</v>
      </c>
      <c r="G1846" s="62">
        <v>9.4899512974981892E-3</v>
      </c>
      <c r="H1846" s="62">
        <v>0.37379671012272753</v>
      </c>
      <c r="I1846" s="62">
        <v>0.76170736485304724</v>
      </c>
      <c r="J1846" s="62">
        <v>7.7109293418021418E-2</v>
      </c>
      <c r="K1846" s="62"/>
      <c r="L1846" s="65">
        <f t="shared" si="262"/>
        <v>0.16277181292822002</v>
      </c>
      <c r="M1846" s="65">
        <f t="shared" si="263"/>
        <v>0.32182974925189523</v>
      </c>
      <c r="N1846" s="65">
        <f t="shared" si="264"/>
        <v>7.5776669934486757E-2</v>
      </c>
      <c r="O1846" s="65">
        <f t="shared" si="265"/>
        <v>8.5146512351147851E-3</v>
      </c>
      <c r="P1846" s="65">
        <f t="shared" si="266"/>
        <v>3.3476592977830211E-3</v>
      </c>
      <c r="Q1846" s="65">
        <f t="shared" si="267"/>
        <v>0.13185990031929268</v>
      </c>
      <c r="R1846" s="65">
        <f t="shared" si="268"/>
        <v>0.26869861205845608</v>
      </c>
      <c r="S1846" s="65">
        <f t="shared" si="269"/>
        <v>2.7200944974751361E-2</v>
      </c>
      <c r="T1846" s="66">
        <f>(L1846*'Football Field'!$F$4)+(M1846*'Football Field'!$F$5)+(N1846*'Football Field'!$F$6)+(O1846*'Football Field'!$F$7)+(P1846*'Football Field'!$F$8)+(Q1846*'Football Field'!$F$9)+(R1846*'Football Field'!$F$10)+(S1846*'Football Field'!$F$11)</f>
        <v>145990585.92832103</v>
      </c>
    </row>
    <row r="1847" spans="2:20" x14ac:dyDescent="0.3">
      <c r="B1847" s="62">
        <f t="shared" si="261"/>
        <v>1820</v>
      </c>
      <c r="C1847" s="62">
        <v>0.7720045152816386</v>
      </c>
      <c r="D1847" s="62">
        <v>0.80693450917903031</v>
      </c>
      <c r="E1847" s="62">
        <v>0.37549294327896132</v>
      </c>
      <c r="F1847" s="62">
        <v>0.67742366260543174</v>
      </c>
      <c r="G1847" s="62">
        <v>0.40525265540260502</v>
      </c>
      <c r="H1847" s="62">
        <v>0.46012036435884474</v>
      </c>
      <c r="I1847" s="62">
        <v>0.45832036689553457</v>
      </c>
      <c r="J1847" s="62">
        <v>0.63942983697843359</v>
      </c>
      <c r="K1847" s="62"/>
      <c r="L1847" s="65">
        <f t="shared" si="262"/>
        <v>0.16801046094322639</v>
      </c>
      <c r="M1847" s="65">
        <f t="shared" si="263"/>
        <v>0.17561223562106479</v>
      </c>
      <c r="N1847" s="65">
        <f t="shared" si="264"/>
        <v>8.1718100389881893E-2</v>
      </c>
      <c r="O1847" s="65">
        <f t="shared" si="265"/>
        <v>0.14742693799746254</v>
      </c>
      <c r="P1847" s="65">
        <f t="shared" si="266"/>
        <v>8.8194672550353057E-2</v>
      </c>
      <c r="Q1847" s="65">
        <f t="shared" si="267"/>
        <v>0.10013546938529597</v>
      </c>
      <c r="R1847" s="65">
        <f t="shared" si="268"/>
        <v>9.9743737993158901E-2</v>
      </c>
      <c r="S1847" s="65">
        <f t="shared" si="269"/>
        <v>0.13915838511955639</v>
      </c>
      <c r="T1847" s="66">
        <f>(L1847*'Football Field'!$F$4)+(M1847*'Football Field'!$F$5)+(N1847*'Football Field'!$F$6)+(O1847*'Football Field'!$F$7)+(P1847*'Football Field'!$F$8)+(Q1847*'Football Field'!$F$9)+(R1847*'Football Field'!$F$10)+(S1847*'Football Field'!$F$11)</f>
        <v>131947944.14475462</v>
      </c>
    </row>
    <row r="1848" spans="2:20" x14ac:dyDescent="0.3">
      <c r="B1848" s="62">
        <f t="shared" si="261"/>
        <v>1821</v>
      </c>
      <c r="C1848" s="62">
        <v>0.71070056477249433</v>
      </c>
      <c r="D1848" s="62">
        <v>0.39456512526568732</v>
      </c>
      <c r="E1848" s="62">
        <v>0.21219347859537818</v>
      </c>
      <c r="F1848" s="62">
        <v>0.19449181486236289</v>
      </c>
      <c r="G1848" s="62">
        <v>0.72099465476479163</v>
      </c>
      <c r="H1848" s="62">
        <v>0.26205002211753226</v>
      </c>
      <c r="I1848" s="62">
        <v>0.65465362924345849</v>
      </c>
      <c r="J1848" s="62">
        <v>0.15546519858854579</v>
      </c>
      <c r="K1848" s="62"/>
      <c r="L1848" s="65">
        <f t="shared" si="262"/>
        <v>0.21503054351298587</v>
      </c>
      <c r="M1848" s="65">
        <f t="shared" si="263"/>
        <v>0.11938016872733141</v>
      </c>
      <c r="N1848" s="65">
        <f t="shared" si="264"/>
        <v>6.4201551671598175E-2</v>
      </c>
      <c r="O1848" s="65">
        <f t="shared" si="265"/>
        <v>5.8845711867512938E-2</v>
      </c>
      <c r="P1848" s="65">
        <f t="shared" si="266"/>
        <v>0.21814513758499687</v>
      </c>
      <c r="Q1848" s="65">
        <f t="shared" si="267"/>
        <v>7.9286216272476145E-2</v>
      </c>
      <c r="R1848" s="65">
        <f t="shared" si="268"/>
        <v>0.19807290536490896</v>
      </c>
      <c r="S1848" s="65">
        <f t="shared" si="269"/>
        <v>4.70377649981897E-2</v>
      </c>
      <c r="T1848" s="66">
        <f>(L1848*'Football Field'!$F$4)+(M1848*'Football Field'!$F$5)+(N1848*'Football Field'!$F$6)+(O1848*'Football Field'!$F$7)+(P1848*'Football Field'!$F$8)+(Q1848*'Football Field'!$F$9)+(R1848*'Football Field'!$F$10)+(S1848*'Football Field'!$F$11)</f>
        <v>154402915.50260803</v>
      </c>
    </row>
    <row r="1849" spans="2:20" x14ac:dyDescent="0.3">
      <c r="B1849" s="62">
        <f t="shared" si="261"/>
        <v>1822</v>
      </c>
      <c r="C1849" s="62">
        <v>0.94605564643280571</v>
      </c>
      <c r="D1849" s="62">
        <v>0.81551763620691908</v>
      </c>
      <c r="E1849" s="62">
        <v>0.57541781673328718</v>
      </c>
      <c r="F1849" s="62">
        <v>0.31541003024622583</v>
      </c>
      <c r="G1849" s="62">
        <v>0.7317064265324118</v>
      </c>
      <c r="H1849" s="62">
        <v>0.70588685881323066</v>
      </c>
      <c r="I1849" s="62">
        <v>0.174783183106065</v>
      </c>
      <c r="J1849" s="62">
        <v>3.2104816229746702E-2</v>
      </c>
      <c r="K1849" s="62"/>
      <c r="L1849" s="65">
        <f t="shared" si="262"/>
        <v>0.2201725705325763</v>
      </c>
      <c r="M1849" s="65">
        <f t="shared" si="263"/>
        <v>0.18979286784594102</v>
      </c>
      <c r="N1849" s="65">
        <f t="shared" si="264"/>
        <v>0.13391518809502614</v>
      </c>
      <c r="O1849" s="65">
        <f t="shared" si="265"/>
        <v>7.3404389470024201E-2</v>
      </c>
      <c r="P1849" s="65">
        <f t="shared" si="266"/>
        <v>0.17028774725069953</v>
      </c>
      <c r="Q1849" s="65">
        <f t="shared" si="267"/>
        <v>0.16427884004084672</v>
      </c>
      <c r="R1849" s="65">
        <f t="shared" si="268"/>
        <v>4.0676743334739494E-2</v>
      </c>
      <c r="S1849" s="65">
        <f t="shared" si="269"/>
        <v>7.4716534301466778E-3</v>
      </c>
      <c r="T1849" s="66">
        <f>(L1849*'Football Field'!$F$4)+(M1849*'Football Field'!$F$5)+(N1849*'Football Field'!$F$6)+(O1849*'Football Field'!$F$7)+(P1849*'Football Field'!$F$8)+(Q1849*'Football Field'!$F$9)+(R1849*'Football Field'!$F$10)+(S1849*'Football Field'!$F$11)</f>
        <v>130002915.08220834</v>
      </c>
    </row>
    <row r="1850" spans="2:20" x14ac:dyDescent="0.3">
      <c r="B1850" s="62">
        <f t="shared" si="261"/>
        <v>1823</v>
      </c>
      <c r="C1850" s="62">
        <v>6.9185606394076005E-2</v>
      </c>
      <c r="D1850" s="62">
        <v>0.74285132658489905</v>
      </c>
      <c r="E1850" s="62">
        <v>0.20344352400216914</v>
      </c>
      <c r="F1850" s="62">
        <v>0.49901160098428099</v>
      </c>
      <c r="G1850" s="62">
        <v>0.1511839906415926</v>
      </c>
      <c r="H1850" s="62">
        <v>0.53212151421623011</v>
      </c>
      <c r="I1850" s="62">
        <v>0.1006319736695056</v>
      </c>
      <c r="J1850" s="62">
        <v>0.26536133869128831</v>
      </c>
      <c r="K1850" s="62"/>
      <c r="L1850" s="65">
        <f t="shared" si="262"/>
        <v>2.6985666835681169E-2</v>
      </c>
      <c r="M1850" s="65">
        <f t="shared" si="263"/>
        <v>0.289747238659461</v>
      </c>
      <c r="N1850" s="65">
        <f t="shared" si="264"/>
        <v>7.9352620360490567E-2</v>
      </c>
      <c r="O1850" s="65">
        <f t="shared" si="265"/>
        <v>0.19463818434429031</v>
      </c>
      <c r="P1850" s="65">
        <f t="shared" si="266"/>
        <v>5.8968924534743825E-2</v>
      </c>
      <c r="Q1850" s="65">
        <f t="shared" si="267"/>
        <v>0.20755262036652333</v>
      </c>
      <c r="R1850" s="65">
        <f t="shared" si="268"/>
        <v>3.9251241060089086E-2</v>
      </c>
      <c r="S1850" s="65">
        <f t="shared" si="269"/>
        <v>0.10350350383872058</v>
      </c>
      <c r="T1850" s="66">
        <f>(L1850*'Football Field'!$F$4)+(M1850*'Football Field'!$F$5)+(N1850*'Football Field'!$F$6)+(O1850*'Football Field'!$F$7)+(P1850*'Football Field'!$F$8)+(Q1850*'Football Field'!$F$9)+(R1850*'Football Field'!$F$10)+(S1850*'Football Field'!$F$11)</f>
        <v>121464737.17037614</v>
      </c>
    </row>
    <row r="1851" spans="2:20" x14ac:dyDescent="0.3">
      <c r="B1851" s="62">
        <f t="shared" si="261"/>
        <v>1824</v>
      </c>
      <c r="C1851" s="62">
        <v>0.45300362565249364</v>
      </c>
      <c r="D1851" s="62">
        <v>0.37607155433091177</v>
      </c>
      <c r="E1851" s="62">
        <v>0.97045250276690342</v>
      </c>
      <c r="F1851" s="62">
        <v>0.64173419664179743</v>
      </c>
      <c r="G1851" s="62">
        <v>0.82887411321345572</v>
      </c>
      <c r="H1851" s="62">
        <v>0.37198258420324248</v>
      </c>
      <c r="I1851" s="62">
        <v>0.69877593246029435</v>
      </c>
      <c r="J1851" s="62">
        <v>0.58380492985873023</v>
      </c>
      <c r="K1851" s="62"/>
      <c r="L1851" s="65">
        <f t="shared" si="262"/>
        <v>9.1986045291064758E-2</v>
      </c>
      <c r="M1851" s="65">
        <f t="shared" si="263"/>
        <v>7.6364366796263725E-2</v>
      </c>
      <c r="N1851" s="65">
        <f t="shared" si="264"/>
        <v>0.19705821944308788</v>
      </c>
      <c r="O1851" s="65">
        <f t="shared" si="265"/>
        <v>0.13030931218727318</v>
      </c>
      <c r="P1851" s="65">
        <f t="shared" si="266"/>
        <v>0.16830958385558867</v>
      </c>
      <c r="Q1851" s="65">
        <f t="shared" si="267"/>
        <v>7.5534068383495329E-2</v>
      </c>
      <c r="R1851" s="65">
        <f t="shared" si="268"/>
        <v>0.14189209739550088</v>
      </c>
      <c r="S1851" s="65">
        <f t="shared" si="269"/>
        <v>0.11854630664772567</v>
      </c>
      <c r="T1851" s="66">
        <f>(L1851*'Football Field'!$F$4)+(M1851*'Football Field'!$F$5)+(N1851*'Football Field'!$F$6)+(O1851*'Football Field'!$F$7)+(P1851*'Football Field'!$F$8)+(Q1851*'Football Field'!$F$9)+(R1851*'Football Field'!$F$10)+(S1851*'Football Field'!$F$11)</f>
        <v>147786810.36129937</v>
      </c>
    </row>
    <row r="1852" spans="2:20" x14ac:dyDescent="0.3">
      <c r="B1852" s="62">
        <f t="shared" si="261"/>
        <v>1825</v>
      </c>
      <c r="C1852" s="62">
        <v>0.16865432926757207</v>
      </c>
      <c r="D1852" s="62">
        <v>0.63315129945456616</v>
      </c>
      <c r="E1852" s="62">
        <v>0.5795003622358551</v>
      </c>
      <c r="F1852" s="62">
        <v>0.76546637219305858</v>
      </c>
      <c r="G1852" s="62">
        <v>0.86466760471365822</v>
      </c>
      <c r="H1852" s="62">
        <v>0.6378623444419933</v>
      </c>
      <c r="I1852" s="62">
        <v>0.62877240919231203</v>
      </c>
      <c r="J1852" s="62">
        <v>0.44419778144856203</v>
      </c>
      <c r="K1852" s="62"/>
      <c r="L1852" s="65">
        <f t="shared" si="262"/>
        <v>3.5714654154816429E-2</v>
      </c>
      <c r="M1852" s="65">
        <f t="shared" si="263"/>
        <v>0.13407767109148441</v>
      </c>
      <c r="N1852" s="65">
        <f t="shared" si="264"/>
        <v>0.12271641712208242</v>
      </c>
      <c r="O1852" s="65">
        <f t="shared" si="265"/>
        <v>0.16209703521244592</v>
      </c>
      <c r="P1852" s="65">
        <f t="shared" si="266"/>
        <v>0.1831041313634367</v>
      </c>
      <c r="Q1852" s="65">
        <f t="shared" si="267"/>
        <v>0.13507529352527803</v>
      </c>
      <c r="R1852" s="65">
        <f t="shared" si="268"/>
        <v>0.13315038655643888</v>
      </c>
      <c r="S1852" s="65">
        <f t="shared" si="269"/>
        <v>9.4064410974017257E-2</v>
      </c>
      <c r="T1852" s="66">
        <f>(L1852*'Football Field'!$F$4)+(M1852*'Football Field'!$F$5)+(N1852*'Football Field'!$F$6)+(O1852*'Football Field'!$F$7)+(P1852*'Football Field'!$F$8)+(Q1852*'Football Field'!$F$9)+(R1852*'Football Field'!$F$10)+(S1852*'Football Field'!$F$11)</f>
        <v>145962502.89137781</v>
      </c>
    </row>
    <row r="1853" spans="2:20" x14ac:dyDescent="0.3">
      <c r="B1853" s="62">
        <f t="shared" si="261"/>
        <v>1826</v>
      </c>
      <c r="C1853" s="62">
        <v>0.1657964737316111</v>
      </c>
      <c r="D1853" s="62">
        <v>0.94028802930257038</v>
      </c>
      <c r="E1853" s="62">
        <v>0.61987740784817424</v>
      </c>
      <c r="F1853" s="62">
        <v>0.25394482759162729</v>
      </c>
      <c r="G1853" s="62">
        <v>0.29472372477999786</v>
      </c>
      <c r="H1853" s="62">
        <v>4.6672968696903516E-2</v>
      </c>
      <c r="I1853" s="62">
        <v>8.5526242853960488E-2</v>
      </c>
      <c r="J1853" s="62">
        <v>0.87664619944585975</v>
      </c>
      <c r="K1853" s="62"/>
      <c r="L1853" s="65">
        <f t="shared" si="262"/>
        <v>5.0494195809934542E-2</v>
      </c>
      <c r="M1853" s="65">
        <f t="shared" si="263"/>
        <v>0.28636970859947186</v>
      </c>
      <c r="N1853" s="65">
        <f t="shared" si="264"/>
        <v>0.18878695370028609</v>
      </c>
      <c r="O1853" s="65">
        <f t="shared" si="265"/>
        <v>7.734024470320737E-2</v>
      </c>
      <c r="P1853" s="65">
        <f t="shared" si="266"/>
        <v>8.9759674219398469E-2</v>
      </c>
      <c r="Q1853" s="65">
        <f t="shared" si="267"/>
        <v>1.4214500268729512E-2</v>
      </c>
      <c r="R1853" s="65">
        <f t="shared" si="268"/>
        <v>2.6047471073158936E-2</v>
      </c>
      <c r="S1853" s="65">
        <f t="shared" si="269"/>
        <v>0.26698725162581316</v>
      </c>
      <c r="T1853" s="66">
        <f>(L1853*'Football Field'!$F$4)+(M1853*'Football Field'!$F$5)+(N1853*'Football Field'!$F$6)+(O1853*'Football Field'!$F$7)+(P1853*'Football Field'!$F$8)+(Q1853*'Football Field'!$F$9)+(R1853*'Football Field'!$F$10)+(S1853*'Football Field'!$F$11)</f>
        <v>125353303.43401274</v>
      </c>
    </row>
    <row r="1854" spans="2:20" x14ac:dyDescent="0.3">
      <c r="B1854" s="62">
        <f t="shared" si="261"/>
        <v>1827</v>
      </c>
      <c r="C1854" s="62">
        <v>0.91381579655462464</v>
      </c>
      <c r="D1854" s="62">
        <v>4.1407936686591928E-2</v>
      </c>
      <c r="E1854" s="62">
        <v>0.30497411309765776</v>
      </c>
      <c r="F1854" s="62">
        <v>0.3976207879948086</v>
      </c>
      <c r="G1854" s="62">
        <v>0.52792820613083669</v>
      </c>
      <c r="H1854" s="62">
        <v>0.62724850197807502</v>
      </c>
      <c r="I1854" s="62">
        <v>4.8072597115779714E-2</v>
      </c>
      <c r="J1854" s="62">
        <v>0.97951185471274138</v>
      </c>
      <c r="K1854" s="62"/>
      <c r="L1854" s="65">
        <f t="shared" si="262"/>
        <v>0.23793693804194299</v>
      </c>
      <c r="M1854" s="65">
        <f t="shared" si="263"/>
        <v>1.0781688938831312E-2</v>
      </c>
      <c r="N1854" s="65">
        <f t="shared" si="264"/>
        <v>7.940835223696667E-2</v>
      </c>
      <c r="O1854" s="65">
        <f t="shared" si="265"/>
        <v>0.10353144819121536</v>
      </c>
      <c r="P1854" s="65">
        <f t="shared" si="266"/>
        <v>0.13746054877399819</v>
      </c>
      <c r="Q1854" s="65">
        <f t="shared" si="267"/>
        <v>0.16332130448473531</v>
      </c>
      <c r="R1854" s="65">
        <f t="shared" si="268"/>
        <v>1.2517015578608274E-2</v>
      </c>
      <c r="S1854" s="65">
        <f t="shared" si="269"/>
        <v>0.25504270375370186</v>
      </c>
      <c r="T1854" s="66">
        <f>(L1854*'Football Field'!$F$4)+(M1854*'Football Field'!$F$5)+(N1854*'Football Field'!$F$6)+(O1854*'Football Field'!$F$7)+(P1854*'Football Field'!$F$8)+(Q1854*'Football Field'!$F$9)+(R1854*'Football Field'!$F$10)+(S1854*'Football Field'!$F$11)</f>
        <v>124594920.21757327</v>
      </c>
    </row>
    <row r="1855" spans="2:20" x14ac:dyDescent="0.3">
      <c r="B1855" s="62">
        <f t="shared" si="261"/>
        <v>1828</v>
      </c>
      <c r="C1855" s="62">
        <v>0.99487134077923134</v>
      </c>
      <c r="D1855" s="62">
        <v>0.36047454248429145</v>
      </c>
      <c r="E1855" s="62">
        <v>2.4988086519989516E-2</v>
      </c>
      <c r="F1855" s="62">
        <v>0.67219234182467946</v>
      </c>
      <c r="G1855" s="62">
        <v>0.98873846464727</v>
      </c>
      <c r="H1855" s="62">
        <v>0.92660433595709057</v>
      </c>
      <c r="I1855" s="62">
        <v>0.47904856653719641</v>
      </c>
      <c r="J1855" s="62">
        <v>0.63715502987934369</v>
      </c>
      <c r="K1855" s="62"/>
      <c r="L1855" s="65">
        <f t="shared" si="262"/>
        <v>0.19568393250762459</v>
      </c>
      <c r="M1855" s="65">
        <f t="shared" si="263"/>
        <v>7.090271188932161E-2</v>
      </c>
      <c r="N1855" s="65">
        <f t="shared" si="264"/>
        <v>4.9149742641519953E-3</v>
      </c>
      <c r="O1855" s="65">
        <f t="shared" si="265"/>
        <v>0.13221532821192372</v>
      </c>
      <c r="P1855" s="65">
        <f t="shared" si="266"/>
        <v>0.19447764052805627</v>
      </c>
      <c r="Q1855" s="65">
        <f t="shared" si="267"/>
        <v>0.18225631084787283</v>
      </c>
      <c r="R1855" s="65">
        <f t="shared" si="268"/>
        <v>9.4225357108704819E-2</v>
      </c>
      <c r="S1855" s="65">
        <f t="shared" si="269"/>
        <v>0.12532374464234422</v>
      </c>
      <c r="T1855" s="66">
        <f>(L1855*'Football Field'!$F$4)+(M1855*'Football Field'!$F$5)+(N1855*'Football Field'!$F$6)+(O1855*'Football Field'!$F$7)+(P1855*'Football Field'!$F$8)+(Q1855*'Football Field'!$F$9)+(R1855*'Football Field'!$F$10)+(S1855*'Football Field'!$F$11)</f>
        <v>137871168.21609694</v>
      </c>
    </row>
    <row r="1856" spans="2:20" x14ac:dyDescent="0.3">
      <c r="B1856" s="62">
        <f t="shared" si="261"/>
        <v>1829</v>
      </c>
      <c r="C1856" s="62">
        <v>0.13146895476519493</v>
      </c>
      <c r="D1856" s="62">
        <v>0.61659660822646345</v>
      </c>
      <c r="E1856" s="62">
        <v>0.77007468740731932</v>
      </c>
      <c r="F1856" s="62">
        <v>0.1626157340829667</v>
      </c>
      <c r="G1856" s="62">
        <v>0.74902891269303351</v>
      </c>
      <c r="H1856" s="62">
        <v>1.930417633299053E-2</v>
      </c>
      <c r="I1856" s="62">
        <v>0.57824841979123154</v>
      </c>
      <c r="J1856" s="62">
        <v>0.8737572632095727</v>
      </c>
      <c r="K1856" s="62"/>
      <c r="L1856" s="65">
        <f t="shared" si="262"/>
        <v>3.3700528433934056E-2</v>
      </c>
      <c r="M1856" s="65">
        <f t="shared" si="263"/>
        <v>0.15805732665111613</v>
      </c>
      <c r="N1856" s="65">
        <f t="shared" si="264"/>
        <v>0.19739963663340657</v>
      </c>
      <c r="O1856" s="65">
        <f t="shared" si="265"/>
        <v>4.1684640910516428E-2</v>
      </c>
      <c r="P1856" s="65">
        <f t="shared" si="266"/>
        <v>0.19200479851029456</v>
      </c>
      <c r="Q1856" s="65">
        <f t="shared" si="267"/>
        <v>4.9483997538851167E-3</v>
      </c>
      <c r="R1856" s="65">
        <f t="shared" si="268"/>
        <v>0.14822721720010884</v>
      </c>
      <c r="S1856" s="65">
        <f t="shared" si="269"/>
        <v>0.22397745190673835</v>
      </c>
      <c r="T1856" s="66">
        <f>(L1856*'Football Field'!$F$4)+(M1856*'Football Field'!$F$5)+(N1856*'Football Field'!$F$6)+(O1856*'Football Field'!$F$7)+(P1856*'Football Field'!$F$8)+(Q1856*'Football Field'!$F$9)+(R1856*'Football Field'!$F$10)+(S1856*'Football Field'!$F$11)</f>
        <v>150824689.1424965</v>
      </c>
    </row>
    <row r="1857" spans="2:20" x14ac:dyDescent="0.3">
      <c r="B1857" s="62">
        <f t="shared" si="261"/>
        <v>1830</v>
      </c>
      <c r="C1857" s="62">
        <v>0.15446908900936518</v>
      </c>
      <c r="D1857" s="62">
        <v>0.74210620794854487</v>
      </c>
      <c r="E1857" s="62">
        <v>0.3332217000773543</v>
      </c>
      <c r="F1857" s="62">
        <v>8.2379069373658131E-2</v>
      </c>
      <c r="G1857" s="62">
        <v>0.38976849002943914</v>
      </c>
      <c r="H1857" s="62">
        <v>0.4908837656562357</v>
      </c>
      <c r="I1857" s="62">
        <v>0.49896695273432234</v>
      </c>
      <c r="J1857" s="62">
        <v>8.5772718583713159E-2</v>
      </c>
      <c r="K1857" s="62"/>
      <c r="L1857" s="65">
        <f t="shared" si="262"/>
        <v>5.5613072074458259E-2</v>
      </c>
      <c r="M1857" s="65">
        <f t="shared" si="263"/>
        <v>0.26717841280881227</v>
      </c>
      <c r="N1857" s="65">
        <f t="shared" si="264"/>
        <v>0.11996887236158872</v>
      </c>
      <c r="O1857" s="65">
        <f t="shared" si="265"/>
        <v>2.9658704870242924E-2</v>
      </c>
      <c r="P1857" s="65">
        <f t="shared" si="266"/>
        <v>0.14032725425761897</v>
      </c>
      <c r="Q1857" s="65">
        <f t="shared" si="267"/>
        <v>0.17673150281844799</v>
      </c>
      <c r="R1857" s="65">
        <f t="shared" si="268"/>
        <v>0.17964166994928221</v>
      </c>
      <c r="S1857" s="65">
        <f t="shared" si="269"/>
        <v>3.0880510859548498E-2</v>
      </c>
      <c r="T1857" s="66">
        <f>(L1857*'Football Field'!$F$4)+(M1857*'Football Field'!$F$5)+(N1857*'Football Field'!$F$6)+(O1857*'Football Field'!$F$7)+(P1857*'Football Field'!$F$8)+(Q1857*'Football Field'!$F$9)+(R1857*'Football Field'!$F$10)+(S1857*'Football Field'!$F$11)</f>
        <v>146884451.1345931</v>
      </c>
    </row>
    <row r="1858" spans="2:20" x14ac:dyDescent="0.3">
      <c r="B1858" s="62">
        <f t="shared" si="261"/>
        <v>1831</v>
      </c>
      <c r="C1858" s="62">
        <v>0.42672839548317532</v>
      </c>
      <c r="D1858" s="62">
        <v>0.78560633134951108</v>
      </c>
      <c r="E1858" s="62">
        <v>0.59165169148003949</v>
      </c>
      <c r="F1858" s="62">
        <v>0.35107763166497574</v>
      </c>
      <c r="G1858" s="62">
        <v>0.97159789730904478</v>
      </c>
      <c r="H1858" s="62">
        <v>8.2638875817168334E-2</v>
      </c>
      <c r="I1858" s="62">
        <v>9.9028365492674908E-3</v>
      </c>
      <c r="J1858" s="62">
        <v>0.52667323561062462</v>
      </c>
      <c r="K1858" s="62"/>
      <c r="L1858" s="65">
        <f t="shared" si="262"/>
        <v>0.11391949266211072</v>
      </c>
      <c r="M1858" s="65">
        <f t="shared" si="263"/>
        <v>0.20972561387236516</v>
      </c>
      <c r="N1858" s="65">
        <f t="shared" si="264"/>
        <v>0.15794744675889086</v>
      </c>
      <c r="O1858" s="65">
        <f t="shared" si="265"/>
        <v>9.3723750534586314E-2</v>
      </c>
      <c r="P1858" s="65">
        <f t="shared" si="266"/>
        <v>0.2593779572781767</v>
      </c>
      <c r="Q1858" s="65">
        <f t="shared" si="267"/>
        <v>2.2061289820189997E-2</v>
      </c>
      <c r="R1858" s="65">
        <f t="shared" si="268"/>
        <v>2.6436631064380121E-3</v>
      </c>
      <c r="S1858" s="65">
        <f t="shared" si="269"/>
        <v>0.14060078596724232</v>
      </c>
      <c r="T1858" s="66">
        <f>(L1858*'Football Field'!$F$4)+(M1858*'Football Field'!$F$5)+(N1858*'Football Field'!$F$6)+(O1858*'Football Field'!$F$7)+(P1858*'Football Field'!$F$8)+(Q1858*'Football Field'!$F$9)+(R1858*'Football Field'!$F$10)+(S1858*'Football Field'!$F$11)</f>
        <v>134281508.76056764</v>
      </c>
    </row>
    <row r="1859" spans="2:20" x14ac:dyDescent="0.3">
      <c r="B1859" s="62">
        <f t="shared" si="261"/>
        <v>1832</v>
      </c>
      <c r="C1859" s="62">
        <v>0.8176442717248108</v>
      </c>
      <c r="D1859" s="62">
        <v>0.57909027798147261</v>
      </c>
      <c r="E1859" s="62">
        <v>0.105958058067119</v>
      </c>
      <c r="F1859" s="62">
        <v>0.35344332095470421</v>
      </c>
      <c r="G1859" s="62">
        <v>0.99809385020471608</v>
      </c>
      <c r="H1859" s="62">
        <v>0.40889988739006344</v>
      </c>
      <c r="I1859" s="62">
        <v>0.35422848708956733</v>
      </c>
      <c r="J1859" s="62">
        <v>0.37907984536564454</v>
      </c>
      <c r="K1859" s="62"/>
      <c r="L1859" s="65">
        <f t="shared" si="262"/>
        <v>0.20459325829020836</v>
      </c>
      <c r="M1859" s="65">
        <f t="shared" si="263"/>
        <v>0.14490160441836661</v>
      </c>
      <c r="N1859" s="65">
        <f t="shared" si="264"/>
        <v>2.6513124462212462E-2</v>
      </c>
      <c r="O1859" s="65">
        <f t="shared" si="265"/>
        <v>8.8439585716772975E-2</v>
      </c>
      <c r="P1859" s="65">
        <f t="shared" si="266"/>
        <v>0.24974586131697304</v>
      </c>
      <c r="Q1859" s="65">
        <f t="shared" si="267"/>
        <v>0.10231608435188627</v>
      </c>
      <c r="R1859" s="65">
        <f t="shared" si="268"/>
        <v>8.8636052203955609E-2</v>
      </c>
      <c r="S1859" s="65">
        <f t="shared" si="269"/>
        <v>9.4854429239624727E-2</v>
      </c>
      <c r="T1859" s="66">
        <f>(L1859*'Football Field'!$F$4)+(M1859*'Football Field'!$F$5)+(N1859*'Football Field'!$F$6)+(O1859*'Football Field'!$F$7)+(P1859*'Football Field'!$F$8)+(Q1859*'Football Field'!$F$9)+(R1859*'Football Field'!$F$10)+(S1859*'Football Field'!$F$11)</f>
        <v>141366392.91283399</v>
      </c>
    </row>
    <row r="1860" spans="2:20" x14ac:dyDescent="0.3">
      <c r="B1860" s="62">
        <f t="shared" si="261"/>
        <v>1833</v>
      </c>
      <c r="C1860" s="62">
        <v>0.4827956825119506</v>
      </c>
      <c r="D1860" s="62">
        <v>0.61484060894825765</v>
      </c>
      <c r="E1860" s="62">
        <v>0.38813113296927271</v>
      </c>
      <c r="F1860" s="62">
        <v>0.53207099890660081</v>
      </c>
      <c r="G1860" s="62">
        <v>0.21372244609845681</v>
      </c>
      <c r="H1860" s="62">
        <v>0.94736204010785385</v>
      </c>
      <c r="I1860" s="62">
        <v>0.43444732472819481</v>
      </c>
      <c r="J1860" s="62">
        <v>7.1273820258428544E-2</v>
      </c>
      <c r="K1860" s="62"/>
      <c r="L1860" s="65">
        <f t="shared" si="262"/>
        <v>0.13102912394441943</v>
      </c>
      <c r="M1860" s="65">
        <f t="shared" si="263"/>
        <v>0.1668656727350693</v>
      </c>
      <c r="N1860" s="65">
        <f t="shared" si="264"/>
        <v>0.1053374836823648</v>
      </c>
      <c r="O1860" s="65">
        <f t="shared" si="265"/>
        <v>0.14440227903495878</v>
      </c>
      <c r="P1860" s="65">
        <f t="shared" si="266"/>
        <v>5.8003552835926661E-2</v>
      </c>
      <c r="Q1860" s="65">
        <f t="shared" si="267"/>
        <v>0.25711087043628938</v>
      </c>
      <c r="R1860" s="65">
        <f t="shared" si="268"/>
        <v>0.11790754230227196</v>
      </c>
      <c r="S1860" s="65">
        <f t="shared" si="269"/>
        <v>1.9343475028699621E-2</v>
      </c>
      <c r="T1860" s="66">
        <f>(L1860*'Football Field'!$F$4)+(M1860*'Football Field'!$F$5)+(N1860*'Football Field'!$F$6)+(O1860*'Football Field'!$F$7)+(P1860*'Football Field'!$F$8)+(Q1860*'Football Field'!$F$9)+(R1860*'Football Field'!$F$10)+(S1860*'Football Field'!$F$11)</f>
        <v>131866264.30931091</v>
      </c>
    </row>
    <row r="1861" spans="2:20" x14ac:dyDescent="0.3">
      <c r="B1861" s="62">
        <f t="shared" si="261"/>
        <v>1834</v>
      </c>
      <c r="C1861" s="62">
        <v>1.5771891069274679E-2</v>
      </c>
      <c r="D1861" s="62">
        <v>0.16391073562462555</v>
      </c>
      <c r="E1861" s="62">
        <v>0.96904753887206452</v>
      </c>
      <c r="F1861" s="62">
        <v>0.84604482367658107</v>
      </c>
      <c r="G1861" s="62">
        <v>0.56370896485503075</v>
      </c>
      <c r="H1861" s="62">
        <v>0.61547698343920088</v>
      </c>
      <c r="I1861" s="62">
        <v>0.49640568788055683</v>
      </c>
      <c r="J1861" s="62">
        <v>0.56683221950197538</v>
      </c>
      <c r="K1861" s="62"/>
      <c r="L1861" s="65">
        <f t="shared" si="262"/>
        <v>3.7222447297195539E-3</v>
      </c>
      <c r="M1861" s="65">
        <f t="shared" si="263"/>
        <v>3.8683748774539041E-2</v>
      </c>
      <c r="N1861" s="65">
        <f t="shared" si="264"/>
        <v>0.2287000384780192</v>
      </c>
      <c r="O1861" s="65">
        <f t="shared" si="265"/>
        <v>0.1996707859700865</v>
      </c>
      <c r="P1861" s="65">
        <f t="shared" si="266"/>
        <v>0.13303811916472985</v>
      </c>
      <c r="Q1861" s="65">
        <f t="shared" si="267"/>
        <v>0.14525562900528019</v>
      </c>
      <c r="R1861" s="65">
        <f t="shared" si="268"/>
        <v>0.11715421108352779</v>
      </c>
      <c r="S1861" s="65">
        <f t="shared" si="269"/>
        <v>0.13377522279409804</v>
      </c>
      <c r="T1861" s="66">
        <f>(L1861*'Football Field'!$F$4)+(M1861*'Football Field'!$F$5)+(N1861*'Football Field'!$F$6)+(O1861*'Football Field'!$F$7)+(P1861*'Football Field'!$F$8)+(Q1861*'Football Field'!$F$9)+(R1861*'Football Field'!$F$10)+(S1861*'Football Field'!$F$11)</f>
        <v>143444245.38552475</v>
      </c>
    </row>
    <row r="1862" spans="2:20" x14ac:dyDescent="0.3">
      <c r="B1862" s="62">
        <f t="shared" si="261"/>
        <v>1835</v>
      </c>
      <c r="C1862" s="62">
        <v>7.5381504358050688E-2</v>
      </c>
      <c r="D1862" s="62">
        <v>0.5996504208243697</v>
      </c>
      <c r="E1862" s="62">
        <v>0.1201353290362589</v>
      </c>
      <c r="F1862" s="62">
        <v>0.22373527411256122</v>
      </c>
      <c r="G1862" s="62">
        <v>0.79948623421421816</v>
      </c>
      <c r="H1862" s="62">
        <v>0.26987073243837112</v>
      </c>
      <c r="I1862" s="62">
        <v>0.5002767666013862</v>
      </c>
      <c r="J1862" s="62">
        <v>6.9159698834720507E-2</v>
      </c>
      <c r="K1862" s="62"/>
      <c r="L1862" s="65">
        <f t="shared" si="262"/>
        <v>2.8363479299618539E-2</v>
      </c>
      <c r="M1862" s="65">
        <f t="shared" si="263"/>
        <v>0.22562792349265573</v>
      </c>
      <c r="N1862" s="65">
        <f t="shared" si="264"/>
        <v>4.5202811316790568E-2</v>
      </c>
      <c r="O1862" s="65">
        <f t="shared" si="265"/>
        <v>8.4183923761245172E-2</v>
      </c>
      <c r="P1862" s="65">
        <f t="shared" si="266"/>
        <v>0.30081929841511784</v>
      </c>
      <c r="Q1862" s="65">
        <f t="shared" si="267"/>
        <v>0.1015431172178662</v>
      </c>
      <c r="R1862" s="65">
        <f t="shared" si="268"/>
        <v>0.18823701960337802</v>
      </c>
      <c r="S1862" s="65">
        <f t="shared" si="269"/>
        <v>2.6022426893327833E-2</v>
      </c>
      <c r="T1862" s="66">
        <f>(L1862*'Football Field'!$F$4)+(M1862*'Football Field'!$F$5)+(N1862*'Football Field'!$F$6)+(O1862*'Football Field'!$F$7)+(P1862*'Football Field'!$F$8)+(Q1862*'Football Field'!$F$9)+(R1862*'Football Field'!$F$10)+(S1862*'Football Field'!$F$11)</f>
        <v>159893641.70022175</v>
      </c>
    </row>
    <row r="1863" spans="2:20" x14ac:dyDescent="0.3">
      <c r="B1863" s="62">
        <f t="shared" si="261"/>
        <v>1836</v>
      </c>
      <c r="C1863" s="62">
        <v>0.85625549190797556</v>
      </c>
      <c r="D1863" s="62">
        <v>0.44703408315157589</v>
      </c>
      <c r="E1863" s="62">
        <v>0.7226558687900112</v>
      </c>
      <c r="F1863" s="62">
        <v>0.83015361862564263</v>
      </c>
      <c r="G1863" s="62">
        <v>0.80636784773014503</v>
      </c>
      <c r="H1863" s="62">
        <v>0.62023776649677087</v>
      </c>
      <c r="I1863" s="62">
        <v>0.2418530611693096</v>
      </c>
      <c r="J1863" s="62">
        <v>0.60103060968746813</v>
      </c>
      <c r="K1863" s="62"/>
      <c r="L1863" s="65">
        <f t="shared" si="262"/>
        <v>0.16705506448167534</v>
      </c>
      <c r="M1863" s="65">
        <f t="shared" si="263"/>
        <v>8.7216150193661052E-2</v>
      </c>
      <c r="N1863" s="65">
        <f t="shared" si="264"/>
        <v>0.14098983761233611</v>
      </c>
      <c r="O1863" s="65">
        <f t="shared" si="265"/>
        <v>0.1619626006487645</v>
      </c>
      <c r="P1863" s="65">
        <f t="shared" si="266"/>
        <v>0.15732200735827409</v>
      </c>
      <c r="Q1863" s="65">
        <f t="shared" si="267"/>
        <v>0.12100811154531439</v>
      </c>
      <c r="R1863" s="65">
        <f t="shared" si="268"/>
        <v>4.7185424339528555E-2</v>
      </c>
      <c r="S1863" s="65">
        <f t="shared" si="269"/>
        <v>0.11726080382044603</v>
      </c>
      <c r="T1863" s="66">
        <f>(L1863*'Football Field'!$F$4)+(M1863*'Football Field'!$F$5)+(N1863*'Football Field'!$F$6)+(O1863*'Football Field'!$F$7)+(P1863*'Football Field'!$F$8)+(Q1863*'Football Field'!$F$9)+(R1863*'Football Field'!$F$10)+(S1863*'Football Field'!$F$11)</f>
        <v>132091945.29291087</v>
      </c>
    </row>
    <row r="1864" spans="2:20" x14ac:dyDescent="0.3">
      <c r="B1864" s="62">
        <f t="shared" si="261"/>
        <v>1837</v>
      </c>
      <c r="C1864" s="62">
        <v>5.797182362896891E-2</v>
      </c>
      <c r="D1864" s="62">
        <v>0.72871729452420808</v>
      </c>
      <c r="E1864" s="62">
        <v>0.22033415660641265</v>
      </c>
      <c r="F1864" s="62">
        <v>0.26653676932709824</v>
      </c>
      <c r="G1864" s="62">
        <v>0.60736759740479251</v>
      </c>
      <c r="H1864" s="62">
        <v>0.88120142204167629</v>
      </c>
      <c r="I1864" s="62">
        <v>0.75297520278509067</v>
      </c>
      <c r="J1864" s="62">
        <v>0.85351842230814468</v>
      </c>
      <c r="K1864" s="62"/>
      <c r="L1864" s="65">
        <f t="shared" si="262"/>
        <v>1.3270045907122448E-2</v>
      </c>
      <c r="M1864" s="65">
        <f t="shared" si="263"/>
        <v>0.16680710293919562</v>
      </c>
      <c r="N1864" s="65">
        <f t="shared" si="264"/>
        <v>5.0435611475453702E-2</v>
      </c>
      <c r="O1864" s="65">
        <f t="shared" si="265"/>
        <v>6.1011625018800676E-2</v>
      </c>
      <c r="P1864" s="65">
        <f t="shared" si="266"/>
        <v>0.13902953875738916</v>
      </c>
      <c r="Q1864" s="65">
        <f t="shared" si="267"/>
        <v>0.20171149692919552</v>
      </c>
      <c r="R1864" s="65">
        <f t="shared" si="268"/>
        <v>0.17235986178102408</v>
      </c>
      <c r="S1864" s="65">
        <f t="shared" si="269"/>
        <v>0.19537471719181887</v>
      </c>
      <c r="T1864" s="66">
        <f>(L1864*'Football Field'!$F$4)+(M1864*'Football Field'!$F$5)+(N1864*'Football Field'!$F$6)+(O1864*'Football Field'!$F$7)+(P1864*'Football Field'!$F$8)+(Q1864*'Football Field'!$F$9)+(R1864*'Football Field'!$F$10)+(S1864*'Football Field'!$F$11)</f>
        <v>145968676.80261695</v>
      </c>
    </row>
    <row r="1865" spans="2:20" x14ac:dyDescent="0.3">
      <c r="B1865" s="62">
        <f t="shared" si="261"/>
        <v>1838</v>
      </c>
      <c r="C1865" s="62">
        <v>0.54565609525795788</v>
      </c>
      <c r="D1865" s="62">
        <v>0.9402997647711735</v>
      </c>
      <c r="E1865" s="62">
        <v>0.52559138900803837</v>
      </c>
      <c r="F1865" s="62">
        <v>0.13011498983658731</v>
      </c>
      <c r="G1865" s="62">
        <v>9.9467093108469129E-2</v>
      </c>
      <c r="H1865" s="62">
        <v>0.31665961151470001</v>
      </c>
      <c r="I1865" s="62">
        <v>0.30252025449320119</v>
      </c>
      <c r="J1865" s="62">
        <v>0.80406174983843159</v>
      </c>
      <c r="K1865" s="62"/>
      <c r="L1865" s="65">
        <f t="shared" si="262"/>
        <v>0.14890853110308169</v>
      </c>
      <c r="M1865" s="65">
        <f t="shared" si="263"/>
        <v>0.25660605276012743</v>
      </c>
      <c r="N1865" s="65">
        <f t="shared" si="264"/>
        <v>0.14343291017507234</v>
      </c>
      <c r="O1865" s="65">
        <f t="shared" si="265"/>
        <v>3.550813814679192E-2</v>
      </c>
      <c r="P1865" s="65">
        <f t="shared" si="266"/>
        <v>2.7144384268031476E-2</v>
      </c>
      <c r="Q1865" s="65">
        <f t="shared" si="267"/>
        <v>8.6415817618668456E-2</v>
      </c>
      <c r="R1865" s="65">
        <f t="shared" si="268"/>
        <v>8.2557213448182509E-2</v>
      </c>
      <c r="S1865" s="65">
        <f t="shared" si="269"/>
        <v>0.21942695248004415</v>
      </c>
      <c r="T1865" s="66">
        <f>(L1865*'Football Field'!$F$4)+(M1865*'Football Field'!$F$5)+(N1865*'Football Field'!$F$6)+(O1865*'Football Field'!$F$7)+(P1865*'Football Field'!$F$8)+(Q1865*'Football Field'!$F$9)+(R1865*'Football Field'!$F$10)+(S1865*'Football Field'!$F$11)</f>
        <v>125831813.7121616</v>
      </c>
    </row>
    <row r="1866" spans="2:20" x14ac:dyDescent="0.3">
      <c r="B1866" s="62">
        <f t="shared" si="261"/>
        <v>1839</v>
      </c>
      <c r="C1866" s="62">
        <v>0.37290415141983579</v>
      </c>
      <c r="D1866" s="62">
        <v>0.27277526908653582</v>
      </c>
      <c r="E1866" s="62">
        <v>0.97626124313410467</v>
      </c>
      <c r="F1866" s="62">
        <v>0.83359650534479057</v>
      </c>
      <c r="G1866" s="62">
        <v>0.69081870008490132</v>
      </c>
      <c r="H1866" s="62">
        <v>0.95352731180074091</v>
      </c>
      <c r="I1866" s="62">
        <v>0.16157328964085238</v>
      </c>
      <c r="J1866" s="62">
        <v>0.78915951889971248</v>
      </c>
      <c r="K1866" s="62"/>
      <c r="L1866" s="65">
        <f t="shared" si="262"/>
        <v>7.3833400163786506E-2</v>
      </c>
      <c r="M1866" s="65">
        <f t="shared" si="263"/>
        <v>5.400831693765757E-2</v>
      </c>
      <c r="N1866" s="65">
        <f t="shared" si="264"/>
        <v>0.19329548023069246</v>
      </c>
      <c r="O1866" s="65">
        <f t="shared" si="265"/>
        <v>0.16504848261923116</v>
      </c>
      <c r="P1866" s="65">
        <f t="shared" si="266"/>
        <v>0.13677909814034375</v>
      </c>
      <c r="Q1866" s="65">
        <f t="shared" si="267"/>
        <v>0.18879426070004016</v>
      </c>
      <c r="R1866" s="65">
        <f t="shared" si="268"/>
        <v>3.1990808641874161E-2</v>
      </c>
      <c r="S1866" s="65">
        <f t="shared" si="269"/>
        <v>0.15625015256637437</v>
      </c>
      <c r="T1866" s="66">
        <f>(L1866*'Football Field'!$F$4)+(M1866*'Football Field'!$F$5)+(N1866*'Football Field'!$F$6)+(O1866*'Football Field'!$F$7)+(P1866*'Football Field'!$F$8)+(Q1866*'Football Field'!$F$9)+(R1866*'Football Field'!$F$10)+(S1866*'Football Field'!$F$11)</f>
        <v>130544992.98046781</v>
      </c>
    </row>
    <row r="1867" spans="2:20" x14ac:dyDescent="0.3">
      <c r="B1867" s="62">
        <f t="shared" si="261"/>
        <v>1840</v>
      </c>
      <c r="C1867" s="62">
        <v>0.42306315575255915</v>
      </c>
      <c r="D1867" s="62">
        <v>0.79615617090892354</v>
      </c>
      <c r="E1867" s="62">
        <v>0.64283483718922985</v>
      </c>
      <c r="F1867" s="62">
        <v>0.98968934418724352</v>
      </c>
      <c r="G1867" s="62">
        <v>0.12191901475986489</v>
      </c>
      <c r="H1867" s="62">
        <v>0.73477396361881531</v>
      </c>
      <c r="I1867" s="62">
        <v>1.3531529721754976E-2</v>
      </c>
      <c r="J1867" s="62">
        <v>0.79932000511228629</v>
      </c>
      <c r="K1867" s="62"/>
      <c r="L1867" s="65">
        <f t="shared" si="262"/>
        <v>9.3571379165428945E-2</v>
      </c>
      <c r="M1867" s="65">
        <f t="shared" si="263"/>
        <v>0.17609056692846808</v>
      </c>
      <c r="N1867" s="65">
        <f t="shared" si="264"/>
        <v>0.14217958116532664</v>
      </c>
      <c r="O1867" s="65">
        <f t="shared" si="265"/>
        <v>0.21889544296571398</v>
      </c>
      <c r="P1867" s="65">
        <f t="shared" si="266"/>
        <v>2.6965549238807323E-2</v>
      </c>
      <c r="Q1867" s="65">
        <f t="shared" si="267"/>
        <v>0.16251430127107061</v>
      </c>
      <c r="R1867" s="65">
        <f t="shared" si="268"/>
        <v>2.9928484224307139E-3</v>
      </c>
      <c r="S1867" s="65">
        <f t="shared" si="269"/>
        <v>0.17679033084275364</v>
      </c>
      <c r="T1867" s="66">
        <f>(L1867*'Football Field'!$F$4)+(M1867*'Football Field'!$F$5)+(N1867*'Football Field'!$F$6)+(O1867*'Football Field'!$F$7)+(P1867*'Football Field'!$F$8)+(Q1867*'Football Field'!$F$9)+(R1867*'Football Field'!$F$10)+(S1867*'Football Field'!$F$11)</f>
        <v>116236014.64812015</v>
      </c>
    </row>
    <row r="1868" spans="2:20" x14ac:dyDescent="0.3">
      <c r="B1868" s="62">
        <f t="shared" si="261"/>
        <v>1841</v>
      </c>
      <c r="C1868" s="62">
        <v>0.92852536642900907</v>
      </c>
      <c r="D1868" s="62">
        <v>0.12413431089757809</v>
      </c>
      <c r="E1868" s="62">
        <v>9.7210346213618792E-2</v>
      </c>
      <c r="F1868" s="62">
        <v>0.23050576071750162</v>
      </c>
      <c r="G1868" s="62">
        <v>0.87215630801019284</v>
      </c>
      <c r="H1868" s="62">
        <v>0.47682835095429821</v>
      </c>
      <c r="I1868" s="62">
        <v>0.89124356536725069</v>
      </c>
      <c r="J1868" s="62">
        <v>0.53438077074855317</v>
      </c>
      <c r="K1868" s="62"/>
      <c r="L1868" s="65">
        <f t="shared" si="262"/>
        <v>0.22347262763666426</v>
      </c>
      <c r="M1868" s="65">
        <f t="shared" si="263"/>
        <v>2.987599654152185E-2</v>
      </c>
      <c r="N1868" s="65">
        <f t="shared" si="264"/>
        <v>2.3396077573383297E-2</v>
      </c>
      <c r="O1868" s="65">
        <f t="shared" si="265"/>
        <v>5.547692060480356E-2</v>
      </c>
      <c r="P1868" s="65">
        <f t="shared" si="266"/>
        <v>0.20990601754963589</v>
      </c>
      <c r="Q1868" s="65">
        <f t="shared" si="267"/>
        <v>0.11476055299299301</v>
      </c>
      <c r="R1868" s="65">
        <f t="shared" si="268"/>
        <v>0.21449983879585932</v>
      </c>
      <c r="S1868" s="65">
        <f t="shared" si="269"/>
        <v>0.12861196830513877</v>
      </c>
      <c r="T1868" s="66">
        <f>(L1868*'Football Field'!$F$4)+(M1868*'Football Field'!$F$5)+(N1868*'Football Field'!$F$6)+(O1868*'Football Field'!$F$7)+(P1868*'Football Field'!$F$8)+(Q1868*'Football Field'!$F$9)+(R1868*'Football Field'!$F$10)+(S1868*'Football Field'!$F$11)</f>
        <v>155792595.04050437</v>
      </c>
    </row>
    <row r="1869" spans="2:20" x14ac:dyDescent="0.3">
      <c r="B1869" s="62">
        <f t="shared" si="261"/>
        <v>1842</v>
      </c>
      <c r="C1869" s="62">
        <v>0.91852676467682914</v>
      </c>
      <c r="D1869" s="62">
        <v>0.89457816662562684</v>
      </c>
      <c r="E1869" s="62">
        <v>0.26900820446989271</v>
      </c>
      <c r="F1869" s="62">
        <v>0.78326698242791104</v>
      </c>
      <c r="G1869" s="62">
        <v>7.4821220560269186E-2</v>
      </c>
      <c r="H1869" s="62">
        <v>0.63830124961226042</v>
      </c>
      <c r="I1869" s="62">
        <v>0.40709769837237098</v>
      </c>
      <c r="J1869" s="62">
        <v>0.82243682231778759</v>
      </c>
      <c r="K1869" s="62"/>
      <c r="L1869" s="65">
        <f t="shared" si="262"/>
        <v>0.19103986592479597</v>
      </c>
      <c r="M1869" s="65">
        <f t="shared" si="263"/>
        <v>0.18605891475741412</v>
      </c>
      <c r="N1869" s="65">
        <f t="shared" si="264"/>
        <v>5.5949693891260442E-2</v>
      </c>
      <c r="O1869" s="65">
        <f t="shared" si="265"/>
        <v>0.16290784880829762</v>
      </c>
      <c r="P1869" s="65">
        <f t="shared" si="266"/>
        <v>1.5561697812031096E-2</v>
      </c>
      <c r="Q1869" s="65">
        <f t="shared" si="267"/>
        <v>0.13275713875192216</v>
      </c>
      <c r="R1869" s="65">
        <f t="shared" si="268"/>
        <v>8.4670248822541108E-2</v>
      </c>
      <c r="S1869" s="65">
        <f t="shared" si="269"/>
        <v>0.17105459123173752</v>
      </c>
      <c r="T1869" s="66">
        <f>(L1869*'Football Field'!$F$4)+(M1869*'Football Field'!$F$5)+(N1869*'Football Field'!$F$6)+(O1869*'Football Field'!$F$7)+(P1869*'Football Field'!$F$8)+(Q1869*'Football Field'!$F$9)+(R1869*'Football Field'!$F$10)+(S1869*'Football Field'!$F$11)</f>
        <v>123438963.72309349</v>
      </c>
    </row>
    <row r="1870" spans="2:20" x14ac:dyDescent="0.3">
      <c r="B1870" s="62">
        <f t="shared" si="261"/>
        <v>1843</v>
      </c>
      <c r="C1870" s="62">
        <v>0.8913655405652432</v>
      </c>
      <c r="D1870" s="62">
        <v>0.93377484166508573</v>
      </c>
      <c r="E1870" s="62">
        <v>0.26760734234070027</v>
      </c>
      <c r="F1870" s="62">
        <v>0.97099484692527382</v>
      </c>
      <c r="G1870" s="62">
        <v>0.59402430491873848</v>
      </c>
      <c r="H1870" s="62">
        <v>0.682949897340829</v>
      </c>
      <c r="I1870" s="62">
        <v>0.99280385674574667</v>
      </c>
      <c r="J1870" s="62">
        <v>0.62334516106238647</v>
      </c>
      <c r="K1870" s="62"/>
      <c r="L1870" s="65">
        <f t="shared" si="262"/>
        <v>0.14963666662216524</v>
      </c>
      <c r="M1870" s="65">
        <f t="shared" si="263"/>
        <v>0.15675606507493914</v>
      </c>
      <c r="N1870" s="65">
        <f t="shared" si="264"/>
        <v>4.4924185251861905E-2</v>
      </c>
      <c r="O1870" s="65">
        <f t="shared" si="265"/>
        <v>0.16300431819370143</v>
      </c>
      <c r="P1870" s="65">
        <f t="shared" si="266"/>
        <v>9.972094818049855E-2</v>
      </c>
      <c r="Q1870" s="65">
        <f t="shared" si="267"/>
        <v>0.1146491999715705</v>
      </c>
      <c r="R1870" s="65">
        <f t="shared" si="268"/>
        <v>0.16666547333527912</v>
      </c>
      <c r="S1870" s="65">
        <f t="shared" si="269"/>
        <v>0.1046431433699842</v>
      </c>
      <c r="T1870" s="66">
        <f>(L1870*'Football Field'!$F$4)+(M1870*'Football Field'!$F$5)+(N1870*'Football Field'!$F$6)+(O1870*'Football Field'!$F$7)+(P1870*'Football Field'!$F$8)+(Q1870*'Football Field'!$F$9)+(R1870*'Football Field'!$F$10)+(S1870*'Football Field'!$F$11)</f>
        <v>141210697.56155002</v>
      </c>
    </row>
    <row r="1871" spans="2:20" x14ac:dyDescent="0.3">
      <c r="B1871" s="62">
        <f t="shared" si="261"/>
        <v>1844</v>
      </c>
      <c r="C1871" s="62">
        <v>8.7215024935367369E-2</v>
      </c>
      <c r="D1871" s="62">
        <v>0.63677503122535906</v>
      </c>
      <c r="E1871" s="62">
        <v>0.55513497992090222</v>
      </c>
      <c r="F1871" s="62">
        <v>0.39943040636740446</v>
      </c>
      <c r="G1871" s="62">
        <v>0.10003798686841969</v>
      </c>
      <c r="H1871" s="62">
        <v>0.85840471001729934</v>
      </c>
      <c r="I1871" s="62">
        <v>0.8541974162067778</v>
      </c>
      <c r="J1871" s="62">
        <v>0.94553781988133601</v>
      </c>
      <c r="K1871" s="62"/>
      <c r="L1871" s="65">
        <f t="shared" si="262"/>
        <v>1.9657486162790856E-2</v>
      </c>
      <c r="M1871" s="65">
        <f t="shared" si="263"/>
        <v>0.14352339375468282</v>
      </c>
      <c r="N1871" s="65">
        <f t="shared" si="264"/>
        <v>0.12512245675975336</v>
      </c>
      <c r="O1871" s="65">
        <f t="shared" si="265"/>
        <v>9.0028039228148254E-2</v>
      </c>
      <c r="P1871" s="65">
        <f t="shared" si="266"/>
        <v>2.254766703416904E-2</v>
      </c>
      <c r="Q1871" s="65">
        <f t="shared" si="267"/>
        <v>0.19347674006565349</v>
      </c>
      <c r="R1871" s="65">
        <f t="shared" si="268"/>
        <v>0.1925284536904055</v>
      </c>
      <c r="S1871" s="65">
        <f t="shared" si="269"/>
        <v>0.21311576330439655</v>
      </c>
      <c r="T1871" s="66">
        <f>(L1871*'Football Field'!$F$4)+(M1871*'Football Field'!$F$5)+(N1871*'Football Field'!$F$6)+(O1871*'Football Field'!$F$7)+(P1871*'Football Field'!$F$8)+(Q1871*'Football Field'!$F$9)+(R1871*'Football Field'!$F$10)+(S1871*'Football Field'!$F$11)</f>
        <v>141560130.94068617</v>
      </c>
    </row>
    <row r="1872" spans="2:20" x14ac:dyDescent="0.3">
      <c r="B1872" s="62">
        <f t="shared" si="261"/>
        <v>1845</v>
      </c>
      <c r="C1872" s="62">
        <v>0.83665065216082601</v>
      </c>
      <c r="D1872" s="62">
        <v>0.87220511756064378</v>
      </c>
      <c r="E1872" s="62">
        <v>0.51022502751121757</v>
      </c>
      <c r="F1872" s="62">
        <v>0.48307796908926159</v>
      </c>
      <c r="G1872" s="62">
        <v>0.51970843600250749</v>
      </c>
      <c r="H1872" s="62">
        <v>0.3577305726034341</v>
      </c>
      <c r="I1872" s="62">
        <v>6.7514616838825203E-2</v>
      </c>
      <c r="J1872" s="62">
        <v>0.28631505679484437</v>
      </c>
      <c r="K1872" s="62"/>
      <c r="L1872" s="65">
        <f t="shared" si="262"/>
        <v>0.21270270345695227</v>
      </c>
      <c r="M1872" s="65">
        <f t="shared" si="263"/>
        <v>0.22174175803842675</v>
      </c>
      <c r="N1872" s="65">
        <f t="shared" si="264"/>
        <v>0.12971512356171841</v>
      </c>
      <c r="O1872" s="65">
        <f t="shared" si="265"/>
        <v>0.12281349418709156</v>
      </c>
      <c r="P1872" s="65">
        <f t="shared" si="266"/>
        <v>0.13212610192989904</v>
      </c>
      <c r="Q1872" s="65">
        <f t="shared" si="267"/>
        <v>9.0946274535775362E-2</v>
      </c>
      <c r="R1872" s="65">
        <f t="shared" si="268"/>
        <v>1.7164322393569263E-2</v>
      </c>
      <c r="S1872" s="65">
        <f t="shared" si="269"/>
        <v>7.2790221896567253E-2</v>
      </c>
      <c r="T1872" s="66">
        <f>(L1872*'Football Field'!$F$4)+(M1872*'Football Field'!$F$5)+(N1872*'Football Field'!$F$6)+(O1872*'Football Field'!$F$7)+(P1872*'Football Field'!$F$8)+(Q1872*'Football Field'!$F$9)+(R1872*'Football Field'!$F$10)+(S1872*'Football Field'!$F$11)</f>
        <v>124292425.86066797</v>
      </c>
    </row>
    <row r="1873" spans="2:20" x14ac:dyDescent="0.3">
      <c r="B1873" s="62">
        <f t="shared" si="261"/>
        <v>1846</v>
      </c>
      <c r="C1873" s="62">
        <v>0.37562863611378339</v>
      </c>
      <c r="D1873" s="62">
        <v>0.91197385825563726</v>
      </c>
      <c r="E1873" s="62">
        <v>0.44315884369278102</v>
      </c>
      <c r="F1873" s="62">
        <v>0.2841180558987727</v>
      </c>
      <c r="G1873" s="62">
        <v>3.6565732623911051E-2</v>
      </c>
      <c r="H1873" s="62">
        <v>1.1258644778387561E-2</v>
      </c>
      <c r="I1873" s="62">
        <v>4.7319297139394867E-2</v>
      </c>
      <c r="J1873" s="62">
        <v>6.1278749394368615E-2</v>
      </c>
      <c r="K1873" s="62"/>
      <c r="L1873" s="65">
        <f t="shared" si="262"/>
        <v>0.1729969703049343</v>
      </c>
      <c r="M1873" s="65">
        <f t="shared" si="263"/>
        <v>0.42001247856869034</v>
      </c>
      <c r="N1873" s="65">
        <f t="shared" si="264"/>
        <v>0.20409822348971837</v>
      </c>
      <c r="O1873" s="65">
        <f t="shared" si="265"/>
        <v>0.13085147976984088</v>
      </c>
      <c r="P1873" s="65">
        <f t="shared" si="266"/>
        <v>1.6840465163579121E-2</v>
      </c>
      <c r="Q1873" s="65">
        <f t="shared" si="267"/>
        <v>5.1852048782844292E-3</v>
      </c>
      <c r="R1873" s="65">
        <f t="shared" si="268"/>
        <v>2.1793053710619039E-2</v>
      </c>
      <c r="S1873" s="65">
        <f t="shared" si="269"/>
        <v>2.8222124114333735E-2</v>
      </c>
      <c r="T1873" s="66">
        <f>(L1873*'Football Field'!$F$4)+(M1873*'Football Field'!$F$5)+(N1873*'Football Field'!$F$6)+(O1873*'Football Field'!$F$7)+(P1873*'Football Field'!$F$8)+(Q1873*'Football Field'!$F$9)+(R1873*'Football Field'!$F$10)+(S1873*'Football Field'!$F$11)</f>
        <v>116699795.93330063</v>
      </c>
    </row>
    <row r="1874" spans="2:20" x14ac:dyDescent="0.3">
      <c r="B1874" s="62">
        <f t="shared" si="261"/>
        <v>1847</v>
      </c>
      <c r="C1874" s="62">
        <v>0.42706022847519964</v>
      </c>
      <c r="D1874" s="62">
        <v>0.73930111151429478</v>
      </c>
      <c r="E1874" s="62">
        <v>0.68345358427430147</v>
      </c>
      <c r="F1874" s="62">
        <v>0.28727361580567168</v>
      </c>
      <c r="G1874" s="62">
        <v>0.40418682904890024</v>
      </c>
      <c r="H1874" s="62">
        <v>0.50160696353270995</v>
      </c>
      <c r="I1874" s="62">
        <v>0.22769862487950843</v>
      </c>
      <c r="J1874" s="62">
        <v>0.42193350492895798</v>
      </c>
      <c r="K1874" s="62"/>
      <c r="L1874" s="65">
        <f t="shared" si="262"/>
        <v>0.11565566846574771</v>
      </c>
      <c r="M1874" s="65">
        <f t="shared" si="263"/>
        <v>0.20021617221286503</v>
      </c>
      <c r="N1874" s="65">
        <f t="shared" si="264"/>
        <v>0.18509164722920554</v>
      </c>
      <c r="O1874" s="65">
        <f t="shared" si="265"/>
        <v>7.7798914188767138E-2</v>
      </c>
      <c r="P1874" s="65">
        <f t="shared" si="266"/>
        <v>0.10946113634980206</v>
      </c>
      <c r="Q1874" s="65">
        <f t="shared" si="267"/>
        <v>0.13584427864328388</v>
      </c>
      <c r="R1874" s="65">
        <f t="shared" si="268"/>
        <v>6.166492432038867E-2</v>
      </c>
      <c r="S1874" s="65">
        <f t="shared" si="269"/>
        <v>0.11426725858994</v>
      </c>
      <c r="T1874" s="66">
        <f>(L1874*'Football Field'!$F$4)+(M1874*'Football Field'!$F$5)+(N1874*'Football Field'!$F$6)+(O1874*'Football Field'!$F$7)+(P1874*'Football Field'!$F$8)+(Q1874*'Football Field'!$F$9)+(R1874*'Football Field'!$F$10)+(S1874*'Football Field'!$F$11)</f>
        <v>130596486.60618204</v>
      </c>
    </row>
    <row r="1875" spans="2:20" x14ac:dyDescent="0.3">
      <c r="B1875" s="62">
        <f t="shared" si="261"/>
        <v>1848</v>
      </c>
      <c r="C1875" s="62">
        <v>0.21831342566446721</v>
      </c>
      <c r="D1875" s="62">
        <v>0.17843415933378304</v>
      </c>
      <c r="E1875" s="62">
        <v>0.99405578024514318</v>
      </c>
      <c r="F1875" s="62">
        <v>0.57505047528642594</v>
      </c>
      <c r="G1875" s="62">
        <v>0.34560772675347529</v>
      </c>
      <c r="H1875" s="62">
        <v>3.5974660016562243E-3</v>
      </c>
      <c r="I1875" s="62">
        <v>0.71629087716811457</v>
      </c>
      <c r="J1875" s="62">
        <v>0.7017909822699776</v>
      </c>
      <c r="K1875" s="62"/>
      <c r="L1875" s="65">
        <f t="shared" si="262"/>
        <v>5.8479824881515291E-2</v>
      </c>
      <c r="M1875" s="65">
        <f t="shared" si="263"/>
        <v>4.7797327896625108E-2</v>
      </c>
      <c r="N1875" s="65">
        <f t="shared" si="264"/>
        <v>0.26627866689490387</v>
      </c>
      <c r="O1875" s="65">
        <f t="shared" si="265"/>
        <v>0.15403931751072225</v>
      </c>
      <c r="P1875" s="65">
        <f t="shared" si="266"/>
        <v>9.2578270331870785E-2</v>
      </c>
      <c r="Q1875" s="65">
        <f t="shared" si="267"/>
        <v>9.6365663794493062E-4</v>
      </c>
      <c r="R1875" s="65">
        <f t="shared" si="268"/>
        <v>0.19187351823885618</v>
      </c>
      <c r="S1875" s="65">
        <f t="shared" si="269"/>
        <v>0.18798941760756166</v>
      </c>
      <c r="T1875" s="66">
        <f>(L1875*'Football Field'!$F$4)+(M1875*'Football Field'!$F$5)+(N1875*'Football Field'!$F$6)+(O1875*'Football Field'!$F$7)+(P1875*'Football Field'!$F$8)+(Q1875*'Football Field'!$F$9)+(R1875*'Football Field'!$F$10)+(S1875*'Football Field'!$F$11)</f>
        <v>151286728.10873008</v>
      </c>
    </row>
    <row r="1876" spans="2:20" x14ac:dyDescent="0.3">
      <c r="B1876" s="62">
        <f t="shared" si="261"/>
        <v>1849</v>
      </c>
      <c r="C1876" s="62">
        <v>0.11373721623118527</v>
      </c>
      <c r="D1876" s="62">
        <v>0.44711203831995561</v>
      </c>
      <c r="E1876" s="62">
        <v>0.19224874346977794</v>
      </c>
      <c r="F1876" s="62">
        <v>0.11996558161474591</v>
      </c>
      <c r="G1876" s="62">
        <v>1.0074480448772127E-2</v>
      </c>
      <c r="H1876" s="62">
        <v>7.4406144201863089E-2</v>
      </c>
      <c r="I1876" s="62">
        <v>8.6091292489293814E-2</v>
      </c>
      <c r="J1876" s="62">
        <v>0.52449020209938269</v>
      </c>
      <c r="K1876" s="62"/>
      <c r="L1876" s="65">
        <f t="shared" si="262"/>
        <v>7.2530675514586612E-2</v>
      </c>
      <c r="M1876" s="65">
        <f t="shared" si="263"/>
        <v>0.28512512653847083</v>
      </c>
      <c r="N1876" s="65">
        <f t="shared" si="264"/>
        <v>0.12259778894491899</v>
      </c>
      <c r="O1876" s="65">
        <f t="shared" si="265"/>
        <v>7.6502528911306711E-2</v>
      </c>
      <c r="P1876" s="65">
        <f t="shared" si="266"/>
        <v>6.4245362830287669E-3</v>
      </c>
      <c r="Q1876" s="65">
        <f t="shared" si="267"/>
        <v>4.7449094326586477E-2</v>
      </c>
      <c r="R1876" s="65">
        <f t="shared" si="268"/>
        <v>5.4900759901491611E-2</v>
      </c>
      <c r="S1876" s="65">
        <f t="shared" si="269"/>
        <v>0.33446948957961009</v>
      </c>
      <c r="T1876" s="66">
        <f>(L1876*'Football Field'!$F$4)+(M1876*'Football Field'!$F$5)+(N1876*'Football Field'!$F$6)+(O1876*'Football Field'!$F$7)+(P1876*'Football Field'!$F$8)+(Q1876*'Football Field'!$F$9)+(R1876*'Football Field'!$F$10)+(S1876*'Football Field'!$F$11)</f>
        <v>121208022.13962209</v>
      </c>
    </row>
    <row r="1877" spans="2:20" x14ac:dyDescent="0.3">
      <c r="B1877" s="62">
        <f t="shared" si="261"/>
        <v>1850</v>
      </c>
      <c r="C1877" s="62">
        <v>0.64828773087921121</v>
      </c>
      <c r="D1877" s="62">
        <v>0.35757936946013535</v>
      </c>
      <c r="E1877" s="62">
        <v>0.33582704467831548</v>
      </c>
      <c r="F1877" s="62">
        <v>0.68715942417213483</v>
      </c>
      <c r="G1877" s="62">
        <v>0.23780287834787206</v>
      </c>
      <c r="H1877" s="62">
        <v>0.22656578660126436</v>
      </c>
      <c r="I1877" s="62">
        <v>0.80974450309128598</v>
      </c>
      <c r="J1877" s="62">
        <v>0.31603656464626984</v>
      </c>
      <c r="K1877" s="62"/>
      <c r="L1877" s="65">
        <f t="shared" si="262"/>
        <v>0.17913432975954116</v>
      </c>
      <c r="M1877" s="65">
        <f t="shared" si="263"/>
        <v>9.8806035704561798E-2</v>
      </c>
      <c r="N1877" s="65">
        <f t="shared" si="264"/>
        <v>9.2795451306768875E-2</v>
      </c>
      <c r="O1877" s="65">
        <f t="shared" si="265"/>
        <v>0.1898753239091647</v>
      </c>
      <c r="P1877" s="65">
        <f t="shared" si="266"/>
        <v>6.5709494717666864E-2</v>
      </c>
      <c r="Q1877" s="65">
        <f t="shared" si="267"/>
        <v>6.2604470817638605E-2</v>
      </c>
      <c r="R1877" s="65">
        <f t="shared" si="268"/>
        <v>0.2237479315565768</v>
      </c>
      <c r="S1877" s="65">
        <f t="shared" si="269"/>
        <v>8.7326962228081367E-2</v>
      </c>
      <c r="T1877" s="66">
        <f>(L1877*'Football Field'!$F$4)+(M1877*'Football Field'!$F$5)+(N1877*'Football Field'!$F$6)+(O1877*'Football Field'!$F$7)+(P1877*'Football Field'!$F$8)+(Q1877*'Football Field'!$F$9)+(R1877*'Football Field'!$F$10)+(S1877*'Football Field'!$F$11)</f>
        <v>147698995.74547085</v>
      </c>
    </row>
    <row r="1878" spans="2:20" x14ac:dyDescent="0.3">
      <c r="B1878" s="62">
        <f t="shared" si="261"/>
        <v>1851</v>
      </c>
      <c r="C1878" s="62">
        <v>0.11345733888309029</v>
      </c>
      <c r="D1878" s="62">
        <v>0.58851045098474353</v>
      </c>
      <c r="E1878" s="62">
        <v>0.47808495263553408</v>
      </c>
      <c r="F1878" s="62">
        <v>0.44937749365823043</v>
      </c>
      <c r="G1878" s="62">
        <v>0.79639428178390137</v>
      </c>
      <c r="H1878" s="62">
        <v>0.55484497602541372</v>
      </c>
      <c r="I1878" s="62">
        <v>0.55796635509442838</v>
      </c>
      <c r="J1878" s="62">
        <v>0.26433537048272338</v>
      </c>
      <c r="K1878" s="62"/>
      <c r="L1878" s="65">
        <f t="shared" si="262"/>
        <v>2.9833867345589127E-2</v>
      </c>
      <c r="M1878" s="65">
        <f t="shared" si="263"/>
        <v>0.15475017217055892</v>
      </c>
      <c r="N1878" s="65">
        <f t="shared" si="264"/>
        <v>0.12571353424345619</v>
      </c>
      <c r="O1878" s="65">
        <f t="shared" si="265"/>
        <v>0.11816484209723607</v>
      </c>
      <c r="P1878" s="65">
        <f t="shared" si="266"/>
        <v>0.20941370202600237</v>
      </c>
      <c r="Q1878" s="65">
        <f t="shared" si="267"/>
        <v>0.1458977583562544</v>
      </c>
      <c r="R1878" s="65">
        <f t="shared" si="268"/>
        <v>0.14671853213780975</v>
      </c>
      <c r="S1878" s="65">
        <f t="shared" si="269"/>
        <v>6.9507591623093126E-2</v>
      </c>
      <c r="T1878" s="66">
        <f>(L1878*'Football Field'!$F$4)+(M1878*'Football Field'!$F$5)+(N1878*'Football Field'!$F$6)+(O1878*'Football Field'!$F$7)+(P1878*'Football Field'!$F$8)+(Q1878*'Football Field'!$F$9)+(R1878*'Football Field'!$F$10)+(S1878*'Football Field'!$F$11)</f>
        <v>149540940.69561997</v>
      </c>
    </row>
    <row r="1879" spans="2:20" x14ac:dyDescent="0.3">
      <c r="B1879" s="62">
        <f t="shared" si="261"/>
        <v>1852</v>
      </c>
      <c r="C1879" s="62">
        <v>0.95187930295434808</v>
      </c>
      <c r="D1879" s="62">
        <v>0.90210248454359598</v>
      </c>
      <c r="E1879" s="62">
        <v>0.83095503819592453</v>
      </c>
      <c r="F1879" s="62">
        <v>0.97380268575087492</v>
      </c>
      <c r="G1879" s="62">
        <v>0.75530273992015085</v>
      </c>
      <c r="H1879" s="62">
        <v>0.66262338677592236</v>
      </c>
      <c r="I1879" s="62">
        <v>0.19639366480278664</v>
      </c>
      <c r="J1879" s="62">
        <v>0.37015489398087487</v>
      </c>
      <c r="K1879" s="62"/>
      <c r="L1879" s="65">
        <f t="shared" si="262"/>
        <v>0.1686767983170154</v>
      </c>
      <c r="M1879" s="65">
        <f t="shared" si="263"/>
        <v>0.159856148121267</v>
      </c>
      <c r="N1879" s="65">
        <f t="shared" si="264"/>
        <v>0.14724853765940529</v>
      </c>
      <c r="O1879" s="65">
        <f t="shared" si="265"/>
        <v>0.17256170894267886</v>
      </c>
      <c r="P1879" s="65">
        <f t="shared" si="266"/>
        <v>0.13384264951909622</v>
      </c>
      <c r="Q1879" s="65">
        <f t="shared" si="267"/>
        <v>0.11741949953575194</v>
      </c>
      <c r="R1879" s="65">
        <f t="shared" si="268"/>
        <v>3.4801738503886702E-2</v>
      </c>
      <c r="S1879" s="65">
        <f t="shared" si="269"/>
        <v>6.5592919400898758E-2</v>
      </c>
      <c r="T1879" s="66">
        <f>(L1879*'Football Field'!$F$4)+(M1879*'Football Field'!$F$5)+(N1879*'Football Field'!$F$6)+(O1879*'Football Field'!$F$7)+(P1879*'Football Field'!$F$8)+(Q1879*'Football Field'!$F$9)+(R1879*'Football Field'!$F$10)+(S1879*'Football Field'!$F$11)</f>
        <v>128047041.32825325</v>
      </c>
    </row>
    <row r="1880" spans="2:20" x14ac:dyDescent="0.3">
      <c r="B1880" s="62">
        <f t="shared" si="261"/>
        <v>1853</v>
      </c>
      <c r="C1880" s="62">
        <v>0.51619935121060967</v>
      </c>
      <c r="D1880" s="62">
        <v>0.82528378206867903</v>
      </c>
      <c r="E1880" s="62">
        <v>0.67147090792503095</v>
      </c>
      <c r="F1880" s="62">
        <v>0.9852197091487046</v>
      </c>
      <c r="G1880" s="62">
        <v>0.53956958756703122</v>
      </c>
      <c r="H1880" s="62">
        <v>0.85915299726871985</v>
      </c>
      <c r="I1880" s="62">
        <v>0.82535283313144026</v>
      </c>
      <c r="J1880" s="62">
        <v>0.4579511420791651</v>
      </c>
      <c r="K1880" s="62"/>
      <c r="L1880" s="65">
        <f t="shared" si="262"/>
        <v>9.0876962607382983E-2</v>
      </c>
      <c r="M1880" s="65">
        <f t="shared" si="263"/>
        <v>0.14529131667376929</v>
      </c>
      <c r="N1880" s="65">
        <f t="shared" si="264"/>
        <v>0.1182125402682884</v>
      </c>
      <c r="O1880" s="65">
        <f t="shared" si="265"/>
        <v>0.17344805734138502</v>
      </c>
      <c r="P1880" s="65">
        <f t="shared" si="266"/>
        <v>9.4991295743423104E-2</v>
      </c>
      <c r="Q1880" s="65">
        <f t="shared" si="267"/>
        <v>0.151253996394418</v>
      </c>
      <c r="R1880" s="65">
        <f t="shared" si="268"/>
        <v>0.14530347312230771</v>
      </c>
      <c r="S1880" s="65">
        <f t="shared" si="269"/>
        <v>8.0622357849025592E-2</v>
      </c>
      <c r="T1880" s="66">
        <f>(L1880*'Football Field'!$F$4)+(M1880*'Football Field'!$F$5)+(N1880*'Football Field'!$F$6)+(O1880*'Football Field'!$F$7)+(P1880*'Football Field'!$F$8)+(Q1880*'Football Field'!$F$9)+(R1880*'Football Field'!$F$10)+(S1880*'Football Field'!$F$11)</f>
        <v>139982688.60572347</v>
      </c>
    </row>
    <row r="1881" spans="2:20" x14ac:dyDescent="0.3">
      <c r="B1881" s="62">
        <f t="shared" si="261"/>
        <v>1854</v>
      </c>
      <c r="C1881" s="62">
        <v>0.1555150284144502</v>
      </c>
      <c r="D1881" s="62">
        <v>0.63737960268037597</v>
      </c>
      <c r="E1881" s="62">
        <v>0.49497693802393561</v>
      </c>
      <c r="F1881" s="62">
        <v>0.18177001801850678</v>
      </c>
      <c r="G1881" s="62">
        <v>0.42194028403751493</v>
      </c>
      <c r="H1881" s="62">
        <v>9.9799757660216093E-2</v>
      </c>
      <c r="I1881" s="62">
        <v>0.79468113824670694</v>
      </c>
      <c r="J1881" s="62">
        <v>0.2640105725487395</v>
      </c>
      <c r="K1881" s="62"/>
      <c r="L1881" s="65">
        <f t="shared" si="262"/>
        <v>5.0987307876764941E-2</v>
      </c>
      <c r="M1881" s="65">
        <f t="shared" si="263"/>
        <v>0.20897189401930982</v>
      </c>
      <c r="N1881" s="65">
        <f t="shared" si="264"/>
        <v>0.1622836184273222</v>
      </c>
      <c r="O1881" s="65">
        <f t="shared" si="265"/>
        <v>5.9595294203820835E-2</v>
      </c>
      <c r="P1881" s="65">
        <f t="shared" si="266"/>
        <v>0.1383377502944366</v>
      </c>
      <c r="Q1881" s="65">
        <f t="shared" si="267"/>
        <v>3.2720445231099939E-2</v>
      </c>
      <c r="R1881" s="65">
        <f t="shared" si="268"/>
        <v>0.26054492786163375</v>
      </c>
      <c r="S1881" s="65">
        <f t="shared" si="269"/>
        <v>8.655876208561189E-2</v>
      </c>
      <c r="T1881" s="66">
        <f>(L1881*'Football Field'!$F$4)+(M1881*'Football Field'!$F$5)+(N1881*'Football Field'!$F$6)+(O1881*'Football Field'!$F$7)+(P1881*'Football Field'!$F$8)+(Q1881*'Football Field'!$F$9)+(R1881*'Football Field'!$F$10)+(S1881*'Football Field'!$F$11)</f>
        <v>159912296.08400586</v>
      </c>
    </row>
    <row r="1882" spans="2:20" x14ac:dyDescent="0.3">
      <c r="B1882" s="62">
        <f t="shared" si="261"/>
        <v>1855</v>
      </c>
      <c r="C1882" s="62">
        <v>0.81439397077598286</v>
      </c>
      <c r="D1882" s="62">
        <v>0.46348959233604714</v>
      </c>
      <c r="E1882" s="62">
        <v>8.2464165866633188E-2</v>
      </c>
      <c r="F1882" s="62">
        <v>0.49189273223600283</v>
      </c>
      <c r="G1882" s="62">
        <v>0.62358565028476387</v>
      </c>
      <c r="H1882" s="62">
        <v>0.7613737483930908</v>
      </c>
      <c r="I1882" s="62">
        <v>0.52031304567900127</v>
      </c>
      <c r="J1882" s="62">
        <v>0.39571139664028998</v>
      </c>
      <c r="K1882" s="62"/>
      <c r="L1882" s="65">
        <f t="shared" si="262"/>
        <v>0.19608716301266824</v>
      </c>
      <c r="M1882" s="65">
        <f t="shared" si="263"/>
        <v>0.1115975344960816</v>
      </c>
      <c r="N1882" s="65">
        <f t="shared" si="264"/>
        <v>1.9855456836924665E-2</v>
      </c>
      <c r="O1882" s="65">
        <f t="shared" si="265"/>
        <v>0.11843635124017836</v>
      </c>
      <c r="P1882" s="65">
        <f t="shared" si="266"/>
        <v>0.15014494881787904</v>
      </c>
      <c r="Q1882" s="65">
        <f t="shared" si="267"/>
        <v>0.18332112426184616</v>
      </c>
      <c r="R1882" s="65">
        <f t="shared" si="268"/>
        <v>0.12527930297477721</v>
      </c>
      <c r="S1882" s="65">
        <f t="shared" si="269"/>
        <v>9.5278118359644753E-2</v>
      </c>
      <c r="T1882" s="66">
        <f>(L1882*'Football Field'!$F$4)+(M1882*'Football Field'!$F$5)+(N1882*'Football Field'!$F$6)+(O1882*'Football Field'!$F$7)+(P1882*'Football Field'!$F$8)+(Q1882*'Football Field'!$F$9)+(R1882*'Football Field'!$F$10)+(S1882*'Football Field'!$F$11)</f>
        <v>138475164.01671636</v>
      </c>
    </row>
    <row r="1883" spans="2:20" x14ac:dyDescent="0.3">
      <c r="B1883" s="62">
        <f t="shared" si="261"/>
        <v>1856</v>
      </c>
      <c r="C1883" s="62">
        <v>0.93433885806170713</v>
      </c>
      <c r="D1883" s="62">
        <v>8.4539725764161577E-2</v>
      </c>
      <c r="E1883" s="62">
        <v>0.87852844831720633</v>
      </c>
      <c r="F1883" s="62">
        <v>0.96215139188560128</v>
      </c>
      <c r="G1883" s="62">
        <v>0.80156036958458121</v>
      </c>
      <c r="H1883" s="62">
        <v>0.38458179629956935</v>
      </c>
      <c r="I1883" s="62">
        <v>0.41129370245547037</v>
      </c>
      <c r="J1883" s="62">
        <v>0.43713804362650022</v>
      </c>
      <c r="K1883" s="62"/>
      <c r="L1883" s="65">
        <f t="shared" si="262"/>
        <v>0.19091001099213031</v>
      </c>
      <c r="M1883" s="65">
        <f t="shared" si="263"/>
        <v>1.7273690198852738E-2</v>
      </c>
      <c r="N1883" s="65">
        <f t="shared" si="264"/>
        <v>0.17950647591931815</v>
      </c>
      <c r="O1883" s="65">
        <f t="shared" si="265"/>
        <v>0.19659284339519831</v>
      </c>
      <c r="P1883" s="65">
        <f t="shared" si="266"/>
        <v>0.1637798724177027</v>
      </c>
      <c r="Q1883" s="65">
        <f t="shared" si="267"/>
        <v>7.8580179263051747E-2</v>
      </c>
      <c r="R1883" s="65">
        <f t="shared" si="268"/>
        <v>8.403812447622945E-2</v>
      </c>
      <c r="S1883" s="65">
        <f t="shared" si="269"/>
        <v>8.9318803337516642E-2</v>
      </c>
      <c r="T1883" s="66">
        <f>(L1883*'Football Field'!$F$4)+(M1883*'Football Field'!$F$5)+(N1883*'Football Field'!$F$6)+(O1883*'Football Field'!$F$7)+(P1883*'Football Field'!$F$8)+(Q1883*'Football Field'!$F$9)+(R1883*'Football Field'!$F$10)+(S1883*'Football Field'!$F$11)</f>
        <v>138883618.88737395</v>
      </c>
    </row>
    <row r="1884" spans="2:20" x14ac:dyDescent="0.3">
      <c r="B1884" s="62">
        <f t="shared" si="261"/>
        <v>1857</v>
      </c>
      <c r="C1884" s="62">
        <v>0.97144893066459892</v>
      </c>
      <c r="D1884" s="62">
        <v>0.97989381913977802</v>
      </c>
      <c r="E1884" s="62">
        <v>0.2805785410974565</v>
      </c>
      <c r="F1884" s="62">
        <v>0.53360190693906295</v>
      </c>
      <c r="G1884" s="62">
        <v>0.9174584836882258</v>
      </c>
      <c r="H1884" s="62">
        <v>0.37071389274285782</v>
      </c>
      <c r="I1884" s="62">
        <v>0.18477089028191063</v>
      </c>
      <c r="J1884" s="62">
        <v>3.3136868767732142E-2</v>
      </c>
      <c r="K1884" s="62"/>
      <c r="L1884" s="65">
        <f t="shared" si="262"/>
        <v>0.22742021083432262</v>
      </c>
      <c r="M1884" s="65">
        <f t="shared" si="263"/>
        <v>0.22939719413923365</v>
      </c>
      <c r="N1884" s="65">
        <f t="shared" si="264"/>
        <v>6.5684596439172876E-2</v>
      </c>
      <c r="O1884" s="65">
        <f t="shared" si="265"/>
        <v>0.12491841243230116</v>
      </c>
      <c r="P1884" s="65">
        <f t="shared" si="266"/>
        <v>0.21478082398976048</v>
      </c>
      <c r="Q1884" s="65">
        <f t="shared" si="267"/>
        <v>8.6785654897077846E-2</v>
      </c>
      <c r="R1884" s="65">
        <f t="shared" si="268"/>
        <v>4.3255629295108664E-2</v>
      </c>
      <c r="S1884" s="65">
        <f t="shared" si="269"/>
        <v>7.7574779730225371E-3</v>
      </c>
      <c r="T1884" s="66">
        <f>(L1884*'Football Field'!$F$4)+(M1884*'Football Field'!$F$5)+(N1884*'Football Field'!$F$6)+(O1884*'Football Field'!$F$7)+(P1884*'Football Field'!$F$8)+(Q1884*'Football Field'!$F$9)+(R1884*'Football Field'!$F$10)+(S1884*'Football Field'!$F$11)</f>
        <v>132430889.57683182</v>
      </c>
    </row>
    <row r="1885" spans="2:20" x14ac:dyDescent="0.3">
      <c r="B1885" s="62">
        <f t="shared" si="261"/>
        <v>1858</v>
      </c>
      <c r="C1885" s="62">
        <v>0.31605011015601181</v>
      </c>
      <c r="D1885" s="62">
        <v>0.21004114190292145</v>
      </c>
      <c r="E1885" s="62">
        <v>0.45377403568152574</v>
      </c>
      <c r="F1885" s="62">
        <v>0.31612615997984395</v>
      </c>
      <c r="G1885" s="62">
        <v>0.75743286905882645</v>
      </c>
      <c r="H1885" s="62">
        <v>0.51647802161488676</v>
      </c>
      <c r="I1885" s="62">
        <v>1.8776976339652474E-2</v>
      </c>
      <c r="J1885" s="62">
        <v>0.6806906532369591</v>
      </c>
      <c r="K1885" s="62"/>
      <c r="L1885" s="65">
        <f t="shared" si="262"/>
        <v>9.6670035282727981E-2</v>
      </c>
      <c r="M1885" s="65">
        <f t="shared" si="263"/>
        <v>6.4245143241864047E-2</v>
      </c>
      <c r="N1885" s="65">
        <f t="shared" si="264"/>
        <v>0.13879556003972032</v>
      </c>
      <c r="O1885" s="65">
        <f t="shared" si="265"/>
        <v>9.6693296591352326E-2</v>
      </c>
      <c r="P1885" s="65">
        <f t="shared" si="266"/>
        <v>0.23167548380245945</v>
      </c>
      <c r="Q1885" s="65">
        <f t="shared" si="267"/>
        <v>0.15797478617431496</v>
      </c>
      <c r="R1885" s="65">
        <f t="shared" si="268"/>
        <v>5.743301163100783E-3</v>
      </c>
      <c r="S1885" s="65">
        <f t="shared" si="269"/>
        <v>0.20820239370446023</v>
      </c>
      <c r="T1885" s="66">
        <f>(L1885*'Football Field'!$F$4)+(M1885*'Football Field'!$F$5)+(N1885*'Football Field'!$F$6)+(O1885*'Football Field'!$F$7)+(P1885*'Football Field'!$F$8)+(Q1885*'Football Field'!$F$9)+(R1885*'Football Field'!$F$10)+(S1885*'Football Field'!$F$11)</f>
        <v>133030299.70820126</v>
      </c>
    </row>
    <row r="1886" spans="2:20" x14ac:dyDescent="0.3">
      <c r="B1886" s="62">
        <f t="shared" ref="B1886:B1949" si="270">B1885+1</f>
        <v>1859</v>
      </c>
      <c r="C1886" s="62">
        <v>0.17844247411701863</v>
      </c>
      <c r="D1886" s="62">
        <v>0.2718387808212831</v>
      </c>
      <c r="E1886" s="62">
        <v>0.56231795734122392</v>
      </c>
      <c r="F1886" s="62">
        <v>9.8475763586951315E-2</v>
      </c>
      <c r="G1886" s="62">
        <v>0.87945918065840434</v>
      </c>
      <c r="H1886" s="62">
        <v>8.0095567287992164E-2</v>
      </c>
      <c r="I1886" s="62">
        <v>0.5694978478783399</v>
      </c>
      <c r="J1886" s="62">
        <v>0.18505012487289785</v>
      </c>
      <c r="K1886" s="62"/>
      <c r="L1886" s="65">
        <f t="shared" si="262"/>
        <v>6.3161504614040589E-2</v>
      </c>
      <c r="M1886" s="65">
        <f t="shared" si="263"/>
        <v>9.6220064724383381E-2</v>
      </c>
      <c r="N1886" s="65">
        <f t="shared" si="264"/>
        <v>0.19903808458671352</v>
      </c>
      <c r="O1886" s="65">
        <f t="shared" si="265"/>
        <v>3.4856484852869372E-2</v>
      </c>
      <c r="P1886" s="65">
        <f t="shared" si="266"/>
        <v>0.31129340350094581</v>
      </c>
      <c r="Q1886" s="65">
        <f t="shared" si="267"/>
        <v>2.8350629903882429E-2</v>
      </c>
      <c r="R1886" s="65">
        <f t="shared" si="268"/>
        <v>0.2015794789017854</v>
      </c>
      <c r="S1886" s="65">
        <f t="shared" si="269"/>
        <v>6.5500348915379647E-2</v>
      </c>
      <c r="T1886" s="66">
        <f>(L1886*'Football Field'!$F$4)+(M1886*'Football Field'!$F$5)+(N1886*'Football Field'!$F$6)+(O1886*'Football Field'!$F$7)+(P1886*'Football Field'!$F$8)+(Q1886*'Football Field'!$F$9)+(R1886*'Football Field'!$F$10)+(S1886*'Football Field'!$F$11)</f>
        <v>166832673.44584712</v>
      </c>
    </row>
    <row r="1887" spans="2:20" x14ac:dyDescent="0.3">
      <c r="B1887" s="62">
        <f t="shared" si="270"/>
        <v>1860</v>
      </c>
      <c r="C1887" s="62">
        <v>0.87099673248705445</v>
      </c>
      <c r="D1887" s="62">
        <v>0.22347818387307317</v>
      </c>
      <c r="E1887" s="62">
        <v>0.58569714898705438</v>
      </c>
      <c r="F1887" s="62">
        <v>0.57247662291430079</v>
      </c>
      <c r="G1887" s="62">
        <v>4.5127343191709413E-2</v>
      </c>
      <c r="H1887" s="62">
        <v>0.7740862507702706</v>
      </c>
      <c r="I1887" s="62">
        <v>7.6300916240104488E-2</v>
      </c>
      <c r="J1887" s="62">
        <v>0.80738929826327899</v>
      </c>
      <c r="K1887" s="62"/>
      <c r="L1887" s="65">
        <f t="shared" si="262"/>
        <v>0.22019597343425212</v>
      </c>
      <c r="M1887" s="65">
        <f t="shared" si="263"/>
        <v>5.6497337365133592E-2</v>
      </c>
      <c r="N1887" s="65">
        <f t="shared" si="264"/>
        <v>0.14806961845954741</v>
      </c>
      <c r="O1887" s="65">
        <f t="shared" si="265"/>
        <v>0.14472734804759019</v>
      </c>
      <c r="P1887" s="65">
        <f t="shared" si="266"/>
        <v>1.1408606820172789E-2</v>
      </c>
      <c r="Q1887" s="65">
        <f t="shared" si="267"/>
        <v>0.19569611360506881</v>
      </c>
      <c r="R1887" s="65">
        <f t="shared" si="268"/>
        <v>1.9289572393045525E-2</v>
      </c>
      <c r="S1887" s="65">
        <f t="shared" si="269"/>
        <v>0.20411542987518935</v>
      </c>
      <c r="T1887" s="66">
        <f>(L1887*'Football Field'!$F$4)+(M1887*'Football Field'!$F$5)+(N1887*'Football Field'!$F$6)+(O1887*'Football Field'!$F$7)+(P1887*'Football Field'!$F$8)+(Q1887*'Football Field'!$F$9)+(R1887*'Football Field'!$F$10)+(S1887*'Football Field'!$F$11)</f>
        <v>116834310.16729289</v>
      </c>
    </row>
    <row r="1888" spans="2:20" x14ac:dyDescent="0.3">
      <c r="B1888" s="62">
        <f t="shared" si="270"/>
        <v>1861</v>
      </c>
      <c r="C1888" s="62">
        <v>0.1174579433497166</v>
      </c>
      <c r="D1888" s="62">
        <v>1.5422849604884714E-2</v>
      </c>
      <c r="E1888" s="62">
        <v>0.14209259360669257</v>
      </c>
      <c r="F1888" s="62">
        <v>0.98319598755323856</v>
      </c>
      <c r="G1888" s="62">
        <v>0.70054363594720359</v>
      </c>
      <c r="H1888" s="62">
        <v>0.94833291256262919</v>
      </c>
      <c r="I1888" s="62">
        <v>0.35634334203920648</v>
      </c>
      <c r="J1888" s="62">
        <v>0.83771526004524199</v>
      </c>
      <c r="K1888" s="62"/>
      <c r="L1888" s="65">
        <f t="shared" si="262"/>
        <v>2.8640563204873775E-2</v>
      </c>
      <c r="M1888" s="65">
        <f t="shared" si="263"/>
        <v>3.7606575282252202E-3</v>
      </c>
      <c r="N1888" s="65">
        <f t="shared" si="264"/>
        <v>3.464739626863849E-2</v>
      </c>
      <c r="O1888" s="65">
        <f t="shared" si="265"/>
        <v>0.23973931452601721</v>
      </c>
      <c r="P1888" s="65">
        <f t="shared" si="266"/>
        <v>0.17081828364200094</v>
      </c>
      <c r="Q1888" s="65">
        <f t="shared" si="267"/>
        <v>0.23123841561437955</v>
      </c>
      <c r="R1888" s="65">
        <f t="shared" si="268"/>
        <v>8.6889602518606265E-2</v>
      </c>
      <c r="S1888" s="65">
        <f t="shared" si="269"/>
        <v>0.20426576669725857</v>
      </c>
      <c r="T1888" s="66">
        <f>(L1888*'Football Field'!$F$4)+(M1888*'Football Field'!$F$5)+(N1888*'Football Field'!$F$6)+(O1888*'Football Field'!$F$7)+(P1888*'Football Field'!$F$8)+(Q1888*'Football Field'!$F$9)+(R1888*'Football Field'!$F$10)+(S1888*'Football Field'!$F$11)</f>
        <v>138084037.13783026</v>
      </c>
    </row>
    <row r="1889" spans="2:20" x14ac:dyDescent="0.3">
      <c r="B1889" s="62">
        <f t="shared" si="270"/>
        <v>1862</v>
      </c>
      <c r="C1889" s="62">
        <v>0.56240541924683085</v>
      </c>
      <c r="D1889" s="62">
        <v>0.98462663798847161</v>
      </c>
      <c r="E1889" s="62">
        <v>0.71207951119102397</v>
      </c>
      <c r="F1889" s="62">
        <v>0.72156798679755096</v>
      </c>
      <c r="G1889" s="62">
        <v>0.48298301225139995</v>
      </c>
      <c r="H1889" s="62">
        <v>0.52601669986391131</v>
      </c>
      <c r="I1889" s="62">
        <v>0.97392752222784373</v>
      </c>
      <c r="J1889" s="62">
        <v>0.90069551098894274</v>
      </c>
      <c r="K1889" s="62"/>
      <c r="L1889" s="65">
        <f t="shared" si="262"/>
        <v>9.5903210718436369E-2</v>
      </c>
      <c r="M1889" s="65">
        <f t="shared" si="263"/>
        <v>0.16790175327338128</v>
      </c>
      <c r="N1889" s="65">
        <f t="shared" si="264"/>
        <v>0.12142612619467351</v>
      </c>
      <c r="O1889" s="65">
        <f t="shared" si="265"/>
        <v>0.1230441320750367</v>
      </c>
      <c r="P1889" s="65">
        <f t="shared" si="266"/>
        <v>8.2359842228053273E-2</v>
      </c>
      <c r="Q1889" s="65">
        <f t="shared" si="267"/>
        <v>8.9698087326439732E-2</v>
      </c>
      <c r="R1889" s="65">
        <f t="shared" si="268"/>
        <v>0.16607730507608875</v>
      </c>
      <c r="S1889" s="65">
        <f t="shared" si="269"/>
        <v>0.15358954310789039</v>
      </c>
      <c r="T1889" s="66">
        <f>(L1889*'Football Field'!$F$4)+(M1889*'Football Field'!$F$5)+(N1889*'Football Field'!$F$6)+(O1889*'Football Field'!$F$7)+(P1889*'Football Field'!$F$8)+(Q1889*'Football Field'!$F$9)+(R1889*'Football Field'!$F$10)+(S1889*'Football Field'!$F$11)</f>
        <v>142025977.73367465</v>
      </c>
    </row>
    <row r="1890" spans="2:20" x14ac:dyDescent="0.3">
      <c r="B1890" s="62">
        <f t="shared" si="270"/>
        <v>1863</v>
      </c>
      <c r="C1890" s="62">
        <v>0.94724893738711913</v>
      </c>
      <c r="D1890" s="62">
        <v>0.68920412940702036</v>
      </c>
      <c r="E1890" s="62">
        <v>0.31443179397504206</v>
      </c>
      <c r="F1890" s="62">
        <v>0.31851389624151305</v>
      </c>
      <c r="G1890" s="62">
        <v>0.48125077666367966</v>
      </c>
      <c r="H1890" s="62">
        <v>0.56905319888992145</v>
      </c>
      <c r="I1890" s="62">
        <v>0.91529231677102496</v>
      </c>
      <c r="J1890" s="62">
        <v>0.17853307306552768</v>
      </c>
      <c r="K1890" s="62"/>
      <c r="L1890" s="65">
        <f t="shared" si="262"/>
        <v>0.21462397227727176</v>
      </c>
      <c r="M1890" s="65">
        <f t="shared" si="263"/>
        <v>0.15615718542926391</v>
      </c>
      <c r="N1890" s="65">
        <f t="shared" si="264"/>
        <v>7.1242730363299242E-2</v>
      </c>
      <c r="O1890" s="65">
        <f t="shared" si="265"/>
        <v>7.2167637184613539E-2</v>
      </c>
      <c r="P1890" s="65">
        <f t="shared" si="266"/>
        <v>0.10903992527454233</v>
      </c>
      <c r="Q1890" s="65">
        <f t="shared" si="267"/>
        <v>0.12893385588769529</v>
      </c>
      <c r="R1890" s="65">
        <f t="shared" si="268"/>
        <v>0.20738336573079971</v>
      </c>
      <c r="S1890" s="65">
        <f t="shared" si="269"/>
        <v>4.0451327852514089E-2</v>
      </c>
      <c r="T1890" s="66">
        <f>(L1890*'Football Field'!$F$4)+(M1890*'Football Field'!$F$5)+(N1890*'Football Field'!$F$6)+(O1890*'Football Field'!$F$7)+(P1890*'Football Field'!$F$8)+(Q1890*'Football Field'!$F$9)+(R1890*'Football Field'!$F$10)+(S1890*'Football Field'!$F$11)</f>
        <v>146861772.74172217</v>
      </c>
    </row>
    <row r="1891" spans="2:20" x14ac:dyDescent="0.3">
      <c r="B1891" s="62">
        <f t="shared" si="270"/>
        <v>1864</v>
      </c>
      <c r="C1891" s="62">
        <v>0.74056239307898175</v>
      </c>
      <c r="D1891" s="62">
        <v>0.25092067868097445</v>
      </c>
      <c r="E1891" s="62">
        <v>0.26636574413773528</v>
      </c>
      <c r="F1891" s="62">
        <v>0.50810534321296752</v>
      </c>
      <c r="G1891" s="62">
        <v>0.24400691571620747</v>
      </c>
      <c r="H1891" s="62">
        <v>2.9522144297192687E-2</v>
      </c>
      <c r="I1891" s="62">
        <v>0.34804945999494175</v>
      </c>
      <c r="J1891" s="62">
        <v>0.86639093198184081</v>
      </c>
      <c r="K1891" s="62"/>
      <c r="L1891" s="65">
        <f t="shared" si="262"/>
        <v>0.22759058957393305</v>
      </c>
      <c r="M1891" s="65">
        <f t="shared" si="263"/>
        <v>7.7113266526894583E-2</v>
      </c>
      <c r="N1891" s="65">
        <f t="shared" si="264"/>
        <v>8.1859863959013027E-2</v>
      </c>
      <c r="O1891" s="65">
        <f t="shared" si="265"/>
        <v>0.15615158926274528</v>
      </c>
      <c r="P1891" s="65">
        <f t="shared" si="266"/>
        <v>7.4988519977473286E-2</v>
      </c>
      <c r="Q1891" s="65">
        <f t="shared" si="267"/>
        <v>9.0727834533291304E-3</v>
      </c>
      <c r="R1891" s="65">
        <f t="shared" si="268"/>
        <v>0.10696300884494103</v>
      </c>
      <c r="S1891" s="65">
        <f t="shared" si="269"/>
        <v>0.26626037840167072</v>
      </c>
      <c r="T1891" s="66">
        <f>(L1891*'Football Field'!$F$4)+(M1891*'Football Field'!$F$5)+(N1891*'Football Field'!$F$6)+(O1891*'Football Field'!$F$7)+(P1891*'Football Field'!$F$8)+(Q1891*'Football Field'!$F$9)+(R1891*'Football Field'!$F$10)+(S1891*'Football Field'!$F$11)</f>
        <v>132946930.83049303</v>
      </c>
    </row>
    <row r="1892" spans="2:20" x14ac:dyDescent="0.3">
      <c r="B1892" s="62">
        <f t="shared" si="270"/>
        <v>1865</v>
      </c>
      <c r="C1892" s="62">
        <v>0.91696102546623526</v>
      </c>
      <c r="D1892" s="62">
        <v>1.0964643715302591E-2</v>
      </c>
      <c r="E1892" s="62">
        <v>0.51271595339436249</v>
      </c>
      <c r="F1892" s="62">
        <v>0.34867108517933809</v>
      </c>
      <c r="G1892" s="62">
        <v>0.51948920485104988</v>
      </c>
      <c r="H1892" s="62">
        <v>0.70359533977452848</v>
      </c>
      <c r="I1892" s="62">
        <v>8.2880880455250439E-2</v>
      </c>
      <c r="J1892" s="62">
        <v>4.7427069598475424E-2</v>
      </c>
      <c r="K1892" s="62"/>
      <c r="L1892" s="65">
        <f t="shared" si="262"/>
        <v>0.29177443202623582</v>
      </c>
      <c r="M1892" s="65">
        <f t="shared" si="263"/>
        <v>3.4889189437204192E-3</v>
      </c>
      <c r="N1892" s="65">
        <f t="shared" si="264"/>
        <v>0.16314478144408184</v>
      </c>
      <c r="O1892" s="65">
        <f t="shared" si="265"/>
        <v>0.1109461634865513</v>
      </c>
      <c r="P1892" s="65">
        <f t="shared" si="266"/>
        <v>0.16530001110146123</v>
      </c>
      <c r="Q1892" s="65">
        <f t="shared" si="267"/>
        <v>0.22388206798062957</v>
      </c>
      <c r="R1892" s="65">
        <f t="shared" si="268"/>
        <v>2.6372464204102105E-2</v>
      </c>
      <c r="S1892" s="65">
        <f t="shared" si="269"/>
        <v>1.5091160813217654E-2</v>
      </c>
      <c r="T1892" s="66">
        <f>(L1892*'Football Field'!$F$4)+(M1892*'Football Field'!$F$5)+(N1892*'Football Field'!$F$6)+(O1892*'Football Field'!$F$7)+(P1892*'Football Field'!$F$8)+(Q1892*'Football Field'!$F$9)+(R1892*'Football Field'!$F$10)+(S1892*'Football Field'!$F$11)</f>
        <v>128949684.44411138</v>
      </c>
    </row>
    <row r="1893" spans="2:20" x14ac:dyDescent="0.3">
      <c r="B1893" s="62">
        <f t="shared" si="270"/>
        <v>1866</v>
      </c>
      <c r="C1893" s="62">
        <v>0.79879815623000583</v>
      </c>
      <c r="D1893" s="62">
        <v>0.41734307391104541</v>
      </c>
      <c r="E1893" s="62">
        <v>0.76172848716671193</v>
      </c>
      <c r="F1893" s="62">
        <v>0.26339846338803063</v>
      </c>
      <c r="G1893" s="62">
        <v>4.5835353026992931E-2</v>
      </c>
      <c r="H1893" s="62">
        <v>0.4431131032741642</v>
      </c>
      <c r="I1893" s="62">
        <v>0.10036323527507518</v>
      </c>
      <c r="J1893" s="62">
        <v>0.52778787615788314</v>
      </c>
      <c r="K1893" s="62"/>
      <c r="L1893" s="65">
        <f t="shared" si="262"/>
        <v>0.23785309295072191</v>
      </c>
      <c r="M1893" s="65">
        <f t="shared" si="263"/>
        <v>0.12426961702039928</v>
      </c>
      <c r="N1893" s="65">
        <f t="shared" si="264"/>
        <v>0.22681509120698062</v>
      </c>
      <c r="O1893" s="65">
        <f t="shared" si="265"/>
        <v>7.8430500504649517E-2</v>
      </c>
      <c r="P1893" s="65">
        <f t="shared" si="266"/>
        <v>1.364810421622876E-2</v>
      </c>
      <c r="Q1893" s="65">
        <f t="shared" si="267"/>
        <v>0.13194299626100409</v>
      </c>
      <c r="R1893" s="65">
        <f t="shared" si="268"/>
        <v>2.9884528078259628E-2</v>
      </c>
      <c r="S1893" s="65">
        <f t="shared" si="269"/>
        <v>0.15715606976175628</v>
      </c>
      <c r="T1893" s="66">
        <f>(L1893*'Football Field'!$F$4)+(M1893*'Football Field'!$F$5)+(N1893*'Football Field'!$F$6)+(O1893*'Football Field'!$F$7)+(P1893*'Football Field'!$F$8)+(Q1893*'Football Field'!$F$9)+(R1893*'Football Field'!$F$10)+(S1893*'Football Field'!$F$11)</f>
        <v>119413723.77930692</v>
      </c>
    </row>
    <row r="1894" spans="2:20" x14ac:dyDescent="0.3">
      <c r="B1894" s="62">
        <f t="shared" si="270"/>
        <v>1867</v>
      </c>
      <c r="C1894" s="62">
        <v>1.2484340172587371E-2</v>
      </c>
      <c r="D1894" s="62">
        <v>0.53111521838760645</v>
      </c>
      <c r="E1894" s="62">
        <v>0.90910410204269054</v>
      </c>
      <c r="F1894" s="62">
        <v>0.50258157660215275</v>
      </c>
      <c r="G1894" s="62">
        <v>0.51716341361039531</v>
      </c>
      <c r="H1894" s="62">
        <v>0.6320981125480275</v>
      </c>
      <c r="I1894" s="62">
        <v>0.93749366602178219</v>
      </c>
      <c r="J1894" s="62">
        <v>9.7241861237565064E-2</v>
      </c>
      <c r="K1894" s="62"/>
      <c r="L1894" s="65">
        <f t="shared" si="262"/>
        <v>3.0160639685941652E-3</v>
      </c>
      <c r="M1894" s="65">
        <f t="shared" si="263"/>
        <v>0.1283109440471849</v>
      </c>
      <c r="N1894" s="65">
        <f t="shared" si="264"/>
        <v>0.21962843754391642</v>
      </c>
      <c r="O1894" s="65">
        <f t="shared" si="265"/>
        <v>0.12141756500654924</v>
      </c>
      <c r="P1894" s="65">
        <f t="shared" si="266"/>
        <v>0.12494035856940347</v>
      </c>
      <c r="Q1894" s="65">
        <f t="shared" si="267"/>
        <v>0.15270717679245799</v>
      </c>
      <c r="R1894" s="65">
        <f t="shared" si="268"/>
        <v>0.22648700914784056</v>
      </c>
      <c r="S1894" s="65">
        <f t="shared" si="269"/>
        <v>2.34924449240532E-2</v>
      </c>
      <c r="T1894" s="66">
        <f>(L1894*'Football Field'!$F$4)+(M1894*'Football Field'!$F$5)+(N1894*'Football Field'!$F$6)+(O1894*'Football Field'!$F$7)+(P1894*'Football Field'!$F$8)+(Q1894*'Football Field'!$F$9)+(R1894*'Football Field'!$F$10)+(S1894*'Football Field'!$F$11)</f>
        <v>156025098.39622945</v>
      </c>
    </row>
    <row r="1895" spans="2:20" x14ac:dyDescent="0.3">
      <c r="B1895" s="62">
        <f t="shared" si="270"/>
        <v>1868</v>
      </c>
      <c r="C1895" s="62">
        <v>0.88666873046201</v>
      </c>
      <c r="D1895" s="62">
        <v>0.88175916327027215</v>
      </c>
      <c r="E1895" s="62">
        <v>9.2215563334393957E-2</v>
      </c>
      <c r="F1895" s="62">
        <v>0.51229647336207984</v>
      </c>
      <c r="G1895" s="62">
        <v>0.29289608119699961</v>
      </c>
      <c r="H1895" s="62">
        <v>0.36487642598222336</v>
      </c>
      <c r="I1895" s="62">
        <v>0.64737290946535531</v>
      </c>
      <c r="J1895" s="62">
        <v>0.66151966643819204</v>
      </c>
      <c r="K1895" s="62"/>
      <c r="L1895" s="65">
        <f t="shared" ref="L1895:L1958" si="271">C1895/SUM($C1895:$J1895)</f>
        <v>0.20432014611959681</v>
      </c>
      <c r="M1895" s="65">
        <f t="shared" ref="M1895:M1958" si="272">D1895/SUM($C1895:$J1895)</f>
        <v>0.20318880647544676</v>
      </c>
      <c r="N1895" s="65">
        <f t="shared" ref="N1895:N1958" si="273">E1895/SUM($C1895:$J1895)</f>
        <v>2.1249759608830125E-2</v>
      </c>
      <c r="O1895" s="65">
        <f t="shared" ref="O1895:O1958" si="274">F1895/SUM($C1895:$J1895)</f>
        <v>0.11805140600746498</v>
      </c>
      <c r="P1895" s="65">
        <f t="shared" ref="P1895:P1958" si="275">G1895/SUM($C1895:$J1895)</f>
        <v>6.7493718964066182E-2</v>
      </c>
      <c r="Q1895" s="65">
        <f t="shared" ref="Q1895:Q1958" si="276">H1895/SUM($C1895:$J1895)</f>
        <v>8.4080561444225127E-2</v>
      </c>
      <c r="R1895" s="65">
        <f t="shared" ref="R1895:R1958" si="277">I1895/SUM($C1895:$J1895)</f>
        <v>0.14917784163529513</v>
      </c>
      <c r="S1895" s="65">
        <f t="shared" ref="S1895:S1958" si="278">J1895/SUM($C1895:$J1895)</f>
        <v>0.15243775974507476</v>
      </c>
      <c r="T1895" s="66">
        <f>(L1895*'Football Field'!$F$4)+(M1895*'Football Field'!$F$5)+(N1895*'Football Field'!$F$6)+(O1895*'Football Field'!$F$7)+(P1895*'Football Field'!$F$8)+(Q1895*'Football Field'!$F$9)+(R1895*'Football Field'!$F$10)+(S1895*'Football Field'!$F$11)</f>
        <v>135161423.10941663</v>
      </c>
    </row>
    <row r="1896" spans="2:20" x14ac:dyDescent="0.3">
      <c r="B1896" s="62">
        <f t="shared" si="270"/>
        <v>1869</v>
      </c>
      <c r="C1896" s="62">
        <v>7.8006964404046863E-2</v>
      </c>
      <c r="D1896" s="62">
        <v>0.40280927826778012</v>
      </c>
      <c r="E1896" s="62">
        <v>0.84668089806068081</v>
      </c>
      <c r="F1896" s="62">
        <v>0.5122162902312215</v>
      </c>
      <c r="G1896" s="62">
        <v>0.85387127278306152</v>
      </c>
      <c r="H1896" s="62">
        <v>0.22069263551638896</v>
      </c>
      <c r="I1896" s="62">
        <v>0.43000978955342128</v>
      </c>
      <c r="J1896" s="62">
        <v>0.28303881839737277</v>
      </c>
      <c r="K1896" s="62"/>
      <c r="L1896" s="65">
        <f t="shared" si="271"/>
        <v>2.1505363879405808E-2</v>
      </c>
      <c r="M1896" s="65">
        <f t="shared" si="272"/>
        <v>0.11104854764352352</v>
      </c>
      <c r="N1896" s="65">
        <f t="shared" si="273"/>
        <v>0.23341737422604319</v>
      </c>
      <c r="O1896" s="65">
        <f t="shared" si="274"/>
        <v>0.14121043922855553</v>
      </c>
      <c r="P1896" s="65">
        <f t="shared" si="275"/>
        <v>0.23539965396241577</v>
      </c>
      <c r="Q1896" s="65">
        <f t="shared" si="276"/>
        <v>6.0841688540809374E-2</v>
      </c>
      <c r="R1896" s="65">
        <f t="shared" si="277"/>
        <v>0.11854732544333303</v>
      </c>
      <c r="S1896" s="65">
        <f t="shared" si="278"/>
        <v>7.8029607075913665E-2</v>
      </c>
      <c r="T1896" s="66">
        <f>(L1896*'Football Field'!$F$4)+(M1896*'Football Field'!$F$5)+(N1896*'Football Field'!$F$6)+(O1896*'Football Field'!$F$7)+(P1896*'Football Field'!$F$8)+(Q1896*'Football Field'!$F$9)+(R1896*'Football Field'!$F$10)+(S1896*'Football Field'!$F$11)</f>
        <v>150990369.97141463</v>
      </c>
    </row>
    <row r="1897" spans="2:20" x14ac:dyDescent="0.3">
      <c r="B1897" s="62">
        <f t="shared" si="270"/>
        <v>1870</v>
      </c>
      <c r="C1897" s="62">
        <v>3.376826765987484E-2</v>
      </c>
      <c r="D1897" s="62">
        <v>0.6554758987967898</v>
      </c>
      <c r="E1897" s="62">
        <v>0.82517359435932258</v>
      </c>
      <c r="F1897" s="62">
        <v>0.72767188506964287</v>
      </c>
      <c r="G1897" s="62">
        <v>0.97090000600085269</v>
      </c>
      <c r="H1897" s="62">
        <v>0.27882303374306994</v>
      </c>
      <c r="I1897" s="62">
        <v>0.48449143649341586</v>
      </c>
      <c r="J1897" s="62">
        <v>0.64734264159056631</v>
      </c>
      <c r="K1897" s="62"/>
      <c r="L1897" s="65">
        <f t="shared" si="271"/>
        <v>7.303383970611429E-3</v>
      </c>
      <c r="M1897" s="65">
        <f t="shared" si="272"/>
        <v>0.14176599820318816</v>
      </c>
      <c r="N1897" s="65">
        <f t="shared" si="273"/>
        <v>0.17846813057504743</v>
      </c>
      <c r="O1897" s="65">
        <f t="shared" si="274"/>
        <v>0.15738050985651092</v>
      </c>
      <c r="P1897" s="65">
        <f t="shared" si="275"/>
        <v>0.20998576569916497</v>
      </c>
      <c r="Q1897" s="65">
        <f t="shared" si="276"/>
        <v>6.0303705709371713E-2</v>
      </c>
      <c r="R1897" s="65">
        <f t="shared" si="277"/>
        <v>0.10478556456685091</v>
      </c>
      <c r="S1897" s="65">
        <f t="shared" si="278"/>
        <v>0.14000694141925446</v>
      </c>
      <c r="T1897" s="66">
        <f>(L1897*'Football Field'!$F$4)+(M1897*'Football Field'!$F$5)+(N1897*'Football Field'!$F$6)+(O1897*'Football Field'!$F$7)+(P1897*'Football Field'!$F$8)+(Q1897*'Football Field'!$F$9)+(R1897*'Football Field'!$F$10)+(S1897*'Football Field'!$F$11)</f>
        <v>146123673.69188276</v>
      </c>
    </row>
    <row r="1898" spans="2:20" x14ac:dyDescent="0.3">
      <c r="B1898" s="62">
        <f t="shared" si="270"/>
        <v>1871</v>
      </c>
      <c r="C1898" s="62">
        <v>0.50689022120659821</v>
      </c>
      <c r="D1898" s="62">
        <v>0.95895753499841607</v>
      </c>
      <c r="E1898" s="62">
        <v>0.81843919119465314</v>
      </c>
      <c r="F1898" s="62">
        <v>0.77543889285393142</v>
      </c>
      <c r="G1898" s="62">
        <v>8.8430816634621268E-2</v>
      </c>
      <c r="H1898" s="62">
        <v>0.51816027276386789</v>
      </c>
      <c r="I1898" s="62">
        <v>0.60246423230764967</v>
      </c>
      <c r="J1898" s="62">
        <v>0.83120660360483101</v>
      </c>
      <c r="K1898" s="62"/>
      <c r="L1898" s="65">
        <f t="shared" si="271"/>
        <v>9.9390477880976935E-2</v>
      </c>
      <c r="M1898" s="65">
        <f t="shared" si="272"/>
        <v>0.18803134028543292</v>
      </c>
      <c r="N1898" s="65">
        <f t="shared" si="273"/>
        <v>0.16047865775694697</v>
      </c>
      <c r="O1898" s="65">
        <f t="shared" si="274"/>
        <v>0.15204720648346307</v>
      </c>
      <c r="P1898" s="65">
        <f t="shared" si="275"/>
        <v>1.7339417406392929E-2</v>
      </c>
      <c r="Q1898" s="65">
        <f t="shared" si="276"/>
        <v>0.1016002972129694</v>
      </c>
      <c r="R1898" s="65">
        <f t="shared" si="277"/>
        <v>0.11813052501331969</v>
      </c>
      <c r="S1898" s="65">
        <f t="shared" si="278"/>
        <v>0.1629820779604981</v>
      </c>
      <c r="T1898" s="66">
        <f>(L1898*'Football Field'!$F$4)+(M1898*'Football Field'!$F$5)+(N1898*'Football Field'!$F$6)+(O1898*'Football Field'!$F$7)+(P1898*'Football Field'!$F$8)+(Q1898*'Football Field'!$F$9)+(R1898*'Football Field'!$F$10)+(S1898*'Football Field'!$F$11)</f>
        <v>131259661.30931443</v>
      </c>
    </row>
    <row r="1899" spans="2:20" x14ac:dyDescent="0.3">
      <c r="B1899" s="62">
        <f t="shared" si="270"/>
        <v>1872</v>
      </c>
      <c r="C1899" s="62">
        <v>0.53125600624115954</v>
      </c>
      <c r="D1899" s="62">
        <v>0.98515053727959856</v>
      </c>
      <c r="E1899" s="62">
        <v>0.1290848250211647</v>
      </c>
      <c r="F1899" s="62">
        <v>0.39886108037820189</v>
      </c>
      <c r="G1899" s="62">
        <v>0.29926945772423474</v>
      </c>
      <c r="H1899" s="62">
        <v>6.5987001175203952E-3</v>
      </c>
      <c r="I1899" s="62">
        <v>0.96856092753224521</v>
      </c>
      <c r="J1899" s="62">
        <v>0.47267340563442362</v>
      </c>
      <c r="K1899" s="62"/>
      <c r="L1899" s="65">
        <f t="shared" si="271"/>
        <v>0.14011929843775783</v>
      </c>
      <c r="M1899" s="65">
        <f t="shared" si="272"/>
        <v>0.259834431079422</v>
      </c>
      <c r="N1899" s="65">
        <f t="shared" si="273"/>
        <v>3.40462505994064E-2</v>
      </c>
      <c r="O1899" s="65">
        <f t="shared" si="274"/>
        <v>0.1052000054590438</v>
      </c>
      <c r="P1899" s="65">
        <f t="shared" si="275"/>
        <v>7.8932616229345082E-2</v>
      </c>
      <c r="Q1899" s="65">
        <f t="shared" si="276"/>
        <v>1.7404136992446363E-3</v>
      </c>
      <c r="R1899" s="65">
        <f t="shared" si="277"/>
        <v>0.25545890505835683</v>
      </c>
      <c r="S1899" s="65">
        <f t="shared" si="278"/>
        <v>0.12466807943742339</v>
      </c>
      <c r="T1899" s="66">
        <f>(L1899*'Football Field'!$F$4)+(M1899*'Football Field'!$F$5)+(N1899*'Football Field'!$F$6)+(O1899*'Football Field'!$F$7)+(P1899*'Football Field'!$F$8)+(Q1899*'Football Field'!$F$9)+(R1899*'Football Field'!$F$10)+(S1899*'Football Field'!$F$11)</f>
        <v>151008416.51770446</v>
      </c>
    </row>
    <row r="1900" spans="2:20" x14ac:dyDescent="0.3">
      <c r="B1900" s="62">
        <f t="shared" si="270"/>
        <v>1873</v>
      </c>
      <c r="C1900" s="62">
        <v>0.92648438642378728</v>
      </c>
      <c r="D1900" s="62">
        <v>0.45564094497652297</v>
      </c>
      <c r="E1900" s="62">
        <v>0.87959611950514605</v>
      </c>
      <c r="F1900" s="62">
        <v>3.3831514813268626E-2</v>
      </c>
      <c r="G1900" s="62">
        <v>0.26712901222095242</v>
      </c>
      <c r="H1900" s="62">
        <v>0.17049977123946214</v>
      </c>
      <c r="I1900" s="62">
        <v>0.5377382498072022</v>
      </c>
      <c r="J1900" s="62">
        <v>0.98726706548950371</v>
      </c>
      <c r="K1900" s="62"/>
      <c r="L1900" s="65">
        <f t="shared" si="271"/>
        <v>0.21757719245193177</v>
      </c>
      <c r="M1900" s="65">
        <f t="shared" si="272"/>
        <v>0.10700350597035348</v>
      </c>
      <c r="N1900" s="65">
        <f t="shared" si="273"/>
        <v>0.2065658709179839</v>
      </c>
      <c r="O1900" s="65">
        <f t="shared" si="274"/>
        <v>7.9450513331154153E-3</v>
      </c>
      <c r="P1900" s="65">
        <f t="shared" si="275"/>
        <v>6.2733038303904171E-2</v>
      </c>
      <c r="Q1900" s="65">
        <f t="shared" si="276"/>
        <v>4.0040460566391198E-2</v>
      </c>
      <c r="R1900" s="65">
        <f t="shared" si="277"/>
        <v>0.1262833787395844</v>
      </c>
      <c r="S1900" s="65">
        <f t="shared" si="278"/>
        <v>0.23185150171673585</v>
      </c>
      <c r="T1900" s="66">
        <f>(L1900*'Football Field'!$F$4)+(M1900*'Football Field'!$F$5)+(N1900*'Football Field'!$F$6)+(O1900*'Football Field'!$F$7)+(P1900*'Football Field'!$F$8)+(Q1900*'Football Field'!$F$9)+(R1900*'Football Field'!$F$10)+(S1900*'Football Field'!$F$11)</f>
        <v>136519992.87615275</v>
      </c>
    </row>
    <row r="1901" spans="2:20" x14ac:dyDescent="0.3">
      <c r="B1901" s="62">
        <f t="shared" si="270"/>
        <v>1874</v>
      </c>
      <c r="C1901" s="62">
        <v>0.84850164877789791</v>
      </c>
      <c r="D1901" s="62">
        <v>0.63267621315373501</v>
      </c>
      <c r="E1901" s="62">
        <v>0.81893574746257625</v>
      </c>
      <c r="F1901" s="62">
        <v>0.19456994707877462</v>
      </c>
      <c r="G1901" s="62">
        <v>0.4985678615583593</v>
      </c>
      <c r="H1901" s="62">
        <v>0.90453582030992974</v>
      </c>
      <c r="I1901" s="62">
        <v>0.803661804918258</v>
      </c>
      <c r="J1901" s="62">
        <v>0.64871497999250161</v>
      </c>
      <c r="K1901" s="62"/>
      <c r="L1901" s="65">
        <f t="shared" si="271"/>
        <v>0.15859357677452035</v>
      </c>
      <c r="M1901" s="65">
        <f t="shared" si="272"/>
        <v>0.11825361061905733</v>
      </c>
      <c r="N1901" s="65">
        <f t="shared" si="273"/>
        <v>0.1530674095043531</v>
      </c>
      <c r="O1901" s="65">
        <f t="shared" si="274"/>
        <v>3.6367099444646112E-2</v>
      </c>
      <c r="P1901" s="65">
        <f t="shared" si="275"/>
        <v>9.3187397506237737E-2</v>
      </c>
      <c r="Q1901" s="65">
        <f t="shared" si="276"/>
        <v>0.16906693259847361</v>
      </c>
      <c r="R1901" s="65">
        <f t="shared" si="277"/>
        <v>0.15021255449842486</v>
      </c>
      <c r="S1901" s="65">
        <f t="shared" si="278"/>
        <v>0.12125141905428687</v>
      </c>
      <c r="T1901" s="66">
        <f>(L1901*'Football Field'!$F$4)+(M1901*'Football Field'!$F$5)+(N1901*'Football Field'!$F$6)+(O1901*'Football Field'!$F$7)+(P1901*'Football Field'!$F$8)+(Q1901*'Football Field'!$F$9)+(R1901*'Football Field'!$F$10)+(S1901*'Football Field'!$F$11)</f>
        <v>140529557.10761333</v>
      </c>
    </row>
    <row r="1902" spans="2:20" x14ac:dyDescent="0.3">
      <c r="B1902" s="62">
        <f t="shared" si="270"/>
        <v>1875</v>
      </c>
      <c r="C1902" s="62">
        <v>2.288061664867802E-2</v>
      </c>
      <c r="D1902" s="62">
        <v>0.37990186619888866</v>
      </c>
      <c r="E1902" s="62">
        <v>0.78748778790151241</v>
      </c>
      <c r="F1902" s="62">
        <v>0.2610543652768893</v>
      </c>
      <c r="G1902" s="62">
        <v>0.2225383296308403</v>
      </c>
      <c r="H1902" s="62">
        <v>0.95950217219866396</v>
      </c>
      <c r="I1902" s="62">
        <v>0.71540771768291678</v>
      </c>
      <c r="J1902" s="62">
        <v>0.90899634117416783</v>
      </c>
      <c r="K1902" s="62"/>
      <c r="L1902" s="65">
        <f t="shared" si="271"/>
        <v>5.373850857473497E-3</v>
      </c>
      <c r="M1902" s="65">
        <f t="shared" si="272"/>
        <v>8.9225565935375867E-2</v>
      </c>
      <c r="N1902" s="65">
        <f t="shared" si="273"/>
        <v>0.1849531413091943</v>
      </c>
      <c r="O1902" s="65">
        <f t="shared" si="274"/>
        <v>6.1312474494495971E-2</v>
      </c>
      <c r="P1902" s="65">
        <f t="shared" si="275"/>
        <v>5.2266414488287227E-2</v>
      </c>
      <c r="Q1902" s="65">
        <f t="shared" si="276"/>
        <v>0.22535326079663964</v>
      </c>
      <c r="R1902" s="65">
        <f t="shared" si="277"/>
        <v>0.16802407190960145</v>
      </c>
      <c r="S1902" s="65">
        <f t="shared" si="278"/>
        <v>0.21349122020893191</v>
      </c>
      <c r="T1902" s="66">
        <f>(L1902*'Football Field'!$F$4)+(M1902*'Football Field'!$F$5)+(N1902*'Football Field'!$F$6)+(O1902*'Football Field'!$F$7)+(P1902*'Football Field'!$F$8)+(Q1902*'Football Field'!$F$9)+(R1902*'Football Field'!$F$10)+(S1902*'Football Field'!$F$11)</f>
        <v>142201882.53904384</v>
      </c>
    </row>
    <row r="1903" spans="2:20" x14ac:dyDescent="0.3">
      <c r="B1903" s="62">
        <f t="shared" si="270"/>
        <v>1876</v>
      </c>
      <c r="C1903" s="62">
        <v>0.90581879597476045</v>
      </c>
      <c r="D1903" s="62">
        <v>0.959151174987944</v>
      </c>
      <c r="E1903" s="62">
        <v>9.5112263727619162E-3</v>
      </c>
      <c r="F1903" s="62">
        <v>0.74607403041135556</v>
      </c>
      <c r="G1903" s="62">
        <v>2.3518429691534726E-2</v>
      </c>
      <c r="H1903" s="62">
        <v>0.88450550444576204</v>
      </c>
      <c r="I1903" s="62">
        <v>0.607868099946271</v>
      </c>
      <c r="J1903" s="62">
        <v>0.6155288457343292</v>
      </c>
      <c r="K1903" s="62"/>
      <c r="L1903" s="65">
        <f t="shared" si="271"/>
        <v>0.19061939190577543</v>
      </c>
      <c r="M1903" s="65">
        <f t="shared" si="272"/>
        <v>0.20184259206629038</v>
      </c>
      <c r="N1903" s="65">
        <f t="shared" si="273"/>
        <v>2.0015307647740272E-3</v>
      </c>
      <c r="O1903" s="65">
        <f t="shared" si="274"/>
        <v>0.15700290016687432</v>
      </c>
      <c r="P1903" s="65">
        <f t="shared" si="275"/>
        <v>4.9491893812545693E-3</v>
      </c>
      <c r="Q1903" s="65">
        <f t="shared" si="276"/>
        <v>0.18613424908380932</v>
      </c>
      <c r="R1903" s="65">
        <f t="shared" si="277"/>
        <v>0.12791901436090969</v>
      </c>
      <c r="S1903" s="65">
        <f t="shared" si="278"/>
        <v>0.12953113227031227</v>
      </c>
      <c r="T1903" s="66">
        <f>(L1903*'Football Field'!$F$4)+(M1903*'Football Field'!$F$5)+(N1903*'Football Field'!$F$6)+(O1903*'Football Field'!$F$7)+(P1903*'Football Field'!$F$8)+(Q1903*'Football Field'!$F$9)+(R1903*'Football Field'!$F$10)+(S1903*'Football Field'!$F$11)</f>
        <v>126747396.78247875</v>
      </c>
    </row>
    <row r="1904" spans="2:20" x14ac:dyDescent="0.3">
      <c r="B1904" s="62">
        <f t="shared" si="270"/>
        <v>1877</v>
      </c>
      <c r="C1904" s="62">
        <v>0.18321066672645059</v>
      </c>
      <c r="D1904" s="62">
        <v>0.6899552999267039</v>
      </c>
      <c r="E1904" s="62">
        <v>0.88008748909002432</v>
      </c>
      <c r="F1904" s="62">
        <v>0.54700913607421719</v>
      </c>
      <c r="G1904" s="62">
        <v>1.4642053674949085E-2</v>
      </c>
      <c r="H1904" s="62">
        <v>0.5539537837854972</v>
      </c>
      <c r="I1904" s="62">
        <v>0.59040184862594458</v>
      </c>
      <c r="J1904" s="62">
        <v>0.93161748999301686</v>
      </c>
      <c r="K1904" s="62"/>
      <c r="L1904" s="65">
        <f t="shared" si="271"/>
        <v>4.1725294214739E-2</v>
      </c>
      <c r="M1904" s="65">
        <f t="shared" si="272"/>
        <v>0.1571337979324319</v>
      </c>
      <c r="N1904" s="65">
        <f t="shared" si="273"/>
        <v>0.20043543355377424</v>
      </c>
      <c r="O1904" s="65">
        <f t="shared" si="274"/>
        <v>0.12457853873172842</v>
      </c>
      <c r="P1904" s="65">
        <f t="shared" si="275"/>
        <v>3.3346529894323421E-3</v>
      </c>
      <c r="Q1904" s="65">
        <f t="shared" si="276"/>
        <v>0.12616014680154414</v>
      </c>
      <c r="R1904" s="65">
        <f t="shared" si="277"/>
        <v>0.13446100753306611</v>
      </c>
      <c r="S1904" s="65">
        <f t="shared" si="278"/>
        <v>0.21217112824328391</v>
      </c>
      <c r="T1904" s="66">
        <f>(L1904*'Football Field'!$F$4)+(M1904*'Football Field'!$F$5)+(N1904*'Football Field'!$F$6)+(O1904*'Football Field'!$F$7)+(P1904*'Football Field'!$F$8)+(Q1904*'Football Field'!$F$9)+(R1904*'Football Field'!$F$10)+(S1904*'Football Field'!$F$11)</f>
        <v>133985389.69323179</v>
      </c>
    </row>
    <row r="1905" spans="2:20" x14ac:dyDescent="0.3">
      <c r="B1905" s="62">
        <f t="shared" si="270"/>
        <v>1878</v>
      </c>
      <c r="C1905" s="62">
        <v>0.36591552377155645</v>
      </c>
      <c r="D1905" s="62">
        <v>0.22745668961692556</v>
      </c>
      <c r="E1905" s="62">
        <v>0.48298371978113797</v>
      </c>
      <c r="F1905" s="62">
        <v>6.6251261512164761E-2</v>
      </c>
      <c r="G1905" s="62">
        <v>7.9109713434655782E-2</v>
      </c>
      <c r="H1905" s="62">
        <v>0.43967834297261321</v>
      </c>
      <c r="I1905" s="62">
        <v>0.87520855398225239</v>
      </c>
      <c r="J1905" s="62">
        <v>0.32115053176199904</v>
      </c>
      <c r="K1905" s="62"/>
      <c r="L1905" s="65">
        <f t="shared" si="271"/>
        <v>0.12804302982076116</v>
      </c>
      <c r="M1905" s="65">
        <f t="shared" si="272"/>
        <v>7.9592807081161385E-2</v>
      </c>
      <c r="N1905" s="65">
        <f t="shared" si="273"/>
        <v>0.16900813115949467</v>
      </c>
      <c r="O1905" s="65">
        <f t="shared" si="274"/>
        <v>2.3182979956764996E-2</v>
      </c>
      <c r="P1905" s="65">
        <f t="shared" si="275"/>
        <v>2.7682475157160547E-2</v>
      </c>
      <c r="Q1905" s="65">
        <f t="shared" si="276"/>
        <v>0.15385449242632362</v>
      </c>
      <c r="R1905" s="65">
        <f t="shared" si="277"/>
        <v>0.30625744932018062</v>
      </c>
      <c r="S1905" s="65">
        <f t="shared" si="278"/>
        <v>0.11237863507815296</v>
      </c>
      <c r="T1905" s="66">
        <f>(L1905*'Football Field'!$F$4)+(M1905*'Football Field'!$F$5)+(N1905*'Football Field'!$F$6)+(O1905*'Football Field'!$F$7)+(P1905*'Football Field'!$F$8)+(Q1905*'Football Field'!$F$9)+(R1905*'Football Field'!$F$10)+(S1905*'Football Field'!$F$11)</f>
        <v>157343787.06608552</v>
      </c>
    </row>
    <row r="1906" spans="2:20" x14ac:dyDescent="0.3">
      <c r="B1906" s="62">
        <f t="shared" si="270"/>
        <v>1879</v>
      </c>
      <c r="C1906" s="62">
        <v>0.67374073886728458</v>
      </c>
      <c r="D1906" s="62">
        <v>0.9239698132791595</v>
      </c>
      <c r="E1906" s="62">
        <v>0.84889910857529749</v>
      </c>
      <c r="F1906" s="62">
        <v>0.84855173128970374</v>
      </c>
      <c r="G1906" s="62">
        <v>0.45885750169555406</v>
      </c>
      <c r="H1906" s="62">
        <v>0.25715264441169305</v>
      </c>
      <c r="I1906" s="62">
        <v>0.94518682069023963</v>
      </c>
      <c r="J1906" s="62">
        <v>0.93915757573934555</v>
      </c>
      <c r="K1906" s="62"/>
      <c r="L1906" s="65">
        <f t="shared" si="271"/>
        <v>0.11428019979033564</v>
      </c>
      <c r="M1906" s="65">
        <f t="shared" si="272"/>
        <v>0.15672416520233784</v>
      </c>
      <c r="N1906" s="65">
        <f t="shared" si="273"/>
        <v>0.14399063932652081</v>
      </c>
      <c r="O1906" s="65">
        <f t="shared" si="274"/>
        <v>0.14393171703889573</v>
      </c>
      <c r="P1906" s="65">
        <f t="shared" si="275"/>
        <v>7.7831610802136228E-2</v>
      </c>
      <c r="Q1906" s="65">
        <f t="shared" si="276"/>
        <v>4.3618344393703413E-2</v>
      </c>
      <c r="R1906" s="65">
        <f t="shared" si="277"/>
        <v>0.16032300331025412</v>
      </c>
      <c r="S1906" s="65">
        <f t="shared" si="278"/>
        <v>0.15930032013581605</v>
      </c>
      <c r="T1906" s="66">
        <f>(L1906*'Football Field'!$F$4)+(M1906*'Football Field'!$F$5)+(N1906*'Football Field'!$F$6)+(O1906*'Football Field'!$F$7)+(P1906*'Football Field'!$F$8)+(Q1906*'Football Field'!$F$9)+(R1906*'Football Field'!$F$10)+(S1906*'Football Field'!$F$11)</f>
        <v>141587111.96479702</v>
      </c>
    </row>
    <row r="1907" spans="2:20" x14ac:dyDescent="0.3">
      <c r="B1907" s="62">
        <f t="shared" si="270"/>
        <v>1880</v>
      </c>
      <c r="C1907" s="62">
        <v>0.52888524264145387</v>
      </c>
      <c r="D1907" s="62">
        <v>0.43296300842001223</v>
      </c>
      <c r="E1907" s="62">
        <v>0.16468862276771945</v>
      </c>
      <c r="F1907" s="62">
        <v>0.65955143428142815</v>
      </c>
      <c r="G1907" s="62">
        <v>0.29868709865694987</v>
      </c>
      <c r="H1907" s="62">
        <v>0.75423546777219075</v>
      </c>
      <c r="I1907" s="62">
        <v>0.92157721760372913</v>
      </c>
      <c r="J1907" s="62">
        <v>0.48508257245261288</v>
      </c>
      <c r="K1907" s="62"/>
      <c r="L1907" s="65">
        <f t="shared" si="271"/>
        <v>0.12457048236259474</v>
      </c>
      <c r="M1907" s="65">
        <f t="shared" si="272"/>
        <v>0.10197753020044982</v>
      </c>
      <c r="N1907" s="65">
        <f t="shared" si="273"/>
        <v>3.878977805344843E-2</v>
      </c>
      <c r="O1907" s="65">
        <f t="shared" si="274"/>
        <v>0.15534681947455606</v>
      </c>
      <c r="P1907" s="65">
        <f t="shared" si="275"/>
        <v>7.0350981565209303E-2</v>
      </c>
      <c r="Q1907" s="65">
        <f t="shared" si="276"/>
        <v>0.17764813320581557</v>
      </c>
      <c r="R1907" s="65">
        <f t="shared" si="277"/>
        <v>0.21706281301764646</v>
      </c>
      <c r="S1907" s="65">
        <f t="shared" si="278"/>
        <v>0.11425346212027972</v>
      </c>
      <c r="T1907" s="66">
        <f>(L1907*'Football Field'!$F$4)+(M1907*'Football Field'!$F$5)+(N1907*'Football Field'!$F$6)+(O1907*'Football Field'!$F$7)+(P1907*'Football Field'!$F$8)+(Q1907*'Football Field'!$F$9)+(R1907*'Football Field'!$F$10)+(S1907*'Football Field'!$F$11)</f>
        <v>145952334.85697016</v>
      </c>
    </row>
    <row r="1908" spans="2:20" x14ac:dyDescent="0.3">
      <c r="B1908" s="62">
        <f t="shared" si="270"/>
        <v>1881</v>
      </c>
      <c r="C1908" s="62">
        <v>0.50005718706713675</v>
      </c>
      <c r="D1908" s="62">
        <v>0.70731116246058579</v>
      </c>
      <c r="E1908" s="62">
        <v>6.7302122473841597E-2</v>
      </c>
      <c r="F1908" s="62">
        <v>0.81045798253413814</v>
      </c>
      <c r="G1908" s="62">
        <v>0.80794312066731677</v>
      </c>
      <c r="H1908" s="62">
        <v>0.77096271326823429</v>
      </c>
      <c r="I1908" s="62">
        <v>0.51704431548383445</v>
      </c>
      <c r="J1908" s="62">
        <v>0.96993094671632563</v>
      </c>
      <c r="K1908" s="62"/>
      <c r="L1908" s="65">
        <f t="shared" si="271"/>
        <v>9.7079452512751852E-2</v>
      </c>
      <c r="M1908" s="65">
        <f t="shared" si="272"/>
        <v>0.13731505552506509</v>
      </c>
      <c r="N1908" s="65">
        <f t="shared" si="273"/>
        <v>1.3065812014475693E-2</v>
      </c>
      <c r="O1908" s="65">
        <f t="shared" si="274"/>
        <v>0.15733963887302407</v>
      </c>
      <c r="P1908" s="65">
        <f t="shared" si="275"/>
        <v>0.15685141188721047</v>
      </c>
      <c r="Q1908" s="65">
        <f t="shared" si="276"/>
        <v>0.14967215760020139</v>
      </c>
      <c r="R1908" s="65">
        <f t="shared" si="277"/>
        <v>0.10037727757977848</v>
      </c>
      <c r="S1908" s="65">
        <f t="shared" si="278"/>
        <v>0.18829919400749295</v>
      </c>
      <c r="T1908" s="66">
        <f>(L1908*'Football Field'!$F$4)+(M1908*'Football Field'!$F$5)+(N1908*'Football Field'!$F$6)+(O1908*'Football Field'!$F$7)+(P1908*'Football Field'!$F$8)+(Q1908*'Football Field'!$F$9)+(R1908*'Football Field'!$F$10)+(S1908*'Football Field'!$F$11)</f>
        <v>136782123.92285404</v>
      </c>
    </row>
    <row r="1909" spans="2:20" x14ac:dyDescent="0.3">
      <c r="B1909" s="62">
        <f t="shared" si="270"/>
        <v>1882</v>
      </c>
      <c r="C1909" s="62">
        <v>0.69063335025268457</v>
      </c>
      <c r="D1909" s="62">
        <v>0.14345261027315348</v>
      </c>
      <c r="E1909" s="62">
        <v>0.52085571495739547</v>
      </c>
      <c r="F1909" s="62">
        <v>0.58851210180458657</v>
      </c>
      <c r="G1909" s="62">
        <v>0.52687852940713575</v>
      </c>
      <c r="H1909" s="62">
        <v>0.82470220801555616</v>
      </c>
      <c r="I1909" s="62">
        <v>0.23632687698512411</v>
      </c>
      <c r="J1909" s="62">
        <v>0.50110737799053706</v>
      </c>
      <c r="K1909" s="62"/>
      <c r="L1909" s="65">
        <f t="shared" si="271"/>
        <v>0.17126812126716931</v>
      </c>
      <c r="M1909" s="65">
        <f t="shared" si="272"/>
        <v>3.5574388412267274E-2</v>
      </c>
      <c r="N1909" s="65">
        <f t="shared" si="273"/>
        <v>0.12916546778313451</v>
      </c>
      <c r="O1909" s="65">
        <f t="shared" si="274"/>
        <v>0.14594337499367355</v>
      </c>
      <c r="P1909" s="65">
        <f t="shared" si="275"/>
        <v>0.1306590477198265</v>
      </c>
      <c r="Q1909" s="65">
        <f t="shared" si="276"/>
        <v>0.20451546065655918</v>
      </c>
      <c r="R1909" s="65">
        <f t="shared" si="277"/>
        <v>5.8606003042527284E-2</v>
      </c>
      <c r="S1909" s="65">
        <f t="shared" si="278"/>
        <v>0.12426813612484239</v>
      </c>
      <c r="T1909" s="66">
        <f>(L1909*'Football Field'!$F$4)+(M1909*'Football Field'!$F$5)+(N1909*'Football Field'!$F$6)+(O1909*'Football Field'!$F$7)+(P1909*'Football Field'!$F$8)+(Q1909*'Football Field'!$F$9)+(R1909*'Football Field'!$F$10)+(S1909*'Football Field'!$F$11)</f>
        <v>131265917.39456847</v>
      </c>
    </row>
    <row r="1910" spans="2:20" x14ac:dyDescent="0.3">
      <c r="B1910" s="62">
        <f t="shared" si="270"/>
        <v>1883</v>
      </c>
      <c r="C1910" s="62">
        <v>0.87291425507488984</v>
      </c>
      <c r="D1910" s="62">
        <v>0.45860709641555564</v>
      </c>
      <c r="E1910" s="62">
        <v>0.40264123249217199</v>
      </c>
      <c r="F1910" s="62">
        <v>0.68750252858548688</v>
      </c>
      <c r="G1910" s="62">
        <v>0.67576549929660346</v>
      </c>
      <c r="H1910" s="62">
        <v>0.25521021768751306</v>
      </c>
      <c r="I1910" s="62">
        <v>0.96265076340270173</v>
      </c>
      <c r="J1910" s="62">
        <v>0.45837393524983971</v>
      </c>
      <c r="K1910" s="62"/>
      <c r="L1910" s="65">
        <f t="shared" si="271"/>
        <v>0.18286037216419049</v>
      </c>
      <c r="M1910" s="65">
        <f t="shared" si="272"/>
        <v>9.6070219772608254E-2</v>
      </c>
      <c r="N1910" s="65">
        <f t="shared" si="273"/>
        <v>8.434634352013215E-2</v>
      </c>
      <c r="O1910" s="65">
        <f t="shared" si="274"/>
        <v>0.14401983643877886</v>
      </c>
      <c r="P1910" s="65">
        <f t="shared" si="275"/>
        <v>0.14156113269853224</v>
      </c>
      <c r="Q1910" s="65">
        <f t="shared" si="276"/>
        <v>5.3462107091422094E-2</v>
      </c>
      <c r="R1910" s="65">
        <f t="shared" si="277"/>
        <v>0.20165861175546723</v>
      </c>
      <c r="S1910" s="65">
        <f t="shared" si="278"/>
        <v>9.6021376558868554E-2</v>
      </c>
      <c r="T1910" s="66">
        <f>(L1910*'Football Field'!$F$4)+(M1910*'Football Field'!$F$5)+(N1910*'Football Field'!$F$6)+(O1910*'Football Field'!$F$7)+(P1910*'Football Field'!$F$8)+(Q1910*'Football Field'!$F$9)+(R1910*'Football Field'!$F$10)+(S1910*'Football Field'!$F$11)</f>
        <v>150363104.38203654</v>
      </c>
    </row>
    <row r="1911" spans="2:20" x14ac:dyDescent="0.3">
      <c r="B1911" s="62">
        <f t="shared" si="270"/>
        <v>1884</v>
      </c>
      <c r="C1911" s="62">
        <v>0.94186516913773166</v>
      </c>
      <c r="D1911" s="62">
        <v>0.76036585349304986</v>
      </c>
      <c r="E1911" s="62">
        <v>5.3943550390851969E-2</v>
      </c>
      <c r="F1911" s="62">
        <v>0.8868473818710717</v>
      </c>
      <c r="G1911" s="62">
        <v>0.58033328605168144</v>
      </c>
      <c r="H1911" s="62">
        <v>6.1247801610286867E-4</v>
      </c>
      <c r="I1911" s="62">
        <v>0.15335068266325325</v>
      </c>
      <c r="J1911" s="62">
        <v>0.74511760678847883</v>
      </c>
      <c r="K1911" s="62"/>
      <c r="L1911" s="65">
        <f t="shared" si="271"/>
        <v>0.22847296288305421</v>
      </c>
      <c r="M1911" s="65">
        <f t="shared" si="272"/>
        <v>0.18444576263681262</v>
      </c>
      <c r="N1911" s="65">
        <f t="shared" si="273"/>
        <v>1.3085357851710746E-2</v>
      </c>
      <c r="O1911" s="65">
        <f t="shared" si="274"/>
        <v>0.21512702199897718</v>
      </c>
      <c r="P1911" s="65">
        <f t="shared" si="275"/>
        <v>0.14077435886632475</v>
      </c>
      <c r="Q1911" s="65">
        <f t="shared" si="276"/>
        <v>1.4857186742330244E-4</v>
      </c>
      <c r="R1911" s="65">
        <f t="shared" si="277"/>
        <v>3.7199045018607116E-2</v>
      </c>
      <c r="S1911" s="65">
        <f t="shared" si="278"/>
        <v>0.18074691887709007</v>
      </c>
      <c r="T1911" s="66">
        <f>(L1911*'Football Field'!$F$4)+(M1911*'Football Field'!$F$5)+(N1911*'Football Field'!$F$6)+(O1911*'Football Field'!$F$7)+(P1911*'Football Field'!$F$8)+(Q1911*'Football Field'!$F$9)+(R1911*'Football Field'!$F$10)+(S1911*'Football Field'!$F$11)</f>
        <v>126266787.03929403</v>
      </c>
    </row>
    <row r="1912" spans="2:20" x14ac:dyDescent="0.3">
      <c r="B1912" s="62">
        <f t="shared" si="270"/>
        <v>1885</v>
      </c>
      <c r="C1912" s="62">
        <v>0.82095856990412541</v>
      </c>
      <c r="D1912" s="62">
        <v>0.71912405658844092</v>
      </c>
      <c r="E1912" s="62">
        <v>0.66832609573145518</v>
      </c>
      <c r="F1912" s="62">
        <v>0.18416028733898815</v>
      </c>
      <c r="G1912" s="62">
        <v>0.20453092567945874</v>
      </c>
      <c r="H1912" s="62">
        <v>0.30301563429126588</v>
      </c>
      <c r="I1912" s="62">
        <v>0.27937539401732714</v>
      </c>
      <c r="J1912" s="62">
        <v>0.30893235201197999</v>
      </c>
      <c r="K1912" s="62"/>
      <c r="L1912" s="65">
        <f t="shared" si="271"/>
        <v>0.23533800105094765</v>
      </c>
      <c r="M1912" s="65">
        <f t="shared" si="272"/>
        <v>0.20614586921838993</v>
      </c>
      <c r="N1912" s="65">
        <f t="shared" si="273"/>
        <v>0.19158400092953898</v>
      </c>
      <c r="O1912" s="65">
        <f t="shared" si="274"/>
        <v>5.2791840519293212E-2</v>
      </c>
      <c r="P1912" s="65">
        <f t="shared" si="275"/>
        <v>5.8631337764249197E-2</v>
      </c>
      <c r="Q1912" s="65">
        <f t="shared" si="276"/>
        <v>8.6863206348670521E-2</v>
      </c>
      <c r="R1912" s="65">
        <f t="shared" si="277"/>
        <v>8.0086436978831846E-2</v>
      </c>
      <c r="S1912" s="65">
        <f t="shared" si="278"/>
        <v>8.8559307190078623E-2</v>
      </c>
      <c r="T1912" s="66">
        <f>(L1912*'Football Field'!$F$4)+(M1912*'Football Field'!$F$5)+(N1912*'Football Field'!$F$6)+(O1912*'Football Field'!$F$7)+(P1912*'Football Field'!$F$8)+(Q1912*'Football Field'!$F$9)+(R1912*'Football Field'!$F$10)+(S1912*'Football Field'!$F$11)</f>
        <v>128185305.16751575</v>
      </c>
    </row>
    <row r="1913" spans="2:20" x14ac:dyDescent="0.3">
      <c r="B1913" s="62">
        <f t="shared" si="270"/>
        <v>1886</v>
      </c>
      <c r="C1913" s="62">
        <v>0.27007696573903806</v>
      </c>
      <c r="D1913" s="62">
        <v>0.8604320707368307</v>
      </c>
      <c r="E1913" s="62">
        <v>0.17447624845393583</v>
      </c>
      <c r="F1913" s="62">
        <v>0.65634014069487912</v>
      </c>
      <c r="G1913" s="62">
        <v>0.92799621092452222</v>
      </c>
      <c r="H1913" s="62">
        <v>0.92094440089531238</v>
      </c>
      <c r="I1913" s="62">
        <v>0.24847180543265357</v>
      </c>
      <c r="J1913" s="62">
        <v>2.8098343427102934E-2</v>
      </c>
      <c r="K1913" s="62"/>
      <c r="L1913" s="65">
        <f t="shared" si="271"/>
        <v>6.6084607610188709E-2</v>
      </c>
      <c r="M1913" s="65">
        <f t="shared" si="272"/>
        <v>0.2105374503681586</v>
      </c>
      <c r="N1913" s="65">
        <f t="shared" si="273"/>
        <v>4.2692253983322659E-2</v>
      </c>
      <c r="O1913" s="65">
        <f t="shared" si="274"/>
        <v>0.16059859284166891</v>
      </c>
      <c r="P1913" s="65">
        <f t="shared" si="275"/>
        <v>0.22706958845925976</v>
      </c>
      <c r="Q1913" s="65">
        <f t="shared" si="276"/>
        <v>0.22534409477472167</v>
      </c>
      <c r="R1913" s="65">
        <f t="shared" si="277"/>
        <v>6.0798082943800742E-2</v>
      </c>
      <c r="S1913" s="65">
        <f t="shared" si="278"/>
        <v>6.8753290188790913E-3</v>
      </c>
      <c r="T1913" s="66">
        <f>(L1913*'Football Field'!$F$4)+(M1913*'Football Field'!$F$5)+(N1913*'Football Field'!$F$6)+(O1913*'Football Field'!$F$7)+(P1913*'Football Field'!$F$8)+(Q1913*'Football Field'!$F$9)+(R1913*'Football Field'!$F$10)+(S1913*'Football Field'!$F$11)</f>
        <v>136352683.2198171</v>
      </c>
    </row>
    <row r="1914" spans="2:20" x14ac:dyDescent="0.3">
      <c r="B1914" s="62">
        <f t="shared" si="270"/>
        <v>1887</v>
      </c>
      <c r="C1914" s="62">
        <v>8.3385823154497718E-2</v>
      </c>
      <c r="D1914" s="62">
        <v>0.22147378686295416</v>
      </c>
      <c r="E1914" s="62">
        <v>0.81329040857103452</v>
      </c>
      <c r="F1914" s="62">
        <v>0.40998878449269394</v>
      </c>
      <c r="G1914" s="62">
        <v>0.18485072886019138</v>
      </c>
      <c r="H1914" s="62">
        <v>0.71383283110067353</v>
      </c>
      <c r="I1914" s="62">
        <v>0.63208174829692754</v>
      </c>
      <c r="J1914" s="62">
        <v>1.8217149600335047E-2</v>
      </c>
      <c r="K1914" s="62"/>
      <c r="L1914" s="65">
        <f t="shared" si="271"/>
        <v>2.7098647106628404E-2</v>
      </c>
      <c r="M1914" s="65">
        <f t="shared" si="272"/>
        <v>7.1974344876921781E-2</v>
      </c>
      <c r="N1914" s="65">
        <f t="shared" si="273"/>
        <v>0.26430235912210143</v>
      </c>
      <c r="O1914" s="65">
        <f t="shared" si="274"/>
        <v>0.13323777314110222</v>
      </c>
      <c r="P1914" s="65">
        <f t="shared" si="275"/>
        <v>6.0072617613959323E-2</v>
      </c>
      <c r="Q1914" s="65">
        <f t="shared" si="276"/>
        <v>0.23198072827418317</v>
      </c>
      <c r="R1914" s="65">
        <f t="shared" si="277"/>
        <v>0.20541333756342808</v>
      </c>
      <c r="S1914" s="65">
        <f t="shared" si="278"/>
        <v>5.9201923016755486E-3</v>
      </c>
      <c r="T1914" s="66">
        <f>(L1914*'Football Field'!$F$4)+(M1914*'Football Field'!$F$5)+(N1914*'Football Field'!$F$6)+(O1914*'Football Field'!$F$7)+(P1914*'Football Field'!$F$8)+(Q1914*'Football Field'!$F$9)+(R1914*'Football Field'!$F$10)+(S1914*'Football Field'!$F$11)</f>
        <v>148962032.45092389</v>
      </c>
    </row>
    <row r="1915" spans="2:20" x14ac:dyDescent="0.3">
      <c r="B1915" s="62">
        <f t="shared" si="270"/>
        <v>1888</v>
      </c>
      <c r="C1915" s="62">
        <v>0.19946011903421546</v>
      </c>
      <c r="D1915" s="62">
        <v>0.55356099351329946</v>
      </c>
      <c r="E1915" s="62">
        <v>0.59054286197655415</v>
      </c>
      <c r="F1915" s="62">
        <v>0.86942420483060612</v>
      </c>
      <c r="G1915" s="62">
        <v>0.41766140639751526</v>
      </c>
      <c r="H1915" s="62">
        <v>0.4350001558693577</v>
      </c>
      <c r="I1915" s="62">
        <v>0.92689196229027582</v>
      </c>
      <c r="J1915" s="62">
        <v>0.77493554706745238</v>
      </c>
      <c r="K1915" s="62"/>
      <c r="L1915" s="65">
        <f t="shared" si="271"/>
        <v>4.1837665610936013E-2</v>
      </c>
      <c r="M1915" s="65">
        <f t="shared" si="272"/>
        <v>0.11611193181878188</v>
      </c>
      <c r="N1915" s="65">
        <f t="shared" si="273"/>
        <v>0.12386904664416638</v>
      </c>
      <c r="O1915" s="65">
        <f t="shared" si="274"/>
        <v>0.18236567456132477</v>
      </c>
      <c r="P1915" s="65">
        <f t="shared" si="275"/>
        <v>8.7606376372687325E-2</v>
      </c>
      <c r="Q1915" s="65">
        <f t="shared" si="276"/>
        <v>9.1243257800549607E-2</v>
      </c>
      <c r="R1915" s="65">
        <f t="shared" si="277"/>
        <v>0.19441979761935624</v>
      </c>
      <c r="S1915" s="65">
        <f t="shared" si="278"/>
        <v>0.16254624957219765</v>
      </c>
      <c r="T1915" s="66">
        <f>(L1915*'Football Field'!$F$4)+(M1915*'Football Field'!$F$5)+(N1915*'Football Field'!$F$6)+(O1915*'Football Field'!$F$7)+(P1915*'Football Field'!$F$8)+(Q1915*'Football Field'!$F$9)+(R1915*'Football Field'!$F$10)+(S1915*'Football Field'!$F$11)</f>
        <v>147370437.67526144</v>
      </c>
    </row>
    <row r="1916" spans="2:20" x14ac:dyDescent="0.3">
      <c r="B1916" s="62">
        <f t="shared" si="270"/>
        <v>1889</v>
      </c>
      <c r="C1916" s="62">
        <v>0.10721357000131226</v>
      </c>
      <c r="D1916" s="62">
        <v>0.67114120246725317</v>
      </c>
      <c r="E1916" s="62">
        <v>0.99418151275117217</v>
      </c>
      <c r="F1916" s="62">
        <v>8.4644572926603101E-2</v>
      </c>
      <c r="G1916" s="62">
        <v>1.3558899654256273E-2</v>
      </c>
      <c r="H1916" s="62">
        <v>0.68396915177986362</v>
      </c>
      <c r="I1916" s="62">
        <v>0.64356513069236565</v>
      </c>
      <c r="J1916" s="62">
        <v>0.50420977588708205</v>
      </c>
      <c r="K1916" s="62"/>
      <c r="L1916" s="65">
        <f t="shared" si="271"/>
        <v>2.8957201523303507E-2</v>
      </c>
      <c r="M1916" s="65">
        <f t="shared" si="272"/>
        <v>0.18126782878509332</v>
      </c>
      <c r="N1916" s="65">
        <f t="shared" si="273"/>
        <v>0.26851744993778365</v>
      </c>
      <c r="O1916" s="65">
        <f t="shared" si="274"/>
        <v>2.2861564595410874E-2</v>
      </c>
      <c r="P1916" s="65">
        <f t="shared" si="275"/>
        <v>3.6621090941915606E-3</v>
      </c>
      <c r="Q1916" s="65">
        <f t="shared" si="276"/>
        <v>0.18473251626235423</v>
      </c>
      <c r="R1916" s="65">
        <f t="shared" si="277"/>
        <v>0.17381983626328171</v>
      </c>
      <c r="S1916" s="65">
        <f t="shared" si="278"/>
        <v>0.13618149353858122</v>
      </c>
      <c r="T1916" s="66">
        <f>(L1916*'Football Field'!$F$4)+(M1916*'Football Field'!$F$5)+(N1916*'Football Field'!$F$6)+(O1916*'Football Field'!$F$7)+(P1916*'Football Field'!$F$8)+(Q1916*'Football Field'!$F$9)+(R1916*'Football Field'!$F$10)+(S1916*'Football Field'!$F$11)</f>
        <v>139929184.45876831</v>
      </c>
    </row>
    <row r="1917" spans="2:20" x14ac:dyDescent="0.3">
      <c r="B1917" s="62">
        <f t="shared" si="270"/>
        <v>1890</v>
      </c>
      <c r="C1917" s="62">
        <v>0.87830518908192157</v>
      </c>
      <c r="D1917" s="62">
        <v>0.41168882766406212</v>
      </c>
      <c r="E1917" s="62">
        <v>0.47042092469432117</v>
      </c>
      <c r="F1917" s="62">
        <v>0.57111089682055871</v>
      </c>
      <c r="G1917" s="62">
        <v>0.29380359765364039</v>
      </c>
      <c r="H1917" s="62">
        <v>0.99408478160950087</v>
      </c>
      <c r="I1917" s="62">
        <v>0.75410398404111145</v>
      </c>
      <c r="J1917" s="62">
        <v>0.78142869070635668</v>
      </c>
      <c r="K1917" s="62"/>
      <c r="L1917" s="65">
        <f t="shared" si="271"/>
        <v>0.17038103542806929</v>
      </c>
      <c r="M1917" s="65">
        <f t="shared" si="272"/>
        <v>7.9862864985337553E-2</v>
      </c>
      <c r="N1917" s="65">
        <f t="shared" si="273"/>
        <v>9.1256211659444489E-2</v>
      </c>
      <c r="O1917" s="65">
        <f t="shared" si="274"/>
        <v>0.11078890020706007</v>
      </c>
      <c r="P1917" s="65">
        <f t="shared" si="275"/>
        <v>5.6994495538668664E-2</v>
      </c>
      <c r="Q1917" s="65">
        <f t="shared" si="276"/>
        <v>0.1928409355874989</v>
      </c>
      <c r="R1917" s="65">
        <f t="shared" si="277"/>
        <v>0.14628743996794571</v>
      </c>
      <c r="S1917" s="65">
        <f t="shared" si="278"/>
        <v>0.15158811662597524</v>
      </c>
      <c r="T1917" s="66">
        <f>(L1917*'Football Field'!$F$4)+(M1917*'Football Field'!$F$5)+(N1917*'Football Field'!$F$6)+(O1917*'Football Field'!$F$7)+(P1917*'Football Field'!$F$8)+(Q1917*'Football Field'!$F$9)+(R1917*'Football Field'!$F$10)+(S1917*'Football Field'!$F$11)</f>
        <v>136229352.26708359</v>
      </c>
    </row>
    <row r="1918" spans="2:20" x14ac:dyDescent="0.3">
      <c r="B1918" s="62">
        <f t="shared" si="270"/>
        <v>1891</v>
      </c>
      <c r="C1918" s="62">
        <v>0.84138511137323058</v>
      </c>
      <c r="D1918" s="62">
        <v>3.744053476548248E-2</v>
      </c>
      <c r="E1918" s="62">
        <v>0.3570190435652828</v>
      </c>
      <c r="F1918" s="62">
        <v>0.235839322883866</v>
      </c>
      <c r="G1918" s="62">
        <v>0.41346693433021586</v>
      </c>
      <c r="H1918" s="62">
        <v>0.56129047063873228</v>
      </c>
      <c r="I1918" s="62">
        <v>0.42172984603761299</v>
      </c>
      <c r="J1918" s="62">
        <v>0.40353130932996017</v>
      </c>
      <c r="K1918" s="62"/>
      <c r="L1918" s="65">
        <f t="shared" si="271"/>
        <v>0.25717041589791145</v>
      </c>
      <c r="M1918" s="65">
        <f t="shared" si="272"/>
        <v>1.1443746468682386E-2</v>
      </c>
      <c r="N1918" s="65">
        <f t="shared" si="273"/>
        <v>0.10912331900823259</v>
      </c>
      <c r="O1918" s="65">
        <f t="shared" si="274"/>
        <v>7.2084585205146892E-2</v>
      </c>
      <c r="P1918" s="65">
        <f t="shared" si="275"/>
        <v>0.12637668770747765</v>
      </c>
      <c r="Q1918" s="65">
        <f t="shared" si="276"/>
        <v>0.17155913721613994</v>
      </c>
      <c r="R1918" s="65">
        <f t="shared" si="277"/>
        <v>0.12890225704736155</v>
      </c>
      <c r="S1918" s="65">
        <f t="shared" si="278"/>
        <v>0.12333985144904759</v>
      </c>
      <c r="T1918" s="66">
        <f>(L1918*'Football Field'!$F$4)+(M1918*'Football Field'!$F$5)+(N1918*'Football Field'!$F$6)+(O1918*'Football Field'!$F$7)+(P1918*'Football Field'!$F$8)+(Q1918*'Football Field'!$F$9)+(R1918*'Football Field'!$F$10)+(S1918*'Football Field'!$F$11)</f>
        <v>139280032.68588755</v>
      </c>
    </row>
    <row r="1919" spans="2:20" x14ac:dyDescent="0.3">
      <c r="B1919" s="62">
        <f t="shared" si="270"/>
        <v>1892</v>
      </c>
      <c r="C1919" s="62">
        <v>0.39911704067801945</v>
      </c>
      <c r="D1919" s="62">
        <v>0.99261037930069251</v>
      </c>
      <c r="E1919" s="62">
        <v>0.58855281229984058</v>
      </c>
      <c r="F1919" s="62">
        <v>0.94374727221510224</v>
      </c>
      <c r="G1919" s="62">
        <v>0.29357278374792228</v>
      </c>
      <c r="H1919" s="62">
        <v>0.42316040117799703</v>
      </c>
      <c r="I1919" s="62">
        <v>7.4475921502186182E-2</v>
      </c>
      <c r="J1919" s="62">
        <v>0.46651887052815433</v>
      </c>
      <c r="K1919" s="62"/>
      <c r="L1919" s="65">
        <f t="shared" si="271"/>
        <v>9.5442462489374449E-2</v>
      </c>
      <c r="M1919" s="65">
        <f t="shared" si="272"/>
        <v>0.23736691054842135</v>
      </c>
      <c r="N1919" s="65">
        <f t="shared" si="273"/>
        <v>0.14074300013729527</v>
      </c>
      <c r="O1919" s="65">
        <f t="shared" si="274"/>
        <v>0.22568207930892281</v>
      </c>
      <c r="P1919" s="65">
        <f t="shared" si="275"/>
        <v>7.020324001491679E-2</v>
      </c>
      <c r="Q1919" s="65">
        <f t="shared" si="276"/>
        <v>0.10119204794615998</v>
      </c>
      <c r="R1919" s="65">
        <f t="shared" si="277"/>
        <v>1.7809726520969037E-2</v>
      </c>
      <c r="S1919" s="65">
        <f t="shared" si="278"/>
        <v>0.11156053303394035</v>
      </c>
      <c r="T1919" s="66">
        <f>(L1919*'Football Field'!$F$4)+(M1919*'Football Field'!$F$5)+(N1919*'Football Field'!$F$6)+(O1919*'Football Field'!$F$7)+(P1919*'Football Field'!$F$8)+(Q1919*'Football Field'!$F$9)+(R1919*'Football Field'!$F$10)+(S1919*'Football Field'!$F$11)</f>
        <v>121138812.5174181</v>
      </c>
    </row>
    <row r="1920" spans="2:20" x14ac:dyDescent="0.3">
      <c r="B1920" s="62">
        <f t="shared" si="270"/>
        <v>1893</v>
      </c>
      <c r="C1920" s="62">
        <v>0.19960114889363445</v>
      </c>
      <c r="D1920" s="62">
        <v>0.52865390494673181</v>
      </c>
      <c r="E1920" s="62">
        <v>0.82663495834721257</v>
      </c>
      <c r="F1920" s="62">
        <v>0.48252030263991585</v>
      </c>
      <c r="G1920" s="62">
        <v>0.41943009157763445</v>
      </c>
      <c r="H1920" s="62">
        <v>0.24035239617598825</v>
      </c>
      <c r="I1920" s="62">
        <v>0.85944868098866245</v>
      </c>
      <c r="J1920" s="62">
        <v>0.67608953674797012</v>
      </c>
      <c r="K1920" s="62"/>
      <c r="L1920" s="65">
        <f t="shared" si="271"/>
        <v>4.7156587067668301E-2</v>
      </c>
      <c r="M1920" s="65">
        <f t="shared" si="272"/>
        <v>0.12489664531223767</v>
      </c>
      <c r="N1920" s="65">
        <f t="shared" si="273"/>
        <v>0.19529588683505747</v>
      </c>
      <c r="O1920" s="65">
        <f t="shared" si="274"/>
        <v>0.11399739324888479</v>
      </c>
      <c r="P1920" s="65">
        <f t="shared" si="275"/>
        <v>9.9092073076296722E-2</v>
      </c>
      <c r="Q1920" s="65">
        <f t="shared" si="276"/>
        <v>5.6784235762267994E-2</v>
      </c>
      <c r="R1920" s="65">
        <f t="shared" si="277"/>
        <v>0.20304826289768443</v>
      </c>
      <c r="S1920" s="65">
        <f t="shared" si="278"/>
        <v>0.15972891579990273</v>
      </c>
      <c r="T1920" s="66">
        <f>(L1920*'Football Field'!$F$4)+(M1920*'Football Field'!$F$5)+(N1920*'Football Field'!$F$6)+(O1920*'Football Field'!$F$7)+(P1920*'Football Field'!$F$8)+(Q1920*'Football Field'!$F$9)+(R1920*'Football Field'!$F$10)+(S1920*'Football Field'!$F$11)</f>
        <v>150818136.09311876</v>
      </c>
    </row>
    <row r="1921" spans="2:20" x14ac:dyDescent="0.3">
      <c r="B1921" s="62">
        <f t="shared" si="270"/>
        <v>1894</v>
      </c>
      <c r="C1921" s="62">
        <v>0.22204465932949968</v>
      </c>
      <c r="D1921" s="62">
        <v>0.41684233459567388</v>
      </c>
      <c r="E1921" s="62">
        <v>0.31828082954468218</v>
      </c>
      <c r="F1921" s="62">
        <v>0.14534946566339912</v>
      </c>
      <c r="G1921" s="62">
        <v>0.50507373783300213</v>
      </c>
      <c r="H1921" s="62">
        <v>0.31201266413603512</v>
      </c>
      <c r="I1921" s="62">
        <v>5.5985218388931557E-2</v>
      </c>
      <c r="J1921" s="62">
        <v>0.97590022980656477</v>
      </c>
      <c r="K1921" s="62"/>
      <c r="L1921" s="65">
        <f t="shared" si="271"/>
        <v>7.5231399761250026E-2</v>
      </c>
      <c r="M1921" s="65">
        <f t="shared" si="272"/>
        <v>0.141231193788112</v>
      </c>
      <c r="N1921" s="65">
        <f t="shared" si="273"/>
        <v>0.10783737107716643</v>
      </c>
      <c r="O1921" s="65">
        <f t="shared" si="274"/>
        <v>4.9246146200619373E-2</v>
      </c>
      <c r="P1921" s="65">
        <f t="shared" si="275"/>
        <v>0.17112505382729212</v>
      </c>
      <c r="Q1921" s="65">
        <f t="shared" si="276"/>
        <v>0.10571364128762081</v>
      </c>
      <c r="R1921" s="65">
        <f t="shared" si="277"/>
        <v>1.8968464983832343E-2</v>
      </c>
      <c r="S1921" s="65">
        <f t="shared" si="278"/>
        <v>0.33064672907410686</v>
      </c>
      <c r="T1921" s="66">
        <f>(L1921*'Football Field'!$F$4)+(M1921*'Football Field'!$F$5)+(N1921*'Football Field'!$F$6)+(O1921*'Football Field'!$F$7)+(P1921*'Football Field'!$F$8)+(Q1921*'Football Field'!$F$9)+(R1921*'Football Field'!$F$10)+(S1921*'Football Field'!$F$11)</f>
        <v>129560427.05236602</v>
      </c>
    </row>
    <row r="1922" spans="2:20" x14ac:dyDescent="0.3">
      <c r="B1922" s="62">
        <f t="shared" si="270"/>
        <v>1895</v>
      </c>
      <c r="C1922" s="62">
        <v>0.40915196398952858</v>
      </c>
      <c r="D1922" s="62">
        <v>0.79932010913597473</v>
      </c>
      <c r="E1922" s="62">
        <v>0.97329385099446009</v>
      </c>
      <c r="F1922" s="62">
        <v>0.14004519612968291</v>
      </c>
      <c r="G1922" s="62">
        <v>0.38541575182359578</v>
      </c>
      <c r="H1922" s="62">
        <v>5.9258905950322349E-2</v>
      </c>
      <c r="I1922" s="62">
        <v>0.27583116309185984</v>
      </c>
      <c r="J1922" s="62">
        <v>7.323564931284321E-2</v>
      </c>
      <c r="K1922" s="62"/>
      <c r="L1922" s="65">
        <f t="shared" si="271"/>
        <v>0.13132564837664512</v>
      </c>
      <c r="M1922" s="65">
        <f t="shared" si="272"/>
        <v>0.25655805380775137</v>
      </c>
      <c r="N1922" s="65">
        <f t="shared" si="273"/>
        <v>0.3123984663217223</v>
      </c>
      <c r="O1922" s="65">
        <f t="shared" si="274"/>
        <v>4.4950355375138161E-2</v>
      </c>
      <c r="P1922" s="65">
        <f t="shared" si="275"/>
        <v>0.12370702809115991</v>
      </c>
      <c r="Q1922" s="65">
        <f t="shared" si="276"/>
        <v>1.9020351680912099E-2</v>
      </c>
      <c r="R1922" s="65">
        <f t="shared" si="277"/>
        <v>8.8533624481024642E-2</v>
      </c>
      <c r="S1922" s="65">
        <f t="shared" si="278"/>
        <v>2.3506471865646195E-2</v>
      </c>
      <c r="T1922" s="66">
        <f>(L1922*'Football Field'!$F$4)+(M1922*'Football Field'!$F$5)+(N1922*'Football Field'!$F$6)+(O1922*'Football Field'!$F$7)+(P1922*'Football Field'!$F$8)+(Q1922*'Football Field'!$F$9)+(R1922*'Football Field'!$F$10)+(S1922*'Football Field'!$F$11)</f>
        <v>137635081.6634872</v>
      </c>
    </row>
    <row r="1923" spans="2:20" x14ac:dyDescent="0.3">
      <c r="B1923" s="62">
        <f t="shared" si="270"/>
        <v>1896</v>
      </c>
      <c r="C1923" s="62">
        <v>0.34769137958104046</v>
      </c>
      <c r="D1923" s="62">
        <v>0.9517828864817961</v>
      </c>
      <c r="E1923" s="62">
        <v>0.2470968700719387</v>
      </c>
      <c r="F1923" s="62">
        <v>0.65827517736699004</v>
      </c>
      <c r="G1923" s="62">
        <v>0.82805849004079357</v>
      </c>
      <c r="H1923" s="62">
        <v>0.96031488483249561</v>
      </c>
      <c r="I1923" s="62">
        <v>0.94260978713584009</v>
      </c>
      <c r="J1923" s="62">
        <v>0.53527540053132572</v>
      </c>
      <c r="K1923" s="62"/>
      <c r="L1923" s="65">
        <f t="shared" si="271"/>
        <v>6.3550487051266188E-2</v>
      </c>
      <c r="M1923" s="65">
        <f t="shared" si="272"/>
        <v>0.17396538871876147</v>
      </c>
      <c r="N1923" s="65">
        <f t="shared" si="273"/>
        <v>4.5163979793910985E-2</v>
      </c>
      <c r="O1923" s="65">
        <f t="shared" si="274"/>
        <v>0.12031850828697405</v>
      </c>
      <c r="P1923" s="65">
        <f t="shared" si="275"/>
        <v>0.15135123687115434</v>
      </c>
      <c r="Q1923" s="65">
        <f t="shared" si="276"/>
        <v>0.1755248540450543</v>
      </c>
      <c r="R1923" s="65">
        <f t="shared" si="277"/>
        <v>0.17228874395435112</v>
      </c>
      <c r="S1923" s="65">
        <f t="shared" si="278"/>
        <v>9.7836801278527535E-2</v>
      </c>
      <c r="T1923" s="66">
        <f>(L1923*'Football Field'!$F$4)+(M1923*'Football Field'!$F$5)+(N1923*'Football Field'!$F$6)+(O1923*'Football Field'!$F$7)+(P1923*'Football Field'!$F$8)+(Q1923*'Football Field'!$F$9)+(R1923*'Football Field'!$F$10)+(S1923*'Football Field'!$F$11)</f>
        <v>146232641.21074396</v>
      </c>
    </row>
    <row r="1924" spans="2:20" x14ac:dyDescent="0.3">
      <c r="B1924" s="62">
        <f t="shared" si="270"/>
        <v>1897</v>
      </c>
      <c r="C1924" s="62">
        <v>0.82212650839014545</v>
      </c>
      <c r="D1924" s="62">
        <v>0.29902967852817419</v>
      </c>
      <c r="E1924" s="62">
        <v>0.642326860769448</v>
      </c>
      <c r="F1924" s="62">
        <v>0.82292183769854443</v>
      </c>
      <c r="G1924" s="62">
        <v>5.9238306548098918E-2</v>
      </c>
      <c r="H1924" s="62">
        <v>0.47420768166319949</v>
      </c>
      <c r="I1924" s="62">
        <v>0.21586319271501286</v>
      </c>
      <c r="J1924" s="62">
        <v>0.7062389767200542</v>
      </c>
      <c r="K1924" s="62"/>
      <c r="L1924" s="65">
        <f t="shared" si="271"/>
        <v>0.20339833235007201</v>
      </c>
      <c r="M1924" s="65">
        <f t="shared" si="272"/>
        <v>7.3981482551764691E-2</v>
      </c>
      <c r="N1924" s="65">
        <f t="shared" si="273"/>
        <v>0.15891497351179273</v>
      </c>
      <c r="O1924" s="65">
        <f t="shared" si="274"/>
        <v>0.20359510091713143</v>
      </c>
      <c r="P1924" s="65">
        <f t="shared" si="275"/>
        <v>1.4655862133334537E-2</v>
      </c>
      <c r="Q1924" s="65">
        <f t="shared" si="276"/>
        <v>0.1173214227415669</v>
      </c>
      <c r="R1924" s="65">
        <f t="shared" si="277"/>
        <v>5.3405665631644922E-2</v>
      </c>
      <c r="S1924" s="65">
        <f t="shared" si="278"/>
        <v>0.17472716016269282</v>
      </c>
      <c r="T1924" s="66">
        <f>(L1924*'Football Field'!$F$4)+(M1924*'Football Field'!$F$5)+(N1924*'Football Field'!$F$6)+(O1924*'Football Field'!$F$7)+(P1924*'Football Field'!$F$8)+(Q1924*'Football Field'!$F$9)+(R1924*'Football Field'!$F$10)+(S1924*'Football Field'!$F$11)</f>
        <v>122336262.21903521</v>
      </c>
    </row>
    <row r="1925" spans="2:20" x14ac:dyDescent="0.3">
      <c r="B1925" s="62">
        <f t="shared" si="270"/>
        <v>1898</v>
      </c>
      <c r="C1925" s="62">
        <v>0.91827898596294644</v>
      </c>
      <c r="D1925" s="62">
        <v>0.85603155583965784</v>
      </c>
      <c r="E1925" s="62">
        <v>0.48497441044316414</v>
      </c>
      <c r="F1925" s="62">
        <v>0.79583714740450406</v>
      </c>
      <c r="G1925" s="62">
        <v>0.53566175396633275</v>
      </c>
      <c r="H1925" s="62">
        <v>0.74482655973556089</v>
      </c>
      <c r="I1925" s="62">
        <v>0.754693792962566</v>
      </c>
      <c r="J1925" s="62">
        <v>7.6986175246444466E-2</v>
      </c>
      <c r="K1925" s="62"/>
      <c r="L1925" s="65">
        <f t="shared" si="271"/>
        <v>0.17770996366678152</v>
      </c>
      <c r="M1925" s="65">
        <f t="shared" si="272"/>
        <v>0.16566352819928568</v>
      </c>
      <c r="N1925" s="65">
        <f t="shared" si="273"/>
        <v>9.3854684879668068E-2</v>
      </c>
      <c r="O1925" s="65">
        <f t="shared" si="274"/>
        <v>0.15401440380520287</v>
      </c>
      <c r="P1925" s="65">
        <f t="shared" si="275"/>
        <v>0.10366395429948624</v>
      </c>
      <c r="Q1925" s="65">
        <f t="shared" si="276"/>
        <v>0.14414257855400972</v>
      </c>
      <c r="R1925" s="65">
        <f t="shared" si="277"/>
        <v>0.1460521351104237</v>
      </c>
      <c r="S1925" s="65">
        <f t="shared" si="278"/>
        <v>1.489875148514198E-2</v>
      </c>
      <c r="T1925" s="66">
        <f>(L1925*'Football Field'!$F$4)+(M1925*'Football Field'!$F$5)+(N1925*'Football Field'!$F$6)+(O1925*'Football Field'!$F$7)+(P1925*'Football Field'!$F$8)+(Q1925*'Football Field'!$F$9)+(R1925*'Football Field'!$F$10)+(S1925*'Football Field'!$F$11)</f>
        <v>139030463.98328701</v>
      </c>
    </row>
    <row r="1926" spans="2:20" x14ac:dyDescent="0.3">
      <c r="B1926" s="62">
        <f t="shared" si="270"/>
        <v>1899</v>
      </c>
      <c r="C1926" s="62">
        <v>2.0102172653553407E-2</v>
      </c>
      <c r="D1926" s="62">
        <v>0.75030541656690908</v>
      </c>
      <c r="E1926" s="62">
        <v>0.99575154803900856</v>
      </c>
      <c r="F1926" s="62">
        <v>0.22801415756088861</v>
      </c>
      <c r="G1926" s="62">
        <v>0.39936610982488308</v>
      </c>
      <c r="H1926" s="62">
        <v>0.65196001869045384</v>
      </c>
      <c r="I1926" s="62">
        <v>0.12472444947852857</v>
      </c>
      <c r="J1926" s="62">
        <v>0.84608302822294734</v>
      </c>
      <c r="K1926" s="62"/>
      <c r="L1926" s="65">
        <f t="shared" si="271"/>
        <v>5.005138588478438E-3</v>
      </c>
      <c r="M1926" s="65">
        <f t="shared" si="272"/>
        <v>0.18681476168396141</v>
      </c>
      <c r="N1926" s="65">
        <f t="shared" si="273"/>
        <v>0.24792715610997387</v>
      </c>
      <c r="O1926" s="65">
        <f t="shared" si="274"/>
        <v>5.6772095155877188E-2</v>
      </c>
      <c r="P1926" s="65">
        <f t="shared" si="275"/>
        <v>9.9436153577245445E-2</v>
      </c>
      <c r="Q1926" s="65">
        <f t="shared" si="276"/>
        <v>0.16232823704834193</v>
      </c>
      <c r="R1926" s="65">
        <f t="shared" si="277"/>
        <v>3.1054511657542819E-2</v>
      </c>
      <c r="S1926" s="65">
        <f t="shared" si="278"/>
        <v>0.21066194617857875</v>
      </c>
      <c r="T1926" s="66">
        <f>(L1926*'Football Field'!$F$4)+(M1926*'Football Field'!$F$5)+(N1926*'Football Field'!$F$6)+(O1926*'Football Field'!$F$7)+(P1926*'Football Field'!$F$8)+(Q1926*'Football Field'!$F$9)+(R1926*'Football Field'!$F$10)+(S1926*'Football Field'!$F$11)</f>
        <v>128342006.61928588</v>
      </c>
    </row>
    <row r="1927" spans="2:20" x14ac:dyDescent="0.3">
      <c r="B1927" s="62">
        <f t="shared" si="270"/>
        <v>1900</v>
      </c>
      <c r="C1927" s="62">
        <v>0.77278521156987279</v>
      </c>
      <c r="D1927" s="62">
        <v>0.64276584775359014</v>
      </c>
      <c r="E1927" s="62">
        <v>0.34360133159813244</v>
      </c>
      <c r="F1927" s="62">
        <v>0.58469365438463605</v>
      </c>
      <c r="G1927" s="62">
        <v>0.25151573687122553</v>
      </c>
      <c r="H1927" s="62">
        <v>0.54291105562241082</v>
      </c>
      <c r="I1927" s="62">
        <v>0.32502716866891357</v>
      </c>
      <c r="J1927" s="62">
        <v>0.60139353334844026</v>
      </c>
      <c r="K1927" s="62"/>
      <c r="L1927" s="65">
        <f t="shared" si="271"/>
        <v>0.19012139636107053</v>
      </c>
      <c r="M1927" s="65">
        <f t="shared" si="272"/>
        <v>0.15813390147550796</v>
      </c>
      <c r="N1927" s="65">
        <f t="shared" si="273"/>
        <v>8.4533145791252762E-2</v>
      </c>
      <c r="O1927" s="65">
        <f t="shared" si="274"/>
        <v>0.14384692195292248</v>
      </c>
      <c r="P1927" s="65">
        <f t="shared" si="275"/>
        <v>6.1878154996781266E-2</v>
      </c>
      <c r="Q1927" s="65">
        <f t="shared" si="276"/>
        <v>0.13356752490787391</v>
      </c>
      <c r="R1927" s="65">
        <f t="shared" si="277"/>
        <v>7.9963511513226948E-2</v>
      </c>
      <c r="S1927" s="65">
        <f t="shared" si="278"/>
        <v>0.14795544300136423</v>
      </c>
      <c r="T1927" s="66">
        <f>(L1927*'Football Field'!$F$4)+(M1927*'Football Field'!$F$5)+(N1927*'Football Field'!$F$6)+(O1927*'Football Field'!$F$7)+(P1927*'Football Field'!$F$8)+(Q1927*'Football Field'!$F$9)+(R1927*'Football Field'!$F$10)+(S1927*'Football Field'!$F$11)</f>
        <v>127110312.88059066</v>
      </c>
    </row>
    <row r="1928" spans="2:20" x14ac:dyDescent="0.3">
      <c r="B1928" s="62">
        <f t="shared" si="270"/>
        <v>1901</v>
      </c>
      <c r="C1928" s="62">
        <v>0.79152944555891824</v>
      </c>
      <c r="D1928" s="62">
        <v>0.5335062620319535</v>
      </c>
      <c r="E1928" s="62">
        <v>0.18802811882785142</v>
      </c>
      <c r="F1928" s="62">
        <v>5.6778317105660059E-2</v>
      </c>
      <c r="G1928" s="62">
        <v>0.26688425446406527</v>
      </c>
      <c r="H1928" s="62">
        <v>0.39206156573480844</v>
      </c>
      <c r="I1928" s="62">
        <v>0.33461705077622694</v>
      </c>
      <c r="J1928" s="62">
        <v>0.80601483749919167</v>
      </c>
      <c r="K1928" s="62"/>
      <c r="L1928" s="65">
        <f t="shared" si="271"/>
        <v>0.23491564730034994</v>
      </c>
      <c r="M1928" s="65">
        <f t="shared" si="272"/>
        <v>0.15833772146723946</v>
      </c>
      <c r="N1928" s="65">
        <f t="shared" si="273"/>
        <v>5.5804300765995879E-2</v>
      </c>
      <c r="O1928" s="65">
        <f t="shared" si="274"/>
        <v>1.6851066236812321E-2</v>
      </c>
      <c r="P1928" s="65">
        <f t="shared" si="275"/>
        <v>7.9207776468033397E-2</v>
      </c>
      <c r="Q1928" s="65">
        <f t="shared" si="276"/>
        <v>0.11635877479093173</v>
      </c>
      <c r="R1928" s="65">
        <f t="shared" si="277"/>
        <v>9.930998969384551E-2</v>
      </c>
      <c r="S1928" s="65">
        <f t="shared" si="278"/>
        <v>0.23921472327679169</v>
      </c>
      <c r="T1928" s="66">
        <f>(L1928*'Football Field'!$F$4)+(M1928*'Football Field'!$F$5)+(N1928*'Football Field'!$F$6)+(O1928*'Football Field'!$F$7)+(P1928*'Football Field'!$F$8)+(Q1928*'Football Field'!$F$9)+(R1928*'Football Field'!$F$10)+(S1928*'Football Field'!$F$11)</f>
        <v>130053243.95562114</v>
      </c>
    </row>
    <row r="1929" spans="2:20" x14ac:dyDescent="0.3">
      <c r="B1929" s="62">
        <f t="shared" si="270"/>
        <v>1902</v>
      </c>
      <c r="C1929" s="62">
        <v>0.42408914410406762</v>
      </c>
      <c r="D1929" s="62">
        <v>0.16209655570108306</v>
      </c>
      <c r="E1929" s="62">
        <v>0.49203270935930998</v>
      </c>
      <c r="F1929" s="62">
        <v>0.44073491052292468</v>
      </c>
      <c r="G1929" s="62">
        <v>0.64110306695869146</v>
      </c>
      <c r="H1929" s="62">
        <v>0.94824762060226431</v>
      </c>
      <c r="I1929" s="62">
        <v>0.72951343376551459</v>
      </c>
      <c r="J1929" s="62">
        <v>0.38854848489064919</v>
      </c>
      <c r="K1929" s="62"/>
      <c r="L1929" s="65">
        <f t="shared" si="271"/>
        <v>0.10034368806182023</v>
      </c>
      <c r="M1929" s="65">
        <f t="shared" si="272"/>
        <v>3.8353649102542395E-2</v>
      </c>
      <c r="N1929" s="65">
        <f t="shared" si="273"/>
        <v>0.11641980793558658</v>
      </c>
      <c r="O1929" s="65">
        <f t="shared" si="274"/>
        <v>0.10428224111441579</v>
      </c>
      <c r="P1929" s="65">
        <f t="shared" si="275"/>
        <v>0.15169132966674814</v>
      </c>
      <c r="Q1929" s="65">
        <f t="shared" si="276"/>
        <v>0.22436477040244104</v>
      </c>
      <c r="R1929" s="65">
        <f t="shared" si="277"/>
        <v>0.17261009731649962</v>
      </c>
      <c r="S1929" s="65">
        <f t="shared" si="278"/>
        <v>9.1934416399946275E-2</v>
      </c>
      <c r="T1929" s="66">
        <f>(L1929*'Football Field'!$F$4)+(M1929*'Football Field'!$F$5)+(N1929*'Football Field'!$F$6)+(O1929*'Football Field'!$F$7)+(P1929*'Football Field'!$F$8)+(Q1929*'Football Field'!$F$9)+(R1929*'Football Field'!$F$10)+(S1929*'Football Field'!$F$11)</f>
        <v>148266148.92716077</v>
      </c>
    </row>
    <row r="1930" spans="2:20" x14ac:dyDescent="0.3">
      <c r="B1930" s="62">
        <f t="shared" si="270"/>
        <v>1903</v>
      </c>
      <c r="C1930" s="62">
        <v>0.86717906216523699</v>
      </c>
      <c r="D1930" s="62">
        <v>0.69570107364110068</v>
      </c>
      <c r="E1930" s="62">
        <v>0.32060609441986165</v>
      </c>
      <c r="F1930" s="62">
        <v>0.30051488718096209</v>
      </c>
      <c r="G1930" s="62">
        <v>0.90215468008757338</v>
      </c>
      <c r="H1930" s="62">
        <v>0.65119247570359617</v>
      </c>
      <c r="I1930" s="62">
        <v>0.81221238734197565</v>
      </c>
      <c r="J1930" s="62">
        <v>0.76613057648438809</v>
      </c>
      <c r="K1930" s="62"/>
      <c r="L1930" s="65">
        <f t="shared" si="271"/>
        <v>0.16313570963738211</v>
      </c>
      <c r="M1930" s="65">
        <f t="shared" si="272"/>
        <v>0.1308768780239575</v>
      </c>
      <c r="N1930" s="65">
        <f t="shared" si="273"/>
        <v>6.0313152161055865E-2</v>
      </c>
      <c r="O1930" s="65">
        <f t="shared" si="274"/>
        <v>5.6533548278316983E-2</v>
      </c>
      <c r="P1930" s="65">
        <f t="shared" si="275"/>
        <v>0.16971540291955117</v>
      </c>
      <c r="Q1930" s="65">
        <f t="shared" si="276"/>
        <v>0.1225038187259504</v>
      </c>
      <c r="R1930" s="65">
        <f t="shared" si="277"/>
        <v>0.15279525298323915</v>
      </c>
      <c r="S1930" s="65">
        <f t="shared" si="278"/>
        <v>0.14412623727054691</v>
      </c>
      <c r="T1930" s="66">
        <f>(L1930*'Football Field'!$F$4)+(M1930*'Football Field'!$F$5)+(N1930*'Football Field'!$F$6)+(O1930*'Football Field'!$F$7)+(P1930*'Football Field'!$F$8)+(Q1930*'Football Field'!$F$9)+(R1930*'Football Field'!$F$10)+(S1930*'Football Field'!$F$11)</f>
        <v>144993798.6046859</v>
      </c>
    </row>
    <row r="1931" spans="2:20" x14ac:dyDescent="0.3">
      <c r="B1931" s="62">
        <f t="shared" si="270"/>
        <v>1904</v>
      </c>
      <c r="C1931" s="62">
        <v>9.0241882950504726E-2</v>
      </c>
      <c r="D1931" s="62">
        <v>0.60609719668249418</v>
      </c>
      <c r="E1931" s="62">
        <v>0.27056892257455112</v>
      </c>
      <c r="F1931" s="62">
        <v>0.21490496866959186</v>
      </c>
      <c r="G1931" s="62">
        <v>0.40716070959483841</v>
      </c>
      <c r="H1931" s="62">
        <v>6.2383312102853306E-2</v>
      </c>
      <c r="I1931" s="62">
        <v>0.68411922788096757</v>
      </c>
      <c r="J1931" s="62">
        <v>0.81065231714644281</v>
      </c>
      <c r="K1931" s="62"/>
      <c r="L1931" s="65">
        <f t="shared" si="271"/>
        <v>2.868346981756845E-2</v>
      </c>
      <c r="M1931" s="65">
        <f t="shared" si="272"/>
        <v>0.19264858045005959</v>
      </c>
      <c r="N1931" s="65">
        <f t="shared" si="273"/>
        <v>8.6000593853917867E-2</v>
      </c>
      <c r="O1931" s="65">
        <f t="shared" si="274"/>
        <v>6.8307752242499672E-2</v>
      </c>
      <c r="P1931" s="65">
        <f t="shared" si="275"/>
        <v>0.12941642553013663</v>
      </c>
      <c r="Q1931" s="65">
        <f t="shared" si="276"/>
        <v>1.9828596116545655E-2</v>
      </c>
      <c r="R1931" s="65">
        <f t="shared" si="277"/>
        <v>0.21744795856381469</v>
      </c>
      <c r="S1931" s="65">
        <f t="shared" si="278"/>
        <v>0.25766662342545754</v>
      </c>
      <c r="T1931" s="66">
        <f>(L1931*'Football Field'!$F$4)+(M1931*'Football Field'!$F$5)+(N1931*'Football Field'!$F$6)+(O1931*'Football Field'!$F$7)+(P1931*'Football Field'!$F$8)+(Q1931*'Football Field'!$F$9)+(R1931*'Football Field'!$F$10)+(S1931*'Football Field'!$F$11)</f>
        <v>152749453.11028183</v>
      </c>
    </row>
    <row r="1932" spans="2:20" x14ac:dyDescent="0.3">
      <c r="B1932" s="62">
        <f t="shared" si="270"/>
        <v>1905</v>
      </c>
      <c r="C1932" s="62">
        <v>0.76368434887418823</v>
      </c>
      <c r="D1932" s="62">
        <v>0.7968942640555452</v>
      </c>
      <c r="E1932" s="62">
        <v>0.35950417420005232</v>
      </c>
      <c r="F1932" s="62">
        <v>0.16697955252004826</v>
      </c>
      <c r="G1932" s="62">
        <v>0.51556183845472059</v>
      </c>
      <c r="H1932" s="62">
        <v>0.24755470989430461</v>
      </c>
      <c r="I1932" s="62">
        <v>0.61905607308988997</v>
      </c>
      <c r="J1932" s="62">
        <v>0.19747077747529052</v>
      </c>
      <c r="K1932" s="62"/>
      <c r="L1932" s="65">
        <f t="shared" si="271"/>
        <v>0.20827533031687004</v>
      </c>
      <c r="M1932" s="65">
        <f t="shared" si="272"/>
        <v>0.21733248339901581</v>
      </c>
      <c r="N1932" s="65">
        <f t="shared" si="273"/>
        <v>9.8045548193033308E-2</v>
      </c>
      <c r="O1932" s="65">
        <f t="shared" si="274"/>
        <v>4.5539392693519233E-2</v>
      </c>
      <c r="P1932" s="65">
        <f t="shared" si="275"/>
        <v>0.14060627582747495</v>
      </c>
      <c r="Q1932" s="65">
        <f t="shared" si="276"/>
        <v>6.7514201450823902E-2</v>
      </c>
      <c r="R1932" s="65">
        <f t="shared" si="277"/>
        <v>0.16883167541345315</v>
      </c>
      <c r="S1932" s="65">
        <f t="shared" si="278"/>
        <v>5.3855092705809626E-2</v>
      </c>
      <c r="T1932" s="66">
        <f>(L1932*'Football Field'!$F$4)+(M1932*'Football Field'!$F$5)+(N1932*'Football Field'!$F$6)+(O1932*'Football Field'!$F$7)+(P1932*'Football Field'!$F$8)+(Q1932*'Football Field'!$F$9)+(R1932*'Football Field'!$F$10)+(S1932*'Football Field'!$F$11)</f>
        <v>144550530.36835253</v>
      </c>
    </row>
    <row r="1933" spans="2:20" x14ac:dyDescent="0.3">
      <c r="B1933" s="62">
        <f t="shared" si="270"/>
        <v>1906</v>
      </c>
      <c r="C1933" s="62">
        <v>0.77506035762713565</v>
      </c>
      <c r="D1933" s="62">
        <v>0.879467603223969</v>
      </c>
      <c r="E1933" s="62">
        <v>0.72222019657734449</v>
      </c>
      <c r="F1933" s="62">
        <v>0.6649672722329959</v>
      </c>
      <c r="G1933" s="62">
        <v>0.79446161837051632</v>
      </c>
      <c r="H1933" s="62">
        <v>0.82395802133868867</v>
      </c>
      <c r="I1933" s="62">
        <v>0.64789849406461786</v>
      </c>
      <c r="J1933" s="62">
        <v>0.64676607357549387</v>
      </c>
      <c r="K1933" s="62"/>
      <c r="L1933" s="65">
        <f t="shared" si="271"/>
        <v>0.13015725211137527</v>
      </c>
      <c r="M1933" s="65">
        <f t="shared" si="272"/>
        <v>0.14769054491066827</v>
      </c>
      <c r="N1933" s="65">
        <f t="shared" si="273"/>
        <v>0.12128371072110335</v>
      </c>
      <c r="O1933" s="65">
        <f t="shared" si="274"/>
        <v>0.11166912621207882</v>
      </c>
      <c r="P1933" s="65">
        <f t="shared" si="275"/>
        <v>0.13341534002801925</v>
      </c>
      <c r="Q1933" s="65">
        <f t="shared" si="276"/>
        <v>0.13836872297391112</v>
      </c>
      <c r="R1933" s="65">
        <f t="shared" si="277"/>
        <v>0.10880273620589108</v>
      </c>
      <c r="S1933" s="65">
        <f t="shared" si="278"/>
        <v>0.10861256683695283</v>
      </c>
      <c r="T1933" s="66">
        <f>(L1933*'Football Field'!$F$4)+(M1933*'Football Field'!$F$5)+(N1933*'Football Field'!$F$6)+(O1933*'Football Field'!$F$7)+(P1933*'Football Field'!$F$8)+(Q1933*'Football Field'!$F$9)+(R1933*'Football Field'!$F$10)+(S1933*'Football Field'!$F$11)</f>
        <v>137728372.94952622</v>
      </c>
    </row>
    <row r="1934" spans="2:20" x14ac:dyDescent="0.3">
      <c r="B1934" s="62">
        <f t="shared" si="270"/>
        <v>1907</v>
      </c>
      <c r="C1934" s="62">
        <v>0.45300761013566371</v>
      </c>
      <c r="D1934" s="62">
        <v>0.35127104143019194</v>
      </c>
      <c r="E1934" s="62">
        <v>0.54978450410105439</v>
      </c>
      <c r="F1934" s="62">
        <v>0.41279343311253569</v>
      </c>
      <c r="G1934" s="62">
        <v>0.16632628691641271</v>
      </c>
      <c r="H1934" s="62">
        <v>0.82793286548307865</v>
      </c>
      <c r="I1934" s="62">
        <v>0.55079166977033889</v>
      </c>
      <c r="J1934" s="62">
        <v>0.58996683196003064</v>
      </c>
      <c r="K1934" s="62"/>
      <c r="L1934" s="65">
        <f t="shared" si="271"/>
        <v>0.11610000269970085</v>
      </c>
      <c r="M1934" s="65">
        <f t="shared" si="272"/>
        <v>9.00262334360315E-2</v>
      </c>
      <c r="N1934" s="65">
        <f t="shared" si="273"/>
        <v>0.14090267135086479</v>
      </c>
      <c r="O1934" s="65">
        <f t="shared" si="274"/>
        <v>0.10579362824485844</v>
      </c>
      <c r="P1934" s="65">
        <f t="shared" si="275"/>
        <v>4.2627280266315522E-2</v>
      </c>
      <c r="Q1934" s="65">
        <f t="shared" si="276"/>
        <v>0.21218850581554294</v>
      </c>
      <c r="R1934" s="65">
        <f t="shared" si="277"/>
        <v>0.14116079491061681</v>
      </c>
      <c r="S1934" s="65">
        <f t="shared" si="278"/>
        <v>0.15120088327606912</v>
      </c>
      <c r="T1934" s="66">
        <f>(L1934*'Football Field'!$F$4)+(M1934*'Football Field'!$F$5)+(N1934*'Football Field'!$F$6)+(O1934*'Football Field'!$F$7)+(P1934*'Football Field'!$F$8)+(Q1934*'Football Field'!$F$9)+(R1934*'Football Field'!$F$10)+(S1934*'Football Field'!$F$11)</f>
        <v>135828886.34865722</v>
      </c>
    </row>
    <row r="1935" spans="2:20" x14ac:dyDescent="0.3">
      <c r="B1935" s="62">
        <f t="shared" si="270"/>
        <v>1908</v>
      </c>
      <c r="C1935" s="62">
        <v>0.48003344394734526</v>
      </c>
      <c r="D1935" s="62">
        <v>0.73843045605166657</v>
      </c>
      <c r="E1935" s="62">
        <v>7.6351252523032431E-2</v>
      </c>
      <c r="F1935" s="62">
        <v>7.593564951913423E-2</v>
      </c>
      <c r="G1935" s="62">
        <v>0.68475208908595575</v>
      </c>
      <c r="H1935" s="62">
        <v>2.3733977565088549E-2</v>
      </c>
      <c r="I1935" s="62">
        <v>4.5141905607931632E-3</v>
      </c>
      <c r="J1935" s="62">
        <v>0.61987665571844186</v>
      </c>
      <c r="K1935" s="62"/>
      <c r="L1935" s="65">
        <f t="shared" si="271"/>
        <v>0.17755160641723669</v>
      </c>
      <c r="M1935" s="65">
        <f t="shared" si="272"/>
        <v>0.27312579019758354</v>
      </c>
      <c r="N1935" s="65">
        <f t="shared" si="273"/>
        <v>2.8240298063314705E-2</v>
      </c>
      <c r="O1935" s="65">
        <f t="shared" si="274"/>
        <v>2.8086577563411267E-2</v>
      </c>
      <c r="P1935" s="65">
        <f t="shared" si="275"/>
        <v>0.25327158961054835</v>
      </c>
      <c r="Q1935" s="65">
        <f t="shared" si="276"/>
        <v>8.7785671946106324E-3</v>
      </c>
      <c r="R1935" s="65">
        <f t="shared" si="277"/>
        <v>1.6696790522584279E-3</v>
      </c>
      <c r="S1935" s="65">
        <f t="shared" si="278"/>
        <v>0.22927589190103631</v>
      </c>
      <c r="T1935" s="66">
        <f>(L1935*'Football Field'!$F$4)+(M1935*'Football Field'!$F$5)+(N1935*'Football Field'!$F$6)+(O1935*'Football Field'!$F$7)+(P1935*'Football Field'!$F$8)+(Q1935*'Football Field'!$F$9)+(R1935*'Football Field'!$F$10)+(S1935*'Football Field'!$F$11)</f>
        <v>129963246.24140939</v>
      </c>
    </row>
    <row r="1936" spans="2:20" x14ac:dyDescent="0.3">
      <c r="B1936" s="62">
        <f t="shared" si="270"/>
        <v>1909</v>
      </c>
      <c r="C1936" s="62">
        <v>0.60988212492000859</v>
      </c>
      <c r="D1936" s="62">
        <v>0.24532445870820985</v>
      </c>
      <c r="E1936" s="62">
        <v>0.83755465580215582</v>
      </c>
      <c r="F1936" s="62">
        <v>0.40026444579504128</v>
      </c>
      <c r="G1936" s="62">
        <v>9.7944749608119608E-2</v>
      </c>
      <c r="H1936" s="62">
        <v>0.17100421735074867</v>
      </c>
      <c r="I1936" s="62">
        <v>0.28964703399071989</v>
      </c>
      <c r="J1936" s="62">
        <v>0.46639618786969661</v>
      </c>
      <c r="K1936" s="62"/>
      <c r="L1936" s="65">
        <f t="shared" si="271"/>
        <v>0.19559930364634762</v>
      </c>
      <c r="M1936" s="65">
        <f t="shared" si="272"/>
        <v>7.8679619110064422E-2</v>
      </c>
      <c r="N1936" s="65">
        <f t="shared" si="273"/>
        <v>0.26861765699748152</v>
      </c>
      <c r="O1936" s="65">
        <f t="shared" si="274"/>
        <v>0.12837144043559226</v>
      </c>
      <c r="P1936" s="65">
        <f t="shared" si="275"/>
        <v>3.1412504214116468E-2</v>
      </c>
      <c r="Q1936" s="65">
        <f t="shared" si="276"/>
        <v>5.4843886166990312E-2</v>
      </c>
      <c r="R1936" s="65">
        <f t="shared" si="277"/>
        <v>9.2894603460046576E-2</v>
      </c>
      <c r="S1936" s="65">
        <f t="shared" si="278"/>
        <v>0.14958098596936084</v>
      </c>
      <c r="T1936" s="66">
        <f>(L1936*'Football Field'!$F$4)+(M1936*'Football Field'!$F$5)+(N1936*'Football Field'!$F$6)+(O1936*'Football Field'!$F$7)+(P1936*'Football Field'!$F$8)+(Q1936*'Football Field'!$F$9)+(R1936*'Football Field'!$F$10)+(S1936*'Football Field'!$F$11)</f>
        <v>131356096.4278338</v>
      </c>
    </row>
    <row r="1937" spans="2:20" x14ac:dyDescent="0.3">
      <c r="B1937" s="62">
        <f t="shared" si="270"/>
        <v>1910</v>
      </c>
      <c r="C1937" s="62">
        <v>0.90791670625264842</v>
      </c>
      <c r="D1937" s="62">
        <v>0.69012461763648625</v>
      </c>
      <c r="E1937" s="62">
        <v>0.82716601092150188</v>
      </c>
      <c r="F1937" s="62">
        <v>0.87943675661290899</v>
      </c>
      <c r="G1937" s="62">
        <v>0.54697631236379152</v>
      </c>
      <c r="H1937" s="62">
        <v>0.75865871758192582</v>
      </c>
      <c r="I1937" s="62">
        <v>0.51968044171586059</v>
      </c>
      <c r="J1937" s="62">
        <v>0.54798521334581196</v>
      </c>
      <c r="K1937" s="62"/>
      <c r="L1937" s="65">
        <f t="shared" si="271"/>
        <v>0.15990234882547597</v>
      </c>
      <c r="M1937" s="65">
        <f t="shared" si="272"/>
        <v>0.12154479214049128</v>
      </c>
      <c r="N1937" s="65">
        <f t="shared" si="273"/>
        <v>0.14568053115892493</v>
      </c>
      <c r="O1937" s="65">
        <f t="shared" si="274"/>
        <v>0.15488645825923458</v>
      </c>
      <c r="P1937" s="65">
        <f t="shared" si="275"/>
        <v>9.63335033891633E-2</v>
      </c>
      <c r="Q1937" s="65">
        <f t="shared" si="276"/>
        <v>0.13361502224028438</v>
      </c>
      <c r="R1937" s="65">
        <f t="shared" si="277"/>
        <v>9.1526152891279688E-2</v>
      </c>
      <c r="S1937" s="65">
        <f t="shared" si="278"/>
        <v>9.6511191095145998E-2</v>
      </c>
      <c r="T1937" s="66">
        <f>(L1937*'Football Field'!$F$4)+(M1937*'Football Field'!$F$5)+(N1937*'Football Field'!$F$6)+(O1937*'Football Field'!$F$7)+(P1937*'Football Field'!$F$8)+(Q1937*'Football Field'!$F$9)+(R1937*'Football Field'!$F$10)+(S1937*'Football Field'!$F$11)</f>
        <v>133082555.24389449</v>
      </c>
    </row>
    <row r="1938" spans="2:20" x14ac:dyDescent="0.3">
      <c r="B1938" s="62">
        <f t="shared" si="270"/>
        <v>1911</v>
      </c>
      <c r="C1938" s="62">
        <v>0.40787038939555265</v>
      </c>
      <c r="D1938" s="62">
        <v>0.27362044981101696</v>
      </c>
      <c r="E1938" s="62">
        <v>0.91511589702781737</v>
      </c>
      <c r="F1938" s="62">
        <v>0.15655702931180704</v>
      </c>
      <c r="G1938" s="62">
        <v>0.42810457400312585</v>
      </c>
      <c r="H1938" s="62">
        <v>0.49486796318636028</v>
      </c>
      <c r="I1938" s="62">
        <v>0.39411054801548762</v>
      </c>
      <c r="J1938" s="62">
        <v>0.38512784895873886</v>
      </c>
      <c r="K1938" s="62"/>
      <c r="L1938" s="65">
        <f t="shared" si="271"/>
        <v>0.11803940956961775</v>
      </c>
      <c r="M1938" s="65">
        <f t="shared" si="272"/>
        <v>7.918691128750481E-2</v>
      </c>
      <c r="N1938" s="65">
        <f t="shared" si="273"/>
        <v>0.2648383971511527</v>
      </c>
      <c r="O1938" s="65">
        <f t="shared" si="274"/>
        <v>4.5308264057426439E-2</v>
      </c>
      <c r="P1938" s="65">
        <f t="shared" si="275"/>
        <v>0.12389526786749554</v>
      </c>
      <c r="Q1938" s="65">
        <f t="shared" si="276"/>
        <v>0.14321687405649711</v>
      </c>
      <c r="R1938" s="65">
        <f t="shared" si="277"/>
        <v>0.11405725348645253</v>
      </c>
      <c r="S1938" s="65">
        <f t="shared" si="278"/>
        <v>0.11145762252385305</v>
      </c>
      <c r="T1938" s="66">
        <f>(L1938*'Football Field'!$F$4)+(M1938*'Football Field'!$F$5)+(N1938*'Football Field'!$F$6)+(O1938*'Football Field'!$F$7)+(P1938*'Football Field'!$F$8)+(Q1938*'Football Field'!$F$9)+(R1938*'Football Field'!$F$10)+(S1938*'Football Field'!$F$11)</f>
        <v>141261671.21549821</v>
      </c>
    </row>
    <row r="1939" spans="2:20" x14ac:dyDescent="0.3">
      <c r="B1939" s="62">
        <f t="shared" si="270"/>
        <v>1912</v>
      </c>
      <c r="C1939" s="62">
        <v>0.58707634630683447</v>
      </c>
      <c r="D1939" s="62">
        <v>0.43430141919610676</v>
      </c>
      <c r="E1939" s="62">
        <v>0.66949909680926944</v>
      </c>
      <c r="F1939" s="62">
        <v>0.71441020400273014</v>
      </c>
      <c r="G1939" s="62">
        <v>0.42838514760209145</v>
      </c>
      <c r="H1939" s="62">
        <v>0.71160385136903492</v>
      </c>
      <c r="I1939" s="62">
        <v>0.46488253684617797</v>
      </c>
      <c r="J1939" s="62">
        <v>0.93138073579515546</v>
      </c>
      <c r="K1939" s="62"/>
      <c r="L1939" s="65">
        <f t="shared" si="271"/>
        <v>0.11880434539919464</v>
      </c>
      <c r="M1939" s="65">
        <f t="shared" si="272"/>
        <v>8.7887880576553931E-2</v>
      </c>
      <c r="N1939" s="65">
        <f t="shared" si="273"/>
        <v>0.13548391523886427</v>
      </c>
      <c r="O1939" s="65">
        <f t="shared" si="274"/>
        <v>0.14457240045009351</v>
      </c>
      <c r="P1939" s="65">
        <f t="shared" si="275"/>
        <v>8.6690627819987445E-2</v>
      </c>
      <c r="Q1939" s="65">
        <f t="shared" si="276"/>
        <v>0.14400448983726974</v>
      </c>
      <c r="R1939" s="65">
        <f t="shared" si="277"/>
        <v>9.4076461817900012E-2</v>
      </c>
      <c r="S1939" s="65">
        <f t="shared" si="278"/>
        <v>0.18847987886013648</v>
      </c>
      <c r="T1939" s="66">
        <f>(L1939*'Football Field'!$F$4)+(M1939*'Football Field'!$F$5)+(N1939*'Football Field'!$F$6)+(O1939*'Football Field'!$F$7)+(P1939*'Football Field'!$F$8)+(Q1939*'Football Field'!$F$9)+(R1939*'Football Field'!$F$10)+(S1939*'Football Field'!$F$11)</f>
        <v>133323260.66961592</v>
      </c>
    </row>
    <row r="1940" spans="2:20" x14ac:dyDescent="0.3">
      <c r="B1940" s="62">
        <f t="shared" si="270"/>
        <v>1913</v>
      </c>
      <c r="C1940" s="62">
        <v>0.19755747884720531</v>
      </c>
      <c r="D1940" s="62">
        <v>0.9542650486252926</v>
      </c>
      <c r="E1940" s="62">
        <v>0.9717039696626486</v>
      </c>
      <c r="F1940" s="62">
        <v>0.56912176754654265</v>
      </c>
      <c r="G1940" s="62">
        <v>0.69494258897557115</v>
      </c>
      <c r="H1940" s="62">
        <v>0.60306171891752147</v>
      </c>
      <c r="I1940" s="62">
        <v>0.11520794983879157</v>
      </c>
      <c r="J1940" s="62">
        <v>0.68635260498781081</v>
      </c>
      <c r="K1940" s="62"/>
      <c r="L1940" s="65">
        <f t="shared" si="271"/>
        <v>4.1224685462671072E-2</v>
      </c>
      <c r="M1940" s="65">
        <f t="shared" si="272"/>
        <v>0.19912825729075001</v>
      </c>
      <c r="N1940" s="65">
        <f t="shared" si="273"/>
        <v>0.20276726928244171</v>
      </c>
      <c r="O1940" s="65">
        <f t="shared" si="274"/>
        <v>0.1187596946163272</v>
      </c>
      <c r="P1940" s="65">
        <f t="shared" si="275"/>
        <v>0.14501495874671361</v>
      </c>
      <c r="Q1940" s="65">
        <f t="shared" si="276"/>
        <v>0.12584200720733316</v>
      </c>
      <c r="R1940" s="65">
        <f t="shared" si="277"/>
        <v>2.4040656535086954E-2</v>
      </c>
      <c r="S1940" s="65">
        <f t="shared" si="278"/>
        <v>0.14322247085867632</v>
      </c>
      <c r="T1940" s="66">
        <f>(L1940*'Football Field'!$F$4)+(M1940*'Football Field'!$F$5)+(N1940*'Football Field'!$F$6)+(O1940*'Football Field'!$F$7)+(P1940*'Football Field'!$F$8)+(Q1940*'Football Field'!$F$9)+(R1940*'Football Field'!$F$10)+(S1940*'Football Field'!$F$11)</f>
        <v>129628512.99085131</v>
      </c>
    </row>
    <row r="1941" spans="2:20" x14ac:dyDescent="0.3">
      <c r="B1941" s="62">
        <f t="shared" si="270"/>
        <v>1914</v>
      </c>
      <c r="C1941" s="62">
        <v>0.310299360172691</v>
      </c>
      <c r="D1941" s="62">
        <v>0.68517800499556203</v>
      </c>
      <c r="E1941" s="62">
        <v>0.76954849607949727</v>
      </c>
      <c r="F1941" s="62">
        <v>0.16995580307552971</v>
      </c>
      <c r="G1941" s="62">
        <v>0.60203015876060118</v>
      </c>
      <c r="H1941" s="62">
        <v>0.18204632897596817</v>
      </c>
      <c r="I1941" s="62">
        <v>0.4400020286303159</v>
      </c>
      <c r="J1941" s="62">
        <v>0.86340022173150677</v>
      </c>
      <c r="K1941" s="62"/>
      <c r="L1941" s="65">
        <f t="shared" si="271"/>
        <v>7.7141681739335249E-2</v>
      </c>
      <c r="M1941" s="65">
        <f t="shared" si="272"/>
        <v>0.17033803603959885</v>
      </c>
      <c r="N1941" s="65">
        <f t="shared" si="273"/>
        <v>0.19131288293508131</v>
      </c>
      <c r="O1941" s="65">
        <f t="shared" si="274"/>
        <v>4.2251703204638127E-2</v>
      </c>
      <c r="P1941" s="65">
        <f t="shared" si="275"/>
        <v>0.14966714362139066</v>
      </c>
      <c r="Q1941" s="65">
        <f t="shared" si="276"/>
        <v>4.5257457069401971E-2</v>
      </c>
      <c r="R1941" s="65">
        <f t="shared" si="277"/>
        <v>0.10938629212245773</v>
      </c>
      <c r="S1941" s="65">
        <f t="shared" si="278"/>
        <v>0.21464480326809621</v>
      </c>
      <c r="T1941" s="66">
        <f>(L1941*'Football Field'!$F$4)+(M1941*'Football Field'!$F$5)+(N1941*'Football Field'!$F$6)+(O1941*'Football Field'!$F$7)+(P1941*'Football Field'!$F$8)+(Q1941*'Football Field'!$F$9)+(R1941*'Football Field'!$F$10)+(S1941*'Football Field'!$F$11)</f>
        <v>141486188.71162671</v>
      </c>
    </row>
    <row r="1942" spans="2:20" x14ac:dyDescent="0.3">
      <c r="B1942" s="62">
        <f t="shared" si="270"/>
        <v>1915</v>
      </c>
      <c r="C1942" s="62">
        <v>0.11201827677171694</v>
      </c>
      <c r="D1942" s="62">
        <v>0.51713159089129968</v>
      </c>
      <c r="E1942" s="62">
        <v>0.93925355561815538</v>
      </c>
      <c r="F1942" s="62">
        <v>0.48497132833788548</v>
      </c>
      <c r="G1942" s="62">
        <v>0.8378062883257773</v>
      </c>
      <c r="H1942" s="62">
        <v>0.77435925666319194</v>
      </c>
      <c r="I1942" s="62">
        <v>0.46086717079275574</v>
      </c>
      <c r="J1942" s="62">
        <v>3.1119606394516053E-2</v>
      </c>
      <c r="K1942" s="62"/>
      <c r="L1942" s="65">
        <f t="shared" si="271"/>
        <v>2.6943487025679995E-2</v>
      </c>
      <c r="M1942" s="65">
        <f t="shared" si="272"/>
        <v>0.12438441932242757</v>
      </c>
      <c r="N1942" s="65">
        <f t="shared" si="273"/>
        <v>0.22591640149218203</v>
      </c>
      <c r="O1942" s="65">
        <f t="shared" si="274"/>
        <v>0.11664898862466522</v>
      </c>
      <c r="P1942" s="65">
        <f t="shared" si="275"/>
        <v>0.20151553398327376</v>
      </c>
      <c r="Q1942" s="65">
        <f t="shared" si="276"/>
        <v>0.18625477186761877</v>
      </c>
      <c r="R1942" s="65">
        <f t="shared" si="277"/>
        <v>0.11085127351246375</v>
      </c>
      <c r="S1942" s="65">
        <f t="shared" si="278"/>
        <v>7.485124171688862E-3</v>
      </c>
      <c r="T1942" s="66">
        <f>(L1942*'Football Field'!$F$4)+(M1942*'Football Field'!$F$5)+(N1942*'Football Field'!$F$6)+(O1942*'Football Field'!$F$7)+(P1942*'Football Field'!$F$8)+(Q1942*'Football Field'!$F$9)+(R1942*'Football Field'!$F$10)+(S1942*'Football Field'!$F$11)</f>
        <v>146156532.14855564</v>
      </c>
    </row>
    <row r="1943" spans="2:20" x14ac:dyDescent="0.3">
      <c r="B1943" s="62">
        <f t="shared" si="270"/>
        <v>1916</v>
      </c>
      <c r="C1943" s="62">
        <v>0.20693603619965073</v>
      </c>
      <c r="D1943" s="62">
        <v>0.37055065963787659</v>
      </c>
      <c r="E1943" s="62">
        <v>0.41817618380651622</v>
      </c>
      <c r="F1943" s="62">
        <v>0.4815402769802174</v>
      </c>
      <c r="G1943" s="62">
        <v>0.21494420929050728</v>
      </c>
      <c r="H1943" s="62">
        <v>0.82707704602771481</v>
      </c>
      <c r="I1943" s="62">
        <v>0.64662077377697069</v>
      </c>
      <c r="J1943" s="62">
        <v>0.64521870943370729</v>
      </c>
      <c r="K1943" s="62"/>
      <c r="L1943" s="65">
        <f t="shared" si="271"/>
        <v>5.4298758008971736E-2</v>
      </c>
      <c r="M1943" s="65">
        <f t="shared" si="272"/>
        <v>9.7230240644649357E-2</v>
      </c>
      <c r="N1943" s="65">
        <f t="shared" si="273"/>
        <v>0.10972688868804975</v>
      </c>
      <c r="O1943" s="65">
        <f t="shared" si="274"/>
        <v>0.12635324156927183</v>
      </c>
      <c r="P1943" s="65">
        <f t="shared" si="275"/>
        <v>5.6400053949205428E-2</v>
      </c>
      <c r="Q1943" s="65">
        <f t="shared" si="276"/>
        <v>0.21701998937345965</v>
      </c>
      <c r="R1943" s="65">
        <f t="shared" si="277"/>
        <v>0.16966936046370956</v>
      </c>
      <c r="S1943" s="65">
        <f t="shared" si="278"/>
        <v>0.16930146730268264</v>
      </c>
      <c r="T1943" s="66">
        <f>(L1943*'Football Field'!$F$4)+(M1943*'Football Field'!$F$5)+(N1943*'Football Field'!$F$6)+(O1943*'Football Field'!$F$7)+(P1943*'Football Field'!$F$8)+(Q1943*'Football Field'!$F$9)+(R1943*'Football Field'!$F$10)+(S1943*'Football Field'!$F$11)</f>
        <v>140659626.07818288</v>
      </c>
    </row>
    <row r="1944" spans="2:20" x14ac:dyDescent="0.3">
      <c r="B1944" s="62">
        <f t="shared" si="270"/>
        <v>1917</v>
      </c>
      <c r="C1944" s="62">
        <v>0.19806610931401014</v>
      </c>
      <c r="D1944" s="62">
        <v>0.18912026150186023</v>
      </c>
      <c r="E1944" s="62">
        <v>3.8483536902250481E-2</v>
      </c>
      <c r="F1944" s="62">
        <v>0.93475294963135036</v>
      </c>
      <c r="G1944" s="62">
        <v>0.10112675608992061</v>
      </c>
      <c r="H1944" s="62">
        <v>0.35399875284231119</v>
      </c>
      <c r="I1944" s="62">
        <v>0.66921379891939581</v>
      </c>
      <c r="J1944" s="62">
        <v>0.87351357963394205</v>
      </c>
      <c r="K1944" s="62"/>
      <c r="L1944" s="65">
        <f t="shared" si="271"/>
        <v>5.8978512892704456E-2</v>
      </c>
      <c r="M1944" s="65">
        <f t="shared" si="272"/>
        <v>5.631469119018094E-2</v>
      </c>
      <c r="N1944" s="65">
        <f t="shared" si="273"/>
        <v>1.1459314191646522E-2</v>
      </c>
      <c r="O1944" s="65">
        <f t="shared" si="274"/>
        <v>0.27834312029587838</v>
      </c>
      <c r="P1944" s="65">
        <f t="shared" si="275"/>
        <v>3.011270180700661E-2</v>
      </c>
      <c r="Q1944" s="65">
        <f t="shared" si="276"/>
        <v>0.10541086549749644</v>
      </c>
      <c r="R1944" s="65">
        <f t="shared" si="277"/>
        <v>0.19927303466626672</v>
      </c>
      <c r="S1944" s="65">
        <f t="shared" si="278"/>
        <v>0.26010775945881986</v>
      </c>
      <c r="T1944" s="66">
        <f>(L1944*'Football Field'!$F$4)+(M1944*'Football Field'!$F$5)+(N1944*'Football Field'!$F$6)+(O1944*'Football Field'!$F$7)+(P1944*'Football Field'!$F$8)+(Q1944*'Football Field'!$F$9)+(R1944*'Football Field'!$F$10)+(S1944*'Football Field'!$F$11)</f>
        <v>141934820.42149797</v>
      </c>
    </row>
    <row r="1945" spans="2:20" x14ac:dyDescent="0.3">
      <c r="B1945" s="62">
        <f t="shared" si="270"/>
        <v>1918</v>
      </c>
      <c r="C1945" s="62">
        <v>0.99080963932108679</v>
      </c>
      <c r="D1945" s="62">
        <v>0.1847079857665227</v>
      </c>
      <c r="E1945" s="62">
        <v>0.89242237961449133</v>
      </c>
      <c r="F1945" s="62">
        <v>0.39672095334552393</v>
      </c>
      <c r="G1945" s="62">
        <v>0.19380999813611066</v>
      </c>
      <c r="H1945" s="62">
        <v>0.51144147873990853</v>
      </c>
      <c r="I1945" s="62">
        <v>0.18359824322152862</v>
      </c>
      <c r="J1945" s="62">
        <v>0.243895377388198</v>
      </c>
      <c r="K1945" s="62"/>
      <c r="L1945" s="65">
        <f t="shared" si="271"/>
        <v>0.27542335339016494</v>
      </c>
      <c r="M1945" s="65">
        <f t="shared" si="272"/>
        <v>5.1344769791114651E-2</v>
      </c>
      <c r="N1945" s="65">
        <f t="shared" si="273"/>
        <v>0.24807385261438777</v>
      </c>
      <c r="O1945" s="65">
        <f t="shared" si="274"/>
        <v>0.11027972578611341</v>
      </c>
      <c r="P1945" s="65">
        <f t="shared" si="275"/>
        <v>5.3874929642151667E-2</v>
      </c>
      <c r="Q1945" s="65">
        <f t="shared" si="276"/>
        <v>0.14216951626943308</v>
      </c>
      <c r="R1945" s="65">
        <f t="shared" si="277"/>
        <v>5.1036285697892224E-2</v>
      </c>
      <c r="S1945" s="65">
        <f t="shared" si="278"/>
        <v>6.7797566808742354E-2</v>
      </c>
      <c r="T1945" s="66">
        <f>(L1945*'Football Field'!$F$4)+(M1945*'Football Field'!$F$5)+(N1945*'Football Field'!$F$6)+(O1945*'Football Field'!$F$7)+(P1945*'Football Field'!$F$8)+(Q1945*'Football Field'!$F$9)+(R1945*'Football Field'!$F$10)+(S1945*'Football Field'!$F$11)</f>
        <v>125790492.15119112</v>
      </c>
    </row>
    <row r="1946" spans="2:20" x14ac:dyDescent="0.3">
      <c r="B1946" s="62">
        <f t="shared" si="270"/>
        <v>1919</v>
      </c>
      <c r="C1946" s="62">
        <v>0.32975531164340954</v>
      </c>
      <c r="D1946" s="62">
        <v>0.70123383540280093</v>
      </c>
      <c r="E1946" s="62">
        <v>0.57756021068376184</v>
      </c>
      <c r="F1946" s="62">
        <v>8.3467990135530412E-2</v>
      </c>
      <c r="G1946" s="62">
        <v>0.97663851783282141</v>
      </c>
      <c r="H1946" s="62">
        <v>0.85490090331590318</v>
      </c>
      <c r="I1946" s="62">
        <v>0.16535733271671438</v>
      </c>
      <c r="J1946" s="62">
        <v>0.62714319665806495</v>
      </c>
      <c r="K1946" s="62"/>
      <c r="L1946" s="65">
        <f t="shared" si="271"/>
        <v>7.6401977278311994E-2</v>
      </c>
      <c r="M1946" s="65">
        <f t="shared" si="272"/>
        <v>0.16247092819285336</v>
      </c>
      <c r="N1946" s="65">
        <f t="shared" si="273"/>
        <v>0.13381662261512134</v>
      </c>
      <c r="O1946" s="65">
        <f t="shared" si="274"/>
        <v>1.9338943940036504E-2</v>
      </c>
      <c r="P1946" s="65">
        <f t="shared" si="275"/>
        <v>0.22628024845670083</v>
      </c>
      <c r="Q1946" s="65">
        <f t="shared" si="276"/>
        <v>0.19807450277247243</v>
      </c>
      <c r="R1946" s="65">
        <f t="shared" si="277"/>
        <v>3.8312126388691588E-2</v>
      </c>
      <c r="S1946" s="65">
        <f t="shared" si="278"/>
        <v>0.14530465035581194</v>
      </c>
      <c r="T1946" s="66">
        <f>(L1946*'Football Field'!$F$4)+(M1946*'Football Field'!$F$5)+(N1946*'Football Field'!$F$6)+(O1946*'Football Field'!$F$7)+(P1946*'Football Field'!$F$8)+(Q1946*'Football Field'!$F$9)+(R1946*'Football Field'!$F$10)+(S1946*'Football Field'!$F$11)</f>
        <v>135724439.61355662</v>
      </c>
    </row>
    <row r="1947" spans="2:20" x14ac:dyDescent="0.3">
      <c r="B1947" s="62">
        <f t="shared" si="270"/>
        <v>1920</v>
      </c>
      <c r="C1947" s="62">
        <v>0.18433237888313725</v>
      </c>
      <c r="D1947" s="62">
        <v>0.92200802806652371</v>
      </c>
      <c r="E1947" s="62">
        <v>0.72145134937355282</v>
      </c>
      <c r="F1947" s="62">
        <v>0.55107389407893792</v>
      </c>
      <c r="G1947" s="62">
        <v>0.70675064252273878</v>
      </c>
      <c r="H1947" s="62">
        <v>0.79909204010291535</v>
      </c>
      <c r="I1947" s="62">
        <v>0.9153357501681848</v>
      </c>
      <c r="J1947" s="62">
        <v>0.52395342128154498</v>
      </c>
      <c r="K1947" s="62"/>
      <c r="L1947" s="65">
        <f t="shared" si="271"/>
        <v>3.4622927363905001E-2</v>
      </c>
      <c r="M1947" s="65">
        <f t="shared" si="272"/>
        <v>0.17317965068374008</v>
      </c>
      <c r="N1947" s="65">
        <f t="shared" si="273"/>
        <v>0.13550933274608126</v>
      </c>
      <c r="O1947" s="65">
        <f t="shared" si="274"/>
        <v>0.10350754177016032</v>
      </c>
      <c r="P1947" s="65">
        <f t="shared" si="275"/>
        <v>0.13274811679163151</v>
      </c>
      <c r="Q1947" s="65">
        <f t="shared" si="276"/>
        <v>0.15009248960595317</v>
      </c>
      <c r="R1947" s="65">
        <f t="shared" si="277"/>
        <v>0.17192640481111759</v>
      </c>
      <c r="S1947" s="65">
        <f t="shared" si="278"/>
        <v>9.841353622741085E-2</v>
      </c>
      <c r="T1947" s="66">
        <f>(L1947*'Football Field'!$F$4)+(M1947*'Football Field'!$F$5)+(N1947*'Football Field'!$F$6)+(O1947*'Football Field'!$F$7)+(P1947*'Football Field'!$F$8)+(Q1947*'Football Field'!$F$9)+(R1947*'Football Field'!$F$10)+(S1947*'Football Field'!$F$11)</f>
        <v>147048413.71058488</v>
      </c>
    </row>
    <row r="1948" spans="2:20" x14ac:dyDescent="0.3">
      <c r="B1948" s="62">
        <f t="shared" si="270"/>
        <v>1921</v>
      </c>
      <c r="C1948" s="62">
        <v>0.52886645691751177</v>
      </c>
      <c r="D1948" s="62">
        <v>0.49079073511980109</v>
      </c>
      <c r="E1948" s="62">
        <v>0.48618365905268379</v>
      </c>
      <c r="F1948" s="62">
        <v>0.99555733116166589</v>
      </c>
      <c r="G1948" s="62">
        <v>0.44361551626106988</v>
      </c>
      <c r="H1948" s="62">
        <v>0.63511336301106991</v>
      </c>
      <c r="I1948" s="62">
        <v>0.25133056383444385</v>
      </c>
      <c r="J1948" s="62">
        <v>0.80856129838002722</v>
      </c>
      <c r="K1948" s="62"/>
      <c r="L1948" s="65">
        <f t="shared" si="271"/>
        <v>0.11397937500035576</v>
      </c>
      <c r="M1948" s="65">
        <f t="shared" si="272"/>
        <v>0.10577343394203037</v>
      </c>
      <c r="N1948" s="65">
        <f t="shared" si="273"/>
        <v>0.10478053366665702</v>
      </c>
      <c r="O1948" s="65">
        <f t="shared" si="274"/>
        <v>0.21455889459165958</v>
      </c>
      <c r="P1948" s="65">
        <f t="shared" si="275"/>
        <v>9.5606402377270278E-2</v>
      </c>
      <c r="Q1948" s="65">
        <f t="shared" si="276"/>
        <v>0.13687732171992634</v>
      </c>
      <c r="R1948" s="65">
        <f t="shared" si="277"/>
        <v>5.4165848882348336E-2</v>
      </c>
      <c r="S1948" s="65">
        <f t="shared" si="278"/>
        <v>0.17425818981975241</v>
      </c>
      <c r="T1948" s="66">
        <f>(L1948*'Football Field'!$F$4)+(M1948*'Football Field'!$F$5)+(N1948*'Football Field'!$F$6)+(O1948*'Football Field'!$F$7)+(P1948*'Football Field'!$F$8)+(Q1948*'Football Field'!$F$9)+(R1948*'Football Field'!$F$10)+(S1948*'Football Field'!$F$11)</f>
        <v>128064327.86850277</v>
      </c>
    </row>
    <row r="1949" spans="2:20" x14ac:dyDescent="0.3">
      <c r="B1949" s="62">
        <f t="shared" si="270"/>
        <v>1922</v>
      </c>
      <c r="C1949" s="62">
        <v>0.89346315687620603</v>
      </c>
      <c r="D1949" s="62">
        <v>0.9021944692027799</v>
      </c>
      <c r="E1949" s="62">
        <v>0.23209612676013935</v>
      </c>
      <c r="F1949" s="62">
        <v>0.59985357698292019</v>
      </c>
      <c r="G1949" s="62">
        <v>0.79627773202710328</v>
      </c>
      <c r="H1949" s="62">
        <v>0.44827022371341829</v>
      </c>
      <c r="I1949" s="62">
        <v>0.70683119897859359</v>
      </c>
      <c r="J1949" s="62">
        <v>0.90200097442016092</v>
      </c>
      <c r="K1949" s="62"/>
      <c r="L1949" s="65">
        <f t="shared" si="271"/>
        <v>0.16301134851447416</v>
      </c>
      <c r="M1949" s="65">
        <f t="shared" si="272"/>
        <v>0.16460436663245914</v>
      </c>
      <c r="N1949" s="65">
        <f t="shared" si="273"/>
        <v>4.2345677398087478E-2</v>
      </c>
      <c r="O1949" s="65">
        <f t="shared" si="274"/>
        <v>0.10944261074747942</v>
      </c>
      <c r="P1949" s="65">
        <f t="shared" si="275"/>
        <v>0.14527997700947168</v>
      </c>
      <c r="Q1949" s="65">
        <f t="shared" si="276"/>
        <v>8.1786398357928017E-2</v>
      </c>
      <c r="R1949" s="65">
        <f t="shared" si="277"/>
        <v>0.12896055761319736</v>
      </c>
      <c r="S1949" s="65">
        <f t="shared" si="278"/>
        <v>0.16456906372690283</v>
      </c>
      <c r="T1949" s="66">
        <f>(L1949*'Football Field'!$F$4)+(M1949*'Football Field'!$F$5)+(N1949*'Football Field'!$F$6)+(O1949*'Football Field'!$F$7)+(P1949*'Football Field'!$F$8)+(Q1949*'Football Field'!$F$9)+(R1949*'Football Field'!$F$10)+(S1949*'Football Field'!$F$11)</f>
        <v>139639514.36298996</v>
      </c>
    </row>
    <row r="1950" spans="2:20" x14ac:dyDescent="0.3">
      <c r="B1950" s="62">
        <f t="shared" ref="B1950:B2013" si="279">B1949+1</f>
        <v>1923</v>
      </c>
      <c r="C1950" s="62">
        <v>0.51294024294680918</v>
      </c>
      <c r="D1950" s="62">
        <v>0.25529176677610843</v>
      </c>
      <c r="E1950" s="62">
        <v>0.32398603805040815</v>
      </c>
      <c r="F1950" s="62">
        <v>0.41273544384755867</v>
      </c>
      <c r="G1950" s="62">
        <v>0.37153090219897367</v>
      </c>
      <c r="H1950" s="62">
        <v>0.21468730815713222</v>
      </c>
      <c r="I1950" s="62">
        <v>0.51202725924033621</v>
      </c>
      <c r="J1950" s="62">
        <v>0.27657536900827107</v>
      </c>
      <c r="K1950" s="62"/>
      <c r="L1950" s="65">
        <f t="shared" si="271"/>
        <v>0.17811820793146182</v>
      </c>
      <c r="M1950" s="65">
        <f t="shared" si="272"/>
        <v>8.8649920966588122E-2</v>
      </c>
      <c r="N1950" s="65">
        <f t="shared" si="273"/>
        <v>0.11250396763729315</v>
      </c>
      <c r="O1950" s="65">
        <f t="shared" si="274"/>
        <v>0.14332214837654503</v>
      </c>
      <c r="P1950" s="65">
        <f t="shared" si="275"/>
        <v>0.1290138946998213</v>
      </c>
      <c r="Q1950" s="65">
        <f t="shared" si="276"/>
        <v>7.4550045780953228E-2</v>
      </c>
      <c r="R1950" s="65">
        <f t="shared" si="277"/>
        <v>0.17780117485810937</v>
      </c>
      <c r="S1950" s="65">
        <f t="shared" si="278"/>
        <v>9.6040639749228038E-2</v>
      </c>
      <c r="T1950" s="66">
        <f>(L1950*'Football Field'!$F$4)+(M1950*'Football Field'!$F$5)+(N1950*'Football Field'!$F$6)+(O1950*'Football Field'!$F$7)+(P1950*'Football Field'!$F$8)+(Q1950*'Football Field'!$F$9)+(R1950*'Football Field'!$F$10)+(S1950*'Football Field'!$F$11)</f>
        <v>146801276.99231744</v>
      </c>
    </row>
    <row r="1951" spans="2:20" x14ac:dyDescent="0.3">
      <c r="B1951" s="62">
        <f t="shared" si="279"/>
        <v>1924</v>
      </c>
      <c r="C1951" s="62">
        <v>0.70829476637152333</v>
      </c>
      <c r="D1951" s="62">
        <v>0.93179626650350389</v>
      </c>
      <c r="E1951" s="62">
        <v>0.7411651320475624</v>
      </c>
      <c r="F1951" s="62">
        <v>0.86097484763174958</v>
      </c>
      <c r="G1951" s="62">
        <v>0.43853408215302303</v>
      </c>
      <c r="H1951" s="62">
        <v>0.44352211478512016</v>
      </c>
      <c r="I1951" s="62">
        <v>3.4532923936954396E-2</v>
      </c>
      <c r="J1951" s="62">
        <v>0.59241260335950396</v>
      </c>
      <c r="K1951" s="62"/>
      <c r="L1951" s="65">
        <f t="shared" si="271"/>
        <v>0.14907599892701012</v>
      </c>
      <c r="M1951" s="65">
        <f t="shared" si="272"/>
        <v>0.19611673814430874</v>
      </c>
      <c r="N1951" s="65">
        <f t="shared" si="273"/>
        <v>0.15599428045456459</v>
      </c>
      <c r="O1951" s="65">
        <f t="shared" si="274"/>
        <v>0.18121083418313633</v>
      </c>
      <c r="P1951" s="65">
        <f t="shared" si="275"/>
        <v>9.2299010898253889E-2</v>
      </c>
      <c r="Q1951" s="65">
        <f t="shared" si="276"/>
        <v>9.3348850573223854E-2</v>
      </c>
      <c r="R1951" s="65">
        <f t="shared" si="277"/>
        <v>7.2682029801581626E-3</v>
      </c>
      <c r="S1951" s="65">
        <f t="shared" si="278"/>
        <v>0.1246860838393445</v>
      </c>
      <c r="T1951" s="66">
        <f>(L1951*'Football Field'!$F$4)+(M1951*'Football Field'!$F$5)+(N1951*'Football Field'!$F$6)+(O1951*'Football Field'!$F$7)+(P1951*'Football Field'!$F$8)+(Q1951*'Football Field'!$F$9)+(R1951*'Football Field'!$F$10)+(S1951*'Football Field'!$F$11)</f>
        <v>121546020.09876928</v>
      </c>
    </row>
    <row r="1952" spans="2:20" x14ac:dyDescent="0.3">
      <c r="B1952" s="62">
        <f t="shared" si="279"/>
        <v>1925</v>
      </c>
      <c r="C1952" s="62">
        <v>0.24302673417463516</v>
      </c>
      <c r="D1952" s="62">
        <v>0.78095259178007514</v>
      </c>
      <c r="E1952" s="62">
        <v>0.42835390509053417</v>
      </c>
      <c r="F1952" s="62">
        <v>0.75265421472005556</v>
      </c>
      <c r="G1952" s="62">
        <v>0.50275406219951646</v>
      </c>
      <c r="H1952" s="62">
        <v>0.61908286255569911</v>
      </c>
      <c r="I1952" s="62">
        <v>0.87806142106887186</v>
      </c>
      <c r="J1952" s="62">
        <v>0.55835098825106666</v>
      </c>
      <c r="K1952" s="62"/>
      <c r="L1952" s="65">
        <f t="shared" si="271"/>
        <v>5.1021342294635078E-2</v>
      </c>
      <c r="M1952" s="65">
        <f t="shared" si="272"/>
        <v>0.1639541823923843</v>
      </c>
      <c r="N1952" s="65">
        <f t="shared" si="273"/>
        <v>8.9929164744332102E-2</v>
      </c>
      <c r="O1952" s="65">
        <f t="shared" si="274"/>
        <v>0.15801318504793413</v>
      </c>
      <c r="P1952" s="65">
        <f t="shared" si="275"/>
        <v>0.10554882854602839</v>
      </c>
      <c r="Q1952" s="65">
        <f t="shared" si="276"/>
        <v>0.12997104514641311</v>
      </c>
      <c r="R1952" s="65">
        <f t="shared" si="277"/>
        <v>0.18434133377225953</v>
      </c>
      <c r="S1952" s="65">
        <f t="shared" si="278"/>
        <v>0.11722091805601331</v>
      </c>
      <c r="T1952" s="66">
        <f>(L1952*'Football Field'!$F$4)+(M1952*'Football Field'!$F$5)+(N1952*'Football Field'!$F$6)+(O1952*'Football Field'!$F$7)+(P1952*'Football Field'!$F$8)+(Q1952*'Football Field'!$F$9)+(R1952*'Football Field'!$F$10)+(S1952*'Football Field'!$F$11)</f>
        <v>145832686.1523304</v>
      </c>
    </row>
    <row r="1953" spans="2:20" x14ac:dyDescent="0.3">
      <c r="B1953" s="62">
        <f t="shared" si="279"/>
        <v>1926</v>
      </c>
      <c r="C1953" s="62">
        <v>2.0021966394048629E-2</v>
      </c>
      <c r="D1953" s="62">
        <v>0.91141653043947601</v>
      </c>
      <c r="E1953" s="62">
        <v>0.98900847152294058</v>
      </c>
      <c r="F1953" s="62">
        <v>0.29885249167226347</v>
      </c>
      <c r="G1953" s="62">
        <v>0.62052294268224872</v>
      </c>
      <c r="H1953" s="62">
        <v>0.59284279047002431</v>
      </c>
      <c r="I1953" s="62">
        <v>0.47943745060007503</v>
      </c>
      <c r="J1953" s="62">
        <v>0.79853081244080826</v>
      </c>
      <c r="K1953" s="62"/>
      <c r="L1953" s="65">
        <f t="shared" si="271"/>
        <v>4.2503766383273304E-3</v>
      </c>
      <c r="M1953" s="65">
        <f t="shared" si="272"/>
        <v>0.19348067280328543</v>
      </c>
      <c r="N1953" s="65">
        <f t="shared" si="273"/>
        <v>0.20995233034245986</v>
      </c>
      <c r="O1953" s="65">
        <f t="shared" si="274"/>
        <v>6.3442102734088554E-2</v>
      </c>
      <c r="P1953" s="65">
        <f t="shared" si="275"/>
        <v>0.13172813135410727</v>
      </c>
      <c r="Q1953" s="65">
        <f t="shared" si="276"/>
        <v>0.12585203157485911</v>
      </c>
      <c r="R1953" s="65">
        <f t="shared" si="277"/>
        <v>0.10177770252253991</v>
      </c>
      <c r="S1953" s="65">
        <f t="shared" si="278"/>
        <v>0.16951665203033262</v>
      </c>
      <c r="T1953" s="66">
        <f>(L1953*'Football Field'!$F$4)+(M1953*'Football Field'!$F$5)+(N1953*'Football Field'!$F$6)+(O1953*'Football Field'!$F$7)+(P1953*'Football Field'!$F$8)+(Q1953*'Football Field'!$F$9)+(R1953*'Football Field'!$F$10)+(S1953*'Football Field'!$F$11)</f>
        <v>139523696.47781941</v>
      </c>
    </row>
    <row r="1954" spans="2:20" x14ac:dyDescent="0.3">
      <c r="B1954" s="62">
        <f t="shared" si="279"/>
        <v>1927</v>
      </c>
      <c r="C1954" s="62">
        <v>0.35466112964641205</v>
      </c>
      <c r="D1954" s="62">
        <v>0.61623900147431143</v>
      </c>
      <c r="E1954" s="62">
        <v>0.46992700946227561</v>
      </c>
      <c r="F1954" s="62">
        <v>2.9719162769505036E-2</v>
      </c>
      <c r="G1954" s="62">
        <v>0.85687920527557493</v>
      </c>
      <c r="H1954" s="62">
        <v>0.63509295465445914</v>
      </c>
      <c r="I1954" s="62">
        <v>0.27081967034525734</v>
      </c>
      <c r="J1954" s="62">
        <v>0.37894309590130959</v>
      </c>
      <c r="K1954" s="62"/>
      <c r="L1954" s="65">
        <f t="shared" si="271"/>
        <v>9.8182037087030855E-2</v>
      </c>
      <c r="M1954" s="65">
        <f t="shared" si="272"/>
        <v>0.17059552186490307</v>
      </c>
      <c r="N1954" s="65">
        <f t="shared" si="273"/>
        <v>0.13009147948415273</v>
      </c>
      <c r="O1954" s="65">
        <f t="shared" si="274"/>
        <v>8.2272560969399409E-3</v>
      </c>
      <c r="P1954" s="65">
        <f t="shared" si="275"/>
        <v>0.23721276136279046</v>
      </c>
      <c r="Q1954" s="65">
        <f t="shared" si="276"/>
        <v>0.17581492533383106</v>
      </c>
      <c r="R1954" s="65">
        <f t="shared" si="277"/>
        <v>7.4971923041706592E-2</v>
      </c>
      <c r="S1954" s="65">
        <f t="shared" si="278"/>
        <v>0.10490409572864524</v>
      </c>
      <c r="T1954" s="66">
        <f>(L1954*'Football Field'!$F$4)+(M1954*'Football Field'!$F$5)+(N1954*'Football Field'!$F$6)+(O1954*'Football Field'!$F$7)+(P1954*'Football Field'!$F$8)+(Q1954*'Football Field'!$F$9)+(R1954*'Football Field'!$F$10)+(S1954*'Football Field'!$F$11)</f>
        <v>141089407.95204046</v>
      </c>
    </row>
    <row r="1955" spans="2:20" x14ac:dyDescent="0.3">
      <c r="B1955" s="62">
        <f t="shared" si="279"/>
        <v>1928</v>
      </c>
      <c r="C1955" s="62">
        <v>0.95352010221741379</v>
      </c>
      <c r="D1955" s="62">
        <v>0.11650890585143092</v>
      </c>
      <c r="E1955" s="62">
        <v>0.5763637163090678</v>
      </c>
      <c r="F1955" s="62">
        <v>3.6072179983742458E-2</v>
      </c>
      <c r="G1955" s="62">
        <v>0.15864457638582119</v>
      </c>
      <c r="H1955" s="62">
        <v>2.6318810436417484E-2</v>
      </c>
      <c r="I1955" s="62">
        <v>0.62773692553099525</v>
      </c>
      <c r="J1955" s="62">
        <v>0.24063870251759056</v>
      </c>
      <c r="K1955" s="62"/>
      <c r="L1955" s="65">
        <f t="shared" si="271"/>
        <v>0.34853378764254445</v>
      </c>
      <c r="M1955" s="65">
        <f t="shared" si="272"/>
        <v>4.2586716479343707E-2</v>
      </c>
      <c r="N1955" s="65">
        <f t="shared" si="273"/>
        <v>0.21067435142455851</v>
      </c>
      <c r="O1955" s="65">
        <f t="shared" si="274"/>
        <v>1.318522125440276E-2</v>
      </c>
      <c r="P1955" s="65">
        <f t="shared" si="275"/>
        <v>5.7988284639320348E-2</v>
      </c>
      <c r="Q1955" s="65">
        <f t="shared" si="276"/>
        <v>9.620137704825402E-3</v>
      </c>
      <c r="R1955" s="65">
        <f t="shared" si="277"/>
        <v>0.22945245495046471</v>
      </c>
      <c r="S1955" s="65">
        <f t="shared" si="278"/>
        <v>8.7959045904540178E-2</v>
      </c>
      <c r="T1955" s="66">
        <f>(L1955*'Football Field'!$F$4)+(M1955*'Football Field'!$F$5)+(N1955*'Football Field'!$F$6)+(O1955*'Football Field'!$F$7)+(P1955*'Football Field'!$F$8)+(Q1955*'Football Field'!$F$9)+(R1955*'Football Field'!$F$10)+(S1955*'Football Field'!$F$11)</f>
        <v>149057807.57403815</v>
      </c>
    </row>
    <row r="1956" spans="2:20" x14ac:dyDescent="0.3">
      <c r="B1956" s="62">
        <f t="shared" si="279"/>
        <v>1929</v>
      </c>
      <c r="C1956" s="62">
        <v>0.73390080743061392</v>
      </c>
      <c r="D1956" s="62">
        <v>7.7525507096680712E-2</v>
      </c>
      <c r="E1956" s="62">
        <v>0.31195609860929108</v>
      </c>
      <c r="F1956" s="62">
        <v>0.65791050925907857</v>
      </c>
      <c r="G1956" s="62">
        <v>0.52393465411475204</v>
      </c>
      <c r="H1956" s="62">
        <v>0.19906922512642322</v>
      </c>
      <c r="I1956" s="62">
        <v>0.49214940815520147</v>
      </c>
      <c r="J1956" s="62">
        <v>0.69259044542276194</v>
      </c>
      <c r="K1956" s="62"/>
      <c r="L1956" s="65">
        <f t="shared" si="271"/>
        <v>0.19894104505391008</v>
      </c>
      <c r="M1956" s="65">
        <f t="shared" si="272"/>
        <v>2.101510891389248E-2</v>
      </c>
      <c r="N1956" s="65">
        <f t="shared" si="273"/>
        <v>8.4563024920967261E-2</v>
      </c>
      <c r="O1956" s="65">
        <f t="shared" si="274"/>
        <v>0.17834209056422892</v>
      </c>
      <c r="P1956" s="65">
        <f t="shared" si="275"/>
        <v>0.14202478941870114</v>
      </c>
      <c r="Q1956" s="65">
        <f t="shared" si="276"/>
        <v>5.3962387401334168E-2</v>
      </c>
      <c r="R1956" s="65">
        <f t="shared" si="277"/>
        <v>0.13340865221805309</v>
      </c>
      <c r="S1956" s="65">
        <f t="shared" si="278"/>
        <v>0.18774290150891282</v>
      </c>
      <c r="T1956" s="66">
        <f>(L1956*'Football Field'!$F$4)+(M1956*'Football Field'!$F$5)+(N1956*'Football Field'!$F$6)+(O1956*'Football Field'!$F$7)+(P1956*'Football Field'!$F$8)+(Q1956*'Football Field'!$F$9)+(R1956*'Football Field'!$F$10)+(S1956*'Football Field'!$F$11)</f>
        <v>142050465.77188829</v>
      </c>
    </row>
    <row r="1957" spans="2:20" x14ac:dyDescent="0.3">
      <c r="B1957" s="62">
        <f t="shared" si="279"/>
        <v>1930</v>
      </c>
      <c r="C1957" s="62">
        <v>0.47300043126537095</v>
      </c>
      <c r="D1957" s="62">
        <v>0.16727845525743013</v>
      </c>
      <c r="E1957" s="62">
        <v>0.54223280913207605</v>
      </c>
      <c r="F1957" s="62">
        <v>0.35390268555636628</v>
      </c>
      <c r="G1957" s="62">
        <v>0.19202147087990284</v>
      </c>
      <c r="H1957" s="62">
        <v>0.81717318564095554</v>
      </c>
      <c r="I1957" s="62">
        <v>8.4960281941215299E-2</v>
      </c>
      <c r="J1957" s="62">
        <v>0.41714887057490224</v>
      </c>
      <c r="K1957" s="62"/>
      <c r="L1957" s="65">
        <f t="shared" si="271"/>
        <v>0.15519821772853865</v>
      </c>
      <c r="M1957" s="65">
        <f t="shared" si="272"/>
        <v>5.4886457610375791E-2</v>
      </c>
      <c r="N1957" s="65">
        <f t="shared" si="273"/>
        <v>0.17791435273348361</v>
      </c>
      <c r="O1957" s="65">
        <f t="shared" si="274"/>
        <v>0.11612054116051422</v>
      </c>
      <c r="P1957" s="65">
        <f t="shared" si="275"/>
        <v>6.3004995505921035E-2</v>
      </c>
      <c r="Q1957" s="65">
        <f t="shared" si="276"/>
        <v>0.26812622907710548</v>
      </c>
      <c r="R1957" s="65">
        <f t="shared" si="277"/>
        <v>2.7876685650616458E-2</v>
      </c>
      <c r="S1957" s="65">
        <f t="shared" si="278"/>
        <v>0.13687252053344467</v>
      </c>
      <c r="T1957" s="66">
        <f>(L1957*'Football Field'!$F$4)+(M1957*'Football Field'!$F$5)+(N1957*'Football Field'!$F$6)+(O1957*'Football Field'!$F$7)+(P1957*'Football Field'!$F$8)+(Q1957*'Football Field'!$F$9)+(R1957*'Football Field'!$F$10)+(S1957*'Football Field'!$F$11)</f>
        <v>122630142.84947093</v>
      </c>
    </row>
    <row r="1958" spans="2:20" x14ac:dyDescent="0.3">
      <c r="B1958" s="62">
        <f t="shared" si="279"/>
        <v>1931</v>
      </c>
      <c r="C1958" s="62">
        <v>0.52583646598182054</v>
      </c>
      <c r="D1958" s="62">
        <v>0.85197629931476682</v>
      </c>
      <c r="E1958" s="62">
        <v>0.13630202025658811</v>
      </c>
      <c r="F1958" s="62">
        <v>0.2577441765079177</v>
      </c>
      <c r="G1958" s="62">
        <v>0.36855762666321168</v>
      </c>
      <c r="H1958" s="62">
        <v>0.42662757001981511</v>
      </c>
      <c r="I1958" s="62">
        <v>0.60221627057556315</v>
      </c>
      <c r="J1958" s="62">
        <v>0.49999987906323062</v>
      </c>
      <c r="K1958" s="62"/>
      <c r="L1958" s="65">
        <f t="shared" si="271"/>
        <v>0.14330857496822375</v>
      </c>
      <c r="M1958" s="65">
        <f t="shared" si="272"/>
        <v>0.23219292928558749</v>
      </c>
      <c r="N1958" s="65">
        <f t="shared" si="273"/>
        <v>3.7147002066107979E-2</v>
      </c>
      <c r="O1958" s="65">
        <f t="shared" si="274"/>
        <v>7.0244178620706407E-2</v>
      </c>
      <c r="P1958" s="65">
        <f t="shared" si="275"/>
        <v>0.10044466614189042</v>
      </c>
      <c r="Q1958" s="65">
        <f t="shared" si="276"/>
        <v>0.11627072874746107</v>
      </c>
      <c r="R1958" s="65">
        <f t="shared" si="277"/>
        <v>0.16412470633378609</v>
      </c>
      <c r="S1958" s="65">
        <f t="shared" si="278"/>
        <v>0.13626721383623677</v>
      </c>
      <c r="T1958" s="66">
        <f>(L1958*'Football Field'!$F$4)+(M1958*'Football Field'!$F$5)+(N1958*'Football Field'!$F$6)+(O1958*'Football Field'!$F$7)+(P1958*'Football Field'!$F$8)+(Q1958*'Football Field'!$F$9)+(R1958*'Football Field'!$F$10)+(S1958*'Football Field'!$F$11)</f>
        <v>140088957.44359952</v>
      </c>
    </row>
    <row r="1959" spans="2:20" x14ac:dyDescent="0.3">
      <c r="B1959" s="62">
        <f t="shared" si="279"/>
        <v>1932</v>
      </c>
      <c r="C1959" s="62">
        <v>0.58596523500087649</v>
      </c>
      <c r="D1959" s="62">
        <v>0.62313545108680557</v>
      </c>
      <c r="E1959" s="62">
        <v>0.14826514817370051</v>
      </c>
      <c r="F1959" s="62">
        <v>0.71148923319835167</v>
      </c>
      <c r="G1959" s="62">
        <v>0.78395117655675217</v>
      </c>
      <c r="H1959" s="62">
        <v>0.13033594748600041</v>
      </c>
      <c r="I1959" s="62">
        <v>0.23357264030609048</v>
      </c>
      <c r="J1959" s="62">
        <v>0.26714612307020302</v>
      </c>
      <c r="K1959" s="62"/>
      <c r="L1959" s="65">
        <f t="shared" ref="L1959:L2022" si="280">C1959/SUM($C1959:$J1959)</f>
        <v>0.16819420826204154</v>
      </c>
      <c r="M1959" s="65">
        <f t="shared" ref="M1959:M2022" si="281">D1959/SUM($C1959:$J1959)</f>
        <v>0.17886346761749203</v>
      </c>
      <c r="N1959" s="65">
        <f t="shared" ref="N1959:N2022" si="282">E1959/SUM($C1959:$J1959)</f>
        <v>4.2557711141161012E-2</v>
      </c>
      <c r="O1959" s="65">
        <f t="shared" ref="O1959:O2022" si="283">F1959/SUM($C1959:$J1959)</f>
        <v>0.20422434833456424</v>
      </c>
      <c r="P1959" s="65">
        <f t="shared" ref="P1959:P2022" si="284">G1959/SUM($C1959:$J1959)</f>
        <v>0.22502366963265599</v>
      </c>
      <c r="Q1959" s="65">
        <f t="shared" ref="Q1959:Q2022" si="285">H1959/SUM($C1959:$J1959)</f>
        <v>3.7411351708362135E-2</v>
      </c>
      <c r="R1959" s="65">
        <f t="shared" ref="R1959:R2022" si="286">I1959/SUM($C1959:$J1959)</f>
        <v>6.7044191295578717E-2</v>
      </c>
      <c r="S1959" s="65">
        <f t="shared" ref="S1959:S2022" si="287">J1959/SUM($C1959:$J1959)</f>
        <v>7.6681052008144304E-2</v>
      </c>
      <c r="T1959" s="66">
        <f>(L1959*'Football Field'!$F$4)+(M1959*'Football Field'!$F$5)+(N1959*'Football Field'!$F$6)+(O1959*'Football Field'!$F$7)+(P1959*'Football Field'!$F$8)+(Q1959*'Football Field'!$F$9)+(R1959*'Football Field'!$F$10)+(S1959*'Football Field'!$F$11)</f>
        <v>137511645.30958009</v>
      </c>
    </row>
    <row r="1960" spans="2:20" x14ac:dyDescent="0.3">
      <c r="B1960" s="62">
        <f t="shared" si="279"/>
        <v>1933</v>
      </c>
      <c r="C1960" s="62">
        <v>0.95595852319821839</v>
      </c>
      <c r="D1960" s="62">
        <v>2.3663464593449257E-2</v>
      </c>
      <c r="E1960" s="62">
        <v>0.3079626878632209</v>
      </c>
      <c r="F1960" s="62">
        <v>0.81084515061948592</v>
      </c>
      <c r="G1960" s="62">
        <v>0.12445185065839992</v>
      </c>
      <c r="H1960" s="62">
        <v>0.85018423574027735</v>
      </c>
      <c r="I1960" s="62">
        <v>8.0041294068899926E-3</v>
      </c>
      <c r="J1960" s="62">
        <v>0.74185649735990145</v>
      </c>
      <c r="K1960" s="62"/>
      <c r="L1960" s="65">
        <f t="shared" si="280"/>
        <v>0.25005934938480162</v>
      </c>
      <c r="M1960" s="65">
        <f t="shared" si="281"/>
        <v>6.1898821097714739E-3</v>
      </c>
      <c r="N1960" s="65">
        <f t="shared" si="282"/>
        <v>8.0556789330392245E-2</v>
      </c>
      <c r="O1960" s="65">
        <f t="shared" si="283"/>
        <v>0.21210063605833648</v>
      </c>
      <c r="P1960" s="65">
        <f t="shared" si="284"/>
        <v>3.2554078498363011E-2</v>
      </c>
      <c r="Q1960" s="65">
        <f t="shared" si="285"/>
        <v>0.22239094237600787</v>
      </c>
      <c r="R1960" s="65">
        <f t="shared" si="286"/>
        <v>2.0937178165246154E-3</v>
      </c>
      <c r="S1960" s="65">
        <f t="shared" si="287"/>
        <v>0.19405460442580266</v>
      </c>
      <c r="T1960" s="66">
        <f>(L1960*'Football Field'!$F$4)+(M1960*'Football Field'!$F$5)+(N1960*'Football Field'!$F$6)+(O1960*'Football Field'!$F$7)+(P1960*'Football Field'!$F$8)+(Q1960*'Football Field'!$F$9)+(R1960*'Football Field'!$F$10)+(S1960*'Football Field'!$F$11)</f>
        <v>114832003.90959476</v>
      </c>
    </row>
    <row r="1961" spans="2:20" x14ac:dyDescent="0.3">
      <c r="B1961" s="62">
        <f t="shared" si="279"/>
        <v>1934</v>
      </c>
      <c r="C1961" s="62">
        <v>0.78557491051720996</v>
      </c>
      <c r="D1961" s="62">
        <v>0.87332161335913094</v>
      </c>
      <c r="E1961" s="62">
        <v>0.11154779849905327</v>
      </c>
      <c r="F1961" s="62">
        <v>0.67877795592876689</v>
      </c>
      <c r="G1961" s="62">
        <v>0.79298936858126745</v>
      </c>
      <c r="H1961" s="62">
        <v>0.68313609376660178</v>
      </c>
      <c r="I1961" s="62">
        <v>0.70977094789029649</v>
      </c>
      <c r="J1961" s="62">
        <v>0.84229110731008683</v>
      </c>
      <c r="K1961" s="62"/>
      <c r="L1961" s="65">
        <f t="shared" si="280"/>
        <v>0.14342087588773444</v>
      </c>
      <c r="M1961" s="65">
        <f t="shared" si="281"/>
        <v>0.15944061991133557</v>
      </c>
      <c r="N1961" s="65">
        <f t="shared" si="282"/>
        <v>2.0365063534869918E-2</v>
      </c>
      <c r="O1961" s="65">
        <f t="shared" si="283"/>
        <v>0.12392316463937916</v>
      </c>
      <c r="P1961" s="65">
        <f t="shared" si="284"/>
        <v>0.14477451900380581</v>
      </c>
      <c r="Q1961" s="65">
        <f t="shared" si="285"/>
        <v>0.12471882134579082</v>
      </c>
      <c r="R1961" s="65">
        <f t="shared" si="286"/>
        <v>0.1295814946012889</v>
      </c>
      <c r="S1961" s="65">
        <f t="shared" si="287"/>
        <v>0.1537754410757953</v>
      </c>
      <c r="T1961" s="66">
        <f>(L1961*'Football Field'!$F$4)+(M1961*'Football Field'!$F$5)+(N1961*'Football Field'!$F$6)+(O1961*'Football Field'!$F$7)+(P1961*'Football Field'!$F$8)+(Q1961*'Football Field'!$F$9)+(R1961*'Football Field'!$F$10)+(S1961*'Football Field'!$F$11)</f>
        <v>139238496.23282963</v>
      </c>
    </row>
    <row r="1962" spans="2:20" x14ac:dyDescent="0.3">
      <c r="B1962" s="62">
        <f t="shared" si="279"/>
        <v>1935</v>
      </c>
      <c r="C1962" s="62">
        <v>0.45851452008388982</v>
      </c>
      <c r="D1962" s="62">
        <v>0.16467298117603635</v>
      </c>
      <c r="E1962" s="62">
        <v>7.6805218220283855E-2</v>
      </c>
      <c r="F1962" s="62">
        <v>0.40614549088946561</v>
      </c>
      <c r="G1962" s="62">
        <v>0.40032145950636822</v>
      </c>
      <c r="H1962" s="62">
        <v>8.3568488014450271E-2</v>
      </c>
      <c r="I1962" s="62">
        <v>0.77429239932976068</v>
      </c>
      <c r="J1962" s="62">
        <v>0.35903948014745435</v>
      </c>
      <c r="K1962" s="62"/>
      <c r="L1962" s="65">
        <f t="shared" si="280"/>
        <v>0.16836353394062126</v>
      </c>
      <c r="M1962" s="65">
        <f t="shared" si="281"/>
        <v>6.0466842032096013E-2</v>
      </c>
      <c r="N1962" s="65">
        <f t="shared" si="282"/>
        <v>2.8202373966873917E-2</v>
      </c>
      <c r="O1962" s="65">
        <f t="shared" si="283"/>
        <v>0.14913396881670835</v>
      </c>
      <c r="P1962" s="65">
        <f t="shared" si="284"/>
        <v>0.14699542257119369</v>
      </c>
      <c r="Q1962" s="65">
        <f t="shared" si="285"/>
        <v>3.0685802416056687E-2</v>
      </c>
      <c r="R1962" s="65">
        <f t="shared" si="286"/>
        <v>0.28431510659830378</v>
      </c>
      <c r="S1962" s="65">
        <f t="shared" si="287"/>
        <v>0.13183694965814641</v>
      </c>
      <c r="T1962" s="66">
        <f>(L1962*'Football Field'!$F$4)+(M1962*'Football Field'!$F$5)+(N1962*'Football Field'!$F$6)+(O1962*'Football Field'!$F$7)+(P1962*'Football Field'!$F$8)+(Q1962*'Football Field'!$F$9)+(R1962*'Football Field'!$F$10)+(S1962*'Football Field'!$F$11)</f>
        <v>161309784.49807027</v>
      </c>
    </row>
    <row r="1963" spans="2:20" x14ac:dyDescent="0.3">
      <c r="B1963" s="62">
        <f t="shared" si="279"/>
        <v>1936</v>
      </c>
      <c r="C1963" s="62">
        <v>0.26826336237958781</v>
      </c>
      <c r="D1963" s="62">
        <v>0.82802506305250834</v>
      </c>
      <c r="E1963" s="62">
        <v>0.25509172814757597</v>
      </c>
      <c r="F1963" s="62">
        <v>0.89099610153815179</v>
      </c>
      <c r="G1963" s="62">
        <v>0.70676576952332193</v>
      </c>
      <c r="H1963" s="62">
        <v>0.18733445034997076</v>
      </c>
      <c r="I1963" s="62">
        <v>0.8535934253777866</v>
      </c>
      <c r="J1963" s="62">
        <v>0.44540282263522391</v>
      </c>
      <c r="K1963" s="62"/>
      <c r="L1963" s="65">
        <f t="shared" si="280"/>
        <v>6.0481346438738592E-2</v>
      </c>
      <c r="M1963" s="65">
        <f t="shared" si="281"/>
        <v>0.18668248341558744</v>
      </c>
      <c r="N1963" s="65">
        <f t="shared" si="282"/>
        <v>5.7511734166364896E-2</v>
      </c>
      <c r="O1963" s="65">
        <f t="shared" si="283"/>
        <v>0.20087962595668585</v>
      </c>
      <c r="P1963" s="65">
        <f t="shared" si="284"/>
        <v>0.15934395579928909</v>
      </c>
      <c r="Q1963" s="65">
        <f t="shared" si="285"/>
        <v>4.2235509504630647E-2</v>
      </c>
      <c r="R1963" s="65">
        <f t="shared" si="286"/>
        <v>0.19244700140995377</v>
      </c>
      <c r="S1963" s="65">
        <f t="shared" si="287"/>
        <v>0.10041834330874985</v>
      </c>
      <c r="T1963" s="66">
        <f>(L1963*'Football Field'!$F$4)+(M1963*'Football Field'!$F$5)+(N1963*'Football Field'!$F$6)+(O1963*'Football Field'!$F$7)+(P1963*'Football Field'!$F$8)+(Q1963*'Football Field'!$F$9)+(R1963*'Football Field'!$F$10)+(S1963*'Football Field'!$F$11)</f>
        <v>150577278.40933612</v>
      </c>
    </row>
    <row r="1964" spans="2:20" x14ac:dyDescent="0.3">
      <c r="B1964" s="62">
        <f t="shared" si="279"/>
        <v>1937</v>
      </c>
      <c r="C1964" s="62">
        <v>0.98227552188078004</v>
      </c>
      <c r="D1964" s="62">
        <v>0.18470122209674344</v>
      </c>
      <c r="E1964" s="62">
        <v>0.95081371075108256</v>
      </c>
      <c r="F1964" s="62">
        <v>6.499665028098689E-2</v>
      </c>
      <c r="G1964" s="62">
        <v>0.31475757854426434</v>
      </c>
      <c r="H1964" s="62">
        <v>0.18257983505127007</v>
      </c>
      <c r="I1964" s="62">
        <v>0.89165711162778949</v>
      </c>
      <c r="J1964" s="62">
        <v>0.45395293421230276</v>
      </c>
      <c r="K1964" s="62"/>
      <c r="L1964" s="65">
        <f t="shared" si="280"/>
        <v>0.24399907797104006</v>
      </c>
      <c r="M1964" s="65">
        <f t="shared" si="281"/>
        <v>4.5880129238524907E-2</v>
      </c>
      <c r="N1964" s="65">
        <f t="shared" si="282"/>
        <v>0.23618390520541258</v>
      </c>
      <c r="O1964" s="65">
        <f t="shared" si="283"/>
        <v>1.6145289571505562E-2</v>
      </c>
      <c r="P1964" s="65">
        <f t="shared" si="284"/>
        <v>7.8186371581515493E-2</v>
      </c>
      <c r="Q1964" s="65">
        <f t="shared" si="285"/>
        <v>4.5353172726237886E-2</v>
      </c>
      <c r="R1964" s="65">
        <f t="shared" si="286"/>
        <v>0.22148929527117678</v>
      </c>
      <c r="S1964" s="65">
        <f t="shared" si="287"/>
        <v>0.1127627584345868</v>
      </c>
      <c r="T1964" s="66">
        <f>(L1964*'Football Field'!$F$4)+(M1964*'Football Field'!$F$5)+(N1964*'Football Field'!$F$6)+(O1964*'Football Field'!$F$7)+(P1964*'Football Field'!$F$8)+(Q1964*'Football Field'!$F$9)+(R1964*'Football Field'!$F$10)+(S1964*'Football Field'!$F$11)</f>
        <v>150980910.64077273</v>
      </c>
    </row>
    <row r="1965" spans="2:20" x14ac:dyDescent="0.3">
      <c r="B1965" s="62">
        <f t="shared" si="279"/>
        <v>1938</v>
      </c>
      <c r="C1965" s="62">
        <v>0.95734309145234142</v>
      </c>
      <c r="D1965" s="62">
        <v>0.30029170208871236</v>
      </c>
      <c r="E1965" s="62">
        <v>0.57977148841109671</v>
      </c>
      <c r="F1965" s="62">
        <v>0.93564362983848748</v>
      </c>
      <c r="G1965" s="62">
        <v>0.18309574250128602</v>
      </c>
      <c r="H1965" s="62">
        <v>0.33336349284823519</v>
      </c>
      <c r="I1965" s="62">
        <v>0.28845277192452612</v>
      </c>
      <c r="J1965" s="62">
        <v>0.13313874854987739</v>
      </c>
      <c r="K1965" s="62"/>
      <c r="L1965" s="65">
        <f t="shared" si="280"/>
        <v>0.25796742723977534</v>
      </c>
      <c r="M1965" s="65">
        <f t="shared" si="281"/>
        <v>8.0917153422770172E-2</v>
      </c>
      <c r="N1965" s="65">
        <f t="shared" si="282"/>
        <v>0.15622628980953102</v>
      </c>
      <c r="O1965" s="65">
        <f t="shared" si="283"/>
        <v>0.25212025047003223</v>
      </c>
      <c r="P1965" s="65">
        <f t="shared" si="284"/>
        <v>4.9337314964020385E-2</v>
      </c>
      <c r="Q1965" s="65">
        <f t="shared" si="285"/>
        <v>8.98287388853065E-2</v>
      </c>
      <c r="R1965" s="65">
        <f t="shared" si="286"/>
        <v>7.7727013562781902E-2</v>
      </c>
      <c r="S1965" s="65">
        <f t="shared" si="287"/>
        <v>3.5875811645782407E-2</v>
      </c>
      <c r="T1965" s="66">
        <f>(L1965*'Football Field'!$F$4)+(M1965*'Football Field'!$F$5)+(N1965*'Football Field'!$F$6)+(O1965*'Football Field'!$F$7)+(P1965*'Football Field'!$F$8)+(Q1965*'Football Field'!$F$9)+(R1965*'Football Field'!$F$10)+(S1965*'Football Field'!$F$11)</f>
        <v>127470231.59025858</v>
      </c>
    </row>
    <row r="1966" spans="2:20" x14ac:dyDescent="0.3">
      <c r="B1966" s="62">
        <f t="shared" si="279"/>
        <v>1939</v>
      </c>
      <c r="C1966" s="62">
        <v>0.49136365014649075</v>
      </c>
      <c r="D1966" s="62">
        <v>0.45898903644014388</v>
      </c>
      <c r="E1966" s="62">
        <v>0.18713095526884727</v>
      </c>
      <c r="F1966" s="62">
        <v>0.91445209595647725</v>
      </c>
      <c r="G1966" s="62">
        <v>0.3724044776249078</v>
      </c>
      <c r="H1966" s="62">
        <v>0.58971311965620743</v>
      </c>
      <c r="I1966" s="62">
        <v>0.29273869723620483</v>
      </c>
      <c r="J1966" s="62">
        <v>0.95170503113772831</v>
      </c>
      <c r="K1966" s="62"/>
      <c r="L1966" s="65">
        <f t="shared" si="280"/>
        <v>0.11538428765439902</v>
      </c>
      <c r="M1966" s="65">
        <f t="shared" si="281"/>
        <v>0.10778193094877071</v>
      </c>
      <c r="N1966" s="65">
        <f t="shared" si="282"/>
        <v>4.3942957451870754E-2</v>
      </c>
      <c r="O1966" s="65">
        <f t="shared" si="283"/>
        <v>0.21473587566877086</v>
      </c>
      <c r="P1966" s="65">
        <f t="shared" si="284"/>
        <v>8.7449743906062208E-2</v>
      </c>
      <c r="Q1966" s="65">
        <f t="shared" si="285"/>
        <v>0.13847916550542341</v>
      </c>
      <c r="R1966" s="65">
        <f t="shared" si="286"/>
        <v>6.8742256451827841E-2</v>
      </c>
      <c r="S1966" s="65">
        <f t="shared" si="287"/>
        <v>0.22348378241287509</v>
      </c>
      <c r="T1966" s="66">
        <f>(L1966*'Football Field'!$F$4)+(M1966*'Football Field'!$F$5)+(N1966*'Football Field'!$F$6)+(O1966*'Football Field'!$F$7)+(P1966*'Football Field'!$F$8)+(Q1966*'Football Field'!$F$9)+(R1966*'Football Field'!$F$10)+(S1966*'Football Field'!$F$11)</f>
        <v>128196060.91478054</v>
      </c>
    </row>
    <row r="1967" spans="2:20" x14ac:dyDescent="0.3">
      <c r="B1967" s="62">
        <f t="shared" si="279"/>
        <v>1940</v>
      </c>
      <c r="C1967" s="62">
        <v>0.68204834823445759</v>
      </c>
      <c r="D1967" s="62">
        <v>0.73764289339168476</v>
      </c>
      <c r="E1967" s="62">
        <v>0.59219096759819267</v>
      </c>
      <c r="F1967" s="62">
        <v>0.72212803913808976</v>
      </c>
      <c r="G1967" s="62">
        <v>0.58748807860752905</v>
      </c>
      <c r="H1967" s="62">
        <v>0.52568884934960103</v>
      </c>
      <c r="I1967" s="62">
        <v>0.19685907192190599</v>
      </c>
      <c r="J1967" s="62">
        <v>0.46195112779875225</v>
      </c>
      <c r="K1967" s="62"/>
      <c r="L1967" s="65">
        <f t="shared" si="280"/>
        <v>0.1513645684440742</v>
      </c>
      <c r="M1967" s="65">
        <f t="shared" si="281"/>
        <v>0.16370246847323103</v>
      </c>
      <c r="N1967" s="65">
        <f t="shared" si="282"/>
        <v>0.13142283898056753</v>
      </c>
      <c r="O1967" s="65">
        <f t="shared" si="283"/>
        <v>0.16025931195119392</v>
      </c>
      <c r="P1967" s="65">
        <f t="shared" si="284"/>
        <v>0.13037914352355942</v>
      </c>
      <c r="Q1967" s="65">
        <f t="shared" si="285"/>
        <v>0.11666425998045446</v>
      </c>
      <c r="R1967" s="65">
        <f t="shared" si="286"/>
        <v>4.3688234921899154E-2</v>
      </c>
      <c r="S1967" s="65">
        <f t="shared" si="287"/>
        <v>0.10251917372502031</v>
      </c>
      <c r="T1967" s="66">
        <f>(L1967*'Football Field'!$F$4)+(M1967*'Football Field'!$F$5)+(N1967*'Football Field'!$F$6)+(O1967*'Football Field'!$F$7)+(P1967*'Football Field'!$F$8)+(Q1967*'Football Field'!$F$9)+(R1967*'Football Field'!$F$10)+(S1967*'Football Field'!$F$11)</f>
        <v>128851952.07621838</v>
      </c>
    </row>
    <row r="1968" spans="2:20" x14ac:dyDescent="0.3">
      <c r="B1968" s="62">
        <f t="shared" si="279"/>
        <v>1941</v>
      </c>
      <c r="C1968" s="62">
        <v>0.78512628757778358</v>
      </c>
      <c r="D1968" s="62">
        <v>0.18858434777821331</v>
      </c>
      <c r="E1968" s="62">
        <v>0.89533326842179661</v>
      </c>
      <c r="F1968" s="62">
        <v>0.13373353736615501</v>
      </c>
      <c r="G1968" s="62">
        <v>0.22554444521797401</v>
      </c>
      <c r="H1968" s="62">
        <v>0.36332630303884705</v>
      </c>
      <c r="I1968" s="62">
        <v>0.67992165695737183</v>
      </c>
      <c r="J1968" s="62">
        <v>0.443792637263554</v>
      </c>
      <c r="K1968" s="62"/>
      <c r="L1968" s="65">
        <f t="shared" si="280"/>
        <v>0.21131889311980423</v>
      </c>
      <c r="M1968" s="65">
        <f t="shared" si="281"/>
        <v>5.0757994303259286E-2</v>
      </c>
      <c r="N1968" s="65">
        <f t="shared" si="282"/>
        <v>0.2409814042017874</v>
      </c>
      <c r="O1968" s="65">
        <f t="shared" si="283"/>
        <v>3.5994748279794486E-2</v>
      </c>
      <c r="P1968" s="65">
        <f t="shared" si="284"/>
        <v>6.0705905873850476E-2</v>
      </c>
      <c r="Q1968" s="65">
        <f t="shared" si="285"/>
        <v>9.7790270704537136E-2</v>
      </c>
      <c r="R1968" s="65">
        <f t="shared" si="286"/>
        <v>0.18300277831696019</v>
      </c>
      <c r="S1968" s="65">
        <f t="shared" si="287"/>
        <v>0.11944800520000666</v>
      </c>
      <c r="T1968" s="66">
        <f>(L1968*'Football Field'!$F$4)+(M1968*'Football Field'!$F$5)+(N1968*'Football Field'!$F$6)+(O1968*'Football Field'!$F$7)+(P1968*'Football Field'!$F$8)+(Q1968*'Football Field'!$F$9)+(R1968*'Football Field'!$F$10)+(S1968*'Football Field'!$F$11)</f>
        <v>144665029.31555983</v>
      </c>
    </row>
    <row r="1969" spans="2:20" x14ac:dyDescent="0.3">
      <c r="B1969" s="62">
        <f t="shared" si="279"/>
        <v>1942</v>
      </c>
      <c r="C1969" s="62">
        <v>0.24011272209117096</v>
      </c>
      <c r="D1969" s="62">
        <v>0.33780997418523351</v>
      </c>
      <c r="E1969" s="62">
        <v>0.18194245792041641</v>
      </c>
      <c r="F1969" s="62">
        <v>0.43145730278147087</v>
      </c>
      <c r="G1969" s="62">
        <v>0.78338308087422737</v>
      </c>
      <c r="H1969" s="62">
        <v>0.61532852590685949</v>
      </c>
      <c r="I1969" s="62">
        <v>0.50406658482168853</v>
      </c>
      <c r="J1969" s="62">
        <v>0.73102482966370608</v>
      </c>
      <c r="K1969" s="62"/>
      <c r="L1969" s="65">
        <f t="shared" si="280"/>
        <v>6.2772508629272708E-2</v>
      </c>
      <c r="M1969" s="65">
        <f t="shared" si="281"/>
        <v>8.831343601837699E-2</v>
      </c>
      <c r="N1969" s="65">
        <f t="shared" si="282"/>
        <v>4.7565095303462812E-2</v>
      </c>
      <c r="O1969" s="65">
        <f t="shared" si="283"/>
        <v>0.1127955946113048</v>
      </c>
      <c r="P1969" s="65">
        <f t="shared" si="284"/>
        <v>0.20479931582105812</v>
      </c>
      <c r="Q1969" s="65">
        <f t="shared" si="285"/>
        <v>0.16086492571459743</v>
      </c>
      <c r="R1969" s="65">
        <f t="shared" si="286"/>
        <v>0.13177779073877294</v>
      </c>
      <c r="S1969" s="65">
        <f t="shared" si="287"/>
        <v>0.1911113331631541</v>
      </c>
      <c r="T1969" s="66">
        <f>(L1969*'Football Field'!$F$4)+(M1969*'Football Field'!$F$5)+(N1969*'Football Field'!$F$6)+(O1969*'Football Field'!$F$7)+(P1969*'Football Field'!$F$8)+(Q1969*'Football Field'!$F$9)+(R1969*'Football Field'!$F$10)+(S1969*'Football Field'!$F$11)</f>
        <v>146001217.44723251</v>
      </c>
    </row>
    <row r="1970" spans="2:20" x14ac:dyDescent="0.3">
      <c r="B1970" s="62">
        <f t="shared" si="279"/>
        <v>1943</v>
      </c>
      <c r="C1970" s="62">
        <v>0.46366435067571621</v>
      </c>
      <c r="D1970" s="62">
        <v>0.78282735799221714</v>
      </c>
      <c r="E1970" s="62">
        <v>0.3960795527699833</v>
      </c>
      <c r="F1970" s="62">
        <v>0.31533883665991946</v>
      </c>
      <c r="G1970" s="62">
        <v>0.27146368256033937</v>
      </c>
      <c r="H1970" s="62">
        <v>0.36654727471880433</v>
      </c>
      <c r="I1970" s="62">
        <v>0.5361969757104178</v>
      </c>
      <c r="J1970" s="62">
        <v>0.99283261794087685</v>
      </c>
      <c r="K1970" s="62"/>
      <c r="L1970" s="65">
        <f t="shared" si="280"/>
        <v>0.1124048237486048</v>
      </c>
      <c r="M1970" s="65">
        <f t="shared" si="281"/>
        <v>0.18977859969709693</v>
      </c>
      <c r="N1970" s="65">
        <f t="shared" si="282"/>
        <v>9.6020434296174864E-2</v>
      </c>
      <c r="O1970" s="65">
        <f t="shared" si="283"/>
        <v>7.6446693182669861E-2</v>
      </c>
      <c r="P1970" s="65">
        <f t="shared" si="284"/>
        <v>6.5810164934770501E-2</v>
      </c>
      <c r="Q1970" s="65">
        <f t="shared" si="285"/>
        <v>8.8861008508102468E-2</v>
      </c>
      <c r="R1970" s="65">
        <f t="shared" si="286"/>
        <v>0.12998870079493705</v>
      </c>
      <c r="S1970" s="65">
        <f t="shared" si="287"/>
        <v>0.24068957483764344</v>
      </c>
      <c r="T1970" s="66">
        <f>(L1970*'Football Field'!$F$4)+(M1970*'Football Field'!$F$5)+(N1970*'Football Field'!$F$6)+(O1970*'Football Field'!$F$7)+(P1970*'Football Field'!$F$8)+(Q1970*'Football Field'!$F$9)+(R1970*'Football Field'!$F$10)+(S1970*'Football Field'!$F$11)</f>
        <v>135189378.09854227</v>
      </c>
    </row>
    <row r="1971" spans="2:20" x14ac:dyDescent="0.3">
      <c r="B1971" s="62">
        <f t="shared" si="279"/>
        <v>1944</v>
      </c>
      <c r="C1971" s="62">
        <v>0.22447971380004239</v>
      </c>
      <c r="D1971" s="62">
        <v>0.4352215754365818</v>
      </c>
      <c r="E1971" s="62">
        <v>0.85244942689479841</v>
      </c>
      <c r="F1971" s="62">
        <v>0.82913960600267511</v>
      </c>
      <c r="G1971" s="62">
        <v>0.51925524338039208</v>
      </c>
      <c r="H1971" s="62">
        <v>0.35594614314353068</v>
      </c>
      <c r="I1971" s="62">
        <v>0.86885603487327245</v>
      </c>
      <c r="J1971" s="62">
        <v>0.7292616652495395</v>
      </c>
      <c r="K1971" s="62"/>
      <c r="L1971" s="65">
        <f t="shared" si="280"/>
        <v>4.6624698857323447E-2</v>
      </c>
      <c r="M1971" s="65">
        <f t="shared" si="281"/>
        <v>9.0396029767820713E-2</v>
      </c>
      <c r="N1971" s="65">
        <f t="shared" si="282"/>
        <v>0.17705474203994834</v>
      </c>
      <c r="O1971" s="65">
        <f t="shared" si="283"/>
        <v>0.1722132650034911</v>
      </c>
      <c r="P1971" s="65">
        <f t="shared" si="284"/>
        <v>0.10784992079178428</v>
      </c>
      <c r="Q1971" s="65">
        <f t="shared" si="285"/>
        <v>7.3930429848444196E-2</v>
      </c>
      <c r="R1971" s="65">
        <f t="shared" si="286"/>
        <v>0.18046241368794366</v>
      </c>
      <c r="S1971" s="65">
        <f t="shared" si="287"/>
        <v>0.1514685000032443</v>
      </c>
      <c r="T1971" s="66">
        <f>(L1971*'Football Field'!$F$4)+(M1971*'Football Field'!$F$5)+(N1971*'Football Field'!$F$6)+(O1971*'Football Field'!$F$7)+(P1971*'Football Field'!$F$8)+(Q1971*'Football Field'!$F$9)+(R1971*'Football Field'!$F$10)+(S1971*'Football Field'!$F$11)</f>
        <v>148386134.88311931</v>
      </c>
    </row>
    <row r="1972" spans="2:20" x14ac:dyDescent="0.3">
      <c r="B1972" s="62">
        <f t="shared" si="279"/>
        <v>1945</v>
      </c>
      <c r="C1972" s="62">
        <v>0.57981251073372009</v>
      </c>
      <c r="D1972" s="62">
        <v>0.64361713311363433</v>
      </c>
      <c r="E1972" s="62">
        <v>0.49574828329810938</v>
      </c>
      <c r="F1972" s="62">
        <v>0.56114724986730757</v>
      </c>
      <c r="G1972" s="62">
        <v>0.68507334823965749</v>
      </c>
      <c r="H1972" s="62">
        <v>5.7309769332556049E-2</v>
      </c>
      <c r="I1972" s="62">
        <v>1.9370960048486818E-2</v>
      </c>
      <c r="J1972" s="62">
        <v>0.69576219667174621</v>
      </c>
      <c r="K1972" s="62"/>
      <c r="L1972" s="65">
        <f t="shared" si="280"/>
        <v>0.15511961068633751</v>
      </c>
      <c r="M1972" s="65">
        <f t="shared" si="281"/>
        <v>0.17218952208068899</v>
      </c>
      <c r="N1972" s="65">
        <f t="shared" si="282"/>
        <v>0.13262956435056894</v>
      </c>
      <c r="O1972" s="65">
        <f t="shared" si="283"/>
        <v>0.15012601716195331</v>
      </c>
      <c r="P1972" s="65">
        <f t="shared" si="284"/>
        <v>0.18328047274462017</v>
      </c>
      <c r="Q1972" s="65">
        <f t="shared" si="285"/>
        <v>1.5332316814171998E-2</v>
      </c>
      <c r="R1972" s="65">
        <f t="shared" si="286"/>
        <v>5.1823921107522278E-3</v>
      </c>
      <c r="S1972" s="65">
        <f t="shared" si="287"/>
        <v>0.18614010405090695</v>
      </c>
      <c r="T1972" s="66">
        <f>(L1972*'Football Field'!$F$4)+(M1972*'Football Field'!$F$5)+(N1972*'Football Field'!$F$6)+(O1972*'Football Field'!$F$7)+(P1972*'Football Field'!$F$8)+(Q1972*'Football Field'!$F$9)+(R1972*'Football Field'!$F$10)+(S1972*'Football Field'!$F$11)</f>
        <v>128407813.84802058</v>
      </c>
    </row>
    <row r="1973" spans="2:20" x14ac:dyDescent="0.3">
      <c r="B1973" s="62">
        <f t="shared" si="279"/>
        <v>1946</v>
      </c>
      <c r="C1973" s="62">
        <v>0.36848236316205407</v>
      </c>
      <c r="D1973" s="62">
        <v>0.82102079292537877</v>
      </c>
      <c r="E1973" s="62">
        <v>0.22928238713234206</v>
      </c>
      <c r="F1973" s="62">
        <v>0.20168115046240764</v>
      </c>
      <c r="G1973" s="62">
        <v>0.28577833465641767</v>
      </c>
      <c r="H1973" s="62">
        <v>0.37659222725522923</v>
      </c>
      <c r="I1973" s="62">
        <v>0.9613663893459794</v>
      </c>
      <c r="J1973" s="62">
        <v>0.52049197170332628</v>
      </c>
      <c r="K1973" s="62"/>
      <c r="L1973" s="65">
        <f t="shared" si="280"/>
        <v>9.7878394612581882E-2</v>
      </c>
      <c r="M1973" s="65">
        <f t="shared" si="281"/>
        <v>0.21808424279927791</v>
      </c>
      <c r="N1973" s="65">
        <f t="shared" si="282"/>
        <v>6.0903300154923602E-2</v>
      </c>
      <c r="O1973" s="65">
        <f t="shared" si="283"/>
        <v>5.3571701672455688E-2</v>
      </c>
      <c r="P1973" s="65">
        <f t="shared" si="284"/>
        <v>7.5910077136923368E-2</v>
      </c>
      <c r="Q1973" s="65">
        <f t="shared" si="285"/>
        <v>0.10003258313643562</v>
      </c>
      <c r="R1973" s="65">
        <f t="shared" si="286"/>
        <v>0.25536364350305713</v>
      </c>
      <c r="S1973" s="65">
        <f t="shared" si="287"/>
        <v>0.13825605698434476</v>
      </c>
      <c r="T1973" s="66">
        <f>(L1973*'Football Field'!$F$4)+(M1973*'Football Field'!$F$5)+(N1973*'Football Field'!$F$6)+(O1973*'Football Field'!$F$7)+(P1973*'Football Field'!$F$8)+(Q1973*'Football Field'!$F$9)+(R1973*'Football Field'!$F$10)+(S1973*'Football Field'!$F$11)</f>
        <v>151523976.14102146</v>
      </c>
    </row>
    <row r="1974" spans="2:20" x14ac:dyDescent="0.3">
      <c r="B1974" s="62">
        <f t="shared" si="279"/>
        <v>1947</v>
      </c>
      <c r="C1974" s="62">
        <v>0.85998605944086082</v>
      </c>
      <c r="D1974" s="62">
        <v>0.48524657559870554</v>
      </c>
      <c r="E1974" s="62">
        <v>0.70704162741646126</v>
      </c>
      <c r="F1974" s="62">
        <v>0.21770047111845603</v>
      </c>
      <c r="G1974" s="62">
        <v>0.97445095235003365</v>
      </c>
      <c r="H1974" s="62">
        <v>0.1678827535644668</v>
      </c>
      <c r="I1974" s="62">
        <v>6.2233807821172604E-2</v>
      </c>
      <c r="J1974" s="62">
        <v>0.65181635437672503</v>
      </c>
      <c r="K1974" s="62"/>
      <c r="L1974" s="65">
        <f t="shared" si="280"/>
        <v>0.20841282652682999</v>
      </c>
      <c r="M1974" s="65">
        <f t="shared" si="281"/>
        <v>0.11759680203274957</v>
      </c>
      <c r="N1974" s="65">
        <f t="shared" si="282"/>
        <v>0.17134759618987505</v>
      </c>
      <c r="O1974" s="65">
        <f t="shared" si="283"/>
        <v>5.2758495354586661E-2</v>
      </c>
      <c r="P1974" s="65">
        <f t="shared" si="284"/>
        <v>0.23615275510753525</v>
      </c>
      <c r="Q1974" s="65">
        <f t="shared" si="285"/>
        <v>4.0685449271383074E-2</v>
      </c>
      <c r="R1974" s="65">
        <f t="shared" si="286"/>
        <v>1.5082016331719456E-2</v>
      </c>
      <c r="S1974" s="65">
        <f t="shared" si="287"/>
        <v>0.15796405918532103</v>
      </c>
      <c r="T1974" s="66">
        <f>(L1974*'Football Field'!$F$4)+(M1974*'Football Field'!$F$5)+(N1974*'Football Field'!$F$6)+(O1974*'Football Field'!$F$7)+(P1974*'Football Field'!$F$8)+(Q1974*'Football Field'!$F$9)+(R1974*'Football Field'!$F$10)+(S1974*'Football Field'!$F$11)</f>
        <v>134137769.55837765</v>
      </c>
    </row>
    <row r="1975" spans="2:20" x14ac:dyDescent="0.3">
      <c r="B1975" s="62">
        <f t="shared" si="279"/>
        <v>1948</v>
      </c>
      <c r="C1975" s="62">
        <v>0.85679904342583613</v>
      </c>
      <c r="D1975" s="62">
        <v>0.71486199127837657</v>
      </c>
      <c r="E1975" s="62">
        <v>0.37539099078833005</v>
      </c>
      <c r="F1975" s="62">
        <v>5.1048192708144091E-2</v>
      </c>
      <c r="G1975" s="62">
        <v>0.94808601253203939</v>
      </c>
      <c r="H1975" s="62">
        <v>0.96037582878829963</v>
      </c>
      <c r="I1975" s="62">
        <v>0.48587147962421928</v>
      </c>
      <c r="J1975" s="62">
        <v>0.97807238494757209</v>
      </c>
      <c r="K1975" s="62"/>
      <c r="L1975" s="65">
        <f t="shared" si="280"/>
        <v>0.15953786394352892</v>
      </c>
      <c r="M1975" s="65">
        <f t="shared" si="281"/>
        <v>0.13310887305261293</v>
      </c>
      <c r="N1975" s="65">
        <f t="shared" si="282"/>
        <v>6.9898627074271566E-2</v>
      </c>
      <c r="O1975" s="65">
        <f t="shared" si="283"/>
        <v>9.5052856154827E-3</v>
      </c>
      <c r="P1975" s="65">
        <f t="shared" si="284"/>
        <v>0.17653569811343042</v>
      </c>
      <c r="Q1975" s="65">
        <f t="shared" si="285"/>
        <v>0.17882408889634094</v>
      </c>
      <c r="R1975" s="65">
        <f t="shared" si="286"/>
        <v>9.0470336778614088E-2</v>
      </c>
      <c r="S1975" s="65">
        <f t="shared" si="287"/>
        <v>0.18211922652571833</v>
      </c>
      <c r="T1975" s="66">
        <f>(L1975*'Football Field'!$F$4)+(M1975*'Football Field'!$F$5)+(N1975*'Football Field'!$F$6)+(O1975*'Football Field'!$F$7)+(P1975*'Football Field'!$F$8)+(Q1975*'Football Field'!$F$9)+(R1975*'Football Field'!$F$10)+(S1975*'Football Field'!$F$11)</f>
        <v>137122590.21621996</v>
      </c>
    </row>
    <row r="1976" spans="2:20" x14ac:dyDescent="0.3">
      <c r="B1976" s="62">
        <f t="shared" si="279"/>
        <v>1949</v>
      </c>
      <c r="C1976" s="62">
        <v>0.38241951658467555</v>
      </c>
      <c r="D1976" s="62">
        <v>0.34396904337670375</v>
      </c>
      <c r="E1976" s="62">
        <v>0.35915923098681324</v>
      </c>
      <c r="F1976" s="62">
        <v>0.88294822520084659</v>
      </c>
      <c r="G1976" s="62">
        <v>0.49601621655669792</v>
      </c>
      <c r="H1976" s="62">
        <v>2.6319527340320392E-2</v>
      </c>
      <c r="I1976" s="62">
        <v>0.81151593288386537</v>
      </c>
      <c r="J1976" s="62">
        <v>7.0297663753548512E-2</v>
      </c>
      <c r="K1976" s="62"/>
      <c r="L1976" s="65">
        <f t="shared" si="280"/>
        <v>0.11338859445356333</v>
      </c>
      <c r="M1976" s="65">
        <f t="shared" si="281"/>
        <v>0.10198790771021048</v>
      </c>
      <c r="N1976" s="65">
        <f t="shared" si="282"/>
        <v>0.10649184631140599</v>
      </c>
      <c r="O1976" s="65">
        <f t="shared" si="283"/>
        <v>0.26179693736583787</v>
      </c>
      <c r="P1976" s="65">
        <f t="shared" si="284"/>
        <v>0.14707037476494744</v>
      </c>
      <c r="Q1976" s="65">
        <f t="shared" si="285"/>
        <v>7.8038229807245426E-3</v>
      </c>
      <c r="R1976" s="65">
        <f t="shared" si="286"/>
        <v>0.240617037090991</v>
      </c>
      <c r="S1976" s="65">
        <f t="shared" si="287"/>
        <v>2.0843479322319412E-2</v>
      </c>
      <c r="T1976" s="66">
        <f>(L1976*'Football Field'!$F$4)+(M1976*'Football Field'!$F$5)+(N1976*'Football Field'!$F$6)+(O1976*'Football Field'!$F$7)+(P1976*'Football Field'!$F$8)+(Q1976*'Football Field'!$F$9)+(R1976*'Football Field'!$F$10)+(S1976*'Football Field'!$F$11)</f>
        <v>157372128.78497717</v>
      </c>
    </row>
    <row r="1977" spans="2:20" x14ac:dyDescent="0.3">
      <c r="B1977" s="62">
        <f t="shared" si="279"/>
        <v>1950</v>
      </c>
      <c r="C1977" s="62">
        <v>0.18570981786472185</v>
      </c>
      <c r="D1977" s="62">
        <v>0.76188878333693177</v>
      </c>
      <c r="E1977" s="62">
        <v>0.87639194561507205</v>
      </c>
      <c r="F1977" s="62">
        <v>0.7771281324231204</v>
      </c>
      <c r="G1977" s="62">
        <v>4.3933386219637049E-2</v>
      </c>
      <c r="H1977" s="62">
        <v>0.66958421994070327</v>
      </c>
      <c r="I1977" s="62">
        <v>9.1943429579058322E-2</v>
      </c>
      <c r="J1977" s="62">
        <v>0.64597464798755377</v>
      </c>
      <c r="K1977" s="62"/>
      <c r="L1977" s="65">
        <f t="shared" si="280"/>
        <v>4.5825373636386509E-2</v>
      </c>
      <c r="M1977" s="65">
        <f t="shared" si="281"/>
        <v>0.18800211301278322</v>
      </c>
      <c r="N1977" s="65">
        <f t="shared" si="282"/>
        <v>0.21625667841096696</v>
      </c>
      <c r="O1977" s="65">
        <f t="shared" si="283"/>
        <v>0.19176254352679417</v>
      </c>
      <c r="P1977" s="65">
        <f t="shared" si="284"/>
        <v>1.0840912245647026E-2</v>
      </c>
      <c r="Q1977" s="65">
        <f t="shared" si="285"/>
        <v>0.1652252283299448</v>
      </c>
      <c r="R1977" s="65">
        <f t="shared" si="286"/>
        <v>2.2687772043049972E-2</v>
      </c>
      <c r="S1977" s="65">
        <f t="shared" si="287"/>
        <v>0.15939937879442731</v>
      </c>
      <c r="T1977" s="66">
        <f>(L1977*'Football Field'!$F$4)+(M1977*'Football Field'!$F$5)+(N1977*'Football Field'!$F$6)+(O1977*'Football Field'!$F$7)+(P1977*'Football Field'!$F$8)+(Q1977*'Football Field'!$F$9)+(R1977*'Football Field'!$F$10)+(S1977*'Football Field'!$F$11)</f>
        <v>119450276.65328577</v>
      </c>
    </row>
    <row r="1978" spans="2:20" x14ac:dyDescent="0.3">
      <c r="B1978" s="62">
        <f t="shared" si="279"/>
        <v>1951</v>
      </c>
      <c r="C1978" s="62">
        <v>0.55486105175591482</v>
      </c>
      <c r="D1978" s="62">
        <v>0.83473750065839769</v>
      </c>
      <c r="E1978" s="62">
        <v>0.99689772775426655</v>
      </c>
      <c r="F1978" s="62">
        <v>0.80063386180291041</v>
      </c>
      <c r="G1978" s="62">
        <v>0.35476614976587384</v>
      </c>
      <c r="H1978" s="62">
        <v>0.97332448027184348</v>
      </c>
      <c r="I1978" s="62">
        <v>0.77853926683561836</v>
      </c>
      <c r="J1978" s="62">
        <v>0.29553492049182339</v>
      </c>
      <c r="K1978" s="62"/>
      <c r="L1978" s="65">
        <f t="shared" si="280"/>
        <v>9.9272100648230444E-2</v>
      </c>
      <c r="M1978" s="65">
        <f t="shared" si="281"/>
        <v>0.14934575947973705</v>
      </c>
      <c r="N1978" s="65">
        <f t="shared" si="282"/>
        <v>0.17835840387864965</v>
      </c>
      <c r="O1978" s="65">
        <f t="shared" si="283"/>
        <v>0.14324416006449794</v>
      </c>
      <c r="P1978" s="65">
        <f t="shared" si="284"/>
        <v>6.3472432989648192E-2</v>
      </c>
      <c r="Q1978" s="65">
        <f t="shared" si="285"/>
        <v>0.17414083303046152</v>
      </c>
      <c r="R1978" s="65">
        <f t="shared" si="286"/>
        <v>0.1392911400274387</v>
      </c>
      <c r="S1978" s="65">
        <f t="shared" si="287"/>
        <v>5.2875169881336559E-2</v>
      </c>
      <c r="T1978" s="66">
        <f>(L1978*'Football Field'!$F$4)+(M1978*'Football Field'!$F$5)+(N1978*'Football Field'!$F$6)+(O1978*'Football Field'!$F$7)+(P1978*'Football Field'!$F$8)+(Q1978*'Football Field'!$F$9)+(R1978*'Football Field'!$F$10)+(S1978*'Football Field'!$F$11)</f>
        <v>137654903.42597851</v>
      </c>
    </row>
    <row r="1979" spans="2:20" x14ac:dyDescent="0.3">
      <c r="B1979" s="62">
        <f t="shared" si="279"/>
        <v>1952</v>
      </c>
      <c r="C1979" s="62">
        <v>0.96976013608608314</v>
      </c>
      <c r="D1979" s="62">
        <v>0.22518099548238857</v>
      </c>
      <c r="E1979" s="62">
        <v>0.137082918297594</v>
      </c>
      <c r="F1979" s="62">
        <v>0.16594399998420106</v>
      </c>
      <c r="G1979" s="62">
        <v>0.32451959138855446</v>
      </c>
      <c r="H1979" s="62">
        <v>0.57620333950167391</v>
      </c>
      <c r="I1979" s="62">
        <v>0.46020355417350534</v>
      </c>
      <c r="J1979" s="62">
        <v>0.50400835512659148</v>
      </c>
      <c r="K1979" s="62"/>
      <c r="L1979" s="65">
        <f t="shared" si="280"/>
        <v>0.28836994935479021</v>
      </c>
      <c r="M1979" s="65">
        <f t="shared" si="281"/>
        <v>6.6960302704331287E-2</v>
      </c>
      <c r="N1979" s="65">
        <f t="shared" si="282"/>
        <v>4.0763269942635585E-2</v>
      </c>
      <c r="O1979" s="65">
        <f t="shared" si="283"/>
        <v>4.9345462955725741E-2</v>
      </c>
      <c r="P1979" s="65">
        <f t="shared" si="284"/>
        <v>9.6499840167741907E-2</v>
      </c>
      <c r="Q1979" s="65">
        <f t="shared" si="285"/>
        <v>0.17134105811028008</v>
      </c>
      <c r="R1979" s="65">
        <f t="shared" si="286"/>
        <v>0.13684711370537092</v>
      </c>
      <c r="S1979" s="65">
        <f t="shared" si="287"/>
        <v>0.14987300305912427</v>
      </c>
      <c r="T1979" s="66">
        <f>(L1979*'Football Field'!$F$4)+(M1979*'Football Field'!$F$5)+(N1979*'Football Field'!$F$6)+(O1979*'Football Field'!$F$7)+(P1979*'Football Field'!$F$8)+(Q1979*'Football Field'!$F$9)+(R1979*'Football Field'!$F$10)+(S1979*'Football Field'!$F$11)</f>
        <v>135860789.6405834</v>
      </c>
    </row>
    <row r="1980" spans="2:20" x14ac:dyDescent="0.3">
      <c r="B1980" s="62">
        <f t="shared" si="279"/>
        <v>1953</v>
      </c>
      <c r="C1980" s="62">
        <v>0.57431659933940638</v>
      </c>
      <c r="D1980" s="62">
        <v>0.68104814698089933</v>
      </c>
      <c r="E1980" s="62">
        <v>0.16372376713688519</v>
      </c>
      <c r="F1980" s="62">
        <v>0.66628483174565434</v>
      </c>
      <c r="G1980" s="62">
        <v>0.46698579084686043</v>
      </c>
      <c r="H1980" s="62">
        <v>0.28108062860080263</v>
      </c>
      <c r="I1980" s="62">
        <v>0.89063689587952855</v>
      </c>
      <c r="J1980" s="62">
        <v>0.92942458779999482</v>
      </c>
      <c r="K1980" s="62"/>
      <c r="L1980" s="65">
        <f t="shared" si="280"/>
        <v>0.12341601918458864</v>
      </c>
      <c r="M1980" s="65">
        <f t="shared" si="281"/>
        <v>0.14635177055669688</v>
      </c>
      <c r="N1980" s="65">
        <f t="shared" si="282"/>
        <v>3.5182921073812878E-2</v>
      </c>
      <c r="O1980" s="65">
        <f t="shared" si="283"/>
        <v>0.14317925282275559</v>
      </c>
      <c r="P1980" s="65">
        <f t="shared" si="284"/>
        <v>0.10035149147417641</v>
      </c>
      <c r="Q1980" s="65">
        <f t="shared" si="285"/>
        <v>6.0401966949438772E-2</v>
      </c>
      <c r="R1980" s="65">
        <f t="shared" si="286"/>
        <v>0.19139070741608696</v>
      </c>
      <c r="S1980" s="65">
        <f t="shared" si="287"/>
        <v>0.19972587052244387</v>
      </c>
      <c r="T1980" s="66">
        <f>(L1980*'Football Field'!$F$4)+(M1980*'Football Field'!$F$5)+(N1980*'Football Field'!$F$6)+(O1980*'Football Field'!$F$7)+(P1980*'Football Field'!$F$8)+(Q1980*'Football Field'!$F$9)+(R1980*'Football Field'!$F$10)+(S1980*'Football Field'!$F$11)</f>
        <v>145194999.0569005</v>
      </c>
    </row>
    <row r="1981" spans="2:20" x14ac:dyDescent="0.3">
      <c r="B1981" s="62">
        <f t="shared" si="279"/>
        <v>1954</v>
      </c>
      <c r="C1981" s="62">
        <v>7.221064818415035E-2</v>
      </c>
      <c r="D1981" s="62">
        <v>0.3742394671077488</v>
      </c>
      <c r="E1981" s="62">
        <v>0.31069587574928237</v>
      </c>
      <c r="F1981" s="62">
        <v>0.29149226045628962</v>
      </c>
      <c r="G1981" s="62">
        <v>0.10858182098891145</v>
      </c>
      <c r="H1981" s="62">
        <v>0.77520311766363226</v>
      </c>
      <c r="I1981" s="62">
        <v>0.85354219229708406</v>
      </c>
      <c r="J1981" s="62">
        <v>0.96729130966297727</v>
      </c>
      <c r="K1981" s="62"/>
      <c r="L1981" s="65">
        <f t="shared" si="280"/>
        <v>1.9239464312672313E-2</v>
      </c>
      <c r="M1981" s="65">
        <f t="shared" si="281"/>
        <v>9.9710597437808565E-2</v>
      </c>
      <c r="N1981" s="65">
        <f t="shared" si="282"/>
        <v>8.2780342842633955E-2</v>
      </c>
      <c r="O1981" s="65">
        <f t="shared" si="283"/>
        <v>7.7663822213133268E-2</v>
      </c>
      <c r="P1981" s="65">
        <f t="shared" si="284"/>
        <v>2.8930027945375324E-2</v>
      </c>
      <c r="Q1981" s="65">
        <f t="shared" si="285"/>
        <v>0.20654146019195241</v>
      </c>
      <c r="R1981" s="65">
        <f t="shared" si="286"/>
        <v>0.22741375352540136</v>
      </c>
      <c r="S1981" s="65">
        <f t="shared" si="287"/>
        <v>0.25772053153102281</v>
      </c>
      <c r="T1981" s="66">
        <f>(L1981*'Football Field'!$F$4)+(M1981*'Football Field'!$F$5)+(N1981*'Football Field'!$F$6)+(O1981*'Football Field'!$F$7)+(P1981*'Football Field'!$F$8)+(Q1981*'Football Field'!$F$9)+(R1981*'Football Field'!$F$10)+(S1981*'Football Field'!$F$11)</f>
        <v>146216981.49964747</v>
      </c>
    </row>
    <row r="1982" spans="2:20" x14ac:dyDescent="0.3">
      <c r="B1982" s="62">
        <f t="shared" si="279"/>
        <v>1955</v>
      </c>
      <c r="C1982" s="62">
        <v>0.63806705716128831</v>
      </c>
      <c r="D1982" s="62">
        <v>0.39475900231774996</v>
      </c>
      <c r="E1982" s="62">
        <v>0.98279142776508532</v>
      </c>
      <c r="F1982" s="62">
        <v>0.64194155004471709</v>
      </c>
      <c r="G1982" s="62">
        <v>0.60248478482711276</v>
      </c>
      <c r="H1982" s="62">
        <v>0.36738972036605677</v>
      </c>
      <c r="I1982" s="62">
        <v>0.75628003732569082</v>
      </c>
      <c r="J1982" s="62">
        <v>0.57461692214304705</v>
      </c>
      <c r="K1982" s="62"/>
      <c r="L1982" s="65">
        <f t="shared" si="280"/>
        <v>0.12868586652508432</v>
      </c>
      <c r="M1982" s="65">
        <f t="shared" si="281"/>
        <v>7.9615306434784969E-2</v>
      </c>
      <c r="N1982" s="65">
        <f t="shared" si="282"/>
        <v>0.19821014903674278</v>
      </c>
      <c r="O1982" s="65">
        <f t="shared" si="283"/>
        <v>0.12946727730072835</v>
      </c>
      <c r="P1982" s="65">
        <f t="shared" si="284"/>
        <v>0.1215096058219754</v>
      </c>
      <c r="Q1982" s="65">
        <f t="shared" si="285"/>
        <v>7.4095448099217115E-2</v>
      </c>
      <c r="R1982" s="65">
        <f t="shared" si="286"/>
        <v>0.15252715344976475</v>
      </c>
      <c r="S1982" s="65">
        <f t="shared" si="287"/>
        <v>0.11588919333170236</v>
      </c>
      <c r="T1982" s="66">
        <f>(L1982*'Football Field'!$F$4)+(M1982*'Football Field'!$F$5)+(N1982*'Football Field'!$F$6)+(O1982*'Football Field'!$F$7)+(P1982*'Football Field'!$F$8)+(Q1982*'Football Field'!$F$9)+(R1982*'Football Field'!$F$10)+(S1982*'Football Field'!$F$11)</f>
        <v>145242743.78170475</v>
      </c>
    </row>
    <row r="1983" spans="2:20" x14ac:dyDescent="0.3">
      <c r="B1983" s="62">
        <f t="shared" si="279"/>
        <v>1956</v>
      </c>
      <c r="C1983" s="62">
        <v>0.91743336267984621</v>
      </c>
      <c r="D1983" s="62">
        <v>0.86747946620465977</v>
      </c>
      <c r="E1983" s="62">
        <v>0.88016168163453545</v>
      </c>
      <c r="F1983" s="62">
        <v>0.16159501936948861</v>
      </c>
      <c r="G1983" s="62">
        <v>0.81939927727142903</v>
      </c>
      <c r="H1983" s="62">
        <v>0.43399520818444304</v>
      </c>
      <c r="I1983" s="62">
        <v>0.97012780539515775</v>
      </c>
      <c r="J1983" s="62">
        <v>0.90088286547932173</v>
      </c>
      <c r="K1983" s="62"/>
      <c r="L1983" s="65">
        <f t="shared" si="280"/>
        <v>0.15416263633934554</v>
      </c>
      <c r="M1983" s="65">
        <f t="shared" si="281"/>
        <v>0.1457685396241982</v>
      </c>
      <c r="N1983" s="65">
        <f t="shared" si="282"/>
        <v>0.14789961948767971</v>
      </c>
      <c r="O1983" s="65">
        <f t="shared" si="283"/>
        <v>2.7153922256042264E-2</v>
      </c>
      <c r="P1983" s="65">
        <f t="shared" si="284"/>
        <v>0.13768929487121739</v>
      </c>
      <c r="Q1983" s="65">
        <f t="shared" si="285"/>
        <v>7.2927199046831231E-2</v>
      </c>
      <c r="R1983" s="65">
        <f t="shared" si="286"/>
        <v>0.16301724588362465</v>
      </c>
      <c r="S1983" s="65">
        <f t="shared" si="287"/>
        <v>0.15138154249106112</v>
      </c>
      <c r="T1983" s="66">
        <f>(L1983*'Football Field'!$F$4)+(M1983*'Football Field'!$F$5)+(N1983*'Football Field'!$F$6)+(O1983*'Football Field'!$F$7)+(P1983*'Football Field'!$F$8)+(Q1983*'Football Field'!$F$9)+(R1983*'Football Field'!$F$10)+(S1983*'Football Field'!$F$11)</f>
        <v>145922650.2281068</v>
      </c>
    </row>
    <row r="1984" spans="2:20" x14ac:dyDescent="0.3">
      <c r="B1984" s="62">
        <f t="shared" si="279"/>
        <v>1957</v>
      </c>
      <c r="C1984" s="62">
        <v>0.18454935424646113</v>
      </c>
      <c r="D1984" s="62">
        <v>0.52710171835316622</v>
      </c>
      <c r="E1984" s="62">
        <v>0.53880048440018735</v>
      </c>
      <c r="F1984" s="62">
        <v>0.4300446672034669</v>
      </c>
      <c r="G1984" s="62">
        <v>0.16241388540767554</v>
      </c>
      <c r="H1984" s="62">
        <v>0.26920072741137147</v>
      </c>
      <c r="I1984" s="62">
        <v>0.81238435951340371</v>
      </c>
      <c r="J1984" s="62">
        <v>0.41619654538034367</v>
      </c>
      <c r="K1984" s="62"/>
      <c r="L1984" s="65">
        <f t="shared" si="280"/>
        <v>5.5242856421290648E-2</v>
      </c>
      <c r="M1984" s="65">
        <f t="shared" si="281"/>
        <v>0.1577822077205015</v>
      </c>
      <c r="N1984" s="65">
        <f t="shared" si="282"/>
        <v>0.16128410701286519</v>
      </c>
      <c r="O1984" s="65">
        <f t="shared" si="283"/>
        <v>0.12872922748532672</v>
      </c>
      <c r="P1984" s="65">
        <f t="shared" si="284"/>
        <v>4.8616842844207468E-2</v>
      </c>
      <c r="Q1984" s="65">
        <f t="shared" si="285"/>
        <v>8.0582330908798433E-2</v>
      </c>
      <c r="R1984" s="65">
        <f t="shared" si="286"/>
        <v>0.24317848585678106</v>
      </c>
      <c r="S1984" s="65">
        <f t="shared" si="287"/>
        <v>0.12458394175022908</v>
      </c>
      <c r="T1984" s="66">
        <f>(L1984*'Football Field'!$F$4)+(M1984*'Football Field'!$F$5)+(N1984*'Football Field'!$F$6)+(O1984*'Football Field'!$F$7)+(P1984*'Football Field'!$F$8)+(Q1984*'Football Field'!$F$9)+(R1984*'Football Field'!$F$10)+(S1984*'Football Field'!$F$11)</f>
        <v>151048080.44226971</v>
      </c>
    </row>
    <row r="1985" spans="2:20" x14ac:dyDescent="0.3">
      <c r="B1985" s="62">
        <f t="shared" si="279"/>
        <v>1958</v>
      </c>
      <c r="C1985" s="62">
        <v>0.76264474534112114</v>
      </c>
      <c r="D1985" s="62">
        <v>0.67410111889128854</v>
      </c>
      <c r="E1985" s="62">
        <v>0.68677984693077876</v>
      </c>
      <c r="F1985" s="62">
        <v>0.85695922371541178</v>
      </c>
      <c r="G1985" s="62">
        <v>0.88242502072495244</v>
      </c>
      <c r="H1985" s="62">
        <v>0.87153183684432034</v>
      </c>
      <c r="I1985" s="62">
        <v>0.94891563474219642</v>
      </c>
      <c r="J1985" s="62">
        <v>0.40116384516533887</v>
      </c>
      <c r="K1985" s="62"/>
      <c r="L1985" s="65">
        <f t="shared" si="280"/>
        <v>0.12534178305960464</v>
      </c>
      <c r="M1985" s="65">
        <f t="shared" si="281"/>
        <v>0.11078950811693589</v>
      </c>
      <c r="N1985" s="65">
        <f t="shared" si="282"/>
        <v>0.11287327567595407</v>
      </c>
      <c r="O1985" s="65">
        <f t="shared" si="283"/>
        <v>0.14084250598464423</v>
      </c>
      <c r="P1985" s="65">
        <f t="shared" si="284"/>
        <v>0.14502784709360589</v>
      </c>
      <c r="Q1985" s="65">
        <f t="shared" si="285"/>
        <v>0.14323753633733907</v>
      </c>
      <c r="R1985" s="65">
        <f t="shared" si="286"/>
        <v>0.15595567708071423</v>
      </c>
      <c r="S1985" s="65">
        <f t="shared" si="287"/>
        <v>6.5931866651202028E-2</v>
      </c>
      <c r="T1985" s="66">
        <f>(L1985*'Football Field'!$F$4)+(M1985*'Football Field'!$F$5)+(N1985*'Football Field'!$F$6)+(O1985*'Football Field'!$F$7)+(P1985*'Football Field'!$F$8)+(Q1985*'Football Field'!$F$9)+(R1985*'Football Field'!$F$10)+(S1985*'Football Field'!$F$11)</f>
        <v>145023004.8886539</v>
      </c>
    </row>
    <row r="1986" spans="2:20" x14ac:dyDescent="0.3">
      <c r="B1986" s="62">
        <f t="shared" si="279"/>
        <v>1959</v>
      </c>
      <c r="C1986" s="62">
        <v>0.83967897607092334</v>
      </c>
      <c r="D1986" s="62">
        <v>4.3575021659909896E-2</v>
      </c>
      <c r="E1986" s="62">
        <v>0.7761746028921489</v>
      </c>
      <c r="F1986" s="62">
        <v>0.20244027553812782</v>
      </c>
      <c r="G1986" s="62">
        <v>0.41952417308555601</v>
      </c>
      <c r="H1986" s="62">
        <v>0.92528785604566111</v>
      </c>
      <c r="I1986" s="62">
        <v>0.30001303996588913</v>
      </c>
      <c r="J1986" s="62">
        <v>0.4303297995043196</v>
      </c>
      <c r="K1986" s="62"/>
      <c r="L1986" s="65">
        <f t="shared" si="280"/>
        <v>0.21327760016381847</v>
      </c>
      <c r="M1986" s="65">
        <f t="shared" si="281"/>
        <v>1.1068010884587172E-2</v>
      </c>
      <c r="N1986" s="65">
        <f t="shared" si="282"/>
        <v>0.19714755439936124</v>
      </c>
      <c r="O1986" s="65">
        <f t="shared" si="283"/>
        <v>5.1419622705460251E-2</v>
      </c>
      <c r="P1986" s="65">
        <f t="shared" si="284"/>
        <v>0.10655871040748827</v>
      </c>
      <c r="Q1986" s="65">
        <f t="shared" si="285"/>
        <v>0.23502216802135911</v>
      </c>
      <c r="R1986" s="65">
        <f t="shared" si="286"/>
        <v>7.6203004964092394E-2</v>
      </c>
      <c r="S1986" s="65">
        <f t="shared" si="287"/>
        <v>0.10930332845383316</v>
      </c>
      <c r="T1986" s="66">
        <f>(L1986*'Football Field'!$F$4)+(M1986*'Football Field'!$F$5)+(N1986*'Football Field'!$F$6)+(O1986*'Football Field'!$F$7)+(P1986*'Football Field'!$F$8)+(Q1986*'Football Field'!$F$9)+(R1986*'Football Field'!$F$10)+(S1986*'Football Field'!$F$11)</f>
        <v>132599973.42288773</v>
      </c>
    </row>
    <row r="1987" spans="2:20" x14ac:dyDescent="0.3">
      <c r="B1987" s="62">
        <f t="shared" si="279"/>
        <v>1960</v>
      </c>
      <c r="C1987" s="62">
        <v>0.34368594766976224</v>
      </c>
      <c r="D1987" s="62">
        <v>6.3104048677780078E-2</v>
      </c>
      <c r="E1987" s="62">
        <v>0.41463386292040283</v>
      </c>
      <c r="F1987" s="62">
        <v>0.1350137824109211</v>
      </c>
      <c r="G1987" s="62">
        <v>0.53059860461546637</v>
      </c>
      <c r="H1987" s="62">
        <v>0.13424677058147505</v>
      </c>
      <c r="I1987" s="62">
        <v>0.71496957451655319</v>
      </c>
      <c r="J1987" s="62">
        <v>0.9423629950107365</v>
      </c>
      <c r="K1987" s="62"/>
      <c r="L1987" s="65">
        <f t="shared" si="280"/>
        <v>0.10482654602603568</v>
      </c>
      <c r="M1987" s="65">
        <f t="shared" si="281"/>
        <v>1.9247163021941908E-2</v>
      </c>
      <c r="N1987" s="65">
        <f t="shared" si="282"/>
        <v>0.12646614157510586</v>
      </c>
      <c r="O1987" s="65">
        <f t="shared" si="283"/>
        <v>4.1180119734330299E-2</v>
      </c>
      <c r="P1987" s="65">
        <f t="shared" si="284"/>
        <v>0.16183617463905714</v>
      </c>
      <c r="Q1987" s="65">
        <f t="shared" si="285"/>
        <v>4.0946175922000803E-2</v>
      </c>
      <c r="R1987" s="65">
        <f t="shared" si="286"/>
        <v>0.21807057145754979</v>
      </c>
      <c r="S1987" s="65">
        <f t="shared" si="287"/>
        <v>0.28742710762397849</v>
      </c>
      <c r="T1987" s="66">
        <f>(L1987*'Football Field'!$F$4)+(M1987*'Football Field'!$F$5)+(N1987*'Football Field'!$F$6)+(O1987*'Football Field'!$F$7)+(P1987*'Football Field'!$F$8)+(Q1987*'Football Field'!$F$9)+(R1987*'Football Field'!$F$10)+(S1987*'Football Field'!$F$11)</f>
        <v>156778431.75049135</v>
      </c>
    </row>
    <row r="1988" spans="2:20" x14ac:dyDescent="0.3">
      <c r="B1988" s="62">
        <f t="shared" si="279"/>
        <v>1961</v>
      </c>
      <c r="C1988" s="62">
        <v>0.45449289491582978</v>
      </c>
      <c r="D1988" s="62">
        <v>0.65767681340480943</v>
      </c>
      <c r="E1988" s="62">
        <v>0.4025689443084165</v>
      </c>
      <c r="F1988" s="62">
        <v>0.69761370573444759</v>
      </c>
      <c r="G1988" s="62">
        <v>0.68960912929284224</v>
      </c>
      <c r="H1988" s="62">
        <v>0.75340479439899577</v>
      </c>
      <c r="I1988" s="62">
        <v>0.84867500887195346</v>
      </c>
      <c r="J1988" s="62">
        <v>0.81348908348815696</v>
      </c>
      <c r="K1988" s="62"/>
      <c r="L1988" s="65">
        <f t="shared" si="280"/>
        <v>8.5470672081641205E-2</v>
      </c>
      <c r="M1988" s="65">
        <f t="shared" si="281"/>
        <v>0.12368087572553019</v>
      </c>
      <c r="N1988" s="65">
        <f t="shared" si="282"/>
        <v>7.570599807860437E-2</v>
      </c>
      <c r="O1988" s="65">
        <f t="shared" si="283"/>
        <v>0.13119129682660916</v>
      </c>
      <c r="P1988" s="65">
        <f t="shared" si="284"/>
        <v>0.12968597840283141</v>
      </c>
      <c r="Q1988" s="65">
        <f t="shared" si="285"/>
        <v>0.14168321407695136</v>
      </c>
      <c r="R1988" s="65">
        <f t="shared" si="286"/>
        <v>0.15959946612721457</v>
      </c>
      <c r="S1988" s="65">
        <f t="shared" si="287"/>
        <v>0.15298249868061783</v>
      </c>
      <c r="T1988" s="66">
        <f>(L1988*'Football Field'!$F$4)+(M1988*'Football Field'!$F$5)+(N1988*'Football Field'!$F$6)+(O1988*'Football Field'!$F$7)+(P1988*'Football Field'!$F$8)+(Q1988*'Football Field'!$F$9)+(R1988*'Football Field'!$F$10)+(S1988*'Football Field'!$F$11)</f>
        <v>144054508.9556073</v>
      </c>
    </row>
    <row r="1989" spans="2:20" x14ac:dyDescent="0.3">
      <c r="B1989" s="62">
        <f t="shared" si="279"/>
        <v>1962</v>
      </c>
      <c r="C1989" s="62">
        <v>0.35171667392350947</v>
      </c>
      <c r="D1989" s="62">
        <v>5.2589152364587832E-2</v>
      </c>
      <c r="E1989" s="62">
        <v>0.17219944951237098</v>
      </c>
      <c r="F1989" s="62">
        <v>0.79841546520826212</v>
      </c>
      <c r="G1989" s="62">
        <v>0.91678299553552889</v>
      </c>
      <c r="H1989" s="62">
        <v>0.5417729742935472</v>
      </c>
      <c r="I1989" s="62">
        <v>0.96061917801744146</v>
      </c>
      <c r="J1989" s="62">
        <v>0.51998645571447055</v>
      </c>
      <c r="K1989" s="62"/>
      <c r="L1989" s="65">
        <f t="shared" si="280"/>
        <v>8.1527575468332711E-2</v>
      </c>
      <c r="M1989" s="65">
        <f t="shared" si="281"/>
        <v>1.2190113253351221E-2</v>
      </c>
      <c r="N1989" s="65">
        <f t="shared" si="282"/>
        <v>3.9915661259717086E-2</v>
      </c>
      <c r="O1989" s="65">
        <f t="shared" si="283"/>
        <v>0.1850719113447741</v>
      </c>
      <c r="P1989" s="65">
        <f t="shared" si="284"/>
        <v>0.21250938723724519</v>
      </c>
      <c r="Q1989" s="65">
        <f t="shared" si="285"/>
        <v>0.1255824370101547</v>
      </c>
      <c r="R1989" s="65">
        <f t="shared" si="286"/>
        <v>0.22267057077077013</v>
      </c>
      <c r="S1989" s="65">
        <f t="shared" si="287"/>
        <v>0.12053234365565486</v>
      </c>
      <c r="T1989" s="66">
        <f>(L1989*'Football Field'!$F$4)+(M1989*'Football Field'!$F$5)+(N1989*'Football Field'!$F$6)+(O1989*'Football Field'!$F$7)+(P1989*'Football Field'!$F$8)+(Q1989*'Football Field'!$F$9)+(R1989*'Football Field'!$F$10)+(S1989*'Football Field'!$F$11)</f>
        <v>159169695.7611042</v>
      </c>
    </row>
    <row r="1990" spans="2:20" x14ac:dyDescent="0.3">
      <c r="B1990" s="62">
        <f t="shared" si="279"/>
        <v>1963</v>
      </c>
      <c r="C1990" s="62">
        <v>0.13282775773114008</v>
      </c>
      <c r="D1990" s="62">
        <v>5.4942906510281553E-2</v>
      </c>
      <c r="E1990" s="62">
        <v>0.19090258495214096</v>
      </c>
      <c r="F1990" s="62">
        <v>0.36120096789432632</v>
      </c>
      <c r="G1990" s="62">
        <v>0.91841373182862751</v>
      </c>
      <c r="H1990" s="62">
        <v>0.92983734494957149</v>
      </c>
      <c r="I1990" s="62">
        <v>0.26844687144341384</v>
      </c>
      <c r="J1990" s="62">
        <v>0.30381020354855592</v>
      </c>
      <c r="K1990" s="62"/>
      <c r="L1990" s="65">
        <f t="shared" si="280"/>
        <v>4.20290149192089E-2</v>
      </c>
      <c r="M1990" s="65">
        <f t="shared" si="281"/>
        <v>1.7384892110423364E-2</v>
      </c>
      <c r="N1990" s="65">
        <f t="shared" si="282"/>
        <v>6.0404901265513594E-2</v>
      </c>
      <c r="O1990" s="65">
        <f t="shared" si="283"/>
        <v>0.11429027432045799</v>
      </c>
      <c r="P1990" s="65">
        <f t="shared" si="284"/>
        <v>0.29060209323990066</v>
      </c>
      <c r="Q1990" s="65">
        <f t="shared" si="285"/>
        <v>0.29421672330286724</v>
      </c>
      <c r="R1990" s="65">
        <f t="shared" si="286"/>
        <v>8.4941263465031863E-2</v>
      </c>
      <c r="S1990" s="65">
        <f t="shared" si="287"/>
        <v>9.6130837376596223E-2</v>
      </c>
      <c r="T1990" s="66">
        <f>(L1990*'Football Field'!$F$4)+(M1990*'Football Field'!$F$5)+(N1990*'Football Field'!$F$6)+(O1990*'Football Field'!$F$7)+(P1990*'Football Field'!$F$8)+(Q1990*'Football Field'!$F$9)+(R1990*'Football Field'!$F$10)+(S1990*'Football Field'!$F$11)</f>
        <v>146470639.0892176</v>
      </c>
    </row>
    <row r="1991" spans="2:20" x14ac:dyDescent="0.3">
      <c r="B1991" s="62">
        <f t="shared" si="279"/>
        <v>1964</v>
      </c>
      <c r="C1991" s="62">
        <v>0.37157987735505216</v>
      </c>
      <c r="D1991" s="62">
        <v>0.51449751882035732</v>
      </c>
      <c r="E1991" s="62">
        <v>0.17532487373414551</v>
      </c>
      <c r="F1991" s="62">
        <v>0.752221802330584</v>
      </c>
      <c r="G1991" s="62">
        <v>0.75186658270288842</v>
      </c>
      <c r="H1991" s="62">
        <v>0.46372812223762916</v>
      </c>
      <c r="I1991" s="62">
        <v>3.1062537769762977E-2</v>
      </c>
      <c r="J1991" s="62">
        <v>0.1629977234221982</v>
      </c>
      <c r="K1991" s="62"/>
      <c r="L1991" s="65">
        <f t="shared" si="280"/>
        <v>0.11528008370713598</v>
      </c>
      <c r="M1991" s="65">
        <f t="shared" si="281"/>
        <v>0.15961929224722626</v>
      </c>
      <c r="N1991" s="65">
        <f t="shared" si="282"/>
        <v>5.439332792691267E-2</v>
      </c>
      <c r="O1991" s="65">
        <f t="shared" si="283"/>
        <v>0.23337160493258716</v>
      </c>
      <c r="P1991" s="65">
        <f t="shared" si="284"/>
        <v>0.23326140050303987</v>
      </c>
      <c r="Q1991" s="65">
        <f t="shared" si="285"/>
        <v>0.14386843854255885</v>
      </c>
      <c r="R1991" s="65">
        <f t="shared" si="286"/>
        <v>9.6369372306798345E-3</v>
      </c>
      <c r="S1991" s="65">
        <f t="shared" si="287"/>
        <v>5.0568914909859361E-2</v>
      </c>
      <c r="T1991" s="66">
        <f>(L1991*'Football Field'!$F$4)+(M1991*'Football Field'!$F$5)+(N1991*'Football Field'!$F$6)+(O1991*'Football Field'!$F$7)+(P1991*'Football Field'!$F$8)+(Q1991*'Football Field'!$F$9)+(R1991*'Football Field'!$F$10)+(S1991*'Football Field'!$F$11)</f>
        <v>130848019.24832705</v>
      </c>
    </row>
    <row r="1992" spans="2:20" x14ac:dyDescent="0.3">
      <c r="B1992" s="62">
        <f t="shared" si="279"/>
        <v>1965</v>
      </c>
      <c r="C1992" s="62">
        <v>0.56392281076317741</v>
      </c>
      <c r="D1992" s="62">
        <v>0.15690201740426879</v>
      </c>
      <c r="E1992" s="62">
        <v>0.84521827559108553</v>
      </c>
      <c r="F1992" s="62">
        <v>0.63214059549573443</v>
      </c>
      <c r="G1992" s="62">
        <v>0.14160975576532997</v>
      </c>
      <c r="H1992" s="62">
        <v>0.36559945058785703</v>
      </c>
      <c r="I1992" s="62">
        <v>0.85010996637153358</v>
      </c>
      <c r="J1992" s="62">
        <v>0.89237446303092061</v>
      </c>
      <c r="K1992" s="62"/>
      <c r="L1992" s="65">
        <f t="shared" si="280"/>
        <v>0.1267847038686199</v>
      </c>
      <c r="M1992" s="65">
        <f t="shared" si="281"/>
        <v>3.5275706946607886E-2</v>
      </c>
      <c r="N1992" s="65">
        <f t="shared" si="282"/>
        <v>0.19002733482289316</v>
      </c>
      <c r="O1992" s="65">
        <f t="shared" si="283"/>
        <v>0.14212185900902916</v>
      </c>
      <c r="P1992" s="65">
        <f t="shared" si="284"/>
        <v>3.1837603670114373E-2</v>
      </c>
      <c r="Q1992" s="65">
        <f t="shared" si="285"/>
        <v>8.2196387861276893E-2</v>
      </c>
      <c r="R1992" s="65">
        <f t="shared" si="286"/>
        <v>0.19112711577726996</v>
      </c>
      <c r="S1992" s="65">
        <f t="shared" si="287"/>
        <v>0.20062928804418856</v>
      </c>
      <c r="T1992" s="66">
        <f>(L1992*'Football Field'!$F$4)+(M1992*'Football Field'!$F$5)+(N1992*'Football Field'!$F$6)+(O1992*'Football Field'!$F$7)+(P1992*'Football Field'!$F$8)+(Q1992*'Football Field'!$F$9)+(R1992*'Football Field'!$F$10)+(S1992*'Football Field'!$F$11)</f>
        <v>143931511.63783112</v>
      </c>
    </row>
    <row r="1993" spans="2:20" x14ac:dyDescent="0.3">
      <c r="B1993" s="62">
        <f t="shared" si="279"/>
        <v>1966</v>
      </c>
      <c r="C1993" s="62">
        <v>0.43607137359616488</v>
      </c>
      <c r="D1993" s="62">
        <v>0.52448397494760013</v>
      </c>
      <c r="E1993" s="62">
        <v>0.78313755755433678</v>
      </c>
      <c r="F1993" s="62">
        <v>0.52503089563861405</v>
      </c>
      <c r="G1993" s="62">
        <v>5.5894625437737711E-2</v>
      </c>
      <c r="H1993" s="62">
        <v>7.6696986385896948E-2</v>
      </c>
      <c r="I1993" s="62">
        <v>0.50486550652062401</v>
      </c>
      <c r="J1993" s="62">
        <v>0.53854551575218246</v>
      </c>
      <c r="K1993" s="62"/>
      <c r="L1993" s="65">
        <f t="shared" si="280"/>
        <v>0.12659100271650303</v>
      </c>
      <c r="M1993" s="65">
        <f t="shared" si="281"/>
        <v>0.15225707606030728</v>
      </c>
      <c r="N1993" s="65">
        <f t="shared" si="282"/>
        <v>0.22734390441223057</v>
      </c>
      <c r="O1993" s="65">
        <f t="shared" si="283"/>
        <v>0.15241584648843901</v>
      </c>
      <c r="P1993" s="65">
        <f t="shared" si="284"/>
        <v>1.6226143491774491E-2</v>
      </c>
      <c r="Q1993" s="65">
        <f t="shared" si="285"/>
        <v>2.2265044210207852E-2</v>
      </c>
      <c r="R1993" s="65">
        <f t="shared" si="286"/>
        <v>0.14656185793706289</v>
      </c>
      <c r="S1993" s="65">
        <f t="shared" si="287"/>
        <v>0.15633912468347505</v>
      </c>
      <c r="T1993" s="66">
        <f>(L1993*'Football Field'!$F$4)+(M1993*'Football Field'!$F$5)+(N1993*'Football Field'!$F$6)+(O1993*'Football Field'!$F$7)+(P1993*'Football Field'!$F$8)+(Q1993*'Football Field'!$F$9)+(R1993*'Football Field'!$F$10)+(S1993*'Football Field'!$F$11)</f>
        <v>136800264.06267664</v>
      </c>
    </row>
    <row r="1994" spans="2:20" x14ac:dyDescent="0.3">
      <c r="B1994" s="62">
        <f t="shared" si="279"/>
        <v>1967</v>
      </c>
      <c r="C1994" s="62">
        <v>0.45456817296809926</v>
      </c>
      <c r="D1994" s="62">
        <v>0.15995915556856388</v>
      </c>
      <c r="E1994" s="62">
        <v>8.8193423970806095E-2</v>
      </c>
      <c r="F1994" s="62">
        <v>0.15076863698970544</v>
      </c>
      <c r="G1994" s="62">
        <v>0.52908518075818955</v>
      </c>
      <c r="H1994" s="62">
        <v>0.11530401922341726</v>
      </c>
      <c r="I1994" s="62">
        <v>0.11001789792809646</v>
      </c>
      <c r="J1994" s="62">
        <v>0.86116136634644946</v>
      </c>
      <c r="K1994" s="62"/>
      <c r="L1994" s="65">
        <f t="shared" si="280"/>
        <v>0.1841059221342625</v>
      </c>
      <c r="M1994" s="65">
        <f t="shared" si="281"/>
        <v>6.4785503233714306E-2</v>
      </c>
      <c r="N1994" s="65">
        <f t="shared" si="282"/>
        <v>3.5719464344158347E-2</v>
      </c>
      <c r="O1994" s="65">
        <f t="shared" si="283"/>
        <v>6.1063225699841413E-2</v>
      </c>
      <c r="P1994" s="65">
        <f t="shared" si="284"/>
        <v>0.21428626305937026</v>
      </c>
      <c r="Q1994" s="65">
        <f t="shared" si="285"/>
        <v>4.6699602055957655E-2</v>
      </c>
      <c r="R1994" s="65">
        <f t="shared" si="286"/>
        <v>4.4558655343313748E-2</v>
      </c>
      <c r="S1994" s="65">
        <f t="shared" si="287"/>
        <v>0.34878136412938199</v>
      </c>
      <c r="T1994" s="66">
        <f>(L1994*'Football Field'!$F$4)+(M1994*'Football Field'!$F$5)+(N1994*'Football Field'!$F$6)+(O1994*'Football Field'!$F$7)+(P1994*'Football Field'!$F$8)+(Q1994*'Football Field'!$F$9)+(R1994*'Football Field'!$F$10)+(S1994*'Football Field'!$F$11)</f>
        <v>134709686.27152085</v>
      </c>
    </row>
    <row r="1995" spans="2:20" x14ac:dyDescent="0.3">
      <c r="B1995" s="62">
        <f t="shared" si="279"/>
        <v>1968</v>
      </c>
      <c r="C1995" s="62">
        <v>0.2820838486957078</v>
      </c>
      <c r="D1995" s="62">
        <v>0.62832927925930648</v>
      </c>
      <c r="E1995" s="62">
        <v>0.2677333281880796</v>
      </c>
      <c r="F1995" s="62">
        <v>1.807059954316681E-2</v>
      </c>
      <c r="G1995" s="62">
        <v>0.32355702962421051</v>
      </c>
      <c r="H1995" s="62">
        <v>0.58222780430006649</v>
      </c>
      <c r="I1995" s="62">
        <v>0.87215843691893613</v>
      </c>
      <c r="J1995" s="62">
        <v>0.92059079170530189</v>
      </c>
      <c r="K1995" s="62"/>
      <c r="L1995" s="65">
        <f t="shared" si="280"/>
        <v>7.2426668645147491E-2</v>
      </c>
      <c r="M1995" s="65">
        <f t="shared" si="281"/>
        <v>0.16132719657426664</v>
      </c>
      <c r="N1995" s="65">
        <f t="shared" si="282"/>
        <v>6.874208904763722E-2</v>
      </c>
      <c r="O1995" s="65">
        <f t="shared" si="283"/>
        <v>4.6397315244515484E-3</v>
      </c>
      <c r="P1995" s="65">
        <f t="shared" si="284"/>
        <v>8.3075149040808732E-2</v>
      </c>
      <c r="Q1995" s="65">
        <f t="shared" si="285"/>
        <v>0.14949037476981339</v>
      </c>
      <c r="R1995" s="65">
        <f t="shared" si="286"/>
        <v>0.22393175082114766</v>
      </c>
      <c r="S1995" s="65">
        <f t="shared" si="287"/>
        <v>0.23636703957672722</v>
      </c>
      <c r="T1995" s="66">
        <f>(L1995*'Football Field'!$F$4)+(M1995*'Football Field'!$F$5)+(N1995*'Football Field'!$F$6)+(O1995*'Football Field'!$F$7)+(P1995*'Football Field'!$F$8)+(Q1995*'Football Field'!$F$9)+(R1995*'Football Field'!$F$10)+(S1995*'Football Field'!$F$11)</f>
        <v>148669182.22820222</v>
      </c>
    </row>
    <row r="1996" spans="2:20" x14ac:dyDescent="0.3">
      <c r="B1996" s="62">
        <f t="shared" si="279"/>
        <v>1969</v>
      </c>
      <c r="C1996" s="62">
        <v>0.58254239759470772</v>
      </c>
      <c r="D1996" s="62">
        <v>0.78740115562034396</v>
      </c>
      <c r="E1996" s="62">
        <v>0.84870437828418044</v>
      </c>
      <c r="F1996" s="62">
        <v>0.51315581714588376</v>
      </c>
      <c r="G1996" s="62">
        <v>0.76828961756776026</v>
      </c>
      <c r="H1996" s="62">
        <v>0.20468545316246034</v>
      </c>
      <c r="I1996" s="62">
        <v>0.42186663913100275</v>
      </c>
      <c r="J1996" s="62">
        <v>0.12215356212506334</v>
      </c>
      <c r="K1996" s="62"/>
      <c r="L1996" s="65">
        <f t="shared" si="280"/>
        <v>0.13710754374730055</v>
      </c>
      <c r="M1996" s="65">
        <f t="shared" si="281"/>
        <v>0.18532322941067955</v>
      </c>
      <c r="N1996" s="65">
        <f t="shared" si="282"/>
        <v>0.19975159431242215</v>
      </c>
      <c r="O1996" s="65">
        <f t="shared" si="283"/>
        <v>0.120776674691858</v>
      </c>
      <c r="P1996" s="65">
        <f t="shared" si="284"/>
        <v>0.18082512583840382</v>
      </c>
      <c r="Q1996" s="65">
        <f t="shared" si="285"/>
        <v>4.8174896522180662E-2</v>
      </c>
      <c r="R1996" s="65">
        <f t="shared" si="286"/>
        <v>9.9290796548034951E-2</v>
      </c>
      <c r="S1996" s="65">
        <f t="shared" si="287"/>
        <v>2.8750138929120362E-2</v>
      </c>
      <c r="T1996" s="66">
        <f>(L1996*'Football Field'!$F$4)+(M1996*'Football Field'!$F$5)+(N1996*'Football Field'!$F$6)+(O1996*'Football Field'!$F$7)+(P1996*'Football Field'!$F$8)+(Q1996*'Football Field'!$F$9)+(R1996*'Football Field'!$F$10)+(S1996*'Football Field'!$F$11)</f>
        <v>141642090.52336189</v>
      </c>
    </row>
    <row r="1997" spans="2:20" x14ac:dyDescent="0.3">
      <c r="B1997" s="62">
        <f t="shared" si="279"/>
        <v>1970</v>
      </c>
      <c r="C1997" s="62">
        <v>0.28054360975925086</v>
      </c>
      <c r="D1997" s="62">
        <v>0.42114285260820916</v>
      </c>
      <c r="E1997" s="62">
        <v>0.8447758797428363</v>
      </c>
      <c r="F1997" s="62">
        <v>0.5309392831860178</v>
      </c>
      <c r="G1997" s="62">
        <v>0.57346609194881326</v>
      </c>
      <c r="H1997" s="62">
        <v>0.6912449102526198</v>
      </c>
      <c r="I1997" s="62">
        <v>1.9710516699160796E-2</v>
      </c>
      <c r="J1997" s="62">
        <v>0.16673770685940925</v>
      </c>
      <c r="K1997" s="62"/>
      <c r="L1997" s="65">
        <f t="shared" si="280"/>
        <v>7.9506524501417278E-2</v>
      </c>
      <c r="M1997" s="65">
        <f t="shared" si="281"/>
        <v>0.11935258321594057</v>
      </c>
      <c r="N1997" s="65">
        <f t="shared" si="282"/>
        <v>0.23941088602452257</v>
      </c>
      <c r="O1997" s="65">
        <f t="shared" si="283"/>
        <v>0.15046907382285182</v>
      </c>
      <c r="P1997" s="65">
        <f t="shared" si="284"/>
        <v>0.16252124198939047</v>
      </c>
      <c r="Q1997" s="65">
        <f t="shared" si="285"/>
        <v>0.19589995452273051</v>
      </c>
      <c r="R1997" s="65">
        <f t="shared" si="286"/>
        <v>5.5859931374742247E-3</v>
      </c>
      <c r="S1997" s="65">
        <f t="shared" si="287"/>
        <v>4.7253742785672612E-2</v>
      </c>
      <c r="T1997" s="66">
        <f>(L1997*'Football Field'!$F$4)+(M1997*'Football Field'!$F$5)+(N1997*'Football Field'!$F$6)+(O1997*'Football Field'!$F$7)+(P1997*'Football Field'!$F$8)+(Q1997*'Football Field'!$F$9)+(R1997*'Football Field'!$F$10)+(S1997*'Football Field'!$F$11)</f>
        <v>129013218.73409018</v>
      </c>
    </row>
    <row r="1998" spans="2:20" x14ac:dyDescent="0.3">
      <c r="B1998" s="62">
        <f t="shared" si="279"/>
        <v>1971</v>
      </c>
      <c r="C1998" s="62">
        <v>0.50042192590163781</v>
      </c>
      <c r="D1998" s="62">
        <v>0.20555350817423257</v>
      </c>
      <c r="E1998" s="62">
        <v>4.7511225530789458E-2</v>
      </c>
      <c r="F1998" s="62">
        <v>0.79013850898210891</v>
      </c>
      <c r="G1998" s="62">
        <v>0.94851220586555951</v>
      </c>
      <c r="H1998" s="62">
        <v>0.19089913878885301</v>
      </c>
      <c r="I1998" s="62">
        <v>0.6389532856713267</v>
      </c>
      <c r="J1998" s="62">
        <v>0.26543704945322699</v>
      </c>
      <c r="K1998" s="62"/>
      <c r="L1998" s="65">
        <f t="shared" si="280"/>
        <v>0.13949327667247843</v>
      </c>
      <c r="M1998" s="65">
        <f t="shared" si="281"/>
        <v>5.7298313488331781E-2</v>
      </c>
      <c r="N1998" s="65">
        <f t="shared" si="282"/>
        <v>1.3243817236972199E-2</v>
      </c>
      <c r="O1998" s="65">
        <f t="shared" si="283"/>
        <v>0.22025215910440621</v>
      </c>
      <c r="P1998" s="65">
        <f t="shared" si="284"/>
        <v>0.2643990375154629</v>
      </c>
      <c r="Q1998" s="65">
        <f t="shared" si="285"/>
        <v>5.3213388553333532E-2</v>
      </c>
      <c r="R1998" s="65">
        <f t="shared" si="286"/>
        <v>0.17810907725186031</v>
      </c>
      <c r="S1998" s="65">
        <f t="shared" si="287"/>
        <v>7.3990930177154635E-2</v>
      </c>
      <c r="T1998" s="66">
        <f>(L1998*'Football Field'!$F$4)+(M1998*'Football Field'!$F$5)+(N1998*'Football Field'!$F$6)+(O1998*'Football Field'!$F$7)+(P1998*'Football Field'!$F$8)+(Q1998*'Football Field'!$F$9)+(R1998*'Football Field'!$F$10)+(S1998*'Football Field'!$F$11)</f>
        <v>156008193.42414159</v>
      </c>
    </row>
    <row r="1999" spans="2:20" x14ac:dyDescent="0.3">
      <c r="B1999" s="62">
        <f t="shared" si="279"/>
        <v>1972</v>
      </c>
      <c r="C1999" s="62">
        <v>0.30368516629830233</v>
      </c>
      <c r="D1999" s="62">
        <v>0.57232186829023857</v>
      </c>
      <c r="E1999" s="62">
        <v>0.89628931683987967</v>
      </c>
      <c r="F1999" s="62">
        <v>0.8138308494129497</v>
      </c>
      <c r="G1999" s="62">
        <v>0.29576984719701305</v>
      </c>
      <c r="H1999" s="62">
        <v>0.49033176097845255</v>
      </c>
      <c r="I1999" s="62">
        <v>0.63192203398383995</v>
      </c>
      <c r="J1999" s="62">
        <v>0.86730568468553759</v>
      </c>
      <c r="K1999" s="62"/>
      <c r="L1999" s="65">
        <f t="shared" si="280"/>
        <v>6.2339705706568854E-2</v>
      </c>
      <c r="M1999" s="65">
        <f t="shared" si="281"/>
        <v>0.11748475328426532</v>
      </c>
      <c r="N1999" s="65">
        <f t="shared" si="282"/>
        <v>0.18398795344799856</v>
      </c>
      <c r="O1999" s="65">
        <f t="shared" si="283"/>
        <v>0.1670610924653973</v>
      </c>
      <c r="P1999" s="65">
        <f t="shared" si="284"/>
        <v>6.0714869467899023E-2</v>
      </c>
      <c r="Q1999" s="65">
        <f t="shared" si="285"/>
        <v>0.10065403605507377</v>
      </c>
      <c r="R1999" s="65">
        <f t="shared" si="286"/>
        <v>0.12971932119118854</v>
      </c>
      <c r="S1999" s="65">
        <f t="shared" si="287"/>
        <v>0.17803826838160869</v>
      </c>
      <c r="T1999" s="66">
        <f>(L1999*'Football Field'!$F$4)+(M1999*'Football Field'!$F$5)+(N1999*'Football Field'!$F$6)+(O1999*'Football Field'!$F$7)+(P1999*'Football Field'!$F$8)+(Q1999*'Football Field'!$F$9)+(R1999*'Football Field'!$F$10)+(S1999*'Football Field'!$F$11)</f>
        <v>137666612.66162816</v>
      </c>
    </row>
    <row r="2000" spans="2:20" x14ac:dyDescent="0.3">
      <c r="B2000" s="62">
        <f t="shared" si="279"/>
        <v>1973</v>
      </c>
      <c r="C2000" s="62">
        <v>0.27051278352199304</v>
      </c>
      <c r="D2000" s="62">
        <v>0.10514496633564152</v>
      </c>
      <c r="E2000" s="62">
        <v>0.31513317677787711</v>
      </c>
      <c r="F2000" s="62">
        <v>0.49112883771065807</v>
      </c>
      <c r="G2000" s="62">
        <v>0.65716840136371601</v>
      </c>
      <c r="H2000" s="62">
        <v>0.63226895673894701</v>
      </c>
      <c r="I2000" s="62">
        <v>0.66193586242026092</v>
      </c>
      <c r="J2000" s="62">
        <v>0.9493799563899602</v>
      </c>
      <c r="K2000" s="62"/>
      <c r="L2000" s="65">
        <f t="shared" si="280"/>
        <v>6.6258744556346866E-2</v>
      </c>
      <c r="M2000" s="65">
        <f t="shared" si="281"/>
        <v>2.5753952826604792E-2</v>
      </c>
      <c r="N2000" s="65">
        <f t="shared" si="282"/>
        <v>7.7187955369428463E-2</v>
      </c>
      <c r="O2000" s="65">
        <f t="shared" si="283"/>
        <v>0.12029590534851881</v>
      </c>
      <c r="P2000" s="65">
        <f t="shared" si="284"/>
        <v>0.16096523302722654</v>
      </c>
      <c r="Q2000" s="65">
        <f t="shared" si="285"/>
        <v>0.15486642350145288</v>
      </c>
      <c r="R2000" s="65">
        <f t="shared" si="286"/>
        <v>0.16213296336593808</v>
      </c>
      <c r="S2000" s="65">
        <f t="shared" si="287"/>
        <v>0.23253882200448348</v>
      </c>
      <c r="T2000" s="66">
        <f>(L2000*'Football Field'!$F$4)+(M2000*'Football Field'!$F$5)+(N2000*'Football Field'!$F$6)+(O2000*'Football Field'!$F$7)+(P2000*'Football Field'!$F$8)+(Q2000*'Football Field'!$F$9)+(R2000*'Football Field'!$F$10)+(S2000*'Football Field'!$F$11)</f>
        <v>147953447.47695902</v>
      </c>
    </row>
    <row r="2001" spans="2:20" x14ac:dyDescent="0.3">
      <c r="B2001" s="62">
        <f t="shared" si="279"/>
        <v>1974</v>
      </c>
      <c r="C2001" s="62">
        <v>0.11548795480551433</v>
      </c>
      <c r="D2001" s="62">
        <v>0.30014901336136068</v>
      </c>
      <c r="E2001" s="62">
        <v>0.50638285464358201</v>
      </c>
      <c r="F2001" s="62">
        <v>0.21852451456031119</v>
      </c>
      <c r="G2001" s="62">
        <v>0.90894731568741705</v>
      </c>
      <c r="H2001" s="62">
        <v>0.45087454933432447</v>
      </c>
      <c r="I2001" s="62">
        <v>0.14414045316162027</v>
      </c>
      <c r="J2001" s="62">
        <v>0.59833642627902706</v>
      </c>
      <c r="K2001" s="62"/>
      <c r="L2001" s="65">
        <f t="shared" si="280"/>
        <v>3.5613180129650236E-2</v>
      </c>
      <c r="M2001" s="65">
        <f t="shared" si="281"/>
        <v>9.2557365801273522E-2</v>
      </c>
      <c r="N2001" s="65">
        <f t="shared" si="282"/>
        <v>0.1561539802774938</v>
      </c>
      <c r="O2001" s="65">
        <f t="shared" si="283"/>
        <v>6.7386706370257302E-2</v>
      </c>
      <c r="P2001" s="65">
        <f t="shared" si="284"/>
        <v>0.28029333913178289</v>
      </c>
      <c r="Q2001" s="65">
        <f t="shared" si="285"/>
        <v>0.13903680750394132</v>
      </c>
      <c r="R2001" s="65">
        <f t="shared" si="286"/>
        <v>4.4448790621141827E-2</v>
      </c>
      <c r="S2001" s="65">
        <f t="shared" si="287"/>
        <v>0.18450983016445915</v>
      </c>
      <c r="T2001" s="66">
        <f>(L2001*'Football Field'!$F$4)+(M2001*'Football Field'!$F$5)+(N2001*'Football Field'!$F$6)+(O2001*'Football Field'!$F$7)+(P2001*'Football Field'!$F$8)+(Q2001*'Football Field'!$F$9)+(R2001*'Football Field'!$F$10)+(S2001*'Football Field'!$F$11)</f>
        <v>142654548.08239907</v>
      </c>
    </row>
    <row r="2002" spans="2:20" x14ac:dyDescent="0.3">
      <c r="B2002" s="62">
        <f t="shared" si="279"/>
        <v>1975</v>
      </c>
      <c r="C2002" s="62">
        <v>0.35112640413626828</v>
      </c>
      <c r="D2002" s="62">
        <v>9.1842424759972507E-3</v>
      </c>
      <c r="E2002" s="62">
        <v>0.84593401237277877</v>
      </c>
      <c r="F2002" s="62">
        <v>0.59369852074497953</v>
      </c>
      <c r="G2002" s="62">
        <v>0.39644166850312668</v>
      </c>
      <c r="H2002" s="62">
        <v>0.75616951728443549</v>
      </c>
      <c r="I2002" s="62">
        <v>0.66945551789626867</v>
      </c>
      <c r="J2002" s="62">
        <v>0.9871351979681533</v>
      </c>
      <c r="K2002" s="62"/>
      <c r="L2002" s="65">
        <f t="shared" si="280"/>
        <v>7.6180375739221984E-2</v>
      </c>
      <c r="M2002" s="65">
        <f t="shared" si="281"/>
        <v>1.9926130147423005E-3</v>
      </c>
      <c r="N2002" s="65">
        <f t="shared" si="282"/>
        <v>0.18353382187725223</v>
      </c>
      <c r="O2002" s="65">
        <f t="shared" si="283"/>
        <v>0.12880881600866526</v>
      </c>
      <c r="P2002" s="65">
        <f t="shared" si="284"/>
        <v>8.6011974347367987E-2</v>
      </c>
      <c r="Q2002" s="65">
        <f t="shared" si="285"/>
        <v>0.16405851929870371</v>
      </c>
      <c r="R2002" s="65">
        <f t="shared" si="286"/>
        <v>0.14524505218992559</v>
      </c>
      <c r="S2002" s="65">
        <f t="shared" si="287"/>
        <v>0.21416882752412084</v>
      </c>
      <c r="T2002" s="66">
        <f>(L2002*'Football Field'!$F$4)+(M2002*'Football Field'!$F$5)+(N2002*'Football Field'!$F$6)+(O2002*'Football Field'!$F$7)+(P2002*'Football Field'!$F$8)+(Q2002*'Football Field'!$F$9)+(R2002*'Football Field'!$F$10)+(S2002*'Football Field'!$F$11)</f>
        <v>142193607.35586864</v>
      </c>
    </row>
    <row r="2003" spans="2:20" x14ac:dyDescent="0.3">
      <c r="B2003" s="62">
        <f t="shared" si="279"/>
        <v>1976</v>
      </c>
      <c r="C2003" s="62">
        <v>0.52070031926850036</v>
      </c>
      <c r="D2003" s="62">
        <v>0.56879274055801621</v>
      </c>
      <c r="E2003" s="62">
        <v>2.2642738349399227E-2</v>
      </c>
      <c r="F2003" s="62">
        <v>0.43690272426616406</v>
      </c>
      <c r="G2003" s="62">
        <v>0.8254978524745199</v>
      </c>
      <c r="H2003" s="62">
        <v>0.13920674594631366</v>
      </c>
      <c r="I2003" s="62">
        <v>0.64442948331845529</v>
      </c>
      <c r="J2003" s="62">
        <v>0.30552544913240176</v>
      </c>
      <c r="K2003" s="62"/>
      <c r="L2003" s="65">
        <f t="shared" si="280"/>
        <v>0.15033074801954482</v>
      </c>
      <c r="M2003" s="65">
        <f t="shared" si="281"/>
        <v>0.16421545175216526</v>
      </c>
      <c r="N2003" s="65">
        <f t="shared" si="282"/>
        <v>6.5371571080615953E-3</v>
      </c>
      <c r="O2003" s="65">
        <f t="shared" si="283"/>
        <v>0.12613764754932169</v>
      </c>
      <c r="P2003" s="65">
        <f t="shared" si="284"/>
        <v>0.23832846852362147</v>
      </c>
      <c r="Q2003" s="65">
        <f t="shared" si="285"/>
        <v>4.0190208212038725E-2</v>
      </c>
      <c r="R2003" s="65">
        <f t="shared" si="286"/>
        <v>0.18605244262037221</v>
      </c>
      <c r="S2003" s="65">
        <f t="shared" si="287"/>
        <v>8.8207876214874179E-2</v>
      </c>
      <c r="T2003" s="66">
        <f>(L2003*'Football Field'!$F$4)+(M2003*'Football Field'!$F$5)+(N2003*'Football Field'!$F$6)+(O2003*'Football Field'!$F$7)+(P2003*'Football Field'!$F$8)+(Q2003*'Football Field'!$F$9)+(R2003*'Football Field'!$F$10)+(S2003*'Football Field'!$F$11)</f>
        <v>153845480.48530993</v>
      </c>
    </row>
    <row r="2004" spans="2:20" x14ac:dyDescent="0.3">
      <c r="B2004" s="62">
        <f t="shared" si="279"/>
        <v>1977</v>
      </c>
      <c r="C2004" s="62">
        <v>0.17204820790176356</v>
      </c>
      <c r="D2004" s="62">
        <v>0.23030795320231656</v>
      </c>
      <c r="E2004" s="62">
        <v>0.68185356437345479</v>
      </c>
      <c r="F2004" s="62">
        <v>0.13935843924482161</v>
      </c>
      <c r="G2004" s="62">
        <v>3.8004912156371251E-2</v>
      </c>
      <c r="H2004" s="62">
        <v>6.0631775742403415E-2</v>
      </c>
      <c r="I2004" s="62">
        <v>0.14311639080555061</v>
      </c>
      <c r="J2004" s="62">
        <v>0.59669525568420767</v>
      </c>
      <c r="K2004" s="62"/>
      <c r="L2004" s="65">
        <f t="shared" si="280"/>
        <v>8.3436872583681154E-2</v>
      </c>
      <c r="M2004" s="65">
        <f t="shared" si="281"/>
        <v>0.11169064520173427</v>
      </c>
      <c r="N2004" s="65">
        <f t="shared" si="282"/>
        <v>0.33067318552856384</v>
      </c>
      <c r="O2004" s="65">
        <f t="shared" si="283"/>
        <v>6.7583571375355575E-2</v>
      </c>
      <c r="P2004" s="65">
        <f t="shared" si="284"/>
        <v>1.843094474402043E-2</v>
      </c>
      <c r="Q2004" s="65">
        <f t="shared" si="285"/>
        <v>2.9404117653058028E-2</v>
      </c>
      <c r="R2004" s="65">
        <f t="shared" si="286"/>
        <v>6.9406035726319482E-2</v>
      </c>
      <c r="S2004" s="65">
        <f t="shared" si="287"/>
        <v>0.28937462718726731</v>
      </c>
      <c r="T2004" s="66">
        <f>(L2004*'Football Field'!$F$4)+(M2004*'Football Field'!$F$5)+(N2004*'Football Field'!$F$6)+(O2004*'Football Field'!$F$7)+(P2004*'Football Field'!$F$8)+(Q2004*'Football Field'!$F$9)+(R2004*'Football Field'!$F$10)+(S2004*'Football Field'!$F$11)</f>
        <v>129740521.39896515</v>
      </c>
    </row>
    <row r="2005" spans="2:20" x14ac:dyDescent="0.3">
      <c r="B2005" s="62">
        <f t="shared" si="279"/>
        <v>1978</v>
      </c>
      <c r="C2005" s="62">
        <v>0.17471373986095107</v>
      </c>
      <c r="D2005" s="62">
        <v>9.93703031397003E-2</v>
      </c>
      <c r="E2005" s="62">
        <v>0.39332855178394566</v>
      </c>
      <c r="F2005" s="62">
        <v>0.78840173114072554</v>
      </c>
      <c r="G2005" s="62">
        <v>0.30682423041701745</v>
      </c>
      <c r="H2005" s="62">
        <v>0.78099715583171236</v>
      </c>
      <c r="I2005" s="62">
        <v>0.98795908286054313</v>
      </c>
      <c r="J2005" s="62">
        <v>0.13495074681847496</v>
      </c>
      <c r="K2005" s="62"/>
      <c r="L2005" s="65">
        <f t="shared" si="280"/>
        <v>4.7650775877899176E-2</v>
      </c>
      <c r="M2005" s="65">
        <f t="shared" si="281"/>
        <v>2.7101887050195644E-2</v>
      </c>
      <c r="N2005" s="65">
        <f t="shared" si="282"/>
        <v>0.10727496693935992</v>
      </c>
      <c r="O2005" s="65">
        <f t="shared" si="283"/>
        <v>0.21502575711694763</v>
      </c>
      <c r="P2005" s="65">
        <f t="shared" si="284"/>
        <v>8.3682099926119732E-2</v>
      </c>
      <c r="Q2005" s="65">
        <f t="shared" si="285"/>
        <v>0.21300626077509369</v>
      </c>
      <c r="R2005" s="65">
        <f t="shared" si="286"/>
        <v>0.26945228733235072</v>
      </c>
      <c r="S2005" s="65">
        <f t="shared" si="287"/>
        <v>3.6805964982033444E-2</v>
      </c>
      <c r="T2005" s="66">
        <f>(L2005*'Football Field'!$F$4)+(M2005*'Football Field'!$F$5)+(N2005*'Football Field'!$F$6)+(O2005*'Football Field'!$F$7)+(P2005*'Football Field'!$F$8)+(Q2005*'Football Field'!$F$9)+(R2005*'Football Field'!$F$10)+(S2005*'Football Field'!$F$11)</f>
        <v>156542251.97231755</v>
      </c>
    </row>
    <row r="2006" spans="2:20" x14ac:dyDescent="0.3">
      <c r="B2006" s="62">
        <f t="shared" si="279"/>
        <v>1979</v>
      </c>
      <c r="C2006" s="62">
        <v>0.74210372271644442</v>
      </c>
      <c r="D2006" s="62">
        <v>0.75014399380209629</v>
      </c>
      <c r="E2006" s="62">
        <v>0.73237216740377831</v>
      </c>
      <c r="F2006" s="62">
        <v>0.65178279765962555</v>
      </c>
      <c r="G2006" s="62">
        <v>0.20342885207604844</v>
      </c>
      <c r="H2006" s="62">
        <v>0.4336496291083195</v>
      </c>
      <c r="I2006" s="62">
        <v>0.62724679325621657</v>
      </c>
      <c r="J2006" s="62">
        <v>0.37604522948901931</v>
      </c>
      <c r="K2006" s="62"/>
      <c r="L2006" s="65">
        <f t="shared" si="280"/>
        <v>0.16429953248413942</v>
      </c>
      <c r="M2006" s="65">
        <f t="shared" si="281"/>
        <v>0.16607962432303064</v>
      </c>
      <c r="N2006" s="65">
        <f t="shared" si="282"/>
        <v>0.16214499540357888</v>
      </c>
      <c r="O2006" s="65">
        <f t="shared" si="283"/>
        <v>0.14430275129828282</v>
      </c>
      <c r="P2006" s="65">
        <f t="shared" si="284"/>
        <v>4.5038536078939519E-2</v>
      </c>
      <c r="Q2006" s="65">
        <f t="shared" si="285"/>
        <v>9.6008723771947926E-2</v>
      </c>
      <c r="R2006" s="65">
        <f t="shared" si="286"/>
        <v>0.13887055371038687</v>
      </c>
      <c r="S2006" s="65">
        <f t="shared" si="287"/>
        <v>8.325528292969403E-2</v>
      </c>
      <c r="T2006" s="66">
        <f>(L2006*'Football Field'!$F$4)+(M2006*'Football Field'!$F$5)+(N2006*'Football Field'!$F$6)+(O2006*'Football Field'!$F$7)+(P2006*'Football Field'!$F$8)+(Q2006*'Football Field'!$F$9)+(R2006*'Football Field'!$F$10)+(S2006*'Football Field'!$F$11)</f>
        <v>135538519.28225496</v>
      </c>
    </row>
    <row r="2007" spans="2:20" x14ac:dyDescent="0.3">
      <c r="B2007" s="62">
        <f t="shared" si="279"/>
        <v>1980</v>
      </c>
      <c r="C2007" s="62">
        <v>0.80686543958719237</v>
      </c>
      <c r="D2007" s="62">
        <v>0.24647090369188274</v>
      </c>
      <c r="E2007" s="62">
        <v>0.43085686838467185</v>
      </c>
      <c r="F2007" s="62">
        <v>0.33880109137659475</v>
      </c>
      <c r="G2007" s="62">
        <v>0.1031021359407458</v>
      </c>
      <c r="H2007" s="62">
        <v>0.13190825503297632</v>
      </c>
      <c r="I2007" s="62">
        <v>0.95507108675431052</v>
      </c>
      <c r="J2007" s="62">
        <v>0.42798912961023361</v>
      </c>
      <c r="K2007" s="62"/>
      <c r="L2007" s="65">
        <f t="shared" si="280"/>
        <v>0.234481319185117</v>
      </c>
      <c r="M2007" s="65">
        <f t="shared" si="281"/>
        <v>7.1626345364337929E-2</v>
      </c>
      <c r="N2007" s="65">
        <f t="shared" si="282"/>
        <v>0.12521032866458373</v>
      </c>
      <c r="O2007" s="65">
        <f t="shared" si="283"/>
        <v>9.8458209943885572E-2</v>
      </c>
      <c r="P2007" s="65">
        <f t="shared" si="284"/>
        <v>2.9962275814611659E-2</v>
      </c>
      <c r="Q2007" s="65">
        <f t="shared" si="285"/>
        <v>3.8333556171848825E-2</v>
      </c>
      <c r="R2007" s="65">
        <f t="shared" si="286"/>
        <v>0.27755102319451086</v>
      </c>
      <c r="S2007" s="65">
        <f t="shared" si="287"/>
        <v>0.12437694166110441</v>
      </c>
      <c r="T2007" s="66">
        <f>(L2007*'Football Field'!$F$4)+(M2007*'Football Field'!$F$5)+(N2007*'Football Field'!$F$6)+(O2007*'Football Field'!$F$7)+(P2007*'Football Field'!$F$8)+(Q2007*'Football Field'!$F$9)+(R2007*'Football Field'!$F$10)+(S2007*'Football Field'!$F$11)</f>
        <v>152542902.33816934</v>
      </c>
    </row>
    <row r="2008" spans="2:20" x14ac:dyDescent="0.3">
      <c r="B2008" s="62">
        <f t="shared" si="279"/>
        <v>1981</v>
      </c>
      <c r="C2008" s="62">
        <v>0.45376886530785077</v>
      </c>
      <c r="D2008" s="62">
        <v>0.29333481208009271</v>
      </c>
      <c r="E2008" s="62">
        <v>0.82151707529398943</v>
      </c>
      <c r="F2008" s="62">
        <v>0.18227246854959489</v>
      </c>
      <c r="G2008" s="62">
        <v>0.72559055685274965</v>
      </c>
      <c r="H2008" s="62">
        <v>0.35733515959004103</v>
      </c>
      <c r="I2008" s="62">
        <v>0.26767807953049749</v>
      </c>
      <c r="J2008" s="62">
        <v>0.76819174515648714</v>
      </c>
      <c r="K2008" s="62"/>
      <c r="L2008" s="65">
        <f t="shared" si="280"/>
        <v>0.11726236738247621</v>
      </c>
      <c r="M2008" s="65">
        <f t="shared" si="281"/>
        <v>7.5803205398125711E-2</v>
      </c>
      <c r="N2008" s="65">
        <f t="shared" si="282"/>
        <v>0.21229538749589144</v>
      </c>
      <c r="O2008" s="65">
        <f t="shared" si="283"/>
        <v>4.7102617224019677E-2</v>
      </c>
      <c r="P2008" s="65">
        <f t="shared" si="284"/>
        <v>0.18750617980191014</v>
      </c>
      <c r="Q2008" s="65">
        <f t="shared" si="285"/>
        <v>9.2342093003881104E-2</v>
      </c>
      <c r="R2008" s="65">
        <f t="shared" si="286"/>
        <v>6.9173025524450454E-2</v>
      </c>
      <c r="S2008" s="65">
        <f t="shared" si="287"/>
        <v>0.19851512416924527</v>
      </c>
      <c r="T2008" s="66">
        <f>(L2008*'Football Field'!$F$4)+(M2008*'Football Field'!$F$5)+(N2008*'Football Field'!$F$6)+(O2008*'Football Field'!$F$7)+(P2008*'Football Field'!$F$8)+(Q2008*'Football Field'!$F$9)+(R2008*'Football Field'!$F$10)+(S2008*'Football Field'!$F$11)</f>
        <v>139574100.46037957</v>
      </c>
    </row>
    <row r="2009" spans="2:20" x14ac:dyDescent="0.3">
      <c r="B2009" s="62">
        <f t="shared" si="279"/>
        <v>1982</v>
      </c>
      <c r="C2009" s="62">
        <v>0.80750503847075106</v>
      </c>
      <c r="D2009" s="62">
        <v>0.8378617054692431</v>
      </c>
      <c r="E2009" s="62">
        <v>7.8888843750812621E-2</v>
      </c>
      <c r="F2009" s="62">
        <v>0.88016684644316479</v>
      </c>
      <c r="G2009" s="62">
        <v>0.72277610422977878</v>
      </c>
      <c r="H2009" s="62">
        <v>0.43811145198800128</v>
      </c>
      <c r="I2009" s="62">
        <v>0.66932170799222523</v>
      </c>
      <c r="J2009" s="62">
        <v>0.38522306375420223</v>
      </c>
      <c r="K2009" s="62"/>
      <c r="L2009" s="65">
        <f t="shared" si="280"/>
        <v>0.16753721394692564</v>
      </c>
      <c r="M2009" s="65">
        <f t="shared" si="281"/>
        <v>0.17383546742070399</v>
      </c>
      <c r="N2009" s="65">
        <f t="shared" si="282"/>
        <v>1.6367473221635152E-2</v>
      </c>
      <c r="O2009" s="65">
        <f t="shared" si="283"/>
        <v>0.18261273210232801</v>
      </c>
      <c r="P2009" s="65">
        <f t="shared" si="284"/>
        <v>0.1499580671835721</v>
      </c>
      <c r="Q2009" s="65">
        <f t="shared" si="285"/>
        <v>9.0897231060398709E-2</v>
      </c>
      <c r="R2009" s="65">
        <f t="shared" si="286"/>
        <v>0.13886760930133424</v>
      </c>
      <c r="S2009" s="65">
        <f t="shared" si="287"/>
        <v>7.9924205763102066E-2</v>
      </c>
      <c r="T2009" s="66">
        <f>(L2009*'Football Field'!$F$4)+(M2009*'Football Field'!$F$5)+(N2009*'Football Field'!$F$6)+(O2009*'Football Field'!$F$7)+(P2009*'Football Field'!$F$8)+(Q2009*'Football Field'!$F$9)+(R2009*'Football Field'!$F$10)+(S2009*'Football Field'!$F$11)</f>
        <v>140531232.40420616</v>
      </c>
    </row>
    <row r="2010" spans="2:20" x14ac:dyDescent="0.3">
      <c r="B2010" s="62">
        <f t="shared" si="279"/>
        <v>1983</v>
      </c>
      <c r="C2010" s="62">
        <v>0.69470435075444137</v>
      </c>
      <c r="D2010" s="62">
        <v>0.82968132070783196</v>
      </c>
      <c r="E2010" s="62">
        <v>0.58959777037860295</v>
      </c>
      <c r="F2010" s="62">
        <v>0.53182259687201772</v>
      </c>
      <c r="G2010" s="62">
        <v>9.5598571106104702E-3</v>
      </c>
      <c r="H2010" s="62">
        <v>0.98633340488649746</v>
      </c>
      <c r="I2010" s="62">
        <v>0.31084623327391248</v>
      </c>
      <c r="J2010" s="62">
        <v>0.40470682722770868</v>
      </c>
      <c r="K2010" s="62"/>
      <c r="L2010" s="65">
        <f t="shared" si="280"/>
        <v>0.1594363358291381</v>
      </c>
      <c r="M2010" s="65">
        <f t="shared" si="281"/>
        <v>0.19041387827193054</v>
      </c>
      <c r="N2010" s="65">
        <f t="shared" si="282"/>
        <v>0.13531412034501789</v>
      </c>
      <c r="O2010" s="65">
        <f t="shared" si="283"/>
        <v>0.12205457769816518</v>
      </c>
      <c r="P2010" s="65">
        <f t="shared" si="284"/>
        <v>2.1940104263210858E-3</v>
      </c>
      <c r="Q2010" s="65">
        <f t="shared" si="285"/>
        <v>0.2263659120749727</v>
      </c>
      <c r="R2010" s="65">
        <f t="shared" si="286"/>
        <v>7.1339965534490027E-2</v>
      </c>
      <c r="S2010" s="65">
        <f t="shared" si="287"/>
        <v>9.2881199819964441E-2</v>
      </c>
      <c r="T2010" s="66">
        <f>(L2010*'Football Field'!$F$4)+(M2010*'Football Field'!$F$5)+(N2010*'Football Field'!$F$6)+(O2010*'Football Field'!$F$7)+(P2010*'Football Field'!$F$8)+(Q2010*'Football Field'!$F$9)+(R2010*'Football Field'!$F$10)+(S2010*'Football Field'!$F$11)</f>
        <v>121810775.5359592</v>
      </c>
    </row>
    <row r="2011" spans="2:20" x14ac:dyDescent="0.3">
      <c r="B2011" s="62">
        <f t="shared" si="279"/>
        <v>1984</v>
      </c>
      <c r="C2011" s="62">
        <v>0.98199761418560327</v>
      </c>
      <c r="D2011" s="62">
        <v>0.76380307751647902</v>
      </c>
      <c r="E2011" s="62">
        <v>0.25119566485111078</v>
      </c>
      <c r="F2011" s="62">
        <v>0.86119287273886491</v>
      </c>
      <c r="G2011" s="62">
        <v>0.59537562655002296</v>
      </c>
      <c r="H2011" s="62">
        <v>0.16415235273972906</v>
      </c>
      <c r="I2011" s="62">
        <v>0.95387449786668077</v>
      </c>
      <c r="J2011" s="62">
        <v>0.31580130281299557</v>
      </c>
      <c r="K2011" s="62"/>
      <c r="L2011" s="65">
        <f t="shared" si="280"/>
        <v>0.20092462634470823</v>
      </c>
      <c r="M2011" s="65">
        <f t="shared" si="281"/>
        <v>0.1562802655872142</v>
      </c>
      <c r="N2011" s="65">
        <f t="shared" si="282"/>
        <v>5.1396657558559614E-2</v>
      </c>
      <c r="O2011" s="65">
        <f t="shared" si="283"/>
        <v>0.1762070026099653</v>
      </c>
      <c r="P2011" s="65">
        <f t="shared" si="284"/>
        <v>0.12181865166599068</v>
      </c>
      <c r="Q2011" s="65">
        <f t="shared" si="285"/>
        <v>3.3586894368565101E-2</v>
      </c>
      <c r="R2011" s="65">
        <f t="shared" si="286"/>
        <v>0.19517041008552263</v>
      </c>
      <c r="S2011" s="65">
        <f t="shared" si="287"/>
        <v>6.4615491779474274E-2</v>
      </c>
      <c r="T2011" s="66">
        <f>(L2011*'Football Field'!$F$4)+(M2011*'Football Field'!$F$5)+(N2011*'Football Field'!$F$6)+(O2011*'Football Field'!$F$7)+(P2011*'Football Field'!$F$8)+(Q2011*'Football Field'!$F$9)+(R2011*'Football Field'!$F$10)+(S2011*'Football Field'!$F$11)</f>
        <v>146688006.20224667</v>
      </c>
    </row>
    <row r="2012" spans="2:20" x14ac:dyDescent="0.3">
      <c r="B2012" s="62">
        <f t="shared" si="279"/>
        <v>1985</v>
      </c>
      <c r="C2012" s="62">
        <v>0.54152304399886897</v>
      </c>
      <c r="D2012" s="62">
        <v>0.72569265484695356</v>
      </c>
      <c r="E2012" s="62">
        <v>0.12979309650734305</v>
      </c>
      <c r="F2012" s="62">
        <v>0.44779850101005103</v>
      </c>
      <c r="G2012" s="62">
        <v>0.3658499761810653</v>
      </c>
      <c r="H2012" s="62">
        <v>0.27506787847598602</v>
      </c>
      <c r="I2012" s="62">
        <v>0.75668097149412672</v>
      </c>
      <c r="J2012" s="62">
        <v>0.87021271956441393</v>
      </c>
      <c r="K2012" s="62"/>
      <c r="L2012" s="65">
        <f t="shared" si="280"/>
        <v>0.13167353085537703</v>
      </c>
      <c r="M2012" s="65">
        <f t="shared" si="281"/>
        <v>0.17645512086409085</v>
      </c>
      <c r="N2012" s="65">
        <f t="shared" si="282"/>
        <v>3.155971936405768E-2</v>
      </c>
      <c r="O2012" s="65">
        <f t="shared" si="283"/>
        <v>0.10888402699232443</v>
      </c>
      <c r="P2012" s="65">
        <f t="shared" si="284"/>
        <v>8.8957909845138683E-2</v>
      </c>
      <c r="Q2012" s="65">
        <f t="shared" si="285"/>
        <v>6.6883873521560597E-2</v>
      </c>
      <c r="R2012" s="65">
        <f t="shared" si="286"/>
        <v>0.18399005610538091</v>
      </c>
      <c r="S2012" s="65">
        <f t="shared" si="287"/>
        <v>0.21159576245206979</v>
      </c>
      <c r="T2012" s="66">
        <f>(L2012*'Football Field'!$F$4)+(M2012*'Football Field'!$F$5)+(N2012*'Football Field'!$F$6)+(O2012*'Football Field'!$F$7)+(P2012*'Football Field'!$F$8)+(Q2012*'Football Field'!$F$9)+(R2012*'Football Field'!$F$10)+(S2012*'Football Field'!$F$11)</f>
        <v>142851078.91755524</v>
      </c>
    </row>
    <row r="2013" spans="2:20" x14ac:dyDescent="0.3">
      <c r="B2013" s="62">
        <f t="shared" si="279"/>
        <v>1986</v>
      </c>
      <c r="C2013" s="62">
        <v>0.94534140618737905</v>
      </c>
      <c r="D2013" s="62">
        <v>0.24721585412401503</v>
      </c>
      <c r="E2013" s="62">
        <v>0.62301945612233545</v>
      </c>
      <c r="F2013" s="62">
        <v>0.16281899754213325</v>
      </c>
      <c r="G2013" s="62">
        <v>0.1673537677466872</v>
      </c>
      <c r="H2013" s="62">
        <v>0.67849363379060179</v>
      </c>
      <c r="I2013" s="62">
        <v>0.87747784090503633</v>
      </c>
      <c r="J2013" s="62">
        <v>0.29985173594309333</v>
      </c>
      <c r="K2013" s="62"/>
      <c r="L2013" s="65">
        <f t="shared" si="280"/>
        <v>0.23624246736588561</v>
      </c>
      <c r="M2013" s="65">
        <f t="shared" si="281"/>
        <v>6.1779673425883919E-2</v>
      </c>
      <c r="N2013" s="65">
        <f t="shared" si="282"/>
        <v>0.15569364947727563</v>
      </c>
      <c r="O2013" s="65">
        <f t="shared" si="283"/>
        <v>4.0688751663300576E-2</v>
      </c>
      <c r="P2013" s="65">
        <f t="shared" si="284"/>
        <v>4.1821998652218334E-2</v>
      </c>
      <c r="Q2013" s="65">
        <f t="shared" si="285"/>
        <v>0.16955674329890297</v>
      </c>
      <c r="R2013" s="65">
        <f t="shared" si="286"/>
        <v>0.21928324395557758</v>
      </c>
      <c r="S2013" s="65">
        <f t="shared" si="287"/>
        <v>7.4933472160955375E-2</v>
      </c>
      <c r="T2013" s="66">
        <f>(L2013*'Football Field'!$F$4)+(M2013*'Football Field'!$F$5)+(N2013*'Football Field'!$F$6)+(O2013*'Football Field'!$F$7)+(P2013*'Football Field'!$F$8)+(Q2013*'Football Field'!$F$9)+(R2013*'Football Field'!$F$10)+(S2013*'Football Field'!$F$11)</f>
        <v>145453220.85566866</v>
      </c>
    </row>
    <row r="2014" spans="2:20" x14ac:dyDescent="0.3">
      <c r="B2014" s="62">
        <f t="shared" ref="B2014:B2077" si="288">B2013+1</f>
        <v>1987</v>
      </c>
      <c r="C2014" s="62">
        <v>0.40587426103839874</v>
      </c>
      <c r="D2014" s="62">
        <v>0.11368513015792747</v>
      </c>
      <c r="E2014" s="62">
        <v>0.74092633207798542</v>
      </c>
      <c r="F2014" s="62">
        <v>0.72717948746951122</v>
      </c>
      <c r="G2014" s="62">
        <v>0.94033830825572562</v>
      </c>
      <c r="H2014" s="62">
        <v>0.77071267020969703</v>
      </c>
      <c r="I2014" s="62">
        <v>0.4350864677542563</v>
      </c>
      <c r="J2014" s="62">
        <v>0.19844071215954007</v>
      </c>
      <c r="K2014" s="62"/>
      <c r="L2014" s="65">
        <f t="shared" si="280"/>
        <v>9.3686856082731612E-2</v>
      </c>
      <c r="M2014" s="65">
        <f t="shared" si="281"/>
        <v>2.6241630599100042E-2</v>
      </c>
      <c r="N2014" s="65">
        <f t="shared" si="282"/>
        <v>0.17102601791920294</v>
      </c>
      <c r="O2014" s="65">
        <f t="shared" si="283"/>
        <v>0.16785287102111976</v>
      </c>
      <c r="P2014" s="65">
        <f t="shared" si="284"/>
        <v>0.21705574413426235</v>
      </c>
      <c r="Q2014" s="65">
        <f t="shared" si="285"/>
        <v>0.17790151765312973</v>
      </c>
      <c r="R2014" s="65">
        <f t="shared" si="286"/>
        <v>0.10042983061737114</v>
      </c>
      <c r="S2014" s="65">
        <f t="shared" si="287"/>
        <v>4.5805531973082486E-2</v>
      </c>
      <c r="T2014" s="66">
        <f>(L2014*'Football Field'!$F$4)+(M2014*'Football Field'!$F$5)+(N2014*'Football Field'!$F$6)+(O2014*'Football Field'!$F$7)+(P2014*'Football Field'!$F$8)+(Q2014*'Football Field'!$F$9)+(R2014*'Football Field'!$F$10)+(S2014*'Football Field'!$F$11)</f>
        <v>145201141.51833564</v>
      </c>
    </row>
    <row r="2015" spans="2:20" x14ac:dyDescent="0.3">
      <c r="B2015" s="62">
        <f t="shared" si="288"/>
        <v>1988</v>
      </c>
      <c r="C2015" s="62">
        <v>0.2565619147141468</v>
      </c>
      <c r="D2015" s="62">
        <v>0.1853240966849854</v>
      </c>
      <c r="E2015" s="62">
        <v>0.93265729335617797</v>
      </c>
      <c r="F2015" s="62">
        <v>0.83342974546282556</v>
      </c>
      <c r="G2015" s="62">
        <v>0.18539520151735966</v>
      </c>
      <c r="H2015" s="62">
        <v>0.8034664770107407</v>
      </c>
      <c r="I2015" s="62">
        <v>0.20134810180643536</v>
      </c>
      <c r="J2015" s="62">
        <v>0.85462420185386079</v>
      </c>
      <c r="K2015" s="62"/>
      <c r="L2015" s="65">
        <f t="shared" si="280"/>
        <v>6.0327664236617465E-2</v>
      </c>
      <c r="M2015" s="65">
        <f t="shared" si="281"/>
        <v>4.3576888222957112E-2</v>
      </c>
      <c r="N2015" s="65">
        <f t="shared" si="282"/>
        <v>0.21930392943984953</v>
      </c>
      <c r="O2015" s="65">
        <f t="shared" si="283"/>
        <v>0.19597168155339825</v>
      </c>
      <c r="P2015" s="65">
        <f t="shared" si="284"/>
        <v>4.3593607728881656E-2</v>
      </c>
      <c r="Q2015" s="65">
        <f t="shared" si="285"/>
        <v>0.18892615415848854</v>
      </c>
      <c r="R2015" s="65">
        <f t="shared" si="286"/>
        <v>4.7344753776072147E-2</v>
      </c>
      <c r="S2015" s="65">
        <f t="shared" si="287"/>
        <v>0.2009553208837353</v>
      </c>
      <c r="T2015" s="66">
        <f>(L2015*'Football Field'!$F$4)+(M2015*'Football Field'!$F$5)+(N2015*'Football Field'!$F$6)+(O2015*'Football Field'!$F$7)+(P2015*'Football Field'!$F$8)+(Q2015*'Football Field'!$F$9)+(R2015*'Football Field'!$F$10)+(S2015*'Football Field'!$F$11)</f>
        <v>126381124.8295339</v>
      </c>
    </row>
    <row r="2016" spans="2:20" x14ac:dyDescent="0.3">
      <c r="B2016" s="62">
        <f t="shared" si="288"/>
        <v>1989</v>
      </c>
      <c r="C2016" s="62">
        <v>0.34580301344322306</v>
      </c>
      <c r="D2016" s="62">
        <v>0.42579401811963991</v>
      </c>
      <c r="E2016" s="62">
        <v>0.69720212560322492</v>
      </c>
      <c r="F2016" s="62">
        <v>0.40200389359776689</v>
      </c>
      <c r="G2016" s="62">
        <v>3.2047096647440321E-2</v>
      </c>
      <c r="H2016" s="62">
        <v>0.58749786109563484</v>
      </c>
      <c r="I2016" s="62">
        <v>0.10345209959715984</v>
      </c>
      <c r="J2016" s="62">
        <v>1.9753736162765545E-2</v>
      </c>
      <c r="K2016" s="62"/>
      <c r="L2016" s="65">
        <f t="shared" si="280"/>
        <v>0.13231141734530688</v>
      </c>
      <c r="M2016" s="65">
        <f t="shared" si="281"/>
        <v>0.16291763762727535</v>
      </c>
      <c r="N2016" s="65">
        <f t="shared" si="282"/>
        <v>0.26676401832417634</v>
      </c>
      <c r="O2016" s="65">
        <f t="shared" si="283"/>
        <v>0.15381504172168131</v>
      </c>
      <c r="P2016" s="65">
        <f t="shared" si="284"/>
        <v>1.2261884987653682E-2</v>
      </c>
      <c r="Q2016" s="65">
        <f t="shared" si="285"/>
        <v>0.22478888750824175</v>
      </c>
      <c r="R2016" s="65">
        <f t="shared" si="286"/>
        <v>3.9582922626252556E-2</v>
      </c>
      <c r="S2016" s="65">
        <f t="shared" si="287"/>
        <v>7.5581898594122105E-3</v>
      </c>
      <c r="T2016" s="66">
        <f>(L2016*'Football Field'!$F$4)+(M2016*'Football Field'!$F$5)+(N2016*'Football Field'!$F$6)+(O2016*'Football Field'!$F$7)+(P2016*'Football Field'!$F$8)+(Q2016*'Football Field'!$F$9)+(R2016*'Football Field'!$F$10)+(S2016*'Football Field'!$F$11)</f>
        <v>121451430.39170322</v>
      </c>
    </row>
    <row r="2017" spans="2:20" x14ac:dyDescent="0.3">
      <c r="B2017" s="62">
        <f t="shared" si="288"/>
        <v>1990</v>
      </c>
      <c r="C2017" s="62">
        <v>8.185718914611062E-2</v>
      </c>
      <c r="D2017" s="62">
        <v>0.51450007308373547</v>
      </c>
      <c r="E2017" s="62">
        <v>0.98464073943713826</v>
      </c>
      <c r="F2017" s="62">
        <v>0.61046252783446664</v>
      </c>
      <c r="G2017" s="62">
        <v>0.69574927781932949</v>
      </c>
      <c r="H2017" s="62">
        <v>0.76293883709559684</v>
      </c>
      <c r="I2017" s="62">
        <v>0.7573819607362231</v>
      </c>
      <c r="J2017" s="62">
        <v>0.14606218239712465</v>
      </c>
      <c r="K2017" s="62"/>
      <c r="L2017" s="65">
        <f t="shared" si="280"/>
        <v>1.7976396433585739E-2</v>
      </c>
      <c r="M2017" s="65">
        <f t="shared" si="281"/>
        <v>0.11298772136376878</v>
      </c>
      <c r="N2017" s="65">
        <f t="shared" si="282"/>
        <v>0.21623381478671275</v>
      </c>
      <c r="O2017" s="65">
        <f t="shared" si="283"/>
        <v>0.13406173022400511</v>
      </c>
      <c r="P2017" s="65">
        <f t="shared" si="284"/>
        <v>0.15279128158354935</v>
      </c>
      <c r="Q2017" s="65">
        <f t="shared" si="285"/>
        <v>0.16754656656642589</v>
      </c>
      <c r="R2017" s="65">
        <f t="shared" si="286"/>
        <v>0.16632623865863247</v>
      </c>
      <c r="S2017" s="65">
        <f t="shared" si="287"/>
        <v>3.2076250383319911E-2</v>
      </c>
      <c r="T2017" s="66">
        <f>(L2017*'Football Field'!$F$4)+(M2017*'Football Field'!$F$5)+(N2017*'Football Field'!$F$6)+(O2017*'Football Field'!$F$7)+(P2017*'Football Field'!$F$8)+(Q2017*'Football Field'!$F$9)+(R2017*'Football Field'!$F$10)+(S2017*'Football Field'!$F$11)</f>
        <v>150002422.05696434</v>
      </c>
    </row>
    <row r="2018" spans="2:20" x14ac:dyDescent="0.3">
      <c r="B2018" s="62">
        <f t="shared" si="288"/>
        <v>1991</v>
      </c>
      <c r="C2018" s="62">
        <v>0.77737878578093389</v>
      </c>
      <c r="D2018" s="62">
        <v>0.12506471017849297</v>
      </c>
      <c r="E2018" s="62">
        <v>0.95743386064430414</v>
      </c>
      <c r="F2018" s="62">
        <v>0.47679435745051435</v>
      </c>
      <c r="G2018" s="62">
        <v>0.64648817453789542</v>
      </c>
      <c r="H2018" s="62">
        <v>0.21419106396260634</v>
      </c>
      <c r="I2018" s="62">
        <v>0.27446589764252038</v>
      </c>
      <c r="J2018" s="62">
        <v>0.67064578428884569</v>
      </c>
      <c r="K2018" s="62"/>
      <c r="L2018" s="65">
        <f t="shared" si="280"/>
        <v>0.18766102542705743</v>
      </c>
      <c r="M2018" s="65">
        <f t="shared" si="281"/>
        <v>3.0190908455594957E-2</v>
      </c>
      <c r="N2018" s="65">
        <f t="shared" si="282"/>
        <v>0.23112673429414698</v>
      </c>
      <c r="O2018" s="65">
        <f t="shared" si="283"/>
        <v>0.11509925363748327</v>
      </c>
      <c r="P2018" s="65">
        <f t="shared" si="284"/>
        <v>0.15606373106563809</v>
      </c>
      <c r="Q2018" s="65">
        <f t="shared" si="285"/>
        <v>5.1706215085553203E-2</v>
      </c>
      <c r="R2018" s="65">
        <f t="shared" si="286"/>
        <v>6.625669845699618E-2</v>
      </c>
      <c r="S2018" s="65">
        <f t="shared" si="287"/>
        <v>0.16189543357752981</v>
      </c>
      <c r="T2018" s="66">
        <f>(L2018*'Football Field'!$F$4)+(M2018*'Football Field'!$F$5)+(N2018*'Football Field'!$F$6)+(O2018*'Football Field'!$F$7)+(P2018*'Football Field'!$F$8)+(Q2018*'Football Field'!$F$9)+(R2018*'Football Field'!$F$10)+(S2018*'Football Field'!$F$11)</f>
        <v>137091559.9180342</v>
      </c>
    </row>
    <row r="2019" spans="2:20" x14ac:dyDescent="0.3">
      <c r="B2019" s="62">
        <f t="shared" si="288"/>
        <v>1992</v>
      </c>
      <c r="C2019" s="62">
        <v>0.43360984705127059</v>
      </c>
      <c r="D2019" s="62">
        <v>0.92963312158110656</v>
      </c>
      <c r="E2019" s="62">
        <v>0.17695710739593373</v>
      </c>
      <c r="F2019" s="62">
        <v>0.84088849279670463</v>
      </c>
      <c r="G2019" s="62">
        <v>0.96675137902811936</v>
      </c>
      <c r="H2019" s="62">
        <v>0.37328213199211002</v>
      </c>
      <c r="I2019" s="62">
        <v>0.22622541366233018</v>
      </c>
      <c r="J2019" s="62">
        <v>0.56851787694029887</v>
      </c>
      <c r="K2019" s="62"/>
      <c r="L2019" s="65">
        <f t="shared" si="280"/>
        <v>9.6019214808493306E-2</v>
      </c>
      <c r="M2019" s="65">
        <f t="shared" si="281"/>
        <v>0.20585935259821697</v>
      </c>
      <c r="N2019" s="65">
        <f t="shared" si="282"/>
        <v>3.9185647241379892E-2</v>
      </c>
      <c r="O2019" s="65">
        <f t="shared" si="283"/>
        <v>0.18620760891135846</v>
      </c>
      <c r="P2019" s="65">
        <f t="shared" si="284"/>
        <v>0.21407887519291546</v>
      </c>
      <c r="Q2019" s="65">
        <f t="shared" si="285"/>
        <v>8.2660155113324085E-2</v>
      </c>
      <c r="R2019" s="65">
        <f t="shared" si="286"/>
        <v>5.0095694867868398E-2</v>
      </c>
      <c r="S2019" s="65">
        <f t="shared" si="287"/>
        <v>0.12589345126644341</v>
      </c>
      <c r="T2019" s="66">
        <f>(L2019*'Football Field'!$F$4)+(M2019*'Football Field'!$F$5)+(N2019*'Football Field'!$F$6)+(O2019*'Football Field'!$F$7)+(P2019*'Football Field'!$F$8)+(Q2019*'Football Field'!$F$9)+(R2019*'Football Field'!$F$10)+(S2019*'Football Field'!$F$11)</f>
        <v>134686967.11231971</v>
      </c>
    </row>
    <row r="2020" spans="2:20" x14ac:dyDescent="0.3">
      <c r="B2020" s="62">
        <f t="shared" si="288"/>
        <v>1993</v>
      </c>
      <c r="C2020" s="62">
        <v>0.34946176727619316</v>
      </c>
      <c r="D2020" s="62">
        <v>0.84120537496708758</v>
      </c>
      <c r="E2020" s="62">
        <v>5.9906703510299475E-2</v>
      </c>
      <c r="F2020" s="62">
        <v>0.70133553939639381</v>
      </c>
      <c r="G2020" s="62">
        <v>0.11069375531164771</v>
      </c>
      <c r="H2020" s="62">
        <v>0.43456577390815809</v>
      </c>
      <c r="I2020" s="62">
        <v>0.93599878098489031</v>
      </c>
      <c r="J2020" s="62">
        <v>0.84074150086450761</v>
      </c>
      <c r="K2020" s="62"/>
      <c r="L2020" s="65">
        <f t="shared" si="280"/>
        <v>8.1766306028527011E-2</v>
      </c>
      <c r="M2020" s="65">
        <f t="shared" si="281"/>
        <v>0.19682340834738415</v>
      </c>
      <c r="N2020" s="65">
        <f t="shared" si="282"/>
        <v>1.4016840498926524E-2</v>
      </c>
      <c r="O2020" s="65">
        <f t="shared" si="283"/>
        <v>0.16409696771677212</v>
      </c>
      <c r="P2020" s="65">
        <f t="shared" si="284"/>
        <v>2.589988467924648E-2</v>
      </c>
      <c r="Q2020" s="65">
        <f t="shared" si="285"/>
        <v>0.10167875683755458</v>
      </c>
      <c r="R2020" s="65">
        <f t="shared" si="286"/>
        <v>0.2190029638001906</v>
      </c>
      <c r="S2020" s="65">
        <f t="shared" si="287"/>
        <v>0.19671487209139857</v>
      </c>
      <c r="T2020" s="66">
        <f>(L2020*'Football Field'!$F$4)+(M2020*'Football Field'!$F$5)+(N2020*'Football Field'!$F$6)+(O2020*'Football Field'!$F$7)+(P2020*'Football Field'!$F$8)+(Q2020*'Football Field'!$F$9)+(R2020*'Football Field'!$F$10)+(S2020*'Football Field'!$F$11)</f>
        <v>142533446.70927855</v>
      </c>
    </row>
    <row r="2021" spans="2:20" x14ac:dyDescent="0.3">
      <c r="B2021" s="62">
        <f t="shared" si="288"/>
        <v>1994</v>
      </c>
      <c r="C2021" s="62">
        <v>0.58296188245228864</v>
      </c>
      <c r="D2021" s="62">
        <v>0.41279917037361535</v>
      </c>
      <c r="E2021" s="62">
        <v>0.27004603306873265</v>
      </c>
      <c r="F2021" s="62">
        <v>0.77596362523297202</v>
      </c>
      <c r="G2021" s="62">
        <v>0.6276032752093389</v>
      </c>
      <c r="H2021" s="62">
        <v>0.50057153618649353</v>
      </c>
      <c r="I2021" s="62">
        <v>8.7016491005329377E-2</v>
      </c>
      <c r="J2021" s="62">
        <v>0.57329349797855755</v>
      </c>
      <c r="K2021" s="62"/>
      <c r="L2021" s="65">
        <f t="shared" si="280"/>
        <v>0.15219921509175621</v>
      </c>
      <c r="M2021" s="65">
        <f t="shared" si="281"/>
        <v>0.10777327234003917</v>
      </c>
      <c r="N2021" s="65">
        <f t="shared" si="282"/>
        <v>7.0503399122441537E-2</v>
      </c>
      <c r="O2021" s="65">
        <f t="shared" si="283"/>
        <v>0.20258795344115446</v>
      </c>
      <c r="P2021" s="65">
        <f t="shared" si="284"/>
        <v>0.16385415367821163</v>
      </c>
      <c r="Q2021" s="65">
        <f t="shared" si="285"/>
        <v>0.13068881036333332</v>
      </c>
      <c r="R2021" s="65">
        <f t="shared" si="286"/>
        <v>2.2718194842068277E-2</v>
      </c>
      <c r="S2021" s="65">
        <f t="shared" si="287"/>
        <v>0.14967500112099522</v>
      </c>
      <c r="T2021" s="66">
        <f>(L2021*'Football Field'!$F$4)+(M2021*'Football Field'!$F$5)+(N2021*'Football Field'!$F$6)+(O2021*'Football Field'!$F$7)+(P2021*'Football Field'!$F$8)+(Q2021*'Football Field'!$F$9)+(R2021*'Football Field'!$F$10)+(S2021*'Football Field'!$F$11)</f>
        <v>127932123.36358091</v>
      </c>
    </row>
    <row r="2022" spans="2:20" x14ac:dyDescent="0.3">
      <c r="B2022" s="62">
        <f t="shared" si="288"/>
        <v>1995</v>
      </c>
      <c r="C2022" s="62">
        <v>0.92000815805242153</v>
      </c>
      <c r="D2022" s="62">
        <v>0.11866175954750124</v>
      </c>
      <c r="E2022" s="62">
        <v>0.87563955812630301</v>
      </c>
      <c r="F2022" s="62">
        <v>0.61362144838297528</v>
      </c>
      <c r="G2022" s="62">
        <v>0.47722923873026146</v>
      </c>
      <c r="H2022" s="62">
        <v>0.93149907620209726</v>
      </c>
      <c r="I2022" s="62">
        <v>0.76974236461829126</v>
      </c>
      <c r="J2022" s="62">
        <v>0.82755405066553256</v>
      </c>
      <c r="K2022" s="62"/>
      <c r="L2022" s="65">
        <f t="shared" si="280"/>
        <v>0.16624783708437124</v>
      </c>
      <c r="M2022" s="65">
        <f t="shared" si="281"/>
        <v>2.144248471791679E-2</v>
      </c>
      <c r="N2022" s="65">
        <f t="shared" si="282"/>
        <v>0.15823031712259858</v>
      </c>
      <c r="O2022" s="65">
        <f t="shared" si="283"/>
        <v>0.11088297173168778</v>
      </c>
      <c r="P2022" s="65">
        <f t="shared" si="284"/>
        <v>8.6236549141346167E-2</v>
      </c>
      <c r="Q2022" s="65">
        <f t="shared" si="285"/>
        <v>0.16832427550698389</v>
      </c>
      <c r="R2022" s="65">
        <f t="shared" si="286"/>
        <v>0.13909442227218691</v>
      </c>
      <c r="S2022" s="65">
        <f t="shared" si="287"/>
        <v>0.14954114242290859</v>
      </c>
      <c r="T2022" s="66">
        <f>(L2022*'Football Field'!$F$4)+(M2022*'Football Field'!$F$5)+(N2022*'Football Field'!$F$6)+(O2022*'Football Field'!$F$7)+(P2022*'Football Field'!$F$8)+(Q2022*'Football Field'!$F$9)+(R2022*'Football Field'!$F$10)+(S2022*'Football Field'!$F$11)</f>
        <v>139572828.49700645</v>
      </c>
    </row>
    <row r="2023" spans="2:20" x14ac:dyDescent="0.3">
      <c r="B2023" s="62">
        <f t="shared" si="288"/>
        <v>1996</v>
      </c>
      <c r="C2023" s="62">
        <v>0.88133551551867328</v>
      </c>
      <c r="D2023" s="62">
        <v>0.77899443527486822</v>
      </c>
      <c r="E2023" s="62">
        <v>0.54256667886237664</v>
      </c>
      <c r="F2023" s="62">
        <v>0.97513609075046737</v>
      </c>
      <c r="G2023" s="62">
        <v>8.7204701531962803E-2</v>
      </c>
      <c r="H2023" s="62">
        <v>0.98245832088322738</v>
      </c>
      <c r="I2023" s="62">
        <v>0.47813017658294532</v>
      </c>
      <c r="J2023" s="62">
        <v>0.45687685032371528</v>
      </c>
      <c r="K2023" s="62"/>
      <c r="L2023" s="65">
        <f t="shared" ref="L2023:L2086" si="289">C2023/SUM($C2023:$J2023)</f>
        <v>0.17005326268496146</v>
      </c>
      <c r="M2023" s="65">
        <f t="shared" ref="M2023:M2086" si="290">D2023/SUM($C2023:$J2023)</f>
        <v>0.15030660060710291</v>
      </c>
      <c r="N2023" s="65">
        <f t="shared" ref="N2023:N2086" si="291">E2023/SUM($C2023:$J2023)</f>
        <v>0.10468797902736508</v>
      </c>
      <c r="O2023" s="65">
        <f t="shared" ref="O2023:O2086" si="292">F2023/SUM($C2023:$J2023)</f>
        <v>0.18815203843951098</v>
      </c>
      <c r="P2023" s="65">
        <f t="shared" ref="P2023:P2086" si="293">G2023/SUM($C2023:$J2023)</f>
        <v>1.682610510510436E-2</v>
      </c>
      <c r="Q2023" s="65">
        <f t="shared" ref="Q2023:Q2086" si="294">H2023/SUM($C2023:$J2023)</f>
        <v>0.18956485921239585</v>
      </c>
      <c r="R2023" s="65">
        <f t="shared" ref="R2023:R2086" si="295">I2023/SUM($C2023:$J2023)</f>
        <v>9.2254986987806126E-2</v>
      </c>
      <c r="S2023" s="65">
        <f t="shared" ref="S2023:S2086" si="296">J2023/SUM($C2023:$J2023)</f>
        <v>8.8154167935753008E-2</v>
      </c>
      <c r="T2023" s="66">
        <f>(L2023*'Football Field'!$F$4)+(M2023*'Football Field'!$F$5)+(N2023*'Football Field'!$F$6)+(O2023*'Football Field'!$F$7)+(P2023*'Football Field'!$F$8)+(Q2023*'Football Field'!$F$9)+(R2023*'Football Field'!$F$10)+(S2023*'Football Field'!$F$11)</f>
        <v>125622622.64432479</v>
      </c>
    </row>
    <row r="2024" spans="2:20" x14ac:dyDescent="0.3">
      <c r="B2024" s="62">
        <f t="shared" si="288"/>
        <v>1997</v>
      </c>
      <c r="C2024" s="62">
        <v>0.98511652579962816</v>
      </c>
      <c r="D2024" s="62">
        <v>0.57977201910007858</v>
      </c>
      <c r="E2024" s="62">
        <v>0.81755229031352172</v>
      </c>
      <c r="F2024" s="62">
        <v>0.8968101443407176</v>
      </c>
      <c r="G2024" s="62">
        <v>6.6134993730395553E-2</v>
      </c>
      <c r="H2024" s="62">
        <v>0.56615195471774382</v>
      </c>
      <c r="I2024" s="62">
        <v>0.63351357137131203</v>
      </c>
      <c r="J2024" s="62">
        <v>0.85328242181156522</v>
      </c>
      <c r="K2024" s="62"/>
      <c r="L2024" s="65">
        <f t="shared" si="289"/>
        <v>0.18248528901364997</v>
      </c>
      <c r="M2024" s="65">
        <f t="shared" si="290"/>
        <v>0.10739832466177188</v>
      </c>
      <c r="N2024" s="65">
        <f t="shared" si="291"/>
        <v>0.151445298169711</v>
      </c>
      <c r="O2024" s="65">
        <f t="shared" si="292"/>
        <v>0.16612720840059911</v>
      </c>
      <c r="P2024" s="65">
        <f t="shared" si="293"/>
        <v>1.2251000900640577E-2</v>
      </c>
      <c r="Q2024" s="65">
        <f t="shared" si="294"/>
        <v>0.10487531208396804</v>
      </c>
      <c r="R2024" s="65">
        <f t="shared" si="295"/>
        <v>0.11735353548345386</v>
      </c>
      <c r="S2024" s="65">
        <f t="shared" si="296"/>
        <v>0.15806403128620566</v>
      </c>
      <c r="T2024" s="66">
        <f>(L2024*'Football Field'!$F$4)+(M2024*'Football Field'!$F$5)+(N2024*'Football Field'!$F$6)+(O2024*'Football Field'!$F$7)+(P2024*'Football Field'!$F$8)+(Q2024*'Football Field'!$F$9)+(R2024*'Football Field'!$F$10)+(S2024*'Football Field'!$F$11)</f>
        <v>130418302.67997572</v>
      </c>
    </row>
    <row r="2025" spans="2:20" x14ac:dyDescent="0.3">
      <c r="B2025" s="62">
        <f t="shared" si="288"/>
        <v>1998</v>
      </c>
      <c r="C2025" s="62">
        <v>0.30432875918478797</v>
      </c>
      <c r="D2025" s="62">
        <v>0.86698064298781685</v>
      </c>
      <c r="E2025" s="62">
        <v>6.0599134611286631E-3</v>
      </c>
      <c r="F2025" s="62">
        <v>0.2935597794609297</v>
      </c>
      <c r="G2025" s="62">
        <v>0.29134193841252054</v>
      </c>
      <c r="H2025" s="62">
        <v>0.59580693640857196</v>
      </c>
      <c r="I2025" s="62">
        <v>0.19317835578131348</v>
      </c>
      <c r="J2025" s="62">
        <v>0.20401651232374163</v>
      </c>
      <c r="K2025" s="62"/>
      <c r="L2025" s="65">
        <f t="shared" si="289"/>
        <v>0.11045322081547314</v>
      </c>
      <c r="M2025" s="65">
        <f t="shared" si="290"/>
        <v>0.31466235612825671</v>
      </c>
      <c r="N2025" s="65">
        <f t="shared" si="291"/>
        <v>2.1993877983719637E-3</v>
      </c>
      <c r="O2025" s="65">
        <f t="shared" si="292"/>
        <v>0.10654472232659248</v>
      </c>
      <c r="P2025" s="65">
        <f t="shared" si="293"/>
        <v>0.10573977806923818</v>
      </c>
      <c r="Q2025" s="65">
        <f t="shared" si="294"/>
        <v>0.21624244546197344</v>
      </c>
      <c r="R2025" s="65">
        <f t="shared" si="295"/>
        <v>7.0112241922320434E-2</v>
      </c>
      <c r="S2025" s="65">
        <f t="shared" si="296"/>
        <v>7.4045847477773694E-2</v>
      </c>
      <c r="T2025" s="66">
        <f>(L2025*'Football Field'!$F$4)+(M2025*'Football Field'!$F$5)+(N2025*'Football Field'!$F$6)+(O2025*'Football Field'!$F$7)+(P2025*'Football Field'!$F$8)+(Q2025*'Football Field'!$F$9)+(R2025*'Football Field'!$F$10)+(S2025*'Football Field'!$F$11)</f>
        <v>126228546.54819046</v>
      </c>
    </row>
    <row r="2026" spans="2:20" x14ac:dyDescent="0.3">
      <c r="B2026" s="62">
        <f t="shared" si="288"/>
        <v>1999</v>
      </c>
      <c r="C2026" s="62">
        <v>0.15314916259879696</v>
      </c>
      <c r="D2026" s="62">
        <v>0.49036420584752971</v>
      </c>
      <c r="E2026" s="62">
        <v>0.92267345091627095</v>
      </c>
      <c r="F2026" s="62">
        <v>0.30249821842294633</v>
      </c>
      <c r="G2026" s="62">
        <v>0.62206289426359107</v>
      </c>
      <c r="H2026" s="62">
        <v>0.28418150489960692</v>
      </c>
      <c r="I2026" s="62">
        <v>0.53410446776499587</v>
      </c>
      <c r="J2026" s="62">
        <v>0.93739976308496609</v>
      </c>
      <c r="K2026" s="62"/>
      <c r="L2026" s="65">
        <f t="shared" si="289"/>
        <v>3.6065360860372861E-2</v>
      </c>
      <c r="M2026" s="65">
        <f t="shared" si="290"/>
        <v>0.11547671392256273</v>
      </c>
      <c r="N2026" s="65">
        <f t="shared" si="291"/>
        <v>0.21728196484335358</v>
      </c>
      <c r="O2026" s="65">
        <f t="shared" si="292"/>
        <v>7.1235828011828442E-2</v>
      </c>
      <c r="P2026" s="65">
        <f t="shared" si="293"/>
        <v>0.14649066556267684</v>
      </c>
      <c r="Q2026" s="65">
        <f t="shared" si="294"/>
        <v>6.6922393502716102E-2</v>
      </c>
      <c r="R2026" s="65">
        <f t="shared" si="295"/>
        <v>0.12577718376132521</v>
      </c>
      <c r="S2026" s="65">
        <f t="shared" si="296"/>
        <v>0.2207498895351642</v>
      </c>
      <c r="T2026" s="66">
        <f>(L2026*'Football Field'!$F$4)+(M2026*'Football Field'!$F$5)+(N2026*'Football Field'!$F$6)+(O2026*'Football Field'!$F$7)+(P2026*'Football Field'!$F$8)+(Q2026*'Football Field'!$F$9)+(R2026*'Football Field'!$F$10)+(S2026*'Football Field'!$F$11)</f>
        <v>144806300.65755588</v>
      </c>
    </row>
    <row r="2027" spans="2:20" x14ac:dyDescent="0.3">
      <c r="B2027" s="62">
        <f t="shared" si="288"/>
        <v>2000</v>
      </c>
      <c r="C2027" s="62">
        <v>0.57510027721219759</v>
      </c>
      <c r="D2027" s="62">
        <v>0.92283298024742788</v>
      </c>
      <c r="E2027" s="62">
        <v>0.86645861120053602</v>
      </c>
      <c r="F2027" s="62">
        <v>0.76380015734514717</v>
      </c>
      <c r="G2027" s="62">
        <v>0.20806098646801019</v>
      </c>
      <c r="H2027" s="62">
        <v>4.5837023775653463E-2</v>
      </c>
      <c r="I2027" s="62">
        <v>0.92267274506650032</v>
      </c>
      <c r="J2027" s="62">
        <v>0.6583126041890458</v>
      </c>
      <c r="K2027" s="62"/>
      <c r="L2027" s="65">
        <f t="shared" si="289"/>
        <v>0.11587578921163942</v>
      </c>
      <c r="M2027" s="65">
        <f t="shared" si="290"/>
        <v>0.1859397467430606</v>
      </c>
      <c r="N2027" s="65">
        <f t="shared" si="291"/>
        <v>0.17458098938637354</v>
      </c>
      <c r="O2027" s="65">
        <f t="shared" si="292"/>
        <v>0.15389654559266858</v>
      </c>
      <c r="P2027" s="65">
        <f t="shared" si="293"/>
        <v>4.1921786454359872E-2</v>
      </c>
      <c r="Q2027" s="65">
        <f t="shared" si="294"/>
        <v>9.2356090156373739E-3</v>
      </c>
      <c r="R2027" s="65">
        <f t="shared" si="295"/>
        <v>0.18590746128122868</v>
      </c>
      <c r="S2027" s="65">
        <f t="shared" si="296"/>
        <v>0.13264207231503203</v>
      </c>
      <c r="T2027" s="66">
        <f>(L2027*'Football Field'!$F$4)+(M2027*'Football Field'!$F$5)+(N2027*'Football Field'!$F$6)+(O2027*'Football Field'!$F$7)+(P2027*'Football Field'!$F$8)+(Q2027*'Football Field'!$F$9)+(R2027*'Football Field'!$F$10)+(S2027*'Football Field'!$F$11)</f>
        <v>142758399.69667125</v>
      </c>
    </row>
    <row r="2028" spans="2:20" x14ac:dyDescent="0.3">
      <c r="B2028" s="62">
        <f t="shared" si="288"/>
        <v>2001</v>
      </c>
      <c r="C2028" s="62">
        <v>0.64887870533763792</v>
      </c>
      <c r="D2028" s="62">
        <v>0.23687111802962735</v>
      </c>
      <c r="E2028" s="62">
        <v>0.86682797162793024</v>
      </c>
      <c r="F2028" s="62">
        <v>0.53842951112076176</v>
      </c>
      <c r="G2028" s="62">
        <v>0.96554688572673653</v>
      </c>
      <c r="H2028" s="62">
        <v>0.44752138321309309</v>
      </c>
      <c r="I2028" s="62">
        <v>0.92547571495789993</v>
      </c>
      <c r="J2028" s="62">
        <v>0.46188786502471668</v>
      </c>
      <c r="K2028" s="62"/>
      <c r="L2028" s="65">
        <f t="shared" si="289"/>
        <v>0.12744504757471539</v>
      </c>
      <c r="M2028" s="65">
        <f t="shared" si="290"/>
        <v>4.6523411321772089E-2</v>
      </c>
      <c r="N2028" s="65">
        <f t="shared" si="291"/>
        <v>0.17025205354170478</v>
      </c>
      <c r="O2028" s="65">
        <f t="shared" si="292"/>
        <v>0.10575192882113517</v>
      </c>
      <c r="P2028" s="65">
        <f t="shared" si="293"/>
        <v>0.18964125001302382</v>
      </c>
      <c r="Q2028" s="65">
        <f t="shared" si="294"/>
        <v>8.7896834192790749E-2</v>
      </c>
      <c r="R2028" s="65">
        <f t="shared" si="295"/>
        <v>0.18177094663736965</v>
      </c>
      <c r="S2028" s="65">
        <f t="shared" si="296"/>
        <v>9.0718527897488507E-2</v>
      </c>
      <c r="T2028" s="66">
        <f>(L2028*'Football Field'!$F$4)+(M2028*'Football Field'!$F$5)+(N2028*'Football Field'!$F$6)+(O2028*'Football Field'!$F$7)+(P2028*'Football Field'!$F$8)+(Q2028*'Football Field'!$F$9)+(R2028*'Football Field'!$F$10)+(S2028*'Football Field'!$F$11)</f>
        <v>153904139.88511676</v>
      </c>
    </row>
    <row r="2029" spans="2:20" x14ac:dyDescent="0.3">
      <c r="B2029" s="62">
        <f t="shared" si="288"/>
        <v>2002</v>
      </c>
      <c r="C2029" s="62">
        <v>0.40221620762757149</v>
      </c>
      <c r="D2029" s="62">
        <v>0.94788406155723415</v>
      </c>
      <c r="E2029" s="62">
        <v>4.7293008471268161E-2</v>
      </c>
      <c r="F2029" s="62">
        <v>0.81995324893542543</v>
      </c>
      <c r="G2029" s="62">
        <v>0.72990858687470361</v>
      </c>
      <c r="H2029" s="62">
        <v>0.75104663627068302</v>
      </c>
      <c r="I2029" s="62">
        <v>0.7788828790168566</v>
      </c>
      <c r="J2029" s="62">
        <v>0.35971470286782603</v>
      </c>
      <c r="K2029" s="62"/>
      <c r="L2029" s="65">
        <f t="shared" si="289"/>
        <v>8.3155794663340388E-2</v>
      </c>
      <c r="M2029" s="65">
        <f t="shared" si="290"/>
        <v>0.19596935899831028</v>
      </c>
      <c r="N2029" s="65">
        <f t="shared" si="291"/>
        <v>9.7775465704003396E-3</v>
      </c>
      <c r="O2029" s="65">
        <f t="shared" si="292"/>
        <v>0.1695204288364911</v>
      </c>
      <c r="P2029" s="65">
        <f t="shared" si="293"/>
        <v>0.1509042336487913</v>
      </c>
      <c r="Q2029" s="65">
        <f t="shared" si="294"/>
        <v>0.15527439890275635</v>
      </c>
      <c r="R2029" s="65">
        <f t="shared" si="295"/>
        <v>0.16102937555984578</v>
      </c>
      <c r="S2029" s="65">
        <f t="shared" si="296"/>
        <v>7.4368862820064496E-2</v>
      </c>
      <c r="T2029" s="66">
        <f>(L2029*'Football Field'!$F$4)+(M2029*'Football Field'!$F$5)+(N2029*'Football Field'!$F$6)+(O2029*'Football Field'!$F$7)+(P2029*'Football Field'!$F$8)+(Q2029*'Football Field'!$F$9)+(R2029*'Football Field'!$F$10)+(S2029*'Football Field'!$F$11)</f>
        <v>143710594.57871518</v>
      </c>
    </row>
    <row r="2030" spans="2:20" x14ac:dyDescent="0.3">
      <c r="B2030" s="62">
        <f t="shared" si="288"/>
        <v>2003</v>
      </c>
      <c r="C2030" s="62">
        <v>0.48670406085400675</v>
      </c>
      <c r="D2030" s="62">
        <v>0.32448970560492296</v>
      </c>
      <c r="E2030" s="62">
        <v>0.99199973779278827</v>
      </c>
      <c r="F2030" s="62">
        <v>0.21938894265484354</v>
      </c>
      <c r="G2030" s="62">
        <v>0.82972206561758222</v>
      </c>
      <c r="H2030" s="62">
        <v>0.8382239439249366</v>
      </c>
      <c r="I2030" s="62">
        <v>0.58387751644072117</v>
      </c>
      <c r="J2030" s="62">
        <v>0.10657047045654222</v>
      </c>
      <c r="K2030" s="62"/>
      <c r="L2030" s="65">
        <f t="shared" si="289"/>
        <v>0.11109488196248897</v>
      </c>
      <c r="M2030" s="65">
        <f t="shared" si="290"/>
        <v>7.4067895548204851E-2</v>
      </c>
      <c r="N2030" s="65">
        <f t="shared" si="291"/>
        <v>0.22643347907049327</v>
      </c>
      <c r="O2030" s="65">
        <f t="shared" si="292"/>
        <v>5.0077635771825009E-2</v>
      </c>
      <c r="P2030" s="65">
        <f t="shared" si="293"/>
        <v>0.18939203995897577</v>
      </c>
      <c r="Q2030" s="65">
        <f t="shared" si="294"/>
        <v>0.19133267543540403</v>
      </c>
      <c r="R2030" s="65">
        <f t="shared" si="295"/>
        <v>0.13327565760539334</v>
      </c>
      <c r="S2030" s="65">
        <f t="shared" si="296"/>
        <v>2.4325734647214849E-2</v>
      </c>
      <c r="T2030" s="66">
        <f>(L2030*'Football Field'!$F$4)+(M2030*'Football Field'!$F$5)+(N2030*'Football Field'!$F$6)+(O2030*'Football Field'!$F$7)+(P2030*'Football Field'!$F$8)+(Q2030*'Football Field'!$F$9)+(R2030*'Football Field'!$F$10)+(S2030*'Football Field'!$F$11)</f>
        <v>147702169.68557924</v>
      </c>
    </row>
    <row r="2031" spans="2:20" x14ac:dyDescent="0.3">
      <c r="B2031" s="62">
        <f t="shared" si="288"/>
        <v>2004</v>
      </c>
      <c r="C2031" s="62">
        <v>0.22941290468847231</v>
      </c>
      <c r="D2031" s="62">
        <v>0.54429123720640049</v>
      </c>
      <c r="E2031" s="62">
        <v>0.64062369193407065</v>
      </c>
      <c r="F2031" s="62">
        <v>0.40507885069742833</v>
      </c>
      <c r="G2031" s="62">
        <v>0.7410913743454477</v>
      </c>
      <c r="H2031" s="62">
        <v>0.4233284101538346</v>
      </c>
      <c r="I2031" s="62">
        <v>0.39144566421960247</v>
      </c>
      <c r="J2031" s="62">
        <v>8.9334544947325067E-2</v>
      </c>
      <c r="K2031" s="62"/>
      <c r="L2031" s="65">
        <f t="shared" si="289"/>
        <v>6.6216146881109342E-2</v>
      </c>
      <c r="M2031" s="65">
        <f t="shared" si="290"/>
        <v>0.15710044104929877</v>
      </c>
      <c r="N2031" s="65">
        <f t="shared" si="291"/>
        <v>0.18490517147772506</v>
      </c>
      <c r="O2031" s="65">
        <f t="shared" si="292"/>
        <v>0.11691914503517327</v>
      </c>
      <c r="P2031" s="65">
        <f t="shared" si="293"/>
        <v>0.2139034652938038</v>
      </c>
      <c r="Q2031" s="65">
        <f t="shared" si="294"/>
        <v>0.12218657108133177</v>
      </c>
      <c r="R2031" s="65">
        <f t="shared" si="295"/>
        <v>0.11298415681165058</v>
      </c>
      <c r="S2031" s="65">
        <f t="shared" si="296"/>
        <v>2.5784902369907447E-2</v>
      </c>
      <c r="T2031" s="66">
        <f>(L2031*'Football Field'!$F$4)+(M2031*'Football Field'!$F$5)+(N2031*'Football Field'!$F$6)+(O2031*'Football Field'!$F$7)+(P2031*'Football Field'!$F$8)+(Q2031*'Football Field'!$F$9)+(R2031*'Football Field'!$F$10)+(S2031*'Football Field'!$F$11)</f>
        <v>146246004.2676928</v>
      </c>
    </row>
    <row r="2032" spans="2:20" x14ac:dyDescent="0.3">
      <c r="B2032" s="62">
        <f t="shared" si="288"/>
        <v>2005</v>
      </c>
      <c r="C2032" s="62">
        <v>0.58001417779822007</v>
      </c>
      <c r="D2032" s="62">
        <v>0.43466840790558514</v>
      </c>
      <c r="E2032" s="62">
        <v>0.97150092427346879</v>
      </c>
      <c r="F2032" s="62">
        <v>0.16622452915267116</v>
      </c>
      <c r="G2032" s="62">
        <v>0.19141576652902526</v>
      </c>
      <c r="H2032" s="62">
        <v>0.46167907055200552</v>
      </c>
      <c r="I2032" s="62">
        <v>0.50630701452926186</v>
      </c>
      <c r="J2032" s="62">
        <v>0.55662254996354732</v>
      </c>
      <c r="K2032" s="62"/>
      <c r="L2032" s="65">
        <f t="shared" si="289"/>
        <v>0.14993519641064171</v>
      </c>
      <c r="M2032" s="65">
        <f t="shared" si="290"/>
        <v>0.11236293112734465</v>
      </c>
      <c r="N2032" s="65">
        <f t="shared" si="291"/>
        <v>0.25113555404284721</v>
      </c>
      <c r="O2032" s="65">
        <f t="shared" si="292"/>
        <v>4.2969479679585643E-2</v>
      </c>
      <c r="P2032" s="65">
        <f t="shared" si="293"/>
        <v>4.9481481055463628E-2</v>
      </c>
      <c r="Q2032" s="65">
        <f t="shared" si="294"/>
        <v>0.11934525873948366</v>
      </c>
      <c r="R2032" s="65">
        <f t="shared" si="295"/>
        <v>0.13088170009171707</v>
      </c>
      <c r="S2032" s="65">
        <f t="shared" si="296"/>
        <v>0.14388839885291646</v>
      </c>
      <c r="T2032" s="66">
        <f>(L2032*'Football Field'!$F$4)+(M2032*'Football Field'!$F$5)+(N2032*'Football Field'!$F$6)+(O2032*'Football Field'!$F$7)+(P2032*'Football Field'!$F$8)+(Q2032*'Football Field'!$F$9)+(R2032*'Football Field'!$F$10)+(S2032*'Football Field'!$F$11)</f>
        <v>137112870.34318218</v>
      </c>
    </row>
    <row r="2033" spans="2:20" x14ac:dyDescent="0.3">
      <c r="B2033" s="62">
        <f t="shared" si="288"/>
        <v>2006</v>
      </c>
      <c r="C2033" s="62">
        <v>0.40685507213441929</v>
      </c>
      <c r="D2033" s="62">
        <v>0.43810697868684212</v>
      </c>
      <c r="E2033" s="62">
        <v>0.81480564301767677</v>
      </c>
      <c r="F2033" s="62">
        <v>0.15064920736306364</v>
      </c>
      <c r="G2033" s="62">
        <v>7.9286821181661082E-3</v>
      </c>
      <c r="H2033" s="62">
        <v>0.86689455995187381</v>
      </c>
      <c r="I2033" s="62">
        <v>0.42158821098063481</v>
      </c>
      <c r="J2033" s="62">
        <v>0.72316691441519421</v>
      </c>
      <c r="K2033" s="62"/>
      <c r="L2033" s="65">
        <f t="shared" si="289"/>
        <v>0.10622860959197204</v>
      </c>
      <c r="M2033" s="65">
        <f t="shared" si="290"/>
        <v>0.11438838639589816</v>
      </c>
      <c r="N2033" s="65">
        <f t="shared" si="291"/>
        <v>0.21274325054220716</v>
      </c>
      <c r="O2033" s="65">
        <f t="shared" si="292"/>
        <v>3.9334045291252194E-2</v>
      </c>
      <c r="P2033" s="65">
        <f t="shared" si="293"/>
        <v>2.0701545464111818E-3</v>
      </c>
      <c r="Q2033" s="65">
        <f t="shared" si="294"/>
        <v>0.22634350675148293</v>
      </c>
      <c r="R2033" s="65">
        <f t="shared" si="295"/>
        <v>0.11007538688873354</v>
      </c>
      <c r="S2033" s="65">
        <f t="shared" si="296"/>
        <v>0.18881665999204289</v>
      </c>
      <c r="T2033" s="66">
        <f>(L2033*'Football Field'!$F$4)+(M2033*'Football Field'!$F$5)+(N2033*'Football Field'!$F$6)+(O2033*'Football Field'!$F$7)+(P2033*'Football Field'!$F$8)+(Q2033*'Football Field'!$F$9)+(R2033*'Football Field'!$F$10)+(S2033*'Football Field'!$F$11)</f>
        <v>129857641.57232726</v>
      </c>
    </row>
    <row r="2034" spans="2:20" x14ac:dyDescent="0.3">
      <c r="B2034" s="62">
        <f t="shared" si="288"/>
        <v>2007</v>
      </c>
      <c r="C2034" s="62">
        <v>0.14372965899797818</v>
      </c>
      <c r="D2034" s="62">
        <v>0.26559171752308919</v>
      </c>
      <c r="E2034" s="62">
        <v>0.40192479798507141</v>
      </c>
      <c r="F2034" s="62">
        <v>0.31056766536875857</v>
      </c>
      <c r="G2034" s="62">
        <v>0.15474359491476275</v>
      </c>
      <c r="H2034" s="62">
        <v>0.65026634843562015</v>
      </c>
      <c r="I2034" s="62">
        <v>0.9296050003752977</v>
      </c>
      <c r="J2034" s="62">
        <v>0.71117277625606612</v>
      </c>
      <c r="K2034" s="62"/>
      <c r="L2034" s="65">
        <f t="shared" si="289"/>
        <v>4.0287475096785652E-2</v>
      </c>
      <c r="M2034" s="65">
        <f t="shared" si="290"/>
        <v>7.4445453918279308E-2</v>
      </c>
      <c r="N2034" s="65">
        <f t="shared" si="291"/>
        <v>0.11265966539190039</v>
      </c>
      <c r="O2034" s="65">
        <f t="shared" si="292"/>
        <v>8.7052228271039894E-2</v>
      </c>
      <c r="P2034" s="65">
        <f t="shared" si="293"/>
        <v>4.3374685294447726E-2</v>
      </c>
      <c r="Q2034" s="65">
        <f t="shared" si="294"/>
        <v>0.1822698912772506</v>
      </c>
      <c r="R2034" s="65">
        <f t="shared" si="295"/>
        <v>0.26056861585536806</v>
      </c>
      <c r="S2034" s="65">
        <f t="shared" si="296"/>
        <v>0.19934198489492841</v>
      </c>
      <c r="T2034" s="66">
        <f>(L2034*'Football Field'!$F$4)+(M2034*'Football Field'!$F$5)+(N2034*'Football Field'!$F$6)+(O2034*'Football Field'!$F$7)+(P2034*'Football Field'!$F$8)+(Q2034*'Football Field'!$F$9)+(R2034*'Football Field'!$F$10)+(S2034*'Football Field'!$F$11)</f>
        <v>152379516.27233094</v>
      </c>
    </row>
    <row r="2035" spans="2:20" x14ac:dyDescent="0.3">
      <c r="B2035" s="62">
        <f t="shared" si="288"/>
        <v>2008</v>
      </c>
      <c r="C2035" s="62">
        <v>0.87184596403133863</v>
      </c>
      <c r="D2035" s="62">
        <v>0.76284036009808354</v>
      </c>
      <c r="E2035" s="62">
        <v>0.35013064177359265</v>
      </c>
      <c r="F2035" s="62">
        <v>0.2826431057045391</v>
      </c>
      <c r="G2035" s="62">
        <v>0.64708024906241146</v>
      </c>
      <c r="H2035" s="62">
        <v>0.40417650257597437</v>
      </c>
      <c r="I2035" s="62">
        <v>0.33170586576822914</v>
      </c>
      <c r="J2035" s="62">
        <v>0.83784607683994561</v>
      </c>
      <c r="K2035" s="62"/>
      <c r="L2035" s="65">
        <f t="shared" si="289"/>
        <v>0.19424994569491361</v>
      </c>
      <c r="M2035" s="65">
        <f t="shared" si="290"/>
        <v>0.16996316394900998</v>
      </c>
      <c r="N2035" s="65">
        <f t="shared" si="291"/>
        <v>7.8010177206258066E-2</v>
      </c>
      <c r="O2035" s="65">
        <f t="shared" si="292"/>
        <v>6.297374788578472E-2</v>
      </c>
      <c r="P2035" s="65">
        <f t="shared" si="293"/>
        <v>0.14417145737467274</v>
      </c>
      <c r="Q2035" s="65">
        <f t="shared" si="294"/>
        <v>9.0051760191116784E-2</v>
      </c>
      <c r="R2035" s="65">
        <f t="shared" si="295"/>
        <v>7.3905080794577985E-2</v>
      </c>
      <c r="S2035" s="65">
        <f t="shared" si="296"/>
        <v>0.18667466690366619</v>
      </c>
      <c r="T2035" s="66">
        <f>(L2035*'Football Field'!$F$4)+(M2035*'Football Field'!$F$5)+(N2035*'Football Field'!$F$6)+(O2035*'Football Field'!$F$7)+(P2035*'Football Field'!$F$8)+(Q2035*'Football Field'!$F$9)+(R2035*'Football Field'!$F$10)+(S2035*'Football Field'!$F$11)</f>
        <v>132513749.87810656</v>
      </c>
    </row>
    <row r="2036" spans="2:20" x14ac:dyDescent="0.3">
      <c r="B2036" s="62">
        <f t="shared" si="288"/>
        <v>2009</v>
      </c>
      <c r="C2036" s="62">
        <v>7.784734746443378E-2</v>
      </c>
      <c r="D2036" s="62">
        <v>0.63711375176497487</v>
      </c>
      <c r="E2036" s="62">
        <v>0.39422828735276527</v>
      </c>
      <c r="F2036" s="62">
        <v>0.8216148747300539</v>
      </c>
      <c r="G2036" s="62">
        <v>4.1378729685755733E-2</v>
      </c>
      <c r="H2036" s="62">
        <v>0.14901499718649835</v>
      </c>
      <c r="I2036" s="62">
        <v>0.48992086714601135</v>
      </c>
      <c r="J2036" s="62">
        <v>0.16068418138258389</v>
      </c>
      <c r="K2036" s="62"/>
      <c r="L2036" s="65">
        <f t="shared" si="289"/>
        <v>2.8085454281321694E-2</v>
      </c>
      <c r="M2036" s="65">
        <f t="shared" si="290"/>
        <v>0.22985534806271499</v>
      </c>
      <c r="N2036" s="65">
        <f t="shared" si="291"/>
        <v>0.14222810283816487</v>
      </c>
      <c r="O2036" s="65">
        <f t="shared" si="292"/>
        <v>0.29641892437796008</v>
      </c>
      <c r="P2036" s="65">
        <f t="shared" si="293"/>
        <v>1.4928452396395522E-2</v>
      </c>
      <c r="Q2036" s="65">
        <f t="shared" si="294"/>
        <v>5.376103395976025E-2</v>
      </c>
      <c r="R2036" s="65">
        <f t="shared" si="295"/>
        <v>0.17675168857848586</v>
      </c>
      <c r="S2036" s="65">
        <f t="shared" si="296"/>
        <v>5.7970995505196521E-2</v>
      </c>
      <c r="T2036" s="66">
        <f>(L2036*'Football Field'!$F$4)+(M2036*'Football Field'!$F$5)+(N2036*'Football Field'!$F$6)+(O2036*'Football Field'!$F$7)+(P2036*'Football Field'!$F$8)+(Q2036*'Football Field'!$F$9)+(R2036*'Football Field'!$F$10)+(S2036*'Football Field'!$F$11)</f>
        <v>139143367.94564661</v>
      </c>
    </row>
    <row r="2037" spans="2:20" x14ac:dyDescent="0.3">
      <c r="B2037" s="62">
        <f t="shared" si="288"/>
        <v>2010</v>
      </c>
      <c r="C2037" s="62">
        <v>0.28076595777135438</v>
      </c>
      <c r="D2037" s="62">
        <v>5.7283277192201054E-2</v>
      </c>
      <c r="E2037" s="62">
        <v>7.035746820914679E-2</v>
      </c>
      <c r="F2037" s="62">
        <v>0.73656180277687444</v>
      </c>
      <c r="G2037" s="62">
        <v>0.76407029744624677</v>
      </c>
      <c r="H2037" s="62">
        <v>0.69713386021966184</v>
      </c>
      <c r="I2037" s="62">
        <v>0.33546850390008764</v>
      </c>
      <c r="J2037" s="62">
        <v>0.15582044520048199</v>
      </c>
      <c r="K2037" s="62"/>
      <c r="L2037" s="65">
        <f t="shared" si="289"/>
        <v>9.0643886148167832E-2</v>
      </c>
      <c r="M2037" s="65">
        <f t="shared" si="290"/>
        <v>1.8493619729469824E-2</v>
      </c>
      <c r="N2037" s="65">
        <f t="shared" si="291"/>
        <v>2.2714556952153093E-2</v>
      </c>
      <c r="O2037" s="65">
        <f t="shared" si="292"/>
        <v>0.23779529655930404</v>
      </c>
      <c r="P2037" s="65">
        <f t="shared" si="293"/>
        <v>0.24667627657095015</v>
      </c>
      <c r="Q2037" s="65">
        <f t="shared" si="294"/>
        <v>0.22506618237259438</v>
      </c>
      <c r="R2037" s="65">
        <f t="shared" si="295"/>
        <v>0.10830432975275105</v>
      </c>
      <c r="S2037" s="65">
        <f t="shared" si="296"/>
        <v>5.0305851914609699E-2</v>
      </c>
      <c r="T2037" s="66">
        <f>(L2037*'Football Field'!$F$4)+(M2037*'Football Field'!$F$5)+(N2037*'Football Field'!$F$6)+(O2037*'Football Field'!$F$7)+(P2037*'Football Field'!$F$8)+(Q2037*'Football Field'!$F$9)+(R2037*'Football Field'!$F$10)+(S2037*'Football Field'!$F$11)</f>
        <v>145411983.99011815</v>
      </c>
    </row>
    <row r="2038" spans="2:20" x14ac:dyDescent="0.3">
      <c r="B2038" s="62">
        <f t="shared" si="288"/>
        <v>2011</v>
      </c>
      <c r="C2038" s="62">
        <v>0.26414987428698733</v>
      </c>
      <c r="D2038" s="62">
        <v>0.4441051713865789</v>
      </c>
      <c r="E2038" s="62">
        <v>0.54165838456826909</v>
      </c>
      <c r="F2038" s="62">
        <v>0.78840525093260505</v>
      </c>
      <c r="G2038" s="62">
        <v>6.1989745866104062E-2</v>
      </c>
      <c r="H2038" s="62">
        <v>0.34681166259858054</v>
      </c>
      <c r="I2038" s="62">
        <v>0.71214667926485398</v>
      </c>
      <c r="J2038" s="62">
        <v>0.55247760475792695</v>
      </c>
      <c r="K2038" s="62"/>
      <c r="L2038" s="65">
        <f t="shared" si="289"/>
        <v>7.1165966105145403E-2</v>
      </c>
      <c r="M2038" s="65">
        <f t="shared" si="290"/>
        <v>0.11964864136062173</v>
      </c>
      <c r="N2038" s="65">
        <f t="shared" si="291"/>
        <v>0.14593095052876276</v>
      </c>
      <c r="O2038" s="65">
        <f t="shared" si="292"/>
        <v>0.21240828342787677</v>
      </c>
      <c r="P2038" s="65">
        <f t="shared" si="293"/>
        <v>1.6700973888712781E-2</v>
      </c>
      <c r="Q2038" s="65">
        <f t="shared" si="294"/>
        <v>9.3436300478964715E-2</v>
      </c>
      <c r="R2038" s="65">
        <f t="shared" si="295"/>
        <v>0.19186307233821426</v>
      </c>
      <c r="S2038" s="65">
        <f t="shared" si="296"/>
        <v>0.14884581187170162</v>
      </c>
      <c r="T2038" s="66">
        <f>(L2038*'Football Field'!$F$4)+(M2038*'Football Field'!$F$5)+(N2038*'Football Field'!$F$6)+(O2038*'Football Field'!$F$7)+(P2038*'Football Field'!$F$8)+(Q2038*'Football Field'!$F$9)+(R2038*'Football Field'!$F$10)+(S2038*'Football Field'!$F$11)</f>
        <v>141734626.40433055</v>
      </c>
    </row>
    <row r="2039" spans="2:20" x14ac:dyDescent="0.3">
      <c r="B2039" s="62">
        <f t="shared" si="288"/>
        <v>2012</v>
      </c>
      <c r="C2039" s="62">
        <v>0.33394698903252917</v>
      </c>
      <c r="D2039" s="62">
        <v>0.34023266719613265</v>
      </c>
      <c r="E2039" s="62">
        <v>0.62436805992951494</v>
      </c>
      <c r="F2039" s="62">
        <v>0.72605849740519801</v>
      </c>
      <c r="G2039" s="62">
        <v>0.62638530948005966</v>
      </c>
      <c r="H2039" s="62">
        <v>0.80934896057939287</v>
      </c>
      <c r="I2039" s="62">
        <v>0.51595331295586755</v>
      </c>
      <c r="J2039" s="62">
        <v>0.93953768622131228</v>
      </c>
      <c r="K2039" s="62"/>
      <c r="L2039" s="65">
        <f t="shared" si="289"/>
        <v>6.7932961127934441E-2</v>
      </c>
      <c r="M2039" s="65">
        <f t="shared" si="290"/>
        <v>6.9211621347593399E-2</v>
      </c>
      <c r="N2039" s="65">
        <f t="shared" si="291"/>
        <v>0.12701168909351654</v>
      </c>
      <c r="O2039" s="65">
        <f t="shared" si="292"/>
        <v>0.14769800387698453</v>
      </c>
      <c r="P2039" s="65">
        <f t="shared" si="293"/>
        <v>0.12742204684430661</v>
      </c>
      <c r="Q2039" s="65">
        <f t="shared" si="294"/>
        <v>0.16464131518975425</v>
      </c>
      <c r="R2039" s="65">
        <f t="shared" si="295"/>
        <v>0.1049574857806122</v>
      </c>
      <c r="S2039" s="65">
        <f t="shared" si="296"/>
        <v>0.19112487673929809</v>
      </c>
      <c r="T2039" s="66">
        <f>(L2039*'Football Field'!$F$4)+(M2039*'Football Field'!$F$5)+(N2039*'Football Field'!$F$6)+(O2039*'Football Field'!$F$7)+(P2039*'Football Field'!$F$8)+(Q2039*'Football Field'!$F$9)+(R2039*'Football Field'!$F$10)+(S2039*'Football Field'!$F$11)</f>
        <v>138298032.4032447</v>
      </c>
    </row>
    <row r="2040" spans="2:20" x14ac:dyDescent="0.3">
      <c r="B2040" s="62">
        <f t="shared" si="288"/>
        <v>2013</v>
      </c>
      <c r="C2040" s="62">
        <v>0.89563620983247705</v>
      </c>
      <c r="D2040" s="62">
        <v>0.15670208962121879</v>
      </c>
      <c r="E2040" s="62">
        <v>0.7164544841985091</v>
      </c>
      <c r="F2040" s="62">
        <v>0.16823833756420259</v>
      </c>
      <c r="G2040" s="62">
        <v>0.93612407237068518</v>
      </c>
      <c r="H2040" s="62">
        <v>7.1319395307013034E-2</v>
      </c>
      <c r="I2040" s="62">
        <v>0.37247535862746683</v>
      </c>
      <c r="J2040" s="62">
        <v>0.61219602452295518</v>
      </c>
      <c r="K2040" s="62"/>
      <c r="L2040" s="65">
        <f t="shared" si="289"/>
        <v>0.22794678950714412</v>
      </c>
      <c r="M2040" s="65">
        <f t="shared" si="290"/>
        <v>3.9881971994967395E-2</v>
      </c>
      <c r="N2040" s="65">
        <f t="shared" si="291"/>
        <v>0.18234356506375929</v>
      </c>
      <c r="O2040" s="65">
        <f t="shared" si="292"/>
        <v>4.2818042078660648E-2</v>
      </c>
      <c r="P2040" s="65">
        <f t="shared" si="293"/>
        <v>0.23825128387469247</v>
      </c>
      <c r="Q2040" s="65">
        <f t="shared" si="294"/>
        <v>1.8151373304642598E-2</v>
      </c>
      <c r="R2040" s="65">
        <f t="shared" si="295"/>
        <v>9.4798045498332456E-2</v>
      </c>
      <c r="S2040" s="65">
        <f t="shared" si="296"/>
        <v>0.15580892867780108</v>
      </c>
      <c r="T2040" s="66">
        <f>(L2040*'Football Field'!$F$4)+(M2040*'Football Field'!$F$5)+(N2040*'Football Field'!$F$6)+(O2040*'Football Field'!$F$7)+(P2040*'Football Field'!$F$8)+(Q2040*'Football Field'!$F$9)+(R2040*'Football Field'!$F$10)+(S2040*'Football Field'!$F$11)</f>
        <v>145729740.5011481</v>
      </c>
    </row>
    <row r="2041" spans="2:20" x14ac:dyDescent="0.3">
      <c r="B2041" s="62">
        <f t="shared" si="288"/>
        <v>2014</v>
      </c>
      <c r="C2041" s="62">
        <v>0.46852353460024232</v>
      </c>
      <c r="D2041" s="62">
        <v>0.40839403540717178</v>
      </c>
      <c r="E2041" s="62">
        <v>0.69461670773863882</v>
      </c>
      <c r="F2041" s="62">
        <v>0.72573197688606739</v>
      </c>
      <c r="G2041" s="62">
        <v>0.62524355302697154</v>
      </c>
      <c r="H2041" s="62">
        <v>0.84425106834648711</v>
      </c>
      <c r="I2041" s="62">
        <v>0.34416016523003534</v>
      </c>
      <c r="J2041" s="62">
        <v>0.96109043358243096</v>
      </c>
      <c r="K2041" s="62"/>
      <c r="L2041" s="65">
        <f t="shared" si="289"/>
        <v>9.2374304933340132E-2</v>
      </c>
      <c r="M2041" s="65">
        <f t="shared" si="290"/>
        <v>8.0519146582140294E-2</v>
      </c>
      <c r="N2041" s="65">
        <f t="shared" si="291"/>
        <v>0.13695093380354739</v>
      </c>
      <c r="O2041" s="65">
        <f t="shared" si="292"/>
        <v>0.14308563387311787</v>
      </c>
      <c r="P2041" s="65">
        <f t="shared" si="293"/>
        <v>0.12327329228871702</v>
      </c>
      <c r="Q2041" s="65">
        <f t="shared" si="294"/>
        <v>0.16645290976530647</v>
      </c>
      <c r="R2041" s="65">
        <f t="shared" si="295"/>
        <v>6.7854768653176564E-2</v>
      </c>
      <c r="S2041" s="65">
        <f t="shared" si="296"/>
        <v>0.18948901010065428</v>
      </c>
      <c r="T2041" s="66">
        <f>(L2041*'Football Field'!$F$4)+(M2041*'Football Field'!$F$5)+(N2041*'Football Field'!$F$6)+(O2041*'Football Field'!$F$7)+(P2041*'Football Field'!$F$8)+(Q2041*'Football Field'!$F$9)+(R2041*'Football Field'!$F$10)+(S2041*'Football Field'!$F$11)</f>
        <v>132868934.57591856</v>
      </c>
    </row>
    <row r="2042" spans="2:20" x14ac:dyDescent="0.3">
      <c r="B2042" s="62">
        <f t="shared" si="288"/>
        <v>2015</v>
      </c>
      <c r="C2042" s="62">
        <v>8.2680228316187487E-2</v>
      </c>
      <c r="D2042" s="62">
        <v>0.84344521419738572</v>
      </c>
      <c r="E2042" s="62">
        <v>0.30576508985786577</v>
      </c>
      <c r="F2042" s="62">
        <v>0.74223131445709833</v>
      </c>
      <c r="G2042" s="62">
        <v>0.38285287745545959</v>
      </c>
      <c r="H2042" s="62">
        <v>0.55764335955496946</v>
      </c>
      <c r="I2042" s="62">
        <v>0.40313145016593299</v>
      </c>
      <c r="J2042" s="62">
        <v>0.49242211748308884</v>
      </c>
      <c r="K2042" s="62"/>
      <c r="L2042" s="65">
        <f t="shared" si="289"/>
        <v>2.1699869685371874E-2</v>
      </c>
      <c r="M2042" s="65">
        <f t="shared" si="290"/>
        <v>0.2213667234304246</v>
      </c>
      <c r="N2042" s="65">
        <f t="shared" si="291"/>
        <v>8.0249688944710712E-2</v>
      </c>
      <c r="O2042" s="65">
        <f t="shared" si="292"/>
        <v>0.19480259220532345</v>
      </c>
      <c r="P2042" s="65">
        <f t="shared" si="293"/>
        <v>0.10048179254757299</v>
      </c>
      <c r="Q2042" s="65">
        <f t="shared" si="294"/>
        <v>0.14635649271528034</v>
      </c>
      <c r="R2042" s="65">
        <f t="shared" si="295"/>
        <v>0.10580401279519726</v>
      </c>
      <c r="S2042" s="65">
        <f t="shared" si="296"/>
        <v>0.12923882767611872</v>
      </c>
      <c r="T2042" s="66">
        <f>(L2042*'Football Field'!$F$4)+(M2042*'Football Field'!$F$5)+(N2042*'Football Field'!$F$6)+(O2042*'Football Field'!$F$7)+(P2042*'Football Field'!$F$8)+(Q2042*'Football Field'!$F$9)+(R2042*'Football Field'!$F$10)+(S2042*'Football Field'!$F$11)</f>
        <v>134574604.35407257</v>
      </c>
    </row>
    <row r="2043" spans="2:20" x14ac:dyDescent="0.3">
      <c r="B2043" s="62">
        <f t="shared" si="288"/>
        <v>2016</v>
      </c>
      <c r="C2043" s="62">
        <v>0.7510796743870487</v>
      </c>
      <c r="D2043" s="62">
        <v>0.71908511558399524</v>
      </c>
      <c r="E2043" s="62">
        <v>0.65655703905813922</v>
      </c>
      <c r="F2043" s="62">
        <v>8.8999829230665739E-2</v>
      </c>
      <c r="G2043" s="62">
        <v>0.2335071457429454</v>
      </c>
      <c r="H2043" s="62">
        <v>0.36716656560144068</v>
      </c>
      <c r="I2043" s="62">
        <v>3.8922342808504706E-2</v>
      </c>
      <c r="J2043" s="62">
        <v>1.474653175197338E-2</v>
      </c>
      <c r="K2043" s="62"/>
      <c r="L2043" s="65">
        <f t="shared" si="289"/>
        <v>0.26169437702104081</v>
      </c>
      <c r="M2043" s="65">
        <f t="shared" si="290"/>
        <v>0.25054669666228113</v>
      </c>
      <c r="N2043" s="65">
        <f t="shared" si="291"/>
        <v>0.22876039809667048</v>
      </c>
      <c r="O2043" s="65">
        <f t="shared" si="292"/>
        <v>3.1009699316527934E-2</v>
      </c>
      <c r="P2043" s="65">
        <f t="shared" si="293"/>
        <v>8.1359553611979871E-2</v>
      </c>
      <c r="Q2043" s="65">
        <f t="shared" si="294"/>
        <v>0.12792973758268567</v>
      </c>
      <c r="R2043" s="65">
        <f t="shared" si="295"/>
        <v>1.3561488349133611E-2</v>
      </c>
      <c r="S2043" s="65">
        <f t="shared" si="296"/>
        <v>5.138049359680842E-3</v>
      </c>
      <c r="T2043" s="66">
        <f>(L2043*'Football Field'!$F$4)+(M2043*'Football Field'!$F$5)+(N2043*'Football Field'!$F$6)+(O2043*'Football Field'!$F$7)+(P2043*'Football Field'!$F$8)+(Q2043*'Football Field'!$F$9)+(R2043*'Football Field'!$F$10)+(S2043*'Football Field'!$F$11)</f>
        <v>120717728.10442087</v>
      </c>
    </row>
    <row r="2044" spans="2:20" x14ac:dyDescent="0.3">
      <c r="B2044" s="62">
        <f t="shared" si="288"/>
        <v>2017</v>
      </c>
      <c r="C2044" s="62">
        <v>0.67345594910469764</v>
      </c>
      <c r="D2044" s="62">
        <v>0.30452504970192185</v>
      </c>
      <c r="E2044" s="62">
        <v>6.9086439222798779E-2</v>
      </c>
      <c r="F2044" s="62">
        <v>0.8651967220327158</v>
      </c>
      <c r="G2044" s="62">
        <v>0.53633141573977949</v>
      </c>
      <c r="H2044" s="62">
        <v>0.30917879994074837</v>
      </c>
      <c r="I2044" s="62">
        <v>0.26164492580359788</v>
      </c>
      <c r="J2044" s="62">
        <v>0.28454959334814756</v>
      </c>
      <c r="K2044" s="62"/>
      <c r="L2044" s="65">
        <f t="shared" si="289"/>
        <v>0.20383241202584651</v>
      </c>
      <c r="M2044" s="65">
        <f t="shared" si="290"/>
        <v>9.2169466296278257E-2</v>
      </c>
      <c r="N2044" s="65">
        <f t="shared" si="291"/>
        <v>2.0910136088011424E-2</v>
      </c>
      <c r="O2044" s="65">
        <f t="shared" si="292"/>
        <v>0.26186587996324551</v>
      </c>
      <c r="P2044" s="65">
        <f t="shared" si="293"/>
        <v>0.16232943856359164</v>
      </c>
      <c r="Q2044" s="65">
        <f t="shared" si="294"/>
        <v>9.3577999604814527E-2</v>
      </c>
      <c r="R2044" s="65">
        <f t="shared" si="295"/>
        <v>7.9191098381075964E-2</v>
      </c>
      <c r="S2044" s="65">
        <f t="shared" si="296"/>
        <v>8.61235690771361E-2</v>
      </c>
      <c r="T2044" s="66">
        <f>(L2044*'Football Field'!$F$4)+(M2044*'Football Field'!$F$5)+(N2044*'Football Field'!$F$6)+(O2044*'Football Field'!$F$7)+(P2044*'Football Field'!$F$8)+(Q2044*'Football Field'!$F$9)+(R2044*'Football Field'!$F$10)+(S2044*'Football Field'!$F$11)</f>
        <v>134078821.31341238</v>
      </c>
    </row>
    <row r="2045" spans="2:20" x14ac:dyDescent="0.3">
      <c r="B2045" s="62">
        <f t="shared" si="288"/>
        <v>2018</v>
      </c>
      <c r="C2045" s="62">
        <v>0.67333045241657385</v>
      </c>
      <c r="D2045" s="62">
        <v>2.072615563683744E-2</v>
      </c>
      <c r="E2045" s="62">
        <v>0.57384345278195348</v>
      </c>
      <c r="F2045" s="62">
        <v>0.60188281863498549</v>
      </c>
      <c r="G2045" s="62">
        <v>0.36604984872751622</v>
      </c>
      <c r="H2045" s="62">
        <v>0.49848007020935869</v>
      </c>
      <c r="I2045" s="62">
        <v>0.39470289133944769</v>
      </c>
      <c r="J2045" s="62">
        <v>0.29321163613556966</v>
      </c>
      <c r="K2045" s="62"/>
      <c r="L2045" s="65">
        <f t="shared" si="289"/>
        <v>0.19675211150474664</v>
      </c>
      <c r="M2045" s="65">
        <f t="shared" si="290"/>
        <v>6.056335147605744E-3</v>
      </c>
      <c r="N2045" s="65">
        <f t="shared" si="291"/>
        <v>0.16768127834231991</v>
      </c>
      <c r="O2045" s="65">
        <f t="shared" si="292"/>
        <v>0.17587458731421984</v>
      </c>
      <c r="P2045" s="65">
        <f t="shared" si="293"/>
        <v>0.10696245861842314</v>
      </c>
      <c r="Q2045" s="65">
        <f t="shared" si="294"/>
        <v>0.14565954354912752</v>
      </c>
      <c r="R2045" s="65">
        <f t="shared" si="295"/>
        <v>0.11533508845374385</v>
      </c>
      <c r="S2045" s="65">
        <f t="shared" si="296"/>
        <v>8.56785970698134E-2</v>
      </c>
      <c r="T2045" s="66">
        <f>(L2045*'Football Field'!$F$4)+(M2045*'Football Field'!$F$5)+(N2045*'Football Field'!$F$6)+(O2045*'Football Field'!$F$7)+(P2045*'Football Field'!$F$8)+(Q2045*'Football Field'!$F$9)+(R2045*'Football Field'!$F$10)+(S2045*'Football Field'!$F$11)</f>
        <v>138091489.45632401</v>
      </c>
    </row>
    <row r="2046" spans="2:20" x14ac:dyDescent="0.3">
      <c r="B2046" s="62">
        <f t="shared" si="288"/>
        <v>2019</v>
      </c>
      <c r="C2046" s="62">
        <v>0.83781023645390817</v>
      </c>
      <c r="D2046" s="62">
        <v>0.57143139347336014</v>
      </c>
      <c r="E2046" s="62">
        <v>0.65680705487042124</v>
      </c>
      <c r="F2046" s="62">
        <v>0.11237379980822915</v>
      </c>
      <c r="G2046" s="62">
        <v>0.46735735307723603</v>
      </c>
      <c r="H2046" s="62">
        <v>0.23095718685033928</v>
      </c>
      <c r="I2046" s="62">
        <v>0.64876857298574986</v>
      </c>
      <c r="J2046" s="62">
        <v>1.4790558001417153E-2</v>
      </c>
      <c r="K2046" s="62"/>
      <c r="L2046" s="65">
        <f t="shared" si="289"/>
        <v>0.23664976026015366</v>
      </c>
      <c r="M2046" s="65">
        <f t="shared" si="290"/>
        <v>0.16140779425537108</v>
      </c>
      <c r="N2046" s="65">
        <f t="shared" si="291"/>
        <v>0.18552319524066102</v>
      </c>
      <c r="O2046" s="65">
        <f t="shared" si="292"/>
        <v>3.1741355771323219E-2</v>
      </c>
      <c r="P2046" s="65">
        <f t="shared" si="293"/>
        <v>0.13201080716042612</v>
      </c>
      <c r="Q2046" s="65">
        <f t="shared" si="294"/>
        <v>6.5236685493158433E-2</v>
      </c>
      <c r="R2046" s="65">
        <f t="shared" si="295"/>
        <v>0.18325262760124578</v>
      </c>
      <c r="S2046" s="65">
        <f t="shared" si="296"/>
        <v>4.1777742176605983E-3</v>
      </c>
      <c r="T2046" s="66">
        <f>(L2046*'Football Field'!$F$4)+(M2046*'Football Field'!$F$5)+(N2046*'Football Field'!$F$6)+(O2046*'Football Field'!$F$7)+(P2046*'Football Field'!$F$8)+(Q2046*'Football Field'!$F$9)+(R2046*'Football Field'!$F$10)+(S2046*'Football Field'!$F$11)</f>
        <v>147696263.84341267</v>
      </c>
    </row>
    <row r="2047" spans="2:20" x14ac:dyDescent="0.3">
      <c r="B2047" s="62">
        <f t="shared" si="288"/>
        <v>2020</v>
      </c>
      <c r="C2047" s="62">
        <v>5.5732269935573897E-2</v>
      </c>
      <c r="D2047" s="62">
        <v>0.97324831480096829</v>
      </c>
      <c r="E2047" s="62">
        <v>6.0501918674283894E-3</v>
      </c>
      <c r="F2047" s="62">
        <v>0.40881924711059381</v>
      </c>
      <c r="G2047" s="62">
        <v>0.24783301634934929</v>
      </c>
      <c r="H2047" s="62">
        <v>0.89311774855351767</v>
      </c>
      <c r="I2047" s="62">
        <v>0.80117656014552863</v>
      </c>
      <c r="J2047" s="62">
        <v>0.40671866288139424</v>
      </c>
      <c r="K2047" s="62"/>
      <c r="L2047" s="65">
        <f t="shared" si="289"/>
        <v>1.4694631408492642E-2</v>
      </c>
      <c r="M2047" s="65">
        <f t="shared" si="290"/>
        <v>0.25661121055125341</v>
      </c>
      <c r="N2047" s="65">
        <f t="shared" si="291"/>
        <v>1.5952219341737542E-3</v>
      </c>
      <c r="O2047" s="65">
        <f t="shared" si="292"/>
        <v>0.10779119809640292</v>
      </c>
      <c r="P2047" s="65">
        <f t="shared" si="293"/>
        <v>6.5344814239910384E-2</v>
      </c>
      <c r="Q2047" s="65">
        <f t="shared" si="294"/>
        <v>0.23548361002607729</v>
      </c>
      <c r="R2047" s="65">
        <f t="shared" si="295"/>
        <v>0.21124196552683169</v>
      </c>
      <c r="S2047" s="65">
        <f t="shared" si="296"/>
        <v>0.10723734821685804</v>
      </c>
      <c r="T2047" s="66">
        <f>(L2047*'Football Field'!$F$4)+(M2047*'Football Field'!$F$5)+(N2047*'Football Field'!$F$6)+(O2047*'Football Field'!$F$7)+(P2047*'Football Field'!$F$8)+(Q2047*'Football Field'!$F$9)+(R2047*'Football Field'!$F$10)+(S2047*'Football Field'!$F$11)</f>
        <v>143401689.26699972</v>
      </c>
    </row>
    <row r="2048" spans="2:20" x14ac:dyDescent="0.3">
      <c r="B2048" s="62">
        <f t="shared" si="288"/>
        <v>2021</v>
      </c>
      <c r="C2048" s="62">
        <v>0.62471997527548606</v>
      </c>
      <c r="D2048" s="62">
        <v>0.48647815892901625</v>
      </c>
      <c r="E2048" s="62">
        <v>8.2826867960904438E-2</v>
      </c>
      <c r="F2048" s="62">
        <v>0.56754656188919916</v>
      </c>
      <c r="G2048" s="62">
        <v>0.93059521290962</v>
      </c>
      <c r="H2048" s="62">
        <v>3.168683320092236E-2</v>
      </c>
      <c r="I2048" s="62">
        <v>0.48618589880347352</v>
      </c>
      <c r="J2048" s="62">
        <v>9.3087361543748082E-2</v>
      </c>
      <c r="K2048" s="62"/>
      <c r="L2048" s="65">
        <f t="shared" si="289"/>
        <v>0.18912987595253392</v>
      </c>
      <c r="M2048" s="65">
        <f t="shared" si="290"/>
        <v>0.1472780725656945</v>
      </c>
      <c r="N2048" s="65">
        <f t="shared" si="291"/>
        <v>2.5075291143163571E-2</v>
      </c>
      <c r="O2048" s="65">
        <f t="shared" si="292"/>
        <v>0.17182099996091377</v>
      </c>
      <c r="P2048" s="65">
        <f t="shared" si="293"/>
        <v>0.28173159838855028</v>
      </c>
      <c r="Q2048" s="65">
        <f t="shared" si="294"/>
        <v>9.5929809671546785E-3</v>
      </c>
      <c r="R2048" s="65">
        <f t="shared" si="295"/>
        <v>0.14718959272916393</v>
      </c>
      <c r="S2048" s="65">
        <f t="shared" si="296"/>
        <v>2.8181588292825303E-2</v>
      </c>
      <c r="T2048" s="66">
        <f>(L2048*'Football Field'!$F$4)+(M2048*'Football Field'!$F$5)+(N2048*'Football Field'!$F$6)+(O2048*'Football Field'!$F$7)+(P2048*'Football Field'!$F$8)+(Q2048*'Football Field'!$F$9)+(R2048*'Football Field'!$F$10)+(S2048*'Football Field'!$F$11)</f>
        <v>152222467.16769782</v>
      </c>
    </row>
    <row r="2049" spans="2:20" x14ac:dyDescent="0.3">
      <c r="B2049" s="62">
        <f t="shared" si="288"/>
        <v>2022</v>
      </c>
      <c r="C2049" s="62">
        <v>0.38547580287011696</v>
      </c>
      <c r="D2049" s="62">
        <v>0.97530524595178614</v>
      </c>
      <c r="E2049" s="62">
        <v>0.12658648123928518</v>
      </c>
      <c r="F2049" s="62">
        <v>0.25696187968631823</v>
      </c>
      <c r="G2049" s="62">
        <v>0.41840794683347249</v>
      </c>
      <c r="H2049" s="62">
        <v>0.15208335304180731</v>
      </c>
      <c r="I2049" s="62">
        <v>0.6496720034460125</v>
      </c>
      <c r="J2049" s="62">
        <v>0.60090656925303343</v>
      </c>
      <c r="K2049" s="62"/>
      <c r="L2049" s="65">
        <f t="shared" si="289"/>
        <v>0.10811574590857334</v>
      </c>
      <c r="M2049" s="65">
        <f t="shared" si="290"/>
        <v>0.2735472716303054</v>
      </c>
      <c r="N2049" s="65">
        <f t="shared" si="291"/>
        <v>3.5504152891636442E-2</v>
      </c>
      <c r="O2049" s="65">
        <f t="shared" si="292"/>
        <v>7.2070996637151247E-2</v>
      </c>
      <c r="P2049" s="65">
        <f t="shared" si="293"/>
        <v>0.1173523394442936</v>
      </c>
      <c r="Q2049" s="65">
        <f t="shared" si="294"/>
        <v>4.265534965350886E-2</v>
      </c>
      <c r="R2049" s="65">
        <f t="shared" si="295"/>
        <v>0.18221577781407361</v>
      </c>
      <c r="S2049" s="65">
        <f t="shared" si="296"/>
        <v>0.16853836602045749</v>
      </c>
      <c r="T2049" s="66">
        <f>(L2049*'Football Field'!$F$4)+(M2049*'Football Field'!$F$5)+(N2049*'Football Field'!$F$6)+(O2049*'Football Field'!$F$7)+(P2049*'Football Field'!$F$8)+(Q2049*'Football Field'!$F$9)+(R2049*'Football Field'!$F$10)+(S2049*'Football Field'!$F$11)</f>
        <v>144244141.88946635</v>
      </c>
    </row>
    <row r="2050" spans="2:20" x14ac:dyDescent="0.3">
      <c r="B2050" s="62">
        <f t="shared" si="288"/>
        <v>2023</v>
      </c>
      <c r="C2050" s="62">
        <v>0.89570372869009374</v>
      </c>
      <c r="D2050" s="62">
        <v>0.56940784177098902</v>
      </c>
      <c r="E2050" s="62">
        <v>0.7565202107689194</v>
      </c>
      <c r="F2050" s="62">
        <v>0.2913498684576753</v>
      </c>
      <c r="G2050" s="62">
        <v>0.17792478983859872</v>
      </c>
      <c r="H2050" s="62">
        <v>9.8592938990482715E-2</v>
      </c>
      <c r="I2050" s="62">
        <v>0.40585456636653816</v>
      </c>
      <c r="J2050" s="62">
        <v>0.68117800549689567</v>
      </c>
      <c r="K2050" s="62"/>
      <c r="L2050" s="65">
        <f t="shared" si="289"/>
        <v>0.23105800239883159</v>
      </c>
      <c r="M2050" s="65">
        <f t="shared" si="290"/>
        <v>0.14688588900064248</v>
      </c>
      <c r="N2050" s="65">
        <f t="shared" si="291"/>
        <v>0.19515386960624004</v>
      </c>
      <c r="O2050" s="65">
        <f t="shared" si="292"/>
        <v>7.5157349968210899E-2</v>
      </c>
      <c r="P2050" s="65">
        <f t="shared" si="293"/>
        <v>4.5897929416304356E-2</v>
      </c>
      <c r="Q2050" s="65">
        <f t="shared" si="294"/>
        <v>2.5433284248002438E-2</v>
      </c>
      <c r="R2050" s="65">
        <f t="shared" si="295"/>
        <v>0.10469527184645901</v>
      </c>
      <c r="S2050" s="65">
        <f t="shared" si="296"/>
        <v>0.17571840351530932</v>
      </c>
      <c r="T2050" s="66">
        <f>(L2050*'Football Field'!$F$4)+(M2050*'Football Field'!$F$5)+(N2050*'Football Field'!$F$6)+(O2050*'Football Field'!$F$7)+(P2050*'Football Field'!$F$8)+(Q2050*'Football Field'!$F$9)+(R2050*'Football Field'!$F$10)+(S2050*'Football Field'!$F$11)</f>
        <v>131695299.77274823</v>
      </c>
    </row>
    <row r="2051" spans="2:20" x14ac:dyDescent="0.3">
      <c r="B2051" s="62">
        <f t="shared" si="288"/>
        <v>2024</v>
      </c>
      <c r="C2051" s="62">
        <v>0.1315739658945182</v>
      </c>
      <c r="D2051" s="62">
        <v>0.42635188065675711</v>
      </c>
      <c r="E2051" s="62">
        <v>0.70415097903890278</v>
      </c>
      <c r="F2051" s="62">
        <v>0.42643247418897612</v>
      </c>
      <c r="G2051" s="62">
        <v>0.92184751495133288</v>
      </c>
      <c r="H2051" s="62">
        <v>0.71749149775052212</v>
      </c>
      <c r="I2051" s="62">
        <v>0.90365498343120265</v>
      </c>
      <c r="J2051" s="62">
        <v>0.75519993851432521</v>
      </c>
      <c r="K2051" s="62"/>
      <c r="L2051" s="65">
        <f t="shared" si="289"/>
        <v>2.6384960104739216E-2</v>
      </c>
      <c r="M2051" s="65">
        <f t="shared" si="290"/>
        <v>8.5497744825351912E-2</v>
      </c>
      <c r="N2051" s="65">
        <f t="shared" si="291"/>
        <v>0.14120571165688767</v>
      </c>
      <c r="O2051" s="65">
        <f t="shared" si="292"/>
        <v>8.5513906511425916E-2</v>
      </c>
      <c r="P2051" s="65">
        <f t="shared" si="293"/>
        <v>0.18486111396948687</v>
      </c>
      <c r="Q2051" s="65">
        <f t="shared" si="294"/>
        <v>0.1438809297487767</v>
      </c>
      <c r="R2051" s="65">
        <f t="shared" si="295"/>
        <v>0.18121290579168012</v>
      </c>
      <c r="S2051" s="65">
        <f t="shared" si="296"/>
        <v>0.15144272739165157</v>
      </c>
      <c r="T2051" s="66">
        <f>(L2051*'Football Field'!$F$4)+(M2051*'Football Field'!$F$5)+(N2051*'Football Field'!$F$6)+(O2051*'Football Field'!$F$7)+(P2051*'Football Field'!$F$8)+(Q2051*'Football Field'!$F$9)+(R2051*'Football Field'!$F$10)+(S2051*'Football Field'!$F$11)</f>
        <v>153361873.32265767</v>
      </c>
    </row>
    <row r="2052" spans="2:20" x14ac:dyDescent="0.3">
      <c r="B2052" s="62">
        <f t="shared" si="288"/>
        <v>2025</v>
      </c>
      <c r="C2052" s="62">
        <v>0.38011247361909983</v>
      </c>
      <c r="D2052" s="62">
        <v>0.68365483706478403</v>
      </c>
      <c r="E2052" s="62">
        <v>0.54092590141033281</v>
      </c>
      <c r="F2052" s="62">
        <v>0.58624249888682223</v>
      </c>
      <c r="G2052" s="62">
        <v>0.75120734897775476</v>
      </c>
      <c r="H2052" s="62">
        <v>0.95816177471764408</v>
      </c>
      <c r="I2052" s="62">
        <v>0.13494975555375743</v>
      </c>
      <c r="J2052" s="62">
        <v>0.43869759996584223</v>
      </c>
      <c r="K2052" s="62"/>
      <c r="L2052" s="65">
        <f t="shared" si="289"/>
        <v>8.4961228341254191E-2</v>
      </c>
      <c r="M2052" s="65">
        <f t="shared" si="290"/>
        <v>0.15280781018690948</v>
      </c>
      <c r="N2052" s="65">
        <f t="shared" si="291"/>
        <v>0.12090560614297284</v>
      </c>
      <c r="O2052" s="65">
        <f t="shared" si="292"/>
        <v>0.13103459178027885</v>
      </c>
      <c r="P2052" s="65">
        <f t="shared" si="293"/>
        <v>0.16790687898362158</v>
      </c>
      <c r="Q2052" s="65">
        <f t="shared" si="294"/>
        <v>0.21416450913742549</v>
      </c>
      <c r="R2052" s="65">
        <f t="shared" si="295"/>
        <v>3.0163432646749914E-2</v>
      </c>
      <c r="S2052" s="65">
        <f t="shared" si="296"/>
        <v>9.805594278078765E-2</v>
      </c>
      <c r="T2052" s="66">
        <f>(L2052*'Football Field'!$F$4)+(M2052*'Football Field'!$F$5)+(N2052*'Football Field'!$F$6)+(O2052*'Football Field'!$F$7)+(P2052*'Football Field'!$F$8)+(Q2052*'Football Field'!$F$9)+(R2052*'Football Field'!$F$10)+(S2052*'Football Field'!$F$11)</f>
        <v>129886906.15545291</v>
      </c>
    </row>
    <row r="2053" spans="2:20" x14ac:dyDescent="0.3">
      <c r="B2053" s="62">
        <f t="shared" si="288"/>
        <v>2026</v>
      </c>
      <c r="C2053" s="62">
        <v>0.55837177126945114</v>
      </c>
      <c r="D2053" s="62">
        <v>0.78460637916593967</v>
      </c>
      <c r="E2053" s="62">
        <v>1.7856131940202191E-2</v>
      </c>
      <c r="F2053" s="62">
        <v>0.37798446824086362</v>
      </c>
      <c r="G2053" s="62">
        <v>0.43934408202066799</v>
      </c>
      <c r="H2053" s="62">
        <v>0.95392460732033968</v>
      </c>
      <c r="I2053" s="62">
        <v>0.74842935022383883</v>
      </c>
      <c r="J2053" s="62">
        <v>0.85093853975592237</v>
      </c>
      <c r="K2053" s="62"/>
      <c r="L2053" s="65">
        <f t="shared" si="289"/>
        <v>0.11801269003565955</v>
      </c>
      <c r="M2053" s="65">
        <f t="shared" si="290"/>
        <v>0.16582770510407616</v>
      </c>
      <c r="N2053" s="65">
        <f t="shared" si="291"/>
        <v>3.7739195860566422E-3</v>
      </c>
      <c r="O2053" s="65">
        <f t="shared" si="292"/>
        <v>7.9887569866559108E-2</v>
      </c>
      <c r="P2053" s="65">
        <f t="shared" si="293"/>
        <v>9.2856013928910297E-2</v>
      </c>
      <c r="Q2053" s="65">
        <f t="shared" si="294"/>
        <v>0.20161336011873449</v>
      </c>
      <c r="R2053" s="65">
        <f t="shared" si="295"/>
        <v>0.15818163715682135</v>
      </c>
      <c r="S2053" s="65">
        <f t="shared" si="296"/>
        <v>0.17984710420318226</v>
      </c>
      <c r="T2053" s="66">
        <f>(L2053*'Football Field'!$F$4)+(M2053*'Football Field'!$F$5)+(N2053*'Football Field'!$F$6)+(O2053*'Football Field'!$F$7)+(P2053*'Football Field'!$F$8)+(Q2053*'Football Field'!$F$9)+(R2053*'Football Field'!$F$10)+(S2053*'Football Field'!$F$11)</f>
        <v>138507296.08549142</v>
      </c>
    </row>
    <row r="2054" spans="2:20" x14ac:dyDescent="0.3">
      <c r="B2054" s="62">
        <f t="shared" si="288"/>
        <v>2027</v>
      </c>
      <c r="C2054" s="62">
        <v>0.95344885223250853</v>
      </c>
      <c r="D2054" s="62">
        <v>0.90075404440137907</v>
      </c>
      <c r="E2054" s="62">
        <v>0.78119813847038977</v>
      </c>
      <c r="F2054" s="62">
        <v>0.6964544327395209</v>
      </c>
      <c r="G2054" s="62">
        <v>0.73558554103989371</v>
      </c>
      <c r="H2054" s="62">
        <v>0.24794514084001285</v>
      </c>
      <c r="I2054" s="62">
        <v>0.45750422392453494</v>
      </c>
      <c r="J2054" s="62">
        <v>0.14873604721903022</v>
      </c>
      <c r="K2054" s="62"/>
      <c r="L2054" s="65">
        <f t="shared" si="289"/>
        <v>0.19372637634379725</v>
      </c>
      <c r="M2054" s="65">
        <f t="shared" si="290"/>
        <v>0.18301958892740414</v>
      </c>
      <c r="N2054" s="65">
        <f t="shared" si="291"/>
        <v>0.15872763831853984</v>
      </c>
      <c r="O2054" s="65">
        <f t="shared" si="292"/>
        <v>0.14150899990836655</v>
      </c>
      <c r="P2054" s="65">
        <f t="shared" si="293"/>
        <v>0.14945984886643868</v>
      </c>
      <c r="Q2054" s="65">
        <f t="shared" si="294"/>
        <v>5.0378699973802753E-2</v>
      </c>
      <c r="R2054" s="65">
        <f t="shared" si="295"/>
        <v>9.295793398392789E-2</v>
      </c>
      <c r="S2054" s="65">
        <f t="shared" si="296"/>
        <v>3.0220913677722928E-2</v>
      </c>
      <c r="T2054" s="66">
        <f>(L2054*'Football Field'!$F$4)+(M2054*'Football Field'!$F$5)+(N2054*'Football Field'!$F$6)+(O2054*'Football Field'!$F$7)+(P2054*'Football Field'!$F$8)+(Q2054*'Football Field'!$F$9)+(R2054*'Football Field'!$F$10)+(S2054*'Football Field'!$F$11)</f>
        <v>137011743.7100206</v>
      </c>
    </row>
    <row r="2055" spans="2:20" x14ac:dyDescent="0.3">
      <c r="B2055" s="62">
        <f t="shared" si="288"/>
        <v>2028</v>
      </c>
      <c r="C2055" s="62">
        <v>0.99261241272995193</v>
      </c>
      <c r="D2055" s="62">
        <v>0.70541305685730604</v>
      </c>
      <c r="E2055" s="62">
        <v>0.28755402358877435</v>
      </c>
      <c r="F2055" s="62">
        <v>0.31328636175653524</v>
      </c>
      <c r="G2055" s="62">
        <v>0.23760153663355366</v>
      </c>
      <c r="H2055" s="62">
        <v>0.96316464122537793</v>
      </c>
      <c r="I2055" s="62">
        <v>0.46155542647332637</v>
      </c>
      <c r="J2055" s="62">
        <v>0.41826925999916664</v>
      </c>
      <c r="K2055" s="62"/>
      <c r="L2055" s="65">
        <f t="shared" si="289"/>
        <v>0.22665195168243824</v>
      </c>
      <c r="M2055" s="65">
        <f t="shared" si="290"/>
        <v>0.16107318831452161</v>
      </c>
      <c r="N2055" s="65">
        <f t="shared" si="291"/>
        <v>6.5659747777368244E-2</v>
      </c>
      <c r="O2055" s="65">
        <f t="shared" si="292"/>
        <v>7.1535439630782752E-2</v>
      </c>
      <c r="P2055" s="65">
        <f t="shared" si="293"/>
        <v>5.4253655616326023E-2</v>
      </c>
      <c r="Q2055" s="65">
        <f t="shared" si="294"/>
        <v>0.21992788214773051</v>
      </c>
      <c r="R2055" s="65">
        <f t="shared" si="295"/>
        <v>0.10539102360415493</v>
      </c>
      <c r="S2055" s="65">
        <f t="shared" si="296"/>
        <v>9.5507111226677585E-2</v>
      </c>
      <c r="T2055" s="66">
        <f>(L2055*'Football Field'!$F$4)+(M2055*'Football Field'!$F$5)+(N2055*'Football Field'!$F$6)+(O2055*'Football Field'!$F$7)+(P2055*'Football Field'!$F$8)+(Q2055*'Football Field'!$F$9)+(R2055*'Football Field'!$F$10)+(S2055*'Football Field'!$F$11)</f>
        <v>128414480.97168569</v>
      </c>
    </row>
    <row r="2056" spans="2:20" x14ac:dyDescent="0.3">
      <c r="B2056" s="62">
        <f t="shared" si="288"/>
        <v>2029</v>
      </c>
      <c r="C2056" s="62">
        <v>0.49185093503918864</v>
      </c>
      <c r="D2056" s="62">
        <v>0.8154355094201875</v>
      </c>
      <c r="E2056" s="62">
        <v>0.75243318916235991</v>
      </c>
      <c r="F2056" s="62">
        <v>0.76322666510708381</v>
      </c>
      <c r="G2056" s="62">
        <v>0.30981402292098859</v>
      </c>
      <c r="H2056" s="62">
        <v>0.41764096608409351</v>
      </c>
      <c r="I2056" s="62">
        <v>0.2480281374778216</v>
      </c>
      <c r="J2056" s="62">
        <v>0.2112325598333028</v>
      </c>
      <c r="K2056" s="62"/>
      <c r="L2056" s="65">
        <f t="shared" si="289"/>
        <v>0.12266643344842082</v>
      </c>
      <c r="M2056" s="65">
        <f t="shared" si="290"/>
        <v>0.20336764357233733</v>
      </c>
      <c r="N2056" s="65">
        <f t="shared" si="291"/>
        <v>0.18765501729790085</v>
      </c>
      <c r="O2056" s="65">
        <f t="shared" si="292"/>
        <v>0.19034688408990993</v>
      </c>
      <c r="P2056" s="65">
        <f t="shared" si="293"/>
        <v>7.7266867899716374E-2</v>
      </c>
      <c r="Q2056" s="65">
        <f t="shared" si="294"/>
        <v>0.10415864669934356</v>
      </c>
      <c r="R2056" s="65">
        <f t="shared" si="295"/>
        <v>6.1857617525592094E-2</v>
      </c>
      <c r="S2056" s="65">
        <f t="shared" si="296"/>
        <v>5.2680889466779027E-2</v>
      </c>
      <c r="T2056" s="66">
        <f>(L2056*'Football Field'!$F$4)+(M2056*'Football Field'!$F$5)+(N2056*'Football Field'!$F$6)+(O2056*'Football Field'!$F$7)+(P2056*'Football Field'!$F$8)+(Q2056*'Football Field'!$F$9)+(R2056*'Football Field'!$F$10)+(S2056*'Football Field'!$F$11)</f>
        <v>128330128.21988732</v>
      </c>
    </row>
    <row r="2057" spans="2:20" x14ac:dyDescent="0.3">
      <c r="B2057" s="62">
        <f t="shared" si="288"/>
        <v>2030</v>
      </c>
      <c r="C2057" s="62">
        <v>4.5361343972386337E-2</v>
      </c>
      <c r="D2057" s="62">
        <v>0.8512892357957067</v>
      </c>
      <c r="E2057" s="62">
        <v>0.23464662564435246</v>
      </c>
      <c r="F2057" s="62">
        <v>0.18541378551366106</v>
      </c>
      <c r="G2057" s="62">
        <v>0.95947274346336098</v>
      </c>
      <c r="H2057" s="62">
        <v>0.22615016364205365</v>
      </c>
      <c r="I2057" s="62">
        <v>0.84023633056204072</v>
      </c>
      <c r="J2057" s="62">
        <v>0.64059692664908496</v>
      </c>
      <c r="K2057" s="62"/>
      <c r="L2057" s="65">
        <f t="shared" si="289"/>
        <v>1.1388260197085052E-2</v>
      </c>
      <c r="M2057" s="65">
        <f t="shared" si="290"/>
        <v>0.21372169497713378</v>
      </c>
      <c r="N2057" s="65">
        <f t="shared" si="291"/>
        <v>5.8909560281825084E-2</v>
      </c>
      <c r="O2057" s="65">
        <f t="shared" si="292"/>
        <v>4.654933581424503E-2</v>
      </c>
      <c r="P2057" s="65">
        <f t="shared" si="293"/>
        <v>0.24088186763653702</v>
      </c>
      <c r="Q2057" s="65">
        <f t="shared" si="294"/>
        <v>5.6776468279618811E-2</v>
      </c>
      <c r="R2057" s="65">
        <f t="shared" si="295"/>
        <v>0.21094679128796318</v>
      </c>
      <c r="S2057" s="65">
        <f t="shared" si="296"/>
        <v>0.160826021525592</v>
      </c>
      <c r="T2057" s="66">
        <f>(L2057*'Football Field'!$F$4)+(M2057*'Football Field'!$F$5)+(N2057*'Football Field'!$F$6)+(O2057*'Football Field'!$F$7)+(P2057*'Football Field'!$F$8)+(Q2057*'Football Field'!$F$9)+(R2057*'Football Field'!$F$10)+(S2057*'Football Field'!$F$11)</f>
        <v>159387413.28601846</v>
      </c>
    </row>
    <row r="2058" spans="2:20" x14ac:dyDescent="0.3">
      <c r="B2058" s="62">
        <f t="shared" si="288"/>
        <v>2031</v>
      </c>
      <c r="C2058" s="62">
        <v>9.5410635724507697E-3</v>
      </c>
      <c r="D2058" s="62">
        <v>0.25508396177304216</v>
      </c>
      <c r="E2058" s="62">
        <v>0.35665869805185602</v>
      </c>
      <c r="F2058" s="62">
        <v>0.40204496816625879</v>
      </c>
      <c r="G2058" s="62">
        <v>0.63241774499954118</v>
      </c>
      <c r="H2058" s="62">
        <v>0.78417708932612784</v>
      </c>
      <c r="I2058" s="62">
        <v>0.96787248093369371</v>
      </c>
      <c r="J2058" s="62">
        <v>0.45760265396548161</v>
      </c>
      <c r="K2058" s="62"/>
      <c r="L2058" s="65">
        <f t="shared" si="289"/>
        <v>2.4683258855645726E-3</v>
      </c>
      <c r="M2058" s="65">
        <f t="shared" si="290"/>
        <v>6.5991630917834207E-2</v>
      </c>
      <c r="N2058" s="65">
        <f t="shared" si="291"/>
        <v>9.2269576659682981E-2</v>
      </c>
      <c r="O2058" s="65">
        <f t="shared" si="292"/>
        <v>0.1040112556163226</v>
      </c>
      <c r="P2058" s="65">
        <f t="shared" si="293"/>
        <v>0.16360996639620673</v>
      </c>
      <c r="Q2058" s="65">
        <f t="shared" si="294"/>
        <v>0.20287094764144556</v>
      </c>
      <c r="R2058" s="65">
        <f t="shared" si="295"/>
        <v>0.25039396084859977</v>
      </c>
      <c r="S2058" s="65">
        <f t="shared" si="296"/>
        <v>0.11838433603434353</v>
      </c>
      <c r="T2058" s="66">
        <f>(L2058*'Football Field'!$F$4)+(M2058*'Football Field'!$F$5)+(N2058*'Football Field'!$F$6)+(O2058*'Football Field'!$F$7)+(P2058*'Football Field'!$F$8)+(Q2058*'Football Field'!$F$9)+(R2058*'Football Field'!$F$10)+(S2058*'Football Field'!$F$11)</f>
        <v>159993370.66138631</v>
      </c>
    </row>
    <row r="2059" spans="2:20" x14ac:dyDescent="0.3">
      <c r="B2059" s="62">
        <f t="shared" si="288"/>
        <v>2032</v>
      </c>
      <c r="C2059" s="62">
        <v>0.1154015239551559</v>
      </c>
      <c r="D2059" s="62">
        <v>0.58392252721139215</v>
      </c>
      <c r="E2059" s="62">
        <v>0.76800091473445786</v>
      </c>
      <c r="F2059" s="62">
        <v>0.71702698007169607</v>
      </c>
      <c r="G2059" s="62">
        <v>0.21770210544922586</v>
      </c>
      <c r="H2059" s="62">
        <v>0.7045797746377459</v>
      </c>
      <c r="I2059" s="62">
        <v>0.15875983017403106</v>
      </c>
      <c r="J2059" s="62">
        <v>0.55321262869799026</v>
      </c>
      <c r="K2059" s="62"/>
      <c r="L2059" s="65">
        <f t="shared" si="289"/>
        <v>3.0220849007275997E-2</v>
      </c>
      <c r="M2059" s="65">
        <f t="shared" si="290"/>
        <v>0.15291509091040975</v>
      </c>
      <c r="N2059" s="65">
        <f t="shared" si="291"/>
        <v>0.20112073815124815</v>
      </c>
      <c r="O2059" s="65">
        <f t="shared" si="292"/>
        <v>0.18777190591790005</v>
      </c>
      <c r="P2059" s="65">
        <f t="shared" si="293"/>
        <v>5.7010880202099698E-2</v>
      </c>
      <c r="Q2059" s="65">
        <f t="shared" si="294"/>
        <v>0.18451228591385116</v>
      </c>
      <c r="R2059" s="65">
        <f t="shared" si="295"/>
        <v>4.157533359762719E-2</v>
      </c>
      <c r="S2059" s="65">
        <f t="shared" si="296"/>
        <v>0.14487291629958804</v>
      </c>
      <c r="T2059" s="66">
        <f>(L2059*'Football Field'!$F$4)+(M2059*'Football Field'!$F$5)+(N2059*'Football Field'!$F$6)+(O2059*'Football Field'!$F$7)+(P2059*'Football Field'!$F$8)+(Q2059*'Football Field'!$F$9)+(R2059*'Football Field'!$F$10)+(S2059*'Football Field'!$F$11)</f>
        <v>125507185.13640168</v>
      </c>
    </row>
    <row r="2060" spans="2:20" x14ac:dyDescent="0.3">
      <c r="B2060" s="62">
        <f t="shared" si="288"/>
        <v>2033</v>
      </c>
      <c r="C2060" s="62">
        <v>0.28352275628293833</v>
      </c>
      <c r="D2060" s="62">
        <v>1.7737203343503594E-2</v>
      </c>
      <c r="E2060" s="62">
        <v>0.52179922617485197</v>
      </c>
      <c r="F2060" s="62">
        <v>0.89433908649062788</v>
      </c>
      <c r="G2060" s="62">
        <v>0.43406531506039758</v>
      </c>
      <c r="H2060" s="62">
        <v>0.34381514758685716</v>
      </c>
      <c r="I2060" s="62">
        <v>0.55799598161574826</v>
      </c>
      <c r="J2060" s="62">
        <v>0.93081618590621684</v>
      </c>
      <c r="K2060" s="62"/>
      <c r="L2060" s="65">
        <f t="shared" si="289"/>
        <v>7.1163726738211294E-2</v>
      </c>
      <c r="M2060" s="65">
        <f t="shared" si="290"/>
        <v>4.452007692029962E-3</v>
      </c>
      <c r="N2060" s="65">
        <f t="shared" si="291"/>
        <v>0.13097071300569837</v>
      </c>
      <c r="O2060" s="65">
        <f t="shared" si="292"/>
        <v>0.22447758055373607</v>
      </c>
      <c r="P2060" s="65">
        <f t="shared" si="293"/>
        <v>0.1089496514229274</v>
      </c>
      <c r="Q2060" s="65">
        <f t="shared" si="294"/>
        <v>8.6297013799175121E-2</v>
      </c>
      <c r="R2060" s="65">
        <f t="shared" si="295"/>
        <v>0.14005603669109321</v>
      </c>
      <c r="S2060" s="65">
        <f t="shared" si="296"/>
        <v>0.23363327009712864</v>
      </c>
      <c r="T2060" s="66">
        <f>(L2060*'Football Field'!$F$4)+(M2060*'Football Field'!$F$5)+(N2060*'Football Field'!$F$6)+(O2060*'Football Field'!$F$7)+(P2060*'Football Field'!$F$8)+(Q2060*'Football Field'!$F$9)+(R2060*'Football Field'!$F$10)+(S2060*'Football Field'!$F$11)</f>
        <v>142826153.41000727</v>
      </c>
    </row>
    <row r="2061" spans="2:20" x14ac:dyDescent="0.3">
      <c r="B2061" s="62">
        <f t="shared" si="288"/>
        <v>2034</v>
      </c>
      <c r="C2061" s="62">
        <v>0.69031520517615197</v>
      </c>
      <c r="D2061" s="62">
        <v>0.59069986514380102</v>
      </c>
      <c r="E2061" s="62">
        <v>0.29221564585202542</v>
      </c>
      <c r="F2061" s="62">
        <v>0.8235099350264744</v>
      </c>
      <c r="G2061" s="62">
        <v>8.6634143582001832E-2</v>
      </c>
      <c r="H2061" s="62">
        <v>0.44361788905195421</v>
      </c>
      <c r="I2061" s="62">
        <v>0.95422001518863553</v>
      </c>
      <c r="J2061" s="62">
        <v>0.50399675524183263</v>
      </c>
      <c r="K2061" s="62"/>
      <c r="L2061" s="65">
        <f t="shared" si="289"/>
        <v>0.15741898132256699</v>
      </c>
      <c r="M2061" s="65">
        <f t="shared" si="290"/>
        <v>0.13470277105454556</v>
      </c>
      <c r="N2061" s="65">
        <f t="shared" si="291"/>
        <v>6.6636645045075701E-2</v>
      </c>
      <c r="O2061" s="65">
        <f t="shared" si="292"/>
        <v>0.18779261141698433</v>
      </c>
      <c r="P2061" s="65">
        <f t="shared" si="293"/>
        <v>1.9755987595480643E-2</v>
      </c>
      <c r="Q2061" s="65">
        <f t="shared" si="294"/>
        <v>0.10116230334692719</v>
      </c>
      <c r="R2061" s="65">
        <f t="shared" si="295"/>
        <v>0.21759964378920033</v>
      </c>
      <c r="S2061" s="65">
        <f t="shared" si="296"/>
        <v>0.11493105642921929</v>
      </c>
      <c r="T2061" s="66">
        <f>(L2061*'Football Field'!$F$4)+(M2061*'Football Field'!$F$5)+(N2061*'Football Field'!$F$6)+(O2061*'Football Field'!$F$7)+(P2061*'Football Field'!$F$8)+(Q2061*'Football Field'!$F$9)+(R2061*'Football Field'!$F$10)+(S2061*'Football Field'!$F$11)</f>
        <v>142581681.78328541</v>
      </c>
    </row>
    <row r="2062" spans="2:20" x14ac:dyDescent="0.3">
      <c r="B2062" s="62">
        <f t="shared" si="288"/>
        <v>2035</v>
      </c>
      <c r="C2062" s="62">
        <v>3.9493762390652942E-2</v>
      </c>
      <c r="D2062" s="62">
        <v>0.95875534361839487</v>
      </c>
      <c r="E2062" s="62">
        <v>3.4076662236403821E-2</v>
      </c>
      <c r="F2062" s="62">
        <v>0.24233205763819776</v>
      </c>
      <c r="G2062" s="62">
        <v>0.16567173981732175</v>
      </c>
      <c r="H2062" s="62">
        <v>0.58532657155334167</v>
      </c>
      <c r="I2062" s="62">
        <v>0.247002069782012</v>
      </c>
      <c r="J2062" s="62">
        <v>0.88792596970136195</v>
      </c>
      <c r="K2062" s="62"/>
      <c r="L2062" s="65">
        <f t="shared" si="289"/>
        <v>1.2495716039247491E-2</v>
      </c>
      <c r="M2062" s="65">
        <f t="shared" si="290"/>
        <v>0.30334751109461339</v>
      </c>
      <c r="N2062" s="65">
        <f t="shared" si="291"/>
        <v>1.0781760690701584E-2</v>
      </c>
      <c r="O2062" s="65">
        <f t="shared" si="292"/>
        <v>7.6673185742621067E-2</v>
      </c>
      <c r="P2062" s="65">
        <f t="shared" si="293"/>
        <v>5.2418075442093093E-2</v>
      </c>
      <c r="Q2062" s="65">
        <f t="shared" si="294"/>
        <v>0.18519569130967048</v>
      </c>
      <c r="R2062" s="65">
        <f t="shared" si="295"/>
        <v>7.8150764532702394E-2</v>
      </c>
      <c r="S2062" s="65">
        <f t="shared" si="296"/>
        <v>0.28093729514835053</v>
      </c>
      <c r="T2062" s="66">
        <f>(L2062*'Football Field'!$F$4)+(M2062*'Football Field'!$F$5)+(N2062*'Football Field'!$F$6)+(O2062*'Football Field'!$F$7)+(P2062*'Football Field'!$F$8)+(Q2062*'Football Field'!$F$9)+(R2062*'Football Field'!$F$10)+(S2062*'Football Field'!$F$11)</f>
        <v>125095101.81825997</v>
      </c>
    </row>
    <row r="2063" spans="2:20" x14ac:dyDescent="0.3">
      <c r="B2063" s="62">
        <f t="shared" si="288"/>
        <v>2036</v>
      </c>
      <c r="C2063" s="62">
        <v>0.82475808917629989</v>
      </c>
      <c r="D2063" s="62">
        <v>0.20341553719978067</v>
      </c>
      <c r="E2063" s="62">
        <v>0.70811896937251473</v>
      </c>
      <c r="F2063" s="62">
        <v>0.98679183411928084</v>
      </c>
      <c r="G2063" s="62">
        <v>0.29353354012491073</v>
      </c>
      <c r="H2063" s="62">
        <v>0.82206545142738874</v>
      </c>
      <c r="I2063" s="62">
        <v>0.83486180340550087</v>
      </c>
      <c r="J2063" s="62">
        <v>0.98008843544300828</v>
      </c>
      <c r="K2063" s="62"/>
      <c r="L2063" s="65">
        <f t="shared" si="289"/>
        <v>0.14588106317753596</v>
      </c>
      <c r="M2063" s="65">
        <f t="shared" si="290"/>
        <v>3.5979610534247725E-2</v>
      </c>
      <c r="N2063" s="65">
        <f t="shared" si="291"/>
        <v>0.12525023939008845</v>
      </c>
      <c r="O2063" s="65">
        <f t="shared" si="292"/>
        <v>0.17454117005387723</v>
      </c>
      <c r="P2063" s="65">
        <f t="shared" si="293"/>
        <v>5.1919448228090671E-2</v>
      </c>
      <c r="Q2063" s="65">
        <f t="shared" si="294"/>
        <v>0.14540479642402596</v>
      </c>
      <c r="R2063" s="65">
        <f t="shared" si="295"/>
        <v>0.14766818184074287</v>
      </c>
      <c r="S2063" s="65">
        <f t="shared" si="296"/>
        <v>0.17335549035139117</v>
      </c>
      <c r="T2063" s="66">
        <f>(L2063*'Football Field'!$F$4)+(M2063*'Football Field'!$F$5)+(N2063*'Football Field'!$F$6)+(O2063*'Football Field'!$F$7)+(P2063*'Football Field'!$F$8)+(Q2063*'Football Field'!$F$9)+(R2063*'Football Field'!$F$10)+(S2063*'Football Field'!$F$11)</f>
        <v>137774806.75562665</v>
      </c>
    </row>
    <row r="2064" spans="2:20" x14ac:dyDescent="0.3">
      <c r="B2064" s="62">
        <f t="shared" si="288"/>
        <v>2037</v>
      </c>
      <c r="C2064" s="62">
        <v>0.81114878761268716</v>
      </c>
      <c r="D2064" s="62">
        <v>0.96885827056806839</v>
      </c>
      <c r="E2064" s="62">
        <v>0.74141556050729185</v>
      </c>
      <c r="F2064" s="62">
        <v>0.34685963081985349</v>
      </c>
      <c r="G2064" s="62">
        <v>0.87698821046321263</v>
      </c>
      <c r="H2064" s="62">
        <v>0.16962537988310245</v>
      </c>
      <c r="I2064" s="62">
        <v>0.36667432065629613</v>
      </c>
      <c r="J2064" s="62">
        <v>0.46071818407449994</v>
      </c>
      <c r="K2064" s="62"/>
      <c r="L2064" s="65">
        <f t="shared" si="289"/>
        <v>0.17104585986191637</v>
      </c>
      <c r="M2064" s="65">
        <f t="shared" si="290"/>
        <v>0.20430184758258332</v>
      </c>
      <c r="N2064" s="65">
        <f t="shared" si="291"/>
        <v>0.1563413075364509</v>
      </c>
      <c r="O2064" s="65">
        <f t="shared" si="292"/>
        <v>7.3141826396093276E-2</v>
      </c>
      <c r="P2064" s="65">
        <f t="shared" si="293"/>
        <v>0.18492933089245889</v>
      </c>
      <c r="Q2064" s="65">
        <f t="shared" si="294"/>
        <v>3.5768676967268223E-2</v>
      </c>
      <c r="R2064" s="65">
        <f t="shared" si="295"/>
        <v>7.7320123538034899E-2</v>
      </c>
      <c r="S2064" s="65">
        <f t="shared" si="296"/>
        <v>9.7151027225194281E-2</v>
      </c>
      <c r="T2064" s="66">
        <f>(L2064*'Football Field'!$F$4)+(M2064*'Football Field'!$F$5)+(N2064*'Football Field'!$F$6)+(O2064*'Football Field'!$F$7)+(P2064*'Football Field'!$F$8)+(Q2064*'Football Field'!$F$9)+(R2064*'Football Field'!$F$10)+(S2064*'Football Field'!$F$11)</f>
        <v>137760598.11693364</v>
      </c>
    </row>
    <row r="2065" spans="2:20" x14ac:dyDescent="0.3">
      <c r="B2065" s="62">
        <f t="shared" si="288"/>
        <v>2038</v>
      </c>
      <c r="C2065" s="62">
        <v>0.92232205510134713</v>
      </c>
      <c r="D2065" s="62">
        <v>4.4156604275066069E-2</v>
      </c>
      <c r="E2065" s="62">
        <v>0.82026187679366103</v>
      </c>
      <c r="F2065" s="62">
        <v>0.68451408114052381</v>
      </c>
      <c r="G2065" s="62">
        <v>0.35226628185345932</v>
      </c>
      <c r="H2065" s="62">
        <v>0.95900450638724122</v>
      </c>
      <c r="I2065" s="62">
        <v>0.43150797848149991</v>
      </c>
      <c r="J2065" s="62">
        <v>3.3199123382892659E-2</v>
      </c>
      <c r="K2065" s="62"/>
      <c r="L2065" s="65">
        <f t="shared" si="289"/>
        <v>0.21715836217842271</v>
      </c>
      <c r="M2065" s="65">
        <f t="shared" si="290"/>
        <v>1.0396559217789089E-2</v>
      </c>
      <c r="N2065" s="65">
        <f t="shared" si="291"/>
        <v>0.19312855497349846</v>
      </c>
      <c r="O2065" s="65">
        <f t="shared" si="292"/>
        <v>0.16116708467110252</v>
      </c>
      <c r="P2065" s="65">
        <f t="shared" si="293"/>
        <v>8.2940192522636916E-2</v>
      </c>
      <c r="Q2065" s="65">
        <f t="shared" si="294"/>
        <v>0.22579515124562033</v>
      </c>
      <c r="R2065" s="65">
        <f t="shared" si="295"/>
        <v>0.10159744674398791</v>
      </c>
      <c r="S2065" s="65">
        <f t="shared" si="296"/>
        <v>7.8166484469420518E-3</v>
      </c>
      <c r="T2065" s="66">
        <f>(L2065*'Football Field'!$F$4)+(M2065*'Football Field'!$F$5)+(N2065*'Football Field'!$F$6)+(O2065*'Football Field'!$F$7)+(P2065*'Football Field'!$F$8)+(Q2065*'Football Field'!$F$9)+(R2065*'Football Field'!$F$10)+(S2065*'Football Field'!$F$11)</f>
        <v>134060536.85819362</v>
      </c>
    </row>
    <row r="2066" spans="2:20" x14ac:dyDescent="0.3">
      <c r="B2066" s="62">
        <f t="shared" si="288"/>
        <v>2039</v>
      </c>
      <c r="C2066" s="62">
        <v>0.28000233731698121</v>
      </c>
      <c r="D2066" s="62">
        <v>0.87812903199709569</v>
      </c>
      <c r="E2066" s="62">
        <v>0.35730218555162696</v>
      </c>
      <c r="F2066" s="62">
        <v>0.80951235808318112</v>
      </c>
      <c r="G2066" s="62">
        <v>0.53886526309651217</v>
      </c>
      <c r="H2066" s="62">
        <v>0.35092231995465029</v>
      </c>
      <c r="I2066" s="62">
        <v>0.34233822560104843</v>
      </c>
      <c r="J2066" s="62">
        <v>0.84110422123329898</v>
      </c>
      <c r="K2066" s="62"/>
      <c r="L2066" s="65">
        <f t="shared" si="289"/>
        <v>6.3663286998140028E-2</v>
      </c>
      <c r="M2066" s="65">
        <f t="shared" si="290"/>
        <v>0.19965754972303071</v>
      </c>
      <c r="N2066" s="65">
        <f t="shared" si="291"/>
        <v>8.1238720368554507E-2</v>
      </c>
      <c r="O2066" s="65">
        <f t="shared" si="292"/>
        <v>0.18405638351099995</v>
      </c>
      <c r="P2066" s="65">
        <f t="shared" si="293"/>
        <v>0.12252016974774357</v>
      </c>
      <c r="Q2066" s="65">
        <f t="shared" si="294"/>
        <v>7.9788149568318353E-2</v>
      </c>
      <c r="R2066" s="65">
        <f t="shared" si="295"/>
        <v>7.7836409923253164E-2</v>
      </c>
      <c r="S2066" s="65">
        <f t="shared" si="296"/>
        <v>0.19123933015995973</v>
      </c>
      <c r="T2066" s="66">
        <f>(L2066*'Football Field'!$F$4)+(M2066*'Football Field'!$F$5)+(N2066*'Football Field'!$F$6)+(O2066*'Football Field'!$F$7)+(P2066*'Football Field'!$F$8)+(Q2066*'Football Field'!$F$9)+(R2066*'Football Field'!$F$10)+(S2066*'Football Field'!$F$11)</f>
        <v>132797688.0811767</v>
      </c>
    </row>
    <row r="2067" spans="2:20" x14ac:dyDescent="0.3">
      <c r="B2067" s="62">
        <f t="shared" si="288"/>
        <v>2040</v>
      </c>
      <c r="C2067" s="62">
        <v>0.81015302336313744</v>
      </c>
      <c r="D2067" s="62">
        <v>0.31469972473614694</v>
      </c>
      <c r="E2067" s="62">
        <v>0.79843152137736961</v>
      </c>
      <c r="F2067" s="62">
        <v>0.69176891662717077</v>
      </c>
      <c r="G2067" s="62">
        <v>0.19023241638592259</v>
      </c>
      <c r="H2067" s="62">
        <v>0.65333230837889333</v>
      </c>
      <c r="I2067" s="62">
        <v>0.82743636203780457</v>
      </c>
      <c r="J2067" s="62">
        <v>0.64836619224286873</v>
      </c>
      <c r="K2067" s="62"/>
      <c r="L2067" s="65">
        <f t="shared" si="289"/>
        <v>0.16418402709802771</v>
      </c>
      <c r="M2067" s="65">
        <f t="shared" si="290"/>
        <v>6.3776430678901264E-2</v>
      </c>
      <c r="N2067" s="65">
        <f t="shared" si="291"/>
        <v>0.16180857043223398</v>
      </c>
      <c r="O2067" s="65">
        <f t="shared" si="292"/>
        <v>0.14019253558000921</v>
      </c>
      <c r="P2067" s="65">
        <f t="shared" si="293"/>
        <v>3.8552129420160029E-2</v>
      </c>
      <c r="Q2067" s="65">
        <f t="shared" si="294"/>
        <v>0.13240304773239944</v>
      </c>
      <c r="R2067" s="65">
        <f t="shared" si="295"/>
        <v>0.16768663470853343</v>
      </c>
      <c r="S2067" s="65">
        <f t="shared" si="296"/>
        <v>0.13139662434973493</v>
      </c>
      <c r="T2067" s="66">
        <f>(L2067*'Football Field'!$F$4)+(M2067*'Football Field'!$F$5)+(N2067*'Football Field'!$F$6)+(O2067*'Football Field'!$F$7)+(P2067*'Football Field'!$F$8)+(Q2067*'Football Field'!$F$9)+(R2067*'Football Field'!$F$10)+(S2067*'Football Field'!$F$11)</f>
        <v>139668424.23034012</v>
      </c>
    </row>
    <row r="2068" spans="2:20" x14ac:dyDescent="0.3">
      <c r="B2068" s="62">
        <f t="shared" si="288"/>
        <v>2041</v>
      </c>
      <c r="C2068" s="62">
        <v>0.46907244558125571</v>
      </c>
      <c r="D2068" s="62">
        <v>0.9932491179816183</v>
      </c>
      <c r="E2068" s="62">
        <v>0.75709369140006133</v>
      </c>
      <c r="F2068" s="62">
        <v>0.11080190037001725</v>
      </c>
      <c r="G2068" s="62">
        <v>0.44104161214094739</v>
      </c>
      <c r="H2068" s="62">
        <v>0.97640904081944246</v>
      </c>
      <c r="I2068" s="62">
        <v>0.40802428641228661</v>
      </c>
      <c r="J2068" s="62">
        <v>0.35056209662167204</v>
      </c>
      <c r="K2068" s="62"/>
      <c r="L2068" s="65">
        <f t="shared" si="289"/>
        <v>0.10409364977324817</v>
      </c>
      <c r="M2068" s="65">
        <f t="shared" si="290"/>
        <v>0.22041568802159836</v>
      </c>
      <c r="N2068" s="65">
        <f t="shared" si="291"/>
        <v>0.16800953946565142</v>
      </c>
      <c r="O2068" s="65">
        <f t="shared" si="292"/>
        <v>2.4588470970693499E-2</v>
      </c>
      <c r="P2068" s="65">
        <f t="shared" si="293"/>
        <v>9.7873220953618723E-2</v>
      </c>
      <c r="Q2068" s="65">
        <f t="shared" si="294"/>
        <v>0.2166786424739712</v>
      </c>
      <c r="R2068" s="65">
        <f t="shared" si="295"/>
        <v>9.0546220672053243E-2</v>
      </c>
      <c r="S2068" s="65">
        <f t="shared" si="296"/>
        <v>7.7794567669165426E-2</v>
      </c>
      <c r="T2068" s="66">
        <f>(L2068*'Football Field'!$F$4)+(M2068*'Football Field'!$F$5)+(N2068*'Football Field'!$F$6)+(O2068*'Football Field'!$F$7)+(P2068*'Football Field'!$F$8)+(Q2068*'Football Field'!$F$9)+(R2068*'Football Field'!$F$10)+(S2068*'Football Field'!$F$11)</f>
        <v>132537603.6063721</v>
      </c>
    </row>
    <row r="2069" spans="2:20" x14ac:dyDescent="0.3">
      <c r="B2069" s="62">
        <f t="shared" si="288"/>
        <v>2042</v>
      </c>
      <c r="C2069" s="62">
        <v>0.69556190438156351</v>
      </c>
      <c r="D2069" s="62">
        <v>0.57439014245594411</v>
      </c>
      <c r="E2069" s="62">
        <v>0.80651580890889818</v>
      </c>
      <c r="F2069" s="62">
        <v>0.82447789736427768</v>
      </c>
      <c r="G2069" s="62">
        <v>0.42703932790255716</v>
      </c>
      <c r="H2069" s="62">
        <v>0.88067413293098973</v>
      </c>
      <c r="I2069" s="62">
        <v>0.71381114384655464</v>
      </c>
      <c r="J2069" s="62">
        <v>0.17124515176935484</v>
      </c>
      <c r="K2069" s="62"/>
      <c r="L2069" s="65">
        <f t="shared" si="289"/>
        <v>0.13655295492575079</v>
      </c>
      <c r="M2069" s="65">
        <f t="shared" si="290"/>
        <v>0.11276447249122962</v>
      </c>
      <c r="N2069" s="65">
        <f t="shared" si="291"/>
        <v>0.15833546404293466</v>
      </c>
      <c r="O2069" s="65">
        <f t="shared" si="292"/>
        <v>0.16186178749418892</v>
      </c>
      <c r="P2069" s="65">
        <f t="shared" si="293"/>
        <v>8.3836509341966264E-2</v>
      </c>
      <c r="Q2069" s="65">
        <f t="shared" si="294"/>
        <v>0.17289425200094047</v>
      </c>
      <c r="R2069" s="65">
        <f t="shared" si="295"/>
        <v>0.14013565196305883</v>
      </c>
      <c r="S2069" s="65">
        <f t="shared" si="296"/>
        <v>3.3618907739930384E-2</v>
      </c>
      <c r="T2069" s="66">
        <f>(L2069*'Football Field'!$F$4)+(M2069*'Football Field'!$F$5)+(N2069*'Football Field'!$F$6)+(O2069*'Football Field'!$F$7)+(P2069*'Football Field'!$F$8)+(Q2069*'Football Field'!$F$9)+(R2069*'Football Field'!$F$10)+(S2069*'Football Field'!$F$11)</f>
        <v>138838513.50745234</v>
      </c>
    </row>
    <row r="2070" spans="2:20" x14ac:dyDescent="0.3">
      <c r="B2070" s="62">
        <f t="shared" si="288"/>
        <v>2043</v>
      </c>
      <c r="C2070" s="62">
        <v>0.8257123527292386</v>
      </c>
      <c r="D2070" s="62">
        <v>0.80304888335464919</v>
      </c>
      <c r="E2070" s="62">
        <v>4.1528484724402182E-2</v>
      </c>
      <c r="F2070" s="62">
        <v>6.800340292519258E-2</v>
      </c>
      <c r="G2070" s="62">
        <v>0.82333331027067669</v>
      </c>
      <c r="H2070" s="62">
        <v>0.10686624952181789</v>
      </c>
      <c r="I2070" s="62">
        <v>0.81408616927283928</v>
      </c>
      <c r="J2070" s="62">
        <v>0.4225146249131434</v>
      </c>
      <c r="K2070" s="62"/>
      <c r="L2070" s="65">
        <f t="shared" si="289"/>
        <v>0.21144496474717761</v>
      </c>
      <c r="M2070" s="65">
        <f t="shared" si="290"/>
        <v>0.20564139832708048</v>
      </c>
      <c r="N2070" s="65">
        <f t="shared" si="291"/>
        <v>1.0634440625153539E-2</v>
      </c>
      <c r="O2070" s="65">
        <f t="shared" si="292"/>
        <v>1.7414026914673645E-2</v>
      </c>
      <c r="P2070" s="65">
        <f t="shared" si="293"/>
        <v>0.21083574950760905</v>
      </c>
      <c r="Q2070" s="65">
        <f t="shared" si="294"/>
        <v>2.7365862080318774E-2</v>
      </c>
      <c r="R2070" s="65">
        <f t="shared" si="295"/>
        <v>0.20846778032822452</v>
      </c>
      <c r="S2070" s="65">
        <f t="shared" si="296"/>
        <v>0.10819577746976231</v>
      </c>
      <c r="T2070" s="66">
        <f>(L2070*'Football Field'!$F$4)+(M2070*'Football Field'!$F$5)+(N2070*'Football Field'!$F$6)+(O2070*'Football Field'!$F$7)+(P2070*'Football Field'!$F$8)+(Q2070*'Football Field'!$F$9)+(R2070*'Football Field'!$F$10)+(S2070*'Football Field'!$F$11)</f>
        <v>153766105.17533082</v>
      </c>
    </row>
    <row r="2071" spans="2:20" x14ac:dyDescent="0.3">
      <c r="B2071" s="62">
        <f t="shared" si="288"/>
        <v>2044</v>
      </c>
      <c r="C2071" s="62">
        <v>0.11406208446879473</v>
      </c>
      <c r="D2071" s="62">
        <v>0.68005851737112599</v>
      </c>
      <c r="E2071" s="62">
        <v>0.72104414007458717</v>
      </c>
      <c r="F2071" s="62">
        <v>0.3246123931243291</v>
      </c>
      <c r="G2071" s="62">
        <v>0.48835080353891136</v>
      </c>
      <c r="H2071" s="62">
        <v>0.68595919947268258</v>
      </c>
      <c r="I2071" s="62">
        <v>0.274522110193123</v>
      </c>
      <c r="J2071" s="62">
        <v>0.9734364105702431</v>
      </c>
      <c r="K2071" s="62"/>
      <c r="L2071" s="65">
        <f t="shared" si="289"/>
        <v>2.6762285906749346E-2</v>
      </c>
      <c r="M2071" s="65">
        <f t="shared" si="290"/>
        <v>0.15956152791671363</v>
      </c>
      <c r="N2071" s="65">
        <f t="shared" si="291"/>
        <v>0.16917794828957003</v>
      </c>
      <c r="O2071" s="65">
        <f t="shared" si="292"/>
        <v>7.6163518439329544E-2</v>
      </c>
      <c r="P2071" s="65">
        <f t="shared" si="293"/>
        <v>0.11458131672733604</v>
      </c>
      <c r="Q2071" s="65">
        <f t="shared" si="294"/>
        <v>0.16094599973469009</v>
      </c>
      <c r="R2071" s="65">
        <f t="shared" si="295"/>
        <v>6.4410879697034337E-2</v>
      </c>
      <c r="S2071" s="65">
        <f t="shared" si="296"/>
        <v>0.22839652328857676</v>
      </c>
      <c r="T2071" s="66">
        <f>(L2071*'Football Field'!$F$4)+(M2071*'Football Field'!$F$5)+(N2071*'Football Field'!$F$6)+(O2071*'Football Field'!$F$7)+(P2071*'Football Field'!$F$8)+(Q2071*'Football Field'!$F$9)+(R2071*'Football Field'!$F$10)+(S2071*'Football Field'!$F$11)</f>
        <v>132410434.50697419</v>
      </c>
    </row>
    <row r="2072" spans="2:20" x14ac:dyDescent="0.3">
      <c r="B2072" s="62">
        <f t="shared" si="288"/>
        <v>2045</v>
      </c>
      <c r="C2072" s="62">
        <v>0.59683650073292904</v>
      </c>
      <c r="D2072" s="62">
        <v>0.5063605471504069</v>
      </c>
      <c r="E2072" s="62">
        <v>0.21157056239434968</v>
      </c>
      <c r="F2072" s="62">
        <v>0.5718069269623135</v>
      </c>
      <c r="G2072" s="62">
        <v>0.60168095569157654</v>
      </c>
      <c r="H2072" s="62">
        <v>0.11322893904201736</v>
      </c>
      <c r="I2072" s="62">
        <v>3.550384969382181E-2</v>
      </c>
      <c r="J2072" s="62">
        <v>0.73043469577985176</v>
      </c>
      <c r="K2072" s="62"/>
      <c r="L2072" s="65">
        <f t="shared" si="289"/>
        <v>0.17723835251173919</v>
      </c>
      <c r="M2072" s="65">
        <f t="shared" si="290"/>
        <v>0.1503703427046941</v>
      </c>
      <c r="N2072" s="65">
        <f t="shared" si="291"/>
        <v>6.2828627057339381E-2</v>
      </c>
      <c r="O2072" s="65">
        <f t="shared" si="292"/>
        <v>0.16980549541649254</v>
      </c>
      <c r="P2072" s="65">
        <f t="shared" si="293"/>
        <v>0.17867697634696644</v>
      </c>
      <c r="Q2072" s="65">
        <f t="shared" si="294"/>
        <v>3.3624804427702909E-2</v>
      </c>
      <c r="R2072" s="65">
        <f t="shared" si="295"/>
        <v>1.0543329403999054E-2</v>
      </c>
      <c r="S2072" s="65">
        <f t="shared" si="296"/>
        <v>0.21691207213106636</v>
      </c>
      <c r="T2072" s="66">
        <f>(L2072*'Football Field'!$F$4)+(M2072*'Football Field'!$F$5)+(N2072*'Football Field'!$F$6)+(O2072*'Football Field'!$F$7)+(P2072*'Football Field'!$F$8)+(Q2072*'Football Field'!$F$9)+(R2072*'Football Field'!$F$10)+(S2072*'Football Field'!$F$11)</f>
        <v>127289154.9724921</v>
      </c>
    </row>
    <row r="2073" spans="2:20" x14ac:dyDescent="0.3">
      <c r="B2073" s="62">
        <f t="shared" si="288"/>
        <v>2046</v>
      </c>
      <c r="C2073" s="62">
        <v>0.90422807605032018</v>
      </c>
      <c r="D2073" s="62">
        <v>0.51867617577424796</v>
      </c>
      <c r="E2073" s="62">
        <v>4.6202070470069745E-2</v>
      </c>
      <c r="F2073" s="62">
        <v>0.85827226333183992</v>
      </c>
      <c r="G2073" s="62">
        <v>0.27031013599981712</v>
      </c>
      <c r="H2073" s="62">
        <v>0.86101388932695577</v>
      </c>
      <c r="I2073" s="62">
        <v>0.96580536741262413</v>
      </c>
      <c r="J2073" s="62">
        <v>0.23820917042330048</v>
      </c>
      <c r="K2073" s="62"/>
      <c r="L2073" s="65">
        <f t="shared" si="289"/>
        <v>0.19392728471319176</v>
      </c>
      <c r="M2073" s="65">
        <f t="shared" si="290"/>
        <v>0.11123903921749552</v>
      </c>
      <c r="N2073" s="65">
        <f t="shared" si="291"/>
        <v>9.9088297650797019E-3</v>
      </c>
      <c r="O2073" s="65">
        <f t="shared" si="292"/>
        <v>0.18407126916431504</v>
      </c>
      <c r="P2073" s="65">
        <f t="shared" si="293"/>
        <v>5.7972664301546115E-2</v>
      </c>
      <c r="Q2073" s="65">
        <f t="shared" si="294"/>
        <v>0.18465925807885339</v>
      </c>
      <c r="R2073" s="65">
        <f t="shared" si="295"/>
        <v>0.20713359541087037</v>
      </c>
      <c r="S2073" s="65">
        <f t="shared" si="296"/>
        <v>5.108805934864806E-2</v>
      </c>
      <c r="T2073" s="66">
        <f>(L2073*'Football Field'!$F$4)+(M2073*'Football Field'!$F$5)+(N2073*'Football Field'!$F$6)+(O2073*'Football Field'!$F$7)+(P2073*'Football Field'!$F$8)+(Q2073*'Football Field'!$F$9)+(R2073*'Football Field'!$F$10)+(S2073*'Football Field'!$F$11)</f>
        <v>142155121.8013036</v>
      </c>
    </row>
    <row r="2074" spans="2:20" x14ac:dyDescent="0.3">
      <c r="B2074" s="62">
        <f t="shared" si="288"/>
        <v>2047</v>
      </c>
      <c r="C2074" s="62">
        <v>0.36073010234030611</v>
      </c>
      <c r="D2074" s="62">
        <v>0.43064700311586079</v>
      </c>
      <c r="E2074" s="62">
        <v>0.64240868482547919</v>
      </c>
      <c r="F2074" s="62">
        <v>0.98827822696843204</v>
      </c>
      <c r="G2074" s="62">
        <v>0.84022432754692833</v>
      </c>
      <c r="H2074" s="62">
        <v>0.36989985661877955</v>
      </c>
      <c r="I2074" s="62">
        <v>0.49812071285249548</v>
      </c>
      <c r="J2074" s="62">
        <v>0.10234875493482287</v>
      </c>
      <c r="K2074" s="62"/>
      <c r="L2074" s="65">
        <f t="shared" si="289"/>
        <v>8.5225437664138301E-2</v>
      </c>
      <c r="M2074" s="65">
        <f t="shared" si="290"/>
        <v>0.10174387743408977</v>
      </c>
      <c r="N2074" s="65">
        <f t="shared" si="291"/>
        <v>0.15177430707417153</v>
      </c>
      <c r="O2074" s="65">
        <f t="shared" si="292"/>
        <v>0.23348881582348663</v>
      </c>
      <c r="P2074" s="65">
        <f t="shared" si="293"/>
        <v>0.19850987091642586</v>
      </c>
      <c r="Q2074" s="65">
        <f t="shared" si="294"/>
        <v>8.739186712645762E-2</v>
      </c>
      <c r="R2074" s="65">
        <f t="shared" si="295"/>
        <v>0.11768509333434427</v>
      </c>
      <c r="S2074" s="65">
        <f t="shared" si="296"/>
        <v>2.4180730626885867E-2</v>
      </c>
      <c r="T2074" s="66">
        <f>(L2074*'Football Field'!$F$4)+(M2074*'Football Field'!$F$5)+(N2074*'Football Field'!$F$6)+(O2074*'Football Field'!$F$7)+(P2074*'Football Field'!$F$8)+(Q2074*'Football Field'!$F$9)+(R2074*'Football Field'!$F$10)+(S2074*'Football Field'!$F$11)</f>
        <v>145671246.31228808</v>
      </c>
    </row>
    <row r="2075" spans="2:20" x14ac:dyDescent="0.3">
      <c r="B2075" s="62">
        <f t="shared" si="288"/>
        <v>2048</v>
      </c>
      <c r="C2075" s="62">
        <v>0.42355279220189956</v>
      </c>
      <c r="D2075" s="62">
        <v>0.5144099593582967</v>
      </c>
      <c r="E2075" s="62">
        <v>0.6501039836627025</v>
      </c>
      <c r="F2075" s="62">
        <v>0.10568208931649825</v>
      </c>
      <c r="G2075" s="62">
        <v>0.13169256799329065</v>
      </c>
      <c r="H2075" s="62">
        <v>0.93693489807604735</v>
      </c>
      <c r="I2075" s="62">
        <v>0.14039124224677546</v>
      </c>
      <c r="J2075" s="62">
        <v>0.37737689124225748</v>
      </c>
      <c r="K2075" s="62"/>
      <c r="L2075" s="65">
        <f t="shared" si="289"/>
        <v>0.12912626318836598</v>
      </c>
      <c r="M2075" s="65">
        <f t="shared" si="290"/>
        <v>0.15682539938764725</v>
      </c>
      <c r="N2075" s="65">
        <f t="shared" si="291"/>
        <v>0.19819370723029037</v>
      </c>
      <c r="O2075" s="65">
        <f t="shared" si="292"/>
        <v>3.2218730535185813E-2</v>
      </c>
      <c r="P2075" s="65">
        <f t="shared" si="293"/>
        <v>4.0148405364655193E-2</v>
      </c>
      <c r="Q2075" s="65">
        <f t="shared" si="294"/>
        <v>0.28563830640895005</v>
      </c>
      <c r="R2075" s="65">
        <f t="shared" si="295"/>
        <v>4.2800323429475595E-2</v>
      </c>
      <c r="S2075" s="65">
        <f t="shared" si="296"/>
        <v>0.11504886445542964</v>
      </c>
      <c r="T2075" s="66">
        <f>(L2075*'Football Field'!$F$4)+(M2075*'Football Field'!$F$5)+(N2075*'Football Field'!$F$6)+(O2075*'Football Field'!$F$7)+(P2075*'Football Field'!$F$8)+(Q2075*'Football Field'!$F$9)+(R2075*'Football Field'!$F$10)+(S2075*'Football Field'!$F$11)</f>
        <v>122392453.39142467</v>
      </c>
    </row>
    <row r="2076" spans="2:20" x14ac:dyDescent="0.3">
      <c r="B2076" s="62">
        <f t="shared" si="288"/>
        <v>2049</v>
      </c>
      <c r="C2076" s="62">
        <v>0.7515153941756344</v>
      </c>
      <c r="D2076" s="62">
        <v>9.4496517204323949E-2</v>
      </c>
      <c r="E2076" s="62">
        <v>0.76674719300795469</v>
      </c>
      <c r="F2076" s="62">
        <v>0.42647791438893856</v>
      </c>
      <c r="G2076" s="62">
        <v>0.77342641788048627</v>
      </c>
      <c r="H2076" s="62">
        <v>0.56092984262563106</v>
      </c>
      <c r="I2076" s="62">
        <v>0.5384063380162456</v>
      </c>
      <c r="J2076" s="62">
        <v>0.18960645271357668</v>
      </c>
      <c r="K2076" s="62"/>
      <c r="L2076" s="65">
        <f t="shared" si="289"/>
        <v>0.18322466403344553</v>
      </c>
      <c r="M2076" s="65">
        <f t="shared" si="290"/>
        <v>2.3038906123919713E-2</v>
      </c>
      <c r="N2076" s="65">
        <f t="shared" si="291"/>
        <v>0.18693828220455205</v>
      </c>
      <c r="O2076" s="65">
        <f t="shared" si="292"/>
        <v>0.1039782726837072</v>
      </c>
      <c r="P2076" s="65">
        <f t="shared" si="293"/>
        <v>0.18856672354156001</v>
      </c>
      <c r="Q2076" s="65">
        <f t="shared" si="294"/>
        <v>0.13675858506418728</v>
      </c>
      <c r="R2076" s="65">
        <f t="shared" si="295"/>
        <v>0.13126719846466547</v>
      </c>
      <c r="S2076" s="65">
        <f t="shared" si="296"/>
        <v>4.6227367883962929E-2</v>
      </c>
      <c r="T2076" s="66">
        <f>(L2076*'Football Field'!$F$4)+(M2076*'Football Field'!$F$5)+(N2076*'Football Field'!$F$6)+(O2076*'Football Field'!$F$7)+(P2076*'Football Field'!$F$8)+(Q2076*'Football Field'!$F$9)+(R2076*'Football Field'!$F$10)+(S2076*'Football Field'!$F$11)</f>
        <v>146691723.51139426</v>
      </c>
    </row>
    <row r="2077" spans="2:20" x14ac:dyDescent="0.3">
      <c r="B2077" s="62">
        <f t="shared" si="288"/>
        <v>2050</v>
      </c>
      <c r="C2077" s="62">
        <v>0.23622974697943833</v>
      </c>
      <c r="D2077" s="62">
        <v>0.38571334562895776</v>
      </c>
      <c r="E2077" s="62">
        <v>0.62030302677737215</v>
      </c>
      <c r="F2077" s="62">
        <v>3.0345701962458005E-2</v>
      </c>
      <c r="G2077" s="62">
        <v>8.1967872781633422E-2</v>
      </c>
      <c r="H2077" s="62">
        <v>0.95115274738795308</v>
      </c>
      <c r="I2077" s="62">
        <v>0.14788256987174553</v>
      </c>
      <c r="J2077" s="62">
        <v>0.61082090290552571</v>
      </c>
      <c r="K2077" s="62"/>
      <c r="L2077" s="65">
        <f t="shared" si="289"/>
        <v>7.7088017288207744E-2</v>
      </c>
      <c r="M2077" s="65">
        <f t="shared" si="290"/>
        <v>0.1258684709962696</v>
      </c>
      <c r="N2077" s="65">
        <f t="shared" si="291"/>
        <v>0.2024212914062164</v>
      </c>
      <c r="O2077" s="65">
        <f t="shared" si="292"/>
        <v>9.9026055245632402E-3</v>
      </c>
      <c r="P2077" s="65">
        <f t="shared" si="293"/>
        <v>2.6748285831327413E-2</v>
      </c>
      <c r="Q2077" s="65">
        <f t="shared" si="294"/>
        <v>0.31038630981876669</v>
      </c>
      <c r="R2077" s="65">
        <f t="shared" si="295"/>
        <v>4.8257995653231488E-2</v>
      </c>
      <c r="S2077" s="65">
        <f t="shared" si="296"/>
        <v>0.19932702348141754</v>
      </c>
      <c r="T2077" s="66">
        <f>(L2077*'Football Field'!$F$4)+(M2077*'Football Field'!$F$5)+(N2077*'Football Field'!$F$6)+(O2077*'Football Field'!$F$7)+(P2077*'Football Field'!$F$8)+(Q2077*'Football Field'!$F$9)+(R2077*'Football Field'!$F$10)+(S2077*'Football Field'!$F$11)</f>
        <v>123005090.86923176</v>
      </c>
    </row>
    <row r="2078" spans="2:20" x14ac:dyDescent="0.3">
      <c r="B2078" s="62">
        <f t="shared" ref="B2078:B2141" si="297">B2077+1</f>
        <v>2051</v>
      </c>
      <c r="C2078" s="62">
        <v>0.96881716328471723</v>
      </c>
      <c r="D2078" s="62">
        <v>0.25252598331052689</v>
      </c>
      <c r="E2078" s="62">
        <v>0.4308297936097234</v>
      </c>
      <c r="F2078" s="62">
        <v>0.86790738035805681</v>
      </c>
      <c r="G2078" s="62">
        <v>0.68936582037977367</v>
      </c>
      <c r="H2078" s="62">
        <v>0.58332856619584494</v>
      </c>
      <c r="I2078" s="62">
        <v>9.0866804155092185E-2</v>
      </c>
      <c r="J2078" s="62">
        <v>0.78854168081967158</v>
      </c>
      <c r="K2078" s="62"/>
      <c r="L2078" s="65">
        <f t="shared" si="289"/>
        <v>0.20735855668503539</v>
      </c>
      <c r="M2078" s="65">
        <f t="shared" si="290"/>
        <v>5.4048818919769245E-2</v>
      </c>
      <c r="N2078" s="65">
        <f t="shared" si="291"/>
        <v>9.2211665487979877E-2</v>
      </c>
      <c r="O2078" s="65">
        <f t="shared" si="292"/>
        <v>0.18576056303251873</v>
      </c>
      <c r="P2078" s="65">
        <f t="shared" si="293"/>
        <v>0.14754683025772955</v>
      </c>
      <c r="Q2078" s="65">
        <f t="shared" si="294"/>
        <v>0.12485139006974239</v>
      </c>
      <c r="R2078" s="65">
        <f t="shared" si="295"/>
        <v>1.9448467754533762E-2</v>
      </c>
      <c r="S2078" s="65">
        <f t="shared" si="296"/>
        <v>0.1687737077926913</v>
      </c>
      <c r="T2078" s="66">
        <f>(L2078*'Football Field'!$F$4)+(M2078*'Football Field'!$F$5)+(N2078*'Football Field'!$F$6)+(O2078*'Football Field'!$F$7)+(P2078*'Football Field'!$F$8)+(Q2078*'Football Field'!$F$9)+(R2078*'Football Field'!$F$10)+(S2078*'Football Field'!$F$11)</f>
        <v>126644318.50452754</v>
      </c>
    </row>
    <row r="2079" spans="2:20" x14ac:dyDescent="0.3">
      <c r="B2079" s="62">
        <f t="shared" si="297"/>
        <v>2052</v>
      </c>
      <c r="C2079" s="62">
        <v>0.78289598916064829</v>
      </c>
      <c r="D2079" s="62">
        <v>0.49765959266594539</v>
      </c>
      <c r="E2079" s="62">
        <v>4.3201490167231738E-2</v>
      </c>
      <c r="F2079" s="62">
        <v>0.3454072765120918</v>
      </c>
      <c r="G2079" s="62">
        <v>0.4941955296205135</v>
      </c>
      <c r="H2079" s="62">
        <v>0.93775499824091813</v>
      </c>
      <c r="I2079" s="62">
        <v>0.23447270894399619</v>
      </c>
      <c r="J2079" s="62">
        <v>0.93995001852096871</v>
      </c>
      <c r="K2079" s="62"/>
      <c r="L2079" s="65">
        <f t="shared" si="289"/>
        <v>0.18311053759857268</v>
      </c>
      <c r="M2079" s="65">
        <f t="shared" si="290"/>
        <v>0.11639696309064752</v>
      </c>
      <c r="N2079" s="65">
        <f t="shared" si="291"/>
        <v>1.0104341060761279E-2</v>
      </c>
      <c r="O2079" s="65">
        <f t="shared" si="292"/>
        <v>8.0786864370574404E-2</v>
      </c>
      <c r="P2079" s="65">
        <f t="shared" si="293"/>
        <v>0.11558675783310823</v>
      </c>
      <c r="Q2079" s="65">
        <f t="shared" si="294"/>
        <v>0.21933031237998599</v>
      </c>
      <c r="R2079" s="65">
        <f t="shared" si="295"/>
        <v>5.484052081165889E-2</v>
      </c>
      <c r="S2079" s="65">
        <f t="shared" si="296"/>
        <v>0.21984370285469099</v>
      </c>
      <c r="T2079" s="66">
        <f>(L2079*'Football Field'!$F$4)+(M2079*'Football Field'!$F$5)+(N2079*'Football Field'!$F$6)+(O2079*'Football Field'!$F$7)+(P2079*'Football Field'!$F$8)+(Q2079*'Football Field'!$F$9)+(R2079*'Football Field'!$F$10)+(S2079*'Football Field'!$F$11)</f>
        <v>126353575.42926624</v>
      </c>
    </row>
    <row r="2080" spans="2:20" x14ac:dyDescent="0.3">
      <c r="B2080" s="62">
        <f t="shared" si="297"/>
        <v>2053</v>
      </c>
      <c r="C2080" s="62">
        <v>0.99321975237642257</v>
      </c>
      <c r="D2080" s="62">
        <v>0.19371803465371595</v>
      </c>
      <c r="E2080" s="62">
        <v>0.82854261723388445</v>
      </c>
      <c r="F2080" s="62">
        <v>0.72061262366453871</v>
      </c>
      <c r="G2080" s="62">
        <v>3.4828971849355517E-3</v>
      </c>
      <c r="H2080" s="62">
        <v>0.84507154784601102</v>
      </c>
      <c r="I2080" s="62">
        <v>0.83448431101481801</v>
      </c>
      <c r="J2080" s="62">
        <v>0.46730981027220675</v>
      </c>
      <c r="K2080" s="62"/>
      <c r="L2080" s="65">
        <f t="shared" si="289"/>
        <v>0.20326033438031352</v>
      </c>
      <c r="M2080" s="65">
        <f t="shared" si="290"/>
        <v>3.9643988558423847E-2</v>
      </c>
      <c r="N2080" s="65">
        <f t="shared" si="291"/>
        <v>0.1695595048571622</v>
      </c>
      <c r="O2080" s="65">
        <f t="shared" si="292"/>
        <v>0.1474718585632975</v>
      </c>
      <c r="P2080" s="65">
        <f t="shared" si="293"/>
        <v>7.1276758716126601E-4</v>
      </c>
      <c r="Q2080" s="65">
        <f t="shared" si="294"/>
        <v>0.17294211575986659</v>
      </c>
      <c r="R2080" s="65">
        <f t="shared" si="295"/>
        <v>0.17077545999881977</v>
      </c>
      <c r="S2080" s="65">
        <f t="shared" si="296"/>
        <v>9.5633970294955253E-2</v>
      </c>
      <c r="T2080" s="66">
        <f>(L2080*'Football Field'!$F$4)+(M2080*'Football Field'!$F$5)+(N2080*'Football Field'!$F$6)+(O2080*'Football Field'!$F$7)+(P2080*'Football Field'!$F$8)+(Q2080*'Football Field'!$F$9)+(R2080*'Football Field'!$F$10)+(S2080*'Football Field'!$F$11)</f>
        <v>136861131.66403416</v>
      </c>
    </row>
    <row r="2081" spans="2:20" x14ac:dyDescent="0.3">
      <c r="B2081" s="62">
        <f t="shared" si="297"/>
        <v>2054</v>
      </c>
      <c r="C2081" s="62">
        <v>0.90554083649045702</v>
      </c>
      <c r="D2081" s="62">
        <v>0.33930523679281621</v>
      </c>
      <c r="E2081" s="62">
        <v>0.86775382135251466</v>
      </c>
      <c r="F2081" s="62">
        <v>0.60998374741716233</v>
      </c>
      <c r="G2081" s="62">
        <v>0.25772233342189554</v>
      </c>
      <c r="H2081" s="62">
        <v>0.65402683535309203</v>
      </c>
      <c r="I2081" s="62">
        <v>0.48239584200647567</v>
      </c>
      <c r="J2081" s="62">
        <v>4.4862738172787964E-2</v>
      </c>
      <c r="K2081" s="62"/>
      <c r="L2081" s="65">
        <f t="shared" si="289"/>
        <v>0.21759484567544124</v>
      </c>
      <c r="M2081" s="65">
        <f t="shared" si="290"/>
        <v>8.1532568893241689E-2</v>
      </c>
      <c r="N2081" s="65">
        <f t="shared" si="291"/>
        <v>0.20851490207031065</v>
      </c>
      <c r="O2081" s="65">
        <f t="shared" si="292"/>
        <v>0.14657463698509143</v>
      </c>
      <c r="P2081" s="65">
        <f t="shared" si="293"/>
        <v>6.1928793388704294E-2</v>
      </c>
      <c r="Q2081" s="65">
        <f t="shared" si="294"/>
        <v>0.15715786916668006</v>
      </c>
      <c r="R2081" s="65">
        <f t="shared" si="295"/>
        <v>0.11591619567670353</v>
      </c>
      <c r="S2081" s="65">
        <f t="shared" si="296"/>
        <v>1.0780188143826907E-2</v>
      </c>
      <c r="T2081" s="66">
        <f>(L2081*'Football Field'!$F$4)+(M2081*'Football Field'!$F$5)+(N2081*'Football Field'!$F$6)+(O2081*'Football Field'!$F$7)+(P2081*'Football Field'!$F$8)+(Q2081*'Football Field'!$F$9)+(R2081*'Football Field'!$F$10)+(S2081*'Football Field'!$F$11)</f>
        <v>134418658.0542056</v>
      </c>
    </row>
    <row r="2082" spans="2:20" x14ac:dyDescent="0.3">
      <c r="B2082" s="62">
        <f t="shared" si="297"/>
        <v>2055</v>
      </c>
      <c r="C2082" s="62">
        <v>0.53182788784830015</v>
      </c>
      <c r="D2082" s="62">
        <v>0.28387381934016898</v>
      </c>
      <c r="E2082" s="62">
        <v>0.17285253378247434</v>
      </c>
      <c r="F2082" s="62">
        <v>0.63923309172645204</v>
      </c>
      <c r="G2082" s="62">
        <v>9.0888748311349632E-3</v>
      </c>
      <c r="H2082" s="62">
        <v>0.31296023527451267</v>
      </c>
      <c r="I2082" s="62">
        <v>0.82324102108388786</v>
      </c>
      <c r="J2082" s="62">
        <v>0.78177211989689954</v>
      </c>
      <c r="K2082" s="62"/>
      <c r="L2082" s="65">
        <f t="shared" si="289"/>
        <v>0.14960629847021972</v>
      </c>
      <c r="M2082" s="65">
        <f t="shared" si="290"/>
        <v>7.9855367336811423E-2</v>
      </c>
      <c r="N2082" s="65">
        <f t="shared" si="291"/>
        <v>4.8624429728609711E-2</v>
      </c>
      <c r="O2082" s="65">
        <f t="shared" si="292"/>
        <v>0.17982001113139745</v>
      </c>
      <c r="P2082" s="65">
        <f t="shared" si="293"/>
        <v>2.5567537013649506E-3</v>
      </c>
      <c r="Q2082" s="65">
        <f t="shared" si="294"/>
        <v>8.803754642732127E-2</v>
      </c>
      <c r="R2082" s="65">
        <f t="shared" si="295"/>
        <v>0.23158251894518103</v>
      </c>
      <c r="S2082" s="65">
        <f t="shared" si="296"/>
        <v>0.21991707425909443</v>
      </c>
      <c r="T2082" s="66">
        <f>(L2082*'Football Field'!$F$4)+(M2082*'Football Field'!$F$5)+(N2082*'Football Field'!$F$6)+(O2082*'Football Field'!$F$7)+(P2082*'Football Field'!$F$8)+(Q2082*'Football Field'!$F$9)+(R2082*'Football Field'!$F$10)+(S2082*'Football Field'!$F$11)</f>
        <v>143610629.15176481</v>
      </c>
    </row>
    <row r="2083" spans="2:20" x14ac:dyDescent="0.3">
      <c r="B2083" s="62">
        <f t="shared" si="297"/>
        <v>2056</v>
      </c>
      <c r="C2083" s="62">
        <v>0.88604905613783536</v>
      </c>
      <c r="D2083" s="62">
        <v>0.57684546072251974</v>
      </c>
      <c r="E2083" s="62">
        <v>0.26926319708098156</v>
      </c>
      <c r="F2083" s="62">
        <v>0.14413671369532344</v>
      </c>
      <c r="G2083" s="62">
        <v>0.4937643818046713</v>
      </c>
      <c r="H2083" s="62">
        <v>0.77756205102636788</v>
      </c>
      <c r="I2083" s="62">
        <v>0.88789678044965992</v>
      </c>
      <c r="J2083" s="62">
        <v>0.40422037206462924</v>
      </c>
      <c r="K2083" s="62"/>
      <c r="L2083" s="65">
        <f t="shared" si="289"/>
        <v>0.19957237421374621</v>
      </c>
      <c r="M2083" s="65">
        <f t="shared" si="290"/>
        <v>0.12992781534311224</v>
      </c>
      <c r="N2083" s="65">
        <f t="shared" si="291"/>
        <v>6.0648442834609656E-2</v>
      </c>
      <c r="O2083" s="65">
        <f t="shared" si="292"/>
        <v>3.2465139446035192E-2</v>
      </c>
      <c r="P2083" s="65">
        <f t="shared" si="293"/>
        <v>0.11121475644753871</v>
      </c>
      <c r="Q2083" s="65">
        <f t="shared" si="294"/>
        <v>0.17513692221314467</v>
      </c>
      <c r="R2083" s="65">
        <f t="shared" si="295"/>
        <v>0.19998855289510573</v>
      </c>
      <c r="S2083" s="65">
        <f t="shared" si="296"/>
        <v>9.1045996606707688E-2</v>
      </c>
      <c r="T2083" s="66">
        <f>(L2083*'Football Field'!$F$4)+(M2083*'Football Field'!$F$5)+(N2083*'Football Field'!$F$6)+(O2083*'Football Field'!$F$7)+(P2083*'Football Field'!$F$8)+(Q2083*'Football Field'!$F$9)+(R2083*'Football Field'!$F$10)+(S2083*'Football Field'!$F$11)</f>
        <v>146001834.7076838</v>
      </c>
    </row>
    <row r="2084" spans="2:20" x14ac:dyDescent="0.3">
      <c r="B2084" s="62">
        <f t="shared" si="297"/>
        <v>2057</v>
      </c>
      <c r="C2084" s="62">
        <v>7.2359271755516485E-2</v>
      </c>
      <c r="D2084" s="62">
        <v>0.66758745142040166</v>
      </c>
      <c r="E2084" s="62">
        <v>0.3037156358815053</v>
      </c>
      <c r="F2084" s="62">
        <v>0.40384280290569663</v>
      </c>
      <c r="G2084" s="62">
        <v>7.7824469256269402E-2</v>
      </c>
      <c r="H2084" s="62">
        <v>0.8270399658087747</v>
      </c>
      <c r="I2084" s="62">
        <v>0.4972389054680405</v>
      </c>
      <c r="J2084" s="62">
        <v>0.85087785154062057</v>
      </c>
      <c r="K2084" s="62"/>
      <c r="L2084" s="65">
        <f t="shared" si="289"/>
        <v>1.9553989619926701E-2</v>
      </c>
      <c r="M2084" s="65">
        <f t="shared" si="290"/>
        <v>0.18040532717871985</v>
      </c>
      <c r="N2084" s="65">
        <f t="shared" si="291"/>
        <v>8.2074518542727445E-2</v>
      </c>
      <c r="O2084" s="65">
        <f t="shared" si="292"/>
        <v>0.1091323583628807</v>
      </c>
      <c r="P2084" s="65">
        <f t="shared" si="293"/>
        <v>2.1030875893211017E-2</v>
      </c>
      <c r="Q2084" s="65">
        <f t="shared" si="294"/>
        <v>0.2234949373361598</v>
      </c>
      <c r="R2084" s="65">
        <f t="shared" si="295"/>
        <v>0.13437123066961382</v>
      </c>
      <c r="S2084" s="65">
        <f t="shared" si="296"/>
        <v>0.22993676239676064</v>
      </c>
      <c r="T2084" s="66">
        <f>(L2084*'Football Field'!$F$4)+(M2084*'Football Field'!$F$5)+(N2084*'Football Field'!$F$6)+(O2084*'Football Field'!$F$7)+(P2084*'Football Field'!$F$8)+(Q2084*'Football Field'!$F$9)+(R2084*'Football Field'!$F$10)+(S2084*'Football Field'!$F$11)</f>
        <v>132385162.26049654</v>
      </c>
    </row>
    <row r="2085" spans="2:20" x14ac:dyDescent="0.3">
      <c r="B2085" s="62">
        <f t="shared" si="297"/>
        <v>2058</v>
      </c>
      <c r="C2085" s="62">
        <v>0.29015588184730923</v>
      </c>
      <c r="D2085" s="62">
        <v>0.89428769235669048</v>
      </c>
      <c r="E2085" s="62">
        <v>0.17728533031628446</v>
      </c>
      <c r="F2085" s="62">
        <v>0.34395089904914355</v>
      </c>
      <c r="G2085" s="62">
        <v>0.9620278062337656</v>
      </c>
      <c r="H2085" s="62">
        <v>0.35859515320847035</v>
      </c>
      <c r="I2085" s="62">
        <v>0.50874760871421931</v>
      </c>
      <c r="J2085" s="62">
        <v>8.9471322736391912E-3</v>
      </c>
      <c r="K2085" s="62"/>
      <c r="L2085" s="65">
        <f t="shared" si="289"/>
        <v>8.1872484819715138E-2</v>
      </c>
      <c r="M2085" s="65">
        <f t="shared" si="290"/>
        <v>0.25233869136404757</v>
      </c>
      <c r="N2085" s="65">
        <f t="shared" si="291"/>
        <v>5.0024112634450765E-2</v>
      </c>
      <c r="O2085" s="65">
        <f t="shared" si="292"/>
        <v>9.7051676436279433E-2</v>
      </c>
      <c r="P2085" s="65">
        <f t="shared" si="293"/>
        <v>0.27145273244354273</v>
      </c>
      <c r="Q2085" s="65">
        <f t="shared" si="294"/>
        <v>0.10118380523795049</v>
      </c>
      <c r="R2085" s="65">
        <f t="shared" si="295"/>
        <v>0.14355190942998133</v>
      </c>
      <c r="S2085" s="65">
        <f t="shared" si="296"/>
        <v>2.5245876340324862E-3</v>
      </c>
      <c r="T2085" s="66">
        <f>(L2085*'Football Field'!$F$4)+(M2085*'Football Field'!$F$5)+(N2085*'Football Field'!$F$6)+(O2085*'Football Field'!$F$7)+(P2085*'Football Field'!$F$8)+(Q2085*'Football Field'!$F$9)+(R2085*'Football Field'!$F$10)+(S2085*'Football Field'!$F$11)</f>
        <v>150976527.91269648</v>
      </c>
    </row>
    <row r="2086" spans="2:20" x14ac:dyDescent="0.3">
      <c r="B2086" s="62">
        <f t="shared" si="297"/>
        <v>2059</v>
      </c>
      <c r="C2086" s="62">
        <v>0.94761314812612729</v>
      </c>
      <c r="D2086" s="62">
        <v>0.3836934987595767</v>
      </c>
      <c r="E2086" s="62">
        <v>0.53822836752350534</v>
      </c>
      <c r="F2086" s="62">
        <v>0.87269957960490685</v>
      </c>
      <c r="G2086" s="62">
        <v>0.61092424980129967</v>
      </c>
      <c r="H2086" s="62">
        <v>0.77865162455031012</v>
      </c>
      <c r="I2086" s="62">
        <v>0.74225418076665217</v>
      </c>
      <c r="J2086" s="62">
        <v>0.81774373487304852</v>
      </c>
      <c r="K2086" s="62"/>
      <c r="L2086" s="65">
        <f t="shared" si="289"/>
        <v>0.16648718371985585</v>
      </c>
      <c r="M2086" s="65">
        <f t="shared" si="290"/>
        <v>6.7411527738318697E-2</v>
      </c>
      <c r="N2086" s="65">
        <f t="shared" si="291"/>
        <v>9.4561926757053702E-2</v>
      </c>
      <c r="O2086" s="65">
        <f t="shared" si="292"/>
        <v>0.15332553746139513</v>
      </c>
      <c r="P2086" s="65">
        <f t="shared" si="293"/>
        <v>0.10733394530955405</v>
      </c>
      <c r="Q2086" s="65">
        <f t="shared" si="294"/>
        <v>0.13680215004046906</v>
      </c>
      <c r="R2086" s="65">
        <f t="shared" si="295"/>
        <v>0.13040744359076872</v>
      </c>
      <c r="S2086" s="65">
        <f t="shared" si="296"/>
        <v>0.14367028538258481</v>
      </c>
      <c r="T2086" s="66">
        <f>(L2086*'Football Field'!$F$4)+(M2086*'Football Field'!$F$5)+(N2086*'Football Field'!$F$6)+(O2086*'Football Field'!$F$7)+(P2086*'Football Field'!$F$8)+(Q2086*'Football Field'!$F$9)+(R2086*'Football Field'!$F$10)+(S2086*'Football Field'!$F$11)</f>
        <v>138538982.89009908</v>
      </c>
    </row>
    <row r="2087" spans="2:20" x14ac:dyDescent="0.3">
      <c r="B2087" s="62">
        <f t="shared" si="297"/>
        <v>2060</v>
      </c>
      <c r="C2087" s="62">
        <v>0.16558504679990893</v>
      </c>
      <c r="D2087" s="62">
        <v>7.3594194256344836E-2</v>
      </c>
      <c r="E2087" s="62">
        <v>0.80880055825149066</v>
      </c>
      <c r="F2087" s="62">
        <v>0.68966083948966672</v>
      </c>
      <c r="G2087" s="62">
        <v>0.31865752092789279</v>
      </c>
      <c r="H2087" s="62">
        <v>0.15743160858514149</v>
      </c>
      <c r="I2087" s="62">
        <v>0.1117106790218142</v>
      </c>
      <c r="J2087" s="62">
        <v>0.22652201749404932</v>
      </c>
      <c r="K2087" s="62"/>
      <c r="L2087" s="65">
        <f t="shared" ref="L2087:L2150" si="298">C2087/SUM($C2087:$J2087)</f>
        <v>6.4885377070457398E-2</v>
      </c>
      <c r="M2087" s="65">
        <f t="shared" ref="M2087:M2150" si="299">D2087/SUM($C2087:$J2087)</f>
        <v>2.8838274571312623E-2</v>
      </c>
      <c r="N2087" s="65">
        <f t="shared" ref="N2087:N2150" si="300">E2087/SUM($C2087:$J2087)</f>
        <v>0.31693277992885333</v>
      </c>
      <c r="O2087" s="65">
        <f t="shared" ref="O2087:O2150" si="301">F2087/SUM($C2087:$J2087)</f>
        <v>0.27024725049653353</v>
      </c>
      <c r="P2087" s="65">
        <f t="shared" ref="P2087:P2150" si="302">G2087/SUM($C2087:$J2087)</f>
        <v>0.12486763630733148</v>
      </c>
      <c r="Q2087" s="65">
        <f t="shared" ref="Q2087:Q2150" si="303">H2087/SUM($C2087:$J2087)</f>
        <v>6.1690409147869878E-2</v>
      </c>
      <c r="R2087" s="65">
        <f t="shared" ref="R2087:R2150" si="304">I2087/SUM($C2087:$J2087)</f>
        <v>4.3774420886483305E-2</v>
      </c>
      <c r="S2087" s="65">
        <f t="shared" ref="S2087:S2150" si="305">J2087/SUM($C2087:$J2087)</f>
        <v>8.8763851591158419E-2</v>
      </c>
      <c r="T2087" s="66">
        <f>(L2087*'Football Field'!$F$4)+(M2087*'Football Field'!$F$5)+(N2087*'Football Field'!$F$6)+(O2087*'Football Field'!$F$7)+(P2087*'Football Field'!$F$8)+(Q2087*'Football Field'!$F$9)+(R2087*'Football Field'!$F$10)+(S2087*'Football Field'!$F$11)</f>
        <v>134789410.1049791</v>
      </c>
    </row>
    <row r="2088" spans="2:20" x14ac:dyDescent="0.3">
      <c r="B2088" s="62">
        <f t="shared" si="297"/>
        <v>2061</v>
      </c>
      <c r="C2088" s="62">
        <v>0.75534640405701292</v>
      </c>
      <c r="D2088" s="62">
        <v>0.65306928855682322</v>
      </c>
      <c r="E2088" s="62">
        <v>0.10172701577284471</v>
      </c>
      <c r="F2088" s="62">
        <v>0.60975172927090515</v>
      </c>
      <c r="G2088" s="62">
        <v>0.34169649847028905</v>
      </c>
      <c r="H2088" s="62">
        <v>0.38813257403012202</v>
      </c>
      <c r="I2088" s="62">
        <v>9.5298194235744926E-2</v>
      </c>
      <c r="J2088" s="62">
        <v>0.9029274987064021</v>
      </c>
      <c r="K2088" s="62"/>
      <c r="L2088" s="65">
        <f t="shared" si="298"/>
        <v>0.19629843435782873</v>
      </c>
      <c r="M2088" s="65">
        <f t="shared" si="299"/>
        <v>0.16971879151384603</v>
      </c>
      <c r="N2088" s="65">
        <f t="shared" si="300"/>
        <v>2.6436683647197628E-2</v>
      </c>
      <c r="O2088" s="65">
        <f t="shared" si="301"/>
        <v>0.15846148093110268</v>
      </c>
      <c r="P2088" s="65">
        <f t="shared" si="302"/>
        <v>8.8799638569812045E-2</v>
      </c>
      <c r="Q2088" s="65">
        <f t="shared" si="303"/>
        <v>0.10086738507811346</v>
      </c>
      <c r="R2088" s="65">
        <f t="shared" si="304"/>
        <v>2.4765969924698296E-2</v>
      </c>
      <c r="S2088" s="65">
        <f t="shared" si="305"/>
        <v>0.23465161597740125</v>
      </c>
      <c r="T2088" s="66">
        <f>(L2088*'Football Field'!$F$4)+(M2088*'Football Field'!$F$5)+(N2088*'Football Field'!$F$6)+(O2088*'Football Field'!$F$7)+(P2088*'Football Field'!$F$8)+(Q2088*'Football Field'!$F$9)+(R2088*'Football Field'!$F$10)+(S2088*'Football Field'!$F$11)</f>
        <v>120844652.9963966</v>
      </c>
    </row>
    <row r="2089" spans="2:20" x14ac:dyDescent="0.3">
      <c r="B2089" s="62">
        <f t="shared" si="297"/>
        <v>2062</v>
      </c>
      <c r="C2089" s="62">
        <v>0.89122393006024414</v>
      </c>
      <c r="D2089" s="62">
        <v>0.74215152039951371</v>
      </c>
      <c r="E2089" s="62">
        <v>0.12538342254537094</v>
      </c>
      <c r="F2089" s="62">
        <v>0.85055842040287111</v>
      </c>
      <c r="G2089" s="62">
        <v>0.24329760362687691</v>
      </c>
      <c r="H2089" s="62">
        <v>0.30938260774722137</v>
      </c>
      <c r="I2089" s="62">
        <v>0.30039990558184437</v>
      </c>
      <c r="J2089" s="62">
        <v>0.28949858620308122</v>
      </c>
      <c r="K2089" s="62"/>
      <c r="L2089" s="65">
        <f t="shared" si="298"/>
        <v>0.23753961487091113</v>
      </c>
      <c r="M2089" s="65">
        <f t="shared" si="299"/>
        <v>0.19780706103756091</v>
      </c>
      <c r="N2089" s="65">
        <f t="shared" si="300"/>
        <v>3.3418682889956565E-2</v>
      </c>
      <c r="O2089" s="65">
        <f t="shared" si="301"/>
        <v>0.22670095897677603</v>
      </c>
      <c r="P2089" s="65">
        <f t="shared" si="302"/>
        <v>6.4846574598414683E-2</v>
      </c>
      <c r="Q2089" s="65">
        <f t="shared" si="303"/>
        <v>8.2460336861764225E-2</v>
      </c>
      <c r="R2089" s="65">
        <f t="shared" si="304"/>
        <v>8.0066160111236989E-2</v>
      </c>
      <c r="S2089" s="65">
        <f t="shared" si="305"/>
        <v>7.7160610653379452E-2</v>
      </c>
      <c r="T2089" s="66">
        <f>(L2089*'Football Field'!$F$4)+(M2089*'Football Field'!$F$5)+(N2089*'Football Field'!$F$6)+(O2089*'Football Field'!$F$7)+(P2089*'Football Field'!$F$8)+(Q2089*'Football Field'!$F$9)+(R2089*'Football Field'!$F$10)+(S2089*'Football Field'!$F$11)</f>
        <v>125716458.56190394</v>
      </c>
    </row>
    <row r="2090" spans="2:20" x14ac:dyDescent="0.3">
      <c r="B2090" s="62">
        <f t="shared" si="297"/>
        <v>2063</v>
      </c>
      <c r="C2090" s="62">
        <v>0.2740087525904944</v>
      </c>
      <c r="D2090" s="62">
        <v>0.1771523942321015</v>
      </c>
      <c r="E2090" s="62">
        <v>0.91243734842342938</v>
      </c>
      <c r="F2090" s="62">
        <v>0.93117940464819737</v>
      </c>
      <c r="G2090" s="62">
        <v>0.51064077354993687</v>
      </c>
      <c r="H2090" s="62">
        <v>0.88934078524910909</v>
      </c>
      <c r="I2090" s="62">
        <v>0.49558820919556024</v>
      </c>
      <c r="J2090" s="62">
        <v>0.25515355293336939</v>
      </c>
      <c r="K2090" s="62"/>
      <c r="L2090" s="65">
        <f t="shared" si="298"/>
        <v>6.1637313540050344E-2</v>
      </c>
      <c r="M2090" s="65">
        <f t="shared" si="299"/>
        <v>3.9849813425388521E-2</v>
      </c>
      <c r="N2090" s="65">
        <f t="shared" si="300"/>
        <v>0.20524960023623018</v>
      </c>
      <c r="O2090" s="65">
        <f t="shared" si="301"/>
        <v>0.209465560438194</v>
      </c>
      <c r="P2090" s="65">
        <f t="shared" si="302"/>
        <v>0.11486686161689852</v>
      </c>
      <c r="Q2090" s="65">
        <f t="shared" si="303"/>
        <v>0.20005410887832914</v>
      </c>
      <c r="R2090" s="65">
        <f t="shared" si="304"/>
        <v>0.11148083974744717</v>
      </c>
      <c r="S2090" s="65">
        <f t="shared" si="305"/>
        <v>5.7395902117462157E-2</v>
      </c>
      <c r="T2090" s="66">
        <f>(L2090*'Football Field'!$F$4)+(M2090*'Football Field'!$F$5)+(N2090*'Football Field'!$F$6)+(O2090*'Football Field'!$F$7)+(P2090*'Football Field'!$F$8)+(Q2090*'Football Field'!$F$9)+(R2090*'Football Field'!$F$10)+(S2090*'Football Field'!$F$11)</f>
        <v>139748367.83142394</v>
      </c>
    </row>
    <row r="2091" spans="2:20" x14ac:dyDescent="0.3">
      <c r="B2091" s="62">
        <f t="shared" si="297"/>
        <v>2064</v>
      </c>
      <c r="C2091" s="62">
        <v>0.58228353379967501</v>
      </c>
      <c r="D2091" s="62">
        <v>0.44062345978725725</v>
      </c>
      <c r="E2091" s="62">
        <v>0.85646965455307889</v>
      </c>
      <c r="F2091" s="62">
        <v>0.66295816788517081</v>
      </c>
      <c r="G2091" s="62">
        <v>0.56115710144023212</v>
      </c>
      <c r="H2091" s="62">
        <v>0.82310165783134059</v>
      </c>
      <c r="I2091" s="62">
        <v>0.68614878614958152</v>
      </c>
      <c r="J2091" s="62">
        <v>0.49448402242981859</v>
      </c>
      <c r="K2091" s="62"/>
      <c r="L2091" s="65">
        <f t="shared" si="298"/>
        <v>0.11401169441753785</v>
      </c>
      <c r="M2091" s="65">
        <f t="shared" si="299"/>
        <v>8.6274511186411107E-2</v>
      </c>
      <c r="N2091" s="65">
        <f t="shared" si="300"/>
        <v>0.16769760926537527</v>
      </c>
      <c r="O2091" s="65">
        <f t="shared" si="301"/>
        <v>0.12980786792184751</v>
      </c>
      <c r="P2091" s="65">
        <f t="shared" si="302"/>
        <v>0.10987511797241679</v>
      </c>
      <c r="Q2091" s="65">
        <f t="shared" si="303"/>
        <v>0.16116412235610428</v>
      </c>
      <c r="R2091" s="65">
        <f t="shared" si="304"/>
        <v>0.13434861401793305</v>
      </c>
      <c r="S2091" s="65">
        <f t="shared" si="305"/>
        <v>9.682046286237414E-2</v>
      </c>
      <c r="T2091" s="66">
        <f>(L2091*'Football Field'!$F$4)+(M2091*'Football Field'!$F$5)+(N2091*'Football Field'!$F$6)+(O2091*'Football Field'!$F$7)+(P2091*'Football Field'!$F$8)+(Q2091*'Football Field'!$F$9)+(R2091*'Football Field'!$F$10)+(S2091*'Football Field'!$F$11)</f>
        <v>140870065.69250068</v>
      </c>
    </row>
    <row r="2092" spans="2:20" x14ac:dyDescent="0.3">
      <c r="B2092" s="62">
        <f t="shared" si="297"/>
        <v>2065</v>
      </c>
      <c r="C2092" s="62">
        <v>1.4825573636574885E-2</v>
      </c>
      <c r="D2092" s="62">
        <v>0.63026290911548777</v>
      </c>
      <c r="E2092" s="62">
        <v>0.40538926473478154</v>
      </c>
      <c r="F2092" s="62">
        <v>0.45452424734344987</v>
      </c>
      <c r="G2092" s="62">
        <v>0.5371967717527264</v>
      </c>
      <c r="H2092" s="62">
        <v>0.30786158237788841</v>
      </c>
      <c r="I2092" s="62">
        <v>0.70622744620900602</v>
      </c>
      <c r="J2092" s="62">
        <v>0.61496213104120157</v>
      </c>
      <c r="K2092" s="62"/>
      <c r="L2092" s="65">
        <f t="shared" si="298"/>
        <v>4.038290482684598E-3</v>
      </c>
      <c r="M2092" s="65">
        <f t="shared" si="299"/>
        <v>0.1716752936420064</v>
      </c>
      <c r="N2092" s="65">
        <f t="shared" si="300"/>
        <v>0.11042268243316254</v>
      </c>
      <c r="O2092" s="65">
        <f t="shared" si="301"/>
        <v>0.12380640285433737</v>
      </c>
      <c r="P2092" s="65">
        <f t="shared" si="302"/>
        <v>0.14632530678921549</v>
      </c>
      <c r="Q2092" s="65">
        <f t="shared" si="303"/>
        <v>8.3857429639941305E-2</v>
      </c>
      <c r="R2092" s="65">
        <f t="shared" si="304"/>
        <v>0.19236703041295319</v>
      </c>
      <c r="S2092" s="65">
        <f t="shared" si="305"/>
        <v>0.16750756374569906</v>
      </c>
      <c r="T2092" s="66">
        <f>(L2092*'Football Field'!$F$4)+(M2092*'Football Field'!$F$5)+(N2092*'Football Field'!$F$6)+(O2092*'Football Field'!$F$7)+(P2092*'Football Field'!$F$8)+(Q2092*'Football Field'!$F$9)+(R2092*'Football Field'!$F$10)+(S2092*'Football Field'!$F$11)</f>
        <v>151174359.41402009</v>
      </c>
    </row>
    <row r="2093" spans="2:20" x14ac:dyDescent="0.3">
      <c r="B2093" s="62">
        <f t="shared" si="297"/>
        <v>2066</v>
      </c>
      <c r="C2093" s="62">
        <v>0.93167306443183007</v>
      </c>
      <c r="D2093" s="62">
        <v>0.42980448103529378</v>
      </c>
      <c r="E2093" s="62">
        <v>0.43162293521991846</v>
      </c>
      <c r="F2093" s="62">
        <v>0.65433042196922142</v>
      </c>
      <c r="G2093" s="62">
        <v>0.90132499781848774</v>
      </c>
      <c r="H2093" s="62">
        <v>0.8559182528166418</v>
      </c>
      <c r="I2093" s="62">
        <v>0.83824470420280306</v>
      </c>
      <c r="J2093" s="62">
        <v>0.50048335164939406</v>
      </c>
      <c r="K2093" s="62"/>
      <c r="L2093" s="65">
        <f t="shared" si="298"/>
        <v>0.16806881934258311</v>
      </c>
      <c r="M2093" s="65">
        <f t="shared" si="299"/>
        <v>7.7534421068410089E-2</v>
      </c>
      <c r="N2093" s="65">
        <f t="shared" si="300"/>
        <v>7.7862460441347023E-2</v>
      </c>
      <c r="O2093" s="65">
        <f t="shared" si="301"/>
        <v>0.11803769549500362</v>
      </c>
      <c r="P2093" s="65">
        <f t="shared" si="302"/>
        <v>0.16259419104242392</v>
      </c>
      <c r="Q2093" s="65">
        <f t="shared" si="303"/>
        <v>0.15440305800016524</v>
      </c>
      <c r="R2093" s="65">
        <f t="shared" si="304"/>
        <v>0.15121484470676808</v>
      </c>
      <c r="S2093" s="65">
        <f t="shared" si="305"/>
        <v>9.0284509903299004E-2</v>
      </c>
      <c r="T2093" s="66">
        <f>(L2093*'Football Field'!$F$4)+(M2093*'Football Field'!$F$5)+(N2093*'Football Field'!$F$6)+(O2093*'Football Field'!$F$7)+(P2093*'Football Field'!$F$8)+(Q2093*'Football Field'!$F$9)+(R2093*'Football Field'!$F$10)+(S2093*'Football Field'!$F$11)</f>
        <v>144816224.75172588</v>
      </c>
    </row>
    <row r="2094" spans="2:20" x14ac:dyDescent="0.3">
      <c r="B2094" s="62">
        <f t="shared" si="297"/>
        <v>2067</v>
      </c>
      <c r="C2094" s="62">
        <v>0.28184297562348126</v>
      </c>
      <c r="D2094" s="62">
        <v>0.812371087325087</v>
      </c>
      <c r="E2094" s="62">
        <v>0.94606548631846654</v>
      </c>
      <c r="F2094" s="62">
        <v>0.73934578018587604</v>
      </c>
      <c r="G2094" s="62">
        <v>0.14551944856475307</v>
      </c>
      <c r="H2094" s="62">
        <v>0.73252715701900062</v>
      </c>
      <c r="I2094" s="62">
        <v>0.18634308821714052</v>
      </c>
      <c r="J2094" s="62">
        <v>0.57998659013567411</v>
      </c>
      <c r="K2094" s="62"/>
      <c r="L2094" s="65">
        <f t="shared" si="298"/>
        <v>6.3707701816940646E-2</v>
      </c>
      <c r="M2094" s="65">
        <f t="shared" si="299"/>
        <v>0.18362811732852949</v>
      </c>
      <c r="N2094" s="65">
        <f t="shared" si="300"/>
        <v>0.21384835924452386</v>
      </c>
      <c r="O2094" s="65">
        <f t="shared" si="301"/>
        <v>0.16712149876894397</v>
      </c>
      <c r="P2094" s="65">
        <f t="shared" si="302"/>
        <v>3.2893172580301645E-2</v>
      </c>
      <c r="Q2094" s="65">
        <f t="shared" si="303"/>
        <v>0.16558021923002192</v>
      </c>
      <c r="R2094" s="65">
        <f t="shared" si="304"/>
        <v>4.2120935863396415E-2</v>
      </c>
      <c r="S2094" s="65">
        <f t="shared" si="305"/>
        <v>0.13109999516734203</v>
      </c>
      <c r="T2094" s="66">
        <f>(L2094*'Football Field'!$F$4)+(M2094*'Football Field'!$F$5)+(N2094*'Football Field'!$F$6)+(O2094*'Football Field'!$F$7)+(P2094*'Football Field'!$F$8)+(Q2094*'Football Field'!$F$9)+(R2094*'Football Field'!$F$10)+(S2094*'Football Field'!$F$11)</f>
        <v>123426295.08884828</v>
      </c>
    </row>
    <row r="2095" spans="2:20" x14ac:dyDescent="0.3">
      <c r="B2095" s="62">
        <f t="shared" si="297"/>
        <v>2068</v>
      </c>
      <c r="C2095" s="62">
        <v>0.11566284934490823</v>
      </c>
      <c r="D2095" s="62">
        <v>0.53677847078861274</v>
      </c>
      <c r="E2095" s="62">
        <v>0.81487496264964432</v>
      </c>
      <c r="F2095" s="62">
        <v>0.91484692945375712</v>
      </c>
      <c r="G2095" s="62">
        <v>0.76489370986869842</v>
      </c>
      <c r="H2095" s="62">
        <v>0.61869561099132897</v>
      </c>
      <c r="I2095" s="62">
        <v>0.72099782131777213</v>
      </c>
      <c r="J2095" s="62">
        <v>0.47630641196835311</v>
      </c>
      <c r="K2095" s="62"/>
      <c r="L2095" s="65">
        <f t="shared" si="298"/>
        <v>2.3304760511373274E-2</v>
      </c>
      <c r="M2095" s="65">
        <f t="shared" si="299"/>
        <v>0.10815481185394551</v>
      </c>
      <c r="N2095" s="65">
        <f t="shared" si="300"/>
        <v>0.1641881205488408</v>
      </c>
      <c r="O2095" s="65">
        <f t="shared" si="301"/>
        <v>0.1843313450795909</v>
      </c>
      <c r="P2095" s="65">
        <f t="shared" si="302"/>
        <v>0.15411746145030086</v>
      </c>
      <c r="Q2095" s="65">
        <f t="shared" si="303"/>
        <v>0.12466019231978592</v>
      </c>
      <c r="R2095" s="65">
        <f t="shared" si="304"/>
        <v>0.14527293465619848</v>
      </c>
      <c r="S2095" s="65">
        <f t="shared" si="305"/>
        <v>9.5970373579964255E-2</v>
      </c>
      <c r="T2095" s="66">
        <f>(L2095*'Football Field'!$F$4)+(M2095*'Football Field'!$F$5)+(N2095*'Football Field'!$F$6)+(O2095*'Football Field'!$F$7)+(P2095*'Football Field'!$F$8)+(Q2095*'Football Field'!$F$9)+(R2095*'Football Field'!$F$10)+(S2095*'Football Field'!$F$11)</f>
        <v>146669344.20802754</v>
      </c>
    </row>
    <row r="2096" spans="2:20" x14ac:dyDescent="0.3">
      <c r="B2096" s="62">
        <f t="shared" si="297"/>
        <v>2069</v>
      </c>
      <c r="C2096" s="62">
        <v>0.30591777819685106</v>
      </c>
      <c r="D2096" s="62">
        <v>0.54043041779620715</v>
      </c>
      <c r="E2096" s="62">
        <v>0.32783445938142586</v>
      </c>
      <c r="F2096" s="62">
        <v>0.32205222285766144</v>
      </c>
      <c r="G2096" s="62">
        <v>0.93024411769643767</v>
      </c>
      <c r="H2096" s="62">
        <v>0.98339837132164887</v>
      </c>
      <c r="I2096" s="62">
        <v>0.79197571796778643</v>
      </c>
      <c r="J2096" s="62">
        <v>0.26709277976248724</v>
      </c>
      <c r="K2096" s="62"/>
      <c r="L2096" s="65">
        <f t="shared" si="298"/>
        <v>6.8454124851697107E-2</v>
      </c>
      <c r="M2096" s="65">
        <f t="shared" si="299"/>
        <v>0.12093017774753569</v>
      </c>
      <c r="N2096" s="65">
        <f t="shared" si="300"/>
        <v>7.3358342053413073E-2</v>
      </c>
      <c r="O2096" s="65">
        <f t="shared" si="301"/>
        <v>7.2064471709385167E-2</v>
      </c>
      <c r="P2096" s="65">
        <f t="shared" si="302"/>
        <v>0.20815739232511279</v>
      </c>
      <c r="Q2096" s="65">
        <f t="shared" si="303"/>
        <v>0.22005152915987239</v>
      </c>
      <c r="R2096" s="65">
        <f t="shared" si="304"/>
        <v>0.17721756805645289</v>
      </c>
      <c r="S2096" s="65">
        <f t="shared" si="305"/>
        <v>5.9766394096530936E-2</v>
      </c>
      <c r="T2096" s="66">
        <f>(L2096*'Football Field'!$F$4)+(M2096*'Football Field'!$F$5)+(N2096*'Football Field'!$F$6)+(O2096*'Football Field'!$F$7)+(P2096*'Football Field'!$F$8)+(Q2096*'Football Field'!$F$9)+(R2096*'Football Field'!$F$10)+(S2096*'Football Field'!$F$11)</f>
        <v>151819577.8502717</v>
      </c>
    </row>
    <row r="2097" spans="2:20" x14ac:dyDescent="0.3">
      <c r="B2097" s="62">
        <f t="shared" si="297"/>
        <v>2070</v>
      </c>
      <c r="C2097" s="62">
        <v>0.41008986598116492</v>
      </c>
      <c r="D2097" s="62">
        <v>0.45401768445781654</v>
      </c>
      <c r="E2097" s="62">
        <v>0.15890300024545811</v>
      </c>
      <c r="F2097" s="62">
        <v>0.60841511082693056</v>
      </c>
      <c r="G2097" s="62">
        <v>0.14317545014757449</v>
      </c>
      <c r="H2097" s="62">
        <v>0.1747966409723114</v>
      </c>
      <c r="I2097" s="62">
        <v>0.90204779614782371</v>
      </c>
      <c r="J2097" s="62">
        <v>0.19030920343917745</v>
      </c>
      <c r="K2097" s="62"/>
      <c r="L2097" s="65">
        <f t="shared" si="298"/>
        <v>0.13482016118561138</v>
      </c>
      <c r="M2097" s="65">
        <f t="shared" si="299"/>
        <v>0.14926176547491724</v>
      </c>
      <c r="N2097" s="65">
        <f t="shared" si="300"/>
        <v>5.2240569404740825E-2</v>
      </c>
      <c r="O2097" s="65">
        <f t="shared" si="301"/>
        <v>0.20002109321378794</v>
      </c>
      <c r="P2097" s="65">
        <f t="shared" si="302"/>
        <v>4.7070017739977578E-2</v>
      </c>
      <c r="Q2097" s="65">
        <f t="shared" si="303"/>
        <v>5.7465724626496476E-2</v>
      </c>
      <c r="R2097" s="65">
        <f t="shared" si="304"/>
        <v>0.29655507088136812</v>
      </c>
      <c r="S2097" s="65">
        <f t="shared" si="305"/>
        <v>6.256559747310031E-2</v>
      </c>
      <c r="T2097" s="66">
        <f>(L2097*'Football Field'!$F$4)+(M2097*'Football Field'!$F$5)+(N2097*'Football Field'!$F$6)+(O2097*'Football Field'!$F$7)+(P2097*'Football Field'!$F$8)+(Q2097*'Football Field'!$F$9)+(R2097*'Football Field'!$F$10)+(S2097*'Football Field'!$F$11)</f>
        <v>155147439.1414524</v>
      </c>
    </row>
    <row r="2098" spans="2:20" x14ac:dyDescent="0.3">
      <c r="B2098" s="62">
        <f t="shared" si="297"/>
        <v>2071</v>
      </c>
      <c r="C2098" s="62">
        <v>0.13584260715202334</v>
      </c>
      <c r="D2098" s="62">
        <v>0.74587719089745419</v>
      </c>
      <c r="E2098" s="62">
        <v>0.98678692344269769</v>
      </c>
      <c r="F2098" s="62">
        <v>0.33330574963850379</v>
      </c>
      <c r="G2098" s="62">
        <v>0.86629511186214003</v>
      </c>
      <c r="H2098" s="62">
        <v>0.90604682653782009</v>
      </c>
      <c r="I2098" s="62">
        <v>4.0419714982599664E-2</v>
      </c>
      <c r="J2098" s="62">
        <v>0.9989128187307198</v>
      </c>
      <c r="K2098" s="62"/>
      <c r="L2098" s="65">
        <f t="shared" si="298"/>
        <v>2.7095434512915455E-2</v>
      </c>
      <c r="M2098" s="65">
        <f t="shared" si="299"/>
        <v>0.14877413651242843</v>
      </c>
      <c r="N2098" s="65">
        <f t="shared" si="300"/>
        <v>0.19682646721010524</v>
      </c>
      <c r="O2098" s="65">
        <f t="shared" si="301"/>
        <v>6.6481822614030697E-2</v>
      </c>
      <c r="P2098" s="65">
        <f t="shared" si="302"/>
        <v>0.17279293267723303</v>
      </c>
      <c r="Q2098" s="65">
        <f t="shared" si="303"/>
        <v>0.18072188813791262</v>
      </c>
      <c r="R2098" s="65">
        <f t="shared" si="304"/>
        <v>8.0621961202209172E-3</v>
      </c>
      <c r="S2098" s="65">
        <f t="shared" si="305"/>
        <v>0.19924512221515372</v>
      </c>
      <c r="T2098" s="66">
        <f>(L2098*'Football Field'!$F$4)+(M2098*'Football Field'!$F$5)+(N2098*'Football Field'!$F$6)+(O2098*'Football Field'!$F$7)+(P2098*'Football Field'!$F$8)+(Q2098*'Football Field'!$F$9)+(R2098*'Football Field'!$F$10)+(S2098*'Football Field'!$F$11)</f>
        <v>129823296.15874934</v>
      </c>
    </row>
    <row r="2099" spans="2:20" x14ac:dyDescent="0.3">
      <c r="B2099" s="62">
        <f t="shared" si="297"/>
        <v>2072</v>
      </c>
      <c r="C2099" s="62">
        <v>0.1902706781011726</v>
      </c>
      <c r="D2099" s="62">
        <v>0.19572233028500763</v>
      </c>
      <c r="E2099" s="62">
        <v>4.1683774854707312E-2</v>
      </c>
      <c r="F2099" s="62">
        <v>4.0021862752533943E-2</v>
      </c>
      <c r="G2099" s="62">
        <v>0.15665707248634941</v>
      </c>
      <c r="H2099" s="62">
        <v>0.58324414400861457</v>
      </c>
      <c r="I2099" s="62">
        <v>0.58566677732051686</v>
      </c>
      <c r="J2099" s="62">
        <v>0.10672674412788097</v>
      </c>
      <c r="K2099" s="62"/>
      <c r="L2099" s="65">
        <f t="shared" si="298"/>
        <v>0.10014281086965264</v>
      </c>
      <c r="M2099" s="65">
        <f t="shared" si="299"/>
        <v>0.10301211148402595</v>
      </c>
      <c r="N2099" s="65">
        <f t="shared" si="300"/>
        <v>2.1938905265206025E-2</v>
      </c>
      <c r="O2099" s="65">
        <f t="shared" si="301"/>
        <v>2.1064211639310399E-2</v>
      </c>
      <c r="P2099" s="65">
        <f t="shared" si="302"/>
        <v>8.2451377889409386E-2</v>
      </c>
      <c r="Q2099" s="65">
        <f t="shared" si="303"/>
        <v>0.30697167102768202</v>
      </c>
      <c r="R2099" s="65">
        <f t="shared" si="304"/>
        <v>0.30824674563182752</v>
      </c>
      <c r="S2099" s="65">
        <f t="shared" si="305"/>
        <v>5.6172166192886064E-2</v>
      </c>
      <c r="T2099" s="66">
        <f>(L2099*'Football Field'!$F$4)+(M2099*'Football Field'!$F$5)+(N2099*'Football Field'!$F$6)+(O2099*'Football Field'!$F$7)+(P2099*'Football Field'!$F$8)+(Q2099*'Football Field'!$F$9)+(R2099*'Football Field'!$F$10)+(S2099*'Football Field'!$F$11)</f>
        <v>157868422.60789299</v>
      </c>
    </row>
    <row r="2100" spans="2:20" x14ac:dyDescent="0.3">
      <c r="B2100" s="62">
        <f t="shared" si="297"/>
        <v>2073</v>
      </c>
      <c r="C2100" s="62">
        <v>0.93030127894778702</v>
      </c>
      <c r="D2100" s="62">
        <v>0.96457516158696555</v>
      </c>
      <c r="E2100" s="62">
        <v>0.80303462920237068</v>
      </c>
      <c r="F2100" s="62">
        <v>9.7552368166550663E-2</v>
      </c>
      <c r="G2100" s="62">
        <v>7.1627228740138271E-2</v>
      </c>
      <c r="H2100" s="62">
        <v>0.83001419755164207</v>
      </c>
      <c r="I2100" s="62">
        <v>0.52697816348550164</v>
      </c>
      <c r="J2100" s="62">
        <v>0.38754991558519525</v>
      </c>
      <c r="K2100" s="62"/>
      <c r="L2100" s="65">
        <f t="shared" si="298"/>
        <v>0.20172925521017482</v>
      </c>
      <c r="M2100" s="65">
        <f t="shared" si="299"/>
        <v>0.20916130434782895</v>
      </c>
      <c r="N2100" s="65">
        <f t="shared" si="300"/>
        <v>0.17413238197436157</v>
      </c>
      <c r="O2100" s="65">
        <f t="shared" si="301"/>
        <v>2.115354135220051E-2</v>
      </c>
      <c r="P2100" s="65">
        <f t="shared" si="302"/>
        <v>1.553185815552113E-2</v>
      </c>
      <c r="Q2100" s="65">
        <f t="shared" si="303"/>
        <v>0.17998271062826424</v>
      </c>
      <c r="R2100" s="65">
        <f t="shared" si="304"/>
        <v>0.11427148907308173</v>
      </c>
      <c r="S2100" s="65">
        <f t="shared" si="305"/>
        <v>8.4037459258567149E-2</v>
      </c>
      <c r="T2100" s="66">
        <f>(L2100*'Football Field'!$F$4)+(M2100*'Football Field'!$F$5)+(N2100*'Football Field'!$F$6)+(O2100*'Football Field'!$F$7)+(P2100*'Football Field'!$F$8)+(Q2100*'Football Field'!$F$9)+(R2100*'Football Field'!$F$10)+(S2100*'Football Field'!$F$11)</f>
        <v>128830955.1303146</v>
      </c>
    </row>
    <row r="2101" spans="2:20" x14ac:dyDescent="0.3">
      <c r="B2101" s="62">
        <f t="shared" si="297"/>
        <v>2074</v>
      </c>
      <c r="C2101" s="62">
        <v>0.25301923681036065</v>
      </c>
      <c r="D2101" s="62">
        <v>0.34851582292920946</v>
      </c>
      <c r="E2101" s="62">
        <v>0.55441762044777831</v>
      </c>
      <c r="F2101" s="62">
        <v>0.85773702349417236</v>
      </c>
      <c r="G2101" s="62">
        <v>0.9758296427039912</v>
      </c>
      <c r="H2101" s="62">
        <v>0.38371933978061845</v>
      </c>
      <c r="I2101" s="62">
        <v>0.85252964359965833</v>
      </c>
      <c r="J2101" s="62">
        <v>0.74243993531693875</v>
      </c>
      <c r="K2101" s="62"/>
      <c r="L2101" s="65">
        <f t="shared" si="298"/>
        <v>5.0927663115215148E-2</v>
      </c>
      <c r="M2101" s="65">
        <f t="shared" si="299"/>
        <v>7.0149197524312368E-2</v>
      </c>
      <c r="N2101" s="65">
        <f t="shared" si="300"/>
        <v>0.11159307155948031</v>
      </c>
      <c r="O2101" s="65">
        <f t="shared" si="301"/>
        <v>0.17264514241934459</v>
      </c>
      <c r="P2101" s="65">
        <f t="shared" si="302"/>
        <v>0.19641480200463021</v>
      </c>
      <c r="Q2101" s="65">
        <f t="shared" si="303"/>
        <v>7.7234954596700878E-2</v>
      </c>
      <c r="R2101" s="65">
        <f t="shared" si="304"/>
        <v>0.17159700199996802</v>
      </c>
      <c r="S2101" s="65">
        <f t="shared" si="305"/>
        <v>0.14943816678034857</v>
      </c>
      <c r="T2101" s="66">
        <f>(L2101*'Football Field'!$F$4)+(M2101*'Football Field'!$F$5)+(N2101*'Football Field'!$F$6)+(O2101*'Football Field'!$F$7)+(P2101*'Football Field'!$F$8)+(Q2101*'Football Field'!$F$9)+(R2101*'Football Field'!$F$10)+(S2101*'Football Field'!$F$11)</f>
        <v>152734922.59753203</v>
      </c>
    </row>
    <row r="2102" spans="2:20" x14ac:dyDescent="0.3">
      <c r="B2102" s="62">
        <f t="shared" si="297"/>
        <v>2075</v>
      </c>
      <c r="C2102" s="62">
        <v>0.288187741037923</v>
      </c>
      <c r="D2102" s="62">
        <v>0.62197279780068404</v>
      </c>
      <c r="E2102" s="62">
        <v>0.61918308369185826</v>
      </c>
      <c r="F2102" s="62">
        <v>0.93010089447518307</v>
      </c>
      <c r="G2102" s="62">
        <v>0.60342467855996762</v>
      </c>
      <c r="H2102" s="62">
        <v>0.25885020173632178</v>
      </c>
      <c r="I2102" s="62">
        <v>0.27746122229713421</v>
      </c>
      <c r="J2102" s="62">
        <v>0.88823848465776156</v>
      </c>
      <c r="K2102" s="62"/>
      <c r="L2102" s="65">
        <f t="shared" si="298"/>
        <v>6.4221267134274077E-2</v>
      </c>
      <c r="M2102" s="65">
        <f t="shared" si="299"/>
        <v>0.13860367916397007</v>
      </c>
      <c r="N2102" s="65">
        <f t="shared" si="300"/>
        <v>0.13798200464594265</v>
      </c>
      <c r="O2102" s="65">
        <f t="shared" si="301"/>
        <v>0.20726855969233526</v>
      </c>
      <c r="P2102" s="65">
        <f t="shared" si="302"/>
        <v>0.13447031902760093</v>
      </c>
      <c r="Q2102" s="65">
        <f t="shared" si="303"/>
        <v>5.76835360643655E-2</v>
      </c>
      <c r="R2102" s="65">
        <f t="shared" si="304"/>
        <v>6.1830913460686192E-2</v>
      </c>
      <c r="S2102" s="65">
        <f t="shared" si="305"/>
        <v>0.19793972081082534</v>
      </c>
      <c r="T2102" s="66">
        <f>(L2102*'Football Field'!$F$4)+(M2102*'Football Field'!$F$5)+(N2102*'Football Field'!$F$6)+(O2102*'Football Field'!$F$7)+(P2102*'Football Field'!$F$8)+(Q2102*'Football Field'!$F$9)+(R2102*'Football Field'!$F$10)+(S2102*'Football Field'!$F$11)</f>
        <v>133450387.75002159</v>
      </c>
    </row>
    <row r="2103" spans="2:20" x14ac:dyDescent="0.3">
      <c r="B2103" s="62">
        <f t="shared" si="297"/>
        <v>2076</v>
      </c>
      <c r="C2103" s="62">
        <v>0.49769969387738955</v>
      </c>
      <c r="D2103" s="62">
        <v>0.39723831692171885</v>
      </c>
      <c r="E2103" s="62">
        <v>0.65468313277799373</v>
      </c>
      <c r="F2103" s="62">
        <v>0.40902047565843458</v>
      </c>
      <c r="G2103" s="62">
        <v>0.10661653346228905</v>
      </c>
      <c r="H2103" s="62">
        <v>0.40386245398327481</v>
      </c>
      <c r="I2103" s="62">
        <v>0.15508715306426457</v>
      </c>
      <c r="J2103" s="62">
        <v>0.35529340744941562</v>
      </c>
      <c r="K2103" s="62"/>
      <c r="L2103" s="65">
        <f t="shared" si="298"/>
        <v>0.16704128172769836</v>
      </c>
      <c r="M2103" s="65">
        <f t="shared" si="299"/>
        <v>0.13332376617114106</v>
      </c>
      <c r="N2103" s="65">
        <f t="shared" si="300"/>
        <v>0.21972910767287329</v>
      </c>
      <c r="O2103" s="65">
        <f t="shared" si="301"/>
        <v>0.13727817265583753</v>
      </c>
      <c r="P2103" s="65">
        <f t="shared" si="302"/>
        <v>3.5783350124567723E-2</v>
      </c>
      <c r="Q2103" s="65">
        <f t="shared" si="303"/>
        <v>0.13554700311244175</v>
      </c>
      <c r="R2103" s="65">
        <f t="shared" si="304"/>
        <v>5.205138187956479E-2</v>
      </c>
      <c r="S2103" s="65">
        <f t="shared" si="305"/>
        <v>0.11924593665587538</v>
      </c>
      <c r="T2103" s="66">
        <f>(L2103*'Football Field'!$F$4)+(M2103*'Football Field'!$F$5)+(N2103*'Football Field'!$F$6)+(O2103*'Football Field'!$F$7)+(P2103*'Football Field'!$F$8)+(Q2103*'Football Field'!$F$9)+(R2103*'Football Field'!$F$10)+(S2103*'Football Field'!$F$11)</f>
        <v>124555909.12114924</v>
      </c>
    </row>
    <row r="2104" spans="2:20" x14ac:dyDescent="0.3">
      <c r="B2104" s="62">
        <f t="shared" si="297"/>
        <v>2077</v>
      </c>
      <c r="C2104" s="62">
        <v>0.152387734540256</v>
      </c>
      <c r="D2104" s="62">
        <v>0.1379791053384718</v>
      </c>
      <c r="E2104" s="62">
        <v>0.1914976134319788</v>
      </c>
      <c r="F2104" s="62">
        <v>0.14389790049541595</v>
      </c>
      <c r="G2104" s="62">
        <v>1.1029247753189808E-2</v>
      </c>
      <c r="H2104" s="62">
        <v>0.38307748974627975</v>
      </c>
      <c r="I2104" s="62">
        <v>0.43476741747973369</v>
      </c>
      <c r="J2104" s="62">
        <v>0.14722424991144878</v>
      </c>
      <c r="K2104" s="62"/>
      <c r="L2104" s="65">
        <f t="shared" si="298"/>
        <v>9.5131698378224869E-2</v>
      </c>
      <c r="M2104" s="65">
        <f t="shared" si="299"/>
        <v>8.6136766001264312E-2</v>
      </c>
      <c r="N2104" s="65">
        <f t="shared" si="300"/>
        <v>0.11954697834521863</v>
      </c>
      <c r="O2104" s="65">
        <f t="shared" si="301"/>
        <v>8.983171584307173E-2</v>
      </c>
      <c r="P2104" s="65">
        <f t="shared" si="302"/>
        <v>6.8852724516223684E-3</v>
      </c>
      <c r="Q2104" s="65">
        <f t="shared" si="303"/>
        <v>0.23914531126784078</v>
      </c>
      <c r="R2104" s="65">
        <f t="shared" si="304"/>
        <v>0.27141398846267217</v>
      </c>
      <c r="S2104" s="65">
        <f t="shared" si="305"/>
        <v>9.190826925008512E-2</v>
      </c>
      <c r="T2104" s="66">
        <f>(L2104*'Football Field'!$F$4)+(M2104*'Football Field'!$F$5)+(N2104*'Football Field'!$F$6)+(O2104*'Football Field'!$F$7)+(P2104*'Football Field'!$F$8)+(Q2104*'Football Field'!$F$9)+(R2104*'Football Field'!$F$10)+(S2104*'Football Field'!$F$11)</f>
        <v>149959278.04727426</v>
      </c>
    </row>
    <row r="2105" spans="2:20" x14ac:dyDescent="0.3">
      <c r="B2105" s="62">
        <f t="shared" si="297"/>
        <v>2078</v>
      </c>
      <c r="C2105" s="62">
        <v>0.1264257009451123</v>
      </c>
      <c r="D2105" s="62">
        <v>0.29474119243799846</v>
      </c>
      <c r="E2105" s="62">
        <v>0.31808814498759508</v>
      </c>
      <c r="F2105" s="62">
        <v>0.5495567347024376</v>
      </c>
      <c r="G2105" s="62">
        <v>0.86117756122798539</v>
      </c>
      <c r="H2105" s="62">
        <v>0.28393694224624955</v>
      </c>
      <c r="I2105" s="62">
        <v>0.59789867857683521</v>
      </c>
      <c r="J2105" s="62">
        <v>0.71344685674660058</v>
      </c>
      <c r="K2105" s="62"/>
      <c r="L2105" s="65">
        <f t="shared" si="298"/>
        <v>3.3756081613195633E-2</v>
      </c>
      <c r="M2105" s="65">
        <f t="shared" si="299"/>
        <v>7.8696876286469375E-2</v>
      </c>
      <c r="N2105" s="65">
        <f t="shared" si="300"/>
        <v>8.4930590078776069E-2</v>
      </c>
      <c r="O2105" s="65">
        <f t="shared" si="301"/>
        <v>0.14673347150948879</v>
      </c>
      <c r="P2105" s="65">
        <f t="shared" si="302"/>
        <v>0.22993726610133949</v>
      </c>
      <c r="Q2105" s="65">
        <f t="shared" si="303"/>
        <v>7.5812105638447425E-2</v>
      </c>
      <c r="R2105" s="65">
        <f t="shared" si="304"/>
        <v>0.1596409309150186</v>
      </c>
      <c r="S2105" s="65">
        <f t="shared" si="305"/>
        <v>0.19049267785726456</v>
      </c>
      <c r="T2105" s="66">
        <f>(L2105*'Football Field'!$F$4)+(M2105*'Football Field'!$F$5)+(N2105*'Football Field'!$F$6)+(O2105*'Football Field'!$F$7)+(P2105*'Football Field'!$F$8)+(Q2105*'Football Field'!$F$9)+(R2105*'Football Field'!$F$10)+(S2105*'Football Field'!$F$11)</f>
        <v>153315176.18083969</v>
      </c>
    </row>
    <row r="2106" spans="2:20" x14ac:dyDescent="0.3">
      <c r="B2106" s="62">
        <f t="shared" si="297"/>
        <v>2079</v>
      </c>
      <c r="C2106" s="62">
        <v>0.29614591846872551</v>
      </c>
      <c r="D2106" s="62">
        <v>1.9424015279665419E-2</v>
      </c>
      <c r="E2106" s="62">
        <v>0.61811569519643927</v>
      </c>
      <c r="F2106" s="62">
        <v>0.8039833554859519</v>
      </c>
      <c r="G2106" s="62">
        <v>0.5184042721086648</v>
      </c>
      <c r="H2106" s="62">
        <v>0.75465645415916394</v>
      </c>
      <c r="I2106" s="62">
        <v>0.15273922093287695</v>
      </c>
      <c r="J2106" s="62">
        <v>0.26983051047070317</v>
      </c>
      <c r="K2106" s="62"/>
      <c r="L2106" s="65">
        <f t="shared" si="298"/>
        <v>8.6256944220221288E-2</v>
      </c>
      <c r="M2106" s="65">
        <f t="shared" si="299"/>
        <v>5.6575360253960831E-3</v>
      </c>
      <c r="N2106" s="65">
        <f t="shared" si="300"/>
        <v>0.18003547480203777</v>
      </c>
      <c r="O2106" s="65">
        <f t="shared" si="301"/>
        <v>0.23417222093324816</v>
      </c>
      <c r="P2106" s="65">
        <f t="shared" si="302"/>
        <v>0.15099302605287718</v>
      </c>
      <c r="Q2106" s="65">
        <f t="shared" si="303"/>
        <v>0.21980502047240361</v>
      </c>
      <c r="R2106" s="65">
        <f t="shared" si="304"/>
        <v>4.4487590875369597E-2</v>
      </c>
      <c r="S2106" s="65">
        <f t="shared" si="305"/>
        <v>7.8592186618446372E-2</v>
      </c>
      <c r="T2106" s="66">
        <f>(L2106*'Football Field'!$F$4)+(M2106*'Football Field'!$F$5)+(N2106*'Football Field'!$F$6)+(O2106*'Football Field'!$F$7)+(P2106*'Football Field'!$F$8)+(Q2106*'Football Field'!$F$9)+(R2106*'Football Field'!$F$10)+(S2106*'Football Field'!$F$11)</f>
        <v>133081982.21173188</v>
      </c>
    </row>
    <row r="2107" spans="2:20" x14ac:dyDescent="0.3">
      <c r="B2107" s="62">
        <f t="shared" si="297"/>
        <v>2080</v>
      </c>
      <c r="C2107" s="62">
        <v>0.36447070577604113</v>
      </c>
      <c r="D2107" s="62">
        <v>0.95433414939354833</v>
      </c>
      <c r="E2107" s="62">
        <v>0.97792095191432249</v>
      </c>
      <c r="F2107" s="62">
        <v>0.25060948906097658</v>
      </c>
      <c r="G2107" s="62">
        <v>0.38808623102737194</v>
      </c>
      <c r="H2107" s="62">
        <v>0.76175354525200456</v>
      </c>
      <c r="I2107" s="62">
        <v>0.53420211370856252</v>
      </c>
      <c r="J2107" s="62">
        <v>0.84596373787731394</v>
      </c>
      <c r="K2107" s="62"/>
      <c r="L2107" s="65">
        <f t="shared" si="298"/>
        <v>7.1783776435516172E-2</v>
      </c>
      <c r="M2107" s="65">
        <f t="shared" si="299"/>
        <v>0.18795943854796426</v>
      </c>
      <c r="N2107" s="65">
        <f t="shared" si="300"/>
        <v>0.1926049415531367</v>
      </c>
      <c r="O2107" s="65">
        <f t="shared" si="301"/>
        <v>4.9358412762057026E-2</v>
      </c>
      <c r="P2107" s="65">
        <f t="shared" si="302"/>
        <v>7.6434936482629778E-2</v>
      </c>
      <c r="Q2107" s="65">
        <f t="shared" si="303"/>
        <v>0.15003001702126453</v>
      </c>
      <c r="R2107" s="65">
        <f t="shared" si="304"/>
        <v>0.10521296909222388</v>
      </c>
      <c r="S2107" s="65">
        <f t="shared" si="305"/>
        <v>0.16661550810520759</v>
      </c>
      <c r="T2107" s="66">
        <f>(L2107*'Football Field'!$F$4)+(M2107*'Football Field'!$F$5)+(N2107*'Football Field'!$F$6)+(O2107*'Football Field'!$F$7)+(P2107*'Football Field'!$F$8)+(Q2107*'Football Field'!$F$9)+(R2107*'Football Field'!$F$10)+(S2107*'Football Field'!$F$11)</f>
        <v>134583305.14062154</v>
      </c>
    </row>
    <row r="2108" spans="2:20" x14ac:dyDescent="0.3">
      <c r="B2108" s="62">
        <f t="shared" si="297"/>
        <v>2081</v>
      </c>
      <c r="C2108" s="62">
        <v>0.38286596661111416</v>
      </c>
      <c r="D2108" s="62">
        <v>5.30074876311869E-2</v>
      </c>
      <c r="E2108" s="62">
        <v>0.24975409069184029</v>
      </c>
      <c r="F2108" s="62">
        <v>0.84049352866924842</v>
      </c>
      <c r="G2108" s="62">
        <v>0.53209386756015542</v>
      </c>
      <c r="H2108" s="62">
        <v>0.75478488375685238</v>
      </c>
      <c r="I2108" s="62">
        <v>0.78228277744747965</v>
      </c>
      <c r="J2108" s="62">
        <v>0.3579736789393424</v>
      </c>
      <c r="K2108" s="62"/>
      <c r="L2108" s="65">
        <f t="shared" si="298"/>
        <v>9.6848253532531473E-2</v>
      </c>
      <c r="M2108" s="65">
        <f t="shared" si="299"/>
        <v>1.3408563437141738E-2</v>
      </c>
      <c r="N2108" s="65">
        <f t="shared" si="300"/>
        <v>6.3176802342107277E-2</v>
      </c>
      <c r="O2108" s="65">
        <f t="shared" si="301"/>
        <v>0.21260790317174255</v>
      </c>
      <c r="P2108" s="65">
        <f t="shared" si="302"/>
        <v>0.13459635037478734</v>
      </c>
      <c r="Q2108" s="65">
        <f t="shared" si="303"/>
        <v>0.19092738493221803</v>
      </c>
      <c r="R2108" s="65">
        <f t="shared" si="304"/>
        <v>0.19788314285275804</v>
      </c>
      <c r="S2108" s="65">
        <f t="shared" si="305"/>
        <v>9.0551599356713489E-2</v>
      </c>
      <c r="T2108" s="66">
        <f>(L2108*'Football Field'!$F$4)+(M2108*'Football Field'!$F$5)+(N2108*'Football Field'!$F$6)+(O2108*'Football Field'!$F$7)+(P2108*'Football Field'!$F$8)+(Q2108*'Football Field'!$F$9)+(R2108*'Football Field'!$F$10)+(S2108*'Football Field'!$F$11)</f>
        <v>149835144.91037688</v>
      </c>
    </row>
    <row r="2109" spans="2:20" x14ac:dyDescent="0.3">
      <c r="B2109" s="62">
        <f t="shared" si="297"/>
        <v>2082</v>
      </c>
      <c r="C2109" s="62">
        <v>0.98758358315641115</v>
      </c>
      <c r="D2109" s="62">
        <v>0.18993327477725097</v>
      </c>
      <c r="E2109" s="62">
        <v>0.75368183937277455</v>
      </c>
      <c r="F2109" s="62">
        <v>0.36548656072118413</v>
      </c>
      <c r="G2109" s="62">
        <v>0.55454211166160539</v>
      </c>
      <c r="H2109" s="62">
        <v>0.1369603460749278</v>
      </c>
      <c r="I2109" s="62">
        <v>0.71948738025142944</v>
      </c>
      <c r="J2109" s="62">
        <v>0.39082524287970866</v>
      </c>
      <c r="K2109" s="62"/>
      <c r="L2109" s="65">
        <f t="shared" si="298"/>
        <v>0.24096218165071667</v>
      </c>
      <c r="M2109" s="65">
        <f t="shared" si="299"/>
        <v>4.6342139580851059E-2</v>
      </c>
      <c r="N2109" s="65">
        <f t="shared" si="300"/>
        <v>0.18389210126939301</v>
      </c>
      <c r="O2109" s="65">
        <f t="shared" si="301"/>
        <v>8.9175681468821655E-2</v>
      </c>
      <c r="P2109" s="65">
        <f t="shared" si="302"/>
        <v>0.13530366373254379</v>
      </c>
      <c r="Q2109" s="65">
        <f t="shared" si="303"/>
        <v>3.3417185494693413E-2</v>
      </c>
      <c r="R2109" s="65">
        <f t="shared" si="304"/>
        <v>0.17554893760124948</v>
      </c>
      <c r="S2109" s="65">
        <f t="shared" si="305"/>
        <v>9.5358109201730976E-2</v>
      </c>
      <c r="T2109" s="66">
        <f>(L2109*'Football Field'!$F$4)+(M2109*'Football Field'!$F$5)+(N2109*'Football Field'!$F$6)+(O2109*'Football Field'!$F$7)+(P2109*'Football Field'!$F$8)+(Q2109*'Football Field'!$F$9)+(R2109*'Football Field'!$F$10)+(S2109*'Football Field'!$F$11)</f>
        <v>148316071.38526845</v>
      </c>
    </row>
    <row r="2110" spans="2:20" x14ac:dyDescent="0.3">
      <c r="B2110" s="62">
        <f t="shared" si="297"/>
        <v>2083</v>
      </c>
      <c r="C2110" s="62">
        <v>0.154833173183066</v>
      </c>
      <c r="D2110" s="62">
        <v>0.93535433172741633</v>
      </c>
      <c r="E2110" s="62">
        <v>0.22639193075241137</v>
      </c>
      <c r="F2110" s="62">
        <v>0.82657489841798126</v>
      </c>
      <c r="G2110" s="62">
        <v>0.13353569071663374</v>
      </c>
      <c r="H2110" s="62">
        <v>0.39245969805199554</v>
      </c>
      <c r="I2110" s="62">
        <v>0.91417709282814019</v>
      </c>
      <c r="J2110" s="62">
        <v>0.73741019796931884</v>
      </c>
      <c r="K2110" s="62"/>
      <c r="L2110" s="65">
        <f t="shared" si="298"/>
        <v>3.5834898697613027E-2</v>
      </c>
      <c r="M2110" s="65">
        <f t="shared" si="299"/>
        <v>0.21648027379891854</v>
      </c>
      <c r="N2110" s="65">
        <f t="shared" si="300"/>
        <v>5.2396600403439707E-2</v>
      </c>
      <c r="O2110" s="65">
        <f t="shared" si="301"/>
        <v>0.19130414459553094</v>
      </c>
      <c r="P2110" s="65">
        <f t="shared" si="302"/>
        <v>3.0905766839051729E-2</v>
      </c>
      <c r="Q2110" s="65">
        <f t="shared" si="303"/>
        <v>9.0831655991192986E-2</v>
      </c>
      <c r="R2110" s="65">
        <f t="shared" si="304"/>
        <v>0.21157897135158416</v>
      </c>
      <c r="S2110" s="65">
        <f t="shared" si="305"/>
        <v>0.17066768832266882</v>
      </c>
      <c r="T2110" s="66">
        <f>(L2110*'Football Field'!$F$4)+(M2110*'Football Field'!$F$5)+(N2110*'Football Field'!$F$6)+(O2110*'Football Field'!$F$7)+(P2110*'Football Field'!$F$8)+(Q2110*'Football Field'!$F$9)+(R2110*'Football Field'!$F$10)+(S2110*'Football Field'!$F$11)</f>
        <v>143067534.01012152</v>
      </c>
    </row>
    <row r="2111" spans="2:20" x14ac:dyDescent="0.3">
      <c r="B2111" s="62">
        <f t="shared" si="297"/>
        <v>2084</v>
      </c>
      <c r="C2111" s="62">
        <v>0.14820782114664766</v>
      </c>
      <c r="D2111" s="62">
        <v>0.58874082865351185</v>
      </c>
      <c r="E2111" s="62">
        <v>0.99343480752253721</v>
      </c>
      <c r="F2111" s="62">
        <v>0.38302908300710459</v>
      </c>
      <c r="G2111" s="62">
        <v>0.51150066477340217</v>
      </c>
      <c r="H2111" s="62">
        <v>0.56731210171933755</v>
      </c>
      <c r="I2111" s="62">
        <v>0.10045744982992844</v>
      </c>
      <c r="J2111" s="62">
        <v>0.99249991236653012</v>
      </c>
      <c r="K2111" s="62"/>
      <c r="L2111" s="65">
        <f t="shared" si="298"/>
        <v>3.4586115130671113E-2</v>
      </c>
      <c r="M2111" s="65">
        <f t="shared" si="299"/>
        <v>0.13738990239785773</v>
      </c>
      <c r="N2111" s="65">
        <f t="shared" si="300"/>
        <v>0.23183021221122474</v>
      </c>
      <c r="O2111" s="65">
        <f t="shared" si="301"/>
        <v>8.9384540308241001E-2</v>
      </c>
      <c r="P2111" s="65">
        <f t="shared" si="302"/>
        <v>0.11936496160862593</v>
      </c>
      <c r="Q2111" s="65">
        <f t="shared" si="303"/>
        <v>0.13238924581229378</v>
      </c>
      <c r="R2111" s="65">
        <f t="shared" si="304"/>
        <v>2.3442979585494777E-2</v>
      </c>
      <c r="S2111" s="65">
        <f t="shared" si="305"/>
        <v>0.23161204294559082</v>
      </c>
      <c r="T2111" s="66">
        <f>(L2111*'Football Field'!$F$4)+(M2111*'Football Field'!$F$5)+(N2111*'Football Field'!$F$6)+(O2111*'Football Field'!$F$7)+(P2111*'Football Field'!$F$8)+(Q2111*'Football Field'!$F$9)+(R2111*'Football Field'!$F$10)+(S2111*'Football Field'!$F$11)</f>
        <v>128908261.41936028</v>
      </c>
    </row>
    <row r="2112" spans="2:20" x14ac:dyDescent="0.3">
      <c r="B2112" s="62">
        <f t="shared" si="297"/>
        <v>2085</v>
      </c>
      <c r="C2112" s="62">
        <v>0.89515543995300917</v>
      </c>
      <c r="D2112" s="62">
        <v>0.30048129267868173</v>
      </c>
      <c r="E2112" s="62">
        <v>0.69879372618577762</v>
      </c>
      <c r="F2112" s="62">
        <v>0.57649300123432745</v>
      </c>
      <c r="G2112" s="62">
        <v>0.84147502440040656</v>
      </c>
      <c r="H2112" s="62">
        <v>0.13209460990986555</v>
      </c>
      <c r="I2112" s="62">
        <v>0.42953898943234647</v>
      </c>
      <c r="J2112" s="62">
        <v>0.26116967006882275</v>
      </c>
      <c r="K2112" s="62"/>
      <c r="L2112" s="65">
        <f t="shared" si="298"/>
        <v>0.2164720110975786</v>
      </c>
      <c r="M2112" s="65">
        <f t="shared" si="299"/>
        <v>7.2664239996987456E-2</v>
      </c>
      <c r="N2112" s="65">
        <f t="shared" si="300"/>
        <v>0.16898661003249535</v>
      </c>
      <c r="O2112" s="65">
        <f t="shared" si="301"/>
        <v>0.13941109419770131</v>
      </c>
      <c r="P2112" s="65">
        <f t="shared" si="302"/>
        <v>0.20349068183052346</v>
      </c>
      <c r="Q2112" s="65">
        <f t="shared" si="303"/>
        <v>3.1943933518227628E-2</v>
      </c>
      <c r="R2112" s="65">
        <f t="shared" si="304"/>
        <v>0.10387376843972787</v>
      </c>
      <c r="S2112" s="65">
        <f t="shared" si="305"/>
        <v>6.3157660886758366E-2</v>
      </c>
      <c r="T2112" s="66">
        <f>(L2112*'Football Field'!$F$4)+(M2112*'Football Field'!$F$5)+(N2112*'Football Field'!$F$6)+(O2112*'Football Field'!$F$7)+(P2112*'Football Field'!$F$8)+(Q2112*'Football Field'!$F$9)+(R2112*'Football Field'!$F$10)+(S2112*'Football Field'!$F$11)</f>
        <v>143708951.92546624</v>
      </c>
    </row>
    <row r="2113" spans="2:20" x14ac:dyDescent="0.3">
      <c r="B2113" s="62">
        <f t="shared" si="297"/>
        <v>2086</v>
      </c>
      <c r="C2113" s="62">
        <v>0.70847417735150919</v>
      </c>
      <c r="D2113" s="62">
        <v>0.88981698528511455</v>
      </c>
      <c r="E2113" s="62">
        <v>0.95794498335558642</v>
      </c>
      <c r="F2113" s="62">
        <v>0.21864300503605016</v>
      </c>
      <c r="G2113" s="62">
        <v>0.8285895730370324</v>
      </c>
      <c r="H2113" s="62">
        <v>0.16542088672854638</v>
      </c>
      <c r="I2113" s="62">
        <v>0.25380527178399104</v>
      </c>
      <c r="J2113" s="62">
        <v>8.9186180118290159E-2</v>
      </c>
      <c r="K2113" s="62"/>
      <c r="L2113" s="65">
        <f t="shared" si="298"/>
        <v>0.17229928749129958</v>
      </c>
      <c r="M2113" s="65">
        <f t="shared" si="299"/>
        <v>0.21640144053721008</v>
      </c>
      <c r="N2113" s="65">
        <f t="shared" si="300"/>
        <v>0.23297001268987858</v>
      </c>
      <c r="O2113" s="65">
        <f t="shared" si="301"/>
        <v>5.3173475035459342E-2</v>
      </c>
      <c r="P2113" s="65">
        <f t="shared" si="302"/>
        <v>0.20151107495646636</v>
      </c>
      <c r="Q2113" s="65">
        <f t="shared" si="303"/>
        <v>4.0229978495555402E-2</v>
      </c>
      <c r="R2113" s="65">
        <f t="shared" si="304"/>
        <v>6.1724857288934676E-2</v>
      </c>
      <c r="S2113" s="65">
        <f t="shared" si="305"/>
        <v>2.1689873505196102E-2</v>
      </c>
      <c r="T2113" s="66">
        <f>(L2113*'Football Field'!$F$4)+(M2113*'Football Field'!$F$5)+(N2113*'Football Field'!$F$6)+(O2113*'Football Field'!$F$7)+(P2113*'Football Field'!$F$8)+(Q2113*'Football Field'!$F$9)+(R2113*'Football Field'!$F$10)+(S2113*'Football Field'!$F$11)</f>
        <v>138189644.88885218</v>
      </c>
    </row>
    <row r="2114" spans="2:20" x14ac:dyDescent="0.3">
      <c r="B2114" s="62">
        <f t="shared" si="297"/>
        <v>2087</v>
      </c>
      <c r="C2114" s="62">
        <v>0.8031427592847703</v>
      </c>
      <c r="D2114" s="62">
        <v>0.4244175035726363</v>
      </c>
      <c r="E2114" s="62">
        <v>6.3857425355304143E-2</v>
      </c>
      <c r="F2114" s="62">
        <v>0.30024121726861197</v>
      </c>
      <c r="G2114" s="62">
        <v>0.19688305601298028</v>
      </c>
      <c r="H2114" s="62">
        <v>0.63113597173529079</v>
      </c>
      <c r="I2114" s="62">
        <v>0.4072556966827211</v>
      </c>
      <c r="J2114" s="62">
        <v>0.27497906212104484</v>
      </c>
      <c r="K2114" s="62"/>
      <c r="L2114" s="65">
        <f t="shared" si="298"/>
        <v>0.25891855736219827</v>
      </c>
      <c r="M2114" s="65">
        <f t="shared" si="299"/>
        <v>0.13682445178507685</v>
      </c>
      <c r="N2114" s="65">
        <f t="shared" si="300"/>
        <v>2.058646767180428E-2</v>
      </c>
      <c r="O2114" s="65">
        <f t="shared" si="301"/>
        <v>9.6792284979432625E-2</v>
      </c>
      <c r="P2114" s="65">
        <f t="shared" si="302"/>
        <v>6.3471501476696918E-2</v>
      </c>
      <c r="Q2114" s="65">
        <f t="shared" si="303"/>
        <v>0.20346671050936957</v>
      </c>
      <c r="R2114" s="65">
        <f t="shared" si="304"/>
        <v>0.13129179867914259</v>
      </c>
      <c r="S2114" s="65">
        <f t="shared" si="305"/>
        <v>8.8648227536278948E-2</v>
      </c>
      <c r="T2114" s="66">
        <f>(L2114*'Football Field'!$F$4)+(M2114*'Football Field'!$F$5)+(N2114*'Football Field'!$F$6)+(O2114*'Football Field'!$F$7)+(P2114*'Football Field'!$F$8)+(Q2114*'Football Field'!$F$9)+(R2114*'Football Field'!$F$10)+(S2114*'Football Field'!$F$11)</f>
        <v>131634626.02760382</v>
      </c>
    </row>
    <row r="2115" spans="2:20" x14ac:dyDescent="0.3">
      <c r="B2115" s="62">
        <f t="shared" si="297"/>
        <v>2088</v>
      </c>
      <c r="C2115" s="62">
        <v>7.4125028949456606E-2</v>
      </c>
      <c r="D2115" s="62">
        <v>0.8753112469635147</v>
      </c>
      <c r="E2115" s="62">
        <v>0.83069799101418618</v>
      </c>
      <c r="F2115" s="62">
        <v>0.64564997093473497</v>
      </c>
      <c r="G2115" s="62">
        <v>0.1765166790152054</v>
      </c>
      <c r="H2115" s="62">
        <v>0.8000781300648665</v>
      </c>
      <c r="I2115" s="62">
        <v>0.81152599808223225</v>
      </c>
      <c r="J2115" s="62">
        <v>6.9982575954454784E-3</v>
      </c>
      <c r="K2115" s="62"/>
      <c r="L2115" s="65">
        <f t="shared" si="298"/>
        <v>1.7561413667887625E-2</v>
      </c>
      <c r="M2115" s="65">
        <f t="shared" si="299"/>
        <v>0.20737533750661039</v>
      </c>
      <c r="N2115" s="65">
        <f t="shared" si="300"/>
        <v>0.19680573835904405</v>
      </c>
      <c r="O2115" s="65">
        <f t="shared" si="301"/>
        <v>0.15296488089031127</v>
      </c>
      <c r="P2115" s="65">
        <f t="shared" si="302"/>
        <v>4.1819645312806124E-2</v>
      </c>
      <c r="Q2115" s="65">
        <f t="shared" si="303"/>
        <v>0.18955139994993717</v>
      </c>
      <c r="R2115" s="65">
        <f t="shared" si="304"/>
        <v>0.19226358433242724</v>
      </c>
      <c r="S2115" s="65">
        <f t="shared" si="305"/>
        <v>1.6579999809761365E-3</v>
      </c>
      <c r="T2115" s="66">
        <f>(L2115*'Football Field'!$F$4)+(M2115*'Football Field'!$F$5)+(N2115*'Football Field'!$F$6)+(O2115*'Football Field'!$F$7)+(P2115*'Football Field'!$F$8)+(Q2115*'Football Field'!$F$9)+(R2115*'Football Field'!$F$10)+(S2115*'Football Field'!$F$11)</f>
        <v>143594708.09552374</v>
      </c>
    </row>
    <row r="2116" spans="2:20" x14ac:dyDescent="0.3">
      <c r="B2116" s="62">
        <f t="shared" si="297"/>
        <v>2089</v>
      </c>
      <c r="C2116" s="62">
        <v>0.77930322925579287</v>
      </c>
      <c r="D2116" s="62">
        <v>0.63432670084063703</v>
      </c>
      <c r="E2116" s="62">
        <v>7.1996431994008847E-2</v>
      </c>
      <c r="F2116" s="62">
        <v>0.13482298024050066</v>
      </c>
      <c r="G2116" s="62">
        <v>0.69784741169338027</v>
      </c>
      <c r="H2116" s="62">
        <v>0.45042347851048914</v>
      </c>
      <c r="I2116" s="62">
        <v>8.0502255632417974E-2</v>
      </c>
      <c r="J2116" s="62">
        <v>0.73220330602818406</v>
      </c>
      <c r="K2116" s="62"/>
      <c r="L2116" s="65">
        <f t="shared" si="298"/>
        <v>0.21759580514521537</v>
      </c>
      <c r="M2116" s="65">
        <f t="shared" si="299"/>
        <v>0.1771156900329251</v>
      </c>
      <c r="N2116" s="65">
        <f t="shared" si="300"/>
        <v>2.0102728949653773E-2</v>
      </c>
      <c r="O2116" s="65">
        <f t="shared" si="301"/>
        <v>3.7645057579865186E-2</v>
      </c>
      <c r="P2116" s="65">
        <f t="shared" si="302"/>
        <v>0.19485184163927538</v>
      </c>
      <c r="Q2116" s="65">
        <f t="shared" si="303"/>
        <v>0.12576652551073714</v>
      </c>
      <c r="R2116" s="65">
        <f t="shared" si="304"/>
        <v>2.2477711464214015E-2</v>
      </c>
      <c r="S2116" s="65">
        <f t="shared" si="305"/>
        <v>0.20444463967811399</v>
      </c>
      <c r="T2116" s="66">
        <f>(L2116*'Football Field'!$F$4)+(M2116*'Football Field'!$F$5)+(N2116*'Football Field'!$F$6)+(O2116*'Football Field'!$F$7)+(P2116*'Football Field'!$F$8)+(Q2116*'Football Field'!$F$9)+(R2116*'Football Field'!$F$10)+(S2116*'Football Field'!$F$11)</f>
        <v>127837307.64892361</v>
      </c>
    </row>
    <row r="2117" spans="2:20" x14ac:dyDescent="0.3">
      <c r="B2117" s="62">
        <f t="shared" si="297"/>
        <v>2090</v>
      </c>
      <c r="C2117" s="62">
        <v>0.30454531040666366</v>
      </c>
      <c r="D2117" s="62">
        <v>0.15930611239410009</v>
      </c>
      <c r="E2117" s="62">
        <v>0.80690714563346089</v>
      </c>
      <c r="F2117" s="62">
        <v>0.44361169892366181</v>
      </c>
      <c r="G2117" s="62">
        <v>0.88130940877746866</v>
      </c>
      <c r="H2117" s="62">
        <v>0.51769313157665953</v>
      </c>
      <c r="I2117" s="62">
        <v>0.31751003049443294</v>
      </c>
      <c r="J2117" s="62">
        <v>4.0359090723248281E-2</v>
      </c>
      <c r="K2117" s="62"/>
      <c r="L2117" s="65">
        <f t="shared" si="298"/>
        <v>8.7733818800859412E-2</v>
      </c>
      <c r="M2117" s="65">
        <f t="shared" si="299"/>
        <v>4.5893117119387782E-2</v>
      </c>
      <c r="N2117" s="65">
        <f t="shared" si="300"/>
        <v>0.23245488564441785</v>
      </c>
      <c r="O2117" s="65">
        <f t="shared" si="301"/>
        <v>0.12779624929814173</v>
      </c>
      <c r="P2117" s="65">
        <f t="shared" si="302"/>
        <v>0.2538887887451875</v>
      </c>
      <c r="Q2117" s="65">
        <f t="shared" si="303"/>
        <v>0.14913772712358375</v>
      </c>
      <c r="R2117" s="65">
        <f t="shared" si="304"/>
        <v>9.146871263805352E-2</v>
      </c>
      <c r="S2117" s="65">
        <f t="shared" si="305"/>
        <v>1.1626700630368447E-2</v>
      </c>
      <c r="T2117" s="66">
        <f>(L2117*'Football Field'!$F$4)+(M2117*'Football Field'!$F$5)+(N2117*'Football Field'!$F$6)+(O2117*'Football Field'!$F$7)+(P2117*'Football Field'!$F$8)+(Q2117*'Football Field'!$F$9)+(R2117*'Football Field'!$F$10)+(S2117*'Football Field'!$F$11)</f>
        <v>148001521.59968373</v>
      </c>
    </row>
    <row r="2118" spans="2:20" x14ac:dyDescent="0.3">
      <c r="B2118" s="62">
        <f t="shared" si="297"/>
        <v>2091</v>
      </c>
      <c r="C2118" s="62">
        <v>2.7388188913162193E-3</v>
      </c>
      <c r="D2118" s="62">
        <v>0.69451337344886188</v>
      </c>
      <c r="E2118" s="62">
        <v>0.98174342744794973</v>
      </c>
      <c r="F2118" s="62">
        <v>9.8299382675420377E-2</v>
      </c>
      <c r="G2118" s="62">
        <v>0.57542290767068105</v>
      </c>
      <c r="H2118" s="62">
        <v>0.14502163434013382</v>
      </c>
      <c r="I2118" s="62">
        <v>0.41801224446813878</v>
      </c>
      <c r="J2118" s="62">
        <v>2.8202071344562984E-3</v>
      </c>
      <c r="K2118" s="62"/>
      <c r="L2118" s="65">
        <f t="shared" si="298"/>
        <v>9.3841059771615802E-4</v>
      </c>
      <c r="M2118" s="65">
        <f t="shared" si="299"/>
        <v>0.23796341991302672</v>
      </c>
      <c r="N2118" s="65">
        <f t="shared" si="300"/>
        <v>0.33637800567112086</v>
      </c>
      <c r="O2118" s="65">
        <f t="shared" si="301"/>
        <v>3.368064341313181E-2</v>
      </c>
      <c r="P2118" s="65">
        <f t="shared" si="302"/>
        <v>0.19715905876029241</v>
      </c>
      <c r="Q2118" s="65">
        <f t="shared" si="303"/>
        <v>4.9689243415981091E-2</v>
      </c>
      <c r="R2118" s="65">
        <f t="shared" si="304"/>
        <v>0.14322492130741199</v>
      </c>
      <c r="S2118" s="65">
        <f t="shared" si="305"/>
        <v>9.6629692131875496E-4</v>
      </c>
      <c r="T2118" s="66">
        <f>(L2118*'Football Field'!$F$4)+(M2118*'Football Field'!$F$5)+(N2118*'Football Field'!$F$6)+(O2118*'Football Field'!$F$7)+(P2118*'Football Field'!$F$8)+(Q2118*'Football Field'!$F$9)+(R2118*'Football Field'!$F$10)+(S2118*'Football Field'!$F$11)</f>
        <v>152307317.89761612</v>
      </c>
    </row>
    <row r="2119" spans="2:20" x14ac:dyDescent="0.3">
      <c r="B2119" s="62">
        <f t="shared" si="297"/>
        <v>2092</v>
      </c>
      <c r="C2119" s="62">
        <v>0.57408946249849546</v>
      </c>
      <c r="D2119" s="62">
        <v>0.78638759183112761</v>
      </c>
      <c r="E2119" s="62">
        <v>1.1992893713285158E-3</v>
      </c>
      <c r="F2119" s="62">
        <v>0.28648945926888392</v>
      </c>
      <c r="G2119" s="62">
        <v>0.66342374412436644</v>
      </c>
      <c r="H2119" s="62">
        <v>0.24430653585534212</v>
      </c>
      <c r="I2119" s="62">
        <v>0.71272586152282125</v>
      </c>
      <c r="J2119" s="62">
        <v>0.83547931945831688</v>
      </c>
      <c r="K2119" s="62"/>
      <c r="L2119" s="65">
        <f t="shared" si="298"/>
        <v>0.1398818951042802</v>
      </c>
      <c r="M2119" s="65">
        <f t="shared" si="299"/>
        <v>0.19161018241493608</v>
      </c>
      <c r="N2119" s="65">
        <f t="shared" si="300"/>
        <v>2.9221729538415496E-4</v>
      </c>
      <c r="O2119" s="65">
        <f t="shared" si="301"/>
        <v>6.9805650700367983E-2</v>
      </c>
      <c r="P2119" s="65">
        <f t="shared" si="302"/>
        <v>0.16164897049566848</v>
      </c>
      <c r="Q2119" s="65">
        <f t="shared" si="303"/>
        <v>5.9527414199658124E-2</v>
      </c>
      <c r="R2119" s="65">
        <f t="shared" si="304"/>
        <v>0.17366186058484623</v>
      </c>
      <c r="S2119" s="65">
        <f t="shared" si="305"/>
        <v>0.20357180920485887</v>
      </c>
      <c r="T2119" s="66">
        <f>(L2119*'Football Field'!$F$4)+(M2119*'Football Field'!$F$5)+(N2119*'Football Field'!$F$6)+(O2119*'Football Field'!$F$7)+(P2119*'Football Field'!$F$8)+(Q2119*'Football Field'!$F$9)+(R2119*'Football Field'!$F$10)+(S2119*'Football Field'!$F$11)</f>
        <v>146131273.55190656</v>
      </c>
    </row>
    <row r="2120" spans="2:20" x14ac:dyDescent="0.3">
      <c r="B2120" s="62">
        <f t="shared" si="297"/>
        <v>2093</v>
      </c>
      <c r="C2120" s="62">
        <v>0.67343596465104927</v>
      </c>
      <c r="D2120" s="62">
        <v>0.7501047216053689</v>
      </c>
      <c r="E2120" s="62">
        <v>3.1650411333162043E-2</v>
      </c>
      <c r="F2120" s="62">
        <v>0.37541904223055533</v>
      </c>
      <c r="G2120" s="62">
        <v>0.12688413786716701</v>
      </c>
      <c r="H2120" s="62">
        <v>0.53068583489436083</v>
      </c>
      <c r="I2120" s="62">
        <v>0.36579690407354803</v>
      </c>
      <c r="J2120" s="62">
        <v>0.99719410123744534</v>
      </c>
      <c r="K2120" s="62"/>
      <c r="L2120" s="65">
        <f t="shared" si="298"/>
        <v>0.17486524073735532</v>
      </c>
      <c r="M2120" s="65">
        <f t="shared" si="299"/>
        <v>0.19477314786672548</v>
      </c>
      <c r="N2120" s="65">
        <f t="shared" si="300"/>
        <v>8.2183861387288872E-3</v>
      </c>
      <c r="O2120" s="65">
        <f t="shared" si="301"/>
        <v>9.7481786900183984E-2</v>
      </c>
      <c r="P2120" s="65">
        <f t="shared" si="302"/>
        <v>3.2946896926407523E-2</v>
      </c>
      <c r="Q2120" s="65">
        <f t="shared" si="303"/>
        <v>0.13779856013896097</v>
      </c>
      <c r="R2120" s="65">
        <f t="shared" si="304"/>
        <v>9.4983290244893201E-2</v>
      </c>
      <c r="S2120" s="65">
        <f t="shared" si="305"/>
        <v>0.2589326910467446</v>
      </c>
      <c r="T2120" s="66">
        <f>(L2120*'Football Field'!$F$4)+(M2120*'Football Field'!$F$5)+(N2120*'Football Field'!$F$6)+(O2120*'Football Field'!$F$7)+(P2120*'Football Field'!$F$8)+(Q2120*'Football Field'!$F$9)+(R2120*'Football Field'!$F$10)+(S2120*'Football Field'!$F$11)</f>
        <v>125312303.98194109</v>
      </c>
    </row>
    <row r="2121" spans="2:20" x14ac:dyDescent="0.3">
      <c r="B2121" s="62">
        <f t="shared" si="297"/>
        <v>2094</v>
      </c>
      <c r="C2121" s="62">
        <v>0.67594569129715709</v>
      </c>
      <c r="D2121" s="62">
        <v>0.78119149135715671</v>
      </c>
      <c r="E2121" s="62">
        <v>0.45678107249126443</v>
      </c>
      <c r="F2121" s="62">
        <v>0.91854654047743967</v>
      </c>
      <c r="G2121" s="62">
        <v>0.64928401809286551</v>
      </c>
      <c r="H2121" s="62">
        <v>0.19340072962158006</v>
      </c>
      <c r="I2121" s="62">
        <v>0.99111778239012815</v>
      </c>
      <c r="J2121" s="62">
        <v>0.66853836315731385</v>
      </c>
      <c r="K2121" s="62"/>
      <c r="L2121" s="65">
        <f t="shared" si="298"/>
        <v>0.12670483813599684</v>
      </c>
      <c r="M2121" s="65">
        <f t="shared" si="299"/>
        <v>0.14643297936507285</v>
      </c>
      <c r="N2121" s="65">
        <f t="shared" si="300"/>
        <v>8.5622813487465921E-2</v>
      </c>
      <c r="O2121" s="65">
        <f t="shared" si="301"/>
        <v>0.17217994319666335</v>
      </c>
      <c r="P2121" s="65">
        <f t="shared" si="302"/>
        <v>0.12170715410416015</v>
      </c>
      <c r="Q2121" s="65">
        <f t="shared" si="303"/>
        <v>3.6252628661720791E-2</v>
      </c>
      <c r="R2121" s="65">
        <f t="shared" si="304"/>
        <v>0.18578329562314275</v>
      </c>
      <c r="S2121" s="65">
        <f t="shared" si="305"/>
        <v>0.12531634742577727</v>
      </c>
      <c r="T2121" s="66">
        <f>(L2121*'Football Field'!$F$4)+(M2121*'Football Field'!$F$5)+(N2121*'Football Field'!$F$6)+(O2121*'Football Field'!$F$7)+(P2121*'Football Field'!$F$8)+(Q2121*'Football Field'!$F$9)+(R2121*'Football Field'!$F$10)+(S2121*'Football Field'!$F$11)</f>
        <v>147101502.47134829</v>
      </c>
    </row>
    <row r="2122" spans="2:20" x14ac:dyDescent="0.3">
      <c r="B2122" s="62">
        <f t="shared" si="297"/>
        <v>2095</v>
      </c>
      <c r="C2122" s="62">
        <v>0.38336261182169473</v>
      </c>
      <c r="D2122" s="62">
        <v>0.14793837962046696</v>
      </c>
      <c r="E2122" s="62">
        <v>0.93967940626795199</v>
      </c>
      <c r="F2122" s="62">
        <v>0.48652530389353565</v>
      </c>
      <c r="G2122" s="62">
        <v>0.57591578461536175</v>
      </c>
      <c r="H2122" s="62">
        <v>0.72597861252980367</v>
      </c>
      <c r="I2122" s="62">
        <v>0.85366765071581108</v>
      </c>
      <c r="J2122" s="62">
        <v>7.4995368530963891E-2</v>
      </c>
      <c r="K2122" s="62"/>
      <c r="L2122" s="65">
        <f t="shared" si="298"/>
        <v>9.153697091489213E-2</v>
      </c>
      <c r="M2122" s="65">
        <f t="shared" si="299"/>
        <v>3.5323818063962314E-2</v>
      </c>
      <c r="N2122" s="65">
        <f t="shared" si="300"/>
        <v>0.22437087975829823</v>
      </c>
      <c r="O2122" s="65">
        <f t="shared" si="301"/>
        <v>0.11616952519244433</v>
      </c>
      <c r="P2122" s="65">
        <f t="shared" si="302"/>
        <v>0.13751363539406147</v>
      </c>
      <c r="Q2122" s="65">
        <f t="shared" si="303"/>
        <v>0.1733447161792675</v>
      </c>
      <c r="R2122" s="65">
        <f t="shared" si="304"/>
        <v>0.20383352081006292</v>
      </c>
      <c r="S2122" s="65">
        <f t="shared" si="305"/>
        <v>1.790693368701108E-2</v>
      </c>
      <c r="T2122" s="66">
        <f>(L2122*'Football Field'!$F$4)+(M2122*'Football Field'!$F$5)+(N2122*'Football Field'!$F$6)+(O2122*'Football Field'!$F$7)+(P2122*'Football Field'!$F$8)+(Q2122*'Football Field'!$F$9)+(R2122*'Football Field'!$F$10)+(S2122*'Football Field'!$F$11)</f>
        <v>153826444.06285116</v>
      </c>
    </row>
    <row r="2123" spans="2:20" x14ac:dyDescent="0.3">
      <c r="B2123" s="62">
        <f t="shared" si="297"/>
        <v>2096</v>
      </c>
      <c r="C2123" s="62">
        <v>0.47044833071091141</v>
      </c>
      <c r="D2123" s="62">
        <v>0.48512913442985384</v>
      </c>
      <c r="E2123" s="62">
        <v>0.91104527679822789</v>
      </c>
      <c r="F2123" s="62">
        <v>0.61830837395696325</v>
      </c>
      <c r="G2123" s="62">
        <v>0.91255440121453413</v>
      </c>
      <c r="H2123" s="62">
        <v>0.67736417966646734</v>
      </c>
      <c r="I2123" s="62">
        <v>0.51556444232546195</v>
      </c>
      <c r="J2123" s="62">
        <v>0.66611836007051861</v>
      </c>
      <c r="K2123" s="62"/>
      <c r="L2123" s="65">
        <f t="shared" si="298"/>
        <v>8.9497844973836199E-2</v>
      </c>
      <c r="M2123" s="65">
        <f t="shared" si="299"/>
        <v>9.2290713413487685E-2</v>
      </c>
      <c r="N2123" s="65">
        <f t="shared" si="300"/>
        <v>0.17331677811210555</v>
      </c>
      <c r="O2123" s="65">
        <f t="shared" si="301"/>
        <v>0.11762666245367032</v>
      </c>
      <c r="P2123" s="65">
        <f t="shared" si="302"/>
        <v>0.17360387315366455</v>
      </c>
      <c r="Q2123" s="65">
        <f t="shared" si="303"/>
        <v>0.12886140811895364</v>
      </c>
      <c r="R2123" s="65">
        <f t="shared" si="304"/>
        <v>9.8080710507655142E-2</v>
      </c>
      <c r="S2123" s="65">
        <f t="shared" si="305"/>
        <v>0.12672200926662691</v>
      </c>
      <c r="T2123" s="66">
        <f>(L2123*'Football Field'!$F$4)+(M2123*'Football Field'!$F$5)+(N2123*'Football Field'!$F$6)+(O2123*'Football Field'!$F$7)+(P2123*'Football Field'!$F$8)+(Q2123*'Football Field'!$F$9)+(R2123*'Football Field'!$F$10)+(S2123*'Football Field'!$F$11)</f>
        <v>141452063.23653641</v>
      </c>
    </row>
    <row r="2124" spans="2:20" x14ac:dyDescent="0.3">
      <c r="B2124" s="62">
        <f t="shared" si="297"/>
        <v>2097</v>
      </c>
      <c r="C2124" s="62">
        <v>0.65827849600210198</v>
      </c>
      <c r="D2124" s="62">
        <v>0.42370359863396345</v>
      </c>
      <c r="E2124" s="62">
        <v>0.75114747973728657</v>
      </c>
      <c r="F2124" s="62">
        <v>4.0465291686902938E-2</v>
      </c>
      <c r="G2124" s="62">
        <v>6.4013357954563643E-2</v>
      </c>
      <c r="H2124" s="62">
        <v>0.42736001022460401</v>
      </c>
      <c r="I2124" s="62">
        <v>0.23650818333045365</v>
      </c>
      <c r="J2124" s="62">
        <v>0.63781522002187252</v>
      </c>
      <c r="K2124" s="62"/>
      <c r="L2124" s="65">
        <f t="shared" si="298"/>
        <v>0.20321680467507985</v>
      </c>
      <c r="M2124" s="65">
        <f t="shared" si="299"/>
        <v>0.13080131276755491</v>
      </c>
      <c r="N2124" s="65">
        <f t="shared" si="300"/>
        <v>0.23188633929105781</v>
      </c>
      <c r="O2124" s="65">
        <f t="shared" si="301"/>
        <v>1.2492018692391296E-2</v>
      </c>
      <c r="P2124" s="65">
        <f t="shared" si="302"/>
        <v>1.9761529715846878E-2</v>
      </c>
      <c r="Q2124" s="65">
        <f t="shared" si="303"/>
        <v>0.13193008164659259</v>
      </c>
      <c r="R2124" s="65">
        <f t="shared" si="304"/>
        <v>7.3012315589554524E-2</v>
      </c>
      <c r="S2124" s="65">
        <f t="shared" si="305"/>
        <v>0.19689959762192211</v>
      </c>
      <c r="T2124" s="66">
        <f>(L2124*'Football Field'!$F$4)+(M2124*'Football Field'!$F$5)+(N2124*'Football Field'!$F$6)+(O2124*'Football Field'!$F$7)+(P2124*'Football Field'!$F$8)+(Q2124*'Football Field'!$F$9)+(R2124*'Football Field'!$F$10)+(S2124*'Football Field'!$F$11)</f>
        <v>126018852.63239372</v>
      </c>
    </row>
    <row r="2125" spans="2:20" x14ac:dyDescent="0.3">
      <c r="B2125" s="62">
        <f t="shared" si="297"/>
        <v>2098</v>
      </c>
      <c r="C2125" s="62">
        <v>0.8474399716576333</v>
      </c>
      <c r="D2125" s="62">
        <v>0.5285411685761453</v>
      </c>
      <c r="E2125" s="62">
        <v>0.66430844222409802</v>
      </c>
      <c r="F2125" s="62">
        <v>0.88945769645439532</v>
      </c>
      <c r="G2125" s="62">
        <v>2.0675843277004113E-2</v>
      </c>
      <c r="H2125" s="62">
        <v>0.41360497312471589</v>
      </c>
      <c r="I2125" s="62">
        <v>0.18741682830143702</v>
      </c>
      <c r="J2125" s="62">
        <v>0.17258119814253547</v>
      </c>
      <c r="K2125" s="62"/>
      <c r="L2125" s="65">
        <f t="shared" si="298"/>
        <v>0.2275601577299331</v>
      </c>
      <c r="M2125" s="65">
        <f t="shared" si="299"/>
        <v>0.14192735262733391</v>
      </c>
      <c r="N2125" s="65">
        <f t="shared" si="300"/>
        <v>0.17838447435768912</v>
      </c>
      <c r="O2125" s="65">
        <f t="shared" si="301"/>
        <v>0.23884303368809826</v>
      </c>
      <c r="P2125" s="65">
        <f t="shared" si="302"/>
        <v>5.5520134931931874E-3</v>
      </c>
      <c r="Q2125" s="65">
        <f t="shared" si="303"/>
        <v>0.11106392909227755</v>
      </c>
      <c r="R2125" s="65">
        <f t="shared" si="304"/>
        <v>5.0326400023468422E-2</v>
      </c>
      <c r="S2125" s="65">
        <f t="shared" si="305"/>
        <v>4.6342638988006557E-2</v>
      </c>
      <c r="T2125" s="66">
        <f>(L2125*'Football Field'!$F$4)+(M2125*'Football Field'!$F$5)+(N2125*'Football Field'!$F$6)+(O2125*'Football Field'!$F$7)+(P2125*'Football Field'!$F$8)+(Q2125*'Football Field'!$F$9)+(R2125*'Football Field'!$F$10)+(S2125*'Football Field'!$F$11)</f>
        <v>120594724.53929648</v>
      </c>
    </row>
    <row r="2126" spans="2:20" x14ac:dyDescent="0.3">
      <c r="B2126" s="62">
        <f t="shared" si="297"/>
        <v>2099</v>
      </c>
      <c r="C2126" s="62">
        <v>0.22116322809707689</v>
      </c>
      <c r="D2126" s="62">
        <v>0.91896790803412243</v>
      </c>
      <c r="E2126" s="62">
        <v>0.56862137897675513</v>
      </c>
      <c r="F2126" s="62">
        <v>0.2870238259493717</v>
      </c>
      <c r="G2126" s="62">
        <v>0.11447573053158977</v>
      </c>
      <c r="H2126" s="62">
        <v>0.71828724491692875</v>
      </c>
      <c r="I2126" s="62">
        <v>0.15863762632305622</v>
      </c>
      <c r="J2126" s="62">
        <v>0.99807954970901802</v>
      </c>
      <c r="K2126" s="62"/>
      <c r="L2126" s="65">
        <f t="shared" si="298"/>
        <v>5.5495356073363845E-2</v>
      </c>
      <c r="M2126" s="65">
        <f t="shared" si="299"/>
        <v>0.23059191039643695</v>
      </c>
      <c r="N2126" s="65">
        <f t="shared" si="300"/>
        <v>0.14268125026367917</v>
      </c>
      <c r="O2126" s="65">
        <f t="shared" si="301"/>
        <v>7.2021418567864162E-2</v>
      </c>
      <c r="P2126" s="65">
        <f t="shared" si="302"/>
        <v>2.8724808740902028E-2</v>
      </c>
      <c r="Q2126" s="65">
        <f t="shared" si="303"/>
        <v>0.18023613944594669</v>
      </c>
      <c r="R2126" s="65">
        <f t="shared" si="304"/>
        <v>3.9806127063613791E-2</v>
      </c>
      <c r="S2126" s="65">
        <f t="shared" si="305"/>
        <v>0.25044298944819332</v>
      </c>
      <c r="T2126" s="66">
        <f>(L2126*'Football Field'!$F$4)+(M2126*'Football Field'!$F$5)+(N2126*'Football Field'!$F$6)+(O2126*'Football Field'!$F$7)+(P2126*'Football Field'!$F$8)+(Q2126*'Football Field'!$F$9)+(R2126*'Football Field'!$F$10)+(S2126*'Football Field'!$F$11)</f>
        <v>121038652.33941512</v>
      </c>
    </row>
    <row r="2127" spans="2:20" x14ac:dyDescent="0.3">
      <c r="B2127" s="62">
        <f t="shared" si="297"/>
        <v>2100</v>
      </c>
      <c r="C2127" s="62">
        <v>0.52094896777475264</v>
      </c>
      <c r="D2127" s="62">
        <v>0.7359469453310824</v>
      </c>
      <c r="E2127" s="62">
        <v>0.14316368569567284</v>
      </c>
      <c r="F2127" s="62">
        <v>0.13937513696611759</v>
      </c>
      <c r="G2127" s="62">
        <v>0.79450740694603572</v>
      </c>
      <c r="H2127" s="62">
        <v>0.51681296071259852</v>
      </c>
      <c r="I2127" s="62">
        <v>0.58198003132295273</v>
      </c>
      <c r="J2127" s="62">
        <v>0.38543377401912748</v>
      </c>
      <c r="K2127" s="62"/>
      <c r="L2127" s="65">
        <f t="shared" si="298"/>
        <v>0.13643947667647832</v>
      </c>
      <c r="M2127" s="65">
        <f t="shared" si="299"/>
        <v>0.19274866118180278</v>
      </c>
      <c r="N2127" s="65">
        <f t="shared" si="300"/>
        <v>3.7495377788787872E-2</v>
      </c>
      <c r="O2127" s="65">
        <f t="shared" si="301"/>
        <v>3.6503135481001293E-2</v>
      </c>
      <c r="P2127" s="65">
        <f t="shared" si="302"/>
        <v>0.20808597679412955</v>
      </c>
      <c r="Q2127" s="65">
        <f t="shared" si="303"/>
        <v>0.13535623306914188</v>
      </c>
      <c r="R2127" s="65">
        <f t="shared" si="304"/>
        <v>0.15242385688764279</v>
      </c>
      <c r="S2127" s="65">
        <f t="shared" si="305"/>
        <v>0.10094728212101549</v>
      </c>
      <c r="T2127" s="66">
        <f>(L2127*'Football Field'!$F$4)+(M2127*'Football Field'!$F$5)+(N2127*'Football Field'!$F$6)+(O2127*'Football Field'!$F$7)+(P2127*'Football Field'!$F$8)+(Q2127*'Football Field'!$F$9)+(R2127*'Football Field'!$F$10)+(S2127*'Football Field'!$F$11)</f>
        <v>146944646.94550651</v>
      </c>
    </row>
    <row r="2128" spans="2:20" x14ac:dyDescent="0.3">
      <c r="B2128" s="62">
        <f t="shared" si="297"/>
        <v>2101</v>
      </c>
      <c r="C2128" s="62">
        <v>0.30521148967068401</v>
      </c>
      <c r="D2128" s="62">
        <v>5.2224680897905551E-2</v>
      </c>
      <c r="E2128" s="62">
        <v>0.89240484351598581</v>
      </c>
      <c r="F2128" s="62">
        <v>0.42797417102493129</v>
      </c>
      <c r="G2128" s="62">
        <v>0.5184772993656267</v>
      </c>
      <c r="H2128" s="62">
        <v>0.71529127339161103</v>
      </c>
      <c r="I2128" s="62">
        <v>0.31370300157196485</v>
      </c>
      <c r="J2128" s="62">
        <v>0.44486190622627442</v>
      </c>
      <c r="K2128" s="62"/>
      <c r="L2128" s="65">
        <f t="shared" si="298"/>
        <v>8.3160524947123241E-2</v>
      </c>
      <c r="M2128" s="65">
        <f t="shared" si="299"/>
        <v>1.4229581865846054E-2</v>
      </c>
      <c r="N2128" s="65">
        <f t="shared" si="300"/>
        <v>0.2431522330047885</v>
      </c>
      <c r="O2128" s="65">
        <f t="shared" si="301"/>
        <v>0.11660949187936719</v>
      </c>
      <c r="P2128" s="65">
        <f t="shared" si="302"/>
        <v>0.14126874592740379</v>
      </c>
      <c r="Q2128" s="65">
        <f t="shared" si="303"/>
        <v>0.1948943594801246</v>
      </c>
      <c r="R2128" s="65">
        <f t="shared" si="304"/>
        <v>8.5474194685006263E-2</v>
      </c>
      <c r="S2128" s="65">
        <f t="shared" si="305"/>
        <v>0.12121086821034022</v>
      </c>
      <c r="T2128" s="66">
        <f>(L2128*'Football Field'!$F$4)+(M2128*'Football Field'!$F$5)+(N2128*'Football Field'!$F$6)+(O2128*'Football Field'!$F$7)+(P2128*'Football Field'!$F$8)+(Q2128*'Football Field'!$F$9)+(R2128*'Football Field'!$F$10)+(S2128*'Football Field'!$F$11)</f>
        <v>139108046.99911734</v>
      </c>
    </row>
    <row r="2129" spans="2:20" x14ac:dyDescent="0.3">
      <c r="B2129" s="62">
        <f t="shared" si="297"/>
        <v>2102</v>
      </c>
      <c r="C2129" s="62">
        <v>0.96299480775577351</v>
      </c>
      <c r="D2129" s="62">
        <v>0.73775860631174905</v>
      </c>
      <c r="E2129" s="62">
        <v>0.45073731662362326</v>
      </c>
      <c r="F2129" s="62">
        <v>0.66774930362883311</v>
      </c>
      <c r="G2129" s="62">
        <v>0.30632973471407798</v>
      </c>
      <c r="H2129" s="62">
        <v>0.48662796616959791</v>
      </c>
      <c r="I2129" s="62">
        <v>0.40528789458965431</v>
      </c>
      <c r="J2129" s="62">
        <v>0.95756857605627332</v>
      </c>
      <c r="K2129" s="62"/>
      <c r="L2129" s="65">
        <f t="shared" si="298"/>
        <v>0.19356468651607878</v>
      </c>
      <c r="M2129" s="65">
        <f t="shared" si="299"/>
        <v>0.14829157146555416</v>
      </c>
      <c r="N2129" s="65">
        <f t="shared" si="300"/>
        <v>9.05994785129485E-2</v>
      </c>
      <c r="O2129" s="65">
        <f t="shared" si="301"/>
        <v>0.13421950314505218</v>
      </c>
      <c r="P2129" s="65">
        <f t="shared" si="302"/>
        <v>6.1573145143604832E-2</v>
      </c>
      <c r="Q2129" s="65">
        <f t="shared" si="303"/>
        <v>9.7813600824173785E-2</v>
      </c>
      <c r="R2129" s="65">
        <f t="shared" si="304"/>
        <v>8.1464015831852421E-2</v>
      </c>
      <c r="S2129" s="65">
        <f t="shared" si="305"/>
        <v>0.19247399856073547</v>
      </c>
      <c r="T2129" s="66">
        <f>(L2129*'Football Field'!$F$4)+(M2129*'Football Field'!$F$5)+(N2129*'Football Field'!$F$6)+(O2129*'Football Field'!$F$7)+(P2129*'Football Field'!$F$8)+(Q2129*'Football Field'!$F$9)+(R2129*'Football Field'!$F$10)+(S2129*'Football Field'!$F$11)</f>
        <v>127744097.43825516</v>
      </c>
    </row>
    <row r="2130" spans="2:20" x14ac:dyDescent="0.3">
      <c r="B2130" s="62">
        <f t="shared" si="297"/>
        <v>2103</v>
      </c>
      <c r="C2130" s="62">
        <v>0.97788267376325089</v>
      </c>
      <c r="D2130" s="62">
        <v>0.29877484067232418</v>
      </c>
      <c r="E2130" s="62">
        <v>0.97464025735550819</v>
      </c>
      <c r="F2130" s="62">
        <v>0.83301118265785878</v>
      </c>
      <c r="G2130" s="62">
        <v>0.74602501597688919</v>
      </c>
      <c r="H2130" s="62">
        <v>0.78201209381403536</v>
      </c>
      <c r="I2130" s="62">
        <v>0.28350107354634202</v>
      </c>
      <c r="J2130" s="62">
        <v>4.1978004094873622E-3</v>
      </c>
      <c r="K2130" s="62"/>
      <c r="L2130" s="65">
        <f t="shared" si="298"/>
        <v>0.19956606237234403</v>
      </c>
      <c r="M2130" s="65">
        <f t="shared" si="299"/>
        <v>6.0973898084767289E-2</v>
      </c>
      <c r="N2130" s="65">
        <f t="shared" si="300"/>
        <v>0.19890435080670754</v>
      </c>
      <c r="O2130" s="65">
        <f t="shared" si="301"/>
        <v>0.1700007230881829</v>
      </c>
      <c r="P2130" s="65">
        <f t="shared" si="302"/>
        <v>0.15224860697942741</v>
      </c>
      <c r="Q2130" s="65">
        <f t="shared" si="303"/>
        <v>0.15959284122442954</v>
      </c>
      <c r="R2130" s="65">
        <f t="shared" si="304"/>
        <v>5.785683133974142E-2</v>
      </c>
      <c r="S2130" s="65">
        <f t="shared" si="305"/>
        <v>8.5668610439990881E-4</v>
      </c>
      <c r="T2130" s="66">
        <f>(L2130*'Football Field'!$F$4)+(M2130*'Football Field'!$F$5)+(N2130*'Football Field'!$F$6)+(O2130*'Football Field'!$F$7)+(P2130*'Football Field'!$F$8)+(Q2130*'Football Field'!$F$9)+(R2130*'Football Field'!$F$10)+(S2130*'Football Field'!$F$11)</f>
        <v>133755375.28161402</v>
      </c>
    </row>
    <row r="2131" spans="2:20" x14ac:dyDescent="0.3">
      <c r="B2131" s="62">
        <f t="shared" si="297"/>
        <v>2104</v>
      </c>
      <c r="C2131" s="62">
        <v>0.18069487952476437</v>
      </c>
      <c r="D2131" s="62">
        <v>0.88873779503435335</v>
      </c>
      <c r="E2131" s="62">
        <v>0.89288847030056673</v>
      </c>
      <c r="F2131" s="62">
        <v>7.2479834791953412E-2</v>
      </c>
      <c r="G2131" s="62">
        <v>2.6486558102980839E-2</v>
      </c>
      <c r="H2131" s="62">
        <v>0.11230466875214662</v>
      </c>
      <c r="I2131" s="62">
        <v>0.94513740621654396</v>
      </c>
      <c r="J2131" s="62">
        <v>6.2737543732721335E-2</v>
      </c>
      <c r="K2131" s="62"/>
      <c r="L2131" s="65">
        <f t="shared" si="298"/>
        <v>5.6796085151495944E-2</v>
      </c>
      <c r="M2131" s="65">
        <f t="shared" si="299"/>
        <v>0.27934841107219088</v>
      </c>
      <c r="N2131" s="65">
        <f t="shared" si="300"/>
        <v>0.28065305294403625</v>
      </c>
      <c r="O2131" s="65">
        <f t="shared" si="301"/>
        <v>2.2781889998415617E-2</v>
      </c>
      <c r="P2131" s="65">
        <f t="shared" si="302"/>
        <v>8.3252652944201151E-3</v>
      </c>
      <c r="Q2131" s="65">
        <f t="shared" si="303"/>
        <v>3.5299647373147017E-2</v>
      </c>
      <c r="R2131" s="65">
        <f t="shared" si="304"/>
        <v>0.297075958901104</v>
      </c>
      <c r="S2131" s="65">
        <f t="shared" si="305"/>
        <v>1.971968926519025E-2</v>
      </c>
      <c r="T2131" s="66">
        <f>(L2131*'Football Field'!$F$4)+(M2131*'Football Field'!$F$5)+(N2131*'Football Field'!$F$6)+(O2131*'Football Field'!$F$7)+(P2131*'Football Field'!$F$8)+(Q2131*'Football Field'!$F$9)+(R2131*'Football Field'!$F$10)+(S2131*'Football Field'!$F$11)</f>
        <v>156389111.20868322</v>
      </c>
    </row>
    <row r="2132" spans="2:20" x14ac:dyDescent="0.3">
      <c r="B2132" s="62">
        <f t="shared" si="297"/>
        <v>2105</v>
      </c>
      <c r="C2132" s="62">
        <v>0.64767003457556704</v>
      </c>
      <c r="D2132" s="62">
        <v>0.28091411620998652</v>
      </c>
      <c r="E2132" s="62">
        <v>0.25882085537688571</v>
      </c>
      <c r="F2132" s="62">
        <v>0.41661401185492886</v>
      </c>
      <c r="G2132" s="62">
        <v>0.61394760291268036</v>
      </c>
      <c r="H2132" s="62">
        <v>0.93857112986252378</v>
      </c>
      <c r="I2132" s="62">
        <v>0.39706835102819049</v>
      </c>
      <c r="J2132" s="62">
        <v>0.48187407950853711</v>
      </c>
      <c r="K2132" s="62"/>
      <c r="L2132" s="65">
        <f t="shared" si="298"/>
        <v>0.16049392029530982</v>
      </c>
      <c r="M2132" s="65">
        <f t="shared" si="299"/>
        <v>6.9611075655797799E-2</v>
      </c>
      <c r="N2132" s="65">
        <f t="shared" si="300"/>
        <v>6.4136321762737369E-2</v>
      </c>
      <c r="O2132" s="65">
        <f t="shared" si="301"/>
        <v>0.10323777918237599</v>
      </c>
      <c r="P2132" s="65">
        <f t="shared" si="302"/>
        <v>0.15213743478488453</v>
      </c>
      <c r="Q2132" s="65">
        <f t="shared" si="303"/>
        <v>0.23257978919211431</v>
      </c>
      <c r="R2132" s="65">
        <f t="shared" si="304"/>
        <v>9.8394325628281223E-2</v>
      </c>
      <c r="S2132" s="65">
        <f t="shared" si="305"/>
        <v>0.11940935349849897</v>
      </c>
      <c r="T2132" s="66">
        <f>(L2132*'Football Field'!$F$4)+(M2132*'Football Field'!$F$5)+(N2132*'Football Field'!$F$6)+(O2132*'Football Field'!$F$7)+(P2132*'Football Field'!$F$8)+(Q2132*'Football Field'!$F$9)+(R2132*'Football Field'!$F$10)+(S2132*'Football Field'!$F$11)</f>
        <v>136449324.40976784</v>
      </c>
    </row>
    <row r="2133" spans="2:20" x14ac:dyDescent="0.3">
      <c r="B2133" s="62">
        <f t="shared" si="297"/>
        <v>2106</v>
      </c>
      <c r="C2133" s="62">
        <v>5.5833612703616753E-2</v>
      </c>
      <c r="D2133" s="62">
        <v>0.79465807367696195</v>
      </c>
      <c r="E2133" s="62">
        <v>0.14199700430699735</v>
      </c>
      <c r="F2133" s="62">
        <v>0.97249780279963205</v>
      </c>
      <c r="G2133" s="62">
        <v>0.29966117979900642</v>
      </c>
      <c r="H2133" s="62">
        <v>0.64874578377391046</v>
      </c>
      <c r="I2133" s="62">
        <v>0.27722019540870912</v>
      </c>
      <c r="J2133" s="62">
        <v>0.13522799551964426</v>
      </c>
      <c r="K2133" s="62"/>
      <c r="L2133" s="65">
        <f t="shared" si="298"/>
        <v>1.678781451828466E-2</v>
      </c>
      <c r="M2133" s="65">
        <f t="shared" si="299"/>
        <v>0.23893442857015867</v>
      </c>
      <c r="N2133" s="65">
        <f t="shared" si="300"/>
        <v>4.2695058675712771E-2</v>
      </c>
      <c r="O2133" s="65">
        <f t="shared" si="301"/>
        <v>0.29240652614588974</v>
      </c>
      <c r="P2133" s="65">
        <f t="shared" si="302"/>
        <v>9.0100856118704942E-2</v>
      </c>
      <c r="Q2133" s="65">
        <f t="shared" si="303"/>
        <v>0.19506213838120709</v>
      </c>
      <c r="R2133" s="65">
        <f t="shared" si="304"/>
        <v>8.3353395846845646E-2</v>
      </c>
      <c r="S2133" s="65">
        <f t="shared" si="305"/>
        <v>4.0659781743196427E-2</v>
      </c>
      <c r="T2133" s="66">
        <f>(L2133*'Football Field'!$F$4)+(M2133*'Football Field'!$F$5)+(N2133*'Football Field'!$F$6)+(O2133*'Football Field'!$F$7)+(P2133*'Football Field'!$F$8)+(Q2133*'Football Field'!$F$9)+(R2133*'Football Field'!$F$10)+(S2133*'Football Field'!$F$11)</f>
        <v>129598818.97113147</v>
      </c>
    </row>
    <row r="2134" spans="2:20" x14ac:dyDescent="0.3">
      <c r="B2134" s="62">
        <f t="shared" si="297"/>
        <v>2107</v>
      </c>
      <c r="C2134" s="62">
        <v>0.89044152599454196</v>
      </c>
      <c r="D2134" s="62">
        <v>0.3560180806541805</v>
      </c>
      <c r="E2134" s="62">
        <v>0.24799703557889363</v>
      </c>
      <c r="F2134" s="62">
        <v>0.21999612615329744</v>
      </c>
      <c r="G2134" s="62">
        <v>0.33601295201156267</v>
      </c>
      <c r="H2134" s="62">
        <v>0.18082579361572104</v>
      </c>
      <c r="I2134" s="62">
        <v>0.7220261267764494</v>
      </c>
      <c r="J2134" s="62">
        <v>0.27451947734799931</v>
      </c>
      <c r="K2134" s="62"/>
      <c r="L2134" s="65">
        <f t="shared" si="298"/>
        <v>0.27586321533772939</v>
      </c>
      <c r="M2134" s="65">
        <f t="shared" si="299"/>
        <v>0.11029617283171417</v>
      </c>
      <c r="N2134" s="65">
        <f t="shared" si="300"/>
        <v>7.6830715585290685E-2</v>
      </c>
      <c r="O2134" s="65">
        <f t="shared" si="301"/>
        <v>6.8155894520653085E-2</v>
      </c>
      <c r="P2134" s="65">
        <f t="shared" si="302"/>
        <v>0.10409848443838188</v>
      </c>
      <c r="Q2134" s="65">
        <f t="shared" si="303"/>
        <v>5.6020730600040806E-2</v>
      </c>
      <c r="R2134" s="65">
        <f t="shared" si="304"/>
        <v>0.22368728667267843</v>
      </c>
      <c r="S2134" s="65">
        <f t="shared" si="305"/>
        <v>8.5047500013511551E-2</v>
      </c>
      <c r="T2134" s="66">
        <f>(L2134*'Football Field'!$F$4)+(M2134*'Football Field'!$F$5)+(N2134*'Football Field'!$F$6)+(O2134*'Football Field'!$F$7)+(P2134*'Football Field'!$F$8)+(Q2134*'Football Field'!$F$9)+(R2134*'Football Field'!$F$10)+(S2134*'Football Field'!$F$11)</f>
        <v>149035830.35140565</v>
      </c>
    </row>
    <row r="2135" spans="2:20" x14ac:dyDescent="0.3">
      <c r="B2135" s="62">
        <f t="shared" si="297"/>
        <v>2108</v>
      </c>
      <c r="C2135" s="62">
        <v>1.6561417653255917E-2</v>
      </c>
      <c r="D2135" s="62">
        <v>0.63970153969456378</v>
      </c>
      <c r="E2135" s="62">
        <v>9.7095760947059073E-2</v>
      </c>
      <c r="F2135" s="62">
        <v>0.50828027023166933</v>
      </c>
      <c r="G2135" s="62">
        <v>0.82013649930138721</v>
      </c>
      <c r="H2135" s="62">
        <v>0.24730053985576994</v>
      </c>
      <c r="I2135" s="62">
        <v>0.41649190174013084</v>
      </c>
      <c r="J2135" s="62">
        <v>0.95125038058671729</v>
      </c>
      <c r="K2135" s="62"/>
      <c r="L2135" s="65">
        <f t="shared" si="298"/>
        <v>4.4799111734567876E-3</v>
      </c>
      <c r="M2135" s="65">
        <f t="shared" si="299"/>
        <v>0.17304110888066274</v>
      </c>
      <c r="N2135" s="65">
        <f t="shared" si="300"/>
        <v>2.6264682979992571E-2</v>
      </c>
      <c r="O2135" s="65">
        <f t="shared" si="301"/>
        <v>0.13749127698683639</v>
      </c>
      <c r="P2135" s="65">
        <f t="shared" si="302"/>
        <v>0.22184928512189878</v>
      </c>
      <c r="Q2135" s="65">
        <f t="shared" si="303"/>
        <v>6.6895508276971286E-2</v>
      </c>
      <c r="R2135" s="65">
        <f t="shared" si="304"/>
        <v>0.11266225895179087</v>
      </c>
      <c r="S2135" s="65">
        <f t="shared" si="305"/>
        <v>0.25731596762839065</v>
      </c>
      <c r="T2135" s="66">
        <f>(L2135*'Football Field'!$F$4)+(M2135*'Football Field'!$F$5)+(N2135*'Football Field'!$F$6)+(O2135*'Football Field'!$F$7)+(P2135*'Football Field'!$F$8)+(Q2135*'Football Field'!$F$9)+(R2135*'Football Field'!$F$10)+(S2135*'Football Field'!$F$11)</f>
        <v>144887318.21035463</v>
      </c>
    </row>
    <row r="2136" spans="2:20" x14ac:dyDescent="0.3">
      <c r="B2136" s="62">
        <f t="shared" si="297"/>
        <v>2109</v>
      </c>
      <c r="C2136" s="62">
        <v>0.44080243755989512</v>
      </c>
      <c r="D2136" s="62">
        <v>0.40808143915528805</v>
      </c>
      <c r="E2136" s="62">
        <v>0.39175991580987291</v>
      </c>
      <c r="F2136" s="62">
        <v>0.29911801737576071</v>
      </c>
      <c r="G2136" s="62">
        <v>0.91381918123309058</v>
      </c>
      <c r="H2136" s="62">
        <v>0.12610946410199342</v>
      </c>
      <c r="I2136" s="62">
        <v>0.99478927174028875</v>
      </c>
      <c r="J2136" s="62">
        <v>0.68665464342757887</v>
      </c>
      <c r="K2136" s="62"/>
      <c r="L2136" s="65">
        <f t="shared" si="298"/>
        <v>0.10344720425188714</v>
      </c>
      <c r="M2136" s="65">
        <f t="shared" si="299"/>
        <v>9.5768263490977376E-2</v>
      </c>
      <c r="N2136" s="65">
        <f t="shared" si="300"/>
        <v>9.1937939937048102E-2</v>
      </c>
      <c r="O2136" s="65">
        <f t="shared" si="301"/>
        <v>7.0196804741319965E-2</v>
      </c>
      <c r="P2136" s="65">
        <f t="shared" si="302"/>
        <v>0.21445443907616099</v>
      </c>
      <c r="Q2136" s="65">
        <f t="shared" si="303"/>
        <v>2.9595279833910467E-2</v>
      </c>
      <c r="R2136" s="65">
        <f t="shared" si="304"/>
        <v>0.23345644264347065</v>
      </c>
      <c r="S2136" s="65">
        <f t="shared" si="305"/>
        <v>0.16114362602522533</v>
      </c>
      <c r="T2136" s="66">
        <f>(L2136*'Football Field'!$F$4)+(M2136*'Football Field'!$F$5)+(N2136*'Football Field'!$F$6)+(O2136*'Football Field'!$F$7)+(P2136*'Football Field'!$F$8)+(Q2136*'Football Field'!$F$9)+(R2136*'Football Field'!$F$10)+(S2136*'Football Field'!$F$11)</f>
        <v>161314622.24855417</v>
      </c>
    </row>
    <row r="2137" spans="2:20" x14ac:dyDescent="0.3">
      <c r="B2137" s="62">
        <f t="shared" si="297"/>
        <v>2110</v>
      </c>
      <c r="C2137" s="62">
        <v>5.7267498089426772E-2</v>
      </c>
      <c r="D2137" s="62">
        <v>0.27713342711129763</v>
      </c>
      <c r="E2137" s="62">
        <v>0.56273278773741975</v>
      </c>
      <c r="F2137" s="62">
        <v>0.24488064819284239</v>
      </c>
      <c r="G2137" s="62">
        <v>0.53073644373587825</v>
      </c>
      <c r="H2137" s="62">
        <v>0.14847590389124865</v>
      </c>
      <c r="I2137" s="62">
        <v>0.71634859773985071</v>
      </c>
      <c r="J2137" s="62">
        <v>0.50314040230780543</v>
      </c>
      <c r="K2137" s="62"/>
      <c r="L2137" s="65">
        <f t="shared" si="298"/>
        <v>1.8833558797878666E-2</v>
      </c>
      <c r="M2137" s="65">
        <f t="shared" si="299"/>
        <v>9.1140854210320366E-2</v>
      </c>
      <c r="N2137" s="65">
        <f t="shared" si="300"/>
        <v>0.1850658994879962</v>
      </c>
      <c r="O2137" s="65">
        <f t="shared" si="301"/>
        <v>8.0533884665271255E-2</v>
      </c>
      <c r="P2137" s="65">
        <f t="shared" si="302"/>
        <v>0.17454326367930106</v>
      </c>
      <c r="Q2137" s="65">
        <f t="shared" si="303"/>
        <v>4.8829261960027834E-2</v>
      </c>
      <c r="R2137" s="65">
        <f t="shared" si="304"/>
        <v>0.23558552207473354</v>
      </c>
      <c r="S2137" s="65">
        <f t="shared" si="305"/>
        <v>0.16546775512447101</v>
      </c>
      <c r="T2137" s="66">
        <f>(L2137*'Football Field'!$F$4)+(M2137*'Football Field'!$F$5)+(N2137*'Football Field'!$F$6)+(O2137*'Football Field'!$F$7)+(P2137*'Football Field'!$F$8)+(Q2137*'Football Field'!$F$9)+(R2137*'Football Field'!$F$10)+(S2137*'Football Field'!$F$11)</f>
        <v>161303485.91993847</v>
      </c>
    </row>
    <row r="2138" spans="2:20" x14ac:dyDescent="0.3">
      <c r="B2138" s="62">
        <f t="shared" si="297"/>
        <v>2111</v>
      </c>
      <c r="C2138" s="62">
        <v>0.90030912072197611</v>
      </c>
      <c r="D2138" s="62">
        <v>0.92909098409694102</v>
      </c>
      <c r="E2138" s="62">
        <v>0.98848989275833754</v>
      </c>
      <c r="F2138" s="62">
        <v>0.10082954543416633</v>
      </c>
      <c r="G2138" s="62">
        <v>0.75353555088509927</v>
      </c>
      <c r="H2138" s="62">
        <v>0.36741079080256622</v>
      </c>
      <c r="I2138" s="62">
        <v>0.12134581126515909</v>
      </c>
      <c r="J2138" s="62">
        <v>0.79310205991457972</v>
      </c>
      <c r="K2138" s="62"/>
      <c r="L2138" s="65">
        <f t="shared" si="298"/>
        <v>0.1817296019199437</v>
      </c>
      <c r="M2138" s="65">
        <f t="shared" si="299"/>
        <v>0.18753929156237686</v>
      </c>
      <c r="N2138" s="65">
        <f t="shared" si="300"/>
        <v>0.19952910681256375</v>
      </c>
      <c r="O2138" s="65">
        <f t="shared" si="301"/>
        <v>2.0352690794497082E-2</v>
      </c>
      <c r="P2138" s="65">
        <f t="shared" si="302"/>
        <v>0.15210299722950693</v>
      </c>
      <c r="Q2138" s="65">
        <f t="shared" si="303"/>
        <v>7.4162768339054844E-2</v>
      </c>
      <c r="R2138" s="65">
        <f t="shared" si="304"/>
        <v>2.4493949320635488E-2</v>
      </c>
      <c r="S2138" s="65">
        <f t="shared" si="305"/>
        <v>0.16008959402142126</v>
      </c>
      <c r="T2138" s="66">
        <f>(L2138*'Football Field'!$F$4)+(M2138*'Football Field'!$F$5)+(N2138*'Football Field'!$F$6)+(O2138*'Football Field'!$F$7)+(P2138*'Football Field'!$F$8)+(Q2138*'Football Field'!$F$9)+(R2138*'Football Field'!$F$10)+(S2138*'Football Field'!$F$11)</f>
        <v>128981261.07382019</v>
      </c>
    </row>
    <row r="2139" spans="2:20" x14ac:dyDescent="0.3">
      <c r="B2139" s="62">
        <f t="shared" si="297"/>
        <v>2112</v>
      </c>
      <c r="C2139" s="62">
        <v>0.50352204073853235</v>
      </c>
      <c r="D2139" s="62">
        <v>0.66753833880402902</v>
      </c>
      <c r="E2139" s="62">
        <v>0.70470366541922436</v>
      </c>
      <c r="F2139" s="62">
        <v>9.3811548681575707E-2</v>
      </c>
      <c r="G2139" s="62">
        <v>0.92520982138344443</v>
      </c>
      <c r="H2139" s="62">
        <v>0.47848168790814316</v>
      </c>
      <c r="I2139" s="62">
        <v>0.49982826052339868</v>
      </c>
      <c r="J2139" s="62">
        <v>0.3898087946107992</v>
      </c>
      <c r="K2139" s="62"/>
      <c r="L2139" s="65">
        <f t="shared" si="298"/>
        <v>0.11811713847364544</v>
      </c>
      <c r="M2139" s="65">
        <f t="shared" si="299"/>
        <v>0.15659238726736607</v>
      </c>
      <c r="N2139" s="65">
        <f t="shared" si="300"/>
        <v>0.16531069883082125</v>
      </c>
      <c r="O2139" s="65">
        <f t="shared" si="301"/>
        <v>2.2006487878457721E-2</v>
      </c>
      <c r="P2139" s="65">
        <f t="shared" si="302"/>
        <v>0.21703744374175934</v>
      </c>
      <c r="Q2139" s="65">
        <f t="shared" si="303"/>
        <v>0.11224312585175927</v>
      </c>
      <c r="R2139" s="65">
        <f t="shared" si="304"/>
        <v>0.11725064462856524</v>
      </c>
      <c r="S2139" s="65">
        <f t="shared" si="305"/>
        <v>9.1442073327625648E-2</v>
      </c>
      <c r="T2139" s="66">
        <f>(L2139*'Football Field'!$F$4)+(M2139*'Football Field'!$F$5)+(N2139*'Football Field'!$F$6)+(O2139*'Football Field'!$F$7)+(P2139*'Football Field'!$F$8)+(Q2139*'Football Field'!$F$9)+(R2139*'Football Field'!$F$10)+(S2139*'Football Field'!$F$11)</f>
        <v>146168677.5508481</v>
      </c>
    </row>
    <row r="2140" spans="2:20" x14ac:dyDescent="0.3">
      <c r="B2140" s="62">
        <f t="shared" si="297"/>
        <v>2113</v>
      </c>
      <c r="C2140" s="62">
        <v>0.72137362656983151</v>
      </c>
      <c r="D2140" s="62">
        <v>0.31118262246066564</v>
      </c>
      <c r="E2140" s="62">
        <v>0.66302347220372848</v>
      </c>
      <c r="F2140" s="62">
        <v>0.69877074354394042</v>
      </c>
      <c r="G2140" s="62">
        <v>0.99761573127519731</v>
      </c>
      <c r="H2140" s="62">
        <v>0.29263624965653945</v>
      </c>
      <c r="I2140" s="62">
        <v>0.50551960113670902</v>
      </c>
      <c r="J2140" s="62">
        <v>0.1612345905329684</v>
      </c>
      <c r="K2140" s="62"/>
      <c r="L2140" s="65">
        <f t="shared" si="298"/>
        <v>0.16578131527372303</v>
      </c>
      <c r="M2140" s="65">
        <f t="shared" si="299"/>
        <v>7.1513931951131024E-2</v>
      </c>
      <c r="N2140" s="65">
        <f t="shared" si="300"/>
        <v>0.15237166875914962</v>
      </c>
      <c r="O2140" s="65">
        <f t="shared" si="301"/>
        <v>0.16058687020532186</v>
      </c>
      <c r="P2140" s="65">
        <f t="shared" si="302"/>
        <v>0.22926544855122907</v>
      </c>
      <c r="Q2140" s="65">
        <f t="shared" si="303"/>
        <v>6.7251727229778901E-2</v>
      </c>
      <c r="R2140" s="65">
        <f t="shared" si="304"/>
        <v>0.11617517093269945</v>
      </c>
      <c r="S2140" s="65">
        <f t="shared" si="305"/>
        <v>3.705386709696705E-2</v>
      </c>
      <c r="T2140" s="66">
        <f>(L2140*'Football Field'!$F$4)+(M2140*'Football Field'!$F$5)+(N2140*'Football Field'!$F$6)+(O2140*'Football Field'!$F$7)+(P2140*'Football Field'!$F$8)+(Q2140*'Football Field'!$F$9)+(R2140*'Football Field'!$F$10)+(S2140*'Football Field'!$F$11)</f>
        <v>147290047.37553829</v>
      </c>
    </row>
    <row r="2141" spans="2:20" x14ac:dyDescent="0.3">
      <c r="B2141" s="62">
        <f t="shared" si="297"/>
        <v>2114</v>
      </c>
      <c r="C2141" s="62">
        <v>0.11007107529750138</v>
      </c>
      <c r="D2141" s="62">
        <v>7.8511376981572067E-2</v>
      </c>
      <c r="E2141" s="62">
        <v>0.72076310713573866</v>
      </c>
      <c r="F2141" s="62">
        <v>0.25261928095848751</v>
      </c>
      <c r="G2141" s="62">
        <v>0.71230865911844099</v>
      </c>
      <c r="H2141" s="62">
        <v>0.64729980847342306</v>
      </c>
      <c r="I2141" s="62">
        <v>0.69630423816760123</v>
      </c>
      <c r="J2141" s="62">
        <v>6.3120745865798189E-2</v>
      </c>
      <c r="K2141" s="62"/>
      <c r="L2141" s="65">
        <f t="shared" si="298"/>
        <v>3.3548044071200503E-2</v>
      </c>
      <c r="M2141" s="65">
        <f t="shared" si="299"/>
        <v>2.3929112420765154E-2</v>
      </c>
      <c r="N2141" s="65">
        <f t="shared" si="300"/>
        <v>0.21967798913320932</v>
      </c>
      <c r="O2141" s="65">
        <f t="shared" si="301"/>
        <v>7.6994639581055332E-2</v>
      </c>
      <c r="P2141" s="65">
        <f t="shared" si="302"/>
        <v>0.21710119778348028</v>
      </c>
      <c r="Q2141" s="65">
        <f t="shared" si="303"/>
        <v>0.19728745670243297</v>
      </c>
      <c r="R2141" s="65">
        <f t="shared" si="304"/>
        <v>0.21222328578033475</v>
      </c>
      <c r="S2141" s="65">
        <f t="shared" si="305"/>
        <v>1.923827452752171E-2</v>
      </c>
      <c r="T2141" s="66">
        <f>(L2141*'Football Field'!$F$4)+(M2141*'Football Field'!$F$5)+(N2141*'Football Field'!$F$6)+(O2141*'Football Field'!$F$7)+(P2141*'Football Field'!$F$8)+(Q2141*'Football Field'!$F$9)+(R2141*'Football Field'!$F$10)+(S2141*'Football Field'!$F$11)</f>
        <v>161440169.18766618</v>
      </c>
    </row>
    <row r="2142" spans="2:20" x14ac:dyDescent="0.3">
      <c r="B2142" s="62">
        <f t="shared" ref="B2142:B2205" si="306">B2141+1</f>
        <v>2115</v>
      </c>
      <c r="C2142" s="62">
        <v>0.1996351169894035</v>
      </c>
      <c r="D2142" s="62">
        <v>0.68492693863482379</v>
      </c>
      <c r="E2142" s="62">
        <v>0.1889700441706047</v>
      </c>
      <c r="F2142" s="62">
        <v>0.60259931059363114</v>
      </c>
      <c r="G2142" s="62">
        <v>0.9240479964262589</v>
      </c>
      <c r="H2142" s="62">
        <v>0.23185211754232338</v>
      </c>
      <c r="I2142" s="62">
        <v>0.43728394903671164</v>
      </c>
      <c r="J2142" s="62">
        <v>1.3035022234792804E-2</v>
      </c>
      <c r="K2142" s="62"/>
      <c r="L2142" s="65">
        <f t="shared" si="298"/>
        <v>6.0820779881758061E-2</v>
      </c>
      <c r="M2142" s="65">
        <f t="shared" si="299"/>
        <v>0.20866965290483536</v>
      </c>
      <c r="N2142" s="65">
        <f t="shared" si="300"/>
        <v>5.7571561727571725E-2</v>
      </c>
      <c r="O2142" s="65">
        <f t="shared" si="301"/>
        <v>0.1835877403696454</v>
      </c>
      <c r="P2142" s="65">
        <f t="shared" si="302"/>
        <v>0.28152020866050426</v>
      </c>
      <c r="Q2142" s="65">
        <f t="shared" si="303"/>
        <v>7.0636002416897631E-2</v>
      </c>
      <c r="R2142" s="65">
        <f t="shared" si="304"/>
        <v>0.13322280774679257</v>
      </c>
      <c r="S2142" s="65">
        <f t="shared" si="305"/>
        <v>3.9712462919949919E-3</v>
      </c>
      <c r="T2142" s="66">
        <f>(L2142*'Football Field'!$F$4)+(M2142*'Football Field'!$F$5)+(N2142*'Football Field'!$F$6)+(O2142*'Football Field'!$F$7)+(P2142*'Football Field'!$F$8)+(Q2142*'Football Field'!$F$9)+(R2142*'Football Field'!$F$10)+(S2142*'Football Field'!$F$11)</f>
        <v>151433032.93065977</v>
      </c>
    </row>
    <row r="2143" spans="2:20" x14ac:dyDescent="0.3">
      <c r="B2143" s="62">
        <f t="shared" si="306"/>
        <v>2116</v>
      </c>
      <c r="C2143" s="62">
        <v>7.446608439673863E-2</v>
      </c>
      <c r="D2143" s="62">
        <v>0.18520016326467226</v>
      </c>
      <c r="E2143" s="62">
        <v>0.67418085348284673</v>
      </c>
      <c r="F2143" s="62">
        <v>0.49277580774680751</v>
      </c>
      <c r="G2143" s="62">
        <v>0.94804075868542792</v>
      </c>
      <c r="H2143" s="62">
        <v>2.8493177549477888E-3</v>
      </c>
      <c r="I2143" s="62">
        <v>0.86658080046616859</v>
      </c>
      <c r="J2143" s="62">
        <v>0.48749106592003733</v>
      </c>
      <c r="K2143" s="62"/>
      <c r="L2143" s="65">
        <f t="shared" si="298"/>
        <v>1.9955618686377165E-2</v>
      </c>
      <c r="M2143" s="65">
        <f t="shared" si="299"/>
        <v>4.9630430667930464E-2</v>
      </c>
      <c r="N2143" s="65">
        <f t="shared" si="300"/>
        <v>0.18066877219005795</v>
      </c>
      <c r="O2143" s="65">
        <f t="shared" si="301"/>
        <v>0.13205536717729546</v>
      </c>
      <c r="P2143" s="65">
        <f t="shared" si="302"/>
        <v>0.25405847551585092</v>
      </c>
      <c r="Q2143" s="65">
        <f t="shared" si="303"/>
        <v>7.6356772475272782E-4</v>
      </c>
      <c r="R2143" s="65">
        <f t="shared" si="304"/>
        <v>0.23222861998361952</v>
      </c>
      <c r="S2143" s="65">
        <f t="shared" si="305"/>
        <v>0.13063914805411578</v>
      </c>
      <c r="T2143" s="66">
        <f>(L2143*'Football Field'!$F$4)+(M2143*'Football Field'!$F$5)+(N2143*'Football Field'!$F$6)+(O2143*'Football Field'!$F$7)+(P2143*'Football Field'!$F$8)+(Q2143*'Football Field'!$F$9)+(R2143*'Football Field'!$F$10)+(S2143*'Football Field'!$F$11)</f>
        <v>167465845.13918906</v>
      </c>
    </row>
    <row r="2144" spans="2:20" x14ac:dyDescent="0.3">
      <c r="B2144" s="62">
        <f t="shared" si="306"/>
        <v>2117</v>
      </c>
      <c r="C2144" s="62">
        <v>0.83545154138531474</v>
      </c>
      <c r="D2144" s="62">
        <v>0.3875563324818353</v>
      </c>
      <c r="E2144" s="62">
        <v>0.26576908383916953</v>
      </c>
      <c r="F2144" s="62">
        <v>0.42937285616353937</v>
      </c>
      <c r="G2144" s="62">
        <v>0.32401854671701835</v>
      </c>
      <c r="H2144" s="62">
        <v>9.3427129871909154E-3</v>
      </c>
      <c r="I2144" s="62">
        <v>0.28302719951180066</v>
      </c>
      <c r="J2144" s="62">
        <v>1.9102198892638755E-3</v>
      </c>
      <c r="K2144" s="62"/>
      <c r="L2144" s="65">
        <f t="shared" si="298"/>
        <v>0.32937847691335143</v>
      </c>
      <c r="M2144" s="65">
        <f t="shared" si="299"/>
        <v>0.15279487580969967</v>
      </c>
      <c r="N2144" s="65">
        <f t="shared" si="300"/>
        <v>0.1047800042363309</v>
      </c>
      <c r="O2144" s="65">
        <f t="shared" si="301"/>
        <v>0.16928112569709844</v>
      </c>
      <c r="P2144" s="65">
        <f t="shared" si="302"/>
        <v>0.12774497397223317</v>
      </c>
      <c r="Q2144" s="65">
        <f t="shared" si="303"/>
        <v>3.68338368118501E-3</v>
      </c>
      <c r="R2144" s="65">
        <f t="shared" si="304"/>
        <v>0.11158405159642067</v>
      </c>
      <c r="S2144" s="65">
        <f t="shared" si="305"/>
        <v>7.531080936807351E-4</v>
      </c>
      <c r="T2144" s="66">
        <f>(L2144*'Football Field'!$F$4)+(M2144*'Football Field'!$F$5)+(N2144*'Football Field'!$F$6)+(O2144*'Football Field'!$F$7)+(P2144*'Football Field'!$F$8)+(Q2144*'Football Field'!$F$9)+(R2144*'Football Field'!$F$10)+(S2144*'Football Field'!$F$11)</f>
        <v>135818933.39561808</v>
      </c>
    </row>
    <row r="2145" spans="2:20" x14ac:dyDescent="0.3">
      <c r="B2145" s="62">
        <f t="shared" si="306"/>
        <v>2118</v>
      </c>
      <c r="C2145" s="62">
        <v>4.1539808637336417E-3</v>
      </c>
      <c r="D2145" s="62">
        <v>0.84639587009509343</v>
      </c>
      <c r="E2145" s="62">
        <v>0.52439188272398052</v>
      </c>
      <c r="F2145" s="62">
        <v>0.93644759819083168</v>
      </c>
      <c r="G2145" s="62">
        <v>0.73660972445080963</v>
      </c>
      <c r="H2145" s="62">
        <v>0.78418908110807628</v>
      </c>
      <c r="I2145" s="62">
        <v>0.53170295711203597</v>
      </c>
      <c r="J2145" s="62">
        <v>0.7551382236244425</v>
      </c>
      <c r="K2145" s="62"/>
      <c r="L2145" s="65">
        <f t="shared" si="298"/>
        <v>8.1147823259966319E-4</v>
      </c>
      <c r="M2145" s="65">
        <f t="shared" si="299"/>
        <v>0.16534304015235371</v>
      </c>
      <c r="N2145" s="65">
        <f t="shared" si="300"/>
        <v>0.1024397107597632</v>
      </c>
      <c r="O2145" s="65">
        <f t="shared" si="301"/>
        <v>0.18293460341535694</v>
      </c>
      <c r="P2145" s="65">
        <f t="shared" si="302"/>
        <v>0.14389636758601013</v>
      </c>
      <c r="Q2145" s="65">
        <f t="shared" si="303"/>
        <v>0.15319097281290203</v>
      </c>
      <c r="R2145" s="65">
        <f t="shared" si="304"/>
        <v>0.10386792574616818</v>
      </c>
      <c r="S2145" s="65">
        <f t="shared" si="305"/>
        <v>0.14751590129484618</v>
      </c>
      <c r="T2145" s="66">
        <f>(L2145*'Football Field'!$F$4)+(M2145*'Football Field'!$F$5)+(N2145*'Football Field'!$F$6)+(O2145*'Football Field'!$F$7)+(P2145*'Football Field'!$F$8)+(Q2145*'Football Field'!$F$9)+(R2145*'Football Field'!$F$10)+(S2145*'Football Field'!$F$11)</f>
        <v>138782658.31103885</v>
      </c>
    </row>
    <row r="2146" spans="2:20" x14ac:dyDescent="0.3">
      <c r="B2146" s="62">
        <f t="shared" si="306"/>
        <v>2119</v>
      </c>
      <c r="C2146" s="62">
        <v>0.52054500769190215</v>
      </c>
      <c r="D2146" s="62">
        <v>0.64151141374824194</v>
      </c>
      <c r="E2146" s="62">
        <v>0.78939469472412316</v>
      </c>
      <c r="F2146" s="62">
        <v>0.14129746908163521</v>
      </c>
      <c r="G2146" s="62">
        <v>0.57459267106548706</v>
      </c>
      <c r="H2146" s="62">
        <v>8.8541572954641268E-2</v>
      </c>
      <c r="I2146" s="62">
        <v>0.5463416514254672</v>
      </c>
      <c r="J2146" s="62">
        <v>0.61198761128392509</v>
      </c>
      <c r="K2146" s="62"/>
      <c r="L2146" s="65">
        <f t="shared" si="298"/>
        <v>0.13298845219937833</v>
      </c>
      <c r="M2146" s="65">
        <f t="shared" si="299"/>
        <v>0.16389285983337817</v>
      </c>
      <c r="N2146" s="65">
        <f t="shared" si="300"/>
        <v>0.20167397069322623</v>
      </c>
      <c r="O2146" s="65">
        <f t="shared" si="301"/>
        <v>3.6098572525313836E-2</v>
      </c>
      <c r="P2146" s="65">
        <f t="shared" si="302"/>
        <v>0.1467965091220956</v>
      </c>
      <c r="Q2146" s="65">
        <f t="shared" si="303"/>
        <v>2.262053533996318E-2</v>
      </c>
      <c r="R2146" s="65">
        <f t="shared" si="304"/>
        <v>0.13957895959330596</v>
      </c>
      <c r="S2146" s="65">
        <f t="shared" si="305"/>
        <v>0.15635014069333875</v>
      </c>
      <c r="T2146" s="66">
        <f>(L2146*'Football Field'!$F$4)+(M2146*'Football Field'!$F$5)+(N2146*'Football Field'!$F$6)+(O2146*'Football Field'!$F$7)+(P2146*'Football Field'!$F$8)+(Q2146*'Football Field'!$F$9)+(R2146*'Football Field'!$F$10)+(S2146*'Football Field'!$F$11)</f>
        <v>144969863.5395554</v>
      </c>
    </row>
    <row r="2147" spans="2:20" x14ac:dyDescent="0.3">
      <c r="B2147" s="62">
        <f t="shared" si="306"/>
        <v>2120</v>
      </c>
      <c r="C2147" s="62">
        <v>0.79118737075139145</v>
      </c>
      <c r="D2147" s="62">
        <v>0.48772622904490937</v>
      </c>
      <c r="E2147" s="62">
        <v>0.66421575725614845</v>
      </c>
      <c r="F2147" s="62">
        <v>8.7928003658237719E-2</v>
      </c>
      <c r="G2147" s="62">
        <v>9.0180986067096569E-3</v>
      </c>
      <c r="H2147" s="62">
        <v>0.27586937145761425</v>
      </c>
      <c r="I2147" s="62">
        <v>0.15118249516601956</v>
      </c>
      <c r="J2147" s="62">
        <v>0.32479462325475028</v>
      </c>
      <c r="K2147" s="62"/>
      <c r="L2147" s="65">
        <f t="shared" si="298"/>
        <v>0.28338448751380557</v>
      </c>
      <c r="M2147" s="65">
        <f t="shared" si="299"/>
        <v>0.17469192832750929</v>
      </c>
      <c r="N2147" s="65">
        <f t="shared" si="300"/>
        <v>0.23790627723224042</v>
      </c>
      <c r="O2147" s="65">
        <f t="shared" si="301"/>
        <v>3.1493718398383441E-2</v>
      </c>
      <c r="P2147" s="65">
        <f t="shared" si="302"/>
        <v>3.2300683080726312E-3</v>
      </c>
      <c r="Q2147" s="65">
        <f t="shared" si="303"/>
        <v>9.8809843712528947E-2</v>
      </c>
      <c r="R2147" s="65">
        <f t="shared" si="304"/>
        <v>5.4149971925099134E-2</v>
      </c>
      <c r="S2147" s="65">
        <f t="shared" si="305"/>
        <v>0.11633370458236059</v>
      </c>
      <c r="T2147" s="66">
        <f>(L2147*'Football Field'!$F$4)+(M2147*'Football Field'!$F$5)+(N2147*'Football Field'!$F$6)+(O2147*'Football Field'!$F$7)+(P2147*'Football Field'!$F$8)+(Q2147*'Football Field'!$F$9)+(R2147*'Football Field'!$F$10)+(S2147*'Football Field'!$F$11)</f>
        <v>121188516.41389613</v>
      </c>
    </row>
    <row r="2148" spans="2:20" x14ac:dyDescent="0.3">
      <c r="B2148" s="62">
        <f t="shared" si="306"/>
        <v>2121</v>
      </c>
      <c r="C2148" s="62">
        <v>0.90029575117509597</v>
      </c>
      <c r="D2148" s="62">
        <v>0.51786064119656994</v>
      </c>
      <c r="E2148" s="62">
        <v>0.42806599002143075</v>
      </c>
      <c r="F2148" s="62">
        <v>0.957939547772091</v>
      </c>
      <c r="G2148" s="62">
        <v>9.709748340332669E-2</v>
      </c>
      <c r="H2148" s="62">
        <v>0.29701559723405779</v>
      </c>
      <c r="I2148" s="62">
        <v>0.70035433136326786</v>
      </c>
      <c r="J2148" s="62">
        <v>0.21510232691299846</v>
      </c>
      <c r="K2148" s="62"/>
      <c r="L2148" s="65">
        <f t="shared" si="298"/>
        <v>0.21885135531377367</v>
      </c>
      <c r="M2148" s="65">
        <f t="shared" si="299"/>
        <v>0.12588585811007241</v>
      </c>
      <c r="N2148" s="65">
        <f t="shared" si="300"/>
        <v>0.1040578298382998</v>
      </c>
      <c r="O2148" s="65">
        <f t="shared" si="301"/>
        <v>0.23286388730031007</v>
      </c>
      <c r="P2148" s="65">
        <f t="shared" si="302"/>
        <v>2.3603261275684788E-2</v>
      </c>
      <c r="Q2148" s="65">
        <f t="shared" si="303"/>
        <v>7.2201013854791996E-2</v>
      </c>
      <c r="R2148" s="65">
        <f t="shared" si="304"/>
        <v>0.17024793732355756</v>
      </c>
      <c r="S2148" s="65">
        <f t="shared" si="305"/>
        <v>5.228885698350981E-2</v>
      </c>
      <c r="T2148" s="66">
        <f>(L2148*'Football Field'!$F$4)+(M2148*'Football Field'!$F$5)+(N2148*'Football Field'!$F$6)+(O2148*'Football Field'!$F$7)+(P2148*'Football Field'!$F$8)+(Q2148*'Football Field'!$F$9)+(R2148*'Football Field'!$F$10)+(S2148*'Football Field'!$F$11)</f>
        <v>136872099.83896559</v>
      </c>
    </row>
    <row r="2149" spans="2:20" x14ac:dyDescent="0.3">
      <c r="B2149" s="62">
        <f t="shared" si="306"/>
        <v>2122</v>
      </c>
      <c r="C2149" s="62">
        <v>0.90553919520367843</v>
      </c>
      <c r="D2149" s="62">
        <v>0.75424452844406253</v>
      </c>
      <c r="E2149" s="62">
        <v>0.77140303584948466</v>
      </c>
      <c r="F2149" s="62">
        <v>0.22569200687627367</v>
      </c>
      <c r="G2149" s="62">
        <v>0.72660058491004409</v>
      </c>
      <c r="H2149" s="62">
        <v>0.14336524471948398</v>
      </c>
      <c r="I2149" s="62">
        <v>0.7645429458364259</v>
      </c>
      <c r="J2149" s="62">
        <v>0.86613071511165918</v>
      </c>
      <c r="K2149" s="62"/>
      <c r="L2149" s="65">
        <f t="shared" si="298"/>
        <v>0.17557653702596715</v>
      </c>
      <c r="M2149" s="65">
        <f t="shared" si="299"/>
        <v>0.14624175637721104</v>
      </c>
      <c r="N2149" s="65">
        <f t="shared" si="300"/>
        <v>0.14956864860532801</v>
      </c>
      <c r="O2149" s="65">
        <f t="shared" si="301"/>
        <v>4.3759807650141494E-2</v>
      </c>
      <c r="P2149" s="65">
        <f t="shared" si="302"/>
        <v>0.14088182507754748</v>
      </c>
      <c r="Q2149" s="65">
        <f t="shared" si="303"/>
        <v>2.7797331502658593E-2</v>
      </c>
      <c r="R2149" s="65">
        <f t="shared" si="304"/>
        <v>0.14823853406742735</v>
      </c>
      <c r="S2149" s="65">
        <f t="shared" si="305"/>
        <v>0.16793555969371904</v>
      </c>
      <c r="T2149" s="66">
        <f>(L2149*'Football Field'!$F$4)+(M2149*'Football Field'!$F$5)+(N2149*'Football Field'!$F$6)+(O2149*'Football Field'!$F$7)+(P2149*'Football Field'!$F$8)+(Q2149*'Football Field'!$F$9)+(R2149*'Football Field'!$F$10)+(S2149*'Football Field'!$F$11)</f>
        <v>144319054.33354044</v>
      </c>
    </row>
    <row r="2150" spans="2:20" x14ac:dyDescent="0.3">
      <c r="B2150" s="62">
        <f t="shared" si="306"/>
        <v>2123</v>
      </c>
      <c r="C2150" s="62">
        <v>0.74206148981736808</v>
      </c>
      <c r="D2150" s="62">
        <v>0.11724841358787585</v>
      </c>
      <c r="E2150" s="62">
        <v>0.79524665170659248</v>
      </c>
      <c r="F2150" s="62">
        <v>0.27284779700970507</v>
      </c>
      <c r="G2150" s="62">
        <v>0.37834585520000341</v>
      </c>
      <c r="H2150" s="62">
        <v>0.37094128737059329</v>
      </c>
      <c r="I2150" s="62">
        <v>8.0701062329218143E-2</v>
      </c>
      <c r="J2150" s="62">
        <v>0.68746587284167437</v>
      </c>
      <c r="K2150" s="62"/>
      <c r="L2150" s="65">
        <f t="shared" si="298"/>
        <v>0.21541131658257226</v>
      </c>
      <c r="M2150" s="65">
        <f t="shared" si="299"/>
        <v>3.4035771273345977E-2</v>
      </c>
      <c r="N2150" s="65">
        <f t="shared" si="300"/>
        <v>0.23085031443170567</v>
      </c>
      <c r="O2150" s="65">
        <f t="shared" si="301"/>
        <v>7.920435703378198E-2</v>
      </c>
      <c r="P2150" s="65">
        <f t="shared" si="302"/>
        <v>0.1098291447683807</v>
      </c>
      <c r="Q2150" s="65">
        <f t="shared" si="303"/>
        <v>0.10767968986909635</v>
      </c>
      <c r="R2150" s="65">
        <f t="shared" si="304"/>
        <v>2.3426525058223326E-2</v>
      </c>
      <c r="S2150" s="65">
        <f t="shared" si="305"/>
        <v>0.19956288098289379</v>
      </c>
      <c r="T2150" s="66">
        <f>(L2150*'Football Field'!$F$4)+(M2150*'Football Field'!$F$5)+(N2150*'Football Field'!$F$6)+(O2150*'Football Field'!$F$7)+(P2150*'Football Field'!$F$8)+(Q2150*'Football Field'!$F$9)+(R2150*'Football Field'!$F$10)+(S2150*'Football Field'!$F$11)</f>
        <v>127239087.25448482</v>
      </c>
    </row>
    <row r="2151" spans="2:20" x14ac:dyDescent="0.3">
      <c r="B2151" s="62">
        <f t="shared" si="306"/>
        <v>2124</v>
      </c>
      <c r="C2151" s="62">
        <v>0.40676717066462498</v>
      </c>
      <c r="D2151" s="62">
        <v>0.18583479877006082</v>
      </c>
      <c r="E2151" s="62">
        <v>0.25635799125848246</v>
      </c>
      <c r="F2151" s="62">
        <v>0.71503158200200767</v>
      </c>
      <c r="G2151" s="62">
        <v>0.74423007407231789</v>
      </c>
      <c r="H2151" s="62">
        <v>0.93212324587137296</v>
      </c>
      <c r="I2151" s="62">
        <v>0.35336642862090262</v>
      </c>
      <c r="J2151" s="62">
        <v>0.43601241141312386</v>
      </c>
      <c r="K2151" s="62"/>
      <c r="L2151" s="65">
        <f t="shared" ref="L2151:L2214" si="307">C2151/SUM($C2151:$J2151)</f>
        <v>0.10094170237895432</v>
      </c>
      <c r="M2151" s="65">
        <f t="shared" ref="M2151:M2214" si="308">D2151/SUM($C2151:$J2151)</f>
        <v>4.6116015012840121E-2</v>
      </c>
      <c r="N2151" s="65">
        <f t="shared" ref="N2151:N2214" si="309">E2151/SUM($C2151:$J2151)</f>
        <v>6.3616766352601703E-2</v>
      </c>
      <c r="O2151" s="65">
        <f t="shared" ref="O2151:O2214" si="310">F2151/SUM($C2151:$J2151)</f>
        <v>0.17743935682928616</v>
      </c>
      <c r="P2151" s="65">
        <f t="shared" ref="P2151:P2214" si="311">G2151/SUM($C2151:$J2151)</f>
        <v>0.18468513699305844</v>
      </c>
      <c r="Q2151" s="65">
        <f t="shared" ref="Q2151:Q2214" si="312">H2151/SUM($C2151:$J2151)</f>
        <v>0.23131194956445794</v>
      </c>
      <c r="R2151" s="65">
        <f t="shared" ref="R2151:R2214" si="313">I2151/SUM($C2151:$J2151)</f>
        <v>8.7689989362426182E-2</v>
      </c>
      <c r="S2151" s="65">
        <f t="shared" ref="S2151:S2214" si="314">J2151/SUM($C2151:$J2151)</f>
        <v>0.10819908350637521</v>
      </c>
      <c r="T2151" s="66">
        <f>(L2151*'Football Field'!$F$4)+(M2151*'Football Field'!$F$5)+(N2151*'Football Field'!$F$6)+(O2151*'Football Field'!$F$7)+(P2151*'Football Field'!$F$8)+(Q2151*'Football Field'!$F$9)+(R2151*'Football Field'!$F$10)+(S2151*'Football Field'!$F$11)</f>
        <v>138420314.86019719</v>
      </c>
    </row>
    <row r="2152" spans="2:20" x14ac:dyDescent="0.3">
      <c r="B2152" s="62">
        <f t="shared" si="306"/>
        <v>2125</v>
      </c>
      <c r="C2152" s="62">
        <v>0.73143522292353258</v>
      </c>
      <c r="D2152" s="62">
        <v>6.2514662488335482E-3</v>
      </c>
      <c r="E2152" s="62">
        <v>0.62445726322557216</v>
      </c>
      <c r="F2152" s="62">
        <v>0.57252043239426886</v>
      </c>
      <c r="G2152" s="62">
        <v>0.32089915947749281</v>
      </c>
      <c r="H2152" s="62">
        <v>8.9042649957350894E-2</v>
      </c>
      <c r="I2152" s="62">
        <v>0.87381592227781169</v>
      </c>
      <c r="J2152" s="62">
        <v>0.1124199215820918</v>
      </c>
      <c r="K2152" s="62"/>
      <c r="L2152" s="65">
        <f t="shared" si="307"/>
        <v>0.21959468943883848</v>
      </c>
      <c r="M2152" s="65">
        <f t="shared" si="308"/>
        <v>1.876842605368351E-3</v>
      </c>
      <c r="N2152" s="65">
        <f t="shared" si="309"/>
        <v>0.18747729735758492</v>
      </c>
      <c r="O2152" s="65">
        <f t="shared" si="310"/>
        <v>0.17188459430009234</v>
      </c>
      <c r="P2152" s="65">
        <f t="shared" si="311"/>
        <v>9.6341752568308209E-2</v>
      </c>
      <c r="Q2152" s="65">
        <f t="shared" si="312"/>
        <v>2.6732774757608112E-2</v>
      </c>
      <c r="R2152" s="65">
        <f t="shared" si="313"/>
        <v>0.26234084723503781</v>
      </c>
      <c r="S2152" s="65">
        <f t="shared" si="314"/>
        <v>3.375120173716175E-2</v>
      </c>
      <c r="T2152" s="66">
        <f>(L2152*'Football Field'!$F$4)+(M2152*'Football Field'!$F$5)+(N2152*'Football Field'!$F$6)+(O2152*'Football Field'!$F$7)+(P2152*'Football Field'!$F$8)+(Q2152*'Football Field'!$F$9)+(R2152*'Football Field'!$F$10)+(S2152*'Football Field'!$F$11)</f>
        <v>157617894.47963494</v>
      </c>
    </row>
    <row r="2153" spans="2:20" x14ac:dyDescent="0.3">
      <c r="B2153" s="62">
        <f t="shared" si="306"/>
        <v>2126</v>
      </c>
      <c r="C2153" s="62">
        <v>1.1621856228931637E-3</v>
      </c>
      <c r="D2153" s="62">
        <v>3.4536723542945014E-2</v>
      </c>
      <c r="E2153" s="62">
        <v>0.21894187920559605</v>
      </c>
      <c r="F2153" s="62">
        <v>0.42742646206767665</v>
      </c>
      <c r="G2153" s="62">
        <v>0.58968629268453143</v>
      </c>
      <c r="H2153" s="62">
        <v>0.50067963563566009</v>
      </c>
      <c r="I2153" s="62">
        <v>0.33223926418275629</v>
      </c>
      <c r="J2153" s="62">
        <v>0.53282499901981872</v>
      </c>
      <c r="K2153" s="62"/>
      <c r="L2153" s="65">
        <f t="shared" si="307"/>
        <v>4.4063952609132501E-4</v>
      </c>
      <c r="M2153" s="65">
        <f t="shared" si="308"/>
        <v>1.3094505038554728E-2</v>
      </c>
      <c r="N2153" s="65">
        <f t="shared" si="309"/>
        <v>8.3011219545577344E-2</v>
      </c>
      <c r="O2153" s="65">
        <f t="shared" si="310"/>
        <v>0.16205758355152736</v>
      </c>
      <c r="P2153" s="65">
        <f t="shared" si="311"/>
        <v>0.22357795814425468</v>
      </c>
      <c r="Q2153" s="65">
        <f t="shared" si="312"/>
        <v>0.18983132558537547</v>
      </c>
      <c r="R2153" s="65">
        <f t="shared" si="313"/>
        <v>0.125967615701505</v>
      </c>
      <c r="S2153" s="65">
        <f t="shared" si="314"/>
        <v>0.20201915290711406</v>
      </c>
      <c r="T2153" s="66">
        <f>(L2153*'Football Field'!$F$4)+(M2153*'Football Field'!$F$5)+(N2153*'Football Field'!$F$6)+(O2153*'Football Field'!$F$7)+(P2153*'Football Field'!$F$8)+(Q2153*'Football Field'!$F$9)+(R2153*'Football Field'!$F$10)+(S2153*'Football Field'!$F$11)</f>
        <v>148636293.13295656</v>
      </c>
    </row>
    <row r="2154" spans="2:20" x14ac:dyDescent="0.3">
      <c r="B2154" s="62">
        <f t="shared" si="306"/>
        <v>2127</v>
      </c>
      <c r="C2154" s="62">
        <v>0.17993363628259829</v>
      </c>
      <c r="D2154" s="62">
        <v>1.9812013895485814E-2</v>
      </c>
      <c r="E2154" s="62">
        <v>0.66157537501223629</v>
      </c>
      <c r="F2154" s="62">
        <v>5.353319380634769E-2</v>
      </c>
      <c r="G2154" s="62">
        <v>0.74590410051705414</v>
      </c>
      <c r="H2154" s="62">
        <v>0.29925589733853863</v>
      </c>
      <c r="I2154" s="62">
        <v>0.26571419977936672</v>
      </c>
      <c r="J2154" s="62">
        <v>0.78233681666254928</v>
      </c>
      <c r="K2154" s="62"/>
      <c r="L2154" s="65">
        <f t="shared" si="307"/>
        <v>5.9817065897055127E-2</v>
      </c>
      <c r="M2154" s="65">
        <f t="shared" si="308"/>
        <v>6.586297955310425E-3</v>
      </c>
      <c r="N2154" s="65">
        <f t="shared" si="309"/>
        <v>0.21993385239446261</v>
      </c>
      <c r="O2154" s="65">
        <f t="shared" si="310"/>
        <v>1.7796553483556833E-2</v>
      </c>
      <c r="P2154" s="65">
        <f t="shared" si="311"/>
        <v>0.24796806008764757</v>
      </c>
      <c r="Q2154" s="65">
        <f t="shared" si="312"/>
        <v>9.9484510517353061E-2</v>
      </c>
      <c r="R2154" s="65">
        <f t="shared" si="313"/>
        <v>8.8333922030134682E-2</v>
      </c>
      <c r="S2154" s="65">
        <f t="shared" si="314"/>
        <v>0.26007973763447961</v>
      </c>
      <c r="T2154" s="66">
        <f>(L2154*'Football Field'!$F$4)+(M2154*'Football Field'!$F$5)+(N2154*'Football Field'!$F$6)+(O2154*'Football Field'!$F$7)+(P2154*'Football Field'!$F$8)+(Q2154*'Football Field'!$F$9)+(R2154*'Football Field'!$F$10)+(S2154*'Football Field'!$F$11)</f>
        <v>148156627.86445543</v>
      </c>
    </row>
    <row r="2155" spans="2:20" x14ac:dyDescent="0.3">
      <c r="B2155" s="62">
        <f t="shared" si="306"/>
        <v>2128</v>
      </c>
      <c r="C2155" s="62">
        <v>0.11767930600770293</v>
      </c>
      <c r="D2155" s="62">
        <v>0.61784634730742394</v>
      </c>
      <c r="E2155" s="62">
        <v>0.12569937856898905</v>
      </c>
      <c r="F2155" s="62">
        <v>0.96475898685346861</v>
      </c>
      <c r="G2155" s="62">
        <v>0.29017545864180749</v>
      </c>
      <c r="H2155" s="62">
        <v>3.3096682838349767E-2</v>
      </c>
      <c r="I2155" s="62">
        <v>0.5423589512893805</v>
      </c>
      <c r="J2155" s="62">
        <v>0.69092638670203932</v>
      </c>
      <c r="K2155" s="62"/>
      <c r="L2155" s="65">
        <f t="shared" si="307"/>
        <v>3.4790203185979113E-2</v>
      </c>
      <c r="M2155" s="65">
        <f t="shared" si="308"/>
        <v>0.18265743306757179</v>
      </c>
      <c r="N2155" s="65">
        <f t="shared" si="309"/>
        <v>3.7161222895724648E-2</v>
      </c>
      <c r="O2155" s="65">
        <f t="shared" si="310"/>
        <v>0.28521719167798726</v>
      </c>
      <c r="P2155" s="65">
        <f t="shared" si="311"/>
        <v>8.5786222813655569E-2</v>
      </c>
      <c r="Q2155" s="65">
        <f t="shared" si="312"/>
        <v>9.7845607676571994E-3</v>
      </c>
      <c r="R2155" s="65">
        <f t="shared" si="313"/>
        <v>0.16034066443132322</v>
      </c>
      <c r="S2155" s="65">
        <f t="shared" si="314"/>
        <v>0.2042625011601012</v>
      </c>
      <c r="T2155" s="66">
        <f>(L2155*'Football Field'!$F$4)+(M2155*'Football Field'!$F$5)+(N2155*'Football Field'!$F$6)+(O2155*'Football Field'!$F$7)+(P2155*'Football Field'!$F$8)+(Q2155*'Football Field'!$F$9)+(R2155*'Football Field'!$F$10)+(S2155*'Football Field'!$F$11)</f>
        <v>141097976.20626613</v>
      </c>
    </row>
    <row r="2156" spans="2:20" x14ac:dyDescent="0.3">
      <c r="B2156" s="62">
        <f t="shared" si="306"/>
        <v>2129</v>
      </c>
      <c r="C2156" s="62">
        <v>0.19103196279415779</v>
      </c>
      <c r="D2156" s="62">
        <v>0.57201485277730379</v>
      </c>
      <c r="E2156" s="62">
        <v>0.93256970058610866</v>
      </c>
      <c r="F2156" s="62">
        <v>0.48365665175862604</v>
      </c>
      <c r="G2156" s="62">
        <v>0.77944711081908447</v>
      </c>
      <c r="H2156" s="62">
        <v>0.46139190925895657</v>
      </c>
      <c r="I2156" s="62">
        <v>0.53417090237841258</v>
      </c>
      <c r="J2156" s="62">
        <v>0.23961402442785051</v>
      </c>
      <c r="K2156" s="62"/>
      <c r="L2156" s="65">
        <f t="shared" si="307"/>
        <v>4.5549987890736561E-2</v>
      </c>
      <c r="M2156" s="65">
        <f t="shared" si="308"/>
        <v>0.13639219969384347</v>
      </c>
      <c r="N2156" s="65">
        <f t="shared" si="309"/>
        <v>0.22236351418708328</v>
      </c>
      <c r="O2156" s="65">
        <f t="shared" si="310"/>
        <v>0.11532391914235911</v>
      </c>
      <c r="P2156" s="65">
        <f t="shared" si="311"/>
        <v>0.18585270202942544</v>
      </c>
      <c r="Q2156" s="65">
        <f t="shared" si="312"/>
        <v>0.11001507586599547</v>
      </c>
      <c r="R2156" s="65">
        <f t="shared" si="313"/>
        <v>0.1273686234441215</v>
      </c>
      <c r="S2156" s="65">
        <f t="shared" si="314"/>
        <v>5.7133977746435187E-2</v>
      </c>
      <c r="T2156" s="66">
        <f>(L2156*'Football Field'!$F$4)+(M2156*'Football Field'!$F$5)+(N2156*'Football Field'!$F$6)+(O2156*'Football Field'!$F$7)+(P2156*'Football Field'!$F$8)+(Q2156*'Football Field'!$F$9)+(R2156*'Football Field'!$F$10)+(S2156*'Football Field'!$F$11)</f>
        <v>147320294.57018572</v>
      </c>
    </row>
    <row r="2157" spans="2:20" x14ac:dyDescent="0.3">
      <c r="B2157" s="62">
        <f t="shared" si="306"/>
        <v>2130</v>
      </c>
      <c r="C2157" s="62">
        <v>0.83015336213324342</v>
      </c>
      <c r="D2157" s="62">
        <v>0.62278240807976493</v>
      </c>
      <c r="E2157" s="62">
        <v>0.6735049359030244</v>
      </c>
      <c r="F2157" s="62">
        <v>0.25197983481862474</v>
      </c>
      <c r="G2157" s="62">
        <v>0.42879616889114391</v>
      </c>
      <c r="H2157" s="62">
        <v>0.21963206415296832</v>
      </c>
      <c r="I2157" s="62">
        <v>0.11035144822151477</v>
      </c>
      <c r="J2157" s="62">
        <v>0.26595297892214809</v>
      </c>
      <c r="K2157" s="62"/>
      <c r="L2157" s="65">
        <f t="shared" si="307"/>
        <v>0.24393652388597759</v>
      </c>
      <c r="M2157" s="65">
        <f t="shared" si="308"/>
        <v>0.18300157861666583</v>
      </c>
      <c r="N2157" s="65">
        <f t="shared" si="309"/>
        <v>0.19790614647641722</v>
      </c>
      <c r="O2157" s="65">
        <f t="shared" si="310"/>
        <v>7.404304770514486E-2</v>
      </c>
      <c r="P2157" s="65">
        <f t="shared" si="311"/>
        <v>0.12599966664730747</v>
      </c>
      <c r="Q2157" s="65">
        <f t="shared" si="312"/>
        <v>6.4537812779198109E-2</v>
      </c>
      <c r="R2157" s="65">
        <f t="shared" si="313"/>
        <v>3.2426235817158776E-2</v>
      </c>
      <c r="S2157" s="65">
        <f t="shared" si="314"/>
        <v>7.8148988072130013E-2</v>
      </c>
      <c r="T2157" s="66">
        <f>(L2157*'Football Field'!$F$4)+(M2157*'Football Field'!$F$5)+(N2157*'Football Field'!$F$6)+(O2157*'Football Field'!$F$7)+(P2157*'Football Field'!$F$8)+(Q2157*'Football Field'!$F$9)+(R2157*'Football Field'!$F$10)+(S2157*'Football Field'!$F$11)</f>
        <v>127361997.57179892</v>
      </c>
    </row>
    <row r="2158" spans="2:20" x14ac:dyDescent="0.3">
      <c r="B2158" s="62">
        <f t="shared" si="306"/>
        <v>2131</v>
      </c>
      <c r="C2158" s="62">
        <v>0.60564368198835872</v>
      </c>
      <c r="D2158" s="62">
        <v>0.47115232363528314</v>
      </c>
      <c r="E2158" s="62">
        <v>2.7697227374312128E-2</v>
      </c>
      <c r="F2158" s="62">
        <v>6.1128056605730952E-2</v>
      </c>
      <c r="G2158" s="62">
        <v>0.88786417240200377</v>
      </c>
      <c r="H2158" s="62">
        <v>0.64874699006511471</v>
      </c>
      <c r="I2158" s="62">
        <v>0.48225398343171311</v>
      </c>
      <c r="J2158" s="62">
        <v>0.78995936822767365</v>
      </c>
      <c r="K2158" s="62"/>
      <c r="L2158" s="65">
        <f t="shared" si="307"/>
        <v>0.15238443594322906</v>
      </c>
      <c r="M2158" s="65">
        <f t="shared" si="308"/>
        <v>0.11854541410354275</v>
      </c>
      <c r="N2158" s="65">
        <f t="shared" si="309"/>
        <v>6.9688275402616075E-3</v>
      </c>
      <c r="O2158" s="65">
        <f t="shared" si="310"/>
        <v>1.5380271772320965E-2</v>
      </c>
      <c r="P2158" s="65">
        <f t="shared" si="311"/>
        <v>0.22339320152980943</v>
      </c>
      <c r="Q2158" s="65">
        <f t="shared" si="312"/>
        <v>0.16322954748967453</v>
      </c>
      <c r="R2158" s="65">
        <f t="shared" si="313"/>
        <v>0.1213386739301104</v>
      </c>
      <c r="S2158" s="65">
        <f t="shared" si="314"/>
        <v>0.19875962769105127</v>
      </c>
      <c r="T2158" s="66">
        <f>(L2158*'Football Field'!$F$4)+(M2158*'Football Field'!$F$5)+(N2158*'Football Field'!$F$6)+(O2158*'Football Field'!$F$7)+(P2158*'Football Field'!$F$8)+(Q2158*'Football Field'!$F$9)+(R2158*'Football Field'!$F$10)+(S2158*'Football Field'!$F$11)</f>
        <v>143853766.67585465</v>
      </c>
    </row>
    <row r="2159" spans="2:20" x14ac:dyDescent="0.3">
      <c r="B2159" s="62">
        <f t="shared" si="306"/>
        <v>2132</v>
      </c>
      <c r="C2159" s="62">
        <v>0.22612508436790557</v>
      </c>
      <c r="D2159" s="62">
        <v>0.23724216377497975</v>
      </c>
      <c r="E2159" s="62">
        <v>0.68555250580433391</v>
      </c>
      <c r="F2159" s="62">
        <v>7.1698877128252736E-2</v>
      </c>
      <c r="G2159" s="62">
        <v>0.59367742822358227</v>
      </c>
      <c r="H2159" s="62">
        <v>0.26142683319466264</v>
      </c>
      <c r="I2159" s="62">
        <v>3.7333241811679851E-2</v>
      </c>
      <c r="J2159" s="62">
        <v>0.85337840781304464</v>
      </c>
      <c r="K2159" s="62"/>
      <c r="L2159" s="65">
        <f t="shared" si="307"/>
        <v>7.6227902944529913E-2</v>
      </c>
      <c r="M2159" s="65">
        <f t="shared" si="308"/>
        <v>7.9975526311649642E-2</v>
      </c>
      <c r="N2159" s="65">
        <f t="shared" si="309"/>
        <v>0.23110319680769204</v>
      </c>
      <c r="O2159" s="65">
        <f t="shared" si="310"/>
        <v>2.4170051996849354E-2</v>
      </c>
      <c r="P2159" s="65">
        <f t="shared" si="311"/>
        <v>0.20013164618815932</v>
      </c>
      <c r="Q2159" s="65">
        <f t="shared" si="312"/>
        <v>8.812829997858912E-2</v>
      </c>
      <c r="R2159" s="65">
        <f t="shared" si="313"/>
        <v>1.2585223534047306E-2</v>
      </c>
      <c r="S2159" s="65">
        <f t="shared" si="314"/>
        <v>0.28767815223848336</v>
      </c>
      <c r="T2159" s="66">
        <f>(L2159*'Football Field'!$F$4)+(M2159*'Football Field'!$F$5)+(N2159*'Football Field'!$F$6)+(O2159*'Football Field'!$F$7)+(P2159*'Football Field'!$F$8)+(Q2159*'Football Field'!$F$9)+(R2159*'Football Field'!$F$10)+(S2159*'Football Field'!$F$11)</f>
        <v>133958637.69366001</v>
      </c>
    </row>
    <row r="2160" spans="2:20" x14ac:dyDescent="0.3">
      <c r="B2160" s="62">
        <f t="shared" si="306"/>
        <v>2133</v>
      </c>
      <c r="C2160" s="62">
        <v>0.88072259812589704</v>
      </c>
      <c r="D2160" s="62">
        <v>0.95773311190266275</v>
      </c>
      <c r="E2160" s="62">
        <v>4.433665209128812E-2</v>
      </c>
      <c r="F2160" s="62">
        <v>0.50963039600100812</v>
      </c>
      <c r="G2160" s="62">
        <v>5.9536726419710195E-2</v>
      </c>
      <c r="H2160" s="62">
        <v>0.27083778533971503</v>
      </c>
      <c r="I2160" s="62">
        <v>0.2042336844743079</v>
      </c>
      <c r="J2160" s="62">
        <v>2.292069158093113E-2</v>
      </c>
      <c r="K2160" s="62"/>
      <c r="L2160" s="65">
        <f t="shared" si="307"/>
        <v>0.29855492693901192</v>
      </c>
      <c r="M2160" s="65">
        <f t="shared" si="308"/>
        <v>0.32466061375014044</v>
      </c>
      <c r="N2160" s="65">
        <f t="shared" si="309"/>
        <v>1.5029619943898306E-2</v>
      </c>
      <c r="O2160" s="65">
        <f t="shared" si="310"/>
        <v>0.17275889816810497</v>
      </c>
      <c r="P2160" s="65">
        <f t="shared" si="311"/>
        <v>2.0182271971047609E-2</v>
      </c>
      <c r="Q2160" s="65">
        <f t="shared" si="312"/>
        <v>9.181092365119907E-2</v>
      </c>
      <c r="R2160" s="65">
        <f t="shared" si="313"/>
        <v>6.9232892259676063E-2</v>
      </c>
      <c r="S2160" s="65">
        <f t="shared" si="314"/>
        <v>7.769853316921837E-3</v>
      </c>
      <c r="T2160" s="66">
        <f>(L2160*'Football Field'!$F$4)+(M2160*'Football Field'!$F$5)+(N2160*'Football Field'!$F$6)+(O2160*'Football Field'!$F$7)+(P2160*'Football Field'!$F$8)+(Q2160*'Football Field'!$F$9)+(R2160*'Football Field'!$F$10)+(S2160*'Football Field'!$F$11)</f>
        <v>118449917.80946943</v>
      </c>
    </row>
    <row r="2161" spans="2:20" x14ac:dyDescent="0.3">
      <c r="B2161" s="62">
        <f t="shared" si="306"/>
        <v>2134</v>
      </c>
      <c r="C2161" s="62">
        <v>6.1618740792998561E-2</v>
      </c>
      <c r="D2161" s="62">
        <v>0.14160617955383181</v>
      </c>
      <c r="E2161" s="62">
        <v>0.47389007644905623</v>
      </c>
      <c r="F2161" s="62">
        <v>0.99421094333942983</v>
      </c>
      <c r="G2161" s="62">
        <v>0.38171425072340415</v>
      </c>
      <c r="H2161" s="62">
        <v>0.93260393684236809</v>
      </c>
      <c r="I2161" s="62">
        <v>0.39308253799582027</v>
      </c>
      <c r="J2161" s="62">
        <v>0.48540163428797378</v>
      </c>
      <c r="K2161" s="62"/>
      <c r="L2161" s="65">
        <f t="shared" si="307"/>
        <v>1.5946349605741515E-2</v>
      </c>
      <c r="M2161" s="65">
        <f t="shared" si="308"/>
        <v>3.6646345193658766E-2</v>
      </c>
      <c r="N2161" s="65">
        <f t="shared" si="309"/>
        <v>0.12263828725638076</v>
      </c>
      <c r="O2161" s="65">
        <f t="shared" si="310"/>
        <v>0.25729242565349592</v>
      </c>
      <c r="P2161" s="65">
        <f t="shared" si="311"/>
        <v>9.8784051949024967E-2</v>
      </c>
      <c r="Q2161" s="65">
        <f t="shared" si="312"/>
        <v>0.24134911277299378</v>
      </c>
      <c r="R2161" s="65">
        <f t="shared" si="313"/>
        <v>0.10172605759424658</v>
      </c>
      <c r="S2161" s="65">
        <f t="shared" si="314"/>
        <v>0.12561736997445785</v>
      </c>
      <c r="T2161" s="66">
        <f>(L2161*'Football Field'!$F$4)+(M2161*'Football Field'!$F$5)+(N2161*'Football Field'!$F$6)+(O2161*'Football Field'!$F$7)+(P2161*'Football Field'!$F$8)+(Q2161*'Football Field'!$F$9)+(R2161*'Football Field'!$F$10)+(S2161*'Football Field'!$F$11)</f>
        <v>136011586.48815784</v>
      </c>
    </row>
    <row r="2162" spans="2:20" x14ac:dyDescent="0.3">
      <c r="B2162" s="62">
        <f t="shared" si="306"/>
        <v>2135</v>
      </c>
      <c r="C2162" s="62">
        <v>0.69691145003896326</v>
      </c>
      <c r="D2162" s="62">
        <v>2.7821080400457832E-2</v>
      </c>
      <c r="E2162" s="62">
        <v>0.1396782401858726</v>
      </c>
      <c r="F2162" s="62">
        <v>0.19338063880561163</v>
      </c>
      <c r="G2162" s="62">
        <v>0.13081057554961006</v>
      </c>
      <c r="H2162" s="62">
        <v>0.46088953356442619</v>
      </c>
      <c r="I2162" s="62">
        <v>0.65600204024603848</v>
      </c>
      <c r="J2162" s="62">
        <v>2.5033078723908364E-3</v>
      </c>
      <c r="K2162" s="62"/>
      <c r="L2162" s="65">
        <f t="shared" si="307"/>
        <v>0.30195511099045624</v>
      </c>
      <c r="M2162" s="65">
        <f t="shared" si="308"/>
        <v>1.2054210645735523E-2</v>
      </c>
      <c r="N2162" s="65">
        <f t="shared" si="309"/>
        <v>6.0519250352277523E-2</v>
      </c>
      <c r="O2162" s="65">
        <f t="shared" si="310"/>
        <v>8.3787218951115183E-2</v>
      </c>
      <c r="P2162" s="65">
        <f t="shared" si="311"/>
        <v>5.6677102746123115E-2</v>
      </c>
      <c r="Q2162" s="65">
        <f t="shared" si="312"/>
        <v>0.19969244335705094</v>
      </c>
      <c r="R2162" s="65">
        <f t="shared" si="313"/>
        <v>0.28423003935633967</v>
      </c>
      <c r="S2162" s="65">
        <f t="shared" si="314"/>
        <v>1.0846236009019472E-3</v>
      </c>
      <c r="T2162" s="66">
        <f>(L2162*'Football Field'!$F$4)+(M2162*'Football Field'!$F$5)+(N2162*'Football Field'!$F$6)+(O2162*'Football Field'!$F$7)+(P2162*'Football Field'!$F$8)+(Q2162*'Football Field'!$F$9)+(R2162*'Football Field'!$F$10)+(S2162*'Football Field'!$F$11)</f>
        <v>152771982.18661952</v>
      </c>
    </row>
    <row r="2163" spans="2:20" x14ac:dyDescent="0.3">
      <c r="B2163" s="62">
        <f t="shared" si="306"/>
        <v>2136</v>
      </c>
      <c r="C2163" s="62">
        <v>0.45369463490168815</v>
      </c>
      <c r="D2163" s="62">
        <v>0.31220028143586709</v>
      </c>
      <c r="E2163" s="62">
        <v>0.73525540013272006</v>
      </c>
      <c r="F2163" s="62">
        <v>0.73673325477426821</v>
      </c>
      <c r="G2163" s="62">
        <v>0.4708915562422159</v>
      </c>
      <c r="H2163" s="62">
        <v>0.69551233197307816</v>
      </c>
      <c r="I2163" s="62">
        <v>0.38532062724475913</v>
      </c>
      <c r="J2163" s="62">
        <v>0.43060845383999968</v>
      </c>
      <c r="K2163" s="62"/>
      <c r="L2163" s="65">
        <f t="shared" si="307"/>
        <v>0.10750506059178216</v>
      </c>
      <c r="M2163" s="65">
        <f t="shared" si="308"/>
        <v>7.3977313352641211E-2</v>
      </c>
      <c r="N2163" s="65">
        <f t="shared" si="309"/>
        <v>0.17422219762160338</v>
      </c>
      <c r="O2163" s="65">
        <f t="shared" si="310"/>
        <v>0.17457238217430349</v>
      </c>
      <c r="P2163" s="65">
        <f t="shared" si="311"/>
        <v>0.11157995134094467</v>
      </c>
      <c r="Q2163" s="65">
        <f t="shared" si="312"/>
        <v>0.16480489218767103</v>
      </c>
      <c r="R2163" s="65">
        <f t="shared" si="313"/>
        <v>9.1303520457515566E-2</v>
      </c>
      <c r="S2163" s="65">
        <f t="shared" si="314"/>
        <v>0.1020346822735385</v>
      </c>
      <c r="T2163" s="66">
        <f>(L2163*'Football Field'!$F$4)+(M2163*'Football Field'!$F$5)+(N2163*'Football Field'!$F$6)+(O2163*'Football Field'!$F$7)+(P2163*'Football Field'!$F$8)+(Q2163*'Football Field'!$F$9)+(R2163*'Football Field'!$F$10)+(S2163*'Football Field'!$F$11)</f>
        <v>135634865.87352255</v>
      </c>
    </row>
    <row r="2164" spans="2:20" x14ac:dyDescent="0.3">
      <c r="B2164" s="62">
        <f t="shared" si="306"/>
        <v>2137</v>
      </c>
      <c r="C2164" s="62">
        <v>0.3882222337465675</v>
      </c>
      <c r="D2164" s="62">
        <v>0.91593434493168957</v>
      </c>
      <c r="E2164" s="62">
        <v>6.60675024061399E-2</v>
      </c>
      <c r="F2164" s="62">
        <v>0.32898039813293867</v>
      </c>
      <c r="G2164" s="62">
        <v>0.38490687976272764</v>
      </c>
      <c r="H2164" s="62">
        <v>0.28872757937090288</v>
      </c>
      <c r="I2164" s="62">
        <v>0.51641097319736651</v>
      </c>
      <c r="J2164" s="62">
        <v>0.3365405830960525</v>
      </c>
      <c r="K2164" s="62"/>
      <c r="L2164" s="65">
        <f t="shared" si="307"/>
        <v>0.12034948778946213</v>
      </c>
      <c r="M2164" s="65">
        <f t="shared" si="308"/>
        <v>0.28394105148873378</v>
      </c>
      <c r="N2164" s="65">
        <f t="shared" si="309"/>
        <v>2.0481027058585601E-2</v>
      </c>
      <c r="O2164" s="65">
        <f t="shared" si="310"/>
        <v>0.10198442790352563</v>
      </c>
      <c r="P2164" s="65">
        <f t="shared" si="311"/>
        <v>0.11932172297046841</v>
      </c>
      <c r="Q2164" s="65">
        <f t="shared" si="312"/>
        <v>8.9505992360713577E-2</v>
      </c>
      <c r="R2164" s="65">
        <f t="shared" si="313"/>
        <v>0.16008819359308582</v>
      </c>
      <c r="S2164" s="65">
        <f t="shared" si="314"/>
        <v>0.10432809683542485</v>
      </c>
      <c r="T2164" s="66">
        <f>(L2164*'Football Field'!$F$4)+(M2164*'Football Field'!$F$5)+(N2164*'Football Field'!$F$6)+(O2164*'Football Field'!$F$7)+(P2164*'Football Field'!$F$8)+(Q2164*'Football Field'!$F$9)+(R2164*'Football Field'!$F$10)+(S2164*'Football Field'!$F$11)</f>
        <v>140563672.78831002</v>
      </c>
    </row>
    <row r="2165" spans="2:20" x14ac:dyDescent="0.3">
      <c r="B2165" s="62">
        <f t="shared" si="306"/>
        <v>2138</v>
      </c>
      <c r="C2165" s="62">
        <v>0.39563387019819996</v>
      </c>
      <c r="D2165" s="62">
        <v>0.60157605217950338</v>
      </c>
      <c r="E2165" s="62">
        <v>0.56694422378197096</v>
      </c>
      <c r="F2165" s="62">
        <v>0.74521424887739596</v>
      </c>
      <c r="G2165" s="62">
        <v>0.89772662335576214</v>
      </c>
      <c r="H2165" s="62">
        <v>3.8060542094885297E-2</v>
      </c>
      <c r="I2165" s="62">
        <v>2.8862798653881416E-3</v>
      </c>
      <c r="J2165" s="62">
        <v>0.6079827986693398</v>
      </c>
      <c r="K2165" s="62"/>
      <c r="L2165" s="65">
        <f t="shared" si="307"/>
        <v>0.10260148915918195</v>
      </c>
      <c r="M2165" s="65">
        <f t="shared" si="308"/>
        <v>0.15600939010908682</v>
      </c>
      <c r="N2165" s="65">
        <f t="shared" si="309"/>
        <v>0.14702816419910092</v>
      </c>
      <c r="O2165" s="65">
        <f t="shared" si="310"/>
        <v>0.1932597217704288</v>
      </c>
      <c r="P2165" s="65">
        <f t="shared" si="311"/>
        <v>0.2328114333790533</v>
      </c>
      <c r="Q2165" s="65">
        <f t="shared" si="312"/>
        <v>9.8704094651568819E-3</v>
      </c>
      <c r="R2165" s="65">
        <f t="shared" si="313"/>
        <v>7.4851177976908686E-4</v>
      </c>
      <c r="S2165" s="65">
        <f t="shared" si="314"/>
        <v>0.15767088013822225</v>
      </c>
      <c r="T2165" s="66">
        <f>(L2165*'Football Field'!$F$4)+(M2165*'Football Field'!$F$5)+(N2165*'Football Field'!$F$6)+(O2165*'Football Field'!$F$7)+(P2165*'Football Field'!$F$8)+(Q2165*'Football Field'!$F$9)+(R2165*'Football Field'!$F$10)+(S2165*'Football Field'!$F$11)</f>
        <v>132620365.34704365</v>
      </c>
    </row>
    <row r="2166" spans="2:20" x14ac:dyDescent="0.3">
      <c r="B2166" s="62">
        <f t="shared" si="306"/>
        <v>2139</v>
      </c>
      <c r="C2166" s="62">
        <v>4.8016024085881348E-2</v>
      </c>
      <c r="D2166" s="62">
        <v>0.80535171074398804</v>
      </c>
      <c r="E2166" s="62">
        <v>0.438378463981972</v>
      </c>
      <c r="F2166" s="62">
        <v>0.76023537556129017</v>
      </c>
      <c r="G2166" s="62">
        <v>4.6346559356525652E-2</v>
      </c>
      <c r="H2166" s="62">
        <v>0.13468945749596384</v>
      </c>
      <c r="I2166" s="62">
        <v>0.96191823876942173</v>
      </c>
      <c r="J2166" s="62">
        <v>0.2046680264852383</v>
      </c>
      <c r="K2166" s="62"/>
      <c r="L2166" s="65">
        <f t="shared" si="307"/>
        <v>1.4124005652703862E-2</v>
      </c>
      <c r="M2166" s="65">
        <f t="shared" si="308"/>
        <v>0.23689575160612811</v>
      </c>
      <c r="N2166" s="65">
        <f t="shared" si="309"/>
        <v>0.12894986665765204</v>
      </c>
      <c r="O2166" s="65">
        <f t="shared" si="310"/>
        <v>0.22362469501031396</v>
      </c>
      <c r="P2166" s="65">
        <f t="shared" si="311"/>
        <v>1.363292939798866E-2</v>
      </c>
      <c r="Q2166" s="65">
        <f t="shared" si="312"/>
        <v>3.9619162461891115E-2</v>
      </c>
      <c r="R2166" s="65">
        <f t="shared" si="313"/>
        <v>0.28295009635779339</v>
      </c>
      <c r="S2166" s="65">
        <f t="shared" si="314"/>
        <v>6.0203492855528652E-2</v>
      </c>
      <c r="T2166" s="66">
        <f>(L2166*'Football Field'!$F$4)+(M2166*'Football Field'!$F$5)+(N2166*'Football Field'!$F$6)+(O2166*'Football Field'!$F$7)+(P2166*'Football Field'!$F$8)+(Q2166*'Football Field'!$F$9)+(R2166*'Football Field'!$F$10)+(S2166*'Football Field'!$F$11)</f>
        <v>152975046.77710301</v>
      </c>
    </row>
    <row r="2167" spans="2:20" x14ac:dyDescent="0.3">
      <c r="B2167" s="62">
        <f t="shared" si="306"/>
        <v>2140</v>
      </c>
      <c r="C2167" s="62">
        <v>0.80161587387512989</v>
      </c>
      <c r="D2167" s="62">
        <v>0.47699976502328345</v>
      </c>
      <c r="E2167" s="62">
        <v>0.5022803766418894</v>
      </c>
      <c r="F2167" s="62">
        <v>0.59468472664287353</v>
      </c>
      <c r="G2167" s="62">
        <v>0.52827429943478488</v>
      </c>
      <c r="H2167" s="62">
        <v>0.52797911605403958</v>
      </c>
      <c r="I2167" s="62">
        <v>0.59824798925760825</v>
      </c>
      <c r="J2167" s="62">
        <v>3.0216157318949222E-2</v>
      </c>
      <c r="K2167" s="62"/>
      <c r="L2167" s="65">
        <f t="shared" si="307"/>
        <v>0.19742782766388037</v>
      </c>
      <c r="M2167" s="65">
        <f t="shared" si="308"/>
        <v>0.11747899520687118</v>
      </c>
      <c r="N2167" s="65">
        <f t="shared" si="309"/>
        <v>0.12370528936662618</v>
      </c>
      <c r="O2167" s="65">
        <f t="shared" si="310"/>
        <v>0.14646330936340707</v>
      </c>
      <c r="P2167" s="65">
        <f t="shared" si="311"/>
        <v>0.13010726302597439</v>
      </c>
      <c r="Q2167" s="65">
        <f t="shared" si="312"/>
        <v>0.1300345631013318</v>
      </c>
      <c r="R2167" s="65">
        <f t="shared" si="313"/>
        <v>0.14734089577399326</v>
      </c>
      <c r="S2167" s="65">
        <f t="shared" si="314"/>
        <v>7.4418564979159456E-3</v>
      </c>
      <c r="T2167" s="66">
        <f>(L2167*'Football Field'!$F$4)+(M2167*'Football Field'!$F$5)+(N2167*'Football Field'!$F$6)+(O2167*'Football Field'!$F$7)+(P2167*'Football Field'!$F$8)+(Q2167*'Football Field'!$F$9)+(R2167*'Football Field'!$F$10)+(S2167*'Football Field'!$F$11)</f>
        <v>142106485.42090708</v>
      </c>
    </row>
    <row r="2168" spans="2:20" x14ac:dyDescent="0.3">
      <c r="B2168" s="62">
        <f t="shared" si="306"/>
        <v>2141</v>
      </c>
      <c r="C2168" s="62">
        <v>0.78989322520215466</v>
      </c>
      <c r="D2168" s="62">
        <v>0.81882660157596066</v>
      </c>
      <c r="E2168" s="62">
        <v>0.26679481401720395</v>
      </c>
      <c r="F2168" s="62">
        <v>0.86984599904077098</v>
      </c>
      <c r="G2168" s="62">
        <v>0.66997787191089331</v>
      </c>
      <c r="H2168" s="62">
        <v>0.99489187331693163</v>
      </c>
      <c r="I2168" s="62">
        <v>0.75218589634694399</v>
      </c>
      <c r="J2168" s="62">
        <v>0.22446321919893963</v>
      </c>
      <c r="K2168" s="62"/>
      <c r="L2168" s="65">
        <f t="shared" si="307"/>
        <v>0.14663280014203733</v>
      </c>
      <c r="M2168" s="65">
        <f t="shared" si="308"/>
        <v>0.15200388304272794</v>
      </c>
      <c r="N2168" s="65">
        <f t="shared" si="309"/>
        <v>4.9526783360756922E-2</v>
      </c>
      <c r="O2168" s="65">
        <f t="shared" si="310"/>
        <v>0.16147493162642745</v>
      </c>
      <c r="P2168" s="65">
        <f t="shared" si="311"/>
        <v>0.12437216608150438</v>
      </c>
      <c r="Q2168" s="65">
        <f t="shared" si="312"/>
        <v>0.18468797625866867</v>
      </c>
      <c r="R2168" s="65">
        <f t="shared" si="313"/>
        <v>0.13963295378368792</v>
      </c>
      <c r="S2168" s="65">
        <f t="shared" si="314"/>
        <v>4.1668505704189264E-2</v>
      </c>
      <c r="T2168" s="66">
        <f>(L2168*'Football Field'!$F$4)+(M2168*'Football Field'!$F$5)+(N2168*'Football Field'!$F$6)+(O2168*'Football Field'!$F$7)+(P2168*'Football Field'!$F$8)+(Q2168*'Football Field'!$F$9)+(R2168*'Football Field'!$F$10)+(S2168*'Football Field'!$F$11)</f>
        <v>139130165.19794014</v>
      </c>
    </row>
    <row r="2169" spans="2:20" x14ac:dyDescent="0.3">
      <c r="B2169" s="62">
        <f t="shared" si="306"/>
        <v>2142</v>
      </c>
      <c r="C2169" s="62">
        <v>0.38369530975035604</v>
      </c>
      <c r="D2169" s="62">
        <v>9.6265658250066721E-2</v>
      </c>
      <c r="E2169" s="62">
        <v>0.83740959731449005</v>
      </c>
      <c r="F2169" s="62">
        <v>0.54993539589286966</v>
      </c>
      <c r="G2169" s="62">
        <v>0.61898011063410097</v>
      </c>
      <c r="H2169" s="62">
        <v>0.38716886725598854</v>
      </c>
      <c r="I2169" s="62">
        <v>0.18676593966454846</v>
      </c>
      <c r="J2169" s="62">
        <v>0.45404052905347181</v>
      </c>
      <c r="K2169" s="62"/>
      <c r="L2169" s="65">
        <f t="shared" si="307"/>
        <v>0.1091823473623785</v>
      </c>
      <c r="M2169" s="65">
        <f t="shared" si="308"/>
        <v>2.7392856443737255E-2</v>
      </c>
      <c r="N2169" s="65">
        <f t="shared" si="309"/>
        <v>0.23828893190815273</v>
      </c>
      <c r="O2169" s="65">
        <f t="shared" si="310"/>
        <v>0.15648676409494922</v>
      </c>
      <c r="P2169" s="65">
        <f t="shared" si="311"/>
        <v>0.17613377003129546</v>
      </c>
      <c r="Q2169" s="65">
        <f t="shared" si="312"/>
        <v>0.1101707648710781</v>
      </c>
      <c r="R2169" s="65">
        <f t="shared" si="313"/>
        <v>5.314514715643285E-2</v>
      </c>
      <c r="S2169" s="65">
        <f t="shared" si="314"/>
        <v>0.12919941813197594</v>
      </c>
      <c r="T2169" s="66">
        <f>(L2169*'Football Field'!$F$4)+(M2169*'Football Field'!$F$5)+(N2169*'Football Field'!$F$6)+(O2169*'Football Field'!$F$7)+(P2169*'Football Field'!$F$8)+(Q2169*'Football Field'!$F$9)+(R2169*'Football Field'!$F$10)+(S2169*'Football Field'!$F$11)</f>
        <v>137530982.46075925</v>
      </c>
    </row>
    <row r="2170" spans="2:20" x14ac:dyDescent="0.3">
      <c r="B2170" s="62">
        <f t="shared" si="306"/>
        <v>2143</v>
      </c>
      <c r="C2170" s="62">
        <v>0.53105883374084506</v>
      </c>
      <c r="D2170" s="62">
        <v>0.51148751985850527</v>
      </c>
      <c r="E2170" s="62">
        <v>0.6544991369983304</v>
      </c>
      <c r="F2170" s="62">
        <v>0.56689193216519818</v>
      </c>
      <c r="G2170" s="62">
        <v>0.98457687413520067</v>
      </c>
      <c r="H2170" s="62">
        <v>0.41693429458426845</v>
      </c>
      <c r="I2170" s="62">
        <v>0.86083450058490452</v>
      </c>
      <c r="J2170" s="62">
        <v>0.86092299727970956</v>
      </c>
      <c r="K2170" s="62"/>
      <c r="L2170" s="65">
        <f t="shared" si="307"/>
        <v>9.8577783165006039E-2</v>
      </c>
      <c r="M2170" s="65">
        <f t="shared" si="308"/>
        <v>9.4944858499094065E-2</v>
      </c>
      <c r="N2170" s="65">
        <f t="shared" si="309"/>
        <v>0.12149138647073159</v>
      </c>
      <c r="O2170" s="65">
        <f t="shared" si="310"/>
        <v>0.10522930119310078</v>
      </c>
      <c r="P2170" s="65">
        <f t="shared" si="311"/>
        <v>0.18276205844104826</v>
      </c>
      <c r="Q2170" s="65">
        <f t="shared" si="312"/>
        <v>7.7393418345131332E-2</v>
      </c>
      <c r="R2170" s="65">
        <f t="shared" si="313"/>
        <v>0.15979238334452783</v>
      </c>
      <c r="S2170" s="65">
        <f t="shared" si="314"/>
        <v>0.15980881054135998</v>
      </c>
      <c r="T2170" s="66">
        <f>(L2170*'Football Field'!$F$4)+(M2170*'Football Field'!$F$5)+(N2170*'Football Field'!$F$6)+(O2170*'Football Field'!$F$7)+(P2170*'Football Field'!$F$8)+(Q2170*'Football Field'!$F$9)+(R2170*'Football Field'!$F$10)+(S2170*'Football Field'!$F$11)</f>
        <v>149529022.34310591</v>
      </c>
    </row>
    <row r="2171" spans="2:20" x14ac:dyDescent="0.3">
      <c r="B2171" s="62">
        <f t="shared" si="306"/>
        <v>2144</v>
      </c>
      <c r="C2171" s="62">
        <v>1.9482829344301122E-2</v>
      </c>
      <c r="D2171" s="62">
        <v>0.4809963081285421</v>
      </c>
      <c r="E2171" s="62">
        <v>0.51864034231081391</v>
      </c>
      <c r="F2171" s="62">
        <v>0.52693435095447794</v>
      </c>
      <c r="G2171" s="62">
        <v>1.9011877022654833E-2</v>
      </c>
      <c r="H2171" s="62">
        <v>0.38148221033412955</v>
      </c>
      <c r="I2171" s="62">
        <v>0.62618328980594296</v>
      </c>
      <c r="J2171" s="62">
        <v>0.60615635410465651</v>
      </c>
      <c r="K2171" s="62"/>
      <c r="L2171" s="65">
        <f t="shared" si="307"/>
        <v>6.1288198982444213E-3</v>
      </c>
      <c r="M2171" s="65">
        <f t="shared" si="308"/>
        <v>0.15130963229951039</v>
      </c>
      <c r="N2171" s="65">
        <f t="shared" si="309"/>
        <v>0.16315152146608494</v>
      </c>
      <c r="O2171" s="65">
        <f t="shared" si="310"/>
        <v>0.16576061300577799</v>
      </c>
      <c r="P2171" s="65">
        <f t="shared" si="311"/>
        <v>5.9806698575587507E-3</v>
      </c>
      <c r="Q2171" s="65">
        <f t="shared" si="312"/>
        <v>0.1200049397448513</v>
      </c>
      <c r="R2171" s="65">
        <f t="shared" si="313"/>
        <v>0.19698189306541311</v>
      </c>
      <c r="S2171" s="65">
        <f t="shared" si="314"/>
        <v>0.19068191066255905</v>
      </c>
      <c r="T2171" s="66">
        <f>(L2171*'Football Field'!$F$4)+(M2171*'Football Field'!$F$5)+(N2171*'Football Field'!$F$6)+(O2171*'Football Field'!$F$7)+(P2171*'Football Field'!$F$8)+(Q2171*'Football Field'!$F$9)+(R2171*'Football Field'!$F$10)+(S2171*'Football Field'!$F$11)</f>
        <v>142220665.74342015</v>
      </c>
    </row>
    <row r="2172" spans="2:20" x14ac:dyDescent="0.3">
      <c r="B2172" s="62">
        <f t="shared" si="306"/>
        <v>2145</v>
      </c>
      <c r="C2172" s="62">
        <v>0.87535208354043892</v>
      </c>
      <c r="D2172" s="62">
        <v>0.21767556594699933</v>
      </c>
      <c r="E2172" s="62">
        <v>0.89273431935960235</v>
      </c>
      <c r="F2172" s="62">
        <v>0.93966927017688495</v>
      </c>
      <c r="G2172" s="62">
        <v>9.3648456187527818E-2</v>
      </c>
      <c r="H2172" s="62">
        <v>0.48507484315761762</v>
      </c>
      <c r="I2172" s="62">
        <v>0.65377275364489018</v>
      </c>
      <c r="J2172" s="62">
        <v>0.55172119176057655</v>
      </c>
      <c r="K2172" s="62"/>
      <c r="L2172" s="65">
        <f t="shared" si="307"/>
        <v>0.18586357061597297</v>
      </c>
      <c r="M2172" s="65">
        <f t="shared" si="308"/>
        <v>4.6219068513695886E-2</v>
      </c>
      <c r="N2172" s="65">
        <f t="shared" si="309"/>
        <v>0.18955434199287038</v>
      </c>
      <c r="O2172" s="65">
        <f t="shared" si="310"/>
        <v>0.19952004346273183</v>
      </c>
      <c r="P2172" s="65">
        <f t="shared" si="311"/>
        <v>1.9884383412087148E-2</v>
      </c>
      <c r="Q2172" s="65">
        <f t="shared" si="312"/>
        <v>0.10299597620263484</v>
      </c>
      <c r="R2172" s="65">
        <f t="shared" si="313"/>
        <v>0.13881561562338202</v>
      </c>
      <c r="S2172" s="65">
        <f t="shared" si="314"/>
        <v>0.1171470001766248</v>
      </c>
      <c r="T2172" s="66">
        <f>(L2172*'Football Field'!$F$4)+(M2172*'Football Field'!$F$5)+(N2172*'Football Field'!$F$6)+(O2172*'Football Field'!$F$7)+(P2172*'Football Field'!$F$8)+(Q2172*'Football Field'!$F$9)+(R2172*'Football Field'!$F$10)+(S2172*'Football Field'!$F$11)</f>
        <v>135120097.67433813</v>
      </c>
    </row>
    <row r="2173" spans="2:20" x14ac:dyDescent="0.3">
      <c r="B2173" s="62">
        <f t="shared" si="306"/>
        <v>2146</v>
      </c>
      <c r="C2173" s="62">
        <v>0.60843955177713638</v>
      </c>
      <c r="D2173" s="62">
        <v>0.54115931922736471</v>
      </c>
      <c r="E2173" s="62">
        <v>5.014112948792071E-2</v>
      </c>
      <c r="F2173" s="62">
        <v>7.8488282239023932E-2</v>
      </c>
      <c r="G2173" s="62">
        <v>0.47322337976669004</v>
      </c>
      <c r="H2173" s="62">
        <v>0.49638621107056324</v>
      </c>
      <c r="I2173" s="62">
        <v>0.64725429782057264</v>
      </c>
      <c r="J2173" s="62">
        <v>0.7125938045703305</v>
      </c>
      <c r="K2173" s="62"/>
      <c r="L2173" s="65">
        <f t="shared" si="307"/>
        <v>0.16865091802101723</v>
      </c>
      <c r="M2173" s="65">
        <f t="shared" si="308"/>
        <v>0.15000178031942557</v>
      </c>
      <c r="N2173" s="65">
        <f t="shared" si="309"/>
        <v>1.3898418493750349E-2</v>
      </c>
      <c r="O2173" s="65">
        <f t="shared" si="310"/>
        <v>2.1755852023164785E-2</v>
      </c>
      <c r="P2173" s="65">
        <f t="shared" si="311"/>
        <v>0.13117088985019495</v>
      </c>
      <c r="Q2173" s="65">
        <f t="shared" si="312"/>
        <v>0.13759130211950621</v>
      </c>
      <c r="R2173" s="65">
        <f t="shared" si="313"/>
        <v>0.17940982173439046</v>
      </c>
      <c r="S2173" s="65">
        <f t="shared" si="314"/>
        <v>0.19752101743855047</v>
      </c>
      <c r="T2173" s="66">
        <f>(L2173*'Football Field'!$F$4)+(M2173*'Football Field'!$F$5)+(N2173*'Football Field'!$F$6)+(O2173*'Football Field'!$F$7)+(P2173*'Football Field'!$F$8)+(Q2173*'Football Field'!$F$9)+(R2173*'Football Field'!$F$10)+(S2173*'Football Field'!$F$11)</f>
        <v>144391777.20862639</v>
      </c>
    </row>
    <row r="2174" spans="2:20" x14ac:dyDescent="0.3">
      <c r="B2174" s="62">
        <f t="shared" si="306"/>
        <v>2147</v>
      </c>
      <c r="C2174" s="62">
        <v>0.46698382248780901</v>
      </c>
      <c r="D2174" s="62">
        <v>0.50151476733457889</v>
      </c>
      <c r="E2174" s="62">
        <v>0.93855192856971836</v>
      </c>
      <c r="F2174" s="62">
        <v>0.51754296635124886</v>
      </c>
      <c r="G2174" s="62">
        <v>0.31884711210587036</v>
      </c>
      <c r="H2174" s="62">
        <v>0.53166402546097369</v>
      </c>
      <c r="I2174" s="62">
        <v>0.53986577537203828</v>
      </c>
      <c r="J2174" s="62">
        <v>6.2017705975908499E-2</v>
      </c>
      <c r="K2174" s="62"/>
      <c r="L2174" s="65">
        <f t="shared" si="307"/>
        <v>0.12045015615270648</v>
      </c>
      <c r="M2174" s="65">
        <f t="shared" si="308"/>
        <v>0.12935679809318293</v>
      </c>
      <c r="N2174" s="65">
        <f t="shared" si="309"/>
        <v>0.24208274657436901</v>
      </c>
      <c r="O2174" s="65">
        <f t="shared" si="310"/>
        <v>0.13349098643426824</v>
      </c>
      <c r="P2174" s="65">
        <f t="shared" si="311"/>
        <v>8.2240931254088989E-2</v>
      </c>
      <c r="Q2174" s="65">
        <f t="shared" si="312"/>
        <v>0.1371332620183488</v>
      </c>
      <c r="R2174" s="65">
        <f t="shared" si="313"/>
        <v>0.1392487572666643</v>
      </c>
      <c r="S2174" s="65">
        <f t="shared" si="314"/>
        <v>1.5996362206371354E-2</v>
      </c>
      <c r="T2174" s="66">
        <f>(L2174*'Football Field'!$F$4)+(M2174*'Football Field'!$F$5)+(N2174*'Football Field'!$F$6)+(O2174*'Football Field'!$F$7)+(P2174*'Football Field'!$F$8)+(Q2174*'Football Field'!$F$9)+(R2174*'Football Field'!$F$10)+(S2174*'Football Field'!$F$11)</f>
        <v>140463000.6341157</v>
      </c>
    </row>
    <row r="2175" spans="2:20" x14ac:dyDescent="0.3">
      <c r="B2175" s="62">
        <f t="shared" si="306"/>
        <v>2148</v>
      </c>
      <c r="C2175" s="62">
        <v>0.7550663378424084</v>
      </c>
      <c r="D2175" s="62">
        <v>0.13140135313752099</v>
      </c>
      <c r="E2175" s="62">
        <v>0.73912698012246669</v>
      </c>
      <c r="F2175" s="62">
        <v>0.83580247619349524</v>
      </c>
      <c r="G2175" s="62">
        <v>0.29408191248277937</v>
      </c>
      <c r="H2175" s="62">
        <v>0.78127873776330525</v>
      </c>
      <c r="I2175" s="62">
        <v>0.84447134160005777</v>
      </c>
      <c r="J2175" s="62">
        <v>0.16939483027170976</v>
      </c>
      <c r="K2175" s="62"/>
      <c r="L2175" s="65">
        <f t="shared" si="307"/>
        <v>0.165925891244247</v>
      </c>
      <c r="M2175" s="65">
        <f t="shared" si="308"/>
        <v>2.8875458403224075E-2</v>
      </c>
      <c r="N2175" s="65">
        <f t="shared" si="309"/>
        <v>0.1624232160447413</v>
      </c>
      <c r="O2175" s="65">
        <f t="shared" si="310"/>
        <v>0.18366766443705335</v>
      </c>
      <c r="P2175" s="65">
        <f t="shared" si="311"/>
        <v>6.4624525001274913E-2</v>
      </c>
      <c r="Q2175" s="65">
        <f t="shared" si="312"/>
        <v>0.1716860683314067</v>
      </c>
      <c r="R2175" s="65">
        <f t="shared" si="313"/>
        <v>0.18557264833922343</v>
      </c>
      <c r="S2175" s="65">
        <f t="shared" si="314"/>
        <v>3.7224528198829154E-2</v>
      </c>
      <c r="T2175" s="66">
        <f>(L2175*'Football Field'!$F$4)+(M2175*'Football Field'!$F$5)+(N2175*'Football Field'!$F$6)+(O2175*'Football Field'!$F$7)+(P2175*'Football Field'!$F$8)+(Q2175*'Football Field'!$F$9)+(R2175*'Football Field'!$F$10)+(S2175*'Football Field'!$F$11)</f>
        <v>143986888.31877309</v>
      </c>
    </row>
    <row r="2176" spans="2:20" x14ac:dyDescent="0.3">
      <c r="B2176" s="62">
        <f t="shared" si="306"/>
        <v>2149</v>
      </c>
      <c r="C2176" s="62">
        <v>0.18332724274228851</v>
      </c>
      <c r="D2176" s="62">
        <v>0.57638879067287219</v>
      </c>
      <c r="E2176" s="62">
        <v>0.38353250565268859</v>
      </c>
      <c r="F2176" s="62">
        <v>0.26314538304048529</v>
      </c>
      <c r="G2176" s="62">
        <v>0.81647683127892468</v>
      </c>
      <c r="H2176" s="62">
        <v>0.41924395349049748</v>
      </c>
      <c r="I2176" s="62">
        <v>0.25061638670550723</v>
      </c>
      <c r="J2176" s="62">
        <v>0.11467020948486883</v>
      </c>
      <c r="K2176" s="62"/>
      <c r="L2176" s="65">
        <f t="shared" si="307"/>
        <v>6.0958689668471969E-2</v>
      </c>
      <c r="M2176" s="65">
        <f t="shared" si="308"/>
        <v>0.19165676030160786</v>
      </c>
      <c r="N2176" s="65">
        <f t="shared" si="309"/>
        <v>0.12752954029161689</v>
      </c>
      <c r="O2176" s="65">
        <f t="shared" si="310"/>
        <v>8.7499258170842031E-2</v>
      </c>
      <c r="P2176" s="65">
        <f t="shared" si="311"/>
        <v>0.27148915259362294</v>
      </c>
      <c r="Q2176" s="65">
        <f t="shared" si="312"/>
        <v>0.13940406059636515</v>
      </c>
      <c r="R2176" s="65">
        <f t="shared" si="313"/>
        <v>8.3333204135354305E-2</v>
      </c>
      <c r="S2176" s="65">
        <f t="shared" si="314"/>
        <v>3.812933424211893E-2</v>
      </c>
      <c r="T2176" s="66">
        <f>(L2176*'Football Field'!$F$4)+(M2176*'Football Field'!$F$5)+(N2176*'Football Field'!$F$6)+(O2176*'Football Field'!$F$7)+(P2176*'Football Field'!$F$8)+(Q2176*'Football Field'!$F$9)+(R2176*'Football Field'!$F$10)+(S2176*'Football Field'!$F$11)</f>
        <v>145151313.02208978</v>
      </c>
    </row>
    <row r="2177" spans="2:20" x14ac:dyDescent="0.3">
      <c r="B2177" s="62">
        <f t="shared" si="306"/>
        <v>2150</v>
      </c>
      <c r="C2177" s="62">
        <v>0.74809524889841494</v>
      </c>
      <c r="D2177" s="62">
        <v>0.28688102315965425</v>
      </c>
      <c r="E2177" s="62">
        <v>0.85988065582474915</v>
      </c>
      <c r="F2177" s="62">
        <v>0.81641499921290661</v>
      </c>
      <c r="G2177" s="62">
        <v>0.18065983208659164</v>
      </c>
      <c r="H2177" s="62">
        <v>0.51518444286931797</v>
      </c>
      <c r="I2177" s="62">
        <v>0.2063643702150505</v>
      </c>
      <c r="J2177" s="62">
        <v>0.98084361187522418</v>
      </c>
      <c r="K2177" s="62"/>
      <c r="L2177" s="65">
        <f t="shared" si="307"/>
        <v>0.16283031386435307</v>
      </c>
      <c r="M2177" s="65">
        <f t="shared" si="308"/>
        <v>6.2442485915528742E-2</v>
      </c>
      <c r="N2177" s="65">
        <f t="shared" si="309"/>
        <v>0.18716151089049687</v>
      </c>
      <c r="O2177" s="65">
        <f t="shared" si="310"/>
        <v>0.17770078176696841</v>
      </c>
      <c r="P2177" s="65">
        <f t="shared" si="311"/>
        <v>3.9322395383018412E-2</v>
      </c>
      <c r="Q2177" s="65">
        <f t="shared" si="312"/>
        <v>0.11213497833861281</v>
      </c>
      <c r="R2177" s="65">
        <f t="shared" si="313"/>
        <v>4.4917241784406987E-2</v>
      </c>
      <c r="S2177" s="65">
        <f t="shared" si="314"/>
        <v>0.21349029205661468</v>
      </c>
      <c r="T2177" s="66">
        <f>(L2177*'Football Field'!$F$4)+(M2177*'Football Field'!$F$5)+(N2177*'Football Field'!$F$6)+(O2177*'Football Field'!$F$7)+(P2177*'Football Field'!$F$8)+(Q2177*'Football Field'!$F$9)+(R2177*'Football Field'!$F$10)+(S2177*'Football Field'!$F$11)</f>
        <v>124267857.639691</v>
      </c>
    </row>
    <row r="2178" spans="2:20" x14ac:dyDescent="0.3">
      <c r="B2178" s="62">
        <f t="shared" si="306"/>
        <v>2151</v>
      </c>
      <c r="C2178" s="62">
        <v>0.25251519161014657</v>
      </c>
      <c r="D2178" s="62">
        <v>0.37914083565641221</v>
      </c>
      <c r="E2178" s="62">
        <v>0.24286874852786144</v>
      </c>
      <c r="F2178" s="62">
        <v>0.15532928021797254</v>
      </c>
      <c r="G2178" s="62">
        <v>0.1443434771284553</v>
      </c>
      <c r="H2178" s="62">
        <v>0.63411539630502567</v>
      </c>
      <c r="I2178" s="62">
        <v>0.79990641440591437</v>
      </c>
      <c r="J2178" s="62">
        <v>0.25408879275706964</v>
      </c>
      <c r="K2178" s="62"/>
      <c r="L2178" s="65">
        <f t="shared" si="307"/>
        <v>8.8220827233966487E-2</v>
      </c>
      <c r="M2178" s="65">
        <f t="shared" si="308"/>
        <v>0.1324598252742985</v>
      </c>
      <c r="N2178" s="65">
        <f t="shared" si="309"/>
        <v>8.4850664895779582E-2</v>
      </c>
      <c r="O2178" s="65">
        <f t="shared" si="310"/>
        <v>5.4267141343489367E-2</v>
      </c>
      <c r="P2178" s="65">
        <f t="shared" si="311"/>
        <v>5.0429048949100004E-2</v>
      </c>
      <c r="Q2178" s="65">
        <f t="shared" si="312"/>
        <v>0.22153987832221969</v>
      </c>
      <c r="R2178" s="65">
        <f t="shared" si="313"/>
        <v>0.27946202023993472</v>
      </c>
      <c r="S2178" s="65">
        <f t="shared" si="314"/>
        <v>8.8770593741211726E-2</v>
      </c>
      <c r="T2178" s="66">
        <f>(L2178*'Football Field'!$F$4)+(M2178*'Football Field'!$F$5)+(N2178*'Football Field'!$F$6)+(O2178*'Football Field'!$F$7)+(P2178*'Football Field'!$F$8)+(Q2178*'Football Field'!$F$9)+(R2178*'Football Field'!$F$10)+(S2178*'Football Field'!$F$11)</f>
        <v>153346734.59979275</v>
      </c>
    </row>
    <row r="2179" spans="2:20" x14ac:dyDescent="0.3">
      <c r="B2179" s="62">
        <f t="shared" si="306"/>
        <v>2152</v>
      </c>
      <c r="C2179" s="62">
        <v>0.45941785566511906</v>
      </c>
      <c r="D2179" s="62">
        <v>0.21990636503373684</v>
      </c>
      <c r="E2179" s="62">
        <v>0.81756235259544974</v>
      </c>
      <c r="F2179" s="62">
        <v>4.781530629242281E-2</v>
      </c>
      <c r="G2179" s="62">
        <v>0.85053406255113939</v>
      </c>
      <c r="H2179" s="62">
        <v>0.91478930440487105</v>
      </c>
      <c r="I2179" s="62">
        <v>0.70846831836579161</v>
      </c>
      <c r="J2179" s="62">
        <v>2.8403129458072551E-2</v>
      </c>
      <c r="K2179" s="62"/>
      <c r="L2179" s="65">
        <f t="shared" si="307"/>
        <v>0.11352349475701762</v>
      </c>
      <c r="M2179" s="65">
        <f t="shared" si="308"/>
        <v>5.4339505463495724E-2</v>
      </c>
      <c r="N2179" s="65">
        <f t="shared" si="309"/>
        <v>0.20202204660512338</v>
      </c>
      <c r="O2179" s="65">
        <f t="shared" si="310"/>
        <v>1.1815301922330533E-2</v>
      </c>
      <c r="P2179" s="65">
        <f t="shared" si="311"/>
        <v>0.2101694524930936</v>
      </c>
      <c r="Q2179" s="65">
        <f t="shared" si="312"/>
        <v>0.22604711053738635</v>
      </c>
      <c r="R2179" s="65">
        <f t="shared" si="313"/>
        <v>0.17506459192595647</v>
      </c>
      <c r="S2179" s="65">
        <f t="shared" si="314"/>
        <v>7.0184962955962089E-3</v>
      </c>
      <c r="T2179" s="66">
        <f>(L2179*'Football Field'!$F$4)+(M2179*'Football Field'!$F$5)+(N2179*'Football Field'!$F$6)+(O2179*'Football Field'!$F$7)+(P2179*'Football Field'!$F$8)+(Q2179*'Football Field'!$F$9)+(R2179*'Football Field'!$F$10)+(S2179*'Football Field'!$F$11)</f>
        <v>154212187.40394017</v>
      </c>
    </row>
    <row r="2180" spans="2:20" x14ac:dyDescent="0.3">
      <c r="B2180" s="62">
        <f t="shared" si="306"/>
        <v>2153</v>
      </c>
      <c r="C2180" s="62">
        <v>6.9059402516919222E-2</v>
      </c>
      <c r="D2180" s="62">
        <v>0.95878077471782575</v>
      </c>
      <c r="E2180" s="62">
        <v>0.76462245804667794</v>
      </c>
      <c r="F2180" s="62">
        <v>0.11475041514889484</v>
      </c>
      <c r="G2180" s="62">
        <v>0.86071626008682567</v>
      </c>
      <c r="H2180" s="62">
        <v>0.34417489815578162</v>
      </c>
      <c r="I2180" s="62">
        <v>0.79744689662442125</v>
      </c>
      <c r="J2180" s="62">
        <v>7.4959877412585807E-2</v>
      </c>
      <c r="K2180" s="62"/>
      <c r="L2180" s="65">
        <f t="shared" si="307"/>
        <v>1.7331964403308225E-2</v>
      </c>
      <c r="M2180" s="65">
        <f t="shared" si="308"/>
        <v>0.24062696247501444</v>
      </c>
      <c r="N2180" s="65">
        <f t="shared" si="309"/>
        <v>0.191898695063113</v>
      </c>
      <c r="O2180" s="65">
        <f t="shared" si="310"/>
        <v>2.8799121309197942E-2</v>
      </c>
      <c r="P2180" s="65">
        <f t="shared" si="311"/>
        <v>0.21601553209960994</v>
      </c>
      <c r="Q2180" s="65">
        <f t="shared" si="312"/>
        <v>8.6378202908529211E-2</v>
      </c>
      <c r="R2180" s="65">
        <f t="shared" si="313"/>
        <v>0.20013670437471462</v>
      </c>
      <c r="S2180" s="65">
        <f t="shared" si="314"/>
        <v>1.8812817366512653E-2</v>
      </c>
      <c r="T2180" s="66">
        <f>(L2180*'Football Field'!$F$4)+(M2180*'Football Field'!$F$5)+(N2180*'Football Field'!$F$6)+(O2180*'Football Field'!$F$7)+(P2180*'Football Field'!$F$8)+(Q2180*'Football Field'!$F$9)+(R2180*'Football Field'!$F$10)+(S2180*'Football Field'!$F$11)</f>
        <v>157987496.16304904</v>
      </c>
    </row>
    <row r="2181" spans="2:20" x14ac:dyDescent="0.3">
      <c r="B2181" s="62">
        <f t="shared" si="306"/>
        <v>2154</v>
      </c>
      <c r="C2181" s="62">
        <v>0.9163167759259282</v>
      </c>
      <c r="D2181" s="62">
        <v>0.48320037211383726</v>
      </c>
      <c r="E2181" s="62">
        <v>0.13361118929708371</v>
      </c>
      <c r="F2181" s="62">
        <v>0.65299231165664662</v>
      </c>
      <c r="G2181" s="62">
        <v>0.21619574219555671</v>
      </c>
      <c r="H2181" s="62">
        <v>0.37595273924830142</v>
      </c>
      <c r="I2181" s="62">
        <v>0.45866436296167401</v>
      </c>
      <c r="J2181" s="62">
        <v>0.60983630432797287</v>
      </c>
      <c r="K2181" s="62"/>
      <c r="L2181" s="65">
        <f t="shared" si="307"/>
        <v>0.23820421395305905</v>
      </c>
      <c r="M2181" s="65">
        <f t="shared" si="308"/>
        <v>0.12561198031640811</v>
      </c>
      <c r="N2181" s="65">
        <f t="shared" si="309"/>
        <v>3.4733346761751265E-2</v>
      </c>
      <c r="O2181" s="65">
        <f t="shared" si="310"/>
        <v>0.16975081587738627</v>
      </c>
      <c r="P2181" s="65">
        <f t="shared" si="311"/>
        <v>5.6201892383397505E-2</v>
      </c>
      <c r="Q2181" s="65">
        <f t="shared" si="312"/>
        <v>9.7732060668264134E-2</v>
      </c>
      <c r="R2181" s="65">
        <f t="shared" si="313"/>
        <v>0.11923363941161541</v>
      </c>
      <c r="S2181" s="65">
        <f t="shared" si="314"/>
        <v>0.15853205062811818</v>
      </c>
      <c r="T2181" s="66">
        <f>(L2181*'Football Field'!$F$4)+(M2181*'Football Field'!$F$5)+(N2181*'Football Field'!$F$6)+(O2181*'Football Field'!$F$7)+(P2181*'Football Field'!$F$8)+(Q2181*'Football Field'!$F$9)+(R2181*'Football Field'!$F$10)+(S2181*'Football Field'!$F$11)</f>
        <v>130931618.82765798</v>
      </c>
    </row>
    <row r="2182" spans="2:20" x14ac:dyDescent="0.3">
      <c r="B2182" s="62">
        <f t="shared" si="306"/>
        <v>2155</v>
      </c>
      <c r="C2182" s="62">
        <v>0.14964068335852199</v>
      </c>
      <c r="D2182" s="62">
        <v>0.16003994596831961</v>
      </c>
      <c r="E2182" s="62">
        <v>9.5336007482400342E-2</v>
      </c>
      <c r="F2182" s="62">
        <v>0.83619414638839018</v>
      </c>
      <c r="G2182" s="62">
        <v>0.75801856057608741</v>
      </c>
      <c r="H2182" s="62">
        <v>0.69546688294654557</v>
      </c>
      <c r="I2182" s="62">
        <v>0.83814653247531001</v>
      </c>
      <c r="J2182" s="62">
        <v>0.46251013905386351</v>
      </c>
      <c r="K2182" s="62"/>
      <c r="L2182" s="65">
        <f t="shared" si="307"/>
        <v>3.7453683609296927E-2</v>
      </c>
      <c r="M2182" s="65">
        <f t="shared" si="308"/>
        <v>4.0056523176824003E-2</v>
      </c>
      <c r="N2182" s="65">
        <f t="shared" si="309"/>
        <v>2.3861723835251637E-2</v>
      </c>
      <c r="O2182" s="65">
        <f t="shared" si="310"/>
        <v>0.20929168653781949</v>
      </c>
      <c r="P2182" s="65">
        <f t="shared" si="311"/>
        <v>0.18972505805637663</v>
      </c>
      <c r="Q2182" s="65">
        <f t="shared" si="312"/>
        <v>0.17406894976693146</v>
      </c>
      <c r="R2182" s="65">
        <f t="shared" si="313"/>
        <v>0.20978035077766055</v>
      </c>
      <c r="S2182" s="65">
        <f t="shared" si="314"/>
        <v>0.11576202423983924</v>
      </c>
      <c r="T2182" s="66">
        <f>(L2182*'Football Field'!$F$4)+(M2182*'Football Field'!$F$5)+(N2182*'Football Field'!$F$6)+(O2182*'Football Field'!$F$7)+(P2182*'Football Field'!$F$8)+(Q2182*'Football Field'!$F$9)+(R2182*'Football Field'!$F$10)+(S2182*'Football Field'!$F$11)</f>
        <v>155349783.88848835</v>
      </c>
    </row>
    <row r="2183" spans="2:20" x14ac:dyDescent="0.3">
      <c r="B2183" s="62">
        <f t="shared" si="306"/>
        <v>2156</v>
      </c>
      <c r="C2183" s="62">
        <v>0.43556130616490019</v>
      </c>
      <c r="D2183" s="62">
        <v>0.28725531703093821</v>
      </c>
      <c r="E2183" s="62">
        <v>0.91208769291963054</v>
      </c>
      <c r="F2183" s="62">
        <v>0.93004651350303724</v>
      </c>
      <c r="G2183" s="62">
        <v>0.64610064206114926</v>
      </c>
      <c r="H2183" s="62">
        <v>6.2855877940955929E-2</v>
      </c>
      <c r="I2183" s="62">
        <v>0.15655019566622141</v>
      </c>
      <c r="J2183" s="62">
        <v>0.59801743350640757</v>
      </c>
      <c r="K2183" s="62"/>
      <c r="L2183" s="65">
        <f t="shared" si="307"/>
        <v>0.10812064328506164</v>
      </c>
      <c r="M2183" s="65">
        <f t="shared" si="308"/>
        <v>7.1306218492881809E-2</v>
      </c>
      <c r="N2183" s="65">
        <f t="shared" si="309"/>
        <v>0.22641016705355166</v>
      </c>
      <c r="O2183" s="65">
        <f t="shared" si="310"/>
        <v>0.23086813704913209</v>
      </c>
      <c r="P2183" s="65">
        <f t="shared" si="311"/>
        <v>0.16038343181039033</v>
      </c>
      <c r="Q2183" s="65">
        <f t="shared" si="312"/>
        <v>1.5602896448865341E-2</v>
      </c>
      <c r="R2183" s="65">
        <f t="shared" si="313"/>
        <v>3.8860908033520214E-2</v>
      </c>
      <c r="S2183" s="65">
        <f t="shared" si="314"/>
        <v>0.14844759782659694</v>
      </c>
      <c r="T2183" s="66">
        <f>(L2183*'Football Field'!$F$4)+(M2183*'Football Field'!$F$5)+(N2183*'Football Field'!$F$6)+(O2183*'Football Field'!$F$7)+(P2183*'Football Field'!$F$8)+(Q2183*'Football Field'!$F$9)+(R2183*'Football Field'!$F$10)+(S2183*'Football Field'!$F$11)</f>
        <v>134489659.23481369</v>
      </c>
    </row>
    <row r="2184" spans="2:20" x14ac:dyDescent="0.3">
      <c r="B2184" s="62">
        <f t="shared" si="306"/>
        <v>2157</v>
      </c>
      <c r="C2184" s="62">
        <v>0.72898522192056536</v>
      </c>
      <c r="D2184" s="62">
        <v>0.29321592974181909</v>
      </c>
      <c r="E2184" s="62">
        <v>0.29153647132393368</v>
      </c>
      <c r="F2184" s="62">
        <v>0.9538503478461241</v>
      </c>
      <c r="G2184" s="62">
        <v>0.61069624998068273</v>
      </c>
      <c r="H2184" s="62">
        <v>0.33574608722109134</v>
      </c>
      <c r="I2184" s="62">
        <v>0.56296685717023343</v>
      </c>
      <c r="J2184" s="62">
        <v>0.86085330036007834</v>
      </c>
      <c r="K2184" s="62"/>
      <c r="L2184" s="65">
        <f t="shared" si="307"/>
        <v>0.15718170030129075</v>
      </c>
      <c r="M2184" s="65">
        <f t="shared" si="308"/>
        <v>6.3222376814196901E-2</v>
      </c>
      <c r="N2184" s="65">
        <f t="shared" si="309"/>
        <v>6.286025681262393E-2</v>
      </c>
      <c r="O2184" s="65">
        <f t="shared" si="310"/>
        <v>0.20566647306297309</v>
      </c>
      <c r="P2184" s="65">
        <f t="shared" si="311"/>
        <v>0.13167657183322914</v>
      </c>
      <c r="Q2184" s="65">
        <f t="shared" si="312"/>
        <v>7.2392607246388158E-2</v>
      </c>
      <c r="R2184" s="65">
        <f t="shared" si="313"/>
        <v>0.12138529720830663</v>
      </c>
      <c r="S2184" s="65">
        <f t="shared" si="314"/>
        <v>0.1856147167209915</v>
      </c>
      <c r="T2184" s="66">
        <f>(L2184*'Football Field'!$F$4)+(M2184*'Football Field'!$F$5)+(N2184*'Football Field'!$F$6)+(O2184*'Football Field'!$F$7)+(P2184*'Football Field'!$F$8)+(Q2184*'Football Field'!$F$9)+(R2184*'Football Field'!$F$10)+(S2184*'Football Field'!$F$11)</f>
        <v>139208570.3460297</v>
      </c>
    </row>
    <row r="2185" spans="2:20" x14ac:dyDescent="0.3">
      <c r="B2185" s="62">
        <f t="shared" si="306"/>
        <v>2158</v>
      </c>
      <c r="C2185" s="62">
        <v>0.5677466436418217</v>
      </c>
      <c r="D2185" s="62">
        <v>0.94212282415670423</v>
      </c>
      <c r="E2185" s="62">
        <v>0.44266691198440089</v>
      </c>
      <c r="F2185" s="62">
        <v>0.69807147225995136</v>
      </c>
      <c r="G2185" s="62">
        <v>0.88891467825025017</v>
      </c>
      <c r="H2185" s="62">
        <v>7.6548291837220117E-2</v>
      </c>
      <c r="I2185" s="62">
        <v>0.40382466757762381</v>
      </c>
      <c r="J2185" s="62">
        <v>0.9367632876012173</v>
      </c>
      <c r="K2185" s="62"/>
      <c r="L2185" s="65">
        <f t="shared" si="307"/>
        <v>0.11454220860247175</v>
      </c>
      <c r="M2185" s="65">
        <f t="shared" si="308"/>
        <v>0.19007215676608516</v>
      </c>
      <c r="N2185" s="65">
        <f t="shared" si="309"/>
        <v>8.9307521835245332E-2</v>
      </c>
      <c r="O2185" s="65">
        <f t="shared" si="310"/>
        <v>0.14083508742938158</v>
      </c>
      <c r="P2185" s="65">
        <f t="shared" si="311"/>
        <v>0.17933747675340553</v>
      </c>
      <c r="Q2185" s="65">
        <f t="shared" si="312"/>
        <v>1.5443526632829005E-2</v>
      </c>
      <c r="R2185" s="65">
        <f t="shared" si="313"/>
        <v>8.1471145326014807E-2</v>
      </c>
      <c r="S2185" s="65">
        <f t="shared" si="314"/>
        <v>0.18899087665456688</v>
      </c>
      <c r="T2185" s="66">
        <f>(L2185*'Football Field'!$F$4)+(M2185*'Football Field'!$F$5)+(N2185*'Football Field'!$F$6)+(O2185*'Football Field'!$F$7)+(P2185*'Football Field'!$F$8)+(Q2185*'Football Field'!$F$9)+(R2185*'Football Field'!$F$10)+(S2185*'Football Field'!$F$11)</f>
        <v>137633853.13747707</v>
      </c>
    </row>
    <row r="2186" spans="2:20" x14ac:dyDescent="0.3">
      <c r="B2186" s="62">
        <f t="shared" si="306"/>
        <v>2159</v>
      </c>
      <c r="C2186" s="62">
        <v>0.30548185591628318</v>
      </c>
      <c r="D2186" s="62">
        <v>0.51671810586946598</v>
      </c>
      <c r="E2186" s="62">
        <v>0.77820830433457555</v>
      </c>
      <c r="F2186" s="62">
        <v>0.63986827435002203</v>
      </c>
      <c r="G2186" s="62">
        <v>0.77433290830767099</v>
      </c>
      <c r="H2186" s="62">
        <v>0.4325823601043689</v>
      </c>
      <c r="I2186" s="62">
        <v>0.59213649494088993</v>
      </c>
      <c r="J2186" s="62">
        <v>0.5696445279480401</v>
      </c>
      <c r="K2186" s="62"/>
      <c r="L2186" s="65">
        <f t="shared" si="307"/>
        <v>6.6279812675502495E-2</v>
      </c>
      <c r="M2186" s="65">
        <f t="shared" si="308"/>
        <v>0.11211133689214679</v>
      </c>
      <c r="N2186" s="65">
        <f t="shared" si="309"/>
        <v>0.16884636398160219</v>
      </c>
      <c r="O2186" s="65">
        <f t="shared" si="310"/>
        <v>0.1388309928709448</v>
      </c>
      <c r="P2186" s="65">
        <f t="shared" si="311"/>
        <v>0.16800552673470195</v>
      </c>
      <c r="Q2186" s="65">
        <f t="shared" si="312"/>
        <v>9.3856565420048083E-2</v>
      </c>
      <c r="R2186" s="65">
        <f t="shared" si="313"/>
        <v>0.12847472019341899</v>
      </c>
      <c r="S2186" s="65">
        <f t="shared" si="314"/>
        <v>0.12359468123163458</v>
      </c>
      <c r="T2186" s="66">
        <f>(L2186*'Football Field'!$F$4)+(M2186*'Football Field'!$F$5)+(N2186*'Football Field'!$F$6)+(O2186*'Football Field'!$F$7)+(P2186*'Football Field'!$F$8)+(Q2186*'Football Field'!$F$9)+(R2186*'Football Field'!$F$10)+(S2186*'Football Field'!$F$11)</f>
        <v>145270004.32670483</v>
      </c>
    </row>
    <row r="2187" spans="2:20" x14ac:dyDescent="0.3">
      <c r="B2187" s="62">
        <f t="shared" si="306"/>
        <v>2160</v>
      </c>
      <c r="C2187" s="62">
        <v>0.52839709870201879</v>
      </c>
      <c r="D2187" s="62">
        <v>0.78960598661440018</v>
      </c>
      <c r="E2187" s="62">
        <v>6.4309143265216528E-3</v>
      </c>
      <c r="F2187" s="62">
        <v>0.78293854208102265</v>
      </c>
      <c r="G2187" s="62">
        <v>0.96174226072456859</v>
      </c>
      <c r="H2187" s="62">
        <v>0.38697373258410617</v>
      </c>
      <c r="I2187" s="62">
        <v>0.22164204305494084</v>
      </c>
      <c r="J2187" s="62">
        <v>0.19392457267920427</v>
      </c>
      <c r="K2187" s="62"/>
      <c r="L2187" s="65">
        <f t="shared" si="307"/>
        <v>0.13647834792243038</v>
      </c>
      <c r="M2187" s="65">
        <f t="shared" si="308"/>
        <v>0.20394532980501073</v>
      </c>
      <c r="N2187" s="65">
        <f t="shared" si="309"/>
        <v>1.6610245685874183E-3</v>
      </c>
      <c r="O2187" s="65">
        <f t="shared" si="310"/>
        <v>0.20222321244854702</v>
      </c>
      <c r="P2187" s="65">
        <f t="shared" si="311"/>
        <v>0.24840597193530911</v>
      </c>
      <c r="Q2187" s="65">
        <f t="shared" si="312"/>
        <v>9.9950464985877105E-2</v>
      </c>
      <c r="R2187" s="65">
        <f t="shared" si="313"/>
        <v>5.7247361767497423E-2</v>
      </c>
      <c r="S2187" s="65">
        <f t="shared" si="314"/>
        <v>5.0088286566740685E-2</v>
      </c>
      <c r="T2187" s="66">
        <f>(L2187*'Football Field'!$F$4)+(M2187*'Football Field'!$F$5)+(N2187*'Football Field'!$F$6)+(O2187*'Football Field'!$F$7)+(P2187*'Football Field'!$F$8)+(Q2187*'Football Field'!$F$9)+(R2187*'Football Field'!$F$10)+(S2187*'Football Field'!$F$11)</f>
        <v>136849963.03668693</v>
      </c>
    </row>
    <row r="2188" spans="2:20" x14ac:dyDescent="0.3">
      <c r="B2188" s="62">
        <f t="shared" si="306"/>
        <v>2161</v>
      </c>
      <c r="C2188" s="62">
        <v>0.15499106904591775</v>
      </c>
      <c r="D2188" s="62">
        <v>4.4425927992317482E-2</v>
      </c>
      <c r="E2188" s="62">
        <v>0.85846010841024778</v>
      </c>
      <c r="F2188" s="62">
        <v>0.64525483608317324</v>
      </c>
      <c r="G2188" s="62">
        <v>0.85843540933225315</v>
      </c>
      <c r="H2188" s="62">
        <v>0.80046533876971837</v>
      </c>
      <c r="I2188" s="62">
        <v>0.80889807543837244</v>
      </c>
      <c r="J2188" s="62">
        <v>0.48323902711427691</v>
      </c>
      <c r="K2188" s="62"/>
      <c r="L2188" s="65">
        <f t="shared" si="307"/>
        <v>3.3301550215492103E-2</v>
      </c>
      <c r="M2188" s="65">
        <f t="shared" si="308"/>
        <v>9.5454033642912248E-3</v>
      </c>
      <c r="N2188" s="65">
        <f t="shared" si="309"/>
        <v>0.18444967561163894</v>
      </c>
      <c r="O2188" s="65">
        <f t="shared" si="310"/>
        <v>0.13864015815806055</v>
      </c>
      <c r="P2188" s="65">
        <f t="shared" si="311"/>
        <v>0.18444436874079032</v>
      </c>
      <c r="Q2188" s="65">
        <f t="shared" si="312"/>
        <v>0.17198885612501538</v>
      </c>
      <c r="R2188" s="65">
        <f t="shared" si="313"/>
        <v>0.17380072312711994</v>
      </c>
      <c r="S2188" s="65">
        <f t="shared" si="314"/>
        <v>0.10382926465759157</v>
      </c>
      <c r="T2188" s="66">
        <f>(L2188*'Football Field'!$F$4)+(M2188*'Football Field'!$F$5)+(N2188*'Football Field'!$F$6)+(O2188*'Football Field'!$F$7)+(P2188*'Football Field'!$F$8)+(Q2188*'Football Field'!$F$9)+(R2188*'Football Field'!$F$10)+(S2188*'Football Field'!$F$11)</f>
        <v>153648429.69351935</v>
      </c>
    </row>
    <row r="2189" spans="2:20" x14ac:dyDescent="0.3">
      <c r="B2189" s="62">
        <f t="shared" si="306"/>
        <v>2162</v>
      </c>
      <c r="C2189" s="62">
        <v>3.2930470243281551E-2</v>
      </c>
      <c r="D2189" s="62">
        <v>0.25592785796926998</v>
      </c>
      <c r="E2189" s="62">
        <v>0.84647055505793378</v>
      </c>
      <c r="F2189" s="62">
        <v>0.12626266355977911</v>
      </c>
      <c r="G2189" s="62">
        <v>0.75251490007609956</v>
      </c>
      <c r="H2189" s="62">
        <v>0.86822122486075781</v>
      </c>
      <c r="I2189" s="62">
        <v>0.80797608927885334</v>
      </c>
      <c r="J2189" s="62">
        <v>0.792567982139327</v>
      </c>
      <c r="K2189" s="62"/>
      <c r="L2189" s="65">
        <f t="shared" si="307"/>
        <v>7.345842604875156E-3</v>
      </c>
      <c r="M2189" s="65">
        <f t="shared" si="308"/>
        <v>5.7090158414262501E-2</v>
      </c>
      <c r="N2189" s="65">
        <f t="shared" si="309"/>
        <v>0.18882328193857151</v>
      </c>
      <c r="O2189" s="65">
        <f t="shared" si="310"/>
        <v>2.8165575727594483E-2</v>
      </c>
      <c r="P2189" s="65">
        <f t="shared" si="311"/>
        <v>0.16786447241548796</v>
      </c>
      <c r="Q2189" s="65">
        <f t="shared" si="312"/>
        <v>0.19367523199399939</v>
      </c>
      <c r="R2189" s="65">
        <f t="shared" si="313"/>
        <v>0.18023627165044576</v>
      </c>
      <c r="S2189" s="65">
        <f t="shared" si="314"/>
        <v>0.1767991652547633</v>
      </c>
      <c r="T2189" s="66">
        <f>(L2189*'Football Field'!$F$4)+(M2189*'Football Field'!$F$5)+(N2189*'Football Field'!$F$6)+(O2189*'Football Field'!$F$7)+(P2189*'Football Field'!$F$8)+(Q2189*'Football Field'!$F$9)+(R2189*'Football Field'!$F$10)+(S2189*'Football Field'!$F$11)</f>
        <v>153049605.83404312</v>
      </c>
    </row>
    <row r="2190" spans="2:20" x14ac:dyDescent="0.3">
      <c r="B2190" s="62">
        <f t="shared" si="306"/>
        <v>2163</v>
      </c>
      <c r="C2190" s="62">
        <v>0.6316974722022356</v>
      </c>
      <c r="D2190" s="62">
        <v>0.76139792567967057</v>
      </c>
      <c r="E2190" s="62">
        <v>0.47380855121801324</v>
      </c>
      <c r="F2190" s="62">
        <v>0.40462858422228032</v>
      </c>
      <c r="G2190" s="62">
        <v>0.20057206846835762</v>
      </c>
      <c r="H2190" s="62">
        <v>0.87065644268523357</v>
      </c>
      <c r="I2190" s="62">
        <v>0.96741633180618547</v>
      </c>
      <c r="J2190" s="62">
        <v>0.24359653314263829</v>
      </c>
      <c r="K2190" s="62"/>
      <c r="L2190" s="65">
        <f t="shared" si="307"/>
        <v>0.13871955102884165</v>
      </c>
      <c r="M2190" s="65">
        <f t="shared" si="308"/>
        <v>0.16720152138073008</v>
      </c>
      <c r="N2190" s="65">
        <f t="shared" si="309"/>
        <v>0.10404744737928383</v>
      </c>
      <c r="O2190" s="65">
        <f t="shared" si="310"/>
        <v>8.8855659562906697E-2</v>
      </c>
      <c r="P2190" s="65">
        <f t="shared" si="311"/>
        <v>4.4045240817346724E-2</v>
      </c>
      <c r="Q2190" s="65">
        <f t="shared" si="312"/>
        <v>0.19119448176452045</v>
      </c>
      <c r="R2190" s="65">
        <f t="shared" si="313"/>
        <v>0.21244276748215235</v>
      </c>
      <c r="S2190" s="65">
        <f t="shared" si="314"/>
        <v>5.3493330584218124E-2</v>
      </c>
      <c r="T2190" s="66">
        <f>(L2190*'Football Field'!$F$4)+(M2190*'Football Field'!$F$5)+(N2190*'Football Field'!$F$6)+(O2190*'Football Field'!$F$7)+(P2190*'Football Field'!$F$8)+(Q2190*'Football Field'!$F$9)+(R2190*'Football Field'!$F$10)+(S2190*'Football Field'!$F$11)</f>
        <v>143642358.57909879</v>
      </c>
    </row>
    <row r="2191" spans="2:20" x14ac:dyDescent="0.3">
      <c r="B2191" s="62">
        <f t="shared" si="306"/>
        <v>2164</v>
      </c>
      <c r="C2191" s="62">
        <v>5.1317735182058399E-2</v>
      </c>
      <c r="D2191" s="62">
        <v>0.49992917923023994</v>
      </c>
      <c r="E2191" s="62">
        <v>0.75472737503491383</v>
      </c>
      <c r="F2191" s="62">
        <v>0.33037993473943983</v>
      </c>
      <c r="G2191" s="62">
        <v>0.50398926947735823</v>
      </c>
      <c r="H2191" s="62">
        <v>5.8374299573703436E-2</v>
      </c>
      <c r="I2191" s="62">
        <v>0.86611644007401323</v>
      </c>
      <c r="J2191" s="62">
        <v>0.46861717884369647</v>
      </c>
      <c r="K2191" s="62"/>
      <c r="L2191" s="65">
        <f t="shared" si="307"/>
        <v>1.4523401964866506E-2</v>
      </c>
      <c r="M2191" s="65">
        <f t="shared" si="308"/>
        <v>0.14148466213811065</v>
      </c>
      <c r="N2191" s="65">
        <f t="shared" si="309"/>
        <v>0.21359494924384043</v>
      </c>
      <c r="O2191" s="65">
        <f t="shared" si="310"/>
        <v>9.3500630460885956E-2</v>
      </c>
      <c r="P2191" s="65">
        <f t="shared" si="311"/>
        <v>0.14263370588416335</v>
      </c>
      <c r="Q2191" s="65">
        <f t="shared" si="312"/>
        <v>1.6520476091135727E-2</v>
      </c>
      <c r="R2191" s="65">
        <f t="shared" si="313"/>
        <v>0.24511910283936178</v>
      </c>
      <c r="S2191" s="65">
        <f t="shared" si="314"/>
        <v>0.13262307137763574</v>
      </c>
      <c r="T2191" s="66">
        <f>(L2191*'Football Field'!$F$4)+(M2191*'Football Field'!$F$5)+(N2191*'Football Field'!$F$6)+(O2191*'Football Field'!$F$7)+(P2191*'Football Field'!$F$8)+(Q2191*'Football Field'!$F$9)+(R2191*'Football Field'!$F$10)+(S2191*'Football Field'!$F$11)</f>
        <v>160455158.16478929</v>
      </c>
    </row>
    <row r="2192" spans="2:20" x14ac:dyDescent="0.3">
      <c r="B2192" s="62">
        <f t="shared" si="306"/>
        <v>2165</v>
      </c>
      <c r="C2192" s="62">
        <v>0.29725816581647979</v>
      </c>
      <c r="D2192" s="62">
        <v>0.68127053064924314</v>
      </c>
      <c r="E2192" s="62">
        <v>0.38661382879914685</v>
      </c>
      <c r="F2192" s="62">
        <v>0.12585768489889926</v>
      </c>
      <c r="G2192" s="62">
        <v>0.36878903270442809</v>
      </c>
      <c r="H2192" s="62">
        <v>0.32957000699130246</v>
      </c>
      <c r="I2192" s="62">
        <v>0.62731986493475345</v>
      </c>
      <c r="J2192" s="62">
        <v>0.76007563737144035</v>
      </c>
      <c r="K2192" s="62"/>
      <c r="L2192" s="65">
        <f t="shared" si="307"/>
        <v>8.3108344410947541E-2</v>
      </c>
      <c r="M2192" s="65">
        <f t="shared" si="308"/>
        <v>0.19047169231738348</v>
      </c>
      <c r="N2192" s="65">
        <f t="shared" si="309"/>
        <v>0.10809067313464966</v>
      </c>
      <c r="O2192" s="65">
        <f t="shared" si="310"/>
        <v>3.5187675314527378E-2</v>
      </c>
      <c r="P2192" s="65">
        <f t="shared" si="311"/>
        <v>0.10310716229037777</v>
      </c>
      <c r="Q2192" s="65">
        <f t="shared" si="312"/>
        <v>9.2142187493215941E-2</v>
      </c>
      <c r="R2192" s="65">
        <f t="shared" si="313"/>
        <v>0.1753880006883102</v>
      </c>
      <c r="S2192" s="65">
        <f t="shared" si="314"/>
        <v>0.21250426435058797</v>
      </c>
      <c r="T2192" s="66">
        <f>(L2192*'Football Field'!$F$4)+(M2192*'Football Field'!$F$5)+(N2192*'Football Field'!$F$6)+(O2192*'Football Field'!$F$7)+(P2192*'Football Field'!$F$8)+(Q2192*'Football Field'!$F$9)+(R2192*'Football Field'!$F$10)+(S2192*'Football Field'!$F$11)</f>
        <v>144491742.9763481</v>
      </c>
    </row>
    <row r="2193" spans="2:20" x14ac:dyDescent="0.3">
      <c r="B2193" s="62">
        <f t="shared" si="306"/>
        <v>2166</v>
      </c>
      <c r="C2193" s="62">
        <v>8.3220891315173517E-2</v>
      </c>
      <c r="D2193" s="62">
        <v>0.89644511994973541</v>
      </c>
      <c r="E2193" s="62">
        <v>0.92819535316527091</v>
      </c>
      <c r="F2193" s="62">
        <v>0.36771579101712681</v>
      </c>
      <c r="G2193" s="62">
        <v>0.70958396308269356</v>
      </c>
      <c r="H2193" s="62">
        <v>0.64157912436726605</v>
      </c>
      <c r="I2193" s="62">
        <v>0.29037355421172117</v>
      </c>
      <c r="J2193" s="62">
        <v>0.15424305927458382</v>
      </c>
      <c r="K2193" s="62"/>
      <c r="L2193" s="65">
        <f t="shared" si="307"/>
        <v>2.0440578964403384E-2</v>
      </c>
      <c r="M2193" s="65">
        <f t="shared" si="308"/>
        <v>0.22018338150441891</v>
      </c>
      <c r="N2193" s="65">
        <f t="shared" si="309"/>
        <v>0.2279818217629174</v>
      </c>
      <c r="O2193" s="65">
        <f t="shared" si="310"/>
        <v>9.0317750074051364E-2</v>
      </c>
      <c r="P2193" s="65">
        <f t="shared" si="311"/>
        <v>0.17428685033347571</v>
      </c>
      <c r="Q2193" s="65">
        <f t="shared" si="312"/>
        <v>0.15758361327657139</v>
      </c>
      <c r="R2193" s="65">
        <f t="shared" si="313"/>
        <v>7.1321076597949895E-2</v>
      </c>
      <c r="S2193" s="65">
        <f t="shared" si="314"/>
        <v>3.7884927486212049E-2</v>
      </c>
      <c r="T2193" s="66">
        <f>(L2193*'Football Field'!$F$4)+(M2193*'Football Field'!$F$5)+(N2193*'Football Field'!$F$6)+(O2193*'Football Field'!$F$7)+(P2193*'Football Field'!$F$8)+(Q2193*'Football Field'!$F$9)+(R2193*'Football Field'!$F$10)+(S2193*'Football Field'!$F$11)</f>
        <v>138265122.63246548</v>
      </c>
    </row>
    <row r="2194" spans="2:20" x14ac:dyDescent="0.3">
      <c r="B2194" s="62">
        <f t="shared" si="306"/>
        <v>2167</v>
      </c>
      <c r="C2194" s="62">
        <v>0.90298021493088454</v>
      </c>
      <c r="D2194" s="62">
        <v>0.71094289620900319</v>
      </c>
      <c r="E2194" s="62">
        <v>0.28708804114653419</v>
      </c>
      <c r="F2194" s="62">
        <v>0.70644555606252935</v>
      </c>
      <c r="G2194" s="62">
        <v>0.87083594218277105</v>
      </c>
      <c r="H2194" s="62">
        <v>0.52868797040185778</v>
      </c>
      <c r="I2194" s="62">
        <v>0.15717474661151909</v>
      </c>
      <c r="J2194" s="62">
        <v>0.86186192371756987</v>
      </c>
      <c r="K2194" s="62"/>
      <c r="L2194" s="65">
        <f t="shared" si="307"/>
        <v>0.17966118351813948</v>
      </c>
      <c r="M2194" s="65">
        <f t="shared" si="308"/>
        <v>0.14145253687147494</v>
      </c>
      <c r="N2194" s="65">
        <f t="shared" si="309"/>
        <v>5.7120384692192348E-2</v>
      </c>
      <c r="O2194" s="65">
        <f t="shared" si="310"/>
        <v>0.1405577249586126</v>
      </c>
      <c r="P2194" s="65">
        <f t="shared" si="311"/>
        <v>0.17326560807831881</v>
      </c>
      <c r="Q2194" s="65">
        <f t="shared" si="312"/>
        <v>0.10519024105248101</v>
      </c>
      <c r="R2194" s="65">
        <f t="shared" si="313"/>
        <v>3.127222560192041E-2</v>
      </c>
      <c r="S2194" s="65">
        <f t="shared" si="314"/>
        <v>0.1714800952268605</v>
      </c>
      <c r="T2194" s="66">
        <f>(L2194*'Football Field'!$F$4)+(M2194*'Football Field'!$F$5)+(N2194*'Football Field'!$F$6)+(O2194*'Football Field'!$F$7)+(P2194*'Football Field'!$F$8)+(Q2194*'Football Field'!$F$9)+(R2194*'Football Field'!$F$10)+(S2194*'Football Field'!$F$11)</f>
        <v>129029560.35550496</v>
      </c>
    </row>
    <row r="2195" spans="2:20" x14ac:dyDescent="0.3">
      <c r="B2195" s="62">
        <f t="shared" si="306"/>
        <v>2168</v>
      </c>
      <c r="C2195" s="62">
        <v>0.26100037575344592</v>
      </c>
      <c r="D2195" s="62">
        <v>0.33695952722901157</v>
      </c>
      <c r="E2195" s="62">
        <v>0.13570375151160086</v>
      </c>
      <c r="F2195" s="62">
        <v>0.21387406953957366</v>
      </c>
      <c r="G2195" s="62">
        <v>0.72887995027057817</v>
      </c>
      <c r="H2195" s="62">
        <v>0.64456038569981411</v>
      </c>
      <c r="I2195" s="62">
        <v>0.89885468597244</v>
      </c>
      <c r="J2195" s="62">
        <v>6.5975681541731612E-2</v>
      </c>
      <c r="K2195" s="62"/>
      <c r="L2195" s="65">
        <f t="shared" si="307"/>
        <v>7.9432621076628671E-2</v>
      </c>
      <c r="M2195" s="65">
        <f t="shared" si="308"/>
        <v>0.10254996134498338</v>
      </c>
      <c r="N2195" s="65">
        <f t="shared" si="309"/>
        <v>4.1299958444046991E-2</v>
      </c>
      <c r="O2195" s="65">
        <f t="shared" si="310"/>
        <v>6.509024316463724E-2</v>
      </c>
      <c r="P2195" s="65">
        <f t="shared" si="311"/>
        <v>0.22182667259792399</v>
      </c>
      <c r="Q2195" s="65">
        <f t="shared" si="312"/>
        <v>0.19616493168065099</v>
      </c>
      <c r="R2195" s="65">
        <f t="shared" si="313"/>
        <v>0.27355663173928679</v>
      </c>
      <c r="S2195" s="65">
        <f t="shared" si="314"/>
        <v>2.0078979951842085E-2</v>
      </c>
      <c r="T2195" s="66">
        <f>(L2195*'Football Field'!$F$4)+(M2195*'Football Field'!$F$5)+(N2195*'Football Field'!$F$6)+(O2195*'Football Field'!$F$7)+(P2195*'Football Field'!$F$8)+(Q2195*'Football Field'!$F$9)+(R2195*'Football Field'!$F$10)+(S2195*'Football Field'!$F$11)</f>
        <v>165122641.54094481</v>
      </c>
    </row>
    <row r="2196" spans="2:20" x14ac:dyDescent="0.3">
      <c r="B2196" s="62">
        <f t="shared" si="306"/>
        <v>2169</v>
      </c>
      <c r="C2196" s="62">
        <v>0.1524962535129627</v>
      </c>
      <c r="D2196" s="62">
        <v>0.280869427911557</v>
      </c>
      <c r="E2196" s="62">
        <v>0.16547087770092184</v>
      </c>
      <c r="F2196" s="62">
        <v>0.48182503707872737</v>
      </c>
      <c r="G2196" s="62">
        <v>0.75087604994654911</v>
      </c>
      <c r="H2196" s="62">
        <v>0.74942070795745852</v>
      </c>
      <c r="I2196" s="62">
        <v>0.47373394186185691</v>
      </c>
      <c r="J2196" s="62">
        <v>0.47672789042479657</v>
      </c>
      <c r="K2196" s="62"/>
      <c r="L2196" s="65">
        <f t="shared" si="307"/>
        <v>4.3182698592614567E-2</v>
      </c>
      <c r="M2196" s="65">
        <f t="shared" si="308"/>
        <v>7.9534411960841198E-2</v>
      </c>
      <c r="N2196" s="65">
        <f t="shared" si="309"/>
        <v>4.6856751382465305E-2</v>
      </c>
      <c r="O2196" s="65">
        <f t="shared" si="310"/>
        <v>0.13643945258482956</v>
      </c>
      <c r="P2196" s="65">
        <f t="shared" si="311"/>
        <v>0.21262721803521953</v>
      </c>
      <c r="Q2196" s="65">
        <f t="shared" si="312"/>
        <v>0.21221510565202098</v>
      </c>
      <c r="R2196" s="65">
        <f t="shared" si="313"/>
        <v>0.13414827940525659</v>
      </c>
      <c r="S2196" s="65">
        <f t="shared" si="314"/>
        <v>0.13499608238675229</v>
      </c>
      <c r="T2196" s="66">
        <f>(L2196*'Football Field'!$F$4)+(M2196*'Football Field'!$F$5)+(N2196*'Football Field'!$F$6)+(O2196*'Football Field'!$F$7)+(P2196*'Football Field'!$F$8)+(Q2196*'Football Field'!$F$9)+(R2196*'Football Field'!$F$10)+(S2196*'Football Field'!$F$11)</f>
        <v>146808467.89269021</v>
      </c>
    </row>
    <row r="2197" spans="2:20" x14ac:dyDescent="0.3">
      <c r="B2197" s="62">
        <f t="shared" si="306"/>
        <v>2170</v>
      </c>
      <c r="C2197" s="62">
        <v>0.22837400875911662</v>
      </c>
      <c r="D2197" s="62">
        <v>0.73436989162747501</v>
      </c>
      <c r="E2197" s="62">
        <v>0.60341930671825117</v>
      </c>
      <c r="F2197" s="62">
        <v>0.22997084639151677</v>
      </c>
      <c r="G2197" s="62">
        <v>0.87188920203528364</v>
      </c>
      <c r="H2197" s="62">
        <v>0.12546924630524559</v>
      </c>
      <c r="I2197" s="62">
        <v>0.22582323223859047</v>
      </c>
      <c r="J2197" s="62">
        <v>0.86253196436039936</v>
      </c>
      <c r="K2197" s="62"/>
      <c r="L2197" s="65">
        <f t="shared" si="307"/>
        <v>5.8831264516414662E-2</v>
      </c>
      <c r="M2197" s="65">
        <f t="shared" si="308"/>
        <v>0.18918050080207327</v>
      </c>
      <c r="N2197" s="65">
        <f t="shared" si="309"/>
        <v>0.15544641459307851</v>
      </c>
      <c r="O2197" s="65">
        <f t="shared" si="310"/>
        <v>5.9242624713014738E-2</v>
      </c>
      <c r="P2197" s="65">
        <f t="shared" si="311"/>
        <v>0.22460675167307462</v>
      </c>
      <c r="Q2197" s="65">
        <f t="shared" si="312"/>
        <v>3.2322042504604492E-2</v>
      </c>
      <c r="R2197" s="65">
        <f t="shared" si="313"/>
        <v>5.8174160807386112E-2</v>
      </c>
      <c r="S2197" s="65">
        <f t="shared" si="314"/>
        <v>0.2221962403903536</v>
      </c>
      <c r="T2197" s="66">
        <f>(L2197*'Football Field'!$F$4)+(M2197*'Football Field'!$F$5)+(N2197*'Football Field'!$F$6)+(O2197*'Football Field'!$F$7)+(P2197*'Football Field'!$F$8)+(Q2197*'Football Field'!$F$9)+(R2197*'Football Field'!$F$10)+(S2197*'Football Field'!$F$11)</f>
        <v>139790466.76580745</v>
      </c>
    </row>
    <row r="2198" spans="2:20" x14ac:dyDescent="0.3">
      <c r="B2198" s="62">
        <f t="shared" si="306"/>
        <v>2171</v>
      </c>
      <c r="C2198" s="62">
        <v>0.81436698505535798</v>
      </c>
      <c r="D2198" s="62">
        <v>0.96408606837398225</v>
      </c>
      <c r="E2198" s="62">
        <v>0.66626910508994064</v>
      </c>
      <c r="F2198" s="62">
        <v>0.97251727395979293</v>
      </c>
      <c r="G2198" s="62">
        <v>0.61931019657765884</v>
      </c>
      <c r="H2198" s="62">
        <v>0.53033900777569898</v>
      </c>
      <c r="I2198" s="62">
        <v>0.81565001301008533</v>
      </c>
      <c r="J2198" s="62">
        <v>0.90535865213726041</v>
      </c>
      <c r="K2198" s="62"/>
      <c r="L2198" s="65">
        <f t="shared" si="307"/>
        <v>0.1295134042343456</v>
      </c>
      <c r="M2198" s="65">
        <f t="shared" si="308"/>
        <v>0.15332407990671773</v>
      </c>
      <c r="N2198" s="65">
        <f t="shared" si="309"/>
        <v>0.10596055773368981</v>
      </c>
      <c r="O2198" s="65">
        <f t="shared" si="310"/>
        <v>0.15466494238918163</v>
      </c>
      <c r="P2198" s="65">
        <f t="shared" si="311"/>
        <v>9.8492415959571381E-2</v>
      </c>
      <c r="Q2198" s="65">
        <f t="shared" si="312"/>
        <v>8.4342822776179716E-2</v>
      </c>
      <c r="R2198" s="65">
        <f t="shared" si="313"/>
        <v>0.12971745145285271</v>
      </c>
      <c r="S2198" s="65">
        <f t="shared" si="314"/>
        <v>0.14398432554746141</v>
      </c>
      <c r="T2198" s="66">
        <f>(L2198*'Football Field'!$F$4)+(M2198*'Football Field'!$F$5)+(N2198*'Football Field'!$F$6)+(O2198*'Football Field'!$F$7)+(P2198*'Football Field'!$F$8)+(Q2198*'Football Field'!$F$9)+(R2198*'Football Field'!$F$10)+(S2198*'Football Field'!$F$11)</f>
        <v>137932413.97912669</v>
      </c>
    </row>
    <row r="2199" spans="2:20" x14ac:dyDescent="0.3">
      <c r="B2199" s="62">
        <f t="shared" si="306"/>
        <v>2172</v>
      </c>
      <c r="C2199" s="62">
        <v>0.80858401195211682</v>
      </c>
      <c r="D2199" s="62">
        <v>0.70705476188703298</v>
      </c>
      <c r="E2199" s="62">
        <v>0.84105522330595917</v>
      </c>
      <c r="F2199" s="62">
        <v>0.68625397369572549</v>
      </c>
      <c r="G2199" s="62">
        <v>0.57523653016559162</v>
      </c>
      <c r="H2199" s="62">
        <v>0.47197313015927111</v>
      </c>
      <c r="I2199" s="62">
        <v>0.32428900213050993</v>
      </c>
      <c r="J2199" s="62">
        <v>0.81398059242907117</v>
      </c>
      <c r="K2199" s="62"/>
      <c r="L2199" s="65">
        <f t="shared" si="307"/>
        <v>0.15465148065438578</v>
      </c>
      <c r="M2199" s="65">
        <f t="shared" si="308"/>
        <v>0.13523278251022258</v>
      </c>
      <c r="N2199" s="65">
        <f t="shared" si="309"/>
        <v>0.16086199290825731</v>
      </c>
      <c r="O2199" s="65">
        <f t="shared" si="310"/>
        <v>0.13125437996328418</v>
      </c>
      <c r="P2199" s="65">
        <f t="shared" si="311"/>
        <v>0.11002094995896128</v>
      </c>
      <c r="Q2199" s="65">
        <f t="shared" si="312"/>
        <v>9.0270574645666957E-2</v>
      </c>
      <c r="R2199" s="65">
        <f t="shared" si="313"/>
        <v>6.2024197359947977E-2</v>
      </c>
      <c r="S2199" s="65">
        <f t="shared" si="314"/>
        <v>0.15568364199927393</v>
      </c>
      <c r="T2199" s="66">
        <f>(L2199*'Football Field'!$F$4)+(M2199*'Football Field'!$F$5)+(N2199*'Football Field'!$F$6)+(O2199*'Football Field'!$F$7)+(P2199*'Football Field'!$F$8)+(Q2199*'Football Field'!$F$9)+(R2199*'Football Field'!$F$10)+(S2199*'Football Field'!$F$11)</f>
        <v>130779557.30374129</v>
      </c>
    </row>
    <row r="2200" spans="2:20" x14ac:dyDescent="0.3">
      <c r="B2200" s="62">
        <f t="shared" si="306"/>
        <v>2173</v>
      </c>
      <c r="C2200" s="62">
        <v>0.10648000619606834</v>
      </c>
      <c r="D2200" s="62">
        <v>0.12645489975985169</v>
      </c>
      <c r="E2200" s="62">
        <v>0.80692304126503001</v>
      </c>
      <c r="F2200" s="62">
        <v>0.99089106169290697</v>
      </c>
      <c r="G2200" s="62">
        <v>0.94285004405852535</v>
      </c>
      <c r="H2200" s="62">
        <v>0.88279783740582163</v>
      </c>
      <c r="I2200" s="62">
        <v>0.26722480299790741</v>
      </c>
      <c r="J2200" s="62">
        <v>0.72066738110045847</v>
      </c>
      <c r="K2200" s="62"/>
      <c r="L2200" s="65">
        <f t="shared" si="307"/>
        <v>2.1980522747308096E-2</v>
      </c>
      <c r="M2200" s="65">
        <f t="shared" si="308"/>
        <v>2.6103912837512747E-2</v>
      </c>
      <c r="N2200" s="65">
        <f t="shared" si="309"/>
        <v>0.16657202509167326</v>
      </c>
      <c r="O2200" s="65">
        <f t="shared" si="310"/>
        <v>0.20454829314660036</v>
      </c>
      <c r="P2200" s="65">
        <f t="shared" si="311"/>
        <v>0.19463125126578065</v>
      </c>
      <c r="Q2200" s="65">
        <f t="shared" si="312"/>
        <v>0.1822347559845422</v>
      </c>
      <c r="R2200" s="65">
        <f t="shared" si="313"/>
        <v>5.5162852358636598E-2</v>
      </c>
      <c r="S2200" s="65">
        <f t="shared" si="314"/>
        <v>0.14876638656794591</v>
      </c>
      <c r="T2200" s="66">
        <f>(L2200*'Football Field'!$F$4)+(M2200*'Football Field'!$F$5)+(N2200*'Football Field'!$F$6)+(O2200*'Football Field'!$F$7)+(P2200*'Football Field'!$F$8)+(Q2200*'Football Field'!$F$9)+(R2200*'Football Field'!$F$10)+(S2200*'Football Field'!$F$11)</f>
        <v>138366378.81238484</v>
      </c>
    </row>
    <row r="2201" spans="2:20" x14ac:dyDescent="0.3">
      <c r="B2201" s="62">
        <f t="shared" si="306"/>
        <v>2174</v>
      </c>
      <c r="C2201" s="62">
        <v>0.4327184305799715</v>
      </c>
      <c r="D2201" s="62">
        <v>0.47644424965435461</v>
      </c>
      <c r="E2201" s="62">
        <v>0.42372040881486683</v>
      </c>
      <c r="F2201" s="62">
        <v>0.49062738046736487</v>
      </c>
      <c r="G2201" s="62">
        <v>0.41486308910068137</v>
      </c>
      <c r="H2201" s="62">
        <v>0.79745440530109446</v>
      </c>
      <c r="I2201" s="62">
        <v>0.99202753314961289</v>
      </c>
      <c r="J2201" s="62">
        <v>0.37528916745827579</v>
      </c>
      <c r="K2201" s="62"/>
      <c r="L2201" s="65">
        <f t="shared" si="307"/>
        <v>9.8274861161422214E-2</v>
      </c>
      <c r="M2201" s="65">
        <f t="shared" si="308"/>
        <v>0.1082054499578019</v>
      </c>
      <c r="N2201" s="65">
        <f t="shared" si="309"/>
        <v>9.6231316728826816E-2</v>
      </c>
      <c r="O2201" s="65">
        <f t="shared" si="310"/>
        <v>0.11142658664387904</v>
      </c>
      <c r="P2201" s="65">
        <f t="shared" si="311"/>
        <v>9.4219727197021486E-2</v>
      </c>
      <c r="Q2201" s="65">
        <f t="shared" si="312"/>
        <v>0.18111019874630904</v>
      </c>
      <c r="R2201" s="65">
        <f t="shared" si="313"/>
        <v>0.2252997820266609</v>
      </c>
      <c r="S2201" s="65">
        <f t="shared" si="314"/>
        <v>8.5232077538078529E-2</v>
      </c>
      <c r="T2201" s="66">
        <f>(L2201*'Football Field'!$F$4)+(M2201*'Football Field'!$F$5)+(N2201*'Football Field'!$F$6)+(O2201*'Football Field'!$F$7)+(P2201*'Football Field'!$F$8)+(Q2201*'Football Field'!$F$9)+(R2201*'Football Field'!$F$10)+(S2201*'Football Field'!$F$11)</f>
        <v>150125416.9257631</v>
      </c>
    </row>
    <row r="2202" spans="2:20" x14ac:dyDescent="0.3">
      <c r="B2202" s="62">
        <f t="shared" si="306"/>
        <v>2175</v>
      </c>
      <c r="C2202" s="62">
        <v>0.10518821998938588</v>
      </c>
      <c r="D2202" s="62">
        <v>0.41559235515718496</v>
      </c>
      <c r="E2202" s="62">
        <v>0.75510007738261031</v>
      </c>
      <c r="F2202" s="62">
        <v>0.88829767194414544</v>
      </c>
      <c r="G2202" s="62">
        <v>0.54855528628744632</v>
      </c>
      <c r="H2202" s="62">
        <v>0.38813865523464031</v>
      </c>
      <c r="I2202" s="62">
        <v>0.20295242725627283</v>
      </c>
      <c r="J2202" s="62">
        <v>0.79109860712432911</v>
      </c>
      <c r="K2202" s="62"/>
      <c r="L2202" s="65">
        <f t="shared" si="307"/>
        <v>2.568747013643137E-2</v>
      </c>
      <c r="M2202" s="65">
        <f t="shared" si="308"/>
        <v>0.10148965552517755</v>
      </c>
      <c r="N2202" s="65">
        <f t="shared" si="309"/>
        <v>0.18439907709950842</v>
      </c>
      <c r="O2202" s="65">
        <f t="shared" si="310"/>
        <v>0.21692657146046612</v>
      </c>
      <c r="P2202" s="65">
        <f t="shared" si="311"/>
        <v>0.13395984394556923</v>
      </c>
      <c r="Q2202" s="65">
        <f t="shared" si="312"/>
        <v>9.4785329727421166E-2</v>
      </c>
      <c r="R2202" s="65">
        <f t="shared" si="313"/>
        <v>4.9561960595852134E-2</v>
      </c>
      <c r="S2202" s="65">
        <f t="shared" si="314"/>
        <v>0.19319009150957397</v>
      </c>
      <c r="T2202" s="66">
        <f>(L2202*'Football Field'!$F$4)+(M2202*'Football Field'!$F$5)+(N2202*'Football Field'!$F$6)+(O2202*'Football Field'!$F$7)+(P2202*'Football Field'!$F$8)+(Q2202*'Football Field'!$F$9)+(R2202*'Football Field'!$F$10)+(S2202*'Football Field'!$F$11)</f>
        <v>133255611.89832605</v>
      </c>
    </row>
    <row r="2203" spans="2:20" x14ac:dyDescent="0.3">
      <c r="B2203" s="62">
        <f t="shared" si="306"/>
        <v>2176</v>
      </c>
      <c r="C2203" s="62">
        <v>0.96289071292897188</v>
      </c>
      <c r="D2203" s="62">
        <v>0.19843936047784161</v>
      </c>
      <c r="E2203" s="62">
        <v>0.28346433000455418</v>
      </c>
      <c r="F2203" s="62">
        <v>0.65098879271570964</v>
      </c>
      <c r="G2203" s="62">
        <v>0.23277032118854202</v>
      </c>
      <c r="H2203" s="62">
        <v>0.96085640296149921</v>
      </c>
      <c r="I2203" s="62">
        <v>0.10438509053414957</v>
      </c>
      <c r="J2203" s="62">
        <v>0.1003151194588715</v>
      </c>
      <c r="K2203" s="62"/>
      <c r="L2203" s="65">
        <f t="shared" si="307"/>
        <v>0.27557537599838849</v>
      </c>
      <c r="M2203" s="65">
        <f t="shared" si="308"/>
        <v>5.679253174040616E-2</v>
      </c>
      <c r="N2203" s="65">
        <f t="shared" si="309"/>
        <v>8.1126329576405976E-2</v>
      </c>
      <c r="O2203" s="65">
        <f t="shared" si="310"/>
        <v>0.18631032464491321</v>
      </c>
      <c r="P2203" s="65">
        <f t="shared" si="311"/>
        <v>6.6617912003404958E-2</v>
      </c>
      <c r="Q2203" s="65">
        <f t="shared" si="312"/>
        <v>0.2749931648225446</v>
      </c>
      <c r="R2203" s="65">
        <f t="shared" si="313"/>
        <v>2.9874585128225269E-2</v>
      </c>
      <c r="S2203" s="65">
        <f t="shared" si="314"/>
        <v>2.8709776085711371E-2</v>
      </c>
      <c r="T2203" s="66">
        <f>(L2203*'Football Field'!$F$4)+(M2203*'Football Field'!$F$5)+(N2203*'Football Field'!$F$6)+(O2203*'Football Field'!$F$7)+(P2203*'Football Field'!$F$8)+(Q2203*'Football Field'!$F$9)+(R2203*'Football Field'!$F$10)+(S2203*'Football Field'!$F$11)</f>
        <v>119746658.29482684</v>
      </c>
    </row>
    <row r="2204" spans="2:20" x14ac:dyDescent="0.3">
      <c r="B2204" s="62">
        <f t="shared" si="306"/>
        <v>2177</v>
      </c>
      <c r="C2204" s="62">
        <v>1.7034974426460292E-2</v>
      </c>
      <c r="D2204" s="62">
        <v>0.5637143271893994</v>
      </c>
      <c r="E2204" s="62">
        <v>0.92185878858337944</v>
      </c>
      <c r="F2204" s="62">
        <v>0.71824463969352847</v>
      </c>
      <c r="G2204" s="62">
        <v>0.47871229794989445</v>
      </c>
      <c r="H2204" s="62">
        <v>0.77239232323926021</v>
      </c>
      <c r="I2204" s="62">
        <v>0.54693255360321946</v>
      </c>
      <c r="J2204" s="62">
        <v>7.5623943281736383E-2</v>
      </c>
      <c r="K2204" s="62"/>
      <c r="L2204" s="65">
        <f t="shared" si="307"/>
        <v>4.1604388357164724E-3</v>
      </c>
      <c r="M2204" s="65">
        <f t="shared" si="308"/>
        <v>0.13767552098262179</v>
      </c>
      <c r="N2204" s="65">
        <f t="shared" si="309"/>
        <v>0.22514487013913176</v>
      </c>
      <c r="O2204" s="65">
        <f t="shared" si="310"/>
        <v>0.1754163415640104</v>
      </c>
      <c r="P2204" s="65">
        <f t="shared" si="311"/>
        <v>0.11691554009216454</v>
      </c>
      <c r="Q2204" s="65">
        <f t="shared" si="312"/>
        <v>0.18864078909460519</v>
      </c>
      <c r="R2204" s="65">
        <f t="shared" si="313"/>
        <v>0.13357692119536918</v>
      </c>
      <c r="S2204" s="65">
        <f t="shared" si="314"/>
        <v>1.8469578096380671E-2</v>
      </c>
      <c r="T2204" s="66">
        <f>(L2204*'Football Field'!$F$4)+(M2204*'Football Field'!$F$5)+(N2204*'Football Field'!$F$6)+(O2204*'Football Field'!$F$7)+(P2204*'Football Field'!$F$8)+(Q2204*'Football Field'!$F$9)+(R2204*'Football Field'!$F$10)+(S2204*'Football Field'!$F$11)</f>
        <v>142924354.45029673</v>
      </c>
    </row>
    <row r="2205" spans="2:20" x14ac:dyDescent="0.3">
      <c r="B2205" s="62">
        <f t="shared" si="306"/>
        <v>2178</v>
      </c>
      <c r="C2205" s="62">
        <v>0.27858037950312575</v>
      </c>
      <c r="D2205" s="62">
        <v>0.79168345687238995</v>
      </c>
      <c r="E2205" s="62">
        <v>0.471008425020782</v>
      </c>
      <c r="F2205" s="62">
        <v>0.27957590584232839</v>
      </c>
      <c r="G2205" s="62">
        <v>0.76866952464723148</v>
      </c>
      <c r="H2205" s="62">
        <v>0.39240583279101438</v>
      </c>
      <c r="I2205" s="62">
        <v>0.31476457977858674</v>
      </c>
      <c r="J2205" s="62">
        <v>0.68931521655010874</v>
      </c>
      <c r="K2205" s="62"/>
      <c r="L2205" s="65">
        <f t="shared" si="307"/>
        <v>6.9889650626996216E-2</v>
      </c>
      <c r="M2205" s="65">
        <f t="shared" si="308"/>
        <v>0.1986158548088385</v>
      </c>
      <c r="N2205" s="65">
        <f t="shared" si="309"/>
        <v>0.11816558770501939</v>
      </c>
      <c r="O2205" s="65">
        <f t="shared" si="310"/>
        <v>7.0139406148763184E-2</v>
      </c>
      <c r="P2205" s="65">
        <f t="shared" si="311"/>
        <v>0.19284216864458498</v>
      </c>
      <c r="Q2205" s="65">
        <f t="shared" si="312"/>
        <v>9.8445937243228462E-2</v>
      </c>
      <c r="R2205" s="65">
        <f t="shared" si="313"/>
        <v>7.896746551108734E-2</v>
      </c>
      <c r="S2205" s="65">
        <f t="shared" si="314"/>
        <v>0.17293392931148185</v>
      </c>
      <c r="T2205" s="66">
        <f>(L2205*'Football Field'!$F$4)+(M2205*'Football Field'!$F$5)+(N2205*'Football Field'!$F$6)+(O2205*'Football Field'!$F$7)+(P2205*'Football Field'!$F$8)+(Q2205*'Football Field'!$F$9)+(R2205*'Football Field'!$F$10)+(S2205*'Football Field'!$F$11)</f>
        <v>138708419.0359478</v>
      </c>
    </row>
    <row r="2206" spans="2:20" x14ac:dyDescent="0.3">
      <c r="B2206" s="62">
        <f t="shared" ref="B2206:B2269" si="315">B2205+1</f>
        <v>2179</v>
      </c>
      <c r="C2206" s="62">
        <v>0.63527999454937001</v>
      </c>
      <c r="D2206" s="62">
        <v>0.76650141588346854</v>
      </c>
      <c r="E2206" s="62">
        <v>0.53522193839970089</v>
      </c>
      <c r="F2206" s="62">
        <v>0.34629063029580598</v>
      </c>
      <c r="G2206" s="62">
        <v>0.99250734228936466</v>
      </c>
      <c r="H2206" s="62">
        <v>0.49348095952934123</v>
      </c>
      <c r="I2206" s="62">
        <v>0.73868745894312393</v>
      </c>
      <c r="J2206" s="62">
        <v>0.41950736526519261</v>
      </c>
      <c r="K2206" s="62"/>
      <c r="L2206" s="65">
        <f t="shared" si="307"/>
        <v>0.12892601649730834</v>
      </c>
      <c r="M2206" s="65">
        <f t="shared" si="308"/>
        <v>0.15555656566755374</v>
      </c>
      <c r="N2206" s="65">
        <f t="shared" si="309"/>
        <v>0.10861987320848747</v>
      </c>
      <c r="O2206" s="65">
        <f t="shared" si="310"/>
        <v>7.0277471189769666E-2</v>
      </c>
      <c r="P2206" s="65">
        <f t="shared" si="311"/>
        <v>0.20142302462470194</v>
      </c>
      <c r="Q2206" s="65">
        <f t="shared" si="312"/>
        <v>0.10014880820309389</v>
      </c>
      <c r="R2206" s="65">
        <f t="shared" si="313"/>
        <v>0.14991190079204486</v>
      </c>
      <c r="S2206" s="65">
        <f t="shared" si="314"/>
        <v>8.5136339817040135E-2</v>
      </c>
      <c r="T2206" s="66">
        <f>(L2206*'Football Field'!$F$4)+(M2206*'Football Field'!$F$5)+(N2206*'Football Field'!$F$6)+(O2206*'Football Field'!$F$7)+(P2206*'Football Field'!$F$8)+(Q2206*'Football Field'!$F$9)+(R2206*'Football Field'!$F$10)+(S2206*'Football Field'!$F$11)</f>
        <v>148183997.31503686</v>
      </c>
    </row>
    <row r="2207" spans="2:20" x14ac:dyDescent="0.3">
      <c r="B2207" s="62">
        <f t="shared" si="315"/>
        <v>2180</v>
      </c>
      <c r="C2207" s="62">
        <v>0.62312590780742427</v>
      </c>
      <c r="D2207" s="62">
        <v>0.16620152685004141</v>
      </c>
      <c r="E2207" s="62">
        <v>0.63052389292218392</v>
      </c>
      <c r="F2207" s="62">
        <v>0.94505877530686233</v>
      </c>
      <c r="G2207" s="62">
        <v>1.7223401086843726E-2</v>
      </c>
      <c r="H2207" s="62">
        <v>0.68500389712494258</v>
      </c>
      <c r="I2207" s="62">
        <v>0.13341227644535125</v>
      </c>
      <c r="J2207" s="62">
        <v>4.3873246802998755E-2</v>
      </c>
      <c r="K2207" s="62"/>
      <c r="L2207" s="65">
        <f t="shared" si="307"/>
        <v>0.19206062906638702</v>
      </c>
      <c r="M2207" s="65">
        <f t="shared" si="308"/>
        <v>5.1226837784568595E-2</v>
      </c>
      <c r="N2207" s="65">
        <f t="shared" si="309"/>
        <v>0.19434084508238297</v>
      </c>
      <c r="O2207" s="65">
        <f t="shared" si="310"/>
        <v>0.29128717104511748</v>
      </c>
      <c r="P2207" s="65">
        <f t="shared" si="311"/>
        <v>5.3086177383338887E-3</v>
      </c>
      <c r="Q2207" s="65">
        <f t="shared" si="312"/>
        <v>0.2111327385787371</v>
      </c>
      <c r="R2207" s="65">
        <f t="shared" si="313"/>
        <v>4.1120494940473089E-2</v>
      </c>
      <c r="S2207" s="65">
        <f t="shared" si="314"/>
        <v>1.3522665763999868E-2</v>
      </c>
      <c r="T2207" s="66">
        <f>(L2207*'Football Field'!$F$4)+(M2207*'Football Field'!$F$5)+(N2207*'Football Field'!$F$6)+(O2207*'Football Field'!$F$7)+(P2207*'Football Field'!$F$8)+(Q2207*'Football Field'!$F$9)+(R2207*'Football Field'!$F$10)+(S2207*'Football Field'!$F$11)</f>
        <v>120292357.41814016</v>
      </c>
    </row>
    <row r="2208" spans="2:20" x14ac:dyDescent="0.3">
      <c r="B2208" s="62">
        <f t="shared" si="315"/>
        <v>2181</v>
      </c>
      <c r="C2208" s="62">
        <v>0.85474887625400986</v>
      </c>
      <c r="D2208" s="62">
        <v>0.9029331375676769</v>
      </c>
      <c r="E2208" s="62">
        <v>0.89725756028791248</v>
      </c>
      <c r="F2208" s="62">
        <v>0.6178137318243454</v>
      </c>
      <c r="G2208" s="62">
        <v>0.5209114874476789</v>
      </c>
      <c r="H2208" s="62">
        <v>0.71419905197015476</v>
      </c>
      <c r="I2208" s="62">
        <v>0.90470206434384604</v>
      </c>
      <c r="J2208" s="62">
        <v>0.45171476822755607</v>
      </c>
      <c r="K2208" s="62"/>
      <c r="L2208" s="65">
        <f t="shared" si="307"/>
        <v>0.1457551101658246</v>
      </c>
      <c r="M2208" s="65">
        <f t="shared" si="308"/>
        <v>0.1539716782259215</v>
      </c>
      <c r="N2208" s="65">
        <f t="shared" si="309"/>
        <v>0.15300385666493604</v>
      </c>
      <c r="O2208" s="65">
        <f t="shared" si="310"/>
        <v>0.10535200577117369</v>
      </c>
      <c r="P2208" s="65">
        <f t="shared" si="311"/>
        <v>8.882785733785141E-2</v>
      </c>
      <c r="Q2208" s="65">
        <f t="shared" si="312"/>
        <v>0.12178800626969416</v>
      </c>
      <c r="R2208" s="65">
        <f t="shared" si="313"/>
        <v>0.15427332251502049</v>
      </c>
      <c r="S2208" s="65">
        <f t="shared" si="314"/>
        <v>7.7028163049577908E-2</v>
      </c>
      <c r="T2208" s="66">
        <f>(L2208*'Football Field'!$F$4)+(M2208*'Football Field'!$F$5)+(N2208*'Football Field'!$F$6)+(O2208*'Football Field'!$F$7)+(P2208*'Football Field'!$F$8)+(Q2208*'Football Field'!$F$9)+(R2208*'Football Field'!$F$10)+(S2208*'Football Field'!$F$11)</f>
        <v>140829911.44826141</v>
      </c>
    </row>
    <row r="2209" spans="2:20" x14ac:dyDescent="0.3">
      <c r="B2209" s="62">
        <f t="shared" si="315"/>
        <v>2182</v>
      </c>
      <c r="C2209" s="62">
        <v>0.96284924714305342</v>
      </c>
      <c r="D2209" s="62">
        <v>0.20806970338390873</v>
      </c>
      <c r="E2209" s="62">
        <v>0.75129929113403482</v>
      </c>
      <c r="F2209" s="62">
        <v>0.76769716939788291</v>
      </c>
      <c r="G2209" s="62">
        <v>0.31689290999297559</v>
      </c>
      <c r="H2209" s="62">
        <v>0.27642853062898221</v>
      </c>
      <c r="I2209" s="62">
        <v>0.81243284497184975</v>
      </c>
      <c r="J2209" s="62">
        <v>0.11887370773666428</v>
      </c>
      <c r="K2209" s="62"/>
      <c r="L2209" s="65">
        <f t="shared" si="307"/>
        <v>0.22845873319047269</v>
      </c>
      <c r="M2209" s="65">
        <f t="shared" si="308"/>
        <v>4.9369453205110859E-2</v>
      </c>
      <c r="N2209" s="65">
        <f t="shared" si="309"/>
        <v>0.17826350782188494</v>
      </c>
      <c r="O2209" s="65">
        <f t="shared" si="310"/>
        <v>0.18215429187378723</v>
      </c>
      <c r="P2209" s="65">
        <f t="shared" si="311"/>
        <v>7.5190330146544165E-2</v>
      </c>
      <c r="Q2209" s="65">
        <f t="shared" si="312"/>
        <v>6.5589200087745714E-2</v>
      </c>
      <c r="R2209" s="65">
        <f t="shared" si="313"/>
        <v>0.19276888787661298</v>
      </c>
      <c r="S2209" s="65">
        <f t="shared" si="314"/>
        <v>2.8205595797841349E-2</v>
      </c>
      <c r="T2209" s="66">
        <f>(L2209*'Football Field'!$F$4)+(M2209*'Football Field'!$F$5)+(N2209*'Football Field'!$F$6)+(O2209*'Football Field'!$F$7)+(P2209*'Football Field'!$F$8)+(Q2209*'Football Field'!$F$9)+(R2209*'Football Field'!$F$10)+(S2209*'Football Field'!$F$11)</f>
        <v>145821033.81406763</v>
      </c>
    </row>
    <row r="2210" spans="2:20" x14ac:dyDescent="0.3">
      <c r="B2210" s="62">
        <f t="shared" si="315"/>
        <v>2183</v>
      </c>
      <c r="C2210" s="62">
        <v>0.72333494321684855</v>
      </c>
      <c r="D2210" s="62">
        <v>0.38941743600304168</v>
      </c>
      <c r="E2210" s="62">
        <v>8.9647875246819608E-2</v>
      </c>
      <c r="F2210" s="62">
        <v>0.84114990713600812</v>
      </c>
      <c r="G2210" s="62">
        <v>0.90874620716030807</v>
      </c>
      <c r="H2210" s="62">
        <v>0.13271574512596629</v>
      </c>
      <c r="I2210" s="62">
        <v>0.40296461419369767</v>
      </c>
      <c r="J2210" s="62">
        <v>0.30737525543352684</v>
      </c>
      <c r="K2210" s="62"/>
      <c r="L2210" s="65">
        <f t="shared" si="307"/>
        <v>0.19058441650692762</v>
      </c>
      <c r="M2210" s="65">
        <f t="shared" si="308"/>
        <v>0.10260377369328064</v>
      </c>
      <c r="N2210" s="65">
        <f t="shared" si="309"/>
        <v>2.3620437744950609E-2</v>
      </c>
      <c r="O2210" s="65">
        <f t="shared" si="310"/>
        <v>0.22162632366885823</v>
      </c>
      <c r="P2210" s="65">
        <f t="shared" si="311"/>
        <v>0.23943660854306248</v>
      </c>
      <c r="Q2210" s="65">
        <f t="shared" si="312"/>
        <v>3.4967967583078116E-2</v>
      </c>
      <c r="R2210" s="65">
        <f t="shared" si="313"/>
        <v>0.10617318655656537</v>
      </c>
      <c r="S2210" s="65">
        <f t="shared" si="314"/>
        <v>8.0987285703276984E-2</v>
      </c>
      <c r="T2210" s="66">
        <f>(L2210*'Football Field'!$F$4)+(M2210*'Football Field'!$F$5)+(N2210*'Football Field'!$F$6)+(O2210*'Football Field'!$F$7)+(P2210*'Football Field'!$F$8)+(Q2210*'Football Field'!$F$9)+(R2210*'Football Field'!$F$10)+(S2210*'Football Field'!$F$11)</f>
        <v>143922025.18212315</v>
      </c>
    </row>
    <row r="2211" spans="2:20" x14ac:dyDescent="0.3">
      <c r="B2211" s="62">
        <f t="shared" si="315"/>
        <v>2184</v>
      </c>
      <c r="C2211" s="62">
        <v>0.96776103487215293</v>
      </c>
      <c r="D2211" s="62">
        <v>0.30252351760134366</v>
      </c>
      <c r="E2211" s="62">
        <v>8.7551168833228887E-2</v>
      </c>
      <c r="F2211" s="62">
        <v>0.96991048682928582</v>
      </c>
      <c r="G2211" s="62">
        <v>0.32632692277070352</v>
      </c>
      <c r="H2211" s="62">
        <v>0.77735775615003777</v>
      </c>
      <c r="I2211" s="62">
        <v>0.95046320280430929</v>
      </c>
      <c r="J2211" s="62">
        <v>1.0981477519370841E-2</v>
      </c>
      <c r="K2211" s="62"/>
      <c r="L2211" s="65">
        <f t="shared" si="307"/>
        <v>0.22030240101912332</v>
      </c>
      <c r="M2211" s="65">
        <f t="shared" si="308"/>
        <v>6.8866853376806439E-2</v>
      </c>
      <c r="N2211" s="65">
        <f t="shared" si="309"/>
        <v>1.9930263785149178E-2</v>
      </c>
      <c r="O2211" s="65">
        <f t="shared" si="310"/>
        <v>0.22079170510346702</v>
      </c>
      <c r="P2211" s="65">
        <f t="shared" si="311"/>
        <v>7.4285491989316554E-2</v>
      </c>
      <c r="Q2211" s="65">
        <f t="shared" si="312"/>
        <v>0.17695874700443498</v>
      </c>
      <c r="R2211" s="65">
        <f t="shared" si="313"/>
        <v>0.2163646996655294</v>
      </c>
      <c r="S2211" s="65">
        <f t="shared" si="314"/>
        <v>2.4998380561731541E-3</v>
      </c>
      <c r="T2211" s="66">
        <f>(L2211*'Football Field'!$F$4)+(M2211*'Football Field'!$F$5)+(N2211*'Football Field'!$F$6)+(O2211*'Football Field'!$F$7)+(P2211*'Football Field'!$F$8)+(Q2211*'Football Field'!$F$9)+(R2211*'Football Field'!$F$10)+(S2211*'Football Field'!$F$11)</f>
        <v>144929383.96047202</v>
      </c>
    </row>
    <row r="2212" spans="2:20" x14ac:dyDescent="0.3">
      <c r="B2212" s="62">
        <f t="shared" si="315"/>
        <v>2185</v>
      </c>
      <c r="C2212" s="62">
        <v>9.843819163395251E-2</v>
      </c>
      <c r="D2212" s="62">
        <v>5.5041810612771691E-2</v>
      </c>
      <c r="E2212" s="62">
        <v>0.18678216312997142</v>
      </c>
      <c r="F2212" s="62">
        <v>0.24733744111110045</v>
      </c>
      <c r="G2212" s="62">
        <v>0.41946016419260201</v>
      </c>
      <c r="H2212" s="62">
        <v>3.1055913848941907E-3</v>
      </c>
      <c r="I2212" s="62">
        <v>0.90619932133547298</v>
      </c>
      <c r="J2212" s="62">
        <v>0.93407822705386589</v>
      </c>
      <c r="K2212" s="62"/>
      <c r="L2212" s="65">
        <f t="shared" si="307"/>
        <v>3.4534349477026403E-2</v>
      </c>
      <c r="M2212" s="65">
        <f t="shared" si="308"/>
        <v>1.9309915105085479E-2</v>
      </c>
      <c r="N2212" s="65">
        <f t="shared" si="309"/>
        <v>6.552741766723566E-2</v>
      </c>
      <c r="O2212" s="65">
        <f t="shared" si="310"/>
        <v>8.6771582129898328E-2</v>
      </c>
      <c r="P2212" s="65">
        <f t="shared" si="311"/>
        <v>0.14715613586019874</v>
      </c>
      <c r="Q2212" s="65">
        <f t="shared" si="312"/>
        <v>1.0895118697181222E-3</v>
      </c>
      <c r="R2212" s="65">
        <f t="shared" si="313"/>
        <v>0.3179152678384774</v>
      </c>
      <c r="S2212" s="65">
        <f t="shared" si="314"/>
        <v>0.32769582005235992</v>
      </c>
      <c r="T2212" s="66">
        <f>(L2212*'Football Field'!$F$4)+(M2212*'Football Field'!$F$5)+(N2212*'Football Field'!$F$6)+(O2212*'Football Field'!$F$7)+(P2212*'Football Field'!$F$8)+(Q2212*'Football Field'!$F$9)+(R2212*'Football Field'!$F$10)+(S2212*'Football Field'!$F$11)</f>
        <v>168812905.72398204</v>
      </c>
    </row>
    <row r="2213" spans="2:20" x14ac:dyDescent="0.3">
      <c r="B2213" s="62">
        <f t="shared" si="315"/>
        <v>2186</v>
      </c>
      <c r="C2213" s="62">
        <v>0.34622408643085745</v>
      </c>
      <c r="D2213" s="62">
        <v>0.23307577928435164</v>
      </c>
      <c r="E2213" s="62">
        <v>2.2664193913242814E-2</v>
      </c>
      <c r="F2213" s="62">
        <v>3.2843352001889814E-2</v>
      </c>
      <c r="G2213" s="62">
        <v>3.1948328951860949E-2</v>
      </c>
      <c r="H2213" s="62">
        <v>0.29596107469978716</v>
      </c>
      <c r="I2213" s="62">
        <v>0.82489228908359391</v>
      </c>
      <c r="J2213" s="62">
        <v>0.49227295749968458</v>
      </c>
      <c r="K2213" s="62"/>
      <c r="L2213" s="65">
        <f t="shared" si="307"/>
        <v>0.15186052481486556</v>
      </c>
      <c r="M2213" s="65">
        <f t="shared" si="308"/>
        <v>0.10223150713930459</v>
      </c>
      <c r="N2213" s="65">
        <f t="shared" si="309"/>
        <v>9.9409501448948969E-3</v>
      </c>
      <c r="O2213" s="65">
        <f t="shared" si="310"/>
        <v>1.440572411672E-2</v>
      </c>
      <c r="P2213" s="65">
        <f t="shared" si="311"/>
        <v>1.4013149840620557E-2</v>
      </c>
      <c r="Q2213" s="65">
        <f t="shared" si="312"/>
        <v>0.12981420383546019</v>
      </c>
      <c r="R2213" s="65">
        <f t="shared" si="313"/>
        <v>0.36181357925537366</v>
      </c>
      <c r="S2213" s="65">
        <f t="shared" si="314"/>
        <v>0.21592036085276059</v>
      </c>
      <c r="T2213" s="66">
        <f>(L2213*'Football Field'!$F$4)+(M2213*'Football Field'!$F$5)+(N2213*'Football Field'!$F$6)+(O2213*'Football Field'!$F$7)+(P2213*'Football Field'!$F$8)+(Q2213*'Football Field'!$F$9)+(R2213*'Football Field'!$F$10)+(S2213*'Football Field'!$F$11)</f>
        <v>160324654.0597218</v>
      </c>
    </row>
    <row r="2214" spans="2:20" x14ac:dyDescent="0.3">
      <c r="B2214" s="62">
        <f t="shared" si="315"/>
        <v>2187</v>
      </c>
      <c r="C2214" s="62">
        <v>0.2857051691130108</v>
      </c>
      <c r="D2214" s="62">
        <v>0.64789427775989195</v>
      </c>
      <c r="E2214" s="62">
        <v>0.46724064600413262</v>
      </c>
      <c r="F2214" s="62">
        <v>0.15263177044323351</v>
      </c>
      <c r="G2214" s="62">
        <v>0.39238613160212366</v>
      </c>
      <c r="H2214" s="62">
        <v>0.68454574982401284</v>
      </c>
      <c r="I2214" s="62">
        <v>0.75494657184622216</v>
      </c>
      <c r="J2214" s="62">
        <v>0.46854613538494017</v>
      </c>
      <c r="K2214" s="62"/>
      <c r="L2214" s="65">
        <f t="shared" si="307"/>
        <v>7.4134106267023755E-2</v>
      </c>
      <c r="M2214" s="65">
        <f t="shared" si="308"/>
        <v>0.16811408553217225</v>
      </c>
      <c r="N2214" s="65">
        <f t="shared" si="309"/>
        <v>0.12123850545189799</v>
      </c>
      <c r="O2214" s="65">
        <f t="shared" si="310"/>
        <v>3.9604533319755608E-2</v>
      </c>
      <c r="P2214" s="65">
        <f t="shared" si="311"/>
        <v>0.10181543186007937</v>
      </c>
      <c r="Q2214" s="65">
        <f t="shared" si="312"/>
        <v>0.17762432342279169</v>
      </c>
      <c r="R2214" s="65">
        <f t="shared" si="313"/>
        <v>0.19589176337595499</v>
      </c>
      <c r="S2214" s="65">
        <f t="shared" si="314"/>
        <v>0.12157725077032439</v>
      </c>
      <c r="T2214" s="66">
        <f>(L2214*'Football Field'!$F$4)+(M2214*'Football Field'!$F$5)+(N2214*'Football Field'!$F$6)+(O2214*'Football Field'!$F$7)+(P2214*'Football Field'!$F$8)+(Q2214*'Football Field'!$F$9)+(R2214*'Football Field'!$F$10)+(S2214*'Football Field'!$F$11)</f>
        <v>147016523.77515504</v>
      </c>
    </row>
    <row r="2215" spans="2:20" x14ac:dyDescent="0.3">
      <c r="B2215" s="62">
        <f t="shared" si="315"/>
        <v>2188</v>
      </c>
      <c r="C2215" s="62">
        <v>0.12183055629392026</v>
      </c>
      <c r="D2215" s="62">
        <v>0.69509224509037026</v>
      </c>
      <c r="E2215" s="62">
        <v>0.62614407502495384</v>
      </c>
      <c r="F2215" s="62">
        <v>0.71313163781119582</v>
      </c>
      <c r="G2215" s="62">
        <v>0.33812167051246111</v>
      </c>
      <c r="H2215" s="62">
        <v>0.74217186447888539</v>
      </c>
      <c r="I2215" s="62">
        <v>0.91855568285959266</v>
      </c>
      <c r="J2215" s="62">
        <v>0.20959207653438905</v>
      </c>
      <c r="K2215" s="62"/>
      <c r="L2215" s="65">
        <f t="shared" ref="L2215:L2278" si="316">C2215/SUM($C2215:$J2215)</f>
        <v>2.7913083699073339E-2</v>
      </c>
      <c r="M2215" s="65">
        <f t="shared" ref="M2215:M2278" si="317">D2215/SUM($C2215:$J2215)</f>
        <v>0.15925535108758701</v>
      </c>
      <c r="N2215" s="65">
        <f t="shared" ref="N2215:N2278" si="318">E2215/SUM($C2215:$J2215)</f>
        <v>0.14345836139568366</v>
      </c>
      <c r="O2215" s="65">
        <f t="shared" ref="O2215:O2278" si="319">F2215/SUM($C2215:$J2215)</f>
        <v>0.16338842815966459</v>
      </c>
      <c r="P2215" s="65">
        <f t="shared" ref="P2215:P2278" si="320">G2215/SUM($C2215:$J2215)</f>
        <v>7.74684018245414E-2</v>
      </c>
      <c r="Q2215" s="65">
        <f t="shared" ref="Q2215:Q2278" si="321">H2215/SUM($C2215:$J2215)</f>
        <v>0.17004195008613168</v>
      </c>
      <c r="R2215" s="65">
        <f t="shared" ref="R2215:R2278" si="322">I2215/SUM($C2215:$J2215)</f>
        <v>0.2104539488111882</v>
      </c>
      <c r="S2215" s="65">
        <f t="shared" ref="S2215:S2278" si="323">J2215/SUM($C2215:$J2215)</f>
        <v>4.8020474936130118E-2</v>
      </c>
      <c r="T2215" s="66">
        <f>(L2215*'Football Field'!$F$4)+(M2215*'Football Field'!$F$5)+(N2215*'Football Field'!$F$6)+(O2215*'Football Field'!$F$7)+(P2215*'Football Field'!$F$8)+(Q2215*'Football Field'!$F$9)+(R2215*'Football Field'!$F$10)+(S2215*'Football Field'!$F$11)</f>
        <v>148183633.40292624</v>
      </c>
    </row>
    <row r="2216" spans="2:20" x14ac:dyDescent="0.3">
      <c r="B2216" s="62">
        <f t="shared" si="315"/>
        <v>2189</v>
      </c>
      <c r="C2216" s="62">
        <v>5.4723406026375709E-2</v>
      </c>
      <c r="D2216" s="62">
        <v>0.8267048468164212</v>
      </c>
      <c r="E2216" s="62">
        <v>1.6151943129157798E-2</v>
      </c>
      <c r="F2216" s="62">
        <v>0.3924895454083186</v>
      </c>
      <c r="G2216" s="62">
        <v>0.37979887404592472</v>
      </c>
      <c r="H2216" s="62">
        <v>0.23058239226899913</v>
      </c>
      <c r="I2216" s="62">
        <v>0.16285824320912545</v>
      </c>
      <c r="J2216" s="62">
        <v>0.92733507251981639</v>
      </c>
      <c r="K2216" s="62"/>
      <c r="L2216" s="65">
        <f t="shared" si="316"/>
        <v>1.8298199353816887E-2</v>
      </c>
      <c r="M2216" s="65">
        <f t="shared" si="317"/>
        <v>0.27643034657825355</v>
      </c>
      <c r="N2216" s="65">
        <f t="shared" si="318"/>
        <v>5.4008238300516549E-3</v>
      </c>
      <c r="O2216" s="65">
        <f t="shared" si="319"/>
        <v>0.13123912540657381</v>
      </c>
      <c r="P2216" s="65">
        <f t="shared" si="320"/>
        <v>0.12699566814788391</v>
      </c>
      <c r="Q2216" s="65">
        <f t="shared" si="321"/>
        <v>7.7101242184825836E-2</v>
      </c>
      <c r="R2216" s="65">
        <f t="shared" si="322"/>
        <v>5.4455905014696257E-2</v>
      </c>
      <c r="S2216" s="65">
        <f t="shared" si="323"/>
        <v>0.31007868948389822</v>
      </c>
      <c r="T2216" s="66">
        <f>(L2216*'Football Field'!$F$4)+(M2216*'Football Field'!$F$5)+(N2216*'Football Field'!$F$6)+(O2216*'Football Field'!$F$7)+(P2216*'Football Field'!$F$8)+(Q2216*'Football Field'!$F$9)+(R2216*'Football Field'!$F$10)+(S2216*'Football Field'!$F$11)</f>
        <v>128452668.88642719</v>
      </c>
    </row>
    <row r="2217" spans="2:20" x14ac:dyDescent="0.3">
      <c r="B2217" s="62">
        <f t="shared" si="315"/>
        <v>2190</v>
      </c>
      <c r="C2217" s="62">
        <v>0.76336492738268791</v>
      </c>
      <c r="D2217" s="62">
        <v>0.51471023574839203</v>
      </c>
      <c r="E2217" s="62">
        <v>0.76339602107184545</v>
      </c>
      <c r="F2217" s="62">
        <v>0.60236765764510003</v>
      </c>
      <c r="G2217" s="62">
        <v>0.35374805754503702</v>
      </c>
      <c r="H2217" s="62">
        <v>0.17224417753576704</v>
      </c>
      <c r="I2217" s="62">
        <v>0.54785816594787928</v>
      </c>
      <c r="J2217" s="62">
        <v>0.97406029134739924</v>
      </c>
      <c r="K2217" s="62"/>
      <c r="L2217" s="65">
        <f t="shared" si="316"/>
        <v>0.16270368266982274</v>
      </c>
      <c r="M2217" s="65">
        <f t="shared" si="317"/>
        <v>0.10970539496915228</v>
      </c>
      <c r="N2217" s="65">
        <f t="shared" si="318"/>
        <v>0.16271030998207175</v>
      </c>
      <c r="O2217" s="65">
        <f t="shared" si="319"/>
        <v>0.12838870729375279</v>
      </c>
      <c r="P2217" s="65">
        <f t="shared" si="320"/>
        <v>7.539789900646042E-2</v>
      </c>
      <c r="Q2217" s="65">
        <f t="shared" si="321"/>
        <v>3.6712142513006439E-2</v>
      </c>
      <c r="R2217" s="65">
        <f t="shared" si="322"/>
        <v>0.11677054837465457</v>
      </c>
      <c r="S2217" s="65">
        <f t="shared" si="323"/>
        <v>0.20761131519107895</v>
      </c>
      <c r="T2217" s="66">
        <f>(L2217*'Football Field'!$F$4)+(M2217*'Football Field'!$F$5)+(N2217*'Football Field'!$F$6)+(O2217*'Football Field'!$F$7)+(P2217*'Football Field'!$F$8)+(Q2217*'Football Field'!$F$9)+(R2217*'Football Field'!$F$10)+(S2217*'Football Field'!$F$11)</f>
        <v>136013592.61968428</v>
      </c>
    </row>
    <row r="2218" spans="2:20" x14ac:dyDescent="0.3">
      <c r="B2218" s="62">
        <f t="shared" si="315"/>
        <v>2191</v>
      </c>
      <c r="C2218" s="62">
        <v>0.22751341949821124</v>
      </c>
      <c r="D2218" s="62">
        <v>0.95049306882685469</v>
      </c>
      <c r="E2218" s="62">
        <v>2.8608118388629755E-2</v>
      </c>
      <c r="F2218" s="62">
        <v>2.8351860271840112E-2</v>
      </c>
      <c r="G2218" s="62">
        <v>0.28865430793454239</v>
      </c>
      <c r="H2218" s="62">
        <v>0.58813409271671335</v>
      </c>
      <c r="I2218" s="62">
        <v>0.16682714078429239</v>
      </c>
      <c r="J2218" s="62">
        <v>4.2325618163999601E-2</v>
      </c>
      <c r="K2218" s="62"/>
      <c r="L2218" s="65">
        <f t="shared" si="316"/>
        <v>9.8027778827616624E-2</v>
      </c>
      <c r="M2218" s="65">
        <f t="shared" si="317"/>
        <v>0.40953507065052075</v>
      </c>
      <c r="N2218" s="65">
        <f t="shared" si="318"/>
        <v>1.2326263251899823E-2</v>
      </c>
      <c r="O2218" s="65">
        <f t="shared" si="319"/>
        <v>1.2215850362625683E-2</v>
      </c>
      <c r="P2218" s="65">
        <f t="shared" si="320"/>
        <v>0.12437130397958145</v>
      </c>
      <c r="Q2218" s="65">
        <f t="shared" si="321"/>
        <v>0.25340693700165773</v>
      </c>
      <c r="R2218" s="65">
        <f t="shared" si="322"/>
        <v>7.1880129511986232E-2</v>
      </c>
      <c r="S2218" s="65">
        <f t="shared" si="323"/>
        <v>1.8236666414111573E-2</v>
      </c>
      <c r="T2218" s="66">
        <f>(L2218*'Football Field'!$F$4)+(M2218*'Football Field'!$F$5)+(N2218*'Football Field'!$F$6)+(O2218*'Football Field'!$F$7)+(P2218*'Football Field'!$F$8)+(Q2218*'Football Field'!$F$9)+(R2218*'Football Field'!$F$10)+(S2218*'Football Field'!$F$11)</f>
        <v>126919978.23666134</v>
      </c>
    </row>
    <row r="2219" spans="2:20" x14ac:dyDescent="0.3">
      <c r="B2219" s="62">
        <f t="shared" si="315"/>
        <v>2192</v>
      </c>
      <c r="C2219" s="62">
        <v>0.86282202259956808</v>
      </c>
      <c r="D2219" s="62">
        <v>0.57677626121379388</v>
      </c>
      <c r="E2219" s="62">
        <v>2.8809361313775761E-2</v>
      </c>
      <c r="F2219" s="62">
        <v>0.63308799125839599</v>
      </c>
      <c r="G2219" s="62">
        <v>0.95196260442451197</v>
      </c>
      <c r="H2219" s="62">
        <v>0.67582838255973521</v>
      </c>
      <c r="I2219" s="62">
        <v>0.14421220803743262</v>
      </c>
      <c r="J2219" s="62">
        <v>0.83942436689503452</v>
      </c>
      <c r="K2219" s="62"/>
      <c r="L2219" s="65">
        <f t="shared" si="316"/>
        <v>0.18307576556952709</v>
      </c>
      <c r="M2219" s="65">
        <f t="shared" si="317"/>
        <v>0.12238185027533824</v>
      </c>
      <c r="N2219" s="65">
        <f t="shared" si="318"/>
        <v>6.1128433673932683E-3</v>
      </c>
      <c r="O2219" s="65">
        <f t="shared" si="319"/>
        <v>0.13433021600828451</v>
      </c>
      <c r="P2219" s="65">
        <f t="shared" si="320"/>
        <v>0.20198984035374071</v>
      </c>
      <c r="Q2219" s="65">
        <f t="shared" si="321"/>
        <v>0.14339898065879605</v>
      </c>
      <c r="R2219" s="65">
        <f t="shared" si="322"/>
        <v>3.059931214015596E-2</v>
      </c>
      <c r="S2219" s="65">
        <f t="shared" si="323"/>
        <v>0.17811119162676431</v>
      </c>
      <c r="T2219" s="66">
        <f>(L2219*'Football Field'!$F$4)+(M2219*'Football Field'!$F$5)+(N2219*'Football Field'!$F$6)+(O2219*'Football Field'!$F$7)+(P2219*'Football Field'!$F$8)+(Q2219*'Football Field'!$F$9)+(R2219*'Football Field'!$F$10)+(S2219*'Football Field'!$F$11)</f>
        <v>130007470.43788742</v>
      </c>
    </row>
    <row r="2220" spans="2:20" x14ac:dyDescent="0.3">
      <c r="B2220" s="62">
        <f t="shared" si="315"/>
        <v>2193</v>
      </c>
      <c r="C2220" s="62">
        <v>0.85003448576727514</v>
      </c>
      <c r="D2220" s="62">
        <v>0.77380612090312217</v>
      </c>
      <c r="E2220" s="62">
        <v>0.49271869174520466</v>
      </c>
      <c r="F2220" s="62">
        <v>0.45144228156234145</v>
      </c>
      <c r="G2220" s="62">
        <v>8.5995957830294789E-2</v>
      </c>
      <c r="H2220" s="62">
        <v>0.9694770898396291</v>
      </c>
      <c r="I2220" s="62">
        <v>9.8494148540398396E-2</v>
      </c>
      <c r="J2220" s="62">
        <v>0.23022730496633048</v>
      </c>
      <c r="K2220" s="62"/>
      <c r="L2220" s="65">
        <f t="shared" si="316"/>
        <v>0.21507902652414596</v>
      </c>
      <c r="M2220" s="65">
        <f t="shared" si="317"/>
        <v>0.19579142962893231</v>
      </c>
      <c r="N2220" s="65">
        <f t="shared" si="318"/>
        <v>0.12466959675777564</v>
      </c>
      <c r="O2220" s="65">
        <f t="shared" si="319"/>
        <v>0.11422567916479916</v>
      </c>
      <c r="P2220" s="65">
        <f t="shared" si="320"/>
        <v>2.1759031197959161E-2</v>
      </c>
      <c r="Q2220" s="65">
        <f t="shared" si="321"/>
        <v>0.2453008580374903</v>
      </c>
      <c r="R2220" s="65">
        <f t="shared" si="322"/>
        <v>2.4921371945600502E-2</v>
      </c>
      <c r="S2220" s="65">
        <f t="shared" si="323"/>
        <v>5.8253006743296955E-2</v>
      </c>
      <c r="T2220" s="66">
        <f>(L2220*'Football Field'!$F$4)+(M2220*'Football Field'!$F$5)+(N2220*'Football Field'!$F$6)+(O2220*'Football Field'!$F$7)+(P2220*'Football Field'!$F$8)+(Q2220*'Football Field'!$F$9)+(R2220*'Football Field'!$F$10)+(S2220*'Football Field'!$F$11)</f>
        <v>116084453.08873928</v>
      </c>
    </row>
    <row r="2221" spans="2:20" x14ac:dyDescent="0.3">
      <c r="B2221" s="62">
        <f t="shared" si="315"/>
        <v>2194</v>
      </c>
      <c r="C2221" s="62">
        <v>0.30651470714869256</v>
      </c>
      <c r="D2221" s="62">
        <v>0.13587296633779222</v>
      </c>
      <c r="E2221" s="62">
        <v>0.97876747174029088</v>
      </c>
      <c r="F2221" s="62">
        <v>2.5318961322973954E-2</v>
      </c>
      <c r="G2221" s="62">
        <v>0.17301231259348615</v>
      </c>
      <c r="H2221" s="62">
        <v>0.40978964329887002</v>
      </c>
      <c r="I2221" s="62">
        <v>0.25327041289732011</v>
      </c>
      <c r="J2221" s="62">
        <v>3.7725685428980027E-2</v>
      </c>
      <c r="K2221" s="62"/>
      <c r="L2221" s="65">
        <f t="shared" si="316"/>
        <v>0.13210291117193076</v>
      </c>
      <c r="M2221" s="65">
        <f t="shared" si="317"/>
        <v>5.8559064162884707E-2</v>
      </c>
      <c r="N2221" s="65">
        <f t="shared" si="318"/>
        <v>0.42183304540280825</v>
      </c>
      <c r="O2221" s="65">
        <f t="shared" si="319"/>
        <v>1.0912065296076759E-2</v>
      </c>
      <c r="P2221" s="65">
        <f t="shared" si="320"/>
        <v>7.4565525337419711E-2</v>
      </c>
      <c r="Q2221" s="65">
        <f t="shared" si="321"/>
        <v>0.1766127483782591</v>
      </c>
      <c r="R2221" s="65">
        <f t="shared" si="322"/>
        <v>0.1091554763185386</v>
      </c>
      <c r="S2221" s="65">
        <f t="shared" si="323"/>
        <v>1.6259163932082172E-2</v>
      </c>
      <c r="T2221" s="66">
        <f>(L2221*'Football Field'!$F$4)+(M2221*'Football Field'!$F$5)+(N2221*'Football Field'!$F$6)+(O2221*'Football Field'!$F$7)+(P2221*'Football Field'!$F$8)+(Q2221*'Football Field'!$F$9)+(R2221*'Football Field'!$F$10)+(S2221*'Football Field'!$F$11)</f>
        <v>139661563.03394076</v>
      </c>
    </row>
    <row r="2222" spans="2:20" x14ac:dyDescent="0.3">
      <c r="B2222" s="62">
        <f t="shared" si="315"/>
        <v>2195</v>
      </c>
      <c r="C2222" s="62">
        <v>0.64167970709287858</v>
      </c>
      <c r="D2222" s="62">
        <v>0.31279753609203742</v>
      </c>
      <c r="E2222" s="62">
        <v>0.99948205006353463</v>
      </c>
      <c r="F2222" s="62">
        <v>0.16910019011649369</v>
      </c>
      <c r="G2222" s="62">
        <v>0.79553483120834589</v>
      </c>
      <c r="H2222" s="62">
        <v>0.97274860133467289</v>
      </c>
      <c r="I2222" s="62">
        <v>0.16574019983415689</v>
      </c>
      <c r="J2222" s="62">
        <v>0.31067244073333999</v>
      </c>
      <c r="K2222" s="62"/>
      <c r="L2222" s="65">
        <f t="shared" si="316"/>
        <v>0.1469129164386386</v>
      </c>
      <c r="M2222" s="65">
        <f t="shared" si="317"/>
        <v>7.1615165282841051E-2</v>
      </c>
      <c r="N2222" s="65">
        <f t="shared" si="318"/>
        <v>0.22883195662855779</v>
      </c>
      <c r="O2222" s="65">
        <f t="shared" si="319"/>
        <v>3.8715580102872862E-2</v>
      </c>
      <c r="P2222" s="65">
        <f t="shared" si="320"/>
        <v>0.18213813042465662</v>
      </c>
      <c r="Q2222" s="65">
        <f t="shared" si="321"/>
        <v>0.22271131906466579</v>
      </c>
      <c r="R2222" s="65">
        <f t="shared" si="322"/>
        <v>3.7946308508139175E-2</v>
      </c>
      <c r="S2222" s="65">
        <f t="shared" si="323"/>
        <v>7.1128623549628248E-2</v>
      </c>
      <c r="T2222" s="66">
        <f>(L2222*'Football Field'!$F$4)+(M2222*'Football Field'!$F$5)+(N2222*'Football Field'!$F$6)+(O2222*'Football Field'!$F$7)+(P2222*'Football Field'!$F$8)+(Q2222*'Football Field'!$F$9)+(R2222*'Football Field'!$F$10)+(S2222*'Football Field'!$F$11)</f>
        <v>134055325.86242062</v>
      </c>
    </row>
    <row r="2223" spans="2:20" x14ac:dyDescent="0.3">
      <c r="B2223" s="62">
        <f t="shared" si="315"/>
        <v>2196</v>
      </c>
      <c r="C2223" s="62">
        <v>0.3222446196037545</v>
      </c>
      <c r="D2223" s="62">
        <v>0.77842435049530889</v>
      </c>
      <c r="E2223" s="62">
        <v>0.21413526186329124</v>
      </c>
      <c r="F2223" s="62">
        <v>3.9064922327508356E-2</v>
      </c>
      <c r="G2223" s="62">
        <v>0.47506020246755587</v>
      </c>
      <c r="H2223" s="62">
        <v>0.32606361032875486</v>
      </c>
      <c r="I2223" s="62">
        <v>0.60803186503578499</v>
      </c>
      <c r="J2223" s="62">
        <v>0.56770458439174165</v>
      </c>
      <c r="K2223" s="62"/>
      <c r="L2223" s="65">
        <f t="shared" si="316"/>
        <v>9.674896375732929E-2</v>
      </c>
      <c r="M2223" s="65">
        <f t="shared" si="317"/>
        <v>0.2337098734697253</v>
      </c>
      <c r="N2223" s="65">
        <f t="shared" si="318"/>
        <v>6.4290800928352876E-2</v>
      </c>
      <c r="O2223" s="65">
        <f t="shared" si="319"/>
        <v>1.1728638818219556E-2</v>
      </c>
      <c r="P2223" s="65">
        <f t="shared" si="320"/>
        <v>0.14262947933032788</v>
      </c>
      <c r="Q2223" s="65">
        <f t="shared" si="321"/>
        <v>9.7895556664596345E-2</v>
      </c>
      <c r="R2223" s="65">
        <f t="shared" si="322"/>
        <v>0.18255216470637731</v>
      </c>
      <c r="S2223" s="65">
        <f t="shared" si="323"/>
        <v>0.17044452232507146</v>
      </c>
      <c r="T2223" s="66">
        <f>(L2223*'Football Field'!$F$4)+(M2223*'Football Field'!$F$5)+(N2223*'Football Field'!$F$6)+(O2223*'Football Field'!$F$7)+(P2223*'Football Field'!$F$8)+(Q2223*'Football Field'!$F$9)+(R2223*'Football Field'!$F$10)+(S2223*'Football Field'!$F$11)</f>
        <v>146883858.52889568</v>
      </c>
    </row>
    <row r="2224" spans="2:20" x14ac:dyDescent="0.3">
      <c r="B2224" s="62">
        <f t="shared" si="315"/>
        <v>2197</v>
      </c>
      <c r="C2224" s="62">
        <v>0.4517215593452808</v>
      </c>
      <c r="D2224" s="62">
        <v>0.4066202175501028</v>
      </c>
      <c r="E2224" s="62">
        <v>0.70999024821434353</v>
      </c>
      <c r="F2224" s="62">
        <v>0.22997299904795454</v>
      </c>
      <c r="G2224" s="62">
        <v>0.58175995889090415</v>
      </c>
      <c r="H2224" s="62">
        <v>0.686011867506508</v>
      </c>
      <c r="I2224" s="62">
        <v>0.44267662112101402</v>
      </c>
      <c r="J2224" s="62">
        <v>0.82327802062795497</v>
      </c>
      <c r="K2224" s="62"/>
      <c r="L2224" s="65">
        <f t="shared" si="316"/>
        <v>0.10427476350247521</v>
      </c>
      <c r="M2224" s="65">
        <f t="shared" si="317"/>
        <v>9.3863633787628617E-2</v>
      </c>
      <c r="N2224" s="65">
        <f t="shared" si="318"/>
        <v>0.16389314100685901</v>
      </c>
      <c r="O2224" s="65">
        <f t="shared" si="319"/>
        <v>5.3086640634193459E-2</v>
      </c>
      <c r="P2224" s="65">
        <f t="shared" si="320"/>
        <v>0.13429264305312924</v>
      </c>
      <c r="Q2224" s="65">
        <f t="shared" si="321"/>
        <v>0.1583580056435927</v>
      </c>
      <c r="R2224" s="65">
        <f t="shared" si="322"/>
        <v>0.10218684280283687</v>
      </c>
      <c r="S2224" s="65">
        <f t="shared" si="323"/>
        <v>0.19004432956928505</v>
      </c>
      <c r="T2224" s="66">
        <f>(L2224*'Football Field'!$F$4)+(M2224*'Football Field'!$F$5)+(N2224*'Football Field'!$F$6)+(O2224*'Football Field'!$F$7)+(P2224*'Football Field'!$F$8)+(Q2224*'Football Field'!$F$9)+(R2224*'Football Field'!$F$10)+(S2224*'Football Field'!$F$11)</f>
        <v>138507823.1858288</v>
      </c>
    </row>
    <row r="2225" spans="2:20" x14ac:dyDescent="0.3">
      <c r="B2225" s="62">
        <f t="shared" si="315"/>
        <v>2198</v>
      </c>
      <c r="C2225" s="62">
        <v>0.14769587353715552</v>
      </c>
      <c r="D2225" s="62">
        <v>0.86235028484847354</v>
      </c>
      <c r="E2225" s="62">
        <v>0.6811323699189884</v>
      </c>
      <c r="F2225" s="62">
        <v>0.22562562584910417</v>
      </c>
      <c r="G2225" s="62">
        <v>9.1996744060564573E-2</v>
      </c>
      <c r="H2225" s="62">
        <v>0.4293592700731752</v>
      </c>
      <c r="I2225" s="62">
        <v>0.259707200916513</v>
      </c>
      <c r="J2225" s="62">
        <v>0.49426251639016239</v>
      </c>
      <c r="K2225" s="62"/>
      <c r="L2225" s="65">
        <f t="shared" si="316"/>
        <v>4.6268754352288999E-2</v>
      </c>
      <c r="M2225" s="65">
        <f t="shared" si="317"/>
        <v>0.27014887105321156</v>
      </c>
      <c r="N2225" s="65">
        <f t="shared" si="318"/>
        <v>0.21337865134902312</v>
      </c>
      <c r="O2225" s="65">
        <f t="shared" si="319"/>
        <v>7.0681843764358432E-2</v>
      </c>
      <c r="P2225" s="65">
        <f t="shared" si="320"/>
        <v>2.8819862398375317E-2</v>
      </c>
      <c r="Q2225" s="65">
        <f t="shared" si="321"/>
        <v>0.13450557635854485</v>
      </c>
      <c r="R2225" s="65">
        <f t="shared" si="322"/>
        <v>8.1358594488449162E-2</v>
      </c>
      <c r="S2225" s="65">
        <f t="shared" si="323"/>
        <v>0.15483784623574848</v>
      </c>
      <c r="T2225" s="66">
        <f>(L2225*'Football Field'!$F$4)+(M2225*'Football Field'!$F$5)+(N2225*'Football Field'!$F$6)+(O2225*'Football Field'!$F$7)+(P2225*'Football Field'!$F$8)+(Q2225*'Football Field'!$F$9)+(R2225*'Football Field'!$F$10)+(S2225*'Football Field'!$F$11)</f>
        <v>127832598.28613599</v>
      </c>
    </row>
    <row r="2226" spans="2:20" x14ac:dyDescent="0.3">
      <c r="B2226" s="62">
        <f t="shared" si="315"/>
        <v>2199</v>
      </c>
      <c r="C2226" s="62">
        <v>0.88909157691526575</v>
      </c>
      <c r="D2226" s="62">
        <v>0.97619816655368763</v>
      </c>
      <c r="E2226" s="62">
        <v>0.11710712886974572</v>
      </c>
      <c r="F2226" s="62">
        <v>9.177237451704956E-2</v>
      </c>
      <c r="G2226" s="62">
        <v>0.42088807390877359</v>
      </c>
      <c r="H2226" s="62">
        <v>0.95235527521494745</v>
      </c>
      <c r="I2226" s="62">
        <v>0.41126570996363065</v>
      </c>
      <c r="J2226" s="62">
        <v>0.32695069105011432</v>
      </c>
      <c r="K2226" s="62"/>
      <c r="L2226" s="65">
        <f t="shared" si="316"/>
        <v>0.21241528514685676</v>
      </c>
      <c r="M2226" s="65">
        <f t="shared" si="317"/>
        <v>0.23322615722868623</v>
      </c>
      <c r="N2226" s="65">
        <f t="shared" si="318"/>
        <v>2.7978382449536428E-2</v>
      </c>
      <c r="O2226" s="65">
        <f t="shared" si="319"/>
        <v>2.1925587428550188E-2</v>
      </c>
      <c r="P2226" s="65">
        <f t="shared" si="320"/>
        <v>0.10055551369008635</v>
      </c>
      <c r="Q2226" s="65">
        <f t="shared" si="321"/>
        <v>0.22752978725517256</v>
      </c>
      <c r="R2226" s="65">
        <f t="shared" si="322"/>
        <v>9.8256608566852727E-2</v>
      </c>
      <c r="S2226" s="65">
        <f t="shared" si="323"/>
        <v>7.8112678234258784E-2</v>
      </c>
      <c r="T2226" s="66">
        <f>(L2226*'Football Field'!$F$4)+(M2226*'Football Field'!$F$5)+(N2226*'Football Field'!$F$6)+(O2226*'Football Field'!$F$7)+(P2226*'Football Field'!$F$8)+(Q2226*'Football Field'!$F$9)+(R2226*'Football Field'!$F$10)+(S2226*'Football Field'!$F$11)</f>
        <v>129584716.47775048</v>
      </c>
    </row>
    <row r="2227" spans="2:20" x14ac:dyDescent="0.3">
      <c r="B2227" s="62">
        <f t="shared" si="315"/>
        <v>2200</v>
      </c>
      <c r="C2227" s="62">
        <v>0.67364243522808065</v>
      </c>
      <c r="D2227" s="62">
        <v>0.10341500162596884</v>
      </c>
      <c r="E2227" s="62">
        <v>0.5255506735931077</v>
      </c>
      <c r="F2227" s="62">
        <v>0.69490264592063034</v>
      </c>
      <c r="G2227" s="62">
        <v>1.2999511791277119E-2</v>
      </c>
      <c r="H2227" s="62">
        <v>0.62039972775237817</v>
      </c>
      <c r="I2227" s="62">
        <v>0.84877945344987349</v>
      </c>
      <c r="J2227" s="62">
        <v>0.9336452168838788</v>
      </c>
      <c r="K2227" s="62"/>
      <c r="L2227" s="65">
        <f t="shared" si="316"/>
        <v>0.15263796792487672</v>
      </c>
      <c r="M2227" s="65">
        <f t="shared" si="317"/>
        <v>2.3432395104075101E-2</v>
      </c>
      <c r="N2227" s="65">
        <f t="shared" si="318"/>
        <v>0.11908244294562845</v>
      </c>
      <c r="O2227" s="65">
        <f t="shared" si="319"/>
        <v>0.15745523475377948</v>
      </c>
      <c r="P2227" s="65">
        <f t="shared" si="320"/>
        <v>2.9455078244353772E-3</v>
      </c>
      <c r="Q2227" s="65">
        <f t="shared" si="321"/>
        <v>0.14057391398332492</v>
      </c>
      <c r="R2227" s="65">
        <f t="shared" si="322"/>
        <v>0.19232157034037106</v>
      </c>
      <c r="S2227" s="65">
        <f t="shared" si="323"/>
        <v>0.21155096712350874</v>
      </c>
      <c r="T2227" s="66">
        <f>(L2227*'Football Field'!$F$4)+(M2227*'Football Field'!$F$5)+(N2227*'Football Field'!$F$6)+(O2227*'Football Field'!$F$7)+(P2227*'Football Field'!$F$8)+(Q2227*'Football Field'!$F$9)+(R2227*'Football Field'!$F$10)+(S2227*'Football Field'!$F$11)</f>
        <v>139978286.12152064</v>
      </c>
    </row>
    <row r="2228" spans="2:20" x14ac:dyDescent="0.3">
      <c r="B2228" s="62">
        <f t="shared" si="315"/>
        <v>2201</v>
      </c>
      <c r="C2228" s="62">
        <v>0.13054976374886351</v>
      </c>
      <c r="D2228" s="62">
        <v>0.87646153574394625</v>
      </c>
      <c r="E2228" s="62">
        <v>0.80888522496106718</v>
      </c>
      <c r="F2228" s="62">
        <v>0.71290646463873275</v>
      </c>
      <c r="G2228" s="62">
        <v>0.16182636929258065</v>
      </c>
      <c r="H2228" s="62">
        <v>0.90400945148990719</v>
      </c>
      <c r="I2228" s="62">
        <v>0.81269136700507449</v>
      </c>
      <c r="J2228" s="62">
        <v>0.2517706351873541</v>
      </c>
      <c r="K2228" s="62"/>
      <c r="L2228" s="65">
        <f t="shared" si="316"/>
        <v>2.8020377539530135E-2</v>
      </c>
      <c r="M2228" s="65">
        <f t="shared" si="317"/>
        <v>0.18811817367716649</v>
      </c>
      <c r="N2228" s="65">
        <f t="shared" si="318"/>
        <v>0.17361402072820051</v>
      </c>
      <c r="O2228" s="65">
        <f t="shared" si="319"/>
        <v>0.15301374522573871</v>
      </c>
      <c r="P2228" s="65">
        <f t="shared" si="320"/>
        <v>3.4733390802241186E-2</v>
      </c>
      <c r="Q2228" s="65">
        <f t="shared" si="321"/>
        <v>0.19403088448922043</v>
      </c>
      <c r="R2228" s="65">
        <f t="shared" si="322"/>
        <v>0.17443094704027964</v>
      </c>
      <c r="S2228" s="65">
        <f t="shared" si="323"/>
        <v>5.4038460497622974E-2</v>
      </c>
      <c r="T2228" s="66">
        <f>(L2228*'Football Field'!$F$4)+(M2228*'Football Field'!$F$5)+(N2228*'Football Field'!$F$6)+(O2228*'Football Field'!$F$7)+(P2228*'Football Field'!$F$8)+(Q2228*'Football Field'!$F$9)+(R2228*'Football Field'!$F$10)+(S2228*'Football Field'!$F$11)</f>
        <v>140348877.20895097</v>
      </c>
    </row>
    <row r="2229" spans="2:20" x14ac:dyDescent="0.3">
      <c r="B2229" s="62">
        <f t="shared" si="315"/>
        <v>2202</v>
      </c>
      <c r="C2229" s="62">
        <v>0.37884770491876052</v>
      </c>
      <c r="D2229" s="62">
        <v>6.9801766408368104E-2</v>
      </c>
      <c r="E2229" s="62">
        <v>0.66318803050231834</v>
      </c>
      <c r="F2229" s="62">
        <v>0.83425504693479902</v>
      </c>
      <c r="G2229" s="62">
        <v>0.13523918004475044</v>
      </c>
      <c r="H2229" s="62">
        <v>0.44125151985644884</v>
      </c>
      <c r="I2229" s="62">
        <v>0.13901579981284617</v>
      </c>
      <c r="J2229" s="62">
        <v>0.91811543192923395</v>
      </c>
      <c r="K2229" s="62"/>
      <c r="L2229" s="65">
        <f t="shared" si="316"/>
        <v>0.10583182178139285</v>
      </c>
      <c r="M2229" s="65">
        <f t="shared" si="317"/>
        <v>1.9499255259157335E-2</v>
      </c>
      <c r="N2229" s="65">
        <f t="shared" si="318"/>
        <v>0.18526282867867691</v>
      </c>
      <c r="O2229" s="65">
        <f t="shared" si="319"/>
        <v>0.23305072276038757</v>
      </c>
      <c r="P2229" s="65">
        <f t="shared" si="320"/>
        <v>3.7779320329858937E-2</v>
      </c>
      <c r="Q2229" s="65">
        <f t="shared" si="321"/>
        <v>0.12326444532699588</v>
      </c>
      <c r="R2229" s="65">
        <f t="shared" si="322"/>
        <v>3.8834326193808673E-2</v>
      </c>
      <c r="S2229" s="65">
        <f t="shared" si="323"/>
        <v>0.25647727966972184</v>
      </c>
      <c r="T2229" s="66">
        <f>(L2229*'Football Field'!$F$4)+(M2229*'Football Field'!$F$5)+(N2229*'Football Field'!$F$6)+(O2229*'Football Field'!$F$7)+(P2229*'Football Field'!$F$8)+(Q2229*'Football Field'!$F$9)+(R2229*'Football Field'!$F$10)+(S2229*'Football Field'!$F$11)</f>
        <v>124384806.91801569</v>
      </c>
    </row>
    <row r="2230" spans="2:20" x14ac:dyDescent="0.3">
      <c r="B2230" s="62">
        <f t="shared" si="315"/>
        <v>2203</v>
      </c>
      <c r="C2230" s="62">
        <v>0.34629441229467872</v>
      </c>
      <c r="D2230" s="62">
        <v>0.43609510443525834</v>
      </c>
      <c r="E2230" s="62">
        <v>0.86904091737038947</v>
      </c>
      <c r="F2230" s="62">
        <v>0.14325280028438236</v>
      </c>
      <c r="G2230" s="62">
        <v>0.47618638914528444</v>
      </c>
      <c r="H2230" s="62">
        <v>0.54693823756899274</v>
      </c>
      <c r="I2230" s="62">
        <v>0.59466923621165602</v>
      </c>
      <c r="J2230" s="62">
        <v>0.84299865747003522</v>
      </c>
      <c r="K2230" s="62"/>
      <c r="L2230" s="65">
        <f t="shared" si="316"/>
        <v>8.1376192052238908E-2</v>
      </c>
      <c r="M2230" s="65">
        <f t="shared" si="317"/>
        <v>0.10247857808738337</v>
      </c>
      <c r="N2230" s="65">
        <f t="shared" si="318"/>
        <v>0.20421709990806394</v>
      </c>
      <c r="O2230" s="65">
        <f t="shared" si="319"/>
        <v>3.3663169182305788E-2</v>
      </c>
      <c r="P2230" s="65">
        <f t="shared" si="320"/>
        <v>0.11189968327520798</v>
      </c>
      <c r="Q2230" s="65">
        <f t="shared" si="321"/>
        <v>0.1285257557758501</v>
      </c>
      <c r="R2230" s="65">
        <f t="shared" si="322"/>
        <v>0.13974212766776875</v>
      </c>
      <c r="S2230" s="65">
        <f t="shared" si="323"/>
        <v>0.1980973940511811</v>
      </c>
      <c r="T2230" s="66">
        <f>(L2230*'Football Field'!$F$4)+(M2230*'Football Field'!$F$5)+(N2230*'Football Field'!$F$6)+(O2230*'Football Field'!$F$7)+(P2230*'Football Field'!$F$8)+(Q2230*'Football Field'!$F$9)+(R2230*'Football Field'!$F$10)+(S2230*'Football Field'!$F$11)</f>
        <v>142947224.15882623</v>
      </c>
    </row>
    <row r="2231" spans="2:20" x14ac:dyDescent="0.3">
      <c r="B2231" s="62">
        <f t="shared" si="315"/>
        <v>2204</v>
      </c>
      <c r="C2231" s="62">
        <v>5.0292515547622929E-2</v>
      </c>
      <c r="D2231" s="62">
        <v>0.40848533984795543</v>
      </c>
      <c r="E2231" s="62">
        <v>0.82267875681951275</v>
      </c>
      <c r="F2231" s="62">
        <v>0.74957156967742344</v>
      </c>
      <c r="G2231" s="62">
        <v>0.25483259686031068</v>
      </c>
      <c r="H2231" s="62">
        <v>0.22582102562992867</v>
      </c>
      <c r="I2231" s="62">
        <v>1.8481180875111636E-2</v>
      </c>
      <c r="J2231" s="62">
        <v>0.86473131821307747</v>
      </c>
      <c r="K2231" s="62"/>
      <c r="L2231" s="65">
        <f t="shared" si="316"/>
        <v>1.4814162401522725E-2</v>
      </c>
      <c r="M2231" s="65">
        <f t="shared" si="317"/>
        <v>0.12032343376060917</v>
      </c>
      <c r="N2231" s="65">
        <f t="shared" si="318"/>
        <v>0.2423282386077249</v>
      </c>
      <c r="O2231" s="65">
        <f t="shared" si="319"/>
        <v>0.22079378698507954</v>
      </c>
      <c r="P2231" s="65">
        <f t="shared" si="320"/>
        <v>7.5063484774701109E-2</v>
      </c>
      <c r="Q2231" s="65">
        <f t="shared" si="321"/>
        <v>6.6517836917352344E-2</v>
      </c>
      <c r="R2231" s="65">
        <f t="shared" si="322"/>
        <v>5.4438162791155108E-3</v>
      </c>
      <c r="S2231" s="65">
        <f t="shared" si="323"/>
        <v>0.25471524027389464</v>
      </c>
      <c r="T2231" s="66">
        <f>(L2231*'Football Field'!$F$4)+(M2231*'Football Field'!$F$5)+(N2231*'Football Field'!$F$6)+(O2231*'Football Field'!$F$7)+(P2231*'Football Field'!$F$8)+(Q2231*'Football Field'!$F$9)+(R2231*'Football Field'!$F$10)+(S2231*'Football Field'!$F$11)</f>
        <v>124315697.78748789</v>
      </c>
    </row>
    <row r="2232" spans="2:20" x14ac:dyDescent="0.3">
      <c r="B2232" s="62">
        <f t="shared" si="315"/>
        <v>2205</v>
      </c>
      <c r="C2232" s="62">
        <v>0.21862298072121711</v>
      </c>
      <c r="D2232" s="62">
        <v>0.57941649450392407</v>
      </c>
      <c r="E2232" s="62">
        <v>0.59156299426857772</v>
      </c>
      <c r="F2232" s="62">
        <v>0.13568093919830937</v>
      </c>
      <c r="G2232" s="62">
        <v>0.8125615667864976</v>
      </c>
      <c r="H2232" s="62">
        <v>0.21865871416417848</v>
      </c>
      <c r="I2232" s="62">
        <v>0.25695397284164678</v>
      </c>
      <c r="J2232" s="62">
        <v>0.92279233097150459</v>
      </c>
      <c r="K2232" s="62"/>
      <c r="L2232" s="65">
        <f t="shared" si="316"/>
        <v>5.8514013008803274E-2</v>
      </c>
      <c r="M2232" s="65">
        <f t="shared" si="317"/>
        <v>0.15507969100536309</v>
      </c>
      <c r="N2232" s="65">
        <f t="shared" si="318"/>
        <v>0.1583306779002252</v>
      </c>
      <c r="O2232" s="65">
        <f t="shared" si="319"/>
        <v>3.6314737888513415E-2</v>
      </c>
      <c r="P2232" s="65">
        <f t="shared" si="320"/>
        <v>0.21748051340507765</v>
      </c>
      <c r="Q2232" s="65">
        <f t="shared" si="321"/>
        <v>5.8523576994891989E-2</v>
      </c>
      <c r="R2232" s="65">
        <f t="shared" si="322"/>
        <v>6.8773228047295729E-2</v>
      </c>
      <c r="S2232" s="65">
        <f t="shared" si="323"/>
        <v>0.24698356174982952</v>
      </c>
      <c r="T2232" s="66">
        <f>(L2232*'Football Field'!$F$4)+(M2232*'Football Field'!$F$5)+(N2232*'Football Field'!$F$6)+(O2232*'Football Field'!$F$7)+(P2232*'Football Field'!$F$8)+(Q2232*'Football Field'!$F$9)+(R2232*'Football Field'!$F$10)+(S2232*'Football Field'!$F$11)</f>
        <v>140892137.8728883</v>
      </c>
    </row>
    <row r="2233" spans="2:20" x14ac:dyDescent="0.3">
      <c r="B2233" s="62">
        <f t="shared" si="315"/>
        <v>2206</v>
      </c>
      <c r="C2233" s="62">
        <v>0.68694636032637779</v>
      </c>
      <c r="D2233" s="62">
        <v>3.6591602742033547E-2</v>
      </c>
      <c r="E2233" s="62">
        <v>0.49591140669216449</v>
      </c>
      <c r="F2233" s="62">
        <v>3.9035075961820542E-2</v>
      </c>
      <c r="G2233" s="62">
        <v>5.2589584581163251E-2</v>
      </c>
      <c r="H2233" s="62">
        <v>0.95240010914206152</v>
      </c>
      <c r="I2233" s="62">
        <v>5.4192087760961738E-2</v>
      </c>
      <c r="J2233" s="62">
        <v>0.64599287714991371</v>
      </c>
      <c r="K2233" s="62"/>
      <c r="L2233" s="65">
        <f t="shared" si="316"/>
        <v>0.23178993809260509</v>
      </c>
      <c r="M2233" s="65">
        <f t="shared" si="317"/>
        <v>1.2346765081127213E-2</v>
      </c>
      <c r="N2233" s="65">
        <f t="shared" si="318"/>
        <v>0.16733078577194943</v>
      </c>
      <c r="O2233" s="65">
        <f t="shared" si="319"/>
        <v>1.3171243583460751E-2</v>
      </c>
      <c r="P2233" s="65">
        <f t="shared" si="320"/>
        <v>1.774481569214827E-2</v>
      </c>
      <c r="Q2233" s="65">
        <f t="shared" si="321"/>
        <v>0.32135953414549595</v>
      </c>
      <c r="R2233" s="65">
        <f t="shared" si="322"/>
        <v>1.8285533474919864E-2</v>
      </c>
      <c r="S2233" s="65">
        <f t="shared" si="323"/>
        <v>0.21797138415829342</v>
      </c>
      <c r="T2233" s="66">
        <f>(L2233*'Football Field'!$F$4)+(M2233*'Football Field'!$F$5)+(N2233*'Football Field'!$F$6)+(O2233*'Football Field'!$F$7)+(P2233*'Football Field'!$F$8)+(Q2233*'Football Field'!$F$9)+(R2233*'Football Field'!$F$10)+(S2233*'Football Field'!$F$11)</f>
        <v>116974834.37211819</v>
      </c>
    </row>
    <row r="2234" spans="2:20" x14ac:dyDescent="0.3">
      <c r="B2234" s="62">
        <f t="shared" si="315"/>
        <v>2207</v>
      </c>
      <c r="C2234" s="62">
        <v>0.2222364420127817</v>
      </c>
      <c r="D2234" s="62">
        <v>0.8775588406952215</v>
      </c>
      <c r="E2234" s="62">
        <v>0.66934927158930535</v>
      </c>
      <c r="F2234" s="62">
        <v>0.7622439011173634</v>
      </c>
      <c r="G2234" s="62">
        <v>0.42408508930954636</v>
      </c>
      <c r="H2234" s="62">
        <v>0.102074025530979</v>
      </c>
      <c r="I2234" s="62">
        <v>0.54804344733275812</v>
      </c>
      <c r="J2234" s="62">
        <v>0.87378367069125473</v>
      </c>
      <c r="K2234" s="62"/>
      <c r="L2234" s="65">
        <f t="shared" si="316"/>
        <v>4.9613273610329682E-2</v>
      </c>
      <c r="M2234" s="65">
        <f t="shared" si="317"/>
        <v>0.19591101476539868</v>
      </c>
      <c r="N2234" s="65">
        <f t="shared" si="318"/>
        <v>0.14942917665287819</v>
      </c>
      <c r="O2234" s="65">
        <f t="shared" si="319"/>
        <v>0.17016747965109072</v>
      </c>
      <c r="P2234" s="65">
        <f t="shared" si="320"/>
        <v>9.4675064896717134E-2</v>
      </c>
      <c r="Q2234" s="65">
        <f t="shared" si="321"/>
        <v>2.2787561352718987E-2</v>
      </c>
      <c r="R2234" s="65">
        <f t="shared" si="322"/>
        <v>0.12234820381665674</v>
      </c>
      <c r="S2234" s="65">
        <f t="shared" si="323"/>
        <v>0.19506822525420978</v>
      </c>
      <c r="T2234" s="66">
        <f>(L2234*'Football Field'!$F$4)+(M2234*'Football Field'!$F$5)+(N2234*'Football Field'!$F$6)+(O2234*'Football Field'!$F$7)+(P2234*'Football Field'!$F$8)+(Q2234*'Football Field'!$F$9)+(R2234*'Football Field'!$F$10)+(S2234*'Football Field'!$F$11)</f>
        <v>138488832.97874767</v>
      </c>
    </row>
    <row r="2235" spans="2:20" x14ac:dyDescent="0.3">
      <c r="B2235" s="62">
        <f t="shared" si="315"/>
        <v>2208</v>
      </c>
      <c r="C2235" s="62">
        <v>0.1237690615353243</v>
      </c>
      <c r="D2235" s="62">
        <v>0.2225786029830733</v>
      </c>
      <c r="E2235" s="62">
        <v>6.7167991435715946E-2</v>
      </c>
      <c r="F2235" s="62">
        <v>0.57467453817497283</v>
      </c>
      <c r="G2235" s="62">
        <v>0.33946546153903157</v>
      </c>
      <c r="H2235" s="62">
        <v>0.8572630906375035</v>
      </c>
      <c r="I2235" s="62">
        <v>0.18179180557141172</v>
      </c>
      <c r="J2235" s="62">
        <v>0.47311576630999819</v>
      </c>
      <c r="K2235" s="62"/>
      <c r="L2235" s="65">
        <f t="shared" si="316"/>
        <v>4.3583320832923156E-2</v>
      </c>
      <c r="M2235" s="65">
        <f t="shared" si="317"/>
        <v>7.8377540752270131E-2</v>
      </c>
      <c r="N2235" s="65">
        <f t="shared" si="318"/>
        <v>2.365214767028307E-2</v>
      </c>
      <c r="O2235" s="65">
        <f t="shared" si="319"/>
        <v>0.20236256509582945</v>
      </c>
      <c r="P2235" s="65">
        <f t="shared" si="320"/>
        <v>0.11953740246894716</v>
      </c>
      <c r="Q2235" s="65">
        <f t="shared" si="321"/>
        <v>0.30187166206163879</v>
      </c>
      <c r="R2235" s="65">
        <f t="shared" si="322"/>
        <v>6.4015114025518682E-2</v>
      </c>
      <c r="S2235" s="65">
        <f t="shared" si="323"/>
        <v>0.16660024709258953</v>
      </c>
      <c r="T2235" s="66">
        <f>(L2235*'Football Field'!$F$4)+(M2235*'Football Field'!$F$5)+(N2235*'Football Field'!$F$6)+(O2235*'Football Field'!$F$7)+(P2235*'Football Field'!$F$8)+(Q2235*'Football Field'!$F$9)+(R2235*'Football Field'!$F$10)+(S2235*'Football Field'!$F$11)</f>
        <v>129548370.3713782</v>
      </c>
    </row>
    <row r="2236" spans="2:20" x14ac:dyDescent="0.3">
      <c r="B2236" s="62">
        <f t="shared" si="315"/>
        <v>2209</v>
      </c>
      <c r="C2236" s="62">
        <v>0.23839617962091231</v>
      </c>
      <c r="D2236" s="62">
        <v>2.5711708347030293E-2</v>
      </c>
      <c r="E2236" s="62">
        <v>0.23186020519176276</v>
      </c>
      <c r="F2236" s="62">
        <v>0.57171199061704958</v>
      </c>
      <c r="G2236" s="62">
        <v>0.6818495977350576</v>
      </c>
      <c r="H2236" s="62">
        <v>0.15487163706168006</v>
      </c>
      <c r="I2236" s="62">
        <v>0.72335976321110118</v>
      </c>
      <c r="J2236" s="62">
        <v>0.56022865447714809</v>
      </c>
      <c r="K2236" s="62"/>
      <c r="L2236" s="65">
        <f t="shared" si="316"/>
        <v>7.4779468989275122E-2</v>
      </c>
      <c r="M2236" s="65">
        <f t="shared" si="317"/>
        <v>8.0651791486568633E-3</v>
      </c>
      <c r="N2236" s="65">
        <f t="shared" si="318"/>
        <v>7.2729282203914364E-2</v>
      </c>
      <c r="O2236" s="65">
        <f t="shared" si="319"/>
        <v>0.17933307128129056</v>
      </c>
      <c r="P2236" s="65">
        <f t="shared" si="320"/>
        <v>0.21388073806492208</v>
      </c>
      <c r="Q2236" s="65">
        <f t="shared" si="321"/>
        <v>4.8579716333492208E-2</v>
      </c>
      <c r="R2236" s="65">
        <f t="shared" si="322"/>
        <v>0.22690153452605458</v>
      </c>
      <c r="S2236" s="65">
        <f t="shared" si="323"/>
        <v>0.17573100945239428</v>
      </c>
      <c r="T2236" s="66">
        <f>(L2236*'Football Field'!$F$4)+(M2236*'Football Field'!$F$5)+(N2236*'Football Field'!$F$6)+(O2236*'Football Field'!$F$7)+(P2236*'Football Field'!$F$8)+(Q2236*'Football Field'!$F$9)+(R2236*'Football Field'!$F$10)+(S2236*'Football Field'!$F$11)</f>
        <v>161161484.70498627</v>
      </c>
    </row>
    <row r="2237" spans="2:20" x14ac:dyDescent="0.3">
      <c r="B2237" s="62">
        <f t="shared" si="315"/>
        <v>2210</v>
      </c>
      <c r="C2237" s="62">
        <v>6.3512827176489872E-2</v>
      </c>
      <c r="D2237" s="62">
        <v>0.49736998119581599</v>
      </c>
      <c r="E2237" s="62">
        <v>0.58200183714140263</v>
      </c>
      <c r="F2237" s="62">
        <v>0.16100308747829761</v>
      </c>
      <c r="G2237" s="62">
        <v>0.36398531170745529</v>
      </c>
      <c r="H2237" s="62">
        <v>0.59352993722203162</v>
      </c>
      <c r="I2237" s="62">
        <v>0.75115448213192515</v>
      </c>
      <c r="J2237" s="62">
        <v>0.90316090850670094</v>
      </c>
      <c r="K2237" s="62"/>
      <c r="L2237" s="65">
        <f t="shared" si="316"/>
        <v>1.6219968121702483E-2</v>
      </c>
      <c r="M2237" s="65">
        <f t="shared" si="317"/>
        <v>0.12701883380612805</v>
      </c>
      <c r="N2237" s="65">
        <f t="shared" si="318"/>
        <v>0.1486322002164028</v>
      </c>
      <c r="O2237" s="65">
        <f t="shared" si="319"/>
        <v>4.1117126452848762E-2</v>
      </c>
      <c r="P2237" s="65">
        <f t="shared" si="320"/>
        <v>9.2954926038125552E-2</v>
      </c>
      <c r="Q2237" s="65">
        <f t="shared" si="321"/>
        <v>0.15157625772610869</v>
      </c>
      <c r="R2237" s="65">
        <f t="shared" si="322"/>
        <v>0.19183056866288775</v>
      </c>
      <c r="S2237" s="65">
        <f t="shared" si="323"/>
        <v>0.23065011897579576</v>
      </c>
      <c r="T2237" s="66">
        <f>(L2237*'Football Field'!$F$4)+(M2237*'Football Field'!$F$5)+(N2237*'Football Field'!$F$6)+(O2237*'Football Field'!$F$7)+(P2237*'Football Field'!$F$8)+(Q2237*'Football Field'!$F$9)+(R2237*'Football Field'!$F$10)+(S2237*'Football Field'!$F$11)</f>
        <v>147709027.66256598</v>
      </c>
    </row>
    <row r="2238" spans="2:20" x14ac:dyDescent="0.3">
      <c r="B2238" s="62">
        <f t="shared" si="315"/>
        <v>2211</v>
      </c>
      <c r="C2238" s="62">
        <v>0.42570635950234326</v>
      </c>
      <c r="D2238" s="62">
        <v>0.33468378217948669</v>
      </c>
      <c r="E2238" s="62">
        <v>0.94488460111713712</v>
      </c>
      <c r="F2238" s="62">
        <v>0.45780530649317797</v>
      </c>
      <c r="G2238" s="62">
        <v>0.56313296509629152</v>
      </c>
      <c r="H2238" s="62">
        <v>0.78650483009639727</v>
      </c>
      <c r="I2238" s="62">
        <v>0.39895733388952337</v>
      </c>
      <c r="J2238" s="62">
        <v>0.46993549956917902</v>
      </c>
      <c r="K2238" s="62"/>
      <c r="L2238" s="65">
        <f t="shared" si="316"/>
        <v>9.7157504578235174E-2</v>
      </c>
      <c r="M2238" s="65">
        <f t="shared" si="317"/>
        <v>7.6383733466837148E-2</v>
      </c>
      <c r="N2238" s="65">
        <f t="shared" si="318"/>
        <v>0.21564777671224067</v>
      </c>
      <c r="O2238" s="65">
        <f t="shared" si="319"/>
        <v>0.10448333732563482</v>
      </c>
      <c r="P2238" s="65">
        <f t="shared" si="320"/>
        <v>0.12852190814921791</v>
      </c>
      <c r="Q2238" s="65">
        <f t="shared" si="321"/>
        <v>0.17950130395097888</v>
      </c>
      <c r="R2238" s="65">
        <f t="shared" si="322"/>
        <v>9.1052666065888327E-2</v>
      </c>
      <c r="S2238" s="65">
        <f t="shared" si="323"/>
        <v>0.1072517697509671</v>
      </c>
      <c r="T2238" s="66">
        <f>(L2238*'Football Field'!$F$4)+(M2238*'Football Field'!$F$5)+(N2238*'Football Field'!$F$6)+(O2238*'Football Field'!$F$7)+(P2238*'Football Field'!$F$8)+(Q2238*'Football Field'!$F$9)+(R2238*'Football Field'!$F$10)+(S2238*'Football Field'!$F$11)</f>
        <v>137657424.77897143</v>
      </c>
    </row>
    <row r="2239" spans="2:20" x14ac:dyDescent="0.3">
      <c r="B2239" s="62">
        <f t="shared" si="315"/>
        <v>2212</v>
      </c>
      <c r="C2239" s="62">
        <v>0.78276489636046798</v>
      </c>
      <c r="D2239" s="62">
        <v>0.92883732929117013</v>
      </c>
      <c r="E2239" s="62">
        <v>9.8284883159392766E-2</v>
      </c>
      <c r="F2239" s="62">
        <v>0.37003230038213453</v>
      </c>
      <c r="G2239" s="62">
        <v>0.84669152384927227</v>
      </c>
      <c r="H2239" s="62">
        <v>0.66998627489330753</v>
      </c>
      <c r="I2239" s="62">
        <v>0.25102101861751203</v>
      </c>
      <c r="J2239" s="62">
        <v>3.5963979375997601E-2</v>
      </c>
      <c r="K2239" s="62"/>
      <c r="L2239" s="65">
        <f t="shared" si="316"/>
        <v>0.19649773894345213</v>
      </c>
      <c r="M2239" s="65">
        <f t="shared" si="317"/>
        <v>0.23316635160902852</v>
      </c>
      <c r="N2239" s="65">
        <f t="shared" si="318"/>
        <v>2.4672487745603263E-2</v>
      </c>
      <c r="O2239" s="65">
        <f t="shared" si="319"/>
        <v>9.2889334587188871E-2</v>
      </c>
      <c r="P2239" s="65">
        <f t="shared" si="320"/>
        <v>0.2125452620480725</v>
      </c>
      <c r="Q2239" s="65">
        <f t="shared" si="321"/>
        <v>0.16818688312646959</v>
      </c>
      <c r="R2239" s="65">
        <f t="shared" si="322"/>
        <v>6.3013891929702512E-2</v>
      </c>
      <c r="S2239" s="65">
        <f t="shared" si="323"/>
        <v>9.0280500104825221E-3</v>
      </c>
      <c r="T2239" s="66">
        <f>(L2239*'Football Field'!$F$4)+(M2239*'Football Field'!$F$5)+(N2239*'Football Field'!$F$6)+(O2239*'Football Field'!$F$7)+(P2239*'Football Field'!$F$8)+(Q2239*'Football Field'!$F$9)+(R2239*'Football Field'!$F$10)+(S2239*'Football Field'!$F$11)</f>
        <v>133834695.93598214</v>
      </c>
    </row>
    <row r="2240" spans="2:20" x14ac:dyDescent="0.3">
      <c r="B2240" s="62">
        <f t="shared" si="315"/>
        <v>2213</v>
      </c>
      <c r="C2240" s="62">
        <v>0.97889752541913588</v>
      </c>
      <c r="D2240" s="62">
        <v>2.5579580945621627E-2</v>
      </c>
      <c r="E2240" s="62">
        <v>0.47625557923579698</v>
      </c>
      <c r="F2240" s="62">
        <v>0.56624084948626163</v>
      </c>
      <c r="G2240" s="62">
        <v>0.99037066730508527</v>
      </c>
      <c r="H2240" s="62">
        <v>0.68475880536474143</v>
      </c>
      <c r="I2240" s="62">
        <v>0.25735556900366174</v>
      </c>
      <c r="J2240" s="62">
        <v>0.63997090799585066</v>
      </c>
      <c r="K2240" s="62"/>
      <c r="L2240" s="65">
        <f t="shared" si="316"/>
        <v>0.21190874947857521</v>
      </c>
      <c r="M2240" s="65">
        <f t="shared" si="317"/>
        <v>5.5373896343764387E-3</v>
      </c>
      <c r="N2240" s="65">
        <f t="shared" si="318"/>
        <v>0.10309835463608921</v>
      </c>
      <c r="O2240" s="65">
        <f t="shared" si="319"/>
        <v>0.12257809137574738</v>
      </c>
      <c r="P2240" s="65">
        <f t="shared" si="320"/>
        <v>0.21439242022705401</v>
      </c>
      <c r="Q2240" s="65">
        <f t="shared" si="321"/>
        <v>0.14823449684087722</v>
      </c>
      <c r="R2240" s="65">
        <f t="shared" si="322"/>
        <v>5.5711548331437884E-2</v>
      </c>
      <c r="S2240" s="65">
        <f t="shared" si="323"/>
        <v>0.13853894947584261</v>
      </c>
      <c r="T2240" s="66">
        <f>(L2240*'Football Field'!$F$4)+(M2240*'Football Field'!$F$5)+(N2240*'Football Field'!$F$6)+(O2240*'Football Field'!$F$7)+(P2240*'Football Field'!$F$8)+(Q2240*'Football Field'!$F$9)+(R2240*'Football Field'!$F$10)+(S2240*'Football Field'!$F$11)</f>
        <v>136892784.47180098</v>
      </c>
    </row>
    <row r="2241" spans="2:20" x14ac:dyDescent="0.3">
      <c r="B2241" s="62">
        <f t="shared" si="315"/>
        <v>2214</v>
      </c>
      <c r="C2241" s="62">
        <v>0.58630946838658504</v>
      </c>
      <c r="D2241" s="62">
        <v>0.44401793340268325</v>
      </c>
      <c r="E2241" s="62">
        <v>0.56192780199178149</v>
      </c>
      <c r="F2241" s="62">
        <v>0.80090293938258761</v>
      </c>
      <c r="G2241" s="62">
        <v>0.87353343082987278</v>
      </c>
      <c r="H2241" s="62">
        <v>0.12535372274080325</v>
      </c>
      <c r="I2241" s="62">
        <v>9.4077060141020796E-2</v>
      </c>
      <c r="J2241" s="62">
        <v>0.57244281722031543</v>
      </c>
      <c r="K2241" s="62"/>
      <c r="L2241" s="65">
        <f t="shared" si="316"/>
        <v>0.14446225284955033</v>
      </c>
      <c r="M2241" s="65">
        <f t="shared" si="317"/>
        <v>0.10940268650524299</v>
      </c>
      <c r="N2241" s="65">
        <f t="shared" si="318"/>
        <v>0.13845479323046553</v>
      </c>
      <c r="O2241" s="65">
        <f t="shared" si="319"/>
        <v>0.1973364736125123</v>
      </c>
      <c r="P2241" s="65">
        <f t="shared" si="320"/>
        <v>0.21523208162463917</v>
      </c>
      <c r="Q2241" s="65">
        <f t="shared" si="321"/>
        <v>3.0886216523240931E-2</v>
      </c>
      <c r="R2241" s="65">
        <f t="shared" si="322"/>
        <v>2.3179881585117953E-2</v>
      </c>
      <c r="S2241" s="65">
        <f t="shared" si="323"/>
        <v>0.14104561406923077</v>
      </c>
      <c r="T2241" s="66">
        <f>(L2241*'Football Field'!$F$4)+(M2241*'Football Field'!$F$5)+(N2241*'Football Field'!$F$6)+(O2241*'Football Field'!$F$7)+(P2241*'Football Field'!$F$8)+(Q2241*'Football Field'!$F$9)+(R2241*'Football Field'!$F$10)+(S2241*'Football Field'!$F$11)</f>
        <v>133915859.26174095</v>
      </c>
    </row>
    <row r="2242" spans="2:20" x14ac:dyDescent="0.3">
      <c r="B2242" s="62">
        <f t="shared" si="315"/>
        <v>2215</v>
      </c>
      <c r="C2242" s="62">
        <v>0.72920280603398391</v>
      </c>
      <c r="D2242" s="62">
        <v>0.33356642990387053</v>
      </c>
      <c r="E2242" s="62">
        <v>0.72911634212442844</v>
      </c>
      <c r="F2242" s="62">
        <v>0.43515172710918659</v>
      </c>
      <c r="G2242" s="62">
        <v>0.92319065700748926</v>
      </c>
      <c r="H2242" s="62">
        <v>1.7425716494367083E-2</v>
      </c>
      <c r="I2242" s="62">
        <v>0.91807703855234224</v>
      </c>
      <c r="J2242" s="62">
        <v>0.15519826940451276</v>
      </c>
      <c r="K2242" s="62"/>
      <c r="L2242" s="65">
        <f t="shared" si="316"/>
        <v>0.17194412081240826</v>
      </c>
      <c r="M2242" s="65">
        <f t="shared" si="317"/>
        <v>7.8654094646588416E-2</v>
      </c>
      <c r="N2242" s="65">
        <f t="shared" si="318"/>
        <v>0.171923732847925</v>
      </c>
      <c r="O2242" s="65">
        <f t="shared" si="319"/>
        <v>0.10260764291999047</v>
      </c>
      <c r="P2242" s="65">
        <f t="shared" si="320"/>
        <v>0.21768595039386679</v>
      </c>
      <c r="Q2242" s="65">
        <f t="shared" si="321"/>
        <v>4.1089385248616163E-3</v>
      </c>
      <c r="R2242" s="65">
        <f t="shared" si="322"/>
        <v>0.21648017249207499</v>
      </c>
      <c r="S2242" s="65">
        <f t="shared" si="323"/>
        <v>3.6595347362284522E-2</v>
      </c>
      <c r="T2242" s="66">
        <f>(L2242*'Football Field'!$F$4)+(M2242*'Football Field'!$F$5)+(N2242*'Football Field'!$F$6)+(O2242*'Football Field'!$F$7)+(P2242*'Football Field'!$F$8)+(Q2242*'Football Field'!$F$9)+(R2242*'Football Field'!$F$10)+(S2242*'Football Field'!$F$11)</f>
        <v>160307674.53489795</v>
      </c>
    </row>
    <row r="2243" spans="2:20" x14ac:dyDescent="0.3">
      <c r="B2243" s="62">
        <f t="shared" si="315"/>
        <v>2216</v>
      </c>
      <c r="C2243" s="62">
        <v>9.5301653673206532E-3</v>
      </c>
      <c r="D2243" s="62">
        <v>0.6706782562120075</v>
      </c>
      <c r="E2243" s="62">
        <v>0.64788476465050993</v>
      </c>
      <c r="F2243" s="62">
        <v>0.12607155038790474</v>
      </c>
      <c r="G2243" s="62">
        <v>0.41227392939721097</v>
      </c>
      <c r="H2243" s="62">
        <v>0.4526325993546233</v>
      </c>
      <c r="I2243" s="62">
        <v>0.72667087261023056</v>
      </c>
      <c r="J2243" s="62">
        <v>0.50017391190366911</v>
      </c>
      <c r="K2243" s="62"/>
      <c r="L2243" s="65">
        <f t="shared" si="316"/>
        <v>2.6876455147983062E-3</v>
      </c>
      <c r="M2243" s="65">
        <f t="shared" si="317"/>
        <v>0.18914104191328693</v>
      </c>
      <c r="N2243" s="65">
        <f t="shared" si="318"/>
        <v>0.1827129451279029</v>
      </c>
      <c r="O2243" s="65">
        <f t="shared" si="319"/>
        <v>3.5554014425143429E-2</v>
      </c>
      <c r="P2243" s="65">
        <f t="shared" si="320"/>
        <v>0.11626725607639775</v>
      </c>
      <c r="Q2243" s="65">
        <f t="shared" si="321"/>
        <v>0.12764898914329834</v>
      </c>
      <c r="R2243" s="65">
        <f t="shared" si="322"/>
        <v>0.20493177570690368</v>
      </c>
      <c r="S2243" s="65">
        <f t="shared" si="323"/>
        <v>0.14105633209226864</v>
      </c>
      <c r="T2243" s="66">
        <f>(L2243*'Football Field'!$F$4)+(M2243*'Football Field'!$F$5)+(N2243*'Football Field'!$F$6)+(O2243*'Football Field'!$F$7)+(P2243*'Football Field'!$F$8)+(Q2243*'Football Field'!$F$9)+(R2243*'Football Field'!$F$10)+(S2243*'Football Field'!$F$11)</f>
        <v>151463993.96365276</v>
      </c>
    </row>
    <row r="2244" spans="2:20" x14ac:dyDescent="0.3">
      <c r="B2244" s="62">
        <f t="shared" si="315"/>
        <v>2217</v>
      </c>
      <c r="C2244" s="62">
        <v>0.5125874969520644</v>
      </c>
      <c r="D2244" s="62">
        <v>0.32997911351785791</v>
      </c>
      <c r="E2244" s="62">
        <v>0.87513575030366797</v>
      </c>
      <c r="F2244" s="62">
        <v>0.27277772487074581</v>
      </c>
      <c r="G2244" s="62">
        <v>0.99325554240661518</v>
      </c>
      <c r="H2244" s="62">
        <v>0.15948315750727016</v>
      </c>
      <c r="I2244" s="62">
        <v>0.11693295230056322</v>
      </c>
      <c r="J2244" s="62">
        <v>8.8396821260894654E-2</v>
      </c>
      <c r="K2244" s="62"/>
      <c r="L2244" s="65">
        <f t="shared" si="316"/>
        <v>0.15307751639319866</v>
      </c>
      <c r="M2244" s="65">
        <f t="shared" si="317"/>
        <v>9.8543923640936601E-2</v>
      </c>
      <c r="N2244" s="65">
        <f t="shared" si="318"/>
        <v>0.26134778542191361</v>
      </c>
      <c r="O2244" s="65">
        <f t="shared" si="319"/>
        <v>8.1461481013271622E-2</v>
      </c>
      <c r="P2244" s="65">
        <f t="shared" si="320"/>
        <v>0.29662270827804221</v>
      </c>
      <c r="Q2244" s="65">
        <f t="shared" si="321"/>
        <v>4.7627548082861813E-2</v>
      </c>
      <c r="R2244" s="65">
        <f t="shared" si="322"/>
        <v>3.4920488753881013E-2</v>
      </c>
      <c r="S2244" s="65">
        <f t="shared" si="323"/>
        <v>2.6398548415894511E-2</v>
      </c>
      <c r="T2244" s="66">
        <f>(L2244*'Football Field'!$F$4)+(M2244*'Football Field'!$F$5)+(N2244*'Football Field'!$F$6)+(O2244*'Football Field'!$F$7)+(P2244*'Football Field'!$F$8)+(Q2244*'Football Field'!$F$9)+(R2244*'Football Field'!$F$10)+(S2244*'Football Field'!$F$11)</f>
        <v>143716185.89983425</v>
      </c>
    </row>
    <row r="2245" spans="2:20" x14ac:dyDescent="0.3">
      <c r="B2245" s="62">
        <f t="shared" si="315"/>
        <v>2218</v>
      </c>
      <c r="C2245" s="62">
        <v>0.2385704544774222</v>
      </c>
      <c r="D2245" s="62">
        <v>0.34052109786059781</v>
      </c>
      <c r="E2245" s="62">
        <v>0.12642095014768473</v>
      </c>
      <c r="F2245" s="62">
        <v>0.24279580342218854</v>
      </c>
      <c r="G2245" s="62">
        <v>0.89213223228104055</v>
      </c>
      <c r="H2245" s="62">
        <v>0.54114986575532764</v>
      </c>
      <c r="I2245" s="62">
        <v>0.21998793062652588</v>
      </c>
      <c r="J2245" s="62">
        <v>0.72167200333078518</v>
      </c>
      <c r="K2245" s="62"/>
      <c r="L2245" s="65">
        <f t="shared" si="316"/>
        <v>7.1788288639147393E-2</v>
      </c>
      <c r="M2245" s="65">
        <f t="shared" si="317"/>
        <v>0.10246627946651043</v>
      </c>
      <c r="N2245" s="65">
        <f t="shared" si="318"/>
        <v>3.8041356290814898E-2</v>
      </c>
      <c r="O2245" s="65">
        <f t="shared" si="319"/>
        <v>7.3059739332035717E-2</v>
      </c>
      <c r="P2245" s="65">
        <f t="shared" si="320"/>
        <v>0.26845170889062991</v>
      </c>
      <c r="Q2245" s="65">
        <f t="shared" si="321"/>
        <v>0.16283752673806401</v>
      </c>
      <c r="R2245" s="65">
        <f t="shared" si="322"/>
        <v>6.6196617244740782E-2</v>
      </c>
      <c r="S2245" s="65">
        <f t="shared" si="323"/>
        <v>0.21715848339805674</v>
      </c>
      <c r="T2245" s="66">
        <f>(L2245*'Football Field'!$F$4)+(M2245*'Football Field'!$F$5)+(N2245*'Football Field'!$F$6)+(O2245*'Football Field'!$F$7)+(P2245*'Football Field'!$F$8)+(Q2245*'Football Field'!$F$9)+(R2245*'Football Field'!$F$10)+(S2245*'Football Field'!$F$11)</f>
        <v>141698617.21177062</v>
      </c>
    </row>
    <row r="2246" spans="2:20" x14ac:dyDescent="0.3">
      <c r="B2246" s="62">
        <f t="shared" si="315"/>
        <v>2219</v>
      </c>
      <c r="C2246" s="62">
        <v>0.6964539644076817</v>
      </c>
      <c r="D2246" s="62">
        <v>0.10546168482419571</v>
      </c>
      <c r="E2246" s="62">
        <v>0.9393799558947693</v>
      </c>
      <c r="F2246" s="62">
        <v>6.5945251060286147E-2</v>
      </c>
      <c r="G2246" s="62">
        <v>0.41026503713136464</v>
      </c>
      <c r="H2246" s="62">
        <v>0.61290480629435384</v>
      </c>
      <c r="I2246" s="62">
        <v>0.65319972531841652</v>
      </c>
      <c r="J2246" s="62">
        <v>0.70896477098750488</v>
      </c>
      <c r="K2246" s="62"/>
      <c r="L2246" s="65">
        <f t="shared" si="316"/>
        <v>0.16611603414666773</v>
      </c>
      <c r="M2246" s="65">
        <f t="shared" si="317"/>
        <v>2.5154393158377111E-2</v>
      </c>
      <c r="N2246" s="65">
        <f t="shared" si="318"/>
        <v>0.22405798632049478</v>
      </c>
      <c r="O2246" s="65">
        <f t="shared" si="319"/>
        <v>1.5729056243161278E-2</v>
      </c>
      <c r="P2246" s="65">
        <f t="shared" si="320"/>
        <v>9.7855141043326613E-2</v>
      </c>
      <c r="Q2246" s="65">
        <f t="shared" si="321"/>
        <v>0.14618814872802047</v>
      </c>
      <c r="R2246" s="65">
        <f t="shared" si="322"/>
        <v>0.15579916752698902</v>
      </c>
      <c r="S2246" s="65">
        <f t="shared" si="323"/>
        <v>0.16910007283296302</v>
      </c>
      <c r="T2246" s="66">
        <f>(L2246*'Football Field'!$F$4)+(M2246*'Football Field'!$F$5)+(N2246*'Football Field'!$F$6)+(O2246*'Football Field'!$F$7)+(P2246*'Football Field'!$F$8)+(Q2246*'Football Field'!$F$9)+(R2246*'Football Field'!$F$10)+(S2246*'Football Field'!$F$11)</f>
        <v>144031157.44236296</v>
      </c>
    </row>
    <row r="2247" spans="2:20" x14ac:dyDescent="0.3">
      <c r="B2247" s="62">
        <f t="shared" si="315"/>
        <v>2220</v>
      </c>
      <c r="C2247" s="62">
        <v>0.14812867681899011</v>
      </c>
      <c r="D2247" s="62">
        <v>0.42733839653061223</v>
      </c>
      <c r="E2247" s="62">
        <v>0.4181071567137209</v>
      </c>
      <c r="F2247" s="62">
        <v>0.23892650117314629</v>
      </c>
      <c r="G2247" s="62">
        <v>0.76045130054286514</v>
      </c>
      <c r="H2247" s="62">
        <v>0.90936844589544086</v>
      </c>
      <c r="I2247" s="62">
        <v>0.50099500151807352</v>
      </c>
      <c r="J2247" s="62">
        <v>0.35374657972997348</v>
      </c>
      <c r="K2247" s="62"/>
      <c r="L2247" s="65">
        <f t="shared" si="316"/>
        <v>3.9426731444904509E-2</v>
      </c>
      <c r="M2247" s="65">
        <f t="shared" si="317"/>
        <v>0.11374270369468779</v>
      </c>
      <c r="N2247" s="65">
        <f t="shared" si="318"/>
        <v>0.11128566687386456</v>
      </c>
      <c r="O2247" s="65">
        <f t="shared" si="319"/>
        <v>6.3593972477965471E-2</v>
      </c>
      <c r="P2247" s="65">
        <f t="shared" si="320"/>
        <v>0.20240583962057102</v>
      </c>
      <c r="Q2247" s="65">
        <f t="shared" si="321"/>
        <v>0.24204243412368959</v>
      </c>
      <c r="R2247" s="65">
        <f t="shared" si="322"/>
        <v>0.13334754487971182</v>
      </c>
      <c r="S2247" s="65">
        <f t="shared" si="323"/>
        <v>9.4155106884605266E-2</v>
      </c>
      <c r="T2247" s="66">
        <f>(L2247*'Football Field'!$F$4)+(M2247*'Football Field'!$F$5)+(N2247*'Football Field'!$F$6)+(O2247*'Football Field'!$F$7)+(P2247*'Football Field'!$F$8)+(Q2247*'Football Field'!$F$9)+(R2247*'Football Field'!$F$10)+(S2247*'Football Field'!$F$11)</f>
        <v>146619799.74346805</v>
      </c>
    </row>
    <row r="2248" spans="2:20" x14ac:dyDescent="0.3">
      <c r="B2248" s="62">
        <f t="shared" si="315"/>
        <v>2221</v>
      </c>
      <c r="C2248" s="62">
        <v>0.93224105346581221</v>
      </c>
      <c r="D2248" s="62">
        <v>0.81752592446632755</v>
      </c>
      <c r="E2248" s="62">
        <v>0.51408969634866764</v>
      </c>
      <c r="F2248" s="62">
        <v>0.8830977298752507</v>
      </c>
      <c r="G2248" s="62">
        <v>0.12075285939499647</v>
      </c>
      <c r="H2248" s="62">
        <v>0.24772591500116448</v>
      </c>
      <c r="I2248" s="62">
        <v>6.3458135226763468E-2</v>
      </c>
      <c r="J2248" s="62">
        <v>0.55891163665581511</v>
      </c>
      <c r="K2248" s="62"/>
      <c r="L2248" s="65">
        <f t="shared" si="316"/>
        <v>0.22529856173258633</v>
      </c>
      <c r="M2248" s="65">
        <f t="shared" si="317"/>
        <v>0.19757488074206683</v>
      </c>
      <c r="N2248" s="65">
        <f t="shared" si="318"/>
        <v>0.12424218903286523</v>
      </c>
      <c r="O2248" s="65">
        <f t="shared" si="319"/>
        <v>0.2134218909052823</v>
      </c>
      <c r="P2248" s="65">
        <f t="shared" si="320"/>
        <v>2.9182844335858917E-2</v>
      </c>
      <c r="Q2248" s="65">
        <f t="shared" si="321"/>
        <v>5.9868949287479621E-2</v>
      </c>
      <c r="R2248" s="65">
        <f t="shared" si="322"/>
        <v>1.5336190724136663E-2</v>
      </c>
      <c r="S2248" s="65">
        <f t="shared" si="323"/>
        <v>0.13507449323972398</v>
      </c>
      <c r="T2248" s="66">
        <f>(L2248*'Football Field'!$F$4)+(M2248*'Football Field'!$F$5)+(N2248*'Football Field'!$F$6)+(O2248*'Football Field'!$F$7)+(P2248*'Football Field'!$F$8)+(Q2248*'Football Field'!$F$9)+(R2248*'Football Field'!$F$10)+(S2248*'Football Field'!$F$11)</f>
        <v>116598827.46052411</v>
      </c>
    </row>
    <row r="2249" spans="2:20" x14ac:dyDescent="0.3">
      <c r="B2249" s="62">
        <f t="shared" si="315"/>
        <v>2222</v>
      </c>
      <c r="C2249" s="62">
        <v>4.7251815433846378E-3</v>
      </c>
      <c r="D2249" s="62">
        <v>0.77355043370341381</v>
      </c>
      <c r="E2249" s="62">
        <v>0.3688856129030571</v>
      </c>
      <c r="F2249" s="62">
        <v>0.91393070085399364</v>
      </c>
      <c r="G2249" s="62">
        <v>0.58756227351123169</v>
      </c>
      <c r="H2249" s="62">
        <v>0.51249231492861314</v>
      </c>
      <c r="I2249" s="62">
        <v>0.57571586792753404</v>
      </c>
      <c r="J2249" s="62">
        <v>0.9297855474297676</v>
      </c>
      <c r="K2249" s="62"/>
      <c r="L2249" s="65">
        <f t="shared" si="316"/>
        <v>1.0125429669061215E-3</v>
      </c>
      <c r="M2249" s="65">
        <f t="shared" si="317"/>
        <v>0.16576147265498059</v>
      </c>
      <c r="N2249" s="65">
        <f t="shared" si="318"/>
        <v>7.9047234377855921E-2</v>
      </c>
      <c r="O2249" s="65">
        <f t="shared" si="319"/>
        <v>0.195843079232557</v>
      </c>
      <c r="P2249" s="65">
        <f t="shared" si="320"/>
        <v>0.12590670690654987</v>
      </c>
      <c r="Q2249" s="65">
        <f t="shared" si="321"/>
        <v>0.10982022263269542</v>
      </c>
      <c r="R2249" s="65">
        <f t="shared" si="322"/>
        <v>0.12336818123367202</v>
      </c>
      <c r="S2249" s="65">
        <f t="shared" si="323"/>
        <v>0.19924055999478318</v>
      </c>
      <c r="T2249" s="66">
        <f>(L2249*'Football Field'!$F$4)+(M2249*'Football Field'!$F$5)+(N2249*'Football Field'!$F$6)+(O2249*'Football Field'!$F$7)+(P2249*'Football Field'!$F$8)+(Q2249*'Football Field'!$F$9)+(R2249*'Football Field'!$F$10)+(S2249*'Football Field'!$F$11)</f>
        <v>139892843.10678482</v>
      </c>
    </row>
    <row r="2250" spans="2:20" x14ac:dyDescent="0.3">
      <c r="B2250" s="62">
        <f t="shared" si="315"/>
        <v>2223</v>
      </c>
      <c r="C2250" s="62">
        <v>0.43394752059340025</v>
      </c>
      <c r="D2250" s="62">
        <v>0.33346718548604914</v>
      </c>
      <c r="E2250" s="62">
        <v>0.33491514623952456</v>
      </c>
      <c r="F2250" s="62">
        <v>0.87633874546208579</v>
      </c>
      <c r="G2250" s="62">
        <v>0.34279234877451181</v>
      </c>
      <c r="H2250" s="62">
        <v>0.41187918566665238</v>
      </c>
      <c r="I2250" s="62">
        <v>0.50212950377565047</v>
      </c>
      <c r="J2250" s="62">
        <v>0.35589130716521356</v>
      </c>
      <c r="K2250" s="62"/>
      <c r="L2250" s="65">
        <f t="shared" si="316"/>
        <v>0.12083094054344796</v>
      </c>
      <c r="M2250" s="65">
        <f t="shared" si="317"/>
        <v>9.2852595649254979E-2</v>
      </c>
      <c r="N2250" s="65">
        <f t="shared" si="318"/>
        <v>9.3255774493261709E-2</v>
      </c>
      <c r="O2250" s="65">
        <f t="shared" si="319"/>
        <v>0.24401299655785957</v>
      </c>
      <c r="P2250" s="65">
        <f t="shared" si="320"/>
        <v>9.5449149834713573E-2</v>
      </c>
      <c r="Q2250" s="65">
        <f t="shared" si="321"/>
        <v>0.11468610150443141</v>
      </c>
      <c r="R2250" s="65">
        <f t="shared" si="322"/>
        <v>0.13981593933953082</v>
      </c>
      <c r="S2250" s="65">
        <f t="shared" si="323"/>
        <v>9.9096502077500079E-2</v>
      </c>
      <c r="T2250" s="66">
        <f>(L2250*'Football Field'!$F$4)+(M2250*'Football Field'!$F$5)+(N2250*'Football Field'!$F$6)+(O2250*'Football Field'!$F$7)+(P2250*'Football Field'!$F$8)+(Q2250*'Football Field'!$F$9)+(R2250*'Football Field'!$F$10)+(S2250*'Football Field'!$F$11)</f>
        <v>139273964.66054526</v>
      </c>
    </row>
    <row r="2251" spans="2:20" x14ac:dyDescent="0.3">
      <c r="B2251" s="62">
        <f t="shared" si="315"/>
        <v>2224</v>
      </c>
      <c r="C2251" s="62">
        <v>0.75469496283968651</v>
      </c>
      <c r="D2251" s="62">
        <v>0.15044104672245895</v>
      </c>
      <c r="E2251" s="62">
        <v>6.333845118879522E-2</v>
      </c>
      <c r="F2251" s="62">
        <v>0.63149555954167658</v>
      </c>
      <c r="G2251" s="62">
        <v>0.84801404028817196</v>
      </c>
      <c r="H2251" s="62">
        <v>0.12525382697364862</v>
      </c>
      <c r="I2251" s="62">
        <v>0.81357092826931088</v>
      </c>
      <c r="J2251" s="62">
        <v>0.13377657641389906</v>
      </c>
      <c r="K2251" s="62"/>
      <c r="L2251" s="65">
        <f t="shared" si="316"/>
        <v>0.21436632797024993</v>
      </c>
      <c r="M2251" s="65">
        <f t="shared" si="317"/>
        <v>4.273182722798273E-2</v>
      </c>
      <c r="N2251" s="65">
        <f t="shared" si="318"/>
        <v>1.7990886211266689E-2</v>
      </c>
      <c r="O2251" s="65">
        <f t="shared" si="319"/>
        <v>0.17937231715328586</v>
      </c>
      <c r="P2251" s="65">
        <f t="shared" si="320"/>
        <v>0.24087302133273442</v>
      </c>
      <c r="Q2251" s="65">
        <f t="shared" si="321"/>
        <v>3.5577556860235275E-2</v>
      </c>
      <c r="R2251" s="65">
        <f t="shared" si="322"/>
        <v>0.23108967334327707</v>
      </c>
      <c r="S2251" s="65">
        <f t="shared" si="323"/>
        <v>3.7998389900968162E-2</v>
      </c>
      <c r="T2251" s="66">
        <f>(L2251*'Football Field'!$F$4)+(M2251*'Football Field'!$F$5)+(N2251*'Football Field'!$F$6)+(O2251*'Football Field'!$F$7)+(P2251*'Football Field'!$F$8)+(Q2251*'Football Field'!$F$9)+(R2251*'Football Field'!$F$10)+(S2251*'Football Field'!$F$11)</f>
        <v>160674890.32554579</v>
      </c>
    </row>
    <row r="2252" spans="2:20" x14ac:dyDescent="0.3">
      <c r="B2252" s="62">
        <f t="shared" si="315"/>
        <v>2225</v>
      </c>
      <c r="C2252" s="62">
        <v>0.50296534963998329</v>
      </c>
      <c r="D2252" s="62">
        <v>0.55959568691186456</v>
      </c>
      <c r="E2252" s="62">
        <v>0.28976925751301219</v>
      </c>
      <c r="F2252" s="62">
        <v>0.28200659998143596</v>
      </c>
      <c r="G2252" s="62">
        <v>0.81024918138847979</v>
      </c>
      <c r="H2252" s="62">
        <v>8.2748662717764376E-2</v>
      </c>
      <c r="I2252" s="62">
        <v>2.1355634809613333E-3</v>
      </c>
      <c r="J2252" s="62">
        <v>2.363298483088494E-2</v>
      </c>
      <c r="K2252" s="62"/>
      <c r="L2252" s="65">
        <f t="shared" si="316"/>
        <v>0.19700156758503284</v>
      </c>
      <c r="M2252" s="65">
        <f t="shared" si="317"/>
        <v>0.21918254928370301</v>
      </c>
      <c r="N2252" s="65">
        <f t="shared" si="318"/>
        <v>0.11349688007111271</v>
      </c>
      <c r="O2252" s="65">
        <f t="shared" si="319"/>
        <v>0.11045640083443983</v>
      </c>
      <c r="P2252" s="65">
        <f t="shared" si="320"/>
        <v>0.31735855955539383</v>
      </c>
      <c r="Q2252" s="65">
        <f t="shared" si="321"/>
        <v>3.241101257299981E-2</v>
      </c>
      <c r="R2252" s="65">
        <f t="shared" si="322"/>
        <v>8.3645792643145475E-4</v>
      </c>
      <c r="S2252" s="65">
        <f t="shared" si="323"/>
        <v>9.2565721708864363E-3</v>
      </c>
      <c r="T2252" s="66">
        <f>(L2252*'Football Field'!$F$4)+(M2252*'Football Field'!$F$5)+(N2252*'Football Field'!$F$6)+(O2252*'Football Field'!$F$7)+(P2252*'Football Field'!$F$8)+(Q2252*'Football Field'!$F$9)+(R2252*'Football Field'!$F$10)+(S2252*'Football Field'!$F$11)</f>
        <v>136292702.83796331</v>
      </c>
    </row>
    <row r="2253" spans="2:20" x14ac:dyDescent="0.3">
      <c r="B2253" s="62">
        <f t="shared" si="315"/>
        <v>2226</v>
      </c>
      <c r="C2253" s="62">
        <v>0.84846322335220037</v>
      </c>
      <c r="D2253" s="62">
        <v>0.47014796893167177</v>
      </c>
      <c r="E2253" s="62">
        <v>0.27878028672838173</v>
      </c>
      <c r="F2253" s="62">
        <v>0.97262060416263074</v>
      </c>
      <c r="G2253" s="62">
        <v>0.96138427659842496</v>
      </c>
      <c r="H2253" s="62">
        <v>5.8939153400040301E-2</v>
      </c>
      <c r="I2253" s="62">
        <v>0.12453698994752171</v>
      </c>
      <c r="J2253" s="62">
        <v>0.92996902250839708</v>
      </c>
      <c r="K2253" s="62"/>
      <c r="L2253" s="65">
        <f t="shared" si="316"/>
        <v>0.1826678517814993</v>
      </c>
      <c r="M2253" s="65">
        <f t="shared" si="317"/>
        <v>0.10121937774141339</v>
      </c>
      <c r="N2253" s="65">
        <f t="shared" si="318"/>
        <v>6.0019332239890241E-2</v>
      </c>
      <c r="O2253" s="65">
        <f t="shared" si="319"/>
        <v>0.20939801687439985</v>
      </c>
      <c r="P2253" s="65">
        <f t="shared" si="320"/>
        <v>0.20697891871955301</v>
      </c>
      <c r="Q2253" s="65">
        <f t="shared" si="321"/>
        <v>1.2689163467650364E-2</v>
      </c>
      <c r="R2253" s="65">
        <f t="shared" si="322"/>
        <v>2.6811892130302516E-2</v>
      </c>
      <c r="S2253" s="65">
        <f t="shared" si="323"/>
        <v>0.20021544704529134</v>
      </c>
      <c r="T2253" s="66">
        <f>(L2253*'Football Field'!$F$4)+(M2253*'Football Field'!$F$5)+(N2253*'Football Field'!$F$6)+(O2253*'Football Field'!$F$7)+(P2253*'Football Field'!$F$8)+(Q2253*'Football Field'!$F$9)+(R2253*'Football Field'!$F$10)+(S2253*'Football Field'!$F$11)</f>
        <v>132077377.35645887</v>
      </c>
    </row>
    <row r="2254" spans="2:20" x14ac:dyDescent="0.3">
      <c r="B2254" s="62">
        <f t="shared" si="315"/>
        <v>2227</v>
      </c>
      <c r="C2254" s="62">
        <v>0.52441015040947958</v>
      </c>
      <c r="D2254" s="62">
        <v>0.32906081035721035</v>
      </c>
      <c r="E2254" s="62">
        <v>0.61768867852591369</v>
      </c>
      <c r="F2254" s="62">
        <v>0.92066818649162918</v>
      </c>
      <c r="G2254" s="62">
        <v>0.22218259885979452</v>
      </c>
      <c r="H2254" s="62">
        <v>0.99206618523365642</v>
      </c>
      <c r="I2254" s="62">
        <v>0.58562699498852111</v>
      </c>
      <c r="J2254" s="62">
        <v>1.1861135932999312E-2</v>
      </c>
      <c r="K2254" s="62"/>
      <c r="L2254" s="65">
        <f t="shared" si="316"/>
        <v>0.12475367521276143</v>
      </c>
      <c r="M2254" s="65">
        <f t="shared" si="317"/>
        <v>7.8281370847793241E-2</v>
      </c>
      <c r="N2254" s="65">
        <f t="shared" si="318"/>
        <v>0.14694401457189771</v>
      </c>
      <c r="O2254" s="65">
        <f t="shared" si="319"/>
        <v>0.2190208176302732</v>
      </c>
      <c r="P2254" s="65">
        <f t="shared" si="320"/>
        <v>5.2855757567695262E-2</v>
      </c>
      <c r="Q2254" s="65">
        <f t="shared" si="321"/>
        <v>0.236005925067551</v>
      </c>
      <c r="R2254" s="65">
        <f t="shared" si="322"/>
        <v>0.13931675401701524</v>
      </c>
      <c r="S2254" s="65">
        <f t="shared" si="323"/>
        <v>2.821685085012919E-3</v>
      </c>
      <c r="T2254" s="66">
        <f>(L2254*'Football Field'!$F$4)+(M2254*'Football Field'!$F$5)+(N2254*'Football Field'!$F$6)+(O2254*'Football Field'!$F$7)+(P2254*'Football Field'!$F$8)+(Q2254*'Football Field'!$F$9)+(R2254*'Football Field'!$F$10)+(S2254*'Football Field'!$F$11)</f>
        <v>136220515.50642425</v>
      </c>
    </row>
    <row r="2255" spans="2:20" x14ac:dyDescent="0.3">
      <c r="B2255" s="62">
        <f t="shared" si="315"/>
        <v>2228</v>
      </c>
      <c r="C2255" s="62">
        <v>0.48222845869071318</v>
      </c>
      <c r="D2255" s="62">
        <v>0.12060900796296115</v>
      </c>
      <c r="E2255" s="62">
        <v>6.7705254319818775E-2</v>
      </c>
      <c r="F2255" s="62">
        <v>0.86044086566027245</v>
      </c>
      <c r="G2255" s="62">
        <v>0.57398023095104067</v>
      </c>
      <c r="H2255" s="62">
        <v>0.50228679330447057</v>
      </c>
      <c r="I2255" s="62">
        <v>0.60211950818048887</v>
      </c>
      <c r="J2255" s="62">
        <v>0.92590545603230379</v>
      </c>
      <c r="K2255" s="62"/>
      <c r="L2255" s="65">
        <f t="shared" si="316"/>
        <v>0.11661337918907873</v>
      </c>
      <c r="M2255" s="65">
        <f t="shared" si="317"/>
        <v>2.9165893728856078E-2</v>
      </c>
      <c r="N2255" s="65">
        <f t="shared" si="318"/>
        <v>1.63726100208322E-2</v>
      </c>
      <c r="O2255" s="65">
        <f t="shared" si="319"/>
        <v>0.20807340406546776</v>
      </c>
      <c r="P2255" s="65">
        <f t="shared" si="320"/>
        <v>0.13880096272347542</v>
      </c>
      <c r="Q2255" s="65">
        <f t="shared" si="321"/>
        <v>0.12146392282262176</v>
      </c>
      <c r="R2255" s="65">
        <f t="shared" si="322"/>
        <v>0.14560565486996041</v>
      </c>
      <c r="S2255" s="65">
        <f t="shared" si="323"/>
        <v>0.22390417257970771</v>
      </c>
      <c r="T2255" s="66">
        <f>(L2255*'Football Field'!$F$4)+(M2255*'Football Field'!$F$5)+(N2255*'Football Field'!$F$6)+(O2255*'Football Field'!$F$7)+(P2255*'Football Field'!$F$8)+(Q2255*'Football Field'!$F$9)+(R2255*'Football Field'!$F$10)+(S2255*'Football Field'!$F$11)</f>
        <v>142554934.19087487</v>
      </c>
    </row>
    <row r="2256" spans="2:20" x14ac:dyDescent="0.3">
      <c r="B2256" s="62">
        <f t="shared" si="315"/>
        <v>2229</v>
      </c>
      <c r="C2256" s="62">
        <v>0.76868252935173798</v>
      </c>
      <c r="D2256" s="62">
        <v>0.6861644393675389</v>
      </c>
      <c r="E2256" s="62">
        <v>0.42124860319449575</v>
      </c>
      <c r="F2256" s="62">
        <v>0.96420756449878942</v>
      </c>
      <c r="G2256" s="62">
        <v>0.24616164305703314</v>
      </c>
      <c r="H2256" s="62">
        <v>0.54571627643925635</v>
      </c>
      <c r="I2256" s="62">
        <v>0.56313459258214715</v>
      </c>
      <c r="J2256" s="62">
        <v>0.72242930197560562</v>
      </c>
      <c r="K2256" s="62"/>
      <c r="L2256" s="65">
        <f t="shared" si="316"/>
        <v>0.15630792916147554</v>
      </c>
      <c r="M2256" s="65">
        <f t="shared" si="317"/>
        <v>0.13952826880589536</v>
      </c>
      <c r="N2256" s="65">
        <f t="shared" si="318"/>
        <v>8.5658895985349343E-2</v>
      </c>
      <c r="O2256" s="65">
        <f t="shared" si="319"/>
        <v>0.19606701327756001</v>
      </c>
      <c r="P2256" s="65">
        <f t="shared" si="320"/>
        <v>5.0055797024137434E-2</v>
      </c>
      <c r="Q2256" s="65">
        <f t="shared" si="321"/>
        <v>0.11096880418482823</v>
      </c>
      <c r="R2256" s="65">
        <f t="shared" si="322"/>
        <v>0.11451073576491924</v>
      </c>
      <c r="S2256" s="65">
        <f t="shared" si="323"/>
        <v>0.14690255579583489</v>
      </c>
      <c r="T2256" s="66">
        <f>(L2256*'Football Field'!$F$4)+(M2256*'Football Field'!$F$5)+(N2256*'Football Field'!$F$6)+(O2256*'Football Field'!$F$7)+(P2256*'Football Field'!$F$8)+(Q2256*'Football Field'!$F$9)+(R2256*'Football Field'!$F$10)+(S2256*'Football Field'!$F$11)</f>
        <v>131550968.24076904</v>
      </c>
    </row>
    <row r="2257" spans="2:20" x14ac:dyDescent="0.3">
      <c r="B2257" s="62">
        <f t="shared" si="315"/>
        <v>2230</v>
      </c>
      <c r="C2257" s="62">
        <v>0.17363049972958156</v>
      </c>
      <c r="D2257" s="62">
        <v>0.43665870636309223</v>
      </c>
      <c r="E2257" s="62">
        <v>0.73150903018971047</v>
      </c>
      <c r="F2257" s="62">
        <v>6.0435541786594715E-2</v>
      </c>
      <c r="G2257" s="62">
        <v>0.95094234491256924</v>
      </c>
      <c r="H2257" s="62">
        <v>0.55822475173789776</v>
      </c>
      <c r="I2257" s="62">
        <v>0.51973349570300065</v>
      </c>
      <c r="J2257" s="62">
        <v>0.16462472163505992</v>
      </c>
      <c r="K2257" s="62"/>
      <c r="L2257" s="65">
        <f t="shared" si="316"/>
        <v>4.828757858475706E-2</v>
      </c>
      <c r="M2257" s="65">
        <f t="shared" si="317"/>
        <v>0.12143714169495001</v>
      </c>
      <c r="N2257" s="65">
        <f t="shared" si="318"/>
        <v>0.20343660725366847</v>
      </c>
      <c r="O2257" s="65">
        <f t="shared" si="319"/>
        <v>1.6807450176539295E-2</v>
      </c>
      <c r="P2257" s="65">
        <f t="shared" si="320"/>
        <v>0.26446219576085017</v>
      </c>
      <c r="Q2257" s="65">
        <f t="shared" si="321"/>
        <v>0.15524531467387029</v>
      </c>
      <c r="R2257" s="65">
        <f t="shared" si="322"/>
        <v>0.14454068873830123</v>
      </c>
      <c r="S2257" s="65">
        <f t="shared" si="323"/>
        <v>4.5783023117063455E-2</v>
      </c>
      <c r="T2257" s="66">
        <f>(L2257*'Football Field'!$F$4)+(M2257*'Football Field'!$F$5)+(N2257*'Football Field'!$F$6)+(O2257*'Football Field'!$F$7)+(P2257*'Football Field'!$F$8)+(Q2257*'Football Field'!$F$9)+(R2257*'Football Field'!$F$10)+(S2257*'Football Field'!$F$11)</f>
        <v>154899539.26138803</v>
      </c>
    </row>
    <row r="2258" spans="2:20" x14ac:dyDescent="0.3">
      <c r="B2258" s="62">
        <f t="shared" si="315"/>
        <v>2231</v>
      </c>
      <c r="C2258" s="62">
        <v>0.47127468147725882</v>
      </c>
      <c r="D2258" s="62">
        <v>0.84240320322213225</v>
      </c>
      <c r="E2258" s="62">
        <v>9.5354368854808635E-2</v>
      </c>
      <c r="F2258" s="62">
        <v>0.98762669714098361</v>
      </c>
      <c r="G2258" s="62">
        <v>0.22156484700143431</v>
      </c>
      <c r="H2258" s="62">
        <v>0.61406227014573656</v>
      </c>
      <c r="I2258" s="62">
        <v>0.87180116252493722</v>
      </c>
      <c r="J2258" s="62">
        <v>5.4177761700347715E-2</v>
      </c>
      <c r="K2258" s="62"/>
      <c r="L2258" s="65">
        <f t="shared" si="316"/>
        <v>0.11333445135802279</v>
      </c>
      <c r="M2258" s="65">
        <f t="shared" si="317"/>
        <v>0.20258526208144786</v>
      </c>
      <c r="N2258" s="65">
        <f t="shared" si="318"/>
        <v>2.2931287216352948E-2</v>
      </c>
      <c r="O2258" s="65">
        <f t="shared" si="319"/>
        <v>0.23750932156199603</v>
      </c>
      <c r="P2258" s="65">
        <f t="shared" si="320"/>
        <v>5.3283003229494592E-2</v>
      </c>
      <c r="Q2258" s="65">
        <f t="shared" si="321"/>
        <v>0.14767271237334079</v>
      </c>
      <c r="R2258" s="65">
        <f t="shared" si="322"/>
        <v>0.20965502780318154</v>
      </c>
      <c r="S2258" s="65">
        <f t="shared" si="323"/>
        <v>1.3028934376163599E-2</v>
      </c>
      <c r="T2258" s="66">
        <f>(L2258*'Football Field'!$F$4)+(M2258*'Football Field'!$F$5)+(N2258*'Football Field'!$F$6)+(O2258*'Football Field'!$F$7)+(P2258*'Football Field'!$F$8)+(Q2258*'Football Field'!$F$9)+(R2258*'Football Field'!$F$10)+(S2258*'Football Field'!$F$11)</f>
        <v>142642353.25374278</v>
      </c>
    </row>
    <row r="2259" spans="2:20" x14ac:dyDescent="0.3">
      <c r="B2259" s="62">
        <f t="shared" si="315"/>
        <v>2232</v>
      </c>
      <c r="C2259" s="62">
        <v>0.64977076772259701</v>
      </c>
      <c r="D2259" s="62">
        <v>0.78290760342824306</v>
      </c>
      <c r="E2259" s="62">
        <v>0.8100151981922622</v>
      </c>
      <c r="F2259" s="62">
        <v>0.98714901708672387</v>
      </c>
      <c r="G2259" s="62">
        <v>0.70632119117477299</v>
      </c>
      <c r="H2259" s="62">
        <v>0.9864990058892098</v>
      </c>
      <c r="I2259" s="62">
        <v>0.19387065227581868</v>
      </c>
      <c r="J2259" s="62">
        <v>0.48677160146149634</v>
      </c>
      <c r="K2259" s="62"/>
      <c r="L2259" s="65">
        <f t="shared" si="316"/>
        <v>0.11596205514516866</v>
      </c>
      <c r="M2259" s="65">
        <f t="shared" si="317"/>
        <v>0.1397224670486826</v>
      </c>
      <c r="N2259" s="65">
        <f t="shared" si="318"/>
        <v>0.14456025378060294</v>
      </c>
      <c r="O2259" s="65">
        <f t="shared" si="319"/>
        <v>0.17617263570832187</v>
      </c>
      <c r="P2259" s="65">
        <f t="shared" si="320"/>
        <v>0.12605438870124441</v>
      </c>
      <c r="Q2259" s="65">
        <f t="shared" si="321"/>
        <v>0.17605663074460937</v>
      </c>
      <c r="R2259" s="65">
        <f t="shared" si="322"/>
        <v>3.4599339316286795E-2</v>
      </c>
      <c r="S2259" s="65">
        <f t="shared" si="323"/>
        <v>8.6872229555083211E-2</v>
      </c>
      <c r="T2259" s="66">
        <f>(L2259*'Football Field'!$F$4)+(M2259*'Football Field'!$F$5)+(N2259*'Football Field'!$F$6)+(O2259*'Football Field'!$F$7)+(P2259*'Football Field'!$F$8)+(Q2259*'Football Field'!$F$9)+(R2259*'Football Field'!$F$10)+(S2259*'Football Field'!$F$11)</f>
        <v>127817656.55420178</v>
      </c>
    </row>
    <row r="2260" spans="2:20" x14ac:dyDescent="0.3">
      <c r="B2260" s="62">
        <f t="shared" si="315"/>
        <v>2233</v>
      </c>
      <c r="C2260" s="62">
        <v>0.62666850570827681</v>
      </c>
      <c r="D2260" s="62">
        <v>0.22176911089264539</v>
      </c>
      <c r="E2260" s="62">
        <v>0.74755584444977874</v>
      </c>
      <c r="F2260" s="62">
        <v>0.17873153234228456</v>
      </c>
      <c r="G2260" s="62">
        <v>0.76005711641391116</v>
      </c>
      <c r="H2260" s="62">
        <v>0.43527064137956362</v>
      </c>
      <c r="I2260" s="62">
        <v>0.81242707456060026</v>
      </c>
      <c r="J2260" s="62">
        <v>0.91193085629614334</v>
      </c>
      <c r="K2260" s="62"/>
      <c r="L2260" s="65">
        <f t="shared" si="316"/>
        <v>0.13349247608552314</v>
      </c>
      <c r="M2260" s="65">
        <f t="shared" si="317"/>
        <v>4.7241097107448247E-2</v>
      </c>
      <c r="N2260" s="65">
        <f t="shared" si="318"/>
        <v>0.15924381036991231</v>
      </c>
      <c r="O2260" s="65">
        <f t="shared" si="319"/>
        <v>3.8073262960558255E-2</v>
      </c>
      <c r="P2260" s="65">
        <f t="shared" si="320"/>
        <v>0.16190682236670065</v>
      </c>
      <c r="Q2260" s="65">
        <f t="shared" si="321"/>
        <v>9.2721040160490514E-2</v>
      </c>
      <c r="R2260" s="65">
        <f t="shared" si="322"/>
        <v>0.17306263332866265</v>
      </c>
      <c r="S2260" s="65">
        <f t="shared" si="323"/>
        <v>0.19425885762070411</v>
      </c>
      <c r="T2260" s="66">
        <f>(L2260*'Football Field'!$F$4)+(M2260*'Football Field'!$F$5)+(N2260*'Football Field'!$F$6)+(O2260*'Football Field'!$F$7)+(P2260*'Football Field'!$F$8)+(Q2260*'Football Field'!$F$9)+(R2260*'Football Field'!$F$10)+(S2260*'Football Field'!$F$11)</f>
        <v>150423133.83627987</v>
      </c>
    </row>
    <row r="2261" spans="2:20" x14ac:dyDescent="0.3">
      <c r="B2261" s="62">
        <f t="shared" si="315"/>
        <v>2234</v>
      </c>
      <c r="C2261" s="62">
        <v>0.84873074297857709</v>
      </c>
      <c r="D2261" s="62">
        <v>5.8678764327643407E-2</v>
      </c>
      <c r="E2261" s="62">
        <v>0.67451837523799907</v>
      </c>
      <c r="F2261" s="62">
        <v>0.41408892831553978</v>
      </c>
      <c r="G2261" s="62">
        <v>0.95466188516356743</v>
      </c>
      <c r="H2261" s="62">
        <v>0.94492194621094183</v>
      </c>
      <c r="I2261" s="62">
        <v>0.51328282062380881</v>
      </c>
      <c r="J2261" s="62">
        <v>0.24315556724801002</v>
      </c>
      <c r="K2261" s="62"/>
      <c r="L2261" s="65">
        <f t="shared" si="316"/>
        <v>0.18244273908407474</v>
      </c>
      <c r="M2261" s="65">
        <f t="shared" si="317"/>
        <v>1.2613558043666127E-2</v>
      </c>
      <c r="N2261" s="65">
        <f t="shared" si="318"/>
        <v>0.1449941350175252</v>
      </c>
      <c r="O2261" s="65">
        <f t="shared" si="319"/>
        <v>8.9012350420047237E-2</v>
      </c>
      <c r="P2261" s="65">
        <f t="shared" si="320"/>
        <v>0.2052136448093809</v>
      </c>
      <c r="Q2261" s="65">
        <f t="shared" si="321"/>
        <v>0.20311995236836897</v>
      </c>
      <c r="R2261" s="65">
        <f t="shared" si="322"/>
        <v>0.11033502025715025</v>
      </c>
      <c r="S2261" s="65">
        <f t="shared" si="323"/>
        <v>5.2268599999786537E-2</v>
      </c>
      <c r="T2261" s="66">
        <f>(L2261*'Football Field'!$F$4)+(M2261*'Football Field'!$F$5)+(N2261*'Football Field'!$F$6)+(O2261*'Football Field'!$F$7)+(P2261*'Football Field'!$F$8)+(Q2261*'Football Field'!$F$9)+(R2261*'Football Field'!$F$10)+(S2261*'Football Field'!$F$11)</f>
        <v>144030157.65503591</v>
      </c>
    </row>
    <row r="2262" spans="2:20" x14ac:dyDescent="0.3">
      <c r="B2262" s="62">
        <f t="shared" si="315"/>
        <v>2235</v>
      </c>
      <c r="C2262" s="62">
        <v>4.5972619420843297E-2</v>
      </c>
      <c r="D2262" s="62">
        <v>0.21995647500048776</v>
      </c>
      <c r="E2262" s="62">
        <v>0.48934257286899185</v>
      </c>
      <c r="F2262" s="62">
        <v>0.80258970007393993</v>
      </c>
      <c r="G2262" s="62">
        <v>0.44898795621579057</v>
      </c>
      <c r="H2262" s="62">
        <v>6.1261895271941702E-2</v>
      </c>
      <c r="I2262" s="62">
        <v>0.76079890493809943</v>
      </c>
      <c r="J2262" s="62">
        <v>0.97466125710307494</v>
      </c>
      <c r="K2262" s="62"/>
      <c r="L2262" s="65">
        <f t="shared" si="316"/>
        <v>1.2086698215204212E-2</v>
      </c>
      <c r="M2262" s="65">
        <f t="shared" si="317"/>
        <v>5.7828933119387575E-2</v>
      </c>
      <c r="N2262" s="65">
        <f t="shared" si="318"/>
        <v>0.12865344800077932</v>
      </c>
      <c r="O2262" s="65">
        <f t="shared" si="319"/>
        <v>0.21100950125602025</v>
      </c>
      <c r="P2262" s="65">
        <f t="shared" si="320"/>
        <v>0.11804378339558266</v>
      </c>
      <c r="Q2262" s="65">
        <f t="shared" si="321"/>
        <v>1.6106413982312575E-2</v>
      </c>
      <c r="R2262" s="65">
        <f t="shared" si="322"/>
        <v>0.20002224981497405</v>
      </c>
      <c r="S2262" s="65">
        <f t="shared" si="323"/>
        <v>0.25624897221573928</v>
      </c>
      <c r="T2262" s="66">
        <f>(L2262*'Football Field'!$F$4)+(M2262*'Football Field'!$F$5)+(N2262*'Football Field'!$F$6)+(O2262*'Football Field'!$F$7)+(P2262*'Football Field'!$F$8)+(Q2262*'Football Field'!$F$9)+(R2262*'Football Field'!$F$10)+(S2262*'Football Field'!$F$11)</f>
        <v>152028341.90909526</v>
      </c>
    </row>
    <row r="2263" spans="2:20" x14ac:dyDescent="0.3">
      <c r="B2263" s="62">
        <f t="shared" si="315"/>
        <v>2236</v>
      </c>
      <c r="C2263" s="62">
        <v>0.80869202863546663</v>
      </c>
      <c r="D2263" s="62">
        <v>2.408430305803233E-2</v>
      </c>
      <c r="E2263" s="62">
        <v>0.25249786483427539</v>
      </c>
      <c r="F2263" s="62">
        <v>0.23984576876736907</v>
      </c>
      <c r="G2263" s="62">
        <v>0.37856927540554719</v>
      </c>
      <c r="H2263" s="62">
        <v>0.112551659734486</v>
      </c>
      <c r="I2263" s="62">
        <v>0.84320894382936207</v>
      </c>
      <c r="J2263" s="62">
        <v>0.59807487071108156</v>
      </c>
      <c r="K2263" s="62"/>
      <c r="L2263" s="65">
        <f t="shared" si="316"/>
        <v>0.24825353585736923</v>
      </c>
      <c r="M2263" s="65">
        <f t="shared" si="317"/>
        <v>7.3934367857014342E-3</v>
      </c>
      <c r="N2263" s="65">
        <f t="shared" si="318"/>
        <v>7.751218699077933E-2</v>
      </c>
      <c r="O2263" s="65">
        <f t="shared" si="319"/>
        <v>7.3628226875682851E-2</v>
      </c>
      <c r="P2263" s="65">
        <f t="shared" si="320"/>
        <v>0.11621378455401235</v>
      </c>
      <c r="Q2263" s="65">
        <f t="shared" si="321"/>
        <v>3.4551283438329444E-2</v>
      </c>
      <c r="R2263" s="65">
        <f t="shared" si="322"/>
        <v>0.25884959213139008</v>
      </c>
      <c r="S2263" s="65">
        <f t="shared" si="323"/>
        <v>0.18359795336673529</v>
      </c>
      <c r="T2263" s="66">
        <f>(L2263*'Football Field'!$F$4)+(M2263*'Football Field'!$F$5)+(N2263*'Football Field'!$F$6)+(O2263*'Football Field'!$F$7)+(P2263*'Football Field'!$F$8)+(Q2263*'Football Field'!$F$9)+(R2263*'Football Field'!$F$10)+(S2263*'Football Field'!$F$11)</f>
        <v>156191716.39021128</v>
      </c>
    </row>
    <row r="2264" spans="2:20" x14ac:dyDescent="0.3">
      <c r="B2264" s="62">
        <f t="shared" si="315"/>
        <v>2237</v>
      </c>
      <c r="C2264" s="62">
        <v>0.59720325140880004</v>
      </c>
      <c r="D2264" s="62">
        <v>0.39132116777959547</v>
      </c>
      <c r="E2264" s="62">
        <v>8.8191258876380019E-5</v>
      </c>
      <c r="F2264" s="62">
        <v>0.57280161501672844</v>
      </c>
      <c r="G2264" s="62">
        <v>0.37964141093611903</v>
      </c>
      <c r="H2264" s="62">
        <v>0.97913626332269565</v>
      </c>
      <c r="I2264" s="62">
        <v>0.2889600303639418</v>
      </c>
      <c r="J2264" s="62">
        <v>4.2540695172211374E-2</v>
      </c>
      <c r="K2264" s="62"/>
      <c r="L2264" s="65">
        <f t="shared" si="316"/>
        <v>0.18365919545093476</v>
      </c>
      <c r="M2264" s="65">
        <f t="shared" si="317"/>
        <v>0.12034383715724982</v>
      </c>
      <c r="N2264" s="65">
        <f t="shared" si="318"/>
        <v>2.7121646797521758E-5</v>
      </c>
      <c r="O2264" s="65">
        <f t="shared" si="319"/>
        <v>0.1761549079292542</v>
      </c>
      <c r="P2264" s="65">
        <f t="shared" si="320"/>
        <v>0.11675193651056855</v>
      </c>
      <c r="Q2264" s="65">
        <f t="shared" si="321"/>
        <v>0.30111587292009684</v>
      </c>
      <c r="R2264" s="65">
        <f t="shared" si="322"/>
        <v>8.8864497252697336E-2</v>
      </c>
      <c r="S2264" s="65">
        <f t="shared" si="323"/>
        <v>1.3082631132400893E-2</v>
      </c>
      <c r="T2264" s="66">
        <f>(L2264*'Football Field'!$F$4)+(M2264*'Football Field'!$F$5)+(N2264*'Football Field'!$F$6)+(O2264*'Football Field'!$F$7)+(P2264*'Football Field'!$F$8)+(Q2264*'Football Field'!$F$9)+(R2264*'Football Field'!$F$10)+(S2264*'Football Field'!$F$11)</f>
        <v>129967852.90081133</v>
      </c>
    </row>
    <row r="2265" spans="2:20" x14ac:dyDescent="0.3">
      <c r="B2265" s="62">
        <f t="shared" si="315"/>
        <v>2238</v>
      </c>
      <c r="C2265" s="62">
        <v>0.85965342470756501</v>
      </c>
      <c r="D2265" s="62">
        <v>0.35780817801342424</v>
      </c>
      <c r="E2265" s="62">
        <v>4.7130356997334921E-2</v>
      </c>
      <c r="F2265" s="62">
        <v>0.50230226492337782</v>
      </c>
      <c r="G2265" s="62">
        <v>0.81430194843312043</v>
      </c>
      <c r="H2265" s="62">
        <v>0.51135619589789916</v>
      </c>
      <c r="I2265" s="62">
        <v>0.52865590151668684</v>
      </c>
      <c r="J2265" s="62">
        <v>0.11185123282215925</v>
      </c>
      <c r="K2265" s="62"/>
      <c r="L2265" s="65">
        <f t="shared" si="316"/>
        <v>0.23028120070011562</v>
      </c>
      <c r="M2265" s="65">
        <f t="shared" si="317"/>
        <v>9.5848506485368218E-2</v>
      </c>
      <c r="N2265" s="65">
        <f t="shared" si="318"/>
        <v>1.2625128786596076E-2</v>
      </c>
      <c r="O2265" s="65">
        <f t="shared" si="319"/>
        <v>0.13455511879137996</v>
      </c>
      <c r="P2265" s="65">
        <f t="shared" si="320"/>
        <v>0.21813259277296804</v>
      </c>
      <c r="Q2265" s="65">
        <f t="shared" si="321"/>
        <v>0.13698045676589915</v>
      </c>
      <c r="R2265" s="65">
        <f t="shared" si="322"/>
        <v>0.14161464639064028</v>
      </c>
      <c r="S2265" s="65">
        <f t="shared" si="323"/>
        <v>2.9962349307032721E-2</v>
      </c>
      <c r="T2265" s="66">
        <f>(L2265*'Football Field'!$F$4)+(M2265*'Football Field'!$F$5)+(N2265*'Football Field'!$F$6)+(O2265*'Football Field'!$F$7)+(P2265*'Football Field'!$F$8)+(Q2265*'Football Field'!$F$9)+(R2265*'Football Field'!$F$10)+(S2265*'Football Field'!$F$11)</f>
        <v>145622496.47142541</v>
      </c>
    </row>
    <row r="2266" spans="2:20" x14ac:dyDescent="0.3">
      <c r="B2266" s="62">
        <f t="shared" si="315"/>
        <v>2239</v>
      </c>
      <c r="C2266" s="62">
        <v>0.78066159933742751</v>
      </c>
      <c r="D2266" s="62">
        <v>1.9219933174041137E-2</v>
      </c>
      <c r="E2266" s="62">
        <v>0.22929940761768219</v>
      </c>
      <c r="F2266" s="62">
        <v>0.6337116489066621</v>
      </c>
      <c r="G2266" s="62">
        <v>0.74662913079124027</v>
      </c>
      <c r="H2266" s="62">
        <v>0.15253438529065466</v>
      </c>
      <c r="I2266" s="62">
        <v>0.38151755918965857</v>
      </c>
      <c r="J2266" s="62">
        <v>0.86973440478794206</v>
      </c>
      <c r="K2266" s="62"/>
      <c r="L2266" s="65">
        <f t="shared" si="316"/>
        <v>0.20472030719580342</v>
      </c>
      <c r="M2266" s="65">
        <f t="shared" si="317"/>
        <v>5.0402256586106319E-3</v>
      </c>
      <c r="N2266" s="65">
        <f t="shared" si="318"/>
        <v>6.0131361920644021E-2</v>
      </c>
      <c r="O2266" s="65">
        <f t="shared" si="319"/>
        <v>0.16618422572320721</v>
      </c>
      <c r="P2266" s="65">
        <f t="shared" si="320"/>
        <v>0.19579564967285085</v>
      </c>
      <c r="Q2266" s="65">
        <f t="shared" si="321"/>
        <v>4.0000540876007122E-2</v>
      </c>
      <c r="R2266" s="65">
        <f t="shared" si="322"/>
        <v>0.10004897382449671</v>
      </c>
      <c r="S2266" s="65">
        <f t="shared" si="323"/>
        <v>0.22807871512838013</v>
      </c>
      <c r="T2266" s="66">
        <f>(L2266*'Football Field'!$F$4)+(M2266*'Football Field'!$F$5)+(N2266*'Football Field'!$F$6)+(O2266*'Football Field'!$F$7)+(P2266*'Football Field'!$F$8)+(Q2266*'Football Field'!$F$9)+(R2266*'Football Field'!$F$10)+(S2266*'Football Field'!$F$11)</f>
        <v>141438672.78692967</v>
      </c>
    </row>
    <row r="2267" spans="2:20" x14ac:dyDescent="0.3">
      <c r="B2267" s="62">
        <f t="shared" si="315"/>
        <v>2240</v>
      </c>
      <c r="C2267" s="62">
        <v>0.96331381752152057</v>
      </c>
      <c r="D2267" s="62">
        <v>0.73767683144915663</v>
      </c>
      <c r="E2267" s="62">
        <v>0.18516656550820942</v>
      </c>
      <c r="F2267" s="62">
        <v>0.930766133280442</v>
      </c>
      <c r="G2267" s="62">
        <v>0.15917449944480788</v>
      </c>
      <c r="H2267" s="62">
        <v>0.60615653489632149</v>
      </c>
      <c r="I2267" s="62">
        <v>0.98185396623572663</v>
      </c>
      <c r="J2267" s="62">
        <v>0.36378076877764032</v>
      </c>
      <c r="K2267" s="62"/>
      <c r="L2267" s="65">
        <f t="shared" si="316"/>
        <v>0.19548204000290414</v>
      </c>
      <c r="M2267" s="65">
        <f t="shared" si="317"/>
        <v>0.14969428368169141</v>
      </c>
      <c r="N2267" s="65">
        <f t="shared" si="318"/>
        <v>3.7575229699295297E-2</v>
      </c>
      <c r="O2267" s="65">
        <f t="shared" si="319"/>
        <v>0.18887724767345718</v>
      </c>
      <c r="P2267" s="65">
        <f t="shared" si="320"/>
        <v>3.2300746965271313E-2</v>
      </c>
      <c r="Q2267" s="65">
        <f t="shared" si="321"/>
        <v>0.1230053112987527</v>
      </c>
      <c r="R2267" s="65">
        <f t="shared" si="322"/>
        <v>0.19924433015870716</v>
      </c>
      <c r="S2267" s="65">
        <f t="shared" si="323"/>
        <v>7.3820810519920982E-2</v>
      </c>
      <c r="T2267" s="66">
        <f>(L2267*'Football Field'!$F$4)+(M2267*'Football Field'!$F$5)+(N2267*'Football Field'!$F$6)+(O2267*'Football Field'!$F$7)+(P2267*'Football Field'!$F$8)+(Q2267*'Football Field'!$F$9)+(R2267*'Football Field'!$F$10)+(S2267*'Football Field'!$F$11)</f>
        <v>139759957.12535825</v>
      </c>
    </row>
    <row r="2268" spans="2:20" x14ac:dyDescent="0.3">
      <c r="B2268" s="62">
        <f t="shared" si="315"/>
        <v>2241</v>
      </c>
      <c r="C2268" s="62">
        <v>0.53524364014645254</v>
      </c>
      <c r="D2268" s="62">
        <v>0.12513221410955533</v>
      </c>
      <c r="E2268" s="62">
        <v>0.53379615335392028</v>
      </c>
      <c r="F2268" s="62">
        <v>0.9038311304915414</v>
      </c>
      <c r="G2268" s="62">
        <v>0.28423155081317564</v>
      </c>
      <c r="H2268" s="62">
        <v>0.59795649208898838</v>
      </c>
      <c r="I2268" s="62">
        <v>0.21262293356665074</v>
      </c>
      <c r="J2268" s="62">
        <v>0.29667702998699286</v>
      </c>
      <c r="K2268" s="62"/>
      <c r="L2268" s="65">
        <f t="shared" si="316"/>
        <v>0.15338730432982961</v>
      </c>
      <c r="M2268" s="65">
        <f t="shared" si="317"/>
        <v>3.5859731097105635E-2</v>
      </c>
      <c r="N2268" s="65">
        <f t="shared" si="318"/>
        <v>0.15297249118585876</v>
      </c>
      <c r="O2268" s="65">
        <f t="shared" si="319"/>
        <v>0.2590151666959491</v>
      </c>
      <c r="P2268" s="65">
        <f t="shared" si="320"/>
        <v>8.1453581349964124E-2</v>
      </c>
      <c r="Q2268" s="65">
        <f t="shared" si="321"/>
        <v>0.1713592232557028</v>
      </c>
      <c r="R2268" s="65">
        <f t="shared" si="322"/>
        <v>6.0932360839570744E-2</v>
      </c>
      <c r="S2268" s="65">
        <f t="shared" si="323"/>
        <v>8.5020141246019185E-2</v>
      </c>
      <c r="T2268" s="66">
        <f>(L2268*'Football Field'!$F$4)+(M2268*'Football Field'!$F$5)+(N2268*'Football Field'!$F$6)+(O2268*'Football Field'!$F$7)+(P2268*'Football Field'!$F$8)+(Q2268*'Football Field'!$F$9)+(R2268*'Football Field'!$F$10)+(S2268*'Football Field'!$F$11)</f>
        <v>128762593.22159204</v>
      </c>
    </row>
    <row r="2269" spans="2:20" x14ac:dyDescent="0.3">
      <c r="B2269" s="62">
        <f t="shared" si="315"/>
        <v>2242</v>
      </c>
      <c r="C2269" s="62">
        <v>0.54211794459599927</v>
      </c>
      <c r="D2269" s="62">
        <v>0.50002353514050712</v>
      </c>
      <c r="E2269" s="62">
        <v>0.86567504578976939</v>
      </c>
      <c r="F2269" s="62">
        <v>0.5197418674705313</v>
      </c>
      <c r="G2269" s="62">
        <v>0.49685260076062354</v>
      </c>
      <c r="H2269" s="62">
        <v>0.49708939200419755</v>
      </c>
      <c r="I2269" s="62">
        <v>0.38297113245328496</v>
      </c>
      <c r="J2269" s="62">
        <v>0.4324409636243205</v>
      </c>
      <c r="K2269" s="62"/>
      <c r="L2269" s="65">
        <f t="shared" si="316"/>
        <v>0.1279511783450073</v>
      </c>
      <c r="M2269" s="65">
        <f t="shared" si="317"/>
        <v>0.1180160169188692</v>
      </c>
      <c r="N2269" s="65">
        <f t="shared" si="318"/>
        <v>0.20431742442175296</v>
      </c>
      <c r="O2269" s="65">
        <f t="shared" si="319"/>
        <v>0.12266995594039568</v>
      </c>
      <c r="P2269" s="65">
        <f t="shared" si="320"/>
        <v>0.11726761005574064</v>
      </c>
      <c r="Q2269" s="65">
        <f t="shared" si="321"/>
        <v>0.1173234977439072</v>
      </c>
      <c r="R2269" s="65">
        <f t="shared" si="322"/>
        <v>9.0389200649015553E-2</v>
      </c>
      <c r="S2269" s="65">
        <f t="shared" si="323"/>
        <v>0.10206511592531146</v>
      </c>
      <c r="T2269" s="66">
        <f>(L2269*'Football Field'!$F$4)+(M2269*'Football Field'!$F$5)+(N2269*'Football Field'!$F$6)+(O2269*'Football Field'!$F$7)+(P2269*'Football Field'!$F$8)+(Q2269*'Football Field'!$F$9)+(R2269*'Football Field'!$F$10)+(S2269*'Football Field'!$F$11)</f>
        <v>136154799.80128068</v>
      </c>
    </row>
    <row r="2270" spans="2:20" x14ac:dyDescent="0.3">
      <c r="B2270" s="62">
        <f t="shared" ref="B2270:B2333" si="324">B2269+1</f>
        <v>2243</v>
      </c>
      <c r="C2270" s="62">
        <v>0.60536427122216263</v>
      </c>
      <c r="D2270" s="62">
        <v>0.8137983060547157</v>
      </c>
      <c r="E2270" s="62">
        <v>0.84445548624516442</v>
      </c>
      <c r="F2270" s="62">
        <v>0.15941452723175564</v>
      </c>
      <c r="G2270" s="62">
        <v>0.84596214533071268</v>
      </c>
      <c r="H2270" s="62">
        <v>0.39007943999015293</v>
      </c>
      <c r="I2270" s="62">
        <v>0.39615260140789987</v>
      </c>
      <c r="J2270" s="62">
        <v>0.473854142479882</v>
      </c>
      <c r="K2270" s="62"/>
      <c r="L2270" s="65">
        <f t="shared" si="316"/>
        <v>0.13366161521953601</v>
      </c>
      <c r="M2270" s="65">
        <f t="shared" si="317"/>
        <v>0.1796828805746892</v>
      </c>
      <c r="N2270" s="65">
        <f t="shared" si="318"/>
        <v>0.18645184335813686</v>
      </c>
      <c r="O2270" s="65">
        <f t="shared" si="319"/>
        <v>3.5197986092303568E-2</v>
      </c>
      <c r="P2270" s="65">
        <f t="shared" si="320"/>
        <v>0.18678450667596533</v>
      </c>
      <c r="Q2270" s="65">
        <f t="shared" si="321"/>
        <v>8.6127725886025311E-2</v>
      </c>
      <c r="R2270" s="65">
        <f t="shared" si="322"/>
        <v>8.7468651677608936E-2</v>
      </c>
      <c r="S2270" s="65">
        <f t="shared" si="323"/>
        <v>0.10462479051573471</v>
      </c>
      <c r="T2270" s="66">
        <f>(L2270*'Football Field'!$F$4)+(M2270*'Football Field'!$F$5)+(N2270*'Football Field'!$F$6)+(O2270*'Football Field'!$F$7)+(P2270*'Football Field'!$F$8)+(Q2270*'Football Field'!$F$9)+(R2270*'Football Field'!$F$10)+(S2270*'Football Field'!$F$11)</f>
        <v>140155426.74548504</v>
      </c>
    </row>
    <row r="2271" spans="2:20" x14ac:dyDescent="0.3">
      <c r="B2271" s="62">
        <f t="shared" si="324"/>
        <v>2244</v>
      </c>
      <c r="C2271" s="62">
        <v>0.75848713900550979</v>
      </c>
      <c r="D2271" s="62">
        <v>0.74840392488640384</v>
      </c>
      <c r="E2271" s="62">
        <v>0.54861589175854775</v>
      </c>
      <c r="F2271" s="62">
        <v>0.59623045010550768</v>
      </c>
      <c r="G2271" s="62">
        <v>6.7021623952003395E-2</v>
      </c>
      <c r="H2271" s="62">
        <v>0.1439709352399513</v>
      </c>
      <c r="I2271" s="62">
        <v>0.97608208328061674</v>
      </c>
      <c r="J2271" s="62">
        <v>0.77598838373023671</v>
      </c>
      <c r="K2271" s="62"/>
      <c r="L2271" s="65">
        <f t="shared" si="316"/>
        <v>0.16435968362852169</v>
      </c>
      <c r="M2271" s="65">
        <f t="shared" si="317"/>
        <v>0.16217471067730219</v>
      </c>
      <c r="N2271" s="65">
        <f t="shared" si="318"/>
        <v>0.11888182378575464</v>
      </c>
      <c r="O2271" s="65">
        <f t="shared" si="319"/>
        <v>0.12919961738246488</v>
      </c>
      <c r="P2271" s="65">
        <f t="shared" si="320"/>
        <v>1.4523190101105999E-2</v>
      </c>
      <c r="Q2271" s="65">
        <f t="shared" si="321"/>
        <v>3.1197651418014206E-2</v>
      </c>
      <c r="R2271" s="65">
        <f t="shared" si="322"/>
        <v>0.21151122300348607</v>
      </c>
      <c r="S2271" s="65">
        <f t="shared" si="323"/>
        <v>0.16815210000335037</v>
      </c>
      <c r="T2271" s="66">
        <f>(L2271*'Football Field'!$F$4)+(M2271*'Football Field'!$F$5)+(N2271*'Football Field'!$F$6)+(O2271*'Football Field'!$F$7)+(P2271*'Football Field'!$F$8)+(Q2271*'Football Field'!$F$9)+(R2271*'Football Field'!$F$10)+(S2271*'Football Field'!$F$11)</f>
        <v>142550404.26090422</v>
      </c>
    </row>
    <row r="2272" spans="2:20" x14ac:dyDescent="0.3">
      <c r="B2272" s="62">
        <f t="shared" si="324"/>
        <v>2245</v>
      </c>
      <c r="C2272" s="62">
        <v>3.9769568323182902E-2</v>
      </c>
      <c r="D2272" s="62">
        <v>0.81349901199342578</v>
      </c>
      <c r="E2272" s="62">
        <v>0.52435828957352348</v>
      </c>
      <c r="F2272" s="62">
        <v>0.88893658101421391</v>
      </c>
      <c r="G2272" s="62">
        <v>0.71905810278085958</v>
      </c>
      <c r="H2272" s="62">
        <v>0.47753265817721158</v>
      </c>
      <c r="I2272" s="62">
        <v>0.11474156159985749</v>
      </c>
      <c r="J2272" s="62">
        <v>0.19464506472189957</v>
      </c>
      <c r="K2272" s="62"/>
      <c r="L2272" s="65">
        <f t="shared" si="316"/>
        <v>1.0541852303002523E-2</v>
      </c>
      <c r="M2272" s="65">
        <f t="shared" si="317"/>
        <v>0.2156369001388955</v>
      </c>
      <c r="N2272" s="65">
        <f t="shared" si="318"/>
        <v>0.13899340313726369</v>
      </c>
      <c r="O2272" s="65">
        <f t="shared" si="319"/>
        <v>0.23563338851543969</v>
      </c>
      <c r="P2272" s="65">
        <f t="shared" si="320"/>
        <v>0.19060313290788966</v>
      </c>
      <c r="Q2272" s="65">
        <f t="shared" si="321"/>
        <v>0.12658117662870974</v>
      </c>
      <c r="R2272" s="65">
        <f t="shared" si="322"/>
        <v>3.0414928962064124E-2</v>
      </c>
      <c r="S2272" s="65">
        <f t="shared" si="323"/>
        <v>5.1595217406735221E-2</v>
      </c>
      <c r="T2272" s="66">
        <f>(L2272*'Football Field'!$F$4)+(M2272*'Football Field'!$F$5)+(N2272*'Football Field'!$F$6)+(O2272*'Football Field'!$F$7)+(P2272*'Football Field'!$F$8)+(Q2272*'Football Field'!$F$9)+(R2272*'Football Field'!$F$10)+(S2272*'Football Field'!$F$11)</f>
        <v>132797446.9209583</v>
      </c>
    </row>
    <row r="2273" spans="2:20" x14ac:dyDescent="0.3">
      <c r="B2273" s="62">
        <f t="shared" si="324"/>
        <v>2246</v>
      </c>
      <c r="C2273" s="62">
        <v>0.60820173857644133</v>
      </c>
      <c r="D2273" s="62">
        <v>0.49428934668834534</v>
      </c>
      <c r="E2273" s="62">
        <v>0.65237313630434546</v>
      </c>
      <c r="F2273" s="62">
        <v>0.37502649926296128</v>
      </c>
      <c r="G2273" s="62">
        <v>0.59008137380292769</v>
      </c>
      <c r="H2273" s="62">
        <v>0.57699926150642789</v>
      </c>
      <c r="I2273" s="62">
        <v>0.89724213897036664</v>
      </c>
      <c r="J2273" s="62">
        <v>0.91646779354995789</v>
      </c>
      <c r="K2273" s="62"/>
      <c r="L2273" s="65">
        <f t="shared" si="316"/>
        <v>0.11900600022266274</v>
      </c>
      <c r="M2273" s="65">
        <f t="shared" si="317"/>
        <v>9.6716918698284637E-2</v>
      </c>
      <c r="N2273" s="65">
        <f t="shared" si="318"/>
        <v>0.12764895704837986</v>
      </c>
      <c r="O2273" s="65">
        <f t="shared" si="319"/>
        <v>7.3380920875455641E-2</v>
      </c>
      <c r="P2273" s="65">
        <f t="shared" si="320"/>
        <v>0.1154604132940248</v>
      </c>
      <c r="Q2273" s="65">
        <f t="shared" si="321"/>
        <v>0.11290065431912591</v>
      </c>
      <c r="R2273" s="65">
        <f t="shared" si="322"/>
        <v>0.17556213903632181</v>
      </c>
      <c r="S2273" s="65">
        <f t="shared" si="323"/>
        <v>0.17932399650574452</v>
      </c>
      <c r="T2273" s="66">
        <f>(L2273*'Football Field'!$F$4)+(M2273*'Football Field'!$F$5)+(N2273*'Football Field'!$F$6)+(O2273*'Football Field'!$F$7)+(P2273*'Football Field'!$F$8)+(Q2273*'Football Field'!$F$9)+(R2273*'Football Field'!$F$10)+(S2273*'Football Field'!$F$11)</f>
        <v>146181731.1565274</v>
      </c>
    </row>
    <row r="2274" spans="2:20" x14ac:dyDescent="0.3">
      <c r="B2274" s="62">
        <f t="shared" si="324"/>
        <v>2247</v>
      </c>
      <c r="C2274" s="62">
        <v>0.20460840623316634</v>
      </c>
      <c r="D2274" s="62">
        <v>0.36507726312045652</v>
      </c>
      <c r="E2274" s="62">
        <v>0.6139063993919015</v>
      </c>
      <c r="F2274" s="62">
        <v>0.43857078027865271</v>
      </c>
      <c r="G2274" s="62">
        <v>0.71521677722132293</v>
      </c>
      <c r="H2274" s="62">
        <v>0.46862749621063327</v>
      </c>
      <c r="I2274" s="62">
        <v>0.8223406240909199</v>
      </c>
      <c r="J2274" s="62">
        <v>0.54099753475247403</v>
      </c>
      <c r="K2274" s="62"/>
      <c r="L2274" s="65">
        <f t="shared" si="316"/>
        <v>4.9074469114103382E-2</v>
      </c>
      <c r="M2274" s="65">
        <f t="shared" si="317"/>
        <v>8.7562252221688619E-2</v>
      </c>
      <c r="N2274" s="65">
        <f t="shared" si="318"/>
        <v>0.14724287819131049</v>
      </c>
      <c r="O2274" s="65">
        <f t="shared" si="319"/>
        <v>0.10518936444188097</v>
      </c>
      <c r="P2274" s="65">
        <f t="shared" si="320"/>
        <v>0.17154174791644977</v>
      </c>
      <c r="Q2274" s="65">
        <f t="shared" si="321"/>
        <v>0.11239834184818785</v>
      </c>
      <c r="R2274" s="65">
        <f t="shared" si="322"/>
        <v>0.19723495383778999</v>
      </c>
      <c r="S2274" s="65">
        <f t="shared" si="323"/>
        <v>0.12975599242858882</v>
      </c>
      <c r="T2274" s="66">
        <f>(L2274*'Football Field'!$F$4)+(M2274*'Football Field'!$F$5)+(N2274*'Football Field'!$F$6)+(O2274*'Football Field'!$F$7)+(P2274*'Football Field'!$F$8)+(Q2274*'Football Field'!$F$9)+(R2274*'Football Field'!$F$10)+(S2274*'Football Field'!$F$11)</f>
        <v>154508262.34674445</v>
      </c>
    </row>
    <row r="2275" spans="2:20" x14ac:dyDescent="0.3">
      <c r="B2275" s="62">
        <f t="shared" si="324"/>
        <v>2248</v>
      </c>
      <c r="C2275" s="62">
        <v>7.4417102577352123E-2</v>
      </c>
      <c r="D2275" s="62">
        <v>6.0702802165325864E-2</v>
      </c>
      <c r="E2275" s="62">
        <v>0.79309898380623178</v>
      </c>
      <c r="F2275" s="62">
        <v>1.703749452519665E-2</v>
      </c>
      <c r="G2275" s="62">
        <v>0.97368870377486483</v>
      </c>
      <c r="H2275" s="62">
        <v>0.58549353632924017</v>
      </c>
      <c r="I2275" s="62">
        <v>0.92543110472309442</v>
      </c>
      <c r="J2275" s="62">
        <v>0.22743152570746061</v>
      </c>
      <c r="K2275" s="62"/>
      <c r="L2275" s="65">
        <f t="shared" si="316"/>
        <v>2.0347545202606045E-2</v>
      </c>
      <c r="M2275" s="65">
        <f t="shared" si="317"/>
        <v>1.6597703595083568E-2</v>
      </c>
      <c r="N2275" s="65">
        <f t="shared" si="318"/>
        <v>0.21685361112204191</v>
      </c>
      <c r="O2275" s="65">
        <f t="shared" si="319"/>
        <v>4.6584881429675108E-3</v>
      </c>
      <c r="P2275" s="65">
        <f t="shared" si="320"/>
        <v>0.26623147404499359</v>
      </c>
      <c r="Q2275" s="65">
        <f t="shared" si="321"/>
        <v>0.16008895514185947</v>
      </c>
      <c r="R2275" s="65">
        <f t="shared" si="322"/>
        <v>0.25303660829414709</v>
      </c>
      <c r="S2275" s="65">
        <f t="shared" si="323"/>
        <v>6.2185614456300872E-2</v>
      </c>
      <c r="T2275" s="66">
        <f>(L2275*'Football Field'!$F$4)+(M2275*'Football Field'!$F$5)+(N2275*'Football Field'!$F$6)+(O2275*'Football Field'!$F$7)+(P2275*'Football Field'!$F$8)+(Q2275*'Football Field'!$F$9)+(R2275*'Football Field'!$F$10)+(S2275*'Football Field'!$F$11)</f>
        <v>170965269.93578079</v>
      </c>
    </row>
    <row r="2276" spans="2:20" x14ac:dyDescent="0.3">
      <c r="B2276" s="62">
        <f t="shared" si="324"/>
        <v>2249</v>
      </c>
      <c r="C2276" s="62">
        <v>0.57485946812096678</v>
      </c>
      <c r="D2276" s="62">
        <v>0.26624658259705858</v>
      </c>
      <c r="E2276" s="62">
        <v>0.37533231391297128</v>
      </c>
      <c r="F2276" s="62">
        <v>0.68830810070617821</v>
      </c>
      <c r="G2276" s="62">
        <v>0.38050813325588118</v>
      </c>
      <c r="H2276" s="62">
        <v>0.59094165474905735</v>
      </c>
      <c r="I2276" s="62">
        <v>0.57373425524027222</v>
      </c>
      <c r="J2276" s="62">
        <v>0.13725853726421544</v>
      </c>
      <c r="K2276" s="62"/>
      <c r="L2276" s="65">
        <f t="shared" si="316"/>
        <v>0.16025346330340834</v>
      </c>
      <c r="M2276" s="65">
        <f t="shared" si="317"/>
        <v>7.4221508594683655E-2</v>
      </c>
      <c r="N2276" s="65">
        <f t="shared" si="318"/>
        <v>0.10463131692140587</v>
      </c>
      <c r="O2276" s="65">
        <f t="shared" si="319"/>
        <v>0.19187951677738599</v>
      </c>
      <c r="P2276" s="65">
        <f t="shared" si="320"/>
        <v>0.10607417908360572</v>
      </c>
      <c r="Q2276" s="65">
        <f t="shared" si="321"/>
        <v>0.16473669137490105</v>
      </c>
      <c r="R2276" s="65">
        <f t="shared" si="322"/>
        <v>0.15993978792519059</v>
      </c>
      <c r="S2276" s="65">
        <f t="shared" si="323"/>
        <v>3.8263536019418648E-2</v>
      </c>
      <c r="T2276" s="66">
        <f>(L2276*'Football Field'!$F$4)+(M2276*'Football Field'!$F$5)+(N2276*'Football Field'!$F$6)+(O2276*'Football Field'!$F$7)+(P2276*'Football Field'!$F$8)+(Q2276*'Football Field'!$F$9)+(R2276*'Football Field'!$F$10)+(S2276*'Football Field'!$F$11)</f>
        <v>142263723.4458648</v>
      </c>
    </row>
    <row r="2277" spans="2:20" x14ac:dyDescent="0.3">
      <c r="B2277" s="62">
        <f t="shared" si="324"/>
        <v>2250</v>
      </c>
      <c r="C2277" s="62">
        <v>5.1595269849641134E-2</v>
      </c>
      <c r="D2277" s="62">
        <v>0.49174944397536258</v>
      </c>
      <c r="E2277" s="62">
        <v>0.33996494794589949</v>
      </c>
      <c r="F2277" s="62">
        <v>0.33930398830968611</v>
      </c>
      <c r="G2277" s="62">
        <v>0.46400533280155332</v>
      </c>
      <c r="H2277" s="62">
        <v>0.53800313527868293</v>
      </c>
      <c r="I2277" s="62">
        <v>0.14385024182337758</v>
      </c>
      <c r="J2277" s="62">
        <v>0.86409483254436692</v>
      </c>
      <c r="K2277" s="62"/>
      <c r="L2277" s="65">
        <f t="shared" si="316"/>
        <v>1.5961081944063912E-2</v>
      </c>
      <c r="M2277" s="65">
        <f t="shared" si="317"/>
        <v>0.15212350267983374</v>
      </c>
      <c r="N2277" s="65">
        <f t="shared" si="318"/>
        <v>0.10516871814193382</v>
      </c>
      <c r="O2277" s="65">
        <f t="shared" si="319"/>
        <v>0.10496424918681324</v>
      </c>
      <c r="P2277" s="65">
        <f t="shared" si="320"/>
        <v>0.14354081606532682</v>
      </c>
      <c r="Q2277" s="65">
        <f t="shared" si="321"/>
        <v>0.16643215847830453</v>
      </c>
      <c r="R2277" s="65">
        <f t="shared" si="322"/>
        <v>4.4500309894828644E-2</v>
      </c>
      <c r="S2277" s="65">
        <f t="shared" si="323"/>
        <v>0.26730916360889534</v>
      </c>
      <c r="T2277" s="66">
        <f>(L2277*'Football Field'!$F$4)+(M2277*'Football Field'!$F$5)+(N2277*'Football Field'!$F$6)+(O2277*'Football Field'!$F$7)+(P2277*'Football Field'!$F$8)+(Q2277*'Football Field'!$F$9)+(R2277*'Football Field'!$F$10)+(S2277*'Football Field'!$F$11)</f>
        <v>130927682.38210748</v>
      </c>
    </row>
    <row r="2278" spans="2:20" x14ac:dyDescent="0.3">
      <c r="B2278" s="62">
        <f t="shared" si="324"/>
        <v>2251</v>
      </c>
      <c r="C2278" s="62">
        <v>0.49354401014032401</v>
      </c>
      <c r="D2278" s="62">
        <v>0.30004231516564128</v>
      </c>
      <c r="E2278" s="62">
        <v>0.33132313814119341</v>
      </c>
      <c r="F2278" s="62">
        <v>0.10193899779257753</v>
      </c>
      <c r="G2278" s="62">
        <v>0.83801004470362672</v>
      </c>
      <c r="H2278" s="62">
        <v>0.36461323194407724</v>
      </c>
      <c r="I2278" s="62">
        <v>0.43913644132717988</v>
      </c>
      <c r="J2278" s="62">
        <v>0.68252110656192355</v>
      </c>
      <c r="K2278" s="62"/>
      <c r="L2278" s="65">
        <f t="shared" si="316"/>
        <v>0.13898227026459786</v>
      </c>
      <c r="M2278" s="65">
        <f t="shared" si="317"/>
        <v>8.4492084353957692E-2</v>
      </c>
      <c r="N2278" s="65">
        <f t="shared" si="318"/>
        <v>9.330078166071086E-2</v>
      </c>
      <c r="O2278" s="65">
        <f t="shared" si="319"/>
        <v>2.8706078993202863E-2</v>
      </c>
      <c r="P2278" s="65">
        <f t="shared" si="320"/>
        <v>0.23598409893442523</v>
      </c>
      <c r="Q2278" s="65">
        <f t="shared" si="321"/>
        <v>0.10267529076017444</v>
      </c>
      <c r="R2278" s="65">
        <f t="shared" si="322"/>
        <v>0.12366106834974093</v>
      </c>
      <c r="S2278" s="65">
        <f t="shared" si="323"/>
        <v>0.19219832668319006</v>
      </c>
      <c r="T2278" s="66">
        <f>(L2278*'Football Field'!$F$4)+(M2278*'Football Field'!$F$5)+(N2278*'Football Field'!$F$6)+(O2278*'Football Field'!$F$7)+(P2278*'Football Field'!$F$8)+(Q2278*'Football Field'!$F$9)+(R2278*'Football Field'!$F$10)+(S2278*'Football Field'!$F$11)</f>
        <v>147685609.30445382</v>
      </c>
    </row>
    <row r="2279" spans="2:20" x14ac:dyDescent="0.3">
      <c r="B2279" s="62">
        <f t="shared" si="324"/>
        <v>2252</v>
      </c>
      <c r="C2279" s="62">
        <v>9.7194460916243841E-2</v>
      </c>
      <c r="D2279" s="62">
        <v>0.450865362751528</v>
      </c>
      <c r="E2279" s="62">
        <v>0.88920258154218368</v>
      </c>
      <c r="F2279" s="62">
        <v>0.90965544678060739</v>
      </c>
      <c r="G2279" s="62">
        <v>0.95806910458851047</v>
      </c>
      <c r="H2279" s="62">
        <v>0.23819219251203716</v>
      </c>
      <c r="I2279" s="62">
        <v>9.9992995904631843E-2</v>
      </c>
      <c r="J2279" s="62">
        <v>0.49241552543205591</v>
      </c>
      <c r="K2279" s="62"/>
      <c r="L2279" s="65">
        <f t="shared" ref="L2279:L2342" si="325">C2279/SUM($C2279:$J2279)</f>
        <v>2.3501970859244232E-2</v>
      </c>
      <c r="M2279" s="65">
        <f t="shared" ref="M2279:M2342" si="326">D2279/SUM($C2279:$J2279)</f>
        <v>0.10902086926496933</v>
      </c>
      <c r="N2279" s="65">
        <f t="shared" ref="N2279:N2342" si="327">E2279/SUM($C2279:$J2279)</f>
        <v>0.21501238817896995</v>
      </c>
      <c r="O2279" s="65">
        <f t="shared" ref="O2279:O2342" si="328">F2279/SUM($C2279:$J2279)</f>
        <v>0.21995796468909334</v>
      </c>
      <c r="P2279" s="65">
        <f t="shared" ref="P2279:P2342" si="329">G2279/SUM($C2279:$J2279)</f>
        <v>0.23166456159044618</v>
      </c>
      <c r="Q2279" s="65">
        <f t="shared" ref="Q2279:Q2342" si="330">H2279/SUM($C2279:$J2279)</f>
        <v>5.7595730400124202E-2</v>
      </c>
      <c r="R2279" s="65">
        <f t="shared" ref="R2279:R2342" si="331">I2279/SUM($C2279:$J2279)</f>
        <v>2.417866670307784E-2</v>
      </c>
      <c r="S2279" s="65">
        <f t="shared" ref="S2279:S2342" si="332">J2279/SUM($C2279:$J2279)</f>
        <v>0.11906784831407502</v>
      </c>
      <c r="T2279" s="66">
        <f>(L2279*'Football Field'!$F$4)+(M2279*'Football Field'!$F$5)+(N2279*'Football Field'!$F$6)+(O2279*'Football Field'!$F$7)+(P2279*'Football Field'!$F$8)+(Q2279*'Football Field'!$F$9)+(R2279*'Football Field'!$F$10)+(S2279*'Football Field'!$F$11)</f>
        <v>137978285.30052364</v>
      </c>
    </row>
    <row r="2280" spans="2:20" x14ac:dyDescent="0.3">
      <c r="B2280" s="62">
        <f t="shared" si="324"/>
        <v>2253</v>
      </c>
      <c r="C2280" s="62">
        <v>0.59817397485071089</v>
      </c>
      <c r="D2280" s="62">
        <v>0.682759776528022</v>
      </c>
      <c r="E2280" s="62">
        <v>3.8964589150605855E-2</v>
      </c>
      <c r="F2280" s="62">
        <v>0.99698057906263049</v>
      </c>
      <c r="G2280" s="62">
        <v>0.95825275008298283</v>
      </c>
      <c r="H2280" s="62">
        <v>0.40218584129707668</v>
      </c>
      <c r="I2280" s="62">
        <v>0.55156355312184524</v>
      </c>
      <c r="J2280" s="62">
        <v>0.68585200946166891</v>
      </c>
      <c r="K2280" s="62"/>
      <c r="L2280" s="65">
        <f t="shared" si="325"/>
        <v>0.12171036878264571</v>
      </c>
      <c r="M2280" s="65">
        <f t="shared" si="326"/>
        <v>0.13892102914026264</v>
      </c>
      <c r="N2280" s="65">
        <f t="shared" si="327"/>
        <v>7.9281190997453482E-3</v>
      </c>
      <c r="O2280" s="65">
        <f t="shared" si="328"/>
        <v>0.2028554886178934</v>
      </c>
      <c r="P2280" s="65">
        <f t="shared" si="329"/>
        <v>0.19497554307455789</v>
      </c>
      <c r="Q2280" s="65">
        <f t="shared" si="330"/>
        <v>8.183269269720829E-2</v>
      </c>
      <c r="R2280" s="65">
        <f t="shared" si="331"/>
        <v>0.11222655327704685</v>
      </c>
      <c r="S2280" s="65">
        <f t="shared" si="332"/>
        <v>0.13955020531064005</v>
      </c>
      <c r="T2280" s="66">
        <f>(L2280*'Football Field'!$F$4)+(M2280*'Football Field'!$F$5)+(N2280*'Football Field'!$F$6)+(O2280*'Football Field'!$F$7)+(P2280*'Football Field'!$F$8)+(Q2280*'Football Field'!$F$9)+(R2280*'Football Field'!$F$10)+(S2280*'Football Field'!$F$11)</f>
        <v>141241128.61893636</v>
      </c>
    </row>
    <row r="2281" spans="2:20" x14ac:dyDescent="0.3">
      <c r="B2281" s="62">
        <f t="shared" si="324"/>
        <v>2254</v>
      </c>
      <c r="C2281" s="62">
        <v>0.15262985860818168</v>
      </c>
      <c r="D2281" s="62">
        <v>7.2228865587318336E-2</v>
      </c>
      <c r="E2281" s="62">
        <v>0.20782896015729235</v>
      </c>
      <c r="F2281" s="62">
        <v>0.74659573633619181</v>
      </c>
      <c r="G2281" s="62">
        <v>0.97479538168001634</v>
      </c>
      <c r="H2281" s="62">
        <v>0.14772695417281001</v>
      </c>
      <c r="I2281" s="62">
        <v>0.85827534003367778</v>
      </c>
      <c r="J2281" s="62">
        <v>0.80927338405335392</v>
      </c>
      <c r="K2281" s="62"/>
      <c r="L2281" s="65">
        <f t="shared" si="325"/>
        <v>3.8452060493221904E-2</v>
      </c>
      <c r="M2281" s="65">
        <f t="shared" si="326"/>
        <v>1.8196627673292491E-2</v>
      </c>
      <c r="N2281" s="65">
        <f t="shared" si="327"/>
        <v>5.2358377456973096E-2</v>
      </c>
      <c r="O2281" s="65">
        <f t="shared" si="328"/>
        <v>0.18808996273316281</v>
      </c>
      <c r="P2281" s="65">
        <f t="shared" si="329"/>
        <v>0.24558032960704104</v>
      </c>
      <c r="Q2281" s="65">
        <f t="shared" si="330"/>
        <v>3.7216871129485636E-2</v>
      </c>
      <c r="R2281" s="65">
        <f t="shared" si="331"/>
        <v>0.21622542008334464</v>
      </c>
      <c r="S2281" s="65">
        <f t="shared" si="332"/>
        <v>0.2038803508234783</v>
      </c>
      <c r="T2281" s="66">
        <f>(L2281*'Football Field'!$F$4)+(M2281*'Football Field'!$F$5)+(N2281*'Football Field'!$F$6)+(O2281*'Football Field'!$F$7)+(P2281*'Football Field'!$F$8)+(Q2281*'Football Field'!$F$9)+(R2281*'Football Field'!$F$10)+(S2281*'Football Field'!$F$11)</f>
        <v>162168155.3346464</v>
      </c>
    </row>
    <row r="2282" spans="2:20" x14ac:dyDescent="0.3">
      <c r="B2282" s="62">
        <f t="shared" si="324"/>
        <v>2255</v>
      </c>
      <c r="C2282" s="62">
        <v>0.71289748641101069</v>
      </c>
      <c r="D2282" s="62">
        <v>0.51514881394009537</v>
      </c>
      <c r="E2282" s="62">
        <v>0.66247246076557897</v>
      </c>
      <c r="F2282" s="62">
        <v>0.33582886562033065</v>
      </c>
      <c r="G2282" s="62">
        <v>0.11185014268030757</v>
      </c>
      <c r="H2282" s="62">
        <v>0.73906379460874583</v>
      </c>
      <c r="I2282" s="62">
        <v>0.15617295061557057</v>
      </c>
      <c r="J2282" s="62">
        <v>0.54673372604649328</v>
      </c>
      <c r="K2282" s="62"/>
      <c r="L2282" s="65">
        <f t="shared" si="325"/>
        <v>0.18858882489347525</v>
      </c>
      <c r="M2282" s="65">
        <f t="shared" si="326"/>
        <v>0.13627668959155081</v>
      </c>
      <c r="N2282" s="65">
        <f t="shared" si="327"/>
        <v>0.17524946472884606</v>
      </c>
      <c r="O2282" s="65">
        <f t="shared" si="328"/>
        <v>8.8839661157302657E-2</v>
      </c>
      <c r="P2282" s="65">
        <f t="shared" si="329"/>
        <v>2.9588667900121463E-2</v>
      </c>
      <c r="Q2282" s="65">
        <f t="shared" si="330"/>
        <v>0.19551082056448588</v>
      </c>
      <c r="R2282" s="65">
        <f t="shared" si="331"/>
        <v>4.13137566033678E-2</v>
      </c>
      <c r="S2282" s="65">
        <f t="shared" si="332"/>
        <v>0.14463211456085012</v>
      </c>
      <c r="T2282" s="66">
        <f>(L2282*'Football Field'!$F$4)+(M2282*'Football Field'!$F$5)+(N2282*'Football Field'!$F$6)+(O2282*'Football Field'!$F$7)+(P2282*'Football Field'!$F$8)+(Q2282*'Football Field'!$F$9)+(R2282*'Football Field'!$F$10)+(S2282*'Football Field'!$F$11)</f>
        <v>121132249.2235032</v>
      </c>
    </row>
    <row r="2283" spans="2:20" x14ac:dyDescent="0.3">
      <c r="B2283" s="62">
        <f t="shared" si="324"/>
        <v>2256</v>
      </c>
      <c r="C2283" s="62">
        <v>0.94018544472199828</v>
      </c>
      <c r="D2283" s="62">
        <v>4.5699639733346231E-2</v>
      </c>
      <c r="E2283" s="62">
        <v>0.27131346353499697</v>
      </c>
      <c r="F2283" s="62">
        <v>0.43570527385776936</v>
      </c>
      <c r="G2283" s="62">
        <v>5.2294075554963904E-3</v>
      </c>
      <c r="H2283" s="62">
        <v>0.49061023365164858</v>
      </c>
      <c r="I2283" s="62">
        <v>0.37730152668946959</v>
      </c>
      <c r="J2283" s="62">
        <v>0.40113091390716871</v>
      </c>
      <c r="K2283" s="62"/>
      <c r="L2283" s="65">
        <f t="shared" si="325"/>
        <v>0.31686205174585425</v>
      </c>
      <c r="M2283" s="65">
        <f t="shared" si="326"/>
        <v>1.5401729192091628E-2</v>
      </c>
      <c r="N2283" s="65">
        <f t="shared" si="327"/>
        <v>9.1438280824899548E-2</v>
      </c>
      <c r="O2283" s="65">
        <f t="shared" si="328"/>
        <v>0.14684174043120224</v>
      </c>
      <c r="P2283" s="65">
        <f t="shared" si="329"/>
        <v>1.7624191235377123E-3</v>
      </c>
      <c r="Q2283" s="65">
        <f t="shared" si="330"/>
        <v>0.16534585396431101</v>
      </c>
      <c r="R2283" s="65">
        <f t="shared" si="331"/>
        <v>0.12715846277435064</v>
      </c>
      <c r="S2283" s="65">
        <f t="shared" si="332"/>
        <v>0.13518946194375303</v>
      </c>
      <c r="T2283" s="66">
        <f>(L2283*'Football Field'!$F$4)+(M2283*'Football Field'!$F$5)+(N2283*'Football Field'!$F$6)+(O2283*'Football Field'!$F$7)+(P2283*'Football Field'!$F$8)+(Q2283*'Football Field'!$F$9)+(R2283*'Football Field'!$F$10)+(S2283*'Football Field'!$F$11)</f>
        <v>128681866.12414725</v>
      </c>
    </row>
    <row r="2284" spans="2:20" x14ac:dyDescent="0.3">
      <c r="B2284" s="62">
        <f t="shared" si="324"/>
        <v>2257</v>
      </c>
      <c r="C2284" s="62">
        <v>0.84280560483954359</v>
      </c>
      <c r="D2284" s="62">
        <v>0.73032045498666498</v>
      </c>
      <c r="E2284" s="62">
        <v>2.4992812042272994E-2</v>
      </c>
      <c r="F2284" s="62">
        <v>0.90154444113446086</v>
      </c>
      <c r="G2284" s="62">
        <v>0.89308800978643155</v>
      </c>
      <c r="H2284" s="62">
        <v>0.70341768285845574</v>
      </c>
      <c r="I2284" s="62">
        <v>0.47642673276665182</v>
      </c>
      <c r="J2284" s="62">
        <v>0.40014014203379511</v>
      </c>
      <c r="K2284" s="62"/>
      <c r="L2284" s="65">
        <f t="shared" si="325"/>
        <v>0.16948529443384941</v>
      </c>
      <c r="M2284" s="65">
        <f t="shared" si="326"/>
        <v>0.14686491954220357</v>
      </c>
      <c r="N2284" s="65">
        <f t="shared" si="327"/>
        <v>5.025968127633589E-3</v>
      </c>
      <c r="O2284" s="65">
        <f t="shared" si="328"/>
        <v>0.18129747141390293</v>
      </c>
      <c r="P2284" s="65">
        <f t="shared" si="329"/>
        <v>0.17959691229487185</v>
      </c>
      <c r="Q2284" s="65">
        <f t="shared" si="330"/>
        <v>0.14145486504202687</v>
      </c>
      <c r="R2284" s="65">
        <f t="shared" si="331"/>
        <v>9.5807769449380728E-2</v>
      </c>
      <c r="S2284" s="65">
        <f t="shared" si="332"/>
        <v>8.0466799696130992E-2</v>
      </c>
      <c r="T2284" s="66">
        <f>(L2284*'Football Field'!$F$4)+(M2284*'Football Field'!$F$5)+(N2284*'Football Field'!$F$6)+(O2284*'Football Field'!$F$7)+(P2284*'Football Field'!$F$8)+(Q2284*'Football Field'!$F$9)+(R2284*'Football Field'!$F$10)+(S2284*'Football Field'!$F$11)</f>
        <v>136758694.26835558</v>
      </c>
    </row>
    <row r="2285" spans="2:20" x14ac:dyDescent="0.3">
      <c r="B2285" s="62">
        <f t="shared" si="324"/>
        <v>2258</v>
      </c>
      <c r="C2285" s="62">
        <v>7.8754508557146496E-2</v>
      </c>
      <c r="D2285" s="62">
        <v>0.16386368615777924</v>
      </c>
      <c r="E2285" s="62">
        <v>0.5347000105578299</v>
      </c>
      <c r="F2285" s="62">
        <v>0.43628012740139954</v>
      </c>
      <c r="G2285" s="62">
        <v>0.81475104247831143</v>
      </c>
      <c r="H2285" s="62">
        <v>0.40072254005879759</v>
      </c>
      <c r="I2285" s="62">
        <v>0.44584894140622888</v>
      </c>
      <c r="J2285" s="62">
        <v>0.17410634730682417</v>
      </c>
      <c r="K2285" s="62"/>
      <c r="L2285" s="65">
        <f t="shared" si="325"/>
        <v>2.5829388618043087E-2</v>
      </c>
      <c r="M2285" s="65">
        <f t="shared" si="326"/>
        <v>5.3742940025879371E-2</v>
      </c>
      <c r="N2285" s="65">
        <f t="shared" si="327"/>
        <v>0.17536741222565433</v>
      </c>
      <c r="O2285" s="65">
        <f t="shared" si="328"/>
        <v>0.14308830266908595</v>
      </c>
      <c r="P2285" s="65">
        <f t="shared" si="329"/>
        <v>0.26721671798456514</v>
      </c>
      <c r="Q2285" s="65">
        <f t="shared" si="330"/>
        <v>0.13142635773896635</v>
      </c>
      <c r="R2285" s="65">
        <f t="shared" si="331"/>
        <v>0.14622661970099488</v>
      </c>
      <c r="S2285" s="65">
        <f t="shared" si="332"/>
        <v>5.7102261036810951E-2</v>
      </c>
      <c r="T2285" s="66">
        <f>(L2285*'Football Field'!$F$4)+(M2285*'Football Field'!$F$5)+(N2285*'Football Field'!$F$6)+(O2285*'Football Field'!$F$7)+(P2285*'Football Field'!$F$8)+(Q2285*'Football Field'!$F$9)+(R2285*'Football Field'!$F$10)+(S2285*'Football Field'!$F$11)</f>
        <v>155934461.67673433</v>
      </c>
    </row>
    <row r="2286" spans="2:20" x14ac:dyDescent="0.3">
      <c r="B2286" s="62">
        <f t="shared" si="324"/>
        <v>2259</v>
      </c>
      <c r="C2286" s="62">
        <v>0.42504786735961486</v>
      </c>
      <c r="D2286" s="62">
        <v>0.6450422515399451</v>
      </c>
      <c r="E2286" s="62">
        <v>0.37568370142454321</v>
      </c>
      <c r="F2286" s="62">
        <v>0.22117254417324783</v>
      </c>
      <c r="G2286" s="62">
        <v>0.83371316550236296</v>
      </c>
      <c r="H2286" s="62">
        <v>0.42217585432431615</v>
      </c>
      <c r="I2286" s="62">
        <v>0.97895721646764799</v>
      </c>
      <c r="J2286" s="62">
        <v>0.24713026815388273</v>
      </c>
      <c r="K2286" s="62"/>
      <c r="L2286" s="65">
        <f t="shared" si="325"/>
        <v>0.10244776313897581</v>
      </c>
      <c r="M2286" s="65">
        <f t="shared" si="326"/>
        <v>0.15547222060165244</v>
      </c>
      <c r="N2286" s="65">
        <f t="shared" si="327"/>
        <v>9.0549695256210511E-2</v>
      </c>
      <c r="O2286" s="65">
        <f t="shared" si="328"/>
        <v>5.3308425140585536E-2</v>
      </c>
      <c r="P2286" s="65">
        <f t="shared" si="329"/>
        <v>0.2009468943717069</v>
      </c>
      <c r="Q2286" s="65">
        <f t="shared" si="330"/>
        <v>0.10175553213685341</v>
      </c>
      <c r="R2286" s="65">
        <f t="shared" si="331"/>
        <v>0.23595454709343575</v>
      </c>
      <c r="S2286" s="65">
        <f t="shared" si="332"/>
        <v>5.9564922260579474E-2</v>
      </c>
      <c r="T2286" s="66">
        <f>(L2286*'Football Field'!$F$4)+(M2286*'Football Field'!$F$5)+(N2286*'Football Field'!$F$6)+(O2286*'Football Field'!$F$7)+(P2286*'Football Field'!$F$8)+(Q2286*'Football Field'!$F$9)+(R2286*'Football Field'!$F$10)+(S2286*'Football Field'!$F$11)</f>
        <v>159423874.27694154</v>
      </c>
    </row>
    <row r="2287" spans="2:20" x14ac:dyDescent="0.3">
      <c r="B2287" s="62">
        <f t="shared" si="324"/>
        <v>2260</v>
      </c>
      <c r="C2287" s="62">
        <v>0.42022625929803215</v>
      </c>
      <c r="D2287" s="62">
        <v>0.77944121806893274</v>
      </c>
      <c r="E2287" s="62">
        <v>0.35444618962008712</v>
      </c>
      <c r="F2287" s="62">
        <v>8.9907351731596474E-2</v>
      </c>
      <c r="G2287" s="62">
        <v>3.773661864994915E-2</v>
      </c>
      <c r="H2287" s="62">
        <v>0.88659696984599878</v>
      </c>
      <c r="I2287" s="62">
        <v>0.4408906193705453</v>
      </c>
      <c r="J2287" s="62">
        <v>0.31220725090895096</v>
      </c>
      <c r="K2287" s="62"/>
      <c r="L2287" s="65">
        <f t="shared" si="325"/>
        <v>0.12651882335979608</v>
      </c>
      <c r="M2287" s="65">
        <f t="shared" si="326"/>
        <v>0.23466878522284051</v>
      </c>
      <c r="N2287" s="65">
        <f t="shared" si="327"/>
        <v>0.10671421374286923</v>
      </c>
      <c r="O2287" s="65">
        <f t="shared" si="328"/>
        <v>2.7068685263691654E-2</v>
      </c>
      <c r="P2287" s="65">
        <f t="shared" si="329"/>
        <v>1.1361480829742284E-2</v>
      </c>
      <c r="Q2287" s="65">
        <f t="shared" si="330"/>
        <v>0.26693049978992983</v>
      </c>
      <c r="R2287" s="65">
        <f t="shared" si="331"/>
        <v>0.13274030634428352</v>
      </c>
      <c r="S2287" s="65">
        <f t="shared" si="332"/>
        <v>9.3997205446846935E-2</v>
      </c>
      <c r="T2287" s="66">
        <f>(L2287*'Football Field'!$F$4)+(M2287*'Football Field'!$F$5)+(N2287*'Football Field'!$F$6)+(O2287*'Football Field'!$F$7)+(P2287*'Football Field'!$F$8)+(Q2287*'Football Field'!$F$9)+(R2287*'Football Field'!$F$10)+(S2287*'Football Field'!$F$11)</f>
        <v>129686446.61986911</v>
      </c>
    </row>
    <row r="2288" spans="2:20" x14ac:dyDescent="0.3">
      <c r="B2288" s="62">
        <f t="shared" si="324"/>
        <v>2261</v>
      </c>
      <c r="C2288" s="62">
        <v>0.28936537326317446</v>
      </c>
      <c r="D2288" s="62">
        <v>0.67436759910488364</v>
      </c>
      <c r="E2288" s="62">
        <v>0.34776969440430028</v>
      </c>
      <c r="F2288" s="62">
        <v>7.0635805411371488E-2</v>
      </c>
      <c r="G2288" s="62">
        <v>1.9610865254137022E-2</v>
      </c>
      <c r="H2288" s="62">
        <v>0.72474300057962981</v>
      </c>
      <c r="I2288" s="62">
        <v>0.90210022906448017</v>
      </c>
      <c r="J2288" s="62">
        <v>0.34242315062865658</v>
      </c>
      <c r="K2288" s="62"/>
      <c r="L2288" s="65">
        <f t="shared" si="325"/>
        <v>8.5839223989050972E-2</v>
      </c>
      <c r="M2288" s="65">
        <f t="shared" si="326"/>
        <v>0.20004878516640934</v>
      </c>
      <c r="N2288" s="65">
        <f t="shared" si="327"/>
        <v>0.10316466119608664</v>
      </c>
      <c r="O2288" s="65">
        <f t="shared" si="328"/>
        <v>2.0953864154434312E-2</v>
      </c>
      <c r="P2288" s="65">
        <f t="shared" si="329"/>
        <v>5.8174944575623043E-3</v>
      </c>
      <c r="Q2288" s="65">
        <f t="shared" si="330"/>
        <v>0.21499247148922418</v>
      </c>
      <c r="R2288" s="65">
        <f t="shared" si="331"/>
        <v>0.26760487182691806</v>
      </c>
      <c r="S2288" s="65">
        <f t="shared" si="332"/>
        <v>0.10157862772031433</v>
      </c>
      <c r="T2288" s="66">
        <f>(L2288*'Football Field'!$F$4)+(M2288*'Football Field'!$F$5)+(N2288*'Football Field'!$F$6)+(O2288*'Football Field'!$F$7)+(P2288*'Football Field'!$F$8)+(Q2288*'Football Field'!$F$9)+(R2288*'Football Field'!$F$10)+(S2288*'Football Field'!$F$11)</f>
        <v>148180662.56669942</v>
      </c>
    </row>
    <row r="2289" spans="2:20" x14ac:dyDescent="0.3">
      <c r="B2289" s="62">
        <f t="shared" si="324"/>
        <v>2262</v>
      </c>
      <c r="C2289" s="62">
        <v>0.50124968156113192</v>
      </c>
      <c r="D2289" s="62">
        <v>0.40625848451223823</v>
      </c>
      <c r="E2289" s="62">
        <v>0.63493073629699559</v>
      </c>
      <c r="F2289" s="62">
        <v>0.26648315132342026</v>
      </c>
      <c r="G2289" s="62">
        <v>0.48145930142253857</v>
      </c>
      <c r="H2289" s="62">
        <v>0.13071155672298518</v>
      </c>
      <c r="I2289" s="62">
        <v>0.72896952169884421</v>
      </c>
      <c r="J2289" s="62">
        <v>0.17001622408774431</v>
      </c>
      <c r="K2289" s="62"/>
      <c r="L2289" s="65">
        <f t="shared" si="325"/>
        <v>0.15097524283342204</v>
      </c>
      <c r="M2289" s="65">
        <f t="shared" si="326"/>
        <v>0.12236411434985189</v>
      </c>
      <c r="N2289" s="65">
        <f t="shared" si="327"/>
        <v>0.19123966681892349</v>
      </c>
      <c r="O2289" s="65">
        <f t="shared" si="328"/>
        <v>8.0264107813028562E-2</v>
      </c>
      <c r="P2289" s="65">
        <f t="shared" si="329"/>
        <v>0.14501442618435356</v>
      </c>
      <c r="Q2289" s="65">
        <f t="shared" si="330"/>
        <v>3.9370018063503827E-2</v>
      </c>
      <c r="R2289" s="65">
        <f t="shared" si="331"/>
        <v>0.21956393112087025</v>
      </c>
      <c r="S2289" s="65">
        <f t="shared" si="332"/>
        <v>5.1208492816046246E-2</v>
      </c>
      <c r="T2289" s="66">
        <f>(L2289*'Football Field'!$F$4)+(M2289*'Football Field'!$F$5)+(N2289*'Football Field'!$F$6)+(O2289*'Football Field'!$F$7)+(P2289*'Football Field'!$F$8)+(Q2289*'Football Field'!$F$9)+(R2289*'Football Field'!$F$10)+(S2289*'Football Field'!$F$11)</f>
        <v>155198225.56293672</v>
      </c>
    </row>
    <row r="2290" spans="2:20" x14ac:dyDescent="0.3">
      <c r="B2290" s="62">
        <f t="shared" si="324"/>
        <v>2263</v>
      </c>
      <c r="C2290" s="62">
        <v>0.58714200242304304</v>
      </c>
      <c r="D2290" s="62">
        <v>0.97863440854120021</v>
      </c>
      <c r="E2290" s="62">
        <v>0.45593531492332395</v>
      </c>
      <c r="F2290" s="62">
        <v>0.99014557953194793</v>
      </c>
      <c r="G2290" s="62">
        <v>0.70489696656965284</v>
      </c>
      <c r="H2290" s="62">
        <v>0.98552038145095189</v>
      </c>
      <c r="I2290" s="62">
        <v>0.13178818582197993</v>
      </c>
      <c r="J2290" s="62">
        <v>0.50440592331677769</v>
      </c>
      <c r="K2290" s="62"/>
      <c r="L2290" s="65">
        <f t="shared" si="325"/>
        <v>0.10998322338022068</v>
      </c>
      <c r="M2290" s="65">
        <f t="shared" si="326"/>
        <v>0.18331743652808169</v>
      </c>
      <c r="N2290" s="65">
        <f t="shared" si="327"/>
        <v>8.5405635061367904E-2</v>
      </c>
      <c r="O2290" s="65">
        <f t="shared" si="328"/>
        <v>0.18547370483322523</v>
      </c>
      <c r="P2290" s="65">
        <f t="shared" si="329"/>
        <v>0.13204103984100773</v>
      </c>
      <c r="Q2290" s="65">
        <f t="shared" si="330"/>
        <v>0.18460731443427461</v>
      </c>
      <c r="R2290" s="65">
        <f t="shared" si="331"/>
        <v>2.4686514370146174E-2</v>
      </c>
      <c r="S2290" s="65">
        <f t="shared" si="332"/>
        <v>9.4485131551675886E-2</v>
      </c>
      <c r="T2290" s="66">
        <f>(L2290*'Football Field'!$F$4)+(M2290*'Football Field'!$F$5)+(N2290*'Football Field'!$F$6)+(O2290*'Football Field'!$F$7)+(P2290*'Football Field'!$F$8)+(Q2290*'Football Field'!$F$9)+(R2290*'Football Field'!$F$10)+(S2290*'Football Field'!$F$11)</f>
        <v>125398850.31443185</v>
      </c>
    </row>
    <row r="2291" spans="2:20" x14ac:dyDescent="0.3">
      <c r="B2291" s="62">
        <f t="shared" si="324"/>
        <v>2264</v>
      </c>
      <c r="C2291" s="62">
        <v>0.14694602298553638</v>
      </c>
      <c r="D2291" s="62">
        <v>0.25699221145155715</v>
      </c>
      <c r="E2291" s="62">
        <v>2.8099283665878994E-2</v>
      </c>
      <c r="F2291" s="62">
        <v>0.85637093187434277</v>
      </c>
      <c r="G2291" s="62">
        <v>2.8895771025478911E-2</v>
      </c>
      <c r="H2291" s="62">
        <v>0.38527299026094164</v>
      </c>
      <c r="I2291" s="62">
        <v>0.11395912891671822</v>
      </c>
      <c r="J2291" s="62">
        <v>4.013734592462459E-2</v>
      </c>
      <c r="K2291" s="62"/>
      <c r="L2291" s="65">
        <f t="shared" si="325"/>
        <v>7.9144775996582928E-2</v>
      </c>
      <c r="M2291" s="65">
        <f t="shared" si="326"/>
        <v>0.13841538950803692</v>
      </c>
      <c r="N2291" s="65">
        <f t="shared" si="327"/>
        <v>1.5134206875536399E-2</v>
      </c>
      <c r="O2291" s="65">
        <f t="shared" si="328"/>
        <v>0.46123933262114231</v>
      </c>
      <c r="P2291" s="65">
        <f t="shared" si="329"/>
        <v>1.5563193059571132E-2</v>
      </c>
      <c r="Q2291" s="65">
        <f t="shared" si="330"/>
        <v>0.20750710970066338</v>
      </c>
      <c r="R2291" s="65">
        <f t="shared" si="331"/>
        <v>6.1378113865437033E-2</v>
      </c>
      <c r="S2291" s="65">
        <f t="shared" si="332"/>
        <v>2.1617878373029847E-2</v>
      </c>
      <c r="T2291" s="66">
        <f>(L2291*'Football Field'!$F$4)+(M2291*'Football Field'!$F$5)+(N2291*'Football Field'!$F$6)+(O2291*'Football Field'!$F$7)+(P2291*'Football Field'!$F$8)+(Q2291*'Football Field'!$F$9)+(R2291*'Football Field'!$F$10)+(S2291*'Football Field'!$F$11)</f>
        <v>120789728.61516559</v>
      </c>
    </row>
    <row r="2292" spans="2:20" x14ac:dyDescent="0.3">
      <c r="B2292" s="62">
        <f t="shared" si="324"/>
        <v>2265</v>
      </c>
      <c r="C2292" s="62">
        <v>1.7138837391250328E-2</v>
      </c>
      <c r="D2292" s="62">
        <v>0.3592942763134056</v>
      </c>
      <c r="E2292" s="62">
        <v>5.1892921875833831E-2</v>
      </c>
      <c r="F2292" s="62">
        <v>0.34965597928516379</v>
      </c>
      <c r="G2292" s="62">
        <v>0.48402485815248852</v>
      </c>
      <c r="H2292" s="62">
        <v>0.52447145345652579</v>
      </c>
      <c r="I2292" s="62">
        <v>0.2057097418442394</v>
      </c>
      <c r="J2292" s="62">
        <v>0.58592519831857026</v>
      </c>
      <c r="K2292" s="62"/>
      <c r="L2292" s="65">
        <f t="shared" si="325"/>
        <v>6.6478217280204208E-3</v>
      </c>
      <c r="M2292" s="65">
        <f t="shared" si="326"/>
        <v>0.13936326264750101</v>
      </c>
      <c r="N2292" s="65">
        <f t="shared" si="327"/>
        <v>2.0128255242841033E-2</v>
      </c>
      <c r="O2292" s="65">
        <f t="shared" si="328"/>
        <v>0.13562475466456331</v>
      </c>
      <c r="P2292" s="65">
        <f t="shared" si="329"/>
        <v>0.18774382972854461</v>
      </c>
      <c r="Q2292" s="65">
        <f t="shared" si="330"/>
        <v>0.20343227748894502</v>
      </c>
      <c r="R2292" s="65">
        <f t="shared" si="331"/>
        <v>7.9790808459140272E-2</v>
      </c>
      <c r="S2292" s="65">
        <f t="shared" si="332"/>
        <v>0.22726899004044432</v>
      </c>
      <c r="T2292" s="66">
        <f>(L2292*'Football Field'!$F$4)+(M2292*'Football Field'!$F$5)+(N2292*'Football Field'!$F$6)+(O2292*'Football Field'!$F$7)+(P2292*'Football Field'!$F$8)+(Q2292*'Football Field'!$F$9)+(R2292*'Football Field'!$F$10)+(S2292*'Football Field'!$F$11)</f>
        <v>137217454.31832498</v>
      </c>
    </row>
    <row r="2293" spans="2:20" x14ac:dyDescent="0.3">
      <c r="B2293" s="62">
        <f t="shared" si="324"/>
        <v>2266</v>
      </c>
      <c r="C2293" s="62">
        <v>0.46725798784684269</v>
      </c>
      <c r="D2293" s="62">
        <v>0.99772187837590731</v>
      </c>
      <c r="E2293" s="62">
        <v>0.68731059354126822</v>
      </c>
      <c r="F2293" s="62">
        <v>0.61038239597458988</v>
      </c>
      <c r="G2293" s="62">
        <v>0.39360196389815505</v>
      </c>
      <c r="H2293" s="62">
        <v>0.35372788495821461</v>
      </c>
      <c r="I2293" s="62">
        <v>0.71409405324934438</v>
      </c>
      <c r="J2293" s="62">
        <v>0.657080583795835</v>
      </c>
      <c r="K2293" s="62"/>
      <c r="L2293" s="65">
        <f t="shared" si="325"/>
        <v>9.5726492840318755E-2</v>
      </c>
      <c r="M2293" s="65">
        <f t="shared" si="326"/>
        <v>0.20440189088492652</v>
      </c>
      <c r="N2293" s="65">
        <f t="shared" si="327"/>
        <v>0.14080836352287096</v>
      </c>
      <c r="O2293" s="65">
        <f t="shared" si="328"/>
        <v>0.12504819088779329</v>
      </c>
      <c r="P2293" s="65">
        <f t="shared" si="329"/>
        <v>8.063668585454388E-2</v>
      </c>
      <c r="Q2293" s="65">
        <f t="shared" si="330"/>
        <v>7.2467738867147177E-2</v>
      </c>
      <c r="R2293" s="65">
        <f t="shared" si="331"/>
        <v>0.14629545359017765</v>
      </c>
      <c r="S2293" s="65">
        <f t="shared" si="332"/>
        <v>0.1346151835522216</v>
      </c>
      <c r="T2293" s="66">
        <f>(L2293*'Football Field'!$F$4)+(M2293*'Football Field'!$F$5)+(N2293*'Football Field'!$F$6)+(O2293*'Football Field'!$F$7)+(P2293*'Football Field'!$F$8)+(Q2293*'Football Field'!$F$9)+(R2293*'Football Field'!$F$10)+(S2293*'Football Field'!$F$11)</f>
        <v>139397842.96389082</v>
      </c>
    </row>
    <row r="2294" spans="2:20" x14ac:dyDescent="0.3">
      <c r="B2294" s="62">
        <f t="shared" si="324"/>
        <v>2267</v>
      </c>
      <c r="C2294" s="62">
        <v>0.8987381578690562</v>
      </c>
      <c r="D2294" s="62">
        <v>0.97567944487715164</v>
      </c>
      <c r="E2294" s="62">
        <v>0.87338193573041434</v>
      </c>
      <c r="F2294" s="62">
        <v>0.27241630630247871</v>
      </c>
      <c r="G2294" s="62">
        <v>0.36070601702056304</v>
      </c>
      <c r="H2294" s="62">
        <v>0.46431502894031573</v>
      </c>
      <c r="I2294" s="62">
        <v>0.49410542787216061</v>
      </c>
      <c r="J2294" s="62">
        <v>0.86763778036630179</v>
      </c>
      <c r="K2294" s="62"/>
      <c r="L2294" s="65">
        <f t="shared" si="325"/>
        <v>0.17260257208307361</v>
      </c>
      <c r="M2294" s="65">
        <f t="shared" si="326"/>
        <v>0.18737913845082113</v>
      </c>
      <c r="N2294" s="65">
        <f t="shared" si="327"/>
        <v>0.16773291219257078</v>
      </c>
      <c r="O2294" s="65">
        <f t="shared" si="328"/>
        <v>5.2317524001277468E-2</v>
      </c>
      <c r="P2294" s="65">
        <f t="shared" si="329"/>
        <v>6.9273553991752349E-2</v>
      </c>
      <c r="Q2294" s="65">
        <f t="shared" si="330"/>
        <v>8.9171654224568631E-2</v>
      </c>
      <c r="R2294" s="65">
        <f t="shared" si="331"/>
        <v>9.4892897318562694E-2</v>
      </c>
      <c r="S2294" s="65">
        <f t="shared" si="332"/>
        <v>0.16662974773737352</v>
      </c>
      <c r="T2294" s="66">
        <f>(L2294*'Football Field'!$F$4)+(M2294*'Football Field'!$F$5)+(N2294*'Football Field'!$F$6)+(O2294*'Football Field'!$F$7)+(P2294*'Football Field'!$F$8)+(Q2294*'Football Field'!$F$9)+(R2294*'Football Field'!$F$10)+(S2294*'Football Field'!$F$11)</f>
        <v>131451772.92053373</v>
      </c>
    </row>
    <row r="2295" spans="2:20" x14ac:dyDescent="0.3">
      <c r="B2295" s="62">
        <f t="shared" si="324"/>
        <v>2268</v>
      </c>
      <c r="C2295" s="62">
        <v>0.39786545422780872</v>
      </c>
      <c r="D2295" s="62">
        <v>6.8579985201702942E-2</v>
      </c>
      <c r="E2295" s="62">
        <v>0.87046337418069386</v>
      </c>
      <c r="F2295" s="62">
        <v>0.60739758916400799</v>
      </c>
      <c r="G2295" s="62">
        <v>0.22546716322443328</v>
      </c>
      <c r="H2295" s="62">
        <v>0.39566009144279812</v>
      </c>
      <c r="I2295" s="62">
        <v>0.55087011230328808</v>
      </c>
      <c r="J2295" s="62">
        <v>0.21752434594129511</v>
      </c>
      <c r="K2295" s="62"/>
      <c r="L2295" s="65">
        <f t="shared" si="325"/>
        <v>0.11934192178529179</v>
      </c>
      <c r="M2295" s="65">
        <f t="shared" si="326"/>
        <v>2.0570942118769281E-2</v>
      </c>
      <c r="N2295" s="65">
        <f t="shared" si="327"/>
        <v>0.26110025591453495</v>
      </c>
      <c r="O2295" s="65">
        <f t="shared" si="328"/>
        <v>0.18219223309868179</v>
      </c>
      <c r="P2295" s="65">
        <f t="shared" si="329"/>
        <v>6.763011031180205E-2</v>
      </c>
      <c r="Q2295" s="65">
        <f t="shared" si="330"/>
        <v>0.11868041114092651</v>
      </c>
      <c r="R2295" s="65">
        <f t="shared" si="331"/>
        <v>0.16523650685870203</v>
      </c>
      <c r="S2295" s="65">
        <f t="shared" si="332"/>
        <v>6.524761877129151E-2</v>
      </c>
      <c r="T2295" s="66">
        <f>(L2295*'Football Field'!$F$4)+(M2295*'Football Field'!$F$5)+(N2295*'Football Field'!$F$6)+(O2295*'Football Field'!$F$7)+(P2295*'Football Field'!$F$8)+(Q2295*'Football Field'!$F$9)+(R2295*'Football Field'!$F$10)+(S2295*'Football Field'!$F$11)</f>
        <v>144450758.3665604</v>
      </c>
    </row>
    <row r="2296" spans="2:20" x14ac:dyDescent="0.3">
      <c r="B2296" s="62">
        <f t="shared" si="324"/>
        <v>2269</v>
      </c>
      <c r="C2296" s="62">
        <v>7.3234279358835197E-2</v>
      </c>
      <c r="D2296" s="62">
        <v>0.80591186492101652</v>
      </c>
      <c r="E2296" s="62">
        <v>0.55679623541583245</v>
      </c>
      <c r="F2296" s="62">
        <v>0.18844836945282817</v>
      </c>
      <c r="G2296" s="62">
        <v>0.11965469444263632</v>
      </c>
      <c r="H2296" s="62">
        <v>0.51403353754743852</v>
      </c>
      <c r="I2296" s="62">
        <v>0.70871374437976387</v>
      </c>
      <c r="J2296" s="62">
        <v>0.72207966928891176</v>
      </c>
      <c r="K2296" s="62"/>
      <c r="L2296" s="65">
        <f t="shared" si="325"/>
        <v>1.9852754858618947E-2</v>
      </c>
      <c r="M2296" s="65">
        <f t="shared" si="326"/>
        <v>0.21847106071098565</v>
      </c>
      <c r="N2296" s="65">
        <f t="shared" si="327"/>
        <v>0.15093941340980543</v>
      </c>
      <c r="O2296" s="65">
        <f t="shared" si="328"/>
        <v>5.1085629776216279E-2</v>
      </c>
      <c r="P2296" s="65">
        <f t="shared" si="329"/>
        <v>3.2436658587342668E-2</v>
      </c>
      <c r="Q2296" s="65">
        <f t="shared" si="330"/>
        <v>0.13934706396215582</v>
      </c>
      <c r="R2296" s="65">
        <f t="shared" si="331"/>
        <v>0.19212205479848074</v>
      </c>
      <c r="S2296" s="65">
        <f t="shared" si="332"/>
        <v>0.19574536389639446</v>
      </c>
      <c r="T2296" s="66">
        <f>(L2296*'Football Field'!$F$4)+(M2296*'Football Field'!$F$5)+(N2296*'Football Field'!$F$6)+(O2296*'Football Field'!$F$7)+(P2296*'Football Field'!$F$8)+(Q2296*'Football Field'!$F$9)+(R2296*'Football Field'!$F$10)+(S2296*'Football Field'!$F$11)</f>
        <v>142339029.58533669</v>
      </c>
    </row>
    <row r="2297" spans="2:20" x14ac:dyDescent="0.3">
      <c r="B2297" s="62">
        <f t="shared" si="324"/>
        <v>2270</v>
      </c>
      <c r="C2297" s="62">
        <v>0.48574007406978914</v>
      </c>
      <c r="D2297" s="62">
        <v>0.74089197680434682</v>
      </c>
      <c r="E2297" s="62">
        <v>0.42090963731697251</v>
      </c>
      <c r="F2297" s="62">
        <v>0.16967851979678861</v>
      </c>
      <c r="G2297" s="62">
        <v>0.62525856243206768</v>
      </c>
      <c r="H2297" s="62">
        <v>0.31801361045099508</v>
      </c>
      <c r="I2297" s="62">
        <v>0.61491521330321042</v>
      </c>
      <c r="J2297" s="62">
        <v>0.2250896672061784</v>
      </c>
      <c r="K2297" s="62"/>
      <c r="L2297" s="65">
        <f t="shared" si="325"/>
        <v>0.1349091635980213</v>
      </c>
      <c r="M2297" s="65">
        <f t="shared" si="326"/>
        <v>0.20577490358104195</v>
      </c>
      <c r="N2297" s="65">
        <f t="shared" si="327"/>
        <v>0.11690319607564577</v>
      </c>
      <c r="O2297" s="65">
        <f t="shared" si="328"/>
        <v>4.7126412681046649E-2</v>
      </c>
      <c r="P2297" s="65">
        <f t="shared" si="329"/>
        <v>0.17365894681790642</v>
      </c>
      <c r="Q2297" s="65">
        <f t="shared" si="330"/>
        <v>8.8324913856225484E-2</v>
      </c>
      <c r="R2297" s="65">
        <f t="shared" si="331"/>
        <v>0.17078619109057894</v>
      </c>
      <c r="S2297" s="65">
        <f t="shared" si="332"/>
        <v>6.2516272299533465E-2</v>
      </c>
      <c r="T2297" s="66">
        <f>(L2297*'Football Field'!$F$4)+(M2297*'Football Field'!$F$5)+(N2297*'Football Field'!$F$6)+(O2297*'Football Field'!$F$7)+(P2297*'Football Field'!$F$8)+(Q2297*'Football Field'!$F$9)+(R2297*'Football Field'!$F$10)+(S2297*'Football Field'!$F$11)</f>
        <v>148493032.1924324</v>
      </c>
    </row>
    <row r="2298" spans="2:20" x14ac:dyDescent="0.3">
      <c r="B2298" s="62">
        <f t="shared" si="324"/>
        <v>2271</v>
      </c>
      <c r="C2298" s="62">
        <v>0.38075148264832559</v>
      </c>
      <c r="D2298" s="62">
        <v>0.9069380955122045</v>
      </c>
      <c r="E2298" s="62">
        <v>0.25630671261070637</v>
      </c>
      <c r="F2298" s="62">
        <v>0.18214326410646819</v>
      </c>
      <c r="G2298" s="62">
        <v>0.61334130101015782</v>
      </c>
      <c r="H2298" s="62">
        <v>0.2193311559799408</v>
      </c>
      <c r="I2298" s="62">
        <v>0.29036705014236941</v>
      </c>
      <c r="J2298" s="62">
        <v>0.71322784068322698</v>
      </c>
      <c r="K2298" s="62"/>
      <c r="L2298" s="65">
        <f t="shared" si="325"/>
        <v>0.10688040222481435</v>
      </c>
      <c r="M2298" s="65">
        <f t="shared" si="326"/>
        <v>0.25458576751198841</v>
      </c>
      <c r="N2298" s="65">
        <f t="shared" si="327"/>
        <v>7.1947624067571478E-2</v>
      </c>
      <c r="O2298" s="65">
        <f t="shared" si="328"/>
        <v>5.1129269923869916E-2</v>
      </c>
      <c r="P2298" s="65">
        <f t="shared" si="329"/>
        <v>0.17217047848925793</v>
      </c>
      <c r="Q2298" s="65">
        <f t="shared" si="330"/>
        <v>6.1568249212102334E-2</v>
      </c>
      <c r="R2298" s="65">
        <f t="shared" si="331"/>
        <v>8.1508670422470272E-2</v>
      </c>
      <c r="S2298" s="65">
        <f t="shared" si="332"/>
        <v>0.20020953814792541</v>
      </c>
      <c r="T2298" s="66">
        <f>(L2298*'Football Field'!$F$4)+(M2298*'Football Field'!$F$5)+(N2298*'Football Field'!$F$6)+(O2298*'Football Field'!$F$7)+(P2298*'Football Field'!$F$8)+(Q2298*'Football Field'!$F$9)+(R2298*'Football Field'!$F$10)+(S2298*'Football Field'!$F$11)</f>
        <v>135876698.88808361</v>
      </c>
    </row>
    <row r="2299" spans="2:20" x14ac:dyDescent="0.3">
      <c r="B2299" s="62">
        <f t="shared" si="324"/>
        <v>2272</v>
      </c>
      <c r="C2299" s="62">
        <v>0.48787163514591314</v>
      </c>
      <c r="D2299" s="62">
        <v>0.76383897741123152</v>
      </c>
      <c r="E2299" s="62">
        <v>2.5189662442028027E-2</v>
      </c>
      <c r="F2299" s="62">
        <v>0.89872796840540292</v>
      </c>
      <c r="G2299" s="62">
        <v>0.81594768353343039</v>
      </c>
      <c r="H2299" s="62">
        <v>0.49617675030662034</v>
      </c>
      <c r="I2299" s="62">
        <v>0.59767071995344578</v>
      </c>
      <c r="J2299" s="62">
        <v>0.33634601126908115</v>
      </c>
      <c r="K2299" s="62"/>
      <c r="L2299" s="65">
        <f t="shared" si="325"/>
        <v>0.11033402922633143</v>
      </c>
      <c r="M2299" s="65">
        <f t="shared" si="326"/>
        <v>0.17274509519844528</v>
      </c>
      <c r="N2299" s="65">
        <f t="shared" si="327"/>
        <v>5.6967381414763218E-3</v>
      </c>
      <c r="O2299" s="65">
        <f t="shared" si="328"/>
        <v>0.20325075447951843</v>
      </c>
      <c r="P2299" s="65">
        <f t="shared" si="329"/>
        <v>0.18452967763786807</v>
      </c>
      <c r="Q2299" s="65">
        <f t="shared" si="330"/>
        <v>0.11221226266491913</v>
      </c>
      <c r="R2299" s="65">
        <f t="shared" si="331"/>
        <v>0.13516551062318596</v>
      </c>
      <c r="S2299" s="65">
        <f t="shared" si="332"/>
        <v>7.6065932028255304E-2</v>
      </c>
      <c r="T2299" s="66">
        <f>(L2299*'Football Field'!$F$4)+(M2299*'Football Field'!$F$5)+(N2299*'Football Field'!$F$6)+(O2299*'Football Field'!$F$7)+(P2299*'Football Field'!$F$8)+(Q2299*'Football Field'!$F$9)+(R2299*'Football Field'!$F$10)+(S2299*'Football Field'!$F$11)</f>
        <v>142967577.46970108</v>
      </c>
    </row>
    <row r="2300" spans="2:20" x14ac:dyDescent="0.3">
      <c r="B2300" s="62">
        <f t="shared" si="324"/>
        <v>2273</v>
      </c>
      <c r="C2300" s="62">
        <v>0.3811226850214714</v>
      </c>
      <c r="D2300" s="62">
        <v>0.72695955053875261</v>
      </c>
      <c r="E2300" s="62">
        <v>0.4748637853235389</v>
      </c>
      <c r="F2300" s="62">
        <v>0.49191530969994157</v>
      </c>
      <c r="G2300" s="62">
        <v>0.2270659362680556</v>
      </c>
      <c r="H2300" s="62">
        <v>0.51856527192266333</v>
      </c>
      <c r="I2300" s="62">
        <v>0.28387864992476786</v>
      </c>
      <c r="J2300" s="62">
        <v>0.96313487204520698</v>
      </c>
      <c r="K2300" s="62"/>
      <c r="L2300" s="65">
        <f t="shared" si="325"/>
        <v>9.3699352706489075E-2</v>
      </c>
      <c r="M2300" s="65">
        <f t="shared" si="326"/>
        <v>0.17872365515436034</v>
      </c>
      <c r="N2300" s="65">
        <f t="shared" si="327"/>
        <v>0.11674568598839004</v>
      </c>
      <c r="O2300" s="65">
        <f t="shared" si="328"/>
        <v>0.12093781849458772</v>
      </c>
      <c r="P2300" s="65">
        <f t="shared" si="329"/>
        <v>5.5824363351163642E-2</v>
      </c>
      <c r="Q2300" s="65">
        <f t="shared" si="330"/>
        <v>0.12748973552303944</v>
      </c>
      <c r="R2300" s="65">
        <f t="shared" si="331"/>
        <v>6.9791819774895417E-2</v>
      </c>
      <c r="S2300" s="65">
        <f t="shared" si="332"/>
        <v>0.23678756900707423</v>
      </c>
      <c r="T2300" s="66">
        <f>(L2300*'Football Field'!$F$4)+(M2300*'Football Field'!$F$5)+(N2300*'Football Field'!$F$6)+(O2300*'Football Field'!$F$7)+(P2300*'Football Field'!$F$8)+(Q2300*'Football Field'!$F$9)+(R2300*'Football Field'!$F$10)+(S2300*'Football Field'!$F$11)</f>
        <v>126968335.0127174</v>
      </c>
    </row>
    <row r="2301" spans="2:20" x14ac:dyDescent="0.3">
      <c r="B2301" s="62">
        <f t="shared" si="324"/>
        <v>2274</v>
      </c>
      <c r="C2301" s="62">
        <v>0.63978047752955336</v>
      </c>
      <c r="D2301" s="62">
        <v>0.95573616751926005</v>
      </c>
      <c r="E2301" s="62">
        <v>0.21743822643882871</v>
      </c>
      <c r="F2301" s="62">
        <v>0.64295034571608245</v>
      </c>
      <c r="G2301" s="62">
        <v>0.43351402247807969</v>
      </c>
      <c r="H2301" s="62">
        <v>0.79806928031457214</v>
      </c>
      <c r="I2301" s="62">
        <v>0.10821431620403921</v>
      </c>
      <c r="J2301" s="62">
        <v>0.96734256418839359</v>
      </c>
      <c r="K2301" s="62"/>
      <c r="L2301" s="65">
        <f t="shared" si="325"/>
        <v>0.13432172565000702</v>
      </c>
      <c r="M2301" s="65">
        <f t="shared" si="326"/>
        <v>0.20065653110114026</v>
      </c>
      <c r="N2301" s="65">
        <f t="shared" si="327"/>
        <v>4.5651092559621451E-2</v>
      </c>
      <c r="O2301" s="65">
        <f t="shared" si="328"/>
        <v>0.13498723855615533</v>
      </c>
      <c r="P2301" s="65">
        <f t="shared" si="329"/>
        <v>9.1016143252107537E-2</v>
      </c>
      <c r="Q2301" s="65">
        <f t="shared" si="330"/>
        <v>0.16755441387340661</v>
      </c>
      <c r="R2301" s="65">
        <f t="shared" si="331"/>
        <v>2.2719564292879857E-2</v>
      </c>
      <c r="S2301" s="65">
        <f t="shared" si="332"/>
        <v>0.2030932907146821</v>
      </c>
      <c r="T2301" s="66">
        <f>(L2301*'Football Field'!$F$4)+(M2301*'Football Field'!$F$5)+(N2301*'Football Field'!$F$6)+(O2301*'Football Field'!$F$7)+(P2301*'Football Field'!$F$8)+(Q2301*'Football Field'!$F$9)+(R2301*'Football Field'!$F$10)+(S2301*'Football Field'!$F$11)</f>
        <v>121032236.96268344</v>
      </c>
    </row>
    <row r="2302" spans="2:20" x14ac:dyDescent="0.3">
      <c r="B2302" s="62">
        <f t="shared" si="324"/>
        <v>2275</v>
      </c>
      <c r="C2302" s="62">
        <v>0.8769343467843016</v>
      </c>
      <c r="D2302" s="62">
        <v>0.1228339144665076</v>
      </c>
      <c r="E2302" s="62">
        <v>0.41429319323799152</v>
      </c>
      <c r="F2302" s="62">
        <v>0.32049844349701695</v>
      </c>
      <c r="G2302" s="62">
        <v>8.4695484342248939E-2</v>
      </c>
      <c r="H2302" s="62">
        <v>0.68042625357244402</v>
      </c>
      <c r="I2302" s="62">
        <v>0.86686546974954348</v>
      </c>
      <c r="J2302" s="62">
        <v>0.73144747638362884</v>
      </c>
      <c r="K2302" s="62"/>
      <c r="L2302" s="65">
        <f t="shared" si="325"/>
        <v>0.2139910947244619</v>
      </c>
      <c r="M2302" s="65">
        <f t="shared" si="326"/>
        <v>2.9974152480589582E-2</v>
      </c>
      <c r="N2302" s="65">
        <f t="shared" si="327"/>
        <v>0.10109656929619294</v>
      </c>
      <c r="O2302" s="65">
        <f t="shared" si="328"/>
        <v>7.8208605961105349E-2</v>
      </c>
      <c r="P2302" s="65">
        <f t="shared" si="329"/>
        <v>2.0667544245560641E-2</v>
      </c>
      <c r="Q2302" s="65">
        <f t="shared" si="330"/>
        <v>0.16603883678996315</v>
      </c>
      <c r="R2302" s="65">
        <f t="shared" si="331"/>
        <v>0.21153406926159238</v>
      </c>
      <c r="S2302" s="65">
        <f t="shared" si="332"/>
        <v>0.17848912724053395</v>
      </c>
      <c r="T2302" s="66">
        <f>(L2302*'Football Field'!$F$4)+(M2302*'Football Field'!$F$5)+(N2302*'Football Field'!$F$6)+(O2302*'Football Field'!$F$7)+(P2302*'Football Field'!$F$8)+(Q2302*'Football Field'!$F$9)+(R2302*'Football Field'!$F$10)+(S2302*'Football Field'!$F$11)</f>
        <v>142491859.60296878</v>
      </c>
    </row>
    <row r="2303" spans="2:20" x14ac:dyDescent="0.3">
      <c r="B2303" s="62">
        <f t="shared" si="324"/>
        <v>2276</v>
      </c>
      <c r="C2303" s="62">
        <v>0.24249634006048015</v>
      </c>
      <c r="D2303" s="62">
        <v>0.30852002966782155</v>
      </c>
      <c r="E2303" s="62">
        <v>0.95535513105105585</v>
      </c>
      <c r="F2303" s="62">
        <v>0.18561995658954178</v>
      </c>
      <c r="G2303" s="62">
        <v>0.59052412361170747</v>
      </c>
      <c r="H2303" s="62">
        <v>0.59309231804100693</v>
      </c>
      <c r="I2303" s="62">
        <v>0.8225109613655156</v>
      </c>
      <c r="J2303" s="62">
        <v>0.80872907109168035</v>
      </c>
      <c r="K2303" s="62"/>
      <c r="L2303" s="65">
        <f t="shared" si="325"/>
        <v>5.3806195315960231E-2</v>
      </c>
      <c r="M2303" s="65">
        <f t="shared" si="326"/>
        <v>6.845583306969677E-2</v>
      </c>
      <c r="N2303" s="65">
        <f t="shared" si="327"/>
        <v>0.21197855920059411</v>
      </c>
      <c r="O2303" s="65">
        <f t="shared" si="328"/>
        <v>4.1186203619840184E-2</v>
      </c>
      <c r="P2303" s="65">
        <f t="shared" si="329"/>
        <v>0.13102818923334336</v>
      </c>
      <c r="Q2303" s="65">
        <f t="shared" si="330"/>
        <v>0.13159803194122827</v>
      </c>
      <c r="R2303" s="65">
        <f t="shared" si="331"/>
        <v>0.18250248818482528</v>
      </c>
      <c r="S2303" s="65">
        <f t="shared" si="332"/>
        <v>0.17944449943451191</v>
      </c>
      <c r="T2303" s="66">
        <f>(L2303*'Football Field'!$F$4)+(M2303*'Football Field'!$F$5)+(N2303*'Football Field'!$F$6)+(O2303*'Football Field'!$F$7)+(P2303*'Football Field'!$F$8)+(Q2303*'Football Field'!$F$9)+(R2303*'Football Field'!$F$10)+(S2303*'Football Field'!$F$11)</f>
        <v>150804096.63952443</v>
      </c>
    </row>
    <row r="2304" spans="2:20" x14ac:dyDescent="0.3">
      <c r="B2304" s="62">
        <f t="shared" si="324"/>
        <v>2277</v>
      </c>
      <c r="C2304" s="62">
        <v>0.78569063039877096</v>
      </c>
      <c r="D2304" s="62">
        <v>0.12472666234130325</v>
      </c>
      <c r="E2304" s="62">
        <v>0.61101591884306095</v>
      </c>
      <c r="F2304" s="62">
        <v>0.80948260139003914</v>
      </c>
      <c r="G2304" s="62">
        <v>0.51020716651818798</v>
      </c>
      <c r="H2304" s="62">
        <v>0.79614611001172664</v>
      </c>
      <c r="I2304" s="62">
        <v>0.77426546067933233</v>
      </c>
      <c r="J2304" s="62">
        <v>0.64941978491271113</v>
      </c>
      <c r="K2304" s="62"/>
      <c r="L2304" s="65">
        <f t="shared" si="325"/>
        <v>0.15524554824579387</v>
      </c>
      <c r="M2304" s="65">
        <f t="shared" si="326"/>
        <v>2.4644889892878028E-2</v>
      </c>
      <c r="N2304" s="65">
        <f t="shared" si="327"/>
        <v>0.12073136376789212</v>
      </c>
      <c r="O2304" s="65">
        <f t="shared" si="328"/>
        <v>0.15994663215526189</v>
      </c>
      <c r="P2304" s="65">
        <f t="shared" si="329"/>
        <v>0.10081244222658996</v>
      </c>
      <c r="Q2304" s="65">
        <f t="shared" si="330"/>
        <v>0.15731145892600931</v>
      </c>
      <c r="R2304" s="65">
        <f t="shared" si="331"/>
        <v>0.15298803534151595</v>
      </c>
      <c r="S2304" s="65">
        <f t="shared" si="332"/>
        <v>0.12831962944405897</v>
      </c>
      <c r="T2304" s="66">
        <f>(L2304*'Football Field'!$F$4)+(M2304*'Football Field'!$F$5)+(N2304*'Football Field'!$F$6)+(O2304*'Football Field'!$F$7)+(P2304*'Football Field'!$F$8)+(Q2304*'Football Field'!$F$9)+(R2304*'Football Field'!$F$10)+(S2304*'Football Field'!$F$11)</f>
        <v>141942031.52458295</v>
      </c>
    </row>
    <row r="2305" spans="2:20" x14ac:dyDescent="0.3">
      <c r="B2305" s="62">
        <f t="shared" si="324"/>
        <v>2278</v>
      </c>
      <c r="C2305" s="62">
        <v>0.92887707831133814</v>
      </c>
      <c r="D2305" s="62">
        <v>0.31390741953022738</v>
      </c>
      <c r="E2305" s="62">
        <v>9.4497308508101008E-2</v>
      </c>
      <c r="F2305" s="62">
        <v>0.24458431007767623</v>
      </c>
      <c r="G2305" s="62">
        <v>0.18420768343692839</v>
      </c>
      <c r="H2305" s="62">
        <v>0.36283410497455204</v>
      </c>
      <c r="I2305" s="62">
        <v>0.85947480025727674</v>
      </c>
      <c r="J2305" s="62">
        <v>0.9575360109958686</v>
      </c>
      <c r="K2305" s="62"/>
      <c r="L2305" s="65">
        <f t="shared" si="325"/>
        <v>0.23540197990477019</v>
      </c>
      <c r="M2305" s="65">
        <f t="shared" si="326"/>
        <v>7.9552429260661708E-2</v>
      </c>
      <c r="N2305" s="65">
        <f t="shared" si="327"/>
        <v>2.3948113305712233E-2</v>
      </c>
      <c r="O2305" s="65">
        <f t="shared" si="328"/>
        <v>6.1984122754538677E-2</v>
      </c>
      <c r="P2305" s="65">
        <f t="shared" si="329"/>
        <v>4.6683091236954667E-2</v>
      </c>
      <c r="Q2305" s="65">
        <f t="shared" si="330"/>
        <v>9.1951743327825658E-2</v>
      </c>
      <c r="R2305" s="65">
        <f t="shared" si="331"/>
        <v>0.21781360998447002</v>
      </c>
      <c r="S2305" s="65">
        <f t="shared" si="332"/>
        <v>0.24266491022506684</v>
      </c>
      <c r="T2305" s="66">
        <f>(L2305*'Football Field'!$F$4)+(M2305*'Football Field'!$F$5)+(N2305*'Football Field'!$F$6)+(O2305*'Football Field'!$F$7)+(P2305*'Football Field'!$F$8)+(Q2305*'Football Field'!$F$9)+(R2305*'Football Field'!$F$10)+(S2305*'Football Field'!$F$11)</f>
        <v>143598721.99172899</v>
      </c>
    </row>
    <row r="2306" spans="2:20" x14ac:dyDescent="0.3">
      <c r="B2306" s="62">
        <f t="shared" si="324"/>
        <v>2279</v>
      </c>
      <c r="C2306" s="62">
        <v>0.23800581297168655</v>
      </c>
      <c r="D2306" s="62">
        <v>0.4745455707063243</v>
      </c>
      <c r="E2306" s="62">
        <v>0.34217168599320169</v>
      </c>
      <c r="F2306" s="62">
        <v>0.71273476976812011</v>
      </c>
      <c r="G2306" s="62">
        <v>0.57957921177345961</v>
      </c>
      <c r="H2306" s="62">
        <v>0.81386585002998457</v>
      </c>
      <c r="I2306" s="62">
        <v>0.26658616353482556</v>
      </c>
      <c r="J2306" s="62">
        <v>0.42605529297186917</v>
      </c>
      <c r="K2306" s="62"/>
      <c r="L2306" s="65">
        <f t="shared" si="325"/>
        <v>6.1762832051759635E-2</v>
      </c>
      <c r="M2306" s="65">
        <f t="shared" si="326"/>
        <v>0.12314522077630012</v>
      </c>
      <c r="N2306" s="65">
        <f t="shared" si="327"/>
        <v>8.8794017721657986E-2</v>
      </c>
      <c r="O2306" s="65">
        <f t="shared" si="328"/>
        <v>0.18495564176776938</v>
      </c>
      <c r="P2306" s="65">
        <f t="shared" si="329"/>
        <v>0.15040159343382847</v>
      </c>
      <c r="Q2306" s="65">
        <f t="shared" si="330"/>
        <v>0.21119929459052461</v>
      </c>
      <c r="R2306" s="65">
        <f t="shared" si="331"/>
        <v>6.9179471879886684E-2</v>
      </c>
      <c r="S2306" s="65">
        <f t="shared" si="332"/>
        <v>0.11056192777827319</v>
      </c>
      <c r="T2306" s="66">
        <f>(L2306*'Football Field'!$F$4)+(M2306*'Football Field'!$F$5)+(N2306*'Football Field'!$F$6)+(O2306*'Football Field'!$F$7)+(P2306*'Football Field'!$F$8)+(Q2306*'Football Field'!$F$9)+(R2306*'Football Field'!$F$10)+(S2306*'Football Field'!$F$11)</f>
        <v>133713264.56521705</v>
      </c>
    </row>
    <row r="2307" spans="2:20" x14ac:dyDescent="0.3">
      <c r="B2307" s="62">
        <f t="shared" si="324"/>
        <v>2280</v>
      </c>
      <c r="C2307" s="62">
        <v>8.3150989515531237E-2</v>
      </c>
      <c r="D2307" s="62">
        <v>0.75046733048786451</v>
      </c>
      <c r="E2307" s="62">
        <v>0.72872806569312498</v>
      </c>
      <c r="F2307" s="62">
        <v>0.74170691290023039</v>
      </c>
      <c r="G2307" s="62">
        <v>0.10205321490656749</v>
      </c>
      <c r="H2307" s="62">
        <v>0.55502735192943153</v>
      </c>
      <c r="I2307" s="62">
        <v>0.96126919415537571</v>
      </c>
      <c r="J2307" s="62">
        <v>0.64876140762229717</v>
      </c>
      <c r="K2307" s="62"/>
      <c r="L2307" s="65">
        <f t="shared" si="325"/>
        <v>1.8190329862770079E-2</v>
      </c>
      <c r="M2307" s="65">
        <f t="shared" si="326"/>
        <v>0.16417421334783894</v>
      </c>
      <c r="N2307" s="65">
        <f t="shared" si="327"/>
        <v>0.15941847442164669</v>
      </c>
      <c r="O2307" s="65">
        <f t="shared" si="328"/>
        <v>0.16225776128174643</v>
      </c>
      <c r="P2307" s="65">
        <f t="shared" si="329"/>
        <v>2.2325430563395591E-2</v>
      </c>
      <c r="Q2307" s="65">
        <f t="shared" si="330"/>
        <v>0.1214192479642151</v>
      </c>
      <c r="R2307" s="65">
        <f t="shared" si="331"/>
        <v>0.21028978525071432</v>
      </c>
      <c r="S2307" s="65">
        <f t="shared" si="332"/>
        <v>0.1419247573076729</v>
      </c>
      <c r="T2307" s="66">
        <f>(L2307*'Football Field'!$F$4)+(M2307*'Football Field'!$F$5)+(N2307*'Football Field'!$F$6)+(O2307*'Football Field'!$F$7)+(P2307*'Football Field'!$F$8)+(Q2307*'Football Field'!$F$9)+(R2307*'Football Field'!$F$10)+(S2307*'Football Field'!$F$11)</f>
        <v>144808497.4233169</v>
      </c>
    </row>
    <row r="2308" spans="2:20" x14ac:dyDescent="0.3">
      <c r="B2308" s="62">
        <f t="shared" si="324"/>
        <v>2281</v>
      </c>
      <c r="C2308" s="62">
        <v>0.9725600575030191</v>
      </c>
      <c r="D2308" s="62">
        <v>0.85002149000244365</v>
      </c>
      <c r="E2308" s="62">
        <v>0.64009203455255104</v>
      </c>
      <c r="F2308" s="62">
        <v>0.83371380753588853</v>
      </c>
      <c r="G2308" s="62">
        <v>0.48576480747033024</v>
      </c>
      <c r="H2308" s="62">
        <v>0.75760383276443954</v>
      </c>
      <c r="I2308" s="62">
        <v>0.1895608308282577</v>
      </c>
      <c r="J2308" s="62">
        <v>0.1895021646990025</v>
      </c>
      <c r="K2308" s="62"/>
      <c r="L2308" s="65">
        <f t="shared" si="325"/>
        <v>0.19772226879858493</v>
      </c>
      <c r="M2308" s="65">
        <f t="shared" si="326"/>
        <v>0.17281007608140961</v>
      </c>
      <c r="N2308" s="65">
        <f t="shared" si="327"/>
        <v>0.1301312431404677</v>
      </c>
      <c r="O2308" s="65">
        <f t="shared" si="328"/>
        <v>0.16949471066900251</v>
      </c>
      <c r="P2308" s="65">
        <f t="shared" si="329"/>
        <v>9.8756389484197321E-2</v>
      </c>
      <c r="Q2308" s="65">
        <f t="shared" si="330"/>
        <v>0.15402148947930006</v>
      </c>
      <c r="R2308" s="65">
        <f t="shared" si="331"/>
        <v>3.8537874609961047E-2</v>
      </c>
      <c r="S2308" s="65">
        <f t="shared" si="332"/>
        <v>3.8525947737076967E-2</v>
      </c>
      <c r="T2308" s="66">
        <f>(L2308*'Football Field'!$F$4)+(M2308*'Football Field'!$F$5)+(N2308*'Football Field'!$F$6)+(O2308*'Football Field'!$F$7)+(P2308*'Football Field'!$F$8)+(Q2308*'Football Field'!$F$9)+(R2308*'Football Field'!$F$10)+(S2308*'Football Field'!$F$11)</f>
        <v>124828094.68722655</v>
      </c>
    </row>
    <row r="2309" spans="2:20" x14ac:dyDescent="0.3">
      <c r="B2309" s="62">
        <f t="shared" si="324"/>
        <v>2282</v>
      </c>
      <c r="C2309" s="62">
        <v>6.0142496955781333E-2</v>
      </c>
      <c r="D2309" s="62">
        <v>0.41915986710222142</v>
      </c>
      <c r="E2309" s="62">
        <v>0.83369579757048751</v>
      </c>
      <c r="F2309" s="62">
        <v>0.73168039357418635</v>
      </c>
      <c r="G2309" s="62">
        <v>0.89650165733392351</v>
      </c>
      <c r="H2309" s="62">
        <v>9.5260600734140666E-2</v>
      </c>
      <c r="I2309" s="62">
        <v>0.94742048705565318</v>
      </c>
      <c r="J2309" s="62">
        <v>0.20874285892003619</v>
      </c>
      <c r="K2309" s="62"/>
      <c r="L2309" s="65">
        <f t="shared" si="325"/>
        <v>1.4344902278251619E-2</v>
      </c>
      <c r="M2309" s="65">
        <f t="shared" si="326"/>
        <v>9.9976017573183029E-2</v>
      </c>
      <c r="N2309" s="65">
        <f t="shared" si="327"/>
        <v>0.19884915577633119</v>
      </c>
      <c r="O2309" s="65">
        <f t="shared" si="328"/>
        <v>0.17451692689865025</v>
      </c>
      <c r="P2309" s="65">
        <f t="shared" si="329"/>
        <v>0.21382931068194588</v>
      </c>
      <c r="Q2309" s="65">
        <f t="shared" si="330"/>
        <v>2.2721105335940562E-2</v>
      </c>
      <c r="R2309" s="65">
        <f t="shared" si="331"/>
        <v>0.22597422772817657</v>
      </c>
      <c r="S2309" s="65">
        <f t="shared" si="332"/>
        <v>4.9788353727520794E-2</v>
      </c>
      <c r="T2309" s="66">
        <f>(L2309*'Football Field'!$F$4)+(M2309*'Football Field'!$F$5)+(N2309*'Football Field'!$F$6)+(O2309*'Football Field'!$F$7)+(P2309*'Football Field'!$F$8)+(Q2309*'Football Field'!$F$9)+(R2309*'Football Field'!$F$10)+(S2309*'Football Field'!$F$11)</f>
        <v>163316513.60701513</v>
      </c>
    </row>
    <row r="2310" spans="2:20" x14ac:dyDescent="0.3">
      <c r="B2310" s="62">
        <f t="shared" si="324"/>
        <v>2283</v>
      </c>
      <c r="C2310" s="62">
        <v>0.99887249878164519</v>
      </c>
      <c r="D2310" s="62">
        <v>0.55091336795089052</v>
      </c>
      <c r="E2310" s="62">
        <v>7.926848998340652E-2</v>
      </c>
      <c r="F2310" s="62">
        <v>0.94809765699632831</v>
      </c>
      <c r="G2310" s="62">
        <v>0.50091184730414107</v>
      </c>
      <c r="H2310" s="62">
        <v>0.44665397925468442</v>
      </c>
      <c r="I2310" s="62">
        <v>0.47924373028704403</v>
      </c>
      <c r="J2310" s="62">
        <v>0.93836700076790402</v>
      </c>
      <c r="K2310" s="62"/>
      <c r="L2310" s="65">
        <f t="shared" si="325"/>
        <v>0.20210564400287215</v>
      </c>
      <c r="M2310" s="65">
        <f t="shared" si="326"/>
        <v>0.11146838175574364</v>
      </c>
      <c r="N2310" s="65">
        <f t="shared" si="327"/>
        <v>1.6038692862975417E-2</v>
      </c>
      <c r="O2310" s="65">
        <f t="shared" si="328"/>
        <v>0.19183217855990306</v>
      </c>
      <c r="P2310" s="65">
        <f t="shared" si="329"/>
        <v>0.10135138529847777</v>
      </c>
      <c r="Q2310" s="65">
        <f t="shared" si="330"/>
        <v>9.0373186001036263E-2</v>
      </c>
      <c r="R2310" s="65">
        <f t="shared" si="331"/>
        <v>9.696719337266993E-2</v>
      </c>
      <c r="S2310" s="65">
        <f t="shared" si="332"/>
        <v>0.18986333814632175</v>
      </c>
      <c r="T2310" s="66">
        <f>(L2310*'Football Field'!$F$4)+(M2310*'Football Field'!$F$5)+(N2310*'Football Field'!$F$6)+(O2310*'Football Field'!$F$7)+(P2310*'Football Field'!$F$8)+(Q2310*'Football Field'!$F$9)+(R2310*'Football Field'!$F$10)+(S2310*'Football Field'!$F$11)</f>
        <v>131671873.78326157</v>
      </c>
    </row>
    <row r="2311" spans="2:20" x14ac:dyDescent="0.3">
      <c r="B2311" s="62">
        <f t="shared" si="324"/>
        <v>2284</v>
      </c>
      <c r="C2311" s="62">
        <v>2.5766848699502187E-2</v>
      </c>
      <c r="D2311" s="62">
        <v>0.63345302220998245</v>
      </c>
      <c r="E2311" s="62">
        <v>0.63511160073654438</v>
      </c>
      <c r="F2311" s="62">
        <v>0.33570294424139646</v>
      </c>
      <c r="G2311" s="62">
        <v>0.19315291803634282</v>
      </c>
      <c r="H2311" s="62">
        <v>0.66435974713537527</v>
      </c>
      <c r="I2311" s="62">
        <v>4.402902982130974E-2</v>
      </c>
      <c r="J2311" s="62">
        <v>0.3389703844312365</v>
      </c>
      <c r="K2311" s="62"/>
      <c r="L2311" s="65">
        <f t="shared" si="325"/>
        <v>8.9762868295586926E-3</v>
      </c>
      <c r="M2311" s="65">
        <f t="shared" si="326"/>
        <v>0.22067331891142242</v>
      </c>
      <c r="N2311" s="65">
        <f t="shared" si="327"/>
        <v>0.22125111081595028</v>
      </c>
      <c r="O2311" s="65">
        <f t="shared" si="328"/>
        <v>0.11694739827056699</v>
      </c>
      <c r="P2311" s="65">
        <f t="shared" si="329"/>
        <v>6.7287855588407691E-2</v>
      </c>
      <c r="Q2311" s="65">
        <f t="shared" si="330"/>
        <v>0.23144016242915366</v>
      </c>
      <c r="R2311" s="65">
        <f t="shared" si="331"/>
        <v>1.5338204726249862E-2</v>
      </c>
      <c r="S2311" s="65">
        <f t="shared" si="332"/>
        <v>0.1180856624286904</v>
      </c>
      <c r="T2311" s="66">
        <f>(L2311*'Football Field'!$F$4)+(M2311*'Football Field'!$F$5)+(N2311*'Football Field'!$F$6)+(O2311*'Football Field'!$F$7)+(P2311*'Football Field'!$F$8)+(Q2311*'Football Field'!$F$9)+(R2311*'Football Field'!$F$10)+(S2311*'Football Field'!$F$11)</f>
        <v>122409061.49601194</v>
      </c>
    </row>
    <row r="2312" spans="2:20" x14ac:dyDescent="0.3">
      <c r="B2312" s="62">
        <f t="shared" si="324"/>
        <v>2285</v>
      </c>
      <c r="C2312" s="62">
        <v>9.6620391996858568E-2</v>
      </c>
      <c r="D2312" s="62">
        <v>0.26572195828048351</v>
      </c>
      <c r="E2312" s="62">
        <v>0.95843624301768215</v>
      </c>
      <c r="F2312" s="62">
        <v>0.68492531791399691</v>
      </c>
      <c r="G2312" s="62">
        <v>0.4209074260928205</v>
      </c>
      <c r="H2312" s="62">
        <v>0.83804155032877925</v>
      </c>
      <c r="I2312" s="62">
        <v>0.55891337857633583</v>
      </c>
      <c r="J2312" s="62">
        <v>0.84503576212757503</v>
      </c>
      <c r="K2312" s="62"/>
      <c r="L2312" s="65">
        <f t="shared" si="325"/>
        <v>2.0695786749535112E-2</v>
      </c>
      <c r="M2312" s="65">
        <f t="shared" si="326"/>
        <v>5.6916815069644432E-2</v>
      </c>
      <c r="N2312" s="65">
        <f t="shared" si="327"/>
        <v>0.20529405530837089</v>
      </c>
      <c r="O2312" s="65">
        <f t="shared" si="328"/>
        <v>0.14670886782747161</v>
      </c>
      <c r="P2312" s="65">
        <f t="shared" si="329"/>
        <v>9.0157058480946198E-2</v>
      </c>
      <c r="Q2312" s="65">
        <f t="shared" si="330"/>
        <v>0.17950588746750393</v>
      </c>
      <c r="R2312" s="65">
        <f t="shared" si="331"/>
        <v>0.11971750326633032</v>
      </c>
      <c r="S2312" s="65">
        <f t="shared" si="332"/>
        <v>0.18100402583019726</v>
      </c>
      <c r="T2312" s="66">
        <f>(L2312*'Football Field'!$F$4)+(M2312*'Football Field'!$F$5)+(N2312*'Football Field'!$F$6)+(O2312*'Football Field'!$F$7)+(P2312*'Football Field'!$F$8)+(Q2312*'Football Field'!$F$9)+(R2312*'Football Field'!$F$10)+(S2312*'Football Field'!$F$11)</f>
        <v>139521003.72360361</v>
      </c>
    </row>
    <row r="2313" spans="2:20" x14ac:dyDescent="0.3">
      <c r="B2313" s="62">
        <f t="shared" si="324"/>
        <v>2286</v>
      </c>
      <c r="C2313" s="62">
        <v>0.56993077951407378</v>
      </c>
      <c r="D2313" s="62">
        <v>0.66005363904710257</v>
      </c>
      <c r="E2313" s="62">
        <v>0.21505799732606146</v>
      </c>
      <c r="F2313" s="62">
        <v>0.35315857496024783</v>
      </c>
      <c r="G2313" s="62">
        <v>0.43476336006985883</v>
      </c>
      <c r="H2313" s="62">
        <v>0.56953471362423946</v>
      </c>
      <c r="I2313" s="62">
        <v>1.6538392267337443E-2</v>
      </c>
      <c r="J2313" s="62">
        <v>0.67926085732041008</v>
      </c>
      <c r="K2313" s="62"/>
      <c r="L2313" s="65">
        <f t="shared" si="325"/>
        <v>0.1629165749565071</v>
      </c>
      <c r="M2313" s="65">
        <f t="shared" si="326"/>
        <v>0.18867848873299387</v>
      </c>
      <c r="N2313" s="65">
        <f t="shared" si="327"/>
        <v>6.1475031005063331E-2</v>
      </c>
      <c r="O2313" s="65">
        <f t="shared" si="328"/>
        <v>0.1009515322160692</v>
      </c>
      <c r="P2313" s="65">
        <f t="shared" si="329"/>
        <v>0.12427852659502658</v>
      </c>
      <c r="Q2313" s="65">
        <f t="shared" si="330"/>
        <v>0.16280335822818104</v>
      </c>
      <c r="R2313" s="65">
        <f t="shared" si="331"/>
        <v>4.7275534509279181E-3</v>
      </c>
      <c r="S2313" s="65">
        <f t="shared" si="332"/>
        <v>0.19416893481523081</v>
      </c>
      <c r="T2313" s="66">
        <f>(L2313*'Football Field'!$F$4)+(M2313*'Football Field'!$F$5)+(N2313*'Football Field'!$F$6)+(O2313*'Football Field'!$F$7)+(P2313*'Football Field'!$F$8)+(Q2313*'Football Field'!$F$9)+(R2313*'Football Field'!$F$10)+(S2313*'Football Field'!$F$11)</f>
        <v>121265959.88048352</v>
      </c>
    </row>
    <row r="2314" spans="2:20" x14ac:dyDescent="0.3">
      <c r="B2314" s="62">
        <f t="shared" si="324"/>
        <v>2287</v>
      </c>
      <c r="C2314" s="62">
        <v>0.71276789864329315</v>
      </c>
      <c r="D2314" s="62">
        <v>0.64756484407478954</v>
      </c>
      <c r="E2314" s="62">
        <v>0.58573955652289544</v>
      </c>
      <c r="F2314" s="62">
        <v>0.2758267970850814</v>
      </c>
      <c r="G2314" s="62">
        <v>0.52552153688861492</v>
      </c>
      <c r="H2314" s="62">
        <v>0.31667300852691316</v>
      </c>
      <c r="I2314" s="62">
        <v>0.41078540271995123</v>
      </c>
      <c r="J2314" s="62">
        <v>0.41181966907649015</v>
      </c>
      <c r="K2314" s="62"/>
      <c r="L2314" s="65">
        <f t="shared" si="325"/>
        <v>0.18338645497800021</v>
      </c>
      <c r="M2314" s="65">
        <f t="shared" si="326"/>
        <v>0.1666105072202308</v>
      </c>
      <c r="N2314" s="65">
        <f t="shared" si="327"/>
        <v>0.15070361756692524</v>
      </c>
      <c r="O2314" s="65">
        <f t="shared" si="328"/>
        <v>7.0966858358310611E-2</v>
      </c>
      <c r="P2314" s="65">
        <f t="shared" si="329"/>
        <v>0.13521025827346342</v>
      </c>
      <c r="Q2314" s="65">
        <f t="shared" si="330"/>
        <v>8.1476088543700989E-2</v>
      </c>
      <c r="R2314" s="65">
        <f t="shared" si="331"/>
        <v>0.10569005549339756</v>
      </c>
      <c r="S2314" s="65">
        <f t="shared" si="332"/>
        <v>0.10595615956597114</v>
      </c>
      <c r="T2314" s="66">
        <f>(L2314*'Football Field'!$F$4)+(M2314*'Football Field'!$F$5)+(N2314*'Football Field'!$F$6)+(O2314*'Football Field'!$F$7)+(P2314*'Football Field'!$F$8)+(Q2314*'Football Field'!$F$9)+(R2314*'Football Field'!$F$10)+(S2314*'Football Field'!$F$11)</f>
        <v>137587881.60182002</v>
      </c>
    </row>
    <row r="2315" spans="2:20" x14ac:dyDescent="0.3">
      <c r="B2315" s="62">
        <f t="shared" si="324"/>
        <v>2288</v>
      </c>
      <c r="C2315" s="62">
        <v>0.15880948273603945</v>
      </c>
      <c r="D2315" s="62">
        <v>0.41516337865123054</v>
      </c>
      <c r="E2315" s="62">
        <v>0.50362427808621524</v>
      </c>
      <c r="F2315" s="62">
        <v>0.52203711540874176</v>
      </c>
      <c r="G2315" s="62">
        <v>0.13559121905453886</v>
      </c>
      <c r="H2315" s="62">
        <v>0.94286422719447083</v>
      </c>
      <c r="I2315" s="62">
        <v>0.744171705977417</v>
      </c>
      <c r="J2315" s="62">
        <v>0.69196356198852371</v>
      </c>
      <c r="K2315" s="62"/>
      <c r="L2315" s="65">
        <f t="shared" si="325"/>
        <v>3.8600096963314207E-2</v>
      </c>
      <c r="M2315" s="65">
        <f t="shared" si="326"/>
        <v>0.10090925551461365</v>
      </c>
      <c r="N2315" s="65">
        <f t="shared" si="327"/>
        <v>0.12241048602569007</v>
      </c>
      <c r="O2315" s="65">
        <f t="shared" si="328"/>
        <v>0.12688589450744039</v>
      </c>
      <c r="P2315" s="65">
        <f t="shared" si="329"/>
        <v>3.2956685663276426E-2</v>
      </c>
      <c r="Q2315" s="65">
        <f t="shared" si="330"/>
        <v>0.22917177215065423</v>
      </c>
      <c r="R2315" s="65">
        <f t="shared" si="331"/>
        <v>0.18087773798638859</v>
      </c>
      <c r="S2315" s="65">
        <f t="shared" si="332"/>
        <v>0.16818807118862236</v>
      </c>
      <c r="T2315" s="66">
        <f>(L2315*'Football Field'!$F$4)+(M2315*'Football Field'!$F$5)+(N2315*'Football Field'!$F$6)+(O2315*'Football Field'!$F$7)+(P2315*'Football Field'!$F$8)+(Q2315*'Football Field'!$F$9)+(R2315*'Football Field'!$F$10)+(S2315*'Football Field'!$F$11)</f>
        <v>140683998.55673051</v>
      </c>
    </row>
    <row r="2316" spans="2:20" x14ac:dyDescent="0.3">
      <c r="B2316" s="62">
        <f t="shared" si="324"/>
        <v>2289</v>
      </c>
      <c r="C2316" s="62">
        <v>0.56525324846490066</v>
      </c>
      <c r="D2316" s="62">
        <v>0.19415056085883875</v>
      </c>
      <c r="E2316" s="62">
        <v>0.60098393293841246</v>
      </c>
      <c r="F2316" s="62">
        <v>0.97579000831602425</v>
      </c>
      <c r="G2316" s="62">
        <v>0.73789258881968933</v>
      </c>
      <c r="H2316" s="62">
        <v>0.366678865907059</v>
      </c>
      <c r="I2316" s="62">
        <v>0.1252089591723432</v>
      </c>
      <c r="J2316" s="62">
        <v>0.85904408603898652</v>
      </c>
      <c r="K2316" s="62"/>
      <c r="L2316" s="65">
        <f t="shared" si="325"/>
        <v>0.12774078214286874</v>
      </c>
      <c r="M2316" s="65">
        <f t="shared" si="326"/>
        <v>4.3875810647596325E-2</v>
      </c>
      <c r="N2316" s="65">
        <f t="shared" si="327"/>
        <v>0.1358155089905993</v>
      </c>
      <c r="O2316" s="65">
        <f t="shared" si="328"/>
        <v>0.22051740385040058</v>
      </c>
      <c r="P2316" s="65">
        <f t="shared" si="329"/>
        <v>0.16675530249359788</v>
      </c>
      <c r="Q2316" s="65">
        <f t="shared" si="330"/>
        <v>8.2865238286439172E-2</v>
      </c>
      <c r="R2316" s="65">
        <f t="shared" si="331"/>
        <v>2.8295795591456566E-2</v>
      </c>
      <c r="S2316" s="65">
        <f t="shared" si="332"/>
        <v>0.19413415799704145</v>
      </c>
      <c r="T2316" s="66">
        <f>(L2316*'Football Field'!$F$4)+(M2316*'Football Field'!$F$5)+(N2316*'Football Field'!$F$6)+(O2316*'Football Field'!$F$7)+(P2316*'Football Field'!$F$8)+(Q2316*'Football Field'!$F$9)+(R2316*'Football Field'!$F$10)+(S2316*'Football Field'!$F$11)</f>
        <v>131447579.49707656</v>
      </c>
    </row>
    <row r="2317" spans="2:20" x14ac:dyDescent="0.3">
      <c r="B2317" s="62">
        <f t="shared" si="324"/>
        <v>2290</v>
      </c>
      <c r="C2317" s="62">
        <v>0.71555575662762416</v>
      </c>
      <c r="D2317" s="62">
        <v>0.74534276638496944</v>
      </c>
      <c r="E2317" s="62">
        <v>2.5560460328556855E-2</v>
      </c>
      <c r="F2317" s="62">
        <v>0.53020446879897232</v>
      </c>
      <c r="G2317" s="62">
        <v>0.20250106732600937</v>
      </c>
      <c r="H2317" s="62">
        <v>5.5073723639685657E-2</v>
      </c>
      <c r="I2317" s="62">
        <v>0.22197354383074586</v>
      </c>
      <c r="J2317" s="62">
        <v>0.24723724224630372</v>
      </c>
      <c r="K2317" s="62"/>
      <c r="L2317" s="65">
        <f t="shared" si="325"/>
        <v>0.26082341935864267</v>
      </c>
      <c r="M2317" s="65">
        <f t="shared" si="326"/>
        <v>0.27168092370462915</v>
      </c>
      <c r="N2317" s="65">
        <f t="shared" si="327"/>
        <v>9.316907315085058E-3</v>
      </c>
      <c r="O2317" s="65">
        <f t="shared" si="328"/>
        <v>0.19326200820902184</v>
      </c>
      <c r="P2317" s="65">
        <f t="shared" si="329"/>
        <v>7.3812585971872069E-2</v>
      </c>
      <c r="Q2317" s="65">
        <f t="shared" si="330"/>
        <v>2.0074629801337805E-2</v>
      </c>
      <c r="R2317" s="65">
        <f t="shared" si="331"/>
        <v>8.0910394714663381E-2</v>
      </c>
      <c r="S2317" s="65">
        <f t="shared" si="332"/>
        <v>9.0119130924748048E-2</v>
      </c>
      <c r="T2317" s="66">
        <f>(L2317*'Football Field'!$F$4)+(M2317*'Football Field'!$F$5)+(N2317*'Football Field'!$F$6)+(O2317*'Football Field'!$F$7)+(P2317*'Football Field'!$F$8)+(Q2317*'Football Field'!$F$9)+(R2317*'Football Field'!$F$10)+(S2317*'Football Field'!$F$11)</f>
        <v>125453443.12193577</v>
      </c>
    </row>
    <row r="2318" spans="2:20" x14ac:dyDescent="0.3">
      <c r="B2318" s="62">
        <f t="shared" si="324"/>
        <v>2291</v>
      </c>
      <c r="C2318" s="62">
        <v>0.89362101191317334</v>
      </c>
      <c r="D2318" s="62">
        <v>0.42107515793469796</v>
      </c>
      <c r="E2318" s="62">
        <v>9.3956813983391174E-2</v>
      </c>
      <c r="F2318" s="62">
        <v>0.55745372370665291</v>
      </c>
      <c r="G2318" s="62">
        <v>1.9944363558075828E-2</v>
      </c>
      <c r="H2318" s="62">
        <v>0.36743056057389289</v>
      </c>
      <c r="I2318" s="62">
        <v>0.7377749003496259</v>
      </c>
      <c r="J2318" s="62">
        <v>3.5372558572865365E-2</v>
      </c>
      <c r="K2318" s="62"/>
      <c r="L2318" s="65">
        <f t="shared" si="325"/>
        <v>0.28580972863137616</v>
      </c>
      <c r="M2318" s="65">
        <f t="shared" si="326"/>
        <v>0.13467384385364381</v>
      </c>
      <c r="N2318" s="65">
        <f t="shared" si="327"/>
        <v>3.0050514871141937E-2</v>
      </c>
      <c r="O2318" s="65">
        <f t="shared" si="328"/>
        <v>0.17829224623539752</v>
      </c>
      <c r="P2318" s="65">
        <f t="shared" si="329"/>
        <v>6.3788709758013347E-3</v>
      </c>
      <c r="Q2318" s="65">
        <f t="shared" si="330"/>
        <v>0.11751651696692907</v>
      </c>
      <c r="R2318" s="65">
        <f t="shared" si="331"/>
        <v>0.23596495745833607</v>
      </c>
      <c r="S2318" s="65">
        <f t="shared" si="332"/>
        <v>1.1313321007373991E-2</v>
      </c>
      <c r="T2318" s="66">
        <f>(L2318*'Football Field'!$F$4)+(M2318*'Football Field'!$F$5)+(N2318*'Football Field'!$F$6)+(O2318*'Football Field'!$F$7)+(P2318*'Football Field'!$F$8)+(Q2318*'Football Field'!$F$9)+(R2318*'Football Field'!$F$10)+(S2318*'Football Field'!$F$11)</f>
        <v>141589034.14813906</v>
      </c>
    </row>
    <row r="2319" spans="2:20" x14ac:dyDescent="0.3">
      <c r="B2319" s="62">
        <f t="shared" si="324"/>
        <v>2292</v>
      </c>
      <c r="C2319" s="62">
        <v>0.13646722760710417</v>
      </c>
      <c r="D2319" s="62">
        <v>0.12288616844866695</v>
      </c>
      <c r="E2319" s="62">
        <v>0.20243147687299501</v>
      </c>
      <c r="F2319" s="62">
        <v>9.3800461453707906E-2</v>
      </c>
      <c r="G2319" s="62">
        <v>0.74546821869098667</v>
      </c>
      <c r="H2319" s="62">
        <v>0.68984770656939676</v>
      </c>
      <c r="I2319" s="62">
        <v>0.51672595292167589</v>
      </c>
      <c r="J2319" s="62">
        <v>0.88757100094628016</v>
      </c>
      <c r="K2319" s="62"/>
      <c r="L2319" s="65">
        <f t="shared" si="325"/>
        <v>4.0194185736799698E-2</v>
      </c>
      <c r="M2319" s="65">
        <f t="shared" si="326"/>
        <v>3.6194107301204127E-2</v>
      </c>
      <c r="N2319" s="65">
        <f t="shared" si="327"/>
        <v>5.9622874466486661E-2</v>
      </c>
      <c r="O2319" s="65">
        <f t="shared" si="328"/>
        <v>2.7627388904847852E-2</v>
      </c>
      <c r="P2319" s="65">
        <f t="shared" si="329"/>
        <v>0.21956544855745941</v>
      </c>
      <c r="Q2319" s="65">
        <f t="shared" si="330"/>
        <v>0.20318333811093106</v>
      </c>
      <c r="R2319" s="65">
        <f t="shared" si="331"/>
        <v>0.15219316235070532</v>
      </c>
      <c r="S2319" s="65">
        <f t="shared" si="332"/>
        <v>0.26141949457156582</v>
      </c>
      <c r="T2319" s="66">
        <f>(L2319*'Football Field'!$F$4)+(M2319*'Football Field'!$F$5)+(N2319*'Football Field'!$F$6)+(O2319*'Football Field'!$F$7)+(P2319*'Football Field'!$F$8)+(Q2319*'Football Field'!$F$9)+(R2319*'Football Field'!$F$10)+(S2319*'Football Field'!$F$11)</f>
        <v>150575127.73243937</v>
      </c>
    </row>
    <row r="2320" spans="2:20" x14ac:dyDescent="0.3">
      <c r="B2320" s="62">
        <f t="shared" si="324"/>
        <v>2293</v>
      </c>
      <c r="C2320" s="62">
        <v>0.12107900699998742</v>
      </c>
      <c r="D2320" s="62">
        <v>0.59825116445014193</v>
      </c>
      <c r="E2320" s="62">
        <v>5.6652649769635466E-2</v>
      </c>
      <c r="F2320" s="62">
        <v>0.6791461181365831</v>
      </c>
      <c r="G2320" s="62">
        <v>0.83567681040725605</v>
      </c>
      <c r="H2320" s="62">
        <v>0.94003235947527775</v>
      </c>
      <c r="I2320" s="62">
        <v>0.98457292236538085</v>
      </c>
      <c r="J2320" s="62">
        <v>0.14431277605141635</v>
      </c>
      <c r="K2320" s="62"/>
      <c r="L2320" s="65">
        <f t="shared" si="325"/>
        <v>2.7772173729760721E-2</v>
      </c>
      <c r="M2320" s="65">
        <f t="shared" si="326"/>
        <v>0.13722226242855395</v>
      </c>
      <c r="N2320" s="65">
        <f t="shared" si="327"/>
        <v>1.2994550175438492E-2</v>
      </c>
      <c r="O2320" s="65">
        <f t="shared" si="328"/>
        <v>0.15577732629392763</v>
      </c>
      <c r="P2320" s="65">
        <f t="shared" si="329"/>
        <v>0.19168113561226219</v>
      </c>
      <c r="Q2320" s="65">
        <f t="shared" si="330"/>
        <v>0.21561741086088532</v>
      </c>
      <c r="R2320" s="65">
        <f t="shared" si="331"/>
        <v>0.22583378346960192</v>
      </c>
      <c r="S2320" s="65">
        <f t="shared" si="332"/>
        <v>3.3101357429569968E-2</v>
      </c>
      <c r="T2320" s="66">
        <f>(L2320*'Football Field'!$F$4)+(M2320*'Football Field'!$F$5)+(N2320*'Football Field'!$F$6)+(O2320*'Football Field'!$F$7)+(P2320*'Football Field'!$F$8)+(Q2320*'Football Field'!$F$9)+(R2320*'Football Field'!$F$10)+(S2320*'Football Field'!$F$11)</f>
        <v>156168955.47139511</v>
      </c>
    </row>
    <row r="2321" spans="2:20" x14ac:dyDescent="0.3">
      <c r="B2321" s="62">
        <f t="shared" si="324"/>
        <v>2294</v>
      </c>
      <c r="C2321" s="62">
        <v>3.7991761250085188E-2</v>
      </c>
      <c r="D2321" s="62">
        <v>0.93747707806458203</v>
      </c>
      <c r="E2321" s="62">
        <v>0.49078789664200462</v>
      </c>
      <c r="F2321" s="62">
        <v>0.39326781533136324</v>
      </c>
      <c r="G2321" s="62">
        <v>8.2442103333906447E-2</v>
      </c>
      <c r="H2321" s="62">
        <v>0.18104587394314153</v>
      </c>
      <c r="I2321" s="62">
        <v>0.56381930827349336</v>
      </c>
      <c r="J2321" s="62">
        <v>0.19959022569092577</v>
      </c>
      <c r="K2321" s="62"/>
      <c r="L2321" s="65">
        <f t="shared" si="325"/>
        <v>1.3162233528935573E-2</v>
      </c>
      <c r="M2321" s="65">
        <f t="shared" si="326"/>
        <v>0.32478863373259709</v>
      </c>
      <c r="N2321" s="65">
        <f t="shared" si="327"/>
        <v>0.17003330975508998</v>
      </c>
      <c r="O2321" s="65">
        <f t="shared" si="328"/>
        <v>0.13624750878834568</v>
      </c>
      <c r="P2321" s="65">
        <f t="shared" si="329"/>
        <v>2.8562040321178355E-2</v>
      </c>
      <c r="Q2321" s="65">
        <f t="shared" si="330"/>
        <v>6.2723285098674322E-2</v>
      </c>
      <c r="R2321" s="65">
        <f t="shared" si="331"/>
        <v>0.19533501894708805</v>
      </c>
      <c r="S2321" s="65">
        <f t="shared" si="332"/>
        <v>6.9147969828090836E-2</v>
      </c>
      <c r="T2321" s="66">
        <f>(L2321*'Football Field'!$F$4)+(M2321*'Football Field'!$F$5)+(N2321*'Football Field'!$F$6)+(O2321*'Football Field'!$F$7)+(P2321*'Football Field'!$F$8)+(Q2321*'Football Field'!$F$9)+(R2321*'Football Field'!$F$10)+(S2321*'Football Field'!$F$11)</f>
        <v>142284857.14736858</v>
      </c>
    </row>
    <row r="2322" spans="2:20" x14ac:dyDescent="0.3">
      <c r="B2322" s="62">
        <f t="shared" si="324"/>
        <v>2295</v>
      </c>
      <c r="C2322" s="62">
        <v>0.1938396138409747</v>
      </c>
      <c r="D2322" s="62">
        <v>0.7692910245373068</v>
      </c>
      <c r="E2322" s="62">
        <v>0.23744685409313693</v>
      </c>
      <c r="F2322" s="62">
        <v>6.058690151113244E-2</v>
      </c>
      <c r="G2322" s="62">
        <v>0.86792305534318037</v>
      </c>
      <c r="H2322" s="62">
        <v>0.62978573639746105</v>
      </c>
      <c r="I2322" s="62">
        <v>5.7908444890897304E-3</v>
      </c>
      <c r="J2322" s="62">
        <v>0.18252137868264728</v>
      </c>
      <c r="K2322" s="62"/>
      <c r="L2322" s="65">
        <f t="shared" si="325"/>
        <v>6.5771095790561895E-2</v>
      </c>
      <c r="M2322" s="65">
        <f t="shared" si="326"/>
        <v>0.2610256627273948</v>
      </c>
      <c r="N2322" s="65">
        <f t="shared" si="327"/>
        <v>8.0567328196080326E-2</v>
      </c>
      <c r="O2322" s="65">
        <f t="shared" si="328"/>
        <v>2.0557546643748481E-2</v>
      </c>
      <c r="P2322" s="65">
        <f t="shared" si="329"/>
        <v>0.29449217980100384</v>
      </c>
      <c r="Q2322" s="65">
        <f t="shared" si="330"/>
        <v>0.21369057219701842</v>
      </c>
      <c r="R2322" s="65">
        <f t="shared" si="331"/>
        <v>1.9648728144528427E-3</v>
      </c>
      <c r="S2322" s="65">
        <f t="shared" si="332"/>
        <v>6.1930741829739573E-2</v>
      </c>
      <c r="T2322" s="66">
        <f>(L2322*'Football Field'!$F$4)+(M2322*'Football Field'!$F$5)+(N2322*'Football Field'!$F$6)+(O2322*'Football Field'!$F$7)+(P2322*'Football Field'!$F$8)+(Q2322*'Football Field'!$F$9)+(R2322*'Football Field'!$F$10)+(S2322*'Football Field'!$F$11)</f>
        <v>133977083.68157861</v>
      </c>
    </row>
    <row r="2323" spans="2:20" x14ac:dyDescent="0.3">
      <c r="B2323" s="62">
        <f t="shared" si="324"/>
        <v>2296</v>
      </c>
      <c r="C2323" s="62">
        <v>0.11732854972470053</v>
      </c>
      <c r="D2323" s="62">
        <v>0.18421209056468946</v>
      </c>
      <c r="E2323" s="62">
        <v>0.43335949574015353</v>
      </c>
      <c r="F2323" s="62">
        <v>0.78771045131336437</v>
      </c>
      <c r="G2323" s="62">
        <v>0.72183214249553229</v>
      </c>
      <c r="H2323" s="62">
        <v>0.99846887210678259</v>
      </c>
      <c r="I2323" s="62">
        <v>0.29648761438788018</v>
      </c>
      <c r="J2323" s="62">
        <v>0.47959439193893472</v>
      </c>
      <c r="K2323" s="62"/>
      <c r="L2323" s="65">
        <f t="shared" si="325"/>
        <v>2.9193514884724048E-2</v>
      </c>
      <c r="M2323" s="65">
        <f t="shared" si="326"/>
        <v>4.5835377838257196E-2</v>
      </c>
      <c r="N2323" s="65">
        <f t="shared" si="327"/>
        <v>0.10782786388318644</v>
      </c>
      <c r="O2323" s="65">
        <f t="shared" si="328"/>
        <v>0.19599694055050756</v>
      </c>
      <c r="P2323" s="65">
        <f t="shared" si="329"/>
        <v>0.17960519793060417</v>
      </c>
      <c r="Q2323" s="65">
        <f t="shared" si="330"/>
        <v>0.24843753671359367</v>
      </c>
      <c r="R2323" s="65">
        <f t="shared" si="331"/>
        <v>7.3771606348822932E-2</v>
      </c>
      <c r="S2323" s="65">
        <f t="shared" si="332"/>
        <v>0.11933196185030409</v>
      </c>
      <c r="T2323" s="66">
        <f>(L2323*'Football Field'!$F$4)+(M2323*'Football Field'!$F$5)+(N2323*'Football Field'!$F$6)+(O2323*'Football Field'!$F$7)+(P2323*'Football Field'!$F$8)+(Q2323*'Football Field'!$F$9)+(R2323*'Football Field'!$F$10)+(S2323*'Football Field'!$F$11)</f>
        <v>137792720.45163336</v>
      </c>
    </row>
    <row r="2324" spans="2:20" x14ac:dyDescent="0.3">
      <c r="B2324" s="62">
        <f t="shared" si="324"/>
        <v>2297</v>
      </c>
      <c r="C2324" s="62">
        <v>0.32143459949718267</v>
      </c>
      <c r="D2324" s="62">
        <v>0.66673810682527923</v>
      </c>
      <c r="E2324" s="62">
        <v>0.480321129775933</v>
      </c>
      <c r="F2324" s="62">
        <v>8.7382951410509557E-3</v>
      </c>
      <c r="G2324" s="62">
        <v>0.17572505544040462</v>
      </c>
      <c r="H2324" s="62">
        <v>0.34415679072783678</v>
      </c>
      <c r="I2324" s="62">
        <v>0.22435332717039791</v>
      </c>
      <c r="J2324" s="62">
        <v>0.87978822834854098</v>
      </c>
      <c r="K2324" s="62"/>
      <c r="L2324" s="65">
        <f t="shared" si="325"/>
        <v>0.1036466025080648</v>
      </c>
      <c r="M2324" s="65">
        <f t="shared" si="326"/>
        <v>0.21498973552691567</v>
      </c>
      <c r="N2324" s="65">
        <f t="shared" si="327"/>
        <v>0.15487957205598546</v>
      </c>
      <c r="O2324" s="65">
        <f t="shared" si="328"/>
        <v>2.8176637004834965E-3</v>
      </c>
      <c r="P2324" s="65">
        <f t="shared" si="329"/>
        <v>5.6662552819236572E-2</v>
      </c>
      <c r="Q2324" s="65">
        <f t="shared" si="330"/>
        <v>0.11097337419437321</v>
      </c>
      <c r="R2324" s="65">
        <f t="shared" si="331"/>
        <v>7.2342741444036296E-2</v>
      </c>
      <c r="S2324" s="65">
        <f t="shared" si="332"/>
        <v>0.28368775775090455</v>
      </c>
      <c r="T2324" s="66">
        <f>(L2324*'Football Field'!$F$4)+(M2324*'Football Field'!$F$5)+(N2324*'Football Field'!$F$6)+(O2324*'Football Field'!$F$7)+(P2324*'Football Field'!$F$8)+(Q2324*'Football Field'!$F$9)+(R2324*'Football Field'!$F$10)+(S2324*'Football Field'!$F$11)</f>
        <v>127749493.46270353</v>
      </c>
    </row>
    <row r="2325" spans="2:20" x14ac:dyDescent="0.3">
      <c r="B2325" s="62">
        <f t="shared" si="324"/>
        <v>2298</v>
      </c>
      <c r="C2325" s="62">
        <v>0.77168375046790849</v>
      </c>
      <c r="D2325" s="62">
        <v>0.41121362245907256</v>
      </c>
      <c r="E2325" s="62">
        <v>0.34512390146228433</v>
      </c>
      <c r="F2325" s="62">
        <v>7.523339420743036E-2</v>
      </c>
      <c r="G2325" s="62">
        <v>0.82056870988015396</v>
      </c>
      <c r="H2325" s="62">
        <v>9.4592273778886238E-3</v>
      </c>
      <c r="I2325" s="62">
        <v>0.36194406012377167</v>
      </c>
      <c r="J2325" s="62">
        <v>0.73041109245328439</v>
      </c>
      <c r="K2325" s="62"/>
      <c r="L2325" s="65">
        <f t="shared" si="325"/>
        <v>0.21887777569388012</v>
      </c>
      <c r="M2325" s="65">
        <f t="shared" si="326"/>
        <v>0.11663524463783274</v>
      </c>
      <c r="N2325" s="65">
        <f t="shared" si="327"/>
        <v>9.7889779129151283E-2</v>
      </c>
      <c r="O2325" s="65">
        <f t="shared" si="328"/>
        <v>2.133894613180403E-2</v>
      </c>
      <c r="P2325" s="65">
        <f t="shared" si="329"/>
        <v>0.23274334066729063</v>
      </c>
      <c r="Q2325" s="65">
        <f t="shared" si="330"/>
        <v>2.6829833425927722E-3</v>
      </c>
      <c r="R2325" s="65">
        <f t="shared" si="331"/>
        <v>0.10266059218879157</v>
      </c>
      <c r="S2325" s="65">
        <f t="shared" si="332"/>
        <v>0.20717133820865696</v>
      </c>
      <c r="T2325" s="66">
        <f>(L2325*'Football Field'!$F$4)+(M2325*'Football Field'!$F$5)+(N2325*'Football Field'!$F$6)+(O2325*'Football Field'!$F$7)+(P2325*'Football Field'!$F$8)+(Q2325*'Football Field'!$F$9)+(R2325*'Football Field'!$F$10)+(S2325*'Football Field'!$F$11)</f>
        <v>144203040.59324273</v>
      </c>
    </row>
    <row r="2326" spans="2:20" x14ac:dyDescent="0.3">
      <c r="B2326" s="62">
        <f t="shared" si="324"/>
        <v>2299</v>
      </c>
      <c r="C2326" s="62">
        <v>0.88800699522694215</v>
      </c>
      <c r="D2326" s="62">
        <v>0.23121385870684741</v>
      </c>
      <c r="E2326" s="62">
        <v>0.84777410994229241</v>
      </c>
      <c r="F2326" s="62">
        <v>0.68395218104413225</v>
      </c>
      <c r="G2326" s="62">
        <v>0.3415425341702375</v>
      </c>
      <c r="H2326" s="62">
        <v>0.23557226760309558</v>
      </c>
      <c r="I2326" s="62">
        <v>0.6834027402433791</v>
      </c>
      <c r="J2326" s="62">
        <v>0.70694005545360117</v>
      </c>
      <c r="K2326" s="62"/>
      <c r="L2326" s="65">
        <f t="shared" si="325"/>
        <v>0.19227569794311744</v>
      </c>
      <c r="M2326" s="65">
        <f t="shared" si="326"/>
        <v>5.0063576408673323E-2</v>
      </c>
      <c r="N2326" s="65">
        <f t="shared" si="327"/>
        <v>0.18356427321341198</v>
      </c>
      <c r="O2326" s="65">
        <f t="shared" si="328"/>
        <v>0.1480927331393031</v>
      </c>
      <c r="P2326" s="65">
        <f t="shared" si="329"/>
        <v>7.3952490788724595E-2</v>
      </c>
      <c r="Q2326" s="65">
        <f t="shared" si="330"/>
        <v>5.1007280812976397E-2</v>
      </c>
      <c r="R2326" s="65">
        <f t="shared" si="331"/>
        <v>0.1479737654802519</v>
      </c>
      <c r="S2326" s="65">
        <f t="shared" si="332"/>
        <v>0.15307018221354127</v>
      </c>
      <c r="T2326" s="66">
        <f>(L2326*'Football Field'!$F$4)+(M2326*'Football Field'!$F$5)+(N2326*'Football Field'!$F$6)+(O2326*'Football Field'!$F$7)+(P2326*'Football Field'!$F$8)+(Q2326*'Football Field'!$F$9)+(R2326*'Football Field'!$F$10)+(S2326*'Football Field'!$F$11)</f>
        <v>140537707.44810474</v>
      </c>
    </row>
    <row r="2327" spans="2:20" x14ac:dyDescent="0.3">
      <c r="B2327" s="62">
        <f t="shared" si="324"/>
        <v>2300</v>
      </c>
      <c r="C2327" s="62">
        <v>0.29750395434402499</v>
      </c>
      <c r="D2327" s="62">
        <v>0.50655705994842448</v>
      </c>
      <c r="E2327" s="62">
        <v>0.91868762966202655</v>
      </c>
      <c r="F2327" s="62">
        <v>0.76039868610942007</v>
      </c>
      <c r="G2327" s="62">
        <v>0.93001242056529687</v>
      </c>
      <c r="H2327" s="62">
        <v>0.27458934555984227</v>
      </c>
      <c r="I2327" s="62">
        <v>0.2636855968221411</v>
      </c>
      <c r="J2327" s="62">
        <v>0.93642033684774628</v>
      </c>
      <c r="K2327" s="62"/>
      <c r="L2327" s="65">
        <f t="shared" si="325"/>
        <v>6.0865952964364374E-2</v>
      </c>
      <c r="M2327" s="65">
        <f t="shared" si="326"/>
        <v>0.10363586007644854</v>
      </c>
      <c r="N2327" s="65">
        <f t="shared" si="327"/>
        <v>0.18795312546095347</v>
      </c>
      <c r="O2327" s="65">
        <f t="shared" si="328"/>
        <v>0.15556899324229084</v>
      </c>
      <c r="P2327" s="65">
        <f t="shared" si="329"/>
        <v>0.19027004992661162</v>
      </c>
      <c r="Q2327" s="65">
        <f t="shared" si="330"/>
        <v>5.6177882503149382E-2</v>
      </c>
      <c r="R2327" s="65">
        <f t="shared" si="331"/>
        <v>5.394709851485751E-2</v>
      </c>
      <c r="S2327" s="65">
        <f t="shared" si="332"/>
        <v>0.19158103731132428</v>
      </c>
      <c r="T2327" s="66">
        <f>(L2327*'Football Field'!$F$4)+(M2327*'Football Field'!$F$5)+(N2327*'Football Field'!$F$6)+(O2327*'Football Field'!$F$7)+(P2327*'Football Field'!$F$8)+(Q2327*'Football Field'!$F$9)+(R2327*'Football Field'!$F$10)+(S2327*'Football Field'!$F$11)</f>
        <v>137949970.58149803</v>
      </c>
    </row>
    <row r="2328" spans="2:20" x14ac:dyDescent="0.3">
      <c r="B2328" s="62">
        <f t="shared" si="324"/>
        <v>2301</v>
      </c>
      <c r="C2328" s="62">
        <v>0.4550547466312409</v>
      </c>
      <c r="D2328" s="62">
        <v>0.62328298390094272</v>
      </c>
      <c r="E2328" s="62">
        <v>0.46720945870850306</v>
      </c>
      <c r="F2328" s="62">
        <v>0.38595719456586552</v>
      </c>
      <c r="G2328" s="62">
        <v>0.23593420747126592</v>
      </c>
      <c r="H2328" s="62">
        <v>0.59057221883525957</v>
      </c>
      <c r="I2328" s="62">
        <v>0.84043473436989891</v>
      </c>
      <c r="J2328" s="62">
        <v>0.35547379668311807</v>
      </c>
      <c r="K2328" s="62"/>
      <c r="L2328" s="65">
        <f t="shared" si="325"/>
        <v>0.11508953708120805</v>
      </c>
      <c r="M2328" s="65">
        <f t="shared" si="326"/>
        <v>0.15763674726787</v>
      </c>
      <c r="N2328" s="65">
        <f t="shared" si="327"/>
        <v>0.11816362914745578</v>
      </c>
      <c r="O2328" s="65">
        <f t="shared" si="328"/>
        <v>9.7613825994750464E-2</v>
      </c>
      <c r="P2328" s="65">
        <f t="shared" si="329"/>
        <v>5.9670971285338346E-2</v>
      </c>
      <c r="Q2328" s="65">
        <f t="shared" si="330"/>
        <v>0.14936374970691418</v>
      </c>
      <c r="R2328" s="65">
        <f t="shared" si="331"/>
        <v>0.21255737961564913</v>
      </c>
      <c r="S2328" s="65">
        <f t="shared" si="332"/>
        <v>8.9904159900814087E-2</v>
      </c>
      <c r="T2328" s="66">
        <f>(L2328*'Football Field'!$F$4)+(M2328*'Football Field'!$F$5)+(N2328*'Football Field'!$F$6)+(O2328*'Football Field'!$F$7)+(P2328*'Football Field'!$F$8)+(Q2328*'Football Field'!$F$9)+(R2328*'Football Field'!$F$10)+(S2328*'Football Field'!$F$11)</f>
        <v>145797762.67613772</v>
      </c>
    </row>
    <row r="2329" spans="2:20" x14ac:dyDescent="0.3">
      <c r="B2329" s="62">
        <f t="shared" si="324"/>
        <v>2302</v>
      </c>
      <c r="C2329" s="62">
        <v>0.12283176673583107</v>
      </c>
      <c r="D2329" s="62">
        <v>0.14729099949827407</v>
      </c>
      <c r="E2329" s="62">
        <v>0.42066114915539465</v>
      </c>
      <c r="F2329" s="62">
        <v>0.20240816343109203</v>
      </c>
      <c r="G2329" s="62">
        <v>0.46857979156896978</v>
      </c>
      <c r="H2329" s="62">
        <v>0.9765908028634529</v>
      </c>
      <c r="I2329" s="62">
        <v>0.83323507704770972</v>
      </c>
      <c r="J2329" s="62">
        <v>0.51964413533910436</v>
      </c>
      <c r="K2329" s="62"/>
      <c r="L2329" s="65">
        <f t="shared" si="325"/>
        <v>3.3276542296967297E-2</v>
      </c>
      <c r="M2329" s="65">
        <f t="shared" si="326"/>
        <v>3.9902830554476951E-2</v>
      </c>
      <c r="N2329" s="65">
        <f t="shared" si="327"/>
        <v>0.11396195702912559</v>
      </c>
      <c r="O2329" s="65">
        <f t="shared" si="328"/>
        <v>5.4834705961299315E-2</v>
      </c>
      <c r="P2329" s="65">
        <f t="shared" si="329"/>
        <v>0.12694366993176542</v>
      </c>
      <c r="Q2329" s="65">
        <f t="shared" si="330"/>
        <v>0.26456971206972901</v>
      </c>
      <c r="R2329" s="65">
        <f t="shared" si="331"/>
        <v>0.22573299254358656</v>
      </c>
      <c r="S2329" s="65">
        <f t="shared" si="332"/>
        <v>0.14077758961304992</v>
      </c>
      <c r="T2329" s="66">
        <f>(L2329*'Football Field'!$F$4)+(M2329*'Football Field'!$F$5)+(N2329*'Football Field'!$F$6)+(O2329*'Football Field'!$F$7)+(P2329*'Football Field'!$F$8)+(Q2329*'Football Field'!$F$9)+(R2329*'Football Field'!$F$10)+(S2329*'Football Field'!$F$11)</f>
        <v>153890426.93207353</v>
      </c>
    </row>
    <row r="2330" spans="2:20" x14ac:dyDescent="0.3">
      <c r="B2330" s="62">
        <f t="shared" si="324"/>
        <v>2303</v>
      </c>
      <c r="C2330" s="62">
        <v>0.74920080815694501</v>
      </c>
      <c r="D2330" s="62">
        <v>0.19813949351810356</v>
      </c>
      <c r="E2330" s="62">
        <v>1.0018747834956043E-2</v>
      </c>
      <c r="F2330" s="62">
        <v>3.6245656385700542E-3</v>
      </c>
      <c r="G2330" s="62">
        <v>0.82269397675007638</v>
      </c>
      <c r="H2330" s="62">
        <v>0.62217971169747865</v>
      </c>
      <c r="I2330" s="62">
        <v>0.13126343754556102</v>
      </c>
      <c r="J2330" s="62">
        <v>0.26948539424146933</v>
      </c>
      <c r="K2330" s="62"/>
      <c r="L2330" s="65">
        <f t="shared" si="325"/>
        <v>0.26694191205231704</v>
      </c>
      <c r="M2330" s="65">
        <f t="shared" si="326"/>
        <v>7.0597541642961378E-2</v>
      </c>
      <c r="N2330" s="65">
        <f t="shared" si="327"/>
        <v>3.5697021069856227E-3</v>
      </c>
      <c r="O2330" s="65">
        <f t="shared" si="328"/>
        <v>1.2914407878165724E-3</v>
      </c>
      <c r="P2330" s="65">
        <f t="shared" si="329"/>
        <v>0.29312769126322796</v>
      </c>
      <c r="Q2330" s="65">
        <f t="shared" si="330"/>
        <v>0.22168401324774351</v>
      </c>
      <c r="R2330" s="65">
        <f t="shared" si="331"/>
        <v>4.6769454356530446E-2</v>
      </c>
      <c r="S2330" s="65">
        <f t="shared" si="332"/>
        <v>9.6018244542417405E-2</v>
      </c>
      <c r="T2330" s="66">
        <f>(L2330*'Football Field'!$F$4)+(M2330*'Football Field'!$F$5)+(N2330*'Football Field'!$F$6)+(O2330*'Football Field'!$F$7)+(P2330*'Football Field'!$F$8)+(Q2330*'Football Field'!$F$9)+(R2330*'Football Field'!$F$10)+(S2330*'Football Field'!$F$11)</f>
        <v>137837506.0170539</v>
      </c>
    </row>
    <row r="2331" spans="2:20" x14ac:dyDescent="0.3">
      <c r="B2331" s="62">
        <f t="shared" si="324"/>
        <v>2304</v>
      </c>
      <c r="C2331" s="62">
        <v>0.21779425804173713</v>
      </c>
      <c r="D2331" s="62">
        <v>0.10515257518763432</v>
      </c>
      <c r="E2331" s="62">
        <v>0.47521509297740439</v>
      </c>
      <c r="F2331" s="62">
        <v>0.7191114489375926</v>
      </c>
      <c r="G2331" s="62">
        <v>5.6218862817425719E-2</v>
      </c>
      <c r="H2331" s="62">
        <v>0.46937234119845161</v>
      </c>
      <c r="I2331" s="62">
        <v>0.7458055249972062</v>
      </c>
      <c r="J2331" s="62">
        <v>0.66886913855012242</v>
      </c>
      <c r="K2331" s="62"/>
      <c r="L2331" s="65">
        <f t="shared" si="325"/>
        <v>6.2991116731674165E-2</v>
      </c>
      <c r="M2331" s="65">
        <f t="shared" si="326"/>
        <v>3.0412547134328425E-2</v>
      </c>
      <c r="N2331" s="65">
        <f t="shared" si="327"/>
        <v>0.13744315237482793</v>
      </c>
      <c r="O2331" s="65">
        <f t="shared" si="328"/>
        <v>0.20798359713611275</v>
      </c>
      <c r="P2331" s="65">
        <f t="shared" si="329"/>
        <v>1.6259790235497406E-2</v>
      </c>
      <c r="Q2331" s="65">
        <f t="shared" si="330"/>
        <v>0.13575329396142716</v>
      </c>
      <c r="R2331" s="65">
        <f t="shared" si="331"/>
        <v>0.21570413888149281</v>
      </c>
      <c r="S2331" s="65">
        <f t="shared" si="332"/>
        <v>0.19345236354463927</v>
      </c>
      <c r="T2331" s="66">
        <f>(L2331*'Football Field'!$F$4)+(M2331*'Football Field'!$F$5)+(N2331*'Football Field'!$F$6)+(O2331*'Football Field'!$F$7)+(P2331*'Football Field'!$F$8)+(Q2331*'Football Field'!$F$9)+(R2331*'Football Field'!$F$10)+(S2331*'Football Field'!$F$11)</f>
        <v>145423596.24805772</v>
      </c>
    </row>
    <row r="2332" spans="2:20" x14ac:dyDescent="0.3">
      <c r="B2332" s="62">
        <f t="shared" si="324"/>
        <v>2305</v>
      </c>
      <c r="C2332" s="62">
        <v>0.5543835223032797</v>
      </c>
      <c r="D2332" s="62">
        <v>0.85394339139131215</v>
      </c>
      <c r="E2332" s="62">
        <v>0.37734379908851612</v>
      </c>
      <c r="F2332" s="62">
        <v>0.82678425920147658</v>
      </c>
      <c r="G2332" s="62">
        <v>1.2936549438606448E-2</v>
      </c>
      <c r="H2332" s="62">
        <v>0.70046222617915188</v>
      </c>
      <c r="I2332" s="62">
        <v>0.87332631803960459</v>
      </c>
      <c r="J2332" s="62">
        <v>0.293263684920954</v>
      </c>
      <c r="K2332" s="62"/>
      <c r="L2332" s="65">
        <f t="shared" si="325"/>
        <v>0.12340355340761154</v>
      </c>
      <c r="M2332" s="65">
        <f t="shared" si="326"/>
        <v>0.1900843814203157</v>
      </c>
      <c r="N2332" s="65">
        <f t="shared" si="327"/>
        <v>8.3995219537525673E-2</v>
      </c>
      <c r="O2332" s="65">
        <f t="shared" si="328"/>
        <v>0.18403886728640306</v>
      </c>
      <c r="P2332" s="65">
        <f t="shared" si="329"/>
        <v>2.8796241326305987E-3</v>
      </c>
      <c r="Q2332" s="65">
        <f t="shared" si="330"/>
        <v>0.15592008827965498</v>
      </c>
      <c r="R2332" s="65">
        <f t="shared" si="331"/>
        <v>0.19439894332125521</v>
      </c>
      <c r="S2332" s="65">
        <f t="shared" si="332"/>
        <v>6.5279322614603286E-2</v>
      </c>
      <c r="T2332" s="66">
        <f>(L2332*'Football Field'!$F$4)+(M2332*'Football Field'!$F$5)+(N2332*'Football Field'!$F$6)+(O2332*'Football Field'!$F$7)+(P2332*'Football Field'!$F$8)+(Q2332*'Football Field'!$F$9)+(R2332*'Football Field'!$F$10)+(S2332*'Football Field'!$F$11)</f>
        <v>138006629.97437105</v>
      </c>
    </row>
    <row r="2333" spans="2:20" x14ac:dyDescent="0.3">
      <c r="B2333" s="62">
        <f t="shared" si="324"/>
        <v>2306</v>
      </c>
      <c r="C2333" s="62">
        <v>0.85313180887170503</v>
      </c>
      <c r="D2333" s="62">
        <v>0.49286560500139565</v>
      </c>
      <c r="E2333" s="62">
        <v>0.80421928708064749</v>
      </c>
      <c r="F2333" s="62">
        <v>4.3227457307398742E-3</v>
      </c>
      <c r="G2333" s="62">
        <v>3.4015890075922095E-2</v>
      </c>
      <c r="H2333" s="62">
        <v>0.8122589642303889</v>
      </c>
      <c r="I2333" s="62">
        <v>0.93068141487068923</v>
      </c>
      <c r="J2333" s="62">
        <v>0.90510699472062806</v>
      </c>
      <c r="K2333" s="62"/>
      <c r="L2333" s="65">
        <f t="shared" si="325"/>
        <v>0.17639071470665099</v>
      </c>
      <c r="M2333" s="65">
        <f t="shared" si="326"/>
        <v>0.10190326443870269</v>
      </c>
      <c r="N2333" s="65">
        <f t="shared" si="327"/>
        <v>0.1662777232707324</v>
      </c>
      <c r="O2333" s="65">
        <f t="shared" si="328"/>
        <v>8.937566282386679E-4</v>
      </c>
      <c r="P2333" s="65">
        <f t="shared" si="329"/>
        <v>7.0330130695866189E-3</v>
      </c>
      <c r="Q2333" s="65">
        <f t="shared" si="330"/>
        <v>0.16793998036126234</v>
      </c>
      <c r="R2333" s="65">
        <f t="shared" si="331"/>
        <v>0.19242461507835437</v>
      </c>
      <c r="S2333" s="65">
        <f t="shared" si="332"/>
        <v>0.18713693244647181</v>
      </c>
      <c r="T2333" s="66">
        <f>(L2333*'Football Field'!$F$4)+(M2333*'Football Field'!$F$5)+(N2333*'Football Field'!$F$6)+(O2333*'Football Field'!$F$7)+(P2333*'Football Field'!$F$8)+(Q2333*'Football Field'!$F$9)+(R2333*'Football Field'!$F$10)+(S2333*'Football Field'!$F$11)</f>
        <v>139895850.87562805</v>
      </c>
    </row>
    <row r="2334" spans="2:20" x14ac:dyDescent="0.3">
      <c r="B2334" s="62">
        <f t="shared" ref="B2334:B2397" si="333">B2333+1</f>
        <v>2307</v>
      </c>
      <c r="C2334" s="62">
        <v>0.98574764170946938</v>
      </c>
      <c r="D2334" s="62">
        <v>0.29768804348195432</v>
      </c>
      <c r="E2334" s="62">
        <v>0.8797617568196997</v>
      </c>
      <c r="F2334" s="62">
        <v>0.32657748138296927</v>
      </c>
      <c r="G2334" s="62">
        <v>0.36158468277299383</v>
      </c>
      <c r="H2334" s="62">
        <v>0.5978236151876144</v>
      </c>
      <c r="I2334" s="62">
        <v>6.0481521773086966E-3</v>
      </c>
      <c r="J2334" s="62">
        <v>5.5902903307780694E-4</v>
      </c>
      <c r="K2334" s="62"/>
      <c r="L2334" s="65">
        <f t="shared" si="325"/>
        <v>0.28524520496896755</v>
      </c>
      <c r="M2334" s="65">
        <f t="shared" si="326"/>
        <v>8.6141810933033733E-2</v>
      </c>
      <c r="N2334" s="65">
        <f t="shared" si="327"/>
        <v>0.25457613290629244</v>
      </c>
      <c r="O2334" s="65">
        <f t="shared" si="328"/>
        <v>9.4501530283944465E-2</v>
      </c>
      <c r="P2334" s="65">
        <f t="shared" si="329"/>
        <v>0.10463154319330384</v>
      </c>
      <c r="Q2334" s="65">
        <f t="shared" si="330"/>
        <v>0.17299186164296165</v>
      </c>
      <c r="R2334" s="65">
        <f t="shared" si="331"/>
        <v>1.7501501748541832E-3</v>
      </c>
      <c r="S2334" s="65">
        <f t="shared" si="332"/>
        <v>1.617658966420137E-4</v>
      </c>
      <c r="T2334" s="66">
        <f>(L2334*'Football Field'!$F$4)+(M2334*'Football Field'!$F$5)+(N2334*'Football Field'!$F$6)+(O2334*'Football Field'!$F$7)+(P2334*'Football Field'!$F$8)+(Q2334*'Football Field'!$F$9)+(R2334*'Football Field'!$F$10)+(S2334*'Football Field'!$F$11)</f>
        <v>122486169.08454099</v>
      </c>
    </row>
    <row r="2335" spans="2:20" x14ac:dyDescent="0.3">
      <c r="B2335" s="62">
        <f t="shared" si="333"/>
        <v>2308</v>
      </c>
      <c r="C2335" s="62">
        <v>0.72054007825709121</v>
      </c>
      <c r="D2335" s="62">
        <v>0.96491900838989242</v>
      </c>
      <c r="E2335" s="62">
        <v>0.4712400938608251</v>
      </c>
      <c r="F2335" s="62">
        <v>0.37603848720336619</v>
      </c>
      <c r="G2335" s="62">
        <v>0.81657422778610977</v>
      </c>
      <c r="H2335" s="62">
        <v>0.37215051876473493</v>
      </c>
      <c r="I2335" s="62">
        <v>0.7957195041324362</v>
      </c>
      <c r="J2335" s="62">
        <v>0.93934412543205426</v>
      </c>
      <c r="K2335" s="62"/>
      <c r="L2335" s="65">
        <f t="shared" si="325"/>
        <v>0.13205106554422241</v>
      </c>
      <c r="M2335" s="65">
        <f t="shared" si="326"/>
        <v>0.17683760704882873</v>
      </c>
      <c r="N2335" s="65">
        <f t="shared" si="327"/>
        <v>8.6362658232701756E-2</v>
      </c>
      <c r="O2335" s="65">
        <f t="shared" si="328"/>
        <v>6.8915365597643302E-2</v>
      </c>
      <c r="P2335" s="65">
        <f t="shared" si="329"/>
        <v>0.14965093563696599</v>
      </c>
      <c r="Q2335" s="65">
        <f t="shared" si="330"/>
        <v>6.8202830111254456E-2</v>
      </c>
      <c r="R2335" s="65">
        <f t="shared" si="331"/>
        <v>0.14582895742479041</v>
      </c>
      <c r="S2335" s="65">
        <f t="shared" si="332"/>
        <v>0.17215058040359288</v>
      </c>
      <c r="T2335" s="66">
        <f>(L2335*'Football Field'!$F$4)+(M2335*'Football Field'!$F$5)+(N2335*'Football Field'!$F$6)+(O2335*'Football Field'!$F$7)+(P2335*'Football Field'!$F$8)+(Q2335*'Football Field'!$F$9)+(R2335*'Football Field'!$F$10)+(S2335*'Football Field'!$F$11)</f>
        <v>143371852.50168911</v>
      </c>
    </row>
    <row r="2336" spans="2:20" x14ac:dyDescent="0.3">
      <c r="B2336" s="62">
        <f t="shared" si="333"/>
        <v>2309</v>
      </c>
      <c r="C2336" s="62">
        <v>0.36286987821250138</v>
      </c>
      <c r="D2336" s="62">
        <v>0.82095798395214215</v>
      </c>
      <c r="E2336" s="62">
        <v>0.63563185790389809</v>
      </c>
      <c r="F2336" s="62">
        <v>0.48015076274200941</v>
      </c>
      <c r="G2336" s="62">
        <v>0.73996078958841061</v>
      </c>
      <c r="H2336" s="62">
        <v>0.87500220226320125</v>
      </c>
      <c r="I2336" s="62">
        <v>0.34911250667983607</v>
      </c>
      <c r="J2336" s="62">
        <v>0.33432737519870814</v>
      </c>
      <c r="K2336" s="62"/>
      <c r="L2336" s="65">
        <f t="shared" si="325"/>
        <v>7.891883952366438E-2</v>
      </c>
      <c r="M2336" s="65">
        <f t="shared" si="326"/>
        <v>0.17854623731884633</v>
      </c>
      <c r="N2336" s="65">
        <f t="shared" si="327"/>
        <v>0.13824054186352183</v>
      </c>
      <c r="O2336" s="65">
        <f t="shared" si="328"/>
        <v>0.10442569986426672</v>
      </c>
      <c r="P2336" s="65">
        <f t="shared" si="329"/>
        <v>0.16093054373924581</v>
      </c>
      <c r="Q2336" s="65">
        <f t="shared" si="330"/>
        <v>0.19030005665783994</v>
      </c>
      <c r="R2336" s="65">
        <f t="shared" si="331"/>
        <v>7.5926814388918878E-2</v>
      </c>
      <c r="S2336" s="65">
        <f t="shared" si="332"/>
        <v>7.271126664369626E-2</v>
      </c>
      <c r="T2336" s="66">
        <f>(L2336*'Football Field'!$F$4)+(M2336*'Football Field'!$F$5)+(N2336*'Football Field'!$F$6)+(O2336*'Football Field'!$F$7)+(P2336*'Football Field'!$F$8)+(Q2336*'Football Field'!$F$9)+(R2336*'Football Field'!$F$10)+(S2336*'Football Field'!$F$11)</f>
        <v>135682333.62072372</v>
      </c>
    </row>
    <row r="2337" spans="2:20" x14ac:dyDescent="0.3">
      <c r="B2337" s="62">
        <f t="shared" si="333"/>
        <v>2310</v>
      </c>
      <c r="C2337" s="62">
        <v>0.25162222434532455</v>
      </c>
      <c r="D2337" s="62">
        <v>0.65373466340413577</v>
      </c>
      <c r="E2337" s="62">
        <v>0.78233783545373126</v>
      </c>
      <c r="F2337" s="62">
        <v>0.17498829018349615</v>
      </c>
      <c r="G2337" s="62">
        <v>0.56081665165392125</v>
      </c>
      <c r="H2337" s="62">
        <v>0.22577953169434917</v>
      </c>
      <c r="I2337" s="62">
        <v>0.2655595261142818</v>
      </c>
      <c r="J2337" s="62">
        <v>0.65434926039836583</v>
      </c>
      <c r="K2337" s="62"/>
      <c r="L2337" s="65">
        <f t="shared" si="325"/>
        <v>7.0498451055630143E-2</v>
      </c>
      <c r="M2337" s="65">
        <f t="shared" si="326"/>
        <v>0.18316061425526328</v>
      </c>
      <c r="N2337" s="65">
        <f t="shared" si="327"/>
        <v>0.21919210731564825</v>
      </c>
      <c r="O2337" s="65">
        <f t="shared" si="328"/>
        <v>4.9027479360802463E-2</v>
      </c>
      <c r="P2337" s="65">
        <f t="shared" si="329"/>
        <v>0.15712723854450333</v>
      </c>
      <c r="Q2337" s="65">
        <f t="shared" si="330"/>
        <v>6.3257954681589026E-2</v>
      </c>
      <c r="R2337" s="65">
        <f t="shared" si="331"/>
        <v>7.4403345343735328E-2</v>
      </c>
      <c r="S2337" s="65">
        <f t="shared" si="332"/>
        <v>0.18333280944282829</v>
      </c>
      <c r="T2337" s="66">
        <f>(L2337*'Football Field'!$F$4)+(M2337*'Football Field'!$F$5)+(N2337*'Football Field'!$F$6)+(O2337*'Football Field'!$F$7)+(P2337*'Football Field'!$F$8)+(Q2337*'Football Field'!$F$9)+(R2337*'Football Field'!$F$10)+(S2337*'Football Field'!$F$11)</f>
        <v>137768063.25298366</v>
      </c>
    </row>
    <row r="2338" spans="2:20" x14ac:dyDescent="0.3">
      <c r="B2338" s="62">
        <f t="shared" si="333"/>
        <v>2311</v>
      </c>
      <c r="C2338" s="62">
        <v>0.56295884299873034</v>
      </c>
      <c r="D2338" s="62">
        <v>0.98716989985666892</v>
      </c>
      <c r="E2338" s="62">
        <v>0.30116575945627422</v>
      </c>
      <c r="F2338" s="62">
        <v>0.99491757690178428</v>
      </c>
      <c r="G2338" s="62">
        <v>0.42483409872728328</v>
      </c>
      <c r="H2338" s="62">
        <v>0.45586364030312221</v>
      </c>
      <c r="I2338" s="62">
        <v>0.40033474769512445</v>
      </c>
      <c r="J2338" s="62">
        <v>0.99442876979164818</v>
      </c>
      <c r="K2338" s="62"/>
      <c r="L2338" s="65">
        <f t="shared" si="325"/>
        <v>0.10991697558517191</v>
      </c>
      <c r="M2338" s="65">
        <f t="shared" si="326"/>
        <v>0.19274362794085606</v>
      </c>
      <c r="N2338" s="65">
        <f t="shared" si="327"/>
        <v>5.8802219453402756E-2</v>
      </c>
      <c r="O2338" s="65">
        <f t="shared" si="328"/>
        <v>0.19425635172022418</v>
      </c>
      <c r="P2338" s="65">
        <f t="shared" si="329"/>
        <v>8.2948300463344213E-2</v>
      </c>
      <c r="Q2338" s="65">
        <f t="shared" si="330"/>
        <v>8.9006777750321051E-2</v>
      </c>
      <c r="R2338" s="65">
        <f t="shared" si="331"/>
        <v>7.8164834313474305E-2</v>
      </c>
      <c r="S2338" s="65">
        <f t="shared" si="332"/>
        <v>0.19416091277320544</v>
      </c>
      <c r="T2338" s="66">
        <f>(L2338*'Football Field'!$F$4)+(M2338*'Football Field'!$F$5)+(N2338*'Football Field'!$F$6)+(O2338*'Football Field'!$F$7)+(P2338*'Football Field'!$F$8)+(Q2338*'Football Field'!$F$9)+(R2338*'Football Field'!$F$10)+(S2338*'Football Field'!$F$11)</f>
        <v>128906431.37370677</v>
      </c>
    </row>
    <row r="2339" spans="2:20" x14ac:dyDescent="0.3">
      <c r="B2339" s="62">
        <f t="shared" si="333"/>
        <v>2312</v>
      </c>
      <c r="C2339" s="62">
        <v>0.80849115351776613</v>
      </c>
      <c r="D2339" s="62">
        <v>0.31490898574521342</v>
      </c>
      <c r="E2339" s="62">
        <v>0.38693324021054432</v>
      </c>
      <c r="F2339" s="62">
        <v>0.49013099092614054</v>
      </c>
      <c r="G2339" s="62">
        <v>0.54131306204774565</v>
      </c>
      <c r="H2339" s="62">
        <v>0.72367183406826996</v>
      </c>
      <c r="I2339" s="62">
        <v>0.92281907282069409</v>
      </c>
      <c r="J2339" s="62">
        <v>0.78159759943478591</v>
      </c>
      <c r="K2339" s="62"/>
      <c r="L2339" s="65">
        <f t="shared" si="325"/>
        <v>0.1626786644707105</v>
      </c>
      <c r="M2339" s="65">
        <f t="shared" si="326"/>
        <v>6.3363678140396132E-2</v>
      </c>
      <c r="N2339" s="65">
        <f t="shared" si="327"/>
        <v>7.785587075739446E-2</v>
      </c>
      <c r="O2339" s="65">
        <f t="shared" si="328"/>
        <v>9.8620565818990577E-2</v>
      </c>
      <c r="P2339" s="65">
        <f t="shared" si="329"/>
        <v>0.10891904705614448</v>
      </c>
      <c r="Q2339" s="65">
        <f t="shared" si="330"/>
        <v>0.14561194265276373</v>
      </c>
      <c r="R2339" s="65">
        <f t="shared" si="331"/>
        <v>0.18568289048232731</v>
      </c>
      <c r="S2339" s="65">
        <f t="shared" si="332"/>
        <v>0.15726734062127284</v>
      </c>
      <c r="T2339" s="66">
        <f>(L2339*'Football Field'!$F$4)+(M2339*'Football Field'!$F$5)+(N2339*'Football Field'!$F$6)+(O2339*'Football Field'!$F$7)+(P2339*'Football Field'!$F$8)+(Q2339*'Football Field'!$F$9)+(R2339*'Football Field'!$F$10)+(S2339*'Football Field'!$F$11)</f>
        <v>145651824.98066598</v>
      </c>
    </row>
    <row r="2340" spans="2:20" x14ac:dyDescent="0.3">
      <c r="B2340" s="62">
        <f t="shared" si="333"/>
        <v>2313</v>
      </c>
      <c r="C2340" s="62">
        <v>0.19225728055070412</v>
      </c>
      <c r="D2340" s="62">
        <v>0.2670244196596171</v>
      </c>
      <c r="E2340" s="62">
        <v>0.47118827896906856</v>
      </c>
      <c r="F2340" s="62">
        <v>0.29024092888807185</v>
      </c>
      <c r="G2340" s="62">
        <v>0.99205589599541877</v>
      </c>
      <c r="H2340" s="62">
        <v>0.97656421849760389</v>
      </c>
      <c r="I2340" s="62">
        <v>0.96381773999447584</v>
      </c>
      <c r="J2340" s="62">
        <v>0.48499606867732525</v>
      </c>
      <c r="K2340" s="62"/>
      <c r="L2340" s="65">
        <f t="shared" si="325"/>
        <v>4.1451331846320175E-2</v>
      </c>
      <c r="M2340" s="65">
        <f t="shared" si="326"/>
        <v>5.7571384546151121E-2</v>
      </c>
      <c r="N2340" s="65">
        <f t="shared" si="327"/>
        <v>0.10158981578069456</v>
      </c>
      <c r="O2340" s="65">
        <f t="shared" si="328"/>
        <v>6.2576943896544779E-2</v>
      </c>
      <c r="P2340" s="65">
        <f t="shared" si="329"/>
        <v>0.21389066794877221</v>
      </c>
      <c r="Q2340" s="65">
        <f t="shared" si="330"/>
        <v>0.21055060892485011</v>
      </c>
      <c r="R2340" s="65">
        <f t="shared" si="331"/>
        <v>0.20780242425901219</v>
      </c>
      <c r="S2340" s="65">
        <f t="shared" si="332"/>
        <v>0.10456682279765488</v>
      </c>
      <c r="T2340" s="66">
        <f>(L2340*'Football Field'!$F$4)+(M2340*'Football Field'!$F$5)+(N2340*'Football Field'!$F$6)+(O2340*'Football Field'!$F$7)+(P2340*'Football Field'!$F$8)+(Q2340*'Football Field'!$F$9)+(R2340*'Football Field'!$F$10)+(S2340*'Football Field'!$F$11)</f>
        <v>157885752.88512397</v>
      </c>
    </row>
    <row r="2341" spans="2:20" x14ac:dyDescent="0.3">
      <c r="B2341" s="62">
        <f t="shared" si="333"/>
        <v>2314</v>
      </c>
      <c r="C2341" s="62">
        <v>0.34042011759118906</v>
      </c>
      <c r="D2341" s="62">
        <v>0.57456969566404481</v>
      </c>
      <c r="E2341" s="62">
        <v>0.38288465122806015</v>
      </c>
      <c r="F2341" s="62">
        <v>0.79121406658147475</v>
      </c>
      <c r="G2341" s="62">
        <v>8.4880067407760995E-2</v>
      </c>
      <c r="H2341" s="62">
        <v>0.79055332019345181</v>
      </c>
      <c r="I2341" s="62">
        <v>0.88440038367352891</v>
      </c>
      <c r="J2341" s="62">
        <v>0.16814135173983347</v>
      </c>
      <c r="K2341" s="62"/>
      <c r="L2341" s="65">
        <f t="shared" si="325"/>
        <v>8.474352086641472E-2</v>
      </c>
      <c r="M2341" s="65">
        <f t="shared" si="326"/>
        <v>0.14303226066148267</v>
      </c>
      <c r="N2341" s="65">
        <f t="shared" si="327"/>
        <v>9.5314559140540198E-2</v>
      </c>
      <c r="O2341" s="65">
        <f t="shared" si="328"/>
        <v>0.19696328829093704</v>
      </c>
      <c r="P2341" s="65">
        <f t="shared" si="329"/>
        <v>2.1129878617075173E-2</v>
      </c>
      <c r="Q2341" s="65">
        <f t="shared" si="330"/>
        <v>0.19679880337236921</v>
      </c>
      <c r="R2341" s="65">
        <f t="shared" si="331"/>
        <v>0.22016090852217809</v>
      </c>
      <c r="S2341" s="65">
        <f t="shared" si="332"/>
        <v>4.1856780529002886E-2</v>
      </c>
      <c r="T2341" s="66">
        <f>(L2341*'Football Field'!$F$4)+(M2341*'Football Field'!$F$5)+(N2341*'Football Field'!$F$6)+(O2341*'Football Field'!$F$7)+(P2341*'Football Field'!$F$8)+(Q2341*'Football Field'!$F$9)+(R2341*'Football Field'!$F$10)+(S2341*'Football Field'!$F$11)</f>
        <v>143621139.46051124</v>
      </c>
    </row>
    <row r="2342" spans="2:20" x14ac:dyDescent="0.3">
      <c r="B2342" s="62">
        <f t="shared" si="333"/>
        <v>2315</v>
      </c>
      <c r="C2342" s="62">
        <v>0.74344289005137798</v>
      </c>
      <c r="D2342" s="62">
        <v>0.3188292374772419</v>
      </c>
      <c r="E2342" s="62">
        <v>0.79889873407734335</v>
      </c>
      <c r="F2342" s="62">
        <v>0.78949806937581135</v>
      </c>
      <c r="G2342" s="62">
        <v>0.99004452479108751</v>
      </c>
      <c r="H2342" s="62">
        <v>0.96679753559150861</v>
      </c>
      <c r="I2342" s="62">
        <v>0.30685421482467679</v>
      </c>
      <c r="J2342" s="62">
        <v>0.68365901495381043</v>
      </c>
      <c r="K2342" s="62"/>
      <c r="L2342" s="65">
        <f t="shared" si="325"/>
        <v>0.13280451471494373</v>
      </c>
      <c r="M2342" s="65">
        <f t="shared" si="326"/>
        <v>5.6953886743303823E-2</v>
      </c>
      <c r="N2342" s="65">
        <f t="shared" si="327"/>
        <v>0.14271083913142577</v>
      </c>
      <c r="O2342" s="65">
        <f t="shared" si="328"/>
        <v>0.1410315565256044</v>
      </c>
      <c r="P2342" s="65">
        <f t="shared" si="329"/>
        <v>0.17685606308237198</v>
      </c>
      <c r="Q2342" s="65">
        <f t="shared" si="330"/>
        <v>0.17270334986048583</v>
      </c>
      <c r="R2342" s="65">
        <f t="shared" si="331"/>
        <v>5.4814735110601462E-2</v>
      </c>
      <c r="S2342" s="65">
        <f t="shared" si="332"/>
        <v>0.12212505483126311</v>
      </c>
      <c r="T2342" s="66">
        <f>(L2342*'Football Field'!$F$4)+(M2342*'Football Field'!$F$5)+(N2342*'Football Field'!$F$6)+(O2342*'Football Field'!$F$7)+(P2342*'Football Field'!$F$8)+(Q2342*'Football Field'!$F$9)+(R2342*'Football Field'!$F$10)+(S2342*'Football Field'!$F$11)</f>
        <v>134947207.28006154</v>
      </c>
    </row>
    <row r="2343" spans="2:20" x14ac:dyDescent="0.3">
      <c r="B2343" s="62">
        <f t="shared" si="333"/>
        <v>2316</v>
      </c>
      <c r="C2343" s="62">
        <v>0.11019621525995571</v>
      </c>
      <c r="D2343" s="62">
        <v>0.24336578230535977</v>
      </c>
      <c r="E2343" s="62">
        <v>0.54166521692744296</v>
      </c>
      <c r="F2343" s="62">
        <v>0.96983725724759484</v>
      </c>
      <c r="G2343" s="62">
        <v>0.40276422722552574</v>
      </c>
      <c r="H2343" s="62">
        <v>0.28081995205969978</v>
      </c>
      <c r="I2343" s="62">
        <v>0.47099920053654831</v>
      </c>
      <c r="J2343" s="62">
        <v>0.95945249693422152</v>
      </c>
      <c r="K2343" s="62"/>
      <c r="L2343" s="65">
        <f t="shared" ref="L2343:L2406" si="334">C2343/SUM($C2343:$J2343)</f>
        <v>2.7693751252490392E-2</v>
      </c>
      <c r="M2343" s="65">
        <f t="shared" ref="M2343:M2406" si="335">D2343/SUM($C2343:$J2343)</f>
        <v>6.1161006506740806E-2</v>
      </c>
      <c r="N2343" s="65">
        <f t="shared" ref="N2343:N2406" si="336">E2343/SUM($C2343:$J2343)</f>
        <v>0.13612755886695127</v>
      </c>
      <c r="O2343" s="65">
        <f t="shared" ref="O2343:O2406" si="337">F2343/SUM($C2343:$J2343)</f>
        <v>0.24373279694091757</v>
      </c>
      <c r="P2343" s="65">
        <f t="shared" ref="P2343:P2406" si="338">G2343/SUM($C2343:$J2343)</f>
        <v>0.10121992208055905</v>
      </c>
      <c r="Q2343" s="65">
        <f t="shared" ref="Q2343:Q2406" si="339">H2343/SUM($C2343:$J2343)</f>
        <v>7.0573729603431112E-2</v>
      </c>
      <c r="R2343" s="65">
        <f t="shared" ref="R2343:R2406" si="340">I2343/SUM($C2343:$J2343)</f>
        <v>0.11836826400081439</v>
      </c>
      <c r="S2343" s="65">
        <f t="shared" ref="S2343:S2406" si="341">J2343/SUM($C2343:$J2343)</f>
        <v>0.24112297074809547</v>
      </c>
      <c r="T2343" s="66">
        <f>(L2343*'Football Field'!$F$4)+(M2343*'Football Field'!$F$5)+(N2343*'Football Field'!$F$6)+(O2343*'Football Field'!$F$7)+(P2343*'Football Field'!$F$8)+(Q2343*'Football Field'!$F$9)+(R2343*'Football Field'!$F$10)+(S2343*'Football Field'!$F$11)</f>
        <v>139539869.90096888</v>
      </c>
    </row>
    <row r="2344" spans="2:20" x14ac:dyDescent="0.3">
      <c r="B2344" s="62">
        <f t="shared" si="333"/>
        <v>2317</v>
      </c>
      <c r="C2344" s="62">
        <v>0.5936803482666636</v>
      </c>
      <c r="D2344" s="62">
        <v>0.81590094911930067</v>
      </c>
      <c r="E2344" s="62">
        <v>5.6039204380037844E-2</v>
      </c>
      <c r="F2344" s="62">
        <v>0.18007837365822976</v>
      </c>
      <c r="G2344" s="62">
        <v>0.91475850793689861</v>
      </c>
      <c r="H2344" s="62">
        <v>0.12068336598533946</v>
      </c>
      <c r="I2344" s="62">
        <v>0.44844479837221007</v>
      </c>
      <c r="J2344" s="62">
        <v>0.75602696103200007</v>
      </c>
      <c r="K2344" s="62"/>
      <c r="L2344" s="65">
        <f t="shared" si="334"/>
        <v>0.15278938569650283</v>
      </c>
      <c r="M2344" s="65">
        <f t="shared" si="335"/>
        <v>0.20998000888710153</v>
      </c>
      <c r="N2344" s="65">
        <f t="shared" si="336"/>
        <v>1.4422231824154754E-2</v>
      </c>
      <c r="O2344" s="65">
        <f t="shared" si="337"/>
        <v>4.634491299703207E-2</v>
      </c>
      <c r="P2344" s="65">
        <f t="shared" si="338"/>
        <v>0.23542195879717712</v>
      </c>
      <c r="Q2344" s="65">
        <f t="shared" si="339"/>
        <v>3.1059032704252369E-2</v>
      </c>
      <c r="R2344" s="65">
        <f t="shared" si="340"/>
        <v>0.11541161074664033</v>
      </c>
      <c r="S2344" s="65">
        <f t="shared" si="341"/>
        <v>0.19457085834713903</v>
      </c>
      <c r="T2344" s="66">
        <f>(L2344*'Football Field'!$F$4)+(M2344*'Football Field'!$F$5)+(N2344*'Football Field'!$F$6)+(O2344*'Football Field'!$F$7)+(P2344*'Football Field'!$F$8)+(Q2344*'Football Field'!$F$9)+(R2344*'Football Field'!$F$10)+(S2344*'Football Field'!$F$11)</f>
        <v>144107345.57479465</v>
      </c>
    </row>
    <row r="2345" spans="2:20" x14ac:dyDescent="0.3">
      <c r="B2345" s="62">
        <f t="shared" si="333"/>
        <v>2318</v>
      </c>
      <c r="C2345" s="62">
        <v>0.90314909491285134</v>
      </c>
      <c r="D2345" s="62">
        <v>4.5380674606950722E-2</v>
      </c>
      <c r="E2345" s="62">
        <v>0.78526781013304514</v>
      </c>
      <c r="F2345" s="62">
        <v>3.5363306050232968E-2</v>
      </c>
      <c r="G2345" s="62">
        <v>0.49692107628228255</v>
      </c>
      <c r="H2345" s="62">
        <v>0.99122325599051053</v>
      </c>
      <c r="I2345" s="62">
        <v>0.69138188343554108</v>
      </c>
      <c r="J2345" s="62">
        <v>0.40258551404847887</v>
      </c>
      <c r="K2345" s="62"/>
      <c r="L2345" s="65">
        <f t="shared" si="334"/>
        <v>0.20755975888617034</v>
      </c>
      <c r="M2345" s="65">
        <f t="shared" si="335"/>
        <v>1.04292878468968E-2</v>
      </c>
      <c r="N2345" s="65">
        <f t="shared" si="336"/>
        <v>0.18046853863925252</v>
      </c>
      <c r="O2345" s="65">
        <f t="shared" si="337"/>
        <v>8.1271180124611337E-3</v>
      </c>
      <c r="P2345" s="65">
        <f t="shared" si="338"/>
        <v>0.11420131998090451</v>
      </c>
      <c r="Q2345" s="65">
        <f t="shared" si="339"/>
        <v>0.22780077085235589</v>
      </c>
      <c r="R2345" s="65">
        <f t="shared" si="340"/>
        <v>0.15889187935021343</v>
      </c>
      <c r="S2345" s="65">
        <f t="shared" si="341"/>
        <v>9.2521326431745279E-2</v>
      </c>
      <c r="T2345" s="66">
        <f>(L2345*'Football Field'!$F$4)+(M2345*'Football Field'!$F$5)+(N2345*'Football Field'!$F$6)+(O2345*'Football Field'!$F$7)+(P2345*'Football Field'!$F$8)+(Q2345*'Football Field'!$F$9)+(R2345*'Football Field'!$F$10)+(S2345*'Football Field'!$F$11)</f>
        <v>143859461.04691449</v>
      </c>
    </row>
    <row r="2346" spans="2:20" x14ac:dyDescent="0.3">
      <c r="B2346" s="62">
        <f t="shared" si="333"/>
        <v>2319</v>
      </c>
      <c r="C2346" s="62">
        <v>0.73924215976081653</v>
      </c>
      <c r="D2346" s="62">
        <v>0.41847981000779555</v>
      </c>
      <c r="E2346" s="62">
        <v>0.42290236904622025</v>
      </c>
      <c r="F2346" s="62">
        <v>2.9353374200917548E-2</v>
      </c>
      <c r="G2346" s="62">
        <v>0.84429649954953079</v>
      </c>
      <c r="H2346" s="62">
        <v>0.16070536126470147</v>
      </c>
      <c r="I2346" s="62">
        <v>1.3566499500249352E-2</v>
      </c>
      <c r="J2346" s="62">
        <v>0.58987455373740894</v>
      </c>
      <c r="K2346" s="62"/>
      <c r="L2346" s="65">
        <f t="shared" si="334"/>
        <v>0.22969097126199847</v>
      </c>
      <c r="M2346" s="65">
        <f t="shared" si="335"/>
        <v>0.13002645039255786</v>
      </c>
      <c r="N2346" s="65">
        <f t="shared" si="336"/>
        <v>0.13140058993206677</v>
      </c>
      <c r="O2346" s="65">
        <f t="shared" si="337"/>
        <v>9.1204281858154514E-3</v>
      </c>
      <c r="P2346" s="65">
        <f t="shared" si="338"/>
        <v>0.26233255294500896</v>
      </c>
      <c r="Q2346" s="65">
        <f t="shared" si="339"/>
        <v>4.9932988843388981E-2</v>
      </c>
      <c r="R2346" s="65">
        <f t="shared" si="340"/>
        <v>4.2152661420797651E-3</v>
      </c>
      <c r="S2346" s="65">
        <f t="shared" si="341"/>
        <v>0.18328075229708368</v>
      </c>
      <c r="T2346" s="66">
        <f>(L2346*'Football Field'!$F$4)+(M2346*'Football Field'!$F$5)+(N2346*'Football Field'!$F$6)+(O2346*'Football Field'!$F$7)+(P2346*'Football Field'!$F$8)+(Q2346*'Football Field'!$F$9)+(R2346*'Football Field'!$F$10)+(S2346*'Football Field'!$F$11)</f>
        <v>133474280.61206798</v>
      </c>
    </row>
    <row r="2347" spans="2:20" x14ac:dyDescent="0.3">
      <c r="B2347" s="62">
        <f t="shared" si="333"/>
        <v>2320</v>
      </c>
      <c r="C2347" s="62">
        <v>0.77928371336655866</v>
      </c>
      <c r="D2347" s="62">
        <v>0.87805529907974744</v>
      </c>
      <c r="E2347" s="62">
        <v>0.61648907568216005</v>
      </c>
      <c r="F2347" s="62">
        <v>0.61950774089287863</v>
      </c>
      <c r="G2347" s="62">
        <v>0.26281411997786175</v>
      </c>
      <c r="H2347" s="62">
        <v>0.77862439505070358</v>
      </c>
      <c r="I2347" s="62">
        <v>0.5434483589615815</v>
      </c>
      <c r="J2347" s="62">
        <v>0.45275769170679425</v>
      </c>
      <c r="K2347" s="62"/>
      <c r="L2347" s="65">
        <f t="shared" si="334"/>
        <v>0.15803829076288192</v>
      </c>
      <c r="M2347" s="65">
        <f t="shared" si="335"/>
        <v>0.17806911177749918</v>
      </c>
      <c r="N2347" s="65">
        <f t="shared" si="336"/>
        <v>0.12502363147549708</v>
      </c>
      <c r="O2347" s="65">
        <f t="shared" si="337"/>
        <v>0.12563581505139448</v>
      </c>
      <c r="P2347" s="65">
        <f t="shared" si="338"/>
        <v>5.3298553013792042E-2</v>
      </c>
      <c r="Q2347" s="65">
        <f t="shared" si="339"/>
        <v>0.15790458138602831</v>
      </c>
      <c r="R2347" s="65">
        <f t="shared" si="340"/>
        <v>0.11021101595611384</v>
      </c>
      <c r="S2347" s="65">
        <f t="shared" si="341"/>
        <v>9.1819000576793208E-2</v>
      </c>
      <c r="T2347" s="66">
        <f>(L2347*'Football Field'!$F$4)+(M2347*'Football Field'!$F$5)+(N2347*'Football Field'!$F$6)+(O2347*'Football Field'!$F$7)+(P2347*'Football Field'!$F$8)+(Q2347*'Football Field'!$F$9)+(R2347*'Football Field'!$F$10)+(S2347*'Football Field'!$F$11)</f>
        <v>131190978.90012918</v>
      </c>
    </row>
    <row r="2348" spans="2:20" x14ac:dyDescent="0.3">
      <c r="B2348" s="62">
        <f t="shared" si="333"/>
        <v>2321</v>
      </c>
      <c r="C2348" s="62">
        <v>0.33875003020791006</v>
      </c>
      <c r="D2348" s="62">
        <v>0.21034447168125092</v>
      </c>
      <c r="E2348" s="62">
        <v>0.4115600397656638</v>
      </c>
      <c r="F2348" s="62">
        <v>0.34285347979681102</v>
      </c>
      <c r="G2348" s="62">
        <v>0.81828922237749535</v>
      </c>
      <c r="H2348" s="62">
        <v>0.27065784474442189</v>
      </c>
      <c r="I2348" s="62">
        <v>0.38716541720465603</v>
      </c>
      <c r="J2348" s="62">
        <v>0.5934712364749718</v>
      </c>
      <c r="K2348" s="62"/>
      <c r="L2348" s="65">
        <f t="shared" si="334"/>
        <v>0.10042716181257184</v>
      </c>
      <c r="M2348" s="65">
        <f t="shared" si="335"/>
        <v>6.2359546598262282E-2</v>
      </c>
      <c r="N2348" s="65">
        <f t="shared" si="336"/>
        <v>0.12201270265206221</v>
      </c>
      <c r="O2348" s="65">
        <f t="shared" si="337"/>
        <v>0.10164368656269913</v>
      </c>
      <c r="P2348" s="65">
        <f t="shared" si="338"/>
        <v>0.24259323045595224</v>
      </c>
      <c r="Q2348" s="65">
        <f t="shared" si="339"/>
        <v>8.0240285597339256E-2</v>
      </c>
      <c r="R2348" s="65">
        <f t="shared" si="340"/>
        <v>0.11478057722380081</v>
      </c>
      <c r="S2348" s="65">
        <f t="shared" si="341"/>
        <v>0.17594280909731227</v>
      </c>
      <c r="T2348" s="66">
        <f>(L2348*'Football Field'!$F$4)+(M2348*'Football Field'!$F$5)+(N2348*'Football Field'!$F$6)+(O2348*'Football Field'!$F$7)+(P2348*'Football Field'!$F$8)+(Q2348*'Football Field'!$F$9)+(R2348*'Football Field'!$F$10)+(S2348*'Football Field'!$F$11)</f>
        <v>148395005.48703614</v>
      </c>
    </row>
    <row r="2349" spans="2:20" x14ac:dyDescent="0.3">
      <c r="B2349" s="62">
        <f t="shared" si="333"/>
        <v>2322</v>
      </c>
      <c r="C2349" s="62">
        <v>0.59253931777517199</v>
      </c>
      <c r="D2349" s="62">
        <v>0.45878580535334101</v>
      </c>
      <c r="E2349" s="62">
        <v>0.92653934783962288</v>
      </c>
      <c r="F2349" s="62">
        <v>0.99250214336667475</v>
      </c>
      <c r="G2349" s="62">
        <v>0.23744571767721923</v>
      </c>
      <c r="H2349" s="62">
        <v>2.328481234933677E-2</v>
      </c>
      <c r="I2349" s="62">
        <v>0.57297396959439162</v>
      </c>
      <c r="J2349" s="62">
        <v>1.9976661856864086E-2</v>
      </c>
      <c r="K2349" s="62"/>
      <c r="L2349" s="65">
        <f t="shared" si="334"/>
        <v>0.15495081455912393</v>
      </c>
      <c r="M2349" s="65">
        <f t="shared" si="335"/>
        <v>0.1199738685942143</v>
      </c>
      <c r="N2349" s="65">
        <f t="shared" si="336"/>
        <v>0.24229282743276667</v>
      </c>
      <c r="O2349" s="65">
        <f t="shared" si="337"/>
        <v>0.25954229694626785</v>
      </c>
      <c r="P2349" s="65">
        <f t="shared" si="338"/>
        <v>6.2092769650808365E-2</v>
      </c>
      <c r="Q2349" s="65">
        <f t="shared" si="339"/>
        <v>6.0890484937491853E-3</v>
      </c>
      <c r="R2349" s="65">
        <f t="shared" si="340"/>
        <v>0.14983441713738338</v>
      </c>
      <c r="S2349" s="65">
        <f t="shared" si="341"/>
        <v>5.2239571856863062E-3</v>
      </c>
      <c r="T2349" s="66">
        <f>(L2349*'Football Field'!$F$4)+(M2349*'Football Field'!$F$5)+(N2349*'Football Field'!$F$6)+(O2349*'Football Field'!$F$7)+(P2349*'Football Field'!$F$8)+(Q2349*'Football Field'!$F$9)+(R2349*'Football Field'!$F$10)+(S2349*'Football Field'!$F$11)</f>
        <v>140963885.46129718</v>
      </c>
    </row>
    <row r="2350" spans="2:20" x14ac:dyDescent="0.3">
      <c r="B2350" s="62">
        <f t="shared" si="333"/>
        <v>2323</v>
      </c>
      <c r="C2350" s="62">
        <v>0.2289799140547204</v>
      </c>
      <c r="D2350" s="62">
        <v>0.70334833788615336</v>
      </c>
      <c r="E2350" s="62">
        <v>1.6562190247494057E-2</v>
      </c>
      <c r="F2350" s="62">
        <v>0.43691112122345299</v>
      </c>
      <c r="G2350" s="62">
        <v>0.73600433398126586</v>
      </c>
      <c r="H2350" s="62">
        <v>0.34231927391379469</v>
      </c>
      <c r="I2350" s="62">
        <v>0.18976312329246381</v>
      </c>
      <c r="J2350" s="62">
        <v>0.82133602834623687</v>
      </c>
      <c r="K2350" s="62"/>
      <c r="L2350" s="65">
        <f t="shared" si="334"/>
        <v>6.5889247074743709E-2</v>
      </c>
      <c r="M2350" s="65">
        <f t="shared" si="335"/>
        <v>0.20238933447898955</v>
      </c>
      <c r="N2350" s="65">
        <f t="shared" si="336"/>
        <v>4.7657902651464037E-3</v>
      </c>
      <c r="O2350" s="65">
        <f t="shared" si="337"/>
        <v>0.12572170329802751</v>
      </c>
      <c r="P2350" s="65">
        <f t="shared" si="338"/>
        <v>0.21178613683200526</v>
      </c>
      <c r="Q2350" s="65">
        <f t="shared" si="339"/>
        <v>9.8502784886026193E-2</v>
      </c>
      <c r="R2350" s="65">
        <f t="shared" si="340"/>
        <v>5.4604568125151E-2</v>
      </c>
      <c r="S2350" s="65">
        <f t="shared" si="341"/>
        <v>0.23634043503991037</v>
      </c>
      <c r="T2350" s="66">
        <f>(L2350*'Football Field'!$F$4)+(M2350*'Football Field'!$F$5)+(N2350*'Football Field'!$F$6)+(O2350*'Football Field'!$F$7)+(P2350*'Football Field'!$F$8)+(Q2350*'Football Field'!$F$9)+(R2350*'Football Field'!$F$10)+(S2350*'Football Field'!$F$11)</f>
        <v>134805544.16116655</v>
      </c>
    </row>
    <row r="2351" spans="2:20" x14ac:dyDescent="0.3">
      <c r="B2351" s="62">
        <f t="shared" si="333"/>
        <v>2324</v>
      </c>
      <c r="C2351" s="62">
        <v>0.34451334397182698</v>
      </c>
      <c r="D2351" s="62">
        <v>0.25411158904713571</v>
      </c>
      <c r="E2351" s="62">
        <v>0.35995107679553839</v>
      </c>
      <c r="F2351" s="62">
        <v>0.56161829927597384</v>
      </c>
      <c r="G2351" s="62">
        <v>0.55738169833097162</v>
      </c>
      <c r="H2351" s="62">
        <v>0.12396593217609486</v>
      </c>
      <c r="I2351" s="62">
        <v>0.98091747512135419</v>
      </c>
      <c r="J2351" s="62">
        <v>0.84043362690848078</v>
      </c>
      <c r="K2351" s="62"/>
      <c r="L2351" s="65">
        <f t="shared" si="334"/>
        <v>8.5638206237882306E-2</v>
      </c>
      <c r="M2351" s="65">
        <f t="shared" si="335"/>
        <v>6.316637962224822E-2</v>
      </c>
      <c r="N2351" s="65">
        <f t="shared" si="336"/>
        <v>8.947567660161497E-2</v>
      </c>
      <c r="O2351" s="65">
        <f t="shared" si="337"/>
        <v>0.13960557575470189</v>
      </c>
      <c r="P2351" s="65">
        <f t="shared" si="338"/>
        <v>0.13855245281527409</v>
      </c>
      <c r="Q2351" s="65">
        <f t="shared" si="339"/>
        <v>3.0815120087295943E-2</v>
      </c>
      <c r="R2351" s="65">
        <f t="shared" si="340"/>
        <v>0.24383384419401433</v>
      </c>
      <c r="S2351" s="65">
        <f t="shared" si="341"/>
        <v>0.2089127446869681</v>
      </c>
      <c r="T2351" s="66">
        <f>(L2351*'Football Field'!$F$4)+(M2351*'Football Field'!$F$5)+(N2351*'Football Field'!$F$6)+(O2351*'Football Field'!$F$7)+(P2351*'Football Field'!$F$8)+(Q2351*'Football Field'!$F$9)+(R2351*'Football Field'!$F$10)+(S2351*'Football Field'!$F$11)</f>
        <v>157520680.20754325</v>
      </c>
    </row>
    <row r="2352" spans="2:20" x14ac:dyDescent="0.3">
      <c r="B2352" s="62">
        <f t="shared" si="333"/>
        <v>2325</v>
      </c>
      <c r="C2352" s="62">
        <v>0.44497196217505286</v>
      </c>
      <c r="D2352" s="62">
        <v>0.18839767482695968</v>
      </c>
      <c r="E2352" s="62">
        <v>0.62873589925321904</v>
      </c>
      <c r="F2352" s="62">
        <v>0.9891663840925925</v>
      </c>
      <c r="G2352" s="62">
        <v>0.95913759450254576</v>
      </c>
      <c r="H2352" s="62">
        <v>0.50964972618919713</v>
      </c>
      <c r="I2352" s="62">
        <v>0.70239062966535026</v>
      </c>
      <c r="J2352" s="62">
        <v>0.72662105438268132</v>
      </c>
      <c r="K2352" s="62"/>
      <c r="L2352" s="65">
        <f t="shared" si="334"/>
        <v>8.6417912794138255E-2</v>
      </c>
      <c r="M2352" s="65">
        <f t="shared" si="335"/>
        <v>3.6588673484577137E-2</v>
      </c>
      <c r="N2352" s="65">
        <f t="shared" si="336"/>
        <v>0.12210666902835926</v>
      </c>
      <c r="O2352" s="65">
        <f t="shared" si="337"/>
        <v>0.19210579898465163</v>
      </c>
      <c r="P2352" s="65">
        <f t="shared" si="338"/>
        <v>0.18627391396560117</v>
      </c>
      <c r="Q2352" s="65">
        <f t="shared" si="339"/>
        <v>9.8978967973824661E-2</v>
      </c>
      <c r="R2352" s="65">
        <f t="shared" si="340"/>
        <v>0.13641113899657556</v>
      </c>
      <c r="S2352" s="65">
        <f t="shared" si="341"/>
        <v>0.14111692477227233</v>
      </c>
      <c r="T2352" s="66">
        <f>(L2352*'Football Field'!$F$4)+(M2352*'Football Field'!$F$5)+(N2352*'Football Field'!$F$6)+(O2352*'Football Field'!$F$7)+(P2352*'Football Field'!$F$8)+(Q2352*'Football Field'!$F$9)+(R2352*'Football Field'!$F$10)+(S2352*'Football Field'!$F$11)</f>
        <v>147304952.52772203</v>
      </c>
    </row>
    <row r="2353" spans="2:20" x14ac:dyDescent="0.3">
      <c r="B2353" s="62">
        <f t="shared" si="333"/>
        <v>2326</v>
      </c>
      <c r="C2353" s="62">
        <v>0.35609248570610397</v>
      </c>
      <c r="D2353" s="62">
        <v>0.9989976290854935</v>
      </c>
      <c r="E2353" s="62">
        <v>0.46464356909611548</v>
      </c>
      <c r="F2353" s="62">
        <v>0.48478507733023346</v>
      </c>
      <c r="G2353" s="62">
        <v>0.94122055029424301</v>
      </c>
      <c r="H2353" s="62">
        <v>5.5368635644134079E-3</v>
      </c>
      <c r="I2353" s="62">
        <v>6.4493409443941996E-3</v>
      </c>
      <c r="J2353" s="62">
        <v>0.32019057026266495</v>
      </c>
      <c r="K2353" s="62"/>
      <c r="L2353" s="65">
        <f t="shared" si="334"/>
        <v>9.952510822465177E-2</v>
      </c>
      <c r="M2353" s="65">
        <f t="shared" si="335"/>
        <v>0.27921214611915063</v>
      </c>
      <c r="N2353" s="65">
        <f t="shared" si="336"/>
        <v>0.12986430030524698</v>
      </c>
      <c r="O2353" s="65">
        <f t="shared" si="337"/>
        <v>0.13549369678867282</v>
      </c>
      <c r="P2353" s="65">
        <f t="shared" si="338"/>
        <v>0.26306389741853264</v>
      </c>
      <c r="Q2353" s="65">
        <f t="shared" si="339"/>
        <v>1.547510738342799E-3</v>
      </c>
      <c r="R2353" s="65">
        <f t="shared" si="340"/>
        <v>1.8025411409503043E-3</v>
      </c>
      <c r="S2353" s="65">
        <f t="shared" si="341"/>
        <v>8.9490799264452012E-2</v>
      </c>
      <c r="T2353" s="66">
        <f>(L2353*'Football Field'!$F$4)+(M2353*'Football Field'!$F$5)+(N2353*'Football Field'!$F$6)+(O2353*'Football Field'!$F$7)+(P2353*'Football Field'!$F$8)+(Q2353*'Football Field'!$F$9)+(R2353*'Football Field'!$F$10)+(S2353*'Football Field'!$F$11)</f>
        <v>133480314.44145058</v>
      </c>
    </row>
    <row r="2354" spans="2:20" x14ac:dyDescent="0.3">
      <c r="B2354" s="62">
        <f t="shared" si="333"/>
        <v>2327</v>
      </c>
      <c r="C2354" s="62">
        <v>0.42563826775281755</v>
      </c>
      <c r="D2354" s="62">
        <v>0.71874261865260713</v>
      </c>
      <c r="E2354" s="62">
        <v>0.60796347049206245</v>
      </c>
      <c r="F2354" s="62">
        <v>0.37701930201125833</v>
      </c>
      <c r="G2354" s="62">
        <v>0.48747658053349308</v>
      </c>
      <c r="H2354" s="62">
        <v>6.3757274802007879E-2</v>
      </c>
      <c r="I2354" s="62">
        <v>0.79093329989305539</v>
      </c>
      <c r="J2354" s="62">
        <v>0.84138843393276463</v>
      </c>
      <c r="K2354" s="62"/>
      <c r="L2354" s="65">
        <f t="shared" si="334"/>
        <v>9.8689134498235992E-2</v>
      </c>
      <c r="M2354" s="65">
        <f t="shared" si="335"/>
        <v>0.16664875396733392</v>
      </c>
      <c r="N2354" s="65">
        <f t="shared" si="336"/>
        <v>0.14096333261145857</v>
      </c>
      <c r="O2354" s="65">
        <f t="shared" si="337"/>
        <v>8.741626734142216E-2</v>
      </c>
      <c r="P2354" s="65">
        <f t="shared" si="338"/>
        <v>0.11302705951464959</v>
      </c>
      <c r="Q2354" s="65">
        <f t="shared" si="339"/>
        <v>1.4782858461942645E-2</v>
      </c>
      <c r="R2354" s="65">
        <f t="shared" si="340"/>
        <v>0.18338699484043905</v>
      </c>
      <c r="S2354" s="65">
        <f t="shared" si="341"/>
        <v>0.19508559876451825</v>
      </c>
      <c r="T2354" s="66">
        <f>(L2354*'Football Field'!$F$4)+(M2354*'Football Field'!$F$5)+(N2354*'Football Field'!$F$6)+(O2354*'Football Field'!$F$7)+(P2354*'Football Field'!$F$8)+(Q2354*'Football Field'!$F$9)+(R2354*'Football Field'!$F$10)+(S2354*'Football Field'!$F$11)</f>
        <v>147513971.88348633</v>
      </c>
    </row>
    <row r="2355" spans="2:20" x14ac:dyDescent="0.3">
      <c r="B2355" s="62">
        <f t="shared" si="333"/>
        <v>2328</v>
      </c>
      <c r="C2355" s="62">
        <v>0.18767535455152484</v>
      </c>
      <c r="D2355" s="62">
        <v>6.8667793383242803E-2</v>
      </c>
      <c r="E2355" s="62">
        <v>0.32913858840879617</v>
      </c>
      <c r="F2355" s="62">
        <v>0.19869388686478884</v>
      </c>
      <c r="G2355" s="62">
        <v>0.20922441664181635</v>
      </c>
      <c r="H2355" s="62">
        <v>0.28100810852626468</v>
      </c>
      <c r="I2355" s="62">
        <v>0.93600061578946803</v>
      </c>
      <c r="J2355" s="62">
        <v>6.363694078165838E-2</v>
      </c>
      <c r="K2355" s="62"/>
      <c r="L2355" s="65">
        <f t="shared" si="334"/>
        <v>8.2529279927490581E-2</v>
      </c>
      <c r="M2355" s="65">
        <f t="shared" si="335"/>
        <v>3.0196311900787542E-2</v>
      </c>
      <c r="N2355" s="65">
        <f t="shared" si="336"/>
        <v>0.14473701548420997</v>
      </c>
      <c r="O2355" s="65">
        <f t="shared" si="337"/>
        <v>8.7374623312318503E-2</v>
      </c>
      <c r="P2355" s="65">
        <f t="shared" si="338"/>
        <v>9.2005370070889186E-2</v>
      </c>
      <c r="Q2355" s="65">
        <f t="shared" si="339"/>
        <v>0.12357188244496818</v>
      </c>
      <c r="R2355" s="65">
        <f t="shared" si="340"/>
        <v>0.41160149673027457</v>
      </c>
      <c r="S2355" s="65">
        <f t="shared" si="341"/>
        <v>2.7984020129061506E-2</v>
      </c>
      <c r="T2355" s="66">
        <f>(L2355*'Football Field'!$F$4)+(M2355*'Football Field'!$F$5)+(N2355*'Football Field'!$F$6)+(O2355*'Football Field'!$F$7)+(P2355*'Football Field'!$F$8)+(Q2355*'Football Field'!$F$9)+(R2355*'Football Field'!$F$10)+(S2355*'Football Field'!$F$11)</f>
        <v>176783721.82211238</v>
      </c>
    </row>
    <row r="2356" spans="2:20" x14ac:dyDescent="0.3">
      <c r="B2356" s="62">
        <f t="shared" si="333"/>
        <v>2329</v>
      </c>
      <c r="C2356" s="62">
        <v>0.48346953368003664</v>
      </c>
      <c r="D2356" s="62">
        <v>0.71510731949637329</v>
      </c>
      <c r="E2356" s="62">
        <v>0.16986276726403871</v>
      </c>
      <c r="F2356" s="62">
        <v>0.21407670155737502</v>
      </c>
      <c r="G2356" s="62">
        <v>2.721151402713895E-2</v>
      </c>
      <c r="H2356" s="62">
        <v>0.37402853292830385</v>
      </c>
      <c r="I2356" s="62">
        <v>1.3636868333884E-2</v>
      </c>
      <c r="J2356" s="62">
        <v>0.50021793874278697</v>
      </c>
      <c r="K2356" s="62"/>
      <c r="L2356" s="65">
        <f t="shared" si="334"/>
        <v>0.19357277798881919</v>
      </c>
      <c r="M2356" s="65">
        <f t="shared" si="335"/>
        <v>0.28631651169701594</v>
      </c>
      <c r="N2356" s="65">
        <f t="shared" si="336"/>
        <v>6.8010092561342175E-2</v>
      </c>
      <c r="O2356" s="65">
        <f t="shared" si="337"/>
        <v>8.5712581530668575E-2</v>
      </c>
      <c r="P2356" s="65">
        <f t="shared" si="338"/>
        <v>1.0895016121121322E-2</v>
      </c>
      <c r="Q2356" s="65">
        <f t="shared" si="339"/>
        <v>0.14975450803468882</v>
      </c>
      <c r="R2356" s="65">
        <f t="shared" si="340"/>
        <v>5.4599644911744833E-3</v>
      </c>
      <c r="S2356" s="65">
        <f t="shared" si="341"/>
        <v>0.20027854757516955</v>
      </c>
      <c r="T2356" s="66">
        <f>(L2356*'Football Field'!$F$4)+(M2356*'Football Field'!$F$5)+(N2356*'Football Field'!$F$6)+(O2356*'Football Field'!$F$7)+(P2356*'Football Field'!$F$8)+(Q2356*'Football Field'!$F$9)+(R2356*'Football Field'!$F$10)+(S2356*'Football Field'!$F$11)</f>
        <v>111722432.7793252</v>
      </c>
    </row>
    <row r="2357" spans="2:20" x14ac:dyDescent="0.3">
      <c r="B2357" s="62">
        <f t="shared" si="333"/>
        <v>2330</v>
      </c>
      <c r="C2357" s="62">
        <v>0.87606689116506753</v>
      </c>
      <c r="D2357" s="62">
        <v>0.72448537557885417</v>
      </c>
      <c r="E2357" s="62">
        <v>0.5733752363467709</v>
      </c>
      <c r="F2357" s="62">
        <v>6.9329127332074303E-2</v>
      </c>
      <c r="G2357" s="62">
        <v>9.5757011045255025E-2</v>
      </c>
      <c r="H2357" s="62">
        <v>0.36725772015892177</v>
      </c>
      <c r="I2357" s="62">
        <v>0.39696401852213947</v>
      </c>
      <c r="J2357" s="62">
        <v>0.71470220414291696</v>
      </c>
      <c r="K2357" s="62"/>
      <c r="L2357" s="65">
        <f t="shared" si="334"/>
        <v>0.229460768235038</v>
      </c>
      <c r="M2357" s="65">
        <f t="shared" si="335"/>
        <v>0.18975830787794373</v>
      </c>
      <c r="N2357" s="65">
        <f t="shared" si="336"/>
        <v>0.15017931113012101</v>
      </c>
      <c r="O2357" s="65">
        <f t="shared" si="337"/>
        <v>1.8158790132482148E-2</v>
      </c>
      <c r="P2357" s="65">
        <f t="shared" si="338"/>
        <v>2.508082149881773E-2</v>
      </c>
      <c r="Q2357" s="65">
        <f t="shared" si="339"/>
        <v>9.6192698819885555E-2</v>
      </c>
      <c r="R2357" s="65">
        <f t="shared" si="340"/>
        <v>0.10397341752137433</v>
      </c>
      <c r="S2357" s="65">
        <f t="shared" si="341"/>
        <v>0.18719588478433746</v>
      </c>
      <c r="T2357" s="66">
        <f>(L2357*'Football Field'!$F$4)+(M2357*'Football Field'!$F$5)+(N2357*'Football Field'!$F$6)+(O2357*'Football Field'!$F$7)+(P2357*'Football Field'!$F$8)+(Q2357*'Football Field'!$F$9)+(R2357*'Football Field'!$F$10)+(S2357*'Football Field'!$F$11)</f>
        <v>128265061.71691671</v>
      </c>
    </row>
    <row r="2358" spans="2:20" x14ac:dyDescent="0.3">
      <c r="B2358" s="62">
        <f t="shared" si="333"/>
        <v>2331</v>
      </c>
      <c r="C2358" s="62">
        <v>0.75669102540491406</v>
      </c>
      <c r="D2358" s="62">
        <v>0.95867497605833851</v>
      </c>
      <c r="E2358" s="62">
        <v>0.8392795355585283</v>
      </c>
      <c r="F2358" s="62">
        <v>9.8033068070341844E-2</v>
      </c>
      <c r="G2358" s="62">
        <v>0.17076049973197138</v>
      </c>
      <c r="H2358" s="62">
        <v>0.41447459534810882</v>
      </c>
      <c r="I2358" s="62">
        <v>0.6599833649430672</v>
      </c>
      <c r="J2358" s="62">
        <v>0.16766939304520223</v>
      </c>
      <c r="K2358" s="62"/>
      <c r="L2358" s="65">
        <f t="shared" si="334"/>
        <v>0.18612191762013172</v>
      </c>
      <c r="M2358" s="65">
        <f t="shared" si="335"/>
        <v>0.2358035432268166</v>
      </c>
      <c r="N2358" s="65">
        <f t="shared" si="336"/>
        <v>0.20643606350940658</v>
      </c>
      <c r="O2358" s="65">
        <f t="shared" si="337"/>
        <v>2.4113015757882463E-2</v>
      </c>
      <c r="P2358" s="65">
        <f t="shared" si="338"/>
        <v>4.2001650074915908E-2</v>
      </c>
      <c r="Q2358" s="65">
        <f t="shared" si="339"/>
        <v>0.10194756367004372</v>
      </c>
      <c r="R2358" s="65">
        <f t="shared" si="340"/>
        <v>0.1623349099652123</v>
      </c>
      <c r="S2358" s="65">
        <f t="shared" si="341"/>
        <v>4.1241336175590851E-2</v>
      </c>
      <c r="T2358" s="66">
        <f>(L2358*'Football Field'!$F$4)+(M2358*'Football Field'!$F$5)+(N2358*'Football Field'!$F$6)+(O2358*'Football Field'!$F$7)+(P2358*'Football Field'!$F$8)+(Q2358*'Football Field'!$F$9)+(R2358*'Football Field'!$F$10)+(S2358*'Football Field'!$F$11)</f>
        <v>138198198.99549347</v>
      </c>
    </row>
    <row r="2359" spans="2:20" x14ac:dyDescent="0.3">
      <c r="B2359" s="62">
        <f t="shared" si="333"/>
        <v>2332</v>
      </c>
      <c r="C2359" s="62">
        <v>0.38638872182978712</v>
      </c>
      <c r="D2359" s="62">
        <v>0.28280731142171645</v>
      </c>
      <c r="E2359" s="62">
        <v>0.50900392079938028</v>
      </c>
      <c r="F2359" s="62">
        <v>0.33170380290322876</v>
      </c>
      <c r="G2359" s="62">
        <v>0.60171788092718126</v>
      </c>
      <c r="H2359" s="62">
        <v>0.93204497610218751</v>
      </c>
      <c r="I2359" s="62">
        <v>0.58497979622353058</v>
      </c>
      <c r="J2359" s="62">
        <v>0.1520976070540222</v>
      </c>
      <c r="K2359" s="62"/>
      <c r="L2359" s="65">
        <f t="shared" si="334"/>
        <v>0.10219912272973905</v>
      </c>
      <c r="M2359" s="65">
        <f t="shared" si="335"/>
        <v>7.4802025773381145E-2</v>
      </c>
      <c r="N2359" s="65">
        <f t="shared" si="336"/>
        <v>0.13463062256410815</v>
      </c>
      <c r="O2359" s="65">
        <f t="shared" si="337"/>
        <v>8.773505992175902E-2</v>
      </c>
      <c r="P2359" s="65">
        <f t="shared" si="338"/>
        <v>0.15915329844602827</v>
      </c>
      <c r="Q2359" s="65">
        <f t="shared" si="339"/>
        <v>0.24652422164709498</v>
      </c>
      <c r="R2359" s="65">
        <f t="shared" si="340"/>
        <v>0.15472610511391355</v>
      </c>
      <c r="S2359" s="65">
        <f t="shared" si="341"/>
        <v>4.0229543803975795E-2</v>
      </c>
      <c r="T2359" s="66">
        <f>(L2359*'Football Field'!$F$4)+(M2359*'Football Field'!$F$5)+(N2359*'Football Field'!$F$6)+(O2359*'Football Field'!$F$7)+(P2359*'Football Field'!$F$8)+(Q2359*'Football Field'!$F$9)+(R2359*'Football Field'!$F$10)+(S2359*'Football Field'!$F$11)</f>
        <v>146228406.16131321</v>
      </c>
    </row>
    <row r="2360" spans="2:20" x14ac:dyDescent="0.3">
      <c r="B2360" s="62">
        <f t="shared" si="333"/>
        <v>2333</v>
      </c>
      <c r="C2360" s="62">
        <v>0.80868165013361448</v>
      </c>
      <c r="D2360" s="62">
        <v>0.73629943992601232</v>
      </c>
      <c r="E2360" s="62">
        <v>5.9953052492781489E-2</v>
      </c>
      <c r="F2360" s="62">
        <v>0.37289852889874875</v>
      </c>
      <c r="G2360" s="62">
        <v>0.87760071712837928</v>
      </c>
      <c r="H2360" s="62">
        <v>0.59640404712839656</v>
      </c>
      <c r="I2360" s="62">
        <v>0.57901395505194875</v>
      </c>
      <c r="J2360" s="62">
        <v>0.16190641517169657</v>
      </c>
      <c r="K2360" s="62"/>
      <c r="L2360" s="65">
        <f t="shared" si="334"/>
        <v>0.19287583198570557</v>
      </c>
      <c r="M2360" s="65">
        <f t="shared" si="335"/>
        <v>0.17561220418798215</v>
      </c>
      <c r="N2360" s="65">
        <f t="shared" si="336"/>
        <v>1.4299192862503222E-2</v>
      </c>
      <c r="O2360" s="65">
        <f t="shared" si="337"/>
        <v>8.893872390415726E-2</v>
      </c>
      <c r="P2360" s="65">
        <f t="shared" si="338"/>
        <v>0.20931347760817953</v>
      </c>
      <c r="Q2360" s="65">
        <f t="shared" si="339"/>
        <v>0.14224624334004027</v>
      </c>
      <c r="R2360" s="65">
        <f t="shared" si="340"/>
        <v>0.13809859330124105</v>
      </c>
      <c r="S2360" s="65">
        <f t="shared" si="341"/>
        <v>3.8615732810191025E-2</v>
      </c>
      <c r="T2360" s="66">
        <f>(L2360*'Football Field'!$F$4)+(M2360*'Football Field'!$F$5)+(N2360*'Football Field'!$F$6)+(O2360*'Football Field'!$F$7)+(P2360*'Football Field'!$F$8)+(Q2360*'Football Field'!$F$9)+(R2360*'Football Field'!$F$10)+(S2360*'Football Field'!$F$11)</f>
        <v>144122966.93072265</v>
      </c>
    </row>
    <row r="2361" spans="2:20" x14ac:dyDescent="0.3">
      <c r="B2361" s="62">
        <f t="shared" si="333"/>
        <v>2334</v>
      </c>
      <c r="C2361" s="62">
        <v>0.32397949658520031</v>
      </c>
      <c r="D2361" s="62">
        <v>0.16924448273059656</v>
      </c>
      <c r="E2361" s="62">
        <v>0.13231485180952174</v>
      </c>
      <c r="F2361" s="62">
        <v>0.40536436125412412</v>
      </c>
      <c r="G2361" s="62">
        <v>0.36631217984080899</v>
      </c>
      <c r="H2361" s="62">
        <v>0.87336979141127902</v>
      </c>
      <c r="I2361" s="62">
        <v>0.68492818676515121</v>
      </c>
      <c r="J2361" s="62">
        <v>0.52486449926613921</v>
      </c>
      <c r="K2361" s="62"/>
      <c r="L2361" s="65">
        <f t="shared" si="334"/>
        <v>9.3087449288469487E-2</v>
      </c>
      <c r="M2361" s="65">
        <f t="shared" si="335"/>
        <v>4.8628192122011402E-2</v>
      </c>
      <c r="N2361" s="65">
        <f t="shared" si="336"/>
        <v>3.8017381308854271E-2</v>
      </c>
      <c r="O2361" s="65">
        <f t="shared" si="337"/>
        <v>0.11647136568616992</v>
      </c>
      <c r="P2361" s="65">
        <f t="shared" si="338"/>
        <v>0.10525069278793892</v>
      </c>
      <c r="Q2361" s="65">
        <f t="shared" si="339"/>
        <v>0.25094108431240908</v>
      </c>
      <c r="R2361" s="65">
        <f t="shared" si="340"/>
        <v>0.19679707674024735</v>
      </c>
      <c r="S2361" s="65">
        <f t="shared" si="341"/>
        <v>0.15080675775389965</v>
      </c>
      <c r="T2361" s="66">
        <f>(L2361*'Football Field'!$F$4)+(M2361*'Football Field'!$F$5)+(N2361*'Football Field'!$F$6)+(O2361*'Football Field'!$F$7)+(P2361*'Football Field'!$F$8)+(Q2361*'Football Field'!$F$9)+(R2361*'Football Field'!$F$10)+(S2361*'Football Field'!$F$11)</f>
        <v>146308401.27695149</v>
      </c>
    </row>
    <row r="2362" spans="2:20" x14ac:dyDescent="0.3">
      <c r="B2362" s="62">
        <f t="shared" si="333"/>
        <v>2335</v>
      </c>
      <c r="C2362" s="62">
        <v>0.19390627440975305</v>
      </c>
      <c r="D2362" s="62">
        <v>0.43379554447519841</v>
      </c>
      <c r="E2362" s="62">
        <v>0.97591914269374058</v>
      </c>
      <c r="F2362" s="62">
        <v>0.77063028477902729</v>
      </c>
      <c r="G2362" s="62">
        <v>0.57701440010115324</v>
      </c>
      <c r="H2362" s="62">
        <v>0.63400257383623526</v>
      </c>
      <c r="I2362" s="62">
        <v>0.11274346749432607</v>
      </c>
      <c r="J2362" s="62">
        <v>3.0757629506890649E-2</v>
      </c>
      <c r="K2362" s="62"/>
      <c r="L2362" s="65">
        <f t="shared" si="334"/>
        <v>5.2002754235907424E-2</v>
      </c>
      <c r="M2362" s="65">
        <f t="shared" si="335"/>
        <v>0.11633745816964006</v>
      </c>
      <c r="N2362" s="65">
        <f t="shared" si="336"/>
        <v>0.26172687545105772</v>
      </c>
      <c r="O2362" s="65">
        <f t="shared" si="337"/>
        <v>0.20667148305591615</v>
      </c>
      <c r="P2362" s="65">
        <f t="shared" si="338"/>
        <v>0.1547466069903026</v>
      </c>
      <c r="Q2362" s="65">
        <f t="shared" si="339"/>
        <v>0.17002998037324046</v>
      </c>
      <c r="R2362" s="65">
        <f t="shared" si="340"/>
        <v>3.0236106849343712E-2</v>
      </c>
      <c r="S2362" s="65">
        <f t="shared" si="341"/>
        <v>8.248734874591962E-3</v>
      </c>
      <c r="T2362" s="66">
        <f>(L2362*'Football Field'!$F$4)+(M2362*'Football Field'!$F$5)+(N2362*'Football Field'!$F$6)+(O2362*'Football Field'!$F$7)+(P2362*'Football Field'!$F$8)+(Q2362*'Football Field'!$F$9)+(R2362*'Football Field'!$F$10)+(S2362*'Football Field'!$F$11)</f>
        <v>132620740.13978563</v>
      </c>
    </row>
    <row r="2363" spans="2:20" x14ac:dyDescent="0.3">
      <c r="B2363" s="62">
        <f t="shared" si="333"/>
        <v>2336</v>
      </c>
      <c r="C2363" s="62">
        <v>0.12882502107883942</v>
      </c>
      <c r="D2363" s="62">
        <v>0.65998534278191601</v>
      </c>
      <c r="E2363" s="62">
        <v>0.67160454995750873</v>
      </c>
      <c r="F2363" s="62">
        <v>0.79443852994350461</v>
      </c>
      <c r="G2363" s="62">
        <v>0.91813616066324866</v>
      </c>
      <c r="H2363" s="62">
        <v>0.38502493545852923</v>
      </c>
      <c r="I2363" s="62">
        <v>0.42381624220118708</v>
      </c>
      <c r="J2363" s="62">
        <v>4.8449050498106216E-2</v>
      </c>
      <c r="K2363" s="62"/>
      <c r="L2363" s="65">
        <f t="shared" si="334"/>
        <v>3.1964286955300764E-2</v>
      </c>
      <c r="M2363" s="65">
        <f t="shared" si="335"/>
        <v>0.16375670429786474</v>
      </c>
      <c r="N2363" s="65">
        <f t="shared" si="336"/>
        <v>0.16663968207068766</v>
      </c>
      <c r="O2363" s="65">
        <f t="shared" si="337"/>
        <v>0.19711746155213786</v>
      </c>
      <c r="P2363" s="65">
        <f t="shared" si="338"/>
        <v>0.227809531546809</v>
      </c>
      <c r="Q2363" s="65">
        <f t="shared" si="339"/>
        <v>9.553305265450579E-2</v>
      </c>
      <c r="R2363" s="65">
        <f t="shared" si="340"/>
        <v>0.10515801874967592</v>
      </c>
      <c r="S2363" s="65">
        <f t="shared" si="341"/>
        <v>1.2021262173018198E-2</v>
      </c>
      <c r="T2363" s="66">
        <f>(L2363*'Football Field'!$F$4)+(M2363*'Football Field'!$F$5)+(N2363*'Football Field'!$F$6)+(O2363*'Football Field'!$F$7)+(P2363*'Football Field'!$F$8)+(Q2363*'Football Field'!$F$9)+(R2363*'Football Field'!$F$10)+(S2363*'Football Field'!$F$11)</f>
        <v>146428837.73135594</v>
      </c>
    </row>
    <row r="2364" spans="2:20" x14ac:dyDescent="0.3">
      <c r="B2364" s="62">
        <f t="shared" si="333"/>
        <v>2337</v>
      </c>
      <c r="C2364" s="62">
        <v>0.32062252455113438</v>
      </c>
      <c r="D2364" s="62">
        <v>6.9208526354053945E-2</v>
      </c>
      <c r="E2364" s="62">
        <v>0.82343984384039881</v>
      </c>
      <c r="F2364" s="62">
        <v>0.99648805293710252</v>
      </c>
      <c r="G2364" s="62">
        <v>6.9241967849366759E-2</v>
      </c>
      <c r="H2364" s="62">
        <v>0.46433940746124081</v>
      </c>
      <c r="I2364" s="62">
        <v>0.56831203179146539</v>
      </c>
      <c r="J2364" s="62">
        <v>0.78430632556284696</v>
      </c>
      <c r="K2364" s="62"/>
      <c r="L2364" s="65">
        <f t="shared" si="334"/>
        <v>7.8277773183962965E-2</v>
      </c>
      <c r="M2364" s="65">
        <f t="shared" si="335"/>
        <v>1.6896783330875905E-2</v>
      </c>
      <c r="N2364" s="65">
        <f t="shared" si="336"/>
        <v>0.20103714614877816</v>
      </c>
      <c r="O2364" s="65">
        <f t="shared" si="337"/>
        <v>0.24328567026768302</v>
      </c>
      <c r="P2364" s="65">
        <f t="shared" si="338"/>
        <v>1.6904947840804499E-2</v>
      </c>
      <c r="Q2364" s="65">
        <f t="shared" si="339"/>
        <v>0.11336525675640703</v>
      </c>
      <c r="R2364" s="65">
        <f t="shared" si="340"/>
        <v>0.1387494543141326</v>
      </c>
      <c r="S2364" s="65">
        <f t="shared" si="341"/>
        <v>0.19148296815735596</v>
      </c>
      <c r="T2364" s="66">
        <f>(L2364*'Football Field'!$F$4)+(M2364*'Football Field'!$F$5)+(N2364*'Football Field'!$F$6)+(O2364*'Football Field'!$F$7)+(P2364*'Football Field'!$F$8)+(Q2364*'Football Field'!$F$9)+(R2364*'Football Field'!$F$10)+(S2364*'Football Field'!$F$11)</f>
        <v>136664846.10424757</v>
      </c>
    </row>
    <row r="2365" spans="2:20" x14ac:dyDescent="0.3">
      <c r="B2365" s="62">
        <f t="shared" si="333"/>
        <v>2338</v>
      </c>
      <c r="C2365" s="62">
        <v>0.80559976329499927</v>
      </c>
      <c r="D2365" s="62">
        <v>0.22045590649869118</v>
      </c>
      <c r="E2365" s="62">
        <v>0.8691252261449145</v>
      </c>
      <c r="F2365" s="62">
        <v>0.27865555786478158</v>
      </c>
      <c r="G2365" s="62">
        <v>7.5892251435808467E-2</v>
      </c>
      <c r="H2365" s="62">
        <v>0.76097121782904675</v>
      </c>
      <c r="I2365" s="62">
        <v>0.7690652526405839</v>
      </c>
      <c r="J2365" s="62">
        <v>0.16106845632828926</v>
      </c>
      <c r="K2365" s="62"/>
      <c r="L2365" s="65">
        <f t="shared" si="334"/>
        <v>0.20442369267909558</v>
      </c>
      <c r="M2365" s="65">
        <f t="shared" si="335"/>
        <v>5.5941439574228369E-2</v>
      </c>
      <c r="N2365" s="65">
        <f t="shared" si="336"/>
        <v>0.22054349594444614</v>
      </c>
      <c r="O2365" s="65">
        <f t="shared" si="337"/>
        <v>7.0709799977203697E-2</v>
      </c>
      <c r="P2365" s="65">
        <f t="shared" si="338"/>
        <v>1.925791812646957E-2</v>
      </c>
      <c r="Q2365" s="65">
        <f t="shared" si="339"/>
        <v>0.19309904677089396</v>
      </c>
      <c r="R2365" s="65">
        <f t="shared" si="340"/>
        <v>0.19515293576172485</v>
      </c>
      <c r="S2365" s="65">
        <f t="shared" si="341"/>
        <v>4.087167116593779E-2</v>
      </c>
      <c r="T2365" s="66">
        <f>(L2365*'Football Field'!$F$4)+(M2365*'Football Field'!$F$5)+(N2365*'Football Field'!$F$6)+(O2365*'Football Field'!$F$7)+(P2365*'Football Field'!$F$8)+(Q2365*'Football Field'!$F$9)+(R2365*'Football Field'!$F$10)+(S2365*'Football Field'!$F$11)</f>
        <v>142071913.41254276</v>
      </c>
    </row>
    <row r="2366" spans="2:20" x14ac:dyDescent="0.3">
      <c r="B2366" s="62">
        <f t="shared" si="333"/>
        <v>2339</v>
      </c>
      <c r="C2366" s="62">
        <v>0.77854368165407295</v>
      </c>
      <c r="D2366" s="62">
        <v>0.49480346919825435</v>
      </c>
      <c r="E2366" s="62">
        <v>0.54725727175530392</v>
      </c>
      <c r="F2366" s="62">
        <v>0.82080058579613924</v>
      </c>
      <c r="G2366" s="62">
        <v>0.58176030357899633</v>
      </c>
      <c r="H2366" s="62">
        <v>0.71162096638518713</v>
      </c>
      <c r="I2366" s="62">
        <v>0.76044189323750999</v>
      </c>
      <c r="J2366" s="62">
        <v>0.18241242230052546</v>
      </c>
      <c r="K2366" s="62"/>
      <c r="L2366" s="65">
        <f t="shared" si="334"/>
        <v>0.15961481102702962</v>
      </c>
      <c r="M2366" s="65">
        <f t="shared" si="335"/>
        <v>0.1014431997749999</v>
      </c>
      <c r="N2366" s="65">
        <f t="shared" si="336"/>
        <v>0.11219712916917955</v>
      </c>
      <c r="O2366" s="65">
        <f t="shared" si="337"/>
        <v>0.16827820131348514</v>
      </c>
      <c r="P2366" s="65">
        <f t="shared" si="338"/>
        <v>0.119270842608993</v>
      </c>
      <c r="Q2366" s="65">
        <f t="shared" si="339"/>
        <v>0.14589450630582948</v>
      </c>
      <c r="R2366" s="65">
        <f t="shared" si="340"/>
        <v>0.15590363385682587</v>
      </c>
      <c r="S2366" s="65">
        <f t="shared" si="341"/>
        <v>3.7397675943657539E-2</v>
      </c>
      <c r="T2366" s="66">
        <f>(L2366*'Football Field'!$F$4)+(M2366*'Football Field'!$F$5)+(N2366*'Football Field'!$F$6)+(O2366*'Football Field'!$F$7)+(P2366*'Football Field'!$F$8)+(Q2366*'Football Field'!$F$9)+(R2366*'Football Field'!$F$10)+(S2366*'Football Field'!$F$11)</f>
        <v>142725327.5090102</v>
      </c>
    </row>
    <row r="2367" spans="2:20" x14ac:dyDescent="0.3">
      <c r="B2367" s="62">
        <f t="shared" si="333"/>
        <v>2340</v>
      </c>
      <c r="C2367" s="62">
        <v>0.15628955129059274</v>
      </c>
      <c r="D2367" s="62">
        <v>0.64984117458611812</v>
      </c>
      <c r="E2367" s="62">
        <v>0.42879028009177911</v>
      </c>
      <c r="F2367" s="62">
        <v>0.45589790078829284</v>
      </c>
      <c r="G2367" s="62">
        <v>0.8442159759879907</v>
      </c>
      <c r="H2367" s="62">
        <v>0.72640603462732911</v>
      </c>
      <c r="I2367" s="62">
        <v>0.94156390196205064</v>
      </c>
      <c r="J2367" s="62">
        <v>0.94891332488599534</v>
      </c>
      <c r="K2367" s="62"/>
      <c r="L2367" s="65">
        <f t="shared" si="334"/>
        <v>3.033618681731801E-2</v>
      </c>
      <c r="M2367" s="65">
        <f t="shared" si="335"/>
        <v>0.12613577242393964</v>
      </c>
      <c r="N2367" s="65">
        <f t="shared" si="336"/>
        <v>8.3229249395748217E-2</v>
      </c>
      <c r="O2367" s="65">
        <f t="shared" si="337"/>
        <v>8.8490905333920553E-2</v>
      </c>
      <c r="P2367" s="65">
        <f t="shared" si="338"/>
        <v>0.16386440008467576</v>
      </c>
      <c r="Q2367" s="65">
        <f t="shared" si="339"/>
        <v>0.14099720032281024</v>
      </c>
      <c r="R2367" s="65">
        <f t="shared" si="340"/>
        <v>0.18275987226590071</v>
      </c>
      <c r="S2367" s="65">
        <f t="shared" si="341"/>
        <v>0.18418641335568683</v>
      </c>
      <c r="T2367" s="66">
        <f>(L2367*'Football Field'!$F$4)+(M2367*'Football Field'!$F$5)+(N2367*'Football Field'!$F$6)+(O2367*'Football Field'!$F$7)+(P2367*'Football Field'!$F$8)+(Q2367*'Football Field'!$F$9)+(R2367*'Football Field'!$F$10)+(S2367*'Football Field'!$F$11)</f>
        <v>150463830.77141047</v>
      </c>
    </row>
    <row r="2368" spans="2:20" x14ac:dyDescent="0.3">
      <c r="B2368" s="62">
        <f t="shared" si="333"/>
        <v>2341</v>
      </c>
      <c r="C2368" s="62">
        <v>0.9259562342201525</v>
      </c>
      <c r="D2368" s="62">
        <v>0.92337685810290737</v>
      </c>
      <c r="E2368" s="62">
        <v>0.65012873820901762</v>
      </c>
      <c r="F2368" s="62">
        <v>0.7113197707810448</v>
      </c>
      <c r="G2368" s="62">
        <v>6.9183393939970417E-2</v>
      </c>
      <c r="H2368" s="62">
        <v>0.28036379981898862</v>
      </c>
      <c r="I2368" s="62">
        <v>0.38916757693933879</v>
      </c>
      <c r="J2368" s="62">
        <v>0.55345424956479483</v>
      </c>
      <c r="K2368" s="62"/>
      <c r="L2368" s="65">
        <f t="shared" si="334"/>
        <v>0.20563321964566206</v>
      </c>
      <c r="M2368" s="65">
        <f t="shared" si="335"/>
        <v>0.20506040054680591</v>
      </c>
      <c r="N2368" s="65">
        <f t="shared" si="336"/>
        <v>0.14437838494028304</v>
      </c>
      <c r="O2368" s="65">
        <f t="shared" si="337"/>
        <v>0.15796748189347321</v>
      </c>
      <c r="P2368" s="65">
        <f t="shared" si="338"/>
        <v>1.5364013455637988E-2</v>
      </c>
      <c r="Q2368" s="65">
        <f t="shared" si="339"/>
        <v>6.226224166785331E-2</v>
      </c>
      <c r="R2368" s="65">
        <f t="shared" si="340"/>
        <v>8.6425015427576315E-2</v>
      </c>
      <c r="S2368" s="65">
        <f t="shared" si="341"/>
        <v>0.12290924242270801</v>
      </c>
      <c r="T2368" s="66">
        <f>(L2368*'Football Field'!$F$4)+(M2368*'Football Field'!$F$5)+(N2368*'Football Field'!$F$6)+(O2368*'Football Field'!$F$7)+(P2368*'Football Field'!$F$8)+(Q2368*'Football Field'!$F$9)+(R2368*'Football Field'!$F$10)+(S2368*'Football Field'!$F$11)</f>
        <v>125442431.44588199</v>
      </c>
    </row>
    <row r="2369" spans="2:20" x14ac:dyDescent="0.3">
      <c r="B2369" s="62">
        <f t="shared" si="333"/>
        <v>2342</v>
      </c>
      <c r="C2369" s="62">
        <v>0.71258773493487926</v>
      </c>
      <c r="D2369" s="62">
        <v>0.15081991890777224</v>
      </c>
      <c r="E2369" s="62">
        <v>0.21425862796517581</v>
      </c>
      <c r="F2369" s="62">
        <v>0.84615800421384868</v>
      </c>
      <c r="G2369" s="62">
        <v>0.83772487664630058</v>
      </c>
      <c r="H2369" s="62">
        <v>7.1596742016496573E-2</v>
      </c>
      <c r="I2369" s="62">
        <v>0.73286912980565311</v>
      </c>
      <c r="J2369" s="62">
        <v>1.7032587232138741E-2</v>
      </c>
      <c r="K2369" s="62"/>
      <c r="L2369" s="65">
        <f t="shared" si="334"/>
        <v>0.19887755066798676</v>
      </c>
      <c r="M2369" s="65">
        <f t="shared" si="335"/>
        <v>4.2092635887233214E-2</v>
      </c>
      <c r="N2369" s="65">
        <f t="shared" si="336"/>
        <v>5.9797873370766981E-2</v>
      </c>
      <c r="O2369" s="65">
        <f t="shared" si="337"/>
        <v>0.23615594698881659</v>
      </c>
      <c r="P2369" s="65">
        <f t="shared" si="338"/>
        <v>0.23380232837754775</v>
      </c>
      <c r="Q2369" s="65">
        <f t="shared" si="339"/>
        <v>1.9982079384722809E-2</v>
      </c>
      <c r="R2369" s="65">
        <f t="shared" si="340"/>
        <v>0.20453792613936417</v>
      </c>
      <c r="S2369" s="65">
        <f t="shared" si="341"/>
        <v>4.7536591835616402E-3</v>
      </c>
      <c r="T2369" s="66">
        <f>(L2369*'Football Field'!$F$4)+(M2369*'Football Field'!$F$5)+(N2369*'Football Field'!$F$6)+(O2369*'Football Field'!$F$7)+(P2369*'Football Field'!$F$8)+(Q2369*'Football Field'!$F$9)+(R2369*'Football Field'!$F$10)+(S2369*'Football Field'!$F$11)</f>
        <v>157726539.41104257</v>
      </c>
    </row>
    <row r="2370" spans="2:20" x14ac:dyDescent="0.3">
      <c r="B2370" s="62">
        <f t="shared" si="333"/>
        <v>2343</v>
      </c>
      <c r="C2370" s="62">
        <v>0.68657130562548374</v>
      </c>
      <c r="D2370" s="62">
        <v>7.208584734013479E-2</v>
      </c>
      <c r="E2370" s="62">
        <v>0.98712481405301622</v>
      </c>
      <c r="F2370" s="62">
        <v>0.42509902711116432</v>
      </c>
      <c r="G2370" s="62">
        <v>0.46392602077854517</v>
      </c>
      <c r="H2370" s="62">
        <v>0.33472029756517863</v>
      </c>
      <c r="I2370" s="62">
        <v>0.94065972201971593</v>
      </c>
      <c r="J2370" s="62">
        <v>0.9923145499153796</v>
      </c>
      <c r="K2370" s="62"/>
      <c r="L2370" s="65">
        <f t="shared" si="334"/>
        <v>0.14004509612173921</v>
      </c>
      <c r="M2370" s="65">
        <f t="shared" si="335"/>
        <v>1.4703890676830939E-2</v>
      </c>
      <c r="N2370" s="65">
        <f t="shared" si="336"/>
        <v>0.20135124834887569</v>
      </c>
      <c r="O2370" s="65">
        <f t="shared" si="337"/>
        <v>8.6710635334234856E-2</v>
      </c>
      <c r="P2370" s="65">
        <f t="shared" si="338"/>
        <v>9.4630468300910889E-2</v>
      </c>
      <c r="Q2370" s="65">
        <f t="shared" si="339"/>
        <v>6.8275408340445334E-2</v>
      </c>
      <c r="R2370" s="65">
        <f t="shared" si="340"/>
        <v>0.19187341519914802</v>
      </c>
      <c r="S2370" s="65">
        <f t="shared" si="341"/>
        <v>0.20240983767781506</v>
      </c>
      <c r="T2370" s="66">
        <f>(L2370*'Football Field'!$F$4)+(M2370*'Football Field'!$F$5)+(N2370*'Football Field'!$F$6)+(O2370*'Football Field'!$F$7)+(P2370*'Football Field'!$F$8)+(Q2370*'Football Field'!$F$9)+(R2370*'Football Field'!$F$10)+(S2370*'Football Field'!$F$11)</f>
        <v>149101831.01603335</v>
      </c>
    </row>
    <row r="2371" spans="2:20" x14ac:dyDescent="0.3">
      <c r="B2371" s="62">
        <f t="shared" si="333"/>
        <v>2344</v>
      </c>
      <c r="C2371" s="62">
        <v>0.88819269807430112</v>
      </c>
      <c r="D2371" s="62">
        <v>0.46572799357289052</v>
      </c>
      <c r="E2371" s="62">
        <v>0.67543045838037119</v>
      </c>
      <c r="F2371" s="62">
        <v>0.24906824328539157</v>
      </c>
      <c r="G2371" s="62">
        <v>0.63650886153219921</v>
      </c>
      <c r="H2371" s="62">
        <v>0.91110090196963589</v>
      </c>
      <c r="I2371" s="62">
        <v>0.63491875637473272</v>
      </c>
      <c r="J2371" s="62">
        <v>0.73177700504784449</v>
      </c>
      <c r="K2371" s="62"/>
      <c r="L2371" s="65">
        <f t="shared" si="334"/>
        <v>0.17104559013994367</v>
      </c>
      <c r="M2371" s="65">
        <f t="shared" si="335"/>
        <v>8.9688554835093887E-2</v>
      </c>
      <c r="N2371" s="65">
        <f t="shared" si="336"/>
        <v>0.1300724511726381</v>
      </c>
      <c r="O2371" s="65">
        <f t="shared" si="337"/>
        <v>4.7964844509794671E-2</v>
      </c>
      <c r="P2371" s="65">
        <f t="shared" si="338"/>
        <v>0.12257704221856942</v>
      </c>
      <c r="Q2371" s="65">
        <f t="shared" si="339"/>
        <v>0.17545718602765933</v>
      </c>
      <c r="R2371" s="65">
        <f t="shared" si="340"/>
        <v>0.12227082434981965</v>
      </c>
      <c r="S2371" s="65">
        <f t="shared" si="341"/>
        <v>0.14092350674648116</v>
      </c>
      <c r="T2371" s="66">
        <f>(L2371*'Football Field'!$F$4)+(M2371*'Football Field'!$F$5)+(N2371*'Football Field'!$F$6)+(O2371*'Football Field'!$F$7)+(P2371*'Football Field'!$F$8)+(Q2371*'Football Field'!$F$9)+(R2371*'Football Field'!$F$10)+(S2371*'Football Field'!$F$11)</f>
        <v>138725101.75401041</v>
      </c>
    </row>
    <row r="2372" spans="2:20" x14ac:dyDescent="0.3">
      <c r="B2372" s="62">
        <f t="shared" si="333"/>
        <v>2345</v>
      </c>
      <c r="C2372" s="62">
        <v>0.78433898860053508</v>
      </c>
      <c r="D2372" s="62">
        <v>0.57789074876797952</v>
      </c>
      <c r="E2372" s="62">
        <v>0.99627400864242055</v>
      </c>
      <c r="F2372" s="62">
        <v>0.77445299931880418</v>
      </c>
      <c r="G2372" s="62">
        <v>0.74421204424954268</v>
      </c>
      <c r="H2372" s="62">
        <v>0.23941664101060156</v>
      </c>
      <c r="I2372" s="62">
        <v>0.5436964894311237</v>
      </c>
      <c r="J2372" s="62">
        <v>0.80188833623146416</v>
      </c>
      <c r="K2372" s="62"/>
      <c r="L2372" s="65">
        <f t="shared" si="334"/>
        <v>0.14359475296521801</v>
      </c>
      <c r="M2372" s="65">
        <f t="shared" si="335"/>
        <v>0.10579874329374409</v>
      </c>
      <c r="N2372" s="65">
        <f t="shared" si="336"/>
        <v>0.18239526816323592</v>
      </c>
      <c r="O2372" s="65">
        <f t="shared" si="337"/>
        <v>0.14178485162235624</v>
      </c>
      <c r="P2372" s="65">
        <f t="shared" si="338"/>
        <v>0.13624841580096361</v>
      </c>
      <c r="Q2372" s="65">
        <f t="shared" si="339"/>
        <v>4.3831779270619514E-2</v>
      </c>
      <c r="R2372" s="65">
        <f t="shared" si="340"/>
        <v>9.953854675415176E-2</v>
      </c>
      <c r="S2372" s="65">
        <f t="shared" si="341"/>
        <v>0.14680764212971092</v>
      </c>
      <c r="T2372" s="66">
        <f>(L2372*'Football Field'!$F$4)+(M2372*'Football Field'!$F$5)+(N2372*'Football Field'!$F$6)+(O2372*'Football Field'!$F$7)+(P2372*'Football Field'!$F$8)+(Q2372*'Football Field'!$F$9)+(R2372*'Football Field'!$F$10)+(S2372*'Football Field'!$F$11)</f>
        <v>138854338.93737143</v>
      </c>
    </row>
    <row r="2373" spans="2:20" x14ac:dyDescent="0.3">
      <c r="B2373" s="62">
        <f t="shared" si="333"/>
        <v>2346</v>
      </c>
      <c r="C2373" s="62">
        <v>0.44031142958657776</v>
      </c>
      <c r="D2373" s="62">
        <v>0.28443261976270084</v>
      </c>
      <c r="E2373" s="62">
        <v>0.51806619735686543</v>
      </c>
      <c r="F2373" s="62">
        <v>3.6844833419262479E-2</v>
      </c>
      <c r="G2373" s="62">
        <v>0.72550471158545737</v>
      </c>
      <c r="H2373" s="62">
        <v>0.19073330251527831</v>
      </c>
      <c r="I2373" s="62">
        <v>7.9087455544292529E-2</v>
      </c>
      <c r="J2373" s="62">
        <v>0.44746712063767413</v>
      </c>
      <c r="K2373" s="62"/>
      <c r="L2373" s="65">
        <f t="shared" si="334"/>
        <v>0.16173366135650014</v>
      </c>
      <c r="M2373" s="65">
        <f t="shared" si="335"/>
        <v>0.10447679962938018</v>
      </c>
      <c r="N2373" s="65">
        <f t="shared" si="336"/>
        <v>0.19029427194800944</v>
      </c>
      <c r="O2373" s="65">
        <f t="shared" si="337"/>
        <v>1.35337159350208E-2</v>
      </c>
      <c r="P2373" s="65">
        <f t="shared" si="338"/>
        <v>0.26648986479020204</v>
      </c>
      <c r="Q2373" s="65">
        <f t="shared" si="339"/>
        <v>7.0059492635421869E-2</v>
      </c>
      <c r="R2373" s="65">
        <f t="shared" si="340"/>
        <v>2.9050128824858888E-2</v>
      </c>
      <c r="S2373" s="65">
        <f t="shared" si="341"/>
        <v>0.1643620648806067</v>
      </c>
      <c r="T2373" s="66">
        <f>(L2373*'Football Field'!$F$4)+(M2373*'Football Field'!$F$5)+(N2373*'Football Field'!$F$6)+(O2373*'Football Field'!$F$7)+(P2373*'Football Field'!$F$8)+(Q2373*'Football Field'!$F$9)+(R2373*'Football Field'!$F$10)+(S2373*'Football Field'!$F$11)</f>
        <v>139096506.91872534</v>
      </c>
    </row>
    <row r="2374" spans="2:20" x14ac:dyDescent="0.3">
      <c r="B2374" s="62">
        <f t="shared" si="333"/>
        <v>2347</v>
      </c>
      <c r="C2374" s="62">
        <v>0.96581850065125363</v>
      </c>
      <c r="D2374" s="62">
        <v>0.47521163553694923</v>
      </c>
      <c r="E2374" s="62">
        <v>0.81836918077771714</v>
      </c>
      <c r="F2374" s="62">
        <v>0.28081922002762527</v>
      </c>
      <c r="G2374" s="62">
        <v>0.41818035745948134</v>
      </c>
      <c r="H2374" s="62">
        <v>0.70073012843722104</v>
      </c>
      <c r="I2374" s="62">
        <v>3.9666816065902721E-2</v>
      </c>
      <c r="J2374" s="62">
        <v>0.3671156708597022</v>
      </c>
      <c r="K2374" s="62"/>
      <c r="L2374" s="65">
        <f t="shared" si="334"/>
        <v>0.23754046253087194</v>
      </c>
      <c r="M2374" s="65">
        <f t="shared" si="335"/>
        <v>0.1168770236119752</v>
      </c>
      <c r="N2374" s="65">
        <f t="shared" si="336"/>
        <v>0.20127569889359972</v>
      </c>
      <c r="O2374" s="65">
        <f t="shared" si="337"/>
        <v>6.9066731863120082E-2</v>
      </c>
      <c r="P2374" s="65">
        <f t="shared" si="338"/>
        <v>0.10285033416244244</v>
      </c>
      <c r="Q2374" s="65">
        <f t="shared" si="339"/>
        <v>0.17234269037718369</v>
      </c>
      <c r="R2374" s="65">
        <f t="shared" si="340"/>
        <v>9.755946721944091E-3</v>
      </c>
      <c r="S2374" s="65">
        <f t="shared" si="341"/>
        <v>9.0291111838862667E-2</v>
      </c>
      <c r="T2374" s="66">
        <f>(L2374*'Football Field'!$F$4)+(M2374*'Football Field'!$F$5)+(N2374*'Football Field'!$F$6)+(O2374*'Football Field'!$F$7)+(P2374*'Football Field'!$F$8)+(Q2374*'Football Field'!$F$9)+(R2374*'Football Field'!$F$10)+(S2374*'Football Field'!$F$11)</f>
        <v>122705032.40150313</v>
      </c>
    </row>
    <row r="2375" spans="2:20" x14ac:dyDescent="0.3">
      <c r="B2375" s="62">
        <f t="shared" si="333"/>
        <v>2348</v>
      </c>
      <c r="C2375" s="62">
        <v>0.32077703746328601</v>
      </c>
      <c r="D2375" s="62">
        <v>0.39350392563888603</v>
      </c>
      <c r="E2375" s="62">
        <v>0.14221088336553844</v>
      </c>
      <c r="F2375" s="62">
        <v>0.31357336391028334</v>
      </c>
      <c r="G2375" s="62">
        <v>0.9001049992105995</v>
      </c>
      <c r="H2375" s="62">
        <v>0.43026453980551993</v>
      </c>
      <c r="I2375" s="62">
        <v>0.91782303118198716</v>
      </c>
      <c r="J2375" s="62">
        <v>0.50749289473650794</v>
      </c>
      <c r="K2375" s="62"/>
      <c r="L2375" s="65">
        <f t="shared" si="334"/>
        <v>8.1711006121839985E-2</v>
      </c>
      <c r="M2375" s="65">
        <f t="shared" si="335"/>
        <v>0.10023660649502435</v>
      </c>
      <c r="N2375" s="65">
        <f t="shared" si="336"/>
        <v>3.6225143960324009E-2</v>
      </c>
      <c r="O2375" s="65">
        <f t="shared" si="337"/>
        <v>7.9876026229127109E-2</v>
      </c>
      <c r="P2375" s="65">
        <f t="shared" si="338"/>
        <v>0.22928226310218336</v>
      </c>
      <c r="Q2375" s="65">
        <f t="shared" si="339"/>
        <v>0.10960057716127321</v>
      </c>
      <c r="R2375" s="65">
        <f t="shared" si="340"/>
        <v>0.23379554818745607</v>
      </c>
      <c r="S2375" s="65">
        <f t="shared" si="341"/>
        <v>0.12927282874277191</v>
      </c>
      <c r="T2375" s="66">
        <f>(L2375*'Football Field'!$F$4)+(M2375*'Football Field'!$F$5)+(N2375*'Football Field'!$F$6)+(O2375*'Football Field'!$F$7)+(P2375*'Football Field'!$F$8)+(Q2375*'Football Field'!$F$9)+(R2375*'Football Field'!$F$10)+(S2375*'Football Field'!$F$11)</f>
        <v>161030536.5629887</v>
      </c>
    </row>
    <row r="2376" spans="2:20" x14ac:dyDescent="0.3">
      <c r="B2376" s="62">
        <f t="shared" si="333"/>
        <v>2349</v>
      </c>
      <c r="C2376" s="62">
        <v>0.135679297266458</v>
      </c>
      <c r="D2376" s="62">
        <v>0.17949164127541151</v>
      </c>
      <c r="E2376" s="62">
        <v>0.34056669338416901</v>
      </c>
      <c r="F2376" s="62">
        <v>0.69226141136827057</v>
      </c>
      <c r="G2376" s="62">
        <v>0.98340242217377305</v>
      </c>
      <c r="H2376" s="62">
        <v>2.758826809244197E-2</v>
      </c>
      <c r="I2376" s="62">
        <v>3.1697222504975087E-2</v>
      </c>
      <c r="J2376" s="62">
        <v>0.57641036746562413</v>
      </c>
      <c r="K2376" s="62"/>
      <c r="L2376" s="65">
        <f t="shared" si="334"/>
        <v>4.5727956474641999E-2</v>
      </c>
      <c r="M2376" s="65">
        <f t="shared" si="335"/>
        <v>6.0494018801445858E-2</v>
      </c>
      <c r="N2376" s="65">
        <f t="shared" si="336"/>
        <v>0.11478109958956881</v>
      </c>
      <c r="O2376" s="65">
        <f t="shared" si="337"/>
        <v>0.23331267426860625</v>
      </c>
      <c r="P2376" s="65">
        <f t="shared" si="338"/>
        <v>0.33143584956742572</v>
      </c>
      <c r="Q2376" s="65">
        <f t="shared" si="339"/>
        <v>9.2980664549315636E-3</v>
      </c>
      <c r="R2376" s="65">
        <f t="shared" si="340"/>
        <v>1.0682906237552201E-2</v>
      </c>
      <c r="S2376" s="65">
        <f t="shared" si="341"/>
        <v>0.19426742860582738</v>
      </c>
      <c r="T2376" s="66">
        <f>(L2376*'Football Field'!$F$4)+(M2376*'Football Field'!$F$5)+(N2376*'Football Field'!$F$6)+(O2376*'Football Field'!$F$7)+(P2376*'Football Field'!$F$8)+(Q2376*'Football Field'!$F$9)+(R2376*'Football Field'!$F$10)+(S2376*'Football Field'!$F$11)</f>
        <v>142388100.83615649</v>
      </c>
    </row>
    <row r="2377" spans="2:20" x14ac:dyDescent="0.3">
      <c r="B2377" s="62">
        <f t="shared" si="333"/>
        <v>2350</v>
      </c>
      <c r="C2377" s="62">
        <v>0.49292473857702557</v>
      </c>
      <c r="D2377" s="62">
        <v>0.82285532071811385</v>
      </c>
      <c r="E2377" s="62">
        <v>0.93281391820796677</v>
      </c>
      <c r="F2377" s="62">
        <v>0.7647776656554528</v>
      </c>
      <c r="G2377" s="62">
        <v>0.37089834263286858</v>
      </c>
      <c r="H2377" s="62">
        <v>0.16334814207205983</v>
      </c>
      <c r="I2377" s="62">
        <v>7.21490020638903E-2</v>
      </c>
      <c r="J2377" s="62">
        <v>3.4081438489588112E-2</v>
      </c>
      <c r="K2377" s="62"/>
      <c r="L2377" s="65">
        <f t="shared" si="334"/>
        <v>0.13490562877666978</v>
      </c>
      <c r="M2377" s="65">
        <f t="shared" si="335"/>
        <v>0.22520236000766086</v>
      </c>
      <c r="N2377" s="65">
        <f t="shared" si="336"/>
        <v>0.25529627206529509</v>
      </c>
      <c r="O2377" s="65">
        <f t="shared" si="337"/>
        <v>0.20930743333645971</v>
      </c>
      <c r="P2377" s="65">
        <f t="shared" si="338"/>
        <v>0.10150895300884369</v>
      </c>
      <c r="Q2377" s="65">
        <f t="shared" si="339"/>
        <v>4.470577776101723E-2</v>
      </c>
      <c r="R2377" s="65">
        <f t="shared" si="340"/>
        <v>1.9746029621350438E-2</v>
      </c>
      <c r="S2377" s="65">
        <f t="shared" si="341"/>
        <v>9.3275454227031464E-3</v>
      </c>
      <c r="T2377" s="66">
        <f>(L2377*'Football Field'!$F$4)+(M2377*'Football Field'!$F$5)+(N2377*'Football Field'!$F$6)+(O2377*'Football Field'!$F$7)+(P2377*'Football Field'!$F$8)+(Q2377*'Football Field'!$F$9)+(R2377*'Football Field'!$F$10)+(S2377*'Football Field'!$F$11)</f>
        <v>125913666.80030207</v>
      </c>
    </row>
    <row r="2378" spans="2:20" x14ac:dyDescent="0.3">
      <c r="B2378" s="62">
        <f t="shared" si="333"/>
        <v>2351</v>
      </c>
      <c r="C2378" s="62">
        <v>0.15017062083464472</v>
      </c>
      <c r="D2378" s="62">
        <v>0.23529027089792132</v>
      </c>
      <c r="E2378" s="62">
        <v>0.20720061025868841</v>
      </c>
      <c r="F2378" s="62">
        <v>0.49008220024342541</v>
      </c>
      <c r="G2378" s="62">
        <v>0.50315834068515508</v>
      </c>
      <c r="H2378" s="62">
        <v>3.5186824570558994E-2</v>
      </c>
      <c r="I2378" s="62">
        <v>7.0137426828485783E-2</v>
      </c>
      <c r="J2378" s="62">
        <v>0.37896264989563555</v>
      </c>
      <c r="K2378" s="62"/>
      <c r="L2378" s="65">
        <f t="shared" si="334"/>
        <v>7.2539572416479806E-2</v>
      </c>
      <c r="M2378" s="65">
        <f t="shared" si="335"/>
        <v>0.1136564232726094</v>
      </c>
      <c r="N2378" s="65">
        <f t="shared" si="336"/>
        <v>0.10008777741652264</v>
      </c>
      <c r="O2378" s="65">
        <f t="shared" si="337"/>
        <v>0.23673307772850444</v>
      </c>
      <c r="P2378" s="65">
        <f t="shared" si="338"/>
        <v>0.24304947724279666</v>
      </c>
      <c r="Q2378" s="65">
        <f t="shared" si="339"/>
        <v>1.6996914541976656E-2</v>
      </c>
      <c r="R2378" s="65">
        <f t="shared" si="340"/>
        <v>3.3879722440068281E-2</v>
      </c>
      <c r="S2378" s="65">
        <f t="shared" si="341"/>
        <v>0.18305703494104208</v>
      </c>
      <c r="T2378" s="66">
        <f>(L2378*'Football Field'!$F$4)+(M2378*'Football Field'!$F$5)+(N2378*'Football Field'!$F$6)+(O2378*'Football Field'!$F$7)+(P2378*'Football Field'!$F$8)+(Q2378*'Football Field'!$F$9)+(R2378*'Football Field'!$F$10)+(S2378*'Football Field'!$F$11)</f>
        <v>137615377.88409728</v>
      </c>
    </row>
    <row r="2379" spans="2:20" x14ac:dyDescent="0.3">
      <c r="B2379" s="62">
        <f t="shared" si="333"/>
        <v>2352</v>
      </c>
      <c r="C2379" s="62">
        <v>0.80634831878152802</v>
      </c>
      <c r="D2379" s="62">
        <v>0.16342234341892548</v>
      </c>
      <c r="E2379" s="62">
        <v>0.17121521818841157</v>
      </c>
      <c r="F2379" s="62">
        <v>0.1316437915696167</v>
      </c>
      <c r="G2379" s="62">
        <v>0.16861619018073959</v>
      </c>
      <c r="H2379" s="62">
        <v>0.97196733908531485</v>
      </c>
      <c r="I2379" s="62">
        <v>0.54657053167890823</v>
      </c>
      <c r="J2379" s="62">
        <v>0.96067419024874723</v>
      </c>
      <c r="K2379" s="62"/>
      <c r="L2379" s="65">
        <f t="shared" si="334"/>
        <v>0.20567707512422284</v>
      </c>
      <c r="M2379" s="65">
        <f t="shared" si="335"/>
        <v>4.1684503857020848E-2</v>
      </c>
      <c r="N2379" s="65">
        <f t="shared" si="336"/>
        <v>4.3672249911752212E-2</v>
      </c>
      <c r="O2379" s="65">
        <f t="shared" si="337"/>
        <v>3.3578677325471783E-2</v>
      </c>
      <c r="P2379" s="65">
        <f t="shared" si="338"/>
        <v>4.3009310005593937E-2</v>
      </c>
      <c r="Q2379" s="65">
        <f t="shared" si="339"/>
        <v>0.24792189028362724</v>
      </c>
      <c r="R2379" s="65">
        <f t="shared" si="340"/>
        <v>0.13941497202435105</v>
      </c>
      <c r="S2379" s="65">
        <f t="shared" si="341"/>
        <v>0.24504132146796004</v>
      </c>
      <c r="T2379" s="66">
        <f>(L2379*'Football Field'!$F$4)+(M2379*'Football Field'!$F$5)+(N2379*'Football Field'!$F$6)+(O2379*'Football Field'!$F$7)+(P2379*'Football Field'!$F$8)+(Q2379*'Football Field'!$F$9)+(R2379*'Football Field'!$F$10)+(S2379*'Football Field'!$F$11)</f>
        <v>133010430.6118221</v>
      </c>
    </row>
    <row r="2380" spans="2:20" x14ac:dyDescent="0.3">
      <c r="B2380" s="62">
        <f t="shared" si="333"/>
        <v>2353</v>
      </c>
      <c r="C2380" s="62">
        <v>1.1902347335184471E-2</v>
      </c>
      <c r="D2380" s="62">
        <v>0.30901383714463648</v>
      </c>
      <c r="E2380" s="62">
        <v>0.32079547170066225</v>
      </c>
      <c r="F2380" s="62">
        <v>0.47684482548856766</v>
      </c>
      <c r="G2380" s="62">
        <v>0.47298749071048751</v>
      </c>
      <c r="H2380" s="62">
        <v>0.44804912231813754</v>
      </c>
      <c r="I2380" s="62">
        <v>0.26965673397291223</v>
      </c>
      <c r="J2380" s="62">
        <v>0.86843746010401124</v>
      </c>
      <c r="K2380" s="62"/>
      <c r="L2380" s="65">
        <f t="shared" si="334"/>
        <v>3.7456005747419949E-3</v>
      </c>
      <c r="M2380" s="65">
        <f t="shared" si="335"/>
        <v>9.7244885686596436E-2</v>
      </c>
      <c r="N2380" s="65">
        <f t="shared" si="336"/>
        <v>0.10095249864072355</v>
      </c>
      <c r="O2380" s="65">
        <f t="shared" si="337"/>
        <v>0.15006033701713037</v>
      </c>
      <c r="P2380" s="65">
        <f t="shared" si="338"/>
        <v>0.14884645584269685</v>
      </c>
      <c r="Q2380" s="65">
        <f t="shared" si="339"/>
        <v>0.14099849406230189</v>
      </c>
      <c r="R2380" s="65">
        <f t="shared" si="340"/>
        <v>8.4859430607125294E-2</v>
      </c>
      <c r="S2380" s="65">
        <f t="shared" si="341"/>
        <v>0.27329229756868362</v>
      </c>
      <c r="T2380" s="66">
        <f>(L2380*'Football Field'!$F$4)+(M2380*'Football Field'!$F$5)+(N2380*'Football Field'!$F$6)+(O2380*'Football Field'!$F$7)+(P2380*'Football Field'!$F$8)+(Q2380*'Football Field'!$F$9)+(R2380*'Football Field'!$F$10)+(S2380*'Football Field'!$F$11)</f>
        <v>137455502.38178691</v>
      </c>
    </row>
    <row r="2381" spans="2:20" x14ac:dyDescent="0.3">
      <c r="B2381" s="62">
        <f t="shared" si="333"/>
        <v>2354</v>
      </c>
      <c r="C2381" s="62">
        <v>2.9928274705823821E-3</v>
      </c>
      <c r="D2381" s="62">
        <v>0.55898171539211239</v>
      </c>
      <c r="E2381" s="62">
        <v>0.32254353382479406</v>
      </c>
      <c r="F2381" s="62">
        <v>0.20878116800650526</v>
      </c>
      <c r="G2381" s="62">
        <v>0.25694193038471935</v>
      </c>
      <c r="H2381" s="62">
        <v>0.64463014954874098</v>
      </c>
      <c r="I2381" s="62">
        <v>0.5457222421002218</v>
      </c>
      <c r="J2381" s="62">
        <v>0.31620269661373712</v>
      </c>
      <c r="K2381" s="62"/>
      <c r="L2381" s="65">
        <f t="shared" si="334"/>
        <v>1.047616698812768E-3</v>
      </c>
      <c r="M2381" s="65">
        <f t="shared" si="335"/>
        <v>0.19566733636731481</v>
      </c>
      <c r="N2381" s="65">
        <f t="shared" si="336"/>
        <v>0.11290393296984201</v>
      </c>
      <c r="O2381" s="65">
        <f t="shared" si="337"/>
        <v>7.3082274254415047E-2</v>
      </c>
      <c r="P2381" s="65">
        <f t="shared" si="338"/>
        <v>8.9940586132029834E-2</v>
      </c>
      <c r="Q2381" s="65">
        <f t="shared" si="339"/>
        <v>0.22564792520232368</v>
      </c>
      <c r="R2381" s="65">
        <f t="shared" si="340"/>
        <v>0.19102595767957395</v>
      </c>
      <c r="S2381" s="65">
        <f t="shared" si="341"/>
        <v>0.11068437069568794</v>
      </c>
      <c r="T2381" s="66">
        <f>(L2381*'Football Field'!$F$4)+(M2381*'Football Field'!$F$5)+(N2381*'Football Field'!$F$6)+(O2381*'Football Field'!$F$7)+(P2381*'Football Field'!$F$8)+(Q2381*'Football Field'!$F$9)+(R2381*'Football Field'!$F$10)+(S2381*'Football Field'!$F$11)</f>
        <v>145565738.08351454</v>
      </c>
    </row>
    <row r="2382" spans="2:20" x14ac:dyDescent="0.3">
      <c r="B2382" s="62">
        <f t="shared" si="333"/>
        <v>2355</v>
      </c>
      <c r="C2382" s="62">
        <v>0.79713344252687424</v>
      </c>
      <c r="D2382" s="62">
        <v>0.86443204788112216</v>
      </c>
      <c r="E2382" s="62">
        <v>0.332183450768056</v>
      </c>
      <c r="F2382" s="62">
        <v>0.73354977998575221</v>
      </c>
      <c r="G2382" s="62">
        <v>0.11580199498194643</v>
      </c>
      <c r="H2382" s="62">
        <v>0.48049617949136736</v>
      </c>
      <c r="I2382" s="62">
        <v>0.79985364017157234</v>
      </c>
      <c r="J2382" s="62">
        <v>0.73360890814114044</v>
      </c>
      <c r="K2382" s="62"/>
      <c r="L2382" s="65">
        <f t="shared" si="334"/>
        <v>0.16411852721303366</v>
      </c>
      <c r="M2382" s="65">
        <f t="shared" si="335"/>
        <v>0.17797436038347297</v>
      </c>
      <c r="N2382" s="65">
        <f t="shared" si="336"/>
        <v>6.8391884966937197E-2</v>
      </c>
      <c r="O2382" s="65">
        <f t="shared" si="337"/>
        <v>0.15102754834507873</v>
      </c>
      <c r="P2382" s="65">
        <f t="shared" si="338"/>
        <v>2.3841996648042312E-2</v>
      </c>
      <c r="Q2382" s="65">
        <f t="shared" si="339"/>
        <v>9.8927382923034352E-2</v>
      </c>
      <c r="R2382" s="65">
        <f t="shared" si="340"/>
        <v>0.16467857752250387</v>
      </c>
      <c r="S2382" s="65">
        <f t="shared" si="341"/>
        <v>0.15103972199789698</v>
      </c>
      <c r="T2382" s="66">
        <f>(L2382*'Football Field'!$F$4)+(M2382*'Football Field'!$F$5)+(N2382*'Football Field'!$F$6)+(O2382*'Football Field'!$F$7)+(P2382*'Football Field'!$F$8)+(Q2382*'Football Field'!$F$9)+(R2382*'Football Field'!$F$10)+(S2382*'Football Field'!$F$11)</f>
        <v>135465019.76698017</v>
      </c>
    </row>
    <row r="2383" spans="2:20" x14ac:dyDescent="0.3">
      <c r="B2383" s="62">
        <f t="shared" si="333"/>
        <v>2356</v>
      </c>
      <c r="C2383" s="62">
        <v>0.60777657614331815</v>
      </c>
      <c r="D2383" s="62">
        <v>0.54865826828226139</v>
      </c>
      <c r="E2383" s="62">
        <v>0.61240484326415956</v>
      </c>
      <c r="F2383" s="62">
        <v>0.82712596915564429</v>
      </c>
      <c r="G2383" s="62">
        <v>0.19218103642719764</v>
      </c>
      <c r="H2383" s="62">
        <v>0.94860862483269393</v>
      </c>
      <c r="I2383" s="62">
        <v>0.25885280437469849</v>
      </c>
      <c r="J2383" s="62">
        <v>0.24406214301662865</v>
      </c>
      <c r="K2383" s="62"/>
      <c r="L2383" s="65">
        <f t="shared" si="334"/>
        <v>0.14335468045464331</v>
      </c>
      <c r="M2383" s="65">
        <f t="shared" si="335"/>
        <v>0.12941059892024312</v>
      </c>
      <c r="N2383" s="65">
        <f t="shared" si="336"/>
        <v>0.14444633778434351</v>
      </c>
      <c r="O2383" s="65">
        <f t="shared" si="337"/>
        <v>0.19509205135290425</v>
      </c>
      <c r="P2383" s="65">
        <f t="shared" si="338"/>
        <v>4.5329241283505108E-2</v>
      </c>
      <c r="Q2383" s="65">
        <f t="shared" si="339"/>
        <v>0.22374584942434936</v>
      </c>
      <c r="R2383" s="65">
        <f t="shared" si="340"/>
        <v>6.1054937805258419E-2</v>
      </c>
      <c r="S2383" s="65">
        <f t="shared" si="341"/>
        <v>5.7566302974752945E-2</v>
      </c>
      <c r="T2383" s="66">
        <f>(L2383*'Football Field'!$F$4)+(M2383*'Football Field'!$F$5)+(N2383*'Football Field'!$F$6)+(O2383*'Football Field'!$F$7)+(P2383*'Football Field'!$F$8)+(Q2383*'Football Field'!$F$9)+(R2383*'Football Field'!$F$10)+(S2383*'Football Field'!$F$11)</f>
        <v>124676480.06686108</v>
      </c>
    </row>
    <row r="2384" spans="2:20" x14ac:dyDescent="0.3">
      <c r="B2384" s="62">
        <f t="shared" si="333"/>
        <v>2357</v>
      </c>
      <c r="C2384" s="62">
        <v>0.28764259690356675</v>
      </c>
      <c r="D2384" s="62">
        <v>0.37020349200704217</v>
      </c>
      <c r="E2384" s="62">
        <v>0.88064128620811888</v>
      </c>
      <c r="F2384" s="62">
        <v>7.9977958859665521E-2</v>
      </c>
      <c r="G2384" s="62">
        <v>0.78909858903767893</v>
      </c>
      <c r="H2384" s="62">
        <v>0.62159760826182509</v>
      </c>
      <c r="I2384" s="62">
        <v>8.793144414537768E-2</v>
      </c>
      <c r="J2384" s="62">
        <v>0.42104550606653879</v>
      </c>
      <c r="K2384" s="62"/>
      <c r="L2384" s="65">
        <f t="shared" si="334"/>
        <v>8.1297721501971371E-2</v>
      </c>
      <c r="M2384" s="65">
        <f t="shared" si="335"/>
        <v>0.1046322787940057</v>
      </c>
      <c r="N2384" s="65">
        <f t="shared" si="336"/>
        <v>0.24889960944584194</v>
      </c>
      <c r="O2384" s="65">
        <f t="shared" si="337"/>
        <v>2.2604530398705306E-2</v>
      </c>
      <c r="P2384" s="65">
        <f t="shared" si="338"/>
        <v>0.22302648501915362</v>
      </c>
      <c r="Q2384" s="65">
        <f t="shared" si="339"/>
        <v>0.17568492909867317</v>
      </c>
      <c r="R2384" s="65">
        <f t="shared" si="340"/>
        <v>2.4852459734236332E-2</v>
      </c>
      <c r="S2384" s="65">
        <f t="shared" si="341"/>
        <v>0.11900198600741257</v>
      </c>
      <c r="T2384" s="66">
        <f>(L2384*'Football Field'!$F$4)+(M2384*'Football Field'!$F$5)+(N2384*'Football Field'!$F$6)+(O2384*'Football Field'!$F$7)+(P2384*'Football Field'!$F$8)+(Q2384*'Football Field'!$F$9)+(R2384*'Football Field'!$F$10)+(S2384*'Football Field'!$F$11)</f>
        <v>136582235.94599327</v>
      </c>
    </row>
    <row r="2385" spans="2:20" x14ac:dyDescent="0.3">
      <c r="B2385" s="62">
        <f t="shared" si="333"/>
        <v>2358</v>
      </c>
      <c r="C2385" s="62">
        <v>0.1687783180369169</v>
      </c>
      <c r="D2385" s="62">
        <v>0.41287001531037937</v>
      </c>
      <c r="E2385" s="62">
        <v>0.39731050962288617</v>
      </c>
      <c r="F2385" s="62">
        <v>0.29155142627561159</v>
      </c>
      <c r="G2385" s="62">
        <v>0.26496618268910521</v>
      </c>
      <c r="H2385" s="62">
        <v>0.96372526445468421</v>
      </c>
      <c r="I2385" s="62">
        <v>0.73420293014844218</v>
      </c>
      <c r="J2385" s="62">
        <v>0.28973395195899687</v>
      </c>
      <c r="K2385" s="62"/>
      <c r="L2385" s="65">
        <f t="shared" si="334"/>
        <v>4.7905670843865766E-2</v>
      </c>
      <c r="M2385" s="65">
        <f t="shared" si="335"/>
        <v>0.11718812750838428</v>
      </c>
      <c r="N2385" s="65">
        <f t="shared" si="336"/>
        <v>0.11277175124259363</v>
      </c>
      <c r="O2385" s="65">
        <f t="shared" si="337"/>
        <v>8.2753322960381973E-2</v>
      </c>
      <c r="P2385" s="65">
        <f t="shared" si="338"/>
        <v>7.5207425220835844E-2</v>
      </c>
      <c r="Q2385" s="65">
        <f t="shared" si="339"/>
        <v>0.27354168378894067</v>
      </c>
      <c r="R2385" s="65">
        <f t="shared" si="340"/>
        <v>0.20839456343319973</v>
      </c>
      <c r="S2385" s="65">
        <f t="shared" si="341"/>
        <v>8.223745500179809E-2</v>
      </c>
      <c r="T2385" s="66">
        <f>(L2385*'Football Field'!$F$4)+(M2385*'Football Field'!$F$5)+(N2385*'Football Field'!$F$6)+(O2385*'Football Field'!$F$7)+(P2385*'Football Field'!$F$8)+(Q2385*'Football Field'!$F$9)+(R2385*'Football Field'!$F$10)+(S2385*'Football Field'!$F$11)</f>
        <v>146638461.02643207</v>
      </c>
    </row>
    <row r="2386" spans="2:20" x14ac:dyDescent="0.3">
      <c r="B2386" s="62">
        <f t="shared" si="333"/>
        <v>2359</v>
      </c>
      <c r="C2386" s="62">
        <v>0.34559226947822042</v>
      </c>
      <c r="D2386" s="62">
        <v>0.55024290692891786</v>
      </c>
      <c r="E2386" s="62">
        <v>6.1402744534295728E-3</v>
      </c>
      <c r="F2386" s="62">
        <v>0.71010687748901236</v>
      </c>
      <c r="G2386" s="62">
        <v>0.82298236154068583</v>
      </c>
      <c r="H2386" s="62">
        <v>0.49885115815190395</v>
      </c>
      <c r="I2386" s="62">
        <v>0.95444763362059348</v>
      </c>
      <c r="J2386" s="62">
        <v>0.40445629477924694</v>
      </c>
      <c r="K2386" s="62"/>
      <c r="L2386" s="65">
        <f t="shared" si="334"/>
        <v>8.0504723579300927E-2</v>
      </c>
      <c r="M2386" s="65">
        <f t="shared" si="335"/>
        <v>0.12817750000792535</v>
      </c>
      <c r="N2386" s="65">
        <f t="shared" si="336"/>
        <v>1.430359244784969E-3</v>
      </c>
      <c r="O2386" s="65">
        <f t="shared" si="337"/>
        <v>0.16541735140755562</v>
      </c>
      <c r="P2386" s="65">
        <f t="shared" si="338"/>
        <v>0.1917113702413086</v>
      </c>
      <c r="Q2386" s="65">
        <f t="shared" si="339"/>
        <v>0.11620594018166855</v>
      </c>
      <c r="R2386" s="65">
        <f t="shared" si="340"/>
        <v>0.2223358266420544</v>
      </c>
      <c r="S2386" s="65">
        <f t="shared" si="341"/>
        <v>9.4216928695401658E-2</v>
      </c>
      <c r="T2386" s="66">
        <f>(L2386*'Football Field'!$F$4)+(M2386*'Football Field'!$F$5)+(N2386*'Football Field'!$F$6)+(O2386*'Football Field'!$F$7)+(P2386*'Football Field'!$F$8)+(Q2386*'Football Field'!$F$9)+(R2386*'Football Field'!$F$10)+(S2386*'Football Field'!$F$11)</f>
        <v>155701731.59914029</v>
      </c>
    </row>
    <row r="2387" spans="2:20" x14ac:dyDescent="0.3">
      <c r="B2387" s="62">
        <f t="shared" si="333"/>
        <v>2360</v>
      </c>
      <c r="C2387" s="62">
        <v>0.57672605039739677</v>
      </c>
      <c r="D2387" s="62">
        <v>0.18387463600494214</v>
      </c>
      <c r="E2387" s="62">
        <v>0.85033681653467363</v>
      </c>
      <c r="F2387" s="62">
        <v>3.3387203546257571E-2</v>
      </c>
      <c r="G2387" s="62">
        <v>0.12511245332233856</v>
      </c>
      <c r="H2387" s="62">
        <v>0.72391801479543871</v>
      </c>
      <c r="I2387" s="62">
        <v>0.10352436208935523</v>
      </c>
      <c r="J2387" s="62">
        <v>0.37872967310927519</v>
      </c>
      <c r="K2387" s="62"/>
      <c r="L2387" s="65">
        <f t="shared" si="334"/>
        <v>0.19381780661857231</v>
      </c>
      <c r="M2387" s="65">
        <f t="shared" si="335"/>
        <v>6.1793946395709946E-2</v>
      </c>
      <c r="N2387" s="65">
        <f t="shared" si="336"/>
        <v>0.2857689826117723</v>
      </c>
      <c r="O2387" s="65">
        <f t="shared" si="337"/>
        <v>1.1220291776320064E-2</v>
      </c>
      <c r="P2387" s="65">
        <f t="shared" si="338"/>
        <v>4.2045996130910382E-2</v>
      </c>
      <c r="Q2387" s="65">
        <f t="shared" si="339"/>
        <v>0.24328396766999313</v>
      </c>
      <c r="R2387" s="65">
        <f t="shared" si="340"/>
        <v>3.4790980532125933E-2</v>
      </c>
      <c r="S2387" s="65">
        <f t="shared" si="341"/>
        <v>0.12727802826459586</v>
      </c>
      <c r="T2387" s="66">
        <f>(L2387*'Football Field'!$F$4)+(M2387*'Football Field'!$F$5)+(N2387*'Football Field'!$F$6)+(O2387*'Football Field'!$F$7)+(P2387*'Football Field'!$F$8)+(Q2387*'Football Field'!$F$9)+(R2387*'Football Field'!$F$10)+(S2387*'Football Field'!$F$11)</f>
        <v>123666869.30185047</v>
      </c>
    </row>
    <row r="2388" spans="2:20" x14ac:dyDescent="0.3">
      <c r="B2388" s="62">
        <f t="shared" si="333"/>
        <v>2361</v>
      </c>
      <c r="C2388" s="62">
        <v>0.7986224533989269</v>
      </c>
      <c r="D2388" s="62">
        <v>0.80018923830919397</v>
      </c>
      <c r="E2388" s="62">
        <v>0.96024112796871719</v>
      </c>
      <c r="F2388" s="62">
        <v>0.2098861834527751</v>
      </c>
      <c r="G2388" s="62">
        <v>0.37097249969906121</v>
      </c>
      <c r="H2388" s="62">
        <v>0.3158918784799124</v>
      </c>
      <c r="I2388" s="62">
        <v>0.76242949346319167</v>
      </c>
      <c r="J2388" s="62">
        <v>0.58323330785707772</v>
      </c>
      <c r="K2388" s="62"/>
      <c r="L2388" s="65">
        <f t="shared" si="334"/>
        <v>0.16632887185340378</v>
      </c>
      <c r="M2388" s="65">
        <f t="shared" si="335"/>
        <v>0.16665518570227258</v>
      </c>
      <c r="N2388" s="65">
        <f t="shared" si="336"/>
        <v>0.19998914736560205</v>
      </c>
      <c r="O2388" s="65">
        <f t="shared" si="337"/>
        <v>4.3712935896980547E-2</v>
      </c>
      <c r="P2388" s="65">
        <f t="shared" si="338"/>
        <v>7.7262337292137218E-2</v>
      </c>
      <c r="Q2388" s="65">
        <f t="shared" si="339"/>
        <v>6.5790711933528201E-2</v>
      </c>
      <c r="R2388" s="65">
        <f t="shared" si="340"/>
        <v>0.15879097435311998</v>
      </c>
      <c r="S2388" s="65">
        <f t="shared" si="341"/>
        <v>0.12146983560295554</v>
      </c>
      <c r="T2388" s="66">
        <f>(L2388*'Football Field'!$F$4)+(M2388*'Football Field'!$F$5)+(N2388*'Football Field'!$F$6)+(O2388*'Football Field'!$F$7)+(P2388*'Football Field'!$F$8)+(Q2388*'Football Field'!$F$9)+(R2388*'Football Field'!$F$10)+(S2388*'Football Field'!$F$11)</f>
        <v>141505820.89146507</v>
      </c>
    </row>
    <row r="2389" spans="2:20" x14ac:dyDescent="0.3">
      <c r="B2389" s="62">
        <f t="shared" si="333"/>
        <v>2362</v>
      </c>
      <c r="C2389" s="62">
        <v>5.9546051968876523E-2</v>
      </c>
      <c r="D2389" s="62">
        <v>0.19029715024581284</v>
      </c>
      <c r="E2389" s="62">
        <v>0.15518963668321362</v>
      </c>
      <c r="F2389" s="62">
        <v>0.86699319710700151</v>
      </c>
      <c r="G2389" s="62">
        <v>2.1551594589786394E-2</v>
      </c>
      <c r="H2389" s="62">
        <v>0.46842055667151394</v>
      </c>
      <c r="I2389" s="62">
        <v>0.11436330333770983</v>
      </c>
      <c r="J2389" s="62">
        <v>0.3138646253943439</v>
      </c>
      <c r="K2389" s="62"/>
      <c r="L2389" s="65">
        <f t="shared" si="334"/>
        <v>2.7187171011216208E-2</v>
      </c>
      <c r="M2389" s="65">
        <f t="shared" si="335"/>
        <v>8.6884705125105058E-2</v>
      </c>
      <c r="N2389" s="65">
        <f t="shared" si="336"/>
        <v>7.085553201546109E-2</v>
      </c>
      <c r="O2389" s="65">
        <f t="shared" si="337"/>
        <v>0.39584643374222778</v>
      </c>
      <c r="P2389" s="65">
        <f t="shared" si="338"/>
        <v>9.8398948092003891E-3</v>
      </c>
      <c r="Q2389" s="65">
        <f t="shared" si="339"/>
        <v>0.21386858336223327</v>
      </c>
      <c r="R2389" s="65">
        <f t="shared" si="340"/>
        <v>5.221529526214487E-2</v>
      </c>
      <c r="S2389" s="65">
        <f t="shared" si="341"/>
        <v>0.14330238467241135</v>
      </c>
      <c r="T2389" s="66">
        <f>(L2389*'Football Field'!$F$4)+(M2389*'Football Field'!$F$5)+(N2389*'Football Field'!$F$6)+(O2389*'Football Field'!$F$7)+(P2389*'Football Field'!$F$8)+(Q2389*'Football Field'!$F$9)+(R2389*'Football Field'!$F$10)+(S2389*'Football Field'!$F$11)</f>
        <v>121399245.3553963</v>
      </c>
    </row>
    <row r="2390" spans="2:20" x14ac:dyDescent="0.3">
      <c r="B2390" s="62">
        <f t="shared" si="333"/>
        <v>2363</v>
      </c>
      <c r="C2390" s="62">
        <v>0.18521002131803987</v>
      </c>
      <c r="D2390" s="62">
        <v>0.89888854206136004</v>
      </c>
      <c r="E2390" s="62">
        <v>0.16428777720215781</v>
      </c>
      <c r="F2390" s="62">
        <v>0.13415980123545779</v>
      </c>
      <c r="G2390" s="62">
        <v>0.92389917270045741</v>
      </c>
      <c r="H2390" s="62">
        <v>0.89013976483837076</v>
      </c>
      <c r="I2390" s="62">
        <v>0.51114553896247461</v>
      </c>
      <c r="J2390" s="62">
        <v>0.62822870326530644</v>
      </c>
      <c r="K2390" s="62"/>
      <c r="L2390" s="65">
        <f t="shared" si="334"/>
        <v>4.2714889043376801E-2</v>
      </c>
      <c r="M2390" s="65">
        <f t="shared" si="335"/>
        <v>0.2073101879869709</v>
      </c>
      <c r="N2390" s="65">
        <f t="shared" si="336"/>
        <v>3.7889602973063617E-2</v>
      </c>
      <c r="O2390" s="65">
        <f t="shared" si="337"/>
        <v>3.0941203845625227E-2</v>
      </c>
      <c r="P2390" s="65">
        <f t="shared" si="338"/>
        <v>0.21307837647402589</v>
      </c>
      <c r="Q2390" s="65">
        <f t="shared" si="339"/>
        <v>0.20529246213344654</v>
      </c>
      <c r="R2390" s="65">
        <f t="shared" si="340"/>
        <v>0.1178852247109617</v>
      </c>
      <c r="S2390" s="65">
        <f t="shared" si="341"/>
        <v>0.14488805283252937</v>
      </c>
      <c r="T2390" s="66">
        <f>(L2390*'Football Field'!$F$4)+(M2390*'Football Field'!$F$5)+(N2390*'Football Field'!$F$6)+(O2390*'Football Field'!$F$7)+(P2390*'Football Field'!$F$8)+(Q2390*'Football Field'!$F$9)+(R2390*'Football Field'!$F$10)+(S2390*'Football Field'!$F$11)</f>
        <v>143274352.02517757</v>
      </c>
    </row>
    <row r="2391" spans="2:20" x14ac:dyDescent="0.3">
      <c r="B2391" s="62">
        <f t="shared" si="333"/>
        <v>2364</v>
      </c>
      <c r="C2391" s="62">
        <v>0.79321909796466838</v>
      </c>
      <c r="D2391" s="62">
        <v>0.13283845108604253</v>
      </c>
      <c r="E2391" s="62">
        <v>0.53654708918791427</v>
      </c>
      <c r="F2391" s="62">
        <v>0.61281152269834993</v>
      </c>
      <c r="G2391" s="62">
        <v>0.88339498669247885</v>
      </c>
      <c r="H2391" s="62">
        <v>0.37280163592195437</v>
      </c>
      <c r="I2391" s="62">
        <v>0.31479684809833253</v>
      </c>
      <c r="J2391" s="62">
        <v>0.26959748786163562</v>
      </c>
      <c r="K2391" s="62"/>
      <c r="L2391" s="65">
        <f t="shared" si="334"/>
        <v>0.20255813479308563</v>
      </c>
      <c r="M2391" s="65">
        <f t="shared" si="335"/>
        <v>3.3921912558375934E-2</v>
      </c>
      <c r="N2391" s="65">
        <f t="shared" si="336"/>
        <v>0.13701381862014145</v>
      </c>
      <c r="O2391" s="65">
        <f t="shared" si="337"/>
        <v>0.15648886837948703</v>
      </c>
      <c r="P2391" s="65">
        <f t="shared" si="338"/>
        <v>0.22558564367541428</v>
      </c>
      <c r="Q2391" s="65">
        <f t="shared" si="339"/>
        <v>9.5199427514950752E-2</v>
      </c>
      <c r="R2391" s="65">
        <f t="shared" si="340"/>
        <v>8.0387200148300961E-2</v>
      </c>
      <c r="S2391" s="65">
        <f t="shared" si="341"/>
        <v>6.8844994310243976E-2</v>
      </c>
      <c r="T2391" s="66">
        <f>(L2391*'Football Field'!$F$4)+(M2391*'Football Field'!$F$5)+(N2391*'Football Field'!$F$6)+(O2391*'Football Field'!$F$7)+(P2391*'Football Field'!$F$8)+(Q2391*'Football Field'!$F$9)+(R2391*'Football Field'!$F$10)+(S2391*'Football Field'!$F$11)</f>
        <v>141779092.88044921</v>
      </c>
    </row>
    <row r="2392" spans="2:20" x14ac:dyDescent="0.3">
      <c r="B2392" s="62">
        <f t="shared" si="333"/>
        <v>2365</v>
      </c>
      <c r="C2392" s="62">
        <v>7.1005480525517473E-2</v>
      </c>
      <c r="D2392" s="62">
        <v>0.10258569784316429</v>
      </c>
      <c r="E2392" s="62">
        <v>0.99719946045208085</v>
      </c>
      <c r="F2392" s="62">
        <v>9.2717113990559596E-2</v>
      </c>
      <c r="G2392" s="62">
        <v>0.68184830538890595</v>
      </c>
      <c r="H2392" s="62">
        <v>0.10673986530015001</v>
      </c>
      <c r="I2392" s="62">
        <v>0.6592908649072351</v>
      </c>
      <c r="J2392" s="62">
        <v>0.970247841406914</v>
      </c>
      <c r="K2392" s="62"/>
      <c r="L2392" s="65">
        <f t="shared" si="334"/>
        <v>1.9286400652172964E-2</v>
      </c>
      <c r="M2392" s="65">
        <f t="shared" si="335"/>
        <v>2.7864171260343761E-2</v>
      </c>
      <c r="N2392" s="65">
        <f t="shared" si="336"/>
        <v>0.27085780114533459</v>
      </c>
      <c r="O2392" s="65">
        <f t="shared" si="337"/>
        <v>2.5183681520083507E-2</v>
      </c>
      <c r="P2392" s="65">
        <f t="shared" si="338"/>
        <v>0.18520259991775881</v>
      </c>
      <c r="Q2392" s="65">
        <f t="shared" si="339"/>
        <v>2.8992519908344984E-2</v>
      </c>
      <c r="R2392" s="65">
        <f t="shared" si="340"/>
        <v>0.17907558223409276</v>
      </c>
      <c r="S2392" s="65">
        <f t="shared" si="341"/>
        <v>0.26353724336186857</v>
      </c>
      <c r="T2392" s="66">
        <f>(L2392*'Football Field'!$F$4)+(M2392*'Football Field'!$F$5)+(N2392*'Football Field'!$F$6)+(O2392*'Football Field'!$F$7)+(P2392*'Football Field'!$F$8)+(Q2392*'Football Field'!$F$9)+(R2392*'Football Field'!$F$10)+(S2392*'Football Field'!$F$11)</f>
        <v>157145524.86163741</v>
      </c>
    </row>
    <row r="2393" spans="2:20" x14ac:dyDescent="0.3">
      <c r="B2393" s="62">
        <f t="shared" si="333"/>
        <v>2366</v>
      </c>
      <c r="C2393" s="62">
        <v>0.68431351716499722</v>
      </c>
      <c r="D2393" s="62">
        <v>0.95511682087014482</v>
      </c>
      <c r="E2393" s="62">
        <v>0.68523305652475874</v>
      </c>
      <c r="F2393" s="62">
        <v>0.89454265056007143</v>
      </c>
      <c r="G2393" s="62">
        <v>0.87262375159948047</v>
      </c>
      <c r="H2393" s="62">
        <v>0.97999141689163727</v>
      </c>
      <c r="I2393" s="62">
        <v>0.74372989449714688</v>
      </c>
      <c r="J2393" s="62">
        <v>0.34077643330102736</v>
      </c>
      <c r="K2393" s="62"/>
      <c r="L2393" s="65">
        <f t="shared" si="334"/>
        <v>0.11115612555733982</v>
      </c>
      <c r="M2393" s="65">
        <f t="shared" si="335"/>
        <v>0.15514392540776123</v>
      </c>
      <c r="N2393" s="65">
        <f t="shared" si="336"/>
        <v>0.11130549047556038</v>
      </c>
      <c r="O2393" s="65">
        <f t="shared" si="337"/>
        <v>0.14530459020302533</v>
      </c>
      <c r="P2393" s="65">
        <f t="shared" si="338"/>
        <v>0.14174420476005498</v>
      </c>
      <c r="Q2393" s="65">
        <f t="shared" si="339"/>
        <v>0.15918441803168004</v>
      </c>
      <c r="R2393" s="65">
        <f t="shared" si="340"/>
        <v>0.12080739523597496</v>
      </c>
      <c r="S2393" s="65">
        <f t="shared" si="341"/>
        <v>5.5353850328603404E-2</v>
      </c>
      <c r="T2393" s="66">
        <f>(L2393*'Football Field'!$F$4)+(M2393*'Football Field'!$F$5)+(N2393*'Football Field'!$F$6)+(O2393*'Football Field'!$F$7)+(P2393*'Football Field'!$F$8)+(Q2393*'Football Field'!$F$9)+(R2393*'Football Field'!$F$10)+(S2393*'Football Field'!$F$11)</f>
        <v>139710131.33607066</v>
      </c>
    </row>
    <row r="2394" spans="2:20" x14ac:dyDescent="0.3">
      <c r="B2394" s="62">
        <f t="shared" si="333"/>
        <v>2367</v>
      </c>
      <c r="C2394" s="62">
        <v>0.57550637990523379</v>
      </c>
      <c r="D2394" s="62">
        <v>0.46647370482612738</v>
      </c>
      <c r="E2394" s="62">
        <v>3.4772384245663424E-2</v>
      </c>
      <c r="F2394" s="62">
        <v>0.23832565114793525</v>
      </c>
      <c r="G2394" s="62">
        <v>7.0237623063294063E-2</v>
      </c>
      <c r="H2394" s="62">
        <v>0.42326192031989529</v>
      </c>
      <c r="I2394" s="62">
        <v>0.1904962416814977</v>
      </c>
      <c r="J2394" s="62">
        <v>0.57027650571672328</v>
      </c>
      <c r="K2394" s="62"/>
      <c r="L2394" s="65">
        <f t="shared" si="334"/>
        <v>0.22398905865946744</v>
      </c>
      <c r="M2394" s="65">
        <f t="shared" si="335"/>
        <v>0.18155316723092393</v>
      </c>
      <c r="N2394" s="65">
        <f t="shared" si="336"/>
        <v>1.3533531315176676E-2</v>
      </c>
      <c r="O2394" s="65">
        <f t="shared" si="337"/>
        <v>9.2757161551920403E-2</v>
      </c>
      <c r="P2394" s="65">
        <f t="shared" si="338"/>
        <v>2.7336724008196634E-2</v>
      </c>
      <c r="Q2394" s="65">
        <f t="shared" si="339"/>
        <v>0.16473499236353067</v>
      </c>
      <c r="R2394" s="65">
        <f t="shared" si="340"/>
        <v>7.4141791198615761E-2</v>
      </c>
      <c r="S2394" s="65">
        <f t="shared" si="341"/>
        <v>0.22195357367216842</v>
      </c>
      <c r="T2394" s="66">
        <f>(L2394*'Football Field'!$F$4)+(M2394*'Football Field'!$F$5)+(N2394*'Football Field'!$F$6)+(O2394*'Football Field'!$F$7)+(P2394*'Football Field'!$F$8)+(Q2394*'Football Field'!$F$9)+(R2394*'Football Field'!$F$10)+(S2394*'Football Field'!$F$11)</f>
        <v>121584306.93254164</v>
      </c>
    </row>
    <row r="2395" spans="2:20" x14ac:dyDescent="0.3">
      <c r="B2395" s="62">
        <f t="shared" si="333"/>
        <v>2368</v>
      </c>
      <c r="C2395" s="62">
        <v>0.94321924627280962</v>
      </c>
      <c r="D2395" s="62">
        <v>0.73246560047382581</v>
      </c>
      <c r="E2395" s="62">
        <v>4.8347524616797588E-2</v>
      </c>
      <c r="F2395" s="62">
        <v>0.88652740838486321</v>
      </c>
      <c r="G2395" s="62">
        <v>0.23225211640609733</v>
      </c>
      <c r="H2395" s="62">
        <v>0.5213810717220998</v>
      </c>
      <c r="I2395" s="62">
        <v>0.6003053521527103</v>
      </c>
      <c r="J2395" s="62">
        <v>0.33606706508092166</v>
      </c>
      <c r="K2395" s="62"/>
      <c r="L2395" s="65">
        <f t="shared" si="334"/>
        <v>0.21932447522796042</v>
      </c>
      <c r="M2395" s="65">
        <f t="shared" si="335"/>
        <v>0.17031844301445717</v>
      </c>
      <c r="N2395" s="65">
        <f t="shared" si="336"/>
        <v>1.1242132205265739E-2</v>
      </c>
      <c r="O2395" s="65">
        <f t="shared" si="337"/>
        <v>0.20614206017057496</v>
      </c>
      <c r="P2395" s="65">
        <f t="shared" si="338"/>
        <v>5.4005019249381794E-2</v>
      </c>
      <c r="Q2395" s="65">
        <f t="shared" si="339"/>
        <v>0.1212354713934314</v>
      </c>
      <c r="R2395" s="65">
        <f t="shared" si="340"/>
        <v>0.13958754219413833</v>
      </c>
      <c r="S2395" s="65">
        <f t="shared" si="341"/>
        <v>7.8144856544790323E-2</v>
      </c>
      <c r="T2395" s="66">
        <f>(L2395*'Football Field'!$F$4)+(M2395*'Football Field'!$F$5)+(N2395*'Football Field'!$F$6)+(O2395*'Football Field'!$F$7)+(P2395*'Football Field'!$F$8)+(Q2395*'Football Field'!$F$9)+(R2395*'Football Field'!$F$10)+(S2395*'Football Field'!$F$11)</f>
        <v>132545428.69148993</v>
      </c>
    </row>
    <row r="2396" spans="2:20" x14ac:dyDescent="0.3">
      <c r="B2396" s="62">
        <f t="shared" si="333"/>
        <v>2369</v>
      </c>
      <c r="C2396" s="62">
        <v>9.9725703180429837E-2</v>
      </c>
      <c r="D2396" s="62">
        <v>0.49946622377591221</v>
      </c>
      <c r="E2396" s="62">
        <v>0.21371354321271763</v>
      </c>
      <c r="F2396" s="62">
        <v>0.47003384665306869</v>
      </c>
      <c r="G2396" s="62">
        <v>0.18560560201301424</v>
      </c>
      <c r="H2396" s="62">
        <v>0.13030983134654972</v>
      </c>
      <c r="I2396" s="62">
        <v>0.15818042407349953</v>
      </c>
      <c r="J2396" s="62">
        <v>0.63424330478705127</v>
      </c>
      <c r="K2396" s="62"/>
      <c r="L2396" s="65">
        <f t="shared" si="334"/>
        <v>4.1703927022490518E-2</v>
      </c>
      <c r="M2396" s="65">
        <f t="shared" si="335"/>
        <v>0.20886995310389728</v>
      </c>
      <c r="N2396" s="65">
        <f t="shared" si="336"/>
        <v>8.937208488503369E-2</v>
      </c>
      <c r="O2396" s="65">
        <f t="shared" si="337"/>
        <v>0.19656173497673385</v>
      </c>
      <c r="P2396" s="65">
        <f t="shared" si="338"/>
        <v>7.7617727771862488E-2</v>
      </c>
      <c r="Q2396" s="65">
        <f t="shared" si="339"/>
        <v>5.4493791705406684E-2</v>
      </c>
      <c r="R2396" s="65">
        <f t="shared" si="340"/>
        <v>6.6148892928963282E-2</v>
      </c>
      <c r="S2396" s="65">
        <f t="shared" si="341"/>
        <v>0.26523188760561206</v>
      </c>
      <c r="T2396" s="66">
        <f>(L2396*'Football Field'!$F$4)+(M2396*'Football Field'!$F$5)+(N2396*'Football Field'!$F$6)+(O2396*'Football Field'!$F$7)+(P2396*'Football Field'!$F$8)+(Q2396*'Football Field'!$F$9)+(R2396*'Football Field'!$F$10)+(S2396*'Football Field'!$F$11)</f>
        <v>128445340.07660022</v>
      </c>
    </row>
    <row r="2397" spans="2:20" x14ac:dyDescent="0.3">
      <c r="B2397" s="62">
        <f t="shared" si="333"/>
        <v>2370</v>
      </c>
      <c r="C2397" s="62">
        <v>0.1826178314675313</v>
      </c>
      <c r="D2397" s="62">
        <v>0.71404701404537818</v>
      </c>
      <c r="E2397" s="62">
        <v>0.74124355645911921</v>
      </c>
      <c r="F2397" s="62">
        <v>0.50338816370183959</v>
      </c>
      <c r="G2397" s="62">
        <v>0.9182216209552797</v>
      </c>
      <c r="H2397" s="62">
        <v>0.35530843647528343</v>
      </c>
      <c r="I2397" s="62">
        <v>0.36760120912370631</v>
      </c>
      <c r="J2397" s="62">
        <v>0.25729558667347274</v>
      </c>
      <c r="K2397" s="62"/>
      <c r="L2397" s="65">
        <f t="shared" si="334"/>
        <v>4.520552833223037E-2</v>
      </c>
      <c r="M2397" s="65">
        <f t="shared" si="335"/>
        <v>0.17675641126924613</v>
      </c>
      <c r="N2397" s="65">
        <f t="shared" si="336"/>
        <v>0.18348868959466072</v>
      </c>
      <c r="O2397" s="65">
        <f t="shared" si="337"/>
        <v>0.12460956147307466</v>
      </c>
      <c r="P2397" s="65">
        <f t="shared" si="338"/>
        <v>0.22729814042688634</v>
      </c>
      <c r="Q2397" s="65">
        <f t="shared" si="339"/>
        <v>8.7953654156821159E-2</v>
      </c>
      <c r="R2397" s="65">
        <f t="shared" si="340"/>
        <v>9.0996627987877457E-2</v>
      </c>
      <c r="S2397" s="65">
        <f t="shared" si="341"/>
        <v>6.3691386759203106E-2</v>
      </c>
      <c r="T2397" s="66">
        <f>(L2397*'Football Field'!$F$4)+(M2397*'Football Field'!$F$5)+(N2397*'Football Field'!$F$6)+(O2397*'Football Field'!$F$7)+(P2397*'Football Field'!$F$8)+(Q2397*'Football Field'!$F$9)+(R2397*'Football Field'!$F$10)+(S2397*'Football Field'!$F$11)</f>
        <v>144642094.56451035</v>
      </c>
    </row>
    <row r="2398" spans="2:20" x14ac:dyDescent="0.3">
      <c r="B2398" s="62">
        <f t="shared" ref="B2398:B2461" si="342">B2397+1</f>
        <v>2371</v>
      </c>
      <c r="C2398" s="62">
        <v>0.91214163516420366</v>
      </c>
      <c r="D2398" s="62">
        <v>0.38491979243921903</v>
      </c>
      <c r="E2398" s="62">
        <v>0.50859190728106451</v>
      </c>
      <c r="F2398" s="62">
        <v>0.9487709659193696</v>
      </c>
      <c r="G2398" s="62">
        <v>0.87453090475271256</v>
      </c>
      <c r="H2398" s="62">
        <v>0.88046199695157967</v>
      </c>
      <c r="I2398" s="62">
        <v>0.28541022547346906</v>
      </c>
      <c r="J2398" s="62">
        <v>0.41820817643360408</v>
      </c>
      <c r="K2398" s="62"/>
      <c r="L2398" s="65">
        <f t="shared" si="334"/>
        <v>0.17497322181948233</v>
      </c>
      <c r="M2398" s="65">
        <f t="shared" si="335"/>
        <v>7.3837936597480391E-2</v>
      </c>
      <c r="N2398" s="65">
        <f t="shared" si="336"/>
        <v>9.7561564101021792E-2</v>
      </c>
      <c r="O2398" s="65">
        <f t="shared" si="337"/>
        <v>0.18199970955805492</v>
      </c>
      <c r="P2398" s="65">
        <f t="shared" si="338"/>
        <v>0.16775847531369664</v>
      </c>
      <c r="Q2398" s="65">
        <f t="shared" si="339"/>
        <v>0.16889621782093056</v>
      </c>
      <c r="R2398" s="65">
        <f t="shared" si="340"/>
        <v>5.4749333618926109E-2</v>
      </c>
      <c r="S2398" s="65">
        <f t="shared" si="341"/>
        <v>8.0223541170407392E-2</v>
      </c>
      <c r="T2398" s="66">
        <f>(L2398*'Football Field'!$F$4)+(M2398*'Football Field'!$F$5)+(N2398*'Football Field'!$F$6)+(O2398*'Football Field'!$F$7)+(P2398*'Football Field'!$F$8)+(Q2398*'Football Field'!$F$9)+(R2398*'Football Field'!$F$10)+(S2398*'Football Field'!$F$11)</f>
        <v>132720555.7669159</v>
      </c>
    </row>
    <row r="2399" spans="2:20" x14ac:dyDescent="0.3">
      <c r="B2399" s="62">
        <f t="shared" si="342"/>
        <v>2372</v>
      </c>
      <c r="C2399" s="62">
        <v>0.87714626397298368</v>
      </c>
      <c r="D2399" s="62">
        <v>0.15793723521618419</v>
      </c>
      <c r="E2399" s="62">
        <v>0.60167852465664506</v>
      </c>
      <c r="F2399" s="62">
        <v>0.46140680677520218</v>
      </c>
      <c r="G2399" s="62">
        <v>0.27744845149947017</v>
      </c>
      <c r="H2399" s="62">
        <v>0.44924594871846235</v>
      </c>
      <c r="I2399" s="62">
        <v>0.97813173979092738</v>
      </c>
      <c r="J2399" s="62">
        <v>0.63314152728477924</v>
      </c>
      <c r="K2399" s="62"/>
      <c r="L2399" s="65">
        <f t="shared" si="334"/>
        <v>0.19772751906649261</v>
      </c>
      <c r="M2399" s="65">
        <f t="shared" si="335"/>
        <v>3.5602429116062491E-2</v>
      </c>
      <c r="N2399" s="65">
        <f t="shared" si="336"/>
        <v>0.13563120182155869</v>
      </c>
      <c r="O2399" s="65">
        <f t="shared" si="337"/>
        <v>0.10401095795679438</v>
      </c>
      <c r="P2399" s="65">
        <f t="shared" si="338"/>
        <v>6.254281211362489E-2</v>
      </c>
      <c r="Q2399" s="65">
        <f t="shared" si="339"/>
        <v>0.10126964058244027</v>
      </c>
      <c r="R2399" s="65">
        <f t="shared" si="340"/>
        <v>0.22049180412972616</v>
      </c>
      <c r="S2399" s="65">
        <f t="shared" si="341"/>
        <v>0.14272363521330042</v>
      </c>
      <c r="T2399" s="66">
        <f>(L2399*'Football Field'!$F$4)+(M2399*'Football Field'!$F$5)+(N2399*'Football Field'!$F$6)+(O2399*'Football Field'!$F$7)+(P2399*'Football Field'!$F$8)+(Q2399*'Football Field'!$F$9)+(R2399*'Football Field'!$F$10)+(S2399*'Football Field'!$F$11)</f>
        <v>148039515.58995619</v>
      </c>
    </row>
    <row r="2400" spans="2:20" x14ac:dyDescent="0.3">
      <c r="B2400" s="62">
        <f t="shared" si="342"/>
        <v>2373</v>
      </c>
      <c r="C2400" s="62">
        <v>0.57955318116021159</v>
      </c>
      <c r="D2400" s="62">
        <v>0.75465252688478246</v>
      </c>
      <c r="E2400" s="62">
        <v>0.86088844778447127</v>
      </c>
      <c r="F2400" s="62">
        <v>0.17085879748228305</v>
      </c>
      <c r="G2400" s="62">
        <v>0.79738636985231237</v>
      </c>
      <c r="H2400" s="62">
        <v>0.55514988900368401</v>
      </c>
      <c r="I2400" s="62">
        <v>0.62672778363861914</v>
      </c>
      <c r="J2400" s="62">
        <v>0.90486848656095864</v>
      </c>
      <c r="K2400" s="62"/>
      <c r="L2400" s="65">
        <f t="shared" si="334"/>
        <v>0.11038928472815732</v>
      </c>
      <c r="M2400" s="65">
        <f t="shared" si="335"/>
        <v>0.14374099801218876</v>
      </c>
      <c r="N2400" s="65">
        <f t="shared" si="336"/>
        <v>0.16397608204205599</v>
      </c>
      <c r="O2400" s="65">
        <f t="shared" si="337"/>
        <v>3.2544002960736722E-2</v>
      </c>
      <c r="P2400" s="65">
        <f t="shared" si="338"/>
        <v>0.15188064509242272</v>
      </c>
      <c r="Q2400" s="65">
        <f t="shared" si="339"/>
        <v>0.10574111428626884</v>
      </c>
      <c r="R2400" s="65">
        <f t="shared" si="340"/>
        <v>0.11937477699049205</v>
      </c>
      <c r="S2400" s="65">
        <f t="shared" si="341"/>
        <v>0.17235309588767747</v>
      </c>
      <c r="T2400" s="66">
        <f>(L2400*'Football Field'!$F$4)+(M2400*'Football Field'!$F$5)+(N2400*'Football Field'!$F$6)+(O2400*'Football Field'!$F$7)+(P2400*'Football Field'!$F$8)+(Q2400*'Football Field'!$F$9)+(R2400*'Football Field'!$F$10)+(S2400*'Football Field'!$F$11)</f>
        <v>141866514.73292923</v>
      </c>
    </row>
    <row r="2401" spans="2:20" x14ac:dyDescent="0.3">
      <c r="B2401" s="62">
        <f t="shared" si="342"/>
        <v>2374</v>
      </c>
      <c r="C2401" s="62">
        <v>0.77005519671507261</v>
      </c>
      <c r="D2401" s="62">
        <v>0.63330553063752038</v>
      </c>
      <c r="E2401" s="62">
        <v>0.18322029401153805</v>
      </c>
      <c r="F2401" s="62">
        <v>0.62829338442480542</v>
      </c>
      <c r="G2401" s="62">
        <v>0.59997466557943191</v>
      </c>
      <c r="H2401" s="62">
        <v>0.78167057545079588</v>
      </c>
      <c r="I2401" s="62">
        <v>0.95433391741208384</v>
      </c>
      <c r="J2401" s="62">
        <v>4.9064807073633143E-2</v>
      </c>
      <c r="K2401" s="62"/>
      <c r="L2401" s="65">
        <f t="shared" si="334"/>
        <v>0.16740627431973912</v>
      </c>
      <c r="M2401" s="65">
        <f t="shared" si="335"/>
        <v>0.13767755849499291</v>
      </c>
      <c r="N2401" s="65">
        <f t="shared" si="336"/>
        <v>3.9831205517580313E-2</v>
      </c>
      <c r="O2401" s="65">
        <f t="shared" si="337"/>
        <v>0.13658794215658535</v>
      </c>
      <c r="P2401" s="65">
        <f t="shared" si="338"/>
        <v>0.13043158968258695</v>
      </c>
      <c r="Q2401" s="65">
        <f t="shared" si="339"/>
        <v>0.16993140146290367</v>
      </c>
      <c r="R2401" s="65">
        <f t="shared" si="340"/>
        <v>0.20746757667818422</v>
      </c>
      <c r="S2401" s="65">
        <f t="shared" si="341"/>
        <v>1.0666451687427376E-2</v>
      </c>
      <c r="T2401" s="66">
        <f>(L2401*'Football Field'!$F$4)+(M2401*'Football Field'!$F$5)+(N2401*'Football Field'!$F$6)+(O2401*'Football Field'!$F$7)+(P2401*'Football Field'!$F$8)+(Q2401*'Football Field'!$F$9)+(R2401*'Football Field'!$F$10)+(S2401*'Football Field'!$F$11)</f>
        <v>148317907.3280943</v>
      </c>
    </row>
    <row r="2402" spans="2:20" x14ac:dyDescent="0.3">
      <c r="B2402" s="62">
        <f t="shared" si="342"/>
        <v>2375</v>
      </c>
      <c r="C2402" s="62">
        <v>0.31769207539289634</v>
      </c>
      <c r="D2402" s="62">
        <v>0.32167955525272685</v>
      </c>
      <c r="E2402" s="62">
        <v>0.57750276369828324</v>
      </c>
      <c r="F2402" s="62">
        <v>0.22695054805102333</v>
      </c>
      <c r="G2402" s="62">
        <v>0.10978975553322978</v>
      </c>
      <c r="H2402" s="62">
        <v>0.69500974679534</v>
      </c>
      <c r="I2402" s="62">
        <v>0.12617919819164336</v>
      </c>
      <c r="J2402" s="62">
        <v>6.5860911157702429E-2</v>
      </c>
      <c r="K2402" s="62"/>
      <c r="L2402" s="65">
        <f t="shared" si="334"/>
        <v>0.13016621840258605</v>
      </c>
      <c r="M2402" s="65">
        <f t="shared" si="335"/>
        <v>0.13179998648971478</v>
      </c>
      <c r="N2402" s="65">
        <f t="shared" si="336"/>
        <v>0.23661701594124379</v>
      </c>
      <c r="O2402" s="65">
        <f t="shared" si="337"/>
        <v>9.2987193865826753E-2</v>
      </c>
      <c r="P2402" s="65">
        <f t="shared" si="338"/>
        <v>4.4983549808194134E-2</v>
      </c>
      <c r="Q2402" s="65">
        <f t="shared" si="339"/>
        <v>0.28476250275177972</v>
      </c>
      <c r="R2402" s="65">
        <f t="shared" si="340"/>
        <v>5.1698705576349077E-2</v>
      </c>
      <c r="S2402" s="65">
        <f t="shared" si="341"/>
        <v>2.6984827164305471E-2</v>
      </c>
      <c r="T2402" s="66">
        <f>(L2402*'Football Field'!$F$4)+(M2402*'Football Field'!$F$5)+(N2402*'Football Field'!$F$6)+(O2402*'Football Field'!$F$7)+(P2402*'Football Field'!$F$8)+(Q2402*'Football Field'!$F$9)+(R2402*'Football Field'!$F$10)+(S2402*'Football Field'!$F$11)</f>
        <v>124854198.16966495</v>
      </c>
    </row>
    <row r="2403" spans="2:20" x14ac:dyDescent="0.3">
      <c r="B2403" s="62">
        <f t="shared" si="342"/>
        <v>2376</v>
      </c>
      <c r="C2403" s="62">
        <v>0.48516845560165811</v>
      </c>
      <c r="D2403" s="62">
        <v>0.35126063336326008</v>
      </c>
      <c r="E2403" s="62">
        <v>0.72047373648797997</v>
      </c>
      <c r="F2403" s="62">
        <v>0.88261975085912303</v>
      </c>
      <c r="G2403" s="62">
        <v>0.13645019690584026</v>
      </c>
      <c r="H2403" s="62">
        <v>0.25293734585357741</v>
      </c>
      <c r="I2403" s="62">
        <v>0.53858346821647751</v>
      </c>
      <c r="J2403" s="62">
        <v>0.37649364124050366</v>
      </c>
      <c r="K2403" s="62"/>
      <c r="L2403" s="65">
        <f t="shared" si="334"/>
        <v>0.12958603381570677</v>
      </c>
      <c r="M2403" s="65">
        <f t="shared" si="335"/>
        <v>9.3819933649005413E-2</v>
      </c>
      <c r="N2403" s="65">
        <f t="shared" si="336"/>
        <v>0.19243488092003005</v>
      </c>
      <c r="O2403" s="65">
        <f t="shared" si="337"/>
        <v>0.23574325898703399</v>
      </c>
      <c r="P2403" s="65">
        <f t="shared" si="338"/>
        <v>3.6445155545969159E-2</v>
      </c>
      <c r="Q2403" s="65">
        <f t="shared" si="339"/>
        <v>6.7558282230838373E-2</v>
      </c>
      <c r="R2403" s="65">
        <f t="shared" si="340"/>
        <v>0.1438529127750707</v>
      </c>
      <c r="S2403" s="65">
        <f t="shared" si="341"/>
        <v>0.10055954207634545</v>
      </c>
      <c r="T2403" s="66">
        <f>(L2403*'Football Field'!$F$4)+(M2403*'Football Field'!$F$5)+(N2403*'Football Field'!$F$6)+(O2403*'Football Field'!$F$7)+(P2403*'Football Field'!$F$8)+(Q2403*'Football Field'!$F$9)+(R2403*'Football Field'!$F$10)+(S2403*'Football Field'!$F$11)</f>
        <v>137500243.59374169</v>
      </c>
    </row>
    <row r="2404" spans="2:20" x14ac:dyDescent="0.3">
      <c r="B2404" s="62">
        <f t="shared" si="342"/>
        <v>2377</v>
      </c>
      <c r="C2404" s="62">
        <v>0.24931094631494854</v>
      </c>
      <c r="D2404" s="62">
        <v>1.506626932443822E-2</v>
      </c>
      <c r="E2404" s="62">
        <v>0.47461300512793381</v>
      </c>
      <c r="F2404" s="62">
        <v>8.6117673341792322E-2</v>
      </c>
      <c r="G2404" s="62">
        <v>0.2050999552172148</v>
      </c>
      <c r="H2404" s="62">
        <v>0.81697144607623751</v>
      </c>
      <c r="I2404" s="62">
        <v>0.67023848422437038</v>
      </c>
      <c r="J2404" s="62">
        <v>0.55332167059777426</v>
      </c>
      <c r="K2404" s="62"/>
      <c r="L2404" s="65">
        <f t="shared" si="334"/>
        <v>8.118922180020989E-2</v>
      </c>
      <c r="M2404" s="65">
        <f t="shared" si="335"/>
        <v>4.9063978135089597E-3</v>
      </c>
      <c r="N2404" s="65">
        <f t="shared" si="336"/>
        <v>0.15455984228593628</v>
      </c>
      <c r="O2404" s="65">
        <f t="shared" si="337"/>
        <v>2.8044604479709415E-2</v>
      </c>
      <c r="P2404" s="65">
        <f t="shared" si="338"/>
        <v>6.6791715331695131E-2</v>
      </c>
      <c r="Q2404" s="65">
        <f t="shared" si="339"/>
        <v>0.26605039578217987</v>
      </c>
      <c r="R2404" s="65">
        <f t="shared" si="340"/>
        <v>0.21826615220491075</v>
      </c>
      <c r="S2404" s="65">
        <f t="shared" si="341"/>
        <v>0.18019167030184977</v>
      </c>
      <c r="T2404" s="66">
        <f>(L2404*'Football Field'!$F$4)+(M2404*'Football Field'!$F$5)+(N2404*'Football Field'!$F$6)+(O2404*'Football Field'!$F$7)+(P2404*'Football Field'!$F$8)+(Q2404*'Football Field'!$F$9)+(R2404*'Football Field'!$F$10)+(S2404*'Football Field'!$F$11)</f>
        <v>148981187.28031746</v>
      </c>
    </row>
    <row r="2405" spans="2:20" x14ac:dyDescent="0.3">
      <c r="B2405" s="62">
        <f t="shared" si="342"/>
        <v>2378</v>
      </c>
      <c r="C2405" s="62">
        <v>0.99342289318409605</v>
      </c>
      <c r="D2405" s="62">
        <v>0.69216899306375435</v>
      </c>
      <c r="E2405" s="62">
        <v>0.68765385274586999</v>
      </c>
      <c r="F2405" s="62">
        <v>0.33836484095706809</v>
      </c>
      <c r="G2405" s="62">
        <v>0.4580036793399932</v>
      </c>
      <c r="H2405" s="62">
        <v>0.95550716448433393</v>
      </c>
      <c r="I2405" s="62">
        <v>0.60586237252794262</v>
      </c>
      <c r="J2405" s="62">
        <v>0.49889257660306041</v>
      </c>
      <c r="K2405" s="62"/>
      <c r="L2405" s="65">
        <f t="shared" si="334"/>
        <v>0.18995150599173236</v>
      </c>
      <c r="M2405" s="65">
        <f t="shared" si="335"/>
        <v>0.13234901625009779</v>
      </c>
      <c r="N2405" s="65">
        <f t="shared" si="336"/>
        <v>0.13148568029415139</v>
      </c>
      <c r="O2405" s="65">
        <f t="shared" si="337"/>
        <v>6.469843966293351E-2</v>
      </c>
      <c r="P2405" s="65">
        <f t="shared" si="338"/>
        <v>8.7574475318905373E-2</v>
      </c>
      <c r="Q2405" s="65">
        <f t="shared" si="339"/>
        <v>0.18270167330043047</v>
      </c>
      <c r="R2405" s="65">
        <f t="shared" si="340"/>
        <v>0.11584640426046615</v>
      </c>
      <c r="S2405" s="65">
        <f t="shared" si="341"/>
        <v>9.5392804921282992E-2</v>
      </c>
      <c r="T2405" s="66">
        <f>(L2405*'Football Field'!$F$4)+(M2405*'Football Field'!$F$5)+(N2405*'Football Field'!$F$6)+(O2405*'Football Field'!$F$7)+(P2405*'Football Field'!$F$8)+(Q2405*'Football Field'!$F$9)+(R2405*'Football Field'!$F$10)+(S2405*'Football Field'!$F$11)</f>
        <v>134539505.81292477</v>
      </c>
    </row>
    <row r="2406" spans="2:20" x14ac:dyDescent="0.3">
      <c r="B2406" s="62">
        <f t="shared" si="342"/>
        <v>2379</v>
      </c>
      <c r="C2406" s="62">
        <v>0.22809738157728332</v>
      </c>
      <c r="D2406" s="62">
        <v>0.67619071884001036</v>
      </c>
      <c r="E2406" s="62">
        <v>0.656450338778094</v>
      </c>
      <c r="F2406" s="62">
        <v>0.18792407447203829</v>
      </c>
      <c r="G2406" s="62">
        <v>0.36224169136694362</v>
      </c>
      <c r="H2406" s="62">
        <v>0.19321346279182705</v>
      </c>
      <c r="I2406" s="62">
        <v>5.9028974722397765E-2</v>
      </c>
      <c r="J2406" s="62">
        <v>0.26376145976847953</v>
      </c>
      <c r="K2406" s="62"/>
      <c r="L2406" s="65">
        <f t="shared" si="334"/>
        <v>8.6831123394110823E-2</v>
      </c>
      <c r="M2406" s="65">
        <f t="shared" si="335"/>
        <v>0.25740935445879282</v>
      </c>
      <c r="N2406" s="65">
        <f t="shared" si="336"/>
        <v>0.24989467206678057</v>
      </c>
      <c r="O2406" s="65">
        <f t="shared" si="337"/>
        <v>7.153812282442587E-2</v>
      </c>
      <c r="P2406" s="65">
        <f t="shared" si="338"/>
        <v>0.13789659830407736</v>
      </c>
      <c r="Q2406" s="65">
        <f t="shared" si="339"/>
        <v>7.3551664263170238E-2</v>
      </c>
      <c r="R2406" s="65">
        <f t="shared" si="340"/>
        <v>2.2470894459661928E-2</v>
      </c>
      <c r="S2406" s="65">
        <f t="shared" si="341"/>
        <v>0.10040757022898052</v>
      </c>
      <c r="T2406" s="66">
        <f>(L2406*'Football Field'!$F$4)+(M2406*'Football Field'!$F$5)+(N2406*'Football Field'!$F$6)+(O2406*'Football Field'!$F$7)+(P2406*'Football Field'!$F$8)+(Q2406*'Football Field'!$F$9)+(R2406*'Football Field'!$F$10)+(S2406*'Football Field'!$F$11)</f>
        <v>128988223.73313467</v>
      </c>
    </row>
    <row r="2407" spans="2:20" x14ac:dyDescent="0.3">
      <c r="B2407" s="62">
        <f t="shared" si="342"/>
        <v>2380</v>
      </c>
      <c r="C2407" s="62">
        <v>0.61189355675584023</v>
      </c>
      <c r="D2407" s="62">
        <v>0.47408843497664133</v>
      </c>
      <c r="E2407" s="62">
        <v>0.49954552575189715</v>
      </c>
      <c r="F2407" s="62">
        <v>5.0109909343852843E-2</v>
      </c>
      <c r="G2407" s="62">
        <v>0.56984192933656974</v>
      </c>
      <c r="H2407" s="62">
        <v>0.33726656317748671</v>
      </c>
      <c r="I2407" s="62">
        <v>0.65510699656732896</v>
      </c>
      <c r="J2407" s="62">
        <v>0.43163527471324348</v>
      </c>
      <c r="K2407" s="62"/>
      <c r="L2407" s="65">
        <f t="shared" ref="L2407:L2470" si="343">C2407/SUM($C2407:$J2407)</f>
        <v>0.16858948827460782</v>
      </c>
      <c r="M2407" s="65">
        <f t="shared" ref="M2407:M2470" si="344">D2407/SUM($C2407:$J2407)</f>
        <v>0.13062129150922586</v>
      </c>
      <c r="N2407" s="65">
        <f t="shared" ref="N2407:N2470" si="345">E2407/SUM($C2407:$J2407)</f>
        <v>0.13763525310332245</v>
      </c>
      <c r="O2407" s="65">
        <f t="shared" ref="O2407:O2470" si="346">F2407/SUM($C2407:$J2407)</f>
        <v>1.3806329353355309E-2</v>
      </c>
      <c r="P2407" s="65">
        <f t="shared" ref="P2407:P2470" si="347">G2407/SUM($C2407:$J2407)</f>
        <v>0.15700338433634045</v>
      </c>
      <c r="Q2407" s="65">
        <f t="shared" ref="Q2407:Q2470" si="348">H2407/SUM($C2407:$J2407)</f>
        <v>9.292400070314269E-2</v>
      </c>
      <c r="R2407" s="65">
        <f t="shared" ref="R2407:R2470" si="349">I2407/SUM($C2407:$J2407)</f>
        <v>0.18049569585592326</v>
      </c>
      <c r="S2407" s="65">
        <f t="shared" ref="S2407:S2470" si="350">J2407/SUM($C2407:$J2407)</f>
        <v>0.11892455686408229</v>
      </c>
      <c r="T2407" s="66">
        <f>(L2407*'Football Field'!$F$4)+(M2407*'Football Field'!$F$5)+(N2407*'Football Field'!$F$6)+(O2407*'Football Field'!$F$7)+(P2407*'Football Field'!$F$8)+(Q2407*'Football Field'!$F$9)+(R2407*'Football Field'!$F$10)+(S2407*'Football Field'!$F$11)</f>
        <v>149296117.25021434</v>
      </c>
    </row>
    <row r="2408" spans="2:20" x14ac:dyDescent="0.3">
      <c r="B2408" s="62">
        <f t="shared" si="342"/>
        <v>2381</v>
      </c>
      <c r="C2408" s="62">
        <v>0.70779872168647051</v>
      </c>
      <c r="D2408" s="62">
        <v>0.6976295903288332</v>
      </c>
      <c r="E2408" s="62">
        <v>0.20666866710081688</v>
      </c>
      <c r="F2408" s="62">
        <v>0.27667640153948847</v>
      </c>
      <c r="G2408" s="62">
        <v>4.7528526390877568E-3</v>
      </c>
      <c r="H2408" s="62">
        <v>0.80831060329080806</v>
      </c>
      <c r="I2408" s="62">
        <v>9.7142052971086912E-2</v>
      </c>
      <c r="J2408" s="62">
        <v>3.4746717755310352E-2</v>
      </c>
      <c r="K2408" s="62"/>
      <c r="L2408" s="65">
        <f t="shared" si="343"/>
        <v>0.24977673203789649</v>
      </c>
      <c r="M2408" s="65">
        <f t="shared" si="344"/>
        <v>0.24618812369437948</v>
      </c>
      <c r="N2408" s="65">
        <f t="shared" si="345"/>
        <v>7.2931785126812129E-2</v>
      </c>
      <c r="O2408" s="65">
        <f t="shared" si="346"/>
        <v>9.7636976856748742E-2</v>
      </c>
      <c r="P2408" s="65">
        <f t="shared" si="347"/>
        <v>1.6772451880393442E-3</v>
      </c>
      <c r="Q2408" s="65">
        <f t="shared" si="348"/>
        <v>0.28524660298975762</v>
      </c>
      <c r="R2408" s="65">
        <f t="shared" si="349"/>
        <v>3.4280684311998981E-2</v>
      </c>
      <c r="S2408" s="65">
        <f t="shared" si="350"/>
        <v>1.2261849794367142E-2</v>
      </c>
      <c r="T2408" s="66">
        <f>(L2408*'Football Field'!$F$4)+(M2408*'Football Field'!$F$5)+(N2408*'Football Field'!$F$6)+(O2408*'Football Field'!$F$7)+(P2408*'Football Field'!$F$8)+(Q2408*'Football Field'!$F$9)+(R2408*'Football Field'!$F$10)+(S2408*'Football Field'!$F$11)</f>
        <v>113580600.64316508</v>
      </c>
    </row>
    <row r="2409" spans="2:20" x14ac:dyDescent="0.3">
      <c r="B2409" s="62">
        <f t="shared" si="342"/>
        <v>2382</v>
      </c>
      <c r="C2409" s="62">
        <v>0.27595690830462372</v>
      </c>
      <c r="D2409" s="62">
        <v>0.66347888818853129</v>
      </c>
      <c r="E2409" s="62">
        <v>0.60013954027889815</v>
      </c>
      <c r="F2409" s="62">
        <v>0.41975802630136694</v>
      </c>
      <c r="G2409" s="62">
        <v>0.18388967876637952</v>
      </c>
      <c r="H2409" s="62">
        <v>2.8662396567111781E-3</v>
      </c>
      <c r="I2409" s="62">
        <v>0.54740125573204756</v>
      </c>
      <c r="J2409" s="62">
        <v>0.36345860380798578</v>
      </c>
      <c r="K2409" s="62"/>
      <c r="L2409" s="65">
        <f t="shared" si="343"/>
        <v>9.0271998509943413E-2</v>
      </c>
      <c r="M2409" s="65">
        <f t="shared" si="344"/>
        <v>0.21703955727688692</v>
      </c>
      <c r="N2409" s="65">
        <f t="shared" si="345"/>
        <v>0.19631976607743107</v>
      </c>
      <c r="O2409" s="65">
        <f t="shared" si="346"/>
        <v>0.13731272812704901</v>
      </c>
      <c r="P2409" s="65">
        <f t="shared" si="347"/>
        <v>6.015464120676426E-2</v>
      </c>
      <c r="Q2409" s="65">
        <f t="shared" si="348"/>
        <v>9.3761443991158429E-4</v>
      </c>
      <c r="R2409" s="65">
        <f t="shared" si="349"/>
        <v>0.17906783216760874</v>
      </c>
      <c r="S2409" s="65">
        <f t="shared" si="350"/>
        <v>0.11889586219440502</v>
      </c>
      <c r="T2409" s="66">
        <f>(L2409*'Football Field'!$F$4)+(M2409*'Football Field'!$F$5)+(N2409*'Football Field'!$F$6)+(O2409*'Football Field'!$F$7)+(P2409*'Football Field'!$F$8)+(Q2409*'Football Field'!$F$9)+(R2409*'Football Field'!$F$10)+(S2409*'Football Field'!$F$11)</f>
        <v>143672298.5741787</v>
      </c>
    </row>
    <row r="2410" spans="2:20" x14ac:dyDescent="0.3">
      <c r="B2410" s="62">
        <f t="shared" si="342"/>
        <v>2383</v>
      </c>
      <c r="C2410" s="62">
        <v>0.24618481862475017</v>
      </c>
      <c r="D2410" s="62">
        <v>0.884861336726259</v>
      </c>
      <c r="E2410" s="62">
        <v>0.85931024220867624</v>
      </c>
      <c r="F2410" s="62">
        <v>0.90834756405456984</v>
      </c>
      <c r="G2410" s="62">
        <v>0.61460337821895139</v>
      </c>
      <c r="H2410" s="62">
        <v>0.86556333744383229</v>
      </c>
      <c r="I2410" s="62">
        <v>0.76887172484513266</v>
      </c>
      <c r="J2410" s="62">
        <v>0.85968432923250748</v>
      </c>
      <c r="K2410" s="62"/>
      <c r="L2410" s="65">
        <f t="shared" si="343"/>
        <v>4.0980078431890478E-2</v>
      </c>
      <c r="M2410" s="65">
        <f t="shared" si="344"/>
        <v>0.14729456992090892</v>
      </c>
      <c r="N2410" s="65">
        <f t="shared" si="345"/>
        <v>0.14304131879356291</v>
      </c>
      <c r="O2410" s="65">
        <f t="shared" si="346"/>
        <v>0.15120410196825437</v>
      </c>
      <c r="P2410" s="65">
        <f t="shared" si="347"/>
        <v>0.10230726161188784</v>
      </c>
      <c r="Q2410" s="65">
        <f t="shared" si="348"/>
        <v>0.14408221292590734</v>
      </c>
      <c r="R2410" s="65">
        <f t="shared" si="349"/>
        <v>0.12798686679475349</v>
      </c>
      <c r="S2410" s="65">
        <f t="shared" si="350"/>
        <v>0.14310358955283473</v>
      </c>
      <c r="T2410" s="66">
        <f>(L2410*'Football Field'!$F$4)+(M2410*'Football Field'!$F$5)+(N2410*'Football Field'!$F$6)+(O2410*'Football Field'!$F$7)+(P2410*'Football Field'!$F$8)+(Q2410*'Football Field'!$F$9)+(R2410*'Football Field'!$F$10)+(S2410*'Football Field'!$F$11)</f>
        <v>139388211.25455233</v>
      </c>
    </row>
    <row r="2411" spans="2:20" x14ac:dyDescent="0.3">
      <c r="B2411" s="62">
        <f t="shared" si="342"/>
        <v>2384</v>
      </c>
      <c r="C2411" s="62">
        <v>0.71035881712665883</v>
      </c>
      <c r="D2411" s="62">
        <v>0.26054446912006257</v>
      </c>
      <c r="E2411" s="62">
        <v>0.26438639995320723</v>
      </c>
      <c r="F2411" s="62">
        <v>0.7650694057835512</v>
      </c>
      <c r="G2411" s="62">
        <v>0.73498100107624909</v>
      </c>
      <c r="H2411" s="62">
        <v>0.18425741987390321</v>
      </c>
      <c r="I2411" s="62">
        <v>0.97917205293470277</v>
      </c>
      <c r="J2411" s="62">
        <v>0.71785472453870902</v>
      </c>
      <c r="K2411" s="62"/>
      <c r="L2411" s="65">
        <f t="shared" si="343"/>
        <v>0.1538697482060051</v>
      </c>
      <c r="M2411" s="65">
        <f t="shared" si="344"/>
        <v>5.6436143106003235E-2</v>
      </c>
      <c r="N2411" s="65">
        <f t="shared" si="345"/>
        <v>5.7268337928771867E-2</v>
      </c>
      <c r="O2411" s="65">
        <f t="shared" si="346"/>
        <v>0.16572052600713055</v>
      </c>
      <c r="P2411" s="65">
        <f t="shared" si="347"/>
        <v>0.15920312220413466</v>
      </c>
      <c r="Q2411" s="65">
        <f t="shared" si="348"/>
        <v>3.9911720833938034E-2</v>
      </c>
      <c r="R2411" s="65">
        <f t="shared" si="349"/>
        <v>0.21209697634900457</v>
      </c>
      <c r="S2411" s="65">
        <f t="shared" si="350"/>
        <v>0.15549342536501196</v>
      </c>
      <c r="T2411" s="66">
        <f>(L2411*'Football Field'!$F$4)+(M2411*'Football Field'!$F$5)+(N2411*'Football Field'!$F$6)+(O2411*'Football Field'!$F$7)+(P2411*'Football Field'!$F$8)+(Q2411*'Football Field'!$F$9)+(R2411*'Football Field'!$F$10)+(S2411*'Football Field'!$F$11)</f>
        <v>153430851.52743018</v>
      </c>
    </row>
    <row r="2412" spans="2:20" x14ac:dyDescent="0.3">
      <c r="B2412" s="62">
        <f t="shared" si="342"/>
        <v>2385</v>
      </c>
      <c r="C2412" s="62">
        <v>0.61060936698602042</v>
      </c>
      <c r="D2412" s="62">
        <v>0.69475324612050415</v>
      </c>
      <c r="E2412" s="62">
        <v>0.84893917729911927</v>
      </c>
      <c r="F2412" s="62">
        <v>6.8609959585763658E-2</v>
      </c>
      <c r="G2412" s="62">
        <v>0.83570247318092283</v>
      </c>
      <c r="H2412" s="62">
        <v>0.84722050094002688</v>
      </c>
      <c r="I2412" s="62">
        <v>0.28446259079345337</v>
      </c>
      <c r="J2412" s="62">
        <v>0.17926103942048888</v>
      </c>
      <c r="K2412" s="62"/>
      <c r="L2412" s="65">
        <f t="shared" si="343"/>
        <v>0.13974166665641533</v>
      </c>
      <c r="M2412" s="65">
        <f t="shared" si="344"/>
        <v>0.15899850506233176</v>
      </c>
      <c r="N2412" s="65">
        <f t="shared" si="345"/>
        <v>0.19428489299349547</v>
      </c>
      <c r="O2412" s="65">
        <f t="shared" si="346"/>
        <v>1.5701806457815798E-2</v>
      </c>
      <c r="P2412" s="65">
        <f t="shared" si="347"/>
        <v>0.19125559276568393</v>
      </c>
      <c r="Q2412" s="65">
        <f t="shared" si="348"/>
        <v>0.19389156345771053</v>
      </c>
      <c r="R2412" s="65">
        <f t="shared" si="349"/>
        <v>6.5100993676353344E-2</v>
      </c>
      <c r="S2412" s="65">
        <f t="shared" si="350"/>
        <v>4.1024978930193835E-2</v>
      </c>
      <c r="T2412" s="66">
        <f>(L2412*'Football Field'!$F$4)+(M2412*'Football Field'!$F$5)+(N2412*'Football Field'!$F$6)+(O2412*'Football Field'!$F$7)+(P2412*'Football Field'!$F$8)+(Q2412*'Football Field'!$F$9)+(R2412*'Football Field'!$F$10)+(S2412*'Football Field'!$F$11)</f>
        <v>137026695.79257613</v>
      </c>
    </row>
    <row r="2413" spans="2:20" x14ac:dyDescent="0.3">
      <c r="B2413" s="62">
        <f t="shared" si="342"/>
        <v>2386</v>
      </c>
      <c r="C2413" s="62">
        <v>0.67529151035727075</v>
      </c>
      <c r="D2413" s="62">
        <v>0.70399482315572703</v>
      </c>
      <c r="E2413" s="62">
        <v>5.2497523918132116E-2</v>
      </c>
      <c r="F2413" s="62">
        <v>0.68490931562352797</v>
      </c>
      <c r="G2413" s="62">
        <v>0.65594891598770755</v>
      </c>
      <c r="H2413" s="62">
        <v>7.3154973686927027E-2</v>
      </c>
      <c r="I2413" s="62">
        <v>0.27860183344434375</v>
      </c>
      <c r="J2413" s="62">
        <v>0.60879635972051793</v>
      </c>
      <c r="K2413" s="62"/>
      <c r="L2413" s="65">
        <f t="shared" si="343"/>
        <v>0.18088834472054119</v>
      </c>
      <c r="M2413" s="65">
        <f t="shared" si="344"/>
        <v>0.1885770164430122</v>
      </c>
      <c r="N2413" s="65">
        <f t="shared" si="345"/>
        <v>1.4062356860452561E-2</v>
      </c>
      <c r="O2413" s="65">
        <f t="shared" si="346"/>
        <v>0.18346463784399145</v>
      </c>
      <c r="P2413" s="65">
        <f t="shared" si="347"/>
        <v>0.17570710102882051</v>
      </c>
      <c r="Q2413" s="65">
        <f t="shared" si="348"/>
        <v>1.95958069890468E-2</v>
      </c>
      <c r="R2413" s="65">
        <f t="shared" si="349"/>
        <v>7.4628251229151038E-2</v>
      </c>
      <c r="S2413" s="65">
        <f t="shared" si="350"/>
        <v>0.16307648488498425</v>
      </c>
      <c r="T2413" s="66">
        <f>(L2413*'Football Field'!$F$4)+(M2413*'Football Field'!$F$5)+(N2413*'Football Field'!$F$6)+(O2413*'Football Field'!$F$7)+(P2413*'Football Field'!$F$8)+(Q2413*'Football Field'!$F$9)+(R2413*'Football Field'!$F$10)+(S2413*'Football Field'!$F$11)</f>
        <v>134205128.50601733</v>
      </c>
    </row>
    <row r="2414" spans="2:20" x14ac:dyDescent="0.3">
      <c r="B2414" s="62">
        <f t="shared" si="342"/>
        <v>2387</v>
      </c>
      <c r="C2414" s="62">
        <v>0.61978223289586809</v>
      </c>
      <c r="D2414" s="62">
        <v>0.93127963326794971</v>
      </c>
      <c r="E2414" s="62">
        <v>0.9848872597354037</v>
      </c>
      <c r="F2414" s="62">
        <v>0.92836243870039159</v>
      </c>
      <c r="G2414" s="62">
        <v>0.65710899535039491</v>
      </c>
      <c r="H2414" s="62">
        <v>0.60947426816499639</v>
      </c>
      <c r="I2414" s="62">
        <v>0.44255475141602973</v>
      </c>
      <c r="J2414" s="62">
        <v>0.79806840841637661</v>
      </c>
      <c r="K2414" s="62"/>
      <c r="L2414" s="65">
        <f t="shared" si="343"/>
        <v>0.10378972886740072</v>
      </c>
      <c r="M2414" s="65">
        <f t="shared" si="344"/>
        <v>0.15595358418874297</v>
      </c>
      <c r="N2414" s="65">
        <f t="shared" si="345"/>
        <v>0.16493080347798447</v>
      </c>
      <c r="O2414" s="65">
        <f t="shared" si="346"/>
        <v>0.1554650660977909</v>
      </c>
      <c r="P2414" s="65">
        <f t="shared" si="347"/>
        <v>0.110040528501575</v>
      </c>
      <c r="Q2414" s="65">
        <f t="shared" si="348"/>
        <v>0.10206354052606494</v>
      </c>
      <c r="R2414" s="65">
        <f t="shared" si="349"/>
        <v>7.4110929969441325E-2</v>
      </c>
      <c r="S2414" s="65">
        <f t="shared" si="350"/>
        <v>0.13364581837099959</v>
      </c>
      <c r="T2414" s="66">
        <f>(L2414*'Football Field'!$F$4)+(M2414*'Football Field'!$F$5)+(N2414*'Football Field'!$F$6)+(O2414*'Football Field'!$F$7)+(P2414*'Football Field'!$F$8)+(Q2414*'Football Field'!$F$9)+(R2414*'Football Field'!$F$10)+(S2414*'Football Field'!$F$11)</f>
        <v>132744836.31432565</v>
      </c>
    </row>
    <row r="2415" spans="2:20" x14ac:dyDescent="0.3">
      <c r="B2415" s="62">
        <f t="shared" si="342"/>
        <v>2388</v>
      </c>
      <c r="C2415" s="62">
        <v>5.3779457792544894E-2</v>
      </c>
      <c r="D2415" s="62">
        <v>0.1680410779095648</v>
      </c>
      <c r="E2415" s="62">
        <v>0.3807941924337308</v>
      </c>
      <c r="F2415" s="62">
        <v>0.45076879007757831</v>
      </c>
      <c r="G2415" s="62">
        <v>0.92131407917275854</v>
      </c>
      <c r="H2415" s="62">
        <v>0.23486862762557448</v>
      </c>
      <c r="I2415" s="62">
        <v>0.70305636865854682</v>
      </c>
      <c r="J2415" s="62">
        <v>0.57786390264890131</v>
      </c>
      <c r="K2415" s="62"/>
      <c r="L2415" s="65">
        <f t="shared" si="343"/>
        <v>1.5407439005782316E-2</v>
      </c>
      <c r="M2415" s="65">
        <f t="shared" si="344"/>
        <v>4.8142595047070962E-2</v>
      </c>
      <c r="N2415" s="65">
        <f t="shared" si="345"/>
        <v>0.10909487626876288</v>
      </c>
      <c r="O2415" s="65">
        <f t="shared" si="346"/>
        <v>0.12914210971820822</v>
      </c>
      <c r="P2415" s="65">
        <f t="shared" si="347"/>
        <v>0.26395004826527929</v>
      </c>
      <c r="Q2415" s="65">
        <f t="shared" si="348"/>
        <v>6.7288221247453317E-2</v>
      </c>
      <c r="R2415" s="65">
        <f t="shared" si="349"/>
        <v>0.20142073874227454</v>
      </c>
      <c r="S2415" s="65">
        <f t="shared" si="350"/>
        <v>0.16555397170516842</v>
      </c>
      <c r="T2415" s="66">
        <f>(L2415*'Football Field'!$F$4)+(M2415*'Football Field'!$F$5)+(N2415*'Football Field'!$F$6)+(O2415*'Football Field'!$F$7)+(P2415*'Football Field'!$F$8)+(Q2415*'Football Field'!$F$9)+(R2415*'Football Field'!$F$10)+(S2415*'Football Field'!$F$11)</f>
        <v>162403088.51497003</v>
      </c>
    </row>
    <row r="2416" spans="2:20" x14ac:dyDescent="0.3">
      <c r="B2416" s="62">
        <f t="shared" si="342"/>
        <v>2389</v>
      </c>
      <c r="C2416" s="62">
        <v>0.96083069347577044</v>
      </c>
      <c r="D2416" s="62">
        <v>0.81042311563031255</v>
      </c>
      <c r="E2416" s="62">
        <v>0.81265813816143173</v>
      </c>
      <c r="F2416" s="62">
        <v>0.52091330741973862</v>
      </c>
      <c r="G2416" s="62">
        <v>0.78216808790265913</v>
      </c>
      <c r="H2416" s="62">
        <v>0.12624260027996537</v>
      </c>
      <c r="I2416" s="62">
        <v>0.12724338723105844</v>
      </c>
      <c r="J2416" s="62">
        <v>4.602641769319038E-2</v>
      </c>
      <c r="K2416" s="62"/>
      <c r="L2416" s="65">
        <f t="shared" si="343"/>
        <v>0.22950659842806445</v>
      </c>
      <c r="M2416" s="65">
        <f t="shared" si="344"/>
        <v>0.19357984067197925</v>
      </c>
      <c r="N2416" s="65">
        <f t="shared" si="345"/>
        <v>0.19411370415283002</v>
      </c>
      <c r="O2416" s="65">
        <f t="shared" si="346"/>
        <v>0.12442675080386745</v>
      </c>
      <c r="P2416" s="65">
        <f t="shared" si="347"/>
        <v>0.18683076890907985</v>
      </c>
      <c r="Q2416" s="65">
        <f t="shared" si="348"/>
        <v>3.0154646353103103E-2</v>
      </c>
      <c r="R2416" s="65">
        <f t="shared" si="349"/>
        <v>3.0393697010473009E-2</v>
      </c>
      <c r="S2416" s="65">
        <f t="shared" si="350"/>
        <v>1.0993993670602682E-2</v>
      </c>
      <c r="T2416" s="66">
        <f>(L2416*'Football Field'!$F$4)+(M2416*'Football Field'!$F$5)+(N2416*'Football Field'!$F$6)+(O2416*'Football Field'!$F$7)+(P2416*'Football Field'!$F$8)+(Q2416*'Football Field'!$F$9)+(R2416*'Football Field'!$F$10)+(S2416*'Football Field'!$F$11)</f>
        <v>131841807.3843513</v>
      </c>
    </row>
    <row r="2417" spans="2:20" x14ac:dyDescent="0.3">
      <c r="B2417" s="62">
        <f t="shared" si="342"/>
        <v>2390</v>
      </c>
      <c r="C2417" s="62">
        <v>0.76649713499610772</v>
      </c>
      <c r="D2417" s="62">
        <v>0.61129906233654452</v>
      </c>
      <c r="E2417" s="62">
        <v>0.98727795668678553</v>
      </c>
      <c r="F2417" s="62">
        <v>0.85552468326916109</v>
      </c>
      <c r="G2417" s="62">
        <v>0.8773304308314257</v>
      </c>
      <c r="H2417" s="62">
        <v>0.96090222199880249</v>
      </c>
      <c r="I2417" s="62">
        <v>8.5933579714545405E-2</v>
      </c>
      <c r="J2417" s="62">
        <v>0.36554496861230601</v>
      </c>
      <c r="K2417" s="62"/>
      <c r="L2417" s="65">
        <f t="shared" si="343"/>
        <v>0.1391023607833721</v>
      </c>
      <c r="M2417" s="65">
        <f t="shared" si="344"/>
        <v>0.11093732622510961</v>
      </c>
      <c r="N2417" s="65">
        <f t="shared" si="345"/>
        <v>0.17916922093285192</v>
      </c>
      <c r="O2417" s="65">
        <f t="shared" si="346"/>
        <v>0.15525890145928764</v>
      </c>
      <c r="P2417" s="65">
        <f t="shared" si="347"/>
        <v>0.15921616473669398</v>
      </c>
      <c r="Q2417" s="65">
        <f t="shared" si="348"/>
        <v>0.17438260556929555</v>
      </c>
      <c r="R2417" s="65">
        <f t="shared" si="349"/>
        <v>1.5595053475209742E-2</v>
      </c>
      <c r="S2417" s="65">
        <f t="shared" si="350"/>
        <v>6.6338366818179464E-2</v>
      </c>
      <c r="T2417" s="66">
        <f>(L2417*'Football Field'!$F$4)+(M2417*'Football Field'!$F$5)+(N2417*'Football Field'!$F$6)+(O2417*'Football Field'!$F$7)+(P2417*'Football Field'!$F$8)+(Q2417*'Football Field'!$F$9)+(R2417*'Football Field'!$F$10)+(S2417*'Football Field'!$F$11)</f>
        <v>128477455.75551771</v>
      </c>
    </row>
    <row r="2418" spans="2:20" x14ac:dyDescent="0.3">
      <c r="B2418" s="62">
        <f t="shared" si="342"/>
        <v>2391</v>
      </c>
      <c r="C2418" s="62">
        <v>0.90008187054855426</v>
      </c>
      <c r="D2418" s="62">
        <v>0.56478893290321586</v>
      </c>
      <c r="E2418" s="62">
        <v>6.6492749530881912E-2</v>
      </c>
      <c r="F2418" s="62">
        <v>0.29111055865503743</v>
      </c>
      <c r="G2418" s="62">
        <v>0.50050858243509155</v>
      </c>
      <c r="H2418" s="62">
        <v>0.22951873001215983</v>
      </c>
      <c r="I2418" s="62">
        <v>0.89686960470589483</v>
      </c>
      <c r="J2418" s="62">
        <v>0.42298445855752498</v>
      </c>
      <c r="K2418" s="62"/>
      <c r="L2418" s="65">
        <f t="shared" si="343"/>
        <v>0.23243782072417518</v>
      </c>
      <c r="M2418" s="65">
        <f t="shared" si="344"/>
        <v>0.14585151976580576</v>
      </c>
      <c r="N2418" s="65">
        <f t="shared" si="345"/>
        <v>1.7171137760498733E-2</v>
      </c>
      <c r="O2418" s="65">
        <f t="shared" si="346"/>
        <v>7.5176610103629374E-2</v>
      </c>
      <c r="P2418" s="65">
        <f t="shared" si="347"/>
        <v>0.12925171360696033</v>
      </c>
      <c r="Q2418" s="65">
        <f t="shared" si="348"/>
        <v>5.9271089847519498E-2</v>
      </c>
      <c r="R2418" s="65">
        <f t="shared" si="349"/>
        <v>0.23160828277158937</v>
      </c>
      <c r="S2418" s="65">
        <f t="shared" si="350"/>
        <v>0.10923182541982178</v>
      </c>
      <c r="T2418" s="66">
        <f>(L2418*'Football Field'!$F$4)+(M2418*'Football Field'!$F$5)+(N2418*'Football Field'!$F$6)+(O2418*'Football Field'!$F$7)+(P2418*'Football Field'!$F$8)+(Q2418*'Football Field'!$F$9)+(R2418*'Football Field'!$F$10)+(S2418*'Football Field'!$F$11)</f>
        <v>150968559.83851275</v>
      </c>
    </row>
    <row r="2419" spans="2:20" x14ac:dyDescent="0.3">
      <c r="B2419" s="62">
        <f t="shared" si="342"/>
        <v>2392</v>
      </c>
      <c r="C2419" s="62">
        <v>0.94356604185931425</v>
      </c>
      <c r="D2419" s="62">
        <v>0.31546843224387877</v>
      </c>
      <c r="E2419" s="62">
        <v>0.40032396356075828</v>
      </c>
      <c r="F2419" s="62">
        <v>0.70032982197014693</v>
      </c>
      <c r="G2419" s="62">
        <v>0.40539714676647443</v>
      </c>
      <c r="H2419" s="62">
        <v>0.92758054084794228</v>
      </c>
      <c r="I2419" s="62">
        <v>0.3386752035142554</v>
      </c>
      <c r="J2419" s="62">
        <v>0.55134210144598783</v>
      </c>
      <c r="K2419" s="62"/>
      <c r="L2419" s="65">
        <f t="shared" si="343"/>
        <v>0.20589815833431979</v>
      </c>
      <c r="M2419" s="65">
        <f t="shared" si="344"/>
        <v>6.8839240000239943E-2</v>
      </c>
      <c r="N2419" s="65">
        <f t="shared" si="345"/>
        <v>8.735580041841437E-2</v>
      </c>
      <c r="O2419" s="65">
        <f t="shared" si="346"/>
        <v>0.15282090937282272</v>
      </c>
      <c r="P2419" s="65">
        <f t="shared" si="347"/>
        <v>8.8462833771258687E-2</v>
      </c>
      <c r="Q2419" s="65">
        <f t="shared" si="348"/>
        <v>0.20240991790145388</v>
      </c>
      <c r="R2419" s="65">
        <f t="shared" si="349"/>
        <v>7.3903253809003935E-2</v>
      </c>
      <c r="S2419" s="65">
        <f t="shared" si="350"/>
        <v>0.12030988639248687</v>
      </c>
      <c r="T2419" s="66">
        <f>(L2419*'Football Field'!$F$4)+(M2419*'Football Field'!$F$5)+(N2419*'Football Field'!$F$6)+(O2419*'Football Field'!$F$7)+(P2419*'Football Field'!$F$8)+(Q2419*'Football Field'!$F$9)+(R2419*'Football Field'!$F$10)+(S2419*'Football Field'!$F$11)</f>
        <v>128580919.57381767</v>
      </c>
    </row>
    <row r="2420" spans="2:20" x14ac:dyDescent="0.3">
      <c r="B2420" s="62">
        <f t="shared" si="342"/>
        <v>2393</v>
      </c>
      <c r="C2420" s="62">
        <v>5.0155209617760432E-3</v>
      </c>
      <c r="D2420" s="62">
        <v>0.35154516346626763</v>
      </c>
      <c r="E2420" s="62">
        <v>0.84471449567275159</v>
      </c>
      <c r="F2420" s="62">
        <v>0.22073385791364519</v>
      </c>
      <c r="G2420" s="62">
        <v>0.75781313489635471</v>
      </c>
      <c r="H2420" s="62">
        <v>8.9273035680602963E-2</v>
      </c>
      <c r="I2420" s="62">
        <v>0.2029745555774467</v>
      </c>
      <c r="J2420" s="62">
        <v>0.529684889076112</v>
      </c>
      <c r="K2420" s="62"/>
      <c r="L2420" s="65">
        <f t="shared" si="343"/>
        <v>1.6708630588293299E-3</v>
      </c>
      <c r="M2420" s="65">
        <f t="shared" si="344"/>
        <v>0.11711322345623426</v>
      </c>
      <c r="N2420" s="65">
        <f t="shared" si="345"/>
        <v>0.28140690804280033</v>
      </c>
      <c r="O2420" s="65">
        <f t="shared" si="346"/>
        <v>7.3534943195649738E-2</v>
      </c>
      <c r="P2420" s="65">
        <f t="shared" si="347"/>
        <v>0.25245672029762445</v>
      </c>
      <c r="Q2420" s="65">
        <f t="shared" si="348"/>
        <v>2.9740283931632128E-2</v>
      </c>
      <c r="R2420" s="65">
        <f t="shared" si="349"/>
        <v>6.7618636106061211E-2</v>
      </c>
      <c r="S2420" s="65">
        <f t="shared" si="350"/>
        <v>0.17645842191116853</v>
      </c>
      <c r="T2420" s="66">
        <f>(L2420*'Football Field'!$F$4)+(M2420*'Football Field'!$F$5)+(N2420*'Football Field'!$F$6)+(O2420*'Football Field'!$F$7)+(P2420*'Football Field'!$F$8)+(Q2420*'Football Field'!$F$9)+(R2420*'Football Field'!$F$10)+(S2420*'Football Field'!$F$11)</f>
        <v>146933600.19612426</v>
      </c>
    </row>
    <row r="2421" spans="2:20" x14ac:dyDescent="0.3">
      <c r="B2421" s="62">
        <f t="shared" si="342"/>
        <v>2394</v>
      </c>
      <c r="C2421" s="62">
        <v>0.69180624146509351</v>
      </c>
      <c r="D2421" s="62">
        <v>0.43312361158625667</v>
      </c>
      <c r="E2421" s="62">
        <v>0.80431909834463466</v>
      </c>
      <c r="F2421" s="62">
        <v>7.6235141488762537E-2</v>
      </c>
      <c r="G2421" s="62">
        <v>0.57414439663727956</v>
      </c>
      <c r="H2421" s="62">
        <v>0.8135588025435444</v>
      </c>
      <c r="I2421" s="62">
        <v>0.53255399286348515</v>
      </c>
      <c r="J2421" s="62">
        <v>0.71859486251772586</v>
      </c>
      <c r="K2421" s="62"/>
      <c r="L2421" s="65">
        <f t="shared" si="343"/>
        <v>0.14895697027559321</v>
      </c>
      <c r="M2421" s="65">
        <f t="shared" si="344"/>
        <v>9.3258454563924231E-2</v>
      </c>
      <c r="N2421" s="65">
        <f t="shared" si="345"/>
        <v>0.173182791427965</v>
      </c>
      <c r="O2421" s="65">
        <f t="shared" si="346"/>
        <v>1.6414647662976053E-2</v>
      </c>
      <c r="P2421" s="65">
        <f t="shared" si="347"/>
        <v>0.12362248950324464</v>
      </c>
      <c r="Q2421" s="65">
        <f t="shared" si="348"/>
        <v>0.1751722478121652</v>
      </c>
      <c r="R2421" s="65">
        <f t="shared" si="349"/>
        <v>0.11466740906690312</v>
      </c>
      <c r="S2421" s="65">
        <f t="shared" si="350"/>
        <v>0.15472498968722848</v>
      </c>
      <c r="T2421" s="66">
        <f>(L2421*'Football Field'!$F$4)+(M2421*'Football Field'!$F$5)+(N2421*'Football Field'!$F$6)+(O2421*'Football Field'!$F$7)+(P2421*'Football Field'!$F$8)+(Q2421*'Football Field'!$F$9)+(R2421*'Football Field'!$F$10)+(S2421*'Football Field'!$F$11)</f>
        <v>138861164.3324241</v>
      </c>
    </row>
    <row r="2422" spans="2:20" x14ac:dyDescent="0.3">
      <c r="B2422" s="62">
        <f t="shared" si="342"/>
        <v>2395</v>
      </c>
      <c r="C2422" s="62">
        <v>0.31049648027845234</v>
      </c>
      <c r="D2422" s="62">
        <v>0.34817150772329009</v>
      </c>
      <c r="E2422" s="62">
        <v>0.22804157907289679</v>
      </c>
      <c r="F2422" s="62">
        <v>0.51000559881486018</v>
      </c>
      <c r="G2422" s="62">
        <v>0.99823394967015433</v>
      </c>
      <c r="H2422" s="62">
        <v>0.29574801636966608</v>
      </c>
      <c r="I2422" s="62">
        <v>0.85120740447732246</v>
      </c>
      <c r="J2422" s="62">
        <v>0.71621773986937531</v>
      </c>
      <c r="K2422" s="62"/>
      <c r="L2422" s="65">
        <f t="shared" si="343"/>
        <v>7.2918638811377695E-2</v>
      </c>
      <c r="M2422" s="65">
        <f t="shared" si="344"/>
        <v>8.1766441904009127E-2</v>
      </c>
      <c r="N2422" s="65">
        <f t="shared" si="345"/>
        <v>5.3554492867295675E-2</v>
      </c>
      <c r="O2422" s="65">
        <f t="shared" si="346"/>
        <v>0.11977241744708435</v>
      </c>
      <c r="P2422" s="65">
        <f t="shared" si="347"/>
        <v>0.2344305505813632</v>
      </c>
      <c r="Q2422" s="65">
        <f t="shared" si="348"/>
        <v>6.9455031391986097E-2</v>
      </c>
      <c r="R2422" s="65">
        <f t="shared" si="349"/>
        <v>0.19990205758528715</v>
      </c>
      <c r="S2422" s="65">
        <f t="shared" si="350"/>
        <v>0.16820036941159675</v>
      </c>
      <c r="T2422" s="66">
        <f>(L2422*'Football Field'!$F$4)+(M2422*'Football Field'!$F$5)+(N2422*'Football Field'!$F$6)+(O2422*'Football Field'!$F$7)+(P2422*'Football Field'!$F$8)+(Q2422*'Football Field'!$F$9)+(R2422*'Football Field'!$F$10)+(S2422*'Football Field'!$F$11)</f>
        <v>157888479.1430563</v>
      </c>
    </row>
    <row r="2423" spans="2:20" x14ac:dyDescent="0.3">
      <c r="B2423" s="62">
        <f t="shared" si="342"/>
        <v>2396</v>
      </c>
      <c r="C2423" s="62">
        <v>0.12400152731512493</v>
      </c>
      <c r="D2423" s="62">
        <v>0.58417132226093216</v>
      </c>
      <c r="E2423" s="62">
        <v>0.24260401840069379</v>
      </c>
      <c r="F2423" s="62">
        <v>0.47044803148540415</v>
      </c>
      <c r="G2423" s="62">
        <v>0.77202158916976871</v>
      </c>
      <c r="H2423" s="62">
        <v>0.90779908780496732</v>
      </c>
      <c r="I2423" s="62">
        <v>0.36627011813372501</v>
      </c>
      <c r="J2423" s="62">
        <v>0.97401181582911556</v>
      </c>
      <c r="K2423" s="62"/>
      <c r="L2423" s="65">
        <f t="shared" si="343"/>
        <v>2.7919924172393324E-2</v>
      </c>
      <c r="M2423" s="65">
        <f t="shared" si="344"/>
        <v>0.13153079138907167</v>
      </c>
      <c r="N2423" s="65">
        <f t="shared" si="345"/>
        <v>5.4624212655476685E-2</v>
      </c>
      <c r="O2423" s="65">
        <f t="shared" si="346"/>
        <v>0.10592509342844264</v>
      </c>
      <c r="P2423" s="65">
        <f t="shared" si="347"/>
        <v>0.17382676403890887</v>
      </c>
      <c r="Q2423" s="65">
        <f t="shared" si="348"/>
        <v>0.20439814124927322</v>
      </c>
      <c r="R2423" s="65">
        <f t="shared" si="349"/>
        <v>8.246861265602988E-2</v>
      </c>
      <c r="S2423" s="65">
        <f t="shared" si="350"/>
        <v>0.21930646041040369</v>
      </c>
      <c r="T2423" s="66">
        <f>(L2423*'Football Field'!$F$4)+(M2423*'Football Field'!$F$5)+(N2423*'Football Field'!$F$6)+(O2423*'Football Field'!$F$7)+(P2423*'Football Field'!$F$8)+(Q2423*'Football Field'!$F$9)+(R2423*'Football Field'!$F$10)+(S2423*'Football Field'!$F$11)</f>
        <v>137000905.29670009</v>
      </c>
    </row>
    <row r="2424" spans="2:20" x14ac:dyDescent="0.3">
      <c r="B2424" s="62">
        <f t="shared" si="342"/>
        <v>2397</v>
      </c>
      <c r="C2424" s="62">
        <v>0.84414177981746885</v>
      </c>
      <c r="D2424" s="62">
        <v>1.5042284455172417E-2</v>
      </c>
      <c r="E2424" s="62">
        <v>0.48317983752536453</v>
      </c>
      <c r="F2424" s="62">
        <v>0.63925883029791364</v>
      </c>
      <c r="G2424" s="62">
        <v>0.53208910398193643</v>
      </c>
      <c r="H2424" s="62">
        <v>0.37194295727719617</v>
      </c>
      <c r="I2424" s="62">
        <v>0.48873604655065617</v>
      </c>
      <c r="J2424" s="62">
        <v>0.79232968922807767</v>
      </c>
      <c r="K2424" s="62"/>
      <c r="L2424" s="65">
        <f t="shared" si="343"/>
        <v>0.20259140825865671</v>
      </c>
      <c r="M2424" s="65">
        <f t="shared" si="344"/>
        <v>3.6101016014864666E-3</v>
      </c>
      <c r="N2424" s="65">
        <f t="shared" si="345"/>
        <v>0.1159616619705983</v>
      </c>
      <c r="O2424" s="65">
        <f t="shared" si="346"/>
        <v>0.15342013601061177</v>
      </c>
      <c r="P2424" s="65">
        <f t="shared" si="347"/>
        <v>0.1276997341822087</v>
      </c>
      <c r="Q2424" s="65">
        <f t="shared" si="348"/>
        <v>8.9265155816562275E-2</v>
      </c>
      <c r="R2424" s="65">
        <f t="shared" si="349"/>
        <v>0.11729513489887428</v>
      </c>
      <c r="S2424" s="65">
        <f t="shared" si="350"/>
        <v>0.19015666726100158</v>
      </c>
      <c r="T2424" s="66">
        <f>(L2424*'Football Field'!$F$4)+(M2424*'Football Field'!$F$5)+(N2424*'Football Field'!$F$6)+(O2424*'Football Field'!$F$7)+(P2424*'Football Field'!$F$8)+(Q2424*'Football Field'!$F$9)+(R2424*'Football Field'!$F$10)+(S2424*'Football Field'!$F$11)</f>
        <v>139340368.01888427</v>
      </c>
    </row>
    <row r="2425" spans="2:20" x14ac:dyDescent="0.3">
      <c r="B2425" s="62">
        <f t="shared" si="342"/>
        <v>2398</v>
      </c>
      <c r="C2425" s="62">
        <v>0.91709585761932433</v>
      </c>
      <c r="D2425" s="62">
        <v>0.72541758829371883</v>
      </c>
      <c r="E2425" s="62">
        <v>0.92546708045623527</v>
      </c>
      <c r="F2425" s="62">
        <v>0.19230579455846208</v>
      </c>
      <c r="G2425" s="62">
        <v>0.93958943038075327</v>
      </c>
      <c r="H2425" s="62">
        <v>0.17412238594415519</v>
      </c>
      <c r="I2425" s="62">
        <v>0.96842130890400635</v>
      </c>
      <c r="J2425" s="62">
        <v>0.20515034620631933</v>
      </c>
      <c r="K2425" s="62"/>
      <c r="L2425" s="65">
        <f t="shared" si="343"/>
        <v>0.18169057493903301</v>
      </c>
      <c r="M2425" s="65">
        <f t="shared" si="344"/>
        <v>0.14371620762753656</v>
      </c>
      <c r="N2425" s="65">
        <f t="shared" si="345"/>
        <v>0.18334904092985035</v>
      </c>
      <c r="O2425" s="65">
        <f t="shared" si="346"/>
        <v>3.8098689561345489E-2</v>
      </c>
      <c r="P2425" s="65">
        <f t="shared" si="347"/>
        <v>0.18614689227326026</v>
      </c>
      <c r="Q2425" s="65">
        <f t="shared" si="348"/>
        <v>3.449628100390096E-2</v>
      </c>
      <c r="R2425" s="65">
        <f t="shared" si="349"/>
        <v>0.19185892394578433</v>
      </c>
      <c r="S2425" s="65">
        <f t="shared" si="350"/>
        <v>4.0643389719289061E-2</v>
      </c>
      <c r="T2425" s="66">
        <f>(L2425*'Football Field'!$F$4)+(M2425*'Football Field'!$F$5)+(N2425*'Football Field'!$F$6)+(O2425*'Football Field'!$F$7)+(P2425*'Football Field'!$F$8)+(Q2425*'Football Field'!$F$9)+(R2425*'Football Field'!$F$10)+(S2425*'Football Field'!$F$11)</f>
        <v>153921194.50832859</v>
      </c>
    </row>
    <row r="2426" spans="2:20" x14ac:dyDescent="0.3">
      <c r="B2426" s="62">
        <f t="shared" si="342"/>
        <v>2399</v>
      </c>
      <c r="C2426" s="62">
        <v>0.87288435747152615</v>
      </c>
      <c r="D2426" s="62">
        <v>0.89856215993171606</v>
      </c>
      <c r="E2426" s="62">
        <v>0.99230865707238869</v>
      </c>
      <c r="F2426" s="62">
        <v>0.88776681024133264</v>
      </c>
      <c r="G2426" s="62">
        <v>0.62211023928359555</v>
      </c>
      <c r="H2426" s="62">
        <v>0.2201052813835449</v>
      </c>
      <c r="I2426" s="62">
        <v>0.7055362700621105</v>
      </c>
      <c r="J2426" s="62">
        <v>0.77995099828305692</v>
      </c>
      <c r="K2426" s="62"/>
      <c r="L2426" s="65">
        <f t="shared" si="343"/>
        <v>0.14598620899931544</v>
      </c>
      <c r="M2426" s="65">
        <f t="shared" si="344"/>
        <v>0.15028071262343234</v>
      </c>
      <c r="N2426" s="65">
        <f t="shared" si="345"/>
        <v>0.16595941691843788</v>
      </c>
      <c r="O2426" s="65">
        <f t="shared" si="346"/>
        <v>0.14847523614463956</v>
      </c>
      <c r="P2426" s="65">
        <f t="shared" si="347"/>
        <v>0.10404530065786143</v>
      </c>
      <c r="Q2426" s="65">
        <f t="shared" si="348"/>
        <v>3.6811675378155113E-2</v>
      </c>
      <c r="R2426" s="65">
        <f t="shared" si="349"/>
        <v>0.11799795069789022</v>
      </c>
      <c r="S2426" s="65">
        <f t="shared" si="350"/>
        <v>0.13044349858026788</v>
      </c>
      <c r="T2426" s="66">
        <f>(L2426*'Football Field'!$F$4)+(M2426*'Football Field'!$F$5)+(N2426*'Football Field'!$F$6)+(O2426*'Football Field'!$F$7)+(P2426*'Football Field'!$F$8)+(Q2426*'Football Field'!$F$9)+(R2426*'Football Field'!$F$10)+(S2426*'Football Field'!$F$11)</f>
        <v>138113390.77301842</v>
      </c>
    </row>
    <row r="2427" spans="2:20" x14ac:dyDescent="0.3">
      <c r="B2427" s="62">
        <f t="shared" si="342"/>
        <v>2400</v>
      </c>
      <c r="C2427" s="62">
        <v>0.52938605827102936</v>
      </c>
      <c r="D2427" s="62">
        <v>0.86642001670597213</v>
      </c>
      <c r="E2427" s="62">
        <v>0.96592985820098443</v>
      </c>
      <c r="F2427" s="62">
        <v>0.8358559935022023</v>
      </c>
      <c r="G2427" s="62">
        <v>0.53538569029234806</v>
      </c>
      <c r="H2427" s="62">
        <v>0.15032889556516116</v>
      </c>
      <c r="I2427" s="62">
        <v>0.7554987843320774</v>
      </c>
      <c r="J2427" s="62">
        <v>0.10730131184867753</v>
      </c>
      <c r="K2427" s="62"/>
      <c r="L2427" s="65">
        <f t="shared" si="343"/>
        <v>0.11154112242202134</v>
      </c>
      <c r="M2427" s="65">
        <f t="shared" si="344"/>
        <v>0.18255384637049349</v>
      </c>
      <c r="N2427" s="65">
        <f t="shared" si="345"/>
        <v>0.20352047221750161</v>
      </c>
      <c r="O2427" s="65">
        <f t="shared" si="346"/>
        <v>0.17611403670679468</v>
      </c>
      <c r="P2427" s="65">
        <f t="shared" si="347"/>
        <v>0.11280523899502405</v>
      </c>
      <c r="Q2427" s="65">
        <f t="shared" si="348"/>
        <v>3.1674150616214897E-2</v>
      </c>
      <c r="R2427" s="65">
        <f t="shared" si="349"/>
        <v>0.15918285167557117</v>
      </c>
      <c r="S2427" s="65">
        <f t="shared" si="350"/>
        <v>2.2608280996378866E-2</v>
      </c>
      <c r="T2427" s="66">
        <f>(L2427*'Football Field'!$F$4)+(M2427*'Football Field'!$F$5)+(N2427*'Football Field'!$F$6)+(O2427*'Football Field'!$F$7)+(P2427*'Football Field'!$F$8)+(Q2427*'Football Field'!$F$9)+(R2427*'Football Field'!$F$10)+(S2427*'Football Field'!$F$11)</f>
        <v>144954771.07468998</v>
      </c>
    </row>
    <row r="2428" spans="2:20" x14ac:dyDescent="0.3">
      <c r="B2428" s="62">
        <f t="shared" si="342"/>
        <v>2401</v>
      </c>
      <c r="C2428" s="62">
        <v>0.32599146366242271</v>
      </c>
      <c r="D2428" s="62">
        <v>0.89465332605224823</v>
      </c>
      <c r="E2428" s="62">
        <v>2.9710343764445257E-2</v>
      </c>
      <c r="F2428" s="62">
        <v>0.28270804709940622</v>
      </c>
      <c r="G2428" s="62">
        <v>0.90148050186899409</v>
      </c>
      <c r="H2428" s="62">
        <v>0.74339553946345804</v>
      </c>
      <c r="I2428" s="62">
        <v>0.42677995572830896</v>
      </c>
      <c r="J2428" s="62">
        <v>0.77242407982302386</v>
      </c>
      <c r="K2428" s="62"/>
      <c r="L2428" s="65">
        <f t="shared" si="343"/>
        <v>7.4475849769518279E-2</v>
      </c>
      <c r="M2428" s="65">
        <f t="shared" si="344"/>
        <v>0.20439205971315008</v>
      </c>
      <c r="N2428" s="65">
        <f t="shared" si="345"/>
        <v>6.787610552566224E-3</v>
      </c>
      <c r="O2428" s="65">
        <f t="shared" si="346"/>
        <v>6.4587341667978443E-2</v>
      </c>
      <c r="P2428" s="65">
        <f t="shared" si="347"/>
        <v>0.20595179294900126</v>
      </c>
      <c r="Q2428" s="65">
        <f t="shared" si="348"/>
        <v>0.169835780036692</v>
      </c>
      <c r="R2428" s="65">
        <f t="shared" si="349"/>
        <v>9.7501939193038636E-2</v>
      </c>
      <c r="S2428" s="65">
        <f t="shared" si="350"/>
        <v>0.176467626118055</v>
      </c>
      <c r="T2428" s="66">
        <f>(L2428*'Football Field'!$F$4)+(M2428*'Football Field'!$F$5)+(N2428*'Football Field'!$F$6)+(O2428*'Football Field'!$F$7)+(P2428*'Football Field'!$F$8)+(Q2428*'Football Field'!$F$9)+(R2428*'Football Field'!$F$10)+(S2428*'Football Field'!$F$11)</f>
        <v>139387619.89628673</v>
      </c>
    </row>
    <row r="2429" spans="2:20" x14ac:dyDescent="0.3">
      <c r="B2429" s="62">
        <f t="shared" si="342"/>
        <v>2402</v>
      </c>
      <c r="C2429" s="62">
        <v>0.53610179338011377</v>
      </c>
      <c r="D2429" s="62">
        <v>0.16669631532321616</v>
      </c>
      <c r="E2429" s="62">
        <v>0.72188150113927985</v>
      </c>
      <c r="F2429" s="62">
        <v>0.28548174620503475</v>
      </c>
      <c r="G2429" s="62">
        <v>0.48240784619981536</v>
      </c>
      <c r="H2429" s="62">
        <v>0.75865038560394715</v>
      </c>
      <c r="I2429" s="62">
        <v>3.0233821360566404E-2</v>
      </c>
      <c r="J2429" s="62">
        <v>1.8533339434687712E-2</v>
      </c>
      <c r="K2429" s="62"/>
      <c r="L2429" s="65">
        <f t="shared" si="343"/>
        <v>0.17870138713844561</v>
      </c>
      <c r="M2429" s="65">
        <f t="shared" si="344"/>
        <v>5.5565683881242257E-2</v>
      </c>
      <c r="N2429" s="65">
        <f t="shared" si="345"/>
        <v>0.24062822992965929</v>
      </c>
      <c r="O2429" s="65">
        <f t="shared" si="346"/>
        <v>9.5161002405700565E-2</v>
      </c>
      <c r="P2429" s="65">
        <f t="shared" si="347"/>
        <v>0.16080332568716735</v>
      </c>
      <c r="Q2429" s="65">
        <f t="shared" si="348"/>
        <v>0.25288457888895199</v>
      </c>
      <c r="R2429" s="65">
        <f t="shared" si="349"/>
        <v>1.0077984969168724E-2</v>
      </c>
      <c r="S2429" s="65">
        <f t="shared" si="350"/>
        <v>6.1778070996641489E-3</v>
      </c>
      <c r="T2429" s="66">
        <f>(L2429*'Football Field'!$F$4)+(M2429*'Football Field'!$F$5)+(N2429*'Football Field'!$F$6)+(O2429*'Football Field'!$F$7)+(P2429*'Football Field'!$F$8)+(Q2429*'Football Field'!$F$9)+(R2429*'Football Field'!$F$10)+(S2429*'Football Field'!$F$11)</f>
        <v>128542752.40713163</v>
      </c>
    </row>
    <row r="2430" spans="2:20" x14ac:dyDescent="0.3">
      <c r="B2430" s="62">
        <f t="shared" si="342"/>
        <v>2403</v>
      </c>
      <c r="C2430" s="62">
        <v>9.0657601796738874E-2</v>
      </c>
      <c r="D2430" s="62">
        <v>0.78768041375889641</v>
      </c>
      <c r="E2430" s="62">
        <v>0.90067028765365886</v>
      </c>
      <c r="F2430" s="62">
        <v>0.45955731305181158</v>
      </c>
      <c r="G2430" s="62">
        <v>0.36117446652097684</v>
      </c>
      <c r="H2430" s="62">
        <v>0.17486370959625119</v>
      </c>
      <c r="I2430" s="62">
        <v>0.39303097236561191</v>
      </c>
      <c r="J2430" s="62">
        <v>0.53200844233930644</v>
      </c>
      <c r="K2430" s="62"/>
      <c r="L2430" s="65">
        <f t="shared" si="343"/>
        <v>2.4504417513334233E-2</v>
      </c>
      <c r="M2430" s="65">
        <f t="shared" si="344"/>
        <v>0.21290712905796472</v>
      </c>
      <c r="N2430" s="65">
        <f t="shared" si="345"/>
        <v>0.24344787787353553</v>
      </c>
      <c r="O2430" s="65">
        <f t="shared" si="346"/>
        <v>0.1242166574798223</v>
      </c>
      <c r="P2430" s="65">
        <f t="shared" si="347"/>
        <v>9.7624134627220402E-2</v>
      </c>
      <c r="Q2430" s="65">
        <f t="shared" si="348"/>
        <v>4.726501984338953E-2</v>
      </c>
      <c r="R2430" s="65">
        <f t="shared" si="349"/>
        <v>0.1062348314056674</v>
      </c>
      <c r="S2430" s="65">
        <f t="shared" si="350"/>
        <v>0.14379993219906592</v>
      </c>
      <c r="T2430" s="66">
        <f>(L2430*'Football Field'!$F$4)+(M2430*'Football Field'!$F$5)+(N2430*'Football Field'!$F$6)+(O2430*'Football Field'!$F$7)+(P2430*'Football Field'!$F$8)+(Q2430*'Football Field'!$F$9)+(R2430*'Football Field'!$F$10)+(S2430*'Football Field'!$F$11)</f>
        <v>138296999.71806338</v>
      </c>
    </row>
    <row r="2431" spans="2:20" x14ac:dyDescent="0.3">
      <c r="B2431" s="62">
        <f t="shared" si="342"/>
        <v>2404</v>
      </c>
      <c r="C2431" s="62">
        <v>0.67519101921705382</v>
      </c>
      <c r="D2431" s="62">
        <v>0.41540135410111356</v>
      </c>
      <c r="E2431" s="62">
        <v>0.18607553162084645</v>
      </c>
      <c r="F2431" s="62">
        <v>0.2683315791799783</v>
      </c>
      <c r="G2431" s="62">
        <v>0.37248655675863462</v>
      </c>
      <c r="H2431" s="62">
        <v>0.81168738804873453</v>
      </c>
      <c r="I2431" s="62">
        <v>0.44862281720106167</v>
      </c>
      <c r="J2431" s="62">
        <v>0.29439749829905915</v>
      </c>
      <c r="K2431" s="62"/>
      <c r="L2431" s="65">
        <f t="shared" si="343"/>
        <v>0.19445660839083684</v>
      </c>
      <c r="M2431" s="65">
        <f t="shared" si="344"/>
        <v>0.1196365711930419</v>
      </c>
      <c r="N2431" s="65">
        <f t="shared" si="345"/>
        <v>5.3590192632404901E-2</v>
      </c>
      <c r="O2431" s="65">
        <f t="shared" si="346"/>
        <v>7.7280128624936467E-2</v>
      </c>
      <c r="P2431" s="65">
        <f t="shared" si="347"/>
        <v>0.10727700819015211</v>
      </c>
      <c r="Q2431" s="65">
        <f t="shared" si="348"/>
        <v>0.23376788502993073</v>
      </c>
      <c r="R2431" s="65">
        <f t="shared" si="349"/>
        <v>0.12920443103763576</v>
      </c>
      <c r="S2431" s="65">
        <f t="shared" si="350"/>
        <v>8.4787174901061316E-2</v>
      </c>
      <c r="T2431" s="66">
        <f>(L2431*'Football Field'!$F$4)+(M2431*'Football Field'!$F$5)+(N2431*'Football Field'!$F$6)+(O2431*'Football Field'!$F$7)+(P2431*'Football Field'!$F$8)+(Q2431*'Football Field'!$F$9)+(R2431*'Football Field'!$F$10)+(S2431*'Football Field'!$F$11)</f>
        <v>135996039.75634345</v>
      </c>
    </row>
    <row r="2432" spans="2:20" x14ac:dyDescent="0.3">
      <c r="B2432" s="62">
        <f t="shared" si="342"/>
        <v>2405</v>
      </c>
      <c r="C2432" s="62">
        <v>3.1858499226964043E-2</v>
      </c>
      <c r="D2432" s="62">
        <v>0.95709783327659104</v>
      </c>
      <c r="E2432" s="62">
        <v>0.62247484936539388</v>
      </c>
      <c r="F2432" s="62">
        <v>0.39883268918091308</v>
      </c>
      <c r="G2432" s="62">
        <v>0.62553807785690319</v>
      </c>
      <c r="H2432" s="62">
        <v>0.45050525197257252</v>
      </c>
      <c r="I2432" s="62">
        <v>0.95349081224828025</v>
      </c>
      <c r="J2432" s="62">
        <v>0.89408743106438915</v>
      </c>
      <c r="K2432" s="62"/>
      <c r="L2432" s="65">
        <f t="shared" si="343"/>
        <v>6.4570812572202546E-3</v>
      </c>
      <c r="M2432" s="65">
        <f t="shared" si="344"/>
        <v>0.19398460789219421</v>
      </c>
      <c r="N2432" s="65">
        <f t="shared" si="345"/>
        <v>0.12616321485496768</v>
      </c>
      <c r="O2432" s="65">
        <f t="shared" si="346"/>
        <v>8.0835417378894464E-2</v>
      </c>
      <c r="P2432" s="65">
        <f t="shared" si="347"/>
        <v>0.12678407006657685</v>
      </c>
      <c r="Q2432" s="65">
        <f t="shared" si="348"/>
        <v>9.1308413433654215E-2</v>
      </c>
      <c r="R2432" s="65">
        <f t="shared" si="349"/>
        <v>0.19325353679840607</v>
      </c>
      <c r="S2432" s="65">
        <f t="shared" si="350"/>
        <v>0.18121365831808614</v>
      </c>
      <c r="T2432" s="66">
        <f>(L2432*'Football Field'!$F$4)+(M2432*'Football Field'!$F$5)+(N2432*'Football Field'!$F$6)+(O2432*'Football Field'!$F$7)+(P2432*'Football Field'!$F$8)+(Q2432*'Football Field'!$F$9)+(R2432*'Football Field'!$F$10)+(S2432*'Football Field'!$F$11)</f>
        <v>149825013.43875593</v>
      </c>
    </row>
    <row r="2433" spans="2:20" x14ac:dyDescent="0.3">
      <c r="B2433" s="62">
        <f t="shared" si="342"/>
        <v>2406</v>
      </c>
      <c r="C2433" s="62">
        <v>0.59453673989658273</v>
      </c>
      <c r="D2433" s="62">
        <v>0.15632347472688879</v>
      </c>
      <c r="E2433" s="62">
        <v>0.79183422073749943</v>
      </c>
      <c r="F2433" s="62">
        <v>0.49585169021828057</v>
      </c>
      <c r="G2433" s="62">
        <v>0.90557397545253437</v>
      </c>
      <c r="H2433" s="62">
        <v>3.1169719599952517E-2</v>
      </c>
      <c r="I2433" s="62">
        <v>0.7716528992880326</v>
      </c>
      <c r="J2433" s="62">
        <v>8.3966444927788597E-2</v>
      </c>
      <c r="K2433" s="62"/>
      <c r="L2433" s="65">
        <f t="shared" si="343"/>
        <v>0.15519468468531042</v>
      </c>
      <c r="M2433" s="65">
        <f t="shared" si="344"/>
        <v>4.0805842164391093E-2</v>
      </c>
      <c r="N2433" s="65">
        <f t="shared" si="345"/>
        <v>0.20669616184152162</v>
      </c>
      <c r="O2433" s="65">
        <f t="shared" si="346"/>
        <v>0.12943446813310483</v>
      </c>
      <c r="P2433" s="65">
        <f t="shared" si="347"/>
        <v>0.23638617792405145</v>
      </c>
      <c r="Q2433" s="65">
        <f t="shared" si="348"/>
        <v>8.1363765776453316E-3</v>
      </c>
      <c r="R2433" s="65">
        <f t="shared" si="349"/>
        <v>0.20142813783441366</v>
      </c>
      <c r="S2433" s="65">
        <f t="shared" si="350"/>
        <v>2.191815083956182E-2</v>
      </c>
      <c r="T2433" s="66">
        <f>(L2433*'Football Field'!$F$4)+(M2433*'Football Field'!$F$5)+(N2433*'Football Field'!$F$6)+(O2433*'Football Field'!$F$7)+(P2433*'Football Field'!$F$8)+(Q2433*'Football Field'!$F$9)+(R2433*'Football Field'!$F$10)+(S2433*'Football Field'!$F$11)</f>
        <v>160939984.82652095</v>
      </c>
    </row>
    <row r="2434" spans="2:20" x14ac:dyDescent="0.3">
      <c r="B2434" s="62">
        <f t="shared" si="342"/>
        <v>2407</v>
      </c>
      <c r="C2434" s="62">
        <v>0.80792329648167061</v>
      </c>
      <c r="D2434" s="62">
        <v>0.39766266363874592</v>
      </c>
      <c r="E2434" s="62">
        <v>0.70741112968606457</v>
      </c>
      <c r="F2434" s="62">
        <v>0.25646940777888105</v>
      </c>
      <c r="G2434" s="62">
        <v>5.5710532919351796E-2</v>
      </c>
      <c r="H2434" s="62">
        <v>0.58436248530074342</v>
      </c>
      <c r="I2434" s="62">
        <v>8.2839136809740532E-2</v>
      </c>
      <c r="J2434" s="62">
        <v>0.4617953248294937</v>
      </c>
      <c r="K2434" s="62"/>
      <c r="L2434" s="65">
        <f t="shared" si="343"/>
        <v>0.24087101680312079</v>
      </c>
      <c r="M2434" s="65">
        <f t="shared" si="344"/>
        <v>0.11855755435253157</v>
      </c>
      <c r="N2434" s="65">
        <f t="shared" si="345"/>
        <v>0.21090472183109338</v>
      </c>
      <c r="O2434" s="65">
        <f t="shared" si="346"/>
        <v>7.6462762368178366E-2</v>
      </c>
      <c r="P2434" s="65">
        <f t="shared" si="347"/>
        <v>1.6609315227528457E-2</v>
      </c>
      <c r="Q2434" s="65">
        <f t="shared" si="348"/>
        <v>0.17421949166331799</v>
      </c>
      <c r="R2434" s="65">
        <f t="shared" si="349"/>
        <v>2.4697328572338948E-2</v>
      </c>
      <c r="S2434" s="65">
        <f t="shared" si="350"/>
        <v>0.13767780918189076</v>
      </c>
      <c r="T2434" s="66">
        <f>(L2434*'Football Field'!$F$4)+(M2434*'Football Field'!$F$5)+(N2434*'Football Field'!$F$6)+(O2434*'Football Field'!$F$7)+(P2434*'Football Field'!$F$8)+(Q2434*'Football Field'!$F$9)+(R2434*'Football Field'!$F$10)+(S2434*'Football Field'!$F$11)</f>
        <v>118358504.10535675</v>
      </c>
    </row>
    <row r="2435" spans="2:20" x14ac:dyDescent="0.3">
      <c r="B2435" s="62">
        <f t="shared" si="342"/>
        <v>2408</v>
      </c>
      <c r="C2435" s="62">
        <v>0.20694327976881144</v>
      </c>
      <c r="D2435" s="62">
        <v>0.20932932485223432</v>
      </c>
      <c r="E2435" s="62">
        <v>0.64708324607782564</v>
      </c>
      <c r="F2435" s="62">
        <v>0.17228762134000564</v>
      </c>
      <c r="G2435" s="62">
        <v>7.4283026775563421E-3</v>
      </c>
      <c r="H2435" s="62">
        <v>0.29311928135141729</v>
      </c>
      <c r="I2435" s="62">
        <v>0.2682618073927644</v>
      </c>
      <c r="J2435" s="62">
        <v>0.83411084777236788</v>
      </c>
      <c r="K2435" s="62"/>
      <c r="L2435" s="65">
        <f t="shared" si="343"/>
        <v>7.8430275868574068E-2</v>
      </c>
      <c r="M2435" s="65">
        <f t="shared" si="344"/>
        <v>7.9334572806057491E-2</v>
      </c>
      <c r="N2435" s="65">
        <f t="shared" si="345"/>
        <v>0.24524071309062614</v>
      </c>
      <c r="O2435" s="65">
        <f t="shared" si="346"/>
        <v>6.5295986830462699E-2</v>
      </c>
      <c r="P2435" s="65">
        <f t="shared" si="347"/>
        <v>2.815282665312314E-3</v>
      </c>
      <c r="Q2435" s="65">
        <f t="shared" si="348"/>
        <v>0.11109046944879139</v>
      </c>
      <c r="R2435" s="65">
        <f t="shared" si="349"/>
        <v>0.10166963422210014</v>
      </c>
      <c r="S2435" s="65">
        <f t="shared" si="350"/>
        <v>0.31612306506807586</v>
      </c>
      <c r="T2435" s="66">
        <f>(L2435*'Football Field'!$F$4)+(M2435*'Football Field'!$F$5)+(N2435*'Football Field'!$F$6)+(O2435*'Football Field'!$F$7)+(P2435*'Football Field'!$F$8)+(Q2435*'Football Field'!$F$9)+(R2435*'Football Field'!$F$10)+(S2435*'Football Field'!$F$11)</f>
        <v>131020150.64534482</v>
      </c>
    </row>
    <row r="2436" spans="2:20" x14ac:dyDescent="0.3">
      <c r="B2436" s="62">
        <f t="shared" si="342"/>
        <v>2409</v>
      </c>
      <c r="C2436" s="62">
        <v>0.9733042408549929</v>
      </c>
      <c r="D2436" s="62">
        <v>0.55131149244121425</v>
      </c>
      <c r="E2436" s="62">
        <v>0.98025370386128963</v>
      </c>
      <c r="F2436" s="62">
        <v>0.2147282158113677</v>
      </c>
      <c r="G2436" s="62">
        <v>0.30867138088805723</v>
      </c>
      <c r="H2436" s="62">
        <v>0.52865340609900391</v>
      </c>
      <c r="I2436" s="62">
        <v>0.52743631565812399</v>
      </c>
      <c r="J2436" s="62">
        <v>1.9769128450562001E-2</v>
      </c>
      <c r="K2436" s="62"/>
      <c r="L2436" s="65">
        <f t="shared" si="343"/>
        <v>0.23715251287224998</v>
      </c>
      <c r="M2436" s="65">
        <f t="shared" si="344"/>
        <v>0.13433097311168846</v>
      </c>
      <c r="N2436" s="65">
        <f t="shared" si="345"/>
        <v>0.23884579904719591</v>
      </c>
      <c r="O2436" s="65">
        <f t="shared" si="346"/>
        <v>5.2320059675798156E-2</v>
      </c>
      <c r="P2436" s="65">
        <f t="shared" si="347"/>
        <v>7.5209981172018908E-2</v>
      </c>
      <c r="Q2436" s="65">
        <f t="shared" si="348"/>
        <v>0.12881016894031103</v>
      </c>
      <c r="R2436" s="65">
        <f t="shared" si="349"/>
        <v>0.12851361618287732</v>
      </c>
      <c r="S2436" s="65">
        <f t="shared" si="350"/>
        <v>4.8168889978601782E-3</v>
      </c>
      <c r="T2436" s="66">
        <f>(L2436*'Football Field'!$F$4)+(M2436*'Football Field'!$F$5)+(N2436*'Football Field'!$F$6)+(O2436*'Football Field'!$F$7)+(P2436*'Football Field'!$F$8)+(Q2436*'Football Field'!$F$9)+(R2436*'Football Field'!$F$10)+(S2436*'Football Field'!$F$11)</f>
        <v>137071450.9003475</v>
      </c>
    </row>
    <row r="2437" spans="2:20" x14ac:dyDescent="0.3">
      <c r="B2437" s="62">
        <f t="shared" si="342"/>
        <v>2410</v>
      </c>
      <c r="C2437" s="62">
        <v>3.4710688653098565E-2</v>
      </c>
      <c r="D2437" s="62">
        <v>0.13318609504706702</v>
      </c>
      <c r="E2437" s="62">
        <v>0.63956210369644995</v>
      </c>
      <c r="F2437" s="62">
        <v>0.38066616658145802</v>
      </c>
      <c r="G2437" s="62">
        <v>0.66500238600334183</v>
      </c>
      <c r="H2437" s="62">
        <v>0.70724550070734227</v>
      </c>
      <c r="I2437" s="62">
        <v>0.75231763421222675</v>
      </c>
      <c r="J2437" s="62">
        <v>6.0201386770288856E-3</v>
      </c>
      <c r="K2437" s="62"/>
      <c r="L2437" s="65">
        <f t="shared" si="343"/>
        <v>1.0459088377629579E-2</v>
      </c>
      <c r="M2437" s="65">
        <f t="shared" si="344"/>
        <v>4.0131878473816905E-2</v>
      </c>
      <c r="N2437" s="65">
        <f t="shared" si="345"/>
        <v>0.1927140262873098</v>
      </c>
      <c r="O2437" s="65">
        <f t="shared" si="346"/>
        <v>0.11470302760165831</v>
      </c>
      <c r="P2437" s="65">
        <f t="shared" si="347"/>
        <v>0.20037973881922971</v>
      </c>
      <c r="Q2437" s="65">
        <f t="shared" si="348"/>
        <v>0.21310851163186717</v>
      </c>
      <c r="R2437" s="65">
        <f t="shared" si="349"/>
        <v>0.22668972957908942</v>
      </c>
      <c r="S2437" s="65">
        <f t="shared" si="350"/>
        <v>1.8139992293990494E-3</v>
      </c>
      <c r="T2437" s="66">
        <f>(L2437*'Football Field'!$F$4)+(M2437*'Football Field'!$F$5)+(N2437*'Football Field'!$F$6)+(O2437*'Football Field'!$F$7)+(P2437*'Football Field'!$F$8)+(Q2437*'Football Field'!$F$9)+(R2437*'Football Field'!$F$10)+(S2437*'Football Field'!$F$11)</f>
        <v>161563581.62704179</v>
      </c>
    </row>
    <row r="2438" spans="2:20" x14ac:dyDescent="0.3">
      <c r="B2438" s="62">
        <f t="shared" si="342"/>
        <v>2411</v>
      </c>
      <c r="C2438" s="62">
        <v>0.19966095456638877</v>
      </c>
      <c r="D2438" s="62">
        <v>1.4841386860541261E-2</v>
      </c>
      <c r="E2438" s="62">
        <v>0.90918196573221255</v>
      </c>
      <c r="F2438" s="62">
        <v>0.96583298387038874</v>
      </c>
      <c r="G2438" s="62">
        <v>0.73618955962249932</v>
      </c>
      <c r="H2438" s="62">
        <v>0.7419056293407652</v>
      </c>
      <c r="I2438" s="62">
        <v>0.20642796474807434</v>
      </c>
      <c r="J2438" s="62">
        <v>0.41298517663617818</v>
      </c>
      <c r="K2438" s="62"/>
      <c r="L2438" s="65">
        <f t="shared" si="343"/>
        <v>4.7685629996389499E-2</v>
      </c>
      <c r="M2438" s="65">
        <f t="shared" si="344"/>
        <v>3.5446133371546352E-3</v>
      </c>
      <c r="N2438" s="65">
        <f t="shared" si="345"/>
        <v>0.21714268025739869</v>
      </c>
      <c r="O2438" s="65">
        <f t="shared" si="346"/>
        <v>0.23067281435759188</v>
      </c>
      <c r="P2438" s="65">
        <f t="shared" si="347"/>
        <v>0.17582638039372156</v>
      </c>
      <c r="Q2438" s="65">
        <f t="shared" si="348"/>
        <v>0.17719156662260016</v>
      </c>
      <c r="R2438" s="65">
        <f t="shared" si="349"/>
        <v>4.9301815516520138E-2</v>
      </c>
      <c r="S2438" s="65">
        <f t="shared" si="350"/>
        <v>9.8634499518623353E-2</v>
      </c>
      <c r="T2438" s="66">
        <f>(L2438*'Football Field'!$F$4)+(M2438*'Football Field'!$F$5)+(N2438*'Football Field'!$F$6)+(O2438*'Football Field'!$F$7)+(P2438*'Football Field'!$F$8)+(Q2438*'Football Field'!$F$9)+(R2438*'Football Field'!$F$10)+(S2438*'Football Field'!$F$11)</f>
        <v>137080428.61750001</v>
      </c>
    </row>
    <row r="2439" spans="2:20" x14ac:dyDescent="0.3">
      <c r="B2439" s="62">
        <f t="shared" si="342"/>
        <v>2412</v>
      </c>
      <c r="C2439" s="62">
        <v>0.28653752558933854</v>
      </c>
      <c r="D2439" s="62">
        <v>0.72534449590247541</v>
      </c>
      <c r="E2439" s="62">
        <v>0.69478261374472194</v>
      </c>
      <c r="F2439" s="62">
        <v>0.40200908576607686</v>
      </c>
      <c r="G2439" s="62">
        <v>0.83907572536782582</v>
      </c>
      <c r="H2439" s="62">
        <v>0.13380561293613125</v>
      </c>
      <c r="I2439" s="62">
        <v>0.98434764888764292</v>
      </c>
      <c r="J2439" s="62">
        <v>0.73922551367434675</v>
      </c>
      <c r="K2439" s="62"/>
      <c r="L2439" s="65">
        <f t="shared" si="343"/>
        <v>5.9631608639553288E-2</v>
      </c>
      <c r="M2439" s="65">
        <f t="shared" si="344"/>
        <v>0.15095216244206949</v>
      </c>
      <c r="N2439" s="65">
        <f t="shared" si="345"/>
        <v>0.14459189883481263</v>
      </c>
      <c r="O2439" s="65">
        <f t="shared" si="346"/>
        <v>8.3662509553126652E-2</v>
      </c>
      <c r="P2439" s="65">
        <f t="shared" si="347"/>
        <v>0.17462088140522841</v>
      </c>
      <c r="Q2439" s="65">
        <f t="shared" si="348"/>
        <v>2.7846418817123374E-2</v>
      </c>
      <c r="R2439" s="65">
        <f t="shared" si="349"/>
        <v>0.20485356549025902</v>
      </c>
      <c r="S2439" s="65">
        <f t="shared" si="350"/>
        <v>0.15384095481782706</v>
      </c>
      <c r="T2439" s="66">
        <f>(L2439*'Football Field'!$F$4)+(M2439*'Football Field'!$F$5)+(N2439*'Football Field'!$F$6)+(O2439*'Football Field'!$F$7)+(P2439*'Football Field'!$F$8)+(Q2439*'Football Field'!$F$9)+(R2439*'Football Field'!$F$10)+(S2439*'Football Field'!$F$11)</f>
        <v>155530071.66141686</v>
      </c>
    </row>
    <row r="2440" spans="2:20" x14ac:dyDescent="0.3">
      <c r="B2440" s="62">
        <f t="shared" si="342"/>
        <v>2413</v>
      </c>
      <c r="C2440" s="62">
        <v>0.37023087093967655</v>
      </c>
      <c r="D2440" s="62">
        <v>0.88584657956618595</v>
      </c>
      <c r="E2440" s="62">
        <v>0.56851508316231203</v>
      </c>
      <c r="F2440" s="62">
        <v>0.87868625885721352</v>
      </c>
      <c r="G2440" s="62">
        <v>0.89041502913930559</v>
      </c>
      <c r="H2440" s="62">
        <v>0.90005010581683476</v>
      </c>
      <c r="I2440" s="62">
        <v>0.47584423958163202</v>
      </c>
      <c r="J2440" s="62">
        <v>0.99490053130459877</v>
      </c>
      <c r="K2440" s="62"/>
      <c r="L2440" s="65">
        <f t="shared" si="343"/>
        <v>6.2072524513458099E-2</v>
      </c>
      <c r="M2440" s="65">
        <f t="shared" si="344"/>
        <v>0.14852012039332166</v>
      </c>
      <c r="N2440" s="65">
        <f t="shared" si="345"/>
        <v>9.5316650246632495E-2</v>
      </c>
      <c r="O2440" s="65">
        <f t="shared" si="346"/>
        <v>0.14731962843649526</v>
      </c>
      <c r="P2440" s="65">
        <f t="shared" si="347"/>
        <v>0.14928606191893304</v>
      </c>
      <c r="Q2440" s="65">
        <f t="shared" si="348"/>
        <v>0.15090146889927752</v>
      </c>
      <c r="R2440" s="65">
        <f t="shared" si="349"/>
        <v>7.9779552556089414E-2</v>
      </c>
      <c r="S2440" s="65">
        <f t="shared" si="350"/>
        <v>0.16680399303579249</v>
      </c>
      <c r="T2440" s="66">
        <f>(L2440*'Football Field'!$F$4)+(M2440*'Football Field'!$F$5)+(N2440*'Football Field'!$F$6)+(O2440*'Football Field'!$F$7)+(P2440*'Football Field'!$F$8)+(Q2440*'Football Field'!$F$9)+(R2440*'Football Field'!$F$10)+(S2440*'Football Field'!$F$11)</f>
        <v>135350170.49130836</v>
      </c>
    </row>
    <row r="2441" spans="2:20" x14ac:dyDescent="0.3">
      <c r="B2441" s="62">
        <f t="shared" si="342"/>
        <v>2414</v>
      </c>
      <c r="C2441" s="62">
        <v>0.54501948576989334</v>
      </c>
      <c r="D2441" s="62">
        <v>1.779225888059599E-2</v>
      </c>
      <c r="E2441" s="62">
        <v>0.88078580493906677</v>
      </c>
      <c r="F2441" s="62">
        <v>0.92297341428293367</v>
      </c>
      <c r="G2441" s="62">
        <v>0.89721971098331854</v>
      </c>
      <c r="H2441" s="62">
        <v>0.72204246117031212</v>
      </c>
      <c r="I2441" s="62">
        <v>0.83095927461668995</v>
      </c>
      <c r="J2441" s="62">
        <v>5.8006671672281573E-3</v>
      </c>
      <c r="K2441" s="62"/>
      <c r="L2441" s="65">
        <f t="shared" si="343"/>
        <v>0.11301378262198086</v>
      </c>
      <c r="M2441" s="65">
        <f t="shared" si="344"/>
        <v>3.6893552065304118E-3</v>
      </c>
      <c r="N2441" s="65">
        <f t="shared" si="345"/>
        <v>0.1826373883775895</v>
      </c>
      <c r="O2441" s="65">
        <f t="shared" si="346"/>
        <v>0.19138529819771982</v>
      </c>
      <c r="P2441" s="65">
        <f t="shared" si="347"/>
        <v>0.18604507917361962</v>
      </c>
      <c r="Q2441" s="65">
        <f t="shared" si="348"/>
        <v>0.14972079325801108</v>
      </c>
      <c r="R2441" s="65">
        <f t="shared" si="349"/>
        <v>0.17230549233775128</v>
      </c>
      <c r="S2441" s="65">
        <f t="shared" si="350"/>
        <v>1.2028108267974097E-3</v>
      </c>
      <c r="T2441" s="66">
        <f>(L2441*'Football Field'!$F$4)+(M2441*'Football Field'!$F$5)+(N2441*'Football Field'!$F$6)+(O2441*'Football Field'!$F$7)+(P2441*'Football Field'!$F$8)+(Q2441*'Football Field'!$F$9)+(R2441*'Football Field'!$F$10)+(S2441*'Football Field'!$F$11)</f>
        <v>152740262.82084051</v>
      </c>
    </row>
    <row r="2442" spans="2:20" x14ac:dyDescent="0.3">
      <c r="B2442" s="62">
        <f t="shared" si="342"/>
        <v>2415</v>
      </c>
      <c r="C2442" s="62">
        <v>9.1806526482712258E-2</v>
      </c>
      <c r="D2442" s="62">
        <v>0.56425988783781578</v>
      </c>
      <c r="E2442" s="62">
        <v>0.30061307593013242</v>
      </c>
      <c r="F2442" s="62">
        <v>0.79175621149860509</v>
      </c>
      <c r="G2442" s="62">
        <v>0.50650425182689118</v>
      </c>
      <c r="H2442" s="62">
        <v>0.65386674473080642</v>
      </c>
      <c r="I2442" s="62">
        <v>0.15331343920628138</v>
      </c>
      <c r="J2442" s="62">
        <v>0.97910597565726376</v>
      </c>
      <c r="K2442" s="62"/>
      <c r="L2442" s="65">
        <f t="shared" si="343"/>
        <v>2.2717493134945189E-2</v>
      </c>
      <c r="M2442" s="65">
        <f t="shared" si="344"/>
        <v>0.13962591353126011</v>
      </c>
      <c r="N2442" s="65">
        <f t="shared" si="345"/>
        <v>7.4386601370911437E-2</v>
      </c>
      <c r="O2442" s="65">
        <f t="shared" si="346"/>
        <v>0.19591979991375433</v>
      </c>
      <c r="P2442" s="65">
        <f t="shared" si="347"/>
        <v>0.12533430143296725</v>
      </c>
      <c r="Q2442" s="65">
        <f t="shared" si="348"/>
        <v>0.16179909918918667</v>
      </c>
      <c r="R2442" s="65">
        <f t="shared" si="349"/>
        <v>3.7937357354647171E-2</v>
      </c>
      <c r="S2442" s="65">
        <f t="shared" si="350"/>
        <v>0.2422794340723278</v>
      </c>
      <c r="T2442" s="66">
        <f>(L2442*'Football Field'!$F$4)+(M2442*'Football Field'!$F$5)+(N2442*'Football Field'!$F$6)+(O2442*'Football Field'!$F$7)+(P2442*'Football Field'!$F$8)+(Q2442*'Football Field'!$F$9)+(R2442*'Football Field'!$F$10)+(S2442*'Football Field'!$F$11)</f>
        <v>128178422.05219257</v>
      </c>
    </row>
    <row r="2443" spans="2:20" x14ac:dyDescent="0.3">
      <c r="B2443" s="62">
        <f t="shared" si="342"/>
        <v>2416</v>
      </c>
      <c r="C2443" s="62">
        <v>0.33539533922860354</v>
      </c>
      <c r="D2443" s="62">
        <v>0.25959221066818294</v>
      </c>
      <c r="E2443" s="62">
        <v>0.71237661292226051</v>
      </c>
      <c r="F2443" s="62">
        <v>0.54671328240675399</v>
      </c>
      <c r="G2443" s="62">
        <v>0.63442584334514085</v>
      </c>
      <c r="H2443" s="62">
        <v>0.39685542573335919</v>
      </c>
      <c r="I2443" s="62">
        <v>0.54959288607420309</v>
      </c>
      <c r="J2443" s="62">
        <v>0.89831733478179454</v>
      </c>
      <c r="K2443" s="62"/>
      <c r="L2443" s="65">
        <f t="shared" si="343"/>
        <v>7.7400074688924514E-2</v>
      </c>
      <c r="M2443" s="65">
        <f t="shared" si="344"/>
        <v>5.990678505131368E-2</v>
      </c>
      <c r="N2443" s="65">
        <f t="shared" si="345"/>
        <v>0.16439704610577277</v>
      </c>
      <c r="O2443" s="65">
        <f t="shared" si="346"/>
        <v>0.1261664786071095</v>
      </c>
      <c r="P2443" s="65">
        <f t="shared" si="347"/>
        <v>0.14640813963735019</v>
      </c>
      <c r="Q2443" s="65">
        <f t="shared" si="348"/>
        <v>9.1583382354429949E-2</v>
      </c>
      <c r="R2443" s="65">
        <f t="shared" si="349"/>
        <v>0.12683101240608141</v>
      </c>
      <c r="S2443" s="65">
        <f t="shared" si="350"/>
        <v>0.20730708114901791</v>
      </c>
      <c r="T2443" s="66">
        <f>(L2443*'Football Field'!$F$4)+(M2443*'Football Field'!$F$5)+(N2443*'Football Field'!$F$6)+(O2443*'Football Field'!$F$7)+(P2443*'Football Field'!$F$8)+(Q2443*'Football Field'!$F$9)+(R2443*'Football Field'!$F$10)+(S2443*'Football Field'!$F$11)</f>
        <v>143826561.99767861</v>
      </c>
    </row>
    <row r="2444" spans="2:20" x14ac:dyDescent="0.3">
      <c r="B2444" s="62">
        <f t="shared" si="342"/>
        <v>2417</v>
      </c>
      <c r="C2444" s="62">
        <v>0.14363157233932233</v>
      </c>
      <c r="D2444" s="62">
        <v>0.68964452201064186</v>
      </c>
      <c r="E2444" s="62">
        <v>0.82140467360811664</v>
      </c>
      <c r="F2444" s="62">
        <v>0.65620046241394714</v>
      </c>
      <c r="G2444" s="62">
        <v>0.8368779097235538</v>
      </c>
      <c r="H2444" s="62">
        <v>0.90220955767559174</v>
      </c>
      <c r="I2444" s="62">
        <v>5.0164903461934807E-2</v>
      </c>
      <c r="J2444" s="62">
        <v>0.81521885972399721</v>
      </c>
      <c r="K2444" s="62"/>
      <c r="L2444" s="65">
        <f t="shared" si="343"/>
        <v>2.9221011815570748E-2</v>
      </c>
      <c r="M2444" s="65">
        <f t="shared" si="344"/>
        <v>0.14030418520106611</v>
      </c>
      <c r="N2444" s="65">
        <f t="shared" si="345"/>
        <v>0.16711002519810647</v>
      </c>
      <c r="O2444" s="65">
        <f t="shared" si="346"/>
        <v>0.13350018490559543</v>
      </c>
      <c r="P2444" s="65">
        <f t="shared" si="347"/>
        <v>0.17025796550113498</v>
      </c>
      <c r="Q2444" s="65">
        <f t="shared" si="348"/>
        <v>0.18354931102945071</v>
      </c>
      <c r="R2444" s="65">
        <f t="shared" si="349"/>
        <v>1.0205759171981497E-2</v>
      </c>
      <c r="S2444" s="65">
        <f t="shared" si="350"/>
        <v>0.16585155717709402</v>
      </c>
      <c r="T2444" s="66">
        <f>(L2444*'Football Field'!$F$4)+(M2444*'Football Field'!$F$5)+(N2444*'Football Field'!$F$6)+(O2444*'Football Field'!$F$7)+(P2444*'Football Field'!$F$8)+(Q2444*'Football Field'!$F$9)+(R2444*'Football Field'!$F$10)+(S2444*'Football Field'!$F$11)</f>
        <v>129369688.13572432</v>
      </c>
    </row>
    <row r="2445" spans="2:20" x14ac:dyDescent="0.3">
      <c r="B2445" s="62">
        <f t="shared" si="342"/>
        <v>2418</v>
      </c>
      <c r="C2445" s="62">
        <v>0.67775989539203418</v>
      </c>
      <c r="D2445" s="62">
        <v>0.7929799688564434</v>
      </c>
      <c r="E2445" s="62">
        <v>0.85291930037909591</v>
      </c>
      <c r="F2445" s="62">
        <v>0.88334192777755782</v>
      </c>
      <c r="G2445" s="62">
        <v>0.22478087187460727</v>
      </c>
      <c r="H2445" s="62">
        <v>0.53721676588858147</v>
      </c>
      <c r="I2445" s="62">
        <v>0.52085678540224056</v>
      </c>
      <c r="J2445" s="62">
        <v>0.86375927701817701</v>
      </c>
      <c r="K2445" s="62"/>
      <c r="L2445" s="65">
        <f t="shared" si="343"/>
        <v>0.12659855474291673</v>
      </c>
      <c r="M2445" s="65">
        <f t="shared" si="344"/>
        <v>0.14812047552509811</v>
      </c>
      <c r="N2445" s="65">
        <f t="shared" si="345"/>
        <v>0.15931652414735412</v>
      </c>
      <c r="O2445" s="65">
        <f t="shared" si="346"/>
        <v>0.16499915701824677</v>
      </c>
      <c r="P2445" s="65">
        <f t="shared" si="347"/>
        <v>4.1986747381560219E-2</v>
      </c>
      <c r="Q2445" s="65">
        <f t="shared" si="348"/>
        <v>0.10034654839796767</v>
      </c>
      <c r="R2445" s="65">
        <f t="shared" si="349"/>
        <v>9.7290672859632568E-2</v>
      </c>
      <c r="S2445" s="65">
        <f t="shared" si="350"/>
        <v>0.16134131992722373</v>
      </c>
      <c r="T2445" s="66">
        <f>(L2445*'Football Field'!$F$4)+(M2445*'Football Field'!$F$5)+(N2445*'Football Field'!$F$6)+(O2445*'Football Field'!$F$7)+(P2445*'Football Field'!$F$8)+(Q2445*'Football Field'!$F$9)+(R2445*'Football Field'!$F$10)+(S2445*'Football Field'!$F$11)</f>
        <v>130433459.92061266</v>
      </c>
    </row>
    <row r="2446" spans="2:20" x14ac:dyDescent="0.3">
      <c r="B2446" s="62">
        <f t="shared" si="342"/>
        <v>2419</v>
      </c>
      <c r="C2446" s="62">
        <v>0.64183824854458316</v>
      </c>
      <c r="D2446" s="62">
        <v>5.5009633545156755E-2</v>
      </c>
      <c r="E2446" s="62">
        <v>0.38338141782678381</v>
      </c>
      <c r="F2446" s="62">
        <v>0.43520475855090457</v>
      </c>
      <c r="G2446" s="62">
        <v>0.7109947097765914</v>
      </c>
      <c r="H2446" s="62">
        <v>0.304463913669902</v>
      </c>
      <c r="I2446" s="62">
        <v>4.2438422718567681E-2</v>
      </c>
      <c r="J2446" s="62">
        <v>0.26392299736060532</v>
      </c>
      <c r="K2446" s="62"/>
      <c r="L2446" s="65">
        <f t="shared" si="343"/>
        <v>0.22621810577124868</v>
      </c>
      <c r="M2446" s="65">
        <f t="shared" si="344"/>
        <v>1.9388335188770707E-2</v>
      </c>
      <c r="N2446" s="65">
        <f t="shared" si="345"/>
        <v>0.13512410381483583</v>
      </c>
      <c r="O2446" s="65">
        <f t="shared" si="346"/>
        <v>0.15338941910249945</v>
      </c>
      <c r="P2446" s="65">
        <f t="shared" si="347"/>
        <v>0.25059253920089025</v>
      </c>
      <c r="Q2446" s="65">
        <f t="shared" si="348"/>
        <v>0.10730935711962641</v>
      </c>
      <c r="R2446" s="65">
        <f t="shared" si="349"/>
        <v>1.4957568547968906E-2</v>
      </c>
      <c r="S2446" s="65">
        <f t="shared" si="350"/>
        <v>9.3020571254159606E-2</v>
      </c>
      <c r="T2446" s="66">
        <f>(L2446*'Football Field'!$F$4)+(M2446*'Football Field'!$F$5)+(N2446*'Football Field'!$F$6)+(O2446*'Football Field'!$F$7)+(P2446*'Football Field'!$F$8)+(Q2446*'Football Field'!$F$9)+(R2446*'Football Field'!$F$10)+(S2446*'Football Field'!$F$11)</f>
        <v>134795877.24161842</v>
      </c>
    </row>
    <row r="2447" spans="2:20" x14ac:dyDescent="0.3">
      <c r="B2447" s="62">
        <f t="shared" si="342"/>
        <v>2420</v>
      </c>
      <c r="C2447" s="62">
        <v>0.31944096145906753</v>
      </c>
      <c r="D2447" s="62">
        <v>7.0150518365321823E-2</v>
      </c>
      <c r="E2447" s="62">
        <v>8.6780293222025628E-2</v>
      </c>
      <c r="F2447" s="62">
        <v>0.73006372091488536</v>
      </c>
      <c r="G2447" s="62">
        <v>0.61034464588880322</v>
      </c>
      <c r="H2447" s="62">
        <v>0.73604080930897597</v>
      </c>
      <c r="I2447" s="62">
        <v>0.26506946128241449</v>
      </c>
      <c r="J2447" s="62">
        <v>0.55545767025688308</v>
      </c>
      <c r="K2447" s="62"/>
      <c r="L2447" s="65">
        <f t="shared" si="343"/>
        <v>9.4695523206408741E-2</v>
      </c>
      <c r="M2447" s="65">
        <f t="shared" si="344"/>
        <v>2.0795517298291589E-2</v>
      </c>
      <c r="N2447" s="65">
        <f t="shared" si="345"/>
        <v>2.5725270901797864E-2</v>
      </c>
      <c r="O2447" s="65">
        <f t="shared" si="346"/>
        <v>0.21642110551596022</v>
      </c>
      <c r="P2447" s="65">
        <f t="shared" si="347"/>
        <v>0.18093141629263615</v>
      </c>
      <c r="Q2447" s="65">
        <f t="shared" si="348"/>
        <v>0.21819296191829543</v>
      </c>
      <c r="R2447" s="65">
        <f t="shared" si="349"/>
        <v>7.8577560020885159E-2</v>
      </c>
      <c r="S2447" s="65">
        <f t="shared" si="350"/>
        <v>0.16466064484572487</v>
      </c>
      <c r="T2447" s="66">
        <f>(L2447*'Football Field'!$F$4)+(M2447*'Football Field'!$F$5)+(N2447*'Football Field'!$F$6)+(O2447*'Football Field'!$F$7)+(P2447*'Football Field'!$F$8)+(Q2447*'Football Field'!$F$9)+(R2447*'Football Field'!$F$10)+(S2447*'Football Field'!$F$11)</f>
        <v>136681578.51824257</v>
      </c>
    </row>
    <row r="2448" spans="2:20" x14ac:dyDescent="0.3">
      <c r="B2448" s="62">
        <f t="shared" si="342"/>
        <v>2421</v>
      </c>
      <c r="C2448" s="62">
        <v>7.1738805022278584E-2</v>
      </c>
      <c r="D2448" s="62">
        <v>0.39874462797306598</v>
      </c>
      <c r="E2448" s="62">
        <v>0.29600899833367478</v>
      </c>
      <c r="F2448" s="62">
        <v>0.82286744640250331</v>
      </c>
      <c r="G2448" s="62">
        <v>0.77692945775561828</v>
      </c>
      <c r="H2448" s="62">
        <v>0.86790808385071616</v>
      </c>
      <c r="I2448" s="62">
        <v>0.45837361053320225</v>
      </c>
      <c r="J2448" s="62">
        <v>0.60506880638621041</v>
      </c>
      <c r="K2448" s="62"/>
      <c r="L2448" s="65">
        <f t="shared" si="343"/>
        <v>1.6692605186933138E-2</v>
      </c>
      <c r="M2448" s="65">
        <f t="shared" si="344"/>
        <v>9.2782234706835012E-2</v>
      </c>
      <c r="N2448" s="65">
        <f t="shared" si="345"/>
        <v>6.8877106880008629E-2</v>
      </c>
      <c r="O2448" s="65">
        <f t="shared" si="346"/>
        <v>0.1914696153596534</v>
      </c>
      <c r="P2448" s="65">
        <f t="shared" si="347"/>
        <v>0.18078049519203798</v>
      </c>
      <c r="Q2448" s="65">
        <f t="shared" si="348"/>
        <v>0.2019499345963249</v>
      </c>
      <c r="R2448" s="65">
        <f t="shared" si="349"/>
        <v>0.1066570554996509</v>
      </c>
      <c r="S2448" s="65">
        <f t="shared" si="350"/>
        <v>0.14079095257855598</v>
      </c>
      <c r="T2448" s="66">
        <f>(L2448*'Football Field'!$F$4)+(M2448*'Football Field'!$F$5)+(N2448*'Football Field'!$F$6)+(O2448*'Football Field'!$F$7)+(P2448*'Football Field'!$F$8)+(Q2448*'Football Field'!$F$9)+(R2448*'Football Field'!$F$10)+(S2448*'Football Field'!$F$11)</f>
        <v>141478979.55698422</v>
      </c>
    </row>
    <row r="2449" spans="2:20" x14ac:dyDescent="0.3">
      <c r="B2449" s="62">
        <f t="shared" si="342"/>
        <v>2422</v>
      </c>
      <c r="C2449" s="62">
        <v>0.52850620623567657</v>
      </c>
      <c r="D2449" s="62">
        <v>0.75463443159491739</v>
      </c>
      <c r="E2449" s="62">
        <v>0.14399362197602117</v>
      </c>
      <c r="F2449" s="62">
        <v>0.75886388798894366</v>
      </c>
      <c r="G2449" s="62">
        <v>3.5950974478637154E-2</v>
      </c>
      <c r="H2449" s="62">
        <v>0.76776527540851136</v>
      </c>
      <c r="I2449" s="62">
        <v>0.69854000113494008</v>
      </c>
      <c r="J2449" s="62">
        <v>0.13350935739728731</v>
      </c>
      <c r="K2449" s="62"/>
      <c r="L2449" s="65">
        <f t="shared" si="343"/>
        <v>0.1382885599289653</v>
      </c>
      <c r="M2449" s="65">
        <f t="shared" si="344"/>
        <v>0.19745711135800434</v>
      </c>
      <c r="N2449" s="65">
        <f t="shared" si="345"/>
        <v>3.7677269229909723E-2</v>
      </c>
      <c r="O2449" s="65">
        <f t="shared" si="346"/>
        <v>0.19856378792511251</v>
      </c>
      <c r="P2449" s="65">
        <f t="shared" si="347"/>
        <v>9.4069065415605148E-3</v>
      </c>
      <c r="Q2449" s="65">
        <f t="shared" si="348"/>
        <v>0.20089291865829617</v>
      </c>
      <c r="R2449" s="65">
        <f t="shared" si="349"/>
        <v>0.182779482378778</v>
      </c>
      <c r="S2449" s="65">
        <f t="shared" si="350"/>
        <v>3.49339639793734E-2</v>
      </c>
      <c r="T2449" s="66">
        <f>(L2449*'Football Field'!$F$4)+(M2449*'Football Field'!$F$5)+(N2449*'Football Field'!$F$6)+(O2449*'Football Field'!$F$7)+(P2449*'Football Field'!$F$8)+(Q2449*'Football Field'!$F$9)+(R2449*'Football Field'!$F$10)+(S2449*'Football Field'!$F$11)</f>
        <v>135489304.28002793</v>
      </c>
    </row>
    <row r="2450" spans="2:20" x14ac:dyDescent="0.3">
      <c r="B2450" s="62">
        <f t="shared" si="342"/>
        <v>2423</v>
      </c>
      <c r="C2450" s="62">
        <v>9.4697174268047912E-2</v>
      </c>
      <c r="D2450" s="62">
        <v>0.80100652758098967</v>
      </c>
      <c r="E2450" s="62">
        <v>0.64006459727811427</v>
      </c>
      <c r="F2450" s="62">
        <v>0.51709572245903723</v>
      </c>
      <c r="G2450" s="62">
        <v>0.91600567835702318</v>
      </c>
      <c r="H2450" s="62">
        <v>0.65277586021083733</v>
      </c>
      <c r="I2450" s="62">
        <v>0.73167462061208</v>
      </c>
      <c r="J2450" s="62">
        <v>0.82518429544553573</v>
      </c>
      <c r="K2450" s="62"/>
      <c r="L2450" s="65">
        <f t="shared" si="343"/>
        <v>1.8286587315518479E-2</v>
      </c>
      <c r="M2450" s="65">
        <f t="shared" si="344"/>
        <v>0.15467912237221157</v>
      </c>
      <c r="N2450" s="65">
        <f t="shared" si="345"/>
        <v>0.12360027884852837</v>
      </c>
      <c r="O2450" s="65">
        <f t="shared" si="346"/>
        <v>9.9854258084434155E-2</v>
      </c>
      <c r="P2450" s="65">
        <f t="shared" si="347"/>
        <v>0.17688614204445507</v>
      </c>
      <c r="Q2450" s="65">
        <f t="shared" si="348"/>
        <v>0.12605489928790703</v>
      </c>
      <c r="R2450" s="65">
        <f t="shared" si="349"/>
        <v>0.14129071896590045</v>
      </c>
      <c r="S2450" s="65">
        <f t="shared" si="350"/>
        <v>0.15934799308104475</v>
      </c>
      <c r="T2450" s="66">
        <f>(L2450*'Football Field'!$F$4)+(M2450*'Football Field'!$F$5)+(N2450*'Football Field'!$F$6)+(O2450*'Football Field'!$F$7)+(P2450*'Football Field'!$F$8)+(Q2450*'Football Field'!$F$9)+(R2450*'Football Field'!$F$10)+(S2450*'Football Field'!$F$11)</f>
        <v>146687193.74618629</v>
      </c>
    </row>
    <row r="2451" spans="2:20" x14ac:dyDescent="0.3">
      <c r="B2451" s="62">
        <f t="shared" si="342"/>
        <v>2424</v>
      </c>
      <c r="C2451" s="62">
        <v>2.0458171209059905E-2</v>
      </c>
      <c r="D2451" s="62">
        <v>7.4788583753871318E-2</v>
      </c>
      <c r="E2451" s="62">
        <v>0.50873997938287541</v>
      </c>
      <c r="F2451" s="62">
        <v>2.2367881627329389E-2</v>
      </c>
      <c r="G2451" s="62">
        <v>0.66639024448721174</v>
      </c>
      <c r="H2451" s="62">
        <v>0.16636215995282844</v>
      </c>
      <c r="I2451" s="62">
        <v>0.63106042138936447</v>
      </c>
      <c r="J2451" s="62">
        <v>0.97960709330191398</v>
      </c>
      <c r="K2451" s="62"/>
      <c r="L2451" s="65">
        <f t="shared" si="343"/>
        <v>6.6643888582402951E-3</v>
      </c>
      <c r="M2451" s="65">
        <f t="shared" si="344"/>
        <v>2.4362891443207087E-2</v>
      </c>
      <c r="N2451" s="65">
        <f t="shared" si="345"/>
        <v>0.16572551943641836</v>
      </c>
      <c r="O2451" s="65">
        <f t="shared" si="346"/>
        <v>7.2864900570192145E-3</v>
      </c>
      <c r="P2451" s="65">
        <f t="shared" si="347"/>
        <v>0.21708116894797835</v>
      </c>
      <c r="Q2451" s="65">
        <f t="shared" si="348"/>
        <v>5.4193608700049911E-2</v>
      </c>
      <c r="R2451" s="65">
        <f t="shared" si="349"/>
        <v>0.20557223801711275</v>
      </c>
      <c r="S2451" s="65">
        <f t="shared" si="350"/>
        <v>0.31911369453997412</v>
      </c>
      <c r="T2451" s="66">
        <f>(L2451*'Football Field'!$F$4)+(M2451*'Football Field'!$F$5)+(N2451*'Football Field'!$F$6)+(O2451*'Football Field'!$F$7)+(P2451*'Football Field'!$F$8)+(Q2451*'Football Field'!$F$9)+(R2451*'Football Field'!$F$10)+(S2451*'Football Field'!$F$11)</f>
        <v>161060501.38798338</v>
      </c>
    </row>
    <row r="2452" spans="2:20" x14ac:dyDescent="0.3">
      <c r="B2452" s="62">
        <f t="shared" si="342"/>
        <v>2425</v>
      </c>
      <c r="C2452" s="62">
        <v>6.7393842069778387E-3</v>
      </c>
      <c r="D2452" s="62">
        <v>0.69261356015096043</v>
      </c>
      <c r="E2452" s="62">
        <v>0.16364442530036782</v>
      </c>
      <c r="F2452" s="62">
        <v>8.4238057366252339E-2</v>
      </c>
      <c r="G2452" s="62">
        <v>0.46292944738777619</v>
      </c>
      <c r="H2452" s="62">
        <v>4.9693439148303487E-2</v>
      </c>
      <c r="I2452" s="62">
        <v>0.70169016061713541</v>
      </c>
      <c r="J2452" s="62">
        <v>0.75577450727312301</v>
      </c>
      <c r="K2452" s="62"/>
      <c r="L2452" s="65">
        <f t="shared" si="343"/>
        <v>2.3101261841176344E-3</v>
      </c>
      <c r="M2452" s="65">
        <f t="shared" si="344"/>
        <v>0.23741408289544177</v>
      </c>
      <c r="N2452" s="65">
        <f t="shared" si="345"/>
        <v>5.6094037698555137E-2</v>
      </c>
      <c r="O2452" s="65">
        <f t="shared" si="346"/>
        <v>2.8875122124584759E-2</v>
      </c>
      <c r="P2452" s="65">
        <f t="shared" si="347"/>
        <v>0.15868296048507585</v>
      </c>
      <c r="Q2452" s="65">
        <f t="shared" si="348"/>
        <v>1.7033917555329799E-2</v>
      </c>
      <c r="R2452" s="65">
        <f t="shared" si="349"/>
        <v>0.24052536009165434</v>
      </c>
      <c r="S2452" s="65">
        <f t="shared" si="350"/>
        <v>0.25906439296524086</v>
      </c>
      <c r="T2452" s="66">
        <f>(L2452*'Football Field'!$F$4)+(M2452*'Football Field'!$F$5)+(N2452*'Football Field'!$F$6)+(O2452*'Football Field'!$F$7)+(P2452*'Football Field'!$F$8)+(Q2452*'Football Field'!$F$9)+(R2452*'Football Field'!$F$10)+(S2452*'Football Field'!$F$11)</f>
        <v>157283848.24167824</v>
      </c>
    </row>
    <row r="2453" spans="2:20" x14ac:dyDescent="0.3">
      <c r="B2453" s="62">
        <f t="shared" si="342"/>
        <v>2426</v>
      </c>
      <c r="C2453" s="62">
        <v>0.44857639781490732</v>
      </c>
      <c r="D2453" s="62">
        <v>7.5566014090419631E-2</v>
      </c>
      <c r="E2453" s="62">
        <v>0.78761586742191225</v>
      </c>
      <c r="F2453" s="62">
        <v>0.93231280114001147</v>
      </c>
      <c r="G2453" s="62">
        <v>0.9179703871094812</v>
      </c>
      <c r="H2453" s="62">
        <v>0.53515990500064936</v>
      </c>
      <c r="I2453" s="62">
        <v>0.59474894120964417</v>
      </c>
      <c r="J2453" s="62">
        <v>0.84986680784541857</v>
      </c>
      <c r="K2453" s="62"/>
      <c r="L2453" s="65">
        <f t="shared" si="343"/>
        <v>8.7240830858739599E-2</v>
      </c>
      <c r="M2453" s="65">
        <f t="shared" si="344"/>
        <v>1.4696363620654917E-2</v>
      </c>
      <c r="N2453" s="65">
        <f t="shared" si="345"/>
        <v>0.15317850650663686</v>
      </c>
      <c r="O2453" s="65">
        <f t="shared" si="346"/>
        <v>0.18131971228957616</v>
      </c>
      <c r="P2453" s="65">
        <f t="shared" si="347"/>
        <v>0.17853034547795049</v>
      </c>
      <c r="Q2453" s="65">
        <f t="shared" si="348"/>
        <v>0.10407991811866399</v>
      </c>
      <c r="R2453" s="65">
        <f t="shared" si="349"/>
        <v>0.11566901878081984</v>
      </c>
      <c r="S2453" s="65">
        <f t="shared" si="350"/>
        <v>0.1652853043469581</v>
      </c>
      <c r="T2453" s="66">
        <f>(L2453*'Football Field'!$F$4)+(M2453*'Football Field'!$F$5)+(N2453*'Football Field'!$F$6)+(O2453*'Football Field'!$F$7)+(P2453*'Football Field'!$F$8)+(Q2453*'Football Field'!$F$9)+(R2453*'Football Field'!$F$10)+(S2453*'Football Field'!$F$11)</f>
        <v>144780699.56781626</v>
      </c>
    </row>
    <row r="2454" spans="2:20" x14ac:dyDescent="0.3">
      <c r="B2454" s="62">
        <f t="shared" si="342"/>
        <v>2427</v>
      </c>
      <c r="C2454" s="62">
        <v>0.91759043248820849</v>
      </c>
      <c r="D2454" s="62">
        <v>0.23639401820353345</v>
      </c>
      <c r="E2454" s="62">
        <v>0.76728524226846184</v>
      </c>
      <c r="F2454" s="62">
        <v>0.35596332752368942</v>
      </c>
      <c r="G2454" s="62">
        <v>0.30439441469822826</v>
      </c>
      <c r="H2454" s="62">
        <v>0.57318046701830538</v>
      </c>
      <c r="I2454" s="62">
        <v>4.569006876204984E-2</v>
      </c>
      <c r="J2454" s="62">
        <v>0.4356107687804377</v>
      </c>
      <c r="K2454" s="62"/>
      <c r="L2454" s="65">
        <f t="shared" si="343"/>
        <v>0.25235505815843268</v>
      </c>
      <c r="M2454" s="65">
        <f t="shared" si="344"/>
        <v>6.501291218816721E-2</v>
      </c>
      <c r="N2454" s="65">
        <f t="shared" si="345"/>
        <v>0.21101823327833466</v>
      </c>
      <c r="O2454" s="65">
        <f t="shared" si="346"/>
        <v>9.7896777297385565E-2</v>
      </c>
      <c r="P2454" s="65">
        <f t="shared" si="347"/>
        <v>8.3714332129613364E-2</v>
      </c>
      <c r="Q2454" s="65">
        <f t="shared" si="348"/>
        <v>0.15763567815049206</v>
      </c>
      <c r="R2454" s="65">
        <f t="shared" si="349"/>
        <v>1.2565649718517572E-2</v>
      </c>
      <c r="S2454" s="65">
        <f t="shared" si="350"/>
        <v>0.11980135907905683</v>
      </c>
      <c r="T2454" s="66">
        <f>(L2454*'Football Field'!$F$4)+(M2454*'Football Field'!$F$5)+(N2454*'Football Field'!$F$6)+(O2454*'Football Field'!$F$7)+(P2454*'Football Field'!$F$8)+(Q2454*'Football Field'!$F$9)+(R2454*'Football Field'!$F$10)+(S2454*'Football Field'!$F$11)</f>
        <v>122309245.71350035</v>
      </c>
    </row>
    <row r="2455" spans="2:20" x14ac:dyDescent="0.3">
      <c r="B2455" s="62">
        <f t="shared" si="342"/>
        <v>2428</v>
      </c>
      <c r="C2455" s="62">
        <v>0.48363601526221711</v>
      </c>
      <c r="D2455" s="62">
        <v>0.85454394235180331</v>
      </c>
      <c r="E2455" s="62">
        <v>2.7486581485867023E-2</v>
      </c>
      <c r="F2455" s="62">
        <v>4.6455422743604036E-2</v>
      </c>
      <c r="G2455" s="62">
        <v>0.95343423635286373</v>
      </c>
      <c r="H2455" s="62">
        <v>0.29001157473068118</v>
      </c>
      <c r="I2455" s="62">
        <v>0.53696970105642094</v>
      </c>
      <c r="J2455" s="62">
        <v>0.71437212660501759</v>
      </c>
      <c r="K2455" s="62"/>
      <c r="L2455" s="65">
        <f t="shared" si="343"/>
        <v>0.12378991702018646</v>
      </c>
      <c r="M2455" s="65">
        <f t="shared" si="344"/>
        <v>0.21872631560840017</v>
      </c>
      <c r="N2455" s="65">
        <f t="shared" si="345"/>
        <v>7.0353768824666131E-3</v>
      </c>
      <c r="O2455" s="65">
        <f t="shared" si="346"/>
        <v>1.189058040570141E-2</v>
      </c>
      <c r="P2455" s="65">
        <f t="shared" si="347"/>
        <v>0.24403795680587376</v>
      </c>
      <c r="Q2455" s="65">
        <f t="shared" si="348"/>
        <v>7.4230428747826274E-2</v>
      </c>
      <c r="R2455" s="65">
        <f t="shared" si="349"/>
        <v>0.13744103548634459</v>
      </c>
      <c r="S2455" s="65">
        <f t="shared" si="350"/>
        <v>0.18284838904320078</v>
      </c>
      <c r="T2455" s="66">
        <f>(L2455*'Football Field'!$F$4)+(M2455*'Football Field'!$F$5)+(N2455*'Football Field'!$F$6)+(O2455*'Football Field'!$F$7)+(P2455*'Football Field'!$F$8)+(Q2455*'Football Field'!$F$9)+(R2455*'Football Field'!$F$10)+(S2455*'Football Field'!$F$11)</f>
        <v>147453488.90647611</v>
      </c>
    </row>
    <row r="2456" spans="2:20" x14ac:dyDescent="0.3">
      <c r="B2456" s="62">
        <f t="shared" si="342"/>
        <v>2429</v>
      </c>
      <c r="C2456" s="62">
        <v>0.91885194587970376</v>
      </c>
      <c r="D2456" s="62">
        <v>0.86396675745227525</v>
      </c>
      <c r="E2456" s="62">
        <v>0.25476110165561161</v>
      </c>
      <c r="F2456" s="62">
        <v>0.64861949037464106</v>
      </c>
      <c r="G2456" s="62">
        <v>6.7042936495195438E-2</v>
      </c>
      <c r="H2456" s="62">
        <v>0.66682062773470507</v>
      </c>
      <c r="I2456" s="62">
        <v>0.33424503326814137</v>
      </c>
      <c r="J2456" s="62">
        <v>0.36632564444691806</v>
      </c>
      <c r="K2456" s="62"/>
      <c r="L2456" s="65">
        <f t="shared" si="343"/>
        <v>0.22298802782646085</v>
      </c>
      <c r="M2456" s="65">
        <f t="shared" si="344"/>
        <v>0.20966842832058105</v>
      </c>
      <c r="N2456" s="65">
        <f t="shared" si="345"/>
        <v>6.1825711835102042E-2</v>
      </c>
      <c r="O2456" s="65">
        <f t="shared" si="346"/>
        <v>0.1574077103683697</v>
      </c>
      <c r="P2456" s="65">
        <f t="shared" si="347"/>
        <v>1.6270055535927998E-2</v>
      </c>
      <c r="Q2456" s="65">
        <f t="shared" si="348"/>
        <v>0.16182478293628319</v>
      </c>
      <c r="R2456" s="65">
        <f t="shared" si="349"/>
        <v>8.1114962114919933E-2</v>
      </c>
      <c r="S2456" s="65">
        <f t="shared" si="350"/>
        <v>8.8900321062355278E-2</v>
      </c>
      <c r="T2456" s="66">
        <f>(L2456*'Football Field'!$F$4)+(M2456*'Football Field'!$F$5)+(N2456*'Football Field'!$F$6)+(O2456*'Football Field'!$F$7)+(P2456*'Football Field'!$F$8)+(Q2456*'Football Field'!$F$9)+(R2456*'Football Field'!$F$10)+(S2456*'Football Field'!$F$11)</f>
        <v>122252459.00958681</v>
      </c>
    </row>
    <row r="2457" spans="2:20" x14ac:dyDescent="0.3">
      <c r="B2457" s="62">
        <f t="shared" si="342"/>
        <v>2430</v>
      </c>
      <c r="C2457" s="62">
        <v>0.86834777064016122</v>
      </c>
      <c r="D2457" s="62">
        <v>0.75366598757553571</v>
      </c>
      <c r="E2457" s="62">
        <v>0.80322612464124854</v>
      </c>
      <c r="F2457" s="62">
        <v>0.42565262114414693</v>
      </c>
      <c r="G2457" s="62">
        <v>0.47191845234874641</v>
      </c>
      <c r="H2457" s="62">
        <v>0.70195263043191081</v>
      </c>
      <c r="I2457" s="62">
        <v>0.14096622620366184</v>
      </c>
      <c r="J2457" s="62">
        <v>0.59783771506891881</v>
      </c>
      <c r="K2457" s="62"/>
      <c r="L2457" s="65">
        <f t="shared" si="343"/>
        <v>0.18228937986627769</v>
      </c>
      <c r="M2457" s="65">
        <f t="shared" si="344"/>
        <v>0.15821461187165517</v>
      </c>
      <c r="N2457" s="65">
        <f t="shared" si="345"/>
        <v>0.16861860777888976</v>
      </c>
      <c r="O2457" s="65">
        <f t="shared" si="346"/>
        <v>8.935584908523464E-2</v>
      </c>
      <c r="P2457" s="65">
        <f t="shared" si="347"/>
        <v>9.9068282242133043E-2</v>
      </c>
      <c r="Q2457" s="65">
        <f t="shared" si="348"/>
        <v>0.14735859758423997</v>
      </c>
      <c r="R2457" s="65">
        <f t="shared" si="349"/>
        <v>2.9592574341281399E-2</v>
      </c>
      <c r="S2457" s="65">
        <f t="shared" si="350"/>
        <v>0.12550209723028832</v>
      </c>
      <c r="T2457" s="66">
        <f>(L2457*'Football Field'!$F$4)+(M2457*'Football Field'!$F$5)+(N2457*'Football Field'!$F$6)+(O2457*'Football Field'!$F$7)+(P2457*'Football Field'!$F$8)+(Q2457*'Football Field'!$F$9)+(R2457*'Football Field'!$F$10)+(S2457*'Football Field'!$F$11)</f>
        <v>124844447.43991031</v>
      </c>
    </row>
    <row r="2458" spans="2:20" x14ac:dyDescent="0.3">
      <c r="B2458" s="62">
        <f t="shared" si="342"/>
        <v>2431</v>
      </c>
      <c r="C2458" s="62">
        <v>0.81262306134835061</v>
      </c>
      <c r="D2458" s="62">
        <v>0.66426827578816172</v>
      </c>
      <c r="E2458" s="62">
        <v>0.63607147245915252</v>
      </c>
      <c r="F2458" s="62">
        <v>0.82544843182005712</v>
      </c>
      <c r="G2458" s="62">
        <v>0.44258907352362264</v>
      </c>
      <c r="H2458" s="62">
        <v>0.13703640897975</v>
      </c>
      <c r="I2458" s="62">
        <v>1.6327737465843151E-2</v>
      </c>
      <c r="J2458" s="62">
        <v>0.65060939287830721</v>
      </c>
      <c r="K2458" s="62"/>
      <c r="L2458" s="65">
        <f t="shared" si="343"/>
        <v>0.19417637711655691</v>
      </c>
      <c r="M2458" s="65">
        <f t="shared" si="344"/>
        <v>0.15872698347003283</v>
      </c>
      <c r="N2458" s="65">
        <f t="shared" si="345"/>
        <v>0.15198935396243507</v>
      </c>
      <c r="O2458" s="65">
        <f t="shared" si="346"/>
        <v>0.19724100091549446</v>
      </c>
      <c r="P2458" s="65">
        <f t="shared" si="347"/>
        <v>0.10575671173495046</v>
      </c>
      <c r="Q2458" s="65">
        <f t="shared" si="348"/>
        <v>3.274486621706145E-2</v>
      </c>
      <c r="R2458" s="65">
        <f t="shared" si="349"/>
        <v>3.9015148085596845E-3</v>
      </c>
      <c r="S2458" s="65">
        <f t="shared" si="350"/>
        <v>0.15546319177490905</v>
      </c>
      <c r="T2458" s="66">
        <f>(L2458*'Football Field'!$F$4)+(M2458*'Football Field'!$F$5)+(N2458*'Football Field'!$F$6)+(O2458*'Football Field'!$F$7)+(P2458*'Football Field'!$F$8)+(Q2458*'Football Field'!$F$9)+(R2458*'Football Field'!$F$10)+(S2458*'Football Field'!$F$11)</f>
        <v>122332944.78059641</v>
      </c>
    </row>
    <row r="2459" spans="2:20" x14ac:dyDescent="0.3">
      <c r="B2459" s="62">
        <f t="shared" si="342"/>
        <v>2432</v>
      </c>
      <c r="C2459" s="62">
        <v>0.72038472272772447</v>
      </c>
      <c r="D2459" s="62">
        <v>0.63138440145317964</v>
      </c>
      <c r="E2459" s="62">
        <v>0.57383760707163278</v>
      </c>
      <c r="F2459" s="62">
        <v>0.37544048537791264</v>
      </c>
      <c r="G2459" s="62">
        <v>3.438863844598683E-3</v>
      </c>
      <c r="H2459" s="62">
        <v>0.89331398858123345</v>
      </c>
      <c r="I2459" s="62">
        <v>0.31015778616168233</v>
      </c>
      <c r="J2459" s="62">
        <v>0.93365483256120807</v>
      </c>
      <c r="K2459" s="62"/>
      <c r="L2459" s="65">
        <f t="shared" si="343"/>
        <v>0.16218990113879569</v>
      </c>
      <c r="M2459" s="65">
        <f t="shared" si="344"/>
        <v>0.14215206183789855</v>
      </c>
      <c r="N2459" s="65">
        <f t="shared" si="345"/>
        <v>0.12919577806739255</v>
      </c>
      <c r="O2459" s="65">
        <f t="shared" si="346"/>
        <v>8.4527965801906677E-2</v>
      </c>
      <c r="P2459" s="65">
        <f t="shared" si="347"/>
        <v>7.7423766688628859E-4</v>
      </c>
      <c r="Q2459" s="65">
        <f t="shared" si="348"/>
        <v>0.20112379249976767</v>
      </c>
      <c r="R2459" s="65">
        <f t="shared" si="349"/>
        <v>6.9829993735172527E-2</v>
      </c>
      <c r="S2459" s="65">
        <f t="shared" si="350"/>
        <v>0.21020626925218014</v>
      </c>
      <c r="T2459" s="66">
        <f>(L2459*'Football Field'!$F$4)+(M2459*'Football Field'!$F$5)+(N2459*'Football Field'!$F$6)+(O2459*'Football Field'!$F$7)+(P2459*'Football Field'!$F$8)+(Q2459*'Football Field'!$F$9)+(R2459*'Football Field'!$F$10)+(S2459*'Football Field'!$F$11)</f>
        <v>122108115.73543538</v>
      </c>
    </row>
    <row r="2460" spans="2:20" x14ac:dyDescent="0.3">
      <c r="B2460" s="62">
        <f t="shared" si="342"/>
        <v>2433</v>
      </c>
      <c r="C2460" s="62">
        <v>0.88871005873443543</v>
      </c>
      <c r="D2460" s="62">
        <v>7.3855769274933092E-4</v>
      </c>
      <c r="E2460" s="62">
        <v>0.16508687480777251</v>
      </c>
      <c r="F2460" s="62">
        <v>0.34919317885198309</v>
      </c>
      <c r="G2460" s="62">
        <v>0.23405104589007686</v>
      </c>
      <c r="H2460" s="62">
        <v>0.54563397469250441</v>
      </c>
      <c r="I2460" s="62">
        <v>0.18837850586953353</v>
      </c>
      <c r="J2460" s="62">
        <v>0.25612343569022655</v>
      </c>
      <c r="K2460" s="62"/>
      <c r="L2460" s="65">
        <f t="shared" si="343"/>
        <v>0.33818058990749855</v>
      </c>
      <c r="M2460" s="65">
        <f t="shared" si="344"/>
        <v>2.8104315210561253E-4</v>
      </c>
      <c r="N2460" s="65">
        <f t="shared" si="345"/>
        <v>6.2820462264128324E-2</v>
      </c>
      <c r="O2460" s="65">
        <f t="shared" si="346"/>
        <v>0.13287838261221491</v>
      </c>
      <c r="P2460" s="65">
        <f t="shared" si="347"/>
        <v>8.9063378983567101E-2</v>
      </c>
      <c r="Q2460" s="65">
        <f t="shared" si="348"/>
        <v>0.20762994367122767</v>
      </c>
      <c r="R2460" s="65">
        <f t="shared" si="349"/>
        <v>7.1683620112922175E-2</v>
      </c>
      <c r="S2460" s="65">
        <f t="shared" si="350"/>
        <v>9.7462579296335713E-2</v>
      </c>
      <c r="T2460" s="66">
        <f>(L2460*'Football Field'!$F$4)+(M2460*'Football Field'!$F$5)+(N2460*'Football Field'!$F$6)+(O2460*'Football Field'!$F$7)+(P2460*'Football Field'!$F$8)+(Q2460*'Football Field'!$F$9)+(R2460*'Football Field'!$F$10)+(S2460*'Football Field'!$F$11)</f>
        <v>126944281.27013774</v>
      </c>
    </row>
    <row r="2461" spans="2:20" x14ac:dyDescent="0.3">
      <c r="B2461" s="62">
        <f t="shared" si="342"/>
        <v>2434</v>
      </c>
      <c r="C2461" s="62">
        <v>0.10171794173090754</v>
      </c>
      <c r="D2461" s="62">
        <v>0.38994404763521318</v>
      </c>
      <c r="E2461" s="62">
        <v>0.3453245967854548</v>
      </c>
      <c r="F2461" s="62">
        <v>0.13867330943260348</v>
      </c>
      <c r="G2461" s="62">
        <v>0.62485514495235295</v>
      </c>
      <c r="H2461" s="62">
        <v>0.50095358382433641</v>
      </c>
      <c r="I2461" s="62">
        <v>0.10453048164672762</v>
      </c>
      <c r="J2461" s="62">
        <v>0.13661225217550588</v>
      </c>
      <c r="K2461" s="62"/>
      <c r="L2461" s="65">
        <f t="shared" si="343"/>
        <v>4.3420749829283942E-2</v>
      </c>
      <c r="M2461" s="65">
        <f t="shared" si="344"/>
        <v>0.16645699521308929</v>
      </c>
      <c r="N2461" s="65">
        <f t="shared" si="345"/>
        <v>0.14741010948281408</v>
      </c>
      <c r="O2461" s="65">
        <f t="shared" si="346"/>
        <v>5.9196037340208521E-2</v>
      </c>
      <c r="P2461" s="65">
        <f t="shared" si="347"/>
        <v>0.26673444691098158</v>
      </c>
      <c r="Q2461" s="65">
        <f t="shared" si="348"/>
        <v>0.21384408560746901</v>
      </c>
      <c r="R2461" s="65">
        <f t="shared" si="349"/>
        <v>4.4621350136285549E-2</v>
      </c>
      <c r="S2461" s="65">
        <f t="shared" si="350"/>
        <v>5.8316225479868131E-2</v>
      </c>
      <c r="T2461" s="66">
        <f>(L2461*'Football Field'!$F$4)+(M2461*'Football Field'!$F$5)+(N2461*'Football Field'!$F$6)+(O2461*'Football Field'!$F$7)+(P2461*'Football Field'!$F$8)+(Q2461*'Football Field'!$F$9)+(R2461*'Football Field'!$F$10)+(S2461*'Football Field'!$F$11)</f>
        <v>140027691.56130707</v>
      </c>
    </row>
    <row r="2462" spans="2:20" x14ac:dyDescent="0.3">
      <c r="B2462" s="62">
        <f t="shared" ref="B2462:B2525" si="351">B2461+1</f>
        <v>2435</v>
      </c>
      <c r="C2462" s="62">
        <v>0.33319911778853573</v>
      </c>
      <c r="D2462" s="62">
        <v>0.9083250530101501</v>
      </c>
      <c r="E2462" s="62">
        <v>0.30590330697723433</v>
      </c>
      <c r="F2462" s="62">
        <v>0.28238356141497967</v>
      </c>
      <c r="G2462" s="62">
        <v>8.4485135375498399E-2</v>
      </c>
      <c r="H2462" s="62">
        <v>0.19652615110225236</v>
      </c>
      <c r="I2462" s="62">
        <v>6.8587375076152313E-3</v>
      </c>
      <c r="J2462" s="62">
        <v>0.29112281259352824</v>
      </c>
      <c r="K2462" s="62"/>
      <c r="L2462" s="65">
        <f t="shared" si="343"/>
        <v>0.13832554868422134</v>
      </c>
      <c r="M2462" s="65">
        <f t="shared" si="344"/>
        <v>0.37708551623775177</v>
      </c>
      <c r="N2462" s="65">
        <f t="shared" si="345"/>
        <v>0.12699386199695281</v>
      </c>
      <c r="O2462" s="65">
        <f t="shared" si="346"/>
        <v>0.11722978539493459</v>
      </c>
      <c r="P2462" s="65">
        <f t="shared" si="347"/>
        <v>3.5073480338244242E-2</v>
      </c>
      <c r="Q2462" s="65">
        <f t="shared" si="348"/>
        <v>8.1586613621437917E-2</v>
      </c>
      <c r="R2462" s="65">
        <f t="shared" si="349"/>
        <v>2.8473623679401245E-3</v>
      </c>
      <c r="S2462" s="65">
        <f t="shared" si="350"/>
        <v>0.12085783135851713</v>
      </c>
      <c r="T2462" s="66">
        <f>(L2462*'Football Field'!$F$4)+(M2462*'Football Field'!$F$5)+(N2462*'Football Field'!$F$6)+(O2462*'Football Field'!$F$7)+(P2462*'Football Field'!$F$8)+(Q2462*'Football Field'!$F$9)+(R2462*'Football Field'!$F$10)+(S2462*'Football Field'!$F$11)</f>
        <v>114470866.5799422</v>
      </c>
    </row>
    <row r="2463" spans="2:20" x14ac:dyDescent="0.3">
      <c r="B2463" s="62">
        <f t="shared" si="351"/>
        <v>2436</v>
      </c>
      <c r="C2463" s="62">
        <v>0.48234372165055428</v>
      </c>
      <c r="D2463" s="62">
        <v>0.33665975680669669</v>
      </c>
      <c r="E2463" s="62">
        <v>0.35914296792602307</v>
      </c>
      <c r="F2463" s="62">
        <v>0.82074557668529269</v>
      </c>
      <c r="G2463" s="62">
        <v>0.37720067034207461</v>
      </c>
      <c r="H2463" s="62">
        <v>0.18267187663591489</v>
      </c>
      <c r="I2463" s="62">
        <v>9.3699855460905312E-2</v>
      </c>
      <c r="J2463" s="62">
        <v>0.80361836619279592</v>
      </c>
      <c r="K2463" s="62"/>
      <c r="L2463" s="65">
        <f t="shared" si="343"/>
        <v>0.13956370571008805</v>
      </c>
      <c r="M2463" s="65">
        <f t="shared" si="344"/>
        <v>9.7410790509758968E-2</v>
      </c>
      <c r="N2463" s="65">
        <f t="shared" si="345"/>
        <v>0.10391619343972336</v>
      </c>
      <c r="O2463" s="65">
        <f t="shared" si="346"/>
        <v>0.23747856349283752</v>
      </c>
      <c r="P2463" s="65">
        <f t="shared" si="347"/>
        <v>0.10914109790654253</v>
      </c>
      <c r="Q2463" s="65">
        <f t="shared" si="348"/>
        <v>5.2855179590778116E-2</v>
      </c>
      <c r="R2463" s="65">
        <f t="shared" si="349"/>
        <v>2.7111577212769449E-2</v>
      </c>
      <c r="S2463" s="65">
        <f t="shared" si="350"/>
        <v>0.23252289213750207</v>
      </c>
      <c r="T2463" s="66">
        <f>(L2463*'Football Field'!$F$4)+(M2463*'Football Field'!$F$5)+(N2463*'Football Field'!$F$6)+(O2463*'Football Field'!$F$7)+(P2463*'Football Field'!$F$8)+(Q2463*'Football Field'!$F$9)+(R2463*'Football Field'!$F$10)+(S2463*'Football Field'!$F$11)</f>
        <v>125915093.66705692</v>
      </c>
    </row>
    <row r="2464" spans="2:20" x14ac:dyDescent="0.3">
      <c r="B2464" s="62">
        <f t="shared" si="351"/>
        <v>2437</v>
      </c>
      <c r="C2464" s="62">
        <v>0.47200331877514512</v>
      </c>
      <c r="D2464" s="62">
        <v>0.48454237263629996</v>
      </c>
      <c r="E2464" s="62">
        <v>0.73422258188247014</v>
      </c>
      <c r="F2464" s="62">
        <v>0.54936473223620153</v>
      </c>
      <c r="G2464" s="62">
        <v>0.48634148605577343</v>
      </c>
      <c r="H2464" s="62">
        <v>0.90632666434000742</v>
      </c>
      <c r="I2464" s="62">
        <v>0.37706766163794581</v>
      </c>
      <c r="J2464" s="62">
        <v>0.98703685676105046</v>
      </c>
      <c r="K2464" s="62"/>
      <c r="L2464" s="65">
        <f t="shared" si="343"/>
        <v>9.4459121211831781E-2</v>
      </c>
      <c r="M2464" s="65">
        <f t="shared" si="344"/>
        <v>9.6968484941786295E-2</v>
      </c>
      <c r="N2464" s="65">
        <f t="shared" si="345"/>
        <v>0.14693544960335223</v>
      </c>
      <c r="O2464" s="65">
        <f t="shared" si="346"/>
        <v>0.10994098508982229</v>
      </c>
      <c r="P2464" s="65">
        <f t="shared" si="347"/>
        <v>9.7328530445290135E-2</v>
      </c>
      <c r="Q2464" s="65">
        <f t="shared" si="348"/>
        <v>0.18137758112923685</v>
      </c>
      <c r="R2464" s="65">
        <f t="shared" si="349"/>
        <v>7.5460232034275793E-2</v>
      </c>
      <c r="S2464" s="65">
        <f t="shared" si="350"/>
        <v>0.19752961554440468</v>
      </c>
      <c r="T2464" s="66">
        <f>(L2464*'Football Field'!$F$4)+(M2464*'Football Field'!$F$5)+(N2464*'Football Field'!$F$6)+(O2464*'Football Field'!$F$7)+(P2464*'Football Field'!$F$8)+(Q2464*'Football Field'!$F$9)+(R2464*'Football Field'!$F$10)+(S2464*'Football Field'!$F$11)</f>
        <v>131822738.79157647</v>
      </c>
    </row>
    <row r="2465" spans="2:20" x14ac:dyDescent="0.3">
      <c r="B2465" s="62">
        <f t="shared" si="351"/>
        <v>2438</v>
      </c>
      <c r="C2465" s="62">
        <v>0.97270903612368631</v>
      </c>
      <c r="D2465" s="62">
        <v>0.80944051679127227</v>
      </c>
      <c r="E2465" s="62">
        <v>0.37937258875246083</v>
      </c>
      <c r="F2465" s="62">
        <v>0.92781776917778791</v>
      </c>
      <c r="G2465" s="62">
        <v>0.65204689926208925</v>
      </c>
      <c r="H2465" s="62">
        <v>0.71877793492248643</v>
      </c>
      <c r="I2465" s="62">
        <v>0.57148737237815783</v>
      </c>
      <c r="J2465" s="62">
        <v>0.2202858560163069</v>
      </c>
      <c r="K2465" s="62"/>
      <c r="L2465" s="65">
        <f t="shared" si="343"/>
        <v>0.18520954379997803</v>
      </c>
      <c r="M2465" s="65">
        <f t="shared" si="344"/>
        <v>0.15412225370657212</v>
      </c>
      <c r="N2465" s="65">
        <f t="shared" si="345"/>
        <v>7.2234780888912706E-2</v>
      </c>
      <c r="O2465" s="65">
        <f t="shared" si="346"/>
        <v>0.176661981514769</v>
      </c>
      <c r="P2465" s="65">
        <f t="shared" si="347"/>
        <v>0.1241535796046267</v>
      </c>
      <c r="Q2465" s="65">
        <f t="shared" si="348"/>
        <v>0.13685956280512682</v>
      </c>
      <c r="R2465" s="65">
        <f t="shared" si="349"/>
        <v>0.10881457002538621</v>
      </c>
      <c r="S2465" s="65">
        <f t="shared" si="350"/>
        <v>4.1943727654628248E-2</v>
      </c>
      <c r="T2465" s="66">
        <f>(L2465*'Football Field'!$F$4)+(M2465*'Football Field'!$F$5)+(N2465*'Football Field'!$F$6)+(O2465*'Football Field'!$F$7)+(P2465*'Football Field'!$F$8)+(Q2465*'Football Field'!$F$9)+(R2465*'Football Field'!$F$10)+(S2465*'Football Field'!$F$11)</f>
        <v>135347228.17494732</v>
      </c>
    </row>
    <row r="2466" spans="2:20" x14ac:dyDescent="0.3">
      <c r="B2466" s="62">
        <f t="shared" si="351"/>
        <v>2439</v>
      </c>
      <c r="C2466" s="62">
        <v>0.17662955347754261</v>
      </c>
      <c r="D2466" s="62">
        <v>0.29887512008396244</v>
      </c>
      <c r="E2466" s="62">
        <v>0.81886972265620295</v>
      </c>
      <c r="F2466" s="62">
        <v>0.78671531468755074</v>
      </c>
      <c r="G2466" s="62">
        <v>0.86466791095267737</v>
      </c>
      <c r="H2466" s="62">
        <v>3.5741592907970965E-2</v>
      </c>
      <c r="I2466" s="62">
        <v>0.16150641825222822</v>
      </c>
      <c r="J2466" s="62">
        <v>0.88699807861001445</v>
      </c>
      <c r="K2466" s="62"/>
      <c r="L2466" s="65">
        <f t="shared" si="343"/>
        <v>4.382863295333865E-2</v>
      </c>
      <c r="M2466" s="65">
        <f t="shared" si="344"/>
        <v>7.4162492511257463E-2</v>
      </c>
      <c r="N2466" s="65">
        <f t="shared" si="345"/>
        <v>0.20319329242636697</v>
      </c>
      <c r="O2466" s="65">
        <f t="shared" si="346"/>
        <v>0.1952145384922517</v>
      </c>
      <c r="P2466" s="65">
        <f t="shared" si="347"/>
        <v>0.21455759667361335</v>
      </c>
      <c r="Q2466" s="65">
        <f t="shared" si="348"/>
        <v>8.8688734466527593E-3</v>
      </c>
      <c r="R2466" s="65">
        <f t="shared" si="349"/>
        <v>4.0075997395788626E-2</v>
      </c>
      <c r="S2466" s="65">
        <f t="shared" si="350"/>
        <v>0.22009857610073044</v>
      </c>
      <c r="T2466" s="66">
        <f>(L2466*'Football Field'!$F$4)+(M2466*'Football Field'!$F$5)+(N2466*'Football Field'!$F$6)+(O2466*'Football Field'!$F$7)+(P2466*'Football Field'!$F$8)+(Q2466*'Football Field'!$F$9)+(R2466*'Football Field'!$F$10)+(S2466*'Football Field'!$F$11)</f>
        <v>139094035.04082203</v>
      </c>
    </row>
    <row r="2467" spans="2:20" x14ac:dyDescent="0.3">
      <c r="B2467" s="62">
        <f t="shared" si="351"/>
        <v>2440</v>
      </c>
      <c r="C2467" s="62">
        <v>0.53132574907727992</v>
      </c>
      <c r="D2467" s="62">
        <v>0.73206692356223457</v>
      </c>
      <c r="E2467" s="62">
        <v>0.41659656205787488</v>
      </c>
      <c r="F2467" s="62">
        <v>0.92240780131429911</v>
      </c>
      <c r="G2467" s="62">
        <v>0.93941450289210426</v>
      </c>
      <c r="H2467" s="62">
        <v>0.72924968634757648</v>
      </c>
      <c r="I2467" s="62">
        <v>0.19394300142081133</v>
      </c>
      <c r="J2467" s="62">
        <v>0.48331931203124567</v>
      </c>
      <c r="K2467" s="62"/>
      <c r="L2467" s="65">
        <f t="shared" si="343"/>
        <v>0.10737490079650278</v>
      </c>
      <c r="M2467" s="65">
        <f t="shared" si="344"/>
        <v>0.14794241278613987</v>
      </c>
      <c r="N2467" s="65">
        <f t="shared" si="345"/>
        <v>8.4189434825644546E-2</v>
      </c>
      <c r="O2467" s="65">
        <f t="shared" si="346"/>
        <v>0.18640814289923957</v>
      </c>
      <c r="P2467" s="65">
        <f t="shared" si="347"/>
        <v>0.18984500418059816</v>
      </c>
      <c r="Q2467" s="65">
        <f t="shared" si="348"/>
        <v>0.1473730811341929</v>
      </c>
      <c r="R2467" s="65">
        <f t="shared" si="349"/>
        <v>3.919367840519758E-2</v>
      </c>
      <c r="S2467" s="65">
        <f t="shared" si="350"/>
        <v>9.7673344972484644E-2</v>
      </c>
      <c r="T2467" s="66">
        <f>(L2467*'Football Field'!$F$4)+(M2467*'Football Field'!$F$5)+(N2467*'Football Field'!$F$6)+(O2467*'Football Field'!$F$7)+(P2467*'Football Field'!$F$8)+(Q2467*'Football Field'!$F$9)+(R2467*'Football Field'!$F$10)+(S2467*'Football Field'!$F$11)</f>
        <v>132277195.97496562</v>
      </c>
    </row>
    <row r="2468" spans="2:20" x14ac:dyDescent="0.3">
      <c r="B2468" s="62">
        <f t="shared" si="351"/>
        <v>2441</v>
      </c>
      <c r="C2468" s="62">
        <v>0.71037189910053611</v>
      </c>
      <c r="D2468" s="62">
        <v>0.38709520464644209</v>
      </c>
      <c r="E2468" s="62">
        <v>0.95385863537709747</v>
      </c>
      <c r="F2468" s="62">
        <v>0.43009293391501979</v>
      </c>
      <c r="G2468" s="62">
        <v>0.45448888907385609</v>
      </c>
      <c r="H2468" s="62">
        <v>0.33909715481102953</v>
      </c>
      <c r="I2468" s="62">
        <v>0.6076699779649396</v>
      </c>
      <c r="J2468" s="62">
        <v>2.3828762069652898E-2</v>
      </c>
      <c r="K2468" s="62"/>
      <c r="L2468" s="65">
        <f t="shared" si="343"/>
        <v>0.18184340726364021</v>
      </c>
      <c r="M2468" s="65">
        <f t="shared" si="344"/>
        <v>9.908994294038509E-2</v>
      </c>
      <c r="N2468" s="65">
        <f t="shared" si="345"/>
        <v>0.24417196756296453</v>
      </c>
      <c r="O2468" s="65">
        <f t="shared" si="346"/>
        <v>0.11009664746332279</v>
      </c>
      <c r="P2468" s="65">
        <f t="shared" si="347"/>
        <v>0.11634160677991581</v>
      </c>
      <c r="Q2468" s="65">
        <f t="shared" si="348"/>
        <v>8.6803239405049762E-2</v>
      </c>
      <c r="R2468" s="65">
        <f t="shared" si="349"/>
        <v>0.15555342127817903</v>
      </c>
      <c r="S2468" s="65">
        <f t="shared" si="350"/>
        <v>6.0997673065429445E-3</v>
      </c>
      <c r="T2468" s="66">
        <f>(L2468*'Football Field'!$F$4)+(M2468*'Football Field'!$F$5)+(N2468*'Football Field'!$F$6)+(O2468*'Football Field'!$F$7)+(P2468*'Football Field'!$F$8)+(Q2468*'Football Field'!$F$9)+(R2468*'Football Field'!$F$10)+(S2468*'Football Field'!$F$11)</f>
        <v>145135849.11419162</v>
      </c>
    </row>
    <row r="2469" spans="2:20" x14ac:dyDescent="0.3">
      <c r="B2469" s="62">
        <f t="shared" si="351"/>
        <v>2442</v>
      </c>
      <c r="C2469" s="62">
        <v>0.65893823633939852</v>
      </c>
      <c r="D2469" s="62">
        <v>0.21990272232207608</v>
      </c>
      <c r="E2469" s="62">
        <v>0.36485879122390563</v>
      </c>
      <c r="F2469" s="62">
        <v>0.86007795676720467</v>
      </c>
      <c r="G2469" s="62">
        <v>0.55778051141869656</v>
      </c>
      <c r="H2469" s="62">
        <v>0.70077042992319905</v>
      </c>
      <c r="I2469" s="62">
        <v>0.69835934519234422</v>
      </c>
      <c r="J2469" s="62">
        <v>0.19300716338895296</v>
      </c>
      <c r="K2469" s="62"/>
      <c r="L2469" s="65">
        <f t="shared" si="343"/>
        <v>0.15490960496328643</v>
      </c>
      <c r="M2469" s="65">
        <f t="shared" si="344"/>
        <v>5.1696869246055155E-2</v>
      </c>
      <c r="N2469" s="65">
        <f t="shared" si="345"/>
        <v>8.5774550783187006E-2</v>
      </c>
      <c r="O2469" s="65">
        <f t="shared" si="346"/>
        <v>0.20219548536232365</v>
      </c>
      <c r="P2469" s="65">
        <f t="shared" si="347"/>
        <v>0.13112846381490806</v>
      </c>
      <c r="Q2469" s="65">
        <f t="shared" si="348"/>
        <v>0.16474392360719117</v>
      </c>
      <c r="R2469" s="65">
        <f t="shared" si="349"/>
        <v>0.16417710237480279</v>
      </c>
      <c r="S2469" s="65">
        <f t="shared" si="350"/>
        <v>4.5373999848245736E-2</v>
      </c>
      <c r="T2469" s="66">
        <f>(L2469*'Football Field'!$F$4)+(M2469*'Football Field'!$F$5)+(N2469*'Football Field'!$F$6)+(O2469*'Football Field'!$F$7)+(P2469*'Football Field'!$F$8)+(Q2469*'Football Field'!$F$9)+(R2469*'Football Field'!$F$10)+(S2469*'Football Field'!$F$11)</f>
        <v>144638573.48986188</v>
      </c>
    </row>
    <row r="2470" spans="2:20" x14ac:dyDescent="0.3">
      <c r="B2470" s="62">
        <f t="shared" si="351"/>
        <v>2443</v>
      </c>
      <c r="C2470" s="62">
        <v>0.62401326980700433</v>
      </c>
      <c r="D2470" s="62">
        <v>5.6780604092945497E-2</v>
      </c>
      <c r="E2470" s="62">
        <v>0.18944180703308411</v>
      </c>
      <c r="F2470" s="62">
        <v>0.69034855031522202</v>
      </c>
      <c r="G2470" s="62">
        <v>0.34020979461146705</v>
      </c>
      <c r="H2470" s="62">
        <v>0.22725595277349342</v>
      </c>
      <c r="I2470" s="62">
        <v>0.99377767533535033</v>
      </c>
      <c r="J2470" s="62">
        <v>0.52879878551354587</v>
      </c>
      <c r="K2470" s="62"/>
      <c r="L2470" s="65">
        <f t="shared" si="343"/>
        <v>0.17093320287668998</v>
      </c>
      <c r="M2470" s="65">
        <f t="shared" si="344"/>
        <v>1.5553660456423073E-2</v>
      </c>
      <c r="N2470" s="65">
        <f t="shared" si="345"/>
        <v>5.1892958694497046E-2</v>
      </c>
      <c r="O2470" s="65">
        <f t="shared" si="346"/>
        <v>0.18910413370401072</v>
      </c>
      <c r="P2470" s="65">
        <f t="shared" si="347"/>
        <v>9.3192168591133662E-2</v>
      </c>
      <c r="Q2470" s="65">
        <f t="shared" si="348"/>
        <v>6.2251220863269847E-2</v>
      </c>
      <c r="R2470" s="65">
        <f t="shared" si="349"/>
        <v>0.27222113568988726</v>
      </c>
      <c r="S2470" s="65">
        <f t="shared" si="350"/>
        <v>0.14485151912408836</v>
      </c>
      <c r="T2470" s="66">
        <f>(L2470*'Football Field'!$F$4)+(M2470*'Football Field'!$F$5)+(N2470*'Football Field'!$F$6)+(O2470*'Football Field'!$F$7)+(P2470*'Football Field'!$F$8)+(Q2470*'Football Field'!$F$9)+(R2470*'Football Field'!$F$10)+(S2470*'Football Field'!$F$11)</f>
        <v>156355590.75302169</v>
      </c>
    </row>
    <row r="2471" spans="2:20" x14ac:dyDescent="0.3">
      <c r="B2471" s="62">
        <f t="shared" si="351"/>
        <v>2444</v>
      </c>
      <c r="C2471" s="62">
        <v>0.58547193482612248</v>
      </c>
      <c r="D2471" s="62">
        <v>0.47634509912680056</v>
      </c>
      <c r="E2471" s="62">
        <v>0.6643442348541998</v>
      </c>
      <c r="F2471" s="62">
        <v>8.2627972068394562E-2</v>
      </c>
      <c r="G2471" s="62">
        <v>0.13762051800219277</v>
      </c>
      <c r="H2471" s="62">
        <v>5.7127848209688414E-2</v>
      </c>
      <c r="I2471" s="62">
        <v>0.49357383171911928</v>
      </c>
      <c r="J2471" s="62">
        <v>0.66198170339320761</v>
      </c>
      <c r="K2471" s="62"/>
      <c r="L2471" s="65">
        <f t="shared" ref="L2471:L2534" si="352">C2471/SUM($C2471:$J2471)</f>
        <v>0.18532911455040205</v>
      </c>
      <c r="M2471" s="65">
        <f t="shared" ref="M2471:M2534" si="353">D2471/SUM($C2471:$J2471)</f>
        <v>0.15078539241648128</v>
      </c>
      <c r="N2471" s="65">
        <f t="shared" ref="N2471:N2534" si="354">E2471/SUM($C2471:$J2471)</f>
        <v>0.21029586813372858</v>
      </c>
      <c r="O2471" s="65">
        <f t="shared" ref="O2471:O2534" si="355">F2471/SUM($C2471:$J2471)</f>
        <v>2.6155598568663733E-2</v>
      </c>
      <c r="P2471" s="65">
        <f t="shared" ref="P2471:P2534" si="356">G2471/SUM($C2471:$J2471)</f>
        <v>4.356329864537184E-2</v>
      </c>
      <c r="Q2471" s="65">
        <f t="shared" ref="Q2471:Q2534" si="357">H2471/SUM($C2471:$J2471)</f>
        <v>1.8083622621493649E-2</v>
      </c>
      <c r="R2471" s="65">
        <f t="shared" ref="R2471:R2534" si="358">I2471/SUM($C2471:$J2471)</f>
        <v>0.15623908808698062</v>
      </c>
      <c r="S2471" s="65">
        <f t="shared" ref="S2471:S2534" si="359">J2471/SUM($C2471:$J2471)</f>
        <v>0.20954801697687819</v>
      </c>
      <c r="T2471" s="66">
        <f>(L2471*'Football Field'!$F$4)+(M2471*'Football Field'!$F$5)+(N2471*'Football Field'!$F$6)+(O2471*'Football Field'!$F$7)+(P2471*'Football Field'!$F$8)+(Q2471*'Football Field'!$F$9)+(R2471*'Football Field'!$F$10)+(S2471*'Football Field'!$F$11)</f>
        <v>139175896.86389762</v>
      </c>
    </row>
    <row r="2472" spans="2:20" x14ac:dyDescent="0.3">
      <c r="B2472" s="62">
        <f t="shared" si="351"/>
        <v>2445</v>
      </c>
      <c r="C2472" s="62">
        <v>0.61277996760799347</v>
      </c>
      <c r="D2472" s="62">
        <v>0.42651656929567527</v>
      </c>
      <c r="E2472" s="62">
        <v>0.32069629061788341</v>
      </c>
      <c r="F2472" s="62">
        <v>0.49993757051490917</v>
      </c>
      <c r="G2472" s="62">
        <v>0.66428348781795832</v>
      </c>
      <c r="H2472" s="62">
        <v>5.476522171972098E-2</v>
      </c>
      <c r="I2472" s="62">
        <v>0.28691091176006667</v>
      </c>
      <c r="J2472" s="62">
        <v>8.4100208391480136E-2</v>
      </c>
      <c r="K2472" s="62"/>
      <c r="L2472" s="65">
        <f t="shared" si="352"/>
        <v>0.20772271102756154</v>
      </c>
      <c r="M2472" s="65">
        <f t="shared" si="353"/>
        <v>0.14458236684549994</v>
      </c>
      <c r="N2472" s="65">
        <f t="shared" si="354"/>
        <v>0.10871096710890669</v>
      </c>
      <c r="O2472" s="65">
        <f t="shared" si="355"/>
        <v>0.16947092428178617</v>
      </c>
      <c r="P2472" s="65">
        <f t="shared" si="356"/>
        <v>0.22518158927261653</v>
      </c>
      <c r="Q2472" s="65">
        <f t="shared" si="357"/>
        <v>1.8564543436451499E-2</v>
      </c>
      <c r="R2472" s="65">
        <f t="shared" si="358"/>
        <v>9.7258258370998843E-2</v>
      </c>
      <c r="S2472" s="65">
        <f t="shared" si="359"/>
        <v>2.8508639656178687E-2</v>
      </c>
      <c r="T2472" s="66">
        <f>(L2472*'Football Field'!$F$4)+(M2472*'Football Field'!$F$5)+(N2472*'Football Field'!$F$6)+(O2472*'Football Field'!$F$7)+(P2472*'Football Field'!$F$8)+(Q2472*'Football Field'!$F$9)+(R2472*'Football Field'!$F$10)+(S2472*'Football Field'!$F$11)</f>
        <v>142749239.34860951</v>
      </c>
    </row>
    <row r="2473" spans="2:20" x14ac:dyDescent="0.3">
      <c r="B2473" s="62">
        <f t="shared" si="351"/>
        <v>2446</v>
      </c>
      <c r="C2473" s="62">
        <v>0.27359828293545452</v>
      </c>
      <c r="D2473" s="62">
        <v>0.39098790209882661</v>
      </c>
      <c r="E2473" s="62">
        <v>0.9018501855877511</v>
      </c>
      <c r="F2473" s="62">
        <v>0.41012495975971208</v>
      </c>
      <c r="G2473" s="62">
        <v>0.17447553799668425</v>
      </c>
      <c r="H2473" s="62">
        <v>0.61268867451214692</v>
      </c>
      <c r="I2473" s="62">
        <v>0.61524290010824423</v>
      </c>
      <c r="J2473" s="62">
        <v>0.53181807810909254</v>
      </c>
      <c r="K2473" s="62"/>
      <c r="L2473" s="65">
        <f t="shared" si="352"/>
        <v>6.9959912528783363E-2</v>
      </c>
      <c r="M2473" s="65">
        <f t="shared" si="353"/>
        <v>9.9976794946112557E-2</v>
      </c>
      <c r="N2473" s="65">
        <f t="shared" si="354"/>
        <v>0.23060583356318312</v>
      </c>
      <c r="O2473" s="65">
        <f t="shared" si="355"/>
        <v>0.10487019875570328</v>
      </c>
      <c r="P2473" s="65">
        <f t="shared" si="356"/>
        <v>4.4613925371527557E-2</v>
      </c>
      <c r="Q2473" s="65">
        <f t="shared" si="357"/>
        <v>0.15666635629565748</v>
      </c>
      <c r="R2473" s="65">
        <f t="shared" si="358"/>
        <v>0.15731947954396347</v>
      </c>
      <c r="S2473" s="65">
        <f t="shared" si="359"/>
        <v>0.13598749899506926</v>
      </c>
      <c r="T2473" s="66">
        <f>(L2473*'Football Field'!$F$4)+(M2473*'Football Field'!$F$5)+(N2473*'Football Field'!$F$6)+(O2473*'Football Field'!$F$7)+(P2473*'Football Field'!$F$8)+(Q2473*'Football Field'!$F$9)+(R2473*'Football Field'!$F$10)+(S2473*'Football Field'!$F$11)</f>
        <v>140648494.65600288</v>
      </c>
    </row>
    <row r="2474" spans="2:20" x14ac:dyDescent="0.3">
      <c r="B2474" s="62">
        <f t="shared" si="351"/>
        <v>2447</v>
      </c>
      <c r="C2474" s="62">
        <v>0.51909912557850124</v>
      </c>
      <c r="D2474" s="62">
        <v>0.24501486112284554</v>
      </c>
      <c r="E2474" s="62">
        <v>7.1637160763765473E-2</v>
      </c>
      <c r="F2474" s="62">
        <v>0.65895584125427087</v>
      </c>
      <c r="G2474" s="62">
        <v>0.33097850781449056</v>
      </c>
      <c r="H2474" s="62">
        <v>0.84184659844173293</v>
      </c>
      <c r="I2474" s="62">
        <v>0.76131310337308555</v>
      </c>
      <c r="J2474" s="62">
        <v>0.97316047498922797</v>
      </c>
      <c r="K2474" s="62"/>
      <c r="L2474" s="65">
        <f t="shared" si="352"/>
        <v>0.11792332043608719</v>
      </c>
      <c r="M2474" s="65">
        <f t="shared" si="353"/>
        <v>5.5659824022229742E-2</v>
      </c>
      <c r="N2474" s="65">
        <f t="shared" si="354"/>
        <v>1.6273754756305207E-2</v>
      </c>
      <c r="O2474" s="65">
        <f t="shared" si="355"/>
        <v>0.14969445524467095</v>
      </c>
      <c r="P2474" s="65">
        <f t="shared" si="356"/>
        <v>7.5188114776671491E-2</v>
      </c>
      <c r="Q2474" s="65">
        <f t="shared" si="357"/>
        <v>0.19124159778817001</v>
      </c>
      <c r="R2474" s="65">
        <f t="shared" si="358"/>
        <v>0.17294687010155596</v>
      </c>
      <c r="S2474" s="65">
        <f t="shared" si="359"/>
        <v>0.22107206287430956</v>
      </c>
      <c r="T2474" s="66">
        <f>(L2474*'Football Field'!$F$4)+(M2474*'Football Field'!$F$5)+(N2474*'Football Field'!$F$6)+(O2474*'Football Field'!$F$7)+(P2474*'Football Field'!$F$8)+(Q2474*'Football Field'!$F$9)+(R2474*'Football Field'!$F$10)+(S2474*'Football Field'!$F$11)</f>
        <v>140603360.05712491</v>
      </c>
    </row>
    <row r="2475" spans="2:20" x14ac:dyDescent="0.3">
      <c r="B2475" s="62">
        <f t="shared" si="351"/>
        <v>2448</v>
      </c>
      <c r="C2475" s="62">
        <v>0.7840332134860224</v>
      </c>
      <c r="D2475" s="62">
        <v>0.68676581571695505</v>
      </c>
      <c r="E2475" s="62">
        <v>0.83867018608971899</v>
      </c>
      <c r="F2475" s="62">
        <v>0.88168718172404859</v>
      </c>
      <c r="G2475" s="62">
        <v>0.93706617073663501</v>
      </c>
      <c r="H2475" s="62">
        <v>0.21332380978739029</v>
      </c>
      <c r="I2475" s="62">
        <v>0.38687078556908983</v>
      </c>
      <c r="J2475" s="62">
        <v>3.5953811514625955E-2</v>
      </c>
      <c r="K2475" s="62"/>
      <c r="L2475" s="65">
        <f t="shared" si="352"/>
        <v>0.16456174753432537</v>
      </c>
      <c r="M2475" s="65">
        <f t="shared" si="353"/>
        <v>0.14414616732717458</v>
      </c>
      <c r="N2475" s="65">
        <f t="shared" si="354"/>
        <v>0.17602957254096288</v>
      </c>
      <c r="O2475" s="65">
        <f t="shared" si="355"/>
        <v>0.18505846551832386</v>
      </c>
      <c r="P2475" s="65">
        <f t="shared" si="356"/>
        <v>0.19668203331091189</v>
      </c>
      <c r="Q2475" s="65">
        <f t="shared" si="357"/>
        <v>4.4774810971600264E-2</v>
      </c>
      <c r="R2475" s="65">
        <f t="shared" si="358"/>
        <v>8.1200810690351802E-2</v>
      </c>
      <c r="S2475" s="65">
        <f t="shared" si="359"/>
        <v>7.5463921063493016E-3</v>
      </c>
      <c r="T2475" s="66">
        <f>(L2475*'Football Field'!$F$4)+(M2475*'Football Field'!$F$5)+(N2475*'Football Field'!$F$6)+(O2475*'Football Field'!$F$7)+(P2475*'Football Field'!$F$8)+(Q2475*'Football Field'!$F$9)+(R2475*'Football Field'!$F$10)+(S2475*'Football Field'!$F$11)</f>
        <v>140102584.30902782</v>
      </c>
    </row>
    <row r="2476" spans="2:20" x14ac:dyDescent="0.3">
      <c r="B2476" s="62">
        <f t="shared" si="351"/>
        <v>2449</v>
      </c>
      <c r="C2476" s="62">
        <v>0.30177181235805906</v>
      </c>
      <c r="D2476" s="62">
        <v>0.38400205216519956</v>
      </c>
      <c r="E2476" s="62">
        <v>0.25810081766609749</v>
      </c>
      <c r="F2476" s="62">
        <v>0.57246760060760449</v>
      </c>
      <c r="G2476" s="62">
        <v>0.22915032366480792</v>
      </c>
      <c r="H2476" s="62">
        <v>0.94085750138577962</v>
      </c>
      <c r="I2476" s="62">
        <v>0.73617068403881136</v>
      </c>
      <c r="J2476" s="62">
        <v>0.12430808068634025</v>
      </c>
      <c r="K2476" s="62"/>
      <c r="L2476" s="65">
        <f t="shared" si="352"/>
        <v>8.5082146108495016E-2</v>
      </c>
      <c r="M2476" s="65">
        <f t="shared" si="353"/>
        <v>0.10826630377762288</v>
      </c>
      <c r="N2476" s="65">
        <f t="shared" si="354"/>
        <v>7.2769458843071705E-2</v>
      </c>
      <c r="O2476" s="65">
        <f t="shared" si="355"/>
        <v>0.16140265605551021</v>
      </c>
      <c r="P2476" s="65">
        <f t="shared" si="356"/>
        <v>6.4607098875507141E-2</v>
      </c>
      <c r="Q2476" s="65">
        <f t="shared" si="357"/>
        <v>0.2652672387611773</v>
      </c>
      <c r="R2476" s="65">
        <f t="shared" si="358"/>
        <v>0.2075574296046678</v>
      </c>
      <c r="S2476" s="65">
        <f t="shared" si="359"/>
        <v>3.5047667973947989E-2</v>
      </c>
      <c r="T2476" s="66">
        <f>(L2476*'Football Field'!$F$4)+(M2476*'Football Field'!$F$5)+(N2476*'Football Field'!$F$6)+(O2476*'Football Field'!$F$7)+(P2476*'Football Field'!$F$8)+(Q2476*'Football Field'!$F$9)+(R2476*'Football Field'!$F$10)+(S2476*'Football Field'!$F$11)</f>
        <v>144649517.0849824</v>
      </c>
    </row>
    <row r="2477" spans="2:20" x14ac:dyDescent="0.3">
      <c r="B2477" s="62">
        <f t="shared" si="351"/>
        <v>2450</v>
      </c>
      <c r="C2477" s="62">
        <v>0.50309683564628249</v>
      </c>
      <c r="D2477" s="62">
        <v>0.36998384829209952</v>
      </c>
      <c r="E2477" s="62">
        <v>0.41280868897810641</v>
      </c>
      <c r="F2477" s="62">
        <v>0.41995138129602183</v>
      </c>
      <c r="G2477" s="62">
        <v>0.18190838571668122</v>
      </c>
      <c r="H2477" s="62">
        <v>0.8241683145250327</v>
      </c>
      <c r="I2477" s="62">
        <v>0.85029089845750594</v>
      </c>
      <c r="J2477" s="62">
        <v>0.73288032078647247</v>
      </c>
      <c r="K2477" s="62"/>
      <c r="L2477" s="65">
        <f t="shared" si="352"/>
        <v>0.11713304983133228</v>
      </c>
      <c r="M2477" s="65">
        <f t="shared" si="353"/>
        <v>8.6141143152123123E-2</v>
      </c>
      <c r="N2477" s="65">
        <f t="shared" si="354"/>
        <v>9.6111796598291291E-2</v>
      </c>
      <c r="O2477" s="65">
        <f t="shared" si="355"/>
        <v>9.7774787251232897E-2</v>
      </c>
      <c r="P2477" s="65">
        <f t="shared" si="356"/>
        <v>4.2352649627615847E-2</v>
      </c>
      <c r="Q2477" s="65">
        <f t="shared" si="357"/>
        <v>0.19188621635962608</v>
      </c>
      <c r="R2477" s="65">
        <f t="shared" si="358"/>
        <v>0.19796818251144033</v>
      </c>
      <c r="S2477" s="65">
        <f t="shared" si="359"/>
        <v>0.17063217466833813</v>
      </c>
      <c r="T2477" s="66">
        <f>(L2477*'Football Field'!$F$4)+(M2477*'Football Field'!$F$5)+(N2477*'Football Field'!$F$6)+(O2477*'Football Field'!$F$7)+(P2477*'Football Field'!$F$8)+(Q2477*'Football Field'!$F$9)+(R2477*'Football Field'!$F$10)+(S2477*'Football Field'!$F$11)</f>
        <v>142620401.11475247</v>
      </c>
    </row>
    <row r="2478" spans="2:20" x14ac:dyDescent="0.3">
      <c r="B2478" s="62">
        <f t="shared" si="351"/>
        <v>2451</v>
      </c>
      <c r="C2478" s="62">
        <v>0.47221908056961226</v>
      </c>
      <c r="D2478" s="62">
        <v>0.20995099671112027</v>
      </c>
      <c r="E2478" s="62">
        <v>0.65719613654634801</v>
      </c>
      <c r="F2478" s="62">
        <v>0.90214706382995802</v>
      </c>
      <c r="G2478" s="62">
        <v>0.90586890537321429</v>
      </c>
      <c r="H2478" s="62">
        <v>0.92218725021513648</v>
      </c>
      <c r="I2478" s="62">
        <v>0.1577839872424649</v>
      </c>
      <c r="J2478" s="62">
        <v>4.6026199530325718E-2</v>
      </c>
      <c r="K2478" s="62"/>
      <c r="L2478" s="65">
        <f t="shared" si="352"/>
        <v>0.1105024880910541</v>
      </c>
      <c r="M2478" s="65">
        <f t="shared" si="353"/>
        <v>4.9129966298249693E-2</v>
      </c>
      <c r="N2478" s="65">
        <f t="shared" si="354"/>
        <v>0.15378838179219662</v>
      </c>
      <c r="O2478" s="65">
        <f t="shared" si="355"/>
        <v>0.21110857074432343</v>
      </c>
      <c r="P2478" s="65">
        <f t="shared" si="356"/>
        <v>0.21197950706971372</v>
      </c>
      <c r="Q2478" s="65">
        <f t="shared" si="357"/>
        <v>0.2157981111472641</v>
      </c>
      <c r="R2478" s="65">
        <f t="shared" si="358"/>
        <v>3.6922530004903621E-2</v>
      </c>
      <c r="S2478" s="65">
        <f t="shared" si="359"/>
        <v>1.0770444852294659E-2</v>
      </c>
      <c r="T2478" s="66">
        <f>(L2478*'Football Field'!$F$4)+(M2478*'Football Field'!$F$5)+(N2478*'Football Field'!$F$6)+(O2478*'Football Field'!$F$7)+(P2478*'Football Field'!$F$8)+(Q2478*'Football Field'!$F$9)+(R2478*'Football Field'!$F$10)+(S2478*'Football Field'!$F$11)</f>
        <v>135400421.45103008</v>
      </c>
    </row>
    <row r="2479" spans="2:20" x14ac:dyDescent="0.3">
      <c r="B2479" s="62">
        <f t="shared" si="351"/>
        <v>2452</v>
      </c>
      <c r="C2479" s="62">
        <v>0.49367585503922073</v>
      </c>
      <c r="D2479" s="62">
        <v>0.83937523382739043</v>
      </c>
      <c r="E2479" s="62">
        <v>0.54728129061034925</v>
      </c>
      <c r="F2479" s="62">
        <v>0.29821855314366719</v>
      </c>
      <c r="G2479" s="62">
        <v>0.69871029422320063</v>
      </c>
      <c r="H2479" s="62">
        <v>0.91805533398008043</v>
      </c>
      <c r="I2479" s="62">
        <v>0.4968053228333047</v>
      </c>
      <c r="J2479" s="62">
        <v>0.90032868624020801</v>
      </c>
      <c r="K2479" s="62"/>
      <c r="L2479" s="65">
        <f t="shared" si="352"/>
        <v>9.5075696608696567E-2</v>
      </c>
      <c r="M2479" s="65">
        <f t="shared" si="353"/>
        <v>0.16165300420837181</v>
      </c>
      <c r="N2479" s="65">
        <f t="shared" si="354"/>
        <v>0.10539942234272652</v>
      </c>
      <c r="O2479" s="65">
        <f t="shared" si="355"/>
        <v>5.7433103912929231E-2</v>
      </c>
      <c r="P2479" s="65">
        <f t="shared" si="356"/>
        <v>0.13456272425083557</v>
      </c>
      <c r="Q2479" s="65">
        <f t="shared" si="357"/>
        <v>0.17680579172046254</v>
      </c>
      <c r="R2479" s="65">
        <f t="shared" si="358"/>
        <v>9.5678392340116061E-2</v>
      </c>
      <c r="S2479" s="65">
        <f t="shared" si="359"/>
        <v>0.17339186461586178</v>
      </c>
      <c r="T2479" s="66">
        <f>(L2479*'Football Field'!$F$4)+(M2479*'Football Field'!$F$5)+(N2479*'Football Field'!$F$6)+(O2479*'Football Field'!$F$7)+(P2479*'Football Field'!$F$8)+(Q2479*'Football Field'!$F$9)+(R2479*'Football Field'!$F$10)+(S2479*'Football Field'!$F$11)</f>
        <v>135825035.66090494</v>
      </c>
    </row>
    <row r="2480" spans="2:20" x14ac:dyDescent="0.3">
      <c r="B2480" s="62">
        <f t="shared" si="351"/>
        <v>2453</v>
      </c>
      <c r="C2480" s="62">
        <v>0.52555191202560469</v>
      </c>
      <c r="D2480" s="62">
        <v>0.56884755294861122</v>
      </c>
      <c r="E2480" s="62">
        <v>0.63107549947268937</v>
      </c>
      <c r="F2480" s="62">
        <v>0.90756960722387603</v>
      </c>
      <c r="G2480" s="62">
        <v>0.78096944418444858</v>
      </c>
      <c r="H2480" s="62">
        <v>0.97056881010295848</v>
      </c>
      <c r="I2480" s="62">
        <v>0.18186836153672903</v>
      </c>
      <c r="J2480" s="62">
        <v>6.5489212614397774E-2</v>
      </c>
      <c r="K2480" s="62"/>
      <c r="L2480" s="65">
        <f t="shared" si="352"/>
        <v>0.11346258082534948</v>
      </c>
      <c r="M2480" s="65">
        <f t="shared" si="353"/>
        <v>0.12280977383370181</v>
      </c>
      <c r="N2480" s="65">
        <f t="shared" si="354"/>
        <v>0.13624430475353178</v>
      </c>
      <c r="O2480" s="65">
        <f t="shared" si="355"/>
        <v>0.19593723770764779</v>
      </c>
      <c r="P2480" s="65">
        <f t="shared" si="356"/>
        <v>0.16860524461109594</v>
      </c>
      <c r="Q2480" s="65">
        <f t="shared" si="357"/>
        <v>0.20953827689148435</v>
      </c>
      <c r="R2480" s="65">
        <f t="shared" si="358"/>
        <v>3.9263968407805265E-2</v>
      </c>
      <c r="S2480" s="65">
        <f t="shared" si="359"/>
        <v>1.4138612969383676E-2</v>
      </c>
      <c r="T2480" s="66">
        <f>(L2480*'Football Field'!$F$4)+(M2480*'Football Field'!$F$5)+(N2480*'Football Field'!$F$6)+(O2480*'Football Field'!$F$7)+(P2480*'Football Field'!$F$8)+(Q2480*'Football Field'!$F$9)+(R2480*'Football Field'!$F$10)+(S2480*'Football Field'!$F$11)</f>
        <v>131378813.35898994</v>
      </c>
    </row>
    <row r="2481" spans="2:20" x14ac:dyDescent="0.3">
      <c r="B2481" s="62">
        <f t="shared" si="351"/>
        <v>2454</v>
      </c>
      <c r="C2481" s="62">
        <v>8.9758851863035893E-2</v>
      </c>
      <c r="D2481" s="62">
        <v>0.33700428250617964</v>
      </c>
      <c r="E2481" s="62">
        <v>0.86542829572402014</v>
      </c>
      <c r="F2481" s="62">
        <v>0.42010313844739566</v>
      </c>
      <c r="G2481" s="62">
        <v>0.16587949464717</v>
      </c>
      <c r="H2481" s="62">
        <v>0.52302799821941948</v>
      </c>
      <c r="I2481" s="62">
        <v>0.79446203051877029</v>
      </c>
      <c r="J2481" s="62">
        <v>0.1737075351659173</v>
      </c>
      <c r="K2481" s="62"/>
      <c r="L2481" s="65">
        <f t="shared" si="352"/>
        <v>2.6639641392275395E-2</v>
      </c>
      <c r="M2481" s="65">
        <f t="shared" si="353"/>
        <v>0.10001992056811101</v>
      </c>
      <c r="N2481" s="65">
        <f t="shared" si="354"/>
        <v>0.25685154132759408</v>
      </c>
      <c r="O2481" s="65">
        <f t="shared" si="355"/>
        <v>0.12468293347919744</v>
      </c>
      <c r="P2481" s="65">
        <f t="shared" si="356"/>
        <v>4.9231581732745805E-2</v>
      </c>
      <c r="Q2481" s="65">
        <f t="shared" si="357"/>
        <v>0.15523013075017875</v>
      </c>
      <c r="R2481" s="65">
        <f t="shared" si="358"/>
        <v>0.23578937512585021</v>
      </c>
      <c r="S2481" s="65">
        <f t="shared" si="359"/>
        <v>5.1554875624047328E-2</v>
      </c>
      <c r="T2481" s="66">
        <f>(L2481*'Football Field'!$F$4)+(M2481*'Football Field'!$F$5)+(N2481*'Football Field'!$F$6)+(O2481*'Football Field'!$F$7)+(P2481*'Football Field'!$F$8)+(Q2481*'Football Field'!$F$9)+(R2481*'Football Field'!$F$10)+(S2481*'Football Field'!$F$11)</f>
        <v>152300678.15507215</v>
      </c>
    </row>
    <row r="2482" spans="2:20" x14ac:dyDescent="0.3">
      <c r="B2482" s="62">
        <f t="shared" si="351"/>
        <v>2455</v>
      </c>
      <c r="C2482" s="62">
        <v>0.60800341500845956</v>
      </c>
      <c r="D2482" s="62">
        <v>0.12743806301653959</v>
      </c>
      <c r="E2482" s="62">
        <v>0.52672171455697081</v>
      </c>
      <c r="F2482" s="62">
        <v>0.78479688409841608</v>
      </c>
      <c r="G2482" s="62">
        <v>0.1138181734556617</v>
      </c>
      <c r="H2482" s="62">
        <v>0.25614987826955204</v>
      </c>
      <c r="I2482" s="62">
        <v>0.55973036478120242</v>
      </c>
      <c r="J2482" s="62">
        <v>0.13868657109501348</v>
      </c>
      <c r="K2482" s="62"/>
      <c r="L2482" s="65">
        <f t="shared" si="352"/>
        <v>0.19516406769168712</v>
      </c>
      <c r="M2482" s="65">
        <f t="shared" si="353"/>
        <v>4.0906564244727751E-2</v>
      </c>
      <c r="N2482" s="65">
        <f t="shared" si="354"/>
        <v>0.16907331409157933</v>
      </c>
      <c r="O2482" s="65">
        <f t="shared" si="355"/>
        <v>0.25191330908935328</v>
      </c>
      <c r="P2482" s="65">
        <f t="shared" si="356"/>
        <v>3.6534692339739369E-2</v>
      </c>
      <c r="Q2482" s="65">
        <f t="shared" si="357"/>
        <v>8.2221992422724641E-2</v>
      </c>
      <c r="R2482" s="65">
        <f t="shared" si="358"/>
        <v>0.17966881781368182</v>
      </c>
      <c r="S2482" s="65">
        <f t="shared" si="359"/>
        <v>4.451724230650677E-2</v>
      </c>
      <c r="T2482" s="66">
        <f>(L2482*'Football Field'!$F$4)+(M2482*'Football Field'!$F$5)+(N2482*'Football Field'!$F$6)+(O2482*'Football Field'!$F$7)+(P2482*'Football Field'!$F$8)+(Q2482*'Football Field'!$F$9)+(R2482*'Football Field'!$F$10)+(S2482*'Football Field'!$F$11)</f>
        <v>141401948.61436316</v>
      </c>
    </row>
    <row r="2483" spans="2:20" x14ac:dyDescent="0.3">
      <c r="B2483" s="62">
        <f t="shared" si="351"/>
        <v>2456</v>
      </c>
      <c r="C2483" s="62">
        <v>0.5512363716483063</v>
      </c>
      <c r="D2483" s="62">
        <v>0.55532554332848605</v>
      </c>
      <c r="E2483" s="62">
        <v>0.47511102370920177</v>
      </c>
      <c r="F2483" s="62">
        <v>4.123155007825996E-2</v>
      </c>
      <c r="G2483" s="62">
        <v>0.53443541404112127</v>
      </c>
      <c r="H2483" s="62">
        <v>0.10171068423581198</v>
      </c>
      <c r="I2483" s="62">
        <v>0.91214349720300192</v>
      </c>
      <c r="J2483" s="62">
        <v>6.8777438616088316E-2</v>
      </c>
      <c r="K2483" s="62"/>
      <c r="L2483" s="65">
        <f t="shared" si="352"/>
        <v>0.1701361779753143</v>
      </c>
      <c r="M2483" s="65">
        <f t="shared" si="353"/>
        <v>0.17139827909297159</v>
      </c>
      <c r="N2483" s="65">
        <f t="shared" si="354"/>
        <v>0.14664049370710805</v>
      </c>
      <c r="O2483" s="65">
        <f t="shared" si="355"/>
        <v>1.2725898912179437E-2</v>
      </c>
      <c r="P2483" s="65">
        <f t="shared" si="356"/>
        <v>0.16495065165551723</v>
      </c>
      <c r="Q2483" s="65">
        <f t="shared" si="357"/>
        <v>3.1392462408441422E-2</v>
      </c>
      <c r="R2483" s="65">
        <f t="shared" si="358"/>
        <v>0.2815282451611652</v>
      </c>
      <c r="S2483" s="65">
        <f t="shared" si="359"/>
        <v>2.122779108730281E-2</v>
      </c>
      <c r="T2483" s="66">
        <f>(L2483*'Football Field'!$F$4)+(M2483*'Football Field'!$F$5)+(N2483*'Football Field'!$F$6)+(O2483*'Football Field'!$F$7)+(P2483*'Football Field'!$F$8)+(Q2483*'Football Field'!$F$9)+(R2483*'Football Field'!$F$10)+(S2483*'Football Field'!$F$11)</f>
        <v>163305439.58093968</v>
      </c>
    </row>
    <row r="2484" spans="2:20" x14ac:dyDescent="0.3">
      <c r="B2484" s="62">
        <f t="shared" si="351"/>
        <v>2457</v>
      </c>
      <c r="C2484" s="62">
        <v>0.70303774535890529</v>
      </c>
      <c r="D2484" s="62">
        <v>0.35980236524017495</v>
      </c>
      <c r="E2484" s="62">
        <v>0.84560398284256522</v>
      </c>
      <c r="F2484" s="62">
        <v>0.29979151723625042</v>
      </c>
      <c r="G2484" s="62">
        <v>0.22623808789754085</v>
      </c>
      <c r="H2484" s="62">
        <v>0.65870444995122512</v>
      </c>
      <c r="I2484" s="62">
        <v>0.11132784749492597</v>
      </c>
      <c r="J2484" s="62">
        <v>0.79508284849094235</v>
      </c>
      <c r="K2484" s="62"/>
      <c r="L2484" s="65">
        <f t="shared" si="352"/>
        <v>0.17577750431109412</v>
      </c>
      <c r="M2484" s="65">
        <f t="shared" si="353"/>
        <v>8.9959838180323673E-2</v>
      </c>
      <c r="N2484" s="65">
        <f t="shared" si="354"/>
        <v>0.21142272761429992</v>
      </c>
      <c r="O2484" s="65">
        <f t="shared" si="355"/>
        <v>7.4955583908972778E-2</v>
      </c>
      <c r="P2484" s="65">
        <f t="shared" si="356"/>
        <v>5.6565336261486333E-2</v>
      </c>
      <c r="Q2484" s="65">
        <f t="shared" si="357"/>
        <v>0.16469304109970534</v>
      </c>
      <c r="R2484" s="65">
        <f t="shared" si="358"/>
        <v>2.7834822983784625E-2</v>
      </c>
      <c r="S2484" s="65">
        <f t="shared" si="359"/>
        <v>0.19879114564033321</v>
      </c>
      <c r="T2484" s="66">
        <f>(L2484*'Football Field'!$F$4)+(M2484*'Football Field'!$F$5)+(N2484*'Football Field'!$F$6)+(O2484*'Football Field'!$F$7)+(P2484*'Football Field'!$F$8)+(Q2484*'Football Field'!$F$9)+(R2484*'Football Field'!$F$10)+(S2484*'Football Field'!$F$11)</f>
        <v>122950594.74647616</v>
      </c>
    </row>
    <row r="2485" spans="2:20" x14ac:dyDescent="0.3">
      <c r="B2485" s="62">
        <f t="shared" si="351"/>
        <v>2458</v>
      </c>
      <c r="C2485" s="62">
        <v>0.88449662280647734</v>
      </c>
      <c r="D2485" s="62">
        <v>6.1258627859150816E-2</v>
      </c>
      <c r="E2485" s="62">
        <v>0.72329101368780413</v>
      </c>
      <c r="F2485" s="62">
        <v>0.3478014369661524</v>
      </c>
      <c r="G2485" s="62">
        <v>0.41962480815079362</v>
      </c>
      <c r="H2485" s="62">
        <v>0.58108599605946365</v>
      </c>
      <c r="I2485" s="62">
        <v>0.78776481022173317</v>
      </c>
      <c r="J2485" s="62">
        <v>0.95125445086717475</v>
      </c>
      <c r="K2485" s="62"/>
      <c r="L2485" s="65">
        <f t="shared" si="352"/>
        <v>0.18595230987576777</v>
      </c>
      <c r="M2485" s="65">
        <f t="shared" si="353"/>
        <v>1.2878718874115449E-2</v>
      </c>
      <c r="N2485" s="65">
        <f t="shared" si="354"/>
        <v>0.15206121904781997</v>
      </c>
      <c r="O2485" s="65">
        <f t="shared" si="355"/>
        <v>7.3120098951601847E-2</v>
      </c>
      <c r="P2485" s="65">
        <f t="shared" si="356"/>
        <v>8.8219898578277015E-2</v>
      </c>
      <c r="Q2485" s="65">
        <f t="shared" si="357"/>
        <v>0.12216472106006017</v>
      </c>
      <c r="R2485" s="65">
        <f t="shared" si="358"/>
        <v>0.16561587949853318</v>
      </c>
      <c r="S2485" s="65">
        <f t="shared" si="359"/>
        <v>0.19998715411382439</v>
      </c>
      <c r="T2485" s="66">
        <f>(L2485*'Football Field'!$F$4)+(M2485*'Football Field'!$F$5)+(N2485*'Football Field'!$F$6)+(O2485*'Football Field'!$F$7)+(P2485*'Football Field'!$F$8)+(Q2485*'Football Field'!$F$9)+(R2485*'Football Field'!$F$10)+(S2485*'Football Field'!$F$11)</f>
        <v>143310822.15033236</v>
      </c>
    </row>
    <row r="2486" spans="2:20" x14ac:dyDescent="0.3">
      <c r="B2486" s="62">
        <f t="shared" si="351"/>
        <v>2459</v>
      </c>
      <c r="C2486" s="62">
        <v>0.62538052999588545</v>
      </c>
      <c r="D2486" s="62">
        <v>6.6525798735998731E-2</v>
      </c>
      <c r="E2486" s="62">
        <v>0.330115901908275</v>
      </c>
      <c r="F2486" s="62">
        <v>0.55162602164810293</v>
      </c>
      <c r="G2486" s="62">
        <v>0.49195267879651605</v>
      </c>
      <c r="H2486" s="62">
        <v>9.2085707882958223E-2</v>
      </c>
      <c r="I2486" s="62">
        <v>0.28076164514421442</v>
      </c>
      <c r="J2486" s="62">
        <v>0.49405205581294986</v>
      </c>
      <c r="K2486" s="62"/>
      <c r="L2486" s="65">
        <f t="shared" si="352"/>
        <v>0.21325846803206203</v>
      </c>
      <c r="M2486" s="65">
        <f t="shared" si="353"/>
        <v>2.2685691738982855E-2</v>
      </c>
      <c r="N2486" s="65">
        <f t="shared" si="354"/>
        <v>0.11257147950295857</v>
      </c>
      <c r="O2486" s="65">
        <f t="shared" si="355"/>
        <v>0.18810774346311915</v>
      </c>
      <c r="P2486" s="65">
        <f t="shared" si="356"/>
        <v>0.1677587798026017</v>
      </c>
      <c r="Q2486" s="65">
        <f t="shared" si="357"/>
        <v>3.1401772279186321E-2</v>
      </c>
      <c r="R2486" s="65">
        <f t="shared" si="358"/>
        <v>9.5741385370616716E-2</v>
      </c>
      <c r="S2486" s="65">
        <f t="shared" si="359"/>
        <v>0.16847467981047265</v>
      </c>
      <c r="T2486" s="66">
        <f>(L2486*'Football Field'!$F$4)+(M2486*'Football Field'!$F$5)+(N2486*'Football Field'!$F$6)+(O2486*'Football Field'!$F$7)+(P2486*'Football Field'!$F$8)+(Q2486*'Football Field'!$F$9)+(R2486*'Football Field'!$F$10)+(S2486*'Football Field'!$F$11)</f>
        <v>139511235.0468663</v>
      </c>
    </row>
    <row r="2487" spans="2:20" x14ac:dyDescent="0.3">
      <c r="B2487" s="62">
        <f t="shared" si="351"/>
        <v>2460</v>
      </c>
      <c r="C2487" s="62">
        <v>3.8798242871577848E-2</v>
      </c>
      <c r="D2487" s="62">
        <v>0.36735955620559968</v>
      </c>
      <c r="E2487" s="62">
        <v>0.27934321022665431</v>
      </c>
      <c r="F2487" s="62">
        <v>0.60144275572541006</v>
      </c>
      <c r="G2487" s="62">
        <v>0.78511318370113725</v>
      </c>
      <c r="H2487" s="62">
        <v>0.34951564165494264</v>
      </c>
      <c r="I2487" s="62">
        <v>0.86256142287617843</v>
      </c>
      <c r="J2487" s="62">
        <v>4.9320202498769672E-2</v>
      </c>
      <c r="K2487" s="62"/>
      <c r="L2487" s="65">
        <f t="shared" si="352"/>
        <v>1.1639050774461899E-2</v>
      </c>
      <c r="M2487" s="65">
        <f t="shared" si="353"/>
        <v>0.11020387034828825</v>
      </c>
      <c r="N2487" s="65">
        <f t="shared" si="354"/>
        <v>8.3799924086536096E-2</v>
      </c>
      <c r="O2487" s="65">
        <f t="shared" si="355"/>
        <v>0.18042628360750934</v>
      </c>
      <c r="P2487" s="65">
        <f t="shared" si="356"/>
        <v>0.23552541384525194</v>
      </c>
      <c r="Q2487" s="65">
        <f t="shared" si="357"/>
        <v>0.104850890107464</v>
      </c>
      <c r="R2487" s="65">
        <f t="shared" si="358"/>
        <v>0.25875904303651931</v>
      </c>
      <c r="S2487" s="65">
        <f t="shared" si="359"/>
        <v>1.4795524193969192E-2</v>
      </c>
      <c r="T2487" s="66">
        <f>(L2487*'Football Field'!$F$4)+(M2487*'Football Field'!$F$5)+(N2487*'Football Field'!$F$6)+(O2487*'Football Field'!$F$7)+(P2487*'Football Field'!$F$8)+(Q2487*'Football Field'!$F$9)+(R2487*'Football Field'!$F$10)+(S2487*'Football Field'!$F$11)</f>
        <v>166385315.96599323</v>
      </c>
    </row>
    <row r="2488" spans="2:20" x14ac:dyDescent="0.3">
      <c r="B2488" s="62">
        <f t="shared" si="351"/>
        <v>2461</v>
      </c>
      <c r="C2488" s="62">
        <v>0.8034467908020585</v>
      </c>
      <c r="D2488" s="62">
        <v>0.67374377161965826</v>
      </c>
      <c r="E2488" s="62">
        <v>0.90140757125174742</v>
      </c>
      <c r="F2488" s="62">
        <v>0.75620587710144482</v>
      </c>
      <c r="G2488" s="62">
        <v>0.80263835954214857</v>
      </c>
      <c r="H2488" s="62">
        <v>0.51978363203720213</v>
      </c>
      <c r="I2488" s="62">
        <v>0.77986663671545009</v>
      </c>
      <c r="J2488" s="62">
        <v>0.62362639141843912</v>
      </c>
      <c r="K2488" s="62"/>
      <c r="L2488" s="65">
        <f t="shared" si="352"/>
        <v>0.13709013972900491</v>
      </c>
      <c r="M2488" s="65">
        <f t="shared" si="353"/>
        <v>0.11495923420228202</v>
      </c>
      <c r="N2488" s="65">
        <f t="shared" si="354"/>
        <v>0.15380494553015073</v>
      </c>
      <c r="O2488" s="65">
        <f t="shared" si="355"/>
        <v>0.12902953940763465</v>
      </c>
      <c r="P2488" s="65">
        <f t="shared" si="356"/>
        <v>0.13695219910163406</v>
      </c>
      <c r="Q2488" s="65">
        <f t="shared" si="357"/>
        <v>8.8689396187264166E-2</v>
      </c>
      <c r="R2488" s="65">
        <f t="shared" si="358"/>
        <v>0.13306671632925796</v>
      </c>
      <c r="S2488" s="65">
        <f t="shared" si="359"/>
        <v>0.10640782951277163</v>
      </c>
      <c r="T2488" s="66">
        <f>(L2488*'Football Field'!$F$4)+(M2488*'Football Field'!$F$5)+(N2488*'Football Field'!$F$6)+(O2488*'Football Field'!$F$7)+(P2488*'Football Field'!$F$8)+(Q2488*'Football Field'!$F$9)+(R2488*'Football Field'!$F$10)+(S2488*'Football Field'!$F$11)</f>
        <v>142415488.67604983</v>
      </c>
    </row>
    <row r="2489" spans="2:20" x14ac:dyDescent="0.3">
      <c r="B2489" s="62">
        <f t="shared" si="351"/>
        <v>2462</v>
      </c>
      <c r="C2489" s="62">
        <v>0.4382604518776374</v>
      </c>
      <c r="D2489" s="62">
        <v>0.98366171879505493</v>
      </c>
      <c r="E2489" s="62">
        <v>0.20949041881929908</v>
      </c>
      <c r="F2489" s="62">
        <v>0.77642168637313702</v>
      </c>
      <c r="G2489" s="62">
        <v>0.83975531306886742</v>
      </c>
      <c r="H2489" s="62">
        <v>0.90959045480214018</v>
      </c>
      <c r="I2489" s="62">
        <v>0.53890323370516591</v>
      </c>
      <c r="J2489" s="62">
        <v>0.35562397752972152</v>
      </c>
      <c r="K2489" s="62"/>
      <c r="L2489" s="65">
        <f t="shared" si="352"/>
        <v>8.6754918635947614E-2</v>
      </c>
      <c r="M2489" s="65">
        <f t="shared" si="353"/>
        <v>0.19471867017375241</v>
      </c>
      <c r="N2489" s="65">
        <f t="shared" si="354"/>
        <v>4.1469231736093688E-2</v>
      </c>
      <c r="O2489" s="65">
        <f t="shared" si="355"/>
        <v>0.15369490890611606</v>
      </c>
      <c r="P2489" s="65">
        <f t="shared" si="356"/>
        <v>0.16623198271089923</v>
      </c>
      <c r="Q2489" s="65">
        <f t="shared" si="357"/>
        <v>0.1800560501416778</v>
      </c>
      <c r="R2489" s="65">
        <f t="shared" si="358"/>
        <v>0.10667744714915335</v>
      </c>
      <c r="S2489" s="65">
        <f t="shared" si="359"/>
        <v>7.0396790546359833E-2</v>
      </c>
      <c r="T2489" s="66">
        <f>(L2489*'Football Field'!$F$4)+(M2489*'Football Field'!$F$5)+(N2489*'Football Field'!$F$6)+(O2489*'Football Field'!$F$7)+(P2489*'Football Field'!$F$8)+(Q2489*'Football Field'!$F$9)+(R2489*'Football Field'!$F$10)+(S2489*'Football Field'!$F$11)</f>
        <v>138095647.96784264</v>
      </c>
    </row>
    <row r="2490" spans="2:20" x14ac:dyDescent="0.3">
      <c r="B2490" s="62">
        <f t="shared" si="351"/>
        <v>2463</v>
      </c>
      <c r="C2490" s="62">
        <v>0.90217126761728728</v>
      </c>
      <c r="D2490" s="62">
        <v>0.19212019996504626</v>
      </c>
      <c r="E2490" s="62">
        <v>0.7133002888284401</v>
      </c>
      <c r="F2490" s="62">
        <v>0.58467704819413302</v>
      </c>
      <c r="G2490" s="62">
        <v>0.48492724517979746</v>
      </c>
      <c r="H2490" s="62">
        <v>0.13946115471023879</v>
      </c>
      <c r="I2490" s="62">
        <v>0.20555442863553131</v>
      </c>
      <c r="J2490" s="62">
        <v>0.69957991441437972</v>
      </c>
      <c r="K2490" s="62"/>
      <c r="L2490" s="65">
        <f t="shared" si="352"/>
        <v>0.23004059667120008</v>
      </c>
      <c r="M2490" s="65">
        <f t="shared" si="353"/>
        <v>4.8987866294249789E-2</v>
      </c>
      <c r="N2490" s="65">
        <f t="shared" si="354"/>
        <v>0.18188123468086548</v>
      </c>
      <c r="O2490" s="65">
        <f t="shared" si="355"/>
        <v>0.14908417265577423</v>
      </c>
      <c r="P2490" s="65">
        <f t="shared" si="356"/>
        <v>0.12364941871614132</v>
      </c>
      <c r="Q2490" s="65">
        <f t="shared" si="357"/>
        <v>3.5560573023710351E-2</v>
      </c>
      <c r="R2490" s="65">
        <f t="shared" si="358"/>
        <v>5.2413399882054894E-2</v>
      </c>
      <c r="S2490" s="65">
        <f t="shared" si="359"/>
        <v>0.17838273807600391</v>
      </c>
      <c r="T2490" s="66">
        <f>(L2490*'Football Field'!$F$4)+(M2490*'Football Field'!$F$5)+(N2490*'Football Field'!$F$6)+(O2490*'Football Field'!$F$7)+(P2490*'Football Field'!$F$8)+(Q2490*'Football Field'!$F$9)+(R2490*'Football Field'!$F$10)+(S2490*'Football Field'!$F$11)</f>
        <v>131329323.25977126</v>
      </c>
    </row>
    <row r="2491" spans="2:20" x14ac:dyDescent="0.3">
      <c r="B2491" s="62">
        <f t="shared" si="351"/>
        <v>2464</v>
      </c>
      <c r="C2491" s="62">
        <v>0.86793826836239718</v>
      </c>
      <c r="D2491" s="62">
        <v>0.81058043344727182</v>
      </c>
      <c r="E2491" s="62">
        <v>0.44023680385489738</v>
      </c>
      <c r="F2491" s="62">
        <v>0.91068266348602933</v>
      </c>
      <c r="G2491" s="62">
        <v>0.43802844503937954</v>
      </c>
      <c r="H2491" s="62">
        <v>0.659391793494429</v>
      </c>
      <c r="I2491" s="62">
        <v>0.64730116662002091</v>
      </c>
      <c r="J2491" s="62">
        <v>0.3463000197777506</v>
      </c>
      <c r="K2491" s="62"/>
      <c r="L2491" s="65">
        <f t="shared" si="352"/>
        <v>0.16950397760495797</v>
      </c>
      <c r="M2491" s="65">
        <f t="shared" si="353"/>
        <v>0.15830228098744828</v>
      </c>
      <c r="N2491" s="65">
        <f t="shared" si="354"/>
        <v>8.5976033159931298E-2</v>
      </c>
      <c r="O2491" s="65">
        <f t="shared" si="355"/>
        <v>0.17785174294481784</v>
      </c>
      <c r="P2491" s="65">
        <f t="shared" si="356"/>
        <v>8.554475179251847E-2</v>
      </c>
      <c r="Q2491" s="65">
        <f t="shared" si="357"/>
        <v>0.12877590016655971</v>
      </c>
      <c r="R2491" s="65">
        <f t="shared" si="358"/>
        <v>0.12641466156048195</v>
      </c>
      <c r="S2491" s="65">
        <f t="shared" si="359"/>
        <v>6.7630651783284645E-2</v>
      </c>
      <c r="T2491" s="66">
        <f>(L2491*'Football Field'!$F$4)+(M2491*'Football Field'!$F$5)+(N2491*'Football Field'!$F$6)+(O2491*'Football Field'!$F$7)+(P2491*'Football Field'!$F$8)+(Q2491*'Football Field'!$F$9)+(R2491*'Football Field'!$F$10)+(S2491*'Football Field'!$F$11)</f>
        <v>135254037.69599694</v>
      </c>
    </row>
    <row r="2492" spans="2:20" x14ac:dyDescent="0.3">
      <c r="B2492" s="62">
        <f t="shared" si="351"/>
        <v>2465</v>
      </c>
      <c r="C2492" s="62">
        <v>2.163407243760318E-2</v>
      </c>
      <c r="D2492" s="62">
        <v>0.26898964424088245</v>
      </c>
      <c r="E2492" s="62">
        <v>0.26196146168458734</v>
      </c>
      <c r="F2492" s="62">
        <v>0.43281989884037608</v>
      </c>
      <c r="G2492" s="62">
        <v>0.40264660662891194</v>
      </c>
      <c r="H2492" s="62">
        <v>0.3125662638290112</v>
      </c>
      <c r="I2492" s="62">
        <v>0.18088283096424951</v>
      </c>
      <c r="J2492" s="62">
        <v>0.61565653214875882</v>
      </c>
      <c r="K2492" s="62"/>
      <c r="L2492" s="65">
        <f t="shared" si="352"/>
        <v>8.6634800075508066E-3</v>
      </c>
      <c r="M2492" s="65">
        <f t="shared" si="353"/>
        <v>0.10771834160398468</v>
      </c>
      <c r="N2492" s="65">
        <f t="shared" si="354"/>
        <v>0.10490386831230582</v>
      </c>
      <c r="O2492" s="65">
        <f t="shared" si="355"/>
        <v>0.17332504322931763</v>
      </c>
      <c r="P2492" s="65">
        <f t="shared" si="356"/>
        <v>0.1612419869952243</v>
      </c>
      <c r="Q2492" s="65">
        <f t="shared" si="357"/>
        <v>0.12516883196761155</v>
      </c>
      <c r="R2492" s="65">
        <f t="shared" si="358"/>
        <v>7.2435497028481913E-2</v>
      </c>
      <c r="S2492" s="65">
        <f t="shared" si="359"/>
        <v>0.2465429508555233</v>
      </c>
      <c r="T2492" s="66">
        <f>(L2492*'Football Field'!$F$4)+(M2492*'Football Field'!$F$5)+(N2492*'Football Field'!$F$6)+(O2492*'Football Field'!$F$7)+(P2492*'Football Field'!$F$8)+(Q2492*'Football Field'!$F$9)+(R2492*'Football Field'!$F$10)+(S2492*'Football Field'!$F$11)</f>
        <v>136751900.5160605</v>
      </c>
    </row>
    <row r="2493" spans="2:20" x14ac:dyDescent="0.3">
      <c r="B2493" s="62">
        <f t="shared" si="351"/>
        <v>2466</v>
      </c>
      <c r="C2493" s="62">
        <v>0.4377818178684133</v>
      </c>
      <c r="D2493" s="62">
        <v>0.61145057949338266</v>
      </c>
      <c r="E2493" s="62">
        <v>0.45753757065381739</v>
      </c>
      <c r="F2493" s="62">
        <v>0.77743560874083206</v>
      </c>
      <c r="G2493" s="62">
        <v>0.84783716767289519</v>
      </c>
      <c r="H2493" s="62">
        <v>0.1752165875805779</v>
      </c>
      <c r="I2493" s="62">
        <v>0.88086514186068121</v>
      </c>
      <c r="J2493" s="62">
        <v>0.73593762988026912</v>
      </c>
      <c r="K2493" s="62"/>
      <c r="L2493" s="65">
        <f t="shared" si="352"/>
        <v>8.8906640217826696E-2</v>
      </c>
      <c r="M2493" s="65">
        <f t="shared" si="353"/>
        <v>0.12417604949125532</v>
      </c>
      <c r="N2493" s="65">
        <f t="shared" si="354"/>
        <v>9.2918724624795349E-2</v>
      </c>
      <c r="O2493" s="65">
        <f t="shared" si="355"/>
        <v>0.15788501289385162</v>
      </c>
      <c r="P2493" s="65">
        <f t="shared" si="356"/>
        <v>0.17218246841912521</v>
      </c>
      <c r="Q2493" s="65">
        <f t="shared" si="357"/>
        <v>3.5583748516719138E-2</v>
      </c>
      <c r="R2493" s="65">
        <f t="shared" si="358"/>
        <v>0.1788899334128399</v>
      </c>
      <c r="S2493" s="65">
        <f t="shared" si="359"/>
        <v>0.14945742242358681</v>
      </c>
      <c r="T2493" s="66">
        <f>(L2493*'Football Field'!$F$4)+(M2493*'Football Field'!$F$5)+(N2493*'Football Field'!$F$6)+(O2493*'Football Field'!$F$7)+(P2493*'Football Field'!$F$8)+(Q2493*'Football Field'!$F$9)+(R2493*'Football Field'!$F$10)+(S2493*'Football Field'!$F$11)</f>
        <v>150812237.20161638</v>
      </c>
    </row>
    <row r="2494" spans="2:20" x14ac:dyDescent="0.3">
      <c r="B2494" s="62">
        <f t="shared" si="351"/>
        <v>2467</v>
      </c>
      <c r="C2494" s="62">
        <v>0.62412137958431846</v>
      </c>
      <c r="D2494" s="62">
        <v>0.56994794060324927</v>
      </c>
      <c r="E2494" s="62">
        <v>0.42273194022271376</v>
      </c>
      <c r="F2494" s="62">
        <v>0.24153046174065151</v>
      </c>
      <c r="G2494" s="62">
        <v>0.87187407416027018</v>
      </c>
      <c r="H2494" s="62">
        <v>0.58924200775482161</v>
      </c>
      <c r="I2494" s="62">
        <v>0.18944484421271046</v>
      </c>
      <c r="J2494" s="62">
        <v>3.4325283675418206E-6</v>
      </c>
      <c r="K2494" s="62"/>
      <c r="L2494" s="65">
        <f t="shared" si="352"/>
        <v>0.17786829966214343</v>
      </c>
      <c r="M2494" s="65">
        <f t="shared" si="353"/>
        <v>0.16242941582702899</v>
      </c>
      <c r="N2494" s="65">
        <f t="shared" si="354"/>
        <v>0.12047434021627637</v>
      </c>
      <c r="O2494" s="65">
        <f t="shared" si="355"/>
        <v>6.883374604958252E-2</v>
      </c>
      <c r="P2494" s="65">
        <f t="shared" si="356"/>
        <v>0.24847531932599295</v>
      </c>
      <c r="Q2494" s="65">
        <f t="shared" si="357"/>
        <v>0.16792803040758231</v>
      </c>
      <c r="R2494" s="65">
        <f t="shared" si="358"/>
        <v>5.3989870275421514E-2</v>
      </c>
      <c r="S2494" s="65">
        <f t="shared" si="359"/>
        <v>9.7823597179665773E-7</v>
      </c>
      <c r="T2494" s="66">
        <f>(L2494*'Football Field'!$F$4)+(M2494*'Football Field'!$F$5)+(N2494*'Football Field'!$F$6)+(O2494*'Football Field'!$F$7)+(P2494*'Football Field'!$F$8)+(Q2494*'Football Field'!$F$9)+(R2494*'Football Field'!$F$10)+(S2494*'Football Field'!$F$11)</f>
        <v>138109878.72310731</v>
      </c>
    </row>
    <row r="2495" spans="2:20" x14ac:dyDescent="0.3">
      <c r="B2495" s="62">
        <f t="shared" si="351"/>
        <v>2468</v>
      </c>
      <c r="C2495" s="62">
        <v>0.77557272897687368</v>
      </c>
      <c r="D2495" s="62">
        <v>0.5185671846743628</v>
      </c>
      <c r="E2495" s="62">
        <v>8.4382183243904008E-3</v>
      </c>
      <c r="F2495" s="62">
        <v>0.4380908896028568</v>
      </c>
      <c r="G2495" s="62">
        <v>0.49107163276745536</v>
      </c>
      <c r="H2495" s="62">
        <v>0.65543406922208947</v>
      </c>
      <c r="I2495" s="62">
        <v>0.63580970337279696</v>
      </c>
      <c r="J2495" s="62">
        <v>0.26350713281160132</v>
      </c>
      <c r="K2495" s="62"/>
      <c r="L2495" s="65">
        <f t="shared" si="352"/>
        <v>0.20482621359060502</v>
      </c>
      <c r="M2495" s="65">
        <f t="shared" si="353"/>
        <v>0.13695189240254596</v>
      </c>
      <c r="N2495" s="65">
        <f t="shared" si="354"/>
        <v>2.2285057793558424E-3</v>
      </c>
      <c r="O2495" s="65">
        <f t="shared" si="355"/>
        <v>0.1156983668627273</v>
      </c>
      <c r="P2495" s="65">
        <f t="shared" si="356"/>
        <v>0.12969040733833387</v>
      </c>
      <c r="Q2495" s="65">
        <f t="shared" si="357"/>
        <v>0.17309798764345954</v>
      </c>
      <c r="R2495" s="65">
        <f t="shared" si="358"/>
        <v>0.16791525699699916</v>
      </c>
      <c r="S2495" s="65">
        <f t="shared" si="359"/>
        <v>6.9591369385973295E-2</v>
      </c>
      <c r="T2495" s="66">
        <f>(L2495*'Football Field'!$F$4)+(M2495*'Football Field'!$F$5)+(N2495*'Football Field'!$F$6)+(O2495*'Football Field'!$F$7)+(P2495*'Football Field'!$F$8)+(Q2495*'Football Field'!$F$9)+(R2495*'Football Field'!$F$10)+(S2495*'Football Field'!$F$11)</f>
        <v>141913468.8765913</v>
      </c>
    </row>
    <row r="2496" spans="2:20" x14ac:dyDescent="0.3">
      <c r="B2496" s="62">
        <f t="shared" si="351"/>
        <v>2469</v>
      </c>
      <c r="C2496" s="62">
        <v>6.1179068356427169E-2</v>
      </c>
      <c r="D2496" s="62">
        <v>0.61561243461722359</v>
      </c>
      <c r="E2496" s="62">
        <v>0.9491466405554414</v>
      </c>
      <c r="F2496" s="62">
        <v>0.82327800222629199</v>
      </c>
      <c r="G2496" s="62">
        <v>0.41885847184064551</v>
      </c>
      <c r="H2496" s="62">
        <v>0.76559251842672271</v>
      </c>
      <c r="I2496" s="62">
        <v>1.1686654391503515E-2</v>
      </c>
      <c r="J2496" s="62">
        <v>0.68059092714558522</v>
      </c>
      <c r="K2496" s="62"/>
      <c r="L2496" s="65">
        <f t="shared" si="352"/>
        <v>1.4142360189692111E-2</v>
      </c>
      <c r="M2496" s="65">
        <f t="shared" si="353"/>
        <v>0.14230705078553926</v>
      </c>
      <c r="N2496" s="65">
        <f t="shared" si="354"/>
        <v>0.2194079449750416</v>
      </c>
      <c r="O2496" s="65">
        <f t="shared" si="355"/>
        <v>0.19031172517865252</v>
      </c>
      <c r="P2496" s="65">
        <f t="shared" si="356"/>
        <v>9.6824739840159879E-2</v>
      </c>
      <c r="Q2496" s="65">
        <f t="shared" si="357"/>
        <v>0.1769769538013363</v>
      </c>
      <c r="R2496" s="65">
        <f t="shared" si="358"/>
        <v>2.7015265229962692E-3</v>
      </c>
      <c r="S2496" s="65">
        <f t="shared" si="359"/>
        <v>0.15732769870658214</v>
      </c>
      <c r="T2496" s="66">
        <f>(L2496*'Football Field'!$F$4)+(M2496*'Football Field'!$F$5)+(N2496*'Football Field'!$F$6)+(O2496*'Football Field'!$F$7)+(P2496*'Football Field'!$F$8)+(Q2496*'Football Field'!$F$9)+(R2496*'Football Field'!$F$10)+(S2496*'Football Field'!$F$11)</f>
        <v>124080034.03125408</v>
      </c>
    </row>
    <row r="2497" spans="2:20" x14ac:dyDescent="0.3">
      <c r="B2497" s="62">
        <f t="shared" si="351"/>
        <v>2470</v>
      </c>
      <c r="C2497" s="62">
        <v>0.810729522790542</v>
      </c>
      <c r="D2497" s="62">
        <v>0.80512814393514809</v>
      </c>
      <c r="E2497" s="62">
        <v>0.15414255639990304</v>
      </c>
      <c r="F2497" s="62">
        <v>0.16051874952927669</v>
      </c>
      <c r="G2497" s="62">
        <v>0.41697843098925658</v>
      </c>
      <c r="H2497" s="62">
        <v>0.80336299238556608</v>
      </c>
      <c r="I2497" s="62">
        <v>0.58560615202659005</v>
      </c>
      <c r="J2497" s="62">
        <v>0.3758238077200533</v>
      </c>
      <c r="K2497" s="62"/>
      <c r="L2497" s="65">
        <f t="shared" si="352"/>
        <v>0.19714792795497757</v>
      </c>
      <c r="M2497" s="65">
        <f t="shared" si="353"/>
        <v>0.19578582110677656</v>
      </c>
      <c r="N2497" s="65">
        <f t="shared" si="354"/>
        <v>3.7483383483217926E-2</v>
      </c>
      <c r="O2497" s="65">
        <f t="shared" si="355"/>
        <v>3.9033904622956347E-2</v>
      </c>
      <c r="P2497" s="65">
        <f t="shared" si="356"/>
        <v>0.10139810055083955</v>
      </c>
      <c r="Q2497" s="65">
        <f t="shared" si="357"/>
        <v>0.19535658304310174</v>
      </c>
      <c r="R2497" s="65">
        <f t="shared" si="358"/>
        <v>0.14240389208024123</v>
      </c>
      <c r="S2497" s="65">
        <f t="shared" si="359"/>
        <v>9.1390387157889219E-2</v>
      </c>
      <c r="T2497" s="66">
        <f>(L2497*'Football Field'!$F$4)+(M2497*'Football Field'!$F$5)+(N2497*'Football Field'!$F$6)+(O2497*'Football Field'!$F$7)+(P2497*'Football Field'!$F$8)+(Q2497*'Football Field'!$F$9)+(R2497*'Football Field'!$F$10)+(S2497*'Football Field'!$F$11)</f>
        <v>136448163.49798954</v>
      </c>
    </row>
    <row r="2498" spans="2:20" x14ac:dyDescent="0.3">
      <c r="B2498" s="62">
        <f t="shared" si="351"/>
        <v>2471</v>
      </c>
      <c r="C2498" s="62">
        <v>2.8478471841925868E-2</v>
      </c>
      <c r="D2498" s="62">
        <v>0.51282553412609855</v>
      </c>
      <c r="E2498" s="62">
        <v>0.28882140965984016</v>
      </c>
      <c r="F2498" s="62">
        <v>0.72367112222647878</v>
      </c>
      <c r="G2498" s="62">
        <v>0.4539884478626165</v>
      </c>
      <c r="H2498" s="62">
        <v>0.462914539280458</v>
      </c>
      <c r="I2498" s="62">
        <v>0.69261263605390222</v>
      </c>
      <c r="J2498" s="62">
        <v>0.24563979720082485</v>
      </c>
      <c r="K2498" s="62"/>
      <c r="L2498" s="65">
        <f t="shared" si="352"/>
        <v>8.3540255746307121E-3</v>
      </c>
      <c r="M2498" s="65">
        <f t="shared" si="353"/>
        <v>0.15043495490885034</v>
      </c>
      <c r="N2498" s="65">
        <f t="shared" si="354"/>
        <v>8.4724400107981018E-2</v>
      </c>
      <c r="O2498" s="65">
        <f t="shared" si="355"/>
        <v>0.21228551504654322</v>
      </c>
      <c r="P2498" s="65">
        <f t="shared" si="356"/>
        <v>0.13317537278976138</v>
      </c>
      <c r="Q2498" s="65">
        <f t="shared" si="357"/>
        <v>0.13579379966322724</v>
      </c>
      <c r="R2498" s="65">
        <f t="shared" si="358"/>
        <v>0.20317465442048119</v>
      </c>
      <c r="S2498" s="65">
        <f t="shared" si="359"/>
        <v>7.2057277488524807E-2</v>
      </c>
      <c r="T2498" s="66">
        <f>(L2498*'Football Field'!$F$4)+(M2498*'Football Field'!$F$5)+(N2498*'Football Field'!$F$6)+(O2498*'Football Field'!$F$7)+(P2498*'Football Field'!$F$8)+(Q2498*'Football Field'!$F$9)+(R2498*'Football Field'!$F$10)+(S2498*'Football Field'!$F$11)</f>
        <v>150859708.44746134</v>
      </c>
    </row>
    <row r="2499" spans="2:20" x14ac:dyDescent="0.3">
      <c r="B2499" s="62">
        <f t="shared" si="351"/>
        <v>2472</v>
      </c>
      <c r="C2499" s="62">
        <v>0.89227754890816802</v>
      </c>
      <c r="D2499" s="62">
        <v>0.98917751355697958</v>
      </c>
      <c r="E2499" s="62">
        <v>0.3622292210949406</v>
      </c>
      <c r="F2499" s="62">
        <v>0.29139885809911403</v>
      </c>
      <c r="G2499" s="62">
        <v>0.28869319581517727</v>
      </c>
      <c r="H2499" s="62">
        <v>0.92255661993381999</v>
      </c>
      <c r="I2499" s="62">
        <v>0.71691788481953844</v>
      </c>
      <c r="J2499" s="62">
        <v>0.95044235678838473</v>
      </c>
      <c r="K2499" s="62"/>
      <c r="L2499" s="65">
        <f t="shared" si="352"/>
        <v>0.16481863971721364</v>
      </c>
      <c r="M2499" s="65">
        <f t="shared" si="353"/>
        <v>0.18271768960545298</v>
      </c>
      <c r="N2499" s="65">
        <f t="shared" si="354"/>
        <v>6.6909816973147226E-2</v>
      </c>
      <c r="O2499" s="65">
        <f t="shared" si="355"/>
        <v>5.382626007548276E-2</v>
      </c>
      <c r="P2499" s="65">
        <f t="shared" si="356"/>
        <v>5.3326478838446927E-2</v>
      </c>
      <c r="Q2499" s="65">
        <f t="shared" si="357"/>
        <v>0.17041169235476519</v>
      </c>
      <c r="R2499" s="65">
        <f t="shared" si="358"/>
        <v>0.1324267664354955</v>
      </c>
      <c r="S2499" s="65">
        <f t="shared" si="359"/>
        <v>0.1755626559999959</v>
      </c>
      <c r="T2499" s="66">
        <f>(L2499*'Football Field'!$F$4)+(M2499*'Football Field'!$F$5)+(N2499*'Football Field'!$F$6)+(O2499*'Football Field'!$F$7)+(P2499*'Football Field'!$F$8)+(Q2499*'Football Field'!$F$9)+(R2499*'Football Field'!$F$10)+(S2499*'Football Field'!$F$11)</f>
        <v>132846804.53240269</v>
      </c>
    </row>
    <row r="2500" spans="2:20" x14ac:dyDescent="0.3">
      <c r="B2500" s="62">
        <f t="shared" si="351"/>
        <v>2473</v>
      </c>
      <c r="C2500" s="62">
        <v>0.59832451297304912</v>
      </c>
      <c r="D2500" s="62">
        <v>0.28063659608862657</v>
      </c>
      <c r="E2500" s="62">
        <v>0.25170222048987334</v>
      </c>
      <c r="F2500" s="62">
        <v>0.92618063372011539</v>
      </c>
      <c r="G2500" s="62">
        <v>0.78617810332698301</v>
      </c>
      <c r="H2500" s="62">
        <v>0.417587810152936</v>
      </c>
      <c r="I2500" s="62">
        <v>0.5306372390414148</v>
      </c>
      <c r="J2500" s="62">
        <v>0.37118858630900831</v>
      </c>
      <c r="K2500" s="62"/>
      <c r="L2500" s="65">
        <f t="shared" si="352"/>
        <v>0.14374384514117508</v>
      </c>
      <c r="M2500" s="65">
        <f t="shared" si="353"/>
        <v>6.7421244716622697E-2</v>
      </c>
      <c r="N2500" s="65">
        <f t="shared" si="354"/>
        <v>6.0469935995111024E-2</v>
      </c>
      <c r="O2500" s="65">
        <f t="shared" si="355"/>
        <v>0.22250929503905598</v>
      </c>
      <c r="P2500" s="65">
        <f t="shared" si="356"/>
        <v>0.18887453394894907</v>
      </c>
      <c r="Q2500" s="65">
        <f t="shared" si="357"/>
        <v>0.10032294551530407</v>
      </c>
      <c r="R2500" s="65">
        <f t="shared" si="358"/>
        <v>0.12748238700082407</v>
      </c>
      <c r="S2500" s="65">
        <f t="shared" si="359"/>
        <v>8.917581264295811E-2</v>
      </c>
      <c r="T2500" s="66">
        <f>(L2500*'Football Field'!$F$4)+(M2500*'Football Field'!$F$5)+(N2500*'Football Field'!$F$6)+(O2500*'Football Field'!$F$7)+(P2500*'Football Field'!$F$8)+(Q2500*'Football Field'!$F$9)+(R2500*'Football Field'!$F$10)+(S2500*'Football Field'!$F$11)</f>
        <v>144105305.56983653</v>
      </c>
    </row>
    <row r="2501" spans="2:20" x14ac:dyDescent="0.3">
      <c r="B2501" s="62">
        <f t="shared" si="351"/>
        <v>2474</v>
      </c>
      <c r="C2501" s="62">
        <v>0.85148371303875436</v>
      </c>
      <c r="D2501" s="62">
        <v>0.50360997535273255</v>
      </c>
      <c r="E2501" s="62">
        <v>0.59575830639847749</v>
      </c>
      <c r="F2501" s="62">
        <v>0.17679408275826225</v>
      </c>
      <c r="G2501" s="62">
        <v>0.195930030367511</v>
      </c>
      <c r="H2501" s="62">
        <v>0.19451535754092331</v>
      </c>
      <c r="I2501" s="62">
        <v>0.73942502555386935</v>
      </c>
      <c r="J2501" s="62">
        <v>2.3519710471836874E-2</v>
      </c>
      <c r="K2501" s="62"/>
      <c r="L2501" s="65">
        <f t="shared" si="352"/>
        <v>0.25951670775654817</v>
      </c>
      <c r="M2501" s="65">
        <f t="shared" si="353"/>
        <v>0.15349113646634022</v>
      </c>
      <c r="N2501" s="65">
        <f t="shared" si="354"/>
        <v>0.18157626731741477</v>
      </c>
      <c r="O2501" s="65">
        <f t="shared" si="355"/>
        <v>5.3883612341243586E-2</v>
      </c>
      <c r="P2501" s="65">
        <f t="shared" si="356"/>
        <v>5.9715900202195304E-2</v>
      </c>
      <c r="Q2501" s="65">
        <f t="shared" si="357"/>
        <v>5.9284733723157818E-2</v>
      </c>
      <c r="R2501" s="65">
        <f t="shared" si="358"/>
        <v>0.22536326335558207</v>
      </c>
      <c r="S2501" s="65">
        <f t="shared" si="359"/>
        <v>7.1683788375180701E-3</v>
      </c>
      <c r="T2501" s="66">
        <f>(L2501*'Football Field'!$F$4)+(M2501*'Football Field'!$F$5)+(N2501*'Football Field'!$F$6)+(O2501*'Football Field'!$F$7)+(P2501*'Football Field'!$F$8)+(Q2501*'Football Field'!$F$9)+(R2501*'Football Field'!$F$10)+(S2501*'Football Field'!$F$11)</f>
        <v>147606722.88394248</v>
      </c>
    </row>
    <row r="2502" spans="2:20" x14ac:dyDescent="0.3">
      <c r="B2502" s="62">
        <f t="shared" si="351"/>
        <v>2475</v>
      </c>
      <c r="C2502" s="62">
        <v>0.47185025467129382</v>
      </c>
      <c r="D2502" s="62">
        <v>0.39984114642984692</v>
      </c>
      <c r="E2502" s="62">
        <v>0.28057811740007266</v>
      </c>
      <c r="F2502" s="62">
        <v>0.84223110245926514</v>
      </c>
      <c r="G2502" s="62">
        <v>7.9591117133356537E-2</v>
      </c>
      <c r="H2502" s="62">
        <v>0.70746341749806374</v>
      </c>
      <c r="I2502" s="62">
        <v>0.43042433927565582</v>
      </c>
      <c r="J2502" s="62">
        <v>0.5153813103767223</v>
      </c>
      <c r="K2502" s="62"/>
      <c r="L2502" s="65">
        <f t="shared" si="352"/>
        <v>0.12659097933514127</v>
      </c>
      <c r="M2502" s="65">
        <f t="shared" si="353"/>
        <v>0.1072719190123165</v>
      </c>
      <c r="N2502" s="65">
        <f t="shared" si="354"/>
        <v>7.5275277082193989E-2</v>
      </c>
      <c r="O2502" s="65">
        <f t="shared" si="355"/>
        <v>0.22595910255703527</v>
      </c>
      <c r="P2502" s="65">
        <f t="shared" si="356"/>
        <v>2.1353209762085386E-2</v>
      </c>
      <c r="Q2502" s="65">
        <f t="shared" si="357"/>
        <v>0.18980277318543604</v>
      </c>
      <c r="R2502" s="65">
        <f t="shared" si="358"/>
        <v>0.11547697198244468</v>
      </c>
      <c r="S2502" s="65">
        <f t="shared" si="359"/>
        <v>0.13826976708334685</v>
      </c>
      <c r="T2502" s="66">
        <f>(L2502*'Football Field'!$F$4)+(M2502*'Football Field'!$F$5)+(N2502*'Football Field'!$F$6)+(O2502*'Football Field'!$F$7)+(P2502*'Football Field'!$F$8)+(Q2502*'Football Field'!$F$9)+(R2502*'Football Field'!$F$10)+(S2502*'Football Field'!$F$11)</f>
        <v>129450679.59483865</v>
      </c>
    </row>
    <row r="2503" spans="2:20" x14ac:dyDescent="0.3">
      <c r="B2503" s="62">
        <f t="shared" si="351"/>
        <v>2476</v>
      </c>
      <c r="C2503" s="62">
        <v>0.76485295281967525</v>
      </c>
      <c r="D2503" s="62">
        <v>0.22070747689922321</v>
      </c>
      <c r="E2503" s="62">
        <v>0.90792542830015677</v>
      </c>
      <c r="F2503" s="62">
        <v>0.12281247470781553</v>
      </c>
      <c r="G2503" s="62">
        <v>0.82238310712789153</v>
      </c>
      <c r="H2503" s="62">
        <v>0.5065401340669774</v>
      </c>
      <c r="I2503" s="62">
        <v>0.15072121528992422</v>
      </c>
      <c r="J2503" s="62">
        <v>0.73773366287747533</v>
      </c>
      <c r="K2503" s="62"/>
      <c r="L2503" s="65">
        <f t="shared" si="352"/>
        <v>0.18065928312548607</v>
      </c>
      <c r="M2503" s="65">
        <f t="shared" si="353"/>
        <v>5.2131399127184945E-2</v>
      </c>
      <c r="N2503" s="65">
        <f t="shared" si="354"/>
        <v>0.21445319182388964</v>
      </c>
      <c r="O2503" s="65">
        <f t="shared" si="355"/>
        <v>2.900846961208214E-2</v>
      </c>
      <c r="P2503" s="65">
        <f t="shared" si="356"/>
        <v>0.1942479819689765</v>
      </c>
      <c r="Q2503" s="65">
        <f t="shared" si="357"/>
        <v>0.11964545231533254</v>
      </c>
      <c r="R2503" s="65">
        <f t="shared" si="358"/>
        <v>3.5600551198367955E-2</v>
      </c>
      <c r="S2503" s="65">
        <f t="shared" si="359"/>
        <v>0.17425367082868015</v>
      </c>
      <c r="T2503" s="66">
        <f>(L2503*'Football Field'!$F$4)+(M2503*'Football Field'!$F$5)+(N2503*'Football Field'!$F$6)+(O2503*'Football Field'!$F$7)+(P2503*'Football Field'!$F$8)+(Q2503*'Football Field'!$F$9)+(R2503*'Football Field'!$F$10)+(S2503*'Football Field'!$F$11)</f>
        <v>134977364.88541237</v>
      </c>
    </row>
    <row r="2504" spans="2:20" x14ac:dyDescent="0.3">
      <c r="B2504" s="62">
        <f t="shared" si="351"/>
        <v>2477</v>
      </c>
      <c r="C2504" s="62">
        <v>0.9519184321748142</v>
      </c>
      <c r="D2504" s="62">
        <v>0.70028695085835146</v>
      </c>
      <c r="E2504" s="62">
        <v>0.24716017747889441</v>
      </c>
      <c r="F2504" s="62">
        <v>0.34784016147462715</v>
      </c>
      <c r="G2504" s="62">
        <v>0.21955754573371689</v>
      </c>
      <c r="H2504" s="62">
        <v>0.55356618046031281</v>
      </c>
      <c r="I2504" s="62">
        <v>0.720462166192266</v>
      </c>
      <c r="J2504" s="62">
        <v>0.7534703074737048</v>
      </c>
      <c r="K2504" s="62"/>
      <c r="L2504" s="65">
        <f t="shared" si="352"/>
        <v>0.21180751116162627</v>
      </c>
      <c r="M2504" s="65">
        <f t="shared" si="353"/>
        <v>0.15581801039548765</v>
      </c>
      <c r="N2504" s="65">
        <f t="shared" si="354"/>
        <v>5.4994609076396805E-2</v>
      </c>
      <c r="O2504" s="65">
        <f t="shared" si="355"/>
        <v>7.7396504147604281E-2</v>
      </c>
      <c r="P2504" s="65">
        <f t="shared" si="356"/>
        <v>4.8852859390869884E-2</v>
      </c>
      <c r="Q2504" s="65">
        <f t="shared" si="357"/>
        <v>0.1231717665962942</v>
      </c>
      <c r="R2504" s="65">
        <f t="shared" si="358"/>
        <v>0.16030711576690412</v>
      </c>
      <c r="S2504" s="65">
        <f t="shared" si="359"/>
        <v>0.1676516234648168</v>
      </c>
      <c r="T2504" s="66">
        <f>(L2504*'Football Field'!$F$4)+(M2504*'Football Field'!$F$5)+(N2504*'Football Field'!$F$6)+(O2504*'Football Field'!$F$7)+(P2504*'Football Field'!$F$8)+(Q2504*'Football Field'!$F$9)+(R2504*'Football Field'!$F$10)+(S2504*'Football Field'!$F$11)</f>
        <v>136004873.43211448</v>
      </c>
    </row>
    <row r="2505" spans="2:20" x14ac:dyDescent="0.3">
      <c r="B2505" s="62">
        <f t="shared" si="351"/>
        <v>2478</v>
      </c>
      <c r="C2505" s="62">
        <v>0.57551614418535468</v>
      </c>
      <c r="D2505" s="62">
        <v>0.91355784070326873</v>
      </c>
      <c r="E2505" s="62">
        <v>0.40917001245425488</v>
      </c>
      <c r="F2505" s="62">
        <v>0.22206622223856065</v>
      </c>
      <c r="G2505" s="62">
        <v>0.65742131783632318</v>
      </c>
      <c r="H2505" s="62">
        <v>0.81189713407786945</v>
      </c>
      <c r="I2505" s="62">
        <v>0.8537087435861378</v>
      </c>
      <c r="J2505" s="62">
        <v>0.59245529069436931</v>
      </c>
      <c r="K2505" s="62"/>
      <c r="L2505" s="65">
        <f t="shared" si="352"/>
        <v>0.11428511414404093</v>
      </c>
      <c r="M2505" s="65">
        <f t="shared" si="353"/>
        <v>0.18141291631313627</v>
      </c>
      <c r="N2505" s="65">
        <f t="shared" si="354"/>
        <v>8.1252354169568983E-2</v>
      </c>
      <c r="O2505" s="65">
        <f t="shared" si="355"/>
        <v>4.4097570176756279E-2</v>
      </c>
      <c r="P2505" s="65">
        <f t="shared" si="356"/>
        <v>0.13054971803788704</v>
      </c>
      <c r="Q2505" s="65">
        <f t="shared" si="357"/>
        <v>0.16122528894936636</v>
      </c>
      <c r="R2505" s="65">
        <f t="shared" si="358"/>
        <v>0.16952817430449818</v>
      </c>
      <c r="S2505" s="65">
        <f t="shared" si="359"/>
        <v>0.11764886390474595</v>
      </c>
      <c r="T2505" s="66">
        <f>(L2505*'Football Field'!$F$4)+(M2505*'Football Field'!$F$5)+(N2505*'Football Field'!$F$6)+(O2505*'Football Field'!$F$7)+(P2505*'Football Field'!$F$8)+(Q2505*'Football Field'!$F$9)+(R2505*'Football Field'!$F$10)+(S2505*'Football Field'!$F$11)</f>
        <v>144432721.48036838</v>
      </c>
    </row>
    <row r="2506" spans="2:20" x14ac:dyDescent="0.3">
      <c r="B2506" s="62">
        <f t="shared" si="351"/>
        <v>2479</v>
      </c>
      <c r="C2506" s="62">
        <v>0.15648582429477598</v>
      </c>
      <c r="D2506" s="62">
        <v>0.36006091641993876</v>
      </c>
      <c r="E2506" s="62">
        <v>0.79295435539701498</v>
      </c>
      <c r="F2506" s="62">
        <v>0.7468167095309689</v>
      </c>
      <c r="G2506" s="62">
        <v>0.46692311346855764</v>
      </c>
      <c r="H2506" s="62">
        <v>0.97677486992130336</v>
      </c>
      <c r="I2506" s="62">
        <v>0.20485601652221641</v>
      </c>
      <c r="J2506" s="62">
        <v>0.53262259049692517</v>
      </c>
      <c r="K2506" s="62"/>
      <c r="L2506" s="65">
        <f t="shared" si="352"/>
        <v>3.6928856930308188E-2</v>
      </c>
      <c r="M2506" s="65">
        <f t="shared" si="353"/>
        <v>8.4970240138943109E-2</v>
      </c>
      <c r="N2506" s="65">
        <f t="shared" si="354"/>
        <v>0.18712811895063569</v>
      </c>
      <c r="O2506" s="65">
        <f t="shared" si="355"/>
        <v>0.17624016452430419</v>
      </c>
      <c r="P2506" s="65">
        <f t="shared" si="356"/>
        <v>0.1101884910818088</v>
      </c>
      <c r="Q2506" s="65">
        <f t="shared" si="357"/>
        <v>0.23050764877268423</v>
      </c>
      <c r="R2506" s="65">
        <f t="shared" si="358"/>
        <v>4.8343666651946879E-2</v>
      </c>
      <c r="S2506" s="65">
        <f t="shared" si="359"/>
        <v>0.12569281294936882</v>
      </c>
      <c r="T2506" s="66">
        <f>(L2506*'Football Field'!$F$4)+(M2506*'Football Field'!$F$5)+(N2506*'Football Field'!$F$6)+(O2506*'Football Field'!$F$7)+(P2506*'Football Field'!$F$8)+(Q2506*'Football Field'!$F$9)+(R2506*'Football Field'!$F$10)+(S2506*'Football Field'!$F$11)</f>
        <v>130394145.30388203</v>
      </c>
    </row>
    <row r="2507" spans="2:20" x14ac:dyDescent="0.3">
      <c r="B2507" s="62">
        <f t="shared" si="351"/>
        <v>2480</v>
      </c>
      <c r="C2507" s="62">
        <v>3.866183719211469E-2</v>
      </c>
      <c r="D2507" s="62">
        <v>0.83935870290680603</v>
      </c>
      <c r="E2507" s="62">
        <v>2.0983833462229651E-2</v>
      </c>
      <c r="F2507" s="62">
        <v>0.25158665770681354</v>
      </c>
      <c r="G2507" s="62">
        <v>0.78603262334669133</v>
      </c>
      <c r="H2507" s="62">
        <v>0.8448294545281082</v>
      </c>
      <c r="I2507" s="62">
        <v>0.44349543618170306</v>
      </c>
      <c r="J2507" s="62">
        <v>0.508767618403282</v>
      </c>
      <c r="K2507" s="62"/>
      <c r="L2507" s="65">
        <f t="shared" si="352"/>
        <v>1.0354787428060584E-2</v>
      </c>
      <c r="M2507" s="65">
        <f t="shared" si="353"/>
        <v>0.22480517160382882</v>
      </c>
      <c r="N2507" s="65">
        <f t="shared" si="354"/>
        <v>5.620093371339549E-3</v>
      </c>
      <c r="O2507" s="65">
        <f t="shared" si="355"/>
        <v>6.7382373665926698E-2</v>
      </c>
      <c r="P2507" s="65">
        <f t="shared" si="356"/>
        <v>0.21052286485588528</v>
      </c>
      <c r="Q2507" s="65">
        <f t="shared" si="357"/>
        <v>0.22627040125209436</v>
      </c>
      <c r="R2507" s="65">
        <f t="shared" si="358"/>
        <v>0.11878124011947293</v>
      </c>
      <c r="S2507" s="65">
        <f t="shared" si="359"/>
        <v>0.13626306770339164</v>
      </c>
      <c r="T2507" s="66">
        <f>(L2507*'Football Field'!$F$4)+(M2507*'Football Field'!$F$5)+(N2507*'Football Field'!$F$6)+(O2507*'Football Field'!$F$7)+(P2507*'Football Field'!$F$8)+(Q2507*'Football Field'!$F$9)+(R2507*'Football Field'!$F$10)+(S2507*'Football Field'!$F$11)</f>
        <v>142636273.53580016</v>
      </c>
    </row>
    <row r="2508" spans="2:20" x14ac:dyDescent="0.3">
      <c r="B2508" s="62">
        <f t="shared" si="351"/>
        <v>2481</v>
      </c>
      <c r="C2508" s="62">
        <v>0.89275509016701615</v>
      </c>
      <c r="D2508" s="62">
        <v>0.41151385850845623</v>
      </c>
      <c r="E2508" s="62">
        <v>0.15856625000098645</v>
      </c>
      <c r="F2508" s="62">
        <v>0.94232451401187378</v>
      </c>
      <c r="G2508" s="62">
        <v>0.38558824600672292</v>
      </c>
      <c r="H2508" s="62">
        <v>0.80678342830750627</v>
      </c>
      <c r="I2508" s="62">
        <v>0.97277222091390381</v>
      </c>
      <c r="J2508" s="62">
        <v>0.48312991940821626</v>
      </c>
      <c r="K2508" s="62"/>
      <c r="L2508" s="65">
        <f t="shared" si="352"/>
        <v>0.17666307181834964</v>
      </c>
      <c r="M2508" s="65">
        <f t="shared" si="353"/>
        <v>8.1432526278091596E-2</v>
      </c>
      <c r="N2508" s="65">
        <f t="shared" si="354"/>
        <v>3.137792337498746E-2</v>
      </c>
      <c r="O2508" s="65">
        <f t="shared" si="355"/>
        <v>0.18647213007088786</v>
      </c>
      <c r="P2508" s="65">
        <f t="shared" si="356"/>
        <v>7.6302229745734015E-2</v>
      </c>
      <c r="Q2508" s="65">
        <f t="shared" si="357"/>
        <v>0.15965054728534686</v>
      </c>
      <c r="R2508" s="65">
        <f t="shared" si="358"/>
        <v>0.1924972824227284</v>
      </c>
      <c r="S2508" s="65">
        <f t="shared" si="359"/>
        <v>9.5604289003874202E-2</v>
      </c>
      <c r="T2508" s="66">
        <f>(L2508*'Football Field'!$F$4)+(M2508*'Football Field'!$F$5)+(N2508*'Football Field'!$F$6)+(O2508*'Football Field'!$F$7)+(P2508*'Football Field'!$F$8)+(Q2508*'Football Field'!$F$9)+(R2508*'Football Field'!$F$10)+(S2508*'Football Field'!$F$11)</f>
        <v>142728661.89212868</v>
      </c>
    </row>
    <row r="2509" spans="2:20" x14ac:dyDescent="0.3">
      <c r="B2509" s="62">
        <f t="shared" si="351"/>
        <v>2482</v>
      </c>
      <c r="C2509" s="62">
        <v>0.11603687262248463</v>
      </c>
      <c r="D2509" s="62">
        <v>0.70642085928356924</v>
      </c>
      <c r="E2509" s="62">
        <v>0.5975861545019252</v>
      </c>
      <c r="F2509" s="62">
        <v>0.87325730715850158</v>
      </c>
      <c r="G2509" s="62">
        <v>2.2208312719922518E-2</v>
      </c>
      <c r="H2509" s="62">
        <v>0.26169340377419914</v>
      </c>
      <c r="I2509" s="62">
        <v>0.18240901358215322</v>
      </c>
      <c r="J2509" s="62">
        <v>0.73536681105114232</v>
      </c>
      <c r="K2509" s="62"/>
      <c r="L2509" s="65">
        <f t="shared" si="352"/>
        <v>3.3201023934884555E-2</v>
      </c>
      <c r="M2509" s="65">
        <f t="shared" si="353"/>
        <v>0.20212450859030476</v>
      </c>
      <c r="N2509" s="65">
        <f t="shared" si="354"/>
        <v>0.17098420329995623</v>
      </c>
      <c r="O2509" s="65">
        <f t="shared" si="355"/>
        <v>0.24986054950488401</v>
      </c>
      <c r="P2509" s="65">
        <f t="shared" si="356"/>
        <v>6.3543484541022819E-3</v>
      </c>
      <c r="Q2509" s="65">
        <f t="shared" si="357"/>
        <v>7.4876965967324877E-2</v>
      </c>
      <c r="R2509" s="65">
        <f t="shared" si="358"/>
        <v>5.2191737755488583E-2</v>
      </c>
      <c r="S2509" s="65">
        <f t="shared" si="359"/>
        <v>0.2104066624930547</v>
      </c>
      <c r="T2509" s="66">
        <f>(L2509*'Football Field'!$F$4)+(M2509*'Football Field'!$F$5)+(N2509*'Football Field'!$F$6)+(O2509*'Football Field'!$F$7)+(P2509*'Football Field'!$F$8)+(Q2509*'Football Field'!$F$9)+(R2509*'Football Field'!$F$10)+(S2509*'Football Field'!$F$11)</f>
        <v>122817467.02440436</v>
      </c>
    </row>
    <row r="2510" spans="2:20" x14ac:dyDescent="0.3">
      <c r="B2510" s="62">
        <f t="shared" si="351"/>
        <v>2483</v>
      </c>
      <c r="C2510" s="62">
        <v>0.15738320390897043</v>
      </c>
      <c r="D2510" s="62">
        <v>0.92659604067589407</v>
      </c>
      <c r="E2510" s="62">
        <v>0.9770164384573774</v>
      </c>
      <c r="F2510" s="62">
        <v>0.91092854963227254</v>
      </c>
      <c r="G2510" s="62">
        <v>8.9581649070570091E-2</v>
      </c>
      <c r="H2510" s="62">
        <v>0.508136681478774</v>
      </c>
      <c r="I2510" s="62">
        <v>0.77031585327872099</v>
      </c>
      <c r="J2510" s="62">
        <v>0.38150679550922906</v>
      </c>
      <c r="K2510" s="62"/>
      <c r="L2510" s="65">
        <f t="shared" si="352"/>
        <v>3.3333551523068349E-2</v>
      </c>
      <c r="M2510" s="65">
        <f t="shared" si="353"/>
        <v>0.19625179876758492</v>
      </c>
      <c r="N2510" s="65">
        <f t="shared" si="354"/>
        <v>0.2069307713994725</v>
      </c>
      <c r="O2510" s="65">
        <f t="shared" si="355"/>
        <v>0.19293344517604261</v>
      </c>
      <c r="P2510" s="65">
        <f t="shared" si="356"/>
        <v>1.8973273136200765E-2</v>
      </c>
      <c r="Q2510" s="65">
        <f t="shared" si="357"/>
        <v>0.10762266768079348</v>
      </c>
      <c r="R2510" s="65">
        <f t="shared" si="358"/>
        <v>0.16315186466247217</v>
      </c>
      <c r="S2510" s="65">
        <f t="shared" si="359"/>
        <v>8.08026276543653E-2</v>
      </c>
      <c r="T2510" s="66">
        <f>(L2510*'Football Field'!$F$4)+(M2510*'Football Field'!$F$5)+(N2510*'Football Field'!$F$6)+(O2510*'Football Field'!$F$7)+(P2510*'Football Field'!$F$8)+(Q2510*'Football Field'!$F$9)+(R2510*'Football Field'!$F$10)+(S2510*'Football Field'!$F$11)</f>
        <v>138803586.7246356</v>
      </c>
    </row>
    <row r="2511" spans="2:20" x14ac:dyDescent="0.3">
      <c r="B2511" s="62">
        <f t="shared" si="351"/>
        <v>2484</v>
      </c>
      <c r="C2511" s="62">
        <v>0.62589984220991435</v>
      </c>
      <c r="D2511" s="62">
        <v>0.53776189707494115</v>
      </c>
      <c r="E2511" s="62">
        <v>0.63642136781037451</v>
      </c>
      <c r="F2511" s="62">
        <v>0.40050282987160879</v>
      </c>
      <c r="G2511" s="62">
        <v>0.22288617800580979</v>
      </c>
      <c r="H2511" s="62">
        <v>0.59340523679692891</v>
      </c>
      <c r="I2511" s="62">
        <v>0.31493719986754576</v>
      </c>
      <c r="J2511" s="62">
        <v>0.32767051787136248</v>
      </c>
      <c r="K2511" s="62"/>
      <c r="L2511" s="65">
        <f t="shared" si="352"/>
        <v>0.17103494899460828</v>
      </c>
      <c r="M2511" s="65">
        <f t="shared" si="353"/>
        <v>0.14695015469681072</v>
      </c>
      <c r="N2511" s="65">
        <f t="shared" si="354"/>
        <v>0.17391008727242976</v>
      </c>
      <c r="O2511" s="65">
        <f t="shared" si="355"/>
        <v>0.10944240030070713</v>
      </c>
      <c r="P2511" s="65">
        <f t="shared" si="356"/>
        <v>6.0906431853743337E-2</v>
      </c>
      <c r="Q2511" s="65">
        <f t="shared" si="357"/>
        <v>0.16215539222752742</v>
      </c>
      <c r="R2511" s="65">
        <f t="shared" si="358"/>
        <v>8.6060523239092149E-2</v>
      </c>
      <c r="S2511" s="65">
        <f t="shared" si="359"/>
        <v>8.9540061415081196E-2</v>
      </c>
      <c r="T2511" s="66">
        <f>(L2511*'Football Field'!$F$4)+(M2511*'Football Field'!$F$5)+(N2511*'Football Field'!$F$6)+(O2511*'Football Field'!$F$7)+(P2511*'Football Field'!$F$8)+(Q2511*'Football Field'!$F$9)+(R2511*'Football Field'!$F$10)+(S2511*'Football Field'!$F$11)</f>
        <v>129646142.59121308</v>
      </c>
    </row>
    <row r="2512" spans="2:20" x14ac:dyDescent="0.3">
      <c r="B2512" s="62">
        <f t="shared" si="351"/>
        <v>2485</v>
      </c>
      <c r="C2512" s="62">
        <v>0.39006809726401481</v>
      </c>
      <c r="D2512" s="62">
        <v>0.19123430727983948</v>
      </c>
      <c r="E2512" s="62">
        <v>0.38788456453623155</v>
      </c>
      <c r="F2512" s="62">
        <v>0.37447092845691143</v>
      </c>
      <c r="G2512" s="62">
        <v>0.52930824951569877</v>
      </c>
      <c r="H2512" s="62">
        <v>0.27707181357938104</v>
      </c>
      <c r="I2512" s="62">
        <v>0.91882848767183267</v>
      </c>
      <c r="J2512" s="62">
        <v>0.25140988642490358</v>
      </c>
      <c r="K2512" s="62"/>
      <c r="L2512" s="65">
        <f t="shared" si="352"/>
        <v>0.11748061243699885</v>
      </c>
      <c r="M2512" s="65">
        <f t="shared" si="353"/>
        <v>5.7595901063897059E-2</v>
      </c>
      <c r="N2512" s="65">
        <f t="shared" si="354"/>
        <v>0.11682297659357692</v>
      </c>
      <c r="O2512" s="65">
        <f t="shared" si="355"/>
        <v>0.11278306101817176</v>
      </c>
      <c r="P2512" s="65">
        <f t="shared" si="356"/>
        <v>0.15941692683206457</v>
      </c>
      <c r="Q2512" s="65">
        <f t="shared" si="357"/>
        <v>8.3448419844251054E-2</v>
      </c>
      <c r="R2512" s="65">
        <f t="shared" si="358"/>
        <v>0.27673253519932667</v>
      </c>
      <c r="S2512" s="65">
        <f t="shared" si="359"/>
        <v>7.5719567011713118E-2</v>
      </c>
      <c r="T2512" s="66">
        <f>(L2512*'Football Field'!$F$4)+(M2512*'Football Field'!$F$5)+(N2512*'Football Field'!$F$6)+(O2512*'Football Field'!$F$7)+(P2512*'Football Field'!$F$8)+(Q2512*'Football Field'!$F$9)+(R2512*'Football Field'!$F$10)+(S2512*'Football Field'!$F$11)</f>
        <v>163155128.77357072</v>
      </c>
    </row>
    <row r="2513" spans="2:20" x14ac:dyDescent="0.3">
      <c r="B2513" s="62">
        <f t="shared" si="351"/>
        <v>2486</v>
      </c>
      <c r="C2513" s="62">
        <v>0.83876371262895399</v>
      </c>
      <c r="D2513" s="62">
        <v>0.79022222480219451</v>
      </c>
      <c r="E2513" s="62">
        <v>0.55751835856817056</v>
      </c>
      <c r="F2513" s="62">
        <v>0.77809317198076622</v>
      </c>
      <c r="G2513" s="62">
        <v>0.73260496295577771</v>
      </c>
      <c r="H2513" s="62">
        <v>0.30323793121177955</v>
      </c>
      <c r="I2513" s="62">
        <v>7.7661747293019445E-2</v>
      </c>
      <c r="J2513" s="62">
        <v>0.6686358237150668</v>
      </c>
      <c r="K2513" s="62"/>
      <c r="L2513" s="65">
        <f t="shared" si="352"/>
        <v>0.17670318531179718</v>
      </c>
      <c r="M2513" s="65">
        <f t="shared" si="353"/>
        <v>0.16647690180714031</v>
      </c>
      <c r="N2513" s="65">
        <f t="shared" si="354"/>
        <v>0.11745294693307849</v>
      </c>
      <c r="O2513" s="65">
        <f t="shared" si="355"/>
        <v>0.1639216621894847</v>
      </c>
      <c r="P2513" s="65">
        <f t="shared" si="356"/>
        <v>0.15433861596583379</v>
      </c>
      <c r="Q2513" s="65">
        <f t="shared" si="357"/>
        <v>6.3883436474063096E-2</v>
      </c>
      <c r="R2513" s="65">
        <f t="shared" si="358"/>
        <v>1.6361077520323165E-2</v>
      </c>
      <c r="S2513" s="65">
        <f t="shared" si="359"/>
        <v>0.14086217379827917</v>
      </c>
      <c r="T2513" s="66">
        <f>(L2513*'Football Field'!$F$4)+(M2513*'Football Field'!$F$5)+(N2513*'Football Field'!$F$6)+(O2513*'Football Field'!$F$7)+(P2513*'Football Field'!$F$8)+(Q2513*'Football Field'!$F$9)+(R2513*'Football Field'!$F$10)+(S2513*'Football Field'!$F$11)</f>
        <v>126850613.52592295</v>
      </c>
    </row>
    <row r="2514" spans="2:20" x14ac:dyDescent="0.3">
      <c r="B2514" s="62">
        <f t="shared" si="351"/>
        <v>2487</v>
      </c>
      <c r="C2514" s="62">
        <v>0.14580777122544497</v>
      </c>
      <c r="D2514" s="62">
        <v>0.93196547589223455</v>
      </c>
      <c r="E2514" s="62">
        <v>0.55219480146586974</v>
      </c>
      <c r="F2514" s="62">
        <v>0.39522529318463584</v>
      </c>
      <c r="G2514" s="62">
        <v>0.50753599457658904</v>
      </c>
      <c r="H2514" s="62">
        <v>0.45024023113692035</v>
      </c>
      <c r="I2514" s="62">
        <v>0.95206905076154613</v>
      </c>
      <c r="J2514" s="62">
        <v>0.40236192442801955</v>
      </c>
      <c r="K2514" s="62"/>
      <c r="L2514" s="65">
        <f t="shared" si="352"/>
        <v>3.3616395301976618E-2</v>
      </c>
      <c r="M2514" s="65">
        <f t="shared" si="353"/>
        <v>0.21486728438463934</v>
      </c>
      <c r="N2514" s="65">
        <f t="shared" si="354"/>
        <v>0.12731007801409816</v>
      </c>
      <c r="O2514" s="65">
        <f t="shared" si="355"/>
        <v>9.1120312568880216E-2</v>
      </c>
      <c r="P2514" s="65">
        <f t="shared" si="356"/>
        <v>0.11701386339201558</v>
      </c>
      <c r="Q2514" s="65">
        <f t="shared" si="357"/>
        <v>0.1038041625871224</v>
      </c>
      <c r="R2514" s="65">
        <f t="shared" si="358"/>
        <v>0.21950222060312621</v>
      </c>
      <c r="S2514" s="65">
        <f t="shared" si="359"/>
        <v>9.2765683148141612E-2</v>
      </c>
      <c r="T2514" s="66">
        <f>(L2514*'Football Field'!$F$4)+(M2514*'Football Field'!$F$5)+(N2514*'Football Field'!$F$6)+(O2514*'Football Field'!$F$7)+(P2514*'Football Field'!$F$8)+(Q2514*'Football Field'!$F$9)+(R2514*'Football Field'!$F$10)+(S2514*'Football Field'!$F$11)</f>
        <v>151887856.39364278</v>
      </c>
    </row>
    <row r="2515" spans="2:20" x14ac:dyDescent="0.3">
      <c r="B2515" s="62">
        <f t="shared" si="351"/>
        <v>2488</v>
      </c>
      <c r="C2515" s="62">
        <v>0.71965561951758139</v>
      </c>
      <c r="D2515" s="62">
        <v>0.16292280379463997</v>
      </c>
      <c r="E2515" s="62">
        <v>1.3617716129371571E-2</v>
      </c>
      <c r="F2515" s="62">
        <v>0.60391393353431722</v>
      </c>
      <c r="G2515" s="62">
        <v>0.6160301205770583</v>
      </c>
      <c r="H2515" s="62">
        <v>0.85113307326027643</v>
      </c>
      <c r="I2515" s="62">
        <v>0.9871189815291701</v>
      </c>
      <c r="J2515" s="62">
        <v>0.49360931578615463</v>
      </c>
      <c r="K2515" s="62"/>
      <c r="L2515" s="65">
        <f t="shared" si="352"/>
        <v>0.16179302303338394</v>
      </c>
      <c r="M2515" s="65">
        <f t="shared" si="353"/>
        <v>3.6628315310981464E-2</v>
      </c>
      <c r="N2515" s="65">
        <f t="shared" si="354"/>
        <v>3.0615358230071774E-3</v>
      </c>
      <c r="O2515" s="65">
        <f t="shared" si="355"/>
        <v>0.13577196968738769</v>
      </c>
      <c r="P2515" s="65">
        <f t="shared" si="356"/>
        <v>0.13849593164379831</v>
      </c>
      <c r="Q2515" s="65">
        <f t="shared" si="357"/>
        <v>0.19135179270716518</v>
      </c>
      <c r="R2515" s="65">
        <f t="shared" si="358"/>
        <v>0.22192415341979801</v>
      </c>
      <c r="S2515" s="65">
        <f t="shared" si="359"/>
        <v>0.1109732783744783</v>
      </c>
      <c r="T2515" s="66">
        <f>(L2515*'Football Field'!$F$4)+(M2515*'Football Field'!$F$5)+(N2515*'Football Field'!$F$6)+(O2515*'Football Field'!$F$7)+(P2515*'Football Field'!$F$8)+(Q2515*'Football Field'!$F$9)+(R2515*'Football Field'!$F$10)+(S2515*'Football Field'!$F$11)</f>
        <v>151144277.05706564</v>
      </c>
    </row>
    <row r="2516" spans="2:20" x14ac:dyDescent="0.3">
      <c r="B2516" s="62">
        <f t="shared" si="351"/>
        <v>2489</v>
      </c>
      <c r="C2516" s="62">
        <v>0.89047628625791198</v>
      </c>
      <c r="D2516" s="62">
        <v>0.70171609826211312</v>
      </c>
      <c r="E2516" s="62">
        <v>0.46500584363233077</v>
      </c>
      <c r="F2516" s="62">
        <v>0.57367480437433227</v>
      </c>
      <c r="G2516" s="62">
        <v>0.29933537316502756</v>
      </c>
      <c r="H2516" s="62">
        <v>0.77220599575114401</v>
      </c>
      <c r="I2516" s="62">
        <v>0.46196401152270306</v>
      </c>
      <c r="J2516" s="62">
        <v>0.20269637940932794</v>
      </c>
      <c r="K2516" s="62"/>
      <c r="L2516" s="65">
        <f t="shared" si="352"/>
        <v>0.20390680915580467</v>
      </c>
      <c r="M2516" s="65">
        <f t="shared" si="353"/>
        <v>0.16068332502281416</v>
      </c>
      <c r="N2516" s="65">
        <f t="shared" si="354"/>
        <v>0.10647993582437654</v>
      </c>
      <c r="O2516" s="65">
        <f t="shared" si="355"/>
        <v>0.13136363164102305</v>
      </c>
      <c r="P2516" s="65">
        <f t="shared" si="356"/>
        <v>6.8543679097889665E-2</v>
      </c>
      <c r="Q2516" s="65">
        <f t="shared" si="357"/>
        <v>0.17682454101758244</v>
      </c>
      <c r="R2516" s="65">
        <f t="shared" si="358"/>
        <v>0.10578339815230853</v>
      </c>
      <c r="S2516" s="65">
        <f t="shared" si="359"/>
        <v>4.6414680088201141E-2</v>
      </c>
      <c r="T2516" s="66">
        <f>(L2516*'Football Field'!$F$4)+(M2516*'Football Field'!$F$5)+(N2516*'Football Field'!$F$6)+(O2516*'Football Field'!$F$7)+(P2516*'Football Field'!$F$8)+(Q2516*'Football Field'!$F$9)+(R2516*'Football Field'!$F$10)+(S2516*'Football Field'!$F$11)</f>
        <v>130864808.96683279</v>
      </c>
    </row>
    <row r="2517" spans="2:20" x14ac:dyDescent="0.3">
      <c r="B2517" s="62">
        <f t="shared" si="351"/>
        <v>2490</v>
      </c>
      <c r="C2517" s="62">
        <v>0.45628572995922567</v>
      </c>
      <c r="D2517" s="62">
        <v>0.82038768222953373</v>
      </c>
      <c r="E2517" s="62">
        <v>0.95380442385087671</v>
      </c>
      <c r="F2517" s="62">
        <v>0.81643312258767753</v>
      </c>
      <c r="G2517" s="62">
        <v>0.22427585366465064</v>
      </c>
      <c r="H2517" s="62">
        <v>0.10936828671419641</v>
      </c>
      <c r="I2517" s="62">
        <v>0.19118443844141775</v>
      </c>
      <c r="J2517" s="62">
        <v>0.4954059076902203</v>
      </c>
      <c r="K2517" s="62"/>
      <c r="L2517" s="65">
        <f t="shared" si="352"/>
        <v>0.11218820081900618</v>
      </c>
      <c r="M2517" s="65">
        <f t="shared" si="353"/>
        <v>0.20171092804421167</v>
      </c>
      <c r="N2517" s="65">
        <f t="shared" si="354"/>
        <v>0.23451446148579055</v>
      </c>
      <c r="O2517" s="65">
        <f t="shared" si="355"/>
        <v>0.20073860981876346</v>
      </c>
      <c r="P2517" s="65">
        <f t="shared" si="356"/>
        <v>5.5143307926882358E-2</v>
      </c>
      <c r="Q2517" s="65">
        <f t="shared" si="357"/>
        <v>2.6890675091284056E-2</v>
      </c>
      <c r="R2517" s="65">
        <f t="shared" si="358"/>
        <v>4.7007032578580486E-2</v>
      </c>
      <c r="S2517" s="65">
        <f t="shared" si="359"/>
        <v>0.12180678423548127</v>
      </c>
      <c r="T2517" s="66">
        <f>(L2517*'Football Field'!$F$4)+(M2517*'Football Field'!$F$5)+(N2517*'Football Field'!$F$6)+(O2517*'Football Field'!$F$7)+(P2517*'Football Field'!$F$8)+(Q2517*'Football Field'!$F$9)+(R2517*'Football Field'!$F$10)+(S2517*'Football Field'!$F$11)</f>
        <v>126347220.82207355</v>
      </c>
    </row>
    <row r="2518" spans="2:20" x14ac:dyDescent="0.3">
      <c r="B2518" s="62">
        <f t="shared" si="351"/>
        <v>2491</v>
      </c>
      <c r="C2518" s="62">
        <v>0.25944225920954966</v>
      </c>
      <c r="D2518" s="62">
        <v>0.39170427287449572</v>
      </c>
      <c r="E2518" s="62">
        <v>0.63929302307260083</v>
      </c>
      <c r="F2518" s="62">
        <v>0.70458539934287179</v>
      </c>
      <c r="G2518" s="62">
        <v>0.99352170833011799</v>
      </c>
      <c r="H2518" s="62">
        <v>0.86609364987472326</v>
      </c>
      <c r="I2518" s="62">
        <v>0.23654609140253557</v>
      </c>
      <c r="J2518" s="62">
        <v>0.95846916449152919</v>
      </c>
      <c r="K2518" s="62"/>
      <c r="L2518" s="65">
        <f t="shared" si="352"/>
        <v>5.1378209005561962E-2</v>
      </c>
      <c r="M2518" s="65">
        <f t="shared" si="353"/>
        <v>7.7570493185779132E-2</v>
      </c>
      <c r="N2518" s="65">
        <f t="shared" si="354"/>
        <v>0.12660131258220492</v>
      </c>
      <c r="O2518" s="65">
        <f t="shared" si="355"/>
        <v>0.13953137788731115</v>
      </c>
      <c r="P2518" s="65">
        <f t="shared" si="356"/>
        <v>0.19675039115705048</v>
      </c>
      <c r="Q2518" s="65">
        <f t="shared" si="357"/>
        <v>0.17151539112104533</v>
      </c>
      <c r="R2518" s="65">
        <f t="shared" si="358"/>
        <v>4.6844005138392243E-2</v>
      </c>
      <c r="S2518" s="65">
        <f t="shared" si="359"/>
        <v>0.18980881992265478</v>
      </c>
      <c r="T2518" s="66">
        <f>(L2518*'Football Field'!$F$4)+(M2518*'Football Field'!$F$5)+(N2518*'Football Field'!$F$6)+(O2518*'Football Field'!$F$7)+(P2518*'Football Field'!$F$8)+(Q2518*'Football Field'!$F$9)+(R2518*'Football Field'!$F$10)+(S2518*'Football Field'!$F$11)</f>
        <v>135889599.50559515</v>
      </c>
    </row>
    <row r="2519" spans="2:20" x14ac:dyDescent="0.3">
      <c r="B2519" s="62">
        <f t="shared" si="351"/>
        <v>2492</v>
      </c>
      <c r="C2519" s="62">
        <v>4.7762167247751175E-2</v>
      </c>
      <c r="D2519" s="62">
        <v>0.29454985383456289</v>
      </c>
      <c r="E2519" s="62">
        <v>0.74093149412191051</v>
      </c>
      <c r="F2519" s="62">
        <v>0.34437345970202604</v>
      </c>
      <c r="G2519" s="62">
        <v>0.17118649387899465</v>
      </c>
      <c r="H2519" s="62">
        <v>0.14331625090559641</v>
      </c>
      <c r="I2519" s="62">
        <v>0.48998953472042184</v>
      </c>
      <c r="J2519" s="62">
        <v>0.49349737690735263</v>
      </c>
      <c r="K2519" s="62"/>
      <c r="L2519" s="65">
        <f t="shared" si="352"/>
        <v>1.7523499795949794E-2</v>
      </c>
      <c r="M2519" s="65">
        <f t="shared" si="353"/>
        <v>0.10806763178884078</v>
      </c>
      <c r="N2519" s="65">
        <f t="shared" si="354"/>
        <v>0.271840949316834</v>
      </c>
      <c r="O2519" s="65">
        <f t="shared" si="355"/>
        <v>0.12634745445105638</v>
      </c>
      <c r="P2519" s="65">
        <f t="shared" si="356"/>
        <v>6.2806749848629717E-2</v>
      </c>
      <c r="Q2519" s="65">
        <f t="shared" si="357"/>
        <v>5.2581414081848528E-2</v>
      </c>
      <c r="R2519" s="65">
        <f t="shared" si="358"/>
        <v>0.17977265284366098</v>
      </c>
      <c r="S2519" s="65">
        <f t="shared" si="359"/>
        <v>0.18105964787317988</v>
      </c>
      <c r="T2519" s="66">
        <f>(L2519*'Football Field'!$F$4)+(M2519*'Football Field'!$F$5)+(N2519*'Football Field'!$F$6)+(O2519*'Football Field'!$F$7)+(P2519*'Football Field'!$F$8)+(Q2519*'Football Field'!$F$9)+(R2519*'Football Field'!$F$10)+(S2519*'Football Field'!$F$11)</f>
        <v>147065022.20037234</v>
      </c>
    </row>
    <row r="2520" spans="2:20" x14ac:dyDescent="0.3">
      <c r="B2520" s="62">
        <f t="shared" si="351"/>
        <v>2493</v>
      </c>
      <c r="C2520" s="62">
        <v>1.7652411174064686E-2</v>
      </c>
      <c r="D2520" s="62">
        <v>4.121879367579695E-2</v>
      </c>
      <c r="E2520" s="62">
        <v>0.83729353419611263</v>
      </c>
      <c r="F2520" s="62">
        <v>0.87453402240394384</v>
      </c>
      <c r="G2520" s="62">
        <v>9.0227414575246856E-2</v>
      </c>
      <c r="H2520" s="62">
        <v>0.3280442454076149</v>
      </c>
      <c r="I2520" s="62">
        <v>7.9240200340208067E-2</v>
      </c>
      <c r="J2520" s="62">
        <v>0.94115941285316751</v>
      </c>
      <c r="K2520" s="62"/>
      <c r="L2520" s="65">
        <f t="shared" si="352"/>
        <v>5.5002729456595477E-3</v>
      </c>
      <c r="M2520" s="65">
        <f t="shared" si="353"/>
        <v>1.2843266195883935E-2</v>
      </c>
      <c r="N2520" s="65">
        <f t="shared" si="354"/>
        <v>0.26089030718255746</v>
      </c>
      <c r="O2520" s="65">
        <f t="shared" si="355"/>
        <v>0.2724939826098346</v>
      </c>
      <c r="P2520" s="65">
        <f t="shared" si="356"/>
        <v>2.8113746187499702E-2</v>
      </c>
      <c r="Q2520" s="65">
        <f t="shared" si="357"/>
        <v>0.10221452866709628</v>
      </c>
      <c r="R2520" s="65">
        <f t="shared" si="358"/>
        <v>2.4690266153568795E-2</v>
      </c>
      <c r="S2520" s="65">
        <f t="shared" si="359"/>
        <v>0.29325363005789978</v>
      </c>
      <c r="T2520" s="66">
        <f>(L2520*'Football Field'!$F$4)+(M2520*'Football Field'!$F$5)+(N2520*'Football Field'!$F$6)+(O2520*'Football Field'!$F$7)+(P2520*'Football Field'!$F$8)+(Q2520*'Football Field'!$F$9)+(R2520*'Football Field'!$F$10)+(S2520*'Football Field'!$F$11)</f>
        <v>124677421.87487537</v>
      </c>
    </row>
    <row r="2521" spans="2:20" x14ac:dyDescent="0.3">
      <c r="B2521" s="62">
        <f t="shared" si="351"/>
        <v>2494</v>
      </c>
      <c r="C2521" s="62">
        <v>0.66987657348932628</v>
      </c>
      <c r="D2521" s="62">
        <v>0.12031731063434337</v>
      </c>
      <c r="E2521" s="62">
        <v>0.59783724529533155</v>
      </c>
      <c r="F2521" s="62">
        <v>0.71340008385008269</v>
      </c>
      <c r="G2521" s="62">
        <v>0.67609778583443692</v>
      </c>
      <c r="H2521" s="62">
        <v>7.8376891154739559E-2</v>
      </c>
      <c r="I2521" s="62">
        <v>5.6120717980772561E-2</v>
      </c>
      <c r="J2521" s="62">
        <v>0.18001000201808259</v>
      </c>
      <c r="K2521" s="62"/>
      <c r="L2521" s="65">
        <f t="shared" si="352"/>
        <v>0.2166457445125862</v>
      </c>
      <c r="M2521" s="65">
        <f t="shared" si="353"/>
        <v>3.8911994196711167E-2</v>
      </c>
      <c r="N2521" s="65">
        <f t="shared" si="354"/>
        <v>0.19334740193959696</v>
      </c>
      <c r="O2521" s="65">
        <f t="shared" si="355"/>
        <v>0.23072174549406788</v>
      </c>
      <c r="P2521" s="65">
        <f t="shared" si="356"/>
        <v>0.21865775573020024</v>
      </c>
      <c r="Q2521" s="65">
        <f t="shared" si="357"/>
        <v>2.5347982910274205E-2</v>
      </c>
      <c r="R2521" s="65">
        <f t="shared" si="358"/>
        <v>1.8150081986288605E-2</v>
      </c>
      <c r="S2521" s="65">
        <f t="shared" si="359"/>
        <v>5.8217293230274525E-2</v>
      </c>
      <c r="T2521" s="66">
        <f>(L2521*'Football Field'!$F$4)+(M2521*'Football Field'!$F$5)+(N2521*'Football Field'!$F$6)+(O2521*'Football Field'!$F$7)+(P2521*'Football Field'!$F$8)+(Q2521*'Football Field'!$F$9)+(R2521*'Football Field'!$F$10)+(S2521*'Football Field'!$F$11)</f>
        <v>134409045.17252743</v>
      </c>
    </row>
    <row r="2522" spans="2:20" x14ac:dyDescent="0.3">
      <c r="B2522" s="62">
        <f t="shared" si="351"/>
        <v>2495</v>
      </c>
      <c r="C2522" s="62">
        <v>0.96029000817172006</v>
      </c>
      <c r="D2522" s="62">
        <v>0.82213330929860551</v>
      </c>
      <c r="E2522" s="62">
        <v>0.43591913901517132</v>
      </c>
      <c r="F2522" s="62">
        <v>9.0065153120366226E-2</v>
      </c>
      <c r="G2522" s="62">
        <v>0.88099045530542563</v>
      </c>
      <c r="H2522" s="62">
        <v>0.24760805253177687</v>
      </c>
      <c r="I2522" s="62">
        <v>0.9043843083814298</v>
      </c>
      <c r="J2522" s="62">
        <v>0.86756954946552034</v>
      </c>
      <c r="K2522" s="62"/>
      <c r="L2522" s="65">
        <f t="shared" si="352"/>
        <v>0.18435350103035772</v>
      </c>
      <c r="M2522" s="65">
        <f t="shared" si="353"/>
        <v>0.15783060595562209</v>
      </c>
      <c r="N2522" s="65">
        <f t="shared" si="354"/>
        <v>8.3686405939585082E-2</v>
      </c>
      <c r="O2522" s="65">
        <f t="shared" si="355"/>
        <v>1.7290429096712676E-2</v>
      </c>
      <c r="P2522" s="65">
        <f t="shared" si="356"/>
        <v>0.1691298185212827</v>
      </c>
      <c r="Q2522" s="65">
        <f t="shared" si="357"/>
        <v>4.7535026897186125E-2</v>
      </c>
      <c r="R2522" s="65">
        <f t="shared" si="358"/>
        <v>0.17362089796650376</v>
      </c>
      <c r="S2522" s="65">
        <f t="shared" si="359"/>
        <v>0.16655331459274983</v>
      </c>
      <c r="T2522" s="66">
        <f>(L2522*'Football Field'!$F$4)+(M2522*'Football Field'!$F$5)+(N2522*'Football Field'!$F$6)+(O2522*'Football Field'!$F$7)+(P2522*'Football Field'!$F$8)+(Q2522*'Football Field'!$F$9)+(R2522*'Football Field'!$F$10)+(S2522*'Football Field'!$F$11)</f>
        <v>148155715.49749821</v>
      </c>
    </row>
    <row r="2523" spans="2:20" x14ac:dyDescent="0.3">
      <c r="B2523" s="62">
        <f t="shared" si="351"/>
        <v>2496</v>
      </c>
      <c r="C2523" s="62">
        <v>7.5380111721781162E-2</v>
      </c>
      <c r="D2523" s="62">
        <v>0.47796825272016108</v>
      </c>
      <c r="E2523" s="62">
        <v>0.13176464648865194</v>
      </c>
      <c r="F2523" s="62">
        <v>0.19641665677449771</v>
      </c>
      <c r="G2523" s="62">
        <v>0.19713428958601242</v>
      </c>
      <c r="H2523" s="62">
        <v>0.56284217670257453</v>
      </c>
      <c r="I2523" s="62">
        <v>0.47966201203243364</v>
      </c>
      <c r="J2523" s="62">
        <v>0.99071058027755876</v>
      </c>
      <c r="K2523" s="62"/>
      <c r="L2523" s="65">
        <f t="shared" si="352"/>
        <v>2.4223344915281646E-2</v>
      </c>
      <c r="M2523" s="65">
        <f t="shared" si="353"/>
        <v>0.15359475569534736</v>
      </c>
      <c r="N2523" s="65">
        <f t="shared" si="354"/>
        <v>4.2342474780552787E-2</v>
      </c>
      <c r="O2523" s="65">
        <f t="shared" si="355"/>
        <v>6.3118351982759904E-2</v>
      </c>
      <c r="P2523" s="65">
        <f t="shared" si="356"/>
        <v>6.3348962772778433E-2</v>
      </c>
      <c r="Q2523" s="65">
        <f t="shared" si="357"/>
        <v>0.18086893038120594</v>
      </c>
      <c r="R2523" s="65">
        <f t="shared" si="358"/>
        <v>0.15413904403729198</v>
      </c>
      <c r="S2523" s="65">
        <f t="shared" si="359"/>
        <v>0.31836413543478193</v>
      </c>
      <c r="T2523" s="66">
        <f>(L2523*'Football Field'!$F$4)+(M2523*'Football Field'!$F$5)+(N2523*'Football Field'!$F$6)+(O2523*'Football Field'!$F$7)+(P2523*'Football Field'!$F$8)+(Q2523*'Football Field'!$F$9)+(R2523*'Football Field'!$F$10)+(S2523*'Football Field'!$F$11)</f>
        <v>137980441.2613951</v>
      </c>
    </row>
    <row r="2524" spans="2:20" x14ac:dyDescent="0.3">
      <c r="B2524" s="62">
        <f t="shared" si="351"/>
        <v>2497</v>
      </c>
      <c r="C2524" s="62">
        <v>0.56933661910405919</v>
      </c>
      <c r="D2524" s="62">
        <v>0.8549941484227227</v>
      </c>
      <c r="E2524" s="62">
        <v>0.97932910162050912</v>
      </c>
      <c r="F2524" s="62">
        <v>0.91478801689996758</v>
      </c>
      <c r="G2524" s="62">
        <v>0.2334113098167705</v>
      </c>
      <c r="H2524" s="62">
        <v>0.86061686715090346</v>
      </c>
      <c r="I2524" s="62">
        <v>0.1089431239505706</v>
      </c>
      <c r="J2524" s="62">
        <v>0.61466958945791605</v>
      </c>
      <c r="K2524" s="62"/>
      <c r="L2524" s="65">
        <f t="shared" si="352"/>
        <v>0.11085022940365216</v>
      </c>
      <c r="M2524" s="65">
        <f t="shared" si="353"/>
        <v>0.16646794587108144</v>
      </c>
      <c r="N2524" s="65">
        <f t="shared" si="354"/>
        <v>0.19067604635574023</v>
      </c>
      <c r="O2524" s="65">
        <f t="shared" si="355"/>
        <v>0.17810985298758636</v>
      </c>
      <c r="P2524" s="65">
        <f t="shared" si="356"/>
        <v>4.5445341772170342E-2</v>
      </c>
      <c r="Q2524" s="65">
        <f t="shared" si="357"/>
        <v>0.16756269305574675</v>
      </c>
      <c r="R2524" s="65">
        <f t="shared" si="358"/>
        <v>2.1211300795784632E-2</v>
      </c>
      <c r="S2524" s="65">
        <f t="shared" si="359"/>
        <v>0.11967658975823797</v>
      </c>
      <c r="T2524" s="66">
        <f>(L2524*'Football Field'!$F$4)+(M2524*'Football Field'!$F$5)+(N2524*'Football Field'!$F$6)+(O2524*'Football Field'!$F$7)+(P2524*'Football Field'!$F$8)+(Q2524*'Football Field'!$F$9)+(R2524*'Football Field'!$F$10)+(S2524*'Football Field'!$F$11)</f>
        <v>120764422.26892754</v>
      </c>
    </row>
    <row r="2525" spans="2:20" x14ac:dyDescent="0.3">
      <c r="B2525" s="62">
        <f t="shared" si="351"/>
        <v>2498</v>
      </c>
      <c r="C2525" s="62">
        <v>0.56333236613481774</v>
      </c>
      <c r="D2525" s="62">
        <v>0.78664595646679136</v>
      </c>
      <c r="E2525" s="62">
        <v>0.33239442655715068</v>
      </c>
      <c r="F2525" s="62">
        <v>0.39934457038169868</v>
      </c>
      <c r="G2525" s="62">
        <v>0.29714445677346712</v>
      </c>
      <c r="H2525" s="62">
        <v>0.95717736580509238</v>
      </c>
      <c r="I2525" s="62">
        <v>6.2649378811556633E-2</v>
      </c>
      <c r="J2525" s="62">
        <v>9.06500763012551E-2</v>
      </c>
      <c r="K2525" s="62"/>
      <c r="L2525" s="65">
        <f t="shared" si="352"/>
        <v>0.16144388125065359</v>
      </c>
      <c r="M2525" s="65">
        <f t="shared" si="353"/>
        <v>0.22544271200589563</v>
      </c>
      <c r="N2525" s="65">
        <f t="shared" si="354"/>
        <v>9.5260009109132182E-2</v>
      </c>
      <c r="O2525" s="65">
        <f t="shared" si="355"/>
        <v>0.11444706761863339</v>
      </c>
      <c r="P2525" s="65">
        <f t="shared" si="356"/>
        <v>8.515781673042519E-2</v>
      </c>
      <c r="Q2525" s="65">
        <f t="shared" si="357"/>
        <v>0.27431484194868405</v>
      </c>
      <c r="R2525" s="65">
        <f t="shared" si="358"/>
        <v>1.7954514033478371E-2</v>
      </c>
      <c r="S2525" s="65">
        <f t="shared" si="359"/>
        <v>2.5979157303097446E-2</v>
      </c>
      <c r="T2525" s="66">
        <f>(L2525*'Football Field'!$F$4)+(M2525*'Football Field'!$F$5)+(N2525*'Football Field'!$F$6)+(O2525*'Football Field'!$F$7)+(P2525*'Football Field'!$F$8)+(Q2525*'Football Field'!$F$9)+(R2525*'Football Field'!$F$10)+(S2525*'Football Field'!$F$11)</f>
        <v>119460002.77065766</v>
      </c>
    </row>
    <row r="2526" spans="2:20" x14ac:dyDescent="0.3">
      <c r="B2526" s="62">
        <f t="shared" ref="B2526:B2589" si="360">B2525+1</f>
        <v>2499</v>
      </c>
      <c r="C2526" s="62">
        <v>0.72142528077364521</v>
      </c>
      <c r="D2526" s="62">
        <v>0.87389156418588376</v>
      </c>
      <c r="E2526" s="62">
        <v>0.62888613351715861</v>
      </c>
      <c r="F2526" s="62">
        <v>0.64288660360997107</v>
      </c>
      <c r="G2526" s="62">
        <v>0.17956286328153892</v>
      </c>
      <c r="H2526" s="62">
        <v>0.31859589953359446</v>
      </c>
      <c r="I2526" s="62">
        <v>0.54161271520653165</v>
      </c>
      <c r="J2526" s="62">
        <v>0.88192222024322209</v>
      </c>
      <c r="K2526" s="62"/>
      <c r="L2526" s="65">
        <f t="shared" si="352"/>
        <v>0.15064897251326129</v>
      </c>
      <c r="M2526" s="65">
        <f t="shared" si="353"/>
        <v>0.18248718161280647</v>
      </c>
      <c r="N2526" s="65">
        <f t="shared" si="354"/>
        <v>0.13132482651647412</v>
      </c>
      <c r="O2526" s="65">
        <f t="shared" si="355"/>
        <v>0.13424842302798395</v>
      </c>
      <c r="P2526" s="65">
        <f t="shared" si="356"/>
        <v>3.749655241620313E-2</v>
      </c>
      <c r="Q2526" s="65">
        <f t="shared" si="357"/>
        <v>6.6529613240339874E-2</v>
      </c>
      <c r="R2526" s="65">
        <f t="shared" si="358"/>
        <v>0.11310027693856542</v>
      </c>
      <c r="S2526" s="65">
        <f t="shared" si="359"/>
        <v>0.18416415373436568</v>
      </c>
      <c r="T2526" s="66">
        <f>(L2526*'Football Field'!$F$4)+(M2526*'Football Field'!$F$5)+(N2526*'Football Field'!$F$6)+(O2526*'Football Field'!$F$7)+(P2526*'Football Field'!$F$8)+(Q2526*'Football Field'!$F$9)+(R2526*'Football Field'!$F$10)+(S2526*'Football Field'!$F$11)</f>
        <v>131260384.6809078</v>
      </c>
    </row>
    <row r="2527" spans="2:20" x14ac:dyDescent="0.3">
      <c r="B2527" s="62">
        <f t="shared" si="360"/>
        <v>2500</v>
      </c>
      <c r="C2527" s="62">
        <v>0.98552374761824013</v>
      </c>
      <c r="D2527" s="62">
        <v>0.22036219907333188</v>
      </c>
      <c r="E2527" s="62">
        <v>0.7257757878557064</v>
      </c>
      <c r="F2527" s="62">
        <v>0.96601014246800698</v>
      </c>
      <c r="G2527" s="62">
        <v>0.33497540910908552</v>
      </c>
      <c r="H2527" s="62">
        <v>0.20082584550370042</v>
      </c>
      <c r="I2527" s="62">
        <v>6.7248497279355002E-2</v>
      </c>
      <c r="J2527" s="62">
        <v>5.6056685446125298E-3</v>
      </c>
      <c r="K2527" s="62"/>
      <c r="L2527" s="65">
        <f t="shared" si="352"/>
        <v>0.28107009529155924</v>
      </c>
      <c r="M2527" s="65">
        <f t="shared" si="353"/>
        <v>6.2847013521374229E-2</v>
      </c>
      <c r="N2527" s="65">
        <f t="shared" si="354"/>
        <v>0.20699031387717556</v>
      </c>
      <c r="O2527" s="65">
        <f t="shared" si="355"/>
        <v>0.2755048403980947</v>
      </c>
      <c r="P2527" s="65">
        <f t="shared" si="356"/>
        <v>9.5534552451080015E-2</v>
      </c>
      <c r="Q2527" s="65">
        <f t="shared" si="357"/>
        <v>5.7275270808185973E-2</v>
      </c>
      <c r="R2527" s="65">
        <f t="shared" si="358"/>
        <v>1.917918425020471E-2</v>
      </c>
      <c r="S2527" s="65">
        <f t="shared" si="359"/>
        <v>1.5987294023253416E-3</v>
      </c>
      <c r="T2527" s="66">
        <f>(L2527*'Football Field'!$F$4)+(M2527*'Football Field'!$F$5)+(N2527*'Football Field'!$F$6)+(O2527*'Football Field'!$F$7)+(P2527*'Football Field'!$F$8)+(Q2527*'Football Field'!$F$9)+(R2527*'Football Field'!$F$10)+(S2527*'Football Field'!$F$11)</f>
        <v>124307454.55807398</v>
      </c>
    </row>
    <row r="2528" spans="2:20" x14ac:dyDescent="0.3">
      <c r="B2528" s="62">
        <f t="shared" si="360"/>
        <v>2501</v>
      </c>
      <c r="C2528" s="62">
        <v>0.63150224809057875</v>
      </c>
      <c r="D2528" s="62">
        <v>0.93560640696348973</v>
      </c>
      <c r="E2528" s="62">
        <v>0.97523599576711339</v>
      </c>
      <c r="F2528" s="62">
        <v>0.11244025534331692</v>
      </c>
      <c r="G2528" s="62">
        <v>0.5709458526526503</v>
      </c>
      <c r="H2528" s="62">
        <v>0.31215776054323929</v>
      </c>
      <c r="I2528" s="62">
        <v>0.22389620241796837</v>
      </c>
      <c r="J2528" s="62">
        <v>0.58859649335614495</v>
      </c>
      <c r="K2528" s="62"/>
      <c r="L2528" s="65">
        <f t="shared" si="352"/>
        <v>0.14516020938432966</v>
      </c>
      <c r="M2528" s="65">
        <f t="shared" si="353"/>
        <v>0.21506308543918337</v>
      </c>
      <c r="N2528" s="65">
        <f t="shared" si="354"/>
        <v>0.2241725374260016</v>
      </c>
      <c r="O2528" s="65">
        <f t="shared" si="355"/>
        <v>2.5846069524240664E-2</v>
      </c>
      <c r="P2528" s="65">
        <f t="shared" si="356"/>
        <v>0.13124041880890622</v>
      </c>
      <c r="Q2528" s="65">
        <f t="shared" si="357"/>
        <v>7.1754116503003576E-2</v>
      </c>
      <c r="R2528" s="65">
        <f t="shared" si="358"/>
        <v>5.1465881113833864E-2</v>
      </c>
      <c r="S2528" s="65">
        <f t="shared" si="359"/>
        <v>0.13529768180050106</v>
      </c>
      <c r="T2528" s="66">
        <f>(L2528*'Football Field'!$F$4)+(M2528*'Football Field'!$F$5)+(N2528*'Football Field'!$F$6)+(O2528*'Football Field'!$F$7)+(P2528*'Football Field'!$F$8)+(Q2528*'Football Field'!$F$9)+(R2528*'Football Field'!$F$10)+(S2528*'Football Field'!$F$11)</f>
        <v>131594388.26369402</v>
      </c>
    </row>
    <row r="2529" spans="2:20" x14ac:dyDescent="0.3">
      <c r="B2529" s="62">
        <f t="shared" si="360"/>
        <v>2502</v>
      </c>
      <c r="C2529" s="62">
        <v>0.49249856063071895</v>
      </c>
      <c r="D2529" s="62">
        <v>8.7061799538537432E-2</v>
      </c>
      <c r="E2529" s="62">
        <v>0.48456497087075212</v>
      </c>
      <c r="F2529" s="62">
        <v>0.15132970960111014</v>
      </c>
      <c r="G2529" s="62">
        <v>0.24210453110531116</v>
      </c>
      <c r="H2529" s="62">
        <v>1.123704931761027E-2</v>
      </c>
      <c r="I2529" s="62">
        <v>0.50073473548164626</v>
      </c>
      <c r="J2529" s="62">
        <v>0.22657542308028877</v>
      </c>
      <c r="K2529" s="62"/>
      <c r="L2529" s="65">
        <f t="shared" si="352"/>
        <v>0.22425984255401177</v>
      </c>
      <c r="M2529" s="65">
        <f t="shared" si="353"/>
        <v>3.964370054600222E-2</v>
      </c>
      <c r="N2529" s="65">
        <f t="shared" si="354"/>
        <v>0.22064727242146201</v>
      </c>
      <c r="O2529" s="65">
        <f t="shared" si="355"/>
        <v>6.890817468669877E-2</v>
      </c>
      <c r="P2529" s="65">
        <f t="shared" si="356"/>
        <v>0.11024260448143813</v>
      </c>
      <c r="Q2529" s="65">
        <f t="shared" si="357"/>
        <v>5.1168046207316405E-3</v>
      </c>
      <c r="R2529" s="65">
        <f t="shared" si="358"/>
        <v>0.22801019519047605</v>
      </c>
      <c r="S2529" s="65">
        <f t="shared" si="359"/>
        <v>0.10317140549917954</v>
      </c>
      <c r="T2529" s="66">
        <f>(L2529*'Football Field'!$F$4)+(M2529*'Football Field'!$F$5)+(N2529*'Football Field'!$F$6)+(O2529*'Football Field'!$F$7)+(P2529*'Football Field'!$F$8)+(Q2529*'Football Field'!$F$9)+(R2529*'Football Field'!$F$10)+(S2529*'Football Field'!$F$11)</f>
        <v>154523583.95415866</v>
      </c>
    </row>
    <row r="2530" spans="2:20" x14ac:dyDescent="0.3">
      <c r="B2530" s="62">
        <f t="shared" si="360"/>
        <v>2503</v>
      </c>
      <c r="C2530" s="62">
        <v>0.98590404484429617</v>
      </c>
      <c r="D2530" s="62">
        <v>0.33097904849081705</v>
      </c>
      <c r="E2530" s="62">
        <v>0.82235134416420941</v>
      </c>
      <c r="F2530" s="62">
        <v>0.25946418062593823</v>
      </c>
      <c r="G2530" s="62">
        <v>0.8742061722233313</v>
      </c>
      <c r="H2530" s="62">
        <v>0.74964265041327993</v>
      </c>
      <c r="I2530" s="62">
        <v>0.21859901215502142</v>
      </c>
      <c r="J2530" s="62">
        <v>0.4768407580264068</v>
      </c>
      <c r="K2530" s="62"/>
      <c r="L2530" s="65">
        <f t="shared" si="352"/>
        <v>0.20896708718444734</v>
      </c>
      <c r="M2530" s="65">
        <f t="shared" si="353"/>
        <v>7.0152595522750924E-2</v>
      </c>
      <c r="N2530" s="65">
        <f t="shared" si="354"/>
        <v>0.17430130845984021</v>
      </c>
      <c r="O2530" s="65">
        <f t="shared" si="355"/>
        <v>5.4994676548532177E-2</v>
      </c>
      <c r="P2530" s="65">
        <f t="shared" si="356"/>
        <v>0.18529218777779288</v>
      </c>
      <c r="Q2530" s="65">
        <f t="shared" si="357"/>
        <v>0.15889035236774171</v>
      </c>
      <c r="R2530" s="65">
        <f t="shared" si="358"/>
        <v>4.633310824751375E-2</v>
      </c>
      <c r="S2530" s="65">
        <f t="shared" si="359"/>
        <v>0.10106868389138102</v>
      </c>
      <c r="T2530" s="66">
        <f>(L2530*'Football Field'!$F$4)+(M2530*'Football Field'!$F$5)+(N2530*'Football Field'!$F$6)+(O2530*'Football Field'!$F$7)+(P2530*'Football Field'!$F$8)+(Q2530*'Football Field'!$F$9)+(R2530*'Football Field'!$F$10)+(S2530*'Football Field'!$F$11)</f>
        <v>134105610.57540557</v>
      </c>
    </row>
    <row r="2531" spans="2:20" x14ac:dyDescent="0.3">
      <c r="B2531" s="62">
        <f t="shared" si="360"/>
        <v>2504</v>
      </c>
      <c r="C2531" s="62">
        <v>0.3274879190624741</v>
      </c>
      <c r="D2531" s="62">
        <v>0.29424250840701349</v>
      </c>
      <c r="E2531" s="62">
        <v>0.65747282153541076</v>
      </c>
      <c r="F2531" s="62">
        <v>5.4723686147784778E-2</v>
      </c>
      <c r="G2531" s="62">
        <v>6.6700496362437134E-2</v>
      </c>
      <c r="H2531" s="62">
        <v>0.15186240499711001</v>
      </c>
      <c r="I2531" s="62">
        <v>2.091154548049845E-2</v>
      </c>
      <c r="J2531" s="62">
        <v>0.74989314773293569</v>
      </c>
      <c r="K2531" s="62"/>
      <c r="L2531" s="65">
        <f t="shared" si="352"/>
        <v>0.14095841696883091</v>
      </c>
      <c r="M2531" s="65">
        <f t="shared" si="353"/>
        <v>0.12664881901209391</v>
      </c>
      <c r="N2531" s="65">
        <f t="shared" si="354"/>
        <v>0.28299159367152876</v>
      </c>
      <c r="O2531" s="65">
        <f t="shared" si="355"/>
        <v>2.3554347263171394E-2</v>
      </c>
      <c r="P2531" s="65">
        <f t="shared" si="356"/>
        <v>2.8709444932198569E-2</v>
      </c>
      <c r="Q2531" s="65">
        <f t="shared" si="357"/>
        <v>6.5365111075711094E-2</v>
      </c>
      <c r="R2531" s="65">
        <f t="shared" si="358"/>
        <v>9.0008155285277985E-3</v>
      </c>
      <c r="S2531" s="65">
        <f t="shared" si="359"/>
        <v>0.32277145154793757</v>
      </c>
      <c r="T2531" s="66">
        <f>(L2531*'Football Field'!$F$4)+(M2531*'Football Field'!$F$5)+(N2531*'Football Field'!$F$6)+(O2531*'Football Field'!$F$7)+(P2531*'Football Field'!$F$8)+(Q2531*'Football Field'!$F$9)+(R2531*'Football Field'!$F$10)+(S2531*'Football Field'!$F$11)</f>
        <v>120572009.30297464</v>
      </c>
    </row>
    <row r="2532" spans="2:20" x14ac:dyDescent="0.3">
      <c r="B2532" s="62">
        <f t="shared" si="360"/>
        <v>2505</v>
      </c>
      <c r="C2532" s="62">
        <v>0.41835668217737176</v>
      </c>
      <c r="D2532" s="62">
        <v>0.14658150760609989</v>
      </c>
      <c r="E2532" s="62">
        <v>0.27579500824620717</v>
      </c>
      <c r="F2532" s="62">
        <v>2.2411217734503719E-3</v>
      </c>
      <c r="G2532" s="62">
        <v>0.87812860558253658</v>
      </c>
      <c r="H2532" s="62">
        <v>0.21115370078051665</v>
      </c>
      <c r="I2532" s="62">
        <v>0.15017551448977229</v>
      </c>
      <c r="J2532" s="62">
        <v>0.90531491603578662</v>
      </c>
      <c r="K2532" s="62"/>
      <c r="L2532" s="65">
        <f t="shared" si="352"/>
        <v>0.14002412996788552</v>
      </c>
      <c r="M2532" s="65">
        <f t="shared" si="353"/>
        <v>4.9060882606443257E-2</v>
      </c>
      <c r="N2532" s="65">
        <f t="shared" si="354"/>
        <v>9.230868711877778E-2</v>
      </c>
      <c r="O2532" s="65">
        <f t="shared" si="355"/>
        <v>7.501042527783161E-4</v>
      </c>
      <c r="P2532" s="65">
        <f t="shared" si="356"/>
        <v>0.29390995586984753</v>
      </c>
      <c r="Q2532" s="65">
        <f t="shared" si="357"/>
        <v>7.067321857370415E-2</v>
      </c>
      <c r="R2532" s="65">
        <f t="shared" si="358"/>
        <v>5.0263797985649408E-2</v>
      </c>
      <c r="S2532" s="65">
        <f t="shared" si="359"/>
        <v>0.30300922362491406</v>
      </c>
      <c r="T2532" s="66">
        <f>(L2532*'Football Field'!$F$4)+(M2532*'Football Field'!$F$5)+(N2532*'Football Field'!$F$6)+(O2532*'Football Field'!$F$7)+(P2532*'Football Field'!$F$8)+(Q2532*'Football Field'!$F$9)+(R2532*'Football Field'!$F$10)+(S2532*'Football Field'!$F$11)</f>
        <v>142989403.85533673</v>
      </c>
    </row>
    <row r="2533" spans="2:20" x14ac:dyDescent="0.3">
      <c r="B2533" s="62">
        <f t="shared" si="360"/>
        <v>2506</v>
      </c>
      <c r="C2533" s="62">
        <v>0.19729390923396317</v>
      </c>
      <c r="D2533" s="62">
        <v>4.2959783123511897E-2</v>
      </c>
      <c r="E2533" s="62">
        <v>0.78856729915550394</v>
      </c>
      <c r="F2533" s="62">
        <v>0.24779420192001966</v>
      </c>
      <c r="G2533" s="62">
        <v>0.7511417084612666</v>
      </c>
      <c r="H2533" s="62">
        <v>0.65194481970976914</v>
      </c>
      <c r="I2533" s="62">
        <v>0.90896008027219122</v>
      </c>
      <c r="J2533" s="62">
        <v>0.59891923825798044</v>
      </c>
      <c r="K2533" s="62"/>
      <c r="L2533" s="65">
        <f t="shared" si="352"/>
        <v>4.7114051607139808E-2</v>
      </c>
      <c r="M2533" s="65">
        <f t="shared" si="353"/>
        <v>1.0258854147962973E-2</v>
      </c>
      <c r="N2533" s="65">
        <f t="shared" si="354"/>
        <v>0.18831093454617215</v>
      </c>
      <c r="O2533" s="65">
        <f t="shared" si="355"/>
        <v>5.917358960820928E-2</v>
      </c>
      <c r="P2533" s="65">
        <f t="shared" si="356"/>
        <v>0.17937365301405453</v>
      </c>
      <c r="Q2533" s="65">
        <f t="shared" si="357"/>
        <v>0.155685302197489</v>
      </c>
      <c r="R2533" s="65">
        <f t="shared" si="358"/>
        <v>0.21706089304556131</v>
      </c>
      <c r="S2533" s="65">
        <f t="shared" si="359"/>
        <v>0.143022721833411</v>
      </c>
      <c r="T2533" s="66">
        <f>(L2533*'Football Field'!$F$4)+(M2533*'Football Field'!$F$5)+(N2533*'Football Field'!$F$6)+(O2533*'Football Field'!$F$7)+(P2533*'Football Field'!$F$8)+(Q2533*'Football Field'!$F$9)+(R2533*'Football Field'!$F$10)+(S2533*'Football Field'!$F$11)</f>
        <v>159008760.66079301</v>
      </c>
    </row>
    <row r="2534" spans="2:20" x14ac:dyDescent="0.3">
      <c r="B2534" s="62">
        <f t="shared" si="360"/>
        <v>2507</v>
      </c>
      <c r="C2534" s="62">
        <v>0.97883710411757574</v>
      </c>
      <c r="D2534" s="62">
        <v>0.11395025582747331</v>
      </c>
      <c r="E2534" s="62">
        <v>0.20266151063022431</v>
      </c>
      <c r="F2534" s="62">
        <v>7.4876593141898096E-2</v>
      </c>
      <c r="G2534" s="62">
        <v>7.2586891077312754E-2</v>
      </c>
      <c r="H2534" s="62">
        <v>0.74951769314413519</v>
      </c>
      <c r="I2534" s="62">
        <v>0.31026017811487383</v>
      </c>
      <c r="J2534" s="62">
        <v>0.23250574990533268</v>
      </c>
      <c r="K2534" s="62"/>
      <c r="L2534" s="65">
        <f t="shared" si="352"/>
        <v>0.35786726535177921</v>
      </c>
      <c r="M2534" s="65">
        <f t="shared" si="353"/>
        <v>4.1660728090069647E-2</v>
      </c>
      <c r="N2534" s="65">
        <f t="shared" si="354"/>
        <v>7.4093963434989737E-2</v>
      </c>
      <c r="O2534" s="65">
        <f t="shared" si="355"/>
        <v>2.7375220569213519E-2</v>
      </c>
      <c r="P2534" s="65">
        <f t="shared" si="356"/>
        <v>2.653809515490653E-2</v>
      </c>
      <c r="Q2534" s="65">
        <f t="shared" si="357"/>
        <v>0.27402705317354492</v>
      </c>
      <c r="R2534" s="65">
        <f t="shared" si="358"/>
        <v>0.11343252214536906</v>
      </c>
      <c r="S2534" s="65">
        <f t="shared" si="359"/>
        <v>8.5005152080127475E-2</v>
      </c>
      <c r="T2534" s="66">
        <f>(L2534*'Football Field'!$F$4)+(M2534*'Football Field'!$F$5)+(N2534*'Football Field'!$F$6)+(O2534*'Football Field'!$F$7)+(P2534*'Football Field'!$F$8)+(Q2534*'Football Field'!$F$9)+(R2534*'Football Field'!$F$10)+(S2534*'Football Field'!$F$11)</f>
        <v>126833991.42238821</v>
      </c>
    </row>
    <row r="2535" spans="2:20" x14ac:dyDescent="0.3">
      <c r="B2535" s="62">
        <f t="shared" si="360"/>
        <v>2508</v>
      </c>
      <c r="C2535" s="62">
        <v>0.26377295384938437</v>
      </c>
      <c r="D2535" s="62">
        <v>0.61445204116709207</v>
      </c>
      <c r="E2535" s="62">
        <v>0.33327518435017767</v>
      </c>
      <c r="F2535" s="62">
        <v>0.63254644628895995</v>
      </c>
      <c r="G2535" s="62">
        <v>0.68480800133008102</v>
      </c>
      <c r="H2535" s="62">
        <v>0.29445495331398286</v>
      </c>
      <c r="I2535" s="62">
        <v>0.52866720401820044</v>
      </c>
      <c r="J2535" s="62">
        <v>1.465899076204269E-2</v>
      </c>
      <c r="K2535" s="62"/>
      <c r="L2535" s="65">
        <f t="shared" ref="L2535:L2598" si="361">C2535/SUM($C2535:$J2535)</f>
        <v>7.8349121042986178E-2</v>
      </c>
      <c r="M2535" s="65">
        <f t="shared" ref="M2535:M2598" si="362">D2535/SUM($C2535:$J2535)</f>
        <v>0.18251218195781971</v>
      </c>
      <c r="N2535" s="65">
        <f t="shared" ref="N2535:N2598" si="363">E2535/SUM($C2535:$J2535)</f>
        <v>9.8993537351769495E-2</v>
      </c>
      <c r="O2535" s="65">
        <f t="shared" ref="O2535:O2598" si="364">F2535/SUM($C2535:$J2535)</f>
        <v>0.18788680705264107</v>
      </c>
      <c r="P2535" s="65">
        <f t="shared" ref="P2535:P2598" si="365">G2535/SUM($C2535:$J2535)</f>
        <v>0.20341018366141023</v>
      </c>
      <c r="Q2535" s="65">
        <f t="shared" ref="Q2535:Q2598" si="366">H2535/SUM($C2535:$J2535)</f>
        <v>8.7462669853852162E-2</v>
      </c>
      <c r="R2535" s="65">
        <f t="shared" ref="R2535:R2598" si="367">I2535/SUM($C2535:$J2535)</f>
        <v>0.15703130345475233</v>
      </c>
      <c r="S2535" s="65">
        <f t="shared" ref="S2535:S2598" si="368">J2535/SUM($C2535:$J2535)</f>
        <v>4.3541956247686742E-3</v>
      </c>
      <c r="T2535" s="66">
        <f>(L2535*'Football Field'!$F$4)+(M2535*'Football Field'!$F$5)+(N2535*'Football Field'!$F$6)+(O2535*'Football Field'!$F$7)+(P2535*'Football Field'!$F$8)+(Q2535*'Football Field'!$F$9)+(R2535*'Football Field'!$F$10)+(S2535*'Football Field'!$F$11)</f>
        <v>149450365.57004136</v>
      </c>
    </row>
    <row r="2536" spans="2:20" x14ac:dyDescent="0.3">
      <c r="B2536" s="62">
        <f t="shared" si="360"/>
        <v>2509</v>
      </c>
      <c r="C2536" s="62">
        <v>0.17828742323981617</v>
      </c>
      <c r="D2536" s="62">
        <v>0.2062819884713154</v>
      </c>
      <c r="E2536" s="62">
        <v>9.3957140360874991E-2</v>
      </c>
      <c r="F2536" s="62">
        <v>0.97221225018689372</v>
      </c>
      <c r="G2536" s="62">
        <v>0.68046676703268227</v>
      </c>
      <c r="H2536" s="62">
        <v>0.55785039234506661</v>
      </c>
      <c r="I2536" s="62">
        <v>0.2044253887060965</v>
      </c>
      <c r="J2536" s="62">
        <v>7.6889293757884558E-2</v>
      </c>
      <c r="K2536" s="62"/>
      <c r="L2536" s="65">
        <f t="shared" si="361"/>
        <v>6.0021944936032752E-2</v>
      </c>
      <c r="M2536" s="65">
        <f t="shared" si="362"/>
        <v>6.9446548322515331E-2</v>
      </c>
      <c r="N2536" s="65">
        <f t="shared" si="363"/>
        <v>3.1631453316265642E-2</v>
      </c>
      <c r="O2536" s="65">
        <f t="shared" si="364"/>
        <v>0.32730334583590676</v>
      </c>
      <c r="P2536" s="65">
        <f t="shared" si="365"/>
        <v>0.22908480070799858</v>
      </c>
      <c r="Q2536" s="65">
        <f t="shared" si="366"/>
        <v>0.18780497762223636</v>
      </c>
      <c r="R2536" s="65">
        <f t="shared" si="367"/>
        <v>6.8821508558906619E-2</v>
      </c>
      <c r="S2536" s="65">
        <f t="shared" si="368"/>
        <v>2.5885420700137954E-2</v>
      </c>
      <c r="T2536" s="66">
        <f>(L2536*'Football Field'!$F$4)+(M2536*'Football Field'!$F$5)+(N2536*'Football Field'!$F$6)+(O2536*'Football Field'!$F$7)+(P2536*'Football Field'!$F$8)+(Q2536*'Football Field'!$F$9)+(R2536*'Football Field'!$F$10)+(S2536*'Football Field'!$F$11)</f>
        <v>139154496.1707375</v>
      </c>
    </row>
    <row r="2537" spans="2:20" x14ac:dyDescent="0.3">
      <c r="B2537" s="62">
        <f t="shared" si="360"/>
        <v>2510</v>
      </c>
      <c r="C2537" s="62">
        <v>0.68158595823620571</v>
      </c>
      <c r="D2537" s="62">
        <v>0.24639684192870781</v>
      </c>
      <c r="E2537" s="62">
        <v>0.36881829887940698</v>
      </c>
      <c r="F2537" s="62">
        <v>0.48320635120629851</v>
      </c>
      <c r="G2537" s="62">
        <v>0.49763666772820292</v>
      </c>
      <c r="H2537" s="62">
        <v>0.69792284045993813</v>
      </c>
      <c r="I2537" s="62">
        <v>0.7008212861939046</v>
      </c>
      <c r="J2537" s="62">
        <v>0.17136835079970014</v>
      </c>
      <c r="K2537" s="62"/>
      <c r="L2537" s="65">
        <f t="shared" si="361"/>
        <v>0.17713853289090842</v>
      </c>
      <c r="M2537" s="65">
        <f t="shared" si="362"/>
        <v>6.4036493945901662E-2</v>
      </c>
      <c r="N2537" s="65">
        <f t="shared" si="363"/>
        <v>9.5852814421064914E-2</v>
      </c>
      <c r="O2537" s="65">
        <f t="shared" si="364"/>
        <v>0.12558131971754871</v>
      </c>
      <c r="P2537" s="65">
        <f t="shared" si="365"/>
        <v>0.12933163919956442</v>
      </c>
      <c r="Q2537" s="65">
        <f t="shared" si="366"/>
        <v>0.18138435297295979</v>
      </c>
      <c r="R2537" s="65">
        <f t="shared" si="367"/>
        <v>0.18213763496002916</v>
      </c>
      <c r="S2537" s="65">
        <f t="shared" si="368"/>
        <v>4.4537211892022976E-2</v>
      </c>
      <c r="T2537" s="66">
        <f>(L2537*'Football Field'!$F$4)+(M2537*'Football Field'!$F$5)+(N2537*'Football Field'!$F$6)+(O2537*'Football Field'!$F$7)+(P2537*'Football Field'!$F$8)+(Q2537*'Football Field'!$F$9)+(R2537*'Football Field'!$F$10)+(S2537*'Football Field'!$F$11)</f>
        <v>146550546.0390456</v>
      </c>
    </row>
    <row r="2538" spans="2:20" x14ac:dyDescent="0.3">
      <c r="B2538" s="62">
        <f t="shared" si="360"/>
        <v>2511</v>
      </c>
      <c r="C2538" s="62">
        <v>0.6777103026509278</v>
      </c>
      <c r="D2538" s="62">
        <v>0.2614937587837457</v>
      </c>
      <c r="E2538" s="62">
        <v>0.52330268681031122</v>
      </c>
      <c r="F2538" s="62">
        <v>0.99392917691102833</v>
      </c>
      <c r="G2538" s="62">
        <v>0.67450926558781255</v>
      </c>
      <c r="H2538" s="62">
        <v>0.45385276696314081</v>
      </c>
      <c r="I2538" s="62">
        <v>0.32123755960533151</v>
      </c>
      <c r="J2538" s="62">
        <v>0.55652256272150946</v>
      </c>
      <c r="K2538" s="62"/>
      <c r="L2538" s="65">
        <f t="shared" si="361"/>
        <v>0.15186587838108173</v>
      </c>
      <c r="M2538" s="65">
        <f t="shared" si="362"/>
        <v>5.8597278532622407E-2</v>
      </c>
      <c r="N2538" s="65">
        <f t="shared" si="363"/>
        <v>0.11726518230690385</v>
      </c>
      <c r="O2538" s="65">
        <f t="shared" si="364"/>
        <v>0.22272632850607033</v>
      </c>
      <c r="P2538" s="65">
        <f t="shared" si="365"/>
        <v>0.15114856848713609</v>
      </c>
      <c r="Q2538" s="65">
        <f t="shared" si="366"/>
        <v>0.10170237761022093</v>
      </c>
      <c r="R2538" s="65">
        <f t="shared" si="367"/>
        <v>7.1985070859379802E-2</v>
      </c>
      <c r="S2538" s="65">
        <f t="shared" si="368"/>
        <v>0.12470931531658482</v>
      </c>
      <c r="T2538" s="66">
        <f>(L2538*'Football Field'!$F$4)+(M2538*'Football Field'!$F$5)+(N2538*'Football Field'!$F$6)+(O2538*'Football Field'!$F$7)+(P2538*'Football Field'!$F$8)+(Q2538*'Football Field'!$F$9)+(R2538*'Football Field'!$F$10)+(S2538*'Football Field'!$F$11)</f>
        <v>135061386.69345927</v>
      </c>
    </row>
    <row r="2539" spans="2:20" x14ac:dyDescent="0.3">
      <c r="B2539" s="62">
        <f t="shared" si="360"/>
        <v>2512</v>
      </c>
      <c r="C2539" s="62">
        <v>0.33057434720752221</v>
      </c>
      <c r="D2539" s="62">
        <v>0.59484419710116199</v>
      </c>
      <c r="E2539" s="62">
        <v>0.39611006158176909</v>
      </c>
      <c r="F2539" s="62">
        <v>0.20790868580393673</v>
      </c>
      <c r="G2539" s="62">
        <v>0.47654796509229769</v>
      </c>
      <c r="H2539" s="62">
        <v>1.2502648697365282E-2</v>
      </c>
      <c r="I2539" s="62">
        <v>0.7711943067146193</v>
      </c>
      <c r="J2539" s="62">
        <v>0.14624570998032516</v>
      </c>
      <c r="K2539" s="62"/>
      <c r="L2539" s="65">
        <f t="shared" si="361"/>
        <v>0.11259620670870399</v>
      </c>
      <c r="M2539" s="65">
        <f t="shared" si="362"/>
        <v>0.20260858334004275</v>
      </c>
      <c r="N2539" s="65">
        <f t="shared" si="363"/>
        <v>0.13491818330736904</v>
      </c>
      <c r="O2539" s="65">
        <f t="shared" si="364"/>
        <v>7.0815323575665418E-2</v>
      </c>
      <c r="P2539" s="65">
        <f t="shared" si="365"/>
        <v>0.16231596201401688</v>
      </c>
      <c r="Q2539" s="65">
        <f t="shared" si="366"/>
        <v>4.2584998776420985E-3</v>
      </c>
      <c r="R2539" s="65">
        <f t="shared" si="367"/>
        <v>0.2626748091765998</v>
      </c>
      <c r="S2539" s="65">
        <f t="shared" si="368"/>
        <v>4.9812431999959994E-2</v>
      </c>
      <c r="T2539" s="66">
        <f>(L2539*'Football Field'!$F$4)+(M2539*'Football Field'!$F$5)+(N2539*'Football Field'!$F$6)+(O2539*'Football Field'!$F$7)+(P2539*'Football Field'!$F$8)+(Q2539*'Football Field'!$F$9)+(R2539*'Football Field'!$F$10)+(S2539*'Football Field'!$F$11)</f>
        <v>160977204.84943369</v>
      </c>
    </row>
    <row r="2540" spans="2:20" x14ac:dyDescent="0.3">
      <c r="B2540" s="62">
        <f t="shared" si="360"/>
        <v>2513</v>
      </c>
      <c r="C2540" s="62">
        <v>0.16784892901035464</v>
      </c>
      <c r="D2540" s="62">
        <v>0.47188977907207597</v>
      </c>
      <c r="E2540" s="62">
        <v>0.20274244140945985</v>
      </c>
      <c r="F2540" s="62">
        <v>0.37773334996356767</v>
      </c>
      <c r="G2540" s="62">
        <v>0.39447172845894429</v>
      </c>
      <c r="H2540" s="62">
        <v>0.49749495306474423</v>
      </c>
      <c r="I2540" s="62">
        <v>0.39587497299113694</v>
      </c>
      <c r="J2540" s="62">
        <v>0.69578116498697351</v>
      </c>
      <c r="K2540" s="62"/>
      <c r="L2540" s="65">
        <f t="shared" si="361"/>
        <v>5.2389966249904316E-2</v>
      </c>
      <c r="M2540" s="65">
        <f t="shared" si="362"/>
        <v>0.14728893264332796</v>
      </c>
      <c r="N2540" s="65">
        <f t="shared" si="363"/>
        <v>6.3281128604696368E-2</v>
      </c>
      <c r="O2540" s="65">
        <f t="shared" si="364"/>
        <v>0.11790029029517245</v>
      </c>
      <c r="P2540" s="65">
        <f t="shared" si="365"/>
        <v>0.12312476857824095</v>
      </c>
      <c r="Q2540" s="65">
        <f t="shared" si="366"/>
        <v>0.15528096577221415</v>
      </c>
      <c r="R2540" s="65">
        <f t="shared" si="367"/>
        <v>0.12356275727507321</v>
      </c>
      <c r="S2540" s="65">
        <f t="shared" si="368"/>
        <v>0.21717119058137044</v>
      </c>
      <c r="T2540" s="66">
        <f>(L2540*'Football Field'!$F$4)+(M2540*'Football Field'!$F$5)+(N2540*'Football Field'!$F$6)+(O2540*'Football Field'!$F$7)+(P2540*'Football Field'!$F$8)+(Q2540*'Football Field'!$F$9)+(R2540*'Football Field'!$F$10)+(S2540*'Football Field'!$F$11)</f>
        <v>138675648.21148041</v>
      </c>
    </row>
    <row r="2541" spans="2:20" x14ac:dyDescent="0.3">
      <c r="B2541" s="62">
        <f t="shared" si="360"/>
        <v>2514</v>
      </c>
      <c r="C2541" s="62">
        <v>0.28030303569984949</v>
      </c>
      <c r="D2541" s="62">
        <v>0.44327391458904075</v>
      </c>
      <c r="E2541" s="62">
        <v>0.35771010596052721</v>
      </c>
      <c r="F2541" s="62">
        <v>0.45115231844653558</v>
      </c>
      <c r="G2541" s="62">
        <v>0.66754442981229056</v>
      </c>
      <c r="H2541" s="62">
        <v>0.62920618343594736</v>
      </c>
      <c r="I2541" s="62">
        <v>8.1370972107213668E-2</v>
      </c>
      <c r="J2541" s="62">
        <v>7.0402156332537325E-2</v>
      </c>
      <c r="K2541" s="62"/>
      <c r="L2541" s="65">
        <f t="shared" si="361"/>
        <v>9.4031031165481574E-2</v>
      </c>
      <c r="M2541" s="65">
        <f t="shared" si="362"/>
        <v>0.14870157639748133</v>
      </c>
      <c r="N2541" s="65">
        <f t="shared" si="363"/>
        <v>0.11999816569164652</v>
      </c>
      <c r="O2541" s="65">
        <f t="shared" si="364"/>
        <v>0.1513444819115394</v>
      </c>
      <c r="P2541" s="65">
        <f t="shared" si="365"/>
        <v>0.22393582333955731</v>
      </c>
      <c r="Q2541" s="65">
        <f t="shared" si="366"/>
        <v>0.21107479659097766</v>
      </c>
      <c r="R2541" s="65">
        <f t="shared" si="367"/>
        <v>2.7296873168266757E-2</v>
      </c>
      <c r="S2541" s="65">
        <f t="shared" si="368"/>
        <v>2.3617251735049537E-2</v>
      </c>
      <c r="T2541" s="66">
        <f>(L2541*'Football Field'!$F$4)+(M2541*'Football Field'!$F$5)+(N2541*'Football Field'!$F$6)+(O2541*'Football Field'!$F$7)+(P2541*'Football Field'!$F$8)+(Q2541*'Football Field'!$F$9)+(R2541*'Football Field'!$F$10)+(S2541*'Football Field'!$F$11)</f>
        <v>133596176.03701776</v>
      </c>
    </row>
    <row r="2542" spans="2:20" x14ac:dyDescent="0.3">
      <c r="B2542" s="62">
        <f t="shared" si="360"/>
        <v>2515</v>
      </c>
      <c r="C2542" s="62">
        <v>0.65443686888908859</v>
      </c>
      <c r="D2542" s="62">
        <v>0.52225982823386408</v>
      </c>
      <c r="E2542" s="62">
        <v>0.38000114318298994</v>
      </c>
      <c r="F2542" s="62">
        <v>0.80517819659049816</v>
      </c>
      <c r="G2542" s="62">
        <v>0.40730971894379553</v>
      </c>
      <c r="H2542" s="62">
        <v>0.5145214526505818</v>
      </c>
      <c r="I2542" s="62">
        <v>0.92900585193102048</v>
      </c>
      <c r="J2542" s="62">
        <v>0.11568470189036273</v>
      </c>
      <c r="K2542" s="62"/>
      <c r="L2542" s="65">
        <f t="shared" si="361"/>
        <v>0.15119610184335111</v>
      </c>
      <c r="M2542" s="65">
        <f t="shared" si="362"/>
        <v>0.12065892667749566</v>
      </c>
      <c r="N2542" s="65">
        <f t="shared" si="363"/>
        <v>8.7792565297879627E-2</v>
      </c>
      <c r="O2542" s="65">
        <f t="shared" si="364"/>
        <v>0.18602222827145568</v>
      </c>
      <c r="P2542" s="65">
        <f t="shared" si="365"/>
        <v>9.4101730319307214E-2</v>
      </c>
      <c r="Q2542" s="65">
        <f t="shared" si="366"/>
        <v>0.11887111141461452</v>
      </c>
      <c r="R2542" s="65">
        <f t="shared" si="367"/>
        <v>0.21463042514714539</v>
      </c>
      <c r="S2542" s="65">
        <f t="shared" si="368"/>
        <v>2.6726911028750914E-2</v>
      </c>
      <c r="T2542" s="66">
        <f>(L2542*'Football Field'!$F$4)+(M2542*'Football Field'!$F$5)+(N2542*'Football Field'!$F$6)+(O2542*'Football Field'!$F$7)+(P2542*'Football Field'!$F$8)+(Q2542*'Football Field'!$F$9)+(R2542*'Football Field'!$F$10)+(S2542*'Football Field'!$F$11)</f>
        <v>148197352.15958145</v>
      </c>
    </row>
    <row r="2543" spans="2:20" x14ac:dyDescent="0.3">
      <c r="B2543" s="62">
        <f t="shared" si="360"/>
        <v>2516</v>
      </c>
      <c r="C2543" s="62">
        <v>0.41315515325486474</v>
      </c>
      <c r="D2543" s="62">
        <v>0.36589524443459231</v>
      </c>
      <c r="E2543" s="62">
        <v>0.75407270322288333</v>
      </c>
      <c r="F2543" s="62">
        <v>0.25304573692096655</v>
      </c>
      <c r="G2543" s="62">
        <v>0.55325960605091573</v>
      </c>
      <c r="H2543" s="62">
        <v>0.72794280062107275</v>
      </c>
      <c r="I2543" s="62">
        <v>0.49891382651735039</v>
      </c>
      <c r="J2543" s="62">
        <v>0.66116784407898854</v>
      </c>
      <c r="K2543" s="62"/>
      <c r="L2543" s="65">
        <f t="shared" si="361"/>
        <v>9.7731461840523379E-2</v>
      </c>
      <c r="M2543" s="65">
        <f t="shared" si="362"/>
        <v>8.6552174981656918E-2</v>
      </c>
      <c r="N2543" s="65">
        <f t="shared" si="363"/>
        <v>0.17837518675350028</v>
      </c>
      <c r="O2543" s="65">
        <f t="shared" si="364"/>
        <v>5.9857730411855554E-2</v>
      </c>
      <c r="P2543" s="65">
        <f t="shared" si="365"/>
        <v>0.13087303801173489</v>
      </c>
      <c r="Q2543" s="65">
        <f t="shared" si="366"/>
        <v>0.17219418293712013</v>
      </c>
      <c r="R2543" s="65">
        <f t="shared" si="367"/>
        <v>0.11801759511858589</v>
      </c>
      <c r="S2543" s="65">
        <f t="shared" si="368"/>
        <v>0.15639862994502282</v>
      </c>
      <c r="T2543" s="66">
        <f>(L2543*'Football Field'!$F$4)+(M2543*'Football Field'!$F$5)+(N2543*'Football Field'!$F$6)+(O2543*'Football Field'!$F$7)+(P2543*'Football Field'!$F$8)+(Q2543*'Football Field'!$F$9)+(R2543*'Football Field'!$F$10)+(S2543*'Football Field'!$F$11)</f>
        <v>140645959.36194444</v>
      </c>
    </row>
    <row r="2544" spans="2:20" x14ac:dyDescent="0.3">
      <c r="B2544" s="62">
        <f t="shared" si="360"/>
        <v>2517</v>
      </c>
      <c r="C2544" s="62">
        <v>0.15553860542837539</v>
      </c>
      <c r="D2544" s="62">
        <v>8.3127409541590591E-2</v>
      </c>
      <c r="E2544" s="62">
        <v>0.85798331896139579</v>
      </c>
      <c r="F2544" s="62">
        <v>0.93124089224188722</v>
      </c>
      <c r="G2544" s="62">
        <v>0.82078105304614424</v>
      </c>
      <c r="H2544" s="62">
        <v>0.32564459366667542</v>
      </c>
      <c r="I2544" s="62">
        <v>0.20751805003059343</v>
      </c>
      <c r="J2544" s="62">
        <v>0.38927145223250126</v>
      </c>
      <c r="K2544" s="62"/>
      <c r="L2544" s="65">
        <f t="shared" si="361"/>
        <v>4.124483141026606E-2</v>
      </c>
      <c r="M2544" s="65">
        <f t="shared" si="362"/>
        <v>2.2043247608349463E-2</v>
      </c>
      <c r="N2544" s="65">
        <f t="shared" si="363"/>
        <v>0.22751507412530442</v>
      </c>
      <c r="O2544" s="65">
        <f t="shared" si="364"/>
        <v>0.24694109540894299</v>
      </c>
      <c r="P2544" s="65">
        <f t="shared" si="365"/>
        <v>0.21764999155285575</v>
      </c>
      <c r="Q2544" s="65">
        <f t="shared" si="366"/>
        <v>8.6352557478931433E-2</v>
      </c>
      <c r="R2544" s="65">
        <f t="shared" si="367"/>
        <v>5.5028441103262785E-2</v>
      </c>
      <c r="S2544" s="65">
        <f t="shared" si="368"/>
        <v>0.10322476131208716</v>
      </c>
      <c r="T2544" s="66">
        <f>(L2544*'Football Field'!$F$4)+(M2544*'Football Field'!$F$5)+(N2544*'Football Field'!$F$6)+(O2544*'Football Field'!$F$7)+(P2544*'Football Field'!$F$8)+(Q2544*'Football Field'!$F$9)+(R2544*'Football Field'!$F$10)+(S2544*'Football Field'!$F$11)</f>
        <v>141699831.35794389</v>
      </c>
    </row>
    <row r="2545" spans="2:20" x14ac:dyDescent="0.3">
      <c r="B2545" s="62">
        <f t="shared" si="360"/>
        <v>2518</v>
      </c>
      <c r="C2545" s="62">
        <v>0.69949318332328114</v>
      </c>
      <c r="D2545" s="62">
        <v>0.81756606213541716</v>
      </c>
      <c r="E2545" s="62">
        <v>0.29978008457927241</v>
      </c>
      <c r="F2545" s="62">
        <v>0.23021042659445556</v>
      </c>
      <c r="G2545" s="62">
        <v>0.91281882192894459</v>
      </c>
      <c r="H2545" s="62">
        <v>0.70811055713769666</v>
      </c>
      <c r="I2545" s="62">
        <v>0.55642387523182191</v>
      </c>
      <c r="J2545" s="62">
        <v>0.58668609005456707</v>
      </c>
      <c r="K2545" s="62"/>
      <c r="L2545" s="65">
        <f t="shared" si="361"/>
        <v>0.14539185798492149</v>
      </c>
      <c r="M2545" s="65">
        <f t="shared" si="362"/>
        <v>0.16993367717258759</v>
      </c>
      <c r="N2545" s="65">
        <f t="shared" si="363"/>
        <v>6.2310233356074905E-2</v>
      </c>
      <c r="O2545" s="65">
        <f t="shared" si="364"/>
        <v>4.7849961154804117E-2</v>
      </c>
      <c r="P2545" s="65">
        <f t="shared" si="365"/>
        <v>0.18973226285540457</v>
      </c>
      <c r="Q2545" s="65">
        <f t="shared" si="366"/>
        <v>0.14718300623296587</v>
      </c>
      <c r="R2545" s="65">
        <f t="shared" si="367"/>
        <v>0.11565445236045399</v>
      </c>
      <c r="S2545" s="65">
        <f t="shared" si="368"/>
        <v>0.12194454888278748</v>
      </c>
      <c r="T2545" s="66">
        <f>(L2545*'Football Field'!$F$4)+(M2545*'Football Field'!$F$5)+(N2545*'Football Field'!$F$6)+(O2545*'Football Field'!$F$7)+(P2545*'Football Field'!$F$8)+(Q2545*'Football Field'!$F$9)+(R2545*'Football Field'!$F$10)+(S2545*'Football Field'!$F$11)</f>
        <v>141258625.20073125</v>
      </c>
    </row>
    <row r="2546" spans="2:20" x14ac:dyDescent="0.3">
      <c r="B2546" s="62">
        <f t="shared" si="360"/>
        <v>2519</v>
      </c>
      <c r="C2546" s="62">
        <v>0.28036541941371296</v>
      </c>
      <c r="D2546" s="62">
        <v>0.56141217622566486</v>
      </c>
      <c r="E2546" s="62">
        <v>0.1728269345710397</v>
      </c>
      <c r="F2546" s="62">
        <v>0.6691285536428716</v>
      </c>
      <c r="G2546" s="62">
        <v>0.67088907874829995</v>
      </c>
      <c r="H2546" s="62">
        <v>1.0252827675862664E-2</v>
      </c>
      <c r="I2546" s="62">
        <v>0.39067161356409652</v>
      </c>
      <c r="J2546" s="62">
        <v>0.5681144255536914</v>
      </c>
      <c r="K2546" s="62"/>
      <c r="L2546" s="65">
        <f t="shared" si="361"/>
        <v>8.435439623177432E-2</v>
      </c>
      <c r="M2546" s="65">
        <f t="shared" si="362"/>
        <v>0.16891378851826452</v>
      </c>
      <c r="N2546" s="65">
        <f t="shared" si="363"/>
        <v>5.1998965310396474E-2</v>
      </c>
      <c r="O2546" s="65">
        <f t="shared" si="364"/>
        <v>0.20132274251945109</v>
      </c>
      <c r="P2546" s="65">
        <f t="shared" si="365"/>
        <v>0.20185243706105985</v>
      </c>
      <c r="Q2546" s="65">
        <f t="shared" si="366"/>
        <v>3.0847994380847643E-3</v>
      </c>
      <c r="R2546" s="65">
        <f t="shared" si="367"/>
        <v>0.1175425562681949</v>
      </c>
      <c r="S2546" s="65">
        <f t="shared" si="368"/>
        <v>0.17093031465277411</v>
      </c>
      <c r="T2546" s="66">
        <f>(L2546*'Football Field'!$F$4)+(M2546*'Football Field'!$F$5)+(N2546*'Football Field'!$F$6)+(O2546*'Football Field'!$F$7)+(P2546*'Football Field'!$F$8)+(Q2546*'Football Field'!$F$9)+(R2546*'Football Field'!$F$10)+(S2546*'Football Field'!$F$11)</f>
        <v>144013050.8680889</v>
      </c>
    </row>
    <row r="2547" spans="2:20" x14ac:dyDescent="0.3">
      <c r="B2547" s="62">
        <f t="shared" si="360"/>
        <v>2520</v>
      </c>
      <c r="C2547" s="62">
        <v>0.15768298673491454</v>
      </c>
      <c r="D2547" s="62">
        <v>0.90747465733311039</v>
      </c>
      <c r="E2547" s="62">
        <v>6.8079052268104956E-2</v>
      </c>
      <c r="F2547" s="62">
        <v>0.63108013481342751</v>
      </c>
      <c r="G2547" s="62">
        <v>0.20829930140041686</v>
      </c>
      <c r="H2547" s="62">
        <v>0.8625826493505997</v>
      </c>
      <c r="I2547" s="62">
        <v>0.47847711312147079</v>
      </c>
      <c r="J2547" s="62">
        <v>0.99792195298449016</v>
      </c>
      <c r="K2547" s="62"/>
      <c r="L2547" s="65">
        <f t="shared" si="361"/>
        <v>3.6571821467027407E-2</v>
      </c>
      <c r="M2547" s="65">
        <f t="shared" si="362"/>
        <v>0.21047293586359891</v>
      </c>
      <c r="N2547" s="65">
        <f t="shared" si="363"/>
        <v>1.5789750034220208E-2</v>
      </c>
      <c r="O2547" s="65">
        <f t="shared" si="364"/>
        <v>0.14636804197896314</v>
      </c>
      <c r="P2547" s="65">
        <f t="shared" si="365"/>
        <v>4.8311393767098192E-2</v>
      </c>
      <c r="Q2547" s="65">
        <f t="shared" si="366"/>
        <v>0.20006101676421759</v>
      </c>
      <c r="R2547" s="65">
        <f t="shared" si="367"/>
        <v>0.11097442989556518</v>
      </c>
      <c r="S2547" s="65">
        <f t="shared" si="368"/>
        <v>0.23145061022930954</v>
      </c>
      <c r="T2547" s="66">
        <f>(L2547*'Football Field'!$F$4)+(M2547*'Football Field'!$F$5)+(N2547*'Football Field'!$F$6)+(O2547*'Football Field'!$F$7)+(P2547*'Football Field'!$F$8)+(Q2547*'Football Field'!$F$9)+(R2547*'Football Field'!$F$10)+(S2547*'Football Field'!$F$11)</f>
        <v>129738274.00063798</v>
      </c>
    </row>
    <row r="2548" spans="2:20" x14ac:dyDescent="0.3">
      <c r="B2548" s="62">
        <f t="shared" si="360"/>
        <v>2521</v>
      </c>
      <c r="C2548" s="62">
        <v>0.47509044153014413</v>
      </c>
      <c r="D2548" s="62">
        <v>0.3205601059852744</v>
      </c>
      <c r="E2548" s="62">
        <v>0.79660799074636612</v>
      </c>
      <c r="F2548" s="62">
        <v>9.8053475191366868E-2</v>
      </c>
      <c r="G2548" s="62">
        <v>0.32730285361641276</v>
      </c>
      <c r="H2548" s="62">
        <v>0.94612986774782148</v>
      </c>
      <c r="I2548" s="62">
        <v>0.83466604449887871</v>
      </c>
      <c r="J2548" s="62">
        <v>5.4435540066868238E-2</v>
      </c>
      <c r="K2548" s="62"/>
      <c r="L2548" s="65">
        <f t="shared" si="361"/>
        <v>0.12330895191433677</v>
      </c>
      <c r="M2548" s="65">
        <f t="shared" si="362"/>
        <v>8.3200854488428774E-2</v>
      </c>
      <c r="N2548" s="65">
        <f t="shared" si="363"/>
        <v>0.20675830923718455</v>
      </c>
      <c r="O2548" s="65">
        <f t="shared" si="364"/>
        <v>2.5449620115412727E-2</v>
      </c>
      <c r="P2548" s="65">
        <f t="shared" si="365"/>
        <v>8.4950923676814644E-2</v>
      </c>
      <c r="Q2548" s="65">
        <f t="shared" si="366"/>
        <v>0.24556646938861121</v>
      </c>
      <c r="R2548" s="65">
        <f t="shared" si="367"/>
        <v>0.21663621523126686</v>
      </c>
      <c r="S2548" s="65">
        <f t="shared" si="368"/>
        <v>1.4128655947944413E-2</v>
      </c>
      <c r="T2548" s="66">
        <f>(L2548*'Football Field'!$F$4)+(M2548*'Football Field'!$F$5)+(N2548*'Football Field'!$F$6)+(O2548*'Football Field'!$F$7)+(P2548*'Football Field'!$F$8)+(Q2548*'Football Field'!$F$9)+(R2548*'Football Field'!$F$10)+(S2548*'Football Field'!$F$11)</f>
        <v>149852535.2300072</v>
      </c>
    </row>
    <row r="2549" spans="2:20" x14ac:dyDescent="0.3">
      <c r="B2549" s="62">
        <f t="shared" si="360"/>
        <v>2522</v>
      </c>
      <c r="C2549" s="62">
        <v>0.59322703430854096</v>
      </c>
      <c r="D2549" s="62">
        <v>0.44901389331633912</v>
      </c>
      <c r="E2549" s="62">
        <v>6.8907196258905179E-2</v>
      </c>
      <c r="F2549" s="62">
        <v>8.5400467887333464E-2</v>
      </c>
      <c r="G2549" s="62">
        <v>0.93698384156877912</v>
      </c>
      <c r="H2549" s="62">
        <v>0.12772074756095186</v>
      </c>
      <c r="I2549" s="62">
        <v>0.87982831267138861</v>
      </c>
      <c r="J2549" s="62">
        <v>0.20871818362540562</v>
      </c>
      <c r="K2549" s="62"/>
      <c r="L2549" s="65">
        <f t="shared" si="361"/>
        <v>0.1770932866065649</v>
      </c>
      <c r="M2549" s="65">
        <f t="shared" si="362"/>
        <v>0.13404201342928437</v>
      </c>
      <c r="N2549" s="65">
        <f t="shared" si="363"/>
        <v>2.057054239032919E-2</v>
      </c>
      <c r="O2549" s="65">
        <f t="shared" si="364"/>
        <v>2.5494201479766481E-2</v>
      </c>
      <c r="P2549" s="65">
        <f t="shared" si="365"/>
        <v>0.27971339538507439</v>
      </c>
      <c r="Q2549" s="65">
        <f t="shared" si="366"/>
        <v>3.8127876251931501E-2</v>
      </c>
      <c r="R2549" s="65">
        <f t="shared" si="367"/>
        <v>0.26265102318220718</v>
      </c>
      <c r="S2549" s="65">
        <f t="shared" si="368"/>
        <v>6.230766127484192E-2</v>
      </c>
      <c r="T2549" s="66">
        <f>(L2549*'Football Field'!$F$4)+(M2549*'Football Field'!$F$5)+(N2549*'Football Field'!$F$6)+(O2549*'Football Field'!$F$7)+(P2549*'Football Field'!$F$8)+(Q2549*'Football Field'!$F$9)+(R2549*'Football Field'!$F$10)+(S2549*'Football Field'!$F$11)</f>
        <v>167289787.06555736</v>
      </c>
    </row>
    <row r="2550" spans="2:20" x14ac:dyDescent="0.3">
      <c r="B2550" s="62">
        <f t="shared" si="360"/>
        <v>2523</v>
      </c>
      <c r="C2550" s="62">
        <v>7.6839547473422587E-2</v>
      </c>
      <c r="D2550" s="62">
        <v>0.53005193265092176</v>
      </c>
      <c r="E2550" s="62">
        <v>0.13387165282845048</v>
      </c>
      <c r="F2550" s="62">
        <v>0.55752569531981222</v>
      </c>
      <c r="G2550" s="62">
        <v>0.43528533495009958</v>
      </c>
      <c r="H2550" s="62">
        <v>0.2723479787227564</v>
      </c>
      <c r="I2550" s="62">
        <v>0.51531788369767528</v>
      </c>
      <c r="J2550" s="62">
        <v>9.6711204768681225E-2</v>
      </c>
      <c r="K2550" s="62"/>
      <c r="L2550" s="65">
        <f t="shared" si="361"/>
        <v>2.9351023266134441E-2</v>
      </c>
      <c r="M2550" s="65">
        <f t="shared" si="362"/>
        <v>0.20246822266721198</v>
      </c>
      <c r="N2550" s="65">
        <f t="shared" si="363"/>
        <v>5.113603770509953E-2</v>
      </c>
      <c r="O2550" s="65">
        <f t="shared" si="364"/>
        <v>0.21296259794423678</v>
      </c>
      <c r="P2550" s="65">
        <f t="shared" si="365"/>
        <v>0.1662694590691923</v>
      </c>
      <c r="Q2550" s="65">
        <f t="shared" si="366"/>
        <v>0.10403095961413859</v>
      </c>
      <c r="R2550" s="65">
        <f t="shared" si="367"/>
        <v>0.19684013885033785</v>
      </c>
      <c r="S2550" s="65">
        <f t="shared" si="368"/>
        <v>3.6941560883648694E-2</v>
      </c>
      <c r="T2550" s="66">
        <f>(L2550*'Football Field'!$F$4)+(M2550*'Football Field'!$F$5)+(N2550*'Football Field'!$F$6)+(O2550*'Football Field'!$F$7)+(P2550*'Football Field'!$F$8)+(Q2550*'Football Field'!$F$9)+(R2550*'Football Field'!$F$10)+(S2550*'Football Field'!$F$11)</f>
        <v>151280657.07180366</v>
      </c>
    </row>
    <row r="2551" spans="2:20" x14ac:dyDescent="0.3">
      <c r="B2551" s="62">
        <f t="shared" si="360"/>
        <v>2524</v>
      </c>
      <c r="C2551" s="62">
        <v>3.1324003960726321E-2</v>
      </c>
      <c r="D2551" s="62">
        <v>0.30245237977810602</v>
      </c>
      <c r="E2551" s="62">
        <v>0.474857833881974</v>
      </c>
      <c r="F2551" s="62">
        <v>0.22369952702796725</v>
      </c>
      <c r="G2551" s="62">
        <v>0.48487489088423552</v>
      </c>
      <c r="H2551" s="62">
        <v>0.48034747790027343</v>
      </c>
      <c r="I2551" s="62">
        <v>0.44877856038944075</v>
      </c>
      <c r="J2551" s="62">
        <v>9.5371515941948037E-2</v>
      </c>
      <c r="K2551" s="62"/>
      <c r="L2551" s="65">
        <f t="shared" si="361"/>
        <v>1.2324006640447501E-2</v>
      </c>
      <c r="M2551" s="65">
        <f t="shared" si="362"/>
        <v>0.11899580722432326</v>
      </c>
      <c r="N2551" s="65">
        <f t="shared" si="363"/>
        <v>0.18682640652731763</v>
      </c>
      <c r="O2551" s="65">
        <f t="shared" si="364"/>
        <v>8.8011560080702683E-2</v>
      </c>
      <c r="P2551" s="65">
        <f t="shared" si="365"/>
        <v>0.1907674824245239</v>
      </c>
      <c r="Q2551" s="65">
        <f t="shared" si="366"/>
        <v>0.1889862328834897</v>
      </c>
      <c r="R2551" s="65">
        <f t="shared" si="367"/>
        <v>0.17656586831186488</v>
      </c>
      <c r="S2551" s="65">
        <f t="shared" si="368"/>
        <v>3.7522635907330501E-2</v>
      </c>
      <c r="T2551" s="66">
        <f>(L2551*'Football Field'!$F$4)+(M2551*'Football Field'!$F$5)+(N2551*'Football Field'!$F$6)+(O2551*'Football Field'!$F$7)+(P2551*'Football Field'!$F$8)+(Q2551*'Football Field'!$F$9)+(R2551*'Football Field'!$F$10)+(S2551*'Football Field'!$F$11)</f>
        <v>153490327.20132425</v>
      </c>
    </row>
    <row r="2552" spans="2:20" x14ac:dyDescent="0.3">
      <c r="B2552" s="62">
        <f t="shared" si="360"/>
        <v>2525</v>
      </c>
      <c r="C2552" s="62">
        <v>0.70635904280936357</v>
      </c>
      <c r="D2552" s="62">
        <v>0.29309077039181941</v>
      </c>
      <c r="E2552" s="62">
        <v>0.88172062011821728</v>
      </c>
      <c r="F2552" s="62">
        <v>0.1104400392523035</v>
      </c>
      <c r="G2552" s="62">
        <v>0.35351270211651165</v>
      </c>
      <c r="H2552" s="62">
        <v>0.14407523448027293</v>
      </c>
      <c r="I2552" s="62">
        <v>0.43888496749563233</v>
      </c>
      <c r="J2552" s="62">
        <v>0.79320084950527392</v>
      </c>
      <c r="K2552" s="62"/>
      <c r="L2552" s="65">
        <f t="shared" si="361"/>
        <v>0.18981593446746031</v>
      </c>
      <c r="M2552" s="65">
        <f t="shared" si="362"/>
        <v>7.8760651586541233E-2</v>
      </c>
      <c r="N2552" s="65">
        <f t="shared" si="363"/>
        <v>0.23693987519621432</v>
      </c>
      <c r="O2552" s="65">
        <f t="shared" si="364"/>
        <v>2.9677937115270545E-2</v>
      </c>
      <c r="P2552" s="65">
        <f t="shared" si="365"/>
        <v>9.4997501032166407E-2</v>
      </c>
      <c r="Q2552" s="65">
        <f t="shared" si="366"/>
        <v>3.8716535938610824E-2</v>
      </c>
      <c r="R2552" s="65">
        <f t="shared" si="367"/>
        <v>0.11793911478441692</v>
      </c>
      <c r="S2552" s="65">
        <f t="shared" si="368"/>
        <v>0.21315244987931944</v>
      </c>
      <c r="T2552" s="66">
        <f>(L2552*'Football Field'!$F$4)+(M2552*'Football Field'!$F$5)+(N2552*'Football Field'!$F$6)+(O2552*'Football Field'!$F$7)+(P2552*'Football Field'!$F$8)+(Q2552*'Football Field'!$F$9)+(R2552*'Football Field'!$F$10)+(S2552*'Football Field'!$F$11)</f>
        <v>139035299.75040084</v>
      </c>
    </row>
    <row r="2553" spans="2:20" x14ac:dyDescent="0.3">
      <c r="B2553" s="62">
        <f t="shared" si="360"/>
        <v>2526</v>
      </c>
      <c r="C2553" s="62">
        <v>0.33173297047229044</v>
      </c>
      <c r="D2553" s="62">
        <v>0.20412684500839695</v>
      </c>
      <c r="E2553" s="62">
        <v>0.13917887008491914</v>
      </c>
      <c r="F2553" s="62">
        <v>0.23145974277843318</v>
      </c>
      <c r="G2553" s="62">
        <v>0.27201726680927374</v>
      </c>
      <c r="H2553" s="62">
        <v>6.6993417676484035E-2</v>
      </c>
      <c r="I2553" s="62">
        <v>0.9380662976914993</v>
      </c>
      <c r="J2553" s="62">
        <v>0.46418457751913655</v>
      </c>
      <c r="K2553" s="62"/>
      <c r="L2553" s="65">
        <f t="shared" si="361"/>
        <v>0.12528815752586431</v>
      </c>
      <c r="M2553" s="65">
        <f t="shared" si="362"/>
        <v>7.7094164852709354E-2</v>
      </c>
      <c r="N2553" s="65">
        <f t="shared" si="363"/>
        <v>5.2564760670744656E-2</v>
      </c>
      <c r="O2553" s="65">
        <f t="shared" si="364"/>
        <v>8.741719182399646E-2</v>
      </c>
      <c r="P2553" s="65">
        <f t="shared" si="365"/>
        <v>0.10273486571212578</v>
      </c>
      <c r="Q2553" s="65">
        <f t="shared" si="366"/>
        <v>2.5301922371772388E-2</v>
      </c>
      <c r="R2553" s="65">
        <f t="shared" si="367"/>
        <v>0.3542867563255791</v>
      </c>
      <c r="S2553" s="65">
        <f t="shared" si="368"/>
        <v>0.17531218071720783</v>
      </c>
      <c r="T2553" s="66">
        <f>(L2553*'Football Field'!$F$4)+(M2553*'Football Field'!$F$5)+(N2553*'Football Field'!$F$6)+(O2553*'Football Field'!$F$7)+(P2553*'Football Field'!$F$8)+(Q2553*'Football Field'!$F$9)+(R2553*'Football Field'!$F$10)+(S2553*'Football Field'!$F$11)</f>
        <v>168083033.77980199</v>
      </c>
    </row>
    <row r="2554" spans="2:20" x14ac:dyDescent="0.3">
      <c r="B2554" s="62">
        <f t="shared" si="360"/>
        <v>2527</v>
      </c>
      <c r="C2554" s="62">
        <v>0.5685521299810633</v>
      </c>
      <c r="D2554" s="62">
        <v>0.84459332809325538</v>
      </c>
      <c r="E2554" s="62">
        <v>0.74110803867704556</v>
      </c>
      <c r="F2554" s="62">
        <v>0.76797965805670976</v>
      </c>
      <c r="G2554" s="62">
        <v>0.84287108157136492</v>
      </c>
      <c r="H2554" s="62">
        <v>0.66873092778442333</v>
      </c>
      <c r="I2554" s="62">
        <v>0.4708243737126091</v>
      </c>
      <c r="J2554" s="62">
        <v>0.11510670451133675</v>
      </c>
      <c r="K2554" s="62"/>
      <c r="L2554" s="65">
        <f t="shared" si="361"/>
        <v>0.11326267051642902</v>
      </c>
      <c r="M2554" s="65">
        <f t="shared" si="362"/>
        <v>0.16825351765613258</v>
      </c>
      <c r="N2554" s="65">
        <f t="shared" si="363"/>
        <v>0.14763795820191708</v>
      </c>
      <c r="O2554" s="65">
        <f t="shared" si="364"/>
        <v>0.15299111970030627</v>
      </c>
      <c r="P2554" s="65">
        <f t="shared" si="365"/>
        <v>0.1679104246835261</v>
      </c>
      <c r="Q2554" s="65">
        <f t="shared" si="366"/>
        <v>0.13321953563047204</v>
      </c>
      <c r="R2554" s="65">
        <f t="shared" si="367"/>
        <v>9.3794083425017577E-2</v>
      </c>
      <c r="S2554" s="65">
        <f t="shared" si="368"/>
        <v>2.293069018619932E-2</v>
      </c>
      <c r="T2554" s="66">
        <f>(L2554*'Football Field'!$F$4)+(M2554*'Football Field'!$F$5)+(N2554*'Football Field'!$F$6)+(O2554*'Football Field'!$F$7)+(P2554*'Football Field'!$F$8)+(Q2554*'Football Field'!$F$9)+(R2554*'Football Field'!$F$10)+(S2554*'Football Field'!$F$11)</f>
        <v>138808493.87537983</v>
      </c>
    </row>
    <row r="2555" spans="2:20" x14ac:dyDescent="0.3">
      <c r="B2555" s="62">
        <f t="shared" si="360"/>
        <v>2528</v>
      </c>
      <c r="C2555" s="62">
        <v>0.1496322769339663</v>
      </c>
      <c r="D2555" s="62">
        <v>0.87227096327666664</v>
      </c>
      <c r="E2555" s="62">
        <v>0.72861453693748723</v>
      </c>
      <c r="F2555" s="62">
        <v>0.54937512997464</v>
      </c>
      <c r="G2555" s="62">
        <v>0.8444382895860294</v>
      </c>
      <c r="H2555" s="62">
        <v>0.83912248364775344</v>
      </c>
      <c r="I2555" s="62">
        <v>0.82539274512202931</v>
      </c>
      <c r="J2555" s="62">
        <v>0.89866785276960892</v>
      </c>
      <c r="K2555" s="62"/>
      <c r="L2555" s="65">
        <f t="shared" si="361"/>
        <v>2.6216715305334853E-2</v>
      </c>
      <c r="M2555" s="65">
        <f t="shared" si="362"/>
        <v>0.15282852056997298</v>
      </c>
      <c r="N2555" s="65">
        <f t="shared" si="363"/>
        <v>0.12765881983235658</v>
      </c>
      <c r="O2555" s="65">
        <f t="shared" si="364"/>
        <v>9.6254709702322597E-2</v>
      </c>
      <c r="P2555" s="65">
        <f t="shared" si="365"/>
        <v>0.14795202401932747</v>
      </c>
      <c r="Q2555" s="65">
        <f t="shared" si="366"/>
        <v>0.14702065430580175</v>
      </c>
      <c r="R2555" s="65">
        <f t="shared" si="367"/>
        <v>0.14461509947818627</v>
      </c>
      <c r="S2555" s="65">
        <f t="shared" si="368"/>
        <v>0.15745345678669748</v>
      </c>
      <c r="T2555" s="66">
        <f>(L2555*'Football Field'!$F$4)+(M2555*'Football Field'!$F$5)+(N2555*'Football Field'!$F$6)+(O2555*'Football Field'!$F$7)+(P2555*'Football Field'!$F$8)+(Q2555*'Football Field'!$F$9)+(R2555*'Football Field'!$F$10)+(S2555*'Football Field'!$F$11)</f>
        <v>144809899.77996135</v>
      </c>
    </row>
    <row r="2556" spans="2:20" x14ac:dyDescent="0.3">
      <c r="B2556" s="62">
        <f t="shared" si="360"/>
        <v>2529</v>
      </c>
      <c r="C2556" s="62">
        <v>0.24378565906399463</v>
      </c>
      <c r="D2556" s="62">
        <v>5.6708532726997718E-2</v>
      </c>
      <c r="E2556" s="62">
        <v>9.7323810422534907E-2</v>
      </c>
      <c r="F2556" s="62">
        <v>0.37053426982933191</v>
      </c>
      <c r="G2556" s="62">
        <v>0.75310185118281514</v>
      </c>
      <c r="H2556" s="62">
        <v>0.61704363353281655</v>
      </c>
      <c r="I2556" s="62">
        <v>0.47840826000850645</v>
      </c>
      <c r="J2556" s="62">
        <v>0.3644599070050526</v>
      </c>
      <c r="K2556" s="62"/>
      <c r="L2556" s="65">
        <f t="shared" si="361"/>
        <v>8.1769787841257296E-2</v>
      </c>
      <c r="M2556" s="65">
        <f t="shared" si="362"/>
        <v>1.90209904375809E-2</v>
      </c>
      <c r="N2556" s="65">
        <f t="shared" si="363"/>
        <v>3.2644033946493886E-2</v>
      </c>
      <c r="O2556" s="65">
        <f t="shared" si="364"/>
        <v>0.12428339200997129</v>
      </c>
      <c r="P2556" s="65">
        <f t="shared" si="365"/>
        <v>0.25260295798577587</v>
      </c>
      <c r="Q2556" s="65">
        <f t="shared" si="366"/>
        <v>0.20696675594659228</v>
      </c>
      <c r="R2556" s="65">
        <f t="shared" si="367"/>
        <v>0.1604661327192001</v>
      </c>
      <c r="S2556" s="65">
        <f t="shared" si="368"/>
        <v>0.12224594911312824</v>
      </c>
      <c r="T2556" s="66">
        <f>(L2556*'Football Field'!$F$4)+(M2556*'Football Field'!$F$5)+(N2556*'Football Field'!$F$6)+(O2556*'Football Field'!$F$7)+(P2556*'Football Field'!$F$8)+(Q2556*'Football Field'!$F$9)+(R2556*'Football Field'!$F$10)+(S2556*'Football Field'!$F$11)</f>
        <v>153189759.37609437</v>
      </c>
    </row>
    <row r="2557" spans="2:20" x14ac:dyDescent="0.3">
      <c r="B2557" s="62">
        <f t="shared" si="360"/>
        <v>2530</v>
      </c>
      <c r="C2557" s="62">
        <v>0.40828203692501075</v>
      </c>
      <c r="D2557" s="62">
        <v>6.2499296747780875E-2</v>
      </c>
      <c r="E2557" s="62">
        <v>0.89559014730333486</v>
      </c>
      <c r="F2557" s="62">
        <v>0.64034066619028007</v>
      </c>
      <c r="G2557" s="62">
        <v>9.1618245227956807E-2</v>
      </c>
      <c r="H2557" s="62">
        <v>0.10019385208425746</v>
      </c>
      <c r="I2557" s="62">
        <v>0.17805346912215569</v>
      </c>
      <c r="J2557" s="62">
        <v>0.44185962686239655</v>
      </c>
      <c r="K2557" s="62"/>
      <c r="L2557" s="65">
        <f t="shared" si="361"/>
        <v>0.14486113672405257</v>
      </c>
      <c r="M2557" s="65">
        <f t="shared" si="362"/>
        <v>2.217515920985845E-2</v>
      </c>
      <c r="N2557" s="65">
        <f t="shared" si="363"/>
        <v>0.31776124111247994</v>
      </c>
      <c r="O2557" s="65">
        <f t="shared" si="364"/>
        <v>0.22719705597040118</v>
      </c>
      <c r="P2557" s="65">
        <f t="shared" si="365"/>
        <v>3.250675255845871E-2</v>
      </c>
      <c r="Q2557" s="65">
        <f t="shared" si="366"/>
        <v>3.5549433952571721E-2</v>
      </c>
      <c r="R2557" s="65">
        <f t="shared" si="367"/>
        <v>6.3174535252536426E-2</v>
      </c>
      <c r="S2557" s="65">
        <f t="shared" si="368"/>
        <v>0.15677468521964119</v>
      </c>
      <c r="T2557" s="66">
        <f>(L2557*'Football Field'!$F$4)+(M2557*'Football Field'!$F$5)+(N2557*'Football Field'!$F$6)+(O2557*'Football Field'!$F$7)+(P2557*'Football Field'!$F$8)+(Q2557*'Football Field'!$F$9)+(R2557*'Football Field'!$F$10)+(S2557*'Football Field'!$F$11)</f>
        <v>129789459.81710362</v>
      </c>
    </row>
    <row r="2558" spans="2:20" x14ac:dyDescent="0.3">
      <c r="B2558" s="62">
        <f t="shared" si="360"/>
        <v>2531</v>
      </c>
      <c r="C2558" s="62">
        <v>0.55497072337758391</v>
      </c>
      <c r="D2558" s="62">
        <v>0.38316963065960608</v>
      </c>
      <c r="E2558" s="62">
        <v>0.82191413984838924</v>
      </c>
      <c r="F2558" s="62">
        <v>0.89556499033313863</v>
      </c>
      <c r="G2558" s="62">
        <v>0.93168085745710938</v>
      </c>
      <c r="H2558" s="62">
        <v>0.51004667357133915</v>
      </c>
      <c r="I2558" s="62">
        <v>6.1640853734163947E-2</v>
      </c>
      <c r="J2558" s="62">
        <v>0.58254074693377678</v>
      </c>
      <c r="K2558" s="62"/>
      <c r="L2558" s="65">
        <f t="shared" si="361"/>
        <v>0.11704468502305464</v>
      </c>
      <c r="M2558" s="65">
        <f t="shared" si="362"/>
        <v>8.0811413722883321E-2</v>
      </c>
      <c r="N2558" s="65">
        <f t="shared" si="363"/>
        <v>0.17334370546443728</v>
      </c>
      <c r="O2558" s="65">
        <f t="shared" si="364"/>
        <v>0.18887685024764869</v>
      </c>
      <c r="P2558" s="65">
        <f t="shared" si="365"/>
        <v>0.1964937750939412</v>
      </c>
      <c r="Q2558" s="65">
        <f t="shared" si="366"/>
        <v>0.10757009287244405</v>
      </c>
      <c r="R2558" s="65">
        <f t="shared" si="367"/>
        <v>1.3000207048685578E-2</v>
      </c>
      <c r="S2558" s="65">
        <f t="shared" si="368"/>
        <v>0.12285927052690525</v>
      </c>
      <c r="T2558" s="66">
        <f>(L2558*'Football Field'!$F$4)+(M2558*'Football Field'!$F$5)+(N2558*'Football Field'!$F$6)+(O2558*'Football Field'!$F$7)+(P2558*'Football Field'!$F$8)+(Q2558*'Football Field'!$F$9)+(R2558*'Football Field'!$F$10)+(S2558*'Football Field'!$F$11)</f>
        <v>131900952.30008611</v>
      </c>
    </row>
    <row r="2559" spans="2:20" x14ac:dyDescent="0.3">
      <c r="B2559" s="62">
        <f t="shared" si="360"/>
        <v>2532</v>
      </c>
      <c r="C2559" s="62">
        <v>0.24762825213859385</v>
      </c>
      <c r="D2559" s="62">
        <v>0.99067500684773102</v>
      </c>
      <c r="E2559" s="62">
        <v>0.82118955466696553</v>
      </c>
      <c r="F2559" s="62">
        <v>0.28553366597274921</v>
      </c>
      <c r="G2559" s="62">
        <v>0.64365473889800606</v>
      </c>
      <c r="H2559" s="62">
        <v>0.7757960690297887</v>
      </c>
      <c r="I2559" s="62">
        <v>0.40062769262703146</v>
      </c>
      <c r="J2559" s="62">
        <v>0.71838136038376643</v>
      </c>
      <c r="K2559" s="62"/>
      <c r="L2559" s="65">
        <f t="shared" si="361"/>
        <v>5.0707268305774121E-2</v>
      </c>
      <c r="M2559" s="65">
        <f t="shared" si="362"/>
        <v>0.20286224589566237</v>
      </c>
      <c r="N2559" s="65">
        <f t="shared" si="363"/>
        <v>0.16815641478215312</v>
      </c>
      <c r="O2559" s="65">
        <f t="shared" si="364"/>
        <v>5.846922588908799E-2</v>
      </c>
      <c r="P2559" s="65">
        <f t="shared" si="365"/>
        <v>0.13180230147292399</v>
      </c>
      <c r="Q2559" s="65">
        <f t="shared" si="366"/>
        <v>0.15886111169916584</v>
      </c>
      <c r="R2559" s="65">
        <f t="shared" si="367"/>
        <v>8.2037230103260722E-2</v>
      </c>
      <c r="S2559" s="65">
        <f t="shared" si="368"/>
        <v>0.14710420185197171</v>
      </c>
      <c r="T2559" s="66">
        <f>(L2559*'Football Field'!$F$4)+(M2559*'Football Field'!$F$5)+(N2559*'Football Field'!$F$6)+(O2559*'Football Field'!$F$7)+(P2559*'Football Field'!$F$8)+(Q2559*'Football Field'!$F$9)+(R2559*'Football Field'!$F$10)+(S2559*'Football Field'!$F$11)</f>
        <v>135233243.99505252</v>
      </c>
    </row>
    <row r="2560" spans="2:20" x14ac:dyDescent="0.3">
      <c r="B2560" s="62">
        <f t="shared" si="360"/>
        <v>2533</v>
      </c>
      <c r="C2560" s="62">
        <v>0.75075679317042532</v>
      </c>
      <c r="D2560" s="62">
        <v>0.80678023465619164</v>
      </c>
      <c r="E2560" s="62">
        <v>0.32772744067133819</v>
      </c>
      <c r="F2560" s="62">
        <v>0.61398899643909999</v>
      </c>
      <c r="G2560" s="62">
        <v>0.24167342074924858</v>
      </c>
      <c r="H2560" s="62">
        <v>1.6117842758151091E-2</v>
      </c>
      <c r="I2560" s="62">
        <v>0.88092660720171689</v>
      </c>
      <c r="J2560" s="62">
        <v>0.69214086662265439</v>
      </c>
      <c r="K2560" s="62"/>
      <c r="L2560" s="65">
        <f t="shared" si="361"/>
        <v>0.17338044791935303</v>
      </c>
      <c r="M2560" s="65">
        <f t="shared" si="362"/>
        <v>0.18631855179952778</v>
      </c>
      <c r="N2560" s="65">
        <f t="shared" si="363"/>
        <v>7.568566941512983E-2</v>
      </c>
      <c r="O2560" s="65">
        <f t="shared" si="364"/>
        <v>0.1417951701384069</v>
      </c>
      <c r="P2560" s="65">
        <f t="shared" si="365"/>
        <v>5.5812276786412193E-2</v>
      </c>
      <c r="Q2560" s="65">
        <f t="shared" si="366"/>
        <v>3.7222690787795079E-3</v>
      </c>
      <c r="R2560" s="65">
        <f t="shared" si="367"/>
        <v>0.20344198165122426</v>
      </c>
      <c r="S2560" s="65">
        <f t="shared" si="368"/>
        <v>0.15984363321116643</v>
      </c>
      <c r="T2560" s="66">
        <f>(L2560*'Football Field'!$F$4)+(M2560*'Football Field'!$F$5)+(N2560*'Football Field'!$F$6)+(O2560*'Football Field'!$F$7)+(P2560*'Football Field'!$F$8)+(Q2560*'Football Field'!$F$9)+(R2560*'Football Field'!$F$10)+(S2560*'Football Field'!$F$11)</f>
        <v>143590023.2635321</v>
      </c>
    </row>
    <row r="2561" spans="2:20" x14ac:dyDescent="0.3">
      <c r="B2561" s="62">
        <f t="shared" si="360"/>
        <v>2534</v>
      </c>
      <c r="C2561" s="62">
        <v>0.17894325166163727</v>
      </c>
      <c r="D2561" s="62">
        <v>0.13690557202448594</v>
      </c>
      <c r="E2561" s="62">
        <v>0.79069299555877604</v>
      </c>
      <c r="F2561" s="62">
        <v>0.83146447016885239</v>
      </c>
      <c r="G2561" s="62">
        <v>0.33933261686947724</v>
      </c>
      <c r="H2561" s="62">
        <v>0.49362269502231282</v>
      </c>
      <c r="I2561" s="62">
        <v>0.30770385747378814</v>
      </c>
      <c r="J2561" s="62">
        <v>0.23625971102807497</v>
      </c>
      <c r="K2561" s="62"/>
      <c r="L2561" s="65">
        <f t="shared" si="361"/>
        <v>5.3981083280994165E-2</v>
      </c>
      <c r="M2561" s="65">
        <f t="shared" si="362"/>
        <v>4.1299747358230735E-2</v>
      </c>
      <c r="N2561" s="65">
        <f t="shared" si="363"/>
        <v>0.23852514161117994</v>
      </c>
      <c r="O2561" s="65">
        <f t="shared" si="364"/>
        <v>0.25082450661085659</v>
      </c>
      <c r="P2561" s="65">
        <f t="shared" si="365"/>
        <v>0.1023650910615253</v>
      </c>
      <c r="Q2561" s="65">
        <f t="shared" si="366"/>
        <v>0.14890915171125627</v>
      </c>
      <c r="R2561" s="65">
        <f t="shared" si="367"/>
        <v>9.2823771793215326E-2</v>
      </c>
      <c r="S2561" s="65">
        <f t="shared" si="368"/>
        <v>7.1271506572741575E-2</v>
      </c>
      <c r="T2561" s="66">
        <f>(L2561*'Football Field'!$F$4)+(M2561*'Football Field'!$F$5)+(N2561*'Football Field'!$F$6)+(O2561*'Football Field'!$F$7)+(P2561*'Football Field'!$F$8)+(Q2561*'Football Field'!$F$9)+(R2561*'Football Field'!$F$10)+(S2561*'Football Field'!$F$11)</f>
        <v>137438747.94954538</v>
      </c>
    </row>
    <row r="2562" spans="2:20" x14ac:dyDescent="0.3">
      <c r="B2562" s="62">
        <f t="shared" si="360"/>
        <v>2535</v>
      </c>
      <c r="C2562" s="62">
        <v>0.45211235262377514</v>
      </c>
      <c r="D2562" s="62">
        <v>0.16502542405465181</v>
      </c>
      <c r="E2562" s="62">
        <v>8.4175558851793952E-2</v>
      </c>
      <c r="F2562" s="62">
        <v>0.21247457937130598</v>
      </c>
      <c r="G2562" s="62">
        <v>0.52130064514330254</v>
      </c>
      <c r="H2562" s="62">
        <v>0.88134946142617809</v>
      </c>
      <c r="I2562" s="62">
        <v>8.8498547591847943E-2</v>
      </c>
      <c r="J2562" s="62">
        <v>0.22607246396585001</v>
      </c>
      <c r="K2562" s="62"/>
      <c r="L2562" s="65">
        <f t="shared" si="361"/>
        <v>0.17183990892776321</v>
      </c>
      <c r="M2562" s="65">
        <f t="shared" si="362"/>
        <v>6.272324495392613E-2</v>
      </c>
      <c r="N2562" s="65">
        <f t="shared" si="363"/>
        <v>3.1993641144931619E-2</v>
      </c>
      <c r="O2562" s="65">
        <f t="shared" si="364"/>
        <v>8.0757829678263893E-2</v>
      </c>
      <c r="P2562" s="65">
        <f t="shared" si="365"/>
        <v>0.1981371552127297</v>
      </c>
      <c r="Q2562" s="65">
        <f t="shared" si="366"/>
        <v>0.33498534226300475</v>
      </c>
      <c r="R2562" s="65">
        <f t="shared" si="367"/>
        <v>3.3636732706300208E-2</v>
      </c>
      <c r="S2562" s="65">
        <f t="shared" si="368"/>
        <v>8.5926145113080443E-2</v>
      </c>
      <c r="T2562" s="66">
        <f>(L2562*'Football Field'!$F$4)+(M2562*'Football Field'!$F$5)+(N2562*'Football Field'!$F$6)+(O2562*'Football Field'!$F$7)+(P2562*'Football Field'!$F$8)+(Q2562*'Football Field'!$F$9)+(R2562*'Football Field'!$F$10)+(S2562*'Football Field'!$F$11)</f>
        <v>129938136.28920498</v>
      </c>
    </row>
    <row r="2563" spans="2:20" x14ac:dyDescent="0.3">
      <c r="B2563" s="62">
        <f t="shared" si="360"/>
        <v>2536</v>
      </c>
      <c r="C2563" s="62">
        <v>0.79149176524790099</v>
      </c>
      <c r="D2563" s="62">
        <v>0.25102930335690876</v>
      </c>
      <c r="E2563" s="62">
        <v>0.53990912472976826</v>
      </c>
      <c r="F2563" s="62">
        <v>4.7120731671156713E-2</v>
      </c>
      <c r="G2563" s="62">
        <v>0.85556639923831235</v>
      </c>
      <c r="H2563" s="62">
        <v>0.4808146760627463</v>
      </c>
      <c r="I2563" s="62">
        <v>0.80541936502233102</v>
      </c>
      <c r="J2563" s="62">
        <v>0.5897664241702979</v>
      </c>
      <c r="K2563" s="62"/>
      <c r="L2563" s="65">
        <f t="shared" si="361"/>
        <v>0.18148827971435047</v>
      </c>
      <c r="M2563" s="65">
        <f t="shared" si="362"/>
        <v>5.7560771222765435E-2</v>
      </c>
      <c r="N2563" s="65">
        <f t="shared" si="363"/>
        <v>0.12380062882725763</v>
      </c>
      <c r="O2563" s="65">
        <f t="shared" si="364"/>
        <v>1.0804737213155008E-2</v>
      </c>
      <c r="P2563" s="65">
        <f t="shared" si="365"/>
        <v>0.19618052997750285</v>
      </c>
      <c r="Q2563" s="65">
        <f t="shared" si="366"/>
        <v>0.11025033013793813</v>
      </c>
      <c r="R2563" s="65">
        <f t="shared" si="367"/>
        <v>0.18468186458104785</v>
      </c>
      <c r="S2563" s="65">
        <f t="shared" si="368"/>
        <v>0.13523285832598261</v>
      </c>
      <c r="T2563" s="66">
        <f>(L2563*'Football Field'!$F$4)+(M2563*'Football Field'!$F$5)+(N2563*'Football Field'!$F$6)+(O2563*'Football Field'!$F$7)+(P2563*'Football Field'!$F$8)+(Q2563*'Football Field'!$F$9)+(R2563*'Football Field'!$F$10)+(S2563*'Football Field'!$F$11)</f>
        <v>153003386.76713133</v>
      </c>
    </row>
    <row r="2564" spans="2:20" x14ac:dyDescent="0.3">
      <c r="B2564" s="62">
        <f t="shared" si="360"/>
        <v>2537</v>
      </c>
      <c r="C2564" s="62">
        <v>0.27818410091496215</v>
      </c>
      <c r="D2564" s="62">
        <v>0.29366238785770149</v>
      </c>
      <c r="E2564" s="62">
        <v>0.55731303258697951</v>
      </c>
      <c r="F2564" s="62">
        <v>0.24321885140554989</v>
      </c>
      <c r="G2564" s="62">
        <v>0.54228083671652993</v>
      </c>
      <c r="H2564" s="62">
        <v>0.60754697861862861</v>
      </c>
      <c r="I2564" s="62">
        <v>0.82719248087039299</v>
      </c>
      <c r="J2564" s="62">
        <v>0.77863383745361281</v>
      </c>
      <c r="K2564" s="62"/>
      <c r="L2564" s="65">
        <f t="shared" si="361"/>
        <v>6.7389028667296333E-2</v>
      </c>
      <c r="M2564" s="65">
        <f t="shared" si="362"/>
        <v>7.1138584156176521E-2</v>
      </c>
      <c r="N2564" s="65">
        <f t="shared" si="363"/>
        <v>0.13500693895206656</v>
      </c>
      <c r="O2564" s="65">
        <f t="shared" si="364"/>
        <v>5.8918831435322817E-2</v>
      </c>
      <c r="P2564" s="65">
        <f t="shared" si="365"/>
        <v>0.13136544730996941</v>
      </c>
      <c r="Q2564" s="65">
        <f t="shared" si="366"/>
        <v>0.14717591919955036</v>
      </c>
      <c r="R2564" s="65">
        <f t="shared" si="367"/>
        <v>0.20038419745558039</v>
      </c>
      <c r="S2564" s="65">
        <f t="shared" si="368"/>
        <v>0.18862105282403752</v>
      </c>
      <c r="T2564" s="66">
        <f>(L2564*'Football Field'!$F$4)+(M2564*'Football Field'!$F$5)+(N2564*'Football Field'!$F$6)+(O2564*'Football Field'!$F$7)+(P2564*'Football Field'!$F$8)+(Q2564*'Football Field'!$F$9)+(R2564*'Football Field'!$F$10)+(S2564*'Football Field'!$F$11)</f>
        <v>151422421.36911154</v>
      </c>
    </row>
    <row r="2565" spans="2:20" x14ac:dyDescent="0.3">
      <c r="B2565" s="62">
        <f t="shared" si="360"/>
        <v>2538</v>
      </c>
      <c r="C2565" s="62">
        <v>0.33890791986113988</v>
      </c>
      <c r="D2565" s="62">
        <v>0.20274629531316357</v>
      </c>
      <c r="E2565" s="62">
        <v>0.76126332481525105</v>
      </c>
      <c r="F2565" s="62">
        <v>0.89366326022016851</v>
      </c>
      <c r="G2565" s="62">
        <v>0.45504614336064908</v>
      </c>
      <c r="H2565" s="62">
        <v>9.969468588595376E-3</v>
      </c>
      <c r="I2565" s="62">
        <v>0.18587829737499739</v>
      </c>
      <c r="J2565" s="62">
        <v>0.76917212299083304</v>
      </c>
      <c r="K2565" s="62"/>
      <c r="L2565" s="65">
        <f t="shared" si="361"/>
        <v>9.3707772850064736E-2</v>
      </c>
      <c r="M2565" s="65">
        <f t="shared" si="362"/>
        <v>5.6059190930629367E-2</v>
      </c>
      <c r="N2565" s="65">
        <f t="shared" si="363"/>
        <v>0.21048870958843655</v>
      </c>
      <c r="O2565" s="65">
        <f t="shared" si="364"/>
        <v>0.24709718742327352</v>
      </c>
      <c r="P2565" s="65">
        <f t="shared" si="365"/>
        <v>0.12581990015402728</v>
      </c>
      <c r="Q2565" s="65">
        <f t="shared" si="366"/>
        <v>2.7565502108027628E-3</v>
      </c>
      <c r="R2565" s="65">
        <f t="shared" si="367"/>
        <v>5.1395202789329276E-2</v>
      </c>
      <c r="S2565" s="65">
        <f t="shared" si="368"/>
        <v>0.21267548605343653</v>
      </c>
      <c r="T2565" s="66">
        <f>(L2565*'Football Field'!$F$4)+(M2565*'Football Field'!$F$5)+(N2565*'Football Field'!$F$6)+(O2565*'Football Field'!$F$7)+(P2565*'Football Field'!$F$8)+(Q2565*'Football Field'!$F$9)+(R2565*'Football Field'!$F$10)+(S2565*'Football Field'!$F$11)</f>
        <v>133710045.59465268</v>
      </c>
    </row>
    <row r="2566" spans="2:20" x14ac:dyDescent="0.3">
      <c r="B2566" s="62">
        <f t="shared" si="360"/>
        <v>2539</v>
      </c>
      <c r="C2566" s="62">
        <v>0.86135543655872726</v>
      </c>
      <c r="D2566" s="62">
        <v>0.26743104058095424</v>
      </c>
      <c r="E2566" s="62">
        <v>0.51690614122953749</v>
      </c>
      <c r="F2566" s="62">
        <v>0.68054994074591035</v>
      </c>
      <c r="G2566" s="62">
        <v>0.37616017989259776</v>
      </c>
      <c r="H2566" s="62">
        <v>0.83673297020876947</v>
      </c>
      <c r="I2566" s="62">
        <v>0.17868085272550871</v>
      </c>
      <c r="J2566" s="62">
        <v>0.50961445497552083</v>
      </c>
      <c r="K2566" s="62"/>
      <c r="L2566" s="65">
        <f t="shared" si="361"/>
        <v>0.20375387158577296</v>
      </c>
      <c r="M2566" s="65">
        <f t="shared" si="362"/>
        <v>6.326088811638475E-2</v>
      </c>
      <c r="N2566" s="65">
        <f t="shared" si="363"/>
        <v>0.12227429357474053</v>
      </c>
      <c r="O2566" s="65">
        <f t="shared" si="364"/>
        <v>0.16098428052934621</v>
      </c>
      <c r="P2566" s="65">
        <f t="shared" si="365"/>
        <v>8.898079670307163E-2</v>
      </c>
      <c r="Q2566" s="65">
        <f t="shared" si="366"/>
        <v>0.19792942022242191</v>
      </c>
      <c r="R2566" s="65">
        <f t="shared" si="367"/>
        <v>4.226700613456625E-2</v>
      </c>
      <c r="S2566" s="65">
        <f t="shared" si="368"/>
        <v>0.12054944313369573</v>
      </c>
      <c r="T2566" s="66">
        <f>(L2566*'Football Field'!$F$4)+(M2566*'Football Field'!$F$5)+(N2566*'Football Field'!$F$6)+(O2566*'Football Field'!$F$7)+(P2566*'Football Field'!$F$8)+(Q2566*'Football Field'!$F$9)+(R2566*'Football Field'!$F$10)+(S2566*'Football Field'!$F$11)</f>
        <v>125234087.15872367</v>
      </c>
    </row>
    <row r="2567" spans="2:20" x14ac:dyDescent="0.3">
      <c r="B2567" s="62">
        <f t="shared" si="360"/>
        <v>2540</v>
      </c>
      <c r="C2567" s="62">
        <v>3.8588584649646096E-2</v>
      </c>
      <c r="D2567" s="62">
        <v>0.50594606256800567</v>
      </c>
      <c r="E2567" s="62">
        <v>0.72436894435153476</v>
      </c>
      <c r="F2567" s="62">
        <v>6.4941748792309184E-2</v>
      </c>
      <c r="G2567" s="62">
        <v>0.29675800136094144</v>
      </c>
      <c r="H2567" s="62">
        <v>0.85736686200661238</v>
      </c>
      <c r="I2567" s="62">
        <v>0.44948097793330988</v>
      </c>
      <c r="J2567" s="62">
        <v>0.98918954894539446</v>
      </c>
      <c r="K2567" s="62"/>
      <c r="L2567" s="65">
        <f t="shared" si="361"/>
        <v>9.8273784889083733E-3</v>
      </c>
      <c r="M2567" s="65">
        <f t="shared" si="362"/>
        <v>0.12884959365500617</v>
      </c>
      <c r="N2567" s="65">
        <f t="shared" si="363"/>
        <v>0.18447548274665279</v>
      </c>
      <c r="O2567" s="65">
        <f t="shared" si="364"/>
        <v>1.6538754942894328E-2</v>
      </c>
      <c r="P2567" s="65">
        <f t="shared" si="365"/>
        <v>7.5575541976057009E-2</v>
      </c>
      <c r="Q2567" s="65">
        <f t="shared" si="366"/>
        <v>0.21834614389942206</v>
      </c>
      <c r="R2567" s="65">
        <f t="shared" si="367"/>
        <v>0.1144695959652363</v>
      </c>
      <c r="S2567" s="65">
        <f t="shared" si="368"/>
        <v>0.25191750832582299</v>
      </c>
      <c r="T2567" s="66">
        <f>(L2567*'Football Field'!$F$4)+(M2567*'Football Field'!$F$5)+(N2567*'Football Field'!$F$6)+(O2567*'Football Field'!$F$7)+(P2567*'Football Field'!$F$8)+(Q2567*'Football Field'!$F$9)+(R2567*'Football Field'!$F$10)+(S2567*'Football Field'!$F$11)</f>
        <v>136498466.00680605</v>
      </c>
    </row>
    <row r="2568" spans="2:20" x14ac:dyDescent="0.3">
      <c r="B2568" s="62">
        <f t="shared" si="360"/>
        <v>2541</v>
      </c>
      <c r="C2568" s="62">
        <v>0.40109285773976433</v>
      </c>
      <c r="D2568" s="62">
        <v>0.93845069531677749</v>
      </c>
      <c r="E2568" s="62">
        <v>0.93686144210489042</v>
      </c>
      <c r="F2568" s="62">
        <v>0.75471407255731227</v>
      </c>
      <c r="G2568" s="62">
        <v>0.6888229200186804</v>
      </c>
      <c r="H2568" s="62">
        <v>6.2637799372630587E-2</v>
      </c>
      <c r="I2568" s="62">
        <v>0.51978367908660084</v>
      </c>
      <c r="J2568" s="62">
        <v>0.95502914112671722</v>
      </c>
      <c r="K2568" s="62"/>
      <c r="L2568" s="65">
        <f t="shared" si="361"/>
        <v>7.6291212716557505E-2</v>
      </c>
      <c r="M2568" s="65">
        <f t="shared" si="362"/>
        <v>0.17850116310688816</v>
      </c>
      <c r="N2568" s="65">
        <f t="shared" si="363"/>
        <v>0.1781988738676038</v>
      </c>
      <c r="O2568" s="65">
        <f t="shared" si="364"/>
        <v>0.14355292231856923</v>
      </c>
      <c r="P2568" s="65">
        <f t="shared" si="365"/>
        <v>0.13101987457797482</v>
      </c>
      <c r="Q2568" s="65">
        <f t="shared" si="366"/>
        <v>1.1914232786301372E-2</v>
      </c>
      <c r="R2568" s="65">
        <f t="shared" si="367"/>
        <v>9.8867198611448465E-2</v>
      </c>
      <c r="S2568" s="65">
        <f t="shared" si="368"/>
        <v>0.18165452201465673</v>
      </c>
      <c r="T2568" s="66">
        <f>(L2568*'Football Field'!$F$4)+(M2568*'Football Field'!$F$5)+(N2568*'Football Field'!$F$6)+(O2568*'Football Field'!$F$7)+(P2568*'Football Field'!$F$8)+(Q2568*'Football Field'!$F$9)+(R2568*'Football Field'!$F$10)+(S2568*'Football Field'!$F$11)</f>
        <v>138596794.11866486</v>
      </c>
    </row>
    <row r="2569" spans="2:20" x14ac:dyDescent="0.3">
      <c r="B2569" s="62">
        <f t="shared" si="360"/>
        <v>2542</v>
      </c>
      <c r="C2569" s="62">
        <v>0.95958814045241192</v>
      </c>
      <c r="D2569" s="62">
        <v>0.21578238131445948</v>
      </c>
      <c r="E2569" s="62">
        <v>0.29848129944381241</v>
      </c>
      <c r="F2569" s="62">
        <v>0.97513702522450618</v>
      </c>
      <c r="G2569" s="62">
        <v>0.93954306977412927</v>
      </c>
      <c r="H2569" s="62">
        <v>0.87579851862877378</v>
      </c>
      <c r="I2569" s="62">
        <v>0.78084833218099392</v>
      </c>
      <c r="J2569" s="62">
        <v>0.60056938406804095</v>
      </c>
      <c r="K2569" s="62"/>
      <c r="L2569" s="65">
        <f t="shared" si="361"/>
        <v>0.16996651546839484</v>
      </c>
      <c r="M2569" s="65">
        <f t="shared" si="362"/>
        <v>3.8220334230266557E-2</v>
      </c>
      <c r="N2569" s="65">
        <f t="shared" si="363"/>
        <v>5.2868334090733E-2</v>
      </c>
      <c r="O2569" s="65">
        <f t="shared" si="364"/>
        <v>0.17272060303234335</v>
      </c>
      <c r="P2569" s="65">
        <f t="shared" si="365"/>
        <v>0.16641604347746433</v>
      </c>
      <c r="Q2569" s="65">
        <f t="shared" si="366"/>
        <v>0.15512532532293929</v>
      </c>
      <c r="R2569" s="65">
        <f t="shared" si="367"/>
        <v>0.13830732637810564</v>
      </c>
      <c r="S2569" s="65">
        <f t="shared" si="368"/>
        <v>0.10637551799975299</v>
      </c>
      <c r="T2569" s="66">
        <f>(L2569*'Football Field'!$F$4)+(M2569*'Football Field'!$F$5)+(N2569*'Football Field'!$F$6)+(O2569*'Football Field'!$F$7)+(P2569*'Football Field'!$F$8)+(Q2569*'Football Field'!$F$9)+(R2569*'Football Field'!$F$10)+(S2569*'Football Field'!$F$11)</f>
        <v>143313605.08798555</v>
      </c>
    </row>
    <row r="2570" spans="2:20" x14ac:dyDescent="0.3">
      <c r="B2570" s="62">
        <f t="shared" si="360"/>
        <v>2543</v>
      </c>
      <c r="C2570" s="62">
        <v>0.77549355181685964</v>
      </c>
      <c r="D2570" s="62">
        <v>0.56272825462365739</v>
      </c>
      <c r="E2570" s="62">
        <v>0.47316415829528857</v>
      </c>
      <c r="F2570" s="62">
        <v>0.53030119105757201</v>
      </c>
      <c r="G2570" s="62">
        <v>0.20444389959082587</v>
      </c>
      <c r="H2570" s="62">
        <v>0.13893421153450569</v>
      </c>
      <c r="I2570" s="62">
        <v>0.32247791484996613</v>
      </c>
      <c r="J2570" s="62">
        <v>0.27490138541158615</v>
      </c>
      <c r="K2570" s="62"/>
      <c r="L2570" s="65">
        <f t="shared" si="361"/>
        <v>0.23625488136819831</v>
      </c>
      <c r="M2570" s="65">
        <f t="shared" si="362"/>
        <v>0.17143572209874708</v>
      </c>
      <c r="N2570" s="65">
        <f t="shared" si="363"/>
        <v>0.14414993112945507</v>
      </c>
      <c r="O2570" s="65">
        <f t="shared" si="364"/>
        <v>0.16155678495223452</v>
      </c>
      <c r="P2570" s="65">
        <f t="shared" si="365"/>
        <v>6.2284037218776428E-2</v>
      </c>
      <c r="Q2570" s="65">
        <f t="shared" si="366"/>
        <v>4.2326445638609884E-2</v>
      </c>
      <c r="R2570" s="65">
        <f t="shared" si="367"/>
        <v>9.8243217288201248E-2</v>
      </c>
      <c r="S2570" s="65">
        <f t="shared" si="368"/>
        <v>8.3748980305777529E-2</v>
      </c>
      <c r="T2570" s="66">
        <f>(L2570*'Football Field'!$F$4)+(M2570*'Football Field'!$F$5)+(N2570*'Football Field'!$F$6)+(O2570*'Football Field'!$F$7)+(P2570*'Football Field'!$F$8)+(Q2570*'Football Field'!$F$9)+(R2570*'Football Field'!$F$10)+(S2570*'Football Field'!$F$11)</f>
        <v>130606304.28805137</v>
      </c>
    </row>
    <row r="2571" spans="2:20" x14ac:dyDescent="0.3">
      <c r="B2571" s="62">
        <f t="shared" si="360"/>
        <v>2544</v>
      </c>
      <c r="C2571" s="62">
        <v>0.99064022651757533</v>
      </c>
      <c r="D2571" s="62">
        <v>0.84119287759781225</v>
      </c>
      <c r="E2571" s="62">
        <v>0.14723962608998475</v>
      </c>
      <c r="F2571" s="62">
        <v>0.11548462013221739</v>
      </c>
      <c r="G2571" s="62">
        <v>0.86321903223540608</v>
      </c>
      <c r="H2571" s="62">
        <v>0.62852101736708721</v>
      </c>
      <c r="I2571" s="62">
        <v>0.45402560392499458</v>
      </c>
      <c r="J2571" s="62">
        <v>0.32112872697473227</v>
      </c>
      <c r="K2571" s="62"/>
      <c r="L2571" s="65">
        <f t="shared" si="361"/>
        <v>0.22713543279930432</v>
      </c>
      <c r="M2571" s="65">
        <f t="shared" si="362"/>
        <v>0.19286992715057241</v>
      </c>
      <c r="N2571" s="65">
        <f t="shared" si="363"/>
        <v>3.3759315745455543E-2</v>
      </c>
      <c r="O2571" s="65">
        <f t="shared" si="364"/>
        <v>2.6478481766891063E-2</v>
      </c>
      <c r="P2571" s="65">
        <f t="shared" si="365"/>
        <v>0.19792011594020109</v>
      </c>
      <c r="Q2571" s="65">
        <f t="shared" si="366"/>
        <v>0.14410821353881259</v>
      </c>
      <c r="R2571" s="65">
        <f t="shared" si="367"/>
        <v>0.10409965120434121</v>
      </c>
      <c r="S2571" s="65">
        <f t="shared" si="368"/>
        <v>7.3628861854421565E-2</v>
      </c>
      <c r="T2571" s="66">
        <f>(L2571*'Football Field'!$F$4)+(M2571*'Football Field'!$F$5)+(N2571*'Football Field'!$F$6)+(O2571*'Football Field'!$F$7)+(P2571*'Football Field'!$F$8)+(Q2571*'Football Field'!$F$9)+(R2571*'Football Field'!$F$10)+(S2571*'Football Field'!$F$11)</f>
        <v>138586472.01592305</v>
      </c>
    </row>
    <row r="2572" spans="2:20" x14ac:dyDescent="0.3">
      <c r="B2572" s="62">
        <f t="shared" si="360"/>
        <v>2545</v>
      </c>
      <c r="C2572" s="62">
        <v>0.13547771734412084</v>
      </c>
      <c r="D2572" s="62">
        <v>0.16526929784362354</v>
      </c>
      <c r="E2572" s="62">
        <v>0.24040503858904094</v>
      </c>
      <c r="F2572" s="62">
        <v>0.70052653418208854</v>
      </c>
      <c r="G2572" s="62">
        <v>0.52161364868925753</v>
      </c>
      <c r="H2572" s="62">
        <v>0.4088168516186087</v>
      </c>
      <c r="I2572" s="62">
        <v>0.65792630291918974</v>
      </c>
      <c r="J2572" s="62">
        <v>4.6162312625591895E-2</v>
      </c>
      <c r="K2572" s="62"/>
      <c r="L2572" s="65">
        <f t="shared" si="361"/>
        <v>4.7103061505329245E-2</v>
      </c>
      <c r="M2572" s="65">
        <f t="shared" si="362"/>
        <v>5.7461035319167936E-2</v>
      </c>
      <c r="N2572" s="65">
        <f t="shared" si="363"/>
        <v>8.3584323244002834E-2</v>
      </c>
      <c r="O2572" s="65">
        <f t="shared" si="364"/>
        <v>0.24355993791864677</v>
      </c>
      <c r="P2572" s="65">
        <f t="shared" si="365"/>
        <v>0.18135528305234996</v>
      </c>
      <c r="Q2572" s="65">
        <f t="shared" si="366"/>
        <v>0.14213795215706029</v>
      </c>
      <c r="R2572" s="65">
        <f t="shared" si="367"/>
        <v>0.22874863645406204</v>
      </c>
      <c r="S2572" s="65">
        <f t="shared" si="368"/>
        <v>1.6049770349381008E-2</v>
      </c>
      <c r="T2572" s="66">
        <f>(L2572*'Football Field'!$F$4)+(M2572*'Football Field'!$F$5)+(N2572*'Football Field'!$F$6)+(O2572*'Football Field'!$F$7)+(P2572*'Football Field'!$F$8)+(Q2572*'Football Field'!$F$9)+(R2572*'Football Field'!$F$10)+(S2572*'Football Field'!$F$11)</f>
        <v>158228865.72421968</v>
      </c>
    </row>
    <row r="2573" spans="2:20" x14ac:dyDescent="0.3">
      <c r="B2573" s="62">
        <f t="shared" si="360"/>
        <v>2546</v>
      </c>
      <c r="C2573" s="62">
        <v>0.55666173084457715</v>
      </c>
      <c r="D2573" s="62">
        <v>0.55188028868910266</v>
      </c>
      <c r="E2573" s="62">
        <v>7.8488347764957722E-2</v>
      </c>
      <c r="F2573" s="62">
        <v>0.69636809706357017</v>
      </c>
      <c r="G2573" s="62">
        <v>0.92145680970246346</v>
      </c>
      <c r="H2573" s="62">
        <v>6.0223016437958243E-2</v>
      </c>
      <c r="I2573" s="62">
        <v>0.11936860906826141</v>
      </c>
      <c r="J2573" s="62">
        <v>0.56075956187226128</v>
      </c>
      <c r="K2573" s="62"/>
      <c r="L2573" s="65">
        <f t="shared" si="361"/>
        <v>0.15701814179193843</v>
      </c>
      <c r="M2573" s="65">
        <f t="shared" si="362"/>
        <v>0.15566943552970058</v>
      </c>
      <c r="N2573" s="65">
        <f t="shared" si="363"/>
        <v>2.2139288252624748E-2</v>
      </c>
      <c r="O2573" s="65">
        <f t="shared" si="364"/>
        <v>0.19642525890582369</v>
      </c>
      <c r="P2573" s="65">
        <f t="shared" si="365"/>
        <v>0.25991626149958125</v>
      </c>
      <c r="Q2573" s="65">
        <f t="shared" si="366"/>
        <v>1.6987167628438535E-2</v>
      </c>
      <c r="R2573" s="65">
        <f t="shared" si="367"/>
        <v>3.3670425225297E-2</v>
      </c>
      <c r="S2573" s="65">
        <f t="shared" si="368"/>
        <v>0.15817402116659579</v>
      </c>
      <c r="T2573" s="66">
        <f>(L2573*'Football Field'!$F$4)+(M2573*'Football Field'!$F$5)+(N2573*'Football Field'!$F$6)+(O2573*'Football Field'!$F$7)+(P2573*'Football Field'!$F$8)+(Q2573*'Football Field'!$F$9)+(R2573*'Football Field'!$F$10)+(S2573*'Football Field'!$F$11)</f>
        <v>135909609.73150244</v>
      </c>
    </row>
    <row r="2574" spans="2:20" x14ac:dyDescent="0.3">
      <c r="B2574" s="62">
        <f t="shared" si="360"/>
        <v>2547</v>
      </c>
      <c r="C2574" s="62">
        <v>7.821648911778567E-2</v>
      </c>
      <c r="D2574" s="62">
        <v>0.27673758557389816</v>
      </c>
      <c r="E2574" s="62">
        <v>0.9797591298082835</v>
      </c>
      <c r="F2574" s="62">
        <v>0.52046097069076069</v>
      </c>
      <c r="G2574" s="62">
        <v>0.1314084547209331</v>
      </c>
      <c r="H2574" s="62">
        <v>0.68620051157072481</v>
      </c>
      <c r="I2574" s="62">
        <v>3.4830677187284609E-2</v>
      </c>
      <c r="J2574" s="62">
        <v>0.17294983137784681</v>
      </c>
      <c r="K2574" s="62"/>
      <c r="L2574" s="65">
        <f t="shared" si="361"/>
        <v>2.7153188965810714E-2</v>
      </c>
      <c r="M2574" s="65">
        <f t="shared" si="362"/>
        <v>9.6070637275914111E-2</v>
      </c>
      <c r="N2574" s="65">
        <f t="shared" si="363"/>
        <v>0.34012757530704857</v>
      </c>
      <c r="O2574" s="65">
        <f t="shared" si="364"/>
        <v>0.18068025356154702</v>
      </c>
      <c r="P2574" s="65">
        <f t="shared" si="365"/>
        <v>4.5619007487914885E-2</v>
      </c>
      <c r="Q2574" s="65">
        <f t="shared" si="366"/>
        <v>0.23821744454749524</v>
      </c>
      <c r="R2574" s="65">
        <f t="shared" si="367"/>
        <v>1.2091618661753943E-2</v>
      </c>
      <c r="S2574" s="65">
        <f t="shared" si="368"/>
        <v>6.0040274192515723E-2</v>
      </c>
      <c r="T2574" s="66">
        <f>(L2574*'Football Field'!$F$4)+(M2574*'Football Field'!$F$5)+(N2574*'Football Field'!$F$6)+(O2574*'Football Field'!$F$7)+(P2574*'Football Field'!$F$8)+(Q2574*'Football Field'!$F$9)+(R2574*'Football Field'!$F$10)+(S2574*'Football Field'!$F$11)</f>
        <v>123606904.40651493</v>
      </c>
    </row>
    <row r="2575" spans="2:20" x14ac:dyDescent="0.3">
      <c r="B2575" s="62">
        <f t="shared" si="360"/>
        <v>2548</v>
      </c>
      <c r="C2575" s="62">
        <v>0.75974723559959056</v>
      </c>
      <c r="D2575" s="62">
        <v>0.84383352320194416</v>
      </c>
      <c r="E2575" s="62">
        <v>0.97391072141020607</v>
      </c>
      <c r="F2575" s="62">
        <v>0.35837205062730415</v>
      </c>
      <c r="G2575" s="62">
        <v>0.75469574729124367</v>
      </c>
      <c r="H2575" s="62">
        <v>0.85944667000773867</v>
      </c>
      <c r="I2575" s="62">
        <v>3.6923524149030662E-3</v>
      </c>
      <c r="J2575" s="62">
        <v>0.36890284206509305</v>
      </c>
      <c r="K2575" s="62"/>
      <c r="L2575" s="65">
        <f t="shared" si="361"/>
        <v>0.15433857295932135</v>
      </c>
      <c r="M2575" s="65">
        <f t="shared" si="362"/>
        <v>0.17142025095154506</v>
      </c>
      <c r="N2575" s="65">
        <f t="shared" si="363"/>
        <v>0.19784473557657442</v>
      </c>
      <c r="O2575" s="65">
        <f t="shared" si="364"/>
        <v>7.2801358518498296E-2</v>
      </c>
      <c r="P2575" s="65">
        <f t="shared" si="365"/>
        <v>0.15331239022340698</v>
      </c>
      <c r="Q2575" s="65">
        <f t="shared" si="366"/>
        <v>0.17459197792138256</v>
      </c>
      <c r="R2575" s="65">
        <f t="shared" si="367"/>
        <v>7.5008157434005196E-4</v>
      </c>
      <c r="S2575" s="65">
        <f t="shared" si="368"/>
        <v>7.4940632274931113E-2</v>
      </c>
      <c r="T2575" s="66">
        <f>(L2575*'Football Field'!$F$4)+(M2575*'Football Field'!$F$5)+(N2575*'Football Field'!$F$6)+(O2575*'Football Field'!$F$7)+(P2575*'Football Field'!$F$8)+(Q2575*'Football Field'!$F$9)+(R2575*'Football Field'!$F$10)+(S2575*'Football Field'!$F$11)</f>
        <v>125635776.23030238</v>
      </c>
    </row>
    <row r="2576" spans="2:20" x14ac:dyDescent="0.3">
      <c r="B2576" s="62">
        <f t="shared" si="360"/>
        <v>2549</v>
      </c>
      <c r="C2576" s="62">
        <v>0.95369382260869362</v>
      </c>
      <c r="D2576" s="62">
        <v>0.62724843199675484</v>
      </c>
      <c r="E2576" s="62">
        <v>0.41661487615735859</v>
      </c>
      <c r="F2576" s="62">
        <v>0.37116199810082229</v>
      </c>
      <c r="G2576" s="62">
        <v>0.32589894681237419</v>
      </c>
      <c r="H2576" s="62">
        <v>0.21400321947182899</v>
      </c>
      <c r="I2576" s="62">
        <v>0.61285284365927084</v>
      </c>
      <c r="J2576" s="62">
        <v>0.87229022287223512</v>
      </c>
      <c r="K2576" s="62"/>
      <c r="L2576" s="65">
        <f t="shared" si="361"/>
        <v>0.21705620604655793</v>
      </c>
      <c r="M2576" s="65">
        <f t="shared" si="362"/>
        <v>0.14275877820562377</v>
      </c>
      <c r="N2576" s="65">
        <f t="shared" si="363"/>
        <v>9.4819576532348307E-2</v>
      </c>
      <c r="O2576" s="65">
        <f t="shared" si="364"/>
        <v>8.4474716336167058E-2</v>
      </c>
      <c r="P2576" s="65">
        <f t="shared" si="365"/>
        <v>7.4173059815117737E-2</v>
      </c>
      <c r="Q2576" s="65">
        <f t="shared" si="366"/>
        <v>4.8706121188081854E-2</v>
      </c>
      <c r="R2576" s="65">
        <f t="shared" si="367"/>
        <v>0.13948241034597325</v>
      </c>
      <c r="S2576" s="65">
        <f t="shared" si="368"/>
        <v>0.19852913153012999</v>
      </c>
      <c r="T2576" s="66">
        <f>(L2576*'Football Field'!$F$4)+(M2576*'Football Field'!$F$5)+(N2576*'Football Field'!$F$6)+(O2576*'Football Field'!$F$7)+(P2576*'Football Field'!$F$8)+(Q2576*'Football Field'!$F$9)+(R2576*'Football Field'!$F$10)+(S2576*'Football Field'!$F$11)</f>
        <v>136539383.67226419</v>
      </c>
    </row>
    <row r="2577" spans="2:20" x14ac:dyDescent="0.3">
      <c r="B2577" s="62">
        <f t="shared" si="360"/>
        <v>2550</v>
      </c>
      <c r="C2577" s="62">
        <v>0.23329587520476558</v>
      </c>
      <c r="D2577" s="62">
        <v>1.9779180719601608E-2</v>
      </c>
      <c r="E2577" s="62">
        <v>0.47315491570967594</v>
      </c>
      <c r="F2577" s="62">
        <v>0.51411286257157618</v>
      </c>
      <c r="G2577" s="62">
        <v>0.37709661041859488</v>
      </c>
      <c r="H2577" s="62">
        <v>0.48979764753435406</v>
      </c>
      <c r="I2577" s="62">
        <v>0.6034124130484898</v>
      </c>
      <c r="J2577" s="62">
        <v>0.47630764613668497</v>
      </c>
      <c r="K2577" s="62"/>
      <c r="L2577" s="65">
        <f t="shared" si="361"/>
        <v>7.3203329736140049E-2</v>
      </c>
      <c r="M2577" s="65">
        <f t="shared" si="362"/>
        <v>6.2062901320345488E-3</v>
      </c>
      <c r="N2577" s="65">
        <f t="shared" si="363"/>
        <v>0.14846604244747241</v>
      </c>
      <c r="O2577" s="65">
        <f t="shared" si="364"/>
        <v>0.16131778312576514</v>
      </c>
      <c r="P2577" s="65">
        <f t="shared" si="365"/>
        <v>0.11832497034345019</v>
      </c>
      <c r="Q2577" s="65">
        <f t="shared" si="366"/>
        <v>0.15368818100608497</v>
      </c>
      <c r="R2577" s="65">
        <f t="shared" si="367"/>
        <v>0.18933810038646678</v>
      </c>
      <c r="S2577" s="65">
        <f t="shared" si="368"/>
        <v>0.14945530282258596</v>
      </c>
      <c r="T2577" s="66">
        <f>(L2577*'Football Field'!$F$4)+(M2577*'Football Field'!$F$5)+(N2577*'Football Field'!$F$6)+(O2577*'Football Field'!$F$7)+(P2577*'Football Field'!$F$8)+(Q2577*'Football Field'!$F$9)+(R2577*'Football Field'!$F$10)+(S2577*'Football Field'!$F$11)</f>
        <v>149776035.43644705</v>
      </c>
    </row>
    <row r="2578" spans="2:20" x14ac:dyDescent="0.3">
      <c r="B2578" s="62">
        <f t="shared" si="360"/>
        <v>2551</v>
      </c>
      <c r="C2578" s="62">
        <v>0.42693951997582458</v>
      </c>
      <c r="D2578" s="62">
        <v>0.67201687791518605</v>
      </c>
      <c r="E2578" s="62">
        <v>0.61614491201999533</v>
      </c>
      <c r="F2578" s="62">
        <v>4.3320511512573767E-2</v>
      </c>
      <c r="G2578" s="62">
        <v>0.8032754980735668</v>
      </c>
      <c r="H2578" s="62">
        <v>0.69028433860428162</v>
      </c>
      <c r="I2578" s="62">
        <v>0.80660358181429404</v>
      </c>
      <c r="J2578" s="62">
        <v>0.69005840129349438</v>
      </c>
      <c r="K2578" s="62"/>
      <c r="L2578" s="65">
        <f t="shared" si="361"/>
        <v>8.9907677272474118E-2</v>
      </c>
      <c r="M2578" s="65">
        <f t="shared" si="362"/>
        <v>0.14151764770962275</v>
      </c>
      <c r="N2578" s="65">
        <f t="shared" si="363"/>
        <v>0.12975176883626868</v>
      </c>
      <c r="O2578" s="65">
        <f t="shared" si="364"/>
        <v>9.1227126703368362E-3</v>
      </c>
      <c r="P2578" s="65">
        <f t="shared" si="365"/>
        <v>0.16915893437499915</v>
      </c>
      <c r="Q2578" s="65">
        <f t="shared" si="366"/>
        <v>0.14536452738081321</v>
      </c>
      <c r="R2578" s="65">
        <f t="shared" si="367"/>
        <v>0.1698597837105538</v>
      </c>
      <c r="S2578" s="65">
        <f t="shared" si="368"/>
        <v>0.14531694804493159</v>
      </c>
      <c r="T2578" s="66">
        <f>(L2578*'Football Field'!$F$4)+(M2578*'Football Field'!$F$5)+(N2578*'Football Field'!$F$6)+(O2578*'Football Field'!$F$7)+(P2578*'Football Field'!$F$8)+(Q2578*'Football Field'!$F$9)+(R2578*'Football Field'!$F$10)+(S2578*'Football Field'!$F$11)</f>
        <v>149124132.71761125</v>
      </c>
    </row>
    <row r="2579" spans="2:20" x14ac:dyDescent="0.3">
      <c r="B2579" s="62">
        <f t="shared" si="360"/>
        <v>2552</v>
      </c>
      <c r="C2579" s="62">
        <v>0.84657634632913892</v>
      </c>
      <c r="D2579" s="62">
        <v>0.13874210226903594</v>
      </c>
      <c r="E2579" s="62">
        <v>0.91823481220819281</v>
      </c>
      <c r="F2579" s="62">
        <v>0.96293001721541693</v>
      </c>
      <c r="G2579" s="62">
        <v>0.1390100005997974</v>
      </c>
      <c r="H2579" s="62">
        <v>0.79282040837184864</v>
      </c>
      <c r="I2579" s="62">
        <v>0.78627939679479242</v>
      </c>
      <c r="J2579" s="62">
        <v>0.65997700578219887</v>
      </c>
      <c r="K2579" s="62"/>
      <c r="L2579" s="65">
        <f t="shared" si="361"/>
        <v>0.16141958861655353</v>
      </c>
      <c r="M2579" s="65">
        <f t="shared" si="362"/>
        <v>2.6454428084571591E-2</v>
      </c>
      <c r="N2579" s="65">
        <f t="shared" si="363"/>
        <v>0.17508295180080327</v>
      </c>
      <c r="O2579" s="65">
        <f t="shared" si="364"/>
        <v>0.18360513841360246</v>
      </c>
      <c r="P2579" s="65">
        <f t="shared" si="365"/>
        <v>2.6505509169614999E-2</v>
      </c>
      <c r="Q2579" s="65">
        <f t="shared" si="366"/>
        <v>0.15116976126384227</v>
      </c>
      <c r="R2579" s="65">
        <f t="shared" si="367"/>
        <v>0.149922564360122</v>
      </c>
      <c r="S2579" s="65">
        <f t="shared" si="368"/>
        <v>0.12584005829088976</v>
      </c>
      <c r="T2579" s="66">
        <f>(L2579*'Football Field'!$F$4)+(M2579*'Football Field'!$F$5)+(N2579*'Football Field'!$F$6)+(O2579*'Football Field'!$F$7)+(P2579*'Football Field'!$F$8)+(Q2579*'Football Field'!$F$9)+(R2579*'Football Field'!$F$10)+(S2579*'Football Field'!$F$11)</f>
        <v>136960257.25977933</v>
      </c>
    </row>
    <row r="2580" spans="2:20" x14ac:dyDescent="0.3">
      <c r="B2580" s="62">
        <f t="shared" si="360"/>
        <v>2553</v>
      </c>
      <c r="C2580" s="62">
        <v>0.46469130477106391</v>
      </c>
      <c r="D2580" s="62">
        <v>0.60251976282921882</v>
      </c>
      <c r="E2580" s="62">
        <v>0.14263144503930514</v>
      </c>
      <c r="F2580" s="62">
        <v>0.11927356222728125</v>
      </c>
      <c r="G2580" s="62">
        <v>0.18106479919379426</v>
      </c>
      <c r="H2580" s="62">
        <v>0.78223042279798616</v>
      </c>
      <c r="I2580" s="62">
        <v>0.63108312464616945</v>
      </c>
      <c r="J2580" s="62">
        <v>0.77746348493921524</v>
      </c>
      <c r="K2580" s="62"/>
      <c r="L2580" s="65">
        <f t="shared" si="361"/>
        <v>0.12555973791594674</v>
      </c>
      <c r="M2580" s="65">
        <f t="shared" si="362"/>
        <v>0.1628010309925772</v>
      </c>
      <c r="N2580" s="65">
        <f t="shared" si="363"/>
        <v>3.8539061682100764E-2</v>
      </c>
      <c r="O2580" s="65">
        <f t="shared" si="364"/>
        <v>3.2227754338844138E-2</v>
      </c>
      <c r="P2580" s="65">
        <f t="shared" si="365"/>
        <v>4.8923766162951444E-2</v>
      </c>
      <c r="Q2580" s="65">
        <f t="shared" si="366"/>
        <v>0.21135890830749038</v>
      </c>
      <c r="R2580" s="65">
        <f t="shared" si="367"/>
        <v>0.17051886041377018</v>
      </c>
      <c r="S2580" s="65">
        <f t="shared" si="368"/>
        <v>0.21007088018631914</v>
      </c>
      <c r="T2580" s="66">
        <f>(L2580*'Football Field'!$F$4)+(M2580*'Football Field'!$F$5)+(N2580*'Football Field'!$F$6)+(O2580*'Football Field'!$F$7)+(P2580*'Football Field'!$F$8)+(Q2580*'Football Field'!$F$9)+(R2580*'Football Field'!$F$10)+(S2580*'Football Field'!$F$11)</f>
        <v>137396387.39822647</v>
      </c>
    </row>
    <row r="2581" spans="2:20" x14ac:dyDescent="0.3">
      <c r="B2581" s="62">
        <f t="shared" si="360"/>
        <v>2554</v>
      </c>
      <c r="C2581" s="62">
        <v>0.51148903339509066</v>
      </c>
      <c r="D2581" s="62">
        <v>0.60645514853340765</v>
      </c>
      <c r="E2581" s="62">
        <v>0.44615451394350003</v>
      </c>
      <c r="F2581" s="62">
        <v>0.42747721180058229</v>
      </c>
      <c r="G2581" s="62">
        <v>0.9051608435611368</v>
      </c>
      <c r="H2581" s="62">
        <v>0.49657261864093072</v>
      </c>
      <c r="I2581" s="62">
        <v>0.30098144154985118</v>
      </c>
      <c r="J2581" s="62">
        <v>0.87837491810708679</v>
      </c>
      <c r="K2581" s="62"/>
      <c r="L2581" s="65">
        <f t="shared" si="361"/>
        <v>0.11185795412329133</v>
      </c>
      <c r="M2581" s="65">
        <f t="shared" si="362"/>
        <v>0.13262617134175073</v>
      </c>
      <c r="N2581" s="65">
        <f t="shared" si="363"/>
        <v>9.7569894746975777E-2</v>
      </c>
      <c r="O2581" s="65">
        <f t="shared" si="364"/>
        <v>9.3485340299382033E-2</v>
      </c>
      <c r="P2581" s="65">
        <f t="shared" si="365"/>
        <v>0.19795036355169121</v>
      </c>
      <c r="Q2581" s="65">
        <f t="shared" si="366"/>
        <v>0.108595871207887</v>
      </c>
      <c r="R2581" s="65">
        <f t="shared" si="367"/>
        <v>6.5821877074028562E-2</v>
      </c>
      <c r="S2581" s="65">
        <f t="shared" si="368"/>
        <v>0.19209252765499341</v>
      </c>
      <c r="T2581" s="66">
        <f>(L2581*'Football Field'!$F$4)+(M2581*'Football Field'!$F$5)+(N2581*'Football Field'!$F$6)+(O2581*'Football Field'!$F$7)+(P2581*'Football Field'!$F$8)+(Q2581*'Football Field'!$F$9)+(R2581*'Football Field'!$F$10)+(S2581*'Football Field'!$F$11)</f>
        <v>137086877.4935827</v>
      </c>
    </row>
    <row r="2582" spans="2:20" x14ac:dyDescent="0.3">
      <c r="B2582" s="62">
        <f t="shared" si="360"/>
        <v>2555</v>
      </c>
      <c r="C2582" s="62">
        <v>0.52556445671723129</v>
      </c>
      <c r="D2582" s="62">
        <v>0.73986080102579233</v>
      </c>
      <c r="E2582" s="62">
        <v>5.7394114518236394E-2</v>
      </c>
      <c r="F2582" s="62">
        <v>0.86243806295986214</v>
      </c>
      <c r="G2582" s="62">
        <v>0.58854536622547904</v>
      </c>
      <c r="H2582" s="62">
        <v>0.16086437948815757</v>
      </c>
      <c r="I2582" s="62">
        <v>0.87005416888390852</v>
      </c>
      <c r="J2582" s="62">
        <v>0.39982754045378266</v>
      </c>
      <c r="K2582" s="62"/>
      <c r="L2582" s="65">
        <f t="shared" si="361"/>
        <v>0.12499901188761664</v>
      </c>
      <c r="M2582" s="65">
        <f t="shared" si="362"/>
        <v>0.17596674942644092</v>
      </c>
      <c r="N2582" s="65">
        <f t="shared" si="363"/>
        <v>1.3650480947200337E-2</v>
      </c>
      <c r="O2582" s="65">
        <f t="shared" si="364"/>
        <v>0.20512023655027051</v>
      </c>
      <c r="P2582" s="65">
        <f t="shared" si="365"/>
        <v>0.13997824298990183</v>
      </c>
      <c r="Q2582" s="65">
        <f t="shared" si="366"/>
        <v>3.8259604938910285E-2</v>
      </c>
      <c r="R2582" s="65">
        <f t="shared" si="367"/>
        <v>0.20693163323581429</v>
      </c>
      <c r="S2582" s="65">
        <f t="shared" si="368"/>
        <v>9.5094040023845305E-2</v>
      </c>
      <c r="T2582" s="66">
        <f>(L2582*'Football Field'!$F$4)+(M2582*'Football Field'!$F$5)+(N2582*'Football Field'!$F$6)+(O2582*'Football Field'!$F$7)+(P2582*'Football Field'!$F$8)+(Q2582*'Football Field'!$F$9)+(R2582*'Football Field'!$F$10)+(S2582*'Football Field'!$F$11)</f>
        <v>149565153.43757874</v>
      </c>
    </row>
    <row r="2583" spans="2:20" x14ac:dyDescent="0.3">
      <c r="B2583" s="62">
        <f t="shared" si="360"/>
        <v>2556</v>
      </c>
      <c r="C2583" s="62">
        <v>0.18635708562816466</v>
      </c>
      <c r="D2583" s="62">
        <v>0.1664785413793034</v>
      </c>
      <c r="E2583" s="62">
        <v>0.47650631783598674</v>
      </c>
      <c r="F2583" s="62">
        <v>0.6190648346291262</v>
      </c>
      <c r="G2583" s="62">
        <v>0.65873491942655871</v>
      </c>
      <c r="H2583" s="62">
        <v>0.37633430445427296</v>
      </c>
      <c r="I2583" s="62">
        <v>0.10474026904278744</v>
      </c>
      <c r="J2583" s="62">
        <v>0.77964084190787997</v>
      </c>
      <c r="K2583" s="62"/>
      <c r="L2583" s="65">
        <f t="shared" si="361"/>
        <v>5.533402377335498E-2</v>
      </c>
      <c r="M2583" s="65">
        <f t="shared" si="362"/>
        <v>4.9431592769250798E-2</v>
      </c>
      <c r="N2583" s="65">
        <f t="shared" si="363"/>
        <v>0.14148650066303364</v>
      </c>
      <c r="O2583" s="65">
        <f t="shared" si="364"/>
        <v>0.1838156470474393</v>
      </c>
      <c r="P2583" s="65">
        <f t="shared" si="365"/>
        <v>0.19559467550709228</v>
      </c>
      <c r="Q2583" s="65">
        <f t="shared" si="366"/>
        <v>0.11174295454991033</v>
      </c>
      <c r="R2583" s="65">
        <f t="shared" si="367"/>
        <v>3.1099974104581492E-2</v>
      </c>
      <c r="S2583" s="65">
        <f t="shared" si="368"/>
        <v>0.23149463158533723</v>
      </c>
      <c r="T2583" s="66">
        <f>(L2583*'Football Field'!$F$4)+(M2583*'Football Field'!$F$5)+(N2583*'Football Field'!$F$6)+(O2583*'Football Field'!$F$7)+(P2583*'Football Field'!$F$8)+(Q2583*'Football Field'!$F$9)+(R2583*'Football Field'!$F$10)+(S2583*'Football Field'!$F$11)</f>
        <v>134708304.69342226</v>
      </c>
    </row>
    <row r="2584" spans="2:20" x14ac:dyDescent="0.3">
      <c r="B2584" s="62">
        <f t="shared" si="360"/>
        <v>2557</v>
      </c>
      <c r="C2584" s="62">
        <v>0.24597590567366234</v>
      </c>
      <c r="D2584" s="62">
        <v>4.4165291232902915E-2</v>
      </c>
      <c r="E2584" s="62">
        <v>0.84539771427133437</v>
      </c>
      <c r="F2584" s="62">
        <v>0.46900410499517631</v>
      </c>
      <c r="G2584" s="62">
        <v>0.94277436618634602</v>
      </c>
      <c r="H2584" s="62">
        <v>0.33944210001964115</v>
      </c>
      <c r="I2584" s="62">
        <v>8.9065555192888723E-2</v>
      </c>
      <c r="J2584" s="62">
        <v>4.3980715531497183E-2</v>
      </c>
      <c r="K2584" s="62"/>
      <c r="L2584" s="65">
        <f t="shared" si="361"/>
        <v>8.1454214537101721E-2</v>
      </c>
      <c r="M2584" s="65">
        <f t="shared" si="362"/>
        <v>1.4625209316034426E-2</v>
      </c>
      <c r="N2584" s="65">
        <f t="shared" si="363"/>
        <v>0.279951024466564</v>
      </c>
      <c r="O2584" s="65">
        <f t="shared" si="364"/>
        <v>0.15530936203866147</v>
      </c>
      <c r="P2584" s="65">
        <f t="shared" si="365"/>
        <v>0.31219702300966162</v>
      </c>
      <c r="Q2584" s="65">
        <f t="shared" si="366"/>
        <v>0.11240527628997234</v>
      </c>
      <c r="R2584" s="65">
        <f t="shared" si="367"/>
        <v>2.9493802739251097E-2</v>
      </c>
      <c r="S2584" s="65">
        <f t="shared" si="368"/>
        <v>1.4564087602753351E-2</v>
      </c>
      <c r="T2584" s="66">
        <f>(L2584*'Football Field'!$F$4)+(M2584*'Football Field'!$F$5)+(N2584*'Football Field'!$F$6)+(O2584*'Football Field'!$F$7)+(P2584*'Football Field'!$F$8)+(Q2584*'Football Field'!$F$9)+(R2584*'Football Field'!$F$10)+(S2584*'Football Field'!$F$11)</f>
        <v>145771589.2443164</v>
      </c>
    </row>
    <row r="2585" spans="2:20" x14ac:dyDescent="0.3">
      <c r="B2585" s="62">
        <f t="shared" si="360"/>
        <v>2558</v>
      </c>
      <c r="C2585" s="62">
        <v>0.11744234324990566</v>
      </c>
      <c r="D2585" s="62">
        <v>0.54146292017286657</v>
      </c>
      <c r="E2585" s="62">
        <v>0.64228738324164758</v>
      </c>
      <c r="F2585" s="62">
        <v>0.10198401179193339</v>
      </c>
      <c r="G2585" s="62">
        <v>0.31750060490107457</v>
      </c>
      <c r="H2585" s="62">
        <v>0.24399818073070989</v>
      </c>
      <c r="I2585" s="62">
        <v>0.57149970924046622</v>
      </c>
      <c r="J2585" s="62">
        <v>0.19714715361078061</v>
      </c>
      <c r="K2585" s="62"/>
      <c r="L2585" s="65">
        <f t="shared" si="361"/>
        <v>4.2966884275499426E-2</v>
      </c>
      <c r="M2585" s="65">
        <f t="shared" si="362"/>
        <v>0.19809698943962642</v>
      </c>
      <c r="N2585" s="65">
        <f t="shared" si="363"/>
        <v>0.23498413692779749</v>
      </c>
      <c r="O2585" s="65">
        <f t="shared" si="364"/>
        <v>3.7311374342138659E-2</v>
      </c>
      <c r="P2585" s="65">
        <f t="shared" si="365"/>
        <v>0.11615922648236582</v>
      </c>
      <c r="Q2585" s="65">
        <f t="shared" si="366"/>
        <v>8.9267987207818492E-2</v>
      </c>
      <c r="R2585" s="65">
        <f t="shared" si="367"/>
        <v>0.20908610294129507</v>
      </c>
      <c r="S2585" s="65">
        <f t="shared" si="368"/>
        <v>7.2127298383458688E-2</v>
      </c>
      <c r="T2585" s="66">
        <f>(L2585*'Football Field'!$F$4)+(M2585*'Football Field'!$F$5)+(N2585*'Football Field'!$F$6)+(O2585*'Football Field'!$F$7)+(P2585*'Football Field'!$F$8)+(Q2585*'Football Field'!$F$9)+(R2585*'Football Field'!$F$10)+(S2585*'Football Field'!$F$11)</f>
        <v>152656442.80895895</v>
      </c>
    </row>
    <row r="2586" spans="2:20" x14ac:dyDescent="0.3">
      <c r="B2586" s="62">
        <f t="shared" si="360"/>
        <v>2559</v>
      </c>
      <c r="C2586" s="62">
        <v>0.34075831582580973</v>
      </c>
      <c r="D2586" s="62">
        <v>0.21466527458092921</v>
      </c>
      <c r="E2586" s="62">
        <v>0.61106737263456068</v>
      </c>
      <c r="F2586" s="62">
        <v>0.89256250161026929</v>
      </c>
      <c r="G2586" s="62">
        <v>0.6052962641860361</v>
      </c>
      <c r="H2586" s="62">
        <v>0.71855660526252618</v>
      </c>
      <c r="I2586" s="62">
        <v>0.3104166225153222</v>
      </c>
      <c r="J2586" s="62">
        <v>0.96247497027410234</v>
      </c>
      <c r="K2586" s="62"/>
      <c r="L2586" s="65">
        <f t="shared" si="361"/>
        <v>7.3190099995053576E-2</v>
      </c>
      <c r="M2586" s="65">
        <f t="shared" si="362"/>
        <v>4.6107085821128567E-2</v>
      </c>
      <c r="N2586" s="65">
        <f t="shared" si="363"/>
        <v>0.13124868867382361</v>
      </c>
      <c r="O2586" s="65">
        <f t="shared" si="364"/>
        <v>0.19170988853602849</v>
      </c>
      <c r="P2586" s="65">
        <f t="shared" si="365"/>
        <v>0.13000913563927424</v>
      </c>
      <c r="Q2586" s="65">
        <f t="shared" si="366"/>
        <v>0.15433586606336655</v>
      </c>
      <c r="R2586" s="65">
        <f t="shared" si="367"/>
        <v>6.6673130447202467E-2</v>
      </c>
      <c r="S2586" s="65">
        <f t="shared" si="368"/>
        <v>0.20672610482412246</v>
      </c>
      <c r="T2586" s="66">
        <f>(L2586*'Football Field'!$F$4)+(M2586*'Football Field'!$F$5)+(N2586*'Football Field'!$F$6)+(O2586*'Football Field'!$F$7)+(P2586*'Football Field'!$F$8)+(Q2586*'Football Field'!$F$9)+(R2586*'Football Field'!$F$10)+(S2586*'Football Field'!$F$11)</f>
        <v>133789354.94882031</v>
      </c>
    </row>
    <row r="2587" spans="2:20" x14ac:dyDescent="0.3">
      <c r="B2587" s="62">
        <f t="shared" si="360"/>
        <v>2560</v>
      </c>
      <c r="C2587" s="62">
        <v>3.2701147540302511E-2</v>
      </c>
      <c r="D2587" s="62">
        <v>0.57606343899601753</v>
      </c>
      <c r="E2587" s="62">
        <v>0.81743270341592145</v>
      </c>
      <c r="F2587" s="62">
        <v>0.91792736233794536</v>
      </c>
      <c r="G2587" s="62">
        <v>0.95794016217598099</v>
      </c>
      <c r="H2587" s="62">
        <v>0.94060481113655947</v>
      </c>
      <c r="I2587" s="62">
        <v>0.90290709695214111</v>
      </c>
      <c r="J2587" s="62">
        <v>0.93527383419831545</v>
      </c>
      <c r="K2587" s="62"/>
      <c r="L2587" s="65">
        <f t="shared" si="361"/>
        <v>5.3777259011875793E-3</v>
      </c>
      <c r="M2587" s="65">
        <f t="shared" si="362"/>
        <v>9.4734023409975318E-2</v>
      </c>
      <c r="N2587" s="65">
        <f t="shared" si="363"/>
        <v>0.13442736271624184</v>
      </c>
      <c r="O2587" s="65">
        <f t="shared" si="364"/>
        <v>0.1509537775629968</v>
      </c>
      <c r="P2587" s="65">
        <f t="shared" si="365"/>
        <v>0.15753390964560468</v>
      </c>
      <c r="Q2587" s="65">
        <f t="shared" si="366"/>
        <v>0.15468309940489428</v>
      </c>
      <c r="R2587" s="65">
        <f t="shared" si="367"/>
        <v>0.14848368472884169</v>
      </c>
      <c r="S2587" s="65">
        <f t="shared" si="368"/>
        <v>0.15380641663025782</v>
      </c>
      <c r="T2587" s="66">
        <f>(L2587*'Football Field'!$F$4)+(M2587*'Football Field'!$F$5)+(N2587*'Football Field'!$F$6)+(O2587*'Football Field'!$F$7)+(P2587*'Football Field'!$F$8)+(Q2587*'Football Field'!$F$9)+(R2587*'Football Field'!$F$10)+(S2587*'Football Field'!$F$11)</f>
        <v>146955808.85749096</v>
      </c>
    </row>
    <row r="2588" spans="2:20" x14ac:dyDescent="0.3">
      <c r="B2588" s="62">
        <f t="shared" si="360"/>
        <v>2561</v>
      </c>
      <c r="C2588" s="62">
        <v>0.1944006317634176</v>
      </c>
      <c r="D2588" s="62">
        <v>0.91642282538336906</v>
      </c>
      <c r="E2588" s="62">
        <v>0.30725352166207487</v>
      </c>
      <c r="F2588" s="62">
        <v>0.64852472003356565</v>
      </c>
      <c r="G2588" s="62">
        <v>0.27312124090016854</v>
      </c>
      <c r="H2588" s="62">
        <v>0.43707905545311221</v>
      </c>
      <c r="I2588" s="62">
        <v>0.23595627039177347</v>
      </c>
      <c r="J2588" s="62">
        <v>0.20022201312298804</v>
      </c>
      <c r="K2588" s="62"/>
      <c r="L2588" s="65">
        <f t="shared" si="361"/>
        <v>6.0504769684251031E-2</v>
      </c>
      <c r="M2588" s="65">
        <f t="shared" si="362"/>
        <v>0.28522516352051053</v>
      </c>
      <c r="N2588" s="65">
        <f t="shared" si="363"/>
        <v>9.5628822778019415E-2</v>
      </c>
      <c r="O2588" s="65">
        <f t="shared" si="364"/>
        <v>0.20184522274560968</v>
      </c>
      <c r="P2588" s="65">
        <f t="shared" si="365"/>
        <v>8.5005576507860128E-2</v>
      </c>
      <c r="Q2588" s="65">
        <f t="shared" si="366"/>
        <v>0.13603539939203552</v>
      </c>
      <c r="R2588" s="65">
        <f t="shared" si="367"/>
        <v>7.3438443415057203E-2</v>
      </c>
      <c r="S2588" s="65">
        <f t="shared" si="368"/>
        <v>6.2316601956656649E-2</v>
      </c>
      <c r="T2588" s="66">
        <f>(L2588*'Football Field'!$F$4)+(M2588*'Football Field'!$F$5)+(N2588*'Football Field'!$F$6)+(O2588*'Football Field'!$F$7)+(P2588*'Football Field'!$F$8)+(Q2588*'Football Field'!$F$9)+(R2588*'Football Field'!$F$10)+(S2588*'Football Field'!$F$11)</f>
        <v>128356933.99876466</v>
      </c>
    </row>
    <row r="2589" spans="2:20" x14ac:dyDescent="0.3">
      <c r="B2589" s="62">
        <f t="shared" si="360"/>
        <v>2562</v>
      </c>
      <c r="C2589" s="62">
        <v>0.72454935128907827</v>
      </c>
      <c r="D2589" s="62">
        <v>0.34981403767946473</v>
      </c>
      <c r="E2589" s="62">
        <v>0.32676447927427033</v>
      </c>
      <c r="F2589" s="62">
        <v>0.67143806978260834</v>
      </c>
      <c r="G2589" s="62">
        <v>0.577420501829362</v>
      </c>
      <c r="H2589" s="62">
        <v>0.96653051025807701</v>
      </c>
      <c r="I2589" s="62">
        <v>0.65258920466094728</v>
      </c>
      <c r="J2589" s="62">
        <v>0.28906768653903769</v>
      </c>
      <c r="K2589" s="62"/>
      <c r="L2589" s="65">
        <f t="shared" si="361"/>
        <v>0.15895605927140186</v>
      </c>
      <c r="M2589" s="65">
        <f t="shared" si="362"/>
        <v>7.674433882028317E-2</v>
      </c>
      <c r="N2589" s="65">
        <f t="shared" si="363"/>
        <v>7.1687586004871545E-2</v>
      </c>
      <c r="O2589" s="65">
        <f t="shared" si="364"/>
        <v>0.14730418214791488</v>
      </c>
      <c r="P2589" s="65">
        <f t="shared" si="365"/>
        <v>0.12667803421535437</v>
      </c>
      <c r="Q2589" s="65">
        <f t="shared" si="366"/>
        <v>0.21204336295776222</v>
      </c>
      <c r="R2589" s="65">
        <f t="shared" si="367"/>
        <v>0.14316900306570765</v>
      </c>
      <c r="S2589" s="65">
        <f t="shared" si="368"/>
        <v>6.3417433516704216E-2</v>
      </c>
      <c r="T2589" s="66">
        <f>(L2589*'Football Field'!$F$4)+(M2589*'Football Field'!$F$5)+(N2589*'Football Field'!$F$6)+(O2589*'Football Field'!$F$7)+(P2589*'Football Field'!$F$8)+(Q2589*'Football Field'!$F$9)+(R2589*'Football Field'!$F$10)+(S2589*'Football Field'!$F$11)</f>
        <v>140638696.29661945</v>
      </c>
    </row>
    <row r="2590" spans="2:20" x14ac:dyDescent="0.3">
      <c r="B2590" s="62">
        <f t="shared" ref="B2590:B2653" si="369">B2589+1</f>
        <v>2563</v>
      </c>
      <c r="C2590" s="62">
        <v>0.53858721335595028</v>
      </c>
      <c r="D2590" s="62">
        <v>0.4040375964727545</v>
      </c>
      <c r="E2590" s="62">
        <v>0.52077785553971434</v>
      </c>
      <c r="F2590" s="62">
        <v>0.80092613745911634</v>
      </c>
      <c r="G2590" s="62">
        <v>0.93424312996774372</v>
      </c>
      <c r="H2590" s="62">
        <v>0.59035967127539846</v>
      </c>
      <c r="I2590" s="62">
        <v>1.5655031832346622E-2</v>
      </c>
      <c r="J2590" s="62">
        <v>4.2145872030767806E-2</v>
      </c>
      <c r="K2590" s="62"/>
      <c r="L2590" s="65">
        <f t="shared" si="361"/>
        <v>0.14001161043694285</v>
      </c>
      <c r="M2590" s="65">
        <f t="shared" si="362"/>
        <v>0.10503397250509018</v>
      </c>
      <c r="N2590" s="65">
        <f t="shared" si="363"/>
        <v>0.1353818739581249</v>
      </c>
      <c r="O2590" s="65">
        <f t="shared" si="364"/>
        <v>0.20820947019508781</v>
      </c>
      <c r="P2590" s="65">
        <f t="shared" si="365"/>
        <v>0.24286667399952816</v>
      </c>
      <c r="Q2590" s="65">
        <f t="shared" si="366"/>
        <v>0.15347042458964744</v>
      </c>
      <c r="R2590" s="65">
        <f t="shared" si="367"/>
        <v>4.0696959822546794E-3</v>
      </c>
      <c r="S2590" s="65">
        <f t="shared" si="368"/>
        <v>1.0956278333323924E-2</v>
      </c>
      <c r="T2590" s="66">
        <f>(L2590*'Football Field'!$F$4)+(M2590*'Football Field'!$F$5)+(N2590*'Football Field'!$F$6)+(O2590*'Football Field'!$F$7)+(P2590*'Football Field'!$F$8)+(Q2590*'Football Field'!$F$9)+(R2590*'Football Field'!$F$10)+(S2590*'Football Field'!$F$11)</f>
        <v>132552047.3445719</v>
      </c>
    </row>
    <row r="2591" spans="2:20" x14ac:dyDescent="0.3">
      <c r="B2591" s="62">
        <f t="shared" si="369"/>
        <v>2564</v>
      </c>
      <c r="C2591" s="62">
        <v>0.60125144841353118</v>
      </c>
      <c r="D2591" s="62">
        <v>0.62264867666492085</v>
      </c>
      <c r="E2591" s="62">
        <v>0.84427207124762704</v>
      </c>
      <c r="F2591" s="62">
        <v>4.1040570139382004E-2</v>
      </c>
      <c r="G2591" s="62">
        <v>0.31646174435196883</v>
      </c>
      <c r="H2591" s="62">
        <v>0.19422421197496553</v>
      </c>
      <c r="I2591" s="62">
        <v>0.12531630583559006</v>
      </c>
      <c r="J2591" s="62">
        <v>0.90636489479123927</v>
      </c>
      <c r="K2591" s="62"/>
      <c r="L2591" s="65">
        <f t="shared" si="361"/>
        <v>0.16465515229652652</v>
      </c>
      <c r="M2591" s="65">
        <f t="shared" si="362"/>
        <v>0.17051487019949768</v>
      </c>
      <c r="N2591" s="65">
        <f t="shared" si="363"/>
        <v>0.23120733735907856</v>
      </c>
      <c r="O2591" s="65">
        <f t="shared" si="364"/>
        <v>1.1239126898516E-2</v>
      </c>
      <c r="P2591" s="65">
        <f t="shared" si="365"/>
        <v>8.6664334613726315E-2</v>
      </c>
      <c r="Q2591" s="65">
        <f t="shared" si="366"/>
        <v>5.3189089667548636E-2</v>
      </c>
      <c r="R2591" s="65">
        <f t="shared" si="367"/>
        <v>3.431837956821928E-2</v>
      </c>
      <c r="S2591" s="65">
        <f t="shared" si="368"/>
        <v>0.24821170939688691</v>
      </c>
      <c r="T2591" s="66">
        <f>(L2591*'Football Field'!$F$4)+(M2591*'Football Field'!$F$5)+(N2591*'Football Field'!$F$6)+(O2591*'Football Field'!$F$7)+(P2591*'Football Field'!$F$8)+(Q2591*'Football Field'!$F$9)+(R2591*'Football Field'!$F$10)+(S2591*'Football Field'!$F$11)</f>
        <v>126563430.25920337</v>
      </c>
    </row>
    <row r="2592" spans="2:20" x14ac:dyDescent="0.3">
      <c r="B2592" s="62">
        <f t="shared" si="369"/>
        <v>2565</v>
      </c>
      <c r="C2592" s="62">
        <v>6.2315666181840479E-2</v>
      </c>
      <c r="D2592" s="62">
        <v>0.84106018601263377</v>
      </c>
      <c r="E2592" s="62">
        <v>0.48638584031293131</v>
      </c>
      <c r="F2592" s="62">
        <v>0.9340785231943054</v>
      </c>
      <c r="G2592" s="62">
        <v>0.7531735774865802</v>
      </c>
      <c r="H2592" s="62">
        <v>0.23437930910383653</v>
      </c>
      <c r="I2592" s="62">
        <v>0.36502912543648403</v>
      </c>
      <c r="J2592" s="62">
        <v>0.39401718433136879</v>
      </c>
      <c r="K2592" s="62"/>
      <c r="L2592" s="65">
        <f t="shared" si="361"/>
        <v>1.5309321641592391E-2</v>
      </c>
      <c r="M2592" s="65">
        <f t="shared" si="362"/>
        <v>0.20662638621292911</v>
      </c>
      <c r="N2592" s="65">
        <f t="shared" si="363"/>
        <v>0.11949221965369572</v>
      </c>
      <c r="O2592" s="65">
        <f t="shared" si="364"/>
        <v>0.2294785473103465</v>
      </c>
      <c r="P2592" s="65">
        <f t="shared" si="365"/>
        <v>0.18503495599395536</v>
      </c>
      <c r="Q2592" s="65">
        <f t="shared" si="366"/>
        <v>5.758083719644929E-2</v>
      </c>
      <c r="R2592" s="65">
        <f t="shared" si="367"/>
        <v>8.9678063836294494E-2</v>
      </c>
      <c r="S2592" s="65">
        <f t="shared" si="368"/>
        <v>9.6799668154736965E-2</v>
      </c>
      <c r="T2592" s="66">
        <f>(L2592*'Football Field'!$F$4)+(M2592*'Football Field'!$F$5)+(N2592*'Football Field'!$F$6)+(O2592*'Football Field'!$F$7)+(P2592*'Football Field'!$F$8)+(Q2592*'Football Field'!$F$9)+(R2592*'Football Field'!$F$10)+(S2592*'Football Field'!$F$11)</f>
        <v>140369558.18572983</v>
      </c>
    </row>
    <row r="2593" spans="2:20" x14ac:dyDescent="0.3">
      <c r="B2593" s="62">
        <f t="shared" si="369"/>
        <v>2566</v>
      </c>
      <c r="C2593" s="62">
        <v>0.83570950755144802</v>
      </c>
      <c r="D2593" s="62">
        <v>0.62160507100297535</v>
      </c>
      <c r="E2593" s="62">
        <v>0.85598036650227816</v>
      </c>
      <c r="F2593" s="62">
        <v>0.34836990318181627</v>
      </c>
      <c r="G2593" s="62">
        <v>0.30394748653622927</v>
      </c>
      <c r="H2593" s="62">
        <v>0.8890614897401119</v>
      </c>
      <c r="I2593" s="62">
        <v>0.60718515577649557</v>
      </c>
      <c r="J2593" s="62">
        <v>0.21505978765531031</v>
      </c>
      <c r="K2593" s="62"/>
      <c r="L2593" s="65">
        <f t="shared" si="361"/>
        <v>0.17868805275793886</v>
      </c>
      <c r="M2593" s="65">
        <f t="shared" si="362"/>
        <v>0.13290910145011614</v>
      </c>
      <c r="N2593" s="65">
        <f t="shared" si="363"/>
        <v>0.18302228646106769</v>
      </c>
      <c r="O2593" s="65">
        <f t="shared" si="364"/>
        <v>7.4487054504639855E-2</v>
      </c>
      <c r="P2593" s="65">
        <f t="shared" si="365"/>
        <v>6.4988831668263761E-2</v>
      </c>
      <c r="Q2593" s="65">
        <f t="shared" si="366"/>
        <v>0.19009555945964013</v>
      </c>
      <c r="R2593" s="65">
        <f t="shared" si="367"/>
        <v>0.12982589305117903</v>
      </c>
      <c r="S2593" s="65">
        <f t="shared" si="368"/>
        <v>4.5983220647154689E-2</v>
      </c>
      <c r="T2593" s="66">
        <f>(L2593*'Football Field'!$F$4)+(M2593*'Football Field'!$F$5)+(N2593*'Football Field'!$F$6)+(O2593*'Football Field'!$F$7)+(P2593*'Football Field'!$F$8)+(Q2593*'Football Field'!$F$9)+(R2593*'Football Field'!$F$10)+(S2593*'Football Field'!$F$11)</f>
        <v>135715997.42471954</v>
      </c>
    </row>
    <row r="2594" spans="2:20" x14ac:dyDescent="0.3">
      <c r="B2594" s="62">
        <f t="shared" si="369"/>
        <v>2567</v>
      </c>
      <c r="C2594" s="62">
        <v>0.6809701414892666</v>
      </c>
      <c r="D2594" s="62">
        <v>8.9682359209815043E-3</v>
      </c>
      <c r="E2594" s="62">
        <v>0.95914416021211457</v>
      </c>
      <c r="F2594" s="62">
        <v>1.0257276542594895E-2</v>
      </c>
      <c r="G2594" s="62">
        <v>8.1611907791917293E-2</v>
      </c>
      <c r="H2594" s="62">
        <v>0.47626530949831891</v>
      </c>
      <c r="I2594" s="62">
        <v>0.89073714302127005</v>
      </c>
      <c r="J2594" s="62">
        <v>0.7174664587320666</v>
      </c>
      <c r="K2594" s="62"/>
      <c r="L2594" s="65">
        <f t="shared" si="361"/>
        <v>0.17801183367333653</v>
      </c>
      <c r="M2594" s="65">
        <f t="shared" si="362"/>
        <v>2.3443790319757577E-3</v>
      </c>
      <c r="N2594" s="65">
        <f t="shared" si="363"/>
        <v>0.25072907065062877</v>
      </c>
      <c r="O2594" s="65">
        <f t="shared" si="364"/>
        <v>2.6813460599734661E-3</v>
      </c>
      <c r="P2594" s="65">
        <f t="shared" si="365"/>
        <v>2.1334100381914391E-2</v>
      </c>
      <c r="Q2594" s="65">
        <f t="shared" si="366"/>
        <v>0.12450011519356932</v>
      </c>
      <c r="R2594" s="65">
        <f t="shared" si="367"/>
        <v>0.23284684964805397</v>
      </c>
      <c r="S2594" s="65">
        <f t="shared" si="368"/>
        <v>0.18755230536054784</v>
      </c>
      <c r="T2594" s="66">
        <f>(L2594*'Football Field'!$F$4)+(M2594*'Football Field'!$F$5)+(N2594*'Football Field'!$F$6)+(O2594*'Football Field'!$F$7)+(P2594*'Football Field'!$F$8)+(Q2594*'Football Field'!$F$9)+(R2594*'Football Field'!$F$10)+(S2594*'Football Field'!$F$11)</f>
        <v>149215995.63907051</v>
      </c>
    </row>
    <row r="2595" spans="2:20" x14ac:dyDescent="0.3">
      <c r="B2595" s="62">
        <f t="shared" si="369"/>
        <v>2568</v>
      </c>
      <c r="C2595" s="62">
        <v>0.14793977399253988</v>
      </c>
      <c r="D2595" s="62">
        <v>0.89638433815435337</v>
      </c>
      <c r="E2595" s="62">
        <v>0.30374850392042474</v>
      </c>
      <c r="F2595" s="62">
        <v>0.14800853406785375</v>
      </c>
      <c r="G2595" s="62">
        <v>0.65266736119390534</v>
      </c>
      <c r="H2595" s="62">
        <v>0.77252449489835773</v>
      </c>
      <c r="I2595" s="62">
        <v>0.14819330205712922</v>
      </c>
      <c r="J2595" s="62">
        <v>8.9281059408481078E-2</v>
      </c>
      <c r="K2595" s="62"/>
      <c r="L2595" s="65">
        <f t="shared" si="361"/>
        <v>4.6834949672023313E-2</v>
      </c>
      <c r="M2595" s="65">
        <f t="shared" si="362"/>
        <v>0.28377842030748329</v>
      </c>
      <c r="N2595" s="65">
        <f t="shared" si="363"/>
        <v>9.6161062776686693E-2</v>
      </c>
      <c r="O2595" s="65">
        <f t="shared" si="364"/>
        <v>4.685671781847818E-2</v>
      </c>
      <c r="P2595" s="65">
        <f t="shared" si="365"/>
        <v>0.20662220976240131</v>
      </c>
      <c r="Q2595" s="65">
        <f t="shared" si="366"/>
        <v>0.2445667237587798</v>
      </c>
      <c r="R2595" s="65">
        <f t="shared" si="367"/>
        <v>4.691521188836336E-2</v>
      </c>
      <c r="S2595" s="65">
        <f t="shared" si="368"/>
        <v>2.8264704015784105E-2</v>
      </c>
      <c r="T2595" s="66">
        <f>(L2595*'Football Field'!$F$4)+(M2595*'Football Field'!$F$5)+(N2595*'Football Field'!$F$6)+(O2595*'Football Field'!$F$7)+(P2595*'Football Field'!$F$8)+(Q2595*'Football Field'!$F$9)+(R2595*'Football Field'!$F$10)+(S2595*'Football Field'!$F$11)</f>
        <v>133364266.41868982</v>
      </c>
    </row>
    <row r="2596" spans="2:20" x14ac:dyDescent="0.3">
      <c r="B2596" s="62">
        <f t="shared" si="369"/>
        <v>2569</v>
      </c>
      <c r="C2596" s="62">
        <v>0.5502876443389273</v>
      </c>
      <c r="D2596" s="62">
        <v>0.53861345188224818</v>
      </c>
      <c r="E2596" s="62">
        <v>0.30168803077259754</v>
      </c>
      <c r="F2596" s="62">
        <v>0.35714647076095452</v>
      </c>
      <c r="G2596" s="62">
        <v>0.45441029600380445</v>
      </c>
      <c r="H2596" s="62">
        <v>0.80310076129330399</v>
      </c>
      <c r="I2596" s="62">
        <v>0.49648227810348666</v>
      </c>
      <c r="J2596" s="62">
        <v>0.83577634539990353</v>
      </c>
      <c r="K2596" s="62"/>
      <c r="L2596" s="65">
        <f t="shared" si="361"/>
        <v>0.12686731404329768</v>
      </c>
      <c r="M2596" s="65">
        <f t="shared" si="362"/>
        <v>0.1241758608445208</v>
      </c>
      <c r="N2596" s="65">
        <f t="shared" si="363"/>
        <v>6.955335184585329E-2</v>
      </c>
      <c r="O2596" s="65">
        <f t="shared" si="364"/>
        <v>8.2339143776192933E-2</v>
      </c>
      <c r="P2596" s="65">
        <f t="shared" si="365"/>
        <v>0.10476305314264964</v>
      </c>
      <c r="Q2596" s="65">
        <f t="shared" si="366"/>
        <v>0.18515268794342718</v>
      </c>
      <c r="R2596" s="65">
        <f t="shared" si="367"/>
        <v>0.11446263375357996</v>
      </c>
      <c r="S2596" s="65">
        <f t="shared" si="368"/>
        <v>0.19268595465047852</v>
      </c>
      <c r="T2596" s="66">
        <f>(L2596*'Football Field'!$F$4)+(M2596*'Football Field'!$F$5)+(N2596*'Football Field'!$F$6)+(O2596*'Football Field'!$F$7)+(P2596*'Football Field'!$F$8)+(Q2596*'Football Field'!$F$9)+(R2596*'Football Field'!$F$10)+(S2596*'Football Field'!$F$11)</f>
        <v>135344298.13920918</v>
      </c>
    </row>
    <row r="2597" spans="2:20" x14ac:dyDescent="0.3">
      <c r="B2597" s="62">
        <f t="shared" si="369"/>
        <v>2570</v>
      </c>
      <c r="C2597" s="62">
        <v>0.4696482232609831</v>
      </c>
      <c r="D2597" s="62">
        <v>0.59364661332771806</v>
      </c>
      <c r="E2597" s="62">
        <v>0.17474583702926083</v>
      </c>
      <c r="F2597" s="62">
        <v>0.77754827784036606</v>
      </c>
      <c r="G2597" s="62">
        <v>0.25937877801147335</v>
      </c>
      <c r="H2597" s="62">
        <v>0.93102273121520984</v>
      </c>
      <c r="I2597" s="62">
        <v>0.12280088259790367</v>
      </c>
      <c r="J2597" s="62">
        <v>0.8183229320282871</v>
      </c>
      <c r="K2597" s="62"/>
      <c r="L2597" s="65">
        <f t="shared" si="361"/>
        <v>0.11324699347131939</v>
      </c>
      <c r="M2597" s="65">
        <f t="shared" si="362"/>
        <v>0.14314691467795893</v>
      </c>
      <c r="N2597" s="65">
        <f t="shared" si="363"/>
        <v>4.2136730610382762E-2</v>
      </c>
      <c r="O2597" s="65">
        <f t="shared" si="364"/>
        <v>0.18749140395510766</v>
      </c>
      <c r="P2597" s="65">
        <f t="shared" si="365"/>
        <v>6.2544400947815562E-2</v>
      </c>
      <c r="Q2597" s="65">
        <f t="shared" si="366"/>
        <v>0.22449893333246657</v>
      </c>
      <c r="R2597" s="65">
        <f t="shared" si="367"/>
        <v>2.9611164401465311E-2</v>
      </c>
      <c r="S2597" s="65">
        <f t="shared" si="368"/>
        <v>0.19732345860348391</v>
      </c>
      <c r="T2597" s="66">
        <f>(L2597*'Football Field'!$F$4)+(M2597*'Football Field'!$F$5)+(N2597*'Football Field'!$F$6)+(O2597*'Football Field'!$F$7)+(P2597*'Football Field'!$F$8)+(Q2597*'Football Field'!$F$9)+(R2597*'Football Field'!$F$10)+(S2597*'Football Field'!$F$11)</f>
        <v>120175375.24605048</v>
      </c>
    </row>
    <row r="2598" spans="2:20" x14ac:dyDescent="0.3">
      <c r="B2598" s="62">
        <f t="shared" si="369"/>
        <v>2571</v>
      </c>
      <c r="C2598" s="62">
        <v>0.13555993258881027</v>
      </c>
      <c r="D2598" s="62">
        <v>0.19037452598828997</v>
      </c>
      <c r="E2598" s="62">
        <v>0.13432477124344</v>
      </c>
      <c r="F2598" s="62">
        <v>0.88571567789534977</v>
      </c>
      <c r="G2598" s="62">
        <v>9.6587387289679749E-2</v>
      </c>
      <c r="H2598" s="62">
        <v>0.66043238210200339</v>
      </c>
      <c r="I2598" s="62">
        <v>0.13708751257174645</v>
      </c>
      <c r="J2598" s="62">
        <v>0.74064411627183968</v>
      </c>
      <c r="K2598" s="62"/>
      <c r="L2598" s="65">
        <f t="shared" si="361"/>
        <v>4.547882585467794E-2</v>
      </c>
      <c r="M2598" s="65">
        <f t="shared" si="362"/>
        <v>6.3868502655946069E-2</v>
      </c>
      <c r="N2598" s="65">
        <f t="shared" si="363"/>
        <v>4.50644431779108E-2</v>
      </c>
      <c r="O2598" s="65">
        <f t="shared" si="364"/>
        <v>0.29714760329620904</v>
      </c>
      <c r="P2598" s="65">
        <f t="shared" si="365"/>
        <v>3.2403977210802112E-2</v>
      </c>
      <c r="Q2598" s="65">
        <f t="shared" si="366"/>
        <v>0.22156760276293036</v>
      </c>
      <c r="R2598" s="65">
        <f t="shared" si="367"/>
        <v>4.5991311680661458E-2</v>
      </c>
      <c r="S2598" s="65">
        <f t="shared" si="368"/>
        <v>0.2484777333608621</v>
      </c>
      <c r="T2598" s="66">
        <f>(L2598*'Football Field'!$F$4)+(M2598*'Football Field'!$F$5)+(N2598*'Football Field'!$F$6)+(O2598*'Football Field'!$F$7)+(P2598*'Football Field'!$F$8)+(Q2598*'Football Field'!$F$9)+(R2598*'Football Field'!$F$10)+(S2598*'Football Field'!$F$11)</f>
        <v>121809194.16088323</v>
      </c>
    </row>
    <row r="2599" spans="2:20" x14ac:dyDescent="0.3">
      <c r="B2599" s="62">
        <f t="shared" si="369"/>
        <v>2572</v>
      </c>
      <c r="C2599" s="62">
        <v>2.410259762725464E-2</v>
      </c>
      <c r="D2599" s="62">
        <v>0.34626814667733674</v>
      </c>
      <c r="E2599" s="62">
        <v>0.19883321683728961</v>
      </c>
      <c r="F2599" s="62">
        <v>0.85074401929727239</v>
      </c>
      <c r="G2599" s="62">
        <v>0.30975097665298479</v>
      </c>
      <c r="H2599" s="62">
        <v>9.6039176773387691E-2</v>
      </c>
      <c r="I2599" s="62">
        <v>0.97798241418499987</v>
      </c>
      <c r="J2599" s="62">
        <v>4.5515884073241142E-2</v>
      </c>
      <c r="K2599" s="62"/>
      <c r="L2599" s="65">
        <f t="shared" ref="L2599:L2662" si="370">C2599/SUM($C2599:$J2599)</f>
        <v>8.4593182073307328E-3</v>
      </c>
      <c r="M2599" s="65">
        <f t="shared" ref="M2599:M2662" si="371">D2599/SUM($C2599:$J2599)</f>
        <v>0.12153015550879888</v>
      </c>
      <c r="N2599" s="65">
        <f t="shared" ref="N2599:N2662" si="372">E2599/SUM($C2599:$J2599)</f>
        <v>6.9784737621469708E-2</v>
      </c>
      <c r="O2599" s="65">
        <f t="shared" ref="O2599:O2662" si="373">F2599/SUM($C2599:$J2599)</f>
        <v>0.29858667034632286</v>
      </c>
      <c r="P2599" s="65">
        <f t="shared" ref="P2599:P2662" si="374">G2599/SUM($C2599:$J2599)</f>
        <v>0.10871367962331656</v>
      </c>
      <c r="Q2599" s="65">
        <f t="shared" ref="Q2599:Q2662" si="375">H2599/SUM($C2599:$J2599)</f>
        <v>3.3706987489908621E-2</v>
      </c>
      <c r="R2599" s="65">
        <f t="shared" ref="R2599:R2662" si="376">I2599/SUM($C2599:$J2599)</f>
        <v>0.34324368562704016</v>
      </c>
      <c r="S2599" s="65">
        <f t="shared" ref="S2599:S2662" si="377">J2599/SUM($C2599:$J2599)</f>
        <v>1.5974765575812344E-2</v>
      </c>
      <c r="T2599" s="66">
        <f>(L2599*'Football Field'!$F$4)+(M2599*'Football Field'!$F$5)+(N2599*'Football Field'!$F$6)+(O2599*'Football Field'!$F$7)+(P2599*'Football Field'!$F$8)+(Q2599*'Football Field'!$F$9)+(R2599*'Football Field'!$F$10)+(S2599*'Football Field'!$F$11)</f>
        <v>168177031.05710605</v>
      </c>
    </row>
    <row r="2600" spans="2:20" x14ac:dyDescent="0.3">
      <c r="B2600" s="62">
        <f t="shared" si="369"/>
        <v>2573</v>
      </c>
      <c r="C2600" s="62">
        <v>0.87245835827017748</v>
      </c>
      <c r="D2600" s="62">
        <v>0.82159550927582303</v>
      </c>
      <c r="E2600" s="62">
        <v>0.11456775072871428</v>
      </c>
      <c r="F2600" s="62">
        <v>0.68733855012087153</v>
      </c>
      <c r="G2600" s="62">
        <v>0.14293886785703613</v>
      </c>
      <c r="H2600" s="62">
        <v>0.81521776687039627</v>
      </c>
      <c r="I2600" s="62">
        <v>0.95429835770504134</v>
      </c>
      <c r="J2600" s="62">
        <v>0.86679902625737681</v>
      </c>
      <c r="K2600" s="62"/>
      <c r="L2600" s="65">
        <f t="shared" si="370"/>
        <v>0.16538823398035557</v>
      </c>
      <c r="M2600" s="65">
        <f t="shared" si="371"/>
        <v>0.15574637922517334</v>
      </c>
      <c r="N2600" s="65">
        <f t="shared" si="372"/>
        <v>2.1718123030756618E-2</v>
      </c>
      <c r="O2600" s="65">
        <f t="shared" si="373"/>
        <v>0.13029585638505173</v>
      </c>
      <c r="P2600" s="65">
        <f t="shared" si="374"/>
        <v>2.709631548363917E-2</v>
      </c>
      <c r="Q2600" s="65">
        <f t="shared" si="375"/>
        <v>0.15453737762272837</v>
      </c>
      <c r="R2600" s="65">
        <f t="shared" si="376"/>
        <v>0.1809022958804811</v>
      </c>
      <c r="S2600" s="65">
        <f t="shared" si="377"/>
        <v>0.16431541839181404</v>
      </c>
      <c r="T2600" s="66">
        <f>(L2600*'Football Field'!$F$4)+(M2600*'Football Field'!$F$5)+(N2600*'Football Field'!$F$6)+(O2600*'Football Field'!$F$7)+(P2600*'Football Field'!$F$8)+(Q2600*'Football Field'!$F$9)+(R2600*'Football Field'!$F$10)+(S2600*'Football Field'!$F$11)</f>
        <v>136782034.92440411</v>
      </c>
    </row>
    <row r="2601" spans="2:20" x14ac:dyDescent="0.3">
      <c r="B2601" s="62">
        <f t="shared" si="369"/>
        <v>2574</v>
      </c>
      <c r="C2601" s="62">
        <v>0.25370241711174057</v>
      </c>
      <c r="D2601" s="62">
        <v>0.75339924353888987</v>
      </c>
      <c r="E2601" s="62">
        <v>0.93486170105429012</v>
      </c>
      <c r="F2601" s="62">
        <v>0.56582338587159009</v>
      </c>
      <c r="G2601" s="62">
        <v>0.28933109613678765</v>
      </c>
      <c r="H2601" s="62">
        <v>0.48724244943422734</v>
      </c>
      <c r="I2601" s="62">
        <v>0.23148324537564202</v>
      </c>
      <c r="J2601" s="62">
        <v>0.45917006740507005</v>
      </c>
      <c r="K2601" s="62"/>
      <c r="L2601" s="65">
        <f t="shared" si="370"/>
        <v>6.3824288986929503E-2</v>
      </c>
      <c r="M2601" s="65">
        <f t="shared" si="371"/>
        <v>0.18953375213993953</v>
      </c>
      <c r="N2601" s="65">
        <f t="shared" si="372"/>
        <v>0.23518452859131356</v>
      </c>
      <c r="O2601" s="65">
        <f t="shared" si="373"/>
        <v>0.14234501865043556</v>
      </c>
      <c r="P2601" s="65">
        <f t="shared" si="374"/>
        <v>7.2787447998992089E-2</v>
      </c>
      <c r="Q2601" s="65">
        <f t="shared" si="375"/>
        <v>0.12257629727545231</v>
      </c>
      <c r="R2601" s="65">
        <f t="shared" si="376"/>
        <v>5.8234579381165788E-2</v>
      </c>
      <c r="S2601" s="65">
        <f t="shared" si="377"/>
        <v>0.11551408697577162</v>
      </c>
      <c r="T2601" s="66">
        <f>(L2601*'Football Field'!$F$4)+(M2601*'Football Field'!$F$5)+(N2601*'Football Field'!$F$6)+(O2601*'Football Field'!$F$7)+(P2601*'Football Field'!$F$8)+(Q2601*'Football Field'!$F$9)+(R2601*'Football Field'!$F$10)+(S2601*'Football Field'!$F$11)</f>
        <v>129176373.90619175</v>
      </c>
    </row>
    <row r="2602" spans="2:20" x14ac:dyDescent="0.3">
      <c r="B2602" s="62">
        <f t="shared" si="369"/>
        <v>2575</v>
      </c>
      <c r="C2602" s="62">
        <v>3.3405065414439661E-2</v>
      </c>
      <c r="D2602" s="62">
        <v>0.34648887940312967</v>
      </c>
      <c r="E2602" s="62">
        <v>0.13622832310395339</v>
      </c>
      <c r="F2602" s="62">
        <v>0.44878974008440575</v>
      </c>
      <c r="G2602" s="62">
        <v>0.13610280281263631</v>
      </c>
      <c r="H2602" s="62">
        <v>0.66181952781074571</v>
      </c>
      <c r="I2602" s="62">
        <v>0.88181873448505055</v>
      </c>
      <c r="J2602" s="62">
        <v>0.40091779177548204</v>
      </c>
      <c r="K2602" s="62"/>
      <c r="L2602" s="65">
        <f t="shared" si="370"/>
        <v>1.0968408517280686E-2</v>
      </c>
      <c r="M2602" s="65">
        <f t="shared" si="371"/>
        <v>0.11376812255381949</v>
      </c>
      <c r="N2602" s="65">
        <f t="shared" si="372"/>
        <v>4.4729979746795587E-2</v>
      </c>
      <c r="O2602" s="65">
        <f t="shared" si="373"/>
        <v>0.14735816698871601</v>
      </c>
      <c r="P2602" s="65">
        <f t="shared" si="374"/>
        <v>4.4688765702898557E-2</v>
      </c>
      <c r="Q2602" s="65">
        <f t="shared" si="375"/>
        <v>0.21730557493847166</v>
      </c>
      <c r="R2602" s="65">
        <f t="shared" si="376"/>
        <v>0.28954136140810027</v>
      </c>
      <c r="S2602" s="65">
        <f t="shared" si="377"/>
        <v>0.13163962014391778</v>
      </c>
      <c r="T2602" s="66">
        <f>(L2602*'Football Field'!$F$4)+(M2602*'Football Field'!$F$5)+(N2602*'Football Field'!$F$6)+(O2602*'Football Field'!$F$7)+(P2602*'Football Field'!$F$8)+(Q2602*'Football Field'!$F$9)+(R2602*'Football Field'!$F$10)+(S2602*'Football Field'!$F$11)</f>
        <v>154649985.24384484</v>
      </c>
    </row>
    <row r="2603" spans="2:20" x14ac:dyDescent="0.3">
      <c r="B2603" s="62">
        <f t="shared" si="369"/>
        <v>2576</v>
      </c>
      <c r="C2603" s="62">
        <v>0.13501291658071535</v>
      </c>
      <c r="D2603" s="62">
        <v>0.80800000435830577</v>
      </c>
      <c r="E2603" s="62">
        <v>0.83580247943747044</v>
      </c>
      <c r="F2603" s="62">
        <v>0.57741192497947813</v>
      </c>
      <c r="G2603" s="62">
        <v>0.10414537867171836</v>
      </c>
      <c r="H2603" s="62">
        <v>0.55802729687467212</v>
      </c>
      <c r="I2603" s="62">
        <v>0.83366700437297414</v>
      </c>
      <c r="J2603" s="62">
        <v>0.41953443490958908</v>
      </c>
      <c r="K2603" s="62"/>
      <c r="L2603" s="65">
        <f t="shared" si="370"/>
        <v>3.1607095950148018E-2</v>
      </c>
      <c r="M2603" s="65">
        <f t="shared" si="371"/>
        <v>0.18915622528756482</v>
      </c>
      <c r="N2603" s="65">
        <f t="shared" si="372"/>
        <v>0.19566490252922272</v>
      </c>
      <c r="O2603" s="65">
        <f t="shared" si="373"/>
        <v>0.13517457868318378</v>
      </c>
      <c r="P2603" s="65">
        <f t="shared" si="374"/>
        <v>2.4380874510429456E-2</v>
      </c>
      <c r="Q2603" s="65">
        <f t="shared" si="375"/>
        <v>0.13063655509267605</v>
      </c>
      <c r="R2603" s="65">
        <f t="shared" si="376"/>
        <v>0.1951649787665779</v>
      </c>
      <c r="S2603" s="65">
        <f t="shared" si="377"/>
        <v>9.8214789180197215E-2</v>
      </c>
      <c r="T2603" s="66">
        <f>(L2603*'Football Field'!$F$4)+(M2603*'Football Field'!$F$5)+(N2603*'Football Field'!$F$6)+(O2603*'Football Field'!$F$7)+(P2603*'Football Field'!$F$8)+(Q2603*'Football Field'!$F$9)+(R2603*'Football Field'!$F$10)+(S2603*'Football Field'!$F$11)</f>
        <v>143150740.38747445</v>
      </c>
    </row>
    <row r="2604" spans="2:20" x14ac:dyDescent="0.3">
      <c r="B2604" s="62">
        <f t="shared" si="369"/>
        <v>2577</v>
      </c>
      <c r="C2604" s="62">
        <v>0.47064180937230615</v>
      </c>
      <c r="D2604" s="62">
        <v>0.83449731707043551</v>
      </c>
      <c r="E2604" s="62">
        <v>0.86301671661016621</v>
      </c>
      <c r="F2604" s="62">
        <v>0.36042997305544655</v>
      </c>
      <c r="G2604" s="62">
        <v>0.61264953684839574</v>
      </c>
      <c r="H2604" s="62">
        <v>0.1391785381208881</v>
      </c>
      <c r="I2604" s="62">
        <v>0.13786814775327261</v>
      </c>
      <c r="J2604" s="62">
        <v>0.70807078602426499</v>
      </c>
      <c r="K2604" s="62"/>
      <c r="L2604" s="65">
        <f t="shared" si="370"/>
        <v>0.11405757804746722</v>
      </c>
      <c r="M2604" s="65">
        <f t="shared" si="371"/>
        <v>0.20223605505661624</v>
      </c>
      <c r="N2604" s="65">
        <f t="shared" si="372"/>
        <v>0.20914758219698668</v>
      </c>
      <c r="O2604" s="65">
        <f t="shared" si="373"/>
        <v>8.7348316625856293E-2</v>
      </c>
      <c r="P2604" s="65">
        <f t="shared" si="374"/>
        <v>0.14847240719651694</v>
      </c>
      <c r="Q2604" s="65">
        <f t="shared" si="375"/>
        <v>3.3729189923494454E-2</v>
      </c>
      <c r="R2604" s="65">
        <f t="shared" si="376"/>
        <v>3.3411623679589587E-2</v>
      </c>
      <c r="S2604" s="65">
        <f t="shared" si="377"/>
        <v>0.17159724727347236</v>
      </c>
      <c r="T2604" s="66">
        <f>(L2604*'Football Field'!$F$4)+(M2604*'Football Field'!$F$5)+(N2604*'Football Field'!$F$6)+(O2604*'Football Field'!$F$7)+(P2604*'Football Field'!$F$8)+(Q2604*'Football Field'!$F$9)+(R2604*'Football Field'!$F$10)+(S2604*'Football Field'!$F$11)</f>
        <v>131017223.73232511</v>
      </c>
    </row>
    <row r="2605" spans="2:20" x14ac:dyDescent="0.3">
      <c r="B2605" s="62">
        <f t="shared" si="369"/>
        <v>2578</v>
      </c>
      <c r="C2605" s="62">
        <v>0.12917525692436316</v>
      </c>
      <c r="D2605" s="62">
        <v>0.14227399224377346</v>
      </c>
      <c r="E2605" s="62">
        <v>0.71287904125167612</v>
      </c>
      <c r="F2605" s="62">
        <v>0.75299209883070328</v>
      </c>
      <c r="G2605" s="62">
        <v>0.59004966427163352</v>
      </c>
      <c r="H2605" s="62">
        <v>0.66122189383598207</v>
      </c>
      <c r="I2605" s="62">
        <v>0.32619537793141062</v>
      </c>
      <c r="J2605" s="62">
        <v>0.50406088521098358</v>
      </c>
      <c r="K2605" s="62"/>
      <c r="L2605" s="65">
        <f t="shared" si="370"/>
        <v>3.3825711262672191E-2</v>
      </c>
      <c r="M2605" s="65">
        <f t="shared" si="371"/>
        <v>3.7255733771394392E-2</v>
      </c>
      <c r="N2605" s="65">
        <f t="shared" si="372"/>
        <v>0.18667383513476726</v>
      </c>
      <c r="O2605" s="65">
        <f t="shared" si="373"/>
        <v>0.19717780265794088</v>
      </c>
      <c r="P2605" s="65">
        <f t="shared" si="374"/>
        <v>0.15450985002472706</v>
      </c>
      <c r="Q2605" s="65">
        <f t="shared" si="375"/>
        <v>0.17314694310652312</v>
      </c>
      <c r="R2605" s="65">
        <f t="shared" si="376"/>
        <v>8.541721481217425E-2</v>
      </c>
      <c r="S2605" s="65">
        <f t="shared" si="377"/>
        <v>0.13199290922980092</v>
      </c>
      <c r="T2605" s="66">
        <f>(L2605*'Football Field'!$F$4)+(M2605*'Football Field'!$F$5)+(N2605*'Football Field'!$F$6)+(O2605*'Football Field'!$F$7)+(P2605*'Football Field'!$F$8)+(Q2605*'Football Field'!$F$9)+(R2605*'Football Field'!$F$10)+(S2605*'Football Field'!$F$11)</f>
        <v>139527604.84575626</v>
      </c>
    </row>
    <row r="2606" spans="2:20" x14ac:dyDescent="0.3">
      <c r="B2606" s="62">
        <f t="shared" si="369"/>
        <v>2579</v>
      </c>
      <c r="C2606" s="62">
        <v>0.53063592282005745</v>
      </c>
      <c r="D2606" s="62">
        <v>0.52563347068543909</v>
      </c>
      <c r="E2606" s="62">
        <v>0.15992550784939907</v>
      </c>
      <c r="F2606" s="62">
        <v>0.32926437968627031</v>
      </c>
      <c r="G2606" s="62">
        <v>0.56494992412464118</v>
      </c>
      <c r="H2606" s="62">
        <v>0.42778335577598836</v>
      </c>
      <c r="I2606" s="62">
        <v>9.247873792348571E-2</v>
      </c>
      <c r="J2606" s="62">
        <v>0.35637085632523691</v>
      </c>
      <c r="K2606" s="62"/>
      <c r="L2606" s="65">
        <f t="shared" si="370"/>
        <v>0.17764594379693735</v>
      </c>
      <c r="M2606" s="65">
        <f t="shared" si="371"/>
        <v>0.17597122617504984</v>
      </c>
      <c r="N2606" s="65">
        <f t="shared" si="372"/>
        <v>5.3539755899159304E-2</v>
      </c>
      <c r="O2606" s="65">
        <f t="shared" si="373"/>
        <v>0.11023091157723193</v>
      </c>
      <c r="P2606" s="65">
        <f t="shared" si="374"/>
        <v>0.18913356249189184</v>
      </c>
      <c r="Q2606" s="65">
        <f t="shared" si="375"/>
        <v>0.14321302932823982</v>
      </c>
      <c r="R2606" s="65">
        <f t="shared" si="376"/>
        <v>3.0959970806835588E-2</v>
      </c>
      <c r="S2606" s="65">
        <f t="shared" si="377"/>
        <v>0.11930559992465423</v>
      </c>
      <c r="T2606" s="66">
        <f>(L2606*'Football Field'!$F$4)+(M2606*'Football Field'!$F$5)+(N2606*'Football Field'!$F$6)+(O2606*'Football Field'!$F$7)+(P2606*'Football Field'!$F$8)+(Q2606*'Football Field'!$F$9)+(R2606*'Football Field'!$F$10)+(S2606*'Football Field'!$F$11)</f>
        <v>129472737.6399132</v>
      </c>
    </row>
    <row r="2607" spans="2:20" x14ac:dyDescent="0.3">
      <c r="B2607" s="62">
        <f t="shared" si="369"/>
        <v>2580</v>
      </c>
      <c r="C2607" s="62">
        <v>0.12099026202011409</v>
      </c>
      <c r="D2607" s="62">
        <v>0.8902398520448348</v>
      </c>
      <c r="E2607" s="62">
        <v>0.84332248809473986</v>
      </c>
      <c r="F2607" s="62">
        <v>0.88860832884295304</v>
      </c>
      <c r="G2607" s="62">
        <v>0.68976480342018376</v>
      </c>
      <c r="H2607" s="62">
        <v>0.23060406988093385</v>
      </c>
      <c r="I2607" s="62">
        <v>0.257603684292534</v>
      </c>
      <c r="J2607" s="62">
        <v>0.9497994673553436</v>
      </c>
      <c r="K2607" s="62"/>
      <c r="L2607" s="65">
        <f t="shared" si="370"/>
        <v>2.4839237803977565E-2</v>
      </c>
      <c r="M2607" s="65">
        <f t="shared" si="371"/>
        <v>0.18276577815695025</v>
      </c>
      <c r="N2607" s="65">
        <f t="shared" si="372"/>
        <v>0.17313366776364908</v>
      </c>
      <c r="O2607" s="65">
        <f t="shared" si="373"/>
        <v>0.18243082729299137</v>
      </c>
      <c r="P2607" s="65">
        <f t="shared" si="374"/>
        <v>0.14160835504364358</v>
      </c>
      <c r="Q2607" s="65">
        <f t="shared" si="375"/>
        <v>4.7342895491748894E-2</v>
      </c>
      <c r="R2607" s="65">
        <f t="shared" si="376"/>
        <v>5.2885902274178567E-2</v>
      </c>
      <c r="S2607" s="65">
        <f t="shared" si="377"/>
        <v>0.19499333617286069</v>
      </c>
      <c r="T2607" s="66">
        <f>(L2607*'Football Field'!$F$4)+(M2607*'Football Field'!$F$5)+(N2607*'Football Field'!$F$6)+(O2607*'Football Field'!$F$7)+(P2607*'Football Field'!$F$8)+(Q2607*'Football Field'!$F$9)+(R2607*'Football Field'!$F$10)+(S2607*'Football Field'!$F$11)</f>
        <v>133562975.14479005</v>
      </c>
    </row>
    <row r="2608" spans="2:20" x14ac:dyDescent="0.3">
      <c r="B2608" s="62">
        <f t="shared" si="369"/>
        <v>2581</v>
      </c>
      <c r="C2608" s="62">
        <v>0.57914995025447225</v>
      </c>
      <c r="D2608" s="62">
        <v>0.18535524136127579</v>
      </c>
      <c r="E2608" s="62">
        <v>0.34408754620660087</v>
      </c>
      <c r="F2608" s="62">
        <v>0.49429314104820266</v>
      </c>
      <c r="G2608" s="62">
        <v>0.68092715611572197</v>
      </c>
      <c r="H2608" s="62">
        <v>0.71169058080298886</v>
      </c>
      <c r="I2608" s="62">
        <v>0.32563712017871826</v>
      </c>
      <c r="J2608" s="62">
        <v>0.55856147280431256</v>
      </c>
      <c r="K2608" s="62"/>
      <c r="L2608" s="65">
        <f t="shared" si="370"/>
        <v>0.14927690814644778</v>
      </c>
      <c r="M2608" s="65">
        <f t="shared" si="371"/>
        <v>4.7775636218206102E-2</v>
      </c>
      <c r="N2608" s="65">
        <f t="shared" si="372"/>
        <v>8.8689164191157119E-2</v>
      </c>
      <c r="O2608" s="65">
        <f t="shared" si="373"/>
        <v>0.12740491781316859</v>
      </c>
      <c r="P2608" s="65">
        <f t="shared" si="374"/>
        <v>0.17551016018087559</v>
      </c>
      <c r="Q2608" s="65">
        <f t="shared" si="375"/>
        <v>0.1834394864620805</v>
      </c>
      <c r="R2608" s="65">
        <f t="shared" si="376"/>
        <v>8.3933534754917188E-2</v>
      </c>
      <c r="S2608" s="65">
        <f t="shared" si="377"/>
        <v>0.14397019223314714</v>
      </c>
      <c r="T2608" s="66">
        <f>(L2608*'Football Field'!$F$4)+(M2608*'Football Field'!$F$5)+(N2608*'Football Field'!$F$6)+(O2608*'Football Field'!$F$7)+(P2608*'Football Field'!$F$8)+(Q2608*'Football Field'!$F$9)+(R2608*'Football Field'!$F$10)+(S2608*'Football Field'!$F$11)</f>
        <v>137487237.48119763</v>
      </c>
    </row>
    <row r="2609" spans="2:20" x14ac:dyDescent="0.3">
      <c r="B2609" s="62">
        <f t="shared" si="369"/>
        <v>2582</v>
      </c>
      <c r="C2609" s="62">
        <v>0.22036972567949753</v>
      </c>
      <c r="D2609" s="62">
        <v>0.80417758246465909</v>
      </c>
      <c r="E2609" s="62">
        <v>0.5961649317474822</v>
      </c>
      <c r="F2609" s="62">
        <v>0.26548002061660003</v>
      </c>
      <c r="G2609" s="62">
        <v>0.32286107223057703</v>
      </c>
      <c r="H2609" s="62">
        <v>0.85711572525572899</v>
      </c>
      <c r="I2609" s="62">
        <v>0.10814949295130127</v>
      </c>
      <c r="J2609" s="62">
        <v>0.87040617521609098</v>
      </c>
      <c r="K2609" s="62"/>
      <c r="L2609" s="65">
        <f t="shared" si="370"/>
        <v>5.4483244373618386E-2</v>
      </c>
      <c r="M2609" s="65">
        <f t="shared" si="371"/>
        <v>0.19882133814029609</v>
      </c>
      <c r="N2609" s="65">
        <f t="shared" si="372"/>
        <v>0.14739320277876772</v>
      </c>
      <c r="O2609" s="65">
        <f t="shared" si="373"/>
        <v>6.5636115827470795E-2</v>
      </c>
      <c r="P2609" s="65">
        <f t="shared" si="374"/>
        <v>7.9822755339135715E-2</v>
      </c>
      <c r="Q2609" s="65">
        <f t="shared" si="375"/>
        <v>0.21190953236242879</v>
      </c>
      <c r="R2609" s="65">
        <f t="shared" si="376"/>
        <v>2.6738406263292224E-2</v>
      </c>
      <c r="S2609" s="65">
        <f t="shared" si="377"/>
        <v>0.2151954049149902</v>
      </c>
      <c r="T2609" s="66">
        <f>(L2609*'Football Field'!$F$4)+(M2609*'Football Field'!$F$5)+(N2609*'Football Field'!$F$6)+(O2609*'Football Field'!$F$7)+(P2609*'Football Field'!$F$8)+(Q2609*'Football Field'!$F$9)+(R2609*'Football Field'!$F$10)+(S2609*'Football Field'!$F$11)</f>
        <v>123325114.38767715</v>
      </c>
    </row>
    <row r="2610" spans="2:20" x14ac:dyDescent="0.3">
      <c r="B2610" s="62">
        <f t="shared" si="369"/>
        <v>2583</v>
      </c>
      <c r="C2610" s="62">
        <v>0.491853794806277</v>
      </c>
      <c r="D2610" s="62">
        <v>0.89046271912405983</v>
      </c>
      <c r="E2610" s="62">
        <v>0.51398690567572025</v>
      </c>
      <c r="F2610" s="62">
        <v>0.48778214991280988</v>
      </c>
      <c r="G2610" s="62">
        <v>0.81809345568108571</v>
      </c>
      <c r="H2610" s="62">
        <v>0.57485248586239179</v>
      </c>
      <c r="I2610" s="62">
        <v>0.89379719237420607</v>
      </c>
      <c r="J2610" s="62">
        <v>0.30209768614412147</v>
      </c>
      <c r="K2610" s="62"/>
      <c r="L2610" s="65">
        <f t="shared" si="370"/>
        <v>9.8906309137576268E-2</v>
      </c>
      <c r="M2610" s="65">
        <f t="shared" si="371"/>
        <v>0.17906211541553615</v>
      </c>
      <c r="N2610" s="65">
        <f t="shared" si="372"/>
        <v>0.10335703073197124</v>
      </c>
      <c r="O2610" s="65">
        <f t="shared" si="373"/>
        <v>9.8087546788308833E-2</v>
      </c>
      <c r="P2610" s="65">
        <f t="shared" si="374"/>
        <v>0.16450946416483539</v>
      </c>
      <c r="Q2610" s="65">
        <f t="shared" si="375"/>
        <v>0.11559641965882077</v>
      </c>
      <c r="R2610" s="65">
        <f t="shared" si="376"/>
        <v>0.17973264077403184</v>
      </c>
      <c r="S2610" s="65">
        <f t="shared" si="377"/>
        <v>6.0748473328919514E-2</v>
      </c>
      <c r="T2610" s="66">
        <f>(L2610*'Football Field'!$F$4)+(M2610*'Football Field'!$F$5)+(N2610*'Football Field'!$F$6)+(O2610*'Football Field'!$F$7)+(P2610*'Football Field'!$F$8)+(Q2610*'Football Field'!$F$9)+(R2610*'Football Field'!$F$10)+(S2610*'Football Field'!$F$11)</f>
        <v>149236769.15684414</v>
      </c>
    </row>
    <row r="2611" spans="2:20" x14ac:dyDescent="0.3">
      <c r="B2611" s="62">
        <f t="shared" si="369"/>
        <v>2584</v>
      </c>
      <c r="C2611" s="62">
        <v>0.92192914950433824</v>
      </c>
      <c r="D2611" s="62">
        <v>0.35349857034521215</v>
      </c>
      <c r="E2611" s="62">
        <v>5.4662868268303466E-2</v>
      </c>
      <c r="F2611" s="62">
        <v>0.50814686902172501</v>
      </c>
      <c r="G2611" s="62">
        <v>0.17316248093523434</v>
      </c>
      <c r="H2611" s="62">
        <v>0.56614270358647067</v>
      </c>
      <c r="I2611" s="62">
        <v>0.94260507531225279</v>
      </c>
      <c r="J2611" s="62">
        <v>0.64771580954045183</v>
      </c>
      <c r="K2611" s="62"/>
      <c r="L2611" s="65">
        <f t="shared" si="370"/>
        <v>0.22119945714140071</v>
      </c>
      <c r="M2611" s="65">
        <f t="shared" si="371"/>
        <v>8.4815293998092886E-2</v>
      </c>
      <c r="N2611" s="65">
        <f t="shared" si="372"/>
        <v>1.31153210561152E-2</v>
      </c>
      <c r="O2611" s="65">
        <f t="shared" si="373"/>
        <v>0.12192022742326698</v>
      </c>
      <c r="P2611" s="65">
        <f t="shared" si="374"/>
        <v>4.1547061182223469E-2</v>
      </c>
      <c r="Q2611" s="65">
        <f t="shared" si="375"/>
        <v>0.13583523068472297</v>
      </c>
      <c r="R2611" s="65">
        <f t="shared" si="376"/>
        <v>0.22616025436433856</v>
      </c>
      <c r="S2611" s="65">
        <f t="shared" si="377"/>
        <v>0.15540715414983919</v>
      </c>
      <c r="T2611" s="66">
        <f>(L2611*'Football Field'!$F$4)+(M2611*'Football Field'!$F$5)+(N2611*'Football Field'!$F$6)+(O2611*'Football Field'!$F$7)+(P2611*'Football Field'!$F$8)+(Q2611*'Football Field'!$F$9)+(R2611*'Football Field'!$F$10)+(S2611*'Football Field'!$F$11)</f>
        <v>143853616.17094055</v>
      </c>
    </row>
    <row r="2612" spans="2:20" x14ac:dyDescent="0.3">
      <c r="B2612" s="62">
        <f t="shared" si="369"/>
        <v>2585</v>
      </c>
      <c r="C2612" s="62">
        <v>0.43135725460308993</v>
      </c>
      <c r="D2612" s="62">
        <v>0.1709299343111842</v>
      </c>
      <c r="E2612" s="62">
        <v>0.61170170005331304</v>
      </c>
      <c r="F2612" s="62">
        <v>0.38484423318020056</v>
      </c>
      <c r="G2612" s="62">
        <v>0.37758082090345069</v>
      </c>
      <c r="H2612" s="62">
        <v>0.73474055016821671</v>
      </c>
      <c r="I2612" s="62">
        <v>0.99237312460961091</v>
      </c>
      <c r="J2612" s="62">
        <v>0.47328614612466624</v>
      </c>
      <c r="K2612" s="62"/>
      <c r="L2612" s="65">
        <f t="shared" si="370"/>
        <v>0.1032742370094977</v>
      </c>
      <c r="M2612" s="65">
        <f t="shared" si="371"/>
        <v>4.0923523041971478E-2</v>
      </c>
      <c r="N2612" s="65">
        <f t="shared" si="372"/>
        <v>0.14645175356688203</v>
      </c>
      <c r="O2612" s="65">
        <f t="shared" si="373"/>
        <v>9.2138231419710379E-2</v>
      </c>
      <c r="P2612" s="65">
        <f t="shared" si="374"/>
        <v>9.0399247426831947E-2</v>
      </c>
      <c r="Q2612" s="65">
        <f t="shared" si="375"/>
        <v>0.17590933943693918</v>
      </c>
      <c r="R2612" s="65">
        <f t="shared" si="376"/>
        <v>0.23759094388499619</v>
      </c>
      <c r="S2612" s="65">
        <f t="shared" si="377"/>
        <v>0.11331272421317105</v>
      </c>
      <c r="T2612" s="66">
        <f>(L2612*'Football Field'!$F$4)+(M2612*'Football Field'!$F$5)+(N2612*'Football Field'!$F$6)+(O2612*'Football Field'!$F$7)+(P2612*'Football Field'!$F$8)+(Q2612*'Football Field'!$F$9)+(R2612*'Football Field'!$F$10)+(S2612*'Football Field'!$F$11)</f>
        <v>153104015.62410331</v>
      </c>
    </row>
    <row r="2613" spans="2:20" x14ac:dyDescent="0.3">
      <c r="B2613" s="62">
        <f t="shared" si="369"/>
        <v>2586</v>
      </c>
      <c r="C2613" s="62">
        <v>0.19664202802983999</v>
      </c>
      <c r="D2613" s="62">
        <v>0.23331737957191412</v>
      </c>
      <c r="E2613" s="62">
        <v>0.37680880810561523</v>
      </c>
      <c r="F2613" s="62">
        <v>0.45407870350115054</v>
      </c>
      <c r="G2613" s="62">
        <v>0.99732355365770931</v>
      </c>
      <c r="H2613" s="62">
        <v>0.45929969335227583</v>
      </c>
      <c r="I2613" s="62">
        <v>0.76546990247391644</v>
      </c>
      <c r="J2613" s="62">
        <v>0.71732837482342904</v>
      </c>
      <c r="K2613" s="62"/>
      <c r="L2613" s="65">
        <f t="shared" si="370"/>
        <v>4.6816538198506202E-2</v>
      </c>
      <c r="M2613" s="65">
        <f t="shared" si="371"/>
        <v>5.5548206670480077E-2</v>
      </c>
      <c r="N2613" s="65">
        <f t="shared" si="372"/>
        <v>8.9710649015139143E-2</v>
      </c>
      <c r="O2613" s="65">
        <f t="shared" si="373"/>
        <v>0.10810706734759608</v>
      </c>
      <c r="P2613" s="65">
        <f t="shared" si="374"/>
        <v>0.23744281277957938</v>
      </c>
      <c r="Q2613" s="65">
        <f t="shared" si="375"/>
        <v>0.10935008072194008</v>
      </c>
      <c r="R2613" s="65">
        <f t="shared" si="376"/>
        <v>0.18224309059474708</v>
      </c>
      <c r="S2613" s="65">
        <f t="shared" si="377"/>
        <v>0.17078155467201203</v>
      </c>
      <c r="T2613" s="66">
        <f>(L2613*'Football Field'!$F$4)+(M2613*'Football Field'!$F$5)+(N2613*'Football Field'!$F$6)+(O2613*'Football Field'!$F$7)+(P2613*'Football Field'!$F$8)+(Q2613*'Football Field'!$F$9)+(R2613*'Football Field'!$F$10)+(S2613*'Football Field'!$F$11)</f>
        <v>156776474.26355028</v>
      </c>
    </row>
    <row r="2614" spans="2:20" x14ac:dyDescent="0.3">
      <c r="B2614" s="62">
        <f t="shared" si="369"/>
        <v>2587</v>
      </c>
      <c r="C2614" s="62">
        <v>0.89946170553216254</v>
      </c>
      <c r="D2614" s="62">
        <v>0.4228193779929853</v>
      </c>
      <c r="E2614" s="62">
        <v>0.41438997995879201</v>
      </c>
      <c r="F2614" s="62">
        <v>0.10405771277056086</v>
      </c>
      <c r="G2614" s="62">
        <v>0.66861336438108465</v>
      </c>
      <c r="H2614" s="62">
        <v>0.56981477985123286</v>
      </c>
      <c r="I2614" s="62">
        <v>0.28698808264402687</v>
      </c>
      <c r="J2614" s="62">
        <v>0.81785473655250562</v>
      </c>
      <c r="K2614" s="62"/>
      <c r="L2614" s="65">
        <f t="shared" si="370"/>
        <v>0.21497652043358748</v>
      </c>
      <c r="M2614" s="65">
        <f t="shared" si="371"/>
        <v>0.10105626297791899</v>
      </c>
      <c r="N2614" s="65">
        <f t="shared" si="372"/>
        <v>9.9041588370211861E-2</v>
      </c>
      <c r="O2614" s="65">
        <f t="shared" si="373"/>
        <v>2.4870391788895295E-2</v>
      </c>
      <c r="P2614" s="65">
        <f t="shared" si="374"/>
        <v>0.15980243928783941</v>
      </c>
      <c r="Q2614" s="65">
        <f t="shared" si="375"/>
        <v>0.1361890093937618</v>
      </c>
      <c r="R2614" s="65">
        <f t="shared" si="376"/>
        <v>6.8591802222661327E-2</v>
      </c>
      <c r="S2614" s="65">
        <f t="shared" si="377"/>
        <v>0.19547198552512376</v>
      </c>
      <c r="T2614" s="66">
        <f>(L2614*'Football Field'!$F$4)+(M2614*'Football Field'!$F$5)+(N2614*'Football Field'!$F$6)+(O2614*'Football Field'!$F$7)+(P2614*'Football Field'!$F$8)+(Q2614*'Football Field'!$F$9)+(R2614*'Football Field'!$F$10)+(S2614*'Football Field'!$F$11)</f>
        <v>133525578.13432658</v>
      </c>
    </row>
    <row r="2615" spans="2:20" x14ac:dyDescent="0.3">
      <c r="B2615" s="62">
        <f t="shared" si="369"/>
        <v>2588</v>
      </c>
      <c r="C2615" s="62">
        <v>0.87203542492154584</v>
      </c>
      <c r="D2615" s="62">
        <v>0.40699726302201977</v>
      </c>
      <c r="E2615" s="62">
        <v>0.21070672446173011</v>
      </c>
      <c r="F2615" s="62">
        <v>0.14457496145656656</v>
      </c>
      <c r="G2615" s="62">
        <v>0.57651349554419717</v>
      </c>
      <c r="H2615" s="62">
        <v>0.96530214766013145</v>
      </c>
      <c r="I2615" s="62">
        <v>0.80662126415810198</v>
      </c>
      <c r="J2615" s="62">
        <v>0.97303082407339136</v>
      </c>
      <c r="K2615" s="62"/>
      <c r="L2615" s="65">
        <f t="shared" si="370"/>
        <v>0.17596322969675124</v>
      </c>
      <c r="M2615" s="65">
        <f t="shared" si="371"/>
        <v>8.2125738051909813E-2</v>
      </c>
      <c r="N2615" s="65">
        <f t="shared" si="372"/>
        <v>4.2517350437277418E-2</v>
      </c>
      <c r="O2615" s="65">
        <f t="shared" si="373"/>
        <v>2.9172985895004805E-2</v>
      </c>
      <c r="P2615" s="65">
        <f t="shared" si="374"/>
        <v>0.11633148578665509</v>
      </c>
      <c r="Q2615" s="65">
        <f t="shared" si="375"/>
        <v>0.19478300844345689</v>
      </c>
      <c r="R2615" s="65">
        <f t="shared" si="376"/>
        <v>0.16276366616196289</v>
      </c>
      <c r="S2615" s="65">
        <f t="shared" si="377"/>
        <v>0.19634253552698183</v>
      </c>
      <c r="T2615" s="66">
        <f>(L2615*'Football Field'!$F$4)+(M2615*'Football Field'!$F$5)+(N2615*'Football Field'!$F$6)+(O2615*'Football Field'!$F$7)+(P2615*'Football Field'!$F$8)+(Q2615*'Football Field'!$F$9)+(R2615*'Football Field'!$F$10)+(S2615*'Football Field'!$F$11)</f>
        <v>141838242.10545176</v>
      </c>
    </row>
    <row r="2616" spans="2:20" x14ac:dyDescent="0.3">
      <c r="B2616" s="62">
        <f t="shared" si="369"/>
        <v>2589</v>
      </c>
      <c r="C2616" s="62">
        <v>0.30538615879408992</v>
      </c>
      <c r="D2616" s="62">
        <v>0.80568407066664016</v>
      </c>
      <c r="E2616" s="62">
        <v>0.11112527269664785</v>
      </c>
      <c r="F2616" s="62">
        <v>0.19006776227218447</v>
      </c>
      <c r="G2616" s="62">
        <v>0.6256109086865691</v>
      </c>
      <c r="H2616" s="62">
        <v>3.0525893421380901E-2</v>
      </c>
      <c r="I2616" s="62">
        <v>0.32125518229243311</v>
      </c>
      <c r="J2616" s="62">
        <v>0.25166699837089879</v>
      </c>
      <c r="K2616" s="62"/>
      <c r="L2616" s="65">
        <f t="shared" si="370"/>
        <v>0.11561866755096792</v>
      </c>
      <c r="M2616" s="65">
        <f t="shared" si="371"/>
        <v>0.3050305851625898</v>
      </c>
      <c r="N2616" s="65">
        <f t="shared" si="372"/>
        <v>4.2071834595121232E-2</v>
      </c>
      <c r="O2616" s="65">
        <f t="shared" si="373"/>
        <v>7.1959323582576798E-2</v>
      </c>
      <c r="P2616" s="65">
        <f t="shared" si="374"/>
        <v>0.23685519983393305</v>
      </c>
      <c r="Q2616" s="65">
        <f t="shared" si="375"/>
        <v>1.1557050054657618E-2</v>
      </c>
      <c r="R2616" s="65">
        <f t="shared" si="376"/>
        <v>0.12162665219394757</v>
      </c>
      <c r="S2616" s="65">
        <f t="shared" si="377"/>
        <v>9.5280687026205999E-2</v>
      </c>
      <c r="T2616" s="66">
        <f>(L2616*'Football Field'!$F$4)+(M2616*'Football Field'!$F$5)+(N2616*'Football Field'!$F$6)+(O2616*'Football Field'!$F$7)+(P2616*'Football Field'!$F$8)+(Q2616*'Football Field'!$F$9)+(R2616*'Football Field'!$F$10)+(S2616*'Football Field'!$F$11)</f>
        <v>145099202.72746816</v>
      </c>
    </row>
    <row r="2617" spans="2:20" x14ac:dyDescent="0.3">
      <c r="B2617" s="62">
        <f t="shared" si="369"/>
        <v>2590</v>
      </c>
      <c r="C2617" s="62">
        <v>0.22250941137538949</v>
      </c>
      <c r="D2617" s="62">
        <v>0.54467423348101252</v>
      </c>
      <c r="E2617" s="62">
        <v>0.16424692425393428</v>
      </c>
      <c r="F2617" s="62">
        <v>0.17135809814488911</v>
      </c>
      <c r="G2617" s="62">
        <v>0.98910016739865469</v>
      </c>
      <c r="H2617" s="62">
        <v>0.57026721319540341</v>
      </c>
      <c r="I2617" s="62">
        <v>0.94571292966264331</v>
      </c>
      <c r="J2617" s="62">
        <v>0.82118434191446188</v>
      </c>
      <c r="K2617" s="62"/>
      <c r="L2617" s="65">
        <f t="shared" si="370"/>
        <v>5.0238593967572034E-2</v>
      </c>
      <c r="M2617" s="65">
        <f t="shared" si="371"/>
        <v>0.1229775742576867</v>
      </c>
      <c r="N2617" s="65">
        <f t="shared" si="372"/>
        <v>3.7083979895551594E-2</v>
      </c>
      <c r="O2617" s="65">
        <f t="shared" si="373"/>
        <v>3.8689554129612932E-2</v>
      </c>
      <c r="P2617" s="65">
        <f t="shared" si="374"/>
        <v>0.22332089863545693</v>
      </c>
      <c r="Q2617" s="65">
        <f t="shared" si="375"/>
        <v>0.12875600541861601</v>
      </c>
      <c r="R2617" s="65">
        <f t="shared" si="376"/>
        <v>0.21352484638525948</v>
      </c>
      <c r="S2617" s="65">
        <f t="shared" si="377"/>
        <v>0.18540854731024423</v>
      </c>
      <c r="T2617" s="66">
        <f>(L2617*'Football Field'!$F$4)+(M2617*'Football Field'!$F$5)+(N2617*'Football Field'!$F$6)+(O2617*'Football Field'!$F$7)+(P2617*'Football Field'!$F$8)+(Q2617*'Football Field'!$F$9)+(R2617*'Football Field'!$F$10)+(S2617*'Football Field'!$F$11)</f>
        <v>157971216.29642099</v>
      </c>
    </row>
    <row r="2618" spans="2:20" x14ac:dyDescent="0.3">
      <c r="B2618" s="62">
        <f t="shared" si="369"/>
        <v>2591</v>
      </c>
      <c r="C2618" s="62">
        <v>0.47011507200213343</v>
      </c>
      <c r="D2618" s="62">
        <v>0.54058581861465049</v>
      </c>
      <c r="E2618" s="62">
        <v>0.67714624413227276</v>
      </c>
      <c r="F2618" s="62">
        <v>0.89942127725932342</v>
      </c>
      <c r="G2618" s="62">
        <v>0.90538819290629147</v>
      </c>
      <c r="H2618" s="62">
        <v>0.10364129753935025</v>
      </c>
      <c r="I2618" s="62">
        <v>0.31081909749009862</v>
      </c>
      <c r="J2618" s="62">
        <v>0.59425003976524582</v>
      </c>
      <c r="K2618" s="62"/>
      <c r="L2618" s="65">
        <f t="shared" si="370"/>
        <v>0.10443828904751717</v>
      </c>
      <c r="M2618" s="65">
        <f t="shared" si="371"/>
        <v>0.1200936990575987</v>
      </c>
      <c r="N2618" s="65">
        <f t="shared" si="372"/>
        <v>0.15043124414399969</v>
      </c>
      <c r="O2618" s="65">
        <f t="shared" si="373"/>
        <v>0.19981069513438193</v>
      </c>
      <c r="P2618" s="65">
        <f t="shared" si="374"/>
        <v>0.20113627369625664</v>
      </c>
      <c r="Q2618" s="65">
        <f t="shared" si="375"/>
        <v>2.3024404947445017E-2</v>
      </c>
      <c r="R2618" s="65">
        <f t="shared" si="376"/>
        <v>6.9049934108498495E-2</v>
      </c>
      <c r="S2618" s="65">
        <f t="shared" si="377"/>
        <v>0.13201545986430246</v>
      </c>
      <c r="T2618" s="66">
        <f>(L2618*'Football Field'!$F$4)+(M2618*'Football Field'!$F$5)+(N2618*'Football Field'!$F$6)+(O2618*'Football Field'!$F$7)+(P2618*'Football Field'!$F$8)+(Q2618*'Football Field'!$F$9)+(R2618*'Football Field'!$F$10)+(S2618*'Football Field'!$F$11)</f>
        <v>139546486.02908361</v>
      </c>
    </row>
    <row r="2619" spans="2:20" x14ac:dyDescent="0.3">
      <c r="B2619" s="62">
        <f t="shared" si="369"/>
        <v>2592</v>
      </c>
      <c r="C2619" s="62">
        <v>0.18143855409258547</v>
      </c>
      <c r="D2619" s="62">
        <v>0.97764383595937754</v>
      </c>
      <c r="E2619" s="62">
        <v>0.61036319567234731</v>
      </c>
      <c r="F2619" s="62">
        <v>0.83893752674431377</v>
      </c>
      <c r="G2619" s="62">
        <v>0.86333939139489735</v>
      </c>
      <c r="H2619" s="62">
        <v>0.54536770792360045</v>
      </c>
      <c r="I2619" s="62">
        <v>0.68001412827713759</v>
      </c>
      <c r="J2619" s="62">
        <v>8.190495931893027E-2</v>
      </c>
      <c r="K2619" s="62"/>
      <c r="L2619" s="65">
        <f t="shared" si="370"/>
        <v>3.7965725263602888E-2</v>
      </c>
      <c r="M2619" s="65">
        <f t="shared" si="371"/>
        <v>0.20457039832200344</v>
      </c>
      <c r="N2619" s="65">
        <f t="shared" si="372"/>
        <v>0.12771751579372839</v>
      </c>
      <c r="O2619" s="65">
        <f t="shared" si="373"/>
        <v>0.17554632648498775</v>
      </c>
      <c r="P2619" s="65">
        <f t="shared" si="374"/>
        <v>0.18065237736748613</v>
      </c>
      <c r="Q2619" s="65">
        <f t="shared" si="375"/>
        <v>0.1141173146480358</v>
      </c>
      <c r="R2619" s="65">
        <f t="shared" si="376"/>
        <v>0.14229186127863463</v>
      </c>
      <c r="S2619" s="65">
        <f t="shared" si="377"/>
        <v>1.7138480841521166E-2</v>
      </c>
      <c r="T2619" s="66">
        <f>(L2619*'Football Field'!$F$4)+(M2619*'Football Field'!$F$5)+(N2619*'Football Field'!$F$6)+(O2619*'Football Field'!$F$7)+(P2619*'Football Field'!$F$8)+(Q2619*'Football Field'!$F$9)+(R2619*'Football Field'!$F$10)+(S2619*'Football Field'!$F$11)</f>
        <v>146425062.79030401</v>
      </c>
    </row>
    <row r="2620" spans="2:20" x14ac:dyDescent="0.3">
      <c r="B2620" s="62">
        <f t="shared" si="369"/>
        <v>2593</v>
      </c>
      <c r="C2620" s="62">
        <v>0.13416172739478305</v>
      </c>
      <c r="D2620" s="62">
        <v>0.40501730834485128</v>
      </c>
      <c r="E2620" s="62">
        <v>0.59821883883099292</v>
      </c>
      <c r="F2620" s="62">
        <v>0.91556174828756376</v>
      </c>
      <c r="G2620" s="62">
        <v>0.98657224739621741</v>
      </c>
      <c r="H2620" s="62">
        <v>0.13557367671102494</v>
      </c>
      <c r="I2620" s="62">
        <v>0.12849591930389315</v>
      </c>
      <c r="J2620" s="62">
        <v>0.88088871232213495</v>
      </c>
      <c r="K2620" s="62"/>
      <c r="L2620" s="65">
        <f t="shared" si="370"/>
        <v>3.2061666217112053E-2</v>
      </c>
      <c r="M2620" s="65">
        <f t="shared" si="371"/>
        <v>9.6790120434978255E-2</v>
      </c>
      <c r="N2620" s="65">
        <f t="shared" si="372"/>
        <v>0.14296098528121265</v>
      </c>
      <c r="O2620" s="65">
        <f t="shared" si="373"/>
        <v>0.21879887613829943</v>
      </c>
      <c r="P2620" s="65">
        <f t="shared" si="374"/>
        <v>0.23576880463089217</v>
      </c>
      <c r="Q2620" s="65">
        <f t="shared" si="375"/>
        <v>3.2399090671700485E-2</v>
      </c>
      <c r="R2620" s="65">
        <f t="shared" si="376"/>
        <v>3.0707664212309388E-2</v>
      </c>
      <c r="S2620" s="65">
        <f t="shared" si="377"/>
        <v>0.21051279241349546</v>
      </c>
      <c r="T2620" s="66">
        <f>(L2620*'Football Field'!$F$4)+(M2620*'Football Field'!$F$5)+(N2620*'Football Field'!$F$6)+(O2620*'Football Field'!$F$7)+(P2620*'Football Field'!$F$8)+(Q2620*'Football Field'!$F$9)+(R2620*'Football Field'!$F$10)+(S2620*'Football Field'!$F$11)</f>
        <v>138033752.00986177</v>
      </c>
    </row>
    <row r="2621" spans="2:20" x14ac:dyDescent="0.3">
      <c r="B2621" s="62">
        <f t="shared" si="369"/>
        <v>2594</v>
      </c>
      <c r="C2621" s="62">
        <v>2.2958418917905066E-2</v>
      </c>
      <c r="D2621" s="62">
        <v>0.30293691577419646</v>
      </c>
      <c r="E2621" s="62">
        <v>0.25818194416200724</v>
      </c>
      <c r="F2621" s="62">
        <v>0.19403971679050969</v>
      </c>
      <c r="G2621" s="62">
        <v>0.98841560815968421</v>
      </c>
      <c r="H2621" s="62">
        <v>0.39295365056022302</v>
      </c>
      <c r="I2621" s="62">
        <v>0.81402041801441127</v>
      </c>
      <c r="J2621" s="62">
        <v>0.27457761804156045</v>
      </c>
      <c r="K2621" s="62"/>
      <c r="L2621" s="65">
        <f t="shared" si="370"/>
        <v>7.0682952981287522E-3</v>
      </c>
      <c r="M2621" s="65">
        <f t="shared" si="371"/>
        <v>9.3266334456787822E-2</v>
      </c>
      <c r="N2621" s="65">
        <f t="shared" si="372"/>
        <v>7.9487452010853749E-2</v>
      </c>
      <c r="O2621" s="65">
        <f t="shared" si="373"/>
        <v>5.9739741780343171E-2</v>
      </c>
      <c r="P2621" s="65">
        <f t="shared" si="374"/>
        <v>0.30430725307061651</v>
      </c>
      <c r="Q2621" s="65">
        <f t="shared" si="375"/>
        <v>0.12098012718424594</v>
      </c>
      <c r="R2621" s="65">
        <f t="shared" si="376"/>
        <v>0.25061554603591524</v>
      </c>
      <c r="S2621" s="65">
        <f t="shared" si="377"/>
        <v>8.4535250163108783E-2</v>
      </c>
      <c r="T2621" s="66">
        <f>(L2621*'Football Field'!$F$4)+(M2621*'Football Field'!$F$5)+(N2621*'Football Field'!$F$6)+(O2621*'Football Field'!$F$7)+(P2621*'Football Field'!$F$8)+(Q2621*'Football Field'!$F$9)+(R2621*'Football Field'!$F$10)+(S2621*'Football Field'!$F$11)</f>
        <v>170539848.12363806</v>
      </c>
    </row>
    <row r="2622" spans="2:20" x14ac:dyDescent="0.3">
      <c r="B2622" s="62">
        <f t="shared" si="369"/>
        <v>2595</v>
      </c>
      <c r="C2622" s="62">
        <v>0.67635236152540257</v>
      </c>
      <c r="D2622" s="62">
        <v>0.1782225097011213</v>
      </c>
      <c r="E2622" s="62">
        <v>0.42555783916544376</v>
      </c>
      <c r="F2622" s="62">
        <v>0.90015146513328714</v>
      </c>
      <c r="G2622" s="62">
        <v>0.30184758685167679</v>
      </c>
      <c r="H2622" s="62">
        <v>1.8943628953959069E-3</v>
      </c>
      <c r="I2622" s="62">
        <v>2.0887025429129347E-2</v>
      </c>
      <c r="J2622" s="62">
        <v>8.3045285334653163E-2</v>
      </c>
      <c r="K2622" s="62"/>
      <c r="L2622" s="65">
        <f t="shared" si="370"/>
        <v>0.26134591348435604</v>
      </c>
      <c r="M2622" s="65">
        <f t="shared" si="371"/>
        <v>6.8866063387825818E-2</v>
      </c>
      <c r="N2622" s="65">
        <f t="shared" si="372"/>
        <v>0.16443766377378788</v>
      </c>
      <c r="O2622" s="65">
        <f t="shared" si="373"/>
        <v>0.34782299924106175</v>
      </c>
      <c r="P2622" s="65">
        <f t="shared" si="374"/>
        <v>0.11663540752764436</v>
      </c>
      <c r="Q2622" s="65">
        <f t="shared" si="375"/>
        <v>7.3199123641932973E-4</v>
      </c>
      <c r="R2622" s="65">
        <f t="shared" si="376"/>
        <v>8.0708504194995159E-3</v>
      </c>
      <c r="S2622" s="65">
        <f t="shared" si="377"/>
        <v>3.2089110929405369E-2</v>
      </c>
      <c r="T2622" s="66">
        <f>(L2622*'Football Field'!$F$4)+(M2622*'Football Field'!$F$5)+(N2622*'Football Field'!$F$6)+(O2622*'Football Field'!$F$7)+(P2622*'Football Field'!$F$8)+(Q2622*'Football Field'!$F$9)+(R2622*'Football Field'!$F$10)+(S2622*'Football Field'!$F$11)</f>
        <v>124208330.09329166</v>
      </c>
    </row>
    <row r="2623" spans="2:20" x14ac:dyDescent="0.3">
      <c r="B2623" s="62">
        <f t="shared" si="369"/>
        <v>2596</v>
      </c>
      <c r="C2623" s="62">
        <v>0.97443898248448824</v>
      </c>
      <c r="D2623" s="62">
        <v>0.51943558628396724</v>
      </c>
      <c r="E2623" s="62">
        <v>0.14246991555754274</v>
      </c>
      <c r="F2623" s="62">
        <v>0.59899070148748101</v>
      </c>
      <c r="G2623" s="62">
        <v>0.7169546315497991</v>
      </c>
      <c r="H2623" s="62">
        <v>0.1948311040128069</v>
      </c>
      <c r="I2623" s="62">
        <v>0.81131947369320401</v>
      </c>
      <c r="J2623" s="62">
        <v>0.47820994186076515</v>
      </c>
      <c r="K2623" s="62"/>
      <c r="L2623" s="65">
        <f t="shared" si="370"/>
        <v>0.21963393742648477</v>
      </c>
      <c r="M2623" s="65">
        <f t="shared" si="371"/>
        <v>0.11707832414924799</v>
      </c>
      <c r="N2623" s="65">
        <f t="shared" si="372"/>
        <v>3.2112045065089571E-2</v>
      </c>
      <c r="O2623" s="65">
        <f t="shared" si="373"/>
        <v>0.13500967080988252</v>
      </c>
      <c r="P2623" s="65">
        <f t="shared" si="374"/>
        <v>0.16159818266090734</v>
      </c>
      <c r="Q2623" s="65">
        <f t="shared" si="375"/>
        <v>4.3914009267545864E-2</v>
      </c>
      <c r="R2623" s="65">
        <f t="shared" si="376"/>
        <v>0.18286757172182233</v>
      </c>
      <c r="S2623" s="65">
        <f t="shared" si="377"/>
        <v>0.10778625889901954</v>
      </c>
      <c r="T2623" s="66">
        <f>(L2623*'Football Field'!$F$4)+(M2623*'Football Field'!$F$5)+(N2623*'Football Field'!$F$6)+(O2623*'Football Field'!$F$7)+(P2623*'Football Field'!$F$8)+(Q2623*'Football Field'!$F$9)+(R2623*'Football Field'!$F$10)+(S2623*'Football Field'!$F$11)</f>
        <v>147813918.15882483</v>
      </c>
    </row>
    <row r="2624" spans="2:20" x14ac:dyDescent="0.3">
      <c r="B2624" s="62">
        <f t="shared" si="369"/>
        <v>2597</v>
      </c>
      <c r="C2624" s="62">
        <v>0.30554414829221199</v>
      </c>
      <c r="D2624" s="62">
        <v>0.47706925180332194</v>
      </c>
      <c r="E2624" s="62">
        <v>0.31591483191976544</v>
      </c>
      <c r="F2624" s="62">
        <v>5.7248539460374781E-2</v>
      </c>
      <c r="G2624" s="62">
        <v>0.35374699800848552</v>
      </c>
      <c r="H2624" s="62">
        <v>0.40033733103293412</v>
      </c>
      <c r="I2624" s="62">
        <v>0.97275497223998653</v>
      </c>
      <c r="J2624" s="62">
        <v>0.63504568272472939</v>
      </c>
      <c r="K2624" s="62"/>
      <c r="L2624" s="65">
        <f t="shared" si="370"/>
        <v>8.686001370542859E-2</v>
      </c>
      <c r="M2624" s="65">
        <f t="shared" si="371"/>
        <v>0.13562112703413645</v>
      </c>
      <c r="N2624" s="65">
        <f t="shared" si="372"/>
        <v>8.980818904132952E-2</v>
      </c>
      <c r="O2624" s="65">
        <f t="shared" si="373"/>
        <v>1.6274600413516312E-2</v>
      </c>
      <c r="P2624" s="65">
        <f t="shared" si="374"/>
        <v>0.10056310771131353</v>
      </c>
      <c r="Q2624" s="65">
        <f t="shared" si="375"/>
        <v>0.11380779587720775</v>
      </c>
      <c r="R2624" s="65">
        <f t="shared" si="376"/>
        <v>0.27653453909378206</v>
      </c>
      <c r="S2624" s="65">
        <f t="shared" si="377"/>
        <v>0.18053062712328574</v>
      </c>
      <c r="T2624" s="66">
        <f>(L2624*'Football Field'!$F$4)+(M2624*'Football Field'!$F$5)+(N2624*'Football Field'!$F$6)+(O2624*'Football Field'!$F$7)+(P2624*'Football Field'!$F$8)+(Q2624*'Football Field'!$F$9)+(R2624*'Football Field'!$F$10)+(S2624*'Football Field'!$F$11)</f>
        <v>157619005.19412333</v>
      </c>
    </row>
    <row r="2625" spans="2:20" x14ac:dyDescent="0.3">
      <c r="B2625" s="62">
        <f t="shared" si="369"/>
        <v>2598</v>
      </c>
      <c r="C2625" s="62">
        <v>0.33105108029248309</v>
      </c>
      <c r="D2625" s="62">
        <v>0.8270423642329422</v>
      </c>
      <c r="E2625" s="62">
        <v>0.10075320545877475</v>
      </c>
      <c r="F2625" s="62">
        <v>0.67935210928064105</v>
      </c>
      <c r="G2625" s="62">
        <v>0.17346411333280753</v>
      </c>
      <c r="H2625" s="62">
        <v>0.65798341442760666</v>
      </c>
      <c r="I2625" s="62">
        <v>0.60710175623535367</v>
      </c>
      <c r="J2625" s="62">
        <v>0.70253778090671459</v>
      </c>
      <c r="K2625" s="62"/>
      <c r="L2625" s="65">
        <f t="shared" si="370"/>
        <v>8.1154176138186707E-2</v>
      </c>
      <c r="M2625" s="65">
        <f t="shared" si="371"/>
        <v>0.20274195040053627</v>
      </c>
      <c r="N2625" s="65">
        <f t="shared" si="372"/>
        <v>2.4698736445941689E-2</v>
      </c>
      <c r="O2625" s="65">
        <f t="shared" si="373"/>
        <v>0.16653702107753446</v>
      </c>
      <c r="P2625" s="65">
        <f t="shared" si="374"/>
        <v>4.252315743729862E-2</v>
      </c>
      <c r="Q2625" s="65">
        <f t="shared" si="375"/>
        <v>0.1612986789328292</v>
      </c>
      <c r="R2625" s="65">
        <f t="shared" si="376"/>
        <v>0.14882550093416835</v>
      </c>
      <c r="S2625" s="65">
        <f t="shared" si="377"/>
        <v>0.17222077863350477</v>
      </c>
      <c r="T2625" s="66">
        <f>(L2625*'Football Field'!$F$4)+(M2625*'Football Field'!$F$5)+(N2625*'Football Field'!$F$6)+(O2625*'Football Field'!$F$7)+(P2625*'Football Field'!$F$8)+(Q2625*'Football Field'!$F$9)+(R2625*'Football Field'!$F$10)+(S2625*'Football Field'!$F$11)</f>
        <v>134246012.93904641</v>
      </c>
    </row>
    <row r="2626" spans="2:20" x14ac:dyDescent="0.3">
      <c r="B2626" s="62">
        <f t="shared" si="369"/>
        <v>2599</v>
      </c>
      <c r="C2626" s="62">
        <v>0.9823826155862101</v>
      </c>
      <c r="D2626" s="62">
        <v>0.50112312188601249</v>
      </c>
      <c r="E2626" s="62">
        <v>0.85158468826620992</v>
      </c>
      <c r="F2626" s="62">
        <v>0.41195551324804236</v>
      </c>
      <c r="G2626" s="62">
        <v>0.30329770693708868</v>
      </c>
      <c r="H2626" s="62">
        <v>3.9082973550046973E-2</v>
      </c>
      <c r="I2626" s="62">
        <v>0.61421080275890039</v>
      </c>
      <c r="J2626" s="62">
        <v>0.38780846715129591</v>
      </c>
      <c r="K2626" s="62"/>
      <c r="L2626" s="65">
        <f t="shared" si="370"/>
        <v>0.2401064665514035</v>
      </c>
      <c r="M2626" s="65">
        <f t="shared" si="371"/>
        <v>0.12248069152919541</v>
      </c>
      <c r="N2626" s="65">
        <f t="shared" si="372"/>
        <v>0.20813783471409009</v>
      </c>
      <c r="O2626" s="65">
        <f t="shared" si="373"/>
        <v>0.1006870246816548</v>
      </c>
      <c r="P2626" s="65">
        <f t="shared" si="374"/>
        <v>7.4129712365025802E-2</v>
      </c>
      <c r="Q2626" s="65">
        <f t="shared" si="375"/>
        <v>9.5523623204835009E-3</v>
      </c>
      <c r="R2626" s="65">
        <f t="shared" si="376"/>
        <v>0.15012072000087087</v>
      </c>
      <c r="S2626" s="65">
        <f t="shared" si="377"/>
        <v>9.4785187837276269E-2</v>
      </c>
      <c r="T2626" s="66">
        <f>(L2626*'Football Field'!$F$4)+(M2626*'Football Field'!$F$5)+(N2626*'Football Field'!$F$6)+(O2626*'Football Field'!$F$7)+(P2626*'Football Field'!$F$8)+(Q2626*'Football Field'!$F$9)+(R2626*'Football Field'!$F$10)+(S2626*'Football Field'!$F$11)</f>
        <v>140244064.18511066</v>
      </c>
    </row>
    <row r="2627" spans="2:20" x14ac:dyDescent="0.3">
      <c r="B2627" s="62">
        <f t="shared" si="369"/>
        <v>2600</v>
      </c>
      <c r="C2627" s="62">
        <v>0.73279354660894358</v>
      </c>
      <c r="D2627" s="62">
        <v>0.13031007240771897</v>
      </c>
      <c r="E2627" s="62">
        <v>0.61705577839979575</v>
      </c>
      <c r="F2627" s="62">
        <v>0.204573337214635</v>
      </c>
      <c r="G2627" s="62">
        <v>0.10505352998112849</v>
      </c>
      <c r="H2627" s="62">
        <v>0.50087081044256843</v>
      </c>
      <c r="I2627" s="62">
        <v>0.44393400812269657</v>
      </c>
      <c r="J2627" s="62">
        <v>0.75229632859626161</v>
      </c>
      <c r="K2627" s="62"/>
      <c r="L2627" s="65">
        <f t="shared" si="370"/>
        <v>0.21015692796234509</v>
      </c>
      <c r="M2627" s="65">
        <f t="shared" si="371"/>
        <v>3.7371459705787112E-2</v>
      </c>
      <c r="N2627" s="65">
        <f t="shared" si="372"/>
        <v>0.17696464081870225</v>
      </c>
      <c r="O2627" s="65">
        <f t="shared" si="373"/>
        <v>5.8669326839713001E-2</v>
      </c>
      <c r="P2627" s="65">
        <f t="shared" si="374"/>
        <v>3.0128168069438379E-2</v>
      </c>
      <c r="Q2627" s="65">
        <f t="shared" si="375"/>
        <v>0.1436441018288514</v>
      </c>
      <c r="R2627" s="65">
        <f t="shared" si="376"/>
        <v>0.12731526880498595</v>
      </c>
      <c r="S2627" s="65">
        <f t="shared" si="377"/>
        <v>0.21575010597017674</v>
      </c>
      <c r="T2627" s="66">
        <f>(L2627*'Football Field'!$F$4)+(M2627*'Football Field'!$F$5)+(N2627*'Football Field'!$F$6)+(O2627*'Football Field'!$F$7)+(P2627*'Football Field'!$F$8)+(Q2627*'Football Field'!$F$9)+(R2627*'Football Field'!$F$10)+(S2627*'Football Field'!$F$11)</f>
        <v>133708078.72617352</v>
      </c>
    </row>
    <row r="2628" spans="2:20" x14ac:dyDescent="0.3">
      <c r="B2628" s="62">
        <f t="shared" si="369"/>
        <v>2601</v>
      </c>
      <c r="C2628" s="62">
        <v>0.69292237377963284</v>
      </c>
      <c r="D2628" s="62">
        <v>0.14657202612733877</v>
      </c>
      <c r="E2628" s="62">
        <v>0.6546172736487933</v>
      </c>
      <c r="F2628" s="62">
        <v>0.64773869713805865</v>
      </c>
      <c r="G2628" s="62">
        <v>0.36576852817207517</v>
      </c>
      <c r="H2628" s="62">
        <v>0.11926328365061167</v>
      </c>
      <c r="I2628" s="62">
        <v>0.29538053587517887</v>
      </c>
      <c r="J2628" s="62">
        <v>0.83282068310668667</v>
      </c>
      <c r="K2628" s="62"/>
      <c r="L2628" s="65">
        <f t="shared" si="370"/>
        <v>0.18452915679666099</v>
      </c>
      <c r="M2628" s="65">
        <f t="shared" si="371"/>
        <v>3.9032961576526561E-2</v>
      </c>
      <c r="N2628" s="65">
        <f t="shared" si="372"/>
        <v>0.17432829145354908</v>
      </c>
      <c r="O2628" s="65">
        <f t="shared" si="373"/>
        <v>0.17249648752930336</v>
      </c>
      <c r="P2628" s="65">
        <f t="shared" si="374"/>
        <v>9.7406232848549795E-2</v>
      </c>
      <c r="Q2628" s="65">
        <f t="shared" si="375"/>
        <v>3.1760488622708756E-2</v>
      </c>
      <c r="R2628" s="65">
        <f t="shared" si="376"/>
        <v>7.8661511421374647E-2</v>
      </c>
      <c r="S2628" s="65">
        <f t="shared" si="377"/>
        <v>0.22178486975132686</v>
      </c>
      <c r="T2628" s="66">
        <f>(L2628*'Football Field'!$F$4)+(M2628*'Football Field'!$F$5)+(N2628*'Football Field'!$F$6)+(O2628*'Football Field'!$F$7)+(P2628*'Football Field'!$F$8)+(Q2628*'Football Field'!$F$9)+(R2628*'Football Field'!$F$10)+(S2628*'Football Field'!$F$11)</f>
        <v>133376617.10108507</v>
      </c>
    </row>
    <row r="2629" spans="2:20" x14ac:dyDescent="0.3">
      <c r="B2629" s="62">
        <f t="shared" si="369"/>
        <v>2602</v>
      </c>
      <c r="C2629" s="62">
        <v>0.81563284471916153</v>
      </c>
      <c r="D2629" s="62">
        <v>0.64844401535642937</v>
      </c>
      <c r="E2629" s="62">
        <v>0.51705952357407969</v>
      </c>
      <c r="F2629" s="62">
        <v>0.61681200814947124</v>
      </c>
      <c r="G2629" s="62">
        <v>0.90061636327929062</v>
      </c>
      <c r="H2629" s="62">
        <v>0.42902835083084179</v>
      </c>
      <c r="I2629" s="62">
        <v>0.8511137150584358</v>
      </c>
      <c r="J2629" s="62">
        <v>0.15043318734920985</v>
      </c>
      <c r="K2629" s="62"/>
      <c r="L2629" s="65">
        <f t="shared" si="370"/>
        <v>0.16547163264645504</v>
      </c>
      <c r="M2629" s="65">
        <f t="shared" si="371"/>
        <v>0.13155317444063513</v>
      </c>
      <c r="N2629" s="65">
        <f t="shared" si="372"/>
        <v>0.10489852645728202</v>
      </c>
      <c r="O2629" s="65">
        <f t="shared" si="373"/>
        <v>0.12513582635281748</v>
      </c>
      <c r="P2629" s="65">
        <f t="shared" si="374"/>
        <v>0.18271267640190461</v>
      </c>
      <c r="Q2629" s="65">
        <f t="shared" si="375"/>
        <v>8.7039189413760598E-2</v>
      </c>
      <c r="R2629" s="65">
        <f t="shared" si="376"/>
        <v>0.17266981940507978</v>
      </c>
      <c r="S2629" s="65">
        <f t="shared" si="377"/>
        <v>3.0519154882065535E-2</v>
      </c>
      <c r="T2629" s="66">
        <f>(L2629*'Football Field'!$F$4)+(M2629*'Football Field'!$F$5)+(N2629*'Football Field'!$F$6)+(O2629*'Football Field'!$F$7)+(P2629*'Football Field'!$F$8)+(Q2629*'Football Field'!$F$9)+(R2629*'Football Field'!$F$10)+(S2629*'Football Field'!$F$11)</f>
        <v>149579364.66509598</v>
      </c>
    </row>
    <row r="2630" spans="2:20" x14ac:dyDescent="0.3">
      <c r="B2630" s="62">
        <f t="shared" si="369"/>
        <v>2603</v>
      </c>
      <c r="C2630" s="62">
        <v>2.4151704619016501E-2</v>
      </c>
      <c r="D2630" s="62">
        <v>0.50236586233386438</v>
      </c>
      <c r="E2630" s="62">
        <v>0.46367690531193306</v>
      </c>
      <c r="F2630" s="62">
        <v>0.82724231471499987</v>
      </c>
      <c r="G2630" s="62">
        <v>0.14033142699887824</v>
      </c>
      <c r="H2630" s="62">
        <v>0.31541582284587499</v>
      </c>
      <c r="I2630" s="62">
        <v>0.95398513571462229</v>
      </c>
      <c r="J2630" s="62">
        <v>0.17129186779477379</v>
      </c>
      <c r="K2630" s="62"/>
      <c r="L2630" s="65">
        <f t="shared" si="370"/>
        <v>7.1066592591107472E-3</v>
      </c>
      <c r="M2630" s="65">
        <f t="shared" si="371"/>
        <v>0.14782157463970735</v>
      </c>
      <c r="N2630" s="65">
        <f t="shared" si="372"/>
        <v>0.13643731671744222</v>
      </c>
      <c r="O2630" s="65">
        <f t="shared" si="373"/>
        <v>0.24341674213623107</v>
      </c>
      <c r="P2630" s="65">
        <f t="shared" si="374"/>
        <v>4.1292639619340175E-2</v>
      </c>
      <c r="Q2630" s="65">
        <f t="shared" si="375"/>
        <v>9.2811369352899631E-2</v>
      </c>
      <c r="R2630" s="65">
        <f t="shared" si="376"/>
        <v>0.28071092308913898</v>
      </c>
      <c r="S2630" s="65">
        <f t="shared" si="377"/>
        <v>5.0402775186129872E-2</v>
      </c>
      <c r="T2630" s="66">
        <f>(L2630*'Football Field'!$F$4)+(M2630*'Football Field'!$F$5)+(N2630*'Football Field'!$F$6)+(O2630*'Football Field'!$F$7)+(P2630*'Football Field'!$F$8)+(Q2630*'Football Field'!$F$9)+(R2630*'Football Field'!$F$10)+(S2630*'Football Field'!$F$11)</f>
        <v>155510429.92214888</v>
      </c>
    </row>
    <row r="2631" spans="2:20" x14ac:dyDescent="0.3">
      <c r="B2631" s="62">
        <f t="shared" si="369"/>
        <v>2604</v>
      </c>
      <c r="C2631" s="62">
        <v>0.9024754801303414</v>
      </c>
      <c r="D2631" s="62">
        <v>0.5051635082735495</v>
      </c>
      <c r="E2631" s="62">
        <v>5.8451259933979927E-2</v>
      </c>
      <c r="F2631" s="62">
        <v>0.83386172785015</v>
      </c>
      <c r="G2631" s="62">
        <v>0.52071083783774896</v>
      </c>
      <c r="H2631" s="62">
        <v>0.689063895731158</v>
      </c>
      <c r="I2631" s="62">
        <v>3.8111478208320282E-2</v>
      </c>
      <c r="J2631" s="62">
        <v>9.8480424983229953E-2</v>
      </c>
      <c r="K2631" s="62"/>
      <c r="L2631" s="65">
        <f t="shared" si="370"/>
        <v>0.24750318771528954</v>
      </c>
      <c r="M2631" s="65">
        <f t="shared" si="371"/>
        <v>0.13854069320208562</v>
      </c>
      <c r="N2631" s="65">
        <f t="shared" si="372"/>
        <v>1.6030211876277921E-2</v>
      </c>
      <c r="O2631" s="65">
        <f t="shared" si="373"/>
        <v>0.22868592033867127</v>
      </c>
      <c r="P2631" s="65">
        <f t="shared" si="374"/>
        <v>0.14280453605690066</v>
      </c>
      <c r="Q2631" s="65">
        <f t="shared" si="375"/>
        <v>0.18897522923098831</v>
      </c>
      <c r="R2631" s="65">
        <f t="shared" si="376"/>
        <v>1.0452042800917679E-2</v>
      </c>
      <c r="S2631" s="65">
        <f t="shared" si="377"/>
        <v>2.7008178778868949E-2</v>
      </c>
      <c r="T2631" s="66">
        <f>(L2631*'Football Field'!$F$4)+(M2631*'Football Field'!$F$5)+(N2631*'Football Field'!$F$6)+(O2631*'Football Field'!$F$7)+(P2631*'Football Field'!$F$8)+(Q2631*'Football Field'!$F$9)+(R2631*'Football Field'!$F$10)+(S2631*'Football Field'!$F$11)</f>
        <v>121756175.59099215</v>
      </c>
    </row>
    <row r="2632" spans="2:20" x14ac:dyDescent="0.3">
      <c r="B2632" s="62">
        <f t="shared" si="369"/>
        <v>2605</v>
      </c>
      <c r="C2632" s="62">
        <v>7.850880802982374E-2</v>
      </c>
      <c r="D2632" s="62">
        <v>0.3474482912170751</v>
      </c>
      <c r="E2632" s="62">
        <v>0.47868504760434383</v>
      </c>
      <c r="F2632" s="62">
        <v>0.44855353172649948</v>
      </c>
      <c r="G2632" s="62">
        <v>0.68678591686324908</v>
      </c>
      <c r="H2632" s="62">
        <v>0.58061793648099957</v>
      </c>
      <c r="I2632" s="62">
        <v>0.76958597764190617</v>
      </c>
      <c r="J2632" s="62">
        <v>7.2170382191736326E-3</v>
      </c>
      <c r="K2632" s="62"/>
      <c r="L2632" s="65">
        <f t="shared" si="370"/>
        <v>2.3108479765241125E-2</v>
      </c>
      <c r="M2632" s="65">
        <f t="shared" si="371"/>
        <v>0.10226880280754419</v>
      </c>
      <c r="N2632" s="65">
        <f t="shared" si="372"/>
        <v>0.14089735934197825</v>
      </c>
      <c r="O2632" s="65">
        <f t="shared" si="373"/>
        <v>0.13202837326980785</v>
      </c>
      <c r="P2632" s="65">
        <f t="shared" si="374"/>
        <v>0.20215029193741021</v>
      </c>
      <c r="Q2632" s="65">
        <f t="shared" si="375"/>
        <v>0.1709005419036593</v>
      </c>
      <c r="R2632" s="65">
        <f t="shared" si="376"/>
        <v>0.22652186981613029</v>
      </c>
      <c r="S2632" s="65">
        <f t="shared" si="377"/>
        <v>2.1242811582286632E-3</v>
      </c>
      <c r="T2632" s="66">
        <f>(L2632*'Football Field'!$F$4)+(M2632*'Football Field'!$F$5)+(N2632*'Football Field'!$F$6)+(O2632*'Football Field'!$F$7)+(P2632*'Football Field'!$F$8)+(Q2632*'Football Field'!$F$9)+(R2632*'Football Field'!$F$10)+(S2632*'Football Field'!$F$11)</f>
        <v>160196006.28864583</v>
      </c>
    </row>
    <row r="2633" spans="2:20" x14ac:dyDescent="0.3">
      <c r="B2633" s="62">
        <f t="shared" si="369"/>
        <v>2606</v>
      </c>
      <c r="C2633" s="62">
        <v>0.28152160694969275</v>
      </c>
      <c r="D2633" s="62">
        <v>3.0914511273045231E-2</v>
      </c>
      <c r="E2633" s="62">
        <v>0.69247588660802994</v>
      </c>
      <c r="F2633" s="62">
        <v>0.60414005196241138</v>
      </c>
      <c r="G2633" s="62">
        <v>0.24837349156659805</v>
      </c>
      <c r="H2633" s="62">
        <v>0.33930049328415479</v>
      </c>
      <c r="I2633" s="62">
        <v>4.7657520208675197E-2</v>
      </c>
      <c r="J2633" s="62">
        <v>0.62435057850395503</v>
      </c>
      <c r="K2633" s="62"/>
      <c r="L2633" s="65">
        <f t="shared" si="370"/>
        <v>9.8134436018076504E-2</v>
      </c>
      <c r="M2633" s="65">
        <f t="shared" si="371"/>
        <v>1.0776359802098213E-2</v>
      </c>
      <c r="N2633" s="65">
        <f t="shared" si="372"/>
        <v>0.24138726446151623</v>
      </c>
      <c r="O2633" s="65">
        <f t="shared" si="373"/>
        <v>0.21059464642036202</v>
      </c>
      <c r="P2633" s="65">
        <f t="shared" si="374"/>
        <v>8.6579473528950679E-2</v>
      </c>
      <c r="Q2633" s="65">
        <f t="shared" si="375"/>
        <v>0.11827533563008466</v>
      </c>
      <c r="R2633" s="65">
        <f t="shared" si="376"/>
        <v>1.6612735052106194E-2</v>
      </c>
      <c r="S2633" s="65">
        <f t="shared" si="377"/>
        <v>0.21763974908680556</v>
      </c>
      <c r="T2633" s="66">
        <f>(L2633*'Football Field'!$F$4)+(M2633*'Football Field'!$F$5)+(N2633*'Football Field'!$F$6)+(O2633*'Football Field'!$F$7)+(P2633*'Football Field'!$F$8)+(Q2633*'Football Field'!$F$9)+(R2633*'Football Field'!$F$10)+(S2633*'Football Field'!$F$11)</f>
        <v>126374699.00349577</v>
      </c>
    </row>
    <row r="2634" spans="2:20" x14ac:dyDescent="0.3">
      <c r="B2634" s="62">
        <f t="shared" si="369"/>
        <v>2607</v>
      </c>
      <c r="C2634" s="62">
        <v>0.96405260249744618</v>
      </c>
      <c r="D2634" s="62">
        <v>0.73687234396857326</v>
      </c>
      <c r="E2634" s="62">
        <v>9.4926825876301635E-2</v>
      </c>
      <c r="F2634" s="62">
        <v>0.671113926414179</v>
      </c>
      <c r="G2634" s="62">
        <v>0.72529613001897597</v>
      </c>
      <c r="H2634" s="62">
        <v>0.43091279332573973</v>
      </c>
      <c r="I2634" s="62">
        <v>0.90351454825972988</v>
      </c>
      <c r="J2634" s="62">
        <v>0.87205200861931875</v>
      </c>
      <c r="K2634" s="62"/>
      <c r="L2634" s="65">
        <f t="shared" si="370"/>
        <v>0.17856988704161963</v>
      </c>
      <c r="M2634" s="65">
        <f t="shared" si="371"/>
        <v>0.13648965926307968</v>
      </c>
      <c r="N2634" s="65">
        <f t="shared" si="372"/>
        <v>1.7583140722858621E-2</v>
      </c>
      <c r="O2634" s="65">
        <f t="shared" si="373"/>
        <v>0.12430933511447602</v>
      </c>
      <c r="P2634" s="65">
        <f t="shared" si="374"/>
        <v>0.13434541608382361</v>
      </c>
      <c r="Q2634" s="65">
        <f t="shared" si="375"/>
        <v>7.9817272034354556E-2</v>
      </c>
      <c r="R2634" s="65">
        <f t="shared" si="376"/>
        <v>0.16735652225328376</v>
      </c>
      <c r="S2634" s="65">
        <f t="shared" si="377"/>
        <v>0.16152876748650424</v>
      </c>
      <c r="T2634" s="66">
        <f>(L2634*'Football Field'!$F$4)+(M2634*'Football Field'!$F$5)+(N2634*'Football Field'!$F$6)+(O2634*'Football Field'!$F$7)+(P2634*'Football Field'!$F$8)+(Q2634*'Football Field'!$F$9)+(R2634*'Football Field'!$F$10)+(S2634*'Football Field'!$F$11)</f>
        <v>143521588.79954803</v>
      </c>
    </row>
    <row r="2635" spans="2:20" x14ac:dyDescent="0.3">
      <c r="B2635" s="62">
        <f t="shared" si="369"/>
        <v>2608</v>
      </c>
      <c r="C2635" s="62">
        <v>0.31457394362961544</v>
      </c>
      <c r="D2635" s="62">
        <v>0.81932044275550608</v>
      </c>
      <c r="E2635" s="62">
        <v>0.68380216895479962</v>
      </c>
      <c r="F2635" s="62">
        <v>0.85292610323902207</v>
      </c>
      <c r="G2635" s="62">
        <v>5.14961386485977E-2</v>
      </c>
      <c r="H2635" s="62">
        <v>0.96962629616092</v>
      </c>
      <c r="I2635" s="62">
        <v>0.89563735518105458</v>
      </c>
      <c r="J2635" s="62">
        <v>9.5960972360966679E-2</v>
      </c>
      <c r="K2635" s="62"/>
      <c r="L2635" s="65">
        <f t="shared" si="370"/>
        <v>6.7168668909425439E-2</v>
      </c>
      <c r="M2635" s="65">
        <f t="shared" si="371"/>
        <v>0.17494348996357056</v>
      </c>
      <c r="N2635" s="65">
        <f t="shared" si="372"/>
        <v>0.14600726606953424</v>
      </c>
      <c r="O2635" s="65">
        <f t="shared" si="373"/>
        <v>0.18211906037622233</v>
      </c>
      <c r="P2635" s="65">
        <f t="shared" si="374"/>
        <v>1.0995593109498363E-2</v>
      </c>
      <c r="Q2635" s="65">
        <f t="shared" si="375"/>
        <v>0.20703719736364659</v>
      </c>
      <c r="R2635" s="65">
        <f t="shared" si="376"/>
        <v>0.19123888100503852</v>
      </c>
      <c r="S2635" s="65">
        <f t="shared" si="377"/>
        <v>2.0489843203063945E-2</v>
      </c>
      <c r="T2635" s="66">
        <f>(L2635*'Football Field'!$F$4)+(M2635*'Football Field'!$F$5)+(N2635*'Football Field'!$F$6)+(O2635*'Football Field'!$F$7)+(P2635*'Football Field'!$F$8)+(Q2635*'Football Field'!$F$9)+(R2635*'Football Field'!$F$10)+(S2635*'Football Field'!$F$11)</f>
        <v>139813861.35978943</v>
      </c>
    </row>
    <row r="2636" spans="2:20" x14ac:dyDescent="0.3">
      <c r="B2636" s="62">
        <f t="shared" si="369"/>
        <v>2609</v>
      </c>
      <c r="C2636" s="62">
        <v>0.16079059688605835</v>
      </c>
      <c r="D2636" s="62">
        <v>0.36488485730955234</v>
      </c>
      <c r="E2636" s="62">
        <v>0.87295419169477861</v>
      </c>
      <c r="F2636" s="62">
        <v>6.2272977721003708E-2</v>
      </c>
      <c r="G2636" s="62">
        <v>0.42492976021565854</v>
      </c>
      <c r="H2636" s="62">
        <v>0.38402415812457003</v>
      </c>
      <c r="I2636" s="62">
        <v>0.96005190336005308</v>
      </c>
      <c r="J2636" s="62">
        <v>6.2297831081174704E-2</v>
      </c>
      <c r="K2636" s="62"/>
      <c r="L2636" s="65">
        <f t="shared" si="370"/>
        <v>4.8839769864672866E-2</v>
      </c>
      <c r="M2636" s="65">
        <f t="shared" si="371"/>
        <v>0.11083292682053429</v>
      </c>
      <c r="N2636" s="65">
        <f t="shared" si="372"/>
        <v>0.26515780555866103</v>
      </c>
      <c r="O2636" s="65">
        <f t="shared" si="373"/>
        <v>1.8915272158837492E-2</v>
      </c>
      <c r="P2636" s="65">
        <f t="shared" si="374"/>
        <v>0.12907142643602473</v>
      </c>
      <c r="Q2636" s="65">
        <f t="shared" si="375"/>
        <v>0.11664644493216</v>
      </c>
      <c r="R2636" s="65">
        <f t="shared" si="376"/>
        <v>0.29161353291991993</v>
      </c>
      <c r="S2636" s="65">
        <f t="shared" si="377"/>
        <v>1.8922821309189708E-2</v>
      </c>
      <c r="T2636" s="66">
        <f>(L2636*'Football Field'!$F$4)+(M2636*'Football Field'!$F$5)+(N2636*'Football Field'!$F$6)+(O2636*'Football Field'!$F$7)+(P2636*'Football Field'!$F$8)+(Q2636*'Football Field'!$F$9)+(R2636*'Football Field'!$F$10)+(S2636*'Football Field'!$F$11)</f>
        <v>165667193.01343465</v>
      </c>
    </row>
    <row r="2637" spans="2:20" x14ac:dyDescent="0.3">
      <c r="B2637" s="62">
        <f t="shared" si="369"/>
        <v>2610</v>
      </c>
      <c r="C2637" s="62">
        <v>0.82065453256173493</v>
      </c>
      <c r="D2637" s="62">
        <v>0.82822080148358201</v>
      </c>
      <c r="E2637" s="62">
        <v>7.886528037747309E-2</v>
      </c>
      <c r="F2637" s="62">
        <v>0.74397431700822336</v>
      </c>
      <c r="G2637" s="62">
        <v>9.7427153420168944E-2</v>
      </c>
      <c r="H2637" s="62">
        <v>0.71734348349489918</v>
      </c>
      <c r="I2637" s="62">
        <v>0.8742551233868423</v>
      </c>
      <c r="J2637" s="62">
        <v>0.43189907900723368</v>
      </c>
      <c r="K2637" s="62"/>
      <c r="L2637" s="65">
        <f t="shared" si="370"/>
        <v>0.17868907067132694</v>
      </c>
      <c r="M2637" s="65">
        <f t="shared" si="371"/>
        <v>0.18033654778678723</v>
      </c>
      <c r="N2637" s="65">
        <f t="shared" si="372"/>
        <v>1.7172102388679836E-2</v>
      </c>
      <c r="O2637" s="65">
        <f t="shared" si="373"/>
        <v>0.16199274363909519</v>
      </c>
      <c r="P2637" s="65">
        <f t="shared" si="374"/>
        <v>2.1213759032633079E-2</v>
      </c>
      <c r="Q2637" s="65">
        <f t="shared" si="375"/>
        <v>0.15619415397330211</v>
      </c>
      <c r="R2637" s="65">
        <f t="shared" si="376"/>
        <v>0.19036004716867785</v>
      </c>
      <c r="S2637" s="65">
        <f t="shared" si="377"/>
        <v>9.4041575339497627E-2</v>
      </c>
      <c r="T2637" s="66">
        <f>(L2637*'Football Field'!$F$4)+(M2637*'Football Field'!$F$5)+(N2637*'Football Field'!$F$6)+(O2637*'Football Field'!$F$7)+(P2637*'Football Field'!$F$8)+(Q2637*'Football Field'!$F$9)+(R2637*'Football Field'!$F$10)+(S2637*'Football Field'!$F$11)</f>
        <v>137031859.7613546</v>
      </c>
    </row>
    <row r="2638" spans="2:20" x14ac:dyDescent="0.3">
      <c r="B2638" s="62">
        <f t="shared" si="369"/>
        <v>2611</v>
      </c>
      <c r="C2638" s="62">
        <v>0.48421218872181482</v>
      </c>
      <c r="D2638" s="62">
        <v>0.37384784045952912</v>
      </c>
      <c r="E2638" s="62">
        <v>0.19853272231534835</v>
      </c>
      <c r="F2638" s="62">
        <v>4.9685767879054099E-3</v>
      </c>
      <c r="G2638" s="62">
        <v>5.7521041237998727E-2</v>
      </c>
      <c r="H2638" s="62">
        <v>0.75976887446433738</v>
      </c>
      <c r="I2638" s="62">
        <v>0.2568572455426904</v>
      </c>
      <c r="J2638" s="62">
        <v>0.30964507406683217</v>
      </c>
      <c r="K2638" s="62"/>
      <c r="L2638" s="65">
        <f t="shared" si="370"/>
        <v>0.19801316093107987</v>
      </c>
      <c r="M2638" s="65">
        <f t="shared" si="371"/>
        <v>0.15288089461783172</v>
      </c>
      <c r="N2638" s="65">
        <f t="shared" si="372"/>
        <v>8.1187737131705476E-2</v>
      </c>
      <c r="O2638" s="65">
        <f t="shared" si="373"/>
        <v>2.0318439271407329E-3</v>
      </c>
      <c r="P2638" s="65">
        <f t="shared" si="374"/>
        <v>2.3522586710692569E-2</v>
      </c>
      <c r="Q2638" s="65">
        <f t="shared" si="375"/>
        <v>0.31069898675385083</v>
      </c>
      <c r="R2638" s="65">
        <f t="shared" si="376"/>
        <v>0.1050388988187551</v>
      </c>
      <c r="S2638" s="65">
        <f t="shared" si="377"/>
        <v>0.12662589110894362</v>
      </c>
      <c r="T2638" s="66">
        <f>(L2638*'Football Field'!$F$4)+(M2638*'Football Field'!$F$5)+(N2638*'Football Field'!$F$6)+(O2638*'Football Field'!$F$7)+(P2638*'Football Field'!$F$8)+(Q2638*'Football Field'!$F$9)+(R2638*'Football Field'!$F$10)+(S2638*'Football Field'!$F$11)</f>
        <v>126162378.97319318</v>
      </c>
    </row>
    <row r="2639" spans="2:20" x14ac:dyDescent="0.3">
      <c r="B2639" s="62">
        <f t="shared" si="369"/>
        <v>2612</v>
      </c>
      <c r="C2639" s="62">
        <v>0.51063784626887587</v>
      </c>
      <c r="D2639" s="62">
        <v>0.49043874945119614</v>
      </c>
      <c r="E2639" s="62">
        <v>0.23599344490883956</v>
      </c>
      <c r="F2639" s="62">
        <v>0.82951891929358978</v>
      </c>
      <c r="G2639" s="62">
        <v>0.96933733778187126</v>
      </c>
      <c r="H2639" s="62">
        <v>0.21524278528585028</v>
      </c>
      <c r="I2639" s="62">
        <v>0.72722459529834649</v>
      </c>
      <c r="J2639" s="62">
        <v>0.8799221998205633</v>
      </c>
      <c r="K2639" s="62"/>
      <c r="L2639" s="65">
        <f t="shared" si="370"/>
        <v>0.10510593775298474</v>
      </c>
      <c r="M2639" s="65">
        <f t="shared" si="371"/>
        <v>0.10094830425930972</v>
      </c>
      <c r="N2639" s="65">
        <f t="shared" si="372"/>
        <v>4.8575154607009362E-2</v>
      </c>
      <c r="O2639" s="65">
        <f t="shared" si="373"/>
        <v>0.17074207196598351</v>
      </c>
      <c r="P2639" s="65">
        <f t="shared" si="374"/>
        <v>0.19952126664912112</v>
      </c>
      <c r="Q2639" s="65">
        <f t="shared" si="375"/>
        <v>4.4303991483078141E-2</v>
      </c>
      <c r="R2639" s="65">
        <f t="shared" si="376"/>
        <v>0.14968656084613913</v>
      </c>
      <c r="S2639" s="65">
        <f t="shared" si="377"/>
        <v>0.18111671243637437</v>
      </c>
      <c r="T2639" s="66">
        <f>(L2639*'Football Field'!$F$4)+(M2639*'Football Field'!$F$5)+(N2639*'Football Field'!$F$6)+(O2639*'Football Field'!$F$7)+(P2639*'Football Field'!$F$8)+(Q2639*'Football Field'!$F$9)+(R2639*'Football Field'!$F$10)+(S2639*'Football Field'!$F$11)</f>
        <v>148172520.68689457</v>
      </c>
    </row>
    <row r="2640" spans="2:20" x14ac:dyDescent="0.3">
      <c r="B2640" s="62">
        <f t="shared" si="369"/>
        <v>2613</v>
      </c>
      <c r="C2640" s="62">
        <v>9.1622235390737217E-2</v>
      </c>
      <c r="D2640" s="62">
        <v>0.25272426504181023</v>
      </c>
      <c r="E2640" s="62">
        <v>9.1281717315776167E-2</v>
      </c>
      <c r="F2640" s="62">
        <v>0.17752911223619106</v>
      </c>
      <c r="G2640" s="62">
        <v>4.28612273061032E-2</v>
      </c>
      <c r="H2640" s="62">
        <v>0.71612126330351178</v>
      </c>
      <c r="I2640" s="62">
        <v>0.76879956358531587</v>
      </c>
      <c r="J2640" s="62">
        <v>0.14476515969428982</v>
      </c>
      <c r="K2640" s="62"/>
      <c r="L2640" s="65">
        <f t="shared" si="370"/>
        <v>4.0084898827500659E-2</v>
      </c>
      <c r="M2640" s="65">
        <f t="shared" si="371"/>
        <v>0.11056733719989095</v>
      </c>
      <c r="N2640" s="65">
        <f t="shared" si="372"/>
        <v>3.9935921534755746E-2</v>
      </c>
      <c r="O2640" s="65">
        <f t="shared" si="373"/>
        <v>7.7669317634255858E-2</v>
      </c>
      <c r="P2640" s="65">
        <f t="shared" si="374"/>
        <v>1.8751866867912609E-2</v>
      </c>
      <c r="Q2640" s="65">
        <f t="shared" si="375"/>
        <v>0.31330438801589533</v>
      </c>
      <c r="R2640" s="65">
        <f t="shared" si="376"/>
        <v>0.33635124261615201</v>
      </c>
      <c r="S2640" s="65">
        <f t="shared" si="377"/>
        <v>6.333502730363684E-2</v>
      </c>
      <c r="T2640" s="66">
        <f>(L2640*'Football Field'!$F$4)+(M2640*'Football Field'!$F$5)+(N2640*'Football Field'!$F$6)+(O2640*'Football Field'!$F$7)+(P2640*'Football Field'!$F$8)+(Q2640*'Football Field'!$F$9)+(R2640*'Football Field'!$F$10)+(S2640*'Football Field'!$F$11)</f>
        <v>157740126.92142045</v>
      </c>
    </row>
    <row r="2641" spans="2:20" x14ac:dyDescent="0.3">
      <c r="B2641" s="62">
        <f t="shared" si="369"/>
        <v>2614</v>
      </c>
      <c r="C2641" s="62">
        <v>0.24294922453409273</v>
      </c>
      <c r="D2641" s="62">
        <v>0.68936751215947256</v>
      </c>
      <c r="E2641" s="62">
        <v>0.57205157982230825</v>
      </c>
      <c r="F2641" s="62">
        <v>0.80556573532609432</v>
      </c>
      <c r="G2641" s="62">
        <v>0.26255824876485401</v>
      </c>
      <c r="H2641" s="62">
        <v>0.65657988505758125</v>
      </c>
      <c r="I2641" s="62">
        <v>0.26725231671891614</v>
      </c>
      <c r="J2641" s="62">
        <v>0.42496302875400971</v>
      </c>
      <c r="K2641" s="62"/>
      <c r="L2641" s="65">
        <f t="shared" si="370"/>
        <v>6.1956493270369242E-2</v>
      </c>
      <c r="M2641" s="65">
        <f t="shared" si="371"/>
        <v>0.17580131696170942</v>
      </c>
      <c r="N2641" s="65">
        <f t="shared" si="372"/>
        <v>0.14588360972764236</v>
      </c>
      <c r="O2641" s="65">
        <f t="shared" si="373"/>
        <v>0.20543398792601378</v>
      </c>
      <c r="P2641" s="65">
        <f t="shared" si="374"/>
        <v>6.6957152894294825E-2</v>
      </c>
      <c r="Q2641" s="65">
        <f t="shared" si="375"/>
        <v>0.1674398727060821</v>
      </c>
      <c r="R2641" s="65">
        <f t="shared" si="376"/>
        <v>6.8154226028256173E-2</v>
      </c>
      <c r="S2641" s="65">
        <f t="shared" si="377"/>
        <v>0.10837334048563217</v>
      </c>
      <c r="T2641" s="66">
        <f>(L2641*'Football Field'!$F$4)+(M2641*'Football Field'!$F$5)+(N2641*'Football Field'!$F$6)+(O2641*'Football Field'!$F$7)+(P2641*'Football Field'!$F$8)+(Q2641*'Football Field'!$F$9)+(R2641*'Football Field'!$F$10)+(S2641*'Football Field'!$F$11)</f>
        <v>128183536.79166885</v>
      </c>
    </row>
    <row r="2642" spans="2:20" x14ac:dyDescent="0.3">
      <c r="B2642" s="62">
        <f t="shared" si="369"/>
        <v>2615</v>
      </c>
      <c r="C2642" s="62">
        <v>0.1166803546167865</v>
      </c>
      <c r="D2642" s="62">
        <v>0.50190550961110647</v>
      </c>
      <c r="E2642" s="62">
        <v>0.42366915681374084</v>
      </c>
      <c r="F2642" s="62">
        <v>0.73919377533076669</v>
      </c>
      <c r="G2642" s="62">
        <v>0.8486554260467708</v>
      </c>
      <c r="H2642" s="62">
        <v>0.8220970894495967</v>
      </c>
      <c r="I2642" s="62">
        <v>0.34001061112063868</v>
      </c>
      <c r="J2642" s="62">
        <v>0.79258216627879219</v>
      </c>
      <c r="K2642" s="62"/>
      <c r="L2642" s="65">
        <f t="shared" si="370"/>
        <v>2.5449420921629749E-2</v>
      </c>
      <c r="M2642" s="65">
        <f t="shared" si="371"/>
        <v>0.10947176685337641</v>
      </c>
      <c r="N2642" s="65">
        <f t="shared" si="372"/>
        <v>9.2407455725315849E-2</v>
      </c>
      <c r="O2642" s="65">
        <f t="shared" si="373"/>
        <v>0.16122725708904259</v>
      </c>
      <c r="P2642" s="65">
        <f t="shared" si="374"/>
        <v>0.18510218987440477</v>
      </c>
      <c r="Q2642" s="65">
        <f t="shared" si="375"/>
        <v>0.17930948990139176</v>
      </c>
      <c r="R2642" s="65">
        <f t="shared" si="376"/>
        <v>7.4160497614607038E-2</v>
      </c>
      <c r="S2642" s="65">
        <f t="shared" si="377"/>
        <v>0.17287192202023191</v>
      </c>
      <c r="T2642" s="66">
        <f>(L2642*'Football Field'!$F$4)+(M2642*'Football Field'!$F$5)+(N2642*'Football Field'!$F$6)+(O2642*'Football Field'!$F$7)+(P2642*'Football Field'!$F$8)+(Q2642*'Football Field'!$F$9)+(R2642*'Football Field'!$F$10)+(S2642*'Football Field'!$F$11)</f>
        <v>137876928.68689579</v>
      </c>
    </row>
    <row r="2643" spans="2:20" x14ac:dyDescent="0.3">
      <c r="B2643" s="62">
        <f t="shared" si="369"/>
        <v>2616</v>
      </c>
      <c r="C2643" s="62">
        <v>0.37571143415217323</v>
      </c>
      <c r="D2643" s="62">
        <v>0.40442603175030545</v>
      </c>
      <c r="E2643" s="62">
        <v>0.27676953960816764</v>
      </c>
      <c r="F2643" s="62">
        <v>0.2046502496312711</v>
      </c>
      <c r="G2643" s="62">
        <v>0.82326013378801155</v>
      </c>
      <c r="H2643" s="62">
        <v>0.42586593754816671</v>
      </c>
      <c r="I2643" s="62">
        <v>0.9135720715417317</v>
      </c>
      <c r="J2643" s="62">
        <v>0.96152036886465908</v>
      </c>
      <c r="K2643" s="62"/>
      <c r="L2643" s="65">
        <f t="shared" si="370"/>
        <v>8.5665901341569622E-2</v>
      </c>
      <c r="M2643" s="65">
        <f t="shared" si="371"/>
        <v>9.2213111943385259E-2</v>
      </c>
      <c r="N2643" s="65">
        <f t="shared" si="372"/>
        <v>6.3106176494010721E-2</v>
      </c>
      <c r="O2643" s="65">
        <f t="shared" si="373"/>
        <v>4.6662269233305569E-2</v>
      </c>
      <c r="P2643" s="65">
        <f t="shared" si="374"/>
        <v>0.18771140558625254</v>
      </c>
      <c r="Q2643" s="65">
        <f t="shared" si="375"/>
        <v>9.7101621282997819E-2</v>
      </c>
      <c r="R2643" s="65">
        <f t="shared" si="376"/>
        <v>0.20830341542762087</v>
      </c>
      <c r="S2643" s="65">
        <f t="shared" si="377"/>
        <v>0.21923609869085764</v>
      </c>
      <c r="T2643" s="66">
        <f>(L2643*'Football Field'!$F$4)+(M2643*'Football Field'!$F$5)+(N2643*'Football Field'!$F$6)+(O2643*'Football Field'!$F$7)+(P2643*'Football Field'!$F$8)+(Q2643*'Football Field'!$F$9)+(R2643*'Football Field'!$F$10)+(S2643*'Football Field'!$F$11)</f>
        <v>155255012.24363104</v>
      </c>
    </row>
    <row r="2644" spans="2:20" x14ac:dyDescent="0.3">
      <c r="B2644" s="62">
        <f t="shared" si="369"/>
        <v>2617</v>
      </c>
      <c r="C2644" s="62">
        <v>0.55306148885819972</v>
      </c>
      <c r="D2644" s="62">
        <v>0.65003407963470239</v>
      </c>
      <c r="E2644" s="62">
        <v>0.89177045197103888</v>
      </c>
      <c r="F2644" s="62">
        <v>0.75159332644331633</v>
      </c>
      <c r="G2644" s="62">
        <v>0.55698673524890341</v>
      </c>
      <c r="H2644" s="62">
        <v>0.78474868327217329</v>
      </c>
      <c r="I2644" s="62">
        <v>0.37181526317108304</v>
      </c>
      <c r="J2644" s="62">
        <v>0.16256270410952833</v>
      </c>
      <c r="K2644" s="62"/>
      <c r="L2644" s="65">
        <f t="shared" si="370"/>
        <v>0.11711021092965881</v>
      </c>
      <c r="M2644" s="65">
        <f t="shared" si="371"/>
        <v>0.13764405895382203</v>
      </c>
      <c r="N2644" s="65">
        <f t="shared" si="372"/>
        <v>0.18883149131712892</v>
      </c>
      <c r="O2644" s="65">
        <f t="shared" si="373"/>
        <v>0.1591491267540924</v>
      </c>
      <c r="P2644" s="65">
        <f t="shared" si="374"/>
        <v>0.11794137788311135</v>
      </c>
      <c r="Q2644" s="65">
        <f t="shared" si="375"/>
        <v>0.16616974003109289</v>
      </c>
      <c r="R2644" s="65">
        <f t="shared" si="376"/>
        <v>7.8731505942906621E-2</v>
      </c>
      <c r="S2644" s="65">
        <f t="shared" si="377"/>
        <v>3.4422488188187148E-2</v>
      </c>
      <c r="T2644" s="66">
        <f>(L2644*'Football Field'!$F$4)+(M2644*'Football Field'!$F$5)+(N2644*'Football Field'!$F$6)+(O2644*'Football Field'!$F$7)+(P2644*'Football Field'!$F$8)+(Q2644*'Football Field'!$F$9)+(R2644*'Football Field'!$F$10)+(S2644*'Football Field'!$F$11)</f>
        <v>133910721.08038083</v>
      </c>
    </row>
    <row r="2645" spans="2:20" x14ac:dyDescent="0.3">
      <c r="B2645" s="62">
        <f t="shared" si="369"/>
        <v>2618</v>
      </c>
      <c r="C2645" s="62">
        <v>0.16508979602693385</v>
      </c>
      <c r="D2645" s="62">
        <v>0.14266277146620754</v>
      </c>
      <c r="E2645" s="62">
        <v>0.87056773159205636</v>
      </c>
      <c r="F2645" s="62">
        <v>0.20237215628796001</v>
      </c>
      <c r="G2645" s="62">
        <v>0.13858286305221013</v>
      </c>
      <c r="H2645" s="62">
        <v>0.1199894958404607</v>
      </c>
      <c r="I2645" s="62">
        <v>0.22075949880124157</v>
      </c>
      <c r="J2645" s="62">
        <v>0.16466166646126801</v>
      </c>
      <c r="K2645" s="62"/>
      <c r="L2645" s="65">
        <f t="shared" si="370"/>
        <v>8.1538469518810247E-2</v>
      </c>
      <c r="M2645" s="65">
        <f t="shared" si="371"/>
        <v>7.0461677963237365E-2</v>
      </c>
      <c r="N2645" s="65">
        <f t="shared" si="372"/>
        <v>0.42997666818182839</v>
      </c>
      <c r="O2645" s="65">
        <f t="shared" si="373"/>
        <v>9.9952367099960734E-2</v>
      </c>
      <c r="P2645" s="65">
        <f t="shared" si="374"/>
        <v>6.8446595893598181E-2</v>
      </c>
      <c r="Q2645" s="65">
        <f t="shared" si="375"/>
        <v>5.9263262082949249E-2</v>
      </c>
      <c r="R2645" s="65">
        <f t="shared" si="376"/>
        <v>0.10903394453922616</v>
      </c>
      <c r="S2645" s="65">
        <f t="shared" si="377"/>
        <v>8.132701472038982E-2</v>
      </c>
      <c r="T2645" s="66">
        <f>(L2645*'Football Field'!$F$4)+(M2645*'Football Field'!$F$5)+(N2645*'Football Field'!$F$6)+(O2645*'Football Field'!$F$7)+(P2645*'Football Field'!$F$8)+(Q2645*'Football Field'!$F$9)+(R2645*'Football Field'!$F$10)+(S2645*'Football Field'!$F$11)</f>
        <v>140699384.39919728</v>
      </c>
    </row>
    <row r="2646" spans="2:20" x14ac:dyDescent="0.3">
      <c r="B2646" s="62">
        <f t="shared" si="369"/>
        <v>2619</v>
      </c>
      <c r="C2646" s="62">
        <v>0.56293852416856016</v>
      </c>
      <c r="D2646" s="62">
        <v>0.95769751204706366</v>
      </c>
      <c r="E2646" s="62">
        <v>0.1334260518769198</v>
      </c>
      <c r="F2646" s="62">
        <v>6.5521257527015653E-2</v>
      </c>
      <c r="G2646" s="62">
        <v>0.60400178430520823</v>
      </c>
      <c r="H2646" s="62">
        <v>0.64744847835986208</v>
      </c>
      <c r="I2646" s="62">
        <v>0.81060360484310279</v>
      </c>
      <c r="J2646" s="62">
        <v>0.51638182291784518</v>
      </c>
      <c r="K2646" s="62"/>
      <c r="L2646" s="65">
        <f t="shared" si="370"/>
        <v>0.13097627522061786</v>
      </c>
      <c r="M2646" s="65">
        <f t="shared" si="371"/>
        <v>0.22282300381065787</v>
      </c>
      <c r="N2646" s="65">
        <f t="shared" si="372"/>
        <v>3.1043615851380543E-2</v>
      </c>
      <c r="O2646" s="65">
        <f t="shared" si="373"/>
        <v>1.5244524739773826E-2</v>
      </c>
      <c r="P2646" s="65">
        <f t="shared" si="374"/>
        <v>0.14053027202525475</v>
      </c>
      <c r="Q2646" s="65">
        <f t="shared" si="375"/>
        <v>0.15063881125932649</v>
      </c>
      <c r="R2646" s="65">
        <f t="shared" si="376"/>
        <v>0.18859935194444935</v>
      </c>
      <c r="S2646" s="65">
        <f t="shared" si="377"/>
        <v>0.12014414514853938</v>
      </c>
      <c r="T2646" s="66">
        <f>(L2646*'Football Field'!$F$4)+(M2646*'Football Field'!$F$5)+(N2646*'Football Field'!$F$6)+(O2646*'Football Field'!$F$7)+(P2646*'Football Field'!$F$8)+(Q2646*'Football Field'!$F$9)+(R2646*'Football Field'!$F$10)+(S2646*'Football Field'!$F$11)</f>
        <v>146185967.01403478</v>
      </c>
    </row>
    <row r="2647" spans="2:20" x14ac:dyDescent="0.3">
      <c r="B2647" s="62">
        <f t="shared" si="369"/>
        <v>2620</v>
      </c>
      <c r="C2647" s="62">
        <v>0.65886899857058534</v>
      </c>
      <c r="D2647" s="62">
        <v>0.86478056475128873</v>
      </c>
      <c r="E2647" s="62">
        <v>0.19976750595181592</v>
      </c>
      <c r="F2647" s="62">
        <v>0.57923646731341061</v>
      </c>
      <c r="G2647" s="62">
        <v>0.9519592908613097</v>
      </c>
      <c r="H2647" s="62">
        <v>0.97637817717163422</v>
      </c>
      <c r="I2647" s="62">
        <v>0.30276301330238353</v>
      </c>
      <c r="J2647" s="62">
        <v>0.39452817595682477</v>
      </c>
      <c r="K2647" s="62"/>
      <c r="L2647" s="65">
        <f t="shared" si="370"/>
        <v>0.13369141064788795</v>
      </c>
      <c r="M2647" s="65">
        <f t="shared" si="371"/>
        <v>0.17547302096972345</v>
      </c>
      <c r="N2647" s="65">
        <f t="shared" si="372"/>
        <v>4.0534916243213488E-2</v>
      </c>
      <c r="O2647" s="65">
        <f t="shared" si="373"/>
        <v>0.11753313721215097</v>
      </c>
      <c r="P2647" s="65">
        <f t="shared" si="374"/>
        <v>0.19316249626362886</v>
      </c>
      <c r="Q2647" s="65">
        <f t="shared" si="375"/>
        <v>0.19811734368300996</v>
      </c>
      <c r="R2647" s="65">
        <f t="shared" si="376"/>
        <v>6.143378187198862E-2</v>
      </c>
      <c r="S2647" s="65">
        <f t="shared" si="377"/>
        <v>8.0053893108396765E-2</v>
      </c>
      <c r="T2647" s="66">
        <f>(L2647*'Football Field'!$F$4)+(M2647*'Football Field'!$F$5)+(N2647*'Football Field'!$F$6)+(O2647*'Football Field'!$F$7)+(P2647*'Football Field'!$F$8)+(Q2647*'Football Field'!$F$9)+(R2647*'Football Field'!$F$10)+(S2647*'Football Field'!$F$11)</f>
        <v>133652669.47901905</v>
      </c>
    </row>
    <row r="2648" spans="2:20" x14ac:dyDescent="0.3">
      <c r="B2648" s="62">
        <f t="shared" si="369"/>
        <v>2621</v>
      </c>
      <c r="C2648" s="62">
        <v>0.98335339620053475</v>
      </c>
      <c r="D2648" s="62">
        <v>0.38787131577396061</v>
      </c>
      <c r="E2648" s="62">
        <v>0.90496120852589923</v>
      </c>
      <c r="F2648" s="62">
        <v>0.52694979697838973</v>
      </c>
      <c r="G2648" s="62">
        <v>0.20980750288133221</v>
      </c>
      <c r="H2648" s="62">
        <v>9.0534181378990386E-2</v>
      </c>
      <c r="I2648" s="62">
        <v>0.44545398743820086</v>
      </c>
      <c r="J2648" s="62">
        <v>0.66107317122393028</v>
      </c>
      <c r="K2648" s="62"/>
      <c r="L2648" s="65">
        <f t="shared" si="370"/>
        <v>0.23357537553517885</v>
      </c>
      <c r="M2648" s="65">
        <f t="shared" si="371"/>
        <v>9.213085406657949E-2</v>
      </c>
      <c r="N2648" s="65">
        <f t="shared" si="372"/>
        <v>0.21495492357368162</v>
      </c>
      <c r="O2648" s="65">
        <f t="shared" si="373"/>
        <v>0.12516608697643986</v>
      </c>
      <c r="P2648" s="65">
        <f t="shared" si="374"/>
        <v>4.9835457389940767E-2</v>
      </c>
      <c r="Q2648" s="65">
        <f t="shared" si="375"/>
        <v>2.1504532852658468E-2</v>
      </c>
      <c r="R2648" s="65">
        <f t="shared" si="376"/>
        <v>0.10580843347014011</v>
      </c>
      <c r="S2648" s="65">
        <f t="shared" si="377"/>
        <v>0.15702433613538086</v>
      </c>
      <c r="T2648" s="66">
        <f>(L2648*'Football Field'!$F$4)+(M2648*'Football Field'!$F$5)+(N2648*'Football Field'!$F$6)+(O2648*'Football Field'!$F$7)+(P2648*'Football Field'!$F$8)+(Q2648*'Football Field'!$F$9)+(R2648*'Football Field'!$F$10)+(S2648*'Football Field'!$F$11)</f>
        <v>133064329.64762381</v>
      </c>
    </row>
    <row r="2649" spans="2:20" x14ac:dyDescent="0.3">
      <c r="B2649" s="62">
        <f t="shared" si="369"/>
        <v>2622</v>
      </c>
      <c r="C2649" s="62">
        <v>0.74512115091682596</v>
      </c>
      <c r="D2649" s="62">
        <v>0.17214883634091815</v>
      </c>
      <c r="E2649" s="62">
        <v>0.87281892526846361</v>
      </c>
      <c r="F2649" s="62">
        <v>0.37165885134276433</v>
      </c>
      <c r="G2649" s="62">
        <v>0.65918857513320395</v>
      </c>
      <c r="H2649" s="62">
        <v>0.53990280073627261</v>
      </c>
      <c r="I2649" s="62">
        <v>0.87208892268391391</v>
      </c>
      <c r="J2649" s="62">
        <v>0.71983739000042135</v>
      </c>
      <c r="K2649" s="62"/>
      <c r="L2649" s="65">
        <f t="shared" si="370"/>
        <v>0.15044547497243768</v>
      </c>
      <c r="M2649" s="65">
        <f t="shared" si="371"/>
        <v>3.4758124121687758E-2</v>
      </c>
      <c r="N2649" s="65">
        <f t="shared" si="372"/>
        <v>0.17622860069852486</v>
      </c>
      <c r="O2649" s="65">
        <f t="shared" si="373"/>
        <v>7.5040672713656775E-2</v>
      </c>
      <c r="P2649" s="65">
        <f t="shared" si="374"/>
        <v>0.13309505193926424</v>
      </c>
      <c r="Q2649" s="65">
        <f t="shared" si="375"/>
        <v>0.10901037126080017</v>
      </c>
      <c r="R2649" s="65">
        <f t="shared" si="376"/>
        <v>0.17608120777399366</v>
      </c>
      <c r="S2649" s="65">
        <f t="shared" si="377"/>
        <v>0.14534049651963485</v>
      </c>
      <c r="T2649" s="66">
        <f>(L2649*'Football Field'!$F$4)+(M2649*'Football Field'!$F$5)+(N2649*'Football Field'!$F$6)+(O2649*'Football Field'!$F$7)+(P2649*'Football Field'!$F$8)+(Q2649*'Football Field'!$F$9)+(R2649*'Football Field'!$F$10)+(S2649*'Football Field'!$F$11)</f>
        <v>148766380.81887877</v>
      </c>
    </row>
    <row r="2650" spans="2:20" x14ac:dyDescent="0.3">
      <c r="B2650" s="62">
        <f t="shared" si="369"/>
        <v>2623</v>
      </c>
      <c r="C2650" s="62">
        <v>0.15960464488223913</v>
      </c>
      <c r="D2650" s="62">
        <v>0.50854235035686501</v>
      </c>
      <c r="E2650" s="62">
        <v>0.96702201605670379</v>
      </c>
      <c r="F2650" s="62">
        <v>6.8364154522656428E-2</v>
      </c>
      <c r="G2650" s="62">
        <v>0.74868420552566728</v>
      </c>
      <c r="H2650" s="62">
        <v>0.96910468336293099</v>
      </c>
      <c r="I2650" s="62">
        <v>0.15145425883149166</v>
      </c>
      <c r="J2650" s="62">
        <v>0.15385003169395495</v>
      </c>
      <c r="K2650" s="62"/>
      <c r="L2650" s="65">
        <f t="shared" si="370"/>
        <v>4.2828185628650997E-2</v>
      </c>
      <c r="M2650" s="65">
        <f t="shared" si="371"/>
        <v>0.13646185671591296</v>
      </c>
      <c r="N2650" s="65">
        <f t="shared" si="372"/>
        <v>0.25948993177000956</v>
      </c>
      <c r="O2650" s="65">
        <f t="shared" si="373"/>
        <v>1.8344783777454646E-2</v>
      </c>
      <c r="P2650" s="65">
        <f t="shared" si="374"/>
        <v>0.20090133438879984</v>
      </c>
      <c r="Q2650" s="65">
        <f t="shared" si="375"/>
        <v>0.26004879308673146</v>
      </c>
      <c r="R2650" s="65">
        <f t="shared" si="376"/>
        <v>4.0641117407772272E-2</v>
      </c>
      <c r="S2650" s="65">
        <f t="shared" si="377"/>
        <v>4.1283997224668377E-2</v>
      </c>
      <c r="T2650" s="66">
        <f>(L2650*'Football Field'!$F$4)+(M2650*'Football Field'!$F$5)+(N2650*'Football Field'!$F$6)+(O2650*'Football Field'!$F$7)+(P2650*'Football Field'!$F$8)+(Q2650*'Football Field'!$F$9)+(R2650*'Football Field'!$F$10)+(S2650*'Football Field'!$F$11)</f>
        <v>136686868.3832463</v>
      </c>
    </row>
    <row r="2651" spans="2:20" x14ac:dyDescent="0.3">
      <c r="B2651" s="62">
        <f t="shared" si="369"/>
        <v>2624</v>
      </c>
      <c r="C2651" s="62">
        <v>0.44488245576442276</v>
      </c>
      <c r="D2651" s="62">
        <v>0.57006060723655527</v>
      </c>
      <c r="E2651" s="62">
        <v>0.36680087183824461</v>
      </c>
      <c r="F2651" s="62">
        <v>0.2066389901149206</v>
      </c>
      <c r="G2651" s="62">
        <v>0.71225575281609199</v>
      </c>
      <c r="H2651" s="62">
        <v>0.28872004870740109</v>
      </c>
      <c r="I2651" s="62">
        <v>0.2690232572837532</v>
      </c>
      <c r="J2651" s="62">
        <v>0.62243806746223496</v>
      </c>
      <c r="K2651" s="62"/>
      <c r="L2651" s="65">
        <f t="shared" si="370"/>
        <v>0.1278096681866768</v>
      </c>
      <c r="M2651" s="65">
        <f t="shared" si="371"/>
        <v>0.16377192697340387</v>
      </c>
      <c r="N2651" s="65">
        <f t="shared" si="372"/>
        <v>0.10537771744600871</v>
      </c>
      <c r="O2651" s="65">
        <f t="shared" si="373"/>
        <v>5.9365030962252735E-2</v>
      </c>
      <c r="P2651" s="65">
        <f t="shared" si="374"/>
        <v>0.20462297456764833</v>
      </c>
      <c r="Q2651" s="65">
        <f t="shared" si="375"/>
        <v>8.2945985273184808E-2</v>
      </c>
      <c r="R2651" s="65">
        <f t="shared" si="376"/>
        <v>7.7287321184323382E-2</v>
      </c>
      <c r="S2651" s="65">
        <f t="shared" si="377"/>
        <v>0.17881937540650147</v>
      </c>
      <c r="T2651" s="66">
        <f>(L2651*'Football Field'!$F$4)+(M2651*'Football Field'!$F$5)+(N2651*'Football Field'!$F$6)+(O2651*'Football Field'!$F$7)+(P2651*'Football Field'!$F$8)+(Q2651*'Football Field'!$F$9)+(R2651*'Football Field'!$F$10)+(S2651*'Football Field'!$F$11)</f>
        <v>138908499.08724007</v>
      </c>
    </row>
    <row r="2652" spans="2:20" x14ac:dyDescent="0.3">
      <c r="B2652" s="62">
        <f t="shared" si="369"/>
        <v>2625</v>
      </c>
      <c r="C2652" s="62">
        <v>0.36062391372303104</v>
      </c>
      <c r="D2652" s="62">
        <v>0.26863514184554593</v>
      </c>
      <c r="E2652" s="62">
        <v>0.76352094399660408</v>
      </c>
      <c r="F2652" s="62">
        <v>0.59941611759484459</v>
      </c>
      <c r="G2652" s="62">
        <v>0.1626404096037779</v>
      </c>
      <c r="H2652" s="62">
        <v>0.91550319268072577</v>
      </c>
      <c r="I2652" s="62">
        <v>0.96293445248903364</v>
      </c>
      <c r="J2652" s="62">
        <v>0.9104238863016757</v>
      </c>
      <c r="K2652" s="62"/>
      <c r="L2652" s="65">
        <f t="shared" si="370"/>
        <v>7.2946185117900117E-2</v>
      </c>
      <c r="M2652" s="65">
        <f t="shared" si="371"/>
        <v>5.4338905548256954E-2</v>
      </c>
      <c r="N2652" s="65">
        <f t="shared" si="372"/>
        <v>0.15444328011188443</v>
      </c>
      <c r="O2652" s="65">
        <f t="shared" si="373"/>
        <v>0.1212485290432198</v>
      </c>
      <c r="P2652" s="65">
        <f t="shared" si="374"/>
        <v>3.289853216922313E-2</v>
      </c>
      <c r="Q2652" s="65">
        <f t="shared" si="375"/>
        <v>0.18518590372963328</v>
      </c>
      <c r="R2652" s="65">
        <f t="shared" si="376"/>
        <v>0.1947801910929759</v>
      </c>
      <c r="S2652" s="65">
        <f t="shared" si="377"/>
        <v>0.18415847318690648</v>
      </c>
      <c r="T2652" s="66">
        <f>(L2652*'Football Field'!$F$4)+(M2652*'Football Field'!$F$5)+(N2652*'Football Field'!$F$6)+(O2652*'Football Field'!$F$7)+(P2652*'Football Field'!$F$8)+(Q2652*'Football Field'!$F$9)+(R2652*'Football Field'!$F$10)+(S2652*'Football Field'!$F$11)</f>
        <v>143515098.82056355</v>
      </c>
    </row>
    <row r="2653" spans="2:20" x14ac:dyDescent="0.3">
      <c r="B2653" s="62">
        <f t="shared" si="369"/>
        <v>2626</v>
      </c>
      <c r="C2653" s="62">
        <v>0.45727702351331689</v>
      </c>
      <c r="D2653" s="62">
        <v>0.32531674876986516</v>
      </c>
      <c r="E2653" s="62">
        <v>1.3290611325512569E-2</v>
      </c>
      <c r="F2653" s="62">
        <v>0.84779610184310428</v>
      </c>
      <c r="G2653" s="62">
        <v>0.95051254503171234</v>
      </c>
      <c r="H2653" s="62">
        <v>2.7407811496632517E-2</v>
      </c>
      <c r="I2653" s="62">
        <v>0.63442213432057304</v>
      </c>
      <c r="J2653" s="62">
        <v>0.65757090257629847</v>
      </c>
      <c r="K2653" s="62"/>
      <c r="L2653" s="65">
        <f t="shared" si="370"/>
        <v>0.11684324885660595</v>
      </c>
      <c r="M2653" s="65">
        <f t="shared" si="371"/>
        <v>8.3124810299226304E-2</v>
      </c>
      <c r="N2653" s="65">
        <f t="shared" si="372"/>
        <v>3.3960118849445456E-3</v>
      </c>
      <c r="O2653" s="65">
        <f t="shared" si="373"/>
        <v>0.2166285332821439</v>
      </c>
      <c r="P2653" s="65">
        <f t="shared" si="374"/>
        <v>0.24287459926844956</v>
      </c>
      <c r="Q2653" s="65">
        <f t="shared" si="375"/>
        <v>7.0032334332291619E-3</v>
      </c>
      <c r="R2653" s="65">
        <f t="shared" si="376"/>
        <v>0.16210729931502676</v>
      </c>
      <c r="S2653" s="65">
        <f t="shared" si="377"/>
        <v>0.16802226366037368</v>
      </c>
      <c r="T2653" s="66">
        <f>(L2653*'Football Field'!$F$4)+(M2653*'Football Field'!$F$5)+(N2653*'Football Field'!$F$6)+(O2653*'Football Field'!$F$7)+(P2653*'Football Field'!$F$8)+(Q2653*'Football Field'!$F$9)+(R2653*'Football Field'!$F$10)+(S2653*'Football Field'!$F$11)</f>
        <v>152494216.39095896</v>
      </c>
    </row>
    <row r="2654" spans="2:20" x14ac:dyDescent="0.3">
      <c r="B2654" s="62">
        <f t="shared" ref="B2654:B2717" si="378">B2653+1</f>
        <v>2627</v>
      </c>
      <c r="C2654" s="62">
        <v>4.5820785833567412E-2</v>
      </c>
      <c r="D2654" s="62">
        <v>0.82568928590706425</v>
      </c>
      <c r="E2654" s="62">
        <v>0.70070346077581791</v>
      </c>
      <c r="F2654" s="62">
        <v>0.59492639215175058</v>
      </c>
      <c r="G2654" s="62">
        <v>0.4851945300763858</v>
      </c>
      <c r="H2654" s="62">
        <v>0.85219859986810786</v>
      </c>
      <c r="I2654" s="62">
        <v>0.5382178749789297</v>
      </c>
      <c r="J2654" s="62">
        <v>0.33899029857771545</v>
      </c>
      <c r="K2654" s="62"/>
      <c r="L2654" s="65">
        <f t="shared" si="370"/>
        <v>1.0457209462529355E-2</v>
      </c>
      <c r="M2654" s="65">
        <f t="shared" si="371"/>
        <v>0.18843862357705488</v>
      </c>
      <c r="N2654" s="65">
        <f t="shared" si="372"/>
        <v>0.15991438660757401</v>
      </c>
      <c r="O2654" s="65">
        <f t="shared" si="373"/>
        <v>0.13577396773846151</v>
      </c>
      <c r="P2654" s="65">
        <f t="shared" si="374"/>
        <v>0.11073098679519618</v>
      </c>
      <c r="Q2654" s="65">
        <f t="shared" si="375"/>
        <v>0.19448857326158223</v>
      </c>
      <c r="R2654" s="65">
        <f t="shared" si="376"/>
        <v>0.12283196267247241</v>
      </c>
      <c r="S2654" s="65">
        <f t="shared" si="377"/>
        <v>7.7364289885129348E-2</v>
      </c>
      <c r="T2654" s="66">
        <f>(L2654*'Football Field'!$F$4)+(M2654*'Football Field'!$F$5)+(N2654*'Football Field'!$F$6)+(O2654*'Football Field'!$F$7)+(P2654*'Football Field'!$F$8)+(Q2654*'Football Field'!$F$9)+(R2654*'Football Field'!$F$10)+(S2654*'Football Field'!$F$11)</f>
        <v>139200698.41193977</v>
      </c>
    </row>
    <row r="2655" spans="2:20" x14ac:dyDescent="0.3">
      <c r="B2655" s="62">
        <f t="shared" si="378"/>
        <v>2628</v>
      </c>
      <c r="C2655" s="62">
        <v>0.34738820828684702</v>
      </c>
      <c r="D2655" s="62">
        <v>0.10772410245474762</v>
      </c>
      <c r="E2655" s="62">
        <v>0.96460428759375838</v>
      </c>
      <c r="F2655" s="62">
        <v>0.88698662476553969</v>
      </c>
      <c r="G2655" s="62">
        <v>0.4839589495157598</v>
      </c>
      <c r="H2655" s="62">
        <v>0.81631189802925241</v>
      </c>
      <c r="I2655" s="62">
        <v>0.33475731279248322</v>
      </c>
      <c r="J2655" s="62">
        <v>0.9499412281920826</v>
      </c>
      <c r="K2655" s="62"/>
      <c r="L2655" s="65">
        <f t="shared" si="370"/>
        <v>7.1016242473156257E-2</v>
      </c>
      <c r="M2655" s="65">
        <f t="shared" si="371"/>
        <v>2.2021936259311821E-2</v>
      </c>
      <c r="N2655" s="65">
        <f t="shared" si="372"/>
        <v>0.19719314111502667</v>
      </c>
      <c r="O2655" s="65">
        <f t="shared" si="373"/>
        <v>0.18132583580034259</v>
      </c>
      <c r="P2655" s="65">
        <f t="shared" si="374"/>
        <v>9.8935269781770765E-2</v>
      </c>
      <c r="Q2655" s="65">
        <f t="shared" si="375"/>
        <v>0.16687786833656534</v>
      </c>
      <c r="R2655" s="65">
        <f t="shared" si="376"/>
        <v>6.8434120467621276E-2</v>
      </c>
      <c r="S2655" s="65">
        <f t="shared" si="377"/>
        <v>0.19419558576620533</v>
      </c>
      <c r="T2655" s="66">
        <f>(L2655*'Football Field'!$F$4)+(M2655*'Football Field'!$F$5)+(N2655*'Football Field'!$F$6)+(O2655*'Football Field'!$F$7)+(P2655*'Football Field'!$F$8)+(Q2655*'Football Field'!$F$9)+(R2655*'Football Field'!$F$10)+(S2655*'Football Field'!$F$11)</f>
        <v>133128344.40483861</v>
      </c>
    </row>
    <row r="2656" spans="2:20" x14ac:dyDescent="0.3">
      <c r="B2656" s="62">
        <f t="shared" si="378"/>
        <v>2629</v>
      </c>
      <c r="C2656" s="62">
        <v>0.46288878738211936</v>
      </c>
      <c r="D2656" s="62">
        <v>0.32280077383458727</v>
      </c>
      <c r="E2656" s="62">
        <v>0.87582474028278934</v>
      </c>
      <c r="F2656" s="62">
        <v>0.42456923769638166</v>
      </c>
      <c r="G2656" s="62">
        <v>0.1669703917352261</v>
      </c>
      <c r="H2656" s="62">
        <v>0.55490406761055255</v>
      </c>
      <c r="I2656" s="62">
        <v>0.75781378846141845</v>
      </c>
      <c r="J2656" s="62">
        <v>0.19776512234212185</v>
      </c>
      <c r="K2656" s="62"/>
      <c r="L2656" s="65">
        <f t="shared" si="370"/>
        <v>0.12299302452241809</v>
      </c>
      <c r="M2656" s="65">
        <f t="shared" si="371"/>
        <v>8.5770588042605414E-2</v>
      </c>
      <c r="N2656" s="65">
        <f t="shared" si="372"/>
        <v>0.23271320605572876</v>
      </c>
      <c r="O2656" s="65">
        <f t="shared" si="373"/>
        <v>0.11281123260466465</v>
      </c>
      <c r="P2656" s="65">
        <f t="shared" si="374"/>
        <v>4.4365286101120407E-2</v>
      </c>
      <c r="Q2656" s="65">
        <f t="shared" si="375"/>
        <v>0.14744217500104129</v>
      </c>
      <c r="R2656" s="65">
        <f t="shared" si="376"/>
        <v>0.20135681055224924</v>
      </c>
      <c r="S2656" s="65">
        <f t="shared" si="377"/>
        <v>5.2547677120172109E-2</v>
      </c>
      <c r="T2656" s="66">
        <f>(L2656*'Football Field'!$F$4)+(M2656*'Football Field'!$F$5)+(N2656*'Football Field'!$F$6)+(O2656*'Football Field'!$F$7)+(P2656*'Football Field'!$F$8)+(Q2656*'Football Field'!$F$9)+(R2656*'Football Field'!$F$10)+(S2656*'Football Field'!$F$11)</f>
        <v>145996355.80540034</v>
      </c>
    </row>
    <row r="2657" spans="2:20" x14ac:dyDescent="0.3">
      <c r="B2657" s="62">
        <f t="shared" si="378"/>
        <v>2630</v>
      </c>
      <c r="C2657" s="62">
        <v>0.16380705194130596</v>
      </c>
      <c r="D2657" s="62">
        <v>0.99583871465266893</v>
      </c>
      <c r="E2657" s="62">
        <v>0.60894821504169228</v>
      </c>
      <c r="F2657" s="62">
        <v>0.41784913937696444</v>
      </c>
      <c r="G2657" s="62">
        <v>0.36440728314830328</v>
      </c>
      <c r="H2657" s="62">
        <v>0.93185313605071463</v>
      </c>
      <c r="I2657" s="62">
        <v>3.6017695299696229E-2</v>
      </c>
      <c r="J2657" s="62">
        <v>6.3406346632293609E-2</v>
      </c>
      <c r="K2657" s="62"/>
      <c r="L2657" s="65">
        <f t="shared" si="370"/>
        <v>4.5728983176886041E-2</v>
      </c>
      <c r="M2657" s="65">
        <f t="shared" si="371"/>
        <v>0.27800202304819438</v>
      </c>
      <c r="N2657" s="65">
        <f t="shared" si="372"/>
        <v>0.16999623856983945</v>
      </c>
      <c r="O2657" s="65">
        <f t="shared" si="373"/>
        <v>0.11664831299138501</v>
      </c>
      <c r="P2657" s="65">
        <f t="shared" si="374"/>
        <v>0.10172928651810675</v>
      </c>
      <c r="Q2657" s="65">
        <f t="shared" si="375"/>
        <v>0.26013957199510723</v>
      </c>
      <c r="R2657" s="65">
        <f t="shared" si="376"/>
        <v>1.0054833188867688E-2</v>
      </c>
      <c r="S2657" s="65">
        <f t="shared" si="377"/>
        <v>1.770075051161343E-2</v>
      </c>
      <c r="T2657" s="66">
        <f>(L2657*'Football Field'!$F$4)+(M2657*'Football Field'!$F$5)+(N2657*'Football Field'!$F$6)+(O2657*'Football Field'!$F$7)+(P2657*'Football Field'!$F$8)+(Q2657*'Football Field'!$F$9)+(R2657*'Football Field'!$F$10)+(S2657*'Football Field'!$F$11)</f>
        <v>122018113.86349088</v>
      </c>
    </row>
    <row r="2658" spans="2:20" x14ac:dyDescent="0.3">
      <c r="B2658" s="62">
        <f t="shared" si="378"/>
        <v>2631</v>
      </c>
      <c r="C2658" s="62">
        <v>0.78475499667440396</v>
      </c>
      <c r="D2658" s="62">
        <v>0.26758436812938813</v>
      </c>
      <c r="E2658" s="62">
        <v>0.38024311444136705</v>
      </c>
      <c r="F2658" s="62">
        <v>0.91265071979909917</v>
      </c>
      <c r="G2658" s="62">
        <v>0.43035433584765781</v>
      </c>
      <c r="H2658" s="62">
        <v>0.83248078207596543</v>
      </c>
      <c r="I2658" s="62">
        <v>0.632661040475064</v>
      </c>
      <c r="J2658" s="62">
        <v>0.5288688874734544</v>
      </c>
      <c r="K2658" s="62"/>
      <c r="L2658" s="65">
        <f t="shared" si="370"/>
        <v>0.16453272505935326</v>
      </c>
      <c r="M2658" s="65">
        <f t="shared" si="371"/>
        <v>5.6102077028099509E-2</v>
      </c>
      <c r="N2658" s="65">
        <f t="shared" si="372"/>
        <v>7.9722252256076931E-2</v>
      </c>
      <c r="O2658" s="65">
        <f t="shared" si="373"/>
        <v>0.19134750411564189</v>
      </c>
      <c r="P2658" s="65">
        <f t="shared" si="374"/>
        <v>9.0228634310309905E-2</v>
      </c>
      <c r="Q2658" s="65">
        <f t="shared" si="375"/>
        <v>0.17453897358404383</v>
      </c>
      <c r="R2658" s="65">
        <f t="shared" si="376"/>
        <v>0.13264451385383991</v>
      </c>
      <c r="S2658" s="65">
        <f t="shared" si="377"/>
        <v>0.1108833197926347</v>
      </c>
      <c r="T2658" s="66">
        <f>(L2658*'Football Field'!$F$4)+(M2658*'Football Field'!$F$5)+(N2658*'Football Field'!$F$6)+(O2658*'Football Field'!$F$7)+(P2658*'Football Field'!$F$8)+(Q2658*'Football Field'!$F$9)+(R2658*'Football Field'!$F$10)+(S2658*'Football Field'!$F$11)</f>
        <v>137120028.28048858</v>
      </c>
    </row>
    <row r="2659" spans="2:20" x14ac:dyDescent="0.3">
      <c r="B2659" s="62">
        <f t="shared" si="378"/>
        <v>2632</v>
      </c>
      <c r="C2659" s="62">
        <v>4.8436562369516434E-2</v>
      </c>
      <c r="D2659" s="62">
        <v>0.68402829293659717</v>
      </c>
      <c r="E2659" s="62">
        <v>0.2467666832966805</v>
      </c>
      <c r="F2659" s="62">
        <v>0.94246539342694058</v>
      </c>
      <c r="G2659" s="62">
        <v>0.88704551490893879</v>
      </c>
      <c r="H2659" s="62">
        <v>0.81058824234927773</v>
      </c>
      <c r="I2659" s="62">
        <v>0.92698835473112806</v>
      </c>
      <c r="J2659" s="62">
        <v>0.75057517702771759</v>
      </c>
      <c r="K2659" s="62"/>
      <c r="L2659" s="65">
        <f t="shared" si="370"/>
        <v>9.1443325745599238E-3</v>
      </c>
      <c r="M2659" s="65">
        <f t="shared" si="371"/>
        <v>0.12913761619378089</v>
      </c>
      <c r="N2659" s="65">
        <f t="shared" si="372"/>
        <v>4.6587051392525898E-2</v>
      </c>
      <c r="O2659" s="65">
        <f t="shared" si="373"/>
        <v>0.17792792419416795</v>
      </c>
      <c r="P2659" s="65">
        <f t="shared" si="374"/>
        <v>0.16746521223405456</v>
      </c>
      <c r="Q2659" s="65">
        <f t="shared" si="375"/>
        <v>0.15303085327406929</v>
      </c>
      <c r="R2659" s="65">
        <f t="shared" si="376"/>
        <v>0.17500601598721985</v>
      </c>
      <c r="S2659" s="65">
        <f t="shared" si="377"/>
        <v>0.14170099414962181</v>
      </c>
      <c r="T2659" s="66">
        <f>(L2659*'Football Field'!$F$4)+(M2659*'Football Field'!$F$5)+(N2659*'Football Field'!$F$6)+(O2659*'Football Field'!$F$7)+(P2659*'Football Field'!$F$8)+(Q2659*'Football Field'!$F$9)+(R2659*'Football Field'!$F$10)+(S2659*'Football Field'!$F$11)</f>
        <v>149122466.71227321</v>
      </c>
    </row>
    <row r="2660" spans="2:20" x14ac:dyDescent="0.3">
      <c r="B2660" s="62">
        <f t="shared" si="378"/>
        <v>2633</v>
      </c>
      <c r="C2660" s="62">
        <v>0.99922312589804929</v>
      </c>
      <c r="D2660" s="62">
        <v>0.62994805048310198</v>
      </c>
      <c r="E2660" s="62">
        <v>0.75890849470850308</v>
      </c>
      <c r="F2660" s="62">
        <v>5.3412834665289566E-4</v>
      </c>
      <c r="G2660" s="62">
        <v>0.62206915615841851</v>
      </c>
      <c r="H2660" s="62">
        <v>0.24565497311100915</v>
      </c>
      <c r="I2660" s="62">
        <v>0.12345650396204921</v>
      </c>
      <c r="J2660" s="62">
        <v>0.79805093879162559</v>
      </c>
      <c r="K2660" s="62"/>
      <c r="L2660" s="65">
        <f t="shared" si="370"/>
        <v>0.23917187857744951</v>
      </c>
      <c r="M2660" s="65">
        <f t="shared" si="371"/>
        <v>0.15078299804644227</v>
      </c>
      <c r="N2660" s="65">
        <f t="shared" si="372"/>
        <v>0.18165069006452969</v>
      </c>
      <c r="O2660" s="65">
        <f t="shared" si="373"/>
        <v>1.2784780171658515E-4</v>
      </c>
      <c r="P2660" s="65">
        <f t="shared" si="374"/>
        <v>0.14889712300221314</v>
      </c>
      <c r="Q2660" s="65">
        <f t="shared" si="375"/>
        <v>5.8799441163902309E-2</v>
      </c>
      <c r="R2660" s="65">
        <f t="shared" si="376"/>
        <v>2.9550280823084474E-2</v>
      </c>
      <c r="S2660" s="65">
        <f t="shared" si="377"/>
        <v>0.19101974052066212</v>
      </c>
      <c r="T2660" s="66">
        <f>(L2660*'Football Field'!$F$4)+(M2660*'Football Field'!$F$5)+(N2660*'Football Field'!$F$6)+(O2660*'Football Field'!$F$7)+(P2660*'Football Field'!$F$8)+(Q2660*'Football Field'!$F$9)+(R2660*'Football Field'!$F$10)+(S2660*'Football Field'!$F$11)</f>
        <v>128889697.33110148</v>
      </c>
    </row>
    <row r="2661" spans="2:20" x14ac:dyDescent="0.3">
      <c r="B2661" s="62">
        <f t="shared" si="378"/>
        <v>2634</v>
      </c>
      <c r="C2661" s="62">
        <v>6.1686103116182167E-2</v>
      </c>
      <c r="D2661" s="62">
        <v>0.44297361287111925</v>
      </c>
      <c r="E2661" s="62">
        <v>3.489051264938936E-2</v>
      </c>
      <c r="F2661" s="62">
        <v>0.84593212386713335</v>
      </c>
      <c r="G2661" s="62">
        <v>0.41240765817958958</v>
      </c>
      <c r="H2661" s="62">
        <v>0.25727310703495876</v>
      </c>
      <c r="I2661" s="62">
        <v>0.13940471810807542</v>
      </c>
      <c r="J2661" s="62">
        <v>0.24876662588799392</v>
      </c>
      <c r="K2661" s="62"/>
      <c r="L2661" s="65">
        <f t="shared" si="370"/>
        <v>2.5246688115264492E-2</v>
      </c>
      <c r="M2661" s="65">
        <f t="shared" si="371"/>
        <v>0.18129880285005803</v>
      </c>
      <c r="N2661" s="65">
        <f t="shared" si="372"/>
        <v>1.427987579928265E-2</v>
      </c>
      <c r="O2661" s="65">
        <f t="shared" si="373"/>
        <v>0.34622035465155215</v>
      </c>
      <c r="P2661" s="65">
        <f t="shared" si="374"/>
        <v>0.16878886809880742</v>
      </c>
      <c r="Q2661" s="65">
        <f t="shared" si="375"/>
        <v>0.10529590240970736</v>
      </c>
      <c r="R2661" s="65">
        <f t="shared" si="376"/>
        <v>5.7055110666370965E-2</v>
      </c>
      <c r="S2661" s="65">
        <f t="shared" si="377"/>
        <v>0.10181439740895688</v>
      </c>
      <c r="T2661" s="66">
        <f>(L2661*'Football Field'!$F$4)+(M2661*'Football Field'!$F$5)+(N2661*'Football Field'!$F$6)+(O2661*'Football Field'!$F$7)+(P2661*'Football Field'!$F$8)+(Q2661*'Football Field'!$F$9)+(R2661*'Football Field'!$F$10)+(S2661*'Football Field'!$F$11)</f>
        <v>132657026.80747376</v>
      </c>
    </row>
    <row r="2662" spans="2:20" x14ac:dyDescent="0.3">
      <c r="B2662" s="62">
        <f t="shared" si="378"/>
        <v>2635</v>
      </c>
      <c r="C2662" s="62">
        <v>0.94429408248434932</v>
      </c>
      <c r="D2662" s="62">
        <v>1.1847139306957466E-3</v>
      </c>
      <c r="E2662" s="62">
        <v>0.14386260778881965</v>
      </c>
      <c r="F2662" s="62">
        <v>0.27598297588056409</v>
      </c>
      <c r="G2662" s="62">
        <v>0.5448197777688758</v>
      </c>
      <c r="H2662" s="62">
        <v>0.68221724302337639</v>
      </c>
      <c r="I2662" s="62">
        <v>0.74114111870467525</v>
      </c>
      <c r="J2662" s="62">
        <v>0.18304699340850594</v>
      </c>
      <c r="K2662" s="62"/>
      <c r="L2662" s="65">
        <f t="shared" si="370"/>
        <v>0.26852859002729806</v>
      </c>
      <c r="M2662" s="65">
        <f t="shared" si="371"/>
        <v>3.3689670124635102E-4</v>
      </c>
      <c r="N2662" s="65">
        <f t="shared" si="372"/>
        <v>4.0910161298000305E-2</v>
      </c>
      <c r="O2662" s="65">
        <f t="shared" si="373"/>
        <v>7.8481185850250185E-2</v>
      </c>
      <c r="P2662" s="65">
        <f t="shared" si="374"/>
        <v>0.15493021661044548</v>
      </c>
      <c r="Q2662" s="65">
        <f t="shared" si="375"/>
        <v>0.19400188750458899</v>
      </c>
      <c r="R2662" s="65">
        <f t="shared" si="376"/>
        <v>0.21075805017587762</v>
      </c>
      <c r="S2662" s="65">
        <f t="shared" si="377"/>
        <v>5.205301183229314E-2</v>
      </c>
      <c r="T2662" s="66">
        <f>(L2662*'Football Field'!$F$4)+(M2662*'Football Field'!$F$5)+(N2662*'Football Field'!$F$6)+(O2662*'Football Field'!$F$7)+(P2662*'Football Field'!$F$8)+(Q2662*'Football Field'!$F$9)+(R2662*'Football Field'!$F$10)+(S2662*'Football Field'!$F$11)</f>
        <v>150671533.01917836</v>
      </c>
    </row>
    <row r="2663" spans="2:20" x14ac:dyDescent="0.3">
      <c r="B2663" s="62">
        <f t="shared" si="378"/>
        <v>2636</v>
      </c>
      <c r="C2663" s="62">
        <v>0.13524163430923608</v>
      </c>
      <c r="D2663" s="62">
        <v>0.11028676289860018</v>
      </c>
      <c r="E2663" s="62">
        <v>0.92085426478007826</v>
      </c>
      <c r="F2663" s="62">
        <v>0.93805831505035975</v>
      </c>
      <c r="G2663" s="62">
        <v>0.29666466572923123</v>
      </c>
      <c r="H2663" s="62">
        <v>0.10463006693012722</v>
      </c>
      <c r="I2663" s="62">
        <v>0.95561667417632723</v>
      </c>
      <c r="J2663" s="62">
        <v>0.41073337977639346</v>
      </c>
      <c r="K2663" s="62"/>
      <c r="L2663" s="65">
        <f t="shared" ref="L2663:L2726" si="379">C2663/SUM($C2663:$J2663)</f>
        <v>3.4927334404323461E-2</v>
      </c>
      <c r="M2663" s="65">
        <f t="shared" ref="M2663:M2726" si="380">D2663/SUM($C2663:$J2663)</f>
        <v>2.8482520695675115E-2</v>
      </c>
      <c r="N2663" s="65">
        <f t="shared" ref="N2663:N2726" si="381">E2663/SUM($C2663:$J2663)</f>
        <v>0.23781866440684313</v>
      </c>
      <c r="O2663" s="65">
        <f t="shared" ref="O2663:O2726" si="382">F2663/SUM($C2663:$J2663)</f>
        <v>0.2422617607947864</v>
      </c>
      <c r="P2663" s="65">
        <f t="shared" ref="P2663:P2726" si="383">G2663/SUM($C2663:$J2663)</f>
        <v>7.6616243502198381E-2</v>
      </c>
      <c r="Q2663" s="65">
        <f t="shared" ref="Q2663:Q2726" si="384">H2663/SUM($C2663:$J2663)</f>
        <v>2.7021629508404463E-2</v>
      </c>
      <c r="R2663" s="65">
        <f t="shared" ref="R2663:R2726" si="385">I2663/SUM($C2663:$J2663)</f>
        <v>0.24679636054223997</v>
      </c>
      <c r="S2663" s="65">
        <f t="shared" ref="S2663:S2726" si="386">J2663/SUM($C2663:$J2663)</f>
        <v>0.10607548614552909</v>
      </c>
      <c r="T2663" s="66">
        <f>(L2663*'Football Field'!$F$4)+(M2663*'Football Field'!$F$5)+(N2663*'Football Field'!$F$6)+(O2663*'Football Field'!$F$7)+(P2663*'Football Field'!$F$8)+(Q2663*'Football Field'!$F$9)+(R2663*'Football Field'!$F$10)+(S2663*'Football Field'!$F$11)</f>
        <v>157023722.43081364</v>
      </c>
    </row>
    <row r="2664" spans="2:20" x14ac:dyDescent="0.3">
      <c r="B2664" s="62">
        <f t="shared" si="378"/>
        <v>2637</v>
      </c>
      <c r="C2664" s="62">
        <v>0.60313660830404803</v>
      </c>
      <c r="D2664" s="62">
        <v>0.862650390160147</v>
      </c>
      <c r="E2664" s="62">
        <v>0.60989828302255467</v>
      </c>
      <c r="F2664" s="62">
        <v>0.62062535277023867</v>
      </c>
      <c r="G2664" s="62">
        <v>0.70832157050443822</v>
      </c>
      <c r="H2664" s="62">
        <v>0.67360611495283917</v>
      </c>
      <c r="I2664" s="62">
        <v>0.1491401120086332</v>
      </c>
      <c r="J2664" s="62">
        <v>0.98252238018617688</v>
      </c>
      <c r="K2664" s="62"/>
      <c r="L2664" s="65">
        <f t="shared" si="379"/>
        <v>0.11576738791751379</v>
      </c>
      <c r="M2664" s="65">
        <f t="shared" si="380"/>
        <v>0.16557904292309242</v>
      </c>
      <c r="N2664" s="65">
        <f t="shared" si="381"/>
        <v>0.11706523886758378</v>
      </c>
      <c r="O2664" s="65">
        <f t="shared" si="382"/>
        <v>0.11912421659767097</v>
      </c>
      <c r="P2664" s="65">
        <f t="shared" si="383"/>
        <v>0.13595682453019414</v>
      </c>
      <c r="Q2664" s="65">
        <f t="shared" si="384"/>
        <v>0.12929346244233161</v>
      </c>
      <c r="R2664" s="65">
        <f t="shared" si="385"/>
        <v>2.8626286256298886E-2</v>
      </c>
      <c r="S2664" s="65">
        <f t="shared" si="386"/>
        <v>0.18858754046531434</v>
      </c>
      <c r="T2664" s="66">
        <f>(L2664*'Football Field'!$F$4)+(M2664*'Football Field'!$F$5)+(N2664*'Football Field'!$F$6)+(O2664*'Football Field'!$F$7)+(P2664*'Football Field'!$F$8)+(Q2664*'Football Field'!$F$9)+(R2664*'Football Field'!$F$10)+(S2664*'Football Field'!$F$11)</f>
        <v>127382268.72404467</v>
      </c>
    </row>
    <row r="2665" spans="2:20" x14ac:dyDescent="0.3">
      <c r="B2665" s="62">
        <f t="shared" si="378"/>
        <v>2638</v>
      </c>
      <c r="C2665" s="62">
        <v>0.84005827944264433</v>
      </c>
      <c r="D2665" s="62">
        <v>0.65170959414405938</v>
      </c>
      <c r="E2665" s="62">
        <v>0.34223877895436383</v>
      </c>
      <c r="F2665" s="62">
        <v>0.28362888119205598</v>
      </c>
      <c r="G2665" s="62">
        <v>2.1402814906868795E-2</v>
      </c>
      <c r="H2665" s="62">
        <v>9.9730898647723221E-2</v>
      </c>
      <c r="I2665" s="62">
        <v>0.73608106228402348</v>
      </c>
      <c r="J2665" s="62">
        <v>0.12709080790126404</v>
      </c>
      <c r="K2665" s="62"/>
      <c r="L2665" s="65">
        <f t="shared" si="379"/>
        <v>0.2708169651289184</v>
      </c>
      <c r="M2665" s="65">
        <f t="shared" si="380"/>
        <v>0.21009734532774585</v>
      </c>
      <c r="N2665" s="65">
        <f t="shared" si="381"/>
        <v>0.1103305207911776</v>
      </c>
      <c r="O2665" s="65">
        <f t="shared" si="382"/>
        <v>9.1435933323942106E-2</v>
      </c>
      <c r="P2665" s="65">
        <f t="shared" si="383"/>
        <v>6.89981340596968E-3</v>
      </c>
      <c r="Q2665" s="65">
        <f t="shared" si="384"/>
        <v>3.215112565675296E-2</v>
      </c>
      <c r="R2665" s="65">
        <f t="shared" si="385"/>
        <v>0.23729691648166168</v>
      </c>
      <c r="S2665" s="65">
        <f t="shared" si="386"/>
        <v>4.0971379883831774E-2</v>
      </c>
      <c r="T2665" s="66">
        <f>(L2665*'Football Field'!$F$4)+(M2665*'Football Field'!$F$5)+(N2665*'Football Field'!$F$6)+(O2665*'Football Field'!$F$7)+(P2665*'Football Field'!$F$8)+(Q2665*'Football Field'!$F$9)+(R2665*'Football Field'!$F$10)+(S2665*'Football Field'!$F$11)</f>
        <v>143362166.32461765</v>
      </c>
    </row>
    <row r="2666" spans="2:20" x14ac:dyDescent="0.3">
      <c r="B2666" s="62">
        <f t="shared" si="378"/>
        <v>2639</v>
      </c>
      <c r="C2666" s="62">
        <v>0.89569182020969196</v>
      </c>
      <c r="D2666" s="62">
        <v>0.76873428977973424</v>
      </c>
      <c r="E2666" s="62">
        <v>0.52279410743838051</v>
      </c>
      <c r="F2666" s="62">
        <v>0.25460025499161443</v>
      </c>
      <c r="G2666" s="62">
        <v>0.84699869643919901</v>
      </c>
      <c r="H2666" s="62">
        <v>0.41149686040556765</v>
      </c>
      <c r="I2666" s="62">
        <v>0.74523768015709135</v>
      </c>
      <c r="J2666" s="62">
        <v>0.96558904032113413</v>
      </c>
      <c r="K2666" s="62"/>
      <c r="L2666" s="65">
        <f t="shared" si="379"/>
        <v>0.16552729462779919</v>
      </c>
      <c r="M2666" s="65">
        <f t="shared" si="380"/>
        <v>0.14206505452407964</v>
      </c>
      <c r="N2666" s="65">
        <f t="shared" si="381"/>
        <v>9.6614362550917182E-2</v>
      </c>
      <c r="O2666" s="65">
        <f t="shared" si="382"/>
        <v>4.7051106719321743E-2</v>
      </c>
      <c r="P2666" s="65">
        <f t="shared" si="383"/>
        <v>0.15652861800393617</v>
      </c>
      <c r="Q2666" s="65">
        <f t="shared" si="384"/>
        <v>7.6046203073307589E-2</v>
      </c>
      <c r="R2666" s="65">
        <f t="shared" si="385"/>
        <v>0.13772279066054335</v>
      </c>
      <c r="S2666" s="65">
        <f t="shared" si="386"/>
        <v>0.17844456984009505</v>
      </c>
      <c r="T2666" s="66">
        <f>(L2666*'Football Field'!$F$4)+(M2666*'Football Field'!$F$5)+(N2666*'Football Field'!$F$6)+(O2666*'Football Field'!$F$7)+(P2666*'Football Field'!$F$8)+(Q2666*'Football Field'!$F$9)+(R2666*'Football Field'!$F$10)+(S2666*'Football Field'!$F$11)</f>
        <v>142922328.51821968</v>
      </c>
    </row>
    <row r="2667" spans="2:20" x14ac:dyDescent="0.3">
      <c r="B2667" s="62">
        <f t="shared" si="378"/>
        <v>2640</v>
      </c>
      <c r="C2667" s="62">
        <v>0.38391631033373574</v>
      </c>
      <c r="D2667" s="62">
        <v>0.39535631062754562</v>
      </c>
      <c r="E2667" s="62">
        <v>0.4738814772601555</v>
      </c>
      <c r="F2667" s="62">
        <v>0.82524163214496193</v>
      </c>
      <c r="G2667" s="62">
        <v>0.81726973951660353</v>
      </c>
      <c r="H2667" s="62">
        <v>0.63145764116218883</v>
      </c>
      <c r="I2667" s="62">
        <v>0.51377162164112955</v>
      </c>
      <c r="J2667" s="62">
        <v>0.7917263052637612</v>
      </c>
      <c r="K2667" s="62"/>
      <c r="L2667" s="65">
        <f t="shared" si="379"/>
        <v>7.9442668340612657E-2</v>
      </c>
      <c r="M2667" s="65">
        <f t="shared" si="380"/>
        <v>8.1809913817543864E-2</v>
      </c>
      <c r="N2667" s="65">
        <f t="shared" si="381"/>
        <v>9.8058894653400785E-2</v>
      </c>
      <c r="O2667" s="65">
        <f t="shared" si="382"/>
        <v>0.17076481388969322</v>
      </c>
      <c r="P2667" s="65">
        <f t="shared" si="383"/>
        <v>0.16911521369018329</v>
      </c>
      <c r="Q2667" s="65">
        <f t="shared" si="384"/>
        <v>0.13066566490594153</v>
      </c>
      <c r="R2667" s="65">
        <f t="shared" si="385"/>
        <v>0.10631324442916859</v>
      </c>
      <c r="S2667" s="65">
        <f t="shared" si="386"/>
        <v>0.16382958627345592</v>
      </c>
      <c r="T2667" s="66">
        <f>(L2667*'Football Field'!$F$4)+(M2667*'Football Field'!$F$5)+(N2667*'Football Field'!$F$6)+(O2667*'Football Field'!$F$7)+(P2667*'Football Field'!$F$8)+(Q2667*'Football Field'!$F$9)+(R2667*'Football Field'!$F$10)+(S2667*'Football Field'!$F$11)</f>
        <v>141004089.8432065</v>
      </c>
    </row>
    <row r="2668" spans="2:20" x14ac:dyDescent="0.3">
      <c r="B2668" s="62">
        <f t="shared" si="378"/>
        <v>2641</v>
      </c>
      <c r="C2668" s="62">
        <v>0.98645557571432074</v>
      </c>
      <c r="D2668" s="62">
        <v>0.10695872174134169</v>
      </c>
      <c r="E2668" s="62">
        <v>0.48279634107647351</v>
      </c>
      <c r="F2668" s="62">
        <v>7.7700751852124106E-2</v>
      </c>
      <c r="G2668" s="62">
        <v>0.17105128017078386</v>
      </c>
      <c r="H2668" s="62">
        <v>0.45860667374511133</v>
      </c>
      <c r="I2668" s="62">
        <v>0.513030948223413</v>
      </c>
      <c r="J2668" s="62">
        <v>0.28981711577697244</v>
      </c>
      <c r="K2668" s="62"/>
      <c r="L2668" s="65">
        <f t="shared" si="379"/>
        <v>0.31961184934395775</v>
      </c>
      <c r="M2668" s="65">
        <f t="shared" si="380"/>
        <v>3.4654652171702167E-2</v>
      </c>
      <c r="N2668" s="65">
        <f t="shared" si="381"/>
        <v>0.15642613334737296</v>
      </c>
      <c r="O2668" s="65">
        <f t="shared" si="382"/>
        <v>2.517506272585085E-2</v>
      </c>
      <c r="P2668" s="65">
        <f t="shared" si="383"/>
        <v>5.5420656878995847E-2</v>
      </c>
      <c r="Q2668" s="65">
        <f t="shared" si="384"/>
        <v>0.14858867517781135</v>
      </c>
      <c r="R2668" s="65">
        <f t="shared" si="385"/>
        <v>0.16622215350512196</v>
      </c>
      <c r="S2668" s="65">
        <f t="shared" si="386"/>
        <v>9.390081684918733E-2</v>
      </c>
      <c r="T2668" s="66">
        <f>(L2668*'Football Field'!$F$4)+(M2668*'Football Field'!$F$5)+(N2668*'Football Field'!$F$6)+(O2668*'Football Field'!$F$7)+(P2668*'Football Field'!$F$8)+(Q2668*'Football Field'!$F$9)+(R2668*'Football Field'!$F$10)+(S2668*'Football Field'!$F$11)</f>
        <v>138945067.45306957</v>
      </c>
    </row>
    <row r="2669" spans="2:20" x14ac:dyDescent="0.3">
      <c r="B2669" s="62">
        <f t="shared" si="378"/>
        <v>2642</v>
      </c>
      <c r="C2669" s="62">
        <v>0.88406337444526295</v>
      </c>
      <c r="D2669" s="62">
        <v>0.8441117300041624</v>
      </c>
      <c r="E2669" s="62">
        <v>0.25380173316953081</v>
      </c>
      <c r="F2669" s="62">
        <v>0.22020579677554575</v>
      </c>
      <c r="G2669" s="62">
        <v>0.45587492039275146</v>
      </c>
      <c r="H2669" s="62">
        <v>0.85973963907291606</v>
      </c>
      <c r="I2669" s="62">
        <v>0.57959203189887987</v>
      </c>
      <c r="J2669" s="62">
        <v>0.51095690619073086</v>
      </c>
      <c r="K2669" s="62"/>
      <c r="L2669" s="65">
        <f t="shared" si="379"/>
        <v>0.19183962079498093</v>
      </c>
      <c r="M2669" s="65">
        <f t="shared" si="380"/>
        <v>0.18317021027390162</v>
      </c>
      <c r="N2669" s="65">
        <f t="shared" si="381"/>
        <v>5.5074364186734365E-2</v>
      </c>
      <c r="O2669" s="65">
        <f t="shared" si="382"/>
        <v>4.7784126988390345E-2</v>
      </c>
      <c r="P2669" s="65">
        <f t="shared" si="383"/>
        <v>9.8923758619639951E-2</v>
      </c>
      <c r="Q2669" s="65">
        <f t="shared" si="384"/>
        <v>0.18656142886323565</v>
      </c>
      <c r="R2669" s="65">
        <f t="shared" si="385"/>
        <v>0.12577007353691461</v>
      </c>
      <c r="S2669" s="65">
        <f t="shared" si="386"/>
        <v>0.11087641673620255</v>
      </c>
      <c r="T2669" s="66">
        <f>(L2669*'Football Field'!$F$4)+(M2669*'Football Field'!$F$5)+(N2669*'Football Field'!$F$6)+(O2669*'Football Field'!$F$7)+(P2669*'Football Field'!$F$8)+(Q2669*'Football Field'!$F$9)+(R2669*'Football Field'!$F$10)+(S2669*'Football Field'!$F$11)</f>
        <v>134675917.32438946</v>
      </c>
    </row>
    <row r="2670" spans="2:20" x14ac:dyDescent="0.3">
      <c r="B2670" s="62">
        <f t="shared" si="378"/>
        <v>2643</v>
      </c>
      <c r="C2670" s="62">
        <v>0.14919064778415247</v>
      </c>
      <c r="D2670" s="62">
        <v>0.67943267997660994</v>
      </c>
      <c r="E2670" s="62">
        <v>0.74474973158297153</v>
      </c>
      <c r="F2670" s="62">
        <v>0.13907443643834794</v>
      </c>
      <c r="G2670" s="62">
        <v>0.92383654188895237</v>
      </c>
      <c r="H2670" s="62">
        <v>0.15149232204710306</v>
      </c>
      <c r="I2670" s="62">
        <v>0.46163289336291435</v>
      </c>
      <c r="J2670" s="62">
        <v>0.12571325918372622</v>
      </c>
      <c r="K2670" s="62"/>
      <c r="L2670" s="65">
        <f t="shared" si="379"/>
        <v>4.4203031813515536E-2</v>
      </c>
      <c r="M2670" s="65">
        <f t="shared" si="380"/>
        <v>0.20130607926308913</v>
      </c>
      <c r="N2670" s="65">
        <f t="shared" si="381"/>
        <v>0.22065857724472016</v>
      </c>
      <c r="O2670" s="65">
        <f t="shared" si="382"/>
        <v>4.1205744660517837E-2</v>
      </c>
      <c r="P2670" s="65">
        <f t="shared" si="383"/>
        <v>0.27371940974937781</v>
      </c>
      <c r="Q2670" s="65">
        <f t="shared" si="384"/>
        <v>4.4884984618069022E-2</v>
      </c>
      <c r="R2670" s="65">
        <f t="shared" si="385"/>
        <v>0.13677515162350329</v>
      </c>
      <c r="S2670" s="65">
        <f t="shared" si="386"/>
        <v>3.7247021027207089E-2</v>
      </c>
      <c r="T2670" s="66">
        <f>(L2670*'Football Field'!$F$4)+(M2670*'Football Field'!$F$5)+(N2670*'Football Field'!$F$6)+(O2670*'Football Field'!$F$7)+(P2670*'Football Field'!$F$8)+(Q2670*'Football Field'!$F$9)+(R2670*'Football Field'!$F$10)+(S2670*'Football Field'!$F$11)</f>
        <v>154904302.59086525</v>
      </c>
    </row>
    <row r="2671" spans="2:20" x14ac:dyDescent="0.3">
      <c r="B2671" s="62">
        <f t="shared" si="378"/>
        <v>2644</v>
      </c>
      <c r="C2671" s="62">
        <v>0.17268898385553055</v>
      </c>
      <c r="D2671" s="62">
        <v>0.6430152642508854</v>
      </c>
      <c r="E2671" s="62">
        <v>0.77526392818337031</v>
      </c>
      <c r="F2671" s="62">
        <v>0.52950413625917214</v>
      </c>
      <c r="G2671" s="62">
        <v>0.83825649890556286</v>
      </c>
      <c r="H2671" s="62">
        <v>0.13770023065279513</v>
      </c>
      <c r="I2671" s="62">
        <v>0.26915475230414054</v>
      </c>
      <c r="J2671" s="62">
        <v>0.69532362444191798</v>
      </c>
      <c r="K2671" s="62"/>
      <c r="L2671" s="65">
        <f t="shared" si="379"/>
        <v>4.252472810726881E-2</v>
      </c>
      <c r="M2671" s="65">
        <f t="shared" si="380"/>
        <v>0.15834275395336275</v>
      </c>
      <c r="N2671" s="65">
        <f t="shared" si="381"/>
        <v>0.19090903786284083</v>
      </c>
      <c r="O2671" s="65">
        <f t="shared" si="382"/>
        <v>0.13039059541246109</v>
      </c>
      <c r="P2671" s="65">
        <f t="shared" si="383"/>
        <v>0.20642098241733622</v>
      </c>
      <c r="Q2671" s="65">
        <f t="shared" si="384"/>
        <v>3.3908734292611806E-2</v>
      </c>
      <c r="R2671" s="65">
        <f t="shared" si="385"/>
        <v>6.627946036261477E-2</v>
      </c>
      <c r="S2671" s="65">
        <f t="shared" si="386"/>
        <v>0.1712237075915036</v>
      </c>
      <c r="T2671" s="66">
        <f>(L2671*'Football Field'!$F$4)+(M2671*'Football Field'!$F$5)+(N2671*'Football Field'!$F$6)+(O2671*'Football Field'!$F$7)+(P2671*'Football Field'!$F$8)+(Q2671*'Football Field'!$F$9)+(R2671*'Football Field'!$F$10)+(S2671*'Football Field'!$F$11)</f>
        <v>140640258.95443645</v>
      </c>
    </row>
    <row r="2672" spans="2:20" x14ac:dyDescent="0.3">
      <c r="B2672" s="62">
        <f t="shared" si="378"/>
        <v>2645</v>
      </c>
      <c r="C2672" s="62">
        <v>0.15684010050718522</v>
      </c>
      <c r="D2672" s="62">
        <v>0.92112612455701892</v>
      </c>
      <c r="E2672" s="62">
        <v>0.76590047392962968</v>
      </c>
      <c r="F2672" s="62">
        <v>0.80503679894433378</v>
      </c>
      <c r="G2672" s="62">
        <v>0.35007653063930178</v>
      </c>
      <c r="H2672" s="62">
        <v>0.13543663709237452</v>
      </c>
      <c r="I2672" s="62">
        <v>0.71750079042102932</v>
      </c>
      <c r="J2672" s="62">
        <v>0.9730757148848338</v>
      </c>
      <c r="K2672" s="62"/>
      <c r="L2672" s="65">
        <f t="shared" si="379"/>
        <v>3.2505766319140539E-2</v>
      </c>
      <c r="M2672" s="65">
        <f t="shared" si="380"/>
        <v>0.19090723901910714</v>
      </c>
      <c r="N2672" s="65">
        <f t="shared" si="381"/>
        <v>0.15873607418489877</v>
      </c>
      <c r="O2672" s="65">
        <f t="shared" si="382"/>
        <v>0.16684724110843452</v>
      </c>
      <c r="P2672" s="65">
        <f t="shared" si="383"/>
        <v>7.2554824065898013E-2</v>
      </c>
      <c r="Q2672" s="65">
        <f t="shared" si="384"/>
        <v>2.8069809073944581E-2</v>
      </c>
      <c r="R2672" s="65">
        <f t="shared" si="385"/>
        <v>0.14870503749872394</v>
      </c>
      <c r="S2672" s="65">
        <f t="shared" si="386"/>
        <v>0.20167400872985258</v>
      </c>
      <c r="T2672" s="66">
        <f>(L2672*'Football Field'!$F$4)+(M2672*'Football Field'!$F$5)+(N2672*'Football Field'!$F$6)+(O2672*'Football Field'!$F$7)+(P2672*'Football Field'!$F$8)+(Q2672*'Football Field'!$F$9)+(R2672*'Football Field'!$F$10)+(S2672*'Football Field'!$F$11)</f>
        <v>140702975.91204441</v>
      </c>
    </row>
    <row r="2673" spans="2:20" x14ac:dyDescent="0.3">
      <c r="B2673" s="62">
        <f t="shared" si="378"/>
        <v>2646</v>
      </c>
      <c r="C2673" s="62">
        <v>0.31799521388066943</v>
      </c>
      <c r="D2673" s="62">
        <v>0.33137069867515823</v>
      </c>
      <c r="E2673" s="62">
        <v>0.95889863305754708</v>
      </c>
      <c r="F2673" s="62">
        <v>0.13267854241991184</v>
      </c>
      <c r="G2673" s="62">
        <v>0.97522556110872605</v>
      </c>
      <c r="H2673" s="62">
        <v>0.45302653924837644</v>
      </c>
      <c r="I2673" s="62">
        <v>0.21912776774312182</v>
      </c>
      <c r="J2673" s="62">
        <v>0.81441643714942014</v>
      </c>
      <c r="K2673" s="62"/>
      <c r="L2673" s="65">
        <f t="shared" si="379"/>
        <v>7.5663795473235471E-2</v>
      </c>
      <c r="M2673" s="65">
        <f t="shared" si="380"/>
        <v>7.8846358925984003E-2</v>
      </c>
      <c r="N2673" s="65">
        <f t="shared" si="381"/>
        <v>0.22816038381778231</v>
      </c>
      <c r="O2673" s="65">
        <f t="shared" si="382"/>
        <v>3.1569538342531206E-2</v>
      </c>
      <c r="P2673" s="65">
        <f t="shared" si="383"/>
        <v>0.23204521381158913</v>
      </c>
      <c r="Q2673" s="65">
        <f t="shared" si="384"/>
        <v>0.10779315509603819</v>
      </c>
      <c r="R2673" s="65">
        <f t="shared" si="385"/>
        <v>5.2139270898724985E-2</v>
      </c>
      <c r="S2673" s="65">
        <f t="shared" si="386"/>
        <v>0.19378228363411473</v>
      </c>
      <c r="T2673" s="66">
        <f>(L2673*'Football Field'!$F$4)+(M2673*'Football Field'!$F$5)+(N2673*'Football Field'!$F$6)+(O2673*'Football Field'!$F$7)+(P2673*'Football Field'!$F$8)+(Q2673*'Football Field'!$F$9)+(R2673*'Football Field'!$F$10)+(S2673*'Football Field'!$F$11)</f>
        <v>141319647.98793489</v>
      </c>
    </row>
    <row r="2674" spans="2:20" x14ac:dyDescent="0.3">
      <c r="B2674" s="62">
        <f t="shared" si="378"/>
        <v>2647</v>
      </c>
      <c r="C2674" s="62">
        <v>0.42517185591462281</v>
      </c>
      <c r="D2674" s="62">
        <v>0.30345582115019687</v>
      </c>
      <c r="E2674" s="62">
        <v>0.81702619589302161</v>
      </c>
      <c r="F2674" s="62">
        <v>0.64085320238672816</v>
      </c>
      <c r="G2674" s="62">
        <v>0.79784368311131515</v>
      </c>
      <c r="H2674" s="62">
        <v>0.70054795700189276</v>
      </c>
      <c r="I2674" s="62">
        <v>0.82304111445870676</v>
      </c>
      <c r="J2674" s="62">
        <v>0.87770496450531377</v>
      </c>
      <c r="K2674" s="62"/>
      <c r="L2674" s="65">
        <f t="shared" si="379"/>
        <v>7.8945395053716907E-2</v>
      </c>
      <c r="M2674" s="65">
        <f t="shared" si="380"/>
        <v>5.6345309193896784E-2</v>
      </c>
      <c r="N2674" s="65">
        <f t="shared" si="381"/>
        <v>0.15170443411701781</v>
      </c>
      <c r="O2674" s="65">
        <f t="shared" si="382"/>
        <v>0.1189928461398892</v>
      </c>
      <c r="P2674" s="65">
        <f t="shared" si="383"/>
        <v>0.14814264838588775</v>
      </c>
      <c r="Q2674" s="65">
        <f t="shared" si="384"/>
        <v>0.13007689584866197</v>
      </c>
      <c r="R2674" s="65">
        <f t="shared" si="385"/>
        <v>0.15282127690841674</v>
      </c>
      <c r="S2674" s="65">
        <f t="shared" si="386"/>
        <v>0.16297119435251281</v>
      </c>
      <c r="T2674" s="66">
        <f>(L2674*'Football Field'!$F$4)+(M2674*'Football Field'!$F$5)+(N2674*'Football Field'!$F$6)+(O2674*'Football Field'!$F$7)+(P2674*'Football Field'!$F$8)+(Q2674*'Football Field'!$F$9)+(R2674*'Football Field'!$F$10)+(S2674*'Football Field'!$F$11)</f>
        <v>146853190.73916468</v>
      </c>
    </row>
    <row r="2675" spans="2:20" x14ac:dyDescent="0.3">
      <c r="B2675" s="62">
        <f t="shared" si="378"/>
        <v>2648</v>
      </c>
      <c r="C2675" s="62">
        <v>0.72606695570771884</v>
      </c>
      <c r="D2675" s="62">
        <v>0.23484249325825324</v>
      </c>
      <c r="E2675" s="62">
        <v>0.47051883651263504</v>
      </c>
      <c r="F2675" s="62">
        <v>0.64086117916156748</v>
      </c>
      <c r="G2675" s="62">
        <v>5.9764779510103172E-2</v>
      </c>
      <c r="H2675" s="62">
        <v>0.78066449508542191</v>
      </c>
      <c r="I2675" s="62">
        <v>0.21784833753426536</v>
      </c>
      <c r="J2675" s="62">
        <v>0.33733787591001307</v>
      </c>
      <c r="K2675" s="62"/>
      <c r="L2675" s="65">
        <f t="shared" si="379"/>
        <v>0.20936760540297339</v>
      </c>
      <c r="M2675" s="65">
        <f t="shared" si="380"/>
        <v>6.7718837875521423E-2</v>
      </c>
      <c r="N2675" s="65">
        <f t="shared" si="381"/>
        <v>0.13567812351633818</v>
      </c>
      <c r="O2675" s="65">
        <f t="shared" si="382"/>
        <v>0.18479779230002064</v>
      </c>
      <c r="P2675" s="65">
        <f t="shared" si="383"/>
        <v>1.7233684407618285E-2</v>
      </c>
      <c r="Q2675" s="65">
        <f t="shared" si="384"/>
        <v>0.22511127200361375</v>
      </c>
      <c r="R2675" s="65">
        <f t="shared" si="385"/>
        <v>6.2818427986589806E-2</v>
      </c>
      <c r="S2675" s="65">
        <f t="shared" si="386"/>
        <v>9.727425650732445E-2</v>
      </c>
      <c r="T2675" s="66">
        <f>(L2675*'Football Field'!$F$4)+(M2675*'Football Field'!$F$5)+(N2675*'Football Field'!$F$6)+(O2675*'Football Field'!$F$7)+(P2675*'Football Field'!$F$8)+(Q2675*'Football Field'!$F$9)+(R2675*'Football Field'!$F$10)+(S2675*'Football Field'!$F$11)</f>
        <v>122502494.76462704</v>
      </c>
    </row>
    <row r="2676" spans="2:20" x14ac:dyDescent="0.3">
      <c r="B2676" s="62">
        <f t="shared" si="378"/>
        <v>2649</v>
      </c>
      <c r="C2676" s="62">
        <v>0.38430877431069921</v>
      </c>
      <c r="D2676" s="62">
        <v>0.81928950678542245</v>
      </c>
      <c r="E2676" s="62">
        <v>0.90180303385947203</v>
      </c>
      <c r="F2676" s="62">
        <v>0.39821555672332731</v>
      </c>
      <c r="G2676" s="62">
        <v>0.92460828945007345</v>
      </c>
      <c r="H2676" s="62">
        <v>6.9281236501987253E-2</v>
      </c>
      <c r="I2676" s="62">
        <v>0.65780165989927342</v>
      </c>
      <c r="J2676" s="62">
        <v>0.54219954464317188</v>
      </c>
      <c r="K2676" s="62"/>
      <c r="L2676" s="65">
        <f t="shared" si="379"/>
        <v>8.1811208593444013E-2</v>
      </c>
      <c r="M2676" s="65">
        <f t="shared" si="380"/>
        <v>0.17440940519316167</v>
      </c>
      <c r="N2676" s="65">
        <f t="shared" si="381"/>
        <v>0.19197478966127249</v>
      </c>
      <c r="O2676" s="65">
        <f t="shared" si="382"/>
        <v>8.4771668392634919E-2</v>
      </c>
      <c r="P2676" s="65">
        <f t="shared" si="383"/>
        <v>0.19682954616662651</v>
      </c>
      <c r="Q2676" s="65">
        <f t="shared" si="384"/>
        <v>1.4748509713945424E-2</v>
      </c>
      <c r="R2676" s="65">
        <f t="shared" si="385"/>
        <v>0.14003205861655743</v>
      </c>
      <c r="S2676" s="65">
        <f t="shared" si="386"/>
        <v>0.11542281366235764</v>
      </c>
      <c r="T2676" s="66">
        <f>(L2676*'Football Field'!$F$4)+(M2676*'Football Field'!$F$5)+(N2676*'Football Field'!$F$6)+(O2676*'Football Field'!$F$7)+(P2676*'Football Field'!$F$8)+(Q2676*'Football Field'!$F$9)+(R2676*'Football Field'!$F$10)+(S2676*'Football Field'!$F$11)</f>
        <v>149122379.28343287</v>
      </c>
    </row>
    <row r="2677" spans="2:20" x14ac:dyDescent="0.3">
      <c r="B2677" s="62">
        <f t="shared" si="378"/>
        <v>2650</v>
      </c>
      <c r="C2677" s="62">
        <v>0.7761112102367721</v>
      </c>
      <c r="D2677" s="62">
        <v>0.23755890031774929</v>
      </c>
      <c r="E2677" s="62">
        <v>0.22067599573995689</v>
      </c>
      <c r="F2677" s="62">
        <v>0.74595583106962504</v>
      </c>
      <c r="G2677" s="62">
        <v>0.55903454966508059</v>
      </c>
      <c r="H2677" s="62">
        <v>0.3943512243012105</v>
      </c>
      <c r="I2677" s="62">
        <v>0.78820623597387807</v>
      </c>
      <c r="J2677" s="62">
        <v>0.90048847334148296</v>
      </c>
      <c r="K2677" s="62"/>
      <c r="L2677" s="65">
        <f t="shared" si="379"/>
        <v>0.16790285606190672</v>
      </c>
      <c r="M2677" s="65">
        <f t="shared" si="380"/>
        <v>5.1393173194995388E-2</v>
      </c>
      <c r="N2677" s="65">
        <f t="shared" si="381"/>
        <v>4.7740748310722433E-2</v>
      </c>
      <c r="O2677" s="65">
        <f t="shared" si="382"/>
        <v>0.1613790818643287</v>
      </c>
      <c r="P2677" s="65">
        <f t="shared" si="383"/>
        <v>0.12094078308366847</v>
      </c>
      <c r="Q2677" s="65">
        <f t="shared" si="384"/>
        <v>8.5313413823107906E-2</v>
      </c>
      <c r="R2677" s="65">
        <f t="shared" si="385"/>
        <v>0.1705194776731096</v>
      </c>
      <c r="S2677" s="65">
        <f t="shared" si="386"/>
        <v>0.19481046598816096</v>
      </c>
      <c r="T2677" s="66">
        <f>(L2677*'Football Field'!$F$4)+(M2677*'Football Field'!$F$5)+(N2677*'Football Field'!$F$6)+(O2677*'Football Field'!$F$7)+(P2677*'Football Field'!$F$8)+(Q2677*'Football Field'!$F$9)+(R2677*'Football Field'!$F$10)+(S2677*'Football Field'!$F$11)</f>
        <v>144495252.546799</v>
      </c>
    </row>
    <row r="2678" spans="2:20" x14ac:dyDescent="0.3">
      <c r="B2678" s="62">
        <f t="shared" si="378"/>
        <v>2651</v>
      </c>
      <c r="C2678" s="62">
        <v>0.99241819152137234</v>
      </c>
      <c r="D2678" s="62">
        <v>0.48945375182716677</v>
      </c>
      <c r="E2678" s="62">
        <v>0.26499575633980588</v>
      </c>
      <c r="F2678" s="62">
        <v>0.39856746471822313</v>
      </c>
      <c r="G2678" s="62">
        <v>0.47699212044084538</v>
      </c>
      <c r="H2678" s="62">
        <v>0.10709135270050485</v>
      </c>
      <c r="I2678" s="62">
        <v>0.56066414079826787</v>
      </c>
      <c r="J2678" s="62">
        <v>0.96194962527124306</v>
      </c>
      <c r="K2678" s="62"/>
      <c r="L2678" s="65">
        <f t="shared" si="379"/>
        <v>0.23339305960395057</v>
      </c>
      <c r="M2678" s="65">
        <f t="shared" si="380"/>
        <v>0.11510783422707446</v>
      </c>
      <c r="N2678" s="65">
        <f t="shared" si="381"/>
        <v>6.232067376697048E-2</v>
      </c>
      <c r="O2678" s="65">
        <f t="shared" si="382"/>
        <v>9.3733549872329611E-2</v>
      </c>
      <c r="P2678" s="65">
        <f t="shared" si="383"/>
        <v>0.11217715610996788</v>
      </c>
      <c r="Q2678" s="65">
        <f t="shared" si="384"/>
        <v>2.5185328803354921E-2</v>
      </c>
      <c r="R2678" s="65">
        <f t="shared" si="385"/>
        <v>0.13185481720213893</v>
      </c>
      <c r="S2678" s="65">
        <f t="shared" si="386"/>
        <v>0.22622758041421304</v>
      </c>
      <c r="T2678" s="66">
        <f>(L2678*'Football Field'!$F$4)+(M2678*'Football Field'!$F$5)+(N2678*'Football Field'!$F$6)+(O2678*'Football Field'!$F$7)+(P2678*'Football Field'!$F$8)+(Q2678*'Football Field'!$F$9)+(R2678*'Football Field'!$F$10)+(S2678*'Football Field'!$F$11)</f>
        <v>138036438.25860244</v>
      </c>
    </row>
    <row r="2679" spans="2:20" x14ac:dyDescent="0.3">
      <c r="B2679" s="62">
        <f t="shared" si="378"/>
        <v>2652</v>
      </c>
      <c r="C2679" s="62">
        <v>0.81115701188102662</v>
      </c>
      <c r="D2679" s="62">
        <v>0.10992358501208799</v>
      </c>
      <c r="E2679" s="62">
        <v>0.78534059433302805</v>
      </c>
      <c r="F2679" s="62">
        <v>0.28243882005849663</v>
      </c>
      <c r="G2679" s="62">
        <v>0.86213407113614859</v>
      </c>
      <c r="H2679" s="62">
        <v>1.1211497459478914E-2</v>
      </c>
      <c r="I2679" s="62">
        <v>8.6406597112229422E-2</v>
      </c>
      <c r="J2679" s="62">
        <v>0.47979722069954756</v>
      </c>
      <c r="K2679" s="62"/>
      <c r="L2679" s="65">
        <f t="shared" si="379"/>
        <v>0.23659864321544738</v>
      </c>
      <c r="M2679" s="65">
        <f t="shared" si="380"/>
        <v>3.2062560873297972E-2</v>
      </c>
      <c r="N2679" s="65">
        <f t="shared" si="381"/>
        <v>0.22906849889680858</v>
      </c>
      <c r="O2679" s="65">
        <f t="shared" si="382"/>
        <v>8.2381882469646256E-2</v>
      </c>
      <c r="P2679" s="65">
        <f t="shared" si="383"/>
        <v>0.25146765485957567</v>
      </c>
      <c r="Q2679" s="65">
        <f t="shared" si="384"/>
        <v>3.2701746375524273E-3</v>
      </c>
      <c r="R2679" s="65">
        <f t="shared" si="385"/>
        <v>2.5203115231919825E-2</v>
      </c>
      <c r="S2679" s="65">
        <f t="shared" si="386"/>
        <v>0.13994746981575193</v>
      </c>
      <c r="T2679" s="66">
        <f>(L2679*'Football Field'!$F$4)+(M2679*'Football Field'!$F$5)+(N2679*'Football Field'!$F$6)+(O2679*'Football Field'!$F$7)+(P2679*'Football Field'!$F$8)+(Q2679*'Football Field'!$F$9)+(R2679*'Football Field'!$F$10)+(S2679*'Football Field'!$F$11)</f>
        <v>138518028.66795152</v>
      </c>
    </row>
    <row r="2680" spans="2:20" x14ac:dyDescent="0.3">
      <c r="B2680" s="62">
        <f t="shared" si="378"/>
        <v>2653</v>
      </c>
      <c r="C2680" s="62">
        <v>0.96470834628719615</v>
      </c>
      <c r="D2680" s="62">
        <v>0.40177834207008378</v>
      </c>
      <c r="E2680" s="62">
        <v>8.8969669126818918E-2</v>
      </c>
      <c r="F2680" s="62">
        <v>0.19701704902676909</v>
      </c>
      <c r="G2680" s="62">
        <v>0.61931704121946396</v>
      </c>
      <c r="H2680" s="62">
        <v>0.95036394866461682</v>
      </c>
      <c r="I2680" s="62">
        <v>7.0478559953128128E-2</v>
      </c>
      <c r="J2680" s="62">
        <v>0.85454569599053654</v>
      </c>
      <c r="K2680" s="62"/>
      <c r="L2680" s="65">
        <f t="shared" si="379"/>
        <v>0.23261798614419288</v>
      </c>
      <c r="M2680" s="65">
        <f t="shared" si="380"/>
        <v>9.6879921448167927E-2</v>
      </c>
      <c r="N2680" s="65">
        <f t="shared" si="381"/>
        <v>2.1453059196436714E-2</v>
      </c>
      <c r="O2680" s="65">
        <f t="shared" si="382"/>
        <v>4.7506284523255407E-2</v>
      </c>
      <c r="P2680" s="65">
        <f t="shared" si="383"/>
        <v>0.14933454599797097</v>
      </c>
      <c r="Q2680" s="65">
        <f t="shared" si="384"/>
        <v>0.22915915332673265</v>
      </c>
      <c r="R2680" s="65">
        <f t="shared" si="385"/>
        <v>1.6994339010060474E-2</v>
      </c>
      <c r="S2680" s="65">
        <f t="shared" si="386"/>
        <v>0.20605471035318293</v>
      </c>
      <c r="T2680" s="66">
        <f>(L2680*'Football Field'!$F$4)+(M2680*'Football Field'!$F$5)+(N2680*'Football Field'!$F$6)+(O2680*'Football Field'!$F$7)+(P2680*'Football Field'!$F$8)+(Q2680*'Football Field'!$F$9)+(R2680*'Football Field'!$F$10)+(S2680*'Football Field'!$F$11)</f>
        <v>123645224.54004</v>
      </c>
    </row>
    <row r="2681" spans="2:20" x14ac:dyDescent="0.3">
      <c r="B2681" s="62">
        <f t="shared" si="378"/>
        <v>2654</v>
      </c>
      <c r="C2681" s="62">
        <v>0.14669521199448576</v>
      </c>
      <c r="D2681" s="62">
        <v>0.7740590356789081</v>
      </c>
      <c r="E2681" s="62">
        <v>2.2286435350614808E-2</v>
      </c>
      <c r="F2681" s="62">
        <v>0.65202348145883782</v>
      </c>
      <c r="G2681" s="62">
        <v>0.3297571397288882</v>
      </c>
      <c r="H2681" s="62">
        <v>0.86978666450477027</v>
      </c>
      <c r="I2681" s="62">
        <v>0.22534845936223658</v>
      </c>
      <c r="J2681" s="62">
        <v>0.24838742754364074</v>
      </c>
      <c r="K2681" s="62"/>
      <c r="L2681" s="65">
        <f t="shared" si="379"/>
        <v>4.488365315116178E-2</v>
      </c>
      <c r="M2681" s="65">
        <f t="shared" si="380"/>
        <v>0.23683525047321133</v>
      </c>
      <c r="N2681" s="65">
        <f t="shared" si="381"/>
        <v>6.8188771852375554E-3</v>
      </c>
      <c r="O2681" s="65">
        <f t="shared" si="382"/>
        <v>0.1994965983573582</v>
      </c>
      <c r="P2681" s="65">
        <f t="shared" si="383"/>
        <v>0.1008942615268654</v>
      </c>
      <c r="Q2681" s="65">
        <f t="shared" si="384"/>
        <v>0.2661245887603032</v>
      </c>
      <c r="R2681" s="65">
        <f t="shared" si="385"/>
        <v>6.8948822191575693E-2</v>
      </c>
      <c r="S2681" s="65">
        <f t="shared" si="386"/>
        <v>7.5997948354286901E-2</v>
      </c>
      <c r="T2681" s="66">
        <f>(L2681*'Football Field'!$F$4)+(M2681*'Football Field'!$F$5)+(N2681*'Football Field'!$F$6)+(O2681*'Football Field'!$F$7)+(P2681*'Football Field'!$F$8)+(Q2681*'Football Field'!$F$9)+(R2681*'Football Field'!$F$10)+(S2681*'Football Field'!$F$11)</f>
        <v>127029733.12408224</v>
      </c>
    </row>
    <row r="2682" spans="2:20" x14ac:dyDescent="0.3">
      <c r="B2682" s="62">
        <f t="shared" si="378"/>
        <v>2655</v>
      </c>
      <c r="C2682" s="62">
        <v>0.42605551577882994</v>
      </c>
      <c r="D2682" s="62">
        <v>0.16318983388423736</v>
      </c>
      <c r="E2682" s="62">
        <v>0.40805723705600738</v>
      </c>
      <c r="F2682" s="62">
        <v>0.33776344085833043</v>
      </c>
      <c r="G2682" s="62">
        <v>0.81962248859656195</v>
      </c>
      <c r="H2682" s="62">
        <v>3.5356714102270814E-2</v>
      </c>
      <c r="I2682" s="62">
        <v>7.7016368435358085E-2</v>
      </c>
      <c r="J2682" s="62">
        <v>0.76321416559135991</v>
      </c>
      <c r="K2682" s="62"/>
      <c r="L2682" s="65">
        <f t="shared" si="379"/>
        <v>0.14059958529115388</v>
      </c>
      <c r="M2682" s="65">
        <f t="shared" si="380"/>
        <v>5.3853129740413369E-2</v>
      </c>
      <c r="N2682" s="65">
        <f t="shared" si="381"/>
        <v>0.13466009987043917</v>
      </c>
      <c r="O2682" s="65">
        <f t="shared" si="382"/>
        <v>0.11146293840224969</v>
      </c>
      <c r="P2682" s="65">
        <f t="shared" si="383"/>
        <v>0.27047785493710569</v>
      </c>
      <c r="Q2682" s="65">
        <f t="shared" si="384"/>
        <v>1.1667820638232839E-2</v>
      </c>
      <c r="R2682" s="65">
        <f t="shared" si="385"/>
        <v>2.5415630267918505E-2</v>
      </c>
      <c r="S2682" s="65">
        <f t="shared" si="386"/>
        <v>0.25186294085248689</v>
      </c>
      <c r="T2682" s="66">
        <f>(L2682*'Football Field'!$F$4)+(M2682*'Football Field'!$F$5)+(N2682*'Football Field'!$F$6)+(O2682*'Football Field'!$F$7)+(P2682*'Football Field'!$F$8)+(Q2682*'Football Field'!$F$9)+(R2682*'Football Field'!$F$10)+(S2682*'Football Field'!$F$11)</f>
        <v>139100820.31544</v>
      </c>
    </row>
    <row r="2683" spans="2:20" x14ac:dyDescent="0.3">
      <c r="B2683" s="62">
        <f t="shared" si="378"/>
        <v>2656</v>
      </c>
      <c r="C2683" s="62">
        <v>0.11347970292194109</v>
      </c>
      <c r="D2683" s="62">
        <v>0.80667104488232244</v>
      </c>
      <c r="E2683" s="62">
        <v>0.1603150751739435</v>
      </c>
      <c r="F2683" s="62">
        <v>0.37369181490908643</v>
      </c>
      <c r="G2683" s="62">
        <v>0.9187088593052839</v>
      </c>
      <c r="H2683" s="62">
        <v>0.46580988217437724</v>
      </c>
      <c r="I2683" s="62">
        <v>0.748078101876128</v>
      </c>
      <c r="J2683" s="62">
        <v>0.73843351991265027</v>
      </c>
      <c r="K2683" s="62"/>
      <c r="L2683" s="65">
        <f t="shared" si="379"/>
        <v>2.6236941120621391E-2</v>
      </c>
      <c r="M2683" s="65">
        <f t="shared" si="380"/>
        <v>0.18650542928232761</v>
      </c>
      <c r="N2683" s="65">
        <f t="shared" si="381"/>
        <v>3.7065458225424126E-2</v>
      </c>
      <c r="O2683" s="65">
        <f t="shared" si="382"/>
        <v>8.6398976139125575E-2</v>
      </c>
      <c r="P2683" s="65">
        <f t="shared" si="383"/>
        <v>0.21240900026999884</v>
      </c>
      <c r="Q2683" s="65">
        <f t="shared" si="384"/>
        <v>0.10769702543563614</v>
      </c>
      <c r="R2683" s="65">
        <f t="shared" si="385"/>
        <v>0.17295851687284672</v>
      </c>
      <c r="S2683" s="65">
        <f t="shared" si="386"/>
        <v>0.17072865265401954</v>
      </c>
      <c r="T2683" s="66">
        <f>(L2683*'Football Field'!$F$4)+(M2683*'Football Field'!$F$5)+(N2683*'Football Field'!$F$6)+(O2683*'Football Field'!$F$7)+(P2683*'Football Field'!$F$8)+(Q2683*'Football Field'!$F$9)+(R2683*'Football Field'!$F$10)+(S2683*'Football Field'!$F$11)</f>
        <v>151583342.80442169</v>
      </c>
    </row>
    <row r="2684" spans="2:20" x14ac:dyDescent="0.3">
      <c r="B2684" s="62">
        <f t="shared" si="378"/>
        <v>2657</v>
      </c>
      <c r="C2684" s="62">
        <v>0.53622484144503679</v>
      </c>
      <c r="D2684" s="62">
        <v>0.34683945299631691</v>
      </c>
      <c r="E2684" s="62">
        <v>0.59348779465360302</v>
      </c>
      <c r="F2684" s="62">
        <v>0.57594293514832384</v>
      </c>
      <c r="G2684" s="62">
        <v>0.70274670197075373</v>
      </c>
      <c r="H2684" s="62">
        <v>0.35910565626429514</v>
      </c>
      <c r="I2684" s="62">
        <v>3.6314729384342659E-2</v>
      </c>
      <c r="J2684" s="62">
        <v>0.91367613498939215</v>
      </c>
      <c r="K2684" s="62"/>
      <c r="L2684" s="65">
        <f t="shared" si="379"/>
        <v>0.1319341080581462</v>
      </c>
      <c r="M2684" s="65">
        <f t="shared" si="380"/>
        <v>8.5337250969442099E-2</v>
      </c>
      <c r="N2684" s="65">
        <f t="shared" si="381"/>
        <v>0.14602322902462037</v>
      </c>
      <c r="O2684" s="65">
        <f t="shared" si="382"/>
        <v>0.14170644768417259</v>
      </c>
      <c r="P2684" s="65">
        <f t="shared" si="383"/>
        <v>0.17290556525777581</v>
      </c>
      <c r="Q2684" s="65">
        <f t="shared" si="384"/>
        <v>8.8355258458724939E-2</v>
      </c>
      <c r="R2684" s="65">
        <f t="shared" si="385"/>
        <v>8.9349673129369492E-3</v>
      </c>
      <c r="S2684" s="65">
        <f t="shared" si="386"/>
        <v>0.224803173234181</v>
      </c>
      <c r="T2684" s="66">
        <f>(L2684*'Football Field'!$F$4)+(M2684*'Football Field'!$F$5)+(N2684*'Football Field'!$F$6)+(O2684*'Football Field'!$F$7)+(P2684*'Football Field'!$F$8)+(Q2684*'Football Field'!$F$9)+(R2684*'Football Field'!$F$10)+(S2684*'Football Field'!$F$11)</f>
        <v>129056425.66994517</v>
      </c>
    </row>
    <row r="2685" spans="2:20" x14ac:dyDescent="0.3">
      <c r="B2685" s="62">
        <f t="shared" si="378"/>
        <v>2658</v>
      </c>
      <c r="C2685" s="62">
        <v>0.54786033226827824</v>
      </c>
      <c r="D2685" s="62">
        <v>0.57451556685843141</v>
      </c>
      <c r="E2685" s="62">
        <v>0.29073625877697418</v>
      </c>
      <c r="F2685" s="62">
        <v>0.50490951331640976</v>
      </c>
      <c r="G2685" s="62">
        <v>0.58177387985283846</v>
      </c>
      <c r="H2685" s="62">
        <v>0.68148368765937317</v>
      </c>
      <c r="I2685" s="62">
        <v>0.89932609224572457</v>
      </c>
      <c r="J2685" s="62">
        <v>0.29915387824845374</v>
      </c>
      <c r="K2685" s="62"/>
      <c r="L2685" s="65">
        <f t="shared" si="379"/>
        <v>0.12508914442468558</v>
      </c>
      <c r="M2685" s="65">
        <f t="shared" si="380"/>
        <v>0.13117514900091906</v>
      </c>
      <c r="N2685" s="65">
        <f t="shared" si="381"/>
        <v>6.6381790616366232E-2</v>
      </c>
      <c r="O2685" s="65">
        <f t="shared" si="382"/>
        <v>0.11528248225444858</v>
      </c>
      <c r="P2685" s="65">
        <f t="shared" si="383"/>
        <v>0.13283238919328319</v>
      </c>
      <c r="Q2685" s="65">
        <f t="shared" si="384"/>
        <v>0.1555984370610482</v>
      </c>
      <c r="R2685" s="65">
        <f t="shared" si="385"/>
        <v>0.20533688024473751</v>
      </c>
      <c r="S2685" s="65">
        <f t="shared" si="386"/>
        <v>6.8303727204511736E-2</v>
      </c>
      <c r="T2685" s="66">
        <f>(L2685*'Football Field'!$F$4)+(M2685*'Football Field'!$F$5)+(N2685*'Football Field'!$F$6)+(O2685*'Football Field'!$F$7)+(P2685*'Football Field'!$F$8)+(Q2685*'Football Field'!$F$9)+(R2685*'Football Field'!$F$10)+(S2685*'Football Field'!$F$11)</f>
        <v>149433321.22729409</v>
      </c>
    </row>
    <row r="2686" spans="2:20" x14ac:dyDescent="0.3">
      <c r="B2686" s="62">
        <f t="shared" si="378"/>
        <v>2659</v>
      </c>
      <c r="C2686" s="62">
        <v>0.60410267100636472</v>
      </c>
      <c r="D2686" s="62">
        <v>0.47378751769704341</v>
      </c>
      <c r="E2686" s="62">
        <v>0.25298218411067774</v>
      </c>
      <c r="F2686" s="62">
        <v>0.27411974237495229</v>
      </c>
      <c r="G2686" s="62">
        <v>0.10060170373023691</v>
      </c>
      <c r="H2686" s="62">
        <v>0.65440238681515162</v>
      </c>
      <c r="I2686" s="62">
        <v>0.43571116850453451</v>
      </c>
      <c r="J2686" s="62">
        <v>0.6438261501652216</v>
      </c>
      <c r="K2686" s="62"/>
      <c r="L2686" s="65">
        <f t="shared" si="379"/>
        <v>0.17563505827756432</v>
      </c>
      <c r="M2686" s="65">
        <f t="shared" si="380"/>
        <v>0.13774760860315088</v>
      </c>
      <c r="N2686" s="65">
        <f t="shared" si="381"/>
        <v>7.3551306395392937E-2</v>
      </c>
      <c r="O2686" s="65">
        <f t="shared" si="382"/>
        <v>7.9696778772475274E-2</v>
      </c>
      <c r="P2686" s="65">
        <f t="shared" si="383"/>
        <v>2.9248647532128292E-2</v>
      </c>
      <c r="Q2686" s="65">
        <f t="shared" si="384"/>
        <v>0.19025905174990593</v>
      </c>
      <c r="R2686" s="65">
        <f t="shared" si="385"/>
        <v>0.12667740128510918</v>
      </c>
      <c r="S2686" s="65">
        <f t="shared" si="386"/>
        <v>0.18718414738427336</v>
      </c>
      <c r="T2686" s="66">
        <f>(L2686*'Football Field'!$F$4)+(M2686*'Football Field'!$F$5)+(N2686*'Football Field'!$F$6)+(O2686*'Football Field'!$F$7)+(P2686*'Football Field'!$F$8)+(Q2686*'Football Field'!$F$9)+(R2686*'Football Field'!$F$10)+(S2686*'Football Field'!$F$11)</f>
        <v>130613857.47529934</v>
      </c>
    </row>
    <row r="2687" spans="2:20" x14ac:dyDescent="0.3">
      <c r="B2687" s="62">
        <f t="shared" si="378"/>
        <v>2660</v>
      </c>
      <c r="C2687" s="62">
        <v>0.1608406464211537</v>
      </c>
      <c r="D2687" s="62">
        <v>0.44248208313746518</v>
      </c>
      <c r="E2687" s="62">
        <v>0.99079651146920256</v>
      </c>
      <c r="F2687" s="62">
        <v>0.83833924064785181</v>
      </c>
      <c r="G2687" s="62">
        <v>0.36632933573747539</v>
      </c>
      <c r="H2687" s="62">
        <v>0.70187914871611123</v>
      </c>
      <c r="I2687" s="62">
        <v>0.74290078787654434</v>
      </c>
      <c r="J2687" s="62">
        <v>0.42241822413877128</v>
      </c>
      <c r="K2687" s="62"/>
      <c r="L2687" s="65">
        <f t="shared" si="379"/>
        <v>3.4470880790154416E-2</v>
      </c>
      <c r="M2687" s="65">
        <f t="shared" si="380"/>
        <v>9.4831421528064203E-2</v>
      </c>
      <c r="N2687" s="65">
        <f t="shared" si="381"/>
        <v>0.21234451113014099</v>
      </c>
      <c r="O2687" s="65">
        <f t="shared" si="382"/>
        <v>0.17967033003841487</v>
      </c>
      <c r="P2687" s="65">
        <f t="shared" si="383"/>
        <v>7.851059507108632E-2</v>
      </c>
      <c r="Q2687" s="65">
        <f t="shared" si="384"/>
        <v>0.1504246159340609</v>
      </c>
      <c r="R2687" s="65">
        <f t="shared" si="385"/>
        <v>0.1592162495464588</v>
      </c>
      <c r="S2687" s="65">
        <f t="shared" si="386"/>
        <v>9.0531395961619562E-2</v>
      </c>
      <c r="T2687" s="66">
        <f>(L2687*'Football Field'!$F$4)+(M2687*'Football Field'!$F$5)+(N2687*'Football Field'!$F$6)+(O2687*'Football Field'!$F$7)+(P2687*'Football Field'!$F$8)+(Q2687*'Football Field'!$F$9)+(R2687*'Football Field'!$F$10)+(S2687*'Football Field'!$F$11)</f>
        <v>143579533.89124909</v>
      </c>
    </row>
    <row r="2688" spans="2:20" x14ac:dyDescent="0.3">
      <c r="B2688" s="62">
        <f t="shared" si="378"/>
        <v>2661</v>
      </c>
      <c r="C2688" s="62">
        <v>0.40130392035980489</v>
      </c>
      <c r="D2688" s="62">
        <v>0.61168264366811276</v>
      </c>
      <c r="E2688" s="62">
        <v>0.35244957222739381</v>
      </c>
      <c r="F2688" s="62">
        <v>0.26859726547838247</v>
      </c>
      <c r="G2688" s="62">
        <v>0.30898834298516786</v>
      </c>
      <c r="H2688" s="62">
        <v>0.53000413621971199</v>
      </c>
      <c r="I2688" s="62">
        <v>0.75588200117246296</v>
      </c>
      <c r="J2688" s="62">
        <v>0.47989215340402869</v>
      </c>
      <c r="K2688" s="62"/>
      <c r="L2688" s="65">
        <f t="shared" si="379"/>
        <v>0.10820316989780042</v>
      </c>
      <c r="M2688" s="65">
        <f t="shared" si="380"/>
        <v>0.16492737214481942</v>
      </c>
      <c r="N2688" s="65">
        <f t="shared" si="381"/>
        <v>9.5030621455019157E-2</v>
      </c>
      <c r="O2688" s="65">
        <f t="shared" si="382"/>
        <v>7.2421608850928673E-2</v>
      </c>
      <c r="P2688" s="65">
        <f t="shared" si="383"/>
        <v>8.3312214200369147E-2</v>
      </c>
      <c r="Q2688" s="65">
        <f t="shared" si="384"/>
        <v>0.14290447884610927</v>
      </c>
      <c r="R2688" s="65">
        <f t="shared" si="385"/>
        <v>0.20380769896845857</v>
      </c>
      <c r="S2688" s="65">
        <f t="shared" si="386"/>
        <v>0.12939283563649526</v>
      </c>
      <c r="T2688" s="66">
        <f>(L2688*'Football Field'!$F$4)+(M2688*'Football Field'!$F$5)+(N2688*'Football Field'!$F$6)+(O2688*'Football Field'!$F$7)+(P2688*'Football Field'!$F$8)+(Q2688*'Football Field'!$F$9)+(R2688*'Football Field'!$F$10)+(S2688*'Football Field'!$F$11)</f>
        <v>146052915.17809832</v>
      </c>
    </row>
    <row r="2689" spans="2:20" x14ac:dyDescent="0.3">
      <c r="B2689" s="62">
        <f t="shared" si="378"/>
        <v>2662</v>
      </c>
      <c r="C2689" s="62">
        <v>0.81319107616066622</v>
      </c>
      <c r="D2689" s="62">
        <v>0.77627031561579174</v>
      </c>
      <c r="E2689" s="62">
        <v>0.59701053338219812</v>
      </c>
      <c r="F2689" s="62">
        <v>0.72925038608523141</v>
      </c>
      <c r="G2689" s="62">
        <v>0.73544643137790977</v>
      </c>
      <c r="H2689" s="62">
        <v>0.60604450879249083</v>
      </c>
      <c r="I2689" s="62">
        <v>4.5326930254280917E-2</v>
      </c>
      <c r="J2689" s="62">
        <v>0.53868782640021917</v>
      </c>
      <c r="K2689" s="62"/>
      <c r="L2689" s="65">
        <f t="shared" si="379"/>
        <v>0.16797206717083668</v>
      </c>
      <c r="M2689" s="65">
        <f t="shared" si="380"/>
        <v>0.1603457458153171</v>
      </c>
      <c r="N2689" s="65">
        <f t="shared" si="381"/>
        <v>0.12331799543156642</v>
      </c>
      <c r="O2689" s="65">
        <f t="shared" si="382"/>
        <v>0.15063334857804733</v>
      </c>
      <c r="P2689" s="65">
        <f t="shared" si="383"/>
        <v>0.15191319850090812</v>
      </c>
      <c r="Q2689" s="65">
        <f t="shared" si="384"/>
        <v>0.12518404582110312</v>
      </c>
      <c r="R2689" s="65">
        <f t="shared" si="385"/>
        <v>9.3626927256339389E-3</v>
      </c>
      <c r="S2689" s="65">
        <f t="shared" si="386"/>
        <v>0.11127090595658744</v>
      </c>
      <c r="T2689" s="66">
        <f>(L2689*'Football Field'!$F$4)+(M2689*'Football Field'!$F$5)+(N2689*'Football Field'!$F$6)+(O2689*'Football Field'!$F$7)+(P2689*'Football Field'!$F$8)+(Q2689*'Football Field'!$F$9)+(R2689*'Football Field'!$F$10)+(S2689*'Football Field'!$F$11)</f>
        <v>125571055.25557397</v>
      </c>
    </row>
    <row r="2690" spans="2:20" x14ac:dyDescent="0.3">
      <c r="B2690" s="62">
        <f t="shared" si="378"/>
        <v>2663</v>
      </c>
      <c r="C2690" s="62">
        <v>0.55827557333949096</v>
      </c>
      <c r="D2690" s="62">
        <v>0.39323845154145487</v>
      </c>
      <c r="E2690" s="62">
        <v>0.29459845910771554</v>
      </c>
      <c r="F2690" s="62">
        <v>0.21000002427899722</v>
      </c>
      <c r="G2690" s="62">
        <v>0.21445867017377873</v>
      </c>
      <c r="H2690" s="62">
        <v>0.86663475475555152</v>
      </c>
      <c r="I2690" s="62">
        <v>8.4148259253748914E-2</v>
      </c>
      <c r="J2690" s="62">
        <v>0.2260800391160307</v>
      </c>
      <c r="K2690" s="62"/>
      <c r="L2690" s="65">
        <f t="shared" si="379"/>
        <v>0.19606267535538693</v>
      </c>
      <c r="M2690" s="65">
        <f t="shared" si="380"/>
        <v>0.13810273374605034</v>
      </c>
      <c r="N2690" s="65">
        <f t="shared" si="381"/>
        <v>0.10346102320530721</v>
      </c>
      <c r="O2690" s="65">
        <f t="shared" si="382"/>
        <v>7.3750614483357915E-2</v>
      </c>
      <c r="P2690" s="65">
        <f t="shared" si="383"/>
        <v>7.5316461323770525E-2</v>
      </c>
      <c r="Q2690" s="65">
        <f t="shared" si="384"/>
        <v>0.30435637288756467</v>
      </c>
      <c r="R2690" s="65">
        <f t="shared" si="385"/>
        <v>2.9552310048421133E-2</v>
      </c>
      <c r="S2690" s="65">
        <f t="shared" si="386"/>
        <v>7.9397808950141313E-2</v>
      </c>
      <c r="T2690" s="66">
        <f>(L2690*'Football Field'!$F$4)+(M2690*'Football Field'!$F$5)+(N2690*'Football Field'!$F$6)+(O2690*'Football Field'!$F$7)+(P2690*'Football Field'!$F$8)+(Q2690*'Football Field'!$F$9)+(R2690*'Football Field'!$F$10)+(S2690*'Football Field'!$F$11)</f>
        <v>120714475.57102232</v>
      </c>
    </row>
    <row r="2691" spans="2:20" x14ac:dyDescent="0.3">
      <c r="B2691" s="62">
        <f t="shared" si="378"/>
        <v>2664</v>
      </c>
      <c r="C2691" s="62">
        <v>0.24728072441526283</v>
      </c>
      <c r="D2691" s="62">
        <v>0.61566829793186972</v>
      </c>
      <c r="E2691" s="62">
        <v>0.28535893259488465</v>
      </c>
      <c r="F2691" s="62">
        <v>0.12604550284773519</v>
      </c>
      <c r="G2691" s="62">
        <v>0.89801561401742225</v>
      </c>
      <c r="H2691" s="62">
        <v>0.85331357185640788</v>
      </c>
      <c r="I2691" s="62">
        <v>0.27004593053434112</v>
      </c>
      <c r="J2691" s="62">
        <v>0.42096568817199742</v>
      </c>
      <c r="K2691" s="62"/>
      <c r="L2691" s="65">
        <f t="shared" si="379"/>
        <v>6.6532436342392656E-2</v>
      </c>
      <c r="M2691" s="65">
        <f t="shared" si="380"/>
        <v>0.16564943319800904</v>
      </c>
      <c r="N2691" s="65">
        <f t="shared" si="381"/>
        <v>7.6777618079601664E-2</v>
      </c>
      <c r="O2691" s="65">
        <f t="shared" si="382"/>
        <v>3.3913336408619002E-2</v>
      </c>
      <c r="P2691" s="65">
        <f t="shared" si="383"/>
        <v>0.24161675688782902</v>
      </c>
      <c r="Q2691" s="65">
        <f t="shared" si="384"/>
        <v>0.22958939089929314</v>
      </c>
      <c r="R2691" s="65">
        <f t="shared" si="385"/>
        <v>7.2657558429933489E-2</v>
      </c>
      <c r="S2691" s="65">
        <f t="shared" si="386"/>
        <v>0.11326346975432193</v>
      </c>
      <c r="T2691" s="66">
        <f>(L2691*'Football Field'!$F$4)+(M2691*'Football Field'!$F$5)+(N2691*'Football Field'!$F$6)+(O2691*'Football Field'!$F$7)+(P2691*'Football Field'!$F$8)+(Q2691*'Football Field'!$F$9)+(R2691*'Football Field'!$F$10)+(S2691*'Football Field'!$F$11)</f>
        <v>140148619.32797721</v>
      </c>
    </row>
    <row r="2692" spans="2:20" x14ac:dyDescent="0.3">
      <c r="B2692" s="62">
        <f t="shared" si="378"/>
        <v>2665</v>
      </c>
      <c r="C2692" s="62">
        <v>0.53542515222077458</v>
      </c>
      <c r="D2692" s="62">
        <v>3.7743018554729946E-2</v>
      </c>
      <c r="E2692" s="62">
        <v>0.38489997041928292</v>
      </c>
      <c r="F2692" s="62">
        <v>0.22248913865167719</v>
      </c>
      <c r="G2692" s="62">
        <v>0.15326041752572395</v>
      </c>
      <c r="H2692" s="62">
        <v>0.8488460850860835</v>
      </c>
      <c r="I2692" s="62">
        <v>0.85685759995134303</v>
      </c>
      <c r="J2692" s="62">
        <v>0.26831428369091226</v>
      </c>
      <c r="K2692" s="62"/>
      <c r="L2692" s="65">
        <f t="shared" si="379"/>
        <v>0.16186570503121925</v>
      </c>
      <c r="M2692" s="65">
        <f t="shared" si="380"/>
        <v>1.1410185500304388E-2</v>
      </c>
      <c r="N2692" s="65">
        <f t="shared" si="381"/>
        <v>0.11636006418451428</v>
      </c>
      <c r="O2692" s="65">
        <f t="shared" si="382"/>
        <v>6.7261243033261253E-2</v>
      </c>
      <c r="P2692" s="65">
        <f t="shared" si="383"/>
        <v>4.6332536738862964E-2</v>
      </c>
      <c r="Q2692" s="65">
        <f t="shared" si="384"/>
        <v>0.25661676418367951</v>
      </c>
      <c r="R2692" s="65">
        <f t="shared" si="385"/>
        <v>0.25903874510230962</v>
      </c>
      <c r="S2692" s="65">
        <f t="shared" si="386"/>
        <v>8.1114756225848739E-2</v>
      </c>
      <c r="T2692" s="66">
        <f>(L2692*'Football Field'!$F$4)+(M2692*'Football Field'!$F$5)+(N2692*'Football Field'!$F$6)+(O2692*'Football Field'!$F$7)+(P2692*'Football Field'!$F$8)+(Q2692*'Football Field'!$F$9)+(R2692*'Football Field'!$F$10)+(S2692*'Football Field'!$F$11)</f>
        <v>151066066.56495139</v>
      </c>
    </row>
    <row r="2693" spans="2:20" x14ac:dyDescent="0.3">
      <c r="B2693" s="62">
        <f t="shared" si="378"/>
        <v>2666</v>
      </c>
      <c r="C2693" s="62">
        <v>0.6687345229444307</v>
      </c>
      <c r="D2693" s="62">
        <v>0.77667861185074838</v>
      </c>
      <c r="E2693" s="62">
        <v>6.6189859436006637E-3</v>
      </c>
      <c r="F2693" s="62">
        <v>0.86672007931997719</v>
      </c>
      <c r="G2693" s="62">
        <v>0.70793265451472565</v>
      </c>
      <c r="H2693" s="62">
        <v>0.92592536300530071</v>
      </c>
      <c r="I2693" s="62">
        <v>0.29032810065949843</v>
      </c>
      <c r="J2693" s="62">
        <v>0.23919343269678262</v>
      </c>
      <c r="K2693" s="62"/>
      <c r="L2693" s="65">
        <f t="shared" si="379"/>
        <v>0.14920010390255017</v>
      </c>
      <c r="M2693" s="65">
        <f t="shared" si="380"/>
        <v>0.17328330691946245</v>
      </c>
      <c r="N2693" s="65">
        <f t="shared" si="381"/>
        <v>1.4767495271016538E-3</v>
      </c>
      <c r="O2693" s="65">
        <f t="shared" si="382"/>
        <v>0.19337228967871409</v>
      </c>
      <c r="P2693" s="65">
        <f t="shared" si="383"/>
        <v>0.15794552544490387</v>
      </c>
      <c r="Q2693" s="65">
        <f t="shared" si="384"/>
        <v>0.20658146936714517</v>
      </c>
      <c r="R2693" s="65">
        <f t="shared" si="385"/>
        <v>6.4774557463405685E-2</v>
      </c>
      <c r="S2693" s="65">
        <f t="shared" si="386"/>
        <v>5.3365997696716967E-2</v>
      </c>
      <c r="T2693" s="66">
        <f>(L2693*'Football Field'!$F$4)+(M2693*'Football Field'!$F$5)+(N2693*'Football Field'!$F$6)+(O2693*'Football Field'!$F$7)+(P2693*'Football Field'!$F$8)+(Q2693*'Football Field'!$F$9)+(R2693*'Football Field'!$F$10)+(S2693*'Football Field'!$F$11)</f>
        <v>130471402.58596696</v>
      </c>
    </row>
    <row r="2694" spans="2:20" x14ac:dyDescent="0.3">
      <c r="B2694" s="62">
        <f t="shared" si="378"/>
        <v>2667</v>
      </c>
      <c r="C2694" s="62">
        <v>0.10572990536568794</v>
      </c>
      <c r="D2694" s="62">
        <v>0.51979830726582166</v>
      </c>
      <c r="E2694" s="62">
        <v>0.62616912980478268</v>
      </c>
      <c r="F2694" s="62">
        <v>0.44625229986718684</v>
      </c>
      <c r="G2694" s="62">
        <v>0.44876285430825302</v>
      </c>
      <c r="H2694" s="62">
        <v>0.94492636409022523</v>
      </c>
      <c r="I2694" s="62">
        <v>0.89381571237063462</v>
      </c>
      <c r="J2694" s="62">
        <v>0.32238240718710454</v>
      </c>
      <c r="K2694" s="62"/>
      <c r="L2694" s="65">
        <f t="shared" si="379"/>
        <v>2.454361802690919E-2</v>
      </c>
      <c r="M2694" s="65">
        <f t="shared" si="380"/>
        <v>0.12066341174184493</v>
      </c>
      <c r="N2694" s="65">
        <f t="shared" si="381"/>
        <v>0.14535580911583945</v>
      </c>
      <c r="O2694" s="65">
        <f t="shared" si="382"/>
        <v>0.10359080483131111</v>
      </c>
      <c r="P2694" s="65">
        <f t="shared" si="383"/>
        <v>0.10417359253952073</v>
      </c>
      <c r="Q2694" s="65">
        <f t="shared" si="384"/>
        <v>0.21935053912677555</v>
      </c>
      <c r="R2694" s="65">
        <f t="shared" si="385"/>
        <v>0.2074859648743605</v>
      </c>
      <c r="S2694" s="65">
        <f t="shared" si="386"/>
        <v>7.4836259743438535E-2</v>
      </c>
      <c r="T2694" s="66">
        <f>(L2694*'Football Field'!$F$4)+(M2694*'Football Field'!$F$5)+(N2694*'Football Field'!$F$6)+(O2694*'Football Field'!$F$7)+(P2694*'Football Field'!$F$8)+(Q2694*'Football Field'!$F$9)+(R2694*'Football Field'!$F$10)+(S2694*'Football Field'!$F$11)</f>
        <v>149932540.5346806</v>
      </c>
    </row>
    <row r="2695" spans="2:20" x14ac:dyDescent="0.3">
      <c r="B2695" s="62">
        <f t="shared" si="378"/>
        <v>2668</v>
      </c>
      <c r="C2695" s="62">
        <v>0.13967423255826672</v>
      </c>
      <c r="D2695" s="62">
        <v>0.12105166643522214</v>
      </c>
      <c r="E2695" s="62">
        <v>0.91974804735729454</v>
      </c>
      <c r="F2695" s="62">
        <v>0.39221622368335496</v>
      </c>
      <c r="G2695" s="62">
        <v>0.36303426380549086</v>
      </c>
      <c r="H2695" s="62">
        <v>0.68936254828908472</v>
      </c>
      <c r="I2695" s="62">
        <v>0.94186544245820913</v>
      </c>
      <c r="J2695" s="62">
        <v>1.2399824639081847E-2</v>
      </c>
      <c r="K2695" s="62"/>
      <c r="L2695" s="65">
        <f t="shared" si="379"/>
        <v>3.9022209280595313E-2</v>
      </c>
      <c r="M2695" s="65">
        <f t="shared" si="380"/>
        <v>3.3819433798782508E-2</v>
      </c>
      <c r="N2695" s="65">
        <f t="shared" si="381"/>
        <v>0.25695935558065847</v>
      </c>
      <c r="O2695" s="65">
        <f t="shared" si="382"/>
        <v>0.10957743087961443</v>
      </c>
      <c r="P2695" s="65">
        <f t="shared" si="383"/>
        <v>0.1014245702931286</v>
      </c>
      <c r="Q2695" s="65">
        <f t="shared" si="384"/>
        <v>0.19259421825224152</v>
      </c>
      <c r="R2695" s="65">
        <f t="shared" si="385"/>
        <v>0.26313851693749257</v>
      </c>
      <c r="S2695" s="65">
        <f t="shared" si="386"/>
        <v>3.4642649774866865E-3</v>
      </c>
      <c r="T2695" s="66">
        <f>(L2695*'Football Field'!$F$4)+(M2695*'Football Field'!$F$5)+(N2695*'Football Field'!$F$6)+(O2695*'Football Field'!$F$7)+(P2695*'Football Field'!$F$8)+(Q2695*'Football Field'!$F$9)+(R2695*'Football Field'!$F$10)+(S2695*'Football Field'!$F$11)</f>
        <v>160050492.5790101</v>
      </c>
    </row>
    <row r="2696" spans="2:20" x14ac:dyDescent="0.3">
      <c r="B2696" s="62">
        <f t="shared" si="378"/>
        <v>2669</v>
      </c>
      <c r="C2696" s="62">
        <v>0.93562590503230103</v>
      </c>
      <c r="D2696" s="62">
        <v>0.37812248735671916</v>
      </c>
      <c r="E2696" s="62">
        <v>0.6629931217621936</v>
      </c>
      <c r="F2696" s="62">
        <v>0.28647156558669806</v>
      </c>
      <c r="G2696" s="62">
        <v>0.93762405443110342</v>
      </c>
      <c r="H2696" s="62">
        <v>0.73204980192616109</v>
      </c>
      <c r="I2696" s="62">
        <v>0.67645451303382687</v>
      </c>
      <c r="J2696" s="62">
        <v>0.56619973984677452</v>
      </c>
      <c r="K2696" s="62"/>
      <c r="L2696" s="65">
        <f t="shared" si="379"/>
        <v>0.18077837097021701</v>
      </c>
      <c r="M2696" s="65">
        <f t="shared" si="380"/>
        <v>7.3059506928887644E-2</v>
      </c>
      <c r="N2696" s="65">
        <f t="shared" si="381"/>
        <v>0.1281012163857202</v>
      </c>
      <c r="O2696" s="65">
        <f t="shared" si="382"/>
        <v>5.5351035790595235E-2</v>
      </c>
      <c r="P2696" s="65">
        <f t="shared" si="383"/>
        <v>0.18116444642123622</v>
      </c>
      <c r="Q2696" s="65">
        <f t="shared" si="384"/>
        <v>0.14144410704052987</v>
      </c>
      <c r="R2696" s="65">
        <f t="shared" si="385"/>
        <v>0.13070217941163656</v>
      </c>
      <c r="S2696" s="65">
        <f t="shared" si="386"/>
        <v>0.10939913705117738</v>
      </c>
      <c r="T2696" s="66">
        <f>(L2696*'Football Field'!$F$4)+(M2696*'Football Field'!$F$5)+(N2696*'Football Field'!$F$6)+(O2696*'Football Field'!$F$7)+(P2696*'Football Field'!$F$8)+(Q2696*'Football Field'!$F$9)+(R2696*'Football Field'!$F$10)+(S2696*'Football Field'!$F$11)</f>
        <v>144462255.1726875</v>
      </c>
    </row>
    <row r="2697" spans="2:20" x14ac:dyDescent="0.3">
      <c r="B2697" s="62">
        <f t="shared" si="378"/>
        <v>2670</v>
      </c>
      <c r="C2697" s="62">
        <v>0.50978627983229352</v>
      </c>
      <c r="D2697" s="62">
        <v>0.52066682565956679</v>
      </c>
      <c r="E2697" s="62">
        <v>0.23906701771176386</v>
      </c>
      <c r="F2697" s="62">
        <v>0.86703256281169261</v>
      </c>
      <c r="G2697" s="62">
        <v>0.29875783752674523</v>
      </c>
      <c r="H2697" s="62">
        <v>0.11685177658553925</v>
      </c>
      <c r="I2697" s="62">
        <v>0.8183165575891278</v>
      </c>
      <c r="J2697" s="62">
        <v>0.84854655580755223</v>
      </c>
      <c r="K2697" s="62"/>
      <c r="L2697" s="65">
        <f t="shared" si="379"/>
        <v>0.12083034110156103</v>
      </c>
      <c r="M2697" s="65">
        <f t="shared" si="380"/>
        <v>0.12340926508537851</v>
      </c>
      <c r="N2697" s="65">
        <f t="shared" si="381"/>
        <v>5.6664038321604666E-2</v>
      </c>
      <c r="O2697" s="65">
        <f t="shared" si="382"/>
        <v>0.20550541365130903</v>
      </c>
      <c r="P2697" s="65">
        <f t="shared" si="383"/>
        <v>7.081204976131765E-2</v>
      </c>
      <c r="Q2697" s="65">
        <f t="shared" si="384"/>
        <v>2.7696390785171728E-2</v>
      </c>
      <c r="R2697" s="65">
        <f t="shared" si="385"/>
        <v>0.19395866992551788</v>
      </c>
      <c r="S2697" s="65">
        <f t="shared" si="386"/>
        <v>0.20112383136813941</v>
      </c>
      <c r="T2697" s="66">
        <f>(L2697*'Football Field'!$F$4)+(M2697*'Football Field'!$F$5)+(N2697*'Football Field'!$F$6)+(O2697*'Football Field'!$F$7)+(P2697*'Football Field'!$F$8)+(Q2697*'Football Field'!$F$9)+(R2697*'Football Field'!$F$10)+(S2697*'Football Field'!$F$11)</f>
        <v>144231628.84329113</v>
      </c>
    </row>
    <row r="2698" spans="2:20" x14ac:dyDescent="0.3">
      <c r="B2698" s="62">
        <f t="shared" si="378"/>
        <v>2671</v>
      </c>
      <c r="C2698" s="62">
        <v>0.63214070129680289</v>
      </c>
      <c r="D2698" s="62">
        <v>0.19811001672027728</v>
      </c>
      <c r="E2698" s="62">
        <v>0.90758985011757265</v>
      </c>
      <c r="F2698" s="62">
        <v>0.54200819595085281</v>
      </c>
      <c r="G2698" s="62">
        <v>0.84496606399601448</v>
      </c>
      <c r="H2698" s="62">
        <v>0.37157953647126185</v>
      </c>
      <c r="I2698" s="62">
        <v>0.67180829002839826</v>
      </c>
      <c r="J2698" s="62">
        <v>0.61265454816898723</v>
      </c>
      <c r="K2698" s="62"/>
      <c r="L2698" s="65">
        <f t="shared" si="379"/>
        <v>0.13222329688767248</v>
      </c>
      <c r="M2698" s="65">
        <f t="shared" si="380"/>
        <v>4.1438179037498829E-2</v>
      </c>
      <c r="N2698" s="65">
        <f t="shared" si="381"/>
        <v>0.18983830966452742</v>
      </c>
      <c r="O2698" s="65">
        <f t="shared" si="382"/>
        <v>0.11337050511340621</v>
      </c>
      <c r="P2698" s="65">
        <f t="shared" si="383"/>
        <v>0.17673944821233131</v>
      </c>
      <c r="Q2698" s="65">
        <f t="shared" si="384"/>
        <v>7.7722366662094047E-2</v>
      </c>
      <c r="R2698" s="65">
        <f t="shared" si="385"/>
        <v>0.14052046767720722</v>
      </c>
      <c r="S2698" s="65">
        <f t="shared" si="386"/>
        <v>0.12814742674526239</v>
      </c>
      <c r="T2698" s="66">
        <f>(L2698*'Football Field'!$F$4)+(M2698*'Football Field'!$F$5)+(N2698*'Football Field'!$F$6)+(O2698*'Football Field'!$F$7)+(P2698*'Football Field'!$F$8)+(Q2698*'Football Field'!$F$9)+(R2698*'Football Field'!$F$10)+(S2698*'Football Field'!$F$11)</f>
        <v>147970745.09767792</v>
      </c>
    </row>
    <row r="2699" spans="2:20" x14ac:dyDescent="0.3">
      <c r="B2699" s="62">
        <f t="shared" si="378"/>
        <v>2672</v>
      </c>
      <c r="C2699" s="62">
        <v>0.18995539052742405</v>
      </c>
      <c r="D2699" s="62">
        <v>0.26418435363392745</v>
      </c>
      <c r="E2699" s="62">
        <v>0.37083314520052435</v>
      </c>
      <c r="F2699" s="62">
        <v>0.13172066217734513</v>
      </c>
      <c r="G2699" s="62">
        <v>0.24154861550521489</v>
      </c>
      <c r="H2699" s="62">
        <v>0.79234929515546826</v>
      </c>
      <c r="I2699" s="62">
        <v>0.72278123985725085</v>
      </c>
      <c r="J2699" s="62">
        <v>0.7969983231818053</v>
      </c>
      <c r="K2699" s="62"/>
      <c r="L2699" s="65">
        <f t="shared" si="379"/>
        <v>5.4112624893972075E-2</v>
      </c>
      <c r="M2699" s="65">
        <f t="shared" si="380"/>
        <v>7.5258242429215499E-2</v>
      </c>
      <c r="N2699" s="65">
        <f t="shared" si="381"/>
        <v>0.10563930209493474</v>
      </c>
      <c r="O2699" s="65">
        <f t="shared" si="382"/>
        <v>3.7523287775080287E-2</v>
      </c>
      <c r="P2699" s="65">
        <f t="shared" si="383"/>
        <v>6.8809995800592619E-2</v>
      </c>
      <c r="Q2699" s="65">
        <f t="shared" si="384"/>
        <v>0.22571668050431531</v>
      </c>
      <c r="R2699" s="65">
        <f t="shared" si="385"/>
        <v>0.20589881658109035</v>
      </c>
      <c r="S2699" s="65">
        <f t="shared" si="386"/>
        <v>0.22704104992079904</v>
      </c>
      <c r="T2699" s="66">
        <f>(L2699*'Football Field'!$F$4)+(M2699*'Football Field'!$F$5)+(N2699*'Football Field'!$F$6)+(O2699*'Football Field'!$F$7)+(P2699*'Football Field'!$F$8)+(Q2699*'Football Field'!$F$9)+(R2699*'Football Field'!$F$10)+(S2699*'Football Field'!$F$11)</f>
        <v>146485871.69020718</v>
      </c>
    </row>
    <row r="2700" spans="2:20" x14ac:dyDescent="0.3">
      <c r="B2700" s="62">
        <f t="shared" si="378"/>
        <v>2673</v>
      </c>
      <c r="C2700" s="62">
        <v>0.51628419856572116</v>
      </c>
      <c r="D2700" s="62">
        <v>0.68192293441460416</v>
      </c>
      <c r="E2700" s="62">
        <v>0.80696948971513638</v>
      </c>
      <c r="F2700" s="62">
        <v>0.83310139811024364</v>
      </c>
      <c r="G2700" s="62">
        <v>0.39578568366931488</v>
      </c>
      <c r="H2700" s="62">
        <v>0.11323965554556181</v>
      </c>
      <c r="I2700" s="62">
        <v>0.75656820075107623</v>
      </c>
      <c r="J2700" s="62">
        <v>0.25071790114909676</v>
      </c>
      <c r="K2700" s="62"/>
      <c r="L2700" s="65">
        <f t="shared" si="379"/>
        <v>0.11856093509627763</v>
      </c>
      <c r="M2700" s="65">
        <f t="shared" si="380"/>
        <v>0.15659867373899733</v>
      </c>
      <c r="N2700" s="65">
        <f t="shared" si="381"/>
        <v>0.1853147114720643</v>
      </c>
      <c r="O2700" s="65">
        <f t="shared" si="382"/>
        <v>0.19131571538382702</v>
      </c>
      <c r="P2700" s="65">
        <f t="shared" si="383"/>
        <v>9.0889321974048684E-2</v>
      </c>
      <c r="Q2700" s="65">
        <f t="shared" si="384"/>
        <v>2.6004668530937292E-2</v>
      </c>
      <c r="R2700" s="65">
        <f t="shared" si="385"/>
        <v>0.17374041970362081</v>
      </c>
      <c r="S2700" s="65">
        <f t="shared" si="386"/>
        <v>5.7575554100226987E-2</v>
      </c>
      <c r="T2700" s="66">
        <f>(L2700*'Football Field'!$F$4)+(M2700*'Football Field'!$F$5)+(N2700*'Football Field'!$F$6)+(O2700*'Football Field'!$F$7)+(P2700*'Football Field'!$F$8)+(Q2700*'Football Field'!$F$9)+(R2700*'Football Field'!$F$10)+(S2700*'Football Field'!$F$11)</f>
        <v>145130277.11988434</v>
      </c>
    </row>
    <row r="2701" spans="2:20" x14ac:dyDescent="0.3">
      <c r="B2701" s="62">
        <f t="shared" si="378"/>
        <v>2674</v>
      </c>
      <c r="C2701" s="62">
        <v>0.62269547400604008</v>
      </c>
      <c r="D2701" s="62">
        <v>0.98830390854590011</v>
      </c>
      <c r="E2701" s="62">
        <v>0.58656861494562429</v>
      </c>
      <c r="F2701" s="62">
        <v>0.51419394326486156</v>
      </c>
      <c r="G2701" s="62">
        <v>0.80473752106168384</v>
      </c>
      <c r="H2701" s="62">
        <v>0.82367772912985049</v>
      </c>
      <c r="I2701" s="62">
        <v>0.20134369977581701</v>
      </c>
      <c r="J2701" s="62">
        <v>0.8766924557304081</v>
      </c>
      <c r="K2701" s="62"/>
      <c r="L2701" s="65">
        <f t="shared" si="379"/>
        <v>0.11492634826069704</v>
      </c>
      <c r="M2701" s="65">
        <f t="shared" si="380"/>
        <v>0.18240402238711706</v>
      </c>
      <c r="N2701" s="65">
        <f t="shared" si="381"/>
        <v>0.10825867817273012</v>
      </c>
      <c r="O2701" s="65">
        <f t="shared" si="382"/>
        <v>9.4901014483084828E-2</v>
      </c>
      <c r="P2701" s="65">
        <f t="shared" si="383"/>
        <v>0.14852451714317103</v>
      </c>
      <c r="Q2701" s="65">
        <f t="shared" si="384"/>
        <v>0.15202017278776475</v>
      </c>
      <c r="R2701" s="65">
        <f t="shared" si="385"/>
        <v>3.7160533722312428E-2</v>
      </c>
      <c r="S2701" s="65">
        <f t="shared" si="386"/>
        <v>0.16180471304312274</v>
      </c>
      <c r="T2701" s="66">
        <f>(L2701*'Football Field'!$F$4)+(M2701*'Football Field'!$F$5)+(N2701*'Football Field'!$F$6)+(O2701*'Football Field'!$F$7)+(P2701*'Football Field'!$F$8)+(Q2701*'Football Field'!$F$9)+(R2701*'Football Field'!$F$10)+(S2701*'Football Field'!$F$11)</f>
        <v>128937162.79305609</v>
      </c>
    </row>
    <row r="2702" spans="2:20" x14ac:dyDescent="0.3">
      <c r="B2702" s="62">
        <f t="shared" si="378"/>
        <v>2675</v>
      </c>
      <c r="C2702" s="62">
        <v>0.57951532742041212</v>
      </c>
      <c r="D2702" s="62">
        <v>0.8620702525959224</v>
      </c>
      <c r="E2702" s="62">
        <v>0.98622979413829381</v>
      </c>
      <c r="F2702" s="62">
        <v>0.42931871720776238</v>
      </c>
      <c r="G2702" s="62">
        <v>0.69292857048117396</v>
      </c>
      <c r="H2702" s="62">
        <v>0.62849966701550741</v>
      </c>
      <c r="I2702" s="62">
        <v>0.34803290251468588</v>
      </c>
      <c r="J2702" s="62">
        <v>0.66616785812341195</v>
      </c>
      <c r="K2702" s="62"/>
      <c r="L2702" s="65">
        <f t="shared" si="379"/>
        <v>0.1116005713013432</v>
      </c>
      <c r="M2702" s="65">
        <f t="shared" si="380"/>
        <v>0.16601378451859994</v>
      </c>
      <c r="N2702" s="65">
        <f t="shared" si="381"/>
        <v>0.18992389545616517</v>
      </c>
      <c r="O2702" s="65">
        <f t="shared" si="382"/>
        <v>8.2676353572936553E-2</v>
      </c>
      <c r="P2702" s="65">
        <f t="shared" si="383"/>
        <v>0.13344120625928116</v>
      </c>
      <c r="Q2702" s="65">
        <f t="shared" si="384"/>
        <v>0.12103376491153707</v>
      </c>
      <c r="R2702" s="65">
        <f t="shared" si="385"/>
        <v>6.702268070319127E-2</v>
      </c>
      <c r="S2702" s="65">
        <f t="shared" si="386"/>
        <v>0.12828774327694561</v>
      </c>
      <c r="T2702" s="66">
        <f>(L2702*'Football Field'!$F$4)+(M2702*'Football Field'!$F$5)+(N2702*'Football Field'!$F$6)+(O2702*'Football Field'!$F$7)+(P2702*'Football Field'!$F$8)+(Q2702*'Football Field'!$F$9)+(R2702*'Football Field'!$F$10)+(S2702*'Football Field'!$F$11)</f>
        <v>133704914.86485636</v>
      </c>
    </row>
    <row r="2703" spans="2:20" x14ac:dyDescent="0.3">
      <c r="B2703" s="62">
        <f t="shared" si="378"/>
        <v>2676</v>
      </c>
      <c r="C2703" s="62">
        <v>6.3214267574660532E-2</v>
      </c>
      <c r="D2703" s="62">
        <v>0.33499108870278715</v>
      </c>
      <c r="E2703" s="62">
        <v>0.18984845744190548</v>
      </c>
      <c r="F2703" s="62">
        <v>0.21533985481662787</v>
      </c>
      <c r="G2703" s="62">
        <v>0.54678776345181168</v>
      </c>
      <c r="H2703" s="62">
        <v>0.76628652782413442</v>
      </c>
      <c r="I2703" s="62">
        <v>0.28048407227570027</v>
      </c>
      <c r="J2703" s="62">
        <v>0.72857291479053765</v>
      </c>
      <c r="K2703" s="62"/>
      <c r="L2703" s="65">
        <f t="shared" si="379"/>
        <v>2.0225168139451317E-2</v>
      </c>
      <c r="M2703" s="65">
        <f t="shared" si="380"/>
        <v>0.1071791441106182</v>
      </c>
      <c r="N2703" s="65">
        <f t="shared" si="381"/>
        <v>6.074130287506737E-2</v>
      </c>
      <c r="O2703" s="65">
        <f t="shared" si="382"/>
        <v>6.8897179986265503E-2</v>
      </c>
      <c r="P2703" s="65">
        <f t="shared" si="383"/>
        <v>0.1749426969053483</v>
      </c>
      <c r="Q2703" s="65">
        <f t="shared" si="384"/>
        <v>0.2451705044266296</v>
      </c>
      <c r="R2703" s="65">
        <f t="shared" si="385"/>
        <v>8.9739828362545362E-2</v>
      </c>
      <c r="S2703" s="65">
        <f t="shared" si="386"/>
        <v>0.23310417519407431</v>
      </c>
      <c r="T2703" s="66">
        <f>(L2703*'Football Field'!$F$4)+(M2703*'Football Field'!$F$5)+(N2703*'Football Field'!$F$6)+(O2703*'Football Field'!$F$7)+(P2703*'Football Field'!$F$8)+(Q2703*'Football Field'!$F$9)+(R2703*'Football Field'!$F$10)+(S2703*'Football Field'!$F$11)</f>
        <v>138219834.77567959</v>
      </c>
    </row>
    <row r="2704" spans="2:20" x14ac:dyDescent="0.3">
      <c r="B2704" s="62">
        <f t="shared" si="378"/>
        <v>2677</v>
      </c>
      <c r="C2704" s="62">
        <v>0.59220793390109716</v>
      </c>
      <c r="D2704" s="62">
        <v>0.61332359062154373</v>
      </c>
      <c r="E2704" s="62">
        <v>0.38077108765233703</v>
      </c>
      <c r="F2704" s="62">
        <v>0.41003474924154792</v>
      </c>
      <c r="G2704" s="62">
        <v>0.48607028383165707</v>
      </c>
      <c r="H2704" s="62">
        <v>0.63397924071810285</v>
      </c>
      <c r="I2704" s="62">
        <v>0.23737927982906537</v>
      </c>
      <c r="J2704" s="62">
        <v>7.3770419001159104E-2</v>
      </c>
      <c r="K2704" s="62"/>
      <c r="L2704" s="65">
        <f t="shared" si="379"/>
        <v>0.17277946398236796</v>
      </c>
      <c r="M2704" s="65">
        <f t="shared" si="380"/>
        <v>0.17894005664069554</v>
      </c>
      <c r="N2704" s="65">
        <f t="shared" si="381"/>
        <v>0.11109176466308762</v>
      </c>
      <c r="O2704" s="65">
        <f t="shared" si="382"/>
        <v>0.11962957625611785</v>
      </c>
      <c r="P2704" s="65">
        <f t="shared" si="383"/>
        <v>0.14181330287989166</v>
      </c>
      <c r="Q2704" s="65">
        <f t="shared" si="384"/>
        <v>0.18496644019213046</v>
      </c>
      <c r="R2704" s="65">
        <f t="shared" si="385"/>
        <v>6.9256526941829377E-2</v>
      </c>
      <c r="S2704" s="65">
        <f t="shared" si="386"/>
        <v>2.1522868443879434E-2</v>
      </c>
      <c r="T2704" s="66">
        <f>(L2704*'Football Field'!$F$4)+(M2704*'Football Field'!$F$5)+(N2704*'Football Field'!$F$6)+(O2704*'Football Field'!$F$7)+(P2704*'Football Field'!$F$8)+(Q2704*'Football Field'!$F$9)+(R2704*'Football Field'!$F$10)+(S2704*'Football Field'!$F$11)</f>
        <v>131737661.5372923</v>
      </c>
    </row>
    <row r="2705" spans="2:20" x14ac:dyDescent="0.3">
      <c r="B2705" s="62">
        <f t="shared" si="378"/>
        <v>2678</v>
      </c>
      <c r="C2705" s="62">
        <v>0.23244624623067656</v>
      </c>
      <c r="D2705" s="62">
        <v>4.7861801783760538E-2</v>
      </c>
      <c r="E2705" s="62">
        <v>0.86175532072708283</v>
      </c>
      <c r="F2705" s="62">
        <v>0.9246828433438975</v>
      </c>
      <c r="G2705" s="62">
        <v>2.3296658579604834E-2</v>
      </c>
      <c r="H2705" s="62">
        <v>1.3053378194296306E-2</v>
      </c>
      <c r="I2705" s="62">
        <v>0.86350474726110948</v>
      </c>
      <c r="J2705" s="62">
        <v>0.75107659017109663</v>
      </c>
      <c r="K2705" s="62"/>
      <c r="L2705" s="65">
        <f t="shared" si="379"/>
        <v>6.2524584457725227E-2</v>
      </c>
      <c r="M2705" s="65">
        <f t="shared" si="380"/>
        <v>1.287411311842775E-2</v>
      </c>
      <c r="N2705" s="65">
        <f t="shared" si="381"/>
        <v>0.23179936955929117</v>
      </c>
      <c r="O2705" s="65">
        <f t="shared" si="382"/>
        <v>0.24872593759973988</v>
      </c>
      <c r="P2705" s="65">
        <f t="shared" si="383"/>
        <v>6.2664548064921962E-3</v>
      </c>
      <c r="Q2705" s="65">
        <f t="shared" si="384"/>
        <v>3.5111646696929875E-3</v>
      </c>
      <c r="R2705" s="65">
        <f t="shared" si="385"/>
        <v>0.23226993928822018</v>
      </c>
      <c r="S2705" s="65">
        <f t="shared" si="386"/>
        <v>0.20202843650041047</v>
      </c>
      <c r="T2705" s="66">
        <f>(L2705*'Football Field'!$F$4)+(M2705*'Football Field'!$F$5)+(N2705*'Football Field'!$F$6)+(O2705*'Football Field'!$F$7)+(P2705*'Football Field'!$F$8)+(Q2705*'Football Field'!$F$9)+(R2705*'Football Field'!$F$10)+(S2705*'Football Field'!$F$11)</f>
        <v>149788804.29273462</v>
      </c>
    </row>
    <row r="2706" spans="2:20" x14ac:dyDescent="0.3">
      <c r="B2706" s="62">
        <f t="shared" si="378"/>
        <v>2679</v>
      </c>
      <c r="C2706" s="62">
        <v>0.8860297776364231</v>
      </c>
      <c r="D2706" s="62">
        <v>0.49480524895113309</v>
      </c>
      <c r="E2706" s="62">
        <v>0.91162749051955716</v>
      </c>
      <c r="F2706" s="62">
        <v>0.56350827564296657</v>
      </c>
      <c r="G2706" s="62">
        <v>0.88115809174956017</v>
      </c>
      <c r="H2706" s="62">
        <v>0.15604813883118718</v>
      </c>
      <c r="I2706" s="62">
        <v>0.49124381416969976</v>
      </c>
      <c r="J2706" s="62">
        <v>0.76353536349735251</v>
      </c>
      <c r="K2706" s="62"/>
      <c r="L2706" s="65">
        <f t="shared" si="379"/>
        <v>0.17211292074798057</v>
      </c>
      <c r="M2706" s="65">
        <f t="shared" si="380"/>
        <v>9.611683348339678E-2</v>
      </c>
      <c r="N2706" s="65">
        <f t="shared" si="381"/>
        <v>0.17708532375291913</v>
      </c>
      <c r="O2706" s="65">
        <f t="shared" si="382"/>
        <v>0.10946252330851924</v>
      </c>
      <c r="P2706" s="65">
        <f t="shared" si="383"/>
        <v>0.17116658676675542</v>
      </c>
      <c r="Q2706" s="65">
        <f t="shared" si="384"/>
        <v>3.0312639179202579E-2</v>
      </c>
      <c r="R2706" s="65">
        <f t="shared" si="385"/>
        <v>9.5425018199353964E-2</v>
      </c>
      <c r="S2706" s="65">
        <f t="shared" si="386"/>
        <v>0.14831815456187231</v>
      </c>
      <c r="T2706" s="66">
        <f>(L2706*'Football Field'!$F$4)+(M2706*'Football Field'!$F$5)+(N2706*'Football Field'!$F$6)+(O2706*'Football Field'!$F$7)+(P2706*'Football Field'!$F$8)+(Q2706*'Football Field'!$F$9)+(R2706*'Football Field'!$F$10)+(S2706*'Football Field'!$F$11)</f>
        <v>140683240.13289571</v>
      </c>
    </row>
    <row r="2707" spans="2:20" x14ac:dyDescent="0.3">
      <c r="B2707" s="62">
        <f t="shared" si="378"/>
        <v>2680</v>
      </c>
      <c r="C2707" s="62">
        <v>0.96930807643591566</v>
      </c>
      <c r="D2707" s="62">
        <v>0.86638220799025711</v>
      </c>
      <c r="E2707" s="62">
        <v>0.22910073914419349</v>
      </c>
      <c r="F2707" s="62">
        <v>0.97866657240258481</v>
      </c>
      <c r="G2707" s="62">
        <v>0.81591456451559863</v>
      </c>
      <c r="H2707" s="62">
        <v>0.46713591289779755</v>
      </c>
      <c r="I2707" s="62">
        <v>0.99758420322223984</v>
      </c>
      <c r="J2707" s="62">
        <v>0.759642167460854</v>
      </c>
      <c r="K2707" s="62"/>
      <c r="L2707" s="65">
        <f t="shared" si="379"/>
        <v>0.15932780849447148</v>
      </c>
      <c r="M2707" s="65">
        <f t="shared" si="380"/>
        <v>0.14240960317306844</v>
      </c>
      <c r="N2707" s="65">
        <f t="shared" si="381"/>
        <v>3.7657912463211797E-2</v>
      </c>
      <c r="O2707" s="65">
        <f t="shared" si="382"/>
        <v>0.16086608996495741</v>
      </c>
      <c r="P2707" s="65">
        <f t="shared" si="383"/>
        <v>0.13411409916337988</v>
      </c>
      <c r="Q2707" s="65">
        <f t="shared" si="384"/>
        <v>7.678440227665953E-2</v>
      </c>
      <c r="R2707" s="65">
        <f t="shared" si="385"/>
        <v>0.16397563246612565</v>
      </c>
      <c r="S2707" s="65">
        <f t="shared" si="386"/>
        <v>0.12486445199812593</v>
      </c>
      <c r="T2707" s="66">
        <f>(L2707*'Football Field'!$F$4)+(M2707*'Football Field'!$F$5)+(N2707*'Football Field'!$F$6)+(O2707*'Football Field'!$F$7)+(P2707*'Football Field'!$F$8)+(Q2707*'Football Field'!$F$9)+(R2707*'Football Field'!$F$10)+(S2707*'Football Field'!$F$11)</f>
        <v>143608117.3787362</v>
      </c>
    </row>
    <row r="2708" spans="2:20" x14ac:dyDescent="0.3">
      <c r="B2708" s="62">
        <f t="shared" si="378"/>
        <v>2681</v>
      </c>
      <c r="C2708" s="62">
        <v>0.21310298596078936</v>
      </c>
      <c r="D2708" s="62">
        <v>0.65875674802870243</v>
      </c>
      <c r="E2708" s="62">
        <v>0.41519996159212802</v>
      </c>
      <c r="F2708" s="62">
        <v>0.53933454790347424</v>
      </c>
      <c r="G2708" s="62">
        <v>0.70940304050097858</v>
      </c>
      <c r="H2708" s="62">
        <v>0.3485517794058377</v>
      </c>
      <c r="I2708" s="62">
        <v>0.43555476798548476</v>
      </c>
      <c r="J2708" s="62">
        <v>2.1154153407364151E-2</v>
      </c>
      <c r="K2708" s="62"/>
      <c r="L2708" s="65">
        <f t="shared" si="379"/>
        <v>6.378308515783454E-2</v>
      </c>
      <c r="M2708" s="65">
        <f t="shared" si="380"/>
        <v>0.19717010331119456</v>
      </c>
      <c r="N2708" s="65">
        <f t="shared" si="381"/>
        <v>0.12427200110951574</v>
      </c>
      <c r="O2708" s="65">
        <f t="shared" si="382"/>
        <v>0.16142627585621497</v>
      </c>
      <c r="P2708" s="65">
        <f t="shared" si="383"/>
        <v>0.21232886221418884</v>
      </c>
      <c r="Q2708" s="65">
        <f t="shared" si="384"/>
        <v>0.10432377438318911</v>
      </c>
      <c r="R2708" s="65">
        <f t="shared" si="385"/>
        <v>0.1303643247046323</v>
      </c>
      <c r="S2708" s="65">
        <f t="shared" si="386"/>
        <v>6.3315732632299596E-3</v>
      </c>
      <c r="T2708" s="66">
        <f>(L2708*'Football Field'!$F$4)+(M2708*'Football Field'!$F$5)+(N2708*'Football Field'!$F$6)+(O2708*'Football Field'!$F$7)+(P2708*'Football Field'!$F$8)+(Q2708*'Football Field'!$F$9)+(R2708*'Football Field'!$F$10)+(S2708*'Football Field'!$F$11)</f>
        <v>146991963.14609376</v>
      </c>
    </row>
    <row r="2709" spans="2:20" x14ac:dyDescent="0.3">
      <c r="B2709" s="62">
        <f t="shared" si="378"/>
        <v>2682</v>
      </c>
      <c r="C2709" s="62">
        <v>1.4360023676672995E-2</v>
      </c>
      <c r="D2709" s="62">
        <v>0.36890563378014418</v>
      </c>
      <c r="E2709" s="62">
        <v>0.36509033566372318</v>
      </c>
      <c r="F2709" s="62">
        <v>0.9677459564813824</v>
      </c>
      <c r="G2709" s="62">
        <v>0.71759647968582052</v>
      </c>
      <c r="H2709" s="62">
        <v>0.90665290522316722</v>
      </c>
      <c r="I2709" s="62">
        <v>0.10141407311235984</v>
      </c>
      <c r="J2709" s="62">
        <v>0.9833546467605967</v>
      </c>
      <c r="K2709" s="62"/>
      <c r="L2709" s="65">
        <f t="shared" si="379"/>
        <v>3.2451150477707021E-3</v>
      </c>
      <c r="M2709" s="65">
        <f t="shared" si="380"/>
        <v>8.3366243005018062E-2</v>
      </c>
      <c r="N2709" s="65">
        <f t="shared" si="381"/>
        <v>8.2504052133463901E-2</v>
      </c>
      <c r="O2709" s="65">
        <f t="shared" si="382"/>
        <v>0.21869371781736369</v>
      </c>
      <c r="P2709" s="65">
        <f t="shared" si="383"/>
        <v>0.1621642963053429</v>
      </c>
      <c r="Q2709" s="65">
        <f t="shared" si="384"/>
        <v>0.20488775311869031</v>
      </c>
      <c r="R2709" s="65">
        <f t="shared" si="385"/>
        <v>2.2917812819991449E-2</v>
      </c>
      <c r="S2709" s="65">
        <f t="shared" si="386"/>
        <v>0.22222100975235901</v>
      </c>
      <c r="T2709" s="66">
        <f>(L2709*'Football Field'!$F$4)+(M2709*'Football Field'!$F$5)+(N2709*'Football Field'!$F$6)+(O2709*'Football Field'!$F$7)+(P2709*'Football Field'!$F$8)+(Q2709*'Football Field'!$F$9)+(R2709*'Football Field'!$F$10)+(S2709*'Football Field'!$F$11)</f>
        <v>129605058.11959308</v>
      </c>
    </row>
    <row r="2710" spans="2:20" x14ac:dyDescent="0.3">
      <c r="B2710" s="62">
        <f t="shared" si="378"/>
        <v>2683</v>
      </c>
      <c r="C2710" s="62">
        <v>0.60026996827148915</v>
      </c>
      <c r="D2710" s="62">
        <v>4.5406438546993555E-2</v>
      </c>
      <c r="E2710" s="62">
        <v>4.2782191138909353E-2</v>
      </c>
      <c r="F2710" s="62">
        <v>0.7114973351829843</v>
      </c>
      <c r="G2710" s="62">
        <v>0.20934045802343704</v>
      </c>
      <c r="H2710" s="62">
        <v>0.26244081947077469</v>
      </c>
      <c r="I2710" s="62">
        <v>0.33865017267019171</v>
      </c>
      <c r="J2710" s="62">
        <v>0.69412697369169429</v>
      </c>
      <c r="K2710" s="62"/>
      <c r="L2710" s="65">
        <f t="shared" si="379"/>
        <v>0.20666792946832657</v>
      </c>
      <c r="M2710" s="65">
        <f t="shared" si="380"/>
        <v>1.5633057016095402E-2</v>
      </c>
      <c r="N2710" s="65">
        <f t="shared" si="381"/>
        <v>1.4729550582476702E-2</v>
      </c>
      <c r="O2710" s="65">
        <f t="shared" si="382"/>
        <v>0.2449625815996089</v>
      </c>
      <c r="P2710" s="65">
        <f t="shared" si="383"/>
        <v>7.2074168791478682E-2</v>
      </c>
      <c r="Q2710" s="65">
        <f t="shared" si="384"/>
        <v>9.0356179110838278E-2</v>
      </c>
      <c r="R2710" s="65">
        <f t="shared" si="385"/>
        <v>0.11659442200877468</v>
      </c>
      <c r="S2710" s="65">
        <f t="shared" si="386"/>
        <v>0.23898211142240083</v>
      </c>
      <c r="T2710" s="66">
        <f>(L2710*'Football Field'!$F$4)+(M2710*'Football Field'!$F$5)+(N2710*'Football Field'!$F$6)+(O2710*'Football Field'!$F$7)+(P2710*'Football Field'!$F$8)+(Q2710*'Football Field'!$F$9)+(R2710*'Football Field'!$F$10)+(S2710*'Football Field'!$F$11)</f>
        <v>133003943.02948605</v>
      </c>
    </row>
    <row r="2711" spans="2:20" x14ac:dyDescent="0.3">
      <c r="B2711" s="62">
        <f t="shared" si="378"/>
        <v>2684</v>
      </c>
      <c r="C2711" s="62">
        <v>0.48294174069589957</v>
      </c>
      <c r="D2711" s="62">
        <v>0.17600481718237337</v>
      </c>
      <c r="E2711" s="62">
        <v>6.5989134421088003E-2</v>
      </c>
      <c r="F2711" s="62">
        <v>0.96635868976479533</v>
      </c>
      <c r="G2711" s="62">
        <v>0.66305922538133011</v>
      </c>
      <c r="H2711" s="62">
        <v>0.59538869841559616</v>
      </c>
      <c r="I2711" s="62">
        <v>0.78636808457990404</v>
      </c>
      <c r="J2711" s="62">
        <v>0.70394373249004893</v>
      </c>
      <c r="K2711" s="62"/>
      <c r="L2711" s="65">
        <f t="shared" si="379"/>
        <v>0.10876933643707315</v>
      </c>
      <c r="M2711" s="65">
        <f t="shared" si="380"/>
        <v>3.9640241382054686E-2</v>
      </c>
      <c r="N2711" s="65">
        <f t="shared" si="381"/>
        <v>1.4862236493983603E-2</v>
      </c>
      <c r="O2711" s="65">
        <f t="shared" si="382"/>
        <v>0.21764570048233284</v>
      </c>
      <c r="P2711" s="65">
        <f t="shared" si="383"/>
        <v>0.14933584299274744</v>
      </c>
      <c r="Q2711" s="65">
        <f t="shared" si="384"/>
        <v>0.13409491910034627</v>
      </c>
      <c r="R2711" s="65">
        <f t="shared" si="385"/>
        <v>0.17710777004240544</v>
      </c>
      <c r="S2711" s="65">
        <f t="shared" si="386"/>
        <v>0.1585439530690565</v>
      </c>
      <c r="T2711" s="66">
        <f>(L2711*'Football Field'!$F$4)+(M2711*'Football Field'!$F$5)+(N2711*'Football Field'!$F$6)+(O2711*'Football Field'!$F$7)+(P2711*'Football Field'!$F$8)+(Q2711*'Football Field'!$F$9)+(R2711*'Football Field'!$F$10)+(S2711*'Football Field'!$F$11)</f>
        <v>147317517.68262088</v>
      </c>
    </row>
    <row r="2712" spans="2:20" x14ac:dyDescent="0.3">
      <c r="B2712" s="62">
        <f t="shared" si="378"/>
        <v>2685</v>
      </c>
      <c r="C2712" s="62">
        <v>0.48238347445709506</v>
      </c>
      <c r="D2712" s="62">
        <v>0.67861916233631669</v>
      </c>
      <c r="E2712" s="62">
        <v>0.57598734839087862</v>
      </c>
      <c r="F2712" s="62">
        <v>0.53743204883280715</v>
      </c>
      <c r="G2712" s="62">
        <v>0.25416711109962598</v>
      </c>
      <c r="H2712" s="62">
        <v>0.18629657294181723</v>
      </c>
      <c r="I2712" s="62">
        <v>0.77531724684845993</v>
      </c>
      <c r="J2712" s="62">
        <v>0.29409297481206043</v>
      </c>
      <c r="K2712" s="62"/>
      <c r="L2712" s="65">
        <f t="shared" si="379"/>
        <v>0.12746980736736629</v>
      </c>
      <c r="M2712" s="65">
        <f t="shared" si="380"/>
        <v>0.17932507741101666</v>
      </c>
      <c r="N2712" s="65">
        <f t="shared" si="381"/>
        <v>0.15220462605618493</v>
      </c>
      <c r="O2712" s="65">
        <f t="shared" si="382"/>
        <v>0.14201639020670911</v>
      </c>
      <c r="P2712" s="65">
        <f t="shared" si="383"/>
        <v>6.7163645536267136E-2</v>
      </c>
      <c r="Q2712" s="65">
        <f t="shared" si="384"/>
        <v>4.9228859452162065E-2</v>
      </c>
      <c r="R2712" s="65">
        <f t="shared" si="385"/>
        <v>0.20487754107994471</v>
      </c>
      <c r="S2712" s="65">
        <f t="shared" si="386"/>
        <v>7.7714052890349092E-2</v>
      </c>
      <c r="T2712" s="66">
        <f>(L2712*'Football Field'!$F$4)+(M2712*'Football Field'!$F$5)+(N2712*'Football Field'!$F$6)+(O2712*'Football Field'!$F$7)+(P2712*'Football Field'!$F$8)+(Q2712*'Football Field'!$F$9)+(R2712*'Football Field'!$F$10)+(S2712*'Football Field'!$F$11)</f>
        <v>146330409.47038233</v>
      </c>
    </row>
    <row r="2713" spans="2:20" x14ac:dyDescent="0.3">
      <c r="B2713" s="62">
        <f t="shared" si="378"/>
        <v>2686</v>
      </c>
      <c r="C2713" s="62">
        <v>0.38557747744445514</v>
      </c>
      <c r="D2713" s="62">
        <v>1.2861682876431635E-2</v>
      </c>
      <c r="E2713" s="62">
        <v>1.6269467707496377E-2</v>
      </c>
      <c r="F2713" s="62">
        <v>0.8418782646150833</v>
      </c>
      <c r="G2713" s="62">
        <v>0.14769938510727576</v>
      </c>
      <c r="H2713" s="62">
        <v>9.03406067708723E-2</v>
      </c>
      <c r="I2713" s="62">
        <v>0.94647575538509066</v>
      </c>
      <c r="J2713" s="62">
        <v>8.6227599549297818E-2</v>
      </c>
      <c r="K2713" s="62"/>
      <c r="L2713" s="65">
        <f t="shared" si="379"/>
        <v>0.15256315594413536</v>
      </c>
      <c r="M2713" s="65">
        <f t="shared" si="380"/>
        <v>5.0890392856614008E-3</v>
      </c>
      <c r="N2713" s="65">
        <f t="shared" si="381"/>
        <v>6.4374126710873801E-3</v>
      </c>
      <c r="O2713" s="65">
        <f t="shared" si="382"/>
        <v>0.33310971849737137</v>
      </c>
      <c r="P2713" s="65">
        <f t="shared" si="383"/>
        <v>5.8440872823595627E-2</v>
      </c>
      <c r="Q2713" s="65">
        <f t="shared" si="384"/>
        <v>3.5745469808614219E-2</v>
      </c>
      <c r="R2713" s="65">
        <f t="shared" si="385"/>
        <v>0.37449627302715116</v>
      </c>
      <c r="S2713" s="65">
        <f t="shared" si="386"/>
        <v>3.4118057942383477E-2</v>
      </c>
      <c r="T2713" s="66">
        <f>(L2713*'Football Field'!$F$4)+(M2713*'Football Field'!$F$5)+(N2713*'Football Field'!$F$6)+(O2713*'Football Field'!$F$7)+(P2713*'Football Field'!$F$8)+(Q2713*'Football Field'!$F$9)+(R2713*'Football Field'!$F$10)+(S2713*'Football Field'!$F$11)</f>
        <v>166800526.73789191</v>
      </c>
    </row>
    <row r="2714" spans="2:20" x14ac:dyDescent="0.3">
      <c r="B2714" s="62">
        <f t="shared" si="378"/>
        <v>2687</v>
      </c>
      <c r="C2714" s="62">
        <v>0.20522178181978967</v>
      </c>
      <c r="D2714" s="62">
        <v>0.36101025203893944</v>
      </c>
      <c r="E2714" s="62">
        <v>0.97571502800176302</v>
      </c>
      <c r="F2714" s="62">
        <v>0.94448893305235337</v>
      </c>
      <c r="G2714" s="62">
        <v>0.19007512282099359</v>
      </c>
      <c r="H2714" s="62">
        <v>0.20562978089661865</v>
      </c>
      <c r="I2714" s="62">
        <v>0.8338098422173954</v>
      </c>
      <c r="J2714" s="62">
        <v>0.865513949325872</v>
      </c>
      <c r="K2714" s="62"/>
      <c r="L2714" s="65">
        <f t="shared" si="379"/>
        <v>4.479392414830722E-2</v>
      </c>
      <c r="M2714" s="65">
        <f t="shared" si="380"/>
        <v>7.8797999428704593E-2</v>
      </c>
      <c r="N2714" s="65">
        <f t="shared" si="381"/>
        <v>0.21297010759342222</v>
      </c>
      <c r="O2714" s="65">
        <f t="shared" si="382"/>
        <v>0.20615436261641018</v>
      </c>
      <c r="P2714" s="65">
        <f t="shared" si="383"/>
        <v>4.1487850649305366E-2</v>
      </c>
      <c r="Q2714" s="65">
        <f t="shared" si="384"/>
        <v>4.4882978436492409E-2</v>
      </c>
      <c r="R2714" s="65">
        <f t="shared" si="385"/>
        <v>0.18199634802506318</v>
      </c>
      <c r="S2714" s="65">
        <f t="shared" si="386"/>
        <v>0.18891642910229492</v>
      </c>
      <c r="T2714" s="66">
        <f>(L2714*'Football Field'!$F$4)+(M2714*'Football Field'!$F$5)+(N2714*'Football Field'!$F$6)+(O2714*'Football Field'!$F$7)+(P2714*'Football Field'!$F$8)+(Q2714*'Football Field'!$F$9)+(R2714*'Football Field'!$F$10)+(S2714*'Football Field'!$F$11)</f>
        <v>144675626.12166119</v>
      </c>
    </row>
    <row r="2715" spans="2:20" x14ac:dyDescent="0.3">
      <c r="B2715" s="62">
        <f t="shared" si="378"/>
        <v>2688</v>
      </c>
      <c r="C2715" s="62">
        <v>0.72023533614367707</v>
      </c>
      <c r="D2715" s="62">
        <v>0.43133393498488748</v>
      </c>
      <c r="E2715" s="62">
        <v>0.75081091187838866</v>
      </c>
      <c r="F2715" s="62">
        <v>0.18393391534783665</v>
      </c>
      <c r="G2715" s="62">
        <v>0.98012952906653739</v>
      </c>
      <c r="H2715" s="62">
        <v>0.53590339471836879</v>
      </c>
      <c r="I2715" s="62">
        <v>0.90617199506469692</v>
      </c>
      <c r="J2715" s="62">
        <v>0.17772210190238791</v>
      </c>
      <c r="K2715" s="62"/>
      <c r="L2715" s="65">
        <f t="shared" si="379"/>
        <v>0.15369148062124408</v>
      </c>
      <c r="M2715" s="65">
        <f t="shared" si="380"/>
        <v>9.2042625213254431E-2</v>
      </c>
      <c r="N2715" s="65">
        <f t="shared" si="381"/>
        <v>0.16021602235044546</v>
      </c>
      <c r="O2715" s="65">
        <f t="shared" si="382"/>
        <v>3.9249776243458698E-2</v>
      </c>
      <c r="P2715" s="65">
        <f t="shared" si="383"/>
        <v>0.20915046924716382</v>
      </c>
      <c r="Q2715" s="65">
        <f t="shared" si="384"/>
        <v>0.11435676933766362</v>
      </c>
      <c r="R2715" s="65">
        <f t="shared" si="385"/>
        <v>0.19336862360112989</v>
      </c>
      <c r="S2715" s="65">
        <f t="shared" si="386"/>
        <v>3.7924233385639904E-2</v>
      </c>
      <c r="T2715" s="66">
        <f>(L2715*'Football Field'!$F$4)+(M2715*'Football Field'!$F$5)+(N2715*'Football Field'!$F$6)+(O2715*'Football Field'!$F$7)+(P2715*'Football Field'!$F$8)+(Q2715*'Football Field'!$F$9)+(R2715*'Football Field'!$F$10)+(S2715*'Football Field'!$F$11)</f>
        <v>155697267.04944521</v>
      </c>
    </row>
    <row r="2716" spans="2:20" x14ac:dyDescent="0.3">
      <c r="B2716" s="62">
        <f t="shared" si="378"/>
        <v>2689</v>
      </c>
      <c r="C2716" s="62">
        <v>0.56904953716117213</v>
      </c>
      <c r="D2716" s="62">
        <v>0.38326829351576064</v>
      </c>
      <c r="E2716" s="62">
        <v>8.9073498435303211E-2</v>
      </c>
      <c r="F2716" s="62">
        <v>0.9538511138464234</v>
      </c>
      <c r="G2716" s="62">
        <v>0.70825553122052742</v>
      </c>
      <c r="H2716" s="62">
        <v>0.47081477613232625</v>
      </c>
      <c r="I2716" s="62">
        <v>0.11761098946484583</v>
      </c>
      <c r="J2716" s="62">
        <v>0.55684988542853131</v>
      </c>
      <c r="K2716" s="62"/>
      <c r="L2716" s="65">
        <f t="shared" si="379"/>
        <v>0.14785217125646841</v>
      </c>
      <c r="M2716" s="65">
        <f t="shared" si="380"/>
        <v>9.9581926826199679E-2</v>
      </c>
      <c r="N2716" s="65">
        <f t="shared" si="381"/>
        <v>2.3143345675614106E-2</v>
      </c>
      <c r="O2716" s="65">
        <f t="shared" si="382"/>
        <v>0.24783248035161978</v>
      </c>
      <c r="P2716" s="65">
        <f t="shared" si="383"/>
        <v>0.18402109351984122</v>
      </c>
      <c r="Q2716" s="65">
        <f t="shared" si="384"/>
        <v>0.12232851863488395</v>
      </c>
      <c r="R2716" s="65">
        <f t="shared" si="385"/>
        <v>3.0558042877511349E-2</v>
      </c>
      <c r="S2716" s="65">
        <f t="shared" si="386"/>
        <v>0.14468242085786154</v>
      </c>
      <c r="T2716" s="66">
        <f>(L2716*'Football Field'!$F$4)+(M2716*'Football Field'!$F$5)+(N2716*'Football Field'!$F$6)+(O2716*'Football Field'!$F$7)+(P2716*'Football Field'!$F$8)+(Q2716*'Football Field'!$F$9)+(R2716*'Football Field'!$F$10)+(S2716*'Football Field'!$F$11)</f>
        <v>129764328.55610242</v>
      </c>
    </row>
    <row r="2717" spans="2:20" x14ac:dyDescent="0.3">
      <c r="B2717" s="62">
        <f t="shared" si="378"/>
        <v>2690</v>
      </c>
      <c r="C2717" s="62">
        <v>0.87252334988711899</v>
      </c>
      <c r="D2717" s="62">
        <v>0.75665033655846659</v>
      </c>
      <c r="E2717" s="62">
        <v>0.35154908031906229</v>
      </c>
      <c r="F2717" s="62">
        <v>0.31343682924502658</v>
      </c>
      <c r="G2717" s="62">
        <v>0.37980893090559942</v>
      </c>
      <c r="H2717" s="62">
        <v>0.36070591037034461</v>
      </c>
      <c r="I2717" s="62">
        <v>0.23613713707512185</v>
      </c>
      <c r="J2717" s="62">
        <v>0.71228497439030625</v>
      </c>
      <c r="K2717" s="62"/>
      <c r="L2717" s="65">
        <f t="shared" si="379"/>
        <v>0.2190565403594624</v>
      </c>
      <c r="M2717" s="65">
        <f t="shared" si="380"/>
        <v>0.18996535165478839</v>
      </c>
      <c r="N2717" s="65">
        <f t="shared" si="381"/>
        <v>8.8260245770164725E-2</v>
      </c>
      <c r="O2717" s="65">
        <f t="shared" si="382"/>
        <v>7.8691747842092583E-2</v>
      </c>
      <c r="P2717" s="65">
        <f t="shared" si="383"/>
        <v>9.5355190680651111E-2</v>
      </c>
      <c r="Q2717" s="65">
        <f t="shared" si="384"/>
        <v>9.0559168213848296E-2</v>
      </c>
      <c r="R2717" s="65">
        <f t="shared" si="385"/>
        <v>5.9284813758573293E-2</v>
      </c>
      <c r="S2717" s="65">
        <f t="shared" si="386"/>
        <v>0.17882694172041919</v>
      </c>
      <c r="T2717" s="66">
        <f>(L2717*'Football Field'!$F$4)+(M2717*'Football Field'!$F$5)+(N2717*'Football Field'!$F$6)+(O2717*'Football Field'!$F$7)+(P2717*'Football Field'!$F$8)+(Q2717*'Football Field'!$F$9)+(R2717*'Football Field'!$F$10)+(S2717*'Football Field'!$F$11)</f>
        <v>126618074.89950696</v>
      </c>
    </row>
    <row r="2718" spans="2:20" x14ac:dyDescent="0.3">
      <c r="B2718" s="62">
        <f t="shared" ref="B2718:B2781" si="387">B2717+1</f>
        <v>2691</v>
      </c>
      <c r="C2718" s="62">
        <v>0.14160224020376067</v>
      </c>
      <c r="D2718" s="62">
        <v>0.61467171861549763</v>
      </c>
      <c r="E2718" s="62">
        <v>0.23116254731586283</v>
      </c>
      <c r="F2718" s="62">
        <v>0.43136962656925293</v>
      </c>
      <c r="G2718" s="62">
        <v>0.13206261946328168</v>
      </c>
      <c r="H2718" s="62">
        <v>0.15072150655379013</v>
      </c>
      <c r="I2718" s="62">
        <v>0.84800956845527331</v>
      </c>
      <c r="J2718" s="62">
        <v>0.80114787412937272</v>
      </c>
      <c r="K2718" s="62"/>
      <c r="L2718" s="65">
        <f t="shared" si="379"/>
        <v>4.2259893261604078E-2</v>
      </c>
      <c r="M2718" s="65">
        <f t="shared" si="380"/>
        <v>0.18344315162132441</v>
      </c>
      <c r="N2718" s="65">
        <f t="shared" si="381"/>
        <v>6.8988347653199222E-2</v>
      </c>
      <c r="O2718" s="65">
        <f t="shared" si="382"/>
        <v>0.12873831903282626</v>
      </c>
      <c r="P2718" s="65">
        <f t="shared" si="383"/>
        <v>3.9412880716684466E-2</v>
      </c>
      <c r="Q2718" s="65">
        <f t="shared" si="384"/>
        <v>4.4981454883947308E-2</v>
      </c>
      <c r="R2718" s="65">
        <f t="shared" si="385"/>
        <v>0.25308069841388736</v>
      </c>
      <c r="S2718" s="65">
        <f t="shared" si="386"/>
        <v>0.23909525441652688</v>
      </c>
      <c r="T2718" s="66">
        <f>(L2718*'Football Field'!$F$4)+(M2718*'Football Field'!$F$5)+(N2718*'Football Field'!$F$6)+(O2718*'Football Field'!$F$7)+(P2718*'Football Field'!$F$8)+(Q2718*'Football Field'!$F$9)+(R2718*'Football Field'!$F$10)+(S2718*'Football Field'!$F$11)</f>
        <v>150120441.19228387</v>
      </c>
    </row>
    <row r="2719" spans="2:20" x14ac:dyDescent="0.3">
      <c r="B2719" s="62">
        <f t="shared" si="387"/>
        <v>2692</v>
      </c>
      <c r="C2719" s="62">
        <v>0.32161454293990177</v>
      </c>
      <c r="D2719" s="62">
        <v>0.9233235289475733</v>
      </c>
      <c r="E2719" s="62">
        <v>0.54685902381891593</v>
      </c>
      <c r="F2719" s="62">
        <v>0.74181214761585801</v>
      </c>
      <c r="G2719" s="62">
        <v>0.19569955050168208</v>
      </c>
      <c r="H2719" s="62">
        <v>0.22014878174984887</v>
      </c>
      <c r="I2719" s="62">
        <v>0.38995748332069213</v>
      </c>
      <c r="J2719" s="62">
        <v>0.38554944411119918</v>
      </c>
      <c r="K2719" s="62"/>
      <c r="L2719" s="65">
        <f t="shared" si="379"/>
        <v>8.6340297385489512E-2</v>
      </c>
      <c r="M2719" s="65">
        <f t="shared" si="380"/>
        <v>0.24787445040148551</v>
      </c>
      <c r="N2719" s="65">
        <f t="shared" si="381"/>
        <v>0.14680919063192571</v>
      </c>
      <c r="O2719" s="65">
        <f t="shared" si="382"/>
        <v>0.19914609844396916</v>
      </c>
      <c r="P2719" s="65">
        <f t="shared" si="383"/>
        <v>5.2537292729574275E-2</v>
      </c>
      <c r="Q2719" s="65">
        <f t="shared" si="384"/>
        <v>5.910090728977712E-2</v>
      </c>
      <c r="R2719" s="65">
        <f t="shared" si="385"/>
        <v>0.10468757031269312</v>
      </c>
      <c r="S2719" s="65">
        <f t="shared" si="386"/>
        <v>0.1035041928050857</v>
      </c>
      <c r="T2719" s="66">
        <f>(L2719*'Football Field'!$F$4)+(M2719*'Football Field'!$F$5)+(N2719*'Football Field'!$F$6)+(O2719*'Football Field'!$F$7)+(P2719*'Football Field'!$F$8)+(Q2719*'Football Field'!$F$9)+(R2719*'Football Field'!$F$10)+(S2719*'Football Field'!$F$11)</f>
        <v>131667748.85520554</v>
      </c>
    </row>
    <row r="2720" spans="2:20" x14ac:dyDescent="0.3">
      <c r="B2720" s="62">
        <f t="shared" si="387"/>
        <v>2693</v>
      </c>
      <c r="C2720" s="62">
        <v>1.6428298648024642E-3</v>
      </c>
      <c r="D2720" s="62">
        <v>5.8156940525850742E-2</v>
      </c>
      <c r="E2720" s="62">
        <v>5.1917463646710349E-2</v>
      </c>
      <c r="F2720" s="62">
        <v>0.46265973807597216</v>
      </c>
      <c r="G2720" s="62">
        <v>0.4057667474011768</v>
      </c>
      <c r="H2720" s="62">
        <v>0.94090613495316644</v>
      </c>
      <c r="I2720" s="62">
        <v>0.41459521450896131</v>
      </c>
      <c r="J2720" s="62">
        <v>0.30538558252006653</v>
      </c>
      <c r="K2720" s="62"/>
      <c r="L2720" s="65">
        <f t="shared" si="379"/>
        <v>6.2204119587610661E-4</v>
      </c>
      <c r="M2720" s="65">
        <f t="shared" si="380"/>
        <v>2.2020547354455144E-2</v>
      </c>
      <c r="N2720" s="65">
        <f t="shared" si="381"/>
        <v>1.9658031464832883E-2</v>
      </c>
      <c r="O2720" s="65">
        <f t="shared" si="382"/>
        <v>0.17518151022358519</v>
      </c>
      <c r="P2720" s="65">
        <f t="shared" si="383"/>
        <v>0.15363954491449142</v>
      </c>
      <c r="Q2720" s="65">
        <f t="shared" si="384"/>
        <v>0.35626475384522427</v>
      </c>
      <c r="R2720" s="65">
        <f t="shared" si="385"/>
        <v>0.15698235621536796</v>
      </c>
      <c r="S2720" s="65">
        <f t="shared" si="386"/>
        <v>0.11563121478616711</v>
      </c>
      <c r="T2720" s="66">
        <f>(L2720*'Football Field'!$F$4)+(M2720*'Football Field'!$F$5)+(N2720*'Football Field'!$F$6)+(O2720*'Football Field'!$F$7)+(P2720*'Football Field'!$F$8)+(Q2720*'Football Field'!$F$9)+(R2720*'Football Field'!$F$10)+(S2720*'Football Field'!$F$11)</f>
        <v>144941900.10110706</v>
      </c>
    </row>
    <row r="2721" spans="2:20" x14ac:dyDescent="0.3">
      <c r="B2721" s="62">
        <f t="shared" si="387"/>
        <v>2694</v>
      </c>
      <c r="C2721" s="62">
        <v>0.43139309529219572</v>
      </c>
      <c r="D2721" s="62">
        <v>0.65872933428593106</v>
      </c>
      <c r="E2721" s="62">
        <v>0.47406227596660022</v>
      </c>
      <c r="F2721" s="62">
        <v>0.16469164795891289</v>
      </c>
      <c r="G2721" s="62">
        <v>0.9396050397737864</v>
      </c>
      <c r="H2721" s="62">
        <v>0.38268126927529034</v>
      </c>
      <c r="I2721" s="62">
        <v>0.55124630182807621</v>
      </c>
      <c r="J2721" s="62">
        <v>0.54054944614189826</v>
      </c>
      <c r="K2721" s="62"/>
      <c r="L2721" s="65">
        <f t="shared" si="379"/>
        <v>0.10412682256150611</v>
      </c>
      <c r="M2721" s="65">
        <f t="shared" si="380"/>
        <v>0.15899974583689419</v>
      </c>
      <c r="N2721" s="65">
        <f t="shared" si="381"/>
        <v>0.11442602821272123</v>
      </c>
      <c r="O2721" s="65">
        <f t="shared" si="382"/>
        <v>3.9752184704681781E-2</v>
      </c>
      <c r="P2721" s="65">
        <f t="shared" si="383"/>
        <v>0.22679567272200596</v>
      </c>
      <c r="Q2721" s="65">
        <f t="shared" si="384"/>
        <v>9.2369082997144983E-2</v>
      </c>
      <c r="R2721" s="65">
        <f t="shared" si="385"/>
        <v>0.1330561997503926</v>
      </c>
      <c r="S2721" s="65">
        <f t="shared" si="386"/>
        <v>0.13047426321465305</v>
      </c>
      <c r="T2721" s="66">
        <f>(L2721*'Football Field'!$F$4)+(M2721*'Football Field'!$F$5)+(N2721*'Football Field'!$F$6)+(O2721*'Football Field'!$F$7)+(P2721*'Football Field'!$F$8)+(Q2721*'Football Field'!$F$9)+(R2721*'Football Field'!$F$10)+(S2721*'Football Field'!$F$11)</f>
        <v>148319166.95109114</v>
      </c>
    </row>
    <row r="2722" spans="2:20" x14ac:dyDescent="0.3">
      <c r="B2722" s="62">
        <f t="shared" si="387"/>
        <v>2695</v>
      </c>
      <c r="C2722" s="62">
        <v>0.18895793310138131</v>
      </c>
      <c r="D2722" s="62">
        <v>0.63912486531977086</v>
      </c>
      <c r="E2722" s="62">
        <v>0.9513031456718587</v>
      </c>
      <c r="F2722" s="62">
        <v>0.41192000199700507</v>
      </c>
      <c r="G2722" s="62">
        <v>0.9446337677249137</v>
      </c>
      <c r="H2722" s="62">
        <v>0.70375728869264298</v>
      </c>
      <c r="I2722" s="62">
        <v>0.81591342098933828</v>
      </c>
      <c r="J2722" s="62">
        <v>0.56715195154992903</v>
      </c>
      <c r="K2722" s="62"/>
      <c r="L2722" s="65">
        <f t="shared" si="379"/>
        <v>3.617969180527511E-2</v>
      </c>
      <c r="M2722" s="65">
        <f t="shared" si="380"/>
        <v>0.1223729550425964</v>
      </c>
      <c r="N2722" s="65">
        <f t="shared" si="381"/>
        <v>0.18214559219024914</v>
      </c>
      <c r="O2722" s="65">
        <f t="shared" si="382"/>
        <v>7.887014043852815E-2</v>
      </c>
      <c r="P2722" s="65">
        <f t="shared" si="383"/>
        <v>0.18086860934706836</v>
      </c>
      <c r="Q2722" s="65">
        <f t="shared" si="384"/>
        <v>0.13474809653508915</v>
      </c>
      <c r="R2722" s="65">
        <f t="shared" si="385"/>
        <v>0.15622258153799712</v>
      </c>
      <c r="S2722" s="65">
        <f t="shared" si="386"/>
        <v>0.10859233310319669</v>
      </c>
      <c r="T2722" s="66">
        <f>(L2722*'Football Field'!$F$4)+(M2722*'Football Field'!$F$5)+(N2722*'Football Field'!$F$6)+(O2722*'Football Field'!$F$7)+(P2722*'Football Field'!$F$8)+(Q2722*'Football Field'!$F$9)+(R2722*'Football Field'!$F$10)+(S2722*'Football Field'!$F$11)</f>
        <v>150093264.8734099</v>
      </c>
    </row>
    <row r="2723" spans="2:20" x14ac:dyDescent="0.3">
      <c r="B2723" s="62">
        <f t="shared" si="387"/>
        <v>2696</v>
      </c>
      <c r="C2723" s="62">
        <v>0.79272952424562892</v>
      </c>
      <c r="D2723" s="62">
        <v>0.60334251630631619</v>
      </c>
      <c r="E2723" s="62">
        <v>0.49705995100769729</v>
      </c>
      <c r="F2723" s="62">
        <v>0.55274189600158696</v>
      </c>
      <c r="G2723" s="62">
        <v>0.70174411325057062</v>
      </c>
      <c r="H2723" s="62">
        <v>0.75694657187619407</v>
      </c>
      <c r="I2723" s="62">
        <v>0.2870252195077555</v>
      </c>
      <c r="J2723" s="62">
        <v>0.8371681753463901</v>
      </c>
      <c r="K2723" s="62"/>
      <c r="L2723" s="65">
        <f t="shared" si="379"/>
        <v>0.15763922808818023</v>
      </c>
      <c r="M2723" s="65">
        <f t="shared" si="380"/>
        <v>0.11997843606722765</v>
      </c>
      <c r="N2723" s="65">
        <f t="shared" si="381"/>
        <v>9.884348266827421E-2</v>
      </c>
      <c r="O2723" s="65">
        <f t="shared" si="382"/>
        <v>0.10991618597857189</v>
      </c>
      <c r="P2723" s="65">
        <f t="shared" si="383"/>
        <v>0.13954620957698541</v>
      </c>
      <c r="Q2723" s="65">
        <f t="shared" si="384"/>
        <v>0.15052356402154707</v>
      </c>
      <c r="R2723" s="65">
        <f t="shared" si="385"/>
        <v>5.7076761570221728E-2</v>
      </c>
      <c r="S2723" s="65">
        <f t="shared" si="386"/>
        <v>0.16647613202899189</v>
      </c>
      <c r="T2723" s="66">
        <f>(L2723*'Football Field'!$F$4)+(M2723*'Football Field'!$F$5)+(N2723*'Football Field'!$F$6)+(O2723*'Football Field'!$F$7)+(P2723*'Football Field'!$F$8)+(Q2723*'Football Field'!$F$9)+(R2723*'Football Field'!$F$10)+(S2723*'Football Field'!$F$11)</f>
        <v>130856115.58601703</v>
      </c>
    </row>
    <row r="2724" spans="2:20" x14ac:dyDescent="0.3">
      <c r="B2724" s="62">
        <f t="shared" si="387"/>
        <v>2697</v>
      </c>
      <c r="C2724" s="62">
        <v>0.79291019741731039</v>
      </c>
      <c r="D2724" s="62">
        <v>0.35767720936562053</v>
      </c>
      <c r="E2724" s="62">
        <v>0.27157567999266441</v>
      </c>
      <c r="F2724" s="62">
        <v>0.69984256121017607</v>
      </c>
      <c r="G2724" s="62">
        <v>0.61345722642397016</v>
      </c>
      <c r="H2724" s="62">
        <v>0.79257828225863247</v>
      </c>
      <c r="I2724" s="62">
        <v>0.96401922018246777</v>
      </c>
      <c r="J2724" s="62">
        <v>0.3115404901820662</v>
      </c>
      <c r="K2724" s="62"/>
      <c r="L2724" s="65">
        <f t="shared" si="379"/>
        <v>0.16506579529932419</v>
      </c>
      <c r="M2724" s="65">
        <f t="shared" si="380"/>
        <v>7.4460226664616866E-2</v>
      </c>
      <c r="N2724" s="65">
        <f t="shared" si="381"/>
        <v>5.6535854562040549E-2</v>
      </c>
      <c r="O2724" s="65">
        <f t="shared" si="382"/>
        <v>0.14569123883984458</v>
      </c>
      <c r="P2724" s="65">
        <f t="shared" si="383"/>
        <v>0.12770778493153426</v>
      </c>
      <c r="Q2724" s="65">
        <f t="shared" si="384"/>
        <v>0.16499669814328113</v>
      </c>
      <c r="R2724" s="65">
        <f t="shared" si="385"/>
        <v>0.200686786197939</v>
      </c>
      <c r="S2724" s="65">
        <f t="shared" si="386"/>
        <v>6.4855615361419219E-2</v>
      </c>
      <c r="T2724" s="66">
        <f>(L2724*'Football Field'!$F$4)+(M2724*'Football Field'!$F$5)+(N2724*'Football Field'!$F$6)+(O2724*'Football Field'!$F$7)+(P2724*'Football Field'!$F$8)+(Q2724*'Football Field'!$F$9)+(R2724*'Football Field'!$F$10)+(S2724*'Football Field'!$F$11)</f>
        <v>148288361.48379168</v>
      </c>
    </row>
    <row r="2725" spans="2:20" x14ac:dyDescent="0.3">
      <c r="B2725" s="62">
        <f t="shared" si="387"/>
        <v>2698</v>
      </c>
      <c r="C2725" s="62">
        <v>0.59559663637480542</v>
      </c>
      <c r="D2725" s="62">
        <v>0.46544067726879845</v>
      </c>
      <c r="E2725" s="62">
        <v>0.55115704595031423</v>
      </c>
      <c r="F2725" s="62">
        <v>0.64662303264247767</v>
      </c>
      <c r="G2725" s="62">
        <v>0.53841012848208825</v>
      </c>
      <c r="H2725" s="62">
        <v>9.244794953922375E-2</v>
      </c>
      <c r="I2725" s="62">
        <v>0.4083020851900705</v>
      </c>
      <c r="J2725" s="62">
        <v>0.66660029960811351</v>
      </c>
      <c r="K2725" s="62"/>
      <c r="L2725" s="65">
        <f t="shared" si="379"/>
        <v>0.15022952207011431</v>
      </c>
      <c r="M2725" s="65">
        <f t="shared" si="380"/>
        <v>0.11739980756721369</v>
      </c>
      <c r="N2725" s="65">
        <f t="shared" si="381"/>
        <v>0.1390203613349256</v>
      </c>
      <c r="O2725" s="65">
        <f t="shared" si="382"/>
        <v>0.1631000969795211</v>
      </c>
      <c r="P2725" s="65">
        <f t="shared" si="383"/>
        <v>0.1358051596326888</v>
      </c>
      <c r="Q2725" s="65">
        <f t="shared" si="384"/>
        <v>2.3318485074351112E-2</v>
      </c>
      <c r="R2725" s="65">
        <f t="shared" si="385"/>
        <v>0.10298753111113122</v>
      </c>
      <c r="S2725" s="65">
        <f t="shared" si="386"/>
        <v>0.1681390362300543</v>
      </c>
      <c r="T2725" s="66">
        <f>(L2725*'Football Field'!$F$4)+(M2725*'Football Field'!$F$5)+(N2725*'Football Field'!$F$6)+(O2725*'Football Field'!$F$7)+(P2725*'Football Field'!$F$8)+(Q2725*'Football Field'!$F$9)+(R2725*'Football Field'!$F$10)+(S2725*'Football Field'!$F$11)</f>
        <v>138409562.03276247</v>
      </c>
    </row>
    <row r="2726" spans="2:20" x14ac:dyDescent="0.3">
      <c r="B2726" s="62">
        <f t="shared" si="387"/>
        <v>2699</v>
      </c>
      <c r="C2726" s="62">
        <v>0.86141794233789482</v>
      </c>
      <c r="D2726" s="62">
        <v>0.8285022472301492</v>
      </c>
      <c r="E2726" s="62">
        <v>0.92964326228871275</v>
      </c>
      <c r="F2726" s="62">
        <v>0.3370575615925957</v>
      </c>
      <c r="G2726" s="62">
        <v>0.58306323041586128</v>
      </c>
      <c r="H2726" s="62">
        <v>0.98000800857832315</v>
      </c>
      <c r="I2726" s="62">
        <v>0.44578611824154635</v>
      </c>
      <c r="J2726" s="62">
        <v>0.79286980870570656</v>
      </c>
      <c r="K2726" s="62"/>
      <c r="L2726" s="65">
        <f t="shared" si="379"/>
        <v>0.14959462601114012</v>
      </c>
      <c r="M2726" s="65">
        <f t="shared" si="380"/>
        <v>0.14387845635930291</v>
      </c>
      <c r="N2726" s="65">
        <f t="shared" si="381"/>
        <v>0.16144269733739255</v>
      </c>
      <c r="O2726" s="65">
        <f t="shared" si="382"/>
        <v>5.853372375066334E-2</v>
      </c>
      <c r="P2726" s="65">
        <f t="shared" si="383"/>
        <v>0.10125529270749081</v>
      </c>
      <c r="Q2726" s="65">
        <f t="shared" si="384"/>
        <v>0.1701890851417748</v>
      </c>
      <c r="R2726" s="65">
        <f t="shared" si="385"/>
        <v>7.7415624125859769E-2</v>
      </c>
      <c r="S2726" s="65">
        <f t="shared" si="386"/>
        <v>0.13769049456637564</v>
      </c>
      <c r="T2726" s="66">
        <f>(L2726*'Football Field'!$F$4)+(M2726*'Football Field'!$F$5)+(N2726*'Football Field'!$F$6)+(O2726*'Football Field'!$F$7)+(P2726*'Football Field'!$F$8)+(Q2726*'Football Field'!$F$9)+(R2726*'Football Field'!$F$10)+(S2726*'Football Field'!$F$11)</f>
        <v>131552040.38517517</v>
      </c>
    </row>
    <row r="2727" spans="2:20" x14ac:dyDescent="0.3">
      <c r="B2727" s="62">
        <f t="shared" si="387"/>
        <v>2700</v>
      </c>
      <c r="C2727" s="62">
        <v>0.67062017751183767</v>
      </c>
      <c r="D2727" s="62">
        <v>0.21585093210561823</v>
      </c>
      <c r="E2727" s="62">
        <v>0.71267226238530501</v>
      </c>
      <c r="F2727" s="62">
        <v>0.76302045956585229</v>
      </c>
      <c r="G2727" s="62">
        <v>0.70886531828210475</v>
      </c>
      <c r="H2727" s="62">
        <v>0.46798013097773317</v>
      </c>
      <c r="I2727" s="62">
        <v>0.69536344518123128</v>
      </c>
      <c r="J2727" s="62">
        <v>0.68646624009030743</v>
      </c>
      <c r="K2727" s="62"/>
      <c r="L2727" s="65">
        <f t="shared" ref="L2727:L2790" si="388">C2727/SUM($C2727:$J2727)</f>
        <v>0.13628167516388728</v>
      </c>
      <c r="M2727" s="65">
        <f t="shared" ref="M2727:M2790" si="389">D2727/SUM($C2727:$J2727)</f>
        <v>4.3864660801263909E-2</v>
      </c>
      <c r="N2727" s="65">
        <f t="shared" ref="N2727:N2790" si="390">E2727/SUM($C2727:$J2727)</f>
        <v>0.14482738965752692</v>
      </c>
      <c r="O2727" s="65">
        <f t="shared" ref="O2727:O2790" si="391">F2727/SUM($C2727:$J2727)</f>
        <v>0.1550590183548689</v>
      </c>
      <c r="P2727" s="65">
        <f t="shared" ref="P2727:P2790" si="392">G2727/SUM($C2727:$J2727)</f>
        <v>0.14405375245268714</v>
      </c>
      <c r="Q2727" s="65">
        <f t="shared" ref="Q2727:Q2790" si="393">H2727/SUM($C2727:$J2727)</f>
        <v>9.5101695910327827E-2</v>
      </c>
      <c r="R2727" s="65">
        <f t="shared" ref="R2727:R2790" si="394">I2727/SUM($C2727:$J2727)</f>
        <v>0.14130993718177726</v>
      </c>
      <c r="S2727" s="65">
        <f t="shared" ref="S2727:S2790" si="395">J2727/SUM($C2727:$J2727)</f>
        <v>0.13950187047766088</v>
      </c>
      <c r="T2727" s="66">
        <f>(L2727*'Football Field'!$F$4)+(M2727*'Football Field'!$F$5)+(N2727*'Football Field'!$F$6)+(O2727*'Football Field'!$F$7)+(P2727*'Football Field'!$F$8)+(Q2727*'Football Field'!$F$9)+(R2727*'Football Field'!$F$10)+(S2727*'Football Field'!$F$11)</f>
        <v>144579295.65869811</v>
      </c>
    </row>
    <row r="2728" spans="2:20" x14ac:dyDescent="0.3">
      <c r="B2728" s="62">
        <f t="shared" si="387"/>
        <v>2701</v>
      </c>
      <c r="C2728" s="62">
        <v>0.49179995203476456</v>
      </c>
      <c r="D2728" s="62">
        <v>0.51627581940185707</v>
      </c>
      <c r="E2728" s="62">
        <v>0.29066363541154439</v>
      </c>
      <c r="F2728" s="62">
        <v>5.2147242866766641E-2</v>
      </c>
      <c r="G2728" s="62">
        <v>0.90542358276215706</v>
      </c>
      <c r="H2728" s="62">
        <v>0.45802068770664561</v>
      </c>
      <c r="I2728" s="62">
        <v>0.77403600123704075</v>
      </c>
      <c r="J2728" s="62">
        <v>0.81950659278561122</v>
      </c>
      <c r="K2728" s="62"/>
      <c r="L2728" s="65">
        <f t="shared" si="388"/>
        <v>0.11416304364854728</v>
      </c>
      <c r="M2728" s="65">
        <f t="shared" si="389"/>
        <v>0.11984470242668378</v>
      </c>
      <c r="N2728" s="65">
        <f t="shared" si="390"/>
        <v>6.7472648501169269E-2</v>
      </c>
      <c r="O2728" s="65">
        <f t="shared" si="391"/>
        <v>1.2105100740492238E-2</v>
      </c>
      <c r="P2728" s="65">
        <f t="shared" si="392"/>
        <v>0.21017877608900909</v>
      </c>
      <c r="Q2728" s="65">
        <f t="shared" si="393"/>
        <v>0.10632175856514763</v>
      </c>
      <c r="R2728" s="65">
        <f t="shared" si="394"/>
        <v>0.17967937050251034</v>
      </c>
      <c r="S2728" s="65">
        <f t="shared" si="395"/>
        <v>0.19023459952644031</v>
      </c>
      <c r="T2728" s="66">
        <f>(L2728*'Football Field'!$F$4)+(M2728*'Football Field'!$F$5)+(N2728*'Football Field'!$F$6)+(O2728*'Football Field'!$F$7)+(P2728*'Football Field'!$F$8)+(Q2728*'Football Field'!$F$9)+(R2728*'Football Field'!$F$10)+(S2728*'Football Field'!$F$11)</f>
        <v>152542577.84852642</v>
      </c>
    </row>
    <row r="2729" spans="2:20" x14ac:dyDescent="0.3">
      <c r="B2729" s="62">
        <f t="shared" si="387"/>
        <v>2702</v>
      </c>
      <c r="C2729" s="62">
        <v>7.6053165484619267E-2</v>
      </c>
      <c r="D2729" s="62">
        <v>0.81796606557294782</v>
      </c>
      <c r="E2729" s="62">
        <v>0.48151445815816563</v>
      </c>
      <c r="F2729" s="62">
        <v>0.62702879156288871</v>
      </c>
      <c r="G2729" s="62">
        <v>0.95769234590996999</v>
      </c>
      <c r="H2729" s="62">
        <v>0.68538399063806443</v>
      </c>
      <c r="I2729" s="62">
        <v>0.71660619798659719</v>
      </c>
      <c r="J2729" s="62">
        <v>0.68715534595777217</v>
      </c>
      <c r="K2729" s="62"/>
      <c r="L2729" s="65">
        <f t="shared" si="388"/>
        <v>1.5061821215039347E-2</v>
      </c>
      <c r="M2729" s="65">
        <f t="shared" si="389"/>
        <v>0.16199271340152774</v>
      </c>
      <c r="N2729" s="65">
        <f t="shared" si="390"/>
        <v>9.5360720819721204E-2</v>
      </c>
      <c r="O2729" s="65">
        <f t="shared" si="391"/>
        <v>0.12417886218177682</v>
      </c>
      <c r="P2729" s="65">
        <f t="shared" si="392"/>
        <v>0.18966456953096536</v>
      </c>
      <c r="Q2729" s="65">
        <f t="shared" si="393"/>
        <v>0.13573571941234244</v>
      </c>
      <c r="R2729" s="65">
        <f t="shared" si="394"/>
        <v>0.14191906894192374</v>
      </c>
      <c r="S2729" s="65">
        <f t="shared" si="395"/>
        <v>0.13608652449670336</v>
      </c>
      <c r="T2729" s="66">
        <f>(L2729*'Football Field'!$F$4)+(M2729*'Football Field'!$F$5)+(N2729*'Football Field'!$F$6)+(O2729*'Football Field'!$F$7)+(P2729*'Football Field'!$F$8)+(Q2729*'Football Field'!$F$9)+(R2729*'Football Field'!$F$10)+(S2729*'Football Field'!$F$11)</f>
        <v>147067718.28017768</v>
      </c>
    </row>
    <row r="2730" spans="2:20" x14ac:dyDescent="0.3">
      <c r="B2730" s="62">
        <f t="shared" si="387"/>
        <v>2703</v>
      </c>
      <c r="C2730" s="62">
        <v>0.23336371967816838</v>
      </c>
      <c r="D2730" s="62">
        <v>0.33836888048850655</v>
      </c>
      <c r="E2730" s="62">
        <v>0.1892828096872321</v>
      </c>
      <c r="F2730" s="62">
        <v>0.508450088482715</v>
      </c>
      <c r="G2730" s="62">
        <v>0.43722606346171244</v>
      </c>
      <c r="H2730" s="62">
        <v>2.3106151492167992E-2</v>
      </c>
      <c r="I2730" s="62">
        <v>0.60187590037836469</v>
      </c>
      <c r="J2730" s="62">
        <v>0.73417381757666234</v>
      </c>
      <c r="K2730" s="62"/>
      <c r="L2730" s="65">
        <f t="shared" si="388"/>
        <v>7.611719921214806E-2</v>
      </c>
      <c r="M2730" s="65">
        <f t="shared" si="389"/>
        <v>0.11036716212295045</v>
      </c>
      <c r="N2730" s="65">
        <f t="shared" si="390"/>
        <v>6.1739148451472083E-2</v>
      </c>
      <c r="O2730" s="65">
        <f t="shared" si="391"/>
        <v>0.16584324559038879</v>
      </c>
      <c r="P2730" s="65">
        <f t="shared" si="392"/>
        <v>0.14261181394929531</v>
      </c>
      <c r="Q2730" s="65">
        <f t="shared" si="393"/>
        <v>7.5366279667677064E-3</v>
      </c>
      <c r="R2730" s="65">
        <f t="shared" si="394"/>
        <v>0.19631632489091178</v>
      </c>
      <c r="S2730" s="65">
        <f t="shared" si="395"/>
        <v>0.23946847781606576</v>
      </c>
      <c r="T2730" s="66">
        <f>(L2730*'Football Field'!$F$4)+(M2730*'Football Field'!$F$5)+(N2730*'Football Field'!$F$6)+(O2730*'Football Field'!$F$7)+(P2730*'Football Field'!$F$8)+(Q2730*'Football Field'!$F$9)+(R2730*'Football Field'!$F$10)+(S2730*'Football Field'!$F$11)</f>
        <v>150850425.01315069</v>
      </c>
    </row>
    <row r="2731" spans="2:20" x14ac:dyDescent="0.3">
      <c r="B2731" s="62">
        <f t="shared" si="387"/>
        <v>2704</v>
      </c>
      <c r="C2731" s="62">
        <v>0.78506422323073832</v>
      </c>
      <c r="D2731" s="62">
        <v>0.90681108732070204</v>
      </c>
      <c r="E2731" s="62">
        <v>0.84348822344626284</v>
      </c>
      <c r="F2731" s="62">
        <v>0.88127359720613385</v>
      </c>
      <c r="G2731" s="62">
        <v>0.29325712697628503</v>
      </c>
      <c r="H2731" s="62">
        <v>0.73906024420719973</v>
      </c>
      <c r="I2731" s="62">
        <v>0.46331760014251011</v>
      </c>
      <c r="J2731" s="62">
        <v>0.27535267780817563</v>
      </c>
      <c r="K2731" s="62"/>
      <c r="L2731" s="65">
        <f t="shared" si="388"/>
        <v>0.15133404139140269</v>
      </c>
      <c r="M2731" s="65">
        <f t="shared" si="389"/>
        <v>0.17480275187937117</v>
      </c>
      <c r="N2731" s="65">
        <f t="shared" si="390"/>
        <v>0.16259622836316703</v>
      </c>
      <c r="O2731" s="65">
        <f t="shared" si="391"/>
        <v>0.16987998063127327</v>
      </c>
      <c r="P2731" s="65">
        <f t="shared" si="392"/>
        <v>5.6530134578695851E-2</v>
      </c>
      <c r="Q2731" s="65">
        <f t="shared" si="393"/>
        <v>0.14246601778300649</v>
      </c>
      <c r="R2731" s="65">
        <f t="shared" si="394"/>
        <v>8.9312087855421565E-2</v>
      </c>
      <c r="S2731" s="65">
        <f t="shared" si="395"/>
        <v>5.3078757517661994E-2</v>
      </c>
      <c r="T2731" s="66">
        <f>(L2731*'Football Field'!$F$4)+(M2731*'Football Field'!$F$5)+(N2731*'Football Field'!$F$6)+(O2731*'Football Field'!$F$7)+(P2731*'Football Field'!$F$8)+(Q2731*'Football Field'!$F$9)+(R2731*'Football Field'!$F$10)+(S2731*'Football Field'!$F$11)</f>
        <v>129595569.51942855</v>
      </c>
    </row>
    <row r="2732" spans="2:20" x14ac:dyDescent="0.3">
      <c r="B2732" s="62">
        <f t="shared" si="387"/>
        <v>2705</v>
      </c>
      <c r="C2732" s="62">
        <v>0.70595832903570555</v>
      </c>
      <c r="D2732" s="62">
        <v>0.4916418654690381</v>
      </c>
      <c r="E2732" s="62">
        <v>0.4447593269398129</v>
      </c>
      <c r="F2732" s="62">
        <v>0.2190339690062979</v>
      </c>
      <c r="G2732" s="62">
        <v>0.74378170251830877</v>
      </c>
      <c r="H2732" s="62">
        <v>0.52337604640228286</v>
      </c>
      <c r="I2732" s="62">
        <v>0.96580096461046061</v>
      </c>
      <c r="J2732" s="62">
        <v>0.80469081865887704</v>
      </c>
      <c r="K2732" s="62"/>
      <c r="L2732" s="65">
        <f t="shared" si="388"/>
        <v>0.14410127156939423</v>
      </c>
      <c r="M2732" s="65">
        <f t="shared" si="389"/>
        <v>0.10035467400407173</v>
      </c>
      <c r="N2732" s="65">
        <f t="shared" si="390"/>
        <v>9.0784940014686677E-2</v>
      </c>
      <c r="O2732" s="65">
        <f t="shared" si="391"/>
        <v>4.4709541841955421E-2</v>
      </c>
      <c r="P2732" s="65">
        <f t="shared" si="392"/>
        <v>0.15182183521984668</v>
      </c>
      <c r="Q2732" s="65">
        <f t="shared" si="393"/>
        <v>0.1068323025504197</v>
      </c>
      <c r="R2732" s="65">
        <f t="shared" si="394"/>
        <v>0.19714073955812181</v>
      </c>
      <c r="S2732" s="65">
        <f t="shared" si="395"/>
        <v>0.16425469524150368</v>
      </c>
      <c r="T2732" s="66">
        <f>(L2732*'Football Field'!$F$4)+(M2732*'Football Field'!$F$5)+(N2732*'Football Field'!$F$6)+(O2732*'Football Field'!$F$7)+(P2732*'Football Field'!$F$8)+(Q2732*'Football Field'!$F$9)+(R2732*'Football Field'!$F$10)+(S2732*'Football Field'!$F$11)</f>
        <v>150740621.35044211</v>
      </c>
    </row>
    <row r="2733" spans="2:20" x14ac:dyDescent="0.3">
      <c r="B2733" s="62">
        <f t="shared" si="387"/>
        <v>2706</v>
      </c>
      <c r="C2733" s="62">
        <v>0.63432642593824962</v>
      </c>
      <c r="D2733" s="62">
        <v>0.44727776968645983</v>
      </c>
      <c r="E2733" s="62">
        <v>0.11662180537191058</v>
      </c>
      <c r="F2733" s="62">
        <v>0.40506412594887864</v>
      </c>
      <c r="G2733" s="62">
        <v>4.421070363085311E-2</v>
      </c>
      <c r="H2733" s="62">
        <v>0.56683681983738055</v>
      </c>
      <c r="I2733" s="62">
        <v>0.7647138976813459</v>
      </c>
      <c r="J2733" s="62">
        <v>0.35756929610948152</v>
      </c>
      <c r="K2733" s="62"/>
      <c r="L2733" s="65">
        <f t="shared" si="388"/>
        <v>0.19011043074912851</v>
      </c>
      <c r="M2733" s="65">
        <f t="shared" si="389"/>
        <v>0.13405112254913384</v>
      </c>
      <c r="N2733" s="65">
        <f t="shared" si="390"/>
        <v>3.4952070018525842E-2</v>
      </c>
      <c r="O2733" s="65">
        <f t="shared" si="391"/>
        <v>0.12139950712483327</v>
      </c>
      <c r="P2733" s="65">
        <f t="shared" si="392"/>
        <v>1.3250143092417446E-2</v>
      </c>
      <c r="Q2733" s="65">
        <f t="shared" si="393"/>
        <v>0.16988349779745884</v>
      </c>
      <c r="R2733" s="65">
        <f t="shared" si="394"/>
        <v>0.22918813176198671</v>
      </c>
      <c r="S2733" s="65">
        <f t="shared" si="395"/>
        <v>0.1071650969065156</v>
      </c>
      <c r="T2733" s="66">
        <f>(L2733*'Football Field'!$F$4)+(M2733*'Football Field'!$F$5)+(N2733*'Football Field'!$F$6)+(O2733*'Football Field'!$F$7)+(P2733*'Football Field'!$F$8)+(Q2733*'Football Field'!$F$9)+(R2733*'Football Field'!$F$10)+(S2733*'Football Field'!$F$11)</f>
        <v>142139722.56891459</v>
      </c>
    </row>
    <row r="2734" spans="2:20" x14ac:dyDescent="0.3">
      <c r="B2734" s="62">
        <f t="shared" si="387"/>
        <v>2707</v>
      </c>
      <c r="C2734" s="62">
        <v>0.6033574327448018</v>
      </c>
      <c r="D2734" s="62">
        <v>0.68158780522469509</v>
      </c>
      <c r="E2734" s="62">
        <v>0.71668361361544408</v>
      </c>
      <c r="F2734" s="62">
        <v>0.57534383258124677</v>
      </c>
      <c r="G2734" s="62">
        <v>0.31559192750933274</v>
      </c>
      <c r="H2734" s="62">
        <v>0.2477061340309531</v>
      </c>
      <c r="I2734" s="62">
        <v>4.2626813622207882E-2</v>
      </c>
      <c r="J2734" s="62">
        <v>0.27814512335683961</v>
      </c>
      <c r="K2734" s="62"/>
      <c r="L2734" s="65">
        <f t="shared" si="388"/>
        <v>0.17432822650908184</v>
      </c>
      <c r="M2734" s="65">
        <f t="shared" si="389"/>
        <v>0.19693134922445735</v>
      </c>
      <c r="N2734" s="65">
        <f t="shared" si="390"/>
        <v>0.20707159065121639</v>
      </c>
      <c r="O2734" s="65">
        <f t="shared" si="391"/>
        <v>0.16623424942417098</v>
      </c>
      <c r="P2734" s="65">
        <f t="shared" si="392"/>
        <v>9.1184061117806262E-2</v>
      </c>
      <c r="Q2734" s="65">
        <f t="shared" si="393"/>
        <v>7.1569800415969123E-2</v>
      </c>
      <c r="R2734" s="65">
        <f t="shared" si="394"/>
        <v>1.2316176808640951E-2</v>
      </c>
      <c r="S2734" s="65">
        <f t="shared" si="395"/>
        <v>8.0364545848657057E-2</v>
      </c>
      <c r="T2734" s="66">
        <f>(L2734*'Football Field'!$F$4)+(M2734*'Football Field'!$F$5)+(N2734*'Football Field'!$F$6)+(O2734*'Football Field'!$F$7)+(P2734*'Football Field'!$F$8)+(Q2734*'Football Field'!$F$9)+(R2734*'Football Field'!$F$10)+(S2734*'Football Field'!$F$11)</f>
        <v>122918483.1372433</v>
      </c>
    </row>
    <row r="2735" spans="2:20" x14ac:dyDescent="0.3">
      <c r="B2735" s="62">
        <f t="shared" si="387"/>
        <v>2708</v>
      </c>
      <c r="C2735" s="62">
        <v>0.33771508984008969</v>
      </c>
      <c r="D2735" s="62">
        <v>0.29238241226668382</v>
      </c>
      <c r="E2735" s="62">
        <v>2.8379385271481095E-2</v>
      </c>
      <c r="F2735" s="62">
        <v>0.52602831198840383</v>
      </c>
      <c r="G2735" s="62">
        <v>0.41122269423812008</v>
      </c>
      <c r="H2735" s="62">
        <v>0.49772081865522799</v>
      </c>
      <c r="I2735" s="62">
        <v>0.31605778178691191</v>
      </c>
      <c r="J2735" s="62">
        <v>0.14070601226936552</v>
      </c>
      <c r="K2735" s="62"/>
      <c r="L2735" s="65">
        <f t="shared" si="388"/>
        <v>0.13242625428416174</v>
      </c>
      <c r="M2735" s="65">
        <f t="shared" si="389"/>
        <v>0.11465021504777366</v>
      </c>
      <c r="N2735" s="65">
        <f t="shared" si="390"/>
        <v>1.1128243313524636E-2</v>
      </c>
      <c r="O2735" s="65">
        <f t="shared" si="391"/>
        <v>0.20626842299830067</v>
      </c>
      <c r="P2735" s="65">
        <f t="shared" si="392"/>
        <v>0.16125036373228385</v>
      </c>
      <c r="Q2735" s="65">
        <f t="shared" si="393"/>
        <v>0.19516837025247469</v>
      </c>
      <c r="R2735" s="65">
        <f t="shared" si="394"/>
        <v>0.12393390001974744</v>
      </c>
      <c r="S2735" s="65">
        <f t="shared" si="395"/>
        <v>5.5174230351733203E-2</v>
      </c>
      <c r="T2735" s="66">
        <f>(L2735*'Football Field'!$F$4)+(M2735*'Football Field'!$F$5)+(N2735*'Football Field'!$F$6)+(O2735*'Football Field'!$F$7)+(P2735*'Football Field'!$F$8)+(Q2735*'Football Field'!$F$9)+(R2735*'Football Field'!$F$10)+(S2735*'Football Field'!$F$11)</f>
        <v>139580212.5662508</v>
      </c>
    </row>
    <row r="2736" spans="2:20" x14ac:dyDescent="0.3">
      <c r="B2736" s="62">
        <f t="shared" si="387"/>
        <v>2709</v>
      </c>
      <c r="C2736" s="62">
        <v>0.39268610607247967</v>
      </c>
      <c r="D2736" s="62">
        <v>0.6542631860630943</v>
      </c>
      <c r="E2736" s="62">
        <v>4.4061041067920748E-2</v>
      </c>
      <c r="F2736" s="62">
        <v>0.46619583242020313</v>
      </c>
      <c r="G2736" s="62">
        <v>0.9560851233054356</v>
      </c>
      <c r="H2736" s="62">
        <v>0.49973362015703415</v>
      </c>
      <c r="I2736" s="62">
        <v>0.96760520848045439</v>
      </c>
      <c r="J2736" s="62">
        <v>0.42369416732537035</v>
      </c>
      <c r="K2736" s="62"/>
      <c r="L2736" s="65">
        <f t="shared" si="388"/>
        <v>8.915921732182569E-2</v>
      </c>
      <c r="M2736" s="65">
        <f t="shared" si="389"/>
        <v>0.14855018471446155</v>
      </c>
      <c r="N2736" s="65">
        <f t="shared" si="390"/>
        <v>1.000404107823347E-2</v>
      </c>
      <c r="O2736" s="65">
        <f t="shared" si="391"/>
        <v>0.1058495701643449</v>
      </c>
      <c r="P2736" s="65">
        <f t="shared" si="392"/>
        <v>0.2170787302345249</v>
      </c>
      <c r="Q2736" s="65">
        <f t="shared" si="393"/>
        <v>0.11346431094350927</v>
      </c>
      <c r="R2736" s="65">
        <f t="shared" si="394"/>
        <v>0.21969436078982613</v>
      </c>
      <c r="S2736" s="65">
        <f t="shared" si="395"/>
        <v>9.6199584753274045E-2</v>
      </c>
      <c r="T2736" s="66">
        <f>(L2736*'Football Field'!$F$4)+(M2736*'Football Field'!$F$5)+(N2736*'Football Field'!$F$6)+(O2736*'Football Field'!$F$7)+(P2736*'Football Field'!$F$8)+(Q2736*'Football Field'!$F$9)+(R2736*'Football Field'!$F$10)+(S2736*'Football Field'!$F$11)</f>
        <v>157124632.14908966</v>
      </c>
    </row>
    <row r="2737" spans="2:20" x14ac:dyDescent="0.3">
      <c r="B2737" s="62">
        <f t="shared" si="387"/>
        <v>2710</v>
      </c>
      <c r="C2737" s="62">
        <v>0.13654264642646297</v>
      </c>
      <c r="D2737" s="62">
        <v>0.72666275910987976</v>
      </c>
      <c r="E2737" s="62">
        <v>0.30255198089043478</v>
      </c>
      <c r="F2737" s="62">
        <v>0.7106998097810252</v>
      </c>
      <c r="G2737" s="62">
        <v>0.45590687515492956</v>
      </c>
      <c r="H2737" s="62">
        <v>0.25082685281394701</v>
      </c>
      <c r="I2737" s="62">
        <v>0.59127076529966405</v>
      </c>
      <c r="J2737" s="62">
        <v>0.83544143126726833</v>
      </c>
      <c r="K2737" s="62"/>
      <c r="L2737" s="65">
        <f t="shared" si="388"/>
        <v>3.4051357929351163E-2</v>
      </c>
      <c r="M2737" s="65">
        <f t="shared" si="389"/>
        <v>0.18121703622982407</v>
      </c>
      <c r="N2737" s="65">
        <f t="shared" si="390"/>
        <v>7.5451194649891778E-2</v>
      </c>
      <c r="O2737" s="65">
        <f t="shared" si="391"/>
        <v>0.17723615468526088</v>
      </c>
      <c r="P2737" s="65">
        <f t="shared" si="392"/>
        <v>0.11369523438022223</v>
      </c>
      <c r="Q2737" s="65">
        <f t="shared" si="393"/>
        <v>6.2551848576190214E-2</v>
      </c>
      <c r="R2737" s="65">
        <f t="shared" si="394"/>
        <v>0.14745263102267081</v>
      </c>
      <c r="S2737" s="65">
        <f t="shared" si="395"/>
        <v>0.20834454252658874</v>
      </c>
      <c r="T2737" s="66">
        <f>(L2737*'Football Field'!$F$4)+(M2737*'Football Field'!$F$5)+(N2737*'Football Field'!$F$6)+(O2737*'Football Field'!$F$7)+(P2737*'Football Field'!$F$8)+(Q2737*'Football Field'!$F$9)+(R2737*'Football Field'!$F$10)+(S2737*'Football Field'!$F$11)</f>
        <v>141871142.23231158</v>
      </c>
    </row>
    <row r="2738" spans="2:20" x14ac:dyDescent="0.3">
      <c r="B2738" s="62">
        <f t="shared" si="387"/>
        <v>2711</v>
      </c>
      <c r="C2738" s="62">
        <v>0.17307158703201841</v>
      </c>
      <c r="D2738" s="62">
        <v>0.6104402232049847</v>
      </c>
      <c r="E2738" s="62">
        <v>0.98582402884279574</v>
      </c>
      <c r="F2738" s="62">
        <v>0.306133439953027</v>
      </c>
      <c r="G2738" s="62">
        <v>0.32665196742055891</v>
      </c>
      <c r="H2738" s="62">
        <v>0.61785567831891208</v>
      </c>
      <c r="I2738" s="62">
        <v>0.78319995787313923</v>
      </c>
      <c r="J2738" s="62">
        <v>0.23191069123911645</v>
      </c>
      <c r="K2738" s="62"/>
      <c r="L2738" s="65">
        <f t="shared" si="388"/>
        <v>4.2891655723199966E-2</v>
      </c>
      <c r="M2738" s="65">
        <f t="shared" si="389"/>
        <v>0.15128301728958957</v>
      </c>
      <c r="N2738" s="65">
        <f t="shared" si="390"/>
        <v>0.24431292030020291</v>
      </c>
      <c r="O2738" s="65">
        <f t="shared" si="391"/>
        <v>7.5867855244171153E-2</v>
      </c>
      <c r="P2738" s="65">
        <f t="shared" si="392"/>
        <v>8.0952881799810167E-2</v>
      </c>
      <c r="Q2738" s="65">
        <f t="shared" si="393"/>
        <v>0.15312076057970322</v>
      </c>
      <c r="R2738" s="65">
        <f t="shared" si="394"/>
        <v>0.19409738785895986</v>
      </c>
      <c r="S2738" s="65">
        <f t="shared" si="395"/>
        <v>5.7473521204363241E-2</v>
      </c>
      <c r="T2738" s="66">
        <f>(L2738*'Football Field'!$F$4)+(M2738*'Football Field'!$F$5)+(N2738*'Football Field'!$F$6)+(O2738*'Football Field'!$F$7)+(P2738*'Football Field'!$F$8)+(Q2738*'Football Field'!$F$9)+(R2738*'Football Field'!$F$10)+(S2738*'Football Field'!$F$11)</f>
        <v>148243339.14648625</v>
      </c>
    </row>
    <row r="2739" spans="2:20" x14ac:dyDescent="0.3">
      <c r="B2739" s="62">
        <f t="shared" si="387"/>
        <v>2712</v>
      </c>
      <c r="C2739" s="62">
        <v>0.68793625121488067</v>
      </c>
      <c r="D2739" s="62">
        <v>0.57055769997254846</v>
      </c>
      <c r="E2739" s="62">
        <v>0.51270454968872603</v>
      </c>
      <c r="F2739" s="62">
        <v>0.56253265182582846</v>
      </c>
      <c r="G2739" s="62">
        <v>0.41548588366914352</v>
      </c>
      <c r="H2739" s="62">
        <v>0.52216041234987531</v>
      </c>
      <c r="I2739" s="62">
        <v>0.3216966646075885</v>
      </c>
      <c r="J2739" s="62">
        <v>3.3724941620210891E-2</v>
      </c>
      <c r="K2739" s="62"/>
      <c r="L2739" s="65">
        <f t="shared" si="388"/>
        <v>0.18968138041069163</v>
      </c>
      <c r="M2739" s="65">
        <f t="shared" si="389"/>
        <v>0.15731715248850553</v>
      </c>
      <c r="N2739" s="65">
        <f t="shared" si="390"/>
        <v>0.14136557937753283</v>
      </c>
      <c r="O2739" s="65">
        <f t="shared" si="391"/>
        <v>0.15510444425043268</v>
      </c>
      <c r="P2739" s="65">
        <f t="shared" si="392"/>
        <v>0.11455994042521021</v>
      </c>
      <c r="Q2739" s="65">
        <f t="shared" si="393"/>
        <v>0.1439727992752679</v>
      </c>
      <c r="R2739" s="65">
        <f t="shared" si="394"/>
        <v>8.8699886520768295E-2</v>
      </c>
      <c r="S2739" s="65">
        <f t="shared" si="395"/>
        <v>9.2988172515907335E-3</v>
      </c>
      <c r="T2739" s="66">
        <f>(L2739*'Football Field'!$F$4)+(M2739*'Football Field'!$F$5)+(N2739*'Football Field'!$F$6)+(O2739*'Football Field'!$F$7)+(P2739*'Football Field'!$F$8)+(Q2739*'Football Field'!$F$9)+(R2739*'Football Field'!$F$10)+(S2739*'Football Field'!$F$11)</f>
        <v>133140027.51208791</v>
      </c>
    </row>
    <row r="2740" spans="2:20" x14ac:dyDescent="0.3">
      <c r="B2740" s="62">
        <f t="shared" si="387"/>
        <v>2713</v>
      </c>
      <c r="C2740" s="62">
        <v>0.22665695551150677</v>
      </c>
      <c r="D2740" s="62">
        <v>0.19346879532291439</v>
      </c>
      <c r="E2740" s="62">
        <v>0.77711934826954487</v>
      </c>
      <c r="F2740" s="62">
        <v>3.9044944977183249E-2</v>
      </c>
      <c r="G2740" s="62">
        <v>0.80149804360159338</v>
      </c>
      <c r="H2740" s="62">
        <v>8.535342169612925E-2</v>
      </c>
      <c r="I2740" s="62">
        <v>0.44648335463893629</v>
      </c>
      <c r="J2740" s="62">
        <v>0.97135702547464886</v>
      </c>
      <c r="K2740" s="62"/>
      <c r="L2740" s="65">
        <f t="shared" si="388"/>
        <v>6.4009634215891009E-2</v>
      </c>
      <c r="M2740" s="65">
        <f t="shared" si="389"/>
        <v>5.4637047395530464E-2</v>
      </c>
      <c r="N2740" s="65">
        <f t="shared" si="390"/>
        <v>0.21946436681180895</v>
      </c>
      <c r="O2740" s="65">
        <f t="shared" si="391"/>
        <v>1.1026587030293938E-2</v>
      </c>
      <c r="P2740" s="65">
        <f t="shared" si="392"/>
        <v>0.22634909429499378</v>
      </c>
      <c r="Q2740" s="65">
        <f t="shared" si="393"/>
        <v>2.410445022308863E-2</v>
      </c>
      <c r="R2740" s="65">
        <f t="shared" si="394"/>
        <v>0.12609026777680937</v>
      </c>
      <c r="S2740" s="65">
        <f t="shared" si="395"/>
        <v>0.27431855225158391</v>
      </c>
      <c r="T2740" s="66">
        <f>(L2740*'Football Field'!$F$4)+(M2740*'Football Field'!$F$5)+(N2740*'Football Field'!$F$6)+(O2740*'Football Field'!$F$7)+(P2740*'Football Field'!$F$8)+(Q2740*'Football Field'!$F$9)+(R2740*'Football Field'!$F$10)+(S2740*'Football Field'!$F$11)</f>
        <v>151501902.39691174</v>
      </c>
    </row>
    <row r="2741" spans="2:20" x14ac:dyDescent="0.3">
      <c r="B2741" s="62">
        <f t="shared" si="387"/>
        <v>2714</v>
      </c>
      <c r="C2741" s="62">
        <v>0.39881383536237247</v>
      </c>
      <c r="D2741" s="62">
        <v>0.77975833327972133</v>
      </c>
      <c r="E2741" s="62">
        <v>0.126889302716514</v>
      </c>
      <c r="F2741" s="62">
        <v>0.90575075690822304</v>
      </c>
      <c r="G2741" s="62">
        <v>0.37877239379583949</v>
      </c>
      <c r="H2741" s="62">
        <v>0.47055883494690853</v>
      </c>
      <c r="I2741" s="62">
        <v>7.2420301628356443E-2</v>
      </c>
      <c r="J2741" s="62">
        <v>0.4517895056781982</v>
      </c>
      <c r="K2741" s="62"/>
      <c r="L2741" s="65">
        <f t="shared" si="388"/>
        <v>0.11125279927416552</v>
      </c>
      <c r="M2741" s="65">
        <f t="shared" si="389"/>
        <v>0.21752078198566796</v>
      </c>
      <c r="N2741" s="65">
        <f t="shared" si="390"/>
        <v>3.5396941814549339E-2</v>
      </c>
      <c r="O2741" s="65">
        <f t="shared" si="391"/>
        <v>0.25266753110301271</v>
      </c>
      <c r="P2741" s="65">
        <f t="shared" si="392"/>
        <v>0.1056620542245599</v>
      </c>
      <c r="Q2741" s="65">
        <f t="shared" si="393"/>
        <v>0.13126672890740149</v>
      </c>
      <c r="R2741" s="65">
        <f t="shared" si="394"/>
        <v>2.0202311369447102E-2</v>
      </c>
      <c r="S2741" s="65">
        <f t="shared" si="395"/>
        <v>0.12603085132119585</v>
      </c>
      <c r="T2741" s="66">
        <f>(L2741*'Football Field'!$F$4)+(M2741*'Football Field'!$F$5)+(N2741*'Football Field'!$F$6)+(O2741*'Football Field'!$F$7)+(P2741*'Football Field'!$F$8)+(Q2741*'Football Field'!$F$9)+(R2741*'Football Field'!$F$10)+(S2741*'Football Field'!$F$11)</f>
        <v>121912024.76388213</v>
      </c>
    </row>
    <row r="2742" spans="2:20" x14ac:dyDescent="0.3">
      <c r="B2742" s="62">
        <f t="shared" si="387"/>
        <v>2715</v>
      </c>
      <c r="C2742" s="62">
        <v>0.39855664109264122</v>
      </c>
      <c r="D2742" s="62">
        <v>0.53609834930072509</v>
      </c>
      <c r="E2742" s="62">
        <v>0.79354414065972956</v>
      </c>
      <c r="F2742" s="62">
        <v>0.2145237183257126</v>
      </c>
      <c r="G2742" s="62">
        <v>0.17328007700772508</v>
      </c>
      <c r="H2742" s="62">
        <v>0.51558549240371987</v>
      </c>
      <c r="I2742" s="62">
        <v>0.4173074394316284</v>
      </c>
      <c r="J2742" s="62">
        <v>0.93951022438761767</v>
      </c>
      <c r="K2742" s="62"/>
      <c r="L2742" s="65">
        <f t="shared" si="388"/>
        <v>9.9928801841530898E-2</v>
      </c>
      <c r="M2742" s="65">
        <f t="shared" si="389"/>
        <v>0.13441418406171202</v>
      </c>
      <c r="N2742" s="65">
        <f t="shared" si="390"/>
        <v>0.19896272451288019</v>
      </c>
      <c r="O2742" s="65">
        <f t="shared" si="391"/>
        <v>5.3786829596186927E-2</v>
      </c>
      <c r="P2742" s="65">
        <f t="shared" si="392"/>
        <v>4.3445946430397807E-2</v>
      </c>
      <c r="Q2742" s="65">
        <f t="shared" si="393"/>
        <v>0.12927106260613941</v>
      </c>
      <c r="R2742" s="65">
        <f t="shared" si="394"/>
        <v>0.10463012812341219</v>
      </c>
      <c r="S2742" s="65">
        <f t="shared" si="395"/>
        <v>0.23556032282774053</v>
      </c>
      <c r="T2742" s="66">
        <f>(L2742*'Football Field'!$F$4)+(M2742*'Football Field'!$F$5)+(N2742*'Football Field'!$F$6)+(O2742*'Football Field'!$F$7)+(P2742*'Football Field'!$F$8)+(Q2742*'Football Field'!$F$9)+(R2742*'Football Field'!$F$10)+(S2742*'Football Field'!$F$11)</f>
        <v>132565696.85647488</v>
      </c>
    </row>
    <row r="2743" spans="2:20" x14ac:dyDescent="0.3">
      <c r="B2743" s="62">
        <f t="shared" si="387"/>
        <v>2716</v>
      </c>
      <c r="C2743" s="62">
        <v>0.68104499760404025</v>
      </c>
      <c r="D2743" s="62">
        <v>0.69265878829963712</v>
      </c>
      <c r="E2743" s="62">
        <v>0.99258613622019165</v>
      </c>
      <c r="F2743" s="62">
        <v>0.28173087425690491</v>
      </c>
      <c r="G2743" s="62">
        <v>0.23707908291058621</v>
      </c>
      <c r="H2743" s="62">
        <v>0.95569072841787306</v>
      </c>
      <c r="I2743" s="62">
        <v>0.67263458213717831</v>
      </c>
      <c r="J2743" s="62">
        <v>0.31193483064469063</v>
      </c>
      <c r="K2743" s="62"/>
      <c r="L2743" s="65">
        <f t="shared" si="388"/>
        <v>0.14113869114676478</v>
      </c>
      <c r="M2743" s="65">
        <f t="shared" si="389"/>
        <v>0.14354551481303598</v>
      </c>
      <c r="N2743" s="65">
        <f t="shared" si="390"/>
        <v>0.20570198534516207</v>
      </c>
      <c r="O2743" s="65">
        <f t="shared" si="391"/>
        <v>5.8385462029884289E-2</v>
      </c>
      <c r="P2743" s="65">
        <f t="shared" si="392"/>
        <v>4.9131895216899785E-2</v>
      </c>
      <c r="Q2743" s="65">
        <f t="shared" si="393"/>
        <v>0.19805583922432538</v>
      </c>
      <c r="R2743" s="65">
        <f t="shared" si="394"/>
        <v>0.13939572991047428</v>
      </c>
      <c r="S2743" s="65">
        <f t="shared" si="395"/>
        <v>6.4644882313453458E-2</v>
      </c>
      <c r="T2743" s="66">
        <f>(L2743*'Football Field'!$F$4)+(M2743*'Football Field'!$F$5)+(N2743*'Football Field'!$F$6)+(O2743*'Football Field'!$F$7)+(P2743*'Football Field'!$F$8)+(Q2743*'Football Field'!$F$9)+(R2743*'Football Field'!$F$10)+(S2743*'Football Field'!$F$11)</f>
        <v>136514378.64292887</v>
      </c>
    </row>
    <row r="2744" spans="2:20" x14ac:dyDescent="0.3">
      <c r="B2744" s="62">
        <f t="shared" si="387"/>
        <v>2717</v>
      </c>
      <c r="C2744" s="62">
        <v>0.48559527853839457</v>
      </c>
      <c r="D2744" s="62">
        <v>0.14202493889023582</v>
      </c>
      <c r="E2744" s="62">
        <v>0.56501270970570439</v>
      </c>
      <c r="F2744" s="62">
        <v>0.16251253948512612</v>
      </c>
      <c r="G2744" s="62">
        <v>0.61420447337624118</v>
      </c>
      <c r="H2744" s="62">
        <v>0.93194291289104048</v>
      </c>
      <c r="I2744" s="62">
        <v>0.87486426070598389</v>
      </c>
      <c r="J2744" s="62">
        <v>0.74768497950116597</v>
      </c>
      <c r="K2744" s="62"/>
      <c r="L2744" s="65">
        <f t="shared" si="388"/>
        <v>0.10734134139644386</v>
      </c>
      <c r="M2744" s="65">
        <f t="shared" si="389"/>
        <v>3.1394760464131019E-2</v>
      </c>
      <c r="N2744" s="65">
        <f t="shared" si="390"/>
        <v>0.124896647159337</v>
      </c>
      <c r="O2744" s="65">
        <f t="shared" si="391"/>
        <v>3.5923565885117463E-2</v>
      </c>
      <c r="P2744" s="65">
        <f t="shared" si="392"/>
        <v>0.13577053768386108</v>
      </c>
      <c r="Q2744" s="65">
        <f t="shared" si="393"/>
        <v>0.20600695022351614</v>
      </c>
      <c r="R2744" s="65">
        <f t="shared" si="394"/>
        <v>0.1933896547895767</v>
      </c>
      <c r="S2744" s="65">
        <f t="shared" si="395"/>
        <v>0.16527654239801687</v>
      </c>
      <c r="T2744" s="66">
        <f>(L2744*'Football Field'!$F$4)+(M2744*'Football Field'!$F$5)+(N2744*'Football Field'!$F$6)+(O2744*'Football Field'!$F$7)+(P2744*'Football Field'!$F$8)+(Q2744*'Football Field'!$F$9)+(R2744*'Football Field'!$F$10)+(S2744*'Football Field'!$F$11)</f>
        <v>150138111.84550646</v>
      </c>
    </row>
    <row r="2745" spans="2:20" x14ac:dyDescent="0.3">
      <c r="B2745" s="62">
        <f t="shared" si="387"/>
        <v>2718</v>
      </c>
      <c r="C2745" s="62">
        <v>0.13649627508034434</v>
      </c>
      <c r="D2745" s="62">
        <v>8.9024684445980218E-2</v>
      </c>
      <c r="E2745" s="62">
        <v>0.62582136237499508</v>
      </c>
      <c r="F2745" s="62">
        <v>0.73025869890684902</v>
      </c>
      <c r="G2745" s="62">
        <v>0.65411521379887694</v>
      </c>
      <c r="H2745" s="62">
        <v>0.28313031944606903</v>
      </c>
      <c r="I2745" s="62">
        <v>9.1224063043679693E-2</v>
      </c>
      <c r="J2745" s="62">
        <v>0.82482261542665725</v>
      </c>
      <c r="K2745" s="62"/>
      <c r="L2745" s="65">
        <f t="shared" si="388"/>
        <v>3.9738142014989812E-2</v>
      </c>
      <c r="M2745" s="65">
        <f t="shared" si="389"/>
        <v>2.5917744284755555E-2</v>
      </c>
      <c r="N2745" s="65">
        <f t="shared" si="390"/>
        <v>0.18219528818228628</v>
      </c>
      <c r="O2745" s="65">
        <f t="shared" si="391"/>
        <v>0.21260011577430107</v>
      </c>
      <c r="P2745" s="65">
        <f t="shared" si="392"/>
        <v>0.19043247330233024</v>
      </c>
      <c r="Q2745" s="65">
        <f t="shared" si="393"/>
        <v>8.242769142436103E-2</v>
      </c>
      <c r="R2745" s="65">
        <f t="shared" si="394"/>
        <v>2.6558049077019419E-2</v>
      </c>
      <c r="S2745" s="65">
        <f t="shared" si="395"/>
        <v>0.24013049593995667</v>
      </c>
      <c r="T2745" s="66">
        <f>(L2745*'Football Field'!$F$4)+(M2745*'Football Field'!$F$5)+(N2745*'Football Field'!$F$6)+(O2745*'Football Field'!$F$7)+(P2745*'Football Field'!$F$8)+(Q2745*'Football Field'!$F$9)+(R2745*'Football Field'!$F$10)+(S2745*'Football Field'!$F$11)</f>
        <v>135141930.38902044</v>
      </c>
    </row>
    <row r="2746" spans="2:20" x14ac:dyDescent="0.3">
      <c r="B2746" s="62">
        <f t="shared" si="387"/>
        <v>2719</v>
      </c>
      <c r="C2746" s="62">
        <v>2.7586100670570324E-2</v>
      </c>
      <c r="D2746" s="62">
        <v>0.39717278988895377</v>
      </c>
      <c r="E2746" s="62">
        <v>0.53791486983768322</v>
      </c>
      <c r="F2746" s="62">
        <v>0.37387247040921723</v>
      </c>
      <c r="G2746" s="62">
        <v>0.60150041941037646</v>
      </c>
      <c r="H2746" s="62">
        <v>0.21491334960679376</v>
      </c>
      <c r="I2746" s="62">
        <v>0.43733282730828804</v>
      </c>
      <c r="J2746" s="62">
        <v>8.1562614615747764E-3</v>
      </c>
      <c r="K2746" s="62"/>
      <c r="L2746" s="65">
        <f t="shared" si="388"/>
        <v>1.0616371431584485E-2</v>
      </c>
      <c r="M2746" s="65">
        <f t="shared" si="389"/>
        <v>0.15284994100228599</v>
      </c>
      <c r="N2746" s="65">
        <f t="shared" si="390"/>
        <v>0.20701381920430736</v>
      </c>
      <c r="O2746" s="65">
        <f t="shared" si="391"/>
        <v>0.14388293080300246</v>
      </c>
      <c r="P2746" s="65">
        <f t="shared" si="392"/>
        <v>0.23148439661597106</v>
      </c>
      <c r="Q2746" s="65">
        <f t="shared" si="393"/>
        <v>8.2708316491637138E-2</v>
      </c>
      <c r="R2746" s="65">
        <f t="shared" si="394"/>
        <v>0.16830532844690702</v>
      </c>
      <c r="S2746" s="65">
        <f t="shared" si="395"/>
        <v>3.1388960043045398E-3</v>
      </c>
      <c r="T2746" s="66">
        <f>(L2746*'Football Field'!$F$4)+(M2746*'Football Field'!$F$5)+(N2746*'Football Field'!$F$6)+(O2746*'Football Field'!$F$7)+(P2746*'Football Field'!$F$8)+(Q2746*'Football Field'!$F$9)+(R2746*'Football Field'!$F$10)+(S2746*'Football Field'!$F$11)</f>
        <v>156242284.9927265</v>
      </c>
    </row>
    <row r="2747" spans="2:20" x14ac:dyDescent="0.3">
      <c r="B2747" s="62">
        <f t="shared" si="387"/>
        <v>2720</v>
      </c>
      <c r="C2747" s="62">
        <v>0.68412541751582989</v>
      </c>
      <c r="D2747" s="62">
        <v>0.81606521137584864</v>
      </c>
      <c r="E2747" s="62">
        <v>7.10520506371215E-2</v>
      </c>
      <c r="F2747" s="62">
        <v>0.20828963659148836</v>
      </c>
      <c r="G2747" s="62">
        <v>0.98538828498366571</v>
      </c>
      <c r="H2747" s="62">
        <v>0.3239397163241815</v>
      </c>
      <c r="I2747" s="62">
        <v>0.71152448277843794</v>
      </c>
      <c r="J2747" s="62">
        <v>0.25104080571093879</v>
      </c>
      <c r="K2747" s="62"/>
      <c r="L2747" s="65">
        <f t="shared" si="388"/>
        <v>0.1688604170632175</v>
      </c>
      <c r="M2747" s="65">
        <f t="shared" si="389"/>
        <v>0.2014266805698971</v>
      </c>
      <c r="N2747" s="65">
        <f t="shared" si="390"/>
        <v>1.75375429659483E-2</v>
      </c>
      <c r="O2747" s="65">
        <f t="shared" si="391"/>
        <v>5.1411442996080317E-2</v>
      </c>
      <c r="P2747" s="65">
        <f t="shared" si="392"/>
        <v>0.24322013553560196</v>
      </c>
      <c r="Q2747" s="65">
        <f t="shared" si="393"/>
        <v>7.9956970171446595E-2</v>
      </c>
      <c r="R2747" s="65">
        <f t="shared" si="394"/>
        <v>0.17562323783983227</v>
      </c>
      <c r="S2747" s="65">
        <f t="shared" si="395"/>
        <v>6.1963572857975859E-2</v>
      </c>
      <c r="T2747" s="66">
        <f>(L2747*'Football Field'!$F$4)+(M2747*'Football Field'!$F$5)+(N2747*'Football Field'!$F$6)+(O2747*'Football Field'!$F$7)+(P2747*'Football Field'!$F$8)+(Q2747*'Football Field'!$F$9)+(R2747*'Football Field'!$F$10)+(S2747*'Football Field'!$F$11)</f>
        <v>152144022.43279713</v>
      </c>
    </row>
    <row r="2748" spans="2:20" x14ac:dyDescent="0.3">
      <c r="B2748" s="62">
        <f t="shared" si="387"/>
        <v>2721</v>
      </c>
      <c r="C2748" s="62">
        <v>0.5583748465213082</v>
      </c>
      <c r="D2748" s="62">
        <v>0.78709842684751419</v>
      </c>
      <c r="E2748" s="62">
        <v>0.68805436864612213</v>
      </c>
      <c r="F2748" s="62">
        <v>0.15078001257484241</v>
      </c>
      <c r="G2748" s="62">
        <v>0.70567150409802415</v>
      </c>
      <c r="H2748" s="62">
        <v>0.45899327241405929</v>
      </c>
      <c r="I2748" s="62">
        <v>0.62191325925106034</v>
      </c>
      <c r="J2748" s="62">
        <v>0.71496297676595266</v>
      </c>
      <c r="K2748" s="62"/>
      <c r="L2748" s="65">
        <f t="shared" si="388"/>
        <v>0.11916194614638027</v>
      </c>
      <c r="M2748" s="65">
        <f t="shared" si="389"/>
        <v>0.16797350549766377</v>
      </c>
      <c r="N2748" s="65">
        <f t="shared" si="390"/>
        <v>0.14683666023494857</v>
      </c>
      <c r="O2748" s="65">
        <f t="shared" si="391"/>
        <v>3.2177738396223156E-2</v>
      </c>
      <c r="P2748" s="65">
        <f t="shared" si="392"/>
        <v>0.15059630692937201</v>
      </c>
      <c r="Q2748" s="65">
        <f t="shared" si="393"/>
        <v>9.7953072115808101E-2</v>
      </c>
      <c r="R2748" s="65">
        <f t="shared" si="394"/>
        <v>0.13272158437704021</v>
      </c>
      <c r="S2748" s="65">
        <f t="shared" si="395"/>
        <v>0.15257918630256384</v>
      </c>
      <c r="T2748" s="66">
        <f>(L2748*'Football Field'!$F$4)+(M2748*'Football Field'!$F$5)+(N2748*'Football Field'!$F$6)+(O2748*'Football Field'!$F$7)+(P2748*'Football Field'!$F$8)+(Q2748*'Football Field'!$F$9)+(R2748*'Football Field'!$F$10)+(S2748*'Football Field'!$F$11)</f>
        <v>142889933.2323527</v>
      </c>
    </row>
    <row r="2749" spans="2:20" x14ac:dyDescent="0.3">
      <c r="B2749" s="62">
        <f t="shared" si="387"/>
        <v>2722</v>
      </c>
      <c r="C2749" s="62">
        <v>0.26746026677222823</v>
      </c>
      <c r="D2749" s="62">
        <v>0.86364287204507661</v>
      </c>
      <c r="E2749" s="62">
        <v>2.1838800496286948E-2</v>
      </c>
      <c r="F2749" s="62">
        <v>0.1778068483789953</v>
      </c>
      <c r="G2749" s="62">
        <v>0.33452558271661104</v>
      </c>
      <c r="H2749" s="62">
        <v>0.53055037759638835</v>
      </c>
      <c r="I2749" s="62">
        <v>3.6470214888897456E-2</v>
      </c>
      <c r="J2749" s="62">
        <v>6.9695588992610746E-2</v>
      </c>
      <c r="K2749" s="62"/>
      <c r="L2749" s="65">
        <f t="shared" si="388"/>
        <v>0.11618651803456505</v>
      </c>
      <c r="M2749" s="65">
        <f t="shared" si="389"/>
        <v>0.37517220534944912</v>
      </c>
      <c r="N2749" s="65">
        <f t="shared" si="390"/>
        <v>9.4869201258815927E-3</v>
      </c>
      <c r="O2749" s="65">
        <f t="shared" si="391"/>
        <v>7.7240477044197786E-2</v>
      </c>
      <c r="P2749" s="65">
        <f t="shared" si="392"/>
        <v>0.14532013714929379</v>
      </c>
      <c r="Q2749" s="65">
        <f t="shared" si="393"/>
        <v>0.23047461127130214</v>
      </c>
      <c r="R2749" s="65">
        <f t="shared" si="394"/>
        <v>1.5842903811660047E-2</v>
      </c>
      <c r="S2749" s="65">
        <f t="shared" si="395"/>
        <v>3.0276227213650662E-2</v>
      </c>
      <c r="T2749" s="66">
        <f>(L2749*'Football Field'!$F$4)+(M2749*'Football Field'!$F$5)+(N2749*'Football Field'!$F$6)+(O2749*'Football Field'!$F$7)+(P2749*'Football Field'!$F$8)+(Q2749*'Football Field'!$F$9)+(R2749*'Football Field'!$F$10)+(S2749*'Football Field'!$F$11)</f>
        <v>121363221.9844774</v>
      </c>
    </row>
    <row r="2750" spans="2:20" x14ac:dyDescent="0.3">
      <c r="B2750" s="62">
        <f t="shared" si="387"/>
        <v>2723</v>
      </c>
      <c r="C2750" s="62">
        <v>1.677983959515994E-2</v>
      </c>
      <c r="D2750" s="62">
        <v>0.57789345790622593</v>
      </c>
      <c r="E2750" s="62">
        <v>0.4804172113137225</v>
      </c>
      <c r="F2750" s="62">
        <v>0.23208645556548713</v>
      </c>
      <c r="G2750" s="62">
        <v>0.22789170016681271</v>
      </c>
      <c r="H2750" s="62">
        <v>0.84628623781444945</v>
      </c>
      <c r="I2750" s="62">
        <v>0.36699742234033461</v>
      </c>
      <c r="J2750" s="62">
        <v>0.31173098305318003</v>
      </c>
      <c r="K2750" s="62"/>
      <c r="L2750" s="65">
        <f t="shared" si="388"/>
        <v>5.4834584250153182E-3</v>
      </c>
      <c r="M2750" s="65">
        <f t="shared" si="389"/>
        <v>0.18884892984502485</v>
      </c>
      <c r="N2750" s="65">
        <f t="shared" si="390"/>
        <v>0.15699481451899341</v>
      </c>
      <c r="O2750" s="65">
        <f t="shared" si="391"/>
        <v>7.5843182104648924E-2</v>
      </c>
      <c r="P2750" s="65">
        <f t="shared" si="392"/>
        <v>7.4472384326678825E-2</v>
      </c>
      <c r="Q2750" s="65">
        <f t="shared" si="393"/>
        <v>0.2765566008185627</v>
      </c>
      <c r="R2750" s="65">
        <f t="shared" si="394"/>
        <v>0.11993053307085746</v>
      </c>
      <c r="S2750" s="65">
        <f t="shared" si="395"/>
        <v>0.10187009689021848</v>
      </c>
      <c r="T2750" s="66">
        <f>(L2750*'Football Field'!$F$4)+(M2750*'Football Field'!$F$5)+(N2750*'Football Field'!$F$6)+(O2750*'Football Field'!$F$7)+(P2750*'Football Field'!$F$8)+(Q2750*'Football Field'!$F$9)+(R2750*'Football Field'!$F$10)+(S2750*'Football Field'!$F$11)</f>
        <v>135534408.87137333</v>
      </c>
    </row>
    <row r="2751" spans="2:20" x14ac:dyDescent="0.3">
      <c r="B2751" s="62">
        <f t="shared" si="387"/>
        <v>2724</v>
      </c>
      <c r="C2751" s="62">
        <v>0.6073569924570944</v>
      </c>
      <c r="D2751" s="62">
        <v>0.10238234200383967</v>
      </c>
      <c r="E2751" s="62">
        <v>0.70951517702644662</v>
      </c>
      <c r="F2751" s="62">
        <v>0.22119159871704608</v>
      </c>
      <c r="G2751" s="62">
        <v>0.95344899181628717</v>
      </c>
      <c r="H2751" s="62">
        <v>0.90506313079864753</v>
      </c>
      <c r="I2751" s="62">
        <v>0.90748447011193001</v>
      </c>
      <c r="J2751" s="62">
        <v>0.3892819369783439</v>
      </c>
      <c r="K2751" s="62"/>
      <c r="L2751" s="65">
        <f t="shared" si="388"/>
        <v>0.12664550991996457</v>
      </c>
      <c r="M2751" s="65">
        <f t="shared" si="389"/>
        <v>2.1348669844765904E-2</v>
      </c>
      <c r="N2751" s="65">
        <f t="shared" si="390"/>
        <v>0.14794743866691556</v>
      </c>
      <c r="O2751" s="65">
        <f t="shared" si="391"/>
        <v>4.6122664524211279E-2</v>
      </c>
      <c r="P2751" s="65">
        <f t="shared" si="392"/>
        <v>0.19881228873771464</v>
      </c>
      <c r="Q2751" s="65">
        <f t="shared" si="393"/>
        <v>0.18872291441981148</v>
      </c>
      <c r="R2751" s="65">
        <f t="shared" si="394"/>
        <v>0.18922780982042151</v>
      </c>
      <c r="S2751" s="65">
        <f t="shared" si="395"/>
        <v>8.1172704066194881E-2</v>
      </c>
      <c r="T2751" s="66">
        <f>(L2751*'Football Field'!$F$4)+(M2751*'Football Field'!$F$5)+(N2751*'Football Field'!$F$6)+(O2751*'Football Field'!$F$7)+(P2751*'Football Field'!$F$8)+(Q2751*'Football Field'!$F$9)+(R2751*'Football Field'!$F$10)+(S2751*'Football Field'!$F$11)</f>
        <v>154692774.60134152</v>
      </c>
    </row>
    <row r="2752" spans="2:20" x14ac:dyDescent="0.3">
      <c r="B2752" s="62">
        <f t="shared" si="387"/>
        <v>2725</v>
      </c>
      <c r="C2752" s="62">
        <v>0.9472916991661825</v>
      </c>
      <c r="D2752" s="62">
        <v>0.62040600843786964</v>
      </c>
      <c r="E2752" s="62">
        <v>0.47992663888345377</v>
      </c>
      <c r="F2752" s="62">
        <v>2.3923596157747196E-2</v>
      </c>
      <c r="G2752" s="62">
        <v>0.84007839026110032</v>
      </c>
      <c r="H2752" s="62">
        <v>0.90993750910573967</v>
      </c>
      <c r="I2752" s="62">
        <v>0.81230198903916029</v>
      </c>
      <c r="J2752" s="62">
        <v>0.22449936325253683</v>
      </c>
      <c r="K2752" s="62"/>
      <c r="L2752" s="65">
        <f t="shared" si="388"/>
        <v>0.194981575340783</v>
      </c>
      <c r="M2752" s="65">
        <f t="shared" si="389"/>
        <v>0.127698512488371</v>
      </c>
      <c r="N2752" s="65">
        <f t="shared" si="390"/>
        <v>9.87835660123174E-2</v>
      </c>
      <c r="O2752" s="65">
        <f t="shared" si="391"/>
        <v>4.9242070533924683E-3</v>
      </c>
      <c r="P2752" s="65">
        <f t="shared" si="392"/>
        <v>0.17291380056115449</v>
      </c>
      <c r="Q2752" s="65">
        <f t="shared" si="393"/>
        <v>0.18729294170240629</v>
      </c>
      <c r="R2752" s="65">
        <f t="shared" si="394"/>
        <v>0.16719656850653114</v>
      </c>
      <c r="S2752" s="65">
        <f t="shared" si="395"/>
        <v>4.6208828335044055E-2</v>
      </c>
      <c r="T2752" s="66">
        <f>(L2752*'Football Field'!$F$4)+(M2752*'Football Field'!$F$5)+(N2752*'Football Field'!$F$6)+(O2752*'Football Field'!$F$7)+(P2752*'Football Field'!$F$8)+(Q2752*'Football Field'!$F$9)+(R2752*'Football Field'!$F$10)+(S2752*'Football Field'!$F$11)</f>
        <v>146992783.54941478</v>
      </c>
    </row>
    <row r="2753" spans="2:20" x14ac:dyDescent="0.3">
      <c r="B2753" s="62">
        <f t="shared" si="387"/>
        <v>2726</v>
      </c>
      <c r="C2753" s="62">
        <v>0.82066871841775746</v>
      </c>
      <c r="D2753" s="62">
        <v>0.63207352516553561</v>
      </c>
      <c r="E2753" s="62">
        <v>0.58932360555367125</v>
      </c>
      <c r="F2753" s="62">
        <v>0.17017759492075468</v>
      </c>
      <c r="G2753" s="62">
        <v>0.15827191965054321</v>
      </c>
      <c r="H2753" s="62">
        <v>0.55388016788118399</v>
      </c>
      <c r="I2753" s="62">
        <v>0.88060905533722977</v>
      </c>
      <c r="J2753" s="62">
        <v>0.38503707299826528</v>
      </c>
      <c r="K2753" s="62"/>
      <c r="L2753" s="65">
        <f t="shared" si="388"/>
        <v>0.19586170855219101</v>
      </c>
      <c r="M2753" s="65">
        <f t="shared" si="389"/>
        <v>0.15085137009756086</v>
      </c>
      <c r="N2753" s="65">
        <f t="shared" si="390"/>
        <v>0.14064862676430481</v>
      </c>
      <c r="O2753" s="65">
        <f t="shared" si="391"/>
        <v>4.0614773964754131E-2</v>
      </c>
      <c r="P2753" s="65">
        <f t="shared" si="392"/>
        <v>3.777335227100783E-2</v>
      </c>
      <c r="Q2753" s="65">
        <f t="shared" si="393"/>
        <v>0.13218965653222312</v>
      </c>
      <c r="R2753" s="65">
        <f t="shared" si="394"/>
        <v>0.21016713598809533</v>
      </c>
      <c r="S2753" s="65">
        <f t="shared" si="395"/>
        <v>9.1893375829862914E-2</v>
      </c>
      <c r="T2753" s="66">
        <f>(L2753*'Football Field'!$F$4)+(M2753*'Football Field'!$F$5)+(N2753*'Football Field'!$F$6)+(O2753*'Football Field'!$F$7)+(P2753*'Football Field'!$F$8)+(Q2753*'Football Field'!$F$9)+(R2753*'Football Field'!$F$10)+(S2753*'Football Field'!$F$11)</f>
        <v>143503004.37501344</v>
      </c>
    </row>
    <row r="2754" spans="2:20" x14ac:dyDescent="0.3">
      <c r="B2754" s="62">
        <f t="shared" si="387"/>
        <v>2727</v>
      </c>
      <c r="C2754" s="62">
        <v>0.69408296666628178</v>
      </c>
      <c r="D2754" s="62">
        <v>0.58577037408858867</v>
      </c>
      <c r="E2754" s="62">
        <v>0.90649495096873289</v>
      </c>
      <c r="F2754" s="62">
        <v>0.78027923232212337</v>
      </c>
      <c r="G2754" s="62">
        <v>0.95361779177599992</v>
      </c>
      <c r="H2754" s="62">
        <v>0.63531974285747339</v>
      </c>
      <c r="I2754" s="62">
        <v>0.55674386232722095</v>
      </c>
      <c r="J2754" s="62">
        <v>0.23457006313755147</v>
      </c>
      <c r="K2754" s="62"/>
      <c r="L2754" s="65">
        <f t="shared" si="388"/>
        <v>0.12981086138746853</v>
      </c>
      <c r="M2754" s="65">
        <f t="shared" si="389"/>
        <v>0.10955369961161925</v>
      </c>
      <c r="N2754" s="65">
        <f t="shared" si="390"/>
        <v>0.1695372110827493</v>
      </c>
      <c r="O2754" s="65">
        <f t="shared" si="391"/>
        <v>0.14593171729452278</v>
      </c>
      <c r="P2754" s="65">
        <f t="shared" si="392"/>
        <v>0.1783503600144922</v>
      </c>
      <c r="Q2754" s="65">
        <f t="shared" si="393"/>
        <v>0.11882066991631887</v>
      </c>
      <c r="R2754" s="65">
        <f t="shared" si="394"/>
        <v>0.10412501647750586</v>
      </c>
      <c r="S2754" s="65">
        <f t="shared" si="395"/>
        <v>4.3870464215323132E-2</v>
      </c>
      <c r="T2754" s="66">
        <f>(L2754*'Football Field'!$F$4)+(M2754*'Football Field'!$F$5)+(N2754*'Football Field'!$F$6)+(O2754*'Football Field'!$F$7)+(P2754*'Football Field'!$F$8)+(Q2754*'Football Field'!$F$9)+(R2754*'Football Field'!$F$10)+(S2754*'Football Field'!$F$11)</f>
        <v>141891740.98233473</v>
      </c>
    </row>
    <row r="2755" spans="2:20" x14ac:dyDescent="0.3">
      <c r="B2755" s="62">
        <f t="shared" si="387"/>
        <v>2728</v>
      </c>
      <c r="C2755" s="62">
        <v>0.40613433737442728</v>
      </c>
      <c r="D2755" s="62">
        <v>0.16302054953541012</v>
      </c>
      <c r="E2755" s="62">
        <v>0.6870004518572479</v>
      </c>
      <c r="F2755" s="62">
        <v>0.8328608016558372</v>
      </c>
      <c r="G2755" s="62">
        <v>0.81983977327627888</v>
      </c>
      <c r="H2755" s="62">
        <v>0.14062850073008393</v>
      </c>
      <c r="I2755" s="62">
        <v>0.65920250168342165</v>
      </c>
      <c r="J2755" s="62">
        <v>0.94108081732260485</v>
      </c>
      <c r="K2755" s="62"/>
      <c r="L2755" s="65">
        <f t="shared" si="388"/>
        <v>8.7345080584136994E-2</v>
      </c>
      <c r="M2755" s="65">
        <f t="shared" si="389"/>
        <v>3.5059933932435013E-2</v>
      </c>
      <c r="N2755" s="65">
        <f t="shared" si="390"/>
        <v>0.14774941271091893</v>
      </c>
      <c r="O2755" s="65">
        <f t="shared" si="391"/>
        <v>0.17911879676632975</v>
      </c>
      <c r="P2755" s="65">
        <f t="shared" si="392"/>
        <v>0.17631843573196507</v>
      </c>
      <c r="Q2755" s="65">
        <f t="shared" si="393"/>
        <v>3.0244199020708004E-2</v>
      </c>
      <c r="R2755" s="65">
        <f t="shared" si="394"/>
        <v>0.14177106029259529</v>
      </c>
      <c r="S2755" s="65">
        <f t="shared" si="395"/>
        <v>0.20239308096091105</v>
      </c>
      <c r="T2755" s="66">
        <f>(L2755*'Football Field'!$F$4)+(M2755*'Football Field'!$F$5)+(N2755*'Football Field'!$F$6)+(O2755*'Football Field'!$F$7)+(P2755*'Football Field'!$F$8)+(Q2755*'Football Field'!$F$9)+(R2755*'Football Field'!$F$10)+(S2755*'Football Field'!$F$11)</f>
        <v>148287398.20318192</v>
      </c>
    </row>
    <row r="2756" spans="2:20" x14ac:dyDescent="0.3">
      <c r="B2756" s="62">
        <f t="shared" si="387"/>
        <v>2729</v>
      </c>
      <c r="C2756" s="62">
        <v>0.8220231422884382</v>
      </c>
      <c r="D2756" s="62">
        <v>0.7948485250077042</v>
      </c>
      <c r="E2756" s="62">
        <v>0.52146498688976128</v>
      </c>
      <c r="F2756" s="62">
        <v>0.44898869934374208</v>
      </c>
      <c r="G2756" s="62">
        <v>0.74963352393966154</v>
      </c>
      <c r="H2756" s="62">
        <v>0.28252080096114884</v>
      </c>
      <c r="I2756" s="62">
        <v>0.45989513569029583</v>
      </c>
      <c r="J2756" s="62">
        <v>0.34228981053721008</v>
      </c>
      <c r="K2756" s="62"/>
      <c r="L2756" s="65">
        <f t="shared" si="388"/>
        <v>0.18590807129611864</v>
      </c>
      <c r="M2756" s="65">
        <f t="shared" si="389"/>
        <v>0.17976228241624942</v>
      </c>
      <c r="N2756" s="65">
        <f t="shared" si="390"/>
        <v>0.11793408843849146</v>
      </c>
      <c r="O2756" s="65">
        <f t="shared" si="391"/>
        <v>0.10154291142749741</v>
      </c>
      <c r="P2756" s="65">
        <f t="shared" si="392"/>
        <v>0.16953649531880755</v>
      </c>
      <c r="Q2756" s="65">
        <f t="shared" si="393"/>
        <v>6.3894669755285474E-2</v>
      </c>
      <c r="R2756" s="65">
        <f t="shared" si="394"/>
        <v>0.10400950201551548</v>
      </c>
      <c r="S2756" s="65">
        <f t="shared" si="395"/>
        <v>7.7411979332034461E-2</v>
      </c>
      <c r="T2756" s="66">
        <f>(L2756*'Football Field'!$F$4)+(M2756*'Football Field'!$F$5)+(N2756*'Football Field'!$F$6)+(O2756*'Football Field'!$F$7)+(P2756*'Football Field'!$F$8)+(Q2756*'Football Field'!$F$9)+(R2756*'Football Field'!$F$10)+(S2756*'Football Field'!$F$11)</f>
        <v>139253553.69713256</v>
      </c>
    </row>
    <row r="2757" spans="2:20" x14ac:dyDescent="0.3">
      <c r="B2757" s="62">
        <f t="shared" si="387"/>
        <v>2730</v>
      </c>
      <c r="C2757" s="62">
        <v>0.30614412786488787</v>
      </c>
      <c r="D2757" s="62">
        <v>0.25306900932792376</v>
      </c>
      <c r="E2757" s="62">
        <v>0.21395704543868177</v>
      </c>
      <c r="F2757" s="62">
        <v>0.57290331299555974</v>
      </c>
      <c r="G2757" s="62">
        <v>0.6434376405283091</v>
      </c>
      <c r="H2757" s="62">
        <v>0.64502252120568992</v>
      </c>
      <c r="I2757" s="62">
        <v>0.64860494490954446</v>
      </c>
      <c r="J2757" s="62">
        <v>0.82052820510669289</v>
      </c>
      <c r="K2757" s="62"/>
      <c r="L2757" s="65">
        <f t="shared" si="388"/>
        <v>7.4602579165180538E-2</v>
      </c>
      <c r="M2757" s="65">
        <f t="shared" si="389"/>
        <v>6.1668995366040376E-2</v>
      </c>
      <c r="N2757" s="65">
        <f t="shared" si="390"/>
        <v>5.2138015945652448E-2</v>
      </c>
      <c r="O2757" s="65">
        <f t="shared" si="391"/>
        <v>0.13960765819623408</v>
      </c>
      <c r="P2757" s="65">
        <f t="shared" si="392"/>
        <v>0.15679578063491445</v>
      </c>
      <c r="Q2757" s="65">
        <f t="shared" si="393"/>
        <v>0.15718199149261167</v>
      </c>
      <c r="R2757" s="65">
        <f t="shared" si="394"/>
        <v>0.15805497262680471</v>
      </c>
      <c r="S2757" s="65">
        <f t="shared" si="395"/>
        <v>0.19995000657256187</v>
      </c>
      <c r="T2757" s="66">
        <f>(L2757*'Football Field'!$F$4)+(M2757*'Football Field'!$F$5)+(N2757*'Football Field'!$F$6)+(O2757*'Football Field'!$F$7)+(P2757*'Football Field'!$F$8)+(Q2757*'Football Field'!$F$9)+(R2757*'Football Field'!$F$10)+(S2757*'Football Field'!$F$11)</f>
        <v>146119874.5614619</v>
      </c>
    </row>
    <row r="2758" spans="2:20" x14ac:dyDescent="0.3">
      <c r="B2758" s="62">
        <f t="shared" si="387"/>
        <v>2731</v>
      </c>
      <c r="C2758" s="62">
        <v>8.2703998933751244E-2</v>
      </c>
      <c r="D2758" s="62">
        <v>0.19885093107818697</v>
      </c>
      <c r="E2758" s="62">
        <v>0.4276008626515273</v>
      </c>
      <c r="F2758" s="62">
        <v>0.32299536557336417</v>
      </c>
      <c r="G2758" s="62">
        <v>0.9457501072804696</v>
      </c>
      <c r="H2758" s="62">
        <v>0.26248798926699912</v>
      </c>
      <c r="I2758" s="62">
        <v>0.42144527903653772</v>
      </c>
      <c r="J2758" s="62">
        <v>0.15055635351614649</v>
      </c>
      <c r="K2758" s="62"/>
      <c r="L2758" s="65">
        <f t="shared" si="388"/>
        <v>2.9407007150440104E-2</v>
      </c>
      <c r="M2758" s="65">
        <f t="shared" si="389"/>
        <v>7.0705296327594203E-2</v>
      </c>
      <c r="N2758" s="65">
        <f t="shared" si="390"/>
        <v>0.15204176082949022</v>
      </c>
      <c r="O2758" s="65">
        <f t="shared" si="391"/>
        <v>0.11484725221791782</v>
      </c>
      <c r="P2758" s="65">
        <f t="shared" si="392"/>
        <v>0.33627975099008672</v>
      </c>
      <c r="Q2758" s="65">
        <f t="shared" si="393"/>
        <v>9.3332683749215842E-2</v>
      </c>
      <c r="R2758" s="65">
        <f t="shared" si="394"/>
        <v>0.14985302396410441</v>
      </c>
      <c r="S2758" s="65">
        <f t="shared" si="395"/>
        <v>5.3533224771150641E-2</v>
      </c>
      <c r="T2758" s="66">
        <f>(L2758*'Football Field'!$F$4)+(M2758*'Football Field'!$F$5)+(N2758*'Football Field'!$F$6)+(O2758*'Football Field'!$F$7)+(P2758*'Football Field'!$F$8)+(Q2758*'Football Field'!$F$9)+(R2758*'Football Field'!$F$10)+(S2758*'Football Field'!$F$11)</f>
        <v>161190353.60943413</v>
      </c>
    </row>
    <row r="2759" spans="2:20" x14ac:dyDescent="0.3">
      <c r="B2759" s="62">
        <f t="shared" si="387"/>
        <v>2732</v>
      </c>
      <c r="C2759" s="62">
        <v>0.29327945639299391</v>
      </c>
      <c r="D2759" s="62">
        <v>0.61552525009734294</v>
      </c>
      <c r="E2759" s="62">
        <v>0.87470650252279003</v>
      </c>
      <c r="F2759" s="62">
        <v>0.71410704561189497</v>
      </c>
      <c r="G2759" s="62">
        <v>0.68234608900691462</v>
      </c>
      <c r="H2759" s="62">
        <v>0.29536297882316886</v>
      </c>
      <c r="I2759" s="62">
        <v>0.93075366917447244</v>
      </c>
      <c r="J2759" s="62">
        <v>0.17779333721783774</v>
      </c>
      <c r="K2759" s="62"/>
      <c r="L2759" s="65">
        <f t="shared" si="388"/>
        <v>6.3980693045469481E-2</v>
      </c>
      <c r="M2759" s="65">
        <f t="shared" si="389"/>
        <v>0.13428056834448876</v>
      </c>
      <c r="N2759" s="65">
        <f t="shared" si="390"/>
        <v>0.19082253128495541</v>
      </c>
      <c r="O2759" s="65">
        <f t="shared" si="391"/>
        <v>0.15578678523489373</v>
      </c>
      <c r="P2759" s="65">
        <f t="shared" si="392"/>
        <v>0.14885793982456014</v>
      </c>
      <c r="Q2759" s="65">
        <f t="shared" si="393"/>
        <v>6.4435226106522844E-2</v>
      </c>
      <c r="R2759" s="65">
        <f t="shared" si="394"/>
        <v>0.20304956078682554</v>
      </c>
      <c r="S2759" s="65">
        <f t="shared" si="395"/>
        <v>3.8786695372284054E-2</v>
      </c>
      <c r="T2759" s="66">
        <f>(L2759*'Football Field'!$F$4)+(M2759*'Football Field'!$F$5)+(N2759*'Football Field'!$F$6)+(O2759*'Football Field'!$F$7)+(P2759*'Football Field'!$F$8)+(Q2759*'Football Field'!$F$9)+(R2759*'Football Field'!$F$10)+(S2759*'Football Field'!$F$11)</f>
        <v>154030547.03218058</v>
      </c>
    </row>
    <row r="2760" spans="2:20" x14ac:dyDescent="0.3">
      <c r="B2760" s="62">
        <f t="shared" si="387"/>
        <v>2733</v>
      </c>
      <c r="C2760" s="62">
        <v>0.22255158913421091</v>
      </c>
      <c r="D2760" s="62">
        <v>0.36805525515441673</v>
      </c>
      <c r="E2760" s="62">
        <v>0.11874656900034963</v>
      </c>
      <c r="F2760" s="62">
        <v>0.18930533194390942</v>
      </c>
      <c r="G2760" s="62">
        <v>0.83414404741423787</v>
      </c>
      <c r="H2760" s="62">
        <v>0.96874809361632996</v>
      </c>
      <c r="I2760" s="62">
        <v>0.52743634083157021</v>
      </c>
      <c r="J2760" s="62">
        <v>0.30011711860222001</v>
      </c>
      <c r="K2760" s="62"/>
      <c r="L2760" s="65">
        <f t="shared" si="388"/>
        <v>6.3061776398181668E-2</v>
      </c>
      <c r="M2760" s="65">
        <f t="shared" si="389"/>
        <v>0.1042914062892918</v>
      </c>
      <c r="N2760" s="65">
        <f t="shared" si="390"/>
        <v>3.3647792008509987E-2</v>
      </c>
      <c r="O2760" s="65">
        <f t="shared" si="391"/>
        <v>5.3641182974573778E-2</v>
      </c>
      <c r="P2760" s="65">
        <f t="shared" si="392"/>
        <v>0.2363614009971802</v>
      </c>
      <c r="Q2760" s="65">
        <f t="shared" si="393"/>
        <v>0.27450253625893695</v>
      </c>
      <c r="R2760" s="65">
        <f t="shared" si="394"/>
        <v>0.14945331425936192</v>
      </c>
      <c r="S2760" s="65">
        <f t="shared" si="395"/>
        <v>8.5040590813963549E-2</v>
      </c>
      <c r="T2760" s="66">
        <f>(L2760*'Football Field'!$F$4)+(M2760*'Football Field'!$F$5)+(N2760*'Football Field'!$F$6)+(O2760*'Football Field'!$F$7)+(P2760*'Football Field'!$F$8)+(Q2760*'Football Field'!$F$9)+(R2760*'Football Field'!$F$10)+(S2760*'Football Field'!$F$11)</f>
        <v>149382268.40322056</v>
      </c>
    </row>
    <row r="2761" spans="2:20" x14ac:dyDescent="0.3">
      <c r="B2761" s="62">
        <f t="shared" si="387"/>
        <v>2734</v>
      </c>
      <c r="C2761" s="62">
        <v>0.84172790213384008</v>
      </c>
      <c r="D2761" s="62">
        <v>0.67852497128591938</v>
      </c>
      <c r="E2761" s="62">
        <v>0.46528174521210608</v>
      </c>
      <c r="F2761" s="62">
        <v>7.2310677577664961E-2</v>
      </c>
      <c r="G2761" s="62">
        <v>0.58356999381311581</v>
      </c>
      <c r="H2761" s="62">
        <v>0.3438476880848178</v>
      </c>
      <c r="I2761" s="62">
        <v>0.61197977577005225</v>
      </c>
      <c r="J2761" s="62">
        <v>0.58849533978744006</v>
      </c>
      <c r="K2761" s="62"/>
      <c r="L2761" s="65">
        <f t="shared" si="388"/>
        <v>0.20109425943486073</v>
      </c>
      <c r="M2761" s="65">
        <f t="shared" si="389"/>
        <v>0.1621040199129648</v>
      </c>
      <c r="N2761" s="65">
        <f t="shared" si="390"/>
        <v>0.11115882905246798</v>
      </c>
      <c r="O2761" s="65">
        <f t="shared" si="391"/>
        <v>1.7275490238413613E-2</v>
      </c>
      <c r="P2761" s="65">
        <f t="shared" si="392"/>
        <v>0.13941865944654758</v>
      </c>
      <c r="Q2761" s="65">
        <f t="shared" si="393"/>
        <v>8.2147444582169493E-2</v>
      </c>
      <c r="R2761" s="65">
        <f t="shared" si="394"/>
        <v>0.14620594076257978</v>
      </c>
      <c r="S2761" s="65">
        <f t="shared" si="395"/>
        <v>0.14059535656999606</v>
      </c>
      <c r="T2761" s="66">
        <f>(L2761*'Football Field'!$F$4)+(M2761*'Football Field'!$F$5)+(N2761*'Football Field'!$F$6)+(O2761*'Football Field'!$F$7)+(P2761*'Football Field'!$F$8)+(Q2761*'Football Field'!$F$9)+(R2761*'Football Field'!$F$10)+(S2761*'Football Field'!$F$11)</f>
        <v>142337748.69774756</v>
      </c>
    </row>
    <row r="2762" spans="2:20" x14ac:dyDescent="0.3">
      <c r="B2762" s="62">
        <f t="shared" si="387"/>
        <v>2735</v>
      </c>
      <c r="C2762" s="62">
        <v>0.25386560308547923</v>
      </c>
      <c r="D2762" s="62">
        <v>0.81074645324040251</v>
      </c>
      <c r="E2762" s="62">
        <v>0.22334673245428949</v>
      </c>
      <c r="F2762" s="62">
        <v>6.6941533189411873E-2</v>
      </c>
      <c r="G2762" s="62">
        <v>0.822227607462793</v>
      </c>
      <c r="H2762" s="62">
        <v>0.27782410211204134</v>
      </c>
      <c r="I2762" s="62">
        <v>2.4687401339353432E-2</v>
      </c>
      <c r="J2762" s="62">
        <v>0.45629568729132342</v>
      </c>
      <c r="K2762" s="62"/>
      <c r="L2762" s="65">
        <f t="shared" si="388"/>
        <v>8.6468396846024018E-2</v>
      </c>
      <c r="M2762" s="65">
        <f t="shared" si="389"/>
        <v>0.2761459024312673</v>
      </c>
      <c r="N2762" s="65">
        <f t="shared" si="390"/>
        <v>7.6073456432841566E-2</v>
      </c>
      <c r="O2762" s="65">
        <f t="shared" si="391"/>
        <v>2.2800753575719205E-2</v>
      </c>
      <c r="P2762" s="65">
        <f t="shared" si="392"/>
        <v>0.28005646371836607</v>
      </c>
      <c r="Q2762" s="65">
        <f t="shared" si="393"/>
        <v>9.4628828887564923E-2</v>
      </c>
      <c r="R2762" s="65">
        <f t="shared" si="394"/>
        <v>8.4087012583170164E-3</v>
      </c>
      <c r="S2762" s="65">
        <f t="shared" si="395"/>
        <v>0.15541749684989997</v>
      </c>
      <c r="T2762" s="66">
        <f>(L2762*'Football Field'!$F$4)+(M2762*'Football Field'!$F$5)+(N2762*'Football Field'!$F$6)+(O2762*'Football Field'!$F$7)+(P2762*'Football Field'!$F$8)+(Q2762*'Football Field'!$F$9)+(R2762*'Football Field'!$F$10)+(S2762*'Football Field'!$F$11)</f>
        <v>134164042.82244213</v>
      </c>
    </row>
    <row r="2763" spans="2:20" x14ac:dyDescent="0.3">
      <c r="B2763" s="62">
        <f t="shared" si="387"/>
        <v>2736</v>
      </c>
      <c r="C2763" s="62">
        <v>0.48111920228563998</v>
      </c>
      <c r="D2763" s="62">
        <v>0.89873670516529336</v>
      </c>
      <c r="E2763" s="62">
        <v>0.43617055054953868</v>
      </c>
      <c r="F2763" s="62">
        <v>0.3183672341498418</v>
      </c>
      <c r="G2763" s="62">
        <v>0.20269796869887291</v>
      </c>
      <c r="H2763" s="62">
        <v>0.47557835351625366</v>
      </c>
      <c r="I2763" s="62">
        <v>0.68907298462155386</v>
      </c>
      <c r="J2763" s="62">
        <v>0.54199528836588029</v>
      </c>
      <c r="K2763" s="62"/>
      <c r="L2763" s="65">
        <f t="shared" si="388"/>
        <v>0.11897881813726174</v>
      </c>
      <c r="M2763" s="65">
        <f t="shared" si="389"/>
        <v>0.22225392478444178</v>
      </c>
      <c r="N2763" s="65">
        <f t="shared" si="390"/>
        <v>0.10786319973122346</v>
      </c>
      <c r="O2763" s="65">
        <f t="shared" si="391"/>
        <v>7.8730919640759539E-2</v>
      </c>
      <c r="P2763" s="65">
        <f t="shared" si="392"/>
        <v>5.0126381653537645E-2</v>
      </c>
      <c r="Q2763" s="65">
        <f t="shared" si="393"/>
        <v>0.11760858881586481</v>
      </c>
      <c r="R2763" s="65">
        <f t="shared" si="394"/>
        <v>0.17040494108550161</v>
      </c>
      <c r="S2763" s="65">
        <f t="shared" si="395"/>
        <v>0.13403322615140925</v>
      </c>
      <c r="T2763" s="66">
        <f>(L2763*'Football Field'!$F$4)+(M2763*'Football Field'!$F$5)+(N2763*'Football Field'!$F$6)+(O2763*'Football Field'!$F$7)+(P2763*'Football Field'!$F$8)+(Q2763*'Football Field'!$F$9)+(R2763*'Football Field'!$F$10)+(S2763*'Football Field'!$F$11)</f>
        <v>138877626.27027816</v>
      </c>
    </row>
    <row r="2764" spans="2:20" x14ac:dyDescent="0.3">
      <c r="B2764" s="62">
        <f t="shared" si="387"/>
        <v>2737</v>
      </c>
      <c r="C2764" s="62">
        <v>0.12521849034532273</v>
      </c>
      <c r="D2764" s="62">
        <v>0.43228035211754667</v>
      </c>
      <c r="E2764" s="62">
        <v>0.16134876209465443</v>
      </c>
      <c r="F2764" s="62">
        <v>0.23241660608858183</v>
      </c>
      <c r="G2764" s="62">
        <v>0.56113650704026496</v>
      </c>
      <c r="H2764" s="62">
        <v>5.5878941589315612E-2</v>
      </c>
      <c r="I2764" s="62">
        <v>0.51782198545115021</v>
      </c>
      <c r="J2764" s="62">
        <v>0.80592520315886407</v>
      </c>
      <c r="K2764" s="62"/>
      <c r="L2764" s="65">
        <f t="shared" si="388"/>
        <v>4.3297831220642818E-2</v>
      </c>
      <c r="M2764" s="65">
        <f t="shared" si="389"/>
        <v>0.14947314629308425</v>
      </c>
      <c r="N2764" s="65">
        <f t="shared" si="390"/>
        <v>5.5790893577842497E-2</v>
      </c>
      <c r="O2764" s="65">
        <f t="shared" si="391"/>
        <v>8.0364608737466134E-2</v>
      </c>
      <c r="P2764" s="65">
        <f t="shared" si="392"/>
        <v>0.19402880282750484</v>
      </c>
      <c r="Q2764" s="65">
        <f t="shared" si="393"/>
        <v>1.9321722974379549E-2</v>
      </c>
      <c r="R2764" s="65">
        <f t="shared" si="394"/>
        <v>0.17905158308945812</v>
      </c>
      <c r="S2764" s="65">
        <f t="shared" si="395"/>
        <v>0.27867141127962169</v>
      </c>
      <c r="T2764" s="66">
        <f>(L2764*'Football Field'!$F$4)+(M2764*'Football Field'!$F$5)+(N2764*'Football Field'!$F$6)+(O2764*'Football Field'!$F$7)+(P2764*'Football Field'!$F$8)+(Q2764*'Football Field'!$F$9)+(R2764*'Football Field'!$F$10)+(S2764*'Football Field'!$F$11)</f>
        <v>152242824.33544436</v>
      </c>
    </row>
    <row r="2765" spans="2:20" x14ac:dyDescent="0.3">
      <c r="B2765" s="62">
        <f t="shared" si="387"/>
        <v>2738</v>
      </c>
      <c r="C2765" s="62">
        <v>0.79274222580435927</v>
      </c>
      <c r="D2765" s="62">
        <v>0.69050346726118828</v>
      </c>
      <c r="E2765" s="62">
        <v>0.22203136314947702</v>
      </c>
      <c r="F2765" s="62">
        <v>0.16746188047642585</v>
      </c>
      <c r="G2765" s="62">
        <v>0.41662533776675714</v>
      </c>
      <c r="H2765" s="62">
        <v>0.54183162083808245</v>
      </c>
      <c r="I2765" s="62">
        <v>0.62894567032548887</v>
      </c>
      <c r="J2765" s="62">
        <v>0.50210710480560738</v>
      </c>
      <c r="K2765" s="62"/>
      <c r="L2765" s="65">
        <f t="shared" si="388"/>
        <v>0.20007381962698734</v>
      </c>
      <c r="M2765" s="65">
        <f t="shared" si="389"/>
        <v>0.17427060356277624</v>
      </c>
      <c r="N2765" s="65">
        <f t="shared" si="390"/>
        <v>5.6036705824808242E-2</v>
      </c>
      <c r="O2765" s="65">
        <f t="shared" si="391"/>
        <v>4.2264354008443049E-2</v>
      </c>
      <c r="P2765" s="65">
        <f t="shared" si="392"/>
        <v>0.10514871034629385</v>
      </c>
      <c r="Q2765" s="65">
        <f t="shared" si="393"/>
        <v>0.13674851477195096</v>
      </c>
      <c r="R2765" s="65">
        <f t="shared" si="394"/>
        <v>0.15873452744641792</v>
      </c>
      <c r="S2765" s="65">
        <f t="shared" si="395"/>
        <v>0.12672276441232241</v>
      </c>
      <c r="T2765" s="66">
        <f>(L2765*'Football Field'!$F$4)+(M2765*'Football Field'!$F$5)+(N2765*'Football Field'!$F$6)+(O2765*'Football Field'!$F$7)+(P2765*'Football Field'!$F$8)+(Q2765*'Football Field'!$F$9)+(R2765*'Football Field'!$F$10)+(S2765*'Football Field'!$F$11)</f>
        <v>139859978.9838202</v>
      </c>
    </row>
    <row r="2766" spans="2:20" x14ac:dyDescent="0.3">
      <c r="B2766" s="62">
        <f t="shared" si="387"/>
        <v>2739</v>
      </c>
      <c r="C2766" s="62">
        <v>0.96701201361910871</v>
      </c>
      <c r="D2766" s="62">
        <v>0.68520875338673393</v>
      </c>
      <c r="E2766" s="62">
        <v>0.14444495006454106</v>
      </c>
      <c r="F2766" s="62">
        <v>0.88135816188989213</v>
      </c>
      <c r="G2766" s="62">
        <v>0.31991095028992744</v>
      </c>
      <c r="H2766" s="62">
        <v>0.50672642416584468</v>
      </c>
      <c r="I2766" s="62">
        <v>0.33954306122852074</v>
      </c>
      <c r="J2766" s="62">
        <v>0.39687982391175813</v>
      </c>
      <c r="K2766" s="62"/>
      <c r="L2766" s="65">
        <f t="shared" si="388"/>
        <v>0.22801057041709188</v>
      </c>
      <c r="M2766" s="65">
        <f t="shared" si="389"/>
        <v>0.16156452713526698</v>
      </c>
      <c r="N2766" s="65">
        <f t="shared" si="390"/>
        <v>3.4058496682810545E-2</v>
      </c>
      <c r="O2766" s="65">
        <f t="shared" si="391"/>
        <v>0.2078143543244837</v>
      </c>
      <c r="P2766" s="65">
        <f t="shared" si="392"/>
        <v>7.543140853574902E-2</v>
      </c>
      <c r="Q2766" s="65">
        <f t="shared" si="393"/>
        <v>0.11948039878745141</v>
      </c>
      <c r="R2766" s="65">
        <f t="shared" si="394"/>
        <v>8.0060439768615835E-2</v>
      </c>
      <c r="S2766" s="65">
        <f t="shared" si="395"/>
        <v>9.3579804348530762E-2</v>
      </c>
      <c r="T2766" s="66">
        <f>(L2766*'Football Field'!$F$4)+(M2766*'Football Field'!$F$5)+(N2766*'Football Field'!$F$6)+(O2766*'Football Field'!$F$7)+(P2766*'Football Field'!$F$8)+(Q2766*'Football Field'!$F$9)+(R2766*'Football Field'!$F$10)+(S2766*'Football Field'!$F$11)</f>
        <v>126754403.26526311</v>
      </c>
    </row>
    <row r="2767" spans="2:20" x14ac:dyDescent="0.3">
      <c r="B2767" s="62">
        <f t="shared" si="387"/>
        <v>2740</v>
      </c>
      <c r="C2767" s="62">
        <v>0.54152662002438035</v>
      </c>
      <c r="D2767" s="62">
        <v>0.13080078891373681</v>
      </c>
      <c r="E2767" s="62">
        <v>5.8673418285907553E-2</v>
      </c>
      <c r="F2767" s="62">
        <v>0.90028568469292525</v>
      </c>
      <c r="G2767" s="62">
        <v>0.47297568213490504</v>
      </c>
      <c r="H2767" s="62">
        <v>0.44307423606636931</v>
      </c>
      <c r="I2767" s="62">
        <v>0.84447221110988013</v>
      </c>
      <c r="J2767" s="62">
        <v>0.24919496439778699</v>
      </c>
      <c r="K2767" s="62"/>
      <c r="L2767" s="65">
        <f t="shared" si="388"/>
        <v>0.14873004223001626</v>
      </c>
      <c r="M2767" s="65">
        <f t="shared" si="389"/>
        <v>3.5924377748934429E-2</v>
      </c>
      <c r="N2767" s="65">
        <f t="shared" si="390"/>
        <v>1.611462789963965E-2</v>
      </c>
      <c r="O2767" s="65">
        <f t="shared" si="391"/>
        <v>0.2472630577189899</v>
      </c>
      <c r="P2767" s="65">
        <f t="shared" si="392"/>
        <v>0.12990255802111464</v>
      </c>
      <c r="Q2767" s="65">
        <f t="shared" si="393"/>
        <v>0.12169013932909975</v>
      </c>
      <c r="R2767" s="65">
        <f t="shared" si="394"/>
        <v>0.2319339123435761</v>
      </c>
      <c r="S2767" s="65">
        <f t="shared" si="395"/>
        <v>6.844128470862916E-2</v>
      </c>
      <c r="T2767" s="66">
        <f>(L2767*'Football Field'!$F$4)+(M2767*'Football Field'!$F$5)+(N2767*'Football Field'!$F$6)+(O2767*'Football Field'!$F$7)+(P2767*'Football Field'!$F$8)+(Q2767*'Football Field'!$F$9)+(R2767*'Football Field'!$F$10)+(S2767*'Football Field'!$F$11)</f>
        <v>152699415.07910326</v>
      </c>
    </row>
    <row r="2768" spans="2:20" x14ac:dyDescent="0.3">
      <c r="B2768" s="62">
        <f t="shared" si="387"/>
        <v>2741</v>
      </c>
      <c r="C2768" s="62">
        <v>0.92101139583867186</v>
      </c>
      <c r="D2768" s="62">
        <v>0.47180683478631991</v>
      </c>
      <c r="E2768" s="62">
        <v>0.77532952268362232</v>
      </c>
      <c r="F2768" s="62">
        <v>7.7921543276317839E-2</v>
      </c>
      <c r="G2768" s="62">
        <v>0.64230218069544109</v>
      </c>
      <c r="H2768" s="62">
        <v>0.46601052844786695</v>
      </c>
      <c r="I2768" s="62">
        <v>0.27568009312935049</v>
      </c>
      <c r="J2768" s="62">
        <v>0.36954430318154508</v>
      </c>
      <c r="K2768" s="62"/>
      <c r="L2768" s="65">
        <f t="shared" si="388"/>
        <v>0.23027550795225971</v>
      </c>
      <c r="M2768" s="65">
        <f t="shared" si="389"/>
        <v>0.11796331622676089</v>
      </c>
      <c r="N2768" s="65">
        <f t="shared" si="390"/>
        <v>0.19385145555530986</v>
      </c>
      <c r="O2768" s="65">
        <f t="shared" si="391"/>
        <v>1.9482302867749882E-2</v>
      </c>
      <c r="P2768" s="65">
        <f t="shared" si="392"/>
        <v>0.16059134728056579</v>
      </c>
      <c r="Q2768" s="65">
        <f t="shared" si="393"/>
        <v>0.11651409703971843</v>
      </c>
      <c r="R2768" s="65">
        <f t="shared" si="394"/>
        <v>6.89268056448753E-2</v>
      </c>
      <c r="S2768" s="65">
        <f t="shared" si="395"/>
        <v>9.2395167432760078E-2</v>
      </c>
      <c r="T2768" s="66">
        <f>(L2768*'Football Field'!$F$4)+(M2768*'Football Field'!$F$5)+(N2768*'Football Field'!$F$6)+(O2768*'Football Field'!$F$7)+(P2768*'Football Field'!$F$8)+(Q2768*'Football Field'!$F$9)+(R2768*'Football Field'!$F$10)+(S2768*'Football Field'!$F$11)</f>
        <v>135153869.31165689</v>
      </c>
    </row>
    <row r="2769" spans="2:20" x14ac:dyDescent="0.3">
      <c r="B2769" s="62">
        <f t="shared" si="387"/>
        <v>2742</v>
      </c>
      <c r="C2769" s="62">
        <v>1.5407282991250271E-2</v>
      </c>
      <c r="D2769" s="62">
        <v>0.97059796999283088</v>
      </c>
      <c r="E2769" s="62">
        <v>0.36778372099768331</v>
      </c>
      <c r="F2769" s="62">
        <v>0.45100033674116446</v>
      </c>
      <c r="G2769" s="62">
        <v>0.27422041721089707</v>
      </c>
      <c r="H2769" s="62">
        <v>0.42712982817643674</v>
      </c>
      <c r="I2769" s="62">
        <v>4.0911267044700383E-2</v>
      </c>
      <c r="J2769" s="62">
        <v>4.4925656070506137E-2</v>
      </c>
      <c r="K2769" s="62"/>
      <c r="L2769" s="65">
        <f t="shared" si="388"/>
        <v>5.9442217607832059E-3</v>
      </c>
      <c r="M2769" s="65">
        <f t="shared" si="389"/>
        <v>0.37446249137371174</v>
      </c>
      <c r="N2769" s="65">
        <f t="shared" si="390"/>
        <v>0.14189315526026069</v>
      </c>
      <c r="O2769" s="65">
        <f t="shared" si="391"/>
        <v>0.17399862242420186</v>
      </c>
      <c r="P2769" s="65">
        <f t="shared" si="392"/>
        <v>0.10579587407862562</v>
      </c>
      <c r="Q2769" s="65">
        <f t="shared" si="393"/>
        <v>0.16478923771101162</v>
      </c>
      <c r="R2769" s="65">
        <f t="shared" si="394"/>
        <v>1.5783811069506864E-2</v>
      </c>
      <c r="S2769" s="65">
        <f t="shared" si="395"/>
        <v>1.7332586321898553E-2</v>
      </c>
      <c r="T2769" s="66">
        <f>(L2769*'Football Field'!$F$4)+(M2769*'Football Field'!$F$5)+(N2769*'Football Field'!$F$6)+(O2769*'Football Field'!$F$7)+(P2769*'Football Field'!$F$8)+(Q2769*'Football Field'!$F$9)+(R2769*'Football Field'!$F$10)+(S2769*'Football Field'!$F$11)</f>
        <v>122700090.37906006</v>
      </c>
    </row>
    <row r="2770" spans="2:20" x14ac:dyDescent="0.3">
      <c r="B2770" s="62">
        <f t="shared" si="387"/>
        <v>2743</v>
      </c>
      <c r="C2770" s="62">
        <v>0.92529853745232393</v>
      </c>
      <c r="D2770" s="62">
        <v>0.33722488748606372</v>
      </c>
      <c r="E2770" s="62">
        <v>0.35440991227731244</v>
      </c>
      <c r="F2770" s="62">
        <v>0.61072410729163307</v>
      </c>
      <c r="G2770" s="62">
        <v>0.55556770205790895</v>
      </c>
      <c r="H2770" s="62">
        <v>0.39229292608845046</v>
      </c>
      <c r="I2770" s="62">
        <v>2.0368516653189728E-2</v>
      </c>
      <c r="J2770" s="62">
        <v>0.35247713783433499</v>
      </c>
      <c r="K2770" s="62"/>
      <c r="L2770" s="65">
        <f t="shared" si="388"/>
        <v>0.26076766887643782</v>
      </c>
      <c r="M2770" s="65">
        <f t="shared" si="389"/>
        <v>9.5036730565880578E-2</v>
      </c>
      <c r="N2770" s="65">
        <f t="shared" si="390"/>
        <v>9.987981490354346E-2</v>
      </c>
      <c r="O2770" s="65">
        <f t="shared" si="391"/>
        <v>0.17211429105202536</v>
      </c>
      <c r="P2770" s="65">
        <f t="shared" si="392"/>
        <v>0.15657011083965419</v>
      </c>
      <c r="Q2770" s="65">
        <f t="shared" si="393"/>
        <v>0.11055600729086079</v>
      </c>
      <c r="R2770" s="65">
        <f t="shared" si="394"/>
        <v>5.7402561347902935E-3</v>
      </c>
      <c r="S2770" s="65">
        <f t="shared" si="395"/>
        <v>9.9335120336807303E-2</v>
      </c>
      <c r="T2770" s="66">
        <f>(L2770*'Football Field'!$F$4)+(M2770*'Football Field'!$F$5)+(N2770*'Football Field'!$F$6)+(O2770*'Football Field'!$F$7)+(P2770*'Football Field'!$F$8)+(Q2770*'Football Field'!$F$9)+(R2770*'Football Field'!$F$10)+(S2770*'Football Field'!$F$11)</f>
        <v>124659581.33197261</v>
      </c>
    </row>
    <row r="2771" spans="2:20" x14ac:dyDescent="0.3">
      <c r="B2771" s="62">
        <f t="shared" si="387"/>
        <v>2744</v>
      </c>
      <c r="C2771" s="62">
        <v>0.51572662714989037</v>
      </c>
      <c r="D2771" s="62">
        <v>0.70352070507709064</v>
      </c>
      <c r="E2771" s="62">
        <v>0.90345388526344439</v>
      </c>
      <c r="F2771" s="62">
        <v>0.67502318374597203</v>
      </c>
      <c r="G2771" s="62">
        <v>0.95697923481924285</v>
      </c>
      <c r="H2771" s="62">
        <v>0.27559807835609229</v>
      </c>
      <c r="I2771" s="62">
        <v>0.88824283474964283</v>
      </c>
      <c r="J2771" s="62">
        <v>0.9178793217562452</v>
      </c>
      <c r="K2771" s="62"/>
      <c r="L2771" s="65">
        <f t="shared" si="388"/>
        <v>8.8363463407740164E-2</v>
      </c>
      <c r="M2771" s="65">
        <f t="shared" si="389"/>
        <v>0.12053968673911289</v>
      </c>
      <c r="N2771" s="65">
        <f t="shared" si="390"/>
        <v>0.15479579709165309</v>
      </c>
      <c r="O2771" s="65">
        <f t="shared" si="391"/>
        <v>0.11565698425529926</v>
      </c>
      <c r="P2771" s="65">
        <f t="shared" si="392"/>
        <v>0.16396671249115147</v>
      </c>
      <c r="Q2771" s="65">
        <f t="shared" si="393"/>
        <v>4.7220367206256712E-2</v>
      </c>
      <c r="R2771" s="65">
        <f t="shared" si="394"/>
        <v>0.15218956922845814</v>
      </c>
      <c r="S2771" s="65">
        <f t="shared" si="395"/>
        <v>0.15726741958032828</v>
      </c>
      <c r="T2771" s="66">
        <f>(L2771*'Football Field'!$F$4)+(M2771*'Football Field'!$F$5)+(N2771*'Football Field'!$F$6)+(O2771*'Football Field'!$F$7)+(P2771*'Football Field'!$F$8)+(Q2771*'Football Field'!$F$9)+(R2771*'Football Field'!$F$10)+(S2771*'Football Field'!$F$11)</f>
        <v>147826438.35539749</v>
      </c>
    </row>
    <row r="2772" spans="2:20" x14ac:dyDescent="0.3">
      <c r="B2772" s="62">
        <f t="shared" si="387"/>
        <v>2745</v>
      </c>
      <c r="C2772" s="62">
        <v>0.55918484288526948</v>
      </c>
      <c r="D2772" s="62">
        <v>0.83159017040619121</v>
      </c>
      <c r="E2772" s="62">
        <v>0.35945489873265535</v>
      </c>
      <c r="F2772" s="62">
        <v>2.3319694417521131E-2</v>
      </c>
      <c r="G2772" s="62">
        <v>0.45695546880780513</v>
      </c>
      <c r="H2772" s="62">
        <v>0.42802481157939509</v>
      </c>
      <c r="I2772" s="62">
        <v>0.84331653275369778</v>
      </c>
      <c r="J2772" s="62">
        <v>0.50419375421756008</v>
      </c>
      <c r="K2772" s="62"/>
      <c r="L2772" s="65">
        <f t="shared" si="388"/>
        <v>0.13958543065603649</v>
      </c>
      <c r="M2772" s="65">
        <f t="shared" si="389"/>
        <v>0.20758408161877021</v>
      </c>
      <c r="N2772" s="65">
        <f t="shared" si="390"/>
        <v>8.9728231155425373E-2</v>
      </c>
      <c r="O2772" s="65">
        <f t="shared" si="391"/>
        <v>5.8211334399575609E-3</v>
      </c>
      <c r="P2772" s="65">
        <f t="shared" si="392"/>
        <v>0.1140666216470668</v>
      </c>
      <c r="Q2772" s="65">
        <f t="shared" si="393"/>
        <v>0.1068448625100468</v>
      </c>
      <c r="R2772" s="65">
        <f t="shared" si="394"/>
        <v>0.21051125205110838</v>
      </c>
      <c r="S2772" s="65">
        <f t="shared" si="395"/>
        <v>0.12585838692158852</v>
      </c>
      <c r="T2772" s="66">
        <f>(L2772*'Football Field'!$F$4)+(M2772*'Football Field'!$F$5)+(N2772*'Football Field'!$F$6)+(O2772*'Football Field'!$F$7)+(P2772*'Football Field'!$F$8)+(Q2772*'Football Field'!$F$9)+(R2772*'Football Field'!$F$10)+(S2772*'Football Field'!$F$11)</f>
        <v>148578642.72044289</v>
      </c>
    </row>
    <row r="2773" spans="2:20" x14ac:dyDescent="0.3">
      <c r="B2773" s="62">
        <f t="shared" si="387"/>
        <v>2746</v>
      </c>
      <c r="C2773" s="62">
        <v>0.28291205428257693</v>
      </c>
      <c r="D2773" s="62">
        <v>0.33084848555234769</v>
      </c>
      <c r="E2773" s="62">
        <v>0.92669210195401264</v>
      </c>
      <c r="F2773" s="62">
        <v>0.26041305041751406</v>
      </c>
      <c r="G2773" s="62">
        <v>8.3469965445645555E-2</v>
      </c>
      <c r="H2773" s="62">
        <v>0.43642448118920008</v>
      </c>
      <c r="I2773" s="62">
        <v>0.91450826629811088</v>
      </c>
      <c r="J2773" s="62">
        <v>0.29734267093248101</v>
      </c>
      <c r="K2773" s="62"/>
      <c r="L2773" s="65">
        <f t="shared" si="388"/>
        <v>8.008581986250321E-2</v>
      </c>
      <c r="M2773" s="65">
        <f t="shared" si="389"/>
        <v>9.3655508185813918E-2</v>
      </c>
      <c r="N2773" s="65">
        <f t="shared" si="390"/>
        <v>0.26232497209527356</v>
      </c>
      <c r="O2773" s="65">
        <f t="shared" si="391"/>
        <v>7.3716875367747001E-2</v>
      </c>
      <c r="P2773" s="65">
        <f t="shared" si="392"/>
        <v>2.362840506588134E-2</v>
      </c>
      <c r="Q2773" s="65">
        <f t="shared" si="393"/>
        <v>0.12354161604296539</v>
      </c>
      <c r="R2773" s="65">
        <f t="shared" si="394"/>
        <v>0.25887601171058</v>
      </c>
      <c r="S2773" s="65">
        <f t="shared" si="395"/>
        <v>8.4170791669235565E-2</v>
      </c>
      <c r="T2773" s="66">
        <f>(L2773*'Football Field'!$F$4)+(M2773*'Football Field'!$F$5)+(N2773*'Football Field'!$F$6)+(O2773*'Football Field'!$F$7)+(P2773*'Football Field'!$F$8)+(Q2773*'Football Field'!$F$9)+(R2773*'Football Field'!$F$10)+(S2773*'Football Field'!$F$11)</f>
        <v>153203489.95345476</v>
      </c>
    </row>
    <row r="2774" spans="2:20" x14ac:dyDescent="0.3">
      <c r="B2774" s="62">
        <f t="shared" si="387"/>
        <v>2747</v>
      </c>
      <c r="C2774" s="62">
        <v>0.58649119495261737</v>
      </c>
      <c r="D2774" s="62">
        <v>0.28114853996405631</v>
      </c>
      <c r="E2774" s="62">
        <v>0.51152449532032196</v>
      </c>
      <c r="F2774" s="62">
        <v>0.1468445060689586</v>
      </c>
      <c r="G2774" s="62">
        <v>0.61143314466848608</v>
      </c>
      <c r="H2774" s="62">
        <v>0.53473288501428873</v>
      </c>
      <c r="I2774" s="62">
        <v>0.72588497983729172</v>
      </c>
      <c r="J2774" s="62">
        <v>0.13458711376979748</v>
      </c>
      <c r="K2774" s="62"/>
      <c r="L2774" s="65">
        <f t="shared" si="388"/>
        <v>0.16602032930620181</v>
      </c>
      <c r="M2774" s="65">
        <f t="shared" si="389"/>
        <v>7.9585803828753909E-2</v>
      </c>
      <c r="N2774" s="65">
        <f t="shared" si="390"/>
        <v>0.14479921589978773</v>
      </c>
      <c r="O2774" s="65">
        <f t="shared" si="391"/>
        <v>4.1567841877565875E-2</v>
      </c>
      <c r="P2774" s="65">
        <f t="shared" si="392"/>
        <v>0.17308074341131346</v>
      </c>
      <c r="Q2774" s="65">
        <f t="shared" si="393"/>
        <v>0.15136890446940099</v>
      </c>
      <c r="R2774" s="65">
        <f t="shared" si="394"/>
        <v>0.20547906674157143</v>
      </c>
      <c r="S2774" s="65">
        <f t="shared" si="395"/>
        <v>3.8098094465404915E-2</v>
      </c>
      <c r="T2774" s="66">
        <f>(L2774*'Football Field'!$F$4)+(M2774*'Football Field'!$F$5)+(N2774*'Football Field'!$F$6)+(O2774*'Football Field'!$F$7)+(P2774*'Football Field'!$F$8)+(Q2774*'Football Field'!$F$9)+(R2774*'Football Field'!$F$10)+(S2774*'Football Field'!$F$11)</f>
        <v>154015423.97260791</v>
      </c>
    </row>
    <row r="2775" spans="2:20" x14ac:dyDescent="0.3">
      <c r="B2775" s="62">
        <f t="shared" si="387"/>
        <v>2748</v>
      </c>
      <c r="C2775" s="62">
        <v>0.59134662216246259</v>
      </c>
      <c r="D2775" s="62">
        <v>0.95020708921364305</v>
      </c>
      <c r="E2775" s="62">
        <v>0.33873465602601072</v>
      </c>
      <c r="F2775" s="62">
        <v>0.30286766847900615</v>
      </c>
      <c r="G2775" s="62">
        <v>0.20771419714176009</v>
      </c>
      <c r="H2775" s="62">
        <v>0.5831316282659057</v>
      </c>
      <c r="I2775" s="62">
        <v>0.48217780743888738</v>
      </c>
      <c r="J2775" s="62">
        <v>0.27932751652190357</v>
      </c>
      <c r="K2775" s="62"/>
      <c r="L2775" s="65">
        <f t="shared" si="388"/>
        <v>0.15830423897925205</v>
      </c>
      <c r="M2775" s="65">
        <f t="shared" si="389"/>
        <v>0.25437164007225893</v>
      </c>
      <c r="N2775" s="65">
        <f t="shared" si="390"/>
        <v>9.0679696016534084E-2</v>
      </c>
      <c r="O2775" s="65">
        <f t="shared" si="391"/>
        <v>8.1078058067975772E-2</v>
      </c>
      <c r="P2775" s="65">
        <f t="shared" si="392"/>
        <v>5.5605353394035072E-2</v>
      </c>
      <c r="Q2775" s="65">
        <f t="shared" si="393"/>
        <v>0.1561050747187748</v>
      </c>
      <c r="R2775" s="65">
        <f t="shared" si="394"/>
        <v>0.12907960914728417</v>
      </c>
      <c r="S2775" s="65">
        <f t="shared" si="395"/>
        <v>7.4776329603885083E-2</v>
      </c>
      <c r="T2775" s="66">
        <f>(L2775*'Football Field'!$F$4)+(M2775*'Football Field'!$F$5)+(N2775*'Football Field'!$F$6)+(O2775*'Football Field'!$F$7)+(P2775*'Football Field'!$F$8)+(Q2775*'Football Field'!$F$9)+(R2775*'Football Field'!$F$10)+(S2775*'Football Field'!$F$11)</f>
        <v>132406559.77230187</v>
      </c>
    </row>
    <row r="2776" spans="2:20" x14ac:dyDescent="0.3">
      <c r="B2776" s="62">
        <f t="shared" si="387"/>
        <v>2749</v>
      </c>
      <c r="C2776" s="62">
        <v>0.82950713361368111</v>
      </c>
      <c r="D2776" s="62">
        <v>0.75396420237069239</v>
      </c>
      <c r="E2776" s="62">
        <v>2.07977703406651E-2</v>
      </c>
      <c r="F2776" s="62">
        <v>0.34513752632737493</v>
      </c>
      <c r="G2776" s="62">
        <v>0.37439391546607526</v>
      </c>
      <c r="H2776" s="62">
        <v>0.52399722831797935</v>
      </c>
      <c r="I2776" s="62">
        <v>0.10882405343217283</v>
      </c>
      <c r="J2776" s="62">
        <v>0.21854520140748468</v>
      </c>
      <c r="K2776" s="62"/>
      <c r="L2776" s="65">
        <f t="shared" si="388"/>
        <v>0.2612483455020933</v>
      </c>
      <c r="M2776" s="65">
        <f t="shared" si="389"/>
        <v>0.23745654793715468</v>
      </c>
      <c r="N2776" s="65">
        <f t="shared" si="390"/>
        <v>6.5501342561831493E-3</v>
      </c>
      <c r="O2776" s="65">
        <f t="shared" si="391"/>
        <v>0.10869901423379966</v>
      </c>
      <c r="P2776" s="65">
        <f t="shared" si="392"/>
        <v>0.11791314024686232</v>
      </c>
      <c r="Q2776" s="65">
        <f t="shared" si="393"/>
        <v>0.16502981517396917</v>
      </c>
      <c r="R2776" s="65">
        <f t="shared" si="394"/>
        <v>3.4273489350396653E-2</v>
      </c>
      <c r="S2776" s="65">
        <f t="shared" si="395"/>
        <v>6.8829513299541151E-2</v>
      </c>
      <c r="T2776" s="66">
        <f>(L2776*'Football Field'!$F$4)+(M2776*'Football Field'!$F$5)+(N2776*'Football Field'!$F$6)+(O2776*'Football Field'!$F$7)+(P2776*'Football Field'!$F$8)+(Q2776*'Football Field'!$F$9)+(R2776*'Football Field'!$F$10)+(S2776*'Football Field'!$F$11)</f>
        <v>121863168.86764833</v>
      </c>
    </row>
    <row r="2777" spans="2:20" x14ac:dyDescent="0.3">
      <c r="B2777" s="62">
        <f t="shared" si="387"/>
        <v>2750</v>
      </c>
      <c r="C2777" s="62">
        <v>0.35805962159315152</v>
      </c>
      <c r="D2777" s="62">
        <v>0.62767218011881554</v>
      </c>
      <c r="E2777" s="62">
        <v>0.16531345353649751</v>
      </c>
      <c r="F2777" s="62">
        <v>0.50456896654827088</v>
      </c>
      <c r="G2777" s="62">
        <v>0.87708266514512245</v>
      </c>
      <c r="H2777" s="62">
        <v>0.16103426718081415</v>
      </c>
      <c r="I2777" s="62">
        <v>0.3111185393798328</v>
      </c>
      <c r="J2777" s="62">
        <v>0.53498220077365355</v>
      </c>
      <c r="K2777" s="62"/>
      <c r="L2777" s="65">
        <f t="shared" si="388"/>
        <v>0.10115158919612177</v>
      </c>
      <c r="M2777" s="65">
        <f t="shared" si="389"/>
        <v>0.17731694579444568</v>
      </c>
      <c r="N2777" s="65">
        <f t="shared" si="390"/>
        <v>4.6700933398505805E-2</v>
      </c>
      <c r="O2777" s="65">
        <f t="shared" si="391"/>
        <v>0.14254037525458466</v>
      </c>
      <c r="P2777" s="65">
        <f t="shared" si="392"/>
        <v>0.24777523095470963</v>
      </c>
      <c r="Q2777" s="65">
        <f t="shared" si="393"/>
        <v>4.5492066287442498E-2</v>
      </c>
      <c r="R2777" s="65">
        <f t="shared" si="394"/>
        <v>8.7890766757287436E-2</v>
      </c>
      <c r="S2777" s="65">
        <f t="shared" si="395"/>
        <v>0.1511320923569025</v>
      </c>
      <c r="T2777" s="66">
        <f>(L2777*'Football Field'!$F$4)+(M2777*'Football Field'!$F$5)+(N2777*'Football Field'!$F$6)+(O2777*'Football Field'!$F$7)+(P2777*'Football Field'!$F$8)+(Q2777*'Football Field'!$F$9)+(R2777*'Football Field'!$F$10)+(S2777*'Football Field'!$F$11)</f>
        <v>142844531.04131562</v>
      </c>
    </row>
    <row r="2778" spans="2:20" x14ac:dyDescent="0.3">
      <c r="B2778" s="62">
        <f t="shared" si="387"/>
        <v>2751</v>
      </c>
      <c r="C2778" s="62">
        <v>0.6537421308175595</v>
      </c>
      <c r="D2778" s="62">
        <v>0.177326793424045</v>
      </c>
      <c r="E2778" s="62">
        <v>0.26444770301599596</v>
      </c>
      <c r="F2778" s="62">
        <v>0.2212486106040642</v>
      </c>
      <c r="G2778" s="62">
        <v>0.39935419669816707</v>
      </c>
      <c r="H2778" s="62">
        <v>0.52457914709954379</v>
      </c>
      <c r="I2778" s="62">
        <v>0.75047416300244651</v>
      </c>
      <c r="J2778" s="62">
        <v>0.78363190576792408</v>
      </c>
      <c r="K2778" s="62"/>
      <c r="L2778" s="65">
        <f t="shared" si="388"/>
        <v>0.17318568544815519</v>
      </c>
      <c r="M2778" s="65">
        <f t="shared" si="389"/>
        <v>4.6976415959394627E-2</v>
      </c>
      <c r="N2778" s="65">
        <f t="shared" si="390"/>
        <v>7.0055996933745868E-2</v>
      </c>
      <c r="O2778" s="65">
        <f t="shared" si="391"/>
        <v>5.8611936535278963E-2</v>
      </c>
      <c r="P2778" s="65">
        <f t="shared" si="392"/>
        <v>0.1057946658650805</v>
      </c>
      <c r="Q2778" s="65">
        <f t="shared" si="393"/>
        <v>0.13896855484689055</v>
      </c>
      <c r="R2778" s="65">
        <f t="shared" si="394"/>
        <v>0.1988113909197945</v>
      </c>
      <c r="S2778" s="65">
        <f t="shared" si="395"/>
        <v>0.20759535349165967</v>
      </c>
      <c r="T2778" s="66">
        <f>(L2778*'Football Field'!$F$4)+(M2778*'Football Field'!$F$5)+(N2778*'Football Field'!$F$6)+(O2778*'Football Field'!$F$7)+(P2778*'Football Field'!$F$8)+(Q2778*'Football Field'!$F$9)+(R2778*'Football Field'!$F$10)+(S2778*'Football Field'!$F$11)</f>
        <v>147121281.18832913</v>
      </c>
    </row>
    <row r="2779" spans="2:20" x14ac:dyDescent="0.3">
      <c r="B2779" s="62">
        <f t="shared" si="387"/>
        <v>2752</v>
      </c>
      <c r="C2779" s="62">
        <v>0.89066607135411713</v>
      </c>
      <c r="D2779" s="62">
        <v>0.36961733505202898</v>
      </c>
      <c r="E2779" s="62">
        <v>0.47136865579723475</v>
      </c>
      <c r="F2779" s="62">
        <v>3.878387130647909E-2</v>
      </c>
      <c r="G2779" s="62">
        <v>0.76994464841726329</v>
      </c>
      <c r="H2779" s="62">
        <v>0.63583767558505599</v>
      </c>
      <c r="I2779" s="62">
        <v>0.58913618490111896</v>
      </c>
      <c r="J2779" s="62">
        <v>0.86223415292682559</v>
      </c>
      <c r="K2779" s="62"/>
      <c r="L2779" s="65">
        <f t="shared" si="388"/>
        <v>0.19246872382972796</v>
      </c>
      <c r="M2779" s="65">
        <f t="shared" si="389"/>
        <v>7.9872557258919952E-2</v>
      </c>
      <c r="N2779" s="65">
        <f t="shared" si="390"/>
        <v>0.10186053623519865</v>
      </c>
      <c r="O2779" s="65">
        <f t="shared" si="391"/>
        <v>8.381011083295857E-3</v>
      </c>
      <c r="P2779" s="65">
        <f t="shared" si="392"/>
        <v>0.16638139552694461</v>
      </c>
      <c r="Q2779" s="65">
        <f t="shared" si="393"/>
        <v>0.13740151322555552</v>
      </c>
      <c r="R2779" s="65">
        <f t="shared" si="394"/>
        <v>0.12730954205703715</v>
      </c>
      <c r="S2779" s="65">
        <f t="shared" si="395"/>
        <v>0.18632472078332021</v>
      </c>
      <c r="T2779" s="66">
        <f>(L2779*'Football Field'!$F$4)+(M2779*'Football Field'!$F$5)+(N2779*'Football Field'!$F$6)+(O2779*'Football Field'!$F$7)+(P2779*'Football Field'!$F$8)+(Q2779*'Football Field'!$F$9)+(R2779*'Football Field'!$F$10)+(S2779*'Football Field'!$F$11)</f>
        <v>142276772.84413621</v>
      </c>
    </row>
    <row r="2780" spans="2:20" x14ac:dyDescent="0.3">
      <c r="B2780" s="62">
        <f t="shared" si="387"/>
        <v>2753</v>
      </c>
      <c r="C2780" s="62">
        <v>0.41788641247246738</v>
      </c>
      <c r="D2780" s="62">
        <v>0.93157783774944158</v>
      </c>
      <c r="E2780" s="62">
        <v>0.40874971562004236</v>
      </c>
      <c r="F2780" s="62">
        <v>0.58593475885136947</v>
      </c>
      <c r="G2780" s="62">
        <v>0.17051006887644138</v>
      </c>
      <c r="H2780" s="62">
        <v>0.82651230892448257</v>
      </c>
      <c r="I2780" s="62">
        <v>5.2064280130237339E-2</v>
      </c>
      <c r="J2780" s="62">
        <v>0.27782630659708485</v>
      </c>
      <c r="K2780" s="62"/>
      <c r="L2780" s="65">
        <f t="shared" si="388"/>
        <v>0.1138325770169987</v>
      </c>
      <c r="M2780" s="65">
        <f t="shared" si="389"/>
        <v>0.25376251248640241</v>
      </c>
      <c r="N2780" s="65">
        <f t="shared" si="390"/>
        <v>0.11134373383595086</v>
      </c>
      <c r="O2780" s="65">
        <f t="shared" si="391"/>
        <v>0.15960907455510898</v>
      </c>
      <c r="P2780" s="65">
        <f t="shared" si="392"/>
        <v>4.6447072621271394E-2</v>
      </c>
      <c r="Q2780" s="65">
        <f t="shared" si="393"/>
        <v>0.22514258241727911</v>
      </c>
      <c r="R2780" s="65">
        <f t="shared" si="394"/>
        <v>1.41823495592844E-2</v>
      </c>
      <c r="S2780" s="65">
        <f t="shared" si="395"/>
        <v>7.5680097507704019E-2</v>
      </c>
      <c r="T2780" s="66">
        <f>(L2780*'Football Field'!$F$4)+(M2780*'Football Field'!$F$5)+(N2780*'Football Field'!$F$6)+(O2780*'Football Field'!$F$7)+(P2780*'Football Field'!$F$8)+(Q2780*'Football Field'!$F$9)+(R2780*'Football Field'!$F$10)+(S2780*'Football Field'!$F$11)</f>
        <v>117028480.58482638</v>
      </c>
    </row>
    <row r="2781" spans="2:20" x14ac:dyDescent="0.3">
      <c r="B2781" s="62">
        <f t="shared" si="387"/>
        <v>2754</v>
      </c>
      <c r="C2781" s="62">
        <v>0.68630369939529701</v>
      </c>
      <c r="D2781" s="62">
        <v>0.8032895264402018</v>
      </c>
      <c r="E2781" s="62">
        <v>0.39702067570421318</v>
      </c>
      <c r="F2781" s="62">
        <v>0.3786297344282451</v>
      </c>
      <c r="G2781" s="62">
        <v>0.93455049566243298</v>
      </c>
      <c r="H2781" s="62">
        <v>6.8323161723931825E-2</v>
      </c>
      <c r="I2781" s="62">
        <v>0.68862226942623694</v>
      </c>
      <c r="J2781" s="62">
        <v>0.5221451023457836</v>
      </c>
      <c r="K2781" s="62"/>
      <c r="L2781" s="65">
        <f t="shared" si="388"/>
        <v>0.15323093821527045</v>
      </c>
      <c r="M2781" s="65">
        <f t="shared" si="389"/>
        <v>0.17935034869167413</v>
      </c>
      <c r="N2781" s="65">
        <f t="shared" si="390"/>
        <v>8.8642754924124351E-2</v>
      </c>
      <c r="O2781" s="65">
        <f t="shared" si="391"/>
        <v>8.4536611843646234E-2</v>
      </c>
      <c r="P2781" s="65">
        <f t="shared" si="392"/>
        <v>0.20865696831603289</v>
      </c>
      <c r="Q2781" s="65">
        <f t="shared" si="393"/>
        <v>1.5254503482956849E-2</v>
      </c>
      <c r="R2781" s="65">
        <f t="shared" si="394"/>
        <v>0.1537486050462547</v>
      </c>
      <c r="S2781" s="65">
        <f t="shared" si="395"/>
        <v>0.1165792694800402</v>
      </c>
      <c r="T2781" s="66">
        <f>(L2781*'Football Field'!$F$4)+(M2781*'Football Field'!$F$5)+(N2781*'Football Field'!$F$6)+(O2781*'Football Field'!$F$7)+(P2781*'Football Field'!$F$8)+(Q2781*'Football Field'!$F$9)+(R2781*'Football Field'!$F$10)+(S2781*'Football Field'!$F$11)</f>
        <v>148939820.6663703</v>
      </c>
    </row>
    <row r="2782" spans="2:20" x14ac:dyDescent="0.3">
      <c r="B2782" s="62">
        <f t="shared" ref="B2782:B2845" si="396">B2781+1</f>
        <v>2755</v>
      </c>
      <c r="C2782" s="62">
        <v>0.648240210320008</v>
      </c>
      <c r="D2782" s="62">
        <v>0.22617587356268165</v>
      </c>
      <c r="E2782" s="62">
        <v>0.11439125440946352</v>
      </c>
      <c r="F2782" s="62">
        <v>0.12860381169096646</v>
      </c>
      <c r="G2782" s="62">
        <v>0.73181326960326731</v>
      </c>
      <c r="H2782" s="62">
        <v>0.33400293190642216</v>
      </c>
      <c r="I2782" s="62">
        <v>0.42865672191140847</v>
      </c>
      <c r="J2782" s="62">
        <v>0.32822246740304228</v>
      </c>
      <c r="K2782" s="62"/>
      <c r="L2782" s="65">
        <f t="shared" si="388"/>
        <v>0.22048187755196852</v>
      </c>
      <c r="M2782" s="65">
        <f t="shared" si="389"/>
        <v>7.6927781501612155E-2</v>
      </c>
      <c r="N2782" s="65">
        <f t="shared" si="390"/>
        <v>3.8907180002414235E-2</v>
      </c>
      <c r="O2782" s="65">
        <f t="shared" si="391"/>
        <v>4.3741207982094396E-2</v>
      </c>
      <c r="P2782" s="65">
        <f t="shared" si="392"/>
        <v>0.24890705811032773</v>
      </c>
      <c r="Q2782" s="65">
        <f t="shared" si="393"/>
        <v>0.11360232266097253</v>
      </c>
      <c r="R2782" s="65">
        <f t="shared" si="394"/>
        <v>0.14579632267125697</v>
      </c>
      <c r="S2782" s="65">
        <f t="shared" si="395"/>
        <v>0.1116362495193534</v>
      </c>
      <c r="T2782" s="66">
        <f>(L2782*'Football Field'!$F$4)+(M2782*'Football Field'!$F$5)+(N2782*'Football Field'!$F$6)+(O2782*'Football Field'!$F$7)+(P2782*'Football Field'!$F$8)+(Q2782*'Football Field'!$F$9)+(R2782*'Football Field'!$F$10)+(S2782*'Football Field'!$F$11)</f>
        <v>149509024.75934535</v>
      </c>
    </row>
    <row r="2783" spans="2:20" x14ac:dyDescent="0.3">
      <c r="B2783" s="62">
        <f t="shared" si="396"/>
        <v>2756</v>
      </c>
      <c r="C2783" s="62">
        <v>0.61214412077187241</v>
      </c>
      <c r="D2783" s="62">
        <v>0.74543950125205971</v>
      </c>
      <c r="E2783" s="62">
        <v>0.97645862841977937</v>
      </c>
      <c r="F2783" s="62">
        <v>0.59886666352037732</v>
      </c>
      <c r="G2783" s="62">
        <v>0.92791002881633156</v>
      </c>
      <c r="H2783" s="62">
        <v>0.94949305518574512</v>
      </c>
      <c r="I2783" s="62">
        <v>0.603898313567794</v>
      </c>
      <c r="J2783" s="62">
        <v>0.81024605633364266</v>
      </c>
      <c r="K2783" s="62"/>
      <c r="L2783" s="65">
        <f t="shared" si="388"/>
        <v>9.8344993457088539E-2</v>
      </c>
      <c r="M2783" s="65">
        <f t="shared" si="389"/>
        <v>0.11975977614691437</v>
      </c>
      <c r="N2783" s="65">
        <f t="shared" si="390"/>
        <v>0.15687452376733396</v>
      </c>
      <c r="O2783" s="65">
        <f t="shared" si="391"/>
        <v>9.6211882311826591E-2</v>
      </c>
      <c r="P2783" s="65">
        <f t="shared" si="392"/>
        <v>0.14907487079618142</v>
      </c>
      <c r="Q2783" s="65">
        <f t="shared" si="393"/>
        <v>0.15254232644111634</v>
      </c>
      <c r="R2783" s="65">
        <f t="shared" si="394"/>
        <v>9.7020250103332276E-2</v>
      </c>
      <c r="S2783" s="65">
        <f t="shared" si="395"/>
        <v>0.13017137697620648</v>
      </c>
      <c r="T2783" s="66">
        <f>(L2783*'Football Field'!$F$4)+(M2783*'Football Field'!$F$5)+(N2783*'Football Field'!$F$6)+(O2783*'Football Field'!$F$7)+(P2783*'Football Field'!$F$8)+(Q2783*'Football Field'!$F$9)+(R2783*'Football Field'!$F$10)+(S2783*'Football Field'!$F$11)</f>
        <v>138607446.2015371</v>
      </c>
    </row>
    <row r="2784" spans="2:20" x14ac:dyDescent="0.3">
      <c r="B2784" s="62">
        <f t="shared" si="396"/>
        <v>2757</v>
      </c>
      <c r="C2784" s="62">
        <v>0.99091787332540404</v>
      </c>
      <c r="D2784" s="62">
        <v>0.46478673021122419</v>
      </c>
      <c r="E2784" s="62">
        <v>0.54568453230702729</v>
      </c>
      <c r="F2784" s="62">
        <v>0.77072242936283786</v>
      </c>
      <c r="G2784" s="62">
        <v>0.71932426373410874</v>
      </c>
      <c r="H2784" s="62">
        <v>0.86719525758045257</v>
      </c>
      <c r="I2784" s="62">
        <v>0.25024985695014812</v>
      </c>
      <c r="J2784" s="62">
        <v>0.36410632095872109</v>
      </c>
      <c r="K2784" s="62"/>
      <c r="L2784" s="65">
        <f t="shared" si="388"/>
        <v>0.19926008667126507</v>
      </c>
      <c r="M2784" s="65">
        <f t="shared" si="389"/>
        <v>9.3462280415573265E-2</v>
      </c>
      <c r="N2784" s="65">
        <f t="shared" si="390"/>
        <v>0.10972972647851363</v>
      </c>
      <c r="O2784" s="65">
        <f t="shared" si="391"/>
        <v>0.15498178225300346</v>
      </c>
      <c r="P2784" s="65">
        <f t="shared" si="392"/>
        <v>0.14464631125826302</v>
      </c>
      <c r="Q2784" s="65">
        <f t="shared" si="393"/>
        <v>0.1743811539159176</v>
      </c>
      <c r="R2784" s="65">
        <f t="shared" si="394"/>
        <v>5.032183748792194E-2</v>
      </c>
      <c r="S2784" s="65">
        <f t="shared" si="395"/>
        <v>7.321682151954198E-2</v>
      </c>
      <c r="T2784" s="66">
        <f>(L2784*'Football Field'!$F$4)+(M2784*'Football Field'!$F$5)+(N2784*'Football Field'!$F$6)+(O2784*'Football Field'!$F$7)+(P2784*'Football Field'!$F$8)+(Q2784*'Football Field'!$F$9)+(R2784*'Football Field'!$F$10)+(S2784*'Football Field'!$F$11)</f>
        <v>130103733.3720094</v>
      </c>
    </row>
    <row r="2785" spans="2:20" x14ac:dyDescent="0.3">
      <c r="B2785" s="62">
        <f t="shared" si="396"/>
        <v>2758</v>
      </c>
      <c r="C2785" s="62">
        <v>0.64927544079725275</v>
      </c>
      <c r="D2785" s="62">
        <v>0.77863898857873415</v>
      </c>
      <c r="E2785" s="62">
        <v>4.825829510024926E-2</v>
      </c>
      <c r="F2785" s="62">
        <v>0.4912337144258605</v>
      </c>
      <c r="G2785" s="62">
        <v>0.94182027833629056</v>
      </c>
      <c r="H2785" s="62">
        <v>0.76440880879675788</v>
      </c>
      <c r="I2785" s="62">
        <v>0.65560925369073697</v>
      </c>
      <c r="J2785" s="62">
        <v>0.17828303359423348</v>
      </c>
      <c r="K2785" s="62"/>
      <c r="L2785" s="65">
        <f t="shared" si="388"/>
        <v>0.14404247021584435</v>
      </c>
      <c r="M2785" s="65">
        <f t="shared" si="389"/>
        <v>0.17274191548586607</v>
      </c>
      <c r="N2785" s="65">
        <f t="shared" si="390"/>
        <v>1.0706155812869756E-2</v>
      </c>
      <c r="O2785" s="65">
        <f t="shared" si="391"/>
        <v>0.10898073950297643</v>
      </c>
      <c r="P2785" s="65">
        <f t="shared" si="392"/>
        <v>0.20894386398529458</v>
      </c>
      <c r="Q2785" s="65">
        <f t="shared" si="393"/>
        <v>0.16958493445960932</v>
      </c>
      <c r="R2785" s="65">
        <f t="shared" si="394"/>
        <v>0.14544763356830714</v>
      </c>
      <c r="S2785" s="65">
        <f t="shared" si="395"/>
        <v>3.9552286969232318E-2</v>
      </c>
      <c r="T2785" s="66">
        <f>(L2785*'Football Field'!$F$4)+(M2785*'Football Field'!$F$5)+(N2785*'Football Field'!$F$6)+(O2785*'Football Field'!$F$7)+(P2785*'Football Field'!$F$8)+(Q2785*'Football Field'!$F$9)+(R2785*'Football Field'!$F$10)+(S2785*'Football Field'!$F$11)</f>
        <v>145412017.00520149</v>
      </c>
    </row>
    <row r="2786" spans="2:20" x14ac:dyDescent="0.3">
      <c r="B2786" s="62">
        <f t="shared" si="396"/>
        <v>2759</v>
      </c>
      <c r="C2786" s="62">
        <v>0.22677409075022958</v>
      </c>
      <c r="D2786" s="62">
        <v>0.19374482260040526</v>
      </c>
      <c r="E2786" s="62">
        <v>0.18119898381749466</v>
      </c>
      <c r="F2786" s="62">
        <v>0.74204495112696722</v>
      </c>
      <c r="G2786" s="62">
        <v>0.94370151816186187</v>
      </c>
      <c r="H2786" s="62">
        <v>0.72217830113379378</v>
      </c>
      <c r="I2786" s="62">
        <v>0.16785565448327966</v>
      </c>
      <c r="J2786" s="62">
        <v>5.5694629028282483E-2</v>
      </c>
      <c r="K2786" s="62"/>
      <c r="L2786" s="65">
        <f t="shared" si="388"/>
        <v>7.0139361980519566E-2</v>
      </c>
      <c r="M2786" s="65">
        <f t="shared" si="389"/>
        <v>5.9923680872293904E-2</v>
      </c>
      <c r="N2786" s="65">
        <f t="shared" si="390"/>
        <v>5.6043356074903364E-2</v>
      </c>
      <c r="O2786" s="65">
        <f t="shared" si="391"/>
        <v>0.22950840310163878</v>
      </c>
      <c r="P2786" s="65">
        <f t="shared" si="392"/>
        <v>0.29187912148581147</v>
      </c>
      <c r="Q2786" s="65">
        <f t="shared" si="393"/>
        <v>0.22336381158061616</v>
      </c>
      <c r="R2786" s="65">
        <f t="shared" si="394"/>
        <v>5.1916374006089387E-2</v>
      </c>
      <c r="S2786" s="65">
        <f t="shared" si="395"/>
        <v>1.7225890898127229E-2</v>
      </c>
      <c r="T2786" s="66">
        <f>(L2786*'Football Field'!$F$4)+(M2786*'Football Field'!$F$5)+(N2786*'Football Field'!$F$6)+(O2786*'Football Field'!$F$7)+(P2786*'Football Field'!$F$8)+(Q2786*'Football Field'!$F$9)+(R2786*'Football Field'!$F$10)+(S2786*'Football Field'!$F$11)</f>
        <v>141814547.72030082</v>
      </c>
    </row>
    <row r="2787" spans="2:20" x14ac:dyDescent="0.3">
      <c r="B2787" s="62">
        <f t="shared" si="396"/>
        <v>2760</v>
      </c>
      <c r="C2787" s="62">
        <v>0.61080799422532517</v>
      </c>
      <c r="D2787" s="62">
        <v>0.81068982760058361</v>
      </c>
      <c r="E2787" s="62">
        <v>0.23073028431934817</v>
      </c>
      <c r="F2787" s="62">
        <v>0.4339466041373139</v>
      </c>
      <c r="G2787" s="62">
        <v>0.17053839268170623</v>
      </c>
      <c r="H2787" s="62">
        <v>0.12853606841220078</v>
      </c>
      <c r="I2787" s="62">
        <v>0.45667085012520059</v>
      </c>
      <c r="J2787" s="62">
        <v>0.21994084946940184</v>
      </c>
      <c r="K2787" s="62"/>
      <c r="L2787" s="65">
        <f t="shared" si="388"/>
        <v>0.1994891407432256</v>
      </c>
      <c r="M2787" s="65">
        <f t="shared" si="389"/>
        <v>0.26477030203644436</v>
      </c>
      <c r="N2787" s="65">
        <f t="shared" si="390"/>
        <v>7.5356227484683597E-2</v>
      </c>
      <c r="O2787" s="65">
        <f t="shared" si="391"/>
        <v>0.14172642795480322</v>
      </c>
      <c r="P2787" s="65">
        <f t="shared" si="392"/>
        <v>5.5697629601184115E-2</v>
      </c>
      <c r="Q2787" s="65">
        <f t="shared" si="393"/>
        <v>4.1979722080394556E-2</v>
      </c>
      <c r="R2787" s="65">
        <f t="shared" si="394"/>
        <v>0.14914813878540659</v>
      </c>
      <c r="S2787" s="65">
        <f t="shared" si="395"/>
        <v>7.1832411313857897E-2</v>
      </c>
      <c r="T2787" s="66">
        <f>(L2787*'Football Field'!$F$4)+(M2787*'Football Field'!$F$5)+(N2787*'Football Field'!$F$6)+(O2787*'Football Field'!$F$7)+(P2787*'Football Field'!$F$8)+(Q2787*'Football Field'!$F$9)+(R2787*'Football Field'!$F$10)+(S2787*'Football Field'!$F$11)</f>
        <v>134976940.73107752</v>
      </c>
    </row>
    <row r="2788" spans="2:20" x14ac:dyDescent="0.3">
      <c r="B2788" s="62">
        <f t="shared" si="396"/>
        <v>2761</v>
      </c>
      <c r="C2788" s="62">
        <v>0.15801184672795521</v>
      </c>
      <c r="D2788" s="62">
        <v>4.3074358379665001E-2</v>
      </c>
      <c r="E2788" s="62">
        <v>0.23767757855682159</v>
      </c>
      <c r="F2788" s="62">
        <v>0.5318873384240026</v>
      </c>
      <c r="G2788" s="62">
        <v>0.88013342750776524</v>
      </c>
      <c r="H2788" s="62">
        <v>9.7735698554460848E-2</v>
      </c>
      <c r="I2788" s="62">
        <v>0.33031104111110954</v>
      </c>
      <c r="J2788" s="62">
        <v>0.3374922122383146</v>
      </c>
      <c r="K2788" s="62"/>
      <c r="L2788" s="65">
        <f t="shared" si="388"/>
        <v>6.0394613524419882E-2</v>
      </c>
      <c r="M2788" s="65">
        <f t="shared" si="389"/>
        <v>1.6463697381064648E-2</v>
      </c>
      <c r="N2788" s="65">
        <f t="shared" si="390"/>
        <v>9.0844109461443445E-2</v>
      </c>
      <c r="O2788" s="65">
        <f t="shared" si="391"/>
        <v>0.2032957079348329</v>
      </c>
      <c r="P2788" s="65">
        <f t="shared" si="392"/>
        <v>0.33640084148735128</v>
      </c>
      <c r="Q2788" s="65">
        <f t="shared" si="393"/>
        <v>3.7356121480552049E-2</v>
      </c>
      <c r="R2788" s="65">
        <f t="shared" si="394"/>
        <v>0.1262500760787886</v>
      </c>
      <c r="S2788" s="65">
        <f t="shared" si="395"/>
        <v>0.12899483265154715</v>
      </c>
      <c r="T2788" s="66">
        <f>(L2788*'Football Field'!$F$4)+(M2788*'Football Field'!$F$5)+(N2788*'Football Field'!$F$6)+(O2788*'Football Field'!$F$7)+(P2788*'Football Field'!$F$8)+(Q2788*'Football Field'!$F$9)+(R2788*'Football Field'!$F$10)+(S2788*'Football Field'!$F$11)</f>
        <v>157560661.46463436</v>
      </c>
    </row>
    <row r="2789" spans="2:20" x14ac:dyDescent="0.3">
      <c r="B2789" s="62">
        <f t="shared" si="396"/>
        <v>2762</v>
      </c>
      <c r="C2789" s="62">
        <v>0.64247589250257808</v>
      </c>
      <c r="D2789" s="62">
        <v>0.69164601845915474</v>
      </c>
      <c r="E2789" s="62">
        <v>0.44800899768320779</v>
      </c>
      <c r="F2789" s="62">
        <v>0.63963040768510082</v>
      </c>
      <c r="G2789" s="62">
        <v>0.24995842428083204</v>
      </c>
      <c r="H2789" s="62">
        <v>0.12012752800124349</v>
      </c>
      <c r="I2789" s="62">
        <v>0.4416479253485821</v>
      </c>
      <c r="J2789" s="62">
        <v>0.77900131149767504</v>
      </c>
      <c r="K2789" s="62"/>
      <c r="L2789" s="65">
        <f t="shared" si="388"/>
        <v>0.16011874194247647</v>
      </c>
      <c r="M2789" s="65">
        <f t="shared" si="389"/>
        <v>0.17237298961339367</v>
      </c>
      <c r="N2789" s="65">
        <f t="shared" si="390"/>
        <v>0.11165342999645272</v>
      </c>
      <c r="O2789" s="65">
        <f t="shared" si="391"/>
        <v>0.1594095862301646</v>
      </c>
      <c r="P2789" s="65">
        <f t="shared" si="392"/>
        <v>6.2294988653772698E-2</v>
      </c>
      <c r="Q2789" s="65">
        <f t="shared" si="393"/>
        <v>2.9938350809235289E-2</v>
      </c>
      <c r="R2789" s="65">
        <f t="shared" si="394"/>
        <v>0.11006811463830289</v>
      </c>
      <c r="S2789" s="65">
        <f t="shared" si="395"/>
        <v>0.19414379811620161</v>
      </c>
      <c r="T2789" s="66">
        <f>(L2789*'Football Field'!$F$4)+(M2789*'Football Field'!$F$5)+(N2789*'Football Field'!$F$6)+(O2789*'Football Field'!$F$7)+(P2789*'Football Field'!$F$8)+(Q2789*'Football Field'!$F$9)+(R2789*'Football Field'!$F$10)+(S2789*'Football Field'!$F$11)</f>
        <v>132601184.70442201</v>
      </c>
    </row>
    <row r="2790" spans="2:20" x14ac:dyDescent="0.3">
      <c r="B2790" s="62">
        <f t="shared" si="396"/>
        <v>2763</v>
      </c>
      <c r="C2790" s="62">
        <v>0.18617408233464083</v>
      </c>
      <c r="D2790" s="62">
        <v>0.27750223857121092</v>
      </c>
      <c r="E2790" s="62">
        <v>0.76032771594016724</v>
      </c>
      <c r="F2790" s="62">
        <v>0.34517708420533522</v>
      </c>
      <c r="G2790" s="62">
        <v>0.86233878597739666</v>
      </c>
      <c r="H2790" s="62">
        <v>3.2001257094017355E-2</v>
      </c>
      <c r="I2790" s="62">
        <v>0.81463587682085081</v>
      </c>
      <c r="J2790" s="62">
        <v>0.85278118918412227</v>
      </c>
      <c r="K2790" s="62"/>
      <c r="L2790" s="65">
        <f t="shared" si="388"/>
        <v>4.5068231951965972E-2</v>
      </c>
      <c r="M2790" s="65">
        <f t="shared" si="389"/>
        <v>6.7176564526511856E-2</v>
      </c>
      <c r="N2790" s="65">
        <f t="shared" si="390"/>
        <v>0.18405690755551568</v>
      </c>
      <c r="O2790" s="65">
        <f t="shared" si="391"/>
        <v>8.3559004026710237E-2</v>
      </c>
      <c r="P2790" s="65">
        <f t="shared" si="392"/>
        <v>0.20875131457744661</v>
      </c>
      <c r="Q2790" s="65">
        <f t="shared" si="393"/>
        <v>7.746728542350481E-3</v>
      </c>
      <c r="R2790" s="65">
        <f t="shared" si="394"/>
        <v>0.19720359672278609</v>
      </c>
      <c r="S2790" s="65">
        <f t="shared" si="395"/>
        <v>0.20643765209671305</v>
      </c>
      <c r="T2790" s="66">
        <f>(L2790*'Football Field'!$F$4)+(M2790*'Football Field'!$F$5)+(N2790*'Football Field'!$F$6)+(O2790*'Football Field'!$F$7)+(P2790*'Football Field'!$F$8)+(Q2790*'Football Field'!$F$9)+(R2790*'Football Field'!$F$10)+(S2790*'Football Field'!$F$11)</f>
        <v>159043986.20655894</v>
      </c>
    </row>
    <row r="2791" spans="2:20" x14ac:dyDescent="0.3">
      <c r="B2791" s="62">
        <f t="shared" si="396"/>
        <v>2764</v>
      </c>
      <c r="C2791" s="62">
        <v>0.82755750362933966</v>
      </c>
      <c r="D2791" s="62">
        <v>0.48008997259781261</v>
      </c>
      <c r="E2791" s="62">
        <v>0.50398932023045673</v>
      </c>
      <c r="F2791" s="62">
        <v>0.66954939100436806</v>
      </c>
      <c r="G2791" s="62">
        <v>4.4375032161564465E-2</v>
      </c>
      <c r="H2791" s="62">
        <v>0.90311491644878972</v>
      </c>
      <c r="I2791" s="62">
        <v>0.83878316380831841</v>
      </c>
      <c r="J2791" s="62">
        <v>8.3762510644294186E-2</v>
      </c>
      <c r="K2791" s="62"/>
      <c r="L2791" s="65">
        <f t="shared" ref="L2791:L2854" si="397">C2791/SUM($C2791:$J2791)</f>
        <v>0.19018968456804566</v>
      </c>
      <c r="M2791" s="65">
        <f t="shared" ref="M2791:M2854" si="398">D2791/SUM($C2791:$J2791)</f>
        <v>0.11033452062511453</v>
      </c>
      <c r="N2791" s="65">
        <f t="shared" ref="N2791:N2854" si="399">E2791/SUM($C2791:$J2791)</f>
        <v>0.11582708080093347</v>
      </c>
      <c r="O2791" s="65">
        <f t="shared" ref="O2791:O2854" si="400">F2791/SUM($C2791:$J2791)</f>
        <v>0.15387618010758033</v>
      </c>
      <c r="P2791" s="65">
        <f t="shared" ref="P2791:P2854" si="401">G2791/SUM($C2791:$J2791)</f>
        <v>1.0198292363360565E-2</v>
      </c>
      <c r="Q2791" s="65">
        <f t="shared" ref="Q2791:Q2854" si="402">H2791/SUM($C2791:$J2791)</f>
        <v>0.20755432744529181</v>
      </c>
      <c r="R2791" s="65">
        <f t="shared" ref="R2791:R2854" si="403">I2791/SUM($C2791:$J2791)</f>
        <v>0.19276957147517268</v>
      </c>
      <c r="S2791" s="65">
        <f t="shared" ref="S2791:S2854" si="404">J2791/SUM($C2791:$J2791)</f>
        <v>1.9250342614500923E-2</v>
      </c>
      <c r="T2791" s="66">
        <f>(L2791*'Football Field'!$F$4)+(M2791*'Football Field'!$F$5)+(N2791*'Football Field'!$F$6)+(O2791*'Football Field'!$F$7)+(P2791*'Football Field'!$F$8)+(Q2791*'Football Field'!$F$9)+(R2791*'Football Field'!$F$10)+(S2791*'Football Field'!$F$11)</f>
        <v>138575803.37345085</v>
      </c>
    </row>
    <row r="2792" spans="2:20" x14ac:dyDescent="0.3">
      <c r="B2792" s="62">
        <f t="shared" si="396"/>
        <v>2765</v>
      </c>
      <c r="C2792" s="62">
        <v>0.24727624559565575</v>
      </c>
      <c r="D2792" s="62">
        <v>0.98415757668594339</v>
      </c>
      <c r="E2792" s="62">
        <v>0.16971084988839891</v>
      </c>
      <c r="F2792" s="62">
        <v>0.6105381757488173</v>
      </c>
      <c r="G2792" s="62">
        <v>0.57515495351795154</v>
      </c>
      <c r="H2792" s="62">
        <v>0.79356865273870836</v>
      </c>
      <c r="I2792" s="62">
        <v>0.52827353798255983</v>
      </c>
      <c r="J2792" s="62">
        <v>0.98009775633397089</v>
      </c>
      <c r="K2792" s="62"/>
      <c r="L2792" s="65">
        <f t="shared" si="397"/>
        <v>5.0580381910781409E-2</v>
      </c>
      <c r="M2792" s="65">
        <f t="shared" si="398"/>
        <v>0.20130953529018922</v>
      </c>
      <c r="N2792" s="65">
        <f t="shared" si="399"/>
        <v>3.4714372102668804E-2</v>
      </c>
      <c r="O2792" s="65">
        <f t="shared" si="400"/>
        <v>0.12488564773416916</v>
      </c>
      <c r="P2792" s="65">
        <f t="shared" si="401"/>
        <v>0.11764800592445913</v>
      </c>
      <c r="Q2792" s="65">
        <f t="shared" si="402"/>
        <v>0.16232455095417106</v>
      </c>
      <c r="R2792" s="65">
        <f t="shared" si="403"/>
        <v>0.10805840747117441</v>
      </c>
      <c r="S2792" s="65">
        <f t="shared" si="404"/>
        <v>0.20047909861238672</v>
      </c>
      <c r="T2792" s="66">
        <f>(L2792*'Football Field'!$F$4)+(M2792*'Football Field'!$F$5)+(N2792*'Football Field'!$F$6)+(O2792*'Football Field'!$F$7)+(P2792*'Football Field'!$F$8)+(Q2792*'Football Field'!$F$9)+(R2792*'Football Field'!$F$10)+(S2792*'Football Field'!$F$11)</f>
        <v>135083296.81764534</v>
      </c>
    </row>
    <row r="2793" spans="2:20" x14ac:dyDescent="0.3">
      <c r="B2793" s="62">
        <f t="shared" si="396"/>
        <v>2766</v>
      </c>
      <c r="C2793" s="62">
        <v>0.91903628187448971</v>
      </c>
      <c r="D2793" s="62">
        <v>0.55017382202230103</v>
      </c>
      <c r="E2793" s="62">
        <v>3.5022498074306685E-2</v>
      </c>
      <c r="F2793" s="62">
        <v>0.16133786970063668</v>
      </c>
      <c r="G2793" s="62">
        <v>0.15140624810393399</v>
      </c>
      <c r="H2793" s="62">
        <v>0.54348433650814443</v>
      </c>
      <c r="I2793" s="62">
        <v>0.73521701929266825</v>
      </c>
      <c r="J2793" s="62">
        <v>0.20294445274675021</v>
      </c>
      <c r="K2793" s="62"/>
      <c r="L2793" s="65">
        <f t="shared" si="397"/>
        <v>0.27861214006249385</v>
      </c>
      <c r="M2793" s="65">
        <f t="shared" si="398"/>
        <v>0.1667889603306528</v>
      </c>
      <c r="N2793" s="65">
        <f t="shared" si="399"/>
        <v>1.0617310035807419E-2</v>
      </c>
      <c r="O2793" s="65">
        <f t="shared" si="400"/>
        <v>4.8910679629247722E-2</v>
      </c>
      <c r="P2793" s="65">
        <f t="shared" si="401"/>
        <v>4.5899840555838747E-2</v>
      </c>
      <c r="Q2793" s="65">
        <f t="shared" si="402"/>
        <v>0.16476099700453162</v>
      </c>
      <c r="R2793" s="65">
        <f t="shared" si="403"/>
        <v>0.22288607228617838</v>
      </c>
      <c r="S2793" s="65">
        <f t="shared" si="404"/>
        <v>6.1524000095249373E-2</v>
      </c>
      <c r="T2793" s="66">
        <f>(L2793*'Football Field'!$F$4)+(M2793*'Football Field'!$F$5)+(N2793*'Football Field'!$F$6)+(O2793*'Football Field'!$F$7)+(P2793*'Football Field'!$F$8)+(Q2793*'Football Field'!$F$9)+(R2793*'Football Field'!$F$10)+(S2793*'Football Field'!$F$11)</f>
        <v>141906229.09746248</v>
      </c>
    </row>
    <row r="2794" spans="2:20" x14ac:dyDescent="0.3">
      <c r="B2794" s="62">
        <f t="shared" si="396"/>
        <v>2767</v>
      </c>
      <c r="C2794" s="62">
        <v>0.8524969275584583</v>
      </c>
      <c r="D2794" s="62">
        <v>0.65748013172728337</v>
      </c>
      <c r="E2794" s="62">
        <v>0.34816932760101327</v>
      </c>
      <c r="F2794" s="62">
        <v>0.48695326144436846</v>
      </c>
      <c r="G2794" s="62">
        <v>0.5449540226467805</v>
      </c>
      <c r="H2794" s="62">
        <v>0.23780829184106744</v>
      </c>
      <c r="I2794" s="62">
        <v>0.48091820636533622</v>
      </c>
      <c r="J2794" s="62">
        <v>0.90945882613335427</v>
      </c>
      <c r="K2794" s="62"/>
      <c r="L2794" s="65">
        <f t="shared" si="397"/>
        <v>0.1886790248240337</v>
      </c>
      <c r="M2794" s="65">
        <f t="shared" si="398"/>
        <v>0.14551689992686148</v>
      </c>
      <c r="N2794" s="65">
        <f t="shared" si="399"/>
        <v>7.7058634561347428E-2</v>
      </c>
      <c r="O2794" s="65">
        <f t="shared" si="400"/>
        <v>0.10777501189047491</v>
      </c>
      <c r="P2794" s="65">
        <f t="shared" si="401"/>
        <v>0.12061204004735623</v>
      </c>
      <c r="Q2794" s="65">
        <f t="shared" si="402"/>
        <v>5.2632959895993273E-2</v>
      </c>
      <c r="R2794" s="65">
        <f t="shared" si="403"/>
        <v>0.10643930231750047</v>
      </c>
      <c r="S2794" s="65">
        <f t="shared" si="404"/>
        <v>0.20128612653643244</v>
      </c>
      <c r="T2794" s="66">
        <f>(L2794*'Football Field'!$F$4)+(M2794*'Football Field'!$F$5)+(N2794*'Football Field'!$F$6)+(O2794*'Football Field'!$F$7)+(P2794*'Football Field'!$F$8)+(Q2794*'Football Field'!$F$9)+(R2794*'Football Field'!$F$10)+(S2794*'Football Field'!$F$11)</f>
        <v>135610014.5266118</v>
      </c>
    </row>
    <row r="2795" spans="2:20" x14ac:dyDescent="0.3">
      <c r="B2795" s="62">
        <f t="shared" si="396"/>
        <v>2768</v>
      </c>
      <c r="C2795" s="62">
        <v>5.1206712981832436E-2</v>
      </c>
      <c r="D2795" s="62">
        <v>7.2106130848509253E-2</v>
      </c>
      <c r="E2795" s="62">
        <v>0.19904588717415528</v>
      </c>
      <c r="F2795" s="62">
        <v>0.91758090841913365</v>
      </c>
      <c r="G2795" s="62">
        <v>0.46131197497780541</v>
      </c>
      <c r="H2795" s="62">
        <v>0.38854074610117562</v>
      </c>
      <c r="I2795" s="62">
        <v>0.33350634915817889</v>
      </c>
      <c r="J2795" s="62">
        <v>8.7420521026448372E-2</v>
      </c>
      <c r="K2795" s="62"/>
      <c r="L2795" s="65">
        <f t="shared" si="397"/>
        <v>2.0395236693915804E-2</v>
      </c>
      <c r="M2795" s="65">
        <f t="shared" si="398"/>
        <v>2.8719312763925506E-2</v>
      </c>
      <c r="N2795" s="65">
        <f t="shared" si="399"/>
        <v>7.927843334344957E-2</v>
      </c>
      <c r="O2795" s="65">
        <f t="shared" si="400"/>
        <v>0.36546536036527333</v>
      </c>
      <c r="P2795" s="65">
        <f t="shared" si="401"/>
        <v>0.18373698235128194</v>
      </c>
      <c r="Q2795" s="65">
        <f t="shared" si="402"/>
        <v>0.15475276620031445</v>
      </c>
      <c r="R2795" s="65">
        <f t="shared" si="403"/>
        <v>0.13283299266676302</v>
      </c>
      <c r="S2795" s="65">
        <f t="shared" si="404"/>
        <v>3.4818915615076343E-2</v>
      </c>
      <c r="T2795" s="66">
        <f>(L2795*'Football Field'!$F$4)+(M2795*'Football Field'!$F$5)+(N2795*'Football Field'!$F$6)+(O2795*'Football Field'!$F$7)+(P2795*'Football Field'!$F$8)+(Q2795*'Football Field'!$F$9)+(R2795*'Football Field'!$F$10)+(S2795*'Football Field'!$F$11)</f>
        <v>146229917.28585953</v>
      </c>
    </row>
    <row r="2796" spans="2:20" x14ac:dyDescent="0.3">
      <c r="B2796" s="62">
        <f t="shared" si="396"/>
        <v>2769</v>
      </c>
      <c r="C2796" s="62">
        <v>7.6224786939327549E-2</v>
      </c>
      <c r="D2796" s="62">
        <v>0.50438702245316258</v>
      </c>
      <c r="E2796" s="62">
        <v>9.2017720188306118E-2</v>
      </c>
      <c r="F2796" s="62">
        <v>0.47612905529005012</v>
      </c>
      <c r="G2796" s="62">
        <v>0.31526656308065681</v>
      </c>
      <c r="H2796" s="62">
        <v>0.30158669492097334</v>
      </c>
      <c r="I2796" s="62">
        <v>0.83039792683988378</v>
      </c>
      <c r="J2796" s="62">
        <v>0.41736344956886284</v>
      </c>
      <c r="K2796" s="62"/>
      <c r="L2796" s="65">
        <f t="shared" si="397"/>
        <v>2.5295501550089892E-2</v>
      </c>
      <c r="M2796" s="65">
        <f t="shared" si="398"/>
        <v>0.16738285826190277</v>
      </c>
      <c r="N2796" s="65">
        <f t="shared" si="399"/>
        <v>3.0536449849466379E-2</v>
      </c>
      <c r="O2796" s="65">
        <f t="shared" si="400"/>
        <v>0.15800533841726405</v>
      </c>
      <c r="P2796" s="65">
        <f t="shared" si="401"/>
        <v>0.10462247459538286</v>
      </c>
      <c r="Q2796" s="65">
        <f t="shared" si="402"/>
        <v>0.10008275542878506</v>
      </c>
      <c r="R2796" s="65">
        <f t="shared" si="403"/>
        <v>0.27557088565284249</v>
      </c>
      <c r="S2796" s="65">
        <f t="shared" si="404"/>
        <v>0.13850373624426654</v>
      </c>
      <c r="T2796" s="66">
        <f>(L2796*'Football Field'!$F$4)+(M2796*'Football Field'!$F$5)+(N2796*'Football Field'!$F$6)+(O2796*'Football Field'!$F$7)+(P2796*'Football Field'!$F$8)+(Q2796*'Football Field'!$F$9)+(R2796*'Football Field'!$F$10)+(S2796*'Football Field'!$F$11)</f>
        <v>157143179.93479788</v>
      </c>
    </row>
    <row r="2797" spans="2:20" x14ac:dyDescent="0.3">
      <c r="B2797" s="62">
        <f t="shared" si="396"/>
        <v>2770</v>
      </c>
      <c r="C2797" s="62">
        <v>0.79207114383942934</v>
      </c>
      <c r="D2797" s="62">
        <v>0.33279394700474785</v>
      </c>
      <c r="E2797" s="62">
        <v>7.9414650436725798E-2</v>
      </c>
      <c r="F2797" s="62">
        <v>0.77141278995491225</v>
      </c>
      <c r="G2797" s="62">
        <v>0.33731040413865188</v>
      </c>
      <c r="H2797" s="62">
        <v>0.18041685666662255</v>
      </c>
      <c r="I2797" s="62">
        <v>0.95311024009663714</v>
      </c>
      <c r="J2797" s="62">
        <v>0.89958157686562845</v>
      </c>
      <c r="K2797" s="62"/>
      <c r="L2797" s="65">
        <f t="shared" si="397"/>
        <v>0.18224822901431792</v>
      </c>
      <c r="M2797" s="65">
        <f t="shared" si="398"/>
        <v>7.6572802758984759E-2</v>
      </c>
      <c r="N2797" s="65">
        <f t="shared" si="399"/>
        <v>1.8272575023662831E-2</v>
      </c>
      <c r="O2797" s="65">
        <f t="shared" si="400"/>
        <v>0.17749493325409826</v>
      </c>
      <c r="P2797" s="65">
        <f t="shared" si="401"/>
        <v>7.7611997685444495E-2</v>
      </c>
      <c r="Q2797" s="65">
        <f t="shared" si="402"/>
        <v>4.151224655456915E-2</v>
      </c>
      <c r="R2797" s="65">
        <f t="shared" si="403"/>
        <v>0.2193018324983152</v>
      </c>
      <c r="S2797" s="65">
        <f t="shared" si="404"/>
        <v>0.20698538321060725</v>
      </c>
      <c r="T2797" s="66">
        <f>(L2797*'Football Field'!$F$4)+(M2797*'Football Field'!$F$5)+(N2797*'Football Field'!$F$6)+(O2797*'Football Field'!$F$7)+(P2797*'Football Field'!$F$8)+(Q2797*'Football Field'!$F$9)+(R2797*'Football Field'!$F$10)+(S2797*'Football Field'!$F$11)</f>
        <v>147002677.55087376</v>
      </c>
    </row>
    <row r="2798" spans="2:20" x14ac:dyDescent="0.3">
      <c r="B2798" s="62">
        <f t="shared" si="396"/>
        <v>2771</v>
      </c>
      <c r="C2798" s="62">
        <v>0.11015316600251401</v>
      </c>
      <c r="D2798" s="62">
        <v>2.882391535932205E-2</v>
      </c>
      <c r="E2798" s="62">
        <v>0.15378406628418362</v>
      </c>
      <c r="F2798" s="62">
        <v>7.0225790509918729E-2</v>
      </c>
      <c r="G2798" s="62">
        <v>0.57893440336987578</v>
      </c>
      <c r="H2798" s="62">
        <v>0.2836182704714505</v>
      </c>
      <c r="I2798" s="62">
        <v>0.33364013449854157</v>
      </c>
      <c r="J2798" s="62">
        <v>0.54064006262166431</v>
      </c>
      <c r="K2798" s="62"/>
      <c r="L2798" s="65">
        <f t="shared" si="397"/>
        <v>5.2458389774315953E-2</v>
      </c>
      <c r="M2798" s="65">
        <f t="shared" si="398"/>
        <v>1.3726851815650028E-2</v>
      </c>
      <c r="N2798" s="65">
        <f t="shared" si="399"/>
        <v>7.3236791850638472E-2</v>
      </c>
      <c r="O2798" s="65">
        <f t="shared" si="400"/>
        <v>3.3443722268452068E-2</v>
      </c>
      <c r="P2798" s="65">
        <f t="shared" si="401"/>
        <v>0.27570670628790522</v>
      </c>
      <c r="Q2798" s="65">
        <f t="shared" si="402"/>
        <v>0.13506790879863728</v>
      </c>
      <c r="R2798" s="65">
        <f t="shared" si="403"/>
        <v>0.15888988809890622</v>
      </c>
      <c r="S2798" s="65">
        <f t="shared" si="404"/>
        <v>0.25746974110549459</v>
      </c>
      <c r="T2798" s="66">
        <f>(L2798*'Football Field'!$F$4)+(M2798*'Football Field'!$F$5)+(N2798*'Football Field'!$F$6)+(O2798*'Football Field'!$F$7)+(P2798*'Football Field'!$F$8)+(Q2798*'Football Field'!$F$9)+(R2798*'Football Field'!$F$10)+(S2798*'Football Field'!$F$11)</f>
        <v>156488162.91712832</v>
      </c>
    </row>
    <row r="2799" spans="2:20" x14ac:dyDescent="0.3">
      <c r="B2799" s="62">
        <f t="shared" si="396"/>
        <v>2772</v>
      </c>
      <c r="C2799" s="62">
        <v>0.4287158150824727</v>
      </c>
      <c r="D2799" s="62">
        <v>0.47080271585156253</v>
      </c>
      <c r="E2799" s="62">
        <v>0.18469169387229512</v>
      </c>
      <c r="F2799" s="62">
        <v>0.18536034808193813</v>
      </c>
      <c r="G2799" s="62">
        <v>0.2387914863198064</v>
      </c>
      <c r="H2799" s="62">
        <v>0.60261682045269183</v>
      </c>
      <c r="I2799" s="62">
        <v>0.60274171544986732</v>
      </c>
      <c r="J2799" s="62">
        <v>0.42454665772590106</v>
      </c>
      <c r="K2799" s="62"/>
      <c r="L2799" s="65">
        <f t="shared" si="397"/>
        <v>0.13660908410364866</v>
      </c>
      <c r="M2799" s="65">
        <f t="shared" si="398"/>
        <v>0.15001995621183176</v>
      </c>
      <c r="N2799" s="65">
        <f t="shared" si="399"/>
        <v>5.8851486821385531E-2</v>
      </c>
      <c r="O2799" s="65">
        <f t="shared" si="400"/>
        <v>5.9064551597509563E-2</v>
      </c>
      <c r="P2799" s="65">
        <f t="shared" si="401"/>
        <v>7.6090232947488387E-2</v>
      </c>
      <c r="Q2799" s="65">
        <f t="shared" si="402"/>
        <v>0.19202214849867047</v>
      </c>
      <c r="R2799" s="65">
        <f t="shared" si="403"/>
        <v>0.19206194593691053</v>
      </c>
      <c r="S2799" s="65">
        <f t="shared" si="404"/>
        <v>0.13528059388255506</v>
      </c>
      <c r="T2799" s="66">
        <f>(L2799*'Football Field'!$F$4)+(M2799*'Football Field'!$F$5)+(N2799*'Football Field'!$F$6)+(O2799*'Football Field'!$F$7)+(P2799*'Football Field'!$F$8)+(Q2799*'Football Field'!$F$9)+(R2799*'Football Field'!$F$10)+(S2799*'Football Field'!$F$11)</f>
        <v>142744815.06758106</v>
      </c>
    </row>
    <row r="2800" spans="2:20" x14ac:dyDescent="0.3">
      <c r="B2800" s="62">
        <f t="shared" si="396"/>
        <v>2773</v>
      </c>
      <c r="C2800" s="62">
        <v>0.88034940473063517</v>
      </c>
      <c r="D2800" s="62">
        <v>0.25931746834371971</v>
      </c>
      <c r="E2800" s="62">
        <v>8.8622077806848276E-2</v>
      </c>
      <c r="F2800" s="62">
        <v>7.0191868897263254E-2</v>
      </c>
      <c r="G2800" s="62">
        <v>0.86354719304933136</v>
      </c>
      <c r="H2800" s="62">
        <v>0.55234906849854626</v>
      </c>
      <c r="I2800" s="62">
        <v>0.22333893743451749</v>
      </c>
      <c r="J2800" s="62">
        <v>0.60315319870086614</v>
      </c>
      <c r="K2800" s="62"/>
      <c r="L2800" s="65">
        <f t="shared" si="397"/>
        <v>0.24862522467342457</v>
      </c>
      <c r="M2800" s="65">
        <f t="shared" si="398"/>
        <v>7.3235539755295287E-2</v>
      </c>
      <c r="N2800" s="65">
        <f t="shared" si="399"/>
        <v>2.5028339756184785E-2</v>
      </c>
      <c r="O2800" s="65">
        <f t="shared" si="400"/>
        <v>1.9823344096165263E-2</v>
      </c>
      <c r="P2800" s="65">
        <f t="shared" si="401"/>
        <v>0.24388000234257878</v>
      </c>
      <c r="Q2800" s="65">
        <f t="shared" si="402"/>
        <v>0.15599250765169398</v>
      </c>
      <c r="R2800" s="65">
        <f t="shared" si="403"/>
        <v>6.3074607876824659E-2</v>
      </c>
      <c r="S2800" s="65">
        <f t="shared" si="404"/>
        <v>0.17034043384783257</v>
      </c>
      <c r="T2800" s="66">
        <f>(L2800*'Football Field'!$F$4)+(M2800*'Football Field'!$F$5)+(N2800*'Football Field'!$F$6)+(O2800*'Football Field'!$F$7)+(P2800*'Football Field'!$F$8)+(Q2800*'Football Field'!$F$9)+(R2800*'Football Field'!$F$10)+(S2800*'Football Field'!$F$11)</f>
        <v>137412436.70131436</v>
      </c>
    </row>
    <row r="2801" spans="2:20" x14ac:dyDescent="0.3">
      <c r="B2801" s="62">
        <f t="shared" si="396"/>
        <v>2774</v>
      </c>
      <c r="C2801" s="62">
        <v>0.70880208490331276</v>
      </c>
      <c r="D2801" s="62">
        <v>0.45683802436883791</v>
      </c>
      <c r="E2801" s="62">
        <v>0.83958111345760533</v>
      </c>
      <c r="F2801" s="62">
        <v>0.43010010698236101</v>
      </c>
      <c r="G2801" s="62">
        <v>0.55150342660613128</v>
      </c>
      <c r="H2801" s="62">
        <v>0.54229907564192392</v>
      </c>
      <c r="I2801" s="62">
        <v>0.81009319421335046</v>
      </c>
      <c r="J2801" s="62">
        <v>0.47153143157926203</v>
      </c>
      <c r="K2801" s="62"/>
      <c r="L2801" s="65">
        <f t="shared" si="397"/>
        <v>0.14733717448083145</v>
      </c>
      <c r="M2801" s="65">
        <f t="shared" si="398"/>
        <v>9.4961943735099766E-2</v>
      </c>
      <c r="N2801" s="65">
        <f t="shared" si="399"/>
        <v>0.17452193163510232</v>
      </c>
      <c r="O2801" s="65">
        <f t="shared" si="400"/>
        <v>8.9403989994370034E-2</v>
      </c>
      <c r="P2801" s="65">
        <f t="shared" si="401"/>
        <v>0.11463983857176181</v>
      </c>
      <c r="Q2801" s="65">
        <f t="shared" si="402"/>
        <v>0.11272654980910077</v>
      </c>
      <c r="R2801" s="65">
        <f t="shared" si="403"/>
        <v>0.16839234088571831</v>
      </c>
      <c r="S2801" s="65">
        <f t="shared" si="404"/>
        <v>9.8016230888015629E-2</v>
      </c>
      <c r="T2801" s="66">
        <f>(L2801*'Football Field'!$F$4)+(M2801*'Football Field'!$F$5)+(N2801*'Football Field'!$F$6)+(O2801*'Football Field'!$F$7)+(P2801*'Football Field'!$F$8)+(Q2801*'Football Field'!$F$9)+(R2801*'Football Field'!$F$10)+(S2801*'Football Field'!$F$11)</f>
        <v>145699381.53185984</v>
      </c>
    </row>
    <row r="2802" spans="2:20" x14ac:dyDescent="0.3">
      <c r="B2802" s="62">
        <f t="shared" si="396"/>
        <v>2775</v>
      </c>
      <c r="C2802" s="62">
        <v>0.69508380762267186</v>
      </c>
      <c r="D2802" s="62">
        <v>0.65144765028164364</v>
      </c>
      <c r="E2802" s="62">
        <v>0.30253296306848543</v>
      </c>
      <c r="F2802" s="62">
        <v>0.76739645079981544</v>
      </c>
      <c r="G2802" s="62">
        <v>2.9888745924885107E-2</v>
      </c>
      <c r="H2802" s="62">
        <v>0.96111184533125005</v>
      </c>
      <c r="I2802" s="62">
        <v>0.95378033468766743</v>
      </c>
      <c r="J2802" s="62">
        <v>3.4304255194796185E-2</v>
      </c>
      <c r="K2802" s="62"/>
      <c r="L2802" s="65">
        <f t="shared" si="397"/>
        <v>0.15813366513639657</v>
      </c>
      <c r="M2802" s="65">
        <f t="shared" si="398"/>
        <v>0.14820630757586606</v>
      </c>
      <c r="N2802" s="65">
        <f t="shared" si="399"/>
        <v>6.8827162638442782E-2</v>
      </c>
      <c r="O2802" s="65">
        <f t="shared" si="400"/>
        <v>0.17458500981728103</v>
      </c>
      <c r="P2802" s="65">
        <f t="shared" si="401"/>
        <v>6.7997799511370118E-3</v>
      </c>
      <c r="Q2802" s="65">
        <f t="shared" si="402"/>
        <v>0.21865584702376073</v>
      </c>
      <c r="R2802" s="65">
        <f t="shared" si="403"/>
        <v>0.21698790621382955</v>
      </c>
      <c r="S2802" s="65">
        <f t="shared" si="404"/>
        <v>7.8043216432861903E-3</v>
      </c>
      <c r="T2802" s="66">
        <f>(L2802*'Football Field'!$F$4)+(M2802*'Football Field'!$F$5)+(N2802*'Football Field'!$F$6)+(O2802*'Football Field'!$F$7)+(P2802*'Football Field'!$F$8)+(Q2802*'Football Field'!$F$9)+(R2802*'Football Field'!$F$10)+(S2802*'Football Field'!$F$11)</f>
        <v>140520187.98985061</v>
      </c>
    </row>
    <row r="2803" spans="2:20" x14ac:dyDescent="0.3">
      <c r="B2803" s="62">
        <f t="shared" si="396"/>
        <v>2776</v>
      </c>
      <c r="C2803" s="62">
        <v>0.13152779618111354</v>
      </c>
      <c r="D2803" s="62">
        <v>0.99451639845254192</v>
      </c>
      <c r="E2803" s="62">
        <v>0.61924857409213663</v>
      </c>
      <c r="F2803" s="62">
        <v>0.6375534600486058</v>
      </c>
      <c r="G2803" s="62">
        <v>0.30733684484993107</v>
      </c>
      <c r="H2803" s="62">
        <v>0.88754759845648024</v>
      </c>
      <c r="I2803" s="62">
        <v>0.85731890762452723</v>
      </c>
      <c r="J2803" s="62">
        <v>0.87213779576072759</v>
      </c>
      <c r="K2803" s="62"/>
      <c r="L2803" s="65">
        <f t="shared" si="397"/>
        <v>2.4782956936688728E-2</v>
      </c>
      <c r="M2803" s="65">
        <f t="shared" si="398"/>
        <v>0.18739048164192731</v>
      </c>
      <c r="N2803" s="65">
        <f t="shared" si="399"/>
        <v>0.11668112133270134</v>
      </c>
      <c r="O2803" s="65">
        <f t="shared" si="400"/>
        <v>0.12013019608010682</v>
      </c>
      <c r="P2803" s="65">
        <f t="shared" si="401"/>
        <v>5.7909552293307055E-2</v>
      </c>
      <c r="Q2803" s="65">
        <f t="shared" si="402"/>
        <v>0.16723502218131839</v>
      </c>
      <c r="R2803" s="65">
        <f t="shared" si="403"/>
        <v>0.16153921973580959</v>
      </c>
      <c r="S2803" s="65">
        <f t="shared" si="404"/>
        <v>0.16433144979814068</v>
      </c>
      <c r="T2803" s="66">
        <f>(L2803*'Football Field'!$F$4)+(M2803*'Football Field'!$F$5)+(N2803*'Football Field'!$F$6)+(O2803*'Football Field'!$F$7)+(P2803*'Football Field'!$F$8)+(Q2803*'Football Field'!$F$9)+(R2803*'Football Field'!$F$10)+(S2803*'Football Field'!$F$11)</f>
        <v>139608547.88255158</v>
      </c>
    </row>
    <row r="2804" spans="2:20" x14ac:dyDescent="0.3">
      <c r="B2804" s="62">
        <f t="shared" si="396"/>
        <v>2777</v>
      </c>
      <c r="C2804" s="62">
        <v>0.38589858228566853</v>
      </c>
      <c r="D2804" s="62">
        <v>0.27960070790663061</v>
      </c>
      <c r="E2804" s="62">
        <v>0.76314229132876876</v>
      </c>
      <c r="F2804" s="62">
        <v>0.58461850586234732</v>
      </c>
      <c r="G2804" s="62">
        <v>0.34694541150479929</v>
      </c>
      <c r="H2804" s="62">
        <v>0.79221266107533206</v>
      </c>
      <c r="I2804" s="62">
        <v>0.23748278218699481</v>
      </c>
      <c r="J2804" s="62">
        <v>0.42009485951502057</v>
      </c>
      <c r="K2804" s="62"/>
      <c r="L2804" s="65">
        <f t="shared" si="397"/>
        <v>0.1012858287447379</v>
      </c>
      <c r="M2804" s="65">
        <f t="shared" si="398"/>
        <v>7.3386093439893427E-2</v>
      </c>
      <c r="N2804" s="65">
        <f t="shared" si="399"/>
        <v>0.20030003471267779</v>
      </c>
      <c r="O2804" s="65">
        <f t="shared" si="400"/>
        <v>0.15344334647475932</v>
      </c>
      <c r="P2804" s="65">
        <f t="shared" si="401"/>
        <v>9.1061888139910827E-2</v>
      </c>
      <c r="Q2804" s="65">
        <f t="shared" si="402"/>
        <v>0.20793006142657994</v>
      </c>
      <c r="R2804" s="65">
        <f t="shared" si="403"/>
        <v>6.2331507578873922E-2</v>
      </c>
      <c r="S2804" s="65">
        <f t="shared" si="404"/>
        <v>0.11026123948256679</v>
      </c>
      <c r="T2804" s="66">
        <f>(L2804*'Football Field'!$F$4)+(M2804*'Football Field'!$F$5)+(N2804*'Football Field'!$F$6)+(O2804*'Football Field'!$F$7)+(P2804*'Football Field'!$F$8)+(Q2804*'Football Field'!$F$9)+(R2804*'Football Field'!$F$10)+(S2804*'Football Field'!$F$11)</f>
        <v>130558592.45910031</v>
      </c>
    </row>
    <row r="2805" spans="2:20" x14ac:dyDescent="0.3">
      <c r="B2805" s="62">
        <f t="shared" si="396"/>
        <v>2778</v>
      </c>
      <c r="C2805" s="62">
        <v>9.3166128047236674E-2</v>
      </c>
      <c r="D2805" s="62">
        <v>0.89234228481229794</v>
      </c>
      <c r="E2805" s="62">
        <v>0.87682410697159008</v>
      </c>
      <c r="F2805" s="62">
        <v>0.46501760219096655</v>
      </c>
      <c r="G2805" s="62">
        <v>0.8083550334592946</v>
      </c>
      <c r="H2805" s="62">
        <v>0.51392179931695059</v>
      </c>
      <c r="I2805" s="62">
        <v>0.20750948466513708</v>
      </c>
      <c r="J2805" s="62">
        <v>0.15376599018421344</v>
      </c>
      <c r="K2805" s="62"/>
      <c r="L2805" s="65">
        <f t="shared" si="397"/>
        <v>2.3228221000484491E-2</v>
      </c>
      <c r="M2805" s="65">
        <f t="shared" si="398"/>
        <v>0.22247918030024985</v>
      </c>
      <c r="N2805" s="65">
        <f t="shared" si="399"/>
        <v>0.21861018121266274</v>
      </c>
      <c r="O2805" s="65">
        <f t="shared" si="400"/>
        <v>0.11593839799085144</v>
      </c>
      <c r="P2805" s="65">
        <f t="shared" si="401"/>
        <v>0.2015394409707193</v>
      </c>
      <c r="Q2805" s="65">
        <f t="shared" si="402"/>
        <v>0.12813121444145747</v>
      </c>
      <c r="R2805" s="65">
        <f t="shared" si="403"/>
        <v>5.1736358165003896E-2</v>
      </c>
      <c r="S2805" s="65">
        <f t="shared" si="404"/>
        <v>3.8337005918570817E-2</v>
      </c>
      <c r="T2805" s="66">
        <f>(L2805*'Football Field'!$F$4)+(M2805*'Football Field'!$F$5)+(N2805*'Football Field'!$F$6)+(O2805*'Football Field'!$F$7)+(P2805*'Football Field'!$F$8)+(Q2805*'Football Field'!$F$9)+(R2805*'Football Field'!$F$10)+(S2805*'Football Field'!$F$11)</f>
        <v>137700992.16153839</v>
      </c>
    </row>
    <row r="2806" spans="2:20" x14ac:dyDescent="0.3">
      <c r="B2806" s="62">
        <f t="shared" si="396"/>
        <v>2779</v>
      </c>
      <c r="C2806" s="62">
        <v>0.6302373833497994</v>
      </c>
      <c r="D2806" s="62">
        <v>0.43772909251404768</v>
      </c>
      <c r="E2806" s="62">
        <v>0.16389547234650836</v>
      </c>
      <c r="F2806" s="62">
        <v>0.84487992030163972</v>
      </c>
      <c r="G2806" s="62">
        <v>5.0675381547426124E-2</v>
      </c>
      <c r="H2806" s="62">
        <v>2.0560588752968845E-2</v>
      </c>
      <c r="I2806" s="62">
        <v>4.9084763136563514E-2</v>
      </c>
      <c r="J2806" s="62">
        <v>0.93027772411298282</v>
      </c>
      <c r="K2806" s="62"/>
      <c r="L2806" s="65">
        <f t="shared" si="397"/>
        <v>0.20152503969512583</v>
      </c>
      <c r="M2806" s="65">
        <f t="shared" si="398"/>
        <v>0.13996848659744446</v>
      </c>
      <c r="N2806" s="65">
        <f t="shared" si="399"/>
        <v>5.2407303094157226E-2</v>
      </c>
      <c r="O2806" s="65">
        <f t="shared" si="400"/>
        <v>0.27015925106096278</v>
      </c>
      <c r="P2806" s="65">
        <f t="shared" si="401"/>
        <v>1.6203986859095205E-2</v>
      </c>
      <c r="Q2806" s="65">
        <f t="shared" si="402"/>
        <v>6.5744647557624495E-3</v>
      </c>
      <c r="R2806" s="65">
        <f t="shared" si="403"/>
        <v>1.5695369873087298E-2</v>
      </c>
      <c r="S2806" s="65">
        <f t="shared" si="404"/>
        <v>0.29746609806436491</v>
      </c>
      <c r="T2806" s="66">
        <f>(L2806*'Football Field'!$F$4)+(M2806*'Football Field'!$F$5)+(N2806*'Football Field'!$F$6)+(O2806*'Football Field'!$F$7)+(P2806*'Football Field'!$F$8)+(Q2806*'Football Field'!$F$9)+(R2806*'Football Field'!$F$10)+(S2806*'Football Field'!$F$11)</f>
        <v>115664781.06982395</v>
      </c>
    </row>
    <row r="2807" spans="2:20" x14ac:dyDescent="0.3">
      <c r="B2807" s="62">
        <f t="shared" si="396"/>
        <v>2780</v>
      </c>
      <c r="C2807" s="62">
        <v>9.1134384399222168E-2</v>
      </c>
      <c r="D2807" s="62">
        <v>0.8402626346672537</v>
      </c>
      <c r="E2807" s="62">
        <v>0.63770109919811813</v>
      </c>
      <c r="F2807" s="62">
        <v>0.69556815203540789</v>
      </c>
      <c r="G2807" s="62">
        <v>0.47948434323988631</v>
      </c>
      <c r="H2807" s="62">
        <v>0.70619428769616521</v>
      </c>
      <c r="I2807" s="62">
        <v>0.24430714850522295</v>
      </c>
      <c r="J2807" s="62">
        <v>0.4346612097508501</v>
      </c>
      <c r="K2807" s="62"/>
      <c r="L2807" s="65">
        <f t="shared" si="397"/>
        <v>2.2070106739838623E-2</v>
      </c>
      <c r="M2807" s="65">
        <f t="shared" si="398"/>
        <v>0.2034872585013324</v>
      </c>
      <c r="N2807" s="65">
        <f t="shared" si="399"/>
        <v>0.154432725037807</v>
      </c>
      <c r="O2807" s="65">
        <f t="shared" si="400"/>
        <v>0.16844644819244289</v>
      </c>
      <c r="P2807" s="65">
        <f t="shared" si="401"/>
        <v>0.11611721201768528</v>
      </c>
      <c r="Q2807" s="65">
        <f t="shared" si="402"/>
        <v>0.17101979029390027</v>
      </c>
      <c r="R2807" s="65">
        <f t="shared" si="403"/>
        <v>5.916411111305972E-2</v>
      </c>
      <c r="S2807" s="65">
        <f t="shared" si="404"/>
        <v>0.10526234810393389</v>
      </c>
      <c r="T2807" s="66">
        <f>(L2807*'Football Field'!$F$4)+(M2807*'Football Field'!$F$5)+(N2807*'Football Field'!$F$6)+(O2807*'Football Field'!$F$7)+(P2807*'Football Field'!$F$8)+(Q2807*'Football Field'!$F$9)+(R2807*'Football Field'!$F$10)+(S2807*'Football Field'!$F$11)</f>
        <v>131006223.82102862</v>
      </c>
    </row>
    <row r="2808" spans="2:20" x14ac:dyDescent="0.3">
      <c r="B2808" s="62">
        <f t="shared" si="396"/>
        <v>2781</v>
      </c>
      <c r="C2808" s="62">
        <v>0.71924498014576299</v>
      </c>
      <c r="D2808" s="62">
        <v>0.48590312464827667</v>
      </c>
      <c r="E2808" s="62">
        <v>0.80889671796562601</v>
      </c>
      <c r="F2808" s="62">
        <v>0.73267515643769576</v>
      </c>
      <c r="G2808" s="62">
        <v>0.16349572059258077</v>
      </c>
      <c r="H2808" s="62">
        <v>0.20379393465871987</v>
      </c>
      <c r="I2808" s="62">
        <v>0.43540387990551788</v>
      </c>
      <c r="J2808" s="62">
        <v>0.54567140353045784</v>
      </c>
      <c r="K2808" s="62"/>
      <c r="L2808" s="65">
        <f t="shared" si="397"/>
        <v>0.17563615762998563</v>
      </c>
      <c r="M2808" s="65">
        <f t="shared" si="398"/>
        <v>0.118655201147642</v>
      </c>
      <c r="N2808" s="65">
        <f t="shared" si="399"/>
        <v>0.19752867991403478</v>
      </c>
      <c r="O2808" s="65">
        <f t="shared" si="400"/>
        <v>0.17891574195149229</v>
      </c>
      <c r="P2808" s="65">
        <f t="shared" si="401"/>
        <v>3.9924866973707673E-2</v>
      </c>
      <c r="Q2808" s="65">
        <f t="shared" si="402"/>
        <v>4.9765496624668761E-2</v>
      </c>
      <c r="R2808" s="65">
        <f t="shared" si="403"/>
        <v>0.10632352897102575</v>
      </c>
      <c r="S2808" s="65">
        <f t="shared" si="404"/>
        <v>0.13325032678744317</v>
      </c>
      <c r="T2808" s="66">
        <f>(L2808*'Football Field'!$F$4)+(M2808*'Football Field'!$F$5)+(N2808*'Football Field'!$F$6)+(O2808*'Football Field'!$F$7)+(P2808*'Football Field'!$F$8)+(Q2808*'Football Field'!$F$9)+(R2808*'Football Field'!$F$10)+(S2808*'Football Field'!$F$11)</f>
        <v>132258505.95336041</v>
      </c>
    </row>
    <row r="2809" spans="2:20" x14ac:dyDescent="0.3">
      <c r="B2809" s="62">
        <f t="shared" si="396"/>
        <v>2782</v>
      </c>
      <c r="C2809" s="62">
        <v>0.21177329547126811</v>
      </c>
      <c r="D2809" s="62">
        <v>0.79934230409671381</v>
      </c>
      <c r="E2809" s="62">
        <v>0.47701930174380613</v>
      </c>
      <c r="F2809" s="62">
        <v>0.22021914119309793</v>
      </c>
      <c r="G2809" s="62">
        <v>0.11919704294253464</v>
      </c>
      <c r="H2809" s="62">
        <v>0.11808818671061028</v>
      </c>
      <c r="I2809" s="62">
        <v>0.92619737504651922</v>
      </c>
      <c r="J2809" s="62">
        <v>0.44959539162837869</v>
      </c>
      <c r="K2809" s="62"/>
      <c r="L2809" s="65">
        <f t="shared" si="397"/>
        <v>6.3759635300465203E-2</v>
      </c>
      <c r="M2809" s="65">
        <f t="shared" si="398"/>
        <v>0.24066194784391359</v>
      </c>
      <c r="N2809" s="65">
        <f t="shared" si="399"/>
        <v>0.14361856457295427</v>
      </c>
      <c r="O2809" s="65">
        <f t="shared" si="400"/>
        <v>6.6302467916964411E-2</v>
      </c>
      <c r="P2809" s="65">
        <f t="shared" si="401"/>
        <v>3.5887244281661596E-2</v>
      </c>
      <c r="Q2809" s="65">
        <f t="shared" si="402"/>
        <v>3.5553395442076731E-2</v>
      </c>
      <c r="R2809" s="65">
        <f t="shared" si="403"/>
        <v>0.27885483255950128</v>
      </c>
      <c r="S2809" s="65">
        <f t="shared" si="404"/>
        <v>0.13536191208246298</v>
      </c>
      <c r="T2809" s="66">
        <f>(L2809*'Football Field'!$F$4)+(M2809*'Football Field'!$F$5)+(N2809*'Football Field'!$F$6)+(O2809*'Football Field'!$F$7)+(P2809*'Football Field'!$F$8)+(Q2809*'Football Field'!$F$9)+(R2809*'Football Field'!$F$10)+(S2809*'Football Field'!$F$11)</f>
        <v>153828656.21026799</v>
      </c>
    </row>
    <row r="2810" spans="2:20" x14ac:dyDescent="0.3">
      <c r="B2810" s="62">
        <f t="shared" si="396"/>
        <v>2783</v>
      </c>
      <c r="C2810" s="62">
        <v>0.11080752682943162</v>
      </c>
      <c r="D2810" s="62">
        <v>0.78990964475511838</v>
      </c>
      <c r="E2810" s="62">
        <v>0.48293258673844963</v>
      </c>
      <c r="F2810" s="62">
        <v>0.95624343857668204</v>
      </c>
      <c r="G2810" s="62">
        <v>0.59266965183522313</v>
      </c>
      <c r="H2810" s="62">
        <v>0.25434038028396844</v>
      </c>
      <c r="I2810" s="62">
        <v>0.32237830663746669</v>
      </c>
      <c r="J2810" s="62">
        <v>0.74576170877376868</v>
      </c>
      <c r="K2810" s="62"/>
      <c r="L2810" s="65">
        <f t="shared" si="397"/>
        <v>2.6041457269436623E-2</v>
      </c>
      <c r="M2810" s="65">
        <f t="shared" si="398"/>
        <v>0.18564080301395705</v>
      </c>
      <c r="N2810" s="65">
        <f t="shared" si="399"/>
        <v>0.11349651672062629</v>
      </c>
      <c r="O2810" s="65">
        <f t="shared" si="400"/>
        <v>0.22473177912549158</v>
      </c>
      <c r="P2810" s="65">
        <f t="shared" si="401"/>
        <v>0.1392863991713911</v>
      </c>
      <c r="Q2810" s="65">
        <f t="shared" si="402"/>
        <v>5.9773864958223968E-2</v>
      </c>
      <c r="R2810" s="65">
        <f t="shared" si="403"/>
        <v>7.576381440058523E-2</v>
      </c>
      <c r="S2810" s="65">
        <f t="shared" si="404"/>
        <v>0.17526536534028833</v>
      </c>
      <c r="T2810" s="66">
        <f>(L2810*'Football Field'!$F$4)+(M2810*'Football Field'!$F$5)+(N2810*'Football Field'!$F$6)+(O2810*'Football Field'!$F$7)+(P2810*'Football Field'!$F$8)+(Q2810*'Football Field'!$F$9)+(R2810*'Football Field'!$F$10)+(S2810*'Football Field'!$F$11)</f>
        <v>135120050.34461284</v>
      </c>
    </row>
    <row r="2811" spans="2:20" x14ac:dyDescent="0.3">
      <c r="B2811" s="62">
        <f t="shared" si="396"/>
        <v>2784</v>
      </c>
      <c r="C2811" s="62">
        <v>0.8039162662520124</v>
      </c>
      <c r="D2811" s="62">
        <v>0.15708082108983645</v>
      </c>
      <c r="E2811" s="62">
        <v>0.85224194421670441</v>
      </c>
      <c r="F2811" s="62">
        <v>0.77812898634337313</v>
      </c>
      <c r="G2811" s="62">
        <v>5.7249540210236649E-2</v>
      </c>
      <c r="H2811" s="62">
        <v>0.36996323832639189</v>
      </c>
      <c r="I2811" s="62">
        <v>0.15190313322786109</v>
      </c>
      <c r="J2811" s="62">
        <v>0.81668056594448502</v>
      </c>
      <c r="K2811" s="62"/>
      <c r="L2811" s="65">
        <f t="shared" si="397"/>
        <v>0.20162605960626134</v>
      </c>
      <c r="M2811" s="65">
        <f t="shared" si="398"/>
        <v>3.9396624158033147E-2</v>
      </c>
      <c r="N2811" s="65">
        <f t="shared" si="399"/>
        <v>0.21374637167713006</v>
      </c>
      <c r="O2811" s="65">
        <f t="shared" si="400"/>
        <v>0.19515848598670638</v>
      </c>
      <c r="P2811" s="65">
        <f t="shared" si="401"/>
        <v>1.4358459570267882E-2</v>
      </c>
      <c r="Q2811" s="65">
        <f t="shared" si="402"/>
        <v>9.2788556562853147E-2</v>
      </c>
      <c r="R2811" s="65">
        <f t="shared" si="403"/>
        <v>3.809803518141204E-2</v>
      </c>
      <c r="S2811" s="65">
        <f t="shared" si="404"/>
        <v>0.20482740725733609</v>
      </c>
      <c r="T2811" s="66">
        <f>(L2811*'Football Field'!$F$4)+(M2811*'Football Field'!$F$5)+(N2811*'Football Field'!$F$6)+(O2811*'Football Field'!$F$7)+(P2811*'Football Field'!$F$8)+(Q2811*'Football Field'!$F$9)+(R2811*'Football Field'!$F$10)+(S2811*'Football Field'!$F$11)</f>
        <v>121914653.72021031</v>
      </c>
    </row>
    <row r="2812" spans="2:20" x14ac:dyDescent="0.3">
      <c r="B2812" s="62">
        <f t="shared" si="396"/>
        <v>2785</v>
      </c>
      <c r="C2812" s="62">
        <v>0.17488803390807617</v>
      </c>
      <c r="D2812" s="62">
        <v>0.10404909369887416</v>
      </c>
      <c r="E2812" s="62">
        <v>0.31250635031821883</v>
      </c>
      <c r="F2812" s="62">
        <v>0.54627595428696851</v>
      </c>
      <c r="G2812" s="62">
        <v>0.16940411039249059</v>
      </c>
      <c r="H2812" s="62">
        <v>0.39353287479497789</v>
      </c>
      <c r="I2812" s="62">
        <v>0.70079889278014329</v>
      </c>
      <c r="J2812" s="62">
        <v>0.70646066420084697</v>
      </c>
      <c r="K2812" s="62"/>
      <c r="L2812" s="65">
        <f t="shared" si="397"/>
        <v>5.6271802503583164E-2</v>
      </c>
      <c r="M2812" s="65">
        <f t="shared" si="398"/>
        <v>3.3478734482070741E-2</v>
      </c>
      <c r="N2812" s="65">
        <f t="shared" si="399"/>
        <v>0.10055173720727791</v>
      </c>
      <c r="O2812" s="65">
        <f t="shared" si="400"/>
        <v>0.17576921602452283</v>
      </c>
      <c r="P2812" s="65">
        <f t="shared" si="401"/>
        <v>5.4507300644205024E-2</v>
      </c>
      <c r="Q2812" s="65">
        <f t="shared" si="402"/>
        <v>0.12662275236492146</v>
      </c>
      <c r="R2812" s="65">
        <f t="shared" si="403"/>
        <v>0.22548836537313771</v>
      </c>
      <c r="S2812" s="65">
        <f t="shared" si="404"/>
        <v>0.22731009140028102</v>
      </c>
      <c r="T2812" s="66">
        <f>(L2812*'Football Field'!$F$4)+(M2812*'Football Field'!$F$5)+(N2812*'Football Field'!$F$6)+(O2812*'Football Field'!$F$7)+(P2812*'Football Field'!$F$8)+(Q2812*'Football Field'!$F$9)+(R2812*'Football Field'!$F$10)+(S2812*'Football Field'!$F$11)</f>
        <v>149007969.61914563</v>
      </c>
    </row>
    <row r="2813" spans="2:20" x14ac:dyDescent="0.3">
      <c r="B2813" s="62">
        <f t="shared" si="396"/>
        <v>2786</v>
      </c>
      <c r="C2813" s="62">
        <v>0.8021467917182028</v>
      </c>
      <c r="D2813" s="62">
        <v>0.42310280638518849</v>
      </c>
      <c r="E2813" s="62">
        <v>0.74074188469277003</v>
      </c>
      <c r="F2813" s="62">
        <v>0.52012759660877039</v>
      </c>
      <c r="G2813" s="62">
        <v>0.56483862972884258</v>
      </c>
      <c r="H2813" s="62">
        <v>0.24483676154199219</v>
      </c>
      <c r="I2813" s="62">
        <v>0.85891514144955328</v>
      </c>
      <c r="J2813" s="62">
        <v>0.87298689096725413</v>
      </c>
      <c r="K2813" s="62"/>
      <c r="L2813" s="65">
        <f t="shared" si="397"/>
        <v>0.15954558737282498</v>
      </c>
      <c r="M2813" s="65">
        <f t="shared" si="398"/>
        <v>8.4154404730861304E-2</v>
      </c>
      <c r="N2813" s="65">
        <f t="shared" si="399"/>
        <v>0.14733225926368748</v>
      </c>
      <c r="O2813" s="65">
        <f t="shared" si="400"/>
        <v>0.10345246501829139</v>
      </c>
      <c r="P2813" s="65">
        <f t="shared" si="401"/>
        <v>0.11234541094145324</v>
      </c>
      <c r="Q2813" s="65">
        <f t="shared" si="402"/>
        <v>4.8697601653439358E-2</v>
      </c>
      <c r="R2813" s="65">
        <f t="shared" si="403"/>
        <v>0.17083671238334061</v>
      </c>
      <c r="S2813" s="65">
        <f t="shared" si="404"/>
        <v>0.17363555863610172</v>
      </c>
      <c r="T2813" s="66">
        <f>(L2813*'Football Field'!$F$4)+(M2813*'Football Field'!$F$5)+(N2813*'Football Field'!$F$6)+(O2813*'Football Field'!$F$7)+(P2813*'Football Field'!$F$8)+(Q2813*'Football Field'!$F$9)+(R2813*'Football Field'!$F$10)+(S2813*'Football Field'!$F$11)</f>
        <v>145801183.20239434</v>
      </c>
    </row>
    <row r="2814" spans="2:20" x14ac:dyDescent="0.3">
      <c r="B2814" s="62">
        <f t="shared" si="396"/>
        <v>2787</v>
      </c>
      <c r="C2814" s="62">
        <v>6.6293063630560867E-2</v>
      </c>
      <c r="D2814" s="62">
        <v>0.32908800672640615</v>
      </c>
      <c r="E2814" s="62">
        <v>0.46023934806956057</v>
      </c>
      <c r="F2814" s="62">
        <v>6.8114643637014805E-2</v>
      </c>
      <c r="G2814" s="62">
        <v>0.54989588381453736</v>
      </c>
      <c r="H2814" s="62">
        <v>0.5584854407967581</v>
      </c>
      <c r="I2814" s="62">
        <v>0.3312105277967764</v>
      </c>
      <c r="J2814" s="62">
        <v>9.2482580448344676E-2</v>
      </c>
      <c r="K2814" s="62"/>
      <c r="L2814" s="65">
        <f t="shared" si="397"/>
        <v>2.6994383631015934E-2</v>
      </c>
      <c r="M2814" s="65">
        <f t="shared" si="398"/>
        <v>0.13400388238874036</v>
      </c>
      <c r="N2814" s="65">
        <f t="shared" si="399"/>
        <v>0.18740840811211246</v>
      </c>
      <c r="O2814" s="65">
        <f t="shared" si="400"/>
        <v>2.7736126836350884E-2</v>
      </c>
      <c r="P2814" s="65">
        <f t="shared" si="401"/>
        <v>0.22391634406172034</v>
      </c>
      <c r="Q2814" s="65">
        <f t="shared" si="402"/>
        <v>0.22741399198595427</v>
      </c>
      <c r="R2814" s="65">
        <f t="shared" si="403"/>
        <v>0.13486816810583727</v>
      </c>
      <c r="S2814" s="65">
        <f t="shared" si="404"/>
        <v>3.7658694878268194E-2</v>
      </c>
      <c r="T2814" s="66">
        <f>(L2814*'Football Field'!$F$4)+(M2814*'Football Field'!$F$5)+(N2814*'Football Field'!$F$6)+(O2814*'Football Field'!$F$7)+(P2814*'Football Field'!$F$8)+(Q2814*'Football Field'!$F$9)+(R2814*'Football Field'!$F$10)+(S2814*'Football Field'!$F$11)</f>
        <v>149889363.32011914</v>
      </c>
    </row>
    <row r="2815" spans="2:20" x14ac:dyDescent="0.3">
      <c r="B2815" s="62">
        <f t="shared" si="396"/>
        <v>2788</v>
      </c>
      <c r="C2815" s="62">
        <v>0.10767548624424317</v>
      </c>
      <c r="D2815" s="62">
        <v>0.46895106456692703</v>
      </c>
      <c r="E2815" s="62">
        <v>0.50469484214425797</v>
      </c>
      <c r="F2815" s="62">
        <v>0.26527022636221553</v>
      </c>
      <c r="G2815" s="62">
        <v>9.6539429281558564E-2</v>
      </c>
      <c r="H2815" s="62">
        <v>0.81480667723489852</v>
      </c>
      <c r="I2815" s="62">
        <v>0.87069821511397072</v>
      </c>
      <c r="J2815" s="62">
        <v>0.74548832096621087</v>
      </c>
      <c r="K2815" s="62"/>
      <c r="L2815" s="65">
        <f t="shared" si="397"/>
        <v>2.7793503502915151E-2</v>
      </c>
      <c r="M2815" s="65">
        <f t="shared" si="398"/>
        <v>0.12104698581227463</v>
      </c>
      <c r="N2815" s="65">
        <f t="shared" si="399"/>
        <v>0.13027327158961036</v>
      </c>
      <c r="O2815" s="65">
        <f t="shared" si="400"/>
        <v>6.8472307140489144E-2</v>
      </c>
      <c r="P2815" s="65">
        <f t="shared" si="401"/>
        <v>2.4919032729697862E-2</v>
      </c>
      <c r="Q2815" s="65">
        <f t="shared" si="402"/>
        <v>0.21032022262297967</v>
      </c>
      <c r="R2815" s="65">
        <f t="shared" si="403"/>
        <v>0.22474710573267503</v>
      </c>
      <c r="S2815" s="65">
        <f t="shared" si="404"/>
        <v>0.1924275708693583</v>
      </c>
      <c r="T2815" s="66">
        <f>(L2815*'Football Field'!$F$4)+(M2815*'Football Field'!$F$5)+(N2815*'Football Field'!$F$6)+(O2815*'Football Field'!$F$7)+(P2815*'Football Field'!$F$8)+(Q2815*'Football Field'!$F$9)+(R2815*'Football Field'!$F$10)+(S2815*'Football Field'!$F$11)</f>
        <v>146080453.69445723</v>
      </c>
    </row>
    <row r="2816" spans="2:20" x14ac:dyDescent="0.3">
      <c r="B2816" s="62">
        <f t="shared" si="396"/>
        <v>2789</v>
      </c>
      <c r="C2816" s="62">
        <v>0.35434641374495179</v>
      </c>
      <c r="D2816" s="62">
        <v>2.418433560786859E-3</v>
      </c>
      <c r="E2816" s="62">
        <v>2.1168573564658844E-2</v>
      </c>
      <c r="F2816" s="62">
        <v>0.85888200679435689</v>
      </c>
      <c r="G2816" s="62">
        <v>0.69358700824285358</v>
      </c>
      <c r="H2816" s="62">
        <v>1.8476927494494144E-2</v>
      </c>
      <c r="I2816" s="62">
        <v>0.83996345984310328</v>
      </c>
      <c r="J2816" s="62">
        <v>0.18308737766916006</v>
      </c>
      <c r="K2816" s="62"/>
      <c r="L2816" s="65">
        <f t="shared" si="397"/>
        <v>0.1192310686287084</v>
      </c>
      <c r="M2816" s="65">
        <f t="shared" si="398"/>
        <v>8.1375853310511348E-4</v>
      </c>
      <c r="N2816" s="65">
        <f t="shared" si="399"/>
        <v>7.1228367201039812E-3</v>
      </c>
      <c r="O2816" s="65">
        <f t="shared" si="400"/>
        <v>0.28899804124945705</v>
      </c>
      <c r="P2816" s="65">
        <f t="shared" si="401"/>
        <v>0.23337930615916205</v>
      </c>
      <c r="Q2816" s="65">
        <f t="shared" si="402"/>
        <v>6.2171471889916532E-3</v>
      </c>
      <c r="R2816" s="65">
        <f t="shared" si="403"/>
        <v>0.28263229721366745</v>
      </c>
      <c r="S2816" s="65">
        <f t="shared" si="404"/>
        <v>6.1605544306804413E-2</v>
      </c>
      <c r="T2816" s="66">
        <f>(L2816*'Football Field'!$F$4)+(M2816*'Football Field'!$F$5)+(N2816*'Football Field'!$F$6)+(O2816*'Football Field'!$F$7)+(P2816*'Football Field'!$F$8)+(Q2816*'Football Field'!$F$9)+(R2816*'Football Field'!$F$10)+(S2816*'Football Field'!$F$11)</f>
        <v>168483937.90632534</v>
      </c>
    </row>
    <row r="2817" spans="2:20" x14ac:dyDescent="0.3">
      <c r="B2817" s="62">
        <f t="shared" si="396"/>
        <v>2790</v>
      </c>
      <c r="C2817" s="62">
        <v>0.76625951329819619</v>
      </c>
      <c r="D2817" s="62">
        <v>0.24857450999969322</v>
      </c>
      <c r="E2817" s="62">
        <v>0.24044261762966579</v>
      </c>
      <c r="F2817" s="62">
        <v>0.24564378996132752</v>
      </c>
      <c r="G2817" s="62">
        <v>0.87202623433583237</v>
      </c>
      <c r="H2817" s="62">
        <v>0.39411893631304595</v>
      </c>
      <c r="I2817" s="62">
        <v>0.676330726404196</v>
      </c>
      <c r="J2817" s="62">
        <v>0.9930212981263945</v>
      </c>
      <c r="K2817" s="62"/>
      <c r="L2817" s="65">
        <f t="shared" si="397"/>
        <v>0.17272032930255754</v>
      </c>
      <c r="M2817" s="65">
        <f t="shared" si="398"/>
        <v>5.603045766905973E-2</v>
      </c>
      <c r="N2817" s="65">
        <f t="shared" si="399"/>
        <v>5.4197471450123873E-2</v>
      </c>
      <c r="O2817" s="65">
        <f t="shared" si="400"/>
        <v>5.5369852585096302E-2</v>
      </c>
      <c r="P2817" s="65">
        <f t="shared" si="401"/>
        <v>0.1965608984176363</v>
      </c>
      <c r="Q2817" s="65">
        <f t="shared" si="402"/>
        <v>8.8837203692728683E-2</v>
      </c>
      <c r="R2817" s="65">
        <f t="shared" si="403"/>
        <v>0.15244974288040028</v>
      </c>
      <c r="S2817" s="65">
        <f t="shared" si="404"/>
        <v>0.22383404400239734</v>
      </c>
      <c r="T2817" s="66">
        <f>(L2817*'Football Field'!$F$4)+(M2817*'Football Field'!$F$5)+(N2817*'Football Field'!$F$6)+(O2817*'Football Field'!$F$7)+(P2817*'Football Field'!$F$8)+(Q2817*'Football Field'!$F$9)+(R2817*'Football Field'!$F$10)+(S2817*'Football Field'!$F$11)</f>
        <v>147789448.10091466</v>
      </c>
    </row>
    <row r="2818" spans="2:20" x14ac:dyDescent="0.3">
      <c r="B2818" s="62">
        <f t="shared" si="396"/>
        <v>2791</v>
      </c>
      <c r="C2818" s="62">
        <v>0.74461416905269395</v>
      </c>
      <c r="D2818" s="62">
        <v>0.68733186614772968</v>
      </c>
      <c r="E2818" s="62">
        <v>0.74079827651149555</v>
      </c>
      <c r="F2818" s="62">
        <v>0.69739919595855648</v>
      </c>
      <c r="G2818" s="62">
        <v>0.326376137487566</v>
      </c>
      <c r="H2818" s="62">
        <v>0.43204484690845479</v>
      </c>
      <c r="I2818" s="62">
        <v>0.98883115111843756</v>
      </c>
      <c r="J2818" s="62">
        <v>0.32325280415074631</v>
      </c>
      <c r="K2818" s="62"/>
      <c r="L2818" s="65">
        <f t="shared" si="397"/>
        <v>0.15071183003401881</v>
      </c>
      <c r="M2818" s="65">
        <f t="shared" si="398"/>
        <v>0.13911774405207555</v>
      </c>
      <c r="N2818" s="65">
        <f t="shared" si="399"/>
        <v>0.14993948353297273</v>
      </c>
      <c r="O2818" s="65">
        <f t="shared" si="400"/>
        <v>0.14115539759454848</v>
      </c>
      <c r="P2818" s="65">
        <f t="shared" si="401"/>
        <v>6.6059372765850055E-2</v>
      </c>
      <c r="Q2818" s="65">
        <f t="shared" si="402"/>
        <v>8.7446992335882864E-2</v>
      </c>
      <c r="R2818" s="65">
        <f t="shared" si="403"/>
        <v>0.20014197764904318</v>
      </c>
      <c r="S2818" s="65">
        <f t="shared" si="404"/>
        <v>6.5427202035608367E-2</v>
      </c>
      <c r="T2818" s="66">
        <f>(L2818*'Football Field'!$F$4)+(M2818*'Football Field'!$F$5)+(N2818*'Football Field'!$F$6)+(O2818*'Football Field'!$F$7)+(P2818*'Football Field'!$F$8)+(Q2818*'Football Field'!$F$9)+(R2818*'Football Field'!$F$10)+(S2818*'Football Field'!$F$11)</f>
        <v>145438282.40361789</v>
      </c>
    </row>
    <row r="2819" spans="2:20" x14ac:dyDescent="0.3">
      <c r="B2819" s="62">
        <f t="shared" si="396"/>
        <v>2792</v>
      </c>
      <c r="C2819" s="62">
        <v>0.28122289901613773</v>
      </c>
      <c r="D2819" s="62">
        <v>0.10441878645450531</v>
      </c>
      <c r="E2819" s="62">
        <v>0.94987836463338748</v>
      </c>
      <c r="F2819" s="62">
        <v>0.8928557338905514</v>
      </c>
      <c r="G2819" s="62">
        <v>0.44651700061248001</v>
      </c>
      <c r="H2819" s="62">
        <v>0.25805213486042788</v>
      </c>
      <c r="I2819" s="62">
        <v>0.1563377107057311</v>
      </c>
      <c r="J2819" s="62">
        <v>0.3120260755437283</v>
      </c>
      <c r="K2819" s="62"/>
      <c r="L2819" s="65">
        <f t="shared" si="397"/>
        <v>8.2680792408950071E-2</v>
      </c>
      <c r="M2819" s="65">
        <f t="shared" si="398"/>
        <v>3.0699591095332601E-2</v>
      </c>
      <c r="N2819" s="65">
        <f t="shared" si="399"/>
        <v>0.27926849539908677</v>
      </c>
      <c r="O2819" s="65">
        <f t="shared" si="400"/>
        <v>0.26250358645477601</v>
      </c>
      <c r="P2819" s="65">
        <f t="shared" si="401"/>
        <v>0.1312779989249345</v>
      </c>
      <c r="Q2819" s="65">
        <f t="shared" si="402"/>
        <v>7.5868483924053001E-2</v>
      </c>
      <c r="R2819" s="65">
        <f t="shared" si="403"/>
        <v>4.5963987462519153E-2</v>
      </c>
      <c r="S2819" s="65">
        <f t="shared" si="404"/>
        <v>9.173706433034795E-2</v>
      </c>
      <c r="T2819" s="66">
        <f>(L2819*'Football Field'!$F$4)+(M2819*'Football Field'!$F$5)+(N2819*'Football Field'!$F$6)+(O2819*'Football Field'!$F$7)+(P2819*'Football Field'!$F$8)+(Q2819*'Football Field'!$F$9)+(R2819*'Football Field'!$F$10)+(S2819*'Football Field'!$F$11)</f>
        <v>134509528.20600453</v>
      </c>
    </row>
    <row r="2820" spans="2:20" x14ac:dyDescent="0.3">
      <c r="B2820" s="62">
        <f t="shared" si="396"/>
        <v>2793</v>
      </c>
      <c r="C2820" s="62">
        <v>0.66284521081643633</v>
      </c>
      <c r="D2820" s="62">
        <v>9.8400181293470279E-2</v>
      </c>
      <c r="E2820" s="62">
        <v>0.520631803270724</v>
      </c>
      <c r="F2820" s="62">
        <v>0.3641446411688225</v>
      </c>
      <c r="G2820" s="62">
        <v>0.769427047194013</v>
      </c>
      <c r="H2820" s="62">
        <v>0.61060732120664785</v>
      </c>
      <c r="I2820" s="62">
        <v>0.2915502569194599</v>
      </c>
      <c r="J2820" s="62">
        <v>1.6298219206686282E-3</v>
      </c>
      <c r="K2820" s="62"/>
      <c r="L2820" s="65">
        <f t="shared" si="397"/>
        <v>0.19969810948786451</v>
      </c>
      <c r="M2820" s="65">
        <f t="shared" si="398"/>
        <v>2.9645428309522732E-2</v>
      </c>
      <c r="N2820" s="65">
        <f t="shared" si="399"/>
        <v>0.15685288986905552</v>
      </c>
      <c r="O2820" s="65">
        <f t="shared" si="400"/>
        <v>0.10970735736625686</v>
      </c>
      <c r="P2820" s="65">
        <f t="shared" si="401"/>
        <v>0.2318084587564832</v>
      </c>
      <c r="Q2820" s="65">
        <f t="shared" si="402"/>
        <v>0.18396018511505127</v>
      </c>
      <c r="R2820" s="65">
        <f t="shared" si="403"/>
        <v>8.78365479261808E-2</v>
      </c>
      <c r="S2820" s="65">
        <f t="shared" si="404"/>
        <v>4.9102316958512257E-4</v>
      </c>
      <c r="T2820" s="66">
        <f>(L2820*'Football Field'!$F$4)+(M2820*'Football Field'!$F$5)+(N2820*'Football Field'!$F$6)+(O2820*'Football Field'!$F$7)+(P2820*'Football Field'!$F$8)+(Q2820*'Football Field'!$F$9)+(R2820*'Football Field'!$F$10)+(S2820*'Football Field'!$F$11)</f>
        <v>143006907.27332518</v>
      </c>
    </row>
    <row r="2821" spans="2:20" x14ac:dyDescent="0.3">
      <c r="B2821" s="62">
        <f t="shared" si="396"/>
        <v>2794</v>
      </c>
      <c r="C2821" s="62">
        <v>0.12451074673439555</v>
      </c>
      <c r="D2821" s="62">
        <v>3.9863081616168805E-2</v>
      </c>
      <c r="E2821" s="62">
        <v>0.30626548403655995</v>
      </c>
      <c r="F2821" s="62">
        <v>0.15154410396746587</v>
      </c>
      <c r="G2821" s="62">
        <v>0.67825099369749853</v>
      </c>
      <c r="H2821" s="62">
        <v>0.36638548685426753</v>
      </c>
      <c r="I2821" s="62">
        <v>4.8161629242537973E-2</v>
      </c>
      <c r="J2821" s="62">
        <v>0.69099501645458661</v>
      </c>
      <c r="K2821" s="62"/>
      <c r="L2821" s="65">
        <f t="shared" si="397"/>
        <v>5.1750607094308503E-2</v>
      </c>
      <c r="M2821" s="65">
        <f t="shared" si="398"/>
        <v>1.6568358381845817E-2</v>
      </c>
      <c r="N2821" s="65">
        <f t="shared" si="399"/>
        <v>0.12729362843461201</v>
      </c>
      <c r="O2821" s="65">
        <f t="shared" si="400"/>
        <v>6.2986525963167381E-2</v>
      </c>
      <c r="P2821" s="65">
        <f t="shared" si="401"/>
        <v>0.28190257955032699</v>
      </c>
      <c r="Q2821" s="65">
        <f t="shared" si="402"/>
        <v>0.15228140439715415</v>
      </c>
      <c r="R2821" s="65">
        <f t="shared" si="403"/>
        <v>2.0017497423488094E-2</v>
      </c>
      <c r="S2821" s="65">
        <f t="shared" si="404"/>
        <v>0.28719939875509692</v>
      </c>
      <c r="T2821" s="66">
        <f>(L2821*'Football Field'!$F$4)+(M2821*'Football Field'!$F$5)+(N2821*'Football Field'!$F$6)+(O2821*'Football Field'!$F$7)+(P2821*'Football Field'!$F$8)+(Q2821*'Football Field'!$F$9)+(R2821*'Football Field'!$F$10)+(S2821*'Football Field'!$F$11)</f>
        <v>139569361.98190546</v>
      </c>
    </row>
    <row r="2822" spans="2:20" x14ac:dyDescent="0.3">
      <c r="B2822" s="62">
        <f t="shared" si="396"/>
        <v>2795</v>
      </c>
      <c r="C2822" s="62">
        <v>0.81635465842481236</v>
      </c>
      <c r="D2822" s="62">
        <v>0.31365306560287121</v>
      </c>
      <c r="E2822" s="62">
        <v>0.11135524215429771</v>
      </c>
      <c r="F2822" s="62">
        <v>0.84601011324354747</v>
      </c>
      <c r="G2822" s="62">
        <v>0.81926022881904204</v>
      </c>
      <c r="H2822" s="62">
        <v>0.25226407158275721</v>
      </c>
      <c r="I2822" s="62">
        <v>0.53732985797595534</v>
      </c>
      <c r="J2822" s="62">
        <v>0.35282343796232118</v>
      </c>
      <c r="K2822" s="62"/>
      <c r="L2822" s="65">
        <f t="shared" si="397"/>
        <v>0.20161631053690232</v>
      </c>
      <c r="M2822" s="65">
        <f t="shared" si="398"/>
        <v>7.7463358875735702E-2</v>
      </c>
      <c r="N2822" s="65">
        <f t="shared" si="399"/>
        <v>2.7501567915852863E-2</v>
      </c>
      <c r="O2822" s="65">
        <f t="shared" si="400"/>
        <v>0.20894036182532633</v>
      </c>
      <c r="P2822" s="65">
        <f t="shared" si="401"/>
        <v>0.20233390353014891</v>
      </c>
      <c r="Q2822" s="65">
        <f t="shared" si="402"/>
        <v>6.2302028742838217E-2</v>
      </c>
      <c r="R2822" s="65">
        <f t="shared" si="403"/>
        <v>0.13270514523119809</v>
      </c>
      <c r="S2822" s="65">
        <f t="shared" si="404"/>
        <v>8.7137323341997558E-2</v>
      </c>
      <c r="T2822" s="66">
        <f>(L2822*'Football Field'!$F$4)+(M2822*'Football Field'!$F$5)+(N2822*'Football Field'!$F$6)+(O2822*'Football Field'!$F$7)+(P2822*'Football Field'!$F$8)+(Q2822*'Football Field'!$F$9)+(R2822*'Football Field'!$F$10)+(S2822*'Football Field'!$F$11)</f>
        <v>144648823.2730312</v>
      </c>
    </row>
    <row r="2823" spans="2:20" x14ac:dyDescent="0.3">
      <c r="B2823" s="62">
        <f t="shared" si="396"/>
        <v>2796</v>
      </c>
      <c r="C2823" s="62">
        <v>0.76577617788204566</v>
      </c>
      <c r="D2823" s="62">
        <v>0.32489692776097767</v>
      </c>
      <c r="E2823" s="62">
        <v>0.10011812313345425</v>
      </c>
      <c r="F2823" s="62">
        <v>0.47915854524334589</v>
      </c>
      <c r="G2823" s="62">
        <v>0.75135159502134818</v>
      </c>
      <c r="H2823" s="62">
        <v>9.4264228670463135E-3</v>
      </c>
      <c r="I2823" s="62">
        <v>0.87319147193902524</v>
      </c>
      <c r="J2823" s="62">
        <v>8.7946716441152595E-2</v>
      </c>
      <c r="K2823" s="62"/>
      <c r="L2823" s="65">
        <f t="shared" si="397"/>
        <v>0.22576840663289857</v>
      </c>
      <c r="M2823" s="65">
        <f t="shared" si="398"/>
        <v>9.5787076980368507E-2</v>
      </c>
      <c r="N2823" s="65">
        <f t="shared" si="399"/>
        <v>2.9517122349551568E-2</v>
      </c>
      <c r="O2823" s="65">
        <f t="shared" si="400"/>
        <v>0.14126694510571586</v>
      </c>
      <c r="P2823" s="65">
        <f t="shared" si="401"/>
        <v>0.22151570828204242</v>
      </c>
      <c r="Q2823" s="65">
        <f t="shared" si="402"/>
        <v>2.779125980161759E-3</v>
      </c>
      <c r="R2823" s="65">
        <f t="shared" si="403"/>
        <v>0.25743690258209478</v>
      </c>
      <c r="S2823" s="65">
        <f t="shared" si="404"/>
        <v>2.5928712087166503E-2</v>
      </c>
      <c r="T2823" s="66">
        <f>(L2823*'Football Field'!$F$4)+(M2823*'Football Field'!$F$5)+(N2823*'Football Field'!$F$6)+(O2823*'Football Field'!$F$7)+(P2823*'Football Field'!$F$8)+(Q2823*'Football Field'!$F$9)+(R2823*'Football Field'!$F$10)+(S2823*'Football Field'!$F$11)</f>
        <v>162458281.52627495</v>
      </c>
    </row>
    <row r="2824" spans="2:20" x14ac:dyDescent="0.3">
      <c r="B2824" s="62">
        <f t="shared" si="396"/>
        <v>2797</v>
      </c>
      <c r="C2824" s="62">
        <v>0.30619947669981851</v>
      </c>
      <c r="D2824" s="62">
        <v>0.720309096756649</v>
      </c>
      <c r="E2824" s="62">
        <v>0.14850570860915757</v>
      </c>
      <c r="F2824" s="62">
        <v>0.30869123646119845</v>
      </c>
      <c r="G2824" s="62">
        <v>0.37147676280148467</v>
      </c>
      <c r="H2824" s="62">
        <v>9.2175266495455932E-2</v>
      </c>
      <c r="I2824" s="62">
        <v>0.80089575731464357</v>
      </c>
      <c r="J2824" s="62">
        <v>0.62136208604665411</v>
      </c>
      <c r="K2824" s="62"/>
      <c r="L2824" s="65">
        <f t="shared" si="397"/>
        <v>9.0870749670967949E-2</v>
      </c>
      <c r="M2824" s="65">
        <f t="shared" si="398"/>
        <v>0.21376596825886501</v>
      </c>
      <c r="N2824" s="65">
        <f t="shared" si="399"/>
        <v>4.4072005664993565E-2</v>
      </c>
      <c r="O2824" s="65">
        <f t="shared" si="400"/>
        <v>9.1610228653613388E-2</v>
      </c>
      <c r="P2824" s="65">
        <f t="shared" si="401"/>
        <v>0.11024307515132752</v>
      </c>
      <c r="Q2824" s="65">
        <f t="shared" si="402"/>
        <v>2.7354833057976612E-2</v>
      </c>
      <c r="R2824" s="65">
        <f t="shared" si="403"/>
        <v>0.23768165334530242</v>
      </c>
      <c r="S2824" s="65">
        <f t="shared" si="404"/>
        <v>0.18440148619695343</v>
      </c>
      <c r="T2824" s="66">
        <f>(L2824*'Football Field'!$F$4)+(M2824*'Football Field'!$F$5)+(N2824*'Football Field'!$F$6)+(O2824*'Football Field'!$F$7)+(P2824*'Football Field'!$F$8)+(Q2824*'Football Field'!$F$9)+(R2824*'Football Field'!$F$10)+(S2824*'Football Field'!$F$11)</f>
        <v>152120169.86675575</v>
      </c>
    </row>
    <row r="2825" spans="2:20" x14ac:dyDescent="0.3">
      <c r="B2825" s="62">
        <f t="shared" si="396"/>
        <v>2798</v>
      </c>
      <c r="C2825" s="62">
        <v>0.87908303243991726</v>
      </c>
      <c r="D2825" s="62">
        <v>0.14372890291369367</v>
      </c>
      <c r="E2825" s="62">
        <v>0.22434165619879942</v>
      </c>
      <c r="F2825" s="62">
        <v>2.8156230884004319E-2</v>
      </c>
      <c r="G2825" s="62">
        <v>0.89473688456400813</v>
      </c>
      <c r="H2825" s="62">
        <v>4.1433021710528539E-3</v>
      </c>
      <c r="I2825" s="62">
        <v>0.68838967698972275</v>
      </c>
      <c r="J2825" s="62">
        <v>0.36143442969230899</v>
      </c>
      <c r="K2825" s="62"/>
      <c r="L2825" s="65">
        <f t="shared" si="397"/>
        <v>0.27266724054252284</v>
      </c>
      <c r="M2825" s="65">
        <f t="shared" si="398"/>
        <v>4.4580730030595324E-2</v>
      </c>
      <c r="N2825" s="65">
        <f t="shared" si="399"/>
        <v>6.9584576288186775E-2</v>
      </c>
      <c r="O2825" s="65">
        <f t="shared" si="400"/>
        <v>8.7332839969748079E-3</v>
      </c>
      <c r="P2825" s="65">
        <f t="shared" si="401"/>
        <v>0.27752263247369208</v>
      </c>
      <c r="Q2825" s="65">
        <f t="shared" si="402"/>
        <v>1.2851377265003009E-3</v>
      </c>
      <c r="R2825" s="65">
        <f t="shared" si="403"/>
        <v>0.2135194364083863</v>
      </c>
      <c r="S2825" s="65">
        <f t="shared" si="404"/>
        <v>0.11210696253314167</v>
      </c>
      <c r="T2825" s="66">
        <f>(L2825*'Football Field'!$F$4)+(M2825*'Football Field'!$F$5)+(N2825*'Football Field'!$F$6)+(O2825*'Football Field'!$F$7)+(P2825*'Football Field'!$F$8)+(Q2825*'Football Field'!$F$9)+(R2825*'Football Field'!$F$10)+(S2825*'Football Field'!$F$11)</f>
        <v>161666769.38578764</v>
      </c>
    </row>
    <row r="2826" spans="2:20" x14ac:dyDescent="0.3">
      <c r="B2826" s="62">
        <f t="shared" si="396"/>
        <v>2799</v>
      </c>
      <c r="C2826" s="62">
        <v>0.38735263049471724</v>
      </c>
      <c r="D2826" s="62">
        <v>0.58182181602857885</v>
      </c>
      <c r="E2826" s="62">
        <v>0.97962557915136006</v>
      </c>
      <c r="F2826" s="62">
        <v>0.50121858736491609</v>
      </c>
      <c r="G2826" s="62">
        <v>0.69305442261958417</v>
      </c>
      <c r="H2826" s="62">
        <v>0.59807459537006236</v>
      </c>
      <c r="I2826" s="62">
        <v>0.17149237935604877</v>
      </c>
      <c r="J2826" s="62">
        <v>0.81135970620587394</v>
      </c>
      <c r="K2826" s="62"/>
      <c r="L2826" s="65">
        <f t="shared" si="397"/>
        <v>8.1996751425343559E-2</v>
      </c>
      <c r="M2826" s="65">
        <f t="shared" si="398"/>
        <v>0.12316296590475327</v>
      </c>
      <c r="N2826" s="65">
        <f t="shared" si="399"/>
        <v>0.20737206560593577</v>
      </c>
      <c r="O2826" s="65">
        <f t="shared" si="400"/>
        <v>0.10610046939769878</v>
      </c>
      <c r="P2826" s="65">
        <f t="shared" si="401"/>
        <v>0.14670924305636818</v>
      </c>
      <c r="Q2826" s="65">
        <f t="shared" si="402"/>
        <v>0.12660343591248893</v>
      </c>
      <c r="R2826" s="65">
        <f t="shared" si="403"/>
        <v>3.6302368680029985E-2</v>
      </c>
      <c r="S2826" s="65">
        <f t="shared" si="404"/>
        <v>0.1717527000173816</v>
      </c>
      <c r="T2826" s="66">
        <f>(L2826*'Football Field'!$F$4)+(M2826*'Football Field'!$F$5)+(N2826*'Football Field'!$F$6)+(O2826*'Football Field'!$F$7)+(P2826*'Football Field'!$F$8)+(Q2826*'Football Field'!$F$9)+(R2826*'Football Field'!$F$10)+(S2826*'Football Field'!$F$11)</f>
        <v>131767654.54943842</v>
      </c>
    </row>
    <row r="2827" spans="2:20" x14ac:dyDescent="0.3">
      <c r="B2827" s="62">
        <f t="shared" si="396"/>
        <v>2800</v>
      </c>
      <c r="C2827" s="62">
        <v>0.22689846925756996</v>
      </c>
      <c r="D2827" s="62">
        <v>0.20061453668510598</v>
      </c>
      <c r="E2827" s="62">
        <v>6.5849234742049068E-2</v>
      </c>
      <c r="F2827" s="62">
        <v>0.17888575792650785</v>
      </c>
      <c r="G2827" s="62">
        <v>0.15207293406351474</v>
      </c>
      <c r="H2827" s="62">
        <v>3.8801288582527405E-2</v>
      </c>
      <c r="I2827" s="62">
        <v>0.71699683546547754</v>
      </c>
      <c r="J2827" s="62">
        <v>0.74303553830768365</v>
      </c>
      <c r="K2827" s="62"/>
      <c r="L2827" s="65">
        <f t="shared" si="397"/>
        <v>9.7668260968485965E-2</v>
      </c>
      <c r="M2827" s="65">
        <f t="shared" si="398"/>
        <v>8.6354363637378889E-2</v>
      </c>
      <c r="N2827" s="65">
        <f t="shared" si="399"/>
        <v>2.8344749369202595E-2</v>
      </c>
      <c r="O2827" s="65">
        <f t="shared" si="400"/>
        <v>7.7001228548961131E-2</v>
      </c>
      <c r="P2827" s="65">
        <f t="shared" si="401"/>
        <v>6.5459670393361147E-2</v>
      </c>
      <c r="Q2827" s="65">
        <f t="shared" si="402"/>
        <v>1.6701983012895043E-2</v>
      </c>
      <c r="R2827" s="65">
        <f t="shared" si="403"/>
        <v>0.30863070283795901</v>
      </c>
      <c r="S2827" s="65">
        <f t="shared" si="404"/>
        <v>0.31983904123175622</v>
      </c>
      <c r="T2827" s="66">
        <f>(L2827*'Football Field'!$F$4)+(M2827*'Football Field'!$F$5)+(N2827*'Football Field'!$F$6)+(O2827*'Football Field'!$F$7)+(P2827*'Football Field'!$F$8)+(Q2827*'Football Field'!$F$9)+(R2827*'Football Field'!$F$10)+(S2827*'Football Field'!$F$11)</f>
        <v>159204762.28231615</v>
      </c>
    </row>
    <row r="2828" spans="2:20" x14ac:dyDescent="0.3">
      <c r="B2828" s="62">
        <f t="shared" si="396"/>
        <v>2801</v>
      </c>
      <c r="C2828" s="62">
        <v>0.37815824028948564</v>
      </c>
      <c r="D2828" s="62">
        <v>0.61757743781093599</v>
      </c>
      <c r="E2828" s="62">
        <v>0.96488058494569029</v>
      </c>
      <c r="F2828" s="62">
        <v>0.90051517846938944</v>
      </c>
      <c r="G2828" s="62">
        <v>0.22757412169995328</v>
      </c>
      <c r="H2828" s="62">
        <v>7.1871568975689137E-2</v>
      </c>
      <c r="I2828" s="62">
        <v>0.794686283780773</v>
      </c>
      <c r="J2828" s="62">
        <v>0.70212782790090911</v>
      </c>
      <c r="K2828" s="62"/>
      <c r="L2828" s="65">
        <f t="shared" si="397"/>
        <v>8.1195291631765587E-2</v>
      </c>
      <c r="M2828" s="65">
        <f t="shared" si="398"/>
        <v>0.13260158004191916</v>
      </c>
      <c r="N2828" s="65">
        <f t="shared" si="399"/>
        <v>0.20717189826280291</v>
      </c>
      <c r="O2828" s="65">
        <f t="shared" si="400"/>
        <v>0.19335184254792631</v>
      </c>
      <c r="P2828" s="65">
        <f t="shared" si="401"/>
        <v>4.8863002866539371E-2</v>
      </c>
      <c r="Q2828" s="65">
        <f t="shared" si="402"/>
        <v>1.5431722441236171E-2</v>
      </c>
      <c r="R2828" s="65">
        <f t="shared" si="403"/>
        <v>0.17062905866588873</v>
      </c>
      <c r="S2828" s="65">
        <f t="shared" si="404"/>
        <v>0.15075560354192163</v>
      </c>
      <c r="T2828" s="66">
        <f>(L2828*'Football Field'!$F$4)+(M2828*'Football Field'!$F$5)+(N2828*'Football Field'!$F$6)+(O2828*'Football Field'!$F$7)+(P2828*'Football Field'!$F$8)+(Q2828*'Football Field'!$F$9)+(R2828*'Football Field'!$F$10)+(S2828*'Football Field'!$F$11)</f>
        <v>142817547.99146423</v>
      </c>
    </row>
    <row r="2829" spans="2:20" x14ac:dyDescent="0.3">
      <c r="B2829" s="62">
        <f t="shared" si="396"/>
        <v>2802</v>
      </c>
      <c r="C2829" s="62">
        <v>0.51960325576416078</v>
      </c>
      <c r="D2829" s="62">
        <v>0.96298280453457763</v>
      </c>
      <c r="E2829" s="62">
        <v>0.1878129113495125</v>
      </c>
      <c r="F2829" s="62">
        <v>0.26241909024128462</v>
      </c>
      <c r="G2829" s="62">
        <v>0.72356641775501584</v>
      </c>
      <c r="H2829" s="62">
        <v>0.16809042619512882</v>
      </c>
      <c r="I2829" s="62">
        <v>0.24887025560701803</v>
      </c>
      <c r="J2829" s="62">
        <v>0.49344353608616076</v>
      </c>
      <c r="K2829" s="62"/>
      <c r="L2829" s="65">
        <f t="shared" si="397"/>
        <v>0.14567817155066387</v>
      </c>
      <c r="M2829" s="65">
        <f t="shared" si="398"/>
        <v>0.26998594147185423</v>
      </c>
      <c r="N2829" s="65">
        <f t="shared" si="399"/>
        <v>5.2656024025034713E-2</v>
      </c>
      <c r="O2829" s="65">
        <f t="shared" si="400"/>
        <v>7.3572928618619721E-2</v>
      </c>
      <c r="P2829" s="65">
        <f t="shared" si="401"/>
        <v>0.20286214831159058</v>
      </c>
      <c r="Q2829" s="65">
        <f t="shared" si="402"/>
        <v>4.712654447722027E-2</v>
      </c>
      <c r="R2829" s="65">
        <f t="shared" si="403"/>
        <v>6.9774319902707202E-2</v>
      </c>
      <c r="S2829" s="65">
        <f t="shared" si="404"/>
        <v>0.13834392164230944</v>
      </c>
      <c r="T2829" s="66">
        <f>(L2829*'Football Field'!$F$4)+(M2829*'Football Field'!$F$5)+(N2829*'Football Field'!$F$6)+(O2829*'Football Field'!$F$7)+(P2829*'Football Field'!$F$8)+(Q2829*'Football Field'!$F$9)+(R2829*'Football Field'!$F$10)+(S2829*'Football Field'!$F$11)</f>
        <v>135704068.41755843</v>
      </c>
    </row>
    <row r="2830" spans="2:20" x14ac:dyDescent="0.3">
      <c r="B2830" s="62">
        <f t="shared" si="396"/>
        <v>2803</v>
      </c>
      <c r="C2830" s="62">
        <v>0.26527143115163787</v>
      </c>
      <c r="D2830" s="62">
        <v>0.61937316190263525</v>
      </c>
      <c r="E2830" s="62">
        <v>0.83002522430130299</v>
      </c>
      <c r="F2830" s="62">
        <v>2.7401314627172546E-2</v>
      </c>
      <c r="G2830" s="62">
        <v>0.21857985997541662</v>
      </c>
      <c r="H2830" s="62">
        <v>0.65225644457463383</v>
      </c>
      <c r="I2830" s="62">
        <v>0.69088721641969941</v>
      </c>
      <c r="J2830" s="62">
        <v>0.48059228777977459</v>
      </c>
      <c r="K2830" s="62"/>
      <c r="L2830" s="65">
        <f t="shared" si="397"/>
        <v>7.0096275911022007E-2</v>
      </c>
      <c r="M2830" s="65">
        <f t="shared" si="398"/>
        <v>0.16366538929626143</v>
      </c>
      <c r="N2830" s="65">
        <f t="shared" si="399"/>
        <v>0.2193288469969972</v>
      </c>
      <c r="O2830" s="65">
        <f t="shared" si="400"/>
        <v>7.240621811751214E-3</v>
      </c>
      <c r="P2830" s="65">
        <f t="shared" si="401"/>
        <v>5.7758327411710643E-2</v>
      </c>
      <c r="Q2830" s="65">
        <f t="shared" si="402"/>
        <v>0.17235458603723625</v>
      </c>
      <c r="R2830" s="65">
        <f t="shared" si="403"/>
        <v>0.18256251996420161</v>
      </c>
      <c r="S2830" s="65">
        <f t="shared" si="404"/>
        <v>0.12699343257081971</v>
      </c>
      <c r="T2830" s="66">
        <f>(L2830*'Football Field'!$F$4)+(M2830*'Football Field'!$F$5)+(N2830*'Football Field'!$F$6)+(O2830*'Football Field'!$F$7)+(P2830*'Football Field'!$F$8)+(Q2830*'Football Field'!$F$9)+(R2830*'Football Field'!$F$10)+(S2830*'Football Field'!$F$11)</f>
        <v>143967012.70889878</v>
      </c>
    </row>
    <row r="2831" spans="2:20" x14ac:dyDescent="0.3">
      <c r="B2831" s="62">
        <f t="shared" si="396"/>
        <v>2804</v>
      </c>
      <c r="C2831" s="62">
        <v>0.73097563785046149</v>
      </c>
      <c r="D2831" s="62">
        <v>0.1713242272897495</v>
      </c>
      <c r="E2831" s="62">
        <v>0.10291455213766509</v>
      </c>
      <c r="F2831" s="62">
        <v>0.47333506602608577</v>
      </c>
      <c r="G2831" s="62">
        <v>0.18746012041471383</v>
      </c>
      <c r="H2831" s="62">
        <v>0.53147165326130896</v>
      </c>
      <c r="I2831" s="62">
        <v>0.41149505489777616</v>
      </c>
      <c r="J2831" s="62">
        <v>0.13244225308257196</v>
      </c>
      <c r="K2831" s="62"/>
      <c r="L2831" s="65">
        <f t="shared" si="397"/>
        <v>0.26664138311219121</v>
      </c>
      <c r="M2831" s="65">
        <f t="shared" si="398"/>
        <v>6.2494735200069131E-2</v>
      </c>
      <c r="N2831" s="65">
        <f t="shared" si="399"/>
        <v>3.7540619828389549E-2</v>
      </c>
      <c r="O2831" s="65">
        <f t="shared" si="400"/>
        <v>0.17266063346767141</v>
      </c>
      <c r="P2831" s="65">
        <f t="shared" si="401"/>
        <v>6.8380699981663073E-2</v>
      </c>
      <c r="Q2831" s="65">
        <f t="shared" si="402"/>
        <v>0.19386738678082863</v>
      </c>
      <c r="R2831" s="65">
        <f t="shared" si="403"/>
        <v>0.15010296499678455</v>
      </c>
      <c r="S2831" s="65">
        <f t="shared" si="404"/>
        <v>4.8311576632402486E-2</v>
      </c>
      <c r="T2831" s="66">
        <f>(L2831*'Football Field'!$F$4)+(M2831*'Football Field'!$F$5)+(N2831*'Football Field'!$F$6)+(O2831*'Football Field'!$F$7)+(P2831*'Football Field'!$F$8)+(Q2831*'Football Field'!$F$9)+(R2831*'Football Field'!$F$10)+(S2831*'Football Field'!$F$11)</f>
        <v>135519051.91400647</v>
      </c>
    </row>
    <row r="2832" spans="2:20" x14ac:dyDescent="0.3">
      <c r="B2832" s="62">
        <f t="shared" si="396"/>
        <v>2805</v>
      </c>
      <c r="C2832" s="62">
        <v>0.30038045951430081</v>
      </c>
      <c r="D2832" s="62">
        <v>4.9327249600324974E-2</v>
      </c>
      <c r="E2832" s="62">
        <v>0.68175375181498121</v>
      </c>
      <c r="F2832" s="62">
        <v>0.91254730320003918</v>
      </c>
      <c r="G2832" s="62">
        <v>0.93347303768600043</v>
      </c>
      <c r="H2832" s="62">
        <v>0.58204110977616619</v>
      </c>
      <c r="I2832" s="62">
        <v>0.21090719063068752</v>
      </c>
      <c r="J2832" s="62">
        <v>0.32465571794023085</v>
      </c>
      <c r="K2832" s="62"/>
      <c r="L2832" s="65">
        <f t="shared" si="397"/>
        <v>7.518748608560942E-2</v>
      </c>
      <c r="M2832" s="65">
        <f t="shared" si="398"/>
        <v>1.2346981221623855E-2</v>
      </c>
      <c r="N2832" s="65">
        <f t="shared" si="399"/>
        <v>0.17064808680060131</v>
      </c>
      <c r="O2832" s="65">
        <f t="shared" si="400"/>
        <v>0.22841744690302263</v>
      </c>
      <c r="P2832" s="65">
        <f t="shared" si="401"/>
        <v>0.23365531548155263</v>
      </c>
      <c r="Q2832" s="65">
        <f t="shared" si="402"/>
        <v>0.14568926325403894</v>
      </c>
      <c r="R2832" s="65">
        <f t="shared" si="403"/>
        <v>5.2791654578798683E-2</v>
      </c>
      <c r="S2832" s="65">
        <f t="shared" si="404"/>
        <v>8.1263765674752561E-2</v>
      </c>
      <c r="T2832" s="66">
        <f>(L2832*'Football Field'!$F$4)+(M2832*'Football Field'!$F$5)+(N2832*'Football Field'!$F$6)+(O2832*'Football Field'!$F$7)+(P2832*'Football Field'!$F$8)+(Q2832*'Football Field'!$F$9)+(R2832*'Football Field'!$F$10)+(S2832*'Football Field'!$F$11)</f>
        <v>140778692.11958212</v>
      </c>
    </row>
    <row r="2833" spans="2:20" x14ac:dyDescent="0.3">
      <c r="B2833" s="62">
        <f t="shared" si="396"/>
        <v>2806</v>
      </c>
      <c r="C2833" s="62">
        <v>0.19366085222508922</v>
      </c>
      <c r="D2833" s="62">
        <v>0.65321073094939586</v>
      </c>
      <c r="E2833" s="62">
        <v>0.98694140162935096</v>
      </c>
      <c r="F2833" s="62">
        <v>0.69977361794007775</v>
      </c>
      <c r="G2833" s="62">
        <v>0.54580290966737877</v>
      </c>
      <c r="H2833" s="62">
        <v>0.9488110275442122</v>
      </c>
      <c r="I2833" s="62">
        <v>0.93858675099432365</v>
      </c>
      <c r="J2833" s="62">
        <v>0.86301643125185934</v>
      </c>
      <c r="K2833" s="62"/>
      <c r="L2833" s="65">
        <f t="shared" si="397"/>
        <v>3.3219103327195916E-2</v>
      </c>
      <c r="M2833" s="65">
        <f t="shared" si="398"/>
        <v>0.11204677928722853</v>
      </c>
      <c r="N2833" s="65">
        <f t="shared" si="399"/>
        <v>0.16929238935965787</v>
      </c>
      <c r="O2833" s="65">
        <f t="shared" si="400"/>
        <v>0.12003382125458603</v>
      </c>
      <c r="P2833" s="65">
        <f t="shared" si="401"/>
        <v>9.3622862050877151E-2</v>
      </c>
      <c r="Q2833" s="65">
        <f t="shared" si="402"/>
        <v>0.16275179624501723</v>
      </c>
      <c r="R2833" s="65">
        <f t="shared" si="403"/>
        <v>0.16099800194299788</v>
      </c>
      <c r="S2833" s="65">
        <f t="shared" si="404"/>
        <v>0.14803524653243932</v>
      </c>
      <c r="T2833" s="66">
        <f>(L2833*'Football Field'!$F$4)+(M2833*'Football Field'!$F$5)+(N2833*'Football Field'!$F$6)+(O2833*'Football Field'!$F$7)+(P2833*'Football Field'!$F$8)+(Q2833*'Football Field'!$F$9)+(R2833*'Football Field'!$F$10)+(S2833*'Football Field'!$F$11)</f>
        <v>143911667.43675485</v>
      </c>
    </row>
    <row r="2834" spans="2:20" x14ac:dyDescent="0.3">
      <c r="B2834" s="62">
        <f t="shared" si="396"/>
        <v>2807</v>
      </c>
      <c r="C2834" s="62">
        <v>0.6414512854672163</v>
      </c>
      <c r="D2834" s="62">
        <v>0.13572037534636872</v>
      </c>
      <c r="E2834" s="62">
        <v>0.46370211440354203</v>
      </c>
      <c r="F2834" s="62">
        <v>0.70007313163425133</v>
      </c>
      <c r="G2834" s="62">
        <v>6.8182111558098502E-2</v>
      </c>
      <c r="H2834" s="62">
        <v>0.24820397872371647</v>
      </c>
      <c r="I2834" s="62">
        <v>0.34341481432652732</v>
      </c>
      <c r="J2834" s="62">
        <v>0.14325249130418516</v>
      </c>
      <c r="K2834" s="62"/>
      <c r="L2834" s="65">
        <f t="shared" si="397"/>
        <v>0.23376501993134324</v>
      </c>
      <c r="M2834" s="65">
        <f t="shared" si="398"/>
        <v>4.9460772730113699E-2</v>
      </c>
      <c r="N2834" s="65">
        <f t="shared" si="399"/>
        <v>0.16898763237616124</v>
      </c>
      <c r="O2834" s="65">
        <f t="shared" si="400"/>
        <v>0.25512866413647978</v>
      </c>
      <c r="P2834" s="65">
        <f t="shared" si="401"/>
        <v>2.4847705552153834E-2</v>
      </c>
      <c r="Q2834" s="65">
        <f t="shared" si="402"/>
        <v>9.0453335035609136E-2</v>
      </c>
      <c r="R2834" s="65">
        <f t="shared" si="403"/>
        <v>0.12515115759302989</v>
      </c>
      <c r="S2834" s="65">
        <f t="shared" si="404"/>
        <v>5.2205712645109217E-2</v>
      </c>
      <c r="T2834" s="66">
        <f>(L2834*'Football Field'!$F$4)+(M2834*'Football Field'!$F$5)+(N2834*'Football Field'!$F$6)+(O2834*'Football Field'!$F$7)+(P2834*'Football Field'!$F$8)+(Q2834*'Football Field'!$F$9)+(R2834*'Football Field'!$F$10)+(S2834*'Football Field'!$F$11)</f>
        <v>132743717.58225545</v>
      </c>
    </row>
    <row r="2835" spans="2:20" x14ac:dyDescent="0.3">
      <c r="B2835" s="62">
        <f t="shared" si="396"/>
        <v>2808</v>
      </c>
      <c r="C2835" s="62">
        <v>0.86156434012402383</v>
      </c>
      <c r="D2835" s="62">
        <v>0.3817011418984676</v>
      </c>
      <c r="E2835" s="62">
        <v>0.21971369835010623</v>
      </c>
      <c r="F2835" s="62">
        <v>0.71571221780505845</v>
      </c>
      <c r="G2835" s="62">
        <v>0.93088064978464846</v>
      </c>
      <c r="H2835" s="62">
        <v>0.37432336117987586</v>
      </c>
      <c r="I2835" s="62">
        <v>0.63839127752723879</v>
      </c>
      <c r="J2835" s="62">
        <v>0.3724958126626593</v>
      </c>
      <c r="K2835" s="62"/>
      <c r="L2835" s="65">
        <f t="shared" si="397"/>
        <v>0.19168098573224659</v>
      </c>
      <c r="M2835" s="65">
        <f t="shared" si="398"/>
        <v>8.4920937098778002E-2</v>
      </c>
      <c r="N2835" s="65">
        <f t="shared" si="399"/>
        <v>4.8881942203600627E-2</v>
      </c>
      <c r="O2835" s="65">
        <f t="shared" si="400"/>
        <v>0.15923177993849819</v>
      </c>
      <c r="P2835" s="65">
        <f t="shared" si="401"/>
        <v>0.20710249048156984</v>
      </c>
      <c r="Q2835" s="65">
        <f t="shared" si="402"/>
        <v>8.3279527148532775E-2</v>
      </c>
      <c r="R2835" s="65">
        <f t="shared" si="403"/>
        <v>0.1420294035633767</v>
      </c>
      <c r="S2835" s="65">
        <f t="shared" si="404"/>
        <v>8.287293383339725E-2</v>
      </c>
      <c r="T2835" s="66">
        <f>(L2835*'Football Field'!$F$4)+(M2835*'Football Field'!$F$5)+(N2835*'Football Field'!$F$6)+(O2835*'Football Field'!$F$7)+(P2835*'Football Field'!$F$8)+(Q2835*'Football Field'!$F$9)+(R2835*'Football Field'!$F$10)+(S2835*'Football Field'!$F$11)</f>
        <v>146530964.07352382</v>
      </c>
    </row>
    <row r="2836" spans="2:20" x14ac:dyDescent="0.3">
      <c r="B2836" s="62">
        <f t="shared" si="396"/>
        <v>2809</v>
      </c>
      <c r="C2836" s="62">
        <v>0.68732962599007708</v>
      </c>
      <c r="D2836" s="62">
        <v>0.68094751125577846</v>
      </c>
      <c r="E2836" s="62">
        <v>0.61123481252242406</v>
      </c>
      <c r="F2836" s="62">
        <v>0.76164012605524056</v>
      </c>
      <c r="G2836" s="62">
        <v>9.5682753832502576E-2</v>
      </c>
      <c r="H2836" s="62">
        <v>0.97062232587635588</v>
      </c>
      <c r="I2836" s="62">
        <v>4.7001576336378914E-2</v>
      </c>
      <c r="J2836" s="62">
        <v>0.1685075159760111</v>
      </c>
      <c r="K2836" s="62"/>
      <c r="L2836" s="65">
        <f t="shared" si="397"/>
        <v>0.17085145229799067</v>
      </c>
      <c r="M2836" s="65">
        <f t="shared" si="398"/>
        <v>0.16926503214402649</v>
      </c>
      <c r="N2836" s="65">
        <f t="shared" si="399"/>
        <v>0.15193635115628473</v>
      </c>
      <c r="O2836" s="65">
        <f t="shared" si="400"/>
        <v>0.18932302165430182</v>
      </c>
      <c r="P2836" s="65">
        <f t="shared" si="401"/>
        <v>2.3784130399742448E-2</v>
      </c>
      <c r="Q2836" s="65">
        <f t="shared" si="402"/>
        <v>0.24127031301750274</v>
      </c>
      <c r="R2836" s="65">
        <f t="shared" si="403"/>
        <v>1.168331361506181E-2</v>
      </c>
      <c r="S2836" s="65">
        <f t="shared" si="404"/>
        <v>4.1886385715089194E-2</v>
      </c>
      <c r="T2836" s="66">
        <f>(L2836*'Football Field'!$F$4)+(M2836*'Football Field'!$F$5)+(N2836*'Football Field'!$F$6)+(O2836*'Football Field'!$F$7)+(P2836*'Football Field'!$F$8)+(Q2836*'Football Field'!$F$9)+(R2836*'Football Field'!$F$10)+(S2836*'Football Field'!$F$11)</f>
        <v>115830940.84789144</v>
      </c>
    </row>
    <row r="2837" spans="2:20" x14ac:dyDescent="0.3">
      <c r="B2837" s="62">
        <f t="shared" si="396"/>
        <v>2810</v>
      </c>
      <c r="C2837" s="62">
        <v>0.92032643034270167</v>
      </c>
      <c r="D2837" s="62">
        <v>0.42617393689767613</v>
      </c>
      <c r="E2837" s="62">
        <v>0.94944153038384094</v>
      </c>
      <c r="F2837" s="62">
        <v>0.36799651134543143</v>
      </c>
      <c r="G2837" s="62">
        <v>8.0944920162215883E-2</v>
      </c>
      <c r="H2837" s="62">
        <v>0.43237042959594729</v>
      </c>
      <c r="I2837" s="62">
        <v>0.32791273936727794</v>
      </c>
      <c r="J2837" s="62">
        <v>0.56440261601625363</v>
      </c>
      <c r="K2837" s="62"/>
      <c r="L2837" s="65">
        <f t="shared" si="397"/>
        <v>0.22614837210933311</v>
      </c>
      <c r="M2837" s="65">
        <f t="shared" si="398"/>
        <v>0.10472212780952804</v>
      </c>
      <c r="N2837" s="65">
        <f t="shared" si="399"/>
        <v>0.23330271676468786</v>
      </c>
      <c r="O2837" s="65">
        <f t="shared" si="400"/>
        <v>9.0426406586730068E-2</v>
      </c>
      <c r="P2837" s="65">
        <f t="shared" si="401"/>
        <v>1.989029253282297E-2</v>
      </c>
      <c r="Q2837" s="65">
        <f t="shared" si="402"/>
        <v>0.10624476878809863</v>
      </c>
      <c r="R2837" s="65">
        <f t="shared" si="403"/>
        <v>8.0576771194333888E-2</v>
      </c>
      <c r="S2837" s="65">
        <f t="shared" si="404"/>
        <v>0.13868854421446528</v>
      </c>
      <c r="T2837" s="66">
        <f>(L2837*'Football Field'!$F$4)+(M2837*'Football Field'!$F$5)+(N2837*'Football Field'!$F$6)+(O2837*'Football Field'!$F$7)+(P2837*'Football Field'!$F$8)+(Q2837*'Football Field'!$F$9)+(R2837*'Football Field'!$F$10)+(S2837*'Football Field'!$F$11)</f>
        <v>127192734.15068088</v>
      </c>
    </row>
    <row r="2838" spans="2:20" x14ac:dyDescent="0.3">
      <c r="B2838" s="62">
        <f t="shared" si="396"/>
        <v>2811</v>
      </c>
      <c r="C2838" s="62">
        <v>0.94052600849210377</v>
      </c>
      <c r="D2838" s="62">
        <v>0.55179487033336838</v>
      </c>
      <c r="E2838" s="62">
        <v>0.38938093952902864</v>
      </c>
      <c r="F2838" s="62">
        <v>0.63087219376706605</v>
      </c>
      <c r="G2838" s="62">
        <v>0.93186635363110748</v>
      </c>
      <c r="H2838" s="62">
        <v>0.60451312699329718</v>
      </c>
      <c r="I2838" s="62">
        <v>0.92810598784011566</v>
      </c>
      <c r="J2838" s="62">
        <v>0.7015490117955081</v>
      </c>
      <c r="K2838" s="62"/>
      <c r="L2838" s="65">
        <f t="shared" si="397"/>
        <v>0.16562614058600988</v>
      </c>
      <c r="M2838" s="65">
        <f t="shared" si="398"/>
        <v>9.7170789476621736E-2</v>
      </c>
      <c r="N2838" s="65">
        <f t="shared" si="399"/>
        <v>6.8569780792498897E-2</v>
      </c>
      <c r="O2838" s="65">
        <f t="shared" si="400"/>
        <v>0.1110962649764361</v>
      </c>
      <c r="P2838" s="65">
        <f t="shared" si="401"/>
        <v>0.16410117987202263</v>
      </c>
      <c r="Q2838" s="65">
        <f t="shared" si="402"/>
        <v>0.1064544470365073</v>
      </c>
      <c r="R2838" s="65">
        <f t="shared" si="403"/>
        <v>0.16343898141336208</v>
      </c>
      <c r="S2838" s="65">
        <f t="shared" si="404"/>
        <v>0.12354241584654131</v>
      </c>
      <c r="T2838" s="66">
        <f>(L2838*'Football Field'!$F$4)+(M2838*'Football Field'!$F$5)+(N2838*'Football Field'!$F$6)+(O2838*'Football Field'!$F$7)+(P2838*'Football Field'!$F$8)+(Q2838*'Football Field'!$F$9)+(R2838*'Football Field'!$F$10)+(S2838*'Football Field'!$F$11)</f>
        <v>146551180.29746187</v>
      </c>
    </row>
    <row r="2839" spans="2:20" x14ac:dyDescent="0.3">
      <c r="B2839" s="62">
        <f t="shared" si="396"/>
        <v>2812</v>
      </c>
      <c r="C2839" s="62">
        <v>0.73656020630821384</v>
      </c>
      <c r="D2839" s="62">
        <v>0.40599062391558094</v>
      </c>
      <c r="E2839" s="62">
        <v>0.61757107289924607</v>
      </c>
      <c r="F2839" s="62">
        <v>0.56226270372177978</v>
      </c>
      <c r="G2839" s="62">
        <v>0.27865011152468711</v>
      </c>
      <c r="H2839" s="62">
        <v>0.19559006672555379</v>
      </c>
      <c r="I2839" s="62">
        <v>0.45338915153487103</v>
      </c>
      <c r="J2839" s="62">
        <v>0.18236900446206139</v>
      </c>
      <c r="K2839" s="62"/>
      <c r="L2839" s="65">
        <f t="shared" si="397"/>
        <v>0.2145915007006419</v>
      </c>
      <c r="M2839" s="65">
        <f t="shared" si="398"/>
        <v>0.11828243843515236</v>
      </c>
      <c r="N2839" s="65">
        <f t="shared" si="399"/>
        <v>0.17992487537033652</v>
      </c>
      <c r="O2839" s="65">
        <f t="shared" si="400"/>
        <v>0.16381118114486928</v>
      </c>
      <c r="P2839" s="65">
        <f t="shared" si="401"/>
        <v>8.1182699106421993E-2</v>
      </c>
      <c r="Q2839" s="65">
        <f t="shared" si="402"/>
        <v>5.6983754459322619E-2</v>
      </c>
      <c r="R2839" s="65">
        <f t="shared" si="403"/>
        <v>0.13209165740423701</v>
      </c>
      <c r="S2839" s="65">
        <f t="shared" si="404"/>
        <v>5.3131893379018399E-2</v>
      </c>
      <c r="T2839" s="66">
        <f>(L2839*'Football Field'!$F$4)+(M2839*'Football Field'!$F$5)+(N2839*'Football Field'!$F$6)+(O2839*'Football Field'!$F$7)+(P2839*'Football Field'!$F$8)+(Q2839*'Football Field'!$F$9)+(R2839*'Football Field'!$F$10)+(S2839*'Football Field'!$F$11)</f>
        <v>137842944.28234833</v>
      </c>
    </row>
    <row r="2840" spans="2:20" x14ac:dyDescent="0.3">
      <c r="B2840" s="62">
        <f t="shared" si="396"/>
        <v>2813</v>
      </c>
      <c r="C2840" s="62">
        <v>0.91787441541706971</v>
      </c>
      <c r="D2840" s="62">
        <v>3.6280141923153431E-2</v>
      </c>
      <c r="E2840" s="62">
        <v>0.38955977030416955</v>
      </c>
      <c r="F2840" s="62">
        <v>0.23220090118759729</v>
      </c>
      <c r="G2840" s="62">
        <v>0.81587712541320323</v>
      </c>
      <c r="H2840" s="62">
        <v>7.6802880940554985E-2</v>
      </c>
      <c r="I2840" s="62">
        <v>0.35181679475374295</v>
      </c>
      <c r="J2840" s="62">
        <v>0.65565287419884566</v>
      </c>
      <c r="K2840" s="62"/>
      <c r="L2840" s="65">
        <f t="shared" si="397"/>
        <v>0.26405560331290673</v>
      </c>
      <c r="M2840" s="65">
        <f t="shared" si="398"/>
        <v>1.0437130181303884E-2</v>
      </c>
      <c r="N2840" s="65">
        <f t="shared" si="399"/>
        <v>0.11206918773018004</v>
      </c>
      <c r="O2840" s="65">
        <f t="shared" si="400"/>
        <v>6.6799932564882966E-2</v>
      </c>
      <c r="P2840" s="65">
        <f t="shared" si="401"/>
        <v>0.23471285718568788</v>
      </c>
      <c r="Q2840" s="65">
        <f t="shared" si="402"/>
        <v>2.2094777588623087E-2</v>
      </c>
      <c r="R2840" s="65">
        <f t="shared" si="403"/>
        <v>0.1012112271939735</v>
      </c>
      <c r="S2840" s="65">
        <f t="shared" si="404"/>
        <v>0.18861928424244195</v>
      </c>
      <c r="T2840" s="66">
        <f>(L2840*'Football Field'!$F$4)+(M2840*'Football Field'!$F$5)+(N2840*'Football Field'!$F$6)+(O2840*'Football Field'!$F$7)+(P2840*'Football Field'!$F$8)+(Q2840*'Football Field'!$F$9)+(R2840*'Football Field'!$F$10)+(S2840*'Football Field'!$F$11)</f>
        <v>144835705.982362</v>
      </c>
    </row>
    <row r="2841" spans="2:20" x14ac:dyDescent="0.3">
      <c r="B2841" s="62">
        <f t="shared" si="396"/>
        <v>2814</v>
      </c>
      <c r="C2841" s="62">
        <v>0.36181787855368752</v>
      </c>
      <c r="D2841" s="62">
        <v>0.96914769665850264</v>
      </c>
      <c r="E2841" s="62">
        <v>3.6281249342142052E-2</v>
      </c>
      <c r="F2841" s="62">
        <v>0.48039770701421936</v>
      </c>
      <c r="G2841" s="62">
        <v>0.47808839304438411</v>
      </c>
      <c r="H2841" s="62">
        <v>0.35764420785149553</v>
      </c>
      <c r="I2841" s="62">
        <v>0.80568894320531048</v>
      </c>
      <c r="J2841" s="62">
        <v>0.60063131357233912</v>
      </c>
      <c r="K2841" s="62"/>
      <c r="L2841" s="65">
        <f t="shared" si="397"/>
        <v>8.8470574743609823E-2</v>
      </c>
      <c r="M2841" s="65">
        <f t="shared" si="398"/>
        <v>0.2369729602018571</v>
      </c>
      <c r="N2841" s="65">
        <f t="shared" si="399"/>
        <v>8.8713774856740285E-3</v>
      </c>
      <c r="O2841" s="65">
        <f t="shared" si="400"/>
        <v>0.11746534310286671</v>
      </c>
      <c r="P2841" s="65">
        <f t="shared" si="401"/>
        <v>0.11690067688186223</v>
      </c>
      <c r="Q2841" s="65">
        <f t="shared" si="402"/>
        <v>8.7450041852063662E-2</v>
      </c>
      <c r="R2841" s="65">
        <f t="shared" si="403"/>
        <v>0.19700453762781306</v>
      </c>
      <c r="S2841" s="65">
        <f t="shared" si="404"/>
        <v>0.14686448810425323</v>
      </c>
      <c r="T2841" s="66">
        <f>(L2841*'Football Field'!$F$4)+(M2841*'Football Field'!$F$5)+(N2841*'Football Field'!$F$6)+(O2841*'Football Field'!$F$7)+(P2841*'Football Field'!$F$8)+(Q2841*'Football Field'!$F$9)+(R2841*'Football Field'!$F$10)+(S2841*'Football Field'!$F$11)</f>
        <v>145928334.24463215</v>
      </c>
    </row>
    <row r="2842" spans="2:20" x14ac:dyDescent="0.3">
      <c r="B2842" s="62">
        <f t="shared" si="396"/>
        <v>2815</v>
      </c>
      <c r="C2842" s="62">
        <v>0.2664769308179924</v>
      </c>
      <c r="D2842" s="62">
        <v>4.551059438127969E-2</v>
      </c>
      <c r="E2842" s="62">
        <v>0.74822229531979645</v>
      </c>
      <c r="F2842" s="62">
        <v>0.21442492578950689</v>
      </c>
      <c r="G2842" s="62">
        <v>0.36732221410127508</v>
      </c>
      <c r="H2842" s="62">
        <v>0.6249510153579555</v>
      </c>
      <c r="I2842" s="62">
        <v>2.9119182946763189E-2</v>
      </c>
      <c r="J2842" s="62">
        <v>0.79587008654646152</v>
      </c>
      <c r="K2842" s="62"/>
      <c r="L2842" s="65">
        <f t="shared" si="397"/>
        <v>8.6185571408112976E-2</v>
      </c>
      <c r="M2842" s="65">
        <f t="shared" si="398"/>
        <v>1.4719310110009006E-2</v>
      </c>
      <c r="N2842" s="65">
        <f t="shared" si="399"/>
        <v>0.241994554141992</v>
      </c>
      <c r="O2842" s="65">
        <f t="shared" si="400"/>
        <v>6.935059893020612E-2</v>
      </c>
      <c r="P2842" s="65">
        <f t="shared" si="401"/>
        <v>0.11880155935462344</v>
      </c>
      <c r="Q2842" s="65">
        <f t="shared" si="402"/>
        <v>0.20212541549232324</v>
      </c>
      <c r="R2842" s="65">
        <f t="shared" si="403"/>
        <v>9.4179012550932376E-3</v>
      </c>
      <c r="S2842" s="65">
        <f t="shared" si="404"/>
        <v>0.25740508930763994</v>
      </c>
      <c r="T2842" s="66">
        <f>(L2842*'Football Field'!$F$4)+(M2842*'Football Field'!$F$5)+(N2842*'Football Field'!$F$6)+(O2842*'Football Field'!$F$7)+(P2842*'Football Field'!$F$8)+(Q2842*'Football Field'!$F$9)+(R2842*'Football Field'!$F$10)+(S2842*'Football Field'!$F$11)</f>
        <v>127381902.33104169</v>
      </c>
    </row>
    <row r="2843" spans="2:20" x14ac:dyDescent="0.3">
      <c r="B2843" s="62">
        <f t="shared" si="396"/>
        <v>2816</v>
      </c>
      <c r="C2843" s="62">
        <v>0.47277930110807398</v>
      </c>
      <c r="D2843" s="62">
        <v>0.13243893487734559</v>
      </c>
      <c r="E2843" s="62">
        <v>0.73764418389942954</v>
      </c>
      <c r="F2843" s="62">
        <v>3.1329343665315035E-3</v>
      </c>
      <c r="G2843" s="62">
        <v>0.83780197691429181</v>
      </c>
      <c r="H2843" s="62">
        <v>4.5746919996282331E-2</v>
      </c>
      <c r="I2843" s="62">
        <v>0.78702996891161625</v>
      </c>
      <c r="J2843" s="62">
        <v>0.48767083260689714</v>
      </c>
      <c r="K2843" s="62"/>
      <c r="L2843" s="65">
        <f t="shared" si="397"/>
        <v>0.13491616425239308</v>
      </c>
      <c r="M2843" s="65">
        <f t="shared" si="398"/>
        <v>3.7793856561498272E-2</v>
      </c>
      <c r="N2843" s="65">
        <f t="shared" si="399"/>
        <v>0.21050017130942097</v>
      </c>
      <c r="O2843" s="65">
        <f t="shared" si="400"/>
        <v>8.9403974877129617E-4</v>
      </c>
      <c r="P2843" s="65">
        <f t="shared" si="401"/>
        <v>0.23908201747290475</v>
      </c>
      <c r="Q2843" s="65">
        <f t="shared" si="402"/>
        <v>1.3054714869694851E-2</v>
      </c>
      <c r="R2843" s="65">
        <f t="shared" si="403"/>
        <v>0.22459330243174661</v>
      </c>
      <c r="S2843" s="65">
        <f t="shared" si="404"/>
        <v>0.13916573335357005</v>
      </c>
      <c r="T2843" s="66">
        <f>(L2843*'Football Field'!$F$4)+(M2843*'Football Field'!$F$5)+(N2843*'Football Field'!$F$6)+(O2843*'Football Field'!$F$7)+(P2843*'Football Field'!$F$8)+(Q2843*'Football Field'!$F$9)+(R2843*'Football Field'!$F$10)+(S2843*'Football Field'!$F$11)</f>
        <v>164577802.13913229</v>
      </c>
    </row>
    <row r="2844" spans="2:20" x14ac:dyDescent="0.3">
      <c r="B2844" s="62">
        <f t="shared" si="396"/>
        <v>2817</v>
      </c>
      <c r="C2844" s="62">
        <v>0.43807134939580805</v>
      </c>
      <c r="D2844" s="62">
        <v>0.69708761540425623</v>
      </c>
      <c r="E2844" s="62">
        <v>0.46404005984672758</v>
      </c>
      <c r="F2844" s="62">
        <v>0.93150179854780446</v>
      </c>
      <c r="G2844" s="62">
        <v>0.825104291264667</v>
      </c>
      <c r="H2844" s="62">
        <v>0.68735388930825936</v>
      </c>
      <c r="I2844" s="62">
        <v>0.88503631692108176</v>
      </c>
      <c r="J2844" s="62">
        <v>0.22089931462342638</v>
      </c>
      <c r="K2844" s="62"/>
      <c r="L2844" s="65">
        <f t="shared" si="397"/>
        <v>8.5077354452092205E-2</v>
      </c>
      <c r="M2844" s="65">
        <f t="shared" si="398"/>
        <v>0.13538061829815512</v>
      </c>
      <c r="N2844" s="65">
        <f t="shared" si="399"/>
        <v>9.0120709117362571E-2</v>
      </c>
      <c r="O2844" s="65">
        <f t="shared" si="400"/>
        <v>0.18090593871777932</v>
      </c>
      <c r="P2844" s="65">
        <f t="shared" si="401"/>
        <v>0.16024259597137244</v>
      </c>
      <c r="Q2844" s="65">
        <f t="shared" si="402"/>
        <v>0.13349024206982871</v>
      </c>
      <c r="R2844" s="65">
        <f t="shared" si="403"/>
        <v>0.1718819286892849</v>
      </c>
      <c r="S2844" s="65">
        <f t="shared" si="404"/>
        <v>4.2900612684124824E-2</v>
      </c>
      <c r="T2844" s="66">
        <f>(L2844*'Football Field'!$F$4)+(M2844*'Football Field'!$F$5)+(N2844*'Football Field'!$F$6)+(O2844*'Football Field'!$F$7)+(P2844*'Football Field'!$F$8)+(Q2844*'Football Field'!$F$9)+(R2844*'Football Field'!$F$10)+(S2844*'Football Field'!$F$11)</f>
        <v>148106989.6996446</v>
      </c>
    </row>
    <row r="2845" spans="2:20" x14ac:dyDescent="0.3">
      <c r="B2845" s="62">
        <f t="shared" si="396"/>
        <v>2818</v>
      </c>
      <c r="C2845" s="62">
        <v>0.83235942026551035</v>
      </c>
      <c r="D2845" s="62">
        <v>0.41198211459289302</v>
      </c>
      <c r="E2845" s="62">
        <v>0.4073244172106727</v>
      </c>
      <c r="F2845" s="62">
        <v>1.2580768565236711E-2</v>
      </c>
      <c r="G2845" s="62">
        <v>0.90115714203792729</v>
      </c>
      <c r="H2845" s="62">
        <v>0.63401684088940191</v>
      </c>
      <c r="I2845" s="62">
        <v>0.19370525295208429</v>
      </c>
      <c r="J2845" s="62">
        <v>0.4721143153406081</v>
      </c>
      <c r="K2845" s="62"/>
      <c r="L2845" s="65">
        <f t="shared" si="397"/>
        <v>0.2153448069778568</v>
      </c>
      <c r="M2845" s="65">
        <f t="shared" si="398"/>
        <v>0.1065864178206045</v>
      </c>
      <c r="N2845" s="65">
        <f t="shared" si="399"/>
        <v>0.10538139638477387</v>
      </c>
      <c r="O2845" s="65">
        <f t="shared" si="400"/>
        <v>3.2548477404746525E-3</v>
      </c>
      <c r="P2845" s="65">
        <f t="shared" si="401"/>
        <v>0.23314388722479099</v>
      </c>
      <c r="Q2845" s="65">
        <f t="shared" si="402"/>
        <v>0.164030382666285</v>
      </c>
      <c r="R2845" s="65">
        <f t="shared" si="403"/>
        <v>5.0114673171185536E-2</v>
      </c>
      <c r="S2845" s="65">
        <f t="shared" si="404"/>
        <v>0.12214358801402871</v>
      </c>
      <c r="T2845" s="66">
        <f>(L2845*'Football Field'!$F$4)+(M2845*'Football Field'!$F$5)+(N2845*'Football Field'!$F$6)+(O2845*'Football Field'!$F$7)+(P2845*'Football Field'!$F$8)+(Q2845*'Football Field'!$F$9)+(R2845*'Football Field'!$F$10)+(S2845*'Football Field'!$F$11)</f>
        <v>136398472.13120884</v>
      </c>
    </row>
    <row r="2846" spans="2:20" x14ac:dyDescent="0.3">
      <c r="B2846" s="62">
        <f t="shared" ref="B2846:B2909" si="405">B2845+1</f>
        <v>2819</v>
      </c>
      <c r="C2846" s="62">
        <v>0.94722969717709726</v>
      </c>
      <c r="D2846" s="62">
        <v>1.6575170465890077E-3</v>
      </c>
      <c r="E2846" s="62">
        <v>0.69381473582048758</v>
      </c>
      <c r="F2846" s="62">
        <v>0.44123376755705102</v>
      </c>
      <c r="G2846" s="62">
        <v>0.89393080432583905</v>
      </c>
      <c r="H2846" s="62">
        <v>0.37638882337187429</v>
      </c>
      <c r="I2846" s="62">
        <v>7.8096136712845099E-2</v>
      </c>
      <c r="J2846" s="62">
        <v>0.70094749910248721</v>
      </c>
      <c r="K2846" s="62"/>
      <c r="L2846" s="65">
        <f t="shared" si="397"/>
        <v>0.2291703797632707</v>
      </c>
      <c r="M2846" s="65">
        <f t="shared" si="398"/>
        <v>4.0101552153920593E-4</v>
      </c>
      <c r="N2846" s="65">
        <f t="shared" si="399"/>
        <v>0.16785979891380767</v>
      </c>
      <c r="O2846" s="65">
        <f t="shared" si="400"/>
        <v>0.10675099226383607</v>
      </c>
      <c r="P2846" s="65">
        <f t="shared" si="401"/>
        <v>0.21627537916089723</v>
      </c>
      <c r="Q2846" s="65">
        <f t="shared" si="402"/>
        <v>9.1062568928997709E-2</v>
      </c>
      <c r="R2846" s="65">
        <f t="shared" si="403"/>
        <v>1.8894383655689878E-2</v>
      </c>
      <c r="S2846" s="65">
        <f t="shared" si="404"/>
        <v>0.16958548179196151</v>
      </c>
      <c r="T2846" s="66">
        <f>(L2846*'Football Field'!$F$4)+(M2846*'Football Field'!$F$5)+(N2846*'Football Field'!$F$6)+(O2846*'Football Field'!$F$7)+(P2846*'Football Field'!$F$8)+(Q2846*'Football Field'!$F$9)+(R2846*'Football Field'!$F$10)+(S2846*'Football Field'!$F$11)</f>
        <v>133693807.30289003</v>
      </c>
    </row>
    <row r="2847" spans="2:20" x14ac:dyDescent="0.3">
      <c r="B2847" s="62">
        <f t="shared" si="405"/>
        <v>2820</v>
      </c>
      <c r="C2847" s="62">
        <v>0.2690906498152652</v>
      </c>
      <c r="D2847" s="62">
        <v>0.46106626035511922</v>
      </c>
      <c r="E2847" s="62">
        <v>5.5578051084284374E-2</v>
      </c>
      <c r="F2847" s="62">
        <v>0.71222744949133998</v>
      </c>
      <c r="G2847" s="62">
        <v>9.9735797520368652E-2</v>
      </c>
      <c r="H2847" s="62">
        <v>0.64046400877252985</v>
      </c>
      <c r="I2847" s="62">
        <v>0.86265651196762094</v>
      </c>
      <c r="J2847" s="62">
        <v>0.87690306319836708</v>
      </c>
      <c r="K2847" s="62"/>
      <c r="L2847" s="65">
        <f t="shared" si="397"/>
        <v>6.7649439521537097E-2</v>
      </c>
      <c r="M2847" s="65">
        <f t="shared" si="398"/>
        <v>0.11591214379514085</v>
      </c>
      <c r="N2847" s="65">
        <f t="shared" si="399"/>
        <v>1.3972332402230888E-2</v>
      </c>
      <c r="O2847" s="65">
        <f t="shared" si="400"/>
        <v>0.17905411355994921</v>
      </c>
      <c r="P2847" s="65">
        <f t="shared" si="401"/>
        <v>2.5073598087181456E-2</v>
      </c>
      <c r="Q2847" s="65">
        <f t="shared" si="402"/>
        <v>0.16101277118667304</v>
      </c>
      <c r="R2847" s="65">
        <f t="shared" si="403"/>
        <v>0.21687200790617406</v>
      </c>
      <c r="S2847" s="65">
        <f t="shared" si="404"/>
        <v>0.22045359354111338</v>
      </c>
      <c r="T2847" s="66">
        <f>(L2847*'Football Field'!$F$4)+(M2847*'Football Field'!$F$5)+(N2847*'Football Field'!$F$6)+(O2847*'Football Field'!$F$7)+(P2847*'Football Field'!$F$8)+(Q2847*'Football Field'!$F$9)+(R2847*'Football Field'!$F$10)+(S2847*'Football Field'!$F$11)</f>
        <v>142784676.22221726</v>
      </c>
    </row>
    <row r="2848" spans="2:20" x14ac:dyDescent="0.3">
      <c r="B2848" s="62">
        <f t="shared" si="405"/>
        <v>2821</v>
      </c>
      <c r="C2848" s="62">
        <v>4.434258749387987E-2</v>
      </c>
      <c r="D2848" s="62">
        <v>0.58896528345713828</v>
      </c>
      <c r="E2848" s="62">
        <v>0.83994956674393473</v>
      </c>
      <c r="F2848" s="62">
        <v>0.76080152586148275</v>
      </c>
      <c r="G2848" s="62">
        <v>0.26039260390419716</v>
      </c>
      <c r="H2848" s="62">
        <v>0.37586086291470022</v>
      </c>
      <c r="I2848" s="62">
        <v>0.75306294688134723</v>
      </c>
      <c r="J2848" s="62">
        <v>0.1709885652357469</v>
      </c>
      <c r="K2848" s="62"/>
      <c r="L2848" s="65">
        <f t="shared" si="397"/>
        <v>1.1686434977228958E-2</v>
      </c>
      <c r="M2848" s="65">
        <f t="shared" si="398"/>
        <v>0.15522108379257393</v>
      </c>
      <c r="N2848" s="65">
        <f t="shared" si="399"/>
        <v>0.22136768625104314</v>
      </c>
      <c r="O2848" s="65">
        <f t="shared" si="400"/>
        <v>0.20050831638509889</v>
      </c>
      <c r="P2848" s="65">
        <f t="shared" si="401"/>
        <v>6.8626153908987297E-2</v>
      </c>
      <c r="Q2848" s="65">
        <f t="shared" si="402"/>
        <v>9.905767306754612E-2</v>
      </c>
      <c r="R2848" s="65">
        <f t="shared" si="403"/>
        <v>0.19846882331131319</v>
      </c>
      <c r="S2848" s="65">
        <f t="shared" si="404"/>
        <v>4.5063828306208441E-2</v>
      </c>
      <c r="T2848" s="66">
        <f>(L2848*'Football Field'!$F$4)+(M2848*'Football Field'!$F$5)+(N2848*'Football Field'!$F$6)+(O2848*'Football Field'!$F$7)+(P2848*'Football Field'!$F$8)+(Q2848*'Football Field'!$F$9)+(R2848*'Football Field'!$F$10)+(S2848*'Football Field'!$F$11)</f>
        <v>148166672.24027792</v>
      </c>
    </row>
    <row r="2849" spans="2:20" x14ac:dyDescent="0.3">
      <c r="B2849" s="62">
        <f t="shared" si="405"/>
        <v>2822</v>
      </c>
      <c r="C2849" s="62">
        <v>0.26871848705585377</v>
      </c>
      <c r="D2849" s="62">
        <v>4.7650275277027143E-2</v>
      </c>
      <c r="E2849" s="62">
        <v>0.92402833265043094</v>
      </c>
      <c r="F2849" s="62">
        <v>0.86312000497140551</v>
      </c>
      <c r="G2849" s="62">
        <v>0.95041106309939638</v>
      </c>
      <c r="H2849" s="62">
        <v>0.68028613440708918</v>
      </c>
      <c r="I2849" s="62">
        <v>0.91778320115573186</v>
      </c>
      <c r="J2849" s="62">
        <v>0.17705712018929409</v>
      </c>
      <c r="K2849" s="62"/>
      <c r="L2849" s="65">
        <f t="shared" si="397"/>
        <v>5.5646189216696541E-2</v>
      </c>
      <c r="M2849" s="65">
        <f t="shared" si="398"/>
        <v>9.8674127833340963E-3</v>
      </c>
      <c r="N2849" s="65">
        <f t="shared" si="399"/>
        <v>0.19134766648774337</v>
      </c>
      <c r="O2849" s="65">
        <f t="shared" si="400"/>
        <v>0.1787347779439227</v>
      </c>
      <c r="P2849" s="65">
        <f t="shared" si="401"/>
        <v>0.19681099886468953</v>
      </c>
      <c r="Q2849" s="65">
        <f t="shared" si="402"/>
        <v>0.14087356389753569</v>
      </c>
      <c r="R2849" s="65">
        <f t="shared" si="403"/>
        <v>0.19005442547316093</v>
      </c>
      <c r="S2849" s="65">
        <f t="shared" si="404"/>
        <v>3.6664965332917208E-2</v>
      </c>
      <c r="T2849" s="66">
        <f>(L2849*'Football Field'!$F$4)+(M2849*'Football Field'!$F$5)+(N2849*'Football Field'!$F$6)+(O2849*'Football Field'!$F$7)+(P2849*'Football Field'!$F$8)+(Q2849*'Football Field'!$F$9)+(R2849*'Football Field'!$F$10)+(S2849*'Football Field'!$F$11)</f>
        <v>156755464.3848179</v>
      </c>
    </row>
    <row r="2850" spans="2:20" x14ac:dyDescent="0.3">
      <c r="B2850" s="62">
        <f t="shared" si="405"/>
        <v>2823</v>
      </c>
      <c r="C2850" s="62">
        <v>0.13126959254168147</v>
      </c>
      <c r="D2850" s="62">
        <v>0.47759142149135991</v>
      </c>
      <c r="E2850" s="62">
        <v>0.40387039560910054</v>
      </c>
      <c r="F2850" s="62">
        <v>0.66649040222891021</v>
      </c>
      <c r="G2850" s="62">
        <v>0.39382960350340079</v>
      </c>
      <c r="H2850" s="62">
        <v>0.511141518481257</v>
      </c>
      <c r="I2850" s="62">
        <v>0.84609967305064104</v>
      </c>
      <c r="J2850" s="62">
        <v>0.57692895051397186</v>
      </c>
      <c r="K2850" s="62"/>
      <c r="L2850" s="65">
        <f t="shared" si="397"/>
        <v>3.2758256727433661E-2</v>
      </c>
      <c r="M2850" s="65">
        <f t="shared" si="398"/>
        <v>0.11918268422343305</v>
      </c>
      <c r="N2850" s="65">
        <f t="shared" si="399"/>
        <v>0.10078564157782555</v>
      </c>
      <c r="O2850" s="65">
        <f t="shared" si="400"/>
        <v>0.16632232400395852</v>
      </c>
      <c r="P2850" s="65">
        <f t="shared" si="401"/>
        <v>9.8279967269124843E-2</v>
      </c>
      <c r="Q2850" s="65">
        <f t="shared" si="402"/>
        <v>0.12755509301320189</v>
      </c>
      <c r="R2850" s="65">
        <f t="shared" si="403"/>
        <v>0.2111437216352279</v>
      </c>
      <c r="S2850" s="65">
        <f t="shared" si="404"/>
        <v>0.14397231154979462</v>
      </c>
      <c r="T2850" s="66">
        <f>(L2850*'Football Field'!$F$4)+(M2850*'Football Field'!$F$5)+(N2850*'Football Field'!$F$6)+(O2850*'Football Field'!$F$7)+(P2850*'Football Field'!$F$8)+(Q2850*'Football Field'!$F$9)+(R2850*'Football Field'!$F$10)+(S2850*'Football Field'!$F$11)</f>
        <v>149738276.53178132</v>
      </c>
    </row>
    <row r="2851" spans="2:20" x14ac:dyDescent="0.3">
      <c r="B2851" s="62">
        <f t="shared" si="405"/>
        <v>2824</v>
      </c>
      <c r="C2851" s="62">
        <v>0.85635528353171464</v>
      </c>
      <c r="D2851" s="62">
        <v>0.77223814036210858</v>
      </c>
      <c r="E2851" s="62">
        <v>0.30809073732898862</v>
      </c>
      <c r="F2851" s="62">
        <v>0.11539894394814609</v>
      </c>
      <c r="G2851" s="62">
        <v>0.94911829822089255</v>
      </c>
      <c r="H2851" s="62">
        <v>6.0090137196542881E-2</v>
      </c>
      <c r="I2851" s="62">
        <v>0.56696638836193136</v>
      </c>
      <c r="J2851" s="62">
        <v>0.82014038629859198</v>
      </c>
      <c r="K2851" s="62"/>
      <c r="L2851" s="65">
        <f t="shared" si="397"/>
        <v>0.19250867904435756</v>
      </c>
      <c r="M2851" s="65">
        <f t="shared" si="398"/>
        <v>0.1735991441492345</v>
      </c>
      <c r="N2851" s="65">
        <f t="shared" si="399"/>
        <v>6.9258801819267607E-2</v>
      </c>
      <c r="O2851" s="65">
        <f t="shared" si="400"/>
        <v>2.5941684123151364E-2</v>
      </c>
      <c r="P2851" s="65">
        <f t="shared" si="401"/>
        <v>0.21336180597123153</v>
      </c>
      <c r="Q2851" s="65">
        <f t="shared" si="402"/>
        <v>1.3508263635150767E-2</v>
      </c>
      <c r="R2851" s="65">
        <f t="shared" si="403"/>
        <v>0.12745405158939907</v>
      </c>
      <c r="S2851" s="65">
        <f t="shared" si="404"/>
        <v>0.18436756966820761</v>
      </c>
      <c r="T2851" s="66">
        <f>(L2851*'Football Field'!$F$4)+(M2851*'Football Field'!$F$5)+(N2851*'Football Field'!$F$6)+(O2851*'Football Field'!$F$7)+(P2851*'Football Field'!$F$8)+(Q2851*'Football Field'!$F$9)+(R2851*'Football Field'!$F$10)+(S2851*'Football Field'!$F$11)</f>
        <v>145106789.42124167</v>
      </c>
    </row>
    <row r="2852" spans="2:20" x14ac:dyDescent="0.3">
      <c r="B2852" s="62">
        <f t="shared" si="405"/>
        <v>2825</v>
      </c>
      <c r="C2852" s="62">
        <v>0.39386736685648838</v>
      </c>
      <c r="D2852" s="62">
        <v>0.65585439374044052</v>
      </c>
      <c r="E2852" s="62">
        <v>0.22176459318406161</v>
      </c>
      <c r="F2852" s="62">
        <v>0.29229713070170471</v>
      </c>
      <c r="G2852" s="62">
        <v>0.7042955935342311</v>
      </c>
      <c r="H2852" s="62">
        <v>0.96878573052175365</v>
      </c>
      <c r="I2852" s="62">
        <v>0.90971767434797868</v>
      </c>
      <c r="J2852" s="62">
        <v>9.50182767859028E-2</v>
      </c>
      <c r="K2852" s="62"/>
      <c r="L2852" s="65">
        <f t="shared" si="397"/>
        <v>9.2858189436691274E-2</v>
      </c>
      <c r="M2852" s="65">
        <f t="shared" si="398"/>
        <v>0.1546242635506955</v>
      </c>
      <c r="N2852" s="65">
        <f t="shared" si="399"/>
        <v>5.2283231201887354E-2</v>
      </c>
      <c r="O2852" s="65">
        <f t="shared" si="400"/>
        <v>6.8911985654271979E-2</v>
      </c>
      <c r="P2852" s="65">
        <f t="shared" si="401"/>
        <v>0.16604476315413533</v>
      </c>
      <c r="Q2852" s="65">
        <f t="shared" si="402"/>
        <v>0.22840097062707543</v>
      </c>
      <c r="R2852" s="65">
        <f t="shared" si="403"/>
        <v>0.21447508285013744</v>
      </c>
      <c r="S2852" s="65">
        <f t="shared" si="404"/>
        <v>2.240151352510553E-2</v>
      </c>
      <c r="T2852" s="66">
        <f>(L2852*'Football Field'!$F$4)+(M2852*'Football Field'!$F$5)+(N2852*'Football Field'!$F$6)+(O2852*'Football Field'!$F$7)+(P2852*'Football Field'!$F$8)+(Q2852*'Football Field'!$F$9)+(R2852*'Football Field'!$F$10)+(S2852*'Football Field'!$F$11)</f>
        <v>152449822.81443959</v>
      </c>
    </row>
    <row r="2853" spans="2:20" x14ac:dyDescent="0.3">
      <c r="B2853" s="62">
        <f t="shared" si="405"/>
        <v>2826</v>
      </c>
      <c r="C2853" s="62">
        <v>0.30049616936136681</v>
      </c>
      <c r="D2853" s="62">
        <v>0.71193327057591027</v>
      </c>
      <c r="E2853" s="62">
        <v>0.38239403071206068</v>
      </c>
      <c r="F2853" s="62">
        <v>3.2134534864526554E-2</v>
      </c>
      <c r="G2853" s="62">
        <v>0.51451694978138718</v>
      </c>
      <c r="H2853" s="62">
        <v>0.45027349117481541</v>
      </c>
      <c r="I2853" s="62">
        <v>0.42297023134934453</v>
      </c>
      <c r="J2853" s="62">
        <v>0.34978646692430904</v>
      </c>
      <c r="K2853" s="62"/>
      <c r="L2853" s="65">
        <f t="shared" si="397"/>
        <v>9.4958344390905614E-2</v>
      </c>
      <c r="M2853" s="65">
        <f t="shared" si="398"/>
        <v>0.2249745972947586</v>
      </c>
      <c r="N2853" s="65">
        <f t="shared" si="399"/>
        <v>0.12083849234602181</v>
      </c>
      <c r="O2853" s="65">
        <f t="shared" si="400"/>
        <v>1.0154679292559341E-2</v>
      </c>
      <c r="P2853" s="65">
        <f t="shared" si="401"/>
        <v>0.16259001842231346</v>
      </c>
      <c r="Q2853" s="65">
        <f t="shared" si="402"/>
        <v>0.14228875308441982</v>
      </c>
      <c r="R2853" s="65">
        <f t="shared" si="403"/>
        <v>0.13366078170291584</v>
      </c>
      <c r="S2853" s="65">
        <f t="shared" si="404"/>
        <v>0.11053433346610557</v>
      </c>
      <c r="T2853" s="66">
        <f>(L2853*'Football Field'!$F$4)+(M2853*'Football Field'!$F$5)+(N2853*'Football Field'!$F$6)+(O2853*'Football Field'!$F$7)+(P2853*'Football Field'!$F$8)+(Q2853*'Football Field'!$F$9)+(R2853*'Football Field'!$F$10)+(S2853*'Football Field'!$F$11)</f>
        <v>142774735.11898035</v>
      </c>
    </row>
    <row r="2854" spans="2:20" x14ac:dyDescent="0.3">
      <c r="B2854" s="62">
        <f t="shared" si="405"/>
        <v>2827</v>
      </c>
      <c r="C2854" s="62">
        <v>0.8796870609722014</v>
      </c>
      <c r="D2854" s="62">
        <v>0.58315552153155148</v>
      </c>
      <c r="E2854" s="62">
        <v>0.55966546628545333</v>
      </c>
      <c r="F2854" s="62">
        <v>0.8918413486083453</v>
      </c>
      <c r="G2854" s="62">
        <v>0.72581268207874339</v>
      </c>
      <c r="H2854" s="62">
        <v>0.29522315732312554</v>
      </c>
      <c r="I2854" s="62">
        <v>0.54821785437695536</v>
      </c>
      <c r="J2854" s="62">
        <v>0.65056206014476214</v>
      </c>
      <c r="K2854" s="62"/>
      <c r="L2854" s="65">
        <f t="shared" si="397"/>
        <v>0.17133984494944379</v>
      </c>
      <c r="M2854" s="65">
        <f t="shared" si="398"/>
        <v>0.11358331965256167</v>
      </c>
      <c r="N2854" s="65">
        <f t="shared" si="399"/>
        <v>0.10900807624808069</v>
      </c>
      <c r="O2854" s="65">
        <f t="shared" si="400"/>
        <v>0.17370717971136049</v>
      </c>
      <c r="P2854" s="65">
        <f t="shared" si="401"/>
        <v>0.14136917311512179</v>
      </c>
      <c r="Q2854" s="65">
        <f t="shared" si="402"/>
        <v>5.7501686958230762E-2</v>
      </c>
      <c r="R2854" s="65">
        <f t="shared" si="403"/>
        <v>0.10677838328513573</v>
      </c>
      <c r="S2854" s="65">
        <f t="shared" si="404"/>
        <v>0.12671233608006505</v>
      </c>
      <c r="T2854" s="66">
        <f>(L2854*'Football Field'!$F$4)+(M2854*'Football Field'!$F$5)+(N2854*'Football Field'!$F$6)+(O2854*'Football Field'!$F$7)+(P2854*'Football Field'!$F$8)+(Q2854*'Football Field'!$F$9)+(R2854*'Football Field'!$F$10)+(S2854*'Football Field'!$F$11)</f>
        <v>138271250.3297424</v>
      </c>
    </row>
    <row r="2855" spans="2:20" x14ac:dyDescent="0.3">
      <c r="B2855" s="62">
        <f t="shared" si="405"/>
        <v>2828</v>
      </c>
      <c r="C2855" s="62">
        <v>0.31699629073015267</v>
      </c>
      <c r="D2855" s="62">
        <v>0.77869011972065783</v>
      </c>
      <c r="E2855" s="62">
        <v>0.98589566201422751</v>
      </c>
      <c r="F2855" s="62">
        <v>1.3269033056569013E-2</v>
      </c>
      <c r="G2855" s="62">
        <v>9.2160647951121666E-3</v>
      </c>
      <c r="H2855" s="62">
        <v>0.92004253942845848</v>
      </c>
      <c r="I2855" s="62">
        <v>0.22114031704600845</v>
      </c>
      <c r="J2855" s="62">
        <v>0.65536271805372048</v>
      </c>
      <c r="K2855" s="62"/>
      <c r="L2855" s="65">
        <f t="shared" ref="L2855:L2918" si="406">C2855/SUM($C2855:$J2855)</f>
        <v>8.1268331789434503E-2</v>
      </c>
      <c r="M2855" s="65">
        <f t="shared" ref="M2855:M2918" si="407">D2855/SUM($C2855:$J2855)</f>
        <v>0.19963276814643632</v>
      </c>
      <c r="N2855" s="65">
        <f t="shared" ref="N2855:N2918" si="408">E2855/SUM($C2855:$J2855)</f>
        <v>0.25275404827541476</v>
      </c>
      <c r="O2855" s="65">
        <f t="shared" ref="O2855:O2918" si="409">F2855/SUM($C2855:$J2855)</f>
        <v>3.4017817006072996E-3</v>
      </c>
      <c r="P2855" s="65">
        <f t="shared" ref="P2855:P2918" si="410">G2855/SUM($C2855:$J2855)</f>
        <v>2.3627223203052448E-3</v>
      </c>
      <c r="Q2855" s="65">
        <f t="shared" ref="Q2855:Q2918" si="411">H2855/SUM($C2855:$J2855)</f>
        <v>0.23587128474735081</v>
      </c>
      <c r="R2855" s="65">
        <f t="shared" ref="R2855:R2918" si="412">I2855/SUM($C2855:$J2855)</f>
        <v>5.6693738012898093E-2</v>
      </c>
      <c r="S2855" s="65">
        <f t="shared" ref="S2855:S2918" si="413">J2855/SUM($C2855:$J2855)</f>
        <v>0.16801532500755303</v>
      </c>
      <c r="T2855" s="66">
        <f>(L2855*'Football Field'!$F$4)+(M2855*'Football Field'!$F$5)+(N2855*'Football Field'!$F$6)+(O2855*'Football Field'!$F$7)+(P2855*'Football Field'!$F$8)+(Q2855*'Football Field'!$F$9)+(R2855*'Football Field'!$F$10)+(S2855*'Football Field'!$F$11)</f>
        <v>122950227.7393951</v>
      </c>
    </row>
    <row r="2856" spans="2:20" x14ac:dyDescent="0.3">
      <c r="B2856" s="62">
        <f t="shared" si="405"/>
        <v>2829</v>
      </c>
      <c r="C2856" s="62">
        <v>0.77038676521426619</v>
      </c>
      <c r="D2856" s="62">
        <v>0.86912777295041554</v>
      </c>
      <c r="E2856" s="62">
        <v>0.86201265718858011</v>
      </c>
      <c r="F2856" s="62">
        <v>0.94255490102936457</v>
      </c>
      <c r="G2856" s="62">
        <v>7.3320937375912498E-2</v>
      </c>
      <c r="H2856" s="62">
        <v>0.37490792069044998</v>
      </c>
      <c r="I2856" s="62">
        <v>0.42482836219079567</v>
      </c>
      <c r="J2856" s="62">
        <v>0.96165788860704515</v>
      </c>
      <c r="K2856" s="62"/>
      <c r="L2856" s="65">
        <f t="shared" si="406"/>
        <v>0.14593982971131089</v>
      </c>
      <c r="M2856" s="65">
        <f t="shared" si="407"/>
        <v>0.16464503923101098</v>
      </c>
      <c r="N2856" s="65">
        <f t="shared" si="408"/>
        <v>0.16329717238081956</v>
      </c>
      <c r="O2856" s="65">
        <f t="shared" si="409"/>
        <v>0.17855486096198533</v>
      </c>
      <c r="P2856" s="65">
        <f t="shared" si="410"/>
        <v>1.3889705272829116E-2</v>
      </c>
      <c r="Q2856" s="65">
        <f t="shared" si="411"/>
        <v>7.1021466844343337E-2</v>
      </c>
      <c r="R2856" s="65">
        <f t="shared" si="412"/>
        <v>8.0478250190884393E-2</v>
      </c>
      <c r="S2856" s="65">
        <f t="shared" si="413"/>
        <v>0.18217367540681631</v>
      </c>
      <c r="T2856" s="66">
        <f>(L2856*'Football Field'!$F$4)+(M2856*'Football Field'!$F$5)+(N2856*'Football Field'!$F$6)+(O2856*'Football Field'!$F$7)+(P2856*'Football Field'!$F$8)+(Q2856*'Football Field'!$F$9)+(R2856*'Football Field'!$F$10)+(S2856*'Football Field'!$F$11)</f>
        <v>126012684.58383387</v>
      </c>
    </row>
    <row r="2857" spans="2:20" x14ac:dyDescent="0.3">
      <c r="B2857" s="62">
        <f t="shared" si="405"/>
        <v>2830</v>
      </c>
      <c r="C2857" s="62">
        <v>0.289926268079859</v>
      </c>
      <c r="D2857" s="62">
        <v>0.51534553007616624</v>
      </c>
      <c r="E2857" s="62">
        <v>0.19847556539816835</v>
      </c>
      <c r="F2857" s="62">
        <v>0.57801103119903485</v>
      </c>
      <c r="G2857" s="62">
        <v>0.97478595475358176</v>
      </c>
      <c r="H2857" s="62">
        <v>0.77912162254311845</v>
      </c>
      <c r="I2857" s="62">
        <v>0.23142819990600338</v>
      </c>
      <c r="J2857" s="62">
        <v>0.84501038158574571</v>
      </c>
      <c r="K2857" s="62"/>
      <c r="L2857" s="65">
        <f t="shared" si="406"/>
        <v>6.5711558863021463E-2</v>
      </c>
      <c r="M2857" s="65">
        <f t="shared" si="407"/>
        <v>0.1168026559258413</v>
      </c>
      <c r="N2857" s="65">
        <f t="shared" si="408"/>
        <v>4.4984329584585286E-2</v>
      </c>
      <c r="O2857" s="65">
        <f t="shared" si="409"/>
        <v>0.13100574208629184</v>
      </c>
      <c r="P2857" s="65">
        <f t="shared" si="410"/>
        <v>0.22093446402377367</v>
      </c>
      <c r="Q2857" s="65">
        <f t="shared" si="411"/>
        <v>0.17658729821298164</v>
      </c>
      <c r="R2857" s="65">
        <f t="shared" si="412"/>
        <v>5.2453018077332665E-2</v>
      </c>
      <c r="S2857" s="65">
        <f t="shared" si="413"/>
        <v>0.19152093322617214</v>
      </c>
      <c r="T2857" s="66">
        <f>(L2857*'Football Field'!$F$4)+(M2857*'Football Field'!$F$5)+(N2857*'Football Field'!$F$6)+(O2857*'Football Field'!$F$7)+(P2857*'Football Field'!$F$8)+(Q2857*'Football Field'!$F$9)+(R2857*'Football Field'!$F$10)+(S2857*'Football Field'!$F$11)</f>
        <v>136273296.39241499</v>
      </c>
    </row>
    <row r="2858" spans="2:20" x14ac:dyDescent="0.3">
      <c r="B2858" s="62">
        <f t="shared" si="405"/>
        <v>2831</v>
      </c>
      <c r="C2858" s="62">
        <v>0.34006456492085169</v>
      </c>
      <c r="D2858" s="62">
        <v>0.56070227831929198</v>
      </c>
      <c r="E2858" s="62">
        <v>3.5125531710628377E-2</v>
      </c>
      <c r="F2858" s="62">
        <v>0.20218744754126095</v>
      </c>
      <c r="G2858" s="62">
        <v>0.24482922204465507</v>
      </c>
      <c r="H2858" s="62">
        <v>0.76422979125716539</v>
      </c>
      <c r="I2858" s="62">
        <v>0.25691934169263675</v>
      </c>
      <c r="J2858" s="62">
        <v>0.2267565789555176</v>
      </c>
      <c r="K2858" s="62"/>
      <c r="L2858" s="65">
        <f t="shared" si="406"/>
        <v>0.12926207141272275</v>
      </c>
      <c r="M2858" s="65">
        <f t="shared" si="407"/>
        <v>0.21312875676492038</v>
      </c>
      <c r="N2858" s="65">
        <f t="shared" si="408"/>
        <v>1.3351579249210684E-2</v>
      </c>
      <c r="O2858" s="65">
        <f t="shared" si="409"/>
        <v>7.6853547763547303E-2</v>
      </c>
      <c r="P2858" s="65">
        <f t="shared" si="410"/>
        <v>9.3062128926085758E-2</v>
      </c>
      <c r="Q2858" s="65">
        <f t="shared" si="411"/>
        <v>0.29049167729723868</v>
      </c>
      <c r="R2858" s="65">
        <f t="shared" si="412"/>
        <v>9.7657708914519734E-2</v>
      </c>
      <c r="S2858" s="65">
        <f t="shared" si="413"/>
        <v>8.6192529671754586E-2</v>
      </c>
      <c r="T2858" s="66">
        <f>(L2858*'Football Field'!$F$4)+(M2858*'Football Field'!$F$5)+(N2858*'Football Field'!$F$6)+(O2858*'Football Field'!$F$7)+(P2858*'Football Field'!$F$8)+(Q2858*'Football Field'!$F$9)+(R2858*'Football Field'!$F$10)+(S2858*'Football Field'!$F$11)</f>
        <v>129420642.87772357</v>
      </c>
    </row>
    <row r="2859" spans="2:20" x14ac:dyDescent="0.3">
      <c r="B2859" s="62">
        <f t="shared" si="405"/>
        <v>2832</v>
      </c>
      <c r="C2859" s="62">
        <v>0.33883923421766082</v>
      </c>
      <c r="D2859" s="62">
        <v>2.152532519006467E-2</v>
      </c>
      <c r="E2859" s="62">
        <v>0.17959615941932583</v>
      </c>
      <c r="F2859" s="62">
        <v>0.33089849232753732</v>
      </c>
      <c r="G2859" s="62">
        <v>0.20096195997259203</v>
      </c>
      <c r="H2859" s="62">
        <v>0.98864542421423163</v>
      </c>
      <c r="I2859" s="62">
        <v>0.5150169914273458</v>
      </c>
      <c r="J2859" s="62">
        <v>6.3417177698995575E-2</v>
      </c>
      <c r="K2859" s="62"/>
      <c r="L2859" s="65">
        <f t="shared" si="406"/>
        <v>0.12840165828895886</v>
      </c>
      <c r="M2859" s="65">
        <f t="shared" si="407"/>
        <v>8.1569286272142813E-3</v>
      </c>
      <c r="N2859" s="65">
        <f t="shared" si="408"/>
        <v>6.8057185718216659E-2</v>
      </c>
      <c r="O2859" s="65">
        <f t="shared" si="409"/>
        <v>0.12539254858803947</v>
      </c>
      <c r="P2859" s="65">
        <f t="shared" si="410"/>
        <v>7.615366317616136E-2</v>
      </c>
      <c r="Q2859" s="65">
        <f t="shared" si="411"/>
        <v>0.37464289583228566</v>
      </c>
      <c r="R2859" s="65">
        <f t="shared" si="412"/>
        <v>0.19516345531516069</v>
      </c>
      <c r="S2859" s="65">
        <f t="shared" si="413"/>
        <v>2.4031664453963028E-2</v>
      </c>
      <c r="T2859" s="66">
        <f>(L2859*'Football Field'!$F$4)+(M2859*'Football Field'!$F$5)+(N2859*'Football Field'!$F$6)+(O2859*'Football Field'!$F$7)+(P2859*'Football Field'!$F$8)+(Q2859*'Football Field'!$F$9)+(R2859*'Football Field'!$F$10)+(S2859*'Football Field'!$F$11)</f>
        <v>143521669.76626047</v>
      </c>
    </row>
    <row r="2860" spans="2:20" x14ac:dyDescent="0.3">
      <c r="B2860" s="62">
        <f t="shared" si="405"/>
        <v>2833</v>
      </c>
      <c r="C2860" s="62">
        <v>0.13977493826933296</v>
      </c>
      <c r="D2860" s="62">
        <v>0.6220133484708904</v>
      </c>
      <c r="E2860" s="62">
        <v>0.21734139561262178</v>
      </c>
      <c r="F2860" s="62">
        <v>0.5988158444693864</v>
      </c>
      <c r="G2860" s="62">
        <v>0.1668728810768626</v>
      </c>
      <c r="H2860" s="62">
        <v>5.5868711618697553E-2</v>
      </c>
      <c r="I2860" s="62">
        <v>0.91767231536910876</v>
      </c>
      <c r="J2860" s="62">
        <v>0.81068950325462452</v>
      </c>
      <c r="K2860" s="62"/>
      <c r="L2860" s="65">
        <f t="shared" si="406"/>
        <v>3.9606970806968046E-2</v>
      </c>
      <c r="M2860" s="65">
        <f t="shared" si="407"/>
        <v>0.17625523458976355</v>
      </c>
      <c r="N2860" s="65">
        <f t="shared" si="408"/>
        <v>6.1586393224424524E-2</v>
      </c>
      <c r="O2860" s="65">
        <f t="shared" si="409"/>
        <v>0.16968193271491896</v>
      </c>
      <c r="P2860" s="65">
        <f t="shared" si="410"/>
        <v>4.7285510629597995E-2</v>
      </c>
      <c r="Q2860" s="65">
        <f t="shared" si="411"/>
        <v>1.5831095742219786E-2</v>
      </c>
      <c r="R2860" s="65">
        <f t="shared" si="412"/>
        <v>0.26003388772850944</v>
      </c>
      <c r="S2860" s="65">
        <f t="shared" si="413"/>
        <v>0.22971897456359772</v>
      </c>
      <c r="T2860" s="66">
        <f>(L2860*'Football Field'!$F$4)+(M2860*'Football Field'!$F$5)+(N2860*'Football Field'!$F$6)+(O2860*'Football Field'!$F$7)+(P2860*'Football Field'!$F$8)+(Q2860*'Football Field'!$F$9)+(R2860*'Football Field'!$F$10)+(S2860*'Football Field'!$F$11)</f>
        <v>151791696.80551988</v>
      </c>
    </row>
    <row r="2861" spans="2:20" x14ac:dyDescent="0.3">
      <c r="B2861" s="62">
        <f t="shared" si="405"/>
        <v>2834</v>
      </c>
      <c r="C2861" s="62">
        <v>8.1926626552727977E-2</v>
      </c>
      <c r="D2861" s="62">
        <v>0.86875837039531778</v>
      </c>
      <c r="E2861" s="62">
        <v>0.29295364038063765</v>
      </c>
      <c r="F2861" s="62">
        <v>0.28544119584034922</v>
      </c>
      <c r="G2861" s="62">
        <v>0.9917305970117879</v>
      </c>
      <c r="H2861" s="62">
        <v>0.63850009057358115</v>
      </c>
      <c r="I2861" s="62">
        <v>0.93080188719523305</v>
      </c>
      <c r="J2861" s="62">
        <v>0.77706261698730583</v>
      </c>
      <c r="K2861" s="62"/>
      <c r="L2861" s="65">
        <f t="shared" si="406"/>
        <v>1.6832480059372722E-2</v>
      </c>
      <c r="M2861" s="65">
        <f t="shared" si="407"/>
        <v>0.1784933490051703</v>
      </c>
      <c r="N2861" s="65">
        <f t="shared" si="408"/>
        <v>6.0189666260138899E-2</v>
      </c>
      <c r="O2861" s="65">
        <f t="shared" si="409"/>
        <v>5.8646174501203074E-2</v>
      </c>
      <c r="P2861" s="65">
        <f t="shared" si="410"/>
        <v>0.20375897557220821</v>
      </c>
      <c r="Q2861" s="65">
        <f t="shared" si="411"/>
        <v>0.13118494553868107</v>
      </c>
      <c r="R2861" s="65">
        <f t="shared" si="412"/>
        <v>0.19124068528998353</v>
      </c>
      <c r="S2861" s="65">
        <f t="shared" si="413"/>
        <v>0.15965372377324227</v>
      </c>
      <c r="T2861" s="66">
        <f>(L2861*'Football Field'!$F$4)+(M2861*'Football Field'!$F$5)+(N2861*'Football Field'!$F$6)+(O2861*'Football Field'!$F$7)+(P2861*'Football Field'!$F$8)+(Q2861*'Football Field'!$F$9)+(R2861*'Football Field'!$F$10)+(S2861*'Football Field'!$F$11)</f>
        <v>153804469.84163657</v>
      </c>
    </row>
    <row r="2862" spans="2:20" x14ac:dyDescent="0.3">
      <c r="B2862" s="62">
        <f t="shared" si="405"/>
        <v>2835</v>
      </c>
      <c r="C2862" s="62">
        <v>0.31614371842148292</v>
      </c>
      <c r="D2862" s="62">
        <v>0.48053179283537573</v>
      </c>
      <c r="E2862" s="62">
        <v>0.5229010585549313</v>
      </c>
      <c r="F2862" s="62">
        <v>0.92110693426460888</v>
      </c>
      <c r="G2862" s="62">
        <v>0.71802698080225547</v>
      </c>
      <c r="H2862" s="62">
        <v>0.25132719399031989</v>
      </c>
      <c r="I2862" s="62">
        <v>0.37662855498491099</v>
      </c>
      <c r="J2862" s="62">
        <v>0.35463766323865298</v>
      </c>
      <c r="K2862" s="62"/>
      <c r="L2862" s="65">
        <f t="shared" si="406"/>
        <v>8.0212976891911092E-2</v>
      </c>
      <c r="M2862" s="65">
        <f t="shared" si="407"/>
        <v>0.12192203529138146</v>
      </c>
      <c r="N2862" s="65">
        <f t="shared" si="408"/>
        <v>0.13267209842424746</v>
      </c>
      <c r="O2862" s="65">
        <f t="shared" si="409"/>
        <v>0.23370614352882063</v>
      </c>
      <c r="P2862" s="65">
        <f t="shared" si="410"/>
        <v>0.18218006008923518</v>
      </c>
      <c r="Q2862" s="65">
        <f t="shared" si="411"/>
        <v>6.3767524796989522E-2</v>
      </c>
      <c r="R2862" s="65">
        <f t="shared" si="412"/>
        <v>9.5559379540041609E-2</v>
      </c>
      <c r="S2862" s="65">
        <f t="shared" si="413"/>
        <v>8.997978143737298E-2</v>
      </c>
      <c r="T2862" s="66">
        <f>(L2862*'Football Field'!$F$4)+(M2862*'Football Field'!$F$5)+(N2862*'Football Field'!$F$6)+(O2862*'Football Field'!$F$7)+(P2862*'Football Field'!$F$8)+(Q2862*'Football Field'!$F$9)+(R2862*'Football Field'!$F$10)+(S2862*'Football Field'!$F$11)</f>
        <v>141232533.56735215</v>
      </c>
    </row>
    <row r="2863" spans="2:20" x14ac:dyDescent="0.3">
      <c r="B2863" s="62">
        <f t="shared" si="405"/>
        <v>2836</v>
      </c>
      <c r="C2863" s="62">
        <v>0.18219555886880878</v>
      </c>
      <c r="D2863" s="62">
        <v>0.71222553091602814</v>
      </c>
      <c r="E2863" s="62">
        <v>8.3287324472321456E-2</v>
      </c>
      <c r="F2863" s="62">
        <v>0.9790390947711034</v>
      </c>
      <c r="G2863" s="62">
        <v>5.812799581905459E-2</v>
      </c>
      <c r="H2863" s="62">
        <v>0.94771840269978447</v>
      </c>
      <c r="I2863" s="62">
        <v>0.6064326116239106</v>
      </c>
      <c r="J2863" s="62">
        <v>0.31238860622449716</v>
      </c>
      <c r="K2863" s="62"/>
      <c r="L2863" s="65">
        <f t="shared" si="406"/>
        <v>4.6940497984029321E-2</v>
      </c>
      <c r="M2863" s="65">
        <f t="shared" si="407"/>
        <v>0.18349635581518836</v>
      </c>
      <c r="N2863" s="65">
        <f t="shared" si="408"/>
        <v>2.1457979057015873E-2</v>
      </c>
      <c r="O2863" s="65">
        <f t="shared" si="409"/>
        <v>0.25223766671217401</v>
      </c>
      <c r="P2863" s="65">
        <f t="shared" si="410"/>
        <v>1.4975980136402304E-2</v>
      </c>
      <c r="Q2863" s="65">
        <f t="shared" si="411"/>
        <v>0.24416826649100407</v>
      </c>
      <c r="R2863" s="65">
        <f t="shared" si="412"/>
        <v>0.15624008049438318</v>
      </c>
      <c r="S2863" s="65">
        <f t="shared" si="413"/>
        <v>8.0483173309802924E-2</v>
      </c>
      <c r="T2863" s="66">
        <f>(L2863*'Football Field'!$F$4)+(M2863*'Football Field'!$F$5)+(N2863*'Football Field'!$F$6)+(O2863*'Football Field'!$F$7)+(P2863*'Football Field'!$F$8)+(Q2863*'Football Field'!$F$9)+(R2863*'Football Field'!$F$10)+(S2863*'Football Field'!$F$11)</f>
        <v>133055260.87243225</v>
      </c>
    </row>
    <row r="2864" spans="2:20" x14ac:dyDescent="0.3">
      <c r="B2864" s="62">
        <f t="shared" si="405"/>
        <v>2837</v>
      </c>
      <c r="C2864" s="62">
        <v>0.2699919443723745</v>
      </c>
      <c r="D2864" s="62">
        <v>0.92988229841160286</v>
      </c>
      <c r="E2864" s="62">
        <v>6.2358177431533601E-2</v>
      </c>
      <c r="F2864" s="62">
        <v>9.6294246172593301E-2</v>
      </c>
      <c r="G2864" s="62">
        <v>0.43643456992212915</v>
      </c>
      <c r="H2864" s="62">
        <v>0.10007357661827476</v>
      </c>
      <c r="I2864" s="62">
        <v>0.62663784743502537</v>
      </c>
      <c r="J2864" s="62">
        <v>0.1348198162698333</v>
      </c>
      <c r="K2864" s="62"/>
      <c r="L2864" s="65">
        <f t="shared" si="406"/>
        <v>0.10163474835605085</v>
      </c>
      <c r="M2864" s="65">
        <f t="shared" si="407"/>
        <v>0.35004138223273412</v>
      </c>
      <c r="N2864" s="65">
        <f t="shared" si="408"/>
        <v>2.3473876918545442E-2</v>
      </c>
      <c r="O2864" s="65">
        <f t="shared" si="409"/>
        <v>3.6248642531308502E-2</v>
      </c>
      <c r="P2864" s="65">
        <f t="shared" si="410"/>
        <v>0.16428978201934627</v>
      </c>
      <c r="Q2864" s="65">
        <f t="shared" si="411"/>
        <v>3.7671319417813778E-2</v>
      </c>
      <c r="R2864" s="65">
        <f t="shared" si="412"/>
        <v>0.23588918581436291</v>
      </c>
      <c r="S2864" s="65">
        <f t="shared" si="413"/>
        <v>5.0751062709838174E-2</v>
      </c>
      <c r="T2864" s="66">
        <f>(L2864*'Football Field'!$F$4)+(M2864*'Football Field'!$F$5)+(N2864*'Football Field'!$F$6)+(O2864*'Football Field'!$F$7)+(P2864*'Football Field'!$F$8)+(Q2864*'Football Field'!$F$9)+(R2864*'Football Field'!$F$10)+(S2864*'Football Field'!$F$11)</f>
        <v>153847354.64787021</v>
      </c>
    </row>
    <row r="2865" spans="2:20" x14ac:dyDescent="0.3">
      <c r="B2865" s="62">
        <f t="shared" si="405"/>
        <v>2838</v>
      </c>
      <c r="C2865" s="62">
        <v>0.45012771910571425</v>
      </c>
      <c r="D2865" s="62">
        <v>0.97700644998056829</v>
      </c>
      <c r="E2865" s="62">
        <v>0.33794304892733817</v>
      </c>
      <c r="F2865" s="62">
        <v>0.56857223515933664</v>
      </c>
      <c r="G2865" s="62">
        <v>0.9516347176263259</v>
      </c>
      <c r="H2865" s="62">
        <v>4.3156263235355818E-2</v>
      </c>
      <c r="I2865" s="62">
        <v>0.29843301615440998</v>
      </c>
      <c r="J2865" s="62">
        <v>0.35858785671397109</v>
      </c>
      <c r="K2865" s="62"/>
      <c r="L2865" s="65">
        <f t="shared" si="406"/>
        <v>0.11294243863968026</v>
      </c>
      <c r="M2865" s="65">
        <f t="shared" si="407"/>
        <v>0.24514262584568161</v>
      </c>
      <c r="N2865" s="65">
        <f t="shared" si="408"/>
        <v>8.4793960574150784E-2</v>
      </c>
      <c r="O2865" s="65">
        <f t="shared" si="409"/>
        <v>0.1426615870475372</v>
      </c>
      <c r="P2865" s="65">
        <f t="shared" si="410"/>
        <v>0.23877655416652685</v>
      </c>
      <c r="Q2865" s="65">
        <f t="shared" si="411"/>
        <v>1.0828423590666152E-2</v>
      </c>
      <c r="R2865" s="65">
        <f t="shared" si="412"/>
        <v>7.4880419899575723E-2</v>
      </c>
      <c r="S2865" s="65">
        <f t="shared" si="413"/>
        <v>8.9973990236181398E-2</v>
      </c>
      <c r="T2865" s="66">
        <f>(L2865*'Football Field'!$F$4)+(M2865*'Football Field'!$F$5)+(N2865*'Football Field'!$F$6)+(O2865*'Football Field'!$F$7)+(P2865*'Football Field'!$F$8)+(Q2865*'Football Field'!$F$9)+(R2865*'Football Field'!$F$10)+(S2865*'Football Field'!$F$11)</f>
        <v>140551879.37532619</v>
      </c>
    </row>
    <row r="2866" spans="2:20" x14ac:dyDescent="0.3">
      <c r="B2866" s="62">
        <f t="shared" si="405"/>
        <v>2839</v>
      </c>
      <c r="C2866" s="62">
        <v>0.92595570069726041</v>
      </c>
      <c r="D2866" s="62">
        <v>0.76106706560384529</v>
      </c>
      <c r="E2866" s="62">
        <v>0.89435236411904973</v>
      </c>
      <c r="F2866" s="62">
        <v>0.83309199658043809</v>
      </c>
      <c r="G2866" s="62">
        <v>0.16499040329315184</v>
      </c>
      <c r="H2866" s="62">
        <v>5.4923344384749662E-4</v>
      </c>
      <c r="I2866" s="62">
        <v>0.48644993607732978</v>
      </c>
      <c r="J2866" s="62">
        <v>0.91181236146170386</v>
      </c>
      <c r="K2866" s="62"/>
      <c r="L2866" s="65">
        <f t="shared" si="406"/>
        <v>0.18599952901296349</v>
      </c>
      <c r="M2866" s="65">
        <f t="shared" si="407"/>
        <v>0.15287784895432657</v>
      </c>
      <c r="N2866" s="65">
        <f t="shared" si="408"/>
        <v>0.17965127097604125</v>
      </c>
      <c r="O2866" s="65">
        <f t="shared" si="409"/>
        <v>0.16734571521266875</v>
      </c>
      <c r="P2866" s="65">
        <f t="shared" si="410"/>
        <v>3.3142122545469999E-2</v>
      </c>
      <c r="Q2866" s="65">
        <f t="shared" si="411"/>
        <v>1.103261870917542E-4</v>
      </c>
      <c r="R2866" s="65">
        <f t="shared" si="412"/>
        <v>9.7714673532045826E-2</v>
      </c>
      <c r="S2866" s="65">
        <f t="shared" si="413"/>
        <v>0.18315851357939236</v>
      </c>
      <c r="T2866" s="66">
        <f>(L2866*'Football Field'!$F$4)+(M2866*'Football Field'!$F$5)+(N2866*'Football Field'!$F$6)+(O2866*'Football Field'!$F$7)+(P2866*'Football Field'!$F$8)+(Q2866*'Football Field'!$F$9)+(R2866*'Football Field'!$F$10)+(S2866*'Football Field'!$F$11)</f>
        <v>130185394.13290249</v>
      </c>
    </row>
    <row r="2867" spans="2:20" x14ac:dyDescent="0.3">
      <c r="B2867" s="62">
        <f t="shared" si="405"/>
        <v>2840</v>
      </c>
      <c r="C2867" s="62">
        <v>0.22820115798371199</v>
      </c>
      <c r="D2867" s="62">
        <v>0.6233780872245539</v>
      </c>
      <c r="E2867" s="62">
        <v>0.26318217775620334</v>
      </c>
      <c r="F2867" s="62">
        <v>0.79126553424649415</v>
      </c>
      <c r="G2867" s="62">
        <v>0.63908090802979434</v>
      </c>
      <c r="H2867" s="62">
        <v>0.74085887044945575</v>
      </c>
      <c r="I2867" s="62">
        <v>3.4842723566864242E-2</v>
      </c>
      <c r="J2867" s="62">
        <v>0.56852905352293437</v>
      </c>
      <c r="K2867" s="62"/>
      <c r="L2867" s="65">
        <f t="shared" si="406"/>
        <v>5.8673514078001629E-2</v>
      </c>
      <c r="M2867" s="65">
        <f t="shared" si="407"/>
        <v>0.16027869139602793</v>
      </c>
      <c r="N2867" s="65">
        <f t="shared" si="408"/>
        <v>6.7667593574437052E-2</v>
      </c>
      <c r="O2867" s="65">
        <f t="shared" si="409"/>
        <v>0.20344475844580448</v>
      </c>
      <c r="P2867" s="65">
        <f t="shared" si="410"/>
        <v>0.16431609280854126</v>
      </c>
      <c r="Q2867" s="65">
        <f t="shared" si="411"/>
        <v>0.19048454332659934</v>
      </c>
      <c r="R2867" s="65">
        <f t="shared" si="412"/>
        <v>8.9585217260915243E-3</v>
      </c>
      <c r="S2867" s="65">
        <f t="shared" si="413"/>
        <v>0.14617628464449664</v>
      </c>
      <c r="T2867" s="66">
        <f>(L2867*'Football Field'!$F$4)+(M2867*'Football Field'!$F$5)+(N2867*'Football Field'!$F$6)+(O2867*'Football Field'!$F$7)+(P2867*'Football Field'!$F$8)+(Q2867*'Football Field'!$F$9)+(R2867*'Football Field'!$F$10)+(S2867*'Football Field'!$F$11)</f>
        <v>126246066.3115412</v>
      </c>
    </row>
    <row r="2868" spans="2:20" x14ac:dyDescent="0.3">
      <c r="B2868" s="62">
        <f t="shared" si="405"/>
        <v>2841</v>
      </c>
      <c r="C2868" s="62">
        <v>0.68455808618005287</v>
      </c>
      <c r="D2868" s="62">
        <v>0.22013683879813195</v>
      </c>
      <c r="E2868" s="62">
        <v>7.0513821091239048E-2</v>
      </c>
      <c r="F2868" s="62">
        <v>0.46592325743874485</v>
      </c>
      <c r="G2868" s="62">
        <v>0.42087520510189746</v>
      </c>
      <c r="H2868" s="62">
        <v>0.78756094372178864</v>
      </c>
      <c r="I2868" s="62">
        <v>0.74842010522735392</v>
      </c>
      <c r="J2868" s="62">
        <v>0.88052661850359903</v>
      </c>
      <c r="K2868" s="62"/>
      <c r="L2868" s="65">
        <f t="shared" si="406"/>
        <v>0.15999899638306264</v>
      </c>
      <c r="M2868" s="65">
        <f t="shared" si="407"/>
        <v>5.1451694145027066E-2</v>
      </c>
      <c r="N2868" s="65">
        <f t="shared" si="408"/>
        <v>1.6480910580852663E-2</v>
      </c>
      <c r="O2868" s="65">
        <f t="shared" si="409"/>
        <v>0.1088983609816261</v>
      </c>
      <c r="P2868" s="65">
        <f t="shared" si="410"/>
        <v>9.8369461669184838E-2</v>
      </c>
      <c r="Q2868" s="65">
        <f t="shared" si="411"/>
        <v>0.18407343822221817</v>
      </c>
      <c r="R2868" s="65">
        <f t="shared" si="412"/>
        <v>0.174925208140463</v>
      </c>
      <c r="S2868" s="65">
        <f t="shared" si="413"/>
        <v>0.20580192987756557</v>
      </c>
      <c r="T2868" s="66">
        <f>(L2868*'Football Field'!$F$4)+(M2868*'Football Field'!$F$5)+(N2868*'Football Field'!$F$6)+(O2868*'Football Field'!$F$7)+(P2868*'Football Field'!$F$8)+(Q2868*'Football Field'!$F$9)+(R2868*'Football Field'!$F$10)+(S2868*'Football Field'!$F$11)</f>
        <v>142186987.62364241</v>
      </c>
    </row>
    <row r="2869" spans="2:20" x14ac:dyDescent="0.3">
      <c r="B2869" s="62">
        <f t="shared" si="405"/>
        <v>2842</v>
      </c>
      <c r="C2869" s="62">
        <v>0.86353285331684404</v>
      </c>
      <c r="D2869" s="62">
        <v>0.40040915050898718</v>
      </c>
      <c r="E2869" s="62">
        <v>0.19135239273612992</v>
      </c>
      <c r="F2869" s="62">
        <v>0.9561323853683712</v>
      </c>
      <c r="G2869" s="62">
        <v>0.50776398032528325</v>
      </c>
      <c r="H2869" s="62">
        <v>0.84252885019635648</v>
      </c>
      <c r="I2869" s="62">
        <v>0.926661440392469</v>
      </c>
      <c r="J2869" s="62">
        <v>0.14304683414052799</v>
      </c>
      <c r="K2869" s="62"/>
      <c r="L2869" s="65">
        <f t="shared" si="406"/>
        <v>0.17873243138804826</v>
      </c>
      <c r="M2869" s="65">
        <f t="shared" si="407"/>
        <v>8.2875944725910144E-2</v>
      </c>
      <c r="N2869" s="65">
        <f t="shared" si="408"/>
        <v>3.9605764012663865E-2</v>
      </c>
      <c r="O2869" s="65">
        <f t="shared" si="409"/>
        <v>0.1978985111097335</v>
      </c>
      <c r="P2869" s="65">
        <f t="shared" si="410"/>
        <v>0.10509604866360761</v>
      </c>
      <c r="Q2869" s="65">
        <f t="shared" si="411"/>
        <v>0.1743850617052535</v>
      </c>
      <c r="R2869" s="65">
        <f t="shared" si="412"/>
        <v>0.19179866947589852</v>
      </c>
      <c r="S2869" s="65">
        <f t="shared" si="413"/>
        <v>2.9607568918884497E-2</v>
      </c>
      <c r="T2869" s="66">
        <f>(L2869*'Football Field'!$F$4)+(M2869*'Football Field'!$F$5)+(N2869*'Football Field'!$F$6)+(O2869*'Football Field'!$F$7)+(P2869*'Football Field'!$F$8)+(Q2869*'Football Field'!$F$9)+(R2869*'Football Field'!$F$10)+(S2869*'Football Field'!$F$11)</f>
        <v>144762972.78601599</v>
      </c>
    </row>
    <row r="2870" spans="2:20" x14ac:dyDescent="0.3">
      <c r="B2870" s="62">
        <f t="shared" si="405"/>
        <v>2843</v>
      </c>
      <c r="C2870" s="62">
        <v>0.45510468464463616</v>
      </c>
      <c r="D2870" s="62">
        <v>0.88194413649198844</v>
      </c>
      <c r="E2870" s="62">
        <v>0.15043837251096859</v>
      </c>
      <c r="F2870" s="62">
        <v>0.52498582526663784</v>
      </c>
      <c r="G2870" s="62">
        <v>0.92471387978610764</v>
      </c>
      <c r="H2870" s="62">
        <v>0.60146438357554088</v>
      </c>
      <c r="I2870" s="62">
        <v>0.7054967738479655</v>
      </c>
      <c r="J2870" s="62">
        <v>0.65350578861943254</v>
      </c>
      <c r="K2870" s="62"/>
      <c r="L2870" s="65">
        <f t="shared" si="406"/>
        <v>9.2922999270989015E-2</v>
      </c>
      <c r="M2870" s="65">
        <f t="shared" si="407"/>
        <v>0.18007482040377185</v>
      </c>
      <c r="N2870" s="65">
        <f t="shared" si="408"/>
        <v>3.0716415916661046E-2</v>
      </c>
      <c r="O2870" s="65">
        <f t="shared" si="409"/>
        <v>0.10719128830023637</v>
      </c>
      <c r="P2870" s="65">
        <f t="shared" si="410"/>
        <v>0.18880752072313486</v>
      </c>
      <c r="Q2870" s="65">
        <f t="shared" si="411"/>
        <v>0.12280663408278664</v>
      </c>
      <c r="R2870" s="65">
        <f t="shared" si="412"/>
        <v>0.1440479046115489</v>
      </c>
      <c r="S2870" s="65">
        <f t="shared" si="413"/>
        <v>0.13343241669087122</v>
      </c>
      <c r="T2870" s="66">
        <f>(L2870*'Football Field'!$F$4)+(M2870*'Football Field'!$F$5)+(N2870*'Football Field'!$F$6)+(O2870*'Football Field'!$F$7)+(P2870*'Football Field'!$F$8)+(Q2870*'Football Field'!$F$9)+(R2870*'Football Field'!$F$10)+(S2870*'Football Field'!$F$11)</f>
        <v>145027897.75727865</v>
      </c>
    </row>
    <row r="2871" spans="2:20" x14ac:dyDescent="0.3">
      <c r="B2871" s="62">
        <f t="shared" si="405"/>
        <v>2844</v>
      </c>
      <c r="C2871" s="62">
        <v>0.83467130003231027</v>
      </c>
      <c r="D2871" s="62">
        <v>0.52466855218691599</v>
      </c>
      <c r="E2871" s="62">
        <v>0.60703064003919549</v>
      </c>
      <c r="F2871" s="62">
        <v>0.56399497264482024</v>
      </c>
      <c r="G2871" s="62">
        <v>0.31231856072734199</v>
      </c>
      <c r="H2871" s="62">
        <v>0.10813006984302265</v>
      </c>
      <c r="I2871" s="62">
        <v>0.67850260121773354</v>
      </c>
      <c r="J2871" s="62">
        <v>0.8385622410009933</v>
      </c>
      <c r="K2871" s="62"/>
      <c r="L2871" s="65">
        <f t="shared" si="406"/>
        <v>0.18681600635835924</v>
      </c>
      <c r="M2871" s="65">
        <f t="shared" si="407"/>
        <v>0.1174312373955925</v>
      </c>
      <c r="N2871" s="65">
        <f t="shared" si="408"/>
        <v>0.13586550766138883</v>
      </c>
      <c r="O2871" s="65">
        <f t="shared" si="409"/>
        <v>0.12623327097938883</v>
      </c>
      <c r="P2871" s="65">
        <f t="shared" si="410"/>
        <v>6.9903093857922441E-2</v>
      </c>
      <c r="Q2871" s="65">
        <f t="shared" si="411"/>
        <v>2.4201656166375898E-2</v>
      </c>
      <c r="R2871" s="65">
        <f t="shared" si="412"/>
        <v>0.15186235139311569</v>
      </c>
      <c r="S2871" s="65">
        <f t="shared" si="413"/>
        <v>0.18768687618785662</v>
      </c>
      <c r="T2871" s="66">
        <f>(L2871*'Football Field'!$F$4)+(M2871*'Football Field'!$F$5)+(N2871*'Football Field'!$F$6)+(O2871*'Football Field'!$F$7)+(P2871*'Football Field'!$F$8)+(Q2871*'Football Field'!$F$9)+(R2871*'Football Field'!$F$10)+(S2871*'Football Field'!$F$11)</f>
        <v>139421244.43840027</v>
      </c>
    </row>
    <row r="2872" spans="2:20" x14ac:dyDescent="0.3">
      <c r="B2872" s="62">
        <f t="shared" si="405"/>
        <v>2845</v>
      </c>
      <c r="C2872" s="62">
        <v>0.47210262947182924</v>
      </c>
      <c r="D2872" s="62">
        <v>0.92227122597001987</v>
      </c>
      <c r="E2872" s="62">
        <v>0.39032898335365651</v>
      </c>
      <c r="F2872" s="62">
        <v>0.61360464139117998</v>
      </c>
      <c r="G2872" s="62">
        <v>0.29091764803464248</v>
      </c>
      <c r="H2872" s="62">
        <v>0.61154694232266615</v>
      </c>
      <c r="I2872" s="62">
        <v>0.45992446793991681</v>
      </c>
      <c r="J2872" s="62">
        <v>0.59369951333983728</v>
      </c>
      <c r="K2872" s="62"/>
      <c r="L2872" s="65">
        <f t="shared" si="406"/>
        <v>0.10841977253633116</v>
      </c>
      <c r="M2872" s="65">
        <f t="shared" si="407"/>
        <v>0.21180232918494993</v>
      </c>
      <c r="N2872" s="65">
        <f t="shared" si="408"/>
        <v>8.9640211571975714E-2</v>
      </c>
      <c r="O2872" s="65">
        <f t="shared" si="409"/>
        <v>0.14091613029416203</v>
      </c>
      <c r="P2872" s="65">
        <f t="shared" si="410"/>
        <v>6.6810102841425661E-2</v>
      </c>
      <c r="Q2872" s="65">
        <f t="shared" si="411"/>
        <v>0.14044357358502849</v>
      </c>
      <c r="R2872" s="65">
        <f t="shared" si="412"/>
        <v>0.10562302153183493</v>
      </c>
      <c r="S2872" s="65">
        <f t="shared" si="413"/>
        <v>0.13634485845429209</v>
      </c>
      <c r="T2872" s="66">
        <f>(L2872*'Football Field'!$F$4)+(M2872*'Football Field'!$F$5)+(N2872*'Football Field'!$F$6)+(O2872*'Football Field'!$F$7)+(P2872*'Football Field'!$F$8)+(Q2872*'Football Field'!$F$9)+(R2872*'Football Field'!$F$10)+(S2872*'Football Field'!$F$11)</f>
        <v>131320391.94073513</v>
      </c>
    </row>
    <row r="2873" spans="2:20" x14ac:dyDescent="0.3">
      <c r="B2873" s="62">
        <f t="shared" si="405"/>
        <v>2846</v>
      </c>
      <c r="C2873" s="62">
        <v>0.59899062296194372</v>
      </c>
      <c r="D2873" s="62">
        <v>0.7171999768225481</v>
      </c>
      <c r="E2873" s="62">
        <v>0.70935970080357669</v>
      </c>
      <c r="F2873" s="62">
        <v>0.73879936429899407</v>
      </c>
      <c r="G2873" s="62">
        <v>0.13253492404372302</v>
      </c>
      <c r="H2873" s="62">
        <v>0.89276348782864912</v>
      </c>
      <c r="I2873" s="62">
        <v>0.25328191455598681</v>
      </c>
      <c r="J2873" s="62">
        <v>0.18827150640027446</v>
      </c>
      <c r="K2873" s="62"/>
      <c r="L2873" s="65">
        <f t="shared" si="406"/>
        <v>0.14156513777122678</v>
      </c>
      <c r="M2873" s="65">
        <f t="shared" si="407"/>
        <v>0.16950267606251879</v>
      </c>
      <c r="N2873" s="65">
        <f t="shared" si="408"/>
        <v>0.16764970923425401</v>
      </c>
      <c r="O2873" s="65">
        <f t="shared" si="409"/>
        <v>0.17460746426230245</v>
      </c>
      <c r="P2873" s="65">
        <f t="shared" si="410"/>
        <v>3.1323236228592469E-2</v>
      </c>
      <c r="Q2873" s="65">
        <f t="shared" si="411"/>
        <v>0.21099526654795955</v>
      </c>
      <c r="R2873" s="65">
        <f t="shared" si="412"/>
        <v>5.986051826950959E-2</v>
      </c>
      <c r="S2873" s="65">
        <f t="shared" si="413"/>
        <v>4.4495991623636169E-2</v>
      </c>
      <c r="T2873" s="66">
        <f>(L2873*'Football Field'!$F$4)+(M2873*'Football Field'!$F$5)+(N2873*'Football Field'!$F$6)+(O2873*'Football Field'!$F$7)+(P2873*'Football Field'!$F$8)+(Q2873*'Football Field'!$F$9)+(R2873*'Football Field'!$F$10)+(S2873*'Football Field'!$F$11)</f>
        <v>123603439.62077564</v>
      </c>
    </row>
    <row r="2874" spans="2:20" x14ac:dyDescent="0.3">
      <c r="B2874" s="62">
        <f t="shared" si="405"/>
        <v>2847</v>
      </c>
      <c r="C2874" s="62">
        <v>0.93493386300691994</v>
      </c>
      <c r="D2874" s="62">
        <v>0.5148562778251764</v>
      </c>
      <c r="E2874" s="62">
        <v>0.38421698710168173</v>
      </c>
      <c r="F2874" s="62">
        <v>0.55757415916313102</v>
      </c>
      <c r="G2874" s="62">
        <v>0.68857092179468238</v>
      </c>
      <c r="H2874" s="62">
        <v>0.73392964962283325</v>
      </c>
      <c r="I2874" s="62">
        <v>0.57255362875185245</v>
      </c>
      <c r="J2874" s="62">
        <v>0.50578819505919892</v>
      </c>
      <c r="K2874" s="62"/>
      <c r="L2874" s="65">
        <f t="shared" si="406"/>
        <v>0.19109830295043567</v>
      </c>
      <c r="M2874" s="65">
        <f t="shared" si="407"/>
        <v>0.10523542343341244</v>
      </c>
      <c r="N2874" s="65">
        <f t="shared" si="408"/>
        <v>7.8533056834328582E-2</v>
      </c>
      <c r="O2874" s="65">
        <f t="shared" si="409"/>
        <v>0.11396685883470006</v>
      </c>
      <c r="P2874" s="65">
        <f t="shared" si="410"/>
        <v>0.1407422918587847</v>
      </c>
      <c r="Q2874" s="65">
        <f t="shared" si="411"/>
        <v>0.15001351012878353</v>
      </c>
      <c r="R2874" s="65">
        <f t="shared" si="412"/>
        <v>0.1170286275124286</v>
      </c>
      <c r="S2874" s="65">
        <f t="shared" si="413"/>
        <v>0.10338192844712638</v>
      </c>
      <c r="T2874" s="66">
        <f>(L2874*'Football Field'!$F$4)+(M2874*'Football Field'!$F$5)+(N2874*'Football Field'!$F$6)+(O2874*'Football Field'!$F$7)+(P2874*'Football Field'!$F$8)+(Q2874*'Football Field'!$F$9)+(R2874*'Football Field'!$F$10)+(S2874*'Football Field'!$F$11)</f>
        <v>138170399.24847069</v>
      </c>
    </row>
    <row r="2875" spans="2:20" x14ac:dyDescent="0.3">
      <c r="B2875" s="62">
        <f t="shared" si="405"/>
        <v>2848</v>
      </c>
      <c r="C2875" s="62">
        <v>0.58133586873286713</v>
      </c>
      <c r="D2875" s="62">
        <v>0.27360513664178421</v>
      </c>
      <c r="E2875" s="62">
        <v>0.98927048744772939</v>
      </c>
      <c r="F2875" s="62">
        <v>0.75913781986484363</v>
      </c>
      <c r="G2875" s="62">
        <v>0.82959567170057424</v>
      </c>
      <c r="H2875" s="62">
        <v>0.7088855561864269</v>
      </c>
      <c r="I2875" s="62">
        <v>0.21240527845697632</v>
      </c>
      <c r="J2875" s="62">
        <v>0.35934095837223123</v>
      </c>
      <c r="K2875" s="62"/>
      <c r="L2875" s="65">
        <f t="shared" si="406"/>
        <v>0.12333221589170923</v>
      </c>
      <c r="M2875" s="65">
        <f t="shared" si="407"/>
        <v>5.8046182243902067E-2</v>
      </c>
      <c r="N2875" s="65">
        <f t="shared" si="408"/>
        <v>0.20987681630438804</v>
      </c>
      <c r="O2875" s="65">
        <f t="shared" si="409"/>
        <v>0.16105345382387723</v>
      </c>
      <c r="P2875" s="65">
        <f t="shared" si="410"/>
        <v>0.17600130662506649</v>
      </c>
      <c r="Q2875" s="65">
        <f t="shared" si="411"/>
        <v>0.15039227950731093</v>
      </c>
      <c r="R2875" s="65">
        <f t="shared" si="412"/>
        <v>4.5062441642031346E-2</v>
      </c>
      <c r="S2875" s="65">
        <f t="shared" si="413"/>
        <v>7.6235303961714906E-2</v>
      </c>
      <c r="T2875" s="66">
        <f>(L2875*'Football Field'!$F$4)+(M2875*'Football Field'!$F$5)+(N2875*'Football Field'!$F$6)+(O2875*'Football Field'!$F$7)+(P2875*'Football Field'!$F$8)+(Q2875*'Football Field'!$F$9)+(R2875*'Football Field'!$F$10)+(S2875*'Football Field'!$F$11)</f>
        <v>135110373.17348868</v>
      </c>
    </row>
    <row r="2876" spans="2:20" x14ac:dyDescent="0.3">
      <c r="B2876" s="62">
        <f t="shared" si="405"/>
        <v>2849</v>
      </c>
      <c r="C2876" s="62">
        <v>0.72963729736167571</v>
      </c>
      <c r="D2876" s="62">
        <v>0.638266423744691</v>
      </c>
      <c r="E2876" s="62">
        <v>0.38376130867081926</v>
      </c>
      <c r="F2876" s="62">
        <v>0.7030872060392761</v>
      </c>
      <c r="G2876" s="62">
        <v>0.92770666276408742</v>
      </c>
      <c r="H2876" s="62">
        <v>0.39675615699397271</v>
      </c>
      <c r="I2876" s="62">
        <v>0.19792102956782365</v>
      </c>
      <c r="J2876" s="62">
        <v>0.88021308473203885</v>
      </c>
      <c r="K2876" s="62"/>
      <c r="L2876" s="65">
        <f t="shared" si="406"/>
        <v>0.15021306310177096</v>
      </c>
      <c r="M2876" s="65">
        <f t="shared" si="407"/>
        <v>0.13140221166377403</v>
      </c>
      <c r="N2876" s="65">
        <f t="shared" si="408"/>
        <v>7.9006325312360376E-2</v>
      </c>
      <c r="O2876" s="65">
        <f t="shared" si="409"/>
        <v>0.14474710000258403</v>
      </c>
      <c r="P2876" s="65">
        <f t="shared" si="410"/>
        <v>0.19099031803556316</v>
      </c>
      <c r="Q2876" s="65">
        <f t="shared" si="411"/>
        <v>8.1681621624955805E-2</v>
      </c>
      <c r="R2876" s="65">
        <f t="shared" si="412"/>
        <v>4.074671650029682E-2</v>
      </c>
      <c r="S2876" s="65">
        <f t="shared" si="413"/>
        <v>0.18121264375869481</v>
      </c>
      <c r="T2876" s="66">
        <f>(L2876*'Football Field'!$F$4)+(M2876*'Football Field'!$F$5)+(N2876*'Football Field'!$F$6)+(O2876*'Football Field'!$F$7)+(P2876*'Football Field'!$F$8)+(Q2876*'Football Field'!$F$9)+(R2876*'Football Field'!$F$10)+(S2876*'Football Field'!$F$11)</f>
        <v>132649750.2778364</v>
      </c>
    </row>
    <row r="2877" spans="2:20" x14ac:dyDescent="0.3">
      <c r="B2877" s="62">
        <f t="shared" si="405"/>
        <v>2850</v>
      </c>
      <c r="C2877" s="62">
        <v>0.84633490756837071</v>
      </c>
      <c r="D2877" s="62">
        <v>0.86516130313357631</v>
      </c>
      <c r="E2877" s="62">
        <v>0.33819019272361572</v>
      </c>
      <c r="F2877" s="62">
        <v>0.5431336516149341</v>
      </c>
      <c r="G2877" s="62">
        <v>6.4208002151649901E-2</v>
      </c>
      <c r="H2877" s="62">
        <v>0.61110442500435147</v>
      </c>
      <c r="I2877" s="62">
        <v>0.34932041204634889</v>
      </c>
      <c r="J2877" s="62">
        <v>0.43978181252088189</v>
      </c>
      <c r="K2877" s="62"/>
      <c r="L2877" s="65">
        <f t="shared" si="406"/>
        <v>0.20859895193084688</v>
      </c>
      <c r="M2877" s="65">
        <f t="shared" si="407"/>
        <v>0.21323915564738824</v>
      </c>
      <c r="N2877" s="65">
        <f t="shared" si="408"/>
        <v>8.3354850573427786E-2</v>
      </c>
      <c r="O2877" s="65">
        <f t="shared" si="409"/>
        <v>0.13386793983337658</v>
      </c>
      <c r="P2877" s="65">
        <f t="shared" si="410"/>
        <v>1.58255577486336E-2</v>
      </c>
      <c r="Q2877" s="65">
        <f t="shared" si="411"/>
        <v>0.15062092020104048</v>
      </c>
      <c r="R2877" s="65">
        <f t="shared" si="412"/>
        <v>8.6098152385417667E-2</v>
      </c>
      <c r="S2877" s="65">
        <f t="shared" si="413"/>
        <v>0.10839447167986882</v>
      </c>
      <c r="T2877" s="66">
        <f>(L2877*'Football Field'!$F$4)+(M2877*'Football Field'!$F$5)+(N2877*'Football Field'!$F$6)+(O2877*'Football Field'!$F$7)+(P2877*'Football Field'!$F$8)+(Q2877*'Football Field'!$F$9)+(R2877*'Football Field'!$F$10)+(S2877*'Football Field'!$F$11)</f>
        <v>123512754.6093138</v>
      </c>
    </row>
    <row r="2878" spans="2:20" x14ac:dyDescent="0.3">
      <c r="B2878" s="62">
        <f t="shared" si="405"/>
        <v>2851</v>
      </c>
      <c r="C2878" s="62">
        <v>0.89755910411466011</v>
      </c>
      <c r="D2878" s="62">
        <v>0.91391234666242716</v>
      </c>
      <c r="E2878" s="62">
        <v>0.93543619727275773</v>
      </c>
      <c r="F2878" s="62">
        <v>0.872932754666087</v>
      </c>
      <c r="G2878" s="62">
        <v>0.27330526151008572</v>
      </c>
      <c r="H2878" s="62">
        <v>0.38167835510912518</v>
      </c>
      <c r="I2878" s="62">
        <v>0.74214712684382533</v>
      </c>
      <c r="J2878" s="62">
        <v>0.62177599770480474</v>
      </c>
      <c r="K2878" s="62"/>
      <c r="L2878" s="65">
        <f t="shared" si="406"/>
        <v>0.15917704433479041</v>
      </c>
      <c r="M2878" s="65">
        <f t="shared" si="407"/>
        <v>0.1620771996583901</v>
      </c>
      <c r="N2878" s="65">
        <f t="shared" si="408"/>
        <v>0.16589433315650715</v>
      </c>
      <c r="O2878" s="65">
        <f t="shared" si="409"/>
        <v>0.15480970016769385</v>
      </c>
      <c r="P2878" s="65">
        <f t="shared" si="410"/>
        <v>4.8469146520700793E-2</v>
      </c>
      <c r="Q2878" s="65">
        <f t="shared" si="411"/>
        <v>6.7688503380245277E-2</v>
      </c>
      <c r="R2878" s="65">
        <f t="shared" si="412"/>
        <v>0.13161560678400278</v>
      </c>
      <c r="S2878" s="65">
        <f t="shared" si="413"/>
        <v>0.11026846599766967</v>
      </c>
      <c r="T2878" s="66">
        <f>(L2878*'Football Field'!$F$4)+(M2878*'Football Field'!$F$5)+(N2878*'Football Field'!$F$6)+(O2878*'Football Field'!$F$7)+(P2878*'Football Field'!$F$8)+(Q2878*'Football Field'!$F$9)+(R2878*'Football Field'!$F$10)+(S2878*'Football Field'!$F$11)</f>
        <v>135232573.66916215</v>
      </c>
    </row>
    <row r="2879" spans="2:20" x14ac:dyDescent="0.3">
      <c r="B2879" s="62">
        <f t="shared" si="405"/>
        <v>2852</v>
      </c>
      <c r="C2879" s="62">
        <v>0.22001859694910608</v>
      </c>
      <c r="D2879" s="62">
        <v>0.15564239256142998</v>
      </c>
      <c r="E2879" s="62">
        <v>0.67059445271211959</v>
      </c>
      <c r="F2879" s="62">
        <v>0.60757850833966298</v>
      </c>
      <c r="G2879" s="62">
        <v>0.32263777696038409</v>
      </c>
      <c r="H2879" s="62">
        <v>0.22951673904412551</v>
      </c>
      <c r="I2879" s="62">
        <v>0.26891185682471552</v>
      </c>
      <c r="J2879" s="62">
        <v>0.93242868397723244</v>
      </c>
      <c r="K2879" s="62"/>
      <c r="L2879" s="65">
        <f t="shared" si="406"/>
        <v>6.4572160913515628E-2</v>
      </c>
      <c r="M2879" s="65">
        <f t="shared" si="407"/>
        <v>4.5678709694553649E-2</v>
      </c>
      <c r="N2879" s="65">
        <f t="shared" si="408"/>
        <v>0.19680942206105576</v>
      </c>
      <c r="O2879" s="65">
        <f t="shared" si="409"/>
        <v>0.17831518677113314</v>
      </c>
      <c r="P2879" s="65">
        <f t="shared" si="410"/>
        <v>9.4689352352719525E-2</v>
      </c>
      <c r="Q2879" s="65">
        <f t="shared" si="411"/>
        <v>6.7359723275259534E-2</v>
      </c>
      <c r="R2879" s="65">
        <f t="shared" si="412"/>
        <v>7.8921599952091484E-2</v>
      </c>
      <c r="S2879" s="65">
        <f t="shared" si="413"/>
        <v>0.27365384497967132</v>
      </c>
      <c r="T2879" s="66">
        <f>(L2879*'Football Field'!$F$4)+(M2879*'Football Field'!$F$5)+(N2879*'Football Field'!$F$6)+(O2879*'Football Field'!$F$7)+(P2879*'Football Field'!$F$8)+(Q2879*'Football Field'!$F$9)+(R2879*'Football Field'!$F$10)+(S2879*'Football Field'!$F$11)</f>
        <v>134776549.58290288</v>
      </c>
    </row>
    <row r="2880" spans="2:20" x14ac:dyDescent="0.3">
      <c r="B2880" s="62">
        <f t="shared" si="405"/>
        <v>2853</v>
      </c>
      <c r="C2880" s="62">
        <v>0.19666589868476259</v>
      </c>
      <c r="D2880" s="62">
        <v>0.41564347180245209</v>
      </c>
      <c r="E2880" s="62">
        <v>0.16827475304384609</v>
      </c>
      <c r="F2880" s="62">
        <v>0.91129332740011526</v>
      </c>
      <c r="G2880" s="62">
        <v>0.8965651257519559</v>
      </c>
      <c r="H2880" s="62">
        <v>0.32182396371529387</v>
      </c>
      <c r="I2880" s="62">
        <v>0.77436982689712197</v>
      </c>
      <c r="J2880" s="62">
        <v>0.3539467194144067</v>
      </c>
      <c r="K2880" s="62"/>
      <c r="L2880" s="65">
        <f t="shared" si="406"/>
        <v>4.86967568729599E-2</v>
      </c>
      <c r="M2880" s="65">
        <f t="shared" si="407"/>
        <v>0.1029181430413649</v>
      </c>
      <c r="N2880" s="65">
        <f t="shared" si="408"/>
        <v>4.1666780014406407E-2</v>
      </c>
      <c r="O2880" s="65">
        <f t="shared" si="409"/>
        <v>0.22564679439157048</v>
      </c>
      <c r="P2880" s="65">
        <f t="shared" si="410"/>
        <v>0.22199992088867626</v>
      </c>
      <c r="Q2880" s="65">
        <f t="shared" si="411"/>
        <v>7.9687344993431553E-2</v>
      </c>
      <c r="R2880" s="65">
        <f t="shared" si="412"/>
        <v>0.19174294802684497</v>
      </c>
      <c r="S2880" s="65">
        <f t="shared" si="413"/>
        <v>8.7641311770745467E-2</v>
      </c>
      <c r="T2880" s="66">
        <f>(L2880*'Football Field'!$F$4)+(M2880*'Football Field'!$F$5)+(N2880*'Football Field'!$F$6)+(O2880*'Football Field'!$F$7)+(P2880*'Football Field'!$F$8)+(Q2880*'Football Field'!$F$9)+(R2880*'Football Field'!$F$10)+(S2880*'Football Field'!$F$11)</f>
        <v>155602797.09847406</v>
      </c>
    </row>
    <row r="2881" spans="2:20" x14ac:dyDescent="0.3">
      <c r="B2881" s="62">
        <f t="shared" si="405"/>
        <v>2854</v>
      </c>
      <c r="C2881" s="62">
        <v>0.25469822320607971</v>
      </c>
      <c r="D2881" s="62">
        <v>0.86432410038041751</v>
      </c>
      <c r="E2881" s="62">
        <v>0.78262797898168424</v>
      </c>
      <c r="F2881" s="62">
        <v>0.96036978538860762</v>
      </c>
      <c r="G2881" s="62">
        <v>0.18633176903082105</v>
      </c>
      <c r="H2881" s="62">
        <v>0.58292956739910295</v>
      </c>
      <c r="I2881" s="62">
        <v>0.37033885864483751</v>
      </c>
      <c r="J2881" s="62">
        <v>2.9361248191191347E-2</v>
      </c>
      <c r="K2881" s="62"/>
      <c r="L2881" s="65">
        <f t="shared" si="406"/>
        <v>6.3185162530084979E-2</v>
      </c>
      <c r="M2881" s="65">
        <f t="shared" si="407"/>
        <v>0.2144202581147121</v>
      </c>
      <c r="N2881" s="65">
        <f t="shared" si="408"/>
        <v>0.19415320385858606</v>
      </c>
      <c r="O2881" s="65">
        <f t="shared" si="409"/>
        <v>0.23824713111431525</v>
      </c>
      <c r="P2881" s="65">
        <f t="shared" si="410"/>
        <v>4.6224912614347788E-2</v>
      </c>
      <c r="Q2881" s="65">
        <f t="shared" si="411"/>
        <v>0.14461231411851186</v>
      </c>
      <c r="R2881" s="65">
        <f t="shared" si="412"/>
        <v>9.1873122160522638E-2</v>
      </c>
      <c r="S2881" s="65">
        <f t="shared" si="413"/>
        <v>7.283895488919551E-3</v>
      </c>
      <c r="T2881" s="66">
        <f>(L2881*'Football Field'!$F$4)+(M2881*'Football Field'!$F$5)+(N2881*'Football Field'!$F$6)+(O2881*'Football Field'!$F$7)+(P2881*'Football Field'!$F$8)+(Q2881*'Football Field'!$F$9)+(R2881*'Football Field'!$F$10)+(S2881*'Football Field'!$F$11)</f>
        <v>130360297.36979346</v>
      </c>
    </row>
    <row r="2882" spans="2:20" x14ac:dyDescent="0.3">
      <c r="B2882" s="62">
        <f t="shared" si="405"/>
        <v>2855</v>
      </c>
      <c r="C2882" s="62">
        <v>4.3165069514845666E-2</v>
      </c>
      <c r="D2882" s="62">
        <v>0.14177074939835699</v>
      </c>
      <c r="E2882" s="62">
        <v>0.57245046241264541</v>
      </c>
      <c r="F2882" s="62">
        <v>0.16790430331438644</v>
      </c>
      <c r="G2882" s="62">
        <v>0.25126081171423187</v>
      </c>
      <c r="H2882" s="62">
        <v>0.5988075228383829</v>
      </c>
      <c r="I2882" s="62">
        <v>0.73985355474824521</v>
      </c>
      <c r="J2882" s="62">
        <v>0.8017774088895071</v>
      </c>
      <c r="K2882" s="62"/>
      <c r="L2882" s="65">
        <f t="shared" si="406"/>
        <v>1.3013325647532614E-2</v>
      </c>
      <c r="M2882" s="65">
        <f t="shared" si="407"/>
        <v>4.2740784387733752E-2</v>
      </c>
      <c r="N2882" s="65">
        <f t="shared" si="408"/>
        <v>0.17258131095779422</v>
      </c>
      <c r="O2882" s="65">
        <f t="shared" si="409"/>
        <v>5.0619480084486378E-2</v>
      </c>
      <c r="P2882" s="65">
        <f t="shared" si="410"/>
        <v>7.5749646694675724E-2</v>
      </c>
      <c r="Q2882" s="65">
        <f t="shared" si="411"/>
        <v>0.18052738898539594</v>
      </c>
      <c r="R2882" s="65">
        <f t="shared" si="412"/>
        <v>0.22304968687962365</v>
      </c>
      <c r="S2882" s="65">
        <f t="shared" si="413"/>
        <v>0.24171837636275775</v>
      </c>
      <c r="T2882" s="66">
        <f>(L2882*'Football Field'!$F$4)+(M2882*'Football Field'!$F$5)+(N2882*'Football Field'!$F$6)+(O2882*'Football Field'!$F$7)+(P2882*'Football Field'!$F$8)+(Q2882*'Football Field'!$F$9)+(R2882*'Football Field'!$F$10)+(S2882*'Football Field'!$F$11)</f>
        <v>151696137.42909288</v>
      </c>
    </row>
    <row r="2883" spans="2:20" x14ac:dyDescent="0.3">
      <c r="B2883" s="62">
        <f t="shared" si="405"/>
        <v>2856</v>
      </c>
      <c r="C2883" s="62">
        <v>0.37696744793172521</v>
      </c>
      <c r="D2883" s="62">
        <v>0.13157194758533186</v>
      </c>
      <c r="E2883" s="62">
        <v>0.81142012827871002</v>
      </c>
      <c r="F2883" s="62">
        <v>0.19833779819220854</v>
      </c>
      <c r="G2883" s="62">
        <v>0.8057584520663259</v>
      </c>
      <c r="H2883" s="62">
        <v>0.76787174512669532</v>
      </c>
      <c r="I2883" s="62">
        <v>0.10163831040508708</v>
      </c>
      <c r="J2883" s="62">
        <v>0.67980976237457102</v>
      </c>
      <c r="K2883" s="62"/>
      <c r="L2883" s="65">
        <f t="shared" si="406"/>
        <v>9.7322719933005244E-2</v>
      </c>
      <c r="M2883" s="65">
        <f t="shared" si="407"/>
        <v>3.3968290567642001E-2</v>
      </c>
      <c r="N2883" s="65">
        <f t="shared" si="408"/>
        <v>0.20948655998216253</v>
      </c>
      <c r="O2883" s="65">
        <f t="shared" si="409"/>
        <v>5.120541333607475E-2</v>
      </c>
      <c r="P2883" s="65">
        <f t="shared" si="410"/>
        <v>0.20802486950625435</v>
      </c>
      <c r="Q2883" s="65">
        <f t="shared" si="411"/>
        <v>0.19824355446459765</v>
      </c>
      <c r="R2883" s="65">
        <f t="shared" si="412"/>
        <v>2.6240241358478491E-2</v>
      </c>
      <c r="S2883" s="65">
        <f t="shared" si="413"/>
        <v>0.17550835085178498</v>
      </c>
      <c r="T2883" s="66">
        <f>(L2883*'Football Field'!$F$4)+(M2883*'Football Field'!$F$5)+(N2883*'Football Field'!$F$6)+(O2883*'Football Field'!$F$7)+(P2883*'Football Field'!$F$8)+(Q2883*'Football Field'!$F$9)+(R2883*'Football Field'!$F$10)+(S2883*'Football Field'!$F$11)</f>
        <v>135302935.14826393</v>
      </c>
    </row>
    <row r="2884" spans="2:20" x14ac:dyDescent="0.3">
      <c r="B2884" s="62">
        <f t="shared" si="405"/>
        <v>2857</v>
      </c>
      <c r="C2884" s="62">
        <v>0.42063355695492644</v>
      </c>
      <c r="D2884" s="62">
        <v>0.86437293011367211</v>
      </c>
      <c r="E2884" s="62">
        <v>0.17865581389928764</v>
      </c>
      <c r="F2884" s="62">
        <v>0.18190988517571782</v>
      </c>
      <c r="G2884" s="62">
        <v>0.38498142012611691</v>
      </c>
      <c r="H2884" s="62">
        <v>2.8432001583418964E-2</v>
      </c>
      <c r="I2884" s="62">
        <v>0.95279874533170816</v>
      </c>
      <c r="J2884" s="62">
        <v>0.61478465584633679</v>
      </c>
      <c r="K2884" s="62"/>
      <c r="L2884" s="65">
        <f t="shared" si="406"/>
        <v>0.11598664079118025</v>
      </c>
      <c r="M2884" s="65">
        <f t="shared" si="407"/>
        <v>0.23834454217226772</v>
      </c>
      <c r="N2884" s="65">
        <f t="shared" si="408"/>
        <v>4.9263039929581948E-2</v>
      </c>
      <c r="O2884" s="65">
        <f t="shared" si="409"/>
        <v>5.0160326391890157E-2</v>
      </c>
      <c r="P2884" s="65">
        <f t="shared" si="410"/>
        <v>0.10615582363589501</v>
      </c>
      <c r="Q2884" s="65">
        <f t="shared" si="411"/>
        <v>7.8399174295636538E-3</v>
      </c>
      <c r="R2884" s="65">
        <f t="shared" si="412"/>
        <v>0.26272731690999662</v>
      </c>
      <c r="S2884" s="65">
        <f t="shared" si="413"/>
        <v>0.16952239273962494</v>
      </c>
      <c r="T2884" s="66">
        <f>(L2884*'Football Field'!$F$4)+(M2884*'Football Field'!$F$5)+(N2884*'Football Field'!$F$6)+(O2884*'Football Field'!$F$7)+(P2884*'Football Field'!$F$8)+(Q2884*'Football Field'!$F$9)+(R2884*'Football Field'!$F$10)+(S2884*'Football Field'!$F$11)</f>
        <v>154788433.95878428</v>
      </c>
    </row>
    <row r="2885" spans="2:20" x14ac:dyDescent="0.3">
      <c r="B2885" s="62">
        <f t="shared" si="405"/>
        <v>2858</v>
      </c>
      <c r="C2885" s="62">
        <v>0.76759102329413931</v>
      </c>
      <c r="D2885" s="62">
        <v>0.50542147149723837</v>
      </c>
      <c r="E2885" s="62">
        <v>0.4206996359853723</v>
      </c>
      <c r="F2885" s="62">
        <v>0.44991093742582855</v>
      </c>
      <c r="G2885" s="62">
        <v>5.7786423255325459E-2</v>
      </c>
      <c r="H2885" s="62">
        <v>0.24007336268796764</v>
      </c>
      <c r="I2885" s="62">
        <v>6.9472151871446952E-2</v>
      </c>
      <c r="J2885" s="62">
        <v>0.38339231787812367</v>
      </c>
      <c r="K2885" s="62"/>
      <c r="L2885" s="65">
        <f t="shared" si="406"/>
        <v>0.26520349405096771</v>
      </c>
      <c r="M2885" s="65">
        <f t="shared" si="407"/>
        <v>0.17462364220234702</v>
      </c>
      <c r="N2885" s="65">
        <f t="shared" si="408"/>
        <v>0.14535216023043196</v>
      </c>
      <c r="O2885" s="65">
        <f t="shared" si="409"/>
        <v>0.15544469515161805</v>
      </c>
      <c r="P2885" s="65">
        <f t="shared" si="410"/>
        <v>1.9965269122418902E-2</v>
      </c>
      <c r="Q2885" s="65">
        <f t="shared" si="411"/>
        <v>8.2945595611814069E-2</v>
      </c>
      <c r="R2885" s="65">
        <f t="shared" si="412"/>
        <v>2.4002700469944224E-2</v>
      </c>
      <c r="S2885" s="65">
        <f t="shared" si="413"/>
        <v>0.13246244316045797</v>
      </c>
      <c r="T2885" s="66">
        <f>(L2885*'Football Field'!$F$4)+(M2885*'Football Field'!$F$5)+(N2885*'Football Field'!$F$6)+(O2885*'Football Field'!$F$7)+(P2885*'Football Field'!$F$8)+(Q2885*'Football Field'!$F$9)+(R2885*'Football Field'!$F$10)+(S2885*'Football Field'!$F$11)</f>
        <v>117047471.52608174</v>
      </c>
    </row>
    <row r="2886" spans="2:20" x14ac:dyDescent="0.3">
      <c r="B2886" s="62">
        <f t="shared" si="405"/>
        <v>2859</v>
      </c>
      <c r="C2886" s="62">
        <v>2.6539576735795656E-2</v>
      </c>
      <c r="D2886" s="62">
        <v>0.72507046312456935</v>
      </c>
      <c r="E2886" s="62">
        <v>0.31953149291756811</v>
      </c>
      <c r="F2886" s="62">
        <v>0.22525027078071669</v>
      </c>
      <c r="G2886" s="62">
        <v>0.85673590359709606</v>
      </c>
      <c r="H2886" s="62">
        <v>0.64098948912445697</v>
      </c>
      <c r="I2886" s="62">
        <v>0.62211405043322199</v>
      </c>
      <c r="J2886" s="62">
        <v>0.10956561451691516</v>
      </c>
      <c r="K2886" s="62"/>
      <c r="L2886" s="65">
        <f t="shared" si="406"/>
        <v>7.5272563282430781E-3</v>
      </c>
      <c r="M2886" s="65">
        <f t="shared" si="407"/>
        <v>0.20564725980031459</v>
      </c>
      <c r="N2886" s="65">
        <f t="shared" si="408"/>
        <v>9.0626744958320266E-2</v>
      </c>
      <c r="O2886" s="65">
        <f t="shared" si="409"/>
        <v>6.38863438950691E-2</v>
      </c>
      <c r="P2886" s="65">
        <f t="shared" si="410"/>
        <v>0.24299071594786517</v>
      </c>
      <c r="Q2886" s="65">
        <f t="shared" si="411"/>
        <v>0.18179989215282849</v>
      </c>
      <c r="R2886" s="65">
        <f t="shared" si="412"/>
        <v>0.17644636798959909</v>
      </c>
      <c r="S2886" s="65">
        <f t="shared" si="413"/>
        <v>3.10754189277603E-2</v>
      </c>
      <c r="T2886" s="66">
        <f>(L2886*'Football Field'!$F$4)+(M2886*'Football Field'!$F$5)+(N2886*'Football Field'!$F$6)+(O2886*'Football Field'!$F$7)+(P2886*'Football Field'!$F$8)+(Q2886*'Football Field'!$F$9)+(R2886*'Football Field'!$F$10)+(S2886*'Football Field'!$F$11)</f>
        <v>154762629.1136246</v>
      </c>
    </row>
    <row r="2887" spans="2:20" x14ac:dyDescent="0.3">
      <c r="B2887" s="62">
        <f t="shared" si="405"/>
        <v>2860</v>
      </c>
      <c r="C2887" s="62">
        <v>0.25693789370053255</v>
      </c>
      <c r="D2887" s="62">
        <v>0.6902730792707692</v>
      </c>
      <c r="E2887" s="62">
        <v>0.19921471126019885</v>
      </c>
      <c r="F2887" s="62">
        <v>0.26914371807848159</v>
      </c>
      <c r="G2887" s="62">
        <v>0.15993391349504094</v>
      </c>
      <c r="H2887" s="62">
        <v>2.9949022416554283E-2</v>
      </c>
      <c r="I2887" s="62">
        <v>0.39189575792260345</v>
      </c>
      <c r="J2887" s="62">
        <v>0.88851639870458221</v>
      </c>
      <c r="K2887" s="62"/>
      <c r="L2887" s="65">
        <f t="shared" si="406"/>
        <v>8.9033249537240539E-2</v>
      </c>
      <c r="M2887" s="65">
        <f t="shared" si="407"/>
        <v>0.23919109178649905</v>
      </c>
      <c r="N2887" s="65">
        <f t="shared" si="408"/>
        <v>6.9031207673054276E-2</v>
      </c>
      <c r="O2887" s="65">
        <f t="shared" si="409"/>
        <v>9.3262770500451495E-2</v>
      </c>
      <c r="P2887" s="65">
        <f t="shared" si="410"/>
        <v>5.541975854393761E-2</v>
      </c>
      <c r="Q2887" s="65">
        <f t="shared" si="411"/>
        <v>1.0377833910778889E-2</v>
      </c>
      <c r="R2887" s="65">
        <f t="shared" si="412"/>
        <v>0.13579839199731419</v>
      </c>
      <c r="S2887" s="65">
        <f t="shared" si="413"/>
        <v>0.30788569605072391</v>
      </c>
      <c r="T2887" s="66">
        <f>(L2887*'Football Field'!$F$4)+(M2887*'Football Field'!$F$5)+(N2887*'Football Field'!$F$6)+(O2887*'Football Field'!$F$7)+(P2887*'Football Field'!$F$8)+(Q2887*'Football Field'!$F$9)+(R2887*'Football Field'!$F$10)+(S2887*'Football Field'!$F$11)</f>
        <v>135032986.00018883</v>
      </c>
    </row>
    <row r="2888" spans="2:20" x14ac:dyDescent="0.3">
      <c r="B2888" s="62">
        <f t="shared" si="405"/>
        <v>2861</v>
      </c>
      <c r="C2888" s="62">
        <v>0.57756526217660709</v>
      </c>
      <c r="D2888" s="62">
        <v>0.83365856756813661</v>
      </c>
      <c r="E2888" s="62">
        <v>0.32274886733904751</v>
      </c>
      <c r="F2888" s="62">
        <v>0.60773788634418568</v>
      </c>
      <c r="G2888" s="62">
        <v>0.3994135407167384</v>
      </c>
      <c r="H2888" s="62">
        <v>0.57666352321819525</v>
      </c>
      <c r="I2888" s="62">
        <v>0.1699208569797066</v>
      </c>
      <c r="J2888" s="62">
        <v>4.7295758139852651E-2</v>
      </c>
      <c r="K2888" s="62"/>
      <c r="L2888" s="65">
        <f t="shared" si="406"/>
        <v>0.16338460134444355</v>
      </c>
      <c r="M2888" s="65">
        <f t="shared" si="407"/>
        <v>0.23582957916511724</v>
      </c>
      <c r="N2888" s="65">
        <f t="shared" si="408"/>
        <v>9.1300842481133501E-2</v>
      </c>
      <c r="O2888" s="65">
        <f t="shared" si="409"/>
        <v>0.17191998685664933</v>
      </c>
      <c r="P2888" s="65">
        <f t="shared" si="410"/>
        <v>0.11298813553233136</v>
      </c>
      <c r="Q2888" s="65">
        <f t="shared" si="411"/>
        <v>0.16312951283776703</v>
      </c>
      <c r="R2888" s="65">
        <f t="shared" si="412"/>
        <v>4.8068076970402017E-2</v>
      </c>
      <c r="S2888" s="65">
        <f t="shared" si="413"/>
        <v>1.3379264812155848E-2</v>
      </c>
      <c r="T2888" s="66">
        <f>(L2888*'Football Field'!$F$4)+(M2888*'Football Field'!$F$5)+(N2888*'Football Field'!$F$6)+(O2888*'Football Field'!$F$7)+(P2888*'Football Field'!$F$8)+(Q2888*'Football Field'!$F$9)+(R2888*'Football Field'!$F$10)+(S2888*'Football Field'!$F$11)</f>
        <v>126087555.16669115</v>
      </c>
    </row>
    <row r="2889" spans="2:20" x14ac:dyDescent="0.3">
      <c r="B2889" s="62">
        <f t="shared" si="405"/>
        <v>2862</v>
      </c>
      <c r="C2889" s="62">
        <v>2.0150435829494606E-3</v>
      </c>
      <c r="D2889" s="62">
        <v>0.72883528458422586</v>
      </c>
      <c r="E2889" s="62">
        <v>0.55431870077380152</v>
      </c>
      <c r="F2889" s="62">
        <v>0.13650469196849557</v>
      </c>
      <c r="G2889" s="62">
        <v>0.20670207530405671</v>
      </c>
      <c r="H2889" s="62">
        <v>0.62466221615584483</v>
      </c>
      <c r="I2889" s="62">
        <v>0.90743178745586639</v>
      </c>
      <c r="J2889" s="62">
        <v>0.90423775213561508</v>
      </c>
      <c r="K2889" s="62"/>
      <c r="L2889" s="65">
        <f t="shared" si="406"/>
        <v>4.9574134355062844E-4</v>
      </c>
      <c r="M2889" s="65">
        <f t="shared" si="407"/>
        <v>0.17930817291704745</v>
      </c>
      <c r="N2889" s="65">
        <f t="shared" si="408"/>
        <v>0.13637357514352849</v>
      </c>
      <c r="O2889" s="65">
        <f t="shared" si="409"/>
        <v>3.3582906082048718E-2</v>
      </c>
      <c r="P2889" s="65">
        <f t="shared" si="410"/>
        <v>5.0852877522354969E-2</v>
      </c>
      <c r="Q2889" s="65">
        <f t="shared" si="411"/>
        <v>0.15367949801320921</v>
      </c>
      <c r="R2889" s="65">
        <f t="shared" si="412"/>
        <v>0.22324651302849871</v>
      </c>
      <c r="S2889" s="65">
        <f t="shared" si="413"/>
        <v>0.22246071594976166</v>
      </c>
      <c r="T2889" s="66">
        <f>(L2889*'Football Field'!$F$4)+(M2889*'Football Field'!$F$5)+(N2889*'Football Field'!$F$6)+(O2889*'Football Field'!$F$7)+(P2889*'Football Field'!$F$8)+(Q2889*'Football Field'!$F$9)+(R2889*'Football Field'!$F$10)+(S2889*'Football Field'!$F$11)</f>
        <v>148088497.31736267</v>
      </c>
    </row>
    <row r="2890" spans="2:20" x14ac:dyDescent="0.3">
      <c r="B2890" s="62">
        <f t="shared" si="405"/>
        <v>2863</v>
      </c>
      <c r="C2890" s="62">
        <v>6.3273364295262202E-2</v>
      </c>
      <c r="D2890" s="62">
        <v>8.4687755444535107E-2</v>
      </c>
      <c r="E2890" s="62">
        <v>0.50020384921573191</v>
      </c>
      <c r="F2890" s="62">
        <v>0.83823919462401653</v>
      </c>
      <c r="G2890" s="62">
        <v>0.23580546899124388</v>
      </c>
      <c r="H2890" s="62">
        <v>0.21414491628671461</v>
      </c>
      <c r="I2890" s="62">
        <v>0.64492427800859664</v>
      </c>
      <c r="J2890" s="62">
        <v>0.41696765675146819</v>
      </c>
      <c r="K2890" s="62"/>
      <c r="L2890" s="65">
        <f t="shared" si="406"/>
        <v>2.1103456517330421E-2</v>
      </c>
      <c r="M2890" s="65">
        <f t="shared" si="407"/>
        <v>2.8245761616754773E-2</v>
      </c>
      <c r="N2890" s="65">
        <f t="shared" si="408"/>
        <v>0.1668321306966748</v>
      </c>
      <c r="O2890" s="65">
        <f t="shared" si="409"/>
        <v>0.27957647885327602</v>
      </c>
      <c r="P2890" s="65">
        <f t="shared" si="410"/>
        <v>7.8647793061606477E-2</v>
      </c>
      <c r="Q2890" s="65">
        <f t="shared" si="411"/>
        <v>7.1423386121455754E-2</v>
      </c>
      <c r="R2890" s="65">
        <f t="shared" si="412"/>
        <v>0.21510048674532448</v>
      </c>
      <c r="S2890" s="65">
        <f t="shared" si="413"/>
        <v>0.13907050638757726</v>
      </c>
      <c r="T2890" s="66">
        <f>(L2890*'Football Field'!$F$4)+(M2890*'Football Field'!$F$5)+(N2890*'Football Field'!$F$6)+(O2890*'Football Field'!$F$7)+(P2890*'Football Field'!$F$8)+(Q2890*'Football Field'!$F$9)+(R2890*'Football Field'!$F$10)+(S2890*'Football Field'!$F$11)</f>
        <v>151520521.547153</v>
      </c>
    </row>
    <row r="2891" spans="2:20" x14ac:dyDescent="0.3">
      <c r="B2891" s="62">
        <f t="shared" si="405"/>
        <v>2864</v>
      </c>
      <c r="C2891" s="62">
        <v>0.32942210865006094</v>
      </c>
      <c r="D2891" s="62">
        <v>0.72736629212309323</v>
      </c>
      <c r="E2891" s="62">
        <v>0.11353895554500648</v>
      </c>
      <c r="F2891" s="62">
        <v>0.97865945111151609</v>
      </c>
      <c r="G2891" s="62">
        <v>0.79851236461639019</v>
      </c>
      <c r="H2891" s="62">
        <v>6.7882769735018056E-2</v>
      </c>
      <c r="I2891" s="62">
        <v>0.48962478293514744</v>
      </c>
      <c r="J2891" s="62">
        <v>9.2148131099295205E-2</v>
      </c>
      <c r="K2891" s="62"/>
      <c r="L2891" s="65">
        <f t="shared" si="406"/>
        <v>9.1578517426761194E-2</v>
      </c>
      <c r="M2891" s="65">
        <f t="shared" si="407"/>
        <v>0.20220599926276697</v>
      </c>
      <c r="N2891" s="65">
        <f t="shared" si="408"/>
        <v>3.1563543994067376E-2</v>
      </c>
      <c r="O2891" s="65">
        <f t="shared" si="409"/>
        <v>0.27206486524462947</v>
      </c>
      <c r="P2891" s="65">
        <f t="shared" si="410"/>
        <v>0.22198442842276686</v>
      </c>
      <c r="Q2891" s="65">
        <f t="shared" si="411"/>
        <v>1.8871239203191892E-2</v>
      </c>
      <c r="R2891" s="65">
        <f t="shared" si="412"/>
        <v>0.13611445783146367</v>
      </c>
      <c r="S2891" s="65">
        <f t="shared" si="413"/>
        <v>2.5616948614352573E-2</v>
      </c>
      <c r="T2891" s="66">
        <f>(L2891*'Football Field'!$F$4)+(M2891*'Football Field'!$F$5)+(N2891*'Football Field'!$F$6)+(O2891*'Football Field'!$F$7)+(P2891*'Football Field'!$F$8)+(Q2891*'Football Field'!$F$9)+(R2891*'Football Field'!$F$10)+(S2891*'Football Field'!$F$11)</f>
        <v>146942393.73143923</v>
      </c>
    </row>
    <row r="2892" spans="2:20" x14ac:dyDescent="0.3">
      <c r="B2892" s="62">
        <f t="shared" si="405"/>
        <v>2865</v>
      </c>
      <c r="C2892" s="62">
        <v>0.81367457853276215</v>
      </c>
      <c r="D2892" s="62">
        <v>4.0868778152858276E-3</v>
      </c>
      <c r="E2892" s="62">
        <v>0.64747005490779497</v>
      </c>
      <c r="F2892" s="62">
        <v>0.4481793550341352</v>
      </c>
      <c r="G2892" s="62">
        <v>0.15935951266151349</v>
      </c>
      <c r="H2892" s="62">
        <v>0.52533256312616816</v>
      </c>
      <c r="I2892" s="62">
        <v>0.70104098598579345</v>
      </c>
      <c r="J2892" s="62">
        <v>0.19703128078208765</v>
      </c>
      <c r="K2892" s="62"/>
      <c r="L2892" s="65">
        <f t="shared" si="406"/>
        <v>0.23273278080403831</v>
      </c>
      <c r="M2892" s="65">
        <f t="shared" si="407"/>
        <v>1.1689568088423521E-3</v>
      </c>
      <c r="N2892" s="65">
        <f t="shared" si="408"/>
        <v>0.18519382360176212</v>
      </c>
      <c r="O2892" s="65">
        <f t="shared" si="409"/>
        <v>0.12819133145850745</v>
      </c>
      <c r="P2892" s="65">
        <f t="shared" si="410"/>
        <v>4.5581100243009563E-2</v>
      </c>
      <c r="Q2892" s="65">
        <f t="shared" si="411"/>
        <v>0.15025922093293381</v>
      </c>
      <c r="R2892" s="65">
        <f t="shared" si="412"/>
        <v>0.20051654854485443</v>
      </c>
      <c r="S2892" s="65">
        <f t="shared" si="413"/>
        <v>5.6356237606051962E-2</v>
      </c>
      <c r="T2892" s="66">
        <f>(L2892*'Football Field'!$F$4)+(M2892*'Football Field'!$F$5)+(N2892*'Football Field'!$F$6)+(O2892*'Football Field'!$F$7)+(P2892*'Football Field'!$F$8)+(Q2892*'Football Field'!$F$9)+(R2892*'Football Field'!$F$10)+(S2892*'Football Field'!$F$11)</f>
        <v>144617298.7482329</v>
      </c>
    </row>
    <row r="2893" spans="2:20" x14ac:dyDescent="0.3">
      <c r="B2893" s="62">
        <f t="shared" si="405"/>
        <v>2866</v>
      </c>
      <c r="C2893" s="62">
        <v>0.61881522176083115</v>
      </c>
      <c r="D2893" s="62">
        <v>7.6523738679325048E-2</v>
      </c>
      <c r="E2893" s="62">
        <v>0.8464666768180138</v>
      </c>
      <c r="F2893" s="62">
        <v>0.82239563296478735</v>
      </c>
      <c r="G2893" s="62">
        <v>0.82241520314707139</v>
      </c>
      <c r="H2893" s="62">
        <v>0.35031141961657153</v>
      </c>
      <c r="I2893" s="62">
        <v>0.54547781957859776</v>
      </c>
      <c r="J2893" s="62">
        <v>0.15110570014934555</v>
      </c>
      <c r="K2893" s="62"/>
      <c r="L2893" s="65">
        <f t="shared" si="406"/>
        <v>0.14617067522301644</v>
      </c>
      <c r="M2893" s="65">
        <f t="shared" si="407"/>
        <v>1.8075713330900817E-2</v>
      </c>
      <c r="N2893" s="65">
        <f t="shared" si="408"/>
        <v>0.1999443474454356</v>
      </c>
      <c r="O2893" s="65">
        <f t="shared" si="409"/>
        <v>0.19425851327455476</v>
      </c>
      <c r="P2893" s="65">
        <f t="shared" si="410"/>
        <v>0.19426313595780187</v>
      </c>
      <c r="Q2893" s="65">
        <f t="shared" si="411"/>
        <v>8.2747248197909185E-2</v>
      </c>
      <c r="R2893" s="65">
        <f t="shared" si="412"/>
        <v>0.12884760814400054</v>
      </c>
      <c r="S2893" s="65">
        <f t="shared" si="413"/>
        <v>3.5692758426380616E-2</v>
      </c>
      <c r="T2893" s="66">
        <f>(L2893*'Football Field'!$F$4)+(M2893*'Football Field'!$F$5)+(N2893*'Football Field'!$F$6)+(O2893*'Football Field'!$F$7)+(P2893*'Football Field'!$F$8)+(Q2893*'Football Field'!$F$9)+(R2893*'Football Field'!$F$10)+(S2893*'Football Field'!$F$11)</f>
        <v>147917891.42384383</v>
      </c>
    </row>
    <row r="2894" spans="2:20" x14ac:dyDescent="0.3">
      <c r="B2894" s="62">
        <f t="shared" si="405"/>
        <v>2867</v>
      </c>
      <c r="C2894" s="62">
        <v>0.30655933822443227</v>
      </c>
      <c r="D2894" s="62">
        <v>0.73842098536998868</v>
      </c>
      <c r="E2894" s="62">
        <v>0.97430609738910012</v>
      </c>
      <c r="F2894" s="62">
        <v>0.94052265868852891</v>
      </c>
      <c r="G2894" s="62">
        <v>0.62754341387935031</v>
      </c>
      <c r="H2894" s="62">
        <v>0.41994178297765583</v>
      </c>
      <c r="I2894" s="62">
        <v>0.60824513325319218</v>
      </c>
      <c r="J2894" s="62">
        <v>0.76177373316492969</v>
      </c>
      <c r="K2894" s="62"/>
      <c r="L2894" s="65">
        <f t="shared" si="406"/>
        <v>5.7009761208813355E-2</v>
      </c>
      <c r="M2894" s="65">
        <f t="shared" si="407"/>
        <v>0.13732155181226391</v>
      </c>
      <c r="N2894" s="65">
        <f t="shared" si="408"/>
        <v>0.18118827590819939</v>
      </c>
      <c r="O2894" s="65">
        <f t="shared" si="409"/>
        <v>0.17490568871223494</v>
      </c>
      <c r="P2894" s="65">
        <f t="shared" si="410"/>
        <v>0.11670204007040746</v>
      </c>
      <c r="Q2894" s="65">
        <f t="shared" si="411"/>
        <v>7.8095095415532306E-2</v>
      </c>
      <c r="R2894" s="65">
        <f t="shared" si="412"/>
        <v>0.11311320674172741</v>
      </c>
      <c r="S2894" s="65">
        <f t="shared" si="413"/>
        <v>0.14166438013082114</v>
      </c>
      <c r="T2894" s="66">
        <f>(L2894*'Football Field'!$F$4)+(M2894*'Football Field'!$F$5)+(N2894*'Football Field'!$F$6)+(O2894*'Football Field'!$F$7)+(P2894*'Football Field'!$F$8)+(Q2894*'Football Field'!$F$9)+(R2894*'Football Field'!$F$10)+(S2894*'Football Field'!$F$11)</f>
        <v>139615080.89487982</v>
      </c>
    </row>
    <row r="2895" spans="2:20" x14ac:dyDescent="0.3">
      <c r="B2895" s="62">
        <f t="shared" si="405"/>
        <v>2868</v>
      </c>
      <c r="C2895" s="62">
        <v>0.13449885568811104</v>
      </c>
      <c r="D2895" s="62">
        <v>0.46820795190141495</v>
      </c>
      <c r="E2895" s="62">
        <v>0.33719340694977662</v>
      </c>
      <c r="F2895" s="62">
        <v>7.0999577184704954E-3</v>
      </c>
      <c r="G2895" s="62">
        <v>0.36686826852646393</v>
      </c>
      <c r="H2895" s="62">
        <v>0.98063212561041002</v>
      </c>
      <c r="I2895" s="62">
        <v>9.5471057230615552E-2</v>
      </c>
      <c r="J2895" s="62">
        <v>0.99506444706553299</v>
      </c>
      <c r="K2895" s="62"/>
      <c r="L2895" s="65">
        <f t="shared" si="406"/>
        <v>3.9733359668649972E-2</v>
      </c>
      <c r="M2895" s="65">
        <f t="shared" si="407"/>
        <v>0.1383169756905622</v>
      </c>
      <c r="N2895" s="65">
        <f t="shared" si="408"/>
        <v>9.9612943527944267E-2</v>
      </c>
      <c r="O2895" s="65">
        <f t="shared" si="409"/>
        <v>2.0974540803110507E-3</v>
      </c>
      <c r="P2895" s="65">
        <f t="shared" si="410"/>
        <v>0.10837942664864894</v>
      </c>
      <c r="Q2895" s="65">
        <f t="shared" si="411"/>
        <v>0.28969621154148856</v>
      </c>
      <c r="R2895" s="65">
        <f t="shared" si="412"/>
        <v>2.8203852259433219E-2</v>
      </c>
      <c r="S2895" s="65">
        <f t="shared" si="413"/>
        <v>0.29395977658296174</v>
      </c>
      <c r="T2895" s="66">
        <f>(L2895*'Football Field'!$F$4)+(M2895*'Football Field'!$F$5)+(N2895*'Football Field'!$F$6)+(O2895*'Football Field'!$F$7)+(P2895*'Football Field'!$F$8)+(Q2895*'Football Field'!$F$9)+(R2895*'Football Field'!$F$10)+(S2895*'Football Field'!$F$11)</f>
        <v>125041331.86719973</v>
      </c>
    </row>
    <row r="2896" spans="2:20" x14ac:dyDescent="0.3">
      <c r="B2896" s="62">
        <f t="shared" si="405"/>
        <v>2869</v>
      </c>
      <c r="C2896" s="62">
        <v>0.61103502415621247</v>
      </c>
      <c r="D2896" s="62">
        <v>1.1099946369205305E-2</v>
      </c>
      <c r="E2896" s="62">
        <v>0.49209822433735573</v>
      </c>
      <c r="F2896" s="62">
        <v>9.7836703421637194E-2</v>
      </c>
      <c r="G2896" s="62">
        <v>0.27883295538820052</v>
      </c>
      <c r="H2896" s="62">
        <v>0.3488697154455318</v>
      </c>
      <c r="I2896" s="62">
        <v>0.18990418660847508</v>
      </c>
      <c r="J2896" s="62">
        <v>0.7687152719757363</v>
      </c>
      <c r="K2896" s="62"/>
      <c r="L2896" s="65">
        <f t="shared" si="406"/>
        <v>0.21835218872386097</v>
      </c>
      <c r="M2896" s="65">
        <f t="shared" si="407"/>
        <v>3.966544450999962E-3</v>
      </c>
      <c r="N2896" s="65">
        <f t="shared" si="408"/>
        <v>0.17585035244021816</v>
      </c>
      <c r="O2896" s="65">
        <f t="shared" si="409"/>
        <v>3.4961757485410978E-2</v>
      </c>
      <c r="P2896" s="65">
        <f t="shared" si="410"/>
        <v>9.964041943656439E-2</v>
      </c>
      <c r="Q2896" s="65">
        <f t="shared" si="411"/>
        <v>0.12466792071730368</v>
      </c>
      <c r="R2896" s="65">
        <f t="shared" si="412"/>
        <v>6.7861895234313421E-2</v>
      </c>
      <c r="S2896" s="65">
        <f t="shared" si="413"/>
        <v>0.27469892151132846</v>
      </c>
      <c r="T2896" s="66">
        <f>(L2896*'Football Field'!$F$4)+(M2896*'Football Field'!$F$5)+(N2896*'Football Field'!$F$6)+(O2896*'Football Field'!$F$7)+(P2896*'Football Field'!$F$8)+(Q2896*'Football Field'!$F$9)+(R2896*'Football Field'!$F$10)+(S2896*'Football Field'!$F$11)</f>
        <v>131481485.52649513</v>
      </c>
    </row>
    <row r="2897" spans="2:20" x14ac:dyDescent="0.3">
      <c r="B2897" s="62">
        <f t="shared" si="405"/>
        <v>2870</v>
      </c>
      <c r="C2897" s="62">
        <v>0.77907145994377824</v>
      </c>
      <c r="D2897" s="62">
        <v>3.6473356278113434E-2</v>
      </c>
      <c r="E2897" s="62">
        <v>0.76573542338846579</v>
      </c>
      <c r="F2897" s="62">
        <v>0.76984952174418619</v>
      </c>
      <c r="G2897" s="62">
        <v>7.7287023887657735E-2</v>
      </c>
      <c r="H2897" s="62">
        <v>0.80341847794325272</v>
      </c>
      <c r="I2897" s="62">
        <v>0.20643274698562541</v>
      </c>
      <c r="J2897" s="62">
        <v>0.48040739157639545</v>
      </c>
      <c r="K2897" s="62"/>
      <c r="L2897" s="65">
        <f t="shared" si="406"/>
        <v>0.19880989877251964</v>
      </c>
      <c r="M2897" s="65">
        <f t="shared" si="407"/>
        <v>9.3075727226217021E-3</v>
      </c>
      <c r="N2897" s="65">
        <f t="shared" si="408"/>
        <v>0.19540669866327726</v>
      </c>
      <c r="O2897" s="65">
        <f t="shared" si="409"/>
        <v>0.19645656830899627</v>
      </c>
      <c r="P2897" s="65">
        <f t="shared" si="410"/>
        <v>1.9722741989089666E-2</v>
      </c>
      <c r="Q2897" s="65">
        <f t="shared" si="411"/>
        <v>0.20502297219743698</v>
      </c>
      <c r="R2897" s="65">
        <f t="shared" si="412"/>
        <v>5.2679215760909878E-2</v>
      </c>
      <c r="S2897" s="65">
        <f t="shared" si="413"/>
        <v>0.12259433158514864</v>
      </c>
      <c r="T2897" s="66">
        <f>(L2897*'Football Field'!$F$4)+(M2897*'Football Field'!$F$5)+(N2897*'Football Field'!$F$6)+(O2897*'Football Field'!$F$7)+(P2897*'Football Field'!$F$8)+(Q2897*'Football Field'!$F$9)+(R2897*'Football Field'!$F$10)+(S2897*'Football Field'!$F$11)</f>
        <v>123378995.99626502</v>
      </c>
    </row>
    <row r="2898" spans="2:20" x14ac:dyDescent="0.3">
      <c r="B2898" s="62">
        <f t="shared" si="405"/>
        <v>2871</v>
      </c>
      <c r="C2898" s="62">
        <v>0.89486101280021157</v>
      </c>
      <c r="D2898" s="62">
        <v>6.5666567141105525E-2</v>
      </c>
      <c r="E2898" s="62">
        <v>0.12216284781499653</v>
      </c>
      <c r="F2898" s="62">
        <v>0.78489296220742333</v>
      </c>
      <c r="G2898" s="62">
        <v>0.29964835830630365</v>
      </c>
      <c r="H2898" s="62">
        <v>0.79252506465181083</v>
      </c>
      <c r="I2898" s="62">
        <v>0.63080086938493041</v>
      </c>
      <c r="J2898" s="62">
        <v>0.45709193096124712</v>
      </c>
      <c r="K2898" s="62"/>
      <c r="L2898" s="65">
        <f t="shared" si="406"/>
        <v>0.22108163954382168</v>
      </c>
      <c r="M2898" s="65">
        <f t="shared" si="407"/>
        <v>1.6223382312009718E-2</v>
      </c>
      <c r="N2898" s="65">
        <f t="shared" si="408"/>
        <v>3.0181181546582427E-2</v>
      </c>
      <c r="O2898" s="65">
        <f t="shared" si="409"/>
        <v>0.19391326750086679</v>
      </c>
      <c r="P2898" s="65">
        <f t="shared" si="410"/>
        <v>7.4030211835547394E-2</v>
      </c>
      <c r="Q2898" s="65">
        <f t="shared" si="411"/>
        <v>0.19579883151297145</v>
      </c>
      <c r="R2898" s="65">
        <f t="shared" si="412"/>
        <v>0.15584374381547036</v>
      </c>
      <c r="S2898" s="65">
        <f t="shared" si="413"/>
        <v>0.11292774193273018</v>
      </c>
      <c r="T2898" s="66">
        <f>(L2898*'Football Field'!$F$4)+(M2898*'Football Field'!$F$5)+(N2898*'Football Field'!$F$6)+(O2898*'Football Field'!$F$7)+(P2898*'Football Field'!$F$8)+(Q2898*'Football Field'!$F$9)+(R2898*'Football Field'!$F$10)+(S2898*'Football Field'!$F$11)</f>
        <v>137604935.63439858</v>
      </c>
    </row>
    <row r="2899" spans="2:20" x14ac:dyDescent="0.3">
      <c r="B2899" s="62">
        <f t="shared" si="405"/>
        <v>2872</v>
      </c>
      <c r="C2899" s="62">
        <v>0.94454035717298557</v>
      </c>
      <c r="D2899" s="62">
        <v>0.53911040851114855</v>
      </c>
      <c r="E2899" s="62">
        <v>0.11507541277285505</v>
      </c>
      <c r="F2899" s="62">
        <v>0.71521188284104464</v>
      </c>
      <c r="G2899" s="62">
        <v>0.1340472469422257</v>
      </c>
      <c r="H2899" s="62">
        <v>0.87447258260333149</v>
      </c>
      <c r="I2899" s="62">
        <v>8.5542376413396348E-2</v>
      </c>
      <c r="J2899" s="62">
        <v>0.68117981799867511</v>
      </c>
      <c r="K2899" s="62"/>
      <c r="L2899" s="65">
        <f t="shared" si="406"/>
        <v>0.23098526782391179</v>
      </c>
      <c r="M2899" s="65">
        <f t="shared" si="407"/>
        <v>0.13183826519526898</v>
      </c>
      <c r="N2899" s="65">
        <f t="shared" si="408"/>
        <v>2.8141439206304936E-2</v>
      </c>
      <c r="O2899" s="65">
        <f t="shared" si="409"/>
        <v>0.17490349359273291</v>
      </c>
      <c r="P2899" s="65">
        <f t="shared" si="410"/>
        <v>3.2780959543836002E-2</v>
      </c>
      <c r="Q2899" s="65">
        <f t="shared" si="411"/>
        <v>0.21385034759325305</v>
      </c>
      <c r="R2899" s="65">
        <f t="shared" si="412"/>
        <v>2.0919200091440361E-2</v>
      </c>
      <c r="S2899" s="65">
        <f t="shared" si="413"/>
        <v>0.16658102695325208</v>
      </c>
      <c r="T2899" s="66">
        <f>(L2899*'Football Field'!$F$4)+(M2899*'Football Field'!$F$5)+(N2899*'Football Field'!$F$6)+(O2899*'Football Field'!$F$7)+(P2899*'Football Field'!$F$8)+(Q2899*'Football Field'!$F$9)+(R2899*'Football Field'!$F$10)+(S2899*'Football Field'!$F$11)</f>
        <v>115305012.97811532</v>
      </c>
    </row>
    <row r="2900" spans="2:20" x14ac:dyDescent="0.3">
      <c r="B2900" s="62">
        <f t="shared" si="405"/>
        <v>2873</v>
      </c>
      <c r="C2900" s="62">
        <v>3.1300396442131007E-3</v>
      </c>
      <c r="D2900" s="62">
        <v>0.2393134189292917</v>
      </c>
      <c r="E2900" s="62">
        <v>0.60187369705558369</v>
      </c>
      <c r="F2900" s="62">
        <v>0.77047839328396139</v>
      </c>
      <c r="G2900" s="62">
        <v>0.49939936393337259</v>
      </c>
      <c r="H2900" s="62">
        <v>0.72481082584552814</v>
      </c>
      <c r="I2900" s="62">
        <v>0.10099395841550507</v>
      </c>
      <c r="J2900" s="62">
        <v>0.10252823682402856</v>
      </c>
      <c r="K2900" s="62"/>
      <c r="L2900" s="65">
        <f t="shared" si="406"/>
        <v>1.0287628288653166E-3</v>
      </c>
      <c r="M2900" s="65">
        <f t="shared" si="407"/>
        <v>7.8656112326980832E-2</v>
      </c>
      <c r="N2900" s="65">
        <f t="shared" si="408"/>
        <v>0.19782026989571677</v>
      </c>
      <c r="O2900" s="65">
        <f t="shared" si="409"/>
        <v>0.25323625945756467</v>
      </c>
      <c r="P2900" s="65">
        <f t="shared" si="410"/>
        <v>0.16413961507596098</v>
      </c>
      <c r="Q2900" s="65">
        <f t="shared" si="411"/>
        <v>0.23822651478796594</v>
      </c>
      <c r="R2900" s="65">
        <f t="shared" si="412"/>
        <v>3.3194094058818721E-2</v>
      </c>
      <c r="S2900" s="65">
        <f t="shared" si="413"/>
        <v>3.3698371568126891E-2</v>
      </c>
      <c r="T2900" s="66">
        <f>(L2900*'Football Field'!$F$4)+(M2900*'Football Field'!$F$5)+(N2900*'Football Field'!$F$6)+(O2900*'Football Field'!$F$7)+(P2900*'Football Field'!$F$8)+(Q2900*'Football Field'!$F$9)+(R2900*'Football Field'!$F$10)+(S2900*'Football Field'!$F$11)</f>
        <v>133021694.76633066</v>
      </c>
    </row>
    <row r="2901" spans="2:20" x14ac:dyDescent="0.3">
      <c r="B2901" s="62">
        <f t="shared" si="405"/>
        <v>2874</v>
      </c>
      <c r="C2901" s="62">
        <v>0.87781460499243469</v>
      </c>
      <c r="D2901" s="62">
        <v>0.13929223636590848</v>
      </c>
      <c r="E2901" s="62">
        <v>0.69642059322958272</v>
      </c>
      <c r="F2901" s="62">
        <v>0.61565533620551149</v>
      </c>
      <c r="G2901" s="62">
        <v>0.2191000306539983</v>
      </c>
      <c r="H2901" s="62">
        <v>5.3644851302447671E-2</v>
      </c>
      <c r="I2901" s="62">
        <v>0.87185329649433374</v>
      </c>
      <c r="J2901" s="62">
        <v>0.53059495953303326</v>
      </c>
      <c r="K2901" s="62"/>
      <c r="L2901" s="65">
        <f t="shared" si="406"/>
        <v>0.2192138363105072</v>
      </c>
      <c r="M2901" s="65">
        <f t="shared" si="407"/>
        <v>3.4785005089205484E-2</v>
      </c>
      <c r="N2901" s="65">
        <f t="shared" si="408"/>
        <v>0.17391488938465746</v>
      </c>
      <c r="O2901" s="65">
        <f t="shared" si="409"/>
        <v>0.15374563982768139</v>
      </c>
      <c r="P2901" s="65">
        <f t="shared" si="410"/>
        <v>5.471515053662912E-2</v>
      </c>
      <c r="Q2901" s="65">
        <f t="shared" si="411"/>
        <v>1.339655729744621E-2</v>
      </c>
      <c r="R2901" s="65">
        <f t="shared" si="412"/>
        <v>0.21772513778821456</v>
      </c>
      <c r="S2901" s="65">
        <f t="shared" si="413"/>
        <v>0.13250378376565855</v>
      </c>
      <c r="T2901" s="66">
        <f>(L2901*'Football Field'!$F$4)+(M2901*'Football Field'!$F$5)+(N2901*'Football Field'!$F$6)+(O2901*'Football Field'!$F$7)+(P2901*'Football Field'!$F$8)+(Q2901*'Football Field'!$F$9)+(R2901*'Football Field'!$F$10)+(S2901*'Football Field'!$F$11)</f>
        <v>148190235.80098191</v>
      </c>
    </row>
    <row r="2902" spans="2:20" x14ac:dyDescent="0.3">
      <c r="B2902" s="62">
        <f t="shared" si="405"/>
        <v>2875</v>
      </c>
      <c r="C2902" s="62">
        <v>0.29442201740114571</v>
      </c>
      <c r="D2902" s="62">
        <v>0.94668999446215329</v>
      </c>
      <c r="E2902" s="62">
        <v>0.64144101197743109</v>
      </c>
      <c r="F2902" s="62">
        <v>8.3203760061768994E-2</v>
      </c>
      <c r="G2902" s="62">
        <v>4.7036525036069143E-2</v>
      </c>
      <c r="H2902" s="62">
        <v>0.55199028811301609</v>
      </c>
      <c r="I2902" s="62">
        <v>0.68325528941984015</v>
      </c>
      <c r="J2902" s="62">
        <v>0.49060542984837285</v>
      </c>
      <c r="K2902" s="62"/>
      <c r="L2902" s="65">
        <f t="shared" si="406"/>
        <v>7.8751010390569962E-2</v>
      </c>
      <c r="M2902" s="65">
        <f t="shared" si="407"/>
        <v>0.25321745380529936</v>
      </c>
      <c r="N2902" s="65">
        <f t="shared" si="408"/>
        <v>0.17157048323036123</v>
      </c>
      <c r="O2902" s="65">
        <f t="shared" si="409"/>
        <v>2.2255061734161471E-2</v>
      </c>
      <c r="P2902" s="65">
        <f t="shared" si="410"/>
        <v>1.2581171423755658E-2</v>
      </c>
      <c r="Q2902" s="65">
        <f t="shared" si="411"/>
        <v>0.14764450464129142</v>
      </c>
      <c r="R2902" s="65">
        <f t="shared" si="412"/>
        <v>0.1827548254422916</v>
      </c>
      <c r="S2902" s="65">
        <f t="shared" si="413"/>
        <v>0.13122548933226932</v>
      </c>
      <c r="T2902" s="66">
        <f>(L2902*'Football Field'!$F$4)+(M2902*'Football Field'!$F$5)+(N2902*'Football Field'!$F$6)+(O2902*'Football Field'!$F$7)+(P2902*'Football Field'!$F$8)+(Q2902*'Football Field'!$F$9)+(R2902*'Football Field'!$F$10)+(S2902*'Football Field'!$F$11)</f>
        <v>138851877.6198594</v>
      </c>
    </row>
    <row r="2903" spans="2:20" x14ac:dyDescent="0.3">
      <c r="B2903" s="62">
        <f t="shared" si="405"/>
        <v>2876</v>
      </c>
      <c r="C2903" s="62">
        <v>0.56900933024058753</v>
      </c>
      <c r="D2903" s="62">
        <v>0.57088808481230757</v>
      </c>
      <c r="E2903" s="62">
        <v>0.94061400698035291</v>
      </c>
      <c r="F2903" s="62">
        <v>0.99137549162073402</v>
      </c>
      <c r="G2903" s="62">
        <v>0.45401162420075281</v>
      </c>
      <c r="H2903" s="62">
        <v>7.7599083957947568E-2</v>
      </c>
      <c r="I2903" s="62">
        <v>0.26997157570100028</v>
      </c>
      <c r="J2903" s="62">
        <v>0.60604168153832827</v>
      </c>
      <c r="K2903" s="62"/>
      <c r="L2903" s="65">
        <f t="shared" si="406"/>
        <v>0.1270248796361905</v>
      </c>
      <c r="M2903" s="65">
        <f t="shared" si="407"/>
        <v>0.12744429028669382</v>
      </c>
      <c r="N2903" s="65">
        <f t="shared" si="408"/>
        <v>0.20998140921568942</v>
      </c>
      <c r="O2903" s="65">
        <f t="shared" si="409"/>
        <v>0.22131333495735067</v>
      </c>
      <c r="P2903" s="65">
        <f t="shared" si="410"/>
        <v>0.10135294599325413</v>
      </c>
      <c r="Q2903" s="65">
        <f t="shared" si="411"/>
        <v>1.7323115414415443E-2</v>
      </c>
      <c r="R2903" s="65">
        <f t="shared" si="412"/>
        <v>6.0268092430246258E-2</v>
      </c>
      <c r="S2903" s="65">
        <f t="shared" si="413"/>
        <v>0.13529193206615975</v>
      </c>
      <c r="T2903" s="66">
        <f>(L2903*'Football Field'!$F$4)+(M2903*'Football Field'!$F$5)+(N2903*'Football Field'!$F$6)+(O2903*'Football Field'!$F$7)+(P2903*'Football Field'!$F$8)+(Q2903*'Football Field'!$F$9)+(R2903*'Football Field'!$F$10)+(S2903*'Football Field'!$F$11)</f>
        <v>131751222.94459432</v>
      </c>
    </row>
    <row r="2904" spans="2:20" x14ac:dyDescent="0.3">
      <c r="B2904" s="62">
        <f t="shared" si="405"/>
        <v>2877</v>
      </c>
      <c r="C2904" s="62">
        <v>0.78081075992937632</v>
      </c>
      <c r="D2904" s="62">
        <v>0.26556405335078614</v>
      </c>
      <c r="E2904" s="62">
        <v>0.31068082811403208</v>
      </c>
      <c r="F2904" s="62">
        <v>0.52730395009834219</v>
      </c>
      <c r="G2904" s="62">
        <v>0.39571131640535928</v>
      </c>
      <c r="H2904" s="62">
        <v>0.47929173324256957</v>
      </c>
      <c r="I2904" s="62">
        <v>0.36134348615754297</v>
      </c>
      <c r="J2904" s="62">
        <v>0.90265839260849123</v>
      </c>
      <c r="K2904" s="62"/>
      <c r="L2904" s="65">
        <f t="shared" si="406"/>
        <v>0.19406910710330616</v>
      </c>
      <c r="M2904" s="65">
        <f t="shared" si="407"/>
        <v>6.6005466826793438E-2</v>
      </c>
      <c r="N2904" s="65">
        <f t="shared" si="408"/>
        <v>7.7219159878969199E-2</v>
      </c>
      <c r="O2904" s="65">
        <f t="shared" si="409"/>
        <v>0.13106044642223877</v>
      </c>
      <c r="P2904" s="65">
        <f t="shared" si="410"/>
        <v>9.8353334490943758E-2</v>
      </c>
      <c r="Q2904" s="65">
        <f t="shared" si="411"/>
        <v>0.11912709645650205</v>
      </c>
      <c r="R2904" s="65">
        <f t="shared" si="412"/>
        <v>8.9811272224953762E-2</v>
      </c>
      <c r="S2904" s="65">
        <f t="shared" si="413"/>
        <v>0.22435411659629304</v>
      </c>
      <c r="T2904" s="66">
        <f>(L2904*'Football Field'!$F$4)+(M2904*'Football Field'!$F$5)+(N2904*'Football Field'!$F$6)+(O2904*'Football Field'!$F$7)+(P2904*'Football Field'!$F$8)+(Q2904*'Football Field'!$F$9)+(R2904*'Football Field'!$F$10)+(S2904*'Football Field'!$F$11)</f>
        <v>132052838.76994902</v>
      </c>
    </row>
    <row r="2905" spans="2:20" x14ac:dyDescent="0.3">
      <c r="B2905" s="62">
        <f t="shared" si="405"/>
        <v>2878</v>
      </c>
      <c r="C2905" s="62">
        <v>0.55175282294188488</v>
      </c>
      <c r="D2905" s="62">
        <v>0.90898279113484248</v>
      </c>
      <c r="E2905" s="62">
        <v>0.72195446583377554</v>
      </c>
      <c r="F2905" s="62">
        <v>0.69105365609651093</v>
      </c>
      <c r="G2905" s="62">
        <v>7.8628983988462964E-2</v>
      </c>
      <c r="H2905" s="62">
        <v>0.91847323552128146</v>
      </c>
      <c r="I2905" s="62">
        <v>0.99383927993107457</v>
      </c>
      <c r="J2905" s="62">
        <v>0.10094228720565268</v>
      </c>
      <c r="K2905" s="62"/>
      <c r="L2905" s="65">
        <f t="shared" si="406"/>
        <v>0.11111442016638501</v>
      </c>
      <c r="M2905" s="65">
        <f t="shared" si="407"/>
        <v>0.18305496878048333</v>
      </c>
      <c r="N2905" s="65">
        <f t="shared" si="408"/>
        <v>0.14539037866617596</v>
      </c>
      <c r="O2905" s="65">
        <f t="shared" si="409"/>
        <v>0.13916743713536375</v>
      </c>
      <c r="P2905" s="65">
        <f t="shared" si="410"/>
        <v>1.5834652041409249E-2</v>
      </c>
      <c r="Q2905" s="65">
        <f t="shared" si="411"/>
        <v>0.18496619638326725</v>
      </c>
      <c r="R2905" s="65">
        <f t="shared" si="412"/>
        <v>0.20014374324234374</v>
      </c>
      <c r="S2905" s="65">
        <f t="shared" si="413"/>
        <v>2.0328203584571741E-2</v>
      </c>
      <c r="T2905" s="66">
        <f>(L2905*'Football Field'!$F$4)+(M2905*'Football Field'!$F$5)+(N2905*'Football Field'!$F$6)+(O2905*'Football Field'!$F$7)+(P2905*'Football Field'!$F$8)+(Q2905*'Football Field'!$F$9)+(R2905*'Football Field'!$F$10)+(S2905*'Football Field'!$F$11)</f>
        <v>140887042.90631685</v>
      </c>
    </row>
    <row r="2906" spans="2:20" x14ac:dyDescent="0.3">
      <c r="B2906" s="62">
        <f t="shared" si="405"/>
        <v>2879</v>
      </c>
      <c r="C2906" s="62">
        <v>0.50188110420801169</v>
      </c>
      <c r="D2906" s="62">
        <v>0.91600117045325835</v>
      </c>
      <c r="E2906" s="62">
        <v>0.24006663057531785</v>
      </c>
      <c r="F2906" s="62">
        <v>0.69665695461172827</v>
      </c>
      <c r="G2906" s="62">
        <v>8.2022583117646208E-2</v>
      </c>
      <c r="H2906" s="62">
        <v>0.87708488574468924</v>
      </c>
      <c r="I2906" s="62">
        <v>0.75094707143954054</v>
      </c>
      <c r="J2906" s="62">
        <v>0.37780641295766071</v>
      </c>
      <c r="K2906" s="62"/>
      <c r="L2906" s="65">
        <f t="shared" si="406"/>
        <v>0.1129735179398913</v>
      </c>
      <c r="M2906" s="65">
        <f t="shared" si="407"/>
        <v>0.20619201200344903</v>
      </c>
      <c r="N2906" s="65">
        <f t="shared" si="408"/>
        <v>5.4039037470574258E-2</v>
      </c>
      <c r="O2906" s="65">
        <f t="shared" si="409"/>
        <v>0.15681759344969926</v>
      </c>
      <c r="P2906" s="65">
        <f t="shared" si="410"/>
        <v>1.8463296760176585E-2</v>
      </c>
      <c r="Q2906" s="65">
        <f t="shared" si="411"/>
        <v>0.19743195000506933</v>
      </c>
      <c r="R2906" s="65">
        <f t="shared" si="412"/>
        <v>0.16903830755106855</v>
      </c>
      <c r="S2906" s="65">
        <f t="shared" si="413"/>
        <v>8.5044284820071758E-2</v>
      </c>
      <c r="T2906" s="66">
        <f>(L2906*'Football Field'!$F$4)+(M2906*'Football Field'!$F$5)+(N2906*'Football Field'!$F$6)+(O2906*'Football Field'!$F$7)+(P2906*'Football Field'!$F$8)+(Q2906*'Football Field'!$F$9)+(R2906*'Football Field'!$F$10)+(S2906*'Football Field'!$F$11)</f>
        <v>134938049.11343792</v>
      </c>
    </row>
    <row r="2907" spans="2:20" x14ac:dyDescent="0.3">
      <c r="B2907" s="62">
        <f t="shared" si="405"/>
        <v>2880</v>
      </c>
      <c r="C2907" s="62">
        <v>0.80946817992845954</v>
      </c>
      <c r="D2907" s="62">
        <v>0.41647815899292651</v>
      </c>
      <c r="E2907" s="62">
        <v>0.79836434990745975</v>
      </c>
      <c r="F2907" s="62">
        <v>0.69173003782321807</v>
      </c>
      <c r="G2907" s="62">
        <v>0.22806979113912984</v>
      </c>
      <c r="H2907" s="62">
        <v>0.87379327712892929</v>
      </c>
      <c r="I2907" s="62">
        <v>0.16100167696818646</v>
      </c>
      <c r="J2907" s="62">
        <v>0.88647604636874688</v>
      </c>
      <c r="K2907" s="62"/>
      <c r="L2907" s="65">
        <f t="shared" si="406"/>
        <v>0.1663730124535924</v>
      </c>
      <c r="M2907" s="65">
        <f t="shared" si="407"/>
        <v>8.5600308512316425E-2</v>
      </c>
      <c r="N2907" s="65">
        <f t="shared" si="408"/>
        <v>0.16409080087792596</v>
      </c>
      <c r="O2907" s="65">
        <f t="shared" si="409"/>
        <v>0.14217385321737711</v>
      </c>
      <c r="P2907" s="65">
        <f t="shared" si="410"/>
        <v>4.6876034342489166E-2</v>
      </c>
      <c r="Q2907" s="65">
        <f t="shared" si="411"/>
        <v>0.17959398946415028</v>
      </c>
      <c r="R2907" s="65">
        <f t="shared" si="412"/>
        <v>3.3091274828918799E-2</v>
      </c>
      <c r="S2907" s="65">
        <f t="shared" si="413"/>
        <v>0.18220072630322987</v>
      </c>
      <c r="T2907" s="66">
        <f>(L2907*'Football Field'!$F$4)+(M2907*'Football Field'!$F$5)+(N2907*'Football Field'!$F$6)+(O2907*'Football Field'!$F$7)+(P2907*'Football Field'!$F$8)+(Q2907*'Football Field'!$F$9)+(R2907*'Football Field'!$F$10)+(S2907*'Football Field'!$F$11)</f>
        <v>122055235.78935257</v>
      </c>
    </row>
    <row r="2908" spans="2:20" x14ac:dyDescent="0.3">
      <c r="B2908" s="62">
        <f t="shared" si="405"/>
        <v>2881</v>
      </c>
      <c r="C2908" s="62">
        <v>4.0619771400495441E-2</v>
      </c>
      <c r="D2908" s="62">
        <v>0.26179666611628305</v>
      </c>
      <c r="E2908" s="62">
        <v>0.38819235649903139</v>
      </c>
      <c r="F2908" s="62">
        <v>0.31533423743734557</v>
      </c>
      <c r="G2908" s="62">
        <v>0.76525400965511337</v>
      </c>
      <c r="H2908" s="62">
        <v>0.64719499531041658</v>
      </c>
      <c r="I2908" s="62">
        <v>0.31808682036021507</v>
      </c>
      <c r="J2908" s="62">
        <v>0.731347394862914</v>
      </c>
      <c r="K2908" s="62"/>
      <c r="L2908" s="65">
        <f t="shared" si="406"/>
        <v>1.1713323694133852E-2</v>
      </c>
      <c r="M2908" s="65">
        <f t="shared" si="407"/>
        <v>7.5493016985016925E-2</v>
      </c>
      <c r="N2908" s="65">
        <f t="shared" si="408"/>
        <v>0.11194112055505805</v>
      </c>
      <c r="O2908" s="65">
        <f t="shared" si="409"/>
        <v>9.0931383107228383E-2</v>
      </c>
      <c r="P2908" s="65">
        <f t="shared" si="410"/>
        <v>0.2206725349324552</v>
      </c>
      <c r="Q2908" s="65">
        <f t="shared" si="411"/>
        <v>0.18662843762832909</v>
      </c>
      <c r="R2908" s="65">
        <f t="shared" si="412"/>
        <v>9.1725131906369148E-2</v>
      </c>
      <c r="S2908" s="65">
        <f t="shared" si="413"/>
        <v>0.21089505119140947</v>
      </c>
      <c r="T2908" s="66">
        <f>(L2908*'Football Field'!$F$4)+(M2908*'Football Field'!$F$5)+(N2908*'Football Field'!$F$6)+(O2908*'Football Field'!$F$7)+(P2908*'Football Field'!$F$8)+(Q2908*'Football Field'!$F$9)+(R2908*'Football Field'!$F$10)+(S2908*'Football Field'!$F$11)</f>
        <v>143711998.05571568</v>
      </c>
    </row>
    <row r="2909" spans="2:20" x14ac:dyDescent="0.3">
      <c r="B2909" s="62">
        <f t="shared" si="405"/>
        <v>2882</v>
      </c>
      <c r="C2909" s="62">
        <v>0.39962366288814966</v>
      </c>
      <c r="D2909" s="62">
        <v>0.20760363604188725</v>
      </c>
      <c r="E2909" s="62">
        <v>0.41428031455227066</v>
      </c>
      <c r="F2909" s="62">
        <v>0.99278673619084301</v>
      </c>
      <c r="G2909" s="62">
        <v>0.71637354728582447</v>
      </c>
      <c r="H2909" s="62">
        <v>0.94285331371077574</v>
      </c>
      <c r="I2909" s="62">
        <v>0.91356790565235912</v>
      </c>
      <c r="J2909" s="62">
        <v>3.0486273002163777E-2</v>
      </c>
      <c r="K2909" s="62"/>
      <c r="L2909" s="65">
        <f t="shared" si="406"/>
        <v>8.654404729635172E-2</v>
      </c>
      <c r="M2909" s="65">
        <f t="shared" si="407"/>
        <v>4.4959447012356747E-2</v>
      </c>
      <c r="N2909" s="65">
        <f t="shared" si="408"/>
        <v>8.9718148513628401E-2</v>
      </c>
      <c r="O2909" s="65">
        <f t="shared" si="409"/>
        <v>0.21500173846346779</v>
      </c>
      <c r="P2909" s="65">
        <f t="shared" si="410"/>
        <v>0.1551406283353951</v>
      </c>
      <c r="Q2909" s="65">
        <f t="shared" si="411"/>
        <v>0.20418796320914015</v>
      </c>
      <c r="R2909" s="65">
        <f t="shared" si="412"/>
        <v>0.19784580188219705</v>
      </c>
      <c r="S2909" s="65">
        <f t="shared" si="413"/>
        <v>6.602225287463054E-3</v>
      </c>
      <c r="T2909" s="66">
        <f>(L2909*'Football Field'!$F$4)+(M2909*'Football Field'!$F$5)+(N2909*'Football Field'!$F$6)+(O2909*'Football Field'!$F$7)+(P2909*'Football Field'!$F$8)+(Q2909*'Football Field'!$F$9)+(R2909*'Football Field'!$F$10)+(S2909*'Football Field'!$F$11)</f>
        <v>151524199.73386163</v>
      </c>
    </row>
    <row r="2910" spans="2:20" x14ac:dyDescent="0.3">
      <c r="B2910" s="62">
        <f t="shared" ref="B2910:B2973" si="414">B2909+1</f>
        <v>2883</v>
      </c>
      <c r="C2910" s="62">
        <v>0.65526450853311913</v>
      </c>
      <c r="D2910" s="62">
        <v>0.93811227084514037</v>
      </c>
      <c r="E2910" s="62">
        <v>0.70911379133082919</v>
      </c>
      <c r="F2910" s="62">
        <v>0.16100928392675284</v>
      </c>
      <c r="G2910" s="62">
        <v>0.73136966618221477</v>
      </c>
      <c r="H2910" s="62">
        <v>0.92215728503325844</v>
      </c>
      <c r="I2910" s="62">
        <v>0.66574523608558955</v>
      </c>
      <c r="J2910" s="62">
        <v>6.3664660731929001E-2</v>
      </c>
      <c r="K2910" s="62"/>
      <c r="L2910" s="65">
        <f t="shared" si="406"/>
        <v>0.13520541972048833</v>
      </c>
      <c r="M2910" s="65">
        <f t="shared" si="407"/>
        <v>0.19356742456339959</v>
      </c>
      <c r="N2910" s="65">
        <f t="shared" si="408"/>
        <v>0.14631652796379963</v>
      </c>
      <c r="O2910" s="65">
        <f t="shared" si="409"/>
        <v>3.3222198865836487E-2</v>
      </c>
      <c r="P2910" s="65">
        <f t="shared" si="410"/>
        <v>0.150908742041233</v>
      </c>
      <c r="Q2910" s="65">
        <f t="shared" si="411"/>
        <v>0.19027531805490111</v>
      </c>
      <c r="R2910" s="65">
        <f t="shared" si="412"/>
        <v>0.13736798331008374</v>
      </c>
      <c r="S2910" s="65">
        <f t="shared" si="413"/>
        <v>1.3136385480258141E-2</v>
      </c>
      <c r="T2910" s="66">
        <f>(L2910*'Football Field'!$F$4)+(M2910*'Football Field'!$F$5)+(N2910*'Football Field'!$F$6)+(O2910*'Football Field'!$F$7)+(P2910*'Football Field'!$F$8)+(Q2910*'Football Field'!$F$9)+(R2910*'Football Field'!$F$10)+(S2910*'Football Field'!$F$11)</f>
        <v>142314107.39199388</v>
      </c>
    </row>
    <row r="2911" spans="2:20" x14ac:dyDescent="0.3">
      <c r="B2911" s="62">
        <f t="shared" si="414"/>
        <v>2884</v>
      </c>
      <c r="C2911" s="62">
        <v>3.127320458163052E-2</v>
      </c>
      <c r="D2911" s="62">
        <v>0.29033690425750969</v>
      </c>
      <c r="E2911" s="62">
        <v>2.4625287212441171E-2</v>
      </c>
      <c r="F2911" s="62">
        <v>0.81673665287750996</v>
      </c>
      <c r="G2911" s="62">
        <v>1.8152707313131455E-2</v>
      </c>
      <c r="H2911" s="62">
        <v>0.89926825609589289</v>
      </c>
      <c r="I2911" s="62">
        <v>0.65738042102334493</v>
      </c>
      <c r="J2911" s="62">
        <v>0.44239415705273155</v>
      </c>
      <c r="K2911" s="62"/>
      <c r="L2911" s="65">
        <f t="shared" si="406"/>
        <v>9.8338228072934464E-3</v>
      </c>
      <c r="M2911" s="65">
        <f t="shared" si="407"/>
        <v>9.1296101857228099E-2</v>
      </c>
      <c r="N2911" s="65">
        <f t="shared" si="408"/>
        <v>7.7433929226459171E-3</v>
      </c>
      <c r="O2911" s="65">
        <f t="shared" si="409"/>
        <v>0.25682189056304938</v>
      </c>
      <c r="P2911" s="65">
        <f t="shared" si="410"/>
        <v>5.7080977014696286E-3</v>
      </c>
      <c r="Q2911" s="65">
        <f t="shared" si="411"/>
        <v>0.28277385720378662</v>
      </c>
      <c r="R2911" s="65">
        <f t="shared" si="412"/>
        <v>0.2067125088013762</v>
      </c>
      <c r="S2911" s="65">
        <f t="shared" si="413"/>
        <v>0.13911032814315086</v>
      </c>
      <c r="T2911" s="66">
        <f>(L2911*'Football Field'!$F$4)+(M2911*'Football Field'!$F$5)+(N2911*'Football Field'!$F$6)+(O2911*'Football Field'!$F$7)+(P2911*'Football Field'!$F$8)+(Q2911*'Football Field'!$F$9)+(R2911*'Football Field'!$F$10)+(S2911*'Football Field'!$F$11)</f>
        <v>139901514.95809153</v>
      </c>
    </row>
    <row r="2912" spans="2:20" x14ac:dyDescent="0.3">
      <c r="B2912" s="62">
        <f t="shared" si="414"/>
        <v>2885</v>
      </c>
      <c r="C2912" s="62">
        <v>0.47589983424193227</v>
      </c>
      <c r="D2912" s="62">
        <v>0.78870450728205999</v>
      </c>
      <c r="E2912" s="62">
        <v>0.50863266111455108</v>
      </c>
      <c r="F2912" s="62">
        <v>0.3464374488353098</v>
      </c>
      <c r="G2912" s="62">
        <v>0.99617113168917282</v>
      </c>
      <c r="H2912" s="62">
        <v>0.85605061640102587</v>
      </c>
      <c r="I2912" s="62">
        <v>5.2127079100725116E-2</v>
      </c>
      <c r="J2912" s="62">
        <v>0.10541679765588718</v>
      </c>
      <c r="K2912" s="62"/>
      <c r="L2912" s="65">
        <f t="shared" si="406"/>
        <v>0.11524560847144186</v>
      </c>
      <c r="M2912" s="65">
        <f t="shared" si="407"/>
        <v>0.19099550852056354</v>
      </c>
      <c r="N2912" s="65">
        <f t="shared" si="408"/>
        <v>0.12317230707165107</v>
      </c>
      <c r="O2912" s="65">
        <f t="shared" si="409"/>
        <v>8.3894533503918997E-2</v>
      </c>
      <c r="P2912" s="65">
        <f t="shared" si="410"/>
        <v>0.24123636940550119</v>
      </c>
      <c r="Q2912" s="65">
        <f t="shared" si="411"/>
        <v>0.20730428352983099</v>
      </c>
      <c r="R2912" s="65">
        <f t="shared" si="412"/>
        <v>1.2623280187460766E-2</v>
      </c>
      <c r="S2912" s="65">
        <f t="shared" si="413"/>
        <v>2.5528109309631553E-2</v>
      </c>
      <c r="T2912" s="66">
        <f>(L2912*'Football Field'!$F$4)+(M2912*'Football Field'!$F$5)+(N2912*'Football Field'!$F$6)+(O2912*'Football Field'!$F$7)+(P2912*'Football Field'!$F$8)+(Q2912*'Football Field'!$F$9)+(R2912*'Football Field'!$F$10)+(S2912*'Football Field'!$F$11)</f>
        <v>132359304.47828922</v>
      </c>
    </row>
    <row r="2913" spans="2:20" x14ac:dyDescent="0.3">
      <c r="B2913" s="62">
        <f t="shared" si="414"/>
        <v>2886</v>
      </c>
      <c r="C2913" s="62">
        <v>0.26510103195741952</v>
      </c>
      <c r="D2913" s="62">
        <v>0.30008452043642986</v>
      </c>
      <c r="E2913" s="62">
        <v>0.91547052391724659</v>
      </c>
      <c r="F2913" s="62">
        <v>0.97678021354571054</v>
      </c>
      <c r="G2913" s="62">
        <v>0.6635181932899803</v>
      </c>
      <c r="H2913" s="62">
        <v>0.69490859439351826</v>
      </c>
      <c r="I2913" s="62">
        <v>0.40512541001907731</v>
      </c>
      <c r="J2913" s="62">
        <v>0.77242670004399627</v>
      </c>
      <c r="K2913" s="62"/>
      <c r="L2913" s="65">
        <f t="shared" si="406"/>
        <v>5.3090124092936973E-2</v>
      </c>
      <c r="M2913" s="65">
        <f t="shared" si="407"/>
        <v>6.0096048328089721E-2</v>
      </c>
      <c r="N2913" s="65">
        <f t="shared" si="408"/>
        <v>0.1833355508250121</v>
      </c>
      <c r="O2913" s="65">
        <f t="shared" si="409"/>
        <v>0.19561365855790622</v>
      </c>
      <c r="P2913" s="65">
        <f t="shared" si="410"/>
        <v>0.13287863483437676</v>
      </c>
      <c r="Q2913" s="65">
        <f t="shared" si="411"/>
        <v>0.1391649939541767</v>
      </c>
      <c r="R2913" s="65">
        <f t="shared" si="412"/>
        <v>8.1131929711120182E-2</v>
      </c>
      <c r="S2913" s="65">
        <f t="shared" si="413"/>
        <v>0.15468905969638133</v>
      </c>
      <c r="T2913" s="66">
        <f>(L2913*'Football Field'!$F$4)+(M2913*'Football Field'!$F$5)+(N2913*'Football Field'!$F$6)+(O2913*'Football Field'!$F$7)+(P2913*'Football Field'!$F$8)+(Q2913*'Football Field'!$F$9)+(R2913*'Football Field'!$F$10)+(S2913*'Football Field'!$F$11)</f>
        <v>137071434.09113023</v>
      </c>
    </row>
    <row r="2914" spans="2:20" x14ac:dyDescent="0.3">
      <c r="B2914" s="62">
        <f t="shared" si="414"/>
        <v>2887</v>
      </c>
      <c r="C2914" s="62">
        <v>0.81701693312634904</v>
      </c>
      <c r="D2914" s="62">
        <v>0.23888773310277234</v>
      </c>
      <c r="E2914" s="62">
        <v>0.82662076816731589</v>
      </c>
      <c r="F2914" s="62">
        <v>0.83071964398348908</v>
      </c>
      <c r="G2914" s="62">
        <v>8.8537267561224375E-2</v>
      </c>
      <c r="H2914" s="62">
        <v>0.67628479942526976</v>
      </c>
      <c r="I2914" s="62">
        <v>0.84430835886897082</v>
      </c>
      <c r="J2914" s="62">
        <v>0.39964884258354705</v>
      </c>
      <c r="K2914" s="62"/>
      <c r="L2914" s="65">
        <f t="shared" si="406"/>
        <v>0.17302260071503964</v>
      </c>
      <c r="M2914" s="65">
        <f t="shared" si="407"/>
        <v>5.0590110418152034E-2</v>
      </c>
      <c r="N2914" s="65">
        <f t="shared" si="408"/>
        <v>0.17505643924182246</v>
      </c>
      <c r="O2914" s="65">
        <f t="shared" si="409"/>
        <v>0.17592447284671789</v>
      </c>
      <c r="P2914" s="65">
        <f t="shared" si="410"/>
        <v>1.8749854100364564E-2</v>
      </c>
      <c r="Q2914" s="65">
        <f t="shared" si="411"/>
        <v>0.14321925296316168</v>
      </c>
      <c r="R2914" s="65">
        <f t="shared" si="412"/>
        <v>0.17880220364339114</v>
      </c>
      <c r="S2914" s="65">
        <f t="shared" si="413"/>
        <v>8.4635066071350615E-2</v>
      </c>
      <c r="T2914" s="66">
        <f>(L2914*'Football Field'!$F$4)+(M2914*'Football Field'!$F$5)+(N2914*'Football Field'!$F$6)+(O2914*'Football Field'!$F$7)+(P2914*'Football Field'!$F$8)+(Q2914*'Football Field'!$F$9)+(R2914*'Football Field'!$F$10)+(S2914*'Football Field'!$F$11)</f>
        <v>139825673.21426699</v>
      </c>
    </row>
    <row r="2915" spans="2:20" x14ac:dyDescent="0.3">
      <c r="B2915" s="62">
        <f t="shared" si="414"/>
        <v>2888</v>
      </c>
      <c r="C2915" s="62">
        <v>0.31158882943813837</v>
      </c>
      <c r="D2915" s="62">
        <v>0.32637223404348903</v>
      </c>
      <c r="E2915" s="62">
        <v>0.99548033449992535</v>
      </c>
      <c r="F2915" s="62">
        <v>0.51526004339746689</v>
      </c>
      <c r="G2915" s="62">
        <v>0.42869377259848485</v>
      </c>
      <c r="H2915" s="62">
        <v>8.432478210473715E-2</v>
      </c>
      <c r="I2915" s="62">
        <v>0.82707972555705234</v>
      </c>
      <c r="J2915" s="62">
        <v>0.39758534687235147</v>
      </c>
      <c r="K2915" s="62"/>
      <c r="L2915" s="65">
        <f t="shared" si="406"/>
        <v>8.0174461342675557E-2</v>
      </c>
      <c r="M2915" s="65">
        <f t="shared" si="407"/>
        <v>8.3978357339788423E-2</v>
      </c>
      <c r="N2915" s="65">
        <f t="shared" si="408"/>
        <v>0.25614557408773725</v>
      </c>
      <c r="O2915" s="65">
        <f t="shared" si="409"/>
        <v>0.13258080049046561</v>
      </c>
      <c r="P2915" s="65">
        <f t="shared" si="410"/>
        <v>0.11030656124938751</v>
      </c>
      <c r="Q2915" s="65">
        <f t="shared" si="411"/>
        <v>2.1697485096871964E-2</v>
      </c>
      <c r="R2915" s="65">
        <f t="shared" si="412"/>
        <v>0.21281466220582101</v>
      </c>
      <c r="S2915" s="65">
        <f t="shared" si="413"/>
        <v>0.10230209818725279</v>
      </c>
      <c r="T2915" s="66">
        <f>(L2915*'Football Field'!$F$4)+(M2915*'Football Field'!$F$5)+(N2915*'Football Field'!$F$6)+(O2915*'Football Field'!$F$7)+(P2915*'Football Field'!$F$8)+(Q2915*'Football Field'!$F$9)+(R2915*'Football Field'!$F$10)+(S2915*'Football Field'!$F$11)</f>
        <v>154345286.17773652</v>
      </c>
    </row>
    <row r="2916" spans="2:20" x14ac:dyDescent="0.3">
      <c r="B2916" s="62">
        <f t="shared" si="414"/>
        <v>2889</v>
      </c>
      <c r="C2916" s="62">
        <v>1.6058941104911906E-2</v>
      </c>
      <c r="D2916" s="62">
        <v>0.88996208832651269</v>
      </c>
      <c r="E2916" s="62">
        <v>0.66216858935967715</v>
      </c>
      <c r="F2916" s="62">
        <v>0.19883611326442785</v>
      </c>
      <c r="G2916" s="62">
        <v>0.4875341332083778</v>
      </c>
      <c r="H2916" s="62">
        <v>0.86797902148034856</v>
      </c>
      <c r="I2916" s="62">
        <v>0.8261430080088229</v>
      </c>
      <c r="J2916" s="62">
        <v>0.68927933069062819</v>
      </c>
      <c r="K2916" s="62"/>
      <c r="L2916" s="65">
        <f t="shared" si="406"/>
        <v>3.4625000780112323E-3</v>
      </c>
      <c r="M2916" s="65">
        <f t="shared" si="407"/>
        <v>0.19188648741697303</v>
      </c>
      <c r="N2916" s="65">
        <f t="shared" si="408"/>
        <v>0.14277148022002456</v>
      </c>
      <c r="O2916" s="65">
        <f t="shared" si="409"/>
        <v>4.2871447948641589E-2</v>
      </c>
      <c r="P2916" s="65">
        <f t="shared" si="410"/>
        <v>0.1051181994652696</v>
      </c>
      <c r="Q2916" s="65">
        <f t="shared" si="411"/>
        <v>0.18714667486192929</v>
      </c>
      <c r="R2916" s="65">
        <f t="shared" si="412"/>
        <v>0.17812632918891791</v>
      </c>
      <c r="S2916" s="65">
        <f t="shared" si="413"/>
        <v>0.14861688082023278</v>
      </c>
      <c r="T2916" s="66">
        <f>(L2916*'Football Field'!$F$4)+(M2916*'Football Field'!$F$5)+(N2916*'Football Field'!$F$6)+(O2916*'Football Field'!$F$7)+(P2916*'Football Field'!$F$8)+(Q2916*'Football Field'!$F$9)+(R2916*'Football Field'!$F$10)+(S2916*'Football Field'!$F$11)</f>
        <v>145881330.61922812</v>
      </c>
    </row>
    <row r="2917" spans="2:20" x14ac:dyDescent="0.3">
      <c r="B2917" s="62">
        <f t="shared" si="414"/>
        <v>2890</v>
      </c>
      <c r="C2917" s="62">
        <v>0.68056135408896246</v>
      </c>
      <c r="D2917" s="62">
        <v>0.53742359327992639</v>
      </c>
      <c r="E2917" s="62">
        <v>0.70753264739416022</v>
      </c>
      <c r="F2917" s="62">
        <v>6.7239751599175168E-3</v>
      </c>
      <c r="G2917" s="62">
        <v>1.2934725578676809E-2</v>
      </c>
      <c r="H2917" s="62">
        <v>0.98325675537070856</v>
      </c>
      <c r="I2917" s="62">
        <v>0.1137926534041831</v>
      </c>
      <c r="J2917" s="62">
        <v>0.87883548300595193</v>
      </c>
      <c r="K2917" s="62"/>
      <c r="L2917" s="65">
        <f t="shared" si="406"/>
        <v>0.17356560420334302</v>
      </c>
      <c r="M2917" s="65">
        <f t="shared" si="407"/>
        <v>0.13706075156975317</v>
      </c>
      <c r="N2917" s="65">
        <f t="shared" si="408"/>
        <v>0.18044417406414398</v>
      </c>
      <c r="O2917" s="65">
        <f t="shared" si="409"/>
        <v>1.7148355607726703E-3</v>
      </c>
      <c r="P2917" s="65">
        <f t="shared" si="410"/>
        <v>3.2987818758424656E-3</v>
      </c>
      <c r="Q2917" s="65">
        <f t="shared" si="411"/>
        <v>0.25076292065010086</v>
      </c>
      <c r="R2917" s="65">
        <f t="shared" si="412"/>
        <v>2.9020881840165241E-2</v>
      </c>
      <c r="S2917" s="65">
        <f t="shared" si="413"/>
        <v>0.22413205023587854</v>
      </c>
      <c r="T2917" s="66">
        <f>(L2917*'Football Field'!$F$4)+(M2917*'Football Field'!$F$5)+(N2917*'Football Field'!$F$6)+(O2917*'Football Field'!$F$7)+(P2917*'Football Field'!$F$8)+(Q2917*'Football Field'!$F$9)+(R2917*'Football Field'!$F$10)+(S2917*'Football Field'!$F$11)</f>
        <v>117472257.28431515</v>
      </c>
    </row>
    <row r="2918" spans="2:20" x14ac:dyDescent="0.3">
      <c r="B2918" s="62">
        <f t="shared" si="414"/>
        <v>2891</v>
      </c>
      <c r="C2918" s="62">
        <v>0.47102482959890934</v>
      </c>
      <c r="D2918" s="62">
        <v>0.32756663704005407</v>
      </c>
      <c r="E2918" s="62">
        <v>0.8873777339437845</v>
      </c>
      <c r="F2918" s="62">
        <v>0.22497581069624051</v>
      </c>
      <c r="G2918" s="62">
        <v>0.13277024235441981</v>
      </c>
      <c r="H2918" s="62">
        <v>0.61369591946442237</v>
      </c>
      <c r="I2918" s="62">
        <v>0.58696197490712776</v>
      </c>
      <c r="J2918" s="62">
        <v>0.92252597438922956</v>
      </c>
      <c r="K2918" s="62"/>
      <c r="L2918" s="65">
        <f t="shared" si="406"/>
        <v>0.11303965269220896</v>
      </c>
      <c r="M2918" s="65">
        <f t="shared" si="407"/>
        <v>7.8611607197210734E-2</v>
      </c>
      <c r="N2918" s="65">
        <f t="shared" si="408"/>
        <v>0.21295877530961707</v>
      </c>
      <c r="O2918" s="65">
        <f t="shared" si="409"/>
        <v>5.3991182432795604E-2</v>
      </c>
      <c r="P2918" s="65">
        <f t="shared" si="410"/>
        <v>3.1863080543724227E-2</v>
      </c>
      <c r="Q2918" s="65">
        <f t="shared" si="411"/>
        <v>0.14727880407908919</v>
      </c>
      <c r="R2918" s="65">
        <f t="shared" si="412"/>
        <v>0.14086301531818107</v>
      </c>
      <c r="S2918" s="65">
        <f t="shared" si="413"/>
        <v>0.22139388242717309</v>
      </c>
      <c r="T2918" s="66">
        <f>(L2918*'Football Field'!$F$4)+(M2918*'Football Field'!$F$5)+(N2918*'Football Field'!$F$6)+(O2918*'Football Field'!$F$7)+(P2918*'Football Field'!$F$8)+(Q2918*'Football Field'!$F$9)+(R2918*'Football Field'!$F$10)+(S2918*'Football Field'!$F$11)</f>
        <v>137018343.85681602</v>
      </c>
    </row>
    <row r="2919" spans="2:20" x14ac:dyDescent="0.3">
      <c r="B2919" s="62">
        <f t="shared" si="414"/>
        <v>2892</v>
      </c>
      <c r="C2919" s="62">
        <v>0.18020623236795663</v>
      </c>
      <c r="D2919" s="62">
        <v>5.4278600449724101E-2</v>
      </c>
      <c r="E2919" s="62">
        <v>1.0468577928386513E-2</v>
      </c>
      <c r="F2919" s="62">
        <v>8.2460329667724985E-2</v>
      </c>
      <c r="G2919" s="62">
        <v>0.27890241691243911</v>
      </c>
      <c r="H2919" s="62">
        <v>0.4302007509128275</v>
      </c>
      <c r="I2919" s="62">
        <v>0.35133018038072161</v>
      </c>
      <c r="J2919" s="62">
        <v>0.78165554889344291</v>
      </c>
      <c r="K2919" s="62"/>
      <c r="L2919" s="65">
        <f t="shared" ref="L2919:L2982" si="415">C2919/SUM($C2919:$J2919)</f>
        <v>8.3063384783213137E-2</v>
      </c>
      <c r="M2919" s="65">
        <f t="shared" ref="M2919:M2982" si="416">D2919/SUM($C2919:$J2919)</f>
        <v>2.5018914248447544E-2</v>
      </c>
      <c r="N2919" s="65">
        <f t="shared" ref="N2919:N2982" si="417">E2919/SUM($C2919:$J2919)</f>
        <v>4.8253354236001507E-3</v>
      </c>
      <c r="O2919" s="65">
        <f t="shared" ref="O2919:O2982" si="418">F2919/SUM($C2919:$J2919)</f>
        <v>3.8008863525625644E-2</v>
      </c>
      <c r="P2919" s="65">
        <f t="shared" ref="P2919:P2982" si="419">G2919/SUM($C2919:$J2919)</f>
        <v>0.1285559243348646</v>
      </c>
      <c r="Q2919" s="65">
        <f t="shared" ref="Q2919:Q2982" si="420">H2919/SUM($C2919:$J2919)</f>
        <v>0.19829464296293367</v>
      </c>
      <c r="R2919" s="65">
        <f t="shared" ref="R2919:R2982" si="421">I2919/SUM($C2919:$J2919)</f>
        <v>0.16194042556382016</v>
      </c>
      <c r="S2919" s="65">
        <f t="shared" ref="S2919:S2982" si="422">J2919/SUM($C2919:$J2919)</f>
        <v>0.36029250915749517</v>
      </c>
      <c r="T2919" s="66">
        <f>(L2919*'Football Field'!$F$4)+(M2919*'Football Field'!$F$5)+(N2919*'Football Field'!$F$6)+(O2919*'Football Field'!$F$7)+(P2919*'Football Field'!$F$8)+(Q2919*'Football Field'!$F$9)+(R2919*'Football Field'!$F$10)+(S2919*'Football Field'!$F$11)</f>
        <v>143701717.27800521</v>
      </c>
    </row>
    <row r="2920" spans="2:20" x14ac:dyDescent="0.3">
      <c r="B2920" s="62">
        <f t="shared" si="414"/>
        <v>2893</v>
      </c>
      <c r="C2920" s="62">
        <v>0.80493280014202895</v>
      </c>
      <c r="D2920" s="62">
        <v>0.14861024463569938</v>
      </c>
      <c r="E2920" s="62">
        <v>5.384118857298914E-2</v>
      </c>
      <c r="F2920" s="62">
        <v>0.63979936839560936</v>
      </c>
      <c r="G2920" s="62">
        <v>0.16327987790887732</v>
      </c>
      <c r="H2920" s="62">
        <v>0.14031603291496475</v>
      </c>
      <c r="I2920" s="62">
        <v>0.28941553688714861</v>
      </c>
      <c r="J2920" s="62">
        <v>0.37055297765383388</v>
      </c>
      <c r="K2920" s="62"/>
      <c r="L2920" s="65">
        <f t="shared" si="415"/>
        <v>0.30831500848923532</v>
      </c>
      <c r="M2920" s="65">
        <f t="shared" si="416"/>
        <v>5.6922477042006932E-2</v>
      </c>
      <c r="N2920" s="65">
        <f t="shared" si="417"/>
        <v>2.0622897351210707E-2</v>
      </c>
      <c r="O2920" s="65">
        <f t="shared" si="418"/>
        <v>0.2450636222843616</v>
      </c>
      <c r="P2920" s="65">
        <f t="shared" si="419"/>
        <v>6.2541415798578623E-2</v>
      </c>
      <c r="Q2920" s="65">
        <f t="shared" si="420"/>
        <v>5.3745528659932554E-2</v>
      </c>
      <c r="R2920" s="65">
        <f t="shared" si="421"/>
        <v>0.11085540767693047</v>
      </c>
      <c r="S2920" s="65">
        <f t="shared" si="422"/>
        <v>0.14193364269774389</v>
      </c>
      <c r="T2920" s="66">
        <f>(L2920*'Football Field'!$F$4)+(M2920*'Football Field'!$F$5)+(N2920*'Football Field'!$F$6)+(O2920*'Football Field'!$F$7)+(P2920*'Football Field'!$F$8)+(Q2920*'Football Field'!$F$9)+(R2920*'Football Field'!$F$10)+(S2920*'Football Field'!$F$11)</f>
        <v>130208736.45074783</v>
      </c>
    </row>
    <row r="2921" spans="2:20" x14ac:dyDescent="0.3">
      <c r="B2921" s="62">
        <f t="shared" si="414"/>
        <v>2894</v>
      </c>
      <c r="C2921" s="62">
        <v>0.23269912684581462</v>
      </c>
      <c r="D2921" s="62">
        <v>0.35081728293834924</v>
      </c>
      <c r="E2921" s="62">
        <v>0.33019406062496226</v>
      </c>
      <c r="F2921" s="62">
        <v>0.31458607358787738</v>
      </c>
      <c r="G2921" s="62">
        <v>0.86022819961147101</v>
      </c>
      <c r="H2921" s="62">
        <v>0.73559137667671992</v>
      </c>
      <c r="I2921" s="62">
        <v>0.69259211697971867</v>
      </c>
      <c r="J2921" s="62">
        <v>0.84666988076327931</v>
      </c>
      <c r="K2921" s="62"/>
      <c r="L2921" s="65">
        <f t="shared" si="415"/>
        <v>5.3330039375769522E-2</v>
      </c>
      <c r="M2921" s="65">
        <f t="shared" si="416"/>
        <v>8.040038553818557E-2</v>
      </c>
      <c r="N2921" s="65">
        <f t="shared" si="417"/>
        <v>7.5673950708213367E-2</v>
      </c>
      <c r="O2921" s="65">
        <f t="shared" si="418"/>
        <v>7.209690865160194E-2</v>
      </c>
      <c r="P2921" s="65">
        <f t="shared" si="419"/>
        <v>0.19714729650801099</v>
      </c>
      <c r="Q2921" s="65">
        <f t="shared" si="420"/>
        <v>0.16858300078039837</v>
      </c>
      <c r="R2921" s="65">
        <f t="shared" si="421"/>
        <v>0.15872842055977962</v>
      </c>
      <c r="S2921" s="65">
        <f t="shared" si="422"/>
        <v>0.1940399978780406</v>
      </c>
      <c r="T2921" s="66">
        <f>(L2921*'Football Field'!$F$4)+(M2921*'Football Field'!$F$5)+(N2921*'Football Field'!$F$6)+(O2921*'Football Field'!$F$7)+(P2921*'Football Field'!$F$8)+(Q2921*'Football Field'!$F$9)+(R2921*'Football Field'!$F$10)+(S2921*'Football Field'!$F$11)</f>
        <v>149654353.85383806</v>
      </c>
    </row>
    <row r="2922" spans="2:20" x14ac:dyDescent="0.3">
      <c r="B2922" s="62">
        <f t="shared" si="414"/>
        <v>2895</v>
      </c>
      <c r="C2922" s="62">
        <v>0.6088212278731987</v>
      </c>
      <c r="D2922" s="62">
        <v>0.7206786218365715</v>
      </c>
      <c r="E2922" s="62">
        <v>0.82792878866941355</v>
      </c>
      <c r="F2922" s="62">
        <v>0.51111207363326905</v>
      </c>
      <c r="G2922" s="62">
        <v>0.19522254799514205</v>
      </c>
      <c r="H2922" s="62">
        <v>0.35524814895421397</v>
      </c>
      <c r="I2922" s="62">
        <v>8.1784895610848118E-2</v>
      </c>
      <c r="J2922" s="62">
        <v>0.14323631883391574</v>
      </c>
      <c r="K2922" s="62"/>
      <c r="L2922" s="65">
        <f t="shared" si="415"/>
        <v>0.17677568549597522</v>
      </c>
      <c r="M2922" s="65">
        <f t="shared" si="416"/>
        <v>0.20925429594907022</v>
      </c>
      <c r="N2922" s="65">
        <f t="shared" si="417"/>
        <v>0.24039516439031</v>
      </c>
      <c r="O2922" s="65">
        <f t="shared" si="418"/>
        <v>0.14840511967268077</v>
      </c>
      <c r="P2922" s="65">
        <f t="shared" si="419"/>
        <v>5.6684291161575272E-2</v>
      </c>
      <c r="Q2922" s="65">
        <f t="shared" si="420"/>
        <v>0.10314889195295422</v>
      </c>
      <c r="R2922" s="65">
        <f t="shared" si="421"/>
        <v>2.3746841146339896E-2</v>
      </c>
      <c r="S2922" s="65">
        <f t="shared" si="422"/>
        <v>4.1589710231094555E-2</v>
      </c>
      <c r="T2922" s="66">
        <f>(L2922*'Football Field'!$F$4)+(M2922*'Football Field'!$F$5)+(N2922*'Football Field'!$F$6)+(O2922*'Football Field'!$F$7)+(P2922*'Football Field'!$F$8)+(Q2922*'Football Field'!$F$9)+(R2922*'Football Field'!$F$10)+(S2922*'Football Field'!$F$11)</f>
        <v>122070065.68195012</v>
      </c>
    </row>
    <row r="2923" spans="2:20" x14ac:dyDescent="0.3">
      <c r="B2923" s="62">
        <f t="shared" si="414"/>
        <v>2896</v>
      </c>
      <c r="C2923" s="62">
        <v>0.72129427979803296</v>
      </c>
      <c r="D2923" s="62">
        <v>0.45091897310727835</v>
      </c>
      <c r="E2923" s="62">
        <v>0.97505434054457607</v>
      </c>
      <c r="F2923" s="62">
        <v>0.90213034234071821</v>
      </c>
      <c r="G2923" s="62">
        <v>5.90523618881581E-2</v>
      </c>
      <c r="H2923" s="62">
        <v>0.35230355436789862</v>
      </c>
      <c r="I2923" s="62">
        <v>9.0653685849134691E-3</v>
      </c>
      <c r="J2923" s="62">
        <v>0.6668041373045932</v>
      </c>
      <c r="K2923" s="62"/>
      <c r="L2923" s="65">
        <f t="shared" si="415"/>
        <v>0.17436788834405723</v>
      </c>
      <c r="M2923" s="65">
        <f t="shared" si="416"/>
        <v>0.10900653361205441</v>
      </c>
      <c r="N2923" s="65">
        <f t="shared" si="417"/>
        <v>0.2357126226331244</v>
      </c>
      <c r="O2923" s="65">
        <f t="shared" si="418"/>
        <v>0.21808375195918397</v>
      </c>
      <c r="P2923" s="65">
        <f t="shared" si="419"/>
        <v>1.4275498825597773E-2</v>
      </c>
      <c r="Q2923" s="65">
        <f t="shared" si="420"/>
        <v>8.5166940251400799E-2</v>
      </c>
      <c r="R2923" s="65">
        <f t="shared" si="421"/>
        <v>2.1914899666950422E-3</v>
      </c>
      <c r="S2923" s="65">
        <f t="shared" si="422"/>
        <v>0.16119527440788639</v>
      </c>
      <c r="T2923" s="66">
        <f>(L2923*'Football Field'!$F$4)+(M2923*'Football Field'!$F$5)+(N2923*'Football Field'!$F$6)+(O2923*'Football Field'!$F$7)+(P2923*'Football Field'!$F$8)+(Q2923*'Football Field'!$F$9)+(R2923*'Football Field'!$F$10)+(S2923*'Football Field'!$F$11)</f>
        <v>117232421.58900927</v>
      </c>
    </row>
    <row r="2924" spans="2:20" x14ac:dyDescent="0.3">
      <c r="B2924" s="62">
        <f t="shared" si="414"/>
        <v>2897</v>
      </c>
      <c r="C2924" s="62">
        <v>0.10717307611472882</v>
      </c>
      <c r="D2924" s="62">
        <v>0.5553435493640444</v>
      </c>
      <c r="E2924" s="62">
        <v>0.69512786383914638</v>
      </c>
      <c r="F2924" s="62">
        <v>0.11401320545944715</v>
      </c>
      <c r="G2924" s="62">
        <v>0.25638947592316585</v>
      </c>
      <c r="H2924" s="62">
        <v>0.65200558687810817</v>
      </c>
      <c r="I2924" s="62">
        <v>0.2984586871256889</v>
      </c>
      <c r="J2924" s="62">
        <v>0.42162149537788896</v>
      </c>
      <c r="K2924" s="62"/>
      <c r="L2924" s="65">
        <f t="shared" si="415"/>
        <v>3.4570477520195146E-2</v>
      </c>
      <c r="M2924" s="65">
        <f t="shared" si="416"/>
        <v>0.17913539841595183</v>
      </c>
      <c r="N2924" s="65">
        <f t="shared" si="417"/>
        <v>0.22422517913722464</v>
      </c>
      <c r="O2924" s="65">
        <f t="shared" si="418"/>
        <v>3.6776876238224614E-2</v>
      </c>
      <c r="P2924" s="65">
        <f t="shared" si="419"/>
        <v>8.2702735940209757E-2</v>
      </c>
      <c r="Q2924" s="65">
        <f t="shared" si="420"/>
        <v>0.21031536372140749</v>
      </c>
      <c r="R2924" s="65">
        <f t="shared" si="421"/>
        <v>9.6272867291224445E-2</v>
      </c>
      <c r="S2924" s="65">
        <f t="shared" si="422"/>
        <v>0.13600110173556207</v>
      </c>
      <c r="T2924" s="66">
        <f>(L2924*'Football Field'!$F$4)+(M2924*'Football Field'!$F$5)+(N2924*'Football Field'!$F$6)+(O2924*'Football Field'!$F$7)+(P2924*'Football Field'!$F$8)+(Q2924*'Football Field'!$F$9)+(R2924*'Football Field'!$F$10)+(S2924*'Football Field'!$F$11)</f>
        <v>134563646.4448272</v>
      </c>
    </row>
    <row r="2925" spans="2:20" x14ac:dyDescent="0.3">
      <c r="B2925" s="62">
        <f t="shared" si="414"/>
        <v>2898</v>
      </c>
      <c r="C2925" s="62">
        <v>0.30144786564084036</v>
      </c>
      <c r="D2925" s="62">
        <v>7.8171610584937268E-2</v>
      </c>
      <c r="E2925" s="62">
        <v>0.8236694553525733</v>
      </c>
      <c r="F2925" s="62">
        <v>0.48751947566357734</v>
      </c>
      <c r="G2925" s="62">
        <v>3.9079681265287491E-2</v>
      </c>
      <c r="H2925" s="62">
        <v>0.66615129243154325</v>
      </c>
      <c r="I2925" s="62">
        <v>0.51582389454245148</v>
      </c>
      <c r="J2925" s="62">
        <v>0.20292366297727393</v>
      </c>
      <c r="K2925" s="62"/>
      <c r="L2925" s="65">
        <f t="shared" si="415"/>
        <v>9.6779610161723512E-2</v>
      </c>
      <c r="M2925" s="65">
        <f t="shared" si="416"/>
        <v>2.5096936686020841E-2</v>
      </c>
      <c r="N2925" s="65">
        <f t="shared" si="417"/>
        <v>0.26443845811174793</v>
      </c>
      <c r="O2925" s="65">
        <f t="shared" si="418"/>
        <v>0.15651776037845208</v>
      </c>
      <c r="P2925" s="65">
        <f t="shared" si="419"/>
        <v>1.2546502228697584E-2</v>
      </c>
      <c r="Q2925" s="65">
        <f t="shared" si="420"/>
        <v>0.21386737057566552</v>
      </c>
      <c r="R2925" s="65">
        <f t="shared" si="421"/>
        <v>0.1656048727357686</v>
      </c>
      <c r="S2925" s="65">
        <f t="shared" si="422"/>
        <v>6.5148489121924141E-2</v>
      </c>
      <c r="T2925" s="66">
        <f>(L2925*'Football Field'!$F$4)+(M2925*'Football Field'!$F$5)+(N2925*'Football Field'!$F$6)+(O2925*'Football Field'!$F$7)+(P2925*'Football Field'!$F$8)+(Q2925*'Football Field'!$F$9)+(R2925*'Football Field'!$F$10)+(S2925*'Football Field'!$F$11)</f>
        <v>139982782.38304257</v>
      </c>
    </row>
    <row r="2926" spans="2:20" x14ac:dyDescent="0.3">
      <c r="B2926" s="62">
        <f t="shared" si="414"/>
        <v>2899</v>
      </c>
      <c r="C2926" s="62">
        <v>0.2170657714406431</v>
      </c>
      <c r="D2926" s="62">
        <v>0.59571400441145705</v>
      </c>
      <c r="E2926" s="62">
        <v>0.76276237509988443</v>
      </c>
      <c r="F2926" s="62">
        <v>0.92866085974060064</v>
      </c>
      <c r="G2926" s="62">
        <v>0.21829373554054443</v>
      </c>
      <c r="H2926" s="62">
        <v>0.72461318188503065</v>
      </c>
      <c r="I2926" s="62">
        <v>0.21176983681713835</v>
      </c>
      <c r="J2926" s="62">
        <v>0.60374551395761322</v>
      </c>
      <c r="K2926" s="62"/>
      <c r="L2926" s="65">
        <f t="shared" si="415"/>
        <v>5.0923024483404591E-2</v>
      </c>
      <c r="M2926" s="65">
        <f t="shared" si="416"/>
        <v>0.13975284371376312</v>
      </c>
      <c r="N2926" s="65">
        <f t="shared" si="417"/>
        <v>0.17894192550230192</v>
      </c>
      <c r="O2926" s="65">
        <f t="shared" si="418"/>
        <v>0.21786124723161032</v>
      </c>
      <c r="P2926" s="65">
        <f t="shared" si="419"/>
        <v>5.1211101435883102E-2</v>
      </c>
      <c r="Q2926" s="65">
        <f t="shared" si="420"/>
        <v>0.16999223118979553</v>
      </c>
      <c r="R2926" s="65">
        <f t="shared" si="421"/>
        <v>4.9680612993535087E-2</v>
      </c>
      <c r="S2926" s="65">
        <f t="shared" si="422"/>
        <v>0.14163701344970625</v>
      </c>
      <c r="T2926" s="66">
        <f>(L2926*'Football Field'!$F$4)+(M2926*'Football Field'!$F$5)+(N2926*'Football Field'!$F$6)+(O2926*'Football Field'!$F$7)+(P2926*'Football Field'!$F$8)+(Q2926*'Football Field'!$F$9)+(R2926*'Football Field'!$F$10)+(S2926*'Football Field'!$F$11)</f>
        <v>125707735.2496859</v>
      </c>
    </row>
    <row r="2927" spans="2:20" x14ac:dyDescent="0.3">
      <c r="B2927" s="62">
        <f t="shared" si="414"/>
        <v>2900</v>
      </c>
      <c r="C2927" s="62">
        <v>0.9217164066685396</v>
      </c>
      <c r="D2927" s="62">
        <v>0.30846993904321718</v>
      </c>
      <c r="E2927" s="62">
        <v>0.3624542284357597</v>
      </c>
      <c r="F2927" s="62">
        <v>0.11113473416969089</v>
      </c>
      <c r="G2927" s="62">
        <v>0.10777859905538723</v>
      </c>
      <c r="H2927" s="62">
        <v>0.90244692028837781</v>
      </c>
      <c r="I2927" s="62">
        <v>0.65655843747786324</v>
      </c>
      <c r="J2927" s="62">
        <v>7.2783800186797087E-2</v>
      </c>
      <c r="K2927" s="62"/>
      <c r="L2927" s="65">
        <f t="shared" si="415"/>
        <v>0.26768067810326474</v>
      </c>
      <c r="M2927" s="65">
        <f t="shared" si="416"/>
        <v>8.9584433845555728E-2</v>
      </c>
      <c r="N2927" s="65">
        <f t="shared" si="417"/>
        <v>0.10526230513760408</v>
      </c>
      <c r="O2927" s="65">
        <f t="shared" si="418"/>
        <v>3.2275243001144593E-2</v>
      </c>
      <c r="P2927" s="65">
        <f t="shared" si="419"/>
        <v>3.1300569536830261E-2</v>
      </c>
      <c r="Q2927" s="65">
        <f t="shared" si="420"/>
        <v>0.26208452168939911</v>
      </c>
      <c r="R2927" s="65">
        <f t="shared" si="421"/>
        <v>0.19067470914803356</v>
      </c>
      <c r="S2927" s="65">
        <f t="shared" si="422"/>
        <v>2.1137539538167979E-2</v>
      </c>
      <c r="T2927" s="66">
        <f>(L2927*'Football Field'!$F$4)+(M2927*'Football Field'!$F$5)+(N2927*'Football Field'!$F$6)+(O2927*'Football Field'!$F$7)+(P2927*'Football Field'!$F$8)+(Q2927*'Football Field'!$F$9)+(R2927*'Football Field'!$F$10)+(S2927*'Football Field'!$F$11)</f>
        <v>138582240.36028454</v>
      </c>
    </row>
    <row r="2928" spans="2:20" x14ac:dyDescent="0.3">
      <c r="B2928" s="62">
        <f t="shared" si="414"/>
        <v>2901</v>
      </c>
      <c r="C2928" s="62">
        <v>0.30724837552958495</v>
      </c>
      <c r="D2928" s="62">
        <v>0.48838607957526903</v>
      </c>
      <c r="E2928" s="62">
        <v>0.57880490591718015</v>
      </c>
      <c r="F2928" s="62">
        <v>0.16699978022931672</v>
      </c>
      <c r="G2928" s="62">
        <v>0.76309423926139153</v>
      </c>
      <c r="H2928" s="62">
        <v>0.78523774430580162</v>
      </c>
      <c r="I2928" s="62">
        <v>0.99974904758153593</v>
      </c>
      <c r="J2928" s="62">
        <v>0.36421296281032101</v>
      </c>
      <c r="K2928" s="62"/>
      <c r="L2928" s="65">
        <f t="shared" si="415"/>
        <v>6.8986705355230063E-2</v>
      </c>
      <c r="M2928" s="65">
        <f t="shared" si="416"/>
        <v>0.10965768822432981</v>
      </c>
      <c r="N2928" s="65">
        <f t="shared" si="417"/>
        <v>0.12995949428160711</v>
      </c>
      <c r="O2928" s="65">
        <f t="shared" si="418"/>
        <v>3.7496584361790104E-2</v>
      </c>
      <c r="P2928" s="65">
        <f t="shared" si="419"/>
        <v>0.17133811481170882</v>
      </c>
      <c r="Q2928" s="65">
        <f t="shared" si="420"/>
        <v>0.17631001240237215</v>
      </c>
      <c r="R2928" s="65">
        <f t="shared" si="421"/>
        <v>0.22447439422845131</v>
      </c>
      <c r="S2928" s="65">
        <f t="shared" si="422"/>
        <v>8.1777006334510668E-2</v>
      </c>
      <c r="T2928" s="66">
        <f>(L2928*'Football Field'!$F$4)+(M2928*'Football Field'!$F$5)+(N2928*'Football Field'!$F$6)+(O2928*'Football Field'!$F$7)+(P2928*'Football Field'!$F$8)+(Q2928*'Football Field'!$F$9)+(R2928*'Football Field'!$F$10)+(S2928*'Football Field'!$F$11)</f>
        <v>156800347.83717102</v>
      </c>
    </row>
    <row r="2929" spans="2:20" x14ac:dyDescent="0.3">
      <c r="B2929" s="62">
        <f t="shared" si="414"/>
        <v>2902</v>
      </c>
      <c r="C2929" s="62">
        <v>0.95016358211981677</v>
      </c>
      <c r="D2929" s="62">
        <v>0.9417277809884399</v>
      </c>
      <c r="E2929" s="62">
        <v>1.9341826647779725E-2</v>
      </c>
      <c r="F2929" s="62">
        <v>0.87386114190621234</v>
      </c>
      <c r="G2929" s="62">
        <v>0.78260595604007477</v>
      </c>
      <c r="H2929" s="62">
        <v>2.8456273430100265E-2</v>
      </c>
      <c r="I2929" s="62">
        <v>0.96701021746794857</v>
      </c>
      <c r="J2929" s="62">
        <v>0.48272071788242377</v>
      </c>
      <c r="K2929" s="62"/>
      <c r="L2929" s="65">
        <f t="shared" si="415"/>
        <v>0.18830455153471459</v>
      </c>
      <c r="M2929" s="65">
        <f t="shared" si="416"/>
        <v>0.18663273440893505</v>
      </c>
      <c r="N2929" s="65">
        <f t="shared" si="417"/>
        <v>3.83318626530255E-3</v>
      </c>
      <c r="O2929" s="65">
        <f t="shared" si="418"/>
        <v>0.17318284296178454</v>
      </c>
      <c r="P2929" s="65">
        <f t="shared" si="419"/>
        <v>0.15509778142806102</v>
      </c>
      <c r="Q2929" s="65">
        <f t="shared" si="420"/>
        <v>5.6394981952997423E-3</v>
      </c>
      <c r="R2929" s="65">
        <f t="shared" si="421"/>
        <v>0.19164323781336717</v>
      </c>
      <c r="S2929" s="65">
        <f t="shared" si="422"/>
        <v>9.5666167392535237E-2</v>
      </c>
      <c r="T2929" s="66">
        <f>(L2929*'Football Field'!$F$4)+(M2929*'Football Field'!$F$5)+(N2929*'Football Field'!$F$6)+(O2929*'Football Field'!$F$7)+(P2929*'Football Field'!$F$8)+(Q2929*'Football Field'!$F$9)+(R2929*'Football Field'!$F$10)+(S2929*'Football Field'!$F$11)</f>
        <v>147865171.50689879</v>
      </c>
    </row>
    <row r="2930" spans="2:20" x14ac:dyDescent="0.3">
      <c r="B2930" s="62">
        <f t="shared" si="414"/>
        <v>2903</v>
      </c>
      <c r="C2930" s="62">
        <v>0.8395294709367922</v>
      </c>
      <c r="D2930" s="62">
        <v>0.7195552283535076</v>
      </c>
      <c r="E2930" s="62">
        <v>0.35014094446001953</v>
      </c>
      <c r="F2930" s="62">
        <v>6.1637538990111929E-2</v>
      </c>
      <c r="G2930" s="62">
        <v>0.81925348056073444</v>
      </c>
      <c r="H2930" s="62">
        <v>0.9928588873444627</v>
      </c>
      <c r="I2930" s="62">
        <v>0.47293310402824718</v>
      </c>
      <c r="J2930" s="62">
        <v>0.42785059479586929</v>
      </c>
      <c r="K2930" s="62"/>
      <c r="L2930" s="65">
        <f t="shared" si="415"/>
        <v>0.17924266091000227</v>
      </c>
      <c r="M2930" s="65">
        <f t="shared" si="416"/>
        <v>0.15362771441230022</v>
      </c>
      <c r="N2930" s="65">
        <f t="shared" si="417"/>
        <v>7.4756392421249984E-2</v>
      </c>
      <c r="O2930" s="65">
        <f t="shared" si="418"/>
        <v>1.315984355880162E-2</v>
      </c>
      <c r="P2930" s="65">
        <f t="shared" si="419"/>
        <v>0.17491366163909541</v>
      </c>
      <c r="Q2930" s="65">
        <f t="shared" si="420"/>
        <v>0.21197906093419847</v>
      </c>
      <c r="R2930" s="65">
        <f t="shared" si="421"/>
        <v>0.10097297466384264</v>
      </c>
      <c r="S2930" s="65">
        <f t="shared" si="422"/>
        <v>9.1347691460509389E-2</v>
      </c>
      <c r="T2930" s="66">
        <f>(L2930*'Football Field'!$F$4)+(M2930*'Football Field'!$F$5)+(N2930*'Football Field'!$F$6)+(O2930*'Football Field'!$F$7)+(P2930*'Football Field'!$F$8)+(Q2930*'Football Field'!$F$9)+(R2930*'Football Field'!$F$10)+(S2930*'Football Field'!$F$11)</f>
        <v>137736648.44652057</v>
      </c>
    </row>
    <row r="2931" spans="2:20" x14ac:dyDescent="0.3">
      <c r="B2931" s="62">
        <f t="shared" si="414"/>
        <v>2904</v>
      </c>
      <c r="C2931" s="62">
        <v>0.26308619530563149</v>
      </c>
      <c r="D2931" s="62">
        <v>0.87405132171574962</v>
      </c>
      <c r="E2931" s="62">
        <v>5.51082973312087E-2</v>
      </c>
      <c r="F2931" s="62">
        <v>0.89967234935031315</v>
      </c>
      <c r="G2931" s="62">
        <v>0.90665846005511408</v>
      </c>
      <c r="H2931" s="62">
        <v>0.73704167488942818</v>
      </c>
      <c r="I2931" s="62">
        <v>0.48407342032443768</v>
      </c>
      <c r="J2931" s="62">
        <v>0.92659999168367191</v>
      </c>
      <c r="K2931" s="62"/>
      <c r="L2931" s="65">
        <f t="shared" si="415"/>
        <v>5.1121508475880498E-2</v>
      </c>
      <c r="M2931" s="65">
        <f t="shared" si="416"/>
        <v>0.16984099830680013</v>
      </c>
      <c r="N2931" s="65">
        <f t="shared" si="417"/>
        <v>1.070835087274693E-2</v>
      </c>
      <c r="O2931" s="65">
        <f t="shared" si="418"/>
        <v>0.17481953995874622</v>
      </c>
      <c r="P2931" s="65">
        <f t="shared" si="419"/>
        <v>0.17617704378821938</v>
      </c>
      <c r="Q2931" s="65">
        <f t="shared" si="420"/>
        <v>0.14321801334412521</v>
      </c>
      <c r="R2931" s="65">
        <f t="shared" si="421"/>
        <v>9.4062569232550269E-2</v>
      </c>
      <c r="S2931" s="65">
        <f t="shared" si="422"/>
        <v>0.1800519760209314</v>
      </c>
      <c r="T2931" s="66">
        <f>(L2931*'Football Field'!$F$4)+(M2931*'Football Field'!$F$5)+(N2931*'Football Field'!$F$6)+(O2931*'Football Field'!$F$7)+(P2931*'Football Field'!$F$8)+(Q2931*'Football Field'!$F$9)+(R2931*'Football Field'!$F$10)+(S2931*'Football Field'!$F$11)</f>
        <v>137605812.89772946</v>
      </c>
    </row>
    <row r="2932" spans="2:20" x14ac:dyDescent="0.3">
      <c r="B2932" s="62">
        <f t="shared" si="414"/>
        <v>2905</v>
      </c>
      <c r="C2932" s="62">
        <v>0.36041189043784327</v>
      </c>
      <c r="D2932" s="62">
        <v>0.93993235428418942</v>
      </c>
      <c r="E2932" s="62">
        <v>0.88026080253747563</v>
      </c>
      <c r="F2932" s="62">
        <v>0.9394096838217687</v>
      </c>
      <c r="G2932" s="62">
        <v>0.71550685588155261</v>
      </c>
      <c r="H2932" s="62">
        <v>0.27567432033934325</v>
      </c>
      <c r="I2932" s="62">
        <v>0.60093272827485111</v>
      </c>
      <c r="J2932" s="62">
        <v>0.93997150552204789</v>
      </c>
      <c r="K2932" s="62"/>
      <c r="L2932" s="65">
        <f t="shared" si="415"/>
        <v>6.3766012887337103E-2</v>
      </c>
      <c r="M2932" s="65">
        <f t="shared" si="416"/>
        <v>0.16629789473287995</v>
      </c>
      <c r="N2932" s="65">
        <f t="shared" si="417"/>
        <v>0.15574048239815963</v>
      </c>
      <c r="O2932" s="65">
        <f t="shared" si="418"/>
        <v>0.16620542105948904</v>
      </c>
      <c r="P2932" s="65">
        <f t="shared" si="419"/>
        <v>0.12659132676697757</v>
      </c>
      <c r="Q2932" s="65">
        <f t="shared" si="420"/>
        <v>4.8773785576583462E-2</v>
      </c>
      <c r="R2932" s="65">
        <f t="shared" si="421"/>
        <v>0.10632025499781705</v>
      </c>
      <c r="S2932" s="65">
        <f t="shared" si="422"/>
        <v>0.16630482158075616</v>
      </c>
      <c r="T2932" s="66">
        <f>(L2932*'Football Field'!$F$4)+(M2932*'Football Field'!$F$5)+(N2932*'Football Field'!$F$6)+(O2932*'Football Field'!$F$7)+(P2932*'Football Field'!$F$8)+(Q2932*'Football Field'!$F$9)+(R2932*'Football Field'!$F$10)+(S2932*'Football Field'!$F$11)</f>
        <v>138821322.06605864</v>
      </c>
    </row>
    <row r="2933" spans="2:20" x14ac:dyDescent="0.3">
      <c r="B2933" s="62">
        <f t="shared" si="414"/>
        <v>2906</v>
      </c>
      <c r="C2933" s="62">
        <v>0.73283393544675202</v>
      </c>
      <c r="D2933" s="62">
        <v>0.93333439754315317</v>
      </c>
      <c r="E2933" s="62">
        <v>1.259528863720194E-2</v>
      </c>
      <c r="F2933" s="62">
        <v>0.20725718641040858</v>
      </c>
      <c r="G2933" s="62">
        <v>0.33693194120848757</v>
      </c>
      <c r="H2933" s="62">
        <v>0.23254785899497554</v>
      </c>
      <c r="I2933" s="62">
        <v>0.63282019401764744</v>
      </c>
      <c r="J2933" s="62">
        <v>0.29887673479337629</v>
      </c>
      <c r="K2933" s="62"/>
      <c r="L2933" s="65">
        <f t="shared" si="415"/>
        <v>0.21635405890279527</v>
      </c>
      <c r="M2933" s="65">
        <f t="shared" si="416"/>
        <v>0.27554767247364825</v>
      </c>
      <c r="N2933" s="65">
        <f t="shared" si="417"/>
        <v>3.718498404484571E-3</v>
      </c>
      <c r="O2933" s="65">
        <f t="shared" si="418"/>
        <v>6.1188396644499161E-2</v>
      </c>
      <c r="P2933" s="65">
        <f t="shared" si="419"/>
        <v>9.9472185345803987E-2</v>
      </c>
      <c r="Q2933" s="65">
        <f t="shared" si="420"/>
        <v>6.8654944523067335E-2</v>
      </c>
      <c r="R2933" s="65">
        <f t="shared" si="421"/>
        <v>0.18682707078501634</v>
      </c>
      <c r="S2933" s="65">
        <f t="shared" si="422"/>
        <v>8.8237172920685114E-2</v>
      </c>
      <c r="T2933" s="66">
        <f>(L2933*'Football Field'!$F$4)+(M2933*'Football Field'!$F$5)+(N2933*'Football Field'!$F$6)+(O2933*'Football Field'!$F$7)+(P2933*'Football Field'!$F$8)+(Q2933*'Football Field'!$F$9)+(R2933*'Football Field'!$F$10)+(S2933*'Football Field'!$F$11)</f>
        <v>141359930.8056002</v>
      </c>
    </row>
    <row r="2934" spans="2:20" x14ac:dyDescent="0.3">
      <c r="B2934" s="62">
        <f t="shared" si="414"/>
        <v>2907</v>
      </c>
      <c r="C2934" s="62">
        <v>0.25072251789732591</v>
      </c>
      <c r="D2934" s="62">
        <v>0.33294746946906861</v>
      </c>
      <c r="E2934" s="62">
        <v>0.60616410833345158</v>
      </c>
      <c r="F2934" s="62">
        <v>0.27311406627315171</v>
      </c>
      <c r="G2934" s="62">
        <v>0.67822194821687998</v>
      </c>
      <c r="H2934" s="62">
        <v>0.96773459763047032</v>
      </c>
      <c r="I2934" s="62">
        <v>0.12254647687041542</v>
      </c>
      <c r="J2934" s="62">
        <v>0.38444815730520199</v>
      </c>
      <c r="K2934" s="62"/>
      <c r="L2934" s="65">
        <f t="shared" si="415"/>
        <v>6.9338909682958111E-2</v>
      </c>
      <c r="M2934" s="65">
        <f t="shared" si="416"/>
        <v>9.207874389702525E-2</v>
      </c>
      <c r="N2934" s="65">
        <f t="shared" si="417"/>
        <v>0.16763854604394238</v>
      </c>
      <c r="O2934" s="65">
        <f t="shared" si="418"/>
        <v>7.553143504331998E-2</v>
      </c>
      <c r="P2934" s="65">
        <f t="shared" si="419"/>
        <v>0.18756660074572307</v>
      </c>
      <c r="Q2934" s="65">
        <f t="shared" si="420"/>
        <v>0.2676331684322506</v>
      </c>
      <c r="R2934" s="65">
        <f t="shared" si="421"/>
        <v>3.3891008924703675E-2</v>
      </c>
      <c r="S2934" s="65">
        <f t="shared" si="422"/>
        <v>0.10632158723007698</v>
      </c>
      <c r="T2934" s="66">
        <f>(L2934*'Football Field'!$F$4)+(M2934*'Football Field'!$F$5)+(N2934*'Football Field'!$F$6)+(O2934*'Football Field'!$F$7)+(P2934*'Football Field'!$F$8)+(Q2934*'Football Field'!$F$9)+(R2934*'Football Field'!$F$10)+(S2934*'Football Field'!$F$11)</f>
        <v>133177332.570758</v>
      </c>
    </row>
    <row r="2935" spans="2:20" x14ac:dyDescent="0.3">
      <c r="B2935" s="62">
        <f t="shared" si="414"/>
        <v>2908</v>
      </c>
      <c r="C2935" s="62">
        <v>6.0122483797949711E-2</v>
      </c>
      <c r="D2935" s="62">
        <v>2.0686114191589278E-3</v>
      </c>
      <c r="E2935" s="62">
        <v>0.17831031584215806</v>
      </c>
      <c r="F2935" s="62">
        <v>0.38804857383761038</v>
      </c>
      <c r="G2935" s="62">
        <v>0.11084745115702122</v>
      </c>
      <c r="H2935" s="62">
        <v>0.34708719528807908</v>
      </c>
      <c r="I2935" s="62">
        <v>0.91800589439128211</v>
      </c>
      <c r="J2935" s="62">
        <v>0.21415855776771719</v>
      </c>
      <c r="K2935" s="62"/>
      <c r="L2935" s="65">
        <f t="shared" si="415"/>
        <v>2.7098690029465064E-2</v>
      </c>
      <c r="M2935" s="65">
        <f t="shared" si="416"/>
        <v>9.3237431486673287E-4</v>
      </c>
      <c r="N2935" s="65">
        <f t="shared" si="417"/>
        <v>8.0368868230747223E-2</v>
      </c>
      <c r="O2935" s="65">
        <f t="shared" si="418"/>
        <v>0.17490308707372451</v>
      </c>
      <c r="P2935" s="65">
        <f t="shared" si="419"/>
        <v>4.9961687037999955E-2</v>
      </c>
      <c r="Q2935" s="65">
        <f t="shared" si="420"/>
        <v>0.15644078095504116</v>
      </c>
      <c r="R2935" s="65">
        <f t="shared" si="421"/>
        <v>0.41376795511198655</v>
      </c>
      <c r="S2935" s="65">
        <f t="shared" si="422"/>
        <v>9.6526557246168918E-2</v>
      </c>
      <c r="T2935" s="66">
        <f>(L2935*'Football Field'!$F$4)+(M2935*'Football Field'!$F$5)+(N2935*'Football Field'!$F$6)+(O2935*'Football Field'!$F$7)+(P2935*'Football Field'!$F$8)+(Q2935*'Football Field'!$F$9)+(R2935*'Football Field'!$F$10)+(S2935*'Football Field'!$F$11)</f>
        <v>173465441.65439633</v>
      </c>
    </row>
    <row r="2936" spans="2:20" x14ac:dyDescent="0.3">
      <c r="B2936" s="62">
        <f t="shared" si="414"/>
        <v>2909</v>
      </c>
      <c r="C2936" s="62">
        <v>0.44469223629737831</v>
      </c>
      <c r="D2936" s="62">
        <v>0.18673024866815557</v>
      </c>
      <c r="E2936" s="62">
        <v>0.17266545982144488</v>
      </c>
      <c r="F2936" s="62">
        <v>0.55571268646196781</v>
      </c>
      <c r="G2936" s="62">
        <v>0.54013790073170909</v>
      </c>
      <c r="H2936" s="62">
        <v>0.56204978369122782</v>
      </c>
      <c r="I2936" s="62">
        <v>0.50906069564931899</v>
      </c>
      <c r="J2936" s="62">
        <v>0.10016180410355113</v>
      </c>
      <c r="K2936" s="62"/>
      <c r="L2936" s="65">
        <f t="shared" si="415"/>
        <v>0.14479378428337444</v>
      </c>
      <c r="M2936" s="65">
        <f t="shared" si="416"/>
        <v>6.0800205485838803E-2</v>
      </c>
      <c r="N2936" s="65">
        <f t="shared" si="417"/>
        <v>5.6220647229508064E-2</v>
      </c>
      <c r="O2936" s="65">
        <f t="shared" si="418"/>
        <v>0.18094254020954006</v>
      </c>
      <c r="P2936" s="65">
        <f t="shared" si="419"/>
        <v>0.17587132020339902</v>
      </c>
      <c r="Q2936" s="65">
        <f t="shared" si="420"/>
        <v>0.1830059274564958</v>
      </c>
      <c r="R2936" s="65">
        <f t="shared" si="421"/>
        <v>0.16575244300802419</v>
      </c>
      <c r="S2936" s="65">
        <f t="shared" si="422"/>
        <v>3.2613132123819569E-2</v>
      </c>
      <c r="T2936" s="66">
        <f>(L2936*'Football Field'!$F$4)+(M2936*'Football Field'!$F$5)+(N2936*'Football Field'!$F$6)+(O2936*'Football Field'!$F$7)+(P2936*'Football Field'!$F$8)+(Q2936*'Football Field'!$F$9)+(R2936*'Football Field'!$F$10)+(S2936*'Football Field'!$F$11)</f>
        <v>147521581.52154273</v>
      </c>
    </row>
    <row r="2937" spans="2:20" x14ac:dyDescent="0.3">
      <c r="B2937" s="62">
        <f t="shared" si="414"/>
        <v>2910</v>
      </c>
      <c r="C2937" s="62">
        <v>0.60653913412305993</v>
      </c>
      <c r="D2937" s="62">
        <v>0.99379505630265219</v>
      </c>
      <c r="E2937" s="62">
        <v>0.31936700480281976</v>
      </c>
      <c r="F2937" s="62">
        <v>0.98327030594100195</v>
      </c>
      <c r="G2937" s="62">
        <v>0.31124865453056416</v>
      </c>
      <c r="H2937" s="62">
        <v>0.43610493831762864</v>
      </c>
      <c r="I2937" s="62">
        <v>0.53236165158949023</v>
      </c>
      <c r="J2937" s="62">
        <v>0.97990685333795269</v>
      </c>
      <c r="K2937" s="62"/>
      <c r="L2937" s="65">
        <f t="shared" si="415"/>
        <v>0.11748729054461871</v>
      </c>
      <c r="M2937" s="65">
        <f t="shared" si="416"/>
        <v>0.19249918422897089</v>
      </c>
      <c r="N2937" s="65">
        <f t="shared" si="417"/>
        <v>6.1861736486109112E-2</v>
      </c>
      <c r="O2937" s="65">
        <f t="shared" si="418"/>
        <v>0.1904605286269106</v>
      </c>
      <c r="P2937" s="65">
        <f t="shared" si="419"/>
        <v>6.0289203200918046E-2</v>
      </c>
      <c r="Q2937" s="65">
        <f t="shared" si="420"/>
        <v>8.4474001286239997E-2</v>
      </c>
      <c r="R2937" s="65">
        <f t="shared" si="421"/>
        <v>0.10311903142991213</v>
      </c>
      <c r="S2937" s="65">
        <f t="shared" si="422"/>
        <v>0.18980902419632042</v>
      </c>
      <c r="T2937" s="66">
        <f>(L2937*'Football Field'!$F$4)+(M2937*'Football Field'!$F$5)+(N2937*'Football Field'!$F$6)+(O2937*'Football Field'!$F$7)+(P2937*'Football Field'!$F$8)+(Q2937*'Football Field'!$F$9)+(R2937*'Football Field'!$F$10)+(S2937*'Football Field'!$F$11)</f>
        <v>130496202.62184542</v>
      </c>
    </row>
    <row r="2938" spans="2:20" x14ac:dyDescent="0.3">
      <c r="B2938" s="62">
        <f t="shared" si="414"/>
        <v>2911</v>
      </c>
      <c r="C2938" s="62">
        <v>0.10239735328590527</v>
      </c>
      <c r="D2938" s="62">
        <v>0.66781975065302113</v>
      </c>
      <c r="E2938" s="62">
        <v>0.38997987294767544</v>
      </c>
      <c r="F2938" s="62">
        <v>0.98187147440119948</v>
      </c>
      <c r="G2938" s="62">
        <v>0.19813419392259479</v>
      </c>
      <c r="H2938" s="62">
        <v>0.69547692264650907</v>
      </c>
      <c r="I2938" s="62">
        <v>0.14786014584718055</v>
      </c>
      <c r="J2938" s="62">
        <v>0.51316294966599896</v>
      </c>
      <c r="K2938" s="62"/>
      <c r="L2938" s="65">
        <f t="shared" si="415"/>
        <v>2.7699645497740708E-2</v>
      </c>
      <c r="M2938" s="65">
        <f t="shared" si="416"/>
        <v>0.18065281724449153</v>
      </c>
      <c r="N2938" s="65">
        <f t="shared" si="417"/>
        <v>0.10549397894829651</v>
      </c>
      <c r="O2938" s="65">
        <f t="shared" si="418"/>
        <v>0.26560737062528045</v>
      </c>
      <c r="P2938" s="65">
        <f t="shared" si="419"/>
        <v>5.3597546777529162E-2</v>
      </c>
      <c r="Q2938" s="65">
        <f t="shared" si="420"/>
        <v>0.18813439596802198</v>
      </c>
      <c r="R2938" s="65">
        <f t="shared" si="421"/>
        <v>3.9997846543704543E-2</v>
      </c>
      <c r="S2938" s="65">
        <f t="shared" si="422"/>
        <v>0.13881639839493498</v>
      </c>
      <c r="T2938" s="66">
        <f>(L2938*'Football Field'!$F$4)+(M2938*'Football Field'!$F$5)+(N2938*'Football Field'!$F$6)+(O2938*'Football Field'!$F$7)+(P2938*'Football Field'!$F$8)+(Q2938*'Football Field'!$F$9)+(R2938*'Football Field'!$F$10)+(S2938*'Football Field'!$F$11)</f>
        <v>122935419.05170909</v>
      </c>
    </row>
    <row r="2939" spans="2:20" x14ac:dyDescent="0.3">
      <c r="B2939" s="62">
        <f t="shared" si="414"/>
        <v>2912</v>
      </c>
      <c r="C2939" s="62">
        <v>0.86035098709606017</v>
      </c>
      <c r="D2939" s="62">
        <v>0.22918818282332276</v>
      </c>
      <c r="E2939" s="62">
        <v>0.88895549047178746</v>
      </c>
      <c r="F2939" s="62">
        <v>0.9117839099261551</v>
      </c>
      <c r="G2939" s="62">
        <v>0.61621942091354664</v>
      </c>
      <c r="H2939" s="62">
        <v>0.6012371626768559</v>
      </c>
      <c r="I2939" s="62">
        <v>0.91931751646330795</v>
      </c>
      <c r="J2939" s="62">
        <v>0.74346014359880597</v>
      </c>
      <c r="K2939" s="62"/>
      <c r="L2939" s="65">
        <f t="shared" si="415"/>
        <v>0.14909437251629271</v>
      </c>
      <c r="M2939" s="65">
        <f t="shared" si="416"/>
        <v>3.9717125706485001E-2</v>
      </c>
      <c r="N2939" s="65">
        <f t="shared" si="417"/>
        <v>0.15405138488207043</v>
      </c>
      <c r="O2939" s="65">
        <f t="shared" si="418"/>
        <v>0.15800743180377594</v>
      </c>
      <c r="P2939" s="65">
        <f t="shared" si="419"/>
        <v>0.10678763582705166</v>
      </c>
      <c r="Q2939" s="65">
        <f t="shared" si="420"/>
        <v>0.10419128802925799</v>
      </c>
      <c r="R2939" s="65">
        <f t="shared" si="421"/>
        <v>0.15931296681947069</v>
      </c>
      <c r="S2939" s="65">
        <f t="shared" si="422"/>
        <v>0.12883779441559548</v>
      </c>
      <c r="T2939" s="66">
        <f>(L2939*'Football Field'!$F$4)+(M2939*'Football Field'!$F$5)+(N2939*'Football Field'!$F$6)+(O2939*'Football Field'!$F$7)+(P2939*'Football Field'!$F$8)+(Q2939*'Football Field'!$F$9)+(R2939*'Football Field'!$F$10)+(S2939*'Football Field'!$F$11)</f>
        <v>144154105.7239337</v>
      </c>
    </row>
    <row r="2940" spans="2:20" x14ac:dyDescent="0.3">
      <c r="B2940" s="62">
        <f t="shared" si="414"/>
        <v>2913</v>
      </c>
      <c r="C2940" s="62">
        <v>0.494775354922523</v>
      </c>
      <c r="D2940" s="62">
        <v>0.19916097808020128</v>
      </c>
      <c r="E2940" s="62">
        <v>0.83385582874579056</v>
      </c>
      <c r="F2940" s="62">
        <v>0.77855687603195756</v>
      </c>
      <c r="G2940" s="62">
        <v>1.2777243528538929E-3</v>
      </c>
      <c r="H2940" s="62">
        <v>3.3011401135284113E-2</v>
      </c>
      <c r="I2940" s="62">
        <v>0.18204558175469676</v>
      </c>
      <c r="J2940" s="62">
        <v>0.14064097262658803</v>
      </c>
      <c r="K2940" s="62"/>
      <c r="L2940" s="65">
        <f t="shared" si="415"/>
        <v>0.18577357527741128</v>
      </c>
      <c r="M2940" s="65">
        <f t="shared" si="416"/>
        <v>7.4779082235207114E-2</v>
      </c>
      <c r="N2940" s="65">
        <f t="shared" si="417"/>
        <v>0.31308830771547108</v>
      </c>
      <c r="O2940" s="65">
        <f t="shared" si="418"/>
        <v>0.29232517945425457</v>
      </c>
      <c r="P2940" s="65">
        <f t="shared" si="419"/>
        <v>4.7974786716257063E-4</v>
      </c>
      <c r="Q2940" s="65">
        <f t="shared" si="420"/>
        <v>1.2394808983116866E-2</v>
      </c>
      <c r="R2940" s="65">
        <f t="shared" si="421"/>
        <v>6.835275494132495E-2</v>
      </c>
      <c r="S2940" s="65">
        <f t="shared" si="422"/>
        <v>5.2806543526051505E-2</v>
      </c>
      <c r="T2940" s="66">
        <f>(L2940*'Football Field'!$F$4)+(M2940*'Football Field'!$F$5)+(N2940*'Football Field'!$F$6)+(O2940*'Football Field'!$F$7)+(P2940*'Football Field'!$F$8)+(Q2940*'Football Field'!$F$9)+(R2940*'Football Field'!$F$10)+(S2940*'Football Field'!$F$11)</f>
        <v>127053023.75523636</v>
      </c>
    </row>
    <row r="2941" spans="2:20" x14ac:dyDescent="0.3">
      <c r="B2941" s="62">
        <f t="shared" si="414"/>
        <v>2914</v>
      </c>
      <c r="C2941" s="62">
        <v>0.74635267428548469</v>
      </c>
      <c r="D2941" s="62">
        <v>0.10593377822293104</v>
      </c>
      <c r="E2941" s="62">
        <v>0.14629473746238486</v>
      </c>
      <c r="F2941" s="62">
        <v>0.7368673409790919</v>
      </c>
      <c r="G2941" s="62">
        <v>9.9229503464910773E-2</v>
      </c>
      <c r="H2941" s="62">
        <v>0.34844762976302646</v>
      </c>
      <c r="I2941" s="62">
        <v>0.78072861566849938</v>
      </c>
      <c r="J2941" s="62">
        <v>0.7132459629334581</v>
      </c>
      <c r="K2941" s="62"/>
      <c r="L2941" s="65">
        <f t="shared" si="415"/>
        <v>0.20297316499624785</v>
      </c>
      <c r="M2941" s="65">
        <f t="shared" si="416"/>
        <v>2.8809053664212325E-2</v>
      </c>
      <c r="N2941" s="65">
        <f t="shared" si="417"/>
        <v>3.9785354709772625E-2</v>
      </c>
      <c r="O2941" s="65">
        <f t="shared" si="418"/>
        <v>0.20039359612944369</v>
      </c>
      <c r="P2941" s="65">
        <f t="shared" si="419"/>
        <v>2.6985803190912195E-2</v>
      </c>
      <c r="Q2941" s="65">
        <f t="shared" si="420"/>
        <v>9.4761525864633378E-2</v>
      </c>
      <c r="R2941" s="65">
        <f t="shared" si="421"/>
        <v>0.21232181994535182</v>
      </c>
      <c r="S2941" s="65">
        <f t="shared" si="422"/>
        <v>0.19396968149942623</v>
      </c>
      <c r="T2941" s="66">
        <f>(L2941*'Football Field'!$F$4)+(M2941*'Football Field'!$F$5)+(N2941*'Football Field'!$F$6)+(O2941*'Football Field'!$F$7)+(P2941*'Football Field'!$F$8)+(Q2941*'Football Field'!$F$9)+(R2941*'Football Field'!$F$10)+(S2941*'Football Field'!$F$11)</f>
        <v>142560407.5173856</v>
      </c>
    </row>
    <row r="2942" spans="2:20" x14ac:dyDescent="0.3">
      <c r="B2942" s="62">
        <f t="shared" si="414"/>
        <v>2915</v>
      </c>
      <c r="C2942" s="62">
        <v>0.71506321568760611</v>
      </c>
      <c r="D2942" s="62">
        <v>0.79277336680946442</v>
      </c>
      <c r="E2942" s="62">
        <v>0.93485285970184995</v>
      </c>
      <c r="F2942" s="62">
        <v>0.71885115011693845</v>
      </c>
      <c r="G2942" s="62">
        <v>0.15723299720522088</v>
      </c>
      <c r="H2942" s="62">
        <v>3.3372003139404249E-2</v>
      </c>
      <c r="I2942" s="62">
        <v>0.10721699201520807</v>
      </c>
      <c r="J2942" s="62">
        <v>0.89418965405400297</v>
      </c>
      <c r="K2942" s="62"/>
      <c r="L2942" s="65">
        <f t="shared" si="415"/>
        <v>0.16424822225086047</v>
      </c>
      <c r="M2942" s="65">
        <f t="shared" si="416"/>
        <v>0.18209804852158715</v>
      </c>
      <c r="N2942" s="65">
        <f t="shared" si="417"/>
        <v>0.21473335070733565</v>
      </c>
      <c r="O2942" s="65">
        <f t="shared" si="418"/>
        <v>0.16511830126257748</v>
      </c>
      <c r="P2942" s="65">
        <f t="shared" si="419"/>
        <v>3.6116024015161292E-2</v>
      </c>
      <c r="Q2942" s="65">
        <f t="shared" si="420"/>
        <v>7.6654651901321225E-3</v>
      </c>
      <c r="R2942" s="65">
        <f t="shared" si="421"/>
        <v>2.4627473413869606E-2</v>
      </c>
      <c r="S2942" s="65">
        <f t="shared" si="422"/>
        <v>0.2053931146384762</v>
      </c>
      <c r="T2942" s="66">
        <f>(L2942*'Football Field'!$F$4)+(M2942*'Football Field'!$F$5)+(N2942*'Football Field'!$F$6)+(O2942*'Football Field'!$F$7)+(P2942*'Football Field'!$F$8)+(Q2942*'Football Field'!$F$9)+(R2942*'Football Field'!$F$10)+(S2942*'Football Field'!$F$11)</f>
        <v>121370166.48593092</v>
      </c>
    </row>
    <row r="2943" spans="2:20" x14ac:dyDescent="0.3">
      <c r="B2943" s="62">
        <f t="shared" si="414"/>
        <v>2916</v>
      </c>
      <c r="C2943" s="62">
        <v>0.81456124594436563</v>
      </c>
      <c r="D2943" s="62">
        <v>0.74736543997360017</v>
      </c>
      <c r="E2943" s="62">
        <v>0.30651055197659349</v>
      </c>
      <c r="F2943" s="62">
        <v>0.72241160049967634</v>
      </c>
      <c r="G2943" s="62">
        <v>0.66086531731363751</v>
      </c>
      <c r="H2943" s="62">
        <v>0.29898552870227946</v>
      </c>
      <c r="I2943" s="62">
        <v>0.30724422172470034</v>
      </c>
      <c r="J2943" s="62">
        <v>0.21986169159860669</v>
      </c>
      <c r="K2943" s="62"/>
      <c r="L2943" s="65">
        <f t="shared" si="415"/>
        <v>0.19975480106190402</v>
      </c>
      <c r="M2943" s="65">
        <f t="shared" si="416"/>
        <v>0.18327637795901885</v>
      </c>
      <c r="N2943" s="65">
        <f t="shared" si="417"/>
        <v>7.5165562612145936E-2</v>
      </c>
      <c r="O2943" s="65">
        <f t="shared" si="418"/>
        <v>0.17715694953707697</v>
      </c>
      <c r="P2943" s="65">
        <f t="shared" si="419"/>
        <v>0.162063958537151</v>
      </c>
      <c r="Q2943" s="65">
        <f t="shared" si="420"/>
        <v>7.3320201646803057E-2</v>
      </c>
      <c r="R2943" s="65">
        <f t="shared" si="421"/>
        <v>7.5345480396484324E-2</v>
      </c>
      <c r="S2943" s="65">
        <f t="shared" si="422"/>
        <v>5.3916668249416065E-2</v>
      </c>
      <c r="T2943" s="66">
        <f>(L2943*'Football Field'!$F$4)+(M2943*'Football Field'!$F$5)+(N2943*'Football Field'!$F$6)+(O2943*'Football Field'!$F$7)+(P2943*'Football Field'!$F$8)+(Q2943*'Football Field'!$F$9)+(R2943*'Football Field'!$F$10)+(S2943*'Football Field'!$F$11)</f>
        <v>133820407.83264765</v>
      </c>
    </row>
    <row r="2944" spans="2:20" x14ac:dyDescent="0.3">
      <c r="B2944" s="62">
        <f t="shared" si="414"/>
        <v>2917</v>
      </c>
      <c r="C2944" s="62">
        <v>4.1968408566308568E-2</v>
      </c>
      <c r="D2944" s="62">
        <v>0.84572779739217974</v>
      </c>
      <c r="E2944" s="62">
        <v>0.65343695412856651</v>
      </c>
      <c r="F2944" s="62">
        <v>0.99425899755912195</v>
      </c>
      <c r="G2944" s="62">
        <v>3.382299602378569E-3</v>
      </c>
      <c r="H2944" s="62">
        <v>0.5212634988570094</v>
      </c>
      <c r="I2944" s="62">
        <v>0.64463372776217365</v>
      </c>
      <c r="J2944" s="62">
        <v>0.16953220065263841</v>
      </c>
      <c r="K2944" s="62"/>
      <c r="L2944" s="65">
        <f t="shared" si="415"/>
        <v>1.0832782635419876E-2</v>
      </c>
      <c r="M2944" s="65">
        <f t="shared" si="416"/>
        <v>0.21829718378305743</v>
      </c>
      <c r="N2944" s="65">
        <f t="shared" si="417"/>
        <v>0.16866354317061488</v>
      </c>
      <c r="O2944" s="65">
        <f t="shared" si="418"/>
        <v>0.256635692698504</v>
      </c>
      <c r="P2944" s="65">
        <f t="shared" si="419"/>
        <v>8.7303087374744463E-4</v>
      </c>
      <c r="Q2944" s="65">
        <f t="shared" si="420"/>
        <v>0.13454725522829353</v>
      </c>
      <c r="R2944" s="65">
        <f t="shared" si="421"/>
        <v>0.16639127598262132</v>
      </c>
      <c r="S2944" s="65">
        <f t="shared" si="422"/>
        <v>4.375923562774145E-2</v>
      </c>
      <c r="T2944" s="66">
        <f>(L2944*'Football Field'!$F$4)+(M2944*'Football Field'!$F$5)+(N2944*'Football Field'!$F$6)+(O2944*'Football Field'!$F$7)+(P2944*'Football Field'!$F$8)+(Q2944*'Football Field'!$F$9)+(R2944*'Football Field'!$F$10)+(S2944*'Football Field'!$F$11)</f>
        <v>136970918.45770562</v>
      </c>
    </row>
    <row r="2945" spans="2:20" x14ac:dyDescent="0.3">
      <c r="B2945" s="62">
        <f t="shared" si="414"/>
        <v>2918</v>
      </c>
      <c r="C2945" s="62">
        <v>0.86949387584527349</v>
      </c>
      <c r="D2945" s="62">
        <v>0.25626106364649293</v>
      </c>
      <c r="E2945" s="62">
        <v>0.49519810636932049</v>
      </c>
      <c r="F2945" s="62">
        <v>0.26816518931452304</v>
      </c>
      <c r="G2945" s="62">
        <v>0.21319922414403059</v>
      </c>
      <c r="H2945" s="62">
        <v>0.79795575289910403</v>
      </c>
      <c r="I2945" s="62">
        <v>0.65711592991123802</v>
      </c>
      <c r="J2945" s="62">
        <v>0.7269214854782714</v>
      </c>
      <c r="K2945" s="62"/>
      <c r="L2945" s="65">
        <f t="shared" si="415"/>
        <v>0.20294837406098037</v>
      </c>
      <c r="M2945" s="65">
        <f t="shared" si="416"/>
        <v>5.9813838425985567E-2</v>
      </c>
      <c r="N2945" s="65">
        <f t="shared" si="417"/>
        <v>0.11558408094367524</v>
      </c>
      <c r="O2945" s="65">
        <f t="shared" si="418"/>
        <v>6.2592377776358413E-2</v>
      </c>
      <c r="P2945" s="65">
        <f t="shared" si="419"/>
        <v>4.9762783951790755E-2</v>
      </c>
      <c r="Q2945" s="65">
        <f t="shared" si="420"/>
        <v>0.18625067653989608</v>
      </c>
      <c r="R2945" s="65">
        <f t="shared" si="421"/>
        <v>0.15337728447530369</v>
      </c>
      <c r="S2945" s="65">
        <f t="shared" si="422"/>
        <v>0.16967058382600991</v>
      </c>
      <c r="T2945" s="66">
        <f>(L2945*'Football Field'!$F$4)+(M2945*'Football Field'!$F$5)+(N2945*'Football Field'!$F$6)+(O2945*'Football Field'!$F$7)+(P2945*'Football Field'!$F$8)+(Q2945*'Football Field'!$F$9)+(R2945*'Football Field'!$F$10)+(S2945*'Football Field'!$F$11)</f>
        <v>136962345.01604557</v>
      </c>
    </row>
    <row r="2946" spans="2:20" x14ac:dyDescent="0.3">
      <c r="B2946" s="62">
        <f t="shared" si="414"/>
        <v>2919</v>
      </c>
      <c r="C2946" s="62">
        <v>0.49809200385725949</v>
      </c>
      <c r="D2946" s="62">
        <v>0.66142648940315574</v>
      </c>
      <c r="E2946" s="62">
        <v>0.72106653089838457</v>
      </c>
      <c r="F2946" s="62">
        <v>0.6850986968447188</v>
      </c>
      <c r="G2946" s="62">
        <v>0.83404608359926735</v>
      </c>
      <c r="H2946" s="62">
        <v>0.69625687243850731</v>
      </c>
      <c r="I2946" s="62">
        <v>0.82222626891796946</v>
      </c>
      <c r="J2946" s="62">
        <v>0.73390967533396922</v>
      </c>
      <c r="K2946" s="62"/>
      <c r="L2946" s="65">
        <f t="shared" si="415"/>
        <v>8.8124769618549745E-2</v>
      </c>
      <c r="M2946" s="65">
        <f t="shared" si="416"/>
        <v>0.11702267160860327</v>
      </c>
      <c r="N2946" s="65">
        <f t="shared" si="417"/>
        <v>0.12757446701207648</v>
      </c>
      <c r="O2946" s="65">
        <f t="shared" si="418"/>
        <v>0.12121086939334043</v>
      </c>
      <c r="P2946" s="65">
        <f t="shared" si="419"/>
        <v>0.14756333849820721</v>
      </c>
      <c r="Q2946" s="65">
        <f t="shared" si="420"/>
        <v>0.12318502606710974</v>
      </c>
      <c r="R2946" s="65">
        <f t="shared" si="421"/>
        <v>0.14547212153897687</v>
      </c>
      <c r="S2946" s="65">
        <f t="shared" si="422"/>
        <v>0.12984673626313636</v>
      </c>
      <c r="T2946" s="66">
        <f>(L2946*'Football Field'!$F$4)+(M2946*'Football Field'!$F$5)+(N2946*'Football Field'!$F$6)+(O2946*'Football Field'!$F$7)+(P2946*'Football Field'!$F$8)+(Q2946*'Football Field'!$F$9)+(R2946*'Football Field'!$F$10)+(S2946*'Football Field'!$F$11)</f>
        <v>144675329.37107161</v>
      </c>
    </row>
    <row r="2947" spans="2:20" x14ac:dyDescent="0.3">
      <c r="B2947" s="62">
        <f t="shared" si="414"/>
        <v>2920</v>
      </c>
      <c r="C2947" s="62">
        <v>0.56229718143089091</v>
      </c>
      <c r="D2947" s="62">
        <v>0.18896026215103112</v>
      </c>
      <c r="E2947" s="62">
        <v>0.73614394463010746</v>
      </c>
      <c r="F2947" s="62">
        <v>0.70245364515847286</v>
      </c>
      <c r="G2947" s="62">
        <v>0.15526648986154012</v>
      </c>
      <c r="H2947" s="62">
        <v>0.61020140037146964</v>
      </c>
      <c r="I2947" s="62">
        <v>0.50226221285306283</v>
      </c>
      <c r="J2947" s="62">
        <v>0.48372690826836173</v>
      </c>
      <c r="K2947" s="62"/>
      <c r="L2947" s="65">
        <f t="shared" si="415"/>
        <v>0.14266751149112161</v>
      </c>
      <c r="M2947" s="65">
        <f t="shared" si="416"/>
        <v>4.7943491915068255E-2</v>
      </c>
      <c r="N2947" s="65">
        <f t="shared" si="417"/>
        <v>0.1867763669246551</v>
      </c>
      <c r="O2947" s="65">
        <f t="shared" si="418"/>
        <v>0.17822837602991595</v>
      </c>
      <c r="P2947" s="65">
        <f t="shared" si="419"/>
        <v>3.9394619887899829E-2</v>
      </c>
      <c r="Q2947" s="65">
        <f t="shared" si="420"/>
        <v>0.1548218952082632</v>
      </c>
      <c r="R2947" s="65">
        <f t="shared" si="421"/>
        <v>0.12743528224954734</v>
      </c>
      <c r="S2947" s="65">
        <f t="shared" si="422"/>
        <v>0.12273245629352876</v>
      </c>
      <c r="T2947" s="66">
        <f>(L2947*'Football Field'!$F$4)+(M2947*'Football Field'!$F$5)+(N2947*'Football Field'!$F$6)+(O2947*'Football Field'!$F$7)+(P2947*'Football Field'!$F$8)+(Q2947*'Football Field'!$F$9)+(R2947*'Football Field'!$F$10)+(S2947*'Football Field'!$F$11)</f>
        <v>135160892.84833592</v>
      </c>
    </row>
    <row r="2948" spans="2:20" x14ac:dyDescent="0.3">
      <c r="B2948" s="62">
        <f t="shared" si="414"/>
        <v>2921</v>
      </c>
      <c r="C2948" s="62">
        <v>0.43675241366408868</v>
      </c>
      <c r="D2948" s="62">
        <v>0.74864609095727996</v>
      </c>
      <c r="E2948" s="62">
        <v>0.27543462038032529</v>
      </c>
      <c r="F2948" s="62">
        <v>0.31987001971579221</v>
      </c>
      <c r="G2948" s="62">
        <v>0.1925527597748059</v>
      </c>
      <c r="H2948" s="62">
        <v>0.92561888409171311</v>
      </c>
      <c r="I2948" s="62">
        <v>0.2368682547662041</v>
      </c>
      <c r="J2948" s="62">
        <v>0.96046157469704685</v>
      </c>
      <c r="K2948" s="62"/>
      <c r="L2948" s="65">
        <f t="shared" si="415"/>
        <v>0.1066236807946126</v>
      </c>
      <c r="M2948" s="65">
        <f t="shared" si="416"/>
        <v>0.18276579437923068</v>
      </c>
      <c r="N2948" s="65">
        <f t="shared" si="417"/>
        <v>6.7241421282228458E-2</v>
      </c>
      <c r="O2948" s="65">
        <f t="shared" si="418"/>
        <v>7.8089365532789404E-2</v>
      </c>
      <c r="P2948" s="65">
        <f t="shared" si="419"/>
        <v>4.7007602824929121E-2</v>
      </c>
      <c r="Q2948" s="65">
        <f t="shared" si="420"/>
        <v>0.22596988441777949</v>
      </c>
      <c r="R2948" s="65">
        <f t="shared" si="421"/>
        <v>5.7826275016291541E-2</v>
      </c>
      <c r="S2948" s="65">
        <f t="shared" si="422"/>
        <v>0.23447597575213866</v>
      </c>
      <c r="T2948" s="66">
        <f>(L2948*'Football Field'!$F$4)+(M2948*'Football Field'!$F$5)+(N2948*'Football Field'!$F$6)+(O2948*'Football Field'!$F$7)+(P2948*'Football Field'!$F$8)+(Q2948*'Football Field'!$F$9)+(R2948*'Football Field'!$F$10)+(S2948*'Football Field'!$F$11)</f>
        <v>122890458.0544216</v>
      </c>
    </row>
    <row r="2949" spans="2:20" x14ac:dyDescent="0.3">
      <c r="B2949" s="62">
        <f t="shared" si="414"/>
        <v>2922</v>
      </c>
      <c r="C2949" s="62">
        <v>0.28770161608521416</v>
      </c>
      <c r="D2949" s="62">
        <v>0.95962697417322118</v>
      </c>
      <c r="E2949" s="62">
        <v>0.86481605631652481</v>
      </c>
      <c r="F2949" s="62">
        <v>2.2569861147992643E-2</v>
      </c>
      <c r="G2949" s="62">
        <v>0.28915065188671296</v>
      </c>
      <c r="H2949" s="62">
        <v>2.1168261796968957E-2</v>
      </c>
      <c r="I2949" s="62">
        <v>0.85470106819829261</v>
      </c>
      <c r="J2949" s="62">
        <v>0.54175019212948683</v>
      </c>
      <c r="K2949" s="62"/>
      <c r="L2949" s="65">
        <f t="shared" si="415"/>
        <v>7.4893339404211307E-2</v>
      </c>
      <c r="M2949" s="65">
        <f t="shared" si="416"/>
        <v>0.24980627379202605</v>
      </c>
      <c r="N2949" s="65">
        <f t="shared" si="417"/>
        <v>0.22512547308299141</v>
      </c>
      <c r="O2949" s="65">
        <f t="shared" si="418"/>
        <v>5.8752964069617069E-3</v>
      </c>
      <c r="P2949" s="65">
        <f t="shared" si="419"/>
        <v>7.52705466356728E-2</v>
      </c>
      <c r="Q2949" s="65">
        <f t="shared" si="420"/>
        <v>5.5104376434508056E-3</v>
      </c>
      <c r="R2949" s="65">
        <f t="shared" si="421"/>
        <v>0.22249237964223734</v>
      </c>
      <c r="S2949" s="65">
        <f t="shared" si="422"/>
        <v>0.14102625339244848</v>
      </c>
      <c r="T2949" s="66">
        <f>(L2949*'Football Field'!$F$4)+(M2949*'Football Field'!$F$5)+(N2949*'Football Field'!$F$6)+(O2949*'Football Field'!$F$7)+(P2949*'Football Field'!$F$8)+(Q2949*'Football Field'!$F$9)+(R2949*'Football Field'!$F$10)+(S2949*'Football Field'!$F$11)</f>
        <v>150899473.04728508</v>
      </c>
    </row>
    <row r="2950" spans="2:20" x14ac:dyDescent="0.3">
      <c r="B2950" s="62">
        <f t="shared" si="414"/>
        <v>2923</v>
      </c>
      <c r="C2950" s="62">
        <v>0.19284579263793389</v>
      </c>
      <c r="D2950" s="62">
        <v>0.96808577591548528</v>
      </c>
      <c r="E2950" s="62">
        <v>0.35437844521234807</v>
      </c>
      <c r="F2950" s="62">
        <v>0.92092115196309565</v>
      </c>
      <c r="G2950" s="62">
        <v>0.31984124108150491</v>
      </c>
      <c r="H2950" s="62">
        <v>0.75762708896355413</v>
      </c>
      <c r="I2950" s="62">
        <v>0.7163177191907425</v>
      </c>
      <c r="J2950" s="62">
        <v>4.8828114298151704E-3</v>
      </c>
      <c r="K2950" s="62"/>
      <c r="L2950" s="65">
        <f t="shared" si="415"/>
        <v>4.5537271585161708E-2</v>
      </c>
      <c r="M2950" s="65">
        <f t="shared" si="416"/>
        <v>0.22859707900582882</v>
      </c>
      <c r="N2950" s="65">
        <f t="shared" si="417"/>
        <v>8.3680474864493967E-2</v>
      </c>
      <c r="O2950" s="65">
        <f t="shared" si="418"/>
        <v>0.21745995093705955</v>
      </c>
      <c r="P2950" s="65">
        <f t="shared" si="419"/>
        <v>7.5525098370223448E-2</v>
      </c>
      <c r="Q2950" s="65">
        <f t="shared" si="420"/>
        <v>0.17890082038337626</v>
      </c>
      <c r="R2950" s="65">
        <f t="shared" si="421"/>
        <v>0.16914631153656845</v>
      </c>
      <c r="S2950" s="65">
        <f t="shared" si="422"/>
        <v>1.1529933172878964E-3</v>
      </c>
      <c r="T2950" s="66">
        <f>(L2950*'Football Field'!$F$4)+(M2950*'Football Field'!$F$5)+(N2950*'Football Field'!$F$6)+(O2950*'Football Field'!$F$7)+(P2950*'Football Field'!$F$8)+(Q2950*'Football Field'!$F$9)+(R2950*'Football Field'!$F$10)+(S2950*'Football Field'!$F$11)</f>
        <v>140441047.72982988</v>
      </c>
    </row>
    <row r="2951" spans="2:20" x14ac:dyDescent="0.3">
      <c r="B2951" s="62">
        <f t="shared" si="414"/>
        <v>2924</v>
      </c>
      <c r="C2951" s="62">
        <v>0.68658786565963714</v>
      </c>
      <c r="D2951" s="62">
        <v>0.67092190612124336</v>
      </c>
      <c r="E2951" s="62">
        <v>0.87288703651765143</v>
      </c>
      <c r="F2951" s="62">
        <v>0.94629416000318312</v>
      </c>
      <c r="G2951" s="62">
        <v>0.90793062795005808</v>
      </c>
      <c r="H2951" s="62">
        <v>0.46229659370028697</v>
      </c>
      <c r="I2951" s="62">
        <v>0.48551887416203332</v>
      </c>
      <c r="J2951" s="62">
        <v>0.71928136896766703</v>
      </c>
      <c r="K2951" s="62"/>
      <c r="L2951" s="65">
        <f t="shared" si="415"/>
        <v>0.1193709103892564</v>
      </c>
      <c r="M2951" s="65">
        <f t="shared" si="416"/>
        <v>0.11664720968647357</v>
      </c>
      <c r="N2951" s="65">
        <f t="shared" si="417"/>
        <v>0.15176108612986466</v>
      </c>
      <c r="O2951" s="65">
        <f t="shared" si="418"/>
        <v>0.16452372817147107</v>
      </c>
      <c r="P2951" s="65">
        <f t="shared" si="419"/>
        <v>0.15785380291357384</v>
      </c>
      <c r="Q2951" s="65">
        <f t="shared" si="420"/>
        <v>8.0375386778554325E-2</v>
      </c>
      <c r="R2951" s="65">
        <f t="shared" si="421"/>
        <v>8.4412837625970696E-2</v>
      </c>
      <c r="S2951" s="65">
        <f t="shared" si="422"/>
        <v>0.12505503830483533</v>
      </c>
      <c r="T2951" s="66">
        <f>(L2951*'Football Field'!$F$4)+(M2951*'Football Field'!$F$5)+(N2951*'Football Field'!$F$6)+(O2951*'Football Field'!$F$7)+(P2951*'Football Field'!$F$8)+(Q2951*'Football Field'!$F$9)+(R2951*'Football Field'!$F$10)+(S2951*'Football Field'!$F$11)</f>
        <v>137798959.31027675</v>
      </c>
    </row>
    <row r="2952" spans="2:20" x14ac:dyDescent="0.3">
      <c r="B2952" s="62">
        <f t="shared" si="414"/>
        <v>2925</v>
      </c>
      <c r="C2952" s="62">
        <v>0.52152404630873861</v>
      </c>
      <c r="D2952" s="62">
        <v>0.99296424254463245</v>
      </c>
      <c r="E2952" s="62">
        <v>0.72581487134587785</v>
      </c>
      <c r="F2952" s="62">
        <v>0.71982460251115943</v>
      </c>
      <c r="G2952" s="62">
        <v>0.54648782733339729</v>
      </c>
      <c r="H2952" s="62">
        <v>0.89976627001001952</v>
      </c>
      <c r="I2952" s="62">
        <v>0.20342971646522501</v>
      </c>
      <c r="J2952" s="62">
        <v>0.59820331899146062</v>
      </c>
      <c r="K2952" s="62"/>
      <c r="L2952" s="65">
        <f t="shared" si="415"/>
        <v>0.10013873938001031</v>
      </c>
      <c r="M2952" s="65">
        <f t="shared" si="416"/>
        <v>0.19066079158118424</v>
      </c>
      <c r="N2952" s="65">
        <f t="shared" si="417"/>
        <v>0.1393649760816843</v>
      </c>
      <c r="O2952" s="65">
        <f t="shared" si="418"/>
        <v>0.13821477414200048</v>
      </c>
      <c r="P2952" s="65">
        <f t="shared" si="419"/>
        <v>0.10493207840178967</v>
      </c>
      <c r="Q2952" s="65">
        <f t="shared" si="420"/>
        <v>0.1727656867467198</v>
      </c>
      <c r="R2952" s="65">
        <f t="shared" si="421"/>
        <v>3.906089374678795E-2</v>
      </c>
      <c r="S2952" s="65">
        <f t="shared" si="422"/>
        <v>0.11486205991982332</v>
      </c>
      <c r="T2952" s="66">
        <f>(L2952*'Football Field'!$F$4)+(M2952*'Football Field'!$F$5)+(N2952*'Football Field'!$F$6)+(O2952*'Football Field'!$F$7)+(P2952*'Football Field'!$F$8)+(Q2952*'Football Field'!$F$9)+(R2952*'Football Field'!$F$10)+(S2952*'Football Field'!$F$11)</f>
        <v>126429623.26220444</v>
      </c>
    </row>
    <row r="2953" spans="2:20" x14ac:dyDescent="0.3">
      <c r="B2953" s="62">
        <f t="shared" si="414"/>
        <v>2926</v>
      </c>
      <c r="C2953" s="62">
        <v>0.16659283432223315</v>
      </c>
      <c r="D2953" s="62">
        <v>9.9846697242575999E-3</v>
      </c>
      <c r="E2953" s="62">
        <v>0.42461406264528001</v>
      </c>
      <c r="F2953" s="62">
        <v>0.87536511747989598</v>
      </c>
      <c r="G2953" s="62">
        <v>0.95814455103165397</v>
      </c>
      <c r="H2953" s="62">
        <v>0.7045533837839848</v>
      </c>
      <c r="I2953" s="62">
        <v>0.80814511831925784</v>
      </c>
      <c r="J2953" s="62">
        <v>0.2846988288248028</v>
      </c>
      <c r="K2953" s="62"/>
      <c r="L2953" s="65">
        <f t="shared" si="415"/>
        <v>3.9364119648687322E-2</v>
      </c>
      <c r="M2953" s="65">
        <f t="shared" si="416"/>
        <v>2.35927154536591E-3</v>
      </c>
      <c r="N2953" s="65">
        <f t="shared" si="417"/>
        <v>0.10033179899054832</v>
      </c>
      <c r="O2953" s="65">
        <f t="shared" si="418"/>
        <v>0.20683949199228652</v>
      </c>
      <c r="P2953" s="65">
        <f t="shared" si="419"/>
        <v>0.22639939407354359</v>
      </c>
      <c r="Q2953" s="65">
        <f t="shared" si="420"/>
        <v>0.166478491172768</v>
      </c>
      <c r="R2953" s="65">
        <f t="shared" si="421"/>
        <v>0.19095611921392397</v>
      </c>
      <c r="S2953" s="65">
        <f t="shared" si="422"/>
        <v>6.7271313362876339E-2</v>
      </c>
      <c r="T2953" s="66">
        <f>(L2953*'Football Field'!$F$4)+(M2953*'Football Field'!$F$5)+(N2953*'Football Field'!$F$6)+(O2953*'Football Field'!$F$7)+(P2953*'Football Field'!$F$8)+(Q2953*'Football Field'!$F$9)+(R2953*'Football Field'!$F$10)+(S2953*'Football Field'!$F$11)</f>
        <v>157463339.74833587</v>
      </c>
    </row>
    <row r="2954" spans="2:20" x14ac:dyDescent="0.3">
      <c r="B2954" s="62">
        <f t="shared" si="414"/>
        <v>2927</v>
      </c>
      <c r="C2954" s="62">
        <v>0.69170766889490287</v>
      </c>
      <c r="D2954" s="62">
        <v>0.95519854162218354</v>
      </c>
      <c r="E2954" s="62">
        <v>4.3299910369650751E-2</v>
      </c>
      <c r="F2954" s="62">
        <v>0.26198327113709874</v>
      </c>
      <c r="G2954" s="62">
        <v>6.0807179428030822E-2</v>
      </c>
      <c r="H2954" s="62">
        <v>0.84204381373425152</v>
      </c>
      <c r="I2954" s="62">
        <v>0.64849884985917328</v>
      </c>
      <c r="J2954" s="62">
        <v>0.69955994600393889</v>
      </c>
      <c r="K2954" s="62"/>
      <c r="L2954" s="65">
        <f t="shared" si="415"/>
        <v>0.16457086523526437</v>
      </c>
      <c r="M2954" s="65">
        <f t="shared" si="416"/>
        <v>0.22726052859493434</v>
      </c>
      <c r="N2954" s="65">
        <f t="shared" si="417"/>
        <v>1.0301900693868873E-2</v>
      </c>
      <c r="O2954" s="65">
        <f t="shared" si="418"/>
        <v>6.2330975276129276E-2</v>
      </c>
      <c r="P2954" s="65">
        <f t="shared" si="419"/>
        <v>1.4467224495247667E-2</v>
      </c>
      <c r="Q2954" s="65">
        <f t="shared" si="420"/>
        <v>0.20033879227281287</v>
      </c>
      <c r="R2954" s="65">
        <f t="shared" si="421"/>
        <v>0.1542906369621492</v>
      </c>
      <c r="S2954" s="65">
        <f t="shared" si="422"/>
        <v>0.16643907646959358</v>
      </c>
      <c r="T2954" s="66">
        <f>(L2954*'Football Field'!$F$4)+(M2954*'Football Field'!$F$5)+(N2954*'Football Field'!$F$6)+(O2954*'Football Field'!$F$7)+(P2954*'Football Field'!$F$8)+(Q2954*'Football Field'!$F$9)+(R2954*'Football Field'!$F$10)+(S2954*'Football Field'!$F$11)</f>
        <v>131062404.47258355</v>
      </c>
    </row>
    <row r="2955" spans="2:20" x14ac:dyDescent="0.3">
      <c r="B2955" s="62">
        <f t="shared" si="414"/>
        <v>2928</v>
      </c>
      <c r="C2955" s="62">
        <v>0.58868410054284315</v>
      </c>
      <c r="D2955" s="62">
        <v>0.78218959465278104</v>
      </c>
      <c r="E2955" s="62">
        <v>0.92290756812759023</v>
      </c>
      <c r="F2955" s="62">
        <v>7.3240008239815579E-2</v>
      </c>
      <c r="G2955" s="62">
        <v>0.48130052954272307</v>
      </c>
      <c r="H2955" s="62">
        <v>0.52024298265850377</v>
      </c>
      <c r="I2955" s="62">
        <v>0.15093988706915284</v>
      </c>
      <c r="J2955" s="62">
        <v>4.3158737517749457E-2</v>
      </c>
      <c r="K2955" s="62"/>
      <c r="L2955" s="65">
        <f t="shared" si="415"/>
        <v>0.16523708054005942</v>
      </c>
      <c r="M2955" s="65">
        <f t="shared" si="416"/>
        <v>0.21955192085204228</v>
      </c>
      <c r="N2955" s="65">
        <f t="shared" si="417"/>
        <v>0.25904989114723082</v>
      </c>
      <c r="O2955" s="65">
        <f t="shared" si="418"/>
        <v>2.0557655844819726E-2</v>
      </c>
      <c r="P2955" s="65">
        <f t="shared" si="419"/>
        <v>0.13509570632311693</v>
      </c>
      <c r="Q2955" s="65">
        <f t="shared" si="420"/>
        <v>0.14602641985179229</v>
      </c>
      <c r="R2955" s="65">
        <f t="shared" si="421"/>
        <v>4.236714776796989E-2</v>
      </c>
      <c r="S2955" s="65">
        <f t="shared" si="422"/>
        <v>1.2114177672968494E-2</v>
      </c>
      <c r="T2955" s="66">
        <f>(L2955*'Football Field'!$F$4)+(M2955*'Football Field'!$F$5)+(N2955*'Football Field'!$F$6)+(O2955*'Football Field'!$F$7)+(P2955*'Football Field'!$F$8)+(Q2955*'Football Field'!$F$9)+(R2955*'Football Field'!$F$10)+(S2955*'Football Field'!$F$11)</f>
        <v>130456754.52411878</v>
      </c>
    </row>
    <row r="2956" spans="2:20" x14ac:dyDescent="0.3">
      <c r="B2956" s="62">
        <f t="shared" si="414"/>
        <v>2929</v>
      </c>
      <c r="C2956" s="62">
        <v>0.46668353983655486</v>
      </c>
      <c r="D2956" s="62">
        <v>0.45508016587219269</v>
      </c>
      <c r="E2956" s="62">
        <v>0.66497864550310459</v>
      </c>
      <c r="F2956" s="62">
        <v>0.42991558495310567</v>
      </c>
      <c r="G2956" s="62">
        <v>0.62513374744502248</v>
      </c>
      <c r="H2956" s="62">
        <v>0.16810245899313481</v>
      </c>
      <c r="I2956" s="62">
        <v>0.24882736212880641</v>
      </c>
      <c r="J2956" s="62">
        <v>0.90500468824054237</v>
      </c>
      <c r="K2956" s="62"/>
      <c r="L2956" s="65">
        <f t="shared" si="415"/>
        <v>0.11773859169787435</v>
      </c>
      <c r="M2956" s="65">
        <f t="shared" si="416"/>
        <v>0.11481120130826204</v>
      </c>
      <c r="N2956" s="65">
        <f t="shared" si="417"/>
        <v>0.1677660396124451</v>
      </c>
      <c r="O2956" s="65">
        <f t="shared" si="418"/>
        <v>0.10846248303309387</v>
      </c>
      <c r="P2956" s="65">
        <f t="shared" si="419"/>
        <v>0.1577136555379029</v>
      </c>
      <c r="Q2956" s="65">
        <f t="shared" si="420"/>
        <v>4.2410209688846338E-2</v>
      </c>
      <c r="R2956" s="65">
        <f t="shared" si="421"/>
        <v>6.2776122773053264E-2</v>
      </c>
      <c r="S2956" s="65">
        <f t="shared" si="422"/>
        <v>0.22832169634852206</v>
      </c>
      <c r="T2956" s="66">
        <f>(L2956*'Football Field'!$F$4)+(M2956*'Football Field'!$F$5)+(N2956*'Football Field'!$F$6)+(O2956*'Football Field'!$F$7)+(P2956*'Football Field'!$F$8)+(Q2956*'Football Field'!$F$9)+(R2956*'Football Field'!$F$10)+(S2956*'Football Field'!$F$11)</f>
        <v>135618808.80603373</v>
      </c>
    </row>
    <row r="2957" spans="2:20" x14ac:dyDescent="0.3">
      <c r="B2957" s="62">
        <f t="shared" si="414"/>
        <v>2930</v>
      </c>
      <c r="C2957" s="62">
        <v>0.96198169439114245</v>
      </c>
      <c r="D2957" s="62">
        <v>0.42739065803590059</v>
      </c>
      <c r="E2957" s="62">
        <v>7.348779953582385E-2</v>
      </c>
      <c r="F2957" s="62">
        <v>0.91092491506568263</v>
      </c>
      <c r="G2957" s="62">
        <v>0.47185175776905719</v>
      </c>
      <c r="H2957" s="62">
        <v>0.96331215152405614</v>
      </c>
      <c r="I2957" s="62">
        <v>0.46636075928447984</v>
      </c>
      <c r="J2957" s="62">
        <v>0.47029413995420599</v>
      </c>
      <c r="K2957" s="62"/>
      <c r="L2957" s="65">
        <f t="shared" si="415"/>
        <v>0.20271007012306819</v>
      </c>
      <c r="M2957" s="65">
        <f t="shared" si="416"/>
        <v>9.0060331465283833E-2</v>
      </c>
      <c r="N2957" s="65">
        <f t="shared" si="417"/>
        <v>1.548544747156053E-2</v>
      </c>
      <c r="O2957" s="65">
        <f t="shared" si="418"/>
        <v>0.19195131725108913</v>
      </c>
      <c r="P2957" s="65">
        <f t="shared" si="419"/>
        <v>9.9429233906157446E-2</v>
      </c>
      <c r="Q2957" s="65">
        <f t="shared" si="420"/>
        <v>0.20299042583075072</v>
      </c>
      <c r="R2957" s="65">
        <f t="shared" si="421"/>
        <v>9.8272163356536615E-2</v>
      </c>
      <c r="S2957" s="65">
        <f t="shared" si="422"/>
        <v>9.9101010595553526E-2</v>
      </c>
      <c r="T2957" s="66">
        <f>(L2957*'Football Field'!$F$4)+(M2957*'Football Field'!$F$5)+(N2957*'Football Field'!$F$6)+(O2957*'Football Field'!$F$7)+(P2957*'Football Field'!$F$8)+(Q2957*'Football Field'!$F$9)+(R2957*'Football Field'!$F$10)+(S2957*'Football Field'!$F$11)</f>
        <v>131042890.61389004</v>
      </c>
    </row>
    <row r="2958" spans="2:20" x14ac:dyDescent="0.3">
      <c r="B2958" s="62">
        <f t="shared" si="414"/>
        <v>2931</v>
      </c>
      <c r="C2958" s="62">
        <v>0.46580247856848778</v>
      </c>
      <c r="D2958" s="62">
        <v>0.38838739414137258</v>
      </c>
      <c r="E2958" s="62">
        <v>0.2129573679254112</v>
      </c>
      <c r="F2958" s="62">
        <v>0.16398303029336092</v>
      </c>
      <c r="G2958" s="62">
        <v>0.25693639069891117</v>
      </c>
      <c r="H2958" s="62">
        <v>0.22329490494763515</v>
      </c>
      <c r="I2958" s="62">
        <v>0.30796484282439085</v>
      </c>
      <c r="J2958" s="62">
        <v>0.3988872665518759</v>
      </c>
      <c r="K2958" s="62"/>
      <c r="L2958" s="65">
        <f t="shared" si="415"/>
        <v>0.19262254746169935</v>
      </c>
      <c r="M2958" s="65">
        <f t="shared" si="416"/>
        <v>0.1606092124958981</v>
      </c>
      <c r="N2958" s="65">
        <f t="shared" si="417"/>
        <v>8.8063916784203597E-2</v>
      </c>
      <c r="O2958" s="65">
        <f t="shared" si="418"/>
        <v>6.781163795579058E-2</v>
      </c>
      <c r="P2958" s="65">
        <f t="shared" si="419"/>
        <v>0.10625049111833329</v>
      </c>
      <c r="Q2958" s="65">
        <f t="shared" si="420"/>
        <v>9.2338781790976279E-2</v>
      </c>
      <c r="R2958" s="65">
        <f t="shared" si="421"/>
        <v>0.12735220459921606</v>
      </c>
      <c r="S2958" s="65">
        <f t="shared" si="422"/>
        <v>0.16495120779388273</v>
      </c>
      <c r="T2958" s="66">
        <f>(L2958*'Football Field'!$F$4)+(M2958*'Football Field'!$F$5)+(N2958*'Football Field'!$F$6)+(O2958*'Football Field'!$F$7)+(P2958*'Football Field'!$F$8)+(Q2958*'Football Field'!$F$9)+(R2958*'Football Field'!$F$10)+(S2958*'Football Field'!$F$11)</f>
        <v>136990217.55810922</v>
      </c>
    </row>
    <row r="2959" spans="2:20" x14ac:dyDescent="0.3">
      <c r="B2959" s="62">
        <f t="shared" si="414"/>
        <v>2932</v>
      </c>
      <c r="C2959" s="62">
        <v>0.34839290809591361</v>
      </c>
      <c r="D2959" s="62">
        <v>0.14553457792571634</v>
      </c>
      <c r="E2959" s="62">
        <v>0.23490303852870309</v>
      </c>
      <c r="F2959" s="62">
        <v>0.56200349866670374</v>
      </c>
      <c r="G2959" s="62">
        <v>0.52965788348734122</v>
      </c>
      <c r="H2959" s="62">
        <v>0.97075021835933339</v>
      </c>
      <c r="I2959" s="62">
        <v>0.97023501586640248</v>
      </c>
      <c r="J2959" s="62">
        <v>0.8968325580894756</v>
      </c>
      <c r="K2959" s="62"/>
      <c r="L2959" s="65">
        <f t="shared" si="415"/>
        <v>7.4789554711065701E-2</v>
      </c>
      <c r="M2959" s="65">
        <f t="shared" si="416"/>
        <v>3.1241928366494448E-2</v>
      </c>
      <c r="N2959" s="65">
        <f t="shared" si="417"/>
        <v>5.0426668406813292E-2</v>
      </c>
      <c r="O2959" s="65">
        <f t="shared" si="418"/>
        <v>0.1206453703121082</v>
      </c>
      <c r="P2959" s="65">
        <f t="shared" si="419"/>
        <v>0.11370173254019919</v>
      </c>
      <c r="Q2959" s="65">
        <f t="shared" si="420"/>
        <v>0.2083910862696918</v>
      </c>
      <c r="R2959" s="65">
        <f t="shared" si="421"/>
        <v>0.20828048767788085</v>
      </c>
      <c r="S2959" s="65">
        <f t="shared" si="422"/>
        <v>0.19252317171574643</v>
      </c>
      <c r="T2959" s="66">
        <f>(L2959*'Football Field'!$F$4)+(M2959*'Football Field'!$F$5)+(N2959*'Football Field'!$F$6)+(O2959*'Football Field'!$F$7)+(P2959*'Football Field'!$F$8)+(Q2959*'Football Field'!$F$9)+(R2959*'Football Field'!$F$10)+(S2959*'Football Field'!$F$11)</f>
        <v>149416809.74338529</v>
      </c>
    </row>
    <row r="2960" spans="2:20" x14ac:dyDescent="0.3">
      <c r="B2960" s="62">
        <f t="shared" si="414"/>
        <v>2933</v>
      </c>
      <c r="C2960" s="62">
        <v>0.14901760241657036</v>
      </c>
      <c r="D2960" s="62">
        <v>0.8387271726499772</v>
      </c>
      <c r="E2960" s="62">
        <v>0.53327392057314038</v>
      </c>
      <c r="F2960" s="62">
        <v>0.69161795214805921</v>
      </c>
      <c r="G2960" s="62">
        <v>3.2765437375966711E-2</v>
      </c>
      <c r="H2960" s="62">
        <v>0.34772478084489666</v>
      </c>
      <c r="I2960" s="62">
        <v>0.3445704955947414</v>
      </c>
      <c r="J2960" s="62">
        <v>0.30555512698038334</v>
      </c>
      <c r="K2960" s="62"/>
      <c r="L2960" s="65">
        <f t="shared" si="415"/>
        <v>4.594696309988601E-2</v>
      </c>
      <c r="M2960" s="65">
        <f t="shared" si="416"/>
        <v>0.25860680770377914</v>
      </c>
      <c r="N2960" s="65">
        <f t="shared" si="417"/>
        <v>0.16442565679060364</v>
      </c>
      <c r="O2960" s="65">
        <f t="shared" si="418"/>
        <v>0.21324826068354463</v>
      </c>
      <c r="P2960" s="65">
        <f t="shared" si="419"/>
        <v>1.0102647725177492E-2</v>
      </c>
      <c r="Q2960" s="65">
        <f t="shared" si="420"/>
        <v>0.10721483512889902</v>
      </c>
      <c r="R2960" s="65">
        <f t="shared" si="421"/>
        <v>0.10624226661588367</v>
      </c>
      <c r="S2960" s="65">
        <f t="shared" si="422"/>
        <v>9.4212562252226392E-2</v>
      </c>
      <c r="T2960" s="66">
        <f>(L2960*'Football Field'!$F$4)+(M2960*'Football Field'!$F$5)+(N2960*'Football Field'!$F$6)+(O2960*'Football Field'!$F$7)+(P2960*'Football Field'!$F$8)+(Q2960*'Football Field'!$F$9)+(R2960*'Football Field'!$F$10)+(S2960*'Football Field'!$F$11)</f>
        <v>129053067.99448077</v>
      </c>
    </row>
    <row r="2961" spans="2:20" x14ac:dyDescent="0.3">
      <c r="B2961" s="62">
        <f t="shared" si="414"/>
        <v>2934</v>
      </c>
      <c r="C2961" s="62">
        <v>0.94697994176877742</v>
      </c>
      <c r="D2961" s="62">
        <v>0.20497997895851583</v>
      </c>
      <c r="E2961" s="62">
        <v>9.6919958195521239E-2</v>
      </c>
      <c r="F2961" s="62">
        <v>3.1273709512505965E-3</v>
      </c>
      <c r="G2961" s="62">
        <v>0.99223850261946045</v>
      </c>
      <c r="H2961" s="62">
        <v>0.99018264864874495</v>
      </c>
      <c r="I2961" s="62">
        <v>0.44081110680571167</v>
      </c>
      <c r="J2961" s="62">
        <v>0.55591768904366867</v>
      </c>
      <c r="K2961" s="62"/>
      <c r="L2961" s="65">
        <f t="shared" si="415"/>
        <v>0.22381109887434092</v>
      </c>
      <c r="M2961" s="65">
        <f t="shared" si="416"/>
        <v>4.8445370714247267E-2</v>
      </c>
      <c r="N2961" s="65">
        <f t="shared" si="417"/>
        <v>2.2906253226524238E-2</v>
      </c>
      <c r="O2961" s="65">
        <f t="shared" si="418"/>
        <v>7.391289913487864E-4</v>
      </c>
      <c r="P2961" s="65">
        <f t="shared" si="419"/>
        <v>0.23450759601296339</v>
      </c>
      <c r="Q2961" s="65">
        <f t="shared" si="420"/>
        <v>0.23402171144876491</v>
      </c>
      <c r="R2961" s="65">
        <f t="shared" si="421"/>
        <v>0.10418216253443102</v>
      </c>
      <c r="S2961" s="65">
        <f t="shared" si="422"/>
        <v>0.13138667819737962</v>
      </c>
      <c r="T2961" s="66">
        <f>(L2961*'Football Field'!$F$4)+(M2961*'Football Field'!$F$5)+(N2961*'Football Field'!$F$6)+(O2961*'Football Field'!$F$7)+(P2961*'Football Field'!$F$8)+(Q2961*'Football Field'!$F$9)+(R2961*'Football Field'!$F$10)+(S2961*'Football Field'!$F$11)</f>
        <v>142054557.82547489</v>
      </c>
    </row>
    <row r="2962" spans="2:20" x14ac:dyDescent="0.3">
      <c r="B2962" s="62">
        <f t="shared" si="414"/>
        <v>2935</v>
      </c>
      <c r="C2962" s="62">
        <v>1.6630771178867909E-2</v>
      </c>
      <c r="D2962" s="62">
        <v>0.15260418984849022</v>
      </c>
      <c r="E2962" s="62">
        <v>0.72692321026308526</v>
      </c>
      <c r="F2962" s="62">
        <v>2.611759874682662E-2</v>
      </c>
      <c r="G2962" s="62">
        <v>0.43265118172807504</v>
      </c>
      <c r="H2962" s="62">
        <v>0.31199936521879768</v>
      </c>
      <c r="I2962" s="62">
        <v>0.98632933460384298</v>
      </c>
      <c r="J2962" s="62">
        <v>0.48931550726196016</v>
      </c>
      <c r="K2962" s="62"/>
      <c r="L2962" s="65">
        <f t="shared" si="415"/>
        <v>5.2920905647699315E-3</v>
      </c>
      <c r="M2962" s="65">
        <f t="shared" si="416"/>
        <v>4.8560297328107981E-2</v>
      </c>
      <c r="N2962" s="65">
        <f t="shared" si="417"/>
        <v>0.23131479718954392</v>
      </c>
      <c r="O2962" s="65">
        <f t="shared" si="418"/>
        <v>8.310901305536262E-3</v>
      </c>
      <c r="P2962" s="65">
        <f t="shared" si="419"/>
        <v>0.13767426729850341</v>
      </c>
      <c r="Q2962" s="65">
        <f t="shared" si="420"/>
        <v>9.9281559413590764E-2</v>
      </c>
      <c r="R2962" s="65">
        <f t="shared" si="421"/>
        <v>0.3138606207296829</v>
      </c>
      <c r="S2962" s="65">
        <f t="shared" si="422"/>
        <v>0.15570546617026482</v>
      </c>
      <c r="T2962" s="66">
        <f>(L2962*'Football Field'!$F$4)+(M2962*'Football Field'!$F$5)+(N2962*'Football Field'!$F$6)+(O2962*'Football Field'!$F$7)+(P2962*'Football Field'!$F$8)+(Q2962*'Football Field'!$F$9)+(R2962*'Football Field'!$F$10)+(S2962*'Football Field'!$F$11)</f>
        <v>169967567.84387159</v>
      </c>
    </row>
    <row r="2963" spans="2:20" x14ac:dyDescent="0.3">
      <c r="B2963" s="62">
        <f t="shared" si="414"/>
        <v>2936</v>
      </c>
      <c r="C2963" s="62">
        <v>0.22939643323513437</v>
      </c>
      <c r="D2963" s="62">
        <v>0.33861961149636866</v>
      </c>
      <c r="E2963" s="62">
        <v>0.11563353687865685</v>
      </c>
      <c r="F2963" s="62">
        <v>0.5898040205270656</v>
      </c>
      <c r="G2963" s="62">
        <v>0.60377050506134577</v>
      </c>
      <c r="H2963" s="62">
        <v>0.19030756754699241</v>
      </c>
      <c r="I2963" s="62">
        <v>0.77664457118786301</v>
      </c>
      <c r="J2963" s="62">
        <v>0.26936965485699871</v>
      </c>
      <c r="K2963" s="62"/>
      <c r="L2963" s="65">
        <f t="shared" si="415"/>
        <v>7.3676907469678962E-2</v>
      </c>
      <c r="M2963" s="65">
        <f t="shared" si="416"/>
        <v>0.10875690363530677</v>
      </c>
      <c r="N2963" s="65">
        <f t="shared" si="417"/>
        <v>3.7138857291071692E-2</v>
      </c>
      <c r="O2963" s="65">
        <f t="shared" si="418"/>
        <v>0.18943161248316079</v>
      </c>
      <c r="P2963" s="65">
        <f t="shared" si="419"/>
        <v>0.19391732908388107</v>
      </c>
      <c r="Q2963" s="65">
        <f t="shared" si="420"/>
        <v>6.1122454465398976E-2</v>
      </c>
      <c r="R2963" s="65">
        <f t="shared" si="421"/>
        <v>0.24944054012201938</v>
      </c>
      <c r="S2963" s="65">
        <f t="shared" si="422"/>
        <v>8.651539544948246E-2</v>
      </c>
      <c r="T2963" s="66">
        <f>(L2963*'Football Field'!$F$4)+(M2963*'Football Field'!$F$5)+(N2963*'Football Field'!$F$6)+(O2963*'Football Field'!$F$7)+(P2963*'Football Field'!$F$8)+(Q2963*'Football Field'!$F$9)+(R2963*'Football Field'!$F$10)+(S2963*'Football Field'!$F$11)</f>
        <v>160785835.91684395</v>
      </c>
    </row>
    <row r="2964" spans="2:20" x14ac:dyDescent="0.3">
      <c r="B2964" s="62">
        <f t="shared" si="414"/>
        <v>2937</v>
      </c>
      <c r="C2964" s="62">
        <v>0.1078212326229997</v>
      </c>
      <c r="D2964" s="62">
        <v>4.9792645664092805E-2</v>
      </c>
      <c r="E2964" s="62">
        <v>0.85963111516452695</v>
      </c>
      <c r="F2964" s="62">
        <v>0.99597374559134733</v>
      </c>
      <c r="G2964" s="62">
        <v>0.15250653591748553</v>
      </c>
      <c r="H2964" s="62">
        <v>6.1032382811222696E-2</v>
      </c>
      <c r="I2964" s="62">
        <v>0.5614323241452146</v>
      </c>
      <c r="J2964" s="62">
        <v>0.95019948429811685</v>
      </c>
      <c r="K2964" s="62"/>
      <c r="L2964" s="65">
        <f t="shared" si="415"/>
        <v>2.884162648044402E-2</v>
      </c>
      <c r="M2964" s="65">
        <f t="shared" si="416"/>
        <v>1.3319277221938619E-2</v>
      </c>
      <c r="N2964" s="65">
        <f t="shared" si="417"/>
        <v>0.22994691241597004</v>
      </c>
      <c r="O2964" s="65">
        <f t="shared" si="418"/>
        <v>0.26641786646155341</v>
      </c>
      <c r="P2964" s="65">
        <f t="shared" si="419"/>
        <v>4.0794715825018972E-2</v>
      </c>
      <c r="Q2964" s="65">
        <f t="shared" si="420"/>
        <v>1.6325849236092552E-2</v>
      </c>
      <c r="R2964" s="65">
        <f t="shared" si="421"/>
        <v>0.15018026591906863</v>
      </c>
      <c r="S2964" s="65">
        <f t="shared" si="422"/>
        <v>0.25417348643991394</v>
      </c>
      <c r="T2964" s="66">
        <f>(L2964*'Football Field'!$F$4)+(M2964*'Football Field'!$F$5)+(N2964*'Football Field'!$F$6)+(O2964*'Football Field'!$F$7)+(P2964*'Football Field'!$F$8)+(Q2964*'Football Field'!$F$9)+(R2964*'Football Field'!$F$10)+(S2964*'Football Field'!$F$11)</f>
        <v>141866976.03806663</v>
      </c>
    </row>
    <row r="2965" spans="2:20" x14ac:dyDescent="0.3">
      <c r="B2965" s="62">
        <f t="shared" si="414"/>
        <v>2938</v>
      </c>
      <c r="C2965" s="62">
        <v>0.77658582179306013</v>
      </c>
      <c r="D2965" s="62">
        <v>0.21703526921220673</v>
      </c>
      <c r="E2965" s="62">
        <v>0.46228786081711604</v>
      </c>
      <c r="F2965" s="62">
        <v>0.66268895463468125</v>
      </c>
      <c r="G2965" s="62">
        <v>0.36649824572848932</v>
      </c>
      <c r="H2965" s="62">
        <v>0.48883155191040428</v>
      </c>
      <c r="I2965" s="62">
        <v>0.39404913874603875</v>
      </c>
      <c r="J2965" s="62">
        <v>0.829478189279649</v>
      </c>
      <c r="K2965" s="62"/>
      <c r="L2965" s="65">
        <f t="shared" si="415"/>
        <v>0.18501349409347384</v>
      </c>
      <c r="M2965" s="65">
        <f t="shared" si="416"/>
        <v>5.1706395316045609E-2</v>
      </c>
      <c r="N2965" s="65">
        <f t="shared" si="417"/>
        <v>0.11013527417908943</v>
      </c>
      <c r="O2965" s="65">
        <f t="shared" si="418"/>
        <v>0.15787875023397654</v>
      </c>
      <c r="P2965" s="65">
        <f t="shared" si="419"/>
        <v>8.7314394775836135E-2</v>
      </c>
      <c r="Q2965" s="65">
        <f t="shared" si="420"/>
        <v>0.1164590324779059</v>
      </c>
      <c r="R2965" s="65">
        <f t="shared" si="421"/>
        <v>9.3878108456319234E-2</v>
      </c>
      <c r="S2965" s="65">
        <f t="shared" si="422"/>
        <v>0.19761455046735329</v>
      </c>
      <c r="T2965" s="66">
        <f>(L2965*'Football Field'!$F$4)+(M2965*'Football Field'!$F$5)+(N2965*'Football Field'!$F$6)+(O2965*'Football Field'!$F$7)+(P2965*'Football Field'!$F$8)+(Q2965*'Football Field'!$F$9)+(R2965*'Football Field'!$F$10)+(S2965*'Football Field'!$F$11)</f>
        <v>132646418.3985706</v>
      </c>
    </row>
    <row r="2966" spans="2:20" x14ac:dyDescent="0.3">
      <c r="B2966" s="62">
        <f t="shared" si="414"/>
        <v>2939</v>
      </c>
      <c r="C2966" s="62">
        <v>0.30434297603380867</v>
      </c>
      <c r="D2966" s="62">
        <v>0.99658022430214022</v>
      </c>
      <c r="E2966" s="62">
        <v>0.35877065756978288</v>
      </c>
      <c r="F2966" s="62">
        <v>0.5189237488410674</v>
      </c>
      <c r="G2966" s="62">
        <v>9.6604215941391569E-2</v>
      </c>
      <c r="H2966" s="62">
        <v>6.3525928422874411E-2</v>
      </c>
      <c r="I2966" s="62">
        <v>0.89706117524817641</v>
      </c>
      <c r="J2966" s="62">
        <v>0.72753304985433687</v>
      </c>
      <c r="K2966" s="62"/>
      <c r="L2966" s="65">
        <f t="shared" si="415"/>
        <v>7.6789481669852278E-2</v>
      </c>
      <c r="M2966" s="65">
        <f t="shared" si="416"/>
        <v>0.25144946620383085</v>
      </c>
      <c r="N2966" s="65">
        <f t="shared" si="417"/>
        <v>9.0522256147206936E-2</v>
      </c>
      <c r="O2966" s="65">
        <f t="shared" si="418"/>
        <v>0.13093085379849731</v>
      </c>
      <c r="P2966" s="65">
        <f t="shared" si="419"/>
        <v>2.437443362727015E-2</v>
      </c>
      <c r="Q2966" s="65">
        <f t="shared" si="420"/>
        <v>1.6028374236725491E-2</v>
      </c>
      <c r="R2966" s="65">
        <f t="shared" si="421"/>
        <v>0.22633958427811307</v>
      </c>
      <c r="S2966" s="65">
        <f t="shared" si="422"/>
        <v>0.183565550038504</v>
      </c>
      <c r="T2966" s="66">
        <f>(L2966*'Football Field'!$F$4)+(M2966*'Football Field'!$F$5)+(N2966*'Football Field'!$F$6)+(O2966*'Football Field'!$F$7)+(P2966*'Football Field'!$F$8)+(Q2966*'Football Field'!$F$9)+(R2966*'Football Field'!$F$10)+(S2966*'Football Field'!$F$11)</f>
        <v>144941727.8001568</v>
      </c>
    </row>
    <row r="2967" spans="2:20" x14ac:dyDescent="0.3">
      <c r="B2967" s="62">
        <f t="shared" si="414"/>
        <v>2940</v>
      </c>
      <c r="C2967" s="62">
        <v>0.6714187904661264</v>
      </c>
      <c r="D2967" s="62">
        <v>3.5434249605411083E-2</v>
      </c>
      <c r="E2967" s="62">
        <v>0.30915471785974213</v>
      </c>
      <c r="F2967" s="62">
        <v>0.62844284329894362</v>
      </c>
      <c r="G2967" s="62">
        <v>0.2534506857960469</v>
      </c>
      <c r="H2967" s="62">
        <v>0.27159447503908241</v>
      </c>
      <c r="I2967" s="62">
        <v>0.54982508764877636</v>
      </c>
      <c r="J2967" s="62">
        <v>0.61394293279589507</v>
      </c>
      <c r="K2967" s="62"/>
      <c r="L2967" s="65">
        <f t="shared" si="415"/>
        <v>0.20142984002320172</v>
      </c>
      <c r="M2967" s="65">
        <f t="shared" si="416"/>
        <v>1.0630496689562409E-2</v>
      </c>
      <c r="N2967" s="65">
        <f t="shared" si="417"/>
        <v>9.2748350575165561E-2</v>
      </c>
      <c r="O2967" s="65">
        <f t="shared" si="418"/>
        <v>0.18853678685630806</v>
      </c>
      <c r="P2967" s="65">
        <f t="shared" si="419"/>
        <v>7.6036792265265232E-2</v>
      </c>
      <c r="Q2967" s="65">
        <f t="shared" si="420"/>
        <v>8.1480042612938827E-2</v>
      </c>
      <c r="R2967" s="65">
        <f t="shared" si="421"/>
        <v>0.1649509680373227</v>
      </c>
      <c r="S2967" s="65">
        <f t="shared" si="422"/>
        <v>0.18418672294023547</v>
      </c>
      <c r="T2967" s="66">
        <f>(L2967*'Football Field'!$F$4)+(M2967*'Football Field'!$F$5)+(N2967*'Football Field'!$F$6)+(O2967*'Football Field'!$F$7)+(P2967*'Football Field'!$F$8)+(Q2967*'Football Field'!$F$9)+(R2967*'Football Field'!$F$10)+(S2967*'Football Field'!$F$11)</f>
        <v>141298462.59614751</v>
      </c>
    </row>
    <row r="2968" spans="2:20" x14ac:dyDescent="0.3">
      <c r="B2968" s="62">
        <f t="shared" si="414"/>
        <v>2941</v>
      </c>
      <c r="C2968" s="62">
        <v>0.30877802153973166</v>
      </c>
      <c r="D2968" s="62">
        <v>0.80849301041189414</v>
      </c>
      <c r="E2968" s="62">
        <v>0.48307652465438211</v>
      </c>
      <c r="F2968" s="62">
        <v>0.59649308332679329</v>
      </c>
      <c r="G2968" s="62">
        <v>0.46054889674924993</v>
      </c>
      <c r="H2968" s="62">
        <v>0.42744568236203495</v>
      </c>
      <c r="I2968" s="62">
        <v>0.60319596480683757</v>
      </c>
      <c r="J2968" s="62">
        <v>9.5581800799105054E-2</v>
      </c>
      <c r="K2968" s="62"/>
      <c r="L2968" s="65">
        <f t="shared" si="415"/>
        <v>8.1609303803648031E-2</v>
      </c>
      <c r="M2968" s="65">
        <f t="shared" si="416"/>
        <v>0.21368279834431245</v>
      </c>
      <c r="N2968" s="65">
        <f t="shared" si="417"/>
        <v>0.12767598763779617</v>
      </c>
      <c r="O2968" s="65">
        <f t="shared" si="418"/>
        <v>0.1576517169559209</v>
      </c>
      <c r="P2968" s="65">
        <f t="shared" si="419"/>
        <v>0.12172198864357402</v>
      </c>
      <c r="Q2968" s="65">
        <f t="shared" si="420"/>
        <v>0.1129728870516529</v>
      </c>
      <c r="R2968" s="65">
        <f t="shared" si="421"/>
        <v>0.15942327274326953</v>
      </c>
      <c r="S2968" s="65">
        <f t="shared" si="422"/>
        <v>2.5262044819826111E-2</v>
      </c>
      <c r="T2968" s="66">
        <f>(L2968*'Football Field'!$F$4)+(M2968*'Football Field'!$F$5)+(N2968*'Football Field'!$F$6)+(O2968*'Football Field'!$F$7)+(P2968*'Football Field'!$F$8)+(Q2968*'Football Field'!$F$9)+(R2968*'Football Field'!$F$10)+(S2968*'Football Field'!$F$11)</f>
        <v>143667145.468422</v>
      </c>
    </row>
    <row r="2969" spans="2:20" x14ac:dyDescent="0.3">
      <c r="B2969" s="62">
        <f t="shared" si="414"/>
        <v>2942</v>
      </c>
      <c r="C2969" s="62">
        <v>0.27675544884252645</v>
      </c>
      <c r="D2969" s="62">
        <v>0.86630385131698306</v>
      </c>
      <c r="E2969" s="62">
        <v>0.3485012338881891</v>
      </c>
      <c r="F2969" s="62">
        <v>0.45721533469553022</v>
      </c>
      <c r="G2969" s="62">
        <v>0.57297436034108862</v>
      </c>
      <c r="H2969" s="62">
        <v>0.44646597825081191</v>
      </c>
      <c r="I2969" s="62">
        <v>0.9787637875155536</v>
      </c>
      <c r="J2969" s="62">
        <v>0.52627570497132936</v>
      </c>
      <c r="K2969" s="62"/>
      <c r="L2969" s="65">
        <f t="shared" si="415"/>
        <v>6.1868908780139349E-2</v>
      </c>
      <c r="M2969" s="65">
        <f t="shared" si="416"/>
        <v>0.19366294024986158</v>
      </c>
      <c r="N2969" s="65">
        <f t="shared" si="417"/>
        <v>7.7907738183188538E-2</v>
      </c>
      <c r="O2969" s="65">
        <f t="shared" si="418"/>
        <v>0.10221086505600888</v>
      </c>
      <c r="P2969" s="65">
        <f t="shared" si="419"/>
        <v>0.12808889068511933</v>
      </c>
      <c r="Q2969" s="65">
        <f t="shared" si="420"/>
        <v>9.9807837559694274E-2</v>
      </c>
      <c r="R2969" s="65">
        <f t="shared" si="421"/>
        <v>0.21880345171292087</v>
      </c>
      <c r="S2969" s="65">
        <f t="shared" si="422"/>
        <v>0.11764936777306728</v>
      </c>
      <c r="T2969" s="66">
        <f>(L2969*'Football Field'!$F$4)+(M2969*'Football Field'!$F$5)+(N2969*'Football Field'!$F$6)+(O2969*'Football Field'!$F$7)+(P2969*'Football Field'!$F$8)+(Q2969*'Football Field'!$F$9)+(R2969*'Football Field'!$F$10)+(S2969*'Football Field'!$F$11)</f>
        <v>151609532.1857329</v>
      </c>
    </row>
    <row r="2970" spans="2:20" x14ac:dyDescent="0.3">
      <c r="B2970" s="62">
        <f t="shared" si="414"/>
        <v>2943</v>
      </c>
      <c r="C2970" s="62">
        <v>0.64080327188773967</v>
      </c>
      <c r="D2970" s="62">
        <v>0.16011661895768214</v>
      </c>
      <c r="E2970" s="62">
        <v>0.55769929225465731</v>
      </c>
      <c r="F2970" s="62">
        <v>0.34317489178609495</v>
      </c>
      <c r="G2970" s="62">
        <v>0.84458202654663517</v>
      </c>
      <c r="H2970" s="62">
        <v>0.14249417532512065</v>
      </c>
      <c r="I2970" s="62">
        <v>0.29179919551023448</v>
      </c>
      <c r="J2970" s="62">
        <v>0.20387268522313962</v>
      </c>
      <c r="K2970" s="62"/>
      <c r="L2970" s="65">
        <f t="shared" si="415"/>
        <v>0.20122304563634577</v>
      </c>
      <c r="M2970" s="65">
        <f t="shared" si="416"/>
        <v>5.0279321497134044E-2</v>
      </c>
      <c r="N2970" s="65">
        <f t="shared" si="417"/>
        <v>0.17512699304128468</v>
      </c>
      <c r="O2970" s="65">
        <f t="shared" si="418"/>
        <v>0.10776270961865327</v>
      </c>
      <c r="P2970" s="65">
        <f t="shared" si="419"/>
        <v>0.2652130148630138</v>
      </c>
      <c r="Q2970" s="65">
        <f t="shared" si="420"/>
        <v>4.4745576688290323E-2</v>
      </c>
      <c r="R2970" s="65">
        <f t="shared" si="421"/>
        <v>9.1629873645669047E-2</v>
      </c>
      <c r="S2970" s="65">
        <f t="shared" si="422"/>
        <v>6.4019465009609103E-2</v>
      </c>
      <c r="T2970" s="66">
        <f>(L2970*'Football Field'!$F$4)+(M2970*'Football Field'!$F$5)+(N2970*'Football Field'!$F$6)+(O2970*'Football Field'!$F$7)+(P2970*'Football Field'!$F$8)+(Q2970*'Football Field'!$F$9)+(R2970*'Football Field'!$F$10)+(S2970*'Football Field'!$F$11)</f>
        <v>147157075.59761044</v>
      </c>
    </row>
    <row r="2971" spans="2:20" x14ac:dyDescent="0.3">
      <c r="B2971" s="62">
        <f t="shared" si="414"/>
        <v>2944</v>
      </c>
      <c r="C2971" s="62">
        <v>0.18139144552881736</v>
      </c>
      <c r="D2971" s="62">
        <v>0.6176311637014158</v>
      </c>
      <c r="E2971" s="62">
        <v>7.7608108594673153E-2</v>
      </c>
      <c r="F2971" s="62">
        <v>0.48197455513011478</v>
      </c>
      <c r="G2971" s="62">
        <v>0.82911705622472276</v>
      </c>
      <c r="H2971" s="62">
        <v>0.47528240323255022</v>
      </c>
      <c r="I2971" s="62">
        <v>0.26258590826434702</v>
      </c>
      <c r="J2971" s="62">
        <v>0.22798574106699232</v>
      </c>
      <c r="K2971" s="62"/>
      <c r="L2971" s="65">
        <f t="shared" si="415"/>
        <v>5.7519280832679508E-2</v>
      </c>
      <c r="M2971" s="65">
        <f t="shared" si="416"/>
        <v>0.19585102402369067</v>
      </c>
      <c r="N2971" s="65">
        <f t="shared" si="417"/>
        <v>2.4609554106237667E-2</v>
      </c>
      <c r="O2971" s="65">
        <f t="shared" si="418"/>
        <v>0.15283427346815295</v>
      </c>
      <c r="P2971" s="65">
        <f t="shared" si="419"/>
        <v>0.26291326286706218</v>
      </c>
      <c r="Q2971" s="65">
        <f t="shared" si="420"/>
        <v>0.150712190129279</v>
      </c>
      <c r="R2971" s="65">
        <f t="shared" si="421"/>
        <v>8.3266068893870115E-2</v>
      </c>
      <c r="S2971" s="65">
        <f t="shared" si="422"/>
        <v>7.2294345679027913E-2</v>
      </c>
      <c r="T2971" s="66">
        <f>(L2971*'Football Field'!$F$4)+(M2971*'Football Field'!$F$5)+(N2971*'Football Field'!$F$6)+(O2971*'Football Field'!$F$7)+(P2971*'Football Field'!$F$8)+(Q2971*'Football Field'!$F$9)+(R2971*'Football Field'!$F$10)+(S2971*'Football Field'!$F$11)</f>
        <v>142477356.23628742</v>
      </c>
    </row>
    <row r="2972" spans="2:20" x14ac:dyDescent="0.3">
      <c r="B2972" s="62">
        <f t="shared" si="414"/>
        <v>2945</v>
      </c>
      <c r="C2972" s="62">
        <v>0.89481716310532555</v>
      </c>
      <c r="D2972" s="62">
        <v>0.24693862059698668</v>
      </c>
      <c r="E2972" s="62">
        <v>0.24453424060213624</v>
      </c>
      <c r="F2972" s="62">
        <v>0.703221811838874</v>
      </c>
      <c r="G2972" s="62">
        <v>9.4465031426000934E-3</v>
      </c>
      <c r="H2972" s="62">
        <v>0.32834230622905003</v>
      </c>
      <c r="I2972" s="62">
        <v>0.13745852637853462</v>
      </c>
      <c r="J2972" s="62">
        <v>5.5328914264674345E-2</v>
      </c>
      <c r="K2972" s="62"/>
      <c r="L2972" s="65">
        <f t="shared" si="415"/>
        <v>0.34152178616917805</v>
      </c>
      <c r="M2972" s="65">
        <f t="shared" si="416"/>
        <v>9.4248213219072022E-2</v>
      </c>
      <c r="N2972" s="65">
        <f t="shared" si="417"/>
        <v>9.3330541783690643E-2</v>
      </c>
      <c r="O2972" s="65">
        <f t="shared" si="418"/>
        <v>0.26839624803225742</v>
      </c>
      <c r="P2972" s="65">
        <f t="shared" si="419"/>
        <v>3.6054143341613522E-3</v>
      </c>
      <c r="Q2972" s="65">
        <f t="shared" si="420"/>
        <v>0.12531727767614723</v>
      </c>
      <c r="R2972" s="65">
        <f t="shared" si="421"/>
        <v>5.2463322551910517E-2</v>
      </c>
      <c r="S2972" s="65">
        <f t="shared" si="422"/>
        <v>2.1117196233582654E-2</v>
      </c>
      <c r="T2972" s="66">
        <f>(L2972*'Football Field'!$F$4)+(M2972*'Football Field'!$F$5)+(N2972*'Football Field'!$F$6)+(O2972*'Football Field'!$F$7)+(P2972*'Football Field'!$F$8)+(Q2972*'Football Field'!$F$9)+(R2972*'Football Field'!$F$10)+(S2972*'Football Field'!$F$11)</f>
        <v>118124717.47649978</v>
      </c>
    </row>
    <row r="2973" spans="2:20" x14ac:dyDescent="0.3">
      <c r="B2973" s="62">
        <f t="shared" si="414"/>
        <v>2946</v>
      </c>
      <c r="C2973" s="62">
        <v>0.31133374490955479</v>
      </c>
      <c r="D2973" s="62">
        <v>0.36640568511797045</v>
      </c>
      <c r="E2973" s="62">
        <v>0.70694055227087838</v>
      </c>
      <c r="F2973" s="62">
        <v>0.42845608734744445</v>
      </c>
      <c r="G2973" s="62">
        <v>0.95827928878511071</v>
      </c>
      <c r="H2973" s="62">
        <v>0.90327442769745769</v>
      </c>
      <c r="I2973" s="62">
        <v>0.79551474015168111</v>
      </c>
      <c r="J2973" s="62">
        <v>0.64611160805057644</v>
      </c>
      <c r="K2973" s="62"/>
      <c r="L2973" s="65">
        <f t="shared" si="415"/>
        <v>6.0851154763579531E-2</v>
      </c>
      <c r="M2973" s="65">
        <f t="shared" si="416"/>
        <v>7.1615137825314298E-2</v>
      </c>
      <c r="N2973" s="65">
        <f t="shared" si="417"/>
        <v>0.13817374331646176</v>
      </c>
      <c r="O2973" s="65">
        <f t="shared" si="418"/>
        <v>8.3743083128207801E-2</v>
      </c>
      <c r="P2973" s="65">
        <f t="shared" si="419"/>
        <v>0.18729868593440124</v>
      </c>
      <c r="Q2973" s="65">
        <f t="shared" si="420"/>
        <v>0.17654781369674408</v>
      </c>
      <c r="R2973" s="65">
        <f t="shared" si="421"/>
        <v>0.15548584553126951</v>
      </c>
      <c r="S2973" s="65">
        <f t="shared" si="422"/>
        <v>0.1262845358040218</v>
      </c>
      <c r="T2973" s="66">
        <f>(L2973*'Football Field'!$F$4)+(M2973*'Football Field'!$F$5)+(N2973*'Football Field'!$F$6)+(O2973*'Football Field'!$F$7)+(P2973*'Football Field'!$F$8)+(Q2973*'Football Field'!$F$9)+(R2973*'Football Field'!$F$10)+(S2973*'Football Field'!$F$11)</f>
        <v>149582194.29410094</v>
      </c>
    </row>
    <row r="2974" spans="2:20" x14ac:dyDescent="0.3">
      <c r="B2974" s="62">
        <f t="shared" ref="B2974:B3037" si="423">B2973+1</f>
        <v>2947</v>
      </c>
      <c r="C2974" s="62">
        <v>0.93410931459186597</v>
      </c>
      <c r="D2974" s="62">
        <v>0.11797842384136314</v>
      </c>
      <c r="E2974" s="62">
        <v>2.44688895598838E-2</v>
      </c>
      <c r="F2974" s="62">
        <v>0.55441193310712433</v>
      </c>
      <c r="G2974" s="62">
        <v>0.28506609281319184</v>
      </c>
      <c r="H2974" s="62">
        <v>0.24824385466988363</v>
      </c>
      <c r="I2974" s="62">
        <v>0.88747599005215672</v>
      </c>
      <c r="J2974" s="62">
        <v>4.5023438315525466E-2</v>
      </c>
      <c r="K2974" s="62"/>
      <c r="L2974" s="65">
        <f t="shared" si="415"/>
        <v>0.30163910154680479</v>
      </c>
      <c r="M2974" s="65">
        <f t="shared" si="416"/>
        <v>3.8097153313331064E-2</v>
      </c>
      <c r="N2974" s="65">
        <f t="shared" si="417"/>
        <v>7.9014027024408521E-3</v>
      </c>
      <c r="O2974" s="65">
        <f t="shared" si="418"/>
        <v>0.17902863698808946</v>
      </c>
      <c r="P2974" s="65">
        <f t="shared" si="419"/>
        <v>9.2052481197234401E-2</v>
      </c>
      <c r="Q2974" s="65">
        <f t="shared" si="420"/>
        <v>8.016198117011189E-2</v>
      </c>
      <c r="R2974" s="65">
        <f t="shared" si="421"/>
        <v>0.28658044203387145</v>
      </c>
      <c r="S2974" s="65">
        <f t="shared" si="422"/>
        <v>1.4538801048115946E-2</v>
      </c>
      <c r="T2974" s="66">
        <f>(L2974*'Football Field'!$F$4)+(M2974*'Football Field'!$F$5)+(N2974*'Football Field'!$F$6)+(O2974*'Football Field'!$F$7)+(P2974*'Football Field'!$F$8)+(Q2974*'Football Field'!$F$9)+(R2974*'Football Field'!$F$10)+(S2974*'Football Field'!$F$11)</f>
        <v>155322247.5742197</v>
      </c>
    </row>
    <row r="2975" spans="2:20" x14ac:dyDescent="0.3">
      <c r="B2975" s="62">
        <f t="shared" si="423"/>
        <v>2948</v>
      </c>
      <c r="C2975" s="62">
        <v>0.29861552811161518</v>
      </c>
      <c r="D2975" s="62">
        <v>0.33643205230955187</v>
      </c>
      <c r="E2975" s="62">
        <v>0.23148323661661796</v>
      </c>
      <c r="F2975" s="62">
        <v>0.94893923183087614</v>
      </c>
      <c r="G2975" s="62">
        <v>0.19810894916009858</v>
      </c>
      <c r="H2975" s="62">
        <v>0.12100330396665704</v>
      </c>
      <c r="I2975" s="62">
        <v>0.60387425204538858</v>
      </c>
      <c r="J2975" s="62">
        <v>0.80251250079934211</v>
      </c>
      <c r="K2975" s="62"/>
      <c r="L2975" s="65">
        <f t="shared" si="415"/>
        <v>8.4331583667312165E-2</v>
      </c>
      <c r="M2975" s="65">
        <f t="shared" si="416"/>
        <v>9.5011294111617045E-2</v>
      </c>
      <c r="N2975" s="65">
        <f t="shared" si="417"/>
        <v>6.5372849361731558E-2</v>
      </c>
      <c r="O2975" s="65">
        <f t="shared" si="418"/>
        <v>0.26798856955097416</v>
      </c>
      <c r="P2975" s="65">
        <f t="shared" si="419"/>
        <v>5.5947664634149692E-2</v>
      </c>
      <c r="Q2975" s="65">
        <f t="shared" si="420"/>
        <v>3.4172369792742956E-2</v>
      </c>
      <c r="R2975" s="65">
        <f t="shared" si="421"/>
        <v>0.17053926275349776</v>
      </c>
      <c r="S2975" s="65">
        <f t="shared" si="422"/>
        <v>0.22663640612797462</v>
      </c>
      <c r="T2975" s="66">
        <f>(L2975*'Football Field'!$F$4)+(M2975*'Football Field'!$F$5)+(N2975*'Football Field'!$F$6)+(O2975*'Football Field'!$F$7)+(P2975*'Football Field'!$F$8)+(Q2975*'Football Field'!$F$9)+(R2975*'Football Field'!$F$10)+(S2975*'Football Field'!$F$11)</f>
        <v>140897996.27921325</v>
      </c>
    </row>
    <row r="2976" spans="2:20" x14ac:dyDescent="0.3">
      <c r="B2976" s="62">
        <f t="shared" si="423"/>
        <v>2949</v>
      </c>
      <c r="C2976" s="62">
        <v>4.8137676593399403E-2</v>
      </c>
      <c r="D2976" s="62">
        <v>0.78762494370140501</v>
      </c>
      <c r="E2976" s="62">
        <v>0.10212207745767388</v>
      </c>
      <c r="F2976" s="62">
        <v>3.0736249087592871E-2</v>
      </c>
      <c r="G2976" s="62">
        <v>0.28401438278826729</v>
      </c>
      <c r="H2976" s="62">
        <v>0.96525981023626806</v>
      </c>
      <c r="I2976" s="62">
        <v>0.55708214591911331</v>
      </c>
      <c r="J2976" s="62">
        <v>0.82478048169094942</v>
      </c>
      <c r="K2976" s="62"/>
      <c r="L2976" s="65">
        <f t="shared" si="415"/>
        <v>1.3372476622828243E-2</v>
      </c>
      <c r="M2976" s="65">
        <f t="shared" si="416"/>
        <v>0.21879942889989121</v>
      </c>
      <c r="N2976" s="65">
        <f t="shared" si="417"/>
        <v>2.8369152608097675E-2</v>
      </c>
      <c r="O2976" s="65">
        <f t="shared" si="418"/>
        <v>8.5384214919425553E-3</v>
      </c>
      <c r="P2976" s="65">
        <f t="shared" si="419"/>
        <v>7.8898192915772589E-2</v>
      </c>
      <c r="Q2976" s="65">
        <f t="shared" si="420"/>
        <v>0.26814576773965121</v>
      </c>
      <c r="R2976" s="65">
        <f t="shared" si="421"/>
        <v>0.15475545353428655</v>
      </c>
      <c r="S2976" s="65">
        <f t="shared" si="422"/>
        <v>0.22912110618752993</v>
      </c>
      <c r="T2976" s="66">
        <f>(L2976*'Football Field'!$F$4)+(M2976*'Football Field'!$F$5)+(N2976*'Football Field'!$F$6)+(O2976*'Football Field'!$F$7)+(P2976*'Football Field'!$F$8)+(Q2976*'Football Field'!$F$9)+(R2976*'Football Field'!$F$10)+(S2976*'Football Field'!$F$11)</f>
        <v>137738749.86487848</v>
      </c>
    </row>
    <row r="2977" spans="2:20" x14ac:dyDescent="0.3">
      <c r="B2977" s="62">
        <f t="shared" si="423"/>
        <v>2950</v>
      </c>
      <c r="C2977" s="62">
        <v>0.35044305324776193</v>
      </c>
      <c r="D2977" s="62">
        <v>0.72597346216753633</v>
      </c>
      <c r="E2977" s="62">
        <v>0.24781181407986763</v>
      </c>
      <c r="F2977" s="62">
        <v>0.25688603115336495</v>
      </c>
      <c r="G2977" s="62">
        <v>1.8268593930291011E-2</v>
      </c>
      <c r="H2977" s="62">
        <v>0.97414167717618394</v>
      </c>
      <c r="I2977" s="62">
        <v>0.82203078473527591</v>
      </c>
      <c r="J2977" s="62">
        <v>0.19303797301914838</v>
      </c>
      <c r="K2977" s="62"/>
      <c r="L2977" s="65">
        <f t="shared" si="415"/>
        <v>9.7654711807756062E-2</v>
      </c>
      <c r="M2977" s="65">
        <f t="shared" si="416"/>
        <v>0.20230028408617748</v>
      </c>
      <c r="N2977" s="65">
        <f t="shared" si="417"/>
        <v>6.9055417313172981E-2</v>
      </c>
      <c r="O2977" s="65">
        <f t="shared" si="418"/>
        <v>7.1584045131533255E-2</v>
      </c>
      <c r="P2977" s="65">
        <f t="shared" si="419"/>
        <v>5.0907394478560226E-3</v>
      </c>
      <c r="Q2977" s="65">
        <f t="shared" si="420"/>
        <v>0.2714550163370143</v>
      </c>
      <c r="R2977" s="65">
        <f t="shared" si="421"/>
        <v>0.22906768628018054</v>
      </c>
      <c r="S2977" s="65">
        <f t="shared" si="422"/>
        <v>5.3792099596309276E-2</v>
      </c>
      <c r="T2977" s="66">
        <f>(L2977*'Football Field'!$F$4)+(M2977*'Football Field'!$F$5)+(N2977*'Football Field'!$F$6)+(O2977*'Football Field'!$F$7)+(P2977*'Football Field'!$F$8)+(Q2977*'Football Field'!$F$9)+(R2977*'Football Field'!$F$10)+(S2977*'Football Field'!$F$11)</f>
        <v>141804318.96696657</v>
      </c>
    </row>
    <row r="2978" spans="2:20" x14ac:dyDescent="0.3">
      <c r="B2978" s="62">
        <f t="shared" si="423"/>
        <v>2951</v>
      </c>
      <c r="C2978" s="62">
        <v>0.61131126749337372</v>
      </c>
      <c r="D2978" s="62">
        <v>0.93040649423380195</v>
      </c>
      <c r="E2978" s="62">
        <v>0.12027328710681529</v>
      </c>
      <c r="F2978" s="62">
        <v>0.27753379370523612</v>
      </c>
      <c r="G2978" s="62">
        <v>0.53824324032778026</v>
      </c>
      <c r="H2978" s="62">
        <v>0.84554675837032744</v>
      </c>
      <c r="I2978" s="62">
        <v>0.77379065070090192</v>
      </c>
      <c r="J2978" s="62">
        <v>0.56658737176742835</v>
      </c>
      <c r="K2978" s="62"/>
      <c r="L2978" s="65">
        <f t="shared" si="415"/>
        <v>0.13107880071837311</v>
      </c>
      <c r="M2978" s="65">
        <f t="shared" si="416"/>
        <v>0.19949995023782974</v>
      </c>
      <c r="N2978" s="65">
        <f t="shared" si="417"/>
        <v>2.5789281288830165E-2</v>
      </c>
      <c r="O2978" s="65">
        <f t="shared" si="418"/>
        <v>5.9509449231764808E-2</v>
      </c>
      <c r="P2978" s="65">
        <f t="shared" si="419"/>
        <v>0.11541138236536964</v>
      </c>
      <c r="Q2978" s="65">
        <f t="shared" si="420"/>
        <v>0.18130412595362788</v>
      </c>
      <c r="R2978" s="65">
        <f t="shared" si="421"/>
        <v>0.16591801246664115</v>
      </c>
      <c r="S2978" s="65">
        <f t="shared" si="422"/>
        <v>0.12148899773756344</v>
      </c>
      <c r="T2978" s="66">
        <f>(L2978*'Football Field'!$F$4)+(M2978*'Football Field'!$F$5)+(N2978*'Football Field'!$F$6)+(O2978*'Football Field'!$F$7)+(P2978*'Football Field'!$F$8)+(Q2978*'Football Field'!$F$9)+(R2978*'Football Field'!$F$10)+(S2978*'Football Field'!$F$11)</f>
        <v>141239464.00935078</v>
      </c>
    </row>
    <row r="2979" spans="2:20" x14ac:dyDescent="0.3">
      <c r="B2979" s="62">
        <f t="shared" si="423"/>
        <v>2952</v>
      </c>
      <c r="C2979" s="62">
        <v>0.20580673312268072</v>
      </c>
      <c r="D2979" s="62">
        <v>0.95558580503617696</v>
      </c>
      <c r="E2979" s="62">
        <v>0.49159792526517743</v>
      </c>
      <c r="F2979" s="62">
        <v>0.27999634698704967</v>
      </c>
      <c r="G2979" s="62">
        <v>0.94625710634745408</v>
      </c>
      <c r="H2979" s="62">
        <v>0.75276741724916019</v>
      </c>
      <c r="I2979" s="62">
        <v>0.3057264220886069</v>
      </c>
      <c r="J2979" s="62">
        <v>0.965452259153324</v>
      </c>
      <c r="K2979" s="62"/>
      <c r="L2979" s="65">
        <f t="shared" si="415"/>
        <v>4.1974048014168742E-2</v>
      </c>
      <c r="M2979" s="65">
        <f t="shared" si="416"/>
        <v>0.19489063284599761</v>
      </c>
      <c r="N2979" s="65">
        <f t="shared" si="417"/>
        <v>0.10026083503519889</v>
      </c>
      <c r="O2979" s="65">
        <f t="shared" si="418"/>
        <v>5.7104934974214865E-2</v>
      </c>
      <c r="P2979" s="65">
        <f t="shared" si="419"/>
        <v>0.19298805540973482</v>
      </c>
      <c r="Q2979" s="65">
        <f t="shared" si="420"/>
        <v>0.1535260544478074</v>
      </c>
      <c r="R2979" s="65">
        <f t="shared" si="421"/>
        <v>6.2352554385564002E-2</v>
      </c>
      <c r="S2979" s="65">
        <f t="shared" si="422"/>
        <v>0.19690288488731375</v>
      </c>
      <c r="T2979" s="66">
        <f>(L2979*'Football Field'!$F$4)+(M2979*'Football Field'!$F$5)+(N2979*'Football Field'!$F$6)+(O2979*'Football Field'!$F$7)+(P2979*'Football Field'!$F$8)+(Q2979*'Football Field'!$F$9)+(R2979*'Football Field'!$F$10)+(S2979*'Football Field'!$F$11)</f>
        <v>136184130.9178929</v>
      </c>
    </row>
    <row r="2980" spans="2:20" x14ac:dyDescent="0.3">
      <c r="B2980" s="62">
        <f t="shared" si="423"/>
        <v>2953</v>
      </c>
      <c r="C2980" s="62">
        <v>0.75944976493258698</v>
      </c>
      <c r="D2980" s="62">
        <v>0.46400666346848063</v>
      </c>
      <c r="E2980" s="62">
        <v>0.49152041723878082</v>
      </c>
      <c r="F2980" s="62">
        <v>0.24215886037046375</v>
      </c>
      <c r="G2980" s="62">
        <v>0.79114628488894101</v>
      </c>
      <c r="H2980" s="62">
        <v>0.26543021730076177</v>
      </c>
      <c r="I2980" s="62">
        <v>0.86405177689238566</v>
      </c>
      <c r="J2980" s="62">
        <v>0.48759676634683802</v>
      </c>
      <c r="K2980" s="62"/>
      <c r="L2980" s="65">
        <f t="shared" si="415"/>
        <v>0.17397182230178801</v>
      </c>
      <c r="M2980" s="65">
        <f t="shared" si="416"/>
        <v>0.10629285639577435</v>
      </c>
      <c r="N2980" s="65">
        <f t="shared" si="417"/>
        <v>0.11259560096533347</v>
      </c>
      <c r="O2980" s="65">
        <f t="shared" si="418"/>
        <v>5.5472817519290958E-2</v>
      </c>
      <c r="P2980" s="65">
        <f t="shared" si="419"/>
        <v>0.18123273881273244</v>
      </c>
      <c r="Q2980" s="65">
        <f t="shared" si="420"/>
        <v>6.0803730187304839E-2</v>
      </c>
      <c r="R2980" s="65">
        <f t="shared" si="421"/>
        <v>0.19793364766188268</v>
      </c>
      <c r="S2980" s="65">
        <f t="shared" si="422"/>
        <v>0.11169678615589322</v>
      </c>
      <c r="T2980" s="66">
        <f>(L2980*'Football Field'!$F$4)+(M2980*'Football Field'!$F$5)+(N2980*'Football Field'!$F$6)+(O2980*'Football Field'!$F$7)+(P2980*'Football Field'!$F$8)+(Q2980*'Football Field'!$F$9)+(R2980*'Football Field'!$F$10)+(S2980*'Football Field'!$F$11)</f>
        <v>153340094.28430307</v>
      </c>
    </row>
    <row r="2981" spans="2:20" x14ac:dyDescent="0.3">
      <c r="B2981" s="62">
        <f t="shared" si="423"/>
        <v>2954</v>
      </c>
      <c r="C2981" s="62">
        <v>0.72232001037213622</v>
      </c>
      <c r="D2981" s="62">
        <v>0.59902066002572607</v>
      </c>
      <c r="E2981" s="62">
        <v>0.75076284507841928</v>
      </c>
      <c r="F2981" s="62">
        <v>0.88956459138369148</v>
      </c>
      <c r="G2981" s="62">
        <v>0.99725084564301592</v>
      </c>
      <c r="H2981" s="62">
        <v>0.22720078541750099</v>
      </c>
      <c r="I2981" s="62">
        <v>0.65435652490693963</v>
      </c>
      <c r="J2981" s="62">
        <v>0.11646705349994491</v>
      </c>
      <c r="K2981" s="62"/>
      <c r="L2981" s="65">
        <f t="shared" si="415"/>
        <v>0.14571883604013186</v>
      </c>
      <c r="M2981" s="65">
        <f t="shared" si="416"/>
        <v>0.1208447669862692</v>
      </c>
      <c r="N2981" s="65">
        <f t="shared" si="417"/>
        <v>0.15145681464735072</v>
      </c>
      <c r="O2981" s="65">
        <f t="shared" si="418"/>
        <v>0.17945829407683736</v>
      </c>
      <c r="P2981" s="65">
        <f t="shared" si="419"/>
        <v>0.20118262041815807</v>
      </c>
      <c r="Q2981" s="65">
        <f t="shared" si="420"/>
        <v>4.5834856466713696E-2</v>
      </c>
      <c r="R2981" s="65">
        <f t="shared" si="421"/>
        <v>0.13200807093185721</v>
      </c>
      <c r="S2981" s="65">
        <f t="shared" si="422"/>
        <v>2.3495740432681798E-2</v>
      </c>
      <c r="T2981" s="66">
        <f>(L2981*'Football Field'!$F$4)+(M2981*'Football Field'!$F$5)+(N2981*'Football Field'!$F$6)+(O2981*'Football Field'!$F$7)+(P2981*'Football Field'!$F$8)+(Q2981*'Football Field'!$F$9)+(R2981*'Football Field'!$F$10)+(S2981*'Football Field'!$F$11)</f>
        <v>147129467.33791935</v>
      </c>
    </row>
    <row r="2982" spans="2:20" x14ac:dyDescent="0.3">
      <c r="B2982" s="62">
        <f t="shared" si="423"/>
        <v>2955</v>
      </c>
      <c r="C2982" s="62">
        <v>0.44160007285406533</v>
      </c>
      <c r="D2982" s="62">
        <v>0.7212099189827551</v>
      </c>
      <c r="E2982" s="62">
        <v>0.53789761822327486</v>
      </c>
      <c r="F2982" s="62">
        <v>0.53092723796714814</v>
      </c>
      <c r="G2982" s="62">
        <v>4.92233176816681E-3</v>
      </c>
      <c r="H2982" s="62">
        <v>0.20681467550327504</v>
      </c>
      <c r="I2982" s="62">
        <v>0.45445612589227535</v>
      </c>
      <c r="J2982" s="62">
        <v>0.11957776302538503</v>
      </c>
      <c r="K2982" s="62"/>
      <c r="L2982" s="65">
        <f t="shared" si="415"/>
        <v>0.14635090878994592</v>
      </c>
      <c r="M2982" s="65">
        <f t="shared" si="416"/>
        <v>0.23901655266784858</v>
      </c>
      <c r="N2982" s="65">
        <f t="shared" si="417"/>
        <v>0.17826492816032366</v>
      </c>
      <c r="O2982" s="65">
        <f t="shared" si="418"/>
        <v>0.17595487083061673</v>
      </c>
      <c r="P2982" s="65">
        <f t="shared" si="419"/>
        <v>1.6313125199028196E-3</v>
      </c>
      <c r="Q2982" s="65">
        <f t="shared" si="420"/>
        <v>6.8540558690089959E-2</v>
      </c>
      <c r="R2982" s="65">
        <f t="shared" si="421"/>
        <v>0.15061153998376267</v>
      </c>
      <c r="S2982" s="65">
        <f t="shared" si="422"/>
        <v>3.9629328357509541E-2</v>
      </c>
      <c r="T2982" s="66">
        <f>(L2982*'Football Field'!$F$4)+(M2982*'Football Field'!$F$5)+(N2982*'Football Field'!$F$6)+(O2982*'Football Field'!$F$7)+(P2982*'Football Field'!$F$8)+(Q2982*'Football Field'!$F$9)+(R2982*'Football Field'!$F$10)+(S2982*'Football Field'!$F$11)</f>
        <v>133771755.93241031</v>
      </c>
    </row>
    <row r="2983" spans="2:20" x14ac:dyDescent="0.3">
      <c r="B2983" s="62">
        <f t="shared" si="423"/>
        <v>2956</v>
      </c>
      <c r="C2983" s="62">
        <v>4.0693848547691425E-2</v>
      </c>
      <c r="D2983" s="62">
        <v>0.36083743780282873</v>
      </c>
      <c r="E2983" s="62">
        <v>0.50646881433523494</v>
      </c>
      <c r="F2983" s="62">
        <v>0.33321605243201557</v>
      </c>
      <c r="G2983" s="62">
        <v>0.22237639020602062</v>
      </c>
      <c r="H2983" s="62">
        <v>0.66236668241163099</v>
      </c>
      <c r="I2983" s="62">
        <v>0.68897769053880498</v>
      </c>
      <c r="J2983" s="62">
        <v>0.42530807804838178</v>
      </c>
      <c r="K2983" s="62"/>
      <c r="L2983" s="65">
        <f t="shared" ref="L2983:L3046" si="424">C2983/SUM($C2983:$J2983)</f>
        <v>1.2558880152270305E-2</v>
      </c>
      <c r="M2983" s="65">
        <f t="shared" ref="M2983:M3046" si="425">D2983/SUM($C2983:$J2983)</f>
        <v>0.11136115893553405</v>
      </c>
      <c r="N2983" s="65">
        <f t="shared" ref="N2983:N3046" si="426">E2983/SUM($C2983:$J2983)</f>
        <v>0.15630571614882319</v>
      </c>
      <c r="O2983" s="65">
        <f t="shared" ref="O2983:O3046" si="427">F2983/SUM($C2983:$J2983)</f>
        <v>0.10283668457658592</v>
      </c>
      <c r="P2983" s="65">
        <f t="shared" ref="P2983:P3046" si="428">G2983/SUM($C2983:$J2983)</f>
        <v>6.8629498879145587E-2</v>
      </c>
      <c r="Q2983" s="65">
        <f t="shared" ref="Q2983:Q3046" si="429">H2983/SUM($C2983:$J2983)</f>
        <v>0.20441870400917087</v>
      </c>
      <c r="R2983" s="65">
        <f t="shared" ref="R2983:R3046" si="430">I2983/SUM($C2983:$J2983)</f>
        <v>0.21263135711836489</v>
      </c>
      <c r="S2983" s="65">
        <f t="shared" ref="S2983:S3046" si="431">J2983/SUM($C2983:$J2983)</f>
        <v>0.13125800018010514</v>
      </c>
      <c r="T2983" s="66">
        <f>(L2983*'Football Field'!$F$4)+(M2983*'Football Field'!$F$5)+(N2983*'Football Field'!$F$6)+(O2983*'Football Field'!$F$7)+(P2983*'Football Field'!$F$8)+(Q2983*'Football Field'!$F$9)+(R2983*'Football Field'!$F$10)+(S2983*'Football Field'!$F$11)</f>
        <v>148538368.88008082</v>
      </c>
    </row>
    <row r="2984" spans="2:20" x14ac:dyDescent="0.3">
      <c r="B2984" s="62">
        <f t="shared" si="423"/>
        <v>2957</v>
      </c>
      <c r="C2984" s="62">
        <v>0.59962407538346196</v>
      </c>
      <c r="D2984" s="62">
        <v>0.52311503772982226</v>
      </c>
      <c r="E2984" s="62">
        <v>0.37316213098171447</v>
      </c>
      <c r="F2984" s="62">
        <v>8.8654611144786122E-2</v>
      </c>
      <c r="G2984" s="62">
        <v>0.53692844120204475</v>
      </c>
      <c r="H2984" s="62">
        <v>0.58100174798461757</v>
      </c>
      <c r="I2984" s="62">
        <v>0.38379281551399647</v>
      </c>
      <c r="J2984" s="62">
        <v>6.7539750083543626E-2</v>
      </c>
      <c r="K2984" s="62"/>
      <c r="L2984" s="65">
        <f t="shared" si="424"/>
        <v>0.19012636727985485</v>
      </c>
      <c r="M2984" s="65">
        <f t="shared" si="425"/>
        <v>0.16586719225613408</v>
      </c>
      <c r="N2984" s="65">
        <f t="shared" si="426"/>
        <v>0.11832073341049765</v>
      </c>
      <c r="O2984" s="65">
        <f t="shared" si="427"/>
        <v>2.8110244153867755E-2</v>
      </c>
      <c r="P2984" s="65">
        <f t="shared" si="428"/>
        <v>0.17024709014509903</v>
      </c>
      <c r="Q2984" s="65">
        <f t="shared" si="429"/>
        <v>0.18422167531702102</v>
      </c>
      <c r="R2984" s="65">
        <f t="shared" si="430"/>
        <v>0.12169146770019135</v>
      </c>
      <c r="S2984" s="65">
        <f t="shared" si="431"/>
        <v>2.1415229737334174E-2</v>
      </c>
      <c r="T2984" s="66">
        <f>(L2984*'Football Field'!$F$4)+(M2984*'Football Field'!$F$5)+(N2984*'Football Field'!$F$6)+(O2984*'Football Field'!$F$7)+(P2984*'Football Field'!$F$8)+(Q2984*'Football Field'!$F$9)+(R2984*'Football Field'!$F$10)+(S2984*'Football Field'!$F$11)</f>
        <v>140843336.11309767</v>
      </c>
    </row>
    <row r="2985" spans="2:20" x14ac:dyDescent="0.3">
      <c r="B2985" s="62">
        <f t="shared" si="423"/>
        <v>2958</v>
      </c>
      <c r="C2985" s="62">
        <v>0.6512898264707373</v>
      </c>
      <c r="D2985" s="62">
        <v>0.10828438994083323</v>
      </c>
      <c r="E2985" s="62">
        <v>0.75992273962958234</v>
      </c>
      <c r="F2985" s="62">
        <v>0.78597415979731122</v>
      </c>
      <c r="G2985" s="62">
        <v>0.25757517837185373</v>
      </c>
      <c r="H2985" s="62">
        <v>0.36443986858858712</v>
      </c>
      <c r="I2985" s="62">
        <v>0.38671971335768085</v>
      </c>
      <c r="J2985" s="62">
        <v>0.34483918205139819</v>
      </c>
      <c r="K2985" s="62"/>
      <c r="L2985" s="65">
        <f t="shared" si="424"/>
        <v>0.17799448110368618</v>
      </c>
      <c r="M2985" s="65">
        <f t="shared" si="425"/>
        <v>2.9593620252893377E-2</v>
      </c>
      <c r="N2985" s="65">
        <f t="shared" si="426"/>
        <v>0.20768335113144362</v>
      </c>
      <c r="O2985" s="65">
        <f t="shared" si="427"/>
        <v>0.2148030831252572</v>
      </c>
      <c r="P2985" s="65">
        <f t="shared" si="428"/>
        <v>7.0394098535097316E-2</v>
      </c>
      <c r="Q2985" s="65">
        <f t="shared" si="429"/>
        <v>9.9599721454939227E-2</v>
      </c>
      <c r="R2985" s="65">
        <f t="shared" si="430"/>
        <v>0.1056886994299755</v>
      </c>
      <c r="S2985" s="65">
        <f t="shared" si="431"/>
        <v>9.4242944966707529E-2</v>
      </c>
      <c r="T2985" s="66">
        <f>(L2985*'Football Field'!$F$4)+(M2985*'Football Field'!$F$5)+(N2985*'Football Field'!$F$6)+(O2985*'Football Field'!$F$7)+(P2985*'Football Field'!$F$8)+(Q2985*'Football Field'!$F$9)+(R2985*'Football Field'!$F$10)+(S2985*'Football Field'!$F$11)</f>
        <v>135159777.85569236</v>
      </c>
    </row>
    <row r="2986" spans="2:20" x14ac:dyDescent="0.3">
      <c r="B2986" s="62">
        <f t="shared" si="423"/>
        <v>2959</v>
      </c>
      <c r="C2986" s="62">
        <v>0.7737225316268046</v>
      </c>
      <c r="D2986" s="62">
        <v>0.30087328029243166</v>
      </c>
      <c r="E2986" s="62">
        <v>0.11082900320531108</v>
      </c>
      <c r="F2986" s="62">
        <v>0.37096681292906464</v>
      </c>
      <c r="G2986" s="62">
        <v>0.56896575967887553</v>
      </c>
      <c r="H2986" s="62">
        <v>0.25083757944505813</v>
      </c>
      <c r="I2986" s="62">
        <v>0.27197795628022881</v>
      </c>
      <c r="J2986" s="62">
        <v>0.22636870990481783</v>
      </c>
      <c r="K2986" s="62"/>
      <c r="L2986" s="65">
        <f t="shared" si="424"/>
        <v>0.26916379385388012</v>
      </c>
      <c r="M2986" s="65">
        <f t="shared" si="425"/>
        <v>0.10466826321122892</v>
      </c>
      <c r="N2986" s="65">
        <f t="shared" si="426"/>
        <v>3.8555365460358676E-2</v>
      </c>
      <c r="O2986" s="65">
        <f t="shared" si="427"/>
        <v>0.12905251001534937</v>
      </c>
      <c r="P2986" s="65">
        <f t="shared" si="428"/>
        <v>0.19793269058110968</v>
      </c>
      <c r="Q2986" s="65">
        <f t="shared" si="429"/>
        <v>8.7261766026896059E-2</v>
      </c>
      <c r="R2986" s="65">
        <f t="shared" si="430"/>
        <v>9.4616113095594104E-2</v>
      </c>
      <c r="S2986" s="65">
        <f t="shared" si="431"/>
        <v>7.8749497755583181E-2</v>
      </c>
      <c r="T2986" s="66">
        <f>(L2986*'Football Field'!$F$4)+(M2986*'Football Field'!$F$5)+(N2986*'Football Field'!$F$6)+(O2986*'Football Field'!$F$7)+(P2986*'Football Field'!$F$8)+(Q2986*'Football Field'!$F$9)+(R2986*'Football Field'!$F$10)+(S2986*'Football Field'!$F$11)</f>
        <v>138245730.41160417</v>
      </c>
    </row>
    <row r="2987" spans="2:20" x14ac:dyDescent="0.3">
      <c r="B2987" s="62">
        <f t="shared" si="423"/>
        <v>2960</v>
      </c>
      <c r="C2987" s="62">
        <v>0.79334839715669814</v>
      </c>
      <c r="D2987" s="62">
        <v>0.96288099781387337</v>
      </c>
      <c r="E2987" s="62">
        <v>0.93356223097323565</v>
      </c>
      <c r="F2987" s="62">
        <v>0.24526060557556617</v>
      </c>
      <c r="G2987" s="62">
        <v>0.76533045457851478</v>
      </c>
      <c r="H2987" s="62">
        <v>0.19078448508905221</v>
      </c>
      <c r="I2987" s="62">
        <v>0.72370787018640492</v>
      </c>
      <c r="J2987" s="62">
        <v>0.58459078723649505</v>
      </c>
      <c r="K2987" s="62"/>
      <c r="L2987" s="65">
        <f t="shared" si="424"/>
        <v>0.15258267354914271</v>
      </c>
      <c r="M2987" s="65">
        <f t="shared" si="425"/>
        <v>0.18518844618915684</v>
      </c>
      <c r="N2987" s="65">
        <f t="shared" si="426"/>
        <v>0.17954964254911512</v>
      </c>
      <c r="O2987" s="65">
        <f t="shared" si="427"/>
        <v>4.7170346658695218E-2</v>
      </c>
      <c r="P2987" s="65">
        <f t="shared" si="428"/>
        <v>0.14719405412135153</v>
      </c>
      <c r="Q2987" s="65">
        <f t="shared" si="429"/>
        <v>3.6693093363412185E-2</v>
      </c>
      <c r="R2987" s="65">
        <f t="shared" si="430"/>
        <v>0.13918888863625817</v>
      </c>
      <c r="S2987" s="65">
        <f t="shared" si="431"/>
        <v>0.11243285493286809</v>
      </c>
      <c r="T2987" s="66">
        <f>(L2987*'Football Field'!$F$4)+(M2987*'Football Field'!$F$5)+(N2987*'Football Field'!$F$6)+(O2987*'Football Field'!$F$7)+(P2987*'Football Field'!$F$8)+(Q2987*'Football Field'!$F$9)+(R2987*'Football Field'!$F$10)+(S2987*'Football Field'!$F$11)</f>
        <v>143945362.25314766</v>
      </c>
    </row>
    <row r="2988" spans="2:20" x14ac:dyDescent="0.3">
      <c r="B2988" s="62">
        <f t="shared" si="423"/>
        <v>2961</v>
      </c>
      <c r="C2988" s="62">
        <v>0.95477708222401381</v>
      </c>
      <c r="D2988" s="62">
        <v>0.7020714288186729</v>
      </c>
      <c r="E2988" s="62">
        <v>0.90505768340233805</v>
      </c>
      <c r="F2988" s="62">
        <v>2.721271652959556E-2</v>
      </c>
      <c r="G2988" s="62">
        <v>0.88579488512853033</v>
      </c>
      <c r="H2988" s="62">
        <v>0.68359400098087775</v>
      </c>
      <c r="I2988" s="62">
        <v>0.56964433185027885</v>
      </c>
      <c r="J2988" s="62">
        <v>0.91256496103680773</v>
      </c>
      <c r="K2988" s="62"/>
      <c r="L2988" s="65">
        <f t="shared" si="424"/>
        <v>0.16926519571803289</v>
      </c>
      <c r="M2988" s="65">
        <f t="shared" si="425"/>
        <v>0.12446492487044196</v>
      </c>
      <c r="N2988" s="65">
        <f t="shared" si="426"/>
        <v>0.16045082016459944</v>
      </c>
      <c r="O2988" s="65">
        <f t="shared" si="427"/>
        <v>4.8243363557407036E-3</v>
      </c>
      <c r="P2988" s="65">
        <f t="shared" si="428"/>
        <v>0.1570358645895262</v>
      </c>
      <c r="Q2988" s="65">
        <f t="shared" si="429"/>
        <v>0.1211892016701689</v>
      </c>
      <c r="R2988" s="65">
        <f t="shared" si="430"/>
        <v>0.1009879280886246</v>
      </c>
      <c r="S2988" s="65">
        <f t="shared" si="431"/>
        <v>0.16178172854286524</v>
      </c>
      <c r="T2988" s="66">
        <f>(L2988*'Football Field'!$F$4)+(M2988*'Football Field'!$F$5)+(N2988*'Football Field'!$F$6)+(O2988*'Football Field'!$F$7)+(P2988*'Football Field'!$F$8)+(Q2988*'Football Field'!$F$9)+(R2988*'Football Field'!$F$10)+(S2988*'Football Field'!$F$11)</f>
        <v>139144248.75106522</v>
      </c>
    </row>
    <row r="2989" spans="2:20" x14ac:dyDescent="0.3">
      <c r="B2989" s="62">
        <f t="shared" si="423"/>
        <v>2962</v>
      </c>
      <c r="C2989" s="62">
        <v>0.7339059010927782</v>
      </c>
      <c r="D2989" s="62">
        <v>0.39803113815901481</v>
      </c>
      <c r="E2989" s="62">
        <v>0.70094657561744789</v>
      </c>
      <c r="F2989" s="62">
        <v>0.51872730927549582</v>
      </c>
      <c r="G2989" s="62">
        <v>0.33801332417116825</v>
      </c>
      <c r="H2989" s="62">
        <v>0.60263209762629399</v>
      </c>
      <c r="I2989" s="62">
        <v>0.65686978171115606</v>
      </c>
      <c r="J2989" s="62">
        <v>0.78090030699598278</v>
      </c>
      <c r="K2989" s="62"/>
      <c r="L2989" s="65">
        <f t="shared" si="424"/>
        <v>0.1551589428161804</v>
      </c>
      <c r="M2989" s="65">
        <f t="shared" si="425"/>
        <v>8.414987604366804E-2</v>
      </c>
      <c r="N2989" s="65">
        <f t="shared" si="426"/>
        <v>0.14819083683819048</v>
      </c>
      <c r="O2989" s="65">
        <f t="shared" si="427"/>
        <v>0.1096668943487526</v>
      </c>
      <c r="P2989" s="65">
        <f t="shared" si="428"/>
        <v>7.1461191357216375E-2</v>
      </c>
      <c r="Q2989" s="65">
        <f t="shared" si="429"/>
        <v>0.12740565109991195</v>
      </c>
      <c r="R2989" s="65">
        <f t="shared" si="430"/>
        <v>0.13887232783718118</v>
      </c>
      <c r="S2989" s="65">
        <f t="shared" si="431"/>
        <v>0.16509427965889903</v>
      </c>
      <c r="T2989" s="66">
        <f>(L2989*'Football Field'!$F$4)+(M2989*'Football Field'!$F$5)+(N2989*'Football Field'!$F$6)+(O2989*'Football Field'!$F$7)+(P2989*'Football Field'!$F$8)+(Q2989*'Football Field'!$F$9)+(R2989*'Football Field'!$F$10)+(S2989*'Football Field'!$F$11)</f>
        <v>138033114.87384143</v>
      </c>
    </row>
    <row r="2990" spans="2:20" x14ac:dyDescent="0.3">
      <c r="B2990" s="62">
        <f t="shared" si="423"/>
        <v>2963</v>
      </c>
      <c r="C2990" s="62">
        <v>0.28163612199158194</v>
      </c>
      <c r="D2990" s="62">
        <v>0.34010286785144572</v>
      </c>
      <c r="E2990" s="62">
        <v>0.53174914179677857</v>
      </c>
      <c r="F2990" s="62">
        <v>0.9734606673910714</v>
      </c>
      <c r="G2990" s="62">
        <v>0.87987065529811537</v>
      </c>
      <c r="H2990" s="62">
        <v>0.26347564302560866</v>
      </c>
      <c r="I2990" s="62">
        <v>0.66091420187843386</v>
      </c>
      <c r="J2990" s="62">
        <v>0.1619138805660072</v>
      </c>
      <c r="K2990" s="62"/>
      <c r="L2990" s="65">
        <f t="shared" si="424"/>
        <v>6.8807145453513879E-2</v>
      </c>
      <c r="M2990" s="65">
        <f t="shared" si="425"/>
        <v>8.3091285776584797E-2</v>
      </c>
      <c r="N2990" s="65">
        <f t="shared" si="426"/>
        <v>0.12991281191368531</v>
      </c>
      <c r="O2990" s="65">
        <f t="shared" si="427"/>
        <v>0.2378283341667877</v>
      </c>
      <c r="P2990" s="65">
        <f t="shared" si="428"/>
        <v>0.21496315078924982</v>
      </c>
      <c r="Q2990" s="65">
        <f t="shared" si="429"/>
        <v>6.4370318568947718E-2</v>
      </c>
      <c r="R2990" s="65">
        <f t="shared" si="430"/>
        <v>0.16146941414816701</v>
      </c>
      <c r="S2990" s="65">
        <f t="shared" si="431"/>
        <v>3.9557539183063768E-2</v>
      </c>
      <c r="T2990" s="66">
        <f>(L2990*'Football Field'!$F$4)+(M2990*'Football Field'!$F$5)+(N2990*'Football Field'!$F$6)+(O2990*'Football Field'!$F$7)+(P2990*'Football Field'!$F$8)+(Q2990*'Football Field'!$F$9)+(R2990*'Football Field'!$F$10)+(S2990*'Football Field'!$F$11)</f>
        <v>152814218.6919964</v>
      </c>
    </row>
    <row r="2991" spans="2:20" x14ac:dyDescent="0.3">
      <c r="B2991" s="62">
        <f t="shared" si="423"/>
        <v>2964</v>
      </c>
      <c r="C2991" s="62">
        <v>0.96093346193307982</v>
      </c>
      <c r="D2991" s="62">
        <v>0.60076253422108461</v>
      </c>
      <c r="E2991" s="62">
        <v>0.55937899466319418</v>
      </c>
      <c r="F2991" s="62">
        <v>0.24707188971791394</v>
      </c>
      <c r="G2991" s="62">
        <v>0.16008514808283125</v>
      </c>
      <c r="H2991" s="62">
        <v>0.52531060713371636</v>
      </c>
      <c r="I2991" s="62">
        <v>0.13807067070360091</v>
      </c>
      <c r="J2991" s="62">
        <v>1.3482279923267781E-2</v>
      </c>
      <c r="K2991" s="62"/>
      <c r="L2991" s="65">
        <f t="shared" si="424"/>
        <v>0.29981429134810939</v>
      </c>
      <c r="M2991" s="65">
        <f t="shared" si="425"/>
        <v>0.18743981826135253</v>
      </c>
      <c r="N2991" s="65">
        <f t="shared" si="426"/>
        <v>0.17452802251530178</v>
      </c>
      <c r="O2991" s="65">
        <f t="shared" si="427"/>
        <v>7.7087214112409888E-2</v>
      </c>
      <c r="P2991" s="65">
        <f t="shared" si="428"/>
        <v>4.994707451571051E-2</v>
      </c>
      <c r="Q2991" s="65">
        <f t="shared" si="429"/>
        <v>0.16389857742971217</v>
      </c>
      <c r="R2991" s="65">
        <f t="shared" si="430"/>
        <v>4.307848767143993E-2</v>
      </c>
      <c r="S2991" s="65">
        <f t="shared" si="431"/>
        <v>4.2065141459637018E-3</v>
      </c>
      <c r="T2991" s="66">
        <f>(L2991*'Football Field'!$F$4)+(M2991*'Football Field'!$F$5)+(N2991*'Football Field'!$F$6)+(O2991*'Football Field'!$F$7)+(P2991*'Football Field'!$F$8)+(Q2991*'Football Field'!$F$9)+(R2991*'Football Field'!$F$10)+(S2991*'Football Field'!$F$11)</f>
        <v>121158245.47592217</v>
      </c>
    </row>
    <row r="2992" spans="2:20" x14ac:dyDescent="0.3">
      <c r="B2992" s="62">
        <f t="shared" si="423"/>
        <v>2965</v>
      </c>
      <c r="C2992" s="62">
        <v>0.90266937543914005</v>
      </c>
      <c r="D2992" s="62">
        <v>0.96167653965116895</v>
      </c>
      <c r="E2992" s="62">
        <v>0.806494183980904</v>
      </c>
      <c r="F2992" s="62">
        <v>0.51024806448240712</v>
      </c>
      <c r="G2992" s="62">
        <v>0.2179768516663495</v>
      </c>
      <c r="H2992" s="62">
        <v>0.87746318631853815</v>
      </c>
      <c r="I2992" s="62">
        <v>0.32082441734141964</v>
      </c>
      <c r="J2992" s="62">
        <v>0.75490563129482058</v>
      </c>
      <c r="K2992" s="62"/>
      <c r="L2992" s="65">
        <f t="shared" si="424"/>
        <v>0.16865205923306642</v>
      </c>
      <c r="M2992" s="65">
        <f t="shared" si="425"/>
        <v>0.17967678215448044</v>
      </c>
      <c r="N2992" s="65">
        <f t="shared" si="426"/>
        <v>0.15068297273483999</v>
      </c>
      <c r="O2992" s="65">
        <f t="shared" si="427"/>
        <v>9.5333229570106745E-2</v>
      </c>
      <c r="P2992" s="65">
        <f t="shared" si="428"/>
        <v>4.0726146138264661E-2</v>
      </c>
      <c r="Q2992" s="65">
        <f t="shared" si="429"/>
        <v>0.16394260988618953</v>
      </c>
      <c r="R2992" s="65">
        <f t="shared" si="430"/>
        <v>5.9941879174261609E-2</v>
      </c>
      <c r="S2992" s="65">
        <f t="shared" si="431"/>
        <v>0.14104432110879053</v>
      </c>
      <c r="T2992" s="66">
        <f>(L2992*'Football Field'!$F$4)+(M2992*'Football Field'!$F$5)+(N2992*'Football Field'!$F$6)+(O2992*'Football Field'!$F$7)+(P2992*'Football Field'!$F$8)+(Q2992*'Football Field'!$F$9)+(R2992*'Football Field'!$F$10)+(S2992*'Football Field'!$F$11)</f>
        <v>123963977.35561639</v>
      </c>
    </row>
    <row r="2993" spans="2:20" x14ac:dyDescent="0.3">
      <c r="B2993" s="62">
        <f t="shared" si="423"/>
        <v>2966</v>
      </c>
      <c r="C2993" s="62">
        <v>0.56456215565426904</v>
      </c>
      <c r="D2993" s="62">
        <v>0.26260055432333873</v>
      </c>
      <c r="E2993" s="62">
        <v>9.112674575190205E-2</v>
      </c>
      <c r="F2993" s="62">
        <v>0.6778723292636889</v>
      </c>
      <c r="G2993" s="62">
        <v>0.56999748744741063</v>
      </c>
      <c r="H2993" s="62">
        <v>4.8607076763195867E-2</v>
      </c>
      <c r="I2993" s="62">
        <v>0.69531951324396457</v>
      </c>
      <c r="J2993" s="62">
        <v>6.2475656786266209E-2</v>
      </c>
      <c r="K2993" s="62"/>
      <c r="L2993" s="65">
        <f t="shared" si="424"/>
        <v>0.18992446480964481</v>
      </c>
      <c r="M2993" s="65">
        <f t="shared" si="425"/>
        <v>8.8341503657426448E-2</v>
      </c>
      <c r="N2993" s="65">
        <f t="shared" si="426"/>
        <v>3.0655966297842476E-2</v>
      </c>
      <c r="O2993" s="65">
        <f t="shared" si="427"/>
        <v>0.22804316239630312</v>
      </c>
      <c r="P2993" s="65">
        <f t="shared" si="428"/>
        <v>0.19175296583745269</v>
      </c>
      <c r="Q2993" s="65">
        <f t="shared" si="429"/>
        <v>1.6351916166808495E-2</v>
      </c>
      <c r="R2993" s="65">
        <f t="shared" si="430"/>
        <v>0.23391257295934217</v>
      </c>
      <c r="S2993" s="65">
        <f t="shared" si="431"/>
        <v>2.1017447875179656E-2</v>
      </c>
      <c r="T2993" s="66">
        <f>(L2993*'Football Field'!$F$4)+(M2993*'Football Field'!$F$5)+(N2993*'Football Field'!$F$6)+(O2993*'Football Field'!$F$7)+(P2993*'Football Field'!$F$8)+(Q2993*'Football Field'!$F$9)+(R2993*'Football Field'!$F$10)+(S2993*'Football Field'!$F$11)</f>
        <v>157557273.67981741</v>
      </c>
    </row>
    <row r="2994" spans="2:20" x14ac:dyDescent="0.3">
      <c r="B2994" s="62">
        <f t="shared" si="423"/>
        <v>2967</v>
      </c>
      <c r="C2994" s="62">
        <v>0.10905246290745074</v>
      </c>
      <c r="D2994" s="62">
        <v>0.39267522615888795</v>
      </c>
      <c r="E2994" s="62">
        <v>0.53637945350222116</v>
      </c>
      <c r="F2994" s="62">
        <v>0.96416354753330991</v>
      </c>
      <c r="G2994" s="62">
        <v>0.96643759595015688</v>
      </c>
      <c r="H2994" s="62">
        <v>0.13585027755648915</v>
      </c>
      <c r="I2994" s="62">
        <v>9.8247581954240104E-2</v>
      </c>
      <c r="J2994" s="62">
        <v>0.56350775167837208</v>
      </c>
      <c r="K2994" s="62"/>
      <c r="L2994" s="65">
        <f t="shared" si="424"/>
        <v>2.8954693072006838E-2</v>
      </c>
      <c r="M2994" s="65">
        <f t="shared" si="425"/>
        <v>0.10425982455857637</v>
      </c>
      <c r="N2994" s="65">
        <f t="shared" si="426"/>
        <v>0.14241496278234428</v>
      </c>
      <c r="O2994" s="65">
        <f t="shared" si="427"/>
        <v>0.25599659875390945</v>
      </c>
      <c r="P2994" s="65">
        <f t="shared" si="428"/>
        <v>0.2566003849700591</v>
      </c>
      <c r="Q2994" s="65">
        <f t="shared" si="429"/>
        <v>3.6069823509931341E-2</v>
      </c>
      <c r="R2994" s="65">
        <f t="shared" si="430"/>
        <v>2.6085871925387763E-2</v>
      </c>
      <c r="S2994" s="65">
        <f t="shared" si="431"/>
        <v>0.149617840427785</v>
      </c>
      <c r="T2994" s="66">
        <f>(L2994*'Football Field'!$F$4)+(M2994*'Football Field'!$F$5)+(N2994*'Football Field'!$F$6)+(O2994*'Football Field'!$F$7)+(P2994*'Football Field'!$F$8)+(Q2994*'Football Field'!$F$9)+(R2994*'Football Field'!$F$10)+(S2994*'Football Field'!$F$11)</f>
        <v>138869516.98613447</v>
      </c>
    </row>
    <row r="2995" spans="2:20" x14ac:dyDescent="0.3">
      <c r="B2995" s="62">
        <f t="shared" si="423"/>
        <v>2968</v>
      </c>
      <c r="C2995" s="62">
        <v>0.48320737761666588</v>
      </c>
      <c r="D2995" s="62">
        <v>0.5860769247620502</v>
      </c>
      <c r="E2995" s="62">
        <v>0.3155869226671848</v>
      </c>
      <c r="F2995" s="62">
        <v>0.46904557020111792</v>
      </c>
      <c r="G2995" s="62">
        <v>0.7279627660483915</v>
      </c>
      <c r="H2995" s="62">
        <v>0.85205908937308672</v>
      </c>
      <c r="I2995" s="62">
        <v>0.42645281366195142</v>
      </c>
      <c r="J2995" s="62">
        <v>0.72640621259932592</v>
      </c>
      <c r="K2995" s="62"/>
      <c r="L2995" s="65">
        <f t="shared" si="424"/>
        <v>0.10534743663254541</v>
      </c>
      <c r="M2995" s="65">
        <f t="shared" si="425"/>
        <v>0.12777474962757623</v>
      </c>
      <c r="N2995" s="65">
        <f t="shared" si="426"/>
        <v>6.880332312334006E-2</v>
      </c>
      <c r="O2995" s="65">
        <f t="shared" si="427"/>
        <v>0.10225992146117048</v>
      </c>
      <c r="P2995" s="65">
        <f t="shared" si="428"/>
        <v>0.15870827913553442</v>
      </c>
      <c r="Q2995" s="65">
        <f t="shared" si="429"/>
        <v>0.18576339079848456</v>
      </c>
      <c r="R2995" s="65">
        <f t="shared" si="430"/>
        <v>9.2973975243530363E-2</v>
      </c>
      <c r="S2995" s="65">
        <f t="shared" si="431"/>
        <v>0.15836892397781849</v>
      </c>
      <c r="T2995" s="66">
        <f>(L2995*'Football Field'!$F$4)+(M2995*'Football Field'!$F$5)+(N2995*'Football Field'!$F$6)+(O2995*'Football Field'!$F$7)+(P2995*'Football Field'!$F$8)+(Q2995*'Football Field'!$F$9)+(R2995*'Football Field'!$F$10)+(S2995*'Football Field'!$F$11)</f>
        <v>136732494.07564098</v>
      </c>
    </row>
    <row r="2996" spans="2:20" x14ac:dyDescent="0.3">
      <c r="B2996" s="62">
        <f t="shared" si="423"/>
        <v>2969</v>
      </c>
      <c r="C2996" s="62">
        <v>0.15310136712326228</v>
      </c>
      <c r="D2996" s="62">
        <v>0.43205499276815618</v>
      </c>
      <c r="E2996" s="62">
        <v>0.49323359507043529</v>
      </c>
      <c r="F2996" s="62">
        <v>0.91556671662328271</v>
      </c>
      <c r="G2996" s="62">
        <v>0.95941251188047183</v>
      </c>
      <c r="H2996" s="62">
        <v>2.5734382831698155E-2</v>
      </c>
      <c r="I2996" s="62">
        <v>0.24840324747356424</v>
      </c>
      <c r="J2996" s="62">
        <v>0.61596131916227215</v>
      </c>
      <c r="K2996" s="62"/>
      <c r="L2996" s="65">
        <f t="shared" si="424"/>
        <v>3.9834171073619126E-2</v>
      </c>
      <c r="M2996" s="65">
        <f t="shared" si="425"/>
        <v>0.11241279433698165</v>
      </c>
      <c r="N2996" s="65">
        <f t="shared" si="426"/>
        <v>0.12833034593005044</v>
      </c>
      <c r="O2996" s="65">
        <f t="shared" si="427"/>
        <v>0.2382136874709998</v>
      </c>
      <c r="P2996" s="65">
        <f t="shared" si="428"/>
        <v>0.24962156018925966</v>
      </c>
      <c r="Q2996" s="65">
        <f t="shared" si="429"/>
        <v>6.6956149866810432E-3</v>
      </c>
      <c r="R2996" s="65">
        <f t="shared" si="430"/>
        <v>6.462997451314767E-2</v>
      </c>
      <c r="S2996" s="65">
        <f t="shared" si="431"/>
        <v>0.16026185149926073</v>
      </c>
      <c r="T2996" s="66">
        <f>(L2996*'Football Field'!$F$4)+(M2996*'Football Field'!$F$5)+(N2996*'Football Field'!$F$6)+(O2996*'Football Field'!$F$7)+(P2996*'Football Field'!$F$8)+(Q2996*'Football Field'!$F$9)+(R2996*'Football Field'!$F$10)+(S2996*'Football Field'!$F$11)</f>
        <v>143156823.29111603</v>
      </c>
    </row>
    <row r="2997" spans="2:20" x14ac:dyDescent="0.3">
      <c r="B2997" s="62">
        <f t="shared" si="423"/>
        <v>2970</v>
      </c>
      <c r="C2997" s="62">
        <v>3.9193934875905279E-2</v>
      </c>
      <c r="D2997" s="62">
        <v>0.97720971574429338</v>
      </c>
      <c r="E2997" s="62">
        <v>4.16665289927729E-2</v>
      </c>
      <c r="F2997" s="62">
        <v>0.61795892393613716</v>
      </c>
      <c r="G2997" s="62">
        <v>0.59159342780653956</v>
      </c>
      <c r="H2997" s="62">
        <v>0.51995656642602184</v>
      </c>
      <c r="I2997" s="62">
        <v>0.20568460919433873</v>
      </c>
      <c r="J2997" s="62">
        <v>0.38466783923397618</v>
      </c>
      <c r="K2997" s="62"/>
      <c r="L2997" s="65">
        <f t="shared" si="424"/>
        <v>1.160293935496727E-2</v>
      </c>
      <c r="M2997" s="65">
        <f t="shared" si="425"/>
        <v>0.28929233833667106</v>
      </c>
      <c r="N2997" s="65">
        <f t="shared" si="426"/>
        <v>1.2334924027552437E-2</v>
      </c>
      <c r="O2997" s="65">
        <f t="shared" si="427"/>
        <v>0.1829400375592225</v>
      </c>
      <c r="P2997" s="65">
        <f t="shared" si="428"/>
        <v>0.17513481836844894</v>
      </c>
      <c r="Q2997" s="65">
        <f t="shared" si="429"/>
        <v>0.153927502470975</v>
      </c>
      <c r="R2997" s="65">
        <f t="shared" si="430"/>
        <v>6.0890697866602832E-2</v>
      </c>
      <c r="S2997" s="65">
        <f t="shared" si="431"/>
        <v>0.11387674201556</v>
      </c>
      <c r="T2997" s="66">
        <f>(L2997*'Football Field'!$F$4)+(M2997*'Football Field'!$F$5)+(N2997*'Football Field'!$F$6)+(O2997*'Football Field'!$F$7)+(P2997*'Football Field'!$F$8)+(Q2997*'Football Field'!$F$9)+(R2997*'Football Field'!$F$10)+(S2997*'Football Field'!$F$11)</f>
        <v>132311833.62162726</v>
      </c>
    </row>
    <row r="2998" spans="2:20" x14ac:dyDescent="0.3">
      <c r="B2998" s="62">
        <f t="shared" si="423"/>
        <v>2971</v>
      </c>
      <c r="C2998" s="62">
        <v>0.37037758267648968</v>
      </c>
      <c r="D2998" s="62">
        <v>0.34983898298224936</v>
      </c>
      <c r="E2998" s="62">
        <v>0.1681081847244944</v>
      </c>
      <c r="F2998" s="62">
        <v>0.87985255919357619</v>
      </c>
      <c r="G2998" s="62">
        <v>0.25321850535997648</v>
      </c>
      <c r="H2998" s="62">
        <v>0.5258330336265622</v>
      </c>
      <c r="I2998" s="62">
        <v>0.76098425650469748</v>
      </c>
      <c r="J2998" s="62">
        <v>0.74706669567139317</v>
      </c>
      <c r="K2998" s="62"/>
      <c r="L2998" s="65">
        <f t="shared" si="424"/>
        <v>9.1332189361867239E-2</v>
      </c>
      <c r="M2998" s="65">
        <f t="shared" si="425"/>
        <v>8.6267532740517627E-2</v>
      </c>
      <c r="N2998" s="65">
        <f t="shared" si="426"/>
        <v>4.145415186736106E-2</v>
      </c>
      <c r="O2998" s="65">
        <f t="shared" si="427"/>
        <v>0.21696469847361557</v>
      </c>
      <c r="P2998" s="65">
        <f t="shared" si="428"/>
        <v>6.2441685358875773E-2</v>
      </c>
      <c r="Q2998" s="65">
        <f t="shared" si="429"/>
        <v>0.12966627691896424</v>
      </c>
      <c r="R2998" s="65">
        <f t="shared" si="430"/>
        <v>0.18765271298072694</v>
      </c>
      <c r="S2998" s="65">
        <f t="shared" si="431"/>
        <v>0.18422075229807156</v>
      </c>
      <c r="T2998" s="66">
        <f>(L2998*'Football Field'!$F$4)+(M2998*'Football Field'!$F$5)+(N2998*'Football Field'!$F$6)+(O2998*'Football Field'!$F$7)+(P2998*'Football Field'!$F$8)+(Q2998*'Football Field'!$F$9)+(R2998*'Football Field'!$F$10)+(S2998*'Football Field'!$F$11)</f>
        <v>142481850.36114794</v>
      </c>
    </row>
    <row r="2999" spans="2:20" x14ac:dyDescent="0.3">
      <c r="B2999" s="62">
        <f t="shared" si="423"/>
        <v>2972</v>
      </c>
      <c r="C2999" s="62">
        <v>0.18997897363461702</v>
      </c>
      <c r="D2999" s="62">
        <v>0.86074241293407583</v>
      </c>
      <c r="E2999" s="62">
        <v>0.8908264044883103</v>
      </c>
      <c r="F2999" s="62">
        <v>0.47310422613622938</v>
      </c>
      <c r="G2999" s="62">
        <v>2.9680668612008798E-4</v>
      </c>
      <c r="H2999" s="62">
        <v>0.3058683953405319</v>
      </c>
      <c r="I2999" s="62">
        <v>0.1073947573877605</v>
      </c>
      <c r="J2999" s="62">
        <v>0.99788005999863705</v>
      </c>
      <c r="K2999" s="62"/>
      <c r="L2999" s="65">
        <f t="shared" si="424"/>
        <v>4.965352945433249E-2</v>
      </c>
      <c r="M2999" s="65">
        <f t="shared" si="425"/>
        <v>0.22496646831777434</v>
      </c>
      <c r="N2999" s="65">
        <f t="shared" si="426"/>
        <v>0.23282931930682654</v>
      </c>
      <c r="O2999" s="65">
        <f t="shared" si="427"/>
        <v>0.12365207674300215</v>
      </c>
      <c r="P2999" s="65">
        <f t="shared" si="428"/>
        <v>7.7574371782063428E-5</v>
      </c>
      <c r="Q2999" s="65">
        <f t="shared" si="429"/>
        <v>7.9942769910949424E-2</v>
      </c>
      <c r="R2999" s="65">
        <f t="shared" si="430"/>
        <v>2.8069047048596071E-2</v>
      </c>
      <c r="S2999" s="65">
        <f t="shared" si="431"/>
        <v>0.26080921484673691</v>
      </c>
      <c r="T2999" s="66">
        <f>(L2999*'Football Field'!$F$4)+(M2999*'Football Field'!$F$5)+(N2999*'Football Field'!$F$6)+(O2999*'Football Field'!$F$7)+(P2999*'Football Field'!$F$8)+(Q2999*'Football Field'!$F$9)+(R2999*'Football Field'!$F$10)+(S2999*'Football Field'!$F$11)</f>
        <v>119914482.32200916</v>
      </c>
    </row>
    <row r="3000" spans="2:20" x14ac:dyDescent="0.3">
      <c r="B3000" s="62">
        <f t="shared" si="423"/>
        <v>2973</v>
      </c>
      <c r="C3000" s="62">
        <v>0.29195861307850879</v>
      </c>
      <c r="D3000" s="62">
        <v>0.60989092483405882</v>
      </c>
      <c r="E3000" s="62">
        <v>0.93395717809448231</v>
      </c>
      <c r="F3000" s="62">
        <v>0.65322401766536087</v>
      </c>
      <c r="G3000" s="62">
        <v>0.72894911118801065</v>
      </c>
      <c r="H3000" s="62">
        <v>9.2680959333556245E-2</v>
      </c>
      <c r="I3000" s="62">
        <v>0.72606151340099245</v>
      </c>
      <c r="J3000" s="62">
        <v>0.23151081936584494</v>
      </c>
      <c r="K3000" s="62"/>
      <c r="L3000" s="65">
        <f t="shared" si="424"/>
        <v>6.8402686477055288E-2</v>
      </c>
      <c r="M3000" s="65">
        <f t="shared" si="425"/>
        <v>0.14289072439663644</v>
      </c>
      <c r="N3000" s="65">
        <f t="shared" si="426"/>
        <v>0.21881587723193216</v>
      </c>
      <c r="O3000" s="65">
        <f t="shared" si="427"/>
        <v>0.15304319063754035</v>
      </c>
      <c r="P3000" s="65">
        <f t="shared" si="428"/>
        <v>0.17078474577118746</v>
      </c>
      <c r="Q3000" s="65">
        <f t="shared" si="429"/>
        <v>2.1714127686930779E-2</v>
      </c>
      <c r="R3000" s="65">
        <f t="shared" si="430"/>
        <v>0.17010821342293941</v>
      </c>
      <c r="S3000" s="65">
        <f t="shared" si="431"/>
        <v>5.424043437577819E-2</v>
      </c>
      <c r="T3000" s="66">
        <f>(L3000*'Football Field'!$F$4)+(M3000*'Football Field'!$F$5)+(N3000*'Football Field'!$F$6)+(O3000*'Football Field'!$F$7)+(P3000*'Football Field'!$F$8)+(Q3000*'Football Field'!$F$9)+(R3000*'Football Field'!$F$10)+(S3000*'Football Field'!$F$11)</f>
        <v>152040461.05789119</v>
      </c>
    </row>
    <row r="3001" spans="2:20" x14ac:dyDescent="0.3">
      <c r="B3001" s="62">
        <f t="shared" si="423"/>
        <v>2974</v>
      </c>
      <c r="C3001" s="62">
        <v>0.8211416316010044</v>
      </c>
      <c r="D3001" s="62">
        <v>0.86253189148434817</v>
      </c>
      <c r="E3001" s="62">
        <v>3.7557145379157886E-2</v>
      </c>
      <c r="F3001" s="62">
        <v>0.99983485517948256</v>
      </c>
      <c r="G3001" s="62">
        <v>0.40912994697975169</v>
      </c>
      <c r="H3001" s="62">
        <v>0.80605659104802962</v>
      </c>
      <c r="I3001" s="62">
        <v>0.80171024700648985</v>
      </c>
      <c r="J3001" s="62">
        <v>0.29906664651058523</v>
      </c>
      <c r="K3001" s="62"/>
      <c r="L3001" s="65">
        <f t="shared" si="424"/>
        <v>0.16302102666197954</v>
      </c>
      <c r="M3001" s="65">
        <f t="shared" si="425"/>
        <v>0.17123822379377407</v>
      </c>
      <c r="N3001" s="65">
        <f t="shared" si="426"/>
        <v>7.4562099430595368E-3</v>
      </c>
      <c r="O3001" s="65">
        <f t="shared" si="427"/>
        <v>0.19849694414591598</v>
      </c>
      <c r="P3001" s="65">
        <f t="shared" si="428"/>
        <v>8.1224458032604765E-2</v>
      </c>
      <c r="Q3001" s="65">
        <f t="shared" si="429"/>
        <v>0.16002619762939377</v>
      </c>
      <c r="R3001" s="65">
        <f t="shared" si="430"/>
        <v>0.15916331911902459</v>
      </c>
      <c r="S3001" s="65">
        <f t="shared" si="431"/>
        <v>5.9373620674247757E-2</v>
      </c>
      <c r="T3001" s="66">
        <f>(L3001*'Football Field'!$F$4)+(M3001*'Football Field'!$F$5)+(N3001*'Football Field'!$F$6)+(O3001*'Football Field'!$F$7)+(P3001*'Football Field'!$F$8)+(Q3001*'Football Field'!$F$9)+(R3001*'Football Field'!$F$10)+(S3001*'Football Field'!$F$11)</f>
        <v>137462732.15106851</v>
      </c>
    </row>
    <row r="3002" spans="2:20" x14ac:dyDescent="0.3">
      <c r="B3002" s="62">
        <f t="shared" si="423"/>
        <v>2975</v>
      </c>
      <c r="C3002" s="62">
        <v>0.49235995251171494</v>
      </c>
      <c r="D3002" s="62">
        <v>0.14800572314263138</v>
      </c>
      <c r="E3002" s="62">
        <v>0.75023320528986015</v>
      </c>
      <c r="F3002" s="62">
        <v>0.33807339010083381</v>
      </c>
      <c r="G3002" s="62">
        <v>0.13422335015221454</v>
      </c>
      <c r="H3002" s="62">
        <v>0.76463112247772147</v>
      </c>
      <c r="I3002" s="62">
        <v>0.66197781905512132</v>
      </c>
      <c r="J3002" s="62">
        <v>0.48440050915236765</v>
      </c>
      <c r="K3002" s="62"/>
      <c r="L3002" s="65">
        <f t="shared" si="424"/>
        <v>0.13046431829460944</v>
      </c>
      <c r="M3002" s="65">
        <f t="shared" si="425"/>
        <v>3.9218189202836651E-2</v>
      </c>
      <c r="N3002" s="65">
        <f t="shared" si="426"/>
        <v>0.19879493283481972</v>
      </c>
      <c r="O3002" s="65">
        <f t="shared" si="427"/>
        <v>8.9581847890042213E-2</v>
      </c>
      <c r="P3002" s="65">
        <f t="shared" si="428"/>
        <v>3.556617021245382E-2</v>
      </c>
      <c r="Q3002" s="65">
        <f t="shared" si="429"/>
        <v>0.20261005719900502</v>
      </c>
      <c r="R3002" s="65">
        <f t="shared" si="430"/>
        <v>0.17540923961951155</v>
      </c>
      <c r="S3002" s="65">
        <f t="shared" si="431"/>
        <v>0.12835524474672155</v>
      </c>
      <c r="T3002" s="66">
        <f>(L3002*'Football Field'!$F$4)+(M3002*'Football Field'!$F$5)+(N3002*'Football Field'!$F$6)+(O3002*'Football Field'!$F$7)+(P3002*'Football Field'!$F$8)+(Q3002*'Football Field'!$F$9)+(R3002*'Football Field'!$F$10)+(S3002*'Football Field'!$F$11)</f>
        <v>141320047.16735956</v>
      </c>
    </row>
    <row r="3003" spans="2:20" x14ac:dyDescent="0.3">
      <c r="B3003" s="62">
        <f t="shared" si="423"/>
        <v>2976</v>
      </c>
      <c r="C3003" s="62">
        <v>0.44848199054880866</v>
      </c>
      <c r="D3003" s="62">
        <v>0.40999046548222529</v>
      </c>
      <c r="E3003" s="62">
        <v>0.32220184261289053</v>
      </c>
      <c r="F3003" s="62">
        <v>0.18698473554306205</v>
      </c>
      <c r="G3003" s="62">
        <v>0.81471660858019979</v>
      </c>
      <c r="H3003" s="62">
        <v>0.27819161257304759</v>
      </c>
      <c r="I3003" s="62">
        <v>3.1168667397251659E-2</v>
      </c>
      <c r="J3003" s="62">
        <v>0.88505056536185389</v>
      </c>
      <c r="K3003" s="62"/>
      <c r="L3003" s="65">
        <f t="shared" si="424"/>
        <v>0.13281325074279171</v>
      </c>
      <c r="M3003" s="65">
        <f t="shared" si="425"/>
        <v>0.12141438818448744</v>
      </c>
      <c r="N3003" s="65">
        <f t="shared" si="426"/>
        <v>9.5416705719598302E-2</v>
      </c>
      <c r="O3003" s="65">
        <f t="shared" si="427"/>
        <v>5.5373573722248694E-2</v>
      </c>
      <c r="P3003" s="65">
        <f t="shared" si="428"/>
        <v>0.24126980235542572</v>
      </c>
      <c r="Q3003" s="65">
        <f t="shared" si="429"/>
        <v>8.2383536404645685E-2</v>
      </c>
      <c r="R3003" s="65">
        <f t="shared" si="430"/>
        <v>9.2302748506895606E-3</v>
      </c>
      <c r="S3003" s="65">
        <f t="shared" si="431"/>
        <v>0.26209846802011283</v>
      </c>
      <c r="T3003" s="66">
        <f>(L3003*'Football Field'!$F$4)+(M3003*'Football Field'!$F$5)+(N3003*'Football Field'!$F$6)+(O3003*'Football Field'!$F$7)+(P3003*'Football Field'!$F$8)+(Q3003*'Football Field'!$F$9)+(R3003*'Football Field'!$F$10)+(S3003*'Football Field'!$F$11)</f>
        <v>132933948.0748447</v>
      </c>
    </row>
    <row r="3004" spans="2:20" x14ac:dyDescent="0.3">
      <c r="B3004" s="62">
        <f t="shared" si="423"/>
        <v>2977</v>
      </c>
      <c r="C3004" s="62">
        <v>1.2665713660011679E-2</v>
      </c>
      <c r="D3004" s="62">
        <v>1.4105924874090348E-2</v>
      </c>
      <c r="E3004" s="62">
        <v>0.987571417455678</v>
      </c>
      <c r="F3004" s="62">
        <v>0.96279723747780166</v>
      </c>
      <c r="G3004" s="62">
        <v>0.90104782556252516</v>
      </c>
      <c r="H3004" s="62">
        <v>0.34593086829829134</v>
      </c>
      <c r="I3004" s="62">
        <v>4.7375282619615988E-2</v>
      </c>
      <c r="J3004" s="62">
        <v>0.57679924205904032</v>
      </c>
      <c r="K3004" s="62"/>
      <c r="L3004" s="65">
        <f t="shared" si="424"/>
        <v>3.2912545834909439E-3</v>
      </c>
      <c r="M3004" s="65">
        <f t="shared" si="425"/>
        <v>3.6655013007917598E-3</v>
      </c>
      <c r="N3004" s="65">
        <f t="shared" si="426"/>
        <v>0.25662580423617842</v>
      </c>
      <c r="O3004" s="65">
        <f t="shared" si="427"/>
        <v>0.25018809882192705</v>
      </c>
      <c r="P3004" s="65">
        <f t="shared" si="428"/>
        <v>0.23414217828010447</v>
      </c>
      <c r="Q3004" s="65">
        <f t="shared" si="429"/>
        <v>8.9892017648589687E-2</v>
      </c>
      <c r="R3004" s="65">
        <f t="shared" si="430"/>
        <v>1.2310724863319402E-2</v>
      </c>
      <c r="S3004" s="65">
        <f t="shared" si="431"/>
        <v>0.14988442026559823</v>
      </c>
      <c r="T3004" s="66">
        <f>(L3004*'Football Field'!$F$4)+(M3004*'Football Field'!$F$5)+(N3004*'Football Field'!$F$6)+(O3004*'Football Field'!$F$7)+(P3004*'Football Field'!$F$8)+(Q3004*'Football Field'!$F$9)+(R3004*'Football Field'!$F$10)+(S3004*'Football Field'!$F$11)</f>
        <v>138510178.8854053</v>
      </c>
    </row>
    <row r="3005" spans="2:20" x14ac:dyDescent="0.3">
      <c r="B3005" s="62">
        <f t="shared" si="423"/>
        <v>2978</v>
      </c>
      <c r="C3005" s="62">
        <v>0.45040298065613682</v>
      </c>
      <c r="D3005" s="62">
        <v>7.1587222534717498E-2</v>
      </c>
      <c r="E3005" s="62">
        <v>0.63930792502955269</v>
      </c>
      <c r="F3005" s="62">
        <v>0.18798952095973809</v>
      </c>
      <c r="G3005" s="62">
        <v>0.56792423983171603</v>
      </c>
      <c r="H3005" s="62">
        <v>0.73701590020728247</v>
      </c>
      <c r="I3005" s="62">
        <v>0.9239935902943236</v>
      </c>
      <c r="J3005" s="62">
        <v>0.84511835775165012</v>
      </c>
      <c r="K3005" s="62"/>
      <c r="L3005" s="65">
        <f t="shared" si="424"/>
        <v>0.10182418882765132</v>
      </c>
      <c r="M3005" s="65">
        <f t="shared" si="425"/>
        <v>1.6183975635337199E-2</v>
      </c>
      <c r="N3005" s="65">
        <f t="shared" si="426"/>
        <v>0.14453059520696618</v>
      </c>
      <c r="O3005" s="65">
        <f t="shared" si="427"/>
        <v>4.2499453382698824E-2</v>
      </c>
      <c r="P3005" s="65">
        <f t="shared" si="428"/>
        <v>0.12839263397453954</v>
      </c>
      <c r="Q3005" s="65">
        <f t="shared" si="429"/>
        <v>0.16661978142853845</v>
      </c>
      <c r="R3005" s="65">
        <f t="shared" si="430"/>
        <v>0.20889048664067</v>
      </c>
      <c r="S3005" s="65">
        <f t="shared" si="431"/>
        <v>0.19105888490359862</v>
      </c>
      <c r="T3005" s="66">
        <f>(L3005*'Football Field'!$F$4)+(M3005*'Football Field'!$F$5)+(N3005*'Football Field'!$F$6)+(O3005*'Football Field'!$F$7)+(P3005*'Football Field'!$F$8)+(Q3005*'Football Field'!$F$9)+(R3005*'Football Field'!$F$10)+(S3005*'Football Field'!$F$11)</f>
        <v>152520651.21208835</v>
      </c>
    </row>
    <row r="3006" spans="2:20" x14ac:dyDescent="0.3">
      <c r="B3006" s="62">
        <f t="shared" si="423"/>
        <v>2979</v>
      </c>
      <c r="C3006" s="62">
        <v>7.2275910148034805E-2</v>
      </c>
      <c r="D3006" s="62">
        <v>0.90841274229205504</v>
      </c>
      <c r="E3006" s="62">
        <v>0.70704911178987195</v>
      </c>
      <c r="F3006" s="62">
        <v>0.71599131613730971</v>
      </c>
      <c r="G3006" s="62">
        <v>0.10394323355269286</v>
      </c>
      <c r="H3006" s="62">
        <v>0.63292215590044287</v>
      </c>
      <c r="I3006" s="62">
        <v>0.60834460488345188</v>
      </c>
      <c r="J3006" s="62">
        <v>0.89233432145476788</v>
      </c>
      <c r="K3006" s="62"/>
      <c r="L3006" s="65">
        <f t="shared" si="424"/>
        <v>1.5572431093555989E-2</v>
      </c>
      <c r="M3006" s="65">
        <f t="shared" si="425"/>
        <v>0.19572489374228794</v>
      </c>
      <c r="N3006" s="65">
        <f t="shared" si="426"/>
        <v>0.15233946622818315</v>
      </c>
      <c r="O3006" s="65">
        <f t="shared" si="427"/>
        <v>0.15426613668781147</v>
      </c>
      <c r="P3006" s="65">
        <f t="shared" si="428"/>
        <v>2.2395412784500478E-2</v>
      </c>
      <c r="Q3006" s="65">
        <f t="shared" si="429"/>
        <v>0.13636821231524177</v>
      </c>
      <c r="R3006" s="65">
        <f t="shared" si="430"/>
        <v>0.13107277959254701</v>
      </c>
      <c r="S3006" s="65">
        <f t="shared" si="431"/>
        <v>0.19226066755587223</v>
      </c>
      <c r="T3006" s="66">
        <f>(L3006*'Football Field'!$F$4)+(M3006*'Football Field'!$F$5)+(N3006*'Football Field'!$F$6)+(O3006*'Football Field'!$F$7)+(P3006*'Football Field'!$F$8)+(Q3006*'Football Field'!$F$9)+(R3006*'Football Field'!$F$10)+(S3006*'Football Field'!$F$11)</f>
        <v>133878168.20851609</v>
      </c>
    </row>
    <row r="3007" spans="2:20" x14ac:dyDescent="0.3">
      <c r="B3007" s="62">
        <f t="shared" si="423"/>
        <v>2980</v>
      </c>
      <c r="C3007" s="62">
        <v>0.32112587514740754</v>
      </c>
      <c r="D3007" s="62">
        <v>0.88692053306597951</v>
      </c>
      <c r="E3007" s="62">
        <v>0.93514064502335748</v>
      </c>
      <c r="F3007" s="62">
        <v>0.99979980559092163</v>
      </c>
      <c r="G3007" s="62">
        <v>0.68108579250375256</v>
      </c>
      <c r="H3007" s="62">
        <v>0.79103066087230056</v>
      </c>
      <c r="I3007" s="62">
        <v>0.32032136341487039</v>
      </c>
      <c r="J3007" s="62">
        <v>0.49929697808919049</v>
      </c>
      <c r="K3007" s="62"/>
      <c r="L3007" s="65">
        <f t="shared" si="424"/>
        <v>5.9087823739477595E-2</v>
      </c>
      <c r="M3007" s="65">
        <f t="shared" si="425"/>
        <v>0.1631952084355392</v>
      </c>
      <c r="N3007" s="65">
        <f t="shared" si="426"/>
        <v>0.17206780854827547</v>
      </c>
      <c r="O3007" s="65">
        <f t="shared" si="427"/>
        <v>0.18396522753080075</v>
      </c>
      <c r="P3007" s="65">
        <f t="shared" si="428"/>
        <v>0.12532119138780345</v>
      </c>
      <c r="Q3007" s="65">
        <f t="shared" si="429"/>
        <v>0.145551274062514</v>
      </c>
      <c r="R3007" s="65">
        <f t="shared" si="430"/>
        <v>5.8939791920407651E-2</v>
      </c>
      <c r="S3007" s="65">
        <f t="shared" si="431"/>
        <v>9.1871674375181747E-2</v>
      </c>
      <c r="T3007" s="66">
        <f>(L3007*'Football Field'!$F$4)+(M3007*'Football Field'!$F$5)+(N3007*'Football Field'!$F$6)+(O3007*'Football Field'!$F$7)+(P3007*'Football Field'!$F$8)+(Q3007*'Football Field'!$F$9)+(R3007*'Football Field'!$F$10)+(S3007*'Football Field'!$F$11)</f>
        <v>132148847.56547633</v>
      </c>
    </row>
    <row r="3008" spans="2:20" x14ac:dyDescent="0.3">
      <c r="B3008" s="62">
        <f t="shared" si="423"/>
        <v>2981</v>
      </c>
      <c r="C3008" s="62">
        <v>0.20651274763313676</v>
      </c>
      <c r="D3008" s="62">
        <v>0.43496362642760911</v>
      </c>
      <c r="E3008" s="62">
        <v>0.60545115369350078</v>
      </c>
      <c r="F3008" s="62">
        <v>0.65577641065427428</v>
      </c>
      <c r="G3008" s="62">
        <v>0.20549786011599525</v>
      </c>
      <c r="H3008" s="62">
        <v>0.37278002862990478</v>
      </c>
      <c r="I3008" s="62">
        <v>0.11453283610802001</v>
      </c>
      <c r="J3008" s="62">
        <v>0.94905847174857261</v>
      </c>
      <c r="K3008" s="62"/>
      <c r="L3008" s="65">
        <f t="shared" si="424"/>
        <v>5.8261669252451492E-2</v>
      </c>
      <c r="M3008" s="65">
        <f t="shared" si="425"/>
        <v>0.12271255518226389</v>
      </c>
      <c r="N3008" s="65">
        <f t="shared" si="426"/>
        <v>0.17081073817133119</v>
      </c>
      <c r="O3008" s="65">
        <f t="shared" si="427"/>
        <v>0.18500857103974994</v>
      </c>
      <c r="P3008" s="65">
        <f t="shared" si="428"/>
        <v>5.7975347746734171E-2</v>
      </c>
      <c r="Q3008" s="65">
        <f t="shared" si="429"/>
        <v>0.1051692303786381</v>
      </c>
      <c r="R3008" s="65">
        <f t="shared" si="430"/>
        <v>3.2312166160923105E-2</v>
      </c>
      <c r="S3008" s="65">
        <f t="shared" si="431"/>
        <v>0.26774972206790809</v>
      </c>
      <c r="T3008" s="66">
        <f>(L3008*'Football Field'!$F$4)+(M3008*'Football Field'!$F$5)+(N3008*'Football Field'!$F$6)+(O3008*'Football Field'!$F$7)+(P3008*'Football Field'!$F$8)+(Q3008*'Football Field'!$F$9)+(R3008*'Football Field'!$F$10)+(S3008*'Football Field'!$F$11)</f>
        <v>124402119.05435909</v>
      </c>
    </row>
    <row r="3009" spans="2:20" x14ac:dyDescent="0.3">
      <c r="B3009" s="62">
        <f t="shared" si="423"/>
        <v>2982</v>
      </c>
      <c r="C3009" s="62">
        <v>9.5613983669294633E-2</v>
      </c>
      <c r="D3009" s="62">
        <v>0.11406273859822957</v>
      </c>
      <c r="E3009" s="62">
        <v>0.14101199717201551</v>
      </c>
      <c r="F3009" s="62">
        <v>0.23208414559939661</v>
      </c>
      <c r="G3009" s="62">
        <v>0.7670830930849315</v>
      </c>
      <c r="H3009" s="62">
        <v>0.41786287170511061</v>
      </c>
      <c r="I3009" s="62">
        <v>0.7949872480433392</v>
      </c>
      <c r="J3009" s="62">
        <v>0.90361177846715379</v>
      </c>
      <c r="K3009" s="62"/>
      <c r="L3009" s="65">
        <f t="shared" si="424"/>
        <v>2.7583732257683281E-2</v>
      </c>
      <c r="M3009" s="65">
        <f t="shared" si="425"/>
        <v>3.290602400747028E-2</v>
      </c>
      <c r="N3009" s="65">
        <f t="shared" si="426"/>
        <v>4.0680630864282058E-2</v>
      </c>
      <c r="O3009" s="65">
        <f t="shared" si="427"/>
        <v>6.695408650275482E-2</v>
      </c>
      <c r="P3009" s="65">
        <f t="shared" si="428"/>
        <v>0.2212962356242173</v>
      </c>
      <c r="Q3009" s="65">
        <f t="shared" si="429"/>
        <v>0.120549496331068</v>
      </c>
      <c r="R3009" s="65">
        <f t="shared" si="430"/>
        <v>0.22934632107941422</v>
      </c>
      <c r="S3009" s="65">
        <f t="shared" si="431"/>
        <v>0.26068347333311004</v>
      </c>
      <c r="T3009" s="66">
        <f>(L3009*'Football Field'!$F$4)+(M3009*'Football Field'!$F$5)+(N3009*'Football Field'!$F$6)+(O3009*'Football Field'!$F$7)+(P3009*'Football Field'!$F$8)+(Q3009*'Football Field'!$F$9)+(R3009*'Football Field'!$F$10)+(S3009*'Football Field'!$F$11)</f>
        <v>161276228.98309621</v>
      </c>
    </row>
    <row r="3010" spans="2:20" x14ac:dyDescent="0.3">
      <c r="B3010" s="62">
        <f t="shared" si="423"/>
        <v>2983</v>
      </c>
      <c r="C3010" s="62">
        <v>0.83423956605860228</v>
      </c>
      <c r="D3010" s="62">
        <v>0.74482569048245084</v>
      </c>
      <c r="E3010" s="62">
        <v>0.69498133925917649</v>
      </c>
      <c r="F3010" s="62">
        <v>0.50300303541789826</v>
      </c>
      <c r="G3010" s="62">
        <v>0.64736530008145077</v>
      </c>
      <c r="H3010" s="62">
        <v>0.44224172652612037</v>
      </c>
      <c r="I3010" s="62">
        <v>0.96929481859382061</v>
      </c>
      <c r="J3010" s="62">
        <v>0.20861655660934475</v>
      </c>
      <c r="K3010" s="62"/>
      <c r="L3010" s="65">
        <f t="shared" si="424"/>
        <v>0.1653738358956589</v>
      </c>
      <c r="M3010" s="65">
        <f t="shared" si="425"/>
        <v>0.14764905252655336</v>
      </c>
      <c r="N3010" s="65">
        <f t="shared" si="426"/>
        <v>0.13776825581672156</v>
      </c>
      <c r="O3010" s="65">
        <f t="shared" si="427"/>
        <v>9.9711815189037031E-2</v>
      </c>
      <c r="P3010" s="65">
        <f t="shared" si="428"/>
        <v>0.12832918415271308</v>
      </c>
      <c r="Q3010" s="65">
        <f t="shared" si="429"/>
        <v>8.7666916895675032E-2</v>
      </c>
      <c r="R3010" s="65">
        <f t="shared" si="430"/>
        <v>0.19214624765637972</v>
      </c>
      <c r="S3010" s="65">
        <f t="shared" si="431"/>
        <v>4.1354691867261227E-2</v>
      </c>
      <c r="T3010" s="66">
        <f>(L3010*'Football Field'!$F$4)+(M3010*'Football Field'!$F$5)+(N3010*'Football Field'!$F$6)+(O3010*'Football Field'!$F$7)+(P3010*'Football Field'!$F$8)+(Q3010*'Football Field'!$F$9)+(R3010*'Football Field'!$F$10)+(S3010*'Football Field'!$F$11)</f>
        <v>148536504.51700765</v>
      </c>
    </row>
    <row r="3011" spans="2:20" x14ac:dyDescent="0.3">
      <c r="B3011" s="62">
        <f t="shared" si="423"/>
        <v>2984</v>
      </c>
      <c r="C3011" s="62">
        <v>0.77247564606240093</v>
      </c>
      <c r="D3011" s="62">
        <v>0.85503035395947002</v>
      </c>
      <c r="E3011" s="62">
        <v>0.54250603848741208</v>
      </c>
      <c r="F3011" s="62">
        <v>0.39402747430445872</v>
      </c>
      <c r="G3011" s="62">
        <v>0.50852988225961748</v>
      </c>
      <c r="H3011" s="62">
        <v>0.29876026787267251</v>
      </c>
      <c r="I3011" s="62">
        <v>0.71534288135901347</v>
      </c>
      <c r="J3011" s="62">
        <v>0.18032076070748748</v>
      </c>
      <c r="K3011" s="62"/>
      <c r="L3011" s="65">
        <f t="shared" si="424"/>
        <v>0.18103512024613594</v>
      </c>
      <c r="M3011" s="65">
        <f t="shared" si="425"/>
        <v>0.20038239876192135</v>
      </c>
      <c r="N3011" s="65">
        <f t="shared" si="426"/>
        <v>0.1271401194490083</v>
      </c>
      <c r="O3011" s="65">
        <f t="shared" si="427"/>
        <v>9.2343119882936253E-2</v>
      </c>
      <c r="P3011" s="65">
        <f t="shared" si="428"/>
        <v>0.11917756741315624</v>
      </c>
      <c r="Q3011" s="65">
        <f t="shared" si="429"/>
        <v>7.0016577603183042E-2</v>
      </c>
      <c r="R3011" s="65">
        <f t="shared" si="430"/>
        <v>0.16764565356094749</v>
      </c>
      <c r="S3011" s="65">
        <f t="shared" si="431"/>
        <v>4.2259443082711338E-2</v>
      </c>
      <c r="T3011" s="66">
        <f>(L3011*'Football Field'!$F$4)+(M3011*'Football Field'!$F$5)+(N3011*'Football Field'!$F$6)+(O3011*'Football Field'!$F$7)+(P3011*'Football Field'!$F$8)+(Q3011*'Football Field'!$F$9)+(R3011*'Football Field'!$F$10)+(S3011*'Football Field'!$F$11)</f>
        <v>143818335.76110032</v>
      </c>
    </row>
    <row r="3012" spans="2:20" x14ac:dyDescent="0.3">
      <c r="B3012" s="62">
        <f t="shared" si="423"/>
        <v>2985</v>
      </c>
      <c r="C3012" s="62">
        <v>0.92975343335342497</v>
      </c>
      <c r="D3012" s="62">
        <v>0.19217521974071827</v>
      </c>
      <c r="E3012" s="62">
        <v>0.79655093744807481</v>
      </c>
      <c r="F3012" s="62">
        <v>0.92920726542227083</v>
      </c>
      <c r="G3012" s="62">
        <v>0.8765568908632797</v>
      </c>
      <c r="H3012" s="62">
        <v>0.82967118948771201</v>
      </c>
      <c r="I3012" s="62">
        <v>0.40855445230874632</v>
      </c>
      <c r="J3012" s="62">
        <v>0.66507146932994077</v>
      </c>
      <c r="K3012" s="62"/>
      <c r="L3012" s="65">
        <f t="shared" si="424"/>
        <v>0.16521487037082602</v>
      </c>
      <c r="M3012" s="65">
        <f t="shared" si="425"/>
        <v>3.414905810396577E-2</v>
      </c>
      <c r="N3012" s="65">
        <f t="shared" si="426"/>
        <v>0.14154511847252094</v>
      </c>
      <c r="O3012" s="65">
        <f t="shared" si="427"/>
        <v>0.16511781768921252</v>
      </c>
      <c r="P3012" s="65">
        <f t="shared" si="428"/>
        <v>0.15576197720969415</v>
      </c>
      <c r="Q3012" s="65">
        <f t="shared" si="429"/>
        <v>0.14743050480300379</v>
      </c>
      <c r="R3012" s="65">
        <f t="shared" si="430"/>
        <v>7.2599109028463255E-2</v>
      </c>
      <c r="S3012" s="65">
        <f t="shared" si="431"/>
        <v>0.11818154432231352</v>
      </c>
      <c r="T3012" s="66">
        <f>(L3012*'Football Field'!$F$4)+(M3012*'Football Field'!$F$5)+(N3012*'Football Field'!$F$6)+(O3012*'Football Field'!$F$7)+(P3012*'Football Field'!$F$8)+(Q3012*'Football Field'!$F$9)+(R3012*'Football Field'!$F$10)+(S3012*'Football Field'!$F$11)</f>
        <v>135713734.93027362</v>
      </c>
    </row>
    <row r="3013" spans="2:20" x14ac:dyDescent="0.3">
      <c r="B3013" s="62">
        <f t="shared" si="423"/>
        <v>2986</v>
      </c>
      <c r="C3013" s="62">
        <v>0.6375015428312405</v>
      </c>
      <c r="D3013" s="62">
        <v>0.26105970263084421</v>
      </c>
      <c r="E3013" s="62">
        <v>0.73299514857373516</v>
      </c>
      <c r="F3013" s="62">
        <v>0.64271068429533051</v>
      </c>
      <c r="G3013" s="62">
        <v>0.67818727567071879</v>
      </c>
      <c r="H3013" s="62">
        <v>3.8440453733676883E-2</v>
      </c>
      <c r="I3013" s="62">
        <v>0.1291978156497835</v>
      </c>
      <c r="J3013" s="62">
        <v>0.56139023915200859</v>
      </c>
      <c r="K3013" s="62"/>
      <c r="L3013" s="65">
        <f t="shared" si="424"/>
        <v>0.17316433802216968</v>
      </c>
      <c r="M3013" s="65">
        <f t="shared" si="425"/>
        <v>7.0911562644330114E-2</v>
      </c>
      <c r="N3013" s="65">
        <f t="shared" si="426"/>
        <v>0.19910323528398632</v>
      </c>
      <c r="O3013" s="65">
        <f t="shared" si="427"/>
        <v>0.17457929543433043</v>
      </c>
      <c r="P3013" s="65">
        <f t="shared" si="428"/>
        <v>0.18421579048267006</v>
      </c>
      <c r="Q3013" s="65">
        <f t="shared" si="429"/>
        <v>1.0441568022724161E-2</v>
      </c>
      <c r="R3013" s="65">
        <f t="shared" si="430"/>
        <v>3.5093960904856211E-2</v>
      </c>
      <c r="S3013" s="65">
        <f t="shared" si="431"/>
        <v>0.15249024920493293</v>
      </c>
      <c r="T3013" s="66">
        <f>(L3013*'Football Field'!$F$4)+(M3013*'Football Field'!$F$5)+(N3013*'Football Field'!$F$6)+(O3013*'Football Field'!$F$7)+(P3013*'Football Field'!$F$8)+(Q3013*'Football Field'!$F$9)+(R3013*'Football Field'!$F$10)+(S3013*'Football Field'!$F$11)</f>
        <v>134526010.47666609</v>
      </c>
    </row>
    <row r="3014" spans="2:20" x14ac:dyDescent="0.3">
      <c r="B3014" s="62">
        <f t="shared" si="423"/>
        <v>2987</v>
      </c>
      <c r="C3014" s="62">
        <v>0.42536646532185163</v>
      </c>
      <c r="D3014" s="62">
        <v>0.48457808510161493</v>
      </c>
      <c r="E3014" s="62">
        <v>0.20253177412124179</v>
      </c>
      <c r="F3014" s="62">
        <v>0.60880947904391491</v>
      </c>
      <c r="G3014" s="62">
        <v>0.41559822737855423</v>
      </c>
      <c r="H3014" s="62">
        <v>0.29474848658681219</v>
      </c>
      <c r="I3014" s="62">
        <v>0.23481594412668416</v>
      </c>
      <c r="J3014" s="62">
        <v>0.53585237434672961</v>
      </c>
      <c r="K3014" s="62"/>
      <c r="L3014" s="65">
        <f t="shared" si="424"/>
        <v>0.1328315130596967</v>
      </c>
      <c r="M3014" s="65">
        <f t="shared" si="425"/>
        <v>0.15132184948081132</v>
      </c>
      <c r="N3014" s="65">
        <f t="shared" si="426"/>
        <v>6.3245705038909306E-2</v>
      </c>
      <c r="O3014" s="65">
        <f t="shared" si="427"/>
        <v>0.19011626646519889</v>
      </c>
      <c r="P3014" s="65">
        <f t="shared" si="428"/>
        <v>0.12978113196076929</v>
      </c>
      <c r="Q3014" s="65">
        <f t="shared" si="429"/>
        <v>9.2042722304772853E-2</v>
      </c>
      <c r="R3014" s="65">
        <f t="shared" si="430"/>
        <v>7.3327259414510168E-2</v>
      </c>
      <c r="S3014" s="65">
        <f t="shared" si="431"/>
        <v>0.16733355227533162</v>
      </c>
      <c r="T3014" s="66">
        <f>(L3014*'Football Field'!$F$4)+(M3014*'Football Field'!$F$5)+(N3014*'Football Field'!$F$6)+(O3014*'Football Field'!$F$7)+(P3014*'Football Field'!$F$8)+(Q3014*'Football Field'!$F$9)+(R3014*'Football Field'!$F$10)+(S3014*'Football Field'!$F$11)</f>
        <v>131975869.26870598</v>
      </c>
    </row>
    <row r="3015" spans="2:20" x14ac:dyDescent="0.3">
      <c r="B3015" s="62">
        <f t="shared" si="423"/>
        <v>2988</v>
      </c>
      <c r="C3015" s="62">
        <v>0.33139674239858918</v>
      </c>
      <c r="D3015" s="62">
        <v>0.61896340436801844</v>
      </c>
      <c r="E3015" s="62">
        <v>0.49806094952851876</v>
      </c>
      <c r="F3015" s="62">
        <v>0.31987062667577448</v>
      </c>
      <c r="G3015" s="62">
        <v>0.49849293295696329</v>
      </c>
      <c r="H3015" s="62">
        <v>0.19002263532580155</v>
      </c>
      <c r="I3015" s="62">
        <v>1.5511865824824111E-2</v>
      </c>
      <c r="J3015" s="62">
        <v>0.5678092520984418</v>
      </c>
      <c r="K3015" s="62"/>
      <c r="L3015" s="65">
        <f t="shared" si="424"/>
        <v>0.10900748185446214</v>
      </c>
      <c r="M3015" s="65">
        <f t="shared" si="425"/>
        <v>0.20359778307377269</v>
      </c>
      <c r="N3015" s="65">
        <f t="shared" si="426"/>
        <v>0.16382891854997705</v>
      </c>
      <c r="O3015" s="65">
        <f t="shared" si="427"/>
        <v>0.10521615656437835</v>
      </c>
      <c r="P3015" s="65">
        <f t="shared" si="428"/>
        <v>0.16397101235994263</v>
      </c>
      <c r="Q3015" s="65">
        <f t="shared" si="429"/>
        <v>6.2504805636564312E-2</v>
      </c>
      <c r="R3015" s="65">
        <f t="shared" si="430"/>
        <v>5.1023719188965817E-3</v>
      </c>
      <c r="S3015" s="65">
        <f t="shared" si="431"/>
        <v>0.18677147004200642</v>
      </c>
      <c r="T3015" s="66">
        <f>(L3015*'Football Field'!$F$4)+(M3015*'Football Field'!$F$5)+(N3015*'Football Field'!$F$6)+(O3015*'Football Field'!$F$7)+(P3015*'Football Field'!$F$8)+(Q3015*'Football Field'!$F$9)+(R3015*'Football Field'!$F$10)+(S3015*'Football Field'!$F$11)</f>
        <v>127436611.11379758</v>
      </c>
    </row>
    <row r="3016" spans="2:20" x14ac:dyDescent="0.3">
      <c r="B3016" s="62">
        <f t="shared" si="423"/>
        <v>2989</v>
      </c>
      <c r="C3016" s="62">
        <v>0.60904545076783623</v>
      </c>
      <c r="D3016" s="62">
        <v>0.32413558200214754</v>
      </c>
      <c r="E3016" s="62">
        <v>0.25520779767262258</v>
      </c>
      <c r="F3016" s="62">
        <v>0.13661359528179162</v>
      </c>
      <c r="G3016" s="62">
        <v>0.60190200767882429</v>
      </c>
      <c r="H3016" s="62">
        <v>0.11537981183050017</v>
      </c>
      <c r="I3016" s="62">
        <v>0.89155374694951162</v>
      </c>
      <c r="J3016" s="62">
        <v>0.21431081714001576</v>
      </c>
      <c r="K3016" s="62"/>
      <c r="L3016" s="65">
        <f t="shared" si="424"/>
        <v>0.19346145549541582</v>
      </c>
      <c r="M3016" s="65">
        <f t="shared" si="425"/>
        <v>0.10296069265919683</v>
      </c>
      <c r="N3016" s="65">
        <f t="shared" si="426"/>
        <v>8.1065989294033414E-2</v>
      </c>
      <c r="O3016" s="65">
        <f t="shared" si="427"/>
        <v>4.3394897622758541E-2</v>
      </c>
      <c r="P3016" s="65">
        <f t="shared" si="428"/>
        <v>0.19119236228487363</v>
      </c>
      <c r="Q3016" s="65">
        <f t="shared" si="429"/>
        <v>3.6650050178315144E-2</v>
      </c>
      <c r="R3016" s="65">
        <f t="shared" si="430"/>
        <v>0.28319936602398627</v>
      </c>
      <c r="S3016" s="65">
        <f t="shared" si="431"/>
        <v>6.8075186441420368E-2</v>
      </c>
      <c r="T3016" s="66">
        <f>(L3016*'Football Field'!$F$4)+(M3016*'Football Field'!$F$5)+(N3016*'Football Field'!$F$6)+(O3016*'Football Field'!$F$7)+(P3016*'Football Field'!$F$8)+(Q3016*'Football Field'!$F$9)+(R3016*'Football Field'!$F$10)+(S3016*'Football Field'!$F$11)</f>
        <v>164660093.17561126</v>
      </c>
    </row>
    <row r="3017" spans="2:20" x14ac:dyDescent="0.3">
      <c r="B3017" s="62">
        <f t="shared" si="423"/>
        <v>2990</v>
      </c>
      <c r="C3017" s="62">
        <v>0.16570202893014474</v>
      </c>
      <c r="D3017" s="62">
        <v>0.86937738671258757</v>
      </c>
      <c r="E3017" s="62">
        <v>0.89627190677785706</v>
      </c>
      <c r="F3017" s="62">
        <v>0.88300231622645009</v>
      </c>
      <c r="G3017" s="62">
        <v>0.17713134521122709</v>
      </c>
      <c r="H3017" s="62">
        <v>0.47880953131702586</v>
      </c>
      <c r="I3017" s="62">
        <v>0.92694534065448997</v>
      </c>
      <c r="J3017" s="62">
        <v>0.82933681592466391</v>
      </c>
      <c r="K3017" s="62"/>
      <c r="L3017" s="65">
        <f t="shared" si="424"/>
        <v>3.1703740198748907E-2</v>
      </c>
      <c r="M3017" s="65">
        <f t="shared" si="425"/>
        <v>0.16633782326601873</v>
      </c>
      <c r="N3017" s="65">
        <f t="shared" si="426"/>
        <v>0.17148354708379285</v>
      </c>
      <c r="O3017" s="65">
        <f t="shared" si="427"/>
        <v>0.16894467864565843</v>
      </c>
      <c r="P3017" s="65">
        <f t="shared" si="428"/>
        <v>3.3890509282774567E-2</v>
      </c>
      <c r="Q3017" s="65">
        <f t="shared" si="429"/>
        <v>9.161054383926219E-2</v>
      </c>
      <c r="R3017" s="65">
        <f t="shared" si="430"/>
        <v>0.17735228981981713</v>
      </c>
      <c r="S3017" s="65">
        <f t="shared" si="431"/>
        <v>0.15867686786392701</v>
      </c>
      <c r="T3017" s="66">
        <f>(L3017*'Football Field'!$F$4)+(M3017*'Football Field'!$F$5)+(N3017*'Football Field'!$F$6)+(O3017*'Football Field'!$F$7)+(P3017*'Football Field'!$F$8)+(Q3017*'Football Field'!$F$9)+(R3017*'Football Field'!$F$10)+(S3017*'Football Field'!$F$11)</f>
        <v>141606378.46799365</v>
      </c>
    </row>
    <row r="3018" spans="2:20" x14ac:dyDescent="0.3">
      <c r="B3018" s="62">
        <f t="shared" si="423"/>
        <v>2991</v>
      </c>
      <c r="C3018" s="62">
        <v>0.12070592683223136</v>
      </c>
      <c r="D3018" s="62">
        <v>5.7957497990621665E-2</v>
      </c>
      <c r="E3018" s="62">
        <v>0.30716402328616765</v>
      </c>
      <c r="F3018" s="62">
        <v>0.9334876215668988</v>
      </c>
      <c r="G3018" s="62">
        <v>8.0352877019061797E-2</v>
      </c>
      <c r="H3018" s="62">
        <v>0.99670802552478066</v>
      </c>
      <c r="I3018" s="62">
        <v>0.67465289483506463</v>
      </c>
      <c r="J3018" s="62">
        <v>0.87183712507191868</v>
      </c>
      <c r="K3018" s="62"/>
      <c r="L3018" s="65">
        <f t="shared" si="424"/>
        <v>2.9856524323907688E-2</v>
      </c>
      <c r="M3018" s="65">
        <f t="shared" si="425"/>
        <v>1.4335745509124132E-2</v>
      </c>
      <c r="N3018" s="65">
        <f t="shared" si="426"/>
        <v>7.5976800587591167E-2</v>
      </c>
      <c r="O3018" s="65">
        <f t="shared" si="427"/>
        <v>0.23089749286392713</v>
      </c>
      <c r="P3018" s="65">
        <f t="shared" si="428"/>
        <v>1.9875226429850637E-2</v>
      </c>
      <c r="Q3018" s="65">
        <f t="shared" si="429"/>
        <v>0.24653501438479872</v>
      </c>
      <c r="R3018" s="65">
        <f t="shared" si="430"/>
        <v>0.16687490907413535</v>
      </c>
      <c r="S3018" s="65">
        <f t="shared" si="431"/>
        <v>0.2156482868266652</v>
      </c>
      <c r="T3018" s="66">
        <f>(L3018*'Football Field'!$F$4)+(M3018*'Football Field'!$F$5)+(N3018*'Football Field'!$F$6)+(O3018*'Football Field'!$F$7)+(P3018*'Football Field'!$F$8)+(Q3018*'Football Field'!$F$9)+(R3018*'Football Field'!$F$10)+(S3018*'Football Field'!$F$11)</f>
        <v>137877943.72019756</v>
      </c>
    </row>
    <row r="3019" spans="2:20" x14ac:dyDescent="0.3">
      <c r="B3019" s="62">
        <f t="shared" si="423"/>
        <v>2992</v>
      </c>
      <c r="C3019" s="62">
        <v>8.890498192896823E-2</v>
      </c>
      <c r="D3019" s="62">
        <v>0.68160158256678294</v>
      </c>
      <c r="E3019" s="62">
        <v>0.21633983152664582</v>
      </c>
      <c r="F3019" s="62">
        <v>0.67242152209136397</v>
      </c>
      <c r="G3019" s="62">
        <v>0.70274164358085422</v>
      </c>
      <c r="H3019" s="62">
        <v>3.9001761043946481E-2</v>
      </c>
      <c r="I3019" s="62">
        <v>9.952396175898226E-2</v>
      </c>
      <c r="J3019" s="62">
        <v>0.49460546204621736</v>
      </c>
      <c r="K3019" s="62"/>
      <c r="L3019" s="65">
        <f t="shared" si="424"/>
        <v>2.9683073168284339E-2</v>
      </c>
      <c r="M3019" s="65">
        <f t="shared" si="425"/>
        <v>0.22756913288743319</v>
      </c>
      <c r="N3019" s="65">
        <f t="shared" si="426"/>
        <v>7.2230272242227986E-2</v>
      </c>
      <c r="O3019" s="65">
        <f t="shared" si="427"/>
        <v>0.22450414821650835</v>
      </c>
      <c r="P3019" s="65">
        <f t="shared" si="428"/>
        <v>0.23462725228915607</v>
      </c>
      <c r="Q3019" s="65">
        <f t="shared" si="429"/>
        <v>1.3021678894039461E-2</v>
      </c>
      <c r="R3019" s="65">
        <f t="shared" si="430"/>
        <v>3.3228475781589835E-2</v>
      </c>
      <c r="S3019" s="65">
        <f t="shared" si="431"/>
        <v>0.16513596652076093</v>
      </c>
      <c r="T3019" s="66">
        <f>(L3019*'Football Field'!$F$4)+(M3019*'Football Field'!$F$5)+(N3019*'Football Field'!$F$6)+(O3019*'Football Field'!$F$7)+(P3019*'Football Field'!$F$8)+(Q3019*'Football Field'!$F$9)+(R3019*'Football Field'!$F$10)+(S3019*'Football Field'!$F$11)</f>
        <v>135721768.69345367</v>
      </c>
    </row>
    <row r="3020" spans="2:20" x14ac:dyDescent="0.3">
      <c r="B3020" s="62">
        <f t="shared" si="423"/>
        <v>2993</v>
      </c>
      <c r="C3020" s="62">
        <v>0.84544793916551586</v>
      </c>
      <c r="D3020" s="62">
        <v>0.27184442663113439</v>
      </c>
      <c r="E3020" s="62">
        <v>0.57466267947633975</v>
      </c>
      <c r="F3020" s="62">
        <v>0.10194679165024656</v>
      </c>
      <c r="G3020" s="62">
        <v>0.62597785252961602</v>
      </c>
      <c r="H3020" s="62">
        <v>0.56167196797620811</v>
      </c>
      <c r="I3020" s="62">
        <v>0.61508394791426702</v>
      </c>
      <c r="J3020" s="62">
        <v>0.95109326424180995</v>
      </c>
      <c r="K3020" s="62"/>
      <c r="L3020" s="65">
        <f t="shared" si="424"/>
        <v>0.18590552854190737</v>
      </c>
      <c r="M3020" s="65">
        <f t="shared" si="425"/>
        <v>5.9775864926603056E-2</v>
      </c>
      <c r="N3020" s="65">
        <f t="shared" si="426"/>
        <v>0.12636256381061758</v>
      </c>
      <c r="O3020" s="65">
        <f t="shared" si="427"/>
        <v>2.241707774886469E-2</v>
      </c>
      <c r="P3020" s="65">
        <f t="shared" si="428"/>
        <v>0.137646256072148</v>
      </c>
      <c r="Q3020" s="65">
        <f t="shared" si="429"/>
        <v>0.12350603654774303</v>
      </c>
      <c r="R3020" s="65">
        <f t="shared" si="430"/>
        <v>0.1352507956285392</v>
      </c>
      <c r="S3020" s="65">
        <f t="shared" si="431"/>
        <v>0.20913587672357711</v>
      </c>
      <c r="T3020" s="66">
        <f>(L3020*'Football Field'!$F$4)+(M3020*'Football Field'!$F$5)+(N3020*'Football Field'!$F$6)+(O3020*'Football Field'!$F$7)+(P3020*'Football Field'!$F$8)+(Q3020*'Football Field'!$F$9)+(R3020*'Football Field'!$F$10)+(S3020*'Football Field'!$F$11)</f>
        <v>142036747.90676409</v>
      </c>
    </row>
    <row r="3021" spans="2:20" x14ac:dyDescent="0.3">
      <c r="B3021" s="62">
        <f t="shared" si="423"/>
        <v>2994</v>
      </c>
      <c r="C3021" s="62">
        <v>0.54185053444000608</v>
      </c>
      <c r="D3021" s="62">
        <v>0.95872399123144547</v>
      </c>
      <c r="E3021" s="62">
        <v>0.89490181849112205</v>
      </c>
      <c r="F3021" s="62">
        <v>0.34970617508626867</v>
      </c>
      <c r="G3021" s="62">
        <v>0.90692771653977944</v>
      </c>
      <c r="H3021" s="62">
        <v>4.0553025254160491E-2</v>
      </c>
      <c r="I3021" s="62">
        <v>0.46005576851412444</v>
      </c>
      <c r="J3021" s="62">
        <v>0.99822870630221794</v>
      </c>
      <c r="K3021" s="62"/>
      <c r="L3021" s="65">
        <f t="shared" si="424"/>
        <v>0.10519433747460283</v>
      </c>
      <c r="M3021" s="65">
        <f t="shared" si="425"/>
        <v>0.1861257462499841</v>
      </c>
      <c r="N3021" s="65">
        <f t="shared" si="426"/>
        <v>0.17373537150476673</v>
      </c>
      <c r="O3021" s="65">
        <f t="shared" si="427"/>
        <v>6.7891617818549146E-2</v>
      </c>
      <c r="P3021" s="65">
        <f t="shared" si="428"/>
        <v>0.17607006769376848</v>
      </c>
      <c r="Q3021" s="65">
        <f t="shared" si="429"/>
        <v>7.8729250098664941E-3</v>
      </c>
      <c r="R3021" s="65">
        <f t="shared" si="430"/>
        <v>8.9314780911360178E-2</v>
      </c>
      <c r="S3021" s="65">
        <f t="shared" si="431"/>
        <v>0.19379515333710212</v>
      </c>
      <c r="T3021" s="66">
        <f>(L3021*'Football Field'!$F$4)+(M3021*'Football Field'!$F$5)+(N3021*'Football Field'!$F$6)+(O3021*'Football Field'!$F$7)+(P3021*'Football Field'!$F$8)+(Q3021*'Football Field'!$F$9)+(R3021*'Football Field'!$F$10)+(S3021*'Football Field'!$F$11)</f>
        <v>140240706.88479507</v>
      </c>
    </row>
    <row r="3022" spans="2:20" x14ac:dyDescent="0.3">
      <c r="B3022" s="62">
        <f t="shared" si="423"/>
        <v>2995</v>
      </c>
      <c r="C3022" s="62">
        <v>0.90847319066404697</v>
      </c>
      <c r="D3022" s="62">
        <v>0.62765295479898153</v>
      </c>
      <c r="E3022" s="62">
        <v>0.38759441490787738</v>
      </c>
      <c r="F3022" s="62">
        <v>0.69700048019186822</v>
      </c>
      <c r="G3022" s="62">
        <v>0.98028682049648086</v>
      </c>
      <c r="H3022" s="62">
        <v>9.840685040881092E-2</v>
      </c>
      <c r="I3022" s="62">
        <v>0.39539852834804112</v>
      </c>
      <c r="J3022" s="62">
        <v>0.58102860692268199</v>
      </c>
      <c r="K3022" s="62"/>
      <c r="L3022" s="65">
        <f t="shared" si="424"/>
        <v>0.19429082942522327</v>
      </c>
      <c r="M3022" s="65">
        <f t="shared" si="425"/>
        <v>0.13423314461261007</v>
      </c>
      <c r="N3022" s="65">
        <f t="shared" si="426"/>
        <v>8.2892969354429483E-2</v>
      </c>
      <c r="O3022" s="65">
        <f t="shared" si="427"/>
        <v>0.14906416919939197</v>
      </c>
      <c r="P3022" s="65">
        <f t="shared" si="428"/>
        <v>0.20964926800939418</v>
      </c>
      <c r="Q3022" s="65">
        <f t="shared" si="429"/>
        <v>2.1045803864697805E-2</v>
      </c>
      <c r="R3022" s="65">
        <f t="shared" si="430"/>
        <v>8.4561997883614404E-2</v>
      </c>
      <c r="S3022" s="65">
        <f t="shared" si="431"/>
        <v>0.1242618176506389</v>
      </c>
      <c r="T3022" s="66">
        <f>(L3022*'Football Field'!$F$4)+(M3022*'Football Field'!$F$5)+(N3022*'Football Field'!$F$6)+(O3022*'Football Field'!$F$7)+(P3022*'Football Field'!$F$8)+(Q3022*'Football Field'!$F$9)+(R3022*'Football Field'!$F$10)+(S3022*'Football Field'!$F$11)</f>
        <v>139732189.44036573</v>
      </c>
    </row>
    <row r="3023" spans="2:20" x14ac:dyDescent="0.3">
      <c r="B3023" s="62">
        <f t="shared" si="423"/>
        <v>2996</v>
      </c>
      <c r="C3023" s="62">
        <v>0.35633693525636434</v>
      </c>
      <c r="D3023" s="62">
        <v>0.65251540233596717</v>
      </c>
      <c r="E3023" s="62">
        <v>0.29542598511490448</v>
      </c>
      <c r="F3023" s="62">
        <v>0.43504651261616611</v>
      </c>
      <c r="G3023" s="62">
        <v>0.70704129603288324</v>
      </c>
      <c r="H3023" s="62">
        <v>0.82104407826901271</v>
      </c>
      <c r="I3023" s="62">
        <v>0.45773637114067844</v>
      </c>
      <c r="J3023" s="62">
        <v>0.23466572404046981</v>
      </c>
      <c r="K3023" s="62"/>
      <c r="L3023" s="65">
        <f t="shared" si="424"/>
        <v>8.9988339806874221E-2</v>
      </c>
      <c r="M3023" s="65">
        <f t="shared" si="425"/>
        <v>0.1647844271668987</v>
      </c>
      <c r="N3023" s="65">
        <f t="shared" si="426"/>
        <v>7.4606057654882901E-2</v>
      </c>
      <c r="O3023" s="65">
        <f t="shared" si="427"/>
        <v>0.10986543783605697</v>
      </c>
      <c r="P3023" s="65">
        <f t="shared" si="428"/>
        <v>0.17855424490061608</v>
      </c>
      <c r="Q3023" s="65">
        <f t="shared" si="429"/>
        <v>0.20734419085278966</v>
      </c>
      <c r="R3023" s="65">
        <f t="shared" si="430"/>
        <v>0.11559547168058319</v>
      </c>
      <c r="S3023" s="65">
        <f t="shared" si="431"/>
        <v>5.9261830101298235E-2</v>
      </c>
      <c r="T3023" s="66">
        <f>(L3023*'Football Field'!$F$4)+(M3023*'Football Field'!$F$5)+(N3023*'Football Field'!$F$6)+(O3023*'Football Field'!$F$7)+(P3023*'Football Field'!$F$8)+(Q3023*'Football Field'!$F$9)+(R3023*'Football Field'!$F$10)+(S3023*'Football Field'!$F$11)</f>
        <v>140893039.48378509</v>
      </c>
    </row>
    <row r="3024" spans="2:20" x14ac:dyDescent="0.3">
      <c r="B3024" s="62">
        <f t="shared" si="423"/>
        <v>2997</v>
      </c>
      <c r="C3024" s="62">
        <v>0.22898534815085347</v>
      </c>
      <c r="D3024" s="62">
        <v>0.15569228189095707</v>
      </c>
      <c r="E3024" s="62">
        <v>0.55025729116717592</v>
      </c>
      <c r="F3024" s="62">
        <v>0.95348621676169421</v>
      </c>
      <c r="G3024" s="62">
        <v>0.603933496407843</v>
      </c>
      <c r="H3024" s="62">
        <v>0.265608716278254</v>
      </c>
      <c r="I3024" s="62">
        <v>0.1258229801800298</v>
      </c>
      <c r="J3024" s="62">
        <v>0.41100459988038573</v>
      </c>
      <c r="K3024" s="62"/>
      <c r="L3024" s="65">
        <f t="shared" si="424"/>
        <v>6.9499204339805901E-2</v>
      </c>
      <c r="M3024" s="65">
        <f t="shared" si="425"/>
        <v>4.7254070186804477E-2</v>
      </c>
      <c r="N3024" s="65">
        <f t="shared" si="426"/>
        <v>0.16700825719688345</v>
      </c>
      <c r="O3024" s="65">
        <f t="shared" si="427"/>
        <v>0.28939202420171295</v>
      </c>
      <c r="P3024" s="65">
        <f t="shared" si="428"/>
        <v>0.18329948974224652</v>
      </c>
      <c r="Q3024" s="65">
        <f t="shared" si="429"/>
        <v>8.0614740620412503E-2</v>
      </c>
      <c r="R3024" s="65">
        <f t="shared" si="430"/>
        <v>3.8188456513883057E-2</v>
      </c>
      <c r="S3024" s="65">
        <f t="shared" si="431"/>
        <v>0.12474375719825123</v>
      </c>
      <c r="T3024" s="66">
        <f>(L3024*'Football Field'!$F$4)+(M3024*'Football Field'!$F$5)+(N3024*'Football Field'!$F$6)+(O3024*'Football Field'!$F$7)+(P3024*'Football Field'!$F$8)+(Q3024*'Football Field'!$F$9)+(R3024*'Football Field'!$F$10)+(S3024*'Football Field'!$F$11)</f>
        <v>135214623.7216492</v>
      </c>
    </row>
    <row r="3025" spans="2:20" x14ac:dyDescent="0.3">
      <c r="B3025" s="62">
        <f t="shared" si="423"/>
        <v>2998</v>
      </c>
      <c r="C3025" s="62">
        <v>0.92631894731558273</v>
      </c>
      <c r="D3025" s="62">
        <v>0.52567009095205386</v>
      </c>
      <c r="E3025" s="62">
        <v>0.35543181523208467</v>
      </c>
      <c r="F3025" s="62">
        <v>0.54754148554468796</v>
      </c>
      <c r="G3025" s="62">
        <v>0.34813353445285622</v>
      </c>
      <c r="H3025" s="62">
        <v>0.43722021139028433</v>
      </c>
      <c r="I3025" s="62">
        <v>4.1087563475687428E-2</v>
      </c>
      <c r="J3025" s="62">
        <v>0.41904849836335323</v>
      </c>
      <c r="K3025" s="62"/>
      <c r="L3025" s="65">
        <f t="shared" si="424"/>
        <v>0.25727850546708714</v>
      </c>
      <c r="M3025" s="65">
        <f t="shared" si="425"/>
        <v>0.1460011325049759</v>
      </c>
      <c r="N3025" s="65">
        <f t="shared" si="426"/>
        <v>9.8718661086839132E-2</v>
      </c>
      <c r="O3025" s="65">
        <f t="shared" si="427"/>
        <v>0.152075756941387</v>
      </c>
      <c r="P3025" s="65">
        <f t="shared" si="428"/>
        <v>9.6691615459843699E-2</v>
      </c>
      <c r="Q3025" s="65">
        <f t="shared" si="429"/>
        <v>0.12143480695550703</v>
      </c>
      <c r="R3025" s="65">
        <f t="shared" si="430"/>
        <v>1.141177879923855E-2</v>
      </c>
      <c r="S3025" s="65">
        <f t="shared" si="431"/>
        <v>0.11638774278512158</v>
      </c>
      <c r="T3025" s="66">
        <f>(L3025*'Football Field'!$F$4)+(M3025*'Football Field'!$F$5)+(N3025*'Football Field'!$F$6)+(O3025*'Football Field'!$F$7)+(P3025*'Football Field'!$F$8)+(Q3025*'Football Field'!$F$9)+(R3025*'Football Field'!$F$10)+(S3025*'Football Field'!$F$11)</f>
        <v>120350626.82374704</v>
      </c>
    </row>
    <row r="3026" spans="2:20" x14ac:dyDescent="0.3">
      <c r="B3026" s="62">
        <f t="shared" si="423"/>
        <v>2999</v>
      </c>
      <c r="C3026" s="62">
        <v>0.49530452985571227</v>
      </c>
      <c r="D3026" s="62">
        <v>0.45791796525138262</v>
      </c>
      <c r="E3026" s="62">
        <v>0.70850503040466517</v>
      </c>
      <c r="F3026" s="62">
        <v>0.41932541171664073</v>
      </c>
      <c r="G3026" s="62">
        <v>0.88855953443736335</v>
      </c>
      <c r="H3026" s="62">
        <v>0.17810863720137371</v>
      </c>
      <c r="I3026" s="62">
        <v>0.45184853221042565</v>
      </c>
      <c r="J3026" s="62">
        <v>0.24222082638758335</v>
      </c>
      <c r="K3026" s="62"/>
      <c r="L3026" s="65">
        <f t="shared" si="424"/>
        <v>0.12892544089800903</v>
      </c>
      <c r="M3026" s="65">
        <f t="shared" si="425"/>
        <v>0.11919389387040717</v>
      </c>
      <c r="N3026" s="65">
        <f t="shared" si="426"/>
        <v>0.1844205290227981</v>
      </c>
      <c r="O3026" s="65">
        <f t="shared" si="427"/>
        <v>0.10914843359307828</v>
      </c>
      <c r="P3026" s="65">
        <f t="shared" si="428"/>
        <v>0.23128787006014001</v>
      </c>
      <c r="Q3026" s="65">
        <f t="shared" si="429"/>
        <v>4.6360841047869965E-2</v>
      </c>
      <c r="R3026" s="65">
        <f t="shared" si="430"/>
        <v>0.11761404897976126</v>
      </c>
      <c r="S3026" s="65">
        <f t="shared" si="431"/>
        <v>6.3048942527936247E-2</v>
      </c>
      <c r="T3026" s="66">
        <f>(L3026*'Football Field'!$F$4)+(M3026*'Football Field'!$F$5)+(N3026*'Football Field'!$F$6)+(O3026*'Football Field'!$F$7)+(P3026*'Football Field'!$F$8)+(Q3026*'Football Field'!$F$9)+(R3026*'Football Field'!$F$10)+(S3026*'Football Field'!$F$11)</f>
        <v>148355221.9948712</v>
      </c>
    </row>
    <row r="3027" spans="2:20" x14ac:dyDescent="0.3">
      <c r="B3027" s="62">
        <f t="shared" si="423"/>
        <v>3000</v>
      </c>
      <c r="C3027" s="62">
        <v>0.63084624826280855</v>
      </c>
      <c r="D3027" s="62">
        <v>0.89206688688270031</v>
      </c>
      <c r="E3027" s="62">
        <v>0.89862356657311482</v>
      </c>
      <c r="F3027" s="62">
        <v>0.18989617130344538</v>
      </c>
      <c r="G3027" s="62">
        <v>0.58598089527801744</v>
      </c>
      <c r="H3027" s="62">
        <v>0.69662634150414282</v>
      </c>
      <c r="I3027" s="62">
        <v>0.22409746279868914</v>
      </c>
      <c r="J3027" s="62">
        <v>0.15018918840348705</v>
      </c>
      <c r="K3027" s="62"/>
      <c r="L3027" s="65">
        <f t="shared" si="424"/>
        <v>0.1477970838657312</v>
      </c>
      <c r="M3027" s="65">
        <f t="shared" si="425"/>
        <v>0.20899685915151556</v>
      </c>
      <c r="N3027" s="65">
        <f t="shared" si="426"/>
        <v>0.21053298327170089</v>
      </c>
      <c r="O3027" s="65">
        <f t="shared" si="427"/>
        <v>4.4489604928623319E-2</v>
      </c>
      <c r="P3027" s="65">
        <f t="shared" si="428"/>
        <v>0.1372858565167237</v>
      </c>
      <c r="Q3027" s="65">
        <f t="shared" si="429"/>
        <v>0.16320829695332162</v>
      </c>
      <c r="R3027" s="65">
        <f t="shared" si="430"/>
        <v>5.2502414961747311E-2</v>
      </c>
      <c r="S3027" s="65">
        <f t="shared" si="431"/>
        <v>3.5186900350636409E-2</v>
      </c>
      <c r="T3027" s="66">
        <f>(L3027*'Football Field'!$F$4)+(M3027*'Football Field'!$F$5)+(N3027*'Football Field'!$F$6)+(O3027*'Football Field'!$F$7)+(P3027*'Football Field'!$F$8)+(Q3027*'Football Field'!$F$9)+(R3027*'Football Field'!$F$10)+(S3027*'Football Field'!$F$11)</f>
        <v>131239582.52869402</v>
      </c>
    </row>
    <row r="3028" spans="2:20" x14ac:dyDescent="0.3">
      <c r="B3028" s="62">
        <f t="shared" si="423"/>
        <v>3001</v>
      </c>
      <c r="C3028" s="62">
        <v>0.19270992579558044</v>
      </c>
      <c r="D3028" s="62">
        <v>0.6266425214287864</v>
      </c>
      <c r="E3028" s="62">
        <v>0.31367249725063806</v>
      </c>
      <c r="F3028" s="62">
        <v>0.26460780177724064</v>
      </c>
      <c r="G3028" s="62">
        <v>0.44335093466819464</v>
      </c>
      <c r="H3028" s="62">
        <v>0.75458796016708951</v>
      </c>
      <c r="I3028" s="62">
        <v>0.9803401622215101</v>
      </c>
      <c r="J3028" s="62">
        <v>0.30881483609932014</v>
      </c>
      <c r="K3028" s="62"/>
      <c r="L3028" s="65">
        <f t="shared" si="424"/>
        <v>4.9607075010284371E-2</v>
      </c>
      <c r="M3028" s="65">
        <f t="shared" si="425"/>
        <v>0.16130929653372558</v>
      </c>
      <c r="N3028" s="65">
        <f t="shared" si="426"/>
        <v>8.0745063003560547E-2</v>
      </c>
      <c r="O3028" s="65">
        <f t="shared" si="427"/>
        <v>6.8114909062826662E-2</v>
      </c>
      <c r="P3028" s="65">
        <f t="shared" si="428"/>
        <v>0.11412667500736078</v>
      </c>
      <c r="Q3028" s="65">
        <f t="shared" si="429"/>
        <v>0.19424480284203796</v>
      </c>
      <c r="R3028" s="65">
        <f t="shared" si="430"/>
        <v>0.25235756675296334</v>
      </c>
      <c r="S3028" s="65">
        <f t="shared" si="431"/>
        <v>7.9494611787240807E-2</v>
      </c>
      <c r="T3028" s="66">
        <f>(L3028*'Football Field'!$F$4)+(M3028*'Football Field'!$F$5)+(N3028*'Football Field'!$F$6)+(O3028*'Football Field'!$F$7)+(P3028*'Football Field'!$F$8)+(Q3028*'Football Field'!$F$9)+(R3028*'Football Field'!$F$10)+(S3028*'Football Field'!$F$11)</f>
        <v>154819839.95408291</v>
      </c>
    </row>
    <row r="3029" spans="2:20" x14ac:dyDescent="0.3">
      <c r="B3029" s="62">
        <f t="shared" si="423"/>
        <v>3002</v>
      </c>
      <c r="C3029" s="62">
        <v>0.23277160554510312</v>
      </c>
      <c r="D3029" s="62">
        <v>0.72017246774743771</v>
      </c>
      <c r="E3029" s="62">
        <v>3.8018356583173096E-2</v>
      </c>
      <c r="F3029" s="62">
        <v>0.72246985453527357</v>
      </c>
      <c r="G3029" s="62">
        <v>1.3110561170618928E-2</v>
      </c>
      <c r="H3029" s="62">
        <v>0.6484360623866926</v>
      </c>
      <c r="I3029" s="62">
        <v>0.50821593953357036</v>
      </c>
      <c r="J3029" s="62">
        <v>0.40898523097875028</v>
      </c>
      <c r="K3029" s="62"/>
      <c r="L3029" s="65">
        <f t="shared" si="424"/>
        <v>7.0704396477768008E-2</v>
      </c>
      <c r="M3029" s="65">
        <f t="shared" si="425"/>
        <v>0.21875245295810367</v>
      </c>
      <c r="N3029" s="65">
        <f t="shared" si="426"/>
        <v>1.1548079289975846E-2</v>
      </c>
      <c r="O3029" s="65">
        <f t="shared" si="427"/>
        <v>0.21945028440506878</v>
      </c>
      <c r="P3029" s="65">
        <f t="shared" si="428"/>
        <v>3.9823341549012747E-3</v>
      </c>
      <c r="Q3029" s="65">
        <f t="shared" si="429"/>
        <v>0.19696251326748615</v>
      </c>
      <c r="R3029" s="65">
        <f t="shared" si="430"/>
        <v>0.15437063812381677</v>
      </c>
      <c r="S3029" s="65">
        <f t="shared" si="431"/>
        <v>0.1242293013228796</v>
      </c>
      <c r="T3029" s="66">
        <f>(L3029*'Football Field'!$F$4)+(M3029*'Football Field'!$F$5)+(N3029*'Football Field'!$F$6)+(O3029*'Football Field'!$F$7)+(P3029*'Football Field'!$F$8)+(Q3029*'Football Field'!$F$9)+(R3029*'Football Field'!$F$10)+(S3029*'Football Field'!$F$11)</f>
        <v>131514599.47381748</v>
      </c>
    </row>
    <row r="3030" spans="2:20" x14ac:dyDescent="0.3">
      <c r="B3030" s="62">
        <f t="shared" si="423"/>
        <v>3003</v>
      </c>
      <c r="C3030" s="62">
        <v>0.15420839681306897</v>
      </c>
      <c r="D3030" s="62">
        <v>6.5153263042518561E-2</v>
      </c>
      <c r="E3030" s="62">
        <v>0.79917193650649254</v>
      </c>
      <c r="F3030" s="62">
        <v>0.52070976336969066</v>
      </c>
      <c r="G3030" s="62">
        <v>0.72879780050181953</v>
      </c>
      <c r="H3030" s="62">
        <v>0.33282393221930939</v>
      </c>
      <c r="I3030" s="62">
        <v>0.53038267998456012</v>
      </c>
      <c r="J3030" s="62">
        <v>0.69962518148798558</v>
      </c>
      <c r="K3030" s="62"/>
      <c r="L3030" s="65">
        <f t="shared" si="424"/>
        <v>4.0254114053835603E-2</v>
      </c>
      <c r="M3030" s="65">
        <f t="shared" si="425"/>
        <v>1.700741941226656E-2</v>
      </c>
      <c r="N3030" s="65">
        <f t="shared" si="426"/>
        <v>0.20861353172456204</v>
      </c>
      <c r="O3030" s="65">
        <f t="shared" si="427"/>
        <v>0.13592457114405901</v>
      </c>
      <c r="P3030" s="65">
        <f t="shared" si="428"/>
        <v>0.19024327072894182</v>
      </c>
      <c r="Q3030" s="65">
        <f t="shared" si="429"/>
        <v>8.6879396999649666E-2</v>
      </c>
      <c r="R3030" s="65">
        <f t="shared" si="430"/>
        <v>0.13844956133068417</v>
      </c>
      <c r="S3030" s="65">
        <f t="shared" si="431"/>
        <v>0.18262813460600119</v>
      </c>
      <c r="T3030" s="66">
        <f>(L3030*'Football Field'!$F$4)+(M3030*'Football Field'!$F$5)+(N3030*'Football Field'!$F$6)+(O3030*'Football Field'!$F$7)+(P3030*'Football Field'!$F$8)+(Q3030*'Football Field'!$F$9)+(R3030*'Football Field'!$F$10)+(S3030*'Football Field'!$F$11)</f>
        <v>150384247.83857745</v>
      </c>
    </row>
    <row r="3031" spans="2:20" x14ac:dyDescent="0.3">
      <c r="B3031" s="62">
        <f t="shared" si="423"/>
        <v>3004</v>
      </c>
      <c r="C3031" s="62">
        <v>0.7708184772248029</v>
      </c>
      <c r="D3031" s="62">
        <v>6.9792085183401853E-2</v>
      </c>
      <c r="E3031" s="62">
        <v>0.19126797148450825</v>
      </c>
      <c r="F3031" s="62">
        <v>0.16314557357890669</v>
      </c>
      <c r="G3031" s="62">
        <v>0.71484225731828399</v>
      </c>
      <c r="H3031" s="62">
        <v>0.87079022187215605</v>
      </c>
      <c r="I3031" s="62">
        <v>0.76704479486363997</v>
      </c>
      <c r="J3031" s="62">
        <v>0.58988894266299008</v>
      </c>
      <c r="K3031" s="62"/>
      <c r="L3031" s="65">
        <f t="shared" si="424"/>
        <v>0.18629647133466437</v>
      </c>
      <c r="M3031" s="65">
        <f t="shared" si="425"/>
        <v>1.6867809453099222E-2</v>
      </c>
      <c r="N3031" s="65">
        <f t="shared" si="426"/>
        <v>4.6226899354037093E-2</v>
      </c>
      <c r="O3031" s="65">
        <f t="shared" si="427"/>
        <v>3.9430093555938683E-2</v>
      </c>
      <c r="P3031" s="65">
        <f t="shared" si="428"/>
        <v>0.17276777092677784</v>
      </c>
      <c r="Q3031" s="65">
        <f t="shared" si="429"/>
        <v>0.21045829906877092</v>
      </c>
      <c r="R3031" s="65">
        <f t="shared" si="430"/>
        <v>0.18538442300085481</v>
      </c>
      <c r="S3031" s="65">
        <f t="shared" si="431"/>
        <v>0.14256823330585711</v>
      </c>
      <c r="T3031" s="66">
        <f>(L3031*'Football Field'!$F$4)+(M3031*'Football Field'!$F$5)+(N3031*'Football Field'!$F$6)+(O3031*'Football Field'!$F$7)+(P3031*'Football Field'!$F$8)+(Q3031*'Football Field'!$F$9)+(R3031*'Football Field'!$F$10)+(S3031*'Football Field'!$F$11)</f>
        <v>149517202.57085249</v>
      </c>
    </row>
    <row r="3032" spans="2:20" x14ac:dyDescent="0.3">
      <c r="B3032" s="62">
        <f t="shared" si="423"/>
        <v>3005</v>
      </c>
      <c r="C3032" s="62">
        <v>0.25507161855050908</v>
      </c>
      <c r="D3032" s="62">
        <v>0.98294580819924715</v>
      </c>
      <c r="E3032" s="62">
        <v>0.86552082436028066</v>
      </c>
      <c r="F3032" s="62">
        <v>0.73664841245378554</v>
      </c>
      <c r="G3032" s="62">
        <v>0.24761124365314735</v>
      </c>
      <c r="H3032" s="62">
        <v>0.43841775448938514</v>
      </c>
      <c r="I3032" s="62">
        <v>0.47713316021435281</v>
      </c>
      <c r="J3032" s="62">
        <v>0.20115866280716066</v>
      </c>
      <c r="K3032" s="62"/>
      <c r="L3032" s="65">
        <f t="shared" si="424"/>
        <v>6.0666230105906993E-2</v>
      </c>
      <c r="M3032" s="65">
        <f t="shared" si="425"/>
        <v>0.23378381695587996</v>
      </c>
      <c r="N3032" s="65">
        <f t="shared" si="426"/>
        <v>0.20585546048000447</v>
      </c>
      <c r="O3032" s="65">
        <f t="shared" si="427"/>
        <v>0.17520444787636388</v>
      </c>
      <c r="P3032" s="65">
        <f t="shared" si="428"/>
        <v>5.889185464707853E-2</v>
      </c>
      <c r="Q3032" s="65">
        <f t="shared" si="429"/>
        <v>0.10427327245387487</v>
      </c>
      <c r="R3032" s="65">
        <f t="shared" si="430"/>
        <v>0.11348134399747292</v>
      </c>
      <c r="S3032" s="65">
        <f t="shared" si="431"/>
        <v>4.7843573483418458E-2</v>
      </c>
      <c r="T3032" s="66">
        <f>(L3032*'Football Field'!$F$4)+(M3032*'Football Field'!$F$5)+(N3032*'Football Field'!$F$6)+(O3032*'Football Field'!$F$7)+(P3032*'Football Field'!$F$8)+(Q3032*'Football Field'!$F$9)+(R3032*'Football Field'!$F$10)+(S3032*'Football Field'!$F$11)</f>
        <v>134521246.43139556</v>
      </c>
    </row>
    <row r="3033" spans="2:20" x14ac:dyDescent="0.3">
      <c r="B3033" s="62">
        <f t="shared" si="423"/>
        <v>3006</v>
      </c>
      <c r="C3033" s="62">
        <v>0.32503839124377176</v>
      </c>
      <c r="D3033" s="62">
        <v>0.5145969428751509</v>
      </c>
      <c r="E3033" s="62">
        <v>0.67226784023428299</v>
      </c>
      <c r="F3033" s="62">
        <v>0.60300736099675645</v>
      </c>
      <c r="G3033" s="62">
        <v>0.68753080477507555</v>
      </c>
      <c r="H3033" s="62">
        <v>0.26969116173029584</v>
      </c>
      <c r="I3033" s="62">
        <v>0.38891497317963286</v>
      </c>
      <c r="J3033" s="62">
        <v>0.85930334820171683</v>
      </c>
      <c r="K3033" s="62"/>
      <c r="L3033" s="65">
        <f t="shared" si="424"/>
        <v>7.5234258638344154E-2</v>
      </c>
      <c r="M3033" s="65">
        <f t="shared" si="425"/>
        <v>0.11910998988957788</v>
      </c>
      <c r="N3033" s="65">
        <f t="shared" si="426"/>
        <v>0.15560491907706678</v>
      </c>
      <c r="O3033" s="65">
        <f t="shared" si="427"/>
        <v>0.13957370261542801</v>
      </c>
      <c r="P3033" s="65">
        <f t="shared" si="428"/>
        <v>0.1591377258247739</v>
      </c>
      <c r="Q3033" s="65">
        <f t="shared" si="429"/>
        <v>6.2423440309472576E-2</v>
      </c>
      <c r="R3033" s="65">
        <f t="shared" si="430"/>
        <v>9.0019303776879125E-2</v>
      </c>
      <c r="S3033" s="65">
        <f t="shared" si="431"/>
        <v>0.19889665986845745</v>
      </c>
      <c r="T3033" s="66">
        <f>(L3033*'Football Field'!$F$4)+(M3033*'Football Field'!$F$5)+(N3033*'Football Field'!$F$6)+(O3033*'Football Field'!$F$7)+(P3033*'Football Field'!$F$8)+(Q3033*'Football Field'!$F$9)+(R3033*'Football Field'!$F$10)+(S3033*'Football Field'!$F$11)</f>
        <v>139382259.28893381</v>
      </c>
    </row>
    <row r="3034" spans="2:20" x14ac:dyDescent="0.3">
      <c r="B3034" s="62">
        <f t="shared" si="423"/>
        <v>3007</v>
      </c>
      <c r="C3034" s="62">
        <v>0.70543921173791713</v>
      </c>
      <c r="D3034" s="62">
        <v>0.75505455493951501</v>
      </c>
      <c r="E3034" s="62">
        <v>0.91422487504125449</v>
      </c>
      <c r="F3034" s="62">
        <v>0.31831940722438068</v>
      </c>
      <c r="G3034" s="62">
        <v>0.25678469173090956</v>
      </c>
      <c r="H3034" s="62">
        <v>0.50357758997018676</v>
      </c>
      <c r="I3034" s="62">
        <v>0.75219549111208672</v>
      </c>
      <c r="J3034" s="62">
        <v>0.93870282593664145</v>
      </c>
      <c r="K3034" s="62"/>
      <c r="L3034" s="65">
        <f t="shared" si="424"/>
        <v>0.13713029900670551</v>
      </c>
      <c r="M3034" s="65">
        <f t="shared" si="425"/>
        <v>0.14677502350648727</v>
      </c>
      <c r="N3034" s="65">
        <f t="shared" si="426"/>
        <v>0.17771613540579817</v>
      </c>
      <c r="O3034" s="65">
        <f t="shared" si="427"/>
        <v>6.1878096320698669E-2</v>
      </c>
      <c r="P3034" s="65">
        <f t="shared" si="428"/>
        <v>4.9916365537228675E-2</v>
      </c>
      <c r="Q3034" s="65">
        <f t="shared" si="429"/>
        <v>9.7890426753514892E-2</v>
      </c>
      <c r="R3034" s="65">
        <f t="shared" si="430"/>
        <v>0.14621925020807847</v>
      </c>
      <c r="S3034" s="65">
        <f t="shared" si="431"/>
        <v>0.18247440326148825</v>
      </c>
      <c r="T3034" s="66">
        <f>(L3034*'Football Field'!$F$4)+(M3034*'Football Field'!$F$5)+(N3034*'Football Field'!$F$6)+(O3034*'Football Field'!$F$7)+(P3034*'Football Field'!$F$8)+(Q3034*'Football Field'!$F$9)+(R3034*'Football Field'!$F$10)+(S3034*'Football Field'!$F$11)</f>
        <v>137741108.89448914</v>
      </c>
    </row>
    <row r="3035" spans="2:20" x14ac:dyDescent="0.3">
      <c r="B3035" s="62">
        <f t="shared" si="423"/>
        <v>3008</v>
      </c>
      <c r="C3035" s="62">
        <v>0.80289524446619687</v>
      </c>
      <c r="D3035" s="62">
        <v>0.41493977506890667</v>
      </c>
      <c r="E3035" s="62">
        <v>0.11761396518995826</v>
      </c>
      <c r="F3035" s="62">
        <v>0.83976029375205741</v>
      </c>
      <c r="G3035" s="62">
        <v>0.64105416981368291</v>
      </c>
      <c r="H3035" s="62">
        <v>0.45964642471049755</v>
      </c>
      <c r="I3035" s="62">
        <v>0.63334598462865477</v>
      </c>
      <c r="J3035" s="62">
        <v>9.9664031936017361E-2</v>
      </c>
      <c r="K3035" s="62"/>
      <c r="L3035" s="65">
        <f t="shared" si="424"/>
        <v>0.2002771984932637</v>
      </c>
      <c r="M3035" s="65">
        <f t="shared" si="425"/>
        <v>0.10350413240954795</v>
      </c>
      <c r="N3035" s="65">
        <f t="shared" si="426"/>
        <v>2.9338068215349598E-2</v>
      </c>
      <c r="O3035" s="65">
        <f t="shared" si="427"/>
        <v>0.20947295453264211</v>
      </c>
      <c r="P3035" s="65">
        <f t="shared" si="428"/>
        <v>0.15990695435999022</v>
      </c>
      <c r="Q3035" s="65">
        <f t="shared" si="429"/>
        <v>0.11465592662672575</v>
      </c>
      <c r="R3035" s="65">
        <f t="shared" si="430"/>
        <v>0.15798419576232151</v>
      </c>
      <c r="S3035" s="65">
        <f t="shared" si="431"/>
        <v>2.4860569600159196E-2</v>
      </c>
      <c r="T3035" s="66">
        <f>(L3035*'Football Field'!$F$4)+(M3035*'Football Field'!$F$5)+(N3035*'Football Field'!$F$6)+(O3035*'Football Field'!$F$7)+(P3035*'Football Field'!$F$8)+(Q3035*'Football Field'!$F$9)+(R3035*'Football Field'!$F$10)+(S3035*'Football Field'!$F$11)</f>
        <v>144171190.38489518</v>
      </c>
    </row>
    <row r="3036" spans="2:20" x14ac:dyDescent="0.3">
      <c r="B3036" s="62">
        <f t="shared" si="423"/>
        <v>3009</v>
      </c>
      <c r="C3036" s="62">
        <v>0.70071129060161819</v>
      </c>
      <c r="D3036" s="62">
        <v>0.1092009210285465</v>
      </c>
      <c r="E3036" s="62">
        <v>0.3281316250108568</v>
      </c>
      <c r="F3036" s="62">
        <v>0.27342612148966805</v>
      </c>
      <c r="G3036" s="62">
        <v>0.17998808793695475</v>
      </c>
      <c r="H3036" s="62">
        <v>0.67059975566943653</v>
      </c>
      <c r="I3036" s="62">
        <v>0.2714371816461888</v>
      </c>
      <c r="J3036" s="62">
        <v>7.9091200066027434E-2</v>
      </c>
      <c r="K3036" s="62"/>
      <c r="L3036" s="65">
        <f t="shared" si="424"/>
        <v>0.26820600026158603</v>
      </c>
      <c r="M3036" s="65">
        <f t="shared" si="425"/>
        <v>4.1798016739249814E-2</v>
      </c>
      <c r="N3036" s="65">
        <f t="shared" si="426"/>
        <v>0.12559647872654567</v>
      </c>
      <c r="O3036" s="65">
        <f t="shared" si="427"/>
        <v>0.10465726383375192</v>
      </c>
      <c r="P3036" s="65">
        <f t="shared" si="428"/>
        <v>6.8892689197078819E-2</v>
      </c>
      <c r="Q3036" s="65">
        <f t="shared" si="429"/>
        <v>0.25668043409158259</v>
      </c>
      <c r="R3036" s="65">
        <f t="shared" si="430"/>
        <v>0.10389597226140909</v>
      </c>
      <c r="S3036" s="65">
        <f t="shared" si="431"/>
        <v>3.0273144888796115E-2</v>
      </c>
      <c r="T3036" s="66">
        <f>(L3036*'Football Field'!$F$4)+(M3036*'Football Field'!$F$5)+(N3036*'Football Field'!$F$6)+(O3036*'Football Field'!$F$7)+(P3036*'Football Field'!$F$8)+(Q3036*'Football Field'!$F$9)+(R3036*'Football Field'!$F$10)+(S3036*'Football Field'!$F$11)</f>
        <v>130886744.93780577</v>
      </c>
    </row>
    <row r="3037" spans="2:20" x14ac:dyDescent="0.3">
      <c r="B3037" s="62">
        <f t="shared" si="423"/>
        <v>3010</v>
      </c>
      <c r="C3037" s="62">
        <v>0.11426680690983249</v>
      </c>
      <c r="D3037" s="62">
        <v>1.2682935926607519E-2</v>
      </c>
      <c r="E3037" s="62">
        <v>0.73721500931498052</v>
      </c>
      <c r="F3037" s="62">
        <v>0.5930286016550177</v>
      </c>
      <c r="G3037" s="62">
        <v>0.15583905729520098</v>
      </c>
      <c r="H3037" s="62">
        <v>0.46140644397061681</v>
      </c>
      <c r="I3037" s="62">
        <v>0.76535546691047462</v>
      </c>
      <c r="J3037" s="62">
        <v>0.80966661366005621</v>
      </c>
      <c r="K3037" s="62"/>
      <c r="L3037" s="65">
        <f t="shared" si="424"/>
        <v>3.1310598722632019E-2</v>
      </c>
      <c r="M3037" s="65">
        <f t="shared" si="425"/>
        <v>3.4752902278631045E-3</v>
      </c>
      <c r="N3037" s="65">
        <f t="shared" si="426"/>
        <v>0.20200654899875875</v>
      </c>
      <c r="O3037" s="65">
        <f t="shared" si="427"/>
        <v>0.16249758857894622</v>
      </c>
      <c r="P3037" s="65">
        <f t="shared" si="428"/>
        <v>4.2701938736536368E-2</v>
      </c>
      <c r="Q3037" s="65">
        <f t="shared" si="429"/>
        <v>0.12643139688501651</v>
      </c>
      <c r="R3037" s="65">
        <f t="shared" si="430"/>
        <v>0.20971740221564286</v>
      </c>
      <c r="S3037" s="65">
        <f t="shared" si="431"/>
        <v>0.22185923563460422</v>
      </c>
      <c r="T3037" s="66">
        <f>(L3037*'Football Field'!$F$4)+(M3037*'Football Field'!$F$5)+(N3037*'Football Field'!$F$6)+(O3037*'Football Field'!$F$7)+(P3037*'Football Field'!$F$8)+(Q3037*'Football Field'!$F$9)+(R3037*'Football Field'!$F$10)+(S3037*'Football Field'!$F$11)</f>
        <v>148585519.16635484</v>
      </c>
    </row>
    <row r="3038" spans="2:20" x14ac:dyDescent="0.3">
      <c r="B3038" s="62">
        <f t="shared" ref="B3038:B3101" si="432">B3037+1</f>
        <v>3011</v>
      </c>
      <c r="C3038" s="62">
        <v>0.39175807233140447</v>
      </c>
      <c r="D3038" s="62">
        <v>4.6290052700487139E-2</v>
      </c>
      <c r="E3038" s="62">
        <v>0.9807005385642823</v>
      </c>
      <c r="F3038" s="62">
        <v>5.4645913999332829E-2</v>
      </c>
      <c r="G3038" s="62">
        <v>0.59866399756503763</v>
      </c>
      <c r="H3038" s="62">
        <v>0.87518435329442912</v>
      </c>
      <c r="I3038" s="62">
        <v>0.34371975822837364</v>
      </c>
      <c r="J3038" s="62">
        <v>0.99767899481670608</v>
      </c>
      <c r="K3038" s="62"/>
      <c r="L3038" s="65">
        <f t="shared" si="424"/>
        <v>9.1347820924591192E-2</v>
      </c>
      <c r="M3038" s="65">
        <f t="shared" si="425"/>
        <v>1.0793639603926087E-2</v>
      </c>
      <c r="N3038" s="65">
        <f t="shared" si="426"/>
        <v>0.22867392787668361</v>
      </c>
      <c r="O3038" s="65">
        <f t="shared" si="427"/>
        <v>1.2742009721879851E-2</v>
      </c>
      <c r="P3038" s="65">
        <f t="shared" si="428"/>
        <v>0.1395929158986397</v>
      </c>
      <c r="Q3038" s="65">
        <f t="shared" si="429"/>
        <v>0.20407029038348404</v>
      </c>
      <c r="R3038" s="65">
        <f t="shared" si="430"/>
        <v>8.0146532108541557E-2</v>
      </c>
      <c r="S3038" s="65">
        <f t="shared" si="431"/>
        <v>0.23263286348225401</v>
      </c>
      <c r="T3038" s="66">
        <f>(L3038*'Football Field'!$F$4)+(M3038*'Football Field'!$F$5)+(N3038*'Football Field'!$F$6)+(O3038*'Football Field'!$F$7)+(P3038*'Football Field'!$F$8)+(Q3038*'Football Field'!$F$9)+(R3038*'Football Field'!$F$10)+(S3038*'Football Field'!$F$11)</f>
        <v>137948758.80374745</v>
      </c>
    </row>
    <row r="3039" spans="2:20" x14ac:dyDescent="0.3">
      <c r="B3039" s="62">
        <f t="shared" si="432"/>
        <v>3012</v>
      </c>
      <c r="C3039" s="62">
        <v>0.18804254760853267</v>
      </c>
      <c r="D3039" s="62">
        <v>0.73542825861355687</v>
      </c>
      <c r="E3039" s="62">
        <v>0.19477523040081646</v>
      </c>
      <c r="F3039" s="62">
        <v>0.35179099005942138</v>
      </c>
      <c r="G3039" s="62">
        <v>0.61354573130941026</v>
      </c>
      <c r="H3039" s="62">
        <v>0.58381100637747596</v>
      </c>
      <c r="I3039" s="62">
        <v>0.28086859202758374</v>
      </c>
      <c r="J3039" s="62">
        <v>0.62902935073576249</v>
      </c>
      <c r="K3039" s="62"/>
      <c r="L3039" s="65">
        <f t="shared" si="424"/>
        <v>5.2565617512713665E-2</v>
      </c>
      <c r="M3039" s="65">
        <f t="shared" si="425"/>
        <v>0.20558241228894694</v>
      </c>
      <c r="N3039" s="65">
        <f t="shared" si="426"/>
        <v>5.4447678955692962E-2</v>
      </c>
      <c r="O3039" s="65">
        <f t="shared" si="427"/>
        <v>9.8340034545688612E-2</v>
      </c>
      <c r="P3039" s="65">
        <f t="shared" si="428"/>
        <v>0.17151123854006539</v>
      </c>
      <c r="Q3039" s="65">
        <f t="shared" si="429"/>
        <v>0.16319916131341711</v>
      </c>
      <c r="R3039" s="65">
        <f t="shared" si="430"/>
        <v>7.8514310551632036E-2</v>
      </c>
      <c r="S3039" s="65">
        <f t="shared" si="431"/>
        <v>0.17583954629184317</v>
      </c>
      <c r="T3039" s="66">
        <f>(L3039*'Football Field'!$F$4)+(M3039*'Football Field'!$F$5)+(N3039*'Football Field'!$F$6)+(O3039*'Football Field'!$F$7)+(P3039*'Football Field'!$F$8)+(Q3039*'Football Field'!$F$9)+(R3039*'Football Field'!$F$10)+(S3039*'Football Field'!$F$11)</f>
        <v>135512306.67972767</v>
      </c>
    </row>
    <row r="3040" spans="2:20" x14ac:dyDescent="0.3">
      <c r="B3040" s="62">
        <f t="shared" si="432"/>
        <v>3013</v>
      </c>
      <c r="C3040" s="62">
        <v>0.68604370569403483</v>
      </c>
      <c r="D3040" s="62">
        <v>0.76133611805096857</v>
      </c>
      <c r="E3040" s="62">
        <v>0.26595577219019928</v>
      </c>
      <c r="F3040" s="62">
        <v>0.53073773236894506</v>
      </c>
      <c r="G3040" s="62">
        <v>0.37928937073062363</v>
      </c>
      <c r="H3040" s="62">
        <v>0.44586541955913361</v>
      </c>
      <c r="I3040" s="62">
        <v>0.35743586183107301</v>
      </c>
      <c r="J3040" s="62">
        <v>4.5704494884298619E-2</v>
      </c>
      <c r="K3040" s="62"/>
      <c r="L3040" s="65">
        <f t="shared" si="424"/>
        <v>0.19757226532041086</v>
      </c>
      <c r="M3040" s="65">
        <f t="shared" si="425"/>
        <v>0.21925556675927316</v>
      </c>
      <c r="N3040" s="65">
        <f t="shared" si="426"/>
        <v>7.6592036266114064E-2</v>
      </c>
      <c r="O3040" s="65">
        <f t="shared" si="427"/>
        <v>0.15284602891162735</v>
      </c>
      <c r="P3040" s="65">
        <f t="shared" si="428"/>
        <v>0.10923073787462638</v>
      </c>
      <c r="Q3040" s="65">
        <f t="shared" si="429"/>
        <v>0.12840383234945171</v>
      </c>
      <c r="R3040" s="65">
        <f t="shared" si="430"/>
        <v>0.10293719240128656</v>
      </c>
      <c r="S3040" s="65">
        <f t="shared" si="431"/>
        <v>1.3162340117210004E-2</v>
      </c>
      <c r="T3040" s="66">
        <f>(L3040*'Football Field'!$F$4)+(M3040*'Football Field'!$F$5)+(N3040*'Football Field'!$F$6)+(O3040*'Football Field'!$F$7)+(P3040*'Football Field'!$F$8)+(Q3040*'Football Field'!$F$9)+(R3040*'Football Field'!$F$10)+(S3040*'Football Field'!$F$11)</f>
        <v>132762304.66407989</v>
      </c>
    </row>
    <row r="3041" spans="2:20" x14ac:dyDescent="0.3">
      <c r="B3041" s="62">
        <f t="shared" si="432"/>
        <v>3014</v>
      </c>
      <c r="C3041" s="62">
        <v>0.61385497697649238</v>
      </c>
      <c r="D3041" s="62">
        <v>0.51310510810722865</v>
      </c>
      <c r="E3041" s="62">
        <v>0.49832840128455769</v>
      </c>
      <c r="F3041" s="62">
        <v>0.2475255438932199</v>
      </c>
      <c r="G3041" s="62">
        <v>0.12760472462545225</v>
      </c>
      <c r="H3041" s="62">
        <v>0.43315478700459953</v>
      </c>
      <c r="I3041" s="62">
        <v>0.42603063300960864</v>
      </c>
      <c r="J3041" s="62">
        <v>0.79925050261454877</v>
      </c>
      <c r="K3041" s="62"/>
      <c r="L3041" s="65">
        <f t="shared" si="424"/>
        <v>0.16777244003396388</v>
      </c>
      <c r="M3041" s="65">
        <f t="shared" si="425"/>
        <v>0.14023653665731736</v>
      </c>
      <c r="N3041" s="65">
        <f t="shared" si="426"/>
        <v>0.13619792126396044</v>
      </c>
      <c r="O3041" s="65">
        <f t="shared" si="427"/>
        <v>6.7651100059892236E-2</v>
      </c>
      <c r="P3041" s="65">
        <f t="shared" si="428"/>
        <v>3.4875592466026395E-2</v>
      </c>
      <c r="Q3041" s="65">
        <f t="shared" si="429"/>
        <v>0.11838534874489831</v>
      </c>
      <c r="R3041" s="65">
        <f t="shared" si="430"/>
        <v>0.11643824927719602</v>
      </c>
      <c r="S3041" s="65">
        <f t="shared" si="431"/>
        <v>0.21844281149674535</v>
      </c>
      <c r="T3041" s="66">
        <f>(L3041*'Football Field'!$F$4)+(M3041*'Football Field'!$F$5)+(N3041*'Football Field'!$F$6)+(O3041*'Football Field'!$F$7)+(P3041*'Football Field'!$F$8)+(Q3041*'Football Field'!$F$9)+(R3041*'Football Field'!$F$10)+(S3041*'Football Field'!$F$11)</f>
        <v>131480703.96957412</v>
      </c>
    </row>
    <row r="3042" spans="2:20" x14ac:dyDescent="0.3">
      <c r="B3042" s="62">
        <f t="shared" si="432"/>
        <v>3015</v>
      </c>
      <c r="C3042" s="62">
        <v>0.29539243727453557</v>
      </c>
      <c r="D3042" s="62">
        <v>0.14093771342213679</v>
      </c>
      <c r="E3042" s="62">
        <v>2.2409405209177224E-3</v>
      </c>
      <c r="F3042" s="62">
        <v>0.70987695027519326</v>
      </c>
      <c r="G3042" s="62">
        <v>0.93654794490822668</v>
      </c>
      <c r="H3042" s="62">
        <v>0.27479589981360231</v>
      </c>
      <c r="I3042" s="62">
        <v>0.52115247241101825</v>
      </c>
      <c r="J3042" s="62">
        <v>0.54923781693698703</v>
      </c>
      <c r="K3042" s="62"/>
      <c r="L3042" s="65">
        <f t="shared" si="424"/>
        <v>8.6115670292667576E-2</v>
      </c>
      <c r="M3042" s="65">
        <f t="shared" si="425"/>
        <v>4.1087530110268916E-2</v>
      </c>
      <c r="N3042" s="65">
        <f t="shared" si="426"/>
        <v>6.5330073046343778E-4</v>
      </c>
      <c r="O3042" s="65">
        <f t="shared" si="427"/>
        <v>0.20695021836814234</v>
      </c>
      <c r="P3042" s="65">
        <f t="shared" si="428"/>
        <v>0.27303154671504126</v>
      </c>
      <c r="Q3042" s="65">
        <f t="shared" si="429"/>
        <v>8.0111167789078244E-2</v>
      </c>
      <c r="R3042" s="65">
        <f t="shared" si="430"/>
        <v>0.15193142688566941</v>
      </c>
      <c r="S3042" s="65">
        <f t="shared" si="431"/>
        <v>0.16011913910866882</v>
      </c>
      <c r="T3042" s="66">
        <f>(L3042*'Football Field'!$F$4)+(M3042*'Football Field'!$F$5)+(N3042*'Football Field'!$F$6)+(O3042*'Football Field'!$F$7)+(P3042*'Football Field'!$F$8)+(Q3042*'Football Field'!$F$9)+(R3042*'Football Field'!$F$10)+(S3042*'Football Field'!$F$11)</f>
        <v>153633701.05234513</v>
      </c>
    </row>
    <row r="3043" spans="2:20" x14ac:dyDescent="0.3">
      <c r="B3043" s="62">
        <f t="shared" si="432"/>
        <v>3016</v>
      </c>
      <c r="C3043" s="62">
        <v>0.42759875437540329</v>
      </c>
      <c r="D3043" s="62">
        <v>1.6029617560074927E-2</v>
      </c>
      <c r="E3043" s="62">
        <v>0.73281358819059395</v>
      </c>
      <c r="F3043" s="62">
        <v>0.24740191121033916</v>
      </c>
      <c r="G3043" s="62">
        <v>0.53451936782711373</v>
      </c>
      <c r="H3043" s="62">
        <v>0.50775594389601553</v>
      </c>
      <c r="I3043" s="62">
        <v>0.1813480519075189</v>
      </c>
      <c r="J3043" s="62">
        <v>0.43305684463834615</v>
      </c>
      <c r="K3043" s="62"/>
      <c r="L3043" s="65">
        <f t="shared" si="424"/>
        <v>0.13880714557835103</v>
      </c>
      <c r="M3043" s="65">
        <f t="shared" si="425"/>
        <v>5.2035358743659664E-3</v>
      </c>
      <c r="N3043" s="65">
        <f t="shared" si="426"/>
        <v>0.23788601200756154</v>
      </c>
      <c r="O3043" s="65">
        <f t="shared" si="427"/>
        <v>8.0311630364541642E-2</v>
      </c>
      <c r="P3043" s="65">
        <f t="shared" si="428"/>
        <v>0.17351572460215345</v>
      </c>
      <c r="Q3043" s="65">
        <f t="shared" si="429"/>
        <v>0.16482777955141181</v>
      </c>
      <c r="R3043" s="65">
        <f t="shared" si="430"/>
        <v>5.8869220697910722E-2</v>
      </c>
      <c r="S3043" s="65">
        <f t="shared" si="431"/>
        <v>0.14057895132370393</v>
      </c>
      <c r="T3043" s="66">
        <f>(L3043*'Football Field'!$F$4)+(M3043*'Football Field'!$F$5)+(N3043*'Football Field'!$F$6)+(O3043*'Football Field'!$F$7)+(P3043*'Football Field'!$F$8)+(Q3043*'Football Field'!$F$9)+(R3043*'Football Field'!$F$10)+(S3043*'Football Field'!$F$11)</f>
        <v>137574965.47274092</v>
      </c>
    </row>
    <row r="3044" spans="2:20" x14ac:dyDescent="0.3">
      <c r="B3044" s="62">
        <f t="shared" si="432"/>
        <v>3017</v>
      </c>
      <c r="C3044" s="62">
        <v>0.66717308881626491</v>
      </c>
      <c r="D3044" s="62">
        <v>0.51518948036933621</v>
      </c>
      <c r="E3044" s="62">
        <v>0.91485203583651198</v>
      </c>
      <c r="F3044" s="62">
        <v>0.64892999759696512</v>
      </c>
      <c r="G3044" s="62">
        <v>0.23055838993999034</v>
      </c>
      <c r="H3044" s="62">
        <v>0.74349462134988187</v>
      </c>
      <c r="I3044" s="62">
        <v>0.10174550223666812</v>
      </c>
      <c r="J3044" s="62">
        <v>0.37094648516283468</v>
      </c>
      <c r="K3044" s="62"/>
      <c r="L3044" s="65">
        <f t="shared" si="424"/>
        <v>0.15912011816577851</v>
      </c>
      <c r="M3044" s="65">
        <f t="shared" si="425"/>
        <v>0.12287217870190614</v>
      </c>
      <c r="N3044" s="65">
        <f t="shared" si="426"/>
        <v>0.21819130070847059</v>
      </c>
      <c r="O3044" s="65">
        <f t="shared" si="427"/>
        <v>0.15476915905309241</v>
      </c>
      <c r="P3044" s="65">
        <f t="shared" si="428"/>
        <v>5.4987946705785239E-2</v>
      </c>
      <c r="Q3044" s="65">
        <f t="shared" si="429"/>
        <v>0.17732272777176472</v>
      </c>
      <c r="R3044" s="65">
        <f t="shared" si="430"/>
        <v>2.4266201095520603E-2</v>
      </c>
      <c r="S3044" s="65">
        <f t="shared" si="431"/>
        <v>8.8470367797681901E-2</v>
      </c>
      <c r="T3044" s="66">
        <f>(L3044*'Football Field'!$F$4)+(M3044*'Football Field'!$F$5)+(N3044*'Football Field'!$F$6)+(O3044*'Football Field'!$F$7)+(P3044*'Football Field'!$F$8)+(Q3044*'Football Field'!$F$9)+(R3044*'Football Field'!$F$10)+(S3044*'Football Field'!$F$11)</f>
        <v>122190432.69374113</v>
      </c>
    </row>
    <row r="3045" spans="2:20" x14ac:dyDescent="0.3">
      <c r="B3045" s="62">
        <f t="shared" si="432"/>
        <v>3018</v>
      </c>
      <c r="C3045" s="62">
        <v>0.95305836261537247</v>
      </c>
      <c r="D3045" s="62">
        <v>0.75289079069120779</v>
      </c>
      <c r="E3045" s="62">
        <v>0.47332009603872127</v>
      </c>
      <c r="F3045" s="62">
        <v>0.78820153255158676</v>
      </c>
      <c r="G3045" s="62">
        <v>0.46014689270693454</v>
      </c>
      <c r="H3045" s="62">
        <v>0.62383194873953685</v>
      </c>
      <c r="I3045" s="62">
        <v>0.76918378754083039</v>
      </c>
      <c r="J3045" s="62">
        <v>0.15343954092127809</v>
      </c>
      <c r="K3045" s="62"/>
      <c r="L3045" s="65">
        <f t="shared" si="424"/>
        <v>0.19160522409898215</v>
      </c>
      <c r="M3045" s="65">
        <f t="shared" si="425"/>
        <v>0.15136303749182581</v>
      </c>
      <c r="N3045" s="65">
        <f t="shared" si="426"/>
        <v>9.5157449563926771E-2</v>
      </c>
      <c r="O3045" s="65">
        <f t="shared" si="427"/>
        <v>0.15846199687632015</v>
      </c>
      <c r="P3045" s="65">
        <f t="shared" si="428"/>
        <v>9.2509075995741541E-2</v>
      </c>
      <c r="Q3045" s="65">
        <f t="shared" si="429"/>
        <v>0.12541672685220687</v>
      </c>
      <c r="R3045" s="65">
        <f t="shared" si="430"/>
        <v>0.15463862210980142</v>
      </c>
      <c r="S3045" s="65">
        <f t="shared" si="431"/>
        <v>3.0847867011195167E-2</v>
      </c>
      <c r="T3045" s="66">
        <f>(L3045*'Football Field'!$F$4)+(M3045*'Football Field'!$F$5)+(N3045*'Football Field'!$F$6)+(O3045*'Football Field'!$F$7)+(P3045*'Football Field'!$F$8)+(Q3045*'Football Field'!$F$9)+(R3045*'Football Field'!$F$10)+(S3045*'Football Field'!$F$11)</f>
        <v>139476092.88164529</v>
      </c>
    </row>
    <row r="3046" spans="2:20" x14ac:dyDescent="0.3">
      <c r="B3046" s="62">
        <f t="shared" si="432"/>
        <v>3019</v>
      </c>
      <c r="C3046" s="62">
        <v>0.5399691744803583</v>
      </c>
      <c r="D3046" s="62">
        <v>0.59627215354498497</v>
      </c>
      <c r="E3046" s="62">
        <v>0.65497571119604925</v>
      </c>
      <c r="F3046" s="62">
        <v>0.99438425924241636</v>
      </c>
      <c r="G3046" s="62">
        <v>0.57971168864315037</v>
      </c>
      <c r="H3046" s="62">
        <v>0.40199399522923762</v>
      </c>
      <c r="I3046" s="62">
        <v>0.62257907704548854</v>
      </c>
      <c r="J3046" s="62">
        <v>0.47044885511915224</v>
      </c>
      <c r="K3046" s="62"/>
      <c r="L3046" s="65">
        <f t="shared" si="424"/>
        <v>0.11109711243753123</v>
      </c>
      <c r="M3046" s="65">
        <f t="shared" si="425"/>
        <v>0.12268128925971819</v>
      </c>
      <c r="N3046" s="65">
        <f t="shared" si="426"/>
        <v>0.13475937825640891</v>
      </c>
      <c r="O3046" s="65">
        <f t="shared" si="427"/>
        <v>0.20459171574281129</v>
      </c>
      <c r="P3046" s="65">
        <f t="shared" si="428"/>
        <v>0.11927402099669658</v>
      </c>
      <c r="Q3046" s="65">
        <f t="shared" si="429"/>
        <v>8.2709114145588236E-2</v>
      </c>
      <c r="R3046" s="65">
        <f t="shared" si="430"/>
        <v>0.12809386348829999</v>
      </c>
      <c r="S3046" s="65">
        <f t="shared" si="431"/>
        <v>9.6793505672945562E-2</v>
      </c>
      <c r="T3046" s="66">
        <f>(L3046*'Football Field'!$F$4)+(M3046*'Football Field'!$F$5)+(N3046*'Football Field'!$F$6)+(O3046*'Football Field'!$F$7)+(P3046*'Football Field'!$F$8)+(Q3046*'Football Field'!$F$9)+(R3046*'Football Field'!$F$10)+(S3046*'Football Field'!$F$11)</f>
        <v>140340288.09065303</v>
      </c>
    </row>
    <row r="3047" spans="2:20" x14ac:dyDescent="0.3">
      <c r="B3047" s="62">
        <f t="shared" si="432"/>
        <v>3020</v>
      </c>
      <c r="C3047" s="62">
        <v>0.74135218855264318</v>
      </c>
      <c r="D3047" s="62">
        <v>0.28156899166497773</v>
      </c>
      <c r="E3047" s="62">
        <v>0.54225194126734222</v>
      </c>
      <c r="F3047" s="62">
        <v>0.70241198499784119</v>
      </c>
      <c r="G3047" s="62">
        <v>0.94030348003926323</v>
      </c>
      <c r="H3047" s="62">
        <v>0.56397584245282573</v>
      </c>
      <c r="I3047" s="62">
        <v>0.34341711700547839</v>
      </c>
      <c r="J3047" s="62">
        <v>0.48673782778677155</v>
      </c>
      <c r="K3047" s="62"/>
      <c r="L3047" s="65">
        <f t="shared" ref="L3047:L3110" si="433">C3047/SUM($C3047:$J3047)</f>
        <v>0.16109280042986512</v>
      </c>
      <c r="M3047" s="65">
        <f t="shared" ref="M3047:M3110" si="434">D3047/SUM($C3047:$J3047)</f>
        <v>6.1183791026609619E-2</v>
      </c>
      <c r="N3047" s="65">
        <f t="shared" ref="N3047:N3110" si="435">E3047/SUM($C3047:$J3047)</f>
        <v>0.11782913048092257</v>
      </c>
      <c r="O3047" s="65">
        <f t="shared" ref="O3047:O3110" si="436">F3047/SUM($C3047:$J3047)</f>
        <v>0.15263125335842676</v>
      </c>
      <c r="P3047" s="65">
        <f t="shared" ref="P3047:P3110" si="437">G3047/SUM($C3047:$J3047)</f>
        <v>0.20432410289258413</v>
      </c>
      <c r="Q3047" s="65">
        <f t="shared" ref="Q3047:Q3110" si="438">H3047/SUM($C3047:$J3047)</f>
        <v>0.12254964541602173</v>
      </c>
      <c r="R3047" s="65">
        <f t="shared" ref="R3047:R3110" si="439">I3047/SUM($C3047:$J3047)</f>
        <v>7.4623135870104426E-2</v>
      </c>
      <c r="S3047" s="65">
        <f t="shared" ref="S3047:S3110" si="440">J3047/SUM($C3047:$J3047)</f>
        <v>0.10576614052546575</v>
      </c>
      <c r="T3047" s="66">
        <f>(L3047*'Football Field'!$F$4)+(M3047*'Football Field'!$F$5)+(N3047*'Football Field'!$F$6)+(O3047*'Football Field'!$F$7)+(P3047*'Football Field'!$F$8)+(Q3047*'Football Field'!$F$9)+(R3047*'Football Field'!$F$10)+(S3047*'Football Field'!$F$11)</f>
        <v>139104292.99589998</v>
      </c>
    </row>
    <row r="3048" spans="2:20" x14ac:dyDescent="0.3">
      <c r="B3048" s="62">
        <f t="shared" si="432"/>
        <v>3021</v>
      </c>
      <c r="C3048" s="62">
        <v>0.26901376612296579</v>
      </c>
      <c r="D3048" s="62">
        <v>0.57819487960438398</v>
      </c>
      <c r="E3048" s="62">
        <v>6.2846271264546782E-2</v>
      </c>
      <c r="F3048" s="62">
        <v>0.22086023988653214</v>
      </c>
      <c r="G3048" s="62">
        <v>0.17908032870575208</v>
      </c>
      <c r="H3048" s="62">
        <v>4.0806997530043687E-2</v>
      </c>
      <c r="I3048" s="62">
        <v>0.69318391686041581</v>
      </c>
      <c r="J3048" s="62">
        <v>0.61646548907721266</v>
      </c>
      <c r="K3048" s="62"/>
      <c r="L3048" s="65">
        <f t="shared" si="433"/>
        <v>0.10111581691441089</v>
      </c>
      <c r="M3048" s="65">
        <f t="shared" si="434"/>
        <v>0.21732957546939302</v>
      </c>
      <c r="N3048" s="65">
        <f t="shared" si="435"/>
        <v>2.3622404721231133E-2</v>
      </c>
      <c r="O3048" s="65">
        <f t="shared" si="436"/>
        <v>8.3016062344673167E-2</v>
      </c>
      <c r="P3048" s="65">
        <f t="shared" si="437"/>
        <v>6.7311996673457511E-2</v>
      </c>
      <c r="Q3048" s="65">
        <f t="shared" si="438"/>
        <v>1.5338370785042355E-2</v>
      </c>
      <c r="R3048" s="65">
        <f t="shared" si="439"/>
        <v>0.26055119422116541</v>
      </c>
      <c r="S3048" s="65">
        <f t="shared" si="440"/>
        <v>0.23171457887062641</v>
      </c>
      <c r="T3048" s="66">
        <f>(L3048*'Football Field'!$F$4)+(M3048*'Football Field'!$F$5)+(N3048*'Football Field'!$F$6)+(O3048*'Football Field'!$F$7)+(P3048*'Football Field'!$F$8)+(Q3048*'Football Field'!$F$9)+(R3048*'Football Field'!$F$10)+(S3048*'Football Field'!$F$11)</f>
        <v>151484472.79274976</v>
      </c>
    </row>
    <row r="3049" spans="2:20" x14ac:dyDescent="0.3">
      <c r="B3049" s="62">
        <f t="shared" si="432"/>
        <v>3022</v>
      </c>
      <c r="C3049" s="62">
        <v>0.80388827998375922</v>
      </c>
      <c r="D3049" s="62">
        <v>0.43867885582242794</v>
      </c>
      <c r="E3049" s="62">
        <v>0.2837762880435768</v>
      </c>
      <c r="F3049" s="62">
        <v>0.3198553745797641</v>
      </c>
      <c r="G3049" s="62">
        <v>0.16573407108936544</v>
      </c>
      <c r="H3049" s="62">
        <v>7.0664465385539721E-2</v>
      </c>
      <c r="I3049" s="62">
        <v>0.46138241871506547</v>
      </c>
      <c r="J3049" s="62">
        <v>0.99606581160653762</v>
      </c>
      <c r="K3049" s="62"/>
      <c r="L3049" s="65">
        <f t="shared" si="433"/>
        <v>0.22708416181994256</v>
      </c>
      <c r="M3049" s="65">
        <f t="shared" si="434"/>
        <v>0.12391898571351234</v>
      </c>
      <c r="N3049" s="65">
        <f t="shared" si="435"/>
        <v>8.0161761427908998E-2</v>
      </c>
      <c r="O3049" s="65">
        <f t="shared" si="436"/>
        <v>9.0353462599948461E-2</v>
      </c>
      <c r="P3049" s="65">
        <f t="shared" si="437"/>
        <v>4.6816931600365749E-2</v>
      </c>
      <c r="Q3049" s="65">
        <f t="shared" si="438"/>
        <v>1.9961456451204663E-2</v>
      </c>
      <c r="R3049" s="65">
        <f t="shared" si="439"/>
        <v>0.13033233900920302</v>
      </c>
      <c r="S3049" s="65">
        <f t="shared" si="440"/>
        <v>0.28137090137791421</v>
      </c>
      <c r="T3049" s="66">
        <f>(L3049*'Football Field'!$F$4)+(M3049*'Football Field'!$F$5)+(N3049*'Football Field'!$F$6)+(O3049*'Football Field'!$F$7)+(P3049*'Football Field'!$F$8)+(Q3049*'Football Field'!$F$9)+(R3049*'Football Field'!$F$10)+(S3049*'Football Field'!$F$11)</f>
        <v>133338704.64932543</v>
      </c>
    </row>
    <row r="3050" spans="2:20" x14ac:dyDescent="0.3">
      <c r="B3050" s="62">
        <f t="shared" si="432"/>
        <v>3023</v>
      </c>
      <c r="C3050" s="62">
        <v>0.48438606942140527</v>
      </c>
      <c r="D3050" s="62">
        <v>0.28042340085612039</v>
      </c>
      <c r="E3050" s="62">
        <v>4.0462540095684618E-2</v>
      </c>
      <c r="F3050" s="62">
        <v>0.70861839258207027</v>
      </c>
      <c r="G3050" s="62">
        <v>0.48234959724173609</v>
      </c>
      <c r="H3050" s="62">
        <v>0.19351428762107636</v>
      </c>
      <c r="I3050" s="62">
        <v>0.49194510220161702</v>
      </c>
      <c r="J3050" s="62">
        <v>0.44114374647101617</v>
      </c>
      <c r="K3050" s="62"/>
      <c r="L3050" s="65">
        <f t="shared" si="433"/>
        <v>0.15511059897991894</v>
      </c>
      <c r="M3050" s="65">
        <f t="shared" si="434"/>
        <v>8.9797466154910466E-2</v>
      </c>
      <c r="N3050" s="65">
        <f t="shared" si="435"/>
        <v>1.2956955673781977E-2</v>
      </c>
      <c r="O3050" s="65">
        <f t="shared" si="436"/>
        <v>0.22691450118060538</v>
      </c>
      <c r="P3050" s="65">
        <f t="shared" si="437"/>
        <v>0.15445847779077793</v>
      </c>
      <c r="Q3050" s="65">
        <f t="shared" si="438"/>
        <v>6.1967341670109227E-2</v>
      </c>
      <c r="R3050" s="65">
        <f t="shared" si="439"/>
        <v>0.15753116013199339</v>
      </c>
      <c r="S3050" s="65">
        <f t="shared" si="440"/>
        <v>0.14126349841790276</v>
      </c>
      <c r="T3050" s="66">
        <f>(L3050*'Football Field'!$F$4)+(M3050*'Football Field'!$F$5)+(N3050*'Football Field'!$F$6)+(O3050*'Football Field'!$F$7)+(P3050*'Football Field'!$F$8)+(Q3050*'Football Field'!$F$9)+(R3050*'Football Field'!$F$10)+(S3050*'Football Field'!$F$11)</f>
        <v>144520123.6582287</v>
      </c>
    </row>
    <row r="3051" spans="2:20" x14ac:dyDescent="0.3">
      <c r="B3051" s="62">
        <f t="shared" si="432"/>
        <v>3024</v>
      </c>
      <c r="C3051" s="62">
        <v>0.8462217274293371</v>
      </c>
      <c r="D3051" s="62">
        <v>0.98584342727546426</v>
      </c>
      <c r="E3051" s="62">
        <v>0.27674229035221287</v>
      </c>
      <c r="F3051" s="62">
        <v>0.85556437939240093</v>
      </c>
      <c r="G3051" s="62">
        <v>0.64914120487006444</v>
      </c>
      <c r="H3051" s="62">
        <v>0.86646145552467801</v>
      </c>
      <c r="I3051" s="62">
        <v>0.43652129133287576</v>
      </c>
      <c r="J3051" s="62">
        <v>0.74863752167580611</v>
      </c>
      <c r="K3051" s="62"/>
      <c r="L3051" s="65">
        <f t="shared" si="433"/>
        <v>0.1493736657088133</v>
      </c>
      <c r="M3051" s="65">
        <f t="shared" si="434"/>
        <v>0.17401945822688974</v>
      </c>
      <c r="N3051" s="65">
        <f t="shared" si="435"/>
        <v>4.8850093334450201E-2</v>
      </c>
      <c r="O3051" s="65">
        <f t="shared" si="436"/>
        <v>0.1510228152472019</v>
      </c>
      <c r="P3051" s="65">
        <f t="shared" si="437"/>
        <v>0.11458533643261273</v>
      </c>
      <c r="Q3051" s="65">
        <f t="shared" si="438"/>
        <v>0.15294634918000577</v>
      </c>
      <c r="R3051" s="65">
        <f t="shared" si="439"/>
        <v>7.7054019452344247E-2</v>
      </c>
      <c r="S3051" s="65">
        <f t="shared" si="440"/>
        <v>0.13214826241768216</v>
      </c>
      <c r="T3051" s="66">
        <f>(L3051*'Football Field'!$F$4)+(M3051*'Football Field'!$F$5)+(N3051*'Football Field'!$F$6)+(O3051*'Football Field'!$F$7)+(P3051*'Football Field'!$F$8)+(Q3051*'Football Field'!$F$9)+(R3051*'Football Field'!$F$10)+(S3051*'Football Field'!$F$11)</f>
        <v>130167400.60333803</v>
      </c>
    </row>
    <row r="3052" spans="2:20" x14ac:dyDescent="0.3">
      <c r="B3052" s="62">
        <f t="shared" si="432"/>
        <v>3025</v>
      </c>
      <c r="C3052" s="62">
        <v>0.42046120396190401</v>
      </c>
      <c r="D3052" s="62">
        <v>0.64931901562885019</v>
      </c>
      <c r="E3052" s="62">
        <v>2.9966165583864113E-2</v>
      </c>
      <c r="F3052" s="62">
        <v>0.68694658505955264</v>
      </c>
      <c r="G3052" s="62">
        <v>0.32000052134913648</v>
      </c>
      <c r="H3052" s="62">
        <v>0.34630008447886207</v>
      </c>
      <c r="I3052" s="62">
        <v>0.22979342168026595</v>
      </c>
      <c r="J3052" s="62">
        <v>0.27649254408198853</v>
      </c>
      <c r="K3052" s="62"/>
      <c r="L3052" s="65">
        <f t="shared" si="433"/>
        <v>0.14208228659016298</v>
      </c>
      <c r="M3052" s="65">
        <f t="shared" si="434"/>
        <v>0.21941793820145117</v>
      </c>
      <c r="N3052" s="65">
        <f t="shared" si="435"/>
        <v>1.0126169278820374E-2</v>
      </c>
      <c r="O3052" s="65">
        <f t="shared" si="436"/>
        <v>0.2321330497341402</v>
      </c>
      <c r="P3052" s="65">
        <f t="shared" si="437"/>
        <v>0.10813460398940652</v>
      </c>
      <c r="Q3052" s="65">
        <f t="shared" si="438"/>
        <v>0.11702175464821575</v>
      </c>
      <c r="R3052" s="65">
        <f t="shared" si="439"/>
        <v>7.7651813028314365E-2</v>
      </c>
      <c r="S3052" s="65">
        <f t="shared" si="440"/>
        <v>9.3432384529488641E-2</v>
      </c>
      <c r="T3052" s="66">
        <f>(L3052*'Football Field'!$F$4)+(M3052*'Football Field'!$F$5)+(N3052*'Football Field'!$F$6)+(O3052*'Football Field'!$F$7)+(P3052*'Football Field'!$F$8)+(Q3052*'Football Field'!$F$9)+(R3052*'Football Field'!$F$10)+(S3052*'Football Field'!$F$11)</f>
        <v>128874961.30125068</v>
      </c>
    </row>
    <row r="3053" spans="2:20" x14ac:dyDescent="0.3">
      <c r="B3053" s="62">
        <f t="shared" si="432"/>
        <v>3026</v>
      </c>
      <c r="C3053" s="62">
        <v>0.40072899847780741</v>
      </c>
      <c r="D3053" s="62">
        <v>0.64411832986899265</v>
      </c>
      <c r="E3053" s="62">
        <v>0.15707520780954376</v>
      </c>
      <c r="F3053" s="62">
        <v>0.59990240580839516</v>
      </c>
      <c r="G3053" s="62">
        <v>0.50505384832354638</v>
      </c>
      <c r="H3053" s="62">
        <v>0.20336867747604781</v>
      </c>
      <c r="I3053" s="62">
        <v>0.902611323580917</v>
      </c>
      <c r="J3053" s="62">
        <v>0.43085469974764989</v>
      </c>
      <c r="K3053" s="62"/>
      <c r="L3053" s="65">
        <f t="shared" si="433"/>
        <v>0.10425568903780764</v>
      </c>
      <c r="M3053" s="65">
        <f t="shared" si="434"/>
        <v>0.16757709214321478</v>
      </c>
      <c r="N3053" s="65">
        <f t="shared" si="435"/>
        <v>4.0865482865342778E-2</v>
      </c>
      <c r="O3053" s="65">
        <f t="shared" si="436"/>
        <v>0.15607365304374501</v>
      </c>
      <c r="P3053" s="65">
        <f t="shared" si="437"/>
        <v>0.13139737118646225</v>
      </c>
      <c r="Q3053" s="65">
        <f t="shared" si="438"/>
        <v>5.2909426768492855E-2</v>
      </c>
      <c r="R3053" s="65">
        <f t="shared" si="439"/>
        <v>0.23482794065492993</v>
      </c>
      <c r="S3053" s="65">
        <f t="shared" si="440"/>
        <v>0.11209334430000481</v>
      </c>
      <c r="T3053" s="66">
        <f>(L3053*'Football Field'!$F$4)+(M3053*'Football Field'!$F$5)+(N3053*'Football Field'!$F$6)+(O3053*'Football Field'!$F$7)+(P3053*'Football Field'!$F$8)+(Q3053*'Football Field'!$F$9)+(R3053*'Football Field'!$F$10)+(S3053*'Football Field'!$F$11)</f>
        <v>153355454.66846728</v>
      </c>
    </row>
    <row r="3054" spans="2:20" x14ac:dyDescent="0.3">
      <c r="B3054" s="62">
        <f t="shared" si="432"/>
        <v>3027</v>
      </c>
      <c r="C3054" s="62">
        <v>0.4126489681513873</v>
      </c>
      <c r="D3054" s="62">
        <v>0.48390832483104562</v>
      </c>
      <c r="E3054" s="62">
        <v>0.16439309400794533</v>
      </c>
      <c r="F3054" s="62">
        <v>0.77759633407078665</v>
      </c>
      <c r="G3054" s="62">
        <v>0.77032891243769508</v>
      </c>
      <c r="H3054" s="62">
        <v>0.80306918004506977</v>
      </c>
      <c r="I3054" s="62">
        <v>0.63947638765132131</v>
      </c>
      <c r="J3054" s="62">
        <v>0.17128236394185159</v>
      </c>
      <c r="K3054" s="62"/>
      <c r="L3054" s="65">
        <f t="shared" si="433"/>
        <v>9.7721509877757531E-2</v>
      </c>
      <c r="M3054" s="65">
        <f t="shared" si="434"/>
        <v>0.11459680211185606</v>
      </c>
      <c r="N3054" s="65">
        <f t="shared" si="435"/>
        <v>3.8930768279635992E-2</v>
      </c>
      <c r="O3054" s="65">
        <f t="shared" si="436"/>
        <v>0.18414655968054905</v>
      </c>
      <c r="P3054" s="65">
        <f t="shared" si="437"/>
        <v>0.18242552444305526</v>
      </c>
      <c r="Q3054" s="65">
        <f t="shared" si="438"/>
        <v>0.19017891444600984</v>
      </c>
      <c r="R3054" s="65">
        <f t="shared" si="439"/>
        <v>0.15143766967941516</v>
      </c>
      <c r="S3054" s="65">
        <f t="shared" si="440"/>
        <v>4.0562251481721143E-2</v>
      </c>
      <c r="T3054" s="66">
        <f>(L3054*'Football Field'!$F$4)+(M3054*'Football Field'!$F$5)+(N3054*'Football Field'!$F$6)+(O3054*'Football Field'!$F$7)+(P3054*'Football Field'!$F$8)+(Q3054*'Football Field'!$F$9)+(R3054*'Football Field'!$F$10)+(S3054*'Football Field'!$F$11)</f>
        <v>145758196.29091525</v>
      </c>
    </row>
    <row r="3055" spans="2:20" x14ac:dyDescent="0.3">
      <c r="B3055" s="62">
        <f t="shared" si="432"/>
        <v>3028</v>
      </c>
      <c r="C3055" s="62">
        <v>5.0733251546465463E-2</v>
      </c>
      <c r="D3055" s="62">
        <v>0.33453995863588881</v>
      </c>
      <c r="E3055" s="62">
        <v>0.76143693368835563</v>
      </c>
      <c r="F3055" s="62">
        <v>1.6268637428201282E-2</v>
      </c>
      <c r="G3055" s="62">
        <v>0.9821914461515866</v>
      </c>
      <c r="H3055" s="62">
        <v>0.3814626653889206</v>
      </c>
      <c r="I3055" s="62">
        <v>3.1927113292607001E-2</v>
      </c>
      <c r="J3055" s="62">
        <v>0.46986998148440806</v>
      </c>
      <c r="K3055" s="62"/>
      <c r="L3055" s="65">
        <f t="shared" si="433"/>
        <v>1.6752327692540037E-2</v>
      </c>
      <c r="M3055" s="65">
        <f t="shared" si="434"/>
        <v>0.11046646612398425</v>
      </c>
      <c r="N3055" s="65">
        <f t="shared" si="435"/>
        <v>0.25142959777903096</v>
      </c>
      <c r="O3055" s="65">
        <f t="shared" si="436"/>
        <v>5.3719707884037071E-3</v>
      </c>
      <c r="P3055" s="65">
        <f t="shared" si="437"/>
        <v>0.32432364299913485</v>
      </c>
      <c r="Q3055" s="65">
        <f t="shared" si="438"/>
        <v>0.1259605363005786</v>
      </c>
      <c r="R3055" s="65">
        <f t="shared" si="439"/>
        <v>1.0542463726472232E-2</v>
      </c>
      <c r="S3055" s="65">
        <f t="shared" si="440"/>
        <v>0.15515299458985529</v>
      </c>
      <c r="T3055" s="66">
        <f>(L3055*'Football Field'!$F$4)+(M3055*'Football Field'!$F$5)+(N3055*'Football Field'!$F$6)+(O3055*'Football Field'!$F$7)+(P3055*'Football Field'!$F$8)+(Q3055*'Football Field'!$F$9)+(R3055*'Football Field'!$F$10)+(S3055*'Football Field'!$F$11)</f>
        <v>143417096.38396305</v>
      </c>
    </row>
    <row r="3056" spans="2:20" x14ac:dyDescent="0.3">
      <c r="B3056" s="62">
        <f t="shared" si="432"/>
        <v>3029</v>
      </c>
      <c r="C3056" s="62">
        <v>0.62845851220143212</v>
      </c>
      <c r="D3056" s="62">
        <v>0.71090606950481994</v>
      </c>
      <c r="E3056" s="62">
        <v>0.38842707150114297</v>
      </c>
      <c r="F3056" s="62">
        <v>0.25233682695714243</v>
      </c>
      <c r="G3056" s="62">
        <v>0.93016621220389484</v>
      </c>
      <c r="H3056" s="62">
        <v>0.32733586148835081</v>
      </c>
      <c r="I3056" s="62">
        <v>0.87311864933361216</v>
      </c>
      <c r="J3056" s="62">
        <v>0.78412501592444406</v>
      </c>
      <c r="K3056" s="62"/>
      <c r="L3056" s="65">
        <f t="shared" si="433"/>
        <v>0.12839114634391544</v>
      </c>
      <c r="M3056" s="65">
        <f t="shared" si="434"/>
        <v>0.14523479821579072</v>
      </c>
      <c r="N3056" s="65">
        <f t="shared" si="435"/>
        <v>7.9353841204807068E-2</v>
      </c>
      <c r="O3056" s="65">
        <f t="shared" si="436"/>
        <v>5.1551238226254882E-2</v>
      </c>
      <c r="P3056" s="65">
        <f t="shared" si="437"/>
        <v>0.19002862393716433</v>
      </c>
      <c r="Q3056" s="65">
        <f t="shared" si="438"/>
        <v>6.6873191595011872E-2</v>
      </c>
      <c r="R3056" s="65">
        <f t="shared" si="439"/>
        <v>0.17837407260109367</v>
      </c>
      <c r="S3056" s="65">
        <f t="shared" si="440"/>
        <v>0.16019308787596193</v>
      </c>
      <c r="T3056" s="66">
        <f>(L3056*'Football Field'!$F$4)+(M3056*'Football Field'!$F$5)+(N3056*'Football Field'!$F$6)+(O3056*'Football Field'!$F$7)+(P3056*'Football Field'!$F$8)+(Q3056*'Football Field'!$F$9)+(R3056*'Football Field'!$F$10)+(S3056*'Football Field'!$F$11)</f>
        <v>150918804.98299697</v>
      </c>
    </row>
    <row r="3057" spans="2:20" x14ac:dyDescent="0.3">
      <c r="B3057" s="62">
        <f t="shared" si="432"/>
        <v>3030</v>
      </c>
      <c r="C3057" s="62">
        <v>0.26599915086340642</v>
      </c>
      <c r="D3057" s="62">
        <v>0.48359705413957421</v>
      </c>
      <c r="E3057" s="62">
        <v>0.59255383769684511</v>
      </c>
      <c r="F3057" s="62">
        <v>0.98617065180882035</v>
      </c>
      <c r="G3057" s="62">
        <v>0.15047471482788488</v>
      </c>
      <c r="H3057" s="62">
        <v>0.28831009057300105</v>
      </c>
      <c r="I3057" s="62">
        <v>0.43073400713419008</v>
      </c>
      <c r="J3057" s="62">
        <v>0.74598625872347746</v>
      </c>
      <c r="K3057" s="62"/>
      <c r="L3057" s="65">
        <f t="shared" si="433"/>
        <v>6.7446983376473063E-2</v>
      </c>
      <c r="M3057" s="65">
        <f t="shared" si="434"/>
        <v>0.12262130298382977</v>
      </c>
      <c r="N3057" s="65">
        <f t="shared" si="435"/>
        <v>0.15024848279056124</v>
      </c>
      <c r="O3057" s="65">
        <f t="shared" si="436"/>
        <v>0.2500543153728747</v>
      </c>
      <c r="P3057" s="65">
        <f t="shared" si="437"/>
        <v>3.8154503714139809E-2</v>
      </c>
      <c r="Q3057" s="65">
        <f t="shared" si="438"/>
        <v>7.3104165269054569E-2</v>
      </c>
      <c r="R3057" s="65">
        <f t="shared" si="439"/>
        <v>0.10921730135063373</v>
      </c>
      <c r="S3057" s="65">
        <f t="shared" si="440"/>
        <v>0.18915294514243314</v>
      </c>
      <c r="T3057" s="66">
        <f>(L3057*'Football Field'!$F$4)+(M3057*'Football Field'!$F$5)+(N3057*'Football Field'!$F$6)+(O3057*'Football Field'!$F$7)+(P3057*'Football Field'!$F$8)+(Q3057*'Football Field'!$F$9)+(R3057*'Football Field'!$F$10)+(S3057*'Football Field'!$F$11)</f>
        <v>132723469.04759219</v>
      </c>
    </row>
    <row r="3058" spans="2:20" x14ac:dyDescent="0.3">
      <c r="B3058" s="62">
        <f t="shared" si="432"/>
        <v>3031</v>
      </c>
      <c r="C3058" s="62">
        <v>0.55005142601932622</v>
      </c>
      <c r="D3058" s="62">
        <v>0.98303361119707311</v>
      </c>
      <c r="E3058" s="62">
        <v>0.49756937883454433</v>
      </c>
      <c r="F3058" s="62">
        <v>0.63321039987065897</v>
      </c>
      <c r="G3058" s="62">
        <v>0.43601332825764927</v>
      </c>
      <c r="H3058" s="62">
        <v>0.79414419550569326</v>
      </c>
      <c r="I3058" s="62">
        <v>0.59913695434342495</v>
      </c>
      <c r="J3058" s="62">
        <v>0.1182853004358968</v>
      </c>
      <c r="K3058" s="62"/>
      <c r="L3058" s="65">
        <f t="shared" si="433"/>
        <v>0.11927963455955352</v>
      </c>
      <c r="M3058" s="65">
        <f t="shared" si="434"/>
        <v>0.21317259506427547</v>
      </c>
      <c r="N3058" s="65">
        <f t="shared" si="435"/>
        <v>0.10789880885305297</v>
      </c>
      <c r="O3058" s="65">
        <f t="shared" si="436"/>
        <v>0.13731280662697021</v>
      </c>
      <c r="P3058" s="65">
        <f t="shared" si="437"/>
        <v>9.4550269297619741E-2</v>
      </c>
      <c r="Q3058" s="65">
        <f t="shared" si="438"/>
        <v>0.17221158776558015</v>
      </c>
      <c r="R3058" s="65">
        <f t="shared" si="439"/>
        <v>0.12992391908224357</v>
      </c>
      <c r="S3058" s="65">
        <f t="shared" si="440"/>
        <v>2.5650378750704379E-2</v>
      </c>
      <c r="T3058" s="66">
        <f>(L3058*'Football Field'!$F$4)+(M3058*'Football Field'!$F$5)+(N3058*'Football Field'!$F$6)+(O3058*'Football Field'!$F$7)+(P3058*'Football Field'!$F$8)+(Q3058*'Football Field'!$F$9)+(R3058*'Football Field'!$F$10)+(S3058*'Football Field'!$F$11)</f>
        <v>136505540.96340105</v>
      </c>
    </row>
    <row r="3059" spans="2:20" x14ac:dyDescent="0.3">
      <c r="B3059" s="62">
        <f t="shared" si="432"/>
        <v>3032</v>
      </c>
      <c r="C3059" s="62">
        <v>0.15074665749876659</v>
      </c>
      <c r="D3059" s="62">
        <v>0.90722871639573355</v>
      </c>
      <c r="E3059" s="62">
        <v>0.89820388343463553</v>
      </c>
      <c r="F3059" s="62">
        <v>0.97281103395445334</v>
      </c>
      <c r="G3059" s="62">
        <v>0.49575308319948452</v>
      </c>
      <c r="H3059" s="62">
        <v>0.46808861734636165</v>
      </c>
      <c r="I3059" s="62">
        <v>0.74373020085578312</v>
      </c>
      <c r="J3059" s="62">
        <v>0.24745766748954157</v>
      </c>
      <c r="K3059" s="62"/>
      <c r="L3059" s="65">
        <f t="shared" si="433"/>
        <v>3.0865283478469025E-2</v>
      </c>
      <c r="M3059" s="65">
        <f t="shared" si="434"/>
        <v>0.18575451008982408</v>
      </c>
      <c r="N3059" s="65">
        <f t="shared" si="435"/>
        <v>0.18390668120716777</v>
      </c>
      <c r="O3059" s="65">
        <f t="shared" si="436"/>
        <v>0.19918244843493416</v>
      </c>
      <c r="P3059" s="65">
        <f t="shared" si="437"/>
        <v>0.10150513253272184</v>
      </c>
      <c r="Q3059" s="65">
        <f t="shared" si="438"/>
        <v>9.5840850518083803E-2</v>
      </c>
      <c r="R3059" s="65">
        <f t="shared" si="439"/>
        <v>0.15227829168351725</v>
      </c>
      <c r="S3059" s="65">
        <f t="shared" si="440"/>
        <v>5.0666802055282199E-2</v>
      </c>
      <c r="T3059" s="66">
        <f>(L3059*'Football Field'!$F$4)+(M3059*'Football Field'!$F$5)+(N3059*'Football Field'!$F$6)+(O3059*'Football Field'!$F$7)+(P3059*'Football Field'!$F$8)+(Q3059*'Football Field'!$F$9)+(R3059*'Football Field'!$F$10)+(S3059*'Football Field'!$F$11)</f>
        <v>143314820.92444202</v>
      </c>
    </row>
    <row r="3060" spans="2:20" x14ac:dyDescent="0.3">
      <c r="B3060" s="62">
        <f t="shared" si="432"/>
        <v>3033</v>
      </c>
      <c r="C3060" s="62">
        <v>3.1403510504326992E-2</v>
      </c>
      <c r="D3060" s="62">
        <v>0.4133184012837432</v>
      </c>
      <c r="E3060" s="62">
        <v>0.76825909650641999</v>
      </c>
      <c r="F3060" s="62">
        <v>0.76667647795703864</v>
      </c>
      <c r="G3060" s="62">
        <v>0.80336132894295686</v>
      </c>
      <c r="H3060" s="62">
        <v>0.71988868596051903</v>
      </c>
      <c r="I3060" s="62">
        <v>0.30710338969232687</v>
      </c>
      <c r="J3060" s="62">
        <v>8.1293779475923644E-2</v>
      </c>
      <c r="K3060" s="62"/>
      <c r="L3060" s="65">
        <f t="shared" si="433"/>
        <v>8.0701752149667239E-3</v>
      </c>
      <c r="M3060" s="65">
        <f t="shared" si="434"/>
        <v>0.10621589320309076</v>
      </c>
      <c r="N3060" s="65">
        <f t="shared" si="435"/>
        <v>0.19742969558911452</v>
      </c>
      <c r="O3060" s="65">
        <f t="shared" si="436"/>
        <v>0.19702298917996311</v>
      </c>
      <c r="P3060" s="65">
        <f t="shared" si="437"/>
        <v>0.20645038027213136</v>
      </c>
      <c r="Q3060" s="65">
        <f t="shared" si="438"/>
        <v>0.18499931178627477</v>
      </c>
      <c r="R3060" s="65">
        <f t="shared" si="439"/>
        <v>7.8920417626105702E-2</v>
      </c>
      <c r="S3060" s="65">
        <f t="shared" si="440"/>
        <v>2.0891137128353013E-2</v>
      </c>
      <c r="T3060" s="66">
        <f>(L3060*'Football Field'!$F$4)+(M3060*'Football Field'!$F$5)+(N3060*'Football Field'!$F$6)+(O3060*'Football Field'!$F$7)+(P3060*'Football Field'!$F$8)+(Q3060*'Football Field'!$F$9)+(R3060*'Football Field'!$F$10)+(S3060*'Football Field'!$F$11)</f>
        <v>142207359.23197395</v>
      </c>
    </row>
    <row r="3061" spans="2:20" x14ac:dyDescent="0.3">
      <c r="B3061" s="62">
        <f t="shared" si="432"/>
        <v>3034</v>
      </c>
      <c r="C3061" s="62">
        <v>0.43436309444690191</v>
      </c>
      <c r="D3061" s="62">
        <v>0.16899137569825218</v>
      </c>
      <c r="E3061" s="62">
        <v>0.5368188248487995</v>
      </c>
      <c r="F3061" s="62">
        <v>0.3173156800507112</v>
      </c>
      <c r="G3061" s="62">
        <v>0.28338173631982277</v>
      </c>
      <c r="H3061" s="62">
        <v>0.73445424283040717</v>
      </c>
      <c r="I3061" s="62">
        <v>0.30295091447362588</v>
      </c>
      <c r="J3061" s="62">
        <v>0.921988167350974</v>
      </c>
      <c r="K3061" s="62"/>
      <c r="L3061" s="65">
        <f t="shared" si="433"/>
        <v>0.1173870540638937</v>
      </c>
      <c r="M3061" s="65">
        <f t="shared" si="434"/>
        <v>4.5670085716380981E-2</v>
      </c>
      <c r="N3061" s="65">
        <f t="shared" si="435"/>
        <v>0.1450758161102132</v>
      </c>
      <c r="O3061" s="65">
        <f t="shared" si="436"/>
        <v>8.5754875047257151E-2</v>
      </c>
      <c r="P3061" s="65">
        <f t="shared" si="437"/>
        <v>7.6584193333583447E-2</v>
      </c>
      <c r="Q3061" s="65">
        <f t="shared" si="438"/>
        <v>0.19848698246422589</v>
      </c>
      <c r="R3061" s="65">
        <f t="shared" si="439"/>
        <v>8.1872783002674837E-2</v>
      </c>
      <c r="S3061" s="65">
        <f t="shared" si="440"/>
        <v>0.24916821026177077</v>
      </c>
      <c r="T3061" s="66">
        <f>(L3061*'Football Field'!$F$4)+(M3061*'Football Field'!$F$5)+(N3061*'Football Field'!$F$6)+(O3061*'Football Field'!$F$7)+(P3061*'Football Field'!$F$8)+(Q3061*'Football Field'!$F$9)+(R3061*'Football Field'!$F$10)+(S3061*'Football Field'!$F$11)</f>
        <v>131245012.6242522</v>
      </c>
    </row>
    <row r="3062" spans="2:20" x14ac:dyDescent="0.3">
      <c r="B3062" s="62">
        <f t="shared" si="432"/>
        <v>3035</v>
      </c>
      <c r="C3062" s="62">
        <v>0.7837730318493813</v>
      </c>
      <c r="D3062" s="62">
        <v>0.73606561319052055</v>
      </c>
      <c r="E3062" s="62">
        <v>0.56537631253930654</v>
      </c>
      <c r="F3062" s="62">
        <v>0.52222875990062567</v>
      </c>
      <c r="G3062" s="62">
        <v>0.56949690274116604</v>
      </c>
      <c r="H3062" s="62">
        <v>6.7367761538840498E-2</v>
      </c>
      <c r="I3062" s="62">
        <v>0.69200704095028898</v>
      </c>
      <c r="J3062" s="62">
        <v>0.10865759149457421</v>
      </c>
      <c r="K3062" s="62"/>
      <c r="L3062" s="65">
        <f t="shared" si="433"/>
        <v>0.19376471217410127</v>
      </c>
      <c r="M3062" s="65">
        <f t="shared" si="434"/>
        <v>0.18197046324059124</v>
      </c>
      <c r="N3062" s="65">
        <f t="shared" si="435"/>
        <v>0.13977257958307224</v>
      </c>
      <c r="O3062" s="65">
        <f t="shared" si="436"/>
        <v>0.12910562272398815</v>
      </c>
      <c r="P3062" s="65">
        <f t="shared" si="437"/>
        <v>0.14079127369731953</v>
      </c>
      <c r="Q3062" s="65">
        <f t="shared" si="438"/>
        <v>1.6654687510217151E-2</v>
      </c>
      <c r="R3062" s="65">
        <f t="shared" si="439"/>
        <v>0.17107828371664599</v>
      </c>
      <c r="S3062" s="65">
        <f t="shared" si="440"/>
        <v>2.6862377354064441E-2</v>
      </c>
      <c r="T3062" s="66">
        <f>(L3062*'Football Field'!$F$4)+(M3062*'Football Field'!$F$5)+(N3062*'Football Field'!$F$6)+(O3062*'Football Field'!$F$7)+(P3062*'Football Field'!$F$8)+(Q3062*'Football Field'!$F$9)+(R3062*'Football Field'!$F$10)+(S3062*'Football Field'!$F$11)</f>
        <v>146537674.4936966</v>
      </c>
    </row>
    <row r="3063" spans="2:20" x14ac:dyDescent="0.3">
      <c r="B3063" s="62">
        <f t="shared" si="432"/>
        <v>3036</v>
      </c>
      <c r="C3063" s="62">
        <v>0.91152850556750153</v>
      </c>
      <c r="D3063" s="62">
        <v>0.13280420625163525</v>
      </c>
      <c r="E3063" s="62">
        <v>0.20960244895523295</v>
      </c>
      <c r="F3063" s="62">
        <v>0.37257508084292479</v>
      </c>
      <c r="G3063" s="62">
        <v>3.5266634005758468E-2</v>
      </c>
      <c r="H3063" s="62">
        <v>0.93494880951368287</v>
      </c>
      <c r="I3063" s="62">
        <v>0.17380265811917839</v>
      </c>
      <c r="J3063" s="62">
        <v>0.93698063757751238</v>
      </c>
      <c r="K3063" s="62"/>
      <c r="L3063" s="65">
        <f t="shared" si="433"/>
        <v>0.24586009373943449</v>
      </c>
      <c r="M3063" s="65">
        <f t="shared" si="434"/>
        <v>3.5820332988588374E-2</v>
      </c>
      <c r="N3063" s="65">
        <f t="shared" si="435"/>
        <v>5.6534576190862121E-2</v>
      </c>
      <c r="O3063" s="65">
        <f t="shared" si="436"/>
        <v>0.1004920238275922</v>
      </c>
      <c r="P3063" s="65">
        <f t="shared" si="437"/>
        <v>9.5122180925454516E-3</v>
      </c>
      <c r="Q3063" s="65">
        <f t="shared" si="438"/>
        <v>0.25217708557067653</v>
      </c>
      <c r="R3063" s="65">
        <f t="shared" si="439"/>
        <v>4.6878553502548374E-2</v>
      </c>
      <c r="S3063" s="65">
        <f t="shared" si="440"/>
        <v>0.25272511608775239</v>
      </c>
      <c r="T3063" s="66">
        <f>(L3063*'Football Field'!$F$4)+(M3063*'Football Field'!$F$5)+(N3063*'Football Field'!$F$6)+(O3063*'Football Field'!$F$7)+(P3063*'Football Field'!$F$8)+(Q3063*'Football Field'!$F$9)+(R3063*'Football Field'!$F$10)+(S3063*'Football Field'!$F$11)</f>
        <v>118116947.77988</v>
      </c>
    </row>
    <row r="3064" spans="2:20" x14ac:dyDescent="0.3">
      <c r="B3064" s="62">
        <f t="shared" si="432"/>
        <v>3037</v>
      </c>
      <c r="C3064" s="62">
        <v>0.84148334603536024</v>
      </c>
      <c r="D3064" s="62">
        <v>0.31310783851088531</v>
      </c>
      <c r="E3064" s="62">
        <v>0.3164742443172045</v>
      </c>
      <c r="F3064" s="62">
        <v>0.71084108764885301</v>
      </c>
      <c r="G3064" s="62">
        <v>8.1909577615164708E-2</v>
      </c>
      <c r="H3064" s="62">
        <v>0.94592618502270842</v>
      </c>
      <c r="I3064" s="62">
        <v>0.10216688457363843</v>
      </c>
      <c r="J3064" s="62">
        <v>4.8838845616805293E-2</v>
      </c>
      <c r="K3064" s="62"/>
      <c r="L3064" s="65">
        <f t="shared" si="433"/>
        <v>0.25038573070536752</v>
      </c>
      <c r="M3064" s="65">
        <f t="shared" si="434"/>
        <v>9.3166115888681941E-2</v>
      </c>
      <c r="N3064" s="65">
        <f t="shared" si="435"/>
        <v>9.4167799382047959E-2</v>
      </c>
      <c r="O3064" s="65">
        <f t="shared" si="436"/>
        <v>0.21151276015731998</v>
      </c>
      <c r="P3064" s="65">
        <f t="shared" si="437"/>
        <v>2.4372424646986673E-2</v>
      </c>
      <c r="Q3064" s="65">
        <f t="shared" si="438"/>
        <v>0.28146299049904061</v>
      </c>
      <c r="R3064" s="65">
        <f t="shared" si="439"/>
        <v>3.0400043171842459E-2</v>
      </c>
      <c r="S3064" s="65">
        <f t="shared" si="440"/>
        <v>1.4532135548713009E-2</v>
      </c>
      <c r="T3064" s="66">
        <f>(L3064*'Football Field'!$F$4)+(M3064*'Football Field'!$F$5)+(N3064*'Football Field'!$F$6)+(O3064*'Football Field'!$F$7)+(P3064*'Football Field'!$F$8)+(Q3064*'Football Field'!$F$9)+(R3064*'Football Field'!$F$10)+(S3064*'Football Field'!$F$11)</f>
        <v>116771377.71702267</v>
      </c>
    </row>
    <row r="3065" spans="2:20" x14ac:dyDescent="0.3">
      <c r="B3065" s="62">
        <f t="shared" si="432"/>
        <v>3038</v>
      </c>
      <c r="C3065" s="62">
        <v>0.76195910773727071</v>
      </c>
      <c r="D3065" s="62">
        <v>0.68773049197284275</v>
      </c>
      <c r="E3065" s="62">
        <v>0.93118346476291447</v>
      </c>
      <c r="F3065" s="62">
        <v>7.6633095788694483E-2</v>
      </c>
      <c r="G3065" s="62">
        <v>0.61887140380024608</v>
      </c>
      <c r="H3065" s="62">
        <v>0.48025203038535536</v>
      </c>
      <c r="I3065" s="62">
        <v>0.98606751059739806</v>
      </c>
      <c r="J3065" s="62">
        <v>0.9003394937502871</v>
      </c>
      <c r="K3065" s="62"/>
      <c r="L3065" s="65">
        <f t="shared" si="433"/>
        <v>0.13998787145872854</v>
      </c>
      <c r="M3065" s="65">
        <f t="shared" si="434"/>
        <v>0.12635051767336894</v>
      </c>
      <c r="N3065" s="65">
        <f t="shared" si="435"/>
        <v>0.17107793560841789</v>
      </c>
      <c r="O3065" s="65">
        <f t="shared" si="436"/>
        <v>1.4079107203809667E-2</v>
      </c>
      <c r="P3065" s="65">
        <f t="shared" si="437"/>
        <v>0.11369965874145566</v>
      </c>
      <c r="Q3065" s="65">
        <f t="shared" si="438"/>
        <v>8.8232372071809062E-2</v>
      </c>
      <c r="R3065" s="65">
        <f t="shared" si="439"/>
        <v>0.18116128611292007</v>
      </c>
      <c r="S3065" s="65">
        <f t="shared" si="440"/>
        <v>0.16541125112949012</v>
      </c>
      <c r="T3065" s="66">
        <f>(L3065*'Football Field'!$F$4)+(M3065*'Football Field'!$F$5)+(N3065*'Football Field'!$F$6)+(O3065*'Football Field'!$F$7)+(P3065*'Football Field'!$F$8)+(Q3065*'Football Field'!$F$9)+(R3065*'Football Field'!$F$10)+(S3065*'Football Field'!$F$11)</f>
        <v>147226627.15046176</v>
      </c>
    </row>
    <row r="3066" spans="2:20" x14ac:dyDescent="0.3">
      <c r="B3066" s="62">
        <f t="shared" si="432"/>
        <v>3039</v>
      </c>
      <c r="C3066" s="62">
        <v>0.92603273190838276</v>
      </c>
      <c r="D3066" s="62">
        <v>0.59441364011145481</v>
      </c>
      <c r="E3066" s="62">
        <v>0.3866709288888327</v>
      </c>
      <c r="F3066" s="62">
        <v>0.51362677781857835</v>
      </c>
      <c r="G3066" s="62">
        <v>0.94456969791691547</v>
      </c>
      <c r="H3066" s="62">
        <v>0.2782583171371753</v>
      </c>
      <c r="I3066" s="62">
        <v>0.22902161603027626</v>
      </c>
      <c r="J3066" s="62">
        <v>0.10775598207685455</v>
      </c>
      <c r="K3066" s="62"/>
      <c r="L3066" s="65">
        <f t="shared" si="433"/>
        <v>0.23265109942363582</v>
      </c>
      <c r="M3066" s="65">
        <f t="shared" si="434"/>
        <v>0.14933703973869597</v>
      </c>
      <c r="N3066" s="65">
        <f t="shared" si="435"/>
        <v>9.7144964342411155E-2</v>
      </c>
      <c r="O3066" s="65">
        <f t="shared" si="436"/>
        <v>0.12904061642254577</v>
      </c>
      <c r="P3066" s="65">
        <f t="shared" si="437"/>
        <v>0.23730821938631375</v>
      </c>
      <c r="Q3066" s="65">
        <f t="shared" si="438"/>
        <v>6.9908007757267202E-2</v>
      </c>
      <c r="R3066" s="65">
        <f t="shared" si="439"/>
        <v>5.7538064179888007E-2</v>
      </c>
      <c r="S3066" s="65">
        <f t="shared" si="440"/>
        <v>2.7071988749242257E-2</v>
      </c>
      <c r="T3066" s="66">
        <f>(L3066*'Football Field'!$F$4)+(M3066*'Football Field'!$F$5)+(N3066*'Football Field'!$F$6)+(O3066*'Football Field'!$F$7)+(P3066*'Football Field'!$F$8)+(Q3066*'Football Field'!$F$9)+(R3066*'Football Field'!$F$10)+(S3066*'Football Field'!$F$11)</f>
        <v>137493423.88880846</v>
      </c>
    </row>
    <row r="3067" spans="2:20" x14ac:dyDescent="0.3">
      <c r="B3067" s="62">
        <f t="shared" si="432"/>
        <v>3040</v>
      </c>
      <c r="C3067" s="62">
        <v>0.31075808051088472</v>
      </c>
      <c r="D3067" s="62">
        <v>0.31477485867503363</v>
      </c>
      <c r="E3067" s="62">
        <v>0.95950600219427085</v>
      </c>
      <c r="F3067" s="62">
        <v>0.24174974785764192</v>
      </c>
      <c r="G3067" s="62">
        <v>7.4021419210906436E-2</v>
      </c>
      <c r="H3067" s="62">
        <v>0.35599854053231939</v>
      </c>
      <c r="I3067" s="62">
        <v>0.8880797763853886</v>
      </c>
      <c r="J3067" s="62">
        <v>0.12542511592644956</v>
      </c>
      <c r="K3067" s="62"/>
      <c r="L3067" s="65">
        <f t="shared" si="433"/>
        <v>9.5023940850646596E-2</v>
      </c>
      <c r="M3067" s="65">
        <f t="shared" si="434"/>
        <v>9.6252195607699917E-2</v>
      </c>
      <c r="N3067" s="65">
        <f t="shared" si="435"/>
        <v>0.29339877968243278</v>
      </c>
      <c r="O3067" s="65">
        <f t="shared" si="436"/>
        <v>7.3922498502106262E-2</v>
      </c>
      <c r="P3067" s="65">
        <f t="shared" si="437"/>
        <v>2.2634349360166423E-2</v>
      </c>
      <c r="Q3067" s="65">
        <f t="shared" si="438"/>
        <v>0.10885761748446231</v>
      </c>
      <c r="R3067" s="65">
        <f t="shared" si="439"/>
        <v>0.27155799135831254</v>
      </c>
      <c r="S3067" s="65">
        <f t="shared" si="440"/>
        <v>3.8352627154172994E-2</v>
      </c>
      <c r="T3067" s="66">
        <f>(L3067*'Football Field'!$F$4)+(M3067*'Football Field'!$F$5)+(N3067*'Football Field'!$F$6)+(O3067*'Football Field'!$F$7)+(P3067*'Football Field'!$F$8)+(Q3067*'Football Field'!$F$9)+(R3067*'Football Field'!$F$10)+(S3067*'Football Field'!$F$11)</f>
        <v>155262089.24576291</v>
      </c>
    </row>
    <row r="3068" spans="2:20" x14ac:dyDescent="0.3">
      <c r="B3068" s="62">
        <f t="shared" si="432"/>
        <v>3041</v>
      </c>
      <c r="C3068" s="62">
        <v>0.36021275609118975</v>
      </c>
      <c r="D3068" s="62">
        <v>0.53473267034923622</v>
      </c>
      <c r="E3068" s="62">
        <v>0.25520913264072709</v>
      </c>
      <c r="F3068" s="62">
        <v>0.44384074572109344</v>
      </c>
      <c r="G3068" s="62">
        <v>0.73423764739857011</v>
      </c>
      <c r="H3068" s="62">
        <v>0.38366295369532921</v>
      </c>
      <c r="I3068" s="62">
        <v>0.83860301181686725</v>
      </c>
      <c r="J3068" s="62">
        <v>0.19585375224925883</v>
      </c>
      <c r="K3068" s="62"/>
      <c r="L3068" s="65">
        <f t="shared" si="433"/>
        <v>9.6150252745643747E-2</v>
      </c>
      <c r="M3068" s="65">
        <f t="shared" si="434"/>
        <v>0.14273420509410323</v>
      </c>
      <c r="N3068" s="65">
        <f t="shared" si="435"/>
        <v>6.8122025640286868E-2</v>
      </c>
      <c r="O3068" s="65">
        <f t="shared" si="436"/>
        <v>0.11847276132857058</v>
      </c>
      <c r="P3068" s="65">
        <f t="shared" si="437"/>
        <v>0.19598732743064584</v>
      </c>
      <c r="Q3068" s="65">
        <f t="shared" si="438"/>
        <v>0.10240972687154755</v>
      </c>
      <c r="R3068" s="65">
        <f t="shared" si="439"/>
        <v>0.22384518642376305</v>
      </c>
      <c r="S3068" s="65">
        <f t="shared" si="440"/>
        <v>5.227851446543904E-2</v>
      </c>
      <c r="T3068" s="66">
        <f>(L3068*'Football Field'!$F$4)+(M3068*'Football Field'!$F$5)+(N3068*'Football Field'!$F$6)+(O3068*'Football Field'!$F$7)+(P3068*'Football Field'!$F$8)+(Q3068*'Football Field'!$F$9)+(R3068*'Football Field'!$F$10)+(S3068*'Football Field'!$F$11)</f>
        <v>157227112.41123024</v>
      </c>
    </row>
    <row r="3069" spans="2:20" x14ac:dyDescent="0.3">
      <c r="B3069" s="62">
        <f t="shared" si="432"/>
        <v>3042</v>
      </c>
      <c r="C3069" s="62">
        <v>0.30121114998874754</v>
      </c>
      <c r="D3069" s="62">
        <v>0.90931377261423518</v>
      </c>
      <c r="E3069" s="62">
        <v>4.5736268718376882E-2</v>
      </c>
      <c r="F3069" s="62">
        <v>0.75783787143652626</v>
      </c>
      <c r="G3069" s="62">
        <v>0.70374782128815427</v>
      </c>
      <c r="H3069" s="62">
        <v>0.44274419084346717</v>
      </c>
      <c r="I3069" s="62">
        <v>0.2426417143677212</v>
      </c>
      <c r="J3069" s="62">
        <v>0.75618735737451759</v>
      </c>
      <c r="K3069" s="62"/>
      <c r="L3069" s="65">
        <f t="shared" si="433"/>
        <v>7.2416620435102025E-2</v>
      </c>
      <c r="M3069" s="65">
        <f t="shared" si="434"/>
        <v>0.21861551383564554</v>
      </c>
      <c r="N3069" s="65">
        <f t="shared" si="435"/>
        <v>1.0995828049593313E-2</v>
      </c>
      <c r="O3069" s="65">
        <f t="shared" si="436"/>
        <v>0.18219796142743966</v>
      </c>
      <c r="P3069" s="65">
        <f t="shared" si="437"/>
        <v>0.16919373289520698</v>
      </c>
      <c r="Q3069" s="65">
        <f t="shared" si="438"/>
        <v>0.10644372898996431</v>
      </c>
      <c r="R3069" s="65">
        <f t="shared" si="439"/>
        <v>5.8335466438563528E-2</v>
      </c>
      <c r="S3069" s="65">
        <f t="shared" si="440"/>
        <v>0.1818011479284847</v>
      </c>
      <c r="T3069" s="66">
        <f>(L3069*'Football Field'!$F$4)+(M3069*'Football Field'!$F$5)+(N3069*'Football Field'!$F$6)+(O3069*'Football Field'!$F$7)+(P3069*'Football Field'!$F$8)+(Q3069*'Football Field'!$F$9)+(R3069*'Football Field'!$F$10)+(S3069*'Football Field'!$F$11)</f>
        <v>131889944.68516585</v>
      </c>
    </row>
    <row r="3070" spans="2:20" x14ac:dyDescent="0.3">
      <c r="B3070" s="62">
        <f t="shared" si="432"/>
        <v>3043</v>
      </c>
      <c r="C3070" s="62">
        <v>0.13904730057073511</v>
      </c>
      <c r="D3070" s="62">
        <v>0.92956293563856018</v>
      </c>
      <c r="E3070" s="62">
        <v>0.3222494753168027</v>
      </c>
      <c r="F3070" s="62">
        <v>0.27969021826949836</v>
      </c>
      <c r="G3070" s="62">
        <v>0.26314865452087677</v>
      </c>
      <c r="H3070" s="62">
        <v>0.78438198715136809</v>
      </c>
      <c r="I3070" s="62">
        <v>0.72403583518910353</v>
      </c>
      <c r="J3070" s="62">
        <v>0.44878137742374213</v>
      </c>
      <c r="K3070" s="62"/>
      <c r="L3070" s="65">
        <f t="shared" si="433"/>
        <v>3.5736559603194051E-2</v>
      </c>
      <c r="M3070" s="65">
        <f t="shared" si="434"/>
        <v>0.23890705621766692</v>
      </c>
      <c r="N3070" s="65">
        <f t="shared" si="435"/>
        <v>8.2821367509386137E-2</v>
      </c>
      <c r="O3070" s="65">
        <f t="shared" si="436"/>
        <v>7.1883208912305457E-2</v>
      </c>
      <c r="P3070" s="65">
        <f t="shared" si="437"/>
        <v>6.7631860080603901E-2</v>
      </c>
      <c r="Q3070" s="65">
        <f t="shared" si="438"/>
        <v>0.20159408719514749</v>
      </c>
      <c r="R3070" s="65">
        <f t="shared" si="439"/>
        <v>0.18608451708791768</v>
      </c>
      <c r="S3070" s="65">
        <f t="shared" si="440"/>
        <v>0.11534134339377847</v>
      </c>
      <c r="T3070" s="66">
        <f>(L3070*'Football Field'!$F$4)+(M3070*'Football Field'!$F$5)+(N3070*'Football Field'!$F$6)+(O3070*'Football Field'!$F$7)+(P3070*'Football Field'!$F$8)+(Q3070*'Football Field'!$F$9)+(R3070*'Football Field'!$F$10)+(S3070*'Football Field'!$F$11)</f>
        <v>141986421.40452924</v>
      </c>
    </row>
    <row r="3071" spans="2:20" x14ac:dyDescent="0.3">
      <c r="B3071" s="62">
        <f t="shared" si="432"/>
        <v>3044</v>
      </c>
      <c r="C3071" s="62">
        <v>0.2260006403527951</v>
      </c>
      <c r="D3071" s="62">
        <v>0.16123169302959972</v>
      </c>
      <c r="E3071" s="62">
        <v>9.4166186934017793E-2</v>
      </c>
      <c r="F3071" s="62">
        <v>0.32622575876590854</v>
      </c>
      <c r="G3071" s="62">
        <v>0.42633551183187191</v>
      </c>
      <c r="H3071" s="62">
        <v>0.53959455622773778</v>
      </c>
      <c r="I3071" s="62">
        <v>0.9487595076123353</v>
      </c>
      <c r="J3071" s="62">
        <v>4.8695447474430997E-2</v>
      </c>
      <c r="K3071" s="62"/>
      <c r="L3071" s="65">
        <f t="shared" si="433"/>
        <v>8.1558961267659713E-2</v>
      </c>
      <c r="M3071" s="65">
        <f t="shared" si="434"/>
        <v>5.818518649501557E-2</v>
      </c>
      <c r="N3071" s="65">
        <f t="shared" si="435"/>
        <v>3.3982631115052842E-2</v>
      </c>
      <c r="O3071" s="65">
        <f t="shared" si="436"/>
        <v>0.11772813555823437</v>
      </c>
      <c r="P3071" s="65">
        <f t="shared" si="437"/>
        <v>0.1538556768788088</v>
      </c>
      <c r="Q3071" s="65">
        <f t="shared" si="438"/>
        <v>0.19472852573744404</v>
      </c>
      <c r="R3071" s="65">
        <f t="shared" si="439"/>
        <v>0.3423877021449393</v>
      </c>
      <c r="S3071" s="65">
        <f t="shared" si="440"/>
        <v>1.7573180802845263E-2</v>
      </c>
      <c r="T3071" s="66">
        <f>(L3071*'Football Field'!$F$4)+(M3071*'Football Field'!$F$5)+(N3071*'Football Field'!$F$6)+(O3071*'Football Field'!$F$7)+(P3071*'Football Field'!$F$8)+(Q3071*'Football Field'!$F$9)+(R3071*'Football Field'!$F$10)+(S3071*'Football Field'!$F$11)</f>
        <v>169398541.92570251</v>
      </c>
    </row>
    <row r="3072" spans="2:20" x14ac:dyDescent="0.3">
      <c r="B3072" s="62">
        <f t="shared" si="432"/>
        <v>3045</v>
      </c>
      <c r="C3072" s="62">
        <v>0.54380755867023245</v>
      </c>
      <c r="D3072" s="62">
        <v>7.6427342702878653E-2</v>
      </c>
      <c r="E3072" s="62">
        <v>0.29890104573830101</v>
      </c>
      <c r="F3072" s="62">
        <v>0.63244125872829327</v>
      </c>
      <c r="G3072" s="62">
        <v>0.31183977881160951</v>
      </c>
      <c r="H3072" s="62">
        <v>0.23832906813428256</v>
      </c>
      <c r="I3072" s="62">
        <v>0.80993021226323403</v>
      </c>
      <c r="J3072" s="62">
        <v>2.8193212907940635E-2</v>
      </c>
      <c r="K3072" s="62"/>
      <c r="L3072" s="65">
        <f t="shared" si="433"/>
        <v>0.18497676946126948</v>
      </c>
      <c r="M3072" s="65">
        <f t="shared" si="434"/>
        <v>2.5996848933577878E-2</v>
      </c>
      <c r="N3072" s="65">
        <f t="shared" si="435"/>
        <v>0.10167153609351363</v>
      </c>
      <c r="O3072" s="65">
        <f t="shared" si="436"/>
        <v>0.21512562495388196</v>
      </c>
      <c r="P3072" s="65">
        <f t="shared" si="437"/>
        <v>0.10607266109934246</v>
      </c>
      <c r="Q3072" s="65">
        <f t="shared" si="438"/>
        <v>8.1067907919477711E-2</v>
      </c>
      <c r="R3072" s="65">
        <f t="shared" si="439"/>
        <v>0.27549869759052731</v>
      </c>
      <c r="S3072" s="65">
        <f t="shared" si="440"/>
        <v>9.5899539484096755E-3</v>
      </c>
      <c r="T3072" s="66">
        <f>(L3072*'Football Field'!$F$4)+(M3072*'Football Field'!$F$5)+(N3072*'Football Field'!$F$6)+(O3072*'Football Field'!$F$7)+(P3072*'Football Field'!$F$8)+(Q3072*'Football Field'!$F$9)+(R3072*'Football Field'!$F$10)+(S3072*'Football Field'!$F$11)</f>
        <v>158205310.03152522</v>
      </c>
    </row>
    <row r="3073" spans="2:20" x14ac:dyDescent="0.3">
      <c r="B3073" s="62">
        <f t="shared" si="432"/>
        <v>3046</v>
      </c>
      <c r="C3073" s="62">
        <v>0.68557018113159773</v>
      </c>
      <c r="D3073" s="62">
        <v>0.25654944875429142</v>
      </c>
      <c r="E3073" s="62">
        <v>0.83039318539963558</v>
      </c>
      <c r="F3073" s="62">
        <v>0.82788089801020592</v>
      </c>
      <c r="G3073" s="62">
        <v>0.78933374185974614</v>
      </c>
      <c r="H3073" s="62">
        <v>0.85520825792283195</v>
      </c>
      <c r="I3073" s="62">
        <v>0.87668830463020853</v>
      </c>
      <c r="J3073" s="62">
        <v>6.6164276771105701E-3</v>
      </c>
      <c r="K3073" s="62"/>
      <c r="L3073" s="65">
        <f t="shared" si="433"/>
        <v>0.13368526465027031</v>
      </c>
      <c r="M3073" s="65">
        <f t="shared" si="434"/>
        <v>5.0026797980023283E-2</v>
      </c>
      <c r="N3073" s="65">
        <f t="shared" si="435"/>
        <v>0.16192555599588165</v>
      </c>
      <c r="O3073" s="65">
        <f t="shared" si="436"/>
        <v>0.16143566332876028</v>
      </c>
      <c r="P3073" s="65">
        <f t="shared" si="437"/>
        <v>0.15391901964541965</v>
      </c>
      <c r="Q3073" s="65">
        <f t="shared" si="438"/>
        <v>0.16676446181308546</v>
      </c>
      <c r="R3073" s="65">
        <f t="shared" si="439"/>
        <v>0.17095304207489909</v>
      </c>
      <c r="S3073" s="65">
        <f t="shared" si="440"/>
        <v>1.2901945116602339E-3</v>
      </c>
      <c r="T3073" s="66">
        <f>(L3073*'Football Field'!$F$4)+(M3073*'Football Field'!$F$5)+(N3073*'Football Field'!$F$6)+(O3073*'Football Field'!$F$7)+(P3073*'Football Field'!$F$8)+(Q3073*'Football Field'!$F$9)+(R3073*'Football Field'!$F$10)+(S3073*'Football Field'!$F$11)</f>
        <v>148916754.12239215</v>
      </c>
    </row>
    <row r="3074" spans="2:20" x14ac:dyDescent="0.3">
      <c r="B3074" s="62">
        <f t="shared" si="432"/>
        <v>3047</v>
      </c>
      <c r="C3074" s="62">
        <v>0.635467558219864</v>
      </c>
      <c r="D3074" s="62">
        <v>0.42492253089287579</v>
      </c>
      <c r="E3074" s="62">
        <v>0.2143488030641062</v>
      </c>
      <c r="F3074" s="62">
        <v>0.49970572501071275</v>
      </c>
      <c r="G3074" s="62">
        <v>0.61536834743515145</v>
      </c>
      <c r="H3074" s="62">
        <v>0.30078961560382889</v>
      </c>
      <c r="I3074" s="62">
        <v>0.26438725980630362</v>
      </c>
      <c r="J3074" s="62">
        <v>0.57581232456868359</v>
      </c>
      <c r="K3074" s="62"/>
      <c r="L3074" s="65">
        <f t="shared" si="433"/>
        <v>0.1799782396733578</v>
      </c>
      <c r="M3074" s="65">
        <f t="shared" si="434"/>
        <v>0.1203473066695684</v>
      </c>
      <c r="N3074" s="65">
        <f t="shared" si="435"/>
        <v>6.070824505917817E-2</v>
      </c>
      <c r="O3074" s="65">
        <f t="shared" si="436"/>
        <v>0.1415275344567791</v>
      </c>
      <c r="P3074" s="65">
        <f t="shared" si="437"/>
        <v>0.17428570583891656</v>
      </c>
      <c r="Q3074" s="65">
        <f t="shared" si="438"/>
        <v>8.5190164042446406E-2</v>
      </c>
      <c r="R3074" s="65">
        <f t="shared" si="439"/>
        <v>7.4880224799041217E-2</v>
      </c>
      <c r="S3074" s="65">
        <f t="shared" si="440"/>
        <v>0.16308257946071236</v>
      </c>
      <c r="T3074" s="66">
        <f>(L3074*'Football Field'!$F$4)+(M3074*'Football Field'!$F$5)+(N3074*'Football Field'!$F$6)+(O3074*'Football Field'!$F$7)+(P3074*'Football Field'!$F$8)+(Q3074*'Football Field'!$F$9)+(R3074*'Football Field'!$F$10)+(S3074*'Football Field'!$F$11)</f>
        <v>135267988.97928685</v>
      </c>
    </row>
    <row r="3075" spans="2:20" x14ac:dyDescent="0.3">
      <c r="B3075" s="62">
        <f t="shared" si="432"/>
        <v>3048</v>
      </c>
      <c r="C3075" s="62">
        <v>0.44669819843483649</v>
      </c>
      <c r="D3075" s="62">
        <v>1.0364828220461142E-2</v>
      </c>
      <c r="E3075" s="62">
        <v>0.30820615979805632</v>
      </c>
      <c r="F3075" s="62">
        <v>0.62679776746696492</v>
      </c>
      <c r="G3075" s="62">
        <v>0.28391067330914121</v>
      </c>
      <c r="H3075" s="62">
        <v>0.33824361815571491</v>
      </c>
      <c r="I3075" s="62">
        <v>0.23898689868715572</v>
      </c>
      <c r="J3075" s="62">
        <v>0.32850890685702172</v>
      </c>
      <c r="K3075" s="62"/>
      <c r="L3075" s="65">
        <f t="shared" si="433"/>
        <v>0.17302368525398107</v>
      </c>
      <c r="M3075" s="65">
        <f t="shared" si="434"/>
        <v>4.0147033993249053E-3</v>
      </c>
      <c r="N3075" s="65">
        <f t="shared" si="435"/>
        <v>0.11938030144980835</v>
      </c>
      <c r="O3075" s="65">
        <f t="shared" si="436"/>
        <v>0.24278329309609417</v>
      </c>
      <c r="P3075" s="65">
        <f t="shared" si="437"/>
        <v>0.10996970919293445</v>
      </c>
      <c r="Q3075" s="65">
        <f t="shared" si="438"/>
        <v>0.13101498401381972</v>
      </c>
      <c r="R3075" s="65">
        <f t="shared" si="439"/>
        <v>9.2568974048153924E-2</v>
      </c>
      <c r="S3075" s="65">
        <f t="shared" si="440"/>
        <v>0.12724434954588337</v>
      </c>
      <c r="T3075" s="66">
        <f>(L3075*'Football Field'!$F$4)+(M3075*'Football Field'!$F$5)+(N3075*'Football Field'!$F$6)+(O3075*'Football Field'!$F$7)+(P3075*'Football Field'!$F$8)+(Q3075*'Football Field'!$F$9)+(R3075*'Football Field'!$F$10)+(S3075*'Football Field'!$F$11)</f>
        <v>134832228.12376925</v>
      </c>
    </row>
    <row r="3076" spans="2:20" x14ac:dyDescent="0.3">
      <c r="B3076" s="62">
        <f t="shared" si="432"/>
        <v>3049</v>
      </c>
      <c r="C3076" s="62">
        <v>0.45120805118790275</v>
      </c>
      <c r="D3076" s="62">
        <v>0.74084552243967072</v>
      </c>
      <c r="E3076" s="62">
        <v>0.69786577717768783</v>
      </c>
      <c r="F3076" s="62">
        <v>0.28504758406707398</v>
      </c>
      <c r="G3076" s="62">
        <v>0.42383494544540812</v>
      </c>
      <c r="H3076" s="62">
        <v>0.81626524446551829</v>
      </c>
      <c r="I3076" s="62">
        <v>3.2507935880486394E-2</v>
      </c>
      <c r="J3076" s="62">
        <v>0.96734556389819359</v>
      </c>
      <c r="K3076" s="62"/>
      <c r="L3076" s="65">
        <f t="shared" si="433"/>
        <v>0.10220071651518597</v>
      </c>
      <c r="M3076" s="65">
        <f t="shared" si="434"/>
        <v>0.16780494723235917</v>
      </c>
      <c r="N3076" s="65">
        <f t="shared" si="435"/>
        <v>0.15806983556967838</v>
      </c>
      <c r="O3076" s="65">
        <f t="shared" si="436"/>
        <v>6.4564599979723775E-2</v>
      </c>
      <c r="P3076" s="65">
        <f t="shared" si="437"/>
        <v>9.6000581094810064E-2</v>
      </c>
      <c r="Q3076" s="65">
        <f t="shared" si="438"/>
        <v>0.18488786410435409</v>
      </c>
      <c r="R3076" s="65">
        <f t="shared" si="439"/>
        <v>7.3631982644562057E-3</v>
      </c>
      <c r="S3076" s="65">
        <f t="shared" si="440"/>
        <v>0.21910825723943245</v>
      </c>
      <c r="T3076" s="66">
        <f>(L3076*'Football Field'!$F$4)+(M3076*'Football Field'!$F$5)+(N3076*'Football Field'!$F$6)+(O3076*'Football Field'!$F$7)+(P3076*'Football Field'!$F$8)+(Q3076*'Football Field'!$F$9)+(R3076*'Football Field'!$F$10)+(S3076*'Football Field'!$F$11)</f>
        <v>122134281.33167709</v>
      </c>
    </row>
    <row r="3077" spans="2:20" x14ac:dyDescent="0.3">
      <c r="B3077" s="62">
        <f t="shared" si="432"/>
        <v>3050</v>
      </c>
      <c r="C3077" s="62">
        <v>4.9253453167241057E-2</v>
      </c>
      <c r="D3077" s="62">
        <v>0.44872783493134161</v>
      </c>
      <c r="E3077" s="62">
        <v>0.71044693338351494</v>
      </c>
      <c r="F3077" s="62">
        <v>0.10851591059732313</v>
      </c>
      <c r="G3077" s="62">
        <v>0.27958609521185573</v>
      </c>
      <c r="H3077" s="62">
        <v>0.56794408891702641</v>
      </c>
      <c r="I3077" s="62">
        <v>0.65343638289076234</v>
      </c>
      <c r="J3077" s="62">
        <v>0.60762784571575057</v>
      </c>
      <c r="K3077" s="62"/>
      <c r="L3077" s="65">
        <f t="shared" si="433"/>
        <v>1.4378309431606087E-2</v>
      </c>
      <c r="M3077" s="65">
        <f t="shared" si="434"/>
        <v>0.13099482871403503</v>
      </c>
      <c r="N3077" s="65">
        <f t="shared" si="435"/>
        <v>0.20739715057619404</v>
      </c>
      <c r="O3077" s="65">
        <f t="shared" si="436"/>
        <v>3.1678496440094642E-2</v>
      </c>
      <c r="P3077" s="65">
        <f t="shared" si="437"/>
        <v>8.1618143119440545E-2</v>
      </c>
      <c r="Q3077" s="65">
        <f t="shared" si="438"/>
        <v>0.1657970218366728</v>
      </c>
      <c r="R3077" s="65">
        <f t="shared" si="439"/>
        <v>0.19075435127707402</v>
      </c>
      <c r="S3077" s="65">
        <f t="shared" si="440"/>
        <v>0.17738169860488281</v>
      </c>
      <c r="T3077" s="66">
        <f>(L3077*'Football Field'!$F$4)+(M3077*'Football Field'!$F$5)+(N3077*'Football Field'!$F$6)+(O3077*'Football Field'!$F$7)+(P3077*'Football Field'!$F$8)+(Q3077*'Football Field'!$F$9)+(R3077*'Football Field'!$F$10)+(S3077*'Football Field'!$F$11)</f>
        <v>147684358.05646044</v>
      </c>
    </row>
    <row r="3078" spans="2:20" x14ac:dyDescent="0.3">
      <c r="B3078" s="62">
        <f t="shared" si="432"/>
        <v>3051</v>
      </c>
      <c r="C3078" s="62">
        <v>0.98176943810096973</v>
      </c>
      <c r="D3078" s="62">
        <v>0.51871487588254461</v>
      </c>
      <c r="E3078" s="62">
        <v>0.40063353604889407</v>
      </c>
      <c r="F3078" s="62">
        <v>0.40913496083494083</v>
      </c>
      <c r="G3078" s="62">
        <v>0.50270461226379426</v>
      </c>
      <c r="H3078" s="62">
        <v>0.36267286487353567</v>
      </c>
      <c r="I3078" s="62">
        <v>0.62446052003465635</v>
      </c>
      <c r="J3078" s="62">
        <v>7.8607145995931882E-2</v>
      </c>
      <c r="K3078" s="62"/>
      <c r="L3078" s="65">
        <f t="shared" si="433"/>
        <v>0.25311830148557191</v>
      </c>
      <c r="M3078" s="65">
        <f t="shared" si="434"/>
        <v>0.13373427939726296</v>
      </c>
      <c r="N3078" s="65">
        <f t="shared" si="435"/>
        <v>0.10329072817647178</v>
      </c>
      <c r="O3078" s="65">
        <f t="shared" si="436"/>
        <v>0.10548255256877904</v>
      </c>
      <c r="P3078" s="65">
        <f t="shared" si="437"/>
        <v>0.12960653761162227</v>
      </c>
      <c r="Q3078" s="65">
        <f t="shared" si="438"/>
        <v>9.3503765740826236E-2</v>
      </c>
      <c r="R3078" s="65">
        <f t="shared" si="439"/>
        <v>0.16099746034232662</v>
      </c>
      <c r="S3078" s="65">
        <f t="shared" si="440"/>
        <v>2.0266374677139178E-2</v>
      </c>
      <c r="T3078" s="66">
        <f>(L3078*'Football Field'!$F$4)+(M3078*'Football Field'!$F$5)+(N3078*'Football Field'!$F$6)+(O3078*'Football Field'!$F$7)+(P3078*'Football Field'!$F$8)+(Q3078*'Football Field'!$F$9)+(R3078*'Football Field'!$F$10)+(S3078*'Football Field'!$F$11)</f>
        <v>142915583.47313607</v>
      </c>
    </row>
    <row r="3079" spans="2:20" x14ac:dyDescent="0.3">
      <c r="B3079" s="62">
        <f t="shared" si="432"/>
        <v>3052</v>
      </c>
      <c r="C3079" s="62">
        <v>0.31460722198220414</v>
      </c>
      <c r="D3079" s="62">
        <v>0.9732743836051565</v>
      </c>
      <c r="E3079" s="62">
        <v>7.9804497411587461E-3</v>
      </c>
      <c r="F3079" s="62">
        <v>0.79511770693452433</v>
      </c>
      <c r="G3079" s="62">
        <v>0.11216396807416129</v>
      </c>
      <c r="H3079" s="62">
        <v>0.85799976945249046</v>
      </c>
      <c r="I3079" s="62">
        <v>9.0062178687546512E-2</v>
      </c>
      <c r="J3079" s="62">
        <v>0.8042082430039369</v>
      </c>
      <c r="K3079" s="62"/>
      <c r="L3079" s="65">
        <f t="shared" si="433"/>
        <v>7.9538381627678942E-2</v>
      </c>
      <c r="M3079" s="65">
        <f t="shared" si="434"/>
        <v>0.24606132327124328</v>
      </c>
      <c r="N3079" s="65">
        <f t="shared" si="435"/>
        <v>2.0176016719307892E-3</v>
      </c>
      <c r="O3079" s="65">
        <f t="shared" si="436"/>
        <v>0.20102010123804631</v>
      </c>
      <c r="P3079" s="65">
        <f t="shared" si="437"/>
        <v>2.8357074708418729E-2</v>
      </c>
      <c r="Q3079" s="65">
        <f t="shared" si="438"/>
        <v>0.21691782111420499</v>
      </c>
      <c r="R3079" s="65">
        <f t="shared" si="439"/>
        <v>2.2769343607361589E-2</v>
      </c>
      <c r="S3079" s="65">
        <f t="shared" si="440"/>
        <v>0.20331835276111535</v>
      </c>
      <c r="T3079" s="66">
        <f>(L3079*'Football Field'!$F$4)+(M3079*'Football Field'!$F$5)+(N3079*'Football Field'!$F$6)+(O3079*'Football Field'!$F$7)+(P3079*'Football Field'!$F$8)+(Q3079*'Football Field'!$F$9)+(R3079*'Football Field'!$F$10)+(S3079*'Football Field'!$F$11)</f>
        <v>115348708.97066584</v>
      </c>
    </row>
    <row r="3080" spans="2:20" x14ac:dyDescent="0.3">
      <c r="B3080" s="62">
        <f t="shared" si="432"/>
        <v>3053</v>
      </c>
      <c r="C3080" s="62">
        <v>0.56443593415756244</v>
      </c>
      <c r="D3080" s="62">
        <v>0.46494195566522456</v>
      </c>
      <c r="E3080" s="62">
        <v>0.50882350149441757</v>
      </c>
      <c r="F3080" s="62">
        <v>0.62580269830644897</v>
      </c>
      <c r="G3080" s="62">
        <v>0.81204475446959168</v>
      </c>
      <c r="H3080" s="62">
        <v>0.40610385140181382</v>
      </c>
      <c r="I3080" s="62">
        <v>0.81024424683332896</v>
      </c>
      <c r="J3080" s="62">
        <v>6.5951665160203232E-3</v>
      </c>
      <c r="K3080" s="62"/>
      <c r="L3080" s="65">
        <f t="shared" si="433"/>
        <v>0.13442176587297733</v>
      </c>
      <c r="M3080" s="65">
        <f t="shared" si="434"/>
        <v>0.11072703725398993</v>
      </c>
      <c r="N3080" s="65">
        <f t="shared" si="435"/>
        <v>0.1211775322041387</v>
      </c>
      <c r="O3080" s="65">
        <f t="shared" si="436"/>
        <v>0.14903640732934698</v>
      </c>
      <c r="P3080" s="65">
        <f t="shared" si="437"/>
        <v>0.19339039784313192</v>
      </c>
      <c r="Q3080" s="65">
        <f t="shared" si="438"/>
        <v>9.671460218904207E-2</v>
      </c>
      <c r="R3080" s="65">
        <f t="shared" si="439"/>
        <v>0.19296160264904944</v>
      </c>
      <c r="S3080" s="65">
        <f t="shared" si="440"/>
        <v>1.5706546583235561E-3</v>
      </c>
      <c r="T3080" s="66">
        <f>(L3080*'Football Field'!$F$4)+(M3080*'Football Field'!$F$5)+(N3080*'Football Field'!$F$6)+(O3080*'Football Field'!$F$7)+(P3080*'Football Field'!$F$8)+(Q3080*'Football Field'!$F$9)+(R3080*'Football Field'!$F$10)+(S3080*'Football Field'!$F$11)</f>
        <v>153858707.62530228</v>
      </c>
    </row>
    <row r="3081" spans="2:20" x14ac:dyDescent="0.3">
      <c r="B3081" s="62">
        <f t="shared" si="432"/>
        <v>3054</v>
      </c>
      <c r="C3081" s="62">
        <v>0.64416688678041223</v>
      </c>
      <c r="D3081" s="62">
        <v>0.84114902832086591</v>
      </c>
      <c r="E3081" s="62">
        <v>0.71293300803476467</v>
      </c>
      <c r="F3081" s="62">
        <v>7.2547287642625746E-2</v>
      </c>
      <c r="G3081" s="62">
        <v>0.97257680422617299</v>
      </c>
      <c r="H3081" s="62">
        <v>0.21082229999168889</v>
      </c>
      <c r="I3081" s="62">
        <v>0.72340984043966028</v>
      </c>
      <c r="J3081" s="62">
        <v>0.99635038525048625</v>
      </c>
      <c r="K3081" s="62"/>
      <c r="L3081" s="65">
        <f t="shared" si="433"/>
        <v>0.124501821037086</v>
      </c>
      <c r="M3081" s="65">
        <f t="shared" si="434"/>
        <v>0.16257368694150592</v>
      </c>
      <c r="N3081" s="65">
        <f t="shared" si="435"/>
        <v>0.13779264286838955</v>
      </c>
      <c r="O3081" s="65">
        <f t="shared" si="436"/>
        <v>1.4021629500317935E-2</v>
      </c>
      <c r="P3081" s="65">
        <f t="shared" si="437"/>
        <v>0.18797548540532966</v>
      </c>
      <c r="Q3081" s="65">
        <f t="shared" si="438"/>
        <v>4.074683254114491E-2</v>
      </c>
      <c r="R3081" s="65">
        <f t="shared" si="439"/>
        <v>0.13981756023045586</v>
      </c>
      <c r="S3081" s="65">
        <f t="shared" si="440"/>
        <v>0.19257034147577012</v>
      </c>
      <c r="T3081" s="66">
        <f>(L3081*'Football Field'!$F$4)+(M3081*'Football Field'!$F$5)+(N3081*'Football Field'!$F$6)+(O3081*'Football Field'!$F$7)+(P3081*'Football Field'!$F$8)+(Q3081*'Football Field'!$F$9)+(R3081*'Football Field'!$F$10)+(S3081*'Football Field'!$F$11)</f>
        <v>146875813.56542981</v>
      </c>
    </row>
    <row r="3082" spans="2:20" x14ac:dyDescent="0.3">
      <c r="B3082" s="62">
        <f t="shared" si="432"/>
        <v>3055</v>
      </c>
      <c r="C3082" s="62">
        <v>0.68387581692993193</v>
      </c>
      <c r="D3082" s="62">
        <v>1.7073553759132887E-2</v>
      </c>
      <c r="E3082" s="62">
        <v>0.47003122565630573</v>
      </c>
      <c r="F3082" s="62">
        <v>7.0704255684290618E-2</v>
      </c>
      <c r="G3082" s="62">
        <v>0.75050224637554663</v>
      </c>
      <c r="H3082" s="62">
        <v>0.97688395402208539</v>
      </c>
      <c r="I3082" s="62">
        <v>0.55331502406726296</v>
      </c>
      <c r="J3082" s="62">
        <v>0.70207516051235319</v>
      </c>
      <c r="K3082" s="62"/>
      <c r="L3082" s="65">
        <f t="shared" si="433"/>
        <v>0.16188474187881713</v>
      </c>
      <c r="M3082" s="65">
        <f t="shared" si="434"/>
        <v>4.0415931881599516E-3</v>
      </c>
      <c r="N3082" s="65">
        <f t="shared" si="435"/>
        <v>0.11126418240952533</v>
      </c>
      <c r="O3082" s="65">
        <f t="shared" si="436"/>
        <v>1.6736869323101089E-2</v>
      </c>
      <c r="P3082" s="65">
        <f t="shared" si="437"/>
        <v>0.17765632213666332</v>
      </c>
      <c r="Q3082" s="65">
        <f t="shared" si="438"/>
        <v>0.23124462486824038</v>
      </c>
      <c r="R3082" s="65">
        <f t="shared" si="439"/>
        <v>0.13097883801610985</v>
      </c>
      <c r="S3082" s="65">
        <f t="shared" si="440"/>
        <v>0.16619282817938305</v>
      </c>
      <c r="T3082" s="66">
        <f>(L3082*'Football Field'!$F$4)+(M3082*'Football Field'!$F$5)+(N3082*'Football Field'!$F$6)+(O3082*'Football Field'!$F$7)+(P3082*'Football Field'!$F$8)+(Q3082*'Football Field'!$F$9)+(R3082*'Football Field'!$F$10)+(S3082*'Football Field'!$F$11)</f>
        <v>144248283.74168625</v>
      </c>
    </row>
    <row r="3083" spans="2:20" x14ac:dyDescent="0.3">
      <c r="B3083" s="62">
        <f t="shared" si="432"/>
        <v>3056</v>
      </c>
      <c r="C3083" s="62">
        <v>2.466770782972183E-2</v>
      </c>
      <c r="D3083" s="62">
        <v>4.7424644746420275E-2</v>
      </c>
      <c r="E3083" s="62">
        <v>0.82063384902656589</v>
      </c>
      <c r="F3083" s="62">
        <v>0.85206484184477116</v>
      </c>
      <c r="G3083" s="62">
        <v>0.81289888510899355</v>
      </c>
      <c r="H3083" s="62">
        <v>0.54592134455951324</v>
      </c>
      <c r="I3083" s="62">
        <v>0.18525191740793823</v>
      </c>
      <c r="J3083" s="62">
        <v>0.29083276439343042</v>
      </c>
      <c r="K3083" s="62"/>
      <c r="L3083" s="65">
        <f t="shared" si="433"/>
        <v>6.891006426352023E-3</v>
      </c>
      <c r="M3083" s="65">
        <f t="shared" si="434"/>
        <v>1.3248232627487266E-2</v>
      </c>
      <c r="N3083" s="65">
        <f t="shared" si="435"/>
        <v>0.22924680178473766</v>
      </c>
      <c r="O3083" s="65">
        <f t="shared" si="436"/>
        <v>0.2380271544219579</v>
      </c>
      <c r="P3083" s="65">
        <f t="shared" si="437"/>
        <v>0.22708601382537286</v>
      </c>
      <c r="Q3083" s="65">
        <f t="shared" si="438"/>
        <v>0.15250494774831153</v>
      </c>
      <c r="R3083" s="65">
        <f t="shared" si="439"/>
        <v>5.1750740772679729E-2</v>
      </c>
      <c r="S3083" s="65">
        <f t="shared" si="440"/>
        <v>8.1245102393101148E-2</v>
      </c>
      <c r="T3083" s="66">
        <f>(L3083*'Football Field'!$F$4)+(M3083*'Football Field'!$F$5)+(N3083*'Football Field'!$F$6)+(O3083*'Football Field'!$F$7)+(P3083*'Football Field'!$F$8)+(Q3083*'Football Field'!$F$9)+(R3083*'Football Field'!$F$10)+(S3083*'Football Field'!$F$11)</f>
        <v>142022724.21809596</v>
      </c>
    </row>
    <row r="3084" spans="2:20" x14ac:dyDescent="0.3">
      <c r="B3084" s="62">
        <f t="shared" si="432"/>
        <v>3057</v>
      </c>
      <c r="C3084" s="62">
        <v>0.45636126911447505</v>
      </c>
      <c r="D3084" s="62">
        <v>0.11848045534379192</v>
      </c>
      <c r="E3084" s="62">
        <v>0.31345914554996857</v>
      </c>
      <c r="F3084" s="62">
        <v>0.40097801731446581</v>
      </c>
      <c r="G3084" s="62">
        <v>0.58605887959161418</v>
      </c>
      <c r="H3084" s="62">
        <v>0.37736212169631556</v>
      </c>
      <c r="I3084" s="62">
        <v>0.78662647026509769</v>
      </c>
      <c r="J3084" s="62">
        <v>0.59393324536795289</v>
      </c>
      <c r="K3084" s="62"/>
      <c r="L3084" s="65">
        <f t="shared" si="433"/>
        <v>0.12560656788230623</v>
      </c>
      <c r="M3084" s="65">
        <f t="shared" si="434"/>
        <v>3.2609961370612117E-2</v>
      </c>
      <c r="N3084" s="65">
        <f t="shared" si="435"/>
        <v>8.6274910051526543E-2</v>
      </c>
      <c r="O3084" s="65">
        <f t="shared" si="436"/>
        <v>0.11036316173116825</v>
      </c>
      <c r="P3084" s="65">
        <f t="shared" si="437"/>
        <v>0.16130388230642584</v>
      </c>
      <c r="Q3084" s="65">
        <f t="shared" si="438"/>
        <v>0.1038632420473211</v>
      </c>
      <c r="R3084" s="65">
        <f t="shared" si="439"/>
        <v>0.21650709168877186</v>
      </c>
      <c r="S3084" s="65">
        <f t="shared" si="440"/>
        <v>0.16347118292186807</v>
      </c>
      <c r="T3084" s="66">
        <f>(L3084*'Football Field'!$F$4)+(M3084*'Football Field'!$F$5)+(N3084*'Football Field'!$F$6)+(O3084*'Football Field'!$F$7)+(P3084*'Football Field'!$F$8)+(Q3084*'Football Field'!$F$9)+(R3084*'Football Field'!$F$10)+(S3084*'Football Field'!$F$11)</f>
        <v>154854028.63472679</v>
      </c>
    </row>
    <row r="3085" spans="2:20" x14ac:dyDescent="0.3">
      <c r="B3085" s="62">
        <f t="shared" si="432"/>
        <v>3058</v>
      </c>
      <c r="C3085" s="62">
        <v>0.94480453773370987</v>
      </c>
      <c r="D3085" s="62">
        <v>0.58236378230859853</v>
      </c>
      <c r="E3085" s="62">
        <v>0.30793934748430918</v>
      </c>
      <c r="F3085" s="62">
        <v>0.80589135640453491</v>
      </c>
      <c r="G3085" s="62">
        <v>9.7231202030610309E-2</v>
      </c>
      <c r="H3085" s="62">
        <v>0.35608508519529991</v>
      </c>
      <c r="I3085" s="62">
        <v>0.84223726160978118</v>
      </c>
      <c r="J3085" s="62">
        <v>0.11938661800197059</v>
      </c>
      <c r="K3085" s="62"/>
      <c r="L3085" s="65">
        <f t="shared" si="433"/>
        <v>0.23294346717131614</v>
      </c>
      <c r="M3085" s="65">
        <f t="shared" si="434"/>
        <v>0.14358296683393074</v>
      </c>
      <c r="N3085" s="65">
        <f t="shared" si="435"/>
        <v>7.5923068123202903E-2</v>
      </c>
      <c r="O3085" s="65">
        <f t="shared" si="436"/>
        <v>0.1986941417264631</v>
      </c>
      <c r="P3085" s="65">
        <f t="shared" si="437"/>
        <v>2.3972549256139085E-2</v>
      </c>
      <c r="Q3085" s="65">
        <f t="shared" si="438"/>
        <v>8.77934970045256E-2</v>
      </c>
      <c r="R3085" s="65">
        <f t="shared" si="439"/>
        <v>0.20765529806923283</v>
      </c>
      <c r="S3085" s="65">
        <f t="shared" si="440"/>
        <v>2.9435011815189597E-2</v>
      </c>
      <c r="T3085" s="66">
        <f>(L3085*'Football Field'!$F$4)+(M3085*'Football Field'!$F$5)+(N3085*'Football Field'!$F$6)+(O3085*'Football Field'!$F$7)+(P3085*'Football Field'!$F$8)+(Q3085*'Football Field'!$F$9)+(R3085*'Football Field'!$F$10)+(S3085*'Football Field'!$F$11)</f>
        <v>140813963.66576898</v>
      </c>
    </row>
    <row r="3086" spans="2:20" x14ac:dyDescent="0.3">
      <c r="B3086" s="62">
        <f t="shared" si="432"/>
        <v>3059</v>
      </c>
      <c r="C3086" s="62">
        <v>0.20342433319355191</v>
      </c>
      <c r="D3086" s="62">
        <v>0.47803710860973558</v>
      </c>
      <c r="E3086" s="62">
        <v>0.7313179546391958</v>
      </c>
      <c r="F3086" s="62">
        <v>0.20692938430485064</v>
      </c>
      <c r="G3086" s="62">
        <v>0.55660911413683012</v>
      </c>
      <c r="H3086" s="62">
        <v>0.95013286258788576</v>
      </c>
      <c r="I3086" s="62">
        <v>0.28045710725898654</v>
      </c>
      <c r="J3086" s="62">
        <v>0.2220287199485379</v>
      </c>
      <c r="K3086" s="62"/>
      <c r="L3086" s="65">
        <f t="shared" si="433"/>
        <v>5.60561829744715E-2</v>
      </c>
      <c r="M3086" s="65">
        <f t="shared" si="434"/>
        <v>0.13172925386127821</v>
      </c>
      <c r="N3086" s="65">
        <f t="shared" si="435"/>
        <v>0.20152403812362824</v>
      </c>
      <c r="O3086" s="65">
        <f t="shared" si="436"/>
        <v>5.7022044744031247E-2</v>
      </c>
      <c r="P3086" s="65">
        <f t="shared" si="437"/>
        <v>0.15338077730172769</v>
      </c>
      <c r="Q3086" s="65">
        <f t="shared" si="438"/>
        <v>0.26182129128381559</v>
      </c>
      <c r="R3086" s="65">
        <f t="shared" si="439"/>
        <v>7.7283551452236296E-2</v>
      </c>
      <c r="S3086" s="65">
        <f t="shared" si="440"/>
        <v>6.1182860258811179E-2</v>
      </c>
      <c r="T3086" s="66">
        <f>(L3086*'Football Field'!$F$4)+(M3086*'Football Field'!$F$5)+(N3086*'Football Field'!$F$6)+(O3086*'Football Field'!$F$7)+(P3086*'Football Field'!$F$8)+(Q3086*'Football Field'!$F$9)+(R3086*'Football Field'!$F$10)+(S3086*'Football Field'!$F$11)</f>
        <v>136740357.59201366</v>
      </c>
    </row>
    <row r="3087" spans="2:20" x14ac:dyDescent="0.3">
      <c r="B3087" s="62">
        <f t="shared" si="432"/>
        <v>3060</v>
      </c>
      <c r="C3087" s="62">
        <v>0.95595562758811237</v>
      </c>
      <c r="D3087" s="62">
        <v>0.62262265734654421</v>
      </c>
      <c r="E3087" s="62">
        <v>0.90005890099801789</v>
      </c>
      <c r="F3087" s="62">
        <v>0.49480337110060568</v>
      </c>
      <c r="G3087" s="62">
        <v>0.43747701860028987</v>
      </c>
      <c r="H3087" s="62">
        <v>0.11973094639662729</v>
      </c>
      <c r="I3087" s="62">
        <v>0.12042702139582129</v>
      </c>
      <c r="J3087" s="62">
        <v>0.76265910294567651</v>
      </c>
      <c r="K3087" s="62"/>
      <c r="L3087" s="65">
        <f t="shared" si="433"/>
        <v>0.21658656538719531</v>
      </c>
      <c r="M3087" s="65">
        <f t="shared" si="434"/>
        <v>0.14106481409306526</v>
      </c>
      <c r="N3087" s="65">
        <f t="shared" si="435"/>
        <v>0.20392229554123972</v>
      </c>
      <c r="O3087" s="65">
        <f t="shared" si="436"/>
        <v>0.1121053735088851</v>
      </c>
      <c r="P3087" s="65">
        <f t="shared" si="437"/>
        <v>9.9117199752802837E-2</v>
      </c>
      <c r="Q3087" s="65">
        <f t="shared" si="438"/>
        <v>2.71269018165947E-2</v>
      </c>
      <c r="R3087" s="65">
        <f t="shared" si="439"/>
        <v>2.7284608397294154E-2</v>
      </c>
      <c r="S3087" s="65">
        <f t="shared" si="440"/>
        <v>0.17279224150292305</v>
      </c>
      <c r="T3087" s="66">
        <f>(L3087*'Football Field'!$F$4)+(M3087*'Football Field'!$F$5)+(N3087*'Football Field'!$F$6)+(O3087*'Football Field'!$F$7)+(P3087*'Football Field'!$F$8)+(Q3087*'Football Field'!$F$9)+(R3087*'Football Field'!$F$10)+(S3087*'Football Field'!$F$11)</f>
        <v>125871332.58503443</v>
      </c>
    </row>
    <row r="3088" spans="2:20" x14ac:dyDescent="0.3">
      <c r="B3088" s="62">
        <f t="shared" si="432"/>
        <v>3061</v>
      </c>
      <c r="C3088" s="62">
        <v>0.23516440676980011</v>
      </c>
      <c r="D3088" s="62">
        <v>0.56606194664318454</v>
      </c>
      <c r="E3088" s="62">
        <v>0.93283334139325602</v>
      </c>
      <c r="F3088" s="62">
        <v>0.63422680223469718</v>
      </c>
      <c r="G3088" s="62">
        <v>0.97423135473807265</v>
      </c>
      <c r="H3088" s="62">
        <v>0.60983516213448608</v>
      </c>
      <c r="I3088" s="62">
        <v>0.16083562945494401</v>
      </c>
      <c r="J3088" s="62">
        <v>0.14439919753587327</v>
      </c>
      <c r="K3088" s="62"/>
      <c r="L3088" s="65">
        <f t="shared" si="433"/>
        <v>5.523418789167038E-2</v>
      </c>
      <c r="M3088" s="65">
        <f t="shared" si="434"/>
        <v>0.13295367419194637</v>
      </c>
      <c r="N3088" s="65">
        <f t="shared" si="435"/>
        <v>0.21909902420125327</v>
      </c>
      <c r="O3088" s="65">
        <f t="shared" si="436"/>
        <v>0.1489638795332493</v>
      </c>
      <c r="P3088" s="65">
        <f t="shared" si="437"/>
        <v>0.22882237340548806</v>
      </c>
      <c r="Q3088" s="65">
        <f t="shared" si="438"/>
        <v>0.14323489847362883</v>
      </c>
      <c r="R3088" s="65">
        <f t="shared" si="439"/>
        <v>3.7776232802464602E-2</v>
      </c>
      <c r="S3088" s="65">
        <f t="shared" si="440"/>
        <v>3.3915729500299113E-2</v>
      </c>
      <c r="T3088" s="66">
        <f>(L3088*'Football Field'!$F$4)+(M3088*'Football Field'!$F$5)+(N3088*'Football Field'!$F$6)+(O3088*'Football Field'!$F$7)+(P3088*'Football Field'!$F$8)+(Q3088*'Football Field'!$F$9)+(R3088*'Football Field'!$F$10)+(S3088*'Football Field'!$F$11)</f>
        <v>138345408.70311642</v>
      </c>
    </row>
    <row r="3089" spans="2:20" x14ac:dyDescent="0.3">
      <c r="B3089" s="62">
        <f t="shared" si="432"/>
        <v>3062</v>
      </c>
      <c r="C3089" s="62">
        <v>0.18017510460025954</v>
      </c>
      <c r="D3089" s="62">
        <v>0.14604778327175238</v>
      </c>
      <c r="E3089" s="62">
        <v>0.60731580254389506</v>
      </c>
      <c r="F3089" s="62">
        <v>0.21076472058705131</v>
      </c>
      <c r="G3089" s="62">
        <v>0.8703205511294847</v>
      </c>
      <c r="H3089" s="62">
        <v>0.23902333097530615</v>
      </c>
      <c r="I3089" s="62">
        <v>0.63489951744010376</v>
      </c>
      <c r="J3089" s="62">
        <v>0.54108616411405497</v>
      </c>
      <c r="K3089" s="62"/>
      <c r="L3089" s="65">
        <f t="shared" si="433"/>
        <v>5.2534806473867997E-2</v>
      </c>
      <c r="M3089" s="65">
        <f t="shared" si="434"/>
        <v>4.2584085338213118E-2</v>
      </c>
      <c r="N3089" s="65">
        <f t="shared" si="435"/>
        <v>0.17707894898105361</v>
      </c>
      <c r="O3089" s="65">
        <f t="shared" si="436"/>
        <v>6.1454016258934666E-2</v>
      </c>
      <c r="P3089" s="65">
        <f t="shared" si="437"/>
        <v>0.25376492399023565</v>
      </c>
      <c r="Q3089" s="65">
        <f t="shared" si="438"/>
        <v>6.9693559847717829E-2</v>
      </c>
      <c r="R3089" s="65">
        <f t="shared" si="439"/>
        <v>0.18512170897898836</v>
      </c>
      <c r="S3089" s="65">
        <f t="shared" si="440"/>
        <v>0.1577679501309889</v>
      </c>
      <c r="T3089" s="66">
        <f>(L3089*'Football Field'!$F$4)+(M3089*'Football Field'!$F$5)+(N3089*'Football Field'!$F$6)+(O3089*'Football Field'!$F$7)+(P3089*'Football Field'!$F$8)+(Q3089*'Football Field'!$F$9)+(R3089*'Football Field'!$F$10)+(S3089*'Football Field'!$F$11)</f>
        <v>160382774.55851626</v>
      </c>
    </row>
    <row r="3090" spans="2:20" x14ac:dyDescent="0.3">
      <c r="B3090" s="62">
        <f t="shared" si="432"/>
        <v>3063</v>
      </c>
      <c r="C3090" s="62">
        <v>0.13926006616407116</v>
      </c>
      <c r="D3090" s="62">
        <v>0.44105837230935785</v>
      </c>
      <c r="E3090" s="62">
        <v>0.80506180891135337</v>
      </c>
      <c r="F3090" s="62">
        <v>0.30572217394401979</v>
      </c>
      <c r="G3090" s="62">
        <v>0.24689745651723205</v>
      </c>
      <c r="H3090" s="62">
        <v>0.94835458718931676</v>
      </c>
      <c r="I3090" s="62">
        <v>0.71856694218821415</v>
      </c>
      <c r="J3090" s="62">
        <v>0.13414329052095131</v>
      </c>
      <c r="K3090" s="62"/>
      <c r="L3090" s="65">
        <f t="shared" si="433"/>
        <v>3.724462597506692E-2</v>
      </c>
      <c r="M3090" s="65">
        <f t="shared" si="434"/>
        <v>0.11795954549152723</v>
      </c>
      <c r="N3090" s="65">
        <f t="shared" si="435"/>
        <v>0.21531101331222852</v>
      </c>
      <c r="O3090" s="65">
        <f t="shared" si="436"/>
        <v>8.1764344470540429E-2</v>
      </c>
      <c r="P3090" s="65">
        <f t="shared" si="437"/>
        <v>6.6031876010641338E-2</v>
      </c>
      <c r="Q3090" s="65">
        <f t="shared" si="438"/>
        <v>0.25363417427930157</v>
      </c>
      <c r="R3090" s="65">
        <f t="shared" si="439"/>
        <v>0.19217825854194739</v>
      </c>
      <c r="S3090" s="65">
        <f t="shared" si="440"/>
        <v>3.587616191874652E-2</v>
      </c>
      <c r="T3090" s="66">
        <f>(L3090*'Football Field'!$F$4)+(M3090*'Football Field'!$F$5)+(N3090*'Football Field'!$F$6)+(O3090*'Football Field'!$F$7)+(P3090*'Football Field'!$F$8)+(Q3090*'Football Field'!$F$9)+(R3090*'Football Field'!$F$10)+(S3090*'Football Field'!$F$11)</f>
        <v>146001695.8672922</v>
      </c>
    </row>
    <row r="3091" spans="2:20" x14ac:dyDescent="0.3">
      <c r="B3091" s="62">
        <f t="shared" si="432"/>
        <v>3064</v>
      </c>
      <c r="C3091" s="62">
        <v>6.8341986180003977E-2</v>
      </c>
      <c r="D3091" s="62">
        <v>0.1085216315811256</v>
      </c>
      <c r="E3091" s="62">
        <v>0.6770725294333646</v>
      </c>
      <c r="F3091" s="62">
        <v>0.48038539133509139</v>
      </c>
      <c r="G3091" s="62">
        <v>0.93734166602102309</v>
      </c>
      <c r="H3091" s="62">
        <v>0.81182927397881266</v>
      </c>
      <c r="I3091" s="62">
        <v>0.84252313819750291</v>
      </c>
      <c r="J3091" s="62">
        <v>0.93468208683999709</v>
      </c>
      <c r="K3091" s="62"/>
      <c r="L3091" s="65">
        <f t="shared" si="433"/>
        <v>1.4060118597758639E-2</v>
      </c>
      <c r="M3091" s="65">
        <f t="shared" si="434"/>
        <v>2.2326348643629756E-2</v>
      </c>
      <c r="N3091" s="65">
        <f t="shared" si="435"/>
        <v>0.13929533797925947</v>
      </c>
      <c r="O3091" s="65">
        <f t="shared" si="436"/>
        <v>9.8830542574694702E-2</v>
      </c>
      <c r="P3091" s="65">
        <f t="shared" si="437"/>
        <v>0.19284097123200533</v>
      </c>
      <c r="Q3091" s="65">
        <f t="shared" si="438"/>
        <v>0.1670190831622935</v>
      </c>
      <c r="R3091" s="65">
        <f t="shared" si="439"/>
        <v>0.17333378654246179</v>
      </c>
      <c r="S3091" s="65">
        <f t="shared" si="440"/>
        <v>0.19229381126789682</v>
      </c>
      <c r="T3091" s="66">
        <f>(L3091*'Football Field'!$F$4)+(M3091*'Football Field'!$F$5)+(N3091*'Football Field'!$F$6)+(O3091*'Football Field'!$F$7)+(P3091*'Football Field'!$F$8)+(Q3091*'Football Field'!$F$9)+(R3091*'Football Field'!$F$10)+(S3091*'Football Field'!$F$11)</f>
        <v>153544421.73229378</v>
      </c>
    </row>
    <row r="3092" spans="2:20" x14ac:dyDescent="0.3">
      <c r="B3092" s="62">
        <f t="shared" si="432"/>
        <v>3065</v>
      </c>
      <c r="C3092" s="62">
        <v>0.69411892157620692</v>
      </c>
      <c r="D3092" s="62">
        <v>0.7405657632275654</v>
      </c>
      <c r="E3092" s="62">
        <v>0.49514181779030342</v>
      </c>
      <c r="F3092" s="62">
        <v>0.97221369010692349</v>
      </c>
      <c r="G3092" s="62">
        <v>0.7242709086535416</v>
      </c>
      <c r="H3092" s="62">
        <v>0.57531579725457638</v>
      </c>
      <c r="I3092" s="62">
        <v>0.71245621751478538</v>
      </c>
      <c r="J3092" s="62">
        <v>0.76389461393147384</v>
      </c>
      <c r="K3092" s="62"/>
      <c r="L3092" s="65">
        <f t="shared" si="433"/>
        <v>0.12224755970810003</v>
      </c>
      <c r="M3092" s="65">
        <f t="shared" si="434"/>
        <v>0.13042773297744914</v>
      </c>
      <c r="N3092" s="65">
        <f t="shared" si="435"/>
        <v>8.7203902750332615E-2</v>
      </c>
      <c r="O3092" s="65">
        <f t="shared" si="436"/>
        <v>0.17122534400948444</v>
      </c>
      <c r="P3092" s="65">
        <f t="shared" si="437"/>
        <v>0.12755789879550616</v>
      </c>
      <c r="Q3092" s="65">
        <f t="shared" si="438"/>
        <v>0.10132406723070495</v>
      </c>
      <c r="R3092" s="65">
        <f t="shared" si="439"/>
        <v>0.12547710670711576</v>
      </c>
      <c r="S3092" s="65">
        <f t="shared" si="440"/>
        <v>0.13453638782130689</v>
      </c>
      <c r="T3092" s="66">
        <f>(L3092*'Football Field'!$F$4)+(M3092*'Football Field'!$F$5)+(N3092*'Football Field'!$F$6)+(O3092*'Football Field'!$F$7)+(P3092*'Football Field'!$F$8)+(Q3092*'Football Field'!$F$9)+(R3092*'Football Field'!$F$10)+(S3092*'Football Field'!$F$11)</f>
        <v>139388367.27000624</v>
      </c>
    </row>
    <row r="3093" spans="2:20" x14ac:dyDescent="0.3">
      <c r="B3093" s="62">
        <f t="shared" si="432"/>
        <v>3066</v>
      </c>
      <c r="C3093" s="62">
        <v>0.47176300397342519</v>
      </c>
      <c r="D3093" s="62">
        <v>9.5724555419834378E-2</v>
      </c>
      <c r="E3093" s="62">
        <v>0.70711290639232272</v>
      </c>
      <c r="F3093" s="62">
        <v>0.19225653368667739</v>
      </c>
      <c r="G3093" s="62">
        <v>0.25210947559949992</v>
      </c>
      <c r="H3093" s="62">
        <v>0.70563017254194649</v>
      </c>
      <c r="I3093" s="62">
        <v>0.36225947293271754</v>
      </c>
      <c r="J3093" s="62">
        <v>0.59178665389202267</v>
      </c>
      <c r="K3093" s="62"/>
      <c r="L3093" s="65">
        <f t="shared" si="433"/>
        <v>0.13963092148794434</v>
      </c>
      <c r="M3093" s="65">
        <f t="shared" si="434"/>
        <v>2.8332251087345113E-2</v>
      </c>
      <c r="N3093" s="65">
        <f t="shared" si="435"/>
        <v>0.20928904107355645</v>
      </c>
      <c r="O3093" s="65">
        <f t="shared" si="436"/>
        <v>5.6903480634655654E-2</v>
      </c>
      <c r="P3093" s="65">
        <f t="shared" si="437"/>
        <v>7.4618565036489323E-2</v>
      </c>
      <c r="Q3093" s="65">
        <f t="shared" si="438"/>
        <v>0.20885018619916901</v>
      </c>
      <c r="R3093" s="65">
        <f t="shared" si="439"/>
        <v>0.10722041278629332</v>
      </c>
      <c r="S3093" s="65">
        <f t="shared" si="440"/>
        <v>0.17515514169454677</v>
      </c>
      <c r="T3093" s="66">
        <f>(L3093*'Football Field'!$F$4)+(M3093*'Football Field'!$F$5)+(N3093*'Football Field'!$F$6)+(O3093*'Football Field'!$F$7)+(P3093*'Football Field'!$F$8)+(Q3093*'Football Field'!$F$9)+(R3093*'Football Field'!$F$10)+(S3093*'Football Field'!$F$11)</f>
        <v>135452644.18568718</v>
      </c>
    </row>
    <row r="3094" spans="2:20" x14ac:dyDescent="0.3">
      <c r="B3094" s="62">
        <f t="shared" si="432"/>
        <v>3067</v>
      </c>
      <c r="C3094" s="62">
        <v>0.54407181895790391</v>
      </c>
      <c r="D3094" s="62">
        <v>0.13248411344692979</v>
      </c>
      <c r="E3094" s="62">
        <v>0.1475121756283162</v>
      </c>
      <c r="F3094" s="62">
        <v>0.83242316821134954</v>
      </c>
      <c r="G3094" s="62">
        <v>0.62788568525924449</v>
      </c>
      <c r="H3094" s="62">
        <v>0.42186516989366607</v>
      </c>
      <c r="I3094" s="62">
        <v>0.19368722843009456</v>
      </c>
      <c r="J3094" s="62">
        <v>0.87033450102713672</v>
      </c>
      <c r="K3094" s="62"/>
      <c r="L3094" s="65">
        <f t="shared" si="433"/>
        <v>0.14430603242569182</v>
      </c>
      <c r="M3094" s="65">
        <f t="shared" si="434"/>
        <v>3.5139215274152813E-2</v>
      </c>
      <c r="N3094" s="65">
        <f t="shared" si="435"/>
        <v>3.9125159689719489E-2</v>
      </c>
      <c r="O3094" s="65">
        <f t="shared" si="436"/>
        <v>0.22078644862342769</v>
      </c>
      <c r="P3094" s="65">
        <f t="shared" si="437"/>
        <v>0.1665362713146861</v>
      </c>
      <c r="Q3094" s="65">
        <f t="shared" si="438"/>
        <v>0.11189274423834035</v>
      </c>
      <c r="R3094" s="65">
        <f t="shared" si="439"/>
        <v>5.1372327131021973E-2</v>
      </c>
      <c r="S3094" s="65">
        <f t="shared" si="440"/>
        <v>0.23084180130295964</v>
      </c>
      <c r="T3094" s="66">
        <f>(L3094*'Football Field'!$F$4)+(M3094*'Football Field'!$F$5)+(N3094*'Football Field'!$F$6)+(O3094*'Football Field'!$F$7)+(P3094*'Football Field'!$F$8)+(Q3094*'Football Field'!$F$9)+(R3094*'Football Field'!$F$10)+(S3094*'Football Field'!$F$11)</f>
        <v>132336459.08735868</v>
      </c>
    </row>
    <row r="3095" spans="2:20" x14ac:dyDescent="0.3">
      <c r="B3095" s="62">
        <f t="shared" si="432"/>
        <v>3068</v>
      </c>
      <c r="C3095" s="62">
        <v>0.32889608575378204</v>
      </c>
      <c r="D3095" s="62">
        <v>0.11997884402923875</v>
      </c>
      <c r="E3095" s="62">
        <v>0.48679456477247829</v>
      </c>
      <c r="F3095" s="62">
        <v>0.66097551247138409</v>
      </c>
      <c r="G3095" s="62">
        <v>0.85364325189021351</v>
      </c>
      <c r="H3095" s="62">
        <v>0.84242517640820036</v>
      </c>
      <c r="I3095" s="62">
        <v>0.84049751461941957</v>
      </c>
      <c r="J3095" s="62">
        <v>6.5543607447794305E-2</v>
      </c>
      <c r="K3095" s="62"/>
      <c r="L3095" s="65">
        <f t="shared" si="433"/>
        <v>7.8331819890427562E-2</v>
      </c>
      <c r="M3095" s="65">
        <f t="shared" si="434"/>
        <v>2.857486485319766E-2</v>
      </c>
      <c r="N3095" s="65">
        <f t="shared" si="435"/>
        <v>0.11593784731127151</v>
      </c>
      <c r="O3095" s="65">
        <f t="shared" si="436"/>
        <v>0.1574218029266897</v>
      </c>
      <c r="P3095" s="65">
        <f t="shared" si="437"/>
        <v>0.203308681234356</v>
      </c>
      <c r="Q3095" s="65">
        <f t="shared" si="438"/>
        <v>0.20063691861316107</v>
      </c>
      <c r="R3095" s="65">
        <f t="shared" si="439"/>
        <v>0.20017781538089738</v>
      </c>
      <c r="S3095" s="65">
        <f t="shared" si="440"/>
        <v>1.5610249789999123E-2</v>
      </c>
      <c r="T3095" s="66">
        <f>(L3095*'Football Field'!$F$4)+(M3095*'Football Field'!$F$5)+(N3095*'Football Field'!$F$6)+(O3095*'Football Field'!$F$7)+(P3095*'Football Field'!$F$8)+(Q3095*'Football Field'!$F$9)+(R3095*'Football Field'!$F$10)+(S3095*'Football Field'!$F$11)</f>
        <v>156235716.3219555</v>
      </c>
    </row>
    <row r="3096" spans="2:20" x14ac:dyDescent="0.3">
      <c r="B3096" s="62">
        <f t="shared" si="432"/>
        <v>3069</v>
      </c>
      <c r="C3096" s="62">
        <v>0.27507404231769939</v>
      </c>
      <c r="D3096" s="62">
        <v>7.9193073124240398E-2</v>
      </c>
      <c r="E3096" s="62">
        <v>0.57714492193071643</v>
      </c>
      <c r="F3096" s="62">
        <v>0.1020876671557962</v>
      </c>
      <c r="G3096" s="62">
        <v>0.35929624926933978</v>
      </c>
      <c r="H3096" s="62">
        <v>0.67543489078593122</v>
      </c>
      <c r="I3096" s="62">
        <v>0.88444344339544101</v>
      </c>
      <c r="J3096" s="62">
        <v>0.17912627717568541</v>
      </c>
      <c r="K3096" s="62"/>
      <c r="L3096" s="65">
        <f t="shared" si="433"/>
        <v>8.783255401963902E-2</v>
      </c>
      <c r="M3096" s="65">
        <f t="shared" si="434"/>
        <v>2.5286754848109154E-2</v>
      </c>
      <c r="N3096" s="65">
        <f t="shared" si="435"/>
        <v>0.18428533679703829</v>
      </c>
      <c r="O3096" s="65">
        <f t="shared" si="436"/>
        <v>3.2597116269678088E-2</v>
      </c>
      <c r="P3096" s="65">
        <f t="shared" si="437"/>
        <v>0.11472513711982633</v>
      </c>
      <c r="Q3096" s="65">
        <f t="shared" si="438"/>
        <v>0.21566982850088817</v>
      </c>
      <c r="R3096" s="65">
        <f t="shared" si="439"/>
        <v>0.28240733245787319</v>
      </c>
      <c r="S3096" s="65">
        <f t="shared" si="440"/>
        <v>5.7195939986947608E-2</v>
      </c>
      <c r="T3096" s="66">
        <f>(L3096*'Football Field'!$F$4)+(M3096*'Football Field'!$F$5)+(N3096*'Football Field'!$F$6)+(O3096*'Football Field'!$F$7)+(P3096*'Football Field'!$F$8)+(Q3096*'Football Field'!$F$9)+(R3096*'Football Field'!$F$10)+(S3096*'Football Field'!$F$11)</f>
        <v>161575105.44393292</v>
      </c>
    </row>
    <row r="3097" spans="2:20" x14ac:dyDescent="0.3">
      <c r="B3097" s="62">
        <f t="shared" si="432"/>
        <v>3070</v>
      </c>
      <c r="C3097" s="62">
        <v>0.54138561439295274</v>
      </c>
      <c r="D3097" s="62">
        <v>0.52140807008490364</v>
      </c>
      <c r="E3097" s="62">
        <v>0.19335798591570696</v>
      </c>
      <c r="F3097" s="62">
        <v>0.45341252949128896</v>
      </c>
      <c r="G3097" s="62">
        <v>0.36624872728335434</v>
      </c>
      <c r="H3097" s="62">
        <v>0.84566186010246502</v>
      </c>
      <c r="I3097" s="62">
        <v>6.635991092475646E-2</v>
      </c>
      <c r="J3097" s="62">
        <v>0.81671615700393074</v>
      </c>
      <c r="K3097" s="62"/>
      <c r="L3097" s="65">
        <f t="shared" si="433"/>
        <v>0.14229948159401962</v>
      </c>
      <c r="M3097" s="65">
        <f t="shared" si="434"/>
        <v>0.13704852160731121</v>
      </c>
      <c r="N3097" s="65">
        <f t="shared" si="435"/>
        <v>5.0822815432066286E-2</v>
      </c>
      <c r="O3097" s="65">
        <f t="shared" si="436"/>
        <v>0.11917636187505505</v>
      </c>
      <c r="P3097" s="65">
        <f t="shared" si="437"/>
        <v>9.626595654066053E-2</v>
      </c>
      <c r="Q3097" s="65">
        <f t="shared" si="438"/>
        <v>0.22227639800024496</v>
      </c>
      <c r="R3097" s="65">
        <f t="shared" si="439"/>
        <v>1.7442245734228513E-2</v>
      </c>
      <c r="S3097" s="65">
        <f t="shared" si="440"/>
        <v>0.21466821921641385</v>
      </c>
      <c r="T3097" s="66">
        <f>(L3097*'Football Field'!$F$4)+(M3097*'Football Field'!$F$5)+(N3097*'Football Field'!$F$6)+(O3097*'Football Field'!$F$7)+(P3097*'Football Field'!$F$8)+(Q3097*'Football Field'!$F$9)+(R3097*'Football Field'!$F$10)+(S3097*'Football Field'!$F$11)</f>
        <v>121007073.06490384</v>
      </c>
    </row>
    <row r="3098" spans="2:20" x14ac:dyDescent="0.3">
      <c r="B3098" s="62">
        <f t="shared" si="432"/>
        <v>3071</v>
      </c>
      <c r="C3098" s="62">
        <v>0.96287411060877603</v>
      </c>
      <c r="D3098" s="62">
        <v>0.87821301756834258</v>
      </c>
      <c r="E3098" s="62">
        <v>0.32603735212770624</v>
      </c>
      <c r="F3098" s="62">
        <v>0.20658373730214685</v>
      </c>
      <c r="G3098" s="62">
        <v>0.78247283121300948</v>
      </c>
      <c r="H3098" s="62">
        <v>0.65122278885409068</v>
      </c>
      <c r="I3098" s="62">
        <v>0.9957187481403198</v>
      </c>
      <c r="J3098" s="62">
        <v>0.18190364266430004</v>
      </c>
      <c r="K3098" s="62"/>
      <c r="L3098" s="65">
        <f t="shared" si="433"/>
        <v>0.19315326870459054</v>
      </c>
      <c r="M3098" s="65">
        <f t="shared" si="434"/>
        <v>0.17617018994829881</v>
      </c>
      <c r="N3098" s="65">
        <f t="shared" si="435"/>
        <v>6.5403337351588001E-2</v>
      </c>
      <c r="O3098" s="65">
        <f t="shared" si="436"/>
        <v>4.1440852632221997E-2</v>
      </c>
      <c r="P3098" s="65">
        <f t="shared" si="437"/>
        <v>0.1569646367641683</v>
      </c>
      <c r="Q3098" s="65">
        <f t="shared" si="438"/>
        <v>0.13063577983476893</v>
      </c>
      <c r="R3098" s="65">
        <f t="shared" si="439"/>
        <v>0.19974192762556217</v>
      </c>
      <c r="S3098" s="65">
        <f t="shared" si="440"/>
        <v>3.6490007138801482E-2</v>
      </c>
      <c r="T3098" s="66">
        <f>(L3098*'Football Field'!$F$4)+(M3098*'Football Field'!$F$5)+(N3098*'Football Field'!$F$6)+(O3098*'Football Field'!$F$7)+(P3098*'Football Field'!$F$8)+(Q3098*'Football Field'!$F$9)+(R3098*'Football Field'!$F$10)+(S3098*'Football Field'!$F$11)</f>
        <v>149367726.26138899</v>
      </c>
    </row>
    <row r="3099" spans="2:20" x14ac:dyDescent="0.3">
      <c r="B3099" s="62">
        <f t="shared" si="432"/>
        <v>3072</v>
      </c>
      <c r="C3099" s="62">
        <v>0.5139788452710764</v>
      </c>
      <c r="D3099" s="62">
        <v>4.4086844909262402E-3</v>
      </c>
      <c r="E3099" s="62">
        <v>0.46156871409411226</v>
      </c>
      <c r="F3099" s="62">
        <v>0.28811725318067638</v>
      </c>
      <c r="G3099" s="62">
        <v>0.85954970752631321</v>
      </c>
      <c r="H3099" s="62">
        <v>0.56458229450420505</v>
      </c>
      <c r="I3099" s="62">
        <v>0.30031675648137601</v>
      </c>
      <c r="J3099" s="62">
        <v>0.571032801417937</v>
      </c>
      <c r="K3099" s="62"/>
      <c r="L3099" s="65">
        <f t="shared" si="433"/>
        <v>0.14423204834909625</v>
      </c>
      <c r="M3099" s="65">
        <f t="shared" si="434"/>
        <v>1.2371590786305995E-3</v>
      </c>
      <c r="N3099" s="65">
        <f t="shared" si="435"/>
        <v>0.1295247882284748</v>
      </c>
      <c r="O3099" s="65">
        <f t="shared" si="436"/>
        <v>8.0851073878434251E-2</v>
      </c>
      <c r="P3099" s="65">
        <f t="shared" si="437"/>
        <v>0.24120567629393694</v>
      </c>
      <c r="Q3099" s="65">
        <f t="shared" si="438"/>
        <v>0.15843231982636746</v>
      </c>
      <c r="R3099" s="65">
        <f t="shared" si="439"/>
        <v>8.4274481993555139E-2</v>
      </c>
      <c r="S3099" s="65">
        <f t="shared" si="440"/>
        <v>0.16024245235150453</v>
      </c>
      <c r="T3099" s="66">
        <f>(L3099*'Football Field'!$F$4)+(M3099*'Football Field'!$F$5)+(N3099*'Football Field'!$F$6)+(O3099*'Football Field'!$F$7)+(P3099*'Football Field'!$F$8)+(Q3099*'Football Field'!$F$9)+(R3099*'Football Field'!$F$10)+(S3099*'Football Field'!$F$11)</f>
        <v>143957933.82325238</v>
      </c>
    </row>
    <row r="3100" spans="2:20" x14ac:dyDescent="0.3">
      <c r="B3100" s="62">
        <f t="shared" si="432"/>
        <v>3073</v>
      </c>
      <c r="C3100" s="62">
        <v>0.27413026928376583</v>
      </c>
      <c r="D3100" s="62">
        <v>0.81611768805455065</v>
      </c>
      <c r="E3100" s="62">
        <v>0.14021135490519931</v>
      </c>
      <c r="F3100" s="62">
        <v>0.16286245036756652</v>
      </c>
      <c r="G3100" s="62">
        <v>0.44670300026895426</v>
      </c>
      <c r="H3100" s="62">
        <v>0.32466086062111021</v>
      </c>
      <c r="I3100" s="62">
        <v>0.63432352530061364</v>
      </c>
      <c r="J3100" s="62">
        <v>0.81388577649287919</v>
      </c>
      <c r="K3100" s="62"/>
      <c r="L3100" s="65">
        <f t="shared" si="433"/>
        <v>7.5875516712241478E-2</v>
      </c>
      <c r="M3100" s="65">
        <f t="shared" si="434"/>
        <v>0.22589023620386484</v>
      </c>
      <c r="N3100" s="65">
        <f t="shared" si="435"/>
        <v>3.8808589179704631E-2</v>
      </c>
      <c r="O3100" s="65">
        <f t="shared" si="436"/>
        <v>4.5078103220586946E-2</v>
      </c>
      <c r="P3100" s="65">
        <f t="shared" si="437"/>
        <v>0.12364129306432145</v>
      </c>
      <c r="Q3100" s="65">
        <f t="shared" si="438"/>
        <v>8.9861694661555483E-2</v>
      </c>
      <c r="R3100" s="65">
        <f t="shared" si="439"/>
        <v>0.17557209340896709</v>
      </c>
      <c r="S3100" s="65">
        <f t="shared" si="440"/>
        <v>0.22527247354875815</v>
      </c>
      <c r="T3100" s="66">
        <f>(L3100*'Football Field'!$F$4)+(M3100*'Football Field'!$F$5)+(N3100*'Football Field'!$F$6)+(O3100*'Football Field'!$F$7)+(P3100*'Football Field'!$F$8)+(Q3100*'Football Field'!$F$9)+(R3100*'Football Field'!$F$10)+(S3100*'Football Field'!$F$11)</f>
        <v>144478487.64807436</v>
      </c>
    </row>
    <row r="3101" spans="2:20" x14ac:dyDescent="0.3">
      <c r="B3101" s="62">
        <f t="shared" si="432"/>
        <v>3074</v>
      </c>
      <c r="C3101" s="62">
        <v>2.8012420789995218E-2</v>
      </c>
      <c r="D3101" s="62">
        <v>0.46241389581818848</v>
      </c>
      <c r="E3101" s="62">
        <v>0.81753142899796261</v>
      </c>
      <c r="F3101" s="62">
        <v>0.97995088223997406</v>
      </c>
      <c r="G3101" s="62">
        <v>1.3757335178585905E-2</v>
      </c>
      <c r="H3101" s="62">
        <v>0.74777028059639228</v>
      </c>
      <c r="I3101" s="62">
        <v>0.87133030391366117</v>
      </c>
      <c r="J3101" s="62">
        <v>0.8964537492668625</v>
      </c>
      <c r="K3101" s="62"/>
      <c r="L3101" s="65">
        <f t="shared" si="433"/>
        <v>5.8150591137785361E-3</v>
      </c>
      <c r="M3101" s="65">
        <f t="shared" si="434"/>
        <v>9.5991851592339819E-2</v>
      </c>
      <c r="N3101" s="65">
        <f t="shared" si="435"/>
        <v>0.16971020186491367</v>
      </c>
      <c r="O3101" s="65">
        <f t="shared" si="436"/>
        <v>0.20342662819273788</v>
      </c>
      <c r="P3101" s="65">
        <f t="shared" si="437"/>
        <v>2.855865900033686E-3</v>
      </c>
      <c r="Q3101" s="65">
        <f t="shared" si="438"/>
        <v>0.15522858298443853</v>
      </c>
      <c r="R3101" s="65">
        <f t="shared" si="439"/>
        <v>0.18087823479697993</v>
      </c>
      <c r="S3101" s="65">
        <f t="shared" si="440"/>
        <v>0.18609357555477793</v>
      </c>
      <c r="T3101" s="66">
        <f>(L3101*'Football Field'!$F$4)+(M3101*'Football Field'!$F$5)+(N3101*'Football Field'!$F$6)+(O3101*'Football Field'!$F$7)+(P3101*'Football Field'!$F$8)+(Q3101*'Football Field'!$F$9)+(R3101*'Football Field'!$F$10)+(S3101*'Football Field'!$F$11)</f>
        <v>140310884.43569255</v>
      </c>
    </row>
    <row r="3102" spans="2:20" x14ac:dyDescent="0.3">
      <c r="B3102" s="62">
        <f t="shared" ref="B3102:B3165" si="441">B3101+1</f>
        <v>3075</v>
      </c>
      <c r="C3102" s="62">
        <v>0.42573958404136714</v>
      </c>
      <c r="D3102" s="62">
        <v>8.3696102906285264E-2</v>
      </c>
      <c r="E3102" s="62">
        <v>0.82672144314048857</v>
      </c>
      <c r="F3102" s="62">
        <v>0.6381066437677182</v>
      </c>
      <c r="G3102" s="62">
        <v>0.44703935036098152</v>
      </c>
      <c r="H3102" s="62">
        <v>0.70383413780752668</v>
      </c>
      <c r="I3102" s="62">
        <v>0.80423347702028314</v>
      </c>
      <c r="J3102" s="62">
        <v>0.44151022571596288</v>
      </c>
      <c r="K3102" s="62"/>
      <c r="L3102" s="65">
        <f t="shared" si="433"/>
        <v>9.7403609815460687E-2</v>
      </c>
      <c r="M3102" s="65">
        <f t="shared" si="434"/>
        <v>1.9148566062784363E-2</v>
      </c>
      <c r="N3102" s="65">
        <f t="shared" si="435"/>
        <v>0.18914297822470369</v>
      </c>
      <c r="O3102" s="65">
        <f t="shared" si="436"/>
        <v>0.14599039619525908</v>
      </c>
      <c r="P3102" s="65">
        <f t="shared" si="437"/>
        <v>0.10227671583032122</v>
      </c>
      <c r="Q3102" s="65">
        <f t="shared" si="438"/>
        <v>0.16102798119693809</v>
      </c>
      <c r="R3102" s="65">
        <f t="shared" si="439"/>
        <v>0.18399802774412316</v>
      </c>
      <c r="S3102" s="65">
        <f t="shared" si="440"/>
        <v>0.1010117249304097</v>
      </c>
      <c r="T3102" s="66">
        <f>(L3102*'Football Field'!$F$4)+(M3102*'Football Field'!$F$5)+(N3102*'Football Field'!$F$6)+(O3102*'Football Field'!$F$7)+(P3102*'Football Field'!$F$8)+(Q3102*'Football Field'!$F$9)+(R3102*'Football Field'!$F$10)+(S3102*'Football Field'!$F$11)</f>
        <v>148141625.31058279</v>
      </c>
    </row>
    <row r="3103" spans="2:20" x14ac:dyDescent="0.3">
      <c r="B3103" s="62">
        <f t="shared" si="441"/>
        <v>3076</v>
      </c>
      <c r="C3103" s="62">
        <v>0.35766831058675219</v>
      </c>
      <c r="D3103" s="62">
        <v>0.6505082535592287</v>
      </c>
      <c r="E3103" s="62">
        <v>0.67343607671333816</v>
      </c>
      <c r="F3103" s="62">
        <v>0.2449297698728119</v>
      </c>
      <c r="G3103" s="62">
        <v>0.85537849917116449</v>
      </c>
      <c r="H3103" s="62">
        <v>0.70044969959741965</v>
      </c>
      <c r="I3103" s="62">
        <v>0.35950793211098175</v>
      </c>
      <c r="J3103" s="62">
        <v>0.57518514798309706</v>
      </c>
      <c r="K3103" s="62"/>
      <c r="L3103" s="65">
        <f t="shared" si="433"/>
        <v>8.0974225350045476E-2</v>
      </c>
      <c r="M3103" s="65">
        <f t="shared" si="434"/>
        <v>0.1472716490576354</v>
      </c>
      <c r="N3103" s="65">
        <f t="shared" si="435"/>
        <v>0.15246238769428222</v>
      </c>
      <c r="O3103" s="65">
        <f t="shared" si="436"/>
        <v>5.5450812368811664E-2</v>
      </c>
      <c r="P3103" s="65">
        <f t="shared" si="437"/>
        <v>0.19365319571600603</v>
      </c>
      <c r="Q3103" s="65">
        <f t="shared" si="438"/>
        <v>0.15857812991183662</v>
      </c>
      <c r="R3103" s="65">
        <f t="shared" si="439"/>
        <v>8.139070599273196E-2</v>
      </c>
      <c r="S3103" s="65">
        <f t="shared" si="440"/>
        <v>0.13021889390865055</v>
      </c>
      <c r="T3103" s="66">
        <f>(L3103*'Football Field'!$F$4)+(M3103*'Football Field'!$F$5)+(N3103*'Football Field'!$F$6)+(O3103*'Football Field'!$F$7)+(P3103*'Football Field'!$F$8)+(Q3103*'Football Field'!$F$9)+(R3103*'Football Field'!$F$10)+(S3103*'Football Field'!$F$11)</f>
        <v>139683641.83962512</v>
      </c>
    </row>
    <row r="3104" spans="2:20" x14ac:dyDescent="0.3">
      <c r="B3104" s="62">
        <f t="shared" si="441"/>
        <v>3077</v>
      </c>
      <c r="C3104" s="62">
        <v>8.8297325025864515E-2</v>
      </c>
      <c r="D3104" s="62">
        <v>0.58841921366163041</v>
      </c>
      <c r="E3104" s="62">
        <v>0.4722682851509834</v>
      </c>
      <c r="F3104" s="62">
        <v>0.38805381275968409</v>
      </c>
      <c r="G3104" s="62">
        <v>0.32609101118234596</v>
      </c>
      <c r="H3104" s="62">
        <v>3.6626397198352922E-2</v>
      </c>
      <c r="I3104" s="62">
        <v>5.870225952439756E-2</v>
      </c>
      <c r="J3104" s="62">
        <v>0.74212895685335745</v>
      </c>
      <c r="K3104" s="62"/>
      <c r="L3104" s="65">
        <f t="shared" si="433"/>
        <v>3.2695601541684355E-2</v>
      </c>
      <c r="M3104" s="65">
        <f t="shared" si="434"/>
        <v>0.21788565105133584</v>
      </c>
      <c r="N3104" s="65">
        <f t="shared" si="435"/>
        <v>0.1748761433888063</v>
      </c>
      <c r="O3104" s="65">
        <f t="shared" si="436"/>
        <v>0.14369238065825307</v>
      </c>
      <c r="P3104" s="65">
        <f t="shared" si="437"/>
        <v>0.12074818534785541</v>
      </c>
      <c r="Q3104" s="65">
        <f t="shared" si="438"/>
        <v>1.3562382420464345E-2</v>
      </c>
      <c r="R3104" s="65">
        <f t="shared" si="439"/>
        <v>2.1736849745380562E-2</v>
      </c>
      <c r="S3104" s="65">
        <f t="shared" si="440"/>
        <v>0.27480280584622008</v>
      </c>
      <c r="T3104" s="66">
        <f>(L3104*'Football Field'!$F$4)+(M3104*'Football Field'!$F$5)+(N3104*'Football Field'!$F$6)+(O3104*'Football Field'!$F$7)+(P3104*'Football Field'!$F$8)+(Q3104*'Football Field'!$F$9)+(R3104*'Football Field'!$F$10)+(S3104*'Football Field'!$F$11)</f>
        <v>127768080.87901324</v>
      </c>
    </row>
    <row r="3105" spans="2:20" x14ac:dyDescent="0.3">
      <c r="B3105" s="62">
        <f t="shared" si="441"/>
        <v>3078</v>
      </c>
      <c r="C3105" s="62">
        <v>0.70006207692537403</v>
      </c>
      <c r="D3105" s="62">
        <v>0.58357276547804671</v>
      </c>
      <c r="E3105" s="62">
        <v>0.19040054831027309</v>
      </c>
      <c r="F3105" s="62">
        <v>0.68088708708888557</v>
      </c>
      <c r="G3105" s="62">
        <v>0.35632417280560702</v>
      </c>
      <c r="H3105" s="62">
        <v>0.73332032572320627</v>
      </c>
      <c r="I3105" s="62">
        <v>0.68648085972732709</v>
      </c>
      <c r="J3105" s="62">
        <v>0.40032616366922291</v>
      </c>
      <c r="K3105" s="62"/>
      <c r="L3105" s="65">
        <f t="shared" si="433"/>
        <v>0.16162586675021495</v>
      </c>
      <c r="M3105" s="65">
        <f t="shared" si="434"/>
        <v>0.13473155758766189</v>
      </c>
      <c r="N3105" s="65">
        <f t="shared" si="435"/>
        <v>4.3958464062958391E-2</v>
      </c>
      <c r="O3105" s="65">
        <f t="shared" si="436"/>
        <v>0.15719886741058442</v>
      </c>
      <c r="P3105" s="65">
        <f t="shared" si="437"/>
        <v>8.2265852089426605E-2</v>
      </c>
      <c r="Q3105" s="65">
        <f t="shared" si="438"/>
        <v>0.16930431908425983</v>
      </c>
      <c r="R3105" s="65">
        <f t="shared" si="439"/>
        <v>0.15849032195567633</v>
      </c>
      <c r="S3105" s="65">
        <f t="shared" si="440"/>
        <v>9.2424751059217644E-2</v>
      </c>
      <c r="T3105" s="66">
        <f>(L3105*'Football Field'!$F$4)+(M3105*'Football Field'!$F$5)+(N3105*'Football Field'!$F$6)+(O3105*'Football Field'!$F$7)+(P3105*'Football Field'!$F$8)+(Q3105*'Football Field'!$F$9)+(R3105*'Football Field'!$F$10)+(S3105*'Football Field'!$F$11)</f>
        <v>138495793.6430572</v>
      </c>
    </row>
    <row r="3106" spans="2:20" x14ac:dyDescent="0.3">
      <c r="B3106" s="62">
        <f t="shared" si="441"/>
        <v>3079</v>
      </c>
      <c r="C3106" s="62">
        <v>2.3107086463343585E-2</v>
      </c>
      <c r="D3106" s="62">
        <v>0.61718800964252496</v>
      </c>
      <c r="E3106" s="62">
        <v>0.74341148098002985</v>
      </c>
      <c r="F3106" s="62">
        <v>0.14714462001948492</v>
      </c>
      <c r="G3106" s="62">
        <v>4.1494673274857785E-3</v>
      </c>
      <c r="H3106" s="62">
        <v>0.43638501570932153</v>
      </c>
      <c r="I3106" s="62">
        <v>0.66663400351459523</v>
      </c>
      <c r="J3106" s="62">
        <v>0.2664702608136722</v>
      </c>
      <c r="K3106" s="62"/>
      <c r="L3106" s="65">
        <f t="shared" si="433"/>
        <v>7.9556434710110289E-3</v>
      </c>
      <c r="M3106" s="65">
        <f t="shared" si="434"/>
        <v>0.21249445563325911</v>
      </c>
      <c r="N3106" s="65">
        <f t="shared" si="435"/>
        <v>0.25595250635841588</v>
      </c>
      <c r="O3106" s="65">
        <f t="shared" si="436"/>
        <v>5.0661087775365696E-2</v>
      </c>
      <c r="P3106" s="65">
        <f t="shared" si="437"/>
        <v>1.4286389028082185E-3</v>
      </c>
      <c r="Q3106" s="65">
        <f t="shared" si="438"/>
        <v>0.15024497383442742</v>
      </c>
      <c r="R3106" s="65">
        <f t="shared" si="439"/>
        <v>0.2295184408483586</v>
      </c>
      <c r="S3106" s="65">
        <f t="shared" si="440"/>
        <v>9.174425317635404E-2</v>
      </c>
      <c r="T3106" s="66">
        <f>(L3106*'Football Field'!$F$4)+(M3106*'Football Field'!$F$5)+(N3106*'Football Field'!$F$6)+(O3106*'Football Field'!$F$7)+(P3106*'Football Field'!$F$8)+(Q3106*'Football Field'!$F$9)+(R3106*'Football Field'!$F$10)+(S3106*'Football Field'!$F$11)</f>
        <v>147003259.03080729</v>
      </c>
    </row>
    <row r="3107" spans="2:20" x14ac:dyDescent="0.3">
      <c r="B3107" s="62">
        <f t="shared" si="441"/>
        <v>3080</v>
      </c>
      <c r="C3107" s="62">
        <v>0.11473655361716162</v>
      </c>
      <c r="D3107" s="62">
        <v>0.25189476938347644</v>
      </c>
      <c r="E3107" s="62">
        <v>0.97056780762079631</v>
      </c>
      <c r="F3107" s="62">
        <v>0.77412975348144752</v>
      </c>
      <c r="G3107" s="62">
        <v>0.18732456696535316</v>
      </c>
      <c r="H3107" s="62">
        <v>0.86168260570758393</v>
      </c>
      <c r="I3107" s="62">
        <v>3.545721951654579E-2</v>
      </c>
      <c r="J3107" s="62">
        <v>0.44088368528345423</v>
      </c>
      <c r="K3107" s="62"/>
      <c r="L3107" s="65">
        <f t="shared" si="433"/>
        <v>3.1549833771170259E-2</v>
      </c>
      <c r="M3107" s="65">
        <f t="shared" si="434"/>
        <v>6.9265093392932867E-2</v>
      </c>
      <c r="N3107" s="65">
        <f t="shared" si="435"/>
        <v>0.26688315126021994</v>
      </c>
      <c r="O3107" s="65">
        <f t="shared" si="436"/>
        <v>0.21286734061361534</v>
      </c>
      <c r="P3107" s="65">
        <f t="shared" si="437"/>
        <v>5.1509817601226533E-2</v>
      </c>
      <c r="Q3107" s="65">
        <f t="shared" si="438"/>
        <v>0.23694230057052021</v>
      </c>
      <c r="R3107" s="65">
        <f t="shared" si="439"/>
        <v>9.7498952728486826E-3</v>
      </c>
      <c r="S3107" s="65">
        <f t="shared" si="440"/>
        <v>0.12123256751746618</v>
      </c>
      <c r="T3107" s="66">
        <f>(L3107*'Football Field'!$F$4)+(M3107*'Football Field'!$F$5)+(N3107*'Football Field'!$F$6)+(O3107*'Football Field'!$F$7)+(P3107*'Football Field'!$F$8)+(Q3107*'Football Field'!$F$9)+(R3107*'Football Field'!$F$10)+(S3107*'Football Field'!$F$11)</f>
        <v>122615278.36107859</v>
      </c>
    </row>
    <row r="3108" spans="2:20" x14ac:dyDescent="0.3">
      <c r="B3108" s="62">
        <f t="shared" si="441"/>
        <v>3081</v>
      </c>
      <c r="C3108" s="62">
        <v>2.5602850184159309E-2</v>
      </c>
      <c r="D3108" s="62">
        <v>0.74600839501421112</v>
      </c>
      <c r="E3108" s="62">
        <v>7.4903972555495191E-2</v>
      </c>
      <c r="F3108" s="62">
        <v>0.20501745549857653</v>
      </c>
      <c r="G3108" s="62">
        <v>4.972122989302874E-2</v>
      </c>
      <c r="H3108" s="62">
        <v>0.98677307408921611</v>
      </c>
      <c r="I3108" s="62">
        <v>0.36692802883706532</v>
      </c>
      <c r="J3108" s="62">
        <v>0.41384982424849159</v>
      </c>
      <c r="K3108" s="62"/>
      <c r="L3108" s="65">
        <f t="shared" si="433"/>
        <v>8.9245702299313497E-3</v>
      </c>
      <c r="M3108" s="65">
        <f t="shared" si="434"/>
        <v>0.26004152918654083</v>
      </c>
      <c r="N3108" s="65">
        <f t="shared" si="435"/>
        <v>2.6109818194615098E-2</v>
      </c>
      <c r="O3108" s="65">
        <f t="shared" si="436"/>
        <v>7.1464413797605916E-2</v>
      </c>
      <c r="P3108" s="65">
        <f t="shared" si="437"/>
        <v>1.7331687874869609E-2</v>
      </c>
      <c r="Q3108" s="65">
        <f t="shared" si="438"/>
        <v>0.34396661064568229</v>
      </c>
      <c r="R3108" s="65">
        <f t="shared" si="439"/>
        <v>0.12790275063644022</v>
      </c>
      <c r="S3108" s="65">
        <f t="shared" si="440"/>
        <v>0.14425861943431462</v>
      </c>
      <c r="T3108" s="66">
        <f>(L3108*'Football Field'!$F$4)+(M3108*'Football Field'!$F$5)+(N3108*'Football Field'!$F$6)+(O3108*'Football Field'!$F$7)+(P3108*'Football Field'!$F$8)+(Q3108*'Football Field'!$F$9)+(R3108*'Football Field'!$F$10)+(S3108*'Football Field'!$F$11)</f>
        <v>128583234.61646658</v>
      </c>
    </row>
    <row r="3109" spans="2:20" x14ac:dyDescent="0.3">
      <c r="B3109" s="62">
        <f t="shared" si="441"/>
        <v>3082</v>
      </c>
      <c r="C3109" s="62">
        <v>0.80849766431719428</v>
      </c>
      <c r="D3109" s="62">
        <v>0.74396847419188727</v>
      </c>
      <c r="E3109" s="62">
        <v>0.70534736930411146</v>
      </c>
      <c r="F3109" s="62">
        <v>0.18486514169202584</v>
      </c>
      <c r="G3109" s="62">
        <v>0.70787950869116889</v>
      </c>
      <c r="H3109" s="62">
        <v>0.51690047965126251</v>
      </c>
      <c r="I3109" s="62">
        <v>0.69806235310638409</v>
      </c>
      <c r="J3109" s="62">
        <v>0.18676237019025077</v>
      </c>
      <c r="K3109" s="62"/>
      <c r="L3109" s="65">
        <f t="shared" si="433"/>
        <v>0.17760266665692931</v>
      </c>
      <c r="M3109" s="65">
        <f t="shared" si="434"/>
        <v>0.16342754068034981</v>
      </c>
      <c r="N3109" s="65">
        <f t="shared" si="435"/>
        <v>0.15494364329878002</v>
      </c>
      <c r="O3109" s="65">
        <f t="shared" si="436"/>
        <v>4.0609322185417997E-2</v>
      </c>
      <c r="P3109" s="65">
        <f t="shared" si="437"/>
        <v>0.15549987831013065</v>
      </c>
      <c r="Q3109" s="65">
        <f t="shared" si="438"/>
        <v>0.11354751860642782</v>
      </c>
      <c r="R3109" s="65">
        <f t="shared" si="439"/>
        <v>0.15334334392815907</v>
      </c>
      <c r="S3109" s="65">
        <f t="shared" si="440"/>
        <v>4.1026086333805292E-2</v>
      </c>
      <c r="T3109" s="66">
        <f>(L3109*'Football Field'!$F$4)+(M3109*'Football Field'!$F$5)+(N3109*'Football Field'!$F$6)+(O3109*'Football Field'!$F$7)+(P3109*'Football Field'!$F$8)+(Q3109*'Football Field'!$F$9)+(R3109*'Football Field'!$F$10)+(S3109*'Football Field'!$F$11)</f>
        <v>145295630.85339653</v>
      </c>
    </row>
    <row r="3110" spans="2:20" x14ac:dyDescent="0.3">
      <c r="B3110" s="62">
        <f t="shared" si="441"/>
        <v>3083</v>
      </c>
      <c r="C3110" s="62">
        <v>0.75116474940971834</v>
      </c>
      <c r="D3110" s="62">
        <v>0.29448698308058052</v>
      </c>
      <c r="E3110" s="62">
        <v>3.3999049755475741E-2</v>
      </c>
      <c r="F3110" s="62">
        <v>0.55258990838633493</v>
      </c>
      <c r="G3110" s="62">
        <v>0.4023245268403417</v>
      </c>
      <c r="H3110" s="62">
        <v>0.10443251718725</v>
      </c>
      <c r="I3110" s="62">
        <v>0.35907528812902301</v>
      </c>
      <c r="J3110" s="62">
        <v>0.14890286545147968</v>
      </c>
      <c r="K3110" s="62"/>
      <c r="L3110" s="65">
        <f t="shared" si="433"/>
        <v>0.28378224098940208</v>
      </c>
      <c r="M3110" s="65">
        <f t="shared" si="434"/>
        <v>0.11125412376777072</v>
      </c>
      <c r="N3110" s="65">
        <f t="shared" si="435"/>
        <v>1.2844487895233309E-2</v>
      </c>
      <c r="O3110" s="65">
        <f t="shared" si="436"/>
        <v>0.20876272838046692</v>
      </c>
      <c r="P3110" s="65">
        <f t="shared" si="437"/>
        <v>0.15199402783673263</v>
      </c>
      <c r="Q3110" s="65">
        <f t="shared" si="438"/>
        <v>3.9453520393296866E-2</v>
      </c>
      <c r="R3110" s="65">
        <f t="shared" si="439"/>
        <v>0.13565491462324877</v>
      </c>
      <c r="S3110" s="65">
        <f t="shared" si="440"/>
        <v>5.6253956113848529E-2</v>
      </c>
      <c r="T3110" s="66">
        <f>(L3110*'Football Field'!$F$4)+(M3110*'Football Field'!$F$5)+(N3110*'Football Field'!$F$6)+(O3110*'Football Field'!$F$7)+(P3110*'Football Field'!$F$8)+(Q3110*'Football Field'!$F$9)+(R3110*'Football Field'!$F$10)+(S3110*'Football Field'!$F$11)</f>
        <v>139804191.13875124</v>
      </c>
    </row>
    <row r="3111" spans="2:20" x14ac:dyDescent="0.3">
      <c r="B3111" s="62">
        <f t="shared" si="441"/>
        <v>3084</v>
      </c>
      <c r="C3111" s="62">
        <v>0.74043929192549252</v>
      </c>
      <c r="D3111" s="62">
        <v>0.47206899412355541</v>
      </c>
      <c r="E3111" s="62">
        <v>0.94870919830923695</v>
      </c>
      <c r="F3111" s="62">
        <v>0.66439390119221009</v>
      </c>
      <c r="G3111" s="62">
        <v>0.33439157797287156</v>
      </c>
      <c r="H3111" s="62">
        <v>0.37123879886674438</v>
      </c>
      <c r="I3111" s="62">
        <v>0.47928378564436236</v>
      </c>
      <c r="J3111" s="62">
        <v>0.15359465571631858</v>
      </c>
      <c r="K3111" s="62"/>
      <c r="L3111" s="65">
        <f t="shared" ref="L3111:L3174" si="442">C3111/SUM($C3111:$J3111)</f>
        <v>0.17781410134571735</v>
      </c>
      <c r="M3111" s="65">
        <f t="shared" ref="M3111:M3174" si="443">D3111/SUM($C3111:$J3111)</f>
        <v>0.11336584224882455</v>
      </c>
      <c r="N3111" s="65">
        <f t="shared" ref="N3111:N3174" si="444">E3111/SUM($C3111:$J3111)</f>
        <v>0.22782944581059311</v>
      </c>
      <c r="O3111" s="65">
        <f t="shared" ref="O3111:O3174" si="445">F3111/SUM($C3111:$J3111)</f>
        <v>0.15955204669494497</v>
      </c>
      <c r="P3111" s="65">
        <f t="shared" ref="P3111:P3174" si="446">G3111/SUM($C3111:$J3111)</f>
        <v>8.0303056014490531E-2</v>
      </c>
      <c r="Q3111" s="65">
        <f t="shared" ref="Q3111:Q3174" si="447">H3111/SUM($C3111:$J3111)</f>
        <v>8.9151796946772707E-2</v>
      </c>
      <c r="R3111" s="65">
        <f t="shared" ref="R3111:R3174" si="448">I3111/SUM($C3111:$J3111)</f>
        <v>0.11509845109962293</v>
      </c>
      <c r="S3111" s="65">
        <f t="shared" ref="S3111:S3174" si="449">J3111/SUM($C3111:$J3111)</f>
        <v>3.688525983903386E-2</v>
      </c>
      <c r="T3111" s="66">
        <f>(L3111*'Football Field'!$F$4)+(M3111*'Football Field'!$F$5)+(N3111*'Football Field'!$F$6)+(O3111*'Football Field'!$F$7)+(P3111*'Football Field'!$F$8)+(Q3111*'Football Field'!$F$9)+(R3111*'Football Field'!$F$10)+(S3111*'Football Field'!$F$11)</f>
        <v>136701853.00658402</v>
      </c>
    </row>
    <row r="3112" spans="2:20" x14ac:dyDescent="0.3">
      <c r="B3112" s="62">
        <f t="shared" si="441"/>
        <v>3085</v>
      </c>
      <c r="C3112" s="62">
        <v>0.36135665655376115</v>
      </c>
      <c r="D3112" s="62">
        <v>0.35818260338824193</v>
      </c>
      <c r="E3112" s="62">
        <v>7.8920907739618573E-2</v>
      </c>
      <c r="F3112" s="62">
        <v>0.11072335149679746</v>
      </c>
      <c r="G3112" s="62">
        <v>0.85351881185801881</v>
      </c>
      <c r="H3112" s="62">
        <v>0.73813012773299491</v>
      </c>
      <c r="I3112" s="62">
        <v>4.7654370307815053E-2</v>
      </c>
      <c r="J3112" s="62">
        <v>0.78133252280696364</v>
      </c>
      <c r="K3112" s="62"/>
      <c r="L3112" s="65">
        <f t="shared" si="442"/>
        <v>0.10852139962165933</v>
      </c>
      <c r="M3112" s="65">
        <f t="shared" si="443"/>
        <v>0.10756817879190976</v>
      </c>
      <c r="N3112" s="65">
        <f t="shared" si="444"/>
        <v>2.3701258056224701E-2</v>
      </c>
      <c r="O3112" s="65">
        <f t="shared" si="445"/>
        <v>3.3252059585197488E-2</v>
      </c>
      <c r="P3112" s="65">
        <f t="shared" si="446"/>
        <v>0.25632586085339637</v>
      </c>
      <c r="Q3112" s="65">
        <f t="shared" si="447"/>
        <v>0.22167272447237016</v>
      </c>
      <c r="R3112" s="65">
        <f t="shared" si="448"/>
        <v>1.431139808856278E-2</v>
      </c>
      <c r="S3112" s="65">
        <f t="shared" si="449"/>
        <v>0.23464712053067951</v>
      </c>
      <c r="T3112" s="66">
        <f>(L3112*'Football Field'!$F$4)+(M3112*'Football Field'!$F$5)+(N3112*'Football Field'!$F$6)+(O3112*'Football Field'!$F$7)+(P3112*'Football Field'!$F$8)+(Q3112*'Football Field'!$F$9)+(R3112*'Football Field'!$F$10)+(S3112*'Football Field'!$F$11)</f>
        <v>132786347.43205941</v>
      </c>
    </row>
    <row r="3113" spans="2:20" x14ac:dyDescent="0.3">
      <c r="B3113" s="62">
        <f t="shared" si="441"/>
        <v>3086</v>
      </c>
      <c r="C3113" s="62">
        <v>0.54725730445384757</v>
      </c>
      <c r="D3113" s="62">
        <v>7.0484501259515442E-2</v>
      </c>
      <c r="E3113" s="62">
        <v>0.29272193286213455</v>
      </c>
      <c r="F3113" s="62">
        <v>0.19155991854135956</v>
      </c>
      <c r="G3113" s="62">
        <v>0.19861719858027782</v>
      </c>
      <c r="H3113" s="62">
        <v>0.60659051479698745</v>
      </c>
      <c r="I3113" s="62">
        <v>0.2557362623677939</v>
      </c>
      <c r="J3113" s="62">
        <v>0.28033318900466386</v>
      </c>
      <c r="K3113" s="62"/>
      <c r="L3113" s="65">
        <f t="shared" si="442"/>
        <v>0.22398277754262197</v>
      </c>
      <c r="M3113" s="65">
        <f t="shared" si="443"/>
        <v>2.8848065137418576E-2</v>
      </c>
      <c r="N3113" s="65">
        <f t="shared" si="444"/>
        <v>0.11980593230370512</v>
      </c>
      <c r="O3113" s="65">
        <f t="shared" si="445"/>
        <v>7.8402101299591825E-2</v>
      </c>
      <c r="P3113" s="65">
        <f t="shared" si="446"/>
        <v>8.129052174121669E-2</v>
      </c>
      <c r="Q3113" s="65">
        <f t="shared" si="447"/>
        <v>0.24826681568157358</v>
      </c>
      <c r="R3113" s="65">
        <f t="shared" si="448"/>
        <v>0.10466834868594775</v>
      </c>
      <c r="S3113" s="65">
        <f t="shared" si="449"/>
        <v>0.1147354376079246</v>
      </c>
      <c r="T3113" s="66">
        <f>(L3113*'Football Field'!$F$4)+(M3113*'Football Field'!$F$5)+(N3113*'Football Field'!$F$6)+(O3113*'Football Field'!$F$7)+(P3113*'Football Field'!$F$8)+(Q3113*'Football Field'!$F$9)+(R3113*'Football Field'!$F$10)+(S3113*'Football Field'!$F$11)</f>
        <v>132580676.69669625</v>
      </c>
    </row>
    <row r="3114" spans="2:20" x14ac:dyDescent="0.3">
      <c r="B3114" s="62">
        <f t="shared" si="441"/>
        <v>3087</v>
      </c>
      <c r="C3114" s="62">
        <v>0.50638011570213048</v>
      </c>
      <c r="D3114" s="62">
        <v>0.9023154049402291</v>
      </c>
      <c r="E3114" s="62">
        <v>0.92860016056139527</v>
      </c>
      <c r="F3114" s="62">
        <v>0.92900320024321492</v>
      </c>
      <c r="G3114" s="62">
        <v>0.10014031947593038</v>
      </c>
      <c r="H3114" s="62">
        <v>0.87565747528981197</v>
      </c>
      <c r="I3114" s="62">
        <v>0.14187285471481159</v>
      </c>
      <c r="J3114" s="62">
        <v>0.24043173214355917</v>
      </c>
      <c r="K3114" s="62"/>
      <c r="L3114" s="65">
        <f t="shared" si="442"/>
        <v>0.10950176831450859</v>
      </c>
      <c r="M3114" s="65">
        <f t="shared" si="443"/>
        <v>0.19512048233050566</v>
      </c>
      <c r="N3114" s="65">
        <f t="shared" si="444"/>
        <v>0.20080440855703521</v>
      </c>
      <c r="O3114" s="65">
        <f t="shared" si="445"/>
        <v>0.20089156355481583</v>
      </c>
      <c r="P3114" s="65">
        <f t="shared" si="446"/>
        <v>2.1654764320652147E-2</v>
      </c>
      <c r="Q3114" s="65">
        <f t="shared" si="447"/>
        <v>0.18935585938065516</v>
      </c>
      <c r="R3114" s="65">
        <f t="shared" si="448"/>
        <v>3.0679183454031259E-2</v>
      </c>
      <c r="S3114" s="65">
        <f t="shared" si="449"/>
        <v>5.199197008779631E-2</v>
      </c>
      <c r="T3114" s="66">
        <f>(L3114*'Football Field'!$F$4)+(M3114*'Football Field'!$F$5)+(N3114*'Football Field'!$F$6)+(O3114*'Football Field'!$F$7)+(P3114*'Football Field'!$F$8)+(Q3114*'Football Field'!$F$9)+(R3114*'Football Field'!$F$10)+(S3114*'Football Field'!$F$11)</f>
        <v>119945380.35276933</v>
      </c>
    </row>
    <row r="3115" spans="2:20" x14ac:dyDescent="0.3">
      <c r="B3115" s="62">
        <f t="shared" si="441"/>
        <v>3088</v>
      </c>
      <c r="C3115" s="62">
        <v>0.18292639603579908</v>
      </c>
      <c r="D3115" s="62">
        <v>0.22596272249715843</v>
      </c>
      <c r="E3115" s="62">
        <v>0.24166829979869409</v>
      </c>
      <c r="F3115" s="62">
        <v>0.25779446758929903</v>
      </c>
      <c r="G3115" s="62">
        <v>0.38632975011606863</v>
      </c>
      <c r="H3115" s="62">
        <v>0.92863633944502721</v>
      </c>
      <c r="I3115" s="62">
        <v>0.6390070256364061</v>
      </c>
      <c r="J3115" s="62">
        <v>0.185251270667256</v>
      </c>
      <c r="K3115" s="62"/>
      <c r="L3115" s="65">
        <f t="shared" si="442"/>
        <v>6.0023566179236085E-2</v>
      </c>
      <c r="M3115" s="65">
        <f t="shared" si="443"/>
        <v>7.4145059006105504E-2</v>
      </c>
      <c r="N3115" s="65">
        <f t="shared" si="444"/>
        <v>7.9298523891279019E-2</v>
      </c>
      <c r="O3115" s="65">
        <f t="shared" si="445"/>
        <v>8.4589996967736572E-2</v>
      </c>
      <c r="P3115" s="65">
        <f t="shared" si="446"/>
        <v>0.12676622852484051</v>
      </c>
      <c r="Q3115" s="65">
        <f t="shared" si="447"/>
        <v>0.30471307577837858</v>
      </c>
      <c r="R3115" s="65">
        <f t="shared" si="448"/>
        <v>0.20967712327737209</v>
      </c>
      <c r="S3115" s="65">
        <f t="shared" si="449"/>
        <v>6.0786426375051522E-2</v>
      </c>
      <c r="T3115" s="66">
        <f>(L3115*'Football Field'!$F$4)+(M3115*'Football Field'!$F$5)+(N3115*'Football Field'!$F$6)+(O3115*'Football Field'!$F$7)+(P3115*'Football Field'!$F$8)+(Q3115*'Football Field'!$F$9)+(R3115*'Football Field'!$F$10)+(S3115*'Football Field'!$F$11)</f>
        <v>150093437.14430797</v>
      </c>
    </row>
    <row r="3116" spans="2:20" x14ac:dyDescent="0.3">
      <c r="B3116" s="62">
        <f t="shared" si="441"/>
        <v>3089</v>
      </c>
      <c r="C3116" s="62">
        <v>0.74168317726760014</v>
      </c>
      <c r="D3116" s="62">
        <v>0.69182864248801568</v>
      </c>
      <c r="E3116" s="62">
        <v>0.14216248896886474</v>
      </c>
      <c r="F3116" s="62">
        <v>0.35841105606751811</v>
      </c>
      <c r="G3116" s="62">
        <v>0.86457115534404161</v>
      </c>
      <c r="H3116" s="62">
        <v>0.76354221719741389</v>
      </c>
      <c r="I3116" s="62">
        <v>0.25713212722010748</v>
      </c>
      <c r="J3116" s="62">
        <v>1.9106898700430142E-2</v>
      </c>
      <c r="K3116" s="62"/>
      <c r="L3116" s="65">
        <f t="shared" si="442"/>
        <v>0.19322527106414422</v>
      </c>
      <c r="M3116" s="65">
        <f t="shared" si="443"/>
        <v>0.18023703526236823</v>
      </c>
      <c r="N3116" s="65">
        <f t="shared" si="444"/>
        <v>3.7036549173679476E-2</v>
      </c>
      <c r="O3116" s="65">
        <f t="shared" si="445"/>
        <v>9.3374200175562874E-2</v>
      </c>
      <c r="P3116" s="65">
        <f t="shared" si="446"/>
        <v>0.22524037347191769</v>
      </c>
      <c r="Q3116" s="65">
        <f t="shared" si="447"/>
        <v>0.19892004619872475</v>
      </c>
      <c r="R3116" s="65">
        <f t="shared" si="448"/>
        <v>6.6988744661090088E-2</v>
      </c>
      <c r="S3116" s="65">
        <f t="shared" si="449"/>
        <v>4.9777799925124966E-3</v>
      </c>
      <c r="T3116" s="66">
        <f>(L3116*'Football Field'!$F$4)+(M3116*'Football Field'!$F$5)+(N3116*'Football Field'!$F$6)+(O3116*'Football Field'!$F$7)+(P3116*'Football Field'!$F$8)+(Q3116*'Football Field'!$F$9)+(R3116*'Football Field'!$F$10)+(S3116*'Football Field'!$F$11)</f>
        <v>135907413.92405719</v>
      </c>
    </row>
    <row r="3117" spans="2:20" x14ac:dyDescent="0.3">
      <c r="B3117" s="62">
        <f t="shared" si="441"/>
        <v>3090</v>
      </c>
      <c r="C3117" s="62">
        <v>0.33821934844600554</v>
      </c>
      <c r="D3117" s="62">
        <v>0.49000998954535191</v>
      </c>
      <c r="E3117" s="62">
        <v>0.54295637171020406</v>
      </c>
      <c r="F3117" s="62">
        <v>0.52164462105654197</v>
      </c>
      <c r="G3117" s="62">
        <v>0.25108877374591332</v>
      </c>
      <c r="H3117" s="62">
        <v>0.84714512893099858</v>
      </c>
      <c r="I3117" s="62">
        <v>0.94611198218157289</v>
      </c>
      <c r="J3117" s="62">
        <v>0.46237802429163288</v>
      </c>
      <c r="K3117" s="62"/>
      <c r="L3117" s="65">
        <f t="shared" si="442"/>
        <v>7.6875821958967624E-2</v>
      </c>
      <c r="M3117" s="65">
        <f t="shared" si="443"/>
        <v>0.11137719023906703</v>
      </c>
      <c r="N3117" s="65">
        <f t="shared" si="444"/>
        <v>0.12341167811617447</v>
      </c>
      <c r="O3117" s="65">
        <f t="shared" si="445"/>
        <v>0.11856760767368649</v>
      </c>
      <c r="P3117" s="65">
        <f t="shared" si="446"/>
        <v>5.7071412250880957E-2</v>
      </c>
      <c r="Q3117" s="65">
        <f t="shared" si="447"/>
        <v>0.19255249116980333</v>
      </c>
      <c r="R3117" s="65">
        <f t="shared" si="448"/>
        <v>0.21504723674035431</v>
      </c>
      <c r="S3117" s="65">
        <f t="shared" si="449"/>
        <v>0.10509656185106574</v>
      </c>
      <c r="T3117" s="66">
        <f>(L3117*'Football Field'!$F$4)+(M3117*'Football Field'!$F$5)+(N3117*'Football Field'!$F$6)+(O3117*'Football Field'!$F$7)+(P3117*'Football Field'!$F$8)+(Q3117*'Football Field'!$F$9)+(R3117*'Football Field'!$F$10)+(S3117*'Football Field'!$F$11)</f>
        <v>146665218.18477532</v>
      </c>
    </row>
    <row r="3118" spans="2:20" x14ac:dyDescent="0.3">
      <c r="B3118" s="62">
        <f t="shared" si="441"/>
        <v>3091</v>
      </c>
      <c r="C3118" s="62">
        <v>0.3275849138419461</v>
      </c>
      <c r="D3118" s="62">
        <v>0.13447427150663716</v>
      </c>
      <c r="E3118" s="62">
        <v>0.55945552974669599</v>
      </c>
      <c r="F3118" s="62">
        <v>0.70822844295161902</v>
      </c>
      <c r="G3118" s="62">
        <v>0.63556580250025219</v>
      </c>
      <c r="H3118" s="62">
        <v>0.64043606708375822</v>
      </c>
      <c r="I3118" s="62">
        <v>0.62825945122806848</v>
      </c>
      <c r="J3118" s="62">
        <v>4.7355439946840439E-2</v>
      </c>
      <c r="K3118" s="62"/>
      <c r="L3118" s="65">
        <f t="shared" si="442"/>
        <v>8.8984755923623496E-2</v>
      </c>
      <c r="M3118" s="65">
        <f t="shared" si="443"/>
        <v>3.6528422776509924E-2</v>
      </c>
      <c r="N3118" s="65">
        <f t="shared" si="444"/>
        <v>0.15196979977121489</v>
      </c>
      <c r="O3118" s="65">
        <f t="shared" si="445"/>
        <v>0.19238228767953733</v>
      </c>
      <c r="P3118" s="65">
        <f t="shared" si="446"/>
        <v>0.17264429898677794</v>
      </c>
      <c r="Q3118" s="65">
        <f t="shared" si="447"/>
        <v>0.17396725156162043</v>
      </c>
      <c r="R3118" s="65">
        <f t="shared" si="448"/>
        <v>0.17065961087332834</v>
      </c>
      <c r="S3118" s="65">
        <f t="shared" si="449"/>
        <v>1.2863572427387619E-2</v>
      </c>
      <c r="T3118" s="66">
        <f>(L3118*'Football Field'!$F$4)+(M3118*'Football Field'!$F$5)+(N3118*'Football Field'!$F$6)+(O3118*'Football Field'!$F$7)+(P3118*'Football Field'!$F$8)+(Q3118*'Football Field'!$F$9)+(R3118*'Football Field'!$F$10)+(S3118*'Football Field'!$F$11)</f>
        <v>150718247.60381922</v>
      </c>
    </row>
    <row r="3119" spans="2:20" x14ac:dyDescent="0.3">
      <c r="B3119" s="62">
        <f t="shared" si="441"/>
        <v>3092</v>
      </c>
      <c r="C3119" s="62">
        <v>0.54299772067624075</v>
      </c>
      <c r="D3119" s="62">
        <v>0.19378185811087489</v>
      </c>
      <c r="E3119" s="62">
        <v>7.4419431081695464E-2</v>
      </c>
      <c r="F3119" s="62">
        <v>0.45014668886409981</v>
      </c>
      <c r="G3119" s="62">
        <v>0.5234462471317296</v>
      </c>
      <c r="H3119" s="62">
        <v>0.64884625856210421</v>
      </c>
      <c r="I3119" s="62">
        <v>0.91026910405648764</v>
      </c>
      <c r="J3119" s="62">
        <v>0.97710155051412462</v>
      </c>
      <c r="K3119" s="62"/>
      <c r="L3119" s="65">
        <f t="shared" si="442"/>
        <v>0.12566457010278786</v>
      </c>
      <c r="M3119" s="65">
        <f t="shared" si="443"/>
        <v>4.4846438513398437E-2</v>
      </c>
      <c r="N3119" s="65">
        <f t="shared" si="444"/>
        <v>1.7222698103646954E-2</v>
      </c>
      <c r="O3119" s="65">
        <f t="shared" si="445"/>
        <v>0.10417629390571337</v>
      </c>
      <c r="P3119" s="65">
        <f t="shared" si="446"/>
        <v>0.1211398227156585</v>
      </c>
      <c r="Q3119" s="65">
        <f t="shared" si="447"/>
        <v>0.15016082580137591</v>
      </c>
      <c r="R3119" s="65">
        <f t="shared" si="448"/>
        <v>0.21066124457511659</v>
      </c>
      <c r="S3119" s="65">
        <f t="shared" si="449"/>
        <v>0.22612810628230243</v>
      </c>
      <c r="T3119" s="66">
        <f>(L3119*'Football Field'!$F$4)+(M3119*'Football Field'!$F$5)+(N3119*'Football Field'!$F$6)+(O3119*'Football Field'!$F$7)+(P3119*'Football Field'!$F$8)+(Q3119*'Football Field'!$F$9)+(R3119*'Football Field'!$F$10)+(S3119*'Football Field'!$F$11)</f>
        <v>149344010.98234841</v>
      </c>
    </row>
    <row r="3120" spans="2:20" x14ac:dyDescent="0.3">
      <c r="B3120" s="62">
        <f t="shared" si="441"/>
        <v>3093</v>
      </c>
      <c r="C3120" s="62">
        <v>0.6830801068282859</v>
      </c>
      <c r="D3120" s="62">
        <v>0.68607556937466663</v>
      </c>
      <c r="E3120" s="62">
        <v>0.68779628379350988</v>
      </c>
      <c r="F3120" s="62">
        <v>0.33927150581221244</v>
      </c>
      <c r="G3120" s="62">
        <v>0.39881370262848592</v>
      </c>
      <c r="H3120" s="62">
        <v>0.32609866197906423</v>
      </c>
      <c r="I3120" s="62">
        <v>0.78579820987735549</v>
      </c>
      <c r="J3120" s="62">
        <v>0.10014881210301851</v>
      </c>
      <c r="K3120" s="62"/>
      <c r="L3120" s="65">
        <f t="shared" si="442"/>
        <v>0.17046817647400078</v>
      </c>
      <c r="M3120" s="65">
        <f t="shared" si="443"/>
        <v>0.17121571842826538</v>
      </c>
      <c r="N3120" s="65">
        <f t="shared" si="444"/>
        <v>0.17164513665649447</v>
      </c>
      <c r="O3120" s="65">
        <f t="shared" si="445"/>
        <v>8.4667953798184453E-2</v>
      </c>
      <c r="P3120" s="65">
        <f t="shared" si="446"/>
        <v>9.9527191555312894E-2</v>
      </c>
      <c r="Q3120" s="65">
        <f t="shared" si="447"/>
        <v>8.1380563864315317E-2</v>
      </c>
      <c r="R3120" s="65">
        <f t="shared" si="448"/>
        <v>0.19610231153752583</v>
      </c>
      <c r="S3120" s="65">
        <f t="shared" si="449"/>
        <v>2.4992947685900838E-2</v>
      </c>
      <c r="T3120" s="66">
        <f>(L3120*'Football Field'!$F$4)+(M3120*'Football Field'!$F$5)+(N3120*'Football Field'!$F$6)+(O3120*'Football Field'!$F$7)+(P3120*'Football Field'!$F$8)+(Q3120*'Football Field'!$F$9)+(R3120*'Football Field'!$F$10)+(S3120*'Football Field'!$F$11)</f>
        <v>147277418.55597529</v>
      </c>
    </row>
    <row r="3121" spans="2:20" x14ac:dyDescent="0.3">
      <c r="B3121" s="62">
        <f t="shared" si="441"/>
        <v>3094</v>
      </c>
      <c r="C3121" s="62">
        <v>8.8511680508265633E-2</v>
      </c>
      <c r="D3121" s="62">
        <v>0.46220589342376361</v>
      </c>
      <c r="E3121" s="62">
        <v>0.93769715922132357</v>
      </c>
      <c r="F3121" s="62">
        <v>0.97768218533043605</v>
      </c>
      <c r="G3121" s="62">
        <v>0.59613899693517625</v>
      </c>
      <c r="H3121" s="62">
        <v>0.7678401382786364</v>
      </c>
      <c r="I3121" s="62">
        <v>0.88467879842378039</v>
      </c>
      <c r="J3121" s="62">
        <v>0.40740433154508215</v>
      </c>
      <c r="K3121" s="62"/>
      <c r="L3121" s="65">
        <f t="shared" si="442"/>
        <v>1.7280150291016257E-2</v>
      </c>
      <c r="M3121" s="65">
        <f t="shared" si="443"/>
        <v>9.0236534408701191E-2</v>
      </c>
      <c r="N3121" s="65">
        <f t="shared" si="444"/>
        <v>0.18306677430319843</v>
      </c>
      <c r="O3121" s="65">
        <f t="shared" si="445"/>
        <v>0.19087305768396814</v>
      </c>
      <c r="P3121" s="65">
        <f t="shared" si="446"/>
        <v>0.11638431676160002</v>
      </c>
      <c r="Q3121" s="65">
        <f t="shared" si="447"/>
        <v>0.14990555950059584</v>
      </c>
      <c r="R3121" s="65">
        <f t="shared" si="448"/>
        <v>0.1727159907963898</v>
      </c>
      <c r="S3121" s="65">
        <f t="shared" si="449"/>
        <v>7.9537616254530458E-2</v>
      </c>
      <c r="T3121" s="66">
        <f>(L3121*'Football Field'!$F$4)+(M3121*'Football Field'!$F$5)+(N3121*'Football Field'!$F$6)+(O3121*'Football Field'!$F$7)+(P3121*'Football Field'!$F$8)+(Q3121*'Football Field'!$F$9)+(R3121*'Football Field'!$F$10)+(S3121*'Football Field'!$F$11)</f>
        <v>147884065.98416033</v>
      </c>
    </row>
    <row r="3122" spans="2:20" x14ac:dyDescent="0.3">
      <c r="B3122" s="62">
        <f t="shared" si="441"/>
        <v>3095</v>
      </c>
      <c r="C3122" s="62">
        <v>0.7571692369504065</v>
      </c>
      <c r="D3122" s="62">
        <v>0.92162006449937806</v>
      </c>
      <c r="E3122" s="62">
        <v>0.1846998304686388</v>
      </c>
      <c r="F3122" s="62">
        <v>0.80481535534799375</v>
      </c>
      <c r="G3122" s="62">
        <v>0.96293153137978582</v>
      </c>
      <c r="H3122" s="62">
        <v>8.3621964855171482E-2</v>
      </c>
      <c r="I3122" s="62">
        <v>0.42187891225790874</v>
      </c>
      <c r="J3122" s="62">
        <v>0.82887606197391339</v>
      </c>
      <c r="K3122" s="62"/>
      <c r="L3122" s="65">
        <f t="shared" si="442"/>
        <v>0.15248253204495715</v>
      </c>
      <c r="M3122" s="65">
        <f t="shared" si="443"/>
        <v>0.18560046309370393</v>
      </c>
      <c r="N3122" s="65">
        <f t="shared" si="444"/>
        <v>3.7195776642437783E-2</v>
      </c>
      <c r="O3122" s="65">
        <f t="shared" si="445"/>
        <v>0.16207774592955634</v>
      </c>
      <c r="P3122" s="65">
        <f t="shared" si="446"/>
        <v>0.19391997313849535</v>
      </c>
      <c r="Q3122" s="65">
        <f t="shared" si="447"/>
        <v>1.6840209973462156E-2</v>
      </c>
      <c r="R3122" s="65">
        <f t="shared" si="448"/>
        <v>8.4960087676768228E-2</v>
      </c>
      <c r="S3122" s="65">
        <f t="shared" si="449"/>
        <v>0.16692321150061917</v>
      </c>
      <c r="T3122" s="66">
        <f>(L3122*'Football Field'!$F$4)+(M3122*'Football Field'!$F$5)+(N3122*'Football Field'!$F$6)+(O3122*'Football Field'!$F$7)+(P3122*'Football Field'!$F$8)+(Q3122*'Football Field'!$F$9)+(R3122*'Football Field'!$F$10)+(S3122*'Football Field'!$F$11)</f>
        <v>137761782.9317652</v>
      </c>
    </row>
    <row r="3123" spans="2:20" x14ac:dyDescent="0.3">
      <c r="B3123" s="62">
        <f t="shared" si="441"/>
        <v>3096</v>
      </c>
      <c r="C3123" s="62">
        <v>0.20864247191707308</v>
      </c>
      <c r="D3123" s="62">
        <v>0.83735698916984003</v>
      </c>
      <c r="E3123" s="62">
        <v>0.77105695931593354</v>
      </c>
      <c r="F3123" s="62">
        <v>0.29339559155607542</v>
      </c>
      <c r="G3123" s="62">
        <v>0.39043928875698153</v>
      </c>
      <c r="H3123" s="62">
        <v>0.49246024011875755</v>
      </c>
      <c r="I3123" s="62">
        <v>0.15161379745653936</v>
      </c>
      <c r="J3123" s="62">
        <v>0.1640314826968412</v>
      </c>
      <c r="K3123" s="62"/>
      <c r="L3123" s="65">
        <f t="shared" si="442"/>
        <v>6.305308926068233E-2</v>
      </c>
      <c r="M3123" s="65">
        <f t="shared" si="443"/>
        <v>0.25305463693972707</v>
      </c>
      <c r="N3123" s="65">
        <f t="shared" si="444"/>
        <v>0.23301834393594298</v>
      </c>
      <c r="O3123" s="65">
        <f t="shared" si="445"/>
        <v>8.8666024003150795E-2</v>
      </c>
      <c r="P3123" s="65">
        <f t="shared" si="446"/>
        <v>0.11799324988181742</v>
      </c>
      <c r="Q3123" s="65">
        <f t="shared" si="447"/>
        <v>0.148824633796932</v>
      </c>
      <c r="R3123" s="65">
        <f t="shared" si="448"/>
        <v>4.5818659146148286E-2</v>
      </c>
      <c r="S3123" s="65">
        <f t="shared" si="449"/>
        <v>4.9571363035598989E-2</v>
      </c>
      <c r="T3123" s="66">
        <f>(L3123*'Football Field'!$F$4)+(M3123*'Football Field'!$F$5)+(N3123*'Football Field'!$F$6)+(O3123*'Football Field'!$F$7)+(P3123*'Football Field'!$F$8)+(Q3123*'Football Field'!$F$9)+(R3123*'Football Field'!$F$10)+(S3123*'Football Field'!$F$11)</f>
        <v>130010748.37458095</v>
      </c>
    </row>
    <row r="3124" spans="2:20" x14ac:dyDescent="0.3">
      <c r="B3124" s="62">
        <f t="shared" si="441"/>
        <v>3097</v>
      </c>
      <c r="C3124" s="62">
        <v>8.0365519482782144E-2</v>
      </c>
      <c r="D3124" s="62">
        <v>0.92470531482043306</v>
      </c>
      <c r="E3124" s="62">
        <v>0.35150993812109643</v>
      </c>
      <c r="F3124" s="62">
        <v>0.178511075723229</v>
      </c>
      <c r="G3124" s="62">
        <v>1.5185114450037007E-3</v>
      </c>
      <c r="H3124" s="62">
        <v>0.44513461587276348</v>
      </c>
      <c r="I3124" s="62">
        <v>0.34521809637434064</v>
      </c>
      <c r="J3124" s="62">
        <v>0.65142531802751147</v>
      </c>
      <c r="K3124" s="62"/>
      <c r="L3124" s="65">
        <f t="shared" si="442"/>
        <v>2.698288771074835E-2</v>
      </c>
      <c r="M3124" s="65">
        <f t="shared" si="443"/>
        <v>0.31047170273910324</v>
      </c>
      <c r="N3124" s="65">
        <f t="shared" si="444"/>
        <v>0.11802018142327445</v>
      </c>
      <c r="O3124" s="65">
        <f t="shared" si="445"/>
        <v>5.9935459166623614E-2</v>
      </c>
      <c r="P3124" s="65">
        <f t="shared" si="446"/>
        <v>5.098433267366545E-4</v>
      </c>
      <c r="Q3124" s="65">
        <f t="shared" si="447"/>
        <v>0.14945485867026803</v>
      </c>
      <c r="R3124" s="65">
        <f t="shared" si="448"/>
        <v>0.11590768267456812</v>
      </c>
      <c r="S3124" s="65">
        <f t="shared" si="449"/>
        <v>0.21871738428867765</v>
      </c>
      <c r="T3124" s="66">
        <f>(L3124*'Football Field'!$F$4)+(M3124*'Football Field'!$F$5)+(N3124*'Football Field'!$F$6)+(O3124*'Football Field'!$F$7)+(P3124*'Football Field'!$F$8)+(Q3124*'Football Field'!$F$9)+(R3124*'Football Field'!$F$10)+(S3124*'Football Field'!$F$11)</f>
        <v>128193616.16991965</v>
      </c>
    </row>
    <row r="3125" spans="2:20" x14ac:dyDescent="0.3">
      <c r="B3125" s="62">
        <f t="shared" si="441"/>
        <v>3098</v>
      </c>
      <c r="C3125" s="62">
        <v>0.63001775492378875</v>
      </c>
      <c r="D3125" s="62">
        <v>0.57903749327625698</v>
      </c>
      <c r="E3125" s="62">
        <v>0.34240302562784597</v>
      </c>
      <c r="F3125" s="62">
        <v>0.53393569360455062</v>
      </c>
      <c r="G3125" s="62">
        <v>0.92911867627063249</v>
      </c>
      <c r="H3125" s="62">
        <v>0.53725033564789648</v>
      </c>
      <c r="I3125" s="62">
        <v>0.94958855364749273</v>
      </c>
      <c r="J3125" s="62">
        <v>0.82752105689074751</v>
      </c>
      <c r="K3125" s="62"/>
      <c r="L3125" s="65">
        <f t="shared" si="442"/>
        <v>0.11822721303548506</v>
      </c>
      <c r="M3125" s="65">
        <f t="shared" si="443"/>
        <v>0.10866041240597486</v>
      </c>
      <c r="N3125" s="65">
        <f t="shared" si="444"/>
        <v>6.4254308927841092E-2</v>
      </c>
      <c r="O3125" s="65">
        <f t="shared" si="445"/>
        <v>0.10019674604673769</v>
      </c>
      <c r="P3125" s="65">
        <f t="shared" si="446"/>
        <v>0.17435558095975218</v>
      </c>
      <c r="Q3125" s="65">
        <f t="shared" si="447"/>
        <v>0.10081876167714231</v>
      </c>
      <c r="R3125" s="65">
        <f t="shared" si="448"/>
        <v>0.17819689580291409</v>
      </c>
      <c r="S3125" s="65">
        <f t="shared" si="449"/>
        <v>0.15529008114415285</v>
      </c>
      <c r="T3125" s="66">
        <f>(L3125*'Football Field'!$F$4)+(M3125*'Football Field'!$F$5)+(N3125*'Football Field'!$F$6)+(O3125*'Football Field'!$F$7)+(P3125*'Football Field'!$F$8)+(Q3125*'Football Field'!$F$9)+(R3125*'Football Field'!$F$10)+(S3125*'Football Field'!$F$11)</f>
        <v>149687120.82649726</v>
      </c>
    </row>
    <row r="3126" spans="2:20" x14ac:dyDescent="0.3">
      <c r="B3126" s="62">
        <f t="shared" si="441"/>
        <v>3099</v>
      </c>
      <c r="C3126" s="62">
        <v>0.94912947369858192</v>
      </c>
      <c r="D3126" s="62">
        <v>0.77261691276688849</v>
      </c>
      <c r="E3126" s="62">
        <v>0.79532523766728347</v>
      </c>
      <c r="F3126" s="62">
        <v>0.97610676256767981</v>
      </c>
      <c r="G3126" s="62">
        <v>0.22217360282282461</v>
      </c>
      <c r="H3126" s="62">
        <v>0.84696509319165669</v>
      </c>
      <c r="I3126" s="62">
        <v>0.68185815049622434</v>
      </c>
      <c r="J3126" s="62">
        <v>0.88877055086313528</v>
      </c>
      <c r="K3126" s="62"/>
      <c r="L3126" s="65">
        <f t="shared" si="442"/>
        <v>0.15475914953679087</v>
      </c>
      <c r="M3126" s="65">
        <f t="shared" si="443"/>
        <v>0.12597810904723489</v>
      </c>
      <c r="N3126" s="65">
        <f t="shared" si="444"/>
        <v>0.12968078728700716</v>
      </c>
      <c r="O3126" s="65">
        <f t="shared" si="445"/>
        <v>0.15915789849347514</v>
      </c>
      <c r="P3126" s="65">
        <f t="shared" si="446"/>
        <v>3.6226246023526545E-2</v>
      </c>
      <c r="Q3126" s="65">
        <f t="shared" si="447"/>
        <v>0.13810086099097973</v>
      </c>
      <c r="R3126" s="65">
        <f t="shared" si="448"/>
        <v>0.11117954968179228</v>
      </c>
      <c r="S3126" s="65">
        <f t="shared" si="449"/>
        <v>0.14491739893919328</v>
      </c>
      <c r="T3126" s="66">
        <f>(L3126*'Football Field'!$F$4)+(M3126*'Football Field'!$F$5)+(N3126*'Football Field'!$F$6)+(O3126*'Football Field'!$F$7)+(P3126*'Football Field'!$F$8)+(Q3126*'Football Field'!$F$9)+(R3126*'Football Field'!$F$10)+(S3126*'Football Field'!$F$11)</f>
        <v>130879586.72551051</v>
      </c>
    </row>
    <row r="3127" spans="2:20" x14ac:dyDescent="0.3">
      <c r="B3127" s="62">
        <f t="shared" si="441"/>
        <v>3100</v>
      </c>
      <c r="C3127" s="62">
        <v>0.44927800094363091</v>
      </c>
      <c r="D3127" s="62">
        <v>0.22205185959283769</v>
      </c>
      <c r="E3127" s="62">
        <v>0.25225994105301197</v>
      </c>
      <c r="F3127" s="62">
        <v>0.66450521295702669</v>
      </c>
      <c r="G3127" s="62">
        <v>0.16127802067471808</v>
      </c>
      <c r="H3127" s="62">
        <v>0.32337404976472495</v>
      </c>
      <c r="I3127" s="62">
        <v>0.19093741926471097</v>
      </c>
      <c r="J3127" s="62">
        <v>0.10279035433272454</v>
      </c>
      <c r="K3127" s="62"/>
      <c r="L3127" s="65">
        <f t="shared" si="442"/>
        <v>0.18985116166101032</v>
      </c>
      <c r="M3127" s="65">
        <f t="shared" si="443"/>
        <v>9.3832334109715365E-2</v>
      </c>
      <c r="N3127" s="65">
        <f t="shared" si="444"/>
        <v>0.1065973467404675</v>
      </c>
      <c r="O3127" s="65">
        <f t="shared" si="445"/>
        <v>0.28079960813731669</v>
      </c>
      <c r="P3127" s="65">
        <f t="shared" si="446"/>
        <v>6.8151165895445842E-2</v>
      </c>
      <c r="Q3127" s="65">
        <f t="shared" si="447"/>
        <v>0.13664799716414583</v>
      </c>
      <c r="R3127" s="65">
        <f t="shared" si="448"/>
        <v>8.0684321902751807E-2</v>
      </c>
      <c r="S3127" s="65">
        <f t="shared" si="449"/>
        <v>4.34360643891466E-2</v>
      </c>
      <c r="T3127" s="66">
        <f>(L3127*'Football Field'!$F$4)+(M3127*'Football Field'!$F$5)+(N3127*'Football Field'!$F$6)+(O3127*'Football Field'!$F$7)+(P3127*'Football Field'!$F$8)+(Q3127*'Football Field'!$F$9)+(R3127*'Football Field'!$F$10)+(S3127*'Football Field'!$F$11)</f>
        <v>128672437.41144684</v>
      </c>
    </row>
    <row r="3128" spans="2:20" x14ac:dyDescent="0.3">
      <c r="B3128" s="62">
        <f t="shared" si="441"/>
        <v>3101</v>
      </c>
      <c r="C3128" s="62">
        <v>0.28150721352151709</v>
      </c>
      <c r="D3128" s="62">
        <v>0.63356633634968307</v>
      </c>
      <c r="E3128" s="62">
        <v>4.052616049357971E-2</v>
      </c>
      <c r="F3128" s="62">
        <v>0.18371589083717776</v>
      </c>
      <c r="G3128" s="62">
        <v>0.39920906965551872</v>
      </c>
      <c r="H3128" s="62">
        <v>0.84472022997500273</v>
      </c>
      <c r="I3128" s="62">
        <v>0.11045602642708352</v>
      </c>
      <c r="J3128" s="62">
        <v>0.87589659265420461</v>
      </c>
      <c r="K3128" s="62"/>
      <c r="L3128" s="65">
        <f t="shared" si="442"/>
        <v>8.3543275378693063E-2</v>
      </c>
      <c r="M3128" s="65">
        <f t="shared" si="443"/>
        <v>0.18802433602393465</v>
      </c>
      <c r="N3128" s="65">
        <f t="shared" si="444"/>
        <v>1.2027003300565352E-2</v>
      </c>
      <c r="O3128" s="65">
        <f t="shared" si="445"/>
        <v>5.4521612670785466E-2</v>
      </c>
      <c r="P3128" s="65">
        <f t="shared" si="446"/>
        <v>0.11847381394847863</v>
      </c>
      <c r="Q3128" s="65">
        <f t="shared" si="447"/>
        <v>0.25068876178322336</v>
      </c>
      <c r="R3128" s="65">
        <f t="shared" si="448"/>
        <v>3.2780183916419257E-2</v>
      </c>
      <c r="S3128" s="65">
        <f t="shared" si="449"/>
        <v>0.25994101297790007</v>
      </c>
      <c r="T3128" s="66">
        <f>(L3128*'Football Field'!$F$4)+(M3128*'Football Field'!$F$5)+(N3128*'Football Field'!$F$6)+(O3128*'Football Field'!$F$7)+(P3128*'Football Field'!$F$8)+(Q3128*'Football Field'!$F$9)+(R3128*'Football Field'!$F$10)+(S3128*'Football Field'!$F$11)</f>
        <v>123951971.56063154</v>
      </c>
    </row>
    <row r="3129" spans="2:20" x14ac:dyDescent="0.3">
      <c r="B3129" s="62">
        <f t="shared" si="441"/>
        <v>3102</v>
      </c>
      <c r="C3129" s="62">
        <v>0.81433461498719939</v>
      </c>
      <c r="D3129" s="62">
        <v>0.39497893922369276</v>
      </c>
      <c r="E3129" s="62">
        <v>0.81067110027017442</v>
      </c>
      <c r="F3129" s="62">
        <v>0.61312445455717357</v>
      </c>
      <c r="G3129" s="62">
        <v>0.31864083088860273</v>
      </c>
      <c r="H3129" s="62">
        <v>0.59939579548466815</v>
      </c>
      <c r="I3129" s="62">
        <v>0.36088998936161654</v>
      </c>
      <c r="J3129" s="62">
        <v>0.30593400759821565</v>
      </c>
      <c r="K3129" s="62"/>
      <c r="L3129" s="65">
        <f t="shared" si="442"/>
        <v>0.19306317177610005</v>
      </c>
      <c r="M3129" s="65">
        <f t="shared" si="443"/>
        <v>9.3641956743401172E-2</v>
      </c>
      <c r="N3129" s="65">
        <f t="shared" si="444"/>
        <v>0.19219462246221833</v>
      </c>
      <c r="O3129" s="65">
        <f t="shared" si="445"/>
        <v>0.14536008872981526</v>
      </c>
      <c r="P3129" s="65">
        <f t="shared" si="446"/>
        <v>7.5543650406771135E-2</v>
      </c>
      <c r="Q3129" s="65">
        <f t="shared" si="447"/>
        <v>0.14210528607745312</v>
      </c>
      <c r="R3129" s="65">
        <f t="shared" si="448"/>
        <v>8.5560118317568892E-2</v>
      </c>
      <c r="S3129" s="65">
        <f t="shared" si="449"/>
        <v>7.2531105486672021E-2</v>
      </c>
      <c r="T3129" s="66">
        <f>(L3129*'Football Field'!$F$4)+(M3129*'Football Field'!$F$5)+(N3129*'Football Field'!$F$6)+(O3129*'Football Field'!$F$7)+(P3129*'Football Field'!$F$8)+(Q3129*'Football Field'!$F$9)+(R3129*'Football Field'!$F$10)+(S3129*'Football Field'!$F$11)</f>
        <v>131443430.44432725</v>
      </c>
    </row>
    <row r="3130" spans="2:20" x14ac:dyDescent="0.3">
      <c r="B3130" s="62">
        <f t="shared" si="441"/>
        <v>3103</v>
      </c>
      <c r="C3130" s="62">
        <v>0.39715021862969357</v>
      </c>
      <c r="D3130" s="62">
        <v>0.11768451110897049</v>
      </c>
      <c r="E3130" s="62">
        <v>0.88079959915421457</v>
      </c>
      <c r="F3130" s="62">
        <v>0.96429849289740588</v>
      </c>
      <c r="G3130" s="62">
        <v>0.32163281144356126</v>
      </c>
      <c r="H3130" s="62">
        <v>0.30713002836215175</v>
      </c>
      <c r="I3130" s="62">
        <v>0.65408267399443942</v>
      </c>
      <c r="J3130" s="62">
        <v>0.3071955928841742</v>
      </c>
      <c r="K3130" s="62"/>
      <c r="L3130" s="65">
        <f t="shared" si="442"/>
        <v>0.10054502278273614</v>
      </c>
      <c r="M3130" s="65">
        <f t="shared" si="443"/>
        <v>2.9793743766409499E-2</v>
      </c>
      <c r="N3130" s="65">
        <f t="shared" si="444"/>
        <v>0.22298871210381863</v>
      </c>
      <c r="O3130" s="65">
        <f t="shared" si="445"/>
        <v>0.24412781207135603</v>
      </c>
      <c r="P3130" s="65">
        <f t="shared" si="446"/>
        <v>8.1426565660338027E-2</v>
      </c>
      <c r="Q3130" s="65">
        <f t="shared" si="447"/>
        <v>7.7754950772740486E-2</v>
      </c>
      <c r="R3130" s="65">
        <f t="shared" si="448"/>
        <v>0.16559164334713242</v>
      </c>
      <c r="S3130" s="65">
        <f t="shared" si="449"/>
        <v>7.7771549495468703E-2</v>
      </c>
      <c r="T3130" s="66">
        <f>(L3130*'Football Field'!$F$4)+(M3130*'Football Field'!$F$5)+(N3130*'Football Field'!$F$6)+(O3130*'Football Field'!$F$7)+(P3130*'Football Field'!$F$8)+(Q3130*'Football Field'!$F$9)+(R3130*'Football Field'!$F$10)+(S3130*'Football Field'!$F$11)</f>
        <v>145232315.48091388</v>
      </c>
    </row>
    <row r="3131" spans="2:20" x14ac:dyDescent="0.3">
      <c r="B3131" s="62">
        <f t="shared" si="441"/>
        <v>3104</v>
      </c>
      <c r="C3131" s="62">
        <v>0.85651724120213835</v>
      </c>
      <c r="D3131" s="62">
        <v>0.52873210852587549</v>
      </c>
      <c r="E3131" s="62">
        <v>0.28737637509635983</v>
      </c>
      <c r="F3131" s="62">
        <v>0.85359364031903351</v>
      </c>
      <c r="G3131" s="62">
        <v>0.52831550006606942</v>
      </c>
      <c r="H3131" s="62">
        <v>0.3998545860496977</v>
      </c>
      <c r="I3131" s="62">
        <v>0.94717611983532135</v>
      </c>
      <c r="J3131" s="62">
        <v>0.8081801168359859</v>
      </c>
      <c r="K3131" s="62"/>
      <c r="L3131" s="65">
        <f t="shared" si="442"/>
        <v>0.16440672779603202</v>
      </c>
      <c r="M3131" s="65">
        <f t="shared" si="443"/>
        <v>0.10148904384158315</v>
      </c>
      <c r="N3131" s="65">
        <f t="shared" si="444"/>
        <v>5.516130581232212E-2</v>
      </c>
      <c r="O3131" s="65">
        <f t="shared" si="445"/>
        <v>0.1638455486026065</v>
      </c>
      <c r="P3131" s="65">
        <f t="shared" si="446"/>
        <v>0.10140907670215613</v>
      </c>
      <c r="Q3131" s="65">
        <f t="shared" si="447"/>
        <v>7.6751267720427979E-2</v>
      </c>
      <c r="R3131" s="65">
        <f t="shared" si="448"/>
        <v>0.18180851361510073</v>
      </c>
      <c r="S3131" s="65">
        <f t="shared" si="449"/>
        <v>0.15512851590977123</v>
      </c>
      <c r="T3131" s="66">
        <f>(L3131*'Football Field'!$F$4)+(M3131*'Football Field'!$F$5)+(N3131*'Football Field'!$F$6)+(O3131*'Football Field'!$F$7)+(P3131*'Football Field'!$F$8)+(Q3131*'Football Field'!$F$9)+(R3131*'Football Field'!$F$10)+(S3131*'Football Field'!$F$11)</f>
        <v>144222007.54553372</v>
      </c>
    </row>
    <row r="3132" spans="2:20" x14ac:dyDescent="0.3">
      <c r="B3132" s="62">
        <f t="shared" si="441"/>
        <v>3105</v>
      </c>
      <c r="C3132" s="62">
        <v>0.92658557219895277</v>
      </c>
      <c r="D3132" s="62">
        <v>0.73734380860547399</v>
      </c>
      <c r="E3132" s="62">
        <v>0.52043884592407619</v>
      </c>
      <c r="F3132" s="62">
        <v>5.1932608041930783E-2</v>
      </c>
      <c r="G3132" s="62">
        <v>0.28063132125717161</v>
      </c>
      <c r="H3132" s="62">
        <v>0.38841129657010987</v>
      </c>
      <c r="I3132" s="62">
        <v>0.56005081194999307</v>
      </c>
      <c r="J3132" s="62">
        <v>0.69954928105200587</v>
      </c>
      <c r="K3132" s="62"/>
      <c r="L3132" s="65">
        <f t="shared" si="442"/>
        <v>0.22247254063693025</v>
      </c>
      <c r="M3132" s="65">
        <f t="shared" si="443"/>
        <v>0.1770357270231146</v>
      </c>
      <c r="N3132" s="65">
        <f t="shared" si="444"/>
        <v>0.12495699887071043</v>
      </c>
      <c r="O3132" s="65">
        <f t="shared" si="445"/>
        <v>1.2468982465992335E-2</v>
      </c>
      <c r="P3132" s="65">
        <f t="shared" si="446"/>
        <v>6.7379381781455402E-2</v>
      </c>
      <c r="Q3132" s="65">
        <f t="shared" si="447"/>
        <v>9.3257277635964253E-2</v>
      </c>
      <c r="R3132" s="65">
        <f t="shared" si="448"/>
        <v>0.13446780390137336</v>
      </c>
      <c r="S3132" s="65">
        <f t="shared" si="449"/>
        <v>0.16796128768445939</v>
      </c>
      <c r="T3132" s="66">
        <f>(L3132*'Football Field'!$F$4)+(M3132*'Football Field'!$F$5)+(N3132*'Football Field'!$F$6)+(O3132*'Football Field'!$F$7)+(P3132*'Football Field'!$F$8)+(Q3132*'Football Field'!$F$9)+(R3132*'Football Field'!$F$10)+(S3132*'Football Field'!$F$11)</f>
        <v>135190474.27716136</v>
      </c>
    </row>
    <row r="3133" spans="2:20" x14ac:dyDescent="0.3">
      <c r="B3133" s="62">
        <f t="shared" si="441"/>
        <v>3106</v>
      </c>
      <c r="C3133" s="62">
        <v>0.96222291122566539</v>
      </c>
      <c r="D3133" s="62">
        <v>0.87643982309684143</v>
      </c>
      <c r="E3133" s="62">
        <v>0.95363049396022759</v>
      </c>
      <c r="F3133" s="62">
        <v>7.7746661382241178E-2</v>
      </c>
      <c r="G3133" s="62">
        <v>0.42583675725858905</v>
      </c>
      <c r="H3133" s="62">
        <v>3.5680922006907201E-2</v>
      </c>
      <c r="I3133" s="62">
        <v>0.66225334507054334</v>
      </c>
      <c r="J3133" s="62">
        <v>0.81040551586421461</v>
      </c>
      <c r="K3133" s="62"/>
      <c r="L3133" s="65">
        <f t="shared" si="442"/>
        <v>0.20028716967121693</v>
      </c>
      <c r="M3133" s="65">
        <f t="shared" si="443"/>
        <v>0.18243137791388547</v>
      </c>
      <c r="N3133" s="65">
        <f t="shared" si="444"/>
        <v>0.19849865381418283</v>
      </c>
      <c r="O3133" s="65">
        <f t="shared" si="445"/>
        <v>1.6183005598776109E-2</v>
      </c>
      <c r="P3133" s="65">
        <f t="shared" si="446"/>
        <v>8.8638129333930699E-2</v>
      </c>
      <c r="Q3133" s="65">
        <f t="shared" si="447"/>
        <v>7.4270013701085774E-3</v>
      </c>
      <c r="R3133" s="65">
        <f t="shared" si="448"/>
        <v>0.13784835773710577</v>
      </c>
      <c r="S3133" s="65">
        <f t="shared" si="449"/>
        <v>0.16868630456079359</v>
      </c>
      <c r="T3133" s="66">
        <f>(L3133*'Football Field'!$F$4)+(M3133*'Football Field'!$F$5)+(N3133*'Football Field'!$F$6)+(O3133*'Football Field'!$F$7)+(P3133*'Football Field'!$F$8)+(Q3133*'Football Field'!$F$9)+(R3133*'Football Field'!$F$10)+(S3133*'Football Field'!$F$11)</f>
        <v>139449713.19596744</v>
      </c>
    </row>
    <row r="3134" spans="2:20" x14ac:dyDescent="0.3">
      <c r="B3134" s="62">
        <f t="shared" si="441"/>
        <v>3107</v>
      </c>
      <c r="C3134" s="62">
        <v>0.31757324713185808</v>
      </c>
      <c r="D3134" s="62">
        <v>0.33680014265642666</v>
      </c>
      <c r="E3134" s="62">
        <v>0.86367174696535076</v>
      </c>
      <c r="F3134" s="62">
        <v>0.55468851262051566</v>
      </c>
      <c r="G3134" s="62">
        <v>0.86550731670229597</v>
      </c>
      <c r="H3134" s="62">
        <v>0.74122171513807456</v>
      </c>
      <c r="I3134" s="62">
        <v>0.16436892140910864</v>
      </c>
      <c r="J3134" s="62">
        <v>0.14119078309634947</v>
      </c>
      <c r="K3134" s="62"/>
      <c r="L3134" s="65">
        <f t="shared" si="442"/>
        <v>7.9691709705284788E-2</v>
      </c>
      <c r="M3134" s="65">
        <f t="shared" si="443"/>
        <v>8.4516499546733792E-2</v>
      </c>
      <c r="N3134" s="65">
        <f t="shared" si="444"/>
        <v>0.21672945930247514</v>
      </c>
      <c r="O3134" s="65">
        <f t="shared" si="445"/>
        <v>0.13919332413494065</v>
      </c>
      <c r="P3134" s="65">
        <f t="shared" si="446"/>
        <v>0.21719007647329025</v>
      </c>
      <c r="Q3134" s="65">
        <f t="shared" si="447"/>
        <v>0.18600189494397457</v>
      </c>
      <c r="R3134" s="65">
        <f t="shared" si="448"/>
        <v>4.1246674547704421E-2</v>
      </c>
      <c r="S3134" s="65">
        <f t="shared" si="449"/>
        <v>3.5430361345596385E-2</v>
      </c>
      <c r="T3134" s="66">
        <f>(L3134*'Football Field'!$F$4)+(M3134*'Football Field'!$F$5)+(N3134*'Football Field'!$F$6)+(O3134*'Football Field'!$F$7)+(P3134*'Football Field'!$F$8)+(Q3134*'Football Field'!$F$9)+(R3134*'Football Field'!$F$10)+(S3134*'Football Field'!$F$11)</f>
        <v>137790399.83907345</v>
      </c>
    </row>
    <row r="3135" spans="2:20" x14ac:dyDescent="0.3">
      <c r="B3135" s="62">
        <f t="shared" si="441"/>
        <v>3108</v>
      </c>
      <c r="C3135" s="62">
        <v>0.70664877954877392</v>
      </c>
      <c r="D3135" s="62">
        <v>0.57229131616484896</v>
      </c>
      <c r="E3135" s="62">
        <v>0.63595168130223834</v>
      </c>
      <c r="F3135" s="62">
        <v>0.70381471051642097</v>
      </c>
      <c r="G3135" s="62">
        <v>0.73788051247525455</v>
      </c>
      <c r="H3135" s="62">
        <v>0.30396803793454585</v>
      </c>
      <c r="I3135" s="62">
        <v>0.47031159010382861</v>
      </c>
      <c r="J3135" s="62">
        <v>0.79213009615811469</v>
      </c>
      <c r="K3135" s="62"/>
      <c r="L3135" s="65">
        <f t="shared" si="442"/>
        <v>0.1435403716753495</v>
      </c>
      <c r="M3135" s="65">
        <f t="shared" si="443"/>
        <v>0.11624856733118785</v>
      </c>
      <c r="N3135" s="65">
        <f t="shared" si="444"/>
        <v>0.12917978965445323</v>
      </c>
      <c r="O3135" s="65">
        <f t="shared" si="445"/>
        <v>0.14296469202510328</v>
      </c>
      <c r="P3135" s="65">
        <f t="shared" si="446"/>
        <v>0.14988442077311329</v>
      </c>
      <c r="Q3135" s="65">
        <f t="shared" si="447"/>
        <v>6.1744513548034681E-2</v>
      </c>
      <c r="R3135" s="65">
        <f t="shared" si="448"/>
        <v>9.5533598019988702E-2</v>
      </c>
      <c r="S3135" s="65">
        <f t="shared" si="449"/>
        <v>0.16090404697276944</v>
      </c>
      <c r="T3135" s="66">
        <f>(L3135*'Football Field'!$F$4)+(M3135*'Football Field'!$F$5)+(N3135*'Football Field'!$F$6)+(O3135*'Football Field'!$F$7)+(P3135*'Football Field'!$F$8)+(Q3135*'Football Field'!$F$9)+(R3135*'Football Field'!$F$10)+(S3135*'Football Field'!$F$11)</f>
        <v>138107977.84259686</v>
      </c>
    </row>
    <row r="3136" spans="2:20" x14ac:dyDescent="0.3">
      <c r="B3136" s="62">
        <f t="shared" si="441"/>
        <v>3109</v>
      </c>
      <c r="C3136" s="62">
        <v>0.89674069218696739</v>
      </c>
      <c r="D3136" s="62">
        <v>0.61873114273480467</v>
      </c>
      <c r="E3136" s="62">
        <v>0.4845774001639952</v>
      </c>
      <c r="F3136" s="62">
        <v>0.73068284521515003</v>
      </c>
      <c r="G3136" s="62">
        <v>0.65010945031404332</v>
      </c>
      <c r="H3136" s="62">
        <v>4.1824407207052494E-2</v>
      </c>
      <c r="I3136" s="62">
        <v>0.88683229403482822</v>
      </c>
      <c r="J3136" s="62">
        <v>0.1167399948343949</v>
      </c>
      <c r="K3136" s="62"/>
      <c r="L3136" s="65">
        <f t="shared" si="442"/>
        <v>0.20259657213645083</v>
      </c>
      <c r="M3136" s="65">
        <f t="shared" si="443"/>
        <v>0.13978713097810985</v>
      </c>
      <c r="N3136" s="65">
        <f t="shared" si="444"/>
        <v>0.10947838217154281</v>
      </c>
      <c r="O3136" s="65">
        <f t="shared" si="445"/>
        <v>0.16507987319999273</v>
      </c>
      <c r="P3136" s="65">
        <f t="shared" si="446"/>
        <v>0.14687629020818027</v>
      </c>
      <c r="Q3136" s="65">
        <f t="shared" si="447"/>
        <v>9.4491993121476551E-3</v>
      </c>
      <c r="R3136" s="65">
        <f t="shared" si="448"/>
        <v>0.20035801251885291</v>
      </c>
      <c r="S3136" s="65">
        <f t="shared" si="449"/>
        <v>2.637453947472276E-2</v>
      </c>
      <c r="T3136" s="66">
        <f>(L3136*'Football Field'!$F$4)+(M3136*'Football Field'!$F$5)+(N3136*'Football Field'!$F$6)+(O3136*'Football Field'!$F$7)+(P3136*'Football Field'!$F$8)+(Q3136*'Football Field'!$F$9)+(R3136*'Football Field'!$F$10)+(S3136*'Football Field'!$F$11)</f>
        <v>150652143.13548672</v>
      </c>
    </row>
    <row r="3137" spans="2:20" x14ac:dyDescent="0.3">
      <c r="B3137" s="62">
        <f t="shared" si="441"/>
        <v>3110</v>
      </c>
      <c r="C3137" s="62">
        <v>0.42756305054613009</v>
      </c>
      <c r="D3137" s="62">
        <v>0.76737694374102594</v>
      </c>
      <c r="E3137" s="62">
        <v>0.88714822636724677</v>
      </c>
      <c r="F3137" s="62">
        <v>0.25773964827553342</v>
      </c>
      <c r="G3137" s="62">
        <v>0.72900245660927321</v>
      </c>
      <c r="H3137" s="62">
        <v>0.86404209566402335</v>
      </c>
      <c r="I3137" s="62">
        <v>0.63142949499925705</v>
      </c>
      <c r="J3137" s="62">
        <v>0.35271577761920037</v>
      </c>
      <c r="K3137" s="62"/>
      <c r="L3137" s="65">
        <f t="shared" si="442"/>
        <v>8.6955768144452633E-2</v>
      </c>
      <c r="M3137" s="65">
        <f t="shared" si="443"/>
        <v>0.15606552417032118</v>
      </c>
      <c r="N3137" s="65">
        <f t="shared" si="444"/>
        <v>0.18042404595817552</v>
      </c>
      <c r="O3137" s="65">
        <f t="shared" si="445"/>
        <v>5.241788098492859E-2</v>
      </c>
      <c r="P3137" s="65">
        <f t="shared" si="446"/>
        <v>0.14826110093630052</v>
      </c>
      <c r="Q3137" s="65">
        <f t="shared" si="447"/>
        <v>0.17572482945296408</v>
      </c>
      <c r="R3137" s="65">
        <f t="shared" si="448"/>
        <v>0.12841716957672494</v>
      </c>
      <c r="S3137" s="65">
        <f t="shared" si="449"/>
        <v>7.17336807761325E-2</v>
      </c>
      <c r="T3137" s="66">
        <f>(L3137*'Football Field'!$F$4)+(M3137*'Football Field'!$F$5)+(N3137*'Football Field'!$F$6)+(O3137*'Football Field'!$F$7)+(P3137*'Football Field'!$F$8)+(Q3137*'Football Field'!$F$9)+(R3137*'Football Field'!$F$10)+(S3137*'Football Field'!$F$11)</f>
        <v>142689574.71216881</v>
      </c>
    </row>
    <row r="3138" spans="2:20" x14ac:dyDescent="0.3">
      <c r="B3138" s="62">
        <f t="shared" si="441"/>
        <v>3111</v>
      </c>
      <c r="C3138" s="62">
        <v>0.97733658415001179</v>
      </c>
      <c r="D3138" s="62">
        <v>0.52323914077040001</v>
      </c>
      <c r="E3138" s="62">
        <v>0.13965140514152041</v>
      </c>
      <c r="F3138" s="62">
        <v>0.8178631605539568</v>
      </c>
      <c r="G3138" s="62">
        <v>0.19146973237340315</v>
      </c>
      <c r="H3138" s="62">
        <v>3.7231184178098342E-2</v>
      </c>
      <c r="I3138" s="62">
        <v>0.47521872526626963</v>
      </c>
      <c r="J3138" s="62">
        <v>8.9509567587170658E-2</v>
      </c>
      <c r="K3138" s="62"/>
      <c r="L3138" s="65">
        <f t="shared" si="442"/>
        <v>0.30057841699665355</v>
      </c>
      <c r="M3138" s="65">
        <f t="shared" si="443"/>
        <v>0.16092142174360261</v>
      </c>
      <c r="N3138" s="65">
        <f t="shared" si="444"/>
        <v>4.2949582538448786E-2</v>
      </c>
      <c r="O3138" s="65">
        <f t="shared" si="445"/>
        <v>0.25153260207995587</v>
      </c>
      <c r="P3138" s="65">
        <f t="shared" si="446"/>
        <v>5.8886232228401669E-2</v>
      </c>
      <c r="Q3138" s="65">
        <f t="shared" si="447"/>
        <v>1.1450395477517456E-2</v>
      </c>
      <c r="R3138" s="65">
        <f t="shared" si="448"/>
        <v>0.14615281417295056</v>
      </c>
      <c r="S3138" s="65">
        <f t="shared" si="449"/>
        <v>2.7528534762469428E-2</v>
      </c>
      <c r="T3138" s="66">
        <f>(L3138*'Football Field'!$F$4)+(M3138*'Football Field'!$F$5)+(N3138*'Football Field'!$F$6)+(O3138*'Football Field'!$F$7)+(P3138*'Football Field'!$F$8)+(Q3138*'Football Field'!$F$9)+(R3138*'Football Field'!$F$10)+(S3138*'Football Field'!$F$11)</f>
        <v>134257824.36924279</v>
      </c>
    </row>
    <row r="3139" spans="2:20" x14ac:dyDescent="0.3">
      <c r="B3139" s="62">
        <f t="shared" si="441"/>
        <v>3112</v>
      </c>
      <c r="C3139" s="62">
        <v>0.66582072817495419</v>
      </c>
      <c r="D3139" s="62">
        <v>0.68261549979288572</v>
      </c>
      <c r="E3139" s="62">
        <v>0.70576430801375512</v>
      </c>
      <c r="F3139" s="62">
        <v>0.66455523301769748</v>
      </c>
      <c r="G3139" s="62">
        <v>0.90435510510560535</v>
      </c>
      <c r="H3139" s="62">
        <v>4.9584790686931224E-2</v>
      </c>
      <c r="I3139" s="62">
        <v>0.77357457375069094</v>
      </c>
      <c r="J3139" s="62">
        <v>0.79749324200355665</v>
      </c>
      <c r="K3139" s="62"/>
      <c r="L3139" s="65">
        <f t="shared" si="442"/>
        <v>0.12697382912961144</v>
      </c>
      <c r="M3139" s="65">
        <f t="shared" si="443"/>
        <v>0.13017663789095979</v>
      </c>
      <c r="N3139" s="65">
        <f t="shared" si="444"/>
        <v>0.13459117876541943</v>
      </c>
      <c r="O3139" s="65">
        <f t="shared" si="445"/>
        <v>0.12673249575102724</v>
      </c>
      <c r="P3139" s="65">
        <f t="shared" si="446"/>
        <v>0.17246298549900027</v>
      </c>
      <c r="Q3139" s="65">
        <f t="shared" si="447"/>
        <v>9.4559548444331336E-3</v>
      </c>
      <c r="R3139" s="65">
        <f t="shared" si="448"/>
        <v>0.1475227814184579</v>
      </c>
      <c r="S3139" s="65">
        <f t="shared" si="449"/>
        <v>0.15208413670109067</v>
      </c>
      <c r="T3139" s="66">
        <f>(L3139*'Football Field'!$F$4)+(M3139*'Football Field'!$F$5)+(N3139*'Football Field'!$F$6)+(O3139*'Football Field'!$F$7)+(P3139*'Football Field'!$F$8)+(Q3139*'Football Field'!$F$9)+(R3139*'Football Field'!$F$10)+(S3139*'Football Field'!$F$11)</f>
        <v>147169060.26023719</v>
      </c>
    </row>
    <row r="3140" spans="2:20" x14ac:dyDescent="0.3">
      <c r="B3140" s="62">
        <f t="shared" si="441"/>
        <v>3113</v>
      </c>
      <c r="C3140" s="62">
        <v>0.61102200015356201</v>
      </c>
      <c r="D3140" s="62">
        <v>0.99660791797143478</v>
      </c>
      <c r="E3140" s="62">
        <v>2.6841710962327459E-2</v>
      </c>
      <c r="F3140" s="62">
        <v>0.57301542179861698</v>
      </c>
      <c r="G3140" s="62">
        <v>0.63010856366399814</v>
      </c>
      <c r="H3140" s="62">
        <v>0.50582229201980011</v>
      </c>
      <c r="I3140" s="62">
        <v>0.44049686845587133</v>
      </c>
      <c r="J3140" s="62">
        <v>0.7283362085518128</v>
      </c>
      <c r="K3140" s="62"/>
      <c r="L3140" s="65">
        <f t="shared" si="442"/>
        <v>0.13541401007554962</v>
      </c>
      <c r="M3140" s="65">
        <f t="shared" si="443"/>
        <v>0.22086712853488027</v>
      </c>
      <c r="N3140" s="65">
        <f t="shared" si="444"/>
        <v>5.9486298656744241E-3</v>
      </c>
      <c r="O3140" s="65">
        <f t="shared" si="445"/>
        <v>0.12699103482588556</v>
      </c>
      <c r="P3140" s="65">
        <f t="shared" si="446"/>
        <v>0.13964395286461492</v>
      </c>
      <c r="Q3140" s="65">
        <f t="shared" si="447"/>
        <v>0.11209976879849262</v>
      </c>
      <c r="R3140" s="65">
        <f t="shared" si="448"/>
        <v>9.7622421726779596E-2</v>
      </c>
      <c r="S3140" s="65">
        <f t="shared" si="449"/>
        <v>0.16141305330812292</v>
      </c>
      <c r="T3140" s="66">
        <f>(L3140*'Football Field'!$F$4)+(M3140*'Football Field'!$F$5)+(N3140*'Football Field'!$F$6)+(O3140*'Football Field'!$F$7)+(P3140*'Football Field'!$F$8)+(Q3140*'Football Field'!$F$9)+(R3140*'Football Field'!$F$10)+(S3140*'Football Field'!$F$11)</f>
        <v>133927881.0652529</v>
      </c>
    </row>
    <row r="3141" spans="2:20" x14ac:dyDescent="0.3">
      <c r="B3141" s="62">
        <f t="shared" si="441"/>
        <v>3114</v>
      </c>
      <c r="C3141" s="62">
        <v>0.18490667138910966</v>
      </c>
      <c r="D3141" s="62">
        <v>0.41608201790476862</v>
      </c>
      <c r="E3141" s="62">
        <v>0.22878604063534647</v>
      </c>
      <c r="F3141" s="62">
        <v>0.2612452457743264</v>
      </c>
      <c r="G3141" s="62">
        <v>0.20335814053735435</v>
      </c>
      <c r="H3141" s="62">
        <v>0.90643809294647781</v>
      </c>
      <c r="I3141" s="62">
        <v>0.45876255287634915</v>
      </c>
      <c r="J3141" s="62">
        <v>0.63826917848787357</v>
      </c>
      <c r="K3141" s="62"/>
      <c r="L3141" s="65">
        <f t="shared" si="442"/>
        <v>5.6068889385537203E-2</v>
      </c>
      <c r="M3141" s="65">
        <f t="shared" si="443"/>
        <v>0.12616773890283545</v>
      </c>
      <c r="N3141" s="65">
        <f t="shared" si="444"/>
        <v>6.9374344954509684E-2</v>
      </c>
      <c r="O3141" s="65">
        <f t="shared" si="445"/>
        <v>7.9216886431285827E-2</v>
      </c>
      <c r="P3141" s="65">
        <f t="shared" si="446"/>
        <v>6.1663892393819766E-2</v>
      </c>
      <c r="Q3141" s="65">
        <f t="shared" si="447"/>
        <v>0.27485745531216482</v>
      </c>
      <c r="R3141" s="65">
        <f t="shared" si="448"/>
        <v>0.13910967429250709</v>
      </c>
      <c r="S3141" s="65">
        <f t="shared" si="449"/>
        <v>0.19354111832734019</v>
      </c>
      <c r="T3141" s="66">
        <f>(L3141*'Football Field'!$F$4)+(M3141*'Football Field'!$F$5)+(N3141*'Football Field'!$F$6)+(O3141*'Football Field'!$F$7)+(P3141*'Football Field'!$F$8)+(Q3141*'Football Field'!$F$9)+(R3141*'Football Field'!$F$10)+(S3141*'Football Field'!$F$11)</f>
        <v>135544521.79527658</v>
      </c>
    </row>
    <row r="3142" spans="2:20" x14ac:dyDescent="0.3">
      <c r="B3142" s="62">
        <f t="shared" si="441"/>
        <v>3115</v>
      </c>
      <c r="C3142" s="62">
        <v>0.66065611617426701</v>
      </c>
      <c r="D3142" s="62">
        <v>0.87653001229025274</v>
      </c>
      <c r="E3142" s="62">
        <v>9.6470840916990874E-2</v>
      </c>
      <c r="F3142" s="62">
        <v>0.14346604046256262</v>
      </c>
      <c r="G3142" s="62">
        <v>2.7434149384424567E-2</v>
      </c>
      <c r="H3142" s="62">
        <v>0.41792027042097091</v>
      </c>
      <c r="I3142" s="62">
        <v>0.82479687477227592</v>
      </c>
      <c r="J3142" s="62">
        <v>0.48527390637794932</v>
      </c>
      <c r="K3142" s="62"/>
      <c r="L3142" s="65">
        <f t="shared" si="442"/>
        <v>0.18701970270483825</v>
      </c>
      <c r="M3142" s="65">
        <f t="shared" si="443"/>
        <v>0.24812966730659988</v>
      </c>
      <c r="N3142" s="65">
        <f t="shared" si="444"/>
        <v>2.7309136396797235E-2</v>
      </c>
      <c r="O3142" s="65">
        <f t="shared" si="445"/>
        <v>4.0612620664017759E-2</v>
      </c>
      <c r="P3142" s="65">
        <f t="shared" si="446"/>
        <v>7.7661075652281208E-3</v>
      </c>
      <c r="Q3142" s="65">
        <f t="shared" si="447"/>
        <v>0.1183056098550351</v>
      </c>
      <c r="R3142" s="65">
        <f t="shared" si="448"/>
        <v>0.23348495917216638</v>
      </c>
      <c r="S3142" s="65">
        <f t="shared" si="449"/>
        <v>0.13737219633531728</v>
      </c>
      <c r="T3142" s="66">
        <f>(L3142*'Football Field'!$F$4)+(M3142*'Football Field'!$F$5)+(N3142*'Football Field'!$F$6)+(O3142*'Football Field'!$F$7)+(P3142*'Football Field'!$F$8)+(Q3142*'Football Field'!$F$9)+(R3142*'Football Field'!$F$10)+(S3142*'Football Field'!$F$11)</f>
        <v>141397298.21229625</v>
      </c>
    </row>
    <row r="3143" spans="2:20" x14ac:dyDescent="0.3">
      <c r="B3143" s="62">
        <f t="shared" si="441"/>
        <v>3116</v>
      </c>
      <c r="C3143" s="62">
        <v>0.10929440723836825</v>
      </c>
      <c r="D3143" s="62">
        <v>0.71620345091410342</v>
      </c>
      <c r="E3143" s="62">
        <v>0.18780495918167728</v>
      </c>
      <c r="F3143" s="62">
        <v>0.86687647264906764</v>
      </c>
      <c r="G3143" s="62">
        <v>0.26509055898678724</v>
      </c>
      <c r="H3143" s="62">
        <v>0.43077858606416319</v>
      </c>
      <c r="I3143" s="62">
        <v>0.26737668589610886</v>
      </c>
      <c r="J3143" s="62">
        <v>0.87389748697687619</v>
      </c>
      <c r="K3143" s="62"/>
      <c r="L3143" s="65">
        <f t="shared" si="442"/>
        <v>2.9401378025648645E-2</v>
      </c>
      <c r="M3143" s="65">
        <f t="shared" si="443"/>
        <v>0.19266647704739437</v>
      </c>
      <c r="N3143" s="65">
        <f t="shared" si="444"/>
        <v>5.0521565920104858E-2</v>
      </c>
      <c r="O3143" s="65">
        <f t="shared" si="445"/>
        <v>0.23319915005631378</v>
      </c>
      <c r="P3143" s="65">
        <f t="shared" si="446"/>
        <v>7.1312228436378008E-2</v>
      </c>
      <c r="Q3143" s="65">
        <f t="shared" si="447"/>
        <v>0.1158841003328175</v>
      </c>
      <c r="R3143" s="65">
        <f t="shared" si="448"/>
        <v>7.192722130905975E-2</v>
      </c>
      <c r="S3143" s="65">
        <f t="shared" si="449"/>
        <v>0.23508787887228313</v>
      </c>
      <c r="T3143" s="66">
        <f>(L3143*'Football Field'!$F$4)+(M3143*'Football Field'!$F$5)+(N3143*'Football Field'!$F$6)+(O3143*'Football Field'!$F$7)+(P3143*'Football Field'!$F$8)+(Q3143*'Football Field'!$F$9)+(R3143*'Football Field'!$F$10)+(S3143*'Football Field'!$F$11)</f>
        <v>127850739.00598603</v>
      </c>
    </row>
    <row r="3144" spans="2:20" x14ac:dyDescent="0.3">
      <c r="B3144" s="62">
        <f t="shared" si="441"/>
        <v>3117</v>
      </c>
      <c r="C3144" s="62">
        <v>0.95477726011424091</v>
      </c>
      <c r="D3144" s="62">
        <v>0.26468436228164327</v>
      </c>
      <c r="E3144" s="62">
        <v>0.91518446658154362</v>
      </c>
      <c r="F3144" s="62">
        <v>0.68416224326857489</v>
      </c>
      <c r="G3144" s="62">
        <v>0.72091573715915414</v>
      </c>
      <c r="H3144" s="62">
        <v>0.9701764618513874</v>
      </c>
      <c r="I3144" s="62">
        <v>0.26050848574930952</v>
      </c>
      <c r="J3144" s="62">
        <v>0.11740703443093048</v>
      </c>
      <c r="K3144" s="62"/>
      <c r="L3144" s="65">
        <f t="shared" si="442"/>
        <v>0.19533821446361141</v>
      </c>
      <c r="M3144" s="65">
        <f t="shared" si="443"/>
        <v>5.4151866497479731E-2</v>
      </c>
      <c r="N3144" s="65">
        <f t="shared" si="444"/>
        <v>0.1872379109505406</v>
      </c>
      <c r="O3144" s="65">
        <f t="shared" si="445"/>
        <v>0.13997299326914397</v>
      </c>
      <c r="P3144" s="65">
        <f t="shared" si="446"/>
        <v>0.14749240347276149</v>
      </c>
      <c r="Q3144" s="65">
        <f t="shared" si="447"/>
        <v>0.1984887425471345</v>
      </c>
      <c r="R3144" s="65">
        <f t="shared" si="448"/>
        <v>5.3297522453352647E-2</v>
      </c>
      <c r="S3144" s="65">
        <f t="shared" si="449"/>
        <v>2.4020346345975604E-2</v>
      </c>
      <c r="T3144" s="66">
        <f>(L3144*'Football Field'!$F$4)+(M3144*'Football Field'!$F$5)+(N3144*'Football Field'!$F$6)+(O3144*'Football Field'!$F$7)+(P3144*'Football Field'!$F$8)+(Q3144*'Football Field'!$F$9)+(R3144*'Football Field'!$F$10)+(S3144*'Football Field'!$F$11)</f>
        <v>132434985.83643717</v>
      </c>
    </row>
    <row r="3145" spans="2:20" x14ac:dyDescent="0.3">
      <c r="B3145" s="62">
        <f t="shared" si="441"/>
        <v>3118</v>
      </c>
      <c r="C3145" s="62">
        <v>0.53832401812646635</v>
      </c>
      <c r="D3145" s="62">
        <v>0.27182023072038719</v>
      </c>
      <c r="E3145" s="62">
        <v>4.7803745369975115E-2</v>
      </c>
      <c r="F3145" s="62">
        <v>0.44807870349242218</v>
      </c>
      <c r="G3145" s="62">
        <v>0.30203557602275533</v>
      </c>
      <c r="H3145" s="62">
        <v>0.29356711010016734</v>
      </c>
      <c r="I3145" s="62">
        <v>0.96089554253092502</v>
      </c>
      <c r="J3145" s="62">
        <v>0.900537955929398</v>
      </c>
      <c r="K3145" s="62"/>
      <c r="L3145" s="65">
        <f t="shared" si="442"/>
        <v>0.143054749539161</v>
      </c>
      <c r="M3145" s="65">
        <f t="shared" si="443"/>
        <v>7.2233773184994327E-2</v>
      </c>
      <c r="N3145" s="65">
        <f t="shared" si="444"/>
        <v>1.2703413911821899E-2</v>
      </c>
      <c r="O3145" s="65">
        <f t="shared" si="445"/>
        <v>0.11907287162298176</v>
      </c>
      <c r="P3145" s="65">
        <f t="shared" si="446"/>
        <v>8.026322851101339E-2</v>
      </c>
      <c r="Q3145" s="65">
        <f t="shared" si="447"/>
        <v>7.8012810118475412E-2</v>
      </c>
      <c r="R3145" s="65">
        <f t="shared" si="448"/>
        <v>0.25534931851724402</v>
      </c>
      <c r="S3145" s="65">
        <f t="shared" si="449"/>
        <v>0.23930983459430819</v>
      </c>
      <c r="T3145" s="66">
        <f>(L3145*'Football Field'!$F$4)+(M3145*'Football Field'!$F$5)+(N3145*'Football Field'!$F$6)+(O3145*'Football Field'!$F$7)+(P3145*'Football Field'!$F$8)+(Q3145*'Football Field'!$F$9)+(R3145*'Football Field'!$F$10)+(S3145*'Football Field'!$F$11)</f>
        <v>152114886.65053141</v>
      </c>
    </row>
    <row r="3146" spans="2:20" x14ac:dyDescent="0.3">
      <c r="B3146" s="62">
        <f t="shared" si="441"/>
        <v>3119</v>
      </c>
      <c r="C3146" s="62">
        <v>0.14645366392307702</v>
      </c>
      <c r="D3146" s="62">
        <v>0.53474469213088438</v>
      </c>
      <c r="E3146" s="62">
        <v>0.55602203927972405</v>
      </c>
      <c r="F3146" s="62">
        <v>0.22101886837264084</v>
      </c>
      <c r="G3146" s="62">
        <v>0.9769042130963439</v>
      </c>
      <c r="H3146" s="62">
        <v>4.3112148953381446E-2</v>
      </c>
      <c r="I3146" s="62">
        <v>0.37266350483916177</v>
      </c>
      <c r="J3146" s="62">
        <v>0.5064272045235535</v>
      </c>
      <c r="K3146" s="62"/>
      <c r="L3146" s="65">
        <f t="shared" si="442"/>
        <v>4.3621851696124217E-2</v>
      </c>
      <c r="M3146" s="65">
        <f t="shared" si="443"/>
        <v>0.15927599918343474</v>
      </c>
      <c r="N3146" s="65">
        <f t="shared" si="444"/>
        <v>0.16561354825493588</v>
      </c>
      <c r="O3146" s="65">
        <f t="shared" si="445"/>
        <v>6.583141752780243E-2</v>
      </c>
      <c r="P3146" s="65">
        <f t="shared" si="446"/>
        <v>0.29097510819114991</v>
      </c>
      <c r="Q3146" s="65">
        <f t="shared" si="447"/>
        <v>1.2841138402200719E-2</v>
      </c>
      <c r="R3146" s="65">
        <f t="shared" si="448"/>
        <v>0.11099942265145508</v>
      </c>
      <c r="S3146" s="65">
        <f t="shared" si="449"/>
        <v>0.15084151409289698</v>
      </c>
      <c r="T3146" s="66">
        <f>(L3146*'Football Field'!$F$4)+(M3146*'Football Field'!$F$5)+(N3146*'Football Field'!$F$6)+(O3146*'Football Field'!$F$7)+(P3146*'Football Field'!$F$8)+(Q3146*'Football Field'!$F$9)+(R3146*'Football Field'!$F$10)+(S3146*'Football Field'!$F$11)</f>
        <v>152493179.47081593</v>
      </c>
    </row>
    <row r="3147" spans="2:20" x14ac:dyDescent="0.3">
      <c r="B3147" s="62">
        <f t="shared" si="441"/>
        <v>3120</v>
      </c>
      <c r="C3147" s="62">
        <v>0.4265968721621719</v>
      </c>
      <c r="D3147" s="62">
        <v>0.81880710354661324</v>
      </c>
      <c r="E3147" s="62">
        <v>0.2592274471490198</v>
      </c>
      <c r="F3147" s="62">
        <v>0.45467323208745358</v>
      </c>
      <c r="G3147" s="62">
        <v>0.36301434900534413</v>
      </c>
      <c r="H3147" s="62">
        <v>0.25168555497783385</v>
      </c>
      <c r="I3147" s="62">
        <v>0.26366431008689206</v>
      </c>
      <c r="J3147" s="62">
        <v>0.66415142663969162</v>
      </c>
      <c r="K3147" s="62"/>
      <c r="L3147" s="65">
        <f t="shared" si="442"/>
        <v>0.12182146316630917</v>
      </c>
      <c r="M3147" s="65">
        <f t="shared" si="443"/>
        <v>0.23382327887086915</v>
      </c>
      <c r="N3147" s="65">
        <f t="shared" si="444"/>
        <v>7.4026484874356174E-2</v>
      </c>
      <c r="O3147" s="65">
        <f t="shared" si="445"/>
        <v>0.12983911043396543</v>
      </c>
      <c r="P3147" s="65">
        <f t="shared" si="446"/>
        <v>0.10366447114826657</v>
      </c>
      <c r="Q3147" s="65">
        <f t="shared" si="447"/>
        <v>7.1872778648898586E-2</v>
      </c>
      <c r="R3147" s="65">
        <f t="shared" si="448"/>
        <v>7.5293501044025823E-2</v>
      </c>
      <c r="S3147" s="65">
        <f t="shared" si="449"/>
        <v>0.18965891181330916</v>
      </c>
      <c r="T3147" s="66">
        <f>(L3147*'Football Field'!$F$4)+(M3147*'Football Field'!$F$5)+(N3147*'Football Field'!$F$6)+(O3147*'Football Field'!$F$7)+(P3147*'Football Field'!$F$8)+(Q3147*'Football Field'!$F$9)+(R3147*'Football Field'!$F$10)+(S3147*'Football Field'!$F$11)</f>
        <v>129923813.71223742</v>
      </c>
    </row>
    <row r="3148" spans="2:20" x14ac:dyDescent="0.3">
      <c r="B3148" s="62">
        <f t="shared" si="441"/>
        <v>3121</v>
      </c>
      <c r="C3148" s="62">
        <v>0.76062610705691969</v>
      </c>
      <c r="D3148" s="62">
        <v>0.62067476460527904</v>
      </c>
      <c r="E3148" s="62">
        <v>0.40319705555637952</v>
      </c>
      <c r="F3148" s="62">
        <v>0.49604036548971597</v>
      </c>
      <c r="G3148" s="62">
        <v>0.20219507744448528</v>
      </c>
      <c r="H3148" s="62">
        <v>0.7426008345097268</v>
      </c>
      <c r="I3148" s="62">
        <v>0.34384553199071066</v>
      </c>
      <c r="J3148" s="62">
        <v>0.49515043914253853</v>
      </c>
      <c r="K3148" s="62"/>
      <c r="L3148" s="65">
        <f t="shared" si="442"/>
        <v>0.18714673123425477</v>
      </c>
      <c r="M3148" s="65">
        <f t="shared" si="443"/>
        <v>0.15271268271991634</v>
      </c>
      <c r="N3148" s="65">
        <f t="shared" si="444"/>
        <v>9.9203814187521694E-2</v>
      </c>
      <c r="O3148" s="65">
        <f t="shared" si="445"/>
        <v>0.12204726093460067</v>
      </c>
      <c r="P3148" s="65">
        <f t="shared" si="446"/>
        <v>4.974868396485467E-2</v>
      </c>
      <c r="Q3148" s="65">
        <f t="shared" si="447"/>
        <v>0.18271173905410695</v>
      </c>
      <c r="R3148" s="65">
        <f t="shared" si="448"/>
        <v>8.4600787120694271E-2</v>
      </c>
      <c r="S3148" s="65">
        <f t="shared" si="449"/>
        <v>0.12182830078405059</v>
      </c>
      <c r="T3148" s="66">
        <f>(L3148*'Football Field'!$F$4)+(M3148*'Football Field'!$F$5)+(N3148*'Football Field'!$F$6)+(O3148*'Football Field'!$F$7)+(P3148*'Football Field'!$F$8)+(Q3148*'Football Field'!$F$9)+(R3148*'Football Field'!$F$10)+(S3148*'Football Field'!$F$11)</f>
        <v>126817201.10687669</v>
      </c>
    </row>
    <row r="3149" spans="2:20" x14ac:dyDescent="0.3">
      <c r="B3149" s="62">
        <f t="shared" si="441"/>
        <v>3122</v>
      </c>
      <c r="C3149" s="62">
        <v>0.55498861446092929</v>
      </c>
      <c r="D3149" s="62">
        <v>0.39893726839619781</v>
      </c>
      <c r="E3149" s="62">
        <v>0.57305547686427605</v>
      </c>
      <c r="F3149" s="62">
        <v>0.20873645299545129</v>
      </c>
      <c r="G3149" s="62">
        <v>0.66454245179390026</v>
      </c>
      <c r="H3149" s="62">
        <v>0.86638993235746331</v>
      </c>
      <c r="I3149" s="62">
        <v>0.27765689046142883</v>
      </c>
      <c r="J3149" s="62">
        <v>0.88624192501872034</v>
      </c>
      <c r="K3149" s="62"/>
      <c r="L3149" s="65">
        <f t="shared" si="442"/>
        <v>0.12526407289799132</v>
      </c>
      <c r="M3149" s="65">
        <f t="shared" si="443"/>
        <v>9.0042400452928342E-2</v>
      </c>
      <c r="N3149" s="65">
        <f t="shared" si="444"/>
        <v>0.1293418660457463</v>
      </c>
      <c r="O3149" s="65">
        <f t="shared" si="445"/>
        <v>4.711299940790243E-2</v>
      </c>
      <c r="P3149" s="65">
        <f t="shared" si="446"/>
        <v>0.14999099433089588</v>
      </c>
      <c r="Q3149" s="65">
        <f t="shared" si="447"/>
        <v>0.19554911365222485</v>
      </c>
      <c r="R3149" s="65">
        <f t="shared" si="448"/>
        <v>6.2668732404849228E-2</v>
      </c>
      <c r="S3149" s="65">
        <f t="shared" si="449"/>
        <v>0.20002982080746173</v>
      </c>
      <c r="T3149" s="66">
        <f>(L3149*'Football Field'!$F$4)+(M3149*'Football Field'!$F$5)+(N3149*'Football Field'!$F$6)+(O3149*'Football Field'!$F$7)+(P3149*'Football Field'!$F$8)+(Q3149*'Football Field'!$F$9)+(R3149*'Football Field'!$F$10)+(S3149*'Football Field'!$F$11)</f>
        <v>133351206.65686905</v>
      </c>
    </row>
    <row r="3150" spans="2:20" x14ac:dyDescent="0.3">
      <c r="B3150" s="62">
        <f t="shared" si="441"/>
        <v>3123</v>
      </c>
      <c r="C3150" s="62">
        <v>0.3829438010121976</v>
      </c>
      <c r="D3150" s="62">
        <v>0.75105742520727048</v>
      </c>
      <c r="E3150" s="62">
        <v>0.43010469514727845</v>
      </c>
      <c r="F3150" s="62">
        <v>0.717559766535803</v>
      </c>
      <c r="G3150" s="62">
        <v>0.22892253671425822</v>
      </c>
      <c r="H3150" s="62">
        <v>0.5634444815799684</v>
      </c>
      <c r="I3150" s="62">
        <v>0.2162618656310239</v>
      </c>
      <c r="J3150" s="62">
        <v>0.96398899754862888</v>
      </c>
      <c r="K3150" s="62"/>
      <c r="L3150" s="65">
        <f t="shared" si="442"/>
        <v>9.0013699079379325E-2</v>
      </c>
      <c r="M3150" s="65">
        <f t="shared" si="443"/>
        <v>0.17654145826423054</v>
      </c>
      <c r="N3150" s="65">
        <f t="shared" si="444"/>
        <v>0.10109920698359114</v>
      </c>
      <c r="O3150" s="65">
        <f t="shared" si="445"/>
        <v>0.16866759228298908</v>
      </c>
      <c r="P3150" s="65">
        <f t="shared" si="446"/>
        <v>5.3809891367399498E-2</v>
      </c>
      <c r="Q3150" s="65">
        <f t="shared" si="447"/>
        <v>0.13244168433806475</v>
      </c>
      <c r="R3150" s="65">
        <f t="shared" si="448"/>
        <v>5.0833909424312887E-2</v>
      </c>
      <c r="S3150" s="65">
        <f t="shared" si="449"/>
        <v>0.22659255826003283</v>
      </c>
      <c r="T3150" s="66">
        <f>(L3150*'Football Field'!$F$4)+(M3150*'Football Field'!$F$5)+(N3150*'Football Field'!$F$6)+(O3150*'Football Field'!$F$7)+(P3150*'Football Field'!$F$8)+(Q3150*'Football Field'!$F$9)+(R3150*'Football Field'!$F$10)+(S3150*'Football Field'!$F$11)</f>
        <v>124047136.73305435</v>
      </c>
    </row>
    <row r="3151" spans="2:20" x14ac:dyDescent="0.3">
      <c r="B3151" s="62">
        <f t="shared" si="441"/>
        <v>3124</v>
      </c>
      <c r="C3151" s="62">
        <v>0.40402923827255177</v>
      </c>
      <c r="D3151" s="62">
        <v>3.7760547244001796E-2</v>
      </c>
      <c r="E3151" s="62">
        <v>0.49383286878649668</v>
      </c>
      <c r="F3151" s="62">
        <v>0.24926537289608131</v>
      </c>
      <c r="G3151" s="62">
        <v>0.25535317217399334</v>
      </c>
      <c r="H3151" s="62">
        <v>0.28746478481382176</v>
      </c>
      <c r="I3151" s="62">
        <v>7.541354874929973E-2</v>
      </c>
      <c r="J3151" s="62">
        <v>0.13553241697334595</v>
      </c>
      <c r="K3151" s="62"/>
      <c r="L3151" s="65">
        <f t="shared" si="442"/>
        <v>0.2084073101886047</v>
      </c>
      <c r="M3151" s="65">
        <f t="shared" si="443"/>
        <v>1.947773412641848E-2</v>
      </c>
      <c r="N3151" s="65">
        <f t="shared" si="444"/>
        <v>0.2547300297041592</v>
      </c>
      <c r="O3151" s="65">
        <f t="shared" si="445"/>
        <v>0.12857664982500114</v>
      </c>
      <c r="P3151" s="65">
        <f t="shared" si="446"/>
        <v>0.13171687274030883</v>
      </c>
      <c r="Q3151" s="65">
        <f t="shared" si="447"/>
        <v>0.14828076015771033</v>
      </c>
      <c r="R3151" s="65">
        <f t="shared" si="448"/>
        <v>3.889999375742334E-2</v>
      </c>
      <c r="S3151" s="65">
        <f t="shared" si="449"/>
        <v>6.99106495003739E-2</v>
      </c>
      <c r="T3151" s="66">
        <f>(L3151*'Football Field'!$F$4)+(M3151*'Football Field'!$F$5)+(N3151*'Football Field'!$F$6)+(O3151*'Football Field'!$F$7)+(P3151*'Football Field'!$F$8)+(Q3151*'Football Field'!$F$9)+(R3151*'Football Field'!$F$10)+(S3151*'Football Field'!$F$11)</f>
        <v>131232545.10943438</v>
      </c>
    </row>
    <row r="3152" spans="2:20" x14ac:dyDescent="0.3">
      <c r="B3152" s="62">
        <f t="shared" si="441"/>
        <v>3125</v>
      </c>
      <c r="C3152" s="62">
        <v>0.83614574932031527</v>
      </c>
      <c r="D3152" s="62">
        <v>0.27577624642215914</v>
      </c>
      <c r="E3152" s="62">
        <v>0.44429493846603407</v>
      </c>
      <c r="F3152" s="62">
        <v>0.56416815084419825</v>
      </c>
      <c r="G3152" s="62">
        <v>0.81642704355937146</v>
      </c>
      <c r="H3152" s="62">
        <v>1.0573462710372628E-2</v>
      </c>
      <c r="I3152" s="62">
        <v>0.91476173924553683</v>
      </c>
      <c r="J3152" s="62">
        <v>0.55680827225582319</v>
      </c>
      <c r="K3152" s="62"/>
      <c r="L3152" s="65">
        <f t="shared" si="442"/>
        <v>0.18921795656557389</v>
      </c>
      <c r="M3152" s="65">
        <f t="shared" si="443"/>
        <v>6.2407562150190422E-2</v>
      </c>
      <c r="N3152" s="65">
        <f t="shared" si="444"/>
        <v>0.10054297404167621</v>
      </c>
      <c r="O3152" s="65">
        <f t="shared" si="445"/>
        <v>0.12767002014767523</v>
      </c>
      <c r="P3152" s="65">
        <f t="shared" si="446"/>
        <v>0.18475565652609327</v>
      </c>
      <c r="Q3152" s="65">
        <f t="shared" si="447"/>
        <v>2.3927515143207026E-3</v>
      </c>
      <c r="R3152" s="65">
        <f t="shared" si="448"/>
        <v>0.20700858335417169</v>
      </c>
      <c r="S3152" s="65">
        <f t="shared" si="449"/>
        <v>0.12600449570029859</v>
      </c>
      <c r="T3152" s="66">
        <f>(L3152*'Football Field'!$F$4)+(M3152*'Football Field'!$F$5)+(N3152*'Football Field'!$F$6)+(O3152*'Football Field'!$F$7)+(P3152*'Football Field'!$F$8)+(Q3152*'Football Field'!$F$9)+(R3152*'Football Field'!$F$10)+(S3152*'Football Field'!$F$11)</f>
        <v>155264643.77890161</v>
      </c>
    </row>
    <row r="3153" spans="2:20" x14ac:dyDescent="0.3">
      <c r="B3153" s="62">
        <f t="shared" si="441"/>
        <v>3126</v>
      </c>
      <c r="C3153" s="62">
        <v>0.66975767892948179</v>
      </c>
      <c r="D3153" s="62">
        <v>0.35780031902934906</v>
      </c>
      <c r="E3153" s="62">
        <v>0.80366518215762517</v>
      </c>
      <c r="F3153" s="62">
        <v>1.794581050302213E-2</v>
      </c>
      <c r="G3153" s="62">
        <v>0.94810564229751526</v>
      </c>
      <c r="H3153" s="62">
        <v>0.51043783300834222</v>
      </c>
      <c r="I3153" s="62">
        <v>0.85138798642662883</v>
      </c>
      <c r="J3153" s="62">
        <v>0.87157728748645868</v>
      </c>
      <c r="K3153" s="62"/>
      <c r="L3153" s="65">
        <f t="shared" si="442"/>
        <v>0.13313468156101632</v>
      </c>
      <c r="M3153" s="65">
        <f t="shared" si="443"/>
        <v>7.1123681049154425E-2</v>
      </c>
      <c r="N3153" s="65">
        <f t="shared" si="444"/>
        <v>0.15975286506494402</v>
      </c>
      <c r="O3153" s="65">
        <f t="shared" si="445"/>
        <v>3.5672749142541017E-3</v>
      </c>
      <c r="P3153" s="65">
        <f t="shared" si="446"/>
        <v>0.18846479367767388</v>
      </c>
      <c r="Q3153" s="65">
        <f t="shared" si="447"/>
        <v>0.10146502308548522</v>
      </c>
      <c r="R3153" s="65">
        <f t="shared" si="448"/>
        <v>0.16923922192121452</v>
      </c>
      <c r="S3153" s="65">
        <f t="shared" si="449"/>
        <v>0.17325245872625747</v>
      </c>
      <c r="T3153" s="66">
        <f>(L3153*'Football Field'!$F$4)+(M3153*'Football Field'!$F$5)+(N3153*'Football Field'!$F$6)+(O3153*'Football Field'!$F$7)+(P3153*'Football Field'!$F$8)+(Q3153*'Football Field'!$F$9)+(R3153*'Football Field'!$F$10)+(S3153*'Football Field'!$F$11)</f>
        <v>151600531.71023053</v>
      </c>
    </row>
    <row r="3154" spans="2:20" x14ac:dyDescent="0.3">
      <c r="B3154" s="62">
        <f t="shared" si="441"/>
        <v>3127</v>
      </c>
      <c r="C3154" s="62">
        <v>0.85512548262914545</v>
      </c>
      <c r="D3154" s="62">
        <v>0.11814971088288706</v>
      </c>
      <c r="E3154" s="62">
        <v>0.19077758056401317</v>
      </c>
      <c r="F3154" s="62">
        <v>0.68376115651663216</v>
      </c>
      <c r="G3154" s="62">
        <v>0.42111206742686269</v>
      </c>
      <c r="H3154" s="62">
        <v>0.46672545362396201</v>
      </c>
      <c r="I3154" s="62">
        <v>0.70856039141766258</v>
      </c>
      <c r="J3154" s="62">
        <v>0.89284381654583289</v>
      </c>
      <c r="K3154" s="62"/>
      <c r="L3154" s="65">
        <f t="shared" si="442"/>
        <v>0.19716728346221696</v>
      </c>
      <c r="M3154" s="65">
        <f t="shared" si="443"/>
        <v>2.7241917133614367E-2</v>
      </c>
      <c r="N3154" s="65">
        <f t="shared" si="444"/>
        <v>4.3987810057595722E-2</v>
      </c>
      <c r="O3154" s="65">
        <f t="shared" si="445"/>
        <v>0.15765561020690036</v>
      </c>
      <c r="P3154" s="65">
        <f t="shared" si="446"/>
        <v>9.7096302302244766E-2</v>
      </c>
      <c r="Q3154" s="65">
        <f t="shared" si="447"/>
        <v>0.10761343414860722</v>
      </c>
      <c r="R3154" s="65">
        <f t="shared" si="448"/>
        <v>0.16337359882576849</v>
      </c>
      <c r="S3154" s="65">
        <f t="shared" si="449"/>
        <v>0.20586404386305196</v>
      </c>
      <c r="T3154" s="66">
        <f>(L3154*'Football Field'!$F$4)+(M3154*'Football Field'!$F$5)+(N3154*'Football Field'!$F$6)+(O3154*'Football Field'!$F$7)+(P3154*'Football Field'!$F$8)+(Q3154*'Football Field'!$F$9)+(R3154*'Football Field'!$F$10)+(S3154*'Football Field'!$F$11)</f>
        <v>141445609.8777228</v>
      </c>
    </row>
    <row r="3155" spans="2:20" x14ac:dyDescent="0.3">
      <c r="B3155" s="62">
        <f t="shared" si="441"/>
        <v>3128</v>
      </c>
      <c r="C3155" s="62">
        <v>0.52021207590437391</v>
      </c>
      <c r="D3155" s="62">
        <v>0.4962124795543954</v>
      </c>
      <c r="E3155" s="62">
        <v>0.64749188783530665</v>
      </c>
      <c r="F3155" s="62">
        <v>0.58838087569491981</v>
      </c>
      <c r="G3155" s="62">
        <v>0.66569510622686556</v>
      </c>
      <c r="H3155" s="62">
        <v>0.67787690128251965</v>
      </c>
      <c r="I3155" s="62">
        <v>0.7471819810302357</v>
      </c>
      <c r="J3155" s="62">
        <v>0.79429987156783366</v>
      </c>
      <c r="K3155" s="62"/>
      <c r="L3155" s="65">
        <f t="shared" si="442"/>
        <v>0.10126075827190541</v>
      </c>
      <c r="M3155" s="65">
        <f t="shared" si="443"/>
        <v>9.6589168669927006E-2</v>
      </c>
      <c r="N3155" s="65">
        <f t="shared" si="444"/>
        <v>0.12603613521106155</v>
      </c>
      <c r="O3155" s="65">
        <f t="shared" si="445"/>
        <v>0.11453000878916036</v>
      </c>
      <c r="P3155" s="65">
        <f t="shared" si="446"/>
        <v>0.12957944337843516</v>
      </c>
      <c r="Q3155" s="65">
        <f t="shared" si="447"/>
        <v>0.13195066438922007</v>
      </c>
      <c r="R3155" s="65">
        <f t="shared" si="448"/>
        <v>0.14544109502781721</v>
      </c>
      <c r="S3155" s="65">
        <f t="shared" si="449"/>
        <v>0.15461272626247324</v>
      </c>
      <c r="T3155" s="66">
        <f>(L3155*'Football Field'!$F$4)+(M3155*'Football Field'!$F$5)+(N3155*'Football Field'!$F$6)+(O3155*'Football Field'!$F$7)+(P3155*'Football Field'!$F$8)+(Q3155*'Football Field'!$F$9)+(R3155*'Football Field'!$F$10)+(S3155*'Football Field'!$F$11)</f>
        <v>143302724.22861245</v>
      </c>
    </row>
    <row r="3156" spans="2:20" x14ac:dyDescent="0.3">
      <c r="B3156" s="62">
        <f t="shared" si="441"/>
        <v>3129</v>
      </c>
      <c r="C3156" s="62">
        <v>0.26031151148579323</v>
      </c>
      <c r="D3156" s="62">
        <v>0.58939110198529854</v>
      </c>
      <c r="E3156" s="62">
        <v>0.1288281657837379</v>
      </c>
      <c r="F3156" s="62">
        <v>0.21551519261145136</v>
      </c>
      <c r="G3156" s="62">
        <v>3.9719620924877685E-2</v>
      </c>
      <c r="H3156" s="62">
        <v>0.35249307916099437</v>
      </c>
      <c r="I3156" s="62">
        <v>0.74353135411201499</v>
      </c>
      <c r="J3156" s="62">
        <v>0.6809802082130223</v>
      </c>
      <c r="K3156" s="62"/>
      <c r="L3156" s="65">
        <f t="shared" si="442"/>
        <v>8.6460105298698561E-2</v>
      </c>
      <c r="M3156" s="65">
        <f t="shared" si="443"/>
        <v>0.19576090372993751</v>
      </c>
      <c r="N3156" s="65">
        <f t="shared" si="444"/>
        <v>4.2789105696956736E-2</v>
      </c>
      <c r="O3156" s="65">
        <f t="shared" si="445"/>
        <v>7.1581414668526203E-2</v>
      </c>
      <c r="P3156" s="65">
        <f t="shared" si="446"/>
        <v>1.3192511495123559E-2</v>
      </c>
      <c r="Q3156" s="65">
        <f t="shared" si="447"/>
        <v>0.11707737613050337</v>
      </c>
      <c r="R3156" s="65">
        <f t="shared" si="448"/>
        <v>0.24695718910962264</v>
      </c>
      <c r="S3156" s="65">
        <f t="shared" si="449"/>
        <v>0.22618139387063138</v>
      </c>
      <c r="T3156" s="66">
        <f>(L3156*'Football Field'!$F$4)+(M3156*'Football Field'!$F$5)+(N3156*'Football Field'!$F$6)+(O3156*'Football Field'!$F$7)+(P3156*'Football Field'!$F$8)+(Q3156*'Football Field'!$F$9)+(R3156*'Football Field'!$F$10)+(S3156*'Football Field'!$F$11)</f>
        <v>145676167.84167171</v>
      </c>
    </row>
    <row r="3157" spans="2:20" x14ac:dyDescent="0.3">
      <c r="B3157" s="62">
        <f t="shared" si="441"/>
        <v>3130</v>
      </c>
      <c r="C3157" s="62">
        <v>0.25315814447898566</v>
      </c>
      <c r="D3157" s="62">
        <v>1.0678427167791882E-2</v>
      </c>
      <c r="E3157" s="62">
        <v>0.93944602688665102</v>
      </c>
      <c r="F3157" s="62">
        <v>0.15503821936172257</v>
      </c>
      <c r="G3157" s="62">
        <v>9.0063604680946985E-2</v>
      </c>
      <c r="H3157" s="62">
        <v>0.57390035927321759</v>
      </c>
      <c r="I3157" s="62">
        <v>0.60205220545133642</v>
      </c>
      <c r="J3157" s="62">
        <v>0.33567204385491889</v>
      </c>
      <c r="K3157" s="62"/>
      <c r="L3157" s="65">
        <f t="shared" si="442"/>
        <v>8.552613921591791E-2</v>
      </c>
      <c r="M3157" s="65">
        <f t="shared" si="443"/>
        <v>3.60756573895421E-3</v>
      </c>
      <c r="N3157" s="65">
        <f t="shared" si="444"/>
        <v>0.31737944614307362</v>
      </c>
      <c r="O3157" s="65">
        <f t="shared" si="445"/>
        <v>5.2377617003822631E-2</v>
      </c>
      <c r="P3157" s="65">
        <f t="shared" si="446"/>
        <v>3.0426800639113814E-2</v>
      </c>
      <c r="Q3157" s="65">
        <f t="shared" si="447"/>
        <v>0.19388466495629916</v>
      </c>
      <c r="R3157" s="65">
        <f t="shared" si="448"/>
        <v>0.20339539478239316</v>
      </c>
      <c r="S3157" s="65">
        <f t="shared" si="449"/>
        <v>0.11340237152042554</v>
      </c>
      <c r="T3157" s="66">
        <f>(L3157*'Football Field'!$F$4)+(M3157*'Football Field'!$F$5)+(N3157*'Football Field'!$F$6)+(O3157*'Football Field'!$F$7)+(P3157*'Football Field'!$F$8)+(Q3157*'Football Field'!$F$9)+(R3157*'Football Field'!$F$10)+(S3157*'Football Field'!$F$11)</f>
        <v>147836402.48780334</v>
      </c>
    </row>
    <row r="3158" spans="2:20" x14ac:dyDescent="0.3">
      <c r="B3158" s="62">
        <f t="shared" si="441"/>
        <v>3131</v>
      </c>
      <c r="C3158" s="62">
        <v>0.20640309904729626</v>
      </c>
      <c r="D3158" s="62">
        <v>0.22492226923983438</v>
      </c>
      <c r="E3158" s="62">
        <v>0.77019530404255765</v>
      </c>
      <c r="F3158" s="62">
        <v>0.20151209593584074</v>
      </c>
      <c r="G3158" s="62">
        <v>0.81596145264403941</v>
      </c>
      <c r="H3158" s="62">
        <v>7.1406147460519875E-2</v>
      </c>
      <c r="I3158" s="62">
        <v>0.7165576654572775</v>
      </c>
      <c r="J3158" s="62">
        <v>0.7571732936757265</v>
      </c>
      <c r="K3158" s="62"/>
      <c r="L3158" s="65">
        <f t="shared" si="442"/>
        <v>5.4834191766686365E-2</v>
      </c>
      <c r="M3158" s="65">
        <f t="shared" si="443"/>
        <v>5.9754097206017216E-2</v>
      </c>
      <c r="N3158" s="65">
        <f t="shared" si="444"/>
        <v>0.20461435508772774</v>
      </c>
      <c r="O3158" s="65">
        <f t="shared" si="445"/>
        <v>5.353482076022896E-2</v>
      </c>
      <c r="P3158" s="65">
        <f t="shared" si="446"/>
        <v>0.21677284389152843</v>
      </c>
      <c r="Q3158" s="65">
        <f t="shared" si="447"/>
        <v>1.8970153070585506E-2</v>
      </c>
      <c r="R3158" s="65">
        <f t="shared" si="448"/>
        <v>0.1903646826086168</v>
      </c>
      <c r="S3158" s="65">
        <f t="shared" si="449"/>
        <v>0.20115485560860907</v>
      </c>
      <c r="T3158" s="66">
        <f>(L3158*'Football Field'!$F$4)+(M3158*'Football Field'!$F$5)+(N3158*'Football Field'!$F$6)+(O3158*'Football Field'!$F$7)+(P3158*'Football Field'!$F$8)+(Q3158*'Football Field'!$F$9)+(R3158*'Football Field'!$F$10)+(S3158*'Football Field'!$F$11)</f>
        <v>159012739.12368515</v>
      </c>
    </row>
    <row r="3159" spans="2:20" x14ac:dyDescent="0.3">
      <c r="B3159" s="62">
        <f t="shared" si="441"/>
        <v>3132</v>
      </c>
      <c r="C3159" s="62">
        <v>8.3560971398179973E-3</v>
      </c>
      <c r="D3159" s="62">
        <v>0.85371376269552357</v>
      </c>
      <c r="E3159" s="62">
        <v>0.30290048330822483</v>
      </c>
      <c r="F3159" s="62">
        <v>0.97494246767699555</v>
      </c>
      <c r="G3159" s="62">
        <v>0.7331623398252145</v>
      </c>
      <c r="H3159" s="62">
        <v>0.40211386166788665</v>
      </c>
      <c r="I3159" s="62">
        <v>0.71804988220960919</v>
      </c>
      <c r="J3159" s="62">
        <v>0.73806540814243793</v>
      </c>
      <c r="K3159" s="62"/>
      <c r="L3159" s="65">
        <f t="shared" si="442"/>
        <v>1.7661297192636727E-3</v>
      </c>
      <c r="M3159" s="65">
        <f t="shared" si="443"/>
        <v>0.18043941122419974</v>
      </c>
      <c r="N3159" s="65">
        <f t="shared" si="444"/>
        <v>6.4020503423879271E-2</v>
      </c>
      <c r="O3159" s="65">
        <f t="shared" si="445"/>
        <v>0.20606209309506762</v>
      </c>
      <c r="P3159" s="65">
        <f t="shared" si="446"/>
        <v>0.15495987848681311</v>
      </c>
      <c r="Q3159" s="65">
        <f t="shared" si="447"/>
        <v>8.499006530637393E-2</v>
      </c>
      <c r="R3159" s="65">
        <f t="shared" si="448"/>
        <v>0.15176573652323436</v>
      </c>
      <c r="S3159" s="65">
        <f t="shared" si="449"/>
        <v>0.15599618222116834</v>
      </c>
      <c r="T3159" s="66">
        <f>(L3159*'Football Field'!$F$4)+(M3159*'Football Field'!$F$5)+(N3159*'Football Field'!$F$6)+(O3159*'Football Field'!$F$7)+(P3159*'Football Field'!$F$8)+(Q3159*'Football Field'!$F$9)+(R3159*'Football Field'!$F$10)+(S3159*'Football Field'!$F$11)</f>
        <v>145510619.48888421</v>
      </c>
    </row>
    <row r="3160" spans="2:20" x14ac:dyDescent="0.3">
      <c r="B3160" s="62">
        <f t="shared" si="441"/>
        <v>3133</v>
      </c>
      <c r="C3160" s="62">
        <v>0.9211835268648445</v>
      </c>
      <c r="D3160" s="62">
        <v>0.73132561553365316</v>
      </c>
      <c r="E3160" s="62">
        <v>0.53515911460634291</v>
      </c>
      <c r="F3160" s="62">
        <v>0.19794237249521562</v>
      </c>
      <c r="G3160" s="62">
        <v>0.40513223289693956</v>
      </c>
      <c r="H3160" s="62">
        <v>0.76010861937301288</v>
      </c>
      <c r="I3160" s="62">
        <v>0.20253836819694482</v>
      </c>
      <c r="J3160" s="62">
        <v>0.86677568254060777</v>
      </c>
      <c r="K3160" s="62"/>
      <c r="L3160" s="65">
        <f t="shared" si="442"/>
        <v>0.19938322996944202</v>
      </c>
      <c r="M3160" s="65">
        <f t="shared" si="443"/>
        <v>0.15828991632183612</v>
      </c>
      <c r="N3160" s="65">
        <f t="shared" si="444"/>
        <v>0.11583115601399009</v>
      </c>
      <c r="O3160" s="65">
        <f t="shared" si="445"/>
        <v>4.2843134321160103E-2</v>
      </c>
      <c r="P3160" s="65">
        <f t="shared" si="446"/>
        <v>8.7687817686708955E-2</v>
      </c>
      <c r="Q3160" s="65">
        <f t="shared" si="447"/>
        <v>0.16451978051974028</v>
      </c>
      <c r="R3160" s="65">
        <f t="shared" si="448"/>
        <v>4.3837902943494454E-2</v>
      </c>
      <c r="S3160" s="65">
        <f t="shared" si="449"/>
        <v>0.18760706222362808</v>
      </c>
      <c r="T3160" s="66">
        <f>(L3160*'Football Field'!$F$4)+(M3160*'Football Field'!$F$5)+(N3160*'Football Field'!$F$6)+(O3160*'Football Field'!$F$7)+(P3160*'Football Field'!$F$8)+(Q3160*'Football Field'!$F$9)+(R3160*'Football Field'!$F$10)+(S3160*'Football Field'!$F$11)</f>
        <v>124575130.87072128</v>
      </c>
    </row>
    <row r="3161" spans="2:20" x14ac:dyDescent="0.3">
      <c r="B3161" s="62">
        <f t="shared" si="441"/>
        <v>3134</v>
      </c>
      <c r="C3161" s="62">
        <v>0.62029242899332726</v>
      </c>
      <c r="D3161" s="62">
        <v>0.54512142705491562</v>
      </c>
      <c r="E3161" s="62">
        <v>0.20299918050818511</v>
      </c>
      <c r="F3161" s="62">
        <v>0.81763997544299538</v>
      </c>
      <c r="G3161" s="62">
        <v>0.109516418937461</v>
      </c>
      <c r="H3161" s="62">
        <v>0.78025027935620916</v>
      </c>
      <c r="I3161" s="62">
        <v>0.94623300168348712</v>
      </c>
      <c r="J3161" s="62">
        <v>0.29061184470561829</v>
      </c>
      <c r="K3161" s="62"/>
      <c r="L3161" s="65">
        <f t="shared" si="442"/>
        <v>0.14383043727159897</v>
      </c>
      <c r="M3161" s="65">
        <f t="shared" si="443"/>
        <v>0.1264001454066917</v>
      </c>
      <c r="N3161" s="65">
        <f t="shared" si="444"/>
        <v>4.7070477622390264E-2</v>
      </c>
      <c r="O3161" s="65">
        <f t="shared" si="445"/>
        <v>0.18959044105948702</v>
      </c>
      <c r="P3161" s="65">
        <f t="shared" si="446"/>
        <v>2.5394142646168079E-2</v>
      </c>
      <c r="Q3161" s="65">
        <f t="shared" si="447"/>
        <v>0.18092069742527528</v>
      </c>
      <c r="R3161" s="65">
        <f t="shared" si="448"/>
        <v>0.21940797603128193</v>
      </c>
      <c r="S3161" s="65">
        <f t="shared" si="449"/>
        <v>6.7385682537106598E-2</v>
      </c>
      <c r="T3161" s="66">
        <f>(L3161*'Football Field'!$F$4)+(M3161*'Football Field'!$F$5)+(N3161*'Football Field'!$F$6)+(O3161*'Football Field'!$F$7)+(P3161*'Football Field'!$F$8)+(Q3161*'Football Field'!$F$9)+(R3161*'Football Field'!$F$10)+(S3161*'Football Field'!$F$11)</f>
        <v>142518283.41893005</v>
      </c>
    </row>
    <row r="3162" spans="2:20" x14ac:dyDescent="0.3">
      <c r="B3162" s="62">
        <f t="shared" si="441"/>
        <v>3135</v>
      </c>
      <c r="C3162" s="62">
        <v>0.17789283604031125</v>
      </c>
      <c r="D3162" s="62">
        <v>2.455049624794714E-2</v>
      </c>
      <c r="E3162" s="62">
        <v>0.24280606391954906</v>
      </c>
      <c r="F3162" s="62">
        <v>0.24527414756661292</v>
      </c>
      <c r="G3162" s="62">
        <v>0.34100019702159545</v>
      </c>
      <c r="H3162" s="62">
        <v>0.77064975984861384</v>
      </c>
      <c r="I3162" s="62">
        <v>6.3205333850387069E-2</v>
      </c>
      <c r="J3162" s="62">
        <v>0.48305951945066838</v>
      </c>
      <c r="K3162" s="62"/>
      <c r="L3162" s="65">
        <f t="shared" si="442"/>
        <v>7.5749416943999365E-2</v>
      </c>
      <c r="M3162" s="65">
        <f t="shared" si="443"/>
        <v>1.0453966656905888E-2</v>
      </c>
      <c r="N3162" s="65">
        <f t="shared" si="444"/>
        <v>0.10339043539789025</v>
      </c>
      <c r="O3162" s="65">
        <f t="shared" si="445"/>
        <v>0.10444138214423219</v>
      </c>
      <c r="P3162" s="65">
        <f t="shared" si="446"/>
        <v>0.14520295857401166</v>
      </c>
      <c r="Q3162" s="65">
        <f t="shared" si="447"/>
        <v>0.32815413636633084</v>
      </c>
      <c r="R3162" s="65">
        <f t="shared" si="448"/>
        <v>2.6913771759941581E-2</v>
      </c>
      <c r="S3162" s="65">
        <f t="shared" si="449"/>
        <v>0.20569393215668827</v>
      </c>
      <c r="T3162" s="66">
        <f>(L3162*'Football Field'!$F$4)+(M3162*'Football Field'!$F$5)+(N3162*'Football Field'!$F$6)+(O3162*'Football Field'!$F$7)+(P3162*'Football Field'!$F$8)+(Q3162*'Football Field'!$F$9)+(R3162*'Football Field'!$F$10)+(S3162*'Football Field'!$F$11)</f>
        <v>128258723.76563734</v>
      </c>
    </row>
    <row r="3163" spans="2:20" x14ac:dyDescent="0.3">
      <c r="B3163" s="62">
        <f t="shared" si="441"/>
        <v>3136</v>
      </c>
      <c r="C3163" s="62">
        <v>4.9109815103653642E-2</v>
      </c>
      <c r="D3163" s="62">
        <v>0.64434131504009551</v>
      </c>
      <c r="E3163" s="62">
        <v>6.6597736672949326E-2</v>
      </c>
      <c r="F3163" s="62">
        <v>0.90176783944736427</v>
      </c>
      <c r="G3163" s="62">
        <v>0.59030843088229146</v>
      </c>
      <c r="H3163" s="62">
        <v>0.78363996145625059</v>
      </c>
      <c r="I3163" s="62">
        <v>0.88101440649594542</v>
      </c>
      <c r="J3163" s="62">
        <v>0.12396739917113997</v>
      </c>
      <c r="K3163" s="62"/>
      <c r="L3163" s="65">
        <f t="shared" si="442"/>
        <v>1.2153647894096346E-2</v>
      </c>
      <c r="M3163" s="65">
        <f t="shared" si="443"/>
        <v>0.15946094380700923</v>
      </c>
      <c r="N3163" s="65">
        <f t="shared" si="444"/>
        <v>1.6481541222633435E-2</v>
      </c>
      <c r="O3163" s="65">
        <f t="shared" si="445"/>
        <v>0.22316860244191578</v>
      </c>
      <c r="P3163" s="65">
        <f t="shared" si="446"/>
        <v>0.14608893971026421</v>
      </c>
      <c r="Q3163" s="65">
        <f t="shared" si="447"/>
        <v>0.19393443341581496</v>
      </c>
      <c r="R3163" s="65">
        <f t="shared" si="448"/>
        <v>0.21803256362456505</v>
      </c>
      <c r="S3163" s="65">
        <f t="shared" si="449"/>
        <v>3.0679327883701094E-2</v>
      </c>
      <c r="T3163" s="66">
        <f>(L3163*'Football Field'!$F$4)+(M3163*'Football Field'!$F$5)+(N3163*'Football Field'!$F$6)+(O3163*'Football Field'!$F$7)+(P3163*'Football Field'!$F$8)+(Q3163*'Football Field'!$F$9)+(R3163*'Football Field'!$F$10)+(S3163*'Football Field'!$F$11)</f>
        <v>151903832.42179629</v>
      </c>
    </row>
    <row r="3164" spans="2:20" x14ac:dyDescent="0.3">
      <c r="B3164" s="62">
        <f t="shared" si="441"/>
        <v>3137</v>
      </c>
      <c r="C3164" s="62">
        <v>0.92341338779777526</v>
      </c>
      <c r="D3164" s="62">
        <v>0.95477572789545695</v>
      </c>
      <c r="E3164" s="62">
        <v>0.67190699660159114</v>
      </c>
      <c r="F3164" s="62">
        <v>0.24764013671266094</v>
      </c>
      <c r="G3164" s="62">
        <v>0.57709731621182514</v>
      </c>
      <c r="H3164" s="62">
        <v>0.23296489785412478</v>
      </c>
      <c r="I3164" s="62">
        <v>0.92326197262470289</v>
      </c>
      <c r="J3164" s="62">
        <v>0.48099671592225557</v>
      </c>
      <c r="K3164" s="62"/>
      <c r="L3164" s="65">
        <f t="shared" si="442"/>
        <v>0.18423839949615031</v>
      </c>
      <c r="M3164" s="65">
        <f t="shared" si="443"/>
        <v>0.19049577828273145</v>
      </c>
      <c r="N3164" s="65">
        <f t="shared" si="444"/>
        <v>0.13405812748650806</v>
      </c>
      <c r="O3164" s="65">
        <f t="shared" si="445"/>
        <v>4.940888126796382E-2</v>
      </c>
      <c r="P3164" s="65">
        <f t="shared" si="446"/>
        <v>0.11514180679788341</v>
      </c>
      <c r="Q3164" s="65">
        <f t="shared" si="447"/>
        <v>4.6480894133221817E-2</v>
      </c>
      <c r="R3164" s="65">
        <f t="shared" si="448"/>
        <v>0.18420818931129171</v>
      </c>
      <c r="S3164" s="65">
        <f t="shared" si="449"/>
        <v>9.596792322424931E-2</v>
      </c>
      <c r="T3164" s="66">
        <f>(L3164*'Football Field'!$F$4)+(M3164*'Football Field'!$F$5)+(N3164*'Football Field'!$F$6)+(O3164*'Football Field'!$F$7)+(P3164*'Football Field'!$F$8)+(Q3164*'Football Field'!$F$9)+(R3164*'Football Field'!$F$10)+(S3164*'Football Field'!$F$11)</f>
        <v>146094834.78642336</v>
      </c>
    </row>
    <row r="3165" spans="2:20" x14ac:dyDescent="0.3">
      <c r="B3165" s="62">
        <f t="shared" si="441"/>
        <v>3138</v>
      </c>
      <c r="C3165" s="62">
        <v>0.79718252931727374</v>
      </c>
      <c r="D3165" s="62">
        <v>0.39135071645279018</v>
      </c>
      <c r="E3165" s="62">
        <v>0.80985053144772545</v>
      </c>
      <c r="F3165" s="62">
        <v>0.23501346648147259</v>
      </c>
      <c r="G3165" s="62">
        <v>0.23092398852760554</v>
      </c>
      <c r="H3165" s="62">
        <v>0.84841827677925186</v>
      </c>
      <c r="I3165" s="62">
        <v>0.68987472927866711</v>
      </c>
      <c r="J3165" s="62">
        <v>0.73440711176872198</v>
      </c>
      <c r="K3165" s="62"/>
      <c r="L3165" s="65">
        <f t="shared" si="442"/>
        <v>0.16828772141976286</v>
      </c>
      <c r="M3165" s="65">
        <f t="shared" si="443"/>
        <v>8.2615358372486444E-2</v>
      </c>
      <c r="N3165" s="65">
        <f t="shared" si="444"/>
        <v>0.17096197622976253</v>
      </c>
      <c r="O3165" s="65">
        <f t="shared" si="445"/>
        <v>4.9612076685873058E-2</v>
      </c>
      <c r="P3165" s="65">
        <f t="shared" si="446"/>
        <v>4.8748775118988452E-2</v>
      </c>
      <c r="Q3165" s="65">
        <f t="shared" si="447"/>
        <v>0.17910374771050341</v>
      </c>
      <c r="R3165" s="65">
        <f t="shared" si="448"/>
        <v>0.14563470972552708</v>
      </c>
      <c r="S3165" s="65">
        <f t="shared" si="449"/>
        <v>0.1550356347370962</v>
      </c>
      <c r="T3165" s="66">
        <f>(L3165*'Football Field'!$F$4)+(M3165*'Football Field'!$F$5)+(N3165*'Football Field'!$F$6)+(O3165*'Football Field'!$F$7)+(P3165*'Football Field'!$F$8)+(Q3165*'Football Field'!$F$9)+(R3165*'Football Field'!$F$10)+(S3165*'Football Field'!$F$11)</f>
        <v>137142045.07233748</v>
      </c>
    </row>
    <row r="3166" spans="2:20" x14ac:dyDescent="0.3">
      <c r="B3166" s="62">
        <f t="shared" ref="B3166:B3229" si="450">B3165+1</f>
        <v>3139</v>
      </c>
      <c r="C3166" s="62">
        <v>0.94622524528735941</v>
      </c>
      <c r="D3166" s="62">
        <v>0.71274422044782426</v>
      </c>
      <c r="E3166" s="62">
        <v>0.98467760774742186</v>
      </c>
      <c r="F3166" s="62">
        <v>0.90413135284048163</v>
      </c>
      <c r="G3166" s="62">
        <v>0.57425344564253822</v>
      </c>
      <c r="H3166" s="62">
        <v>0.91621206098855867</v>
      </c>
      <c r="I3166" s="62">
        <v>0.42766691339944629</v>
      </c>
      <c r="J3166" s="62">
        <v>0.94819803660611623</v>
      </c>
      <c r="K3166" s="62"/>
      <c r="L3166" s="65">
        <f t="shared" si="442"/>
        <v>0.14752247935815055</v>
      </c>
      <c r="M3166" s="65">
        <f t="shared" si="443"/>
        <v>0.11112131606330532</v>
      </c>
      <c r="N3166" s="65">
        <f t="shared" si="444"/>
        <v>0.1535174450130396</v>
      </c>
      <c r="O3166" s="65">
        <f t="shared" si="445"/>
        <v>0.14095977622744632</v>
      </c>
      <c r="P3166" s="65">
        <f t="shared" si="446"/>
        <v>8.9529731428187556E-2</v>
      </c>
      <c r="Q3166" s="65">
        <f t="shared" si="447"/>
        <v>0.14284323476681907</v>
      </c>
      <c r="R3166" s="65">
        <f t="shared" si="448"/>
        <v>6.6675967184720186E-2</v>
      </c>
      <c r="S3166" s="65">
        <f t="shared" si="449"/>
        <v>0.14783004995833135</v>
      </c>
      <c r="T3166" s="66">
        <f>(L3166*'Football Field'!$F$4)+(M3166*'Football Field'!$F$5)+(N3166*'Football Field'!$F$6)+(O3166*'Football Field'!$F$7)+(P3166*'Football Field'!$F$8)+(Q3166*'Football Field'!$F$9)+(R3166*'Football Field'!$F$10)+(S3166*'Football Field'!$F$11)</f>
        <v>129671851.55884895</v>
      </c>
    </row>
    <row r="3167" spans="2:20" x14ac:dyDescent="0.3">
      <c r="B3167" s="62">
        <f t="shared" si="450"/>
        <v>3140</v>
      </c>
      <c r="C3167" s="62">
        <v>0.11635025370549013</v>
      </c>
      <c r="D3167" s="62">
        <v>0.56290888267495665</v>
      </c>
      <c r="E3167" s="62">
        <v>0.9306899769059529</v>
      </c>
      <c r="F3167" s="62">
        <v>0.65509104382760508</v>
      </c>
      <c r="G3167" s="62">
        <v>0.3018127082218498</v>
      </c>
      <c r="H3167" s="62">
        <v>0.25398839126528761</v>
      </c>
      <c r="I3167" s="62">
        <v>8.6716164277198304E-2</v>
      </c>
      <c r="J3167" s="62">
        <v>0.94762740166970616</v>
      </c>
      <c r="K3167" s="62"/>
      <c r="L3167" s="65">
        <f t="shared" si="442"/>
        <v>3.0180201225369418E-2</v>
      </c>
      <c r="M3167" s="65">
        <f t="shared" si="443"/>
        <v>0.14601346202201212</v>
      </c>
      <c r="N3167" s="65">
        <f t="shared" si="444"/>
        <v>0.24141254433836004</v>
      </c>
      <c r="O3167" s="65">
        <f t="shared" si="445"/>
        <v>0.16992467909609302</v>
      </c>
      <c r="P3167" s="65">
        <f t="shared" si="446"/>
        <v>7.8287480915731997E-2</v>
      </c>
      <c r="Q3167" s="65">
        <f t="shared" si="447"/>
        <v>6.5882286571520718E-2</v>
      </c>
      <c r="R3167" s="65">
        <f t="shared" si="448"/>
        <v>2.2493387027780452E-2</v>
      </c>
      <c r="S3167" s="65">
        <f t="shared" si="449"/>
        <v>0.24580595880313236</v>
      </c>
      <c r="T3167" s="66">
        <f>(L3167*'Football Field'!$F$4)+(M3167*'Football Field'!$F$5)+(N3167*'Football Field'!$F$6)+(O3167*'Football Field'!$F$7)+(P3167*'Football Field'!$F$8)+(Q3167*'Football Field'!$F$9)+(R3167*'Football Field'!$F$10)+(S3167*'Football Field'!$F$11)</f>
        <v>126336107.5488994</v>
      </c>
    </row>
    <row r="3168" spans="2:20" x14ac:dyDescent="0.3">
      <c r="B3168" s="62">
        <f t="shared" si="450"/>
        <v>3141</v>
      </c>
      <c r="C3168" s="62">
        <v>4.504518513414979E-2</v>
      </c>
      <c r="D3168" s="62">
        <v>0.89730849072696484</v>
      </c>
      <c r="E3168" s="62">
        <v>4.6018624953244269E-2</v>
      </c>
      <c r="F3168" s="62">
        <v>0.9517211701353806</v>
      </c>
      <c r="G3168" s="62">
        <v>0.43712343398224252</v>
      </c>
      <c r="H3168" s="62">
        <v>8.7502051385621504E-2</v>
      </c>
      <c r="I3168" s="62">
        <v>3.4571775138124705E-2</v>
      </c>
      <c r="J3168" s="62">
        <v>0.20492255098105439</v>
      </c>
      <c r="K3168" s="62"/>
      <c r="L3168" s="65">
        <f t="shared" si="442"/>
        <v>1.6657408432503264E-2</v>
      </c>
      <c r="M3168" s="65">
        <f t="shared" si="443"/>
        <v>0.33181868329497843</v>
      </c>
      <c r="N3168" s="65">
        <f t="shared" si="444"/>
        <v>1.7017379972254488E-2</v>
      </c>
      <c r="O3168" s="65">
        <f t="shared" si="445"/>
        <v>0.35194012850856904</v>
      </c>
      <c r="P3168" s="65">
        <f t="shared" si="446"/>
        <v>0.16164532465736134</v>
      </c>
      <c r="Q3168" s="65">
        <f t="shared" si="447"/>
        <v>3.235767383953269E-2</v>
      </c>
      <c r="R3168" s="65">
        <f t="shared" si="448"/>
        <v>1.2784411408175569E-2</v>
      </c>
      <c r="S3168" s="65">
        <f t="shared" si="449"/>
        <v>7.5778989886625167E-2</v>
      </c>
      <c r="T3168" s="66">
        <f>(L3168*'Football Field'!$F$4)+(M3168*'Football Field'!$F$5)+(N3168*'Football Field'!$F$6)+(O3168*'Football Field'!$F$7)+(P3168*'Football Field'!$F$8)+(Q3168*'Football Field'!$F$9)+(R3168*'Football Field'!$F$10)+(S3168*'Football Field'!$F$11)</f>
        <v>125398214.14003961</v>
      </c>
    </row>
    <row r="3169" spans="2:20" x14ac:dyDescent="0.3">
      <c r="B3169" s="62">
        <f t="shared" si="450"/>
        <v>3142</v>
      </c>
      <c r="C3169" s="62">
        <v>0.84118241285113471</v>
      </c>
      <c r="D3169" s="62">
        <v>0.73778783221091915</v>
      </c>
      <c r="E3169" s="62">
        <v>0.58986491898408766</v>
      </c>
      <c r="F3169" s="62">
        <v>0.22994973988305822</v>
      </c>
      <c r="G3169" s="62">
        <v>0.23934383800590808</v>
      </c>
      <c r="H3169" s="62">
        <v>0.85498434707447868</v>
      </c>
      <c r="I3169" s="62">
        <v>0.63739868774088271</v>
      </c>
      <c r="J3169" s="62">
        <v>0.2201623419362273</v>
      </c>
      <c r="K3169" s="62"/>
      <c r="L3169" s="65">
        <f t="shared" si="442"/>
        <v>0.19334530463638949</v>
      </c>
      <c r="M3169" s="65">
        <f t="shared" si="443"/>
        <v>0.16958011841016243</v>
      </c>
      <c r="N3169" s="65">
        <f t="shared" si="444"/>
        <v>0.13558011997509606</v>
      </c>
      <c r="O3169" s="65">
        <f t="shared" si="445"/>
        <v>5.285381842216013E-2</v>
      </c>
      <c r="P3169" s="65">
        <f t="shared" si="446"/>
        <v>5.5013046593836108E-2</v>
      </c>
      <c r="Q3169" s="65">
        <f t="shared" si="447"/>
        <v>0.19651767145744439</v>
      </c>
      <c r="R3169" s="65">
        <f t="shared" si="448"/>
        <v>0.14650572999783518</v>
      </c>
      <c r="S3169" s="65">
        <f t="shared" si="449"/>
        <v>5.0604190507076166E-2</v>
      </c>
      <c r="T3169" s="66">
        <f>(L3169*'Football Field'!$F$4)+(M3169*'Football Field'!$F$5)+(N3169*'Football Field'!$F$6)+(O3169*'Football Field'!$F$7)+(P3169*'Football Field'!$F$8)+(Q3169*'Football Field'!$F$9)+(R3169*'Football Field'!$F$10)+(S3169*'Football Field'!$F$11)</f>
        <v>135666054.97451451</v>
      </c>
    </row>
    <row r="3170" spans="2:20" x14ac:dyDescent="0.3">
      <c r="B3170" s="62">
        <f t="shared" si="450"/>
        <v>3143</v>
      </c>
      <c r="C3170" s="62">
        <v>0.79645506887645368</v>
      </c>
      <c r="D3170" s="62">
        <v>0.75847733195186529</v>
      </c>
      <c r="E3170" s="62">
        <v>0.25357701257179899</v>
      </c>
      <c r="F3170" s="62">
        <v>0.22234590694235945</v>
      </c>
      <c r="G3170" s="62">
        <v>0.14148938123967114</v>
      </c>
      <c r="H3170" s="62">
        <v>0.42198868099277986</v>
      </c>
      <c r="I3170" s="62">
        <v>0.32137118378065699</v>
      </c>
      <c r="J3170" s="62">
        <v>0.15185211662855924</v>
      </c>
      <c r="K3170" s="62"/>
      <c r="L3170" s="65">
        <f t="shared" si="442"/>
        <v>0.25963825649723793</v>
      </c>
      <c r="M3170" s="65">
        <f t="shared" si="443"/>
        <v>0.24725780493614621</v>
      </c>
      <c r="N3170" s="65">
        <f t="shared" si="444"/>
        <v>8.266416525516887E-2</v>
      </c>
      <c r="O3170" s="65">
        <f t="shared" si="445"/>
        <v>7.2483063858516716E-2</v>
      </c>
      <c r="P3170" s="65">
        <f t="shared" si="446"/>
        <v>4.6124455344058742E-2</v>
      </c>
      <c r="Q3170" s="65">
        <f t="shared" si="447"/>
        <v>0.13756508016088745</v>
      </c>
      <c r="R3170" s="65">
        <f t="shared" si="448"/>
        <v>0.10476454618208536</v>
      </c>
      <c r="S3170" s="65">
        <f t="shared" si="449"/>
        <v>4.9502627765898768E-2</v>
      </c>
      <c r="T3170" s="66">
        <f>(L3170*'Football Field'!$F$4)+(M3170*'Football Field'!$F$5)+(N3170*'Football Field'!$F$6)+(O3170*'Football Field'!$F$7)+(P3170*'Football Field'!$F$8)+(Q3170*'Football Field'!$F$9)+(R3170*'Football Field'!$F$10)+(S3170*'Football Field'!$F$11)</f>
        <v>127323369.24716054</v>
      </c>
    </row>
    <row r="3171" spans="2:20" x14ac:dyDescent="0.3">
      <c r="B3171" s="62">
        <f t="shared" si="450"/>
        <v>3144</v>
      </c>
      <c r="C3171" s="62">
        <v>0.96945332707651954</v>
      </c>
      <c r="D3171" s="62">
        <v>0.65201264092773425</v>
      </c>
      <c r="E3171" s="62">
        <v>0.94520861729914629</v>
      </c>
      <c r="F3171" s="62">
        <v>0.23377516980010393</v>
      </c>
      <c r="G3171" s="62">
        <v>0.22503340832829766</v>
      </c>
      <c r="H3171" s="62">
        <v>5.2881982613975254E-2</v>
      </c>
      <c r="I3171" s="62">
        <v>0.49120186295424051</v>
      </c>
      <c r="J3171" s="62">
        <v>0.19288435848310692</v>
      </c>
      <c r="K3171" s="62"/>
      <c r="L3171" s="65">
        <f t="shared" si="442"/>
        <v>0.25766534431647181</v>
      </c>
      <c r="M3171" s="65">
        <f t="shared" si="443"/>
        <v>0.17329463619456567</v>
      </c>
      <c r="N3171" s="65">
        <f t="shared" si="444"/>
        <v>0.25122148434079017</v>
      </c>
      <c r="O3171" s="65">
        <f t="shared" si="445"/>
        <v>6.213373861001871E-2</v>
      </c>
      <c r="P3171" s="65">
        <f t="shared" si="446"/>
        <v>5.98103168251269E-2</v>
      </c>
      <c r="Q3171" s="65">
        <f t="shared" si="447"/>
        <v>1.4055193662038062E-2</v>
      </c>
      <c r="R3171" s="65">
        <f t="shared" si="448"/>
        <v>0.13055367763672326</v>
      </c>
      <c r="S3171" s="65">
        <f t="shared" si="449"/>
        <v>5.1265608414265314E-2</v>
      </c>
      <c r="T3171" s="66">
        <f>(L3171*'Football Field'!$F$4)+(M3171*'Football Field'!$F$5)+(N3171*'Football Field'!$F$6)+(O3171*'Football Field'!$F$7)+(P3171*'Football Field'!$F$8)+(Q3171*'Football Field'!$F$9)+(R3171*'Football Field'!$F$10)+(S3171*'Football Field'!$F$11)</f>
        <v>136623675.80152702</v>
      </c>
    </row>
    <row r="3172" spans="2:20" x14ac:dyDescent="0.3">
      <c r="B3172" s="62">
        <f t="shared" si="450"/>
        <v>3145</v>
      </c>
      <c r="C3172" s="62">
        <v>0.79413927826722797</v>
      </c>
      <c r="D3172" s="62">
        <v>0.17880798157541811</v>
      </c>
      <c r="E3172" s="62">
        <v>0.85889231674334743</v>
      </c>
      <c r="F3172" s="62">
        <v>0.38724210347704024</v>
      </c>
      <c r="G3172" s="62">
        <v>0.58349326159978687</v>
      </c>
      <c r="H3172" s="62">
        <v>0.77603256391959585</v>
      </c>
      <c r="I3172" s="62">
        <v>0.21888305682994502</v>
      </c>
      <c r="J3172" s="62">
        <v>0.71373651272465832</v>
      </c>
      <c r="K3172" s="62"/>
      <c r="L3172" s="65">
        <f t="shared" si="442"/>
        <v>0.1760362014681133</v>
      </c>
      <c r="M3172" s="65">
        <f t="shared" si="443"/>
        <v>3.9636218394080096E-2</v>
      </c>
      <c r="N3172" s="65">
        <f t="shared" si="444"/>
        <v>0.19038995431575792</v>
      </c>
      <c r="O3172" s="65">
        <f t="shared" si="445"/>
        <v>8.5839638977889071E-2</v>
      </c>
      <c r="P3172" s="65">
        <f t="shared" si="446"/>
        <v>0.12934247198852528</v>
      </c>
      <c r="Q3172" s="65">
        <f t="shared" si="447"/>
        <v>0.17202250097242675</v>
      </c>
      <c r="R3172" s="65">
        <f t="shared" si="448"/>
        <v>4.8519627406097013E-2</v>
      </c>
      <c r="S3172" s="65">
        <f t="shared" si="449"/>
        <v>0.15821338647711053</v>
      </c>
      <c r="T3172" s="66">
        <f>(L3172*'Football Field'!$F$4)+(M3172*'Football Field'!$F$5)+(N3172*'Football Field'!$F$6)+(O3172*'Football Field'!$F$7)+(P3172*'Football Field'!$F$8)+(Q3172*'Football Field'!$F$9)+(R3172*'Football Field'!$F$10)+(S3172*'Football Field'!$F$11)</f>
        <v>131160550.75794935</v>
      </c>
    </row>
    <row r="3173" spans="2:20" x14ac:dyDescent="0.3">
      <c r="B3173" s="62">
        <f t="shared" si="450"/>
        <v>3146</v>
      </c>
      <c r="C3173" s="62">
        <v>0.50639218014116782</v>
      </c>
      <c r="D3173" s="62">
        <v>0.6158146880080726</v>
      </c>
      <c r="E3173" s="62">
        <v>0.9892157975154543</v>
      </c>
      <c r="F3173" s="62">
        <v>5.3783107238888128E-2</v>
      </c>
      <c r="G3173" s="62">
        <v>0.66899073561243039</v>
      </c>
      <c r="H3173" s="62">
        <v>0.10501594316782914</v>
      </c>
      <c r="I3173" s="62">
        <v>9.1738362102103066E-2</v>
      </c>
      <c r="J3173" s="62">
        <v>2.8256223153813043E-2</v>
      </c>
      <c r="K3173" s="62"/>
      <c r="L3173" s="65">
        <f t="shared" si="442"/>
        <v>0.16553053586321875</v>
      </c>
      <c r="M3173" s="65">
        <f t="shared" si="443"/>
        <v>0.2012987942862787</v>
      </c>
      <c r="N3173" s="65">
        <f t="shared" si="444"/>
        <v>0.32335693059368897</v>
      </c>
      <c r="O3173" s="65">
        <f t="shared" si="445"/>
        <v>1.758073467714347E-2</v>
      </c>
      <c r="P3173" s="65">
        <f t="shared" si="446"/>
        <v>0.21868109203934344</v>
      </c>
      <c r="Q3173" s="65">
        <f t="shared" si="447"/>
        <v>3.4327831330069315E-2</v>
      </c>
      <c r="R3173" s="65">
        <f t="shared" si="448"/>
        <v>2.9987627837660985E-2</v>
      </c>
      <c r="S3173" s="65">
        <f t="shared" si="449"/>
        <v>9.2364533725964575E-3</v>
      </c>
      <c r="T3173" s="66">
        <f>(L3173*'Football Field'!$F$4)+(M3173*'Football Field'!$F$5)+(N3173*'Football Field'!$F$6)+(O3173*'Football Field'!$F$7)+(P3173*'Football Field'!$F$8)+(Q3173*'Football Field'!$F$9)+(R3173*'Football Field'!$F$10)+(S3173*'Football Field'!$F$11)</f>
        <v>137289106.91688192</v>
      </c>
    </row>
    <row r="3174" spans="2:20" x14ac:dyDescent="0.3">
      <c r="B3174" s="62">
        <f t="shared" si="450"/>
        <v>3147</v>
      </c>
      <c r="C3174" s="62">
        <v>0.22029993796331782</v>
      </c>
      <c r="D3174" s="62">
        <v>0.90852017127196938</v>
      </c>
      <c r="E3174" s="62">
        <v>0.122373751659137</v>
      </c>
      <c r="F3174" s="62">
        <v>0.87301922015001487</v>
      </c>
      <c r="G3174" s="62">
        <v>0.64483451658299173</v>
      </c>
      <c r="H3174" s="62">
        <v>0.74424707375726773</v>
      </c>
      <c r="I3174" s="62">
        <v>0.65052316045222836</v>
      </c>
      <c r="J3174" s="62">
        <v>0.72964878025629065</v>
      </c>
      <c r="K3174" s="62"/>
      <c r="L3174" s="65">
        <f t="shared" si="442"/>
        <v>4.501919711046784E-2</v>
      </c>
      <c r="M3174" s="65">
        <f t="shared" si="443"/>
        <v>0.18565982835700662</v>
      </c>
      <c r="N3174" s="65">
        <f t="shared" si="444"/>
        <v>2.5007578749329754E-2</v>
      </c>
      <c r="O3174" s="65">
        <f t="shared" si="445"/>
        <v>0.17840506319027982</v>
      </c>
      <c r="P3174" s="65">
        <f t="shared" si="446"/>
        <v>0.13177458184539628</v>
      </c>
      <c r="Q3174" s="65">
        <f t="shared" si="447"/>
        <v>0.15208994619847022</v>
      </c>
      <c r="R3174" s="65">
        <f t="shared" si="448"/>
        <v>0.13293707958374365</v>
      </c>
      <c r="S3174" s="65">
        <f t="shared" si="449"/>
        <v>0.14910672496530591</v>
      </c>
      <c r="T3174" s="66">
        <f>(L3174*'Football Field'!$F$4)+(M3174*'Football Field'!$F$5)+(N3174*'Football Field'!$F$6)+(O3174*'Football Field'!$F$7)+(P3174*'Football Field'!$F$8)+(Q3174*'Football Field'!$F$9)+(R3174*'Football Field'!$F$10)+(S3174*'Football Field'!$F$11)</f>
        <v>139499931.62297574</v>
      </c>
    </row>
    <row r="3175" spans="2:20" x14ac:dyDescent="0.3">
      <c r="B3175" s="62">
        <f t="shared" si="450"/>
        <v>3148</v>
      </c>
      <c r="C3175" s="62">
        <v>0.85618148538351169</v>
      </c>
      <c r="D3175" s="62">
        <v>0.72541040532560874</v>
      </c>
      <c r="E3175" s="62">
        <v>0.87161922026672101</v>
      </c>
      <c r="F3175" s="62">
        <v>0.15101824525686558</v>
      </c>
      <c r="G3175" s="62">
        <v>0.10451978833059472</v>
      </c>
      <c r="H3175" s="62">
        <v>0.57133492037885358</v>
      </c>
      <c r="I3175" s="62">
        <v>0.51551402817516434</v>
      </c>
      <c r="J3175" s="62">
        <v>0.98243839532675703</v>
      </c>
      <c r="K3175" s="62"/>
      <c r="L3175" s="65">
        <f t="shared" ref="L3175:L3238" si="451">C3175/SUM($C3175:$J3175)</f>
        <v>0.17919107303894183</v>
      </c>
      <c r="M3175" s="65">
        <f t="shared" ref="M3175:M3238" si="452">D3175/SUM($C3175:$J3175)</f>
        <v>0.15182186387233554</v>
      </c>
      <c r="N3175" s="65">
        <f t="shared" ref="N3175:N3238" si="453">E3175/SUM($C3175:$J3175)</f>
        <v>0.18242205189825911</v>
      </c>
      <c r="O3175" s="65">
        <f t="shared" ref="O3175:O3238" si="454">F3175/SUM($C3175:$J3175)</f>
        <v>3.1606758471206919E-2</v>
      </c>
      <c r="P3175" s="65">
        <f t="shared" ref="P3175:P3238" si="455">G3175/SUM($C3175:$J3175)</f>
        <v>2.1875050260369743E-2</v>
      </c>
      <c r="Q3175" s="65">
        <f t="shared" ref="Q3175:Q3238" si="456">H3175/SUM($C3175:$J3175)</f>
        <v>0.11957525267139672</v>
      </c>
      <c r="R3175" s="65">
        <f t="shared" ref="R3175:R3238" si="457">I3175/SUM($C3175:$J3175)</f>
        <v>0.10789244272662236</v>
      </c>
      <c r="S3175" s="65">
        <f t="shared" ref="S3175:S3238" si="458">J3175/SUM($C3175:$J3175)</f>
        <v>0.20561550706086781</v>
      </c>
      <c r="T3175" s="66">
        <f>(L3175*'Football Field'!$F$4)+(M3175*'Football Field'!$F$5)+(N3175*'Football Field'!$F$6)+(O3175*'Football Field'!$F$7)+(P3175*'Football Field'!$F$8)+(Q3175*'Football Field'!$F$9)+(R3175*'Football Field'!$F$10)+(S3175*'Football Field'!$F$11)</f>
        <v>129990913.23733252</v>
      </c>
    </row>
    <row r="3176" spans="2:20" x14ac:dyDescent="0.3">
      <c r="B3176" s="62">
        <f t="shared" si="450"/>
        <v>3149</v>
      </c>
      <c r="C3176" s="62">
        <v>5.7761051387666518E-2</v>
      </c>
      <c r="D3176" s="62">
        <v>0.51049794365863632</v>
      </c>
      <c r="E3176" s="62">
        <v>0.72020627610929511</v>
      </c>
      <c r="F3176" s="62">
        <v>0.5201319648588385</v>
      </c>
      <c r="G3176" s="62">
        <v>0.12192368396663189</v>
      </c>
      <c r="H3176" s="62">
        <v>0.20866168281004061</v>
      </c>
      <c r="I3176" s="62">
        <v>0.53750786440776954</v>
      </c>
      <c r="J3176" s="62">
        <v>0.79397806469326715</v>
      </c>
      <c r="K3176" s="62"/>
      <c r="L3176" s="65">
        <f t="shared" si="451"/>
        <v>1.6642629757609332E-2</v>
      </c>
      <c r="M3176" s="65">
        <f t="shared" si="452"/>
        <v>0.14708922473225125</v>
      </c>
      <c r="N3176" s="65">
        <f t="shared" si="453"/>
        <v>0.20751226154018565</v>
      </c>
      <c r="O3176" s="65">
        <f t="shared" si="454"/>
        <v>0.14986506492317547</v>
      </c>
      <c r="P3176" s="65">
        <f t="shared" si="455"/>
        <v>3.512974023484787E-2</v>
      </c>
      <c r="Q3176" s="65">
        <f t="shared" si="456"/>
        <v>6.0121466770058279E-2</v>
      </c>
      <c r="R3176" s="65">
        <f t="shared" si="457"/>
        <v>0.15487156421553458</v>
      </c>
      <c r="S3176" s="65">
        <f t="shared" si="458"/>
        <v>0.22876804782633756</v>
      </c>
      <c r="T3176" s="66">
        <f>(L3176*'Football Field'!$F$4)+(M3176*'Football Field'!$F$5)+(N3176*'Football Field'!$F$6)+(O3176*'Football Field'!$F$7)+(P3176*'Football Field'!$F$8)+(Q3176*'Football Field'!$F$9)+(R3176*'Football Field'!$F$10)+(S3176*'Football Field'!$F$11)</f>
        <v>140072149.53432676</v>
      </c>
    </row>
    <row r="3177" spans="2:20" x14ac:dyDescent="0.3">
      <c r="B3177" s="62">
        <f t="shared" si="450"/>
        <v>3150</v>
      </c>
      <c r="C3177" s="62">
        <v>0.74847164045828141</v>
      </c>
      <c r="D3177" s="62">
        <v>0.12351048506957618</v>
      </c>
      <c r="E3177" s="62">
        <v>0.4481600015619398</v>
      </c>
      <c r="F3177" s="62">
        <v>0.39662502624928353</v>
      </c>
      <c r="G3177" s="62">
        <v>0.52134875790805202</v>
      </c>
      <c r="H3177" s="62">
        <v>0.8782170396813419</v>
      </c>
      <c r="I3177" s="62">
        <v>0.95926341996594267</v>
      </c>
      <c r="J3177" s="62">
        <v>0.94593731937622794</v>
      </c>
      <c r="K3177" s="62"/>
      <c r="L3177" s="65">
        <f t="shared" si="451"/>
        <v>0.14905239845517018</v>
      </c>
      <c r="M3177" s="65">
        <f t="shared" si="452"/>
        <v>2.4596167762227904E-2</v>
      </c>
      <c r="N3177" s="65">
        <f t="shared" si="453"/>
        <v>8.9247634130238271E-2</v>
      </c>
      <c r="O3177" s="65">
        <f t="shared" si="454"/>
        <v>7.8984838241303645E-2</v>
      </c>
      <c r="P3177" s="65">
        <f t="shared" si="455"/>
        <v>0.10382261477567681</v>
      </c>
      <c r="Q3177" s="65">
        <f t="shared" si="456"/>
        <v>0.17489020164953004</v>
      </c>
      <c r="R3177" s="65">
        <f t="shared" si="457"/>
        <v>0.19102996796069313</v>
      </c>
      <c r="S3177" s="65">
        <f t="shared" si="458"/>
        <v>0.18837617702515996</v>
      </c>
      <c r="T3177" s="66">
        <f>(L3177*'Football Field'!$F$4)+(M3177*'Football Field'!$F$5)+(N3177*'Football Field'!$F$6)+(O3177*'Football Field'!$F$7)+(P3177*'Football Field'!$F$8)+(Q3177*'Football Field'!$F$9)+(R3177*'Football Field'!$F$10)+(S3177*'Football Field'!$F$11)</f>
        <v>146564800.6872507</v>
      </c>
    </row>
    <row r="3178" spans="2:20" x14ac:dyDescent="0.3">
      <c r="B3178" s="62">
        <f t="shared" si="450"/>
        <v>3151</v>
      </c>
      <c r="C3178" s="62">
        <v>0.97905848702081499</v>
      </c>
      <c r="D3178" s="62">
        <v>0.74481824403753183</v>
      </c>
      <c r="E3178" s="62">
        <v>0.34718167981927495</v>
      </c>
      <c r="F3178" s="62">
        <v>0.29590654272095607</v>
      </c>
      <c r="G3178" s="62">
        <v>4.952207241378026E-2</v>
      </c>
      <c r="H3178" s="62">
        <v>0.87068622845303656</v>
      </c>
      <c r="I3178" s="62">
        <v>0.46449898177884197</v>
      </c>
      <c r="J3178" s="62">
        <v>0.33275367328282868</v>
      </c>
      <c r="K3178" s="62"/>
      <c r="L3178" s="65">
        <f t="shared" si="451"/>
        <v>0.23970528752575165</v>
      </c>
      <c r="M3178" s="65">
        <f t="shared" si="452"/>
        <v>0.18235567507791423</v>
      </c>
      <c r="N3178" s="65">
        <f t="shared" si="453"/>
        <v>8.5001341072061462E-2</v>
      </c>
      <c r="O3178" s="65">
        <f t="shared" si="454"/>
        <v>7.244752366072886E-2</v>
      </c>
      <c r="P3178" s="65">
        <f t="shared" si="455"/>
        <v>1.2124610290584118E-2</v>
      </c>
      <c r="Q3178" s="65">
        <f t="shared" si="456"/>
        <v>0.21317224200887833</v>
      </c>
      <c r="R3178" s="65">
        <f t="shared" si="457"/>
        <v>0.11372442347292477</v>
      </c>
      <c r="S3178" s="65">
        <f t="shared" si="458"/>
        <v>8.1468896891156509E-2</v>
      </c>
      <c r="T3178" s="66">
        <f>(L3178*'Football Field'!$F$4)+(M3178*'Football Field'!$F$5)+(N3178*'Football Field'!$F$6)+(O3178*'Football Field'!$F$7)+(P3178*'Football Field'!$F$8)+(Q3178*'Football Field'!$F$9)+(R3178*'Football Field'!$F$10)+(S3178*'Football Field'!$F$11)</f>
        <v>126390362.59098876</v>
      </c>
    </row>
    <row r="3179" spans="2:20" x14ac:dyDescent="0.3">
      <c r="B3179" s="62">
        <f t="shared" si="450"/>
        <v>3152</v>
      </c>
      <c r="C3179" s="62">
        <v>0.15962674684918621</v>
      </c>
      <c r="D3179" s="62">
        <v>0.74347219247950913</v>
      </c>
      <c r="E3179" s="62">
        <v>3.5997177105628331E-2</v>
      </c>
      <c r="F3179" s="62">
        <v>0.24707894479133952</v>
      </c>
      <c r="G3179" s="62">
        <v>0.92125978679596476</v>
      </c>
      <c r="H3179" s="62">
        <v>0.19275972381459949</v>
      </c>
      <c r="I3179" s="62">
        <v>0.32149874798928701</v>
      </c>
      <c r="J3179" s="62">
        <v>0.83808394622724325</v>
      </c>
      <c r="K3179" s="62"/>
      <c r="L3179" s="65">
        <f t="shared" si="451"/>
        <v>4.6137868011169265E-2</v>
      </c>
      <c r="M3179" s="65">
        <f t="shared" si="452"/>
        <v>0.21489018954325137</v>
      </c>
      <c r="N3179" s="65">
        <f t="shared" si="453"/>
        <v>1.0404478189631359E-2</v>
      </c>
      <c r="O3179" s="65">
        <f t="shared" si="454"/>
        <v>7.1414696898459765E-2</v>
      </c>
      <c r="P3179" s="65">
        <f t="shared" si="455"/>
        <v>0.26627719530830529</v>
      </c>
      <c r="Q3179" s="65">
        <f t="shared" si="456"/>
        <v>5.5714489399636434E-2</v>
      </c>
      <c r="R3179" s="65">
        <f t="shared" si="457"/>
        <v>9.292469522354059E-2</v>
      </c>
      <c r="S3179" s="65">
        <f t="shared" si="458"/>
        <v>0.24223638742600587</v>
      </c>
      <c r="T3179" s="66">
        <f>(L3179*'Football Field'!$F$4)+(M3179*'Football Field'!$F$5)+(N3179*'Football Field'!$F$6)+(O3179*'Football Field'!$F$7)+(P3179*'Football Field'!$F$8)+(Q3179*'Football Field'!$F$9)+(R3179*'Football Field'!$F$10)+(S3179*'Football Field'!$F$11)</f>
        <v>144454873.68180969</v>
      </c>
    </row>
    <row r="3180" spans="2:20" x14ac:dyDescent="0.3">
      <c r="B3180" s="62">
        <f t="shared" si="450"/>
        <v>3153</v>
      </c>
      <c r="C3180" s="62">
        <v>0.76348404702122719</v>
      </c>
      <c r="D3180" s="62">
        <v>0.3227281093562171</v>
      </c>
      <c r="E3180" s="62">
        <v>0.66089486489442317</v>
      </c>
      <c r="F3180" s="62">
        <v>0.87451440799997593</v>
      </c>
      <c r="G3180" s="62">
        <v>0.20706983274418966</v>
      </c>
      <c r="H3180" s="62">
        <v>0.49780420958441396</v>
      </c>
      <c r="I3180" s="62">
        <v>0.60278237960484293</v>
      </c>
      <c r="J3180" s="62">
        <v>0.8095946321505445</v>
      </c>
      <c r="K3180" s="62"/>
      <c r="L3180" s="65">
        <f t="shared" si="451"/>
        <v>0.16111090764792338</v>
      </c>
      <c r="M3180" s="65">
        <f t="shared" si="452"/>
        <v>6.8102298698629909E-2</v>
      </c>
      <c r="N3180" s="65">
        <f t="shared" si="453"/>
        <v>0.1394624707070426</v>
      </c>
      <c r="O3180" s="65">
        <f t="shared" si="454"/>
        <v>0.18454060772293418</v>
      </c>
      <c r="P3180" s="65">
        <f t="shared" si="455"/>
        <v>4.369601281137514E-2</v>
      </c>
      <c r="Q3180" s="65">
        <f t="shared" si="456"/>
        <v>0.10504697295249729</v>
      </c>
      <c r="R3180" s="65">
        <f t="shared" si="457"/>
        <v>0.1271995356958798</v>
      </c>
      <c r="S3180" s="65">
        <f t="shared" si="458"/>
        <v>0.17084119376371779</v>
      </c>
      <c r="T3180" s="66">
        <f>(L3180*'Football Field'!$F$4)+(M3180*'Football Field'!$F$5)+(N3180*'Football Field'!$F$6)+(O3180*'Football Field'!$F$7)+(P3180*'Football Field'!$F$8)+(Q3180*'Football Field'!$F$9)+(R3180*'Football Field'!$F$10)+(S3180*'Football Field'!$F$11)</f>
        <v>134507611.69598529</v>
      </c>
    </row>
    <row r="3181" spans="2:20" x14ac:dyDescent="0.3">
      <c r="B3181" s="62">
        <f t="shared" si="450"/>
        <v>3154</v>
      </c>
      <c r="C3181" s="62">
        <v>0.28632638516438136</v>
      </c>
      <c r="D3181" s="62">
        <v>5.3537139980735504E-2</v>
      </c>
      <c r="E3181" s="62">
        <v>0.89629038633474745</v>
      </c>
      <c r="F3181" s="62">
        <v>0.64710274134995005</v>
      </c>
      <c r="G3181" s="62">
        <v>0.67829097579427933</v>
      </c>
      <c r="H3181" s="62">
        <v>0.8214963119266373</v>
      </c>
      <c r="I3181" s="62">
        <v>3.8516770622076257E-2</v>
      </c>
      <c r="J3181" s="62">
        <v>0.47128114240566565</v>
      </c>
      <c r="K3181" s="62"/>
      <c r="L3181" s="65">
        <f t="shared" si="451"/>
        <v>7.3552020845947655E-2</v>
      </c>
      <c r="M3181" s="65">
        <f t="shared" si="452"/>
        <v>1.3752713825639177E-2</v>
      </c>
      <c r="N3181" s="65">
        <f t="shared" si="453"/>
        <v>0.23024063654444055</v>
      </c>
      <c r="O3181" s="65">
        <f t="shared" si="454"/>
        <v>0.16622888000320499</v>
      </c>
      <c r="P3181" s="65">
        <f t="shared" si="455"/>
        <v>0.17424056802378554</v>
      </c>
      <c r="Q3181" s="65">
        <f t="shared" si="456"/>
        <v>0.21102740435537637</v>
      </c>
      <c r="R3181" s="65">
        <f t="shared" si="457"/>
        <v>9.8942551664845911E-3</v>
      </c>
      <c r="S3181" s="65">
        <f t="shared" si="458"/>
        <v>0.1210635212351211</v>
      </c>
      <c r="T3181" s="66">
        <f>(L3181*'Football Field'!$F$4)+(M3181*'Football Field'!$F$5)+(N3181*'Football Field'!$F$6)+(O3181*'Football Field'!$F$7)+(P3181*'Football Field'!$F$8)+(Q3181*'Football Field'!$F$9)+(R3181*'Football Field'!$F$10)+(S3181*'Football Field'!$F$11)</f>
        <v>131381724.62493855</v>
      </c>
    </row>
    <row r="3182" spans="2:20" x14ac:dyDescent="0.3">
      <c r="B3182" s="62">
        <f t="shared" si="450"/>
        <v>3155</v>
      </c>
      <c r="C3182" s="62">
        <v>0.89615416427799277</v>
      </c>
      <c r="D3182" s="62">
        <v>0.21751252577758795</v>
      </c>
      <c r="E3182" s="62">
        <v>0.99252099148662742</v>
      </c>
      <c r="F3182" s="62">
        <v>0.57998786571580008</v>
      </c>
      <c r="G3182" s="62">
        <v>2.38070944239126E-2</v>
      </c>
      <c r="H3182" s="62">
        <v>0.36194592073295295</v>
      </c>
      <c r="I3182" s="62">
        <v>0.60622550912803563</v>
      </c>
      <c r="J3182" s="62">
        <v>0.27927702540180499</v>
      </c>
      <c r="K3182" s="62"/>
      <c r="L3182" s="65">
        <f t="shared" si="451"/>
        <v>0.22644845666924118</v>
      </c>
      <c r="M3182" s="65">
        <f t="shared" si="452"/>
        <v>5.4963060745521451E-2</v>
      </c>
      <c r="N3182" s="65">
        <f t="shared" si="453"/>
        <v>0.25079931075815592</v>
      </c>
      <c r="O3182" s="65">
        <f t="shared" si="454"/>
        <v>0.14655665544336893</v>
      </c>
      <c r="P3182" s="65">
        <f t="shared" si="455"/>
        <v>6.0157950551034409E-3</v>
      </c>
      <c r="Q3182" s="65">
        <f t="shared" si="456"/>
        <v>9.1459816195508442E-2</v>
      </c>
      <c r="R3182" s="65">
        <f t="shared" si="457"/>
        <v>0.15318662391773907</v>
      </c>
      <c r="S3182" s="65">
        <f t="shared" si="458"/>
        <v>7.0570281215361491E-2</v>
      </c>
      <c r="T3182" s="66">
        <f>(L3182*'Football Field'!$F$4)+(M3182*'Football Field'!$F$5)+(N3182*'Football Field'!$F$6)+(O3182*'Football Field'!$F$7)+(P3182*'Football Field'!$F$8)+(Q3182*'Football Field'!$F$9)+(R3182*'Football Field'!$F$10)+(S3182*'Football Field'!$F$11)</f>
        <v>136620485.57224488</v>
      </c>
    </row>
    <row r="3183" spans="2:20" x14ac:dyDescent="0.3">
      <c r="B3183" s="62">
        <f t="shared" si="450"/>
        <v>3156</v>
      </c>
      <c r="C3183" s="62">
        <v>0.67540679575013141</v>
      </c>
      <c r="D3183" s="62">
        <v>0.96901412320506253</v>
      </c>
      <c r="E3183" s="62">
        <v>0.78355772664138557</v>
      </c>
      <c r="F3183" s="62">
        <v>0.50259632361903406</v>
      </c>
      <c r="G3183" s="62">
        <v>1.7183475228701672E-2</v>
      </c>
      <c r="H3183" s="62">
        <v>0.81450296083687934</v>
      </c>
      <c r="I3183" s="62">
        <v>0.90786994300932211</v>
      </c>
      <c r="J3183" s="62">
        <v>5.6905644060417759E-2</v>
      </c>
      <c r="K3183" s="62"/>
      <c r="L3183" s="65">
        <f t="shared" si="451"/>
        <v>0.14288163956470881</v>
      </c>
      <c r="M3183" s="65">
        <f t="shared" si="452"/>
        <v>0.20499397926715507</v>
      </c>
      <c r="N3183" s="65">
        <f t="shared" si="453"/>
        <v>0.1657608620176447</v>
      </c>
      <c r="O3183" s="65">
        <f t="shared" si="454"/>
        <v>0.10632375512023946</v>
      </c>
      <c r="P3183" s="65">
        <f t="shared" si="455"/>
        <v>3.6351471876583893E-3</v>
      </c>
      <c r="Q3183" s="65">
        <f t="shared" si="456"/>
        <v>0.172307295702333</v>
      </c>
      <c r="R3183" s="65">
        <f t="shared" si="457"/>
        <v>0.19205898842729469</v>
      </c>
      <c r="S3183" s="65">
        <f t="shared" si="458"/>
        <v>1.2038332712965807E-2</v>
      </c>
      <c r="T3183" s="66">
        <f>(L3183*'Football Field'!$F$4)+(M3183*'Football Field'!$F$5)+(N3183*'Football Field'!$F$6)+(O3183*'Football Field'!$F$7)+(P3183*'Football Field'!$F$8)+(Q3183*'Football Field'!$F$9)+(R3183*'Football Field'!$F$10)+(S3183*'Football Field'!$F$11)</f>
        <v>138777452.08505875</v>
      </c>
    </row>
    <row r="3184" spans="2:20" x14ac:dyDescent="0.3">
      <c r="B3184" s="62">
        <f t="shared" si="450"/>
        <v>3157</v>
      </c>
      <c r="C3184" s="62">
        <v>0.89469275648900171</v>
      </c>
      <c r="D3184" s="62">
        <v>0.42068139171635088</v>
      </c>
      <c r="E3184" s="62">
        <v>0.4163160193555695</v>
      </c>
      <c r="F3184" s="62">
        <v>0.59745838943456375</v>
      </c>
      <c r="G3184" s="62">
        <v>0.4950795362296363</v>
      </c>
      <c r="H3184" s="62">
        <v>0.36379196663378943</v>
      </c>
      <c r="I3184" s="62">
        <v>0.20483908392733852</v>
      </c>
      <c r="J3184" s="62">
        <v>0.68834549963772873</v>
      </c>
      <c r="K3184" s="62"/>
      <c r="L3184" s="65">
        <f t="shared" si="451"/>
        <v>0.21922271355116063</v>
      </c>
      <c r="M3184" s="65">
        <f t="shared" si="452"/>
        <v>0.10307774994674483</v>
      </c>
      <c r="N3184" s="65">
        <f t="shared" si="453"/>
        <v>0.10200812155459467</v>
      </c>
      <c r="O3184" s="65">
        <f t="shared" si="454"/>
        <v>0.14639265649107913</v>
      </c>
      <c r="P3184" s="65">
        <f t="shared" si="455"/>
        <v>0.12130720693640172</v>
      </c>
      <c r="Q3184" s="65">
        <f t="shared" si="456"/>
        <v>8.913837908617625E-2</v>
      </c>
      <c r="R3184" s="65">
        <f t="shared" si="457"/>
        <v>5.019083869205003E-2</v>
      </c>
      <c r="S3184" s="65">
        <f t="shared" si="458"/>
        <v>0.16866233374179257</v>
      </c>
      <c r="T3184" s="66">
        <f>(L3184*'Football Field'!$F$4)+(M3184*'Football Field'!$F$5)+(N3184*'Football Field'!$F$6)+(O3184*'Football Field'!$F$7)+(P3184*'Football Field'!$F$8)+(Q3184*'Football Field'!$F$9)+(R3184*'Football Field'!$F$10)+(S3184*'Football Field'!$F$11)</f>
        <v>128522576.92137295</v>
      </c>
    </row>
    <row r="3185" spans="2:20" x14ac:dyDescent="0.3">
      <c r="B3185" s="62">
        <f t="shared" si="450"/>
        <v>3158</v>
      </c>
      <c r="C3185" s="62">
        <v>0.64699895661713569</v>
      </c>
      <c r="D3185" s="62">
        <v>4.7216876378489592E-2</v>
      </c>
      <c r="E3185" s="62">
        <v>0.35579634242883751</v>
      </c>
      <c r="F3185" s="62">
        <v>0.33124672394316901</v>
      </c>
      <c r="G3185" s="62">
        <v>0.64063188468235244</v>
      </c>
      <c r="H3185" s="62">
        <v>0.40367026548072071</v>
      </c>
      <c r="I3185" s="62">
        <v>0.31130332813679296</v>
      </c>
      <c r="J3185" s="62">
        <v>0.71338960201438462</v>
      </c>
      <c r="K3185" s="62"/>
      <c r="L3185" s="65">
        <f t="shared" si="451"/>
        <v>0.1875221245819097</v>
      </c>
      <c r="M3185" s="65">
        <f t="shared" si="452"/>
        <v>1.3685043668247011E-2</v>
      </c>
      <c r="N3185" s="65">
        <f t="shared" si="453"/>
        <v>0.10312178306990674</v>
      </c>
      <c r="O3185" s="65">
        <f t="shared" si="454"/>
        <v>9.6006475434515806E-2</v>
      </c>
      <c r="P3185" s="65">
        <f t="shared" si="455"/>
        <v>0.18567673233766388</v>
      </c>
      <c r="Q3185" s="65">
        <f t="shared" si="456"/>
        <v>0.11699726103002411</v>
      </c>
      <c r="R3185" s="65">
        <f t="shared" si="457"/>
        <v>9.0226206525670177E-2</v>
      </c>
      <c r="S3185" s="65">
        <f t="shared" si="458"/>
        <v>0.20676437335206263</v>
      </c>
      <c r="T3185" s="66">
        <f>(L3185*'Football Field'!$F$4)+(M3185*'Football Field'!$F$5)+(N3185*'Football Field'!$F$6)+(O3185*'Football Field'!$F$7)+(P3185*'Football Field'!$F$8)+(Q3185*'Football Field'!$F$9)+(R3185*'Football Field'!$F$10)+(S3185*'Football Field'!$F$11)</f>
        <v>139761053.34268337</v>
      </c>
    </row>
    <row r="3186" spans="2:20" x14ac:dyDescent="0.3">
      <c r="B3186" s="62">
        <f t="shared" si="450"/>
        <v>3159</v>
      </c>
      <c r="C3186" s="62">
        <v>0.47942796821716394</v>
      </c>
      <c r="D3186" s="62">
        <v>0.38494446484052103</v>
      </c>
      <c r="E3186" s="62">
        <v>1.6656838022864884E-2</v>
      </c>
      <c r="F3186" s="62">
        <v>0.32702202032101046</v>
      </c>
      <c r="G3186" s="62">
        <v>0.85646901735612835</v>
      </c>
      <c r="H3186" s="62">
        <v>0.75156881668522058</v>
      </c>
      <c r="I3186" s="62">
        <v>0.34512622424940964</v>
      </c>
      <c r="J3186" s="62">
        <v>0.39921901696608053</v>
      </c>
      <c r="K3186" s="62"/>
      <c r="L3186" s="65">
        <f t="shared" si="451"/>
        <v>0.13465434799381654</v>
      </c>
      <c r="M3186" s="65">
        <f t="shared" si="452"/>
        <v>0.10811727592715205</v>
      </c>
      <c r="N3186" s="65">
        <f t="shared" si="453"/>
        <v>4.6783162691741874E-3</v>
      </c>
      <c r="O3186" s="65">
        <f t="shared" si="454"/>
        <v>9.1848911296722721E-2</v>
      </c>
      <c r="P3186" s="65">
        <f t="shared" si="455"/>
        <v>0.24055183417408604</v>
      </c>
      <c r="Q3186" s="65">
        <f t="shared" si="456"/>
        <v>0.21108908051311615</v>
      </c>
      <c r="R3186" s="65">
        <f t="shared" si="457"/>
        <v>9.693374142248927E-2</v>
      </c>
      <c r="S3186" s="65">
        <f t="shared" si="458"/>
        <v>0.11212649240344304</v>
      </c>
      <c r="T3186" s="66">
        <f>(L3186*'Football Field'!$F$4)+(M3186*'Football Field'!$F$5)+(N3186*'Football Field'!$F$6)+(O3186*'Football Field'!$F$7)+(P3186*'Football Field'!$F$8)+(Q3186*'Football Field'!$F$9)+(R3186*'Football Field'!$F$10)+(S3186*'Football Field'!$F$11)</f>
        <v>141803472.19968709</v>
      </c>
    </row>
    <row r="3187" spans="2:20" x14ac:dyDescent="0.3">
      <c r="B3187" s="62">
        <f t="shared" si="450"/>
        <v>3160</v>
      </c>
      <c r="C3187" s="62">
        <v>0.75265555074650559</v>
      </c>
      <c r="D3187" s="62">
        <v>0.33533934752235717</v>
      </c>
      <c r="E3187" s="62">
        <v>3.5966214813739295E-2</v>
      </c>
      <c r="F3187" s="62">
        <v>2.2941968876776908E-2</v>
      </c>
      <c r="G3187" s="62">
        <v>0.96101724934165189</v>
      </c>
      <c r="H3187" s="62">
        <v>0.47040116786097863</v>
      </c>
      <c r="I3187" s="62">
        <v>2.1628727295094352E-3</v>
      </c>
      <c r="J3187" s="62">
        <v>6.9616595294600403E-2</v>
      </c>
      <c r="K3187" s="62"/>
      <c r="L3187" s="65">
        <f t="shared" si="451"/>
        <v>0.28401014152516474</v>
      </c>
      <c r="M3187" s="65">
        <f t="shared" si="452"/>
        <v>0.12653832879372176</v>
      </c>
      <c r="N3187" s="65">
        <f t="shared" si="453"/>
        <v>1.3571639442827823E-2</v>
      </c>
      <c r="O3187" s="65">
        <f t="shared" si="454"/>
        <v>8.6570169064678036E-3</v>
      </c>
      <c r="P3187" s="65">
        <f t="shared" si="455"/>
        <v>0.36263420195724144</v>
      </c>
      <c r="Q3187" s="65">
        <f t="shared" si="456"/>
        <v>0.17750311164953511</v>
      </c>
      <c r="R3187" s="65">
        <f t="shared" si="457"/>
        <v>8.1614729260899696E-4</v>
      </c>
      <c r="S3187" s="65">
        <f t="shared" si="458"/>
        <v>2.6269412432432492E-2</v>
      </c>
      <c r="T3187" s="66">
        <f>(L3187*'Football Field'!$F$4)+(M3187*'Football Field'!$F$5)+(N3187*'Football Field'!$F$6)+(O3187*'Football Field'!$F$7)+(P3187*'Football Field'!$F$8)+(Q3187*'Football Field'!$F$9)+(R3187*'Football Field'!$F$10)+(S3187*'Football Field'!$F$11)</f>
        <v>136671196.97377452</v>
      </c>
    </row>
    <row r="3188" spans="2:20" x14ac:dyDescent="0.3">
      <c r="B3188" s="62">
        <f t="shared" si="450"/>
        <v>3161</v>
      </c>
      <c r="C3188" s="62">
        <v>0.3489964275117704</v>
      </c>
      <c r="D3188" s="62">
        <v>0.74781645876379055</v>
      </c>
      <c r="E3188" s="62">
        <v>0.98944966624451824</v>
      </c>
      <c r="F3188" s="62">
        <v>0.65951435732432639</v>
      </c>
      <c r="G3188" s="62">
        <v>0.31052046819858969</v>
      </c>
      <c r="H3188" s="62">
        <v>0.10049821647095603</v>
      </c>
      <c r="I3188" s="62">
        <v>0.19475071923036869</v>
      </c>
      <c r="J3188" s="62">
        <v>0.33775536180221422</v>
      </c>
      <c r="K3188" s="62"/>
      <c r="L3188" s="65">
        <f t="shared" si="451"/>
        <v>9.4596879898706035E-2</v>
      </c>
      <c r="M3188" s="65">
        <f t="shared" si="452"/>
        <v>0.20269864720482877</v>
      </c>
      <c r="N3188" s="65">
        <f t="shared" si="453"/>
        <v>0.26819429617339197</v>
      </c>
      <c r="O3188" s="65">
        <f t="shared" si="454"/>
        <v>0.17876400883552734</v>
      </c>
      <c r="P3188" s="65">
        <f t="shared" si="455"/>
        <v>8.4167816976525547E-2</v>
      </c>
      <c r="Q3188" s="65">
        <f t="shared" si="456"/>
        <v>2.7240444211184819E-2</v>
      </c>
      <c r="R3188" s="65">
        <f t="shared" si="457"/>
        <v>5.2787962697986274E-2</v>
      </c>
      <c r="S3188" s="65">
        <f t="shared" si="458"/>
        <v>9.1549944001849362E-2</v>
      </c>
      <c r="T3188" s="66">
        <f>(L3188*'Football Field'!$F$4)+(M3188*'Football Field'!$F$5)+(N3188*'Football Field'!$F$6)+(O3188*'Football Field'!$F$7)+(P3188*'Football Field'!$F$8)+(Q3188*'Football Field'!$F$9)+(R3188*'Football Field'!$F$10)+(S3188*'Football Field'!$F$11)</f>
        <v>130101563.15596028</v>
      </c>
    </row>
    <row r="3189" spans="2:20" x14ac:dyDescent="0.3">
      <c r="B3189" s="62">
        <f t="shared" si="450"/>
        <v>3162</v>
      </c>
      <c r="C3189" s="62">
        <v>1.3558910443428718E-2</v>
      </c>
      <c r="D3189" s="62">
        <v>0.17046114072076257</v>
      </c>
      <c r="E3189" s="62">
        <v>0.80938494957593088</v>
      </c>
      <c r="F3189" s="62">
        <v>5.5819883202800069E-2</v>
      </c>
      <c r="G3189" s="62">
        <v>0.95002249291093777</v>
      </c>
      <c r="H3189" s="62">
        <v>0.21794274567256011</v>
      </c>
      <c r="I3189" s="62">
        <v>0.65451814748908155</v>
      </c>
      <c r="J3189" s="62">
        <v>6.1002320199486593E-2</v>
      </c>
      <c r="K3189" s="62"/>
      <c r="L3189" s="65">
        <f t="shared" si="451"/>
        <v>4.6233373619163545E-3</v>
      </c>
      <c r="M3189" s="65">
        <f t="shared" si="452"/>
        <v>5.8124092192904236E-2</v>
      </c>
      <c r="N3189" s="65">
        <f t="shared" si="453"/>
        <v>0.27598527869625122</v>
      </c>
      <c r="O3189" s="65">
        <f t="shared" si="454"/>
        <v>1.9033546436202586E-2</v>
      </c>
      <c r="P3189" s="65">
        <f t="shared" si="455"/>
        <v>0.32394007648783868</v>
      </c>
      <c r="Q3189" s="65">
        <f t="shared" si="456"/>
        <v>7.4314440163215492E-2</v>
      </c>
      <c r="R3189" s="65">
        <f t="shared" si="457"/>
        <v>0.22317856718384912</v>
      </c>
      <c r="S3189" s="65">
        <f t="shared" si="458"/>
        <v>2.0800661477822363E-2</v>
      </c>
      <c r="T3189" s="66">
        <f>(L3189*'Football Field'!$F$4)+(M3189*'Football Field'!$F$5)+(N3189*'Football Field'!$F$6)+(O3189*'Football Field'!$F$7)+(P3189*'Football Field'!$F$8)+(Q3189*'Football Field'!$F$9)+(R3189*'Football Field'!$F$10)+(S3189*'Football Field'!$F$11)</f>
        <v>172825244.45198163</v>
      </c>
    </row>
    <row r="3190" spans="2:20" x14ac:dyDescent="0.3">
      <c r="B3190" s="62">
        <f t="shared" si="450"/>
        <v>3163</v>
      </c>
      <c r="C3190" s="62">
        <v>0.95365781371814762</v>
      </c>
      <c r="D3190" s="62">
        <v>0.41316300174607767</v>
      </c>
      <c r="E3190" s="62">
        <v>0.40712773250914014</v>
      </c>
      <c r="F3190" s="62">
        <v>0.83558038351307296</v>
      </c>
      <c r="G3190" s="62">
        <v>0.13203392304478212</v>
      </c>
      <c r="H3190" s="62">
        <v>0.41198829939390613</v>
      </c>
      <c r="I3190" s="62">
        <v>0.9523480943774022</v>
      </c>
      <c r="J3190" s="62">
        <v>0.35710284026058814</v>
      </c>
      <c r="K3190" s="62"/>
      <c r="L3190" s="65">
        <f t="shared" si="451"/>
        <v>0.21368079037246918</v>
      </c>
      <c r="M3190" s="65">
        <f t="shared" si="452"/>
        <v>9.2575130718591553E-2</v>
      </c>
      <c r="N3190" s="65">
        <f t="shared" si="453"/>
        <v>9.1222841582898895E-2</v>
      </c>
      <c r="O3190" s="65">
        <f t="shared" si="454"/>
        <v>0.1872238387820454</v>
      </c>
      <c r="P3190" s="65">
        <f t="shared" si="455"/>
        <v>2.9584105143739919E-2</v>
      </c>
      <c r="Q3190" s="65">
        <f t="shared" si="456"/>
        <v>9.2311921710650044E-2</v>
      </c>
      <c r="R3190" s="65">
        <f t="shared" si="457"/>
        <v>0.21338732886051925</v>
      </c>
      <c r="S3190" s="65">
        <f t="shared" si="458"/>
        <v>8.0014042829085683E-2</v>
      </c>
      <c r="T3190" s="66">
        <f>(L3190*'Football Field'!$F$4)+(M3190*'Football Field'!$F$5)+(N3190*'Football Field'!$F$6)+(O3190*'Football Field'!$F$7)+(P3190*'Football Field'!$F$8)+(Q3190*'Football Field'!$F$9)+(R3190*'Football Field'!$F$10)+(S3190*'Football Field'!$F$11)</f>
        <v>143035919.42209691</v>
      </c>
    </row>
    <row r="3191" spans="2:20" x14ac:dyDescent="0.3">
      <c r="B3191" s="62">
        <f t="shared" si="450"/>
        <v>3164</v>
      </c>
      <c r="C3191" s="62">
        <v>0.73642879085139656</v>
      </c>
      <c r="D3191" s="62">
        <v>0.44009069029617975</v>
      </c>
      <c r="E3191" s="62">
        <v>0.8796097336940546</v>
      </c>
      <c r="F3191" s="62">
        <v>0.47492886570603554</v>
      </c>
      <c r="G3191" s="62">
        <v>0.4320893730388613</v>
      </c>
      <c r="H3191" s="62">
        <v>0.33315264826858271</v>
      </c>
      <c r="I3191" s="62">
        <v>0.4374131092699618</v>
      </c>
      <c r="J3191" s="62">
        <v>0.84632774293916113</v>
      </c>
      <c r="K3191" s="62"/>
      <c r="L3191" s="65">
        <f t="shared" si="451"/>
        <v>0.16079087463135128</v>
      </c>
      <c r="M3191" s="65">
        <f t="shared" si="452"/>
        <v>9.6088811150400827E-2</v>
      </c>
      <c r="N3191" s="65">
        <f t="shared" si="453"/>
        <v>0.19205280968361368</v>
      </c>
      <c r="O3191" s="65">
        <f t="shared" si="454"/>
        <v>0.1036953316508215</v>
      </c>
      <c r="P3191" s="65">
        <f t="shared" si="455"/>
        <v>9.4341814270336194E-2</v>
      </c>
      <c r="Q3191" s="65">
        <f t="shared" si="456"/>
        <v>7.2740102459771666E-2</v>
      </c>
      <c r="R3191" s="65">
        <f t="shared" si="457"/>
        <v>9.5504191699816679E-2</v>
      </c>
      <c r="S3191" s="65">
        <f t="shared" si="458"/>
        <v>0.18478606445388823</v>
      </c>
      <c r="T3191" s="66">
        <f>(L3191*'Football Field'!$F$4)+(M3191*'Football Field'!$F$5)+(N3191*'Football Field'!$F$6)+(O3191*'Football Field'!$F$7)+(P3191*'Football Field'!$F$8)+(Q3191*'Football Field'!$F$9)+(R3191*'Football Field'!$F$10)+(S3191*'Football Field'!$F$11)</f>
        <v>135082831.36177164</v>
      </c>
    </row>
    <row r="3192" spans="2:20" x14ac:dyDescent="0.3">
      <c r="B3192" s="62">
        <f t="shared" si="450"/>
        <v>3165</v>
      </c>
      <c r="C3192" s="62">
        <v>0.24220736271722587</v>
      </c>
      <c r="D3192" s="62">
        <v>0.73294959074634569</v>
      </c>
      <c r="E3192" s="62">
        <v>0.39762099186525202</v>
      </c>
      <c r="F3192" s="62">
        <v>0.9636187544725292</v>
      </c>
      <c r="G3192" s="62">
        <v>0.58330215776501615</v>
      </c>
      <c r="H3192" s="62">
        <v>0.31941987791366755</v>
      </c>
      <c r="I3192" s="62">
        <v>0.77458577888549562</v>
      </c>
      <c r="J3192" s="62">
        <v>0.51223085965175508</v>
      </c>
      <c r="K3192" s="62"/>
      <c r="L3192" s="65">
        <f t="shared" si="451"/>
        <v>5.3515426691176787E-2</v>
      </c>
      <c r="M3192" s="65">
        <f t="shared" si="452"/>
        <v>0.1619443341931259</v>
      </c>
      <c r="N3192" s="65">
        <f t="shared" si="453"/>
        <v>8.7853881906474918E-2</v>
      </c>
      <c r="O3192" s="65">
        <f t="shared" si="454"/>
        <v>0.21291040963698232</v>
      </c>
      <c r="P3192" s="65">
        <f t="shared" si="455"/>
        <v>0.12887991311446162</v>
      </c>
      <c r="Q3192" s="65">
        <f t="shared" si="456"/>
        <v>7.0575439443393076E-2</v>
      </c>
      <c r="R3192" s="65">
        <f t="shared" si="457"/>
        <v>0.1711438000931865</v>
      </c>
      <c r="S3192" s="65">
        <f t="shared" si="458"/>
        <v>0.11317679492119913</v>
      </c>
      <c r="T3192" s="66">
        <f>(L3192*'Football Field'!$F$4)+(M3192*'Football Field'!$F$5)+(N3192*'Football Field'!$F$6)+(O3192*'Football Field'!$F$7)+(P3192*'Football Field'!$F$8)+(Q3192*'Football Field'!$F$9)+(R3192*'Football Field'!$F$10)+(S3192*'Football Field'!$F$11)</f>
        <v>146213291.77214038</v>
      </c>
    </row>
    <row r="3193" spans="2:20" x14ac:dyDescent="0.3">
      <c r="B3193" s="62">
        <f t="shared" si="450"/>
        <v>3166</v>
      </c>
      <c r="C3193" s="62">
        <v>0.1150974500577866</v>
      </c>
      <c r="D3193" s="62">
        <v>0.60816563525918999</v>
      </c>
      <c r="E3193" s="62">
        <v>0.78427141321303939</v>
      </c>
      <c r="F3193" s="62">
        <v>0.59048662501423776</v>
      </c>
      <c r="G3193" s="62">
        <v>0.96549227859638154</v>
      </c>
      <c r="H3193" s="62">
        <v>7.1780291404978214E-2</v>
      </c>
      <c r="I3193" s="62">
        <v>0.62201384170980689</v>
      </c>
      <c r="J3193" s="62">
        <v>7.4280502308164076E-2</v>
      </c>
      <c r="K3193" s="62"/>
      <c r="L3193" s="65">
        <f t="shared" si="451"/>
        <v>3.0039098391948814E-2</v>
      </c>
      <c r="M3193" s="65">
        <f t="shared" si="452"/>
        <v>0.15872417110006115</v>
      </c>
      <c r="N3193" s="65">
        <f t="shared" si="453"/>
        <v>0.20468573487658626</v>
      </c>
      <c r="O3193" s="65">
        <f t="shared" si="454"/>
        <v>0.15411015464744848</v>
      </c>
      <c r="P3193" s="65">
        <f t="shared" si="455"/>
        <v>0.25198227709529936</v>
      </c>
      <c r="Q3193" s="65">
        <f t="shared" si="456"/>
        <v>1.8733822817398077E-2</v>
      </c>
      <c r="R3193" s="65">
        <f t="shared" si="457"/>
        <v>0.16233839223105273</v>
      </c>
      <c r="S3193" s="65">
        <f t="shared" si="458"/>
        <v>1.9386348840204976E-2</v>
      </c>
      <c r="T3193" s="66">
        <f>(L3193*'Football Field'!$F$4)+(M3193*'Football Field'!$F$5)+(N3193*'Football Field'!$F$6)+(O3193*'Football Field'!$F$7)+(P3193*'Football Field'!$F$8)+(Q3193*'Football Field'!$F$9)+(R3193*'Football Field'!$F$10)+(S3193*'Football Field'!$F$11)</f>
        <v>157120826.37567291</v>
      </c>
    </row>
    <row r="3194" spans="2:20" x14ac:dyDescent="0.3">
      <c r="B3194" s="62">
        <f t="shared" si="450"/>
        <v>3167</v>
      </c>
      <c r="C3194" s="62">
        <v>0.35258176051921886</v>
      </c>
      <c r="D3194" s="62">
        <v>0.28744243541667358</v>
      </c>
      <c r="E3194" s="62">
        <v>0.90183242909462813</v>
      </c>
      <c r="F3194" s="62">
        <v>0.51266923957672039</v>
      </c>
      <c r="G3194" s="62">
        <v>0.36186259441750401</v>
      </c>
      <c r="H3194" s="62">
        <v>0.5403047835761301</v>
      </c>
      <c r="I3194" s="62">
        <v>2.4846806922628306E-2</v>
      </c>
      <c r="J3194" s="62">
        <v>0.68664204098039872</v>
      </c>
      <c r="K3194" s="62"/>
      <c r="L3194" s="65">
        <f t="shared" si="451"/>
        <v>9.611893625236699E-2</v>
      </c>
      <c r="M3194" s="65">
        <f t="shared" si="452"/>
        <v>7.8361005076819215E-2</v>
      </c>
      <c r="N3194" s="65">
        <f t="shared" si="453"/>
        <v>0.24585268856452611</v>
      </c>
      <c r="O3194" s="65">
        <f t="shared" si="454"/>
        <v>0.13976112061173454</v>
      </c>
      <c r="P3194" s="65">
        <f t="shared" si="455"/>
        <v>9.8649027090090435E-2</v>
      </c>
      <c r="Q3194" s="65">
        <f t="shared" si="456"/>
        <v>0.14729497343516768</v>
      </c>
      <c r="R3194" s="65">
        <f t="shared" si="457"/>
        <v>6.7736023756702528E-3</v>
      </c>
      <c r="S3194" s="65">
        <f t="shared" si="458"/>
        <v>0.1871886465936248</v>
      </c>
      <c r="T3194" s="66">
        <f>(L3194*'Football Field'!$F$4)+(M3194*'Football Field'!$F$5)+(N3194*'Football Field'!$F$6)+(O3194*'Football Field'!$F$7)+(P3194*'Football Field'!$F$8)+(Q3194*'Football Field'!$F$9)+(R3194*'Football Field'!$F$10)+(S3194*'Football Field'!$F$11)</f>
        <v>125169533.55453403</v>
      </c>
    </row>
    <row r="3195" spans="2:20" x14ac:dyDescent="0.3">
      <c r="B3195" s="62">
        <f t="shared" si="450"/>
        <v>3168</v>
      </c>
      <c r="C3195" s="62">
        <v>0.54624767006255703</v>
      </c>
      <c r="D3195" s="62">
        <v>8.9018866218996351E-2</v>
      </c>
      <c r="E3195" s="62">
        <v>0.17118119167703605</v>
      </c>
      <c r="F3195" s="62">
        <v>0.68834251031971816</v>
      </c>
      <c r="G3195" s="62">
        <v>0.17883425572395262</v>
      </c>
      <c r="H3195" s="62">
        <v>0.73162884308428344</v>
      </c>
      <c r="I3195" s="62">
        <v>9.2532878720689715E-2</v>
      </c>
      <c r="J3195" s="62">
        <v>0.74233628300459364</v>
      </c>
      <c r="K3195" s="62"/>
      <c r="L3195" s="65">
        <f t="shared" si="451"/>
        <v>0.16858858585219214</v>
      </c>
      <c r="M3195" s="65">
        <f t="shared" si="452"/>
        <v>2.7473919968038284E-2</v>
      </c>
      <c r="N3195" s="65">
        <f t="shared" si="453"/>
        <v>5.2831703659293516E-2</v>
      </c>
      <c r="O3195" s="65">
        <f t="shared" si="454"/>
        <v>0.21244335995695768</v>
      </c>
      <c r="P3195" s="65">
        <f t="shared" si="455"/>
        <v>5.5193671161979908E-2</v>
      </c>
      <c r="Q3195" s="65">
        <f t="shared" si="456"/>
        <v>0.2258028341066044</v>
      </c>
      <c r="R3195" s="65">
        <f t="shared" si="457"/>
        <v>2.8558450723582859E-2</v>
      </c>
      <c r="S3195" s="65">
        <f t="shared" si="458"/>
        <v>0.22910747457135122</v>
      </c>
      <c r="T3195" s="66">
        <f>(L3195*'Football Field'!$F$4)+(M3195*'Football Field'!$F$5)+(N3195*'Football Field'!$F$6)+(O3195*'Football Field'!$F$7)+(P3195*'Football Field'!$F$8)+(Q3195*'Football Field'!$F$9)+(R3195*'Football Field'!$F$10)+(S3195*'Football Field'!$F$11)</f>
        <v>120233568.51211673</v>
      </c>
    </row>
    <row r="3196" spans="2:20" x14ac:dyDescent="0.3">
      <c r="B3196" s="62">
        <f t="shared" si="450"/>
        <v>3169</v>
      </c>
      <c r="C3196" s="62">
        <v>0.34370741693739726</v>
      </c>
      <c r="D3196" s="62">
        <v>8.8810563814362253E-2</v>
      </c>
      <c r="E3196" s="62">
        <v>0.94050704547161113</v>
      </c>
      <c r="F3196" s="62">
        <v>0.21600673989750274</v>
      </c>
      <c r="G3196" s="62">
        <v>0.98030089202435666</v>
      </c>
      <c r="H3196" s="62">
        <v>0.25554191170802287</v>
      </c>
      <c r="I3196" s="62">
        <v>0.82914735517790372</v>
      </c>
      <c r="J3196" s="62">
        <v>0.92882755764976921</v>
      </c>
      <c r="K3196" s="62"/>
      <c r="L3196" s="65">
        <f t="shared" si="451"/>
        <v>7.4998626561117498E-2</v>
      </c>
      <c r="M3196" s="65">
        <f t="shared" si="452"/>
        <v>1.9378896066734635E-2</v>
      </c>
      <c r="N3196" s="65">
        <f t="shared" si="453"/>
        <v>0.20522320207676184</v>
      </c>
      <c r="O3196" s="65">
        <f t="shared" si="454"/>
        <v>4.7133719035245457E-2</v>
      </c>
      <c r="P3196" s="65">
        <f t="shared" si="455"/>
        <v>0.21390641253417064</v>
      </c>
      <c r="Q3196" s="65">
        <f t="shared" si="456"/>
        <v>5.5760485408421739E-2</v>
      </c>
      <c r="R3196" s="65">
        <f t="shared" si="457"/>
        <v>0.18092397716995495</v>
      </c>
      <c r="S3196" s="65">
        <f t="shared" si="458"/>
        <v>0.20267468114759324</v>
      </c>
      <c r="T3196" s="66">
        <f>(L3196*'Football Field'!$F$4)+(M3196*'Football Field'!$F$5)+(N3196*'Football Field'!$F$6)+(O3196*'Football Field'!$F$7)+(P3196*'Football Field'!$F$8)+(Q3196*'Football Field'!$F$9)+(R3196*'Football Field'!$F$10)+(S3196*'Football Field'!$F$11)</f>
        <v>157481197.76883775</v>
      </c>
    </row>
    <row r="3197" spans="2:20" x14ac:dyDescent="0.3">
      <c r="B3197" s="62">
        <f t="shared" si="450"/>
        <v>3170</v>
      </c>
      <c r="C3197" s="62">
        <v>0.25902519548607461</v>
      </c>
      <c r="D3197" s="62">
        <v>0.59359417270246173</v>
      </c>
      <c r="E3197" s="62">
        <v>0.69589651019662313</v>
      </c>
      <c r="F3197" s="62">
        <v>0.85140795321860252</v>
      </c>
      <c r="G3197" s="62">
        <v>2.0939117700088938E-2</v>
      </c>
      <c r="H3197" s="62">
        <v>0.22826827288120488</v>
      </c>
      <c r="I3197" s="62">
        <v>0.181275929467691</v>
      </c>
      <c r="J3197" s="62">
        <v>0.97548269671030052</v>
      </c>
      <c r="K3197" s="62"/>
      <c r="L3197" s="65">
        <f t="shared" si="451"/>
        <v>6.8059036337450501E-2</v>
      </c>
      <c r="M3197" s="65">
        <f t="shared" si="452"/>
        <v>0.15596724980303167</v>
      </c>
      <c r="N3197" s="65">
        <f t="shared" si="453"/>
        <v>0.1828472546298037</v>
      </c>
      <c r="O3197" s="65">
        <f t="shared" si="454"/>
        <v>0.22370798607973424</v>
      </c>
      <c r="P3197" s="65">
        <f t="shared" si="455"/>
        <v>5.5017666128973934E-3</v>
      </c>
      <c r="Q3197" s="65">
        <f t="shared" si="456"/>
        <v>5.9977635185470599E-2</v>
      </c>
      <c r="R3197" s="65">
        <f t="shared" si="457"/>
        <v>4.7630366797310135E-2</v>
      </c>
      <c r="S3197" s="65">
        <f t="shared" si="458"/>
        <v>0.25630870455430171</v>
      </c>
      <c r="T3197" s="66">
        <f>(L3197*'Football Field'!$F$4)+(M3197*'Football Field'!$F$5)+(N3197*'Football Field'!$F$6)+(O3197*'Football Field'!$F$7)+(P3197*'Football Field'!$F$8)+(Q3197*'Football Field'!$F$9)+(R3197*'Football Field'!$F$10)+(S3197*'Football Field'!$F$11)</f>
        <v>122574706.47316939</v>
      </c>
    </row>
    <row r="3198" spans="2:20" x14ac:dyDescent="0.3">
      <c r="B3198" s="62">
        <f t="shared" si="450"/>
        <v>3171</v>
      </c>
      <c r="C3198" s="62">
        <v>0.29552100963046923</v>
      </c>
      <c r="D3198" s="62">
        <v>0.22061292271412503</v>
      </c>
      <c r="E3198" s="62">
        <v>0.57767815929748367</v>
      </c>
      <c r="F3198" s="62">
        <v>0.11471701536675094</v>
      </c>
      <c r="G3198" s="62">
        <v>0.54933720492576255</v>
      </c>
      <c r="H3198" s="62">
        <v>0.8039648823607598</v>
      </c>
      <c r="I3198" s="62">
        <v>0.15855126302448908</v>
      </c>
      <c r="J3198" s="62">
        <v>0.25637223555792099</v>
      </c>
      <c r="K3198" s="62"/>
      <c r="L3198" s="65">
        <f t="shared" si="451"/>
        <v>9.927623876348908E-2</v>
      </c>
      <c r="M3198" s="65">
        <f t="shared" si="452"/>
        <v>7.411189213607948E-2</v>
      </c>
      <c r="N3198" s="65">
        <f t="shared" si="453"/>
        <v>0.1940630716664854</v>
      </c>
      <c r="O3198" s="65">
        <f t="shared" si="454"/>
        <v>3.8537611325926528E-2</v>
      </c>
      <c r="P3198" s="65">
        <f t="shared" si="455"/>
        <v>0.18454231591206255</v>
      </c>
      <c r="Q3198" s="65">
        <f t="shared" si="456"/>
        <v>0.27008099937974106</v>
      </c>
      <c r="R3198" s="65">
        <f t="shared" si="457"/>
        <v>5.3263126922699341E-2</v>
      </c>
      <c r="S3198" s="65">
        <f t="shared" si="458"/>
        <v>8.6124743893516653E-2</v>
      </c>
      <c r="T3198" s="66">
        <f>(L3198*'Football Field'!$F$4)+(M3198*'Football Field'!$F$5)+(N3198*'Football Field'!$F$6)+(O3198*'Football Field'!$F$7)+(P3198*'Football Field'!$F$8)+(Q3198*'Football Field'!$F$9)+(R3198*'Football Field'!$F$10)+(S3198*'Football Field'!$F$11)</f>
        <v>135803931.07198489</v>
      </c>
    </row>
    <row r="3199" spans="2:20" x14ac:dyDescent="0.3">
      <c r="B3199" s="62">
        <f t="shared" si="450"/>
        <v>3172</v>
      </c>
      <c r="C3199" s="62">
        <v>0.30464876397297125</v>
      </c>
      <c r="D3199" s="62">
        <v>0.96623406944697932</v>
      </c>
      <c r="E3199" s="62">
        <v>0.25214964860108458</v>
      </c>
      <c r="F3199" s="62">
        <v>0.1748811996365085</v>
      </c>
      <c r="G3199" s="62">
        <v>0.74170193236605864</v>
      </c>
      <c r="H3199" s="62">
        <v>0.34272248454878185</v>
      </c>
      <c r="I3199" s="62">
        <v>0.52080543398443879</v>
      </c>
      <c r="J3199" s="62">
        <v>0.14368673238736318</v>
      </c>
      <c r="K3199" s="62"/>
      <c r="L3199" s="65">
        <f t="shared" si="451"/>
        <v>8.8385194673316583E-2</v>
      </c>
      <c r="M3199" s="65">
        <f t="shared" si="452"/>
        <v>0.28032539904097231</v>
      </c>
      <c r="N3199" s="65">
        <f t="shared" si="453"/>
        <v>7.3154065973471308E-2</v>
      </c>
      <c r="O3199" s="65">
        <f t="shared" si="454"/>
        <v>5.0736817944048176E-2</v>
      </c>
      <c r="P3199" s="65">
        <f t="shared" si="455"/>
        <v>0.21518377040769918</v>
      </c>
      <c r="Q3199" s="65">
        <f t="shared" si="456"/>
        <v>9.943120438346606E-2</v>
      </c>
      <c r="R3199" s="65">
        <f t="shared" si="457"/>
        <v>0.15109691918434867</v>
      </c>
      <c r="S3199" s="65">
        <f t="shared" si="458"/>
        <v>4.168662839267772E-2</v>
      </c>
      <c r="T3199" s="66">
        <f>(L3199*'Football Field'!$F$4)+(M3199*'Football Field'!$F$5)+(N3199*'Football Field'!$F$6)+(O3199*'Football Field'!$F$7)+(P3199*'Football Field'!$F$8)+(Q3199*'Football Field'!$F$9)+(R3199*'Football Field'!$F$10)+(S3199*'Football Field'!$F$11)</f>
        <v>147869293.0925661</v>
      </c>
    </row>
    <row r="3200" spans="2:20" x14ac:dyDescent="0.3">
      <c r="B3200" s="62">
        <f t="shared" si="450"/>
        <v>3173</v>
      </c>
      <c r="C3200" s="62">
        <v>0.66805238763432562</v>
      </c>
      <c r="D3200" s="62">
        <v>0.7757412820766636</v>
      </c>
      <c r="E3200" s="62">
        <v>0.41314968557902143</v>
      </c>
      <c r="F3200" s="62">
        <v>0.157758406953316</v>
      </c>
      <c r="G3200" s="62">
        <v>0.3812350294364476</v>
      </c>
      <c r="H3200" s="62">
        <v>0.16204485013823478</v>
      </c>
      <c r="I3200" s="62">
        <v>0.46405641093873262</v>
      </c>
      <c r="J3200" s="62">
        <v>0.30583103674618339</v>
      </c>
      <c r="K3200" s="62"/>
      <c r="L3200" s="65">
        <f t="shared" si="451"/>
        <v>0.20074479183738286</v>
      </c>
      <c r="M3200" s="65">
        <f t="shared" si="452"/>
        <v>0.23310450658157769</v>
      </c>
      <c r="N3200" s="65">
        <f t="shared" si="453"/>
        <v>0.12414841884322213</v>
      </c>
      <c r="O3200" s="65">
        <f t="shared" si="454"/>
        <v>4.7405232210285031E-2</v>
      </c>
      <c r="P3200" s="65">
        <f t="shared" si="455"/>
        <v>0.11455830117806456</v>
      </c>
      <c r="Q3200" s="65">
        <f t="shared" si="456"/>
        <v>4.8693276622380294E-2</v>
      </c>
      <c r="R3200" s="65">
        <f t="shared" si="457"/>
        <v>0.13944551256613508</v>
      </c>
      <c r="S3200" s="65">
        <f t="shared" si="458"/>
        <v>9.1899960160952282E-2</v>
      </c>
      <c r="T3200" s="66">
        <f>(L3200*'Football Field'!$F$4)+(M3200*'Football Field'!$F$5)+(N3200*'Football Field'!$F$6)+(O3200*'Football Field'!$F$7)+(P3200*'Football Field'!$F$8)+(Q3200*'Football Field'!$F$9)+(R3200*'Football Field'!$F$10)+(S3200*'Football Field'!$F$11)</f>
        <v>139313178.28823084</v>
      </c>
    </row>
    <row r="3201" spans="2:20" x14ac:dyDescent="0.3">
      <c r="B3201" s="62">
        <f t="shared" si="450"/>
        <v>3174</v>
      </c>
      <c r="C3201" s="62">
        <v>7.5573710206327083E-2</v>
      </c>
      <c r="D3201" s="62">
        <v>0.15963420485775515</v>
      </c>
      <c r="E3201" s="62">
        <v>0.63884466197317402</v>
      </c>
      <c r="F3201" s="62">
        <v>0.34100329614822367</v>
      </c>
      <c r="G3201" s="62">
        <v>0.12310686380182645</v>
      </c>
      <c r="H3201" s="62">
        <v>0.63459577775726417</v>
      </c>
      <c r="I3201" s="62">
        <v>0.46074435690819271</v>
      </c>
      <c r="J3201" s="62">
        <v>0.56035640077616833</v>
      </c>
      <c r="K3201" s="62"/>
      <c r="L3201" s="65">
        <f t="shared" si="451"/>
        <v>2.524290667310284E-2</v>
      </c>
      <c r="M3201" s="65">
        <f t="shared" si="452"/>
        <v>5.3320543930658174E-2</v>
      </c>
      <c r="N3201" s="65">
        <f t="shared" si="453"/>
        <v>0.21338500037607863</v>
      </c>
      <c r="O3201" s="65">
        <f t="shared" si="454"/>
        <v>0.11390091020262491</v>
      </c>
      <c r="P3201" s="65">
        <f t="shared" si="455"/>
        <v>4.1119789742805543E-2</v>
      </c>
      <c r="Q3201" s="65">
        <f t="shared" si="456"/>
        <v>0.21196580066450946</v>
      </c>
      <c r="R3201" s="65">
        <f t="shared" si="457"/>
        <v>0.15389646439005422</v>
      </c>
      <c r="S3201" s="65">
        <f t="shared" si="458"/>
        <v>0.18716858402016628</v>
      </c>
      <c r="T3201" s="66">
        <f>(L3201*'Football Field'!$F$4)+(M3201*'Football Field'!$F$5)+(N3201*'Football Field'!$F$6)+(O3201*'Football Field'!$F$7)+(P3201*'Football Field'!$F$8)+(Q3201*'Football Field'!$F$9)+(R3201*'Football Field'!$F$10)+(S3201*'Football Field'!$F$11)</f>
        <v>140260306.88073292</v>
      </c>
    </row>
    <row r="3202" spans="2:20" x14ac:dyDescent="0.3">
      <c r="B3202" s="62">
        <f t="shared" si="450"/>
        <v>3175</v>
      </c>
      <c r="C3202" s="62">
        <v>0.61778492762795745</v>
      </c>
      <c r="D3202" s="62">
        <v>0.44700967109432077</v>
      </c>
      <c r="E3202" s="62">
        <v>0.58117528820683717</v>
      </c>
      <c r="F3202" s="62">
        <v>0.12965819121723843</v>
      </c>
      <c r="G3202" s="62">
        <v>0.51534139320063344</v>
      </c>
      <c r="H3202" s="62">
        <v>0.68626052580675845</v>
      </c>
      <c r="I3202" s="62">
        <v>0.34851405737348295</v>
      </c>
      <c r="J3202" s="62">
        <v>0.48343876162294552</v>
      </c>
      <c r="K3202" s="62"/>
      <c r="L3202" s="65">
        <f t="shared" si="451"/>
        <v>0.16218306063144899</v>
      </c>
      <c r="M3202" s="65">
        <f t="shared" si="452"/>
        <v>0.11735054279859948</v>
      </c>
      <c r="N3202" s="65">
        <f t="shared" si="453"/>
        <v>0.15257217000527512</v>
      </c>
      <c r="O3202" s="65">
        <f t="shared" si="454"/>
        <v>3.4038321990615301E-2</v>
      </c>
      <c r="P3202" s="65">
        <f t="shared" si="455"/>
        <v>0.13528922555664402</v>
      </c>
      <c r="Q3202" s="65">
        <f t="shared" si="456"/>
        <v>0.18015951423941923</v>
      </c>
      <c r="R3202" s="65">
        <f t="shared" si="457"/>
        <v>9.1493129680164709E-2</v>
      </c>
      <c r="S3202" s="65">
        <f t="shared" si="458"/>
        <v>0.12691403509783297</v>
      </c>
      <c r="T3202" s="66">
        <f>(L3202*'Football Field'!$F$4)+(M3202*'Football Field'!$F$5)+(N3202*'Football Field'!$F$6)+(O3202*'Football Field'!$F$7)+(P3202*'Football Field'!$F$8)+(Q3202*'Football Field'!$F$9)+(R3202*'Football Field'!$F$10)+(S3202*'Football Field'!$F$11)</f>
        <v>135830813.70745</v>
      </c>
    </row>
    <row r="3203" spans="2:20" x14ac:dyDescent="0.3">
      <c r="B3203" s="62">
        <f t="shared" si="450"/>
        <v>3176</v>
      </c>
      <c r="C3203" s="62">
        <v>0.11416826556604953</v>
      </c>
      <c r="D3203" s="62">
        <v>0.96765407210405163</v>
      </c>
      <c r="E3203" s="62">
        <v>0.15907471055279088</v>
      </c>
      <c r="F3203" s="62">
        <v>7.8834301524899231E-2</v>
      </c>
      <c r="G3203" s="62">
        <v>0.30294239186222804</v>
      </c>
      <c r="H3203" s="62">
        <v>0.16745690273056235</v>
      </c>
      <c r="I3203" s="62">
        <v>0.5005646604955325</v>
      </c>
      <c r="J3203" s="62">
        <v>0.11548536720720659</v>
      </c>
      <c r="K3203" s="62"/>
      <c r="L3203" s="65">
        <f t="shared" si="451"/>
        <v>4.7447918974886545E-2</v>
      </c>
      <c r="M3203" s="65">
        <f t="shared" si="452"/>
        <v>0.40215353873752258</v>
      </c>
      <c r="N3203" s="65">
        <f t="shared" si="453"/>
        <v>6.6110875380652592E-2</v>
      </c>
      <c r="O3203" s="65">
        <f t="shared" si="454"/>
        <v>3.2763251089517484E-2</v>
      </c>
      <c r="P3203" s="65">
        <f t="shared" si="455"/>
        <v>0.12590176431139327</v>
      </c>
      <c r="Q3203" s="65">
        <f t="shared" si="456"/>
        <v>6.9594484186575448E-2</v>
      </c>
      <c r="R3203" s="65">
        <f t="shared" si="457"/>
        <v>0.20803286565777901</v>
      </c>
      <c r="S3203" s="65">
        <f t="shared" si="458"/>
        <v>4.7995301661673144E-2</v>
      </c>
      <c r="T3203" s="66">
        <f>(L3203*'Football Field'!$F$4)+(M3203*'Football Field'!$F$5)+(N3203*'Football Field'!$F$6)+(O3203*'Football Field'!$F$7)+(P3203*'Football Field'!$F$8)+(Q3203*'Football Field'!$F$9)+(R3203*'Football Field'!$F$10)+(S3203*'Football Field'!$F$11)</f>
        <v>147996841.71454293</v>
      </c>
    </row>
    <row r="3204" spans="2:20" x14ac:dyDescent="0.3">
      <c r="B3204" s="62">
        <f t="shared" si="450"/>
        <v>3177</v>
      </c>
      <c r="C3204" s="62">
        <v>0.78003331372382612</v>
      </c>
      <c r="D3204" s="62">
        <v>0.84498786762956679</v>
      </c>
      <c r="E3204" s="62">
        <v>0.21040114209604066</v>
      </c>
      <c r="F3204" s="62">
        <v>0.22410990861284796</v>
      </c>
      <c r="G3204" s="62">
        <v>0.61513831067263136</v>
      </c>
      <c r="H3204" s="62">
        <v>0.93449713499359055</v>
      </c>
      <c r="I3204" s="62">
        <v>0.71238481715443513</v>
      </c>
      <c r="J3204" s="62">
        <v>0.78627473753415011</v>
      </c>
      <c r="K3204" s="62"/>
      <c r="L3204" s="65">
        <f t="shared" si="451"/>
        <v>0.15271333156558323</v>
      </c>
      <c r="M3204" s="65">
        <f t="shared" si="452"/>
        <v>0.16543000167797528</v>
      </c>
      <c r="N3204" s="65">
        <f t="shared" si="453"/>
        <v>4.1191906562680701E-2</v>
      </c>
      <c r="O3204" s="65">
        <f t="shared" si="454"/>
        <v>4.3875780917279832E-2</v>
      </c>
      <c r="P3204" s="65">
        <f t="shared" si="455"/>
        <v>0.12043052411182281</v>
      </c>
      <c r="Q3204" s="65">
        <f t="shared" si="456"/>
        <v>0.18295394352079028</v>
      </c>
      <c r="R3204" s="65">
        <f t="shared" si="457"/>
        <v>0.13946924685182149</v>
      </c>
      <c r="S3204" s="65">
        <f t="shared" si="458"/>
        <v>0.15393526479204642</v>
      </c>
      <c r="T3204" s="66">
        <f>(L3204*'Football Field'!$F$4)+(M3204*'Football Field'!$F$5)+(N3204*'Football Field'!$F$6)+(O3204*'Football Field'!$F$7)+(P3204*'Football Field'!$F$8)+(Q3204*'Football Field'!$F$9)+(R3204*'Football Field'!$F$10)+(S3204*'Football Field'!$F$11)</f>
        <v>138527990.36498618</v>
      </c>
    </row>
    <row r="3205" spans="2:20" x14ac:dyDescent="0.3">
      <c r="B3205" s="62">
        <f t="shared" si="450"/>
        <v>3178</v>
      </c>
      <c r="C3205" s="62">
        <v>0.92861858395635977</v>
      </c>
      <c r="D3205" s="62">
        <v>0.3373049710042777</v>
      </c>
      <c r="E3205" s="62">
        <v>0.45499551620248735</v>
      </c>
      <c r="F3205" s="62">
        <v>3.6535806742811872E-2</v>
      </c>
      <c r="G3205" s="62">
        <v>0.4387611430148437</v>
      </c>
      <c r="H3205" s="62">
        <v>0.53638470118809622</v>
      </c>
      <c r="I3205" s="62">
        <v>1.96965026217224E-2</v>
      </c>
      <c r="J3205" s="62">
        <v>0.71611497431809856</v>
      </c>
      <c r="K3205" s="62"/>
      <c r="L3205" s="65">
        <f t="shared" si="451"/>
        <v>0.26773593525332939</v>
      </c>
      <c r="M3205" s="65">
        <f t="shared" si="452"/>
        <v>9.7250543374513679E-2</v>
      </c>
      <c r="N3205" s="65">
        <f t="shared" si="453"/>
        <v>0.13118265364401663</v>
      </c>
      <c r="O3205" s="65">
        <f t="shared" si="454"/>
        <v>1.0533871018223489E-2</v>
      </c>
      <c r="P3205" s="65">
        <f t="shared" si="455"/>
        <v>0.12650201816704065</v>
      </c>
      <c r="Q3205" s="65">
        <f t="shared" si="456"/>
        <v>0.15464848766683895</v>
      </c>
      <c r="R3205" s="65">
        <f t="shared" si="457"/>
        <v>5.6788240530132724E-3</v>
      </c>
      <c r="S3205" s="65">
        <f t="shared" si="458"/>
        <v>0.20646766682302403</v>
      </c>
      <c r="T3205" s="66">
        <f>(L3205*'Football Field'!$F$4)+(M3205*'Football Field'!$F$5)+(N3205*'Football Field'!$F$6)+(O3205*'Football Field'!$F$7)+(P3205*'Football Field'!$F$8)+(Q3205*'Football Field'!$F$9)+(R3205*'Football Field'!$F$10)+(S3205*'Football Field'!$F$11)</f>
        <v>122645618.30918342</v>
      </c>
    </row>
    <row r="3206" spans="2:20" x14ac:dyDescent="0.3">
      <c r="B3206" s="62">
        <f t="shared" si="450"/>
        <v>3179</v>
      </c>
      <c r="C3206" s="62">
        <v>0.98155224761050208</v>
      </c>
      <c r="D3206" s="62">
        <v>0.46248391354692386</v>
      </c>
      <c r="E3206" s="62">
        <v>0.49477180222445782</v>
      </c>
      <c r="F3206" s="62">
        <v>0.75002212497515575</v>
      </c>
      <c r="G3206" s="62">
        <v>0.82723779648400919</v>
      </c>
      <c r="H3206" s="62">
        <v>0.29186926252987744</v>
      </c>
      <c r="I3206" s="62">
        <v>0.17035920969046192</v>
      </c>
      <c r="J3206" s="62">
        <v>0.10273596781658612</v>
      </c>
      <c r="K3206" s="62"/>
      <c r="L3206" s="65">
        <f t="shared" si="451"/>
        <v>0.24051567580755473</v>
      </c>
      <c r="M3206" s="65">
        <f t="shared" si="452"/>
        <v>0.11332522673923014</v>
      </c>
      <c r="N3206" s="65">
        <f t="shared" si="453"/>
        <v>0.12123692312073316</v>
      </c>
      <c r="O3206" s="65">
        <f t="shared" si="454"/>
        <v>0.18378245141628033</v>
      </c>
      <c r="P3206" s="65">
        <f t="shared" si="455"/>
        <v>0.20270307378874886</v>
      </c>
      <c r="Q3206" s="65">
        <f t="shared" si="456"/>
        <v>7.1518488288034962E-2</v>
      </c>
      <c r="R3206" s="65">
        <f t="shared" si="457"/>
        <v>4.174414612007657E-2</v>
      </c>
      <c r="S3206" s="65">
        <f t="shared" si="458"/>
        <v>2.5174014719341387E-2</v>
      </c>
      <c r="T3206" s="66">
        <f>(L3206*'Football Field'!$F$4)+(M3206*'Football Field'!$F$5)+(N3206*'Football Field'!$F$6)+(O3206*'Football Field'!$F$7)+(P3206*'Football Field'!$F$8)+(Q3206*'Football Field'!$F$9)+(R3206*'Football Field'!$F$10)+(S3206*'Football Field'!$F$11)</f>
        <v>133546072.80538039</v>
      </c>
    </row>
    <row r="3207" spans="2:20" x14ac:dyDescent="0.3">
      <c r="B3207" s="62">
        <f t="shared" si="450"/>
        <v>3180</v>
      </c>
      <c r="C3207" s="62">
        <v>0.38395985673803112</v>
      </c>
      <c r="D3207" s="62">
        <v>0.89898684958942476</v>
      </c>
      <c r="E3207" s="62">
        <v>0.3600669101702455</v>
      </c>
      <c r="F3207" s="62">
        <v>0.99432326762955447</v>
      </c>
      <c r="G3207" s="62">
        <v>5.7373357297768601E-2</v>
      </c>
      <c r="H3207" s="62">
        <v>0.74263103131025499</v>
      </c>
      <c r="I3207" s="62">
        <v>0.79990032782364939</v>
      </c>
      <c r="J3207" s="62">
        <v>0.95307635344211938</v>
      </c>
      <c r="K3207" s="62"/>
      <c r="L3207" s="65">
        <f t="shared" si="451"/>
        <v>7.3976172585351704E-2</v>
      </c>
      <c r="M3207" s="65">
        <f t="shared" si="452"/>
        <v>0.17320458159917254</v>
      </c>
      <c r="N3207" s="65">
        <f t="shared" si="453"/>
        <v>6.9372804009565844E-2</v>
      </c>
      <c r="O3207" s="65">
        <f t="shared" si="454"/>
        <v>0.19157270834690635</v>
      </c>
      <c r="P3207" s="65">
        <f t="shared" si="455"/>
        <v>1.1053919587631685E-2</v>
      </c>
      <c r="Q3207" s="65">
        <f t="shared" si="456"/>
        <v>0.14308006520829514</v>
      </c>
      <c r="R3207" s="65">
        <f t="shared" si="457"/>
        <v>0.1541139357767152</v>
      </c>
      <c r="S3207" s="65">
        <f t="shared" si="458"/>
        <v>0.18362581288636154</v>
      </c>
      <c r="T3207" s="66">
        <f>(L3207*'Football Field'!$F$4)+(M3207*'Football Field'!$F$5)+(N3207*'Football Field'!$F$6)+(O3207*'Football Field'!$F$7)+(P3207*'Football Field'!$F$8)+(Q3207*'Football Field'!$F$9)+(R3207*'Football Field'!$F$10)+(S3207*'Football Field'!$F$11)</f>
        <v>133964509.52712926</v>
      </c>
    </row>
    <row r="3208" spans="2:20" x14ac:dyDescent="0.3">
      <c r="B3208" s="62">
        <f t="shared" si="450"/>
        <v>3181</v>
      </c>
      <c r="C3208" s="62">
        <v>0.58093666039157599</v>
      </c>
      <c r="D3208" s="62">
        <v>0.66390439679744673</v>
      </c>
      <c r="E3208" s="62">
        <v>0.35065010003703889</v>
      </c>
      <c r="F3208" s="62">
        <v>0.17017013056737729</v>
      </c>
      <c r="G3208" s="62">
        <v>0.95744085055699379</v>
      </c>
      <c r="H3208" s="62">
        <v>0.51978000078053355</v>
      </c>
      <c r="I3208" s="62">
        <v>0.52589549817155912</v>
      </c>
      <c r="J3208" s="62">
        <v>0.16261855937284087</v>
      </c>
      <c r="K3208" s="62"/>
      <c r="L3208" s="65">
        <f t="shared" si="451"/>
        <v>0.14776853599310399</v>
      </c>
      <c r="M3208" s="65">
        <f t="shared" si="452"/>
        <v>0.16887242180243389</v>
      </c>
      <c r="N3208" s="65">
        <f t="shared" si="453"/>
        <v>8.919225702399837E-2</v>
      </c>
      <c r="O3208" s="65">
        <f t="shared" si="454"/>
        <v>4.3284910005072438E-2</v>
      </c>
      <c r="P3208" s="65">
        <f t="shared" si="455"/>
        <v>0.24353710556231029</v>
      </c>
      <c r="Q3208" s="65">
        <f t="shared" si="456"/>
        <v>0.13221257150833385</v>
      </c>
      <c r="R3208" s="65">
        <f t="shared" si="457"/>
        <v>0.13376812507889416</v>
      </c>
      <c r="S3208" s="65">
        <f t="shared" si="458"/>
        <v>4.1364073025853071E-2</v>
      </c>
      <c r="T3208" s="66">
        <f>(L3208*'Football Field'!$F$4)+(M3208*'Football Field'!$F$5)+(N3208*'Football Field'!$F$6)+(O3208*'Football Field'!$F$7)+(P3208*'Football Field'!$F$8)+(Q3208*'Football Field'!$F$9)+(R3208*'Football Field'!$F$10)+(S3208*'Football Field'!$F$11)</f>
        <v>148223164.93551391</v>
      </c>
    </row>
    <row r="3209" spans="2:20" x14ac:dyDescent="0.3">
      <c r="B3209" s="62">
        <f t="shared" si="450"/>
        <v>3182</v>
      </c>
      <c r="C3209" s="62">
        <v>0.6188766006437455</v>
      </c>
      <c r="D3209" s="62">
        <v>0.74914177246288172</v>
      </c>
      <c r="E3209" s="62">
        <v>0.8806283161657017</v>
      </c>
      <c r="F3209" s="62">
        <v>0.32259832449540826</v>
      </c>
      <c r="G3209" s="62">
        <v>0.10004819621257988</v>
      </c>
      <c r="H3209" s="62">
        <v>7.7463932534886815E-2</v>
      </c>
      <c r="I3209" s="62">
        <v>0.59392339034509378</v>
      </c>
      <c r="J3209" s="62">
        <v>0.9096497016539431</v>
      </c>
      <c r="K3209" s="62"/>
      <c r="L3209" s="65">
        <f t="shared" si="451"/>
        <v>0.14553822645772055</v>
      </c>
      <c r="M3209" s="65">
        <f t="shared" si="452"/>
        <v>0.17617205888254794</v>
      </c>
      <c r="N3209" s="65">
        <f t="shared" si="453"/>
        <v>0.20709311544480719</v>
      </c>
      <c r="O3209" s="65">
        <f t="shared" si="454"/>
        <v>7.5863892666901453E-2</v>
      </c>
      <c r="P3209" s="65">
        <f t="shared" si="455"/>
        <v>2.3527851952920762E-2</v>
      </c>
      <c r="Q3209" s="65">
        <f t="shared" si="456"/>
        <v>1.8216819546644596E-2</v>
      </c>
      <c r="R3209" s="65">
        <f t="shared" si="457"/>
        <v>0.13967010029571231</v>
      </c>
      <c r="S3209" s="65">
        <f t="shared" si="458"/>
        <v>0.21391793475274523</v>
      </c>
      <c r="T3209" s="66">
        <f>(L3209*'Football Field'!$F$4)+(M3209*'Football Field'!$F$5)+(N3209*'Football Field'!$F$6)+(O3209*'Football Field'!$F$7)+(P3209*'Football Field'!$F$8)+(Q3209*'Football Field'!$F$9)+(R3209*'Football Field'!$F$10)+(S3209*'Football Field'!$F$11)</f>
        <v>135646891.20311734</v>
      </c>
    </row>
    <row r="3210" spans="2:20" x14ac:dyDescent="0.3">
      <c r="B3210" s="62">
        <f t="shared" si="450"/>
        <v>3183</v>
      </c>
      <c r="C3210" s="62">
        <v>0.77773940113372853</v>
      </c>
      <c r="D3210" s="62">
        <v>0.57579080423168061</v>
      </c>
      <c r="E3210" s="62">
        <v>0.85196645298980023</v>
      </c>
      <c r="F3210" s="62">
        <v>0.45006497989986016</v>
      </c>
      <c r="G3210" s="62">
        <v>8.0011282725184096E-2</v>
      </c>
      <c r="H3210" s="62">
        <v>0.55902765941149335</v>
      </c>
      <c r="I3210" s="62">
        <v>0.89452542349722031</v>
      </c>
      <c r="J3210" s="62">
        <v>0.24417240728523715</v>
      </c>
      <c r="K3210" s="62"/>
      <c r="L3210" s="65">
        <f t="shared" si="451"/>
        <v>0.17543132200923425</v>
      </c>
      <c r="M3210" s="65">
        <f t="shared" si="452"/>
        <v>0.12987864809199173</v>
      </c>
      <c r="N3210" s="65">
        <f t="shared" si="453"/>
        <v>0.19217439792512145</v>
      </c>
      <c r="O3210" s="65">
        <f t="shared" si="454"/>
        <v>0.10151921620377813</v>
      </c>
      <c r="P3210" s="65">
        <f t="shared" si="455"/>
        <v>1.8047799923306379E-2</v>
      </c>
      <c r="Q3210" s="65">
        <f t="shared" si="456"/>
        <v>0.12609745782112355</v>
      </c>
      <c r="R3210" s="65">
        <f t="shared" si="457"/>
        <v>0.2017742413284325</v>
      </c>
      <c r="S3210" s="65">
        <f t="shared" si="458"/>
        <v>5.5076916697011959E-2</v>
      </c>
      <c r="T3210" s="66">
        <f>(L3210*'Football Field'!$F$4)+(M3210*'Football Field'!$F$5)+(N3210*'Football Field'!$F$6)+(O3210*'Football Field'!$F$7)+(P3210*'Football Field'!$F$8)+(Q3210*'Football Field'!$F$9)+(R3210*'Football Field'!$F$10)+(S3210*'Football Field'!$F$11)</f>
        <v>142382200.83242199</v>
      </c>
    </row>
    <row r="3211" spans="2:20" x14ac:dyDescent="0.3">
      <c r="B3211" s="62">
        <f t="shared" si="450"/>
        <v>3184</v>
      </c>
      <c r="C3211" s="62">
        <v>8.7154467258085289E-2</v>
      </c>
      <c r="D3211" s="62">
        <v>0.68969392697667398</v>
      </c>
      <c r="E3211" s="62">
        <v>0.81202351731114297</v>
      </c>
      <c r="F3211" s="62">
        <v>0.58177388492826032</v>
      </c>
      <c r="G3211" s="62">
        <v>0.31368249594661235</v>
      </c>
      <c r="H3211" s="62">
        <v>0.73455444159193295</v>
      </c>
      <c r="I3211" s="62">
        <v>0.40124899411420956</v>
      </c>
      <c r="J3211" s="62">
        <v>0.36860010995662318</v>
      </c>
      <c r="K3211" s="62"/>
      <c r="L3211" s="65">
        <f t="shared" si="451"/>
        <v>2.1850169626835645E-2</v>
      </c>
      <c r="M3211" s="65">
        <f t="shared" si="452"/>
        <v>0.17291057784121436</v>
      </c>
      <c r="N3211" s="65">
        <f t="shared" si="453"/>
        <v>0.20357937065563542</v>
      </c>
      <c r="O3211" s="65">
        <f t="shared" si="454"/>
        <v>0.14585434883679327</v>
      </c>
      <c r="P3211" s="65">
        <f t="shared" si="455"/>
        <v>7.8642162140768745E-2</v>
      </c>
      <c r="Q3211" s="65">
        <f t="shared" si="456"/>
        <v>0.18415738921793828</v>
      </c>
      <c r="R3211" s="65">
        <f t="shared" si="457"/>
        <v>0.1005956304916695</v>
      </c>
      <c r="S3211" s="65">
        <f t="shared" si="458"/>
        <v>9.241035118914484E-2</v>
      </c>
      <c r="T3211" s="66">
        <f>(L3211*'Football Field'!$F$4)+(M3211*'Football Field'!$F$5)+(N3211*'Football Field'!$F$6)+(O3211*'Football Field'!$F$7)+(P3211*'Football Field'!$F$8)+(Q3211*'Football Field'!$F$9)+(R3211*'Football Field'!$F$10)+(S3211*'Football Field'!$F$11)</f>
        <v>134809258.91650644</v>
      </c>
    </row>
    <row r="3212" spans="2:20" x14ac:dyDescent="0.3">
      <c r="B3212" s="62">
        <f t="shared" si="450"/>
        <v>3185</v>
      </c>
      <c r="C3212" s="62">
        <v>3.7294980702818115E-2</v>
      </c>
      <c r="D3212" s="62">
        <v>0.93356457886223609</v>
      </c>
      <c r="E3212" s="62">
        <v>0.19211996103509799</v>
      </c>
      <c r="F3212" s="62">
        <v>0.81880864990187019</v>
      </c>
      <c r="G3212" s="62">
        <v>6.4115664531942729E-2</v>
      </c>
      <c r="H3212" s="62">
        <v>2.7924621732586474E-2</v>
      </c>
      <c r="I3212" s="62">
        <v>0.3279750141137554</v>
      </c>
      <c r="J3212" s="62">
        <v>1.0702252640497623E-3</v>
      </c>
      <c r="K3212" s="62"/>
      <c r="L3212" s="65">
        <f t="shared" si="451"/>
        <v>1.5520990871331072E-2</v>
      </c>
      <c r="M3212" s="65">
        <f t="shared" si="452"/>
        <v>0.38852003763669757</v>
      </c>
      <c r="N3212" s="65">
        <f t="shared" si="453"/>
        <v>7.9954248674565395E-2</v>
      </c>
      <c r="O3212" s="65">
        <f t="shared" si="454"/>
        <v>0.34076225113942854</v>
      </c>
      <c r="P3212" s="65">
        <f t="shared" si="455"/>
        <v>2.6682910814173257E-2</v>
      </c>
      <c r="Q3212" s="65">
        <f t="shared" si="456"/>
        <v>1.1621343967181558E-2</v>
      </c>
      <c r="R3212" s="65">
        <f t="shared" si="457"/>
        <v>0.13649282300606272</v>
      </c>
      <c r="S3212" s="65">
        <f t="shared" si="458"/>
        <v>4.4539389055989176E-4</v>
      </c>
      <c r="T3212" s="66">
        <f>(L3212*'Football Field'!$F$4)+(M3212*'Football Field'!$F$5)+(N3212*'Football Field'!$F$6)+(O3212*'Football Field'!$F$7)+(P3212*'Football Field'!$F$8)+(Q3212*'Football Field'!$F$9)+(R3212*'Football Field'!$F$10)+(S3212*'Football Field'!$F$11)</f>
        <v>132312678.22686748</v>
      </c>
    </row>
    <row r="3213" spans="2:20" x14ac:dyDescent="0.3">
      <c r="B3213" s="62">
        <f t="shared" si="450"/>
        <v>3186</v>
      </c>
      <c r="C3213" s="62">
        <v>0.39965834403000533</v>
      </c>
      <c r="D3213" s="62">
        <v>1.83953253078738E-2</v>
      </c>
      <c r="E3213" s="62">
        <v>0.95123038540406191</v>
      </c>
      <c r="F3213" s="62">
        <v>0.39225047665380341</v>
      </c>
      <c r="G3213" s="62">
        <v>0.64579481234754132</v>
      </c>
      <c r="H3213" s="62">
        <v>2.743581407628648E-2</v>
      </c>
      <c r="I3213" s="62">
        <v>0.81969855357666976</v>
      </c>
      <c r="J3213" s="62">
        <v>0.77997733135367475</v>
      </c>
      <c r="K3213" s="62"/>
      <c r="L3213" s="65">
        <f t="shared" si="451"/>
        <v>9.9061639467556598E-2</v>
      </c>
      <c r="M3213" s="65">
        <f t="shared" si="452"/>
        <v>4.5595722215177933E-3</v>
      </c>
      <c r="N3213" s="65">
        <f t="shared" si="453"/>
        <v>0.23577749069191836</v>
      </c>
      <c r="O3213" s="65">
        <f t="shared" si="454"/>
        <v>9.7225482414396977E-2</v>
      </c>
      <c r="P3213" s="65">
        <f t="shared" si="455"/>
        <v>0.16007045474318318</v>
      </c>
      <c r="Q3213" s="65">
        <f t="shared" si="456"/>
        <v>6.8004002997118888E-3</v>
      </c>
      <c r="R3213" s="65">
        <f t="shared" si="457"/>
        <v>0.20317524655607677</v>
      </c>
      <c r="S3213" s="65">
        <f t="shared" si="458"/>
        <v>0.19332971360563844</v>
      </c>
      <c r="T3213" s="66">
        <f>(L3213*'Football Field'!$F$4)+(M3213*'Football Field'!$F$5)+(N3213*'Football Field'!$F$6)+(O3213*'Football Field'!$F$7)+(P3213*'Football Field'!$F$8)+(Q3213*'Football Field'!$F$9)+(R3213*'Football Field'!$F$10)+(S3213*'Football Field'!$F$11)</f>
        <v>157171314.27522498</v>
      </c>
    </row>
    <row r="3214" spans="2:20" x14ac:dyDescent="0.3">
      <c r="B3214" s="62">
        <f t="shared" si="450"/>
        <v>3187</v>
      </c>
      <c r="C3214" s="62">
        <v>0.35164520989308179</v>
      </c>
      <c r="D3214" s="62">
        <v>0.61592215578831377</v>
      </c>
      <c r="E3214" s="62">
        <v>0.20601242714074497</v>
      </c>
      <c r="F3214" s="62">
        <v>3.8487290494920168E-2</v>
      </c>
      <c r="G3214" s="62">
        <v>0.44553660082261659</v>
      </c>
      <c r="H3214" s="62">
        <v>0.23426879639174758</v>
      </c>
      <c r="I3214" s="62">
        <v>2.0026593472332488E-2</v>
      </c>
      <c r="J3214" s="62">
        <v>0.28460320161088004</v>
      </c>
      <c r="K3214" s="62"/>
      <c r="L3214" s="65">
        <f t="shared" si="451"/>
        <v>0.16009325999659274</v>
      </c>
      <c r="M3214" s="65">
        <f t="shared" si="452"/>
        <v>0.28041043372739644</v>
      </c>
      <c r="N3214" s="65">
        <f t="shared" si="453"/>
        <v>9.3791128480892383E-2</v>
      </c>
      <c r="O3214" s="65">
        <f t="shared" si="454"/>
        <v>1.7522080865657395E-2</v>
      </c>
      <c r="P3214" s="65">
        <f t="shared" si="455"/>
        <v>0.20283912553559458</v>
      </c>
      <c r="Q3214" s="65">
        <f t="shared" si="456"/>
        <v>0.10665538524251844</v>
      </c>
      <c r="R3214" s="65">
        <f t="shared" si="457"/>
        <v>9.1174927040439946E-3</v>
      </c>
      <c r="S3214" s="65">
        <f t="shared" si="458"/>
        <v>0.12957109344730397</v>
      </c>
      <c r="T3214" s="66">
        <f>(L3214*'Football Field'!$F$4)+(M3214*'Football Field'!$F$5)+(N3214*'Football Field'!$F$6)+(O3214*'Football Field'!$F$7)+(P3214*'Football Field'!$F$8)+(Q3214*'Football Field'!$F$9)+(R3214*'Football Field'!$F$10)+(S3214*'Football Field'!$F$11)</f>
        <v>127789796.34937385</v>
      </c>
    </row>
    <row r="3215" spans="2:20" x14ac:dyDescent="0.3">
      <c r="B3215" s="62">
        <f t="shared" si="450"/>
        <v>3188</v>
      </c>
      <c r="C3215" s="62">
        <v>0.8662781933450221</v>
      </c>
      <c r="D3215" s="62">
        <v>0.6115298046080927</v>
      </c>
      <c r="E3215" s="62">
        <v>0.68970651273920525</v>
      </c>
      <c r="F3215" s="62">
        <v>0.69747647786028344</v>
      </c>
      <c r="G3215" s="62">
        <v>0.58205511225393891</v>
      </c>
      <c r="H3215" s="62">
        <v>0.92637338909289146</v>
      </c>
      <c r="I3215" s="62">
        <v>0.78527413928641132</v>
      </c>
      <c r="J3215" s="62">
        <v>0.50750425335505622</v>
      </c>
      <c r="K3215" s="62"/>
      <c r="L3215" s="65">
        <f t="shared" si="451"/>
        <v>0.15288527003517846</v>
      </c>
      <c r="M3215" s="65">
        <f t="shared" si="452"/>
        <v>0.10792595269084805</v>
      </c>
      <c r="N3215" s="65">
        <f t="shared" si="453"/>
        <v>0.12172298374265729</v>
      </c>
      <c r="O3215" s="65">
        <f t="shared" si="454"/>
        <v>0.12309426749979883</v>
      </c>
      <c r="P3215" s="65">
        <f t="shared" si="455"/>
        <v>0.10272410606191662</v>
      </c>
      <c r="Q3215" s="65">
        <f t="shared" si="456"/>
        <v>0.16349118197006501</v>
      </c>
      <c r="R3215" s="65">
        <f t="shared" si="457"/>
        <v>0.13858925430508787</v>
      </c>
      <c r="S3215" s="65">
        <f t="shared" si="458"/>
        <v>8.9566983694447919E-2</v>
      </c>
      <c r="T3215" s="66">
        <f>(L3215*'Football Field'!$F$4)+(M3215*'Football Field'!$F$5)+(N3215*'Football Field'!$F$6)+(O3215*'Football Field'!$F$7)+(P3215*'Football Field'!$F$8)+(Q3215*'Football Field'!$F$9)+(R3215*'Football Field'!$F$10)+(S3215*'Football Field'!$F$11)</f>
        <v>139309187.61909321</v>
      </c>
    </row>
    <row r="3216" spans="2:20" x14ac:dyDescent="0.3">
      <c r="B3216" s="62">
        <f t="shared" si="450"/>
        <v>3189</v>
      </c>
      <c r="C3216" s="62">
        <v>0.40228283602859216</v>
      </c>
      <c r="D3216" s="62">
        <v>0.96683156266758552</v>
      </c>
      <c r="E3216" s="62">
        <v>0.2559219119641829</v>
      </c>
      <c r="F3216" s="62">
        <v>0.52730535109313426</v>
      </c>
      <c r="G3216" s="62">
        <v>0.28609573758350682</v>
      </c>
      <c r="H3216" s="62">
        <v>0.82717895565438326</v>
      </c>
      <c r="I3216" s="62">
        <v>0.32307717491616161</v>
      </c>
      <c r="J3216" s="62">
        <v>0.91915294182424012</v>
      </c>
      <c r="K3216" s="62"/>
      <c r="L3216" s="65">
        <f t="shared" si="451"/>
        <v>8.924058051916009E-2</v>
      </c>
      <c r="M3216" s="65">
        <f t="shared" si="452"/>
        <v>0.21447748248093207</v>
      </c>
      <c r="N3216" s="65">
        <f t="shared" si="453"/>
        <v>5.677254395619756E-2</v>
      </c>
      <c r="O3216" s="65">
        <f t="shared" si="454"/>
        <v>0.11697500223217643</v>
      </c>
      <c r="P3216" s="65">
        <f t="shared" si="455"/>
        <v>6.3466167132705614E-2</v>
      </c>
      <c r="Q3216" s="65">
        <f t="shared" si="456"/>
        <v>0.18349758822567103</v>
      </c>
      <c r="R3216" s="65">
        <f t="shared" si="457"/>
        <v>7.1669959689653007E-2</v>
      </c>
      <c r="S3216" s="65">
        <f t="shared" si="458"/>
        <v>0.2039006757635044</v>
      </c>
      <c r="T3216" s="66">
        <f>(L3216*'Football Field'!$F$4)+(M3216*'Football Field'!$F$5)+(N3216*'Football Field'!$F$6)+(O3216*'Football Field'!$F$7)+(P3216*'Football Field'!$F$8)+(Q3216*'Football Field'!$F$9)+(R3216*'Football Field'!$F$10)+(S3216*'Football Field'!$F$11)</f>
        <v>125909633.1962733</v>
      </c>
    </row>
    <row r="3217" spans="2:20" x14ac:dyDescent="0.3">
      <c r="B3217" s="62">
        <f t="shared" si="450"/>
        <v>3190</v>
      </c>
      <c r="C3217" s="62">
        <v>0.98454670436327363</v>
      </c>
      <c r="D3217" s="62">
        <v>0.85526693506989315</v>
      </c>
      <c r="E3217" s="62">
        <v>0.79815831820472061</v>
      </c>
      <c r="F3217" s="62">
        <v>2.3503486889693059E-2</v>
      </c>
      <c r="G3217" s="62">
        <v>0.44228003011430994</v>
      </c>
      <c r="H3217" s="62">
        <v>0.35299065612739222</v>
      </c>
      <c r="I3217" s="62">
        <v>0.3587374065214527</v>
      </c>
      <c r="J3217" s="62">
        <v>0.61070106628319154</v>
      </c>
      <c r="K3217" s="62"/>
      <c r="L3217" s="65">
        <f t="shared" si="451"/>
        <v>0.22243688244911897</v>
      </c>
      <c r="M3217" s="65">
        <f t="shared" si="452"/>
        <v>0.19322893454992981</v>
      </c>
      <c r="N3217" s="65">
        <f t="shared" si="453"/>
        <v>0.18032648650945265</v>
      </c>
      <c r="O3217" s="65">
        <f t="shared" si="454"/>
        <v>5.310100909644652E-3</v>
      </c>
      <c r="P3217" s="65">
        <f t="shared" si="455"/>
        <v>9.9923539058264899E-2</v>
      </c>
      <c r="Q3217" s="65">
        <f t="shared" si="456"/>
        <v>7.9750549907559129E-2</v>
      </c>
      <c r="R3217" s="65">
        <f t="shared" si="457"/>
        <v>8.1048902983348214E-2</v>
      </c>
      <c r="S3217" s="65">
        <f t="shared" si="458"/>
        <v>0.13797460363268185</v>
      </c>
      <c r="T3217" s="66">
        <f>(L3217*'Football Field'!$F$4)+(M3217*'Football Field'!$F$5)+(N3217*'Football Field'!$F$6)+(O3217*'Football Field'!$F$7)+(P3217*'Football Field'!$F$8)+(Q3217*'Football Field'!$F$9)+(R3217*'Football Field'!$F$10)+(S3217*'Football Field'!$F$11)</f>
        <v>131558469.1650047</v>
      </c>
    </row>
    <row r="3218" spans="2:20" x14ac:dyDescent="0.3">
      <c r="B3218" s="62">
        <f t="shared" si="450"/>
        <v>3191</v>
      </c>
      <c r="C3218" s="62">
        <v>1.4901822564816647E-2</v>
      </c>
      <c r="D3218" s="62">
        <v>0.52949008449995416</v>
      </c>
      <c r="E3218" s="62">
        <v>0.11714217194128362</v>
      </c>
      <c r="F3218" s="62">
        <v>0.85981162311160297</v>
      </c>
      <c r="G3218" s="62">
        <v>0.76825561782109175</v>
      </c>
      <c r="H3218" s="62">
        <v>0.29371547639877216</v>
      </c>
      <c r="I3218" s="62">
        <v>0.13582434617194949</v>
      </c>
      <c r="J3218" s="62">
        <v>0.66603175680757454</v>
      </c>
      <c r="K3218" s="62"/>
      <c r="L3218" s="65">
        <f t="shared" si="451"/>
        <v>4.4020860995971781E-3</v>
      </c>
      <c r="M3218" s="65">
        <f t="shared" si="452"/>
        <v>0.15641448760468868</v>
      </c>
      <c r="N3218" s="65">
        <f t="shared" si="453"/>
        <v>3.4604487104607534E-2</v>
      </c>
      <c r="O3218" s="65">
        <f t="shared" si="454"/>
        <v>0.25399341442354945</v>
      </c>
      <c r="P3218" s="65">
        <f t="shared" si="455"/>
        <v>0.22694723155088659</v>
      </c>
      <c r="Q3218" s="65">
        <f t="shared" si="456"/>
        <v>8.6765280573417342E-2</v>
      </c>
      <c r="R3218" s="65">
        <f t="shared" si="457"/>
        <v>4.0123311337908876E-2</v>
      </c>
      <c r="S3218" s="65">
        <f t="shared" si="458"/>
        <v>0.19674970130534411</v>
      </c>
      <c r="T3218" s="66">
        <f>(L3218*'Football Field'!$F$4)+(M3218*'Football Field'!$F$5)+(N3218*'Football Field'!$F$6)+(O3218*'Football Field'!$F$7)+(P3218*'Football Field'!$F$8)+(Q3218*'Football Field'!$F$9)+(R3218*'Football Field'!$F$10)+(S3218*'Football Field'!$F$11)</f>
        <v>135866961.36874545</v>
      </c>
    </row>
    <row r="3219" spans="2:20" x14ac:dyDescent="0.3">
      <c r="B3219" s="62">
        <f t="shared" si="450"/>
        <v>3192</v>
      </c>
      <c r="C3219" s="62">
        <v>0.77522266027299891</v>
      </c>
      <c r="D3219" s="62">
        <v>0.350914334249535</v>
      </c>
      <c r="E3219" s="62">
        <v>0.17833831509319908</v>
      </c>
      <c r="F3219" s="62">
        <v>0.54452153093573907</v>
      </c>
      <c r="G3219" s="62">
        <v>0.33073754411331258</v>
      </c>
      <c r="H3219" s="62">
        <v>0.81297365026750268</v>
      </c>
      <c r="I3219" s="62">
        <v>0.79667094439700781</v>
      </c>
      <c r="J3219" s="62">
        <v>0.53132349056344053</v>
      </c>
      <c r="K3219" s="62"/>
      <c r="L3219" s="65">
        <f t="shared" si="451"/>
        <v>0.17942051452856558</v>
      </c>
      <c r="M3219" s="65">
        <f t="shared" si="452"/>
        <v>8.1216963374533546E-2</v>
      </c>
      <c r="N3219" s="65">
        <f t="shared" si="453"/>
        <v>4.1275305655940349E-2</v>
      </c>
      <c r="O3219" s="65">
        <f t="shared" si="454"/>
        <v>0.12602615772088957</v>
      </c>
      <c r="P3219" s="65">
        <f t="shared" si="455"/>
        <v>7.6547169451712638E-2</v>
      </c>
      <c r="Q3219" s="65">
        <f t="shared" si="456"/>
        <v>0.18815774886894382</v>
      </c>
      <c r="R3219" s="65">
        <f t="shared" si="457"/>
        <v>0.18438458791095275</v>
      </c>
      <c r="S3219" s="65">
        <f t="shared" si="458"/>
        <v>0.12297155248846166</v>
      </c>
      <c r="T3219" s="66">
        <f>(L3219*'Football Field'!$F$4)+(M3219*'Football Field'!$F$5)+(N3219*'Football Field'!$F$6)+(O3219*'Football Field'!$F$7)+(P3219*'Football Field'!$F$8)+(Q3219*'Football Field'!$F$9)+(R3219*'Football Field'!$F$10)+(S3219*'Football Field'!$F$11)</f>
        <v>141651245.51941219</v>
      </c>
    </row>
    <row r="3220" spans="2:20" x14ac:dyDescent="0.3">
      <c r="B3220" s="62">
        <f t="shared" si="450"/>
        <v>3193</v>
      </c>
      <c r="C3220" s="62">
        <v>0.77666938101524308</v>
      </c>
      <c r="D3220" s="62">
        <v>1.713187716251785E-2</v>
      </c>
      <c r="E3220" s="62">
        <v>0.13993989989063493</v>
      </c>
      <c r="F3220" s="62">
        <v>0.1614036097072955</v>
      </c>
      <c r="G3220" s="62">
        <v>0.78839301689127961</v>
      </c>
      <c r="H3220" s="62">
        <v>0.90135502044904647</v>
      </c>
      <c r="I3220" s="62">
        <v>7.0006505662721596E-2</v>
      </c>
      <c r="J3220" s="62">
        <v>0.84767439942379907</v>
      </c>
      <c r="K3220" s="62"/>
      <c r="L3220" s="65">
        <f t="shared" si="451"/>
        <v>0.20976473172569404</v>
      </c>
      <c r="M3220" s="65">
        <f t="shared" si="452"/>
        <v>4.6270185291140903E-3</v>
      </c>
      <c r="N3220" s="65">
        <f t="shared" si="453"/>
        <v>3.7795304251479693E-2</v>
      </c>
      <c r="O3220" s="65">
        <f t="shared" si="454"/>
        <v>4.3592274547443487E-2</v>
      </c>
      <c r="P3220" s="65">
        <f t="shared" si="455"/>
        <v>0.21293107945936152</v>
      </c>
      <c r="Q3220" s="65">
        <f t="shared" si="456"/>
        <v>0.24344012867734119</v>
      </c>
      <c r="R3220" s="65">
        <f t="shared" si="457"/>
        <v>1.8907525181691007E-2</v>
      </c>
      <c r="S3220" s="65">
        <f t="shared" si="458"/>
        <v>0.22894193762787496</v>
      </c>
      <c r="T3220" s="66">
        <f>(L3220*'Football Field'!$F$4)+(M3220*'Football Field'!$F$5)+(N3220*'Football Field'!$F$6)+(O3220*'Football Field'!$F$7)+(P3220*'Football Field'!$F$8)+(Q3220*'Football Field'!$F$9)+(R3220*'Football Field'!$F$10)+(S3220*'Football Field'!$F$11)</f>
        <v>130106560.28566518</v>
      </c>
    </row>
    <row r="3221" spans="2:20" x14ac:dyDescent="0.3">
      <c r="B3221" s="62">
        <f t="shared" si="450"/>
        <v>3194</v>
      </c>
      <c r="C3221" s="62">
        <v>0.86295710668018755</v>
      </c>
      <c r="D3221" s="62">
        <v>0.23537175868596061</v>
      </c>
      <c r="E3221" s="62">
        <v>0.43961222926405896</v>
      </c>
      <c r="F3221" s="62">
        <v>0.42599536964560214</v>
      </c>
      <c r="G3221" s="62">
        <v>0.34608175624773763</v>
      </c>
      <c r="H3221" s="62">
        <v>0.96686597402836738</v>
      </c>
      <c r="I3221" s="62">
        <v>0.65872196795038773</v>
      </c>
      <c r="J3221" s="62">
        <v>0.12166352988637541</v>
      </c>
      <c r="K3221" s="62"/>
      <c r="L3221" s="65">
        <f t="shared" si="451"/>
        <v>0.21269404602288841</v>
      </c>
      <c r="M3221" s="65">
        <f t="shared" si="452"/>
        <v>5.8012352279048982E-2</v>
      </c>
      <c r="N3221" s="65">
        <f t="shared" si="453"/>
        <v>0.10835173961660943</v>
      </c>
      <c r="O3221" s="65">
        <f t="shared" si="454"/>
        <v>0.10499557632186921</v>
      </c>
      <c r="P3221" s="65">
        <f t="shared" si="455"/>
        <v>8.5299174688085733E-2</v>
      </c>
      <c r="Q3221" s="65">
        <f t="shared" si="456"/>
        <v>0.23830458592441625</v>
      </c>
      <c r="R3221" s="65">
        <f t="shared" si="457"/>
        <v>0.16235597283220574</v>
      </c>
      <c r="S3221" s="65">
        <f t="shared" si="458"/>
        <v>2.9986552314876368E-2</v>
      </c>
      <c r="T3221" s="66">
        <f>(L3221*'Football Field'!$F$4)+(M3221*'Football Field'!$F$5)+(N3221*'Football Field'!$F$6)+(O3221*'Football Field'!$F$7)+(P3221*'Football Field'!$F$8)+(Q3221*'Football Field'!$F$9)+(R3221*'Football Field'!$F$10)+(S3221*'Football Field'!$F$11)</f>
        <v>140110439.77540001</v>
      </c>
    </row>
    <row r="3222" spans="2:20" x14ac:dyDescent="0.3">
      <c r="B3222" s="62">
        <f t="shared" si="450"/>
        <v>3195</v>
      </c>
      <c r="C3222" s="62">
        <v>0.25736663540646321</v>
      </c>
      <c r="D3222" s="62">
        <v>5.3309338102013104E-2</v>
      </c>
      <c r="E3222" s="62">
        <v>0.7753756014317762</v>
      </c>
      <c r="F3222" s="62">
        <v>0.60949768439846119</v>
      </c>
      <c r="G3222" s="62">
        <v>0.7067655439117797</v>
      </c>
      <c r="H3222" s="62">
        <v>4.4944904753515091E-2</v>
      </c>
      <c r="I3222" s="62">
        <v>0.57649554519221624</v>
      </c>
      <c r="J3222" s="62">
        <v>0.98481050542939286</v>
      </c>
      <c r="K3222" s="62"/>
      <c r="L3222" s="65">
        <f t="shared" si="451"/>
        <v>6.4204169496948529E-2</v>
      </c>
      <c r="M3222" s="65">
        <f t="shared" si="452"/>
        <v>1.3298855828247863E-2</v>
      </c>
      <c r="N3222" s="65">
        <f t="shared" si="453"/>
        <v>0.19342968236540109</v>
      </c>
      <c r="O3222" s="65">
        <f t="shared" si="454"/>
        <v>0.15204881773161541</v>
      </c>
      <c r="P3222" s="65">
        <f t="shared" si="455"/>
        <v>0.17631382057060288</v>
      </c>
      <c r="Q3222" s="65">
        <f t="shared" si="456"/>
        <v>1.1212215904604486E-2</v>
      </c>
      <c r="R3222" s="65">
        <f t="shared" si="457"/>
        <v>0.14381591319830919</v>
      </c>
      <c r="S3222" s="65">
        <f t="shared" si="458"/>
        <v>0.24567652490427061</v>
      </c>
      <c r="T3222" s="66">
        <f>(L3222*'Football Field'!$F$4)+(M3222*'Football Field'!$F$5)+(N3222*'Football Field'!$F$6)+(O3222*'Football Field'!$F$7)+(P3222*'Football Field'!$F$8)+(Q3222*'Football Field'!$F$9)+(R3222*'Football Field'!$F$10)+(S3222*'Football Field'!$F$11)</f>
        <v>150090274.10269296</v>
      </c>
    </row>
    <row r="3223" spans="2:20" x14ac:dyDescent="0.3">
      <c r="B3223" s="62">
        <f t="shared" si="450"/>
        <v>3196</v>
      </c>
      <c r="C3223" s="62">
        <v>0.83234972359005743</v>
      </c>
      <c r="D3223" s="62">
        <v>0.85445526429060281</v>
      </c>
      <c r="E3223" s="62">
        <v>0.63392880498318405</v>
      </c>
      <c r="F3223" s="62">
        <v>0.4229311580664864</v>
      </c>
      <c r="G3223" s="62">
        <v>0.71079754375597437</v>
      </c>
      <c r="H3223" s="62">
        <v>0.41443401222251419</v>
      </c>
      <c r="I3223" s="62">
        <v>0.61363332450368202</v>
      </c>
      <c r="J3223" s="62">
        <v>0.5813389049690264</v>
      </c>
      <c r="K3223" s="62"/>
      <c r="L3223" s="65">
        <f t="shared" si="451"/>
        <v>0.16437031979324704</v>
      </c>
      <c r="M3223" s="65">
        <f t="shared" si="452"/>
        <v>0.16873566610282401</v>
      </c>
      <c r="N3223" s="65">
        <f t="shared" si="453"/>
        <v>0.12518665826163744</v>
      </c>
      <c r="O3223" s="65">
        <f t="shared" si="454"/>
        <v>8.3519376208929727E-2</v>
      </c>
      <c r="P3223" s="65">
        <f t="shared" si="455"/>
        <v>0.14036650252192096</v>
      </c>
      <c r="Q3223" s="65">
        <f t="shared" si="456"/>
        <v>8.1841381322742379E-2</v>
      </c>
      <c r="R3223" s="65">
        <f t="shared" si="457"/>
        <v>0.121178758069895</v>
      </c>
      <c r="S3223" s="65">
        <f t="shared" si="458"/>
        <v>0.11480133771880349</v>
      </c>
      <c r="T3223" s="66">
        <f>(L3223*'Football Field'!$F$4)+(M3223*'Football Field'!$F$5)+(N3223*'Football Field'!$F$6)+(O3223*'Football Field'!$F$7)+(P3223*'Football Field'!$F$8)+(Q3223*'Football Field'!$F$9)+(R3223*'Football Field'!$F$10)+(S3223*'Football Field'!$F$11)</f>
        <v>139735058.73710018</v>
      </c>
    </row>
    <row r="3224" spans="2:20" x14ac:dyDescent="0.3">
      <c r="B3224" s="62">
        <f t="shared" si="450"/>
        <v>3197</v>
      </c>
      <c r="C3224" s="62">
        <v>0.12082982719830015</v>
      </c>
      <c r="D3224" s="62">
        <v>0.96755971708169464</v>
      </c>
      <c r="E3224" s="62">
        <v>2.3091159599223587E-2</v>
      </c>
      <c r="F3224" s="62">
        <v>0.69037855294287687</v>
      </c>
      <c r="G3224" s="62">
        <v>0.24299544161563702</v>
      </c>
      <c r="H3224" s="62">
        <v>0.45710213222571661</v>
      </c>
      <c r="I3224" s="62">
        <v>0.14267929276979929</v>
      </c>
      <c r="J3224" s="62">
        <v>0.1367451986526963</v>
      </c>
      <c r="K3224" s="62"/>
      <c r="L3224" s="65">
        <f t="shared" si="451"/>
        <v>4.3442381035219496E-2</v>
      </c>
      <c r="M3224" s="65">
        <f t="shared" si="452"/>
        <v>0.34787021448610894</v>
      </c>
      <c r="N3224" s="65">
        <f t="shared" si="453"/>
        <v>8.3020474092728794E-3</v>
      </c>
      <c r="O3224" s="65">
        <f t="shared" si="454"/>
        <v>0.24821427664766071</v>
      </c>
      <c r="P3224" s="65">
        <f t="shared" si="455"/>
        <v>8.7365022439065798E-2</v>
      </c>
      <c r="Q3224" s="65">
        <f t="shared" si="456"/>
        <v>0.16434356864196711</v>
      </c>
      <c r="R3224" s="65">
        <f t="shared" si="457"/>
        <v>5.1297997738330436E-2</v>
      </c>
      <c r="S3224" s="65">
        <f t="shared" si="458"/>
        <v>4.9164491602374717E-2</v>
      </c>
      <c r="T3224" s="66">
        <f>(L3224*'Football Field'!$F$4)+(M3224*'Football Field'!$F$5)+(N3224*'Football Field'!$F$6)+(O3224*'Football Field'!$F$7)+(P3224*'Football Field'!$F$8)+(Q3224*'Football Field'!$F$9)+(R3224*'Football Field'!$F$10)+(S3224*'Football Field'!$F$11)</f>
        <v>123300981.88902974</v>
      </c>
    </row>
    <row r="3225" spans="2:20" x14ac:dyDescent="0.3">
      <c r="B3225" s="62">
        <f t="shared" si="450"/>
        <v>3198</v>
      </c>
      <c r="C3225" s="62">
        <v>0.98220539563636078</v>
      </c>
      <c r="D3225" s="62">
        <v>0.16433224565228066</v>
      </c>
      <c r="E3225" s="62">
        <v>0.52678295245359819</v>
      </c>
      <c r="F3225" s="62">
        <v>0.11186728293594683</v>
      </c>
      <c r="G3225" s="62">
        <v>0.96652197987096222</v>
      </c>
      <c r="H3225" s="62">
        <v>0.93365767659219756</v>
      </c>
      <c r="I3225" s="62">
        <v>0.95731469211967668</v>
      </c>
      <c r="J3225" s="62">
        <v>0.59427986770215824</v>
      </c>
      <c r="K3225" s="62"/>
      <c r="L3225" s="65">
        <f t="shared" si="451"/>
        <v>0.187552511971804</v>
      </c>
      <c r="M3225" s="65">
        <f t="shared" si="452"/>
        <v>3.1379307838239112E-2</v>
      </c>
      <c r="N3225" s="65">
        <f t="shared" si="453"/>
        <v>0.10058941483678632</v>
      </c>
      <c r="O3225" s="65">
        <f t="shared" si="454"/>
        <v>2.136110228604882E-2</v>
      </c>
      <c r="P3225" s="65">
        <f t="shared" si="455"/>
        <v>0.18455775747730954</v>
      </c>
      <c r="Q3225" s="65">
        <f t="shared" si="456"/>
        <v>0.17828230566089792</v>
      </c>
      <c r="R3225" s="65">
        <f t="shared" si="457"/>
        <v>0.18279962220960211</v>
      </c>
      <c r="S3225" s="65">
        <f t="shared" si="458"/>
        <v>0.11347797771931216</v>
      </c>
      <c r="T3225" s="66">
        <f>(L3225*'Football Field'!$F$4)+(M3225*'Football Field'!$F$5)+(N3225*'Football Field'!$F$6)+(O3225*'Football Field'!$F$7)+(P3225*'Football Field'!$F$8)+(Q3225*'Football Field'!$F$9)+(R3225*'Football Field'!$F$10)+(S3225*'Football Field'!$F$11)</f>
        <v>151141966.80160722</v>
      </c>
    </row>
    <row r="3226" spans="2:20" x14ac:dyDescent="0.3">
      <c r="B3226" s="62">
        <f t="shared" si="450"/>
        <v>3199</v>
      </c>
      <c r="C3226" s="62">
        <v>0.10996832858931471</v>
      </c>
      <c r="D3226" s="62">
        <v>0.83552985604901298</v>
      </c>
      <c r="E3226" s="62">
        <v>0.34048491868053221</v>
      </c>
      <c r="F3226" s="62">
        <v>0.9536375405857056</v>
      </c>
      <c r="G3226" s="62">
        <v>0.42038332841737047</v>
      </c>
      <c r="H3226" s="62">
        <v>0.92513221706119331</v>
      </c>
      <c r="I3226" s="62">
        <v>0.9188059594507989</v>
      </c>
      <c r="J3226" s="62">
        <v>6.9836866361363548E-2</v>
      </c>
      <c r="K3226" s="62"/>
      <c r="L3226" s="65">
        <f t="shared" si="451"/>
        <v>2.4043209832388304E-2</v>
      </c>
      <c r="M3226" s="65">
        <f t="shared" si="452"/>
        <v>0.18267823024968283</v>
      </c>
      <c r="N3226" s="65">
        <f t="shared" si="453"/>
        <v>7.4442800482785065E-2</v>
      </c>
      <c r="O3226" s="65">
        <f t="shared" si="454"/>
        <v>0.20850100921305381</v>
      </c>
      <c r="P3226" s="65">
        <f t="shared" si="455"/>
        <v>9.1911595864327289E-2</v>
      </c>
      <c r="Q3226" s="65">
        <f t="shared" si="456"/>
        <v>0.2022686741068298</v>
      </c>
      <c r="R3226" s="65">
        <f t="shared" si="457"/>
        <v>0.20088551641832389</v>
      </c>
      <c r="S3226" s="65">
        <f t="shared" si="458"/>
        <v>1.526896383260914E-2</v>
      </c>
      <c r="T3226" s="66">
        <f>(L3226*'Football Field'!$F$4)+(M3226*'Football Field'!$F$5)+(N3226*'Football Field'!$F$6)+(O3226*'Football Field'!$F$7)+(P3226*'Football Field'!$F$8)+(Q3226*'Football Field'!$F$9)+(R3226*'Football Field'!$F$10)+(S3226*'Football Field'!$F$11)</f>
        <v>146243747.941807</v>
      </c>
    </row>
    <row r="3227" spans="2:20" x14ac:dyDescent="0.3">
      <c r="B3227" s="62">
        <f t="shared" si="450"/>
        <v>3200</v>
      </c>
      <c r="C3227" s="62">
        <v>0.35076678686177409</v>
      </c>
      <c r="D3227" s="62">
        <v>0.65339707203647079</v>
      </c>
      <c r="E3227" s="62">
        <v>0.86044784030267851</v>
      </c>
      <c r="F3227" s="62">
        <v>0.93017893938793872</v>
      </c>
      <c r="G3227" s="62">
        <v>0.53524393421018768</v>
      </c>
      <c r="H3227" s="62">
        <v>0.65412026511434962</v>
      </c>
      <c r="I3227" s="62">
        <v>0.24382644852242741</v>
      </c>
      <c r="J3227" s="62">
        <v>0.49625771283459275</v>
      </c>
      <c r="K3227" s="62"/>
      <c r="L3227" s="65">
        <f t="shared" si="451"/>
        <v>7.424831531934438E-2</v>
      </c>
      <c r="M3227" s="65">
        <f t="shared" si="452"/>
        <v>0.13830737016848155</v>
      </c>
      <c r="N3227" s="65">
        <f t="shared" si="453"/>
        <v>0.1821346973418492</v>
      </c>
      <c r="O3227" s="65">
        <f t="shared" si="454"/>
        <v>0.19689497917687682</v>
      </c>
      <c r="P3227" s="65">
        <f t="shared" si="455"/>
        <v>0.11329738700621353</v>
      </c>
      <c r="Q3227" s="65">
        <f t="shared" si="456"/>
        <v>0.13846045155957767</v>
      </c>
      <c r="R3227" s="65">
        <f t="shared" si="457"/>
        <v>5.1611793679380395E-2</v>
      </c>
      <c r="S3227" s="65">
        <f t="shared" si="458"/>
        <v>0.10504500574827638</v>
      </c>
      <c r="T3227" s="66">
        <f>(L3227*'Football Field'!$F$4)+(M3227*'Football Field'!$F$5)+(N3227*'Football Field'!$F$6)+(O3227*'Football Field'!$F$7)+(P3227*'Football Field'!$F$8)+(Q3227*'Football Field'!$F$9)+(R3227*'Football Field'!$F$10)+(S3227*'Football Field'!$F$11)</f>
        <v>130610015.6671719</v>
      </c>
    </row>
    <row r="3228" spans="2:20" x14ac:dyDescent="0.3">
      <c r="B3228" s="62">
        <f t="shared" si="450"/>
        <v>3201</v>
      </c>
      <c r="C3228" s="62">
        <v>0.36285387819808679</v>
      </c>
      <c r="D3228" s="62">
        <v>0.87446445587893529</v>
      </c>
      <c r="E3228" s="62">
        <v>0.59052702840761773</v>
      </c>
      <c r="F3228" s="62">
        <v>0.39913453874617988</v>
      </c>
      <c r="G3228" s="62">
        <v>0.23857482157906618</v>
      </c>
      <c r="H3228" s="62">
        <v>0.96744793680522478</v>
      </c>
      <c r="I3228" s="62">
        <v>0.96243844027934211</v>
      </c>
      <c r="J3228" s="62">
        <v>6.8460619136403E-2</v>
      </c>
      <c r="K3228" s="62"/>
      <c r="L3228" s="65">
        <f t="shared" si="451"/>
        <v>8.1286260548958697E-2</v>
      </c>
      <c r="M3228" s="65">
        <f t="shared" si="452"/>
        <v>0.19589688817539369</v>
      </c>
      <c r="N3228" s="65">
        <f t="shared" si="453"/>
        <v>0.13228943323058315</v>
      </c>
      <c r="O3228" s="65">
        <f t="shared" si="454"/>
        <v>8.9413827603900459E-2</v>
      </c>
      <c r="P3228" s="65">
        <f t="shared" si="455"/>
        <v>5.3445357132742254E-2</v>
      </c>
      <c r="Q3228" s="65">
        <f t="shared" si="456"/>
        <v>0.21672697960188614</v>
      </c>
      <c r="R3228" s="65">
        <f t="shared" si="457"/>
        <v>0.21560475585208316</v>
      </c>
      <c r="S3228" s="65">
        <f t="shared" si="458"/>
        <v>1.5336497854452376E-2</v>
      </c>
      <c r="T3228" s="66">
        <f>(L3228*'Football Field'!$F$4)+(M3228*'Football Field'!$F$5)+(N3228*'Football Field'!$F$6)+(O3228*'Football Field'!$F$7)+(P3228*'Football Field'!$F$8)+(Q3228*'Football Field'!$F$9)+(R3228*'Football Field'!$F$10)+(S3228*'Football Field'!$F$11)</f>
        <v>145483573.36476514</v>
      </c>
    </row>
    <row r="3229" spans="2:20" x14ac:dyDescent="0.3">
      <c r="B3229" s="62">
        <f t="shared" si="450"/>
        <v>3202</v>
      </c>
      <c r="C3229" s="62">
        <v>0.65984188353217998</v>
      </c>
      <c r="D3229" s="62">
        <v>4.5104718306298253E-2</v>
      </c>
      <c r="E3229" s="62">
        <v>0.82103976210176677</v>
      </c>
      <c r="F3229" s="62">
        <v>0.98869570850041444</v>
      </c>
      <c r="G3229" s="62">
        <v>0.62413484907897943</v>
      </c>
      <c r="H3229" s="62">
        <v>0.29718207608698743</v>
      </c>
      <c r="I3229" s="62">
        <v>1.9033356966765669E-2</v>
      </c>
      <c r="J3229" s="62">
        <v>0.43793545681897106</v>
      </c>
      <c r="K3229" s="62"/>
      <c r="L3229" s="65">
        <f t="shared" si="451"/>
        <v>0.16949584879721372</v>
      </c>
      <c r="M3229" s="65">
        <f t="shared" si="452"/>
        <v>1.15862037631814E-2</v>
      </c>
      <c r="N3229" s="65">
        <f t="shared" si="453"/>
        <v>0.21090330099804055</v>
      </c>
      <c r="O3229" s="65">
        <f t="shared" si="454"/>
        <v>0.25396965924226239</v>
      </c>
      <c r="P3229" s="65">
        <f t="shared" si="455"/>
        <v>0.16032366033248827</v>
      </c>
      <c r="Q3229" s="65">
        <f t="shared" si="456"/>
        <v>7.6338179631826181E-2</v>
      </c>
      <c r="R3229" s="65">
        <f t="shared" si="457"/>
        <v>4.8891637149083384E-3</v>
      </c>
      <c r="S3229" s="65">
        <f t="shared" si="458"/>
        <v>0.11249398352007914</v>
      </c>
      <c r="T3229" s="66">
        <f>(L3229*'Football Field'!$F$4)+(M3229*'Football Field'!$F$5)+(N3229*'Football Field'!$F$6)+(O3229*'Football Field'!$F$7)+(P3229*'Football Field'!$F$8)+(Q3229*'Football Field'!$F$9)+(R3229*'Football Field'!$F$10)+(S3229*'Football Field'!$F$11)</f>
        <v>129144272.57921734</v>
      </c>
    </row>
    <row r="3230" spans="2:20" x14ac:dyDescent="0.3">
      <c r="B3230" s="62">
        <f t="shared" ref="B3230:B3293" si="459">B3229+1</f>
        <v>3203</v>
      </c>
      <c r="C3230" s="62">
        <v>0.90500330628280479</v>
      </c>
      <c r="D3230" s="62">
        <v>0.11964716954310217</v>
      </c>
      <c r="E3230" s="62">
        <v>0.96776522149499833</v>
      </c>
      <c r="F3230" s="62">
        <v>0.89309525544042123</v>
      </c>
      <c r="G3230" s="62">
        <v>0.25714505809663268</v>
      </c>
      <c r="H3230" s="62">
        <v>0.25414530557121884</v>
      </c>
      <c r="I3230" s="62">
        <v>3.3750408763535633E-2</v>
      </c>
      <c r="J3230" s="62">
        <v>7.6980106354628375E-2</v>
      </c>
      <c r="K3230" s="62"/>
      <c r="L3230" s="65">
        <f t="shared" si="451"/>
        <v>0.25801713277212479</v>
      </c>
      <c r="M3230" s="65">
        <f t="shared" si="452"/>
        <v>3.4111499279058571E-2</v>
      </c>
      <c r="N3230" s="65">
        <f t="shared" si="453"/>
        <v>0.27591060266103701</v>
      </c>
      <c r="O3230" s="65">
        <f t="shared" si="454"/>
        <v>0.2546221383959425</v>
      </c>
      <c r="P3230" s="65">
        <f t="shared" si="455"/>
        <v>7.3312252160857364E-2</v>
      </c>
      <c r="Q3230" s="65">
        <f t="shared" si="456"/>
        <v>7.2457020428265934E-2</v>
      </c>
      <c r="R3230" s="65">
        <f t="shared" si="457"/>
        <v>9.6222672763732805E-3</v>
      </c>
      <c r="S3230" s="65">
        <f t="shared" si="458"/>
        <v>2.1947087026340316E-2</v>
      </c>
      <c r="T3230" s="66">
        <f>(L3230*'Football Field'!$F$4)+(M3230*'Football Field'!$F$5)+(N3230*'Football Field'!$F$6)+(O3230*'Football Field'!$F$7)+(P3230*'Football Field'!$F$8)+(Q3230*'Football Field'!$F$9)+(R3230*'Football Field'!$F$10)+(S3230*'Football Field'!$F$11)</f>
        <v>123174384.22969787</v>
      </c>
    </row>
    <row r="3231" spans="2:20" x14ac:dyDescent="0.3">
      <c r="B3231" s="62">
        <f t="shared" si="459"/>
        <v>3204</v>
      </c>
      <c r="C3231" s="62">
        <v>0.26121385798152352</v>
      </c>
      <c r="D3231" s="62">
        <v>0.99126284587033486</v>
      </c>
      <c r="E3231" s="62">
        <v>0.92460112597223765</v>
      </c>
      <c r="F3231" s="62">
        <v>0.30739204275258691</v>
      </c>
      <c r="G3231" s="62">
        <v>0.43337719984033529</v>
      </c>
      <c r="H3231" s="62">
        <v>0.63641568812256999</v>
      </c>
      <c r="I3231" s="62">
        <v>0.99468259273523296</v>
      </c>
      <c r="J3231" s="62">
        <v>0.66972023735201114</v>
      </c>
      <c r="K3231" s="62"/>
      <c r="L3231" s="65">
        <f t="shared" si="451"/>
        <v>5.0053764404963196E-2</v>
      </c>
      <c r="M3231" s="65">
        <f t="shared" si="452"/>
        <v>0.18994565347331843</v>
      </c>
      <c r="N3231" s="65">
        <f t="shared" si="453"/>
        <v>0.17717194365412112</v>
      </c>
      <c r="O3231" s="65">
        <f t="shared" si="454"/>
        <v>5.8902421972522871E-2</v>
      </c>
      <c r="P3231" s="65">
        <f t="shared" si="455"/>
        <v>8.3043680863306837E-2</v>
      </c>
      <c r="Q3231" s="65">
        <f t="shared" si="456"/>
        <v>0.12194988873508715</v>
      </c>
      <c r="R3231" s="65">
        <f t="shared" si="457"/>
        <v>0.19060094490855434</v>
      </c>
      <c r="S3231" s="65">
        <f t="shared" si="458"/>
        <v>0.12833170198812618</v>
      </c>
      <c r="T3231" s="66">
        <f>(L3231*'Football Field'!$F$4)+(M3231*'Football Field'!$F$5)+(N3231*'Football Field'!$F$6)+(O3231*'Football Field'!$F$7)+(P3231*'Football Field'!$F$8)+(Q3231*'Football Field'!$F$9)+(R3231*'Football Field'!$F$10)+(S3231*'Football Field'!$F$11)</f>
        <v>146443035.31883425</v>
      </c>
    </row>
    <row r="3232" spans="2:20" x14ac:dyDescent="0.3">
      <c r="B3232" s="62">
        <f t="shared" si="459"/>
        <v>3205</v>
      </c>
      <c r="C3232" s="62">
        <v>8.9607854653763641E-2</v>
      </c>
      <c r="D3232" s="62">
        <v>0.35920909225972686</v>
      </c>
      <c r="E3232" s="62">
        <v>0.77656862600160981</v>
      </c>
      <c r="F3232" s="62">
        <v>0.50748760111101099</v>
      </c>
      <c r="G3232" s="62">
        <v>0.92664508156231506</v>
      </c>
      <c r="H3232" s="62">
        <v>0.54240868947832876</v>
      </c>
      <c r="I3232" s="62">
        <v>0.31675662765520374</v>
      </c>
      <c r="J3232" s="62">
        <v>0.55657354502503364</v>
      </c>
      <c r="K3232" s="62"/>
      <c r="L3232" s="65">
        <f t="shared" si="451"/>
        <v>2.1988270203501512E-2</v>
      </c>
      <c r="M3232" s="65">
        <f t="shared" si="452"/>
        <v>8.8143908931644477E-2</v>
      </c>
      <c r="N3232" s="65">
        <f t="shared" si="453"/>
        <v>0.1905569645212806</v>
      </c>
      <c r="O3232" s="65">
        <f t="shared" si="454"/>
        <v>0.12452897730084224</v>
      </c>
      <c r="P3232" s="65">
        <f t="shared" si="455"/>
        <v>0.22738321896965638</v>
      </c>
      <c r="Q3232" s="65">
        <f t="shared" si="456"/>
        <v>0.13309802886209046</v>
      </c>
      <c r="R3232" s="65">
        <f t="shared" si="457"/>
        <v>7.7726783489509677E-2</v>
      </c>
      <c r="S3232" s="65">
        <f t="shared" si="458"/>
        <v>0.13657384772147471</v>
      </c>
      <c r="T3232" s="66">
        <f>(L3232*'Football Field'!$F$4)+(M3232*'Football Field'!$F$5)+(N3232*'Football Field'!$F$6)+(O3232*'Football Field'!$F$7)+(P3232*'Football Field'!$F$8)+(Q3232*'Football Field'!$F$9)+(R3232*'Football Field'!$F$10)+(S3232*'Football Field'!$F$11)</f>
        <v>143950437.27709708</v>
      </c>
    </row>
    <row r="3233" spans="2:20" x14ac:dyDescent="0.3">
      <c r="B3233" s="62">
        <f t="shared" si="459"/>
        <v>3206</v>
      </c>
      <c r="C3233" s="62">
        <v>0.23530577502887562</v>
      </c>
      <c r="D3233" s="62">
        <v>0.268541981607061</v>
      </c>
      <c r="E3233" s="62">
        <v>0.88841239791389248</v>
      </c>
      <c r="F3233" s="62">
        <v>0.6615903559304569</v>
      </c>
      <c r="G3233" s="62">
        <v>0.71809598316771639</v>
      </c>
      <c r="H3233" s="62">
        <v>0.82715833595333133</v>
      </c>
      <c r="I3233" s="62">
        <v>0.91005679941851492</v>
      </c>
      <c r="J3233" s="62">
        <v>0.63004471923001304</v>
      </c>
      <c r="K3233" s="62"/>
      <c r="L3233" s="65">
        <f t="shared" si="451"/>
        <v>4.5786403402347943E-2</v>
      </c>
      <c r="M3233" s="65">
        <f t="shared" si="452"/>
        <v>5.2253590031175148E-2</v>
      </c>
      <c r="N3233" s="65">
        <f t="shared" si="453"/>
        <v>0.17286957123572946</v>
      </c>
      <c r="O3233" s="65">
        <f t="shared" si="454"/>
        <v>0.12873395444721911</v>
      </c>
      <c r="P3233" s="65">
        <f t="shared" si="455"/>
        <v>0.13972896484537178</v>
      </c>
      <c r="Q3233" s="65">
        <f t="shared" si="456"/>
        <v>0.16095059818623886</v>
      </c>
      <c r="R3233" s="65">
        <f t="shared" si="457"/>
        <v>0.17708119459504318</v>
      </c>
      <c r="S3233" s="65">
        <f t="shared" si="458"/>
        <v>0.12259572325687458</v>
      </c>
      <c r="T3233" s="66">
        <f>(L3233*'Football Field'!$F$4)+(M3233*'Football Field'!$F$5)+(N3233*'Football Field'!$F$6)+(O3233*'Football Field'!$F$7)+(P3233*'Football Field'!$F$8)+(Q3233*'Football Field'!$F$9)+(R3233*'Football Field'!$F$10)+(S3233*'Football Field'!$F$11)</f>
        <v>150013218.75392973</v>
      </c>
    </row>
    <row r="3234" spans="2:20" x14ac:dyDescent="0.3">
      <c r="B3234" s="62">
        <f t="shared" si="459"/>
        <v>3207</v>
      </c>
      <c r="C3234" s="62">
        <v>0.35143298444490956</v>
      </c>
      <c r="D3234" s="62">
        <v>0.73470212590590711</v>
      </c>
      <c r="E3234" s="62">
        <v>0.11834799081383895</v>
      </c>
      <c r="F3234" s="62">
        <v>0.65334121625918928</v>
      </c>
      <c r="G3234" s="62">
        <v>0.29822548286764727</v>
      </c>
      <c r="H3234" s="62">
        <v>0.10414925101201233</v>
      </c>
      <c r="I3234" s="62">
        <v>6.4750205406448602E-2</v>
      </c>
      <c r="J3234" s="62">
        <v>0.78633434667548396</v>
      </c>
      <c r="K3234" s="62"/>
      <c r="L3234" s="65">
        <f t="shared" si="451"/>
        <v>0.11295433950878338</v>
      </c>
      <c r="M3234" s="65">
        <f t="shared" si="452"/>
        <v>0.23614116215778788</v>
      </c>
      <c r="N3234" s="65">
        <f t="shared" si="453"/>
        <v>3.8038316624386996E-2</v>
      </c>
      <c r="O3234" s="65">
        <f t="shared" si="454"/>
        <v>0.20999089107411434</v>
      </c>
      <c r="P3234" s="65">
        <f t="shared" si="455"/>
        <v>9.585287646010264E-2</v>
      </c>
      <c r="Q3234" s="65">
        <f t="shared" si="456"/>
        <v>3.3474688999320372E-2</v>
      </c>
      <c r="R3234" s="65">
        <f t="shared" si="457"/>
        <v>2.0811412156703707E-2</v>
      </c>
      <c r="S3234" s="65">
        <f t="shared" si="458"/>
        <v>0.25273631301880067</v>
      </c>
      <c r="T3234" s="66">
        <f>(L3234*'Football Field'!$F$4)+(M3234*'Football Field'!$F$5)+(N3234*'Football Field'!$F$6)+(O3234*'Football Field'!$F$7)+(P3234*'Football Field'!$F$8)+(Q3234*'Football Field'!$F$9)+(R3234*'Football Field'!$F$10)+(S3234*'Football Field'!$F$11)</f>
        <v>121873163.47367793</v>
      </c>
    </row>
    <row r="3235" spans="2:20" x14ac:dyDescent="0.3">
      <c r="B3235" s="62">
        <f t="shared" si="459"/>
        <v>3208</v>
      </c>
      <c r="C3235" s="62">
        <v>0.97395541587900081</v>
      </c>
      <c r="D3235" s="62">
        <v>0.79101556022507757</v>
      </c>
      <c r="E3235" s="62">
        <v>0.22613453700513553</v>
      </c>
      <c r="F3235" s="62">
        <v>9.1182868348037793E-2</v>
      </c>
      <c r="G3235" s="62">
        <v>0.41981136185915247</v>
      </c>
      <c r="H3235" s="62">
        <v>6.7328130050299917E-2</v>
      </c>
      <c r="I3235" s="62">
        <v>0.57906431804812908</v>
      </c>
      <c r="J3235" s="62">
        <v>0.98934264935087834</v>
      </c>
      <c r="K3235" s="62"/>
      <c r="L3235" s="65">
        <f t="shared" si="451"/>
        <v>0.23537803062694718</v>
      </c>
      <c r="M3235" s="65">
        <f t="shared" si="452"/>
        <v>0.19116653773418832</v>
      </c>
      <c r="N3235" s="65">
        <f t="shared" si="453"/>
        <v>5.4650450225144566E-2</v>
      </c>
      <c r="O3235" s="65">
        <f t="shared" si="454"/>
        <v>2.2036372126240853E-2</v>
      </c>
      <c r="P3235" s="65">
        <f t="shared" si="455"/>
        <v>0.10145677099607625</v>
      </c>
      <c r="Q3235" s="65">
        <f t="shared" si="456"/>
        <v>1.6271343019056014E-2</v>
      </c>
      <c r="R3235" s="65">
        <f t="shared" si="457"/>
        <v>0.13994379677584531</v>
      </c>
      <c r="S3235" s="65">
        <f t="shared" si="458"/>
        <v>0.23909669849650142</v>
      </c>
      <c r="T3235" s="66">
        <f>(L3235*'Football Field'!$F$4)+(M3235*'Football Field'!$F$5)+(N3235*'Football Field'!$F$6)+(O3235*'Football Field'!$F$7)+(P3235*'Football Field'!$F$8)+(Q3235*'Football Field'!$F$9)+(R3235*'Football Field'!$F$10)+(S3235*'Football Field'!$F$11)</f>
        <v>137417229.16627717</v>
      </c>
    </row>
    <row r="3236" spans="2:20" x14ac:dyDescent="0.3">
      <c r="B3236" s="62">
        <f t="shared" si="459"/>
        <v>3209</v>
      </c>
      <c r="C3236" s="62">
        <v>0.12002956454684277</v>
      </c>
      <c r="D3236" s="62">
        <v>0.84685291888230185</v>
      </c>
      <c r="E3236" s="62">
        <v>0.15497231693624758</v>
      </c>
      <c r="F3236" s="62">
        <v>0.26464945656637473</v>
      </c>
      <c r="G3236" s="62">
        <v>0.76963544715446308</v>
      </c>
      <c r="H3236" s="62">
        <v>0.52701005698929915</v>
      </c>
      <c r="I3236" s="62">
        <v>0.44733643041533178</v>
      </c>
      <c r="J3236" s="62">
        <v>0.61376334349255046</v>
      </c>
      <c r="K3236" s="62"/>
      <c r="L3236" s="65">
        <f t="shared" si="451"/>
        <v>3.2057041985417395E-2</v>
      </c>
      <c r="M3236" s="65">
        <f t="shared" si="452"/>
        <v>0.22617427363479764</v>
      </c>
      <c r="N3236" s="65">
        <f t="shared" si="453"/>
        <v>4.138942009294639E-2</v>
      </c>
      <c r="O3236" s="65">
        <f t="shared" si="454"/>
        <v>7.0681575598445595E-2</v>
      </c>
      <c r="P3236" s="65">
        <f t="shared" si="455"/>
        <v>0.20555132342638399</v>
      </c>
      <c r="Q3236" s="65">
        <f t="shared" si="456"/>
        <v>0.14075185215764047</v>
      </c>
      <c r="R3236" s="65">
        <f t="shared" si="457"/>
        <v>0.1194729214054142</v>
      </c>
      <c r="S3236" s="65">
        <f t="shared" si="458"/>
        <v>0.16392159169895434</v>
      </c>
      <c r="T3236" s="66">
        <f>(L3236*'Football Field'!$F$4)+(M3236*'Football Field'!$F$5)+(N3236*'Football Field'!$F$6)+(O3236*'Football Field'!$F$7)+(P3236*'Football Field'!$F$8)+(Q3236*'Football Field'!$F$9)+(R3236*'Football Field'!$F$10)+(S3236*'Football Field'!$F$11)</f>
        <v>143390764.41641092</v>
      </c>
    </row>
    <row r="3237" spans="2:20" x14ac:dyDescent="0.3">
      <c r="B3237" s="62">
        <f t="shared" si="459"/>
        <v>3210</v>
      </c>
      <c r="C3237" s="62">
        <v>0.36427907117985725</v>
      </c>
      <c r="D3237" s="62">
        <v>8.0525198983531832E-2</v>
      </c>
      <c r="E3237" s="62">
        <v>0.15234325391915349</v>
      </c>
      <c r="F3237" s="62">
        <v>0.27316669442373109</v>
      </c>
      <c r="G3237" s="62">
        <v>0.78728487111210332</v>
      </c>
      <c r="H3237" s="62">
        <v>0.15155213857897365</v>
      </c>
      <c r="I3237" s="62">
        <v>0.61250303144718066</v>
      </c>
      <c r="J3237" s="62">
        <v>0.62371197732624795</v>
      </c>
      <c r="K3237" s="62"/>
      <c r="L3237" s="65">
        <f t="shared" si="451"/>
        <v>0.11961749189884137</v>
      </c>
      <c r="M3237" s="65">
        <f t="shared" si="452"/>
        <v>2.6441876844221571E-2</v>
      </c>
      <c r="N3237" s="65">
        <f t="shared" si="453"/>
        <v>5.0024608557652187E-2</v>
      </c>
      <c r="O3237" s="65">
        <f t="shared" si="454"/>
        <v>8.9699127516252211E-2</v>
      </c>
      <c r="P3237" s="65">
        <f t="shared" si="455"/>
        <v>0.25851894644212453</v>
      </c>
      <c r="Q3237" s="65">
        <f t="shared" si="456"/>
        <v>4.9764831808775258E-2</v>
      </c>
      <c r="R3237" s="65">
        <f t="shared" si="457"/>
        <v>0.20112623040584976</v>
      </c>
      <c r="S3237" s="65">
        <f t="shared" si="458"/>
        <v>0.20480688652628301</v>
      </c>
      <c r="T3237" s="66">
        <f>(L3237*'Football Field'!$F$4)+(M3237*'Football Field'!$F$5)+(N3237*'Football Field'!$F$6)+(O3237*'Football Field'!$F$7)+(P3237*'Football Field'!$F$8)+(Q3237*'Football Field'!$F$9)+(R3237*'Football Field'!$F$10)+(S3237*'Football Field'!$F$11)</f>
        <v>159963317.6093637</v>
      </c>
    </row>
    <row r="3238" spans="2:20" x14ac:dyDescent="0.3">
      <c r="B3238" s="62">
        <f t="shared" si="459"/>
        <v>3211</v>
      </c>
      <c r="C3238" s="62">
        <v>0.10646656762598972</v>
      </c>
      <c r="D3238" s="62">
        <v>0.23541794772549385</v>
      </c>
      <c r="E3238" s="62">
        <v>0.83329256256325501</v>
      </c>
      <c r="F3238" s="62">
        <v>0.46308987258065959</v>
      </c>
      <c r="G3238" s="62">
        <v>0.44097586752128293</v>
      </c>
      <c r="H3238" s="62">
        <v>0.41882123045816622</v>
      </c>
      <c r="I3238" s="62">
        <v>0.91594548326817604</v>
      </c>
      <c r="J3238" s="62">
        <v>0.83720234059490839</v>
      </c>
      <c r="K3238" s="62"/>
      <c r="L3238" s="65">
        <f t="shared" si="451"/>
        <v>2.5043815933699629E-2</v>
      </c>
      <c r="M3238" s="65">
        <f t="shared" si="452"/>
        <v>5.5376667829078817E-2</v>
      </c>
      <c r="N3238" s="65">
        <f t="shared" si="453"/>
        <v>0.19601294585795137</v>
      </c>
      <c r="O3238" s="65">
        <f t="shared" si="454"/>
        <v>0.10893126159952733</v>
      </c>
      <c r="P3238" s="65">
        <f t="shared" si="455"/>
        <v>0.10372944956958134</v>
      </c>
      <c r="Q3238" s="65">
        <f t="shared" si="456"/>
        <v>9.851807979352431E-2</v>
      </c>
      <c r="R3238" s="65">
        <f t="shared" si="457"/>
        <v>0.21545514803157922</v>
      </c>
      <c r="S3238" s="65">
        <f t="shared" si="458"/>
        <v>0.19693263138505807</v>
      </c>
      <c r="T3238" s="66">
        <f>(L3238*'Football Field'!$F$4)+(M3238*'Football Field'!$F$5)+(N3238*'Football Field'!$F$6)+(O3238*'Football Field'!$F$7)+(P3238*'Football Field'!$F$8)+(Q3238*'Football Field'!$F$9)+(R3238*'Football Field'!$F$10)+(S3238*'Football Field'!$F$11)</f>
        <v>153519395.7113643</v>
      </c>
    </row>
    <row r="3239" spans="2:20" x14ac:dyDescent="0.3">
      <c r="B3239" s="62">
        <f t="shared" si="459"/>
        <v>3212</v>
      </c>
      <c r="C3239" s="62">
        <v>0.81212300053487951</v>
      </c>
      <c r="D3239" s="62">
        <v>0.17130693204585046</v>
      </c>
      <c r="E3239" s="62">
        <v>0.50241868667513068</v>
      </c>
      <c r="F3239" s="62">
        <v>0.26949975746704169</v>
      </c>
      <c r="G3239" s="62">
        <v>0.12371148907499685</v>
      </c>
      <c r="H3239" s="62">
        <v>0.31623574854428305</v>
      </c>
      <c r="I3239" s="62">
        <v>0.18623477749150452</v>
      </c>
      <c r="J3239" s="62">
        <v>0.47750556099655939</v>
      </c>
      <c r="K3239" s="62"/>
      <c r="L3239" s="65">
        <f t="shared" ref="L3239:L3302" si="460">C3239/SUM($C3239:$J3239)</f>
        <v>0.28405484013971016</v>
      </c>
      <c r="M3239" s="65">
        <f t="shared" ref="M3239:M3302" si="461">D3239/SUM($C3239:$J3239)</f>
        <v>5.9917725720191987E-2</v>
      </c>
      <c r="N3239" s="65">
        <f t="shared" ref="N3239:N3302" si="462">E3239/SUM($C3239:$J3239)</f>
        <v>0.17573010447027473</v>
      </c>
      <c r="O3239" s="65">
        <f t="shared" ref="O3239:O3302" si="463">F3239/SUM($C3239:$J3239)</f>
        <v>9.4262458364770027E-2</v>
      </c>
      <c r="P3239" s="65">
        <f t="shared" ref="P3239:P3302" si="464">G3239/SUM($C3239:$J3239)</f>
        <v>4.3270350956073532E-2</v>
      </c>
      <c r="Q3239" s="65">
        <f t="shared" ref="Q3239:Q3302" si="465">H3239/SUM($C3239:$J3239)</f>
        <v>0.11060922414467426</v>
      </c>
      <c r="R3239" s="65">
        <f t="shared" ref="R3239:R3302" si="466">I3239/SUM($C3239:$J3239)</f>
        <v>6.5139012088023959E-2</v>
      </c>
      <c r="S3239" s="65">
        <f t="shared" ref="S3239:S3302" si="467">J3239/SUM($C3239:$J3239)</f>
        <v>0.16701628411628128</v>
      </c>
      <c r="T3239" s="66">
        <f>(L3239*'Football Field'!$F$4)+(M3239*'Football Field'!$F$5)+(N3239*'Football Field'!$F$6)+(O3239*'Football Field'!$F$7)+(P3239*'Football Field'!$F$8)+(Q3239*'Football Field'!$F$9)+(R3239*'Football Field'!$F$10)+(S3239*'Football Field'!$F$11)</f>
        <v>125571505.6892601</v>
      </c>
    </row>
    <row r="3240" spans="2:20" x14ac:dyDescent="0.3">
      <c r="B3240" s="62">
        <f t="shared" si="459"/>
        <v>3213</v>
      </c>
      <c r="C3240" s="62">
        <v>0.98794269030164672</v>
      </c>
      <c r="D3240" s="62">
        <v>0.73264427040204239</v>
      </c>
      <c r="E3240" s="62">
        <v>0.56916704709432953</v>
      </c>
      <c r="F3240" s="62">
        <v>0.94205949802655797</v>
      </c>
      <c r="G3240" s="62">
        <v>0.69554943589535823</v>
      </c>
      <c r="H3240" s="62">
        <v>0.3548563317831005</v>
      </c>
      <c r="I3240" s="62">
        <v>0.89785827037415245</v>
      </c>
      <c r="J3240" s="62">
        <v>0.85666262285839445</v>
      </c>
      <c r="K3240" s="62"/>
      <c r="L3240" s="65">
        <f t="shared" si="460"/>
        <v>0.16365499640775244</v>
      </c>
      <c r="M3240" s="65">
        <f t="shared" si="461"/>
        <v>0.12136422144506939</v>
      </c>
      <c r="N3240" s="65">
        <f t="shared" si="462"/>
        <v>9.4283840512239786E-2</v>
      </c>
      <c r="O3240" s="65">
        <f t="shared" si="463"/>
        <v>0.15605433926369974</v>
      </c>
      <c r="P3240" s="65">
        <f t="shared" si="464"/>
        <v>0.11521937613416984</v>
      </c>
      <c r="Q3240" s="65">
        <f t="shared" si="465"/>
        <v>5.8782773812011191E-2</v>
      </c>
      <c r="R3240" s="65">
        <f t="shared" si="466"/>
        <v>0.14873230345769159</v>
      </c>
      <c r="S3240" s="65">
        <f t="shared" si="467"/>
        <v>0.14190814896736592</v>
      </c>
      <c r="T3240" s="66">
        <f>(L3240*'Football Field'!$F$4)+(M3240*'Football Field'!$F$5)+(N3240*'Football Field'!$F$6)+(O3240*'Football Field'!$F$7)+(P3240*'Football Field'!$F$8)+(Q3240*'Football Field'!$F$9)+(R3240*'Football Field'!$F$10)+(S3240*'Football Field'!$F$11)</f>
        <v>141569605.44094148</v>
      </c>
    </row>
    <row r="3241" spans="2:20" x14ac:dyDescent="0.3">
      <c r="B3241" s="62">
        <f t="shared" si="459"/>
        <v>3214</v>
      </c>
      <c r="C3241" s="62">
        <v>0.25665706513470643</v>
      </c>
      <c r="D3241" s="62">
        <v>0.13970434189284375</v>
      </c>
      <c r="E3241" s="62">
        <v>0.39403363925662316</v>
      </c>
      <c r="F3241" s="62">
        <v>0.72374970170679331</v>
      </c>
      <c r="G3241" s="62">
        <v>0.18217969500519904</v>
      </c>
      <c r="H3241" s="62">
        <v>0.90310982252817928</v>
      </c>
      <c r="I3241" s="62">
        <v>0.14949208617758336</v>
      </c>
      <c r="J3241" s="62">
        <v>0.41297497512486037</v>
      </c>
      <c r="K3241" s="62"/>
      <c r="L3241" s="65">
        <f t="shared" si="460"/>
        <v>8.1171750350692157E-2</v>
      </c>
      <c r="M3241" s="65">
        <f t="shared" si="461"/>
        <v>4.4183650105567268E-2</v>
      </c>
      <c r="N3241" s="65">
        <f t="shared" si="462"/>
        <v>0.12461920804216436</v>
      </c>
      <c r="O3241" s="65">
        <f t="shared" si="463"/>
        <v>0.22889699168225838</v>
      </c>
      <c r="P3241" s="65">
        <f t="shared" si="464"/>
        <v>5.7617134810475049E-2</v>
      </c>
      <c r="Q3241" s="65">
        <f t="shared" si="465"/>
        <v>0.28562239272486073</v>
      </c>
      <c r="R3241" s="65">
        <f t="shared" si="466"/>
        <v>4.7279175004366805E-2</v>
      </c>
      <c r="S3241" s="65">
        <f t="shared" si="467"/>
        <v>0.13060969727961513</v>
      </c>
      <c r="T3241" s="66">
        <f>(L3241*'Football Field'!$F$4)+(M3241*'Football Field'!$F$5)+(N3241*'Football Field'!$F$6)+(O3241*'Football Field'!$F$7)+(P3241*'Football Field'!$F$8)+(Q3241*'Football Field'!$F$9)+(R3241*'Football Field'!$F$10)+(S3241*'Football Field'!$F$11)</f>
        <v>124629584.28437106</v>
      </c>
    </row>
    <row r="3242" spans="2:20" x14ac:dyDescent="0.3">
      <c r="B3242" s="62">
        <f t="shared" si="459"/>
        <v>3215</v>
      </c>
      <c r="C3242" s="62">
        <v>0.17839291639528532</v>
      </c>
      <c r="D3242" s="62">
        <v>0.84182337855248424</v>
      </c>
      <c r="E3242" s="62">
        <v>0.53554015972629732</v>
      </c>
      <c r="F3242" s="62">
        <v>0.25719635261135243</v>
      </c>
      <c r="G3242" s="62">
        <v>0.48685150275536604</v>
      </c>
      <c r="H3242" s="62">
        <v>0.40150512932194793</v>
      </c>
      <c r="I3242" s="62">
        <v>0.57147258737845108</v>
      </c>
      <c r="J3242" s="62">
        <v>0.76993748555244734</v>
      </c>
      <c r="K3242" s="62"/>
      <c r="L3242" s="65">
        <f t="shared" si="460"/>
        <v>4.4126958561632762E-2</v>
      </c>
      <c r="M3242" s="65">
        <f t="shared" si="461"/>
        <v>0.20823195277153342</v>
      </c>
      <c r="N3242" s="65">
        <f t="shared" si="462"/>
        <v>0.13247027356158558</v>
      </c>
      <c r="O3242" s="65">
        <f t="shared" si="463"/>
        <v>6.3619638174064755E-2</v>
      </c>
      <c r="P3242" s="65">
        <f t="shared" si="464"/>
        <v>0.12042673286506374</v>
      </c>
      <c r="Q3242" s="65">
        <f t="shared" si="465"/>
        <v>9.9315603791209947E-2</v>
      </c>
      <c r="R3242" s="65">
        <f t="shared" si="466"/>
        <v>0.14135845577231915</v>
      </c>
      <c r="S3242" s="65">
        <f t="shared" si="467"/>
        <v>0.19045038450259047</v>
      </c>
      <c r="T3242" s="66">
        <f>(L3242*'Football Field'!$F$4)+(M3242*'Football Field'!$F$5)+(N3242*'Football Field'!$F$6)+(O3242*'Football Field'!$F$7)+(P3242*'Football Field'!$F$8)+(Q3242*'Football Field'!$F$9)+(R3242*'Football Field'!$F$10)+(S3242*'Football Field'!$F$11)</f>
        <v>141988156.02887499</v>
      </c>
    </row>
    <row r="3243" spans="2:20" x14ac:dyDescent="0.3">
      <c r="B3243" s="62">
        <f t="shared" si="459"/>
        <v>3216</v>
      </c>
      <c r="C3243" s="62">
        <v>0.2635634578361582</v>
      </c>
      <c r="D3243" s="62">
        <v>0.54306362534264585</v>
      </c>
      <c r="E3243" s="62">
        <v>0.46248534015256837</v>
      </c>
      <c r="F3243" s="62">
        <v>0.6096874769026227</v>
      </c>
      <c r="G3243" s="62">
        <v>0.5903713492265994</v>
      </c>
      <c r="H3243" s="62">
        <v>0.53803177240811473</v>
      </c>
      <c r="I3243" s="62">
        <v>0.73805056424184823</v>
      </c>
      <c r="J3243" s="62">
        <v>0.17995203892421596</v>
      </c>
      <c r="K3243" s="62"/>
      <c r="L3243" s="65">
        <f t="shared" si="460"/>
        <v>6.7146407860817048E-2</v>
      </c>
      <c r="M3243" s="65">
        <f t="shared" si="461"/>
        <v>0.13835291121540541</v>
      </c>
      <c r="N3243" s="65">
        <f t="shared" si="462"/>
        <v>0.11782448725816019</v>
      </c>
      <c r="O3243" s="65">
        <f t="shared" si="463"/>
        <v>0.15532625170362163</v>
      </c>
      <c r="P3243" s="65">
        <f t="shared" si="464"/>
        <v>0.15040520309591915</v>
      </c>
      <c r="Q3243" s="65">
        <f t="shared" si="465"/>
        <v>0.13707097762638826</v>
      </c>
      <c r="R3243" s="65">
        <f t="shared" si="466"/>
        <v>0.18802850977655722</v>
      </c>
      <c r="S3243" s="65">
        <f t="shared" si="467"/>
        <v>4.5845251463131127E-2</v>
      </c>
      <c r="T3243" s="66">
        <f>(L3243*'Football Field'!$F$4)+(M3243*'Football Field'!$F$5)+(N3243*'Football Field'!$F$6)+(O3243*'Football Field'!$F$7)+(P3243*'Football Field'!$F$8)+(Q3243*'Football Field'!$F$9)+(R3243*'Football Field'!$F$10)+(S3243*'Football Field'!$F$11)</f>
        <v>150184362.45759967</v>
      </c>
    </row>
    <row r="3244" spans="2:20" x14ac:dyDescent="0.3">
      <c r="B3244" s="62">
        <f t="shared" si="459"/>
        <v>3217</v>
      </c>
      <c r="C3244" s="62">
        <v>0.14915652772601018</v>
      </c>
      <c r="D3244" s="62">
        <v>0.3695974763735308</v>
      </c>
      <c r="E3244" s="62">
        <v>5.0325589433205864E-2</v>
      </c>
      <c r="F3244" s="62">
        <v>0.68899419688233754</v>
      </c>
      <c r="G3244" s="62">
        <v>0.44975332665913292</v>
      </c>
      <c r="H3244" s="62">
        <v>0.27957539988221292</v>
      </c>
      <c r="I3244" s="62">
        <v>0.25578163910028029</v>
      </c>
      <c r="J3244" s="62">
        <v>0.35114475098876829</v>
      </c>
      <c r="K3244" s="62"/>
      <c r="L3244" s="65">
        <f t="shared" si="460"/>
        <v>5.7493299065104017E-2</v>
      </c>
      <c r="M3244" s="65">
        <f t="shared" si="461"/>
        <v>0.14246361568489113</v>
      </c>
      <c r="N3244" s="65">
        <f t="shared" si="462"/>
        <v>1.9398307321995871E-2</v>
      </c>
      <c r="O3244" s="65">
        <f t="shared" si="463"/>
        <v>0.26557704191292786</v>
      </c>
      <c r="P3244" s="65">
        <f t="shared" si="464"/>
        <v>0.173360180136654</v>
      </c>
      <c r="Q3244" s="65">
        <f t="shared" si="465"/>
        <v>0.10776405378784606</v>
      </c>
      <c r="R3244" s="65">
        <f t="shared" si="466"/>
        <v>9.8592602659457781E-2</v>
      </c>
      <c r="S3244" s="65">
        <f t="shared" si="467"/>
        <v>0.13535089943112316</v>
      </c>
      <c r="T3244" s="66">
        <f>(L3244*'Football Field'!$F$4)+(M3244*'Football Field'!$F$5)+(N3244*'Football Field'!$F$6)+(O3244*'Football Field'!$F$7)+(P3244*'Football Field'!$F$8)+(Q3244*'Football Field'!$F$9)+(R3244*'Football Field'!$F$10)+(S3244*'Football Field'!$F$11)</f>
        <v>138587019.33016881</v>
      </c>
    </row>
    <row r="3245" spans="2:20" x14ac:dyDescent="0.3">
      <c r="B3245" s="62">
        <f t="shared" si="459"/>
        <v>3218</v>
      </c>
      <c r="C3245" s="62">
        <v>0.36039462078986606</v>
      </c>
      <c r="D3245" s="62">
        <v>7.7810678278147249E-2</v>
      </c>
      <c r="E3245" s="62">
        <v>0.46554453848694199</v>
      </c>
      <c r="F3245" s="62">
        <v>7.3016330108654826E-2</v>
      </c>
      <c r="G3245" s="62">
        <v>0.72607509223910538</v>
      </c>
      <c r="H3245" s="62">
        <v>0.32787517178350212</v>
      </c>
      <c r="I3245" s="62">
        <v>0.67802862112465467</v>
      </c>
      <c r="J3245" s="62">
        <v>0.90409893875934688</v>
      </c>
      <c r="K3245" s="62"/>
      <c r="L3245" s="65">
        <f t="shared" si="460"/>
        <v>9.9753718021250853E-2</v>
      </c>
      <c r="M3245" s="65">
        <f t="shared" si="461"/>
        <v>2.1537237273378376E-2</v>
      </c>
      <c r="N3245" s="65">
        <f t="shared" si="462"/>
        <v>0.12885819027148371</v>
      </c>
      <c r="O3245" s="65">
        <f t="shared" si="463"/>
        <v>2.0210208433860538E-2</v>
      </c>
      <c r="P3245" s="65">
        <f t="shared" si="464"/>
        <v>0.20097050798020691</v>
      </c>
      <c r="Q3245" s="65">
        <f t="shared" si="465"/>
        <v>9.0752651525647668E-2</v>
      </c>
      <c r="R3245" s="65">
        <f t="shared" si="466"/>
        <v>0.18767171311761205</v>
      </c>
      <c r="S3245" s="65">
        <f t="shared" si="467"/>
        <v>0.25024577337655979</v>
      </c>
      <c r="T3245" s="66">
        <f>(L3245*'Football Field'!$F$4)+(M3245*'Football Field'!$F$5)+(N3245*'Football Field'!$F$6)+(O3245*'Football Field'!$F$7)+(P3245*'Football Field'!$F$8)+(Q3245*'Football Field'!$F$9)+(R3245*'Football Field'!$F$10)+(S3245*'Football Field'!$F$11)</f>
        <v>155409554.5697051</v>
      </c>
    </row>
    <row r="3246" spans="2:20" x14ac:dyDescent="0.3">
      <c r="B3246" s="62">
        <f t="shared" si="459"/>
        <v>3219</v>
      </c>
      <c r="C3246" s="62">
        <v>0.71440204062716461</v>
      </c>
      <c r="D3246" s="62">
        <v>0.41227165267190602</v>
      </c>
      <c r="E3246" s="62">
        <v>0.9562374310455134</v>
      </c>
      <c r="F3246" s="62">
        <v>0.25737600544750072</v>
      </c>
      <c r="G3246" s="62">
        <v>8.2224976312657128E-2</v>
      </c>
      <c r="H3246" s="62">
        <v>0.3844645015839846</v>
      </c>
      <c r="I3246" s="62">
        <v>2.2605426748813828E-2</v>
      </c>
      <c r="J3246" s="62">
        <v>0.44988452828379355</v>
      </c>
      <c r="K3246" s="62"/>
      <c r="L3246" s="65">
        <f t="shared" si="460"/>
        <v>0.21784092838389751</v>
      </c>
      <c r="M3246" s="65">
        <f t="shared" si="461"/>
        <v>0.12571302215985972</v>
      </c>
      <c r="N3246" s="65">
        <f t="shared" si="462"/>
        <v>0.29158322329471109</v>
      </c>
      <c r="O3246" s="65">
        <f t="shared" si="463"/>
        <v>7.848105797850477E-2</v>
      </c>
      <c r="P3246" s="65">
        <f t="shared" si="464"/>
        <v>2.5072667990377689E-2</v>
      </c>
      <c r="Q3246" s="65">
        <f t="shared" si="465"/>
        <v>0.11723385319865928</v>
      </c>
      <c r="R3246" s="65">
        <f t="shared" si="466"/>
        <v>6.8930194336409463E-3</v>
      </c>
      <c r="S3246" s="65">
        <f t="shared" si="467"/>
        <v>0.13718222756034901</v>
      </c>
      <c r="T3246" s="66">
        <f>(L3246*'Football Field'!$F$4)+(M3246*'Football Field'!$F$5)+(N3246*'Football Field'!$F$6)+(O3246*'Football Field'!$F$7)+(P3246*'Football Field'!$F$8)+(Q3246*'Football Field'!$F$9)+(R3246*'Football Field'!$F$10)+(S3246*'Football Field'!$F$11)</f>
        <v>118791541.49789535</v>
      </c>
    </row>
    <row r="3247" spans="2:20" x14ac:dyDescent="0.3">
      <c r="B3247" s="62">
        <f t="shared" si="459"/>
        <v>3220</v>
      </c>
      <c r="C3247" s="62">
        <v>0.91953719105121612</v>
      </c>
      <c r="D3247" s="62">
        <v>0.34128694882139865</v>
      </c>
      <c r="E3247" s="62">
        <v>0.69774076001032748</v>
      </c>
      <c r="F3247" s="62">
        <v>0.76137272136675915</v>
      </c>
      <c r="G3247" s="62">
        <v>4.7197802932929189E-2</v>
      </c>
      <c r="H3247" s="62">
        <v>0.33847087889543992</v>
      </c>
      <c r="I3247" s="62">
        <v>0.17157273422620412</v>
      </c>
      <c r="J3247" s="62">
        <v>0.53147000526480714</v>
      </c>
      <c r="K3247" s="62"/>
      <c r="L3247" s="65">
        <f t="shared" si="460"/>
        <v>0.24143395224227659</v>
      </c>
      <c r="M3247" s="65">
        <f t="shared" si="461"/>
        <v>8.9608400513371364E-2</v>
      </c>
      <c r="N3247" s="65">
        <f t="shared" si="462"/>
        <v>0.18319901681979978</v>
      </c>
      <c r="O3247" s="65">
        <f t="shared" si="463"/>
        <v>0.19990624309484387</v>
      </c>
      <c r="P3247" s="65">
        <f t="shared" si="464"/>
        <v>1.2392268861058525E-2</v>
      </c>
      <c r="Q3247" s="65">
        <f t="shared" si="465"/>
        <v>8.8869012374825737E-2</v>
      </c>
      <c r="R3247" s="65">
        <f t="shared" si="466"/>
        <v>4.5048186984031388E-2</v>
      </c>
      <c r="S3247" s="65">
        <f t="shared" si="467"/>
        <v>0.1395429191097928</v>
      </c>
      <c r="T3247" s="66">
        <f>(L3247*'Football Field'!$F$4)+(M3247*'Football Field'!$F$5)+(N3247*'Football Field'!$F$6)+(O3247*'Football Field'!$F$7)+(P3247*'Football Field'!$F$8)+(Q3247*'Football Field'!$F$9)+(R3247*'Football Field'!$F$10)+(S3247*'Football Field'!$F$11)</f>
        <v>121094922.47639096</v>
      </c>
    </row>
    <row r="3248" spans="2:20" x14ac:dyDescent="0.3">
      <c r="B3248" s="62">
        <f t="shared" si="459"/>
        <v>3221</v>
      </c>
      <c r="C3248" s="62">
        <v>3.646729534785409E-2</v>
      </c>
      <c r="D3248" s="62">
        <v>0.61786590517667617</v>
      </c>
      <c r="E3248" s="62">
        <v>0.26983224043656107</v>
      </c>
      <c r="F3248" s="62">
        <v>0.70521829107571921</v>
      </c>
      <c r="G3248" s="62">
        <v>0.37300428627742521</v>
      </c>
      <c r="H3248" s="62">
        <v>0.96368265148085286</v>
      </c>
      <c r="I3248" s="62">
        <v>0.8272346813386674</v>
      </c>
      <c r="J3248" s="62">
        <v>6.5764656029758561E-2</v>
      </c>
      <c r="K3248" s="62"/>
      <c r="L3248" s="65">
        <f t="shared" si="460"/>
        <v>9.449762580145106E-3</v>
      </c>
      <c r="M3248" s="65">
        <f t="shared" si="461"/>
        <v>0.16010746216827992</v>
      </c>
      <c r="N3248" s="65">
        <f t="shared" si="462"/>
        <v>6.9921571760988233E-2</v>
      </c>
      <c r="O3248" s="65">
        <f t="shared" si="463"/>
        <v>0.18274306756981257</v>
      </c>
      <c r="P3248" s="65">
        <f t="shared" si="464"/>
        <v>9.665652231885527E-2</v>
      </c>
      <c r="Q3248" s="65">
        <f t="shared" si="465"/>
        <v>0.24971888296713662</v>
      </c>
      <c r="R3248" s="65">
        <f t="shared" si="466"/>
        <v>0.21436114913776846</v>
      </c>
      <c r="S3248" s="65">
        <f t="shared" si="467"/>
        <v>1.7041581497013774E-2</v>
      </c>
      <c r="T3248" s="66">
        <f>(L3248*'Football Field'!$F$4)+(M3248*'Football Field'!$F$5)+(N3248*'Football Field'!$F$6)+(O3248*'Football Field'!$F$7)+(P3248*'Football Field'!$F$8)+(Q3248*'Football Field'!$F$9)+(R3248*'Football Field'!$F$10)+(S3248*'Football Field'!$F$11)</f>
        <v>148357322.78749248</v>
      </c>
    </row>
    <row r="3249" spans="2:20" x14ac:dyDescent="0.3">
      <c r="B3249" s="62">
        <f t="shared" si="459"/>
        <v>3222</v>
      </c>
      <c r="C3249" s="62">
        <v>0.68092123024140516</v>
      </c>
      <c r="D3249" s="62">
        <v>0.66889325669796684</v>
      </c>
      <c r="E3249" s="62">
        <v>0.24814636150501246</v>
      </c>
      <c r="F3249" s="62">
        <v>0.28279069685807467</v>
      </c>
      <c r="G3249" s="62">
        <v>1.1128666913533425E-2</v>
      </c>
      <c r="H3249" s="62">
        <v>2.559370900077218E-2</v>
      </c>
      <c r="I3249" s="62">
        <v>0.59370461863801305</v>
      </c>
      <c r="J3249" s="62">
        <v>0.71318363950201025</v>
      </c>
      <c r="K3249" s="62"/>
      <c r="L3249" s="65">
        <f t="shared" si="460"/>
        <v>0.21118013187254253</v>
      </c>
      <c r="M3249" s="65">
        <f t="shared" si="461"/>
        <v>0.20744978990896146</v>
      </c>
      <c r="N3249" s="65">
        <f t="shared" si="462"/>
        <v>7.695982885970766E-2</v>
      </c>
      <c r="O3249" s="65">
        <f t="shared" si="463"/>
        <v>8.7704383418393511E-2</v>
      </c>
      <c r="P3249" s="65">
        <f t="shared" si="464"/>
        <v>3.4514320335296287E-3</v>
      </c>
      <c r="Q3249" s="65">
        <f t="shared" si="465"/>
        <v>7.9376036490657938E-3</v>
      </c>
      <c r="R3249" s="65">
        <f t="shared" si="466"/>
        <v>0.18413087166170897</v>
      </c>
      <c r="S3249" s="65">
        <f t="shared" si="467"/>
        <v>0.22118595859609036</v>
      </c>
      <c r="T3249" s="66">
        <f>(L3249*'Football Field'!$F$4)+(M3249*'Football Field'!$F$5)+(N3249*'Football Field'!$F$6)+(O3249*'Football Field'!$F$7)+(P3249*'Football Field'!$F$8)+(Q3249*'Football Field'!$F$9)+(R3249*'Football Field'!$F$10)+(S3249*'Football Field'!$F$11)</f>
        <v>136491498.17240873</v>
      </c>
    </row>
    <row r="3250" spans="2:20" x14ac:dyDescent="0.3">
      <c r="B3250" s="62">
        <f t="shared" si="459"/>
        <v>3223</v>
      </c>
      <c r="C3250" s="62">
        <v>0.22782008731219716</v>
      </c>
      <c r="D3250" s="62">
        <v>0.65256600200798998</v>
      </c>
      <c r="E3250" s="62">
        <v>0.80869537451493234</v>
      </c>
      <c r="F3250" s="62">
        <v>0.25240485558558223</v>
      </c>
      <c r="G3250" s="62">
        <v>0.6052266863056055</v>
      </c>
      <c r="H3250" s="62">
        <v>0.16143445880806728</v>
      </c>
      <c r="I3250" s="62">
        <v>0.40145438318930349</v>
      </c>
      <c r="J3250" s="62">
        <v>0.51970251291567016</v>
      </c>
      <c r="K3250" s="62"/>
      <c r="L3250" s="65">
        <f t="shared" si="460"/>
        <v>6.277238409182738E-2</v>
      </c>
      <c r="M3250" s="65">
        <f t="shared" si="461"/>
        <v>0.17980470557532194</v>
      </c>
      <c r="N3250" s="65">
        <f t="shared" si="462"/>
        <v>0.22282379601044824</v>
      </c>
      <c r="O3250" s="65">
        <f t="shared" si="463"/>
        <v>6.9546345664191669E-2</v>
      </c>
      <c r="P3250" s="65">
        <f t="shared" si="464"/>
        <v>0.16676107214082952</v>
      </c>
      <c r="Q3250" s="65">
        <f t="shared" si="465"/>
        <v>4.4480826838019329E-2</v>
      </c>
      <c r="R3250" s="65">
        <f t="shared" si="466"/>
        <v>0.11061469176935665</v>
      </c>
      <c r="S3250" s="65">
        <f t="shared" si="467"/>
        <v>0.1431961779100053</v>
      </c>
      <c r="T3250" s="66">
        <f>(L3250*'Football Field'!$F$4)+(M3250*'Football Field'!$F$5)+(N3250*'Football Field'!$F$6)+(O3250*'Football Field'!$F$7)+(P3250*'Football Field'!$F$8)+(Q3250*'Football Field'!$F$9)+(R3250*'Football Field'!$F$10)+(S3250*'Football Field'!$F$11)</f>
        <v>143562175.49584681</v>
      </c>
    </row>
    <row r="3251" spans="2:20" x14ac:dyDescent="0.3">
      <c r="B3251" s="62">
        <f t="shared" si="459"/>
        <v>3224</v>
      </c>
      <c r="C3251" s="62">
        <v>0.81752072492727512</v>
      </c>
      <c r="D3251" s="62">
        <v>0.87720768761360957</v>
      </c>
      <c r="E3251" s="62">
        <v>0.98693508505378835</v>
      </c>
      <c r="F3251" s="62">
        <v>0.7172257831654304</v>
      </c>
      <c r="G3251" s="62">
        <v>0.15007452995825232</v>
      </c>
      <c r="H3251" s="62">
        <v>0.27045417076612133</v>
      </c>
      <c r="I3251" s="62">
        <v>0.368359250925966</v>
      </c>
      <c r="J3251" s="62">
        <v>0.30209403574868243</v>
      </c>
      <c r="K3251" s="62"/>
      <c r="L3251" s="65">
        <f t="shared" si="460"/>
        <v>0.18208110569336294</v>
      </c>
      <c r="M3251" s="65">
        <f t="shared" si="461"/>
        <v>0.1953747970091067</v>
      </c>
      <c r="N3251" s="65">
        <f t="shared" si="462"/>
        <v>0.21981367084015258</v>
      </c>
      <c r="O3251" s="65">
        <f t="shared" si="463"/>
        <v>0.1597430617335934</v>
      </c>
      <c r="P3251" s="65">
        <f t="shared" si="464"/>
        <v>3.3425129807738076E-2</v>
      </c>
      <c r="Q3251" s="65">
        <f t="shared" si="465"/>
        <v>6.0236508936036645E-2</v>
      </c>
      <c r="R3251" s="65">
        <f t="shared" si="466"/>
        <v>8.2042274471935045E-2</v>
      </c>
      <c r="S3251" s="65">
        <f t="shared" si="467"/>
        <v>6.7283451508074715E-2</v>
      </c>
      <c r="T3251" s="66">
        <f>(L3251*'Football Field'!$F$4)+(M3251*'Football Field'!$F$5)+(N3251*'Football Field'!$F$6)+(O3251*'Football Field'!$F$7)+(P3251*'Football Field'!$F$8)+(Q3251*'Football Field'!$F$9)+(R3251*'Football Field'!$F$10)+(S3251*'Football Field'!$F$11)</f>
        <v>128014991.63363473</v>
      </c>
    </row>
    <row r="3252" spans="2:20" x14ac:dyDescent="0.3">
      <c r="B3252" s="62">
        <f t="shared" si="459"/>
        <v>3225</v>
      </c>
      <c r="C3252" s="62">
        <v>0.35993199789199926</v>
      </c>
      <c r="D3252" s="62">
        <v>0.35428387972024522</v>
      </c>
      <c r="E3252" s="62">
        <v>0.75884755782353885</v>
      </c>
      <c r="F3252" s="62">
        <v>0.63620715833279184</v>
      </c>
      <c r="G3252" s="62">
        <v>0.89201468184889943</v>
      </c>
      <c r="H3252" s="62">
        <v>6.5406278915952631E-2</v>
      </c>
      <c r="I3252" s="62">
        <v>0.42069279398718507</v>
      </c>
      <c r="J3252" s="62">
        <v>0.55815226140467777</v>
      </c>
      <c r="K3252" s="62"/>
      <c r="L3252" s="65">
        <f t="shared" si="460"/>
        <v>8.8970149722275321E-2</v>
      </c>
      <c r="M3252" s="65">
        <f t="shared" si="461"/>
        <v>8.7574014001269365E-2</v>
      </c>
      <c r="N3252" s="65">
        <f t="shared" si="462"/>
        <v>0.18757649009077995</v>
      </c>
      <c r="O3252" s="65">
        <f t="shared" si="463"/>
        <v>0.15726150068001504</v>
      </c>
      <c r="P3252" s="65">
        <f t="shared" si="464"/>
        <v>0.22049353839993363</v>
      </c>
      <c r="Q3252" s="65">
        <f t="shared" si="465"/>
        <v>1.6167516258655361E-2</v>
      </c>
      <c r="R3252" s="65">
        <f t="shared" si="466"/>
        <v>0.10398936767870555</v>
      </c>
      <c r="S3252" s="65">
        <f t="shared" si="467"/>
        <v>0.13796742316836558</v>
      </c>
      <c r="T3252" s="66">
        <f>(L3252*'Football Field'!$F$4)+(M3252*'Football Field'!$F$5)+(N3252*'Football Field'!$F$6)+(O3252*'Football Field'!$F$7)+(P3252*'Football Field'!$F$8)+(Q3252*'Football Field'!$F$9)+(R3252*'Football Field'!$F$10)+(S3252*'Football Field'!$F$11)</f>
        <v>146877435.6571846</v>
      </c>
    </row>
    <row r="3253" spans="2:20" x14ac:dyDescent="0.3">
      <c r="B3253" s="62">
        <f t="shared" si="459"/>
        <v>3226</v>
      </c>
      <c r="C3253" s="62">
        <v>0.49780034293228204</v>
      </c>
      <c r="D3253" s="62">
        <v>0.48666556435048591</v>
      </c>
      <c r="E3253" s="62">
        <v>0.68884192691861557</v>
      </c>
      <c r="F3253" s="62">
        <v>6.2474903895088363E-2</v>
      </c>
      <c r="G3253" s="62">
        <v>0.11144579381616948</v>
      </c>
      <c r="H3253" s="62">
        <v>0.39456410435080713</v>
      </c>
      <c r="I3253" s="62">
        <v>0.84813358945530271</v>
      </c>
      <c r="J3253" s="62">
        <v>0.59215477893583257</v>
      </c>
      <c r="K3253" s="62"/>
      <c r="L3253" s="65">
        <f t="shared" si="460"/>
        <v>0.13519538062932451</v>
      </c>
      <c r="M3253" s="65">
        <f t="shared" si="461"/>
        <v>0.13217133564831501</v>
      </c>
      <c r="N3253" s="65">
        <f t="shared" si="462"/>
        <v>0.18707951455925015</v>
      </c>
      <c r="O3253" s="65">
        <f t="shared" si="463"/>
        <v>1.6967281223882021E-2</v>
      </c>
      <c r="P3253" s="65">
        <f t="shared" si="464"/>
        <v>3.0267067366331401E-2</v>
      </c>
      <c r="Q3253" s="65">
        <f t="shared" si="465"/>
        <v>0.10715790984827105</v>
      </c>
      <c r="R3253" s="65">
        <f t="shared" si="466"/>
        <v>0.23034082856492349</v>
      </c>
      <c r="S3253" s="65">
        <f t="shared" si="467"/>
        <v>0.16082068215970244</v>
      </c>
      <c r="T3253" s="66">
        <f>(L3253*'Football Field'!$F$4)+(M3253*'Football Field'!$F$5)+(N3253*'Football Field'!$F$6)+(O3253*'Football Field'!$F$7)+(P3253*'Football Field'!$F$8)+(Q3253*'Football Field'!$F$9)+(R3253*'Football Field'!$F$10)+(S3253*'Football Field'!$F$11)</f>
        <v>147620425.29630709</v>
      </c>
    </row>
    <row r="3254" spans="2:20" x14ac:dyDescent="0.3">
      <c r="B3254" s="62">
        <f t="shared" si="459"/>
        <v>3227</v>
      </c>
      <c r="C3254" s="62">
        <v>0.13038428969842841</v>
      </c>
      <c r="D3254" s="62">
        <v>0.63321012823988265</v>
      </c>
      <c r="E3254" s="62">
        <v>0.62312398506878186</v>
      </c>
      <c r="F3254" s="62">
        <v>0.61617538705687835</v>
      </c>
      <c r="G3254" s="62">
        <v>0.80057941506331409</v>
      </c>
      <c r="H3254" s="62">
        <v>0.6581758588618275</v>
      </c>
      <c r="I3254" s="62">
        <v>1.2173542948085814E-2</v>
      </c>
      <c r="J3254" s="62">
        <v>0.67961178079388351</v>
      </c>
      <c r="K3254" s="62"/>
      <c r="L3254" s="65">
        <f t="shared" si="460"/>
        <v>3.1391922329042525E-2</v>
      </c>
      <c r="M3254" s="65">
        <f t="shared" si="461"/>
        <v>0.15245458796949712</v>
      </c>
      <c r="N3254" s="65">
        <f t="shared" si="462"/>
        <v>0.15002620166805597</v>
      </c>
      <c r="O3254" s="65">
        <f t="shared" si="463"/>
        <v>0.14835322519527741</v>
      </c>
      <c r="P3254" s="65">
        <f t="shared" si="464"/>
        <v>0.19275118861349119</v>
      </c>
      <c r="Q3254" s="65">
        <f t="shared" si="465"/>
        <v>0.15846545230280443</v>
      </c>
      <c r="R3254" s="65">
        <f t="shared" si="466"/>
        <v>2.9309582893726456E-3</v>
      </c>
      <c r="S3254" s="65">
        <f t="shared" si="467"/>
        <v>0.16362646363245878</v>
      </c>
      <c r="T3254" s="66">
        <f>(L3254*'Football Field'!$F$4)+(M3254*'Football Field'!$F$5)+(N3254*'Football Field'!$F$6)+(O3254*'Football Field'!$F$7)+(P3254*'Football Field'!$F$8)+(Q3254*'Football Field'!$F$9)+(R3254*'Football Field'!$F$10)+(S3254*'Football Field'!$F$11)</f>
        <v>129796331.68811631</v>
      </c>
    </row>
    <row r="3255" spans="2:20" x14ac:dyDescent="0.3">
      <c r="B3255" s="62">
        <f t="shared" si="459"/>
        <v>3228</v>
      </c>
      <c r="C3255" s="62">
        <v>0.13310611077475076</v>
      </c>
      <c r="D3255" s="62">
        <v>0.70904716580008698</v>
      </c>
      <c r="E3255" s="62">
        <v>0.77427203405142941</v>
      </c>
      <c r="F3255" s="62">
        <v>0.54852713895113614</v>
      </c>
      <c r="G3255" s="62">
        <v>0.52175665071834343</v>
      </c>
      <c r="H3255" s="62">
        <v>0.12926128646343638</v>
      </c>
      <c r="I3255" s="62">
        <v>0.7605108358523055</v>
      </c>
      <c r="J3255" s="62">
        <v>0.87758272294114703</v>
      </c>
      <c r="K3255" s="62"/>
      <c r="L3255" s="65">
        <f t="shared" si="460"/>
        <v>2.9884193941053912E-2</v>
      </c>
      <c r="M3255" s="65">
        <f t="shared" si="461"/>
        <v>0.15919106112252107</v>
      </c>
      <c r="N3255" s="65">
        <f t="shared" si="462"/>
        <v>0.17383496140070839</v>
      </c>
      <c r="O3255" s="65">
        <f t="shared" si="463"/>
        <v>0.12315205745953382</v>
      </c>
      <c r="P3255" s="65">
        <f t="shared" si="464"/>
        <v>0.11714170633749325</v>
      </c>
      <c r="Q3255" s="65">
        <f t="shared" si="465"/>
        <v>2.9020976807596851E-2</v>
      </c>
      <c r="R3255" s="65">
        <f t="shared" si="466"/>
        <v>0.17074537886050611</v>
      </c>
      <c r="S3255" s="65">
        <f t="shared" si="467"/>
        <v>0.19702966407058653</v>
      </c>
      <c r="T3255" s="66">
        <f>(L3255*'Football Field'!$F$4)+(M3255*'Football Field'!$F$5)+(N3255*'Football Field'!$F$6)+(O3255*'Football Field'!$F$7)+(P3255*'Football Field'!$F$8)+(Q3255*'Football Field'!$F$9)+(R3255*'Football Field'!$F$10)+(S3255*'Football Field'!$F$11)</f>
        <v>147580386.1154471</v>
      </c>
    </row>
    <row r="3256" spans="2:20" x14ac:dyDescent="0.3">
      <c r="B3256" s="62">
        <f t="shared" si="459"/>
        <v>3229</v>
      </c>
      <c r="C3256" s="62">
        <v>0.74763922833500118</v>
      </c>
      <c r="D3256" s="62">
        <v>0.13497501314349114</v>
      </c>
      <c r="E3256" s="62">
        <v>0.21855084762870802</v>
      </c>
      <c r="F3256" s="62">
        <v>0.97280395028263233</v>
      </c>
      <c r="G3256" s="62">
        <v>0.34350808926489773</v>
      </c>
      <c r="H3256" s="62">
        <v>7.8673365072807089E-2</v>
      </c>
      <c r="I3256" s="62">
        <v>0.57329265029083598</v>
      </c>
      <c r="J3256" s="62">
        <v>0.67361690456134982</v>
      </c>
      <c r="K3256" s="62"/>
      <c r="L3256" s="65">
        <f t="shared" si="460"/>
        <v>0.19974011066658884</v>
      </c>
      <c r="M3256" s="65">
        <f t="shared" si="461"/>
        <v>3.6060071543523982E-2</v>
      </c>
      <c r="N3256" s="65">
        <f t="shared" si="462"/>
        <v>5.8388282526120723E-2</v>
      </c>
      <c r="O3256" s="65">
        <f t="shared" si="463"/>
        <v>0.25989536306043387</v>
      </c>
      <c r="P3256" s="65">
        <f t="shared" si="464"/>
        <v>9.1771995321111507E-2</v>
      </c>
      <c r="Q3256" s="65">
        <f t="shared" si="465"/>
        <v>2.1018461913978412E-2</v>
      </c>
      <c r="R3256" s="65">
        <f t="shared" si="466"/>
        <v>0.15316148895563877</v>
      </c>
      <c r="S3256" s="65">
        <f t="shared" si="467"/>
        <v>0.17996422601260403</v>
      </c>
      <c r="T3256" s="66">
        <f>(L3256*'Football Field'!$F$4)+(M3256*'Football Field'!$F$5)+(N3256*'Football Field'!$F$6)+(O3256*'Football Field'!$F$7)+(P3256*'Football Field'!$F$8)+(Q3256*'Football Field'!$F$9)+(R3256*'Football Field'!$F$10)+(S3256*'Football Field'!$F$11)</f>
        <v>140454873.52340376</v>
      </c>
    </row>
    <row r="3257" spans="2:20" x14ac:dyDescent="0.3">
      <c r="B3257" s="62">
        <f t="shared" si="459"/>
        <v>3230</v>
      </c>
      <c r="C3257" s="62">
        <v>0.20709182939422577</v>
      </c>
      <c r="D3257" s="62">
        <v>0.85568134950042973</v>
      </c>
      <c r="E3257" s="62">
        <v>0.57245053732158191</v>
      </c>
      <c r="F3257" s="62">
        <v>7.5376116765208501E-2</v>
      </c>
      <c r="G3257" s="62">
        <v>0.85346095835495983</v>
      </c>
      <c r="H3257" s="62">
        <v>0.73218301813481423</v>
      </c>
      <c r="I3257" s="62">
        <v>0.30999818024003956</v>
      </c>
      <c r="J3257" s="62">
        <v>0.53958156831027182</v>
      </c>
      <c r="K3257" s="62"/>
      <c r="L3257" s="65">
        <f t="shared" si="460"/>
        <v>4.9951915824670089E-2</v>
      </c>
      <c r="M3257" s="65">
        <f t="shared" si="461"/>
        <v>0.20639598804073991</v>
      </c>
      <c r="N3257" s="65">
        <f t="shared" si="462"/>
        <v>0.13807884713616866</v>
      </c>
      <c r="O3257" s="65">
        <f t="shared" si="463"/>
        <v>1.8181216761954885E-2</v>
      </c>
      <c r="P3257" s="65">
        <f t="shared" si="464"/>
        <v>0.20586041504435085</v>
      </c>
      <c r="Q3257" s="65">
        <f t="shared" si="465"/>
        <v>0.17660737556429595</v>
      </c>
      <c r="R3257" s="65">
        <f t="shared" si="466"/>
        <v>7.4773606715664673E-2</v>
      </c>
      <c r="S3257" s="65">
        <f t="shared" si="467"/>
        <v>0.13015063491215501</v>
      </c>
      <c r="T3257" s="66">
        <f>(L3257*'Football Field'!$F$4)+(M3257*'Football Field'!$F$5)+(N3257*'Football Field'!$F$6)+(O3257*'Football Field'!$F$7)+(P3257*'Football Field'!$F$8)+(Q3257*'Football Field'!$F$9)+(R3257*'Football Field'!$F$10)+(S3257*'Football Field'!$F$11)</f>
        <v>139084203.23469615</v>
      </c>
    </row>
    <row r="3258" spans="2:20" x14ac:dyDescent="0.3">
      <c r="B3258" s="62">
        <f t="shared" si="459"/>
        <v>3231</v>
      </c>
      <c r="C3258" s="62">
        <v>0.64770108016020023</v>
      </c>
      <c r="D3258" s="62">
        <v>0.89205920216978396</v>
      </c>
      <c r="E3258" s="62">
        <v>0.19841473685039801</v>
      </c>
      <c r="F3258" s="62">
        <v>0.26617614286934865</v>
      </c>
      <c r="G3258" s="62">
        <v>0.12600757764425574</v>
      </c>
      <c r="H3258" s="62">
        <v>0.82627969201608631</v>
      </c>
      <c r="I3258" s="62">
        <v>0.60873251663048344</v>
      </c>
      <c r="J3258" s="62">
        <v>0.64004629277909608</v>
      </c>
      <c r="K3258" s="62"/>
      <c r="L3258" s="65">
        <f t="shared" si="460"/>
        <v>0.15401589022537893</v>
      </c>
      <c r="M3258" s="65">
        <f t="shared" si="461"/>
        <v>0.21212144979276343</v>
      </c>
      <c r="N3258" s="65">
        <f t="shared" si="462"/>
        <v>4.7180749370203272E-2</v>
      </c>
      <c r="O3258" s="65">
        <f t="shared" si="463"/>
        <v>6.32936347591712E-2</v>
      </c>
      <c r="P3258" s="65">
        <f t="shared" si="464"/>
        <v>2.9963157142216746E-2</v>
      </c>
      <c r="Q3258" s="65">
        <f t="shared" si="465"/>
        <v>0.19647983651584053</v>
      </c>
      <c r="R3258" s="65">
        <f t="shared" si="466"/>
        <v>0.1447496126373454</v>
      </c>
      <c r="S3258" s="65">
        <f t="shared" si="467"/>
        <v>0.15219566955708058</v>
      </c>
      <c r="T3258" s="66">
        <f>(L3258*'Football Field'!$F$4)+(M3258*'Football Field'!$F$5)+(N3258*'Football Field'!$F$6)+(O3258*'Football Field'!$F$7)+(P3258*'Football Field'!$F$8)+(Q3258*'Football Field'!$F$9)+(R3258*'Football Field'!$F$10)+(S3258*'Football Field'!$F$11)</f>
        <v>131969372.0521901</v>
      </c>
    </row>
    <row r="3259" spans="2:20" x14ac:dyDescent="0.3">
      <c r="B3259" s="62">
        <f t="shared" si="459"/>
        <v>3232</v>
      </c>
      <c r="C3259" s="62">
        <v>0.70449031323273992</v>
      </c>
      <c r="D3259" s="62">
        <v>0.53913071155988301</v>
      </c>
      <c r="E3259" s="62">
        <v>0.44437172065801678</v>
      </c>
      <c r="F3259" s="62">
        <v>0.57876121054852558</v>
      </c>
      <c r="G3259" s="62">
        <v>0.10084440530104855</v>
      </c>
      <c r="H3259" s="62">
        <v>0.15462503519021531</v>
      </c>
      <c r="I3259" s="62">
        <v>0.50587690228153614</v>
      </c>
      <c r="J3259" s="62">
        <v>0.95894677859263655</v>
      </c>
      <c r="K3259" s="62"/>
      <c r="L3259" s="65">
        <f t="shared" si="460"/>
        <v>0.1766947566865453</v>
      </c>
      <c r="M3259" s="65">
        <f t="shared" si="461"/>
        <v>0.13522055323115045</v>
      </c>
      <c r="N3259" s="65">
        <f t="shared" si="462"/>
        <v>0.11145384341730472</v>
      </c>
      <c r="O3259" s="65">
        <f t="shared" si="463"/>
        <v>0.14516036538276364</v>
      </c>
      <c r="P3259" s="65">
        <f t="shared" si="464"/>
        <v>2.5293005912462332E-2</v>
      </c>
      <c r="Q3259" s="65">
        <f t="shared" si="465"/>
        <v>3.8781843351702004E-2</v>
      </c>
      <c r="R3259" s="65">
        <f t="shared" si="466"/>
        <v>0.12688009257616181</v>
      </c>
      <c r="S3259" s="65">
        <f t="shared" si="467"/>
        <v>0.24051553944190965</v>
      </c>
      <c r="T3259" s="66">
        <f>(L3259*'Football Field'!$F$4)+(M3259*'Football Field'!$F$5)+(N3259*'Football Field'!$F$6)+(O3259*'Football Field'!$F$7)+(P3259*'Football Field'!$F$8)+(Q3259*'Football Field'!$F$9)+(R3259*'Football Field'!$F$10)+(S3259*'Football Field'!$F$11)</f>
        <v>132192698.61238468</v>
      </c>
    </row>
    <row r="3260" spans="2:20" x14ac:dyDescent="0.3">
      <c r="B3260" s="62">
        <f t="shared" si="459"/>
        <v>3233</v>
      </c>
      <c r="C3260" s="62">
        <v>0.1656571952606557</v>
      </c>
      <c r="D3260" s="62">
        <v>3.5566743271728263E-2</v>
      </c>
      <c r="E3260" s="62">
        <v>0.82809448158300314</v>
      </c>
      <c r="F3260" s="62">
        <v>0.75923979637440131</v>
      </c>
      <c r="G3260" s="62">
        <v>0.98179806545261428</v>
      </c>
      <c r="H3260" s="62">
        <v>0.97270582059867994</v>
      </c>
      <c r="I3260" s="62">
        <v>0.53814639617439808</v>
      </c>
      <c r="J3260" s="62">
        <v>0.52509201853541365</v>
      </c>
      <c r="K3260" s="62"/>
      <c r="L3260" s="65">
        <f t="shared" si="460"/>
        <v>3.4466674454931547E-2</v>
      </c>
      <c r="M3260" s="65">
        <f t="shared" si="461"/>
        <v>7.4000248515612398E-3</v>
      </c>
      <c r="N3260" s="65">
        <f t="shared" si="462"/>
        <v>0.17229352983875759</v>
      </c>
      <c r="O3260" s="65">
        <f t="shared" si="463"/>
        <v>0.15796760806972404</v>
      </c>
      <c r="P3260" s="65">
        <f t="shared" si="464"/>
        <v>0.20427313313612414</v>
      </c>
      <c r="Q3260" s="65">
        <f t="shared" si="465"/>
        <v>0.20238139856370191</v>
      </c>
      <c r="R3260" s="65">
        <f t="shared" si="466"/>
        <v>0.11196686396176633</v>
      </c>
      <c r="S3260" s="65">
        <f t="shared" si="467"/>
        <v>0.10925076712343312</v>
      </c>
      <c r="T3260" s="66">
        <f>(L3260*'Football Field'!$F$4)+(M3260*'Football Field'!$F$5)+(N3260*'Football Field'!$F$6)+(O3260*'Football Field'!$F$7)+(P3260*'Football Field'!$F$8)+(Q3260*'Football Field'!$F$9)+(R3260*'Football Field'!$F$10)+(S3260*'Football Field'!$F$11)</f>
        <v>146553546.19591379</v>
      </c>
    </row>
    <row r="3261" spans="2:20" x14ac:dyDescent="0.3">
      <c r="B3261" s="62">
        <f t="shared" si="459"/>
        <v>3234</v>
      </c>
      <c r="C3261" s="62">
        <v>0.61677465834414491</v>
      </c>
      <c r="D3261" s="62">
        <v>0.69298639496396464</v>
      </c>
      <c r="E3261" s="62">
        <v>0.83677880741483712</v>
      </c>
      <c r="F3261" s="62">
        <v>0.8839021120481364</v>
      </c>
      <c r="G3261" s="62">
        <v>0.31574503169770796</v>
      </c>
      <c r="H3261" s="62">
        <v>0.12703606790529287</v>
      </c>
      <c r="I3261" s="62">
        <v>0.30669051861663976</v>
      </c>
      <c r="J3261" s="62">
        <v>0.22402994446416902</v>
      </c>
      <c r="K3261" s="62"/>
      <c r="L3261" s="65">
        <f t="shared" si="460"/>
        <v>0.15404179726377495</v>
      </c>
      <c r="M3261" s="65">
        <f t="shared" si="461"/>
        <v>0.17307596593897365</v>
      </c>
      <c r="N3261" s="65">
        <f t="shared" si="462"/>
        <v>0.20898866330285792</v>
      </c>
      <c r="O3261" s="65">
        <f t="shared" si="463"/>
        <v>0.22075788637406829</v>
      </c>
      <c r="P3261" s="65">
        <f t="shared" si="464"/>
        <v>7.8858512589347951E-2</v>
      </c>
      <c r="Q3261" s="65">
        <f t="shared" si="465"/>
        <v>3.1727737112271781E-2</v>
      </c>
      <c r="R3261" s="65">
        <f t="shared" si="466"/>
        <v>7.6597113795661032E-2</v>
      </c>
      <c r="S3261" s="65">
        <f t="shared" si="467"/>
        <v>5.5952323623044482E-2</v>
      </c>
      <c r="T3261" s="66">
        <f>(L3261*'Football Field'!$F$4)+(M3261*'Football Field'!$F$5)+(N3261*'Football Field'!$F$6)+(O3261*'Football Field'!$F$7)+(P3261*'Football Field'!$F$8)+(Q3261*'Football Field'!$F$9)+(R3261*'Football Field'!$F$10)+(S3261*'Football Field'!$F$11)</f>
        <v>131253068.42932712</v>
      </c>
    </row>
    <row r="3262" spans="2:20" x14ac:dyDescent="0.3">
      <c r="B3262" s="62">
        <f t="shared" si="459"/>
        <v>3235</v>
      </c>
      <c r="C3262" s="62">
        <v>0.34196610858579379</v>
      </c>
      <c r="D3262" s="62">
        <v>0.54966321858899558</v>
      </c>
      <c r="E3262" s="62">
        <v>0.54028413691382338</v>
      </c>
      <c r="F3262" s="62">
        <v>0.18423876956088625</v>
      </c>
      <c r="G3262" s="62">
        <v>0.76238270772658956</v>
      </c>
      <c r="H3262" s="62">
        <v>0.62336084027719263</v>
      </c>
      <c r="I3262" s="62">
        <v>0.72646252467119354</v>
      </c>
      <c r="J3262" s="62">
        <v>0.52082926923471728</v>
      </c>
      <c r="K3262" s="62"/>
      <c r="L3262" s="65">
        <f t="shared" si="460"/>
        <v>8.0477997853693528E-2</v>
      </c>
      <c r="M3262" s="65">
        <f t="shared" si="461"/>
        <v>0.12935724978360366</v>
      </c>
      <c r="N3262" s="65">
        <f t="shared" si="462"/>
        <v>0.12714998509867434</v>
      </c>
      <c r="O3262" s="65">
        <f t="shared" si="463"/>
        <v>4.3358587091001863E-2</v>
      </c>
      <c r="P3262" s="65">
        <f t="shared" si="464"/>
        <v>0.17941846392277946</v>
      </c>
      <c r="Q3262" s="65">
        <f t="shared" si="465"/>
        <v>0.14670118209482869</v>
      </c>
      <c r="R3262" s="65">
        <f t="shared" si="466"/>
        <v>0.17096504019961778</v>
      </c>
      <c r="S3262" s="65">
        <f t="shared" si="467"/>
        <v>0.1225714939558008</v>
      </c>
      <c r="T3262" s="66">
        <f>(L3262*'Football Field'!$F$4)+(M3262*'Football Field'!$F$5)+(N3262*'Football Field'!$F$6)+(O3262*'Football Field'!$F$7)+(P3262*'Football Field'!$F$8)+(Q3262*'Football Field'!$F$9)+(R3262*'Football Field'!$F$10)+(S3262*'Football Field'!$F$11)</f>
        <v>150201883.70617571</v>
      </c>
    </row>
    <row r="3263" spans="2:20" x14ac:dyDescent="0.3">
      <c r="B3263" s="62">
        <f t="shared" si="459"/>
        <v>3236</v>
      </c>
      <c r="C3263" s="62">
        <v>0.79178251441903724</v>
      </c>
      <c r="D3263" s="62">
        <v>0.63762696031545174</v>
      </c>
      <c r="E3263" s="62">
        <v>0.80627174509022792</v>
      </c>
      <c r="F3263" s="62">
        <v>0.22419077781581187</v>
      </c>
      <c r="G3263" s="62">
        <v>0.60216768317449887</v>
      </c>
      <c r="H3263" s="62">
        <v>0.64428334138003873</v>
      </c>
      <c r="I3263" s="62">
        <v>0.24429755480632942</v>
      </c>
      <c r="J3263" s="62">
        <v>0.53374017704743815</v>
      </c>
      <c r="K3263" s="62"/>
      <c r="L3263" s="65">
        <f t="shared" si="460"/>
        <v>0.17656530280356095</v>
      </c>
      <c r="M3263" s="65">
        <f t="shared" si="461"/>
        <v>0.14218904215940967</v>
      </c>
      <c r="N3263" s="65">
        <f t="shared" si="462"/>
        <v>0.17979636102252977</v>
      </c>
      <c r="O3263" s="65">
        <f t="shared" si="463"/>
        <v>4.999392112095237E-2</v>
      </c>
      <c r="P3263" s="65">
        <f t="shared" si="464"/>
        <v>0.13428172178851011</v>
      </c>
      <c r="Q3263" s="65">
        <f t="shared" si="465"/>
        <v>0.14367339665934081</v>
      </c>
      <c r="R3263" s="65">
        <f t="shared" si="466"/>
        <v>5.4477676575364363E-2</v>
      </c>
      <c r="S3263" s="65">
        <f t="shared" si="467"/>
        <v>0.11902257787033202</v>
      </c>
      <c r="T3263" s="66">
        <f>(L3263*'Football Field'!$F$4)+(M3263*'Football Field'!$F$5)+(N3263*'Football Field'!$F$6)+(O3263*'Football Field'!$F$7)+(P3263*'Football Field'!$F$8)+(Q3263*'Football Field'!$F$9)+(R3263*'Football Field'!$F$10)+(S3263*'Football Field'!$F$11)</f>
        <v>131227004.47361428</v>
      </c>
    </row>
    <row r="3264" spans="2:20" x14ac:dyDescent="0.3">
      <c r="B3264" s="62">
        <f t="shared" si="459"/>
        <v>3237</v>
      </c>
      <c r="C3264" s="62">
        <v>7.8809552889162582E-2</v>
      </c>
      <c r="D3264" s="62">
        <v>0.43514232465887293</v>
      </c>
      <c r="E3264" s="62">
        <v>0.27011621690674148</v>
      </c>
      <c r="F3264" s="62">
        <v>0.99408189627025478</v>
      </c>
      <c r="G3264" s="62">
        <v>0.37188320797938212</v>
      </c>
      <c r="H3264" s="62">
        <v>0.29958721192974092</v>
      </c>
      <c r="I3264" s="62">
        <v>0.66499088141701179</v>
      </c>
      <c r="J3264" s="62">
        <v>0.46158061182158405</v>
      </c>
      <c r="K3264" s="62"/>
      <c r="L3264" s="65">
        <f t="shared" si="460"/>
        <v>2.2037282955598016E-2</v>
      </c>
      <c r="M3264" s="65">
        <f t="shared" si="461"/>
        <v>0.12167756550973846</v>
      </c>
      <c r="N3264" s="65">
        <f t="shared" si="462"/>
        <v>7.553180147134321E-2</v>
      </c>
      <c r="O3264" s="65">
        <f t="shared" si="463"/>
        <v>0.27797219024900144</v>
      </c>
      <c r="P3264" s="65">
        <f t="shared" si="464"/>
        <v>0.10398860519108613</v>
      </c>
      <c r="Q3264" s="65">
        <f t="shared" si="465"/>
        <v>8.3772688933530154E-2</v>
      </c>
      <c r="R3264" s="65">
        <f t="shared" si="466"/>
        <v>0.18594943987677953</v>
      </c>
      <c r="S3264" s="65">
        <f t="shared" si="467"/>
        <v>0.12907042581292311</v>
      </c>
      <c r="T3264" s="66">
        <f>(L3264*'Football Field'!$F$4)+(M3264*'Football Field'!$F$5)+(N3264*'Football Field'!$F$6)+(O3264*'Football Field'!$F$7)+(P3264*'Football Field'!$F$8)+(Q3264*'Football Field'!$F$9)+(R3264*'Football Field'!$F$10)+(S3264*'Football Field'!$F$11)</f>
        <v>146770447.15516528</v>
      </c>
    </row>
    <row r="3265" spans="2:20" x14ac:dyDescent="0.3">
      <c r="B3265" s="62">
        <f t="shared" si="459"/>
        <v>3238</v>
      </c>
      <c r="C3265" s="62">
        <v>0.14370641877921908</v>
      </c>
      <c r="D3265" s="62">
        <v>9.5600486204117652E-2</v>
      </c>
      <c r="E3265" s="62">
        <v>0.41723858496084487</v>
      </c>
      <c r="F3265" s="62">
        <v>0.6433024472237312</v>
      </c>
      <c r="G3265" s="62">
        <v>0.88884293846128715</v>
      </c>
      <c r="H3265" s="62">
        <v>0.43212617929871733</v>
      </c>
      <c r="I3265" s="62">
        <v>0.37886624210277453</v>
      </c>
      <c r="J3265" s="62">
        <v>0.68605855323574916</v>
      </c>
      <c r="K3265" s="62"/>
      <c r="L3265" s="65">
        <f t="shared" si="460"/>
        <v>3.8989822026963328E-2</v>
      </c>
      <c r="M3265" s="65">
        <f t="shared" si="461"/>
        <v>2.5937922428616839E-2</v>
      </c>
      <c r="N3265" s="65">
        <f t="shared" si="462"/>
        <v>0.11320342061685161</v>
      </c>
      <c r="O3265" s="65">
        <f t="shared" si="463"/>
        <v>0.17453811833762231</v>
      </c>
      <c r="P3265" s="65">
        <f t="shared" si="464"/>
        <v>0.24115713323683613</v>
      </c>
      <c r="Q3265" s="65">
        <f t="shared" si="465"/>
        <v>0.11724266018996393</v>
      </c>
      <c r="R3265" s="65">
        <f t="shared" si="466"/>
        <v>0.10279239770289023</v>
      </c>
      <c r="S3265" s="65">
        <f t="shared" si="467"/>
        <v>0.18613852546025547</v>
      </c>
      <c r="T3265" s="66">
        <f>(L3265*'Football Field'!$F$4)+(M3265*'Football Field'!$F$5)+(N3265*'Football Field'!$F$6)+(O3265*'Football Field'!$F$7)+(P3265*'Football Field'!$F$8)+(Q3265*'Football Field'!$F$9)+(R3265*'Football Field'!$F$10)+(S3265*'Football Field'!$F$11)</f>
        <v>147391067.03619352</v>
      </c>
    </row>
    <row r="3266" spans="2:20" x14ac:dyDescent="0.3">
      <c r="B3266" s="62">
        <f t="shared" si="459"/>
        <v>3239</v>
      </c>
      <c r="C3266" s="62">
        <v>0.3363897209871215</v>
      </c>
      <c r="D3266" s="62">
        <v>0.69540919156994441</v>
      </c>
      <c r="E3266" s="62">
        <v>0.43505827822070575</v>
      </c>
      <c r="F3266" s="62">
        <v>0.29233924772094888</v>
      </c>
      <c r="G3266" s="62">
        <v>4.3203301722110843E-2</v>
      </c>
      <c r="H3266" s="62">
        <v>0.60673408943268159</v>
      </c>
      <c r="I3266" s="62">
        <v>0.69981593107727047</v>
      </c>
      <c r="J3266" s="62">
        <v>0.35783290605487061</v>
      </c>
      <c r="K3266" s="62"/>
      <c r="L3266" s="65">
        <f t="shared" si="460"/>
        <v>9.7032249586910702E-2</v>
      </c>
      <c r="M3266" s="65">
        <f t="shared" si="461"/>
        <v>0.20059209313363641</v>
      </c>
      <c r="N3266" s="65">
        <f t="shared" si="462"/>
        <v>0.12549338105006877</v>
      </c>
      <c r="O3266" s="65">
        <f t="shared" si="463"/>
        <v>8.4325807476129208E-2</v>
      </c>
      <c r="P3266" s="65">
        <f t="shared" si="464"/>
        <v>1.2462073880785914E-2</v>
      </c>
      <c r="Q3266" s="65">
        <f t="shared" si="465"/>
        <v>0.17501359264474337</v>
      </c>
      <c r="R3266" s="65">
        <f t="shared" si="466"/>
        <v>0.20186322545743215</v>
      </c>
      <c r="S3266" s="65">
        <f t="shared" si="467"/>
        <v>0.10321757677029335</v>
      </c>
      <c r="T3266" s="66">
        <f>(L3266*'Football Field'!$F$4)+(M3266*'Football Field'!$F$5)+(N3266*'Football Field'!$F$6)+(O3266*'Football Field'!$F$7)+(P3266*'Football Field'!$F$8)+(Q3266*'Football Field'!$F$9)+(R3266*'Football Field'!$F$10)+(S3266*'Football Field'!$F$11)</f>
        <v>140592636.55327064</v>
      </c>
    </row>
    <row r="3267" spans="2:20" x14ac:dyDescent="0.3">
      <c r="B3267" s="62">
        <f t="shared" si="459"/>
        <v>3240</v>
      </c>
      <c r="C3267" s="62">
        <v>0.72457018157887676</v>
      </c>
      <c r="D3267" s="62">
        <v>0.31962181591805616</v>
      </c>
      <c r="E3267" s="62">
        <v>2.4754558915462521E-2</v>
      </c>
      <c r="F3267" s="62">
        <v>0.7503174783767167</v>
      </c>
      <c r="G3267" s="62">
        <v>8.9541663368627344E-2</v>
      </c>
      <c r="H3267" s="62">
        <v>0.46844139143884111</v>
      </c>
      <c r="I3267" s="62">
        <v>9.5009535004231038E-2</v>
      </c>
      <c r="J3267" s="62">
        <v>0.49423919897520208</v>
      </c>
      <c r="K3267" s="62"/>
      <c r="L3267" s="65">
        <f t="shared" si="460"/>
        <v>0.24425120568868056</v>
      </c>
      <c r="M3267" s="65">
        <f t="shared" si="461"/>
        <v>0.10774389546679439</v>
      </c>
      <c r="N3267" s="65">
        <f t="shared" si="462"/>
        <v>8.3447138939915007E-3</v>
      </c>
      <c r="O3267" s="65">
        <f t="shared" si="463"/>
        <v>0.2529305696012184</v>
      </c>
      <c r="P3267" s="65">
        <f t="shared" si="464"/>
        <v>3.018432139934308E-2</v>
      </c>
      <c r="Q3267" s="65">
        <f t="shared" si="465"/>
        <v>0.15791068631074301</v>
      </c>
      <c r="R3267" s="65">
        <f t="shared" si="466"/>
        <v>3.2027530343764363E-2</v>
      </c>
      <c r="S3267" s="65">
        <f t="shared" si="467"/>
        <v>0.16660707729546467</v>
      </c>
      <c r="T3267" s="66">
        <f>(L3267*'Football Field'!$F$4)+(M3267*'Football Field'!$F$5)+(N3267*'Football Field'!$F$6)+(O3267*'Football Field'!$F$7)+(P3267*'Football Field'!$F$8)+(Q3267*'Football Field'!$F$9)+(R3267*'Football Field'!$F$10)+(S3267*'Football Field'!$F$11)</f>
        <v>116684455.24213764</v>
      </c>
    </row>
    <row r="3268" spans="2:20" x14ac:dyDescent="0.3">
      <c r="B3268" s="62">
        <f t="shared" si="459"/>
        <v>3241</v>
      </c>
      <c r="C3268" s="62">
        <v>0.38172574687937033</v>
      </c>
      <c r="D3268" s="62">
        <v>0.41801396846447691</v>
      </c>
      <c r="E3268" s="62">
        <v>3.3635136643482166E-2</v>
      </c>
      <c r="F3268" s="62">
        <v>0.7341493854059481</v>
      </c>
      <c r="G3268" s="62">
        <v>0.27941616297508287</v>
      </c>
      <c r="H3268" s="62">
        <v>0.82918097890646503</v>
      </c>
      <c r="I3268" s="62">
        <v>0.97786373015980121</v>
      </c>
      <c r="J3268" s="62">
        <v>0.95801274882207432</v>
      </c>
      <c r="K3268" s="62"/>
      <c r="L3268" s="65">
        <f t="shared" si="460"/>
        <v>8.2767980083941248E-2</v>
      </c>
      <c r="M3268" s="65">
        <f t="shared" si="461"/>
        <v>9.0636201774491484E-2</v>
      </c>
      <c r="N3268" s="65">
        <f t="shared" si="462"/>
        <v>7.2929644976452756E-3</v>
      </c>
      <c r="O3268" s="65">
        <f t="shared" si="463"/>
        <v>0.15918250787814781</v>
      </c>
      <c r="P3268" s="65">
        <f t="shared" si="464"/>
        <v>6.0584625483911213E-2</v>
      </c>
      <c r="Q3268" s="65">
        <f t="shared" si="465"/>
        <v>0.17978780658408391</v>
      </c>
      <c r="R3268" s="65">
        <f t="shared" si="466"/>
        <v>0.21202605903408334</v>
      </c>
      <c r="S3268" s="65">
        <f t="shared" si="467"/>
        <v>0.20772185466369572</v>
      </c>
      <c r="T3268" s="66">
        <f>(L3268*'Football Field'!$F$4)+(M3268*'Football Field'!$F$5)+(N3268*'Football Field'!$F$6)+(O3268*'Football Field'!$F$7)+(P3268*'Football Field'!$F$8)+(Q3268*'Football Field'!$F$9)+(R3268*'Football Field'!$F$10)+(S3268*'Football Field'!$F$11)</f>
        <v>144616716.03487107</v>
      </c>
    </row>
    <row r="3269" spans="2:20" x14ac:dyDescent="0.3">
      <c r="B3269" s="62">
        <f t="shared" si="459"/>
        <v>3242</v>
      </c>
      <c r="C3269" s="62">
        <v>0.35901152316102669</v>
      </c>
      <c r="D3269" s="62">
        <v>0.30903065417338826</v>
      </c>
      <c r="E3269" s="62">
        <v>0.38473541823317692</v>
      </c>
      <c r="F3269" s="62">
        <v>0.89703975014008031</v>
      </c>
      <c r="G3269" s="62">
        <v>0.60484631117382137</v>
      </c>
      <c r="H3269" s="62">
        <v>0.63659044149371025</v>
      </c>
      <c r="I3269" s="62">
        <v>0.81433188478211416</v>
      </c>
      <c r="J3269" s="62">
        <v>0.91141316191044186</v>
      </c>
      <c r="K3269" s="62"/>
      <c r="L3269" s="65">
        <f t="shared" si="460"/>
        <v>7.3014355416585949E-2</v>
      </c>
      <c r="M3269" s="65">
        <f t="shared" si="461"/>
        <v>6.2849442323653193E-2</v>
      </c>
      <c r="N3269" s="65">
        <f t="shared" si="462"/>
        <v>7.8245980298594295E-2</v>
      </c>
      <c r="O3269" s="65">
        <f t="shared" si="463"/>
        <v>0.18243642589197936</v>
      </c>
      <c r="P3269" s="65">
        <f t="shared" si="464"/>
        <v>0.12301127035593294</v>
      </c>
      <c r="Q3269" s="65">
        <f t="shared" si="465"/>
        <v>0.12946726706923956</v>
      </c>
      <c r="R3269" s="65">
        <f t="shared" si="466"/>
        <v>0.16561562464353285</v>
      </c>
      <c r="S3269" s="65">
        <f t="shared" si="467"/>
        <v>0.18535963400048178</v>
      </c>
      <c r="T3269" s="66">
        <f>(L3269*'Football Field'!$F$4)+(M3269*'Football Field'!$F$5)+(N3269*'Football Field'!$F$6)+(O3269*'Football Field'!$F$7)+(P3269*'Football Field'!$F$8)+(Q3269*'Football Field'!$F$9)+(R3269*'Football Field'!$F$10)+(S3269*'Football Field'!$F$11)</f>
        <v>145278198.88272643</v>
      </c>
    </row>
    <row r="3270" spans="2:20" x14ac:dyDescent="0.3">
      <c r="B3270" s="62">
        <f t="shared" si="459"/>
        <v>3243</v>
      </c>
      <c r="C3270" s="62">
        <v>0.7245692690393033</v>
      </c>
      <c r="D3270" s="62">
        <v>0.35100836763068999</v>
      </c>
      <c r="E3270" s="62">
        <v>0.63844293982154565</v>
      </c>
      <c r="F3270" s="62">
        <v>0.81293525739990158</v>
      </c>
      <c r="G3270" s="62">
        <v>0.52886424216131966</v>
      </c>
      <c r="H3270" s="62">
        <v>0.15063159381149838</v>
      </c>
      <c r="I3270" s="62">
        <v>0.40217624171105948</v>
      </c>
      <c r="J3270" s="62">
        <v>0.83899016130564896</v>
      </c>
      <c r="K3270" s="62"/>
      <c r="L3270" s="65">
        <f t="shared" si="460"/>
        <v>0.16291175572320665</v>
      </c>
      <c r="M3270" s="65">
        <f t="shared" si="461"/>
        <v>7.8920528219574057E-2</v>
      </c>
      <c r="N3270" s="65">
        <f t="shared" si="462"/>
        <v>0.14354715925686284</v>
      </c>
      <c r="O3270" s="65">
        <f t="shared" si="463"/>
        <v>0.18277991591875123</v>
      </c>
      <c r="P3270" s="65">
        <f t="shared" si="464"/>
        <v>0.11890954517565964</v>
      </c>
      <c r="Q3270" s="65">
        <f t="shared" si="465"/>
        <v>3.3867924660609623E-2</v>
      </c>
      <c r="R3270" s="65">
        <f t="shared" si="466"/>
        <v>9.0425084870326508E-2</v>
      </c>
      <c r="S3270" s="65">
        <f t="shared" si="467"/>
        <v>0.18863808617500935</v>
      </c>
      <c r="T3270" s="66">
        <f>(L3270*'Football Field'!$F$4)+(M3270*'Football Field'!$F$5)+(N3270*'Football Field'!$F$6)+(O3270*'Football Field'!$F$7)+(P3270*'Football Field'!$F$8)+(Q3270*'Football Field'!$F$9)+(R3270*'Football Field'!$F$10)+(S3270*'Football Field'!$F$11)</f>
        <v>135759620.44019979</v>
      </c>
    </row>
    <row r="3271" spans="2:20" x14ac:dyDescent="0.3">
      <c r="B3271" s="62">
        <f t="shared" si="459"/>
        <v>3244</v>
      </c>
      <c r="C3271" s="62">
        <v>0.96820261927412077</v>
      </c>
      <c r="D3271" s="62">
        <v>0.42767704442548726</v>
      </c>
      <c r="E3271" s="62">
        <v>0.67588525168217606</v>
      </c>
      <c r="F3271" s="62">
        <v>3.1238629743131852E-2</v>
      </c>
      <c r="G3271" s="62">
        <v>0.46972720959837344</v>
      </c>
      <c r="H3271" s="62">
        <v>0.72839655950859938</v>
      </c>
      <c r="I3271" s="62">
        <v>0.18242455347779452</v>
      </c>
      <c r="J3271" s="62">
        <v>0.13351732419446283</v>
      </c>
      <c r="K3271" s="62"/>
      <c r="L3271" s="65">
        <f t="shared" si="460"/>
        <v>0.26767600173123218</v>
      </c>
      <c r="M3271" s="65">
        <f t="shared" si="461"/>
        <v>0.11823855772035806</v>
      </c>
      <c r="N3271" s="65">
        <f t="shared" si="462"/>
        <v>0.18685991774638058</v>
      </c>
      <c r="O3271" s="65">
        <f t="shared" si="463"/>
        <v>8.636447932224043E-3</v>
      </c>
      <c r="P3271" s="65">
        <f t="shared" si="464"/>
        <v>0.12986403761634799</v>
      </c>
      <c r="Q3271" s="65">
        <f t="shared" si="465"/>
        <v>0.20137755759246262</v>
      </c>
      <c r="R3271" s="65">
        <f t="shared" si="466"/>
        <v>5.043435549590914E-2</v>
      </c>
      <c r="S3271" s="65">
        <f t="shared" si="467"/>
        <v>3.6913124165085388E-2</v>
      </c>
      <c r="T3271" s="66">
        <f>(L3271*'Football Field'!$F$4)+(M3271*'Football Field'!$F$5)+(N3271*'Football Field'!$F$6)+(O3271*'Football Field'!$F$7)+(P3271*'Football Field'!$F$8)+(Q3271*'Football Field'!$F$9)+(R3271*'Football Field'!$F$10)+(S3271*'Football Field'!$F$11)</f>
        <v>129196300.69035602</v>
      </c>
    </row>
    <row r="3272" spans="2:20" x14ac:dyDescent="0.3">
      <c r="B3272" s="62">
        <f t="shared" si="459"/>
        <v>3245</v>
      </c>
      <c r="C3272" s="62">
        <v>0.54160208417559563</v>
      </c>
      <c r="D3272" s="62">
        <v>0.31166572556332972</v>
      </c>
      <c r="E3272" s="62">
        <v>0.3487582423082527</v>
      </c>
      <c r="F3272" s="62">
        <v>0.52143744878251497</v>
      </c>
      <c r="G3272" s="62">
        <v>0.10572674834958407</v>
      </c>
      <c r="H3272" s="62">
        <v>0.51720888875677551</v>
      </c>
      <c r="I3272" s="62">
        <v>0.60154625320602162</v>
      </c>
      <c r="J3272" s="62">
        <v>0.58658446289502331</v>
      </c>
      <c r="K3272" s="62"/>
      <c r="L3272" s="65">
        <f t="shared" si="460"/>
        <v>0.1532317186561557</v>
      </c>
      <c r="M3272" s="65">
        <f t="shared" si="461"/>
        <v>8.8177420600182188E-2</v>
      </c>
      <c r="N3272" s="65">
        <f t="shared" si="462"/>
        <v>9.8671748920130128E-2</v>
      </c>
      <c r="O3272" s="65">
        <f t="shared" si="463"/>
        <v>0.14752667831817445</v>
      </c>
      <c r="P3272" s="65">
        <f t="shared" si="464"/>
        <v>2.9912535108120319E-2</v>
      </c>
      <c r="Q3272" s="65">
        <f t="shared" si="465"/>
        <v>0.14633032117865002</v>
      </c>
      <c r="R3272" s="65">
        <f t="shared" si="466"/>
        <v>0.17019130635406651</v>
      </c>
      <c r="S3272" s="65">
        <f t="shared" si="467"/>
        <v>0.16595827086452067</v>
      </c>
      <c r="T3272" s="66">
        <f>(L3272*'Football Field'!$F$4)+(M3272*'Football Field'!$F$5)+(N3272*'Football Field'!$F$6)+(O3272*'Football Field'!$F$7)+(P3272*'Football Field'!$F$8)+(Q3272*'Football Field'!$F$9)+(R3272*'Football Field'!$F$10)+(S3272*'Football Field'!$F$11)</f>
        <v>137949781.13612691</v>
      </c>
    </row>
    <row r="3273" spans="2:20" x14ac:dyDescent="0.3">
      <c r="B3273" s="62">
        <f t="shared" si="459"/>
        <v>3246</v>
      </c>
      <c r="C3273" s="62">
        <v>4.1321106604293001E-2</v>
      </c>
      <c r="D3273" s="62">
        <v>0.41955261572587266</v>
      </c>
      <c r="E3273" s="62">
        <v>0.29355524571377933</v>
      </c>
      <c r="F3273" s="62">
        <v>0.60578159663466802</v>
      </c>
      <c r="G3273" s="62">
        <v>0.99328939737646171</v>
      </c>
      <c r="H3273" s="62">
        <v>0.64326927966716563</v>
      </c>
      <c r="I3273" s="62">
        <v>0.80216440786685028</v>
      </c>
      <c r="J3273" s="62">
        <v>0.40534419558914492</v>
      </c>
      <c r="K3273" s="62"/>
      <c r="L3273" s="65">
        <f t="shared" si="460"/>
        <v>9.8283482029340608E-3</v>
      </c>
      <c r="M3273" s="65">
        <f t="shared" si="461"/>
        <v>9.9791838497792273E-2</v>
      </c>
      <c r="N3273" s="65">
        <f t="shared" si="462"/>
        <v>6.9822988994518831E-2</v>
      </c>
      <c r="O3273" s="65">
        <f t="shared" si="463"/>
        <v>0.14408695593927534</v>
      </c>
      <c r="P3273" s="65">
        <f t="shared" si="464"/>
        <v>0.23625683980796761</v>
      </c>
      <c r="Q3273" s="65">
        <f t="shared" si="465"/>
        <v>0.15300351293502459</v>
      </c>
      <c r="R3273" s="65">
        <f t="shared" si="466"/>
        <v>0.19079719214723861</v>
      </c>
      <c r="S3273" s="65">
        <f t="shared" si="467"/>
        <v>9.6412323475248515E-2</v>
      </c>
      <c r="T3273" s="66">
        <f>(L3273*'Football Field'!$F$4)+(M3273*'Football Field'!$F$5)+(N3273*'Football Field'!$F$6)+(O3273*'Football Field'!$F$7)+(P3273*'Football Field'!$F$8)+(Q3273*'Football Field'!$F$9)+(R3273*'Football Field'!$F$10)+(S3273*'Football Field'!$F$11)</f>
        <v>157061630.94488347</v>
      </c>
    </row>
    <row r="3274" spans="2:20" x14ac:dyDescent="0.3">
      <c r="B3274" s="62">
        <f t="shared" si="459"/>
        <v>3247</v>
      </c>
      <c r="C3274" s="62">
        <v>0.84771663738070724</v>
      </c>
      <c r="D3274" s="62">
        <v>1.7843171890569942E-2</v>
      </c>
      <c r="E3274" s="62">
        <v>0.34829822571619429</v>
      </c>
      <c r="F3274" s="62">
        <v>0.26968939607217557</v>
      </c>
      <c r="G3274" s="62">
        <v>0.7473920607955683</v>
      </c>
      <c r="H3274" s="62">
        <v>0.10355463430438605</v>
      </c>
      <c r="I3274" s="62">
        <v>9.0650856771630317E-2</v>
      </c>
      <c r="J3274" s="62">
        <v>0.75632340943946186</v>
      </c>
      <c r="K3274" s="62"/>
      <c r="L3274" s="65">
        <f t="shared" si="460"/>
        <v>0.26645452125615027</v>
      </c>
      <c r="M3274" s="65">
        <f t="shared" si="461"/>
        <v>5.6084705833817751E-3</v>
      </c>
      <c r="N3274" s="65">
        <f t="shared" si="462"/>
        <v>0.10947719190026509</v>
      </c>
      <c r="O3274" s="65">
        <f t="shared" si="463"/>
        <v>8.4768843443141867E-2</v>
      </c>
      <c r="P3274" s="65">
        <f t="shared" si="464"/>
        <v>0.23492047338513519</v>
      </c>
      <c r="Q3274" s="65">
        <f t="shared" si="465"/>
        <v>3.2549320481295614E-2</v>
      </c>
      <c r="R3274" s="65">
        <f t="shared" si="466"/>
        <v>2.8493401659754097E-2</v>
      </c>
      <c r="S3274" s="65">
        <f t="shared" si="467"/>
        <v>0.2377277772908761</v>
      </c>
      <c r="T3274" s="66">
        <f>(L3274*'Football Field'!$F$4)+(M3274*'Football Field'!$F$5)+(N3274*'Football Field'!$F$6)+(O3274*'Football Field'!$F$7)+(P3274*'Football Field'!$F$8)+(Q3274*'Football Field'!$F$9)+(R3274*'Football Field'!$F$10)+(S3274*'Football Field'!$F$11)</f>
        <v>135203355.62985912</v>
      </c>
    </row>
    <row r="3275" spans="2:20" x14ac:dyDescent="0.3">
      <c r="B3275" s="62">
        <f t="shared" si="459"/>
        <v>3248</v>
      </c>
      <c r="C3275" s="62">
        <v>0.11460751879517517</v>
      </c>
      <c r="D3275" s="62">
        <v>0.39341874429357082</v>
      </c>
      <c r="E3275" s="62">
        <v>0.91969787469504582</v>
      </c>
      <c r="F3275" s="62">
        <v>0.5089521106631536</v>
      </c>
      <c r="G3275" s="62">
        <v>0.65697624483525929</v>
      </c>
      <c r="H3275" s="62">
        <v>0.80809243687816623</v>
      </c>
      <c r="I3275" s="62">
        <v>0.208746753603129</v>
      </c>
      <c r="J3275" s="62">
        <v>0.15686484196027328</v>
      </c>
      <c r="K3275" s="62"/>
      <c r="L3275" s="65">
        <f t="shared" si="460"/>
        <v>3.0421203305985783E-2</v>
      </c>
      <c r="M3275" s="65">
        <f t="shared" si="461"/>
        <v>0.10442832835365598</v>
      </c>
      <c r="N3275" s="65">
        <f t="shared" si="462"/>
        <v>0.24412286663480998</v>
      </c>
      <c r="O3275" s="65">
        <f t="shared" si="463"/>
        <v>0.13509528689095207</v>
      </c>
      <c r="P3275" s="65">
        <f t="shared" si="464"/>
        <v>0.1743865334616938</v>
      </c>
      <c r="Q3275" s="65">
        <f t="shared" si="465"/>
        <v>0.21449853003304961</v>
      </c>
      <c r="R3275" s="65">
        <f t="shared" si="466"/>
        <v>5.540934397309933E-2</v>
      </c>
      <c r="S3275" s="65">
        <f t="shared" si="467"/>
        <v>4.1637907346753406E-2</v>
      </c>
      <c r="T3275" s="66">
        <f>(L3275*'Football Field'!$F$4)+(M3275*'Football Field'!$F$5)+(N3275*'Football Field'!$F$6)+(O3275*'Football Field'!$F$7)+(P3275*'Football Field'!$F$8)+(Q3275*'Football Field'!$F$9)+(R3275*'Football Field'!$F$10)+(S3275*'Football Field'!$F$11)</f>
        <v>137155662.76708052</v>
      </c>
    </row>
    <row r="3276" spans="2:20" x14ac:dyDescent="0.3">
      <c r="B3276" s="62">
        <f t="shared" si="459"/>
        <v>3249</v>
      </c>
      <c r="C3276" s="62">
        <v>0.91220488304227842</v>
      </c>
      <c r="D3276" s="62">
        <v>0.86401403471824112</v>
      </c>
      <c r="E3276" s="62">
        <v>0.17083796647110816</v>
      </c>
      <c r="F3276" s="62">
        <v>0.10486936561932414</v>
      </c>
      <c r="G3276" s="62">
        <v>0.59458606001572512</v>
      </c>
      <c r="H3276" s="62">
        <v>0.6190886900857222</v>
      </c>
      <c r="I3276" s="62">
        <v>0.47018668850976864</v>
      </c>
      <c r="J3276" s="62">
        <v>0.77324826334979613</v>
      </c>
      <c r="K3276" s="62"/>
      <c r="L3276" s="65">
        <f t="shared" si="460"/>
        <v>0.20230596801422868</v>
      </c>
      <c r="M3276" s="65">
        <f t="shared" si="461"/>
        <v>0.19161835122894408</v>
      </c>
      <c r="N3276" s="65">
        <f t="shared" si="462"/>
        <v>3.7887914023496887E-2</v>
      </c>
      <c r="O3276" s="65">
        <f t="shared" si="463"/>
        <v>2.3257602454285643E-2</v>
      </c>
      <c r="P3276" s="65">
        <f t="shared" si="464"/>
        <v>0.13186545114522533</v>
      </c>
      <c r="Q3276" s="65">
        <f t="shared" si="465"/>
        <v>0.13729956840041169</v>
      </c>
      <c r="R3276" s="65">
        <f t="shared" si="466"/>
        <v>0.10427654459504215</v>
      </c>
      <c r="S3276" s="65">
        <f t="shared" si="467"/>
        <v>0.17148860013836548</v>
      </c>
      <c r="T3276" s="66">
        <f>(L3276*'Football Field'!$F$4)+(M3276*'Football Field'!$F$5)+(N3276*'Football Field'!$F$6)+(O3276*'Football Field'!$F$7)+(P3276*'Football Field'!$F$8)+(Q3276*'Football Field'!$F$9)+(R3276*'Football Field'!$F$10)+(S3276*'Football Field'!$F$11)</f>
        <v>134162066.71573007</v>
      </c>
    </row>
    <row r="3277" spans="2:20" x14ac:dyDescent="0.3">
      <c r="B3277" s="62">
        <f t="shared" si="459"/>
        <v>3250</v>
      </c>
      <c r="C3277" s="62">
        <v>0.5441307611257441</v>
      </c>
      <c r="D3277" s="62">
        <v>0.91931967510025336</v>
      </c>
      <c r="E3277" s="62">
        <v>0.50300702998265046</v>
      </c>
      <c r="F3277" s="62">
        <v>0.16387338719852929</v>
      </c>
      <c r="G3277" s="62">
        <v>0.91381368257354056</v>
      </c>
      <c r="H3277" s="62">
        <v>0.1833172327691156</v>
      </c>
      <c r="I3277" s="62">
        <v>0.59429014559858584</v>
      </c>
      <c r="J3277" s="62">
        <v>0.16775533711961044</v>
      </c>
      <c r="K3277" s="62"/>
      <c r="L3277" s="65">
        <f t="shared" si="460"/>
        <v>0.13639046800216215</v>
      </c>
      <c r="M3277" s="65">
        <f t="shared" si="461"/>
        <v>0.23043439130533447</v>
      </c>
      <c r="N3277" s="65">
        <f t="shared" si="462"/>
        <v>0.12608249547548953</v>
      </c>
      <c r="O3277" s="65">
        <f t="shared" si="463"/>
        <v>4.107609708898971E-2</v>
      </c>
      <c r="P3277" s="65">
        <f t="shared" si="464"/>
        <v>0.22905427286472085</v>
      </c>
      <c r="Q3277" s="65">
        <f t="shared" si="465"/>
        <v>4.5949843229802341E-2</v>
      </c>
      <c r="R3277" s="65">
        <f t="shared" si="466"/>
        <v>0.14896329499837438</v>
      </c>
      <c r="S3277" s="65">
        <f t="shared" si="467"/>
        <v>4.2049137035126596E-2</v>
      </c>
      <c r="T3277" s="66">
        <f>(L3277*'Football Field'!$F$4)+(M3277*'Football Field'!$F$5)+(N3277*'Football Field'!$F$6)+(O3277*'Football Field'!$F$7)+(P3277*'Football Field'!$F$8)+(Q3277*'Football Field'!$F$9)+(R3277*'Football Field'!$F$10)+(S3277*'Football Field'!$F$11)</f>
        <v>149958921.08007237</v>
      </c>
    </row>
    <row r="3278" spans="2:20" x14ac:dyDescent="0.3">
      <c r="B3278" s="62">
        <f t="shared" si="459"/>
        <v>3251</v>
      </c>
      <c r="C3278" s="62">
        <v>0.2720532549703788</v>
      </c>
      <c r="D3278" s="62">
        <v>0.75703382873732539</v>
      </c>
      <c r="E3278" s="62">
        <v>2.5535210934708452E-3</v>
      </c>
      <c r="F3278" s="62">
        <v>1.7273198959615099E-2</v>
      </c>
      <c r="G3278" s="62">
        <v>0.17636310987065107</v>
      </c>
      <c r="H3278" s="62">
        <v>0.86343998551800527</v>
      </c>
      <c r="I3278" s="62">
        <v>0.73847188974556977</v>
      </c>
      <c r="J3278" s="62">
        <v>0.52247587056036315</v>
      </c>
      <c r="K3278" s="62"/>
      <c r="L3278" s="65">
        <f t="shared" si="460"/>
        <v>8.1218056918751946E-2</v>
      </c>
      <c r="M3278" s="65">
        <f t="shared" si="461"/>
        <v>0.22600287064568766</v>
      </c>
      <c r="N3278" s="65">
        <f t="shared" si="462"/>
        <v>7.623214121636945E-4</v>
      </c>
      <c r="O3278" s="65">
        <f t="shared" si="463"/>
        <v>5.1566949876181174E-3</v>
      </c>
      <c r="P3278" s="65">
        <f t="shared" si="464"/>
        <v>5.2650974888729878E-2</v>
      </c>
      <c r="Q3278" s="65">
        <f t="shared" si="465"/>
        <v>0.25776908237088775</v>
      </c>
      <c r="R3278" s="65">
        <f t="shared" si="466"/>
        <v>0.2204614386281992</v>
      </c>
      <c r="S3278" s="65">
        <f t="shared" si="467"/>
        <v>0.15597856014796191</v>
      </c>
      <c r="T3278" s="66">
        <f>(L3278*'Football Field'!$F$4)+(M3278*'Football Field'!$F$5)+(N3278*'Football Field'!$F$6)+(O3278*'Football Field'!$F$7)+(P3278*'Football Field'!$F$8)+(Q3278*'Football Field'!$F$9)+(R3278*'Football Field'!$F$10)+(S3278*'Football Field'!$F$11)</f>
        <v>143044769.76320863</v>
      </c>
    </row>
    <row r="3279" spans="2:20" x14ac:dyDescent="0.3">
      <c r="B3279" s="62">
        <f t="shared" si="459"/>
        <v>3252</v>
      </c>
      <c r="C3279" s="62">
        <v>0.9261513307002428</v>
      </c>
      <c r="D3279" s="62">
        <v>0.85258716290449232</v>
      </c>
      <c r="E3279" s="62">
        <v>0.66650434149344551</v>
      </c>
      <c r="F3279" s="62">
        <v>0.20552748935296827</v>
      </c>
      <c r="G3279" s="62">
        <v>0.77678602715714462</v>
      </c>
      <c r="H3279" s="62">
        <v>0.29017056111587936</v>
      </c>
      <c r="I3279" s="62">
        <v>6.2689976468550235E-2</v>
      </c>
      <c r="J3279" s="62">
        <v>0.15913827300736572</v>
      </c>
      <c r="K3279" s="62"/>
      <c r="L3279" s="65">
        <f t="shared" si="460"/>
        <v>0.23509033192037429</v>
      </c>
      <c r="M3279" s="65">
        <f t="shared" si="461"/>
        <v>0.21641711508066702</v>
      </c>
      <c r="N3279" s="65">
        <f t="shared" si="462"/>
        <v>0.1691826396768179</v>
      </c>
      <c r="O3279" s="65">
        <f t="shared" si="463"/>
        <v>5.2170227574168337E-2</v>
      </c>
      <c r="P3279" s="65">
        <f t="shared" si="464"/>
        <v>0.19717607576875248</v>
      </c>
      <c r="Q3279" s="65">
        <f t="shared" si="465"/>
        <v>7.3655666482362533E-2</v>
      </c>
      <c r="R3279" s="65">
        <f t="shared" si="466"/>
        <v>1.591295816087528E-2</v>
      </c>
      <c r="S3279" s="65">
        <f t="shared" si="467"/>
        <v>4.0394985335982243E-2</v>
      </c>
      <c r="T3279" s="66">
        <f>(L3279*'Football Field'!$F$4)+(M3279*'Football Field'!$F$5)+(N3279*'Football Field'!$F$6)+(O3279*'Football Field'!$F$7)+(P3279*'Football Field'!$F$8)+(Q3279*'Football Field'!$F$9)+(R3279*'Football Field'!$F$10)+(S3279*'Football Field'!$F$11)</f>
        <v>129641501.47133803</v>
      </c>
    </row>
    <row r="3280" spans="2:20" x14ac:dyDescent="0.3">
      <c r="B3280" s="62">
        <f t="shared" si="459"/>
        <v>3253</v>
      </c>
      <c r="C3280" s="62">
        <v>0.80548894494844958</v>
      </c>
      <c r="D3280" s="62">
        <v>0.68702415229681835</v>
      </c>
      <c r="E3280" s="62">
        <v>0.46053069177188677</v>
      </c>
      <c r="F3280" s="62">
        <v>0.23417059017486552</v>
      </c>
      <c r="G3280" s="62">
        <v>6.8328747693615632E-2</v>
      </c>
      <c r="H3280" s="62">
        <v>0.37415917680590849</v>
      </c>
      <c r="I3280" s="62">
        <v>0.12041069917324065</v>
      </c>
      <c r="J3280" s="62">
        <v>0.76037540344954502</v>
      </c>
      <c r="K3280" s="62"/>
      <c r="L3280" s="65">
        <f t="shared" si="460"/>
        <v>0.22945210230565444</v>
      </c>
      <c r="M3280" s="65">
        <f t="shared" si="461"/>
        <v>0.19570614478061374</v>
      </c>
      <c r="N3280" s="65">
        <f t="shared" si="462"/>
        <v>0.13118707099089921</v>
      </c>
      <c r="O3280" s="65">
        <f t="shared" si="463"/>
        <v>6.6705985911721541E-2</v>
      </c>
      <c r="P3280" s="65">
        <f t="shared" si="464"/>
        <v>1.9464171301837207E-2</v>
      </c>
      <c r="Q3280" s="65">
        <f t="shared" si="465"/>
        <v>0.1065832253235495</v>
      </c>
      <c r="R3280" s="65">
        <f t="shared" si="466"/>
        <v>3.4300269716503663E-2</v>
      </c>
      <c r="S3280" s="65">
        <f t="shared" si="467"/>
        <v>0.21660102966922051</v>
      </c>
      <c r="T3280" s="66">
        <f>(L3280*'Football Field'!$F$4)+(M3280*'Football Field'!$F$5)+(N3280*'Football Field'!$F$6)+(O3280*'Football Field'!$F$7)+(P3280*'Football Field'!$F$8)+(Q3280*'Football Field'!$F$9)+(R3280*'Football Field'!$F$10)+(S3280*'Football Field'!$F$11)</f>
        <v>118190410.37823088</v>
      </c>
    </row>
    <row r="3281" spans="2:20" x14ac:dyDescent="0.3">
      <c r="B3281" s="62">
        <f t="shared" si="459"/>
        <v>3254</v>
      </c>
      <c r="C3281" s="62">
        <v>0.15078520993968603</v>
      </c>
      <c r="D3281" s="62">
        <v>0.1162128947138682</v>
      </c>
      <c r="E3281" s="62">
        <v>0.94960453105538034</v>
      </c>
      <c r="F3281" s="62">
        <v>0.38188421138590367</v>
      </c>
      <c r="G3281" s="62">
        <v>0.7657836777119349</v>
      </c>
      <c r="H3281" s="62">
        <v>0.89087516544841894</v>
      </c>
      <c r="I3281" s="62">
        <v>0.49686607015472861</v>
      </c>
      <c r="J3281" s="62">
        <v>0.16308281975714911</v>
      </c>
      <c r="K3281" s="62"/>
      <c r="L3281" s="65">
        <f t="shared" si="460"/>
        <v>3.8513810292994645E-2</v>
      </c>
      <c r="M3281" s="65">
        <f t="shared" si="461"/>
        <v>2.9683291765817067E-2</v>
      </c>
      <c r="N3281" s="65">
        <f t="shared" si="462"/>
        <v>0.24254957616243789</v>
      </c>
      <c r="O3281" s="65">
        <f t="shared" si="463"/>
        <v>9.7541503421255144E-2</v>
      </c>
      <c r="P3281" s="65">
        <f t="shared" si="464"/>
        <v>0.19559774662691712</v>
      </c>
      <c r="Q3281" s="65">
        <f t="shared" si="465"/>
        <v>0.22754882345917746</v>
      </c>
      <c r="R3281" s="65">
        <f t="shared" si="466"/>
        <v>0.12691036192886196</v>
      </c>
      <c r="S3281" s="65">
        <f t="shared" si="467"/>
        <v>4.1654886342538847E-2</v>
      </c>
      <c r="T3281" s="66">
        <f>(L3281*'Football Field'!$F$4)+(M3281*'Football Field'!$F$5)+(N3281*'Football Field'!$F$6)+(O3281*'Football Field'!$F$7)+(P3281*'Football Field'!$F$8)+(Q3281*'Football Field'!$F$9)+(R3281*'Football Field'!$F$10)+(S3281*'Football Field'!$F$11)</f>
        <v>148711117.0926964</v>
      </c>
    </row>
    <row r="3282" spans="2:20" x14ac:dyDescent="0.3">
      <c r="B3282" s="62">
        <f t="shared" si="459"/>
        <v>3255</v>
      </c>
      <c r="C3282" s="62">
        <v>0.70001132018647849</v>
      </c>
      <c r="D3282" s="62">
        <v>0.32871242264286205</v>
      </c>
      <c r="E3282" s="62">
        <v>0.35259732956109691</v>
      </c>
      <c r="F3282" s="62">
        <v>0.21932233719175542</v>
      </c>
      <c r="G3282" s="62">
        <v>0.84742712348092497</v>
      </c>
      <c r="H3282" s="62">
        <v>0.74544863172713982</v>
      </c>
      <c r="I3282" s="62">
        <v>0.9570184130121383</v>
      </c>
      <c r="J3282" s="62">
        <v>0.63976631905744463</v>
      </c>
      <c r="K3282" s="62"/>
      <c r="L3282" s="65">
        <f t="shared" si="460"/>
        <v>0.146130879221536</v>
      </c>
      <c r="M3282" s="65">
        <f t="shared" si="461"/>
        <v>6.8620369337807782E-2</v>
      </c>
      <c r="N3282" s="65">
        <f t="shared" si="462"/>
        <v>7.3606463630049232E-2</v>
      </c>
      <c r="O3282" s="65">
        <f t="shared" si="463"/>
        <v>4.5784639537279993E-2</v>
      </c>
      <c r="P3282" s="65">
        <f t="shared" si="464"/>
        <v>0.17690466862372428</v>
      </c>
      <c r="Q3282" s="65">
        <f t="shared" si="465"/>
        <v>0.1556161462356907</v>
      </c>
      <c r="R3282" s="65">
        <f t="shared" si="466"/>
        <v>0.19978240078661547</v>
      </c>
      <c r="S3282" s="65">
        <f t="shared" si="467"/>
        <v>0.13355443262729677</v>
      </c>
      <c r="T3282" s="66">
        <f>(L3282*'Football Field'!$F$4)+(M3282*'Football Field'!$F$5)+(N3282*'Football Field'!$F$6)+(O3282*'Football Field'!$F$7)+(P3282*'Football Field'!$F$8)+(Q3282*'Football Field'!$F$9)+(R3282*'Football Field'!$F$10)+(S3282*'Football Field'!$F$11)</f>
        <v>152575096.18044657</v>
      </c>
    </row>
    <row r="3283" spans="2:20" x14ac:dyDescent="0.3">
      <c r="B3283" s="62">
        <f t="shared" si="459"/>
        <v>3256</v>
      </c>
      <c r="C3283" s="62">
        <v>0.91107456765113204</v>
      </c>
      <c r="D3283" s="62">
        <v>0.55187125944214666</v>
      </c>
      <c r="E3283" s="62">
        <v>6.0851293492377057E-2</v>
      </c>
      <c r="F3283" s="62">
        <v>0.25366449638548272</v>
      </c>
      <c r="G3283" s="62">
        <v>0.38854607220534709</v>
      </c>
      <c r="H3283" s="62">
        <v>0.81394596290891486</v>
      </c>
      <c r="I3283" s="62">
        <v>0.19111256057213666</v>
      </c>
      <c r="J3283" s="62">
        <v>0.29242063772521887</v>
      </c>
      <c r="K3283" s="62"/>
      <c r="L3283" s="65">
        <f t="shared" si="460"/>
        <v>0.26305125643842064</v>
      </c>
      <c r="M3283" s="65">
        <f t="shared" si="461"/>
        <v>0.15933978770012033</v>
      </c>
      <c r="N3283" s="65">
        <f t="shared" si="462"/>
        <v>1.7569373328399467E-2</v>
      </c>
      <c r="O3283" s="65">
        <f t="shared" si="463"/>
        <v>7.3239630275324957E-2</v>
      </c>
      <c r="P3283" s="65">
        <f t="shared" si="464"/>
        <v>0.11218349859258402</v>
      </c>
      <c r="Q3283" s="65">
        <f t="shared" si="465"/>
        <v>0.23500766657132374</v>
      </c>
      <c r="R3283" s="65">
        <f t="shared" si="466"/>
        <v>5.5179236655977633E-2</v>
      </c>
      <c r="S3283" s="65">
        <f t="shared" si="467"/>
        <v>8.442955043784936E-2</v>
      </c>
      <c r="T3283" s="66">
        <f>(L3283*'Football Field'!$F$4)+(M3283*'Football Field'!$F$5)+(N3283*'Football Field'!$F$6)+(O3283*'Football Field'!$F$7)+(P3283*'Football Field'!$F$8)+(Q3283*'Football Field'!$F$9)+(R3283*'Football Field'!$F$10)+(S3283*'Football Field'!$F$11)</f>
        <v>124692564.74632937</v>
      </c>
    </row>
    <row r="3284" spans="2:20" x14ac:dyDescent="0.3">
      <c r="B3284" s="62">
        <f t="shared" si="459"/>
        <v>3257</v>
      </c>
      <c r="C3284" s="62">
        <v>0.5647349080633185</v>
      </c>
      <c r="D3284" s="62">
        <v>0.43842868831721915</v>
      </c>
      <c r="E3284" s="62">
        <v>0.30899712304987748</v>
      </c>
      <c r="F3284" s="62">
        <v>0.79730049335190567</v>
      </c>
      <c r="G3284" s="62">
        <v>0.57760842431728165</v>
      </c>
      <c r="H3284" s="62">
        <v>0.87317338530758837</v>
      </c>
      <c r="I3284" s="62">
        <v>0.57843298445292757</v>
      </c>
      <c r="J3284" s="62">
        <v>0.2850099676862482</v>
      </c>
      <c r="K3284" s="62"/>
      <c r="L3284" s="65">
        <f t="shared" si="460"/>
        <v>0.12766161778045965</v>
      </c>
      <c r="M3284" s="65">
        <f t="shared" si="461"/>
        <v>9.9109360573944996E-2</v>
      </c>
      <c r="N3284" s="65">
        <f t="shared" si="462"/>
        <v>6.9850600794864062E-2</v>
      </c>
      <c r="O3284" s="65">
        <f t="shared" si="463"/>
        <v>0.18023442394860906</v>
      </c>
      <c r="P3284" s="65">
        <f t="shared" si="464"/>
        <v>0.13057175116877806</v>
      </c>
      <c r="Q3284" s="65">
        <f t="shared" si="465"/>
        <v>0.19738593343464647</v>
      </c>
      <c r="R3284" s="65">
        <f t="shared" si="466"/>
        <v>0.13075814779376238</v>
      </c>
      <c r="S3284" s="65">
        <f t="shared" si="467"/>
        <v>6.4428164504935256E-2</v>
      </c>
      <c r="T3284" s="66">
        <f>(L3284*'Football Field'!$F$4)+(M3284*'Football Field'!$F$5)+(N3284*'Football Field'!$F$6)+(O3284*'Football Field'!$F$7)+(P3284*'Football Field'!$F$8)+(Q3284*'Football Field'!$F$9)+(R3284*'Football Field'!$F$10)+(S3284*'Football Field'!$F$11)</f>
        <v>139508203.7797991</v>
      </c>
    </row>
    <row r="3285" spans="2:20" x14ac:dyDescent="0.3">
      <c r="B3285" s="62">
        <f t="shared" si="459"/>
        <v>3258</v>
      </c>
      <c r="C3285" s="62">
        <v>0.20757333166034408</v>
      </c>
      <c r="D3285" s="62">
        <v>0.47967797290274028</v>
      </c>
      <c r="E3285" s="62">
        <v>6.8315678698586901E-2</v>
      </c>
      <c r="F3285" s="62">
        <v>0.84273240793963788</v>
      </c>
      <c r="G3285" s="62">
        <v>0.96290607122516503</v>
      </c>
      <c r="H3285" s="62">
        <v>0.94415527844337821</v>
      </c>
      <c r="I3285" s="62">
        <v>4.063832992309413E-2</v>
      </c>
      <c r="J3285" s="62">
        <v>0.97219136563058206</v>
      </c>
      <c r="K3285" s="62"/>
      <c r="L3285" s="65">
        <f t="shared" si="460"/>
        <v>4.5941696035427242E-2</v>
      </c>
      <c r="M3285" s="65">
        <f t="shared" si="461"/>
        <v>0.10616594843718889</v>
      </c>
      <c r="N3285" s="65">
        <f t="shared" si="462"/>
        <v>1.5120141494669637E-2</v>
      </c>
      <c r="O3285" s="65">
        <f t="shared" si="463"/>
        <v>0.18651989547539324</v>
      </c>
      <c r="P3285" s="65">
        <f t="shared" si="464"/>
        <v>0.21311763742020892</v>
      </c>
      <c r="Q3285" s="65">
        <f t="shared" si="465"/>
        <v>0.20896757047512696</v>
      </c>
      <c r="R3285" s="65">
        <f t="shared" si="466"/>
        <v>8.9943818205374896E-3</v>
      </c>
      <c r="S3285" s="65">
        <f t="shared" si="467"/>
        <v>0.2151727288414477</v>
      </c>
      <c r="T3285" s="66">
        <f>(L3285*'Football Field'!$F$4)+(M3285*'Football Field'!$F$5)+(N3285*'Football Field'!$F$6)+(O3285*'Football Field'!$F$7)+(P3285*'Football Field'!$F$8)+(Q3285*'Football Field'!$F$9)+(R3285*'Football Field'!$F$10)+(S3285*'Football Field'!$F$11)</f>
        <v>129525067.74891593</v>
      </c>
    </row>
    <row r="3286" spans="2:20" x14ac:dyDescent="0.3">
      <c r="B3286" s="62">
        <f t="shared" si="459"/>
        <v>3259</v>
      </c>
      <c r="C3286" s="62">
        <v>0.26659431383482912</v>
      </c>
      <c r="D3286" s="62">
        <v>0.18525173223782077</v>
      </c>
      <c r="E3286" s="62">
        <v>0.36913198013794002</v>
      </c>
      <c r="F3286" s="62">
        <v>0.2837747439693189</v>
      </c>
      <c r="G3286" s="62">
        <v>0.10656536881194123</v>
      </c>
      <c r="H3286" s="62">
        <v>0.37607121913094044</v>
      </c>
      <c r="I3286" s="62">
        <v>0.16537299781834958</v>
      </c>
      <c r="J3286" s="62">
        <v>0.93338206403955037</v>
      </c>
      <c r="K3286" s="62"/>
      <c r="L3286" s="65">
        <f t="shared" si="460"/>
        <v>9.9247945066462798E-2</v>
      </c>
      <c r="M3286" s="65">
        <f t="shared" si="461"/>
        <v>6.8965663521231096E-2</v>
      </c>
      <c r="N3286" s="65">
        <f t="shared" si="462"/>
        <v>0.13742074975276033</v>
      </c>
      <c r="O3286" s="65">
        <f t="shared" si="463"/>
        <v>0.10564388938229868</v>
      </c>
      <c r="P3286" s="65">
        <f t="shared" si="464"/>
        <v>3.9672241008064373E-2</v>
      </c>
      <c r="Q3286" s="65">
        <f t="shared" si="465"/>
        <v>0.14000409521303545</v>
      </c>
      <c r="R3286" s="65">
        <f t="shared" si="466"/>
        <v>6.1565192321095821E-2</v>
      </c>
      <c r="S3286" s="65">
        <f t="shared" si="467"/>
        <v>0.3474802237350515</v>
      </c>
      <c r="T3286" s="66">
        <f>(L3286*'Football Field'!$F$4)+(M3286*'Football Field'!$F$5)+(N3286*'Football Field'!$F$6)+(O3286*'Football Field'!$F$7)+(P3286*'Football Field'!$F$8)+(Q3286*'Football Field'!$F$9)+(R3286*'Football Field'!$F$10)+(S3286*'Football Field'!$F$11)</f>
        <v>126115976.93921825</v>
      </c>
    </row>
    <row r="3287" spans="2:20" x14ac:dyDescent="0.3">
      <c r="B3287" s="62">
        <f t="shared" si="459"/>
        <v>3260</v>
      </c>
      <c r="C3287" s="62">
        <v>0.33807749617633098</v>
      </c>
      <c r="D3287" s="62">
        <v>0.66190259378492478</v>
      </c>
      <c r="E3287" s="62">
        <v>8.1104178146868988E-2</v>
      </c>
      <c r="F3287" s="62">
        <v>0.74829812140386243</v>
      </c>
      <c r="G3287" s="62">
        <v>0.91210571491364056</v>
      </c>
      <c r="H3287" s="62">
        <v>0.50822924366287703</v>
      </c>
      <c r="I3287" s="62">
        <v>0.61263903582906709</v>
      </c>
      <c r="J3287" s="62">
        <v>0.48831435598267392</v>
      </c>
      <c r="K3287" s="62"/>
      <c r="L3287" s="65">
        <f t="shared" si="460"/>
        <v>7.7706982759187762E-2</v>
      </c>
      <c r="M3287" s="65">
        <f t="shared" si="461"/>
        <v>0.15213805717692655</v>
      </c>
      <c r="N3287" s="65">
        <f t="shared" si="462"/>
        <v>1.8641764223400779E-2</v>
      </c>
      <c r="O3287" s="65">
        <f t="shared" si="463"/>
        <v>0.17199603604593158</v>
      </c>
      <c r="P3287" s="65">
        <f t="shared" si="464"/>
        <v>0.2096471485531341</v>
      </c>
      <c r="Q3287" s="65">
        <f t="shared" si="465"/>
        <v>0.11681629662338687</v>
      </c>
      <c r="R3287" s="65">
        <f t="shared" si="466"/>
        <v>0.14081484728561972</v>
      </c>
      <c r="S3287" s="65">
        <f t="shared" si="467"/>
        <v>0.11223886733241281</v>
      </c>
      <c r="T3287" s="66">
        <f>(L3287*'Football Field'!$F$4)+(M3287*'Football Field'!$F$5)+(N3287*'Football Field'!$F$6)+(O3287*'Football Field'!$F$7)+(P3287*'Football Field'!$F$8)+(Q3287*'Football Field'!$F$9)+(R3287*'Football Field'!$F$10)+(S3287*'Football Field'!$F$11)</f>
        <v>146430578.17035013</v>
      </c>
    </row>
    <row r="3288" spans="2:20" x14ac:dyDescent="0.3">
      <c r="B3288" s="62">
        <f t="shared" si="459"/>
        <v>3261</v>
      </c>
      <c r="C3288" s="62">
        <v>0.67194490288991815</v>
      </c>
      <c r="D3288" s="62">
        <v>0.65955858736536221</v>
      </c>
      <c r="E3288" s="62">
        <v>0.18283291020412573</v>
      </c>
      <c r="F3288" s="62">
        <v>0.80866210036339536</v>
      </c>
      <c r="G3288" s="62">
        <v>0.97583211376786672</v>
      </c>
      <c r="H3288" s="62">
        <v>0.59966652796488706</v>
      </c>
      <c r="I3288" s="62">
        <v>0.42386878833004926</v>
      </c>
      <c r="J3288" s="62">
        <v>0.75311218582464923</v>
      </c>
      <c r="K3288" s="62"/>
      <c r="L3288" s="65">
        <f t="shared" si="460"/>
        <v>0.1323904639993698</v>
      </c>
      <c r="M3288" s="65">
        <f t="shared" si="461"/>
        <v>0.12995004060678816</v>
      </c>
      <c r="N3288" s="65">
        <f t="shared" si="462"/>
        <v>3.6022795488404466E-2</v>
      </c>
      <c r="O3288" s="65">
        <f t="shared" si="463"/>
        <v>0.15932727553311599</v>
      </c>
      <c r="P3288" s="65">
        <f t="shared" si="464"/>
        <v>0.19226407666995649</v>
      </c>
      <c r="Q3288" s="65">
        <f t="shared" si="465"/>
        <v>0.11814976129846261</v>
      </c>
      <c r="R3288" s="65">
        <f t="shared" si="466"/>
        <v>8.3513075730643885E-2</v>
      </c>
      <c r="S3288" s="65">
        <f t="shared" si="467"/>
        <v>0.1483825106732585</v>
      </c>
      <c r="T3288" s="66">
        <f>(L3288*'Football Field'!$F$4)+(M3288*'Football Field'!$F$5)+(N3288*'Football Field'!$F$6)+(O3288*'Football Field'!$F$7)+(P3288*'Football Field'!$F$8)+(Q3288*'Football Field'!$F$9)+(R3288*'Football Field'!$F$10)+(S3288*'Football Field'!$F$11)</f>
        <v>137504558.30687132</v>
      </c>
    </row>
    <row r="3289" spans="2:20" x14ac:dyDescent="0.3">
      <c r="B3289" s="62">
        <f t="shared" si="459"/>
        <v>3262</v>
      </c>
      <c r="C3289" s="62">
        <v>0.92063348590810334</v>
      </c>
      <c r="D3289" s="62">
        <v>0.33575621026516678</v>
      </c>
      <c r="E3289" s="62">
        <v>0.46835712013107644</v>
      </c>
      <c r="F3289" s="62">
        <v>0.30721855746613358</v>
      </c>
      <c r="G3289" s="62">
        <v>0.42387622830151328</v>
      </c>
      <c r="H3289" s="62">
        <v>0.54829693745123242</v>
      </c>
      <c r="I3289" s="62">
        <v>0.78415339546526031</v>
      </c>
      <c r="J3289" s="62">
        <v>0.33153908315040814</v>
      </c>
      <c r="K3289" s="62"/>
      <c r="L3289" s="65">
        <f t="shared" si="460"/>
        <v>0.22346389496431174</v>
      </c>
      <c r="M3289" s="65">
        <f t="shared" si="461"/>
        <v>8.149756841649354E-2</v>
      </c>
      <c r="N3289" s="65">
        <f t="shared" si="462"/>
        <v>0.11368357538670447</v>
      </c>
      <c r="O3289" s="65">
        <f t="shared" si="463"/>
        <v>7.457066955258701E-2</v>
      </c>
      <c r="P3289" s="65">
        <f t="shared" si="464"/>
        <v>0.10288679958844441</v>
      </c>
      <c r="Q3289" s="65">
        <f t="shared" si="465"/>
        <v>0.13308723950986753</v>
      </c>
      <c r="R3289" s="65">
        <f t="shared" si="466"/>
        <v>0.19033630069116192</v>
      </c>
      <c r="S3289" s="65">
        <f t="shared" si="467"/>
        <v>8.0473951890429399E-2</v>
      </c>
      <c r="T3289" s="66">
        <f>(L3289*'Football Field'!$F$4)+(M3289*'Football Field'!$F$5)+(N3289*'Football Field'!$F$6)+(O3289*'Football Field'!$F$7)+(P3289*'Football Field'!$F$8)+(Q3289*'Football Field'!$F$9)+(R3289*'Football Field'!$F$10)+(S3289*'Football Field'!$F$11)</f>
        <v>145624963.12962919</v>
      </c>
    </row>
    <row r="3290" spans="2:20" x14ac:dyDescent="0.3">
      <c r="B3290" s="62">
        <f t="shared" si="459"/>
        <v>3263</v>
      </c>
      <c r="C3290" s="62">
        <v>0.7939937842427871</v>
      </c>
      <c r="D3290" s="62">
        <v>0.43750446545573163</v>
      </c>
      <c r="E3290" s="62">
        <v>0.55151484336443268</v>
      </c>
      <c r="F3290" s="62">
        <v>6.7873943509564438E-2</v>
      </c>
      <c r="G3290" s="62">
        <v>0.94514128024646515</v>
      </c>
      <c r="H3290" s="62">
        <v>0.65033741792918254</v>
      </c>
      <c r="I3290" s="62">
        <v>0.51345746916420676</v>
      </c>
      <c r="J3290" s="62">
        <v>0.9788085615666462</v>
      </c>
      <c r="K3290" s="62"/>
      <c r="L3290" s="65">
        <f t="shared" si="460"/>
        <v>0.16077201580259437</v>
      </c>
      <c r="M3290" s="65">
        <f t="shared" si="461"/>
        <v>8.8588193295536452E-2</v>
      </c>
      <c r="N3290" s="65">
        <f t="shared" si="462"/>
        <v>0.1116736111445918</v>
      </c>
      <c r="O3290" s="65">
        <f t="shared" si="463"/>
        <v>1.3743471214841846E-2</v>
      </c>
      <c r="P3290" s="65">
        <f t="shared" si="464"/>
        <v>0.19137715163397939</v>
      </c>
      <c r="Q3290" s="65">
        <f t="shared" si="465"/>
        <v>0.13168372310627288</v>
      </c>
      <c r="R3290" s="65">
        <f t="shared" si="466"/>
        <v>0.10396755489106699</v>
      </c>
      <c r="S3290" s="65">
        <f t="shared" si="467"/>
        <v>0.19819427891111613</v>
      </c>
      <c r="T3290" s="66">
        <f>(L3290*'Football Field'!$F$4)+(M3290*'Football Field'!$F$5)+(N3290*'Football Field'!$F$6)+(O3290*'Football Field'!$F$7)+(P3290*'Football Field'!$F$8)+(Q3290*'Football Field'!$F$9)+(R3290*'Football Field'!$F$10)+(S3290*'Football Field'!$F$11)</f>
        <v>141597654.50696778</v>
      </c>
    </row>
    <row r="3291" spans="2:20" x14ac:dyDescent="0.3">
      <c r="B3291" s="62">
        <f t="shared" si="459"/>
        <v>3264</v>
      </c>
      <c r="C3291" s="62">
        <v>0.33869655434211532</v>
      </c>
      <c r="D3291" s="62">
        <v>0.93693669582895533</v>
      </c>
      <c r="E3291" s="62">
        <v>0.26763740892322263</v>
      </c>
      <c r="F3291" s="62">
        <v>0.50140823616575092</v>
      </c>
      <c r="G3291" s="62">
        <v>0.78841310248824226</v>
      </c>
      <c r="H3291" s="62">
        <v>0.14329584421136665</v>
      </c>
      <c r="I3291" s="62">
        <v>0.85844392543331705</v>
      </c>
      <c r="J3291" s="62">
        <v>3.9153461918224552E-2</v>
      </c>
      <c r="K3291" s="62"/>
      <c r="L3291" s="65">
        <f t="shared" si="460"/>
        <v>8.7428457852519112E-2</v>
      </c>
      <c r="M3291" s="65">
        <f t="shared" si="461"/>
        <v>0.24185345074109779</v>
      </c>
      <c r="N3291" s="65">
        <f t="shared" si="462"/>
        <v>6.9085810368670231E-2</v>
      </c>
      <c r="O3291" s="65">
        <f t="shared" si="463"/>
        <v>0.12942956838658437</v>
      </c>
      <c r="P3291" s="65">
        <f t="shared" si="464"/>
        <v>0.2035147414922964</v>
      </c>
      <c r="Q3291" s="65">
        <f t="shared" si="465"/>
        <v>3.698925931032656E-2</v>
      </c>
      <c r="R3291" s="65">
        <f t="shared" si="466"/>
        <v>0.22159194592126796</v>
      </c>
      <c r="S3291" s="65">
        <f t="shared" si="467"/>
        <v>1.0106765927237712E-2</v>
      </c>
      <c r="T3291" s="66">
        <f>(L3291*'Football Field'!$F$4)+(M3291*'Football Field'!$F$5)+(N3291*'Football Field'!$F$6)+(O3291*'Football Field'!$F$7)+(P3291*'Football Field'!$F$8)+(Q3291*'Football Field'!$F$9)+(R3291*'Football Field'!$F$10)+(S3291*'Football Field'!$F$11)</f>
        <v>157033865.83121705</v>
      </c>
    </row>
    <row r="3292" spans="2:20" x14ac:dyDescent="0.3">
      <c r="B3292" s="62">
        <f t="shared" si="459"/>
        <v>3265</v>
      </c>
      <c r="C3292" s="62">
        <v>0.66796273409217755</v>
      </c>
      <c r="D3292" s="62">
        <v>0.40761005635141367</v>
      </c>
      <c r="E3292" s="62">
        <v>0.43461566635898319</v>
      </c>
      <c r="F3292" s="62">
        <v>0.60417017005190965</v>
      </c>
      <c r="G3292" s="62">
        <v>0.74487969549672206</v>
      </c>
      <c r="H3292" s="62">
        <v>0.37654872566476449</v>
      </c>
      <c r="I3292" s="62">
        <v>0.62523773410447814</v>
      </c>
      <c r="J3292" s="62">
        <v>0.73590733820872645</v>
      </c>
      <c r="K3292" s="62"/>
      <c r="L3292" s="65">
        <f t="shared" si="460"/>
        <v>0.14530619913620704</v>
      </c>
      <c r="M3292" s="65">
        <f t="shared" si="461"/>
        <v>8.8670018543198711E-2</v>
      </c>
      <c r="N3292" s="65">
        <f t="shared" si="462"/>
        <v>9.4544721345126467E-2</v>
      </c>
      <c r="O3292" s="65">
        <f t="shared" si="463"/>
        <v>0.13142899530320812</v>
      </c>
      <c r="P3292" s="65">
        <f t="shared" si="464"/>
        <v>0.16203843693984829</v>
      </c>
      <c r="Q3292" s="65">
        <f t="shared" si="465"/>
        <v>8.1913048922245296E-2</v>
      </c>
      <c r="R3292" s="65">
        <f t="shared" si="466"/>
        <v>0.13601195704836869</v>
      </c>
      <c r="S3292" s="65">
        <f t="shared" si="467"/>
        <v>0.16008662276179747</v>
      </c>
      <c r="T3292" s="66">
        <f>(L3292*'Football Field'!$F$4)+(M3292*'Football Field'!$F$5)+(N3292*'Football Field'!$F$6)+(O3292*'Football Field'!$F$7)+(P3292*'Football Field'!$F$8)+(Q3292*'Football Field'!$F$9)+(R3292*'Football Field'!$F$10)+(S3292*'Football Field'!$F$11)</f>
        <v>143807626.8704159</v>
      </c>
    </row>
    <row r="3293" spans="2:20" x14ac:dyDescent="0.3">
      <c r="B3293" s="62">
        <f t="shared" si="459"/>
        <v>3266</v>
      </c>
      <c r="C3293" s="62">
        <v>2.7816462558274302E-2</v>
      </c>
      <c r="D3293" s="62">
        <v>0.87746071443262197</v>
      </c>
      <c r="E3293" s="62">
        <v>5.7311755293364408E-3</v>
      </c>
      <c r="F3293" s="62">
        <v>0.38949983350677997</v>
      </c>
      <c r="G3293" s="62">
        <v>0.52772461294174655</v>
      </c>
      <c r="H3293" s="62">
        <v>0.16846682668591784</v>
      </c>
      <c r="I3293" s="62">
        <v>0.80569503531585596</v>
      </c>
      <c r="J3293" s="62">
        <v>0.94219060701152857</v>
      </c>
      <c r="K3293" s="62"/>
      <c r="L3293" s="65">
        <f t="shared" si="460"/>
        <v>7.4284494990988562E-3</v>
      </c>
      <c r="M3293" s="65">
        <f t="shared" si="461"/>
        <v>0.23432787655693607</v>
      </c>
      <c r="N3293" s="65">
        <f t="shared" si="462"/>
        <v>1.5305234409643828E-3</v>
      </c>
      <c r="O3293" s="65">
        <f t="shared" si="463"/>
        <v>0.10401681511626507</v>
      </c>
      <c r="P3293" s="65">
        <f t="shared" si="464"/>
        <v>0.14093005638141998</v>
      </c>
      <c r="Q3293" s="65">
        <f t="shared" si="465"/>
        <v>4.4989448665086418E-2</v>
      </c>
      <c r="R3293" s="65">
        <f t="shared" si="466"/>
        <v>0.21516268896449539</v>
      </c>
      <c r="S3293" s="65">
        <f t="shared" si="467"/>
        <v>0.25161414137573379</v>
      </c>
      <c r="T3293" s="66">
        <f>(L3293*'Football Field'!$F$4)+(M3293*'Football Field'!$F$5)+(N3293*'Football Field'!$F$6)+(O3293*'Football Field'!$F$7)+(P3293*'Football Field'!$F$8)+(Q3293*'Football Field'!$F$9)+(R3293*'Football Field'!$F$10)+(S3293*'Football Field'!$F$11)</f>
        <v>151341173.73575917</v>
      </c>
    </row>
    <row r="3294" spans="2:20" x14ac:dyDescent="0.3">
      <c r="B3294" s="62">
        <f t="shared" ref="B3294:B3357" si="468">B3293+1</f>
        <v>3267</v>
      </c>
      <c r="C3294" s="62">
        <v>0.72872550159890437</v>
      </c>
      <c r="D3294" s="62">
        <v>0.33123327012841153</v>
      </c>
      <c r="E3294" s="62">
        <v>1.5667324272305883E-2</v>
      </c>
      <c r="F3294" s="62">
        <v>0.12454284435803931</v>
      </c>
      <c r="G3294" s="62">
        <v>9.4970203274329812E-2</v>
      </c>
      <c r="H3294" s="62">
        <v>0.61081283824327182</v>
      </c>
      <c r="I3294" s="62">
        <v>0.15360166352782945</v>
      </c>
      <c r="J3294" s="62">
        <v>0.12733129124389719</v>
      </c>
      <c r="K3294" s="62"/>
      <c r="L3294" s="65">
        <f t="shared" si="460"/>
        <v>0.33322535145182924</v>
      </c>
      <c r="M3294" s="65">
        <f t="shared" si="461"/>
        <v>0.15146351075803297</v>
      </c>
      <c r="N3294" s="65">
        <f t="shared" si="462"/>
        <v>7.1642197583232647E-3</v>
      </c>
      <c r="O3294" s="65">
        <f t="shared" si="463"/>
        <v>5.6949884409096013E-2</v>
      </c>
      <c r="P3294" s="65">
        <f t="shared" si="464"/>
        <v>4.3427160561973391E-2</v>
      </c>
      <c r="Q3294" s="65">
        <f t="shared" si="465"/>
        <v>0.27930725938411377</v>
      </c>
      <c r="R3294" s="65">
        <f t="shared" si="466"/>
        <v>7.0237652175398416E-2</v>
      </c>
      <c r="S3294" s="65">
        <f t="shared" si="467"/>
        <v>5.8224961501232943E-2</v>
      </c>
      <c r="T3294" s="66">
        <f>(L3294*'Football Field'!$F$4)+(M3294*'Football Field'!$F$5)+(N3294*'Football Field'!$F$6)+(O3294*'Football Field'!$F$7)+(P3294*'Football Field'!$F$8)+(Q3294*'Football Field'!$F$9)+(R3294*'Football Field'!$F$10)+(S3294*'Football Field'!$F$11)</f>
        <v>120241772.96515952</v>
      </c>
    </row>
    <row r="3295" spans="2:20" x14ac:dyDescent="0.3">
      <c r="B3295" s="62">
        <f t="shared" si="468"/>
        <v>3268</v>
      </c>
      <c r="C3295" s="62">
        <v>0.73487243152734871</v>
      </c>
      <c r="D3295" s="62">
        <v>0.5854109137415805</v>
      </c>
      <c r="E3295" s="62">
        <v>0.57895652198114145</v>
      </c>
      <c r="F3295" s="62">
        <v>0.73954870994593569</v>
      </c>
      <c r="G3295" s="62">
        <v>0.43653193509730204</v>
      </c>
      <c r="H3295" s="62">
        <v>0.21821140093258673</v>
      </c>
      <c r="I3295" s="62">
        <v>0.98535680322347841</v>
      </c>
      <c r="J3295" s="62">
        <v>0.96717888330073543</v>
      </c>
      <c r="K3295" s="62"/>
      <c r="L3295" s="65">
        <f t="shared" si="460"/>
        <v>0.14008062564088072</v>
      </c>
      <c r="M3295" s="65">
        <f t="shared" si="461"/>
        <v>0.11159042513471727</v>
      </c>
      <c r="N3295" s="65">
        <f t="shared" si="462"/>
        <v>0.11036009562833682</v>
      </c>
      <c r="O3295" s="65">
        <f t="shared" si="463"/>
        <v>0.14097201301431253</v>
      </c>
      <c r="P3295" s="65">
        <f t="shared" si="464"/>
        <v>8.3211267639421146E-2</v>
      </c>
      <c r="Q3295" s="65">
        <f t="shared" si="465"/>
        <v>4.1595232387585133E-2</v>
      </c>
      <c r="R3295" s="65">
        <f t="shared" si="466"/>
        <v>0.18782769845939745</v>
      </c>
      <c r="S3295" s="65">
        <f t="shared" si="467"/>
        <v>0.18436264209534889</v>
      </c>
      <c r="T3295" s="66">
        <f>(L3295*'Football Field'!$F$4)+(M3295*'Football Field'!$F$5)+(N3295*'Football Field'!$F$6)+(O3295*'Football Field'!$F$7)+(P3295*'Football Field'!$F$8)+(Q3295*'Football Field'!$F$9)+(R3295*'Football Field'!$F$10)+(S3295*'Football Field'!$F$11)</f>
        <v>145159083.86966175</v>
      </c>
    </row>
    <row r="3296" spans="2:20" x14ac:dyDescent="0.3">
      <c r="B3296" s="62">
        <f t="shared" si="468"/>
        <v>3269</v>
      </c>
      <c r="C3296" s="62">
        <v>0.97194827794208205</v>
      </c>
      <c r="D3296" s="62">
        <v>0.58037951123223219</v>
      </c>
      <c r="E3296" s="62">
        <v>0.73230642128521517</v>
      </c>
      <c r="F3296" s="62">
        <v>0.16753059981896901</v>
      </c>
      <c r="G3296" s="62">
        <v>0.1212706778784427</v>
      </c>
      <c r="H3296" s="62">
        <v>0.41427848105566789</v>
      </c>
      <c r="I3296" s="62">
        <v>0.47840391672805782</v>
      </c>
      <c r="J3296" s="62">
        <v>0.26423609318149355</v>
      </c>
      <c r="K3296" s="62"/>
      <c r="L3296" s="65">
        <f t="shared" si="460"/>
        <v>0.26055121937001918</v>
      </c>
      <c r="M3296" s="65">
        <f t="shared" si="461"/>
        <v>0.15558295927959337</v>
      </c>
      <c r="N3296" s="65">
        <f t="shared" si="462"/>
        <v>0.1963101693254172</v>
      </c>
      <c r="O3296" s="65">
        <f t="shared" si="463"/>
        <v>4.4910107929862692E-2</v>
      </c>
      <c r="P3296" s="65">
        <f t="shared" si="464"/>
        <v>3.2509160942142151E-2</v>
      </c>
      <c r="Q3296" s="65">
        <f t="shared" si="465"/>
        <v>0.11105607762005398</v>
      </c>
      <c r="R3296" s="65">
        <f t="shared" si="466"/>
        <v>0.12824625207301035</v>
      </c>
      <c r="S3296" s="65">
        <f t="shared" si="467"/>
        <v>7.0834053459901E-2</v>
      </c>
      <c r="T3296" s="66">
        <f>(L3296*'Football Field'!$F$4)+(M3296*'Football Field'!$F$5)+(N3296*'Football Field'!$F$6)+(O3296*'Football Field'!$F$7)+(P3296*'Football Field'!$F$8)+(Q3296*'Football Field'!$F$9)+(R3296*'Football Field'!$F$10)+(S3296*'Football Field'!$F$11)</f>
        <v>132698770.81849566</v>
      </c>
    </row>
    <row r="3297" spans="2:20" x14ac:dyDescent="0.3">
      <c r="B3297" s="62">
        <f t="shared" si="468"/>
        <v>3270</v>
      </c>
      <c r="C3297" s="62">
        <v>0.90552497838160806</v>
      </c>
      <c r="D3297" s="62">
        <v>0.31111390374482939</v>
      </c>
      <c r="E3297" s="62">
        <v>0.49662053009127938</v>
      </c>
      <c r="F3297" s="62">
        <v>0.25540413726342104</v>
      </c>
      <c r="G3297" s="62">
        <v>0.73772355969057202</v>
      </c>
      <c r="H3297" s="62">
        <v>0.921327585321287</v>
      </c>
      <c r="I3297" s="62">
        <v>0.62476944789465727</v>
      </c>
      <c r="J3297" s="62">
        <v>0.48977665981914986</v>
      </c>
      <c r="K3297" s="62"/>
      <c r="L3297" s="65">
        <f t="shared" si="460"/>
        <v>0.19094794996517769</v>
      </c>
      <c r="M3297" s="65">
        <f t="shared" si="461"/>
        <v>6.5604553760529802E-2</v>
      </c>
      <c r="N3297" s="65">
        <f t="shared" si="462"/>
        <v>0.10472231511606823</v>
      </c>
      <c r="O3297" s="65">
        <f t="shared" si="463"/>
        <v>5.3857041591759178E-2</v>
      </c>
      <c r="P3297" s="65">
        <f t="shared" si="464"/>
        <v>0.1555636837491674</v>
      </c>
      <c r="Q3297" s="65">
        <f t="shared" si="465"/>
        <v>0.19428024390656642</v>
      </c>
      <c r="R3297" s="65">
        <f t="shared" si="466"/>
        <v>0.13174506294633181</v>
      </c>
      <c r="S3297" s="65">
        <f t="shared" si="467"/>
        <v>0.10327914896439966</v>
      </c>
      <c r="T3297" s="66">
        <f>(L3297*'Football Field'!$F$4)+(M3297*'Football Field'!$F$5)+(N3297*'Football Field'!$F$6)+(O3297*'Football Field'!$F$7)+(P3297*'Football Field'!$F$8)+(Q3297*'Football Field'!$F$9)+(R3297*'Football Field'!$F$10)+(S3297*'Football Field'!$F$11)</f>
        <v>141812522.27527869</v>
      </c>
    </row>
    <row r="3298" spans="2:20" x14ac:dyDescent="0.3">
      <c r="B3298" s="62">
        <f t="shared" si="468"/>
        <v>3271</v>
      </c>
      <c r="C3298" s="62">
        <v>0.25306571769188224</v>
      </c>
      <c r="D3298" s="62">
        <v>0.16985117574370656</v>
      </c>
      <c r="E3298" s="62">
        <v>2.9312771170283969E-2</v>
      </c>
      <c r="F3298" s="62">
        <v>0.48202228522589163</v>
      </c>
      <c r="G3298" s="62">
        <v>0.69320450480782225</v>
      </c>
      <c r="H3298" s="62">
        <v>0.16797526858426293</v>
      </c>
      <c r="I3298" s="62">
        <v>0.99917107506173619</v>
      </c>
      <c r="J3298" s="62">
        <v>0.98750385542936547</v>
      </c>
      <c r="K3298" s="62"/>
      <c r="L3298" s="65">
        <f t="shared" si="460"/>
        <v>6.6911311832867013E-2</v>
      </c>
      <c r="M3298" s="65">
        <f t="shared" si="461"/>
        <v>4.4909144901260599E-2</v>
      </c>
      <c r="N3298" s="65">
        <f t="shared" si="462"/>
        <v>7.7503819574975975E-3</v>
      </c>
      <c r="O3298" s="65">
        <f t="shared" si="463"/>
        <v>0.12744809423933834</v>
      </c>
      <c r="P3298" s="65">
        <f t="shared" si="464"/>
        <v>0.18328528734823657</v>
      </c>
      <c r="Q3298" s="65">
        <f t="shared" si="465"/>
        <v>4.4413149591979451E-2</v>
      </c>
      <c r="R3298" s="65">
        <f t="shared" si="466"/>
        <v>0.26418373846763593</v>
      </c>
      <c r="S3298" s="65">
        <f t="shared" si="467"/>
        <v>0.26109889166118461</v>
      </c>
      <c r="T3298" s="66">
        <f>(L3298*'Football Field'!$F$4)+(M3298*'Football Field'!$F$5)+(N3298*'Football Field'!$F$6)+(O3298*'Football Field'!$F$7)+(P3298*'Football Field'!$F$8)+(Q3298*'Football Field'!$F$9)+(R3298*'Football Field'!$F$10)+(S3298*'Football Field'!$F$11)</f>
        <v>162340097.87456593</v>
      </c>
    </row>
    <row r="3299" spans="2:20" x14ac:dyDescent="0.3">
      <c r="B3299" s="62">
        <f t="shared" si="468"/>
        <v>3272</v>
      </c>
      <c r="C3299" s="62">
        <v>0.88437462963004687</v>
      </c>
      <c r="D3299" s="62">
        <v>0.74516408455432448</v>
      </c>
      <c r="E3299" s="62">
        <v>0.18964655749391357</v>
      </c>
      <c r="F3299" s="62">
        <v>0.25388189266595906</v>
      </c>
      <c r="G3299" s="62">
        <v>0.151797623657698</v>
      </c>
      <c r="H3299" s="62">
        <v>0.17745515817522906</v>
      </c>
      <c r="I3299" s="62">
        <v>0.27822621038191475</v>
      </c>
      <c r="J3299" s="62">
        <v>0.78863499994736064</v>
      </c>
      <c r="K3299" s="62"/>
      <c r="L3299" s="65">
        <f t="shared" si="460"/>
        <v>0.25492316190274555</v>
      </c>
      <c r="M3299" s="65">
        <f t="shared" si="461"/>
        <v>0.21479537992899847</v>
      </c>
      <c r="N3299" s="65">
        <f t="shared" si="462"/>
        <v>5.4666086588828496E-2</v>
      </c>
      <c r="O3299" s="65">
        <f t="shared" si="463"/>
        <v>7.3182079923904755E-2</v>
      </c>
      <c r="P3299" s="65">
        <f t="shared" si="464"/>
        <v>4.3756038329967772E-2</v>
      </c>
      <c r="Q3299" s="65">
        <f t="shared" si="465"/>
        <v>5.1151885753331752E-2</v>
      </c>
      <c r="R3299" s="65">
        <f t="shared" si="466"/>
        <v>8.0199389374666044E-2</v>
      </c>
      <c r="S3299" s="65">
        <f t="shared" si="467"/>
        <v>0.22732597819755718</v>
      </c>
      <c r="T3299" s="66">
        <f>(L3299*'Football Field'!$F$4)+(M3299*'Football Field'!$F$5)+(N3299*'Football Field'!$F$6)+(O3299*'Football Field'!$F$7)+(P3299*'Football Field'!$F$8)+(Q3299*'Football Field'!$F$9)+(R3299*'Football Field'!$F$10)+(S3299*'Football Field'!$F$11)</f>
        <v>124496633.02187991</v>
      </c>
    </row>
    <row r="3300" spans="2:20" x14ac:dyDescent="0.3">
      <c r="B3300" s="62">
        <f t="shared" si="468"/>
        <v>3273</v>
      </c>
      <c r="C3300" s="62">
        <v>0.66691154839261202</v>
      </c>
      <c r="D3300" s="62">
        <v>0.19451665781587202</v>
      </c>
      <c r="E3300" s="62">
        <v>0.50620729915966967</v>
      </c>
      <c r="F3300" s="62">
        <v>0.66598401543670338</v>
      </c>
      <c r="G3300" s="62">
        <v>0.4868067270936125</v>
      </c>
      <c r="H3300" s="62">
        <v>0.62545673190874473</v>
      </c>
      <c r="I3300" s="62">
        <v>0.47896704193168593</v>
      </c>
      <c r="J3300" s="62">
        <v>0.57721673519149752</v>
      </c>
      <c r="K3300" s="62"/>
      <c r="L3300" s="65">
        <f t="shared" si="460"/>
        <v>0.15871036491571344</v>
      </c>
      <c r="M3300" s="65">
        <f t="shared" si="461"/>
        <v>4.6290710992408432E-2</v>
      </c>
      <c r="N3300" s="65">
        <f t="shared" si="462"/>
        <v>0.120466267777586</v>
      </c>
      <c r="O3300" s="65">
        <f t="shared" si="463"/>
        <v>0.15848963235491373</v>
      </c>
      <c r="P3300" s="65">
        <f t="shared" si="464"/>
        <v>0.11584935586535611</v>
      </c>
      <c r="Q3300" s="65">
        <f t="shared" si="465"/>
        <v>0.14884502510037223</v>
      </c>
      <c r="R3300" s="65">
        <f t="shared" si="466"/>
        <v>0.11398368223011537</v>
      </c>
      <c r="S3300" s="65">
        <f t="shared" si="467"/>
        <v>0.13736496076353469</v>
      </c>
      <c r="T3300" s="66">
        <f>(L3300*'Football Field'!$F$4)+(M3300*'Football Field'!$F$5)+(N3300*'Football Field'!$F$6)+(O3300*'Football Field'!$F$7)+(P3300*'Football Field'!$F$8)+(Q3300*'Football Field'!$F$9)+(R3300*'Football Field'!$F$10)+(S3300*'Football Field'!$F$11)</f>
        <v>137728007.09723878</v>
      </c>
    </row>
    <row r="3301" spans="2:20" x14ac:dyDescent="0.3">
      <c r="B3301" s="62">
        <f t="shared" si="468"/>
        <v>3274</v>
      </c>
      <c r="C3301" s="62">
        <v>0.43491226615800727</v>
      </c>
      <c r="D3301" s="62">
        <v>0.32494785141230886</v>
      </c>
      <c r="E3301" s="62">
        <v>0.92639562805169429</v>
      </c>
      <c r="F3301" s="62">
        <v>0.47062110667698986</v>
      </c>
      <c r="G3301" s="62">
        <v>0.83636666754590827</v>
      </c>
      <c r="H3301" s="62">
        <v>0.1065895991513619</v>
      </c>
      <c r="I3301" s="62">
        <v>0.71597866118380016</v>
      </c>
      <c r="J3301" s="62">
        <v>0.2013753282891052</v>
      </c>
      <c r="K3301" s="62"/>
      <c r="L3301" s="65">
        <f t="shared" si="460"/>
        <v>0.10826288505235662</v>
      </c>
      <c r="M3301" s="65">
        <f t="shared" si="461"/>
        <v>8.088939913384724E-2</v>
      </c>
      <c r="N3301" s="65">
        <f t="shared" si="462"/>
        <v>0.23060803568214044</v>
      </c>
      <c r="O3301" s="65">
        <f t="shared" si="463"/>
        <v>0.11715190106151885</v>
      </c>
      <c r="P3301" s="65">
        <f t="shared" si="464"/>
        <v>0.20819709039259102</v>
      </c>
      <c r="Q3301" s="65">
        <f t="shared" si="465"/>
        <v>2.6533391717464678E-2</v>
      </c>
      <c r="R3301" s="65">
        <f t="shared" si="466"/>
        <v>0.17822885562744853</v>
      </c>
      <c r="S3301" s="65">
        <f t="shared" si="467"/>
        <v>5.0128441332632633E-2</v>
      </c>
      <c r="T3301" s="66">
        <f>(L3301*'Football Field'!$F$4)+(M3301*'Football Field'!$F$5)+(N3301*'Football Field'!$F$6)+(O3301*'Football Field'!$F$7)+(P3301*'Football Field'!$F$8)+(Q3301*'Football Field'!$F$9)+(R3301*'Football Field'!$F$10)+(S3301*'Football Field'!$F$11)</f>
        <v>156263089.611112</v>
      </c>
    </row>
    <row r="3302" spans="2:20" x14ac:dyDescent="0.3">
      <c r="B3302" s="62">
        <f t="shared" si="468"/>
        <v>3275</v>
      </c>
      <c r="C3302" s="62">
        <v>0.70141121755189251</v>
      </c>
      <c r="D3302" s="62">
        <v>0.59280557634777031</v>
      </c>
      <c r="E3302" s="62">
        <v>0.67661626866238689</v>
      </c>
      <c r="F3302" s="62">
        <v>0.69462070838977574</v>
      </c>
      <c r="G3302" s="62">
        <v>0.47298012558995228</v>
      </c>
      <c r="H3302" s="62">
        <v>0.30606625852003833</v>
      </c>
      <c r="I3302" s="62">
        <v>0.63321794953995059</v>
      </c>
      <c r="J3302" s="62">
        <v>0.62724493601583275</v>
      </c>
      <c r="K3302" s="62"/>
      <c r="L3302" s="65">
        <f t="shared" si="460"/>
        <v>0.14907900689052414</v>
      </c>
      <c r="M3302" s="65">
        <f t="shared" si="461"/>
        <v>0.12599579874063269</v>
      </c>
      <c r="N3302" s="65">
        <f t="shared" si="462"/>
        <v>0.14380905074518302</v>
      </c>
      <c r="O3302" s="65">
        <f t="shared" si="463"/>
        <v>0.14763574174614472</v>
      </c>
      <c r="P3302" s="65">
        <f t="shared" si="464"/>
        <v>0.10052791520501855</v>
      </c>
      <c r="Q3302" s="65">
        <f t="shared" si="465"/>
        <v>6.5051788053974255E-2</v>
      </c>
      <c r="R3302" s="65">
        <f t="shared" si="466"/>
        <v>0.13458510599837378</v>
      </c>
      <c r="S3302" s="65">
        <f t="shared" si="467"/>
        <v>0.13331559262014886</v>
      </c>
      <c r="T3302" s="66">
        <f>(L3302*'Football Field'!$F$4)+(M3302*'Football Field'!$F$5)+(N3302*'Football Field'!$F$6)+(O3302*'Football Field'!$F$7)+(P3302*'Football Field'!$F$8)+(Q3302*'Football Field'!$F$9)+(R3302*'Football Field'!$F$10)+(S3302*'Football Field'!$F$11)</f>
        <v>139626349.67220658</v>
      </c>
    </row>
    <row r="3303" spans="2:20" x14ac:dyDescent="0.3">
      <c r="B3303" s="62">
        <f t="shared" si="468"/>
        <v>3276</v>
      </c>
      <c r="C3303" s="62">
        <v>0.28216607594438314</v>
      </c>
      <c r="D3303" s="62">
        <v>0.15359571304105113</v>
      </c>
      <c r="E3303" s="62">
        <v>0.95574413001688041</v>
      </c>
      <c r="F3303" s="62">
        <v>0.49385320709915603</v>
      </c>
      <c r="G3303" s="62">
        <v>0.78959641856967488</v>
      </c>
      <c r="H3303" s="62">
        <v>0.32880863959115214</v>
      </c>
      <c r="I3303" s="62">
        <v>0.84091747098163883</v>
      </c>
      <c r="J3303" s="62">
        <v>0.10754453443326562</v>
      </c>
      <c r="K3303" s="62"/>
      <c r="L3303" s="65">
        <f t="shared" ref="L3303:L3366" si="469">C3303/SUM($C3303:$J3303)</f>
        <v>7.1394212376146682E-2</v>
      </c>
      <c r="M3303" s="65">
        <f t="shared" ref="M3303:M3366" si="470">D3303/SUM($C3303:$J3303)</f>
        <v>3.8863087705411935E-2</v>
      </c>
      <c r="N3303" s="65">
        <f t="shared" ref="N3303:N3366" si="471">E3303/SUM($C3303:$J3303)</f>
        <v>0.2418242489544711</v>
      </c>
      <c r="O3303" s="65">
        <f t="shared" ref="O3303:O3366" si="472">F3303/SUM($C3303:$J3303)</f>
        <v>0.12495570430382971</v>
      </c>
      <c r="P3303" s="65">
        <f t="shared" ref="P3303:P3366" si="473">G3303/SUM($C3303:$J3303)</f>
        <v>0.19978523006401239</v>
      </c>
      <c r="Q3303" s="65">
        <f t="shared" ref="Q3303:Q3366" si="474">H3303/SUM($C3303:$J3303)</f>
        <v>8.3195805050319649E-2</v>
      </c>
      <c r="R3303" s="65">
        <f t="shared" ref="R3303:R3366" si="475">I3303/SUM($C3303:$J3303)</f>
        <v>0.21277058311541647</v>
      </c>
      <c r="S3303" s="65">
        <f t="shared" ref="S3303:S3366" si="476">J3303/SUM($C3303:$J3303)</f>
        <v>2.7211128430392115E-2</v>
      </c>
      <c r="T3303" s="66">
        <f>(L3303*'Football Field'!$F$4)+(M3303*'Football Field'!$F$5)+(N3303*'Football Field'!$F$6)+(O3303*'Football Field'!$F$7)+(P3303*'Football Field'!$F$8)+(Q3303*'Football Field'!$F$9)+(R3303*'Football Field'!$F$10)+(S3303*'Football Field'!$F$11)</f>
        <v>160850269.01845464</v>
      </c>
    </row>
    <row r="3304" spans="2:20" x14ac:dyDescent="0.3">
      <c r="B3304" s="62">
        <f t="shared" si="468"/>
        <v>3277</v>
      </c>
      <c r="C3304" s="62">
        <v>0.48687599817902005</v>
      </c>
      <c r="D3304" s="62">
        <v>0.33406337657838736</v>
      </c>
      <c r="E3304" s="62">
        <v>0.41894190175260082</v>
      </c>
      <c r="F3304" s="62">
        <v>0.69016013220296479</v>
      </c>
      <c r="G3304" s="62">
        <v>0.96363869352324549</v>
      </c>
      <c r="H3304" s="62">
        <v>0.18986886489057853</v>
      </c>
      <c r="I3304" s="62">
        <v>0.79347022676397605</v>
      </c>
      <c r="J3304" s="62">
        <v>0.1486982366246713</v>
      </c>
      <c r="K3304" s="62"/>
      <c r="L3304" s="65">
        <f t="shared" si="469"/>
        <v>0.12094142387849649</v>
      </c>
      <c r="M3304" s="65">
        <f t="shared" si="470"/>
        <v>8.2982321125209882E-2</v>
      </c>
      <c r="N3304" s="65">
        <f t="shared" si="471"/>
        <v>0.10406639536520089</v>
      </c>
      <c r="O3304" s="65">
        <f t="shared" si="472"/>
        <v>0.17143779813542409</v>
      </c>
      <c r="P3304" s="65">
        <f t="shared" si="473"/>
        <v>0.23937067371364495</v>
      </c>
      <c r="Q3304" s="65">
        <f t="shared" si="474"/>
        <v>4.7163982114429757E-2</v>
      </c>
      <c r="R3304" s="65">
        <f t="shared" si="475"/>
        <v>0.19710032819227996</v>
      </c>
      <c r="S3304" s="65">
        <f t="shared" si="476"/>
        <v>3.6937077475314085E-2</v>
      </c>
      <c r="T3304" s="66">
        <f>(L3304*'Football Field'!$F$4)+(M3304*'Football Field'!$F$5)+(N3304*'Football Field'!$F$6)+(O3304*'Football Field'!$F$7)+(P3304*'Football Field'!$F$8)+(Q3304*'Football Field'!$F$9)+(R3304*'Football Field'!$F$10)+(S3304*'Football Field'!$F$11)</f>
        <v>158342366.33697379</v>
      </c>
    </row>
    <row r="3305" spans="2:20" x14ac:dyDescent="0.3">
      <c r="B3305" s="62">
        <f t="shared" si="468"/>
        <v>3278</v>
      </c>
      <c r="C3305" s="62">
        <v>0.78438980313717022</v>
      </c>
      <c r="D3305" s="62">
        <v>2.859460768741906E-2</v>
      </c>
      <c r="E3305" s="62">
        <v>0.14095235353215163</v>
      </c>
      <c r="F3305" s="62">
        <v>0.71149242511202115</v>
      </c>
      <c r="G3305" s="62">
        <v>0.7942370503041547</v>
      </c>
      <c r="H3305" s="62">
        <v>0.25236807933576322</v>
      </c>
      <c r="I3305" s="62">
        <v>0.5967822340281691</v>
      </c>
      <c r="J3305" s="62">
        <v>7.9936788119513769E-2</v>
      </c>
      <c r="K3305" s="62"/>
      <c r="L3305" s="65">
        <f t="shared" si="469"/>
        <v>0.2314685443722386</v>
      </c>
      <c r="M3305" s="65">
        <f t="shared" si="470"/>
        <v>8.4380905919867744E-3</v>
      </c>
      <c r="N3305" s="65">
        <f t="shared" si="471"/>
        <v>4.159416143279826E-2</v>
      </c>
      <c r="O3305" s="65">
        <f t="shared" si="472"/>
        <v>0.20995698224770737</v>
      </c>
      <c r="P3305" s="65">
        <f t="shared" si="473"/>
        <v>0.23437440566556417</v>
      </c>
      <c r="Q3305" s="65">
        <f t="shared" si="474"/>
        <v>7.4472248028001675E-2</v>
      </c>
      <c r="R3305" s="65">
        <f t="shared" si="475"/>
        <v>0.17610671947192097</v>
      </c>
      <c r="S3305" s="65">
        <f t="shared" si="476"/>
        <v>2.3588848189782269E-2</v>
      </c>
      <c r="T3305" s="66">
        <f>(L3305*'Football Field'!$F$4)+(M3305*'Football Field'!$F$5)+(N3305*'Football Field'!$F$6)+(O3305*'Football Field'!$F$7)+(P3305*'Football Field'!$F$8)+(Q3305*'Football Field'!$F$9)+(R3305*'Football Field'!$F$10)+(S3305*'Football Field'!$F$11)</f>
        <v>153260656.95124218</v>
      </c>
    </row>
    <row r="3306" spans="2:20" x14ac:dyDescent="0.3">
      <c r="B3306" s="62">
        <f t="shared" si="468"/>
        <v>3279</v>
      </c>
      <c r="C3306" s="62">
        <v>0.91538585476762679</v>
      </c>
      <c r="D3306" s="62">
        <v>0.92039056044355971</v>
      </c>
      <c r="E3306" s="62">
        <v>0.80130097359995467</v>
      </c>
      <c r="F3306" s="62">
        <v>0.83068501284204499</v>
      </c>
      <c r="G3306" s="62">
        <v>0.55547088319117766</v>
      </c>
      <c r="H3306" s="62">
        <v>0.47570091849679685</v>
      </c>
      <c r="I3306" s="62">
        <v>0.51198985855185342</v>
      </c>
      <c r="J3306" s="62">
        <v>0.49577846512008172</v>
      </c>
      <c r="K3306" s="62"/>
      <c r="L3306" s="65">
        <f t="shared" si="469"/>
        <v>0.16623121555544484</v>
      </c>
      <c r="M3306" s="65">
        <f t="shared" si="470"/>
        <v>0.16714005449333597</v>
      </c>
      <c r="N3306" s="65">
        <f t="shared" si="471"/>
        <v>0.14551375703865926</v>
      </c>
      <c r="O3306" s="65">
        <f t="shared" si="472"/>
        <v>0.1508498068975262</v>
      </c>
      <c r="P3306" s="65">
        <f t="shared" si="473"/>
        <v>0.10087177952074197</v>
      </c>
      <c r="Q3306" s="65">
        <f t="shared" si="474"/>
        <v>8.6385802785468951E-2</v>
      </c>
      <c r="R3306" s="65">
        <f t="shared" si="475"/>
        <v>9.2975761091195736E-2</v>
      </c>
      <c r="S3306" s="65">
        <f t="shared" si="476"/>
        <v>9.0031822617627058E-2</v>
      </c>
      <c r="T3306" s="66">
        <f>(L3306*'Football Field'!$F$4)+(M3306*'Football Field'!$F$5)+(N3306*'Football Field'!$F$6)+(O3306*'Football Field'!$F$7)+(P3306*'Football Field'!$F$8)+(Q3306*'Football Field'!$F$9)+(R3306*'Football Field'!$F$10)+(S3306*'Football Field'!$F$11)</f>
        <v>133397021.14590041</v>
      </c>
    </row>
    <row r="3307" spans="2:20" x14ac:dyDescent="0.3">
      <c r="B3307" s="62">
        <f t="shared" si="468"/>
        <v>3280</v>
      </c>
      <c r="C3307" s="62">
        <v>0.26412551610385626</v>
      </c>
      <c r="D3307" s="62">
        <v>7.3541979628427789E-2</v>
      </c>
      <c r="E3307" s="62">
        <v>0.28338950064659052</v>
      </c>
      <c r="F3307" s="62">
        <v>7.0106427280011707E-2</v>
      </c>
      <c r="G3307" s="62">
        <v>0.12680015455421789</v>
      </c>
      <c r="H3307" s="62">
        <v>0.87051938494064474</v>
      </c>
      <c r="I3307" s="62">
        <v>0.28530547147884278</v>
      </c>
      <c r="J3307" s="62">
        <v>1.5469230175774173E-3</v>
      </c>
      <c r="K3307" s="62"/>
      <c r="L3307" s="65">
        <f t="shared" si="469"/>
        <v>0.13371173410172552</v>
      </c>
      <c r="M3307" s="65">
        <f t="shared" si="470"/>
        <v>3.7230123656528023E-2</v>
      </c>
      <c r="N3307" s="65">
        <f t="shared" si="471"/>
        <v>0.14346399437901353</v>
      </c>
      <c r="O3307" s="65">
        <f t="shared" si="472"/>
        <v>3.5490898802828762E-2</v>
      </c>
      <c r="P3307" s="65">
        <f t="shared" si="473"/>
        <v>6.4191710062365098E-2</v>
      </c>
      <c r="Q3307" s="65">
        <f t="shared" si="474"/>
        <v>0.4406944783169387</v>
      </c>
      <c r="R3307" s="65">
        <f t="shared" si="475"/>
        <v>0.1444339414944904</v>
      </c>
      <c r="S3307" s="65">
        <f t="shared" si="476"/>
        <v>7.8311918611005638E-4</v>
      </c>
      <c r="T3307" s="66">
        <f>(L3307*'Football Field'!$F$4)+(M3307*'Football Field'!$F$5)+(N3307*'Football Field'!$F$6)+(O3307*'Football Field'!$F$7)+(P3307*'Football Field'!$F$8)+(Q3307*'Football Field'!$F$9)+(R3307*'Football Field'!$F$10)+(S3307*'Football Field'!$F$11)</f>
        <v>136534820.24922627</v>
      </c>
    </row>
    <row r="3308" spans="2:20" x14ac:dyDescent="0.3">
      <c r="B3308" s="62">
        <f t="shared" si="468"/>
        <v>3281</v>
      </c>
      <c r="C3308" s="62">
        <v>0.89727102736315045</v>
      </c>
      <c r="D3308" s="62">
        <v>0.60481273689196713</v>
      </c>
      <c r="E3308" s="62">
        <v>0.91998102785663116</v>
      </c>
      <c r="F3308" s="62">
        <v>0.97174420362090952</v>
      </c>
      <c r="G3308" s="62">
        <v>0.60768092585563849</v>
      </c>
      <c r="H3308" s="62">
        <v>0.49748725047847198</v>
      </c>
      <c r="I3308" s="62">
        <v>0.32803980955959855</v>
      </c>
      <c r="J3308" s="62">
        <v>2.7041707550396588E-2</v>
      </c>
      <c r="K3308" s="62"/>
      <c r="L3308" s="65">
        <f t="shared" si="469"/>
        <v>0.18484964538311452</v>
      </c>
      <c r="M3308" s="65">
        <f t="shared" si="470"/>
        <v>0.1245993869502517</v>
      </c>
      <c r="N3308" s="65">
        <f t="shared" si="471"/>
        <v>0.18952820449162258</v>
      </c>
      <c r="O3308" s="65">
        <f t="shared" si="472"/>
        <v>0.200192100228956</v>
      </c>
      <c r="P3308" s="65">
        <f t="shared" si="473"/>
        <v>0.125190271640226</v>
      </c>
      <c r="Q3308" s="65">
        <f t="shared" si="474"/>
        <v>0.10248892366870919</v>
      </c>
      <c r="R3308" s="65">
        <f t="shared" si="475"/>
        <v>6.7580519842299902E-2</v>
      </c>
      <c r="S3308" s="65">
        <f t="shared" si="476"/>
        <v>5.5709477948200897E-3</v>
      </c>
      <c r="T3308" s="66">
        <f>(L3308*'Football Field'!$F$4)+(M3308*'Football Field'!$F$5)+(N3308*'Football Field'!$F$6)+(O3308*'Football Field'!$F$7)+(P3308*'Football Field'!$F$8)+(Q3308*'Football Field'!$F$9)+(R3308*'Football Field'!$F$10)+(S3308*'Football Field'!$F$11)</f>
        <v>132760401.99092831</v>
      </c>
    </row>
    <row r="3309" spans="2:20" x14ac:dyDescent="0.3">
      <c r="B3309" s="62">
        <f t="shared" si="468"/>
        <v>3282</v>
      </c>
      <c r="C3309" s="62">
        <v>0.90300002783064781</v>
      </c>
      <c r="D3309" s="62">
        <v>0.93897899894096937</v>
      </c>
      <c r="E3309" s="62">
        <v>0.74735404268288885</v>
      </c>
      <c r="F3309" s="62">
        <v>0.18842566847689335</v>
      </c>
      <c r="G3309" s="62">
        <v>0.89849242281801067</v>
      </c>
      <c r="H3309" s="62">
        <v>0.35949656828242393</v>
      </c>
      <c r="I3309" s="62">
        <v>0.61804481885750628</v>
      </c>
      <c r="J3309" s="62">
        <v>0.56417364573351148</v>
      </c>
      <c r="K3309" s="62"/>
      <c r="L3309" s="65">
        <f t="shared" si="469"/>
        <v>0.17305593680048201</v>
      </c>
      <c r="M3309" s="65">
        <f t="shared" si="470"/>
        <v>0.17995114650005678</v>
      </c>
      <c r="N3309" s="65">
        <f t="shared" si="471"/>
        <v>0.14322707640311452</v>
      </c>
      <c r="O3309" s="65">
        <f t="shared" si="472"/>
        <v>3.61109408311572E-2</v>
      </c>
      <c r="P3309" s="65">
        <f t="shared" si="473"/>
        <v>0.17219207435956657</v>
      </c>
      <c r="Q3309" s="65">
        <f t="shared" si="474"/>
        <v>6.8895917478688048E-2</v>
      </c>
      <c r="R3309" s="65">
        <f t="shared" si="475"/>
        <v>0.11844553910925124</v>
      </c>
      <c r="S3309" s="65">
        <f t="shared" si="476"/>
        <v>0.10812136851768367</v>
      </c>
      <c r="T3309" s="66">
        <f>(L3309*'Football Field'!$F$4)+(M3309*'Football Field'!$F$5)+(N3309*'Football Field'!$F$6)+(O3309*'Football Field'!$F$7)+(P3309*'Football Field'!$F$8)+(Q3309*'Football Field'!$F$9)+(R3309*'Football Field'!$F$10)+(S3309*'Football Field'!$F$11)</f>
        <v>141971001.70843938</v>
      </c>
    </row>
    <row r="3310" spans="2:20" x14ac:dyDescent="0.3">
      <c r="B3310" s="62">
        <f t="shared" si="468"/>
        <v>3283</v>
      </c>
      <c r="C3310" s="62">
        <v>0.53954328242005489</v>
      </c>
      <c r="D3310" s="62">
        <v>0.34790014090612353</v>
      </c>
      <c r="E3310" s="62">
        <v>0.49105501891112802</v>
      </c>
      <c r="F3310" s="62">
        <v>0.64652063207340027</v>
      </c>
      <c r="G3310" s="62">
        <v>0.73523421240342024</v>
      </c>
      <c r="H3310" s="62">
        <v>0.67276359112635464</v>
      </c>
      <c r="I3310" s="62">
        <v>0.51932102174179884</v>
      </c>
      <c r="J3310" s="62">
        <v>0.97761426454808897</v>
      </c>
      <c r="K3310" s="62"/>
      <c r="L3310" s="65">
        <f t="shared" si="469"/>
        <v>0.10944188999351659</v>
      </c>
      <c r="M3310" s="65">
        <f t="shared" si="470"/>
        <v>7.0568664628714958E-2</v>
      </c>
      <c r="N3310" s="65">
        <f t="shared" si="471"/>
        <v>9.9606446992320644E-2</v>
      </c>
      <c r="O3310" s="65">
        <f t="shared" si="472"/>
        <v>0.13114136010839872</v>
      </c>
      <c r="P3310" s="65">
        <f t="shared" si="473"/>
        <v>0.14913617575295757</v>
      </c>
      <c r="Q3310" s="65">
        <f t="shared" si="474"/>
        <v>0.13646452718573759</v>
      </c>
      <c r="R3310" s="65">
        <f t="shared" si="475"/>
        <v>0.10533997175881436</v>
      </c>
      <c r="S3310" s="65">
        <f t="shared" si="476"/>
        <v>0.19830096357953966</v>
      </c>
      <c r="T3310" s="66">
        <f>(L3310*'Football Field'!$F$4)+(M3310*'Football Field'!$F$5)+(N3310*'Football Field'!$F$6)+(O3310*'Football Field'!$F$7)+(P3310*'Football Field'!$F$8)+(Q3310*'Football Field'!$F$9)+(R3310*'Football Field'!$F$10)+(S3310*'Football Field'!$F$11)</f>
        <v>139148544.12607083</v>
      </c>
    </row>
    <row r="3311" spans="2:20" x14ac:dyDescent="0.3">
      <c r="B3311" s="62">
        <f t="shared" si="468"/>
        <v>3284</v>
      </c>
      <c r="C3311" s="62">
        <v>0.12199070816713542</v>
      </c>
      <c r="D3311" s="62">
        <v>0.1225747041205042</v>
      </c>
      <c r="E3311" s="62">
        <v>0.85770161218250873</v>
      </c>
      <c r="F3311" s="62">
        <v>0.46373567990040032</v>
      </c>
      <c r="G3311" s="62">
        <v>0.46013080957592378</v>
      </c>
      <c r="H3311" s="62">
        <v>0.4742723882021983</v>
      </c>
      <c r="I3311" s="62">
        <v>2.7920320511127805E-2</v>
      </c>
      <c r="J3311" s="62">
        <v>0.39988128289393821</v>
      </c>
      <c r="K3311" s="62"/>
      <c r="L3311" s="65">
        <f t="shared" si="469"/>
        <v>4.1660540769656432E-2</v>
      </c>
      <c r="M3311" s="65">
        <f t="shared" si="470"/>
        <v>4.185997880547225E-2</v>
      </c>
      <c r="N3311" s="65">
        <f t="shared" si="471"/>
        <v>0.29291012011811424</v>
      </c>
      <c r="O3311" s="65">
        <f t="shared" si="472"/>
        <v>0.15836844862287375</v>
      </c>
      <c r="P3311" s="65">
        <f t="shared" si="473"/>
        <v>0.15713736431015363</v>
      </c>
      <c r="Q3311" s="65">
        <f t="shared" si="474"/>
        <v>0.1619667961722922</v>
      </c>
      <c r="R3311" s="65">
        <f t="shared" si="475"/>
        <v>9.5349528536393634E-3</v>
      </c>
      <c r="S3311" s="65">
        <f t="shared" si="476"/>
        <v>0.13656179834779805</v>
      </c>
      <c r="T3311" s="66">
        <f>(L3311*'Football Field'!$F$4)+(M3311*'Football Field'!$F$5)+(N3311*'Football Field'!$F$6)+(O3311*'Football Field'!$F$7)+(P3311*'Football Field'!$F$8)+(Q3311*'Football Field'!$F$9)+(R3311*'Football Field'!$F$10)+(S3311*'Football Field'!$F$11)</f>
        <v>131697988.19999515</v>
      </c>
    </row>
    <row r="3312" spans="2:20" x14ac:dyDescent="0.3">
      <c r="B3312" s="62">
        <f t="shared" si="468"/>
        <v>3285</v>
      </c>
      <c r="C3312" s="62">
        <v>0.21914996074485105</v>
      </c>
      <c r="D3312" s="62">
        <v>0.41972488364179672</v>
      </c>
      <c r="E3312" s="62">
        <v>0.15153512301964167</v>
      </c>
      <c r="F3312" s="62">
        <v>0.83133801470000201</v>
      </c>
      <c r="G3312" s="62">
        <v>7.5092234598107543E-3</v>
      </c>
      <c r="H3312" s="62">
        <v>0.79043988412203281</v>
      </c>
      <c r="I3312" s="62">
        <v>0.19302591938951541</v>
      </c>
      <c r="J3312" s="62">
        <v>0.2312161857666073</v>
      </c>
      <c r="K3312" s="62"/>
      <c r="L3312" s="65">
        <f t="shared" si="469"/>
        <v>7.7058595747105038E-2</v>
      </c>
      <c r="M3312" s="65">
        <f t="shared" si="470"/>
        <v>0.14758574459071092</v>
      </c>
      <c r="N3312" s="65">
        <f t="shared" si="471"/>
        <v>5.3283531270414582E-2</v>
      </c>
      <c r="O3312" s="65">
        <f t="shared" si="472"/>
        <v>0.29231919451974375</v>
      </c>
      <c r="P3312" s="65">
        <f t="shared" si="473"/>
        <v>2.6404303838225983E-3</v>
      </c>
      <c r="Q3312" s="65">
        <f t="shared" si="474"/>
        <v>0.27793839107214791</v>
      </c>
      <c r="R3312" s="65">
        <f t="shared" si="475"/>
        <v>6.7872730802209028E-2</v>
      </c>
      <c r="S3312" s="65">
        <f t="shared" si="476"/>
        <v>8.1301381613846119E-2</v>
      </c>
      <c r="T3312" s="66">
        <f>(L3312*'Football Field'!$F$4)+(M3312*'Football Field'!$F$5)+(N3312*'Football Field'!$F$6)+(O3312*'Football Field'!$F$7)+(P3312*'Football Field'!$F$8)+(Q3312*'Football Field'!$F$9)+(R3312*'Football Field'!$F$10)+(S3312*'Football Field'!$F$11)</f>
        <v>120871912.0921257</v>
      </c>
    </row>
    <row r="3313" spans="2:20" x14ac:dyDescent="0.3">
      <c r="B3313" s="62">
        <f t="shared" si="468"/>
        <v>3286</v>
      </c>
      <c r="C3313" s="62">
        <v>0.28847498570316432</v>
      </c>
      <c r="D3313" s="62">
        <v>0.11362210990667443</v>
      </c>
      <c r="E3313" s="62">
        <v>0.48264244874544671</v>
      </c>
      <c r="F3313" s="62">
        <v>0.3138809143414798</v>
      </c>
      <c r="G3313" s="62">
        <v>0.7043469837957802</v>
      </c>
      <c r="H3313" s="62">
        <v>0.50919844739670317</v>
      </c>
      <c r="I3313" s="62">
        <v>0.23368192517967667</v>
      </c>
      <c r="J3313" s="62">
        <v>8.5264329311391607E-2</v>
      </c>
      <c r="K3313" s="62"/>
      <c r="L3313" s="65">
        <f t="shared" si="469"/>
        <v>0.10562546334713716</v>
      </c>
      <c r="M3313" s="65">
        <f t="shared" si="470"/>
        <v>4.160287234651619E-2</v>
      </c>
      <c r="N3313" s="65">
        <f t="shared" si="471"/>
        <v>0.17672011372310645</v>
      </c>
      <c r="O3313" s="65">
        <f t="shared" si="472"/>
        <v>0.1149278747075026</v>
      </c>
      <c r="P3313" s="65">
        <f t="shared" si="473"/>
        <v>0.25789749617022589</v>
      </c>
      <c r="Q3313" s="65">
        <f t="shared" si="474"/>
        <v>0.18644362460342656</v>
      </c>
      <c r="R3313" s="65">
        <f t="shared" si="475"/>
        <v>8.5562918264090015E-2</v>
      </c>
      <c r="S3313" s="65">
        <f t="shared" si="476"/>
        <v>3.1219636837995127E-2</v>
      </c>
      <c r="T3313" s="66">
        <f>(L3313*'Football Field'!$F$4)+(M3313*'Football Field'!$F$5)+(N3313*'Football Field'!$F$6)+(O3313*'Football Field'!$F$7)+(P3313*'Football Field'!$F$8)+(Q3313*'Football Field'!$F$9)+(R3313*'Football Field'!$F$10)+(S3313*'Football Field'!$F$11)</f>
        <v>146039412.45864031</v>
      </c>
    </row>
    <row r="3314" spans="2:20" x14ac:dyDescent="0.3">
      <c r="B3314" s="62">
        <f t="shared" si="468"/>
        <v>3287</v>
      </c>
      <c r="C3314" s="62">
        <v>0.53716400750722626</v>
      </c>
      <c r="D3314" s="62">
        <v>0.60312627037328714</v>
      </c>
      <c r="E3314" s="62">
        <v>0.26073304773326555</v>
      </c>
      <c r="F3314" s="62">
        <v>0.72606110211464336</v>
      </c>
      <c r="G3314" s="62">
        <v>8.2594268978099517E-2</v>
      </c>
      <c r="H3314" s="62">
        <v>0.8801688383855818</v>
      </c>
      <c r="I3314" s="62">
        <v>0.61049772914941136</v>
      </c>
      <c r="J3314" s="62">
        <v>0.88382677580200275</v>
      </c>
      <c r="K3314" s="62"/>
      <c r="L3314" s="65">
        <f t="shared" si="469"/>
        <v>0.11717797735665411</v>
      </c>
      <c r="M3314" s="65">
        <f t="shared" si="470"/>
        <v>0.13156711072465804</v>
      </c>
      <c r="N3314" s="65">
        <f t="shared" si="471"/>
        <v>5.6876802496878008E-2</v>
      </c>
      <c r="O3314" s="65">
        <f t="shared" si="472"/>
        <v>0.15838434853063471</v>
      </c>
      <c r="P3314" s="65">
        <f t="shared" si="473"/>
        <v>1.8017270786659968E-2</v>
      </c>
      <c r="Q3314" s="65">
        <f t="shared" si="474"/>
        <v>0.19200170296776781</v>
      </c>
      <c r="R3314" s="65">
        <f t="shared" si="475"/>
        <v>0.13317513474987641</v>
      </c>
      <c r="S3314" s="65">
        <f t="shared" si="476"/>
        <v>0.1927996523868708</v>
      </c>
      <c r="T3314" s="66">
        <f>(L3314*'Football Field'!$F$4)+(M3314*'Football Field'!$F$5)+(N3314*'Football Field'!$F$6)+(O3314*'Football Field'!$F$7)+(P3314*'Football Field'!$F$8)+(Q3314*'Football Field'!$F$9)+(R3314*'Football Field'!$F$10)+(S3314*'Football Field'!$F$11)</f>
        <v>131062018.638675</v>
      </c>
    </row>
    <row r="3315" spans="2:20" x14ac:dyDescent="0.3">
      <c r="B3315" s="62">
        <f t="shared" si="468"/>
        <v>3288</v>
      </c>
      <c r="C3315" s="62">
        <v>0.23145345541560203</v>
      </c>
      <c r="D3315" s="62">
        <v>0.34416368841576861</v>
      </c>
      <c r="E3315" s="62">
        <v>0.99677582858443603</v>
      </c>
      <c r="F3315" s="62">
        <v>0.87775937465408083</v>
      </c>
      <c r="G3315" s="62">
        <v>0.55478167269289602</v>
      </c>
      <c r="H3315" s="62">
        <v>0.38366779711033583</v>
      </c>
      <c r="I3315" s="62">
        <v>0.34342754533480124</v>
      </c>
      <c r="J3315" s="62">
        <v>0.48824395917568852</v>
      </c>
      <c r="K3315" s="62"/>
      <c r="L3315" s="65">
        <f t="shared" si="469"/>
        <v>5.4843238290481239E-2</v>
      </c>
      <c r="M3315" s="65">
        <f t="shared" si="470"/>
        <v>8.1550094557130498E-2</v>
      </c>
      <c r="N3315" s="65">
        <f t="shared" si="471"/>
        <v>0.23618750556602447</v>
      </c>
      <c r="O3315" s="65">
        <f t="shared" si="472"/>
        <v>0.20798638093096511</v>
      </c>
      <c r="P3315" s="65">
        <f t="shared" si="473"/>
        <v>0.13145633717178576</v>
      </c>
      <c r="Q3315" s="65">
        <f t="shared" si="474"/>
        <v>9.0910651489404234E-2</v>
      </c>
      <c r="R3315" s="65">
        <f t="shared" si="475"/>
        <v>8.1375664366261716E-2</v>
      </c>
      <c r="S3315" s="65">
        <f t="shared" si="476"/>
        <v>0.11569012762794674</v>
      </c>
      <c r="T3315" s="66">
        <f>(L3315*'Football Field'!$F$4)+(M3315*'Football Field'!$F$5)+(N3315*'Football Field'!$F$6)+(O3315*'Football Field'!$F$7)+(P3315*'Football Field'!$F$8)+(Q3315*'Football Field'!$F$9)+(R3315*'Football Field'!$F$10)+(S3315*'Football Field'!$F$11)</f>
        <v>138081222.09184083</v>
      </c>
    </row>
    <row r="3316" spans="2:20" x14ac:dyDescent="0.3">
      <c r="B3316" s="62">
        <f t="shared" si="468"/>
        <v>3289</v>
      </c>
      <c r="C3316" s="62">
        <v>6.8394919364277884E-2</v>
      </c>
      <c r="D3316" s="62">
        <v>0.84184827028991127</v>
      </c>
      <c r="E3316" s="62">
        <v>0.42679887596229238</v>
      </c>
      <c r="F3316" s="62">
        <v>0.5838626391848698</v>
      </c>
      <c r="G3316" s="62">
        <v>0.26482912351704913</v>
      </c>
      <c r="H3316" s="62">
        <v>0.96237111844663092</v>
      </c>
      <c r="I3316" s="62">
        <v>0.77301416706561066</v>
      </c>
      <c r="J3316" s="62">
        <v>0.51326770313153869</v>
      </c>
      <c r="K3316" s="62"/>
      <c r="L3316" s="65">
        <f t="shared" si="469"/>
        <v>1.5423760304955191E-2</v>
      </c>
      <c r="M3316" s="65">
        <f t="shared" si="470"/>
        <v>0.18984547470457877</v>
      </c>
      <c r="N3316" s="65">
        <f t="shared" si="471"/>
        <v>9.62475520470438E-2</v>
      </c>
      <c r="O3316" s="65">
        <f t="shared" si="472"/>
        <v>0.13166705190253353</v>
      </c>
      <c r="P3316" s="65">
        <f t="shared" si="473"/>
        <v>5.9721700981077895E-2</v>
      </c>
      <c r="Q3316" s="65">
        <f t="shared" si="474"/>
        <v>0.21702462102886924</v>
      </c>
      <c r="R3316" s="65">
        <f t="shared" si="475"/>
        <v>0.17432267390583023</v>
      </c>
      <c r="S3316" s="65">
        <f t="shared" si="476"/>
        <v>0.11574716512511141</v>
      </c>
      <c r="T3316" s="66">
        <f>(L3316*'Football Field'!$F$4)+(M3316*'Football Field'!$F$5)+(N3316*'Football Field'!$F$6)+(O3316*'Football Field'!$F$7)+(P3316*'Football Field'!$F$8)+(Q3316*'Football Field'!$F$9)+(R3316*'Football Field'!$F$10)+(S3316*'Football Field'!$F$11)</f>
        <v>140738940.8902998</v>
      </c>
    </row>
    <row r="3317" spans="2:20" x14ac:dyDescent="0.3">
      <c r="B3317" s="62">
        <f t="shared" si="468"/>
        <v>3290</v>
      </c>
      <c r="C3317" s="62">
        <v>0.52666325973973338</v>
      </c>
      <c r="D3317" s="62">
        <v>0.26702242555576183</v>
      </c>
      <c r="E3317" s="62">
        <v>0.9978560691011924</v>
      </c>
      <c r="F3317" s="62">
        <v>0.6506911978210389</v>
      </c>
      <c r="G3317" s="62">
        <v>0.51083752271814009</v>
      </c>
      <c r="H3317" s="62">
        <v>0.60178684244192637</v>
      </c>
      <c r="I3317" s="62">
        <v>0.2513717086773426</v>
      </c>
      <c r="J3317" s="62">
        <v>0.15579762244629003</v>
      </c>
      <c r="K3317" s="62"/>
      <c r="L3317" s="65">
        <f t="shared" si="469"/>
        <v>0.1329277429113041</v>
      </c>
      <c r="M3317" s="65">
        <f t="shared" si="470"/>
        <v>6.739541382356902E-2</v>
      </c>
      <c r="N3317" s="65">
        <f t="shared" si="471"/>
        <v>0.25185496152041675</v>
      </c>
      <c r="O3317" s="65">
        <f t="shared" si="472"/>
        <v>0.16423190845199201</v>
      </c>
      <c r="P3317" s="65">
        <f t="shared" si="473"/>
        <v>0.12893338890372086</v>
      </c>
      <c r="Q3317" s="65">
        <f t="shared" si="474"/>
        <v>0.1518886407968868</v>
      </c>
      <c r="R3317" s="65">
        <f t="shared" si="475"/>
        <v>6.3445234214267593E-2</v>
      </c>
      <c r="S3317" s="65">
        <f t="shared" si="476"/>
        <v>3.9322709377842782E-2</v>
      </c>
      <c r="T3317" s="66">
        <f>(L3317*'Football Field'!$F$4)+(M3317*'Football Field'!$F$5)+(N3317*'Football Field'!$F$6)+(O3317*'Football Field'!$F$7)+(P3317*'Football Field'!$F$8)+(Q3317*'Football Field'!$F$9)+(R3317*'Football Field'!$F$10)+(S3317*'Football Field'!$F$11)</f>
        <v>134562198.06185234</v>
      </c>
    </row>
    <row r="3318" spans="2:20" x14ac:dyDescent="0.3">
      <c r="B3318" s="62">
        <f t="shared" si="468"/>
        <v>3291</v>
      </c>
      <c r="C3318" s="62">
        <v>0.24117473235380293</v>
      </c>
      <c r="D3318" s="62">
        <v>0.78353152319560859</v>
      </c>
      <c r="E3318" s="62">
        <v>0.80543149984514339</v>
      </c>
      <c r="F3318" s="62">
        <v>0.97282441969972833</v>
      </c>
      <c r="G3318" s="62">
        <v>0.9666050961987569</v>
      </c>
      <c r="H3318" s="62">
        <v>0.54310707298049321</v>
      </c>
      <c r="I3318" s="62">
        <v>0.76811401736664331</v>
      </c>
      <c r="J3318" s="62">
        <v>9.4180921442116095E-2</v>
      </c>
      <c r="K3318" s="62"/>
      <c r="L3318" s="65">
        <f t="shared" si="469"/>
        <v>4.6604089640152509E-2</v>
      </c>
      <c r="M3318" s="65">
        <f t="shared" si="470"/>
        <v>0.15140795632489726</v>
      </c>
      <c r="N3318" s="65">
        <f t="shared" si="471"/>
        <v>0.15563986098974791</v>
      </c>
      <c r="O3318" s="65">
        <f t="shared" si="472"/>
        <v>0.18798651093061153</v>
      </c>
      <c r="P3318" s="65">
        <f t="shared" si="473"/>
        <v>0.18678470215441198</v>
      </c>
      <c r="Q3318" s="65">
        <f t="shared" si="474"/>
        <v>0.10494884960109563</v>
      </c>
      <c r="R3318" s="65">
        <f t="shared" si="475"/>
        <v>0.14842871046166725</v>
      </c>
      <c r="S3318" s="65">
        <f t="shared" si="476"/>
        <v>1.8199319897415984E-2</v>
      </c>
      <c r="T3318" s="66">
        <f>(L3318*'Football Field'!$F$4)+(M3318*'Football Field'!$F$5)+(N3318*'Football Field'!$F$6)+(O3318*'Football Field'!$F$7)+(P3318*'Football Field'!$F$8)+(Q3318*'Football Field'!$F$9)+(R3318*'Football Field'!$F$10)+(S3318*'Football Field'!$F$11)</f>
        <v>148735473.66377023</v>
      </c>
    </row>
    <row r="3319" spans="2:20" x14ac:dyDescent="0.3">
      <c r="B3319" s="62">
        <f t="shared" si="468"/>
        <v>3292</v>
      </c>
      <c r="C3319" s="62">
        <v>0.71388225598623045</v>
      </c>
      <c r="D3319" s="62">
        <v>0.5448771533952842</v>
      </c>
      <c r="E3319" s="62">
        <v>0.21402369785738518</v>
      </c>
      <c r="F3319" s="62">
        <v>0.13114405985962785</v>
      </c>
      <c r="G3319" s="62">
        <v>0.45786110894369381</v>
      </c>
      <c r="H3319" s="62">
        <v>0.31338432219033741</v>
      </c>
      <c r="I3319" s="62">
        <v>0.23554152387843041</v>
      </c>
      <c r="J3319" s="62">
        <v>0.26984048431131724</v>
      </c>
      <c r="K3319" s="62"/>
      <c r="L3319" s="65">
        <f t="shared" si="469"/>
        <v>0.247828058664329</v>
      </c>
      <c r="M3319" s="65">
        <f t="shared" si="470"/>
        <v>0.18915702975408272</v>
      </c>
      <c r="N3319" s="65">
        <f t="shared" si="471"/>
        <v>7.4299476003756776E-2</v>
      </c>
      <c r="O3319" s="65">
        <f t="shared" si="472"/>
        <v>4.5527364614868671E-2</v>
      </c>
      <c r="P3319" s="65">
        <f t="shared" si="473"/>
        <v>0.15894894265252776</v>
      </c>
      <c r="Q3319" s="65">
        <f t="shared" si="474"/>
        <v>0.10879305030067304</v>
      </c>
      <c r="R3319" s="65">
        <f t="shared" si="475"/>
        <v>8.1769504856211234E-2</v>
      </c>
      <c r="S3319" s="65">
        <f t="shared" si="476"/>
        <v>9.3676573153550921E-2</v>
      </c>
      <c r="T3319" s="66">
        <f>(L3319*'Football Field'!$F$4)+(M3319*'Football Field'!$F$5)+(N3319*'Football Field'!$F$6)+(O3319*'Football Field'!$F$7)+(P3319*'Football Field'!$F$8)+(Q3319*'Football Field'!$F$9)+(R3319*'Football Field'!$F$10)+(S3319*'Football Field'!$F$11)</f>
        <v>133556269.83384809</v>
      </c>
    </row>
    <row r="3320" spans="2:20" x14ac:dyDescent="0.3">
      <c r="B3320" s="62">
        <f t="shared" si="468"/>
        <v>3293</v>
      </c>
      <c r="C3320" s="62">
        <v>0.87742670648482746</v>
      </c>
      <c r="D3320" s="62">
        <v>0.25670210327594511</v>
      </c>
      <c r="E3320" s="62">
        <v>0.10990196346306913</v>
      </c>
      <c r="F3320" s="62">
        <v>0.21575237751207399</v>
      </c>
      <c r="G3320" s="62">
        <v>9.4111398432484838E-3</v>
      </c>
      <c r="H3320" s="62">
        <v>0.13440021101761768</v>
      </c>
      <c r="I3320" s="62">
        <v>0.96564224564110746</v>
      </c>
      <c r="J3320" s="62">
        <v>7.3424366362768945E-2</v>
      </c>
      <c r="K3320" s="62"/>
      <c r="L3320" s="65">
        <f t="shared" si="469"/>
        <v>0.33202392163304012</v>
      </c>
      <c r="M3320" s="65">
        <f t="shared" si="470"/>
        <v>9.7137730583315443E-2</v>
      </c>
      <c r="N3320" s="65">
        <f t="shared" si="471"/>
        <v>4.1587611403312456E-2</v>
      </c>
      <c r="O3320" s="65">
        <f t="shared" si="472"/>
        <v>8.1642090392024858E-2</v>
      </c>
      <c r="P3320" s="65">
        <f t="shared" si="473"/>
        <v>3.5612359809637831E-3</v>
      </c>
      <c r="Q3320" s="65">
        <f t="shared" si="474"/>
        <v>5.085790619384252E-2</v>
      </c>
      <c r="R3320" s="65">
        <f t="shared" si="475"/>
        <v>0.36540525028780857</v>
      </c>
      <c r="S3320" s="65">
        <f t="shared" si="476"/>
        <v>2.7784253525692269E-2</v>
      </c>
      <c r="T3320" s="66">
        <f>(L3320*'Football Field'!$F$4)+(M3320*'Football Field'!$F$5)+(N3320*'Football Field'!$F$6)+(O3320*'Football Field'!$F$7)+(P3320*'Football Field'!$F$8)+(Q3320*'Football Field'!$F$9)+(R3320*'Football Field'!$F$10)+(S3320*'Football Field'!$F$11)</f>
        <v>158965896.97989708</v>
      </c>
    </row>
    <row r="3321" spans="2:20" x14ac:dyDescent="0.3">
      <c r="B3321" s="62">
        <f t="shared" si="468"/>
        <v>3294</v>
      </c>
      <c r="C3321" s="62">
        <v>1.3312437189335835E-2</v>
      </c>
      <c r="D3321" s="62">
        <v>0.18565206664752498</v>
      </c>
      <c r="E3321" s="62">
        <v>0.75854582112459623</v>
      </c>
      <c r="F3321" s="62">
        <v>0.38696143000353722</v>
      </c>
      <c r="G3321" s="62">
        <v>2.2649031120574037E-3</v>
      </c>
      <c r="H3321" s="62">
        <v>0.8993466412566069</v>
      </c>
      <c r="I3321" s="62">
        <v>0.47991572861379816</v>
      </c>
      <c r="J3321" s="62">
        <v>0.18968683723338242</v>
      </c>
      <c r="K3321" s="62"/>
      <c r="L3321" s="65">
        <f t="shared" si="469"/>
        <v>4.5657995425066678E-3</v>
      </c>
      <c r="M3321" s="65">
        <f t="shared" si="470"/>
        <v>6.3673548945921948E-2</v>
      </c>
      <c r="N3321" s="65">
        <f t="shared" si="471"/>
        <v>0.26016033832147722</v>
      </c>
      <c r="O3321" s="65">
        <f t="shared" si="472"/>
        <v>0.13271711970916891</v>
      </c>
      <c r="P3321" s="65">
        <f t="shared" si="473"/>
        <v>7.7679942791674078E-4</v>
      </c>
      <c r="Q3321" s="65">
        <f t="shared" si="474"/>
        <v>0.30845114420473646</v>
      </c>
      <c r="R3321" s="65">
        <f t="shared" si="475"/>
        <v>0.16459788564500666</v>
      </c>
      <c r="S3321" s="65">
        <f t="shared" si="476"/>
        <v>6.5057364203265244E-2</v>
      </c>
      <c r="T3321" s="66">
        <f>(L3321*'Football Field'!$F$4)+(M3321*'Football Field'!$F$5)+(N3321*'Football Field'!$F$6)+(O3321*'Football Field'!$F$7)+(P3321*'Football Field'!$F$8)+(Q3321*'Football Field'!$F$9)+(R3321*'Football Field'!$F$10)+(S3321*'Football Field'!$F$11)</f>
        <v>138915215.33900356</v>
      </c>
    </row>
    <row r="3322" spans="2:20" x14ac:dyDescent="0.3">
      <c r="B3322" s="62">
        <f t="shared" si="468"/>
        <v>3295</v>
      </c>
      <c r="C3322" s="62">
        <v>0.269811363731009</v>
      </c>
      <c r="D3322" s="62">
        <v>0.68936749399866271</v>
      </c>
      <c r="E3322" s="62">
        <v>0.66923386838907262</v>
      </c>
      <c r="F3322" s="62">
        <v>0.5774599990105479</v>
      </c>
      <c r="G3322" s="62">
        <v>0.71757682394900879</v>
      </c>
      <c r="H3322" s="62">
        <v>0.49210968977668257</v>
      </c>
      <c r="I3322" s="62">
        <v>0.21844713053709353</v>
      </c>
      <c r="J3322" s="62">
        <v>0.77039865291248555</v>
      </c>
      <c r="K3322" s="62"/>
      <c r="L3322" s="65">
        <f t="shared" si="469"/>
        <v>6.1259435125662627E-2</v>
      </c>
      <c r="M3322" s="65">
        <f t="shared" si="470"/>
        <v>0.15651773406569178</v>
      </c>
      <c r="N3322" s="65">
        <f t="shared" si="471"/>
        <v>0.1519464865288212</v>
      </c>
      <c r="O3322" s="65">
        <f t="shared" si="472"/>
        <v>0.13110964956360838</v>
      </c>
      <c r="P3322" s="65">
        <f t="shared" si="473"/>
        <v>0.1629225333081524</v>
      </c>
      <c r="Q3322" s="65">
        <f t="shared" si="474"/>
        <v>0.1117312525266332</v>
      </c>
      <c r="R3322" s="65">
        <f t="shared" si="475"/>
        <v>4.9597421088851901E-2</v>
      </c>
      <c r="S3322" s="65">
        <f t="shared" si="476"/>
        <v>0.17491548779257859</v>
      </c>
      <c r="T3322" s="66">
        <f>(L3322*'Football Field'!$F$4)+(M3322*'Football Field'!$F$5)+(N3322*'Football Field'!$F$6)+(O3322*'Football Field'!$F$7)+(P3322*'Football Field'!$F$8)+(Q3322*'Football Field'!$F$9)+(R3322*'Football Field'!$F$10)+(S3322*'Football Field'!$F$11)</f>
        <v>133687316.13873185</v>
      </c>
    </row>
    <row r="3323" spans="2:20" x14ac:dyDescent="0.3">
      <c r="B3323" s="62">
        <f t="shared" si="468"/>
        <v>3296</v>
      </c>
      <c r="C3323" s="62">
        <v>0.45736893545770452</v>
      </c>
      <c r="D3323" s="62">
        <v>0.44383637530381992</v>
      </c>
      <c r="E3323" s="62">
        <v>0.50123697919083909</v>
      </c>
      <c r="F3323" s="62">
        <v>0.29480672581826139</v>
      </c>
      <c r="G3323" s="62">
        <v>0.67341330638721242</v>
      </c>
      <c r="H3323" s="62">
        <v>0.79724600872611606</v>
      </c>
      <c r="I3323" s="62">
        <v>0.23581947004557935</v>
      </c>
      <c r="J3323" s="62">
        <v>0.75317183490277351</v>
      </c>
      <c r="K3323" s="62"/>
      <c r="L3323" s="65">
        <f t="shared" si="469"/>
        <v>0.11002645613937916</v>
      </c>
      <c r="M3323" s="65">
        <f t="shared" si="470"/>
        <v>0.10677101065370169</v>
      </c>
      <c r="N3323" s="65">
        <f t="shared" si="471"/>
        <v>0.12057952394861704</v>
      </c>
      <c r="O3323" s="65">
        <f t="shared" si="472"/>
        <v>7.0919856538521966E-2</v>
      </c>
      <c r="P3323" s="65">
        <f t="shared" si="473"/>
        <v>0.16199893319107753</v>
      </c>
      <c r="Q3323" s="65">
        <f t="shared" si="474"/>
        <v>0.1917886113616715</v>
      </c>
      <c r="R3323" s="65">
        <f t="shared" si="475"/>
        <v>5.6729652073585095E-2</v>
      </c>
      <c r="S3323" s="65">
        <f t="shared" si="476"/>
        <v>0.18118595609344587</v>
      </c>
      <c r="T3323" s="66">
        <f>(L3323*'Football Field'!$F$4)+(M3323*'Football Field'!$F$5)+(N3323*'Football Field'!$F$6)+(O3323*'Football Field'!$F$7)+(P3323*'Football Field'!$F$8)+(Q3323*'Football Field'!$F$9)+(R3323*'Football Field'!$F$10)+(S3323*'Football Field'!$F$11)</f>
        <v>133325083.36850108</v>
      </c>
    </row>
    <row r="3324" spans="2:20" x14ac:dyDescent="0.3">
      <c r="B3324" s="62">
        <f t="shared" si="468"/>
        <v>3297</v>
      </c>
      <c r="C3324" s="62">
        <v>0.57548256289061295</v>
      </c>
      <c r="D3324" s="62">
        <v>0.76726707790271231</v>
      </c>
      <c r="E3324" s="62">
        <v>0.66650576144091911</v>
      </c>
      <c r="F3324" s="62">
        <v>0.78361621428058736</v>
      </c>
      <c r="G3324" s="62">
        <v>0.9535044596428558</v>
      </c>
      <c r="H3324" s="62">
        <v>0.4422601224193613</v>
      </c>
      <c r="I3324" s="62">
        <v>0.68899256081120908</v>
      </c>
      <c r="J3324" s="62">
        <v>0.43957609980354495</v>
      </c>
      <c r="K3324" s="62"/>
      <c r="L3324" s="65">
        <f t="shared" si="469"/>
        <v>0.10823027852609095</v>
      </c>
      <c r="M3324" s="65">
        <f t="shared" si="470"/>
        <v>0.14429894995983555</v>
      </c>
      <c r="N3324" s="65">
        <f t="shared" si="471"/>
        <v>0.12534889647682781</v>
      </c>
      <c r="O3324" s="65">
        <f t="shared" si="472"/>
        <v>0.14737371138258051</v>
      </c>
      <c r="P3324" s="65">
        <f t="shared" si="473"/>
        <v>0.17932437904748799</v>
      </c>
      <c r="Q3324" s="65">
        <f t="shared" si="474"/>
        <v>8.3175302462689657E-2</v>
      </c>
      <c r="R3324" s="65">
        <f t="shared" si="475"/>
        <v>0.12957796042410405</v>
      </c>
      <c r="S3324" s="65">
        <f t="shared" si="476"/>
        <v>8.2670521720383569E-2</v>
      </c>
      <c r="T3324" s="66">
        <f>(L3324*'Football Field'!$F$4)+(M3324*'Football Field'!$F$5)+(N3324*'Football Field'!$F$6)+(O3324*'Football Field'!$F$7)+(P3324*'Football Field'!$F$8)+(Q3324*'Football Field'!$F$9)+(R3324*'Football Field'!$F$10)+(S3324*'Football Field'!$F$11)</f>
        <v>144652047.35526854</v>
      </c>
    </row>
    <row r="3325" spans="2:20" x14ac:dyDescent="0.3">
      <c r="B3325" s="62">
        <f t="shared" si="468"/>
        <v>3298</v>
      </c>
      <c r="C3325" s="62">
        <v>0.49947890735327927</v>
      </c>
      <c r="D3325" s="62">
        <v>0.75568955448726649</v>
      </c>
      <c r="E3325" s="62">
        <v>2.8084055121801899E-2</v>
      </c>
      <c r="F3325" s="62">
        <v>0.91718845508085844</v>
      </c>
      <c r="G3325" s="62">
        <v>0.62790713911369156</v>
      </c>
      <c r="H3325" s="62">
        <v>0.87178949061406974</v>
      </c>
      <c r="I3325" s="62">
        <v>0.84576357685583292</v>
      </c>
      <c r="J3325" s="62">
        <v>0.1220457136196712</v>
      </c>
      <c r="K3325" s="62"/>
      <c r="L3325" s="65">
        <f t="shared" si="469"/>
        <v>0.10700184018436908</v>
      </c>
      <c r="M3325" s="65">
        <f t="shared" si="470"/>
        <v>0.1618890642784471</v>
      </c>
      <c r="N3325" s="65">
        <f t="shared" si="471"/>
        <v>6.0163613190308413E-3</v>
      </c>
      <c r="O3325" s="65">
        <f t="shared" si="472"/>
        <v>0.19648648029914861</v>
      </c>
      <c r="P3325" s="65">
        <f t="shared" si="473"/>
        <v>0.13451462786705104</v>
      </c>
      <c r="Q3325" s="65">
        <f t="shared" si="474"/>
        <v>0.18676079885615768</v>
      </c>
      <c r="R3325" s="65">
        <f t="shared" si="475"/>
        <v>0.18118534687287435</v>
      </c>
      <c r="S3325" s="65">
        <f t="shared" si="476"/>
        <v>2.6145480322921178E-2</v>
      </c>
      <c r="T3325" s="66">
        <f>(L3325*'Football Field'!$F$4)+(M3325*'Football Field'!$F$5)+(N3325*'Football Field'!$F$6)+(O3325*'Football Field'!$F$7)+(P3325*'Football Field'!$F$8)+(Q3325*'Football Field'!$F$9)+(R3325*'Football Field'!$F$10)+(S3325*'Football Field'!$F$11)</f>
        <v>144878088.17485377</v>
      </c>
    </row>
    <row r="3326" spans="2:20" x14ac:dyDescent="0.3">
      <c r="B3326" s="62">
        <f t="shared" si="468"/>
        <v>3299</v>
      </c>
      <c r="C3326" s="62">
        <v>0.68219676596367118</v>
      </c>
      <c r="D3326" s="62">
        <v>0.98822667598317604</v>
      </c>
      <c r="E3326" s="62">
        <v>0.68787268753306774</v>
      </c>
      <c r="F3326" s="62">
        <v>0.52141949901379792</v>
      </c>
      <c r="G3326" s="62">
        <v>7.7436491589969458E-3</v>
      </c>
      <c r="H3326" s="62">
        <v>0.54214454805601708</v>
      </c>
      <c r="I3326" s="62">
        <v>0.3199311649039257</v>
      </c>
      <c r="J3326" s="62">
        <v>0.70008608812312245</v>
      </c>
      <c r="K3326" s="62"/>
      <c r="L3326" s="65">
        <f t="shared" si="469"/>
        <v>0.15331569899823846</v>
      </c>
      <c r="M3326" s="65">
        <f t="shared" si="470"/>
        <v>0.22209232168235565</v>
      </c>
      <c r="N3326" s="65">
        <f t="shared" si="471"/>
        <v>0.15459129560949175</v>
      </c>
      <c r="O3326" s="65">
        <f t="shared" si="472"/>
        <v>0.11718289934970001</v>
      </c>
      <c r="P3326" s="65">
        <f t="shared" si="473"/>
        <v>1.7402940659380977E-3</v>
      </c>
      <c r="Q3326" s="65">
        <f t="shared" si="474"/>
        <v>0.12184061034924148</v>
      </c>
      <c r="R3326" s="65">
        <f t="shared" si="475"/>
        <v>7.1900766209698125E-2</v>
      </c>
      <c r="S3326" s="65">
        <f t="shared" si="476"/>
        <v>0.15733611373533649</v>
      </c>
      <c r="T3326" s="66">
        <f>(L3326*'Football Field'!$F$4)+(M3326*'Football Field'!$F$5)+(N3326*'Football Field'!$F$6)+(O3326*'Football Field'!$F$7)+(P3326*'Football Field'!$F$8)+(Q3326*'Football Field'!$F$9)+(R3326*'Football Field'!$F$10)+(S3326*'Football Field'!$F$11)</f>
        <v>122750003.46972562</v>
      </c>
    </row>
    <row r="3327" spans="2:20" x14ac:dyDescent="0.3">
      <c r="B3327" s="62">
        <f t="shared" si="468"/>
        <v>3300</v>
      </c>
      <c r="C3327" s="62">
        <v>0.51119996217800678</v>
      </c>
      <c r="D3327" s="62">
        <v>0.94580607499836167</v>
      </c>
      <c r="E3327" s="62">
        <v>0.30079717370009762</v>
      </c>
      <c r="F3327" s="62">
        <v>5.628211870208133E-2</v>
      </c>
      <c r="G3327" s="62">
        <v>0.99648022294051664</v>
      </c>
      <c r="H3327" s="62">
        <v>0.77207785769088499</v>
      </c>
      <c r="I3327" s="62">
        <v>0.32010108491923994</v>
      </c>
      <c r="J3327" s="62">
        <v>0.1812947777337206</v>
      </c>
      <c r="K3327" s="62"/>
      <c r="L3327" s="65">
        <f t="shared" si="469"/>
        <v>0.12517018765582433</v>
      </c>
      <c r="M3327" s="65">
        <f t="shared" si="470"/>
        <v>0.2315859402437509</v>
      </c>
      <c r="N3327" s="65">
        <f t="shared" si="471"/>
        <v>7.3651880798207642E-2</v>
      </c>
      <c r="O3327" s="65">
        <f t="shared" si="472"/>
        <v>1.3780993507103958E-2</v>
      </c>
      <c r="P3327" s="65">
        <f t="shared" si="473"/>
        <v>0.24399379054990927</v>
      </c>
      <c r="Q3327" s="65">
        <f t="shared" si="474"/>
        <v>0.18904760853331823</v>
      </c>
      <c r="R3327" s="65">
        <f t="shared" si="475"/>
        <v>7.8378552098214579E-2</v>
      </c>
      <c r="S3327" s="65">
        <f t="shared" si="476"/>
        <v>4.4391046613671041E-2</v>
      </c>
      <c r="T3327" s="66">
        <f>(L3327*'Football Field'!$F$4)+(M3327*'Football Field'!$F$5)+(N3327*'Football Field'!$F$6)+(O3327*'Football Field'!$F$7)+(P3327*'Football Field'!$F$8)+(Q3327*'Football Field'!$F$9)+(R3327*'Football Field'!$F$10)+(S3327*'Football Field'!$F$11)</f>
        <v>139887051.3402881</v>
      </c>
    </row>
    <row r="3328" spans="2:20" x14ac:dyDescent="0.3">
      <c r="B3328" s="62">
        <f t="shared" si="468"/>
        <v>3301</v>
      </c>
      <c r="C3328" s="62">
        <v>0.57533054805527684</v>
      </c>
      <c r="D3328" s="62">
        <v>0.19131135762480733</v>
      </c>
      <c r="E3328" s="62">
        <v>0.37951626962572249</v>
      </c>
      <c r="F3328" s="62">
        <v>0.50451927841253796</v>
      </c>
      <c r="G3328" s="62">
        <v>0.24823657877516792</v>
      </c>
      <c r="H3328" s="62">
        <v>0.50903330978577721</v>
      </c>
      <c r="I3328" s="62">
        <v>0.68906073318644356</v>
      </c>
      <c r="J3328" s="62">
        <v>0.30977831207700346</v>
      </c>
      <c r="K3328" s="62"/>
      <c r="L3328" s="65">
        <f t="shared" si="469"/>
        <v>0.16887778762972397</v>
      </c>
      <c r="M3328" s="65">
        <f t="shared" si="470"/>
        <v>5.6155959271281843E-2</v>
      </c>
      <c r="N3328" s="65">
        <f t="shared" si="471"/>
        <v>0.11140007809514051</v>
      </c>
      <c r="O3328" s="65">
        <f t="shared" si="472"/>
        <v>0.14809243111260639</v>
      </c>
      <c r="P3328" s="65">
        <f t="shared" si="473"/>
        <v>7.2865319552429336E-2</v>
      </c>
      <c r="Q3328" s="65">
        <f t="shared" si="474"/>
        <v>0.14941744268061818</v>
      </c>
      <c r="R3328" s="65">
        <f t="shared" si="475"/>
        <v>0.2022612088935381</v>
      </c>
      <c r="S3328" s="65">
        <f t="shared" si="476"/>
        <v>9.0929772764661604E-2</v>
      </c>
      <c r="T3328" s="66">
        <f>(L3328*'Football Field'!$F$4)+(M3328*'Football Field'!$F$5)+(N3328*'Football Field'!$F$6)+(O3328*'Football Field'!$F$7)+(P3328*'Football Field'!$F$8)+(Q3328*'Football Field'!$F$9)+(R3328*'Football Field'!$F$10)+(S3328*'Football Field'!$F$11)</f>
        <v>145705738.37896779</v>
      </c>
    </row>
    <row r="3329" spans="2:20" x14ac:dyDescent="0.3">
      <c r="B3329" s="62">
        <f t="shared" si="468"/>
        <v>3302</v>
      </c>
      <c r="C3329" s="62">
        <v>0.68780770626027032</v>
      </c>
      <c r="D3329" s="62">
        <v>0.73336984219399082</v>
      </c>
      <c r="E3329" s="62">
        <v>0.27094308841725823</v>
      </c>
      <c r="F3329" s="62">
        <v>0.20583415210719225</v>
      </c>
      <c r="G3329" s="62">
        <v>0.66487857186751653</v>
      </c>
      <c r="H3329" s="62">
        <v>0.57139354789753405</v>
      </c>
      <c r="I3329" s="62">
        <v>0.88136166606186361</v>
      </c>
      <c r="J3329" s="62">
        <v>0.57620134498118558</v>
      </c>
      <c r="K3329" s="62"/>
      <c r="L3329" s="65">
        <f t="shared" si="469"/>
        <v>0.14979076096151278</v>
      </c>
      <c r="M3329" s="65">
        <f t="shared" si="470"/>
        <v>0.15971328283852318</v>
      </c>
      <c r="N3329" s="65">
        <f t="shared" si="471"/>
        <v>5.9005985280319091E-2</v>
      </c>
      <c r="O3329" s="65">
        <f t="shared" si="472"/>
        <v>4.4826561254515909E-2</v>
      </c>
      <c r="P3329" s="65">
        <f t="shared" si="473"/>
        <v>0.14479725411705802</v>
      </c>
      <c r="Q3329" s="65">
        <f t="shared" si="474"/>
        <v>0.12443808577463464</v>
      </c>
      <c r="R3329" s="65">
        <f t="shared" si="475"/>
        <v>0.1919429419590658</v>
      </c>
      <c r="S3329" s="65">
        <f t="shared" si="476"/>
        <v>0.12548512781437035</v>
      </c>
      <c r="T3329" s="66">
        <f>(L3329*'Football Field'!$F$4)+(M3329*'Football Field'!$F$5)+(N3329*'Football Field'!$F$6)+(O3329*'Football Field'!$F$7)+(P3329*'Football Field'!$F$8)+(Q3329*'Football Field'!$F$9)+(R3329*'Football Field'!$F$10)+(S3329*'Football Field'!$F$11)</f>
        <v>148094812.81977791</v>
      </c>
    </row>
    <row r="3330" spans="2:20" x14ac:dyDescent="0.3">
      <c r="B3330" s="62">
        <f t="shared" si="468"/>
        <v>3303</v>
      </c>
      <c r="C3330" s="62">
        <v>0.83875528208793348</v>
      </c>
      <c r="D3330" s="62">
        <v>0.46975045046040742</v>
      </c>
      <c r="E3330" s="62">
        <v>0.70188179140086815</v>
      </c>
      <c r="F3330" s="62">
        <v>0.98504395741210971</v>
      </c>
      <c r="G3330" s="62">
        <v>0.56739199720522659</v>
      </c>
      <c r="H3330" s="62">
        <v>3.7754599395041222E-3</v>
      </c>
      <c r="I3330" s="62">
        <v>0.50284371835143582</v>
      </c>
      <c r="J3330" s="62">
        <v>0.87912912758853723</v>
      </c>
      <c r="K3330" s="62"/>
      <c r="L3330" s="65">
        <f t="shared" si="469"/>
        <v>0.16949441548453351</v>
      </c>
      <c r="M3330" s="65">
        <f t="shared" si="470"/>
        <v>9.4926469883066383E-2</v>
      </c>
      <c r="N3330" s="65">
        <f t="shared" si="471"/>
        <v>0.14183522478282928</v>
      </c>
      <c r="O3330" s="65">
        <f t="shared" si="472"/>
        <v>0.19905621264467166</v>
      </c>
      <c r="P3330" s="65">
        <f t="shared" si="473"/>
        <v>0.11465772791022459</v>
      </c>
      <c r="Q3330" s="65">
        <f t="shared" si="474"/>
        <v>7.6293930935201614E-4</v>
      </c>
      <c r="R3330" s="65">
        <f t="shared" si="475"/>
        <v>0.10161390806372382</v>
      </c>
      <c r="S3330" s="65">
        <f t="shared" si="476"/>
        <v>0.1776531019215988</v>
      </c>
      <c r="T3330" s="66">
        <f>(L3330*'Football Field'!$F$4)+(M3330*'Football Field'!$F$5)+(N3330*'Football Field'!$F$6)+(O3330*'Football Field'!$F$7)+(P3330*'Football Field'!$F$8)+(Q3330*'Football Field'!$F$9)+(R3330*'Football Field'!$F$10)+(S3330*'Football Field'!$F$11)</f>
        <v>136867421.64504695</v>
      </c>
    </row>
    <row r="3331" spans="2:20" x14ac:dyDescent="0.3">
      <c r="B3331" s="62">
        <f t="shared" si="468"/>
        <v>3304</v>
      </c>
      <c r="C3331" s="62">
        <v>0.81380425404874701</v>
      </c>
      <c r="D3331" s="62">
        <v>0.21959859882225119</v>
      </c>
      <c r="E3331" s="62">
        <v>0.37984617168959101</v>
      </c>
      <c r="F3331" s="62">
        <v>0.70943408767187377</v>
      </c>
      <c r="G3331" s="62">
        <v>0.5056829747282493</v>
      </c>
      <c r="H3331" s="62">
        <v>0.20509396639105737</v>
      </c>
      <c r="I3331" s="62">
        <v>0.32123367502695011</v>
      </c>
      <c r="J3331" s="62">
        <v>0.27754457687347722</v>
      </c>
      <c r="K3331" s="62"/>
      <c r="L3331" s="65">
        <f t="shared" si="469"/>
        <v>0.23710598789233825</v>
      </c>
      <c r="M3331" s="65">
        <f t="shared" si="470"/>
        <v>6.3981163104615879E-2</v>
      </c>
      <c r="N3331" s="65">
        <f t="shared" si="471"/>
        <v>0.11067010443544371</v>
      </c>
      <c r="O3331" s="65">
        <f t="shared" si="472"/>
        <v>0.20669721172514718</v>
      </c>
      <c r="P3331" s="65">
        <f t="shared" si="473"/>
        <v>0.14733329383173244</v>
      </c>
      <c r="Q3331" s="65">
        <f t="shared" si="474"/>
        <v>5.9755165041195261E-2</v>
      </c>
      <c r="R3331" s="65">
        <f t="shared" si="475"/>
        <v>9.359305690848474E-2</v>
      </c>
      <c r="S3331" s="65">
        <f t="shared" si="476"/>
        <v>8.0864017061042487E-2</v>
      </c>
      <c r="T3331" s="66">
        <f>(L3331*'Football Field'!$F$4)+(M3331*'Football Field'!$F$5)+(N3331*'Football Field'!$F$6)+(O3331*'Football Field'!$F$7)+(P3331*'Football Field'!$F$8)+(Q3331*'Football Field'!$F$9)+(R3331*'Football Field'!$F$10)+(S3331*'Football Field'!$F$11)</f>
        <v>136695136.73183477</v>
      </c>
    </row>
    <row r="3332" spans="2:20" x14ac:dyDescent="0.3">
      <c r="B3332" s="62">
        <f t="shared" si="468"/>
        <v>3305</v>
      </c>
      <c r="C3332" s="62">
        <v>0.63352150293314113</v>
      </c>
      <c r="D3332" s="62">
        <v>0.68475627722158472</v>
      </c>
      <c r="E3332" s="62">
        <v>0.88632979221974162</v>
      </c>
      <c r="F3332" s="62">
        <v>0.12950245903099866</v>
      </c>
      <c r="G3332" s="62">
        <v>0.23114726634209437</v>
      </c>
      <c r="H3332" s="62">
        <v>0.42198253624898496</v>
      </c>
      <c r="I3332" s="62">
        <v>0.8626487062333964</v>
      </c>
      <c r="J3332" s="62">
        <v>0.3072082133213111</v>
      </c>
      <c r="K3332" s="62"/>
      <c r="L3332" s="65">
        <f t="shared" si="469"/>
        <v>0.15239517877276906</v>
      </c>
      <c r="M3332" s="65">
        <f t="shared" si="470"/>
        <v>0.16471983160762926</v>
      </c>
      <c r="N3332" s="65">
        <f t="shared" si="471"/>
        <v>0.21320884375918914</v>
      </c>
      <c r="O3332" s="65">
        <f t="shared" si="472"/>
        <v>3.1152139752429267E-2</v>
      </c>
      <c r="P3332" s="65">
        <f t="shared" si="473"/>
        <v>5.5603051852145091E-2</v>
      </c>
      <c r="Q3332" s="65">
        <f t="shared" si="474"/>
        <v>0.10150895234480672</v>
      </c>
      <c r="R3332" s="65">
        <f t="shared" si="475"/>
        <v>0.20751229941820998</v>
      </c>
      <c r="S3332" s="65">
        <f t="shared" si="476"/>
        <v>7.3899702492821351E-2</v>
      </c>
      <c r="T3332" s="66">
        <f>(L3332*'Football Field'!$F$4)+(M3332*'Football Field'!$F$5)+(N3332*'Football Field'!$F$6)+(O3332*'Football Field'!$F$7)+(P3332*'Football Field'!$F$8)+(Q3332*'Football Field'!$F$9)+(R3332*'Football Field'!$F$10)+(S3332*'Football Field'!$F$11)</f>
        <v>146453649.1098558</v>
      </c>
    </row>
    <row r="3333" spans="2:20" x14ac:dyDescent="0.3">
      <c r="B3333" s="62">
        <f t="shared" si="468"/>
        <v>3306</v>
      </c>
      <c r="C3333" s="62">
        <v>0.74583829838738325</v>
      </c>
      <c r="D3333" s="62">
        <v>0.68515075050402252</v>
      </c>
      <c r="E3333" s="62">
        <v>0.64755082569117461</v>
      </c>
      <c r="F3333" s="62">
        <v>9.943741976542142E-2</v>
      </c>
      <c r="G3333" s="62">
        <v>0.93667487106021197</v>
      </c>
      <c r="H3333" s="62">
        <v>0.12746092543387522</v>
      </c>
      <c r="I3333" s="62">
        <v>0.39078392355111469</v>
      </c>
      <c r="J3333" s="62">
        <v>0.95697650657316535</v>
      </c>
      <c r="K3333" s="62"/>
      <c r="L3333" s="65">
        <f t="shared" si="469"/>
        <v>0.16249648165258193</v>
      </c>
      <c r="M3333" s="65">
        <f t="shared" si="470"/>
        <v>0.14927442932235055</v>
      </c>
      <c r="N3333" s="65">
        <f t="shared" si="471"/>
        <v>0.14108249883862525</v>
      </c>
      <c r="O3333" s="65">
        <f t="shared" si="472"/>
        <v>2.1664522848221204E-2</v>
      </c>
      <c r="P3333" s="65">
        <f t="shared" si="473"/>
        <v>0.20407422269513886</v>
      </c>
      <c r="Q3333" s="65">
        <f t="shared" si="474"/>
        <v>2.7770030013166705E-2</v>
      </c>
      <c r="R3333" s="65">
        <f t="shared" si="475"/>
        <v>8.5140455780759197E-2</v>
      </c>
      <c r="S3333" s="65">
        <f t="shared" si="476"/>
        <v>0.20849735884915624</v>
      </c>
      <c r="T3333" s="66">
        <f>(L3333*'Football Field'!$F$4)+(M3333*'Football Field'!$F$5)+(N3333*'Football Field'!$F$6)+(O3333*'Football Field'!$F$7)+(P3333*'Football Field'!$F$8)+(Q3333*'Football Field'!$F$9)+(R3333*'Football Field'!$F$10)+(S3333*'Football Field'!$F$11)</f>
        <v>140730145.46628773</v>
      </c>
    </row>
    <row r="3334" spans="2:20" x14ac:dyDescent="0.3">
      <c r="B3334" s="62">
        <f t="shared" si="468"/>
        <v>3307</v>
      </c>
      <c r="C3334" s="62">
        <v>9.8974019290555826E-2</v>
      </c>
      <c r="D3334" s="62">
        <v>0.71739652323481351</v>
      </c>
      <c r="E3334" s="62">
        <v>3.3548089985253826E-2</v>
      </c>
      <c r="F3334" s="62">
        <v>0.95914710034648165</v>
      </c>
      <c r="G3334" s="62">
        <v>5.258349572388854E-2</v>
      </c>
      <c r="H3334" s="62">
        <v>5.4677272140932542E-2</v>
      </c>
      <c r="I3334" s="62">
        <v>3.9649910555950463E-2</v>
      </c>
      <c r="J3334" s="62">
        <v>0.93788197990624567</v>
      </c>
      <c r="K3334" s="62"/>
      <c r="L3334" s="65">
        <f t="shared" si="469"/>
        <v>3.4201403770160711E-2</v>
      </c>
      <c r="M3334" s="65">
        <f t="shared" si="470"/>
        <v>0.24790311973118562</v>
      </c>
      <c r="N3334" s="65">
        <f t="shared" si="471"/>
        <v>1.1592858201857787E-2</v>
      </c>
      <c r="O3334" s="65">
        <f t="shared" si="472"/>
        <v>0.33144230666864577</v>
      </c>
      <c r="P3334" s="65">
        <f t="shared" si="473"/>
        <v>1.8170721789317477E-2</v>
      </c>
      <c r="Q3334" s="65">
        <f t="shared" si="474"/>
        <v>1.8894245933906758E-2</v>
      </c>
      <c r="R3334" s="65">
        <f t="shared" si="475"/>
        <v>1.3701399721817879E-2</v>
      </c>
      <c r="S3334" s="65">
        <f t="shared" si="476"/>
        <v>0.32409394418310805</v>
      </c>
      <c r="T3334" s="66">
        <f>(L3334*'Football Field'!$F$4)+(M3334*'Football Field'!$F$5)+(N3334*'Football Field'!$F$6)+(O3334*'Football Field'!$F$7)+(P3334*'Football Field'!$F$8)+(Q3334*'Football Field'!$F$9)+(R3334*'Football Field'!$F$10)+(S3334*'Football Field'!$F$11)</f>
        <v>115582306.20067094</v>
      </c>
    </row>
    <row r="3335" spans="2:20" x14ac:dyDescent="0.3">
      <c r="B3335" s="62">
        <f t="shared" si="468"/>
        <v>3308</v>
      </c>
      <c r="C3335" s="62">
        <v>5.0581038153385549E-2</v>
      </c>
      <c r="D3335" s="62">
        <v>2.3092040719071671E-2</v>
      </c>
      <c r="E3335" s="62">
        <v>0.3421192662161</v>
      </c>
      <c r="F3335" s="62">
        <v>0.71976332952685818</v>
      </c>
      <c r="G3335" s="62">
        <v>0.45058206621862862</v>
      </c>
      <c r="H3335" s="62">
        <v>0.35549317622107823</v>
      </c>
      <c r="I3335" s="62">
        <v>0.54660605509396154</v>
      </c>
      <c r="J3335" s="62">
        <v>0.58143099516655272</v>
      </c>
      <c r="K3335" s="62"/>
      <c r="L3335" s="65">
        <f t="shared" si="469"/>
        <v>1.6477690320890848E-2</v>
      </c>
      <c r="M3335" s="65">
        <f t="shared" si="470"/>
        <v>7.5226509723347055E-3</v>
      </c>
      <c r="N3335" s="65">
        <f t="shared" si="471"/>
        <v>0.11145155432405822</v>
      </c>
      <c r="O3335" s="65">
        <f t="shared" si="472"/>
        <v>0.23447595544226787</v>
      </c>
      <c r="P3335" s="65">
        <f t="shared" si="473"/>
        <v>0.14678527808747135</v>
      </c>
      <c r="Q3335" s="65">
        <f t="shared" si="474"/>
        <v>0.11580834800577795</v>
      </c>
      <c r="R3335" s="65">
        <f t="shared" si="475"/>
        <v>0.17806683358394546</v>
      </c>
      <c r="S3335" s="65">
        <f t="shared" si="476"/>
        <v>0.18941168926325364</v>
      </c>
      <c r="T3335" s="66">
        <f>(L3335*'Football Field'!$F$4)+(M3335*'Football Field'!$F$5)+(N3335*'Football Field'!$F$6)+(O3335*'Football Field'!$F$7)+(P3335*'Football Field'!$F$8)+(Q3335*'Football Field'!$F$9)+(R3335*'Football Field'!$F$10)+(S3335*'Football Field'!$F$11)</f>
        <v>150674619.48916268</v>
      </c>
    </row>
    <row r="3336" spans="2:20" x14ac:dyDescent="0.3">
      <c r="B3336" s="62">
        <f t="shared" si="468"/>
        <v>3309</v>
      </c>
      <c r="C3336" s="62">
        <v>0.97505516578135565</v>
      </c>
      <c r="D3336" s="62">
        <v>0.73351196970094423</v>
      </c>
      <c r="E3336" s="62">
        <v>0.7631882663873375</v>
      </c>
      <c r="F3336" s="62">
        <v>0.79865815035997323</v>
      </c>
      <c r="G3336" s="62">
        <v>0.8707865208033051</v>
      </c>
      <c r="H3336" s="62">
        <v>0.89904739279682899</v>
      </c>
      <c r="I3336" s="62">
        <v>0.95312506265419206</v>
      </c>
      <c r="J3336" s="62">
        <v>0.26925536738020861</v>
      </c>
      <c r="K3336" s="62"/>
      <c r="L3336" s="65">
        <f t="shared" si="469"/>
        <v>0.15569425199687889</v>
      </c>
      <c r="M3336" s="65">
        <f t="shared" si="470"/>
        <v>0.11712526784249105</v>
      </c>
      <c r="N3336" s="65">
        <f t="shared" si="471"/>
        <v>0.12186390107758899</v>
      </c>
      <c r="O3336" s="65">
        <f t="shared" si="472"/>
        <v>0.12752763913810192</v>
      </c>
      <c r="P3336" s="65">
        <f t="shared" si="473"/>
        <v>0.13904490818916043</v>
      </c>
      <c r="Q3336" s="65">
        <f t="shared" si="474"/>
        <v>0.14355753012095163</v>
      </c>
      <c r="R3336" s="65">
        <f t="shared" si="475"/>
        <v>0.1521925106365713</v>
      </c>
      <c r="S3336" s="65">
        <f t="shared" si="476"/>
        <v>4.2993990998255779E-2</v>
      </c>
      <c r="T3336" s="66">
        <f>(L3336*'Football Field'!$F$4)+(M3336*'Football Field'!$F$5)+(N3336*'Football Field'!$F$6)+(O3336*'Football Field'!$F$7)+(P3336*'Football Field'!$F$8)+(Q3336*'Football Field'!$F$9)+(R3336*'Football Field'!$F$10)+(S3336*'Football Field'!$F$11)</f>
        <v>143806944.71048924</v>
      </c>
    </row>
    <row r="3337" spans="2:20" x14ac:dyDescent="0.3">
      <c r="B3337" s="62">
        <f t="shared" si="468"/>
        <v>3310</v>
      </c>
      <c r="C3337" s="62">
        <v>8.3057502166058117E-2</v>
      </c>
      <c r="D3337" s="62">
        <v>0.56195274182002997</v>
      </c>
      <c r="E3337" s="62">
        <v>0.517974999356553</v>
      </c>
      <c r="F3337" s="62">
        <v>0.27223194610849777</v>
      </c>
      <c r="G3337" s="62">
        <v>0.23334484446552384</v>
      </c>
      <c r="H3337" s="62">
        <v>0.85106432185310887</v>
      </c>
      <c r="I3337" s="62">
        <v>0.78946598455280581</v>
      </c>
      <c r="J3337" s="62">
        <v>0.33347983320545971</v>
      </c>
      <c r="K3337" s="62"/>
      <c r="L3337" s="65">
        <f t="shared" si="469"/>
        <v>2.2801882353812697E-2</v>
      </c>
      <c r="M3337" s="65">
        <f t="shared" si="470"/>
        <v>0.15427360531218987</v>
      </c>
      <c r="N3337" s="65">
        <f t="shared" si="471"/>
        <v>0.14220033939776819</v>
      </c>
      <c r="O3337" s="65">
        <f t="shared" si="472"/>
        <v>7.4736184525569946E-2</v>
      </c>
      <c r="P3337" s="65">
        <f t="shared" si="473"/>
        <v>6.4060458749816931E-2</v>
      </c>
      <c r="Q3337" s="65">
        <f t="shared" si="474"/>
        <v>0.23364377733902386</v>
      </c>
      <c r="R3337" s="65">
        <f t="shared" si="475"/>
        <v>0.21673310697593215</v>
      </c>
      <c r="S3337" s="65">
        <f t="shared" si="476"/>
        <v>9.1550645345886347E-2</v>
      </c>
      <c r="T3337" s="66">
        <f>(L3337*'Football Field'!$F$4)+(M3337*'Football Field'!$F$5)+(N3337*'Football Field'!$F$6)+(O3337*'Football Field'!$F$7)+(P3337*'Football Field'!$F$8)+(Q3337*'Football Field'!$F$9)+(R3337*'Football Field'!$F$10)+(S3337*'Football Field'!$F$11)</f>
        <v>147669950.54060629</v>
      </c>
    </row>
    <row r="3338" spans="2:20" x14ac:dyDescent="0.3">
      <c r="B3338" s="62">
        <f t="shared" si="468"/>
        <v>3311</v>
      </c>
      <c r="C3338" s="62">
        <v>0.36378933078631137</v>
      </c>
      <c r="D3338" s="62">
        <v>0.59494868664484346</v>
      </c>
      <c r="E3338" s="62">
        <v>0.86062325145126528</v>
      </c>
      <c r="F3338" s="62">
        <v>0.74889576104870559</v>
      </c>
      <c r="G3338" s="62">
        <v>0.1207985872610251</v>
      </c>
      <c r="H3338" s="62">
        <v>0.21379676618172272</v>
      </c>
      <c r="I3338" s="62">
        <v>0.76565008415226354</v>
      </c>
      <c r="J3338" s="62">
        <v>0.30704307438796208</v>
      </c>
      <c r="K3338" s="62"/>
      <c r="L3338" s="65">
        <f t="shared" si="469"/>
        <v>9.1506769813321856E-2</v>
      </c>
      <c r="M3338" s="65">
        <f t="shared" si="470"/>
        <v>0.14965208683243872</v>
      </c>
      <c r="N3338" s="65">
        <f t="shared" si="471"/>
        <v>0.21647928375558301</v>
      </c>
      <c r="O3338" s="65">
        <f t="shared" si="472"/>
        <v>0.18837559604162804</v>
      </c>
      <c r="P3338" s="65">
        <f t="shared" si="473"/>
        <v>3.0385411508294383E-2</v>
      </c>
      <c r="Q3338" s="65">
        <f t="shared" si="474"/>
        <v>5.3777969319598426E-2</v>
      </c>
      <c r="R3338" s="65">
        <f t="shared" si="475"/>
        <v>0.19258994170234742</v>
      </c>
      <c r="S3338" s="65">
        <f t="shared" si="476"/>
        <v>7.7232941026788127E-2</v>
      </c>
      <c r="T3338" s="66">
        <f>(L3338*'Football Field'!$F$4)+(M3338*'Football Field'!$F$5)+(N3338*'Football Field'!$F$6)+(O3338*'Football Field'!$F$7)+(P3338*'Football Field'!$F$8)+(Q3338*'Football Field'!$F$9)+(R3338*'Football Field'!$F$10)+(S3338*'Football Field'!$F$11)</f>
        <v>143885017.83497676</v>
      </c>
    </row>
    <row r="3339" spans="2:20" x14ac:dyDescent="0.3">
      <c r="B3339" s="62">
        <f t="shared" si="468"/>
        <v>3312</v>
      </c>
      <c r="C3339" s="62">
        <v>0.86771123573167963</v>
      </c>
      <c r="D3339" s="62">
        <v>0.17136153629066364</v>
      </c>
      <c r="E3339" s="62">
        <v>0.8405992824216002</v>
      </c>
      <c r="F3339" s="62">
        <v>0.92650958909335901</v>
      </c>
      <c r="G3339" s="62">
        <v>0.53113753412211062</v>
      </c>
      <c r="H3339" s="62">
        <v>0.56675025327361261</v>
      </c>
      <c r="I3339" s="62">
        <v>0.90332540141870188</v>
      </c>
      <c r="J3339" s="62">
        <v>0.65084894632298318</v>
      </c>
      <c r="K3339" s="62"/>
      <c r="L3339" s="65">
        <f t="shared" si="469"/>
        <v>0.15897260564319543</v>
      </c>
      <c r="M3339" s="65">
        <f t="shared" si="470"/>
        <v>3.1394995027552816E-2</v>
      </c>
      <c r="N3339" s="65">
        <f t="shared" si="471"/>
        <v>0.1540054487316618</v>
      </c>
      <c r="O3339" s="65">
        <f t="shared" si="472"/>
        <v>0.16974499979521257</v>
      </c>
      <c r="P3339" s="65">
        <f t="shared" si="473"/>
        <v>9.7309236387949222E-2</v>
      </c>
      <c r="Q3339" s="65">
        <f t="shared" si="474"/>
        <v>0.10383381106719686</v>
      </c>
      <c r="R3339" s="65">
        <f t="shared" si="475"/>
        <v>0.16549744534093233</v>
      </c>
      <c r="S3339" s="65">
        <f t="shared" si="476"/>
        <v>0.11924145800629897</v>
      </c>
      <c r="T3339" s="66">
        <f>(L3339*'Football Field'!$F$4)+(M3339*'Football Field'!$F$5)+(N3339*'Football Field'!$F$6)+(O3339*'Football Field'!$F$7)+(P3339*'Football Field'!$F$8)+(Q3339*'Football Field'!$F$9)+(R3339*'Football Field'!$F$10)+(S3339*'Football Field'!$F$11)</f>
        <v>144222397.19658861</v>
      </c>
    </row>
    <row r="3340" spans="2:20" x14ac:dyDescent="0.3">
      <c r="B3340" s="62">
        <f t="shared" si="468"/>
        <v>3313</v>
      </c>
      <c r="C3340" s="62">
        <v>0.57741911477842078</v>
      </c>
      <c r="D3340" s="62">
        <v>0.87394273027082947</v>
      </c>
      <c r="E3340" s="62">
        <v>0.71513854662779286</v>
      </c>
      <c r="F3340" s="62">
        <v>0.42909533922912879</v>
      </c>
      <c r="G3340" s="62">
        <v>3.0363189251963907E-2</v>
      </c>
      <c r="H3340" s="62">
        <v>5.0959554004080365E-2</v>
      </c>
      <c r="I3340" s="62">
        <v>8.7942076616672638E-2</v>
      </c>
      <c r="J3340" s="62">
        <v>0.10566811772546347</v>
      </c>
      <c r="K3340" s="62"/>
      <c r="L3340" s="65">
        <f t="shared" si="469"/>
        <v>0.20115427555694013</v>
      </c>
      <c r="M3340" s="65">
        <f t="shared" si="470"/>
        <v>0.30445358022715202</v>
      </c>
      <c r="N3340" s="65">
        <f t="shared" si="471"/>
        <v>0.24913130270195338</v>
      </c>
      <c r="O3340" s="65">
        <f t="shared" si="472"/>
        <v>0.14948303562935772</v>
      </c>
      <c r="P3340" s="65">
        <f t="shared" si="473"/>
        <v>1.0577560010151098E-2</v>
      </c>
      <c r="Q3340" s="65">
        <f t="shared" si="474"/>
        <v>1.775267202979447E-2</v>
      </c>
      <c r="R3340" s="65">
        <f t="shared" si="475"/>
        <v>3.063619520041011E-2</v>
      </c>
      <c r="S3340" s="65">
        <f t="shared" si="476"/>
        <v>3.6811378644241291E-2</v>
      </c>
      <c r="T3340" s="66">
        <f>(L3340*'Football Field'!$F$4)+(M3340*'Football Field'!$F$5)+(N3340*'Football Field'!$F$6)+(O3340*'Football Field'!$F$7)+(P3340*'Football Field'!$F$8)+(Q3340*'Football Field'!$F$9)+(R3340*'Football Field'!$F$10)+(S3340*'Football Field'!$F$11)</f>
        <v>119025007.66485803</v>
      </c>
    </row>
    <row r="3341" spans="2:20" x14ac:dyDescent="0.3">
      <c r="B3341" s="62">
        <f t="shared" si="468"/>
        <v>3314</v>
      </c>
      <c r="C3341" s="62">
        <v>2.5589584911985597E-2</v>
      </c>
      <c r="D3341" s="62">
        <v>0.31929568256032481</v>
      </c>
      <c r="E3341" s="62">
        <v>4.1162415509510275E-3</v>
      </c>
      <c r="F3341" s="62">
        <v>0.42009949751828923</v>
      </c>
      <c r="G3341" s="62">
        <v>1.2259312305573422E-2</v>
      </c>
      <c r="H3341" s="62">
        <v>4.7085951178802654E-2</v>
      </c>
      <c r="I3341" s="62">
        <v>0.12335321481786099</v>
      </c>
      <c r="J3341" s="62">
        <v>0.91523618023176845</v>
      </c>
      <c r="K3341" s="62"/>
      <c r="L3341" s="65">
        <f t="shared" si="469"/>
        <v>1.3705996832658269E-2</v>
      </c>
      <c r="M3341" s="65">
        <f t="shared" si="470"/>
        <v>0.17101745217459646</v>
      </c>
      <c r="N3341" s="65">
        <f t="shared" si="471"/>
        <v>2.2046935834964081E-3</v>
      </c>
      <c r="O3341" s="65">
        <f t="shared" si="472"/>
        <v>0.22500882301104216</v>
      </c>
      <c r="P3341" s="65">
        <f t="shared" si="473"/>
        <v>6.566190745519211E-3</v>
      </c>
      <c r="Q3341" s="65">
        <f t="shared" si="474"/>
        <v>2.5219631343730734E-2</v>
      </c>
      <c r="R3341" s="65">
        <f t="shared" si="475"/>
        <v>6.6069018993736822E-2</v>
      </c>
      <c r="S3341" s="65">
        <f t="shared" si="476"/>
        <v>0.49020819331521992</v>
      </c>
      <c r="T3341" s="66">
        <f>(L3341*'Football Field'!$F$4)+(M3341*'Football Field'!$F$5)+(N3341*'Football Field'!$F$6)+(O3341*'Football Field'!$F$7)+(P3341*'Football Field'!$F$8)+(Q3341*'Football Field'!$F$9)+(R3341*'Football Field'!$F$10)+(S3341*'Football Field'!$F$11)</f>
        <v>122528544.87133844</v>
      </c>
    </row>
    <row r="3342" spans="2:20" x14ac:dyDescent="0.3">
      <c r="B3342" s="62">
        <f t="shared" si="468"/>
        <v>3315</v>
      </c>
      <c r="C3342" s="62">
        <v>0.2178896363579429</v>
      </c>
      <c r="D3342" s="62">
        <v>0.5566040133261545</v>
      </c>
      <c r="E3342" s="62">
        <v>0.57731178614522372</v>
      </c>
      <c r="F3342" s="62">
        <v>0.13690618727251458</v>
      </c>
      <c r="G3342" s="62">
        <v>0.51533620252957757</v>
      </c>
      <c r="H3342" s="62">
        <v>0.6703185272969151</v>
      </c>
      <c r="I3342" s="62">
        <v>0.93826491180996996</v>
      </c>
      <c r="J3342" s="62">
        <v>0.44066603251482128</v>
      </c>
      <c r="K3342" s="62"/>
      <c r="L3342" s="65">
        <f t="shared" si="469"/>
        <v>5.3756144782571118E-2</v>
      </c>
      <c r="M3342" s="65">
        <f t="shared" si="470"/>
        <v>0.13732128992940135</v>
      </c>
      <c r="N3342" s="65">
        <f t="shared" si="471"/>
        <v>0.14243016088073834</v>
      </c>
      <c r="O3342" s="65">
        <f t="shared" si="472"/>
        <v>3.3776497807179007E-2</v>
      </c>
      <c r="P3342" s="65">
        <f t="shared" si="473"/>
        <v>0.12713999609128498</v>
      </c>
      <c r="Q3342" s="65">
        <f t="shared" si="474"/>
        <v>0.16537610694167029</v>
      </c>
      <c r="R3342" s="65">
        <f t="shared" si="475"/>
        <v>0.23148188820144602</v>
      </c>
      <c r="S3342" s="65">
        <f t="shared" si="476"/>
        <v>0.10871791536570889</v>
      </c>
      <c r="T3342" s="66">
        <f>(L3342*'Football Field'!$F$4)+(M3342*'Football Field'!$F$5)+(N3342*'Football Field'!$F$6)+(O3342*'Football Field'!$F$7)+(P3342*'Football Field'!$F$8)+(Q3342*'Football Field'!$F$9)+(R3342*'Football Field'!$F$10)+(S3342*'Football Field'!$F$11)</f>
        <v>154642903.05154431</v>
      </c>
    </row>
    <row r="3343" spans="2:20" x14ac:dyDescent="0.3">
      <c r="B3343" s="62">
        <f t="shared" si="468"/>
        <v>3316</v>
      </c>
      <c r="C3343" s="62">
        <v>0.65309675209572804</v>
      </c>
      <c r="D3343" s="62">
        <v>0.74657071507828499</v>
      </c>
      <c r="E3343" s="62">
        <v>0.87619239536817173</v>
      </c>
      <c r="F3343" s="62">
        <v>0.3366461910160643</v>
      </c>
      <c r="G3343" s="62">
        <v>0.51631178835830438</v>
      </c>
      <c r="H3343" s="62">
        <v>0.65576066794876242</v>
      </c>
      <c r="I3343" s="62">
        <v>0.41165213819175417</v>
      </c>
      <c r="J3343" s="62">
        <v>0.2209314565038234</v>
      </c>
      <c r="K3343" s="62"/>
      <c r="L3343" s="65">
        <f t="shared" si="469"/>
        <v>0.1478543772304349</v>
      </c>
      <c r="M3343" s="65">
        <f t="shared" si="470"/>
        <v>0.16901591958950779</v>
      </c>
      <c r="N3343" s="65">
        <f t="shared" si="471"/>
        <v>0.19836093279516925</v>
      </c>
      <c r="O3343" s="65">
        <f t="shared" si="472"/>
        <v>7.6213229908058816E-2</v>
      </c>
      <c r="P3343" s="65">
        <f t="shared" si="473"/>
        <v>0.11688767044007557</v>
      </c>
      <c r="Q3343" s="65">
        <f t="shared" si="474"/>
        <v>0.14845746033899543</v>
      </c>
      <c r="R3343" s="65">
        <f t="shared" si="475"/>
        <v>9.3193803724501562E-2</v>
      </c>
      <c r="S3343" s="65">
        <f t="shared" si="476"/>
        <v>5.0016605973256668E-2</v>
      </c>
      <c r="T3343" s="66">
        <f>(L3343*'Football Field'!$F$4)+(M3343*'Football Field'!$F$5)+(N3343*'Football Field'!$F$6)+(O3343*'Football Field'!$F$7)+(P3343*'Football Field'!$F$8)+(Q3343*'Football Field'!$F$9)+(R3343*'Football Field'!$F$10)+(S3343*'Football Field'!$F$11)</f>
        <v>135364689.97528511</v>
      </c>
    </row>
    <row r="3344" spans="2:20" x14ac:dyDescent="0.3">
      <c r="B3344" s="62">
        <f t="shared" si="468"/>
        <v>3317</v>
      </c>
      <c r="C3344" s="62">
        <v>0.18236624683103464</v>
      </c>
      <c r="D3344" s="62">
        <v>0.54362806461891122</v>
      </c>
      <c r="E3344" s="62">
        <v>0.22399927153598642</v>
      </c>
      <c r="F3344" s="62">
        <v>1.46833926599369E-2</v>
      </c>
      <c r="G3344" s="62">
        <v>0.42037027106952318</v>
      </c>
      <c r="H3344" s="62">
        <v>6.2737566215517515E-2</v>
      </c>
      <c r="I3344" s="62">
        <v>7.8193434301760623E-2</v>
      </c>
      <c r="J3344" s="62">
        <v>0.22040425589955626</v>
      </c>
      <c r="K3344" s="62"/>
      <c r="L3344" s="65">
        <f t="shared" si="469"/>
        <v>0.10442514540998403</v>
      </c>
      <c r="M3344" s="65">
        <f t="shared" si="470"/>
        <v>0.31128808473738512</v>
      </c>
      <c r="N3344" s="65">
        <f t="shared" si="471"/>
        <v>0.12826472501541458</v>
      </c>
      <c r="O3344" s="65">
        <f t="shared" si="472"/>
        <v>8.4078903869006273E-3</v>
      </c>
      <c r="P3344" s="65">
        <f t="shared" si="473"/>
        <v>0.24070916326495917</v>
      </c>
      <c r="Q3344" s="65">
        <f t="shared" si="474"/>
        <v>3.5924298430037221E-2</v>
      </c>
      <c r="R3344" s="65">
        <f t="shared" si="475"/>
        <v>4.4774517702460194E-2</v>
      </c>
      <c r="S3344" s="65">
        <f t="shared" si="476"/>
        <v>0.12620617505285922</v>
      </c>
      <c r="T3344" s="66">
        <f>(L3344*'Football Field'!$F$4)+(M3344*'Football Field'!$F$5)+(N3344*'Football Field'!$F$6)+(O3344*'Football Field'!$F$7)+(P3344*'Football Field'!$F$8)+(Q3344*'Football Field'!$F$9)+(R3344*'Football Field'!$F$10)+(S3344*'Football Field'!$F$11)</f>
        <v>136825100.93681681</v>
      </c>
    </row>
    <row r="3345" spans="2:20" x14ac:dyDescent="0.3">
      <c r="B3345" s="62">
        <f t="shared" si="468"/>
        <v>3318</v>
      </c>
      <c r="C3345" s="62">
        <v>0.29393759841473999</v>
      </c>
      <c r="D3345" s="62">
        <v>0.25352672372513563</v>
      </c>
      <c r="E3345" s="62">
        <v>0.16371257164778075</v>
      </c>
      <c r="F3345" s="62">
        <v>0.62949933983066164</v>
      </c>
      <c r="G3345" s="62">
        <v>0.62261850427267806</v>
      </c>
      <c r="H3345" s="62">
        <v>0.4433967731228069</v>
      </c>
      <c r="I3345" s="62">
        <v>0.75756287185107529</v>
      </c>
      <c r="J3345" s="62">
        <v>0.89013784885154679</v>
      </c>
      <c r="K3345" s="62"/>
      <c r="L3345" s="65">
        <f t="shared" si="469"/>
        <v>7.2498559985229055E-2</v>
      </c>
      <c r="M3345" s="65">
        <f t="shared" si="470"/>
        <v>6.2531375662636654E-2</v>
      </c>
      <c r="N3345" s="65">
        <f t="shared" si="471"/>
        <v>4.0379066032906509E-2</v>
      </c>
      <c r="O3345" s="65">
        <f t="shared" si="472"/>
        <v>0.15526355218083163</v>
      </c>
      <c r="P3345" s="65">
        <f t="shared" si="473"/>
        <v>0.15356642097972173</v>
      </c>
      <c r="Q3345" s="65">
        <f t="shared" si="474"/>
        <v>0.10936208136307893</v>
      </c>
      <c r="R3345" s="65">
        <f t="shared" si="475"/>
        <v>0.18684992190071392</v>
      </c>
      <c r="S3345" s="65">
        <f t="shared" si="476"/>
        <v>0.21954902189488146</v>
      </c>
      <c r="T3345" s="66">
        <f>(L3345*'Football Field'!$F$4)+(M3345*'Football Field'!$F$5)+(N3345*'Football Field'!$F$6)+(O3345*'Football Field'!$F$7)+(P3345*'Football Field'!$F$8)+(Q3345*'Football Field'!$F$9)+(R3345*'Football Field'!$F$10)+(S3345*'Football Field'!$F$11)</f>
        <v>149815180.37506342</v>
      </c>
    </row>
    <row r="3346" spans="2:20" x14ac:dyDescent="0.3">
      <c r="B3346" s="62">
        <f t="shared" si="468"/>
        <v>3319</v>
      </c>
      <c r="C3346" s="62">
        <v>0.78308070313965328</v>
      </c>
      <c r="D3346" s="62">
        <v>0.32468504637384898</v>
      </c>
      <c r="E3346" s="62">
        <v>3.6611539148630134E-2</v>
      </c>
      <c r="F3346" s="62">
        <v>0.62484095434697373</v>
      </c>
      <c r="G3346" s="62">
        <v>0.4853086196878359</v>
      </c>
      <c r="H3346" s="62">
        <v>0.55774465084766189</v>
      </c>
      <c r="I3346" s="62">
        <v>8.7258308098061899E-2</v>
      </c>
      <c r="J3346" s="62">
        <v>0.65940722426038023</v>
      </c>
      <c r="K3346" s="62"/>
      <c r="L3346" s="65">
        <f t="shared" si="469"/>
        <v>0.22003218743110808</v>
      </c>
      <c r="M3346" s="65">
        <f t="shared" si="470"/>
        <v>9.12309046735226E-2</v>
      </c>
      <c r="N3346" s="65">
        <f t="shared" si="471"/>
        <v>1.0287211792851567E-2</v>
      </c>
      <c r="O3346" s="65">
        <f t="shared" si="472"/>
        <v>0.17556954402053107</v>
      </c>
      <c r="P3346" s="65">
        <f t="shared" si="473"/>
        <v>0.13636336170838151</v>
      </c>
      <c r="Q3346" s="65">
        <f t="shared" si="474"/>
        <v>0.15671663860694662</v>
      </c>
      <c r="R3346" s="65">
        <f t="shared" si="475"/>
        <v>2.451808137446863E-2</v>
      </c>
      <c r="S3346" s="65">
        <f t="shared" si="476"/>
        <v>0.18528207039218977</v>
      </c>
      <c r="T3346" s="66">
        <f>(L3346*'Football Field'!$F$4)+(M3346*'Football Field'!$F$5)+(N3346*'Football Field'!$F$6)+(O3346*'Football Field'!$F$7)+(P3346*'Football Field'!$F$8)+(Q3346*'Football Field'!$F$9)+(R3346*'Football Field'!$F$10)+(S3346*'Football Field'!$F$11)</f>
        <v>124162414.38126305</v>
      </c>
    </row>
    <row r="3347" spans="2:20" x14ac:dyDescent="0.3">
      <c r="B3347" s="62">
        <f t="shared" si="468"/>
        <v>3320</v>
      </c>
      <c r="C3347" s="62">
        <v>1.430567111225145E-2</v>
      </c>
      <c r="D3347" s="62">
        <v>0.46275731184408586</v>
      </c>
      <c r="E3347" s="62">
        <v>0.77129217585433052</v>
      </c>
      <c r="F3347" s="62">
        <v>0.48008351456671972</v>
      </c>
      <c r="G3347" s="62">
        <v>0.18623076660710736</v>
      </c>
      <c r="H3347" s="62">
        <v>0.8364674626757973</v>
      </c>
      <c r="I3347" s="62">
        <v>0.25640562830126246</v>
      </c>
      <c r="J3347" s="62">
        <v>0.1635846196850419</v>
      </c>
      <c r="K3347" s="62"/>
      <c r="L3347" s="65">
        <f t="shared" si="469"/>
        <v>4.5112259561507981E-3</v>
      </c>
      <c r="M3347" s="65">
        <f t="shared" si="470"/>
        <v>0.1459283371055396</v>
      </c>
      <c r="N3347" s="65">
        <f t="shared" si="471"/>
        <v>0.24322335220682118</v>
      </c>
      <c r="O3347" s="65">
        <f t="shared" si="472"/>
        <v>0.15139207346789299</v>
      </c>
      <c r="P3347" s="65">
        <f t="shared" si="473"/>
        <v>5.872699445972536E-2</v>
      </c>
      <c r="Q3347" s="65">
        <f t="shared" si="474"/>
        <v>0.26377607170536838</v>
      </c>
      <c r="R3347" s="65">
        <f t="shared" si="475"/>
        <v>8.0856306329117403E-2</v>
      </c>
      <c r="S3347" s="65">
        <f t="shared" si="476"/>
        <v>5.1585638769384191E-2</v>
      </c>
      <c r="T3347" s="66">
        <f>(L3347*'Football Field'!$F$4)+(M3347*'Football Field'!$F$5)+(N3347*'Football Field'!$F$6)+(O3347*'Football Field'!$F$7)+(P3347*'Football Field'!$F$8)+(Q3347*'Football Field'!$F$9)+(R3347*'Football Field'!$F$10)+(S3347*'Football Field'!$F$11)</f>
        <v>131365874.71911398</v>
      </c>
    </row>
    <row r="3348" spans="2:20" x14ac:dyDescent="0.3">
      <c r="B3348" s="62">
        <f t="shared" si="468"/>
        <v>3321</v>
      </c>
      <c r="C3348" s="62">
        <v>0.80241415900627522</v>
      </c>
      <c r="D3348" s="62">
        <v>0.53238713085119294</v>
      </c>
      <c r="E3348" s="62">
        <v>0.66855077416564035</v>
      </c>
      <c r="F3348" s="62">
        <v>1.3432801915226666E-2</v>
      </c>
      <c r="G3348" s="62">
        <v>0.66912870749680986</v>
      </c>
      <c r="H3348" s="62">
        <v>0.63069395828648878</v>
      </c>
      <c r="I3348" s="62">
        <v>0.91158202768939556</v>
      </c>
      <c r="J3348" s="62">
        <v>3.6908904669617271E-2</v>
      </c>
      <c r="K3348" s="62"/>
      <c r="L3348" s="65">
        <f t="shared" si="469"/>
        <v>0.18813496705034169</v>
      </c>
      <c r="M3348" s="65">
        <f t="shared" si="470"/>
        <v>0.12482411258140801</v>
      </c>
      <c r="N3348" s="65">
        <f t="shared" si="471"/>
        <v>0.1567492004688685</v>
      </c>
      <c r="O3348" s="65">
        <f t="shared" si="472"/>
        <v>3.1494705288409195E-3</v>
      </c>
      <c r="P3348" s="65">
        <f t="shared" si="473"/>
        <v>0.15688470339712132</v>
      </c>
      <c r="Q3348" s="65">
        <f t="shared" si="474"/>
        <v>0.14787324691282047</v>
      </c>
      <c r="R3348" s="65">
        <f t="shared" si="475"/>
        <v>0.21373059388111679</v>
      </c>
      <c r="S3348" s="65">
        <f t="shared" si="476"/>
        <v>8.653705179482437E-3</v>
      </c>
      <c r="T3348" s="66">
        <f>(L3348*'Football Field'!$F$4)+(M3348*'Football Field'!$F$5)+(N3348*'Football Field'!$F$6)+(O3348*'Football Field'!$F$7)+(P3348*'Football Field'!$F$8)+(Q3348*'Football Field'!$F$9)+(R3348*'Football Field'!$F$10)+(S3348*'Football Field'!$F$11)</f>
        <v>153393675.45163992</v>
      </c>
    </row>
    <row r="3349" spans="2:20" x14ac:dyDescent="0.3">
      <c r="B3349" s="62">
        <f t="shared" si="468"/>
        <v>3322</v>
      </c>
      <c r="C3349" s="62">
        <v>0.56708743966583564</v>
      </c>
      <c r="D3349" s="62">
        <v>7.9901224496189083E-2</v>
      </c>
      <c r="E3349" s="62">
        <v>0.41788787744371192</v>
      </c>
      <c r="F3349" s="62">
        <v>0.19746567392974967</v>
      </c>
      <c r="G3349" s="62">
        <v>0.26918151096546294</v>
      </c>
      <c r="H3349" s="62">
        <v>0.35441043674599804</v>
      </c>
      <c r="I3349" s="62">
        <v>0.62215264005923387</v>
      </c>
      <c r="J3349" s="62">
        <v>5.7841087470007491E-2</v>
      </c>
      <c r="K3349" s="62"/>
      <c r="L3349" s="65">
        <f t="shared" si="469"/>
        <v>0.22100677174302535</v>
      </c>
      <c r="M3349" s="65">
        <f t="shared" si="470"/>
        <v>3.1139310182258902E-2</v>
      </c>
      <c r="N3349" s="65">
        <f t="shared" si="471"/>
        <v>0.16286033561032831</v>
      </c>
      <c r="O3349" s="65">
        <f t="shared" si="472"/>
        <v>7.6956829005049188E-2</v>
      </c>
      <c r="P3349" s="65">
        <f t="shared" si="473"/>
        <v>0.10490610898813529</v>
      </c>
      <c r="Q3349" s="65">
        <f t="shared" si="474"/>
        <v>0.13812174458214782</v>
      </c>
      <c r="R3349" s="65">
        <f t="shared" si="475"/>
        <v>0.24246692289978336</v>
      </c>
      <c r="S3349" s="65">
        <f t="shared" si="476"/>
        <v>2.254197698927177E-2</v>
      </c>
      <c r="T3349" s="66">
        <f>(L3349*'Football Field'!$F$4)+(M3349*'Football Field'!$F$5)+(N3349*'Football Field'!$F$6)+(O3349*'Football Field'!$F$7)+(P3349*'Football Field'!$F$8)+(Q3349*'Football Field'!$F$9)+(R3349*'Football Field'!$F$10)+(S3349*'Football Field'!$F$11)</f>
        <v>154054242.87894589</v>
      </c>
    </row>
    <row r="3350" spans="2:20" x14ac:dyDescent="0.3">
      <c r="B3350" s="62">
        <f t="shared" si="468"/>
        <v>3323</v>
      </c>
      <c r="C3350" s="62">
        <v>7.6445176110443436E-3</v>
      </c>
      <c r="D3350" s="62">
        <v>7.2226006722036384E-2</v>
      </c>
      <c r="E3350" s="62">
        <v>0.85364926975671096</v>
      </c>
      <c r="F3350" s="62">
        <v>0.92802589982845352</v>
      </c>
      <c r="G3350" s="62">
        <v>0.84303562584699743</v>
      </c>
      <c r="H3350" s="62">
        <v>0.52123779264855585</v>
      </c>
      <c r="I3350" s="62">
        <v>0.58070640148408348</v>
      </c>
      <c r="J3350" s="62">
        <v>0.72523208873794587</v>
      </c>
      <c r="K3350" s="62"/>
      <c r="L3350" s="65">
        <f t="shared" si="469"/>
        <v>1.6868769871093783E-3</v>
      </c>
      <c r="M3350" s="65">
        <f t="shared" si="470"/>
        <v>1.5937747129287593E-2</v>
      </c>
      <c r="N3350" s="65">
        <f t="shared" si="471"/>
        <v>0.18837046122241821</v>
      </c>
      <c r="O3350" s="65">
        <f t="shared" si="472"/>
        <v>0.20478277551488666</v>
      </c>
      <c r="P3350" s="65">
        <f t="shared" si="473"/>
        <v>0.18602840217152364</v>
      </c>
      <c r="Q3350" s="65">
        <f t="shared" si="474"/>
        <v>0.11501890399993722</v>
      </c>
      <c r="R3350" s="65">
        <f t="shared" si="475"/>
        <v>0.12814154074488107</v>
      </c>
      <c r="S3350" s="65">
        <f t="shared" si="476"/>
        <v>0.16003329222995638</v>
      </c>
      <c r="T3350" s="66">
        <f>(L3350*'Football Field'!$F$4)+(M3350*'Football Field'!$F$5)+(N3350*'Football Field'!$F$6)+(O3350*'Football Field'!$F$7)+(P3350*'Football Field'!$F$8)+(Q3350*'Football Field'!$F$9)+(R3350*'Football Field'!$F$10)+(S3350*'Football Field'!$F$11)</f>
        <v>148580950.10615069</v>
      </c>
    </row>
    <row r="3351" spans="2:20" x14ac:dyDescent="0.3">
      <c r="B3351" s="62">
        <f t="shared" si="468"/>
        <v>3324</v>
      </c>
      <c r="C3351" s="62">
        <v>0.74151863861185008</v>
      </c>
      <c r="D3351" s="62">
        <v>0.4850892702997126</v>
      </c>
      <c r="E3351" s="62">
        <v>9.3491959745786946E-2</v>
      </c>
      <c r="F3351" s="62">
        <v>0.81064075108969025</v>
      </c>
      <c r="G3351" s="62">
        <v>5.1709606257112517E-2</v>
      </c>
      <c r="H3351" s="62">
        <v>0.2845496053800789</v>
      </c>
      <c r="I3351" s="62">
        <v>0.54960662988194908</v>
      </c>
      <c r="J3351" s="62">
        <v>0.13463244631310967</v>
      </c>
      <c r="K3351" s="62"/>
      <c r="L3351" s="65">
        <f t="shared" si="469"/>
        <v>0.2353101939774753</v>
      </c>
      <c r="M3351" s="65">
        <f t="shared" si="470"/>
        <v>0.15393605008271083</v>
      </c>
      <c r="N3351" s="65">
        <f t="shared" si="471"/>
        <v>2.9668318552719741E-2</v>
      </c>
      <c r="O3351" s="65">
        <f t="shared" si="472"/>
        <v>0.25724509466418272</v>
      </c>
      <c r="P3351" s="65">
        <f t="shared" si="473"/>
        <v>1.6409294177201772E-2</v>
      </c>
      <c r="Q3351" s="65">
        <f t="shared" si="474"/>
        <v>9.0297693613672542E-2</v>
      </c>
      <c r="R3351" s="65">
        <f t="shared" si="475"/>
        <v>0.17440969916944329</v>
      </c>
      <c r="S3351" s="65">
        <f t="shared" si="476"/>
        <v>4.2723655762593779E-2</v>
      </c>
      <c r="T3351" s="66">
        <f>(L3351*'Football Field'!$F$4)+(M3351*'Football Field'!$F$5)+(N3351*'Football Field'!$F$6)+(O3351*'Football Field'!$F$7)+(P3351*'Football Field'!$F$8)+(Q3351*'Football Field'!$F$9)+(R3351*'Football Field'!$F$10)+(S3351*'Football Field'!$F$11)</f>
        <v>134843316.42921138</v>
      </c>
    </row>
    <row r="3352" spans="2:20" x14ac:dyDescent="0.3">
      <c r="B3352" s="62">
        <f t="shared" si="468"/>
        <v>3325</v>
      </c>
      <c r="C3352" s="62">
        <v>5.1083192946945077E-2</v>
      </c>
      <c r="D3352" s="62">
        <v>0.19809242918830272</v>
      </c>
      <c r="E3352" s="62">
        <v>0.37440107162164615</v>
      </c>
      <c r="F3352" s="62">
        <v>0.76711867563880554</v>
      </c>
      <c r="G3352" s="62">
        <v>0.17333598519189131</v>
      </c>
      <c r="H3352" s="62">
        <v>0.41500398726727494</v>
      </c>
      <c r="I3352" s="62">
        <v>0.44398225690052284</v>
      </c>
      <c r="J3352" s="62">
        <v>0.44518732078625389</v>
      </c>
      <c r="K3352" s="62"/>
      <c r="L3352" s="65">
        <f t="shared" si="469"/>
        <v>1.7810161540029887E-2</v>
      </c>
      <c r="M3352" s="65">
        <f t="shared" si="470"/>
        <v>6.9064949940870743E-2</v>
      </c>
      <c r="N3352" s="65">
        <f t="shared" si="471"/>
        <v>0.1305349799349336</v>
      </c>
      <c r="O3352" s="65">
        <f t="shared" si="472"/>
        <v>0.267456021155349</v>
      </c>
      <c r="P3352" s="65">
        <f t="shared" si="473"/>
        <v>6.0433612679107851E-2</v>
      </c>
      <c r="Q3352" s="65">
        <f t="shared" si="474"/>
        <v>0.14469119149743151</v>
      </c>
      <c r="R3352" s="65">
        <f t="shared" si="475"/>
        <v>0.15479446878972444</v>
      </c>
      <c r="S3352" s="65">
        <f t="shared" si="476"/>
        <v>0.155214614462553</v>
      </c>
      <c r="T3352" s="66">
        <f>(L3352*'Football Field'!$F$4)+(M3352*'Football Field'!$F$5)+(N3352*'Football Field'!$F$6)+(O3352*'Football Field'!$F$7)+(P3352*'Football Field'!$F$8)+(Q3352*'Football Field'!$F$9)+(R3352*'Football Field'!$F$10)+(S3352*'Football Field'!$F$11)</f>
        <v>140630105.0242829</v>
      </c>
    </row>
    <row r="3353" spans="2:20" x14ac:dyDescent="0.3">
      <c r="B3353" s="62">
        <f t="shared" si="468"/>
        <v>3326</v>
      </c>
      <c r="C3353" s="62">
        <v>0.10274587424250836</v>
      </c>
      <c r="D3353" s="62">
        <v>8.7051362179356384E-2</v>
      </c>
      <c r="E3353" s="62">
        <v>0.58870774548771188</v>
      </c>
      <c r="F3353" s="62">
        <v>0.30979056971566865</v>
      </c>
      <c r="G3353" s="62">
        <v>0.12426621214609335</v>
      </c>
      <c r="H3353" s="62">
        <v>0.79104509721372662</v>
      </c>
      <c r="I3353" s="62">
        <v>0.37410116885290279</v>
      </c>
      <c r="J3353" s="62">
        <v>0.84784719331763558</v>
      </c>
      <c r="K3353" s="62"/>
      <c r="L3353" s="65">
        <f t="shared" si="469"/>
        <v>3.1853701807650563E-2</v>
      </c>
      <c r="M3353" s="65">
        <f t="shared" si="470"/>
        <v>2.6988024125097102E-2</v>
      </c>
      <c r="N3353" s="65">
        <f t="shared" si="471"/>
        <v>0.18251361541154187</v>
      </c>
      <c r="O3353" s="65">
        <f t="shared" si="472"/>
        <v>9.604255648508056E-2</v>
      </c>
      <c r="P3353" s="65">
        <f t="shared" si="473"/>
        <v>3.8525526164925515E-2</v>
      </c>
      <c r="Q3353" s="65">
        <f t="shared" si="474"/>
        <v>0.24524307986884714</v>
      </c>
      <c r="R3353" s="65">
        <f t="shared" si="475"/>
        <v>0.1159803949928703</v>
      </c>
      <c r="S3353" s="65">
        <f t="shared" si="476"/>
        <v>0.26285310114398708</v>
      </c>
      <c r="T3353" s="66">
        <f>(L3353*'Football Field'!$F$4)+(M3353*'Football Field'!$F$5)+(N3353*'Football Field'!$F$6)+(O3353*'Football Field'!$F$7)+(P3353*'Football Field'!$F$8)+(Q3353*'Football Field'!$F$9)+(R3353*'Football Field'!$F$10)+(S3353*'Football Field'!$F$11)</f>
        <v>134488190.60568109</v>
      </c>
    </row>
    <row r="3354" spans="2:20" x14ac:dyDescent="0.3">
      <c r="B3354" s="62">
        <f t="shared" si="468"/>
        <v>3327</v>
      </c>
      <c r="C3354" s="62">
        <v>0.71262106828258553</v>
      </c>
      <c r="D3354" s="62">
        <v>0.67380462979900979</v>
      </c>
      <c r="E3354" s="62">
        <v>0.74863918671133756</v>
      </c>
      <c r="F3354" s="62">
        <v>0.91706387625343722</v>
      </c>
      <c r="G3354" s="62">
        <v>0.54046225716353047</v>
      </c>
      <c r="H3354" s="62">
        <v>0.89017313485163174</v>
      </c>
      <c r="I3354" s="62">
        <v>0.75179336685390252</v>
      </c>
      <c r="J3354" s="62">
        <v>0.9954963886633007</v>
      </c>
      <c r="K3354" s="62"/>
      <c r="L3354" s="65">
        <f t="shared" si="469"/>
        <v>0.11438441444323809</v>
      </c>
      <c r="M3354" s="65">
        <f t="shared" si="470"/>
        <v>0.10815390038137326</v>
      </c>
      <c r="N3354" s="65">
        <f t="shared" si="471"/>
        <v>0.12016576384362695</v>
      </c>
      <c r="O3354" s="65">
        <f t="shared" si="472"/>
        <v>0.14719999051543475</v>
      </c>
      <c r="P3354" s="65">
        <f t="shared" si="473"/>
        <v>8.6750815497650527E-2</v>
      </c>
      <c r="Q3354" s="65">
        <f t="shared" si="474"/>
        <v>0.14288369698147718</v>
      </c>
      <c r="R3354" s="65">
        <f t="shared" si="475"/>
        <v>0.12067204841015722</v>
      </c>
      <c r="S3354" s="65">
        <f t="shared" si="476"/>
        <v>0.15978936992704185</v>
      </c>
      <c r="T3354" s="66">
        <f>(L3354*'Football Field'!$F$4)+(M3354*'Football Field'!$F$5)+(N3354*'Football Field'!$F$6)+(O3354*'Football Field'!$F$7)+(P3354*'Football Field'!$F$8)+(Q3354*'Football Field'!$F$9)+(R3354*'Football Field'!$F$10)+(S3354*'Football Field'!$F$11)</f>
        <v>136371771.3775014</v>
      </c>
    </row>
    <row r="3355" spans="2:20" x14ac:dyDescent="0.3">
      <c r="B3355" s="62">
        <f t="shared" si="468"/>
        <v>3328</v>
      </c>
      <c r="C3355" s="62">
        <v>0.93347278787835808</v>
      </c>
      <c r="D3355" s="62">
        <v>2.788053043804628E-2</v>
      </c>
      <c r="E3355" s="62">
        <v>0.97954158420262494</v>
      </c>
      <c r="F3355" s="62">
        <v>0.28767835025507427</v>
      </c>
      <c r="G3355" s="62">
        <v>0.39615313096167881</v>
      </c>
      <c r="H3355" s="62">
        <v>0.910351089900719</v>
      </c>
      <c r="I3355" s="62">
        <v>0.29297887604660011</v>
      </c>
      <c r="J3355" s="62">
        <v>0.81541835787556316</v>
      </c>
      <c r="K3355" s="62"/>
      <c r="L3355" s="65">
        <f t="shared" si="469"/>
        <v>0.20102893773898406</v>
      </c>
      <c r="M3355" s="65">
        <f t="shared" si="470"/>
        <v>6.0042386777001818E-3</v>
      </c>
      <c r="N3355" s="65">
        <f t="shared" si="471"/>
        <v>0.2109501280599469</v>
      </c>
      <c r="O3355" s="65">
        <f t="shared" si="472"/>
        <v>6.1953250178533412E-2</v>
      </c>
      <c r="P3355" s="65">
        <f t="shared" si="473"/>
        <v>8.5313941802422064E-2</v>
      </c>
      <c r="Q3355" s="65">
        <f t="shared" si="474"/>
        <v>0.19604954204205013</v>
      </c>
      <c r="R3355" s="65">
        <f t="shared" si="475"/>
        <v>6.3094750052086646E-2</v>
      </c>
      <c r="S3355" s="65">
        <f t="shared" si="476"/>
        <v>0.17560521144827645</v>
      </c>
      <c r="T3355" s="66">
        <f>(L3355*'Football Field'!$F$4)+(M3355*'Football Field'!$F$5)+(N3355*'Football Field'!$F$6)+(O3355*'Football Field'!$F$7)+(P3355*'Football Field'!$F$8)+(Q3355*'Football Field'!$F$9)+(R3355*'Football Field'!$F$10)+(S3355*'Football Field'!$F$11)</f>
        <v>130063922.00792605</v>
      </c>
    </row>
    <row r="3356" spans="2:20" x14ac:dyDescent="0.3">
      <c r="B3356" s="62">
        <f t="shared" si="468"/>
        <v>3329</v>
      </c>
      <c r="C3356" s="62">
        <v>0.69696681349626521</v>
      </c>
      <c r="D3356" s="62">
        <v>0.867834816210585</v>
      </c>
      <c r="E3356" s="62">
        <v>0.35560662763671658</v>
      </c>
      <c r="F3356" s="62">
        <v>0.62125091366305407</v>
      </c>
      <c r="G3356" s="62">
        <v>0.28496225188439794</v>
      </c>
      <c r="H3356" s="62">
        <v>0.4207160933690185</v>
      </c>
      <c r="I3356" s="62">
        <v>0.10123681671374085</v>
      </c>
      <c r="J3356" s="62">
        <v>0.3151791112426725</v>
      </c>
      <c r="K3356" s="62"/>
      <c r="L3356" s="65">
        <f t="shared" si="469"/>
        <v>0.19023300123988615</v>
      </c>
      <c r="M3356" s="65">
        <f t="shared" si="470"/>
        <v>0.2368704197550566</v>
      </c>
      <c r="N3356" s="65">
        <f t="shared" si="471"/>
        <v>9.7060741955240518E-2</v>
      </c>
      <c r="O3356" s="65">
        <f t="shared" si="472"/>
        <v>0.16956679075764555</v>
      </c>
      <c r="P3356" s="65">
        <f t="shared" si="473"/>
        <v>7.7778774206063273E-2</v>
      </c>
      <c r="Q3356" s="65">
        <f t="shared" si="474"/>
        <v>0.11483198849888629</v>
      </c>
      <c r="R3356" s="65">
        <f t="shared" si="475"/>
        <v>2.7631994962311633E-2</v>
      </c>
      <c r="S3356" s="65">
        <f t="shared" si="476"/>
        <v>8.6026288624910005E-2</v>
      </c>
      <c r="T3356" s="66">
        <f>(L3356*'Football Field'!$F$4)+(M3356*'Football Field'!$F$5)+(N3356*'Football Field'!$F$6)+(O3356*'Football Field'!$F$7)+(P3356*'Football Field'!$F$8)+(Q3356*'Football Field'!$F$9)+(R3356*'Football Field'!$F$10)+(S3356*'Football Field'!$F$11)</f>
        <v>120929182.83930914</v>
      </c>
    </row>
    <row r="3357" spans="2:20" x14ac:dyDescent="0.3">
      <c r="B3357" s="62">
        <f t="shared" si="468"/>
        <v>3330</v>
      </c>
      <c r="C3357" s="62">
        <v>5.3337633542695495E-2</v>
      </c>
      <c r="D3357" s="62">
        <v>0.11665743536390127</v>
      </c>
      <c r="E3357" s="62">
        <v>0.9144922630757415</v>
      </c>
      <c r="F3357" s="62">
        <v>0.54770976086940104</v>
      </c>
      <c r="G3357" s="62">
        <v>0.71658610211200136</v>
      </c>
      <c r="H3357" s="62">
        <v>3.0768124525186069E-2</v>
      </c>
      <c r="I3357" s="62">
        <v>0.55726635162233595</v>
      </c>
      <c r="J3357" s="62">
        <v>1.6051381125771536E-2</v>
      </c>
      <c r="K3357" s="62"/>
      <c r="L3357" s="65">
        <f t="shared" si="469"/>
        <v>1.8062986403778378E-2</v>
      </c>
      <c r="M3357" s="65">
        <f t="shared" si="470"/>
        <v>3.9506470927156062E-2</v>
      </c>
      <c r="N3357" s="65">
        <f t="shared" si="471"/>
        <v>0.30969617917290998</v>
      </c>
      <c r="O3357" s="65">
        <f t="shared" si="472"/>
        <v>0.18548393145116512</v>
      </c>
      <c r="P3357" s="65">
        <f t="shared" si="473"/>
        <v>0.24267452753081958</v>
      </c>
      <c r="Q3357" s="65">
        <f t="shared" si="474"/>
        <v>1.0419738898301893E-2</v>
      </c>
      <c r="R3357" s="65">
        <f t="shared" si="475"/>
        <v>0.18872030617143762</v>
      </c>
      <c r="S3357" s="65">
        <f t="shared" si="476"/>
        <v>5.4358594444312829E-3</v>
      </c>
      <c r="T3357" s="66">
        <f>(L3357*'Football Field'!$F$4)+(M3357*'Football Field'!$F$5)+(N3357*'Football Field'!$F$6)+(O3357*'Football Field'!$F$7)+(P3357*'Football Field'!$F$8)+(Q3357*'Football Field'!$F$9)+(R3357*'Football Field'!$F$10)+(S3357*'Football Field'!$F$11)</f>
        <v>163321312.84232119</v>
      </c>
    </row>
    <row r="3358" spans="2:20" x14ac:dyDescent="0.3">
      <c r="B3358" s="62">
        <f t="shared" ref="B3358:B3421" si="477">B3357+1</f>
        <v>3331</v>
      </c>
      <c r="C3358" s="62">
        <v>0.16289042255159358</v>
      </c>
      <c r="D3358" s="62">
        <v>0.57327648142732235</v>
      </c>
      <c r="E3358" s="62">
        <v>0.23025702610712739</v>
      </c>
      <c r="F3358" s="62">
        <v>0.27676633716317867</v>
      </c>
      <c r="G3358" s="62">
        <v>0.41767437899300741</v>
      </c>
      <c r="H3358" s="62">
        <v>0.51806557835192624</v>
      </c>
      <c r="I3358" s="62">
        <v>0.57337426923018198</v>
      </c>
      <c r="J3358" s="62">
        <v>2.4246981769192044E-2</v>
      </c>
      <c r="K3358" s="62"/>
      <c r="L3358" s="65">
        <f t="shared" si="469"/>
        <v>5.8666451525726998E-2</v>
      </c>
      <c r="M3358" s="65">
        <f t="shared" si="470"/>
        <v>0.20647068367597105</v>
      </c>
      <c r="N3358" s="65">
        <f t="shared" si="471"/>
        <v>8.2929140025364181E-2</v>
      </c>
      <c r="O3358" s="65">
        <f t="shared" si="472"/>
        <v>9.9679886937452028E-2</v>
      </c>
      <c r="P3358" s="65">
        <f t="shared" si="473"/>
        <v>0.15042918622775514</v>
      </c>
      <c r="Q3358" s="65">
        <f t="shared" si="474"/>
        <v>0.18658598009287108</v>
      </c>
      <c r="R3358" s="65">
        <f t="shared" si="475"/>
        <v>0.20650590283315909</v>
      </c>
      <c r="S3358" s="65">
        <f t="shared" si="476"/>
        <v>8.7327686817003404E-3</v>
      </c>
      <c r="T3358" s="66">
        <f>(L3358*'Football Field'!$F$4)+(M3358*'Football Field'!$F$5)+(N3358*'Football Field'!$F$6)+(O3358*'Football Field'!$F$7)+(P3358*'Football Field'!$F$8)+(Q3358*'Football Field'!$F$9)+(R3358*'Football Field'!$F$10)+(S3358*'Football Field'!$F$11)</f>
        <v>150977387.41696084</v>
      </c>
    </row>
    <row r="3359" spans="2:20" x14ac:dyDescent="0.3">
      <c r="B3359" s="62">
        <f t="shared" si="477"/>
        <v>3332</v>
      </c>
      <c r="C3359" s="62">
        <v>0.60001646216104176</v>
      </c>
      <c r="D3359" s="62">
        <v>0.55699603224451932</v>
      </c>
      <c r="E3359" s="62">
        <v>0.264482260833248</v>
      </c>
      <c r="F3359" s="62">
        <v>0.59911659365675929</v>
      </c>
      <c r="G3359" s="62">
        <v>0.33397723147915215</v>
      </c>
      <c r="H3359" s="62">
        <v>0.14973660105519648</v>
      </c>
      <c r="I3359" s="62">
        <v>0.95026380411630107</v>
      </c>
      <c r="J3359" s="62">
        <v>0.60101781933273657</v>
      </c>
      <c r="K3359" s="62"/>
      <c r="L3359" s="65">
        <f t="shared" si="469"/>
        <v>0.14794739505792651</v>
      </c>
      <c r="M3359" s="65">
        <f t="shared" si="470"/>
        <v>0.13733975186510805</v>
      </c>
      <c r="N3359" s="65">
        <f t="shared" si="471"/>
        <v>6.5213979943783487E-2</v>
      </c>
      <c r="O3359" s="65">
        <f t="shared" si="472"/>
        <v>0.14772551247719903</v>
      </c>
      <c r="P3359" s="65">
        <f t="shared" si="473"/>
        <v>8.234950959185014E-2</v>
      </c>
      <c r="Q3359" s="65">
        <f t="shared" si="474"/>
        <v>3.6920887122257794E-2</v>
      </c>
      <c r="R3359" s="65">
        <f t="shared" si="475"/>
        <v>0.23430866201652481</v>
      </c>
      <c r="S3359" s="65">
        <f t="shared" si="476"/>
        <v>0.14819430192535019</v>
      </c>
      <c r="T3359" s="66">
        <f>(L3359*'Football Field'!$F$4)+(M3359*'Football Field'!$F$5)+(N3359*'Football Field'!$F$6)+(O3359*'Football Field'!$F$7)+(P3359*'Football Field'!$F$8)+(Q3359*'Football Field'!$F$9)+(R3359*'Football Field'!$F$10)+(S3359*'Football Field'!$F$11)</f>
        <v>150006372.27331936</v>
      </c>
    </row>
    <row r="3360" spans="2:20" x14ac:dyDescent="0.3">
      <c r="B3360" s="62">
        <f t="shared" si="477"/>
        <v>3333</v>
      </c>
      <c r="C3360" s="62">
        <v>0.52142390314130915</v>
      </c>
      <c r="D3360" s="62">
        <v>0.380150094850493</v>
      </c>
      <c r="E3360" s="62">
        <v>0.83968648576042548</v>
      </c>
      <c r="F3360" s="62">
        <v>0.54043801725503582</v>
      </c>
      <c r="G3360" s="62">
        <v>0.92896012597542332</v>
      </c>
      <c r="H3360" s="62">
        <v>5.7575834487653355E-2</v>
      </c>
      <c r="I3360" s="62">
        <v>4.8838725276388439E-2</v>
      </c>
      <c r="J3360" s="62">
        <v>0.92827080248537031</v>
      </c>
      <c r="K3360" s="62"/>
      <c r="L3360" s="65">
        <f t="shared" si="469"/>
        <v>0.12282253321847418</v>
      </c>
      <c r="M3360" s="65">
        <f t="shared" si="470"/>
        <v>8.954518074735679E-2</v>
      </c>
      <c r="N3360" s="65">
        <f t="shared" si="471"/>
        <v>0.19778997600434933</v>
      </c>
      <c r="O3360" s="65">
        <f t="shared" si="472"/>
        <v>0.12730134910758803</v>
      </c>
      <c r="P3360" s="65">
        <f t="shared" si="473"/>
        <v>0.21881857591084258</v>
      </c>
      <c r="Q3360" s="65">
        <f t="shared" si="474"/>
        <v>1.3562112901496049E-2</v>
      </c>
      <c r="R3360" s="65">
        <f t="shared" si="475"/>
        <v>1.1504067844740756E-2</v>
      </c>
      <c r="S3360" s="65">
        <f t="shared" si="476"/>
        <v>0.21865620426515228</v>
      </c>
      <c r="T3360" s="66">
        <f>(L3360*'Football Field'!$F$4)+(M3360*'Football Field'!$F$5)+(N3360*'Football Field'!$F$6)+(O3360*'Football Field'!$F$7)+(P3360*'Football Field'!$F$8)+(Q3360*'Football Field'!$F$9)+(R3360*'Football Field'!$F$10)+(S3360*'Football Field'!$F$11)</f>
        <v>134413318.4142395</v>
      </c>
    </row>
    <row r="3361" spans="2:20" x14ac:dyDescent="0.3">
      <c r="B3361" s="62">
        <f t="shared" si="477"/>
        <v>3334</v>
      </c>
      <c r="C3361" s="62">
        <v>0.73088402111526596</v>
      </c>
      <c r="D3361" s="62">
        <v>0.28323367943534661</v>
      </c>
      <c r="E3361" s="62">
        <v>0.62047030115672364</v>
      </c>
      <c r="F3361" s="62">
        <v>0.87673669459177694</v>
      </c>
      <c r="G3361" s="62">
        <v>6.0646527734106503E-2</v>
      </c>
      <c r="H3361" s="62">
        <v>4.5954879530491821E-2</v>
      </c>
      <c r="I3361" s="62">
        <v>0.35206065083679072</v>
      </c>
      <c r="J3361" s="62">
        <v>0.31104874857589915</v>
      </c>
      <c r="K3361" s="62"/>
      <c r="L3361" s="65">
        <f t="shared" si="469"/>
        <v>0.22276016838350041</v>
      </c>
      <c r="M3361" s="65">
        <f t="shared" si="470"/>
        <v>8.6324478713628777E-2</v>
      </c>
      <c r="N3361" s="65">
        <f t="shared" si="471"/>
        <v>0.18910807292205836</v>
      </c>
      <c r="O3361" s="65">
        <f t="shared" si="472"/>
        <v>0.26721341289859335</v>
      </c>
      <c r="P3361" s="65">
        <f t="shared" si="473"/>
        <v>1.8483959615521024E-2</v>
      </c>
      <c r="Q3361" s="65">
        <f t="shared" si="474"/>
        <v>1.4006212212212798E-2</v>
      </c>
      <c r="R3361" s="65">
        <f t="shared" si="475"/>
        <v>0.1073016889080956</v>
      </c>
      <c r="S3361" s="65">
        <f t="shared" si="476"/>
        <v>9.4802006346389855E-2</v>
      </c>
      <c r="T3361" s="66">
        <f>(L3361*'Football Field'!$F$4)+(M3361*'Football Field'!$F$5)+(N3361*'Football Field'!$F$6)+(O3361*'Football Field'!$F$7)+(P3361*'Football Field'!$F$8)+(Q3361*'Football Field'!$F$9)+(R3361*'Football Field'!$F$10)+(S3361*'Football Field'!$F$11)</f>
        <v>130622832.41995752</v>
      </c>
    </row>
    <row r="3362" spans="2:20" x14ac:dyDescent="0.3">
      <c r="B3362" s="62">
        <f t="shared" si="477"/>
        <v>3335</v>
      </c>
      <c r="C3362" s="62">
        <v>0.17007336682502538</v>
      </c>
      <c r="D3362" s="62">
        <v>8.0169540158361974E-2</v>
      </c>
      <c r="E3362" s="62">
        <v>0.82391489252147354</v>
      </c>
      <c r="F3362" s="62">
        <v>0.58199854537737516</v>
      </c>
      <c r="G3362" s="62">
        <v>0.38643062772169412</v>
      </c>
      <c r="H3362" s="62">
        <v>0.6944382537709215</v>
      </c>
      <c r="I3362" s="62">
        <v>0.81958910503614957</v>
      </c>
      <c r="J3362" s="62">
        <v>1.7966720356211163E-2</v>
      </c>
      <c r="K3362" s="62"/>
      <c r="L3362" s="65">
        <f t="shared" si="469"/>
        <v>4.7578545390919026E-2</v>
      </c>
      <c r="M3362" s="65">
        <f t="shared" si="470"/>
        <v>2.2427674459564291E-2</v>
      </c>
      <c r="N3362" s="65">
        <f t="shared" si="471"/>
        <v>0.23049271525516085</v>
      </c>
      <c r="O3362" s="65">
        <f t="shared" si="472"/>
        <v>0.16281587602822573</v>
      </c>
      <c r="P3362" s="65">
        <f t="shared" si="473"/>
        <v>0.10810515193959565</v>
      </c>
      <c r="Q3362" s="65">
        <f t="shared" si="474"/>
        <v>0.19427122891159593</v>
      </c>
      <c r="R3362" s="65">
        <f t="shared" si="475"/>
        <v>0.22928256295404423</v>
      </c>
      <c r="S3362" s="65">
        <f t="shared" si="476"/>
        <v>5.0262450608942605E-3</v>
      </c>
      <c r="T3362" s="66">
        <f>(L3362*'Football Field'!$F$4)+(M3362*'Football Field'!$F$5)+(N3362*'Football Field'!$F$6)+(O3362*'Football Field'!$F$7)+(P3362*'Football Field'!$F$8)+(Q3362*'Football Field'!$F$9)+(R3362*'Football Field'!$F$10)+(S3362*'Football Field'!$F$11)</f>
        <v>155591951.80311</v>
      </c>
    </row>
    <row r="3363" spans="2:20" x14ac:dyDescent="0.3">
      <c r="B3363" s="62">
        <f t="shared" si="477"/>
        <v>3336</v>
      </c>
      <c r="C3363" s="62">
        <v>0.93299287406525999</v>
      </c>
      <c r="D3363" s="62">
        <v>0.62917363820670436</v>
      </c>
      <c r="E3363" s="62">
        <v>0.42591392582417531</v>
      </c>
      <c r="F3363" s="62">
        <v>0.33811796850621223</v>
      </c>
      <c r="G3363" s="62">
        <v>0.70886827432942101</v>
      </c>
      <c r="H3363" s="62">
        <v>0.65848354842889578</v>
      </c>
      <c r="I3363" s="62">
        <v>3.8342102738472161E-2</v>
      </c>
      <c r="J3363" s="62">
        <v>0.27608859100639804</v>
      </c>
      <c r="K3363" s="62"/>
      <c r="L3363" s="65">
        <f t="shared" si="469"/>
        <v>0.23278376119174266</v>
      </c>
      <c r="M3363" s="65">
        <f t="shared" si="470"/>
        <v>0.15698019782968337</v>
      </c>
      <c r="N3363" s="65">
        <f t="shared" si="471"/>
        <v>0.10626645535382458</v>
      </c>
      <c r="O3363" s="65">
        <f t="shared" si="472"/>
        <v>8.4361172119608127E-2</v>
      </c>
      <c r="P3363" s="65">
        <f t="shared" si="473"/>
        <v>0.17686418371975746</v>
      </c>
      <c r="Q3363" s="65">
        <f t="shared" si="474"/>
        <v>0.16429308448870492</v>
      </c>
      <c r="R3363" s="65">
        <f t="shared" si="475"/>
        <v>9.5664384322376502E-3</v>
      </c>
      <c r="S3363" s="65">
        <f t="shared" si="476"/>
        <v>6.8884706864441342E-2</v>
      </c>
      <c r="T3363" s="66">
        <f>(L3363*'Football Field'!$F$4)+(M3363*'Football Field'!$F$5)+(N3363*'Football Field'!$F$6)+(O3363*'Football Field'!$F$7)+(P3363*'Football Field'!$F$8)+(Q3363*'Football Field'!$F$9)+(R3363*'Football Field'!$F$10)+(S3363*'Football Field'!$F$11)</f>
        <v>126098141.26722704</v>
      </c>
    </row>
    <row r="3364" spans="2:20" x14ac:dyDescent="0.3">
      <c r="B3364" s="62">
        <f t="shared" si="477"/>
        <v>3337</v>
      </c>
      <c r="C3364" s="62">
        <v>0.92271822350599053</v>
      </c>
      <c r="D3364" s="62">
        <v>0.15842371365724706</v>
      </c>
      <c r="E3364" s="62">
        <v>0.1695630108283479</v>
      </c>
      <c r="F3364" s="62">
        <v>5.8224247433494858E-3</v>
      </c>
      <c r="G3364" s="62">
        <v>0.96473120144004243</v>
      </c>
      <c r="H3364" s="62">
        <v>0.16026369040974231</v>
      </c>
      <c r="I3364" s="62">
        <v>0.64171560559415097</v>
      </c>
      <c r="J3364" s="62">
        <v>0.90630450623857728</v>
      </c>
      <c r="K3364" s="62"/>
      <c r="L3364" s="65">
        <f t="shared" si="469"/>
        <v>0.23481569483600531</v>
      </c>
      <c r="M3364" s="65">
        <f t="shared" si="470"/>
        <v>4.0316072071904081E-2</v>
      </c>
      <c r="N3364" s="65">
        <f t="shared" si="471"/>
        <v>4.315082892246043E-2</v>
      </c>
      <c r="O3364" s="65">
        <f t="shared" si="472"/>
        <v>1.481705548791606E-3</v>
      </c>
      <c r="P3364" s="65">
        <f t="shared" si="473"/>
        <v>0.24550726497561912</v>
      </c>
      <c r="Q3364" s="65">
        <f t="shared" si="474"/>
        <v>4.0784314064543629E-2</v>
      </c>
      <c r="R3364" s="65">
        <f t="shared" si="475"/>
        <v>0.16330542951904775</v>
      </c>
      <c r="S3364" s="65">
        <f t="shared" si="476"/>
        <v>0.2306386900616281</v>
      </c>
      <c r="T3364" s="66">
        <f>(L3364*'Football Field'!$F$4)+(M3364*'Football Field'!$F$5)+(N3364*'Football Field'!$F$6)+(O3364*'Football Field'!$F$7)+(P3364*'Football Field'!$F$8)+(Q3364*'Football Field'!$F$9)+(R3364*'Football Field'!$F$10)+(S3364*'Football Field'!$F$11)</f>
        <v>152442115.14395559</v>
      </c>
    </row>
    <row r="3365" spans="2:20" x14ac:dyDescent="0.3">
      <c r="B3365" s="62">
        <f t="shared" si="477"/>
        <v>3338</v>
      </c>
      <c r="C3365" s="62">
        <v>0.24072157252965654</v>
      </c>
      <c r="D3365" s="62">
        <v>0.78710692884881883</v>
      </c>
      <c r="E3365" s="62">
        <v>0.28681152152868028</v>
      </c>
      <c r="F3365" s="62">
        <v>0.10136117513324916</v>
      </c>
      <c r="G3365" s="62">
        <v>0.14937412773157355</v>
      </c>
      <c r="H3365" s="62">
        <v>0.28440248780616284</v>
      </c>
      <c r="I3365" s="62">
        <v>0.89408129813991744</v>
      </c>
      <c r="J3365" s="62">
        <v>0.5573985546106861</v>
      </c>
      <c r="K3365" s="62"/>
      <c r="L3365" s="65">
        <f t="shared" si="469"/>
        <v>7.2918141163260869E-2</v>
      </c>
      <c r="M3365" s="65">
        <f t="shared" si="470"/>
        <v>0.23842638424650534</v>
      </c>
      <c r="N3365" s="65">
        <f t="shared" si="471"/>
        <v>8.6879471558376414E-2</v>
      </c>
      <c r="O3365" s="65">
        <f t="shared" si="472"/>
        <v>3.0703806057638231E-2</v>
      </c>
      <c r="P3365" s="65">
        <f t="shared" si="473"/>
        <v>4.5247642816590321E-2</v>
      </c>
      <c r="Q3365" s="65">
        <f t="shared" si="474"/>
        <v>8.6149739448372273E-2</v>
      </c>
      <c r="R3365" s="65">
        <f t="shared" si="475"/>
        <v>0.27083051022012633</v>
      </c>
      <c r="S3365" s="65">
        <f t="shared" si="476"/>
        <v>0.16884430448913024</v>
      </c>
      <c r="T3365" s="66">
        <f>(L3365*'Football Field'!$F$4)+(M3365*'Football Field'!$F$5)+(N3365*'Football Field'!$F$6)+(O3365*'Football Field'!$F$7)+(P3365*'Football Field'!$F$8)+(Q3365*'Football Field'!$F$9)+(R3365*'Football Field'!$F$10)+(S3365*'Football Field'!$F$11)</f>
        <v>151966306.45788515</v>
      </c>
    </row>
    <row r="3366" spans="2:20" x14ac:dyDescent="0.3">
      <c r="B3366" s="62">
        <f t="shared" si="477"/>
        <v>3339</v>
      </c>
      <c r="C3366" s="62">
        <v>0.47047148890157087</v>
      </c>
      <c r="D3366" s="62">
        <v>0.63391446388948669</v>
      </c>
      <c r="E3366" s="62">
        <v>0.39666277471586442</v>
      </c>
      <c r="F3366" s="62">
        <v>0.19928012908548176</v>
      </c>
      <c r="G3366" s="62">
        <v>0.16861053930529335</v>
      </c>
      <c r="H3366" s="62">
        <v>0.72239130015934394</v>
      </c>
      <c r="I3366" s="62">
        <v>0.97260487212929148</v>
      </c>
      <c r="J3366" s="62">
        <v>0.76208286719503293</v>
      </c>
      <c r="K3366" s="62"/>
      <c r="L3366" s="65">
        <f t="shared" si="469"/>
        <v>0.10875392602438042</v>
      </c>
      <c r="M3366" s="65">
        <f t="shared" si="470"/>
        <v>0.14653531263409958</v>
      </c>
      <c r="N3366" s="65">
        <f t="shared" si="471"/>
        <v>9.1692344968219291E-2</v>
      </c>
      <c r="O3366" s="65">
        <f t="shared" si="472"/>
        <v>4.6065483090784377E-2</v>
      </c>
      <c r="P3366" s="65">
        <f t="shared" si="473"/>
        <v>3.8975917884739503E-2</v>
      </c>
      <c r="Q3366" s="65">
        <f t="shared" si="474"/>
        <v>0.1669875685806366</v>
      </c>
      <c r="R3366" s="65">
        <f t="shared" si="475"/>
        <v>0.22482679781819986</v>
      </c>
      <c r="S3366" s="65">
        <f t="shared" si="476"/>
        <v>0.17616264899894044</v>
      </c>
      <c r="T3366" s="66">
        <f>(L3366*'Football Field'!$F$4)+(M3366*'Football Field'!$F$5)+(N3366*'Football Field'!$F$6)+(O3366*'Football Field'!$F$7)+(P3366*'Football Field'!$F$8)+(Q3366*'Football Field'!$F$9)+(R3366*'Football Field'!$F$10)+(S3366*'Football Field'!$F$11)</f>
        <v>145478893.31486556</v>
      </c>
    </row>
    <row r="3367" spans="2:20" x14ac:dyDescent="0.3">
      <c r="B3367" s="62">
        <f t="shared" si="477"/>
        <v>3340</v>
      </c>
      <c r="C3367" s="62">
        <v>0.75096024519769344</v>
      </c>
      <c r="D3367" s="62">
        <v>0.39111798240568085</v>
      </c>
      <c r="E3367" s="62">
        <v>0.49104311328182459</v>
      </c>
      <c r="F3367" s="62">
        <v>0.68708510972302583</v>
      </c>
      <c r="G3367" s="62">
        <v>4.0623158801353365E-2</v>
      </c>
      <c r="H3367" s="62">
        <v>4.74346557668478E-2</v>
      </c>
      <c r="I3367" s="62">
        <v>0.8278670889497689</v>
      </c>
      <c r="J3367" s="62">
        <v>0.29641154840862083</v>
      </c>
      <c r="K3367" s="62"/>
      <c r="L3367" s="65">
        <f t="shared" ref="L3367:L3430" si="478">C3367/SUM($C3367:$J3367)</f>
        <v>0.21258347482739234</v>
      </c>
      <c r="M3367" s="65">
        <f t="shared" ref="M3367:M3430" si="479">D3367/SUM($C3367:$J3367)</f>
        <v>0.11071853709831232</v>
      </c>
      <c r="N3367" s="65">
        <f t="shared" ref="N3367:N3430" si="480">E3367/SUM($C3367:$J3367)</f>
        <v>0.13900556251686882</v>
      </c>
      <c r="O3367" s="65">
        <f t="shared" ref="O3367:O3430" si="481">F3367/SUM($C3367:$J3367)</f>
        <v>0.19450156124926332</v>
      </c>
      <c r="P3367" s="65">
        <f t="shared" ref="P3367:P3430" si="482">G3367/SUM($C3367:$J3367)</f>
        <v>1.1499692975336198E-2</v>
      </c>
      <c r="Q3367" s="65">
        <f t="shared" ref="Q3367:Q3430" si="483">H3367/SUM($C3367:$J3367)</f>
        <v>1.3427906489914258E-2</v>
      </c>
      <c r="R3367" s="65">
        <f t="shared" ref="R3367:R3430" si="484">I3367/SUM($C3367:$J3367)</f>
        <v>0.23435443299378575</v>
      </c>
      <c r="S3367" s="65">
        <f t="shared" ref="S3367:S3430" si="485">J3367/SUM($C3367:$J3367)</f>
        <v>8.3908831849126994E-2</v>
      </c>
      <c r="T3367" s="66">
        <f>(L3367*'Football Field'!$F$4)+(M3367*'Football Field'!$F$5)+(N3367*'Football Field'!$F$6)+(O3367*'Football Field'!$F$7)+(P3367*'Football Field'!$F$8)+(Q3367*'Football Field'!$F$9)+(R3367*'Football Field'!$F$10)+(S3367*'Football Field'!$F$11)</f>
        <v>145744127.05531597</v>
      </c>
    </row>
    <row r="3368" spans="2:20" x14ac:dyDescent="0.3">
      <c r="B3368" s="62">
        <f t="shared" si="477"/>
        <v>3341</v>
      </c>
      <c r="C3368" s="62">
        <v>0.1556345174311704</v>
      </c>
      <c r="D3368" s="62">
        <v>0.10816608269418293</v>
      </c>
      <c r="E3368" s="62">
        <v>8.77752197304138E-2</v>
      </c>
      <c r="F3368" s="62">
        <v>0.89738792320129557</v>
      </c>
      <c r="G3368" s="62">
        <v>0.70840911391133365</v>
      </c>
      <c r="H3368" s="62">
        <v>0.9405476061475786</v>
      </c>
      <c r="I3368" s="62">
        <v>0.69556749127703377</v>
      </c>
      <c r="J3368" s="62">
        <v>0.14227759684541963</v>
      </c>
      <c r="K3368" s="62"/>
      <c r="L3368" s="65">
        <f t="shared" si="478"/>
        <v>4.1660675782926648E-2</v>
      </c>
      <c r="M3368" s="65">
        <f t="shared" si="479"/>
        <v>2.8954194584915865E-2</v>
      </c>
      <c r="N3368" s="65">
        <f t="shared" si="480"/>
        <v>2.3495912290672469E-2</v>
      </c>
      <c r="O3368" s="65">
        <f t="shared" si="481"/>
        <v>0.24021526803356441</v>
      </c>
      <c r="P3368" s="65">
        <f t="shared" si="482"/>
        <v>0.18962890047435976</v>
      </c>
      <c r="Q3368" s="65">
        <f t="shared" si="483"/>
        <v>0.25176837069868624</v>
      </c>
      <c r="R3368" s="65">
        <f t="shared" si="484"/>
        <v>0.18619141959977895</v>
      </c>
      <c r="S3368" s="65">
        <f t="shared" si="485"/>
        <v>3.8085258535095638E-2</v>
      </c>
      <c r="T3368" s="66">
        <f>(L3368*'Football Field'!$F$4)+(M3368*'Football Field'!$F$5)+(N3368*'Football Field'!$F$6)+(O3368*'Football Field'!$F$7)+(P3368*'Football Field'!$F$8)+(Q3368*'Football Field'!$F$9)+(R3368*'Football Field'!$F$10)+(S3368*'Football Field'!$F$11)</f>
        <v>151690504.97371519</v>
      </c>
    </row>
    <row r="3369" spans="2:20" x14ac:dyDescent="0.3">
      <c r="B3369" s="62">
        <f t="shared" si="477"/>
        <v>3342</v>
      </c>
      <c r="C3369" s="62">
        <v>0.47101491115980076</v>
      </c>
      <c r="D3369" s="62">
        <v>0.63842064974225621</v>
      </c>
      <c r="E3369" s="62">
        <v>0.31272028705769972</v>
      </c>
      <c r="F3369" s="62">
        <v>0.66450386235413572</v>
      </c>
      <c r="G3369" s="62">
        <v>0.41218306261851112</v>
      </c>
      <c r="H3369" s="62">
        <v>0.53679917812395839</v>
      </c>
      <c r="I3369" s="62">
        <v>0.7895061896402048</v>
      </c>
      <c r="J3369" s="62">
        <v>0.1566231045302896</v>
      </c>
      <c r="K3369" s="62"/>
      <c r="L3369" s="65">
        <f t="shared" si="478"/>
        <v>0.11829281044822186</v>
      </c>
      <c r="M3369" s="65">
        <f t="shared" si="479"/>
        <v>0.16033584312699087</v>
      </c>
      <c r="N3369" s="65">
        <f t="shared" si="480"/>
        <v>7.8537984177913994E-2</v>
      </c>
      <c r="O3369" s="65">
        <f t="shared" si="481"/>
        <v>0.16688649885417425</v>
      </c>
      <c r="P3369" s="65">
        <f t="shared" si="482"/>
        <v>0.10351751450127004</v>
      </c>
      <c r="Q3369" s="65">
        <f t="shared" si="483"/>
        <v>0.13481416813370328</v>
      </c>
      <c r="R3369" s="65">
        <f t="shared" si="484"/>
        <v>0.19828014745614142</v>
      </c>
      <c r="S3369" s="65">
        <f t="shared" si="485"/>
        <v>3.9335033301584409E-2</v>
      </c>
      <c r="T3369" s="66">
        <f>(L3369*'Football Field'!$F$4)+(M3369*'Football Field'!$F$5)+(N3369*'Football Field'!$F$6)+(O3369*'Football Field'!$F$7)+(P3369*'Football Field'!$F$8)+(Q3369*'Football Field'!$F$9)+(R3369*'Football Field'!$F$10)+(S3369*'Football Field'!$F$11)</f>
        <v>146450566.43803021</v>
      </c>
    </row>
    <row r="3370" spans="2:20" x14ac:dyDescent="0.3">
      <c r="B3370" s="62">
        <f t="shared" si="477"/>
        <v>3343</v>
      </c>
      <c r="C3370" s="62">
        <v>0.78313754123986068</v>
      </c>
      <c r="D3370" s="62">
        <v>0.63195575752904098</v>
      </c>
      <c r="E3370" s="62">
        <v>0.6798228669337365</v>
      </c>
      <c r="F3370" s="62">
        <v>5.2969298033855083E-2</v>
      </c>
      <c r="G3370" s="62">
        <v>0.31720762970841043</v>
      </c>
      <c r="H3370" s="62">
        <v>0.87225708267425828</v>
      </c>
      <c r="I3370" s="62">
        <v>0.5782052941820135</v>
      </c>
      <c r="J3370" s="62">
        <v>0.25094736381001792</v>
      </c>
      <c r="K3370" s="62"/>
      <c r="L3370" s="65">
        <f t="shared" si="478"/>
        <v>0.1879604004654232</v>
      </c>
      <c r="M3370" s="65">
        <f t="shared" si="479"/>
        <v>0.15167534565324517</v>
      </c>
      <c r="N3370" s="65">
        <f t="shared" si="480"/>
        <v>0.16316390363832731</v>
      </c>
      <c r="O3370" s="65">
        <f t="shared" si="481"/>
        <v>1.2713131406078737E-2</v>
      </c>
      <c r="P3370" s="65">
        <f t="shared" si="482"/>
        <v>7.6132824658471099E-2</v>
      </c>
      <c r="Q3370" s="65">
        <f t="shared" si="483"/>
        <v>0.20934993144204347</v>
      </c>
      <c r="R3370" s="65">
        <f t="shared" si="484"/>
        <v>0.13877472720004938</v>
      </c>
      <c r="S3370" s="65">
        <f t="shared" si="485"/>
        <v>6.022973553636151E-2</v>
      </c>
      <c r="T3370" s="66">
        <f>(L3370*'Football Field'!$F$4)+(M3370*'Football Field'!$F$5)+(N3370*'Football Field'!$F$6)+(O3370*'Football Field'!$F$7)+(P3370*'Football Field'!$F$8)+(Q3370*'Football Field'!$F$9)+(R3370*'Football Field'!$F$10)+(S3370*'Football Field'!$F$11)</f>
        <v>136918672.52252918</v>
      </c>
    </row>
    <row r="3371" spans="2:20" x14ac:dyDescent="0.3">
      <c r="B3371" s="62">
        <f t="shared" si="477"/>
        <v>3344</v>
      </c>
      <c r="C3371" s="62">
        <v>0.47877540638282867</v>
      </c>
      <c r="D3371" s="62">
        <v>0.61927390213398736</v>
      </c>
      <c r="E3371" s="62">
        <v>0.97643527975095989</v>
      </c>
      <c r="F3371" s="62">
        <v>0.95658568823780632</v>
      </c>
      <c r="G3371" s="62">
        <v>0.89009903225772036</v>
      </c>
      <c r="H3371" s="62">
        <v>0.48617749484130968</v>
      </c>
      <c r="I3371" s="62">
        <v>0.53817042357191103</v>
      </c>
      <c r="J3371" s="62">
        <v>0.26192360043869745</v>
      </c>
      <c r="K3371" s="62"/>
      <c r="L3371" s="65">
        <f t="shared" si="478"/>
        <v>9.1940633073326131E-2</v>
      </c>
      <c r="M3371" s="65">
        <f t="shared" si="479"/>
        <v>0.11892096763730059</v>
      </c>
      <c r="N3371" s="65">
        <f t="shared" si="480"/>
        <v>0.18750770523841451</v>
      </c>
      <c r="O3371" s="65">
        <f t="shared" si="481"/>
        <v>0.18369593047798119</v>
      </c>
      <c r="P3371" s="65">
        <f t="shared" si="482"/>
        <v>0.17092830465542644</v>
      </c>
      <c r="Q3371" s="65">
        <f t="shared" si="483"/>
        <v>9.3362077637655597E-2</v>
      </c>
      <c r="R3371" s="65">
        <f t="shared" si="484"/>
        <v>0.10334643088366489</v>
      </c>
      <c r="S3371" s="65">
        <f t="shared" si="485"/>
        <v>5.0297950396230806E-2</v>
      </c>
      <c r="T3371" s="66">
        <f>(L3371*'Football Field'!$F$4)+(M3371*'Football Field'!$F$5)+(N3371*'Football Field'!$F$6)+(O3371*'Football Field'!$F$7)+(P3371*'Football Field'!$F$8)+(Q3371*'Football Field'!$F$9)+(R3371*'Football Field'!$F$10)+(S3371*'Football Field'!$F$11)</f>
        <v>142116052.93702668</v>
      </c>
    </row>
    <row r="3372" spans="2:20" x14ac:dyDescent="0.3">
      <c r="B3372" s="62">
        <f t="shared" si="477"/>
        <v>3345</v>
      </c>
      <c r="C3372" s="62">
        <v>0.58446922841715909</v>
      </c>
      <c r="D3372" s="62">
        <v>0.79487652089565741</v>
      </c>
      <c r="E3372" s="62">
        <v>0.64595125570838141</v>
      </c>
      <c r="F3372" s="62">
        <v>0.76343203322011488</v>
      </c>
      <c r="G3372" s="62">
        <v>5.9367055420170733E-2</v>
      </c>
      <c r="H3372" s="62">
        <v>0.64612618763482266</v>
      </c>
      <c r="I3372" s="62">
        <v>0.28638931279971747</v>
      </c>
      <c r="J3372" s="62">
        <v>0.30153860899765528</v>
      </c>
      <c r="K3372" s="62"/>
      <c r="L3372" s="65">
        <f t="shared" si="478"/>
        <v>0.14317680617783637</v>
      </c>
      <c r="M3372" s="65">
        <f t="shared" si="479"/>
        <v>0.19472005716331947</v>
      </c>
      <c r="N3372" s="65">
        <f t="shared" si="480"/>
        <v>0.15823799310932846</v>
      </c>
      <c r="O3372" s="65">
        <f t="shared" si="481"/>
        <v>0.18701713441155199</v>
      </c>
      <c r="P3372" s="65">
        <f t="shared" si="482"/>
        <v>1.4543084518345037E-2</v>
      </c>
      <c r="Q3372" s="65">
        <f t="shared" si="483"/>
        <v>0.15828084599757072</v>
      </c>
      <c r="R3372" s="65">
        <f t="shared" si="484"/>
        <v>7.0156485810511288E-2</v>
      </c>
      <c r="S3372" s="65">
        <f t="shared" si="485"/>
        <v>7.3867592811536584E-2</v>
      </c>
      <c r="T3372" s="66">
        <f>(L3372*'Football Field'!$F$4)+(M3372*'Football Field'!$F$5)+(N3372*'Football Field'!$F$6)+(O3372*'Football Field'!$F$7)+(P3372*'Football Field'!$F$8)+(Q3372*'Football Field'!$F$9)+(R3372*'Football Field'!$F$10)+(S3372*'Football Field'!$F$11)</f>
        <v>123638473.30465025</v>
      </c>
    </row>
    <row r="3373" spans="2:20" x14ac:dyDescent="0.3">
      <c r="B3373" s="62">
        <f t="shared" si="477"/>
        <v>3346</v>
      </c>
      <c r="C3373" s="62">
        <v>0.69746303566257173</v>
      </c>
      <c r="D3373" s="62">
        <v>0.68820886623718247</v>
      </c>
      <c r="E3373" s="62">
        <v>0.58736978919001281</v>
      </c>
      <c r="F3373" s="62">
        <v>0.7055635731965928</v>
      </c>
      <c r="G3373" s="62">
        <v>0.47689058812873364</v>
      </c>
      <c r="H3373" s="62">
        <v>0.73174460915638284</v>
      </c>
      <c r="I3373" s="62">
        <v>0.92342175487735201</v>
      </c>
      <c r="J3373" s="62">
        <v>3.2033139933851373E-4</v>
      </c>
      <c r="K3373" s="62"/>
      <c r="L3373" s="65">
        <f t="shared" si="478"/>
        <v>0.14497309618687551</v>
      </c>
      <c r="M3373" s="65">
        <f t="shared" si="479"/>
        <v>0.14304954536677777</v>
      </c>
      <c r="N3373" s="65">
        <f t="shared" si="480"/>
        <v>0.12208936186075518</v>
      </c>
      <c r="O3373" s="65">
        <f t="shared" si="481"/>
        <v>0.146656855679548</v>
      </c>
      <c r="P3373" s="65">
        <f t="shared" si="482"/>
        <v>9.9125403882837818E-2</v>
      </c>
      <c r="Q3373" s="65">
        <f t="shared" si="483"/>
        <v>0.15209878686499789</v>
      </c>
      <c r="R3373" s="65">
        <f t="shared" si="484"/>
        <v>0.19194036679479862</v>
      </c>
      <c r="S3373" s="65">
        <f t="shared" si="485"/>
        <v>6.6583363409162649E-5</v>
      </c>
      <c r="T3373" s="66">
        <f>(L3373*'Football Field'!$F$4)+(M3373*'Football Field'!$F$5)+(N3373*'Football Field'!$F$6)+(O3373*'Football Field'!$F$7)+(P3373*'Football Field'!$F$8)+(Q3373*'Football Field'!$F$9)+(R3373*'Football Field'!$F$10)+(S3373*'Football Field'!$F$11)</f>
        <v>145829070.61929211</v>
      </c>
    </row>
    <row r="3374" spans="2:20" x14ac:dyDescent="0.3">
      <c r="B3374" s="62">
        <f t="shared" si="477"/>
        <v>3347</v>
      </c>
      <c r="C3374" s="62">
        <v>0.64541349301695305</v>
      </c>
      <c r="D3374" s="62">
        <v>0.88970848126137547</v>
      </c>
      <c r="E3374" s="62">
        <v>0.22366786045191711</v>
      </c>
      <c r="F3374" s="62">
        <v>0.15335669929295959</v>
      </c>
      <c r="G3374" s="62">
        <v>4.0256782701831861E-2</v>
      </c>
      <c r="H3374" s="62">
        <v>0.75801352283568102</v>
      </c>
      <c r="I3374" s="62">
        <v>0.78576657382255199</v>
      </c>
      <c r="J3374" s="62">
        <v>0.14498764959118615</v>
      </c>
      <c r="K3374" s="62"/>
      <c r="L3374" s="65">
        <f t="shared" si="478"/>
        <v>0.17725437279777723</v>
      </c>
      <c r="M3374" s="65">
        <f t="shared" si="479"/>
        <v>0.24434679554290883</v>
      </c>
      <c r="N3374" s="65">
        <f t="shared" si="480"/>
        <v>6.142745193333593E-2</v>
      </c>
      <c r="O3374" s="65">
        <f t="shared" si="481"/>
        <v>4.2117411305494443E-2</v>
      </c>
      <c r="P3374" s="65">
        <f t="shared" si="482"/>
        <v>1.1055998744795658E-2</v>
      </c>
      <c r="Q3374" s="65">
        <f t="shared" si="483"/>
        <v>0.20817849799576929</v>
      </c>
      <c r="R3374" s="65">
        <f t="shared" si="484"/>
        <v>0.21580051039421994</v>
      </c>
      <c r="S3374" s="65">
        <f t="shared" si="485"/>
        <v>3.9818961285698673E-2</v>
      </c>
      <c r="T3374" s="66">
        <f>(L3374*'Football Field'!$F$4)+(M3374*'Football Field'!$F$5)+(N3374*'Football Field'!$F$6)+(O3374*'Football Field'!$F$7)+(P3374*'Football Field'!$F$8)+(Q3374*'Football Field'!$F$9)+(R3374*'Football Field'!$F$10)+(S3374*'Football Field'!$F$11)</f>
        <v>139418272.22675514</v>
      </c>
    </row>
    <row r="3375" spans="2:20" x14ac:dyDescent="0.3">
      <c r="B3375" s="62">
        <f t="shared" si="477"/>
        <v>3348</v>
      </c>
      <c r="C3375" s="62">
        <v>0.25066947911663418</v>
      </c>
      <c r="D3375" s="62">
        <v>0.14012690634333536</v>
      </c>
      <c r="E3375" s="62">
        <v>3.4634712210572016E-2</v>
      </c>
      <c r="F3375" s="62">
        <v>0.53709915287915033</v>
      </c>
      <c r="G3375" s="62">
        <v>0.76572495970699317</v>
      </c>
      <c r="H3375" s="62">
        <v>0.53758098732225412</v>
      </c>
      <c r="I3375" s="62">
        <v>0.5606130696795717</v>
      </c>
      <c r="J3375" s="62">
        <v>0.59520688986363202</v>
      </c>
      <c r="K3375" s="62"/>
      <c r="L3375" s="65">
        <f t="shared" si="478"/>
        <v>7.3259692852207903E-2</v>
      </c>
      <c r="M3375" s="65">
        <f t="shared" si="479"/>
        <v>4.0952947902629731E-2</v>
      </c>
      <c r="N3375" s="65">
        <f t="shared" si="480"/>
        <v>1.0122207089242505E-2</v>
      </c>
      <c r="O3375" s="65">
        <f t="shared" si="481"/>
        <v>0.15697052193896921</v>
      </c>
      <c r="P3375" s="65">
        <f t="shared" si="482"/>
        <v>0.22378781635119721</v>
      </c>
      <c r="Q3375" s="65">
        <f t="shared" si="483"/>
        <v>0.15711134101048838</v>
      </c>
      <c r="R3375" s="65">
        <f t="shared" si="484"/>
        <v>0.16384260835579909</v>
      </c>
      <c r="S3375" s="65">
        <f t="shared" si="485"/>
        <v>0.17395286449946612</v>
      </c>
      <c r="T3375" s="66">
        <f>(L3375*'Football Field'!$F$4)+(M3375*'Football Field'!$F$5)+(N3375*'Football Field'!$F$6)+(O3375*'Football Field'!$F$7)+(P3375*'Football Field'!$F$8)+(Q3375*'Football Field'!$F$9)+(R3375*'Football Field'!$F$10)+(S3375*'Football Field'!$F$11)</f>
        <v>151310783.19816774</v>
      </c>
    </row>
    <row r="3376" spans="2:20" x14ac:dyDescent="0.3">
      <c r="B3376" s="62">
        <f t="shared" si="477"/>
        <v>3349</v>
      </c>
      <c r="C3376" s="62">
        <v>0.56131578783904901</v>
      </c>
      <c r="D3376" s="62">
        <v>4.2588189197988457E-3</v>
      </c>
      <c r="E3376" s="62">
        <v>7.1987592138854528E-2</v>
      </c>
      <c r="F3376" s="62">
        <v>0.57270368668313676</v>
      </c>
      <c r="G3376" s="62">
        <v>0.77799378408812347</v>
      </c>
      <c r="H3376" s="62">
        <v>0.29625183687983814</v>
      </c>
      <c r="I3376" s="62">
        <v>0.11525926172144385</v>
      </c>
      <c r="J3376" s="62">
        <v>0.30092037632506985</v>
      </c>
      <c r="K3376" s="62"/>
      <c r="L3376" s="65">
        <f t="shared" si="478"/>
        <v>0.20784153306918018</v>
      </c>
      <c r="M3376" s="65">
        <f t="shared" si="479"/>
        <v>1.5769366772360081E-3</v>
      </c>
      <c r="N3376" s="65">
        <f t="shared" si="480"/>
        <v>2.6655247966031873E-2</v>
      </c>
      <c r="O3376" s="65">
        <f t="shared" si="481"/>
        <v>0.21205819400313314</v>
      </c>
      <c r="P3376" s="65">
        <f t="shared" si="482"/>
        <v>0.28807210541089184</v>
      </c>
      <c r="Q3376" s="65">
        <f t="shared" si="483"/>
        <v>0.10969482292438519</v>
      </c>
      <c r="R3376" s="65">
        <f t="shared" si="484"/>
        <v>4.2677690839288816E-2</v>
      </c>
      <c r="S3376" s="65">
        <f t="shared" si="485"/>
        <v>0.11142346910985312</v>
      </c>
      <c r="T3376" s="66">
        <f>(L3376*'Football Field'!$F$4)+(M3376*'Football Field'!$F$5)+(N3376*'Football Field'!$F$6)+(O3376*'Football Field'!$F$7)+(P3376*'Football Field'!$F$8)+(Q3376*'Football Field'!$F$9)+(R3376*'Football Field'!$F$10)+(S3376*'Football Field'!$F$11)</f>
        <v>139582372.86771747</v>
      </c>
    </row>
    <row r="3377" spans="2:20" x14ac:dyDescent="0.3">
      <c r="B3377" s="62">
        <f t="shared" si="477"/>
        <v>3350</v>
      </c>
      <c r="C3377" s="62">
        <v>6.6895750600748038E-2</v>
      </c>
      <c r="D3377" s="62">
        <v>0.49110179630456929</v>
      </c>
      <c r="E3377" s="62">
        <v>0.77050480427209378</v>
      </c>
      <c r="F3377" s="62">
        <v>0.46419277069285425</v>
      </c>
      <c r="G3377" s="62">
        <v>0.46883433109895112</v>
      </c>
      <c r="H3377" s="62">
        <v>0.1705250236171022</v>
      </c>
      <c r="I3377" s="62">
        <v>4.1246770870275729E-3</v>
      </c>
      <c r="J3377" s="62">
        <v>0.4405249570804759</v>
      </c>
      <c r="K3377" s="62"/>
      <c r="L3377" s="65">
        <f t="shared" si="478"/>
        <v>2.3254303545044968E-2</v>
      </c>
      <c r="M3377" s="65">
        <f t="shared" si="479"/>
        <v>0.17071682640863581</v>
      </c>
      <c r="N3377" s="65">
        <f t="shared" si="480"/>
        <v>0.26784291140397748</v>
      </c>
      <c r="O3377" s="65">
        <f t="shared" si="481"/>
        <v>0.16136270983087497</v>
      </c>
      <c r="P3377" s="65">
        <f t="shared" si="482"/>
        <v>0.16297620924805367</v>
      </c>
      <c r="Q3377" s="65">
        <f t="shared" si="483"/>
        <v>5.9277915646464313E-2</v>
      </c>
      <c r="R3377" s="65">
        <f t="shared" si="484"/>
        <v>1.4338204167778407E-3</v>
      </c>
      <c r="S3377" s="65">
        <f t="shared" si="485"/>
        <v>0.15313530350017093</v>
      </c>
      <c r="T3377" s="66">
        <f>(L3377*'Football Field'!$F$4)+(M3377*'Football Field'!$F$5)+(N3377*'Football Field'!$F$6)+(O3377*'Football Field'!$F$7)+(P3377*'Football Field'!$F$8)+(Q3377*'Football Field'!$F$9)+(R3377*'Football Field'!$F$10)+(S3377*'Football Field'!$F$11)</f>
        <v>130223798.81643343</v>
      </c>
    </row>
    <row r="3378" spans="2:20" x14ac:dyDescent="0.3">
      <c r="B3378" s="62">
        <f t="shared" si="477"/>
        <v>3351</v>
      </c>
      <c r="C3378" s="62">
        <v>0.57141881478172873</v>
      </c>
      <c r="D3378" s="62">
        <v>0.47574931395017972</v>
      </c>
      <c r="E3378" s="62">
        <v>0.258686918247095</v>
      </c>
      <c r="F3378" s="62">
        <v>0.19289504310998051</v>
      </c>
      <c r="G3378" s="62">
        <v>0.59043247690354106</v>
      </c>
      <c r="H3378" s="62">
        <v>0.62481852215888123</v>
      </c>
      <c r="I3378" s="62">
        <v>0.85517910987863743</v>
      </c>
      <c r="J3378" s="62">
        <v>0.67552662268473374</v>
      </c>
      <c r="K3378" s="62"/>
      <c r="L3378" s="65">
        <f t="shared" si="478"/>
        <v>0.13461914774855682</v>
      </c>
      <c r="M3378" s="65">
        <f t="shared" si="479"/>
        <v>0.11208060625444713</v>
      </c>
      <c r="N3378" s="65">
        <f t="shared" si="480"/>
        <v>6.0943412375083793E-2</v>
      </c>
      <c r="O3378" s="65">
        <f t="shared" si="481"/>
        <v>4.5443666950843668E-2</v>
      </c>
      <c r="P3378" s="65">
        <f t="shared" si="482"/>
        <v>0.13909852946334184</v>
      </c>
      <c r="Q3378" s="65">
        <f t="shared" si="483"/>
        <v>0.14719945296633394</v>
      </c>
      <c r="R3378" s="65">
        <f t="shared" si="484"/>
        <v>0.20146953506983598</v>
      </c>
      <c r="S3378" s="65">
        <f t="shared" si="485"/>
        <v>0.15914564917155674</v>
      </c>
      <c r="T3378" s="66">
        <f>(L3378*'Football Field'!$F$4)+(M3378*'Football Field'!$F$5)+(N3378*'Football Field'!$F$6)+(O3378*'Football Field'!$F$7)+(P3378*'Football Field'!$F$8)+(Q3378*'Football Field'!$F$9)+(R3378*'Football Field'!$F$10)+(S3378*'Football Field'!$F$11)</f>
        <v>149490636.5748643</v>
      </c>
    </row>
    <row r="3379" spans="2:20" x14ac:dyDescent="0.3">
      <c r="B3379" s="62">
        <f t="shared" si="477"/>
        <v>3352</v>
      </c>
      <c r="C3379" s="62">
        <v>4.6058735024397057E-2</v>
      </c>
      <c r="D3379" s="62">
        <v>0.52531281273728581</v>
      </c>
      <c r="E3379" s="62">
        <v>0.30031388082369381</v>
      </c>
      <c r="F3379" s="62">
        <v>0.19230764717719095</v>
      </c>
      <c r="G3379" s="62">
        <v>4.4955593063965682E-2</v>
      </c>
      <c r="H3379" s="62">
        <v>0.6007639582924309</v>
      </c>
      <c r="I3379" s="62">
        <v>0.48821324166151325</v>
      </c>
      <c r="J3379" s="62">
        <v>0.79323684818589724</v>
      </c>
      <c r="K3379" s="62"/>
      <c r="L3379" s="65">
        <f t="shared" si="478"/>
        <v>1.539827130204058E-2</v>
      </c>
      <c r="M3379" s="65">
        <f t="shared" si="479"/>
        <v>0.17562161020449463</v>
      </c>
      <c r="N3379" s="65">
        <f t="shared" si="480"/>
        <v>0.10040038247343192</v>
      </c>
      <c r="O3379" s="65">
        <f t="shared" si="481"/>
        <v>6.4291937742600849E-2</v>
      </c>
      <c r="P3379" s="65">
        <f t="shared" si="482"/>
        <v>1.5029470917436234E-2</v>
      </c>
      <c r="Q3379" s="65">
        <f t="shared" si="483"/>
        <v>0.20084629795791359</v>
      </c>
      <c r="R3379" s="65">
        <f t="shared" si="484"/>
        <v>0.16321855006158179</v>
      </c>
      <c r="S3379" s="65">
        <f t="shared" si="485"/>
        <v>0.26519347934050036</v>
      </c>
      <c r="T3379" s="66">
        <f>(L3379*'Football Field'!$F$4)+(M3379*'Football Field'!$F$5)+(N3379*'Football Field'!$F$6)+(O3379*'Football Field'!$F$7)+(P3379*'Football Field'!$F$8)+(Q3379*'Football Field'!$F$9)+(R3379*'Football Field'!$F$10)+(S3379*'Football Field'!$F$11)</f>
        <v>136366796.69704375</v>
      </c>
    </row>
    <row r="3380" spans="2:20" x14ac:dyDescent="0.3">
      <c r="B3380" s="62">
        <f t="shared" si="477"/>
        <v>3353</v>
      </c>
      <c r="C3380" s="62">
        <v>0.86883356488768748</v>
      </c>
      <c r="D3380" s="62">
        <v>0.44833140511162939</v>
      </c>
      <c r="E3380" s="62">
        <v>0.87504321024671827</v>
      </c>
      <c r="F3380" s="62">
        <v>0.50676846907091855</v>
      </c>
      <c r="G3380" s="62">
        <v>0.2019164279543586</v>
      </c>
      <c r="H3380" s="62">
        <v>0.55659056245007588</v>
      </c>
      <c r="I3380" s="62">
        <v>0.66530595871853582</v>
      </c>
      <c r="J3380" s="62">
        <v>0.19413240097154716</v>
      </c>
      <c r="K3380" s="62"/>
      <c r="L3380" s="65">
        <f t="shared" si="478"/>
        <v>0.20126228016307365</v>
      </c>
      <c r="M3380" s="65">
        <f t="shared" si="479"/>
        <v>0.10385441413413324</v>
      </c>
      <c r="N3380" s="65">
        <f t="shared" si="480"/>
        <v>0.20270072296094616</v>
      </c>
      <c r="O3380" s="65">
        <f t="shared" si="481"/>
        <v>0.11739115720413913</v>
      </c>
      <c r="P3380" s="65">
        <f t="shared" si="482"/>
        <v>4.6773239818066213E-2</v>
      </c>
      <c r="Q3380" s="65">
        <f t="shared" si="483"/>
        <v>0.12893227223608772</v>
      </c>
      <c r="R3380" s="65">
        <f t="shared" si="484"/>
        <v>0.15411581650287809</v>
      </c>
      <c r="S3380" s="65">
        <f t="shared" si="485"/>
        <v>4.4970096980675903E-2</v>
      </c>
      <c r="T3380" s="66">
        <f>(L3380*'Football Field'!$F$4)+(M3380*'Football Field'!$F$5)+(N3380*'Football Field'!$F$6)+(O3380*'Football Field'!$F$7)+(P3380*'Football Field'!$F$8)+(Q3380*'Football Field'!$F$9)+(R3380*'Football Field'!$F$10)+(S3380*'Football Field'!$F$11)</f>
        <v>138391125.23799244</v>
      </c>
    </row>
    <row r="3381" spans="2:20" x14ac:dyDescent="0.3">
      <c r="B3381" s="62">
        <f t="shared" si="477"/>
        <v>3354</v>
      </c>
      <c r="C3381" s="62">
        <v>0.48634522467154395</v>
      </c>
      <c r="D3381" s="62">
        <v>0.61265469364229175</v>
      </c>
      <c r="E3381" s="62">
        <v>0.11706076076544192</v>
      </c>
      <c r="F3381" s="62">
        <v>0.63322855779369147</v>
      </c>
      <c r="G3381" s="62">
        <v>0.62707927464057811</v>
      </c>
      <c r="H3381" s="62">
        <v>8.4995162489590492E-2</v>
      </c>
      <c r="I3381" s="62">
        <v>0.45575557479601969</v>
      </c>
      <c r="J3381" s="62">
        <v>0.59339165387575765</v>
      </c>
      <c r="K3381" s="62"/>
      <c r="L3381" s="65">
        <f t="shared" si="478"/>
        <v>0.1347026051939702</v>
      </c>
      <c r="M3381" s="65">
        <f t="shared" si="479"/>
        <v>0.16968642670166018</v>
      </c>
      <c r="N3381" s="65">
        <f t="shared" si="480"/>
        <v>3.2422215005282293E-2</v>
      </c>
      <c r="O3381" s="65">
        <f t="shared" si="481"/>
        <v>0.17538475159417252</v>
      </c>
      <c r="P3381" s="65">
        <f t="shared" si="482"/>
        <v>0.17368159009739997</v>
      </c>
      <c r="Q3381" s="65">
        <f t="shared" si="483"/>
        <v>2.3541034712461398E-2</v>
      </c>
      <c r="R3381" s="65">
        <f t="shared" si="484"/>
        <v>0.12623021701952614</v>
      </c>
      <c r="S3381" s="65">
        <f t="shared" si="485"/>
        <v>0.16435115967552746</v>
      </c>
      <c r="T3381" s="66">
        <f>(L3381*'Football Field'!$F$4)+(M3381*'Football Field'!$F$5)+(N3381*'Football Field'!$F$6)+(O3381*'Football Field'!$F$7)+(P3381*'Football Field'!$F$8)+(Q3381*'Football Field'!$F$9)+(R3381*'Football Field'!$F$10)+(S3381*'Football Field'!$F$11)</f>
        <v>141916869.4078449</v>
      </c>
    </row>
    <row r="3382" spans="2:20" x14ac:dyDescent="0.3">
      <c r="B3382" s="62">
        <f t="shared" si="477"/>
        <v>3355</v>
      </c>
      <c r="C3382" s="62">
        <v>0.21207564968427017</v>
      </c>
      <c r="D3382" s="62">
        <v>0.44056103481042674</v>
      </c>
      <c r="E3382" s="62">
        <v>0.79555031145964283</v>
      </c>
      <c r="F3382" s="62">
        <v>0.35932002374269045</v>
      </c>
      <c r="G3382" s="62">
        <v>0.43145452313295729</v>
      </c>
      <c r="H3382" s="62">
        <v>9.5092098599147468E-2</v>
      </c>
      <c r="I3382" s="62">
        <v>0.6821157745972859</v>
      </c>
      <c r="J3382" s="62">
        <v>0.8966462945272009</v>
      </c>
      <c r="K3382" s="62"/>
      <c r="L3382" s="65">
        <f t="shared" si="478"/>
        <v>5.4200265326133583E-2</v>
      </c>
      <c r="M3382" s="65">
        <f t="shared" si="479"/>
        <v>0.11259437382193808</v>
      </c>
      <c r="N3382" s="65">
        <f t="shared" si="480"/>
        <v>0.20331913647603941</v>
      </c>
      <c r="O3382" s="65">
        <f t="shared" si="481"/>
        <v>9.1831573558022364E-2</v>
      </c>
      <c r="P3382" s="65">
        <f t="shared" si="482"/>
        <v>0.11026701870196465</v>
      </c>
      <c r="Q3382" s="65">
        <f t="shared" si="483"/>
        <v>2.4302728682740072E-2</v>
      </c>
      <c r="R3382" s="65">
        <f t="shared" si="484"/>
        <v>0.17432862292938756</v>
      </c>
      <c r="S3382" s="65">
        <f t="shared" si="485"/>
        <v>0.22915628050377437</v>
      </c>
      <c r="T3382" s="66">
        <f>(L3382*'Football Field'!$F$4)+(M3382*'Football Field'!$F$5)+(N3382*'Football Field'!$F$6)+(O3382*'Football Field'!$F$7)+(P3382*'Football Field'!$F$8)+(Q3382*'Football Field'!$F$9)+(R3382*'Football Field'!$F$10)+(S3382*'Football Field'!$F$11)</f>
        <v>148344073.51004571</v>
      </c>
    </row>
    <row r="3383" spans="2:20" x14ac:dyDescent="0.3">
      <c r="B3383" s="62">
        <f t="shared" si="477"/>
        <v>3356</v>
      </c>
      <c r="C3383" s="62">
        <v>0.38878137091431186</v>
      </c>
      <c r="D3383" s="62">
        <v>0.74732914761704472</v>
      </c>
      <c r="E3383" s="62">
        <v>0.63469714449957149</v>
      </c>
      <c r="F3383" s="62">
        <v>0.22584675258602671</v>
      </c>
      <c r="G3383" s="62">
        <v>0.56313453623365817</v>
      </c>
      <c r="H3383" s="62">
        <v>0.37376020524198594</v>
      </c>
      <c r="I3383" s="62">
        <v>0.15793562488963464</v>
      </c>
      <c r="J3383" s="62">
        <v>0.96077017293867162</v>
      </c>
      <c r="K3383" s="62"/>
      <c r="L3383" s="65">
        <f t="shared" si="478"/>
        <v>9.5941981745790827E-2</v>
      </c>
      <c r="M3383" s="65">
        <f t="shared" si="479"/>
        <v>0.18442303259066081</v>
      </c>
      <c r="N3383" s="65">
        <f t="shared" si="480"/>
        <v>0.15662813706448045</v>
      </c>
      <c r="O3383" s="65">
        <f t="shared" si="481"/>
        <v>5.5733598971053636E-2</v>
      </c>
      <c r="P3383" s="65">
        <f t="shared" si="482"/>
        <v>0.13896818993331328</v>
      </c>
      <c r="Q3383" s="65">
        <f t="shared" si="483"/>
        <v>9.2235115855211852E-2</v>
      </c>
      <c r="R3383" s="65">
        <f t="shared" si="484"/>
        <v>3.8974750267833869E-2</v>
      </c>
      <c r="S3383" s="65">
        <f t="shared" si="485"/>
        <v>0.2370951935716554</v>
      </c>
      <c r="T3383" s="66">
        <f>(L3383*'Football Field'!$F$4)+(M3383*'Football Field'!$F$5)+(N3383*'Football Field'!$F$6)+(O3383*'Football Field'!$F$7)+(P3383*'Football Field'!$F$8)+(Q3383*'Football Field'!$F$9)+(R3383*'Football Field'!$F$10)+(S3383*'Football Field'!$F$11)</f>
        <v>130061756.12678359</v>
      </c>
    </row>
    <row r="3384" spans="2:20" x14ac:dyDescent="0.3">
      <c r="B3384" s="62">
        <f t="shared" si="477"/>
        <v>3357</v>
      </c>
      <c r="C3384" s="62">
        <v>0.99936895410040671</v>
      </c>
      <c r="D3384" s="62">
        <v>0.46123186746736655</v>
      </c>
      <c r="E3384" s="62">
        <v>0.34142614605055543</v>
      </c>
      <c r="F3384" s="62">
        <v>0.60042336017079811</v>
      </c>
      <c r="G3384" s="62">
        <v>0.35080761074759303</v>
      </c>
      <c r="H3384" s="62">
        <v>0.44329487980825366</v>
      </c>
      <c r="I3384" s="62">
        <v>0.44532192413484151</v>
      </c>
      <c r="J3384" s="62">
        <v>0.90948043571300685</v>
      </c>
      <c r="K3384" s="62"/>
      <c r="L3384" s="65">
        <f t="shared" si="478"/>
        <v>0.21957612952044317</v>
      </c>
      <c r="M3384" s="65">
        <f t="shared" si="479"/>
        <v>0.10133945811948367</v>
      </c>
      <c r="N3384" s="65">
        <f t="shared" si="480"/>
        <v>7.5016370439830934E-2</v>
      </c>
      <c r="O3384" s="65">
        <f t="shared" si="481"/>
        <v>0.13192188626535725</v>
      </c>
      <c r="P3384" s="65">
        <f t="shared" si="482"/>
        <v>7.7077616888358527E-2</v>
      </c>
      <c r="Q3384" s="65">
        <f t="shared" si="483"/>
        <v>9.739843682871395E-2</v>
      </c>
      <c r="R3384" s="65">
        <f t="shared" si="484"/>
        <v>9.7843808426232901E-2</v>
      </c>
      <c r="S3384" s="65">
        <f t="shared" si="485"/>
        <v>0.19982629351157971</v>
      </c>
      <c r="T3384" s="66">
        <f>(L3384*'Football Field'!$F$4)+(M3384*'Football Field'!$F$5)+(N3384*'Football Field'!$F$6)+(O3384*'Football Field'!$F$7)+(P3384*'Football Field'!$F$8)+(Q3384*'Football Field'!$F$9)+(R3384*'Football Field'!$F$10)+(S3384*'Football Field'!$F$11)</f>
        <v>130946614.94739446</v>
      </c>
    </row>
    <row r="3385" spans="2:20" x14ac:dyDescent="0.3">
      <c r="B3385" s="62">
        <f t="shared" si="477"/>
        <v>3358</v>
      </c>
      <c r="C3385" s="62">
        <v>0.93768793987063737</v>
      </c>
      <c r="D3385" s="62">
        <v>0.73240073301309228</v>
      </c>
      <c r="E3385" s="62">
        <v>0.18590894869258645</v>
      </c>
      <c r="F3385" s="62">
        <v>0.1266349760497717</v>
      </c>
      <c r="G3385" s="62">
        <v>0.80809841486337075</v>
      </c>
      <c r="H3385" s="62">
        <v>0.20753810080785529</v>
      </c>
      <c r="I3385" s="62">
        <v>0.53423886314941227</v>
      </c>
      <c r="J3385" s="62">
        <v>0.33101269301372305</v>
      </c>
      <c r="K3385" s="62"/>
      <c r="L3385" s="65">
        <f t="shared" si="478"/>
        <v>0.24270296967288851</v>
      </c>
      <c r="M3385" s="65">
        <f t="shared" si="479"/>
        <v>0.18956821916404396</v>
      </c>
      <c r="N3385" s="65">
        <f t="shared" si="480"/>
        <v>4.8119051144755266E-2</v>
      </c>
      <c r="O3385" s="65">
        <f t="shared" si="481"/>
        <v>3.277709293773666E-2</v>
      </c>
      <c r="P3385" s="65">
        <f t="shared" si="482"/>
        <v>0.20916114704680067</v>
      </c>
      <c r="Q3385" s="65">
        <f t="shared" si="483"/>
        <v>5.3717352271041047E-2</v>
      </c>
      <c r="R3385" s="65">
        <f t="shared" si="484"/>
        <v>0.13827772874941552</v>
      </c>
      <c r="S3385" s="65">
        <f t="shared" si="485"/>
        <v>8.5676439013318353E-2</v>
      </c>
      <c r="T3385" s="66">
        <f>(L3385*'Football Field'!$F$4)+(M3385*'Football Field'!$F$5)+(N3385*'Football Field'!$F$6)+(O3385*'Football Field'!$F$7)+(P3385*'Football Field'!$F$8)+(Q3385*'Football Field'!$F$9)+(R3385*'Football Field'!$F$10)+(S3385*'Football Field'!$F$11)</f>
        <v>144702746.45751572</v>
      </c>
    </row>
    <row r="3386" spans="2:20" x14ac:dyDescent="0.3">
      <c r="B3386" s="62">
        <f t="shared" si="477"/>
        <v>3359</v>
      </c>
      <c r="C3386" s="62">
        <v>0.90436433545488404</v>
      </c>
      <c r="D3386" s="62">
        <v>0.43675213621798537</v>
      </c>
      <c r="E3386" s="62">
        <v>0.7740855949263481</v>
      </c>
      <c r="F3386" s="62">
        <v>0.14266021610531454</v>
      </c>
      <c r="G3386" s="62">
        <v>0.37418387482394821</v>
      </c>
      <c r="H3386" s="62">
        <v>0.99218823750728324</v>
      </c>
      <c r="I3386" s="62">
        <v>0.27619117164816176</v>
      </c>
      <c r="J3386" s="62">
        <v>0.42308186981000229</v>
      </c>
      <c r="K3386" s="62"/>
      <c r="L3386" s="65">
        <f t="shared" si="478"/>
        <v>0.20917376660933015</v>
      </c>
      <c r="M3386" s="65">
        <f t="shared" si="479"/>
        <v>0.10101801433980229</v>
      </c>
      <c r="N3386" s="65">
        <f t="shared" si="480"/>
        <v>0.17904111564431105</v>
      </c>
      <c r="O3386" s="65">
        <f t="shared" si="481"/>
        <v>3.2996408171094151E-2</v>
      </c>
      <c r="P3386" s="65">
        <f t="shared" si="482"/>
        <v>8.6546370121982741E-2</v>
      </c>
      <c r="Q3386" s="65">
        <f t="shared" si="483"/>
        <v>0.22948688121417479</v>
      </c>
      <c r="R3386" s="65">
        <f t="shared" si="484"/>
        <v>6.3881275955924841E-2</v>
      </c>
      <c r="S3386" s="65">
        <f t="shared" si="485"/>
        <v>9.7856167943380049E-2</v>
      </c>
      <c r="T3386" s="66">
        <f>(L3386*'Football Field'!$F$4)+(M3386*'Football Field'!$F$5)+(N3386*'Football Field'!$F$6)+(O3386*'Football Field'!$F$7)+(P3386*'Football Field'!$F$8)+(Q3386*'Football Field'!$F$9)+(R3386*'Football Field'!$F$10)+(S3386*'Football Field'!$F$11)</f>
        <v>128287827.06308404</v>
      </c>
    </row>
    <row r="3387" spans="2:20" x14ac:dyDescent="0.3">
      <c r="B3387" s="62">
        <f t="shared" si="477"/>
        <v>3360</v>
      </c>
      <c r="C3387" s="62">
        <v>0.28711855024663924</v>
      </c>
      <c r="D3387" s="62">
        <v>0.58916350013994045</v>
      </c>
      <c r="E3387" s="62">
        <v>0.68795236667050508</v>
      </c>
      <c r="F3387" s="62">
        <v>0.81122447347696092</v>
      </c>
      <c r="G3387" s="62">
        <v>0.10940341256432318</v>
      </c>
      <c r="H3387" s="62">
        <v>0.45926298370952923</v>
      </c>
      <c r="I3387" s="62">
        <v>0.32191109571586274</v>
      </c>
      <c r="J3387" s="62">
        <v>0.76460690878447801</v>
      </c>
      <c r="K3387" s="62"/>
      <c r="L3387" s="65">
        <f t="shared" si="478"/>
        <v>7.1233927067122879E-2</v>
      </c>
      <c r="M3387" s="65">
        <f t="shared" si="479"/>
        <v>0.14617108425606021</v>
      </c>
      <c r="N3387" s="65">
        <f t="shared" si="480"/>
        <v>0.17068053830365476</v>
      </c>
      <c r="O3387" s="65">
        <f t="shared" si="481"/>
        <v>0.201264268467096</v>
      </c>
      <c r="P3387" s="65">
        <f t="shared" si="482"/>
        <v>2.7142916070058323E-2</v>
      </c>
      <c r="Q3387" s="65">
        <f t="shared" si="483"/>
        <v>0.11394284994156968</v>
      </c>
      <c r="R3387" s="65">
        <f t="shared" si="484"/>
        <v>7.9865935149865119E-2</v>
      </c>
      <c r="S3387" s="65">
        <f t="shared" si="485"/>
        <v>0.18969848074457291</v>
      </c>
      <c r="T3387" s="66">
        <f>(L3387*'Football Field'!$F$4)+(M3387*'Football Field'!$F$5)+(N3387*'Football Field'!$F$6)+(O3387*'Football Field'!$F$7)+(P3387*'Football Field'!$F$8)+(Q3387*'Football Field'!$F$9)+(R3387*'Football Field'!$F$10)+(S3387*'Football Field'!$F$11)</f>
        <v>127844898.74875088</v>
      </c>
    </row>
    <row r="3388" spans="2:20" x14ac:dyDescent="0.3">
      <c r="B3388" s="62">
        <f t="shared" si="477"/>
        <v>3361</v>
      </c>
      <c r="C3388" s="62">
        <v>0.46781625651103398</v>
      </c>
      <c r="D3388" s="62">
        <v>0.33175886252268461</v>
      </c>
      <c r="E3388" s="62">
        <v>0.32079185370033969</v>
      </c>
      <c r="F3388" s="62">
        <v>0.30750910305729473</v>
      </c>
      <c r="G3388" s="62">
        <v>0.30550742006396914</v>
      </c>
      <c r="H3388" s="62">
        <v>0.73556220150811469</v>
      </c>
      <c r="I3388" s="62">
        <v>0.21393976791697311</v>
      </c>
      <c r="J3388" s="62">
        <v>0.70852054050710156</v>
      </c>
      <c r="K3388" s="62"/>
      <c r="L3388" s="65">
        <f t="shared" si="478"/>
        <v>0.13794168427864281</v>
      </c>
      <c r="M3388" s="65">
        <f t="shared" si="479"/>
        <v>9.7823398896071584E-2</v>
      </c>
      <c r="N3388" s="65">
        <f t="shared" si="480"/>
        <v>9.4589634255792754E-2</v>
      </c>
      <c r="O3388" s="65">
        <f t="shared" si="481"/>
        <v>9.0673043136835704E-2</v>
      </c>
      <c r="P3388" s="65">
        <f t="shared" si="482"/>
        <v>9.0082820972367736E-2</v>
      </c>
      <c r="Q3388" s="65">
        <f t="shared" si="483"/>
        <v>0.21689004508833828</v>
      </c>
      <c r="R3388" s="65">
        <f t="shared" si="484"/>
        <v>6.3082912382616541E-2</v>
      </c>
      <c r="S3388" s="65">
        <f t="shared" si="485"/>
        <v>0.20891646098933453</v>
      </c>
      <c r="T3388" s="66">
        <f>(L3388*'Football Field'!$F$4)+(M3388*'Football Field'!$F$5)+(N3388*'Football Field'!$F$6)+(O3388*'Football Field'!$F$7)+(P3388*'Football Field'!$F$8)+(Q3388*'Football Field'!$F$9)+(R3388*'Football Field'!$F$10)+(S3388*'Football Field'!$F$11)</f>
        <v>127879833.28419825</v>
      </c>
    </row>
    <row r="3389" spans="2:20" x14ac:dyDescent="0.3">
      <c r="B3389" s="62">
        <f t="shared" si="477"/>
        <v>3362</v>
      </c>
      <c r="C3389" s="62">
        <v>0.614008136904728</v>
      </c>
      <c r="D3389" s="62">
        <v>0.79836354273517418</v>
      </c>
      <c r="E3389" s="62">
        <v>0.25025274663732611</v>
      </c>
      <c r="F3389" s="62">
        <v>0.74664849411811141</v>
      </c>
      <c r="G3389" s="62">
        <v>0.26389263385517303</v>
      </c>
      <c r="H3389" s="62">
        <v>0.71928075016706572</v>
      </c>
      <c r="I3389" s="62">
        <v>0.79433305114637298</v>
      </c>
      <c r="J3389" s="62">
        <v>0.11581514603587095</v>
      </c>
      <c r="K3389" s="62"/>
      <c r="L3389" s="65">
        <f t="shared" si="478"/>
        <v>0.14270648481431913</v>
      </c>
      <c r="M3389" s="65">
        <f t="shared" si="479"/>
        <v>0.18555398200744244</v>
      </c>
      <c r="N3389" s="65">
        <f t="shared" si="480"/>
        <v>5.816321908659422E-2</v>
      </c>
      <c r="O3389" s="65">
        <f t="shared" si="481"/>
        <v>0.17353447875241024</v>
      </c>
      <c r="P3389" s="65">
        <f t="shared" si="482"/>
        <v>6.133337309780193E-2</v>
      </c>
      <c r="Q3389" s="65">
        <f t="shared" si="483"/>
        <v>0.16717372503953545</v>
      </c>
      <c r="R3389" s="65">
        <f t="shared" si="484"/>
        <v>0.1846172235963715</v>
      </c>
      <c r="S3389" s="65">
        <f t="shared" si="485"/>
        <v>2.6917513605525158E-2</v>
      </c>
      <c r="T3389" s="66">
        <f>(L3389*'Football Field'!$F$4)+(M3389*'Football Field'!$F$5)+(N3389*'Football Field'!$F$6)+(O3389*'Football Field'!$F$7)+(P3389*'Football Field'!$F$8)+(Q3389*'Football Field'!$F$9)+(R3389*'Football Field'!$F$10)+(S3389*'Football Field'!$F$11)</f>
        <v>140315046.34799543</v>
      </c>
    </row>
    <row r="3390" spans="2:20" x14ac:dyDescent="0.3">
      <c r="B3390" s="62">
        <f t="shared" si="477"/>
        <v>3363</v>
      </c>
      <c r="C3390" s="62">
        <v>0.35892976143062993</v>
      </c>
      <c r="D3390" s="62">
        <v>0.28233397956979112</v>
      </c>
      <c r="E3390" s="62">
        <v>0.61616508397503522</v>
      </c>
      <c r="F3390" s="62">
        <v>0.37818798728683389</v>
      </c>
      <c r="G3390" s="62">
        <v>0.64530024932838592</v>
      </c>
      <c r="H3390" s="62">
        <v>0.40609827430017786</v>
      </c>
      <c r="I3390" s="62">
        <v>0.46331572517672259</v>
      </c>
      <c r="J3390" s="62">
        <v>0.54400355601974104</v>
      </c>
      <c r="K3390" s="62"/>
      <c r="L3390" s="65">
        <f t="shared" si="478"/>
        <v>9.7156808636250952E-2</v>
      </c>
      <c r="M3390" s="65">
        <f t="shared" si="479"/>
        <v>7.6423499448024693E-2</v>
      </c>
      <c r="N3390" s="65">
        <f t="shared" si="480"/>
        <v>0.16678648466901227</v>
      </c>
      <c r="O3390" s="65">
        <f t="shared" si="481"/>
        <v>0.10236971646737414</v>
      </c>
      <c r="P3390" s="65">
        <f t="shared" si="482"/>
        <v>0.17467292928574854</v>
      </c>
      <c r="Q3390" s="65">
        <f t="shared" si="483"/>
        <v>0.10992460521087107</v>
      </c>
      <c r="R3390" s="65">
        <f t="shared" si="484"/>
        <v>0.12541249594277668</v>
      </c>
      <c r="S3390" s="65">
        <f t="shared" si="485"/>
        <v>0.14725346033994172</v>
      </c>
      <c r="T3390" s="66">
        <f>(L3390*'Football Field'!$F$4)+(M3390*'Football Field'!$F$5)+(N3390*'Football Field'!$F$6)+(O3390*'Football Field'!$F$7)+(P3390*'Football Field'!$F$8)+(Q3390*'Football Field'!$F$9)+(R3390*'Football Field'!$F$10)+(S3390*'Football Field'!$F$11)</f>
        <v>145227259.20219201</v>
      </c>
    </row>
    <row r="3391" spans="2:20" x14ac:dyDescent="0.3">
      <c r="B3391" s="62">
        <f t="shared" si="477"/>
        <v>3364</v>
      </c>
      <c r="C3391" s="62">
        <v>0.15481054356754254</v>
      </c>
      <c r="D3391" s="62">
        <v>0.38536176706587844</v>
      </c>
      <c r="E3391" s="62">
        <v>0.94441062395156827</v>
      </c>
      <c r="F3391" s="62">
        <v>0.68632682035600368</v>
      </c>
      <c r="G3391" s="62">
        <v>0.82097518391191404</v>
      </c>
      <c r="H3391" s="62">
        <v>0.22220157845432253</v>
      </c>
      <c r="I3391" s="62">
        <v>0.28964298549970979</v>
      </c>
      <c r="J3391" s="62">
        <v>0.48239452409691241</v>
      </c>
      <c r="K3391" s="62"/>
      <c r="L3391" s="65">
        <f t="shared" si="478"/>
        <v>3.8837362440974715E-2</v>
      </c>
      <c r="M3391" s="65">
        <f t="shared" si="479"/>
        <v>9.6675809499385076E-2</v>
      </c>
      <c r="N3391" s="65">
        <f t="shared" si="480"/>
        <v>0.23692454564318258</v>
      </c>
      <c r="O3391" s="65">
        <f t="shared" si="481"/>
        <v>0.17217899285715288</v>
      </c>
      <c r="P3391" s="65">
        <f t="shared" si="482"/>
        <v>0.20595826380986731</v>
      </c>
      <c r="Q3391" s="65">
        <f t="shared" si="483"/>
        <v>5.574376937461064E-2</v>
      </c>
      <c r="R3391" s="65">
        <f t="shared" si="484"/>
        <v>7.2662813185139313E-2</v>
      </c>
      <c r="S3391" s="65">
        <f t="shared" si="485"/>
        <v>0.12101844318968757</v>
      </c>
      <c r="T3391" s="66">
        <f>(L3391*'Football Field'!$F$4)+(M3391*'Football Field'!$F$5)+(N3391*'Football Field'!$F$6)+(O3391*'Football Field'!$F$7)+(P3391*'Football Field'!$F$8)+(Q3391*'Football Field'!$F$9)+(R3391*'Football Field'!$F$10)+(S3391*'Football Field'!$F$11)</f>
        <v>142815192.0347957</v>
      </c>
    </row>
    <row r="3392" spans="2:20" x14ac:dyDescent="0.3">
      <c r="B3392" s="62">
        <f t="shared" si="477"/>
        <v>3365</v>
      </c>
      <c r="C3392" s="62">
        <v>0.95871997019843569</v>
      </c>
      <c r="D3392" s="62">
        <v>0.87422494731241762</v>
      </c>
      <c r="E3392" s="62">
        <v>0.62591353151258855</v>
      </c>
      <c r="F3392" s="62">
        <v>0.13461001737060352</v>
      </c>
      <c r="G3392" s="62">
        <v>0.78872502109836118</v>
      </c>
      <c r="H3392" s="62">
        <v>0.67043170721890899</v>
      </c>
      <c r="I3392" s="62">
        <v>0.62252757213956977</v>
      </c>
      <c r="J3392" s="62">
        <v>8.8224718347423292E-2</v>
      </c>
      <c r="K3392" s="62"/>
      <c r="L3392" s="65">
        <f t="shared" si="478"/>
        <v>0.2012689469137301</v>
      </c>
      <c r="M3392" s="65">
        <f t="shared" si="479"/>
        <v>0.18353047811746581</v>
      </c>
      <c r="N3392" s="65">
        <f t="shared" si="480"/>
        <v>0.13140120291905241</v>
      </c>
      <c r="O3392" s="65">
        <f t="shared" si="481"/>
        <v>2.825936382092116E-2</v>
      </c>
      <c r="P3392" s="65">
        <f t="shared" si="482"/>
        <v>0.16558104486768907</v>
      </c>
      <c r="Q3392" s="65">
        <f t="shared" si="483"/>
        <v>0.14074712938502237</v>
      </c>
      <c r="R3392" s="65">
        <f t="shared" si="484"/>
        <v>0.13069037129096073</v>
      </c>
      <c r="S3392" s="65">
        <f t="shared" si="485"/>
        <v>1.8521462685158221E-2</v>
      </c>
      <c r="T3392" s="66">
        <f>(L3392*'Football Field'!$F$4)+(M3392*'Football Field'!$F$5)+(N3392*'Football Field'!$F$6)+(O3392*'Football Field'!$F$7)+(P3392*'Football Field'!$F$8)+(Q3392*'Football Field'!$F$9)+(R3392*'Football Field'!$F$10)+(S3392*'Football Field'!$F$11)</f>
        <v>141921308.88119218</v>
      </c>
    </row>
    <row r="3393" spans="2:20" x14ac:dyDescent="0.3">
      <c r="B3393" s="62">
        <f t="shared" si="477"/>
        <v>3366</v>
      </c>
      <c r="C3393" s="62">
        <v>0.43212740956204443</v>
      </c>
      <c r="D3393" s="62">
        <v>0.55468027226322036</v>
      </c>
      <c r="E3393" s="62">
        <v>0.67717104233831316</v>
      </c>
      <c r="F3393" s="62">
        <v>4.7627069063210126E-2</v>
      </c>
      <c r="G3393" s="62">
        <v>0.36238531213613567</v>
      </c>
      <c r="H3393" s="62">
        <v>0.40136977732284262</v>
      </c>
      <c r="I3393" s="62">
        <v>0.59246230998023797</v>
      </c>
      <c r="J3393" s="62">
        <v>0.50872109319774761</v>
      </c>
      <c r="K3393" s="62"/>
      <c r="L3393" s="65">
        <f t="shared" si="478"/>
        <v>0.12082260836808949</v>
      </c>
      <c r="M3393" s="65">
        <f t="shared" si="479"/>
        <v>0.15508832770660422</v>
      </c>
      <c r="N3393" s="65">
        <f t="shared" si="480"/>
        <v>0.1893366859778092</v>
      </c>
      <c r="O3393" s="65">
        <f t="shared" si="481"/>
        <v>1.3316504775700816E-2</v>
      </c>
      <c r="P3393" s="65">
        <f t="shared" si="482"/>
        <v>0.10132275268293453</v>
      </c>
      <c r="Q3393" s="65">
        <f t="shared" si="483"/>
        <v>0.11222278972170197</v>
      </c>
      <c r="R3393" s="65">
        <f t="shared" si="484"/>
        <v>0.16565216662406168</v>
      </c>
      <c r="S3393" s="65">
        <f t="shared" si="485"/>
        <v>0.14223816414309801</v>
      </c>
      <c r="T3393" s="66">
        <f>(L3393*'Football Field'!$F$4)+(M3393*'Football Field'!$F$5)+(N3393*'Football Field'!$F$6)+(O3393*'Football Field'!$F$7)+(P3393*'Football Field'!$F$8)+(Q3393*'Football Field'!$F$9)+(R3393*'Football Field'!$F$10)+(S3393*'Football Field'!$F$11)</f>
        <v>144352117.99116069</v>
      </c>
    </row>
    <row r="3394" spans="2:20" x14ac:dyDescent="0.3">
      <c r="B3394" s="62">
        <f t="shared" si="477"/>
        <v>3367</v>
      </c>
      <c r="C3394" s="62">
        <v>0.79857959626874897</v>
      </c>
      <c r="D3394" s="62">
        <v>0.93866234080055</v>
      </c>
      <c r="E3394" s="62">
        <v>0.75446790455557355</v>
      </c>
      <c r="F3394" s="62">
        <v>0.54770208761854045</v>
      </c>
      <c r="G3394" s="62">
        <v>7.516958210855107E-2</v>
      </c>
      <c r="H3394" s="62">
        <v>0.69273904062576719</v>
      </c>
      <c r="I3394" s="62">
        <v>0.57524251722118414</v>
      </c>
      <c r="J3394" s="62">
        <v>0.83317148312172751</v>
      </c>
      <c r="K3394" s="62"/>
      <c r="L3394" s="65">
        <f t="shared" si="478"/>
        <v>0.15310970837529222</v>
      </c>
      <c r="M3394" s="65">
        <f t="shared" si="479"/>
        <v>0.17996742958916687</v>
      </c>
      <c r="N3394" s="65">
        <f t="shared" si="480"/>
        <v>0.14465228185738235</v>
      </c>
      <c r="O3394" s="65">
        <f t="shared" si="481"/>
        <v>0.10500957863640716</v>
      </c>
      <c r="P3394" s="65">
        <f t="shared" si="482"/>
        <v>1.4412079708908072E-2</v>
      </c>
      <c r="Q3394" s="65">
        <f t="shared" si="483"/>
        <v>0.13281715809665698</v>
      </c>
      <c r="R3394" s="65">
        <f t="shared" si="484"/>
        <v>0.11028983769222704</v>
      </c>
      <c r="S3394" s="65">
        <f t="shared" si="485"/>
        <v>0.15974192604395934</v>
      </c>
      <c r="T3394" s="66">
        <f>(L3394*'Football Field'!$F$4)+(M3394*'Football Field'!$F$5)+(N3394*'Football Field'!$F$6)+(O3394*'Football Field'!$F$7)+(P3394*'Football Field'!$F$8)+(Q3394*'Football Field'!$F$9)+(R3394*'Football Field'!$F$10)+(S3394*'Football Field'!$F$11)</f>
        <v>128924924.60095373</v>
      </c>
    </row>
    <row r="3395" spans="2:20" x14ac:dyDescent="0.3">
      <c r="B3395" s="62">
        <f t="shared" si="477"/>
        <v>3368</v>
      </c>
      <c r="C3395" s="62">
        <v>0.85849805427570702</v>
      </c>
      <c r="D3395" s="62">
        <v>0.57936027841755844</v>
      </c>
      <c r="E3395" s="62">
        <v>0.71646811544062783</v>
      </c>
      <c r="F3395" s="62">
        <v>0.12519262956308341</v>
      </c>
      <c r="G3395" s="62">
        <v>0.34985800278155066</v>
      </c>
      <c r="H3395" s="62">
        <v>0.5079124177065516</v>
      </c>
      <c r="I3395" s="62">
        <v>0.67545494861530886</v>
      </c>
      <c r="J3395" s="62">
        <v>0.5482257729585136</v>
      </c>
      <c r="K3395" s="62"/>
      <c r="L3395" s="65">
        <f t="shared" si="478"/>
        <v>0.19685941683022309</v>
      </c>
      <c r="M3395" s="65">
        <f t="shared" si="479"/>
        <v>0.13285123475335009</v>
      </c>
      <c r="N3395" s="65">
        <f t="shared" si="480"/>
        <v>0.16429099015499313</v>
      </c>
      <c r="O3395" s="65">
        <f t="shared" si="481"/>
        <v>2.8707517651887282E-2</v>
      </c>
      <c r="P3395" s="65">
        <f t="shared" si="482"/>
        <v>8.0224808964848376E-2</v>
      </c>
      <c r="Q3395" s="65">
        <f t="shared" si="483"/>
        <v>0.11646775651098848</v>
      </c>
      <c r="R3395" s="65">
        <f t="shared" si="484"/>
        <v>0.15488639329728141</v>
      </c>
      <c r="S3395" s="65">
        <f t="shared" si="485"/>
        <v>0.12571188183642829</v>
      </c>
      <c r="T3395" s="66">
        <f>(L3395*'Football Field'!$F$4)+(M3395*'Football Field'!$F$5)+(N3395*'Football Field'!$F$6)+(O3395*'Football Field'!$F$7)+(P3395*'Football Field'!$F$8)+(Q3395*'Football Field'!$F$9)+(R3395*'Football Field'!$F$10)+(S3395*'Football Field'!$F$11)</f>
        <v>140159368.28910142</v>
      </c>
    </row>
    <row r="3396" spans="2:20" x14ac:dyDescent="0.3">
      <c r="B3396" s="62">
        <f t="shared" si="477"/>
        <v>3369</v>
      </c>
      <c r="C3396" s="62">
        <v>8.1079673045986289E-2</v>
      </c>
      <c r="D3396" s="62">
        <v>0.65914868398652571</v>
      </c>
      <c r="E3396" s="62">
        <v>0.43226925063800981</v>
      </c>
      <c r="F3396" s="62">
        <v>0.69474288639438986</v>
      </c>
      <c r="G3396" s="62">
        <v>0.11324995089547796</v>
      </c>
      <c r="H3396" s="62">
        <v>0.88549554647691153</v>
      </c>
      <c r="I3396" s="62">
        <v>0.7548709691486728</v>
      </c>
      <c r="J3396" s="62">
        <v>0.58828033322773132</v>
      </c>
      <c r="K3396" s="62"/>
      <c r="L3396" s="65">
        <f t="shared" si="478"/>
        <v>1.9262776998305926E-2</v>
      </c>
      <c r="M3396" s="65">
        <f t="shared" si="479"/>
        <v>0.15659947347293618</v>
      </c>
      <c r="N3396" s="65">
        <f t="shared" si="480"/>
        <v>0.10269782629170325</v>
      </c>
      <c r="O3396" s="65">
        <f t="shared" si="481"/>
        <v>0.16505588625381126</v>
      </c>
      <c r="P3396" s="65">
        <f t="shared" si="482"/>
        <v>2.6905739345191897E-2</v>
      </c>
      <c r="Q3396" s="65">
        <f t="shared" si="483"/>
        <v>0.21037459333492181</v>
      </c>
      <c r="R3396" s="65">
        <f t="shared" si="484"/>
        <v>0.17934101846906472</v>
      </c>
      <c r="S3396" s="65">
        <f t="shared" si="485"/>
        <v>0.13976268583406498</v>
      </c>
      <c r="T3396" s="66">
        <f>(L3396*'Football Field'!$F$4)+(M3396*'Football Field'!$F$5)+(N3396*'Football Field'!$F$6)+(O3396*'Football Field'!$F$7)+(P3396*'Football Field'!$F$8)+(Q3396*'Football Field'!$F$9)+(R3396*'Football Field'!$F$10)+(S3396*'Football Field'!$F$11)</f>
        <v>139424988.62461036</v>
      </c>
    </row>
    <row r="3397" spans="2:20" x14ac:dyDescent="0.3">
      <c r="B3397" s="62">
        <f t="shared" si="477"/>
        <v>3370</v>
      </c>
      <c r="C3397" s="62">
        <v>0.42154655747969849</v>
      </c>
      <c r="D3397" s="62">
        <v>0.67557237498291156</v>
      </c>
      <c r="E3397" s="62">
        <v>0.65336674612694623</v>
      </c>
      <c r="F3397" s="62">
        <v>0.27735807661474521</v>
      </c>
      <c r="G3397" s="62">
        <v>0.91658895595906975</v>
      </c>
      <c r="H3397" s="62">
        <v>0.70204039236313831</v>
      </c>
      <c r="I3397" s="62">
        <v>0.49660215002760733</v>
      </c>
      <c r="J3397" s="62">
        <v>0.96547083976740788</v>
      </c>
      <c r="K3397" s="62"/>
      <c r="L3397" s="65">
        <f t="shared" si="478"/>
        <v>8.2517912098472063E-2</v>
      </c>
      <c r="M3397" s="65">
        <f t="shared" si="479"/>
        <v>0.13224357040961163</v>
      </c>
      <c r="N3397" s="65">
        <f t="shared" si="480"/>
        <v>0.12789680942315501</v>
      </c>
      <c r="O3397" s="65">
        <f t="shared" si="481"/>
        <v>5.4292957633746197E-2</v>
      </c>
      <c r="P3397" s="65">
        <f t="shared" si="482"/>
        <v>0.17942266531711235</v>
      </c>
      <c r="Q3397" s="65">
        <f t="shared" si="483"/>
        <v>0.13742469570372001</v>
      </c>
      <c r="R3397" s="65">
        <f t="shared" si="484"/>
        <v>9.7210075226065271E-2</v>
      </c>
      <c r="S3397" s="65">
        <f t="shared" si="485"/>
        <v>0.18899131418811735</v>
      </c>
      <c r="T3397" s="66">
        <f>(L3397*'Football Field'!$F$4)+(M3397*'Football Field'!$F$5)+(N3397*'Football Field'!$F$6)+(O3397*'Football Field'!$F$7)+(P3397*'Football Field'!$F$8)+(Q3397*'Football Field'!$F$9)+(R3397*'Football Field'!$F$10)+(S3397*'Football Field'!$F$11)</f>
        <v>140557690.30429175</v>
      </c>
    </row>
    <row r="3398" spans="2:20" x14ac:dyDescent="0.3">
      <c r="B3398" s="62">
        <f t="shared" si="477"/>
        <v>3371</v>
      </c>
      <c r="C3398" s="62">
        <v>0.96827286815933322</v>
      </c>
      <c r="D3398" s="62">
        <v>0.95083998508078138</v>
      </c>
      <c r="E3398" s="62">
        <v>0.10502291015462628</v>
      </c>
      <c r="F3398" s="62">
        <v>0.75496072344688392</v>
      </c>
      <c r="G3398" s="62">
        <v>0.49244036670031088</v>
      </c>
      <c r="H3398" s="62">
        <v>0.29952668735810661</v>
      </c>
      <c r="I3398" s="62">
        <v>0.39720798210338837</v>
      </c>
      <c r="J3398" s="62">
        <v>0.59100804986673661</v>
      </c>
      <c r="K3398" s="62"/>
      <c r="L3398" s="65">
        <f t="shared" si="478"/>
        <v>0.21237409390751269</v>
      </c>
      <c r="M3398" s="65">
        <f t="shared" si="479"/>
        <v>0.20855048914717167</v>
      </c>
      <c r="N3398" s="65">
        <f t="shared" si="480"/>
        <v>2.3034979205829229E-2</v>
      </c>
      <c r="O3398" s="65">
        <f t="shared" si="481"/>
        <v>0.1655877230997746</v>
      </c>
      <c r="P3398" s="65">
        <f t="shared" si="482"/>
        <v>0.10800837255748912</v>
      </c>
      <c r="Q3398" s="65">
        <f t="shared" si="483"/>
        <v>6.5696056267404532E-2</v>
      </c>
      <c r="R3398" s="65">
        <f t="shared" si="484"/>
        <v>8.7120777691931967E-2</v>
      </c>
      <c r="S3398" s="65">
        <f t="shared" si="485"/>
        <v>0.12962750812288618</v>
      </c>
      <c r="T3398" s="66">
        <f>(L3398*'Football Field'!$F$4)+(M3398*'Football Field'!$F$5)+(N3398*'Football Field'!$F$6)+(O3398*'Football Field'!$F$7)+(P3398*'Football Field'!$F$8)+(Q3398*'Football Field'!$F$9)+(R3398*'Football Field'!$F$10)+(S3398*'Football Field'!$F$11)</f>
        <v>130021617.73589264</v>
      </c>
    </row>
    <row r="3399" spans="2:20" x14ac:dyDescent="0.3">
      <c r="B3399" s="62">
        <f t="shared" si="477"/>
        <v>3372</v>
      </c>
      <c r="C3399" s="62">
        <v>0.12767875774101178</v>
      </c>
      <c r="D3399" s="62">
        <v>0.18443918981237539</v>
      </c>
      <c r="E3399" s="62">
        <v>0.91221550375381999</v>
      </c>
      <c r="F3399" s="62">
        <v>0.16027395258340382</v>
      </c>
      <c r="G3399" s="62">
        <v>0.22221558328207969</v>
      </c>
      <c r="H3399" s="62">
        <v>0.58674598675312684</v>
      </c>
      <c r="I3399" s="62">
        <v>0.75569195517872267</v>
      </c>
      <c r="J3399" s="62">
        <v>0.18223460431403971</v>
      </c>
      <c r="K3399" s="62"/>
      <c r="L3399" s="65">
        <f t="shared" si="478"/>
        <v>4.0772454049017234E-2</v>
      </c>
      <c r="M3399" s="65">
        <f t="shared" si="479"/>
        <v>5.8898116840367144E-2</v>
      </c>
      <c r="N3399" s="65">
        <f t="shared" si="480"/>
        <v>0.29130346635301618</v>
      </c>
      <c r="O3399" s="65">
        <f t="shared" si="481"/>
        <v>5.1181280916098415E-2</v>
      </c>
      <c r="P3399" s="65">
        <f t="shared" si="482"/>
        <v>7.096148818053466E-2</v>
      </c>
      <c r="Q3399" s="65">
        <f t="shared" si="483"/>
        <v>0.18736925551753539</v>
      </c>
      <c r="R3399" s="65">
        <f t="shared" si="484"/>
        <v>0.24131982534037064</v>
      </c>
      <c r="S3399" s="65">
        <f t="shared" si="485"/>
        <v>5.819411280306009E-2</v>
      </c>
      <c r="T3399" s="66">
        <f>(L3399*'Football Field'!$F$4)+(M3399*'Football Field'!$F$5)+(N3399*'Football Field'!$F$6)+(O3399*'Football Field'!$F$7)+(P3399*'Football Field'!$F$8)+(Q3399*'Football Field'!$F$9)+(R3399*'Football Field'!$F$10)+(S3399*'Football Field'!$F$11)</f>
        <v>155343704.5108009</v>
      </c>
    </row>
    <row r="3400" spans="2:20" x14ac:dyDescent="0.3">
      <c r="B3400" s="62">
        <f t="shared" si="477"/>
        <v>3373</v>
      </c>
      <c r="C3400" s="62">
        <v>0.77776723199394826</v>
      </c>
      <c r="D3400" s="62">
        <v>0.27098366827309728</v>
      </c>
      <c r="E3400" s="62">
        <v>0.23493450536242111</v>
      </c>
      <c r="F3400" s="62">
        <v>3.5019393029137702E-2</v>
      </c>
      <c r="G3400" s="62">
        <v>0.63670145458931116</v>
      </c>
      <c r="H3400" s="62">
        <v>0.72494454572877909</v>
      </c>
      <c r="I3400" s="62">
        <v>0.320266958600948</v>
      </c>
      <c r="J3400" s="62">
        <v>0.91504096116129685</v>
      </c>
      <c r="K3400" s="62"/>
      <c r="L3400" s="65">
        <f t="shared" si="478"/>
        <v>0.19862998485333594</v>
      </c>
      <c r="M3400" s="65">
        <f t="shared" si="479"/>
        <v>6.9205129388898626E-2</v>
      </c>
      <c r="N3400" s="65">
        <f t="shared" si="480"/>
        <v>5.9998718539516424E-2</v>
      </c>
      <c r="O3400" s="65">
        <f t="shared" si="481"/>
        <v>8.9434232001750925E-3</v>
      </c>
      <c r="P3400" s="65">
        <f t="shared" si="482"/>
        <v>0.16260391937179974</v>
      </c>
      <c r="Q3400" s="65">
        <f t="shared" si="483"/>
        <v>0.18513986989199399</v>
      </c>
      <c r="R3400" s="65">
        <f t="shared" si="484"/>
        <v>8.1791336172446577E-2</v>
      </c>
      <c r="S3400" s="65">
        <f t="shared" si="485"/>
        <v>0.23368761858183371</v>
      </c>
      <c r="T3400" s="66">
        <f>(L3400*'Football Field'!$F$4)+(M3400*'Football Field'!$F$5)+(N3400*'Football Field'!$F$6)+(O3400*'Football Field'!$F$7)+(P3400*'Football Field'!$F$8)+(Q3400*'Football Field'!$F$9)+(R3400*'Football Field'!$F$10)+(S3400*'Football Field'!$F$11)</f>
        <v>134928272.79336646</v>
      </c>
    </row>
    <row r="3401" spans="2:20" x14ac:dyDescent="0.3">
      <c r="B3401" s="62">
        <f t="shared" si="477"/>
        <v>3374</v>
      </c>
      <c r="C3401" s="62">
        <v>0.92397609131357339</v>
      </c>
      <c r="D3401" s="62">
        <v>0.52236143914029332</v>
      </c>
      <c r="E3401" s="62">
        <v>0.85918402709405139</v>
      </c>
      <c r="F3401" s="62">
        <v>0.79615222323734425</v>
      </c>
      <c r="G3401" s="62">
        <v>0.20022835553253771</v>
      </c>
      <c r="H3401" s="62">
        <v>0.49729307162581005</v>
      </c>
      <c r="I3401" s="62">
        <v>8.4675499777755014E-2</v>
      </c>
      <c r="J3401" s="62">
        <v>0.93976194740722896</v>
      </c>
      <c r="K3401" s="62"/>
      <c r="L3401" s="65">
        <f t="shared" si="478"/>
        <v>0.19155191893213119</v>
      </c>
      <c r="M3401" s="65">
        <f t="shared" si="479"/>
        <v>0.10829212680300331</v>
      </c>
      <c r="N3401" s="65">
        <f t="shared" si="480"/>
        <v>0.17811970531805477</v>
      </c>
      <c r="O3401" s="65">
        <f t="shared" si="481"/>
        <v>0.16505241591953676</v>
      </c>
      <c r="P3401" s="65">
        <f t="shared" si="482"/>
        <v>4.1509868152926281E-2</v>
      </c>
      <c r="Q3401" s="65">
        <f t="shared" si="483"/>
        <v>0.10309513745767453</v>
      </c>
      <c r="R3401" s="65">
        <f t="shared" si="484"/>
        <v>1.7554301048966926E-2</v>
      </c>
      <c r="S3401" s="65">
        <f t="shared" si="485"/>
        <v>0.19482452636770606</v>
      </c>
      <c r="T3401" s="66">
        <f>(L3401*'Football Field'!$F$4)+(M3401*'Football Field'!$F$5)+(N3401*'Football Field'!$F$6)+(O3401*'Football Field'!$F$7)+(P3401*'Football Field'!$F$8)+(Q3401*'Football Field'!$F$9)+(R3401*'Football Field'!$F$10)+(S3401*'Football Field'!$F$11)</f>
        <v>119893546.79684913</v>
      </c>
    </row>
    <row r="3402" spans="2:20" x14ac:dyDescent="0.3">
      <c r="B3402" s="62">
        <f t="shared" si="477"/>
        <v>3375</v>
      </c>
      <c r="C3402" s="62">
        <v>0.32081599843558051</v>
      </c>
      <c r="D3402" s="62">
        <v>0.49422902633641674</v>
      </c>
      <c r="E3402" s="62">
        <v>0.93002073299253818</v>
      </c>
      <c r="F3402" s="62">
        <v>0.80084645956833422</v>
      </c>
      <c r="G3402" s="62">
        <v>0.71514793368924168</v>
      </c>
      <c r="H3402" s="62">
        <v>0.59312084275400523</v>
      </c>
      <c r="I3402" s="62">
        <v>0.69600502029118616</v>
      </c>
      <c r="J3402" s="62">
        <v>0.48069039896070709</v>
      </c>
      <c r="K3402" s="62"/>
      <c r="L3402" s="65">
        <f t="shared" si="478"/>
        <v>6.3769405586031114E-2</v>
      </c>
      <c r="M3402" s="65">
        <f t="shared" si="479"/>
        <v>9.823915074847718E-2</v>
      </c>
      <c r="N3402" s="65">
        <f t="shared" si="480"/>
        <v>0.18486256799792317</v>
      </c>
      <c r="O3402" s="65">
        <f t="shared" si="481"/>
        <v>0.15918627169899344</v>
      </c>
      <c r="P3402" s="65">
        <f t="shared" si="482"/>
        <v>0.14215175945035882</v>
      </c>
      <c r="Q3402" s="65">
        <f t="shared" si="483"/>
        <v>0.1178961266506276</v>
      </c>
      <c r="R3402" s="65">
        <f t="shared" si="484"/>
        <v>0.13834667424721553</v>
      </c>
      <c r="S3402" s="65">
        <f t="shared" si="485"/>
        <v>9.5548043620373238E-2</v>
      </c>
      <c r="T3402" s="66">
        <f>(L3402*'Football Field'!$F$4)+(M3402*'Football Field'!$F$5)+(N3402*'Football Field'!$F$6)+(O3402*'Football Field'!$F$7)+(P3402*'Football Field'!$F$8)+(Q3402*'Football Field'!$F$9)+(R3402*'Football Field'!$F$10)+(S3402*'Football Field'!$F$11)</f>
        <v>144923243.62131003</v>
      </c>
    </row>
    <row r="3403" spans="2:20" x14ac:dyDescent="0.3">
      <c r="B3403" s="62">
        <f t="shared" si="477"/>
        <v>3376</v>
      </c>
      <c r="C3403" s="62">
        <v>0.6314707406839285</v>
      </c>
      <c r="D3403" s="62">
        <v>0.87478926210891439</v>
      </c>
      <c r="E3403" s="62">
        <v>4.0495643552125205E-2</v>
      </c>
      <c r="F3403" s="62">
        <v>0.54709111429053214</v>
      </c>
      <c r="G3403" s="62">
        <v>0.18064464580440276</v>
      </c>
      <c r="H3403" s="62">
        <v>0.18435265562215475</v>
      </c>
      <c r="I3403" s="62">
        <v>0.12202297934164841</v>
      </c>
      <c r="J3403" s="62">
        <v>0.77701039784771853</v>
      </c>
      <c r="K3403" s="62"/>
      <c r="L3403" s="65">
        <f t="shared" si="478"/>
        <v>0.18805651847278346</v>
      </c>
      <c r="M3403" s="65">
        <f t="shared" si="479"/>
        <v>0.260518520385286</v>
      </c>
      <c r="N3403" s="65">
        <f t="shared" si="480"/>
        <v>1.2059893276257557E-2</v>
      </c>
      <c r="O3403" s="65">
        <f t="shared" si="481"/>
        <v>0.1629276601627532</v>
      </c>
      <c r="P3403" s="65">
        <f t="shared" si="482"/>
        <v>5.379727195900099E-2</v>
      </c>
      <c r="Q3403" s="65">
        <f t="shared" si="483"/>
        <v>5.4901543894125174E-2</v>
      </c>
      <c r="R3403" s="65">
        <f t="shared" si="484"/>
        <v>3.6339318974325373E-2</v>
      </c>
      <c r="S3403" s="65">
        <f t="shared" si="485"/>
        <v>0.23139927287546808</v>
      </c>
      <c r="T3403" s="66">
        <f>(L3403*'Football Field'!$F$4)+(M3403*'Football Field'!$F$5)+(N3403*'Football Field'!$F$6)+(O3403*'Football Field'!$F$7)+(P3403*'Football Field'!$F$8)+(Q3403*'Football Field'!$F$9)+(R3403*'Football Field'!$F$10)+(S3403*'Football Field'!$F$11)</f>
        <v>118961615.74718778</v>
      </c>
    </row>
    <row r="3404" spans="2:20" x14ac:dyDescent="0.3">
      <c r="B3404" s="62">
        <f t="shared" si="477"/>
        <v>3377</v>
      </c>
      <c r="C3404" s="62">
        <v>0.28650718304016642</v>
      </c>
      <c r="D3404" s="62">
        <v>0.29982095997857527</v>
      </c>
      <c r="E3404" s="62">
        <v>0.57037727778008851</v>
      </c>
      <c r="F3404" s="62">
        <v>0.21577701391650916</v>
      </c>
      <c r="G3404" s="62">
        <v>0.77453109069842074</v>
      </c>
      <c r="H3404" s="62">
        <v>0.60887055567531034</v>
      </c>
      <c r="I3404" s="62">
        <v>0.95864413039837515</v>
      </c>
      <c r="J3404" s="62">
        <v>0.5538275778834405</v>
      </c>
      <c r="K3404" s="62"/>
      <c r="L3404" s="65">
        <f t="shared" si="478"/>
        <v>6.7123547609041934E-2</v>
      </c>
      <c r="M3404" s="65">
        <f t="shared" si="479"/>
        <v>7.024272923198982E-2</v>
      </c>
      <c r="N3404" s="65">
        <f t="shared" si="480"/>
        <v>0.13362927223650131</v>
      </c>
      <c r="O3404" s="65">
        <f t="shared" si="481"/>
        <v>5.055272441295542E-2</v>
      </c>
      <c r="P3404" s="65">
        <f t="shared" si="482"/>
        <v>0.18145888696232118</v>
      </c>
      <c r="Q3404" s="65">
        <f t="shared" si="483"/>
        <v>0.14264756400849424</v>
      </c>
      <c r="R3404" s="65">
        <f t="shared" si="484"/>
        <v>0.22459330423804011</v>
      </c>
      <c r="S3404" s="65">
        <f t="shared" si="485"/>
        <v>0.1297519713006561</v>
      </c>
      <c r="T3404" s="66">
        <f>(L3404*'Football Field'!$F$4)+(M3404*'Football Field'!$F$5)+(N3404*'Football Field'!$F$6)+(O3404*'Football Field'!$F$7)+(P3404*'Football Field'!$F$8)+(Q3404*'Football Field'!$F$9)+(R3404*'Football Field'!$F$10)+(S3404*'Football Field'!$F$11)</f>
        <v>158342388.74274671</v>
      </c>
    </row>
    <row r="3405" spans="2:20" x14ac:dyDescent="0.3">
      <c r="B3405" s="62">
        <f t="shared" si="477"/>
        <v>3378</v>
      </c>
      <c r="C3405" s="62">
        <v>0.75385377317115254</v>
      </c>
      <c r="D3405" s="62">
        <v>0.28239587628203355</v>
      </c>
      <c r="E3405" s="62">
        <v>0.61034352839764927</v>
      </c>
      <c r="F3405" s="62">
        <v>0.89033871753866156</v>
      </c>
      <c r="G3405" s="62">
        <v>0.23365673400917097</v>
      </c>
      <c r="H3405" s="62">
        <v>0.96286727944706074</v>
      </c>
      <c r="I3405" s="62">
        <v>0.85285111662309698</v>
      </c>
      <c r="J3405" s="62">
        <v>0.54412549854342895</v>
      </c>
      <c r="K3405" s="62"/>
      <c r="L3405" s="65">
        <f t="shared" si="478"/>
        <v>0.14693766454248211</v>
      </c>
      <c r="M3405" s="65">
        <f t="shared" si="479"/>
        <v>5.5043288253050805E-2</v>
      </c>
      <c r="N3405" s="65">
        <f t="shared" si="480"/>
        <v>0.11896531638239539</v>
      </c>
      <c r="O3405" s="65">
        <f t="shared" si="481"/>
        <v>0.1735406738850104</v>
      </c>
      <c r="P3405" s="65">
        <f t="shared" si="482"/>
        <v>4.554328176339404E-2</v>
      </c>
      <c r="Q3405" s="65">
        <f t="shared" si="483"/>
        <v>0.18767760319242058</v>
      </c>
      <c r="R3405" s="65">
        <f t="shared" si="484"/>
        <v>0.16623376540505103</v>
      </c>
      <c r="S3405" s="65">
        <f t="shared" si="485"/>
        <v>0.10605840657619557</v>
      </c>
      <c r="T3405" s="66">
        <f>(L3405*'Football Field'!$F$4)+(M3405*'Football Field'!$F$5)+(N3405*'Football Field'!$F$6)+(O3405*'Football Field'!$F$7)+(P3405*'Football Field'!$F$8)+(Q3405*'Football Field'!$F$9)+(R3405*'Football Field'!$F$10)+(S3405*'Football Field'!$F$11)</f>
        <v>139069598.39360729</v>
      </c>
    </row>
    <row r="3406" spans="2:20" x14ac:dyDescent="0.3">
      <c r="B3406" s="62">
        <f t="shared" si="477"/>
        <v>3379</v>
      </c>
      <c r="C3406" s="62">
        <v>5.6388584014867349E-2</v>
      </c>
      <c r="D3406" s="62">
        <v>0.9361223550945037</v>
      </c>
      <c r="E3406" s="62">
        <v>7.858862483439033E-2</v>
      </c>
      <c r="F3406" s="62">
        <v>0.69070547970270313</v>
      </c>
      <c r="G3406" s="62">
        <v>0.16123638231710313</v>
      </c>
      <c r="H3406" s="62">
        <v>8.7664412590221397E-2</v>
      </c>
      <c r="I3406" s="62">
        <v>9.3149360530536907E-2</v>
      </c>
      <c r="J3406" s="62">
        <v>0.26175345518511606</v>
      </c>
      <c r="K3406" s="62"/>
      <c r="L3406" s="65">
        <f t="shared" si="478"/>
        <v>2.3836818449703184E-2</v>
      </c>
      <c r="M3406" s="65">
        <f t="shared" si="479"/>
        <v>0.39572156341455444</v>
      </c>
      <c r="N3406" s="65">
        <f t="shared" si="480"/>
        <v>3.3221312702147024E-2</v>
      </c>
      <c r="O3406" s="65">
        <f t="shared" si="481"/>
        <v>0.29197791378388832</v>
      </c>
      <c r="P3406" s="65">
        <f t="shared" si="482"/>
        <v>6.8158518961327061E-2</v>
      </c>
      <c r="Q3406" s="65">
        <f t="shared" si="483"/>
        <v>3.705786772127545E-2</v>
      </c>
      <c r="R3406" s="65">
        <f t="shared" si="484"/>
        <v>3.9376487891359918E-2</v>
      </c>
      <c r="S3406" s="65">
        <f t="shared" si="485"/>
        <v>0.11064951707574472</v>
      </c>
      <c r="T3406" s="66">
        <f>(L3406*'Football Field'!$F$4)+(M3406*'Football Field'!$F$5)+(N3406*'Football Field'!$F$6)+(O3406*'Football Field'!$F$7)+(P3406*'Football Field'!$F$8)+(Q3406*'Football Field'!$F$9)+(R3406*'Football Field'!$F$10)+(S3406*'Football Field'!$F$11)</f>
        <v>121453834.56334335</v>
      </c>
    </row>
    <row r="3407" spans="2:20" x14ac:dyDescent="0.3">
      <c r="B3407" s="62">
        <f t="shared" si="477"/>
        <v>3380</v>
      </c>
      <c r="C3407" s="62">
        <v>0.62863333642360542</v>
      </c>
      <c r="D3407" s="62">
        <v>0.38033576205860697</v>
      </c>
      <c r="E3407" s="62">
        <v>1.7905357218686691E-2</v>
      </c>
      <c r="F3407" s="62">
        <v>0.22054526235622995</v>
      </c>
      <c r="G3407" s="62">
        <v>9.8594601015743022E-2</v>
      </c>
      <c r="H3407" s="62">
        <v>3.2032293472930351E-2</v>
      </c>
      <c r="I3407" s="62">
        <v>0.78948984658546351</v>
      </c>
      <c r="J3407" s="62">
        <v>0.11146276831149804</v>
      </c>
      <c r="K3407" s="62"/>
      <c r="L3407" s="65">
        <f t="shared" si="478"/>
        <v>0.27583745042730307</v>
      </c>
      <c r="M3407" s="65">
        <f t="shared" si="479"/>
        <v>0.16688718340873546</v>
      </c>
      <c r="N3407" s="65">
        <f t="shared" si="480"/>
        <v>7.8566754227372259E-3</v>
      </c>
      <c r="O3407" s="65">
        <f t="shared" si="481"/>
        <v>9.6772855251776896E-2</v>
      </c>
      <c r="P3407" s="65">
        <f t="shared" si="482"/>
        <v>4.3262235383192633E-2</v>
      </c>
      <c r="Q3407" s="65">
        <f t="shared" si="483"/>
        <v>1.4055420944075256E-2</v>
      </c>
      <c r="R3407" s="65">
        <f t="shared" si="484"/>
        <v>0.34641953234505479</v>
      </c>
      <c r="S3407" s="65">
        <f t="shared" si="485"/>
        <v>4.8908646817124632E-2</v>
      </c>
      <c r="T3407" s="66">
        <f>(L3407*'Football Field'!$F$4)+(M3407*'Football Field'!$F$5)+(N3407*'Football Field'!$F$6)+(O3407*'Football Field'!$F$7)+(P3407*'Football Field'!$F$8)+(Q3407*'Football Field'!$F$9)+(R3407*'Football Field'!$F$10)+(S3407*'Football Field'!$F$11)</f>
        <v>159021684.68603203</v>
      </c>
    </row>
    <row r="3408" spans="2:20" x14ac:dyDescent="0.3">
      <c r="B3408" s="62">
        <f t="shared" si="477"/>
        <v>3381</v>
      </c>
      <c r="C3408" s="62">
        <v>0.23490750690315176</v>
      </c>
      <c r="D3408" s="62">
        <v>0.33907038280824797</v>
      </c>
      <c r="E3408" s="62">
        <v>0.36926277584760936</v>
      </c>
      <c r="F3408" s="62">
        <v>0.71294742842047487</v>
      </c>
      <c r="G3408" s="62">
        <v>0.74392842750682975</v>
      </c>
      <c r="H3408" s="62">
        <v>0.82427304069236762</v>
      </c>
      <c r="I3408" s="62">
        <v>0.78308373370394813</v>
      </c>
      <c r="J3408" s="62">
        <v>0.5281499661497886</v>
      </c>
      <c r="K3408" s="62"/>
      <c r="L3408" s="65">
        <f t="shared" si="478"/>
        <v>5.179167080951283E-2</v>
      </c>
      <c r="M3408" s="65">
        <f t="shared" si="479"/>
        <v>7.4757175192789294E-2</v>
      </c>
      <c r="N3408" s="65">
        <f t="shared" si="480"/>
        <v>8.1413899372705462E-2</v>
      </c>
      <c r="O3408" s="65">
        <f t="shared" si="481"/>
        <v>0.15718841429986896</v>
      </c>
      <c r="P3408" s="65">
        <f t="shared" si="482"/>
        <v>0.16401900786915766</v>
      </c>
      <c r="Q3408" s="65">
        <f t="shared" si="483"/>
        <v>0.18173313634585467</v>
      </c>
      <c r="R3408" s="65">
        <f t="shared" si="484"/>
        <v>0.17265184704803885</v>
      </c>
      <c r="S3408" s="65">
        <f t="shared" si="485"/>
        <v>0.11644484906207223</v>
      </c>
      <c r="T3408" s="66">
        <f>(L3408*'Football Field'!$F$4)+(M3408*'Football Field'!$F$5)+(N3408*'Football Field'!$F$6)+(O3408*'Football Field'!$F$7)+(P3408*'Football Field'!$F$8)+(Q3408*'Football Field'!$F$9)+(R3408*'Football Field'!$F$10)+(S3408*'Football Field'!$F$11)</f>
        <v>149049968.99468005</v>
      </c>
    </row>
    <row r="3409" spans="2:20" x14ac:dyDescent="0.3">
      <c r="B3409" s="62">
        <f t="shared" si="477"/>
        <v>3382</v>
      </c>
      <c r="C3409" s="62">
        <v>0.3975391069198938</v>
      </c>
      <c r="D3409" s="62">
        <v>8.931782861244697E-2</v>
      </c>
      <c r="E3409" s="62">
        <v>0.86752895412350717</v>
      </c>
      <c r="F3409" s="62">
        <v>0.51582421937856204</v>
      </c>
      <c r="G3409" s="62">
        <v>0.99312550112227793</v>
      </c>
      <c r="H3409" s="62">
        <v>0.71195746897185275</v>
      </c>
      <c r="I3409" s="62">
        <v>0.86820236560655439</v>
      </c>
      <c r="J3409" s="62">
        <v>0.73519970013318625</v>
      </c>
      <c r="K3409" s="62"/>
      <c r="L3409" s="65">
        <f t="shared" si="478"/>
        <v>7.6764338467350549E-2</v>
      </c>
      <c r="M3409" s="65">
        <f t="shared" si="479"/>
        <v>1.7247168661965857E-2</v>
      </c>
      <c r="N3409" s="65">
        <f t="shared" si="480"/>
        <v>0.16751883048824887</v>
      </c>
      <c r="O3409" s="65">
        <f t="shared" si="481"/>
        <v>9.9605055897083863E-2</v>
      </c>
      <c r="P3409" s="65">
        <f t="shared" si="482"/>
        <v>0.19177137741085118</v>
      </c>
      <c r="Q3409" s="65">
        <f t="shared" si="483"/>
        <v>0.13747815792504253</v>
      </c>
      <c r="R3409" s="65">
        <f t="shared" si="484"/>
        <v>0.16764886546119268</v>
      </c>
      <c r="S3409" s="65">
        <f t="shared" si="485"/>
        <v>0.14196620568826432</v>
      </c>
      <c r="T3409" s="66">
        <f>(L3409*'Football Field'!$F$4)+(M3409*'Football Field'!$F$5)+(N3409*'Football Field'!$F$6)+(O3409*'Football Field'!$F$7)+(P3409*'Football Field'!$F$8)+(Q3409*'Football Field'!$F$9)+(R3409*'Football Field'!$F$10)+(S3409*'Football Field'!$F$11)</f>
        <v>152737019.23442027</v>
      </c>
    </row>
    <row r="3410" spans="2:20" x14ac:dyDescent="0.3">
      <c r="B3410" s="62">
        <f t="shared" si="477"/>
        <v>3383</v>
      </c>
      <c r="C3410" s="62">
        <v>0.70175703339972761</v>
      </c>
      <c r="D3410" s="62">
        <v>0.84949588945818544</v>
      </c>
      <c r="E3410" s="62">
        <v>0.30746700967757357</v>
      </c>
      <c r="F3410" s="62">
        <v>0.87040849640520157</v>
      </c>
      <c r="G3410" s="62">
        <v>0.66732435042466554</v>
      </c>
      <c r="H3410" s="62">
        <v>0.78657221596115245</v>
      </c>
      <c r="I3410" s="62">
        <v>0.45539146886603166</v>
      </c>
      <c r="J3410" s="62">
        <v>0.33515229028194637</v>
      </c>
      <c r="K3410" s="62"/>
      <c r="L3410" s="65">
        <f t="shared" si="478"/>
        <v>0.1410972820609728</v>
      </c>
      <c r="M3410" s="65">
        <f t="shared" si="479"/>
        <v>0.17080208023543136</v>
      </c>
      <c r="N3410" s="65">
        <f t="shared" si="480"/>
        <v>6.1820198906662349E-2</v>
      </c>
      <c r="O3410" s="65">
        <f t="shared" si="481"/>
        <v>0.17500682897409153</v>
      </c>
      <c r="P3410" s="65">
        <f t="shared" si="482"/>
        <v>0.1341741480550169</v>
      </c>
      <c r="Q3410" s="65">
        <f t="shared" si="483"/>
        <v>0.15815046595133739</v>
      </c>
      <c r="R3410" s="65">
        <f t="shared" si="484"/>
        <v>9.1562314978824305E-2</v>
      </c>
      <c r="S3410" s="65">
        <f t="shared" si="485"/>
        <v>6.7386680837663235E-2</v>
      </c>
      <c r="T3410" s="66">
        <f>(L3410*'Football Field'!$F$4)+(M3410*'Football Field'!$F$5)+(N3410*'Football Field'!$F$6)+(O3410*'Football Field'!$F$7)+(P3410*'Football Field'!$F$8)+(Q3410*'Football Field'!$F$9)+(R3410*'Football Field'!$F$10)+(S3410*'Football Field'!$F$11)</f>
        <v>133845438.78295249</v>
      </c>
    </row>
    <row r="3411" spans="2:20" x14ac:dyDescent="0.3">
      <c r="B3411" s="62">
        <f t="shared" si="477"/>
        <v>3384</v>
      </c>
      <c r="C3411" s="62">
        <v>0.5137577526947138</v>
      </c>
      <c r="D3411" s="62">
        <v>0.10323972367629997</v>
      </c>
      <c r="E3411" s="62">
        <v>0.26424787154782747</v>
      </c>
      <c r="F3411" s="62">
        <v>0.62398543168597875</v>
      </c>
      <c r="G3411" s="62">
        <v>0.73761302104672988</v>
      </c>
      <c r="H3411" s="62">
        <v>0.41108492431594967</v>
      </c>
      <c r="I3411" s="62">
        <v>0.80492791339986891</v>
      </c>
      <c r="J3411" s="62">
        <v>7.6247242750341782E-2</v>
      </c>
      <c r="K3411" s="62"/>
      <c r="L3411" s="65">
        <f t="shared" si="478"/>
        <v>0.14533031276361719</v>
      </c>
      <c r="M3411" s="65">
        <f t="shared" si="479"/>
        <v>2.9204155563218752E-2</v>
      </c>
      <c r="N3411" s="65">
        <f t="shared" si="480"/>
        <v>7.4749676511423765E-2</v>
      </c>
      <c r="O3411" s="65">
        <f t="shared" si="481"/>
        <v>0.17651120099155063</v>
      </c>
      <c r="P3411" s="65">
        <f t="shared" si="482"/>
        <v>0.20865384606845427</v>
      </c>
      <c r="Q3411" s="65">
        <f t="shared" si="483"/>
        <v>0.11628651890873858</v>
      </c>
      <c r="R3411" s="65">
        <f t="shared" si="484"/>
        <v>0.22769568885918318</v>
      </c>
      <c r="S3411" s="65">
        <f t="shared" si="485"/>
        <v>2.1568600333813769E-2</v>
      </c>
      <c r="T3411" s="66">
        <f>(L3411*'Football Field'!$F$4)+(M3411*'Football Field'!$F$5)+(N3411*'Football Field'!$F$6)+(O3411*'Football Field'!$F$7)+(P3411*'Football Field'!$F$8)+(Q3411*'Football Field'!$F$9)+(R3411*'Football Field'!$F$10)+(S3411*'Football Field'!$F$11)</f>
        <v>159274248.88841406</v>
      </c>
    </row>
    <row r="3412" spans="2:20" x14ac:dyDescent="0.3">
      <c r="B3412" s="62">
        <f t="shared" si="477"/>
        <v>3385</v>
      </c>
      <c r="C3412" s="62">
        <v>0.46191234517818691</v>
      </c>
      <c r="D3412" s="62">
        <v>0.35564566416007448</v>
      </c>
      <c r="E3412" s="62">
        <v>0.604422580042691</v>
      </c>
      <c r="F3412" s="62">
        <v>0.37523049889152771</v>
      </c>
      <c r="G3412" s="62">
        <v>0.50361399861852907</v>
      </c>
      <c r="H3412" s="62">
        <v>0.43792122725398752</v>
      </c>
      <c r="I3412" s="62">
        <v>0.22113158057656424</v>
      </c>
      <c r="J3412" s="62">
        <v>1.8787738413761357E-2</v>
      </c>
      <c r="K3412" s="62"/>
      <c r="L3412" s="65">
        <f t="shared" si="478"/>
        <v>0.15507358061266555</v>
      </c>
      <c r="M3412" s="65">
        <f t="shared" si="479"/>
        <v>0.11939764577930297</v>
      </c>
      <c r="N3412" s="65">
        <f t="shared" si="480"/>
        <v>0.20291723022515959</v>
      </c>
      <c r="O3412" s="65">
        <f t="shared" si="481"/>
        <v>0.12597268210214072</v>
      </c>
      <c r="P3412" s="65">
        <f t="shared" si="482"/>
        <v>0.16907369293693716</v>
      </c>
      <c r="Q3412" s="65">
        <f t="shared" si="483"/>
        <v>0.1470192633850731</v>
      </c>
      <c r="R3412" s="65">
        <f t="shared" si="484"/>
        <v>7.4238470446849947E-2</v>
      </c>
      <c r="S3412" s="65">
        <f t="shared" si="485"/>
        <v>6.307434511870845E-3</v>
      </c>
      <c r="T3412" s="66">
        <f>(L3412*'Football Field'!$F$4)+(M3412*'Football Field'!$F$5)+(N3412*'Football Field'!$F$6)+(O3412*'Football Field'!$F$7)+(P3412*'Football Field'!$F$8)+(Q3412*'Football Field'!$F$9)+(R3412*'Football Field'!$F$10)+(S3412*'Football Field'!$F$11)</f>
        <v>137270356.06284934</v>
      </c>
    </row>
    <row r="3413" spans="2:20" x14ac:dyDescent="0.3">
      <c r="B3413" s="62">
        <f t="shared" si="477"/>
        <v>3386</v>
      </c>
      <c r="C3413" s="62">
        <v>0.53851039909588416</v>
      </c>
      <c r="D3413" s="62">
        <v>0.96424111522442424</v>
      </c>
      <c r="E3413" s="62">
        <v>7.7968307574903695E-2</v>
      </c>
      <c r="F3413" s="62">
        <v>0.5041154920678278</v>
      </c>
      <c r="G3413" s="62">
        <v>0.20514574608652725</v>
      </c>
      <c r="H3413" s="62">
        <v>4.1464974745678562E-2</v>
      </c>
      <c r="I3413" s="62">
        <v>0.92070161982815546</v>
      </c>
      <c r="J3413" s="62">
        <v>0.29301444177320679</v>
      </c>
      <c r="K3413" s="62"/>
      <c r="L3413" s="65">
        <f t="shared" si="478"/>
        <v>0.1519000780368378</v>
      </c>
      <c r="M3413" s="65">
        <f t="shared" si="479"/>
        <v>0.27198787784753292</v>
      </c>
      <c r="N3413" s="65">
        <f t="shared" si="480"/>
        <v>2.1992875207075203E-2</v>
      </c>
      <c r="O3413" s="65">
        <f t="shared" si="481"/>
        <v>0.14219815014388865</v>
      </c>
      <c r="P3413" s="65">
        <f t="shared" si="482"/>
        <v>5.7866393837123151E-2</v>
      </c>
      <c r="Q3413" s="65">
        <f t="shared" si="483"/>
        <v>1.1696214056847953E-2</v>
      </c>
      <c r="R3413" s="65">
        <f t="shared" si="484"/>
        <v>0.25970649431347015</v>
      </c>
      <c r="S3413" s="65">
        <f t="shared" si="485"/>
        <v>8.26519165572243E-2</v>
      </c>
      <c r="T3413" s="66">
        <f>(L3413*'Football Field'!$F$4)+(M3413*'Football Field'!$F$5)+(N3413*'Football Field'!$F$6)+(O3413*'Football Field'!$F$7)+(P3413*'Football Field'!$F$8)+(Q3413*'Football Field'!$F$9)+(R3413*'Football Field'!$F$10)+(S3413*'Football Field'!$F$11)</f>
        <v>149397242.0610038</v>
      </c>
    </row>
    <row r="3414" spans="2:20" x14ac:dyDescent="0.3">
      <c r="B3414" s="62">
        <f t="shared" si="477"/>
        <v>3387</v>
      </c>
      <c r="C3414" s="62">
        <v>0.79244614249919287</v>
      </c>
      <c r="D3414" s="62">
        <v>0.88815501875994807</v>
      </c>
      <c r="E3414" s="62">
        <v>0.62133643828661533</v>
      </c>
      <c r="F3414" s="62">
        <v>0.52855780782915351</v>
      </c>
      <c r="G3414" s="62">
        <v>0.62327664654276083</v>
      </c>
      <c r="H3414" s="62">
        <v>0.33774306062471893</v>
      </c>
      <c r="I3414" s="62">
        <v>0.65245827905794851</v>
      </c>
      <c r="J3414" s="62">
        <v>0.76629511099219016</v>
      </c>
      <c r="K3414" s="62"/>
      <c r="L3414" s="65">
        <f t="shared" si="478"/>
        <v>0.15209314871214427</v>
      </c>
      <c r="M3414" s="65">
        <f t="shared" si="479"/>
        <v>0.17046242779562984</v>
      </c>
      <c r="N3414" s="65">
        <f t="shared" si="480"/>
        <v>0.11925228761990786</v>
      </c>
      <c r="O3414" s="65">
        <f t="shared" si="481"/>
        <v>0.10144540676997023</v>
      </c>
      <c r="P3414" s="65">
        <f t="shared" si="482"/>
        <v>0.11962466924562164</v>
      </c>
      <c r="Q3414" s="65">
        <f t="shared" si="483"/>
        <v>6.4822582622569153E-2</v>
      </c>
      <c r="R3414" s="65">
        <f t="shared" si="484"/>
        <v>0.12522546169796184</v>
      </c>
      <c r="S3414" s="65">
        <f t="shared" si="485"/>
        <v>0.14707401553619523</v>
      </c>
      <c r="T3414" s="66">
        <f>(L3414*'Football Field'!$F$4)+(M3414*'Football Field'!$F$5)+(N3414*'Football Field'!$F$6)+(O3414*'Football Field'!$F$7)+(P3414*'Football Field'!$F$8)+(Q3414*'Football Field'!$F$9)+(R3414*'Football Field'!$F$10)+(S3414*'Football Field'!$F$11)</f>
        <v>138871975.87841192</v>
      </c>
    </row>
    <row r="3415" spans="2:20" x14ac:dyDescent="0.3">
      <c r="B3415" s="62">
        <f t="shared" si="477"/>
        <v>3388</v>
      </c>
      <c r="C3415" s="62">
        <v>0.62692194519790267</v>
      </c>
      <c r="D3415" s="62">
        <v>0.34344389468852243</v>
      </c>
      <c r="E3415" s="62">
        <v>0.72659620418250737</v>
      </c>
      <c r="F3415" s="62">
        <v>0.44233711043458113</v>
      </c>
      <c r="G3415" s="62">
        <v>0.95205051012624298</v>
      </c>
      <c r="H3415" s="62">
        <v>0.64182557449592703</v>
      </c>
      <c r="I3415" s="62">
        <v>0.41297296141730311</v>
      </c>
      <c r="J3415" s="62">
        <v>4.890002834438878E-2</v>
      </c>
      <c r="K3415" s="62"/>
      <c r="L3415" s="65">
        <f t="shared" si="478"/>
        <v>0.14944332245833963</v>
      </c>
      <c r="M3415" s="65">
        <f t="shared" si="479"/>
        <v>8.1868878723144439E-2</v>
      </c>
      <c r="N3415" s="65">
        <f t="shared" si="480"/>
        <v>0.17320330173539331</v>
      </c>
      <c r="O3415" s="65">
        <f t="shared" si="481"/>
        <v>0.10544267581684018</v>
      </c>
      <c r="P3415" s="65">
        <f t="shared" si="482"/>
        <v>0.22694626096795767</v>
      </c>
      <c r="Q3415" s="65">
        <f t="shared" si="483"/>
        <v>0.15299599420008433</v>
      </c>
      <c r="R3415" s="65">
        <f t="shared" si="484"/>
        <v>9.8442959147297615E-2</v>
      </c>
      <c r="S3415" s="65">
        <f t="shared" si="485"/>
        <v>1.1656606950942779E-2</v>
      </c>
      <c r="T3415" s="66">
        <f>(L3415*'Football Field'!$F$4)+(M3415*'Football Field'!$F$5)+(N3415*'Football Field'!$F$6)+(O3415*'Football Field'!$F$7)+(P3415*'Football Field'!$F$8)+(Q3415*'Football Field'!$F$9)+(R3415*'Football Field'!$F$10)+(S3415*'Football Field'!$F$11)</f>
        <v>144639649.1643475</v>
      </c>
    </row>
    <row r="3416" spans="2:20" x14ac:dyDescent="0.3">
      <c r="B3416" s="62">
        <f t="shared" si="477"/>
        <v>3389</v>
      </c>
      <c r="C3416" s="62">
        <v>0.38483456089737622</v>
      </c>
      <c r="D3416" s="62">
        <v>0.6933707666346195</v>
      </c>
      <c r="E3416" s="62">
        <v>0.77665324401474856</v>
      </c>
      <c r="F3416" s="62">
        <v>0.99299195317856126</v>
      </c>
      <c r="G3416" s="62">
        <v>0.75899429660612683</v>
      </c>
      <c r="H3416" s="62">
        <v>0.29133495168124934</v>
      </c>
      <c r="I3416" s="62">
        <v>0.79342543579392089</v>
      </c>
      <c r="J3416" s="62">
        <v>0.6319086189725891</v>
      </c>
      <c r="K3416" s="62"/>
      <c r="L3416" s="65">
        <f t="shared" si="478"/>
        <v>7.2289576649398418E-2</v>
      </c>
      <c r="M3416" s="65">
        <f t="shared" si="479"/>
        <v>0.13024682363300497</v>
      </c>
      <c r="N3416" s="65">
        <f t="shared" si="480"/>
        <v>0.14589109169999936</v>
      </c>
      <c r="O3416" s="65">
        <f t="shared" si="481"/>
        <v>0.18652942122492944</v>
      </c>
      <c r="P3416" s="65">
        <f t="shared" si="482"/>
        <v>0.14257393164746532</v>
      </c>
      <c r="Q3416" s="65">
        <f t="shared" si="483"/>
        <v>5.4726062729658666E-2</v>
      </c>
      <c r="R3416" s="65">
        <f t="shared" si="484"/>
        <v>0.14904167838424004</v>
      </c>
      <c r="S3416" s="65">
        <f t="shared" si="485"/>
        <v>0.11870141403130388</v>
      </c>
      <c r="T3416" s="66">
        <f>(L3416*'Football Field'!$F$4)+(M3416*'Football Field'!$F$5)+(N3416*'Football Field'!$F$6)+(O3416*'Football Field'!$F$7)+(P3416*'Football Field'!$F$8)+(Q3416*'Football Field'!$F$9)+(R3416*'Football Field'!$F$10)+(S3416*'Football Field'!$F$11)</f>
        <v>145653599.73079175</v>
      </c>
    </row>
    <row r="3417" spans="2:20" x14ac:dyDescent="0.3">
      <c r="B3417" s="62">
        <f t="shared" si="477"/>
        <v>3390</v>
      </c>
      <c r="C3417" s="62">
        <v>0.44583766237291533</v>
      </c>
      <c r="D3417" s="62">
        <v>0.52351973084610626</v>
      </c>
      <c r="E3417" s="62">
        <v>0.97502623572793135</v>
      </c>
      <c r="F3417" s="62">
        <v>0.6596623722610907</v>
      </c>
      <c r="G3417" s="62">
        <v>0.85873601436188451</v>
      </c>
      <c r="H3417" s="62">
        <v>0.66796853792888844</v>
      </c>
      <c r="I3417" s="62">
        <v>0.69578390469347584</v>
      </c>
      <c r="J3417" s="62">
        <v>0.90454494135937646</v>
      </c>
      <c r="K3417" s="62"/>
      <c r="L3417" s="65">
        <f t="shared" si="478"/>
        <v>7.779296556383293E-2</v>
      </c>
      <c r="M3417" s="65">
        <f t="shared" si="479"/>
        <v>9.1347492217096163E-2</v>
      </c>
      <c r="N3417" s="65">
        <f t="shared" si="480"/>
        <v>0.17012959824011611</v>
      </c>
      <c r="O3417" s="65">
        <f t="shared" si="481"/>
        <v>0.1151026405798347</v>
      </c>
      <c r="P3417" s="65">
        <f t="shared" si="482"/>
        <v>0.14983844307392805</v>
      </c>
      <c r="Q3417" s="65">
        <f t="shared" si="483"/>
        <v>0.1165519601737052</v>
      </c>
      <c r="R3417" s="65">
        <f t="shared" si="484"/>
        <v>0.12140538565002355</v>
      </c>
      <c r="S3417" s="65">
        <f t="shared" si="485"/>
        <v>0.15783151450146324</v>
      </c>
      <c r="T3417" s="66">
        <f>(L3417*'Football Field'!$F$4)+(M3417*'Football Field'!$F$5)+(N3417*'Football Field'!$F$6)+(O3417*'Football Field'!$F$7)+(P3417*'Football Field'!$F$8)+(Q3417*'Football Field'!$F$9)+(R3417*'Football Field'!$F$10)+(S3417*'Football Field'!$F$11)</f>
        <v>142940201.24627823</v>
      </c>
    </row>
    <row r="3418" spans="2:20" x14ac:dyDescent="0.3">
      <c r="B3418" s="62">
        <f t="shared" si="477"/>
        <v>3391</v>
      </c>
      <c r="C3418" s="62">
        <v>0.74603942927351341</v>
      </c>
      <c r="D3418" s="62">
        <v>0.92682620408922389</v>
      </c>
      <c r="E3418" s="62">
        <v>1.3345855983045052E-2</v>
      </c>
      <c r="F3418" s="62">
        <v>0.87136110366846797</v>
      </c>
      <c r="G3418" s="62">
        <v>0.66433699883193154</v>
      </c>
      <c r="H3418" s="62">
        <v>0.96424840231748954</v>
      </c>
      <c r="I3418" s="62">
        <v>0.32962120141123274</v>
      </c>
      <c r="J3418" s="62">
        <v>0.52461266157990272</v>
      </c>
      <c r="K3418" s="62"/>
      <c r="L3418" s="65">
        <f t="shared" si="478"/>
        <v>0.14801218842033378</v>
      </c>
      <c r="M3418" s="65">
        <f t="shared" si="479"/>
        <v>0.18387979156295148</v>
      </c>
      <c r="N3418" s="65">
        <f t="shared" si="480"/>
        <v>2.6477814347114076E-3</v>
      </c>
      <c r="O3418" s="65">
        <f t="shared" si="481"/>
        <v>0.17287566688521963</v>
      </c>
      <c r="P3418" s="65">
        <f t="shared" si="482"/>
        <v>0.13180264901208205</v>
      </c>
      <c r="Q3418" s="65">
        <f t="shared" si="483"/>
        <v>0.19130425364622089</v>
      </c>
      <c r="R3418" s="65">
        <f t="shared" si="484"/>
        <v>6.5395947528035417E-2</v>
      </c>
      <c r="S3418" s="65">
        <f t="shared" si="485"/>
        <v>0.10408172151044527</v>
      </c>
      <c r="T3418" s="66">
        <f>(L3418*'Football Field'!$F$4)+(M3418*'Football Field'!$F$5)+(N3418*'Football Field'!$F$6)+(O3418*'Football Field'!$F$7)+(P3418*'Football Field'!$F$8)+(Q3418*'Football Field'!$F$9)+(R3418*'Football Field'!$F$10)+(S3418*'Football Field'!$F$11)</f>
        <v>128664154.49797177</v>
      </c>
    </row>
    <row r="3419" spans="2:20" x14ac:dyDescent="0.3">
      <c r="B3419" s="62">
        <f t="shared" si="477"/>
        <v>3392</v>
      </c>
      <c r="C3419" s="62">
        <v>0.27384806612729162</v>
      </c>
      <c r="D3419" s="62">
        <v>0.17555469357714115</v>
      </c>
      <c r="E3419" s="62">
        <v>0.61233806940944757</v>
      </c>
      <c r="F3419" s="62">
        <v>0.92337964872226985</v>
      </c>
      <c r="G3419" s="62">
        <v>0.43472191518374359</v>
      </c>
      <c r="H3419" s="62">
        <v>0.31849849535315999</v>
      </c>
      <c r="I3419" s="62">
        <v>0.61697467120273919</v>
      </c>
      <c r="J3419" s="62">
        <v>0.47212783941367642</v>
      </c>
      <c r="K3419" s="62"/>
      <c r="L3419" s="65">
        <f t="shared" si="478"/>
        <v>7.1548560639614844E-2</v>
      </c>
      <c r="M3419" s="65">
        <f t="shared" si="479"/>
        <v>4.5867351983177991E-2</v>
      </c>
      <c r="N3419" s="65">
        <f t="shared" si="480"/>
        <v>0.15998618544460214</v>
      </c>
      <c r="O3419" s="65">
        <f t="shared" si="481"/>
        <v>0.24125233281465708</v>
      </c>
      <c r="P3419" s="65">
        <f t="shared" si="482"/>
        <v>0.11358023355708405</v>
      </c>
      <c r="Q3419" s="65">
        <f t="shared" si="483"/>
        <v>8.3214423350388589E-2</v>
      </c>
      <c r="R3419" s="65">
        <f t="shared" si="484"/>
        <v>0.16119759507498771</v>
      </c>
      <c r="S3419" s="65">
        <f t="shared" si="485"/>
        <v>0.12335331713548754</v>
      </c>
      <c r="T3419" s="66">
        <f>(L3419*'Football Field'!$F$4)+(M3419*'Football Field'!$F$5)+(N3419*'Football Field'!$F$6)+(O3419*'Football Field'!$F$7)+(P3419*'Football Field'!$F$8)+(Q3419*'Football Field'!$F$9)+(R3419*'Football Field'!$F$10)+(S3419*'Football Field'!$F$11)</f>
        <v>146030429.11764708</v>
      </c>
    </row>
    <row r="3420" spans="2:20" x14ac:dyDescent="0.3">
      <c r="B3420" s="62">
        <f t="shared" si="477"/>
        <v>3393</v>
      </c>
      <c r="C3420" s="62">
        <v>0.48374454767350994</v>
      </c>
      <c r="D3420" s="62">
        <v>0.32429657088146069</v>
      </c>
      <c r="E3420" s="62">
        <v>2.3020379339798724E-3</v>
      </c>
      <c r="F3420" s="62">
        <v>0.42756096126648913</v>
      </c>
      <c r="G3420" s="62">
        <v>0.44633746581523082</v>
      </c>
      <c r="H3420" s="62">
        <v>0.20639486460257517</v>
      </c>
      <c r="I3420" s="62">
        <v>3.5935702093373267E-2</v>
      </c>
      <c r="J3420" s="62">
        <v>0.31729546987359158</v>
      </c>
      <c r="K3420" s="62"/>
      <c r="L3420" s="65">
        <f t="shared" si="478"/>
        <v>0.21558515454814697</v>
      </c>
      <c r="M3420" s="65">
        <f t="shared" si="479"/>
        <v>0.14452571442748335</v>
      </c>
      <c r="N3420" s="65">
        <f t="shared" si="480"/>
        <v>1.0259241290874492E-3</v>
      </c>
      <c r="O3420" s="65">
        <f t="shared" si="481"/>
        <v>0.19054642859892626</v>
      </c>
      <c r="P3420" s="65">
        <f t="shared" si="482"/>
        <v>0.19891434851550691</v>
      </c>
      <c r="Q3420" s="65">
        <f t="shared" si="483"/>
        <v>9.1981747385649418E-2</v>
      </c>
      <c r="R3420" s="65">
        <f t="shared" si="484"/>
        <v>1.6015072266664196E-2</v>
      </c>
      <c r="S3420" s="65">
        <f t="shared" si="485"/>
        <v>0.14140561012853561</v>
      </c>
      <c r="T3420" s="66">
        <f>(L3420*'Football Field'!$F$4)+(M3420*'Football Field'!$F$5)+(N3420*'Football Field'!$F$6)+(O3420*'Football Field'!$F$7)+(P3420*'Football Field'!$F$8)+(Q3420*'Football Field'!$F$9)+(R3420*'Football Field'!$F$10)+(S3420*'Football Field'!$F$11)</f>
        <v>127486554.84640384</v>
      </c>
    </row>
    <row r="3421" spans="2:20" x14ac:dyDescent="0.3">
      <c r="B3421" s="62">
        <f t="shared" si="477"/>
        <v>3394</v>
      </c>
      <c r="C3421" s="62">
        <v>0.63143165903546006</v>
      </c>
      <c r="D3421" s="62">
        <v>0.55157434617399048</v>
      </c>
      <c r="E3421" s="62">
        <v>0.69085360917891192</v>
      </c>
      <c r="F3421" s="62">
        <v>0.9974774922382823</v>
      </c>
      <c r="G3421" s="62">
        <v>0.44112438698356282</v>
      </c>
      <c r="H3421" s="62">
        <v>0.93150275422679962</v>
      </c>
      <c r="I3421" s="62">
        <v>0.45994018044411722</v>
      </c>
      <c r="J3421" s="62">
        <v>0.89747128872726989</v>
      </c>
      <c r="K3421" s="62"/>
      <c r="L3421" s="65">
        <f t="shared" si="478"/>
        <v>0.11272796022558146</v>
      </c>
      <c r="M3421" s="65">
        <f t="shared" si="479"/>
        <v>9.8471228148319531E-2</v>
      </c>
      <c r="N3421" s="65">
        <f t="shared" si="480"/>
        <v>0.12333641663799798</v>
      </c>
      <c r="O3421" s="65">
        <f t="shared" si="481"/>
        <v>0.17807723363556466</v>
      </c>
      <c r="P3421" s="65">
        <f t="shared" si="482"/>
        <v>7.8752865237035091E-2</v>
      </c>
      <c r="Q3421" s="65">
        <f t="shared" si="483"/>
        <v>0.16629892392297879</v>
      </c>
      <c r="R3421" s="65">
        <f t="shared" si="484"/>
        <v>8.211200313657302E-2</v>
      </c>
      <c r="S3421" s="65">
        <f t="shared" si="485"/>
        <v>0.16022336905594955</v>
      </c>
      <c r="T3421" s="66">
        <f>(L3421*'Football Field'!$F$4)+(M3421*'Football Field'!$F$5)+(N3421*'Football Field'!$F$6)+(O3421*'Football Field'!$F$7)+(P3421*'Football Field'!$F$8)+(Q3421*'Football Field'!$F$9)+(R3421*'Football Field'!$F$10)+(S3421*'Football Field'!$F$11)</f>
        <v>130708206.29004924</v>
      </c>
    </row>
    <row r="3422" spans="2:20" x14ac:dyDescent="0.3">
      <c r="B3422" s="62">
        <f t="shared" ref="B3422:B3485" si="486">B3421+1</f>
        <v>3395</v>
      </c>
      <c r="C3422" s="62">
        <v>9.7150120170858556E-2</v>
      </c>
      <c r="D3422" s="62">
        <v>0.81123214933537346</v>
      </c>
      <c r="E3422" s="62">
        <v>0.97275543455502855</v>
      </c>
      <c r="F3422" s="62">
        <v>0.47208407223599058</v>
      </c>
      <c r="G3422" s="62">
        <v>0.63824560605448155</v>
      </c>
      <c r="H3422" s="62">
        <v>0.67645577456345396</v>
      </c>
      <c r="I3422" s="62">
        <v>0.76404174312606588</v>
      </c>
      <c r="J3422" s="62">
        <v>0.32248036127045254</v>
      </c>
      <c r="K3422" s="62"/>
      <c r="L3422" s="65">
        <f t="shared" si="478"/>
        <v>2.0433534267687788E-2</v>
      </c>
      <c r="M3422" s="65">
        <f t="shared" si="479"/>
        <v>0.17062603621427799</v>
      </c>
      <c r="N3422" s="65">
        <f t="shared" si="480"/>
        <v>0.20459914481940103</v>
      </c>
      <c r="O3422" s="65">
        <f t="shared" si="481"/>
        <v>9.9293197479309536E-2</v>
      </c>
      <c r="P3422" s="65">
        <f t="shared" si="482"/>
        <v>0.13424186650082406</v>
      </c>
      <c r="Q3422" s="65">
        <f t="shared" si="483"/>
        <v>0.14227859137804574</v>
      </c>
      <c r="R3422" s="65">
        <f t="shared" si="484"/>
        <v>0.16070050261032434</v>
      </c>
      <c r="S3422" s="65">
        <f t="shared" si="485"/>
        <v>6.7827126730129472E-2</v>
      </c>
      <c r="T3422" s="66">
        <f>(L3422*'Football Field'!$F$4)+(M3422*'Football Field'!$F$5)+(N3422*'Football Field'!$F$6)+(O3422*'Football Field'!$F$7)+(P3422*'Football Field'!$F$8)+(Q3422*'Football Field'!$F$9)+(R3422*'Football Field'!$F$10)+(S3422*'Football Field'!$F$11)</f>
        <v>147230409.06176379</v>
      </c>
    </row>
    <row r="3423" spans="2:20" x14ac:dyDescent="0.3">
      <c r="B3423" s="62">
        <f t="shared" si="486"/>
        <v>3396</v>
      </c>
      <c r="C3423" s="62">
        <v>0.9005649319516229</v>
      </c>
      <c r="D3423" s="62">
        <v>0.57864099728160501</v>
      </c>
      <c r="E3423" s="62">
        <v>0.52258423149598665</v>
      </c>
      <c r="F3423" s="62">
        <v>0.75171514284311047</v>
      </c>
      <c r="G3423" s="62">
        <v>0.87738015334428765</v>
      </c>
      <c r="H3423" s="62">
        <v>0.86572286265105347</v>
      </c>
      <c r="I3423" s="62">
        <v>0.8193998593994728</v>
      </c>
      <c r="J3423" s="62">
        <v>0.59733657667823725</v>
      </c>
      <c r="K3423" s="62"/>
      <c r="L3423" s="65">
        <f t="shared" si="478"/>
        <v>0.15229366275184072</v>
      </c>
      <c r="M3423" s="65">
        <f t="shared" si="479"/>
        <v>9.7853418190979924E-2</v>
      </c>
      <c r="N3423" s="65">
        <f t="shared" si="480"/>
        <v>8.8373712863110812E-2</v>
      </c>
      <c r="O3423" s="65">
        <f t="shared" si="481"/>
        <v>0.12712181919132315</v>
      </c>
      <c r="P3423" s="65">
        <f t="shared" si="482"/>
        <v>0.14837290731386274</v>
      </c>
      <c r="Q3423" s="65">
        <f t="shared" si="483"/>
        <v>0.14640155418379111</v>
      </c>
      <c r="R3423" s="65">
        <f t="shared" si="484"/>
        <v>0.13856791600340987</v>
      </c>
      <c r="S3423" s="65">
        <f t="shared" si="485"/>
        <v>0.10101500950168169</v>
      </c>
      <c r="T3423" s="66">
        <f>(L3423*'Football Field'!$F$4)+(M3423*'Football Field'!$F$5)+(N3423*'Football Field'!$F$6)+(O3423*'Football Field'!$F$7)+(P3423*'Football Field'!$F$8)+(Q3423*'Football Field'!$F$9)+(R3423*'Football Field'!$F$10)+(S3423*'Football Field'!$F$11)</f>
        <v>142328606.57237813</v>
      </c>
    </row>
    <row r="3424" spans="2:20" x14ac:dyDescent="0.3">
      <c r="B3424" s="62">
        <f t="shared" si="486"/>
        <v>3397</v>
      </c>
      <c r="C3424" s="62">
        <v>0.9541217308055906</v>
      </c>
      <c r="D3424" s="62">
        <v>0.95061105329253826</v>
      </c>
      <c r="E3424" s="62">
        <v>0.66557196538223384</v>
      </c>
      <c r="F3424" s="62">
        <v>0.77423583488678693</v>
      </c>
      <c r="G3424" s="62">
        <v>0.86251810980231658</v>
      </c>
      <c r="H3424" s="62">
        <v>0.32742101903431098</v>
      </c>
      <c r="I3424" s="62">
        <v>0.30184792391668702</v>
      </c>
      <c r="J3424" s="62">
        <v>0.32522642658773604</v>
      </c>
      <c r="K3424" s="62"/>
      <c r="L3424" s="65">
        <f t="shared" si="478"/>
        <v>0.18485163945374306</v>
      </c>
      <c r="M3424" s="65">
        <f t="shared" si="479"/>
        <v>0.18417148044160822</v>
      </c>
      <c r="N3424" s="65">
        <f t="shared" si="480"/>
        <v>0.12894797907126229</v>
      </c>
      <c r="O3424" s="65">
        <f t="shared" si="481"/>
        <v>0.15000052800581437</v>
      </c>
      <c r="P3424" s="65">
        <f t="shared" si="482"/>
        <v>0.16710434476833905</v>
      </c>
      <c r="Q3424" s="65">
        <f t="shared" si="483"/>
        <v>6.3434580940741489E-2</v>
      </c>
      <c r="R3424" s="65">
        <f t="shared" si="484"/>
        <v>5.8480046937613842E-2</v>
      </c>
      <c r="S3424" s="65">
        <f t="shared" si="485"/>
        <v>6.3009400380877642E-2</v>
      </c>
      <c r="T3424" s="66">
        <f>(L3424*'Football Field'!$F$4)+(M3424*'Football Field'!$F$5)+(N3424*'Football Field'!$F$6)+(O3424*'Football Field'!$F$7)+(P3424*'Football Field'!$F$8)+(Q3424*'Football Field'!$F$9)+(R3424*'Football Field'!$F$10)+(S3424*'Football Field'!$F$11)</f>
        <v>133246567.68997331</v>
      </c>
    </row>
    <row r="3425" spans="2:20" x14ac:dyDescent="0.3">
      <c r="B3425" s="62">
        <f t="shared" si="486"/>
        <v>3398</v>
      </c>
      <c r="C3425" s="62">
        <v>3.4072836449691168E-3</v>
      </c>
      <c r="D3425" s="62">
        <v>0.12687517133103254</v>
      </c>
      <c r="E3425" s="62">
        <v>0.48126581166827243</v>
      </c>
      <c r="F3425" s="62">
        <v>0.11808647624219692</v>
      </c>
      <c r="G3425" s="62">
        <v>0.54835214681442868</v>
      </c>
      <c r="H3425" s="62">
        <v>0.93559015936295287</v>
      </c>
      <c r="I3425" s="62">
        <v>0.9832703499910197</v>
      </c>
      <c r="J3425" s="62">
        <v>0.88447535906600072</v>
      </c>
      <c r="K3425" s="62"/>
      <c r="L3425" s="65">
        <f t="shared" si="478"/>
        <v>8.3484787822512283E-4</v>
      </c>
      <c r="M3425" s="65">
        <f t="shared" si="479"/>
        <v>3.1086777216670938E-2</v>
      </c>
      <c r="N3425" s="65">
        <f t="shared" si="480"/>
        <v>0.11791907677741649</v>
      </c>
      <c r="O3425" s="65">
        <f t="shared" si="481"/>
        <v>2.8933383425075263E-2</v>
      </c>
      <c r="P3425" s="65">
        <f t="shared" si="482"/>
        <v>0.13435647688567065</v>
      </c>
      <c r="Q3425" s="65">
        <f t="shared" si="483"/>
        <v>0.22923699369312275</v>
      </c>
      <c r="R3425" s="65">
        <f t="shared" si="484"/>
        <v>0.2409195273847291</v>
      </c>
      <c r="S3425" s="65">
        <f t="shared" si="485"/>
        <v>0.21671291673908971</v>
      </c>
      <c r="T3425" s="66">
        <f>(L3425*'Football Field'!$F$4)+(M3425*'Football Field'!$F$5)+(N3425*'Football Field'!$F$6)+(O3425*'Football Field'!$F$7)+(P3425*'Football Field'!$F$8)+(Q3425*'Football Field'!$F$9)+(R3425*'Football Field'!$F$10)+(S3425*'Football Field'!$F$11)</f>
        <v>157298395.98591661</v>
      </c>
    </row>
    <row r="3426" spans="2:20" x14ac:dyDescent="0.3">
      <c r="B3426" s="62">
        <f t="shared" si="486"/>
        <v>3399</v>
      </c>
      <c r="C3426" s="62">
        <v>0.55050731903616823</v>
      </c>
      <c r="D3426" s="62">
        <v>0.96579149683087318</v>
      </c>
      <c r="E3426" s="62">
        <v>0.60780513011693316</v>
      </c>
      <c r="F3426" s="62">
        <v>8.5652695171878901E-2</v>
      </c>
      <c r="G3426" s="62">
        <v>0.60913100212981852</v>
      </c>
      <c r="H3426" s="62">
        <v>0.39990300276408275</v>
      </c>
      <c r="I3426" s="62">
        <v>0.87288034645562429</v>
      </c>
      <c r="J3426" s="62">
        <v>1.4382408236495725E-2</v>
      </c>
      <c r="K3426" s="62"/>
      <c r="L3426" s="65">
        <f t="shared" si="478"/>
        <v>0.13407212846688832</v>
      </c>
      <c r="M3426" s="65">
        <f t="shared" si="479"/>
        <v>0.23521162599988973</v>
      </c>
      <c r="N3426" s="65">
        <f t="shared" si="480"/>
        <v>0.14802660140930363</v>
      </c>
      <c r="O3426" s="65">
        <f t="shared" si="481"/>
        <v>2.0860102588145427E-2</v>
      </c>
      <c r="P3426" s="65">
        <f t="shared" si="482"/>
        <v>0.14834950807501962</v>
      </c>
      <c r="Q3426" s="65">
        <f t="shared" si="483"/>
        <v>9.7393522132914537E-2</v>
      </c>
      <c r="R3426" s="65">
        <f t="shared" si="484"/>
        <v>0.21258377845205662</v>
      </c>
      <c r="S3426" s="65">
        <f t="shared" si="485"/>
        <v>3.5027328757821653E-3</v>
      </c>
      <c r="T3426" s="66">
        <f>(L3426*'Football Field'!$F$4)+(M3426*'Football Field'!$F$5)+(N3426*'Football Field'!$F$6)+(O3426*'Football Field'!$F$7)+(P3426*'Football Field'!$F$8)+(Q3426*'Football Field'!$F$9)+(R3426*'Football Field'!$F$10)+(S3426*'Football Field'!$F$11)</f>
        <v>152300161.83832243</v>
      </c>
    </row>
    <row r="3427" spans="2:20" x14ac:dyDescent="0.3">
      <c r="B3427" s="62">
        <f t="shared" si="486"/>
        <v>3400</v>
      </c>
      <c r="C3427" s="62">
        <v>0.90610761476505663</v>
      </c>
      <c r="D3427" s="62">
        <v>3.3095825894320696E-2</v>
      </c>
      <c r="E3427" s="62">
        <v>0.19400156364656362</v>
      </c>
      <c r="F3427" s="62">
        <v>0.76252342159695763</v>
      </c>
      <c r="G3427" s="62">
        <v>7.8179525382213955E-2</v>
      </c>
      <c r="H3427" s="62">
        <v>0.74505164673616664</v>
      </c>
      <c r="I3427" s="62">
        <v>5.8706915493635936E-3</v>
      </c>
      <c r="J3427" s="62">
        <v>0.77870320820444394</v>
      </c>
      <c r="K3427" s="62"/>
      <c r="L3427" s="65">
        <f t="shared" si="478"/>
        <v>0.25862678788157123</v>
      </c>
      <c r="M3427" s="65">
        <f t="shared" si="479"/>
        <v>9.446413432421339E-3</v>
      </c>
      <c r="N3427" s="65">
        <f t="shared" si="480"/>
        <v>5.5373115105011556E-2</v>
      </c>
      <c r="O3427" s="65">
        <f t="shared" si="481"/>
        <v>0.21764410760770428</v>
      </c>
      <c r="P3427" s="65">
        <f t="shared" si="482"/>
        <v>2.2314479205596788E-2</v>
      </c>
      <c r="Q3427" s="65">
        <f t="shared" si="483"/>
        <v>0.21265720656283446</v>
      </c>
      <c r="R3427" s="65">
        <f t="shared" si="484"/>
        <v>1.6756487566314882E-3</v>
      </c>
      <c r="S3427" s="65">
        <f t="shared" si="485"/>
        <v>0.22226224144822879</v>
      </c>
      <c r="T3427" s="66">
        <f>(L3427*'Football Field'!$F$4)+(M3427*'Football Field'!$F$5)+(N3427*'Football Field'!$F$6)+(O3427*'Football Field'!$F$7)+(P3427*'Football Field'!$F$8)+(Q3427*'Football Field'!$F$9)+(R3427*'Football Field'!$F$10)+(S3427*'Football Field'!$F$11)</f>
        <v>113481804.7457377</v>
      </c>
    </row>
    <row r="3428" spans="2:20" x14ac:dyDescent="0.3">
      <c r="B3428" s="62">
        <f t="shared" si="486"/>
        <v>3401</v>
      </c>
      <c r="C3428" s="62">
        <v>0.69042856603638114</v>
      </c>
      <c r="D3428" s="62">
        <v>0.23787842949740567</v>
      </c>
      <c r="E3428" s="62">
        <v>0.21490410422608752</v>
      </c>
      <c r="F3428" s="62">
        <v>0.63769330353966336</v>
      </c>
      <c r="G3428" s="62">
        <v>0.57328202885386847</v>
      </c>
      <c r="H3428" s="62">
        <v>0.84445937382998004</v>
      </c>
      <c r="I3428" s="62">
        <v>8.7383010551309259E-2</v>
      </c>
      <c r="J3428" s="62">
        <v>0.52201978634477031</v>
      </c>
      <c r="K3428" s="62"/>
      <c r="L3428" s="65">
        <f t="shared" si="478"/>
        <v>0.1813077084978148</v>
      </c>
      <c r="M3428" s="65">
        <f t="shared" si="479"/>
        <v>6.2467277680629728E-2</v>
      </c>
      <c r="N3428" s="65">
        <f t="shared" si="480"/>
        <v>5.6434181030039172E-2</v>
      </c>
      <c r="O3428" s="65">
        <f t="shared" si="481"/>
        <v>0.16745933942583346</v>
      </c>
      <c r="P3428" s="65">
        <f t="shared" si="482"/>
        <v>0.15054482981660997</v>
      </c>
      <c r="Q3428" s="65">
        <f t="shared" si="483"/>
        <v>0.22175645898832277</v>
      </c>
      <c r="R3428" s="65">
        <f t="shared" si="484"/>
        <v>2.2946926277473027E-2</v>
      </c>
      <c r="S3428" s="65">
        <f t="shared" si="485"/>
        <v>0.13708327828327707</v>
      </c>
      <c r="T3428" s="66">
        <f>(L3428*'Football Field'!$F$4)+(M3428*'Football Field'!$F$5)+(N3428*'Football Field'!$F$6)+(O3428*'Football Field'!$F$7)+(P3428*'Football Field'!$F$8)+(Q3428*'Football Field'!$F$9)+(R3428*'Football Field'!$F$10)+(S3428*'Football Field'!$F$11)</f>
        <v>126161065.55149065</v>
      </c>
    </row>
    <row r="3429" spans="2:20" x14ac:dyDescent="0.3">
      <c r="B3429" s="62">
        <f t="shared" si="486"/>
        <v>3402</v>
      </c>
      <c r="C3429" s="62">
        <v>0.73427187481339429</v>
      </c>
      <c r="D3429" s="62">
        <v>0.3782023961043387</v>
      </c>
      <c r="E3429" s="62">
        <v>0.3144296062430687</v>
      </c>
      <c r="F3429" s="62">
        <v>0.42532091417910622</v>
      </c>
      <c r="G3429" s="62">
        <v>0.32832440953609354</v>
      </c>
      <c r="H3429" s="62">
        <v>3.0279511039640106E-2</v>
      </c>
      <c r="I3429" s="62">
        <v>0.45067118998900824</v>
      </c>
      <c r="J3429" s="62">
        <v>0.62359214377672023</v>
      </c>
      <c r="K3429" s="62"/>
      <c r="L3429" s="65">
        <f t="shared" si="478"/>
        <v>0.22351637780703248</v>
      </c>
      <c r="M3429" s="65">
        <f t="shared" si="479"/>
        <v>0.11512687950449642</v>
      </c>
      <c r="N3429" s="65">
        <f t="shared" si="480"/>
        <v>9.5714093203696518E-2</v>
      </c>
      <c r="O3429" s="65">
        <f t="shared" si="481"/>
        <v>0.12947001431458802</v>
      </c>
      <c r="P3429" s="65">
        <f t="shared" si="482"/>
        <v>9.9943747380751055E-2</v>
      </c>
      <c r="Q3429" s="65">
        <f t="shared" si="483"/>
        <v>9.2172488985342114E-3</v>
      </c>
      <c r="R3429" s="65">
        <f t="shared" si="484"/>
        <v>0.13718677702850585</v>
      </c>
      <c r="S3429" s="65">
        <f t="shared" si="485"/>
        <v>0.18982486186239547</v>
      </c>
      <c r="T3429" s="66">
        <f>(L3429*'Football Field'!$F$4)+(M3429*'Football Field'!$F$5)+(N3429*'Football Field'!$F$6)+(O3429*'Football Field'!$F$7)+(P3429*'Football Field'!$F$8)+(Q3429*'Football Field'!$F$9)+(R3429*'Football Field'!$F$10)+(S3429*'Football Field'!$F$11)</f>
        <v>138667049.46718225</v>
      </c>
    </row>
    <row r="3430" spans="2:20" x14ac:dyDescent="0.3">
      <c r="B3430" s="62">
        <f t="shared" si="486"/>
        <v>3403</v>
      </c>
      <c r="C3430" s="62">
        <v>0.74041292309506124</v>
      </c>
      <c r="D3430" s="62">
        <v>0.8547781742526197</v>
      </c>
      <c r="E3430" s="62">
        <v>8.2573299375096165E-2</v>
      </c>
      <c r="F3430" s="62">
        <v>0.36065784356977115</v>
      </c>
      <c r="G3430" s="62">
        <v>0.6684167821652468</v>
      </c>
      <c r="H3430" s="62">
        <v>0.95595577797408959</v>
      </c>
      <c r="I3430" s="62">
        <v>0.77941111680114306</v>
      </c>
      <c r="J3430" s="62">
        <v>0.95968517002071152</v>
      </c>
      <c r="K3430" s="62"/>
      <c r="L3430" s="65">
        <f t="shared" si="478"/>
        <v>0.13706550375333074</v>
      </c>
      <c r="M3430" s="65">
        <f t="shared" si="479"/>
        <v>0.15823683973739266</v>
      </c>
      <c r="N3430" s="65">
        <f t="shared" si="480"/>
        <v>1.5285998558900138E-2</v>
      </c>
      <c r="O3430" s="65">
        <f t="shared" si="481"/>
        <v>6.6765108319339614E-2</v>
      </c>
      <c r="P3430" s="65">
        <f t="shared" si="482"/>
        <v>0.12373755252904634</v>
      </c>
      <c r="Q3430" s="65">
        <f t="shared" si="483"/>
        <v>0.17696687373608022</v>
      </c>
      <c r="R3430" s="65">
        <f t="shared" si="484"/>
        <v>0.14428486324728679</v>
      </c>
      <c r="S3430" s="65">
        <f t="shared" si="485"/>
        <v>0.17765726011862351</v>
      </c>
      <c r="T3430" s="66">
        <f>(L3430*'Football Field'!$F$4)+(M3430*'Football Field'!$F$5)+(N3430*'Football Field'!$F$6)+(O3430*'Football Field'!$F$7)+(P3430*'Football Field'!$F$8)+(Q3430*'Football Field'!$F$9)+(R3430*'Football Field'!$F$10)+(S3430*'Football Field'!$F$11)</f>
        <v>139234281.42184705</v>
      </c>
    </row>
    <row r="3431" spans="2:20" x14ac:dyDescent="0.3">
      <c r="B3431" s="62">
        <f t="shared" si="486"/>
        <v>3404</v>
      </c>
      <c r="C3431" s="62">
        <v>4.7261594209447866E-2</v>
      </c>
      <c r="D3431" s="62">
        <v>0.90736566701423949</v>
      </c>
      <c r="E3431" s="62">
        <v>0.7987077399885566</v>
      </c>
      <c r="F3431" s="62">
        <v>0.15066217606137666</v>
      </c>
      <c r="G3431" s="62">
        <v>0.9788105665589788</v>
      </c>
      <c r="H3431" s="62">
        <v>0.28773939855389152</v>
      </c>
      <c r="I3431" s="62">
        <v>0.90972456161371951</v>
      </c>
      <c r="J3431" s="62">
        <v>0.18251712218743754</v>
      </c>
      <c r="K3431" s="62"/>
      <c r="L3431" s="65">
        <f t="shared" ref="L3431:L3494" si="487">C3431/SUM($C3431:$J3431)</f>
        <v>1.1087012783533886E-2</v>
      </c>
      <c r="M3431" s="65">
        <f t="shared" ref="M3431:M3494" si="488">D3431/SUM($C3431:$J3431)</f>
        <v>0.21285728756723946</v>
      </c>
      <c r="N3431" s="65">
        <f t="shared" ref="N3431:N3494" si="489">E3431/SUM($C3431:$J3431)</f>
        <v>0.18736741897272613</v>
      </c>
      <c r="O3431" s="65">
        <f t="shared" ref="O3431:O3494" si="490">F3431/SUM($C3431:$J3431)</f>
        <v>3.5343570184807577E-2</v>
      </c>
      <c r="P3431" s="65">
        <f t="shared" ref="P3431:P3494" si="491">G3431/SUM($C3431:$J3431)</f>
        <v>0.2296174186593149</v>
      </c>
      <c r="Q3431" s="65">
        <f t="shared" ref="Q3431:Q3494" si="492">H3431/SUM($C3431:$J3431)</f>
        <v>6.7500270430057005E-2</v>
      </c>
      <c r="R3431" s="65">
        <f t="shared" ref="R3431:R3494" si="493">I3431/SUM($C3431:$J3431)</f>
        <v>0.21341065642872015</v>
      </c>
      <c r="S3431" s="65">
        <f t="shared" ref="S3431:S3494" si="494">J3431/SUM($C3431:$J3431)</f>
        <v>4.2816364973600765E-2</v>
      </c>
      <c r="T3431" s="66">
        <f>(L3431*'Football Field'!$F$4)+(M3431*'Football Field'!$F$5)+(N3431*'Football Field'!$F$6)+(O3431*'Football Field'!$F$7)+(P3431*'Football Field'!$F$8)+(Q3431*'Football Field'!$F$9)+(R3431*'Football Field'!$F$10)+(S3431*'Football Field'!$F$11)</f>
        <v>161177984.61222175</v>
      </c>
    </row>
    <row r="3432" spans="2:20" x14ac:dyDescent="0.3">
      <c r="B3432" s="62">
        <f t="shared" si="486"/>
        <v>3405</v>
      </c>
      <c r="C3432" s="62">
        <v>0.32962919046638872</v>
      </c>
      <c r="D3432" s="62">
        <v>0.66227214994422545</v>
      </c>
      <c r="E3432" s="62">
        <v>0.82946521417163088</v>
      </c>
      <c r="F3432" s="62">
        <v>0.17388861059453842</v>
      </c>
      <c r="G3432" s="62">
        <v>0.77901591075537246</v>
      </c>
      <c r="H3432" s="62">
        <v>0.97906047986656375</v>
      </c>
      <c r="I3432" s="62">
        <v>0.76695389802880487</v>
      </c>
      <c r="J3432" s="62">
        <v>0.33384892527248866</v>
      </c>
      <c r="K3432" s="62"/>
      <c r="L3432" s="65">
        <f t="shared" si="487"/>
        <v>6.7906894354973338E-2</v>
      </c>
      <c r="M3432" s="65">
        <f t="shared" si="488"/>
        <v>0.13643465512526967</v>
      </c>
      <c r="N3432" s="65">
        <f t="shared" si="489"/>
        <v>0.17087809059077158</v>
      </c>
      <c r="O3432" s="65">
        <f t="shared" si="490"/>
        <v>3.5822784664395389E-2</v>
      </c>
      <c r="P3432" s="65">
        <f t="shared" si="491"/>
        <v>0.16048503191619651</v>
      </c>
      <c r="Q3432" s="65">
        <f t="shared" si="492"/>
        <v>0.20169620439063485</v>
      </c>
      <c r="R3432" s="65">
        <f t="shared" si="493"/>
        <v>0.1580001372296172</v>
      </c>
      <c r="S3432" s="65">
        <f t="shared" si="494"/>
        <v>6.8776201728141334E-2</v>
      </c>
      <c r="T3432" s="66">
        <f>(L3432*'Football Field'!$F$4)+(M3432*'Football Field'!$F$5)+(N3432*'Football Field'!$F$6)+(O3432*'Football Field'!$F$7)+(P3432*'Football Field'!$F$8)+(Q3432*'Football Field'!$F$9)+(R3432*'Football Field'!$F$10)+(S3432*'Football Field'!$F$11)</f>
        <v>147561322.36181936</v>
      </c>
    </row>
    <row r="3433" spans="2:20" x14ac:dyDescent="0.3">
      <c r="B3433" s="62">
        <f t="shared" si="486"/>
        <v>3406</v>
      </c>
      <c r="C3433" s="62">
        <v>0.38930711049391775</v>
      </c>
      <c r="D3433" s="62">
        <v>0.10273462765801689</v>
      </c>
      <c r="E3433" s="62">
        <v>0.72789980194882498</v>
      </c>
      <c r="F3433" s="62">
        <v>0.79638216257545824</v>
      </c>
      <c r="G3433" s="62">
        <v>0.60527026569049169</v>
      </c>
      <c r="H3433" s="62">
        <v>0.98467098880697856</v>
      </c>
      <c r="I3433" s="62">
        <v>0.50496206655394371</v>
      </c>
      <c r="J3433" s="62">
        <v>0.40794027553703771</v>
      </c>
      <c r="K3433" s="62"/>
      <c r="L3433" s="65">
        <f t="shared" si="487"/>
        <v>8.6145761976385196E-2</v>
      </c>
      <c r="M3433" s="65">
        <f t="shared" si="488"/>
        <v>2.2733087946253554E-2</v>
      </c>
      <c r="N3433" s="65">
        <f t="shared" si="489"/>
        <v>0.16106945234518411</v>
      </c>
      <c r="O3433" s="65">
        <f t="shared" si="490"/>
        <v>0.17622320879889544</v>
      </c>
      <c r="P3433" s="65">
        <f t="shared" si="491"/>
        <v>0.13393402492290504</v>
      </c>
      <c r="Q3433" s="65">
        <f t="shared" si="492"/>
        <v>0.21788770443776181</v>
      </c>
      <c r="R3433" s="65">
        <f t="shared" si="493"/>
        <v>0.1117378563604202</v>
      </c>
      <c r="S3433" s="65">
        <f t="shared" si="494"/>
        <v>9.026890321219469E-2</v>
      </c>
      <c r="T3433" s="66">
        <f>(L3433*'Football Field'!$F$4)+(M3433*'Football Field'!$F$5)+(N3433*'Football Field'!$F$6)+(O3433*'Football Field'!$F$7)+(P3433*'Football Field'!$F$8)+(Q3433*'Football Field'!$F$9)+(R3433*'Football Field'!$F$10)+(S3433*'Football Field'!$F$11)</f>
        <v>140146155.27805504</v>
      </c>
    </row>
    <row r="3434" spans="2:20" x14ac:dyDescent="0.3">
      <c r="B3434" s="62">
        <f t="shared" si="486"/>
        <v>3407</v>
      </c>
      <c r="C3434" s="62">
        <v>0.181944966659492</v>
      </c>
      <c r="D3434" s="62">
        <v>0.9502222615993049</v>
      </c>
      <c r="E3434" s="62">
        <v>5.5233824591085501E-2</v>
      </c>
      <c r="F3434" s="62">
        <v>0.38229154236297169</v>
      </c>
      <c r="G3434" s="62">
        <v>3.2978563110095394E-2</v>
      </c>
      <c r="H3434" s="62">
        <v>0.55340068513525498</v>
      </c>
      <c r="I3434" s="62">
        <v>8.7278116223374447E-2</v>
      </c>
      <c r="J3434" s="62">
        <v>0.97072847458918721</v>
      </c>
      <c r="K3434" s="62"/>
      <c r="L3434" s="65">
        <f t="shared" si="487"/>
        <v>5.6608751273605123E-2</v>
      </c>
      <c r="M3434" s="65">
        <f t="shared" si="488"/>
        <v>0.29564376882261689</v>
      </c>
      <c r="N3434" s="65">
        <f t="shared" si="489"/>
        <v>1.7184964748259902E-2</v>
      </c>
      <c r="O3434" s="65">
        <f t="shared" si="490"/>
        <v>0.11894281679212002</v>
      </c>
      <c r="P3434" s="65">
        <f t="shared" si="491"/>
        <v>1.0260659092340356E-2</v>
      </c>
      <c r="Q3434" s="65">
        <f t="shared" si="492"/>
        <v>0.17218020544691984</v>
      </c>
      <c r="R3434" s="65">
        <f t="shared" si="493"/>
        <v>2.7154942857882294E-2</v>
      </c>
      <c r="S3434" s="65">
        <f t="shared" si="494"/>
        <v>0.30202389096625554</v>
      </c>
      <c r="T3434" s="66">
        <f>(L3434*'Football Field'!$F$4)+(M3434*'Football Field'!$F$5)+(N3434*'Football Field'!$F$6)+(O3434*'Football Field'!$F$7)+(P3434*'Football Field'!$F$8)+(Q3434*'Football Field'!$F$9)+(R3434*'Football Field'!$F$10)+(S3434*'Football Field'!$F$11)</f>
        <v>115004367.16377158</v>
      </c>
    </row>
    <row r="3435" spans="2:20" x14ac:dyDescent="0.3">
      <c r="B3435" s="62">
        <f t="shared" si="486"/>
        <v>3408</v>
      </c>
      <c r="C3435" s="62">
        <v>0.81779773721519544</v>
      </c>
      <c r="D3435" s="62">
        <v>1.0599941060862372E-2</v>
      </c>
      <c r="E3435" s="62">
        <v>0.43690557432849386</v>
      </c>
      <c r="F3435" s="62">
        <v>0.95726453233424302</v>
      </c>
      <c r="G3435" s="62">
        <v>0.55719862053489033</v>
      </c>
      <c r="H3435" s="62">
        <v>0.60356479219070303</v>
      </c>
      <c r="I3435" s="62">
        <v>0.62155364161285165</v>
      </c>
      <c r="J3435" s="62">
        <v>0.76469411339887994</v>
      </c>
      <c r="K3435" s="62"/>
      <c r="L3435" s="65">
        <f t="shared" si="487"/>
        <v>0.17146120136167256</v>
      </c>
      <c r="M3435" s="65">
        <f t="shared" si="488"/>
        <v>2.2224060375213932E-3</v>
      </c>
      <c r="N3435" s="65">
        <f t="shared" si="489"/>
        <v>9.1602545772589528E-2</v>
      </c>
      <c r="O3435" s="65">
        <f t="shared" si="490"/>
        <v>0.20070210428053409</v>
      </c>
      <c r="P3435" s="65">
        <f t="shared" si="491"/>
        <v>0.11682343998567354</v>
      </c>
      <c r="Q3435" s="65">
        <f t="shared" si="492"/>
        <v>0.12654466949374102</v>
      </c>
      <c r="R3435" s="65">
        <f t="shared" si="493"/>
        <v>0.13031624966897964</v>
      </c>
      <c r="S3435" s="65">
        <f t="shared" si="494"/>
        <v>0.16032738339928826</v>
      </c>
      <c r="T3435" s="66">
        <f>(L3435*'Football Field'!$F$4)+(M3435*'Football Field'!$F$5)+(N3435*'Football Field'!$F$6)+(O3435*'Football Field'!$F$7)+(P3435*'Football Field'!$F$8)+(Q3435*'Football Field'!$F$9)+(R3435*'Football Field'!$F$10)+(S3435*'Football Field'!$F$11)</f>
        <v>139877126.40614009</v>
      </c>
    </row>
    <row r="3436" spans="2:20" x14ac:dyDescent="0.3">
      <c r="B3436" s="62">
        <f t="shared" si="486"/>
        <v>3409</v>
      </c>
      <c r="C3436" s="62">
        <v>0.99864316014162891</v>
      </c>
      <c r="D3436" s="62">
        <v>0.80479776794229885</v>
      </c>
      <c r="E3436" s="62">
        <v>0.70731818844024374</v>
      </c>
      <c r="F3436" s="62">
        <v>0.94102851187615177</v>
      </c>
      <c r="G3436" s="62">
        <v>0.95308449412850338</v>
      </c>
      <c r="H3436" s="62">
        <v>0.77903473140700152</v>
      </c>
      <c r="I3436" s="62">
        <v>0.13023683447396373</v>
      </c>
      <c r="J3436" s="62">
        <v>1.0219559638376285E-2</v>
      </c>
      <c r="K3436" s="62"/>
      <c r="L3436" s="65">
        <f t="shared" si="487"/>
        <v>0.18756104976641413</v>
      </c>
      <c r="M3436" s="65">
        <f t="shared" si="488"/>
        <v>0.15115380571326076</v>
      </c>
      <c r="N3436" s="65">
        <f t="shared" si="489"/>
        <v>0.13284559213715103</v>
      </c>
      <c r="O3436" s="65">
        <f t="shared" si="490"/>
        <v>0.17674010356470676</v>
      </c>
      <c r="P3436" s="65">
        <f t="shared" si="491"/>
        <v>0.17900440855118024</v>
      </c>
      <c r="Q3436" s="65">
        <f t="shared" si="492"/>
        <v>0.14631509818429159</v>
      </c>
      <c r="R3436" s="65">
        <f t="shared" si="493"/>
        <v>2.4460546436554001E-2</v>
      </c>
      <c r="S3436" s="65">
        <f t="shared" si="494"/>
        <v>1.9193956464414073E-3</v>
      </c>
      <c r="T3436" s="66">
        <f>(L3436*'Football Field'!$F$4)+(M3436*'Football Field'!$F$5)+(N3436*'Football Field'!$F$6)+(O3436*'Football Field'!$F$7)+(P3436*'Football Field'!$F$8)+(Q3436*'Football Field'!$F$9)+(R3436*'Football Field'!$F$10)+(S3436*'Football Field'!$F$11)</f>
        <v>129410539.13482629</v>
      </c>
    </row>
    <row r="3437" spans="2:20" x14ac:dyDescent="0.3">
      <c r="B3437" s="62">
        <f t="shared" si="486"/>
        <v>3410</v>
      </c>
      <c r="C3437" s="62">
        <v>0.80470977020847545</v>
      </c>
      <c r="D3437" s="62">
        <v>0.15779226017363535</v>
      </c>
      <c r="E3437" s="62">
        <v>0.61830435179736998</v>
      </c>
      <c r="F3437" s="62">
        <v>0.33841271764416803</v>
      </c>
      <c r="G3437" s="62">
        <v>0.20872589856646218</v>
      </c>
      <c r="H3437" s="62">
        <v>0.40233789700989464</v>
      </c>
      <c r="I3437" s="62">
        <v>0.30855430361393743</v>
      </c>
      <c r="J3437" s="62">
        <v>0.68130924186793762</v>
      </c>
      <c r="K3437" s="62"/>
      <c r="L3437" s="65">
        <f t="shared" si="487"/>
        <v>0.2286012197852986</v>
      </c>
      <c r="M3437" s="65">
        <f t="shared" si="488"/>
        <v>4.4825481787088554E-2</v>
      </c>
      <c r="N3437" s="65">
        <f t="shared" si="489"/>
        <v>0.1756473380245141</v>
      </c>
      <c r="O3437" s="65">
        <f t="shared" si="490"/>
        <v>9.6135977104233078E-2</v>
      </c>
      <c r="P3437" s="65">
        <f t="shared" si="491"/>
        <v>5.9294663466946944E-2</v>
      </c>
      <c r="Q3437" s="65">
        <f t="shared" si="492"/>
        <v>0.11429578393025586</v>
      </c>
      <c r="R3437" s="65">
        <f t="shared" si="493"/>
        <v>8.7653825997260848E-2</v>
      </c>
      <c r="S3437" s="65">
        <f t="shared" si="494"/>
        <v>0.19354570990440198</v>
      </c>
      <c r="T3437" s="66">
        <f>(L3437*'Football Field'!$F$4)+(M3437*'Football Field'!$F$5)+(N3437*'Football Field'!$F$6)+(O3437*'Football Field'!$F$7)+(P3437*'Football Field'!$F$8)+(Q3437*'Football Field'!$F$9)+(R3437*'Football Field'!$F$10)+(S3437*'Football Field'!$F$11)</f>
        <v>130541865.13677099</v>
      </c>
    </row>
    <row r="3438" spans="2:20" x14ac:dyDescent="0.3">
      <c r="B3438" s="62">
        <f t="shared" si="486"/>
        <v>3411</v>
      </c>
      <c r="C3438" s="62">
        <v>0.70481877351607436</v>
      </c>
      <c r="D3438" s="62">
        <v>0.49064082204837323</v>
      </c>
      <c r="E3438" s="62">
        <v>4.0988911990765153E-2</v>
      </c>
      <c r="F3438" s="62">
        <v>0.51624815517747402</v>
      </c>
      <c r="G3438" s="62">
        <v>7.1237103148480307E-2</v>
      </c>
      <c r="H3438" s="62">
        <v>0.7748904730945505</v>
      </c>
      <c r="I3438" s="62">
        <v>0.94603425105185546</v>
      </c>
      <c r="J3438" s="62">
        <v>0.87907930769451503</v>
      </c>
      <c r="K3438" s="62"/>
      <c r="L3438" s="65">
        <f t="shared" si="487"/>
        <v>0.15931932268102633</v>
      </c>
      <c r="M3438" s="65">
        <f t="shared" si="488"/>
        <v>0.11090590430566341</v>
      </c>
      <c r="N3438" s="65">
        <f t="shared" si="489"/>
        <v>9.2652550431135336E-3</v>
      </c>
      <c r="O3438" s="65">
        <f t="shared" si="490"/>
        <v>0.11669426171482188</v>
      </c>
      <c r="P3438" s="65">
        <f t="shared" si="491"/>
        <v>1.6102645743608944E-2</v>
      </c>
      <c r="Q3438" s="65">
        <f t="shared" si="492"/>
        <v>0.1751585371506684</v>
      </c>
      <c r="R3438" s="65">
        <f t="shared" si="493"/>
        <v>0.21384438351257429</v>
      </c>
      <c r="S3438" s="65">
        <f t="shared" si="494"/>
        <v>0.19870968984852325</v>
      </c>
      <c r="T3438" s="66">
        <f>(L3438*'Football Field'!$F$4)+(M3438*'Football Field'!$F$5)+(N3438*'Football Field'!$F$6)+(O3438*'Football Field'!$F$7)+(P3438*'Football Field'!$F$8)+(Q3438*'Football Field'!$F$9)+(R3438*'Football Field'!$F$10)+(S3438*'Football Field'!$F$11)</f>
        <v>140469246.98847958</v>
      </c>
    </row>
    <row r="3439" spans="2:20" x14ac:dyDescent="0.3">
      <c r="B3439" s="62">
        <f t="shared" si="486"/>
        <v>3412</v>
      </c>
      <c r="C3439" s="62">
        <v>0.77399807897653183</v>
      </c>
      <c r="D3439" s="62">
        <v>0.31264315871938864</v>
      </c>
      <c r="E3439" s="62">
        <v>5.3619701163767575E-2</v>
      </c>
      <c r="F3439" s="62">
        <v>0.21031719447083652</v>
      </c>
      <c r="G3439" s="62">
        <v>0.2658414489026073</v>
      </c>
      <c r="H3439" s="62">
        <v>8.3064079986778783E-3</v>
      </c>
      <c r="I3439" s="62">
        <v>0.13537245892225513</v>
      </c>
      <c r="J3439" s="62">
        <v>0.72783501925996308</v>
      </c>
      <c r="K3439" s="62"/>
      <c r="L3439" s="65">
        <f t="shared" si="487"/>
        <v>0.31110079461647699</v>
      </c>
      <c r="M3439" s="65">
        <f t="shared" si="488"/>
        <v>0.12566379394328736</v>
      </c>
      <c r="N3439" s="65">
        <f t="shared" si="489"/>
        <v>2.1551903153563142E-2</v>
      </c>
      <c r="O3439" s="65">
        <f t="shared" si="490"/>
        <v>8.4534894980494199E-2</v>
      </c>
      <c r="P3439" s="65">
        <f t="shared" si="491"/>
        <v>0.10685231429121458</v>
      </c>
      <c r="Q3439" s="65">
        <f t="shared" si="492"/>
        <v>3.338677703456808E-3</v>
      </c>
      <c r="R3439" s="65">
        <f t="shared" si="493"/>
        <v>5.4411607320251382E-2</v>
      </c>
      <c r="S3439" s="65">
        <f t="shared" si="494"/>
        <v>0.29254601399125552</v>
      </c>
      <c r="T3439" s="66">
        <f>(L3439*'Football Field'!$F$4)+(M3439*'Football Field'!$F$5)+(N3439*'Football Field'!$F$6)+(O3439*'Football Field'!$F$7)+(P3439*'Football Field'!$F$8)+(Q3439*'Football Field'!$F$9)+(R3439*'Football Field'!$F$10)+(S3439*'Football Field'!$F$11)</f>
        <v>125824881.71404381</v>
      </c>
    </row>
    <row r="3440" spans="2:20" x14ac:dyDescent="0.3">
      <c r="B3440" s="62">
        <f t="shared" si="486"/>
        <v>3413</v>
      </c>
      <c r="C3440" s="62">
        <v>0.61077261792826276</v>
      </c>
      <c r="D3440" s="62">
        <v>0.23128612757104128</v>
      </c>
      <c r="E3440" s="62">
        <v>0.57046140304083282</v>
      </c>
      <c r="F3440" s="62">
        <v>0.76063641186631004</v>
      </c>
      <c r="G3440" s="62">
        <v>0.25937240390405381</v>
      </c>
      <c r="H3440" s="62">
        <v>6.4312987367327601E-3</v>
      </c>
      <c r="I3440" s="62">
        <v>0.96680443071126176</v>
      </c>
      <c r="J3440" s="62">
        <v>0.97802553207162091</v>
      </c>
      <c r="K3440" s="62"/>
      <c r="L3440" s="65">
        <f t="shared" si="487"/>
        <v>0.13932523831306426</v>
      </c>
      <c r="M3440" s="65">
        <f t="shared" si="488"/>
        <v>5.2759396699290015E-2</v>
      </c>
      <c r="N3440" s="65">
        <f t="shared" si="489"/>
        <v>0.1301297219195314</v>
      </c>
      <c r="O3440" s="65">
        <f t="shared" si="490"/>
        <v>0.17351113367252319</v>
      </c>
      <c r="P3440" s="65">
        <f t="shared" si="491"/>
        <v>5.9166244400971291E-2</v>
      </c>
      <c r="Q3440" s="65">
        <f t="shared" si="492"/>
        <v>1.4670635238972745E-3</v>
      </c>
      <c r="R3440" s="65">
        <f t="shared" si="493"/>
        <v>0.22054076059905153</v>
      </c>
      <c r="S3440" s="65">
        <f t="shared" si="494"/>
        <v>0.22310044087167094</v>
      </c>
      <c r="T3440" s="66">
        <f>(L3440*'Football Field'!$F$4)+(M3440*'Football Field'!$F$5)+(N3440*'Football Field'!$F$6)+(O3440*'Football Field'!$F$7)+(P3440*'Football Field'!$F$8)+(Q3440*'Football Field'!$F$9)+(R3440*'Football Field'!$F$10)+(S3440*'Football Field'!$F$11)</f>
        <v>148969156.61150151</v>
      </c>
    </row>
    <row r="3441" spans="2:20" x14ac:dyDescent="0.3">
      <c r="B3441" s="62">
        <f t="shared" si="486"/>
        <v>3414</v>
      </c>
      <c r="C3441" s="62">
        <v>0.53318539645502205</v>
      </c>
      <c r="D3441" s="62">
        <v>0.14207922451990718</v>
      </c>
      <c r="E3441" s="62">
        <v>0.93147944520123915</v>
      </c>
      <c r="F3441" s="62">
        <v>0.60349032947647396</v>
      </c>
      <c r="G3441" s="62">
        <v>0.40925154399872465</v>
      </c>
      <c r="H3441" s="62">
        <v>4.3000874253195098E-3</v>
      </c>
      <c r="I3441" s="62">
        <v>0.23430339422569557</v>
      </c>
      <c r="J3441" s="62">
        <v>0.13698461029041764</v>
      </c>
      <c r="K3441" s="62"/>
      <c r="L3441" s="65">
        <f t="shared" si="487"/>
        <v>0.17802077372073191</v>
      </c>
      <c r="M3441" s="65">
        <f t="shared" si="488"/>
        <v>4.7437633601446746E-2</v>
      </c>
      <c r="N3441" s="65">
        <f t="shared" si="489"/>
        <v>0.31100381338683386</v>
      </c>
      <c r="O3441" s="65">
        <f t="shared" si="490"/>
        <v>0.20149429466874777</v>
      </c>
      <c r="P3441" s="65">
        <f t="shared" si="491"/>
        <v>0.13664154531134645</v>
      </c>
      <c r="Q3441" s="65">
        <f t="shared" si="492"/>
        <v>1.4357199120826724E-3</v>
      </c>
      <c r="R3441" s="65">
        <f t="shared" si="493"/>
        <v>7.8229583560941729E-2</v>
      </c>
      <c r="S3441" s="65">
        <f t="shared" si="494"/>
        <v>4.5736635837868869E-2</v>
      </c>
      <c r="T3441" s="66">
        <f>(L3441*'Football Field'!$F$4)+(M3441*'Football Field'!$F$5)+(N3441*'Football Field'!$F$6)+(O3441*'Football Field'!$F$7)+(P3441*'Football Field'!$F$8)+(Q3441*'Football Field'!$F$9)+(R3441*'Football Field'!$F$10)+(S3441*'Football Field'!$F$11)</f>
        <v>138957453.26257956</v>
      </c>
    </row>
    <row r="3442" spans="2:20" x14ac:dyDescent="0.3">
      <c r="B3442" s="62">
        <f t="shared" si="486"/>
        <v>3415</v>
      </c>
      <c r="C3442" s="62">
        <v>0.88198108173268797</v>
      </c>
      <c r="D3442" s="62">
        <v>0.37209250869363497</v>
      </c>
      <c r="E3442" s="62">
        <v>0.70036168144333899</v>
      </c>
      <c r="F3442" s="62">
        <v>0.48584772292858869</v>
      </c>
      <c r="G3442" s="62">
        <v>3.0942941472786978E-2</v>
      </c>
      <c r="H3442" s="62">
        <v>0.70386334231278047</v>
      </c>
      <c r="I3442" s="62">
        <v>0.79736058854623171</v>
      </c>
      <c r="J3442" s="62">
        <v>0.27468540207434589</v>
      </c>
      <c r="K3442" s="62"/>
      <c r="L3442" s="65">
        <f t="shared" si="487"/>
        <v>0.20766493785301712</v>
      </c>
      <c r="M3442" s="65">
        <f t="shared" si="488"/>
        <v>8.761023257056233E-2</v>
      </c>
      <c r="N3442" s="65">
        <f t="shared" si="489"/>
        <v>0.16490213686425292</v>
      </c>
      <c r="O3442" s="65">
        <f t="shared" si="490"/>
        <v>0.1143942191932119</v>
      </c>
      <c r="P3442" s="65">
        <f t="shared" si="491"/>
        <v>7.2856030033117908E-3</v>
      </c>
      <c r="Q3442" s="65">
        <f t="shared" si="492"/>
        <v>0.16572661281038814</v>
      </c>
      <c r="R3442" s="65">
        <f t="shared" si="493"/>
        <v>0.18774080362540443</v>
      </c>
      <c r="S3442" s="65">
        <f t="shared" si="494"/>
        <v>6.4675454079851327E-2</v>
      </c>
      <c r="T3442" s="66">
        <f>(L3442*'Football Field'!$F$4)+(M3442*'Football Field'!$F$5)+(N3442*'Football Field'!$F$6)+(O3442*'Football Field'!$F$7)+(P3442*'Football Field'!$F$8)+(Q3442*'Football Field'!$F$9)+(R3442*'Football Field'!$F$10)+(S3442*'Football Field'!$F$11)</f>
        <v>138983713.25168177</v>
      </c>
    </row>
    <row r="3443" spans="2:20" x14ac:dyDescent="0.3">
      <c r="B3443" s="62">
        <f t="shared" si="486"/>
        <v>3416</v>
      </c>
      <c r="C3443" s="62">
        <v>0.85562462301641873</v>
      </c>
      <c r="D3443" s="62">
        <v>0.12182975913446337</v>
      </c>
      <c r="E3443" s="62">
        <v>9.7097204668036619E-2</v>
      </c>
      <c r="F3443" s="62">
        <v>0.79408063605636792</v>
      </c>
      <c r="G3443" s="62">
        <v>0.537678479837428</v>
      </c>
      <c r="H3443" s="62">
        <v>0.77473877647195133</v>
      </c>
      <c r="I3443" s="62">
        <v>0.29677082067339144</v>
      </c>
      <c r="J3443" s="62">
        <v>0.75326643121150738</v>
      </c>
      <c r="K3443" s="62"/>
      <c r="L3443" s="65">
        <f t="shared" si="487"/>
        <v>0.20222337129925191</v>
      </c>
      <c r="M3443" s="65">
        <f t="shared" si="488"/>
        <v>2.8793964028165017E-2</v>
      </c>
      <c r="N3443" s="65">
        <f t="shared" si="489"/>
        <v>2.2948526191873091E-2</v>
      </c>
      <c r="O3443" s="65">
        <f t="shared" si="490"/>
        <v>0.18767770233242995</v>
      </c>
      <c r="P3443" s="65">
        <f t="shared" si="491"/>
        <v>0.12707810404574468</v>
      </c>
      <c r="Q3443" s="65">
        <f t="shared" si="492"/>
        <v>0.18310633312782676</v>
      </c>
      <c r="R3443" s="65">
        <f t="shared" si="493"/>
        <v>7.014056660530131E-2</v>
      </c>
      <c r="S3443" s="65">
        <f t="shared" si="494"/>
        <v>0.17803143236940716</v>
      </c>
      <c r="T3443" s="66">
        <f>(L3443*'Football Field'!$F$4)+(M3443*'Football Field'!$F$5)+(N3443*'Football Field'!$F$6)+(O3443*'Football Field'!$F$7)+(P3443*'Football Field'!$F$8)+(Q3443*'Football Field'!$F$9)+(R3443*'Football Field'!$F$10)+(S3443*'Football Field'!$F$11)</f>
        <v>130379732.5232074</v>
      </c>
    </row>
    <row r="3444" spans="2:20" x14ac:dyDescent="0.3">
      <c r="B3444" s="62">
        <f t="shared" si="486"/>
        <v>3417</v>
      </c>
      <c r="C3444" s="62">
        <v>0.72669088444469987</v>
      </c>
      <c r="D3444" s="62">
        <v>0.22391895877169121</v>
      </c>
      <c r="E3444" s="62">
        <v>0.13910974117015884</v>
      </c>
      <c r="F3444" s="62">
        <v>0.66972423874280795</v>
      </c>
      <c r="G3444" s="62">
        <v>0.7788052529565882</v>
      </c>
      <c r="H3444" s="62">
        <v>0.4584220368767038</v>
      </c>
      <c r="I3444" s="62">
        <v>0.77788001496412607</v>
      </c>
      <c r="J3444" s="62">
        <v>0.49942586692525393</v>
      </c>
      <c r="K3444" s="62"/>
      <c r="L3444" s="65">
        <f t="shared" si="487"/>
        <v>0.17002685913377469</v>
      </c>
      <c r="M3444" s="65">
        <f t="shared" si="488"/>
        <v>5.2391241001390448E-2</v>
      </c>
      <c r="N3444" s="65">
        <f t="shared" si="489"/>
        <v>3.254807906961487E-2</v>
      </c>
      <c r="O3444" s="65">
        <f t="shared" si="490"/>
        <v>0.15669813841990382</v>
      </c>
      <c r="P3444" s="65">
        <f t="shared" si="491"/>
        <v>0.18222027256923765</v>
      </c>
      <c r="Q3444" s="65">
        <f t="shared" si="492"/>
        <v>0.1072588919942408</v>
      </c>
      <c r="R3444" s="65">
        <f t="shared" si="493"/>
        <v>0.18200379082551826</v>
      </c>
      <c r="S3444" s="65">
        <f t="shared" si="494"/>
        <v>0.11685272698631935</v>
      </c>
      <c r="T3444" s="66">
        <f>(L3444*'Football Field'!$F$4)+(M3444*'Football Field'!$F$5)+(N3444*'Football Field'!$F$6)+(O3444*'Football Field'!$F$7)+(P3444*'Football Field'!$F$8)+(Q3444*'Football Field'!$F$9)+(R3444*'Football Field'!$F$10)+(S3444*'Football Field'!$F$11)</f>
        <v>150065021.24110499</v>
      </c>
    </row>
    <row r="3445" spans="2:20" x14ac:dyDescent="0.3">
      <c r="B3445" s="62">
        <f t="shared" si="486"/>
        <v>3418</v>
      </c>
      <c r="C3445" s="62">
        <v>0.5391889394016901</v>
      </c>
      <c r="D3445" s="62">
        <v>0.74147023209769292</v>
      </c>
      <c r="E3445" s="62">
        <v>0.27637320683474298</v>
      </c>
      <c r="F3445" s="62">
        <v>0.6108029977413385</v>
      </c>
      <c r="G3445" s="62">
        <v>0.95796363853505651</v>
      </c>
      <c r="H3445" s="62">
        <v>0.28051153582661648</v>
      </c>
      <c r="I3445" s="62">
        <v>0.34548468902794327</v>
      </c>
      <c r="J3445" s="62">
        <v>0.37792311074461549</v>
      </c>
      <c r="K3445" s="62"/>
      <c r="L3445" s="65">
        <f t="shared" si="487"/>
        <v>0.13056312650820642</v>
      </c>
      <c r="M3445" s="65">
        <f t="shared" si="488"/>
        <v>0.1795449881128196</v>
      </c>
      <c r="N3445" s="65">
        <f t="shared" si="489"/>
        <v>6.6923015905118441E-2</v>
      </c>
      <c r="O3445" s="65">
        <f t="shared" si="490"/>
        <v>0.14790427480613139</v>
      </c>
      <c r="P3445" s="65">
        <f t="shared" si="491"/>
        <v>0.23196827417695776</v>
      </c>
      <c r="Q3445" s="65">
        <f t="shared" si="492"/>
        <v>6.7925100948439454E-2</v>
      </c>
      <c r="R3445" s="65">
        <f t="shared" si="493"/>
        <v>8.3658172235983222E-2</v>
      </c>
      <c r="S3445" s="65">
        <f t="shared" si="494"/>
        <v>9.1513047306343673E-2</v>
      </c>
      <c r="T3445" s="66">
        <f>(L3445*'Football Field'!$F$4)+(M3445*'Football Field'!$F$5)+(N3445*'Football Field'!$F$6)+(O3445*'Football Field'!$F$7)+(P3445*'Football Field'!$F$8)+(Q3445*'Football Field'!$F$9)+(R3445*'Football Field'!$F$10)+(S3445*'Football Field'!$F$11)</f>
        <v>140917786.64798126</v>
      </c>
    </row>
    <row r="3446" spans="2:20" x14ac:dyDescent="0.3">
      <c r="B3446" s="62">
        <f t="shared" si="486"/>
        <v>3419</v>
      </c>
      <c r="C3446" s="62">
        <v>8.7460080290199471E-2</v>
      </c>
      <c r="D3446" s="62">
        <v>0.31661949880471862</v>
      </c>
      <c r="E3446" s="62">
        <v>0.90889927074802446</v>
      </c>
      <c r="F3446" s="62">
        <v>0.17740404211752614</v>
      </c>
      <c r="G3446" s="62">
        <v>0.88261691107661111</v>
      </c>
      <c r="H3446" s="62">
        <v>0.7026211266183382</v>
      </c>
      <c r="I3446" s="62">
        <v>0.54850150083292315</v>
      </c>
      <c r="J3446" s="62">
        <v>0.51484855127770912</v>
      </c>
      <c r="K3446" s="62"/>
      <c r="L3446" s="65">
        <f t="shared" si="487"/>
        <v>2.1130875445974081E-2</v>
      </c>
      <c r="M3446" s="65">
        <f t="shared" si="488"/>
        <v>7.6497153567774187E-2</v>
      </c>
      <c r="N3446" s="65">
        <f t="shared" si="489"/>
        <v>0.21959546823404105</v>
      </c>
      <c r="O3446" s="65">
        <f t="shared" si="490"/>
        <v>4.2861871440768091E-2</v>
      </c>
      <c r="P3446" s="65">
        <f t="shared" si="491"/>
        <v>0.21324549385944447</v>
      </c>
      <c r="Q3446" s="65">
        <f t="shared" si="492"/>
        <v>0.169757442058349</v>
      </c>
      <c r="R3446" s="65">
        <f t="shared" si="493"/>
        <v>0.13252122405528052</v>
      </c>
      <c r="S3446" s="65">
        <f t="shared" si="494"/>
        <v>0.12439047133836857</v>
      </c>
      <c r="T3446" s="66">
        <f>(L3446*'Football Field'!$F$4)+(M3446*'Football Field'!$F$5)+(N3446*'Football Field'!$F$6)+(O3446*'Football Field'!$F$7)+(P3446*'Football Field'!$F$8)+(Q3446*'Football Field'!$F$9)+(R3446*'Football Field'!$F$10)+(S3446*'Football Field'!$F$11)</f>
        <v>150523066.72175193</v>
      </c>
    </row>
    <row r="3447" spans="2:20" x14ac:dyDescent="0.3">
      <c r="B3447" s="62">
        <f t="shared" si="486"/>
        <v>3420</v>
      </c>
      <c r="C3447" s="62">
        <v>0.89247726611764144</v>
      </c>
      <c r="D3447" s="62">
        <v>0.70148096275100158</v>
      </c>
      <c r="E3447" s="62">
        <v>0.61218679299587808</v>
      </c>
      <c r="F3447" s="62">
        <v>4.4713899005223157E-3</v>
      </c>
      <c r="G3447" s="62">
        <v>0.33290118350051012</v>
      </c>
      <c r="H3447" s="62">
        <v>0.23615602110719258</v>
      </c>
      <c r="I3447" s="62">
        <v>0.16212986020554387</v>
      </c>
      <c r="J3447" s="62">
        <v>0.24471255173082807</v>
      </c>
      <c r="K3447" s="62"/>
      <c r="L3447" s="65">
        <f t="shared" si="487"/>
        <v>0.28007932745005604</v>
      </c>
      <c r="M3447" s="65">
        <f t="shared" si="488"/>
        <v>0.22014041558837946</v>
      </c>
      <c r="N3447" s="65">
        <f t="shared" si="489"/>
        <v>0.19211790794623018</v>
      </c>
      <c r="O3447" s="65">
        <f t="shared" si="490"/>
        <v>1.4032221588714238E-3</v>
      </c>
      <c r="P3447" s="65">
        <f t="shared" si="491"/>
        <v>0.10447183712336752</v>
      </c>
      <c r="Q3447" s="65">
        <f t="shared" si="492"/>
        <v>7.4111041340816863E-2</v>
      </c>
      <c r="R3447" s="65">
        <f t="shared" si="493"/>
        <v>5.087997636452371E-2</v>
      </c>
      <c r="S3447" s="65">
        <f t="shared" si="494"/>
        <v>7.679627202775488E-2</v>
      </c>
      <c r="T3447" s="66">
        <f>(L3447*'Football Field'!$F$4)+(M3447*'Football Field'!$F$5)+(N3447*'Football Field'!$F$6)+(O3447*'Football Field'!$F$7)+(P3447*'Football Field'!$F$8)+(Q3447*'Football Field'!$F$9)+(R3447*'Football Field'!$F$10)+(S3447*'Football Field'!$F$11)</f>
        <v>127187687.12569733</v>
      </c>
    </row>
    <row r="3448" spans="2:20" x14ac:dyDescent="0.3">
      <c r="B3448" s="62">
        <f t="shared" si="486"/>
        <v>3421</v>
      </c>
      <c r="C3448" s="62">
        <v>0.23489072817235457</v>
      </c>
      <c r="D3448" s="62">
        <v>0.36057983233162338</v>
      </c>
      <c r="E3448" s="62">
        <v>0.34720331310674191</v>
      </c>
      <c r="F3448" s="62">
        <v>1.9109705362612139E-2</v>
      </c>
      <c r="G3448" s="62">
        <v>9.2053241784840867E-2</v>
      </c>
      <c r="H3448" s="62">
        <v>0.34490738796417331</v>
      </c>
      <c r="I3448" s="62">
        <v>0.6640848603084657</v>
      </c>
      <c r="J3448" s="62">
        <v>0.3202013529895642</v>
      </c>
      <c r="K3448" s="62"/>
      <c r="L3448" s="65">
        <f t="shared" si="487"/>
        <v>9.8568077856601585E-2</v>
      </c>
      <c r="M3448" s="65">
        <f t="shared" si="488"/>
        <v>0.15131146837224063</v>
      </c>
      <c r="N3448" s="65">
        <f t="shared" si="489"/>
        <v>0.1456982294050517</v>
      </c>
      <c r="O3448" s="65">
        <f t="shared" si="490"/>
        <v>8.0190773840019165E-3</v>
      </c>
      <c r="P3448" s="65">
        <f t="shared" si="491"/>
        <v>3.8628647345087801E-2</v>
      </c>
      <c r="Q3448" s="65">
        <f t="shared" si="492"/>
        <v>0.14473478172039222</v>
      </c>
      <c r="R3448" s="65">
        <f t="shared" si="493"/>
        <v>0.27867242237950224</v>
      </c>
      <c r="S3448" s="65">
        <f t="shared" si="494"/>
        <v>0.1343672955371219</v>
      </c>
      <c r="T3448" s="66">
        <f>(L3448*'Football Field'!$F$4)+(M3448*'Football Field'!$F$5)+(N3448*'Football Field'!$F$6)+(O3448*'Football Field'!$F$7)+(P3448*'Football Field'!$F$8)+(Q3448*'Football Field'!$F$9)+(R3448*'Football Field'!$F$10)+(S3448*'Football Field'!$F$11)</f>
        <v>153777532.79427269</v>
      </c>
    </row>
    <row r="3449" spans="2:20" x14ac:dyDescent="0.3">
      <c r="B3449" s="62">
        <f t="shared" si="486"/>
        <v>3422</v>
      </c>
      <c r="C3449" s="62">
        <v>1.6216836601217088E-2</v>
      </c>
      <c r="D3449" s="62">
        <v>0.82265796222664422</v>
      </c>
      <c r="E3449" s="62">
        <v>5.9057371599354314E-2</v>
      </c>
      <c r="F3449" s="62">
        <v>0.56430075218494413</v>
      </c>
      <c r="G3449" s="62">
        <v>5.7058247927829764E-2</v>
      </c>
      <c r="H3449" s="62">
        <v>0.3216551805792649</v>
      </c>
      <c r="I3449" s="62">
        <v>0.95676071629864756</v>
      </c>
      <c r="J3449" s="62">
        <v>0.44822734291166522</v>
      </c>
      <c r="K3449" s="62"/>
      <c r="L3449" s="65">
        <f t="shared" si="487"/>
        <v>4.996045683982429E-3</v>
      </c>
      <c r="M3449" s="65">
        <f t="shared" si="488"/>
        <v>0.25344257099240575</v>
      </c>
      <c r="N3449" s="65">
        <f t="shared" si="489"/>
        <v>1.8194259074186921E-2</v>
      </c>
      <c r="O3449" s="65">
        <f t="shared" si="490"/>
        <v>0.17384847654011878</v>
      </c>
      <c r="P3449" s="65">
        <f t="shared" si="491"/>
        <v>1.7578373656058102E-2</v>
      </c>
      <c r="Q3449" s="65">
        <f t="shared" si="492"/>
        <v>9.9094787484201335E-2</v>
      </c>
      <c r="R3449" s="65">
        <f t="shared" si="493"/>
        <v>0.29475663872133057</v>
      </c>
      <c r="S3449" s="65">
        <f t="shared" si="494"/>
        <v>0.13808884784771594</v>
      </c>
      <c r="T3449" s="66">
        <f>(L3449*'Football Field'!$F$4)+(M3449*'Football Field'!$F$5)+(N3449*'Football Field'!$F$6)+(O3449*'Football Field'!$F$7)+(P3449*'Football Field'!$F$8)+(Q3449*'Football Field'!$F$9)+(R3449*'Football Field'!$F$10)+(S3449*'Football Field'!$F$11)</f>
        <v>152278677.48766938</v>
      </c>
    </row>
    <row r="3450" spans="2:20" x14ac:dyDescent="0.3">
      <c r="B3450" s="62">
        <f t="shared" si="486"/>
        <v>3423</v>
      </c>
      <c r="C3450" s="62">
        <v>0.78436154745946596</v>
      </c>
      <c r="D3450" s="62">
        <v>0.55000076837400047</v>
      </c>
      <c r="E3450" s="62">
        <v>0.62002019801892305</v>
      </c>
      <c r="F3450" s="62">
        <v>8.7560499047115381E-2</v>
      </c>
      <c r="G3450" s="62">
        <v>7.1804799664341168E-2</v>
      </c>
      <c r="H3450" s="62">
        <v>0.62872571628226726</v>
      </c>
      <c r="I3450" s="62">
        <v>0.42079015518440477</v>
      </c>
      <c r="J3450" s="62">
        <v>0.26226834431568302</v>
      </c>
      <c r="K3450" s="62"/>
      <c r="L3450" s="65">
        <f t="shared" si="487"/>
        <v>0.22897510254433232</v>
      </c>
      <c r="M3450" s="65">
        <f t="shared" si="488"/>
        <v>0.16055922520144505</v>
      </c>
      <c r="N3450" s="65">
        <f t="shared" si="489"/>
        <v>0.18099967914130413</v>
      </c>
      <c r="O3450" s="65">
        <f t="shared" si="490"/>
        <v>2.556113862680431E-2</v>
      </c>
      <c r="P3450" s="65">
        <f t="shared" si="491"/>
        <v>2.0961648897210146E-2</v>
      </c>
      <c r="Q3450" s="65">
        <f t="shared" si="492"/>
        <v>0.18354104153152739</v>
      </c>
      <c r="R3450" s="65">
        <f t="shared" si="493"/>
        <v>0.12283935800406351</v>
      </c>
      <c r="S3450" s="65">
        <f t="shared" si="494"/>
        <v>7.6562806053313281E-2</v>
      </c>
      <c r="T3450" s="66">
        <f>(L3450*'Football Field'!$F$4)+(M3450*'Football Field'!$F$5)+(N3450*'Football Field'!$F$6)+(O3450*'Football Field'!$F$7)+(P3450*'Football Field'!$F$8)+(Q3450*'Football Field'!$F$9)+(R3450*'Football Field'!$F$10)+(S3450*'Football Field'!$F$11)</f>
        <v>130642788.89692624</v>
      </c>
    </row>
    <row r="3451" spans="2:20" x14ac:dyDescent="0.3">
      <c r="B3451" s="62">
        <f t="shared" si="486"/>
        <v>3424</v>
      </c>
      <c r="C3451" s="62">
        <v>0.23855785704276533</v>
      </c>
      <c r="D3451" s="62">
        <v>0.73646617099731726</v>
      </c>
      <c r="E3451" s="62">
        <v>0.62580747466118924</v>
      </c>
      <c r="F3451" s="62">
        <v>0.63235228692558076</v>
      </c>
      <c r="G3451" s="62">
        <v>0.28906035310994804</v>
      </c>
      <c r="H3451" s="62">
        <v>0.64648376413884701</v>
      </c>
      <c r="I3451" s="62">
        <v>1.3440630687222566E-3</v>
      </c>
      <c r="J3451" s="62">
        <v>0.47809570085844655</v>
      </c>
      <c r="K3451" s="62"/>
      <c r="L3451" s="65">
        <f t="shared" si="487"/>
        <v>6.5391143875321994E-2</v>
      </c>
      <c r="M3451" s="65">
        <f t="shared" si="488"/>
        <v>0.20187289550626666</v>
      </c>
      <c r="N3451" s="65">
        <f t="shared" si="489"/>
        <v>0.17154021720812901</v>
      </c>
      <c r="O3451" s="65">
        <f t="shared" si="490"/>
        <v>0.17333421706092395</v>
      </c>
      <c r="P3451" s="65">
        <f t="shared" si="491"/>
        <v>7.9234393589792798E-2</v>
      </c>
      <c r="Q3451" s="65">
        <f t="shared" si="492"/>
        <v>0.17720779922283056</v>
      </c>
      <c r="R3451" s="65">
        <f t="shared" si="493"/>
        <v>3.6842140767792111E-4</v>
      </c>
      <c r="S3451" s="65">
        <f t="shared" si="494"/>
        <v>0.13105091212905701</v>
      </c>
      <c r="T3451" s="66">
        <f>(L3451*'Football Field'!$F$4)+(M3451*'Football Field'!$F$5)+(N3451*'Football Field'!$F$6)+(O3451*'Football Field'!$F$7)+(P3451*'Football Field'!$F$8)+(Q3451*'Football Field'!$F$9)+(R3451*'Football Field'!$F$10)+(S3451*'Football Field'!$F$11)</f>
        <v>120300332.24000897</v>
      </c>
    </row>
    <row r="3452" spans="2:20" x14ac:dyDescent="0.3">
      <c r="B3452" s="62">
        <f t="shared" si="486"/>
        <v>3425</v>
      </c>
      <c r="C3452" s="62">
        <v>0.94171707563162954</v>
      </c>
      <c r="D3452" s="62">
        <v>0.9815348310115547</v>
      </c>
      <c r="E3452" s="62">
        <v>0.88546025035694087</v>
      </c>
      <c r="F3452" s="62">
        <v>6.0155392896928839E-2</v>
      </c>
      <c r="G3452" s="62">
        <v>0.21793688026513447</v>
      </c>
      <c r="H3452" s="62">
        <v>0.45375273378048075</v>
      </c>
      <c r="I3452" s="62">
        <v>0.73197500140992022</v>
      </c>
      <c r="J3452" s="62">
        <v>0.69985971541408731</v>
      </c>
      <c r="K3452" s="62"/>
      <c r="L3452" s="65">
        <f t="shared" si="487"/>
        <v>0.18938915077755886</v>
      </c>
      <c r="M3452" s="65">
        <f t="shared" si="488"/>
        <v>0.19739691773050982</v>
      </c>
      <c r="N3452" s="65">
        <f t="shared" si="489"/>
        <v>0.17807531497706788</v>
      </c>
      <c r="O3452" s="65">
        <f t="shared" si="490"/>
        <v>1.2097878513882072E-2</v>
      </c>
      <c r="P3452" s="65">
        <f t="shared" si="491"/>
        <v>4.3829385432817398E-2</v>
      </c>
      <c r="Q3452" s="65">
        <f t="shared" si="492"/>
        <v>9.1254419334004327E-2</v>
      </c>
      <c r="R3452" s="65">
        <f t="shared" si="493"/>
        <v>0.14720782652735315</v>
      </c>
      <c r="S3452" s="65">
        <f t="shared" si="494"/>
        <v>0.14074910670680651</v>
      </c>
      <c r="T3452" s="66">
        <f>(L3452*'Football Field'!$F$4)+(M3452*'Football Field'!$F$5)+(N3452*'Football Field'!$F$6)+(O3452*'Football Field'!$F$7)+(P3452*'Football Field'!$F$8)+(Q3452*'Football Field'!$F$9)+(R3452*'Football Field'!$F$10)+(S3452*'Football Field'!$F$11)</f>
        <v>136298747.07203418</v>
      </c>
    </row>
    <row r="3453" spans="2:20" x14ac:dyDescent="0.3">
      <c r="B3453" s="62">
        <f t="shared" si="486"/>
        <v>3426</v>
      </c>
      <c r="C3453" s="62">
        <v>0.47195802197859826</v>
      </c>
      <c r="D3453" s="62">
        <v>0.90886332289801874</v>
      </c>
      <c r="E3453" s="62">
        <v>0.1245496469525269</v>
      </c>
      <c r="F3453" s="62">
        <v>3.4711062608228094E-4</v>
      </c>
      <c r="G3453" s="62">
        <v>3.2412740725167533E-2</v>
      </c>
      <c r="H3453" s="62">
        <v>0.82689509574264575</v>
      </c>
      <c r="I3453" s="62">
        <v>0.17608918691982001</v>
      </c>
      <c r="J3453" s="62">
        <v>0.6189412360436074</v>
      </c>
      <c r="K3453" s="62"/>
      <c r="L3453" s="65">
        <f t="shared" si="487"/>
        <v>0.14935114059068624</v>
      </c>
      <c r="M3453" s="65">
        <f t="shared" si="488"/>
        <v>0.28760984577991899</v>
      </c>
      <c r="N3453" s="65">
        <f t="shared" si="489"/>
        <v>3.9413742253057209E-2</v>
      </c>
      <c r="O3453" s="65">
        <f t="shared" si="490"/>
        <v>1.0984317566888756E-4</v>
      </c>
      <c r="P3453" s="65">
        <f t="shared" si="491"/>
        <v>1.0257013487511979E-2</v>
      </c>
      <c r="Q3453" s="65">
        <f t="shared" si="492"/>
        <v>0.26167099603534033</v>
      </c>
      <c r="R3453" s="65">
        <f t="shared" si="493"/>
        <v>5.5723432355079761E-2</v>
      </c>
      <c r="S3453" s="65">
        <f t="shared" si="494"/>
        <v>0.19586398632273647</v>
      </c>
      <c r="T3453" s="66">
        <f>(L3453*'Football Field'!$F$4)+(M3453*'Football Field'!$F$5)+(N3453*'Football Field'!$F$6)+(O3453*'Football Field'!$F$7)+(P3453*'Football Field'!$F$8)+(Q3453*'Football Field'!$F$9)+(R3453*'Football Field'!$F$10)+(S3453*'Football Field'!$F$11)</f>
        <v>117463089.31963487</v>
      </c>
    </row>
    <row r="3454" spans="2:20" x14ac:dyDescent="0.3">
      <c r="B3454" s="62">
        <f t="shared" si="486"/>
        <v>3427</v>
      </c>
      <c r="C3454" s="62">
        <v>0.42638872244876314</v>
      </c>
      <c r="D3454" s="62">
        <v>0.88748322403227364</v>
      </c>
      <c r="E3454" s="62">
        <v>0.39730247980953415</v>
      </c>
      <c r="F3454" s="62">
        <v>0.61990130991961856</v>
      </c>
      <c r="G3454" s="62">
        <v>0.74442624818748493</v>
      </c>
      <c r="H3454" s="62">
        <v>0.43368286376545762</v>
      </c>
      <c r="I3454" s="62">
        <v>0.89007824400487401</v>
      </c>
      <c r="J3454" s="62">
        <v>0.50282991136160726</v>
      </c>
      <c r="K3454" s="62"/>
      <c r="L3454" s="65">
        <f t="shared" si="487"/>
        <v>8.6980953266646316E-2</v>
      </c>
      <c r="M3454" s="65">
        <f t="shared" si="488"/>
        <v>0.18104169451564189</v>
      </c>
      <c r="N3454" s="65">
        <f t="shared" si="489"/>
        <v>8.1047519809083132E-2</v>
      </c>
      <c r="O3454" s="65">
        <f t="shared" si="490"/>
        <v>0.12645645634900771</v>
      </c>
      <c r="P3454" s="65">
        <f t="shared" si="491"/>
        <v>0.1518588585837686</v>
      </c>
      <c r="Q3454" s="65">
        <f t="shared" si="492"/>
        <v>8.8468917960796867E-2</v>
      </c>
      <c r="R3454" s="65">
        <f t="shared" si="493"/>
        <v>0.18157106431150907</v>
      </c>
      <c r="S3454" s="65">
        <f t="shared" si="494"/>
        <v>0.10257453520354649</v>
      </c>
      <c r="T3454" s="66">
        <f>(L3454*'Football Field'!$F$4)+(M3454*'Football Field'!$F$5)+(N3454*'Football Field'!$F$6)+(O3454*'Football Field'!$F$7)+(P3454*'Football Field'!$F$8)+(Q3454*'Football Field'!$F$9)+(R3454*'Football Field'!$F$10)+(S3454*'Football Field'!$F$11)</f>
        <v>148447835.32197979</v>
      </c>
    </row>
    <row r="3455" spans="2:20" x14ac:dyDescent="0.3">
      <c r="B3455" s="62">
        <f t="shared" si="486"/>
        <v>3428</v>
      </c>
      <c r="C3455" s="62">
        <v>0.93053775481819645</v>
      </c>
      <c r="D3455" s="62">
        <v>0.69966008769948873</v>
      </c>
      <c r="E3455" s="62">
        <v>3.9046623202689701E-2</v>
      </c>
      <c r="F3455" s="62">
        <v>0.69995201789539296</v>
      </c>
      <c r="G3455" s="62">
        <v>0.10998075480545588</v>
      </c>
      <c r="H3455" s="62">
        <v>0.56896548745435882</v>
      </c>
      <c r="I3455" s="62">
        <v>0.83098719393591691</v>
      </c>
      <c r="J3455" s="62">
        <v>0.93171683348743672</v>
      </c>
      <c r="K3455" s="62"/>
      <c r="L3455" s="65">
        <f t="shared" si="487"/>
        <v>0.19342494212273542</v>
      </c>
      <c r="M3455" s="65">
        <f t="shared" si="488"/>
        <v>0.1454338754855809</v>
      </c>
      <c r="N3455" s="65">
        <f t="shared" si="489"/>
        <v>8.1163722739483034E-3</v>
      </c>
      <c r="O3455" s="65">
        <f t="shared" si="490"/>
        <v>0.14549455715158993</v>
      </c>
      <c r="P3455" s="65">
        <f t="shared" si="491"/>
        <v>2.286099733483277E-2</v>
      </c>
      <c r="Q3455" s="65">
        <f t="shared" si="492"/>
        <v>0.11826722334570369</v>
      </c>
      <c r="R3455" s="65">
        <f t="shared" si="493"/>
        <v>0.17273200260766672</v>
      </c>
      <c r="S3455" s="65">
        <f t="shared" si="494"/>
        <v>0.19367002967794214</v>
      </c>
      <c r="T3455" s="66">
        <f>(L3455*'Football Field'!$F$4)+(M3455*'Football Field'!$F$5)+(N3455*'Football Field'!$F$6)+(O3455*'Football Field'!$F$7)+(P3455*'Football Field'!$F$8)+(Q3455*'Football Field'!$F$9)+(R3455*'Football Field'!$F$10)+(S3455*'Football Field'!$F$11)</f>
        <v>135178751.00135711</v>
      </c>
    </row>
    <row r="3456" spans="2:20" x14ac:dyDescent="0.3">
      <c r="B3456" s="62">
        <f t="shared" si="486"/>
        <v>3429</v>
      </c>
      <c r="C3456" s="62">
        <v>0.24741913056039888</v>
      </c>
      <c r="D3456" s="62">
        <v>0.3458045457504989</v>
      </c>
      <c r="E3456" s="62">
        <v>0.44599122736077113</v>
      </c>
      <c r="F3456" s="62">
        <v>0.66861400071062538</v>
      </c>
      <c r="G3456" s="62">
        <v>0.9888387459782525</v>
      </c>
      <c r="H3456" s="62">
        <v>0.89175976625718134</v>
      </c>
      <c r="I3456" s="62">
        <v>0.73866554423061248</v>
      </c>
      <c r="J3456" s="62">
        <v>0.94943387615154562</v>
      </c>
      <c r="K3456" s="62"/>
      <c r="L3456" s="65">
        <f t="shared" si="487"/>
        <v>4.6890528221225872E-2</v>
      </c>
      <c r="M3456" s="65">
        <f t="shared" si="488"/>
        <v>6.5536394759837038E-2</v>
      </c>
      <c r="N3456" s="65">
        <f t="shared" si="489"/>
        <v>8.4523634795791475E-2</v>
      </c>
      <c r="O3456" s="65">
        <f t="shared" si="490"/>
        <v>0.12671479201473826</v>
      </c>
      <c r="P3456" s="65">
        <f t="shared" si="491"/>
        <v>0.18740333869702891</v>
      </c>
      <c r="Q3456" s="65">
        <f t="shared" si="492"/>
        <v>0.16900506598469528</v>
      </c>
      <c r="R3456" s="65">
        <f t="shared" si="493"/>
        <v>0.13999086274914144</v>
      </c>
      <c r="S3456" s="65">
        <f t="shared" si="494"/>
        <v>0.17993538277754162</v>
      </c>
      <c r="T3456" s="66">
        <f>(L3456*'Football Field'!$F$4)+(M3456*'Football Field'!$F$5)+(N3456*'Football Field'!$F$6)+(O3456*'Football Field'!$F$7)+(P3456*'Football Field'!$F$8)+(Q3456*'Football Field'!$F$9)+(R3456*'Football Field'!$F$10)+(S3456*'Football Field'!$F$11)</f>
        <v>146843585.05247018</v>
      </c>
    </row>
    <row r="3457" spans="2:20" x14ac:dyDescent="0.3">
      <c r="B3457" s="62">
        <f t="shared" si="486"/>
        <v>3430</v>
      </c>
      <c r="C3457" s="62">
        <v>0.60051194293734977</v>
      </c>
      <c r="D3457" s="62">
        <v>0.93394248262054402</v>
      </c>
      <c r="E3457" s="62">
        <v>0.61132821662747661</v>
      </c>
      <c r="F3457" s="62">
        <v>0.64182904714521316</v>
      </c>
      <c r="G3457" s="62">
        <v>0.94890780534993713</v>
      </c>
      <c r="H3457" s="62">
        <v>0.40379886835143119</v>
      </c>
      <c r="I3457" s="62">
        <v>0.6943889847631427</v>
      </c>
      <c r="J3457" s="62">
        <v>0.76221200744828566</v>
      </c>
      <c r="K3457" s="62"/>
      <c r="L3457" s="65">
        <f t="shared" si="487"/>
        <v>0.10729329919230839</v>
      </c>
      <c r="M3457" s="65">
        <f t="shared" si="488"/>
        <v>0.16686723951911075</v>
      </c>
      <c r="N3457" s="65">
        <f t="shared" si="489"/>
        <v>0.10922583975678764</v>
      </c>
      <c r="O3457" s="65">
        <f t="shared" si="490"/>
        <v>0.11467541452851672</v>
      </c>
      <c r="P3457" s="65">
        <f t="shared" si="491"/>
        <v>0.16954108950327626</v>
      </c>
      <c r="Q3457" s="65">
        <f t="shared" si="492"/>
        <v>7.2146629730002979E-2</v>
      </c>
      <c r="R3457" s="65">
        <f t="shared" si="493"/>
        <v>0.12406628373385727</v>
      </c>
      <c r="S3457" s="65">
        <f t="shared" si="494"/>
        <v>0.13618420403614001</v>
      </c>
      <c r="T3457" s="66">
        <f>(L3457*'Football Field'!$F$4)+(M3457*'Football Field'!$F$5)+(N3457*'Football Field'!$F$6)+(O3457*'Football Field'!$F$7)+(P3457*'Football Field'!$F$8)+(Q3457*'Football Field'!$F$9)+(R3457*'Football Field'!$F$10)+(S3457*'Football Field'!$F$11)</f>
        <v>142777644.61401963</v>
      </c>
    </row>
    <row r="3458" spans="2:20" x14ac:dyDescent="0.3">
      <c r="B3458" s="62">
        <f t="shared" si="486"/>
        <v>3431</v>
      </c>
      <c r="C3458" s="62">
        <v>0.76946092751229789</v>
      </c>
      <c r="D3458" s="62">
        <v>6.6876234973448412E-2</v>
      </c>
      <c r="E3458" s="62">
        <v>0.83040491874334887</v>
      </c>
      <c r="F3458" s="62">
        <v>0.88514948020378215</v>
      </c>
      <c r="G3458" s="62">
        <v>0.34271954315282771</v>
      </c>
      <c r="H3458" s="62">
        <v>0.30318794314929343</v>
      </c>
      <c r="I3458" s="62">
        <v>0.90892477702038832</v>
      </c>
      <c r="J3458" s="62">
        <v>0.78747494683640085</v>
      </c>
      <c r="K3458" s="62"/>
      <c r="L3458" s="65">
        <f t="shared" si="487"/>
        <v>0.15721897769633059</v>
      </c>
      <c r="M3458" s="65">
        <f t="shared" si="488"/>
        <v>1.36643888191933E-2</v>
      </c>
      <c r="N3458" s="65">
        <f t="shared" si="489"/>
        <v>0.16967126949632824</v>
      </c>
      <c r="O3458" s="65">
        <f t="shared" si="490"/>
        <v>0.18085687188301433</v>
      </c>
      <c r="P3458" s="65">
        <f t="shared" si="491"/>
        <v>7.0025668990424283E-2</v>
      </c>
      <c r="Q3458" s="65">
        <f t="shared" si="492"/>
        <v>6.1948432685067396E-2</v>
      </c>
      <c r="R3458" s="65">
        <f t="shared" si="493"/>
        <v>0.18571472460338381</v>
      </c>
      <c r="S3458" s="65">
        <f t="shared" si="494"/>
        <v>0.16089966582625795</v>
      </c>
      <c r="T3458" s="66">
        <f>(L3458*'Football Field'!$F$4)+(M3458*'Football Field'!$F$5)+(N3458*'Football Field'!$F$6)+(O3458*'Football Field'!$F$7)+(P3458*'Football Field'!$F$8)+(Q3458*'Football Field'!$F$9)+(R3458*'Football Field'!$F$10)+(S3458*'Football Field'!$F$11)</f>
        <v>145668936.30623129</v>
      </c>
    </row>
    <row r="3459" spans="2:20" x14ac:dyDescent="0.3">
      <c r="B3459" s="62">
        <f t="shared" si="486"/>
        <v>3432</v>
      </c>
      <c r="C3459" s="62">
        <v>0.42608833827677262</v>
      </c>
      <c r="D3459" s="62">
        <v>0.14439794586959043</v>
      </c>
      <c r="E3459" s="62">
        <v>0.76930198053369425</v>
      </c>
      <c r="F3459" s="62">
        <v>0.88739492885554716</v>
      </c>
      <c r="G3459" s="62">
        <v>0.44131291621379309</v>
      </c>
      <c r="H3459" s="62">
        <v>0.92885737189904971</v>
      </c>
      <c r="I3459" s="62">
        <v>0.44403908326414265</v>
      </c>
      <c r="J3459" s="62">
        <v>0.15482176630725208</v>
      </c>
      <c r="K3459" s="62"/>
      <c r="L3459" s="65">
        <f t="shared" si="487"/>
        <v>0.10154112841822083</v>
      </c>
      <c r="M3459" s="65">
        <f t="shared" si="488"/>
        <v>3.4411480079858996E-2</v>
      </c>
      <c r="N3459" s="65">
        <f t="shared" si="489"/>
        <v>0.18333238481411357</v>
      </c>
      <c r="O3459" s="65">
        <f t="shared" si="490"/>
        <v>0.21147511990827716</v>
      </c>
      <c r="P3459" s="65">
        <f t="shared" si="491"/>
        <v>0.10516929817679335</v>
      </c>
      <c r="Q3459" s="65">
        <f t="shared" si="492"/>
        <v>0.22135603631786613</v>
      </c>
      <c r="R3459" s="65">
        <f t="shared" si="493"/>
        <v>0.10581897115228149</v>
      </c>
      <c r="S3459" s="65">
        <f t="shared" si="494"/>
        <v>3.6895581132588451E-2</v>
      </c>
      <c r="T3459" s="66">
        <f>(L3459*'Football Field'!$F$4)+(M3459*'Football Field'!$F$5)+(N3459*'Football Field'!$F$6)+(O3459*'Football Field'!$F$7)+(P3459*'Football Field'!$F$8)+(Q3459*'Football Field'!$F$9)+(R3459*'Football Field'!$F$10)+(S3459*'Football Field'!$F$11)</f>
        <v>137274576.41154054</v>
      </c>
    </row>
    <row r="3460" spans="2:20" x14ac:dyDescent="0.3">
      <c r="B3460" s="62">
        <f t="shared" si="486"/>
        <v>3433</v>
      </c>
      <c r="C3460" s="62">
        <v>0.5799972734015385</v>
      </c>
      <c r="D3460" s="62">
        <v>0.17056380416450867</v>
      </c>
      <c r="E3460" s="62">
        <v>0.7539086411436754</v>
      </c>
      <c r="F3460" s="62">
        <v>0.35736439691720701</v>
      </c>
      <c r="G3460" s="62">
        <v>0.20651440423682221</v>
      </c>
      <c r="H3460" s="62">
        <v>0.91471772745237734</v>
      </c>
      <c r="I3460" s="62">
        <v>0.60342741815429635</v>
      </c>
      <c r="J3460" s="62">
        <v>0.95789730589723154</v>
      </c>
      <c r="K3460" s="62"/>
      <c r="L3460" s="65">
        <f t="shared" si="487"/>
        <v>0.12762926364739816</v>
      </c>
      <c r="M3460" s="65">
        <f t="shared" si="488"/>
        <v>3.7532819081624182E-2</v>
      </c>
      <c r="N3460" s="65">
        <f t="shared" si="489"/>
        <v>0.16589871907891385</v>
      </c>
      <c r="O3460" s="65">
        <f t="shared" si="490"/>
        <v>7.8638567669202186E-2</v>
      </c>
      <c r="P3460" s="65">
        <f t="shared" si="491"/>
        <v>4.5443802159185843E-2</v>
      </c>
      <c r="Q3460" s="65">
        <f t="shared" si="492"/>
        <v>0.20128499797126576</v>
      </c>
      <c r="R3460" s="65">
        <f t="shared" si="493"/>
        <v>0.13278510188851375</v>
      </c>
      <c r="S3460" s="65">
        <f t="shared" si="494"/>
        <v>0.21078672850389621</v>
      </c>
      <c r="T3460" s="66">
        <f>(L3460*'Football Field'!$F$4)+(M3460*'Football Field'!$F$5)+(N3460*'Football Field'!$F$6)+(O3460*'Football Field'!$F$7)+(P3460*'Football Field'!$F$8)+(Q3460*'Football Field'!$F$9)+(R3460*'Football Field'!$F$10)+(S3460*'Football Field'!$F$11)</f>
        <v>135932445.72290361</v>
      </c>
    </row>
    <row r="3461" spans="2:20" x14ac:dyDescent="0.3">
      <c r="B3461" s="62">
        <f t="shared" si="486"/>
        <v>3434</v>
      </c>
      <c r="C3461" s="62">
        <v>0.24288571977360673</v>
      </c>
      <c r="D3461" s="62">
        <v>0.41561399907315844</v>
      </c>
      <c r="E3461" s="62">
        <v>8.0503830373837904E-2</v>
      </c>
      <c r="F3461" s="62">
        <v>0.7303227016974968</v>
      </c>
      <c r="G3461" s="62">
        <v>0.4310549927835563</v>
      </c>
      <c r="H3461" s="62">
        <v>0.8678581314546121</v>
      </c>
      <c r="I3461" s="62">
        <v>0.87414105977236312</v>
      </c>
      <c r="J3461" s="62">
        <v>0.8905452415175833</v>
      </c>
      <c r="K3461" s="62"/>
      <c r="L3461" s="65">
        <f t="shared" si="487"/>
        <v>5.3582550677077866E-2</v>
      </c>
      <c r="M3461" s="65">
        <f t="shared" si="488"/>
        <v>9.1687803581857366E-2</v>
      </c>
      <c r="N3461" s="65">
        <f t="shared" si="489"/>
        <v>1.7759794913944499E-2</v>
      </c>
      <c r="O3461" s="65">
        <f t="shared" si="490"/>
        <v>0.16111508412599107</v>
      </c>
      <c r="P3461" s="65">
        <f t="shared" si="491"/>
        <v>9.5094211454510497E-2</v>
      </c>
      <c r="Q3461" s="65">
        <f t="shared" si="492"/>
        <v>0.19145651029844538</v>
      </c>
      <c r="R3461" s="65">
        <f t="shared" si="493"/>
        <v>0.1928425750094549</v>
      </c>
      <c r="S3461" s="65">
        <f t="shared" si="494"/>
        <v>0.19646146993871855</v>
      </c>
      <c r="T3461" s="66">
        <f>(L3461*'Football Field'!$F$4)+(M3461*'Football Field'!$F$5)+(N3461*'Football Field'!$F$6)+(O3461*'Football Field'!$F$7)+(P3461*'Football Field'!$F$8)+(Q3461*'Football Field'!$F$9)+(R3461*'Football Field'!$F$10)+(S3461*'Football Field'!$F$11)</f>
        <v>145120595.98637646</v>
      </c>
    </row>
    <row r="3462" spans="2:20" x14ac:dyDescent="0.3">
      <c r="B3462" s="62">
        <f t="shared" si="486"/>
        <v>3435</v>
      </c>
      <c r="C3462" s="62">
        <v>0.847601389975143</v>
      </c>
      <c r="D3462" s="62">
        <v>0.81698443855312741</v>
      </c>
      <c r="E3462" s="62">
        <v>0.80053899012497287</v>
      </c>
      <c r="F3462" s="62">
        <v>0.25734077323700877</v>
      </c>
      <c r="G3462" s="62">
        <v>0.96205626254706578</v>
      </c>
      <c r="H3462" s="62">
        <v>0.50431773988541062</v>
      </c>
      <c r="I3462" s="62">
        <v>0.36475889246163073</v>
      </c>
      <c r="J3462" s="62">
        <v>0.93879528551836033</v>
      </c>
      <c r="K3462" s="62"/>
      <c r="L3462" s="65">
        <f t="shared" si="487"/>
        <v>0.15432276437451806</v>
      </c>
      <c r="M3462" s="65">
        <f t="shared" si="488"/>
        <v>0.14874833677677152</v>
      </c>
      <c r="N3462" s="65">
        <f t="shared" si="489"/>
        <v>0.14575411438305197</v>
      </c>
      <c r="O3462" s="65">
        <f t="shared" si="490"/>
        <v>4.6854028299052032E-2</v>
      </c>
      <c r="P3462" s="65">
        <f t="shared" si="491"/>
        <v>0.17516156022872298</v>
      </c>
      <c r="Q3462" s="65">
        <f t="shared" si="492"/>
        <v>9.1821118585598493E-2</v>
      </c>
      <c r="R3462" s="65">
        <f t="shared" si="493"/>
        <v>6.6411642643149998E-2</v>
      </c>
      <c r="S3462" s="65">
        <f t="shared" si="494"/>
        <v>0.17092643470913499</v>
      </c>
      <c r="T3462" s="66">
        <f>(L3462*'Football Field'!$F$4)+(M3462*'Football Field'!$F$5)+(N3462*'Football Field'!$F$6)+(O3462*'Football Field'!$F$7)+(P3462*'Football Field'!$F$8)+(Q3462*'Football Field'!$F$9)+(R3462*'Football Field'!$F$10)+(S3462*'Football Field'!$F$11)</f>
        <v>135810526.70657191</v>
      </c>
    </row>
    <row r="3463" spans="2:20" x14ac:dyDescent="0.3">
      <c r="B3463" s="62">
        <f t="shared" si="486"/>
        <v>3436</v>
      </c>
      <c r="C3463" s="62">
        <v>0.82251306292052384</v>
      </c>
      <c r="D3463" s="62">
        <v>1.0204794604220746E-2</v>
      </c>
      <c r="E3463" s="62">
        <v>0.91846969440378989</v>
      </c>
      <c r="F3463" s="62">
        <v>0.93661488733978771</v>
      </c>
      <c r="G3463" s="62">
        <v>0.82011155853570528</v>
      </c>
      <c r="H3463" s="62">
        <v>0.35697394414386607</v>
      </c>
      <c r="I3463" s="62">
        <v>0.51794274436785004</v>
      </c>
      <c r="J3463" s="62">
        <v>0.79659449843416963</v>
      </c>
      <c r="K3463" s="62"/>
      <c r="L3463" s="65">
        <f t="shared" si="487"/>
        <v>0.15880392776833568</v>
      </c>
      <c r="M3463" s="65">
        <f t="shared" si="488"/>
        <v>1.9702562041570416E-3</v>
      </c>
      <c r="N3463" s="65">
        <f t="shared" si="489"/>
        <v>0.17733042985312242</v>
      </c>
      <c r="O3463" s="65">
        <f t="shared" si="490"/>
        <v>0.1808337516096416</v>
      </c>
      <c r="P3463" s="65">
        <f t="shared" si="491"/>
        <v>0.15834026543146298</v>
      </c>
      <c r="Q3463" s="65">
        <f t="shared" si="492"/>
        <v>6.8921536929411692E-2</v>
      </c>
      <c r="R3463" s="65">
        <f t="shared" si="493"/>
        <v>0.10000004361349971</v>
      </c>
      <c r="S3463" s="65">
        <f t="shared" si="494"/>
        <v>0.15379978859036905</v>
      </c>
      <c r="T3463" s="66">
        <f>(L3463*'Football Field'!$F$4)+(M3463*'Football Field'!$F$5)+(N3463*'Football Field'!$F$6)+(O3463*'Football Field'!$F$7)+(P3463*'Football Field'!$F$8)+(Q3463*'Football Field'!$F$9)+(R3463*'Football Field'!$F$10)+(S3463*'Football Field'!$F$11)</f>
        <v>141187133.47159934</v>
      </c>
    </row>
    <row r="3464" spans="2:20" x14ac:dyDescent="0.3">
      <c r="B3464" s="62">
        <f t="shared" si="486"/>
        <v>3437</v>
      </c>
      <c r="C3464" s="62">
        <v>0.31049908379529489</v>
      </c>
      <c r="D3464" s="62">
        <v>0.6639940517920887</v>
      </c>
      <c r="E3464" s="62">
        <v>0.13963752797284201</v>
      </c>
      <c r="F3464" s="62">
        <v>0.54347426186759862</v>
      </c>
      <c r="G3464" s="62">
        <v>0.47008262052629368</v>
      </c>
      <c r="H3464" s="62">
        <v>0.27734437137980972</v>
      </c>
      <c r="I3464" s="62">
        <v>0.32663213813517644</v>
      </c>
      <c r="J3464" s="62">
        <v>0.56032187686638613</v>
      </c>
      <c r="K3464" s="62"/>
      <c r="L3464" s="65">
        <f t="shared" si="487"/>
        <v>9.4319687318655143E-2</v>
      </c>
      <c r="M3464" s="65">
        <f t="shared" si="488"/>
        <v>0.20170014861546504</v>
      </c>
      <c r="N3464" s="65">
        <f t="shared" si="489"/>
        <v>4.2417413331343294E-2</v>
      </c>
      <c r="O3464" s="65">
        <f t="shared" si="490"/>
        <v>0.16509009243609746</v>
      </c>
      <c r="P3464" s="65">
        <f t="shared" si="491"/>
        <v>0.14279605994330444</v>
      </c>
      <c r="Q3464" s="65">
        <f t="shared" si="492"/>
        <v>8.4248346463330265E-2</v>
      </c>
      <c r="R3464" s="65">
        <f t="shared" si="493"/>
        <v>9.9220393054185424E-2</v>
      </c>
      <c r="S3464" s="65">
        <f t="shared" si="494"/>
        <v>0.17020785883761883</v>
      </c>
      <c r="T3464" s="66">
        <f>(L3464*'Football Field'!$F$4)+(M3464*'Football Field'!$F$5)+(N3464*'Football Field'!$F$6)+(O3464*'Football Field'!$F$7)+(P3464*'Football Field'!$F$8)+(Q3464*'Football Field'!$F$9)+(R3464*'Football Field'!$F$10)+(S3464*'Football Field'!$F$11)</f>
        <v>135960553.70353645</v>
      </c>
    </row>
    <row r="3465" spans="2:20" x14ac:dyDescent="0.3">
      <c r="B3465" s="62">
        <f t="shared" si="486"/>
        <v>3438</v>
      </c>
      <c r="C3465" s="62">
        <v>0.92074288073134425</v>
      </c>
      <c r="D3465" s="62">
        <v>0.53204242754316455</v>
      </c>
      <c r="E3465" s="62">
        <v>0.80850839921106454</v>
      </c>
      <c r="F3465" s="62">
        <v>0.19122323478516934</v>
      </c>
      <c r="G3465" s="62">
        <v>0.39845750220215936</v>
      </c>
      <c r="H3465" s="62">
        <v>0.26208474838882689</v>
      </c>
      <c r="I3465" s="62">
        <v>0.68109935303371927</v>
      </c>
      <c r="J3465" s="62">
        <v>0.60419872202556835</v>
      </c>
      <c r="K3465" s="62"/>
      <c r="L3465" s="65">
        <f t="shared" si="487"/>
        <v>0.20933790154944695</v>
      </c>
      <c r="M3465" s="65">
        <f t="shared" si="488"/>
        <v>0.12096389518504178</v>
      </c>
      <c r="N3465" s="65">
        <f t="shared" si="489"/>
        <v>0.18382053797854042</v>
      </c>
      <c r="O3465" s="65">
        <f t="shared" si="490"/>
        <v>4.3476057795449469E-2</v>
      </c>
      <c r="P3465" s="65">
        <f t="shared" si="491"/>
        <v>9.0592345716949754E-2</v>
      </c>
      <c r="Q3465" s="65">
        <f t="shared" si="492"/>
        <v>5.9586962227992722E-2</v>
      </c>
      <c r="R3465" s="65">
        <f t="shared" si="493"/>
        <v>0.15485312164185705</v>
      </c>
      <c r="S3465" s="65">
        <f t="shared" si="494"/>
        <v>0.13736917790472181</v>
      </c>
      <c r="T3465" s="66">
        <f>(L3465*'Football Field'!$F$4)+(M3465*'Football Field'!$F$5)+(N3465*'Football Field'!$F$6)+(O3465*'Football Field'!$F$7)+(P3465*'Football Field'!$F$8)+(Q3465*'Football Field'!$F$9)+(R3465*'Football Field'!$F$10)+(S3465*'Football Field'!$F$11)</f>
        <v>141689765.10668495</v>
      </c>
    </row>
    <row r="3466" spans="2:20" x14ac:dyDescent="0.3">
      <c r="B3466" s="62">
        <f t="shared" si="486"/>
        <v>3439</v>
      </c>
      <c r="C3466" s="62">
        <v>0.90581237518187296</v>
      </c>
      <c r="D3466" s="62">
        <v>0.36775000615800657</v>
      </c>
      <c r="E3466" s="62">
        <v>0.75500880383601221</v>
      </c>
      <c r="F3466" s="62">
        <v>0.25500754859256025</v>
      </c>
      <c r="G3466" s="62">
        <v>5.6988117032397589E-2</v>
      </c>
      <c r="H3466" s="62">
        <v>0.94104663925857723</v>
      </c>
      <c r="I3466" s="62">
        <v>0.15188684523580542</v>
      </c>
      <c r="J3466" s="62">
        <v>0.52545574557647512</v>
      </c>
      <c r="K3466" s="62"/>
      <c r="L3466" s="65">
        <f t="shared" si="487"/>
        <v>0.22880081432538285</v>
      </c>
      <c r="M3466" s="65">
        <f t="shared" si="488"/>
        <v>9.2890650627534391E-2</v>
      </c>
      <c r="N3466" s="65">
        <f t="shared" si="489"/>
        <v>0.19070906279661726</v>
      </c>
      <c r="O3466" s="65">
        <f t="shared" si="490"/>
        <v>6.4412825851912728E-2</v>
      </c>
      <c r="P3466" s="65">
        <f t="shared" si="491"/>
        <v>1.4394733325722974E-2</v>
      </c>
      <c r="Q3466" s="65">
        <f t="shared" si="492"/>
        <v>0.2377007019111391</v>
      </c>
      <c r="R3466" s="65">
        <f t="shared" si="493"/>
        <v>3.8365377673591675E-2</v>
      </c>
      <c r="S3466" s="65">
        <f t="shared" si="494"/>
        <v>0.13272583348809897</v>
      </c>
      <c r="T3466" s="66">
        <f>(L3466*'Football Field'!$F$4)+(M3466*'Football Field'!$F$5)+(N3466*'Football Field'!$F$6)+(O3466*'Football Field'!$F$7)+(P3466*'Football Field'!$F$8)+(Q3466*'Football Field'!$F$9)+(R3466*'Football Field'!$F$10)+(S3466*'Football Field'!$F$11)</f>
        <v>119560885.13903393</v>
      </c>
    </row>
    <row r="3467" spans="2:20" x14ac:dyDescent="0.3">
      <c r="B3467" s="62">
        <f t="shared" si="486"/>
        <v>3440</v>
      </c>
      <c r="C3467" s="62">
        <v>5.4848297808018476E-2</v>
      </c>
      <c r="D3467" s="62">
        <v>0.44171986127509244</v>
      </c>
      <c r="E3467" s="62">
        <v>0.88993224366352874</v>
      </c>
      <c r="F3467" s="62">
        <v>0.49677520086120264</v>
      </c>
      <c r="G3467" s="62">
        <v>0.90722205290939439</v>
      </c>
      <c r="H3467" s="62">
        <v>0.87038353440034166</v>
      </c>
      <c r="I3467" s="62">
        <v>0.2511495306110233</v>
      </c>
      <c r="J3467" s="62">
        <v>5.039032952107203E-2</v>
      </c>
      <c r="K3467" s="62"/>
      <c r="L3467" s="65">
        <f t="shared" si="487"/>
        <v>1.3842117508811633E-2</v>
      </c>
      <c r="M3467" s="65">
        <f t="shared" si="488"/>
        <v>0.11147726493076189</v>
      </c>
      <c r="N3467" s="65">
        <f t="shared" si="489"/>
        <v>0.22459305364021812</v>
      </c>
      <c r="O3467" s="65">
        <f t="shared" si="490"/>
        <v>0.12537163377163146</v>
      </c>
      <c r="P3467" s="65">
        <f t="shared" si="491"/>
        <v>0.22895649937783993</v>
      </c>
      <c r="Q3467" s="65">
        <f t="shared" si="492"/>
        <v>0.21965952713929049</v>
      </c>
      <c r="R3467" s="65">
        <f t="shared" si="493"/>
        <v>6.3382847853711052E-2</v>
      </c>
      <c r="S3467" s="65">
        <f t="shared" si="494"/>
        <v>1.2717055777735502E-2</v>
      </c>
      <c r="T3467" s="66">
        <f>(L3467*'Football Field'!$F$4)+(M3467*'Football Field'!$F$5)+(N3467*'Football Field'!$F$6)+(O3467*'Football Field'!$F$7)+(P3467*'Football Field'!$F$8)+(Q3467*'Football Field'!$F$9)+(R3467*'Football Field'!$F$10)+(S3467*'Football Field'!$F$11)</f>
        <v>141989328.41594616</v>
      </c>
    </row>
    <row r="3468" spans="2:20" x14ac:dyDescent="0.3">
      <c r="B3468" s="62">
        <f t="shared" si="486"/>
        <v>3441</v>
      </c>
      <c r="C3468" s="62">
        <v>0.48954523112840487</v>
      </c>
      <c r="D3468" s="62">
        <v>0.55344130297081684</v>
      </c>
      <c r="E3468" s="62">
        <v>0.24660022186402675</v>
      </c>
      <c r="F3468" s="62">
        <v>0.98434081959023556</v>
      </c>
      <c r="G3468" s="62">
        <v>6.6964224576525178E-2</v>
      </c>
      <c r="H3468" s="62">
        <v>0.51245277009143586</v>
      </c>
      <c r="I3468" s="62">
        <v>0.69971758606659773</v>
      </c>
      <c r="J3468" s="62">
        <v>0.51267395828816154</v>
      </c>
      <c r="K3468" s="62"/>
      <c r="L3468" s="65">
        <f t="shared" si="487"/>
        <v>0.1204075270338673</v>
      </c>
      <c r="M3468" s="65">
        <f t="shared" si="488"/>
        <v>0.13612327199167115</v>
      </c>
      <c r="N3468" s="65">
        <f t="shared" si="489"/>
        <v>6.0653277761911845E-2</v>
      </c>
      <c r="O3468" s="65">
        <f t="shared" si="490"/>
        <v>0.24210642103929053</v>
      </c>
      <c r="P3468" s="65">
        <f t="shared" si="491"/>
        <v>1.6470381424030334E-2</v>
      </c>
      <c r="Q3468" s="65">
        <f t="shared" si="492"/>
        <v>0.12604181768074535</v>
      </c>
      <c r="R3468" s="65">
        <f t="shared" si="493"/>
        <v>0.17210108239883481</v>
      </c>
      <c r="S3468" s="65">
        <f t="shared" si="494"/>
        <v>0.12609622066964879</v>
      </c>
      <c r="T3468" s="66">
        <f>(L3468*'Football Field'!$F$4)+(M3468*'Football Field'!$F$5)+(N3468*'Football Field'!$F$6)+(O3468*'Football Field'!$F$7)+(P3468*'Football Field'!$F$8)+(Q3468*'Football Field'!$F$9)+(R3468*'Football Field'!$F$10)+(S3468*'Football Field'!$F$11)</f>
        <v>136485980.35076538</v>
      </c>
    </row>
    <row r="3469" spans="2:20" x14ac:dyDescent="0.3">
      <c r="B3469" s="62">
        <f t="shared" si="486"/>
        <v>3442</v>
      </c>
      <c r="C3469" s="62">
        <v>0.24860408840235648</v>
      </c>
      <c r="D3469" s="62">
        <v>0.8660529473517864</v>
      </c>
      <c r="E3469" s="62">
        <v>0.93062965287280974</v>
      </c>
      <c r="F3469" s="62">
        <v>0.85001326856520909</v>
      </c>
      <c r="G3469" s="62">
        <v>0.59760292713130569</v>
      </c>
      <c r="H3469" s="62">
        <v>0.26160086873392319</v>
      </c>
      <c r="I3469" s="62">
        <v>2.2555220591354064E-2</v>
      </c>
      <c r="J3469" s="62">
        <v>0.63853388615095952</v>
      </c>
      <c r="K3469" s="62"/>
      <c r="L3469" s="65">
        <f t="shared" si="487"/>
        <v>5.630140646926253E-2</v>
      </c>
      <c r="M3469" s="65">
        <f t="shared" si="488"/>
        <v>0.19613514534740678</v>
      </c>
      <c r="N3469" s="65">
        <f t="shared" si="489"/>
        <v>0.21075984186527202</v>
      </c>
      <c r="O3469" s="65">
        <f t="shared" si="490"/>
        <v>0.19250263680419274</v>
      </c>
      <c r="P3469" s="65">
        <f t="shared" si="491"/>
        <v>0.13533922762036843</v>
      </c>
      <c r="Q3469" s="65">
        <f t="shared" si="492"/>
        <v>5.9244789327290853E-2</v>
      </c>
      <c r="R3469" s="65">
        <f t="shared" si="493"/>
        <v>5.1080843065719594E-3</v>
      </c>
      <c r="S3469" s="65">
        <f t="shared" si="494"/>
        <v>0.14460886825963482</v>
      </c>
      <c r="T3469" s="66">
        <f>(L3469*'Football Field'!$F$4)+(M3469*'Football Field'!$F$5)+(N3469*'Football Field'!$F$6)+(O3469*'Football Field'!$F$7)+(P3469*'Football Field'!$F$8)+(Q3469*'Football Field'!$F$9)+(R3469*'Football Field'!$F$10)+(S3469*'Football Field'!$F$11)</f>
        <v>126889148.53722066</v>
      </c>
    </row>
    <row r="3470" spans="2:20" x14ac:dyDescent="0.3">
      <c r="B3470" s="62">
        <f t="shared" si="486"/>
        <v>3443</v>
      </c>
      <c r="C3470" s="62">
        <v>0.85745531890629167</v>
      </c>
      <c r="D3470" s="62">
        <v>0.10872687882541865</v>
      </c>
      <c r="E3470" s="62">
        <v>0.12535580339486951</v>
      </c>
      <c r="F3470" s="62">
        <v>0.13685482794954928</v>
      </c>
      <c r="G3470" s="62">
        <v>0.63491078913792398</v>
      </c>
      <c r="H3470" s="62">
        <v>0.46497976248231787</v>
      </c>
      <c r="I3470" s="62">
        <v>0.90665835427521768</v>
      </c>
      <c r="J3470" s="62">
        <v>0.20039522814312138</v>
      </c>
      <c r="K3470" s="62"/>
      <c r="L3470" s="65">
        <f t="shared" si="487"/>
        <v>0.24959860651598623</v>
      </c>
      <c r="M3470" s="65">
        <f t="shared" si="488"/>
        <v>3.1649552865649445E-2</v>
      </c>
      <c r="N3470" s="65">
        <f t="shared" si="489"/>
        <v>3.6490104097739923E-2</v>
      </c>
      <c r="O3470" s="65">
        <f t="shared" si="490"/>
        <v>3.9837381141635486E-2</v>
      </c>
      <c r="P3470" s="65">
        <f t="shared" si="491"/>
        <v>0.1848176164245241</v>
      </c>
      <c r="Q3470" s="65">
        <f t="shared" si="492"/>
        <v>0.13535200985371043</v>
      </c>
      <c r="R3470" s="65">
        <f t="shared" si="493"/>
        <v>0.26392122927387579</v>
      </c>
      <c r="S3470" s="65">
        <f t="shared" si="494"/>
        <v>5.8333499826878535E-2</v>
      </c>
      <c r="T3470" s="66">
        <f>(L3470*'Football Field'!$F$4)+(M3470*'Football Field'!$F$5)+(N3470*'Football Field'!$F$6)+(O3470*'Football Field'!$F$7)+(P3470*'Football Field'!$F$8)+(Q3470*'Football Field'!$F$9)+(R3470*'Football Field'!$F$10)+(S3470*'Football Field'!$F$11)</f>
        <v>160151096.56175017</v>
      </c>
    </row>
    <row r="3471" spans="2:20" x14ac:dyDescent="0.3">
      <c r="B3471" s="62">
        <f t="shared" si="486"/>
        <v>3444</v>
      </c>
      <c r="C3471" s="62">
        <v>0.1168664051850713</v>
      </c>
      <c r="D3471" s="62">
        <v>8.4912223113779883E-2</v>
      </c>
      <c r="E3471" s="62">
        <v>0.8994738501313243</v>
      </c>
      <c r="F3471" s="62">
        <v>0.37320116300036366</v>
      </c>
      <c r="G3471" s="62">
        <v>0.66507828503100086</v>
      </c>
      <c r="H3471" s="62">
        <v>0.28363856373342933</v>
      </c>
      <c r="I3471" s="62">
        <v>0.76206038280571886</v>
      </c>
      <c r="J3471" s="62">
        <v>0.45893212520081306</v>
      </c>
      <c r="K3471" s="62"/>
      <c r="L3471" s="65">
        <f t="shared" si="487"/>
        <v>3.2069478023553886E-2</v>
      </c>
      <c r="M3471" s="65">
        <f t="shared" si="488"/>
        <v>2.3300885047042762E-2</v>
      </c>
      <c r="N3471" s="65">
        <f t="shared" si="489"/>
        <v>0.24682591052465006</v>
      </c>
      <c r="O3471" s="65">
        <f t="shared" si="490"/>
        <v>0.10241066691708058</v>
      </c>
      <c r="P3471" s="65">
        <f t="shared" si="491"/>
        <v>0.18250508700056392</v>
      </c>
      <c r="Q3471" s="65">
        <f t="shared" si="492"/>
        <v>7.7833665473639096E-2</v>
      </c>
      <c r="R3471" s="65">
        <f t="shared" si="493"/>
        <v>0.20911808368116833</v>
      </c>
      <c r="S3471" s="65">
        <f t="shared" si="494"/>
        <v>0.12593622333230131</v>
      </c>
      <c r="T3471" s="66">
        <f>(L3471*'Football Field'!$F$4)+(M3471*'Football Field'!$F$5)+(N3471*'Football Field'!$F$6)+(O3471*'Football Field'!$F$7)+(P3471*'Football Field'!$F$8)+(Q3471*'Football Field'!$F$9)+(R3471*'Football Field'!$F$10)+(S3471*'Football Field'!$F$11)</f>
        <v>159900853.22681215</v>
      </c>
    </row>
    <row r="3472" spans="2:20" x14ac:dyDescent="0.3">
      <c r="B3472" s="62">
        <f t="shared" si="486"/>
        <v>3445</v>
      </c>
      <c r="C3472" s="62">
        <v>0.71368909375146439</v>
      </c>
      <c r="D3472" s="62">
        <v>0.4541115214114354</v>
      </c>
      <c r="E3472" s="62">
        <v>0.8148543008433079</v>
      </c>
      <c r="F3472" s="62">
        <v>0.37237177908534025</v>
      </c>
      <c r="G3472" s="62">
        <v>0.88970822448002074</v>
      </c>
      <c r="H3472" s="62">
        <v>0.55890341674033839</v>
      </c>
      <c r="I3472" s="62">
        <v>0.49944209186951405</v>
      </c>
      <c r="J3472" s="62">
        <v>0.93158603822009778</v>
      </c>
      <c r="K3472" s="62"/>
      <c r="L3472" s="65">
        <f t="shared" si="487"/>
        <v>0.13633898135291847</v>
      </c>
      <c r="M3472" s="65">
        <f t="shared" si="488"/>
        <v>8.6750803384729597E-2</v>
      </c>
      <c r="N3472" s="65">
        <f t="shared" si="489"/>
        <v>0.1556649895601592</v>
      </c>
      <c r="O3472" s="65">
        <f t="shared" si="490"/>
        <v>7.1135722108637195E-2</v>
      </c>
      <c r="P3472" s="65">
        <f t="shared" si="491"/>
        <v>0.16996464439340589</v>
      </c>
      <c r="Q3472" s="65">
        <f t="shared" si="492"/>
        <v>0.10676963285581534</v>
      </c>
      <c r="R3472" s="65">
        <f t="shared" si="493"/>
        <v>9.5410489870780033E-2</v>
      </c>
      <c r="S3472" s="65">
        <f t="shared" si="494"/>
        <v>0.17796473647355426</v>
      </c>
      <c r="T3472" s="66">
        <f>(L3472*'Football Field'!$F$4)+(M3472*'Football Field'!$F$5)+(N3472*'Football Field'!$F$6)+(O3472*'Football Field'!$F$7)+(P3472*'Football Field'!$F$8)+(Q3472*'Football Field'!$F$9)+(R3472*'Football Field'!$F$10)+(S3472*'Football Field'!$F$11)</f>
        <v>140180420.66093919</v>
      </c>
    </row>
    <row r="3473" spans="2:20" x14ac:dyDescent="0.3">
      <c r="B3473" s="62">
        <f t="shared" si="486"/>
        <v>3446</v>
      </c>
      <c r="C3473" s="62">
        <v>0.70973852517588898</v>
      </c>
      <c r="D3473" s="62">
        <v>0.92536239263360331</v>
      </c>
      <c r="E3473" s="62">
        <v>0.17700495538210215</v>
      </c>
      <c r="F3473" s="62">
        <v>0.60860688449375966</v>
      </c>
      <c r="G3473" s="62">
        <v>0.93729973445123371</v>
      </c>
      <c r="H3473" s="62">
        <v>0.13630116792475722</v>
      </c>
      <c r="I3473" s="62">
        <v>0.54839077321936158</v>
      </c>
      <c r="J3473" s="62">
        <v>0.77193919817827494</v>
      </c>
      <c r="K3473" s="62"/>
      <c r="L3473" s="65">
        <f t="shared" si="487"/>
        <v>0.1474124731762996</v>
      </c>
      <c r="M3473" s="65">
        <f t="shared" si="488"/>
        <v>0.19219748406450399</v>
      </c>
      <c r="N3473" s="65">
        <f t="shared" si="489"/>
        <v>3.6763874739461105E-2</v>
      </c>
      <c r="O3473" s="65">
        <f t="shared" si="490"/>
        <v>0.12640746254138302</v>
      </c>
      <c r="P3473" s="65">
        <f t="shared" si="491"/>
        <v>0.19467686628495154</v>
      </c>
      <c r="Q3473" s="65">
        <f t="shared" si="492"/>
        <v>2.8309710615789407E-2</v>
      </c>
      <c r="R3473" s="65">
        <f t="shared" si="493"/>
        <v>0.11390059476804572</v>
      </c>
      <c r="S3473" s="65">
        <f t="shared" si="494"/>
        <v>0.1603315338095655</v>
      </c>
      <c r="T3473" s="66">
        <f>(L3473*'Football Field'!$F$4)+(M3473*'Football Field'!$F$5)+(N3473*'Football Field'!$F$6)+(O3473*'Football Field'!$F$7)+(P3473*'Football Field'!$F$8)+(Q3473*'Football Field'!$F$9)+(R3473*'Football Field'!$F$10)+(S3473*'Football Field'!$F$11)</f>
        <v>141528164.44491723</v>
      </c>
    </row>
    <row r="3474" spans="2:20" x14ac:dyDescent="0.3">
      <c r="B3474" s="62">
        <f t="shared" si="486"/>
        <v>3447</v>
      </c>
      <c r="C3474" s="62">
        <v>0.16856498354761906</v>
      </c>
      <c r="D3474" s="62">
        <v>0.30612266203981175</v>
      </c>
      <c r="E3474" s="62">
        <v>0.87549825303028317</v>
      </c>
      <c r="F3474" s="62">
        <v>0.81307223755541846</v>
      </c>
      <c r="G3474" s="62">
        <v>0.34760311676247624</v>
      </c>
      <c r="H3474" s="62">
        <v>0.54541311930220038</v>
      </c>
      <c r="I3474" s="62">
        <v>0.54043790056234886</v>
      </c>
      <c r="J3474" s="62">
        <v>0.20443257925102321</v>
      </c>
      <c r="K3474" s="62"/>
      <c r="L3474" s="65">
        <f t="shared" si="487"/>
        <v>4.4345845819755508E-2</v>
      </c>
      <c r="M3474" s="65">
        <f t="shared" si="488"/>
        <v>8.053433214328079E-2</v>
      </c>
      <c r="N3474" s="65">
        <f t="shared" si="489"/>
        <v>0.23032488555595165</v>
      </c>
      <c r="O3474" s="65">
        <f t="shared" si="490"/>
        <v>0.21390193460179946</v>
      </c>
      <c r="P3474" s="65">
        <f t="shared" si="491"/>
        <v>9.1446953560557404E-2</v>
      </c>
      <c r="Q3474" s="65">
        <f t="shared" si="492"/>
        <v>0.14348653906411471</v>
      </c>
      <c r="R3474" s="65">
        <f t="shared" si="493"/>
        <v>0.14217766530804968</v>
      </c>
      <c r="S3474" s="65">
        <f t="shared" si="494"/>
        <v>5.3781843946490722E-2</v>
      </c>
      <c r="T3474" s="66">
        <f>(L3474*'Football Field'!$F$4)+(M3474*'Football Field'!$F$5)+(N3474*'Football Field'!$F$6)+(O3474*'Football Field'!$F$7)+(P3474*'Football Field'!$F$8)+(Q3474*'Football Field'!$F$9)+(R3474*'Football Field'!$F$10)+(S3474*'Football Field'!$F$11)</f>
        <v>142702584.34246534</v>
      </c>
    </row>
    <row r="3475" spans="2:20" x14ac:dyDescent="0.3">
      <c r="B3475" s="62">
        <f t="shared" si="486"/>
        <v>3448</v>
      </c>
      <c r="C3475" s="62">
        <v>0.7508245577420346</v>
      </c>
      <c r="D3475" s="62">
        <v>0.69019976009208006</v>
      </c>
      <c r="E3475" s="62">
        <v>0.46978620741379806</v>
      </c>
      <c r="F3475" s="62">
        <v>0.19244808553384085</v>
      </c>
      <c r="G3475" s="62">
        <v>9.198298498433144E-2</v>
      </c>
      <c r="H3475" s="62">
        <v>0.62797658896583775</v>
      </c>
      <c r="I3475" s="62">
        <v>0.83229186224150387</v>
      </c>
      <c r="J3475" s="62">
        <v>0.44282255649103131</v>
      </c>
      <c r="K3475" s="62"/>
      <c r="L3475" s="65">
        <f t="shared" si="487"/>
        <v>0.18320244606485511</v>
      </c>
      <c r="M3475" s="65">
        <f t="shared" si="488"/>
        <v>0.16840989418687763</v>
      </c>
      <c r="N3475" s="65">
        <f t="shared" si="489"/>
        <v>0.11462861921374366</v>
      </c>
      <c r="O3475" s="65">
        <f t="shared" si="490"/>
        <v>4.6957654283880726E-2</v>
      </c>
      <c r="P3475" s="65">
        <f t="shared" si="491"/>
        <v>2.2444001959864148E-2</v>
      </c>
      <c r="Q3475" s="65">
        <f t="shared" si="492"/>
        <v>0.15322733651119191</v>
      </c>
      <c r="R3475" s="65">
        <f t="shared" si="493"/>
        <v>0.2030806044238429</v>
      </c>
      <c r="S3475" s="65">
        <f t="shared" si="494"/>
        <v>0.10804944335574387</v>
      </c>
      <c r="T3475" s="66">
        <f>(L3475*'Football Field'!$F$4)+(M3475*'Football Field'!$F$5)+(N3475*'Football Field'!$F$6)+(O3475*'Football Field'!$F$7)+(P3475*'Football Field'!$F$8)+(Q3475*'Football Field'!$F$9)+(R3475*'Football Field'!$F$10)+(S3475*'Football Field'!$F$11)</f>
        <v>140756340.84667471</v>
      </c>
    </row>
    <row r="3476" spans="2:20" x14ac:dyDescent="0.3">
      <c r="B3476" s="62">
        <f t="shared" si="486"/>
        <v>3449</v>
      </c>
      <c r="C3476" s="62">
        <v>4.3209638072830736E-2</v>
      </c>
      <c r="D3476" s="62">
        <v>0.473403509228004</v>
      </c>
      <c r="E3476" s="62">
        <v>0.99132732295850379</v>
      </c>
      <c r="F3476" s="62">
        <v>0.55372499887745963</v>
      </c>
      <c r="G3476" s="62">
        <v>0.97831050775909756</v>
      </c>
      <c r="H3476" s="62">
        <v>0.9583751224119601</v>
      </c>
      <c r="I3476" s="62">
        <v>0.17596485627435043</v>
      </c>
      <c r="J3476" s="62">
        <v>0.45636987012785857</v>
      </c>
      <c r="K3476" s="62"/>
      <c r="L3476" s="65">
        <f t="shared" si="487"/>
        <v>9.3311530298441307E-3</v>
      </c>
      <c r="M3476" s="65">
        <f t="shared" si="488"/>
        <v>0.10223183499075168</v>
      </c>
      <c r="N3476" s="65">
        <f t="shared" si="489"/>
        <v>0.21407786238801779</v>
      </c>
      <c r="O3476" s="65">
        <f t="shared" si="490"/>
        <v>0.11957731958474035</v>
      </c>
      <c r="P3476" s="65">
        <f t="shared" si="491"/>
        <v>0.21126687159975585</v>
      </c>
      <c r="Q3476" s="65">
        <f t="shared" si="492"/>
        <v>0.20696181051432136</v>
      </c>
      <c r="R3476" s="65">
        <f t="shared" si="493"/>
        <v>3.7999739757202847E-2</v>
      </c>
      <c r="S3476" s="65">
        <f t="shared" si="494"/>
        <v>9.8553408135366061E-2</v>
      </c>
      <c r="T3476" s="66">
        <f>(L3476*'Football Field'!$F$4)+(M3476*'Football Field'!$F$5)+(N3476*'Football Field'!$F$6)+(O3476*'Football Field'!$F$7)+(P3476*'Football Field'!$F$8)+(Q3476*'Football Field'!$F$9)+(R3476*'Football Field'!$F$10)+(S3476*'Football Field'!$F$11)</f>
        <v>137415704.56293121</v>
      </c>
    </row>
    <row r="3477" spans="2:20" x14ac:dyDescent="0.3">
      <c r="B3477" s="62">
        <f t="shared" si="486"/>
        <v>3450</v>
      </c>
      <c r="C3477" s="62">
        <v>0.98316914267115607</v>
      </c>
      <c r="D3477" s="62">
        <v>0.11448875321212737</v>
      </c>
      <c r="E3477" s="62">
        <v>0.11072533365324855</v>
      </c>
      <c r="F3477" s="62">
        <v>0.21615880927993769</v>
      </c>
      <c r="G3477" s="62">
        <v>0.88167711122686776</v>
      </c>
      <c r="H3477" s="62">
        <v>0.2490212976952737</v>
      </c>
      <c r="I3477" s="62">
        <v>0.25596158316757256</v>
      </c>
      <c r="J3477" s="62">
        <v>0.57474024634925414</v>
      </c>
      <c r="K3477" s="62"/>
      <c r="L3477" s="65">
        <f t="shared" si="487"/>
        <v>0.29036795732622145</v>
      </c>
      <c r="M3477" s="65">
        <f t="shared" si="488"/>
        <v>3.3812966624147282E-2</v>
      </c>
      <c r="N3477" s="65">
        <f t="shared" si="489"/>
        <v>3.2701482951150544E-2</v>
      </c>
      <c r="O3477" s="65">
        <f t="shared" si="490"/>
        <v>6.3840075104632549E-2</v>
      </c>
      <c r="P3477" s="65">
        <f t="shared" si="491"/>
        <v>0.26039342641763336</v>
      </c>
      <c r="Q3477" s="65">
        <f t="shared" si="492"/>
        <v>7.3545641745884779E-2</v>
      </c>
      <c r="R3477" s="65">
        <f t="shared" si="493"/>
        <v>7.5595377064445635E-2</v>
      </c>
      <c r="S3477" s="65">
        <f t="shared" si="494"/>
        <v>0.16974307276588441</v>
      </c>
      <c r="T3477" s="66">
        <f>(L3477*'Football Field'!$F$4)+(M3477*'Football Field'!$F$5)+(N3477*'Football Field'!$F$6)+(O3477*'Football Field'!$F$7)+(P3477*'Football Field'!$F$8)+(Q3477*'Football Field'!$F$9)+(R3477*'Football Field'!$F$10)+(S3477*'Football Field'!$F$11)</f>
        <v>140939471.84211063</v>
      </c>
    </row>
    <row r="3478" spans="2:20" x14ac:dyDescent="0.3">
      <c r="B3478" s="62">
        <f t="shared" si="486"/>
        <v>3451</v>
      </c>
      <c r="C3478" s="62">
        <v>1.8054366023014468E-2</v>
      </c>
      <c r="D3478" s="62">
        <v>0.23937823448755113</v>
      </c>
      <c r="E3478" s="62">
        <v>0.38639781526392825</v>
      </c>
      <c r="F3478" s="62">
        <v>0.825102995121056</v>
      </c>
      <c r="G3478" s="62">
        <v>0.91755540111049638</v>
      </c>
      <c r="H3478" s="62">
        <v>0.32370616620326642</v>
      </c>
      <c r="I3478" s="62">
        <v>0.85543583452760508</v>
      </c>
      <c r="J3478" s="62">
        <v>0.12651978382794882</v>
      </c>
      <c r="K3478" s="62"/>
      <c r="L3478" s="65">
        <f t="shared" si="487"/>
        <v>4.8899321820220542E-3</v>
      </c>
      <c r="M3478" s="65">
        <f t="shared" si="488"/>
        <v>6.4834363666061129E-2</v>
      </c>
      <c r="N3478" s="65">
        <f t="shared" si="489"/>
        <v>0.10465386098373891</v>
      </c>
      <c r="O3478" s="65">
        <f t="shared" si="490"/>
        <v>0.2234749026458244</v>
      </c>
      <c r="P3478" s="65">
        <f t="shared" si="491"/>
        <v>0.24851516131659934</v>
      </c>
      <c r="Q3478" s="65">
        <f t="shared" si="492"/>
        <v>8.7674150264736989E-2</v>
      </c>
      <c r="R3478" s="65">
        <f t="shared" si="493"/>
        <v>0.2316903961944273</v>
      </c>
      <c r="S3478" s="65">
        <f t="shared" si="494"/>
        <v>3.426723274658984E-2</v>
      </c>
      <c r="T3478" s="66">
        <f>(L3478*'Football Field'!$F$4)+(M3478*'Football Field'!$F$5)+(N3478*'Football Field'!$F$6)+(O3478*'Football Field'!$F$7)+(P3478*'Football Field'!$F$8)+(Q3478*'Football Field'!$F$9)+(R3478*'Football Field'!$F$10)+(S3478*'Football Field'!$F$11)</f>
        <v>164873260.08646989</v>
      </c>
    </row>
    <row r="3479" spans="2:20" x14ac:dyDescent="0.3">
      <c r="B3479" s="62">
        <f t="shared" si="486"/>
        <v>3452</v>
      </c>
      <c r="C3479" s="62">
        <v>0.68560042770107654</v>
      </c>
      <c r="D3479" s="62">
        <v>0.88427583194482606</v>
      </c>
      <c r="E3479" s="62">
        <v>0.41025928393430033</v>
      </c>
      <c r="F3479" s="62">
        <v>0.43601278538983745</v>
      </c>
      <c r="G3479" s="62">
        <v>0.45940371340898467</v>
      </c>
      <c r="H3479" s="62">
        <v>0.59149764664551019</v>
      </c>
      <c r="I3479" s="62">
        <v>0.91959759190720447</v>
      </c>
      <c r="J3479" s="62">
        <v>1.0354584004666489E-2</v>
      </c>
      <c r="K3479" s="62"/>
      <c r="L3479" s="65">
        <f t="shared" si="487"/>
        <v>0.15592452511070115</v>
      </c>
      <c r="M3479" s="65">
        <f t="shared" si="488"/>
        <v>0.20110881439383135</v>
      </c>
      <c r="N3479" s="65">
        <f t="shared" si="489"/>
        <v>9.330432338587008E-2</v>
      </c>
      <c r="O3479" s="65">
        <f t="shared" si="490"/>
        <v>9.9161382865627576E-2</v>
      </c>
      <c r="P3479" s="65">
        <f t="shared" si="491"/>
        <v>0.10448112771396993</v>
      </c>
      <c r="Q3479" s="65">
        <f t="shared" si="492"/>
        <v>0.13452294650188076</v>
      </c>
      <c r="R3479" s="65">
        <f t="shared" si="493"/>
        <v>0.20914196085302422</v>
      </c>
      <c r="S3479" s="65">
        <f t="shared" si="494"/>
        <v>2.3549191750948341E-3</v>
      </c>
      <c r="T3479" s="66">
        <f>(L3479*'Football Field'!$F$4)+(M3479*'Football Field'!$F$5)+(N3479*'Football Field'!$F$6)+(O3479*'Football Field'!$F$7)+(P3479*'Football Field'!$F$8)+(Q3479*'Football Field'!$F$9)+(R3479*'Football Field'!$F$10)+(S3479*'Football Field'!$F$11)</f>
        <v>147344697.50929892</v>
      </c>
    </row>
    <row r="3480" spans="2:20" x14ac:dyDescent="0.3">
      <c r="B3480" s="62">
        <f t="shared" si="486"/>
        <v>3453</v>
      </c>
      <c r="C3480" s="62">
        <v>0.55555617262121781</v>
      </c>
      <c r="D3480" s="62">
        <v>0.53339403039193101</v>
      </c>
      <c r="E3480" s="62">
        <v>0.65243371358664626</v>
      </c>
      <c r="F3480" s="62">
        <v>0.27742511389941427</v>
      </c>
      <c r="G3480" s="62">
        <v>2.3854195195709971E-2</v>
      </c>
      <c r="H3480" s="62">
        <v>9.2730660774392293E-2</v>
      </c>
      <c r="I3480" s="62">
        <v>9.1433702290406149E-2</v>
      </c>
      <c r="J3480" s="62">
        <v>0.22270092079233095</v>
      </c>
      <c r="K3480" s="62"/>
      <c r="L3480" s="65">
        <f t="shared" si="487"/>
        <v>0.22680126826644434</v>
      </c>
      <c r="M3480" s="65">
        <f t="shared" si="488"/>
        <v>0.21775375477849573</v>
      </c>
      <c r="N3480" s="65">
        <f t="shared" si="489"/>
        <v>0.26635073282162303</v>
      </c>
      <c r="O3480" s="65">
        <f t="shared" si="490"/>
        <v>0.11325653603033493</v>
      </c>
      <c r="P3480" s="65">
        <f t="shared" si="491"/>
        <v>9.7382802864671471E-3</v>
      </c>
      <c r="Q3480" s="65">
        <f t="shared" si="492"/>
        <v>3.7856534599529999E-2</v>
      </c>
      <c r="R3480" s="65">
        <f t="shared" si="493"/>
        <v>3.7327061895322394E-2</v>
      </c>
      <c r="S3480" s="65">
        <f t="shared" si="494"/>
        <v>9.0915831321782326E-2</v>
      </c>
      <c r="T3480" s="66">
        <f>(L3480*'Football Field'!$F$4)+(M3480*'Football Field'!$F$5)+(N3480*'Football Field'!$F$6)+(O3480*'Football Field'!$F$7)+(P3480*'Football Field'!$F$8)+(Q3480*'Football Field'!$F$9)+(R3480*'Football Field'!$F$10)+(S3480*'Football Field'!$F$11)</f>
        <v>120650741.93345794</v>
      </c>
    </row>
    <row r="3481" spans="2:20" x14ac:dyDescent="0.3">
      <c r="B3481" s="62">
        <f t="shared" si="486"/>
        <v>3454</v>
      </c>
      <c r="C3481" s="62">
        <v>0.71186753761560861</v>
      </c>
      <c r="D3481" s="62">
        <v>0.7947440666987079</v>
      </c>
      <c r="E3481" s="62">
        <v>0.33041425325056883</v>
      </c>
      <c r="F3481" s="62">
        <v>0.35165732343187261</v>
      </c>
      <c r="G3481" s="62">
        <v>0.23596856567289315</v>
      </c>
      <c r="H3481" s="62">
        <v>0.64299234880828604</v>
      </c>
      <c r="I3481" s="62">
        <v>0.80121830431621643</v>
      </c>
      <c r="J3481" s="62">
        <v>0.20160466124697818</v>
      </c>
      <c r="K3481" s="62"/>
      <c r="L3481" s="65">
        <f t="shared" si="487"/>
        <v>0.17488595950793157</v>
      </c>
      <c r="M3481" s="65">
        <f t="shared" si="488"/>
        <v>0.1952464065623542</v>
      </c>
      <c r="N3481" s="65">
        <f t="shared" si="489"/>
        <v>8.1173547972663476E-2</v>
      </c>
      <c r="O3481" s="65">
        <f t="shared" si="490"/>
        <v>8.6392376638450619E-2</v>
      </c>
      <c r="P3481" s="65">
        <f t="shared" si="491"/>
        <v>5.7970881998130656E-2</v>
      </c>
      <c r="Q3481" s="65">
        <f t="shared" si="492"/>
        <v>0.15796525046534177</v>
      </c>
      <c r="R3481" s="65">
        <f t="shared" si="493"/>
        <v>0.19683694581016539</v>
      </c>
      <c r="S3481" s="65">
        <f t="shared" si="494"/>
        <v>4.952863104496228E-2</v>
      </c>
      <c r="T3481" s="66">
        <f>(L3481*'Football Field'!$F$4)+(M3481*'Football Field'!$F$5)+(N3481*'Football Field'!$F$6)+(O3481*'Football Field'!$F$7)+(P3481*'Football Field'!$F$8)+(Q3481*'Football Field'!$F$9)+(R3481*'Football Field'!$F$10)+(S3481*'Football Field'!$F$11)</f>
        <v>141707996.82311907</v>
      </c>
    </row>
    <row r="3482" spans="2:20" x14ac:dyDescent="0.3">
      <c r="B3482" s="62">
        <f t="shared" si="486"/>
        <v>3455</v>
      </c>
      <c r="C3482" s="62">
        <v>0.32005815580525576</v>
      </c>
      <c r="D3482" s="62">
        <v>0.9828937900774446</v>
      </c>
      <c r="E3482" s="62">
        <v>0.32674308365529303</v>
      </c>
      <c r="F3482" s="62">
        <v>0.79666511447814714</v>
      </c>
      <c r="G3482" s="62">
        <v>0.75819751106335931</v>
      </c>
      <c r="H3482" s="62">
        <v>0.47285414491832634</v>
      </c>
      <c r="I3482" s="62">
        <v>0.60078309924827411</v>
      </c>
      <c r="J3482" s="62">
        <v>3.2379849240786407E-2</v>
      </c>
      <c r="K3482" s="62"/>
      <c r="L3482" s="65">
        <f t="shared" si="487"/>
        <v>7.4595636847517313E-2</v>
      </c>
      <c r="M3482" s="65">
        <f t="shared" si="488"/>
        <v>0.22908208053573048</v>
      </c>
      <c r="N3482" s="65">
        <f t="shared" si="489"/>
        <v>7.6153686349485494E-2</v>
      </c>
      <c r="O3482" s="65">
        <f t="shared" si="490"/>
        <v>0.18567794786912845</v>
      </c>
      <c r="P3482" s="65">
        <f t="shared" si="491"/>
        <v>0.17671234170451058</v>
      </c>
      <c r="Q3482" s="65">
        <f t="shared" si="492"/>
        <v>0.11020764644295801</v>
      </c>
      <c r="R3482" s="65">
        <f t="shared" si="493"/>
        <v>0.14002392091179536</v>
      </c>
      <c r="S3482" s="65">
        <f t="shared" si="494"/>
        <v>7.5467393388742327E-3</v>
      </c>
      <c r="T3482" s="66">
        <f>(L3482*'Football Field'!$F$4)+(M3482*'Football Field'!$F$5)+(N3482*'Football Field'!$F$6)+(O3482*'Football Field'!$F$7)+(P3482*'Football Field'!$F$8)+(Q3482*'Football Field'!$F$9)+(R3482*'Football Field'!$F$10)+(S3482*'Football Field'!$F$11)</f>
        <v>144181078.46183273</v>
      </c>
    </row>
    <row r="3483" spans="2:20" x14ac:dyDescent="0.3">
      <c r="B3483" s="62">
        <f t="shared" si="486"/>
        <v>3456</v>
      </c>
      <c r="C3483" s="62">
        <v>0.34612771769722228</v>
      </c>
      <c r="D3483" s="62">
        <v>7.005609759164888E-2</v>
      </c>
      <c r="E3483" s="62">
        <v>0.46610559062177559</v>
      </c>
      <c r="F3483" s="62">
        <v>0.73112960315718645</v>
      </c>
      <c r="G3483" s="62">
        <v>0.3956736044394813</v>
      </c>
      <c r="H3483" s="62">
        <v>0.87446212615172103</v>
      </c>
      <c r="I3483" s="62">
        <v>0.54567688558357086</v>
      </c>
      <c r="J3483" s="62">
        <v>0.20874348009109744</v>
      </c>
      <c r="K3483" s="62"/>
      <c r="L3483" s="65">
        <f t="shared" si="487"/>
        <v>9.5142959386873741E-2</v>
      </c>
      <c r="M3483" s="65">
        <f t="shared" si="488"/>
        <v>1.9256893069152212E-2</v>
      </c>
      <c r="N3483" s="65">
        <f t="shared" si="489"/>
        <v>0.12812225953344469</v>
      </c>
      <c r="O3483" s="65">
        <f t="shared" si="490"/>
        <v>0.20097157951555622</v>
      </c>
      <c r="P3483" s="65">
        <f t="shared" si="491"/>
        <v>0.10876204289011676</v>
      </c>
      <c r="Q3483" s="65">
        <f t="shared" si="492"/>
        <v>0.24037056352300371</v>
      </c>
      <c r="R3483" s="65">
        <f t="shared" si="493"/>
        <v>0.14999467280123599</v>
      </c>
      <c r="S3483" s="65">
        <f t="shared" si="494"/>
        <v>5.7379029280616771E-2</v>
      </c>
      <c r="T3483" s="66">
        <f>(L3483*'Football Field'!$F$4)+(M3483*'Football Field'!$F$5)+(N3483*'Football Field'!$F$6)+(O3483*'Football Field'!$F$7)+(P3483*'Football Field'!$F$8)+(Q3483*'Football Field'!$F$9)+(R3483*'Football Field'!$F$10)+(S3483*'Football Field'!$F$11)</f>
        <v>142418953.12116215</v>
      </c>
    </row>
    <row r="3484" spans="2:20" x14ac:dyDescent="0.3">
      <c r="B3484" s="62">
        <f t="shared" si="486"/>
        <v>3457</v>
      </c>
      <c r="C3484" s="62">
        <v>0.96150763555535923</v>
      </c>
      <c r="D3484" s="62">
        <v>0.41535564038566031</v>
      </c>
      <c r="E3484" s="62">
        <v>0.68926761148776272</v>
      </c>
      <c r="F3484" s="62">
        <v>0.68414318548625619</v>
      </c>
      <c r="G3484" s="62">
        <v>0.65627541733211725</v>
      </c>
      <c r="H3484" s="62">
        <v>0.13465013530549297</v>
      </c>
      <c r="I3484" s="62">
        <v>0.98932977619167861</v>
      </c>
      <c r="J3484" s="62">
        <v>0.79582399216564659</v>
      </c>
      <c r="K3484" s="62"/>
      <c r="L3484" s="65">
        <f t="shared" si="487"/>
        <v>0.18051893377084671</v>
      </c>
      <c r="M3484" s="65">
        <f t="shared" si="488"/>
        <v>7.798123963396196E-2</v>
      </c>
      <c r="N3484" s="65">
        <f t="shared" si="489"/>
        <v>0.12940703714399704</v>
      </c>
      <c r="O3484" s="65">
        <f t="shared" si="490"/>
        <v>0.12844494814566551</v>
      </c>
      <c r="P3484" s="65">
        <f t="shared" si="491"/>
        <v>0.12321289422562291</v>
      </c>
      <c r="Q3484" s="65">
        <f t="shared" si="492"/>
        <v>2.5279985263360245E-2</v>
      </c>
      <c r="R3484" s="65">
        <f t="shared" si="493"/>
        <v>0.18574242132015775</v>
      </c>
      <c r="S3484" s="65">
        <f t="shared" si="494"/>
        <v>0.1494125404963878</v>
      </c>
      <c r="T3484" s="66">
        <f>(L3484*'Football Field'!$F$4)+(M3484*'Football Field'!$F$5)+(N3484*'Football Field'!$F$6)+(O3484*'Football Field'!$F$7)+(P3484*'Football Field'!$F$8)+(Q3484*'Football Field'!$F$9)+(R3484*'Football Field'!$F$10)+(S3484*'Football Field'!$F$11)</f>
        <v>148201142.12721765</v>
      </c>
    </row>
    <row r="3485" spans="2:20" x14ac:dyDescent="0.3">
      <c r="B3485" s="62">
        <f t="shared" si="486"/>
        <v>3458</v>
      </c>
      <c r="C3485" s="62">
        <v>0.58984381703460587</v>
      </c>
      <c r="D3485" s="62">
        <v>0.59746859534772667</v>
      </c>
      <c r="E3485" s="62">
        <v>0.65793522741665844</v>
      </c>
      <c r="F3485" s="62">
        <v>0.37319169855013734</v>
      </c>
      <c r="G3485" s="62">
        <v>0.81644019790786027</v>
      </c>
      <c r="H3485" s="62">
        <v>0.59838744618376694</v>
      </c>
      <c r="I3485" s="62">
        <v>0.67034441608735729</v>
      </c>
      <c r="J3485" s="62">
        <v>0.11442951530925694</v>
      </c>
      <c r="K3485" s="62"/>
      <c r="L3485" s="65">
        <f t="shared" si="487"/>
        <v>0.13350800242415281</v>
      </c>
      <c r="M3485" s="65">
        <f t="shared" si="488"/>
        <v>0.13523383033336023</v>
      </c>
      <c r="N3485" s="65">
        <f t="shared" si="489"/>
        <v>0.14892013004134833</v>
      </c>
      <c r="O3485" s="65">
        <f t="shared" si="490"/>
        <v>8.4469950783229594E-2</v>
      </c>
      <c r="P3485" s="65">
        <f t="shared" si="491"/>
        <v>0.18479688482529835</v>
      </c>
      <c r="Q3485" s="65">
        <f t="shared" si="492"/>
        <v>0.13544180731998398</v>
      </c>
      <c r="R3485" s="65">
        <f t="shared" si="493"/>
        <v>0.15172888372034507</v>
      </c>
      <c r="S3485" s="65">
        <f t="shared" si="494"/>
        <v>2.5900510552281666E-2</v>
      </c>
      <c r="T3485" s="66">
        <f>(L3485*'Football Field'!$F$4)+(M3485*'Football Field'!$F$5)+(N3485*'Football Field'!$F$6)+(O3485*'Football Field'!$F$7)+(P3485*'Football Field'!$F$8)+(Q3485*'Football Field'!$F$9)+(R3485*'Football Field'!$F$10)+(S3485*'Football Field'!$F$11)</f>
        <v>147812244.31456816</v>
      </c>
    </row>
    <row r="3486" spans="2:20" x14ac:dyDescent="0.3">
      <c r="B3486" s="62">
        <f t="shared" ref="B3486:B3549" si="495">B3485+1</f>
        <v>3459</v>
      </c>
      <c r="C3486" s="62">
        <v>0.81723742565980362</v>
      </c>
      <c r="D3486" s="62">
        <v>0.77804569582380156</v>
      </c>
      <c r="E3486" s="62">
        <v>0.79114838356302264</v>
      </c>
      <c r="F3486" s="62">
        <v>0.5924968725706925</v>
      </c>
      <c r="G3486" s="62">
        <v>0.85116448118703969</v>
      </c>
      <c r="H3486" s="62">
        <v>0.88351734632180645</v>
      </c>
      <c r="I3486" s="62">
        <v>0.66569823827027441</v>
      </c>
      <c r="J3486" s="62">
        <v>0.66849182016075137</v>
      </c>
      <c r="K3486" s="62"/>
      <c r="L3486" s="65">
        <f t="shared" si="487"/>
        <v>0.13512969841023176</v>
      </c>
      <c r="M3486" s="65">
        <f t="shared" si="488"/>
        <v>0.12864937033587995</v>
      </c>
      <c r="N3486" s="65">
        <f t="shared" si="489"/>
        <v>0.13081589157802068</v>
      </c>
      <c r="O3486" s="65">
        <f t="shared" si="490"/>
        <v>9.796898818582972E-2</v>
      </c>
      <c r="P3486" s="65">
        <f t="shared" si="491"/>
        <v>0.14073951587256986</v>
      </c>
      <c r="Q3486" s="65">
        <f t="shared" si="492"/>
        <v>0.14608904193574335</v>
      </c>
      <c r="R3486" s="65">
        <f t="shared" si="493"/>
        <v>0.11007278832960735</v>
      </c>
      <c r="S3486" s="65">
        <f t="shared" si="494"/>
        <v>0.11053470535211726</v>
      </c>
      <c r="T3486" s="66">
        <f>(L3486*'Football Field'!$F$4)+(M3486*'Football Field'!$F$5)+(N3486*'Football Field'!$F$6)+(O3486*'Football Field'!$F$7)+(P3486*'Football Field'!$F$8)+(Q3486*'Football Field'!$F$9)+(R3486*'Football Field'!$F$10)+(S3486*'Football Field'!$F$11)</f>
        <v>138708993.19669855</v>
      </c>
    </row>
    <row r="3487" spans="2:20" x14ac:dyDescent="0.3">
      <c r="B3487" s="62">
        <f t="shared" si="495"/>
        <v>3460</v>
      </c>
      <c r="C3487" s="62">
        <v>0.12661102034367955</v>
      </c>
      <c r="D3487" s="62">
        <v>0.21263638160619047</v>
      </c>
      <c r="E3487" s="62">
        <v>0.16830512835765643</v>
      </c>
      <c r="F3487" s="62">
        <v>2.2732962479261931E-2</v>
      </c>
      <c r="G3487" s="62">
        <v>0.4600889195524881</v>
      </c>
      <c r="H3487" s="62">
        <v>0.48759957559704914</v>
      </c>
      <c r="I3487" s="62">
        <v>0.28842923337830073</v>
      </c>
      <c r="J3487" s="62">
        <v>0.65935770747606204</v>
      </c>
      <c r="K3487" s="62"/>
      <c r="L3487" s="65">
        <f t="shared" si="487"/>
        <v>5.2194352230249992E-2</v>
      </c>
      <c r="M3487" s="65">
        <f t="shared" si="488"/>
        <v>8.7657600170926914E-2</v>
      </c>
      <c r="N3487" s="65">
        <f t="shared" si="489"/>
        <v>6.938240547948861E-2</v>
      </c>
      <c r="O3487" s="65">
        <f t="shared" si="490"/>
        <v>9.3714768877059002E-3</v>
      </c>
      <c r="P3487" s="65">
        <f t="shared" si="491"/>
        <v>0.18966787455920303</v>
      </c>
      <c r="Q3487" s="65">
        <f t="shared" si="492"/>
        <v>0.20100891634037968</v>
      </c>
      <c r="R3487" s="65">
        <f t="shared" si="493"/>
        <v>0.11890258019865586</v>
      </c>
      <c r="S3487" s="65">
        <f t="shared" si="494"/>
        <v>0.2718147941333901</v>
      </c>
      <c r="T3487" s="66">
        <f>(L3487*'Football Field'!$F$4)+(M3487*'Football Field'!$F$5)+(N3487*'Football Field'!$F$6)+(O3487*'Football Field'!$F$7)+(P3487*'Football Field'!$F$8)+(Q3487*'Football Field'!$F$9)+(R3487*'Football Field'!$F$10)+(S3487*'Football Field'!$F$11)</f>
        <v>143487169.24120808</v>
      </c>
    </row>
    <row r="3488" spans="2:20" x14ac:dyDescent="0.3">
      <c r="B3488" s="62">
        <f t="shared" si="495"/>
        <v>3461</v>
      </c>
      <c r="C3488" s="62">
        <v>0.57145137065836993</v>
      </c>
      <c r="D3488" s="62">
        <v>0.5744301458647546</v>
      </c>
      <c r="E3488" s="62">
        <v>0.53750518308395934</v>
      </c>
      <c r="F3488" s="62">
        <v>0.75023925234811706</v>
      </c>
      <c r="G3488" s="62">
        <v>0.46293347874539281</v>
      </c>
      <c r="H3488" s="62">
        <v>0.71765159703927339</v>
      </c>
      <c r="I3488" s="62">
        <v>0.74355093195139044</v>
      </c>
      <c r="J3488" s="62">
        <v>0.26866717943409368</v>
      </c>
      <c r="K3488" s="62"/>
      <c r="L3488" s="65">
        <f t="shared" si="487"/>
        <v>0.1235188854024911</v>
      </c>
      <c r="M3488" s="65">
        <f t="shared" si="488"/>
        <v>0.12416274595169814</v>
      </c>
      <c r="N3488" s="65">
        <f t="shared" si="489"/>
        <v>0.11618143646431753</v>
      </c>
      <c r="O3488" s="65">
        <f t="shared" si="490"/>
        <v>0.16216378329528533</v>
      </c>
      <c r="P3488" s="65">
        <f t="shared" si="491"/>
        <v>0.10006280542165887</v>
      </c>
      <c r="Q3488" s="65">
        <f t="shared" si="492"/>
        <v>0.15511998032567917</v>
      </c>
      <c r="R3488" s="65">
        <f t="shared" si="493"/>
        <v>0.16071810668475131</v>
      </c>
      <c r="S3488" s="65">
        <f t="shared" si="494"/>
        <v>5.8072256454118405E-2</v>
      </c>
      <c r="T3488" s="66">
        <f>(L3488*'Football Field'!$F$4)+(M3488*'Football Field'!$F$5)+(N3488*'Football Field'!$F$6)+(O3488*'Football Field'!$F$7)+(P3488*'Football Field'!$F$8)+(Q3488*'Football Field'!$F$9)+(R3488*'Football Field'!$F$10)+(S3488*'Football Field'!$F$11)</f>
        <v>142140584.79267004</v>
      </c>
    </row>
    <row r="3489" spans="2:20" x14ac:dyDescent="0.3">
      <c r="B3489" s="62">
        <f t="shared" si="495"/>
        <v>3462</v>
      </c>
      <c r="C3489" s="62">
        <v>0.34247634540014349</v>
      </c>
      <c r="D3489" s="62">
        <v>0.90129484401127158</v>
      </c>
      <c r="E3489" s="62">
        <v>0.92558281090020544</v>
      </c>
      <c r="F3489" s="62">
        <v>0.33748880812805249</v>
      </c>
      <c r="G3489" s="62">
        <v>0.15746368780668252</v>
      </c>
      <c r="H3489" s="62">
        <v>0.92063436176750724</v>
      </c>
      <c r="I3489" s="62">
        <v>0.48716199123957205</v>
      </c>
      <c r="J3489" s="62">
        <v>0.61325439407750237</v>
      </c>
      <c r="K3489" s="62"/>
      <c r="L3489" s="65">
        <f t="shared" si="487"/>
        <v>7.3095033657811018E-2</v>
      </c>
      <c r="M3489" s="65">
        <f t="shared" si="488"/>
        <v>0.19236416717085134</v>
      </c>
      <c r="N3489" s="65">
        <f t="shared" si="489"/>
        <v>0.19754796973436023</v>
      </c>
      <c r="O3489" s="65">
        <f t="shared" si="490"/>
        <v>7.2030539103166286E-2</v>
      </c>
      <c r="P3489" s="65">
        <f t="shared" si="491"/>
        <v>3.3607616160072705E-2</v>
      </c>
      <c r="Q3489" s="65">
        <f t="shared" si="492"/>
        <v>0.19649181779637476</v>
      </c>
      <c r="R3489" s="65">
        <f t="shared" si="493"/>
        <v>0.10397542085675338</v>
      </c>
      <c r="S3489" s="65">
        <f t="shared" si="494"/>
        <v>0.13088743552061027</v>
      </c>
      <c r="T3489" s="66">
        <f>(L3489*'Football Field'!$F$4)+(M3489*'Football Field'!$F$5)+(N3489*'Football Field'!$F$6)+(O3489*'Football Field'!$F$7)+(P3489*'Football Field'!$F$8)+(Q3489*'Football Field'!$F$9)+(R3489*'Football Field'!$F$10)+(S3489*'Football Field'!$F$11)</f>
        <v>130893030.10088442</v>
      </c>
    </row>
    <row r="3490" spans="2:20" x14ac:dyDescent="0.3">
      <c r="B3490" s="62">
        <f t="shared" si="495"/>
        <v>3463</v>
      </c>
      <c r="C3490" s="62">
        <v>0.99473585374036111</v>
      </c>
      <c r="D3490" s="62">
        <v>0.761189851167274</v>
      </c>
      <c r="E3490" s="62">
        <v>2.3256224558974581E-2</v>
      </c>
      <c r="F3490" s="62">
        <v>0.12714061204133098</v>
      </c>
      <c r="G3490" s="62">
        <v>0.14122310106623714</v>
      </c>
      <c r="H3490" s="62">
        <v>0.7333241955798655</v>
      </c>
      <c r="I3490" s="62">
        <v>0.23444457663454887</v>
      </c>
      <c r="J3490" s="62">
        <v>0.31943449653980838</v>
      </c>
      <c r="K3490" s="62"/>
      <c r="L3490" s="65">
        <f t="shared" si="487"/>
        <v>0.29829407856200696</v>
      </c>
      <c r="M3490" s="65">
        <f t="shared" si="488"/>
        <v>0.22826001939200072</v>
      </c>
      <c r="N3490" s="65">
        <f t="shared" si="489"/>
        <v>6.9739057354427448E-3</v>
      </c>
      <c r="O3490" s="65">
        <f t="shared" si="490"/>
        <v>3.8125992517584896E-2</v>
      </c>
      <c r="P3490" s="65">
        <f t="shared" si="491"/>
        <v>4.2348945849113653E-2</v>
      </c>
      <c r="Q3490" s="65">
        <f t="shared" si="492"/>
        <v>0.21990387134956588</v>
      </c>
      <c r="R3490" s="65">
        <f t="shared" si="493"/>
        <v>7.030351695689066E-2</v>
      </c>
      <c r="S3490" s="65">
        <f t="shared" si="494"/>
        <v>9.5789669637394478E-2</v>
      </c>
      <c r="T3490" s="66">
        <f>(L3490*'Football Field'!$F$4)+(M3490*'Football Field'!$F$5)+(N3490*'Football Field'!$F$6)+(O3490*'Football Field'!$F$7)+(P3490*'Football Field'!$F$8)+(Q3490*'Football Field'!$F$9)+(R3490*'Football Field'!$F$10)+(S3490*'Football Field'!$F$11)</f>
        <v>120237984.84420741</v>
      </c>
    </row>
    <row r="3491" spans="2:20" x14ac:dyDescent="0.3">
      <c r="B3491" s="62">
        <f t="shared" si="495"/>
        <v>3464</v>
      </c>
      <c r="C3491" s="62">
        <v>0.16504336025754074</v>
      </c>
      <c r="D3491" s="62">
        <v>3.6369376876276838E-2</v>
      </c>
      <c r="E3491" s="62">
        <v>6.6774593124385495E-2</v>
      </c>
      <c r="F3491" s="62">
        <v>0.60745454591954362</v>
      </c>
      <c r="G3491" s="62">
        <v>0.12382479733958573</v>
      </c>
      <c r="H3491" s="62">
        <v>0.16971546145757477</v>
      </c>
      <c r="I3491" s="62">
        <v>0.3240578285088932</v>
      </c>
      <c r="J3491" s="62">
        <v>0.60829070118087636</v>
      </c>
      <c r="K3491" s="62"/>
      <c r="L3491" s="65">
        <f t="shared" si="487"/>
        <v>7.8534833220658865E-2</v>
      </c>
      <c r="M3491" s="65">
        <f t="shared" si="488"/>
        <v>1.730613665924308E-2</v>
      </c>
      <c r="N3491" s="65">
        <f t="shared" si="489"/>
        <v>3.1774265418601517E-2</v>
      </c>
      <c r="O3491" s="65">
        <f t="shared" si="490"/>
        <v>0.28905338196265151</v>
      </c>
      <c r="P3491" s="65">
        <f t="shared" si="491"/>
        <v>5.892124222671926E-2</v>
      </c>
      <c r="Q3491" s="65">
        <f t="shared" si="492"/>
        <v>8.0758022859806725E-2</v>
      </c>
      <c r="R3491" s="65">
        <f t="shared" si="493"/>
        <v>0.154200856526926</v>
      </c>
      <c r="S3491" s="65">
        <f t="shared" si="494"/>
        <v>0.28945126112539316</v>
      </c>
      <c r="T3491" s="66">
        <f>(L3491*'Football Field'!$F$4)+(M3491*'Football Field'!$F$5)+(N3491*'Football Field'!$F$6)+(O3491*'Football Field'!$F$7)+(P3491*'Football Field'!$F$8)+(Q3491*'Football Field'!$F$9)+(R3491*'Football Field'!$F$10)+(S3491*'Football Field'!$F$11)</f>
        <v>138906609.39053267</v>
      </c>
    </row>
    <row r="3492" spans="2:20" x14ac:dyDescent="0.3">
      <c r="B3492" s="62">
        <f t="shared" si="495"/>
        <v>3465</v>
      </c>
      <c r="C3492" s="62">
        <v>0.36079438330827951</v>
      </c>
      <c r="D3492" s="62">
        <v>0.61954244137380021</v>
      </c>
      <c r="E3492" s="62">
        <v>0.52116637635737229</v>
      </c>
      <c r="F3492" s="62">
        <v>0.41879896605541322</v>
      </c>
      <c r="G3492" s="62">
        <v>0.97810801794065483</v>
      </c>
      <c r="H3492" s="62">
        <v>0.45074377313768499</v>
      </c>
      <c r="I3492" s="62">
        <v>0.62210811959237577</v>
      </c>
      <c r="J3492" s="62">
        <v>0.48053766758271566</v>
      </c>
      <c r="K3492" s="62"/>
      <c r="L3492" s="65">
        <f t="shared" si="487"/>
        <v>8.1044612054995288E-2</v>
      </c>
      <c r="M3492" s="65">
        <f t="shared" si="488"/>
        <v>0.13916673633425733</v>
      </c>
      <c r="N3492" s="65">
        <f t="shared" si="489"/>
        <v>0.11706869270162953</v>
      </c>
      <c r="O3492" s="65">
        <f t="shared" si="490"/>
        <v>9.4074080149947892E-2</v>
      </c>
      <c r="P3492" s="65">
        <f t="shared" si="491"/>
        <v>0.21971069542440311</v>
      </c>
      <c r="Q3492" s="65">
        <f t="shared" si="492"/>
        <v>0.10124978636082384</v>
      </c>
      <c r="R3492" s="65">
        <f t="shared" si="493"/>
        <v>0.13974306015054228</v>
      </c>
      <c r="S3492" s="65">
        <f t="shared" si="494"/>
        <v>0.10794233682340079</v>
      </c>
      <c r="T3492" s="66">
        <f>(L3492*'Football Field'!$F$4)+(M3492*'Football Field'!$F$5)+(N3492*'Football Field'!$F$6)+(O3492*'Football Field'!$F$7)+(P3492*'Football Field'!$F$8)+(Q3492*'Football Field'!$F$9)+(R3492*'Football Field'!$F$10)+(S3492*'Football Field'!$F$11)</f>
        <v>149121345.52459511</v>
      </c>
    </row>
    <row r="3493" spans="2:20" x14ac:dyDescent="0.3">
      <c r="B3493" s="62">
        <f t="shared" si="495"/>
        <v>3466</v>
      </c>
      <c r="C3493" s="62">
        <v>0.8000006749684162</v>
      </c>
      <c r="D3493" s="62">
        <v>0.66537148889695275</v>
      </c>
      <c r="E3493" s="62">
        <v>0.18628162243614177</v>
      </c>
      <c r="F3493" s="62">
        <v>0.24558441756030969</v>
      </c>
      <c r="G3493" s="62">
        <v>0.44946493662220144</v>
      </c>
      <c r="H3493" s="62">
        <v>0.74242598191817499</v>
      </c>
      <c r="I3493" s="62">
        <v>0.43054172040105698</v>
      </c>
      <c r="J3493" s="62">
        <v>0.94603599226770896</v>
      </c>
      <c r="K3493" s="62"/>
      <c r="L3493" s="65">
        <f t="shared" si="487"/>
        <v>0.17914312437298713</v>
      </c>
      <c r="M3493" s="65">
        <f t="shared" si="488"/>
        <v>0.148995783527823</v>
      </c>
      <c r="N3493" s="65">
        <f t="shared" si="489"/>
        <v>4.171380462622367E-2</v>
      </c>
      <c r="O3493" s="65">
        <f t="shared" si="490"/>
        <v>5.4993403425329691E-2</v>
      </c>
      <c r="P3493" s="65">
        <f t="shared" si="491"/>
        <v>0.10064810638539357</v>
      </c>
      <c r="Q3493" s="65">
        <f t="shared" si="492"/>
        <v>0.16625049725333738</v>
      </c>
      <c r="R3493" s="65">
        <f t="shared" si="493"/>
        <v>9.6410654864274234E-2</v>
      </c>
      <c r="S3493" s="65">
        <f t="shared" si="494"/>
        <v>0.21184462554463138</v>
      </c>
      <c r="T3493" s="66">
        <f>(L3493*'Football Field'!$F$4)+(M3493*'Football Field'!$F$5)+(N3493*'Football Field'!$F$6)+(O3493*'Football Field'!$F$7)+(P3493*'Football Field'!$F$8)+(Q3493*'Football Field'!$F$9)+(R3493*'Football Field'!$F$10)+(S3493*'Football Field'!$F$11)</f>
        <v>131396337.26005758</v>
      </c>
    </row>
    <row r="3494" spans="2:20" x14ac:dyDescent="0.3">
      <c r="B3494" s="62">
        <f t="shared" si="495"/>
        <v>3467</v>
      </c>
      <c r="C3494" s="62">
        <v>0.58197712379597943</v>
      </c>
      <c r="D3494" s="62">
        <v>0.61093494963797546</v>
      </c>
      <c r="E3494" s="62">
        <v>9.4211510436595147E-2</v>
      </c>
      <c r="F3494" s="62">
        <v>0.63353032410526655</v>
      </c>
      <c r="G3494" s="62">
        <v>0.42886812793739326</v>
      </c>
      <c r="H3494" s="62">
        <v>0.89810956065359404</v>
      </c>
      <c r="I3494" s="62">
        <v>0.94615137007360106</v>
      </c>
      <c r="J3494" s="62">
        <v>0.92566379654010544</v>
      </c>
      <c r="K3494" s="62"/>
      <c r="L3494" s="65">
        <f t="shared" si="487"/>
        <v>0.11367969054422201</v>
      </c>
      <c r="M3494" s="65">
        <f t="shared" si="488"/>
        <v>0.11933612710495806</v>
      </c>
      <c r="N3494" s="65">
        <f t="shared" si="489"/>
        <v>1.8402674115916631E-2</v>
      </c>
      <c r="O3494" s="65">
        <f t="shared" si="490"/>
        <v>0.12374976309191645</v>
      </c>
      <c r="P3494" s="65">
        <f t="shared" si="491"/>
        <v>8.3772358181717757E-2</v>
      </c>
      <c r="Q3494" s="65">
        <f t="shared" si="492"/>
        <v>0.17543097959585657</v>
      </c>
      <c r="R3494" s="65">
        <f t="shared" si="493"/>
        <v>0.18481515949699898</v>
      </c>
      <c r="S3494" s="65">
        <f t="shared" si="494"/>
        <v>0.18081324786841363</v>
      </c>
      <c r="T3494" s="66">
        <f>(L3494*'Football Field'!$F$4)+(M3494*'Football Field'!$F$5)+(N3494*'Football Field'!$F$6)+(O3494*'Football Field'!$F$7)+(P3494*'Football Field'!$F$8)+(Q3494*'Football Field'!$F$9)+(R3494*'Football Field'!$F$10)+(S3494*'Football Field'!$F$11)</f>
        <v>142331090.80058804</v>
      </c>
    </row>
    <row r="3495" spans="2:20" x14ac:dyDescent="0.3">
      <c r="B3495" s="62">
        <f t="shared" si="495"/>
        <v>3468</v>
      </c>
      <c r="C3495" s="62">
        <v>0.49708662008111038</v>
      </c>
      <c r="D3495" s="62">
        <v>0.28348262629498255</v>
      </c>
      <c r="E3495" s="62">
        <v>0.50780788589790082</v>
      </c>
      <c r="F3495" s="62">
        <v>0.34386214366462053</v>
      </c>
      <c r="G3495" s="62">
        <v>0.2476042598485152</v>
      </c>
      <c r="H3495" s="62">
        <v>0.4360458345077094</v>
      </c>
      <c r="I3495" s="62">
        <v>0.62255013948584004</v>
      </c>
      <c r="J3495" s="62">
        <v>0.4149412711093402</v>
      </c>
      <c r="K3495" s="62"/>
      <c r="L3495" s="65">
        <f t="shared" ref="L3495:L3558" si="496">C3495/SUM($C3495:$J3495)</f>
        <v>0.14823446920011837</v>
      </c>
      <c r="M3495" s="65">
        <f t="shared" ref="M3495:M3558" si="497">D3495/SUM($C3495:$J3495)</f>
        <v>8.4536366377021929E-2</v>
      </c>
      <c r="N3495" s="65">
        <f t="shared" ref="N3495:N3558" si="498">E3495/SUM($C3495:$J3495)</f>
        <v>0.15143162052808207</v>
      </c>
      <c r="O3495" s="65">
        <f t="shared" ref="O3495:O3558" si="499">F3495/SUM($C3495:$J3495)</f>
        <v>0.1025419318987557</v>
      </c>
      <c r="P3495" s="65">
        <f t="shared" ref="P3495:P3558" si="500">G3495/SUM($C3495:$J3495)</f>
        <v>7.3837203713799149E-2</v>
      </c>
      <c r="Q3495" s="65">
        <f t="shared" ref="Q3495:Q3558" si="501">H3495/SUM($C3495:$J3495)</f>
        <v>0.13003170919109841</v>
      </c>
      <c r="R3495" s="65">
        <f t="shared" ref="R3495:R3558" si="502">I3495/SUM($C3495:$J3495)</f>
        <v>0.18564850822596096</v>
      </c>
      <c r="S3495" s="65">
        <f t="shared" ref="S3495:S3558" si="503">J3495/SUM($C3495:$J3495)</f>
        <v>0.12373819086516351</v>
      </c>
      <c r="T3495" s="66">
        <f>(L3495*'Football Field'!$F$4)+(M3495*'Football Field'!$F$5)+(N3495*'Football Field'!$F$6)+(O3495*'Football Field'!$F$7)+(P3495*'Football Field'!$F$8)+(Q3495*'Football Field'!$F$9)+(R3495*'Football Field'!$F$10)+(S3495*'Football Field'!$F$11)</f>
        <v>144466417.31491753</v>
      </c>
    </row>
    <row r="3496" spans="2:20" x14ac:dyDescent="0.3">
      <c r="B3496" s="62">
        <f t="shared" si="495"/>
        <v>3469</v>
      </c>
      <c r="C3496" s="62">
        <v>0.8556986151803152</v>
      </c>
      <c r="D3496" s="62">
        <v>0.39358968755481716</v>
      </c>
      <c r="E3496" s="62">
        <v>0.8844855590813806</v>
      </c>
      <c r="F3496" s="62">
        <v>0.9402393205405617</v>
      </c>
      <c r="G3496" s="62">
        <v>0.76471566328637386</v>
      </c>
      <c r="H3496" s="62">
        <v>0.99081033043610256</v>
      </c>
      <c r="I3496" s="62">
        <v>0.6314505951750663</v>
      </c>
      <c r="J3496" s="62">
        <v>0.4504701986872216</v>
      </c>
      <c r="K3496" s="62"/>
      <c r="L3496" s="65">
        <f t="shared" si="496"/>
        <v>0.14475250099489961</v>
      </c>
      <c r="M3496" s="65">
        <f t="shared" si="497"/>
        <v>6.6580792148828435E-2</v>
      </c>
      <c r="N3496" s="65">
        <f t="shared" si="498"/>
        <v>0.14962218531103119</v>
      </c>
      <c r="O3496" s="65">
        <f t="shared" si="499"/>
        <v>0.15905365600400276</v>
      </c>
      <c r="P3496" s="65">
        <f t="shared" si="500"/>
        <v>0.1293615565655091</v>
      </c>
      <c r="Q3496" s="65">
        <f t="shared" si="501"/>
        <v>0.16760839715977149</v>
      </c>
      <c r="R3496" s="65">
        <f t="shared" si="502"/>
        <v>0.10681804467691912</v>
      </c>
      <c r="S3496" s="65">
        <f t="shared" si="503"/>
        <v>7.6202867139038358E-2</v>
      </c>
      <c r="T3496" s="66">
        <f>(L3496*'Football Field'!$F$4)+(M3496*'Football Field'!$F$5)+(N3496*'Football Field'!$F$6)+(O3496*'Football Field'!$F$7)+(P3496*'Football Field'!$F$8)+(Q3496*'Football Field'!$F$9)+(R3496*'Football Field'!$F$10)+(S3496*'Football Field'!$F$11)</f>
        <v>138136524.28966784</v>
      </c>
    </row>
    <row r="3497" spans="2:20" x14ac:dyDescent="0.3">
      <c r="B3497" s="62">
        <f t="shared" si="495"/>
        <v>3470</v>
      </c>
      <c r="C3497" s="62">
        <v>0.19446356861027159</v>
      </c>
      <c r="D3497" s="62">
        <v>0.52962932193147161</v>
      </c>
      <c r="E3497" s="62">
        <v>0.47859491296578704</v>
      </c>
      <c r="F3497" s="62">
        <v>1.2529043128946538E-2</v>
      </c>
      <c r="G3497" s="62">
        <v>0.43213669064900351</v>
      </c>
      <c r="H3497" s="62">
        <v>0.94369581844306549</v>
      </c>
      <c r="I3497" s="62">
        <v>0.76442150020284894</v>
      </c>
      <c r="J3497" s="62">
        <v>0.12166196618378144</v>
      </c>
      <c r="K3497" s="62"/>
      <c r="L3497" s="65">
        <f t="shared" si="496"/>
        <v>5.5926413674349473E-2</v>
      </c>
      <c r="M3497" s="65">
        <f t="shared" si="497"/>
        <v>0.15231782880508216</v>
      </c>
      <c r="N3497" s="65">
        <f t="shared" si="498"/>
        <v>0.13764067622664258</v>
      </c>
      <c r="O3497" s="65">
        <f t="shared" si="499"/>
        <v>3.6032684886983953E-3</v>
      </c>
      <c r="P3497" s="65">
        <f t="shared" si="500"/>
        <v>0.124279604132617</v>
      </c>
      <c r="Q3497" s="65">
        <f t="shared" si="501"/>
        <v>0.2714005667085807</v>
      </c>
      <c r="R3497" s="65">
        <f t="shared" si="502"/>
        <v>0.21984247922339742</v>
      </c>
      <c r="S3497" s="65">
        <f t="shared" si="503"/>
        <v>3.498916274063215E-2</v>
      </c>
      <c r="T3497" s="66">
        <f>(L3497*'Football Field'!$F$4)+(M3497*'Football Field'!$F$5)+(N3497*'Football Field'!$F$6)+(O3497*'Football Field'!$F$7)+(P3497*'Football Field'!$F$8)+(Q3497*'Football Field'!$F$9)+(R3497*'Football Field'!$F$10)+(S3497*'Football Field'!$F$11)</f>
        <v>151822311.69170591</v>
      </c>
    </row>
    <row r="3498" spans="2:20" x14ac:dyDescent="0.3">
      <c r="B3498" s="62">
        <f t="shared" si="495"/>
        <v>3471</v>
      </c>
      <c r="C3498" s="62">
        <v>0.76637072385373606</v>
      </c>
      <c r="D3498" s="62">
        <v>0.85472265374899969</v>
      </c>
      <c r="E3498" s="62">
        <v>0.88607539529799872</v>
      </c>
      <c r="F3498" s="62">
        <v>0.47896101722318385</v>
      </c>
      <c r="G3498" s="62">
        <v>0.61376192695948606</v>
      </c>
      <c r="H3498" s="62">
        <v>0.90415345915834344</v>
      </c>
      <c r="I3498" s="62">
        <v>0.9885514527180338</v>
      </c>
      <c r="J3498" s="62">
        <v>0.33306196970639601</v>
      </c>
      <c r="K3498" s="62"/>
      <c r="L3498" s="65">
        <f t="shared" si="496"/>
        <v>0.13155091581048048</v>
      </c>
      <c r="M3498" s="65">
        <f t="shared" si="497"/>
        <v>0.14671691436650511</v>
      </c>
      <c r="N3498" s="65">
        <f t="shared" si="498"/>
        <v>0.15209875077486887</v>
      </c>
      <c r="O3498" s="65">
        <f t="shared" si="499"/>
        <v>8.2215771678217642E-2</v>
      </c>
      <c r="P3498" s="65">
        <f t="shared" si="500"/>
        <v>0.10535494254675529</v>
      </c>
      <c r="Q3498" s="65">
        <f t="shared" si="501"/>
        <v>0.1552019301929837</v>
      </c>
      <c r="R3498" s="65">
        <f t="shared" si="502"/>
        <v>0.16968921813309984</v>
      </c>
      <c r="S3498" s="65">
        <f t="shared" si="503"/>
        <v>5.7171556497089049E-2</v>
      </c>
      <c r="T3498" s="66">
        <f>(L3498*'Football Field'!$F$4)+(M3498*'Football Field'!$F$5)+(N3498*'Football Field'!$F$6)+(O3498*'Football Field'!$F$7)+(P3498*'Football Field'!$F$8)+(Q3498*'Football Field'!$F$9)+(R3498*'Football Field'!$F$10)+(S3498*'Football Field'!$F$11)</f>
        <v>144073852.41385639</v>
      </c>
    </row>
    <row r="3499" spans="2:20" x14ac:dyDescent="0.3">
      <c r="B3499" s="62">
        <f t="shared" si="495"/>
        <v>3472</v>
      </c>
      <c r="C3499" s="62">
        <v>0.16397463486208452</v>
      </c>
      <c r="D3499" s="62">
        <v>0.10071533842654812</v>
      </c>
      <c r="E3499" s="62">
        <v>0.33995344745134581</v>
      </c>
      <c r="F3499" s="62">
        <v>0.63928461768661182</v>
      </c>
      <c r="G3499" s="62">
        <v>0.14510561183133097</v>
      </c>
      <c r="H3499" s="62">
        <v>0.21743398837858408</v>
      </c>
      <c r="I3499" s="62">
        <v>0.25036491679378681</v>
      </c>
      <c r="J3499" s="62">
        <v>0.11040579116344074</v>
      </c>
      <c r="K3499" s="62"/>
      <c r="L3499" s="65">
        <f t="shared" si="496"/>
        <v>8.3352703624350405E-2</v>
      </c>
      <c r="M3499" s="65">
        <f t="shared" si="497"/>
        <v>5.1196307046848903E-2</v>
      </c>
      <c r="N3499" s="65">
        <f t="shared" si="498"/>
        <v>0.17280745266071809</v>
      </c>
      <c r="O3499" s="65">
        <f t="shared" si="499"/>
        <v>0.32496551258952999</v>
      </c>
      <c r="P3499" s="65">
        <f t="shared" si="500"/>
        <v>7.3761073274410741E-2</v>
      </c>
      <c r="Q3499" s="65">
        <f t="shared" si="501"/>
        <v>0.11052752644592881</v>
      </c>
      <c r="R3499" s="65">
        <f t="shared" si="502"/>
        <v>0.12726720035083339</v>
      </c>
      <c r="S3499" s="65">
        <f t="shared" si="503"/>
        <v>5.6122224007379699E-2</v>
      </c>
      <c r="T3499" s="66">
        <f>(L3499*'Football Field'!$F$4)+(M3499*'Football Field'!$F$5)+(N3499*'Football Field'!$F$6)+(O3499*'Football Field'!$F$7)+(P3499*'Football Field'!$F$8)+(Q3499*'Football Field'!$F$9)+(R3499*'Football Field'!$F$10)+(S3499*'Football Field'!$F$11)</f>
        <v>138391678.95151475</v>
      </c>
    </row>
    <row r="3500" spans="2:20" x14ac:dyDescent="0.3">
      <c r="B3500" s="62">
        <f t="shared" si="495"/>
        <v>3473</v>
      </c>
      <c r="C3500" s="62">
        <v>0.29406314092044261</v>
      </c>
      <c r="D3500" s="62">
        <v>0.86006899012303861</v>
      </c>
      <c r="E3500" s="62">
        <v>0.25808085280208581</v>
      </c>
      <c r="F3500" s="62">
        <v>0.97482529064411771</v>
      </c>
      <c r="G3500" s="62">
        <v>0.19783572320806253</v>
      </c>
      <c r="H3500" s="62">
        <v>0.31645396013904703</v>
      </c>
      <c r="I3500" s="62">
        <v>0.59414315934544149</v>
      </c>
      <c r="J3500" s="62">
        <v>0.8757519262904766</v>
      </c>
      <c r="K3500" s="62"/>
      <c r="L3500" s="65">
        <f t="shared" si="496"/>
        <v>6.7272508859860081E-2</v>
      </c>
      <c r="M3500" s="65">
        <f t="shared" si="497"/>
        <v>0.19675705896713011</v>
      </c>
      <c r="N3500" s="65">
        <f t="shared" si="498"/>
        <v>5.9040879459917421E-2</v>
      </c>
      <c r="O3500" s="65">
        <f t="shared" si="499"/>
        <v>0.22300973456382334</v>
      </c>
      <c r="P3500" s="65">
        <f t="shared" si="500"/>
        <v>4.5258665879216307E-2</v>
      </c>
      <c r="Q3500" s="65">
        <f t="shared" si="501"/>
        <v>7.239483251983421E-2</v>
      </c>
      <c r="R3500" s="65">
        <f t="shared" si="502"/>
        <v>0.13592149232298728</v>
      </c>
      <c r="S3500" s="65">
        <f t="shared" si="503"/>
        <v>0.20034482742723109</v>
      </c>
      <c r="T3500" s="66">
        <f>(L3500*'Football Field'!$F$4)+(M3500*'Football Field'!$F$5)+(N3500*'Football Field'!$F$6)+(O3500*'Football Field'!$F$7)+(P3500*'Football Field'!$F$8)+(Q3500*'Football Field'!$F$9)+(R3500*'Football Field'!$F$10)+(S3500*'Football Field'!$F$11)</f>
        <v>134284017.58562362</v>
      </c>
    </row>
    <row r="3501" spans="2:20" x14ac:dyDescent="0.3">
      <c r="B3501" s="62">
        <f t="shared" si="495"/>
        <v>3474</v>
      </c>
      <c r="C3501" s="62">
        <v>0.96894458028821739</v>
      </c>
      <c r="D3501" s="62">
        <v>0.43485863384585666</v>
      </c>
      <c r="E3501" s="62">
        <v>0.53643502590129111</v>
      </c>
      <c r="F3501" s="62">
        <v>0.25997128384168122</v>
      </c>
      <c r="G3501" s="62">
        <v>0.83487635018051232</v>
      </c>
      <c r="H3501" s="62">
        <v>0.71762432524559594</v>
      </c>
      <c r="I3501" s="62">
        <v>0.2737376468678212</v>
      </c>
      <c r="J3501" s="62">
        <v>0.68580458983577719</v>
      </c>
      <c r="K3501" s="62"/>
      <c r="L3501" s="65">
        <f t="shared" si="496"/>
        <v>0.20562238408206293</v>
      </c>
      <c r="M3501" s="65">
        <f t="shared" si="497"/>
        <v>9.2282542107265289E-2</v>
      </c>
      <c r="N3501" s="65">
        <f t="shared" si="498"/>
        <v>0.11383834656274816</v>
      </c>
      <c r="O3501" s="65">
        <f t="shared" si="499"/>
        <v>5.5169218409272129E-2</v>
      </c>
      <c r="P3501" s="65">
        <f t="shared" si="500"/>
        <v>0.17717139765288153</v>
      </c>
      <c r="Q3501" s="65">
        <f t="shared" si="501"/>
        <v>0.15228902419619172</v>
      </c>
      <c r="R3501" s="65">
        <f t="shared" si="502"/>
        <v>5.8090616023913896E-2</v>
      </c>
      <c r="S3501" s="65">
        <f t="shared" si="503"/>
        <v>0.14553647096566419</v>
      </c>
      <c r="T3501" s="66">
        <f>(L3501*'Football Field'!$F$4)+(M3501*'Football Field'!$F$5)+(N3501*'Football Field'!$F$6)+(O3501*'Football Field'!$F$7)+(P3501*'Football Field'!$F$8)+(Q3501*'Football Field'!$F$9)+(R3501*'Football Field'!$F$10)+(S3501*'Football Field'!$F$11)</f>
        <v>133780575.59658898</v>
      </c>
    </row>
    <row r="3502" spans="2:20" x14ac:dyDescent="0.3">
      <c r="B3502" s="62">
        <f t="shared" si="495"/>
        <v>3475</v>
      </c>
      <c r="C3502" s="62">
        <v>0.50958681800970629</v>
      </c>
      <c r="D3502" s="62">
        <v>0.60404336083055266</v>
      </c>
      <c r="E3502" s="62">
        <v>0.8280031582305194</v>
      </c>
      <c r="F3502" s="62">
        <v>0.42530775348151451</v>
      </c>
      <c r="G3502" s="62">
        <v>7.9085645301160024E-2</v>
      </c>
      <c r="H3502" s="62">
        <v>0.61709984625784209</v>
      </c>
      <c r="I3502" s="62">
        <v>0.33931400632595354</v>
      </c>
      <c r="J3502" s="62">
        <v>0.23430876571423609</v>
      </c>
      <c r="K3502" s="62"/>
      <c r="L3502" s="65">
        <f t="shared" si="496"/>
        <v>0.14012151192877617</v>
      </c>
      <c r="M3502" s="65">
        <f t="shared" si="497"/>
        <v>0.16609430620810167</v>
      </c>
      <c r="N3502" s="65">
        <f t="shared" si="498"/>
        <v>0.22767671829935793</v>
      </c>
      <c r="O3502" s="65">
        <f t="shared" si="499"/>
        <v>0.11694722733531523</v>
      </c>
      <c r="P3502" s="65">
        <f t="shared" si="500"/>
        <v>2.1746245781519371E-2</v>
      </c>
      <c r="Q3502" s="65">
        <f t="shared" si="501"/>
        <v>0.16968445888452546</v>
      </c>
      <c r="R3502" s="65">
        <f t="shared" si="502"/>
        <v>9.3301455031156874E-2</v>
      </c>
      <c r="S3502" s="65">
        <f t="shared" si="503"/>
        <v>6.4428076531247311E-2</v>
      </c>
      <c r="T3502" s="66">
        <f>(L3502*'Football Field'!$F$4)+(M3502*'Football Field'!$F$5)+(N3502*'Football Field'!$F$6)+(O3502*'Football Field'!$F$7)+(P3502*'Football Field'!$F$8)+(Q3502*'Football Field'!$F$9)+(R3502*'Football Field'!$F$10)+(S3502*'Football Field'!$F$11)</f>
        <v>128793841.93264538</v>
      </c>
    </row>
    <row r="3503" spans="2:20" x14ac:dyDescent="0.3">
      <c r="B3503" s="62">
        <f t="shared" si="495"/>
        <v>3476</v>
      </c>
      <c r="C3503" s="62">
        <v>0.76538213798551236</v>
      </c>
      <c r="D3503" s="62">
        <v>0.54291386886790916</v>
      </c>
      <c r="E3503" s="62">
        <v>0.94327257747796101</v>
      </c>
      <c r="F3503" s="62">
        <v>0.69654244681615807</v>
      </c>
      <c r="G3503" s="62">
        <v>0.1107370926789002</v>
      </c>
      <c r="H3503" s="62">
        <v>0.35766276450328527</v>
      </c>
      <c r="I3503" s="62">
        <v>0.7814045362322759</v>
      </c>
      <c r="J3503" s="62">
        <v>0.76737781596698018</v>
      </c>
      <c r="K3503" s="62"/>
      <c r="L3503" s="65">
        <f t="shared" si="496"/>
        <v>0.15414641208662466</v>
      </c>
      <c r="M3503" s="65">
        <f t="shared" si="497"/>
        <v>0.1093417533603855</v>
      </c>
      <c r="N3503" s="65">
        <f t="shared" si="498"/>
        <v>0.18997318623168946</v>
      </c>
      <c r="O3503" s="65">
        <f t="shared" si="499"/>
        <v>0.14028223773989054</v>
      </c>
      <c r="P3503" s="65">
        <f t="shared" si="500"/>
        <v>2.2302226135410025E-2</v>
      </c>
      <c r="Q3503" s="65">
        <f t="shared" si="501"/>
        <v>7.2032556221227603E-2</v>
      </c>
      <c r="R3503" s="65">
        <f t="shared" si="502"/>
        <v>0.15737329063550501</v>
      </c>
      <c r="S3503" s="65">
        <f t="shared" si="503"/>
        <v>0.15454833758926734</v>
      </c>
      <c r="T3503" s="66">
        <f>(L3503*'Football Field'!$F$4)+(M3503*'Football Field'!$F$5)+(N3503*'Football Field'!$F$6)+(O3503*'Football Field'!$F$7)+(P3503*'Football Field'!$F$8)+(Q3503*'Football Field'!$F$9)+(R3503*'Football Field'!$F$10)+(S3503*'Football Field'!$F$11)</f>
        <v>137725042.88249066</v>
      </c>
    </row>
    <row r="3504" spans="2:20" x14ac:dyDescent="0.3">
      <c r="B3504" s="62">
        <f t="shared" si="495"/>
        <v>3477</v>
      </c>
      <c r="C3504" s="62">
        <v>0.31941511390731625</v>
      </c>
      <c r="D3504" s="62">
        <v>0.84316831697859373</v>
      </c>
      <c r="E3504" s="62">
        <v>0.42942783874809221</v>
      </c>
      <c r="F3504" s="62">
        <v>0.78493006297974488</v>
      </c>
      <c r="G3504" s="62">
        <v>0.1175859289751805</v>
      </c>
      <c r="H3504" s="62">
        <v>0.63223066630446267</v>
      </c>
      <c r="I3504" s="62">
        <v>0.43766427940645258</v>
      </c>
      <c r="J3504" s="62">
        <v>0.48349969260426373</v>
      </c>
      <c r="K3504" s="62"/>
      <c r="L3504" s="65">
        <f t="shared" si="496"/>
        <v>7.8908418147811382E-2</v>
      </c>
      <c r="M3504" s="65">
        <f t="shared" si="497"/>
        <v>0.2082965871941769</v>
      </c>
      <c r="N3504" s="65">
        <f t="shared" si="498"/>
        <v>0.10608599903033339</v>
      </c>
      <c r="O3504" s="65">
        <f t="shared" si="499"/>
        <v>0.1939093891604825</v>
      </c>
      <c r="P3504" s="65">
        <f t="shared" si="500"/>
        <v>2.9048467802198972E-2</v>
      </c>
      <c r="Q3504" s="65">
        <f t="shared" si="501"/>
        <v>0.15618647838028696</v>
      </c>
      <c r="R3504" s="65">
        <f t="shared" si="502"/>
        <v>0.10812073212598809</v>
      </c>
      <c r="S3504" s="65">
        <f t="shared" si="503"/>
        <v>0.11944392815872207</v>
      </c>
      <c r="T3504" s="66">
        <f>(L3504*'Football Field'!$F$4)+(M3504*'Football Field'!$F$5)+(N3504*'Football Field'!$F$6)+(O3504*'Football Field'!$F$7)+(P3504*'Football Field'!$F$8)+(Q3504*'Football Field'!$F$9)+(R3504*'Football Field'!$F$10)+(S3504*'Football Field'!$F$11)</f>
        <v>129400081.96857436</v>
      </c>
    </row>
    <row r="3505" spans="2:20" x14ac:dyDescent="0.3">
      <c r="B3505" s="62">
        <f t="shared" si="495"/>
        <v>3478</v>
      </c>
      <c r="C3505" s="62">
        <v>0.91187576743477328</v>
      </c>
      <c r="D3505" s="62">
        <v>0.37545675678231905</v>
      </c>
      <c r="E3505" s="62">
        <v>0.26250798229337291</v>
      </c>
      <c r="F3505" s="62">
        <v>0.54011433534202313</v>
      </c>
      <c r="G3505" s="62">
        <v>0.85795279947177683</v>
      </c>
      <c r="H3505" s="62">
        <v>0.18007933951868427</v>
      </c>
      <c r="I3505" s="62">
        <v>0.79011871469070816</v>
      </c>
      <c r="J3505" s="62">
        <v>0.57813279981537602</v>
      </c>
      <c r="K3505" s="62"/>
      <c r="L3505" s="65">
        <f t="shared" si="496"/>
        <v>0.20280858508240368</v>
      </c>
      <c r="M3505" s="65">
        <f t="shared" si="497"/>
        <v>8.3504635523826476E-2</v>
      </c>
      <c r="N3505" s="65">
        <f t="shared" si="498"/>
        <v>5.8383909698054161E-2</v>
      </c>
      <c r="O3505" s="65">
        <f t="shared" si="499"/>
        <v>0.12012581981599159</v>
      </c>
      <c r="P3505" s="65">
        <f t="shared" si="500"/>
        <v>0.19081567856314877</v>
      </c>
      <c r="Q3505" s="65">
        <f t="shared" si="501"/>
        <v>4.005110932281742E-2</v>
      </c>
      <c r="R3505" s="65">
        <f t="shared" si="502"/>
        <v>0.17572882655313257</v>
      </c>
      <c r="S3505" s="65">
        <f t="shared" si="503"/>
        <v>0.12858143544062531</v>
      </c>
      <c r="T3505" s="66">
        <f>(L3505*'Football Field'!$F$4)+(M3505*'Football Field'!$F$5)+(N3505*'Football Field'!$F$6)+(O3505*'Football Field'!$F$7)+(P3505*'Football Field'!$F$8)+(Q3505*'Football Field'!$F$9)+(R3505*'Football Field'!$F$10)+(S3505*'Football Field'!$F$11)</f>
        <v>150149598.68610141</v>
      </c>
    </row>
    <row r="3506" spans="2:20" x14ac:dyDescent="0.3">
      <c r="B3506" s="62">
        <f t="shared" si="495"/>
        <v>3479</v>
      </c>
      <c r="C3506" s="62">
        <v>0.82242909550537791</v>
      </c>
      <c r="D3506" s="62">
        <v>0.58050200716270217</v>
      </c>
      <c r="E3506" s="62">
        <v>0.70346713221811175</v>
      </c>
      <c r="F3506" s="62">
        <v>0.80364282359889205</v>
      </c>
      <c r="G3506" s="62">
        <v>0.15548579685069708</v>
      </c>
      <c r="H3506" s="62">
        <v>0.22414579418386094</v>
      </c>
      <c r="I3506" s="62">
        <v>9.6271112071652842E-2</v>
      </c>
      <c r="J3506" s="62">
        <v>0.2903681443609939</v>
      </c>
      <c r="K3506" s="62"/>
      <c r="L3506" s="65">
        <f t="shared" si="496"/>
        <v>0.22371036967069882</v>
      </c>
      <c r="M3506" s="65">
        <f t="shared" si="497"/>
        <v>0.15790336130697066</v>
      </c>
      <c r="N3506" s="65">
        <f t="shared" si="498"/>
        <v>0.19135131898877608</v>
      </c>
      <c r="O3506" s="65">
        <f t="shared" si="499"/>
        <v>0.21860028315272162</v>
      </c>
      <c r="P3506" s="65">
        <f t="shared" si="500"/>
        <v>4.2293962217664717E-2</v>
      </c>
      <c r="Q3506" s="65">
        <f t="shared" si="501"/>
        <v>6.0970287592015296E-2</v>
      </c>
      <c r="R3506" s="65">
        <f t="shared" si="502"/>
        <v>2.6186872750318332E-2</v>
      </c>
      <c r="S3506" s="65">
        <f t="shared" si="503"/>
        <v>7.8983544320834431E-2</v>
      </c>
      <c r="T3506" s="66">
        <f>(L3506*'Football Field'!$F$4)+(M3506*'Football Field'!$F$5)+(N3506*'Football Field'!$F$6)+(O3506*'Football Field'!$F$7)+(P3506*'Football Field'!$F$8)+(Q3506*'Football Field'!$F$9)+(R3506*'Football Field'!$F$10)+(S3506*'Football Field'!$F$11)</f>
        <v>120672853.92828958</v>
      </c>
    </row>
    <row r="3507" spans="2:20" x14ac:dyDescent="0.3">
      <c r="B3507" s="62">
        <f t="shared" si="495"/>
        <v>3480</v>
      </c>
      <c r="C3507" s="62">
        <v>4.8622372075928233E-2</v>
      </c>
      <c r="D3507" s="62">
        <v>0.45981716431474429</v>
      </c>
      <c r="E3507" s="62">
        <v>0.41813332137420711</v>
      </c>
      <c r="F3507" s="62">
        <v>0.64817407155780937</v>
      </c>
      <c r="G3507" s="62">
        <v>0.32252370526065299</v>
      </c>
      <c r="H3507" s="62">
        <v>0.5199502085144948</v>
      </c>
      <c r="I3507" s="62">
        <v>0.86930064491902825</v>
      </c>
      <c r="J3507" s="62">
        <v>1.4214978165846603E-2</v>
      </c>
      <c r="K3507" s="62"/>
      <c r="L3507" s="65">
        <f t="shared" si="496"/>
        <v>1.4730764656337381E-2</v>
      </c>
      <c r="M3507" s="65">
        <f t="shared" si="497"/>
        <v>0.13930744517950594</v>
      </c>
      <c r="N3507" s="65">
        <f t="shared" si="498"/>
        <v>0.12667879597724341</v>
      </c>
      <c r="O3507" s="65">
        <f t="shared" si="499"/>
        <v>0.19637256054780405</v>
      </c>
      <c r="P3507" s="65">
        <f t="shared" si="500"/>
        <v>9.7712649454153588E-2</v>
      </c>
      <c r="Q3507" s="65">
        <f t="shared" si="501"/>
        <v>0.15752551403045367</v>
      </c>
      <c r="R3507" s="65">
        <f t="shared" si="502"/>
        <v>0.26336566212581369</v>
      </c>
      <c r="S3507" s="65">
        <f t="shared" si="503"/>
        <v>4.306608028688267E-3</v>
      </c>
      <c r="T3507" s="66">
        <f>(L3507*'Football Field'!$F$4)+(M3507*'Football Field'!$F$5)+(N3507*'Football Field'!$F$6)+(O3507*'Football Field'!$F$7)+(P3507*'Football Field'!$F$8)+(Q3507*'Football Field'!$F$9)+(R3507*'Football Field'!$F$10)+(S3507*'Football Field'!$F$11)</f>
        <v>156771596.51299417</v>
      </c>
    </row>
    <row r="3508" spans="2:20" x14ac:dyDescent="0.3">
      <c r="B3508" s="62">
        <f t="shared" si="495"/>
        <v>3481</v>
      </c>
      <c r="C3508" s="62">
        <v>2.8740820879982532E-2</v>
      </c>
      <c r="D3508" s="62">
        <v>0.23905511454485862</v>
      </c>
      <c r="E3508" s="62">
        <v>0.54731109652156129</v>
      </c>
      <c r="F3508" s="62">
        <v>0.123057741556305</v>
      </c>
      <c r="G3508" s="62">
        <v>0.4374256677838434</v>
      </c>
      <c r="H3508" s="62">
        <v>0.63856616784207043</v>
      </c>
      <c r="I3508" s="62">
        <v>0.73803033940001084</v>
      </c>
      <c r="J3508" s="62">
        <v>0.39343029347677883</v>
      </c>
      <c r="K3508" s="62"/>
      <c r="L3508" s="65">
        <f t="shared" si="496"/>
        <v>9.136782599035961E-3</v>
      </c>
      <c r="M3508" s="65">
        <f t="shared" si="497"/>
        <v>7.5996250069018223E-2</v>
      </c>
      <c r="N3508" s="65">
        <f t="shared" si="498"/>
        <v>0.17399163802034495</v>
      </c>
      <c r="O3508" s="65">
        <f t="shared" si="499"/>
        <v>3.9120379909239229E-2</v>
      </c>
      <c r="P3508" s="65">
        <f t="shared" si="500"/>
        <v>0.13905877102357611</v>
      </c>
      <c r="Q3508" s="65">
        <f t="shared" si="501"/>
        <v>0.20300186536203249</v>
      </c>
      <c r="R3508" s="65">
        <f t="shared" si="502"/>
        <v>0.23462178727425137</v>
      </c>
      <c r="S3508" s="65">
        <f t="shared" si="503"/>
        <v>0.12507252574250166</v>
      </c>
      <c r="T3508" s="66">
        <f>(L3508*'Football Field'!$F$4)+(M3508*'Football Field'!$F$5)+(N3508*'Football Field'!$F$6)+(O3508*'Football Field'!$F$7)+(P3508*'Football Field'!$F$8)+(Q3508*'Football Field'!$F$9)+(R3508*'Football Field'!$F$10)+(S3508*'Football Field'!$F$11)</f>
        <v>157456620.85928202</v>
      </c>
    </row>
    <row r="3509" spans="2:20" x14ac:dyDescent="0.3">
      <c r="B3509" s="62">
        <f t="shared" si="495"/>
        <v>3482</v>
      </c>
      <c r="C3509" s="62">
        <v>0.45591811925997383</v>
      </c>
      <c r="D3509" s="62">
        <v>0.1834732200766791</v>
      </c>
      <c r="E3509" s="62">
        <v>0.98820576314151942</v>
      </c>
      <c r="F3509" s="62">
        <v>0.12385426816168721</v>
      </c>
      <c r="G3509" s="62">
        <v>0.24203902907339025</v>
      </c>
      <c r="H3509" s="62">
        <v>0.4450974868925579</v>
      </c>
      <c r="I3509" s="62">
        <v>0.33349813712974918</v>
      </c>
      <c r="J3509" s="62">
        <v>0.39738853913394745</v>
      </c>
      <c r="K3509" s="62"/>
      <c r="L3509" s="65">
        <f t="shared" si="496"/>
        <v>0.14384659356508778</v>
      </c>
      <c r="M3509" s="65">
        <f t="shared" si="497"/>
        <v>5.7887582448546443E-2</v>
      </c>
      <c r="N3509" s="65">
        <f t="shared" si="498"/>
        <v>0.31178851369194804</v>
      </c>
      <c r="O3509" s="65">
        <f t="shared" si="499"/>
        <v>3.907722422279198E-2</v>
      </c>
      <c r="P3509" s="65">
        <f t="shared" si="500"/>
        <v>7.6365663857626512E-2</v>
      </c>
      <c r="Q3509" s="65">
        <f t="shared" si="501"/>
        <v>0.14043257898545369</v>
      </c>
      <c r="R3509" s="65">
        <f t="shared" si="502"/>
        <v>0.10522190051205665</v>
      </c>
      <c r="S3509" s="65">
        <f t="shared" si="503"/>
        <v>0.125379942716489</v>
      </c>
      <c r="T3509" s="66">
        <f>(L3509*'Football Field'!$F$4)+(M3509*'Football Field'!$F$5)+(N3509*'Football Field'!$F$6)+(O3509*'Football Field'!$F$7)+(P3509*'Football Field'!$F$8)+(Q3509*'Football Field'!$F$9)+(R3509*'Football Field'!$F$10)+(S3509*'Football Field'!$F$11)</f>
        <v>137374782.27015895</v>
      </c>
    </row>
    <row r="3510" spans="2:20" x14ac:dyDescent="0.3">
      <c r="B3510" s="62">
        <f t="shared" si="495"/>
        <v>3483</v>
      </c>
      <c r="C3510" s="62">
        <v>0.60455182085852088</v>
      </c>
      <c r="D3510" s="62">
        <v>0.26795244213588731</v>
      </c>
      <c r="E3510" s="62">
        <v>0.59336324109844663</v>
      </c>
      <c r="F3510" s="62">
        <v>0.22685000707527148</v>
      </c>
      <c r="G3510" s="62">
        <v>0.21607068422270292</v>
      </c>
      <c r="H3510" s="62">
        <v>0.67392319741502971</v>
      </c>
      <c r="I3510" s="62">
        <v>0.36230000713004229</v>
      </c>
      <c r="J3510" s="62">
        <v>0.85588415008766972</v>
      </c>
      <c r="K3510" s="62"/>
      <c r="L3510" s="65">
        <f t="shared" si="496"/>
        <v>0.15905509975268114</v>
      </c>
      <c r="M3510" s="65">
        <f t="shared" si="497"/>
        <v>7.0497186415508228E-2</v>
      </c>
      <c r="N3510" s="65">
        <f t="shared" si="498"/>
        <v>0.15611143039559902</v>
      </c>
      <c r="O3510" s="65">
        <f t="shared" si="499"/>
        <v>5.9683304655363319E-2</v>
      </c>
      <c r="P3510" s="65">
        <f t="shared" si="500"/>
        <v>5.6847309108865936E-2</v>
      </c>
      <c r="Q3510" s="65">
        <f t="shared" si="501"/>
        <v>0.1773064238534128</v>
      </c>
      <c r="R3510" s="65">
        <f t="shared" si="502"/>
        <v>9.5319643058277559E-2</v>
      </c>
      <c r="S3510" s="65">
        <f t="shared" si="503"/>
        <v>0.22517960276029214</v>
      </c>
      <c r="T3510" s="66">
        <f>(L3510*'Football Field'!$F$4)+(M3510*'Football Field'!$F$5)+(N3510*'Football Field'!$F$6)+(O3510*'Football Field'!$F$7)+(P3510*'Football Field'!$F$8)+(Q3510*'Football Field'!$F$9)+(R3510*'Football Field'!$F$10)+(S3510*'Football Field'!$F$11)</f>
        <v>131131582.20563257</v>
      </c>
    </row>
    <row r="3511" spans="2:20" x14ac:dyDescent="0.3">
      <c r="B3511" s="62">
        <f t="shared" si="495"/>
        <v>3484</v>
      </c>
      <c r="C3511" s="62">
        <v>0.71300866394503926</v>
      </c>
      <c r="D3511" s="62">
        <v>0.34315842066932833</v>
      </c>
      <c r="E3511" s="62">
        <v>0.33078769210057679</v>
      </c>
      <c r="F3511" s="62">
        <v>0.29274304751282909</v>
      </c>
      <c r="G3511" s="62">
        <v>0.55278582299907641</v>
      </c>
      <c r="H3511" s="62">
        <v>0.63474260107851099</v>
      </c>
      <c r="I3511" s="62">
        <v>0.58890149663107871</v>
      </c>
      <c r="J3511" s="62">
        <v>0.34019407605473706</v>
      </c>
      <c r="K3511" s="62"/>
      <c r="L3511" s="65">
        <f t="shared" si="496"/>
        <v>0.18781565356302715</v>
      </c>
      <c r="M3511" s="65">
        <f t="shared" si="497"/>
        <v>9.0392342074870125E-2</v>
      </c>
      <c r="N3511" s="65">
        <f t="shared" si="498"/>
        <v>8.713373304432126E-2</v>
      </c>
      <c r="O3511" s="65">
        <f t="shared" si="499"/>
        <v>7.7112284289006128E-2</v>
      </c>
      <c r="P3511" s="65">
        <f t="shared" si="500"/>
        <v>0.14561089630034321</v>
      </c>
      <c r="Q3511" s="65">
        <f t="shared" si="501"/>
        <v>0.16719936586218784</v>
      </c>
      <c r="R3511" s="65">
        <f t="shared" si="502"/>
        <v>0.15512422929342778</v>
      </c>
      <c r="S3511" s="65">
        <f t="shared" si="503"/>
        <v>8.9611495572816377E-2</v>
      </c>
      <c r="T3511" s="66">
        <f>(L3511*'Football Field'!$F$4)+(M3511*'Football Field'!$F$5)+(N3511*'Football Field'!$F$6)+(O3511*'Football Field'!$F$7)+(P3511*'Football Field'!$F$8)+(Q3511*'Football Field'!$F$9)+(R3511*'Football Field'!$F$10)+(S3511*'Football Field'!$F$11)</f>
        <v>143776855.29357913</v>
      </c>
    </row>
    <row r="3512" spans="2:20" x14ac:dyDescent="0.3">
      <c r="B3512" s="62">
        <f t="shared" si="495"/>
        <v>3485</v>
      </c>
      <c r="C3512" s="62">
        <v>0.82676046494736488</v>
      </c>
      <c r="D3512" s="62">
        <v>0.40133808358553946</v>
      </c>
      <c r="E3512" s="62">
        <v>0.58875372319467867</v>
      </c>
      <c r="F3512" s="62">
        <v>0.89386728234778634</v>
      </c>
      <c r="G3512" s="62">
        <v>9.3421558817591843E-2</v>
      </c>
      <c r="H3512" s="62">
        <v>0.19642623322232355</v>
      </c>
      <c r="I3512" s="62">
        <v>0.11322033870068426</v>
      </c>
      <c r="J3512" s="62">
        <v>0.62434167591958578</v>
      </c>
      <c r="K3512" s="62"/>
      <c r="L3512" s="65">
        <f t="shared" si="496"/>
        <v>0.22116957043580818</v>
      </c>
      <c r="M3512" s="65">
        <f t="shared" si="497"/>
        <v>0.10736334804276754</v>
      </c>
      <c r="N3512" s="65">
        <f t="shared" si="498"/>
        <v>0.15749955830282694</v>
      </c>
      <c r="O3512" s="65">
        <f t="shared" si="499"/>
        <v>0.23912154879838063</v>
      </c>
      <c r="P3512" s="65">
        <f t="shared" si="500"/>
        <v>2.4991526456754082E-2</v>
      </c>
      <c r="Q3512" s="65">
        <f t="shared" si="501"/>
        <v>5.2546665528897751E-2</v>
      </c>
      <c r="R3512" s="65">
        <f t="shared" si="502"/>
        <v>3.0287966994915823E-2</v>
      </c>
      <c r="S3512" s="65">
        <f t="shared" si="503"/>
        <v>0.16701981543964908</v>
      </c>
      <c r="T3512" s="66">
        <f>(L3512*'Football Field'!$F$4)+(M3512*'Football Field'!$F$5)+(N3512*'Football Field'!$F$6)+(O3512*'Football Field'!$F$7)+(P3512*'Football Field'!$F$8)+(Q3512*'Football Field'!$F$9)+(R3512*'Football Field'!$F$10)+(S3512*'Football Field'!$F$11)</f>
        <v>119939215.2367489</v>
      </c>
    </row>
    <row r="3513" spans="2:20" x14ac:dyDescent="0.3">
      <c r="B3513" s="62">
        <f t="shared" si="495"/>
        <v>3486</v>
      </c>
      <c r="C3513" s="62">
        <v>0.10802007646097955</v>
      </c>
      <c r="D3513" s="62">
        <v>0.68847421781872786</v>
      </c>
      <c r="E3513" s="62">
        <v>0.80219907738427554</v>
      </c>
      <c r="F3513" s="62">
        <v>0.9878114002852969</v>
      </c>
      <c r="G3513" s="62">
        <v>0.93341503300803841</v>
      </c>
      <c r="H3513" s="62">
        <v>0.19250493853061923</v>
      </c>
      <c r="I3513" s="62">
        <v>0.59439459400682382</v>
      </c>
      <c r="J3513" s="62">
        <v>0.91156244611255888</v>
      </c>
      <c r="K3513" s="62"/>
      <c r="L3513" s="65">
        <f t="shared" si="496"/>
        <v>2.0699918277406741E-2</v>
      </c>
      <c r="M3513" s="65">
        <f t="shared" si="497"/>
        <v>0.13193251210201892</v>
      </c>
      <c r="N3513" s="65">
        <f t="shared" si="498"/>
        <v>0.15372563960426405</v>
      </c>
      <c r="O3513" s="65">
        <f t="shared" si="499"/>
        <v>0.18929458235277885</v>
      </c>
      <c r="P3513" s="65">
        <f t="shared" si="500"/>
        <v>0.17887059086788298</v>
      </c>
      <c r="Q3513" s="65">
        <f t="shared" si="501"/>
        <v>3.6889776661290195E-2</v>
      </c>
      <c r="R3513" s="65">
        <f t="shared" si="502"/>
        <v>0.11390400676968782</v>
      </c>
      <c r="S3513" s="65">
        <f t="shared" si="503"/>
        <v>0.17468297336467042</v>
      </c>
      <c r="T3513" s="66">
        <f>(L3513*'Football Field'!$F$4)+(M3513*'Football Field'!$F$5)+(N3513*'Football Field'!$F$6)+(O3513*'Football Field'!$F$7)+(P3513*'Football Field'!$F$8)+(Q3513*'Football Field'!$F$9)+(R3513*'Football Field'!$F$10)+(S3513*'Football Field'!$F$11)</f>
        <v>144653462.26511535</v>
      </c>
    </row>
    <row r="3514" spans="2:20" x14ac:dyDescent="0.3">
      <c r="B3514" s="62">
        <f t="shared" si="495"/>
        <v>3487</v>
      </c>
      <c r="C3514" s="62">
        <v>0.61632224823215198</v>
      </c>
      <c r="D3514" s="62">
        <v>0.14060063433928804</v>
      </c>
      <c r="E3514" s="62">
        <v>0.38995045649433424</v>
      </c>
      <c r="F3514" s="62">
        <v>0.41318521343778847</v>
      </c>
      <c r="G3514" s="62">
        <v>0.7777622210977706</v>
      </c>
      <c r="H3514" s="62">
        <v>0.92288985262796008</v>
      </c>
      <c r="I3514" s="62">
        <v>9.9325233866222939E-2</v>
      </c>
      <c r="J3514" s="62">
        <v>2.113998340631007E-2</v>
      </c>
      <c r="K3514" s="62"/>
      <c r="L3514" s="65">
        <f t="shared" si="496"/>
        <v>0.18228044821053657</v>
      </c>
      <c r="M3514" s="65">
        <f t="shared" si="497"/>
        <v>4.1583354681036154E-2</v>
      </c>
      <c r="N3514" s="65">
        <f t="shared" si="498"/>
        <v>0.11532983628868861</v>
      </c>
      <c r="O3514" s="65">
        <f t="shared" si="499"/>
        <v>0.12220163415395147</v>
      </c>
      <c r="P3514" s="65">
        <f t="shared" si="500"/>
        <v>0.23002714354313364</v>
      </c>
      <c r="Q3514" s="65">
        <f t="shared" si="501"/>
        <v>0.27294938073144953</v>
      </c>
      <c r="R3514" s="65">
        <f t="shared" si="502"/>
        <v>2.9375944483074706E-2</v>
      </c>
      <c r="S3514" s="65">
        <f t="shared" si="503"/>
        <v>6.2522579081293059E-3</v>
      </c>
      <c r="T3514" s="66">
        <f>(L3514*'Football Field'!$F$4)+(M3514*'Football Field'!$F$5)+(N3514*'Football Field'!$F$6)+(O3514*'Football Field'!$F$7)+(P3514*'Football Field'!$F$8)+(Q3514*'Football Field'!$F$9)+(R3514*'Football Field'!$F$10)+(S3514*'Football Field'!$F$11)</f>
        <v>133837668.27631907</v>
      </c>
    </row>
    <row r="3515" spans="2:20" x14ac:dyDescent="0.3">
      <c r="B3515" s="62">
        <f t="shared" si="495"/>
        <v>3488</v>
      </c>
      <c r="C3515" s="62">
        <v>0.5756872228267671</v>
      </c>
      <c r="D3515" s="62">
        <v>0.65071909450905174</v>
      </c>
      <c r="E3515" s="62">
        <v>6.388708325157344E-2</v>
      </c>
      <c r="F3515" s="62">
        <v>0.47552561946850247</v>
      </c>
      <c r="G3515" s="62">
        <v>0.80845361949237649</v>
      </c>
      <c r="H3515" s="62">
        <v>0.44120261960630924</v>
      </c>
      <c r="I3515" s="62">
        <v>0.50221719277587129</v>
      </c>
      <c r="J3515" s="62">
        <v>0.15345569075271015</v>
      </c>
      <c r="K3515" s="62"/>
      <c r="L3515" s="65">
        <f t="shared" si="496"/>
        <v>0.15681394497090761</v>
      </c>
      <c r="M3515" s="65">
        <f t="shared" si="497"/>
        <v>0.17725220264019509</v>
      </c>
      <c r="N3515" s="65">
        <f t="shared" si="498"/>
        <v>1.7402480305488233E-2</v>
      </c>
      <c r="O3515" s="65">
        <f t="shared" si="499"/>
        <v>0.12953049045875636</v>
      </c>
      <c r="P3515" s="65">
        <f t="shared" si="500"/>
        <v>0.22021819552656224</v>
      </c>
      <c r="Q3515" s="65">
        <f t="shared" si="501"/>
        <v>0.12018109933418374</v>
      </c>
      <c r="R3515" s="65">
        <f t="shared" si="502"/>
        <v>0.13680112413246601</v>
      </c>
      <c r="S3515" s="65">
        <f t="shared" si="503"/>
        <v>4.1800462631440619E-2</v>
      </c>
      <c r="T3515" s="66">
        <f>(L3515*'Football Field'!$F$4)+(M3515*'Football Field'!$F$5)+(N3515*'Football Field'!$F$6)+(O3515*'Football Field'!$F$7)+(P3515*'Football Field'!$F$8)+(Q3515*'Football Field'!$F$9)+(R3515*'Football Field'!$F$10)+(S3515*'Football Field'!$F$11)</f>
        <v>145399666.69276062</v>
      </c>
    </row>
    <row r="3516" spans="2:20" x14ac:dyDescent="0.3">
      <c r="B3516" s="62">
        <f t="shared" si="495"/>
        <v>3489</v>
      </c>
      <c r="C3516" s="62">
        <v>0.15635484558392765</v>
      </c>
      <c r="D3516" s="62">
        <v>0.41668681633735039</v>
      </c>
      <c r="E3516" s="62">
        <v>0.6779297753926169</v>
      </c>
      <c r="F3516" s="62">
        <v>0.35176725349771476</v>
      </c>
      <c r="G3516" s="62">
        <v>0.98416993928003982</v>
      </c>
      <c r="H3516" s="62">
        <v>0.31799009461481176</v>
      </c>
      <c r="I3516" s="62">
        <v>0.91912000898984114</v>
      </c>
      <c r="J3516" s="62">
        <v>5.6248498794007284E-2</v>
      </c>
      <c r="K3516" s="62"/>
      <c r="L3516" s="65">
        <f t="shared" si="496"/>
        <v>4.0294865331628453E-2</v>
      </c>
      <c r="M3516" s="65">
        <f t="shared" si="497"/>
        <v>0.10738611321620901</v>
      </c>
      <c r="N3516" s="65">
        <f t="shared" si="498"/>
        <v>0.1747121357302831</v>
      </c>
      <c r="O3516" s="65">
        <f t="shared" si="499"/>
        <v>9.065541943923143E-2</v>
      </c>
      <c r="P3516" s="65">
        <f t="shared" si="500"/>
        <v>0.25363457728874289</v>
      </c>
      <c r="Q3516" s="65">
        <f t="shared" si="501"/>
        <v>8.1950565660069113E-2</v>
      </c>
      <c r="R3516" s="65">
        <f t="shared" si="502"/>
        <v>0.23687028596738188</v>
      </c>
      <c r="S3516" s="65">
        <f t="shared" si="503"/>
        <v>1.4496037366454183E-2</v>
      </c>
      <c r="T3516" s="66">
        <f>(L3516*'Football Field'!$F$4)+(M3516*'Football Field'!$F$5)+(N3516*'Football Field'!$F$6)+(O3516*'Football Field'!$F$7)+(P3516*'Football Field'!$F$8)+(Q3516*'Football Field'!$F$9)+(R3516*'Football Field'!$F$10)+(S3516*'Football Field'!$F$11)</f>
        <v>166442278.56659731</v>
      </c>
    </row>
    <row r="3517" spans="2:20" x14ac:dyDescent="0.3">
      <c r="B3517" s="62">
        <f t="shared" si="495"/>
        <v>3490</v>
      </c>
      <c r="C3517" s="62">
        <v>6.2534905464689428E-2</v>
      </c>
      <c r="D3517" s="62">
        <v>0.82766762541317285</v>
      </c>
      <c r="E3517" s="62">
        <v>0.61972115072726475</v>
      </c>
      <c r="F3517" s="62">
        <v>0.93807682029429973</v>
      </c>
      <c r="G3517" s="62">
        <v>0.62768973223828151</v>
      </c>
      <c r="H3517" s="62">
        <v>0.80820839645531184</v>
      </c>
      <c r="I3517" s="62">
        <v>0.51457665669854469</v>
      </c>
      <c r="J3517" s="62">
        <v>0.96728436550885133</v>
      </c>
      <c r="K3517" s="62"/>
      <c r="L3517" s="65">
        <f t="shared" si="496"/>
        <v>1.1654436559053138E-2</v>
      </c>
      <c r="M3517" s="65">
        <f t="shared" si="497"/>
        <v>0.15424985071428035</v>
      </c>
      <c r="N3517" s="65">
        <f t="shared" si="498"/>
        <v>0.11549551057580996</v>
      </c>
      <c r="O3517" s="65">
        <f t="shared" si="499"/>
        <v>0.17482647024726741</v>
      </c>
      <c r="P3517" s="65">
        <f t="shared" si="500"/>
        <v>0.11698059042034939</v>
      </c>
      <c r="Q3517" s="65">
        <f t="shared" si="501"/>
        <v>0.150623294510313</v>
      </c>
      <c r="R3517" s="65">
        <f t="shared" si="502"/>
        <v>9.5900057027337171E-2</v>
      </c>
      <c r="S3517" s="65">
        <f t="shared" si="503"/>
        <v>0.18026978994558973</v>
      </c>
      <c r="T3517" s="66">
        <f>(L3517*'Football Field'!$F$4)+(M3517*'Football Field'!$F$5)+(N3517*'Football Field'!$F$6)+(O3517*'Football Field'!$F$7)+(P3517*'Football Field'!$F$8)+(Q3517*'Football Field'!$F$9)+(R3517*'Football Field'!$F$10)+(S3517*'Football Field'!$F$11)</f>
        <v>135991080.23236844</v>
      </c>
    </row>
    <row r="3518" spans="2:20" x14ac:dyDescent="0.3">
      <c r="B3518" s="62">
        <f t="shared" si="495"/>
        <v>3491</v>
      </c>
      <c r="C3518" s="62">
        <v>0.90574887236586887</v>
      </c>
      <c r="D3518" s="62">
        <v>0.43224455280041474</v>
      </c>
      <c r="E3518" s="62">
        <v>0.56019299324629135</v>
      </c>
      <c r="F3518" s="62">
        <v>0.399991422997651</v>
      </c>
      <c r="G3518" s="62">
        <v>0.95157690095282688</v>
      </c>
      <c r="H3518" s="62">
        <v>0.84185862728377814</v>
      </c>
      <c r="I3518" s="62">
        <v>0.55583815220787236</v>
      </c>
      <c r="J3518" s="62">
        <v>0.56168323800821973</v>
      </c>
      <c r="K3518" s="62"/>
      <c r="L3518" s="65">
        <f t="shared" si="496"/>
        <v>0.1738770283588715</v>
      </c>
      <c r="M3518" s="65">
        <f t="shared" si="497"/>
        <v>8.2978185961115183E-2</v>
      </c>
      <c r="N3518" s="65">
        <f t="shared" si="498"/>
        <v>0.10754050702674327</v>
      </c>
      <c r="O3518" s="65">
        <f t="shared" si="499"/>
        <v>7.6786537771999716E-2</v>
      </c>
      <c r="P3518" s="65">
        <f t="shared" si="500"/>
        <v>0.18267465612232833</v>
      </c>
      <c r="Q3518" s="65">
        <f t="shared" si="501"/>
        <v>0.16161198857253817</v>
      </c>
      <c r="R3518" s="65">
        <f t="shared" si="502"/>
        <v>0.1067045061860713</v>
      </c>
      <c r="S3518" s="65">
        <f t="shared" si="503"/>
        <v>0.10782659000033246</v>
      </c>
      <c r="T3518" s="66">
        <f>(L3518*'Football Field'!$F$4)+(M3518*'Football Field'!$F$5)+(N3518*'Football Field'!$F$6)+(O3518*'Football Field'!$F$7)+(P3518*'Football Field'!$F$8)+(Q3518*'Football Field'!$F$9)+(R3518*'Football Field'!$F$10)+(S3518*'Football Field'!$F$11)</f>
        <v>140858444.39324984</v>
      </c>
    </row>
    <row r="3519" spans="2:20" x14ac:dyDescent="0.3">
      <c r="B3519" s="62">
        <f t="shared" si="495"/>
        <v>3492</v>
      </c>
      <c r="C3519" s="62">
        <v>0.96320618829231242</v>
      </c>
      <c r="D3519" s="62">
        <v>0.97342418094739236</v>
      </c>
      <c r="E3519" s="62">
        <v>0.49387888134441416</v>
      </c>
      <c r="F3519" s="62">
        <v>0.42458398686934606</v>
      </c>
      <c r="G3519" s="62">
        <v>0.76412327564151139</v>
      </c>
      <c r="H3519" s="62">
        <v>0.470367900371785</v>
      </c>
      <c r="I3519" s="62">
        <v>0.38928800629838345</v>
      </c>
      <c r="J3519" s="62">
        <v>0.99750832185251426</v>
      </c>
      <c r="K3519" s="62"/>
      <c r="L3519" s="65">
        <f t="shared" si="496"/>
        <v>0.17588371476300835</v>
      </c>
      <c r="M3519" s="65">
        <f t="shared" si="497"/>
        <v>0.17774954424732972</v>
      </c>
      <c r="N3519" s="65">
        <f t="shared" si="498"/>
        <v>9.0183444987889591E-2</v>
      </c>
      <c r="O3519" s="65">
        <f t="shared" si="499"/>
        <v>7.7530034324079691E-2</v>
      </c>
      <c r="P3519" s="65">
        <f t="shared" si="500"/>
        <v>0.13953070681053456</v>
      </c>
      <c r="Q3519" s="65">
        <f t="shared" si="501"/>
        <v>8.5890284581061446E-2</v>
      </c>
      <c r="R3519" s="65">
        <f t="shared" si="502"/>
        <v>7.1084905280598215E-2</v>
      </c>
      <c r="S3519" s="65">
        <f t="shared" si="503"/>
        <v>0.1821473650054985</v>
      </c>
      <c r="T3519" s="66">
        <f>(L3519*'Football Field'!$F$4)+(M3519*'Football Field'!$F$5)+(N3519*'Football Field'!$F$6)+(O3519*'Football Field'!$F$7)+(P3519*'Football Field'!$F$8)+(Q3519*'Football Field'!$F$9)+(R3519*'Football Field'!$F$10)+(S3519*'Football Field'!$F$11)</f>
        <v>132192243.45479934</v>
      </c>
    </row>
    <row r="3520" spans="2:20" x14ac:dyDescent="0.3">
      <c r="B3520" s="62">
        <f t="shared" si="495"/>
        <v>3493</v>
      </c>
      <c r="C3520" s="62">
        <v>2.5337804472137404E-2</v>
      </c>
      <c r="D3520" s="62">
        <v>0.98808060926165142</v>
      </c>
      <c r="E3520" s="62">
        <v>0.45735695737015702</v>
      </c>
      <c r="F3520" s="62">
        <v>0.45761068284231254</v>
      </c>
      <c r="G3520" s="62">
        <v>0.35525929440795723</v>
      </c>
      <c r="H3520" s="62">
        <v>0.2664185313635854</v>
      </c>
      <c r="I3520" s="62">
        <v>0.26424374002071205</v>
      </c>
      <c r="J3520" s="62">
        <v>0.40901664275316008</v>
      </c>
      <c r="K3520" s="62"/>
      <c r="L3520" s="65">
        <f t="shared" si="496"/>
        <v>7.8607680793960633E-3</v>
      </c>
      <c r="M3520" s="65">
        <f t="shared" si="497"/>
        <v>0.30654086551560644</v>
      </c>
      <c r="N3520" s="65">
        <f t="shared" si="498"/>
        <v>0.1418898379825472</v>
      </c>
      <c r="O3520" s="65">
        <f t="shared" si="499"/>
        <v>0.14196855344878434</v>
      </c>
      <c r="P3520" s="65">
        <f t="shared" si="500"/>
        <v>0.1102151894992212</v>
      </c>
      <c r="Q3520" s="65">
        <f t="shared" si="501"/>
        <v>8.2653344704960038E-2</v>
      </c>
      <c r="R3520" s="65">
        <f t="shared" si="502"/>
        <v>8.1978640217986648E-2</v>
      </c>
      <c r="S3520" s="65">
        <f t="shared" si="503"/>
        <v>0.12689280055149793</v>
      </c>
      <c r="T3520" s="66">
        <f>(L3520*'Football Field'!$F$4)+(M3520*'Football Field'!$F$5)+(N3520*'Football Field'!$F$6)+(O3520*'Football Field'!$F$7)+(P3520*'Football Field'!$F$8)+(Q3520*'Football Field'!$F$9)+(R3520*'Football Field'!$F$10)+(S3520*'Football Field'!$F$11)</f>
        <v>133080220.5013818</v>
      </c>
    </row>
    <row r="3521" spans="2:20" x14ac:dyDescent="0.3">
      <c r="B3521" s="62">
        <f t="shared" si="495"/>
        <v>3494</v>
      </c>
      <c r="C3521" s="62">
        <v>0.66360606002607869</v>
      </c>
      <c r="D3521" s="62">
        <v>4.0778990652288738E-2</v>
      </c>
      <c r="E3521" s="62">
        <v>0.58090324522264702</v>
      </c>
      <c r="F3521" s="62">
        <v>0.32219834398595149</v>
      </c>
      <c r="G3521" s="62">
        <v>0.47047125068469731</v>
      </c>
      <c r="H3521" s="62">
        <v>0.61658559224845311</v>
      </c>
      <c r="I3521" s="62">
        <v>0.75959164224488862</v>
      </c>
      <c r="J3521" s="62">
        <v>0.37906921651851744</v>
      </c>
      <c r="K3521" s="62"/>
      <c r="L3521" s="65">
        <f t="shared" si="496"/>
        <v>0.173120449861522</v>
      </c>
      <c r="M3521" s="65">
        <f t="shared" si="497"/>
        <v>1.0638355542361371E-2</v>
      </c>
      <c r="N3521" s="65">
        <f t="shared" si="498"/>
        <v>0.1515450765097151</v>
      </c>
      <c r="O3521" s="65">
        <f t="shared" si="499"/>
        <v>8.4054570347493959E-2</v>
      </c>
      <c r="P3521" s="65">
        <f t="shared" si="500"/>
        <v>0.1227357606744081</v>
      </c>
      <c r="Q3521" s="65">
        <f t="shared" si="501"/>
        <v>0.16085382810396626</v>
      </c>
      <c r="R3521" s="65">
        <f t="shared" si="502"/>
        <v>0.19816100957745869</v>
      </c>
      <c r="S3521" s="65">
        <f t="shared" si="503"/>
        <v>9.8890949383074467E-2</v>
      </c>
      <c r="T3521" s="66">
        <f>(L3521*'Football Field'!$F$4)+(M3521*'Football Field'!$F$5)+(N3521*'Football Field'!$F$6)+(O3521*'Football Field'!$F$7)+(P3521*'Football Field'!$F$8)+(Q3521*'Football Field'!$F$9)+(R3521*'Football Field'!$F$10)+(S3521*'Football Field'!$F$11)</f>
        <v>150007493.87148207</v>
      </c>
    </row>
    <row r="3522" spans="2:20" x14ac:dyDescent="0.3">
      <c r="B3522" s="62">
        <f t="shared" si="495"/>
        <v>3495</v>
      </c>
      <c r="C3522" s="62">
        <v>0.20013965884877583</v>
      </c>
      <c r="D3522" s="62">
        <v>0.90075961781857194</v>
      </c>
      <c r="E3522" s="62">
        <v>0.64265046205780607</v>
      </c>
      <c r="F3522" s="62">
        <v>0.84068022670265563</v>
      </c>
      <c r="G3522" s="62">
        <v>0.15052709682944687</v>
      </c>
      <c r="H3522" s="62">
        <v>0.76860280505578349</v>
      </c>
      <c r="I3522" s="62">
        <v>0.81361430855733885</v>
      </c>
      <c r="J3522" s="62">
        <v>0.72870056316102849</v>
      </c>
      <c r="K3522" s="62"/>
      <c r="L3522" s="65">
        <f t="shared" si="496"/>
        <v>3.9665588687390424E-2</v>
      </c>
      <c r="M3522" s="65">
        <f t="shared" si="497"/>
        <v>0.17852114224697055</v>
      </c>
      <c r="N3522" s="65">
        <f t="shared" si="498"/>
        <v>0.12736660512151293</v>
      </c>
      <c r="O3522" s="65">
        <f t="shared" si="499"/>
        <v>0.16661403482857809</v>
      </c>
      <c r="P3522" s="65">
        <f t="shared" si="500"/>
        <v>2.9832897405182877E-2</v>
      </c>
      <c r="Q3522" s="65">
        <f t="shared" si="501"/>
        <v>0.15232904315257709</v>
      </c>
      <c r="R3522" s="65">
        <f t="shared" si="502"/>
        <v>0.16124985272307193</v>
      </c>
      <c r="S3522" s="65">
        <f t="shared" si="503"/>
        <v>0.14442083583471602</v>
      </c>
      <c r="T3522" s="66">
        <f>(L3522*'Football Field'!$F$4)+(M3522*'Football Field'!$F$5)+(N3522*'Football Field'!$F$6)+(O3522*'Football Field'!$F$7)+(P3522*'Football Field'!$F$8)+(Q3522*'Football Field'!$F$9)+(R3522*'Football Field'!$F$10)+(S3522*'Football Field'!$F$11)</f>
        <v>137679161.68462178</v>
      </c>
    </row>
    <row r="3523" spans="2:20" x14ac:dyDescent="0.3">
      <c r="B3523" s="62">
        <f t="shared" si="495"/>
        <v>3496</v>
      </c>
      <c r="C3523" s="62">
        <v>0.84541800396859512</v>
      </c>
      <c r="D3523" s="62">
        <v>0.76325791586267511</v>
      </c>
      <c r="E3523" s="62">
        <v>0.45376354419410336</v>
      </c>
      <c r="F3523" s="62">
        <v>0.79443221132954911</v>
      </c>
      <c r="G3523" s="62">
        <v>0.36448923146492085</v>
      </c>
      <c r="H3523" s="62">
        <v>0.2919541589506639</v>
      </c>
      <c r="I3523" s="62">
        <v>0.88429027505403268</v>
      </c>
      <c r="J3523" s="62">
        <v>0.16356740467253839</v>
      </c>
      <c r="K3523" s="62"/>
      <c r="L3523" s="65">
        <f t="shared" si="496"/>
        <v>0.18535101631553338</v>
      </c>
      <c r="M3523" s="65">
        <f t="shared" si="497"/>
        <v>0.16733808571845593</v>
      </c>
      <c r="N3523" s="65">
        <f t="shared" si="498"/>
        <v>9.94839637770948E-2</v>
      </c>
      <c r="O3523" s="65">
        <f t="shared" si="499"/>
        <v>0.17417279626469653</v>
      </c>
      <c r="P3523" s="65">
        <f t="shared" si="500"/>
        <v>7.9911297335702791E-2</v>
      </c>
      <c r="Q3523" s="65">
        <f t="shared" si="501"/>
        <v>6.4008573066847665E-2</v>
      </c>
      <c r="R3523" s="65">
        <f t="shared" si="502"/>
        <v>0.19387344536052262</v>
      </c>
      <c r="S3523" s="65">
        <f t="shared" si="503"/>
        <v>3.5860822161146354E-2</v>
      </c>
      <c r="T3523" s="66">
        <f>(L3523*'Football Field'!$F$4)+(M3523*'Football Field'!$F$5)+(N3523*'Football Field'!$F$6)+(O3523*'Football Field'!$F$7)+(P3523*'Football Field'!$F$8)+(Q3523*'Football Field'!$F$9)+(R3523*'Football Field'!$F$10)+(S3523*'Football Field'!$F$11)</f>
        <v>144132574.79264393</v>
      </c>
    </row>
    <row r="3524" spans="2:20" x14ac:dyDescent="0.3">
      <c r="B3524" s="62">
        <f t="shared" si="495"/>
        <v>3497</v>
      </c>
      <c r="C3524" s="62">
        <v>0.54084689690933785</v>
      </c>
      <c r="D3524" s="62">
        <v>0.72655547326939507</v>
      </c>
      <c r="E3524" s="62">
        <v>0.69019333222706225</v>
      </c>
      <c r="F3524" s="62">
        <v>0.54977909619090948</v>
      </c>
      <c r="G3524" s="62">
        <v>8.6738290057327361E-2</v>
      </c>
      <c r="H3524" s="62">
        <v>0.81167444903046382</v>
      </c>
      <c r="I3524" s="62">
        <v>0.30184025193052699</v>
      </c>
      <c r="J3524" s="62">
        <v>0.63140831091649108</v>
      </c>
      <c r="K3524" s="62"/>
      <c r="L3524" s="65">
        <f t="shared" si="496"/>
        <v>0.1246467843037965</v>
      </c>
      <c r="M3524" s="65">
        <f t="shared" si="497"/>
        <v>0.16744628448249024</v>
      </c>
      <c r="N3524" s="65">
        <f t="shared" si="498"/>
        <v>0.15906604974835689</v>
      </c>
      <c r="O3524" s="65">
        <f t="shared" si="499"/>
        <v>0.12670535193831731</v>
      </c>
      <c r="P3524" s="65">
        <f t="shared" si="500"/>
        <v>1.9990220880324615E-2</v>
      </c>
      <c r="Q3524" s="65">
        <f t="shared" si="501"/>
        <v>0.18706330858391271</v>
      </c>
      <c r="R3524" s="65">
        <f t="shared" si="502"/>
        <v>6.9563895053455033E-2</v>
      </c>
      <c r="S3524" s="65">
        <f t="shared" si="503"/>
        <v>0.1455181050093467</v>
      </c>
      <c r="T3524" s="66">
        <f>(L3524*'Football Field'!$F$4)+(M3524*'Football Field'!$F$5)+(N3524*'Football Field'!$F$6)+(O3524*'Football Field'!$F$7)+(P3524*'Football Field'!$F$8)+(Q3524*'Football Field'!$F$9)+(R3524*'Football Field'!$F$10)+(S3524*'Football Field'!$F$11)</f>
        <v>124326832.66459817</v>
      </c>
    </row>
    <row r="3525" spans="2:20" x14ac:dyDescent="0.3">
      <c r="B3525" s="62">
        <f t="shared" si="495"/>
        <v>3498</v>
      </c>
      <c r="C3525" s="62">
        <v>0.70502834372871137</v>
      </c>
      <c r="D3525" s="62">
        <v>0.604375929084495</v>
      </c>
      <c r="E3525" s="62">
        <v>0.47520984256777588</v>
      </c>
      <c r="F3525" s="62">
        <v>0.57337514001318113</v>
      </c>
      <c r="G3525" s="62">
        <v>0.42493266200986379</v>
      </c>
      <c r="H3525" s="62">
        <v>0.37703045577410021</v>
      </c>
      <c r="I3525" s="62">
        <v>3.6094407387066152E-2</v>
      </c>
      <c r="J3525" s="62">
        <v>0.43467891927345503</v>
      </c>
      <c r="K3525" s="62"/>
      <c r="L3525" s="65">
        <f t="shared" si="496"/>
        <v>0.19418386350696865</v>
      </c>
      <c r="M3525" s="65">
        <f t="shared" si="497"/>
        <v>0.16646146777525875</v>
      </c>
      <c r="N3525" s="65">
        <f t="shared" si="498"/>
        <v>0.13088563605587017</v>
      </c>
      <c r="O3525" s="65">
        <f t="shared" si="499"/>
        <v>0.15792301248168161</v>
      </c>
      <c r="P3525" s="65">
        <f t="shared" si="500"/>
        <v>0.11703794148611887</v>
      </c>
      <c r="Q3525" s="65">
        <f t="shared" si="501"/>
        <v>0.10384437904269542</v>
      </c>
      <c r="R3525" s="65">
        <f t="shared" si="502"/>
        <v>9.9413754634976158E-3</v>
      </c>
      <c r="S3525" s="65">
        <f t="shared" si="503"/>
        <v>0.11972232418790887</v>
      </c>
      <c r="T3525" s="66">
        <f>(L3525*'Football Field'!$F$4)+(M3525*'Football Field'!$F$5)+(N3525*'Football Field'!$F$6)+(O3525*'Football Field'!$F$7)+(P3525*'Football Field'!$F$8)+(Q3525*'Football Field'!$F$9)+(R3525*'Football Field'!$F$10)+(S3525*'Football Field'!$F$11)</f>
        <v>122962056.91937698</v>
      </c>
    </row>
    <row r="3526" spans="2:20" x14ac:dyDescent="0.3">
      <c r="B3526" s="62">
        <f t="shared" si="495"/>
        <v>3499</v>
      </c>
      <c r="C3526" s="62">
        <v>0.96480680507164518</v>
      </c>
      <c r="D3526" s="62">
        <v>7.8648152485100487E-2</v>
      </c>
      <c r="E3526" s="62">
        <v>0.61569463513029332</v>
      </c>
      <c r="F3526" s="62">
        <v>0.12042775819600515</v>
      </c>
      <c r="G3526" s="62">
        <v>0.41662606207280928</v>
      </c>
      <c r="H3526" s="62">
        <v>0.49375254728998719</v>
      </c>
      <c r="I3526" s="62">
        <v>0.72807406322817014</v>
      </c>
      <c r="J3526" s="62">
        <v>0.38523894400202696</v>
      </c>
      <c r="K3526" s="62"/>
      <c r="L3526" s="65">
        <f t="shared" si="496"/>
        <v>0.25367829972643763</v>
      </c>
      <c r="M3526" s="65">
        <f t="shared" si="497"/>
        <v>2.0679092948110305E-2</v>
      </c>
      <c r="N3526" s="65">
        <f t="shared" si="498"/>
        <v>0.16188564111438233</v>
      </c>
      <c r="O3526" s="65">
        <f t="shared" si="499"/>
        <v>3.1664275975707444E-2</v>
      </c>
      <c r="P3526" s="65">
        <f t="shared" si="500"/>
        <v>0.10954420148446528</v>
      </c>
      <c r="Q3526" s="65">
        <f t="shared" si="501"/>
        <v>0.12982319986105428</v>
      </c>
      <c r="R3526" s="65">
        <f t="shared" si="502"/>
        <v>0.19143375592269557</v>
      </c>
      <c r="S3526" s="65">
        <f t="shared" si="503"/>
        <v>0.1012915329671472</v>
      </c>
      <c r="T3526" s="66">
        <f>(L3526*'Football Field'!$F$4)+(M3526*'Football Field'!$F$5)+(N3526*'Football Field'!$F$6)+(O3526*'Football Field'!$F$7)+(P3526*'Football Field'!$F$8)+(Q3526*'Football Field'!$F$9)+(R3526*'Football Field'!$F$10)+(S3526*'Football Field'!$F$11)</f>
        <v>147490066.46012676</v>
      </c>
    </row>
    <row r="3527" spans="2:20" x14ac:dyDescent="0.3">
      <c r="B3527" s="62">
        <f t="shared" si="495"/>
        <v>3500</v>
      </c>
      <c r="C3527" s="62">
        <v>0.71719813138074451</v>
      </c>
      <c r="D3527" s="62">
        <v>0.91316069303688863</v>
      </c>
      <c r="E3527" s="62">
        <v>0.17486094718400835</v>
      </c>
      <c r="F3527" s="62">
        <v>0.65088943897216689</v>
      </c>
      <c r="G3527" s="62">
        <v>0.46469747364421965</v>
      </c>
      <c r="H3527" s="62">
        <v>0.21026126866646289</v>
      </c>
      <c r="I3527" s="62">
        <v>0.16228120225325404</v>
      </c>
      <c r="J3527" s="62">
        <v>4.3974696496406285E-2</v>
      </c>
      <c r="K3527" s="62"/>
      <c r="L3527" s="65">
        <f t="shared" si="496"/>
        <v>0.21490216810381227</v>
      </c>
      <c r="M3527" s="65">
        <f t="shared" si="497"/>
        <v>0.27362064145790083</v>
      </c>
      <c r="N3527" s="65">
        <f t="shared" si="498"/>
        <v>5.2395558524650256E-2</v>
      </c>
      <c r="O3527" s="65">
        <f t="shared" si="499"/>
        <v>0.19503334645016634</v>
      </c>
      <c r="P3527" s="65">
        <f t="shared" si="500"/>
        <v>0.13924254711351322</v>
      </c>
      <c r="Q3527" s="65">
        <f t="shared" si="501"/>
        <v>6.3002956264944607E-2</v>
      </c>
      <c r="R3527" s="65">
        <f t="shared" si="502"/>
        <v>4.8626147616387776E-2</v>
      </c>
      <c r="S3527" s="65">
        <f t="shared" si="503"/>
        <v>1.3176634468624817E-2</v>
      </c>
      <c r="T3527" s="66">
        <f>(L3527*'Football Field'!$F$4)+(M3527*'Football Field'!$F$5)+(N3527*'Football Field'!$F$6)+(O3527*'Football Field'!$F$7)+(P3527*'Football Field'!$F$8)+(Q3527*'Football Field'!$F$9)+(R3527*'Football Field'!$F$10)+(S3527*'Football Field'!$F$11)</f>
        <v>127094763.28932196</v>
      </c>
    </row>
    <row r="3528" spans="2:20" x14ac:dyDescent="0.3">
      <c r="B3528" s="62">
        <f t="shared" si="495"/>
        <v>3501</v>
      </c>
      <c r="C3528" s="62">
        <v>0.55732093990498432</v>
      </c>
      <c r="D3528" s="62">
        <v>0.81449561557734518</v>
      </c>
      <c r="E3528" s="62">
        <v>0.54234098161637279</v>
      </c>
      <c r="F3528" s="62">
        <v>0.43540515097783405</v>
      </c>
      <c r="G3528" s="62">
        <v>0.29499094050593566</v>
      </c>
      <c r="H3528" s="62">
        <v>0.54879178136497908</v>
      </c>
      <c r="I3528" s="62">
        <v>0.58930077371234624</v>
      </c>
      <c r="J3528" s="62">
        <v>0.43482661610530127</v>
      </c>
      <c r="K3528" s="62"/>
      <c r="L3528" s="65">
        <f t="shared" si="496"/>
        <v>0.13214571056297639</v>
      </c>
      <c r="M3528" s="65">
        <f t="shared" si="497"/>
        <v>0.19312409451051121</v>
      </c>
      <c r="N3528" s="65">
        <f t="shared" si="498"/>
        <v>0.12859383032572957</v>
      </c>
      <c r="O3528" s="65">
        <f t="shared" si="499"/>
        <v>0.10323840168028704</v>
      </c>
      <c r="P3528" s="65">
        <f t="shared" si="500"/>
        <v>6.9944953888586042E-2</v>
      </c>
      <c r="Q3528" s="65">
        <f t="shared" si="501"/>
        <v>0.13012337184380782</v>
      </c>
      <c r="R3528" s="65">
        <f t="shared" si="502"/>
        <v>0.13972841122891619</v>
      </c>
      <c r="S3528" s="65">
        <f t="shared" si="503"/>
        <v>0.10310122595918578</v>
      </c>
      <c r="T3528" s="66">
        <f>(L3528*'Football Field'!$F$4)+(M3528*'Football Field'!$F$5)+(N3528*'Football Field'!$F$6)+(O3528*'Football Field'!$F$7)+(P3528*'Football Field'!$F$8)+(Q3528*'Football Field'!$F$9)+(R3528*'Football Field'!$F$10)+(S3528*'Football Field'!$F$11)</f>
        <v>136751230.94490701</v>
      </c>
    </row>
    <row r="3529" spans="2:20" x14ac:dyDescent="0.3">
      <c r="B3529" s="62">
        <f t="shared" si="495"/>
        <v>3502</v>
      </c>
      <c r="C3529" s="62">
        <v>0.51103486894086692</v>
      </c>
      <c r="D3529" s="62">
        <v>0.35449541243459592</v>
      </c>
      <c r="E3529" s="62">
        <v>0.83114548586964176</v>
      </c>
      <c r="F3529" s="62">
        <v>7.1548777704154465E-2</v>
      </c>
      <c r="G3529" s="62">
        <v>0.51839947479923831</v>
      </c>
      <c r="H3529" s="62">
        <v>0.14986982300703555</v>
      </c>
      <c r="I3529" s="62">
        <v>0.90482089098370011</v>
      </c>
      <c r="J3529" s="62">
        <v>0.69556132631265133</v>
      </c>
      <c r="K3529" s="62"/>
      <c r="L3529" s="65">
        <f t="shared" si="496"/>
        <v>0.12659166675884984</v>
      </c>
      <c r="M3529" s="65">
        <f t="shared" si="497"/>
        <v>8.7814291833879024E-2</v>
      </c>
      <c r="N3529" s="65">
        <f t="shared" si="498"/>
        <v>0.20588828428360501</v>
      </c>
      <c r="O3529" s="65">
        <f t="shared" si="499"/>
        <v>1.7723798461931197E-2</v>
      </c>
      <c r="P3529" s="65">
        <f t="shared" si="500"/>
        <v>0.1284159996709375</v>
      </c>
      <c r="Q3529" s="65">
        <f t="shared" si="501"/>
        <v>3.7125197994091828E-2</v>
      </c>
      <c r="R3529" s="65">
        <f t="shared" si="502"/>
        <v>0.22413888301838791</v>
      </c>
      <c r="S3529" s="65">
        <f t="shared" si="503"/>
        <v>0.17230187797831759</v>
      </c>
      <c r="T3529" s="66">
        <f>(L3529*'Football Field'!$F$4)+(M3529*'Football Field'!$F$5)+(N3529*'Football Field'!$F$6)+(O3529*'Football Field'!$F$7)+(P3529*'Football Field'!$F$8)+(Q3529*'Football Field'!$F$9)+(R3529*'Football Field'!$F$10)+(S3529*'Football Field'!$F$11)</f>
        <v>155577017.23113364</v>
      </c>
    </row>
    <row r="3530" spans="2:20" x14ac:dyDescent="0.3">
      <c r="B3530" s="62">
        <f t="shared" si="495"/>
        <v>3503</v>
      </c>
      <c r="C3530" s="62">
        <v>0.29058796311309476</v>
      </c>
      <c r="D3530" s="62">
        <v>0.7922412416499176</v>
      </c>
      <c r="E3530" s="62">
        <v>0.82685657003230673</v>
      </c>
      <c r="F3530" s="62">
        <v>0.44822401817669366</v>
      </c>
      <c r="G3530" s="62">
        <v>0.90616934199247712</v>
      </c>
      <c r="H3530" s="62">
        <v>0.37099741002492148</v>
      </c>
      <c r="I3530" s="62">
        <v>0.36286946755581984</v>
      </c>
      <c r="J3530" s="62">
        <v>0.68275671685210226</v>
      </c>
      <c r="K3530" s="62"/>
      <c r="L3530" s="65">
        <f t="shared" si="496"/>
        <v>6.208212311541296E-2</v>
      </c>
      <c r="M3530" s="65">
        <f t="shared" si="497"/>
        <v>0.16925690167722379</v>
      </c>
      <c r="N3530" s="65">
        <f t="shared" si="498"/>
        <v>0.17665222891409066</v>
      </c>
      <c r="O3530" s="65">
        <f t="shared" si="499"/>
        <v>9.5759983936088366E-2</v>
      </c>
      <c r="P3530" s="65">
        <f t="shared" si="500"/>
        <v>0.19359685807458904</v>
      </c>
      <c r="Q3530" s="65">
        <f t="shared" si="501"/>
        <v>7.9261049349461557E-2</v>
      </c>
      <c r="R3530" s="65">
        <f t="shared" si="502"/>
        <v>7.7524570248139066E-2</v>
      </c>
      <c r="S3530" s="65">
        <f t="shared" si="503"/>
        <v>0.14586628468499449</v>
      </c>
      <c r="T3530" s="66">
        <f>(L3530*'Football Field'!$F$4)+(M3530*'Football Field'!$F$5)+(N3530*'Football Field'!$F$6)+(O3530*'Football Field'!$F$7)+(P3530*'Football Field'!$F$8)+(Q3530*'Football Field'!$F$9)+(R3530*'Football Field'!$F$10)+(S3530*'Football Field'!$F$11)</f>
        <v>140204621.27085447</v>
      </c>
    </row>
    <row r="3531" spans="2:20" x14ac:dyDescent="0.3">
      <c r="B3531" s="62">
        <f t="shared" si="495"/>
        <v>3504</v>
      </c>
      <c r="C3531" s="62">
        <v>0.71146022440920542</v>
      </c>
      <c r="D3531" s="62">
        <v>0.68160701894203601</v>
      </c>
      <c r="E3531" s="62">
        <v>0.11761024799793585</v>
      </c>
      <c r="F3531" s="62">
        <v>0.61566508413450216</v>
      </c>
      <c r="G3531" s="62">
        <v>0.56112468192617604</v>
      </c>
      <c r="H3531" s="62">
        <v>0.84005114644799306</v>
      </c>
      <c r="I3531" s="62">
        <v>0.60117904470533445</v>
      </c>
      <c r="J3531" s="62">
        <v>0.44163402135385488</v>
      </c>
      <c r="K3531" s="62"/>
      <c r="L3531" s="65">
        <f t="shared" si="496"/>
        <v>0.15566928330958019</v>
      </c>
      <c r="M3531" s="65">
        <f t="shared" si="497"/>
        <v>0.14913732700320065</v>
      </c>
      <c r="N3531" s="65">
        <f t="shared" si="498"/>
        <v>2.573341753701526E-2</v>
      </c>
      <c r="O3531" s="65">
        <f t="shared" si="499"/>
        <v>0.13470906611193298</v>
      </c>
      <c r="P3531" s="65">
        <f t="shared" si="500"/>
        <v>0.12277548917832906</v>
      </c>
      <c r="Q3531" s="65">
        <f t="shared" si="501"/>
        <v>0.18380529989507347</v>
      </c>
      <c r="R3531" s="65">
        <f t="shared" si="502"/>
        <v>0.13153948431583831</v>
      </c>
      <c r="S3531" s="65">
        <f t="shared" si="503"/>
        <v>9.663063264903006E-2</v>
      </c>
      <c r="T3531" s="66">
        <f>(L3531*'Football Field'!$F$4)+(M3531*'Football Field'!$F$5)+(N3531*'Football Field'!$F$6)+(O3531*'Football Field'!$F$7)+(P3531*'Football Field'!$F$8)+(Q3531*'Football Field'!$F$9)+(R3531*'Football Field'!$F$10)+(S3531*'Football Field'!$F$11)</f>
        <v>137454452.07136804</v>
      </c>
    </row>
    <row r="3532" spans="2:20" x14ac:dyDescent="0.3">
      <c r="B3532" s="62">
        <f t="shared" si="495"/>
        <v>3505</v>
      </c>
      <c r="C3532" s="62">
        <v>0.59636964799390035</v>
      </c>
      <c r="D3532" s="62">
        <v>0.64240847560341119</v>
      </c>
      <c r="E3532" s="62">
        <v>6.1014940740487855E-2</v>
      </c>
      <c r="F3532" s="62">
        <v>1.0721361960387976E-2</v>
      </c>
      <c r="G3532" s="62">
        <v>0.39617719083154646</v>
      </c>
      <c r="H3532" s="62">
        <v>0.18048231908035228</v>
      </c>
      <c r="I3532" s="62">
        <v>0.93753977259585475</v>
      </c>
      <c r="J3532" s="62">
        <v>0.80264330913282411</v>
      </c>
      <c r="K3532" s="62"/>
      <c r="L3532" s="65">
        <f t="shared" si="496"/>
        <v>0.16440886437276739</v>
      </c>
      <c r="M3532" s="65">
        <f t="shared" si="497"/>
        <v>0.17710097804722236</v>
      </c>
      <c r="N3532" s="65">
        <f t="shared" si="498"/>
        <v>1.6820770726108294E-2</v>
      </c>
      <c r="O3532" s="65">
        <f t="shared" si="499"/>
        <v>2.9556952644491439E-3</v>
      </c>
      <c r="P3532" s="65">
        <f t="shared" si="500"/>
        <v>0.10921924389363608</v>
      </c>
      <c r="Q3532" s="65">
        <f t="shared" si="501"/>
        <v>4.9755874094497277E-2</v>
      </c>
      <c r="R3532" s="65">
        <f t="shared" si="502"/>
        <v>0.25846360530803469</v>
      </c>
      <c r="S3532" s="65">
        <f t="shared" si="503"/>
        <v>0.22127496829328475</v>
      </c>
      <c r="T3532" s="66">
        <f>(L3532*'Football Field'!$F$4)+(M3532*'Football Field'!$F$5)+(N3532*'Football Field'!$F$6)+(O3532*'Football Field'!$F$7)+(P3532*'Football Field'!$F$8)+(Q3532*'Football Field'!$F$9)+(R3532*'Football Field'!$F$10)+(S3532*'Football Field'!$F$11)</f>
        <v>153626601.74708095</v>
      </c>
    </row>
    <row r="3533" spans="2:20" x14ac:dyDescent="0.3">
      <c r="B3533" s="62">
        <f t="shared" si="495"/>
        <v>3506</v>
      </c>
      <c r="C3533" s="62">
        <v>0.89612338159148364</v>
      </c>
      <c r="D3533" s="62">
        <v>2.9703317720525146E-2</v>
      </c>
      <c r="E3533" s="62">
        <v>0.81108280013479317</v>
      </c>
      <c r="F3533" s="62">
        <v>0.734047032300574</v>
      </c>
      <c r="G3533" s="62">
        <v>5.3248963824471085E-2</v>
      </c>
      <c r="H3533" s="62">
        <v>6.5537591899483272E-2</v>
      </c>
      <c r="I3533" s="62">
        <v>0.32870193444599849</v>
      </c>
      <c r="J3533" s="62">
        <v>0.43185410499294508</v>
      </c>
      <c r="K3533" s="62"/>
      <c r="L3533" s="65">
        <f t="shared" si="496"/>
        <v>0.26747563356168447</v>
      </c>
      <c r="M3533" s="65">
        <f t="shared" si="497"/>
        <v>8.8658703582441788E-3</v>
      </c>
      <c r="N3533" s="65">
        <f t="shared" si="498"/>
        <v>0.2420926518530879</v>
      </c>
      <c r="O3533" s="65">
        <f t="shared" si="499"/>
        <v>0.21909895340525304</v>
      </c>
      <c r="P3533" s="65">
        <f t="shared" si="500"/>
        <v>1.58937938994058E-2</v>
      </c>
      <c r="Q3533" s="65">
        <f t="shared" si="501"/>
        <v>1.9561713571505365E-2</v>
      </c>
      <c r="R3533" s="65">
        <f t="shared" si="502"/>
        <v>9.8111219922364157E-2</v>
      </c>
      <c r="S3533" s="65">
        <f t="shared" si="503"/>
        <v>0.12890016342845523</v>
      </c>
      <c r="T3533" s="66">
        <f>(L3533*'Football Field'!$F$4)+(M3533*'Football Field'!$F$5)+(N3533*'Football Field'!$F$6)+(O3533*'Football Field'!$F$7)+(P3533*'Football Field'!$F$8)+(Q3533*'Football Field'!$F$9)+(R3533*'Football Field'!$F$10)+(S3533*'Football Field'!$F$11)</f>
        <v>130476143.64130487</v>
      </c>
    </row>
    <row r="3534" spans="2:20" x14ac:dyDescent="0.3">
      <c r="B3534" s="62">
        <f t="shared" si="495"/>
        <v>3507</v>
      </c>
      <c r="C3534" s="62">
        <v>0.14857496745105558</v>
      </c>
      <c r="D3534" s="62">
        <v>0.68105774315819845</v>
      </c>
      <c r="E3534" s="62">
        <v>0.39967930102040883</v>
      </c>
      <c r="F3534" s="62">
        <v>0.2684691277607697</v>
      </c>
      <c r="G3534" s="62">
        <v>5.2349180056913247E-2</v>
      </c>
      <c r="H3534" s="62">
        <v>0.77490823886231186</v>
      </c>
      <c r="I3534" s="62">
        <v>0.19950709889002549</v>
      </c>
      <c r="J3534" s="62">
        <v>7.7241758994979093E-2</v>
      </c>
      <c r="K3534" s="62"/>
      <c r="L3534" s="65">
        <f t="shared" si="496"/>
        <v>5.7104960430763886E-2</v>
      </c>
      <c r="M3534" s="65">
        <f t="shared" si="497"/>
        <v>0.26176533060272233</v>
      </c>
      <c r="N3534" s="65">
        <f t="shared" si="498"/>
        <v>0.15361720121045638</v>
      </c>
      <c r="O3534" s="65">
        <f t="shared" si="499"/>
        <v>0.1031864194936529</v>
      </c>
      <c r="P3534" s="65">
        <f t="shared" si="500"/>
        <v>2.0120467848783137E-2</v>
      </c>
      <c r="Q3534" s="65">
        <f t="shared" si="501"/>
        <v>0.29783687707878986</v>
      </c>
      <c r="R3534" s="65">
        <f t="shared" si="502"/>
        <v>7.668078400572087E-2</v>
      </c>
      <c r="S3534" s="65">
        <f t="shared" si="503"/>
        <v>2.968795932911068E-2</v>
      </c>
      <c r="T3534" s="66">
        <f>(L3534*'Football Field'!$F$4)+(M3534*'Football Field'!$F$5)+(N3534*'Football Field'!$F$6)+(O3534*'Football Field'!$F$7)+(P3534*'Football Field'!$F$8)+(Q3534*'Football Field'!$F$9)+(R3534*'Football Field'!$F$10)+(S3534*'Football Field'!$F$11)</f>
        <v>124140384.19876155</v>
      </c>
    </row>
    <row r="3535" spans="2:20" x14ac:dyDescent="0.3">
      <c r="B3535" s="62">
        <f t="shared" si="495"/>
        <v>3508</v>
      </c>
      <c r="C3535" s="62">
        <v>0.24502180283707109</v>
      </c>
      <c r="D3535" s="62">
        <v>0.450794354510206</v>
      </c>
      <c r="E3535" s="62">
        <v>0.11856916951220764</v>
      </c>
      <c r="F3535" s="62">
        <v>0.98019657585565134</v>
      </c>
      <c r="G3535" s="62">
        <v>0.31940871566133588</v>
      </c>
      <c r="H3535" s="62">
        <v>0.1920960541997252</v>
      </c>
      <c r="I3535" s="62">
        <v>0.58001920404679164</v>
      </c>
      <c r="J3535" s="62">
        <v>0.71484283676360449</v>
      </c>
      <c r="K3535" s="62"/>
      <c r="L3535" s="65">
        <f t="shared" si="496"/>
        <v>6.8043680246318988E-2</v>
      </c>
      <c r="M3535" s="65">
        <f t="shared" si="497"/>
        <v>0.12518766313843063</v>
      </c>
      <c r="N3535" s="65">
        <f t="shared" si="498"/>
        <v>3.2927203064965785E-2</v>
      </c>
      <c r="O3535" s="65">
        <f t="shared" si="499"/>
        <v>0.27220509201137816</v>
      </c>
      <c r="P3535" s="65">
        <f t="shared" si="500"/>
        <v>8.8701267661471572E-2</v>
      </c>
      <c r="Q3535" s="65">
        <f t="shared" si="501"/>
        <v>5.334595671568567E-2</v>
      </c>
      <c r="R3535" s="65">
        <f t="shared" si="502"/>
        <v>0.1610739974969817</v>
      </c>
      <c r="S3535" s="65">
        <f t="shared" si="503"/>
        <v>0.19851513966476753</v>
      </c>
      <c r="T3535" s="66">
        <f>(L3535*'Football Field'!$F$4)+(M3535*'Football Field'!$F$5)+(N3535*'Football Field'!$F$6)+(O3535*'Football Field'!$F$7)+(P3535*'Football Field'!$F$8)+(Q3535*'Football Field'!$F$9)+(R3535*'Football Field'!$F$10)+(S3535*'Football Field'!$F$11)</f>
        <v>141214226.63219315</v>
      </c>
    </row>
    <row r="3536" spans="2:20" x14ac:dyDescent="0.3">
      <c r="B3536" s="62">
        <f t="shared" si="495"/>
        <v>3509</v>
      </c>
      <c r="C3536" s="62">
        <v>0.45055468082230521</v>
      </c>
      <c r="D3536" s="62">
        <v>0.6594945873711191</v>
      </c>
      <c r="E3536" s="62">
        <v>0.88957213614159625</v>
      </c>
      <c r="F3536" s="62">
        <v>0.47034547888687661</v>
      </c>
      <c r="G3536" s="62">
        <v>9.6119880583624639E-2</v>
      </c>
      <c r="H3536" s="62">
        <v>0.79610840401407734</v>
      </c>
      <c r="I3536" s="62">
        <v>0.54175944276595911</v>
      </c>
      <c r="J3536" s="62">
        <v>0.95602160179192108</v>
      </c>
      <c r="K3536" s="62"/>
      <c r="L3536" s="65">
        <f t="shared" si="496"/>
        <v>9.2707178211042282E-2</v>
      </c>
      <c r="M3536" s="65">
        <f t="shared" si="497"/>
        <v>0.13569913895699856</v>
      </c>
      <c r="N3536" s="65">
        <f t="shared" si="498"/>
        <v>0.18304043009017559</v>
      </c>
      <c r="O3536" s="65">
        <f t="shared" si="499"/>
        <v>9.6779378814446024E-2</v>
      </c>
      <c r="P3536" s="65">
        <f t="shared" si="500"/>
        <v>1.9777850010628595E-2</v>
      </c>
      <c r="Q3536" s="65">
        <f t="shared" si="501"/>
        <v>0.16380911535874054</v>
      </c>
      <c r="R3536" s="65">
        <f t="shared" si="502"/>
        <v>0.11147368198761878</v>
      </c>
      <c r="S3536" s="65">
        <f t="shared" si="503"/>
        <v>0.19671322657034973</v>
      </c>
      <c r="T3536" s="66">
        <f>(L3536*'Football Field'!$F$4)+(M3536*'Football Field'!$F$5)+(N3536*'Football Field'!$F$6)+(O3536*'Football Field'!$F$7)+(P3536*'Football Field'!$F$8)+(Q3536*'Football Field'!$F$9)+(R3536*'Football Field'!$F$10)+(S3536*'Football Field'!$F$11)</f>
        <v>131193230.00776224</v>
      </c>
    </row>
    <row r="3537" spans="2:20" x14ac:dyDescent="0.3">
      <c r="B3537" s="62">
        <f t="shared" si="495"/>
        <v>3510</v>
      </c>
      <c r="C3537" s="62">
        <v>0.1490384039792011</v>
      </c>
      <c r="D3537" s="62">
        <v>0.55458522713848235</v>
      </c>
      <c r="E3537" s="62">
        <v>0.50093934319362932</v>
      </c>
      <c r="F3537" s="62">
        <v>0.44630370696281574</v>
      </c>
      <c r="G3537" s="62">
        <v>0.87983714129254775</v>
      </c>
      <c r="H3537" s="62">
        <v>0.7730035994416804</v>
      </c>
      <c r="I3537" s="62">
        <v>0.58386533836877719</v>
      </c>
      <c r="J3537" s="62">
        <v>0.1542463619342006</v>
      </c>
      <c r="K3537" s="62"/>
      <c r="L3537" s="65">
        <f t="shared" si="496"/>
        <v>3.6874090469929968E-2</v>
      </c>
      <c r="M3537" s="65">
        <f t="shared" si="497"/>
        <v>0.13721178765202635</v>
      </c>
      <c r="N3537" s="65">
        <f t="shared" si="498"/>
        <v>0.12393907991289937</v>
      </c>
      <c r="O3537" s="65">
        <f t="shared" si="499"/>
        <v>0.11042149424727218</v>
      </c>
      <c r="P3537" s="65">
        <f t="shared" si="500"/>
        <v>0.2176834525908741</v>
      </c>
      <c r="Q3537" s="65">
        <f t="shared" si="501"/>
        <v>0.19125140835090967</v>
      </c>
      <c r="R3537" s="65">
        <f t="shared" si="502"/>
        <v>0.14445607799363641</v>
      </c>
      <c r="S3537" s="65">
        <f t="shared" si="503"/>
        <v>3.8162608782451909E-2</v>
      </c>
      <c r="T3537" s="66">
        <f>(L3537*'Football Field'!$F$4)+(M3537*'Football Field'!$F$5)+(N3537*'Football Field'!$F$6)+(O3537*'Football Field'!$F$7)+(P3537*'Football Field'!$F$8)+(Q3537*'Football Field'!$F$9)+(R3537*'Football Field'!$F$10)+(S3537*'Football Field'!$F$11)</f>
        <v>149582310.21405697</v>
      </c>
    </row>
    <row r="3538" spans="2:20" x14ac:dyDescent="0.3">
      <c r="B3538" s="62">
        <f t="shared" si="495"/>
        <v>3511</v>
      </c>
      <c r="C3538" s="62">
        <v>0.11563088585032744</v>
      </c>
      <c r="D3538" s="62">
        <v>5.4233642248467273E-2</v>
      </c>
      <c r="E3538" s="62">
        <v>8.810585478101074E-2</v>
      </c>
      <c r="F3538" s="62">
        <v>0.44073168556994879</v>
      </c>
      <c r="G3538" s="62">
        <v>0.97248119316706583</v>
      </c>
      <c r="H3538" s="62">
        <v>0.18998277030562993</v>
      </c>
      <c r="I3538" s="62">
        <v>0.45337047690244625</v>
      </c>
      <c r="J3538" s="62">
        <v>0.60215019490701316</v>
      </c>
      <c r="K3538" s="62"/>
      <c r="L3538" s="65">
        <f t="shared" si="496"/>
        <v>3.9644602796171893E-2</v>
      </c>
      <c r="M3538" s="65">
        <f t="shared" si="497"/>
        <v>1.8594263888224664E-2</v>
      </c>
      <c r="N3538" s="65">
        <f t="shared" si="498"/>
        <v>3.0207514118084412E-2</v>
      </c>
      <c r="O3538" s="65">
        <f t="shared" si="499"/>
        <v>0.15110696839877635</v>
      </c>
      <c r="P3538" s="65">
        <f t="shared" si="500"/>
        <v>0.33341983282701332</v>
      </c>
      <c r="Q3538" s="65">
        <f t="shared" si="501"/>
        <v>6.513650234101126E-2</v>
      </c>
      <c r="R3538" s="65">
        <f t="shared" si="502"/>
        <v>0.15544023851528427</v>
      </c>
      <c r="S3538" s="65">
        <f t="shared" si="503"/>
        <v>0.20645007711543381</v>
      </c>
      <c r="T3538" s="66">
        <f>(L3538*'Football Field'!$F$4)+(M3538*'Football Field'!$F$5)+(N3538*'Football Field'!$F$6)+(O3538*'Football Field'!$F$7)+(P3538*'Football Field'!$F$8)+(Q3538*'Football Field'!$F$9)+(R3538*'Football Field'!$F$10)+(S3538*'Football Field'!$F$11)</f>
        <v>160102788.35773677</v>
      </c>
    </row>
    <row r="3539" spans="2:20" x14ac:dyDescent="0.3">
      <c r="B3539" s="62">
        <f t="shared" si="495"/>
        <v>3512</v>
      </c>
      <c r="C3539" s="62">
        <v>0.8561109881300728</v>
      </c>
      <c r="D3539" s="62">
        <v>0.76460464674911388</v>
      </c>
      <c r="E3539" s="62">
        <v>0.78396136517323689</v>
      </c>
      <c r="F3539" s="62">
        <v>0.31955097219205686</v>
      </c>
      <c r="G3539" s="62">
        <v>0.16519515233290127</v>
      </c>
      <c r="H3539" s="62">
        <v>9.1767171471999864E-2</v>
      </c>
      <c r="I3539" s="62">
        <v>0.11549244082039778</v>
      </c>
      <c r="J3539" s="62">
        <v>0.34309852812407271</v>
      </c>
      <c r="K3539" s="62"/>
      <c r="L3539" s="65">
        <f t="shared" si="496"/>
        <v>0.24888529885390925</v>
      </c>
      <c r="M3539" s="65">
        <f t="shared" si="497"/>
        <v>0.22228292668792141</v>
      </c>
      <c r="N3539" s="65">
        <f t="shared" si="498"/>
        <v>0.22791023753501319</v>
      </c>
      <c r="O3539" s="65">
        <f t="shared" si="499"/>
        <v>9.2898631504299459E-2</v>
      </c>
      <c r="P3539" s="65">
        <f t="shared" si="500"/>
        <v>4.8024900308071349E-2</v>
      </c>
      <c r="Q3539" s="65">
        <f t="shared" si="501"/>
        <v>2.6678199688422308E-2</v>
      </c>
      <c r="R3539" s="65">
        <f t="shared" si="502"/>
        <v>3.3575518884223068E-2</v>
      </c>
      <c r="S3539" s="65">
        <f t="shared" si="503"/>
        <v>9.9744286538140089E-2</v>
      </c>
      <c r="T3539" s="66">
        <f>(L3539*'Football Field'!$F$4)+(M3539*'Football Field'!$F$5)+(N3539*'Football Field'!$F$6)+(O3539*'Football Field'!$F$7)+(P3539*'Football Field'!$F$8)+(Q3539*'Football Field'!$F$9)+(R3539*'Football Field'!$F$10)+(S3539*'Football Field'!$F$11)</f>
        <v>122066216.63432273</v>
      </c>
    </row>
    <row r="3540" spans="2:20" x14ac:dyDescent="0.3">
      <c r="B3540" s="62">
        <f t="shared" si="495"/>
        <v>3513</v>
      </c>
      <c r="C3540" s="62">
        <v>0.3439687978330247</v>
      </c>
      <c r="D3540" s="62">
        <v>1.678279384843695E-2</v>
      </c>
      <c r="E3540" s="62">
        <v>0.93488468718218365</v>
      </c>
      <c r="F3540" s="62">
        <v>0.95590508953170084</v>
      </c>
      <c r="G3540" s="62">
        <v>0.49487017425169522</v>
      </c>
      <c r="H3540" s="62">
        <v>0.20185705496827466</v>
      </c>
      <c r="I3540" s="62">
        <v>0.24841020332347885</v>
      </c>
      <c r="J3540" s="62">
        <v>0.38185783386823058</v>
      </c>
      <c r="K3540" s="62"/>
      <c r="L3540" s="65">
        <f t="shared" si="496"/>
        <v>9.6119959898516849E-2</v>
      </c>
      <c r="M3540" s="65">
        <f t="shared" si="497"/>
        <v>4.6898482707141463E-3</v>
      </c>
      <c r="N3540" s="65">
        <f t="shared" si="498"/>
        <v>0.26124776202901662</v>
      </c>
      <c r="O3540" s="65">
        <f t="shared" si="499"/>
        <v>0.2671217838694136</v>
      </c>
      <c r="P3540" s="65">
        <f t="shared" si="500"/>
        <v>0.13828841919299825</v>
      </c>
      <c r="Q3540" s="65">
        <f t="shared" si="501"/>
        <v>5.6407709510331708E-2</v>
      </c>
      <c r="R3540" s="65">
        <f t="shared" si="502"/>
        <v>6.9416699806085544E-2</v>
      </c>
      <c r="S3540" s="65">
        <f t="shared" si="503"/>
        <v>0.10670781742292335</v>
      </c>
      <c r="T3540" s="66">
        <f>(L3540*'Football Field'!$F$4)+(M3540*'Football Field'!$F$5)+(N3540*'Football Field'!$F$6)+(O3540*'Football Field'!$F$7)+(P3540*'Football Field'!$F$8)+(Q3540*'Football Field'!$F$9)+(R3540*'Football Field'!$F$10)+(S3540*'Football Field'!$F$11)</f>
        <v>138035494.85606346</v>
      </c>
    </row>
    <row r="3541" spans="2:20" x14ac:dyDescent="0.3">
      <c r="B3541" s="62">
        <f t="shared" si="495"/>
        <v>3514</v>
      </c>
      <c r="C3541" s="62">
        <v>0.50587895863379084</v>
      </c>
      <c r="D3541" s="62">
        <v>0.87759428667385098</v>
      </c>
      <c r="E3541" s="62">
        <v>8.2514308270007164E-2</v>
      </c>
      <c r="F3541" s="62">
        <v>0.89882858628869255</v>
      </c>
      <c r="G3541" s="62">
        <v>0.55634863591430439</v>
      </c>
      <c r="H3541" s="62">
        <v>0.15893271101792794</v>
      </c>
      <c r="I3541" s="62">
        <v>0.94679217093407131</v>
      </c>
      <c r="J3541" s="62">
        <v>0.16839717733088422</v>
      </c>
      <c r="K3541" s="62"/>
      <c r="L3541" s="65">
        <f t="shared" si="496"/>
        <v>0.12058268683936846</v>
      </c>
      <c r="M3541" s="65">
        <f t="shared" si="497"/>
        <v>0.2091857651636736</v>
      </c>
      <c r="N3541" s="65">
        <f t="shared" si="498"/>
        <v>1.9668335328198755E-2</v>
      </c>
      <c r="O3541" s="65">
        <f t="shared" si="499"/>
        <v>0.21424723067238893</v>
      </c>
      <c r="P3541" s="65">
        <f t="shared" si="500"/>
        <v>0.13261277661980878</v>
      </c>
      <c r="Q3541" s="65">
        <f t="shared" si="501"/>
        <v>3.7883634007952451E-2</v>
      </c>
      <c r="R3541" s="65">
        <f t="shared" si="502"/>
        <v>0.2256799613845078</v>
      </c>
      <c r="S3541" s="65">
        <f t="shared" si="503"/>
        <v>4.0139609984101161E-2</v>
      </c>
      <c r="T3541" s="66">
        <f>(L3541*'Football Field'!$F$4)+(M3541*'Football Field'!$F$5)+(N3541*'Football Field'!$F$6)+(O3541*'Football Field'!$F$7)+(P3541*'Football Field'!$F$8)+(Q3541*'Football Field'!$F$9)+(R3541*'Football Field'!$F$10)+(S3541*'Football Field'!$F$11)</f>
        <v>151275329.39933613</v>
      </c>
    </row>
    <row r="3542" spans="2:20" x14ac:dyDescent="0.3">
      <c r="B3542" s="62">
        <f t="shared" si="495"/>
        <v>3515</v>
      </c>
      <c r="C3542" s="62">
        <v>0.50863950725184404</v>
      </c>
      <c r="D3542" s="62">
        <v>0.44577994222826156</v>
      </c>
      <c r="E3542" s="62">
        <v>0.78741225082480915</v>
      </c>
      <c r="F3542" s="62">
        <v>0.82394994112553677</v>
      </c>
      <c r="G3542" s="62">
        <v>0.53053210688481023</v>
      </c>
      <c r="H3542" s="62">
        <v>0.71546758184686399</v>
      </c>
      <c r="I3542" s="62">
        <v>0.22835637370906514</v>
      </c>
      <c r="J3542" s="62">
        <v>0.58537461458327167</v>
      </c>
      <c r="K3542" s="62"/>
      <c r="L3542" s="65">
        <f t="shared" si="496"/>
        <v>0.10996392880038795</v>
      </c>
      <c r="M3542" s="65">
        <f t="shared" si="497"/>
        <v>9.6374176855983679E-2</v>
      </c>
      <c r="N3542" s="65">
        <f t="shared" si="498"/>
        <v>0.17023244056301845</v>
      </c>
      <c r="O3542" s="65">
        <f t="shared" si="499"/>
        <v>0.17813160670618336</v>
      </c>
      <c r="P3542" s="65">
        <f t="shared" si="500"/>
        <v>0.11469693957318841</v>
      </c>
      <c r="Q3542" s="65">
        <f t="shared" si="501"/>
        <v>0.15467855938732541</v>
      </c>
      <c r="R3542" s="65">
        <f t="shared" si="502"/>
        <v>4.9368882404223401E-2</v>
      </c>
      <c r="S3542" s="65">
        <f t="shared" si="503"/>
        <v>0.12655346570968914</v>
      </c>
      <c r="T3542" s="66">
        <f>(L3542*'Football Field'!$F$4)+(M3542*'Football Field'!$F$5)+(N3542*'Football Field'!$F$6)+(O3542*'Football Field'!$F$7)+(P3542*'Football Field'!$F$8)+(Q3542*'Football Field'!$F$9)+(R3542*'Football Field'!$F$10)+(S3542*'Football Field'!$F$11)</f>
        <v>130097319.37544492</v>
      </c>
    </row>
    <row r="3543" spans="2:20" x14ac:dyDescent="0.3">
      <c r="B3543" s="62">
        <f t="shared" si="495"/>
        <v>3516</v>
      </c>
      <c r="C3543" s="62">
        <v>0.65371978630552208</v>
      </c>
      <c r="D3543" s="62">
        <v>0.95273335038209883</v>
      </c>
      <c r="E3543" s="62">
        <v>0.88143945890432307</v>
      </c>
      <c r="F3543" s="62">
        <v>0.40415081729508995</v>
      </c>
      <c r="G3543" s="62">
        <v>0.73285372548320638</v>
      </c>
      <c r="H3543" s="62">
        <v>0.92784734813479397</v>
      </c>
      <c r="I3543" s="62">
        <v>0.379946280584743</v>
      </c>
      <c r="J3543" s="62">
        <v>0.73564586993826342</v>
      </c>
      <c r="K3543" s="62"/>
      <c r="L3543" s="65">
        <f t="shared" si="496"/>
        <v>0.11532832789696011</v>
      </c>
      <c r="M3543" s="65">
        <f t="shared" si="497"/>
        <v>0.16807988152263753</v>
      </c>
      <c r="N3543" s="65">
        <f t="shared" si="498"/>
        <v>0.15550231317356436</v>
      </c>
      <c r="O3543" s="65">
        <f t="shared" si="499"/>
        <v>7.1299720389752602E-2</v>
      </c>
      <c r="P3543" s="65">
        <f t="shared" si="500"/>
        <v>0.12928902646605125</v>
      </c>
      <c r="Q3543" s="65">
        <f t="shared" si="501"/>
        <v>0.16368952790730379</v>
      </c>
      <c r="R3543" s="65">
        <f t="shared" si="502"/>
        <v>6.7029589968734149E-2</v>
      </c>
      <c r="S3543" s="65">
        <f t="shared" si="503"/>
        <v>0.12978161267499613</v>
      </c>
      <c r="T3543" s="66">
        <f>(L3543*'Football Field'!$F$4)+(M3543*'Football Field'!$F$5)+(N3543*'Football Field'!$F$6)+(O3543*'Football Field'!$F$7)+(P3543*'Football Field'!$F$8)+(Q3543*'Football Field'!$F$9)+(R3543*'Football Field'!$F$10)+(S3543*'Football Field'!$F$11)</f>
        <v>132370316.69023106</v>
      </c>
    </row>
    <row r="3544" spans="2:20" x14ac:dyDescent="0.3">
      <c r="B3544" s="62">
        <f t="shared" si="495"/>
        <v>3517</v>
      </c>
      <c r="C3544" s="62">
        <v>0.36350322666788315</v>
      </c>
      <c r="D3544" s="62">
        <v>0.33950049853766218</v>
      </c>
      <c r="E3544" s="62">
        <v>0.41715367917480062</v>
      </c>
      <c r="F3544" s="62">
        <v>0.9948882224828699</v>
      </c>
      <c r="G3544" s="62">
        <v>0.78071755164158418</v>
      </c>
      <c r="H3544" s="62">
        <v>0.4096216528950769</v>
      </c>
      <c r="I3544" s="62">
        <v>0.49774765137718979</v>
      </c>
      <c r="J3544" s="62">
        <v>0.28869273062865208</v>
      </c>
      <c r="K3544" s="62"/>
      <c r="L3544" s="65">
        <f t="shared" si="496"/>
        <v>8.8836450168244402E-2</v>
      </c>
      <c r="M3544" s="65">
        <f t="shared" si="497"/>
        <v>8.2970430267985035E-2</v>
      </c>
      <c r="N3544" s="65">
        <f t="shared" si="498"/>
        <v>0.10194806899574142</v>
      </c>
      <c r="O3544" s="65">
        <f t="shared" si="499"/>
        <v>0.24314044970039222</v>
      </c>
      <c r="P3544" s="65">
        <f t="shared" si="500"/>
        <v>0.19079934037352864</v>
      </c>
      <c r="Q3544" s="65">
        <f t="shared" si="501"/>
        <v>0.10010731923569617</v>
      </c>
      <c r="R3544" s="65">
        <f t="shared" si="502"/>
        <v>0.1216444069376324</v>
      </c>
      <c r="S3544" s="65">
        <f t="shared" si="503"/>
        <v>7.0553534320779696E-2</v>
      </c>
      <c r="T3544" s="66">
        <f>(L3544*'Football Field'!$F$4)+(M3544*'Football Field'!$F$5)+(N3544*'Football Field'!$F$6)+(O3544*'Football Field'!$F$7)+(P3544*'Football Field'!$F$8)+(Q3544*'Football Field'!$F$9)+(R3544*'Football Field'!$F$10)+(S3544*'Football Field'!$F$11)</f>
        <v>144754955.64027578</v>
      </c>
    </row>
    <row r="3545" spans="2:20" x14ac:dyDescent="0.3">
      <c r="B3545" s="62">
        <f t="shared" si="495"/>
        <v>3518</v>
      </c>
      <c r="C3545" s="62">
        <v>0.82467747887687848</v>
      </c>
      <c r="D3545" s="62">
        <v>0.88860989863681916</v>
      </c>
      <c r="E3545" s="62">
        <v>0.56223046075639682</v>
      </c>
      <c r="F3545" s="62">
        <v>0.67890031456685596</v>
      </c>
      <c r="G3545" s="62">
        <v>0.17872112807578056</v>
      </c>
      <c r="H3545" s="62">
        <v>0.1431527794020645</v>
      </c>
      <c r="I3545" s="62">
        <v>0.68319104493454796</v>
      </c>
      <c r="J3545" s="62">
        <v>0.45672788056733105</v>
      </c>
      <c r="K3545" s="62"/>
      <c r="L3545" s="65">
        <f t="shared" si="496"/>
        <v>0.1867386955753369</v>
      </c>
      <c r="M3545" s="65">
        <f t="shared" si="497"/>
        <v>0.20121545403757279</v>
      </c>
      <c r="N3545" s="65">
        <f t="shared" si="498"/>
        <v>0.12731059783196147</v>
      </c>
      <c r="O3545" s="65">
        <f t="shared" si="499"/>
        <v>0.15372913946984107</v>
      </c>
      <c r="P3545" s="65">
        <f t="shared" si="500"/>
        <v>4.0469336417524052E-2</v>
      </c>
      <c r="Q3545" s="65">
        <f t="shared" si="501"/>
        <v>3.2415294437204464E-2</v>
      </c>
      <c r="R3545" s="65">
        <f t="shared" si="502"/>
        <v>0.15470072583232972</v>
      </c>
      <c r="S3545" s="65">
        <f t="shared" si="503"/>
        <v>0.10342075639822944</v>
      </c>
      <c r="T3545" s="66">
        <f>(L3545*'Football Field'!$F$4)+(M3545*'Football Field'!$F$5)+(N3545*'Football Field'!$F$6)+(O3545*'Football Field'!$F$7)+(P3545*'Football Field'!$F$8)+(Q3545*'Football Field'!$F$9)+(R3545*'Football Field'!$F$10)+(S3545*'Football Field'!$F$11)</f>
        <v>136453309.84888506</v>
      </c>
    </row>
    <row r="3546" spans="2:20" x14ac:dyDescent="0.3">
      <c r="B3546" s="62">
        <f t="shared" si="495"/>
        <v>3519</v>
      </c>
      <c r="C3546" s="62">
        <v>8.7054693246470971E-2</v>
      </c>
      <c r="D3546" s="62">
        <v>0.68263630491322724</v>
      </c>
      <c r="E3546" s="62">
        <v>0.74923507698014147</v>
      </c>
      <c r="F3546" s="62">
        <v>4.4154181109536395E-2</v>
      </c>
      <c r="G3546" s="62">
        <v>0.27740242554799011</v>
      </c>
      <c r="H3546" s="62">
        <v>0.65884441238402169</v>
      </c>
      <c r="I3546" s="62">
        <v>0.36452611505191712</v>
      </c>
      <c r="J3546" s="62">
        <v>0.65895509948648356</v>
      </c>
      <c r="K3546" s="62"/>
      <c r="L3546" s="65">
        <f t="shared" si="496"/>
        <v>2.4711731555472346E-2</v>
      </c>
      <c r="M3546" s="65">
        <f t="shared" si="497"/>
        <v>0.19377617090987889</v>
      </c>
      <c r="N3546" s="65">
        <f t="shared" si="498"/>
        <v>0.21268119390022056</v>
      </c>
      <c r="O3546" s="65">
        <f t="shared" si="499"/>
        <v>1.2533801796777953E-2</v>
      </c>
      <c r="P3546" s="65">
        <f t="shared" si="500"/>
        <v>7.8744683570023691E-2</v>
      </c>
      <c r="Q3546" s="65">
        <f t="shared" si="501"/>
        <v>0.18702249871309348</v>
      </c>
      <c r="R3546" s="65">
        <f t="shared" si="502"/>
        <v>0.10347600070932848</v>
      </c>
      <c r="S3546" s="65">
        <f t="shared" si="503"/>
        <v>0.18705391884520453</v>
      </c>
      <c r="T3546" s="66">
        <f>(L3546*'Football Field'!$F$4)+(M3546*'Football Field'!$F$5)+(N3546*'Football Field'!$F$6)+(O3546*'Football Field'!$F$7)+(P3546*'Football Field'!$F$8)+(Q3546*'Football Field'!$F$9)+(R3546*'Football Field'!$F$10)+(S3546*'Football Field'!$F$11)</f>
        <v>135160918.63762262</v>
      </c>
    </row>
    <row r="3547" spans="2:20" x14ac:dyDescent="0.3">
      <c r="B3547" s="62">
        <f t="shared" si="495"/>
        <v>3520</v>
      </c>
      <c r="C3547" s="62">
        <v>0.19232807185014011</v>
      </c>
      <c r="D3547" s="62">
        <v>0.47135268726744139</v>
      </c>
      <c r="E3547" s="62">
        <v>0.52780935752160107</v>
      </c>
      <c r="F3547" s="62">
        <v>0.40161555491623413</v>
      </c>
      <c r="G3547" s="62">
        <v>0.22568601039409364</v>
      </c>
      <c r="H3547" s="62">
        <v>0.20231145697761632</v>
      </c>
      <c r="I3547" s="62">
        <v>0.11378676386713649</v>
      </c>
      <c r="J3547" s="62">
        <v>0.64726093641216553</v>
      </c>
      <c r="K3547" s="62"/>
      <c r="L3547" s="65">
        <f t="shared" si="496"/>
        <v>6.9129275501467469E-2</v>
      </c>
      <c r="M3547" s="65">
        <f t="shared" si="497"/>
        <v>0.16942024876044767</v>
      </c>
      <c r="N3547" s="65">
        <f t="shared" si="498"/>
        <v>0.18971270359739073</v>
      </c>
      <c r="O3547" s="65">
        <f t="shared" si="499"/>
        <v>0.14435434242335676</v>
      </c>
      <c r="P3547" s="65">
        <f t="shared" si="500"/>
        <v>8.1119257523243268E-2</v>
      </c>
      <c r="Q3547" s="65">
        <f t="shared" si="501"/>
        <v>7.2717644969718095E-2</v>
      </c>
      <c r="R3547" s="65">
        <f t="shared" si="502"/>
        <v>4.0898847849526611E-2</v>
      </c>
      <c r="S3547" s="65">
        <f t="shared" si="503"/>
        <v>0.23264767937484945</v>
      </c>
      <c r="T3547" s="66">
        <f>(L3547*'Football Field'!$F$4)+(M3547*'Football Field'!$F$5)+(N3547*'Football Field'!$F$6)+(O3547*'Football Field'!$F$7)+(P3547*'Football Field'!$F$8)+(Q3547*'Football Field'!$F$9)+(R3547*'Football Field'!$F$10)+(S3547*'Football Field'!$F$11)</f>
        <v>127224202.16635582</v>
      </c>
    </row>
    <row r="3548" spans="2:20" x14ac:dyDescent="0.3">
      <c r="B3548" s="62">
        <f t="shared" si="495"/>
        <v>3521</v>
      </c>
      <c r="C3548" s="62">
        <v>0.66889233437547735</v>
      </c>
      <c r="D3548" s="62">
        <v>0.17947890237630049</v>
      </c>
      <c r="E3548" s="62">
        <v>0.75221150925489799</v>
      </c>
      <c r="F3548" s="62">
        <v>1.2698801171264762E-3</v>
      </c>
      <c r="G3548" s="62">
        <v>0.14707616329248552</v>
      </c>
      <c r="H3548" s="62">
        <v>0.24998949573025353</v>
      </c>
      <c r="I3548" s="62">
        <v>0.81001796125568215</v>
      </c>
      <c r="J3548" s="62">
        <v>0.65006605845786303</v>
      </c>
      <c r="K3548" s="62"/>
      <c r="L3548" s="65">
        <f t="shared" si="496"/>
        <v>0.19337724448337235</v>
      </c>
      <c r="M3548" s="65">
        <f t="shared" si="497"/>
        <v>5.1887476953722429E-2</v>
      </c>
      <c r="N3548" s="65">
        <f t="shared" si="498"/>
        <v>0.21746487656223873</v>
      </c>
      <c r="O3548" s="65">
        <f t="shared" si="499"/>
        <v>3.6712323531621401E-4</v>
      </c>
      <c r="P3548" s="65">
        <f t="shared" si="500"/>
        <v>4.2519822286858702E-2</v>
      </c>
      <c r="Q3548" s="65">
        <f t="shared" si="501"/>
        <v>7.2272139101788022E-2</v>
      </c>
      <c r="R3548" s="65">
        <f t="shared" si="502"/>
        <v>0.2341767625067965</v>
      </c>
      <c r="S3548" s="65">
        <f t="shared" si="503"/>
        <v>0.18793455486990709</v>
      </c>
      <c r="T3548" s="66">
        <f>(L3548*'Football Field'!$F$4)+(M3548*'Football Field'!$F$5)+(N3548*'Football Field'!$F$6)+(O3548*'Football Field'!$F$7)+(P3548*'Football Field'!$F$8)+(Q3548*'Football Field'!$F$9)+(R3548*'Football Field'!$F$10)+(S3548*'Football Field'!$F$11)</f>
        <v>150021934.38988745</v>
      </c>
    </row>
    <row r="3549" spans="2:20" x14ac:dyDescent="0.3">
      <c r="B3549" s="62">
        <f t="shared" si="495"/>
        <v>3522</v>
      </c>
      <c r="C3549" s="62">
        <v>0.32712179536804753</v>
      </c>
      <c r="D3549" s="62">
        <v>0.10526151873213174</v>
      </c>
      <c r="E3549" s="62">
        <v>0.99526174673945933</v>
      </c>
      <c r="F3549" s="62">
        <v>0.36048287873005924</v>
      </c>
      <c r="G3549" s="62">
        <v>0.23125658820312267</v>
      </c>
      <c r="H3549" s="62">
        <v>0.80237630089087608</v>
      </c>
      <c r="I3549" s="62">
        <v>3.2068733990187059E-4</v>
      </c>
      <c r="J3549" s="62">
        <v>0.58005970999317513</v>
      </c>
      <c r="K3549" s="62"/>
      <c r="L3549" s="65">
        <f t="shared" si="496"/>
        <v>9.6151739048459403E-2</v>
      </c>
      <c r="M3549" s="65">
        <f t="shared" si="497"/>
        <v>3.0939785194041079E-2</v>
      </c>
      <c r="N3549" s="65">
        <f t="shared" si="498"/>
        <v>0.29253980967467436</v>
      </c>
      <c r="O3549" s="65">
        <f t="shared" si="499"/>
        <v>0.1059576469005761</v>
      </c>
      <c r="P3549" s="65">
        <f t="shared" si="500"/>
        <v>6.7973835546867437E-2</v>
      </c>
      <c r="Q3549" s="65">
        <f t="shared" si="501"/>
        <v>0.23584450132748164</v>
      </c>
      <c r="R3549" s="65">
        <f t="shared" si="502"/>
        <v>9.4260443232457012E-5</v>
      </c>
      <c r="S3549" s="65">
        <f t="shared" si="503"/>
        <v>0.17049842186466754</v>
      </c>
      <c r="T3549" s="66">
        <f>(L3549*'Football Field'!$F$4)+(M3549*'Football Field'!$F$5)+(N3549*'Football Field'!$F$6)+(O3549*'Football Field'!$F$7)+(P3549*'Football Field'!$F$8)+(Q3549*'Football Field'!$F$9)+(R3549*'Football Field'!$F$10)+(S3549*'Football Field'!$F$11)</f>
        <v>122730118.81194125</v>
      </c>
    </row>
    <row r="3550" spans="2:20" x14ac:dyDescent="0.3">
      <c r="B3550" s="62">
        <f t="shared" ref="B3550:B3613" si="504">B3549+1</f>
        <v>3523</v>
      </c>
      <c r="C3550" s="62">
        <v>0.22491966493077686</v>
      </c>
      <c r="D3550" s="62">
        <v>0.70792608920423483</v>
      </c>
      <c r="E3550" s="62">
        <v>0.83355456733018374</v>
      </c>
      <c r="F3550" s="62">
        <v>0.8210841202616036</v>
      </c>
      <c r="G3550" s="62">
        <v>0.28306116836620354</v>
      </c>
      <c r="H3550" s="62">
        <v>0.92885172571081198</v>
      </c>
      <c r="I3550" s="62">
        <v>0.18692263919658381</v>
      </c>
      <c r="J3550" s="62">
        <v>0.65324245102791501</v>
      </c>
      <c r="K3550" s="62"/>
      <c r="L3550" s="65">
        <f t="shared" si="496"/>
        <v>4.8478637482914269E-2</v>
      </c>
      <c r="M3550" s="65">
        <f t="shared" si="497"/>
        <v>0.15258466730239759</v>
      </c>
      <c r="N3550" s="65">
        <f t="shared" si="498"/>
        <v>0.17966232389802031</v>
      </c>
      <c r="O3550" s="65">
        <f t="shared" si="499"/>
        <v>0.17697447407006672</v>
      </c>
      <c r="P3550" s="65">
        <f t="shared" si="500"/>
        <v>6.1010315709560864E-2</v>
      </c>
      <c r="Q3550" s="65">
        <f t="shared" si="501"/>
        <v>0.20020244161386427</v>
      </c>
      <c r="R3550" s="65">
        <f t="shared" si="502"/>
        <v>4.0288850980414223E-2</v>
      </c>
      <c r="S3550" s="65">
        <f t="shared" si="503"/>
        <v>0.1407982889427617</v>
      </c>
      <c r="T3550" s="66">
        <f>(L3550*'Football Field'!$F$4)+(M3550*'Football Field'!$F$5)+(N3550*'Football Field'!$F$6)+(O3550*'Football Field'!$F$7)+(P3550*'Football Field'!$F$8)+(Q3550*'Football Field'!$F$9)+(R3550*'Football Field'!$F$10)+(S3550*'Football Field'!$F$11)</f>
        <v>124899737.43954921</v>
      </c>
    </row>
    <row r="3551" spans="2:20" x14ac:dyDescent="0.3">
      <c r="B3551" s="62">
        <f t="shared" si="504"/>
        <v>3524</v>
      </c>
      <c r="C3551" s="62">
        <v>0.82386648618678038</v>
      </c>
      <c r="D3551" s="62">
        <v>0.90678160006405417</v>
      </c>
      <c r="E3551" s="62">
        <v>0.12309382705443783</v>
      </c>
      <c r="F3551" s="62">
        <v>0.48575165708005608</v>
      </c>
      <c r="G3551" s="62">
        <v>0.50047947337652088</v>
      </c>
      <c r="H3551" s="62">
        <v>0.62585428631956064</v>
      </c>
      <c r="I3551" s="62">
        <v>0.91813861866287139</v>
      </c>
      <c r="J3551" s="62">
        <v>0.39679623197166369</v>
      </c>
      <c r="K3551" s="62"/>
      <c r="L3551" s="65">
        <f t="shared" si="496"/>
        <v>0.1723295271850151</v>
      </c>
      <c r="M3551" s="65">
        <f t="shared" si="497"/>
        <v>0.18967301986317561</v>
      </c>
      <c r="N3551" s="65">
        <f t="shared" si="498"/>
        <v>2.574774113444896E-2</v>
      </c>
      <c r="O3551" s="65">
        <f t="shared" si="499"/>
        <v>0.10160548438059142</v>
      </c>
      <c r="P3551" s="65">
        <f t="shared" si="500"/>
        <v>0.10468612628239361</v>
      </c>
      <c r="Q3551" s="65">
        <f t="shared" si="501"/>
        <v>0.13091098504001208</v>
      </c>
      <c r="R3551" s="65">
        <f t="shared" si="502"/>
        <v>0.19204858638782471</v>
      </c>
      <c r="S3551" s="65">
        <f t="shared" si="503"/>
        <v>8.2998529726538567E-2</v>
      </c>
      <c r="T3551" s="66">
        <f>(L3551*'Football Field'!$F$4)+(M3551*'Football Field'!$F$5)+(N3551*'Football Field'!$F$6)+(O3551*'Football Field'!$F$7)+(P3551*'Football Field'!$F$8)+(Q3551*'Football Field'!$F$9)+(R3551*'Football Field'!$F$10)+(S3551*'Football Field'!$F$11)</f>
        <v>143820684.3246727</v>
      </c>
    </row>
    <row r="3552" spans="2:20" x14ac:dyDescent="0.3">
      <c r="B3552" s="62">
        <f t="shared" si="504"/>
        <v>3525</v>
      </c>
      <c r="C3552" s="62">
        <v>0.22020119467745469</v>
      </c>
      <c r="D3552" s="62">
        <v>0.25606754333854909</v>
      </c>
      <c r="E3552" s="62">
        <v>0.54054736097021694</v>
      </c>
      <c r="F3552" s="62">
        <v>0.22359352779658559</v>
      </c>
      <c r="G3552" s="62">
        <v>0.99616736448556265</v>
      </c>
      <c r="H3552" s="62">
        <v>5.9486568123293115E-2</v>
      </c>
      <c r="I3552" s="62">
        <v>0.26105173911251289</v>
      </c>
      <c r="J3552" s="62">
        <v>0.79070369779959415</v>
      </c>
      <c r="K3552" s="62"/>
      <c r="L3552" s="65">
        <f t="shared" si="496"/>
        <v>6.5774522135328264E-2</v>
      </c>
      <c r="M3552" s="65">
        <f t="shared" si="497"/>
        <v>7.6487869750803711E-2</v>
      </c>
      <c r="N3552" s="65">
        <f t="shared" si="498"/>
        <v>0.16146254070695573</v>
      </c>
      <c r="O3552" s="65">
        <f t="shared" si="499"/>
        <v>6.6787818589788994E-2</v>
      </c>
      <c r="P3552" s="65">
        <f t="shared" si="500"/>
        <v>0.29755711571784571</v>
      </c>
      <c r="Q3552" s="65">
        <f t="shared" si="501"/>
        <v>1.7768752787701646E-2</v>
      </c>
      <c r="R3552" s="65">
        <f t="shared" si="502"/>
        <v>7.7976658654704045E-2</v>
      </c>
      <c r="S3552" s="65">
        <f t="shared" si="503"/>
        <v>0.23618472165687196</v>
      </c>
      <c r="T3552" s="66">
        <f>(L3552*'Football Field'!$F$4)+(M3552*'Football Field'!$F$5)+(N3552*'Football Field'!$F$6)+(O3552*'Football Field'!$F$7)+(P3552*'Football Field'!$F$8)+(Q3552*'Football Field'!$F$9)+(R3552*'Football Field'!$F$10)+(S3552*'Football Field'!$F$11)</f>
        <v>149166434.44274381</v>
      </c>
    </row>
    <row r="3553" spans="2:20" x14ac:dyDescent="0.3">
      <c r="B3553" s="62">
        <f t="shared" si="504"/>
        <v>3526</v>
      </c>
      <c r="C3553" s="62">
        <v>0.39390848593889904</v>
      </c>
      <c r="D3553" s="62">
        <v>0.71578046704810394</v>
      </c>
      <c r="E3553" s="62">
        <v>0.64980524152014252</v>
      </c>
      <c r="F3553" s="62">
        <v>0.86131321965521424</v>
      </c>
      <c r="G3553" s="62">
        <v>0.1590725537400719</v>
      </c>
      <c r="H3553" s="62">
        <v>0.81818893733504572</v>
      </c>
      <c r="I3553" s="62">
        <v>0.25961707053425498</v>
      </c>
      <c r="J3553" s="62">
        <v>0.46810188647331397</v>
      </c>
      <c r="K3553" s="62"/>
      <c r="L3553" s="65">
        <f t="shared" si="496"/>
        <v>9.1060518565157747E-2</v>
      </c>
      <c r="M3553" s="65">
        <f t="shared" si="497"/>
        <v>0.16546823141637373</v>
      </c>
      <c r="N3553" s="65">
        <f t="shared" si="498"/>
        <v>0.15021662231557034</v>
      </c>
      <c r="O3553" s="65">
        <f t="shared" si="499"/>
        <v>0.19911129419282253</v>
      </c>
      <c r="P3553" s="65">
        <f t="shared" si="500"/>
        <v>3.6773082454744935E-2</v>
      </c>
      <c r="Q3553" s="65">
        <f t="shared" si="501"/>
        <v>0.18914217788535123</v>
      </c>
      <c r="R3553" s="65">
        <f t="shared" si="502"/>
        <v>6.0016135511443226E-2</v>
      </c>
      <c r="S3553" s="65">
        <f t="shared" si="503"/>
        <v>0.1082119376585363</v>
      </c>
      <c r="T3553" s="66">
        <f>(L3553*'Football Field'!$F$4)+(M3553*'Football Field'!$F$5)+(N3553*'Football Field'!$F$6)+(O3553*'Football Field'!$F$7)+(P3553*'Football Field'!$F$8)+(Q3553*'Football Field'!$F$9)+(R3553*'Football Field'!$F$10)+(S3553*'Football Field'!$F$11)</f>
        <v>124539295.39037086</v>
      </c>
    </row>
    <row r="3554" spans="2:20" x14ac:dyDescent="0.3">
      <c r="B3554" s="62">
        <f t="shared" si="504"/>
        <v>3527</v>
      </c>
      <c r="C3554" s="62">
        <v>4.1169271204826496E-2</v>
      </c>
      <c r="D3554" s="62">
        <v>0.78489128808467068</v>
      </c>
      <c r="E3554" s="62">
        <v>0.53406046832554355</v>
      </c>
      <c r="F3554" s="62">
        <v>0.45659562472317772</v>
      </c>
      <c r="G3554" s="62">
        <v>0.67573945561923587</v>
      </c>
      <c r="H3554" s="62">
        <v>0.2365111477715991</v>
      </c>
      <c r="I3554" s="62">
        <v>0.58317387350916083</v>
      </c>
      <c r="J3554" s="62">
        <v>0.48625169391837864</v>
      </c>
      <c r="K3554" s="62"/>
      <c r="L3554" s="65">
        <f t="shared" si="496"/>
        <v>1.0838602830608089E-2</v>
      </c>
      <c r="M3554" s="65">
        <f t="shared" si="497"/>
        <v>0.20663773459649692</v>
      </c>
      <c r="N3554" s="65">
        <f t="shared" si="498"/>
        <v>0.14060169476671486</v>
      </c>
      <c r="O3554" s="65">
        <f t="shared" si="499"/>
        <v>0.12020758409703694</v>
      </c>
      <c r="P3554" s="65">
        <f t="shared" si="500"/>
        <v>0.17790141438232646</v>
      </c>
      <c r="Q3554" s="65">
        <f t="shared" si="501"/>
        <v>6.2266110637564424E-2</v>
      </c>
      <c r="R3554" s="65">
        <f t="shared" si="502"/>
        <v>0.15353174372958184</v>
      </c>
      <c r="S3554" s="65">
        <f t="shared" si="503"/>
        <v>0.1280151149596705</v>
      </c>
      <c r="T3554" s="66">
        <f>(L3554*'Football Field'!$F$4)+(M3554*'Football Field'!$F$5)+(N3554*'Football Field'!$F$6)+(O3554*'Football Field'!$F$7)+(P3554*'Football Field'!$F$8)+(Q3554*'Football Field'!$F$9)+(R3554*'Football Field'!$F$10)+(S3554*'Football Field'!$F$11)</f>
        <v>148686892.11564749</v>
      </c>
    </row>
    <row r="3555" spans="2:20" x14ac:dyDescent="0.3">
      <c r="B3555" s="62">
        <f t="shared" si="504"/>
        <v>3528</v>
      </c>
      <c r="C3555" s="62">
        <v>0.51854513465931773</v>
      </c>
      <c r="D3555" s="62">
        <v>0.56011919178299829</v>
      </c>
      <c r="E3555" s="62">
        <v>0.41631926607817438</v>
      </c>
      <c r="F3555" s="62">
        <v>4.2353086253764882E-2</v>
      </c>
      <c r="G3555" s="62">
        <v>0.16911135432670599</v>
      </c>
      <c r="H3555" s="62">
        <v>0.61427990377126374</v>
      </c>
      <c r="I3555" s="62">
        <v>0.64467531288584157</v>
      </c>
      <c r="J3555" s="62">
        <v>0.99352327370026949</v>
      </c>
      <c r="K3555" s="62"/>
      <c r="L3555" s="65">
        <f t="shared" si="496"/>
        <v>0.13098124746360298</v>
      </c>
      <c r="M3555" s="65">
        <f t="shared" si="497"/>
        <v>0.14148259344144229</v>
      </c>
      <c r="N3555" s="65">
        <f t="shared" si="498"/>
        <v>0.10515963446436914</v>
      </c>
      <c r="O3555" s="65">
        <f t="shared" si="499"/>
        <v>1.0698123848170633E-2</v>
      </c>
      <c r="P3555" s="65">
        <f t="shared" si="500"/>
        <v>4.2716467033335613E-2</v>
      </c>
      <c r="Q3555" s="65">
        <f t="shared" si="501"/>
        <v>0.15516324946456875</v>
      </c>
      <c r="R3555" s="65">
        <f t="shared" si="502"/>
        <v>0.16284093909443989</v>
      </c>
      <c r="S3555" s="65">
        <f t="shared" si="503"/>
        <v>0.25095774519007069</v>
      </c>
      <c r="T3555" s="66">
        <f>(L3555*'Football Field'!$F$4)+(M3555*'Football Field'!$F$5)+(N3555*'Football Field'!$F$6)+(O3555*'Football Field'!$F$7)+(P3555*'Football Field'!$F$8)+(Q3555*'Football Field'!$F$9)+(R3555*'Football Field'!$F$10)+(S3555*'Football Field'!$F$11)</f>
        <v>137771698.41568461</v>
      </c>
    </row>
    <row r="3556" spans="2:20" x14ac:dyDescent="0.3">
      <c r="B3556" s="62">
        <f t="shared" si="504"/>
        <v>3529</v>
      </c>
      <c r="C3556" s="62">
        <v>0.38228506043727783</v>
      </c>
      <c r="D3556" s="62">
        <v>0.98216564133521622</v>
      </c>
      <c r="E3556" s="62">
        <v>0.73912597334049168</v>
      </c>
      <c r="F3556" s="62">
        <v>0.61899732272044261</v>
      </c>
      <c r="G3556" s="62">
        <v>0.99880728605885116</v>
      </c>
      <c r="H3556" s="62">
        <v>9.0639657423845388E-2</v>
      </c>
      <c r="I3556" s="62">
        <v>0.18825894587551939</v>
      </c>
      <c r="J3556" s="62">
        <v>0.90276776722349694</v>
      </c>
      <c r="K3556" s="62"/>
      <c r="L3556" s="65">
        <f t="shared" si="496"/>
        <v>7.7968864955459752E-2</v>
      </c>
      <c r="M3556" s="65">
        <f t="shared" si="497"/>
        <v>0.20031737616312717</v>
      </c>
      <c r="N3556" s="65">
        <f t="shared" si="498"/>
        <v>0.1507482744278279</v>
      </c>
      <c r="O3556" s="65">
        <f t="shared" si="499"/>
        <v>0.12624746205822457</v>
      </c>
      <c r="P3556" s="65">
        <f t="shared" si="500"/>
        <v>0.20371151913227603</v>
      </c>
      <c r="Q3556" s="65">
        <f t="shared" si="501"/>
        <v>1.8486391284046638E-2</v>
      </c>
      <c r="R3556" s="65">
        <f t="shared" si="502"/>
        <v>3.8396311670761393E-2</v>
      </c>
      <c r="S3556" s="65">
        <f t="shared" si="503"/>
        <v>0.18412380030827649</v>
      </c>
      <c r="T3556" s="66">
        <f>(L3556*'Football Field'!$F$4)+(M3556*'Football Field'!$F$5)+(N3556*'Football Field'!$F$6)+(O3556*'Football Field'!$F$7)+(P3556*'Football Field'!$F$8)+(Q3556*'Football Field'!$F$9)+(R3556*'Football Field'!$F$10)+(S3556*'Football Field'!$F$11)</f>
        <v>135262954.00606489</v>
      </c>
    </row>
    <row r="3557" spans="2:20" x14ac:dyDescent="0.3">
      <c r="B3557" s="62">
        <f t="shared" si="504"/>
        <v>3530</v>
      </c>
      <c r="C3557" s="62">
        <v>0.81945580919976058</v>
      </c>
      <c r="D3557" s="62">
        <v>0.55271732215247349</v>
      </c>
      <c r="E3557" s="62">
        <v>0.95567483880938053</v>
      </c>
      <c r="F3557" s="62">
        <v>0.36584841274605373</v>
      </c>
      <c r="G3557" s="62">
        <v>0.84177680467724636</v>
      </c>
      <c r="H3557" s="62">
        <v>0.37786007390951437</v>
      </c>
      <c r="I3557" s="62">
        <v>0.9404509572833456</v>
      </c>
      <c r="J3557" s="62">
        <v>0.73059380631307436</v>
      </c>
      <c r="K3557" s="62"/>
      <c r="L3557" s="65">
        <f t="shared" si="496"/>
        <v>0.14674074812233531</v>
      </c>
      <c r="M3557" s="65">
        <f t="shared" si="497"/>
        <v>9.8975628023226736E-2</v>
      </c>
      <c r="N3557" s="65">
        <f t="shared" si="498"/>
        <v>0.17113362213580324</v>
      </c>
      <c r="O3557" s="65">
        <f t="shared" si="499"/>
        <v>6.551283081164655E-2</v>
      </c>
      <c r="P3557" s="65">
        <f t="shared" si="500"/>
        <v>0.15073779047462532</v>
      </c>
      <c r="Q3557" s="65">
        <f t="shared" si="501"/>
        <v>6.7663770649439001E-2</v>
      </c>
      <c r="R3557" s="65">
        <f t="shared" si="502"/>
        <v>0.16840746687596347</v>
      </c>
      <c r="S3557" s="65">
        <f t="shared" si="503"/>
        <v>0.13082814290696029</v>
      </c>
      <c r="T3557" s="66">
        <f>(L3557*'Football Field'!$F$4)+(M3557*'Football Field'!$F$5)+(N3557*'Football Field'!$F$6)+(O3557*'Football Field'!$F$7)+(P3557*'Football Field'!$F$8)+(Q3557*'Football Field'!$F$9)+(R3557*'Football Field'!$F$10)+(S3557*'Football Field'!$F$11)</f>
        <v>148647339.28495911</v>
      </c>
    </row>
    <row r="3558" spans="2:20" x14ac:dyDescent="0.3">
      <c r="B3558" s="62">
        <f t="shared" si="504"/>
        <v>3531</v>
      </c>
      <c r="C3558" s="62">
        <v>0.66346817738255082</v>
      </c>
      <c r="D3558" s="62">
        <v>0.28893350982264909</v>
      </c>
      <c r="E3558" s="62">
        <v>0.8899052793604959</v>
      </c>
      <c r="F3558" s="62">
        <v>0.92853648937029887</v>
      </c>
      <c r="G3558" s="62">
        <v>0.37999167761366426</v>
      </c>
      <c r="H3558" s="62">
        <v>0.29263947800252399</v>
      </c>
      <c r="I3558" s="62">
        <v>0.895641310055731</v>
      </c>
      <c r="J3558" s="62">
        <v>0.778162592553862</v>
      </c>
      <c r="K3558" s="62"/>
      <c r="L3558" s="65">
        <f t="shared" si="496"/>
        <v>0.12965254393452311</v>
      </c>
      <c r="M3558" s="65">
        <f t="shared" si="497"/>
        <v>5.6462338139900363E-2</v>
      </c>
      <c r="N3558" s="65">
        <f t="shared" si="498"/>
        <v>0.17390206081176426</v>
      </c>
      <c r="O3558" s="65">
        <f t="shared" si="499"/>
        <v>0.18145123170463112</v>
      </c>
      <c r="P3558" s="65">
        <f t="shared" si="500"/>
        <v>7.4256594899429262E-2</v>
      </c>
      <c r="Q3558" s="65">
        <f t="shared" si="501"/>
        <v>5.7186544995090835E-2</v>
      </c>
      <c r="R3558" s="65">
        <f t="shared" si="502"/>
        <v>0.17502297511794498</v>
      </c>
      <c r="S3558" s="65">
        <f t="shared" si="503"/>
        <v>0.15206571039671604</v>
      </c>
      <c r="T3558" s="66">
        <f>(L3558*'Football Field'!$F$4)+(M3558*'Football Field'!$F$5)+(N3558*'Football Field'!$F$6)+(O3558*'Football Field'!$F$7)+(P3558*'Football Field'!$F$8)+(Q3558*'Football Field'!$F$9)+(R3558*'Football Field'!$F$10)+(S3558*'Football Field'!$F$11)</f>
        <v>144574116.87847221</v>
      </c>
    </row>
    <row r="3559" spans="2:20" x14ac:dyDescent="0.3">
      <c r="B3559" s="62">
        <f t="shared" si="504"/>
        <v>3532</v>
      </c>
      <c r="C3559" s="62">
        <v>0.27164885675717398</v>
      </c>
      <c r="D3559" s="62">
        <v>5.7354828990923257E-2</v>
      </c>
      <c r="E3559" s="62">
        <v>3.0227543585395589E-2</v>
      </c>
      <c r="F3559" s="62">
        <v>2.8433582799543444E-2</v>
      </c>
      <c r="G3559" s="62">
        <v>0.19313807120967663</v>
      </c>
      <c r="H3559" s="62">
        <v>0.88572838741129234</v>
      </c>
      <c r="I3559" s="62">
        <v>0.40834519485434639</v>
      </c>
      <c r="J3559" s="62">
        <v>0.60489033667155889</v>
      </c>
      <c r="K3559" s="62"/>
      <c r="L3559" s="65">
        <f t="shared" ref="L3559:L3622" si="505">C3559/SUM($C3559:$J3559)</f>
        <v>0.10954613010683852</v>
      </c>
      <c r="M3559" s="65">
        <f t="shared" ref="M3559:M3622" si="506">D3559/SUM($C3559:$J3559)</f>
        <v>2.3129122036068442E-2</v>
      </c>
      <c r="N3559" s="65">
        <f t="shared" ref="N3559:N3622" si="507">E3559/SUM($C3559:$J3559)</f>
        <v>1.2189671850435383E-2</v>
      </c>
      <c r="O3559" s="65">
        <f t="shared" ref="O3559:O3622" si="508">F3559/SUM($C3559:$J3559)</f>
        <v>1.1466232539850706E-2</v>
      </c>
      <c r="P3559" s="65">
        <f t="shared" ref="P3559:P3622" si="509">G3559/SUM($C3559:$J3559)</f>
        <v>7.788557820521852E-2</v>
      </c>
      <c r="Q3559" s="65">
        <f t="shared" ref="Q3559:Q3622" si="510">H3559/SUM($C3559:$J3559)</f>
        <v>0.35718212962482965</v>
      </c>
      <c r="R3559" s="65">
        <f t="shared" ref="R3559:R3622" si="511">I3559/SUM($C3559:$J3559)</f>
        <v>0.16467080472200518</v>
      </c>
      <c r="S3559" s="65">
        <f t="shared" ref="S3559:S3622" si="512">J3559/SUM($C3559:$J3559)</f>
        <v>0.24393033091475358</v>
      </c>
      <c r="T3559" s="66">
        <f>(L3559*'Football Field'!$F$4)+(M3559*'Football Field'!$F$5)+(N3559*'Football Field'!$F$6)+(O3559*'Football Field'!$F$7)+(P3559*'Football Field'!$F$8)+(Q3559*'Football Field'!$F$9)+(R3559*'Football Field'!$F$10)+(S3559*'Football Field'!$F$11)</f>
        <v>138905955.56685811</v>
      </c>
    </row>
    <row r="3560" spans="2:20" x14ac:dyDescent="0.3">
      <c r="B3560" s="62">
        <f t="shared" si="504"/>
        <v>3533</v>
      </c>
      <c r="C3560" s="62">
        <v>0.7985755489870151</v>
      </c>
      <c r="D3560" s="62">
        <v>0.51325491630687115</v>
      </c>
      <c r="E3560" s="62">
        <v>0.16280473707331311</v>
      </c>
      <c r="F3560" s="62">
        <v>0.95622027990914127</v>
      </c>
      <c r="G3560" s="62">
        <v>0.8738909523159849</v>
      </c>
      <c r="H3560" s="62">
        <v>0.30540160112630144</v>
      </c>
      <c r="I3560" s="62">
        <v>0.19681479657894174</v>
      </c>
      <c r="J3560" s="62">
        <v>0.30249561958986404</v>
      </c>
      <c r="K3560" s="62"/>
      <c r="L3560" s="65">
        <f t="shared" si="505"/>
        <v>0.19432622530110688</v>
      </c>
      <c r="M3560" s="65">
        <f t="shared" si="506"/>
        <v>0.12489599841826808</v>
      </c>
      <c r="N3560" s="65">
        <f t="shared" si="507"/>
        <v>3.9617078254809597E-2</v>
      </c>
      <c r="O3560" s="65">
        <f t="shared" si="508"/>
        <v>0.2326876621589784</v>
      </c>
      <c r="P3560" s="65">
        <f t="shared" si="509"/>
        <v>0.21265355582670892</v>
      </c>
      <c r="Q3560" s="65">
        <f t="shared" si="510"/>
        <v>7.431675114905556E-2</v>
      </c>
      <c r="R3560" s="65">
        <f t="shared" si="511"/>
        <v>4.7893122386611968E-2</v>
      </c>
      <c r="S3560" s="65">
        <f t="shared" si="512"/>
        <v>7.3609606504460676E-2</v>
      </c>
      <c r="T3560" s="66">
        <f>(L3560*'Football Field'!$F$4)+(M3560*'Football Field'!$F$5)+(N3560*'Football Field'!$F$6)+(O3560*'Football Field'!$F$7)+(P3560*'Football Field'!$F$8)+(Q3560*'Football Field'!$F$9)+(R3560*'Football Field'!$F$10)+(S3560*'Football Field'!$F$11)</f>
        <v>133987145.06324764</v>
      </c>
    </row>
    <row r="3561" spans="2:20" x14ac:dyDescent="0.3">
      <c r="B3561" s="62">
        <f t="shared" si="504"/>
        <v>3534</v>
      </c>
      <c r="C3561" s="62">
        <v>0.67696966346361109</v>
      </c>
      <c r="D3561" s="62">
        <v>0.17406802620293693</v>
      </c>
      <c r="E3561" s="62">
        <v>0.10680281740589315</v>
      </c>
      <c r="F3561" s="62">
        <v>0.7112869480755365</v>
      </c>
      <c r="G3561" s="62">
        <v>0.41513047231506339</v>
      </c>
      <c r="H3561" s="62">
        <v>3.7450359597440253E-2</v>
      </c>
      <c r="I3561" s="62">
        <v>0.44158551678948532</v>
      </c>
      <c r="J3561" s="62">
        <v>0.26642976228946647</v>
      </c>
      <c r="K3561" s="62"/>
      <c r="L3561" s="65">
        <f t="shared" si="505"/>
        <v>0.239235263671778</v>
      </c>
      <c r="M3561" s="65">
        <f t="shared" si="506"/>
        <v>6.151414515744251E-2</v>
      </c>
      <c r="N3561" s="65">
        <f t="shared" si="507"/>
        <v>3.774319819925142E-2</v>
      </c>
      <c r="O3561" s="65">
        <f t="shared" si="508"/>
        <v>0.25136269725665789</v>
      </c>
      <c r="P3561" s="65">
        <f t="shared" si="509"/>
        <v>0.14670354280627571</v>
      </c>
      <c r="Q3561" s="65">
        <f t="shared" si="510"/>
        <v>1.3234635370596801E-2</v>
      </c>
      <c r="R3561" s="65">
        <f t="shared" si="511"/>
        <v>0.15605252826583926</v>
      </c>
      <c r="S3561" s="65">
        <f t="shared" si="512"/>
        <v>9.4153989272158581E-2</v>
      </c>
      <c r="T3561" s="66">
        <f>(L3561*'Football Field'!$F$4)+(M3561*'Football Field'!$F$5)+(N3561*'Football Field'!$F$6)+(O3561*'Football Field'!$F$7)+(P3561*'Football Field'!$F$8)+(Q3561*'Football Field'!$F$9)+(R3561*'Football Field'!$F$10)+(S3561*'Football Field'!$F$11)</f>
        <v>143823049.05381709</v>
      </c>
    </row>
    <row r="3562" spans="2:20" x14ac:dyDescent="0.3">
      <c r="B3562" s="62">
        <f t="shared" si="504"/>
        <v>3535</v>
      </c>
      <c r="C3562" s="62">
        <v>0.25319547521096808</v>
      </c>
      <c r="D3562" s="62">
        <v>8.7964209591795961E-2</v>
      </c>
      <c r="E3562" s="62">
        <v>0.99076484441793811</v>
      </c>
      <c r="F3562" s="62">
        <v>0.11841430903013517</v>
      </c>
      <c r="G3562" s="62">
        <v>0.5442609957427057</v>
      </c>
      <c r="H3562" s="62">
        <v>0.21189509660839578</v>
      </c>
      <c r="I3562" s="62">
        <v>3.1953123460314981E-2</v>
      </c>
      <c r="J3562" s="62">
        <v>0.64220255729784903</v>
      </c>
      <c r="K3562" s="62"/>
      <c r="L3562" s="65">
        <f t="shared" si="505"/>
        <v>8.7895239433921329E-2</v>
      </c>
      <c r="M3562" s="65">
        <f t="shared" si="506"/>
        <v>3.0536229990857363E-2</v>
      </c>
      <c r="N3562" s="65">
        <f t="shared" si="507"/>
        <v>0.34393787310087814</v>
      </c>
      <c r="O3562" s="65">
        <f t="shared" si="508"/>
        <v>4.1106793223432851E-2</v>
      </c>
      <c r="P3562" s="65">
        <f t="shared" si="509"/>
        <v>0.18893683031061242</v>
      </c>
      <c r="Q3562" s="65">
        <f t="shared" si="510"/>
        <v>7.3558069060082665E-2</v>
      </c>
      <c r="R3562" s="65">
        <f t="shared" si="511"/>
        <v>1.1092328703212041E-2</v>
      </c>
      <c r="S3562" s="65">
        <f t="shared" si="512"/>
        <v>0.22293663617700318</v>
      </c>
      <c r="T3562" s="66">
        <f>(L3562*'Football Field'!$F$4)+(M3562*'Football Field'!$F$5)+(N3562*'Football Field'!$F$6)+(O3562*'Football Field'!$F$7)+(P3562*'Football Field'!$F$8)+(Q3562*'Football Field'!$F$9)+(R3562*'Football Field'!$F$10)+(S3562*'Football Field'!$F$11)</f>
        <v>135507448.25664836</v>
      </c>
    </row>
    <row r="3563" spans="2:20" x14ac:dyDescent="0.3">
      <c r="B3563" s="62">
        <f t="shared" si="504"/>
        <v>3536</v>
      </c>
      <c r="C3563" s="62">
        <v>0.78033581632678284</v>
      </c>
      <c r="D3563" s="62">
        <v>0.69107109133305211</v>
      </c>
      <c r="E3563" s="62">
        <v>0.17552096201009737</v>
      </c>
      <c r="F3563" s="62">
        <v>0.46654312091622063</v>
      </c>
      <c r="G3563" s="62">
        <v>0.69050817164173672</v>
      </c>
      <c r="H3563" s="62">
        <v>0.2923875827456851</v>
      </c>
      <c r="I3563" s="62">
        <v>0.38065540923695729</v>
      </c>
      <c r="J3563" s="62">
        <v>3.93273825096222E-2</v>
      </c>
      <c r="K3563" s="62"/>
      <c r="L3563" s="65">
        <f t="shared" si="505"/>
        <v>0.22191645289467854</v>
      </c>
      <c r="M3563" s="65">
        <f t="shared" si="506"/>
        <v>0.19653082951976467</v>
      </c>
      <c r="N3563" s="65">
        <f t="shared" si="507"/>
        <v>4.9915675383572097E-2</v>
      </c>
      <c r="O3563" s="65">
        <f t="shared" si="508"/>
        <v>0.13267825511777331</v>
      </c>
      <c r="P3563" s="65">
        <f t="shared" si="509"/>
        <v>0.19637074313317623</v>
      </c>
      <c r="Q3563" s="65">
        <f t="shared" si="510"/>
        <v>8.3150886933273188E-2</v>
      </c>
      <c r="R3563" s="65">
        <f t="shared" si="511"/>
        <v>0.10825300649491473</v>
      </c>
      <c r="S3563" s="65">
        <f t="shared" si="512"/>
        <v>1.1184150522847193E-2</v>
      </c>
      <c r="T3563" s="66">
        <f>(L3563*'Football Field'!$F$4)+(M3563*'Football Field'!$F$5)+(N3563*'Football Field'!$F$6)+(O3563*'Football Field'!$F$7)+(P3563*'Football Field'!$F$8)+(Q3563*'Football Field'!$F$9)+(R3563*'Football Field'!$F$10)+(S3563*'Football Field'!$F$11)</f>
        <v>139743840.90521306</v>
      </c>
    </row>
    <row r="3564" spans="2:20" x14ac:dyDescent="0.3">
      <c r="B3564" s="62">
        <f t="shared" si="504"/>
        <v>3537</v>
      </c>
      <c r="C3564" s="62">
        <v>0.22158320550249533</v>
      </c>
      <c r="D3564" s="62">
        <v>0.19257896776541683</v>
      </c>
      <c r="E3564" s="62">
        <v>0.15318630808395062</v>
      </c>
      <c r="F3564" s="62">
        <v>0.97290355414373353</v>
      </c>
      <c r="G3564" s="62">
        <v>0.71466839289304274</v>
      </c>
      <c r="H3564" s="62">
        <v>0.62913368657196345</v>
      </c>
      <c r="I3564" s="62">
        <v>0.51894954155928463</v>
      </c>
      <c r="J3564" s="62">
        <v>0.68160837613717862</v>
      </c>
      <c r="K3564" s="62"/>
      <c r="L3564" s="65">
        <f t="shared" si="505"/>
        <v>5.4248286919517795E-2</v>
      </c>
      <c r="M3564" s="65">
        <f t="shared" si="506"/>
        <v>4.7147431928839266E-2</v>
      </c>
      <c r="N3564" s="65">
        <f t="shared" si="507"/>
        <v>3.7503270043569341E-2</v>
      </c>
      <c r="O3564" s="65">
        <f t="shared" si="508"/>
        <v>0.23818750627115337</v>
      </c>
      <c r="P3564" s="65">
        <f t="shared" si="509"/>
        <v>0.17496604014755016</v>
      </c>
      <c r="Q3564" s="65">
        <f t="shared" si="510"/>
        <v>0.15402532273370109</v>
      </c>
      <c r="R3564" s="65">
        <f t="shared" si="511"/>
        <v>0.12704989786305473</v>
      </c>
      <c r="S3564" s="65">
        <f t="shared" si="512"/>
        <v>0.16687224409261411</v>
      </c>
      <c r="T3564" s="66">
        <f>(L3564*'Football Field'!$F$4)+(M3564*'Football Field'!$F$5)+(N3564*'Football Field'!$F$6)+(O3564*'Football Field'!$F$7)+(P3564*'Football Field'!$F$8)+(Q3564*'Football Field'!$F$9)+(R3564*'Football Field'!$F$10)+(S3564*'Football Field'!$F$11)</f>
        <v>143511634.46166873</v>
      </c>
    </row>
    <row r="3565" spans="2:20" x14ac:dyDescent="0.3">
      <c r="B3565" s="62">
        <f t="shared" si="504"/>
        <v>3538</v>
      </c>
      <c r="C3565" s="62">
        <v>0.96795282492280377</v>
      </c>
      <c r="D3565" s="62">
        <v>0.47875045404634564</v>
      </c>
      <c r="E3565" s="62">
        <v>0.13904942512851093</v>
      </c>
      <c r="F3565" s="62">
        <v>0.91385259488448256</v>
      </c>
      <c r="G3565" s="62">
        <v>0.37414591975915679</v>
      </c>
      <c r="H3565" s="62">
        <v>0.21960034425371722</v>
      </c>
      <c r="I3565" s="62">
        <v>0.46964960336883654</v>
      </c>
      <c r="J3565" s="62">
        <v>0.13658760351287302</v>
      </c>
      <c r="K3565" s="62"/>
      <c r="L3565" s="65">
        <f t="shared" si="505"/>
        <v>0.26163795089989333</v>
      </c>
      <c r="M3565" s="65">
        <f t="shared" si="506"/>
        <v>0.12940639725811959</v>
      </c>
      <c r="N3565" s="65">
        <f t="shared" si="507"/>
        <v>3.7585103041910296E-2</v>
      </c>
      <c r="O3565" s="65">
        <f t="shared" si="508"/>
        <v>0.24701464182326752</v>
      </c>
      <c r="P3565" s="65">
        <f t="shared" si="509"/>
        <v>0.10113175896888227</v>
      </c>
      <c r="Q3565" s="65">
        <f t="shared" si="510"/>
        <v>5.9358041640134633E-2</v>
      </c>
      <c r="R3565" s="65">
        <f t="shared" si="511"/>
        <v>0.12694643447749618</v>
      </c>
      <c r="S3565" s="65">
        <f t="shared" si="512"/>
        <v>3.691967189029613E-2</v>
      </c>
      <c r="T3565" s="66">
        <f>(L3565*'Football Field'!$F$4)+(M3565*'Football Field'!$F$5)+(N3565*'Football Field'!$F$6)+(O3565*'Football Field'!$F$7)+(P3565*'Football Field'!$F$8)+(Q3565*'Football Field'!$F$9)+(R3565*'Football Field'!$F$10)+(S3565*'Football Field'!$F$11)</f>
        <v>135243142.7974841</v>
      </c>
    </row>
    <row r="3566" spans="2:20" x14ac:dyDescent="0.3">
      <c r="B3566" s="62">
        <f t="shared" si="504"/>
        <v>3539</v>
      </c>
      <c r="C3566" s="62">
        <v>0.43851643087631875</v>
      </c>
      <c r="D3566" s="62">
        <v>0.86306691906102972</v>
      </c>
      <c r="E3566" s="62">
        <v>0.1047139280924233</v>
      </c>
      <c r="F3566" s="62">
        <v>0.19788006029237304</v>
      </c>
      <c r="G3566" s="62">
        <v>0.33198516260459732</v>
      </c>
      <c r="H3566" s="62">
        <v>0.99914815847368232</v>
      </c>
      <c r="I3566" s="62">
        <v>0.57577467575069385</v>
      </c>
      <c r="J3566" s="62">
        <v>0.35458803759006474</v>
      </c>
      <c r="K3566" s="62"/>
      <c r="L3566" s="65">
        <f t="shared" si="505"/>
        <v>0.11343856259779209</v>
      </c>
      <c r="M3566" s="65">
        <f t="shared" si="506"/>
        <v>0.2232643153834338</v>
      </c>
      <c r="N3566" s="65">
        <f t="shared" si="507"/>
        <v>2.7088146875215619E-2</v>
      </c>
      <c r="O3566" s="65">
        <f t="shared" si="508"/>
        <v>5.1189027424749692E-2</v>
      </c>
      <c r="P3566" s="65">
        <f t="shared" si="509"/>
        <v>8.5880293184000631E-2</v>
      </c>
      <c r="Q3566" s="65">
        <f t="shared" si="510"/>
        <v>0.25846678240308174</v>
      </c>
      <c r="R3566" s="65">
        <f t="shared" si="511"/>
        <v>0.14894550579745619</v>
      </c>
      <c r="S3566" s="65">
        <f t="shared" si="512"/>
        <v>9.172736633427031E-2</v>
      </c>
      <c r="T3566" s="66">
        <f>(L3566*'Football Field'!$F$4)+(M3566*'Football Field'!$F$5)+(N3566*'Football Field'!$F$6)+(O3566*'Football Field'!$F$7)+(P3566*'Football Field'!$F$8)+(Q3566*'Football Field'!$F$9)+(R3566*'Football Field'!$F$10)+(S3566*'Football Field'!$F$11)</f>
        <v>136214752.72723195</v>
      </c>
    </row>
    <row r="3567" spans="2:20" x14ac:dyDescent="0.3">
      <c r="B3567" s="62">
        <f t="shared" si="504"/>
        <v>3540</v>
      </c>
      <c r="C3567" s="62">
        <v>0.51658188717264886</v>
      </c>
      <c r="D3567" s="62">
        <v>0.69975667303322797</v>
      </c>
      <c r="E3567" s="62">
        <v>0.39354322363012961</v>
      </c>
      <c r="F3567" s="62">
        <v>0.57557539298376792</v>
      </c>
      <c r="G3567" s="62">
        <v>0.60074400276057549</v>
      </c>
      <c r="H3567" s="62">
        <v>0.51551312184748177</v>
      </c>
      <c r="I3567" s="62">
        <v>8.7361670494473853E-2</v>
      </c>
      <c r="J3567" s="62">
        <v>0.35317481874263335</v>
      </c>
      <c r="K3567" s="62"/>
      <c r="L3567" s="65">
        <f t="shared" si="505"/>
        <v>0.1380404243513729</v>
      </c>
      <c r="M3567" s="65">
        <f t="shared" si="506"/>
        <v>0.18698818229360098</v>
      </c>
      <c r="N3567" s="65">
        <f t="shared" si="507"/>
        <v>0.105162172618635</v>
      </c>
      <c r="O3567" s="65">
        <f t="shared" si="508"/>
        <v>0.15380460187744319</v>
      </c>
      <c r="P3567" s="65">
        <f t="shared" si="509"/>
        <v>0.16053012915626449</v>
      </c>
      <c r="Q3567" s="65">
        <f t="shared" si="510"/>
        <v>0.13775483009675127</v>
      </c>
      <c r="R3567" s="65">
        <f t="shared" si="511"/>
        <v>2.334468622797754E-2</v>
      </c>
      <c r="S3567" s="65">
        <f t="shared" si="512"/>
        <v>9.4374973377954655E-2</v>
      </c>
      <c r="T3567" s="66">
        <f>(L3567*'Football Field'!$F$4)+(M3567*'Football Field'!$F$5)+(N3567*'Football Field'!$F$6)+(O3567*'Football Field'!$F$7)+(P3567*'Football Field'!$F$8)+(Q3567*'Football Field'!$F$9)+(R3567*'Football Field'!$F$10)+(S3567*'Football Field'!$F$11)</f>
        <v>127693396.79976858</v>
      </c>
    </row>
    <row r="3568" spans="2:20" x14ac:dyDescent="0.3">
      <c r="B3568" s="62">
        <f t="shared" si="504"/>
        <v>3541</v>
      </c>
      <c r="C3568" s="62">
        <v>0.98166014332088181</v>
      </c>
      <c r="D3568" s="62">
        <v>0.76453861965773851</v>
      </c>
      <c r="E3568" s="62">
        <v>0.1340648071980266</v>
      </c>
      <c r="F3568" s="62">
        <v>6.2173926214265762E-2</v>
      </c>
      <c r="G3568" s="62">
        <v>0.32639593994869021</v>
      </c>
      <c r="H3568" s="62">
        <v>0.57484407564246565</v>
      </c>
      <c r="I3568" s="62">
        <v>1.9036845259177815E-2</v>
      </c>
      <c r="J3568" s="62">
        <v>0.3273684025866116</v>
      </c>
      <c r="K3568" s="62"/>
      <c r="L3568" s="65">
        <f t="shared" si="505"/>
        <v>0.30772246904774775</v>
      </c>
      <c r="M3568" s="65">
        <f t="shared" si="506"/>
        <v>0.23966106123810849</v>
      </c>
      <c r="N3568" s="65">
        <f t="shared" si="507"/>
        <v>4.2025495039276328E-2</v>
      </c>
      <c r="O3568" s="65">
        <f t="shared" si="508"/>
        <v>1.9489753368536672E-2</v>
      </c>
      <c r="P3568" s="65">
        <f t="shared" si="509"/>
        <v>0.10231582204039842</v>
      </c>
      <c r="Q3568" s="65">
        <f t="shared" si="510"/>
        <v>0.18019722963973672</v>
      </c>
      <c r="R3568" s="65">
        <f t="shared" si="511"/>
        <v>5.9675082724828972E-3</v>
      </c>
      <c r="S3568" s="65">
        <f t="shared" si="512"/>
        <v>0.10262066135371262</v>
      </c>
      <c r="T3568" s="66">
        <f>(L3568*'Football Field'!$F$4)+(M3568*'Football Field'!$F$5)+(N3568*'Football Field'!$F$6)+(O3568*'Football Field'!$F$7)+(P3568*'Football Field'!$F$8)+(Q3568*'Football Field'!$F$9)+(R3568*'Football Field'!$F$10)+(S3568*'Football Field'!$F$11)</f>
        <v>116980997.28766266</v>
      </c>
    </row>
    <row r="3569" spans="2:20" x14ac:dyDescent="0.3">
      <c r="B3569" s="62">
        <f t="shared" si="504"/>
        <v>3542</v>
      </c>
      <c r="C3569" s="62">
        <v>0.79772381071377962</v>
      </c>
      <c r="D3569" s="62">
        <v>9.8291240995777351E-2</v>
      </c>
      <c r="E3569" s="62">
        <v>0.39123460862520221</v>
      </c>
      <c r="F3569" s="62">
        <v>0.43661323925578455</v>
      </c>
      <c r="G3569" s="62">
        <v>0.7496275570164318</v>
      </c>
      <c r="H3569" s="62">
        <v>0.13720664279478456</v>
      </c>
      <c r="I3569" s="62">
        <v>0.11209213235768323</v>
      </c>
      <c r="J3569" s="62">
        <v>0.51246978267206211</v>
      </c>
      <c r="K3569" s="62"/>
      <c r="L3569" s="65">
        <f t="shared" si="505"/>
        <v>0.24657185318250457</v>
      </c>
      <c r="M3569" s="65">
        <f t="shared" si="506"/>
        <v>3.0381258674291627E-2</v>
      </c>
      <c r="N3569" s="65">
        <f t="shared" si="507"/>
        <v>0.12092837293089169</v>
      </c>
      <c r="O3569" s="65">
        <f t="shared" si="508"/>
        <v>0.13495464731206552</v>
      </c>
      <c r="P3569" s="65">
        <f t="shared" si="509"/>
        <v>0.2317055771029681</v>
      </c>
      <c r="Q3569" s="65">
        <f t="shared" si="510"/>
        <v>4.2409786104527489E-2</v>
      </c>
      <c r="R3569" s="65">
        <f t="shared" si="511"/>
        <v>3.4647035015643063E-2</v>
      </c>
      <c r="S3569" s="65">
        <f t="shared" si="512"/>
        <v>0.15840146967710791</v>
      </c>
      <c r="T3569" s="66">
        <f>(L3569*'Football Field'!$F$4)+(M3569*'Football Field'!$F$5)+(N3569*'Football Field'!$F$6)+(O3569*'Football Field'!$F$7)+(P3569*'Football Field'!$F$8)+(Q3569*'Football Field'!$F$9)+(R3569*'Football Field'!$F$10)+(S3569*'Football Field'!$F$11)</f>
        <v>135852059.42395663</v>
      </c>
    </row>
    <row r="3570" spans="2:20" x14ac:dyDescent="0.3">
      <c r="B3570" s="62">
        <f t="shared" si="504"/>
        <v>3543</v>
      </c>
      <c r="C3570" s="62">
        <v>0.62247691818697859</v>
      </c>
      <c r="D3570" s="62">
        <v>0.1866922391857887</v>
      </c>
      <c r="E3570" s="62">
        <v>0.69158200923598268</v>
      </c>
      <c r="F3570" s="62">
        <v>0.99083875249964892</v>
      </c>
      <c r="G3570" s="62">
        <v>0.19427756474879798</v>
      </c>
      <c r="H3570" s="62">
        <v>0.33558756489042663</v>
      </c>
      <c r="I3570" s="62">
        <v>0.55122977409627016</v>
      </c>
      <c r="J3570" s="62">
        <v>0.82555216483118321</v>
      </c>
      <c r="K3570" s="62"/>
      <c r="L3570" s="65">
        <f t="shared" si="505"/>
        <v>0.14152873524807991</v>
      </c>
      <c r="M3570" s="65">
        <f t="shared" si="506"/>
        <v>4.2447062245382743E-2</v>
      </c>
      <c r="N3570" s="65">
        <f t="shared" si="507"/>
        <v>0.15724073331518118</v>
      </c>
      <c r="O3570" s="65">
        <f t="shared" si="508"/>
        <v>0.22528089215661148</v>
      </c>
      <c r="P3570" s="65">
        <f t="shared" si="509"/>
        <v>4.4171690905517515E-2</v>
      </c>
      <c r="Q3570" s="65">
        <f t="shared" si="510"/>
        <v>7.6300473537652486E-2</v>
      </c>
      <c r="R3570" s="65">
        <f t="shared" si="511"/>
        <v>0.12532971180064856</v>
      </c>
      <c r="S3570" s="65">
        <f t="shared" si="512"/>
        <v>0.18770070079092596</v>
      </c>
      <c r="T3570" s="66">
        <f>(L3570*'Football Field'!$F$4)+(M3570*'Football Field'!$F$5)+(N3570*'Football Field'!$F$6)+(O3570*'Football Field'!$F$7)+(P3570*'Football Field'!$F$8)+(Q3570*'Football Field'!$F$9)+(R3570*'Football Field'!$F$10)+(S3570*'Football Field'!$F$11)</f>
        <v>135348928.62049422</v>
      </c>
    </row>
    <row r="3571" spans="2:20" x14ac:dyDescent="0.3">
      <c r="B3571" s="62">
        <f t="shared" si="504"/>
        <v>3544</v>
      </c>
      <c r="C3571" s="62">
        <v>0.85682308625979542</v>
      </c>
      <c r="D3571" s="62">
        <v>0.57807615977752769</v>
      </c>
      <c r="E3571" s="62">
        <v>0.93871230747796131</v>
      </c>
      <c r="F3571" s="62">
        <v>0.77515450887114301</v>
      </c>
      <c r="G3571" s="62">
        <v>0.44650579021849524</v>
      </c>
      <c r="H3571" s="62">
        <v>0.84371589662087365</v>
      </c>
      <c r="I3571" s="62">
        <v>0.80910284591286474</v>
      </c>
      <c r="J3571" s="62">
        <v>0.36542168789424478</v>
      </c>
      <c r="K3571" s="62"/>
      <c r="L3571" s="65">
        <f t="shared" si="505"/>
        <v>0.15263582638797848</v>
      </c>
      <c r="M3571" s="65">
        <f t="shared" si="506"/>
        <v>0.10297940587478341</v>
      </c>
      <c r="N3571" s="65">
        <f t="shared" si="507"/>
        <v>0.16722370240736117</v>
      </c>
      <c r="O3571" s="65">
        <f t="shared" si="508"/>
        <v>0.13808725621106813</v>
      </c>
      <c r="P3571" s="65">
        <f t="shared" si="509"/>
        <v>7.9541251128652388E-2</v>
      </c>
      <c r="Q3571" s="65">
        <f t="shared" si="510"/>
        <v>0.15030089079363787</v>
      </c>
      <c r="R3571" s="65">
        <f t="shared" si="511"/>
        <v>0.14413486692786165</v>
      </c>
      <c r="S3571" s="65">
        <f t="shared" si="512"/>
        <v>6.5096800268656801E-2</v>
      </c>
      <c r="T3571" s="66">
        <f>(L3571*'Football Field'!$F$4)+(M3571*'Football Field'!$F$5)+(N3571*'Football Field'!$F$6)+(O3571*'Football Field'!$F$7)+(P3571*'Football Field'!$F$8)+(Q3571*'Football Field'!$F$9)+(R3571*'Football Field'!$F$10)+(S3571*'Football Field'!$F$11)</f>
        <v>139303167.52688476</v>
      </c>
    </row>
    <row r="3572" spans="2:20" x14ac:dyDescent="0.3">
      <c r="B3572" s="62">
        <f t="shared" si="504"/>
        <v>3545</v>
      </c>
      <c r="C3572" s="62">
        <v>0.23228695371964858</v>
      </c>
      <c r="D3572" s="62">
        <v>8.1659558621935746E-2</v>
      </c>
      <c r="E3572" s="62">
        <v>0.49379195508596385</v>
      </c>
      <c r="F3572" s="62">
        <v>5.3028391807895536E-3</v>
      </c>
      <c r="G3572" s="62">
        <v>0.64380051639679725</v>
      </c>
      <c r="H3572" s="62">
        <v>0.16250423840828299</v>
      </c>
      <c r="I3572" s="62">
        <v>0.24297788529628195</v>
      </c>
      <c r="J3572" s="62">
        <v>0.35945646985051594</v>
      </c>
      <c r="K3572" s="62"/>
      <c r="L3572" s="65">
        <f t="shared" si="505"/>
        <v>0.10454991500882779</v>
      </c>
      <c r="M3572" s="65">
        <f t="shared" si="506"/>
        <v>3.6754108557839366E-2</v>
      </c>
      <c r="N3572" s="65">
        <f t="shared" si="507"/>
        <v>0.22225056598998105</v>
      </c>
      <c r="O3572" s="65">
        <f t="shared" si="508"/>
        <v>2.3867521476309823E-3</v>
      </c>
      <c r="P3572" s="65">
        <f t="shared" si="509"/>
        <v>0.28976784186149956</v>
      </c>
      <c r="Q3572" s="65">
        <f t="shared" si="510"/>
        <v>7.3141448721504965E-2</v>
      </c>
      <c r="R3572" s="65">
        <f t="shared" si="511"/>
        <v>0.10936179087961487</v>
      </c>
      <c r="S3572" s="65">
        <f t="shared" si="512"/>
        <v>0.16178757683310138</v>
      </c>
      <c r="T3572" s="66">
        <f>(L3572*'Football Field'!$F$4)+(M3572*'Football Field'!$F$5)+(N3572*'Football Field'!$F$6)+(O3572*'Football Field'!$F$7)+(P3572*'Football Field'!$F$8)+(Q3572*'Football Field'!$F$9)+(R3572*'Football Field'!$F$10)+(S3572*'Football Field'!$F$11)</f>
        <v>153380939.13743505</v>
      </c>
    </row>
    <row r="3573" spans="2:20" x14ac:dyDescent="0.3">
      <c r="B3573" s="62">
        <f t="shared" si="504"/>
        <v>3546</v>
      </c>
      <c r="C3573" s="62">
        <v>0.73806843507724873</v>
      </c>
      <c r="D3573" s="62">
        <v>0.94018839017981115</v>
      </c>
      <c r="E3573" s="62">
        <v>0.32028257888962819</v>
      </c>
      <c r="F3573" s="62">
        <v>0.71026197681015257</v>
      </c>
      <c r="G3573" s="62">
        <v>0.53586880964915939</v>
      </c>
      <c r="H3573" s="62">
        <v>0.50672306824201097</v>
      </c>
      <c r="I3573" s="62">
        <v>0.25763559103006806</v>
      </c>
      <c r="J3573" s="62">
        <v>0.84740331260706458</v>
      </c>
      <c r="K3573" s="62"/>
      <c r="L3573" s="65">
        <f t="shared" si="505"/>
        <v>0.15197750331584223</v>
      </c>
      <c r="M3573" s="65">
        <f t="shared" si="506"/>
        <v>0.19359652492266999</v>
      </c>
      <c r="N3573" s="65">
        <f t="shared" si="507"/>
        <v>6.5950180744567946E-2</v>
      </c>
      <c r="O3573" s="65">
        <f t="shared" si="508"/>
        <v>0.14625180647982033</v>
      </c>
      <c r="P3573" s="65">
        <f t="shared" si="509"/>
        <v>0.11034207659454745</v>
      </c>
      <c r="Q3573" s="65">
        <f t="shared" si="510"/>
        <v>0.10434060464312336</v>
      </c>
      <c r="R3573" s="65">
        <f t="shared" si="511"/>
        <v>5.3050383987703072E-2</v>
      </c>
      <c r="S3573" s="65">
        <f t="shared" si="512"/>
        <v>0.17449091931172567</v>
      </c>
      <c r="T3573" s="66">
        <f>(L3573*'Football Field'!$F$4)+(M3573*'Football Field'!$F$5)+(N3573*'Football Field'!$F$6)+(O3573*'Football Field'!$F$7)+(P3573*'Football Field'!$F$8)+(Q3573*'Football Field'!$F$9)+(R3573*'Football Field'!$F$10)+(S3573*'Football Field'!$F$11)</f>
        <v>127154848.145722</v>
      </c>
    </row>
    <row r="3574" spans="2:20" x14ac:dyDescent="0.3">
      <c r="B3574" s="62">
        <f t="shared" si="504"/>
        <v>3547</v>
      </c>
      <c r="C3574" s="62">
        <v>0.76833475177558797</v>
      </c>
      <c r="D3574" s="62">
        <v>0.70676547552144964</v>
      </c>
      <c r="E3574" s="62">
        <v>0.8485084989985876</v>
      </c>
      <c r="F3574" s="62">
        <v>0.32206912293596146</v>
      </c>
      <c r="G3574" s="62">
        <v>0.39319955398894002</v>
      </c>
      <c r="H3574" s="62">
        <v>0.33034350153957104</v>
      </c>
      <c r="I3574" s="62">
        <v>0.20612023083739672</v>
      </c>
      <c r="J3574" s="62">
        <v>0.96038543382003838</v>
      </c>
      <c r="K3574" s="62"/>
      <c r="L3574" s="65">
        <f t="shared" si="505"/>
        <v>0.16939617942495502</v>
      </c>
      <c r="M3574" s="65">
        <f t="shared" si="506"/>
        <v>0.15582188756413745</v>
      </c>
      <c r="N3574" s="65">
        <f t="shared" si="507"/>
        <v>0.18707223330429973</v>
      </c>
      <c r="O3574" s="65">
        <f t="shared" si="508"/>
        <v>7.1007173383760835E-2</v>
      </c>
      <c r="P3574" s="65">
        <f t="shared" si="509"/>
        <v>8.6689430672500581E-2</v>
      </c>
      <c r="Q3574" s="65">
        <f t="shared" si="510"/>
        <v>7.2831440891286583E-2</v>
      </c>
      <c r="R3574" s="65">
        <f t="shared" si="511"/>
        <v>4.544370734937539E-2</v>
      </c>
      <c r="S3574" s="65">
        <f t="shared" si="512"/>
        <v>0.21173794740968455</v>
      </c>
      <c r="T3574" s="66">
        <f>(L3574*'Football Field'!$F$4)+(M3574*'Football Field'!$F$5)+(N3574*'Football Field'!$F$6)+(O3574*'Football Field'!$F$7)+(P3574*'Football Field'!$F$8)+(Q3574*'Football Field'!$F$9)+(R3574*'Football Field'!$F$10)+(S3574*'Football Field'!$F$11)</f>
        <v>127120792.72563151</v>
      </c>
    </row>
    <row r="3575" spans="2:20" x14ac:dyDescent="0.3">
      <c r="B3575" s="62">
        <f t="shared" si="504"/>
        <v>3548</v>
      </c>
      <c r="C3575" s="62">
        <v>0.30374984603463517</v>
      </c>
      <c r="D3575" s="62">
        <v>0.37403934381722703</v>
      </c>
      <c r="E3575" s="62">
        <v>0.10109815182495308</v>
      </c>
      <c r="F3575" s="62">
        <v>0.13660694091821135</v>
      </c>
      <c r="G3575" s="62">
        <v>0.92711368127806248</v>
      </c>
      <c r="H3575" s="62">
        <v>0.94031324712344155</v>
      </c>
      <c r="I3575" s="62">
        <v>0.31516970063829619</v>
      </c>
      <c r="J3575" s="62">
        <v>0.52894030716034257</v>
      </c>
      <c r="K3575" s="62"/>
      <c r="L3575" s="65">
        <f t="shared" si="505"/>
        <v>8.3746134982409959E-2</v>
      </c>
      <c r="M3575" s="65">
        <f t="shared" si="506"/>
        <v>0.1031254823170438</v>
      </c>
      <c r="N3575" s="65">
        <f t="shared" si="507"/>
        <v>2.7873526784403017E-2</v>
      </c>
      <c r="O3575" s="65">
        <f t="shared" si="508"/>
        <v>3.7663569094833871E-2</v>
      </c>
      <c r="P3575" s="65">
        <f t="shared" si="509"/>
        <v>0.25561226947090687</v>
      </c>
      <c r="Q3575" s="65">
        <f t="shared" si="510"/>
        <v>0.25925148982748369</v>
      </c>
      <c r="R3575" s="65">
        <f t="shared" si="511"/>
        <v>8.6894675459393916E-2</v>
      </c>
      <c r="S3575" s="65">
        <f t="shared" si="512"/>
        <v>0.14583285206352498</v>
      </c>
      <c r="T3575" s="66">
        <f>(L3575*'Football Field'!$F$4)+(M3575*'Football Field'!$F$5)+(N3575*'Football Field'!$F$6)+(O3575*'Football Field'!$F$7)+(P3575*'Football Field'!$F$8)+(Q3575*'Football Field'!$F$9)+(R3575*'Football Field'!$F$10)+(S3575*'Football Field'!$F$11)</f>
        <v>142388011.51588202</v>
      </c>
    </row>
    <row r="3576" spans="2:20" x14ac:dyDescent="0.3">
      <c r="B3576" s="62">
        <f t="shared" si="504"/>
        <v>3549</v>
      </c>
      <c r="C3576" s="62">
        <v>0.53829907136674582</v>
      </c>
      <c r="D3576" s="62">
        <v>0.85185083984237853</v>
      </c>
      <c r="E3576" s="62">
        <v>3.1150056182960295E-2</v>
      </c>
      <c r="F3576" s="62">
        <v>0.82026947744826606</v>
      </c>
      <c r="G3576" s="62">
        <v>0.69836386068792233</v>
      </c>
      <c r="H3576" s="62">
        <v>0.27220430766778925</v>
      </c>
      <c r="I3576" s="62">
        <v>0.75646184837835617</v>
      </c>
      <c r="J3576" s="62">
        <v>0.9025856481727077</v>
      </c>
      <c r="K3576" s="62"/>
      <c r="L3576" s="65">
        <f t="shared" si="505"/>
        <v>0.11050679849747902</v>
      </c>
      <c r="M3576" s="65">
        <f t="shared" si="506"/>
        <v>0.17487548115095139</v>
      </c>
      <c r="N3576" s="65">
        <f t="shared" si="507"/>
        <v>6.3947592795498111E-3</v>
      </c>
      <c r="O3576" s="65">
        <f t="shared" si="508"/>
        <v>0.16839217951437041</v>
      </c>
      <c r="P3576" s="65">
        <f t="shared" si="509"/>
        <v>0.14336631537375019</v>
      </c>
      <c r="Q3576" s="65">
        <f t="shared" si="510"/>
        <v>5.588050988313191E-2</v>
      </c>
      <c r="R3576" s="65">
        <f t="shared" si="511"/>
        <v>0.15529318458144692</v>
      </c>
      <c r="S3576" s="65">
        <f t="shared" si="512"/>
        <v>0.18529077171932046</v>
      </c>
      <c r="T3576" s="66">
        <f>(L3576*'Football Field'!$F$4)+(M3576*'Football Field'!$F$5)+(N3576*'Football Field'!$F$6)+(O3576*'Football Field'!$F$7)+(P3576*'Football Field'!$F$8)+(Q3576*'Football Field'!$F$9)+(R3576*'Football Field'!$F$10)+(S3576*'Football Field'!$F$11)</f>
        <v>142996151.67011306</v>
      </c>
    </row>
    <row r="3577" spans="2:20" x14ac:dyDescent="0.3">
      <c r="B3577" s="62">
        <f t="shared" si="504"/>
        <v>3550</v>
      </c>
      <c r="C3577" s="62">
        <v>0.21282951966562291</v>
      </c>
      <c r="D3577" s="62">
        <v>0.76614060055068611</v>
      </c>
      <c r="E3577" s="62">
        <v>0.94179513304463669</v>
      </c>
      <c r="F3577" s="62">
        <v>9.6966810424738537E-2</v>
      </c>
      <c r="G3577" s="62">
        <v>0.86827890251938966</v>
      </c>
      <c r="H3577" s="62">
        <v>0.5446483608855105</v>
      </c>
      <c r="I3577" s="62">
        <v>6.1458061830608091E-2</v>
      </c>
      <c r="J3577" s="62">
        <v>0.73859713777081493</v>
      </c>
      <c r="K3577" s="62"/>
      <c r="L3577" s="65">
        <f t="shared" si="505"/>
        <v>5.0305809650558996E-2</v>
      </c>
      <c r="M3577" s="65">
        <f t="shared" si="506"/>
        <v>0.18109011981712009</v>
      </c>
      <c r="N3577" s="65">
        <f t="shared" si="507"/>
        <v>0.22260900070254225</v>
      </c>
      <c r="O3577" s="65">
        <f t="shared" si="508"/>
        <v>2.2919724271861192E-2</v>
      </c>
      <c r="P3577" s="65">
        <f t="shared" si="509"/>
        <v>0.20523221244102621</v>
      </c>
      <c r="Q3577" s="65">
        <f t="shared" si="510"/>
        <v>0.12873673169136532</v>
      </c>
      <c r="R3577" s="65">
        <f t="shared" si="511"/>
        <v>1.4526638808376917E-2</v>
      </c>
      <c r="S3577" s="65">
        <f t="shared" si="512"/>
        <v>0.17457976261714911</v>
      </c>
      <c r="T3577" s="66">
        <f>(L3577*'Football Field'!$F$4)+(M3577*'Football Field'!$F$5)+(N3577*'Football Field'!$F$6)+(O3577*'Football Field'!$F$7)+(P3577*'Football Field'!$F$8)+(Q3577*'Football Field'!$F$9)+(R3577*'Football Field'!$F$10)+(S3577*'Football Field'!$F$11)</f>
        <v>133340035.10238893</v>
      </c>
    </row>
    <row r="3578" spans="2:20" x14ac:dyDescent="0.3">
      <c r="B3578" s="62">
        <f t="shared" si="504"/>
        <v>3551</v>
      </c>
      <c r="C3578" s="62">
        <v>1.3488018006155844E-3</v>
      </c>
      <c r="D3578" s="62">
        <v>0.38446177075717092</v>
      </c>
      <c r="E3578" s="62">
        <v>0.39347613850145069</v>
      </c>
      <c r="F3578" s="62">
        <v>0.71904057563392387</v>
      </c>
      <c r="G3578" s="62">
        <v>0.30468079294609562</v>
      </c>
      <c r="H3578" s="62">
        <v>0.78281833070343887</v>
      </c>
      <c r="I3578" s="62">
        <v>0.89882226484871386</v>
      </c>
      <c r="J3578" s="62">
        <v>0.96371868790509196</v>
      </c>
      <c r="K3578" s="62"/>
      <c r="L3578" s="65">
        <f t="shared" si="505"/>
        <v>3.0321277235445895E-4</v>
      </c>
      <c r="M3578" s="65">
        <f t="shared" si="506"/>
        <v>8.6427612509401133E-2</v>
      </c>
      <c r="N3578" s="65">
        <f t="shared" si="507"/>
        <v>8.845405659741927E-2</v>
      </c>
      <c r="O3578" s="65">
        <f t="shared" si="508"/>
        <v>0.16164145560437726</v>
      </c>
      <c r="P3578" s="65">
        <f t="shared" si="509"/>
        <v>6.8492722852369778E-2</v>
      </c>
      <c r="Q3578" s="65">
        <f t="shared" si="510"/>
        <v>0.1759787955459057</v>
      </c>
      <c r="R3578" s="65">
        <f t="shared" si="511"/>
        <v>0.20205666292431501</v>
      </c>
      <c r="S3578" s="65">
        <f t="shared" si="512"/>
        <v>0.21664548119385735</v>
      </c>
      <c r="T3578" s="66">
        <f>(L3578*'Football Field'!$F$4)+(M3578*'Football Field'!$F$5)+(N3578*'Football Field'!$F$6)+(O3578*'Football Field'!$F$7)+(P3578*'Football Field'!$F$8)+(Q3578*'Football Field'!$F$9)+(R3578*'Football Field'!$F$10)+(S3578*'Football Field'!$F$11)</f>
        <v>146501911.56095463</v>
      </c>
    </row>
    <row r="3579" spans="2:20" x14ac:dyDescent="0.3">
      <c r="B3579" s="62">
        <f t="shared" si="504"/>
        <v>3552</v>
      </c>
      <c r="C3579" s="62">
        <v>0.69622993698078517</v>
      </c>
      <c r="D3579" s="62">
        <v>0.76107263554178661</v>
      </c>
      <c r="E3579" s="62">
        <v>0.59928210015404815</v>
      </c>
      <c r="F3579" s="62">
        <v>0.34731946338041075</v>
      </c>
      <c r="G3579" s="62">
        <v>0.21481975333284575</v>
      </c>
      <c r="H3579" s="62">
        <v>0.24527388654918458</v>
      </c>
      <c r="I3579" s="62">
        <v>0.37582352500830452</v>
      </c>
      <c r="J3579" s="62">
        <v>0.75781949277719718</v>
      </c>
      <c r="K3579" s="62"/>
      <c r="L3579" s="65">
        <f t="shared" si="505"/>
        <v>0.17416020420687037</v>
      </c>
      <c r="M3579" s="65">
        <f t="shared" si="506"/>
        <v>0.19038044557092454</v>
      </c>
      <c r="N3579" s="65">
        <f t="shared" si="507"/>
        <v>0.14990894156743456</v>
      </c>
      <c r="O3579" s="65">
        <f t="shared" si="508"/>
        <v>8.6881108459176154E-2</v>
      </c>
      <c r="P3579" s="65">
        <f t="shared" si="509"/>
        <v>5.3736632283237308E-2</v>
      </c>
      <c r="Q3579" s="65">
        <f t="shared" si="510"/>
        <v>6.1354658711260876E-2</v>
      </c>
      <c r="R3579" s="65">
        <f t="shared" si="511"/>
        <v>9.4011329281576961E-2</v>
      </c>
      <c r="S3579" s="65">
        <f t="shared" si="512"/>
        <v>0.18956667991951928</v>
      </c>
      <c r="T3579" s="66">
        <f>(L3579*'Football Field'!$F$4)+(M3579*'Football Field'!$F$5)+(N3579*'Football Field'!$F$6)+(O3579*'Football Field'!$F$7)+(P3579*'Football Field'!$F$8)+(Q3579*'Football Field'!$F$9)+(R3579*'Football Field'!$F$10)+(S3579*'Football Field'!$F$11)</f>
        <v>129995662.5276204</v>
      </c>
    </row>
    <row r="3580" spans="2:20" x14ac:dyDescent="0.3">
      <c r="B3580" s="62">
        <f t="shared" si="504"/>
        <v>3553</v>
      </c>
      <c r="C3580" s="62">
        <v>0.30815746476073436</v>
      </c>
      <c r="D3580" s="62">
        <v>0.59069018365756287</v>
      </c>
      <c r="E3580" s="62">
        <v>0.41639907830584111</v>
      </c>
      <c r="F3580" s="62">
        <v>0.62565212810217918</v>
      </c>
      <c r="G3580" s="62">
        <v>9.2249004281852454E-4</v>
      </c>
      <c r="H3580" s="62">
        <v>0.29687832538155101</v>
      </c>
      <c r="I3580" s="62">
        <v>0.23380300038797897</v>
      </c>
      <c r="J3580" s="62">
        <v>0.97776636185420218</v>
      </c>
      <c r="K3580" s="62"/>
      <c r="L3580" s="65">
        <f t="shared" si="505"/>
        <v>8.9314039531023542E-2</v>
      </c>
      <c r="M3580" s="65">
        <f t="shared" si="506"/>
        <v>0.17120119564438166</v>
      </c>
      <c r="N3580" s="65">
        <f t="shared" si="507"/>
        <v>0.12068597387172064</v>
      </c>
      <c r="O3580" s="65">
        <f t="shared" si="508"/>
        <v>0.18133430240080053</v>
      </c>
      <c r="P3580" s="65">
        <f t="shared" si="509"/>
        <v>2.6736756876956125E-4</v>
      </c>
      <c r="Q3580" s="65">
        <f t="shared" si="510"/>
        <v>8.6044978691720231E-2</v>
      </c>
      <c r="R3580" s="65">
        <f t="shared" si="511"/>
        <v>6.7763701376948274E-2</v>
      </c>
      <c r="S3580" s="65">
        <f t="shared" si="512"/>
        <v>0.28338844091463566</v>
      </c>
      <c r="T3580" s="66">
        <f>(L3580*'Football Field'!$F$4)+(M3580*'Football Field'!$F$5)+(N3580*'Football Field'!$F$6)+(O3580*'Football Field'!$F$7)+(P3580*'Football Field'!$F$8)+(Q3580*'Football Field'!$F$9)+(R3580*'Football Field'!$F$10)+(S3580*'Football Field'!$F$11)</f>
        <v>123070782.22572586</v>
      </c>
    </row>
    <row r="3581" spans="2:20" x14ac:dyDescent="0.3">
      <c r="B3581" s="62">
        <f t="shared" si="504"/>
        <v>3554</v>
      </c>
      <c r="C3581" s="62">
        <v>0.46423285768110756</v>
      </c>
      <c r="D3581" s="62">
        <v>0.40835391995076031</v>
      </c>
      <c r="E3581" s="62">
        <v>0.68809310166497928</v>
      </c>
      <c r="F3581" s="62">
        <v>0.9952319099093927</v>
      </c>
      <c r="G3581" s="62">
        <v>0.28187923809511128</v>
      </c>
      <c r="H3581" s="62">
        <v>0.24563843245266603</v>
      </c>
      <c r="I3581" s="62">
        <v>0.17704859402681972</v>
      </c>
      <c r="J3581" s="62">
        <v>0.9611159228250562</v>
      </c>
      <c r="K3581" s="62"/>
      <c r="L3581" s="65">
        <f t="shared" si="505"/>
        <v>0.10996624977524359</v>
      </c>
      <c r="M3581" s="65">
        <f t="shared" si="506"/>
        <v>9.6729795004841163E-2</v>
      </c>
      <c r="N3581" s="65">
        <f t="shared" si="507"/>
        <v>0.16299367146108096</v>
      </c>
      <c r="O3581" s="65">
        <f t="shared" si="508"/>
        <v>0.23574789888002118</v>
      </c>
      <c r="P3581" s="65">
        <f t="shared" si="509"/>
        <v>6.6770807343660865E-2</v>
      </c>
      <c r="Q3581" s="65">
        <f t="shared" si="510"/>
        <v>5.8186181289313882E-2</v>
      </c>
      <c r="R3581" s="65">
        <f t="shared" si="511"/>
        <v>4.1938802027845529E-2</v>
      </c>
      <c r="S3581" s="65">
        <f t="shared" si="512"/>
        <v>0.22766659421799273</v>
      </c>
      <c r="T3581" s="66">
        <f>(L3581*'Football Field'!$F$4)+(M3581*'Football Field'!$F$5)+(N3581*'Football Field'!$F$6)+(O3581*'Football Field'!$F$7)+(P3581*'Football Field'!$F$8)+(Q3581*'Football Field'!$F$9)+(R3581*'Football Field'!$F$10)+(S3581*'Football Field'!$F$11)</f>
        <v>126139920.67114133</v>
      </c>
    </row>
    <row r="3582" spans="2:20" x14ac:dyDescent="0.3">
      <c r="B3582" s="62">
        <f t="shared" si="504"/>
        <v>3555</v>
      </c>
      <c r="C3582" s="62">
        <v>0.45611569785503125</v>
      </c>
      <c r="D3582" s="62">
        <v>0.83793272989588685</v>
      </c>
      <c r="E3582" s="62">
        <v>0.86269443117098821</v>
      </c>
      <c r="F3582" s="62">
        <v>0.71267809838743323</v>
      </c>
      <c r="G3582" s="62">
        <v>0.39617341941837891</v>
      </c>
      <c r="H3582" s="62">
        <v>0.98531980226407223</v>
      </c>
      <c r="I3582" s="62">
        <v>0.44432745772054838</v>
      </c>
      <c r="J3582" s="62">
        <v>0.80487420118837005</v>
      </c>
      <c r="K3582" s="62"/>
      <c r="L3582" s="65">
        <f t="shared" si="505"/>
        <v>8.2928380291918014E-2</v>
      </c>
      <c r="M3582" s="65">
        <f t="shared" si="506"/>
        <v>0.15234819676374489</v>
      </c>
      <c r="N3582" s="65">
        <f t="shared" si="507"/>
        <v>0.15685022944903329</v>
      </c>
      <c r="O3582" s="65">
        <f t="shared" si="508"/>
        <v>0.12957510703255462</v>
      </c>
      <c r="P3582" s="65">
        <f t="shared" si="509"/>
        <v>7.2030013747781521E-2</v>
      </c>
      <c r="Q3582" s="65">
        <f t="shared" si="510"/>
        <v>0.17914528190012638</v>
      </c>
      <c r="R3582" s="65">
        <f t="shared" si="511"/>
        <v>8.0785109044201484E-2</v>
      </c>
      <c r="S3582" s="65">
        <f t="shared" si="512"/>
        <v>0.14633768177063985</v>
      </c>
      <c r="T3582" s="66">
        <f>(L3582*'Football Field'!$F$4)+(M3582*'Football Field'!$F$5)+(N3582*'Football Field'!$F$6)+(O3582*'Football Field'!$F$7)+(P3582*'Football Field'!$F$8)+(Q3582*'Football Field'!$F$9)+(R3582*'Football Field'!$F$10)+(S3582*'Football Field'!$F$11)</f>
        <v>130368633.30402485</v>
      </c>
    </row>
    <row r="3583" spans="2:20" x14ac:dyDescent="0.3">
      <c r="B3583" s="62">
        <f t="shared" si="504"/>
        <v>3556</v>
      </c>
      <c r="C3583" s="62">
        <v>0.44427521153757321</v>
      </c>
      <c r="D3583" s="62">
        <v>0.8522512517346672</v>
      </c>
      <c r="E3583" s="62">
        <v>0.56517911332734383</v>
      </c>
      <c r="F3583" s="62">
        <v>0.37251267111202258</v>
      </c>
      <c r="G3583" s="62">
        <v>0.34262802406269932</v>
      </c>
      <c r="H3583" s="62">
        <v>0.26737283900857511</v>
      </c>
      <c r="I3583" s="62">
        <v>9.468097419749022E-2</v>
      </c>
      <c r="J3583" s="62">
        <v>0.53784919983732882</v>
      </c>
      <c r="K3583" s="62"/>
      <c r="L3583" s="65">
        <f t="shared" si="505"/>
        <v>0.12778465605145534</v>
      </c>
      <c r="M3583" s="65">
        <f t="shared" si="506"/>
        <v>0.24512876308230955</v>
      </c>
      <c r="N3583" s="65">
        <f t="shared" si="507"/>
        <v>0.16255964035007442</v>
      </c>
      <c r="O3583" s="65">
        <f t="shared" si="508"/>
        <v>0.10714395563082854</v>
      </c>
      <c r="P3583" s="65">
        <f t="shared" si="509"/>
        <v>9.8548384135402123E-2</v>
      </c>
      <c r="Q3583" s="65">
        <f t="shared" si="510"/>
        <v>7.6903111816587183E-2</v>
      </c>
      <c r="R3583" s="65">
        <f t="shared" si="511"/>
        <v>2.7232614848284844E-2</v>
      </c>
      <c r="S3583" s="65">
        <f t="shared" si="512"/>
        <v>0.15469887408505797</v>
      </c>
      <c r="T3583" s="66">
        <f>(L3583*'Football Field'!$F$4)+(M3583*'Football Field'!$F$5)+(N3583*'Football Field'!$F$6)+(O3583*'Football Field'!$F$7)+(P3583*'Football Field'!$F$8)+(Q3583*'Football Field'!$F$9)+(R3583*'Football Field'!$F$10)+(S3583*'Football Field'!$F$11)</f>
        <v>124653398.94424823</v>
      </c>
    </row>
    <row r="3584" spans="2:20" x14ac:dyDescent="0.3">
      <c r="B3584" s="62">
        <f t="shared" si="504"/>
        <v>3557</v>
      </c>
      <c r="C3584" s="62">
        <v>0.17810101659825295</v>
      </c>
      <c r="D3584" s="62">
        <v>0.1186277907263934</v>
      </c>
      <c r="E3584" s="62">
        <v>0.61747367346389626</v>
      </c>
      <c r="F3584" s="62">
        <v>0.46839041313954699</v>
      </c>
      <c r="G3584" s="62">
        <v>0.40266677740889623</v>
      </c>
      <c r="H3584" s="62">
        <v>8.3497222453656428E-2</v>
      </c>
      <c r="I3584" s="62">
        <v>0.6743676830541856</v>
      </c>
      <c r="J3584" s="62">
        <v>0.85282272214608001</v>
      </c>
      <c r="K3584" s="62"/>
      <c r="L3584" s="65">
        <f t="shared" si="505"/>
        <v>5.2445165050463226E-2</v>
      </c>
      <c r="M3584" s="65">
        <f t="shared" si="506"/>
        <v>3.4932164807635023E-2</v>
      </c>
      <c r="N3584" s="65">
        <f t="shared" si="507"/>
        <v>0.18182663601622326</v>
      </c>
      <c r="O3584" s="65">
        <f t="shared" si="508"/>
        <v>0.13792629033987877</v>
      </c>
      <c r="P3584" s="65">
        <f t="shared" si="509"/>
        <v>0.11857274037454794</v>
      </c>
      <c r="Q3584" s="65">
        <f t="shared" si="510"/>
        <v>2.4587313966405573E-2</v>
      </c>
      <c r="R3584" s="65">
        <f t="shared" si="511"/>
        <v>0.19858013793517093</v>
      </c>
      <c r="S3584" s="65">
        <f t="shared" si="512"/>
        <v>0.25112955150967536</v>
      </c>
      <c r="T3584" s="66">
        <f>(L3584*'Football Field'!$F$4)+(M3584*'Football Field'!$F$5)+(N3584*'Football Field'!$F$6)+(O3584*'Football Field'!$F$7)+(P3584*'Football Field'!$F$8)+(Q3584*'Football Field'!$F$9)+(R3584*'Football Field'!$F$10)+(S3584*'Football Field'!$F$11)</f>
        <v>152583131.40587372</v>
      </c>
    </row>
    <row r="3585" spans="2:20" x14ac:dyDescent="0.3">
      <c r="B3585" s="62">
        <f t="shared" si="504"/>
        <v>3558</v>
      </c>
      <c r="C3585" s="62">
        <v>2.723021046236962E-2</v>
      </c>
      <c r="D3585" s="62">
        <v>0.6994507697107859</v>
      </c>
      <c r="E3585" s="62">
        <v>7.4316953051995482E-2</v>
      </c>
      <c r="F3585" s="62">
        <v>0.53284639225952712</v>
      </c>
      <c r="G3585" s="62">
        <v>0.58434984737431117</v>
      </c>
      <c r="H3585" s="62">
        <v>0.53188579296613303</v>
      </c>
      <c r="I3585" s="62">
        <v>0.51922639455796737</v>
      </c>
      <c r="J3585" s="62">
        <v>0.70258684235522073</v>
      </c>
      <c r="K3585" s="62"/>
      <c r="L3585" s="65">
        <f t="shared" si="505"/>
        <v>7.4158503417427061E-3</v>
      </c>
      <c r="M3585" s="65">
        <f t="shared" si="506"/>
        <v>0.19048777594870439</v>
      </c>
      <c r="N3585" s="65">
        <f t="shared" si="507"/>
        <v>2.0239410284747305E-2</v>
      </c>
      <c r="O3585" s="65">
        <f t="shared" si="508"/>
        <v>0.14511489382702022</v>
      </c>
      <c r="P3585" s="65">
        <f t="shared" si="509"/>
        <v>0.15914129717567299</v>
      </c>
      <c r="Q3585" s="65">
        <f t="shared" si="510"/>
        <v>0.1448532851035754</v>
      </c>
      <c r="R3585" s="65">
        <f t="shared" si="511"/>
        <v>0.14140563624529026</v>
      </c>
      <c r="S3585" s="65">
        <f t="shared" si="512"/>
        <v>0.19134185107324672</v>
      </c>
      <c r="T3585" s="66">
        <f>(L3585*'Football Field'!$F$4)+(M3585*'Football Field'!$F$5)+(N3585*'Football Field'!$F$6)+(O3585*'Football Field'!$F$7)+(P3585*'Football Field'!$F$8)+(Q3585*'Football Field'!$F$9)+(R3585*'Football Field'!$F$10)+(S3585*'Football Field'!$F$11)</f>
        <v>143050370.62942883</v>
      </c>
    </row>
    <row r="3586" spans="2:20" x14ac:dyDescent="0.3">
      <c r="B3586" s="62">
        <f t="shared" si="504"/>
        <v>3559</v>
      </c>
      <c r="C3586" s="62">
        <v>0.65313155650274557</v>
      </c>
      <c r="D3586" s="62">
        <v>0.65648914458390784</v>
      </c>
      <c r="E3586" s="62">
        <v>0.71581270158498767</v>
      </c>
      <c r="F3586" s="62">
        <v>0.10247460909787154</v>
      </c>
      <c r="G3586" s="62">
        <v>0.16159440814860471</v>
      </c>
      <c r="H3586" s="62">
        <v>0.66087487939482881</v>
      </c>
      <c r="I3586" s="62">
        <v>0.45236702534282092</v>
      </c>
      <c r="J3586" s="62">
        <v>0.97896057707741579</v>
      </c>
      <c r="K3586" s="62"/>
      <c r="L3586" s="65">
        <f t="shared" si="505"/>
        <v>0.14905877304617193</v>
      </c>
      <c r="M3586" s="65">
        <f t="shared" si="506"/>
        <v>0.14982504739747163</v>
      </c>
      <c r="N3586" s="65">
        <f t="shared" si="507"/>
        <v>0.16336396850957446</v>
      </c>
      <c r="O3586" s="65">
        <f t="shared" si="508"/>
        <v>2.3386926184220606E-2</v>
      </c>
      <c r="P3586" s="65">
        <f t="shared" si="509"/>
        <v>3.6879345317090174E-2</v>
      </c>
      <c r="Q3586" s="65">
        <f t="shared" si="510"/>
        <v>0.1508259671100671</v>
      </c>
      <c r="R3586" s="65">
        <f t="shared" si="511"/>
        <v>0.10323995693180689</v>
      </c>
      <c r="S3586" s="65">
        <f t="shared" si="512"/>
        <v>0.22342001550359727</v>
      </c>
      <c r="T3586" s="66">
        <f>(L3586*'Football Field'!$F$4)+(M3586*'Football Field'!$F$5)+(N3586*'Football Field'!$F$6)+(O3586*'Football Field'!$F$7)+(P3586*'Football Field'!$F$8)+(Q3586*'Football Field'!$F$9)+(R3586*'Football Field'!$F$10)+(S3586*'Football Field'!$F$11)</f>
        <v>130306931.38278012</v>
      </c>
    </row>
    <row r="3587" spans="2:20" x14ac:dyDescent="0.3">
      <c r="B3587" s="62">
        <f t="shared" si="504"/>
        <v>3560</v>
      </c>
      <c r="C3587" s="62">
        <v>0.46258144198542461</v>
      </c>
      <c r="D3587" s="62">
        <v>0.65130615460143004</v>
      </c>
      <c r="E3587" s="62">
        <v>3.1626988799185463E-2</v>
      </c>
      <c r="F3587" s="62">
        <v>4.2178622879600058E-2</v>
      </c>
      <c r="G3587" s="62">
        <v>9.2622508641919454E-2</v>
      </c>
      <c r="H3587" s="62">
        <v>0.30580816529258514</v>
      </c>
      <c r="I3587" s="62">
        <v>0.79195245124254554</v>
      </c>
      <c r="J3587" s="62">
        <v>0.77867084089960625</v>
      </c>
      <c r="K3587" s="62"/>
      <c r="L3587" s="65">
        <f t="shared" si="505"/>
        <v>0.14653737421394944</v>
      </c>
      <c r="M3587" s="65">
        <f t="shared" si="506"/>
        <v>0.2063219252701568</v>
      </c>
      <c r="N3587" s="65">
        <f t="shared" si="507"/>
        <v>1.0018853919074117E-2</v>
      </c>
      <c r="O3587" s="65">
        <f t="shared" si="508"/>
        <v>1.3361419382085266E-2</v>
      </c>
      <c r="P3587" s="65">
        <f t="shared" si="509"/>
        <v>2.9341123481394168E-2</v>
      </c>
      <c r="Q3587" s="65">
        <f t="shared" si="510"/>
        <v>9.6874456015407631E-2</v>
      </c>
      <c r="R3587" s="65">
        <f t="shared" si="511"/>
        <v>0.25087610996517246</v>
      </c>
      <c r="S3587" s="65">
        <f t="shared" si="512"/>
        <v>0.24666873775276002</v>
      </c>
      <c r="T3587" s="66">
        <f>(L3587*'Football Field'!$F$4)+(M3587*'Football Field'!$F$5)+(N3587*'Football Field'!$F$6)+(O3587*'Football Field'!$F$7)+(P3587*'Football Field'!$F$8)+(Q3587*'Football Field'!$F$9)+(R3587*'Football Field'!$F$10)+(S3587*'Football Field'!$F$11)</f>
        <v>146109097.75368324</v>
      </c>
    </row>
    <row r="3588" spans="2:20" x14ac:dyDescent="0.3">
      <c r="B3588" s="62">
        <f t="shared" si="504"/>
        <v>3561</v>
      </c>
      <c r="C3588" s="62">
        <v>0.97437727056098744</v>
      </c>
      <c r="D3588" s="62">
        <v>0.14983337914310624</v>
      </c>
      <c r="E3588" s="62">
        <v>0.49781574712612164</v>
      </c>
      <c r="F3588" s="62">
        <v>0.72016571054171219</v>
      </c>
      <c r="G3588" s="62">
        <v>0.14463729359185507</v>
      </c>
      <c r="H3588" s="62">
        <v>0.83070248178040174</v>
      </c>
      <c r="I3588" s="62">
        <v>0.75842312759205266</v>
      </c>
      <c r="J3588" s="62">
        <v>0.56743697302250951</v>
      </c>
      <c r="K3588" s="62"/>
      <c r="L3588" s="65">
        <f t="shared" si="505"/>
        <v>0.20984170064750432</v>
      </c>
      <c r="M3588" s="65">
        <f t="shared" si="506"/>
        <v>3.2268087570484605E-2</v>
      </c>
      <c r="N3588" s="65">
        <f t="shared" si="507"/>
        <v>0.10720950307667802</v>
      </c>
      <c r="O3588" s="65">
        <f t="shared" si="508"/>
        <v>0.15509474821912153</v>
      </c>
      <c r="P3588" s="65">
        <f t="shared" si="509"/>
        <v>3.1149059590535207E-2</v>
      </c>
      <c r="Q3588" s="65">
        <f t="shared" si="510"/>
        <v>0.17889992590707843</v>
      </c>
      <c r="R3588" s="65">
        <f t="shared" si="511"/>
        <v>0.16333385816018392</v>
      </c>
      <c r="S3588" s="65">
        <f t="shared" si="512"/>
        <v>0.12220311682841391</v>
      </c>
      <c r="T3588" s="66">
        <f>(L3588*'Football Field'!$F$4)+(M3588*'Football Field'!$F$5)+(N3588*'Football Field'!$F$6)+(O3588*'Football Field'!$F$7)+(P3588*'Football Field'!$F$8)+(Q3588*'Football Field'!$F$9)+(R3588*'Football Field'!$F$10)+(S3588*'Football Field'!$F$11)</f>
        <v>136943712.16261828</v>
      </c>
    </row>
    <row r="3589" spans="2:20" x14ac:dyDescent="0.3">
      <c r="B3589" s="62">
        <f t="shared" si="504"/>
        <v>3562</v>
      </c>
      <c r="C3589" s="62">
        <v>0.61150403347402826</v>
      </c>
      <c r="D3589" s="62">
        <v>0.10432849950743872</v>
      </c>
      <c r="E3589" s="62">
        <v>0.90665912083810163</v>
      </c>
      <c r="F3589" s="62">
        <v>0.66370132834070728</v>
      </c>
      <c r="G3589" s="62">
        <v>1.1903445174875626E-2</v>
      </c>
      <c r="H3589" s="62">
        <v>0.61233690942422847</v>
      </c>
      <c r="I3589" s="62">
        <v>0.35469898302681457</v>
      </c>
      <c r="J3589" s="62">
        <v>0.7367007871600848</v>
      </c>
      <c r="K3589" s="62"/>
      <c r="L3589" s="65">
        <f t="shared" si="505"/>
        <v>0.15280598094223252</v>
      </c>
      <c r="M3589" s="65">
        <f t="shared" si="506"/>
        <v>2.6070177520983569E-2</v>
      </c>
      <c r="N3589" s="65">
        <f t="shared" si="507"/>
        <v>0.2265609525955358</v>
      </c>
      <c r="O3589" s="65">
        <f t="shared" si="508"/>
        <v>0.1658493271967468</v>
      </c>
      <c r="P3589" s="65">
        <f t="shared" si="509"/>
        <v>2.9744981504136025E-3</v>
      </c>
      <c r="Q3589" s="65">
        <f t="shared" si="510"/>
        <v>0.15301410455157408</v>
      </c>
      <c r="R3589" s="65">
        <f t="shared" si="511"/>
        <v>8.8634126798325802E-2</v>
      </c>
      <c r="S3589" s="65">
        <f t="shared" si="512"/>
        <v>0.18409083224418793</v>
      </c>
      <c r="T3589" s="66">
        <f>(L3589*'Football Field'!$F$4)+(M3589*'Football Field'!$F$5)+(N3589*'Football Field'!$F$6)+(O3589*'Football Field'!$F$7)+(P3589*'Football Field'!$F$8)+(Q3589*'Football Field'!$F$9)+(R3589*'Football Field'!$F$10)+(S3589*'Football Field'!$F$11)</f>
        <v>128238907.88625109</v>
      </c>
    </row>
    <row r="3590" spans="2:20" x14ac:dyDescent="0.3">
      <c r="B3590" s="62">
        <f t="shared" si="504"/>
        <v>3563</v>
      </c>
      <c r="C3590" s="62">
        <v>0.1615735605511921</v>
      </c>
      <c r="D3590" s="62">
        <v>0.57060033702463864</v>
      </c>
      <c r="E3590" s="62">
        <v>3.4618704053971938E-2</v>
      </c>
      <c r="F3590" s="62">
        <v>0.31575597132950806</v>
      </c>
      <c r="G3590" s="62">
        <v>0.86224836957175044</v>
      </c>
      <c r="H3590" s="62">
        <v>0.18201401607626466</v>
      </c>
      <c r="I3590" s="62">
        <v>0.18993476049577052</v>
      </c>
      <c r="J3590" s="62">
        <v>0.93275720323822564</v>
      </c>
      <c r="K3590" s="62"/>
      <c r="L3590" s="65">
        <f t="shared" si="505"/>
        <v>4.9722546620999987E-2</v>
      </c>
      <c r="M3590" s="65">
        <f t="shared" si="506"/>
        <v>0.17559619137486771</v>
      </c>
      <c r="N3590" s="65">
        <f t="shared" si="507"/>
        <v>1.0653538366116801E-2</v>
      </c>
      <c r="O3590" s="65">
        <f t="shared" si="508"/>
        <v>9.717054542668345E-2</v>
      </c>
      <c r="P3590" s="65">
        <f t="shared" si="509"/>
        <v>0.26534777477611432</v>
      </c>
      <c r="Q3590" s="65">
        <f t="shared" si="510"/>
        <v>5.6012879639178927E-2</v>
      </c>
      <c r="R3590" s="65">
        <f t="shared" si="511"/>
        <v>5.8450404580316334E-2</v>
      </c>
      <c r="S3590" s="65">
        <f t="shared" si="512"/>
        <v>0.28704611921572243</v>
      </c>
      <c r="T3590" s="66">
        <f>(L3590*'Football Field'!$F$4)+(M3590*'Football Field'!$F$5)+(N3590*'Football Field'!$F$6)+(O3590*'Football Field'!$F$7)+(P3590*'Football Field'!$F$8)+(Q3590*'Football Field'!$F$9)+(R3590*'Football Field'!$F$10)+(S3590*'Football Field'!$F$11)</f>
        <v>140238546.62964532</v>
      </c>
    </row>
    <row r="3591" spans="2:20" x14ac:dyDescent="0.3">
      <c r="B3591" s="62">
        <f t="shared" si="504"/>
        <v>3564</v>
      </c>
      <c r="C3591" s="62">
        <v>0.64436755456500183</v>
      </c>
      <c r="D3591" s="62">
        <v>0.22924210108054066</v>
      </c>
      <c r="E3591" s="62">
        <v>0.97426210824206683</v>
      </c>
      <c r="F3591" s="62">
        <v>0.54949904290680029</v>
      </c>
      <c r="G3591" s="62">
        <v>7.105165016356052E-3</v>
      </c>
      <c r="H3591" s="62">
        <v>0.57114885854711717</v>
      </c>
      <c r="I3591" s="62">
        <v>0.92259537475943743</v>
      </c>
      <c r="J3591" s="62">
        <v>0.54129162047671819</v>
      </c>
      <c r="K3591" s="62"/>
      <c r="L3591" s="65">
        <f t="shared" si="505"/>
        <v>0.14514378604651668</v>
      </c>
      <c r="M3591" s="65">
        <f t="shared" si="506"/>
        <v>5.1636781269270841E-2</v>
      </c>
      <c r="N3591" s="65">
        <f t="shared" si="507"/>
        <v>0.21945253138540824</v>
      </c>
      <c r="O3591" s="65">
        <f t="shared" si="508"/>
        <v>0.12377465462281392</v>
      </c>
      <c r="P3591" s="65">
        <f t="shared" si="509"/>
        <v>1.6004383579731381E-3</v>
      </c>
      <c r="Q3591" s="65">
        <f t="shared" si="510"/>
        <v>0.12865127540699664</v>
      </c>
      <c r="R3591" s="65">
        <f t="shared" si="511"/>
        <v>0.20781460011900912</v>
      </c>
      <c r="S3591" s="65">
        <f t="shared" si="512"/>
        <v>0.1219259327920113</v>
      </c>
      <c r="T3591" s="66">
        <f>(L3591*'Football Field'!$F$4)+(M3591*'Football Field'!$F$5)+(N3591*'Football Field'!$F$6)+(O3591*'Football Field'!$F$7)+(P3591*'Football Field'!$F$8)+(Q3591*'Football Field'!$F$9)+(R3591*'Football Field'!$F$10)+(S3591*'Football Field'!$F$11)</f>
        <v>143657646.43281823</v>
      </c>
    </row>
    <row r="3592" spans="2:20" x14ac:dyDescent="0.3">
      <c r="B3592" s="62">
        <f t="shared" si="504"/>
        <v>3565</v>
      </c>
      <c r="C3592" s="62">
        <v>0.38442477227925498</v>
      </c>
      <c r="D3592" s="62">
        <v>8.4421835548756707E-2</v>
      </c>
      <c r="E3592" s="62">
        <v>0.75330156736480569</v>
      </c>
      <c r="F3592" s="62">
        <v>0.86048732254275417</v>
      </c>
      <c r="G3592" s="62">
        <v>0.27925417737481573</v>
      </c>
      <c r="H3592" s="62">
        <v>0.83321633752004909</v>
      </c>
      <c r="I3592" s="62">
        <v>0.8260968651598467</v>
      </c>
      <c r="J3592" s="62">
        <v>5.1942181917032371E-2</v>
      </c>
      <c r="K3592" s="62"/>
      <c r="L3592" s="65">
        <f t="shared" si="505"/>
        <v>9.4380329363196971E-2</v>
      </c>
      <c r="M3592" s="65">
        <f t="shared" si="506"/>
        <v>2.0726449539909837E-2</v>
      </c>
      <c r="N3592" s="65">
        <f t="shared" si="507"/>
        <v>0.18494346661420791</v>
      </c>
      <c r="O3592" s="65">
        <f t="shared" si="508"/>
        <v>0.21125869811388118</v>
      </c>
      <c r="P3592" s="65">
        <f t="shared" si="509"/>
        <v>6.8559840929132573E-2</v>
      </c>
      <c r="Q3592" s="65">
        <f t="shared" si="510"/>
        <v>0.20456338414324035</v>
      </c>
      <c r="R3592" s="65">
        <f t="shared" si="511"/>
        <v>0.20281547871491906</v>
      </c>
      <c r="S3592" s="65">
        <f t="shared" si="512"/>
        <v>1.2752352581512232E-2</v>
      </c>
      <c r="T3592" s="66">
        <f>(L3592*'Football Field'!$F$4)+(M3592*'Football Field'!$F$5)+(N3592*'Football Field'!$F$6)+(O3592*'Football Field'!$F$7)+(P3592*'Football Field'!$F$8)+(Q3592*'Football Field'!$F$9)+(R3592*'Football Field'!$F$10)+(S3592*'Football Field'!$F$11)</f>
        <v>147668393.14823502</v>
      </c>
    </row>
    <row r="3593" spans="2:20" x14ac:dyDescent="0.3">
      <c r="B3593" s="62">
        <f t="shared" si="504"/>
        <v>3566</v>
      </c>
      <c r="C3593" s="62">
        <v>0.7446427339460403</v>
      </c>
      <c r="D3593" s="62">
        <v>0.83552192465334174</v>
      </c>
      <c r="E3593" s="62">
        <v>0.84045104434295881</v>
      </c>
      <c r="F3593" s="62">
        <v>0.32416599675404312</v>
      </c>
      <c r="G3593" s="62">
        <v>0.49812119027288848</v>
      </c>
      <c r="H3593" s="62">
        <v>0.69518860837540564</v>
      </c>
      <c r="I3593" s="62">
        <v>0.51059987897983128</v>
      </c>
      <c r="J3593" s="62">
        <v>6.0091639499305072E-2</v>
      </c>
      <c r="K3593" s="62"/>
      <c r="L3593" s="65">
        <f t="shared" si="505"/>
        <v>0.16515381892797304</v>
      </c>
      <c r="M3593" s="65">
        <f t="shared" si="506"/>
        <v>0.18530985446310524</v>
      </c>
      <c r="N3593" s="65">
        <f t="shared" si="507"/>
        <v>0.1864030806554558</v>
      </c>
      <c r="O3593" s="65">
        <f t="shared" si="508"/>
        <v>7.1896561787175989E-2</v>
      </c>
      <c r="P3593" s="65">
        <f t="shared" si="509"/>
        <v>0.11047796898059357</v>
      </c>
      <c r="Q3593" s="65">
        <f t="shared" si="510"/>
        <v>0.15418542116163469</v>
      </c>
      <c r="R3593" s="65">
        <f t="shared" si="511"/>
        <v>0.11324560908666666</v>
      </c>
      <c r="S3593" s="65">
        <f t="shared" si="512"/>
        <v>1.3327684937394986E-2</v>
      </c>
      <c r="T3593" s="66">
        <f>(L3593*'Football Field'!$F$4)+(M3593*'Football Field'!$F$5)+(N3593*'Football Field'!$F$6)+(O3593*'Football Field'!$F$7)+(P3593*'Football Field'!$F$8)+(Q3593*'Football Field'!$F$9)+(R3593*'Football Field'!$F$10)+(S3593*'Football Field'!$F$11)</f>
        <v>136859281.18390542</v>
      </c>
    </row>
    <row r="3594" spans="2:20" x14ac:dyDescent="0.3">
      <c r="B3594" s="62">
        <f t="shared" si="504"/>
        <v>3567</v>
      </c>
      <c r="C3594" s="62">
        <v>0.10969977043879298</v>
      </c>
      <c r="D3594" s="62">
        <v>0.19635581823692339</v>
      </c>
      <c r="E3594" s="62">
        <v>7.5552120285459212E-2</v>
      </c>
      <c r="F3594" s="62">
        <v>0.45444540713414416</v>
      </c>
      <c r="G3594" s="62">
        <v>0.58357467964543763</v>
      </c>
      <c r="H3594" s="62">
        <v>0.71119877592240666</v>
      </c>
      <c r="I3594" s="62">
        <v>0.41992713687148564</v>
      </c>
      <c r="J3594" s="62">
        <v>0.76233385081714633</v>
      </c>
      <c r="K3594" s="62"/>
      <c r="L3594" s="65">
        <f t="shared" si="505"/>
        <v>3.3111038713463908E-2</v>
      </c>
      <c r="M3594" s="65">
        <f t="shared" si="506"/>
        <v>5.9266715629858052E-2</v>
      </c>
      <c r="N3594" s="65">
        <f t="shared" si="507"/>
        <v>2.2804142339130012E-2</v>
      </c>
      <c r="O3594" s="65">
        <f t="shared" si="508"/>
        <v>0.13716673616167757</v>
      </c>
      <c r="P3594" s="65">
        <f t="shared" si="509"/>
        <v>0.17614224471616852</v>
      </c>
      <c r="Q3594" s="65">
        <f t="shared" si="510"/>
        <v>0.21466344102947654</v>
      </c>
      <c r="R3594" s="65">
        <f t="shared" si="511"/>
        <v>0.12674797431361703</v>
      </c>
      <c r="S3594" s="65">
        <f t="shared" si="512"/>
        <v>0.23009770709660826</v>
      </c>
      <c r="T3594" s="66">
        <f>(L3594*'Football Field'!$F$4)+(M3594*'Football Field'!$F$5)+(N3594*'Football Field'!$F$6)+(O3594*'Football Field'!$F$7)+(P3594*'Football Field'!$F$8)+(Q3594*'Football Field'!$F$9)+(R3594*'Football Field'!$F$10)+(S3594*'Football Field'!$F$11)</f>
        <v>143015542.25925893</v>
      </c>
    </row>
    <row r="3595" spans="2:20" x14ac:dyDescent="0.3">
      <c r="B3595" s="62">
        <f t="shared" si="504"/>
        <v>3568</v>
      </c>
      <c r="C3595" s="62">
        <v>0.58150334653048585</v>
      </c>
      <c r="D3595" s="62">
        <v>9.7293314147842813E-2</v>
      </c>
      <c r="E3595" s="62">
        <v>0.62803303216439621</v>
      </c>
      <c r="F3595" s="62">
        <v>0.65872281950993117</v>
      </c>
      <c r="G3595" s="62">
        <v>0.79291801001968343</v>
      </c>
      <c r="H3595" s="62">
        <v>8.3033089507803304E-2</v>
      </c>
      <c r="I3595" s="62">
        <v>0.59013423196783277</v>
      </c>
      <c r="J3595" s="62">
        <v>0.22182177045863738</v>
      </c>
      <c r="K3595" s="62"/>
      <c r="L3595" s="65">
        <f t="shared" si="505"/>
        <v>0.15916512235508831</v>
      </c>
      <c r="M3595" s="65">
        <f t="shared" si="506"/>
        <v>2.6630461102362019E-2</v>
      </c>
      <c r="N3595" s="65">
        <f t="shared" si="507"/>
        <v>0.17190090994986679</v>
      </c>
      <c r="O3595" s="65">
        <f t="shared" si="508"/>
        <v>0.1803011088258463</v>
      </c>
      <c r="P3595" s="65">
        <f t="shared" si="509"/>
        <v>0.21703209935992973</v>
      </c>
      <c r="Q3595" s="65">
        <f t="shared" si="510"/>
        <v>2.2727249860010311E-2</v>
      </c>
      <c r="R3595" s="65">
        <f t="shared" si="511"/>
        <v>0.16152750933852428</v>
      </c>
      <c r="S3595" s="65">
        <f t="shared" si="512"/>
        <v>6.0715539208372152E-2</v>
      </c>
      <c r="T3595" s="66">
        <f>(L3595*'Football Field'!$F$4)+(M3595*'Football Field'!$F$5)+(N3595*'Football Field'!$F$6)+(O3595*'Football Field'!$F$7)+(P3595*'Football Field'!$F$8)+(Q3595*'Football Field'!$F$9)+(R3595*'Football Field'!$F$10)+(S3595*'Football Field'!$F$11)</f>
        <v>153592333.21532226</v>
      </c>
    </row>
    <row r="3596" spans="2:20" x14ac:dyDescent="0.3">
      <c r="B3596" s="62">
        <f t="shared" si="504"/>
        <v>3569</v>
      </c>
      <c r="C3596" s="62">
        <v>0.34511427925670402</v>
      </c>
      <c r="D3596" s="62">
        <v>0.33299277635578717</v>
      </c>
      <c r="E3596" s="62">
        <v>0.87644460532827928</v>
      </c>
      <c r="F3596" s="62">
        <v>0.95855490493775752</v>
      </c>
      <c r="G3596" s="62">
        <v>0.99724900620180323</v>
      </c>
      <c r="H3596" s="62">
        <v>0.15108039983694044</v>
      </c>
      <c r="I3596" s="62">
        <v>0.34648166879947628</v>
      </c>
      <c r="J3596" s="62">
        <v>0.10535548315127818</v>
      </c>
      <c r="K3596" s="62"/>
      <c r="L3596" s="65">
        <f t="shared" si="505"/>
        <v>8.390259262243363E-2</v>
      </c>
      <c r="M3596" s="65">
        <f t="shared" si="506"/>
        <v>8.0955668716364865E-2</v>
      </c>
      <c r="N3596" s="65">
        <f t="shared" si="507"/>
        <v>0.21307717210475222</v>
      </c>
      <c r="O3596" s="65">
        <f t="shared" si="508"/>
        <v>0.23303944962360165</v>
      </c>
      <c r="P3596" s="65">
        <f t="shared" si="509"/>
        <v>0.24244658114606632</v>
      </c>
      <c r="Q3596" s="65">
        <f t="shared" si="510"/>
        <v>3.6729970339258178E-2</v>
      </c>
      <c r="R3596" s="65">
        <f t="shared" si="511"/>
        <v>8.4235026064511123E-2</v>
      </c>
      <c r="S3596" s="65">
        <f t="shared" si="512"/>
        <v>2.5613539383011925E-2</v>
      </c>
      <c r="T3596" s="66">
        <f>(L3596*'Football Field'!$F$4)+(M3596*'Football Field'!$F$5)+(N3596*'Football Field'!$F$6)+(O3596*'Football Field'!$F$7)+(P3596*'Football Field'!$F$8)+(Q3596*'Football Field'!$F$9)+(R3596*'Football Field'!$F$10)+(S3596*'Football Field'!$F$11)</f>
        <v>146316159.96924773</v>
      </c>
    </row>
    <row r="3597" spans="2:20" x14ac:dyDescent="0.3">
      <c r="B3597" s="62">
        <f t="shared" si="504"/>
        <v>3570</v>
      </c>
      <c r="C3597" s="62">
        <v>0.11448305587707874</v>
      </c>
      <c r="D3597" s="62">
        <v>0.70316067657599002</v>
      </c>
      <c r="E3597" s="62">
        <v>0.31407807095570672</v>
      </c>
      <c r="F3597" s="62">
        <v>0.23587120560480679</v>
      </c>
      <c r="G3597" s="62">
        <v>0.34574697583442271</v>
      </c>
      <c r="H3597" s="62">
        <v>0.87930817748746715</v>
      </c>
      <c r="I3597" s="62">
        <v>0.90256271967314672</v>
      </c>
      <c r="J3597" s="62">
        <v>0.97718042973592745</v>
      </c>
      <c r="K3597" s="62"/>
      <c r="L3597" s="65">
        <f t="shared" si="505"/>
        <v>2.5597727903737998E-2</v>
      </c>
      <c r="M3597" s="65">
        <f t="shared" si="506"/>
        <v>0.15722252986438884</v>
      </c>
      <c r="N3597" s="65">
        <f t="shared" si="507"/>
        <v>7.0225981821164546E-2</v>
      </c>
      <c r="O3597" s="65">
        <f t="shared" si="508"/>
        <v>5.2739393573502068E-2</v>
      </c>
      <c r="P3597" s="65">
        <f t="shared" si="509"/>
        <v>7.7306959909006073E-2</v>
      </c>
      <c r="Q3597" s="65">
        <f t="shared" si="510"/>
        <v>0.19660805958065314</v>
      </c>
      <c r="R3597" s="65">
        <f t="shared" si="511"/>
        <v>0.2018076363986773</v>
      </c>
      <c r="S3597" s="65">
        <f t="shared" si="512"/>
        <v>0.21849171094887013</v>
      </c>
      <c r="T3597" s="66">
        <f>(L3597*'Football Field'!$F$4)+(M3597*'Football Field'!$F$5)+(N3597*'Football Field'!$F$6)+(O3597*'Football Field'!$F$7)+(P3597*'Football Field'!$F$8)+(Q3597*'Football Field'!$F$9)+(R3597*'Football Field'!$F$10)+(S3597*'Football Field'!$F$11)</f>
        <v>145605275.0820733</v>
      </c>
    </row>
    <row r="3598" spans="2:20" x14ac:dyDescent="0.3">
      <c r="B3598" s="62">
        <f t="shared" si="504"/>
        <v>3571</v>
      </c>
      <c r="C3598" s="62">
        <v>0.50402636260683042</v>
      </c>
      <c r="D3598" s="62">
        <v>0.99122917439175329</v>
      </c>
      <c r="E3598" s="62">
        <v>0.65844221847419881</v>
      </c>
      <c r="F3598" s="62">
        <v>0.88401018630229677</v>
      </c>
      <c r="G3598" s="62">
        <v>0.97967815414098336</v>
      </c>
      <c r="H3598" s="62">
        <v>0.72429120379617806</v>
      </c>
      <c r="I3598" s="62">
        <v>0.23526456998037237</v>
      </c>
      <c r="J3598" s="62">
        <v>3.4294588887539224E-2</v>
      </c>
      <c r="K3598" s="62"/>
      <c r="L3598" s="65">
        <f t="shared" si="505"/>
        <v>0.10057924162485793</v>
      </c>
      <c r="M3598" s="65">
        <f t="shared" si="506"/>
        <v>0.19780131761585265</v>
      </c>
      <c r="N3598" s="65">
        <f t="shared" si="507"/>
        <v>0.13139316492376357</v>
      </c>
      <c r="O3598" s="65">
        <f t="shared" si="508"/>
        <v>0.17640560241149864</v>
      </c>
      <c r="P3598" s="65">
        <f t="shared" si="509"/>
        <v>0.19549629362701404</v>
      </c>
      <c r="Q3598" s="65">
        <f t="shared" si="510"/>
        <v>0.14453343197486904</v>
      </c>
      <c r="R3598" s="65">
        <f t="shared" si="511"/>
        <v>4.6947409471679684E-2</v>
      </c>
      <c r="S3598" s="65">
        <f t="shared" si="512"/>
        <v>6.8435383504645095E-3</v>
      </c>
      <c r="T3598" s="66">
        <f>(L3598*'Football Field'!$F$4)+(M3598*'Football Field'!$F$5)+(N3598*'Football Field'!$F$6)+(O3598*'Football Field'!$F$7)+(P3598*'Football Field'!$F$8)+(Q3598*'Football Field'!$F$9)+(R3598*'Football Field'!$F$10)+(S3598*'Football Field'!$F$11)</f>
        <v>134150806.4138675</v>
      </c>
    </row>
    <row r="3599" spans="2:20" x14ac:dyDescent="0.3">
      <c r="B3599" s="62">
        <f t="shared" si="504"/>
        <v>3572</v>
      </c>
      <c r="C3599" s="62">
        <v>0.22396739724061798</v>
      </c>
      <c r="D3599" s="62">
        <v>0.43079985269037069</v>
      </c>
      <c r="E3599" s="62">
        <v>0.92588804626367627</v>
      </c>
      <c r="F3599" s="62">
        <v>0.28305658555279789</v>
      </c>
      <c r="G3599" s="62">
        <v>0.28513993891584521</v>
      </c>
      <c r="H3599" s="62">
        <v>0.77556331505034559</v>
      </c>
      <c r="I3599" s="62">
        <v>0.5337254582231804</v>
      </c>
      <c r="J3599" s="62">
        <v>0.28702022418457873</v>
      </c>
      <c r="K3599" s="62"/>
      <c r="L3599" s="65">
        <f t="shared" si="505"/>
        <v>5.9801810420776778E-2</v>
      </c>
      <c r="M3599" s="65">
        <f t="shared" si="506"/>
        <v>0.11502839894241486</v>
      </c>
      <c r="N3599" s="65">
        <f t="shared" si="507"/>
        <v>0.2472225069171009</v>
      </c>
      <c r="O3599" s="65">
        <f t="shared" si="508"/>
        <v>7.5579287325445263E-2</v>
      </c>
      <c r="P3599" s="65">
        <f t="shared" si="509"/>
        <v>7.6135566071331623E-2</v>
      </c>
      <c r="Q3599" s="65">
        <f t="shared" si="510"/>
        <v>0.20708411539971497</v>
      </c>
      <c r="R3599" s="65">
        <f t="shared" si="511"/>
        <v>0.14251069156781876</v>
      </c>
      <c r="S3599" s="65">
        <f t="shared" si="512"/>
        <v>7.6637623355396839E-2</v>
      </c>
      <c r="T3599" s="66">
        <f>(L3599*'Football Field'!$F$4)+(M3599*'Football Field'!$F$5)+(N3599*'Football Field'!$F$6)+(O3599*'Football Field'!$F$7)+(P3599*'Football Field'!$F$8)+(Q3599*'Football Field'!$F$9)+(R3599*'Football Field'!$F$10)+(S3599*'Football Field'!$F$11)</f>
        <v>140944485.65437824</v>
      </c>
    </row>
    <row r="3600" spans="2:20" x14ac:dyDescent="0.3">
      <c r="B3600" s="62">
        <f t="shared" si="504"/>
        <v>3573</v>
      </c>
      <c r="C3600" s="62">
        <v>0.16618272283614333</v>
      </c>
      <c r="D3600" s="62">
        <v>4.7240844363854784E-2</v>
      </c>
      <c r="E3600" s="62">
        <v>0.87377630049462451</v>
      </c>
      <c r="F3600" s="62">
        <v>0.100855804690269</v>
      </c>
      <c r="G3600" s="62">
        <v>0.61231850993599268</v>
      </c>
      <c r="H3600" s="62">
        <v>0.3434195804019966</v>
      </c>
      <c r="I3600" s="62">
        <v>7.6695501733799021E-2</v>
      </c>
      <c r="J3600" s="62">
        <v>0.42189222211504673</v>
      </c>
      <c r="K3600" s="62"/>
      <c r="L3600" s="65">
        <f t="shared" si="505"/>
        <v>6.2891268229309238E-2</v>
      </c>
      <c r="M3600" s="65">
        <f t="shared" si="506"/>
        <v>1.78781317549821E-2</v>
      </c>
      <c r="N3600" s="65">
        <f t="shared" si="507"/>
        <v>0.33067757435292877</v>
      </c>
      <c r="O3600" s="65">
        <f t="shared" si="508"/>
        <v>3.8168525325660355E-2</v>
      </c>
      <c r="P3600" s="65">
        <f t="shared" si="509"/>
        <v>0.23172979111749145</v>
      </c>
      <c r="Q3600" s="65">
        <f t="shared" si="510"/>
        <v>0.12996593495194192</v>
      </c>
      <c r="R3600" s="65">
        <f t="shared" si="511"/>
        <v>2.9025143463786963E-2</v>
      </c>
      <c r="S3600" s="65">
        <f t="shared" si="512"/>
        <v>0.15966363080389931</v>
      </c>
      <c r="T3600" s="66">
        <f>(L3600*'Football Field'!$F$4)+(M3600*'Football Field'!$F$5)+(N3600*'Football Field'!$F$6)+(O3600*'Football Field'!$F$7)+(P3600*'Football Field'!$F$8)+(Q3600*'Football Field'!$F$9)+(R3600*'Football Field'!$F$10)+(S3600*'Football Field'!$F$11)</f>
        <v>140807002.18397316</v>
      </c>
    </row>
    <row r="3601" spans="2:20" x14ac:dyDescent="0.3">
      <c r="B3601" s="62">
        <f t="shared" si="504"/>
        <v>3574</v>
      </c>
      <c r="C3601" s="62">
        <v>0.25089184107904616</v>
      </c>
      <c r="D3601" s="62">
        <v>0.5303638126659439</v>
      </c>
      <c r="E3601" s="62">
        <v>4.7061485852212925E-2</v>
      </c>
      <c r="F3601" s="62">
        <v>0.60760340204378871</v>
      </c>
      <c r="G3601" s="62">
        <v>0.11645661623941095</v>
      </c>
      <c r="H3601" s="62">
        <v>0.4787217417707732</v>
      </c>
      <c r="I3601" s="62">
        <v>0.37223296370914105</v>
      </c>
      <c r="J3601" s="62">
        <v>0.18274350217333923</v>
      </c>
      <c r="K3601" s="62"/>
      <c r="L3601" s="65">
        <f t="shared" si="505"/>
        <v>9.7016446010370905E-2</v>
      </c>
      <c r="M3601" s="65">
        <f t="shared" si="506"/>
        <v>0.20508443788392813</v>
      </c>
      <c r="N3601" s="65">
        <f t="shared" si="507"/>
        <v>1.8198033390454352E-2</v>
      </c>
      <c r="O3601" s="65">
        <f t="shared" si="508"/>
        <v>0.23495193146407206</v>
      </c>
      <c r="P3601" s="65">
        <f t="shared" si="509"/>
        <v>4.5032181889014374E-2</v>
      </c>
      <c r="Q3601" s="65">
        <f t="shared" si="510"/>
        <v>0.18511515486014668</v>
      </c>
      <c r="R3601" s="65">
        <f t="shared" si="511"/>
        <v>0.14393739976418976</v>
      </c>
      <c r="S3601" s="65">
        <f t="shared" si="512"/>
        <v>7.0664414737823672E-2</v>
      </c>
      <c r="T3601" s="66">
        <f>(L3601*'Football Field'!$F$4)+(M3601*'Football Field'!$F$5)+(N3601*'Football Field'!$F$6)+(O3601*'Football Field'!$F$7)+(P3601*'Football Field'!$F$8)+(Q3601*'Football Field'!$F$9)+(R3601*'Football Field'!$F$10)+(S3601*'Football Field'!$F$11)</f>
        <v>133218569.41134995</v>
      </c>
    </row>
    <row r="3602" spans="2:20" x14ac:dyDescent="0.3">
      <c r="B3602" s="62">
        <f t="shared" si="504"/>
        <v>3575</v>
      </c>
      <c r="C3602" s="62">
        <v>0.68930725199904253</v>
      </c>
      <c r="D3602" s="62">
        <v>8.8187794713349144E-3</v>
      </c>
      <c r="E3602" s="62">
        <v>1.0949303356445284E-2</v>
      </c>
      <c r="F3602" s="62">
        <v>0.50325042021227129</v>
      </c>
      <c r="G3602" s="62">
        <v>0.11406251272526347</v>
      </c>
      <c r="H3602" s="62">
        <v>0.84741459111493489</v>
      </c>
      <c r="I3602" s="62">
        <v>0.55502969009432668</v>
      </c>
      <c r="J3602" s="62">
        <v>0.14783850298677881</v>
      </c>
      <c r="K3602" s="62"/>
      <c r="L3602" s="65">
        <f t="shared" si="505"/>
        <v>0.23961976866603935</v>
      </c>
      <c r="M3602" s="65">
        <f t="shared" si="506"/>
        <v>3.0656197083518051E-3</v>
      </c>
      <c r="N3602" s="65">
        <f t="shared" si="507"/>
        <v>3.8062410191055862E-3</v>
      </c>
      <c r="O3602" s="65">
        <f t="shared" si="508"/>
        <v>0.1749419419607659</v>
      </c>
      <c r="P3602" s="65">
        <f t="shared" si="509"/>
        <v>3.9650870977247114E-2</v>
      </c>
      <c r="Q3602" s="65">
        <f t="shared" si="510"/>
        <v>0.29458167993780088</v>
      </c>
      <c r="R3602" s="65">
        <f t="shared" si="511"/>
        <v>0.19294166071441651</v>
      </c>
      <c r="S3602" s="65">
        <f t="shared" si="512"/>
        <v>5.1392217016272897E-2</v>
      </c>
      <c r="T3602" s="66">
        <f>(L3602*'Football Field'!$F$4)+(M3602*'Football Field'!$F$5)+(N3602*'Football Field'!$F$6)+(O3602*'Football Field'!$F$7)+(P3602*'Football Field'!$F$8)+(Q3602*'Football Field'!$F$9)+(R3602*'Football Field'!$F$10)+(S3602*'Football Field'!$F$11)</f>
        <v>138585574.8463183</v>
      </c>
    </row>
    <row r="3603" spans="2:20" x14ac:dyDescent="0.3">
      <c r="B3603" s="62">
        <f t="shared" si="504"/>
        <v>3576</v>
      </c>
      <c r="C3603" s="62">
        <v>0.5001965344290471</v>
      </c>
      <c r="D3603" s="62">
        <v>0.49466075543478472</v>
      </c>
      <c r="E3603" s="62">
        <v>6.5498271805100039E-2</v>
      </c>
      <c r="F3603" s="62">
        <v>0.70963569996724307</v>
      </c>
      <c r="G3603" s="62">
        <v>0.66501908150939637</v>
      </c>
      <c r="H3603" s="62">
        <v>0.23276145056733266</v>
      </c>
      <c r="I3603" s="62">
        <v>0.33775541884592186</v>
      </c>
      <c r="J3603" s="62">
        <v>0.55634279632388228</v>
      </c>
      <c r="K3603" s="62"/>
      <c r="L3603" s="65">
        <f t="shared" si="505"/>
        <v>0.14043087849406086</v>
      </c>
      <c r="M3603" s="65">
        <f t="shared" si="506"/>
        <v>0.13887670077829442</v>
      </c>
      <c r="N3603" s="65">
        <f t="shared" si="507"/>
        <v>1.838873166111012E-2</v>
      </c>
      <c r="O3603" s="65">
        <f t="shared" si="508"/>
        <v>0.19923121792696821</v>
      </c>
      <c r="P3603" s="65">
        <f t="shared" si="509"/>
        <v>0.18670503972659025</v>
      </c>
      <c r="Q3603" s="65">
        <f t="shared" si="510"/>
        <v>6.5348103660960263E-2</v>
      </c>
      <c r="R3603" s="65">
        <f t="shared" si="511"/>
        <v>9.4825307493989486E-2</v>
      </c>
      <c r="S3603" s="65">
        <f t="shared" si="512"/>
        <v>0.15619402025802637</v>
      </c>
      <c r="T3603" s="66">
        <f>(L3603*'Football Field'!$F$4)+(M3603*'Football Field'!$F$5)+(N3603*'Football Field'!$F$6)+(O3603*'Football Field'!$F$7)+(P3603*'Football Field'!$F$8)+(Q3603*'Football Field'!$F$9)+(R3603*'Football Field'!$F$10)+(S3603*'Football Field'!$F$11)</f>
        <v>138434978.50383079</v>
      </c>
    </row>
    <row r="3604" spans="2:20" x14ac:dyDescent="0.3">
      <c r="B3604" s="62">
        <f t="shared" si="504"/>
        <v>3577</v>
      </c>
      <c r="C3604" s="62">
        <v>0.8844068497534302</v>
      </c>
      <c r="D3604" s="62">
        <v>0.86642625360524217</v>
      </c>
      <c r="E3604" s="62">
        <v>0.35946963652281894</v>
      </c>
      <c r="F3604" s="62">
        <v>0.29072804337352476</v>
      </c>
      <c r="G3604" s="62">
        <v>8.3124421412909322E-2</v>
      </c>
      <c r="H3604" s="62">
        <v>0.13516187529254808</v>
      </c>
      <c r="I3604" s="62">
        <v>3.1491571387029849E-2</v>
      </c>
      <c r="J3604" s="62">
        <v>0.20619692015777735</v>
      </c>
      <c r="K3604" s="62"/>
      <c r="L3604" s="65">
        <f t="shared" si="505"/>
        <v>0.30955727163229141</v>
      </c>
      <c r="M3604" s="65">
        <f t="shared" si="506"/>
        <v>0.30326376057738841</v>
      </c>
      <c r="N3604" s="65">
        <f t="shared" si="507"/>
        <v>0.12582041845071512</v>
      </c>
      <c r="O3604" s="65">
        <f t="shared" si="508"/>
        <v>0.10175970473181395</v>
      </c>
      <c r="P3604" s="65">
        <f t="shared" si="509"/>
        <v>2.909494550586867E-2</v>
      </c>
      <c r="Q3604" s="65">
        <f t="shared" si="510"/>
        <v>4.7308929545186312E-2</v>
      </c>
      <c r="R3604" s="65">
        <f t="shared" si="511"/>
        <v>1.1022579620115255E-2</v>
      </c>
      <c r="S3604" s="65">
        <f t="shared" si="512"/>
        <v>7.2172389936620826E-2</v>
      </c>
      <c r="T3604" s="66">
        <f>(L3604*'Football Field'!$F$4)+(M3604*'Football Field'!$F$5)+(N3604*'Football Field'!$F$6)+(O3604*'Football Field'!$F$7)+(P3604*'Football Field'!$F$8)+(Q3604*'Football Field'!$F$9)+(R3604*'Football Field'!$F$10)+(S3604*'Football Field'!$F$11)</f>
        <v>114010702.58354433</v>
      </c>
    </row>
    <row r="3605" spans="2:20" x14ac:dyDescent="0.3">
      <c r="B3605" s="62">
        <f t="shared" si="504"/>
        <v>3578</v>
      </c>
      <c r="C3605" s="62">
        <v>0.1546133471453558</v>
      </c>
      <c r="D3605" s="62">
        <v>0.31447066912177679</v>
      </c>
      <c r="E3605" s="62">
        <v>0.71419669320684476</v>
      </c>
      <c r="F3605" s="62">
        <v>0.68392616295646236</v>
      </c>
      <c r="G3605" s="62">
        <v>0.59179455983652707</v>
      </c>
      <c r="H3605" s="62">
        <v>0.85071290773927943</v>
      </c>
      <c r="I3605" s="62">
        <v>0.38757317919998424</v>
      </c>
      <c r="J3605" s="62">
        <v>0.75582796791916551</v>
      </c>
      <c r="K3605" s="62"/>
      <c r="L3605" s="65">
        <f t="shared" si="505"/>
        <v>3.4720264406428586E-2</v>
      </c>
      <c r="M3605" s="65">
        <f t="shared" si="506"/>
        <v>7.0618125676497084E-2</v>
      </c>
      <c r="N3605" s="65">
        <f t="shared" si="507"/>
        <v>0.16038135441842707</v>
      </c>
      <c r="O3605" s="65">
        <f t="shared" si="508"/>
        <v>0.15358374713923145</v>
      </c>
      <c r="P3605" s="65">
        <f t="shared" si="509"/>
        <v>0.13289450083823137</v>
      </c>
      <c r="Q3605" s="65">
        <f t="shared" si="510"/>
        <v>0.19103769264435516</v>
      </c>
      <c r="R3605" s="65">
        <f t="shared" si="511"/>
        <v>8.7034163008014184E-2</v>
      </c>
      <c r="S3605" s="65">
        <f t="shared" si="512"/>
        <v>0.16973015186881499</v>
      </c>
      <c r="T3605" s="66">
        <f>(L3605*'Football Field'!$F$4)+(M3605*'Football Field'!$F$5)+(N3605*'Football Field'!$F$6)+(O3605*'Football Field'!$F$7)+(P3605*'Football Field'!$F$8)+(Q3605*'Football Field'!$F$9)+(R3605*'Football Field'!$F$10)+(S3605*'Football Field'!$F$11)</f>
        <v>137163178.59933615</v>
      </c>
    </row>
    <row r="3606" spans="2:20" x14ac:dyDescent="0.3">
      <c r="B3606" s="62">
        <f t="shared" si="504"/>
        <v>3579</v>
      </c>
      <c r="C3606" s="62">
        <v>0.7434658549272033</v>
      </c>
      <c r="D3606" s="62">
        <v>0.3415833997893063</v>
      </c>
      <c r="E3606" s="62">
        <v>0.80856223812286887</v>
      </c>
      <c r="F3606" s="62">
        <v>0.18750162331437648</v>
      </c>
      <c r="G3606" s="62">
        <v>0.92309204043827087</v>
      </c>
      <c r="H3606" s="62">
        <v>0.53279453567263024</v>
      </c>
      <c r="I3606" s="62">
        <v>0.9144467229153812</v>
      </c>
      <c r="J3606" s="62">
        <v>0.98371343884311069</v>
      </c>
      <c r="K3606" s="62"/>
      <c r="L3606" s="65">
        <f t="shared" si="505"/>
        <v>0.13678822240653768</v>
      </c>
      <c r="M3606" s="65">
        <f t="shared" si="506"/>
        <v>6.2846983154775757E-2</v>
      </c>
      <c r="N3606" s="65">
        <f t="shared" si="507"/>
        <v>0.14876512556008167</v>
      </c>
      <c r="O3606" s="65">
        <f t="shared" si="508"/>
        <v>3.4497904081990577E-2</v>
      </c>
      <c r="P3606" s="65">
        <f t="shared" si="509"/>
        <v>0.16983714651096982</v>
      </c>
      <c r="Q3606" s="65">
        <f t="shared" si="510"/>
        <v>9.8027390174780502E-2</v>
      </c>
      <c r="R3606" s="65">
        <f t="shared" si="511"/>
        <v>0.16824651849724354</v>
      </c>
      <c r="S3606" s="65">
        <f t="shared" si="512"/>
        <v>0.18099070961362032</v>
      </c>
      <c r="T3606" s="66">
        <f>(L3606*'Football Field'!$F$4)+(M3606*'Football Field'!$F$5)+(N3606*'Football Field'!$F$6)+(O3606*'Football Field'!$F$7)+(P3606*'Football Field'!$F$8)+(Q3606*'Football Field'!$F$9)+(R3606*'Football Field'!$F$10)+(S3606*'Football Field'!$F$11)</f>
        <v>149936629.77928275</v>
      </c>
    </row>
    <row r="3607" spans="2:20" x14ac:dyDescent="0.3">
      <c r="B3607" s="62">
        <f t="shared" si="504"/>
        <v>3580</v>
      </c>
      <c r="C3607" s="62">
        <v>0.17604075234376004</v>
      </c>
      <c r="D3607" s="62">
        <v>0.95595315998061592</v>
      </c>
      <c r="E3607" s="62">
        <v>0.88190936205980286</v>
      </c>
      <c r="F3607" s="62">
        <v>0.73232300431840802</v>
      </c>
      <c r="G3607" s="62">
        <v>0.15522578442016965</v>
      </c>
      <c r="H3607" s="62">
        <v>0.20859255058228587</v>
      </c>
      <c r="I3607" s="62">
        <v>0.83848537264833589</v>
      </c>
      <c r="J3607" s="62">
        <v>0.33098305118398286</v>
      </c>
      <c r="K3607" s="62"/>
      <c r="L3607" s="65">
        <f t="shared" si="505"/>
        <v>4.1135697169195309E-2</v>
      </c>
      <c r="M3607" s="65">
        <f t="shared" si="506"/>
        <v>0.22337895727751247</v>
      </c>
      <c r="N3607" s="65">
        <f t="shared" si="507"/>
        <v>0.20607703594409332</v>
      </c>
      <c r="O3607" s="65">
        <f t="shared" si="508"/>
        <v>0.17112297541680632</v>
      </c>
      <c r="P3607" s="65">
        <f t="shared" si="509"/>
        <v>3.6271833514379029E-2</v>
      </c>
      <c r="Q3607" s="65">
        <f t="shared" si="510"/>
        <v>4.8742122936099315E-2</v>
      </c>
      <c r="R3607" s="65">
        <f t="shared" si="511"/>
        <v>0.19593008954374885</v>
      </c>
      <c r="S3607" s="65">
        <f t="shared" si="512"/>
        <v>7.7341288198165298E-2</v>
      </c>
      <c r="T3607" s="66">
        <f>(L3607*'Football Field'!$F$4)+(M3607*'Football Field'!$F$5)+(N3607*'Football Field'!$F$6)+(O3607*'Football Field'!$F$7)+(P3607*'Football Field'!$F$8)+(Q3607*'Football Field'!$F$9)+(R3607*'Football Field'!$F$10)+(S3607*'Football Field'!$F$11)</f>
        <v>144443887.89297247</v>
      </c>
    </row>
    <row r="3608" spans="2:20" x14ac:dyDescent="0.3">
      <c r="B3608" s="62">
        <f t="shared" si="504"/>
        <v>3581</v>
      </c>
      <c r="C3608" s="62">
        <v>0.53928468192829648</v>
      </c>
      <c r="D3608" s="62">
        <v>0.30724825206420181</v>
      </c>
      <c r="E3608" s="62">
        <v>0.84648031498818221</v>
      </c>
      <c r="F3608" s="62">
        <v>0.60032548894634474</v>
      </c>
      <c r="G3608" s="62">
        <v>2.4289336029007735E-2</v>
      </c>
      <c r="H3608" s="62">
        <v>0.60052707674039163</v>
      </c>
      <c r="I3608" s="62">
        <v>0.21520603883794942</v>
      </c>
      <c r="J3608" s="62">
        <v>0.6250898861672961</v>
      </c>
      <c r="K3608" s="62"/>
      <c r="L3608" s="65">
        <f t="shared" si="505"/>
        <v>0.14348588582535074</v>
      </c>
      <c r="M3608" s="65">
        <f t="shared" si="506"/>
        <v>8.1748636838871513E-2</v>
      </c>
      <c r="N3608" s="65">
        <f t="shared" si="507"/>
        <v>0.22522052248083385</v>
      </c>
      <c r="O3608" s="65">
        <f t="shared" si="508"/>
        <v>0.1597268334361035</v>
      </c>
      <c r="P3608" s="65">
        <f t="shared" si="509"/>
        <v>6.4625920465049896E-3</v>
      </c>
      <c r="Q3608" s="65">
        <f t="shared" si="510"/>
        <v>0.15978046930630285</v>
      </c>
      <c r="R3608" s="65">
        <f t="shared" si="511"/>
        <v>5.7259236452285686E-2</v>
      </c>
      <c r="S3608" s="65">
        <f t="shared" si="512"/>
        <v>0.16631582361374686</v>
      </c>
      <c r="T3608" s="66">
        <f>(L3608*'Football Field'!$F$4)+(M3608*'Football Field'!$F$5)+(N3608*'Football Field'!$F$6)+(O3608*'Football Field'!$F$7)+(P3608*'Football Field'!$F$8)+(Q3608*'Football Field'!$F$9)+(R3608*'Football Field'!$F$10)+(S3608*'Football Field'!$F$11)</f>
        <v>123820494.3622141</v>
      </c>
    </row>
    <row r="3609" spans="2:20" x14ac:dyDescent="0.3">
      <c r="B3609" s="62">
        <f t="shared" si="504"/>
        <v>3582</v>
      </c>
      <c r="C3609" s="62">
        <v>0.81069291508147223</v>
      </c>
      <c r="D3609" s="62">
        <v>0.22280137495154195</v>
      </c>
      <c r="E3609" s="62">
        <v>0.80868266594415528</v>
      </c>
      <c r="F3609" s="62">
        <v>0.39953489175517587</v>
      </c>
      <c r="G3609" s="62">
        <v>0.82502100641204268</v>
      </c>
      <c r="H3609" s="62">
        <v>0.25169538341009412</v>
      </c>
      <c r="I3609" s="62">
        <v>0.19273587793863101</v>
      </c>
      <c r="J3609" s="62">
        <v>0.38926683404554663</v>
      </c>
      <c r="K3609" s="62"/>
      <c r="L3609" s="65">
        <f t="shared" si="505"/>
        <v>0.20784701115587251</v>
      </c>
      <c r="M3609" s="65">
        <f t="shared" si="506"/>
        <v>5.7122245678492202E-2</v>
      </c>
      <c r="N3609" s="65">
        <f t="shared" si="507"/>
        <v>0.20733161960982946</v>
      </c>
      <c r="O3609" s="65">
        <f t="shared" si="508"/>
        <v>0.102433525147377</v>
      </c>
      <c r="P3609" s="65">
        <f t="shared" si="509"/>
        <v>0.21152047481051436</v>
      </c>
      <c r="Q3609" s="65">
        <f t="shared" si="510"/>
        <v>6.4530147223825218E-2</v>
      </c>
      <c r="R3609" s="65">
        <f t="shared" si="511"/>
        <v>4.941399564102722E-2</v>
      </c>
      <c r="S3609" s="65">
        <f t="shared" si="512"/>
        <v>9.9800980733062025E-2</v>
      </c>
      <c r="T3609" s="66">
        <f>(L3609*'Football Field'!$F$4)+(M3609*'Football Field'!$F$5)+(N3609*'Football Field'!$F$6)+(O3609*'Football Field'!$F$7)+(P3609*'Football Field'!$F$8)+(Q3609*'Football Field'!$F$9)+(R3609*'Football Field'!$F$10)+(S3609*'Football Field'!$F$11)</f>
        <v>137923478.49109453</v>
      </c>
    </row>
    <row r="3610" spans="2:20" x14ac:dyDescent="0.3">
      <c r="B3610" s="62">
        <f t="shared" si="504"/>
        <v>3583</v>
      </c>
      <c r="C3610" s="62">
        <v>0.66819291819493898</v>
      </c>
      <c r="D3610" s="62">
        <v>2.590427067148271E-2</v>
      </c>
      <c r="E3610" s="62">
        <v>0.13746113040671692</v>
      </c>
      <c r="F3610" s="62">
        <v>4.1192968639016003E-2</v>
      </c>
      <c r="G3610" s="62">
        <v>0.34355277208824975</v>
      </c>
      <c r="H3610" s="62">
        <v>3.0373949311225279E-2</v>
      </c>
      <c r="I3610" s="62">
        <v>0.62094685939304806</v>
      </c>
      <c r="J3610" s="62">
        <v>0.74032582964820737</v>
      </c>
      <c r="K3610" s="62"/>
      <c r="L3610" s="65">
        <f t="shared" si="505"/>
        <v>0.25621378449253379</v>
      </c>
      <c r="M3610" s="65">
        <f t="shared" si="506"/>
        <v>9.9328068923401E-3</v>
      </c>
      <c r="N3610" s="65">
        <f t="shared" si="507"/>
        <v>5.2708485054389208E-2</v>
      </c>
      <c r="O3610" s="65">
        <f t="shared" si="508"/>
        <v>1.5795148529852362E-2</v>
      </c>
      <c r="P3610" s="65">
        <f t="shared" si="509"/>
        <v>0.1317328476743172</v>
      </c>
      <c r="Q3610" s="65">
        <f t="shared" si="510"/>
        <v>1.1646673125534426E-2</v>
      </c>
      <c r="R3610" s="65">
        <f t="shared" si="511"/>
        <v>0.23809762193174216</v>
      </c>
      <c r="S3610" s="65">
        <f t="shared" si="512"/>
        <v>0.28387263229929094</v>
      </c>
      <c r="T3610" s="66">
        <f>(L3610*'Football Field'!$F$4)+(M3610*'Football Field'!$F$5)+(N3610*'Football Field'!$F$6)+(O3610*'Football Field'!$F$7)+(P3610*'Football Field'!$F$8)+(Q3610*'Football Field'!$F$9)+(R3610*'Football Field'!$F$10)+(S3610*'Football Field'!$F$11)</f>
        <v>154254191.7487928</v>
      </c>
    </row>
    <row r="3611" spans="2:20" x14ac:dyDescent="0.3">
      <c r="B3611" s="62">
        <f t="shared" si="504"/>
        <v>3584</v>
      </c>
      <c r="C3611" s="62">
        <v>0.95246254091105653</v>
      </c>
      <c r="D3611" s="62">
        <v>0.63615511365258426</v>
      </c>
      <c r="E3611" s="62">
        <v>0.32091756949762906</v>
      </c>
      <c r="F3611" s="62">
        <v>0.41622219040405506</v>
      </c>
      <c r="G3611" s="62">
        <v>0.91103498654239756</v>
      </c>
      <c r="H3611" s="62">
        <v>0.35778977303132553</v>
      </c>
      <c r="I3611" s="62">
        <v>0.41465240744818432</v>
      </c>
      <c r="J3611" s="62">
        <v>0.42015197866851728</v>
      </c>
      <c r="K3611" s="62"/>
      <c r="L3611" s="65">
        <f t="shared" si="505"/>
        <v>0.21503260733187513</v>
      </c>
      <c r="M3611" s="65">
        <f t="shared" si="506"/>
        <v>0.14362149363414675</v>
      </c>
      <c r="N3611" s="65">
        <f t="shared" si="507"/>
        <v>7.2451921984958714E-2</v>
      </c>
      <c r="O3611" s="65">
        <f t="shared" si="508"/>
        <v>9.3968359896188305E-2</v>
      </c>
      <c r="P3611" s="65">
        <f t="shared" si="509"/>
        <v>0.20567971979179955</v>
      </c>
      <c r="Q3611" s="65">
        <f t="shared" si="510"/>
        <v>8.0776371213521853E-2</v>
      </c>
      <c r="R3611" s="65">
        <f t="shared" si="511"/>
        <v>9.3613958009030468E-2</v>
      </c>
      <c r="S3611" s="65">
        <f t="shared" si="512"/>
        <v>9.4855568138479091E-2</v>
      </c>
      <c r="T3611" s="66">
        <f>(L3611*'Football Field'!$F$4)+(M3611*'Football Field'!$F$5)+(N3611*'Football Field'!$F$6)+(O3611*'Football Field'!$F$7)+(P3611*'Football Field'!$F$8)+(Q3611*'Football Field'!$F$9)+(R3611*'Football Field'!$F$10)+(S3611*'Football Field'!$F$11)</f>
        <v>139640175.5488942</v>
      </c>
    </row>
    <row r="3612" spans="2:20" x14ac:dyDescent="0.3">
      <c r="B3612" s="62">
        <f t="shared" si="504"/>
        <v>3585</v>
      </c>
      <c r="C3612" s="62">
        <v>9.1545061889384494E-2</v>
      </c>
      <c r="D3612" s="62">
        <v>0.46850919819683823</v>
      </c>
      <c r="E3612" s="62">
        <v>0.21854140805565159</v>
      </c>
      <c r="F3612" s="62">
        <v>0.99168737487548586</v>
      </c>
      <c r="G3612" s="62">
        <v>2.6060854679251233E-2</v>
      </c>
      <c r="H3612" s="62">
        <v>0.54006995382098932</v>
      </c>
      <c r="I3612" s="62">
        <v>7.2906720516109247E-2</v>
      </c>
      <c r="J3612" s="62">
        <v>0.2217213274847234</v>
      </c>
      <c r="K3612" s="62"/>
      <c r="L3612" s="65">
        <f t="shared" si="505"/>
        <v>3.4794224260031828E-2</v>
      </c>
      <c r="M3612" s="65">
        <f t="shared" si="506"/>
        <v>0.17806983548327024</v>
      </c>
      <c r="N3612" s="65">
        <f t="shared" si="507"/>
        <v>8.3062686343251244E-2</v>
      </c>
      <c r="O3612" s="65">
        <f t="shared" si="508"/>
        <v>0.37691812321840906</v>
      </c>
      <c r="P3612" s="65">
        <f t="shared" si="509"/>
        <v>9.9051462023547494E-3</v>
      </c>
      <c r="Q3612" s="65">
        <f t="shared" si="510"/>
        <v>0.20526847326902692</v>
      </c>
      <c r="R3612" s="65">
        <f t="shared" si="511"/>
        <v>2.7710208845193061E-2</v>
      </c>
      <c r="S3612" s="65">
        <f t="shared" si="512"/>
        <v>8.4271302378462934E-2</v>
      </c>
      <c r="T3612" s="66">
        <f>(L3612*'Football Field'!$F$4)+(M3612*'Football Field'!$F$5)+(N3612*'Football Field'!$F$6)+(O3612*'Football Field'!$F$7)+(P3612*'Football Field'!$F$8)+(Q3612*'Football Field'!$F$9)+(R3612*'Football Field'!$F$10)+(S3612*'Football Field'!$F$11)</f>
        <v>117403037.88152377</v>
      </c>
    </row>
    <row r="3613" spans="2:20" x14ac:dyDescent="0.3">
      <c r="B3613" s="62">
        <f t="shared" si="504"/>
        <v>3586</v>
      </c>
      <c r="C3613" s="62">
        <v>0.61967795996667574</v>
      </c>
      <c r="D3613" s="62">
        <v>0.69906024898226715</v>
      </c>
      <c r="E3613" s="62">
        <v>0.96234236166804799</v>
      </c>
      <c r="F3613" s="62">
        <v>0.94542583859394957</v>
      </c>
      <c r="G3613" s="62">
        <v>0.72127618885450062</v>
      </c>
      <c r="H3613" s="62">
        <v>7.8100163128030364E-2</v>
      </c>
      <c r="I3613" s="62">
        <v>0.32400904138036601</v>
      </c>
      <c r="J3613" s="62">
        <v>0.74581873711544466</v>
      </c>
      <c r="K3613" s="62"/>
      <c r="L3613" s="65">
        <f t="shared" si="505"/>
        <v>0.1216077630666324</v>
      </c>
      <c r="M3613" s="65">
        <f t="shared" si="506"/>
        <v>0.13718602019040377</v>
      </c>
      <c r="N3613" s="65">
        <f t="shared" si="507"/>
        <v>0.18885341978760201</v>
      </c>
      <c r="O3613" s="65">
        <f t="shared" si="508"/>
        <v>0.18553366232839399</v>
      </c>
      <c r="P3613" s="65">
        <f t="shared" si="509"/>
        <v>0.14154575367589098</v>
      </c>
      <c r="Q3613" s="65">
        <f t="shared" si="510"/>
        <v>1.5326648270094365E-2</v>
      </c>
      <c r="R3613" s="65">
        <f t="shared" si="511"/>
        <v>6.35846637788266E-2</v>
      </c>
      <c r="S3613" s="65">
        <f t="shared" si="512"/>
        <v>0.14636206890215589</v>
      </c>
      <c r="T3613" s="66">
        <f>(L3613*'Football Field'!$F$4)+(M3613*'Football Field'!$F$5)+(N3613*'Football Field'!$F$6)+(O3613*'Football Field'!$F$7)+(P3613*'Football Field'!$F$8)+(Q3613*'Football Field'!$F$9)+(R3613*'Football Field'!$F$10)+(S3613*'Football Field'!$F$11)</f>
        <v>134780361.88891008</v>
      </c>
    </row>
    <row r="3614" spans="2:20" x14ac:dyDescent="0.3">
      <c r="B3614" s="62">
        <f t="shared" ref="B3614:B3677" si="513">B3613+1</f>
        <v>3587</v>
      </c>
      <c r="C3614" s="62">
        <v>0.8156376174306933</v>
      </c>
      <c r="D3614" s="62">
        <v>0.61852055971372177</v>
      </c>
      <c r="E3614" s="62">
        <v>0.95977348171711085</v>
      </c>
      <c r="F3614" s="62">
        <v>0.8674730897592976</v>
      </c>
      <c r="G3614" s="62">
        <v>0.70243562073541332</v>
      </c>
      <c r="H3614" s="62">
        <v>4.6970954563186562E-2</v>
      </c>
      <c r="I3614" s="62">
        <v>0.97004106882317731</v>
      </c>
      <c r="J3614" s="62">
        <v>0.77501339831585725</v>
      </c>
      <c r="K3614" s="62"/>
      <c r="L3614" s="65">
        <f t="shared" si="505"/>
        <v>0.14170546135696191</v>
      </c>
      <c r="M3614" s="65">
        <f t="shared" si="506"/>
        <v>0.10745916985670036</v>
      </c>
      <c r="N3614" s="65">
        <f t="shared" si="507"/>
        <v>0.16674702235206498</v>
      </c>
      <c r="O3614" s="65">
        <f t="shared" si="508"/>
        <v>0.15071113907952607</v>
      </c>
      <c r="P3614" s="65">
        <f t="shared" si="509"/>
        <v>0.12203822087488962</v>
      </c>
      <c r="Q3614" s="65">
        <f t="shared" si="510"/>
        <v>8.1605367929450945E-3</v>
      </c>
      <c r="R3614" s="65">
        <f t="shared" si="511"/>
        <v>0.1685308699049417</v>
      </c>
      <c r="S3614" s="65">
        <f t="shared" si="512"/>
        <v>0.13464757978197028</v>
      </c>
      <c r="T3614" s="66">
        <f>(L3614*'Football Field'!$F$4)+(M3614*'Football Field'!$F$5)+(N3614*'Football Field'!$F$6)+(O3614*'Football Field'!$F$7)+(P3614*'Football Field'!$F$8)+(Q3614*'Football Field'!$F$9)+(R3614*'Football Field'!$F$10)+(S3614*'Football Field'!$F$11)</f>
        <v>146829504.03233802</v>
      </c>
    </row>
    <row r="3615" spans="2:20" x14ac:dyDescent="0.3">
      <c r="B3615" s="62">
        <f t="shared" si="513"/>
        <v>3588</v>
      </c>
      <c r="C3615" s="62">
        <v>0.61240538555891533</v>
      </c>
      <c r="D3615" s="62">
        <v>0.73502953714509889</v>
      </c>
      <c r="E3615" s="62">
        <v>0.76860413410509987</v>
      </c>
      <c r="F3615" s="62">
        <v>0.12920324112455517</v>
      </c>
      <c r="G3615" s="62">
        <v>9.8579498078870009E-2</v>
      </c>
      <c r="H3615" s="62">
        <v>0.76653991517191078</v>
      </c>
      <c r="I3615" s="62">
        <v>3.8006544102722195E-3</v>
      </c>
      <c r="J3615" s="62">
        <v>0.49154802935699105</v>
      </c>
      <c r="K3615" s="62"/>
      <c r="L3615" s="65">
        <f t="shared" si="505"/>
        <v>0.16984319828246119</v>
      </c>
      <c r="M3615" s="65">
        <f t="shared" si="506"/>
        <v>0.20385151790731718</v>
      </c>
      <c r="N3615" s="65">
        <f t="shared" si="507"/>
        <v>0.21316302473465643</v>
      </c>
      <c r="O3615" s="65">
        <f t="shared" si="508"/>
        <v>3.583295022957201E-2</v>
      </c>
      <c r="P3615" s="65">
        <f t="shared" si="509"/>
        <v>2.733982690814251E-2</v>
      </c>
      <c r="Q3615" s="65">
        <f t="shared" si="510"/>
        <v>0.21259053867585392</v>
      </c>
      <c r="R3615" s="65">
        <f t="shared" si="511"/>
        <v>1.0540653557738423E-3</v>
      </c>
      <c r="S3615" s="65">
        <f t="shared" si="512"/>
        <v>0.13632487790622289</v>
      </c>
      <c r="T3615" s="66">
        <f>(L3615*'Football Field'!$F$4)+(M3615*'Football Field'!$F$5)+(N3615*'Football Field'!$F$6)+(O3615*'Football Field'!$F$7)+(P3615*'Football Field'!$F$8)+(Q3615*'Football Field'!$F$9)+(R3615*'Football Field'!$F$10)+(S3615*'Football Field'!$F$11)</f>
        <v>115784892.23035835</v>
      </c>
    </row>
    <row r="3616" spans="2:20" x14ac:dyDescent="0.3">
      <c r="B3616" s="62">
        <f t="shared" si="513"/>
        <v>3589</v>
      </c>
      <c r="C3616" s="62">
        <v>0.54176787333057508</v>
      </c>
      <c r="D3616" s="62">
        <v>0.71360951381726989</v>
      </c>
      <c r="E3616" s="62">
        <v>0.39619196460535167</v>
      </c>
      <c r="F3616" s="62">
        <v>0.73505837236318083</v>
      </c>
      <c r="G3616" s="62">
        <v>0.97649273579953411</v>
      </c>
      <c r="H3616" s="62">
        <v>0.45666847946790812</v>
      </c>
      <c r="I3616" s="62">
        <v>0.81340874864776846</v>
      </c>
      <c r="J3616" s="62">
        <v>3.0345027198739993E-2</v>
      </c>
      <c r="K3616" s="62"/>
      <c r="L3616" s="65">
        <f t="shared" si="505"/>
        <v>0.11617088261275156</v>
      </c>
      <c r="M3616" s="65">
        <f t="shared" si="506"/>
        <v>0.15301875792554531</v>
      </c>
      <c r="N3616" s="65">
        <f t="shared" si="507"/>
        <v>8.495514864942845E-2</v>
      </c>
      <c r="O3616" s="65">
        <f t="shared" si="508"/>
        <v>0.15761802072973552</v>
      </c>
      <c r="P3616" s="65">
        <f t="shared" si="509"/>
        <v>0.20938861192596711</v>
      </c>
      <c r="Q3616" s="65">
        <f t="shared" si="510"/>
        <v>9.7923082804947284E-2</v>
      </c>
      <c r="R3616" s="65">
        <f t="shared" si="511"/>
        <v>0.1744186337119451</v>
      </c>
      <c r="S3616" s="65">
        <f t="shared" si="512"/>
        <v>6.5068616396797129E-3</v>
      </c>
      <c r="T3616" s="66">
        <f>(L3616*'Football Field'!$F$4)+(M3616*'Football Field'!$F$5)+(N3616*'Football Field'!$F$6)+(O3616*'Football Field'!$F$7)+(P3616*'Football Field'!$F$8)+(Q3616*'Football Field'!$F$9)+(R3616*'Football Field'!$F$10)+(S3616*'Football Field'!$F$11)</f>
        <v>151700391.21140286</v>
      </c>
    </row>
    <row r="3617" spans="2:20" x14ac:dyDescent="0.3">
      <c r="B3617" s="62">
        <f t="shared" si="513"/>
        <v>3590</v>
      </c>
      <c r="C3617" s="62">
        <v>0.23229713106476535</v>
      </c>
      <c r="D3617" s="62">
        <v>0.79158031746628132</v>
      </c>
      <c r="E3617" s="62">
        <v>0.3937911951294667</v>
      </c>
      <c r="F3617" s="62">
        <v>0.24943330690677046</v>
      </c>
      <c r="G3617" s="62">
        <v>0.25678692331954778</v>
      </c>
      <c r="H3617" s="62">
        <v>0.96872628927084126</v>
      </c>
      <c r="I3617" s="62">
        <v>0.78703563343017735</v>
      </c>
      <c r="J3617" s="62">
        <v>0.22336113634243804</v>
      </c>
      <c r="K3617" s="62"/>
      <c r="L3617" s="65">
        <f t="shared" si="505"/>
        <v>5.9517402215668397E-2</v>
      </c>
      <c r="M3617" s="65">
        <f t="shared" si="506"/>
        <v>0.20281268186438306</v>
      </c>
      <c r="N3617" s="65">
        <f t="shared" si="507"/>
        <v>0.10089418169772739</v>
      </c>
      <c r="O3617" s="65">
        <f t="shared" si="508"/>
        <v>6.3907902715404169E-2</v>
      </c>
      <c r="P3617" s="65">
        <f t="shared" si="509"/>
        <v>6.5791990322396549E-2</v>
      </c>
      <c r="Q3617" s="65">
        <f t="shared" si="510"/>
        <v>0.2481996739742337</v>
      </c>
      <c r="R3617" s="65">
        <f t="shared" si="511"/>
        <v>0.20164827752378656</v>
      </c>
      <c r="S3617" s="65">
        <f t="shared" si="512"/>
        <v>5.722788968640017E-2</v>
      </c>
      <c r="T3617" s="66">
        <f>(L3617*'Football Field'!$F$4)+(M3617*'Football Field'!$F$5)+(N3617*'Football Field'!$F$6)+(O3617*'Football Field'!$F$7)+(P3617*'Football Field'!$F$8)+(Q3617*'Football Field'!$F$9)+(R3617*'Football Field'!$F$10)+(S3617*'Football Field'!$F$11)</f>
        <v>143962458.96893337</v>
      </c>
    </row>
    <row r="3618" spans="2:20" x14ac:dyDescent="0.3">
      <c r="B3618" s="62">
        <f t="shared" si="513"/>
        <v>3591</v>
      </c>
      <c r="C3618" s="62">
        <v>0.6282276789752862</v>
      </c>
      <c r="D3618" s="62">
        <v>0.93315999512290571</v>
      </c>
      <c r="E3618" s="62">
        <v>0.65047167845368403</v>
      </c>
      <c r="F3618" s="62">
        <v>0.30176050548751854</v>
      </c>
      <c r="G3618" s="62">
        <v>0.63611938816304248</v>
      </c>
      <c r="H3618" s="62">
        <v>0.74774160658357036</v>
      </c>
      <c r="I3618" s="62">
        <v>0.47784852856335835</v>
      </c>
      <c r="J3618" s="62">
        <v>0.20520346937180689</v>
      </c>
      <c r="K3618" s="62"/>
      <c r="L3618" s="65">
        <f t="shared" si="505"/>
        <v>0.13715165886789266</v>
      </c>
      <c r="M3618" s="65">
        <f t="shared" si="506"/>
        <v>0.20372302208813678</v>
      </c>
      <c r="N3618" s="65">
        <f t="shared" si="507"/>
        <v>0.14200786232791054</v>
      </c>
      <c r="O3618" s="65">
        <f t="shared" si="508"/>
        <v>6.5878908703822181E-2</v>
      </c>
      <c r="P3618" s="65">
        <f t="shared" si="509"/>
        <v>0.13887453903160848</v>
      </c>
      <c r="Q3618" s="65">
        <f t="shared" si="510"/>
        <v>0.16324336730078109</v>
      </c>
      <c r="R3618" s="65">
        <f t="shared" si="511"/>
        <v>0.10432160277774766</v>
      </c>
      <c r="S3618" s="65">
        <f t="shared" si="512"/>
        <v>4.4799038902100442E-2</v>
      </c>
      <c r="T3618" s="66">
        <f>(L3618*'Football Field'!$F$4)+(M3618*'Football Field'!$F$5)+(N3618*'Football Field'!$F$6)+(O3618*'Football Field'!$F$7)+(P3618*'Football Field'!$F$8)+(Q3618*'Football Field'!$F$9)+(R3618*'Football Field'!$F$10)+(S3618*'Football Field'!$F$11)</f>
        <v>137063622.11839217</v>
      </c>
    </row>
    <row r="3619" spans="2:20" x14ac:dyDescent="0.3">
      <c r="B3619" s="62">
        <f t="shared" si="513"/>
        <v>3592</v>
      </c>
      <c r="C3619" s="62">
        <v>0.73183516912237812</v>
      </c>
      <c r="D3619" s="62">
        <v>0.85452604506179741</v>
      </c>
      <c r="E3619" s="62">
        <v>0.73163767128127577</v>
      </c>
      <c r="F3619" s="62">
        <v>0.70630252609228505</v>
      </c>
      <c r="G3619" s="62">
        <v>0.88481394795137125</v>
      </c>
      <c r="H3619" s="62">
        <v>0.67214606745062888</v>
      </c>
      <c r="I3619" s="62">
        <v>3.3728992451008244E-2</v>
      </c>
      <c r="J3619" s="62">
        <v>0.60292688554781027</v>
      </c>
      <c r="K3619" s="62"/>
      <c r="L3619" s="65">
        <f t="shared" si="505"/>
        <v>0.14025426743097663</v>
      </c>
      <c r="M3619" s="65">
        <f t="shared" si="506"/>
        <v>0.16376764810928424</v>
      </c>
      <c r="N3619" s="65">
        <f t="shared" si="507"/>
        <v>0.14021641749400759</v>
      </c>
      <c r="O3619" s="65">
        <f t="shared" si="508"/>
        <v>0.13536100417327235</v>
      </c>
      <c r="P3619" s="65">
        <f t="shared" si="509"/>
        <v>0.16957224429573423</v>
      </c>
      <c r="Q3619" s="65">
        <f t="shared" si="510"/>
        <v>0.12881500954641281</v>
      </c>
      <c r="R3619" s="65">
        <f t="shared" si="511"/>
        <v>6.4640718661746113E-3</v>
      </c>
      <c r="S3619" s="65">
        <f t="shared" si="512"/>
        <v>0.11554933708413748</v>
      </c>
      <c r="T3619" s="66">
        <f>(L3619*'Football Field'!$F$4)+(M3619*'Football Field'!$F$5)+(N3619*'Football Field'!$F$6)+(O3619*'Football Field'!$F$7)+(P3619*'Football Field'!$F$8)+(Q3619*'Football Field'!$F$9)+(R3619*'Football Field'!$F$10)+(S3619*'Football Field'!$F$11)</f>
        <v>127105674.81706139</v>
      </c>
    </row>
    <row r="3620" spans="2:20" x14ac:dyDescent="0.3">
      <c r="B3620" s="62">
        <f t="shared" si="513"/>
        <v>3593</v>
      </c>
      <c r="C3620" s="62">
        <v>0.47246489569748706</v>
      </c>
      <c r="D3620" s="62">
        <v>0.31135699525719951</v>
      </c>
      <c r="E3620" s="62">
        <v>0.19474057229107089</v>
      </c>
      <c r="F3620" s="62">
        <v>0.64922868013825374</v>
      </c>
      <c r="G3620" s="62">
        <v>0.67681086584881134</v>
      </c>
      <c r="H3620" s="62">
        <v>0.76465831025518027</v>
      </c>
      <c r="I3620" s="62">
        <v>0.54981301856112486</v>
      </c>
      <c r="J3620" s="62">
        <v>0.76697156594264049</v>
      </c>
      <c r="K3620" s="62"/>
      <c r="L3620" s="65">
        <f t="shared" si="505"/>
        <v>0.10772003160922808</v>
      </c>
      <c r="M3620" s="65">
        <f t="shared" si="506"/>
        <v>7.0988100229852052E-2</v>
      </c>
      <c r="N3620" s="65">
        <f t="shared" si="507"/>
        <v>4.4400040709532226E-2</v>
      </c>
      <c r="O3620" s="65">
        <f t="shared" si="508"/>
        <v>0.14802143944020874</v>
      </c>
      <c r="P3620" s="65">
        <f t="shared" si="509"/>
        <v>0.15431006308960524</v>
      </c>
      <c r="Q3620" s="65">
        <f t="shared" si="510"/>
        <v>0.17433891512584826</v>
      </c>
      <c r="R3620" s="65">
        <f t="shared" si="511"/>
        <v>0.12535508199214659</v>
      </c>
      <c r="S3620" s="65">
        <f t="shared" si="512"/>
        <v>0.17486632780357869</v>
      </c>
      <c r="T3620" s="66">
        <f>(L3620*'Football Field'!$F$4)+(M3620*'Football Field'!$F$5)+(N3620*'Football Field'!$F$6)+(O3620*'Football Field'!$F$7)+(P3620*'Football Field'!$F$8)+(Q3620*'Football Field'!$F$9)+(R3620*'Football Field'!$F$10)+(S3620*'Football Field'!$F$11)</f>
        <v>140851018.09201974</v>
      </c>
    </row>
    <row r="3621" spans="2:20" x14ac:dyDescent="0.3">
      <c r="B3621" s="62">
        <f t="shared" si="513"/>
        <v>3594</v>
      </c>
      <c r="C3621" s="62">
        <v>0.14403798836738979</v>
      </c>
      <c r="D3621" s="62">
        <v>0.61352521425466156</v>
      </c>
      <c r="E3621" s="62">
        <v>0.34478043704976513</v>
      </c>
      <c r="F3621" s="62">
        <v>0.57912894187787789</v>
      </c>
      <c r="G3621" s="62">
        <v>0.4389451475643904</v>
      </c>
      <c r="H3621" s="62">
        <v>0.81329860744539928</v>
      </c>
      <c r="I3621" s="62">
        <v>0.76596745356248952</v>
      </c>
      <c r="J3621" s="62">
        <v>0.99601402723736865</v>
      </c>
      <c r="K3621" s="62"/>
      <c r="L3621" s="65">
        <f t="shared" si="505"/>
        <v>3.0674458615054263E-2</v>
      </c>
      <c r="M3621" s="65">
        <f t="shared" si="506"/>
        <v>0.13065687744780852</v>
      </c>
      <c r="N3621" s="65">
        <f t="shared" si="507"/>
        <v>7.3424749730521349E-2</v>
      </c>
      <c r="O3621" s="65">
        <f t="shared" si="508"/>
        <v>0.12333181656982241</v>
      </c>
      <c r="P3621" s="65">
        <f t="shared" si="509"/>
        <v>9.3478150561918855E-2</v>
      </c>
      <c r="Q3621" s="65">
        <f t="shared" si="510"/>
        <v>0.17320079764050131</v>
      </c>
      <c r="R3621" s="65">
        <f t="shared" si="511"/>
        <v>0.16312111284734171</v>
      </c>
      <c r="S3621" s="65">
        <f t="shared" si="512"/>
        <v>0.21211203658703146</v>
      </c>
      <c r="T3621" s="66">
        <f>(L3621*'Football Field'!$F$4)+(M3621*'Football Field'!$F$5)+(N3621*'Football Field'!$F$6)+(O3621*'Football Field'!$F$7)+(P3621*'Football Field'!$F$8)+(Q3621*'Football Field'!$F$9)+(R3621*'Football Field'!$F$10)+(S3621*'Football Field'!$F$11)</f>
        <v>142158026.01721346</v>
      </c>
    </row>
    <row r="3622" spans="2:20" x14ac:dyDescent="0.3">
      <c r="B3622" s="62">
        <f t="shared" si="513"/>
        <v>3595</v>
      </c>
      <c r="C3622" s="62">
        <v>0.42838416741265362</v>
      </c>
      <c r="D3622" s="62">
        <v>0.83374965104500409</v>
      </c>
      <c r="E3622" s="62">
        <v>0.67549030922372433</v>
      </c>
      <c r="F3622" s="62">
        <v>0.83488322851102448</v>
      </c>
      <c r="G3622" s="62">
        <v>1.1654300621818159E-2</v>
      </c>
      <c r="H3622" s="62">
        <v>0.1795463953094858</v>
      </c>
      <c r="I3622" s="62">
        <v>0.20842810017543134</v>
      </c>
      <c r="J3622" s="62">
        <v>0.45887303155428338</v>
      </c>
      <c r="K3622" s="62"/>
      <c r="L3622" s="65">
        <f t="shared" si="505"/>
        <v>0.11797936764181605</v>
      </c>
      <c r="M3622" s="65">
        <f t="shared" si="506"/>
        <v>0.2296192625324576</v>
      </c>
      <c r="N3622" s="65">
        <f t="shared" si="507"/>
        <v>0.18603376500052177</v>
      </c>
      <c r="O3622" s="65">
        <f t="shared" si="508"/>
        <v>0.22993145603256254</v>
      </c>
      <c r="P3622" s="65">
        <f t="shared" si="509"/>
        <v>3.2096588115621289E-3</v>
      </c>
      <c r="Q3622" s="65">
        <f t="shared" si="510"/>
        <v>4.9448069728906988E-2</v>
      </c>
      <c r="R3622" s="65">
        <f t="shared" si="511"/>
        <v>5.7402250895503409E-2</v>
      </c>
      <c r="S3622" s="65">
        <f t="shared" si="512"/>
        <v>0.12637616935666968</v>
      </c>
      <c r="T3622" s="66">
        <f>(L3622*'Football Field'!$F$4)+(M3622*'Football Field'!$F$5)+(N3622*'Football Field'!$F$6)+(O3622*'Football Field'!$F$7)+(P3622*'Football Field'!$F$8)+(Q3622*'Football Field'!$F$9)+(R3622*'Football Field'!$F$10)+(S3622*'Football Field'!$F$11)</f>
        <v>122389001.76964076</v>
      </c>
    </row>
    <row r="3623" spans="2:20" x14ac:dyDescent="0.3">
      <c r="B3623" s="62">
        <f t="shared" si="513"/>
        <v>3596</v>
      </c>
      <c r="C3623" s="62">
        <v>0.67586055024639835</v>
      </c>
      <c r="D3623" s="62">
        <v>0.60467151012676945</v>
      </c>
      <c r="E3623" s="62">
        <v>0.27619186977408461</v>
      </c>
      <c r="F3623" s="62">
        <v>0.47866600460707265</v>
      </c>
      <c r="G3623" s="62">
        <v>0.35163658001766607</v>
      </c>
      <c r="H3623" s="62">
        <v>0.26259504068633743</v>
      </c>
      <c r="I3623" s="62">
        <v>0.67570705327178104</v>
      </c>
      <c r="J3623" s="62">
        <v>0.99507513187275398</v>
      </c>
      <c r="K3623" s="62"/>
      <c r="L3623" s="65">
        <f t="shared" ref="L3623:L3686" si="514">C3623/SUM($C3623:$J3623)</f>
        <v>0.15643458130885002</v>
      </c>
      <c r="M3623" s="65">
        <f t="shared" ref="M3623:M3686" si="515">D3623/SUM($C3623:$J3623)</f>
        <v>0.13995717678977715</v>
      </c>
      <c r="N3623" s="65">
        <f t="shared" ref="N3623:N3686" si="516">E3623/SUM($C3623:$J3623)</f>
        <v>6.3927328637935391E-2</v>
      </c>
      <c r="O3623" s="65">
        <f t="shared" ref="O3623:O3686" si="517">F3623/SUM($C3623:$J3623)</f>
        <v>0.11079196143374329</v>
      </c>
      <c r="P3623" s="65">
        <f t="shared" ref="P3623:P3686" si="518">G3623/SUM($C3623:$J3623)</f>
        <v>8.1389749923834478E-2</v>
      </c>
      <c r="Q3623" s="65">
        <f t="shared" ref="Q3623:Q3686" si="519">H3623/SUM($C3623:$J3623)</f>
        <v>6.0780208622283824E-2</v>
      </c>
      <c r="R3623" s="65">
        <f t="shared" ref="R3623:R3686" si="520">I3623/SUM($C3623:$J3623)</f>
        <v>0.15639905292219144</v>
      </c>
      <c r="S3623" s="65">
        <f t="shared" ref="S3623:S3686" si="521">J3623/SUM($C3623:$J3623)</f>
        <v>0.23031994036138451</v>
      </c>
      <c r="T3623" s="66">
        <f>(L3623*'Football Field'!$F$4)+(M3623*'Football Field'!$F$5)+(N3623*'Football Field'!$F$6)+(O3623*'Football Field'!$F$7)+(P3623*'Football Field'!$F$8)+(Q3623*'Football Field'!$F$9)+(R3623*'Football Field'!$F$10)+(S3623*'Football Field'!$F$11)</f>
        <v>139404224.07773536</v>
      </c>
    </row>
    <row r="3624" spans="2:20" x14ac:dyDescent="0.3">
      <c r="B3624" s="62">
        <f t="shared" si="513"/>
        <v>3597</v>
      </c>
      <c r="C3624" s="62">
        <v>0.86450052089416585</v>
      </c>
      <c r="D3624" s="62">
        <v>0.62975609449594927</v>
      </c>
      <c r="E3624" s="62">
        <v>0.31195277137545607</v>
      </c>
      <c r="F3624" s="62">
        <v>0.48099623327155328</v>
      </c>
      <c r="G3624" s="62">
        <v>0.24475545527065923</v>
      </c>
      <c r="H3624" s="62">
        <v>0.24945241480719338</v>
      </c>
      <c r="I3624" s="62">
        <v>0.63052705425308553</v>
      </c>
      <c r="J3624" s="62">
        <v>0.53798666878386192</v>
      </c>
      <c r="K3624" s="62"/>
      <c r="L3624" s="65">
        <f t="shared" si="514"/>
        <v>0.21886492440054869</v>
      </c>
      <c r="M3624" s="65">
        <f t="shared" si="515"/>
        <v>0.15943486057137307</v>
      </c>
      <c r="N3624" s="65">
        <f t="shared" si="516"/>
        <v>7.8976840468542975E-2</v>
      </c>
      <c r="O3624" s="65">
        <f t="shared" si="517"/>
        <v>0.121773442221922</v>
      </c>
      <c r="P3624" s="65">
        <f t="shared" si="518"/>
        <v>6.1964548221472585E-2</v>
      </c>
      <c r="Q3624" s="65">
        <f t="shared" si="519"/>
        <v>6.3153673813684724E-2</v>
      </c>
      <c r="R3624" s="65">
        <f t="shared" si="520"/>
        <v>0.15963004385337615</v>
      </c>
      <c r="S3624" s="65">
        <f t="shared" si="521"/>
        <v>0.13620166644907986</v>
      </c>
      <c r="T3624" s="66">
        <f>(L3624*'Football Field'!$F$4)+(M3624*'Football Field'!$F$5)+(N3624*'Football Field'!$F$6)+(O3624*'Football Field'!$F$7)+(P3624*'Football Field'!$F$8)+(Q3624*'Football Field'!$F$9)+(R3624*'Football Field'!$F$10)+(S3624*'Football Field'!$F$11)</f>
        <v>137640461.12696561</v>
      </c>
    </row>
    <row r="3625" spans="2:20" x14ac:dyDescent="0.3">
      <c r="B3625" s="62">
        <f t="shared" si="513"/>
        <v>3598</v>
      </c>
      <c r="C3625" s="62">
        <v>0.33639297206943386</v>
      </c>
      <c r="D3625" s="62">
        <v>0.54585566960338983</v>
      </c>
      <c r="E3625" s="62">
        <v>0.21940366903352448</v>
      </c>
      <c r="F3625" s="62">
        <v>0.43668373026088625</v>
      </c>
      <c r="G3625" s="62">
        <v>0.453527471577991</v>
      </c>
      <c r="H3625" s="62">
        <v>0.35361670295918168</v>
      </c>
      <c r="I3625" s="62">
        <v>0.87462044156391283</v>
      </c>
      <c r="J3625" s="62">
        <v>0.98641723322357022</v>
      </c>
      <c r="K3625" s="62"/>
      <c r="L3625" s="65">
        <f t="shared" si="514"/>
        <v>7.9969461878620821E-2</v>
      </c>
      <c r="M3625" s="65">
        <f t="shared" si="515"/>
        <v>0.12976425724068721</v>
      </c>
      <c r="N3625" s="65">
        <f t="shared" si="516"/>
        <v>5.2158025891172438E-2</v>
      </c>
      <c r="O3625" s="65">
        <f t="shared" si="517"/>
        <v>0.1038112143225866</v>
      </c>
      <c r="P3625" s="65">
        <f t="shared" si="518"/>
        <v>0.10781541488856491</v>
      </c>
      <c r="Q3625" s="65">
        <f t="shared" si="519"/>
        <v>8.4063995965709348E-2</v>
      </c>
      <c r="R3625" s="65">
        <f t="shared" si="520"/>
        <v>0.20792029521196756</v>
      </c>
      <c r="S3625" s="65">
        <f t="shared" si="521"/>
        <v>0.23449733460069097</v>
      </c>
      <c r="T3625" s="66">
        <f>(L3625*'Football Field'!$F$4)+(M3625*'Football Field'!$F$5)+(N3625*'Football Field'!$F$6)+(O3625*'Football Field'!$F$7)+(P3625*'Football Field'!$F$8)+(Q3625*'Football Field'!$F$9)+(R3625*'Football Field'!$F$10)+(S3625*'Football Field'!$F$11)</f>
        <v>148796750.34203184</v>
      </c>
    </row>
    <row r="3626" spans="2:20" x14ac:dyDescent="0.3">
      <c r="B3626" s="62">
        <f t="shared" si="513"/>
        <v>3599</v>
      </c>
      <c r="C3626" s="62">
        <v>0.38157266692572644</v>
      </c>
      <c r="D3626" s="62">
        <v>0.33141720012178699</v>
      </c>
      <c r="E3626" s="62">
        <v>0.61931271664838938</v>
      </c>
      <c r="F3626" s="62">
        <v>0.77530272855976101</v>
      </c>
      <c r="G3626" s="62">
        <v>0.67426910055910882</v>
      </c>
      <c r="H3626" s="62">
        <v>0.90418508477372128</v>
      </c>
      <c r="I3626" s="62">
        <v>0.5477060249254021</v>
      </c>
      <c r="J3626" s="62">
        <v>0.79285555741669256</v>
      </c>
      <c r="K3626" s="62"/>
      <c r="L3626" s="65">
        <f t="shared" si="514"/>
        <v>7.5910370178727593E-2</v>
      </c>
      <c r="M3626" s="65">
        <f t="shared" si="515"/>
        <v>6.5932401677343752E-2</v>
      </c>
      <c r="N3626" s="65">
        <f t="shared" si="516"/>
        <v>0.12320656496688652</v>
      </c>
      <c r="O3626" s="65">
        <f t="shared" si="517"/>
        <v>0.15423934214083768</v>
      </c>
      <c r="P3626" s="65">
        <f t="shared" si="518"/>
        <v>0.13413963174013896</v>
      </c>
      <c r="Q3626" s="65">
        <f t="shared" si="519"/>
        <v>0.1798793007063518</v>
      </c>
      <c r="R3626" s="65">
        <f t="shared" si="520"/>
        <v>0.10896107269994683</v>
      </c>
      <c r="S3626" s="65">
        <f t="shared" si="521"/>
        <v>0.15773131588976683</v>
      </c>
      <c r="T3626" s="66">
        <f>(L3626*'Football Field'!$F$4)+(M3626*'Football Field'!$F$5)+(N3626*'Football Field'!$F$6)+(O3626*'Football Field'!$F$7)+(P3626*'Football Field'!$F$8)+(Q3626*'Football Field'!$F$9)+(R3626*'Football Field'!$F$10)+(S3626*'Football Field'!$F$11)</f>
        <v>139064665.5388965</v>
      </c>
    </row>
    <row r="3627" spans="2:20" x14ac:dyDescent="0.3">
      <c r="B3627" s="62">
        <f t="shared" si="513"/>
        <v>3600</v>
      </c>
      <c r="C3627" s="62">
        <v>0.8877063560838474</v>
      </c>
      <c r="D3627" s="62">
        <v>0.9431527298869874</v>
      </c>
      <c r="E3627" s="62">
        <v>0.4237427284221017</v>
      </c>
      <c r="F3627" s="62">
        <v>0.64964315026699415</v>
      </c>
      <c r="G3627" s="62">
        <v>0.3149084238609634</v>
      </c>
      <c r="H3627" s="62">
        <v>0.83034712127250521</v>
      </c>
      <c r="I3627" s="62">
        <v>0.55116611249369318</v>
      </c>
      <c r="J3627" s="62">
        <v>0.4541480236432468</v>
      </c>
      <c r="K3627" s="62"/>
      <c r="L3627" s="65">
        <f t="shared" si="514"/>
        <v>0.17561600538578503</v>
      </c>
      <c r="M3627" s="65">
        <f t="shared" si="515"/>
        <v>0.18658502753336864</v>
      </c>
      <c r="N3627" s="65">
        <f t="shared" si="516"/>
        <v>8.3829528499775846E-2</v>
      </c>
      <c r="O3627" s="65">
        <f t="shared" si="517"/>
        <v>0.12851967792528765</v>
      </c>
      <c r="P3627" s="65">
        <f t="shared" si="518"/>
        <v>6.2298708443146979E-2</v>
      </c>
      <c r="Q3627" s="65">
        <f t="shared" si="519"/>
        <v>0.16426855966737031</v>
      </c>
      <c r="R3627" s="65">
        <f t="shared" si="520"/>
        <v>0.10903784828934139</v>
      </c>
      <c r="S3627" s="65">
        <f t="shared" si="521"/>
        <v>8.9844644255924214E-2</v>
      </c>
      <c r="T3627" s="66">
        <f>(L3627*'Football Field'!$F$4)+(M3627*'Football Field'!$F$5)+(N3627*'Football Field'!$F$6)+(O3627*'Football Field'!$F$7)+(P3627*'Football Field'!$F$8)+(Q3627*'Football Field'!$F$9)+(R3627*'Football Field'!$F$10)+(S3627*'Football Field'!$F$11)</f>
        <v>130581363.01688825</v>
      </c>
    </row>
    <row r="3628" spans="2:20" x14ac:dyDescent="0.3">
      <c r="B3628" s="62">
        <f t="shared" si="513"/>
        <v>3601</v>
      </c>
      <c r="C3628" s="62">
        <v>0.73801209622721931</v>
      </c>
      <c r="D3628" s="62">
        <v>0.62925733771472248</v>
      </c>
      <c r="E3628" s="62">
        <v>0.23785035649826913</v>
      </c>
      <c r="F3628" s="62">
        <v>0.3041146447851828</v>
      </c>
      <c r="G3628" s="62">
        <v>0.7415235120792254</v>
      </c>
      <c r="H3628" s="62">
        <v>0.37220886717079538</v>
      </c>
      <c r="I3628" s="62">
        <v>0.38962020829337307</v>
      </c>
      <c r="J3628" s="62">
        <v>0.3084528804501564</v>
      </c>
      <c r="K3628" s="62"/>
      <c r="L3628" s="65">
        <f t="shared" si="514"/>
        <v>0.19833490514003635</v>
      </c>
      <c r="M3628" s="65">
        <f t="shared" si="515"/>
        <v>0.16910792522551923</v>
      </c>
      <c r="N3628" s="65">
        <f t="shared" si="516"/>
        <v>6.3920399319693663E-2</v>
      </c>
      <c r="O3628" s="65">
        <f t="shared" si="517"/>
        <v>8.17284019239094E-2</v>
      </c>
      <c r="P3628" s="65">
        <f t="shared" si="518"/>
        <v>0.19927857033668434</v>
      </c>
      <c r="Q3628" s="65">
        <f t="shared" si="519"/>
        <v>0.10002818482242297</v>
      </c>
      <c r="R3628" s="65">
        <f t="shared" si="520"/>
        <v>0.10470734483559986</v>
      </c>
      <c r="S3628" s="65">
        <f t="shared" si="521"/>
        <v>8.2894268396134216E-2</v>
      </c>
      <c r="T3628" s="66">
        <f>(L3628*'Football Field'!$F$4)+(M3628*'Football Field'!$F$5)+(N3628*'Football Field'!$F$6)+(O3628*'Football Field'!$F$7)+(P3628*'Football Field'!$F$8)+(Q3628*'Football Field'!$F$9)+(R3628*'Football Field'!$F$10)+(S3628*'Football Field'!$F$11)</f>
        <v>140250851.00668582</v>
      </c>
    </row>
    <row r="3629" spans="2:20" x14ac:dyDescent="0.3">
      <c r="B3629" s="62">
        <f t="shared" si="513"/>
        <v>3602</v>
      </c>
      <c r="C3629" s="62">
        <v>0.96726723583054008</v>
      </c>
      <c r="D3629" s="62">
        <v>0.55238900092633969</v>
      </c>
      <c r="E3629" s="62">
        <v>0.80134442190914335</v>
      </c>
      <c r="F3629" s="62">
        <v>0.83079477868668083</v>
      </c>
      <c r="G3629" s="62">
        <v>0.3746813828756691</v>
      </c>
      <c r="H3629" s="62">
        <v>0.21501820254912529</v>
      </c>
      <c r="I3629" s="62">
        <v>0.10830007873152192</v>
      </c>
      <c r="J3629" s="62">
        <v>0.43318837122395737</v>
      </c>
      <c r="K3629" s="62"/>
      <c r="L3629" s="65">
        <f t="shared" si="514"/>
        <v>0.22583959102072498</v>
      </c>
      <c r="M3629" s="65">
        <f t="shared" si="515"/>
        <v>0.12897294711573087</v>
      </c>
      <c r="N3629" s="65">
        <f t="shared" si="516"/>
        <v>0.18709958303850385</v>
      </c>
      <c r="O3629" s="65">
        <f t="shared" si="517"/>
        <v>0.19397571435328223</v>
      </c>
      <c r="P3629" s="65">
        <f t="shared" si="518"/>
        <v>8.7481398249847644E-2</v>
      </c>
      <c r="Q3629" s="65">
        <f t="shared" si="519"/>
        <v>5.0202902700421083E-2</v>
      </c>
      <c r="R3629" s="65">
        <f t="shared" si="520"/>
        <v>2.5286130432442572E-2</v>
      </c>
      <c r="S3629" s="65">
        <f t="shared" si="521"/>
        <v>0.10114173308904674</v>
      </c>
      <c r="T3629" s="66">
        <f>(L3629*'Football Field'!$F$4)+(M3629*'Football Field'!$F$5)+(N3629*'Football Field'!$F$6)+(O3629*'Football Field'!$F$7)+(P3629*'Football Field'!$F$8)+(Q3629*'Football Field'!$F$9)+(R3629*'Football Field'!$F$10)+(S3629*'Football Field'!$F$11)</f>
        <v>124220342.86033338</v>
      </c>
    </row>
    <row r="3630" spans="2:20" x14ac:dyDescent="0.3">
      <c r="B3630" s="62">
        <f t="shared" si="513"/>
        <v>3603</v>
      </c>
      <c r="C3630" s="62">
        <v>0.37279692404597886</v>
      </c>
      <c r="D3630" s="62">
        <v>0.53544559612514919</v>
      </c>
      <c r="E3630" s="62">
        <v>0.8151903972052289</v>
      </c>
      <c r="F3630" s="62">
        <v>0.86745792784560771</v>
      </c>
      <c r="G3630" s="62">
        <v>0.74240369941933315</v>
      </c>
      <c r="H3630" s="62">
        <v>0.75407526137055059</v>
      </c>
      <c r="I3630" s="62">
        <v>0.58080757715915887</v>
      </c>
      <c r="J3630" s="62">
        <v>0.99167100829804</v>
      </c>
      <c r="K3630" s="62"/>
      <c r="L3630" s="65">
        <f t="shared" si="514"/>
        <v>6.5866945236181001E-2</v>
      </c>
      <c r="M3630" s="65">
        <f t="shared" si="515"/>
        <v>9.4604229493534392E-2</v>
      </c>
      <c r="N3630" s="65">
        <f t="shared" si="516"/>
        <v>0.14403042993765447</v>
      </c>
      <c r="O3630" s="65">
        <f t="shared" si="517"/>
        <v>0.15326522334999401</v>
      </c>
      <c r="P3630" s="65">
        <f t="shared" si="518"/>
        <v>0.13117024486704279</v>
      </c>
      <c r="Q3630" s="65">
        <f t="shared" si="519"/>
        <v>0.13323241352315199</v>
      </c>
      <c r="R3630" s="65">
        <f t="shared" si="520"/>
        <v>0.10261892845656363</v>
      </c>
      <c r="S3630" s="65">
        <f t="shared" si="521"/>
        <v>0.17521158513587781</v>
      </c>
      <c r="T3630" s="66">
        <f>(L3630*'Football Field'!$F$4)+(M3630*'Football Field'!$F$5)+(N3630*'Football Field'!$F$6)+(O3630*'Football Field'!$F$7)+(P3630*'Football Field'!$F$8)+(Q3630*'Football Field'!$F$9)+(R3630*'Football Field'!$F$10)+(S3630*'Football Field'!$F$11)</f>
        <v>138571576.65652701</v>
      </c>
    </row>
    <row r="3631" spans="2:20" x14ac:dyDescent="0.3">
      <c r="B3631" s="62">
        <f t="shared" si="513"/>
        <v>3604</v>
      </c>
      <c r="C3631" s="62">
        <v>0.43861516039390069</v>
      </c>
      <c r="D3631" s="62">
        <v>0.89789380971634092</v>
      </c>
      <c r="E3631" s="62">
        <v>0.42278257654801055</v>
      </c>
      <c r="F3631" s="62">
        <v>0.96550253823433596</v>
      </c>
      <c r="G3631" s="62">
        <v>0.31090572485048507</v>
      </c>
      <c r="H3631" s="62">
        <v>0.64460246422036716</v>
      </c>
      <c r="I3631" s="62">
        <v>0.16708298615777095</v>
      </c>
      <c r="J3631" s="62">
        <v>3.1043917177276281E-2</v>
      </c>
      <c r="K3631" s="62"/>
      <c r="L3631" s="65">
        <f t="shared" si="514"/>
        <v>0.1130909294312336</v>
      </c>
      <c r="M3631" s="65">
        <f t="shared" si="515"/>
        <v>0.23150965730455003</v>
      </c>
      <c r="N3631" s="65">
        <f t="shared" si="516"/>
        <v>0.10900871389444809</v>
      </c>
      <c r="O3631" s="65">
        <f t="shared" si="517"/>
        <v>0.24894164469617949</v>
      </c>
      <c r="P3631" s="65">
        <f t="shared" si="518"/>
        <v>8.0162795461188707E-2</v>
      </c>
      <c r="Q3631" s="65">
        <f t="shared" si="519"/>
        <v>0.16620194278482706</v>
      </c>
      <c r="R3631" s="65">
        <f t="shared" si="520"/>
        <v>4.3080066315443789E-2</v>
      </c>
      <c r="S3631" s="65">
        <f t="shared" si="521"/>
        <v>8.0042501121291212E-3</v>
      </c>
      <c r="T3631" s="66">
        <f>(L3631*'Football Field'!$F$4)+(M3631*'Football Field'!$F$5)+(N3631*'Football Field'!$F$6)+(O3631*'Football Field'!$F$7)+(P3631*'Football Field'!$F$8)+(Q3631*'Football Field'!$F$9)+(R3631*'Football Field'!$F$10)+(S3631*'Football Field'!$F$11)</f>
        <v>123928658.87408598</v>
      </c>
    </row>
    <row r="3632" spans="2:20" x14ac:dyDescent="0.3">
      <c r="B3632" s="62">
        <f t="shared" si="513"/>
        <v>3605</v>
      </c>
      <c r="C3632" s="62">
        <v>0.92565820897652595</v>
      </c>
      <c r="D3632" s="62">
        <v>0.30629476352910689</v>
      </c>
      <c r="E3632" s="62">
        <v>0.72273709953708298</v>
      </c>
      <c r="F3632" s="62">
        <v>0.31211910313910385</v>
      </c>
      <c r="G3632" s="62">
        <v>0.50609580462571091</v>
      </c>
      <c r="H3632" s="62">
        <v>0.34384010605180459</v>
      </c>
      <c r="I3632" s="62">
        <v>0.863237170296273</v>
      </c>
      <c r="J3632" s="62">
        <v>0.39881916104309045</v>
      </c>
      <c r="K3632" s="62"/>
      <c r="L3632" s="65">
        <f t="shared" si="514"/>
        <v>0.2113953387657182</v>
      </c>
      <c r="M3632" s="65">
        <f t="shared" si="515"/>
        <v>6.994945290874971E-2</v>
      </c>
      <c r="N3632" s="65">
        <f t="shared" si="516"/>
        <v>0.16505363698348482</v>
      </c>
      <c r="O3632" s="65">
        <f t="shared" si="517"/>
        <v>7.1279574797155201E-2</v>
      </c>
      <c r="P3632" s="65">
        <f t="shared" si="518"/>
        <v>0.11557861533476013</v>
      </c>
      <c r="Q3632" s="65">
        <f t="shared" si="519"/>
        <v>7.8523795279068262E-2</v>
      </c>
      <c r="R3632" s="65">
        <f t="shared" si="520"/>
        <v>0.19714005912798888</v>
      </c>
      <c r="S3632" s="65">
        <f t="shared" si="521"/>
        <v>9.1079526803074712E-2</v>
      </c>
      <c r="T3632" s="66">
        <f>(L3632*'Football Field'!$F$4)+(M3632*'Football Field'!$F$5)+(N3632*'Football Field'!$F$6)+(O3632*'Football Field'!$F$7)+(P3632*'Football Field'!$F$8)+(Q3632*'Football Field'!$F$9)+(R3632*'Football Field'!$F$10)+(S3632*'Football Field'!$F$11)</f>
        <v>149108626.65775448</v>
      </c>
    </row>
    <row r="3633" spans="2:20" x14ac:dyDescent="0.3">
      <c r="B3633" s="62">
        <f t="shared" si="513"/>
        <v>3606</v>
      </c>
      <c r="C3633" s="62">
        <v>0.51677210583675104</v>
      </c>
      <c r="D3633" s="62">
        <v>0.85649838452228422</v>
      </c>
      <c r="E3633" s="62">
        <v>0.64295202259996476</v>
      </c>
      <c r="F3633" s="62">
        <v>0.8863696579430691</v>
      </c>
      <c r="G3633" s="62">
        <v>0.34540237966103704</v>
      </c>
      <c r="H3633" s="62">
        <v>0.81661251534907453</v>
      </c>
      <c r="I3633" s="62">
        <v>7.4032725265806065E-2</v>
      </c>
      <c r="J3633" s="62">
        <v>0.2381172741967309</v>
      </c>
      <c r="K3633" s="62"/>
      <c r="L3633" s="65">
        <f t="shared" si="514"/>
        <v>0.11807191902996501</v>
      </c>
      <c r="M3633" s="65">
        <f t="shared" si="515"/>
        <v>0.1956924663007209</v>
      </c>
      <c r="N3633" s="65">
        <f t="shared" si="516"/>
        <v>0.14690146448530791</v>
      </c>
      <c r="O3633" s="65">
        <f t="shared" si="517"/>
        <v>0.20251744492635715</v>
      </c>
      <c r="P3633" s="65">
        <f t="shared" si="518"/>
        <v>7.891742093559978E-2</v>
      </c>
      <c r="Q3633" s="65">
        <f t="shared" si="519"/>
        <v>0.186579356165193</v>
      </c>
      <c r="R3633" s="65">
        <f t="shared" si="520"/>
        <v>1.6914972469340771E-2</v>
      </c>
      <c r="S3633" s="65">
        <f t="shared" si="521"/>
        <v>5.4404955687515265E-2</v>
      </c>
      <c r="T3633" s="66">
        <f>(L3633*'Football Field'!$F$4)+(M3633*'Football Field'!$F$5)+(N3633*'Football Field'!$F$6)+(O3633*'Football Field'!$F$7)+(P3633*'Football Field'!$F$8)+(Q3633*'Football Field'!$F$9)+(R3633*'Football Field'!$F$10)+(S3633*'Football Field'!$F$11)</f>
        <v>121306250.39785554</v>
      </c>
    </row>
    <row r="3634" spans="2:20" x14ac:dyDescent="0.3">
      <c r="B3634" s="62">
        <f t="shared" si="513"/>
        <v>3607</v>
      </c>
      <c r="C3634" s="62">
        <v>0.50040187230459909</v>
      </c>
      <c r="D3634" s="62">
        <v>0.30842393411977909</v>
      </c>
      <c r="E3634" s="62">
        <v>0.85643908230077082</v>
      </c>
      <c r="F3634" s="62">
        <v>0.28697603371786551</v>
      </c>
      <c r="G3634" s="62">
        <v>0.10688716963747147</v>
      </c>
      <c r="H3634" s="62">
        <v>0.68457497057165495</v>
      </c>
      <c r="I3634" s="62">
        <v>0.79693090213892714</v>
      </c>
      <c r="J3634" s="62">
        <v>0.30291026386893538</v>
      </c>
      <c r="K3634" s="62"/>
      <c r="L3634" s="65">
        <f t="shared" si="514"/>
        <v>0.13019282270079588</v>
      </c>
      <c r="M3634" s="65">
        <f t="shared" si="515"/>
        <v>8.0244668923012921E-2</v>
      </c>
      <c r="N3634" s="65">
        <f t="shared" si="516"/>
        <v>0.222825348519368</v>
      </c>
      <c r="O3634" s="65">
        <f t="shared" si="517"/>
        <v>7.4664428622411239E-2</v>
      </c>
      <c r="P3634" s="65">
        <f t="shared" si="518"/>
        <v>2.7809532889058526E-2</v>
      </c>
      <c r="Q3634" s="65">
        <f t="shared" si="519"/>
        <v>0.17811034031220765</v>
      </c>
      <c r="R3634" s="65">
        <f t="shared" si="520"/>
        <v>0.20734271670311066</v>
      </c>
      <c r="S3634" s="65">
        <f t="shared" si="521"/>
        <v>7.8810141330035027E-2</v>
      </c>
      <c r="T3634" s="66">
        <f>(L3634*'Football Field'!$F$4)+(M3634*'Football Field'!$F$5)+(N3634*'Football Field'!$F$6)+(O3634*'Football Field'!$F$7)+(P3634*'Football Field'!$F$8)+(Q3634*'Football Field'!$F$9)+(R3634*'Football Field'!$F$10)+(S3634*'Football Field'!$F$11)</f>
        <v>145126122.69314039</v>
      </c>
    </row>
    <row r="3635" spans="2:20" x14ac:dyDescent="0.3">
      <c r="B3635" s="62">
        <f t="shared" si="513"/>
        <v>3608</v>
      </c>
      <c r="C3635" s="62">
        <v>0.98648689089691144</v>
      </c>
      <c r="D3635" s="62">
        <v>0.62077023135622533</v>
      </c>
      <c r="E3635" s="62">
        <v>0.97971685636899319</v>
      </c>
      <c r="F3635" s="62">
        <v>0.41305413392489487</v>
      </c>
      <c r="G3635" s="62">
        <v>0.70684404894612118</v>
      </c>
      <c r="H3635" s="62">
        <v>3.2666514639629218E-2</v>
      </c>
      <c r="I3635" s="62">
        <v>8.6401888146678707E-2</v>
      </c>
      <c r="J3635" s="62">
        <v>0.82549658568037088</v>
      </c>
      <c r="K3635" s="62"/>
      <c r="L3635" s="65">
        <f t="shared" si="514"/>
        <v>0.21208217140060293</v>
      </c>
      <c r="M3635" s="65">
        <f t="shared" si="515"/>
        <v>0.13345772743840836</v>
      </c>
      <c r="N3635" s="65">
        <f t="shared" si="516"/>
        <v>0.21062669983135324</v>
      </c>
      <c r="O3635" s="65">
        <f t="shared" si="517"/>
        <v>8.8801400644199294E-2</v>
      </c>
      <c r="P3635" s="65">
        <f t="shared" si="518"/>
        <v>0.15196250667435685</v>
      </c>
      <c r="Q3635" s="65">
        <f t="shared" si="519"/>
        <v>7.0228863868259219E-3</v>
      </c>
      <c r="R3635" s="65">
        <f t="shared" si="520"/>
        <v>1.8575310245227107E-2</v>
      </c>
      <c r="S3635" s="65">
        <f t="shared" si="521"/>
        <v>0.17747129737902637</v>
      </c>
      <c r="T3635" s="66">
        <f>(L3635*'Football Field'!$F$4)+(M3635*'Football Field'!$F$5)+(N3635*'Football Field'!$F$6)+(O3635*'Football Field'!$F$7)+(P3635*'Football Field'!$F$8)+(Q3635*'Football Field'!$F$9)+(R3635*'Football Field'!$F$10)+(S3635*'Football Field'!$F$11)</f>
        <v>129087395.78164318</v>
      </c>
    </row>
    <row r="3636" spans="2:20" x14ac:dyDescent="0.3">
      <c r="B3636" s="62">
        <f t="shared" si="513"/>
        <v>3609</v>
      </c>
      <c r="C3636" s="62">
        <v>0.72833937462074005</v>
      </c>
      <c r="D3636" s="62">
        <v>0.32662429721724662</v>
      </c>
      <c r="E3636" s="62">
        <v>0.73477465050303947</v>
      </c>
      <c r="F3636" s="62">
        <v>0.3309818669599921</v>
      </c>
      <c r="G3636" s="62">
        <v>0.69889508971413739</v>
      </c>
      <c r="H3636" s="62">
        <v>0.251089167686951</v>
      </c>
      <c r="I3636" s="62">
        <v>2.5179104932702923E-2</v>
      </c>
      <c r="J3636" s="62">
        <v>0.16174296940449118</v>
      </c>
      <c r="K3636" s="62"/>
      <c r="L3636" s="65">
        <f t="shared" si="514"/>
        <v>0.22357976579475214</v>
      </c>
      <c r="M3636" s="65">
        <f t="shared" si="515"/>
        <v>0.10026450088975873</v>
      </c>
      <c r="N3636" s="65">
        <f t="shared" si="516"/>
        <v>0.22555521504921311</v>
      </c>
      <c r="O3636" s="65">
        <f t="shared" si="517"/>
        <v>0.10160215261705229</v>
      </c>
      <c r="P3636" s="65">
        <f t="shared" si="518"/>
        <v>0.21454119592910378</v>
      </c>
      <c r="Q3636" s="65">
        <f t="shared" si="519"/>
        <v>7.7077334085199081E-2</v>
      </c>
      <c r="R3636" s="65">
        <f t="shared" si="520"/>
        <v>7.729279206834882E-3</v>
      </c>
      <c r="S3636" s="65">
        <f t="shared" si="521"/>
        <v>4.9650556428085968E-2</v>
      </c>
      <c r="T3636" s="66">
        <f>(L3636*'Football Field'!$F$4)+(M3636*'Football Field'!$F$5)+(N3636*'Football Field'!$F$6)+(O3636*'Football Field'!$F$7)+(P3636*'Football Field'!$F$8)+(Q3636*'Football Field'!$F$9)+(R3636*'Football Field'!$F$10)+(S3636*'Football Field'!$F$11)</f>
        <v>132254067.50300084</v>
      </c>
    </row>
    <row r="3637" spans="2:20" x14ac:dyDescent="0.3">
      <c r="B3637" s="62">
        <f t="shared" si="513"/>
        <v>3610</v>
      </c>
      <c r="C3637" s="62">
        <v>0.157189758791769</v>
      </c>
      <c r="D3637" s="62">
        <v>0.36500676164526724</v>
      </c>
      <c r="E3637" s="62">
        <v>0.63540899020948605</v>
      </c>
      <c r="F3637" s="62">
        <v>0.78614604961693446</v>
      </c>
      <c r="G3637" s="62">
        <v>0.71212126669216957</v>
      </c>
      <c r="H3637" s="62">
        <v>0.51351053993734308</v>
      </c>
      <c r="I3637" s="62">
        <v>0.62523412944636259</v>
      </c>
      <c r="J3637" s="62">
        <v>0.55987831728866999</v>
      </c>
      <c r="K3637" s="62"/>
      <c r="L3637" s="65">
        <f t="shared" si="514"/>
        <v>3.609826843783423E-2</v>
      </c>
      <c r="M3637" s="65">
        <f t="shared" si="515"/>
        <v>8.3822967633342904E-2</v>
      </c>
      <c r="N3637" s="65">
        <f t="shared" si="516"/>
        <v>0.14592022071094543</v>
      </c>
      <c r="O3637" s="65">
        <f t="shared" si="517"/>
        <v>0.18053664149970719</v>
      </c>
      <c r="P3637" s="65">
        <f t="shared" si="518"/>
        <v>0.1635370194784633</v>
      </c>
      <c r="Q3637" s="65">
        <f t="shared" si="519"/>
        <v>0.11792652052396978</v>
      </c>
      <c r="R3637" s="65">
        <f t="shared" si="520"/>
        <v>0.14358358721797485</v>
      </c>
      <c r="S3637" s="65">
        <f t="shared" si="521"/>
        <v>0.12857477449776222</v>
      </c>
      <c r="T3637" s="66">
        <f>(L3637*'Football Field'!$F$4)+(M3637*'Football Field'!$F$5)+(N3637*'Football Field'!$F$6)+(O3637*'Football Field'!$F$7)+(P3637*'Football Field'!$F$8)+(Q3637*'Football Field'!$F$9)+(R3637*'Football Field'!$F$10)+(S3637*'Football Field'!$F$11)</f>
        <v>146970984.03383806</v>
      </c>
    </row>
    <row r="3638" spans="2:20" x14ac:dyDescent="0.3">
      <c r="B3638" s="62">
        <f t="shared" si="513"/>
        <v>3611</v>
      </c>
      <c r="C3638" s="62">
        <v>0.82994654182140726</v>
      </c>
      <c r="D3638" s="62">
        <v>0.3570718892239646</v>
      </c>
      <c r="E3638" s="62">
        <v>0.67559171800475615</v>
      </c>
      <c r="F3638" s="62">
        <v>0.68189573127995862</v>
      </c>
      <c r="G3638" s="62">
        <v>0.73350911043516476</v>
      </c>
      <c r="H3638" s="62">
        <v>0.55516153513949673</v>
      </c>
      <c r="I3638" s="62">
        <v>0.95317328526806433</v>
      </c>
      <c r="J3638" s="62">
        <v>5.1267665737417922E-2</v>
      </c>
      <c r="K3638" s="62"/>
      <c r="L3638" s="65">
        <f t="shared" si="514"/>
        <v>0.17156101030780369</v>
      </c>
      <c r="M3638" s="65">
        <f t="shared" si="515"/>
        <v>7.3811517948299044E-2</v>
      </c>
      <c r="N3638" s="65">
        <f t="shared" si="516"/>
        <v>0.13965381124682355</v>
      </c>
      <c r="O3638" s="65">
        <f t="shared" si="517"/>
        <v>0.14095693479995511</v>
      </c>
      <c r="P3638" s="65">
        <f t="shared" si="518"/>
        <v>0.15162610808650678</v>
      </c>
      <c r="Q3638" s="65">
        <f t="shared" si="519"/>
        <v>0.11475928756030469</v>
      </c>
      <c r="R3638" s="65">
        <f t="shared" si="520"/>
        <v>0.19703362033429167</v>
      </c>
      <c r="S3638" s="65">
        <f t="shared" si="521"/>
        <v>1.0597709716015497E-2</v>
      </c>
      <c r="T3638" s="66">
        <f>(L3638*'Football Field'!$F$4)+(M3638*'Football Field'!$F$5)+(N3638*'Football Field'!$F$6)+(O3638*'Football Field'!$F$7)+(P3638*'Football Field'!$F$8)+(Q3638*'Football Field'!$F$9)+(R3638*'Football Field'!$F$10)+(S3638*'Football Field'!$F$11)</f>
        <v>151435019.49358705</v>
      </c>
    </row>
    <row r="3639" spans="2:20" x14ac:dyDescent="0.3">
      <c r="B3639" s="62">
        <f t="shared" si="513"/>
        <v>3612</v>
      </c>
      <c r="C3639" s="62">
        <v>0.89194238806146897</v>
      </c>
      <c r="D3639" s="62">
        <v>0.97058589587176092</v>
      </c>
      <c r="E3639" s="62">
        <v>0.26315796449792883</v>
      </c>
      <c r="F3639" s="62">
        <v>0.43765513749784724</v>
      </c>
      <c r="G3639" s="62">
        <v>0.66345514387032833</v>
      </c>
      <c r="H3639" s="62">
        <v>0.88264241603498195</v>
      </c>
      <c r="I3639" s="62">
        <v>0.98981026285213192</v>
      </c>
      <c r="J3639" s="62">
        <v>0.89400501356516671</v>
      </c>
      <c r="K3639" s="62"/>
      <c r="L3639" s="65">
        <f t="shared" si="514"/>
        <v>0.14882438738371651</v>
      </c>
      <c r="M3639" s="65">
        <f t="shared" si="515"/>
        <v>0.16194639170622735</v>
      </c>
      <c r="N3639" s="65">
        <f t="shared" si="516"/>
        <v>4.3909027506439165E-2</v>
      </c>
      <c r="O3639" s="65">
        <f t="shared" si="517"/>
        <v>7.302462423051094E-2</v>
      </c>
      <c r="P3639" s="65">
        <f t="shared" si="518"/>
        <v>0.1107003172678822</v>
      </c>
      <c r="Q3639" s="65">
        <f t="shared" si="519"/>
        <v>0.14727264743049406</v>
      </c>
      <c r="R3639" s="65">
        <f t="shared" si="520"/>
        <v>0.1651540592383329</v>
      </c>
      <c r="S3639" s="65">
        <f t="shared" si="521"/>
        <v>0.14916854523639689</v>
      </c>
      <c r="T3639" s="66">
        <f>(L3639*'Football Field'!$F$4)+(M3639*'Football Field'!$F$5)+(N3639*'Football Field'!$F$6)+(O3639*'Football Field'!$F$7)+(P3639*'Football Field'!$F$8)+(Q3639*'Football Field'!$F$9)+(R3639*'Football Field'!$F$10)+(S3639*'Football Field'!$F$11)</f>
        <v>141566929.53624594</v>
      </c>
    </row>
    <row r="3640" spans="2:20" x14ac:dyDescent="0.3">
      <c r="B3640" s="62">
        <f t="shared" si="513"/>
        <v>3613</v>
      </c>
      <c r="C3640" s="62">
        <v>0.62122499908669038</v>
      </c>
      <c r="D3640" s="62">
        <v>0.9025483789992349</v>
      </c>
      <c r="E3640" s="62">
        <v>0.47270949242098137</v>
      </c>
      <c r="F3640" s="62">
        <v>0.70107414944547275</v>
      </c>
      <c r="G3640" s="62">
        <v>0.90859439109166162</v>
      </c>
      <c r="H3640" s="62">
        <v>1.8808953250537441E-2</v>
      </c>
      <c r="I3640" s="62">
        <v>0.62786544653810472</v>
      </c>
      <c r="J3640" s="62">
        <v>0.31066199307705555</v>
      </c>
      <c r="K3640" s="62"/>
      <c r="L3640" s="65">
        <f t="shared" si="514"/>
        <v>0.13612943121146501</v>
      </c>
      <c r="M3640" s="65">
        <f t="shared" si="515"/>
        <v>0.19777600330737868</v>
      </c>
      <c r="N3640" s="65">
        <f t="shared" si="516"/>
        <v>0.10358513328686679</v>
      </c>
      <c r="O3640" s="65">
        <f t="shared" si="517"/>
        <v>0.15362682657874793</v>
      </c>
      <c r="P3640" s="65">
        <f t="shared" si="518"/>
        <v>0.19910086980252892</v>
      </c>
      <c r="Q3640" s="65">
        <f t="shared" si="519"/>
        <v>4.1216179507312344E-3</v>
      </c>
      <c r="R3640" s="65">
        <f t="shared" si="520"/>
        <v>0.13758455670686465</v>
      </c>
      <c r="S3640" s="65">
        <f t="shared" si="521"/>
        <v>6.8075561155416672E-2</v>
      </c>
      <c r="T3640" s="66">
        <f>(L3640*'Football Field'!$F$4)+(M3640*'Football Field'!$F$5)+(N3640*'Football Field'!$F$6)+(O3640*'Football Field'!$F$7)+(P3640*'Football Field'!$F$8)+(Q3640*'Football Field'!$F$9)+(R3640*'Football Field'!$F$10)+(S3640*'Football Field'!$F$11)</f>
        <v>146442505.48752353</v>
      </c>
    </row>
    <row r="3641" spans="2:20" x14ac:dyDescent="0.3">
      <c r="B3641" s="62">
        <f t="shared" si="513"/>
        <v>3614</v>
      </c>
      <c r="C3641" s="62">
        <v>0.10477715401858601</v>
      </c>
      <c r="D3641" s="62">
        <v>0.75673851125693947</v>
      </c>
      <c r="E3641" s="62">
        <v>0.29931037877199573</v>
      </c>
      <c r="F3641" s="62">
        <v>0.62249138298064211</v>
      </c>
      <c r="G3641" s="62">
        <v>0.78862157539735744</v>
      </c>
      <c r="H3641" s="62">
        <v>4.8589322927590772E-2</v>
      </c>
      <c r="I3641" s="62">
        <v>0.57204938812648842</v>
      </c>
      <c r="J3641" s="62">
        <v>0.23292866512295529</v>
      </c>
      <c r="K3641" s="62"/>
      <c r="L3641" s="65">
        <f t="shared" si="514"/>
        <v>3.0587347515414681E-2</v>
      </c>
      <c r="M3641" s="65">
        <f t="shared" si="515"/>
        <v>0.22091288925453792</v>
      </c>
      <c r="N3641" s="65">
        <f t="shared" si="516"/>
        <v>8.7376973121883444E-2</v>
      </c>
      <c r="O3641" s="65">
        <f t="shared" si="517"/>
        <v>0.18172244164221618</v>
      </c>
      <c r="P3641" s="65">
        <f t="shared" si="518"/>
        <v>0.23022043699100564</v>
      </c>
      <c r="Q3641" s="65">
        <f t="shared" si="519"/>
        <v>1.4184566472012505E-2</v>
      </c>
      <c r="R3641" s="65">
        <f t="shared" si="520"/>
        <v>0.16699702902315353</v>
      </c>
      <c r="S3641" s="65">
        <f t="shared" si="521"/>
        <v>6.7998315979776167E-2</v>
      </c>
      <c r="T3641" s="66">
        <f>(L3641*'Football Field'!$F$4)+(M3641*'Football Field'!$F$5)+(N3641*'Football Field'!$F$6)+(O3641*'Football Field'!$F$7)+(P3641*'Football Field'!$F$8)+(Q3641*'Football Field'!$F$9)+(R3641*'Football Field'!$F$10)+(S3641*'Football Field'!$F$11)</f>
        <v>153284702.1181064</v>
      </c>
    </row>
    <row r="3642" spans="2:20" x14ac:dyDescent="0.3">
      <c r="B3642" s="62">
        <f t="shared" si="513"/>
        <v>3615</v>
      </c>
      <c r="C3642" s="62">
        <v>0.52164339873292842</v>
      </c>
      <c r="D3642" s="62">
        <v>0.77763621047511999</v>
      </c>
      <c r="E3642" s="62">
        <v>0.55286830709387391</v>
      </c>
      <c r="F3642" s="62">
        <v>0.68929733436847274</v>
      </c>
      <c r="G3642" s="62">
        <v>0.58886612188182996</v>
      </c>
      <c r="H3642" s="62">
        <v>0.26193245994103043</v>
      </c>
      <c r="I3642" s="62">
        <v>0.58292499947913479</v>
      </c>
      <c r="J3642" s="62">
        <v>0.50316163380243706</v>
      </c>
      <c r="K3642" s="62"/>
      <c r="L3642" s="65">
        <f t="shared" si="514"/>
        <v>0.11648166715688661</v>
      </c>
      <c r="M3642" s="65">
        <f t="shared" si="515"/>
        <v>0.17364422219800962</v>
      </c>
      <c r="N3642" s="65">
        <f t="shared" si="516"/>
        <v>0.12345411115126768</v>
      </c>
      <c r="O3642" s="65">
        <f t="shared" si="517"/>
        <v>0.15391837195498537</v>
      </c>
      <c r="P3642" s="65">
        <f t="shared" si="518"/>
        <v>0.13149233322153819</v>
      </c>
      <c r="Q3642" s="65">
        <f t="shared" si="519"/>
        <v>5.8488863638541617E-2</v>
      </c>
      <c r="R3642" s="65">
        <f t="shared" si="520"/>
        <v>0.13016569543808304</v>
      </c>
      <c r="S3642" s="65">
        <f t="shared" si="521"/>
        <v>0.11235473524068786</v>
      </c>
      <c r="T3642" s="66">
        <f>(L3642*'Football Field'!$F$4)+(M3642*'Football Field'!$F$5)+(N3642*'Football Field'!$F$6)+(O3642*'Football Field'!$F$7)+(P3642*'Football Field'!$F$8)+(Q3642*'Football Field'!$F$9)+(R3642*'Football Field'!$F$10)+(S3642*'Football Field'!$F$11)</f>
        <v>140905719.40780684</v>
      </c>
    </row>
    <row r="3643" spans="2:20" x14ac:dyDescent="0.3">
      <c r="B3643" s="62">
        <f t="shared" si="513"/>
        <v>3616</v>
      </c>
      <c r="C3643" s="62">
        <v>0.62957235182117677</v>
      </c>
      <c r="D3643" s="62">
        <v>0.80961894061165784</v>
      </c>
      <c r="E3643" s="62">
        <v>0.30227407848821086</v>
      </c>
      <c r="F3643" s="62">
        <v>0.13582798674791075</v>
      </c>
      <c r="G3643" s="62">
        <v>0.36991465694582004</v>
      </c>
      <c r="H3643" s="62">
        <v>0.54507416546047005</v>
      </c>
      <c r="I3643" s="62">
        <v>0.22817348379831215</v>
      </c>
      <c r="J3643" s="62">
        <v>0.36587364713393944</v>
      </c>
      <c r="K3643" s="62"/>
      <c r="L3643" s="65">
        <f t="shared" si="514"/>
        <v>0.18591586759583845</v>
      </c>
      <c r="M3643" s="65">
        <f t="shared" si="515"/>
        <v>0.2390845267115444</v>
      </c>
      <c r="N3643" s="65">
        <f t="shared" si="516"/>
        <v>8.9263048784312862E-2</v>
      </c>
      <c r="O3643" s="65">
        <f t="shared" si="517"/>
        <v>4.0110684541634058E-2</v>
      </c>
      <c r="P3643" s="65">
        <f t="shared" si="518"/>
        <v>0.10923765026141635</v>
      </c>
      <c r="Q3643" s="65">
        <f t="shared" si="519"/>
        <v>0.16096313010334487</v>
      </c>
      <c r="R3643" s="65">
        <f t="shared" si="520"/>
        <v>6.738077217021346E-2</v>
      </c>
      <c r="S3643" s="65">
        <f t="shared" si="521"/>
        <v>0.10804431983169559</v>
      </c>
      <c r="T3643" s="66">
        <f>(L3643*'Football Field'!$F$4)+(M3643*'Football Field'!$F$5)+(N3643*'Football Field'!$F$6)+(O3643*'Football Field'!$F$7)+(P3643*'Football Field'!$F$8)+(Q3643*'Football Field'!$F$9)+(R3643*'Football Field'!$F$10)+(S3643*'Football Field'!$F$11)</f>
        <v>128085307.82057257</v>
      </c>
    </row>
    <row r="3644" spans="2:20" x14ac:dyDescent="0.3">
      <c r="B3644" s="62">
        <f t="shared" si="513"/>
        <v>3617</v>
      </c>
      <c r="C3644" s="62">
        <v>0.24899732180732781</v>
      </c>
      <c r="D3644" s="62">
        <v>0.37264641234419693</v>
      </c>
      <c r="E3644" s="62">
        <v>0.28733402895919735</v>
      </c>
      <c r="F3644" s="62">
        <v>0.85915950803302699</v>
      </c>
      <c r="G3644" s="62">
        <v>0.65219204296571731</v>
      </c>
      <c r="H3644" s="62">
        <v>0.70265125186999289</v>
      </c>
      <c r="I3644" s="62">
        <v>0.6014786376254404</v>
      </c>
      <c r="J3644" s="62">
        <v>0.96305043723563577</v>
      </c>
      <c r="K3644" s="62"/>
      <c r="L3644" s="65">
        <f t="shared" si="514"/>
        <v>5.311931940105389E-2</v>
      </c>
      <c r="M3644" s="65">
        <f t="shared" si="515"/>
        <v>7.9497737796092566E-2</v>
      </c>
      <c r="N3644" s="65">
        <f t="shared" si="516"/>
        <v>6.1297800106001353E-2</v>
      </c>
      <c r="O3644" s="65">
        <f t="shared" si="517"/>
        <v>0.18328698474505276</v>
      </c>
      <c r="P3644" s="65">
        <f t="shared" si="518"/>
        <v>0.13913401634066191</v>
      </c>
      <c r="Q3644" s="65">
        <f t="shared" si="519"/>
        <v>0.14989862543386637</v>
      </c>
      <c r="R3644" s="65">
        <f t="shared" si="520"/>
        <v>0.1283151787859762</v>
      </c>
      <c r="S3644" s="65">
        <f t="shared" si="521"/>
        <v>0.20545033739129492</v>
      </c>
      <c r="T3644" s="66">
        <f>(L3644*'Football Field'!$F$4)+(M3644*'Football Field'!$F$5)+(N3644*'Football Field'!$F$6)+(O3644*'Football Field'!$F$7)+(P3644*'Football Field'!$F$8)+(Q3644*'Football Field'!$F$9)+(R3644*'Football Field'!$F$10)+(S3644*'Football Field'!$F$11)</f>
        <v>141183003.84153473</v>
      </c>
    </row>
    <row r="3645" spans="2:20" x14ac:dyDescent="0.3">
      <c r="B3645" s="62">
        <f t="shared" si="513"/>
        <v>3618</v>
      </c>
      <c r="C3645" s="62">
        <v>0.25855073805481377</v>
      </c>
      <c r="D3645" s="62">
        <v>0.59247824593207732</v>
      </c>
      <c r="E3645" s="62">
        <v>0.84844350884516884</v>
      </c>
      <c r="F3645" s="62">
        <v>0.30731643247836138</v>
      </c>
      <c r="G3645" s="62">
        <v>0.59668654474534155</v>
      </c>
      <c r="H3645" s="62">
        <v>0.49519512157331913</v>
      </c>
      <c r="I3645" s="62">
        <v>9.2320757067100301E-3</v>
      </c>
      <c r="J3645" s="62">
        <v>0.70405939644390769</v>
      </c>
      <c r="K3645" s="62"/>
      <c r="L3645" s="65">
        <f t="shared" si="514"/>
        <v>6.7826157167590287E-2</v>
      </c>
      <c r="M3645" s="65">
        <f t="shared" si="515"/>
        <v>0.15542606039069901</v>
      </c>
      <c r="N3645" s="65">
        <f t="shared" si="516"/>
        <v>0.22257396444389219</v>
      </c>
      <c r="O3645" s="65">
        <f t="shared" si="517"/>
        <v>8.0618964023384296E-2</v>
      </c>
      <c r="P3645" s="65">
        <f t="shared" si="518"/>
        <v>0.15653003224111442</v>
      </c>
      <c r="Q3645" s="65">
        <f t="shared" si="519"/>
        <v>0.12990557442282494</v>
      </c>
      <c r="R3645" s="65">
        <f t="shared" si="520"/>
        <v>2.4218697752611128E-3</v>
      </c>
      <c r="S3645" s="65">
        <f t="shared" si="521"/>
        <v>0.18469737753523366</v>
      </c>
      <c r="T3645" s="66">
        <f>(L3645*'Football Field'!$F$4)+(M3645*'Football Field'!$F$5)+(N3645*'Football Field'!$F$6)+(O3645*'Football Field'!$F$7)+(P3645*'Football Field'!$F$8)+(Q3645*'Football Field'!$F$9)+(R3645*'Football Field'!$F$10)+(S3645*'Football Field'!$F$11)</f>
        <v>128152161.12656444</v>
      </c>
    </row>
    <row r="3646" spans="2:20" x14ac:dyDescent="0.3">
      <c r="B3646" s="62">
        <f t="shared" si="513"/>
        <v>3619</v>
      </c>
      <c r="C3646" s="62">
        <v>0.31829340357871894</v>
      </c>
      <c r="D3646" s="62">
        <v>0.97864681513415619</v>
      </c>
      <c r="E3646" s="62">
        <v>0.74208862143491428</v>
      </c>
      <c r="F3646" s="62">
        <v>0.71498780299658971</v>
      </c>
      <c r="G3646" s="62">
        <v>0.43022475417925765</v>
      </c>
      <c r="H3646" s="62">
        <v>0.35073529769569389</v>
      </c>
      <c r="I3646" s="62">
        <v>0.55438433042474244</v>
      </c>
      <c r="J3646" s="62">
        <v>0.93967715559049125</v>
      </c>
      <c r="K3646" s="62"/>
      <c r="L3646" s="65">
        <f t="shared" si="514"/>
        <v>6.3291108979657854E-2</v>
      </c>
      <c r="M3646" s="65">
        <f t="shared" si="515"/>
        <v>0.19459920165744907</v>
      </c>
      <c r="N3646" s="65">
        <f t="shared" si="516"/>
        <v>0.14756074516066869</v>
      </c>
      <c r="O3646" s="65">
        <f t="shared" si="517"/>
        <v>0.14217187805273407</v>
      </c>
      <c r="P3646" s="65">
        <f t="shared" si="518"/>
        <v>8.554811848550184E-2</v>
      </c>
      <c r="Q3646" s="65">
        <f t="shared" si="519"/>
        <v>6.9742023239827783E-2</v>
      </c>
      <c r="R3646" s="65">
        <f t="shared" si="520"/>
        <v>0.1102366517151189</v>
      </c>
      <c r="S3646" s="65">
        <f t="shared" si="521"/>
        <v>0.18685027270904164</v>
      </c>
      <c r="T3646" s="66">
        <f>(L3646*'Football Field'!$F$4)+(M3646*'Football Field'!$F$5)+(N3646*'Football Field'!$F$6)+(O3646*'Football Field'!$F$7)+(P3646*'Football Field'!$F$8)+(Q3646*'Football Field'!$F$9)+(R3646*'Football Field'!$F$10)+(S3646*'Football Field'!$F$11)</f>
        <v>135685802.3843078</v>
      </c>
    </row>
    <row r="3647" spans="2:20" x14ac:dyDescent="0.3">
      <c r="B3647" s="62">
        <f t="shared" si="513"/>
        <v>3620</v>
      </c>
      <c r="C3647" s="62">
        <v>6.578379532435874E-2</v>
      </c>
      <c r="D3647" s="62">
        <v>0.93656142046437518</v>
      </c>
      <c r="E3647" s="62">
        <v>0.22223776187506794</v>
      </c>
      <c r="F3647" s="62">
        <v>0.89896131815462155</v>
      </c>
      <c r="G3647" s="62">
        <v>0.48452689571838303</v>
      </c>
      <c r="H3647" s="62">
        <v>0.29926667074025448</v>
      </c>
      <c r="I3647" s="62">
        <v>0.67996698502934816</v>
      </c>
      <c r="J3647" s="62">
        <v>8.9818806540753471E-3</v>
      </c>
      <c r="K3647" s="62"/>
      <c r="L3647" s="65">
        <f t="shared" si="514"/>
        <v>1.8292144175519019E-2</v>
      </c>
      <c r="M3647" s="65">
        <f t="shared" si="515"/>
        <v>0.26042456881504411</v>
      </c>
      <c r="N3647" s="65">
        <f t="shared" si="516"/>
        <v>6.1796452476163583E-2</v>
      </c>
      <c r="O3647" s="65">
        <f t="shared" si="517"/>
        <v>0.24996931172516318</v>
      </c>
      <c r="P3647" s="65">
        <f t="shared" si="518"/>
        <v>0.13472977333850308</v>
      </c>
      <c r="Q3647" s="65">
        <f t="shared" si="519"/>
        <v>8.3215464555011637E-2</v>
      </c>
      <c r="R3647" s="65">
        <f t="shared" si="520"/>
        <v>0.18907474193943621</v>
      </c>
      <c r="S3647" s="65">
        <f t="shared" si="521"/>
        <v>2.4975429751590257E-3</v>
      </c>
      <c r="T3647" s="66">
        <f>(L3647*'Football Field'!$F$4)+(M3647*'Football Field'!$F$5)+(N3647*'Football Field'!$F$6)+(O3647*'Football Field'!$F$7)+(P3647*'Football Field'!$F$8)+(Q3647*'Football Field'!$F$9)+(R3647*'Football Field'!$F$10)+(S3647*'Football Field'!$F$11)</f>
        <v>147760312.79051307</v>
      </c>
    </row>
    <row r="3648" spans="2:20" x14ac:dyDescent="0.3">
      <c r="B3648" s="62">
        <f t="shared" si="513"/>
        <v>3621</v>
      </c>
      <c r="C3648" s="62">
        <v>0.26611304992556728</v>
      </c>
      <c r="D3648" s="62">
        <v>0.3877495795870336</v>
      </c>
      <c r="E3648" s="62">
        <v>0.49731194441529347</v>
      </c>
      <c r="F3648" s="62">
        <v>0.29853527412867253</v>
      </c>
      <c r="G3648" s="62">
        <v>0.82925192107497903</v>
      </c>
      <c r="H3648" s="62">
        <v>0.1633175335842515</v>
      </c>
      <c r="I3648" s="62">
        <v>6.864609355021789E-2</v>
      </c>
      <c r="J3648" s="62">
        <v>0.21790712777482368</v>
      </c>
      <c r="K3648" s="62"/>
      <c r="L3648" s="65">
        <f t="shared" si="514"/>
        <v>9.7519011365163832E-2</v>
      </c>
      <c r="M3648" s="65">
        <f t="shared" si="515"/>
        <v>0.14209357891002278</v>
      </c>
      <c r="N3648" s="65">
        <f t="shared" si="516"/>
        <v>0.18224348326033468</v>
      </c>
      <c r="O3648" s="65">
        <f t="shared" si="517"/>
        <v>0.10940036499074091</v>
      </c>
      <c r="P3648" s="65">
        <f t="shared" si="518"/>
        <v>0.30388523801637624</v>
      </c>
      <c r="Q3648" s="65">
        <f t="shared" si="519"/>
        <v>5.9848866555728332E-2</v>
      </c>
      <c r="R3648" s="65">
        <f t="shared" si="520"/>
        <v>2.5155847031816801E-2</v>
      </c>
      <c r="S3648" s="65">
        <f t="shared" si="521"/>
        <v>7.9853609869816461E-2</v>
      </c>
      <c r="T3648" s="66">
        <f>(L3648*'Football Field'!$F$4)+(M3648*'Football Field'!$F$5)+(N3648*'Football Field'!$F$6)+(O3648*'Football Field'!$F$7)+(P3648*'Football Field'!$F$8)+(Q3648*'Football Field'!$F$9)+(R3648*'Football Field'!$F$10)+(S3648*'Football Field'!$F$11)</f>
        <v>141626493.99175504</v>
      </c>
    </row>
    <row r="3649" spans="2:20" x14ac:dyDescent="0.3">
      <c r="B3649" s="62">
        <f t="shared" si="513"/>
        <v>3622</v>
      </c>
      <c r="C3649" s="62">
        <v>0.35474598719789852</v>
      </c>
      <c r="D3649" s="62">
        <v>0.64039769245499378</v>
      </c>
      <c r="E3649" s="62">
        <v>4.4693928832610808E-2</v>
      </c>
      <c r="F3649" s="62">
        <v>0.5975793482968409</v>
      </c>
      <c r="G3649" s="62">
        <v>0.26070501968937643</v>
      </c>
      <c r="H3649" s="62">
        <v>0.8179431219266845</v>
      </c>
      <c r="I3649" s="62">
        <v>0.34052834307688484</v>
      </c>
      <c r="J3649" s="62">
        <v>0.83681804242483948</v>
      </c>
      <c r="K3649" s="62"/>
      <c r="L3649" s="65">
        <f t="shared" si="514"/>
        <v>9.1114434902354699E-2</v>
      </c>
      <c r="M3649" s="65">
        <f t="shared" si="515"/>
        <v>0.16448240703638423</v>
      </c>
      <c r="N3649" s="65">
        <f t="shared" si="516"/>
        <v>1.1479374583813515E-2</v>
      </c>
      <c r="O3649" s="65">
        <f t="shared" si="517"/>
        <v>0.15348476542177106</v>
      </c>
      <c r="P3649" s="65">
        <f t="shared" si="518"/>
        <v>6.6960561648167119E-2</v>
      </c>
      <c r="Q3649" s="65">
        <f t="shared" si="519"/>
        <v>0.21008391363435597</v>
      </c>
      <c r="R3649" s="65">
        <f t="shared" si="520"/>
        <v>8.746271604864353E-2</v>
      </c>
      <c r="S3649" s="65">
        <f t="shared" si="521"/>
        <v>0.21493182672450989</v>
      </c>
      <c r="T3649" s="66">
        <f>(L3649*'Football Field'!$F$4)+(M3649*'Football Field'!$F$5)+(N3649*'Football Field'!$F$6)+(O3649*'Football Field'!$F$7)+(P3649*'Football Field'!$F$8)+(Q3649*'Football Field'!$F$9)+(R3649*'Football Field'!$F$10)+(S3649*'Football Field'!$F$11)</f>
        <v>127698203.65506648</v>
      </c>
    </row>
    <row r="3650" spans="2:20" x14ac:dyDescent="0.3">
      <c r="B3650" s="62">
        <f t="shared" si="513"/>
        <v>3623</v>
      </c>
      <c r="C3650" s="62">
        <v>0.88105831147980029</v>
      </c>
      <c r="D3650" s="62">
        <v>0.11464349174823107</v>
      </c>
      <c r="E3650" s="62">
        <v>0.23995310699083405</v>
      </c>
      <c r="F3650" s="62">
        <v>2.0749362514191461E-2</v>
      </c>
      <c r="G3650" s="62">
        <v>0.30141533781559104</v>
      </c>
      <c r="H3650" s="62">
        <v>0.40458024844003859</v>
      </c>
      <c r="I3650" s="62">
        <v>6.0578338523727848E-2</v>
      </c>
      <c r="J3650" s="62">
        <v>0.79137040283540694</v>
      </c>
      <c r="K3650" s="62"/>
      <c r="L3650" s="65">
        <f t="shared" si="514"/>
        <v>0.31305940968752471</v>
      </c>
      <c r="M3650" s="65">
        <f t="shared" si="515"/>
        <v>4.07353558596339E-2</v>
      </c>
      <c r="N3650" s="65">
        <f t="shared" si="516"/>
        <v>8.5260620152449701E-2</v>
      </c>
      <c r="O3650" s="65">
        <f t="shared" si="517"/>
        <v>7.3727051835821185E-3</v>
      </c>
      <c r="P3650" s="65">
        <f t="shared" si="518"/>
        <v>0.10709950351507258</v>
      </c>
      <c r="Q3650" s="65">
        <f t="shared" si="519"/>
        <v>0.14375626686403992</v>
      </c>
      <c r="R3650" s="65">
        <f t="shared" si="520"/>
        <v>2.1524816974073879E-2</v>
      </c>
      <c r="S3650" s="65">
        <f t="shared" si="521"/>
        <v>0.28119132176362327</v>
      </c>
      <c r="T3650" s="66">
        <f>(L3650*'Football Field'!$F$4)+(M3650*'Football Field'!$F$5)+(N3650*'Football Field'!$F$6)+(O3650*'Football Field'!$F$7)+(P3650*'Football Field'!$F$8)+(Q3650*'Football Field'!$F$9)+(R3650*'Football Field'!$F$10)+(S3650*'Football Field'!$F$11)</f>
        <v>122571711.10790646</v>
      </c>
    </row>
    <row r="3651" spans="2:20" x14ac:dyDescent="0.3">
      <c r="B3651" s="62">
        <f t="shared" si="513"/>
        <v>3624</v>
      </c>
      <c r="C3651" s="62">
        <v>0.39069263145365785</v>
      </c>
      <c r="D3651" s="62">
        <v>0.46024719414202353</v>
      </c>
      <c r="E3651" s="62">
        <v>0.998305326064581</v>
      </c>
      <c r="F3651" s="62">
        <v>5.7658011130429565E-2</v>
      </c>
      <c r="G3651" s="62">
        <v>0.38741456257718154</v>
      </c>
      <c r="H3651" s="62">
        <v>0.71106972006269775</v>
      </c>
      <c r="I3651" s="62">
        <v>0.58058663818328238</v>
      </c>
      <c r="J3651" s="62">
        <v>0.48335885274003521</v>
      </c>
      <c r="K3651" s="62"/>
      <c r="L3651" s="65">
        <f t="shared" si="514"/>
        <v>9.6009011197721608E-2</v>
      </c>
      <c r="M3651" s="65">
        <f t="shared" si="515"/>
        <v>0.1131013857407312</v>
      </c>
      <c r="N3651" s="65">
        <f t="shared" si="516"/>
        <v>0.24532407194950726</v>
      </c>
      <c r="O3651" s="65">
        <f t="shared" si="517"/>
        <v>1.4168909753078839E-2</v>
      </c>
      <c r="P3651" s="65">
        <f t="shared" si="518"/>
        <v>9.5203456840841319E-2</v>
      </c>
      <c r="Q3651" s="65">
        <f t="shared" si="519"/>
        <v>0.17473864419159921</v>
      </c>
      <c r="R3651" s="65">
        <f t="shared" si="520"/>
        <v>0.14267366353746577</v>
      </c>
      <c r="S3651" s="65">
        <f t="shared" si="521"/>
        <v>0.11878085678905483</v>
      </c>
      <c r="T3651" s="66">
        <f>(L3651*'Football Field'!$F$4)+(M3651*'Football Field'!$F$5)+(N3651*'Football Field'!$F$6)+(O3651*'Football Field'!$F$7)+(P3651*'Football Field'!$F$8)+(Q3651*'Football Field'!$F$9)+(R3651*'Football Field'!$F$10)+(S3651*'Football Field'!$F$11)</f>
        <v>142203254.72179547</v>
      </c>
    </row>
    <row r="3652" spans="2:20" x14ac:dyDescent="0.3">
      <c r="B3652" s="62">
        <f t="shared" si="513"/>
        <v>3625</v>
      </c>
      <c r="C3652" s="62">
        <v>0.77838429170791457</v>
      </c>
      <c r="D3652" s="62">
        <v>0.49638482270399242</v>
      </c>
      <c r="E3652" s="62">
        <v>0.61396556686021964</v>
      </c>
      <c r="F3652" s="62">
        <v>0.4826110932071056</v>
      </c>
      <c r="G3652" s="62">
        <v>0.71355048400911536</v>
      </c>
      <c r="H3652" s="62">
        <v>1.809512140067826E-2</v>
      </c>
      <c r="I3652" s="62">
        <v>0.56077150316822066</v>
      </c>
      <c r="J3652" s="62">
        <v>6.5120682372358574E-2</v>
      </c>
      <c r="K3652" s="62"/>
      <c r="L3652" s="65">
        <f t="shared" si="514"/>
        <v>0.20874459554712238</v>
      </c>
      <c r="M3652" s="65">
        <f t="shared" si="515"/>
        <v>0.13311888504805161</v>
      </c>
      <c r="N3652" s="65">
        <f t="shared" si="516"/>
        <v>0.16465131079776277</v>
      </c>
      <c r="O3652" s="65">
        <f t="shared" si="517"/>
        <v>0.12942509057707838</v>
      </c>
      <c r="P3652" s="65">
        <f t="shared" si="518"/>
        <v>0.1913576735472316</v>
      </c>
      <c r="Q3652" s="65">
        <f t="shared" si="519"/>
        <v>4.8526914512530559E-3</v>
      </c>
      <c r="R3652" s="65">
        <f t="shared" si="520"/>
        <v>0.1503858979044346</v>
      </c>
      <c r="S3652" s="65">
        <f t="shared" si="521"/>
        <v>1.7463855127065629E-2</v>
      </c>
      <c r="T3652" s="66">
        <f>(L3652*'Football Field'!$F$4)+(M3652*'Football Field'!$F$5)+(N3652*'Football Field'!$F$6)+(O3652*'Football Field'!$F$7)+(P3652*'Football Field'!$F$8)+(Q3652*'Football Field'!$F$9)+(R3652*'Football Field'!$F$10)+(S3652*'Football Field'!$F$11)</f>
        <v>148476098.68747595</v>
      </c>
    </row>
    <row r="3653" spans="2:20" x14ac:dyDescent="0.3">
      <c r="B3653" s="62">
        <f t="shared" si="513"/>
        <v>3626</v>
      </c>
      <c r="C3653" s="62">
        <v>0.94424099936061912</v>
      </c>
      <c r="D3653" s="62">
        <v>0.8158278146981055</v>
      </c>
      <c r="E3653" s="62">
        <v>0.13568952015354518</v>
      </c>
      <c r="F3653" s="62">
        <v>0.95087262887318968</v>
      </c>
      <c r="G3653" s="62">
        <v>0.66707973726445136</v>
      </c>
      <c r="H3653" s="62">
        <v>0.87363870511808317</v>
      </c>
      <c r="I3653" s="62">
        <v>0.99326110099463716</v>
      </c>
      <c r="J3653" s="62">
        <v>0.37019070998734427</v>
      </c>
      <c r="K3653" s="62"/>
      <c r="L3653" s="65">
        <f t="shared" si="514"/>
        <v>0.16419294700356696</v>
      </c>
      <c r="M3653" s="65">
        <f t="shared" si="515"/>
        <v>0.14186333068937546</v>
      </c>
      <c r="N3653" s="65">
        <f t="shared" si="516"/>
        <v>2.3594889659098256E-2</v>
      </c>
      <c r="O3653" s="65">
        <f t="shared" si="517"/>
        <v>0.16534611319084552</v>
      </c>
      <c r="P3653" s="65">
        <f t="shared" si="518"/>
        <v>0.11599770399927788</v>
      </c>
      <c r="Q3653" s="65">
        <f t="shared" si="519"/>
        <v>0.15191599782984477</v>
      </c>
      <c r="R3653" s="65">
        <f t="shared" si="520"/>
        <v>0.17271699431262671</v>
      </c>
      <c r="S3653" s="65">
        <f t="shared" si="521"/>
        <v>6.4372023315364485E-2</v>
      </c>
      <c r="T3653" s="66">
        <f>(L3653*'Football Field'!$F$4)+(M3653*'Football Field'!$F$5)+(N3653*'Football Field'!$F$6)+(O3653*'Football Field'!$F$7)+(P3653*'Football Field'!$F$8)+(Q3653*'Football Field'!$F$9)+(R3653*'Football Field'!$F$10)+(S3653*'Football Field'!$F$11)</f>
        <v>142508805.02047843</v>
      </c>
    </row>
    <row r="3654" spans="2:20" x14ac:dyDescent="0.3">
      <c r="B3654" s="62">
        <f t="shared" si="513"/>
        <v>3627</v>
      </c>
      <c r="C3654" s="62">
        <v>0.82973832529348868</v>
      </c>
      <c r="D3654" s="62">
        <v>0.62127159972000334</v>
      </c>
      <c r="E3654" s="62">
        <v>0.72288840705855317</v>
      </c>
      <c r="F3654" s="62">
        <v>4.3870017623814817E-2</v>
      </c>
      <c r="G3654" s="62">
        <v>0.10340938166666747</v>
      </c>
      <c r="H3654" s="62">
        <v>0.95253463788659554</v>
      </c>
      <c r="I3654" s="62">
        <v>0.84489489549339847</v>
      </c>
      <c r="J3654" s="62">
        <v>0.10239869692588044</v>
      </c>
      <c r="K3654" s="62"/>
      <c r="L3654" s="65">
        <f t="shared" si="514"/>
        <v>0.19657359710658284</v>
      </c>
      <c r="M3654" s="65">
        <f t="shared" si="515"/>
        <v>0.14718567217432654</v>
      </c>
      <c r="N3654" s="65">
        <f t="shared" si="516"/>
        <v>0.17125974557326215</v>
      </c>
      <c r="O3654" s="65">
        <f t="shared" si="517"/>
        <v>1.0393261232560468E-2</v>
      </c>
      <c r="P3654" s="65">
        <f t="shared" si="518"/>
        <v>2.4498752810525218E-2</v>
      </c>
      <c r="Q3654" s="65">
        <f t="shared" si="519"/>
        <v>0.22566531450955241</v>
      </c>
      <c r="R3654" s="65">
        <f t="shared" si="520"/>
        <v>0.20016434545840914</v>
      </c>
      <c r="S3654" s="65">
        <f t="shared" si="521"/>
        <v>2.4259311134781286E-2</v>
      </c>
      <c r="T3654" s="66">
        <f>(L3654*'Football Field'!$F$4)+(M3654*'Football Field'!$F$5)+(N3654*'Football Field'!$F$6)+(O3654*'Football Field'!$F$7)+(P3654*'Football Field'!$F$8)+(Q3654*'Football Field'!$F$9)+(R3654*'Football Field'!$F$10)+(S3654*'Football Field'!$F$11)</f>
        <v>141095867.90273952</v>
      </c>
    </row>
    <row r="3655" spans="2:20" x14ac:dyDescent="0.3">
      <c r="B3655" s="62">
        <f t="shared" si="513"/>
        <v>3628</v>
      </c>
      <c r="C3655" s="62">
        <v>0.40556493177053099</v>
      </c>
      <c r="D3655" s="62">
        <v>0.87938554557880966</v>
      </c>
      <c r="E3655" s="62">
        <v>0.66790907053455728</v>
      </c>
      <c r="F3655" s="62">
        <v>3.3504932255329356E-2</v>
      </c>
      <c r="G3655" s="62">
        <v>0.54808324455259505</v>
      </c>
      <c r="H3655" s="62">
        <v>0.17318821612089919</v>
      </c>
      <c r="I3655" s="62">
        <v>0.86719524133573167</v>
      </c>
      <c r="J3655" s="62">
        <v>0.36276644279172987</v>
      </c>
      <c r="K3655" s="62"/>
      <c r="L3655" s="65">
        <f t="shared" si="514"/>
        <v>0.10299806389605187</v>
      </c>
      <c r="M3655" s="65">
        <f t="shared" si="515"/>
        <v>0.2233304744011696</v>
      </c>
      <c r="N3655" s="65">
        <f t="shared" si="516"/>
        <v>0.16962349487009956</v>
      </c>
      <c r="O3655" s="65">
        <f t="shared" si="517"/>
        <v>8.5089781757063977E-3</v>
      </c>
      <c r="P3655" s="65">
        <f t="shared" si="518"/>
        <v>0.13919229356527285</v>
      </c>
      <c r="Q3655" s="65">
        <f t="shared" si="519"/>
        <v>4.3983218352212958E-2</v>
      </c>
      <c r="R3655" s="65">
        <f t="shared" si="520"/>
        <v>0.22023460087517335</v>
      </c>
      <c r="S3655" s="65">
        <f t="shared" si="521"/>
        <v>9.2128875864313536E-2</v>
      </c>
      <c r="T3655" s="66">
        <f>(L3655*'Football Field'!$F$4)+(M3655*'Football Field'!$F$5)+(N3655*'Football Field'!$F$6)+(O3655*'Football Field'!$F$7)+(P3655*'Football Field'!$F$8)+(Q3655*'Football Field'!$F$9)+(R3655*'Football Field'!$F$10)+(S3655*'Football Field'!$F$11)</f>
        <v>153963300.52062696</v>
      </c>
    </row>
    <row r="3656" spans="2:20" x14ac:dyDescent="0.3">
      <c r="B3656" s="62">
        <f t="shared" si="513"/>
        <v>3629</v>
      </c>
      <c r="C3656" s="62">
        <v>0.69883764042783592</v>
      </c>
      <c r="D3656" s="62">
        <v>0.12278711064349301</v>
      </c>
      <c r="E3656" s="62">
        <v>0.40457373502830396</v>
      </c>
      <c r="F3656" s="62">
        <v>1.8669037598308069E-2</v>
      </c>
      <c r="G3656" s="62">
        <v>0.48252199835461573</v>
      </c>
      <c r="H3656" s="62">
        <v>0.39402048183573801</v>
      </c>
      <c r="I3656" s="62">
        <v>0.25035296130281481</v>
      </c>
      <c r="J3656" s="62">
        <v>0.29036578295652504</v>
      </c>
      <c r="K3656" s="62"/>
      <c r="L3656" s="65">
        <f t="shared" si="514"/>
        <v>0.26251083495270539</v>
      </c>
      <c r="M3656" s="65">
        <f t="shared" si="515"/>
        <v>4.6123656013605983E-2</v>
      </c>
      <c r="N3656" s="65">
        <f t="shared" si="516"/>
        <v>0.15197376735058923</v>
      </c>
      <c r="O3656" s="65">
        <f t="shared" si="517"/>
        <v>7.0128229565524884E-3</v>
      </c>
      <c r="P3656" s="65">
        <f t="shared" si="518"/>
        <v>0.18125419316791674</v>
      </c>
      <c r="Q3656" s="65">
        <f t="shared" si="519"/>
        <v>0.14800955142004524</v>
      </c>
      <c r="R3656" s="65">
        <f t="shared" si="520"/>
        <v>9.4042394259487141E-2</v>
      </c>
      <c r="S3656" s="65">
        <f t="shared" si="521"/>
        <v>0.10907277987909776</v>
      </c>
      <c r="T3656" s="66">
        <f>(L3656*'Football Field'!$F$4)+(M3656*'Football Field'!$F$5)+(N3656*'Football Field'!$F$6)+(O3656*'Football Field'!$F$7)+(P3656*'Football Field'!$F$8)+(Q3656*'Football Field'!$F$9)+(R3656*'Football Field'!$F$10)+(S3656*'Football Field'!$F$11)</f>
        <v>139352900.29076853</v>
      </c>
    </row>
    <row r="3657" spans="2:20" x14ac:dyDescent="0.3">
      <c r="B3657" s="62">
        <f t="shared" si="513"/>
        <v>3630</v>
      </c>
      <c r="C3657" s="62">
        <v>0.41691253345497581</v>
      </c>
      <c r="D3657" s="62">
        <v>0.84149820782056828</v>
      </c>
      <c r="E3657" s="62">
        <v>0.95579161767657561</v>
      </c>
      <c r="F3657" s="62">
        <v>0.7526793633847203</v>
      </c>
      <c r="G3657" s="62">
        <v>0.44552474879728454</v>
      </c>
      <c r="H3657" s="62">
        <v>0.77437473095667808</v>
      </c>
      <c r="I3657" s="62">
        <v>0.76621409171699506</v>
      </c>
      <c r="J3657" s="62">
        <v>0.41902961384672177</v>
      </c>
      <c r="K3657" s="62"/>
      <c r="L3657" s="65">
        <f t="shared" si="514"/>
        <v>7.7608079005911393E-2</v>
      </c>
      <c r="M3657" s="65">
        <f t="shared" si="515"/>
        <v>0.15664450971206964</v>
      </c>
      <c r="N3657" s="65">
        <f t="shared" si="516"/>
        <v>0.17792017611733002</v>
      </c>
      <c r="O3657" s="65">
        <f t="shared" si="517"/>
        <v>0.1401109221054129</v>
      </c>
      <c r="P3657" s="65">
        <f t="shared" si="518"/>
        <v>8.2934229914396501E-2</v>
      </c>
      <c r="Q3657" s="65">
        <f t="shared" si="519"/>
        <v>0.14414950493868392</v>
      </c>
      <c r="R3657" s="65">
        <f t="shared" si="520"/>
        <v>0.14263040564559332</v>
      </c>
      <c r="S3657" s="65">
        <f t="shared" si="521"/>
        <v>7.8002172560602365E-2</v>
      </c>
      <c r="T3657" s="66">
        <f>(L3657*'Football Field'!$F$4)+(M3657*'Football Field'!$F$5)+(N3657*'Football Field'!$F$6)+(O3657*'Football Field'!$F$7)+(P3657*'Football Field'!$F$8)+(Q3657*'Football Field'!$F$9)+(R3657*'Football Field'!$F$10)+(S3657*'Football Field'!$F$11)</f>
        <v>139956114.38823813</v>
      </c>
    </row>
    <row r="3658" spans="2:20" x14ac:dyDescent="0.3">
      <c r="B3658" s="62">
        <f t="shared" si="513"/>
        <v>3631</v>
      </c>
      <c r="C3658" s="62">
        <v>8.5713831060741486E-2</v>
      </c>
      <c r="D3658" s="62">
        <v>5.914167599759157E-3</v>
      </c>
      <c r="E3658" s="62">
        <v>2.6102499340178054E-2</v>
      </c>
      <c r="F3658" s="62">
        <v>0.85080478656993053</v>
      </c>
      <c r="G3658" s="62">
        <v>0.36067626854957935</v>
      </c>
      <c r="H3658" s="62">
        <v>0.57228654633819798</v>
      </c>
      <c r="I3658" s="62">
        <v>0.13660904447978706</v>
      </c>
      <c r="J3658" s="62">
        <v>0.1325743621675195</v>
      </c>
      <c r="K3658" s="62"/>
      <c r="L3658" s="65">
        <f t="shared" si="514"/>
        <v>3.9487060086726505E-2</v>
      </c>
      <c r="M3658" s="65">
        <f t="shared" si="515"/>
        <v>2.7245671846025253E-3</v>
      </c>
      <c r="N3658" s="65">
        <f t="shared" si="516"/>
        <v>1.2025024982595072E-2</v>
      </c>
      <c r="O3658" s="65">
        <f t="shared" si="517"/>
        <v>0.39195284254128798</v>
      </c>
      <c r="P3658" s="65">
        <f t="shared" si="518"/>
        <v>0.16615807871171756</v>
      </c>
      <c r="Q3658" s="65">
        <f t="shared" si="519"/>
        <v>0.26364371960072003</v>
      </c>
      <c r="R3658" s="65">
        <f t="shared" si="520"/>
        <v>6.2933711875986009E-2</v>
      </c>
      <c r="S3658" s="65">
        <f t="shared" si="521"/>
        <v>6.1074995016364368E-2</v>
      </c>
      <c r="T3658" s="66">
        <f>(L3658*'Football Field'!$F$4)+(M3658*'Football Field'!$F$5)+(N3658*'Football Field'!$F$6)+(O3658*'Football Field'!$F$7)+(P3658*'Football Field'!$F$8)+(Q3658*'Football Field'!$F$9)+(R3658*'Football Field'!$F$10)+(S3658*'Football Field'!$F$11)</f>
        <v>133708036.01967764</v>
      </c>
    </row>
    <row r="3659" spans="2:20" x14ac:dyDescent="0.3">
      <c r="B3659" s="62">
        <f t="shared" si="513"/>
        <v>3632</v>
      </c>
      <c r="C3659" s="62">
        <v>0.33676669014906491</v>
      </c>
      <c r="D3659" s="62">
        <v>9.5142248134708396E-2</v>
      </c>
      <c r="E3659" s="62">
        <v>0.66129125963150881</v>
      </c>
      <c r="F3659" s="62">
        <v>0.3580445215329674</v>
      </c>
      <c r="G3659" s="62">
        <v>0.88050184031375889</v>
      </c>
      <c r="H3659" s="62">
        <v>0.34679327154393291</v>
      </c>
      <c r="I3659" s="62">
        <v>0.55709931776935373</v>
      </c>
      <c r="J3659" s="62">
        <v>0.44988973268938293</v>
      </c>
      <c r="K3659" s="62"/>
      <c r="L3659" s="65">
        <f t="shared" si="514"/>
        <v>9.1375403898019861E-2</v>
      </c>
      <c r="M3659" s="65">
        <f t="shared" si="515"/>
        <v>2.5815086840169622E-2</v>
      </c>
      <c r="N3659" s="65">
        <f t="shared" si="516"/>
        <v>0.17942913509739589</v>
      </c>
      <c r="O3659" s="65">
        <f t="shared" si="517"/>
        <v>9.7148749343549071E-2</v>
      </c>
      <c r="P3659" s="65">
        <f t="shared" si="518"/>
        <v>0.23890786602441805</v>
      </c>
      <c r="Q3659" s="65">
        <f t="shared" si="519"/>
        <v>9.4095931050710943E-2</v>
      </c>
      <c r="R3659" s="65">
        <f t="shared" si="520"/>
        <v>0.15115858147952094</v>
      </c>
      <c r="S3659" s="65">
        <f t="shared" si="521"/>
        <v>0.12206924626621567</v>
      </c>
      <c r="T3659" s="66">
        <f>(L3659*'Football Field'!$F$4)+(M3659*'Football Field'!$F$5)+(N3659*'Football Field'!$F$6)+(O3659*'Football Field'!$F$7)+(P3659*'Football Field'!$F$8)+(Q3659*'Football Field'!$F$9)+(R3659*'Football Field'!$F$10)+(S3659*'Football Field'!$F$11)</f>
        <v>154355706.47360322</v>
      </c>
    </row>
    <row r="3660" spans="2:20" x14ac:dyDescent="0.3">
      <c r="B3660" s="62">
        <f t="shared" si="513"/>
        <v>3633</v>
      </c>
      <c r="C3660" s="62">
        <v>0.50044450753851444</v>
      </c>
      <c r="D3660" s="62">
        <v>0.78705173615720647</v>
      </c>
      <c r="E3660" s="62">
        <v>0.54884055925467767</v>
      </c>
      <c r="F3660" s="62">
        <v>0.15623660848938059</v>
      </c>
      <c r="G3660" s="62">
        <v>0.69911965308108304</v>
      </c>
      <c r="H3660" s="62">
        <v>0.49861157968236791</v>
      </c>
      <c r="I3660" s="62">
        <v>0.26167043700893911</v>
      </c>
      <c r="J3660" s="62">
        <v>0.12579896564063719</v>
      </c>
      <c r="K3660" s="62"/>
      <c r="L3660" s="65">
        <f t="shared" si="514"/>
        <v>0.13987593989584979</v>
      </c>
      <c r="M3660" s="65">
        <f t="shared" si="515"/>
        <v>0.2199836339160483</v>
      </c>
      <c r="N3660" s="65">
        <f t="shared" si="516"/>
        <v>0.15340280075469437</v>
      </c>
      <c r="O3660" s="65">
        <f t="shared" si="517"/>
        <v>4.3668662817545535E-2</v>
      </c>
      <c r="P3660" s="65">
        <f t="shared" si="518"/>
        <v>0.19540631798591768</v>
      </c>
      <c r="Q3660" s="65">
        <f t="shared" si="519"/>
        <v>0.13936363033349525</v>
      </c>
      <c r="R3660" s="65">
        <f t="shared" si="520"/>
        <v>7.313777605355426E-2</v>
      </c>
      <c r="S3660" s="65">
        <f t="shared" si="521"/>
        <v>3.5161238242894743E-2</v>
      </c>
      <c r="T3660" s="66">
        <f>(L3660*'Football Field'!$F$4)+(M3660*'Football Field'!$F$5)+(N3660*'Football Field'!$F$6)+(O3660*'Football Field'!$F$7)+(P3660*'Football Field'!$F$8)+(Q3660*'Football Field'!$F$9)+(R3660*'Football Field'!$F$10)+(S3660*'Football Field'!$F$11)</f>
        <v>137371046.10661399</v>
      </c>
    </row>
    <row r="3661" spans="2:20" x14ac:dyDescent="0.3">
      <c r="B3661" s="62">
        <f t="shared" si="513"/>
        <v>3634</v>
      </c>
      <c r="C3661" s="62">
        <v>0.3945463313326919</v>
      </c>
      <c r="D3661" s="62">
        <v>0.42832858917701577</v>
      </c>
      <c r="E3661" s="62">
        <v>0.5673511767864976</v>
      </c>
      <c r="F3661" s="62">
        <v>0.71126149654418014</v>
      </c>
      <c r="G3661" s="62">
        <v>0.60215000622632131</v>
      </c>
      <c r="H3661" s="62">
        <v>0.90028402850513101</v>
      </c>
      <c r="I3661" s="62">
        <v>0.27072534115105074</v>
      </c>
      <c r="J3661" s="62">
        <v>0.39461575191425358</v>
      </c>
      <c r="K3661" s="62"/>
      <c r="L3661" s="65">
        <f t="shared" si="514"/>
        <v>9.2415566119433953E-2</v>
      </c>
      <c r="M3661" s="65">
        <f t="shared" si="515"/>
        <v>0.10032846819339424</v>
      </c>
      <c r="N3661" s="65">
        <f t="shared" si="516"/>
        <v>0.13289207382602455</v>
      </c>
      <c r="O3661" s="65">
        <f t="shared" si="517"/>
        <v>0.16660054508695857</v>
      </c>
      <c r="P3661" s="65">
        <f t="shared" si="518"/>
        <v>0.14104308998707246</v>
      </c>
      <c r="Q3661" s="65">
        <f t="shared" si="519"/>
        <v>0.21087576174274358</v>
      </c>
      <c r="R3661" s="65">
        <f t="shared" si="520"/>
        <v>6.3412668369876093E-2</v>
      </c>
      <c r="S3661" s="65">
        <f t="shared" si="521"/>
        <v>9.2431826674496509E-2</v>
      </c>
      <c r="T3661" s="66">
        <f>(L3661*'Football Field'!$F$4)+(M3661*'Football Field'!$F$5)+(N3661*'Football Field'!$F$6)+(O3661*'Football Field'!$F$7)+(P3661*'Football Field'!$F$8)+(Q3661*'Football Field'!$F$9)+(R3661*'Football Field'!$F$10)+(S3661*'Football Field'!$F$11)</f>
        <v>132954273.19293931</v>
      </c>
    </row>
    <row r="3662" spans="2:20" x14ac:dyDescent="0.3">
      <c r="B3662" s="62">
        <f t="shared" si="513"/>
        <v>3635</v>
      </c>
      <c r="C3662" s="62">
        <v>0.11597012459043032</v>
      </c>
      <c r="D3662" s="62">
        <v>0.79720867777659798</v>
      </c>
      <c r="E3662" s="62">
        <v>0.81698345451635079</v>
      </c>
      <c r="F3662" s="62">
        <v>0.12142005697780067</v>
      </c>
      <c r="G3662" s="62">
        <v>0.69499229610380509</v>
      </c>
      <c r="H3662" s="62">
        <v>0.86955488686177929</v>
      </c>
      <c r="I3662" s="62">
        <v>0.44569266375646865</v>
      </c>
      <c r="J3662" s="62">
        <v>0.26877037204266918</v>
      </c>
      <c r="K3662" s="62"/>
      <c r="L3662" s="65">
        <f t="shared" si="514"/>
        <v>2.807590525437418E-2</v>
      </c>
      <c r="M3662" s="65">
        <f t="shared" si="515"/>
        <v>0.19300104560780679</v>
      </c>
      <c r="N3662" s="65">
        <f t="shared" si="516"/>
        <v>0.19778844029357154</v>
      </c>
      <c r="O3662" s="65">
        <f t="shared" si="517"/>
        <v>2.939531217827759E-2</v>
      </c>
      <c r="P3662" s="65">
        <f t="shared" si="518"/>
        <v>0.16825486673263901</v>
      </c>
      <c r="Q3662" s="65">
        <f t="shared" si="519"/>
        <v>0.21051577467240162</v>
      </c>
      <c r="R3662" s="65">
        <f t="shared" si="520"/>
        <v>0.10790041870170444</v>
      </c>
      <c r="S3662" s="65">
        <f t="shared" si="521"/>
        <v>6.5068236559224668E-2</v>
      </c>
      <c r="T3662" s="66">
        <f>(L3662*'Football Field'!$F$4)+(M3662*'Football Field'!$F$5)+(N3662*'Football Field'!$F$6)+(O3662*'Football Field'!$F$7)+(P3662*'Football Field'!$F$8)+(Q3662*'Football Field'!$F$9)+(R3662*'Football Field'!$F$10)+(S3662*'Football Field'!$F$11)</f>
        <v>141884875.92720506</v>
      </c>
    </row>
    <row r="3663" spans="2:20" x14ac:dyDescent="0.3">
      <c r="B3663" s="62">
        <f t="shared" si="513"/>
        <v>3636</v>
      </c>
      <c r="C3663" s="62">
        <v>0.8688589336405258</v>
      </c>
      <c r="D3663" s="62">
        <v>0.56007492379699197</v>
      </c>
      <c r="E3663" s="62">
        <v>0.27015297145988437</v>
      </c>
      <c r="F3663" s="62">
        <v>0.53978750497512007</v>
      </c>
      <c r="G3663" s="62">
        <v>0.45577965085749739</v>
      </c>
      <c r="H3663" s="62">
        <v>0.13075471934436966</v>
      </c>
      <c r="I3663" s="62">
        <v>0.67071455375085909</v>
      </c>
      <c r="J3663" s="62">
        <v>1.2953036063688805E-2</v>
      </c>
      <c r="K3663" s="62"/>
      <c r="L3663" s="65">
        <f t="shared" si="514"/>
        <v>0.24760331804516339</v>
      </c>
      <c r="M3663" s="65">
        <f t="shared" si="515"/>
        <v>0.15960750832701001</v>
      </c>
      <c r="N3663" s="65">
        <f t="shared" si="516"/>
        <v>7.6986918731392712E-2</v>
      </c>
      <c r="O3663" s="65">
        <f t="shared" si="517"/>
        <v>0.15382609546425677</v>
      </c>
      <c r="P3663" s="65">
        <f t="shared" si="518"/>
        <v>0.12988593370034116</v>
      </c>
      <c r="Q3663" s="65">
        <f t="shared" si="519"/>
        <v>3.7261862779124875E-2</v>
      </c>
      <c r="R3663" s="65">
        <f t="shared" si="520"/>
        <v>0.19113706787136822</v>
      </c>
      <c r="S3663" s="65">
        <f t="shared" si="521"/>
        <v>3.6912950813427852E-3</v>
      </c>
      <c r="T3663" s="66">
        <f>(L3663*'Football Field'!$F$4)+(M3663*'Football Field'!$F$5)+(N3663*'Football Field'!$F$6)+(O3663*'Football Field'!$F$7)+(P3663*'Football Field'!$F$8)+(Q3663*'Football Field'!$F$9)+(R3663*'Football Field'!$F$10)+(S3663*'Football Field'!$F$11)</f>
        <v>146593201.0759576</v>
      </c>
    </row>
    <row r="3664" spans="2:20" x14ac:dyDescent="0.3">
      <c r="B3664" s="62">
        <f t="shared" si="513"/>
        <v>3637</v>
      </c>
      <c r="C3664" s="62">
        <v>0.75464390133661274</v>
      </c>
      <c r="D3664" s="62">
        <v>0.45106506681776715</v>
      </c>
      <c r="E3664" s="62">
        <v>0.9363788466759172</v>
      </c>
      <c r="F3664" s="62">
        <v>0.16537448299337054</v>
      </c>
      <c r="G3664" s="62">
        <v>6.5428167353181688E-2</v>
      </c>
      <c r="H3664" s="62">
        <v>3.6712855524498433E-2</v>
      </c>
      <c r="I3664" s="62">
        <v>0.42278251119891885</v>
      </c>
      <c r="J3664" s="62">
        <v>0.3499564975817715</v>
      </c>
      <c r="K3664" s="62"/>
      <c r="L3664" s="65">
        <f t="shared" si="514"/>
        <v>0.23713473385480796</v>
      </c>
      <c r="M3664" s="65">
        <f t="shared" si="515"/>
        <v>0.1417399575900381</v>
      </c>
      <c r="N3664" s="65">
        <f t="shared" si="516"/>
        <v>0.29424202355637941</v>
      </c>
      <c r="O3664" s="65">
        <f t="shared" si="517"/>
        <v>5.1966276997071868E-2</v>
      </c>
      <c r="P3664" s="65">
        <f t="shared" si="518"/>
        <v>2.05597514594952E-2</v>
      </c>
      <c r="Q3664" s="65">
        <f t="shared" si="519"/>
        <v>1.1536425602104805E-2</v>
      </c>
      <c r="R3664" s="65">
        <f t="shared" si="520"/>
        <v>0.1328526184257906</v>
      </c>
      <c r="S3664" s="65">
        <f t="shared" si="521"/>
        <v>0.10996821251431201</v>
      </c>
      <c r="T3664" s="66">
        <f>(L3664*'Football Field'!$F$4)+(M3664*'Football Field'!$F$5)+(N3664*'Football Field'!$F$6)+(O3664*'Football Field'!$F$7)+(P3664*'Football Field'!$F$8)+(Q3664*'Football Field'!$F$9)+(R3664*'Football Field'!$F$10)+(S3664*'Football Field'!$F$11)</f>
        <v>135432660.41614535</v>
      </c>
    </row>
    <row r="3665" spans="2:20" x14ac:dyDescent="0.3">
      <c r="B3665" s="62">
        <f t="shared" si="513"/>
        <v>3638</v>
      </c>
      <c r="C3665" s="62">
        <v>0.75336057556312219</v>
      </c>
      <c r="D3665" s="62">
        <v>0.47702407511568656</v>
      </c>
      <c r="E3665" s="62">
        <v>0.18026755780715198</v>
      </c>
      <c r="F3665" s="62">
        <v>0.52720510156176481</v>
      </c>
      <c r="G3665" s="62">
        <v>0.13910527320237054</v>
      </c>
      <c r="H3665" s="62">
        <v>0.75609961175921681</v>
      </c>
      <c r="I3665" s="62">
        <v>0.59316847445546816</v>
      </c>
      <c r="J3665" s="62">
        <v>0.80959851793523763</v>
      </c>
      <c r="K3665" s="62"/>
      <c r="L3665" s="65">
        <f t="shared" si="514"/>
        <v>0.17785433317379357</v>
      </c>
      <c r="M3665" s="65">
        <f t="shared" si="515"/>
        <v>0.11261645689931307</v>
      </c>
      <c r="N3665" s="65">
        <f t="shared" si="516"/>
        <v>4.2557796792981981E-2</v>
      </c>
      <c r="O3665" s="65">
        <f t="shared" si="517"/>
        <v>0.124463258133732</v>
      </c>
      <c r="P3665" s="65">
        <f t="shared" si="518"/>
        <v>3.2840151726645596E-2</v>
      </c>
      <c r="Q3665" s="65">
        <f t="shared" si="519"/>
        <v>0.17850096836017978</v>
      </c>
      <c r="R3665" s="65">
        <f t="shared" si="520"/>
        <v>0.14003597600675655</v>
      </c>
      <c r="S3665" s="65">
        <f t="shared" si="521"/>
        <v>0.1911310589065974</v>
      </c>
      <c r="T3665" s="66">
        <f>(L3665*'Football Field'!$F$4)+(M3665*'Football Field'!$F$5)+(N3665*'Football Field'!$F$6)+(O3665*'Football Field'!$F$7)+(P3665*'Football Field'!$F$8)+(Q3665*'Football Field'!$F$9)+(R3665*'Football Field'!$F$10)+(S3665*'Football Field'!$F$11)</f>
        <v>132369879.47275385</v>
      </c>
    </row>
    <row r="3666" spans="2:20" x14ac:dyDescent="0.3">
      <c r="B3666" s="62">
        <f t="shared" si="513"/>
        <v>3639</v>
      </c>
      <c r="C3666" s="62">
        <v>0.91208256733643711</v>
      </c>
      <c r="D3666" s="62">
        <v>0.30030003211456713</v>
      </c>
      <c r="E3666" s="62">
        <v>0.26294821660965395</v>
      </c>
      <c r="F3666" s="62">
        <v>0.55275013235273585</v>
      </c>
      <c r="G3666" s="62">
        <v>0.8194286620923027</v>
      </c>
      <c r="H3666" s="62">
        <v>0.45752666580589052</v>
      </c>
      <c r="I3666" s="62">
        <v>0.63509878412623533</v>
      </c>
      <c r="J3666" s="62">
        <v>0.67617074286970624</v>
      </c>
      <c r="K3666" s="62"/>
      <c r="L3666" s="65">
        <f t="shared" si="514"/>
        <v>0.19757845476418412</v>
      </c>
      <c r="M3666" s="65">
        <f t="shared" si="515"/>
        <v>6.5052023178231763E-2</v>
      </c>
      <c r="N3666" s="65">
        <f t="shared" si="516"/>
        <v>5.6960744762891286E-2</v>
      </c>
      <c r="O3666" s="65">
        <f t="shared" si="517"/>
        <v>0.11973862995746445</v>
      </c>
      <c r="P3666" s="65">
        <f t="shared" si="518"/>
        <v>0.17750744794792228</v>
      </c>
      <c r="Q3666" s="65">
        <f t="shared" si="519"/>
        <v>9.9110995956567277E-2</v>
      </c>
      <c r="R3666" s="65">
        <f t="shared" si="520"/>
        <v>0.13757727741329323</v>
      </c>
      <c r="S3666" s="65">
        <f t="shared" si="521"/>
        <v>0.14647442601944566</v>
      </c>
      <c r="T3666" s="66">
        <f>(L3666*'Football Field'!$F$4)+(M3666*'Football Field'!$F$5)+(N3666*'Football Field'!$F$6)+(O3666*'Football Field'!$F$7)+(P3666*'Football Field'!$F$8)+(Q3666*'Football Field'!$F$9)+(R3666*'Football Field'!$F$10)+(S3666*'Football Field'!$F$11)</f>
        <v>143944994.21165863</v>
      </c>
    </row>
    <row r="3667" spans="2:20" x14ac:dyDescent="0.3">
      <c r="B3667" s="62">
        <f t="shared" si="513"/>
        <v>3640</v>
      </c>
      <c r="C3667" s="62">
        <v>0.83229257750724983</v>
      </c>
      <c r="D3667" s="62">
        <v>0.26260738360315994</v>
      </c>
      <c r="E3667" s="62">
        <v>0.80627173573349964</v>
      </c>
      <c r="F3667" s="62">
        <v>0.7737517754909945</v>
      </c>
      <c r="G3667" s="62">
        <v>0.4122464284258931</v>
      </c>
      <c r="H3667" s="62">
        <v>0.77460563455072229</v>
      </c>
      <c r="I3667" s="62">
        <v>0.13340334856865743</v>
      </c>
      <c r="J3667" s="62">
        <v>0.27774999994149063</v>
      </c>
      <c r="K3667" s="62"/>
      <c r="L3667" s="65">
        <f t="shared" si="514"/>
        <v>0.19478268890889078</v>
      </c>
      <c r="M3667" s="65">
        <f t="shared" si="515"/>
        <v>6.145840259533792E-2</v>
      </c>
      <c r="N3667" s="65">
        <f t="shared" si="516"/>
        <v>0.18869299200982201</v>
      </c>
      <c r="O3667" s="65">
        <f t="shared" si="517"/>
        <v>0.18108229660002162</v>
      </c>
      <c r="P3667" s="65">
        <f t="shared" si="518"/>
        <v>9.6478654252065088E-2</v>
      </c>
      <c r="Q3667" s="65">
        <f t="shared" si="519"/>
        <v>0.18128212652533601</v>
      </c>
      <c r="R3667" s="65">
        <f t="shared" si="520"/>
        <v>3.122058714193781E-2</v>
      </c>
      <c r="S3667" s="65">
        <f t="shared" si="521"/>
        <v>6.5002251966588695E-2</v>
      </c>
      <c r="T3667" s="66">
        <f>(L3667*'Football Field'!$F$4)+(M3667*'Football Field'!$F$5)+(N3667*'Football Field'!$F$6)+(O3667*'Football Field'!$F$7)+(P3667*'Football Field'!$F$8)+(Q3667*'Football Field'!$F$9)+(R3667*'Football Field'!$F$10)+(S3667*'Football Field'!$F$11)</f>
        <v>125815381.21532337</v>
      </c>
    </row>
    <row r="3668" spans="2:20" x14ac:dyDescent="0.3">
      <c r="B3668" s="62">
        <f t="shared" si="513"/>
        <v>3641</v>
      </c>
      <c r="C3668" s="62">
        <v>0.222078913983493</v>
      </c>
      <c r="D3668" s="62">
        <v>6.9260227779904482E-2</v>
      </c>
      <c r="E3668" s="62">
        <v>9.0837334071978693E-2</v>
      </c>
      <c r="F3668" s="62">
        <v>0.85712059973163368</v>
      </c>
      <c r="G3668" s="62">
        <v>0.11528955470523938</v>
      </c>
      <c r="H3668" s="62">
        <v>0.30019044860701216</v>
      </c>
      <c r="I3668" s="62">
        <v>0.20792839655076456</v>
      </c>
      <c r="J3668" s="62">
        <v>0.78749970020041071</v>
      </c>
      <c r="K3668" s="62"/>
      <c r="L3668" s="65">
        <f t="shared" si="514"/>
        <v>8.3796875813837449E-2</v>
      </c>
      <c r="M3668" s="65">
        <f t="shared" si="515"/>
        <v>2.6133911599289173E-2</v>
      </c>
      <c r="N3668" s="65">
        <f t="shared" si="516"/>
        <v>3.4275585493251513E-2</v>
      </c>
      <c r="O3668" s="65">
        <f t="shared" si="517"/>
        <v>0.32341669528576777</v>
      </c>
      <c r="P3668" s="65">
        <f t="shared" si="518"/>
        <v>4.350212419980428E-2</v>
      </c>
      <c r="Q3668" s="65">
        <f t="shared" si="519"/>
        <v>0.11327064461550686</v>
      </c>
      <c r="R3668" s="65">
        <f t="shared" si="520"/>
        <v>7.8457471316839486E-2</v>
      </c>
      <c r="S3668" s="65">
        <f t="shared" si="521"/>
        <v>0.29714669167570334</v>
      </c>
      <c r="T3668" s="66">
        <f>(L3668*'Football Field'!$F$4)+(M3668*'Football Field'!$F$5)+(N3668*'Football Field'!$F$6)+(O3668*'Football Field'!$F$7)+(P3668*'Football Field'!$F$8)+(Q3668*'Football Field'!$F$9)+(R3668*'Football Field'!$F$10)+(S3668*'Football Field'!$F$11)</f>
        <v>127444444.9441116</v>
      </c>
    </row>
    <row r="3669" spans="2:20" x14ac:dyDescent="0.3">
      <c r="B3669" s="62">
        <f t="shared" si="513"/>
        <v>3642</v>
      </c>
      <c r="C3669" s="62">
        <v>0.66910281895128754</v>
      </c>
      <c r="D3669" s="62">
        <v>0.26766179419292513</v>
      </c>
      <c r="E3669" s="62">
        <v>7.6012602282447439E-2</v>
      </c>
      <c r="F3669" s="62">
        <v>0.74174203273874939</v>
      </c>
      <c r="G3669" s="62">
        <v>0.59922963852365496</v>
      </c>
      <c r="H3669" s="62">
        <v>0.71981024400929694</v>
      </c>
      <c r="I3669" s="62">
        <v>0.91263889341630444</v>
      </c>
      <c r="J3669" s="62">
        <v>0.94121135012085477</v>
      </c>
      <c r="K3669" s="62"/>
      <c r="L3669" s="65">
        <f t="shared" si="514"/>
        <v>0.13579200917421189</v>
      </c>
      <c r="M3669" s="65">
        <f t="shared" si="515"/>
        <v>5.4320997884299477E-2</v>
      </c>
      <c r="N3669" s="65">
        <f t="shared" si="516"/>
        <v>1.5426484083076753E-2</v>
      </c>
      <c r="O3669" s="65">
        <f t="shared" si="517"/>
        <v>0.15053387620220401</v>
      </c>
      <c r="P3669" s="65">
        <f t="shared" si="518"/>
        <v>0.1216114986623421</v>
      </c>
      <c r="Q3669" s="65">
        <f t="shared" si="519"/>
        <v>0.14608289860652673</v>
      </c>
      <c r="R3669" s="65">
        <f t="shared" si="520"/>
        <v>0.18521677906210074</v>
      </c>
      <c r="S3669" s="65">
        <f t="shared" si="521"/>
        <v>0.19101545632523828</v>
      </c>
      <c r="T3669" s="66">
        <f>(L3669*'Football Field'!$F$4)+(M3669*'Football Field'!$F$5)+(N3669*'Football Field'!$F$6)+(O3669*'Football Field'!$F$7)+(P3669*'Football Field'!$F$8)+(Q3669*'Football Field'!$F$9)+(R3669*'Football Field'!$F$10)+(S3669*'Football Field'!$F$11)</f>
        <v>145782433.66411567</v>
      </c>
    </row>
    <row r="3670" spans="2:20" x14ac:dyDescent="0.3">
      <c r="B3670" s="62">
        <f t="shared" si="513"/>
        <v>3643</v>
      </c>
      <c r="C3670" s="62">
        <v>0.76653120108144146</v>
      </c>
      <c r="D3670" s="62">
        <v>0.9645197349871163</v>
      </c>
      <c r="E3670" s="62">
        <v>0.59906590751947242</v>
      </c>
      <c r="F3670" s="62">
        <v>0.99324411512489996</v>
      </c>
      <c r="G3670" s="62">
        <v>0.3329563631428043</v>
      </c>
      <c r="H3670" s="62">
        <v>0.36863280868101711</v>
      </c>
      <c r="I3670" s="62">
        <v>1.125441470959343E-2</v>
      </c>
      <c r="J3670" s="62">
        <v>3.488497465714957E-2</v>
      </c>
      <c r="K3670" s="62"/>
      <c r="L3670" s="65">
        <f t="shared" si="514"/>
        <v>0.18828650102973221</v>
      </c>
      <c r="M3670" s="65">
        <f t="shared" si="515"/>
        <v>0.23691931368042729</v>
      </c>
      <c r="N3670" s="65">
        <f t="shared" si="516"/>
        <v>0.14715124896926199</v>
      </c>
      <c r="O3670" s="65">
        <f t="shared" si="517"/>
        <v>0.24397501216049033</v>
      </c>
      <c r="P3670" s="65">
        <f t="shared" si="518"/>
        <v>8.1785566619202471E-2</v>
      </c>
      <c r="Q3670" s="65">
        <f t="shared" si="519"/>
        <v>9.0548932141820235E-2</v>
      </c>
      <c r="R3670" s="65">
        <f t="shared" si="520"/>
        <v>2.7644724230628599E-3</v>
      </c>
      <c r="S3670" s="65">
        <f t="shared" si="521"/>
        <v>8.5689529760024814E-3</v>
      </c>
      <c r="T3670" s="66">
        <f>(L3670*'Football Field'!$F$4)+(M3670*'Football Field'!$F$5)+(N3670*'Football Field'!$F$6)+(O3670*'Football Field'!$F$7)+(P3670*'Football Field'!$F$8)+(Q3670*'Football Field'!$F$9)+(R3670*'Football Field'!$F$10)+(S3670*'Football Field'!$F$11)</f>
        <v>119055154.01616701</v>
      </c>
    </row>
    <row r="3671" spans="2:20" x14ac:dyDescent="0.3">
      <c r="B3671" s="62">
        <f t="shared" si="513"/>
        <v>3644</v>
      </c>
      <c r="C3671" s="62">
        <v>0.16673403316015289</v>
      </c>
      <c r="D3671" s="62">
        <v>0.98584228482085123</v>
      </c>
      <c r="E3671" s="62">
        <v>0.84925150471611466</v>
      </c>
      <c r="F3671" s="62">
        <v>0.9673262299364539</v>
      </c>
      <c r="G3671" s="62">
        <v>0.53761370444943613</v>
      </c>
      <c r="H3671" s="62">
        <v>0.61557116320947236</v>
      </c>
      <c r="I3671" s="62">
        <v>5.1702269836568782E-3</v>
      </c>
      <c r="J3671" s="62">
        <v>0.60059065489677055</v>
      </c>
      <c r="K3671" s="62"/>
      <c r="L3671" s="65">
        <f t="shared" si="514"/>
        <v>3.5264491050617505E-2</v>
      </c>
      <c r="M3671" s="65">
        <f t="shared" si="515"/>
        <v>0.20850708023713554</v>
      </c>
      <c r="N3671" s="65">
        <f t="shared" si="516"/>
        <v>0.17961793114557806</v>
      </c>
      <c r="O3671" s="65">
        <f t="shared" si="517"/>
        <v>0.20459090763944887</v>
      </c>
      <c r="P3671" s="65">
        <f t="shared" si="518"/>
        <v>0.11370608213522973</v>
      </c>
      <c r="Q3671" s="65">
        <f t="shared" si="519"/>
        <v>0.13019419829644296</v>
      </c>
      <c r="R3671" s="65">
        <f t="shared" si="520"/>
        <v>1.093510543343603E-3</v>
      </c>
      <c r="S3671" s="65">
        <f t="shared" si="521"/>
        <v>0.12702579895220384</v>
      </c>
      <c r="T3671" s="66">
        <f>(L3671*'Football Field'!$F$4)+(M3671*'Football Field'!$F$5)+(N3671*'Football Field'!$F$6)+(O3671*'Football Field'!$F$7)+(P3671*'Football Field'!$F$8)+(Q3671*'Football Field'!$F$9)+(R3671*'Football Field'!$F$10)+(S3671*'Football Field'!$F$11)</f>
        <v>123753748.65470669</v>
      </c>
    </row>
    <row r="3672" spans="2:20" x14ac:dyDescent="0.3">
      <c r="B3672" s="62">
        <f t="shared" si="513"/>
        <v>3645</v>
      </c>
      <c r="C3672" s="62">
        <v>0.48509139390153788</v>
      </c>
      <c r="D3672" s="62">
        <v>0.74998591194852404</v>
      </c>
      <c r="E3672" s="62">
        <v>4.5515365221576953E-2</v>
      </c>
      <c r="F3672" s="62">
        <v>0.94294435930217679</v>
      </c>
      <c r="G3672" s="62">
        <v>4.6540755092711827E-2</v>
      </c>
      <c r="H3672" s="62">
        <v>0.66114056123492149</v>
      </c>
      <c r="I3672" s="62">
        <v>0.29457545921656614</v>
      </c>
      <c r="J3672" s="62">
        <v>0.70323632232285749</v>
      </c>
      <c r="K3672" s="62"/>
      <c r="L3672" s="65">
        <f t="shared" si="514"/>
        <v>0.12346339378128558</v>
      </c>
      <c r="M3672" s="65">
        <f t="shared" si="515"/>
        <v>0.19088321735122754</v>
      </c>
      <c r="N3672" s="65">
        <f t="shared" si="516"/>
        <v>1.1584376738275443E-2</v>
      </c>
      <c r="O3672" s="65">
        <f t="shared" si="517"/>
        <v>0.23999417884951599</v>
      </c>
      <c r="P3672" s="65">
        <f t="shared" si="518"/>
        <v>1.1845354597356908E-2</v>
      </c>
      <c r="Q3672" s="65">
        <f t="shared" si="519"/>
        <v>0.1682706774078444</v>
      </c>
      <c r="R3672" s="65">
        <f t="shared" si="520"/>
        <v>7.4974090195754003E-2</v>
      </c>
      <c r="S3672" s="65">
        <f t="shared" si="521"/>
        <v>0.17898471107874001</v>
      </c>
      <c r="T3672" s="66">
        <f>(L3672*'Football Field'!$F$4)+(M3672*'Football Field'!$F$5)+(N3672*'Football Field'!$F$6)+(O3672*'Football Field'!$F$7)+(P3672*'Football Field'!$F$8)+(Q3672*'Football Field'!$F$9)+(R3672*'Football Field'!$F$10)+(S3672*'Football Field'!$F$11)</f>
        <v>121545656.54884523</v>
      </c>
    </row>
    <row r="3673" spans="2:20" x14ac:dyDescent="0.3">
      <c r="B3673" s="62">
        <f t="shared" si="513"/>
        <v>3646</v>
      </c>
      <c r="C3673" s="62">
        <v>0.22040972725642682</v>
      </c>
      <c r="D3673" s="62">
        <v>0.22284808859107563</v>
      </c>
      <c r="E3673" s="62">
        <v>0.99457264270502455</v>
      </c>
      <c r="F3673" s="62">
        <v>0.40363071928670147</v>
      </c>
      <c r="G3673" s="62">
        <v>0.98016320860789186</v>
      </c>
      <c r="H3673" s="62">
        <v>0.37282804359068455</v>
      </c>
      <c r="I3673" s="62">
        <v>0.23948832620723781</v>
      </c>
      <c r="J3673" s="62">
        <v>0.84929467440042172</v>
      </c>
      <c r="K3673" s="62"/>
      <c r="L3673" s="65">
        <f t="shared" si="514"/>
        <v>5.145870004703712E-2</v>
      </c>
      <c r="M3673" s="65">
        <f t="shared" si="515"/>
        <v>5.202798029654266E-2</v>
      </c>
      <c r="N3673" s="65">
        <f t="shared" si="516"/>
        <v>0.23220125505805944</v>
      </c>
      <c r="O3673" s="65">
        <f t="shared" si="517"/>
        <v>9.4235006649138614E-2</v>
      </c>
      <c r="P3673" s="65">
        <f t="shared" si="518"/>
        <v>0.22883710794766787</v>
      </c>
      <c r="Q3673" s="65">
        <f t="shared" si="519"/>
        <v>8.7043556121896626E-2</v>
      </c>
      <c r="R3673" s="65">
        <f t="shared" si="520"/>
        <v>5.591294947127106E-2</v>
      </c>
      <c r="S3673" s="65">
        <f t="shared" si="521"/>
        <v>0.19828344440838658</v>
      </c>
      <c r="T3673" s="66">
        <f>(L3673*'Football Field'!$F$4)+(M3673*'Football Field'!$F$5)+(N3673*'Football Field'!$F$6)+(O3673*'Football Field'!$F$7)+(P3673*'Football Field'!$F$8)+(Q3673*'Football Field'!$F$9)+(R3673*'Football Field'!$F$10)+(S3673*'Football Field'!$F$11)</f>
        <v>142368684.6539236</v>
      </c>
    </row>
    <row r="3674" spans="2:20" x14ac:dyDescent="0.3">
      <c r="B3674" s="62">
        <f t="shared" si="513"/>
        <v>3647</v>
      </c>
      <c r="C3674" s="62">
        <v>0.31757787050504627</v>
      </c>
      <c r="D3674" s="62">
        <v>0.71945582797456997</v>
      </c>
      <c r="E3674" s="62">
        <v>0.79212318636865164</v>
      </c>
      <c r="F3674" s="62">
        <v>0.48159488738372447</v>
      </c>
      <c r="G3674" s="62">
        <v>0.66499752433553483</v>
      </c>
      <c r="H3674" s="62">
        <v>0.97492249624980443</v>
      </c>
      <c r="I3674" s="62">
        <v>0.51483490007956478</v>
      </c>
      <c r="J3674" s="62">
        <v>0.78882332171951697</v>
      </c>
      <c r="K3674" s="62"/>
      <c r="L3674" s="65">
        <f t="shared" si="514"/>
        <v>6.0441173207928148E-2</v>
      </c>
      <c r="M3674" s="65">
        <f t="shared" si="515"/>
        <v>0.13692627337323673</v>
      </c>
      <c r="N3674" s="65">
        <f t="shared" si="516"/>
        <v>0.15075626848049811</v>
      </c>
      <c r="O3674" s="65">
        <f t="shared" si="517"/>
        <v>9.1656764239024066E-2</v>
      </c>
      <c r="P3674" s="65">
        <f t="shared" si="518"/>
        <v>0.12656181139853323</v>
      </c>
      <c r="Q3674" s="65">
        <f t="shared" si="519"/>
        <v>0.1855464909013671</v>
      </c>
      <c r="R3674" s="65">
        <f t="shared" si="520"/>
        <v>9.7982977591320894E-2</v>
      </c>
      <c r="S3674" s="65">
        <f t="shared" si="521"/>
        <v>0.15012824080809173</v>
      </c>
      <c r="T3674" s="66">
        <f>(L3674*'Football Field'!$F$4)+(M3674*'Football Field'!$F$5)+(N3674*'Football Field'!$F$6)+(O3674*'Football Field'!$F$7)+(P3674*'Football Field'!$F$8)+(Q3674*'Football Field'!$F$9)+(R3674*'Football Field'!$F$10)+(S3674*'Football Field'!$F$11)</f>
        <v>136984392.67642891</v>
      </c>
    </row>
    <row r="3675" spans="2:20" x14ac:dyDescent="0.3">
      <c r="B3675" s="62">
        <f t="shared" si="513"/>
        <v>3648</v>
      </c>
      <c r="C3675" s="62">
        <v>0.41938266721581319</v>
      </c>
      <c r="D3675" s="62">
        <v>0.62366852669972506</v>
      </c>
      <c r="E3675" s="62">
        <v>0.71422903936244453</v>
      </c>
      <c r="F3675" s="62">
        <v>0.1947216579085288</v>
      </c>
      <c r="G3675" s="62">
        <v>0.96458916614653001</v>
      </c>
      <c r="H3675" s="62">
        <v>0.54036213009722989</v>
      </c>
      <c r="I3675" s="62">
        <v>0.26609808666694323</v>
      </c>
      <c r="J3675" s="62">
        <v>0.12973816708784436</v>
      </c>
      <c r="K3675" s="62"/>
      <c r="L3675" s="65">
        <f t="shared" si="514"/>
        <v>0.10885169657411059</v>
      </c>
      <c r="M3675" s="65">
        <f t="shared" si="515"/>
        <v>0.16187454212600158</v>
      </c>
      <c r="N3675" s="65">
        <f t="shared" si="516"/>
        <v>0.18537972299435043</v>
      </c>
      <c r="O3675" s="65">
        <f t="shared" si="517"/>
        <v>5.0540435931177012E-2</v>
      </c>
      <c r="P3675" s="65">
        <f t="shared" si="518"/>
        <v>0.2503612462792249</v>
      </c>
      <c r="Q3675" s="65">
        <f t="shared" si="519"/>
        <v>0.14025218308608703</v>
      </c>
      <c r="R3675" s="65">
        <f t="shared" si="520"/>
        <v>6.9066345495666509E-2</v>
      </c>
      <c r="S3675" s="65">
        <f t="shared" si="521"/>
        <v>3.3673827513381799E-2</v>
      </c>
      <c r="T3675" s="66">
        <f>(L3675*'Football Field'!$F$4)+(M3675*'Football Field'!$F$5)+(N3675*'Football Field'!$F$6)+(O3675*'Football Field'!$F$7)+(P3675*'Football Field'!$F$8)+(Q3675*'Football Field'!$F$9)+(R3675*'Football Field'!$F$10)+(S3675*'Football Field'!$F$11)</f>
        <v>142520532.93112752</v>
      </c>
    </row>
    <row r="3676" spans="2:20" x14ac:dyDescent="0.3">
      <c r="B3676" s="62">
        <f t="shared" si="513"/>
        <v>3649</v>
      </c>
      <c r="C3676" s="62">
        <v>0.87286575103415609</v>
      </c>
      <c r="D3676" s="62">
        <v>0.21533960384134743</v>
      </c>
      <c r="E3676" s="62">
        <v>0.99646586182706998</v>
      </c>
      <c r="F3676" s="62">
        <v>0.60562511696746357</v>
      </c>
      <c r="G3676" s="62">
        <v>0.53555949820512283</v>
      </c>
      <c r="H3676" s="62">
        <v>0.14737638656468099</v>
      </c>
      <c r="I3676" s="62">
        <v>6.0956018354949792E-2</v>
      </c>
      <c r="J3676" s="62">
        <v>0.89875660744332808</v>
      </c>
      <c r="K3676" s="62"/>
      <c r="L3676" s="65">
        <f t="shared" si="514"/>
        <v>0.201448618067428</v>
      </c>
      <c r="M3676" s="65">
        <f t="shared" si="515"/>
        <v>4.9698210243248907E-2</v>
      </c>
      <c r="N3676" s="65">
        <f t="shared" si="516"/>
        <v>0.2299742779214359</v>
      </c>
      <c r="O3676" s="65">
        <f t="shared" si="517"/>
        <v>0.13977217313827897</v>
      </c>
      <c r="P3676" s="65">
        <f t="shared" si="518"/>
        <v>0.1236017344917975</v>
      </c>
      <c r="Q3676" s="65">
        <f t="shared" si="519"/>
        <v>3.4012984670381802E-2</v>
      </c>
      <c r="R3676" s="65">
        <f t="shared" si="520"/>
        <v>1.4068034684542116E-2</v>
      </c>
      <c r="S3676" s="65">
        <f t="shared" si="521"/>
        <v>0.20742396678288677</v>
      </c>
      <c r="T3676" s="66">
        <f>(L3676*'Football Field'!$F$4)+(M3676*'Football Field'!$F$5)+(N3676*'Football Field'!$F$6)+(O3676*'Football Field'!$F$7)+(P3676*'Football Field'!$F$8)+(Q3676*'Football Field'!$F$9)+(R3676*'Football Field'!$F$10)+(S3676*'Football Field'!$F$11)</f>
        <v>127555608.40248173</v>
      </c>
    </row>
    <row r="3677" spans="2:20" x14ac:dyDescent="0.3">
      <c r="B3677" s="62">
        <f t="shared" si="513"/>
        <v>3650</v>
      </c>
      <c r="C3677" s="62">
        <v>8.7022838266803793E-2</v>
      </c>
      <c r="D3677" s="62">
        <v>0.53138620639009526</v>
      </c>
      <c r="E3677" s="62">
        <v>0.31528681032085082</v>
      </c>
      <c r="F3677" s="62">
        <v>0.81984756229998745</v>
      </c>
      <c r="G3677" s="62">
        <v>0.12073683192640006</v>
      </c>
      <c r="H3677" s="62">
        <v>0.62354800385731213</v>
      </c>
      <c r="I3677" s="62">
        <v>0.18385086897369418</v>
      </c>
      <c r="J3677" s="62">
        <v>0.85874280901037869</v>
      </c>
      <c r="K3677" s="62"/>
      <c r="L3677" s="65">
        <f t="shared" si="514"/>
        <v>2.4579793019501795E-2</v>
      </c>
      <c r="M3677" s="65">
        <f t="shared" si="515"/>
        <v>0.15009120854507066</v>
      </c>
      <c r="N3677" s="65">
        <f t="shared" si="516"/>
        <v>8.9053456469733103E-2</v>
      </c>
      <c r="O3677" s="65">
        <f t="shared" si="517"/>
        <v>0.23156775612275066</v>
      </c>
      <c r="P3677" s="65">
        <f t="shared" si="518"/>
        <v>3.4102385048424229E-2</v>
      </c>
      <c r="Q3677" s="65">
        <f t="shared" si="519"/>
        <v>0.17612251194963424</v>
      </c>
      <c r="R3677" s="65">
        <f t="shared" si="520"/>
        <v>5.1929084316625837E-2</v>
      </c>
      <c r="S3677" s="65">
        <f t="shared" si="521"/>
        <v>0.2425538045282595</v>
      </c>
      <c r="T3677" s="66">
        <f>(L3677*'Football Field'!$F$4)+(M3677*'Football Field'!$F$5)+(N3677*'Football Field'!$F$6)+(O3677*'Football Field'!$F$7)+(P3677*'Football Field'!$F$8)+(Q3677*'Football Field'!$F$9)+(R3677*'Football Field'!$F$10)+(S3677*'Football Field'!$F$11)</f>
        <v>123237391.24735573</v>
      </c>
    </row>
    <row r="3678" spans="2:20" x14ac:dyDescent="0.3">
      <c r="B3678" s="62">
        <f t="shared" ref="B3678:B3741" si="522">B3677+1</f>
        <v>3651</v>
      </c>
      <c r="C3678" s="62">
        <v>0.3551353708673548</v>
      </c>
      <c r="D3678" s="62">
        <v>0.10581038817958888</v>
      </c>
      <c r="E3678" s="62">
        <v>0.16464873148595738</v>
      </c>
      <c r="F3678" s="62">
        <v>0.99467158077381257</v>
      </c>
      <c r="G3678" s="62">
        <v>0.73506650216558944</v>
      </c>
      <c r="H3678" s="62">
        <v>0.6134696208625724</v>
      </c>
      <c r="I3678" s="62">
        <v>0.75183358225637476</v>
      </c>
      <c r="J3678" s="62">
        <v>0.67961499383835433</v>
      </c>
      <c r="K3678" s="62"/>
      <c r="L3678" s="65">
        <f t="shared" si="514"/>
        <v>8.0707984475321695E-2</v>
      </c>
      <c r="M3678" s="65">
        <f t="shared" si="515"/>
        <v>2.4046445009600764E-2</v>
      </c>
      <c r="N3678" s="65">
        <f t="shared" si="516"/>
        <v>3.7418033670358841E-2</v>
      </c>
      <c r="O3678" s="65">
        <f t="shared" si="517"/>
        <v>0.2260488396384511</v>
      </c>
      <c r="P3678" s="65">
        <f t="shared" si="518"/>
        <v>0.16705104788694203</v>
      </c>
      <c r="Q3678" s="65">
        <f t="shared" si="519"/>
        <v>0.13941696800218462</v>
      </c>
      <c r="R3678" s="65">
        <f t="shared" si="520"/>
        <v>0.17086153073566121</v>
      </c>
      <c r="S3678" s="65">
        <f t="shared" si="521"/>
        <v>0.15444915058147976</v>
      </c>
      <c r="T3678" s="66">
        <f>(L3678*'Football Field'!$F$4)+(M3678*'Football Field'!$F$5)+(N3678*'Football Field'!$F$6)+(O3678*'Football Field'!$F$7)+(P3678*'Football Field'!$F$8)+(Q3678*'Football Field'!$F$9)+(R3678*'Football Field'!$F$10)+(S3678*'Football Field'!$F$11)</f>
        <v>148705923.78320721</v>
      </c>
    </row>
    <row r="3679" spans="2:20" x14ac:dyDescent="0.3">
      <c r="B3679" s="62">
        <f t="shared" si="522"/>
        <v>3652</v>
      </c>
      <c r="C3679" s="62">
        <v>0.42175867125684985</v>
      </c>
      <c r="D3679" s="62">
        <v>1.516155501756522E-2</v>
      </c>
      <c r="E3679" s="62">
        <v>0.63123842053585721</v>
      </c>
      <c r="F3679" s="62">
        <v>5.7343582342452071E-2</v>
      </c>
      <c r="G3679" s="62">
        <v>0.37940968145694165</v>
      </c>
      <c r="H3679" s="62">
        <v>0.50464569869918763</v>
      </c>
      <c r="I3679" s="62">
        <v>0.40588544681508942</v>
      </c>
      <c r="J3679" s="62">
        <v>0.50077752212848403</v>
      </c>
      <c r="K3679" s="62"/>
      <c r="L3679" s="65">
        <f t="shared" si="514"/>
        <v>0.14462509262917028</v>
      </c>
      <c r="M3679" s="65">
        <f t="shared" si="515"/>
        <v>5.1990426000803154E-3</v>
      </c>
      <c r="N3679" s="65">
        <f t="shared" si="516"/>
        <v>0.21645770736386916</v>
      </c>
      <c r="O3679" s="65">
        <f t="shared" si="517"/>
        <v>1.9663664254373978E-2</v>
      </c>
      <c r="P3679" s="65">
        <f t="shared" si="518"/>
        <v>0.13010321794118415</v>
      </c>
      <c r="Q3679" s="65">
        <f t="shared" si="519"/>
        <v>0.17304784914507437</v>
      </c>
      <c r="R3679" s="65">
        <f t="shared" si="520"/>
        <v>0.13918201175931627</v>
      </c>
      <c r="S3679" s="65">
        <f t="shared" si="521"/>
        <v>0.17172141430693136</v>
      </c>
      <c r="T3679" s="66">
        <f>(L3679*'Football Field'!$F$4)+(M3679*'Football Field'!$F$5)+(N3679*'Football Field'!$F$6)+(O3679*'Football Field'!$F$7)+(P3679*'Football Field'!$F$8)+(Q3679*'Football Field'!$F$9)+(R3679*'Football Field'!$F$10)+(S3679*'Football Field'!$F$11)</f>
        <v>144384727.51654339</v>
      </c>
    </row>
    <row r="3680" spans="2:20" x14ac:dyDescent="0.3">
      <c r="B3680" s="62">
        <f t="shared" si="522"/>
        <v>3653</v>
      </c>
      <c r="C3680" s="62">
        <v>0.22018249027694115</v>
      </c>
      <c r="D3680" s="62">
        <v>0.163906698057384</v>
      </c>
      <c r="E3680" s="62">
        <v>0.53147078827279692</v>
      </c>
      <c r="F3680" s="62">
        <v>0.58055681339435539</v>
      </c>
      <c r="G3680" s="62">
        <v>0.2981035486089707</v>
      </c>
      <c r="H3680" s="62">
        <v>0.89984742460919498</v>
      </c>
      <c r="I3680" s="62">
        <v>0.63493146838410841</v>
      </c>
      <c r="J3680" s="62">
        <v>0.1027177714347729</v>
      </c>
      <c r="K3680" s="62"/>
      <c r="L3680" s="65">
        <f t="shared" si="514"/>
        <v>6.4161027870883972E-2</v>
      </c>
      <c r="M3680" s="65">
        <f t="shared" si="515"/>
        <v>4.7762300303975269E-2</v>
      </c>
      <c r="N3680" s="65">
        <f t="shared" si="516"/>
        <v>0.15487022612943319</v>
      </c>
      <c r="O3680" s="65">
        <f t="shared" si="517"/>
        <v>0.16917386045536872</v>
      </c>
      <c r="P3680" s="65">
        <f t="shared" si="518"/>
        <v>8.6867171257135334E-2</v>
      </c>
      <c r="Q3680" s="65">
        <f t="shared" si="519"/>
        <v>0.26221492734175011</v>
      </c>
      <c r="R3680" s="65">
        <f t="shared" si="520"/>
        <v>0.18501859792690509</v>
      </c>
      <c r="S3680" s="65">
        <f t="shared" si="521"/>
        <v>2.9931888714548473E-2</v>
      </c>
      <c r="T3680" s="66">
        <f>(L3680*'Football Field'!$F$4)+(M3680*'Football Field'!$F$5)+(N3680*'Football Field'!$F$6)+(O3680*'Football Field'!$F$7)+(P3680*'Football Field'!$F$8)+(Q3680*'Football Field'!$F$9)+(R3680*'Football Field'!$F$10)+(S3680*'Football Field'!$F$11)</f>
        <v>145804302.36483529</v>
      </c>
    </row>
    <row r="3681" spans="2:20" x14ac:dyDescent="0.3">
      <c r="B3681" s="62">
        <f t="shared" si="522"/>
        <v>3654</v>
      </c>
      <c r="C3681" s="62">
        <v>0.65341792834552748</v>
      </c>
      <c r="D3681" s="62">
        <v>2.5558031926648628E-2</v>
      </c>
      <c r="E3681" s="62">
        <v>0.7522496489485232</v>
      </c>
      <c r="F3681" s="62">
        <v>0.98919745812026505</v>
      </c>
      <c r="G3681" s="62">
        <v>0.42988695592904047</v>
      </c>
      <c r="H3681" s="62">
        <v>0.74936304463590009</v>
      </c>
      <c r="I3681" s="62">
        <v>0.56060807966837478</v>
      </c>
      <c r="J3681" s="62">
        <v>0.21504434809808726</v>
      </c>
      <c r="K3681" s="62"/>
      <c r="L3681" s="65">
        <f t="shared" si="514"/>
        <v>0.14934155847189495</v>
      </c>
      <c r="M3681" s="65">
        <f t="shared" si="515"/>
        <v>5.841401274471596E-3</v>
      </c>
      <c r="N3681" s="65">
        <f t="shared" si="516"/>
        <v>0.17192998548166832</v>
      </c>
      <c r="O3681" s="65">
        <f t="shared" si="517"/>
        <v>0.22608545560751539</v>
      </c>
      <c r="P3681" s="65">
        <f t="shared" si="518"/>
        <v>9.8252565747220771E-2</v>
      </c>
      <c r="Q3681" s="65">
        <f t="shared" si="519"/>
        <v>0.17127023929467533</v>
      </c>
      <c r="R3681" s="65">
        <f t="shared" si="520"/>
        <v>0.12812945693363206</v>
      </c>
      <c r="S3681" s="65">
        <f t="shared" si="521"/>
        <v>4.9149337188921734E-2</v>
      </c>
      <c r="T3681" s="66">
        <f>(L3681*'Football Field'!$F$4)+(M3681*'Football Field'!$F$5)+(N3681*'Football Field'!$F$6)+(O3681*'Football Field'!$F$7)+(P3681*'Football Field'!$F$8)+(Q3681*'Football Field'!$F$9)+(R3681*'Football Field'!$F$10)+(S3681*'Football Field'!$F$11)</f>
        <v>139566651.99895915</v>
      </c>
    </row>
    <row r="3682" spans="2:20" x14ac:dyDescent="0.3">
      <c r="B3682" s="62">
        <f t="shared" si="522"/>
        <v>3655</v>
      </c>
      <c r="C3682" s="62">
        <v>0.92676664808506992</v>
      </c>
      <c r="D3682" s="62">
        <v>0.22780679880060983</v>
      </c>
      <c r="E3682" s="62">
        <v>0.74013532821571792</v>
      </c>
      <c r="F3682" s="62">
        <v>0.12348983665116109</v>
      </c>
      <c r="G3682" s="62">
        <v>0.41729331059761199</v>
      </c>
      <c r="H3682" s="62">
        <v>0.76465284236782605</v>
      </c>
      <c r="I3682" s="62">
        <v>0.29475601441324362</v>
      </c>
      <c r="J3682" s="62">
        <v>0.18833818762762666</v>
      </c>
      <c r="K3682" s="62"/>
      <c r="L3682" s="65">
        <f t="shared" si="514"/>
        <v>0.25161730108991409</v>
      </c>
      <c r="M3682" s="65">
        <f t="shared" si="515"/>
        <v>6.1849584253576839E-2</v>
      </c>
      <c r="N3682" s="65">
        <f t="shared" si="516"/>
        <v>0.20094686630311512</v>
      </c>
      <c r="O3682" s="65">
        <f t="shared" si="517"/>
        <v>3.3527511455448196E-2</v>
      </c>
      <c r="P3682" s="65">
        <f t="shared" si="518"/>
        <v>0.11329520412975452</v>
      </c>
      <c r="Q3682" s="65">
        <f t="shared" si="519"/>
        <v>0.20760337552594266</v>
      </c>
      <c r="R3682" s="65">
        <f t="shared" si="520"/>
        <v>8.002630757151756E-2</v>
      </c>
      <c r="S3682" s="65">
        <f t="shared" si="521"/>
        <v>5.1133849670731049E-2</v>
      </c>
      <c r="T3682" s="66">
        <f>(L3682*'Football Field'!$F$4)+(M3682*'Football Field'!$F$5)+(N3682*'Football Field'!$F$6)+(O3682*'Football Field'!$F$7)+(P3682*'Football Field'!$F$8)+(Q3682*'Football Field'!$F$9)+(R3682*'Football Field'!$F$10)+(S3682*'Football Field'!$F$11)</f>
        <v>132858349.89898261</v>
      </c>
    </row>
    <row r="3683" spans="2:20" x14ac:dyDescent="0.3">
      <c r="B3683" s="62">
        <f t="shared" si="522"/>
        <v>3656</v>
      </c>
      <c r="C3683" s="62">
        <v>0.14854790395442885</v>
      </c>
      <c r="D3683" s="62">
        <v>0.78275312436124755</v>
      </c>
      <c r="E3683" s="62">
        <v>0.42105366009133394</v>
      </c>
      <c r="F3683" s="62">
        <v>0.16623574587210865</v>
      </c>
      <c r="G3683" s="62">
        <v>0.31897421563309325</v>
      </c>
      <c r="H3683" s="62">
        <v>0.51621189924034638</v>
      </c>
      <c r="I3683" s="62">
        <v>0.75790258315597514</v>
      </c>
      <c r="J3683" s="62">
        <v>0.98955686351881922</v>
      </c>
      <c r="K3683" s="62"/>
      <c r="L3683" s="65">
        <f t="shared" si="514"/>
        <v>3.6220277034914178E-2</v>
      </c>
      <c r="M3683" s="65">
        <f t="shared" si="515"/>
        <v>0.19085785971780947</v>
      </c>
      <c r="N3683" s="65">
        <f t="shared" si="516"/>
        <v>0.10266506499984858</v>
      </c>
      <c r="O3683" s="65">
        <f t="shared" si="517"/>
        <v>4.0533084670386903E-2</v>
      </c>
      <c r="P3683" s="65">
        <f t="shared" si="518"/>
        <v>7.7775142897804822E-2</v>
      </c>
      <c r="Q3683" s="65">
        <f t="shared" si="519"/>
        <v>0.12586739699094288</v>
      </c>
      <c r="R3683" s="65">
        <f t="shared" si="520"/>
        <v>0.1847985787521309</v>
      </c>
      <c r="S3683" s="65">
        <f t="shared" si="521"/>
        <v>0.24128259493616225</v>
      </c>
      <c r="T3683" s="66">
        <f>(L3683*'Football Field'!$F$4)+(M3683*'Football Field'!$F$5)+(N3683*'Football Field'!$F$6)+(O3683*'Football Field'!$F$7)+(P3683*'Football Field'!$F$8)+(Q3683*'Football Field'!$F$9)+(R3683*'Football Field'!$F$10)+(S3683*'Football Field'!$F$11)</f>
        <v>144063783.26521513</v>
      </c>
    </row>
    <row r="3684" spans="2:20" x14ac:dyDescent="0.3">
      <c r="B3684" s="62">
        <f t="shared" si="522"/>
        <v>3657</v>
      </c>
      <c r="C3684" s="62">
        <v>0.58396367104690605</v>
      </c>
      <c r="D3684" s="62">
        <v>0.28639466708055872</v>
      </c>
      <c r="E3684" s="62">
        <v>0.14622314732141928</v>
      </c>
      <c r="F3684" s="62">
        <v>0.22450749577007723</v>
      </c>
      <c r="G3684" s="62">
        <v>0.58084701609650335</v>
      </c>
      <c r="H3684" s="62">
        <v>0.6394172183331549</v>
      </c>
      <c r="I3684" s="62">
        <v>0.97282307037131832</v>
      </c>
      <c r="J3684" s="62">
        <v>0.78417877299748895</v>
      </c>
      <c r="K3684" s="62"/>
      <c r="L3684" s="65">
        <f t="shared" si="514"/>
        <v>0.13843397790771256</v>
      </c>
      <c r="M3684" s="65">
        <f t="shared" si="515"/>
        <v>6.7892499107760754E-2</v>
      </c>
      <c r="N3684" s="65">
        <f t="shared" si="516"/>
        <v>3.4663546637413382E-2</v>
      </c>
      <c r="O3684" s="65">
        <f t="shared" si="517"/>
        <v>5.3221573961669148E-2</v>
      </c>
      <c r="P3684" s="65">
        <f t="shared" si="518"/>
        <v>0.13769514608658828</v>
      </c>
      <c r="Q3684" s="65">
        <f t="shared" si="519"/>
        <v>0.15157975309980024</v>
      </c>
      <c r="R3684" s="65">
        <f t="shared" si="520"/>
        <v>0.23061668749095673</v>
      </c>
      <c r="S3684" s="65">
        <f t="shared" si="521"/>
        <v>0.18589681570809882</v>
      </c>
      <c r="T3684" s="66">
        <f>(L3684*'Football Field'!$F$4)+(M3684*'Football Field'!$F$5)+(N3684*'Football Field'!$F$6)+(O3684*'Football Field'!$F$7)+(P3684*'Football Field'!$F$8)+(Q3684*'Football Field'!$F$9)+(R3684*'Football Field'!$F$10)+(S3684*'Football Field'!$F$11)</f>
        <v>153118830.92637977</v>
      </c>
    </row>
    <row r="3685" spans="2:20" x14ac:dyDescent="0.3">
      <c r="B3685" s="62">
        <f t="shared" si="522"/>
        <v>3658</v>
      </c>
      <c r="C3685" s="62">
        <v>0.58562492049478088</v>
      </c>
      <c r="D3685" s="62">
        <v>0.47698172326449084</v>
      </c>
      <c r="E3685" s="62">
        <v>0.10560336830925832</v>
      </c>
      <c r="F3685" s="62">
        <v>0.33119602674031368</v>
      </c>
      <c r="G3685" s="62">
        <v>0.98625640984477936</v>
      </c>
      <c r="H3685" s="62">
        <v>0.23644341768778687</v>
      </c>
      <c r="I3685" s="62">
        <v>0.36308508284077268</v>
      </c>
      <c r="J3685" s="62">
        <v>0.67108083597100765</v>
      </c>
      <c r="K3685" s="62"/>
      <c r="L3685" s="65">
        <f t="shared" si="514"/>
        <v>0.1559058965886031</v>
      </c>
      <c r="M3685" s="65">
        <f t="shared" si="515"/>
        <v>0.12698275059589126</v>
      </c>
      <c r="N3685" s="65">
        <f t="shared" si="516"/>
        <v>2.8113878427716472E-2</v>
      </c>
      <c r="O3685" s="65">
        <f t="shared" si="517"/>
        <v>8.8171475783349537E-2</v>
      </c>
      <c r="P3685" s="65">
        <f t="shared" si="518"/>
        <v>0.26256257966822211</v>
      </c>
      <c r="Q3685" s="65">
        <f t="shared" si="519"/>
        <v>6.2946301868341534E-2</v>
      </c>
      <c r="R3685" s="65">
        <f t="shared" si="520"/>
        <v>9.6661025508292697E-2</v>
      </c>
      <c r="S3685" s="65">
        <f t="shared" si="521"/>
        <v>0.17865609155958326</v>
      </c>
      <c r="T3685" s="66">
        <f>(L3685*'Football Field'!$F$4)+(M3685*'Football Field'!$F$5)+(N3685*'Football Field'!$F$6)+(O3685*'Football Field'!$F$7)+(P3685*'Football Field'!$F$8)+(Q3685*'Football Field'!$F$9)+(R3685*'Football Field'!$F$10)+(S3685*'Football Field'!$F$11)</f>
        <v>144512041.79259229</v>
      </c>
    </row>
    <row r="3686" spans="2:20" x14ac:dyDescent="0.3">
      <c r="B3686" s="62">
        <f t="shared" si="522"/>
        <v>3659</v>
      </c>
      <c r="C3686" s="62">
        <v>0.33957158278089605</v>
      </c>
      <c r="D3686" s="62">
        <v>0.75198364634309034</v>
      </c>
      <c r="E3686" s="62">
        <v>0.81425011484193799</v>
      </c>
      <c r="F3686" s="62">
        <v>0.67218584812741589</v>
      </c>
      <c r="G3686" s="62">
        <v>0.8543356784641688</v>
      </c>
      <c r="H3686" s="62">
        <v>2.3509741388909822E-2</v>
      </c>
      <c r="I3686" s="62">
        <v>1.9781207761095376E-2</v>
      </c>
      <c r="J3686" s="62">
        <v>0.32163585037437747</v>
      </c>
      <c r="K3686" s="62"/>
      <c r="L3686" s="65">
        <f t="shared" si="514"/>
        <v>8.9425572343596632E-2</v>
      </c>
      <c r="M3686" s="65">
        <f t="shared" si="515"/>
        <v>0.1980335557426357</v>
      </c>
      <c r="N3686" s="65">
        <f t="shared" si="516"/>
        <v>0.21443131947104757</v>
      </c>
      <c r="O3686" s="65">
        <f t="shared" si="517"/>
        <v>0.17701894751553943</v>
      </c>
      <c r="P3686" s="65">
        <f t="shared" si="518"/>
        <v>0.2249877813524489</v>
      </c>
      <c r="Q3686" s="65">
        <f t="shared" si="519"/>
        <v>6.1912485789770294E-3</v>
      </c>
      <c r="R3686" s="65">
        <f t="shared" si="520"/>
        <v>5.2093458798787001E-3</v>
      </c>
      <c r="S3686" s="65">
        <f t="shared" si="521"/>
        <v>8.4702229115876021E-2</v>
      </c>
      <c r="T3686" s="66">
        <f>(L3686*'Football Field'!$F$4)+(M3686*'Football Field'!$F$5)+(N3686*'Football Field'!$F$6)+(O3686*'Football Field'!$F$7)+(P3686*'Football Field'!$F$8)+(Q3686*'Football Field'!$F$9)+(R3686*'Football Field'!$F$10)+(S3686*'Football Field'!$F$11)</f>
        <v>133610522.61163957</v>
      </c>
    </row>
    <row r="3687" spans="2:20" x14ac:dyDescent="0.3">
      <c r="B3687" s="62">
        <f t="shared" si="522"/>
        <v>3660</v>
      </c>
      <c r="C3687" s="62">
        <v>0.42315317223283944</v>
      </c>
      <c r="D3687" s="62">
        <v>0.84699602259542361</v>
      </c>
      <c r="E3687" s="62">
        <v>0.11425509080590857</v>
      </c>
      <c r="F3687" s="62">
        <v>0.83270857105440244</v>
      </c>
      <c r="G3687" s="62">
        <v>0.79558129702972868</v>
      </c>
      <c r="H3687" s="62">
        <v>0.60375987991979096</v>
      </c>
      <c r="I3687" s="62">
        <v>0.26867799062522402</v>
      </c>
      <c r="J3687" s="62">
        <v>0.77683671158776268</v>
      </c>
      <c r="K3687" s="62"/>
      <c r="L3687" s="65">
        <f t="shared" ref="L3687:L3750" si="523">C3687/SUM($C3687:$J3687)</f>
        <v>9.0767054909386774E-2</v>
      </c>
      <c r="M3687" s="65">
        <f t="shared" ref="M3687:M3750" si="524">D3687/SUM($C3687:$J3687)</f>
        <v>0.18168204691763074</v>
      </c>
      <c r="N3687" s="65">
        <f t="shared" ref="N3687:N3750" si="525">E3687/SUM($C3687:$J3687)</f>
        <v>2.4507905839709663E-2</v>
      </c>
      <c r="O3687" s="65">
        <f t="shared" ref="O3687:O3750" si="526">F3687/SUM($C3687:$J3687)</f>
        <v>0.17861736494515223</v>
      </c>
      <c r="P3687" s="65">
        <f t="shared" ref="P3687:P3750" si="527">G3687/SUM($C3687:$J3687)</f>
        <v>0.17065350329606807</v>
      </c>
      <c r="Q3687" s="65">
        <f t="shared" ref="Q3687:Q3750" si="528">H3687/SUM($C3687:$J3687)</f>
        <v>0.12950749224824429</v>
      </c>
      <c r="R3687" s="65">
        <f t="shared" ref="R3687:R3750" si="529">I3687/SUM($C3687:$J3687)</f>
        <v>5.7631873109542563E-2</v>
      </c>
      <c r="S3687" s="65">
        <f t="shared" ref="S3687:S3750" si="530">J3687/SUM($C3687:$J3687)</f>
        <v>0.1666327587342657</v>
      </c>
      <c r="T3687" s="66">
        <f>(L3687*'Football Field'!$F$4)+(M3687*'Football Field'!$F$5)+(N3687*'Football Field'!$F$6)+(O3687*'Football Field'!$F$7)+(P3687*'Football Field'!$F$8)+(Q3687*'Football Field'!$F$9)+(R3687*'Football Field'!$F$10)+(S3687*'Football Field'!$F$11)</f>
        <v>132152168.67930605</v>
      </c>
    </row>
    <row r="3688" spans="2:20" x14ac:dyDescent="0.3">
      <c r="B3688" s="62">
        <f t="shared" si="522"/>
        <v>3661</v>
      </c>
      <c r="C3688" s="62">
        <v>0.3105464652199954</v>
      </c>
      <c r="D3688" s="62">
        <v>1.7779815555228229E-2</v>
      </c>
      <c r="E3688" s="62">
        <v>2.5322959570623027E-2</v>
      </c>
      <c r="F3688" s="62">
        <v>0.11010397344421285</v>
      </c>
      <c r="G3688" s="62">
        <v>0.91919693356821119</v>
      </c>
      <c r="H3688" s="62">
        <v>7.3968540332999932E-2</v>
      </c>
      <c r="I3688" s="62">
        <v>7.3858620429490096E-2</v>
      </c>
      <c r="J3688" s="62">
        <v>0.15956055783521794</v>
      </c>
      <c r="K3688" s="62"/>
      <c r="L3688" s="65">
        <f t="shared" si="523"/>
        <v>0.18371857572057904</v>
      </c>
      <c r="M3688" s="65">
        <f t="shared" si="524"/>
        <v>1.051849805492748E-2</v>
      </c>
      <c r="N3688" s="65">
        <f t="shared" si="525"/>
        <v>1.4981004733217349E-2</v>
      </c>
      <c r="O3688" s="65">
        <f t="shared" si="526"/>
        <v>6.513725785935881E-2</v>
      </c>
      <c r="P3688" s="65">
        <f t="shared" si="527"/>
        <v>0.54379479515969731</v>
      </c>
      <c r="Q3688" s="65">
        <f t="shared" si="528"/>
        <v>4.3759618608062524E-2</v>
      </c>
      <c r="R3688" s="65">
        <f t="shared" si="529"/>
        <v>4.3694590245553666E-2</v>
      </c>
      <c r="S3688" s="65">
        <f t="shared" si="530"/>
        <v>9.4395659618603953E-2</v>
      </c>
      <c r="T3688" s="66">
        <f>(L3688*'Football Field'!$F$4)+(M3688*'Football Field'!$F$5)+(N3688*'Football Field'!$F$6)+(O3688*'Football Field'!$F$7)+(P3688*'Football Field'!$F$8)+(Q3688*'Football Field'!$F$9)+(R3688*'Football Field'!$F$10)+(S3688*'Football Field'!$F$11)</f>
        <v>159296179.72024873</v>
      </c>
    </row>
    <row r="3689" spans="2:20" x14ac:dyDescent="0.3">
      <c r="B3689" s="62">
        <f t="shared" si="522"/>
        <v>3662</v>
      </c>
      <c r="C3689" s="62">
        <v>0.13718989207153254</v>
      </c>
      <c r="D3689" s="62">
        <v>0.1109909846579461</v>
      </c>
      <c r="E3689" s="62">
        <v>0.95193826210419807</v>
      </c>
      <c r="F3689" s="62">
        <v>0.74430785515502595</v>
      </c>
      <c r="G3689" s="62">
        <v>0.21772566536863391</v>
      </c>
      <c r="H3689" s="62">
        <v>0.9078522283911955</v>
      </c>
      <c r="I3689" s="62">
        <v>0.3145970356243758</v>
      </c>
      <c r="J3689" s="62">
        <v>0.13065972819018024</v>
      </c>
      <c r="K3689" s="62"/>
      <c r="L3689" s="65">
        <f t="shared" si="523"/>
        <v>3.9026936162925456E-2</v>
      </c>
      <c r="M3689" s="65">
        <f t="shared" si="524"/>
        <v>3.1574032222777243E-2</v>
      </c>
      <c r="N3689" s="65">
        <f t="shared" si="525"/>
        <v>0.27080153811051633</v>
      </c>
      <c r="O3689" s="65">
        <f t="shared" si="526"/>
        <v>0.21173611780052382</v>
      </c>
      <c r="P3689" s="65">
        <f t="shared" si="527"/>
        <v>6.1937257294011248E-2</v>
      </c>
      <c r="Q3689" s="65">
        <f t="shared" si="528"/>
        <v>0.25826021456681952</v>
      </c>
      <c r="R3689" s="65">
        <f t="shared" si="529"/>
        <v>8.9494628510650917E-2</v>
      </c>
      <c r="S3689" s="65">
        <f t="shared" si="530"/>
        <v>3.7169275331775484E-2</v>
      </c>
      <c r="T3689" s="66">
        <f>(L3689*'Football Field'!$F$4)+(M3689*'Football Field'!$F$5)+(N3689*'Football Field'!$F$6)+(O3689*'Football Field'!$F$7)+(P3689*'Football Field'!$F$8)+(Q3689*'Football Field'!$F$9)+(R3689*'Football Field'!$F$10)+(S3689*'Football Field'!$F$11)</f>
        <v>134066535.56792471</v>
      </c>
    </row>
    <row r="3690" spans="2:20" x14ac:dyDescent="0.3">
      <c r="B3690" s="62">
        <f t="shared" si="522"/>
        <v>3663</v>
      </c>
      <c r="C3690" s="62">
        <v>0.3911828726203429</v>
      </c>
      <c r="D3690" s="62">
        <v>0.8658633400607576</v>
      </c>
      <c r="E3690" s="62">
        <v>0.99252599386960649</v>
      </c>
      <c r="F3690" s="62">
        <v>0.67085962200494476</v>
      </c>
      <c r="G3690" s="62">
        <v>0.12192754398188765</v>
      </c>
      <c r="H3690" s="62">
        <v>0.38893510648697183</v>
      </c>
      <c r="I3690" s="62">
        <v>0.29611141795809592</v>
      </c>
      <c r="J3690" s="62">
        <v>0.9659054267007291</v>
      </c>
      <c r="K3690" s="62"/>
      <c r="L3690" s="65">
        <f t="shared" si="523"/>
        <v>8.3349014297508933E-2</v>
      </c>
      <c r="M3690" s="65">
        <f t="shared" si="524"/>
        <v>0.18448879274030844</v>
      </c>
      <c r="N3690" s="65">
        <f t="shared" si="525"/>
        <v>0.21147670065293406</v>
      </c>
      <c r="O3690" s="65">
        <f t="shared" si="526"/>
        <v>0.14293951023867954</v>
      </c>
      <c r="P3690" s="65">
        <f t="shared" si="527"/>
        <v>2.597900193976441E-2</v>
      </c>
      <c r="Q3690" s="65">
        <f t="shared" si="528"/>
        <v>8.2870084608351421E-2</v>
      </c>
      <c r="R3690" s="65">
        <f t="shared" si="529"/>
        <v>6.3092217314428253E-2</v>
      </c>
      <c r="S3690" s="65">
        <f t="shared" si="530"/>
        <v>0.20580467820802506</v>
      </c>
      <c r="T3690" s="66">
        <f>(L3690*'Football Field'!$F$4)+(M3690*'Football Field'!$F$5)+(N3690*'Football Field'!$F$6)+(O3690*'Football Field'!$F$7)+(P3690*'Football Field'!$F$8)+(Q3690*'Football Field'!$F$9)+(R3690*'Football Field'!$F$10)+(S3690*'Football Field'!$F$11)</f>
        <v>126018851.20219958</v>
      </c>
    </row>
    <row r="3691" spans="2:20" x14ac:dyDescent="0.3">
      <c r="B3691" s="62">
        <f t="shared" si="522"/>
        <v>3664</v>
      </c>
      <c r="C3691" s="62">
        <v>0.10225897242941751</v>
      </c>
      <c r="D3691" s="62">
        <v>0.94992615756239385</v>
      </c>
      <c r="E3691" s="62">
        <v>0.18460253628178602</v>
      </c>
      <c r="F3691" s="62">
        <v>0.12603371526523166</v>
      </c>
      <c r="G3691" s="62">
        <v>0.14132699518549141</v>
      </c>
      <c r="H3691" s="62">
        <v>0.99991962740668505</v>
      </c>
      <c r="I3691" s="62">
        <v>0.62502886995613194</v>
      </c>
      <c r="J3691" s="62">
        <v>0.8235983921048704</v>
      </c>
      <c r="K3691" s="62"/>
      <c r="L3691" s="65">
        <f t="shared" si="523"/>
        <v>2.5870694688774457E-2</v>
      </c>
      <c r="M3691" s="65">
        <f t="shared" si="524"/>
        <v>0.24032365097488137</v>
      </c>
      <c r="N3691" s="65">
        <f t="shared" si="525"/>
        <v>4.6702951745539067E-2</v>
      </c>
      <c r="O3691" s="65">
        <f t="shared" si="526"/>
        <v>3.1885512739425387E-2</v>
      </c>
      <c r="P3691" s="65">
        <f t="shared" si="527"/>
        <v>3.5754589126635261E-2</v>
      </c>
      <c r="Q3691" s="65">
        <f t="shared" si="528"/>
        <v>0.25297159534638219</v>
      </c>
      <c r="R3691" s="65">
        <f t="shared" si="529"/>
        <v>0.15812725946826642</v>
      </c>
      <c r="S3691" s="65">
        <f t="shared" si="530"/>
        <v>0.20836374591009593</v>
      </c>
      <c r="T3691" s="66">
        <f>(L3691*'Football Field'!$F$4)+(M3691*'Football Field'!$F$5)+(N3691*'Football Field'!$F$6)+(O3691*'Football Field'!$F$7)+(P3691*'Football Field'!$F$8)+(Q3691*'Football Field'!$F$9)+(R3691*'Football Field'!$F$10)+(S3691*'Football Field'!$F$11)</f>
        <v>135025771.40468091</v>
      </c>
    </row>
    <row r="3692" spans="2:20" x14ac:dyDescent="0.3">
      <c r="B3692" s="62">
        <f t="shared" si="522"/>
        <v>3665</v>
      </c>
      <c r="C3692" s="62">
        <v>0.86697543636568153</v>
      </c>
      <c r="D3692" s="62">
        <v>2.3667699056584279E-3</v>
      </c>
      <c r="E3692" s="62">
        <v>0.26997753405749425</v>
      </c>
      <c r="F3692" s="62">
        <v>0.18075416195035454</v>
      </c>
      <c r="G3692" s="62">
        <v>0.28036945469554131</v>
      </c>
      <c r="H3692" s="62">
        <v>0.60548708676457696</v>
      </c>
      <c r="I3692" s="62">
        <v>0.65697473497437064</v>
      </c>
      <c r="J3692" s="62">
        <v>0.38802996194190154</v>
      </c>
      <c r="K3692" s="62"/>
      <c r="L3692" s="65">
        <f t="shared" si="523"/>
        <v>0.26668493798090614</v>
      </c>
      <c r="M3692" s="65">
        <f t="shared" si="524"/>
        <v>7.2802741465372587E-4</v>
      </c>
      <c r="N3692" s="65">
        <f t="shared" si="525"/>
        <v>8.3046115156591813E-2</v>
      </c>
      <c r="O3692" s="65">
        <f t="shared" si="526"/>
        <v>5.5600666924995587E-2</v>
      </c>
      <c r="P3692" s="65">
        <f t="shared" si="527"/>
        <v>8.62427094251417E-2</v>
      </c>
      <c r="Q3692" s="65">
        <f t="shared" si="528"/>
        <v>0.18625012821463896</v>
      </c>
      <c r="R3692" s="65">
        <f t="shared" si="529"/>
        <v>0.20208792441238491</v>
      </c>
      <c r="S3692" s="65">
        <f t="shared" si="530"/>
        <v>0.11935949047068713</v>
      </c>
      <c r="T3692" s="66">
        <f>(L3692*'Football Field'!$F$4)+(M3692*'Football Field'!$F$5)+(N3692*'Football Field'!$F$6)+(O3692*'Football Field'!$F$7)+(P3692*'Football Field'!$F$8)+(Q3692*'Football Field'!$F$9)+(R3692*'Football Field'!$F$10)+(S3692*'Football Field'!$F$11)</f>
        <v>145305815.7790409</v>
      </c>
    </row>
    <row r="3693" spans="2:20" x14ac:dyDescent="0.3">
      <c r="B3693" s="62">
        <f t="shared" si="522"/>
        <v>3666</v>
      </c>
      <c r="C3693" s="62">
        <v>0.37921092986968752</v>
      </c>
      <c r="D3693" s="62">
        <v>0.96181989206178808</v>
      </c>
      <c r="E3693" s="62">
        <v>0.87520791712457513</v>
      </c>
      <c r="F3693" s="62">
        <v>0.37963369711044637</v>
      </c>
      <c r="G3693" s="62">
        <v>0.87409646949030939</v>
      </c>
      <c r="H3693" s="62">
        <v>0.50151243845399951</v>
      </c>
      <c r="I3693" s="62">
        <v>0.52147483312291742</v>
      </c>
      <c r="J3693" s="62">
        <v>0.35078041844915919</v>
      </c>
      <c r="K3693" s="62"/>
      <c r="L3693" s="65">
        <f t="shared" si="523"/>
        <v>7.828892475442821E-2</v>
      </c>
      <c r="M3693" s="65">
        <f t="shared" si="524"/>
        <v>0.1985698175493352</v>
      </c>
      <c r="N3693" s="65">
        <f t="shared" si="525"/>
        <v>0.18068858614331523</v>
      </c>
      <c r="O3693" s="65">
        <f t="shared" si="526"/>
        <v>7.8376205974702587E-2</v>
      </c>
      <c r="P3693" s="65">
        <f t="shared" si="527"/>
        <v>0.18045912535156691</v>
      </c>
      <c r="Q3693" s="65">
        <f t="shared" si="528"/>
        <v>0.10353833833594225</v>
      </c>
      <c r="R3693" s="65">
        <f t="shared" si="529"/>
        <v>0.10765961831774597</v>
      </c>
      <c r="S3693" s="65">
        <f t="shared" si="530"/>
        <v>7.2419383572963514E-2</v>
      </c>
      <c r="T3693" s="66">
        <f>(L3693*'Football Field'!$F$4)+(M3693*'Football Field'!$F$5)+(N3693*'Football Field'!$F$6)+(O3693*'Football Field'!$F$7)+(P3693*'Football Field'!$F$8)+(Q3693*'Football Field'!$F$9)+(R3693*'Football Field'!$F$10)+(S3693*'Football Field'!$F$11)</f>
        <v>142551588.83308977</v>
      </c>
    </row>
    <row r="3694" spans="2:20" x14ac:dyDescent="0.3">
      <c r="B3694" s="62">
        <f t="shared" si="522"/>
        <v>3667</v>
      </c>
      <c r="C3694" s="62">
        <v>0.2948348153111926</v>
      </c>
      <c r="D3694" s="62">
        <v>0.86263189699249421</v>
      </c>
      <c r="E3694" s="62">
        <v>0.43574478557400997</v>
      </c>
      <c r="F3694" s="62">
        <v>0.16414456796282595</v>
      </c>
      <c r="G3694" s="62">
        <v>0.46073868778676563</v>
      </c>
      <c r="H3694" s="62">
        <v>0.55127474618526451</v>
      </c>
      <c r="I3694" s="62">
        <v>0.99924771647295763</v>
      </c>
      <c r="J3694" s="62">
        <v>0.20500055830090924</v>
      </c>
      <c r="K3694" s="62"/>
      <c r="L3694" s="65">
        <f t="shared" si="523"/>
        <v>7.4198081455350715E-2</v>
      </c>
      <c r="M3694" s="65">
        <f t="shared" si="524"/>
        <v>0.21708980227276095</v>
      </c>
      <c r="N3694" s="65">
        <f t="shared" si="525"/>
        <v>0.10965946155185069</v>
      </c>
      <c r="O3694" s="65">
        <f t="shared" si="526"/>
        <v>4.1308595157950337E-2</v>
      </c>
      <c r="P3694" s="65">
        <f t="shared" si="527"/>
        <v>0.11594942289956917</v>
      </c>
      <c r="Q3694" s="65">
        <f t="shared" si="528"/>
        <v>0.13873371256565864</v>
      </c>
      <c r="R3694" s="65">
        <f t="shared" si="529"/>
        <v>0.25147051708489021</v>
      </c>
      <c r="S3694" s="65">
        <f t="shared" si="530"/>
        <v>5.1590407011969347E-2</v>
      </c>
      <c r="T3694" s="66">
        <f>(L3694*'Football Field'!$F$4)+(M3694*'Football Field'!$F$5)+(N3694*'Football Field'!$F$6)+(O3694*'Football Field'!$F$7)+(P3694*'Football Field'!$F$8)+(Q3694*'Football Field'!$F$9)+(R3694*'Football Field'!$F$10)+(S3694*'Football Field'!$F$11)</f>
        <v>154900375.61832532</v>
      </c>
    </row>
    <row r="3695" spans="2:20" x14ac:dyDescent="0.3">
      <c r="B3695" s="62">
        <f t="shared" si="522"/>
        <v>3668</v>
      </c>
      <c r="C3695" s="62">
        <v>0.19123891368275558</v>
      </c>
      <c r="D3695" s="62">
        <v>0.91197122240139528</v>
      </c>
      <c r="E3695" s="62">
        <v>0.54773733758361021</v>
      </c>
      <c r="F3695" s="62">
        <v>0.38774223954389642</v>
      </c>
      <c r="G3695" s="62">
        <v>0.91925211353718483</v>
      </c>
      <c r="H3695" s="62">
        <v>0.76519601048111352</v>
      </c>
      <c r="I3695" s="62">
        <v>0.61496307002266204</v>
      </c>
      <c r="J3695" s="62">
        <v>0.94163075568762111</v>
      </c>
      <c r="K3695" s="62"/>
      <c r="L3695" s="65">
        <f t="shared" si="523"/>
        <v>3.6221332047063966E-2</v>
      </c>
      <c r="M3695" s="65">
        <f t="shared" si="524"/>
        <v>0.17273060083768085</v>
      </c>
      <c r="N3695" s="65">
        <f t="shared" si="525"/>
        <v>0.10374340450449708</v>
      </c>
      <c r="O3695" s="65">
        <f t="shared" si="526"/>
        <v>7.3439762529136948E-2</v>
      </c>
      <c r="P3695" s="65">
        <f t="shared" si="527"/>
        <v>0.17410962757627363</v>
      </c>
      <c r="Q3695" s="65">
        <f t="shared" si="528"/>
        <v>0.1449308524242276</v>
      </c>
      <c r="R3695" s="65">
        <f t="shared" si="529"/>
        <v>0.11647619789832164</v>
      </c>
      <c r="S3695" s="65">
        <f t="shared" si="530"/>
        <v>0.17834822218279836</v>
      </c>
      <c r="T3695" s="66">
        <f>(L3695*'Football Field'!$F$4)+(M3695*'Football Field'!$F$5)+(N3695*'Football Field'!$F$6)+(O3695*'Football Field'!$F$7)+(P3695*'Football Field'!$F$8)+(Q3695*'Football Field'!$F$9)+(R3695*'Football Field'!$F$10)+(S3695*'Football Field'!$F$11)</f>
        <v>142310906.94501334</v>
      </c>
    </row>
    <row r="3696" spans="2:20" x14ac:dyDescent="0.3">
      <c r="B3696" s="62">
        <f t="shared" si="522"/>
        <v>3669</v>
      </c>
      <c r="C3696" s="62">
        <v>9.6971939559471587E-2</v>
      </c>
      <c r="D3696" s="62">
        <v>0.35569392601326866</v>
      </c>
      <c r="E3696" s="62">
        <v>0.37792889543926889</v>
      </c>
      <c r="F3696" s="62">
        <v>0.38860822515535332</v>
      </c>
      <c r="G3696" s="62">
        <v>0.58527894051312457</v>
      </c>
      <c r="H3696" s="62">
        <v>2.4374008780177703E-2</v>
      </c>
      <c r="I3696" s="62">
        <v>0.89400974382114984</v>
      </c>
      <c r="J3696" s="62">
        <v>1.7566595571003818E-2</v>
      </c>
      <c r="K3696" s="62"/>
      <c r="L3696" s="65">
        <f t="shared" si="523"/>
        <v>3.5385636218534071E-2</v>
      </c>
      <c r="M3696" s="65">
        <f t="shared" si="524"/>
        <v>0.12979482444329776</v>
      </c>
      <c r="N3696" s="65">
        <f t="shared" si="525"/>
        <v>0.13790849673873679</v>
      </c>
      <c r="O3696" s="65">
        <f t="shared" si="526"/>
        <v>0.14180544752788116</v>
      </c>
      <c r="P3696" s="65">
        <f t="shared" si="527"/>
        <v>0.21357175869071915</v>
      </c>
      <c r="Q3696" s="65">
        <f t="shared" si="528"/>
        <v>8.8942204497598001E-3</v>
      </c>
      <c r="R3696" s="65">
        <f t="shared" si="529"/>
        <v>0.32622946095946304</v>
      </c>
      <c r="S3696" s="65">
        <f t="shared" si="530"/>
        <v>6.4101549716083671E-3</v>
      </c>
      <c r="T3696" s="66">
        <f>(L3696*'Football Field'!$F$4)+(M3696*'Football Field'!$F$5)+(N3696*'Football Field'!$F$6)+(O3696*'Football Field'!$F$7)+(P3696*'Football Field'!$F$8)+(Q3696*'Football Field'!$F$9)+(R3696*'Football Field'!$F$10)+(S3696*'Football Field'!$F$11)</f>
        <v>174851453.07394999</v>
      </c>
    </row>
    <row r="3697" spans="2:20" x14ac:dyDescent="0.3">
      <c r="B3697" s="62">
        <f t="shared" si="522"/>
        <v>3670</v>
      </c>
      <c r="C3697" s="62">
        <v>0.9426316549039927</v>
      </c>
      <c r="D3697" s="62">
        <v>0.8082101419436708</v>
      </c>
      <c r="E3697" s="62">
        <v>0.71032941649988079</v>
      </c>
      <c r="F3697" s="62">
        <v>0.9643460345026369</v>
      </c>
      <c r="G3697" s="62">
        <v>0.61575113715008256</v>
      </c>
      <c r="H3697" s="62">
        <v>2.433396547982114E-2</v>
      </c>
      <c r="I3697" s="62">
        <v>0.93054939792461511</v>
      </c>
      <c r="J3697" s="62">
        <v>0.38263800169013462</v>
      </c>
      <c r="K3697" s="62"/>
      <c r="L3697" s="65">
        <f t="shared" si="523"/>
        <v>0.17524976782878954</v>
      </c>
      <c r="M3697" s="65">
        <f t="shared" si="524"/>
        <v>0.15025873467714945</v>
      </c>
      <c r="N3697" s="65">
        <f t="shared" si="525"/>
        <v>0.13206119768621868</v>
      </c>
      <c r="O3697" s="65">
        <f t="shared" si="526"/>
        <v>0.17928680601163752</v>
      </c>
      <c r="P3697" s="65">
        <f t="shared" si="527"/>
        <v>0.11447763637521362</v>
      </c>
      <c r="Q3697" s="65">
        <f t="shared" si="528"/>
        <v>4.5240596138549759E-3</v>
      </c>
      <c r="R3697" s="65">
        <f t="shared" si="529"/>
        <v>0.17300348984791764</v>
      </c>
      <c r="S3697" s="65">
        <f t="shared" si="530"/>
        <v>7.1138307959218564E-2</v>
      </c>
      <c r="T3697" s="66">
        <f>(L3697*'Football Field'!$F$4)+(M3697*'Football Field'!$F$5)+(N3697*'Football Field'!$F$6)+(O3697*'Football Field'!$F$7)+(P3697*'Football Field'!$F$8)+(Q3697*'Football Field'!$F$9)+(R3697*'Football Field'!$F$10)+(S3697*'Football Field'!$F$11)</f>
        <v>145335789.87862787</v>
      </c>
    </row>
    <row r="3698" spans="2:20" x14ac:dyDescent="0.3">
      <c r="B3698" s="62">
        <f t="shared" si="522"/>
        <v>3671</v>
      </c>
      <c r="C3698" s="62">
        <v>0.96793366913126544</v>
      </c>
      <c r="D3698" s="62">
        <v>0.20276141824659311</v>
      </c>
      <c r="E3698" s="62">
        <v>0.94993688608280225</v>
      </c>
      <c r="F3698" s="62">
        <v>0.25577213305185886</v>
      </c>
      <c r="G3698" s="62">
        <v>0.15280775455941686</v>
      </c>
      <c r="H3698" s="62">
        <v>0.30956690645016449</v>
      </c>
      <c r="I3698" s="62">
        <v>0.90486229159928133</v>
      </c>
      <c r="J3698" s="62">
        <v>8.2185893383057707E-4</v>
      </c>
      <c r="K3698" s="62"/>
      <c r="L3698" s="65">
        <f t="shared" si="523"/>
        <v>0.25849733067566011</v>
      </c>
      <c r="M3698" s="65">
        <f t="shared" si="524"/>
        <v>5.4149666503281249E-2</v>
      </c>
      <c r="N3698" s="65">
        <f t="shared" si="525"/>
        <v>0.25369109185254729</v>
      </c>
      <c r="O3698" s="65">
        <f t="shared" si="526"/>
        <v>6.8306760849083534E-2</v>
      </c>
      <c r="P3698" s="65">
        <f t="shared" si="527"/>
        <v>4.0808991276853578E-2</v>
      </c>
      <c r="Q3698" s="65">
        <f t="shared" si="528"/>
        <v>8.2673246664423203E-2</v>
      </c>
      <c r="R3698" s="65">
        <f t="shared" si="529"/>
        <v>0.24165342571191648</v>
      </c>
      <c r="S3698" s="65">
        <f t="shared" si="530"/>
        <v>2.1948646623463734E-4</v>
      </c>
      <c r="T3698" s="66">
        <f>(L3698*'Football Field'!$F$4)+(M3698*'Football Field'!$F$5)+(N3698*'Football Field'!$F$6)+(O3698*'Football Field'!$F$7)+(P3698*'Football Field'!$F$8)+(Q3698*'Football Field'!$F$9)+(R3698*'Football Field'!$F$10)+(S3698*'Football Field'!$F$11)</f>
        <v>150575755.56310669</v>
      </c>
    </row>
    <row r="3699" spans="2:20" x14ac:dyDescent="0.3">
      <c r="B3699" s="62">
        <f t="shared" si="522"/>
        <v>3672</v>
      </c>
      <c r="C3699" s="62">
        <v>0.53672008514364777</v>
      </c>
      <c r="D3699" s="62">
        <v>0.62798996644486438</v>
      </c>
      <c r="E3699" s="62">
        <v>3.2060387651045352E-2</v>
      </c>
      <c r="F3699" s="62">
        <v>0.65793246371041669</v>
      </c>
      <c r="G3699" s="62">
        <v>0.49493090279146479</v>
      </c>
      <c r="H3699" s="62">
        <v>0.86090249242466754</v>
      </c>
      <c r="I3699" s="62">
        <v>0.88244251130071572</v>
      </c>
      <c r="J3699" s="62">
        <v>0.12540723814962995</v>
      </c>
      <c r="K3699" s="62"/>
      <c r="L3699" s="65">
        <f t="shared" si="523"/>
        <v>0.12723351516083148</v>
      </c>
      <c r="M3699" s="65">
        <f t="shared" si="524"/>
        <v>0.14886972395513742</v>
      </c>
      <c r="N3699" s="65">
        <f t="shared" si="525"/>
        <v>7.6001549619102993E-3</v>
      </c>
      <c r="O3699" s="65">
        <f t="shared" si="526"/>
        <v>0.15596781714233421</v>
      </c>
      <c r="P3699" s="65">
        <f t="shared" si="527"/>
        <v>0.11732707656548398</v>
      </c>
      <c r="Q3699" s="65">
        <f t="shared" si="528"/>
        <v>0.2040833822952525</v>
      </c>
      <c r="R3699" s="65">
        <f t="shared" si="529"/>
        <v>0.20918960506218467</v>
      </c>
      <c r="S3699" s="65">
        <f t="shared" si="530"/>
        <v>2.9728724856865531E-2</v>
      </c>
      <c r="T3699" s="66">
        <f>(L3699*'Football Field'!$F$4)+(M3699*'Football Field'!$F$5)+(N3699*'Football Field'!$F$6)+(O3699*'Football Field'!$F$7)+(P3699*'Football Field'!$F$8)+(Q3699*'Football Field'!$F$9)+(R3699*'Football Field'!$F$10)+(S3699*'Football Field'!$F$11)</f>
        <v>147081387.81795263</v>
      </c>
    </row>
    <row r="3700" spans="2:20" x14ac:dyDescent="0.3">
      <c r="B3700" s="62">
        <f t="shared" si="522"/>
        <v>3673</v>
      </c>
      <c r="C3700" s="62">
        <v>0.81803192975534356</v>
      </c>
      <c r="D3700" s="62">
        <v>0.42047108447216686</v>
      </c>
      <c r="E3700" s="62">
        <v>0.98879483943992874</v>
      </c>
      <c r="F3700" s="62">
        <v>0.51020390733014198</v>
      </c>
      <c r="G3700" s="62">
        <v>0.77662641628659557</v>
      </c>
      <c r="H3700" s="62">
        <v>6.9609700262612595E-2</v>
      </c>
      <c r="I3700" s="62">
        <v>0.81495202532940081</v>
      </c>
      <c r="J3700" s="62">
        <v>0.16836225979740915</v>
      </c>
      <c r="K3700" s="62"/>
      <c r="L3700" s="65">
        <f t="shared" si="523"/>
        <v>0.17911595940179917</v>
      </c>
      <c r="M3700" s="65">
        <f t="shared" si="524"/>
        <v>9.2066188319167075E-2</v>
      </c>
      <c r="N3700" s="65">
        <f t="shared" si="525"/>
        <v>0.21650614098987608</v>
      </c>
      <c r="O3700" s="65">
        <f t="shared" si="526"/>
        <v>0.11171405299462649</v>
      </c>
      <c r="P3700" s="65">
        <f t="shared" si="527"/>
        <v>0.17004982396171067</v>
      </c>
      <c r="Q3700" s="65">
        <f t="shared" si="528"/>
        <v>1.5241713425463124E-2</v>
      </c>
      <c r="R3700" s="65">
        <f t="shared" si="529"/>
        <v>0.17844158470314461</v>
      </c>
      <c r="S3700" s="65">
        <f t="shared" si="530"/>
        <v>3.6864536204212775E-2</v>
      </c>
      <c r="T3700" s="66">
        <f>(L3700*'Football Field'!$F$4)+(M3700*'Football Field'!$F$5)+(N3700*'Football Field'!$F$6)+(O3700*'Football Field'!$F$7)+(P3700*'Football Field'!$F$8)+(Q3700*'Football Field'!$F$9)+(R3700*'Football Field'!$F$10)+(S3700*'Football Field'!$F$11)</f>
        <v>152278344.56863663</v>
      </c>
    </row>
    <row r="3701" spans="2:20" x14ac:dyDescent="0.3">
      <c r="B3701" s="62">
        <f t="shared" si="522"/>
        <v>3674</v>
      </c>
      <c r="C3701" s="62">
        <v>0.90328707093862504</v>
      </c>
      <c r="D3701" s="62">
        <v>0.84702503726915923</v>
      </c>
      <c r="E3701" s="62">
        <v>0.14590571102901106</v>
      </c>
      <c r="F3701" s="62">
        <v>0.69730098982469202</v>
      </c>
      <c r="G3701" s="62">
        <v>0.52661168939029823</v>
      </c>
      <c r="H3701" s="62">
        <v>0.25875311832897552</v>
      </c>
      <c r="I3701" s="62">
        <v>0.95561385558582856</v>
      </c>
      <c r="J3701" s="62">
        <v>0.28640941639064188</v>
      </c>
      <c r="K3701" s="62"/>
      <c r="L3701" s="65">
        <f t="shared" si="523"/>
        <v>0.19547831035858834</v>
      </c>
      <c r="M3701" s="65">
        <f t="shared" si="524"/>
        <v>0.18330277100583647</v>
      </c>
      <c r="N3701" s="65">
        <f t="shared" si="525"/>
        <v>3.1575124654427224E-2</v>
      </c>
      <c r="O3701" s="65">
        <f t="shared" si="526"/>
        <v>0.15090132881085327</v>
      </c>
      <c r="P3701" s="65">
        <f t="shared" si="527"/>
        <v>0.11396284367286345</v>
      </c>
      <c r="Q3701" s="65">
        <f t="shared" si="528"/>
        <v>5.599617662899193E-2</v>
      </c>
      <c r="R3701" s="65">
        <f t="shared" si="529"/>
        <v>0.2068022313781864</v>
      </c>
      <c r="S3701" s="65">
        <f t="shared" si="530"/>
        <v>6.1981213490252811E-2</v>
      </c>
      <c r="T3701" s="66">
        <f>(L3701*'Football Field'!$F$4)+(M3701*'Football Field'!$F$5)+(N3701*'Football Field'!$F$6)+(O3701*'Football Field'!$F$7)+(P3701*'Football Field'!$F$8)+(Q3701*'Football Field'!$F$9)+(R3701*'Football Field'!$F$10)+(S3701*'Football Field'!$F$11)</f>
        <v>146879047.88249069</v>
      </c>
    </row>
    <row r="3702" spans="2:20" x14ac:dyDescent="0.3">
      <c r="B3702" s="62">
        <f t="shared" si="522"/>
        <v>3675</v>
      </c>
      <c r="C3702" s="62">
        <v>0.28179083529730731</v>
      </c>
      <c r="D3702" s="62">
        <v>0.46721926418555604</v>
      </c>
      <c r="E3702" s="62">
        <v>0.76891364779717108</v>
      </c>
      <c r="F3702" s="62">
        <v>0.32491043211607074</v>
      </c>
      <c r="G3702" s="62">
        <v>0.10598269504250513</v>
      </c>
      <c r="H3702" s="62">
        <v>0.76820104846066439</v>
      </c>
      <c r="I3702" s="62">
        <v>0.52445206101860986</v>
      </c>
      <c r="J3702" s="62">
        <v>0.27160776569234735</v>
      </c>
      <c r="K3702" s="62"/>
      <c r="L3702" s="65">
        <f t="shared" si="523"/>
        <v>8.0211955265883705E-2</v>
      </c>
      <c r="M3702" s="65">
        <f t="shared" si="524"/>
        <v>0.1329942852068654</v>
      </c>
      <c r="N3702" s="65">
        <f t="shared" si="525"/>
        <v>0.21887179920298672</v>
      </c>
      <c r="O3702" s="65">
        <f t="shared" si="526"/>
        <v>9.2485978185970652E-2</v>
      </c>
      <c r="P3702" s="65">
        <f t="shared" si="527"/>
        <v>3.0168047107486783E-2</v>
      </c>
      <c r="Q3702" s="65">
        <f t="shared" si="528"/>
        <v>0.21866895731126207</v>
      </c>
      <c r="R3702" s="65">
        <f t="shared" si="529"/>
        <v>0.14928564022723284</v>
      </c>
      <c r="S3702" s="65">
        <f t="shared" si="530"/>
        <v>7.7313337492311868E-2</v>
      </c>
      <c r="T3702" s="66">
        <f>(L3702*'Football Field'!$F$4)+(M3702*'Football Field'!$F$5)+(N3702*'Football Field'!$F$6)+(O3702*'Football Field'!$F$7)+(P3702*'Football Field'!$F$8)+(Q3702*'Football Field'!$F$9)+(R3702*'Football Field'!$F$10)+(S3702*'Football Field'!$F$11)</f>
        <v>137343865.77910098</v>
      </c>
    </row>
    <row r="3703" spans="2:20" x14ac:dyDescent="0.3">
      <c r="B3703" s="62">
        <f t="shared" si="522"/>
        <v>3676</v>
      </c>
      <c r="C3703" s="62">
        <v>0.46219376012554825</v>
      </c>
      <c r="D3703" s="62">
        <v>0.90607668086233717</v>
      </c>
      <c r="E3703" s="62">
        <v>0.4831656995081276</v>
      </c>
      <c r="F3703" s="62">
        <v>0.92295336756171165</v>
      </c>
      <c r="G3703" s="62">
        <v>0.69611660791643426</v>
      </c>
      <c r="H3703" s="62">
        <v>0.23383292074715356</v>
      </c>
      <c r="I3703" s="62">
        <v>0.24147137854688316</v>
      </c>
      <c r="J3703" s="62">
        <v>0.44412148432907173</v>
      </c>
      <c r="K3703" s="62"/>
      <c r="L3703" s="65">
        <f t="shared" si="523"/>
        <v>0.10528494990274219</v>
      </c>
      <c r="M3703" s="65">
        <f t="shared" si="524"/>
        <v>0.2063988010714837</v>
      </c>
      <c r="N3703" s="65">
        <f t="shared" si="525"/>
        <v>0.11006223115954331</v>
      </c>
      <c r="O3703" s="65">
        <f t="shared" si="526"/>
        <v>0.21024320847582698</v>
      </c>
      <c r="P3703" s="65">
        <f t="shared" si="527"/>
        <v>0.15857116325205314</v>
      </c>
      <c r="Q3703" s="65">
        <f t="shared" si="528"/>
        <v>5.326572851132505E-2</v>
      </c>
      <c r="R3703" s="65">
        <f t="shared" si="529"/>
        <v>5.5005723111339312E-2</v>
      </c>
      <c r="S3703" s="65">
        <f t="shared" si="530"/>
        <v>0.10116819451568608</v>
      </c>
      <c r="T3703" s="66">
        <f>(L3703*'Football Field'!$F$4)+(M3703*'Football Field'!$F$5)+(N3703*'Football Field'!$F$6)+(O3703*'Football Field'!$F$7)+(P3703*'Football Field'!$F$8)+(Q3703*'Football Field'!$F$9)+(R3703*'Football Field'!$F$10)+(S3703*'Football Field'!$F$11)</f>
        <v>132605798.4025943</v>
      </c>
    </row>
    <row r="3704" spans="2:20" x14ac:dyDescent="0.3">
      <c r="B3704" s="62">
        <f t="shared" si="522"/>
        <v>3677</v>
      </c>
      <c r="C3704" s="62">
        <v>0.63603294205716332</v>
      </c>
      <c r="D3704" s="62">
        <v>0.85969918160464076</v>
      </c>
      <c r="E3704" s="62">
        <v>0.52838279613750971</v>
      </c>
      <c r="F3704" s="62">
        <v>0.87379446743276945</v>
      </c>
      <c r="G3704" s="62">
        <v>0.97373692774774845</v>
      </c>
      <c r="H3704" s="62">
        <v>0.63434332324536025</v>
      </c>
      <c r="I3704" s="62">
        <v>9.8397282164809696E-2</v>
      </c>
      <c r="J3704" s="62">
        <v>0.34113326645539266</v>
      </c>
      <c r="K3704" s="62"/>
      <c r="L3704" s="65">
        <f t="shared" si="523"/>
        <v>0.12860789523192107</v>
      </c>
      <c r="M3704" s="65">
        <f t="shared" si="524"/>
        <v>0.17383392426369168</v>
      </c>
      <c r="N3704" s="65">
        <f t="shared" si="525"/>
        <v>0.10684069140855128</v>
      </c>
      <c r="O3704" s="65">
        <f t="shared" si="526"/>
        <v>0.17668403614183562</v>
      </c>
      <c r="P3704" s="65">
        <f t="shared" si="527"/>
        <v>0.19689272128294905</v>
      </c>
      <c r="Q3704" s="65">
        <f t="shared" si="528"/>
        <v>0.12826624890393776</v>
      </c>
      <c r="R3704" s="65">
        <f t="shared" si="529"/>
        <v>1.989624517690514E-2</v>
      </c>
      <c r="S3704" s="65">
        <f t="shared" si="530"/>
        <v>6.8978237590208227E-2</v>
      </c>
      <c r="T3704" s="66">
        <f>(L3704*'Football Field'!$F$4)+(M3704*'Football Field'!$F$5)+(N3704*'Football Field'!$F$6)+(O3704*'Football Field'!$F$7)+(P3704*'Football Field'!$F$8)+(Q3704*'Football Field'!$F$9)+(R3704*'Football Field'!$F$10)+(S3704*'Football Field'!$F$11)</f>
        <v>130293292.6738095</v>
      </c>
    </row>
    <row r="3705" spans="2:20" x14ac:dyDescent="0.3">
      <c r="B3705" s="62">
        <f t="shared" si="522"/>
        <v>3678</v>
      </c>
      <c r="C3705" s="62">
        <v>0.62773068684978406</v>
      </c>
      <c r="D3705" s="62">
        <v>0.64015328724689635</v>
      </c>
      <c r="E3705" s="62">
        <v>0.15789946834313973</v>
      </c>
      <c r="F3705" s="62">
        <v>0.61868723064832021</v>
      </c>
      <c r="G3705" s="62">
        <v>7.036452706955354E-2</v>
      </c>
      <c r="H3705" s="62">
        <v>0.35496095617944401</v>
      </c>
      <c r="I3705" s="62">
        <v>0.46469934523119472</v>
      </c>
      <c r="J3705" s="62">
        <v>0.5444997588628937</v>
      </c>
      <c r="K3705" s="62"/>
      <c r="L3705" s="65">
        <f t="shared" si="523"/>
        <v>0.1804344760078736</v>
      </c>
      <c r="M3705" s="65">
        <f t="shared" si="524"/>
        <v>0.1840052197045961</v>
      </c>
      <c r="N3705" s="65">
        <f t="shared" si="525"/>
        <v>4.5386514359196876E-2</v>
      </c>
      <c r="O3705" s="65">
        <f t="shared" si="526"/>
        <v>0.1778350311899054</v>
      </c>
      <c r="P3705" s="65">
        <f t="shared" si="527"/>
        <v>2.022553116695875E-2</v>
      </c>
      <c r="Q3705" s="65">
        <f t="shared" si="528"/>
        <v>0.10202973261177888</v>
      </c>
      <c r="R3705" s="65">
        <f t="shared" si="529"/>
        <v>0.1335728595311724</v>
      </c>
      <c r="S3705" s="65">
        <f t="shared" si="530"/>
        <v>0.15651063542851801</v>
      </c>
      <c r="T3705" s="66">
        <f>(L3705*'Football Field'!$F$4)+(M3705*'Football Field'!$F$5)+(N3705*'Football Field'!$F$6)+(O3705*'Football Field'!$F$7)+(P3705*'Football Field'!$F$8)+(Q3705*'Football Field'!$F$9)+(R3705*'Football Field'!$F$10)+(S3705*'Football Field'!$F$11)</f>
        <v>130384028.04369934</v>
      </c>
    </row>
    <row r="3706" spans="2:20" x14ac:dyDescent="0.3">
      <c r="B3706" s="62">
        <f t="shared" si="522"/>
        <v>3679</v>
      </c>
      <c r="C3706" s="62">
        <v>0.41739391900231193</v>
      </c>
      <c r="D3706" s="62">
        <v>0.75056883055363643</v>
      </c>
      <c r="E3706" s="62">
        <v>0.17569958375696115</v>
      </c>
      <c r="F3706" s="62">
        <v>0.49437268423813707</v>
      </c>
      <c r="G3706" s="62">
        <v>0.93383553407682973</v>
      </c>
      <c r="H3706" s="62">
        <v>0.62907047467002952</v>
      </c>
      <c r="I3706" s="62">
        <v>0.12067975887715587</v>
      </c>
      <c r="J3706" s="62">
        <v>0.65465995894456053</v>
      </c>
      <c r="K3706" s="62"/>
      <c r="L3706" s="65">
        <f t="shared" si="523"/>
        <v>9.9943932071621389E-2</v>
      </c>
      <c r="M3706" s="65">
        <f t="shared" si="524"/>
        <v>0.17972183302343089</v>
      </c>
      <c r="N3706" s="65">
        <f t="shared" si="525"/>
        <v>4.2070826776756692E-2</v>
      </c>
      <c r="O3706" s="65">
        <f t="shared" si="526"/>
        <v>0.11837630526497397</v>
      </c>
      <c r="P3706" s="65">
        <f t="shared" si="527"/>
        <v>0.22360458774034989</v>
      </c>
      <c r="Q3706" s="65">
        <f t="shared" si="528"/>
        <v>0.15062935497231289</v>
      </c>
      <c r="R3706" s="65">
        <f t="shared" si="529"/>
        <v>2.8896467041177255E-2</v>
      </c>
      <c r="S3706" s="65">
        <f t="shared" si="530"/>
        <v>0.15675669310937707</v>
      </c>
      <c r="T3706" s="66">
        <f>(L3706*'Football Field'!$F$4)+(M3706*'Football Field'!$F$5)+(N3706*'Football Field'!$F$6)+(O3706*'Football Field'!$F$7)+(P3706*'Football Field'!$F$8)+(Q3706*'Football Field'!$F$9)+(R3706*'Football Field'!$F$10)+(S3706*'Football Field'!$F$11)</f>
        <v>132421858.73638891</v>
      </c>
    </row>
    <row r="3707" spans="2:20" x14ac:dyDescent="0.3">
      <c r="B3707" s="62">
        <f t="shared" si="522"/>
        <v>3680</v>
      </c>
      <c r="C3707" s="62">
        <v>0.97027881051347176</v>
      </c>
      <c r="D3707" s="62">
        <v>0.87275952439515503</v>
      </c>
      <c r="E3707" s="62">
        <v>0.70944690790509068</v>
      </c>
      <c r="F3707" s="62">
        <v>0.30409937675205712</v>
      </c>
      <c r="G3707" s="62">
        <v>0.45350021744022628</v>
      </c>
      <c r="H3707" s="62">
        <v>6.588616144286108E-2</v>
      </c>
      <c r="I3707" s="62">
        <v>0.22808354032133438</v>
      </c>
      <c r="J3707" s="62">
        <v>0.67100083829447577</v>
      </c>
      <c r="K3707" s="62"/>
      <c r="L3707" s="65">
        <f t="shared" si="523"/>
        <v>0.22696286362018595</v>
      </c>
      <c r="M3707" s="65">
        <f t="shared" si="524"/>
        <v>0.20415163019347998</v>
      </c>
      <c r="N3707" s="65">
        <f t="shared" si="525"/>
        <v>0.16595034340636058</v>
      </c>
      <c r="O3707" s="65">
        <f t="shared" si="526"/>
        <v>7.1133435693845226E-2</v>
      </c>
      <c r="P3707" s="65">
        <f t="shared" si="527"/>
        <v>0.10608054807271468</v>
      </c>
      <c r="Q3707" s="65">
        <f t="shared" si="528"/>
        <v>1.5411767949565058E-2</v>
      </c>
      <c r="R3707" s="65">
        <f t="shared" si="529"/>
        <v>5.3352183820818841E-2</v>
      </c>
      <c r="S3707" s="65">
        <f t="shared" si="530"/>
        <v>0.15695722724302971</v>
      </c>
      <c r="T3707" s="66">
        <f>(L3707*'Football Field'!$F$4)+(M3707*'Football Field'!$F$5)+(N3707*'Football Field'!$F$6)+(O3707*'Football Field'!$F$7)+(P3707*'Football Field'!$F$8)+(Q3707*'Football Field'!$F$9)+(R3707*'Football Field'!$F$10)+(S3707*'Football Field'!$F$11)</f>
        <v>128401556.44680497</v>
      </c>
    </row>
    <row r="3708" spans="2:20" x14ac:dyDescent="0.3">
      <c r="B3708" s="62">
        <f t="shared" si="522"/>
        <v>3681</v>
      </c>
      <c r="C3708" s="62">
        <v>0.30261681023459874</v>
      </c>
      <c r="D3708" s="62">
        <v>0.40371387690129079</v>
      </c>
      <c r="E3708" s="62">
        <v>0.76687847998730407</v>
      </c>
      <c r="F3708" s="62">
        <v>0.7958206500344418</v>
      </c>
      <c r="G3708" s="62">
        <v>0.95287823135369754</v>
      </c>
      <c r="H3708" s="62">
        <v>0.3146744402751287</v>
      </c>
      <c r="I3708" s="62">
        <v>0.71862475207996368</v>
      </c>
      <c r="J3708" s="62">
        <v>0.46315132129467695</v>
      </c>
      <c r="K3708" s="62"/>
      <c r="L3708" s="65">
        <f t="shared" si="523"/>
        <v>6.4136035074026709E-2</v>
      </c>
      <c r="M3708" s="65">
        <f t="shared" si="524"/>
        <v>8.556235639632731E-2</v>
      </c>
      <c r="N3708" s="65">
        <f t="shared" si="525"/>
        <v>0.16253077630371066</v>
      </c>
      <c r="O3708" s="65">
        <f t="shared" si="526"/>
        <v>0.16866472514753944</v>
      </c>
      <c r="P3708" s="65">
        <f t="shared" si="527"/>
        <v>0.2019512122277668</v>
      </c>
      <c r="Q3708" s="65">
        <f t="shared" si="528"/>
        <v>6.6691506406202736E-2</v>
      </c>
      <c r="R3708" s="65">
        <f t="shared" si="529"/>
        <v>0.15230397236932733</v>
      </c>
      <c r="S3708" s="65">
        <f t="shared" si="530"/>
        <v>9.8159416075098871E-2</v>
      </c>
      <c r="T3708" s="66">
        <f>(L3708*'Football Field'!$F$4)+(M3708*'Football Field'!$F$5)+(N3708*'Football Field'!$F$6)+(O3708*'Football Field'!$F$7)+(P3708*'Football Field'!$F$8)+(Q3708*'Football Field'!$F$9)+(R3708*'Football Field'!$F$10)+(S3708*'Football Field'!$F$11)</f>
        <v>151305837.02642253</v>
      </c>
    </row>
    <row r="3709" spans="2:20" x14ac:dyDescent="0.3">
      <c r="B3709" s="62">
        <f t="shared" si="522"/>
        <v>3682</v>
      </c>
      <c r="C3709" s="62">
        <v>0.62198559459111769</v>
      </c>
      <c r="D3709" s="62">
        <v>0.13095007207367837</v>
      </c>
      <c r="E3709" s="62">
        <v>0.16786635836273733</v>
      </c>
      <c r="F3709" s="62">
        <v>0.93295837090612133</v>
      </c>
      <c r="G3709" s="62">
        <v>0.89293371112442965</v>
      </c>
      <c r="H3709" s="62">
        <v>0.2378912617106882</v>
      </c>
      <c r="I3709" s="62">
        <v>0.85076641428313637</v>
      </c>
      <c r="J3709" s="62">
        <v>0.71703706726143246</v>
      </c>
      <c r="K3709" s="62"/>
      <c r="L3709" s="65">
        <f t="shared" si="523"/>
        <v>0.1366283977583124</v>
      </c>
      <c r="M3709" s="65">
        <f t="shared" si="524"/>
        <v>2.8765133291428976E-2</v>
      </c>
      <c r="N3709" s="65">
        <f t="shared" si="525"/>
        <v>3.6874345290425506E-2</v>
      </c>
      <c r="O3709" s="65">
        <f t="shared" si="526"/>
        <v>0.20493819873095984</v>
      </c>
      <c r="P3709" s="65">
        <f t="shared" si="527"/>
        <v>0.19614618620792224</v>
      </c>
      <c r="Q3709" s="65">
        <f t="shared" si="528"/>
        <v>5.2256358042506439E-2</v>
      </c>
      <c r="R3709" s="65">
        <f t="shared" si="529"/>
        <v>0.18688351154901411</v>
      </c>
      <c r="S3709" s="65">
        <f t="shared" si="530"/>
        <v>0.15750786912943054</v>
      </c>
      <c r="T3709" s="66">
        <f>(L3709*'Football Field'!$F$4)+(M3709*'Football Field'!$F$5)+(N3709*'Football Field'!$F$6)+(O3709*'Football Field'!$F$7)+(P3709*'Football Field'!$F$8)+(Q3709*'Football Field'!$F$9)+(R3709*'Football Field'!$F$10)+(S3709*'Football Field'!$F$11)</f>
        <v>152891769.33257875</v>
      </c>
    </row>
    <row r="3710" spans="2:20" x14ac:dyDescent="0.3">
      <c r="B3710" s="62">
        <f t="shared" si="522"/>
        <v>3683</v>
      </c>
      <c r="C3710" s="62">
        <v>0.66338871714508663</v>
      </c>
      <c r="D3710" s="62">
        <v>0.31796684331742242</v>
      </c>
      <c r="E3710" s="62">
        <v>9.2511329858659952E-3</v>
      </c>
      <c r="F3710" s="62">
        <v>0.72170032571008502</v>
      </c>
      <c r="G3710" s="62">
        <v>0.65888918673160157</v>
      </c>
      <c r="H3710" s="62">
        <v>0.57010861576415561</v>
      </c>
      <c r="I3710" s="62">
        <v>0.98768649554216936</v>
      </c>
      <c r="J3710" s="62">
        <v>0.49023579927884919</v>
      </c>
      <c r="K3710" s="62"/>
      <c r="L3710" s="65">
        <f t="shared" si="523"/>
        <v>0.15011419410238497</v>
      </c>
      <c r="M3710" s="65">
        <f t="shared" si="524"/>
        <v>7.1950781197014368E-2</v>
      </c>
      <c r="N3710" s="65">
        <f t="shared" si="525"/>
        <v>2.0933825626153098E-3</v>
      </c>
      <c r="O3710" s="65">
        <f t="shared" si="526"/>
        <v>0.16330917300437622</v>
      </c>
      <c r="P3710" s="65">
        <f t="shared" si="527"/>
        <v>0.14909602275818987</v>
      </c>
      <c r="Q3710" s="65">
        <f t="shared" si="528"/>
        <v>0.12900640784872644</v>
      </c>
      <c r="R3710" s="65">
        <f t="shared" si="529"/>
        <v>0.22349756405593962</v>
      </c>
      <c r="S3710" s="65">
        <f t="shared" si="530"/>
        <v>0.11093247447075316</v>
      </c>
      <c r="T3710" s="66">
        <f>(L3710*'Football Field'!$F$4)+(M3710*'Football Field'!$F$5)+(N3710*'Football Field'!$F$6)+(O3710*'Football Field'!$F$7)+(P3710*'Football Field'!$F$8)+(Q3710*'Football Field'!$F$9)+(R3710*'Football Field'!$F$10)+(S3710*'Football Field'!$F$11)</f>
        <v>152345780.99606046</v>
      </c>
    </row>
    <row r="3711" spans="2:20" x14ac:dyDescent="0.3">
      <c r="B3711" s="62">
        <f t="shared" si="522"/>
        <v>3684</v>
      </c>
      <c r="C3711" s="62">
        <v>0.64551680550778567</v>
      </c>
      <c r="D3711" s="62">
        <v>0.959770293202723</v>
      </c>
      <c r="E3711" s="62">
        <v>1.4960968201493285E-2</v>
      </c>
      <c r="F3711" s="62">
        <v>0.74496469153178424</v>
      </c>
      <c r="G3711" s="62">
        <v>0.47341849684952508</v>
      </c>
      <c r="H3711" s="62">
        <v>0.77370795061454878</v>
      </c>
      <c r="I3711" s="62">
        <v>0.24095782140709154</v>
      </c>
      <c r="J3711" s="62">
        <v>0.93214826542360441</v>
      </c>
      <c r="K3711" s="62"/>
      <c r="L3711" s="65">
        <f t="shared" si="523"/>
        <v>0.13489169053657224</v>
      </c>
      <c r="M3711" s="65">
        <f t="shared" si="524"/>
        <v>0.20056028948007831</v>
      </c>
      <c r="N3711" s="65">
        <f t="shared" si="525"/>
        <v>3.1263481841898992E-3</v>
      </c>
      <c r="O3711" s="65">
        <f t="shared" si="526"/>
        <v>0.15567301389114094</v>
      </c>
      <c r="P3711" s="65">
        <f t="shared" si="527"/>
        <v>9.8928828539298366E-2</v>
      </c>
      <c r="Q3711" s="65">
        <f t="shared" si="528"/>
        <v>0.16167940563202648</v>
      </c>
      <c r="R3711" s="65">
        <f t="shared" si="529"/>
        <v>5.0352225689994076E-2</v>
      </c>
      <c r="S3711" s="65">
        <f t="shared" si="530"/>
        <v>0.19478819804669964</v>
      </c>
      <c r="T3711" s="66">
        <f>(L3711*'Football Field'!$F$4)+(M3711*'Football Field'!$F$5)+(N3711*'Football Field'!$F$6)+(O3711*'Football Field'!$F$7)+(P3711*'Football Field'!$F$8)+(Q3711*'Football Field'!$F$9)+(R3711*'Football Field'!$F$10)+(S3711*'Football Field'!$F$11)</f>
        <v>124483864.3599011</v>
      </c>
    </row>
    <row r="3712" spans="2:20" x14ac:dyDescent="0.3">
      <c r="B3712" s="62">
        <f t="shared" si="522"/>
        <v>3685</v>
      </c>
      <c r="C3712" s="62">
        <v>0.46731617631526012</v>
      </c>
      <c r="D3712" s="62">
        <v>0.63377424331883681</v>
      </c>
      <c r="E3712" s="62">
        <v>0.23699720452684658</v>
      </c>
      <c r="F3712" s="62">
        <v>0.75506228693757271</v>
      </c>
      <c r="G3712" s="62">
        <v>0.96106443896129634</v>
      </c>
      <c r="H3712" s="62">
        <v>0.80355933546868741</v>
      </c>
      <c r="I3712" s="62">
        <v>0.44943431315346549</v>
      </c>
      <c r="J3712" s="62">
        <v>0.59218920031917843</v>
      </c>
      <c r="K3712" s="62"/>
      <c r="L3712" s="65">
        <f t="shared" si="523"/>
        <v>9.5382382226640736E-2</v>
      </c>
      <c r="M3712" s="65">
        <f t="shared" si="524"/>
        <v>0.1293575959605901</v>
      </c>
      <c r="N3712" s="65">
        <f t="shared" si="525"/>
        <v>4.8372727276564546E-2</v>
      </c>
      <c r="O3712" s="65">
        <f t="shared" si="526"/>
        <v>0.15411330338587564</v>
      </c>
      <c r="P3712" s="65">
        <f t="shared" si="527"/>
        <v>0.19615973147823812</v>
      </c>
      <c r="Q3712" s="65">
        <f t="shared" si="528"/>
        <v>0.16401187795766214</v>
      </c>
      <c r="R3712" s="65">
        <f t="shared" si="529"/>
        <v>9.1732573395986991E-2</v>
      </c>
      <c r="S3712" s="65">
        <f t="shared" si="530"/>
        <v>0.1208698083184417</v>
      </c>
      <c r="T3712" s="66">
        <f>(L3712*'Football Field'!$F$4)+(M3712*'Football Field'!$F$5)+(N3712*'Football Field'!$F$6)+(O3712*'Football Field'!$F$7)+(P3712*'Football Field'!$F$8)+(Q3712*'Football Field'!$F$9)+(R3712*'Football Field'!$F$10)+(S3712*'Football Field'!$F$11)</f>
        <v>139217155.88867813</v>
      </c>
    </row>
    <row r="3713" spans="2:20" x14ac:dyDescent="0.3">
      <c r="B3713" s="62">
        <f t="shared" si="522"/>
        <v>3686</v>
      </c>
      <c r="C3713" s="62">
        <v>7.9558127704670856E-4</v>
      </c>
      <c r="D3713" s="62">
        <v>0.93887411571274515</v>
      </c>
      <c r="E3713" s="62">
        <v>0.1169865161343514</v>
      </c>
      <c r="F3713" s="62">
        <v>0.26571436608946497</v>
      </c>
      <c r="G3713" s="62">
        <v>0.98643410561331168</v>
      </c>
      <c r="H3713" s="62">
        <v>0.78641124770076376</v>
      </c>
      <c r="I3713" s="62">
        <v>0.70923520880940394</v>
      </c>
      <c r="J3713" s="62">
        <v>0.10413314061311585</v>
      </c>
      <c r="K3713" s="62"/>
      <c r="L3713" s="65">
        <f t="shared" si="523"/>
        <v>2.0354717198262646E-4</v>
      </c>
      <c r="M3713" s="65">
        <f t="shared" si="524"/>
        <v>0.24020823090561327</v>
      </c>
      <c r="N3713" s="65">
        <f t="shared" si="525"/>
        <v>2.9930662279586441E-2</v>
      </c>
      <c r="O3713" s="65">
        <f t="shared" si="526"/>
        <v>6.7982253143812399E-2</v>
      </c>
      <c r="P3713" s="65">
        <f t="shared" si="527"/>
        <v>0.25237631696178403</v>
      </c>
      <c r="Q3713" s="65">
        <f t="shared" si="528"/>
        <v>0.20120104645879117</v>
      </c>
      <c r="R3713" s="65">
        <f t="shared" si="529"/>
        <v>0.18145577980360916</v>
      </c>
      <c r="S3713" s="65">
        <f t="shared" si="530"/>
        <v>2.6642163274820881E-2</v>
      </c>
      <c r="T3713" s="66">
        <f>(L3713*'Football Field'!$F$4)+(M3713*'Football Field'!$F$5)+(N3713*'Football Field'!$F$6)+(O3713*'Football Field'!$F$7)+(P3713*'Football Field'!$F$8)+(Q3713*'Football Field'!$F$9)+(R3713*'Football Field'!$F$10)+(S3713*'Football Field'!$F$11)</f>
        <v>154558301.09411892</v>
      </c>
    </row>
    <row r="3714" spans="2:20" x14ac:dyDescent="0.3">
      <c r="B3714" s="62">
        <f t="shared" si="522"/>
        <v>3687</v>
      </c>
      <c r="C3714" s="62">
        <v>0.843692968157853</v>
      </c>
      <c r="D3714" s="62">
        <v>0.37814600253206088</v>
      </c>
      <c r="E3714" s="62">
        <v>0.9007679173810923</v>
      </c>
      <c r="F3714" s="62">
        <v>0.19576107846870683</v>
      </c>
      <c r="G3714" s="62">
        <v>0.13188567071756918</v>
      </c>
      <c r="H3714" s="62">
        <v>0.23328754785207273</v>
      </c>
      <c r="I3714" s="62">
        <v>0.18117902437003075</v>
      </c>
      <c r="J3714" s="62">
        <v>0.2725807311337809</v>
      </c>
      <c r="K3714" s="62"/>
      <c r="L3714" s="65">
        <f t="shared" si="523"/>
        <v>0.26892318720082947</v>
      </c>
      <c r="M3714" s="65">
        <f t="shared" si="524"/>
        <v>0.12053226951768117</v>
      </c>
      <c r="N3714" s="65">
        <f t="shared" si="525"/>
        <v>0.28711556029592833</v>
      </c>
      <c r="O3714" s="65">
        <f t="shared" si="526"/>
        <v>6.239792808350942E-2</v>
      </c>
      <c r="P3714" s="65">
        <f t="shared" si="527"/>
        <v>4.2037940641994301E-2</v>
      </c>
      <c r="Q3714" s="65">
        <f t="shared" si="528"/>
        <v>7.4359314668256876E-2</v>
      </c>
      <c r="R3714" s="65">
        <f t="shared" si="529"/>
        <v>5.7749966547557402E-2</v>
      </c>
      <c r="S3714" s="65">
        <f t="shared" si="530"/>
        <v>8.6883833044243006E-2</v>
      </c>
      <c r="T3714" s="66">
        <f>(L3714*'Football Field'!$F$4)+(M3714*'Football Field'!$F$5)+(N3714*'Football Field'!$F$6)+(O3714*'Football Field'!$F$7)+(P3714*'Football Field'!$F$8)+(Q3714*'Football Field'!$F$9)+(R3714*'Football Field'!$F$10)+(S3714*'Football Field'!$F$11)</f>
        <v>126392163.57904926</v>
      </c>
    </row>
    <row r="3715" spans="2:20" x14ac:dyDescent="0.3">
      <c r="B3715" s="62">
        <f t="shared" si="522"/>
        <v>3688</v>
      </c>
      <c r="C3715" s="62">
        <v>0.22866650186623561</v>
      </c>
      <c r="D3715" s="62">
        <v>9.8862481994976825E-4</v>
      </c>
      <c r="E3715" s="62">
        <v>9.6195834041745698E-4</v>
      </c>
      <c r="F3715" s="62">
        <v>0.78254520836098074</v>
      </c>
      <c r="G3715" s="62">
        <v>0.66640208839182569</v>
      </c>
      <c r="H3715" s="62">
        <v>0.83142396426953902</v>
      </c>
      <c r="I3715" s="62">
        <v>0.53189621928463815</v>
      </c>
      <c r="J3715" s="62">
        <v>0.29680185439087359</v>
      </c>
      <c r="K3715" s="62"/>
      <c r="L3715" s="65">
        <f t="shared" si="523"/>
        <v>6.8469452855128149E-2</v>
      </c>
      <c r="M3715" s="65">
        <f t="shared" si="524"/>
        <v>2.9602324760518524E-4</v>
      </c>
      <c r="N3715" s="65">
        <f t="shared" si="525"/>
        <v>2.8803852204088769E-4</v>
      </c>
      <c r="O3715" s="65">
        <f t="shared" si="526"/>
        <v>0.2343169717190228</v>
      </c>
      <c r="P3715" s="65">
        <f t="shared" si="527"/>
        <v>0.19954031745495648</v>
      </c>
      <c r="Q3715" s="65">
        <f t="shared" si="528"/>
        <v>0.24895270387036383</v>
      </c>
      <c r="R3715" s="65">
        <f t="shared" si="529"/>
        <v>0.15926531788829509</v>
      </c>
      <c r="S3715" s="65">
        <f t="shared" si="530"/>
        <v>8.88711744425877E-2</v>
      </c>
      <c r="T3715" s="66">
        <f>(L3715*'Football Field'!$F$4)+(M3715*'Football Field'!$F$5)+(N3715*'Football Field'!$F$6)+(O3715*'Football Field'!$F$7)+(P3715*'Football Field'!$F$8)+(Q3715*'Football Field'!$F$9)+(R3715*'Football Field'!$F$10)+(S3715*'Football Field'!$F$11)</f>
        <v>148472550.46819445</v>
      </c>
    </row>
    <row r="3716" spans="2:20" x14ac:dyDescent="0.3">
      <c r="B3716" s="62">
        <f t="shared" si="522"/>
        <v>3689</v>
      </c>
      <c r="C3716" s="62">
        <v>0.35381089323622739</v>
      </c>
      <c r="D3716" s="62">
        <v>0.96171661461619451</v>
      </c>
      <c r="E3716" s="62">
        <v>0.55223777212875547</v>
      </c>
      <c r="F3716" s="62">
        <v>2.3731563255285471E-2</v>
      </c>
      <c r="G3716" s="62">
        <v>2.1959430336307206E-2</v>
      </c>
      <c r="H3716" s="62">
        <v>0.89479561415928366</v>
      </c>
      <c r="I3716" s="62">
        <v>6.2716279517456286E-3</v>
      </c>
      <c r="J3716" s="62">
        <v>0.35464049982029633</v>
      </c>
      <c r="K3716" s="62"/>
      <c r="L3716" s="65">
        <f t="shared" si="523"/>
        <v>0.11164171103335885</v>
      </c>
      <c r="M3716" s="65">
        <f t="shared" si="524"/>
        <v>0.30346066341511879</v>
      </c>
      <c r="N3716" s="65">
        <f t="shared" si="525"/>
        <v>0.17425345278032736</v>
      </c>
      <c r="O3716" s="65">
        <f t="shared" si="526"/>
        <v>7.4882723453840137E-3</v>
      </c>
      <c r="P3716" s="65">
        <f t="shared" si="527"/>
        <v>6.9290924132919271E-3</v>
      </c>
      <c r="Q3716" s="65">
        <f t="shared" si="528"/>
        <v>0.28234436898241611</v>
      </c>
      <c r="R3716" s="65">
        <f t="shared" si="529"/>
        <v>1.9789534151794437E-3</v>
      </c>
      <c r="S3716" s="65">
        <f t="shared" si="530"/>
        <v>0.11190348561492369</v>
      </c>
      <c r="T3716" s="66">
        <f>(L3716*'Football Field'!$F$4)+(M3716*'Football Field'!$F$5)+(N3716*'Football Field'!$F$6)+(O3716*'Football Field'!$F$7)+(P3716*'Football Field'!$F$8)+(Q3716*'Football Field'!$F$9)+(R3716*'Football Field'!$F$10)+(S3716*'Football Field'!$F$11)</f>
        <v>112791656.61236629</v>
      </c>
    </row>
    <row r="3717" spans="2:20" x14ac:dyDescent="0.3">
      <c r="B3717" s="62">
        <f t="shared" si="522"/>
        <v>3690</v>
      </c>
      <c r="C3717" s="62">
        <v>0.18188045135159925</v>
      </c>
      <c r="D3717" s="62">
        <v>0.55149477097912114</v>
      </c>
      <c r="E3717" s="62">
        <v>0.76074670850250992</v>
      </c>
      <c r="F3717" s="62">
        <v>0.49094146989962817</v>
      </c>
      <c r="G3717" s="62">
        <v>7.086467305053834E-2</v>
      </c>
      <c r="H3717" s="62">
        <v>0.83316414101904868</v>
      </c>
      <c r="I3717" s="62">
        <v>0.19134049167832434</v>
      </c>
      <c r="J3717" s="62">
        <v>0.73273408540728935</v>
      </c>
      <c r="K3717" s="62"/>
      <c r="L3717" s="65">
        <f t="shared" si="523"/>
        <v>4.7698005693987119E-2</v>
      </c>
      <c r="M3717" s="65">
        <f t="shared" si="524"/>
        <v>0.14462907107875364</v>
      </c>
      <c r="N3717" s="65">
        <f t="shared" si="525"/>
        <v>0.19950522755020433</v>
      </c>
      <c r="O3717" s="65">
        <f t="shared" si="526"/>
        <v>0.12874901537064481</v>
      </c>
      <c r="P3717" s="65">
        <f t="shared" si="527"/>
        <v>1.8584204918938325E-2</v>
      </c>
      <c r="Q3717" s="65">
        <f t="shared" si="528"/>
        <v>0.21849664242106598</v>
      </c>
      <c r="R3717" s="65">
        <f t="shared" si="529"/>
        <v>5.0178893848905996E-2</v>
      </c>
      <c r="S3717" s="65">
        <f t="shared" si="530"/>
        <v>0.19215893911749973</v>
      </c>
      <c r="T3717" s="66">
        <f>(L3717*'Football Field'!$F$4)+(M3717*'Football Field'!$F$5)+(N3717*'Football Field'!$F$6)+(O3717*'Football Field'!$F$7)+(P3717*'Football Field'!$F$8)+(Q3717*'Football Field'!$F$9)+(R3717*'Football Field'!$F$10)+(S3717*'Football Field'!$F$11)</f>
        <v>123397518.72389793</v>
      </c>
    </row>
    <row r="3718" spans="2:20" x14ac:dyDescent="0.3">
      <c r="B3718" s="62">
        <f t="shared" si="522"/>
        <v>3691</v>
      </c>
      <c r="C3718" s="62">
        <v>0.30417476420098688</v>
      </c>
      <c r="D3718" s="62">
        <v>0.74291630285082477</v>
      </c>
      <c r="E3718" s="62">
        <v>0.9399452655605256</v>
      </c>
      <c r="F3718" s="62">
        <v>0.39084967906413048</v>
      </c>
      <c r="G3718" s="62">
        <v>0.98161764425254328</v>
      </c>
      <c r="H3718" s="62">
        <v>0.52292853822537333</v>
      </c>
      <c r="I3718" s="62">
        <v>9.218773917859957E-2</v>
      </c>
      <c r="J3718" s="62">
        <v>7.4870417863407868E-2</v>
      </c>
      <c r="K3718" s="62"/>
      <c r="L3718" s="65">
        <f t="shared" si="523"/>
        <v>7.5114332377930138E-2</v>
      </c>
      <c r="M3718" s="65">
        <f t="shared" si="524"/>
        <v>0.18345921052295769</v>
      </c>
      <c r="N3718" s="65">
        <f t="shared" si="525"/>
        <v>0.23211445985612131</v>
      </c>
      <c r="O3718" s="65">
        <f t="shared" si="526"/>
        <v>9.6518239375149223E-2</v>
      </c>
      <c r="P3718" s="65">
        <f t="shared" si="527"/>
        <v>0.24240523105889894</v>
      </c>
      <c r="Q3718" s="65">
        <f t="shared" si="528"/>
        <v>0.12913440775846716</v>
      </c>
      <c r="R3718" s="65">
        <f t="shared" si="529"/>
        <v>2.2765269499003343E-2</v>
      </c>
      <c r="S3718" s="65">
        <f t="shared" si="530"/>
        <v>1.8488849551472064E-2</v>
      </c>
      <c r="T3718" s="66">
        <f>(L3718*'Football Field'!$F$4)+(M3718*'Football Field'!$F$5)+(N3718*'Football Field'!$F$6)+(O3718*'Football Field'!$F$7)+(P3718*'Football Field'!$F$8)+(Q3718*'Football Field'!$F$9)+(R3718*'Football Field'!$F$10)+(S3718*'Football Field'!$F$11)</f>
        <v>136967075.56399143</v>
      </c>
    </row>
    <row r="3719" spans="2:20" x14ac:dyDescent="0.3">
      <c r="B3719" s="62">
        <f t="shared" si="522"/>
        <v>3692</v>
      </c>
      <c r="C3719" s="62">
        <v>1.7526946614083716E-2</v>
      </c>
      <c r="D3719" s="62">
        <v>0.84555342060781202</v>
      </c>
      <c r="E3719" s="62">
        <v>0.25849415960184141</v>
      </c>
      <c r="F3719" s="62">
        <v>4.4420286265513642E-2</v>
      </c>
      <c r="G3719" s="62">
        <v>0.45270374879709763</v>
      </c>
      <c r="H3719" s="62">
        <v>0.97144950508361738</v>
      </c>
      <c r="I3719" s="62">
        <v>0.7449497037665288</v>
      </c>
      <c r="J3719" s="62">
        <v>0.5020282460019847</v>
      </c>
      <c r="K3719" s="62"/>
      <c r="L3719" s="65">
        <f t="shared" si="523"/>
        <v>4.5677276528388443E-3</v>
      </c>
      <c r="M3719" s="65">
        <f t="shared" si="524"/>
        <v>0.22036112885511236</v>
      </c>
      <c r="N3719" s="65">
        <f t="shared" si="525"/>
        <v>6.7366606797438208E-2</v>
      </c>
      <c r="O3719" s="65">
        <f t="shared" si="526"/>
        <v>1.1576447078292848E-2</v>
      </c>
      <c r="P3719" s="65">
        <f t="shared" si="527"/>
        <v>0.11797990131736448</v>
      </c>
      <c r="Q3719" s="65">
        <f t="shared" si="528"/>
        <v>0.25317112360811656</v>
      </c>
      <c r="R3719" s="65">
        <f t="shared" si="529"/>
        <v>0.19414262146118647</v>
      </c>
      <c r="S3719" s="65">
        <f t="shared" si="530"/>
        <v>0.13083444322965029</v>
      </c>
      <c r="T3719" s="66">
        <f>(L3719*'Football Field'!$F$4)+(M3719*'Football Field'!$F$5)+(N3719*'Football Field'!$F$6)+(O3719*'Football Field'!$F$7)+(P3719*'Football Field'!$F$8)+(Q3719*'Football Field'!$F$9)+(R3719*'Football Field'!$F$10)+(S3719*'Football Field'!$F$11)</f>
        <v>146728313.4413169</v>
      </c>
    </row>
    <row r="3720" spans="2:20" x14ac:dyDescent="0.3">
      <c r="B3720" s="62">
        <f t="shared" si="522"/>
        <v>3693</v>
      </c>
      <c r="C3720" s="62">
        <v>9.1016410332672937E-2</v>
      </c>
      <c r="D3720" s="62">
        <v>0.41440539236720342</v>
      </c>
      <c r="E3720" s="62">
        <v>0.47717528762935046</v>
      </c>
      <c r="F3720" s="62">
        <v>0.29018621713304515</v>
      </c>
      <c r="G3720" s="62">
        <v>0.64070871791837691</v>
      </c>
      <c r="H3720" s="62">
        <v>0.13698900466989661</v>
      </c>
      <c r="I3720" s="62">
        <v>0.33331928119772825</v>
      </c>
      <c r="J3720" s="62">
        <v>0.90977369729001778</v>
      </c>
      <c r="K3720" s="62"/>
      <c r="L3720" s="65">
        <f t="shared" si="523"/>
        <v>2.7634542322935864E-2</v>
      </c>
      <c r="M3720" s="65">
        <f t="shared" si="524"/>
        <v>0.12582240183244556</v>
      </c>
      <c r="N3720" s="65">
        <f t="shared" si="525"/>
        <v>0.14488069385789323</v>
      </c>
      <c r="O3720" s="65">
        <f t="shared" si="526"/>
        <v>8.8106785024646098E-2</v>
      </c>
      <c r="P3720" s="65">
        <f t="shared" si="527"/>
        <v>0.19453296517928481</v>
      </c>
      <c r="Q3720" s="65">
        <f t="shared" si="528"/>
        <v>4.1592812037854643E-2</v>
      </c>
      <c r="R3720" s="65">
        <f t="shared" si="529"/>
        <v>0.1012029121961821</v>
      </c>
      <c r="S3720" s="65">
        <f t="shared" si="530"/>
        <v>0.27622688754875768</v>
      </c>
      <c r="T3720" s="66">
        <f>(L3720*'Football Field'!$F$4)+(M3720*'Football Field'!$F$5)+(N3720*'Football Field'!$F$6)+(O3720*'Football Field'!$F$7)+(P3720*'Football Field'!$F$8)+(Q3720*'Football Field'!$F$9)+(R3720*'Football Field'!$F$10)+(S3720*'Football Field'!$F$11)</f>
        <v>143996805.51423392</v>
      </c>
    </row>
    <row r="3721" spans="2:20" x14ac:dyDescent="0.3">
      <c r="B3721" s="62">
        <f t="shared" si="522"/>
        <v>3694</v>
      </c>
      <c r="C3721" s="62">
        <v>0.8671004810441183</v>
      </c>
      <c r="D3721" s="62">
        <v>0.52885525203239614</v>
      </c>
      <c r="E3721" s="62">
        <v>0.13599922480576998</v>
      </c>
      <c r="F3721" s="62">
        <v>0.64048101623493991</v>
      </c>
      <c r="G3721" s="62">
        <v>0.23967871633708981</v>
      </c>
      <c r="H3721" s="62">
        <v>0.38516443763651775</v>
      </c>
      <c r="I3721" s="62">
        <v>0.93032391143701376</v>
      </c>
      <c r="J3721" s="62">
        <v>0.31735337683128184</v>
      </c>
      <c r="K3721" s="62"/>
      <c r="L3721" s="65">
        <f t="shared" si="523"/>
        <v>0.21436584026895325</v>
      </c>
      <c r="M3721" s="65">
        <f t="shared" si="524"/>
        <v>0.13074436349759727</v>
      </c>
      <c r="N3721" s="65">
        <f t="shared" si="525"/>
        <v>3.3621925876814049E-2</v>
      </c>
      <c r="O3721" s="65">
        <f t="shared" si="526"/>
        <v>0.15834064704495332</v>
      </c>
      <c r="P3721" s="65">
        <f t="shared" si="527"/>
        <v>5.92537203535125E-2</v>
      </c>
      <c r="Q3721" s="65">
        <f t="shared" si="528"/>
        <v>9.5220911671331412E-2</v>
      </c>
      <c r="R3721" s="65">
        <f t="shared" si="529"/>
        <v>0.22999602855409748</v>
      </c>
      <c r="S3721" s="65">
        <f t="shared" si="530"/>
        <v>7.8456562732740681E-2</v>
      </c>
      <c r="T3721" s="66">
        <f>(L3721*'Football Field'!$F$4)+(M3721*'Football Field'!$F$5)+(N3721*'Football Field'!$F$6)+(O3721*'Football Field'!$F$7)+(P3721*'Football Field'!$F$8)+(Q3721*'Football Field'!$F$9)+(R3721*'Football Field'!$F$10)+(S3721*'Football Field'!$F$11)</f>
        <v>145923705.68706962</v>
      </c>
    </row>
    <row r="3722" spans="2:20" x14ac:dyDescent="0.3">
      <c r="B3722" s="62">
        <f t="shared" si="522"/>
        <v>3695</v>
      </c>
      <c r="C3722" s="62">
        <v>0.83871677723604077</v>
      </c>
      <c r="D3722" s="62">
        <v>0.21661005184480675</v>
      </c>
      <c r="E3722" s="62">
        <v>0.8129157035775354</v>
      </c>
      <c r="F3722" s="62">
        <v>0.17729184149414379</v>
      </c>
      <c r="G3722" s="62">
        <v>0.66623157109443276</v>
      </c>
      <c r="H3722" s="62">
        <v>8.8776638897005489E-2</v>
      </c>
      <c r="I3722" s="62">
        <v>0.31307439949569105</v>
      </c>
      <c r="J3722" s="62">
        <v>0.86959537701202294</v>
      </c>
      <c r="K3722" s="62"/>
      <c r="L3722" s="65">
        <f t="shared" si="523"/>
        <v>0.21056290784828285</v>
      </c>
      <c r="M3722" s="65">
        <f t="shared" si="524"/>
        <v>5.4380744040814319E-2</v>
      </c>
      <c r="N3722" s="65">
        <f t="shared" si="525"/>
        <v>0.20408545414448784</v>
      </c>
      <c r="O3722" s="65">
        <f t="shared" si="526"/>
        <v>4.4509763839238964E-2</v>
      </c>
      <c r="P3722" s="65">
        <f t="shared" si="527"/>
        <v>0.16725986735626444</v>
      </c>
      <c r="Q3722" s="65">
        <f t="shared" si="528"/>
        <v>2.2287699188220298E-2</v>
      </c>
      <c r="R3722" s="65">
        <f t="shared" si="529"/>
        <v>7.8598470568230022E-2</v>
      </c>
      <c r="S3722" s="65">
        <f t="shared" si="530"/>
        <v>0.2183150930144612</v>
      </c>
      <c r="T3722" s="66">
        <f>(L3722*'Football Field'!$F$4)+(M3722*'Football Field'!$F$5)+(N3722*'Football Field'!$F$6)+(O3722*'Football Field'!$F$7)+(P3722*'Football Field'!$F$8)+(Q3722*'Football Field'!$F$9)+(R3722*'Football Field'!$F$10)+(S3722*'Football Field'!$F$11)</f>
        <v>138763229.24544376</v>
      </c>
    </row>
    <row r="3723" spans="2:20" x14ac:dyDescent="0.3">
      <c r="B3723" s="62">
        <f t="shared" si="522"/>
        <v>3696</v>
      </c>
      <c r="C3723" s="62">
        <v>0.99567516670754963</v>
      </c>
      <c r="D3723" s="62">
        <v>6.0978667316678892E-2</v>
      </c>
      <c r="E3723" s="62">
        <v>0.49949908054873404</v>
      </c>
      <c r="F3723" s="62">
        <v>0.15199569264723067</v>
      </c>
      <c r="G3723" s="62">
        <v>0.22574002602553156</v>
      </c>
      <c r="H3723" s="62">
        <v>1.01946987942102E-2</v>
      </c>
      <c r="I3723" s="62">
        <v>0.35291024588904485</v>
      </c>
      <c r="J3723" s="62">
        <v>0.97242227248786939</v>
      </c>
      <c r="K3723" s="62"/>
      <c r="L3723" s="65">
        <f t="shared" si="523"/>
        <v>0.30454222168789002</v>
      </c>
      <c r="M3723" s="65">
        <f t="shared" si="524"/>
        <v>1.8651242333979672E-2</v>
      </c>
      <c r="N3723" s="65">
        <f t="shared" si="525"/>
        <v>0.1527793047449281</v>
      </c>
      <c r="O3723" s="65">
        <f t="shared" si="526"/>
        <v>4.6490168152776061E-2</v>
      </c>
      <c r="P3723" s="65">
        <f t="shared" si="527"/>
        <v>6.9045981408804205E-2</v>
      </c>
      <c r="Q3723" s="65">
        <f t="shared" si="528"/>
        <v>3.1182019237199145E-3</v>
      </c>
      <c r="R3723" s="65">
        <f t="shared" si="529"/>
        <v>0.10794290541047231</v>
      </c>
      <c r="S3723" s="65">
        <f t="shared" si="530"/>
        <v>0.29742997433742968</v>
      </c>
      <c r="T3723" s="66">
        <f>(L3723*'Football Field'!$F$4)+(M3723*'Football Field'!$F$5)+(N3723*'Football Field'!$F$6)+(O3723*'Football Field'!$F$7)+(P3723*'Football Field'!$F$8)+(Q3723*'Football Field'!$F$9)+(R3723*'Football Field'!$F$10)+(S3723*'Football Field'!$F$11)</f>
        <v>133730807.90665478</v>
      </c>
    </row>
    <row r="3724" spans="2:20" x14ac:dyDescent="0.3">
      <c r="B3724" s="62">
        <f t="shared" si="522"/>
        <v>3697</v>
      </c>
      <c r="C3724" s="62">
        <v>0.42793422359303623</v>
      </c>
      <c r="D3724" s="62">
        <v>1.1180234251807031E-2</v>
      </c>
      <c r="E3724" s="62">
        <v>0.18020354519807136</v>
      </c>
      <c r="F3724" s="62">
        <v>0.45260196706414557</v>
      </c>
      <c r="G3724" s="62">
        <v>0.14057101817504059</v>
      </c>
      <c r="H3724" s="62">
        <v>0.58554891366231931</v>
      </c>
      <c r="I3724" s="62">
        <v>2.6746915854970021E-2</v>
      </c>
      <c r="J3724" s="62">
        <v>0.70763017043327803</v>
      </c>
      <c r="K3724" s="62"/>
      <c r="L3724" s="65">
        <f t="shared" si="523"/>
        <v>0.16898252759380059</v>
      </c>
      <c r="M3724" s="65">
        <f t="shared" si="524"/>
        <v>4.4148472797955482E-3</v>
      </c>
      <c r="N3724" s="65">
        <f t="shared" si="525"/>
        <v>7.1158717555370857E-2</v>
      </c>
      <c r="O3724" s="65">
        <f t="shared" si="526"/>
        <v>0.17872331814517206</v>
      </c>
      <c r="P3724" s="65">
        <f t="shared" si="527"/>
        <v>5.5508638122485021E-2</v>
      </c>
      <c r="Q3724" s="65">
        <f t="shared" si="528"/>
        <v>0.23122136535301172</v>
      </c>
      <c r="R3724" s="65">
        <f t="shared" si="529"/>
        <v>1.0561813468814333E-2</v>
      </c>
      <c r="S3724" s="65">
        <f t="shared" si="530"/>
        <v>0.2794287724815499</v>
      </c>
      <c r="T3724" s="66">
        <f>(L3724*'Football Field'!$F$4)+(M3724*'Football Field'!$F$5)+(N3724*'Football Field'!$F$6)+(O3724*'Football Field'!$F$7)+(P3724*'Football Field'!$F$8)+(Q3724*'Football Field'!$F$9)+(R3724*'Football Field'!$F$10)+(S3724*'Football Field'!$F$11)</f>
        <v>118462953.70416196</v>
      </c>
    </row>
    <row r="3725" spans="2:20" x14ac:dyDescent="0.3">
      <c r="B3725" s="62">
        <f t="shared" si="522"/>
        <v>3698</v>
      </c>
      <c r="C3725" s="62">
        <v>0.4620978906608304</v>
      </c>
      <c r="D3725" s="62">
        <v>0.71938698120317046</v>
      </c>
      <c r="E3725" s="62">
        <v>1.6061494695778444E-2</v>
      </c>
      <c r="F3725" s="62">
        <v>0.41331027345538263</v>
      </c>
      <c r="G3725" s="62">
        <v>0.45696160611550207</v>
      </c>
      <c r="H3725" s="62">
        <v>0.25088689631179084</v>
      </c>
      <c r="I3725" s="62">
        <v>0.70199969496696968</v>
      </c>
      <c r="J3725" s="62">
        <v>0.11083809875068829</v>
      </c>
      <c r="K3725" s="62"/>
      <c r="L3725" s="65">
        <f t="shared" si="523"/>
        <v>0.1475623678426882</v>
      </c>
      <c r="M3725" s="65">
        <f t="shared" si="524"/>
        <v>0.22972285415485325</v>
      </c>
      <c r="N3725" s="65">
        <f t="shared" si="525"/>
        <v>5.1289396387689309E-3</v>
      </c>
      <c r="O3725" s="65">
        <f t="shared" si="526"/>
        <v>0.13198294958145529</v>
      </c>
      <c r="P3725" s="65">
        <f t="shared" si="527"/>
        <v>0.14592219089156952</v>
      </c>
      <c r="Q3725" s="65">
        <f t="shared" si="528"/>
        <v>8.0116064644934273E-2</v>
      </c>
      <c r="R3725" s="65">
        <f t="shared" si="529"/>
        <v>0.22417054764312425</v>
      </c>
      <c r="S3725" s="65">
        <f t="shared" si="530"/>
        <v>3.5394085602606359E-2</v>
      </c>
      <c r="T3725" s="66">
        <f>(L3725*'Football Field'!$F$4)+(M3725*'Football Field'!$F$5)+(N3725*'Football Field'!$F$6)+(O3725*'Football Field'!$F$7)+(P3725*'Football Field'!$F$8)+(Q3725*'Football Field'!$F$9)+(R3725*'Football Field'!$F$10)+(S3725*'Football Field'!$F$11)</f>
        <v>150959315.69581518</v>
      </c>
    </row>
    <row r="3726" spans="2:20" x14ac:dyDescent="0.3">
      <c r="B3726" s="62">
        <f t="shared" si="522"/>
        <v>3699</v>
      </c>
      <c r="C3726" s="62">
        <v>5.5553120976040704E-2</v>
      </c>
      <c r="D3726" s="62">
        <v>0.85950780606866595</v>
      </c>
      <c r="E3726" s="62">
        <v>0.78834376419172159</v>
      </c>
      <c r="F3726" s="62">
        <v>0.82750879291165957</v>
      </c>
      <c r="G3726" s="62">
        <v>0.10683423741998244</v>
      </c>
      <c r="H3726" s="62">
        <v>0.30524000333583312</v>
      </c>
      <c r="I3726" s="62">
        <v>0.81632419678159351</v>
      </c>
      <c r="J3726" s="62">
        <v>0.55046600293296311</v>
      </c>
      <c r="K3726" s="62"/>
      <c r="L3726" s="65">
        <f t="shared" si="523"/>
        <v>1.2890019380977445E-2</v>
      </c>
      <c r="M3726" s="65">
        <f t="shared" si="524"/>
        <v>0.19943204060676911</v>
      </c>
      <c r="N3726" s="65">
        <f t="shared" si="525"/>
        <v>0.18291981117832487</v>
      </c>
      <c r="O3726" s="65">
        <f t="shared" si="526"/>
        <v>0.19200729304049186</v>
      </c>
      <c r="P3726" s="65">
        <f t="shared" si="527"/>
        <v>2.4788803341749991E-2</v>
      </c>
      <c r="Q3726" s="65">
        <f t="shared" si="528"/>
        <v>7.0824995782782854E-2</v>
      </c>
      <c r="R3726" s="65">
        <f t="shared" si="529"/>
        <v>0.18941212541800787</v>
      </c>
      <c r="S3726" s="65">
        <f t="shared" si="530"/>
        <v>0.12772491125089588</v>
      </c>
      <c r="T3726" s="66">
        <f>(L3726*'Football Field'!$F$4)+(M3726*'Football Field'!$F$5)+(N3726*'Football Field'!$F$6)+(O3726*'Football Field'!$F$7)+(P3726*'Football Field'!$F$8)+(Q3726*'Football Field'!$F$9)+(R3726*'Football Field'!$F$10)+(S3726*'Football Field'!$F$11)</f>
        <v>142742451.50025502</v>
      </c>
    </row>
    <row r="3727" spans="2:20" x14ac:dyDescent="0.3">
      <c r="B3727" s="62">
        <f t="shared" si="522"/>
        <v>3700</v>
      </c>
      <c r="C3727" s="62">
        <v>0.8314146010060719</v>
      </c>
      <c r="D3727" s="62">
        <v>4.3028918153105167E-2</v>
      </c>
      <c r="E3727" s="62">
        <v>8.3433236833403424E-2</v>
      </c>
      <c r="F3727" s="62">
        <v>0.7102500845465668</v>
      </c>
      <c r="G3727" s="62">
        <v>0.38992758589121945</v>
      </c>
      <c r="H3727" s="62">
        <v>0.13477361755533634</v>
      </c>
      <c r="I3727" s="62">
        <v>0.37357230796068464</v>
      </c>
      <c r="J3727" s="62">
        <v>0.14466602590769773</v>
      </c>
      <c r="K3727" s="62"/>
      <c r="L3727" s="65">
        <f t="shared" si="523"/>
        <v>0.30667438016186416</v>
      </c>
      <c r="M3727" s="65">
        <f t="shared" si="524"/>
        <v>1.5871584150279724E-2</v>
      </c>
      <c r="N3727" s="65">
        <f t="shared" si="525"/>
        <v>3.0775062357360675E-2</v>
      </c>
      <c r="O3727" s="65">
        <f t="shared" si="526"/>
        <v>0.26198181289414146</v>
      </c>
      <c r="P3727" s="65">
        <f t="shared" si="527"/>
        <v>0.14382812205426793</v>
      </c>
      <c r="Q3727" s="65">
        <f t="shared" si="528"/>
        <v>4.9712400499029794E-2</v>
      </c>
      <c r="R3727" s="65">
        <f t="shared" si="529"/>
        <v>0.13779533803092703</v>
      </c>
      <c r="S3727" s="65">
        <f t="shared" si="530"/>
        <v>5.3361299852129222E-2</v>
      </c>
      <c r="T3727" s="66">
        <f>(L3727*'Football Field'!$F$4)+(M3727*'Football Field'!$F$5)+(N3727*'Football Field'!$F$6)+(O3727*'Football Field'!$F$7)+(P3727*'Football Field'!$F$8)+(Q3727*'Football Field'!$F$9)+(R3727*'Football Field'!$F$10)+(S3727*'Football Field'!$F$11)</f>
        <v>140451451.94094825</v>
      </c>
    </row>
    <row r="3728" spans="2:20" x14ac:dyDescent="0.3">
      <c r="B3728" s="62">
        <f t="shared" si="522"/>
        <v>3701</v>
      </c>
      <c r="C3728" s="62">
        <v>0.88279253229773635</v>
      </c>
      <c r="D3728" s="62">
        <v>0.76727543939298559</v>
      </c>
      <c r="E3728" s="62">
        <v>0.14715851138151503</v>
      </c>
      <c r="F3728" s="62">
        <v>0.39992216169619943</v>
      </c>
      <c r="G3728" s="62">
        <v>0.94163179499393568</v>
      </c>
      <c r="H3728" s="62">
        <v>0.90429726870365379</v>
      </c>
      <c r="I3728" s="62">
        <v>0.9246205085757957</v>
      </c>
      <c r="J3728" s="62">
        <v>0.86875463787873419</v>
      </c>
      <c r="K3728" s="62"/>
      <c r="L3728" s="65">
        <f t="shared" si="523"/>
        <v>0.15125497528065834</v>
      </c>
      <c r="M3728" s="65">
        <f t="shared" si="524"/>
        <v>0.13146262952267601</v>
      </c>
      <c r="N3728" s="65">
        <f t="shared" si="525"/>
        <v>2.5213689725506767E-2</v>
      </c>
      <c r="O3728" s="65">
        <f t="shared" si="526"/>
        <v>6.8521441299579058E-2</v>
      </c>
      <c r="P3728" s="65">
        <f t="shared" si="527"/>
        <v>0.16133631477894514</v>
      </c>
      <c r="Q3728" s="65">
        <f t="shared" si="528"/>
        <v>0.15493953111285141</v>
      </c>
      <c r="R3728" s="65">
        <f t="shared" si="529"/>
        <v>0.15842165293878338</v>
      </c>
      <c r="S3728" s="65">
        <f t="shared" si="530"/>
        <v>0.148849765341</v>
      </c>
      <c r="T3728" s="66">
        <f>(L3728*'Football Field'!$F$4)+(M3728*'Football Field'!$F$5)+(N3728*'Football Field'!$F$6)+(O3728*'Football Field'!$F$7)+(P3728*'Football Field'!$F$8)+(Q3728*'Football Field'!$F$9)+(R3728*'Football Field'!$F$10)+(S3728*'Football Field'!$F$11)</f>
        <v>144345856.94433972</v>
      </c>
    </row>
    <row r="3729" spans="2:20" x14ac:dyDescent="0.3">
      <c r="B3729" s="62">
        <f t="shared" si="522"/>
        <v>3702</v>
      </c>
      <c r="C3729" s="62">
        <v>0.47908468757080058</v>
      </c>
      <c r="D3729" s="62">
        <v>0.889128042122317</v>
      </c>
      <c r="E3729" s="62">
        <v>0.354967549649706</v>
      </c>
      <c r="F3729" s="62">
        <v>0.99475369147934434</v>
      </c>
      <c r="G3729" s="62">
        <v>0.54775223502568682</v>
      </c>
      <c r="H3729" s="62">
        <v>0.24636908822688419</v>
      </c>
      <c r="I3729" s="62">
        <v>0.41608526845865268</v>
      </c>
      <c r="J3729" s="62">
        <v>0.51418326766880373</v>
      </c>
      <c r="K3729" s="62"/>
      <c r="L3729" s="65">
        <f t="shared" si="523"/>
        <v>0.10784551191735042</v>
      </c>
      <c r="M3729" s="65">
        <f t="shared" si="524"/>
        <v>0.20014930835914496</v>
      </c>
      <c r="N3729" s="65">
        <f t="shared" si="525"/>
        <v>7.9905824792955146E-2</v>
      </c>
      <c r="O3729" s="65">
        <f t="shared" si="526"/>
        <v>0.22392642443494884</v>
      </c>
      <c r="P3729" s="65">
        <f t="shared" si="527"/>
        <v>0.12330308549360201</v>
      </c>
      <c r="Q3729" s="65">
        <f t="shared" si="528"/>
        <v>5.5459506700498817E-2</v>
      </c>
      <c r="R3729" s="65">
        <f t="shared" si="529"/>
        <v>9.3663876016826603E-2</v>
      </c>
      <c r="S3729" s="65">
        <f t="shared" si="530"/>
        <v>0.11574646228467328</v>
      </c>
      <c r="T3729" s="66">
        <f>(L3729*'Football Field'!$F$4)+(M3729*'Football Field'!$F$5)+(N3729*'Football Field'!$F$6)+(O3729*'Football Field'!$F$7)+(P3729*'Football Field'!$F$8)+(Q3729*'Football Field'!$F$9)+(R3729*'Football Field'!$F$10)+(S3729*'Football Field'!$F$11)</f>
        <v>134508709.5581114</v>
      </c>
    </row>
    <row r="3730" spans="2:20" x14ac:dyDescent="0.3">
      <c r="B3730" s="62">
        <f t="shared" si="522"/>
        <v>3703</v>
      </c>
      <c r="C3730" s="62">
        <v>0.64415154506719441</v>
      </c>
      <c r="D3730" s="62">
        <v>0.66295367008171047</v>
      </c>
      <c r="E3730" s="62">
        <v>0.19103679576324184</v>
      </c>
      <c r="F3730" s="62">
        <v>0.38051094393576035</v>
      </c>
      <c r="G3730" s="62">
        <v>0.36884860844187006</v>
      </c>
      <c r="H3730" s="62">
        <v>0.15609295079820462</v>
      </c>
      <c r="I3730" s="62">
        <v>0.92221884980700242</v>
      </c>
      <c r="J3730" s="62">
        <v>2.2641585518545781E-4</v>
      </c>
      <c r="K3730" s="62"/>
      <c r="L3730" s="65">
        <f t="shared" si="523"/>
        <v>0.19366922458022398</v>
      </c>
      <c r="M3730" s="65">
        <f t="shared" si="524"/>
        <v>0.19932223123666523</v>
      </c>
      <c r="N3730" s="65">
        <f t="shared" si="525"/>
        <v>5.7436714054451644E-2</v>
      </c>
      <c r="O3730" s="65">
        <f t="shared" si="526"/>
        <v>0.11440360582949546</v>
      </c>
      <c r="P3730" s="65">
        <f t="shared" si="527"/>
        <v>0.11089723300590695</v>
      </c>
      <c r="Q3730" s="65">
        <f t="shared" si="528"/>
        <v>4.6930572432879708E-2</v>
      </c>
      <c r="R3730" s="65">
        <f t="shared" si="529"/>
        <v>0.27727234515405386</v>
      </c>
      <c r="S3730" s="65">
        <f t="shared" si="530"/>
        <v>6.8073706323038832E-5</v>
      </c>
      <c r="T3730" s="66">
        <f>(L3730*'Football Field'!$F$4)+(M3730*'Football Field'!$F$5)+(N3730*'Football Field'!$F$6)+(O3730*'Football Field'!$F$7)+(P3730*'Football Field'!$F$8)+(Q3730*'Football Field'!$F$9)+(R3730*'Football Field'!$F$10)+(S3730*'Football Field'!$F$11)</f>
        <v>156304593.94914287</v>
      </c>
    </row>
    <row r="3731" spans="2:20" x14ac:dyDescent="0.3">
      <c r="B3731" s="62">
        <f t="shared" si="522"/>
        <v>3704</v>
      </c>
      <c r="C3731" s="62">
        <v>0.32338918060143973</v>
      </c>
      <c r="D3731" s="62">
        <v>0.51517781788994188</v>
      </c>
      <c r="E3731" s="62">
        <v>0.53967567871439837</v>
      </c>
      <c r="F3731" s="62">
        <v>0.48749840309265047</v>
      </c>
      <c r="G3731" s="62">
        <v>0.4213891018178999</v>
      </c>
      <c r="H3731" s="62">
        <v>0.28631960172868764</v>
      </c>
      <c r="I3731" s="62">
        <v>0.84156762743140645</v>
      </c>
      <c r="J3731" s="62">
        <v>0.59490313511433235</v>
      </c>
      <c r="K3731" s="62"/>
      <c r="L3731" s="65">
        <f t="shared" si="523"/>
        <v>8.0647278882499396E-2</v>
      </c>
      <c r="M3731" s="65">
        <f t="shared" si="524"/>
        <v>0.12847581689708101</v>
      </c>
      <c r="N3731" s="65">
        <f t="shared" si="525"/>
        <v>0.13458513017175586</v>
      </c>
      <c r="O3731" s="65">
        <f t="shared" si="526"/>
        <v>0.12157308292091655</v>
      </c>
      <c r="P3731" s="65">
        <f t="shared" si="527"/>
        <v>0.10508664621726313</v>
      </c>
      <c r="Q3731" s="65">
        <f t="shared" si="528"/>
        <v>7.1402811705682731E-2</v>
      </c>
      <c r="R3731" s="65">
        <f t="shared" si="529"/>
        <v>0.20987139712503367</v>
      </c>
      <c r="S3731" s="65">
        <f t="shared" si="530"/>
        <v>0.14835783607976769</v>
      </c>
      <c r="T3731" s="66">
        <f>(L3731*'Football Field'!$F$4)+(M3731*'Football Field'!$F$5)+(N3731*'Football Field'!$F$6)+(O3731*'Football Field'!$F$7)+(P3731*'Football Field'!$F$8)+(Q3731*'Football Field'!$F$9)+(R3731*'Football Field'!$F$10)+(S3731*'Football Field'!$F$11)</f>
        <v>150460968.19921732</v>
      </c>
    </row>
    <row r="3732" spans="2:20" x14ac:dyDescent="0.3">
      <c r="B3732" s="62">
        <f t="shared" si="522"/>
        <v>3705</v>
      </c>
      <c r="C3732" s="62">
        <v>0.41924709287577155</v>
      </c>
      <c r="D3732" s="62">
        <v>0.49889893005608954</v>
      </c>
      <c r="E3732" s="62">
        <v>0.57275378943494792</v>
      </c>
      <c r="F3732" s="62">
        <v>0.8579531247116311</v>
      </c>
      <c r="G3732" s="62">
        <v>0.80417864248740933</v>
      </c>
      <c r="H3732" s="62">
        <v>0.34387531996401177</v>
      </c>
      <c r="I3732" s="62">
        <v>0.45005911603600357</v>
      </c>
      <c r="J3732" s="62">
        <v>0.99485732289215878</v>
      </c>
      <c r="K3732" s="62"/>
      <c r="L3732" s="65">
        <f t="shared" si="523"/>
        <v>8.4836519673442523E-2</v>
      </c>
      <c r="M3732" s="65">
        <f t="shared" si="524"/>
        <v>0.10095442428578576</v>
      </c>
      <c r="N3732" s="65">
        <f t="shared" si="525"/>
        <v>0.11589928457735235</v>
      </c>
      <c r="O3732" s="65">
        <f t="shared" si="526"/>
        <v>0.17361064245961788</v>
      </c>
      <c r="P3732" s="65">
        <f t="shared" si="527"/>
        <v>0.16272913607193693</v>
      </c>
      <c r="Q3732" s="65">
        <f t="shared" si="528"/>
        <v>6.9584705160931501E-2</v>
      </c>
      <c r="R3732" s="65">
        <f t="shared" si="529"/>
        <v>9.1071470024752771E-2</v>
      </c>
      <c r="S3732" s="65">
        <f t="shared" si="530"/>
        <v>0.20131381774618029</v>
      </c>
      <c r="T3732" s="66">
        <f>(L3732*'Football Field'!$F$4)+(M3732*'Football Field'!$F$5)+(N3732*'Football Field'!$F$6)+(O3732*'Football Field'!$F$7)+(P3732*'Football Field'!$F$8)+(Q3732*'Football Field'!$F$9)+(R3732*'Football Field'!$F$10)+(S3732*'Football Field'!$F$11)</f>
        <v>139056003.55606601</v>
      </c>
    </row>
    <row r="3733" spans="2:20" x14ac:dyDescent="0.3">
      <c r="B3733" s="62">
        <f t="shared" si="522"/>
        <v>3706</v>
      </c>
      <c r="C3733" s="62">
        <v>9.7902631150844854E-2</v>
      </c>
      <c r="D3733" s="62">
        <v>0.7629415600388687</v>
      </c>
      <c r="E3733" s="62">
        <v>0.30818262937321372</v>
      </c>
      <c r="F3733" s="62">
        <v>0.77448340758934908</v>
      </c>
      <c r="G3733" s="62">
        <v>0.75416558328510108</v>
      </c>
      <c r="H3733" s="62">
        <v>0.30770887984039386</v>
      </c>
      <c r="I3733" s="62">
        <v>0.97766209188254072</v>
      </c>
      <c r="J3733" s="62">
        <v>0.48465052049895929</v>
      </c>
      <c r="K3733" s="62"/>
      <c r="L3733" s="65">
        <f t="shared" si="523"/>
        <v>2.1913443211709446E-2</v>
      </c>
      <c r="M3733" s="65">
        <f t="shared" si="524"/>
        <v>0.17076840891033077</v>
      </c>
      <c r="N3733" s="65">
        <f t="shared" si="525"/>
        <v>6.8980194589458074E-2</v>
      </c>
      <c r="O3733" s="65">
        <f t="shared" si="526"/>
        <v>0.17335180853792573</v>
      </c>
      <c r="P3733" s="65">
        <f t="shared" si="527"/>
        <v>0.16880409124123094</v>
      </c>
      <c r="Q3733" s="65">
        <f t="shared" si="528"/>
        <v>6.887415572858184E-2</v>
      </c>
      <c r="R3733" s="65">
        <f t="shared" si="529"/>
        <v>0.21882908026955761</v>
      </c>
      <c r="S3733" s="65">
        <f t="shared" si="530"/>
        <v>0.10847881751120557</v>
      </c>
      <c r="T3733" s="66">
        <f>(L3733*'Football Field'!$F$4)+(M3733*'Football Field'!$F$5)+(N3733*'Football Field'!$F$6)+(O3733*'Football Field'!$F$7)+(P3733*'Football Field'!$F$8)+(Q3733*'Football Field'!$F$9)+(R3733*'Football Field'!$F$10)+(S3733*'Football Field'!$F$11)</f>
        <v>155417716.32639948</v>
      </c>
    </row>
    <row r="3734" spans="2:20" x14ac:dyDescent="0.3">
      <c r="B3734" s="62">
        <f t="shared" si="522"/>
        <v>3707</v>
      </c>
      <c r="C3734" s="62">
        <v>0.53572317042954831</v>
      </c>
      <c r="D3734" s="62">
        <v>0.98050856460294145</v>
      </c>
      <c r="E3734" s="62">
        <v>0.53010567879105963</v>
      </c>
      <c r="F3734" s="62">
        <v>0.71202418201765494</v>
      </c>
      <c r="G3734" s="62">
        <v>0.46522854583607121</v>
      </c>
      <c r="H3734" s="62">
        <v>0.1640674798360896</v>
      </c>
      <c r="I3734" s="62">
        <v>0.58498917560091446</v>
      </c>
      <c r="J3734" s="62">
        <v>0.72853754273136484</v>
      </c>
      <c r="K3734" s="62"/>
      <c r="L3734" s="65">
        <f t="shared" si="523"/>
        <v>0.11395493809696854</v>
      </c>
      <c r="M3734" s="65">
        <f t="shared" si="524"/>
        <v>0.20856628749748937</v>
      </c>
      <c r="N3734" s="65">
        <f t="shared" si="525"/>
        <v>0.11276002821205364</v>
      </c>
      <c r="O3734" s="65">
        <f t="shared" si="526"/>
        <v>0.15145634175260464</v>
      </c>
      <c r="P3734" s="65">
        <f t="shared" si="527"/>
        <v>9.8959860368152713E-2</v>
      </c>
      <c r="Q3734" s="65">
        <f t="shared" si="528"/>
        <v>3.4899180286445966E-2</v>
      </c>
      <c r="R3734" s="65">
        <f t="shared" si="529"/>
        <v>0.12443442615996665</v>
      </c>
      <c r="S3734" s="65">
        <f t="shared" si="530"/>
        <v>0.15496893762631847</v>
      </c>
      <c r="T3734" s="66">
        <f>(L3734*'Football Field'!$F$4)+(M3734*'Football Field'!$F$5)+(N3734*'Football Field'!$F$6)+(O3734*'Football Field'!$F$7)+(P3734*'Football Field'!$F$8)+(Q3734*'Football Field'!$F$9)+(R3734*'Football Field'!$F$10)+(S3734*'Football Field'!$F$11)</f>
        <v>137376525.47268215</v>
      </c>
    </row>
    <row r="3735" spans="2:20" x14ac:dyDescent="0.3">
      <c r="B3735" s="62">
        <f t="shared" si="522"/>
        <v>3708</v>
      </c>
      <c r="C3735" s="62">
        <v>0.35477252735700848</v>
      </c>
      <c r="D3735" s="62">
        <v>0.19489461422208565</v>
      </c>
      <c r="E3735" s="62">
        <v>0.83974117672321302</v>
      </c>
      <c r="F3735" s="62">
        <v>0.22800311904210702</v>
      </c>
      <c r="G3735" s="62">
        <v>0.16452767198081797</v>
      </c>
      <c r="H3735" s="62">
        <v>1.5690813182272834E-2</v>
      </c>
      <c r="I3735" s="62">
        <v>0.80338786061646061</v>
      </c>
      <c r="J3735" s="62">
        <v>0.76699197956840959</v>
      </c>
      <c r="K3735" s="62"/>
      <c r="L3735" s="65">
        <f t="shared" si="523"/>
        <v>0.10533595575845499</v>
      </c>
      <c r="M3735" s="65">
        <f t="shared" si="524"/>
        <v>5.7866404183545952E-2</v>
      </c>
      <c r="N3735" s="65">
        <f t="shared" si="525"/>
        <v>0.24932860528644279</v>
      </c>
      <c r="O3735" s="65">
        <f t="shared" si="526"/>
        <v>6.7696691846831872E-2</v>
      </c>
      <c r="P3735" s="65">
        <f t="shared" si="527"/>
        <v>4.8850117301707324E-2</v>
      </c>
      <c r="Q3735" s="65">
        <f t="shared" si="528"/>
        <v>4.6587790083273553E-3</v>
      </c>
      <c r="R3735" s="65">
        <f t="shared" si="529"/>
        <v>0.23853489663706773</v>
      </c>
      <c r="S3735" s="65">
        <f t="shared" si="530"/>
        <v>0.2277285499776221</v>
      </c>
      <c r="T3735" s="66">
        <f>(L3735*'Football Field'!$F$4)+(M3735*'Football Field'!$F$5)+(N3735*'Football Field'!$F$6)+(O3735*'Football Field'!$F$7)+(P3735*'Football Field'!$F$8)+(Q3735*'Football Field'!$F$9)+(R3735*'Football Field'!$F$10)+(S3735*'Football Field'!$F$11)</f>
        <v>153171458.31008452</v>
      </c>
    </row>
    <row r="3736" spans="2:20" x14ac:dyDescent="0.3">
      <c r="B3736" s="62">
        <f t="shared" si="522"/>
        <v>3709</v>
      </c>
      <c r="C3736" s="62">
        <v>0.60262924809988172</v>
      </c>
      <c r="D3736" s="62">
        <v>0.16826752456700089</v>
      </c>
      <c r="E3736" s="62">
        <v>5.437893619340084E-2</v>
      </c>
      <c r="F3736" s="62">
        <v>0.50521710151276922</v>
      </c>
      <c r="G3736" s="62">
        <v>0.67584370180148023</v>
      </c>
      <c r="H3736" s="62">
        <v>2.9429611538884903E-2</v>
      </c>
      <c r="I3736" s="62">
        <v>0.50125456808295366</v>
      </c>
      <c r="J3736" s="62">
        <v>0.66582361445418392</v>
      </c>
      <c r="K3736" s="62"/>
      <c r="L3736" s="65">
        <f t="shared" si="523"/>
        <v>0.18815439980139284</v>
      </c>
      <c r="M3736" s="65">
        <f t="shared" si="524"/>
        <v>5.2536904225602248E-2</v>
      </c>
      <c r="N3736" s="65">
        <f t="shared" si="525"/>
        <v>1.6978326447925324E-2</v>
      </c>
      <c r="O3736" s="65">
        <f t="shared" si="526"/>
        <v>0.15774013757921537</v>
      </c>
      <c r="P3736" s="65">
        <f t="shared" si="527"/>
        <v>0.21101359828279134</v>
      </c>
      <c r="Q3736" s="65">
        <f t="shared" si="528"/>
        <v>9.1885863703868257E-3</v>
      </c>
      <c r="R3736" s="65">
        <f t="shared" si="529"/>
        <v>0.15650294555521269</v>
      </c>
      <c r="S3736" s="65">
        <f t="shared" si="530"/>
        <v>0.20788510173747335</v>
      </c>
      <c r="T3736" s="66">
        <f>(L3736*'Football Field'!$F$4)+(M3736*'Football Field'!$F$5)+(N3736*'Football Field'!$F$6)+(O3736*'Football Field'!$F$7)+(P3736*'Football Field'!$F$8)+(Q3736*'Football Field'!$F$9)+(R3736*'Football Field'!$F$10)+(S3736*'Football Field'!$F$11)</f>
        <v>149104756.46999234</v>
      </c>
    </row>
    <row r="3737" spans="2:20" x14ac:dyDescent="0.3">
      <c r="B3737" s="62">
        <f t="shared" si="522"/>
        <v>3710</v>
      </c>
      <c r="C3737" s="62">
        <v>0.78636887466160355</v>
      </c>
      <c r="D3737" s="62">
        <v>0.62466215103599709</v>
      </c>
      <c r="E3737" s="62">
        <v>0.92332251452752223</v>
      </c>
      <c r="F3737" s="62">
        <v>0.77658103401957801</v>
      </c>
      <c r="G3737" s="62">
        <v>0.25884687306306964</v>
      </c>
      <c r="H3737" s="62">
        <v>0.84105615885148743</v>
      </c>
      <c r="I3737" s="62">
        <v>0.48122311101776016</v>
      </c>
      <c r="J3737" s="62">
        <v>0.9224478112997867</v>
      </c>
      <c r="K3737" s="62"/>
      <c r="L3737" s="65">
        <f t="shared" si="523"/>
        <v>0.14006014429814082</v>
      </c>
      <c r="M3737" s="65">
        <f t="shared" si="524"/>
        <v>0.11125856303676604</v>
      </c>
      <c r="N3737" s="65">
        <f t="shared" si="525"/>
        <v>0.16445295431370843</v>
      </c>
      <c r="O3737" s="65">
        <f t="shared" si="526"/>
        <v>0.13831683220013946</v>
      </c>
      <c r="P3737" s="65">
        <f t="shared" si="527"/>
        <v>4.6103211305174356E-2</v>
      </c>
      <c r="Q3737" s="65">
        <f t="shared" si="528"/>
        <v>0.14980049537473281</v>
      </c>
      <c r="R3737" s="65">
        <f t="shared" si="529"/>
        <v>8.5710638531760183E-2</v>
      </c>
      <c r="S3737" s="65">
        <f t="shared" si="530"/>
        <v>0.164297160939578</v>
      </c>
      <c r="T3737" s="66">
        <f>(L3737*'Football Field'!$F$4)+(M3737*'Football Field'!$F$5)+(N3737*'Football Field'!$F$6)+(O3737*'Football Field'!$F$7)+(P3737*'Football Field'!$F$8)+(Q3737*'Football Field'!$F$9)+(R3737*'Football Field'!$F$10)+(S3737*'Football Field'!$F$11)</f>
        <v>129183821.07848743</v>
      </c>
    </row>
    <row r="3738" spans="2:20" x14ac:dyDescent="0.3">
      <c r="B3738" s="62">
        <f t="shared" si="522"/>
        <v>3711</v>
      </c>
      <c r="C3738" s="62">
        <v>0.70694267161901281</v>
      </c>
      <c r="D3738" s="62">
        <v>0.36058654627512876</v>
      </c>
      <c r="E3738" s="62">
        <v>0.38268820799585934</v>
      </c>
      <c r="F3738" s="62">
        <v>3.7821175849332866E-2</v>
      </c>
      <c r="G3738" s="62">
        <v>0.40112768557081835</v>
      </c>
      <c r="H3738" s="62">
        <v>0.6968044328661539</v>
      </c>
      <c r="I3738" s="62">
        <v>0.50434000801857182</v>
      </c>
      <c r="J3738" s="62">
        <v>0.47468441734498346</v>
      </c>
      <c r="K3738" s="62"/>
      <c r="L3738" s="65">
        <f t="shared" si="523"/>
        <v>0.19830115968137108</v>
      </c>
      <c r="M3738" s="65">
        <f t="shared" si="524"/>
        <v>0.10114643402144764</v>
      </c>
      <c r="N3738" s="65">
        <f t="shared" si="525"/>
        <v>0.10734606706958287</v>
      </c>
      <c r="O3738" s="65">
        <f t="shared" si="526"/>
        <v>1.0609039930012431E-2</v>
      </c>
      <c r="P3738" s="65">
        <f t="shared" si="527"/>
        <v>0.11251843808894554</v>
      </c>
      <c r="Q3738" s="65">
        <f t="shared" si="528"/>
        <v>0.19545733007180127</v>
      </c>
      <c r="R3738" s="65">
        <f t="shared" si="529"/>
        <v>0.14147004061128884</v>
      </c>
      <c r="S3738" s="65">
        <f t="shared" si="530"/>
        <v>0.13315149052555023</v>
      </c>
      <c r="T3738" s="66">
        <f>(L3738*'Football Field'!$F$4)+(M3738*'Football Field'!$F$5)+(N3738*'Football Field'!$F$6)+(O3738*'Football Field'!$F$7)+(P3738*'Football Field'!$F$8)+(Q3738*'Football Field'!$F$9)+(R3738*'Football Field'!$F$10)+(S3738*'Football Field'!$F$11)</f>
        <v>139477002.02548739</v>
      </c>
    </row>
    <row r="3739" spans="2:20" x14ac:dyDescent="0.3">
      <c r="B3739" s="62">
        <f t="shared" si="522"/>
        <v>3712</v>
      </c>
      <c r="C3739" s="62">
        <v>0.62103806943365736</v>
      </c>
      <c r="D3739" s="62">
        <v>0.62261546681997515</v>
      </c>
      <c r="E3739" s="62">
        <v>0.95257819935915966</v>
      </c>
      <c r="F3739" s="62">
        <v>0.39786947949517715</v>
      </c>
      <c r="G3739" s="62">
        <v>7.0549381313199544E-2</v>
      </c>
      <c r="H3739" s="62">
        <v>0.12959790520370107</v>
      </c>
      <c r="I3739" s="62">
        <v>6.3190225667071553E-2</v>
      </c>
      <c r="J3739" s="62">
        <v>0.90986255151118978</v>
      </c>
      <c r="K3739" s="62"/>
      <c r="L3739" s="65">
        <f t="shared" si="523"/>
        <v>0.16484958952658035</v>
      </c>
      <c r="M3739" s="65">
        <f t="shared" si="524"/>
        <v>0.1652682970494411</v>
      </c>
      <c r="N3739" s="65">
        <f t="shared" si="525"/>
        <v>0.25285426592210147</v>
      </c>
      <c r="O3739" s="65">
        <f t="shared" si="526"/>
        <v>0.10561127184964088</v>
      </c>
      <c r="P3739" s="65">
        <f t="shared" si="527"/>
        <v>1.8726769135813063E-2</v>
      </c>
      <c r="Q3739" s="65">
        <f t="shared" si="528"/>
        <v>3.4400727633037684E-2</v>
      </c>
      <c r="R3739" s="65">
        <f t="shared" si="529"/>
        <v>1.6773340115539433E-2</v>
      </c>
      <c r="S3739" s="65">
        <f t="shared" si="530"/>
        <v>0.24151573876784618</v>
      </c>
      <c r="T3739" s="66">
        <f>(L3739*'Football Field'!$F$4)+(M3739*'Football Field'!$F$5)+(N3739*'Football Field'!$F$6)+(O3739*'Football Field'!$F$7)+(P3739*'Football Field'!$F$8)+(Q3739*'Football Field'!$F$9)+(R3739*'Football Field'!$F$10)+(S3739*'Football Field'!$F$11)</f>
        <v>119759462.44891474</v>
      </c>
    </row>
    <row r="3740" spans="2:20" x14ac:dyDescent="0.3">
      <c r="B3740" s="62">
        <f t="shared" si="522"/>
        <v>3713</v>
      </c>
      <c r="C3740" s="62">
        <v>0.98452252528411044</v>
      </c>
      <c r="D3740" s="62">
        <v>0.42348990801101327</v>
      </c>
      <c r="E3740" s="62">
        <v>0.1826143048703005</v>
      </c>
      <c r="F3740" s="62">
        <v>2.7248693061854956E-2</v>
      </c>
      <c r="G3740" s="62">
        <v>4.9144259185163297E-2</v>
      </c>
      <c r="H3740" s="62">
        <v>0.28675652968601872</v>
      </c>
      <c r="I3740" s="62">
        <v>0.8575221432382294</v>
      </c>
      <c r="J3740" s="62">
        <v>0.686591589868079</v>
      </c>
      <c r="K3740" s="62"/>
      <c r="L3740" s="65">
        <f t="shared" si="523"/>
        <v>0.28146183512208273</v>
      </c>
      <c r="M3740" s="65">
        <f t="shared" si="524"/>
        <v>0.12107010617158254</v>
      </c>
      <c r="N3740" s="65">
        <f t="shared" si="525"/>
        <v>5.2206989731906558E-2</v>
      </c>
      <c r="O3740" s="65">
        <f t="shared" si="526"/>
        <v>7.7900372585734678E-3</v>
      </c>
      <c r="P3740" s="65">
        <f t="shared" si="527"/>
        <v>1.4049687052086157E-2</v>
      </c>
      <c r="Q3740" s="65">
        <f t="shared" si="528"/>
        <v>8.1979860293572751E-2</v>
      </c>
      <c r="R3740" s="65">
        <f t="shared" si="529"/>
        <v>0.24515412283127061</v>
      </c>
      <c r="S3740" s="65">
        <f t="shared" si="530"/>
        <v>0.19628736153892529</v>
      </c>
      <c r="T3740" s="66">
        <f>(L3740*'Football Field'!$F$4)+(M3740*'Football Field'!$F$5)+(N3740*'Football Field'!$F$6)+(O3740*'Football Field'!$F$7)+(P3740*'Football Field'!$F$8)+(Q3740*'Football Field'!$F$9)+(R3740*'Football Field'!$F$10)+(S3740*'Football Field'!$F$11)</f>
        <v>144359293.78785717</v>
      </c>
    </row>
    <row r="3741" spans="2:20" x14ac:dyDescent="0.3">
      <c r="B3741" s="62">
        <f t="shared" si="522"/>
        <v>3714</v>
      </c>
      <c r="C3741" s="62">
        <v>0.95737999916249628</v>
      </c>
      <c r="D3741" s="62">
        <v>0.43505549410296673</v>
      </c>
      <c r="E3741" s="62">
        <v>0.12274489544345402</v>
      </c>
      <c r="F3741" s="62">
        <v>0.99358889859124311</v>
      </c>
      <c r="G3741" s="62">
        <v>0.62270373598644257</v>
      </c>
      <c r="H3741" s="62">
        <v>0.57777741925124637</v>
      </c>
      <c r="I3741" s="62">
        <v>0.38434140972251718</v>
      </c>
      <c r="J3741" s="62">
        <v>0.72079007345842083</v>
      </c>
      <c r="K3741" s="62"/>
      <c r="L3741" s="65">
        <f t="shared" si="523"/>
        <v>0.19885834026754318</v>
      </c>
      <c r="M3741" s="65">
        <f t="shared" si="524"/>
        <v>9.0365804129262761E-2</v>
      </c>
      <c r="N3741" s="65">
        <f t="shared" si="525"/>
        <v>2.5495462831426324E-2</v>
      </c>
      <c r="O3741" s="65">
        <f t="shared" si="526"/>
        <v>0.20637932634372383</v>
      </c>
      <c r="P3741" s="65">
        <f t="shared" si="527"/>
        <v>0.12934240481834497</v>
      </c>
      <c r="Q3741" s="65">
        <f t="shared" si="528"/>
        <v>0.12001071542843669</v>
      </c>
      <c r="R3741" s="65">
        <f t="shared" si="529"/>
        <v>7.9831931835182571E-2</v>
      </c>
      <c r="S3741" s="65">
        <f t="shared" si="530"/>
        <v>0.14971601434607973</v>
      </c>
      <c r="T3741" s="66">
        <f>(L3741*'Football Field'!$F$4)+(M3741*'Football Field'!$F$5)+(N3741*'Football Field'!$F$6)+(O3741*'Football Field'!$F$7)+(P3741*'Football Field'!$F$8)+(Q3741*'Football Field'!$F$9)+(R3741*'Football Field'!$F$10)+(S3741*'Football Field'!$F$11)</f>
        <v>131710931.66978823</v>
      </c>
    </row>
    <row r="3742" spans="2:20" x14ac:dyDescent="0.3">
      <c r="B3742" s="62">
        <f t="shared" ref="B3742:B3805" si="531">B3741+1</f>
        <v>3715</v>
      </c>
      <c r="C3742" s="62">
        <v>0.18080065758990571</v>
      </c>
      <c r="D3742" s="62">
        <v>0.60736631079283143</v>
      </c>
      <c r="E3742" s="62">
        <v>5.2434448146521428E-2</v>
      </c>
      <c r="F3742" s="62">
        <v>0.45657345553795392</v>
      </c>
      <c r="G3742" s="62">
        <v>0.68537984099020277</v>
      </c>
      <c r="H3742" s="62">
        <v>0.12633402820007067</v>
      </c>
      <c r="I3742" s="62">
        <v>0.20670063277701056</v>
      </c>
      <c r="J3742" s="62">
        <v>0.54471500796661187</v>
      </c>
      <c r="K3742" s="62"/>
      <c r="L3742" s="65">
        <f t="shared" si="523"/>
        <v>6.3210285844968392E-2</v>
      </c>
      <c r="M3742" s="65">
        <f t="shared" si="524"/>
        <v>0.21234324382215211</v>
      </c>
      <c r="N3742" s="65">
        <f t="shared" si="525"/>
        <v>1.833177212763544E-2</v>
      </c>
      <c r="O3742" s="65">
        <f t="shared" si="526"/>
        <v>0.15962408001435457</v>
      </c>
      <c r="P3742" s="65">
        <f t="shared" si="527"/>
        <v>0.23961779917656931</v>
      </c>
      <c r="Q3742" s="65">
        <f t="shared" si="528"/>
        <v>4.4168036449213716E-2</v>
      </c>
      <c r="R3742" s="65">
        <f t="shared" si="529"/>
        <v>7.2265257529130503E-2</v>
      </c>
      <c r="S3742" s="65">
        <f t="shared" si="530"/>
        <v>0.190439525035976</v>
      </c>
      <c r="T3742" s="66">
        <f>(L3742*'Football Field'!$F$4)+(M3742*'Football Field'!$F$5)+(N3742*'Football Field'!$F$6)+(O3742*'Football Field'!$F$7)+(P3742*'Football Field'!$F$8)+(Q3742*'Football Field'!$F$9)+(R3742*'Football Field'!$F$10)+(S3742*'Football Field'!$F$11)</f>
        <v>139760825.04324552</v>
      </c>
    </row>
    <row r="3743" spans="2:20" x14ac:dyDescent="0.3">
      <c r="B3743" s="62">
        <f t="shared" si="531"/>
        <v>3716</v>
      </c>
      <c r="C3743" s="62">
        <v>0.73971615015927017</v>
      </c>
      <c r="D3743" s="62">
        <v>0.6522409818167737</v>
      </c>
      <c r="E3743" s="62">
        <v>0.26946105558833566</v>
      </c>
      <c r="F3743" s="62">
        <v>0.26681946307858861</v>
      </c>
      <c r="G3743" s="62">
        <v>0.55597818087829798</v>
      </c>
      <c r="H3743" s="62">
        <v>0.16655935661680632</v>
      </c>
      <c r="I3743" s="62">
        <v>0.37377745110639449</v>
      </c>
      <c r="J3743" s="62">
        <v>0.62185565218090999</v>
      </c>
      <c r="K3743" s="62"/>
      <c r="L3743" s="65">
        <f t="shared" si="523"/>
        <v>0.20286158077764682</v>
      </c>
      <c r="M3743" s="65">
        <f t="shared" si="524"/>
        <v>0.17887217494281574</v>
      </c>
      <c r="N3743" s="65">
        <f t="shared" si="525"/>
        <v>7.3897664236333691E-2</v>
      </c>
      <c r="O3743" s="65">
        <f t="shared" si="526"/>
        <v>7.3173227393657891E-2</v>
      </c>
      <c r="P3743" s="65">
        <f t="shared" si="527"/>
        <v>0.15247282707910004</v>
      </c>
      <c r="Q3743" s="65">
        <f t="shared" si="528"/>
        <v>4.5677648607939755E-2</v>
      </c>
      <c r="R3743" s="65">
        <f t="shared" si="529"/>
        <v>0.10250564973355887</v>
      </c>
      <c r="S3743" s="65">
        <f t="shared" si="530"/>
        <v>0.17053922722894738</v>
      </c>
      <c r="T3743" s="66">
        <f>(L3743*'Football Field'!$F$4)+(M3743*'Football Field'!$F$5)+(N3743*'Football Field'!$F$6)+(O3743*'Football Field'!$F$7)+(P3743*'Football Field'!$F$8)+(Q3743*'Football Field'!$F$9)+(R3743*'Football Field'!$F$10)+(S3743*'Football Field'!$F$11)</f>
        <v>136934695.98371059</v>
      </c>
    </row>
    <row r="3744" spans="2:20" x14ac:dyDescent="0.3">
      <c r="B3744" s="62">
        <f t="shared" si="531"/>
        <v>3717</v>
      </c>
      <c r="C3744" s="62">
        <v>0.579463251949486</v>
      </c>
      <c r="D3744" s="62">
        <v>7.8741578542597224E-2</v>
      </c>
      <c r="E3744" s="62">
        <v>0.32292565479632496</v>
      </c>
      <c r="F3744" s="62">
        <v>0.49880233418622888</v>
      </c>
      <c r="G3744" s="62">
        <v>0.22966279724650296</v>
      </c>
      <c r="H3744" s="62">
        <v>0.83847345667560036</v>
      </c>
      <c r="I3744" s="62">
        <v>0.50684456418982227</v>
      </c>
      <c r="J3744" s="62">
        <v>0.29439308519906748</v>
      </c>
      <c r="K3744" s="62"/>
      <c r="L3744" s="65">
        <f t="shared" si="523"/>
        <v>0.17300990918727929</v>
      </c>
      <c r="M3744" s="65">
        <f t="shared" si="524"/>
        <v>2.3509814137627729E-2</v>
      </c>
      <c r="N3744" s="65">
        <f t="shared" si="525"/>
        <v>9.6415670920621602E-2</v>
      </c>
      <c r="O3744" s="65">
        <f t="shared" si="526"/>
        <v>0.14892703937589005</v>
      </c>
      <c r="P3744" s="65">
        <f t="shared" si="527"/>
        <v>6.8570249384473078E-2</v>
      </c>
      <c r="Q3744" s="65">
        <f t="shared" si="528"/>
        <v>0.25034239204531228</v>
      </c>
      <c r="R3744" s="65">
        <f t="shared" si="529"/>
        <v>0.15132820196541383</v>
      </c>
      <c r="S3744" s="65">
        <f t="shared" si="530"/>
        <v>8.789672298338197E-2</v>
      </c>
      <c r="T3744" s="66">
        <f>(L3744*'Football Field'!$F$4)+(M3744*'Football Field'!$F$5)+(N3744*'Football Field'!$F$6)+(O3744*'Football Field'!$F$7)+(P3744*'Football Field'!$F$8)+(Q3744*'Football Field'!$F$9)+(R3744*'Football Field'!$F$10)+(S3744*'Football Field'!$F$11)</f>
        <v>137957528.40827149</v>
      </c>
    </row>
    <row r="3745" spans="2:20" x14ac:dyDescent="0.3">
      <c r="B3745" s="62">
        <f t="shared" si="531"/>
        <v>3718</v>
      </c>
      <c r="C3745" s="62">
        <v>0.86075691397702825</v>
      </c>
      <c r="D3745" s="62">
        <v>0.70784143483071904</v>
      </c>
      <c r="E3745" s="62">
        <v>0.63162671480970489</v>
      </c>
      <c r="F3745" s="62">
        <v>0.99365761416013432</v>
      </c>
      <c r="G3745" s="62">
        <v>0.45254949626952046</v>
      </c>
      <c r="H3745" s="62">
        <v>0.18578928110456505</v>
      </c>
      <c r="I3745" s="62">
        <v>0.36862518752654783</v>
      </c>
      <c r="J3745" s="62">
        <v>0.37397420058763875</v>
      </c>
      <c r="K3745" s="62"/>
      <c r="L3745" s="65">
        <f t="shared" si="523"/>
        <v>0.1881509557350346</v>
      </c>
      <c r="M3745" s="65">
        <f t="shared" si="524"/>
        <v>0.15472549834878505</v>
      </c>
      <c r="N3745" s="65">
        <f t="shared" si="525"/>
        <v>0.13806589076367004</v>
      </c>
      <c r="O3745" s="65">
        <f t="shared" si="526"/>
        <v>0.21720142672314685</v>
      </c>
      <c r="P3745" s="65">
        <f t="shared" si="527"/>
        <v>9.8921796453663058E-2</v>
      </c>
      <c r="Q3745" s="65">
        <f t="shared" si="528"/>
        <v>4.0611269264904021E-2</v>
      </c>
      <c r="R3745" s="65">
        <f t="shared" si="529"/>
        <v>8.0576966870552866E-2</v>
      </c>
      <c r="S3745" s="65">
        <f t="shared" si="530"/>
        <v>8.1746195840243494E-2</v>
      </c>
      <c r="T3745" s="66">
        <f>(L3745*'Football Field'!$F$4)+(M3745*'Football Field'!$F$5)+(N3745*'Football Field'!$F$6)+(O3745*'Football Field'!$F$7)+(P3745*'Football Field'!$F$8)+(Q3745*'Football Field'!$F$9)+(R3745*'Football Field'!$F$10)+(S3745*'Football Field'!$F$11)</f>
        <v>131663403.06014159</v>
      </c>
    </row>
    <row r="3746" spans="2:20" x14ac:dyDescent="0.3">
      <c r="B3746" s="62">
        <f t="shared" si="531"/>
        <v>3719</v>
      </c>
      <c r="C3746" s="62">
        <v>0.91234885969869883</v>
      </c>
      <c r="D3746" s="62">
        <v>0.69854295459213933</v>
      </c>
      <c r="E3746" s="62">
        <v>0.51032958793777738</v>
      </c>
      <c r="F3746" s="62">
        <v>0.44941154316196075</v>
      </c>
      <c r="G3746" s="62">
        <v>0.1905994052104546</v>
      </c>
      <c r="H3746" s="62">
        <v>0.3608051897340776</v>
      </c>
      <c r="I3746" s="62">
        <v>0.1729097095711366</v>
      </c>
      <c r="J3746" s="62">
        <v>0.57048365545683033</v>
      </c>
      <c r="K3746" s="62"/>
      <c r="L3746" s="65">
        <f t="shared" si="523"/>
        <v>0.2360277242138423</v>
      </c>
      <c r="M3746" s="65">
        <f t="shared" si="524"/>
        <v>0.18071541613198902</v>
      </c>
      <c r="N3746" s="65">
        <f t="shared" si="525"/>
        <v>0.13202398398318871</v>
      </c>
      <c r="O3746" s="65">
        <f t="shared" si="526"/>
        <v>0.11626428053297411</v>
      </c>
      <c r="P3746" s="65">
        <f t="shared" si="527"/>
        <v>4.9308708363149954E-2</v>
      </c>
      <c r="Q3746" s="65">
        <f t="shared" si="528"/>
        <v>9.3341518337187179E-2</v>
      </c>
      <c r="R3746" s="65">
        <f t="shared" si="529"/>
        <v>4.4732324494853537E-2</v>
      </c>
      <c r="S3746" s="65">
        <f t="shared" si="530"/>
        <v>0.14758604394281505</v>
      </c>
      <c r="T3746" s="66">
        <f>(L3746*'Football Field'!$F$4)+(M3746*'Football Field'!$F$5)+(N3746*'Football Field'!$F$6)+(O3746*'Football Field'!$F$7)+(P3746*'Football Field'!$F$8)+(Q3746*'Football Field'!$F$9)+(R3746*'Football Field'!$F$10)+(S3746*'Football Field'!$F$11)</f>
        <v>121941184.66431259</v>
      </c>
    </row>
    <row r="3747" spans="2:20" x14ac:dyDescent="0.3">
      <c r="B3747" s="62">
        <f t="shared" si="531"/>
        <v>3720</v>
      </c>
      <c r="C3747" s="62">
        <v>9.5882058984179452E-2</v>
      </c>
      <c r="D3747" s="62">
        <v>0.29825713874167659</v>
      </c>
      <c r="E3747" s="62">
        <v>0.51731558057007931</v>
      </c>
      <c r="F3747" s="62">
        <v>0.61620723716653125</v>
      </c>
      <c r="G3747" s="62">
        <v>0.75307138405856655</v>
      </c>
      <c r="H3747" s="62">
        <v>3.6648176406117616E-2</v>
      </c>
      <c r="I3747" s="62">
        <v>0.3198197864107728</v>
      </c>
      <c r="J3747" s="62">
        <v>0.99760995656775064</v>
      </c>
      <c r="K3747" s="62"/>
      <c r="L3747" s="65">
        <f t="shared" si="523"/>
        <v>2.637882700691228E-2</v>
      </c>
      <c r="M3747" s="65">
        <f t="shared" si="524"/>
        <v>8.2055741708065413E-2</v>
      </c>
      <c r="N3747" s="65">
        <f t="shared" si="525"/>
        <v>0.14232254034188122</v>
      </c>
      <c r="O3747" s="65">
        <f t="shared" si="526"/>
        <v>0.1695293601517813</v>
      </c>
      <c r="P3747" s="65">
        <f t="shared" si="527"/>
        <v>0.20718307443955367</v>
      </c>
      <c r="Q3747" s="65">
        <f t="shared" si="528"/>
        <v>1.0082552625359165E-2</v>
      </c>
      <c r="R3747" s="65">
        <f t="shared" si="529"/>
        <v>8.7988002223746878E-2</v>
      </c>
      <c r="S3747" s="65">
        <f t="shared" si="530"/>
        <v>0.27445990150270005</v>
      </c>
      <c r="T3747" s="66">
        <f>(L3747*'Football Field'!$F$4)+(M3747*'Football Field'!$F$5)+(N3747*'Football Field'!$F$6)+(O3747*'Football Field'!$F$7)+(P3747*'Football Field'!$F$8)+(Q3747*'Football Field'!$F$9)+(R3747*'Football Field'!$F$10)+(S3747*'Football Field'!$F$11)</f>
        <v>143843939.50579134</v>
      </c>
    </row>
    <row r="3748" spans="2:20" x14ac:dyDescent="0.3">
      <c r="B3748" s="62">
        <f t="shared" si="531"/>
        <v>3721</v>
      </c>
      <c r="C3748" s="62">
        <v>0.30418952283126399</v>
      </c>
      <c r="D3748" s="62">
        <v>0.44143363732404373</v>
      </c>
      <c r="E3748" s="62">
        <v>0.48060592967657756</v>
      </c>
      <c r="F3748" s="62">
        <v>0.74626369081665733</v>
      </c>
      <c r="G3748" s="62">
        <v>0.40282261734383129</v>
      </c>
      <c r="H3748" s="62">
        <v>0.99851266147116147</v>
      </c>
      <c r="I3748" s="62">
        <v>0.98251721409633719</v>
      </c>
      <c r="J3748" s="62">
        <v>0.10223923355440279</v>
      </c>
      <c r="K3748" s="62"/>
      <c r="L3748" s="65">
        <f t="shared" si="523"/>
        <v>6.8225581985916925E-2</v>
      </c>
      <c r="M3748" s="65">
        <f t="shared" si="524"/>
        <v>9.9007574403866649E-2</v>
      </c>
      <c r="N3748" s="65">
        <f t="shared" si="525"/>
        <v>0.10779338799336555</v>
      </c>
      <c r="O3748" s="65">
        <f t="shared" si="526"/>
        <v>0.1673768187248425</v>
      </c>
      <c r="P3748" s="65">
        <f t="shared" si="527"/>
        <v>9.0347646590767383E-2</v>
      </c>
      <c r="Q3748" s="65">
        <f t="shared" si="528"/>
        <v>0.22395283971356814</v>
      </c>
      <c r="R3748" s="65">
        <f t="shared" si="529"/>
        <v>0.22036527793262592</v>
      </c>
      <c r="S3748" s="65">
        <f t="shared" si="530"/>
        <v>2.2930872655046966E-2</v>
      </c>
      <c r="T3748" s="66">
        <f>(L3748*'Football Field'!$F$4)+(M3748*'Football Field'!$F$5)+(N3748*'Football Field'!$F$6)+(O3748*'Football Field'!$F$7)+(P3748*'Football Field'!$F$8)+(Q3748*'Football Field'!$F$9)+(R3748*'Football Field'!$F$10)+(S3748*'Football Field'!$F$11)</f>
        <v>149513979.51986989</v>
      </c>
    </row>
    <row r="3749" spans="2:20" x14ac:dyDescent="0.3">
      <c r="B3749" s="62">
        <f t="shared" si="531"/>
        <v>3722</v>
      </c>
      <c r="C3749" s="62">
        <v>5.0115790512967884E-2</v>
      </c>
      <c r="D3749" s="62">
        <v>0.36481768896312472</v>
      </c>
      <c r="E3749" s="62">
        <v>0.89789369311559053</v>
      </c>
      <c r="F3749" s="62">
        <v>0.56274655533165296</v>
      </c>
      <c r="G3749" s="62">
        <v>0.1372530810060939</v>
      </c>
      <c r="H3749" s="62">
        <v>4.6652944939040819E-2</v>
      </c>
      <c r="I3749" s="62">
        <v>0.80397353951492612</v>
      </c>
      <c r="J3749" s="62">
        <v>0.58771793919922855</v>
      </c>
      <c r="K3749" s="62"/>
      <c r="L3749" s="65">
        <f t="shared" si="523"/>
        <v>1.4521386258619392E-2</v>
      </c>
      <c r="M3749" s="65">
        <f t="shared" si="524"/>
        <v>0.10570837097819676</v>
      </c>
      <c r="N3749" s="65">
        <f t="shared" si="525"/>
        <v>0.26017071672322301</v>
      </c>
      <c r="O3749" s="65">
        <f t="shared" si="526"/>
        <v>0.16305958684945665</v>
      </c>
      <c r="P3749" s="65">
        <f t="shared" si="527"/>
        <v>3.9770000314757754E-2</v>
      </c>
      <c r="Q3749" s="65">
        <f t="shared" si="528"/>
        <v>1.3518003539954429E-2</v>
      </c>
      <c r="R3749" s="65">
        <f t="shared" si="529"/>
        <v>0.23295672261190187</v>
      </c>
      <c r="S3749" s="65">
        <f t="shared" si="530"/>
        <v>0.17029521272389023</v>
      </c>
      <c r="T3749" s="66">
        <f>(L3749*'Football Field'!$F$4)+(M3749*'Football Field'!$F$5)+(N3749*'Football Field'!$F$6)+(O3749*'Football Field'!$F$7)+(P3749*'Football Field'!$F$8)+(Q3749*'Football Field'!$F$9)+(R3749*'Football Field'!$F$10)+(S3749*'Football Field'!$F$11)</f>
        <v>152452906.95049605</v>
      </c>
    </row>
    <row r="3750" spans="2:20" x14ac:dyDescent="0.3">
      <c r="B3750" s="62">
        <f t="shared" si="531"/>
        <v>3723</v>
      </c>
      <c r="C3750" s="62">
        <v>0.3998408581316808</v>
      </c>
      <c r="D3750" s="62">
        <v>2.5604110595597973E-2</v>
      </c>
      <c r="E3750" s="62">
        <v>0.7839718841701242</v>
      </c>
      <c r="F3750" s="62">
        <v>0.54604456586776551</v>
      </c>
      <c r="G3750" s="62">
        <v>0.93708921940454126</v>
      </c>
      <c r="H3750" s="62">
        <v>0.12025613434039728</v>
      </c>
      <c r="I3750" s="62">
        <v>0.89931646691292155</v>
      </c>
      <c r="J3750" s="62">
        <v>0.92476910279847535</v>
      </c>
      <c r="K3750" s="62"/>
      <c r="L3750" s="65">
        <f t="shared" si="523"/>
        <v>8.6230351843821273E-2</v>
      </c>
      <c r="M3750" s="65">
        <f t="shared" si="524"/>
        <v>5.521825547351659E-3</v>
      </c>
      <c r="N3750" s="65">
        <f t="shared" si="525"/>
        <v>0.16907269488049587</v>
      </c>
      <c r="O3750" s="65">
        <f t="shared" si="526"/>
        <v>0.11776088931281058</v>
      </c>
      <c r="P3750" s="65">
        <f t="shared" si="527"/>
        <v>0.20209423688184835</v>
      </c>
      <c r="Q3750" s="65">
        <f t="shared" si="528"/>
        <v>2.5934640156597504E-2</v>
      </c>
      <c r="R3750" s="65">
        <f t="shared" si="529"/>
        <v>0.19394810156020681</v>
      </c>
      <c r="S3750" s="65">
        <f t="shared" si="530"/>
        <v>0.19943725981686791</v>
      </c>
      <c r="T3750" s="66">
        <f>(L3750*'Football Field'!$F$4)+(M3750*'Football Field'!$F$5)+(N3750*'Football Field'!$F$6)+(O3750*'Football Field'!$F$7)+(P3750*'Football Field'!$F$8)+(Q3750*'Football Field'!$F$9)+(R3750*'Football Field'!$F$10)+(S3750*'Football Field'!$F$11)</f>
        <v>157841906.81968132</v>
      </c>
    </row>
    <row r="3751" spans="2:20" x14ac:dyDescent="0.3">
      <c r="B3751" s="62">
        <f t="shared" si="531"/>
        <v>3724</v>
      </c>
      <c r="C3751" s="62">
        <v>0.67614563323528265</v>
      </c>
      <c r="D3751" s="62">
        <v>0.44211923901105665</v>
      </c>
      <c r="E3751" s="62">
        <v>9.5965529407786465E-2</v>
      </c>
      <c r="F3751" s="62">
        <v>0.7996297686946251</v>
      </c>
      <c r="G3751" s="62">
        <v>0.53803921586671066</v>
      </c>
      <c r="H3751" s="62">
        <v>0.8506643436541127</v>
      </c>
      <c r="I3751" s="62">
        <v>0.8417758903000242</v>
      </c>
      <c r="J3751" s="62">
        <v>0.31563520547903889</v>
      </c>
      <c r="K3751" s="62"/>
      <c r="L3751" s="65">
        <f t="shared" ref="L3751:L3814" si="532">C3751/SUM($C3751:$J3751)</f>
        <v>0.14827836974716277</v>
      </c>
      <c r="M3751" s="65">
        <f t="shared" ref="M3751:M3814" si="533">D3751/SUM($C3751:$J3751)</f>
        <v>9.695650873427071E-2</v>
      </c>
      <c r="N3751" s="65">
        <f t="shared" ref="N3751:N3814" si="534">E3751/SUM($C3751:$J3751)</f>
        <v>2.1045188422533841E-2</v>
      </c>
      <c r="O3751" s="65">
        <f t="shared" ref="O3751:O3814" si="535">F3751/SUM($C3751:$J3751)</f>
        <v>0.17535837351489789</v>
      </c>
      <c r="P3751" s="65">
        <f t="shared" ref="P3751:P3814" si="536">G3751/SUM($C3751:$J3751)</f>
        <v>0.11799170750688889</v>
      </c>
      <c r="Q3751" s="65">
        <f t="shared" ref="Q3751:Q3814" si="537">H3751/SUM($C3751:$J3751)</f>
        <v>0.18655022805594312</v>
      </c>
      <c r="R3751" s="65">
        <f t="shared" ref="R3751:R3814" si="538">I3751/SUM($C3751:$J3751)</f>
        <v>0.18460099506805613</v>
      </c>
      <c r="S3751" s="65">
        <f t="shared" ref="S3751:S3814" si="539">J3751/SUM($C3751:$J3751)</f>
        <v>6.9218628950246705E-2</v>
      </c>
      <c r="T3751" s="66">
        <f>(L3751*'Football Field'!$F$4)+(M3751*'Football Field'!$F$5)+(N3751*'Football Field'!$F$6)+(O3751*'Football Field'!$F$7)+(P3751*'Football Field'!$F$8)+(Q3751*'Football Field'!$F$9)+(R3751*'Football Field'!$F$10)+(S3751*'Football Field'!$F$11)</f>
        <v>144583401.00635374</v>
      </c>
    </row>
    <row r="3752" spans="2:20" x14ac:dyDescent="0.3">
      <c r="B3752" s="62">
        <f t="shared" si="531"/>
        <v>3725</v>
      </c>
      <c r="C3752" s="62">
        <v>0.34106900444251387</v>
      </c>
      <c r="D3752" s="62">
        <v>0.71362977809134231</v>
      </c>
      <c r="E3752" s="62">
        <v>0.35588747488514116</v>
      </c>
      <c r="F3752" s="62">
        <v>0.38547584956491254</v>
      </c>
      <c r="G3752" s="62">
        <v>0.31510519086096633</v>
      </c>
      <c r="H3752" s="62">
        <v>0.89505645568064696</v>
      </c>
      <c r="I3752" s="62">
        <v>0.95670356588811378</v>
      </c>
      <c r="J3752" s="62">
        <v>0.47344327079495907</v>
      </c>
      <c r="K3752" s="62"/>
      <c r="L3752" s="65">
        <f t="shared" si="532"/>
        <v>7.6880187871427794E-2</v>
      </c>
      <c r="M3752" s="65">
        <f t="shared" si="533"/>
        <v>0.16085891915034714</v>
      </c>
      <c r="N3752" s="65">
        <f t="shared" si="534"/>
        <v>8.022041162895896E-2</v>
      </c>
      <c r="O3752" s="65">
        <f t="shared" si="535"/>
        <v>8.6889911860764474E-2</v>
      </c>
      <c r="P3752" s="65">
        <f t="shared" si="536"/>
        <v>7.1027698081947269E-2</v>
      </c>
      <c r="Q3752" s="65">
        <f t="shared" si="537"/>
        <v>0.20175421270173055</v>
      </c>
      <c r="R3752" s="65">
        <f t="shared" si="538"/>
        <v>0.21565005592626338</v>
      </c>
      <c r="S3752" s="65">
        <f t="shared" si="539"/>
        <v>0.10671860277856048</v>
      </c>
      <c r="T3752" s="66">
        <f>(L3752*'Football Field'!$F$4)+(M3752*'Football Field'!$F$5)+(N3752*'Football Field'!$F$6)+(O3752*'Football Field'!$F$7)+(P3752*'Football Field'!$F$8)+(Q3752*'Football Field'!$F$9)+(R3752*'Football Field'!$F$10)+(S3752*'Football Field'!$F$11)</f>
        <v>146391984.39378315</v>
      </c>
    </row>
    <row r="3753" spans="2:20" x14ac:dyDescent="0.3">
      <c r="B3753" s="62">
        <f t="shared" si="531"/>
        <v>3726</v>
      </c>
      <c r="C3753" s="62">
        <v>0.18667457583826674</v>
      </c>
      <c r="D3753" s="62">
        <v>0.3965700989993366</v>
      </c>
      <c r="E3753" s="62">
        <v>0.60691498606536021</v>
      </c>
      <c r="F3753" s="62">
        <v>0.12918676625638437</v>
      </c>
      <c r="G3753" s="62">
        <v>0.78992609408659331</v>
      </c>
      <c r="H3753" s="62">
        <v>0.23126098082528812</v>
      </c>
      <c r="I3753" s="62">
        <v>0.87700986213103216</v>
      </c>
      <c r="J3753" s="62">
        <v>0.67802507085689012</v>
      </c>
      <c r="K3753" s="62"/>
      <c r="L3753" s="65">
        <f t="shared" si="532"/>
        <v>4.7919726979570365E-2</v>
      </c>
      <c r="M3753" s="65">
        <f t="shared" si="533"/>
        <v>0.10180031633645654</v>
      </c>
      <c r="N3753" s="65">
        <f t="shared" si="534"/>
        <v>0.15579625828243077</v>
      </c>
      <c r="O3753" s="65">
        <f t="shared" si="535"/>
        <v>3.316249435993357E-2</v>
      </c>
      <c r="P3753" s="65">
        <f t="shared" si="536"/>
        <v>0.2027755659424319</v>
      </c>
      <c r="Q3753" s="65">
        <f t="shared" si="537"/>
        <v>5.9365143927134364E-2</v>
      </c>
      <c r="R3753" s="65">
        <f t="shared" si="538"/>
        <v>0.22513013870791243</v>
      </c>
      <c r="S3753" s="65">
        <f t="shared" si="539"/>
        <v>0.17405035546413003</v>
      </c>
      <c r="T3753" s="66">
        <f>(L3753*'Football Field'!$F$4)+(M3753*'Football Field'!$F$5)+(N3753*'Football Field'!$F$6)+(O3753*'Football Field'!$F$7)+(P3753*'Football Field'!$F$8)+(Q3753*'Football Field'!$F$9)+(R3753*'Football Field'!$F$10)+(S3753*'Football Field'!$F$11)</f>
        <v>160956749.87636295</v>
      </c>
    </row>
    <row r="3754" spans="2:20" x14ac:dyDescent="0.3">
      <c r="B3754" s="62">
        <f t="shared" si="531"/>
        <v>3727</v>
      </c>
      <c r="C3754" s="62">
        <v>2.4298870581139775E-2</v>
      </c>
      <c r="D3754" s="62">
        <v>0.54147986289280237</v>
      </c>
      <c r="E3754" s="62">
        <v>0.9782409205811482</v>
      </c>
      <c r="F3754" s="62">
        <v>0.54881467911589354</v>
      </c>
      <c r="G3754" s="62">
        <v>0.5181402166310437</v>
      </c>
      <c r="H3754" s="62">
        <v>0.3980394719726893</v>
      </c>
      <c r="I3754" s="62">
        <v>0.71583433875087965</v>
      </c>
      <c r="J3754" s="62">
        <v>0.51228344549703597</v>
      </c>
      <c r="K3754" s="62"/>
      <c r="L3754" s="65">
        <f t="shared" si="532"/>
        <v>5.7347450335629192E-3</v>
      </c>
      <c r="M3754" s="65">
        <f t="shared" si="533"/>
        <v>0.12779396244486571</v>
      </c>
      <c r="N3754" s="65">
        <f t="shared" si="534"/>
        <v>0.23087337504834821</v>
      </c>
      <c r="O3754" s="65">
        <f t="shared" si="535"/>
        <v>0.12952504293961586</v>
      </c>
      <c r="P3754" s="65">
        <f t="shared" si="536"/>
        <v>0.12228560270288559</v>
      </c>
      <c r="Q3754" s="65">
        <f t="shared" si="537"/>
        <v>9.3940781215943889E-2</v>
      </c>
      <c r="R3754" s="65">
        <f t="shared" si="538"/>
        <v>0.16894313689590615</v>
      </c>
      <c r="S3754" s="65">
        <f t="shared" si="539"/>
        <v>0.12090335371887169</v>
      </c>
      <c r="T3754" s="66">
        <f>(L3754*'Football Field'!$F$4)+(M3754*'Football Field'!$F$5)+(N3754*'Football Field'!$F$6)+(O3754*'Football Field'!$F$7)+(P3754*'Football Field'!$F$8)+(Q3754*'Football Field'!$F$9)+(R3754*'Football Field'!$F$10)+(S3754*'Football Field'!$F$11)</f>
        <v>148915959.13157597</v>
      </c>
    </row>
    <row r="3755" spans="2:20" x14ac:dyDescent="0.3">
      <c r="B3755" s="62">
        <f t="shared" si="531"/>
        <v>3728</v>
      </c>
      <c r="C3755" s="62">
        <v>0.2748591753817301</v>
      </c>
      <c r="D3755" s="62">
        <v>0.95261394253857379</v>
      </c>
      <c r="E3755" s="62">
        <v>0.24661970993044202</v>
      </c>
      <c r="F3755" s="62">
        <v>0.53643966311727298</v>
      </c>
      <c r="G3755" s="62">
        <v>0.81798419598955452</v>
      </c>
      <c r="H3755" s="62">
        <v>0.11987998018648616</v>
      </c>
      <c r="I3755" s="62">
        <v>0.39693270637840627</v>
      </c>
      <c r="J3755" s="62">
        <v>0.16931221593622447</v>
      </c>
      <c r="K3755" s="62"/>
      <c r="L3755" s="65">
        <f t="shared" si="532"/>
        <v>7.8204041119328674E-2</v>
      </c>
      <c r="M3755" s="65">
        <f t="shared" si="533"/>
        <v>0.27104156093631476</v>
      </c>
      <c r="N3755" s="65">
        <f t="shared" si="534"/>
        <v>7.0169234516008011E-2</v>
      </c>
      <c r="O3755" s="65">
        <f t="shared" si="535"/>
        <v>0.15262997647503881</v>
      </c>
      <c r="P3755" s="65">
        <f t="shared" si="536"/>
        <v>0.23273616247042045</v>
      </c>
      <c r="Q3755" s="65">
        <f t="shared" si="537"/>
        <v>3.4108735452865774E-2</v>
      </c>
      <c r="R3755" s="65">
        <f t="shared" si="538"/>
        <v>0.11293689449556081</v>
      </c>
      <c r="S3755" s="65">
        <f t="shared" si="539"/>
        <v>4.817339453446267E-2</v>
      </c>
      <c r="T3755" s="66">
        <f>(L3755*'Football Field'!$F$4)+(M3755*'Football Field'!$F$5)+(N3755*'Football Field'!$F$6)+(O3755*'Football Field'!$F$7)+(P3755*'Football Field'!$F$8)+(Q3755*'Football Field'!$F$9)+(R3755*'Football Field'!$F$10)+(S3755*'Football Field'!$F$11)</f>
        <v>144787261.61149135</v>
      </c>
    </row>
    <row r="3756" spans="2:20" x14ac:dyDescent="0.3">
      <c r="B3756" s="62">
        <f t="shared" si="531"/>
        <v>3729</v>
      </c>
      <c r="C3756" s="62">
        <v>2.6015196731341117E-2</v>
      </c>
      <c r="D3756" s="62">
        <v>0.65152089726471507</v>
      </c>
      <c r="E3756" s="62">
        <v>0.55087639698032509</v>
      </c>
      <c r="F3756" s="62">
        <v>0.46515602539597878</v>
      </c>
      <c r="G3756" s="62">
        <v>3.6484818104911776E-2</v>
      </c>
      <c r="H3756" s="62">
        <v>0.4450406642401854</v>
      </c>
      <c r="I3756" s="62">
        <v>0.22896773944296167</v>
      </c>
      <c r="J3756" s="62">
        <v>0.18037595789065386</v>
      </c>
      <c r="K3756" s="62"/>
      <c r="L3756" s="65">
        <f t="shared" si="532"/>
        <v>1.0066095526733491E-2</v>
      </c>
      <c r="M3756" s="65">
        <f t="shared" si="533"/>
        <v>0.2520938687205404</v>
      </c>
      <c r="N3756" s="65">
        <f t="shared" si="534"/>
        <v>0.21315135505957222</v>
      </c>
      <c r="O3756" s="65">
        <f t="shared" si="535"/>
        <v>0.17998345485624215</v>
      </c>
      <c r="P3756" s="65">
        <f t="shared" si="536"/>
        <v>1.4117120393600222E-2</v>
      </c>
      <c r="Q3756" s="65">
        <f t="shared" si="537"/>
        <v>0.17220019074949702</v>
      </c>
      <c r="R3756" s="65">
        <f t="shared" si="538"/>
        <v>8.8594799477200031E-2</v>
      </c>
      <c r="S3756" s="65">
        <f t="shared" si="539"/>
        <v>6.979311521661434E-2</v>
      </c>
      <c r="T3756" s="66">
        <f>(L3756*'Football Field'!$F$4)+(M3756*'Football Field'!$F$5)+(N3756*'Football Field'!$F$6)+(O3756*'Football Field'!$F$7)+(P3756*'Football Field'!$F$8)+(Q3756*'Football Field'!$F$9)+(R3756*'Football Field'!$F$10)+(S3756*'Football Field'!$F$11)</f>
        <v>127974879.8401268</v>
      </c>
    </row>
    <row r="3757" spans="2:20" x14ac:dyDescent="0.3">
      <c r="B3757" s="62">
        <f t="shared" si="531"/>
        <v>3730</v>
      </c>
      <c r="C3757" s="62">
        <v>0.41872226529592493</v>
      </c>
      <c r="D3757" s="62">
        <v>0.98113448883131782</v>
      </c>
      <c r="E3757" s="62">
        <v>0.94026471244673515</v>
      </c>
      <c r="F3757" s="62">
        <v>0.11585822828694092</v>
      </c>
      <c r="G3757" s="62">
        <v>0.78000820226023526</v>
      </c>
      <c r="H3757" s="62">
        <v>0.85069186728302182</v>
      </c>
      <c r="I3757" s="62">
        <v>0.26344598327804847</v>
      </c>
      <c r="J3757" s="62">
        <v>0.91048939402036699</v>
      </c>
      <c r="K3757" s="62"/>
      <c r="L3757" s="65">
        <f t="shared" si="532"/>
        <v>7.9595684918400259E-2</v>
      </c>
      <c r="M3757" s="65">
        <f t="shared" si="533"/>
        <v>0.18650565806526098</v>
      </c>
      <c r="N3757" s="65">
        <f t="shared" si="534"/>
        <v>0.1787366471637421</v>
      </c>
      <c r="O3757" s="65">
        <f t="shared" si="535"/>
        <v>2.202370353392618E-2</v>
      </c>
      <c r="P3757" s="65">
        <f t="shared" si="536"/>
        <v>0.14827319263043195</v>
      </c>
      <c r="Q3757" s="65">
        <f t="shared" si="537"/>
        <v>0.16170958041376443</v>
      </c>
      <c r="R3757" s="65">
        <f t="shared" si="538"/>
        <v>5.0078931110095343E-2</v>
      </c>
      <c r="S3757" s="65">
        <f t="shared" si="539"/>
        <v>0.1730766021643789</v>
      </c>
      <c r="T3757" s="66">
        <f>(L3757*'Football Field'!$F$4)+(M3757*'Football Field'!$F$5)+(N3757*'Football Field'!$F$6)+(O3757*'Football Field'!$F$7)+(P3757*'Football Field'!$F$8)+(Q3757*'Football Field'!$F$9)+(R3757*'Football Field'!$F$10)+(S3757*'Football Field'!$F$11)</f>
        <v>132280183.49249105</v>
      </c>
    </row>
    <row r="3758" spans="2:20" x14ac:dyDescent="0.3">
      <c r="B3758" s="62">
        <f t="shared" si="531"/>
        <v>3731</v>
      </c>
      <c r="C3758" s="62">
        <v>0.93844615751947746</v>
      </c>
      <c r="D3758" s="62">
        <v>0.54508561284498214</v>
      </c>
      <c r="E3758" s="62">
        <v>0.91094253048516916</v>
      </c>
      <c r="F3758" s="62">
        <v>0.16238259639179031</v>
      </c>
      <c r="G3758" s="62">
        <v>0.76162346052759167</v>
      </c>
      <c r="H3758" s="62">
        <v>0.4145055282776835</v>
      </c>
      <c r="I3758" s="62">
        <v>0.96501806852180561</v>
      </c>
      <c r="J3758" s="62">
        <v>0.19628006257783237</v>
      </c>
      <c r="K3758" s="62"/>
      <c r="L3758" s="65">
        <f t="shared" si="532"/>
        <v>0.19174329773911428</v>
      </c>
      <c r="M3758" s="65">
        <f t="shared" si="533"/>
        <v>0.11137188012288679</v>
      </c>
      <c r="N3758" s="65">
        <f t="shared" si="534"/>
        <v>0.18612375728376804</v>
      </c>
      <c r="O3758" s="65">
        <f t="shared" si="535"/>
        <v>3.3178008432471255E-2</v>
      </c>
      <c r="P3758" s="65">
        <f t="shared" si="536"/>
        <v>0.15561488827770661</v>
      </c>
      <c r="Q3758" s="65">
        <f t="shared" si="537"/>
        <v>8.4691760189137058E-2</v>
      </c>
      <c r="R3758" s="65">
        <f t="shared" si="538"/>
        <v>0.1971724699958198</v>
      </c>
      <c r="S3758" s="65">
        <f t="shared" si="539"/>
        <v>4.0103937959096149E-2</v>
      </c>
      <c r="T3758" s="66">
        <f>(L3758*'Football Field'!$F$4)+(M3758*'Football Field'!$F$5)+(N3758*'Football Field'!$F$6)+(O3758*'Football Field'!$F$7)+(P3758*'Football Field'!$F$8)+(Q3758*'Football Field'!$F$9)+(R3758*'Football Field'!$F$10)+(S3758*'Football Field'!$F$11)</f>
        <v>152243405.1606814</v>
      </c>
    </row>
    <row r="3759" spans="2:20" x14ac:dyDescent="0.3">
      <c r="B3759" s="62">
        <f t="shared" si="531"/>
        <v>3732</v>
      </c>
      <c r="C3759" s="62">
        <v>0.6728857505806769</v>
      </c>
      <c r="D3759" s="62">
        <v>0.4604273089983959</v>
      </c>
      <c r="E3759" s="62">
        <v>0.67275548940226648</v>
      </c>
      <c r="F3759" s="62">
        <v>0.48100700498285176</v>
      </c>
      <c r="G3759" s="62">
        <v>0.97459925833091965</v>
      </c>
      <c r="H3759" s="62">
        <v>0.34332193793077748</v>
      </c>
      <c r="I3759" s="62">
        <v>0.6834722471731719</v>
      </c>
      <c r="J3759" s="62">
        <v>0.82877038953319038</v>
      </c>
      <c r="K3759" s="62"/>
      <c r="L3759" s="65">
        <f t="shared" si="532"/>
        <v>0.13149389733437256</v>
      </c>
      <c r="M3759" s="65">
        <f t="shared" si="533"/>
        <v>8.9975722100118297E-2</v>
      </c>
      <c r="N3759" s="65">
        <f t="shared" si="534"/>
        <v>0.13146844197288546</v>
      </c>
      <c r="O3759" s="65">
        <f t="shared" si="535"/>
        <v>9.3997362369090204E-2</v>
      </c>
      <c r="P3759" s="65">
        <f t="shared" si="536"/>
        <v>0.19045410711481003</v>
      </c>
      <c r="Q3759" s="65">
        <f t="shared" si="537"/>
        <v>6.7091240407378447E-2</v>
      </c>
      <c r="R3759" s="65">
        <f t="shared" si="538"/>
        <v>0.13356268790522791</v>
      </c>
      <c r="S3759" s="65">
        <f t="shared" si="539"/>
        <v>0.16195654079611713</v>
      </c>
      <c r="T3759" s="66">
        <f>(L3759*'Football Field'!$F$4)+(M3759*'Football Field'!$F$5)+(N3759*'Football Field'!$F$6)+(O3759*'Football Field'!$F$7)+(P3759*'Football Field'!$F$8)+(Q3759*'Football Field'!$F$9)+(R3759*'Football Field'!$F$10)+(S3759*'Football Field'!$F$11)</f>
        <v>146574589.32845953</v>
      </c>
    </row>
    <row r="3760" spans="2:20" x14ac:dyDescent="0.3">
      <c r="B3760" s="62">
        <f t="shared" si="531"/>
        <v>3733</v>
      </c>
      <c r="C3760" s="62">
        <v>0.49557983629426661</v>
      </c>
      <c r="D3760" s="62">
        <v>0.43787491135430556</v>
      </c>
      <c r="E3760" s="62">
        <v>0.3921335189489481</v>
      </c>
      <c r="F3760" s="62">
        <v>0.68187637777822641</v>
      </c>
      <c r="G3760" s="62">
        <v>0.18394957023459024</v>
      </c>
      <c r="H3760" s="62">
        <v>0.92761986837643207</v>
      </c>
      <c r="I3760" s="62">
        <v>0.8107674901872749</v>
      </c>
      <c r="J3760" s="62">
        <v>0.96009561739446836</v>
      </c>
      <c r="K3760" s="62"/>
      <c r="L3760" s="65">
        <f t="shared" si="532"/>
        <v>0.10134770057131798</v>
      </c>
      <c r="M3760" s="65">
        <f t="shared" si="533"/>
        <v>8.9546854318096017E-2</v>
      </c>
      <c r="N3760" s="65">
        <f t="shared" si="534"/>
        <v>8.0192589673517778E-2</v>
      </c>
      <c r="O3760" s="65">
        <f t="shared" si="535"/>
        <v>0.13944595381134173</v>
      </c>
      <c r="P3760" s="65">
        <f t="shared" si="536"/>
        <v>3.7618289928341778E-2</v>
      </c>
      <c r="Q3760" s="65">
        <f t="shared" si="537"/>
        <v>0.18970130295696144</v>
      </c>
      <c r="R3760" s="65">
        <f t="shared" si="538"/>
        <v>0.16580460868401467</v>
      </c>
      <c r="S3760" s="65">
        <f t="shared" si="539"/>
        <v>0.19634270005640855</v>
      </c>
      <c r="T3760" s="66">
        <f>(L3760*'Football Field'!$F$4)+(M3760*'Football Field'!$F$5)+(N3760*'Football Field'!$F$6)+(O3760*'Football Field'!$F$7)+(P3760*'Football Field'!$F$8)+(Q3760*'Football Field'!$F$9)+(R3760*'Football Field'!$F$10)+(S3760*'Football Field'!$F$11)</f>
        <v>137911574.36239493</v>
      </c>
    </row>
    <row r="3761" spans="2:20" x14ac:dyDescent="0.3">
      <c r="B3761" s="62">
        <f t="shared" si="531"/>
        <v>3734</v>
      </c>
      <c r="C3761" s="62">
        <v>0.46592770345379442</v>
      </c>
      <c r="D3761" s="62">
        <v>2.9768390924171717E-2</v>
      </c>
      <c r="E3761" s="62">
        <v>0.26672248515488195</v>
      </c>
      <c r="F3761" s="62">
        <v>0.56122455599848287</v>
      </c>
      <c r="G3761" s="62">
        <v>0.95897568335357353</v>
      </c>
      <c r="H3761" s="62">
        <v>0.14031594152118443</v>
      </c>
      <c r="I3761" s="62">
        <v>0.53058604630488104</v>
      </c>
      <c r="J3761" s="62">
        <v>0.90837457162510182</v>
      </c>
      <c r="K3761" s="62"/>
      <c r="L3761" s="65">
        <f t="shared" si="532"/>
        <v>0.12064741734524746</v>
      </c>
      <c r="M3761" s="65">
        <f t="shared" si="533"/>
        <v>7.7082333952292782E-3</v>
      </c>
      <c r="N3761" s="65">
        <f t="shared" si="534"/>
        <v>6.9065176299468123E-2</v>
      </c>
      <c r="O3761" s="65">
        <f t="shared" si="535"/>
        <v>0.14532360434898445</v>
      </c>
      <c r="P3761" s="65">
        <f t="shared" si="536"/>
        <v>0.2483173647668197</v>
      </c>
      <c r="Q3761" s="65">
        <f t="shared" si="537"/>
        <v>3.6333439354237676E-2</v>
      </c>
      <c r="R3761" s="65">
        <f t="shared" si="538"/>
        <v>0.13739006221693356</v>
      </c>
      <c r="S3761" s="65">
        <f t="shared" si="539"/>
        <v>0.23521470227307975</v>
      </c>
      <c r="T3761" s="66">
        <f>(L3761*'Football Field'!$F$4)+(M3761*'Football Field'!$F$5)+(N3761*'Football Field'!$F$6)+(O3761*'Football Field'!$F$7)+(P3761*'Football Field'!$F$8)+(Q3761*'Football Field'!$F$9)+(R3761*'Football Field'!$F$10)+(S3761*'Football Field'!$F$11)</f>
        <v>151464388.51246411</v>
      </c>
    </row>
    <row r="3762" spans="2:20" x14ac:dyDescent="0.3">
      <c r="B3762" s="62">
        <f t="shared" si="531"/>
        <v>3735</v>
      </c>
      <c r="C3762" s="62">
        <v>0.52933338722667389</v>
      </c>
      <c r="D3762" s="62">
        <v>0.29499216849207022</v>
      </c>
      <c r="E3762" s="62">
        <v>0.45161231994116013</v>
      </c>
      <c r="F3762" s="62">
        <v>0.31908376802595895</v>
      </c>
      <c r="G3762" s="62">
        <v>0.15457884420391554</v>
      </c>
      <c r="H3762" s="62">
        <v>0.86264459709681507</v>
      </c>
      <c r="I3762" s="62">
        <v>0.66432529393619488</v>
      </c>
      <c r="J3762" s="62">
        <v>0.22356007897952224</v>
      </c>
      <c r="K3762" s="62"/>
      <c r="L3762" s="65">
        <f t="shared" si="532"/>
        <v>0.15123247364440026</v>
      </c>
      <c r="M3762" s="65">
        <f t="shared" si="533"/>
        <v>8.4280335273235543E-2</v>
      </c>
      <c r="N3762" s="65">
        <f t="shared" si="534"/>
        <v>0.12902728208931366</v>
      </c>
      <c r="O3762" s="65">
        <f t="shared" si="535"/>
        <v>9.1163392868845061E-2</v>
      </c>
      <c r="P3762" s="65">
        <f t="shared" si="536"/>
        <v>4.4163737912945485E-2</v>
      </c>
      <c r="Q3762" s="65">
        <f t="shared" si="537"/>
        <v>0.24646069838602899</v>
      </c>
      <c r="R3762" s="65">
        <f t="shared" si="538"/>
        <v>0.18980015228756261</v>
      </c>
      <c r="S3762" s="65">
        <f t="shared" si="539"/>
        <v>6.3871927537668322E-2</v>
      </c>
      <c r="T3762" s="66">
        <f>(L3762*'Football Field'!$F$4)+(M3762*'Football Field'!$F$5)+(N3762*'Football Field'!$F$6)+(O3762*'Football Field'!$F$7)+(P3762*'Football Field'!$F$8)+(Q3762*'Football Field'!$F$9)+(R3762*'Football Field'!$F$10)+(S3762*'Football Field'!$F$11)</f>
        <v>141463931.81482306</v>
      </c>
    </row>
    <row r="3763" spans="2:20" x14ac:dyDescent="0.3">
      <c r="B3763" s="62">
        <f t="shared" si="531"/>
        <v>3736</v>
      </c>
      <c r="C3763" s="62">
        <v>0.17766043332725034</v>
      </c>
      <c r="D3763" s="62">
        <v>0.83011315520393447</v>
      </c>
      <c r="E3763" s="62">
        <v>0.63315697524012682</v>
      </c>
      <c r="F3763" s="62">
        <v>0.46827074068929819</v>
      </c>
      <c r="G3763" s="62">
        <v>0.90608469947341874</v>
      </c>
      <c r="H3763" s="62">
        <v>0.18110665951409166</v>
      </c>
      <c r="I3763" s="62">
        <v>0.55586445839758603</v>
      </c>
      <c r="J3763" s="62">
        <v>0.93238774383258083</v>
      </c>
      <c r="K3763" s="62"/>
      <c r="L3763" s="65">
        <f t="shared" si="532"/>
        <v>3.7923991769123568E-2</v>
      </c>
      <c r="M3763" s="65">
        <f t="shared" si="533"/>
        <v>0.17719873736549352</v>
      </c>
      <c r="N3763" s="65">
        <f t="shared" si="534"/>
        <v>0.135155810823336</v>
      </c>
      <c r="O3763" s="65">
        <f t="shared" si="535"/>
        <v>9.9958642355165495E-2</v>
      </c>
      <c r="P3763" s="65">
        <f t="shared" si="536"/>
        <v>0.19341587792743545</v>
      </c>
      <c r="Q3763" s="65">
        <f t="shared" si="537"/>
        <v>3.8659634765690898E-2</v>
      </c>
      <c r="R3763" s="65">
        <f t="shared" si="538"/>
        <v>0.11865669102690941</v>
      </c>
      <c r="S3763" s="65">
        <f t="shared" si="539"/>
        <v>0.19903061396684571</v>
      </c>
      <c r="T3763" s="66">
        <f>(L3763*'Football Field'!$F$4)+(M3763*'Football Field'!$F$5)+(N3763*'Football Field'!$F$6)+(O3763*'Football Field'!$F$7)+(P3763*'Football Field'!$F$8)+(Q3763*'Football Field'!$F$9)+(R3763*'Football Field'!$F$10)+(S3763*'Football Field'!$F$11)</f>
        <v>145345956.48677513</v>
      </c>
    </row>
    <row r="3764" spans="2:20" x14ac:dyDescent="0.3">
      <c r="B3764" s="62">
        <f t="shared" si="531"/>
        <v>3737</v>
      </c>
      <c r="C3764" s="62">
        <v>0.22570128497547215</v>
      </c>
      <c r="D3764" s="62">
        <v>0.64324450997077753</v>
      </c>
      <c r="E3764" s="62">
        <v>0.27387806180102015</v>
      </c>
      <c r="F3764" s="62">
        <v>0.95862626380308025</v>
      </c>
      <c r="G3764" s="62">
        <v>5.8056946858826675E-2</v>
      </c>
      <c r="H3764" s="62">
        <v>0.77554833415575275</v>
      </c>
      <c r="I3764" s="62">
        <v>0.5625602276168723</v>
      </c>
      <c r="J3764" s="62">
        <v>0.4914537497583007</v>
      </c>
      <c r="K3764" s="62"/>
      <c r="L3764" s="65">
        <f t="shared" si="532"/>
        <v>5.6579934700318774E-2</v>
      </c>
      <c r="M3764" s="65">
        <f t="shared" si="533"/>
        <v>0.16125177299916701</v>
      </c>
      <c r="N3764" s="65">
        <f t="shared" si="534"/>
        <v>6.8657131722735215E-2</v>
      </c>
      <c r="O3764" s="65">
        <f t="shared" si="535"/>
        <v>0.24031325924388605</v>
      </c>
      <c r="P3764" s="65">
        <f t="shared" si="536"/>
        <v>1.4554007800749866E-2</v>
      </c>
      <c r="Q3764" s="65">
        <f t="shared" si="537"/>
        <v>0.19441836189918971</v>
      </c>
      <c r="R3764" s="65">
        <f t="shared" si="538"/>
        <v>0.14102543079016211</v>
      </c>
      <c r="S3764" s="65">
        <f t="shared" si="539"/>
        <v>0.12320010084379135</v>
      </c>
      <c r="T3764" s="66">
        <f>(L3764*'Football Field'!$F$4)+(M3764*'Football Field'!$F$5)+(N3764*'Football Field'!$F$6)+(O3764*'Football Field'!$F$7)+(P3764*'Football Field'!$F$8)+(Q3764*'Football Field'!$F$9)+(R3764*'Football Field'!$F$10)+(S3764*'Football Field'!$F$11)</f>
        <v>132415546.73794538</v>
      </c>
    </row>
    <row r="3765" spans="2:20" x14ac:dyDescent="0.3">
      <c r="B3765" s="62">
        <f t="shared" si="531"/>
        <v>3738</v>
      </c>
      <c r="C3765" s="62">
        <v>0.21231314146785751</v>
      </c>
      <c r="D3765" s="62">
        <v>0.29099800777574014</v>
      </c>
      <c r="E3765" s="62">
        <v>0.89291297267003378</v>
      </c>
      <c r="F3765" s="62">
        <v>0.73035163430374483</v>
      </c>
      <c r="G3765" s="62">
        <v>0.61009413654442002</v>
      </c>
      <c r="H3765" s="62">
        <v>0.93423872398688923</v>
      </c>
      <c r="I3765" s="62">
        <v>0.78558198150606551</v>
      </c>
      <c r="J3765" s="62">
        <v>0.58812372068617735</v>
      </c>
      <c r="K3765" s="62"/>
      <c r="L3765" s="65">
        <f t="shared" si="532"/>
        <v>4.2087090914103967E-2</v>
      </c>
      <c r="M3765" s="65">
        <f t="shared" si="533"/>
        <v>5.768488716434373E-2</v>
      </c>
      <c r="N3765" s="65">
        <f t="shared" si="534"/>
        <v>0.17700321892149981</v>
      </c>
      <c r="O3765" s="65">
        <f t="shared" si="535"/>
        <v>0.14477848813169045</v>
      </c>
      <c r="P3765" s="65">
        <f t="shared" si="536"/>
        <v>0.12093969884946602</v>
      </c>
      <c r="Q3765" s="65">
        <f t="shared" si="537"/>
        <v>0.18519527260570126</v>
      </c>
      <c r="R3765" s="65">
        <f t="shared" si="538"/>
        <v>0.15572686668165178</v>
      </c>
      <c r="S3765" s="65">
        <f t="shared" si="539"/>
        <v>0.11658447673154301</v>
      </c>
      <c r="T3765" s="66">
        <f>(L3765*'Football Field'!$F$4)+(M3765*'Football Field'!$F$5)+(N3765*'Football Field'!$F$6)+(O3765*'Football Field'!$F$7)+(P3765*'Football Field'!$F$8)+(Q3765*'Football Field'!$F$9)+(R3765*'Football Field'!$F$10)+(S3765*'Football Field'!$F$11)</f>
        <v>145684483.37071916</v>
      </c>
    </row>
    <row r="3766" spans="2:20" x14ac:dyDescent="0.3">
      <c r="B3766" s="62">
        <f t="shared" si="531"/>
        <v>3739</v>
      </c>
      <c r="C3766" s="62">
        <v>0.2694334314322171</v>
      </c>
      <c r="D3766" s="62">
        <v>0.26714565830091652</v>
      </c>
      <c r="E3766" s="62">
        <v>8.7661527114786919E-2</v>
      </c>
      <c r="F3766" s="62">
        <v>0.93096961542216161</v>
      </c>
      <c r="G3766" s="62">
        <v>0.58395618428388396</v>
      </c>
      <c r="H3766" s="62">
        <v>0.57154771979665198</v>
      </c>
      <c r="I3766" s="62">
        <v>0.23458482445595774</v>
      </c>
      <c r="J3766" s="62">
        <v>0.41380546930575535</v>
      </c>
      <c r="K3766" s="62"/>
      <c r="L3766" s="65">
        <f t="shared" si="532"/>
        <v>8.0209900298695694E-2</v>
      </c>
      <c r="M3766" s="65">
        <f t="shared" si="533"/>
        <v>7.952883390766835E-2</v>
      </c>
      <c r="N3766" s="65">
        <f t="shared" si="534"/>
        <v>2.6096695991036947E-2</v>
      </c>
      <c r="O3766" s="65">
        <f t="shared" si="535"/>
        <v>0.27714816100285078</v>
      </c>
      <c r="P3766" s="65">
        <f t="shared" si="536"/>
        <v>0.17384281924940215</v>
      </c>
      <c r="Q3766" s="65">
        <f t="shared" si="537"/>
        <v>0.17014883927783661</v>
      </c>
      <c r="R3766" s="65">
        <f t="shared" si="538"/>
        <v>6.9835525907753049E-2</v>
      </c>
      <c r="S3766" s="65">
        <f t="shared" si="539"/>
        <v>0.12318922436475646</v>
      </c>
      <c r="T3766" s="66">
        <f>(L3766*'Football Field'!$F$4)+(M3766*'Football Field'!$F$5)+(N3766*'Football Field'!$F$6)+(O3766*'Football Field'!$F$7)+(P3766*'Football Field'!$F$8)+(Q3766*'Football Field'!$F$9)+(R3766*'Football Field'!$F$10)+(S3766*'Football Field'!$F$11)</f>
        <v>134889520.78014907</v>
      </c>
    </row>
    <row r="3767" spans="2:20" x14ac:dyDescent="0.3">
      <c r="B3767" s="62">
        <f t="shared" si="531"/>
        <v>3740</v>
      </c>
      <c r="C3767" s="62">
        <v>0.28048663511218319</v>
      </c>
      <c r="D3767" s="62">
        <v>0.87148120744310775</v>
      </c>
      <c r="E3767" s="62">
        <v>0.67907564724428582</v>
      </c>
      <c r="F3767" s="62">
        <v>0.27266326046371303</v>
      </c>
      <c r="G3767" s="62">
        <v>0.96161026237040959</v>
      </c>
      <c r="H3767" s="62">
        <v>0.63113675695307458</v>
      </c>
      <c r="I3767" s="62">
        <v>0.46526605527788234</v>
      </c>
      <c r="J3767" s="62">
        <v>0.64317916225106486</v>
      </c>
      <c r="K3767" s="62"/>
      <c r="L3767" s="65">
        <f t="shared" si="532"/>
        <v>5.8375136681188246E-2</v>
      </c>
      <c r="M3767" s="65">
        <f t="shared" si="533"/>
        <v>0.18137347107191518</v>
      </c>
      <c r="N3767" s="65">
        <f t="shared" si="534"/>
        <v>0.14132984877834456</v>
      </c>
      <c r="O3767" s="65">
        <f t="shared" si="535"/>
        <v>5.6746928748108189E-2</v>
      </c>
      <c r="P3767" s="65">
        <f t="shared" si="536"/>
        <v>0.20013121294515368</v>
      </c>
      <c r="Q3767" s="65">
        <f t="shared" si="537"/>
        <v>0.13135276280426711</v>
      </c>
      <c r="R3767" s="65">
        <f t="shared" si="538"/>
        <v>9.683159969137492E-2</v>
      </c>
      <c r="S3767" s="65">
        <f t="shared" si="539"/>
        <v>0.13385903927964812</v>
      </c>
      <c r="T3767" s="66">
        <f>(L3767*'Football Field'!$F$4)+(M3767*'Football Field'!$F$5)+(N3767*'Football Field'!$F$6)+(O3767*'Football Field'!$F$7)+(P3767*'Football Field'!$F$8)+(Q3767*'Football Field'!$F$9)+(R3767*'Football Field'!$F$10)+(S3767*'Football Field'!$F$11)</f>
        <v>142104051.55887556</v>
      </c>
    </row>
    <row r="3768" spans="2:20" x14ac:dyDescent="0.3">
      <c r="B3768" s="62">
        <f t="shared" si="531"/>
        <v>3741</v>
      </c>
      <c r="C3768" s="62">
        <v>0.73994276078488264</v>
      </c>
      <c r="D3768" s="62">
        <v>0.839163371299531</v>
      </c>
      <c r="E3768" s="62">
        <v>0.20317622567707716</v>
      </c>
      <c r="F3768" s="62">
        <v>6.4304194986528063E-2</v>
      </c>
      <c r="G3768" s="62">
        <v>0.61618533780327289</v>
      </c>
      <c r="H3768" s="62">
        <v>0.12589487851624592</v>
      </c>
      <c r="I3768" s="62">
        <v>0.20156783623178243</v>
      </c>
      <c r="J3768" s="62">
        <v>0.47441513727920848</v>
      </c>
      <c r="K3768" s="62"/>
      <c r="L3768" s="65">
        <f t="shared" si="532"/>
        <v>0.22665303145214327</v>
      </c>
      <c r="M3768" s="65">
        <f t="shared" si="533"/>
        <v>0.25704545279541446</v>
      </c>
      <c r="N3768" s="65">
        <f t="shared" si="534"/>
        <v>6.2235229411349305E-2</v>
      </c>
      <c r="O3768" s="65">
        <f t="shared" si="535"/>
        <v>1.9697119157333701E-2</v>
      </c>
      <c r="P3768" s="65">
        <f t="shared" si="536"/>
        <v>0.18874470047025299</v>
      </c>
      <c r="Q3768" s="65">
        <f t="shared" si="537"/>
        <v>3.8563058350268839E-2</v>
      </c>
      <c r="R3768" s="65">
        <f t="shared" si="538"/>
        <v>6.1742561109351189E-2</v>
      </c>
      <c r="S3768" s="65">
        <f t="shared" si="539"/>
        <v>0.14531884725388633</v>
      </c>
      <c r="T3768" s="66">
        <f>(L3768*'Football Field'!$F$4)+(M3768*'Football Field'!$F$5)+(N3768*'Football Field'!$F$6)+(O3768*'Football Field'!$F$7)+(P3768*'Football Field'!$F$8)+(Q3768*'Football Field'!$F$9)+(R3768*'Football Field'!$F$10)+(S3768*'Football Field'!$F$11)</f>
        <v>133005785.84732461</v>
      </c>
    </row>
    <row r="3769" spans="2:20" x14ac:dyDescent="0.3">
      <c r="B3769" s="62">
        <f t="shared" si="531"/>
        <v>3742</v>
      </c>
      <c r="C3769" s="62">
        <v>8.3663530852340351E-4</v>
      </c>
      <c r="D3769" s="62">
        <v>0.44891973976392696</v>
      </c>
      <c r="E3769" s="62">
        <v>0.7432330195278043</v>
      </c>
      <c r="F3769" s="62">
        <v>7.2674133226261151E-2</v>
      </c>
      <c r="G3769" s="62">
        <v>3.1759000937081727E-2</v>
      </c>
      <c r="H3769" s="62">
        <v>5.7942383241164963E-2</v>
      </c>
      <c r="I3769" s="62">
        <v>0.87782697604425031</v>
      </c>
      <c r="J3769" s="62">
        <v>0.98260405690982544</v>
      </c>
      <c r="K3769" s="62"/>
      <c r="L3769" s="65">
        <f t="shared" si="532"/>
        <v>2.6016430235100389E-4</v>
      </c>
      <c r="M3769" s="65">
        <f t="shared" si="533"/>
        <v>0.13959832882669831</v>
      </c>
      <c r="N3769" s="65">
        <f t="shared" si="534"/>
        <v>0.2311194591475603</v>
      </c>
      <c r="O3769" s="65">
        <f t="shared" si="535"/>
        <v>2.2599112154546661E-2</v>
      </c>
      <c r="P3769" s="65">
        <f t="shared" si="536"/>
        <v>9.8759378644244916E-3</v>
      </c>
      <c r="Q3769" s="65">
        <f t="shared" si="537"/>
        <v>1.8018053456406922E-2</v>
      </c>
      <c r="R3769" s="65">
        <f t="shared" si="538"/>
        <v>0.27297346942064332</v>
      </c>
      <c r="S3769" s="65">
        <f t="shared" si="539"/>
        <v>0.30555547482736894</v>
      </c>
      <c r="T3769" s="66">
        <f>(L3769*'Football Field'!$F$4)+(M3769*'Football Field'!$F$5)+(N3769*'Football Field'!$F$6)+(O3769*'Football Field'!$F$7)+(P3769*'Football Field'!$F$8)+(Q3769*'Football Field'!$F$9)+(R3769*'Football Field'!$F$10)+(S3769*'Football Field'!$F$11)</f>
        <v>154805945.94137263</v>
      </c>
    </row>
    <row r="3770" spans="2:20" x14ac:dyDescent="0.3">
      <c r="B3770" s="62">
        <f t="shared" si="531"/>
        <v>3743</v>
      </c>
      <c r="C3770" s="62">
        <v>0.24295642830855291</v>
      </c>
      <c r="D3770" s="62">
        <v>0.14076041241674853</v>
      </c>
      <c r="E3770" s="62">
        <v>5.3646470652129463E-2</v>
      </c>
      <c r="F3770" s="62">
        <v>4.4166278436222894E-3</v>
      </c>
      <c r="G3770" s="62">
        <v>0.68040558334234802</v>
      </c>
      <c r="H3770" s="62">
        <v>0.48081510018595042</v>
      </c>
      <c r="I3770" s="62">
        <v>0.94537248122679773</v>
      </c>
      <c r="J3770" s="62">
        <v>0.89785066198965613</v>
      </c>
      <c r="K3770" s="62"/>
      <c r="L3770" s="65">
        <f t="shared" si="532"/>
        <v>7.0499318908986836E-2</v>
      </c>
      <c r="M3770" s="65">
        <f t="shared" si="533"/>
        <v>4.0844826678658915E-2</v>
      </c>
      <c r="N3770" s="65">
        <f t="shared" si="534"/>
        <v>1.556674037882593E-2</v>
      </c>
      <c r="O3770" s="65">
        <f t="shared" si="535"/>
        <v>1.2815847558246202E-3</v>
      </c>
      <c r="P3770" s="65">
        <f t="shared" si="536"/>
        <v>0.19743511435963421</v>
      </c>
      <c r="Q3770" s="65">
        <f t="shared" si="537"/>
        <v>0.13951940815172281</v>
      </c>
      <c r="R3770" s="65">
        <f t="shared" si="538"/>
        <v>0.27432127030261394</v>
      </c>
      <c r="S3770" s="65">
        <f t="shared" si="539"/>
        <v>0.26053173646373284</v>
      </c>
      <c r="T3770" s="66">
        <f>(L3770*'Football Field'!$F$4)+(M3770*'Football Field'!$F$5)+(N3770*'Football Field'!$F$6)+(O3770*'Football Field'!$F$7)+(P3770*'Football Field'!$F$8)+(Q3770*'Football Field'!$F$9)+(R3770*'Football Field'!$F$10)+(S3770*'Football Field'!$F$11)</f>
        <v>164205521.69881514</v>
      </c>
    </row>
    <row r="3771" spans="2:20" x14ac:dyDescent="0.3">
      <c r="B3771" s="62">
        <f t="shared" si="531"/>
        <v>3744</v>
      </c>
      <c r="C3771" s="62">
        <v>0.47058719977933172</v>
      </c>
      <c r="D3771" s="62">
        <v>0.50309314153291085</v>
      </c>
      <c r="E3771" s="62">
        <v>0.83054948587029542</v>
      </c>
      <c r="F3771" s="62">
        <v>0.29463792219092166</v>
      </c>
      <c r="G3771" s="62">
        <v>0.57763222520741953</v>
      </c>
      <c r="H3771" s="62">
        <v>0.79193317531598917</v>
      </c>
      <c r="I3771" s="62">
        <v>5.434297942291999E-2</v>
      </c>
      <c r="J3771" s="62">
        <v>0.7486869057434542</v>
      </c>
      <c r="K3771" s="62"/>
      <c r="L3771" s="65">
        <f t="shared" si="532"/>
        <v>0.11017002743940739</v>
      </c>
      <c r="M3771" s="65">
        <f t="shared" si="533"/>
        <v>0.11778005273676967</v>
      </c>
      <c r="N3771" s="65">
        <f t="shared" si="534"/>
        <v>0.19444145461462448</v>
      </c>
      <c r="O3771" s="65">
        <f t="shared" si="535"/>
        <v>6.8978221225917583E-2</v>
      </c>
      <c r="P3771" s="65">
        <f t="shared" si="536"/>
        <v>0.13523053353518422</v>
      </c>
      <c r="Q3771" s="65">
        <f t="shared" si="537"/>
        <v>0.18540091973528317</v>
      </c>
      <c r="R3771" s="65">
        <f t="shared" si="538"/>
        <v>1.2722334005195342E-2</v>
      </c>
      <c r="S3771" s="65">
        <f t="shared" si="539"/>
        <v>0.17527645670761829</v>
      </c>
      <c r="T3771" s="66">
        <f>(L3771*'Football Field'!$F$4)+(M3771*'Football Field'!$F$5)+(N3771*'Football Field'!$F$6)+(O3771*'Football Field'!$F$7)+(P3771*'Football Field'!$F$8)+(Q3771*'Football Field'!$F$9)+(R3771*'Football Field'!$F$10)+(S3771*'Football Field'!$F$11)</f>
        <v>126859728.06695791</v>
      </c>
    </row>
    <row r="3772" spans="2:20" x14ac:dyDescent="0.3">
      <c r="B3772" s="62">
        <f t="shared" si="531"/>
        <v>3745</v>
      </c>
      <c r="C3772" s="62">
        <v>0.76353100952447284</v>
      </c>
      <c r="D3772" s="62">
        <v>0.29020105631848891</v>
      </c>
      <c r="E3772" s="62">
        <v>0.91543770247880973</v>
      </c>
      <c r="F3772" s="62">
        <v>0.59735150812834203</v>
      </c>
      <c r="G3772" s="62">
        <v>0.66513369176816584</v>
      </c>
      <c r="H3772" s="62">
        <v>0.37640278195225529</v>
      </c>
      <c r="I3772" s="62">
        <v>0.99268174188947977</v>
      </c>
      <c r="J3772" s="62">
        <v>0.27803392190609877</v>
      </c>
      <c r="K3772" s="62"/>
      <c r="L3772" s="65">
        <f t="shared" si="532"/>
        <v>0.15650060880851069</v>
      </c>
      <c r="M3772" s="65">
        <f t="shared" si="533"/>
        <v>5.948238044582093E-2</v>
      </c>
      <c r="N3772" s="65">
        <f t="shared" si="534"/>
        <v>0.18763685557895601</v>
      </c>
      <c r="O3772" s="65">
        <f t="shared" si="535"/>
        <v>0.12243887088880721</v>
      </c>
      <c r="P3772" s="65">
        <f t="shared" si="536"/>
        <v>0.13633215468956514</v>
      </c>
      <c r="Q3772" s="65">
        <f t="shared" si="537"/>
        <v>7.7151109513459715E-2</v>
      </c>
      <c r="R3772" s="65">
        <f t="shared" si="538"/>
        <v>0.20346953171627141</v>
      </c>
      <c r="S3772" s="65">
        <f t="shared" si="539"/>
        <v>5.6988488358608973E-2</v>
      </c>
      <c r="T3772" s="66">
        <f>(L3772*'Football Field'!$F$4)+(M3772*'Football Field'!$F$5)+(N3772*'Football Field'!$F$6)+(O3772*'Football Field'!$F$7)+(P3772*'Football Field'!$F$8)+(Q3772*'Football Field'!$F$9)+(R3772*'Football Field'!$F$10)+(S3772*'Football Field'!$F$11)</f>
        <v>152676581.83258557</v>
      </c>
    </row>
    <row r="3773" spans="2:20" x14ac:dyDescent="0.3">
      <c r="B3773" s="62">
        <f t="shared" si="531"/>
        <v>3746</v>
      </c>
      <c r="C3773" s="62">
        <v>0.87933743594345837</v>
      </c>
      <c r="D3773" s="62">
        <v>0.39712791845768491</v>
      </c>
      <c r="E3773" s="62">
        <v>0.75606655599479466</v>
      </c>
      <c r="F3773" s="62">
        <v>0.18002409658889695</v>
      </c>
      <c r="G3773" s="62">
        <v>9.4485138795975421E-2</v>
      </c>
      <c r="H3773" s="62">
        <v>0.97346092543211737</v>
      </c>
      <c r="I3773" s="62">
        <v>0.55696151104545966</v>
      </c>
      <c r="J3773" s="62">
        <v>0.90436339067945126</v>
      </c>
      <c r="K3773" s="62"/>
      <c r="L3773" s="65">
        <f t="shared" si="532"/>
        <v>0.18544275043394456</v>
      </c>
      <c r="M3773" s="65">
        <f t="shared" si="533"/>
        <v>8.3749980909075858E-2</v>
      </c>
      <c r="N3773" s="65">
        <f t="shared" si="534"/>
        <v>0.15944625569632864</v>
      </c>
      <c r="O3773" s="65">
        <f t="shared" si="535"/>
        <v>3.7965134033003639E-2</v>
      </c>
      <c r="P3773" s="65">
        <f t="shared" si="536"/>
        <v>1.9925893402524632E-2</v>
      </c>
      <c r="Q3773" s="65">
        <f t="shared" si="537"/>
        <v>0.20529237591075608</v>
      </c>
      <c r="R3773" s="65">
        <f t="shared" si="538"/>
        <v>0.11745715611811738</v>
      </c>
      <c r="S3773" s="65">
        <f t="shared" si="539"/>
        <v>0.19072045349624922</v>
      </c>
      <c r="T3773" s="66">
        <f>(L3773*'Football Field'!$F$4)+(M3773*'Football Field'!$F$5)+(N3773*'Football Field'!$F$6)+(O3773*'Football Field'!$F$7)+(P3773*'Football Field'!$F$8)+(Q3773*'Football Field'!$F$9)+(R3773*'Football Field'!$F$10)+(S3773*'Football Field'!$F$11)</f>
        <v>130673697.99742343</v>
      </c>
    </row>
    <row r="3774" spans="2:20" x14ac:dyDescent="0.3">
      <c r="B3774" s="62">
        <f t="shared" si="531"/>
        <v>3747</v>
      </c>
      <c r="C3774" s="62">
        <v>0.88091886283385523</v>
      </c>
      <c r="D3774" s="62">
        <v>4.7994313182518233E-2</v>
      </c>
      <c r="E3774" s="62">
        <v>4.232254430478033E-2</v>
      </c>
      <c r="F3774" s="62">
        <v>0.93320561198272456</v>
      </c>
      <c r="G3774" s="62">
        <v>0.35767535296393926</v>
      </c>
      <c r="H3774" s="62">
        <v>0.26736891996150391</v>
      </c>
      <c r="I3774" s="62">
        <v>0.82574394196946554</v>
      </c>
      <c r="J3774" s="62">
        <v>0.52936566709242749</v>
      </c>
      <c r="K3774" s="62"/>
      <c r="L3774" s="65">
        <f t="shared" si="532"/>
        <v>0.22677236989661176</v>
      </c>
      <c r="M3774" s="65">
        <f t="shared" si="533"/>
        <v>1.2355035862153606E-2</v>
      </c>
      <c r="N3774" s="65">
        <f t="shared" si="534"/>
        <v>1.0894968965898425E-2</v>
      </c>
      <c r="O3774" s="65">
        <f t="shared" si="535"/>
        <v>0.24023239501235849</v>
      </c>
      <c r="P3774" s="65">
        <f t="shared" si="536"/>
        <v>9.2075321425530016E-2</v>
      </c>
      <c r="Q3774" s="65">
        <f t="shared" si="537"/>
        <v>6.8828000142168777E-2</v>
      </c>
      <c r="R3774" s="65">
        <f t="shared" si="538"/>
        <v>0.21256885117182825</v>
      </c>
      <c r="S3774" s="65">
        <f t="shared" si="539"/>
        <v>0.13627305752345056</v>
      </c>
      <c r="T3774" s="66">
        <f>(L3774*'Football Field'!$F$4)+(M3774*'Football Field'!$F$5)+(N3774*'Football Field'!$F$6)+(O3774*'Football Field'!$F$7)+(P3774*'Football Field'!$F$8)+(Q3774*'Football Field'!$F$9)+(R3774*'Football Field'!$F$10)+(S3774*'Football Field'!$F$11)</f>
        <v>146949751.29239091</v>
      </c>
    </row>
    <row r="3775" spans="2:20" x14ac:dyDescent="0.3">
      <c r="B3775" s="62">
        <f t="shared" si="531"/>
        <v>3748</v>
      </c>
      <c r="C3775" s="62">
        <v>0.19335581163236104</v>
      </c>
      <c r="D3775" s="62">
        <v>0.59429815835225208</v>
      </c>
      <c r="E3775" s="62">
        <v>0.83200723916659625</v>
      </c>
      <c r="F3775" s="62">
        <v>0.73820287798064332</v>
      </c>
      <c r="G3775" s="62">
        <v>0.52004709210447508</v>
      </c>
      <c r="H3775" s="62">
        <v>6.9268960782113975E-2</v>
      </c>
      <c r="I3775" s="62">
        <v>0.70838307705886006</v>
      </c>
      <c r="J3775" s="62">
        <v>0.87587115991291931</v>
      </c>
      <c r="K3775" s="62"/>
      <c r="L3775" s="65">
        <f t="shared" si="532"/>
        <v>4.2669891152829181E-2</v>
      </c>
      <c r="M3775" s="65">
        <f t="shared" si="533"/>
        <v>0.13115011912563213</v>
      </c>
      <c r="N3775" s="65">
        <f t="shared" si="534"/>
        <v>0.18360791968904458</v>
      </c>
      <c r="O3775" s="65">
        <f t="shared" si="535"/>
        <v>0.1629071098831531</v>
      </c>
      <c r="P3775" s="65">
        <f t="shared" si="536"/>
        <v>0.11476434365797665</v>
      </c>
      <c r="Q3775" s="65">
        <f t="shared" si="537"/>
        <v>1.5286321067309027E-2</v>
      </c>
      <c r="R3775" s="65">
        <f t="shared" si="538"/>
        <v>0.15632645606783963</v>
      </c>
      <c r="S3775" s="65">
        <f t="shared" si="539"/>
        <v>0.19328783935621571</v>
      </c>
      <c r="T3775" s="66">
        <f>(L3775*'Football Field'!$F$4)+(M3775*'Football Field'!$F$5)+(N3775*'Football Field'!$F$6)+(O3775*'Football Field'!$F$7)+(P3775*'Football Field'!$F$8)+(Q3775*'Football Field'!$F$9)+(R3775*'Football Field'!$F$10)+(S3775*'Football Field'!$F$11)</f>
        <v>145921678.51254934</v>
      </c>
    </row>
    <row r="3776" spans="2:20" x14ac:dyDescent="0.3">
      <c r="B3776" s="62">
        <f t="shared" si="531"/>
        <v>3749</v>
      </c>
      <c r="C3776" s="62">
        <v>0.70234051750789339</v>
      </c>
      <c r="D3776" s="62">
        <v>0.3057641186133585</v>
      </c>
      <c r="E3776" s="62">
        <v>5.1103132803402063E-2</v>
      </c>
      <c r="F3776" s="62">
        <v>0.88577694024375409</v>
      </c>
      <c r="G3776" s="62">
        <v>0.60144661401537269</v>
      </c>
      <c r="H3776" s="62">
        <v>0.83313777743235906</v>
      </c>
      <c r="I3776" s="62">
        <v>0.6917557989696913</v>
      </c>
      <c r="J3776" s="62">
        <v>0.9898704014415961</v>
      </c>
      <c r="K3776" s="62"/>
      <c r="L3776" s="65">
        <f t="shared" si="532"/>
        <v>0.13876969287577534</v>
      </c>
      <c r="M3776" s="65">
        <f t="shared" si="533"/>
        <v>6.0413420235193867E-2</v>
      </c>
      <c r="N3776" s="65">
        <f t="shared" si="534"/>
        <v>1.0097048180106403E-2</v>
      </c>
      <c r="O3776" s="65">
        <f t="shared" si="535"/>
        <v>0.17501338864831803</v>
      </c>
      <c r="P3776" s="65">
        <f t="shared" si="536"/>
        <v>0.11883489536419953</v>
      </c>
      <c r="Q3776" s="65">
        <f t="shared" si="537"/>
        <v>0.16461284891796832</v>
      </c>
      <c r="R3776" s="65">
        <f t="shared" si="538"/>
        <v>0.13667834529706138</v>
      </c>
      <c r="S3776" s="65">
        <f t="shared" si="539"/>
        <v>0.19558036048137709</v>
      </c>
      <c r="T3776" s="66">
        <f>(L3776*'Football Field'!$F$4)+(M3776*'Football Field'!$F$5)+(N3776*'Football Field'!$F$6)+(O3776*'Football Field'!$F$7)+(P3776*'Football Field'!$F$8)+(Q3776*'Football Field'!$F$9)+(R3776*'Football Field'!$F$10)+(S3776*'Football Field'!$F$11)</f>
        <v>138853374.17237571</v>
      </c>
    </row>
    <row r="3777" spans="2:20" x14ac:dyDescent="0.3">
      <c r="B3777" s="62">
        <f t="shared" si="531"/>
        <v>3750</v>
      </c>
      <c r="C3777" s="62">
        <v>0.51752796514580135</v>
      </c>
      <c r="D3777" s="62">
        <v>0.54319078969017132</v>
      </c>
      <c r="E3777" s="62">
        <v>0.87125331397748029</v>
      </c>
      <c r="F3777" s="62">
        <v>0.51329333633423502</v>
      </c>
      <c r="G3777" s="62">
        <v>0.71498710038636892</v>
      </c>
      <c r="H3777" s="62">
        <v>5.6430705652046775E-2</v>
      </c>
      <c r="I3777" s="62">
        <v>0.7230639068707545</v>
      </c>
      <c r="J3777" s="62">
        <v>3.7560965676868285E-3</v>
      </c>
      <c r="K3777" s="62"/>
      <c r="L3777" s="65">
        <f t="shared" si="532"/>
        <v>0.13123558850580888</v>
      </c>
      <c r="M3777" s="65">
        <f t="shared" si="533"/>
        <v>0.13774320955939368</v>
      </c>
      <c r="N3777" s="65">
        <f t="shared" si="534"/>
        <v>0.22093384145001413</v>
      </c>
      <c r="O3777" s="65">
        <f t="shared" si="535"/>
        <v>0.13016176440041394</v>
      </c>
      <c r="P3777" s="65">
        <f t="shared" si="536"/>
        <v>0.18130759922670478</v>
      </c>
      <c r="Q3777" s="65">
        <f t="shared" si="537"/>
        <v>1.4309790706591184E-2</v>
      </c>
      <c r="R3777" s="65">
        <f t="shared" si="538"/>
        <v>0.18335572903535627</v>
      </c>
      <c r="S3777" s="65">
        <f t="shared" si="539"/>
        <v>9.52477115717133E-4</v>
      </c>
      <c r="T3777" s="66">
        <f>(L3777*'Football Field'!$F$4)+(M3777*'Football Field'!$F$5)+(N3777*'Football Field'!$F$6)+(O3777*'Football Field'!$F$7)+(P3777*'Football Field'!$F$8)+(Q3777*'Football Field'!$F$9)+(R3777*'Football Field'!$F$10)+(S3777*'Football Field'!$F$11)</f>
        <v>153936465.0042789</v>
      </c>
    </row>
    <row r="3778" spans="2:20" x14ac:dyDescent="0.3">
      <c r="B3778" s="62">
        <f t="shared" si="531"/>
        <v>3751</v>
      </c>
      <c r="C3778" s="62">
        <v>0.56311689026882605</v>
      </c>
      <c r="D3778" s="62">
        <v>0.75886190487684935</v>
      </c>
      <c r="E3778" s="62">
        <v>0.91499098249950062</v>
      </c>
      <c r="F3778" s="62">
        <v>0.87984413213948987</v>
      </c>
      <c r="G3778" s="62">
        <v>0.24518498750061457</v>
      </c>
      <c r="H3778" s="62">
        <v>0.98600160765464573</v>
      </c>
      <c r="I3778" s="62">
        <v>0.96314787231405619</v>
      </c>
      <c r="J3778" s="62">
        <v>0.27634094313474655</v>
      </c>
      <c r="K3778" s="62"/>
      <c r="L3778" s="65">
        <f t="shared" si="532"/>
        <v>0.10078173898498821</v>
      </c>
      <c r="M3778" s="65">
        <f t="shared" si="533"/>
        <v>0.13581447075124867</v>
      </c>
      <c r="N3778" s="65">
        <f t="shared" si="534"/>
        <v>0.16375708838685415</v>
      </c>
      <c r="O3778" s="65">
        <f t="shared" si="535"/>
        <v>0.15746681231746462</v>
      </c>
      <c r="P3778" s="65">
        <f t="shared" si="536"/>
        <v>4.3881065974647221E-2</v>
      </c>
      <c r="Q3778" s="65">
        <f t="shared" si="537"/>
        <v>0.1764659493946108</v>
      </c>
      <c r="R3778" s="65">
        <f t="shared" si="538"/>
        <v>0.17237578760097724</v>
      </c>
      <c r="S3778" s="65">
        <f t="shared" si="539"/>
        <v>4.9457086589209116E-2</v>
      </c>
      <c r="T3778" s="66">
        <f>(L3778*'Football Field'!$F$4)+(M3778*'Football Field'!$F$5)+(N3778*'Football Field'!$F$6)+(O3778*'Football Field'!$F$7)+(P3778*'Football Field'!$F$8)+(Q3778*'Football Field'!$F$9)+(R3778*'Football Field'!$F$10)+(S3778*'Football Field'!$F$11)</f>
        <v>140369320.50282562</v>
      </c>
    </row>
    <row r="3779" spans="2:20" x14ac:dyDescent="0.3">
      <c r="B3779" s="62">
        <f t="shared" si="531"/>
        <v>3752</v>
      </c>
      <c r="C3779" s="62">
        <v>0.34021508117042087</v>
      </c>
      <c r="D3779" s="62">
        <v>0.81671069885759784</v>
      </c>
      <c r="E3779" s="62">
        <v>0.65206121344407275</v>
      </c>
      <c r="F3779" s="62">
        <v>0.56327691492682141</v>
      </c>
      <c r="G3779" s="62">
        <v>0.34839092141724093</v>
      </c>
      <c r="H3779" s="62">
        <v>0.78775366377924172</v>
      </c>
      <c r="I3779" s="62">
        <v>0.72375512537297804</v>
      </c>
      <c r="J3779" s="62">
        <v>0.56077396888428277</v>
      </c>
      <c r="K3779" s="62"/>
      <c r="L3779" s="65">
        <f t="shared" si="532"/>
        <v>7.0982581127839131E-2</v>
      </c>
      <c r="M3779" s="65">
        <f t="shared" si="533"/>
        <v>0.17039877609245113</v>
      </c>
      <c r="N3779" s="65">
        <f t="shared" si="534"/>
        <v>0.13604625586960975</v>
      </c>
      <c r="O3779" s="65">
        <f t="shared" si="535"/>
        <v>0.11752227201005178</v>
      </c>
      <c r="P3779" s="65">
        <f t="shared" si="536"/>
        <v>7.2688390998499899E-2</v>
      </c>
      <c r="Q3779" s="65">
        <f t="shared" si="537"/>
        <v>0.16435717122120358</v>
      </c>
      <c r="R3779" s="65">
        <f t="shared" si="538"/>
        <v>0.15100449611680347</v>
      </c>
      <c r="S3779" s="65">
        <f t="shared" si="539"/>
        <v>0.11700005656354102</v>
      </c>
      <c r="T3779" s="66">
        <f>(L3779*'Football Field'!$F$4)+(M3779*'Football Field'!$F$5)+(N3779*'Football Field'!$F$6)+(O3779*'Football Field'!$F$7)+(P3779*'Football Field'!$F$8)+(Q3779*'Football Field'!$F$9)+(R3779*'Football Field'!$F$10)+(S3779*'Football Field'!$F$11)</f>
        <v>139311801.84698918</v>
      </c>
    </row>
    <row r="3780" spans="2:20" x14ac:dyDescent="0.3">
      <c r="B3780" s="62">
        <f t="shared" si="531"/>
        <v>3753</v>
      </c>
      <c r="C3780" s="62">
        <v>0.22822862344786632</v>
      </c>
      <c r="D3780" s="62">
        <v>6.3206630763217309E-3</v>
      </c>
      <c r="E3780" s="62">
        <v>0.69052092074030025</v>
      </c>
      <c r="F3780" s="62">
        <v>0.11170626115498561</v>
      </c>
      <c r="G3780" s="62">
        <v>0.94069201269770508</v>
      </c>
      <c r="H3780" s="62">
        <v>0.33950086311862493</v>
      </c>
      <c r="I3780" s="62">
        <v>0.17128873587935334</v>
      </c>
      <c r="J3780" s="62">
        <v>0.7958899774174284</v>
      </c>
      <c r="K3780" s="62"/>
      <c r="L3780" s="65">
        <f t="shared" si="532"/>
        <v>6.9494011673559203E-2</v>
      </c>
      <c r="M3780" s="65">
        <f t="shared" si="533"/>
        <v>1.9245974802580947E-3</v>
      </c>
      <c r="N3780" s="65">
        <f t="shared" si="534"/>
        <v>0.21025876685325073</v>
      </c>
      <c r="O3780" s="65">
        <f t="shared" si="535"/>
        <v>3.4013771364166716E-2</v>
      </c>
      <c r="P3780" s="65">
        <f t="shared" si="536"/>
        <v>0.28643410595941787</v>
      </c>
      <c r="Q3780" s="65">
        <f t="shared" si="537"/>
        <v>0.10337562654641563</v>
      </c>
      <c r="R3780" s="65">
        <f t="shared" si="538"/>
        <v>5.215621612627426E-2</v>
      </c>
      <c r="S3780" s="65">
        <f t="shared" si="539"/>
        <v>0.24234290399665742</v>
      </c>
      <c r="T3780" s="66">
        <f>(L3780*'Football Field'!$F$4)+(M3780*'Football Field'!$F$5)+(N3780*'Football Field'!$F$6)+(O3780*'Football Field'!$F$7)+(P3780*'Football Field'!$F$8)+(Q3780*'Football Field'!$F$9)+(R3780*'Football Field'!$F$10)+(S3780*'Football Field'!$F$11)</f>
        <v>145981763.95953125</v>
      </c>
    </row>
    <row r="3781" spans="2:20" x14ac:dyDescent="0.3">
      <c r="B3781" s="62">
        <f t="shared" si="531"/>
        <v>3754</v>
      </c>
      <c r="C3781" s="62">
        <v>0.43454455607141595</v>
      </c>
      <c r="D3781" s="62">
        <v>0.5128847392649839</v>
      </c>
      <c r="E3781" s="62">
        <v>0.2519700392055102</v>
      </c>
      <c r="F3781" s="62">
        <v>0.81674721326846322</v>
      </c>
      <c r="G3781" s="62">
        <v>0.6191685710764917</v>
      </c>
      <c r="H3781" s="62">
        <v>0.6222434644212953</v>
      </c>
      <c r="I3781" s="62">
        <v>4.5734957338015914E-2</v>
      </c>
      <c r="J3781" s="62">
        <v>0.36836526745960185</v>
      </c>
      <c r="K3781" s="62"/>
      <c r="L3781" s="65">
        <f t="shared" si="532"/>
        <v>0.11835101755971686</v>
      </c>
      <c r="M3781" s="65">
        <f t="shared" si="533"/>
        <v>0.13968747263027498</v>
      </c>
      <c r="N3781" s="65">
        <f t="shared" si="534"/>
        <v>6.8625668226373809E-2</v>
      </c>
      <c r="O3781" s="65">
        <f t="shared" si="535"/>
        <v>0.22244638076538112</v>
      </c>
      <c r="P3781" s="65">
        <f t="shared" si="536"/>
        <v>0.16863456095364238</v>
      </c>
      <c r="Q3781" s="65">
        <f t="shared" si="537"/>
        <v>0.16947202802384381</v>
      </c>
      <c r="R3781" s="65">
        <f t="shared" si="538"/>
        <v>1.2456211137333521E-2</v>
      </c>
      <c r="S3781" s="65">
        <f t="shared" si="539"/>
        <v>0.10032666070343361</v>
      </c>
      <c r="T3781" s="66">
        <f>(L3781*'Football Field'!$F$4)+(M3781*'Football Field'!$F$5)+(N3781*'Football Field'!$F$6)+(O3781*'Football Field'!$F$7)+(P3781*'Football Field'!$F$8)+(Q3781*'Football Field'!$F$9)+(R3781*'Football Field'!$F$10)+(S3781*'Football Field'!$F$11)</f>
        <v>126669673.50124735</v>
      </c>
    </row>
    <row r="3782" spans="2:20" x14ac:dyDescent="0.3">
      <c r="B3782" s="62">
        <f t="shared" si="531"/>
        <v>3755</v>
      </c>
      <c r="C3782" s="62">
        <v>0.7587742121146448</v>
      </c>
      <c r="D3782" s="62">
        <v>0.45141587119828552</v>
      </c>
      <c r="E3782" s="62">
        <v>0.99394517459542453</v>
      </c>
      <c r="F3782" s="62">
        <v>6.3320116449541164E-3</v>
      </c>
      <c r="G3782" s="62">
        <v>0.94607658525160387</v>
      </c>
      <c r="H3782" s="62">
        <v>4.9208978551819826E-2</v>
      </c>
      <c r="I3782" s="62">
        <v>0.23172963555950365</v>
      </c>
      <c r="J3782" s="62">
        <v>1.0038550883641695E-2</v>
      </c>
      <c r="K3782" s="62"/>
      <c r="L3782" s="65">
        <f t="shared" si="532"/>
        <v>0.22009270074260207</v>
      </c>
      <c r="M3782" s="65">
        <f t="shared" si="533"/>
        <v>0.13093926581033272</v>
      </c>
      <c r="N3782" s="65">
        <f t="shared" si="534"/>
        <v>0.28830721230906992</v>
      </c>
      <c r="O3782" s="65">
        <f t="shared" si="535"/>
        <v>1.8366854352991524E-3</v>
      </c>
      <c r="P3782" s="65">
        <f t="shared" si="536"/>
        <v>0.27442228192897916</v>
      </c>
      <c r="Q3782" s="65">
        <f t="shared" si="537"/>
        <v>1.4273728359943783E-2</v>
      </c>
      <c r="R3782" s="65">
        <f t="shared" si="538"/>
        <v>6.7216308248341045E-2</v>
      </c>
      <c r="S3782" s="65">
        <f t="shared" si="539"/>
        <v>2.9118171654322253E-3</v>
      </c>
      <c r="T3782" s="66">
        <f>(L3782*'Football Field'!$F$4)+(M3782*'Football Field'!$F$5)+(N3782*'Football Field'!$F$6)+(O3782*'Football Field'!$F$7)+(P3782*'Football Field'!$F$8)+(Q3782*'Football Field'!$F$9)+(R3782*'Football Field'!$F$10)+(S3782*'Football Field'!$F$11)</f>
        <v>145911205.05714327</v>
      </c>
    </row>
    <row r="3783" spans="2:20" x14ac:dyDescent="0.3">
      <c r="B3783" s="62">
        <f t="shared" si="531"/>
        <v>3756</v>
      </c>
      <c r="C3783" s="62">
        <v>0.76281203205934345</v>
      </c>
      <c r="D3783" s="62">
        <v>2.9405624457965351E-2</v>
      </c>
      <c r="E3783" s="62">
        <v>0.89190032323310531</v>
      </c>
      <c r="F3783" s="62">
        <v>0.24576549276018855</v>
      </c>
      <c r="G3783" s="62">
        <v>0.89785916031179924</v>
      </c>
      <c r="H3783" s="62">
        <v>1.1243253422072774E-2</v>
      </c>
      <c r="I3783" s="62">
        <v>0.2024372682203569</v>
      </c>
      <c r="J3783" s="62">
        <v>0.53995715670473055</v>
      </c>
      <c r="K3783" s="62"/>
      <c r="L3783" s="65">
        <f t="shared" si="532"/>
        <v>0.21299386431546943</v>
      </c>
      <c r="M3783" s="65">
        <f t="shared" si="533"/>
        <v>8.2106958499368176E-3</v>
      </c>
      <c r="N3783" s="65">
        <f t="shared" si="534"/>
        <v>0.24903814890908352</v>
      </c>
      <c r="O3783" s="65">
        <f t="shared" si="535"/>
        <v>6.8623120530846252E-2</v>
      </c>
      <c r="P3783" s="65">
        <f t="shared" si="536"/>
        <v>0.25070198702761831</v>
      </c>
      <c r="Q3783" s="65">
        <f t="shared" si="537"/>
        <v>3.1393631631378162E-3</v>
      </c>
      <c r="R3783" s="65">
        <f t="shared" si="538"/>
        <v>5.6524929114341246E-2</v>
      </c>
      <c r="S3783" s="65">
        <f t="shared" si="539"/>
        <v>0.15076789108956656</v>
      </c>
      <c r="T3783" s="66">
        <f>(L3783*'Football Field'!$F$4)+(M3783*'Football Field'!$F$5)+(N3783*'Football Field'!$F$6)+(O3783*'Football Field'!$F$7)+(P3783*'Football Field'!$F$8)+(Q3783*'Football Field'!$F$9)+(R3783*'Football Field'!$F$10)+(S3783*'Football Field'!$F$11)</f>
        <v>143501176.50972366</v>
      </c>
    </row>
    <row r="3784" spans="2:20" x14ac:dyDescent="0.3">
      <c r="B3784" s="62">
        <f t="shared" si="531"/>
        <v>3757</v>
      </c>
      <c r="C3784" s="62">
        <v>0.48794406245431976</v>
      </c>
      <c r="D3784" s="62">
        <v>0.92529242466426354</v>
      </c>
      <c r="E3784" s="62">
        <v>0.34477564713407782</v>
      </c>
      <c r="F3784" s="62">
        <v>0.71612486397754527</v>
      </c>
      <c r="G3784" s="62">
        <v>0.30180059618566435</v>
      </c>
      <c r="H3784" s="62">
        <v>0.88946476774059358</v>
      </c>
      <c r="I3784" s="62">
        <v>7.8953743896846285E-2</v>
      </c>
      <c r="J3784" s="62">
        <v>0.59511083373041807</v>
      </c>
      <c r="K3784" s="62"/>
      <c r="L3784" s="65">
        <f t="shared" si="532"/>
        <v>0.11244331832117567</v>
      </c>
      <c r="M3784" s="65">
        <f t="shared" si="533"/>
        <v>0.21322720912591597</v>
      </c>
      <c r="N3784" s="65">
        <f t="shared" si="534"/>
        <v>7.9451151931407699E-2</v>
      </c>
      <c r="O3784" s="65">
        <f t="shared" si="535"/>
        <v>0.16502599833454101</v>
      </c>
      <c r="P3784" s="65">
        <f t="shared" si="536"/>
        <v>6.9547850087021426E-2</v>
      </c>
      <c r="Q3784" s="65">
        <f t="shared" si="537"/>
        <v>0.20497097456512089</v>
      </c>
      <c r="R3784" s="65">
        <f t="shared" si="538"/>
        <v>1.8194341607492743E-2</v>
      </c>
      <c r="S3784" s="65">
        <f t="shared" si="539"/>
        <v>0.13713915602732474</v>
      </c>
      <c r="T3784" s="66">
        <f>(L3784*'Football Field'!$F$4)+(M3784*'Football Field'!$F$5)+(N3784*'Football Field'!$F$6)+(O3784*'Football Field'!$F$7)+(P3784*'Football Field'!$F$8)+(Q3784*'Football Field'!$F$9)+(R3784*'Football Field'!$F$10)+(S3784*'Football Field'!$F$11)</f>
        <v>119295707.29540573</v>
      </c>
    </row>
    <row r="3785" spans="2:20" x14ac:dyDescent="0.3">
      <c r="B3785" s="62">
        <f t="shared" si="531"/>
        <v>3758</v>
      </c>
      <c r="C3785" s="62">
        <v>0.70340908210979158</v>
      </c>
      <c r="D3785" s="62">
        <v>0.35671445427558135</v>
      </c>
      <c r="E3785" s="62">
        <v>0.24989439445911332</v>
      </c>
      <c r="F3785" s="62">
        <v>0.43435651300541522</v>
      </c>
      <c r="G3785" s="62">
        <v>0.35059825733861305</v>
      </c>
      <c r="H3785" s="62">
        <v>0.91996032150126561</v>
      </c>
      <c r="I3785" s="62">
        <v>0.78923505933275173</v>
      </c>
      <c r="J3785" s="62">
        <v>7.1056112629463986E-4</v>
      </c>
      <c r="K3785" s="62"/>
      <c r="L3785" s="65">
        <f t="shared" si="532"/>
        <v>0.18487030680370584</v>
      </c>
      <c r="M3785" s="65">
        <f t="shared" si="533"/>
        <v>9.3751861158013969E-2</v>
      </c>
      <c r="N3785" s="65">
        <f t="shared" si="534"/>
        <v>6.5677362643110929E-2</v>
      </c>
      <c r="O3785" s="65">
        <f t="shared" si="535"/>
        <v>0.1141577836621754</v>
      </c>
      <c r="P3785" s="65">
        <f t="shared" si="536"/>
        <v>9.2144399393633836E-2</v>
      </c>
      <c r="Q3785" s="65">
        <f t="shared" si="537"/>
        <v>0.24178440570181456</v>
      </c>
      <c r="R3785" s="65">
        <f t="shared" si="538"/>
        <v>0.20742713062711499</v>
      </c>
      <c r="S3785" s="65">
        <f t="shared" si="539"/>
        <v>1.8675001043045E-4</v>
      </c>
      <c r="T3785" s="66">
        <f>(L3785*'Football Field'!$F$4)+(M3785*'Football Field'!$F$5)+(N3785*'Football Field'!$F$6)+(O3785*'Football Field'!$F$7)+(P3785*'Football Field'!$F$8)+(Q3785*'Football Field'!$F$9)+(R3785*'Football Field'!$F$10)+(S3785*'Football Field'!$F$11)</f>
        <v>145664631.05648082</v>
      </c>
    </row>
    <row r="3786" spans="2:20" x14ac:dyDescent="0.3">
      <c r="B3786" s="62">
        <f t="shared" si="531"/>
        <v>3759</v>
      </c>
      <c r="C3786" s="62">
        <v>0.70915224514454767</v>
      </c>
      <c r="D3786" s="62">
        <v>0.32420507119090214</v>
      </c>
      <c r="E3786" s="62">
        <v>0.49174940298472125</v>
      </c>
      <c r="F3786" s="62">
        <v>0.16841851709079791</v>
      </c>
      <c r="G3786" s="62">
        <v>0.9923669690693756</v>
      </c>
      <c r="H3786" s="62">
        <v>0.84242192393853899</v>
      </c>
      <c r="I3786" s="62">
        <v>0.62764027872689798</v>
      </c>
      <c r="J3786" s="62">
        <v>0.14118126769094297</v>
      </c>
      <c r="K3786" s="62"/>
      <c r="L3786" s="65">
        <f t="shared" si="532"/>
        <v>0.16502905624604552</v>
      </c>
      <c r="M3786" s="65">
        <f t="shared" si="533"/>
        <v>7.5446784939545569E-2</v>
      </c>
      <c r="N3786" s="65">
        <f t="shared" si="534"/>
        <v>0.1144365549707642</v>
      </c>
      <c r="O3786" s="65">
        <f t="shared" si="535"/>
        <v>3.9193204449613758E-2</v>
      </c>
      <c r="P3786" s="65">
        <f t="shared" si="536"/>
        <v>0.23093684815435694</v>
      </c>
      <c r="Q3786" s="65">
        <f t="shared" si="537"/>
        <v>0.1960426636458262</v>
      </c>
      <c r="R3786" s="65">
        <f t="shared" si="538"/>
        <v>0.14606014938187539</v>
      </c>
      <c r="S3786" s="65">
        <f t="shared" si="539"/>
        <v>3.2854738211972469E-2</v>
      </c>
      <c r="T3786" s="66">
        <f>(L3786*'Football Field'!$F$4)+(M3786*'Football Field'!$F$5)+(N3786*'Football Field'!$F$6)+(O3786*'Football Field'!$F$7)+(P3786*'Football Field'!$F$8)+(Q3786*'Football Field'!$F$9)+(R3786*'Football Field'!$F$10)+(S3786*'Football Field'!$F$11)</f>
        <v>149676753.86067176</v>
      </c>
    </row>
    <row r="3787" spans="2:20" x14ac:dyDescent="0.3">
      <c r="B3787" s="62">
        <f t="shared" si="531"/>
        <v>3760</v>
      </c>
      <c r="C3787" s="62">
        <v>0.91127887635945504</v>
      </c>
      <c r="D3787" s="62">
        <v>0.38436239445569564</v>
      </c>
      <c r="E3787" s="62">
        <v>0.37739004821171251</v>
      </c>
      <c r="F3787" s="62">
        <v>8.1028626607428267E-2</v>
      </c>
      <c r="G3787" s="62">
        <v>0.59809131174223407</v>
      </c>
      <c r="H3787" s="62">
        <v>0.36027376569840175</v>
      </c>
      <c r="I3787" s="62">
        <v>0.94991075685972293</v>
      </c>
      <c r="J3787" s="62">
        <v>0.88505230752477426</v>
      </c>
      <c r="K3787" s="62"/>
      <c r="L3787" s="65">
        <f t="shared" si="532"/>
        <v>0.20039610845455166</v>
      </c>
      <c r="M3787" s="65">
        <f t="shared" si="533"/>
        <v>8.4523772122215041E-2</v>
      </c>
      <c r="N3787" s="65">
        <f t="shared" si="534"/>
        <v>8.2990508167196303E-2</v>
      </c>
      <c r="O3787" s="65">
        <f t="shared" si="535"/>
        <v>1.781871814083457E-2</v>
      </c>
      <c r="P3787" s="65">
        <f t="shared" si="536"/>
        <v>0.13152414094403389</v>
      </c>
      <c r="Q3787" s="65">
        <f t="shared" si="537"/>
        <v>7.9226527133663391E-2</v>
      </c>
      <c r="R3787" s="65">
        <f t="shared" si="538"/>
        <v>0.20889150839783011</v>
      </c>
      <c r="S3787" s="65">
        <f t="shared" si="539"/>
        <v>0.19462871663967507</v>
      </c>
      <c r="T3787" s="66">
        <f>(L3787*'Football Field'!$F$4)+(M3787*'Football Field'!$F$5)+(N3787*'Football Field'!$F$6)+(O3787*'Football Field'!$F$7)+(P3787*'Football Field'!$F$8)+(Q3787*'Football Field'!$F$9)+(R3787*'Football Field'!$F$10)+(S3787*'Football Field'!$F$11)</f>
        <v>150327967.82389277</v>
      </c>
    </row>
    <row r="3788" spans="2:20" x14ac:dyDescent="0.3">
      <c r="B3788" s="62">
        <f t="shared" si="531"/>
        <v>3761</v>
      </c>
      <c r="C3788" s="62">
        <v>0.70932549374130771</v>
      </c>
      <c r="D3788" s="62">
        <v>0.27059415326013192</v>
      </c>
      <c r="E3788" s="62">
        <v>6.5354284647208605E-2</v>
      </c>
      <c r="F3788" s="62">
        <v>0.24612491336111364</v>
      </c>
      <c r="G3788" s="62">
        <v>0.1190377183961101</v>
      </c>
      <c r="H3788" s="62">
        <v>0.46481863316797423</v>
      </c>
      <c r="I3788" s="62">
        <v>0.5012355129126177</v>
      </c>
      <c r="J3788" s="62">
        <v>0.77002071855904897</v>
      </c>
      <c r="K3788" s="62"/>
      <c r="L3788" s="65">
        <f t="shared" si="532"/>
        <v>0.22543235896712202</v>
      </c>
      <c r="M3788" s="65">
        <f t="shared" si="533"/>
        <v>8.5998147296802996E-2</v>
      </c>
      <c r="N3788" s="65">
        <f t="shared" si="534"/>
        <v>2.0770394813981043E-2</v>
      </c>
      <c r="O3788" s="65">
        <f t="shared" si="535"/>
        <v>7.8221522149054007E-2</v>
      </c>
      <c r="P3788" s="65">
        <f t="shared" si="536"/>
        <v>3.7831649786840782E-2</v>
      </c>
      <c r="Q3788" s="65">
        <f t="shared" si="537"/>
        <v>0.14772507387862913</v>
      </c>
      <c r="R3788" s="65">
        <f t="shared" si="538"/>
        <v>0.15929880579647701</v>
      </c>
      <c r="S3788" s="65">
        <f t="shared" si="539"/>
        <v>0.24472204731109307</v>
      </c>
      <c r="T3788" s="66">
        <f>(L3788*'Football Field'!$F$4)+(M3788*'Football Field'!$F$5)+(N3788*'Football Field'!$F$6)+(O3788*'Football Field'!$F$7)+(P3788*'Football Field'!$F$8)+(Q3788*'Football Field'!$F$9)+(R3788*'Football Field'!$F$10)+(S3788*'Football Field'!$F$11)</f>
        <v>134825856.80046201</v>
      </c>
    </row>
    <row r="3789" spans="2:20" x14ac:dyDescent="0.3">
      <c r="B3789" s="62">
        <f t="shared" si="531"/>
        <v>3762</v>
      </c>
      <c r="C3789" s="62">
        <v>0.70220655927123443</v>
      </c>
      <c r="D3789" s="62">
        <v>0.98734170731978721</v>
      </c>
      <c r="E3789" s="62">
        <v>0.20294510849857683</v>
      </c>
      <c r="F3789" s="62">
        <v>0.27943993858878768</v>
      </c>
      <c r="G3789" s="62">
        <v>0.43112090244512957</v>
      </c>
      <c r="H3789" s="62">
        <v>0.78859962778236514</v>
      </c>
      <c r="I3789" s="62">
        <v>0.88079210652945539</v>
      </c>
      <c r="J3789" s="62">
        <v>0.69989005335924248</v>
      </c>
      <c r="K3789" s="62"/>
      <c r="L3789" s="65">
        <f t="shared" si="532"/>
        <v>0.14122266852749973</v>
      </c>
      <c r="M3789" s="65">
        <f t="shared" si="533"/>
        <v>0.19856697265959286</v>
      </c>
      <c r="N3789" s="65">
        <f t="shared" si="534"/>
        <v>4.0814842026705704E-2</v>
      </c>
      <c r="O3789" s="65">
        <f t="shared" si="535"/>
        <v>5.6198925087833258E-2</v>
      </c>
      <c r="P3789" s="65">
        <f t="shared" si="536"/>
        <v>8.6703895737561751E-2</v>
      </c>
      <c r="Q3789" s="65">
        <f t="shared" si="537"/>
        <v>0.15859741320388543</v>
      </c>
      <c r="R3789" s="65">
        <f t="shared" si="538"/>
        <v>0.17713849302567033</v>
      </c>
      <c r="S3789" s="65">
        <f t="shared" si="539"/>
        <v>0.14075678973125103</v>
      </c>
      <c r="T3789" s="66">
        <f>(L3789*'Football Field'!$F$4)+(M3789*'Football Field'!$F$5)+(N3789*'Football Field'!$F$6)+(O3789*'Football Field'!$F$7)+(P3789*'Football Field'!$F$8)+(Q3789*'Football Field'!$F$9)+(R3789*'Football Field'!$F$10)+(S3789*'Football Field'!$F$11)</f>
        <v>140916683.95456144</v>
      </c>
    </row>
    <row r="3790" spans="2:20" x14ac:dyDescent="0.3">
      <c r="B3790" s="62">
        <f t="shared" si="531"/>
        <v>3763</v>
      </c>
      <c r="C3790" s="62">
        <v>0.44278023569873914</v>
      </c>
      <c r="D3790" s="62">
        <v>0.17822236458390817</v>
      </c>
      <c r="E3790" s="62">
        <v>0.68169084445218231</v>
      </c>
      <c r="F3790" s="62">
        <v>0.67350153831375392</v>
      </c>
      <c r="G3790" s="62">
        <v>7.7217882949883854E-2</v>
      </c>
      <c r="H3790" s="62">
        <v>0.17727847476334391</v>
      </c>
      <c r="I3790" s="62">
        <v>0.27039016858960696</v>
      </c>
      <c r="J3790" s="62">
        <v>0.37986516007684179</v>
      </c>
      <c r="K3790" s="62"/>
      <c r="L3790" s="65">
        <f t="shared" si="532"/>
        <v>0.15369261791528108</v>
      </c>
      <c r="M3790" s="65">
        <f t="shared" si="533"/>
        <v>6.1862431011011174E-2</v>
      </c>
      <c r="N3790" s="65">
        <f t="shared" si="534"/>
        <v>0.23662043164008573</v>
      </c>
      <c r="O3790" s="65">
        <f t="shared" si="535"/>
        <v>0.23377785693180292</v>
      </c>
      <c r="P3790" s="65">
        <f t="shared" si="536"/>
        <v>2.6802954656987166E-2</v>
      </c>
      <c r="Q3790" s="65">
        <f t="shared" si="537"/>
        <v>6.1534799184091042E-2</v>
      </c>
      <c r="R3790" s="65">
        <f t="shared" si="538"/>
        <v>9.3854624751963003E-2</v>
      </c>
      <c r="S3790" s="65">
        <f t="shared" si="539"/>
        <v>0.13185428390877785</v>
      </c>
      <c r="T3790" s="66">
        <f>(L3790*'Football Field'!$F$4)+(M3790*'Football Field'!$F$5)+(N3790*'Football Field'!$F$6)+(O3790*'Football Field'!$F$7)+(P3790*'Football Field'!$F$8)+(Q3790*'Football Field'!$F$9)+(R3790*'Football Field'!$F$10)+(S3790*'Football Field'!$F$11)</f>
        <v>131140925.34105369</v>
      </c>
    </row>
    <row r="3791" spans="2:20" x14ac:dyDescent="0.3">
      <c r="B3791" s="62">
        <f t="shared" si="531"/>
        <v>3764</v>
      </c>
      <c r="C3791" s="62">
        <v>0.44999216366529193</v>
      </c>
      <c r="D3791" s="62">
        <v>0.4368851104463104</v>
      </c>
      <c r="E3791" s="62">
        <v>0.13095441353320814</v>
      </c>
      <c r="F3791" s="62">
        <v>0.74556264647174042</v>
      </c>
      <c r="G3791" s="62">
        <v>0.78845805562757587</v>
      </c>
      <c r="H3791" s="62">
        <v>0.19949570351461754</v>
      </c>
      <c r="I3791" s="62">
        <v>0.19129045960844127</v>
      </c>
      <c r="J3791" s="62">
        <v>9.4993677217179551E-2</v>
      </c>
      <c r="K3791" s="62"/>
      <c r="L3791" s="65">
        <f t="shared" si="532"/>
        <v>0.14813911941301536</v>
      </c>
      <c r="M3791" s="65">
        <f t="shared" si="533"/>
        <v>0.14382422800214253</v>
      </c>
      <c r="N3791" s="65">
        <f t="shared" si="534"/>
        <v>4.311068740851854E-2</v>
      </c>
      <c r="O3791" s="65">
        <f t="shared" si="535"/>
        <v>0.24544203840338949</v>
      </c>
      <c r="P3791" s="65">
        <f t="shared" si="536"/>
        <v>0.25956336906712296</v>
      </c>
      <c r="Q3791" s="65">
        <f t="shared" si="537"/>
        <v>6.5674738876824748E-2</v>
      </c>
      <c r="R3791" s="65">
        <f t="shared" si="538"/>
        <v>6.2973541600567132E-2</v>
      </c>
      <c r="S3791" s="65">
        <f t="shared" si="539"/>
        <v>3.1272277228419208E-2</v>
      </c>
      <c r="T3791" s="66">
        <f>(L3791*'Football Field'!$F$4)+(M3791*'Football Field'!$F$5)+(N3791*'Football Field'!$F$6)+(O3791*'Football Field'!$F$7)+(P3791*'Football Field'!$F$8)+(Q3791*'Football Field'!$F$9)+(R3791*'Football Field'!$F$10)+(S3791*'Football Field'!$F$11)</f>
        <v>139942131.22332624</v>
      </c>
    </row>
    <row r="3792" spans="2:20" x14ac:dyDescent="0.3">
      <c r="B3792" s="62">
        <f t="shared" si="531"/>
        <v>3765</v>
      </c>
      <c r="C3792" s="62">
        <v>0.57316609597511459</v>
      </c>
      <c r="D3792" s="62">
        <v>0.86822576997670831</v>
      </c>
      <c r="E3792" s="62">
        <v>0.97242934768623301</v>
      </c>
      <c r="F3792" s="62">
        <v>0.38290991946709607</v>
      </c>
      <c r="G3792" s="62">
        <v>0.4987131749349083</v>
      </c>
      <c r="H3792" s="62">
        <v>0.77962160430767946</v>
      </c>
      <c r="I3792" s="62">
        <v>0.75695858719546771</v>
      </c>
      <c r="J3792" s="62">
        <v>0.6786131466139137</v>
      </c>
      <c r="K3792" s="62"/>
      <c r="L3792" s="65">
        <f t="shared" si="532"/>
        <v>0.10401084824998713</v>
      </c>
      <c r="M3792" s="65">
        <f t="shared" si="533"/>
        <v>0.1575545019880179</v>
      </c>
      <c r="N3792" s="65">
        <f t="shared" si="534"/>
        <v>0.17646403377009609</v>
      </c>
      <c r="O3792" s="65">
        <f t="shared" si="535"/>
        <v>6.9485592059227635E-2</v>
      </c>
      <c r="P3792" s="65">
        <f t="shared" si="536"/>
        <v>9.0500084918972892E-2</v>
      </c>
      <c r="Q3792" s="65">
        <f t="shared" si="537"/>
        <v>0.14147575187625586</v>
      </c>
      <c r="R3792" s="65">
        <f t="shared" si="538"/>
        <v>0.13736315755098463</v>
      </c>
      <c r="S3792" s="65">
        <f t="shared" si="539"/>
        <v>0.12314602958645793</v>
      </c>
      <c r="T3792" s="66">
        <f>(L3792*'Football Field'!$F$4)+(M3792*'Football Field'!$F$5)+(N3792*'Football Field'!$F$6)+(O3792*'Football Field'!$F$7)+(P3792*'Football Field'!$F$8)+(Q3792*'Football Field'!$F$9)+(R3792*'Football Field'!$F$10)+(S3792*'Football Field'!$F$11)</f>
        <v>139525195.55989698</v>
      </c>
    </row>
    <row r="3793" spans="2:20" x14ac:dyDescent="0.3">
      <c r="B3793" s="62">
        <f t="shared" si="531"/>
        <v>3766</v>
      </c>
      <c r="C3793" s="62">
        <v>0.37136616033876901</v>
      </c>
      <c r="D3793" s="62">
        <v>0.4636688078442357</v>
      </c>
      <c r="E3793" s="62">
        <v>0.16058086513241832</v>
      </c>
      <c r="F3793" s="62">
        <v>0.93639069336272962</v>
      </c>
      <c r="G3793" s="62">
        <v>0.81936663788819764</v>
      </c>
      <c r="H3793" s="62">
        <v>0.13739003970434238</v>
      </c>
      <c r="I3793" s="62">
        <v>0.43310190072419419</v>
      </c>
      <c r="J3793" s="62">
        <v>0.62675637326106004</v>
      </c>
      <c r="K3793" s="62"/>
      <c r="L3793" s="65">
        <f t="shared" si="532"/>
        <v>9.4049572080734486E-2</v>
      </c>
      <c r="M3793" s="65">
        <f t="shared" si="533"/>
        <v>0.11742548897065515</v>
      </c>
      <c r="N3793" s="65">
        <f t="shared" si="534"/>
        <v>4.06675762710344E-2</v>
      </c>
      <c r="O3793" s="65">
        <f t="shared" si="535"/>
        <v>0.23714369648222672</v>
      </c>
      <c r="P3793" s="65">
        <f t="shared" si="536"/>
        <v>0.20750701033265437</v>
      </c>
      <c r="Q3793" s="65">
        <f t="shared" si="537"/>
        <v>3.4794431540453891E-2</v>
      </c>
      <c r="R3793" s="65">
        <f t="shared" si="538"/>
        <v>0.10968432986275745</v>
      </c>
      <c r="S3793" s="65">
        <f t="shared" si="539"/>
        <v>0.1587278944594836</v>
      </c>
      <c r="T3793" s="66">
        <f>(L3793*'Football Field'!$F$4)+(M3793*'Football Field'!$F$5)+(N3793*'Football Field'!$F$6)+(O3793*'Football Field'!$F$7)+(P3793*'Football Field'!$F$8)+(Q3793*'Football Field'!$F$9)+(R3793*'Football Field'!$F$10)+(S3793*'Football Field'!$F$11)</f>
        <v>143366947.296942</v>
      </c>
    </row>
    <row r="3794" spans="2:20" x14ac:dyDescent="0.3">
      <c r="B3794" s="62">
        <f t="shared" si="531"/>
        <v>3767</v>
      </c>
      <c r="C3794" s="62">
        <v>0.80131675947437586</v>
      </c>
      <c r="D3794" s="62">
        <v>0.8853971201828742</v>
      </c>
      <c r="E3794" s="62">
        <v>0.82306003069199218</v>
      </c>
      <c r="F3794" s="62">
        <v>0.4978197447353172</v>
      </c>
      <c r="G3794" s="62">
        <v>0.13809479444150119</v>
      </c>
      <c r="H3794" s="62">
        <v>0.89907074518614549</v>
      </c>
      <c r="I3794" s="62">
        <v>0.17847384917245712</v>
      </c>
      <c r="J3794" s="62">
        <v>0.80970014956399972</v>
      </c>
      <c r="K3794" s="62"/>
      <c r="L3794" s="65">
        <f t="shared" si="532"/>
        <v>0.1592146624392799</v>
      </c>
      <c r="M3794" s="65">
        <f t="shared" si="533"/>
        <v>0.17592069796105975</v>
      </c>
      <c r="N3794" s="65">
        <f t="shared" si="534"/>
        <v>0.1635348610951888</v>
      </c>
      <c r="O3794" s="65">
        <f t="shared" si="535"/>
        <v>9.8912448387617383E-2</v>
      </c>
      <c r="P3794" s="65">
        <f t="shared" si="536"/>
        <v>2.7438233160189431E-2</v>
      </c>
      <c r="Q3794" s="65">
        <f t="shared" si="537"/>
        <v>0.17863752818266296</v>
      </c>
      <c r="R3794" s="65">
        <f t="shared" si="538"/>
        <v>3.5461199724402342E-2</v>
      </c>
      <c r="S3794" s="65">
        <f t="shared" si="539"/>
        <v>0.16088036904959938</v>
      </c>
      <c r="T3794" s="66">
        <f>(L3794*'Football Field'!$F$4)+(M3794*'Football Field'!$F$5)+(N3794*'Football Field'!$F$6)+(O3794*'Football Field'!$F$7)+(P3794*'Football Field'!$F$8)+(Q3794*'Football Field'!$F$9)+(R3794*'Football Field'!$F$10)+(S3794*'Football Field'!$F$11)</f>
        <v>120049197.92381528</v>
      </c>
    </row>
    <row r="3795" spans="2:20" x14ac:dyDescent="0.3">
      <c r="B3795" s="62">
        <f t="shared" si="531"/>
        <v>3768</v>
      </c>
      <c r="C3795" s="62">
        <v>0.53910302751304173</v>
      </c>
      <c r="D3795" s="62">
        <v>0.14733423297782577</v>
      </c>
      <c r="E3795" s="62">
        <v>0.30286120236478475</v>
      </c>
      <c r="F3795" s="62">
        <v>0.74993530503090577</v>
      </c>
      <c r="G3795" s="62">
        <v>0.12284285612976575</v>
      </c>
      <c r="H3795" s="62">
        <v>0.32036140198609908</v>
      </c>
      <c r="I3795" s="62">
        <v>3.9270806449075435E-3</v>
      </c>
      <c r="J3795" s="62">
        <v>0.75882154031672289</v>
      </c>
      <c r="K3795" s="62"/>
      <c r="L3795" s="65">
        <f t="shared" si="532"/>
        <v>0.18304545420534143</v>
      </c>
      <c r="M3795" s="65">
        <f t="shared" si="533"/>
        <v>5.0025431539186253E-2</v>
      </c>
      <c r="N3795" s="65">
        <f t="shared" si="534"/>
        <v>0.10283260066963125</v>
      </c>
      <c r="O3795" s="65">
        <f t="shared" si="535"/>
        <v>0.25463082477436577</v>
      </c>
      <c r="P3795" s="65">
        <f t="shared" si="536"/>
        <v>4.1709701575753842E-2</v>
      </c>
      <c r="Q3795" s="65">
        <f t="shared" si="537"/>
        <v>0.10877456690778252</v>
      </c>
      <c r="R3795" s="65">
        <f t="shared" si="538"/>
        <v>1.3333893962053788E-3</v>
      </c>
      <c r="S3795" s="65">
        <f t="shared" si="539"/>
        <v>0.2576480309317335</v>
      </c>
      <c r="T3795" s="66">
        <f>(L3795*'Football Field'!$F$4)+(M3795*'Football Field'!$F$5)+(N3795*'Football Field'!$F$6)+(O3795*'Football Field'!$F$7)+(P3795*'Football Field'!$F$8)+(Q3795*'Football Field'!$F$9)+(R3795*'Football Field'!$F$10)+(S3795*'Football Field'!$F$11)</f>
        <v>117038382.3366721</v>
      </c>
    </row>
    <row r="3796" spans="2:20" x14ac:dyDescent="0.3">
      <c r="B3796" s="62">
        <f t="shared" si="531"/>
        <v>3769</v>
      </c>
      <c r="C3796" s="62">
        <v>4.4145444916386056E-2</v>
      </c>
      <c r="D3796" s="62">
        <v>0.62719385570778585</v>
      </c>
      <c r="E3796" s="62">
        <v>1.1216923563721615E-2</v>
      </c>
      <c r="F3796" s="62">
        <v>0.77592639363417648</v>
      </c>
      <c r="G3796" s="62">
        <v>2.4084790912926701E-2</v>
      </c>
      <c r="H3796" s="62">
        <v>0.48704511894002822</v>
      </c>
      <c r="I3796" s="62">
        <v>0.91557329676959254</v>
      </c>
      <c r="J3796" s="62">
        <v>0.84674889914585239</v>
      </c>
      <c r="K3796" s="62"/>
      <c r="L3796" s="65">
        <f t="shared" si="532"/>
        <v>1.1829104254512258E-2</v>
      </c>
      <c r="M3796" s="65">
        <f t="shared" si="533"/>
        <v>0.16806131461601956</v>
      </c>
      <c r="N3796" s="65">
        <f t="shared" si="534"/>
        <v>3.0056591003097414E-3</v>
      </c>
      <c r="O3796" s="65">
        <f t="shared" si="535"/>
        <v>0.20791531768478064</v>
      </c>
      <c r="P3796" s="65">
        <f t="shared" si="536"/>
        <v>6.4537010148331009E-3</v>
      </c>
      <c r="Q3796" s="65">
        <f t="shared" si="537"/>
        <v>0.13050740567923047</v>
      </c>
      <c r="R3796" s="65">
        <f t="shared" si="538"/>
        <v>0.24533475652240924</v>
      </c>
      <c r="S3796" s="65">
        <f t="shared" si="539"/>
        <v>0.22689274112790506</v>
      </c>
      <c r="T3796" s="66">
        <f>(L3796*'Football Field'!$F$4)+(M3796*'Football Field'!$F$5)+(N3796*'Football Field'!$F$6)+(O3796*'Football Field'!$F$7)+(P3796*'Football Field'!$F$8)+(Q3796*'Football Field'!$F$9)+(R3796*'Football Field'!$F$10)+(S3796*'Football Field'!$F$11)</f>
        <v>145278846.96657708</v>
      </c>
    </row>
    <row r="3797" spans="2:20" x14ac:dyDescent="0.3">
      <c r="B3797" s="62">
        <f t="shared" si="531"/>
        <v>3770</v>
      </c>
      <c r="C3797" s="62">
        <v>0.73247760303424858</v>
      </c>
      <c r="D3797" s="62">
        <v>0.17175608633876993</v>
      </c>
      <c r="E3797" s="62">
        <v>0.20141542353646624</v>
      </c>
      <c r="F3797" s="62">
        <v>0.17789745387216105</v>
      </c>
      <c r="G3797" s="62">
        <v>2.8916883001350979E-2</v>
      </c>
      <c r="H3797" s="62">
        <v>0.29012444599819454</v>
      </c>
      <c r="I3797" s="62">
        <v>0.85301895976083986</v>
      </c>
      <c r="J3797" s="62">
        <v>1.2267013691492079E-2</v>
      </c>
      <c r="K3797" s="62"/>
      <c r="L3797" s="65">
        <f t="shared" si="532"/>
        <v>0.29680512126891756</v>
      </c>
      <c r="M3797" s="65">
        <f t="shared" si="533"/>
        <v>6.9596784697961198E-2</v>
      </c>
      <c r="N3797" s="65">
        <f t="shared" si="534"/>
        <v>8.1614958546897792E-2</v>
      </c>
      <c r="O3797" s="65">
        <f t="shared" si="535"/>
        <v>7.2085310392063423E-2</v>
      </c>
      <c r="P3797" s="65">
        <f t="shared" si="536"/>
        <v>1.1717326141279676E-2</v>
      </c>
      <c r="Q3797" s="65">
        <f t="shared" si="537"/>
        <v>0.11756048378935263</v>
      </c>
      <c r="R3797" s="65">
        <f t="shared" si="538"/>
        <v>0.34564933418812532</v>
      </c>
      <c r="S3797" s="65">
        <f t="shared" si="539"/>
        <v>4.9706809754025199E-3</v>
      </c>
      <c r="T3797" s="66">
        <f>(L3797*'Football Field'!$F$4)+(M3797*'Football Field'!$F$5)+(N3797*'Football Field'!$F$6)+(O3797*'Football Field'!$F$7)+(P3797*'Football Field'!$F$8)+(Q3797*'Football Field'!$F$9)+(R3797*'Football Field'!$F$10)+(S3797*'Football Field'!$F$11)</f>
        <v>157951881.4001708</v>
      </c>
    </row>
    <row r="3798" spans="2:20" x14ac:dyDescent="0.3">
      <c r="B3798" s="62">
        <f t="shared" si="531"/>
        <v>3771</v>
      </c>
      <c r="C3798" s="62">
        <v>0.50894768639239885</v>
      </c>
      <c r="D3798" s="62">
        <v>6.5607758586259335E-2</v>
      </c>
      <c r="E3798" s="62">
        <v>0.70534262138280679</v>
      </c>
      <c r="F3798" s="62">
        <v>0.87918937448054901</v>
      </c>
      <c r="G3798" s="62">
        <v>0.76515372921757441</v>
      </c>
      <c r="H3798" s="62">
        <v>0.74267609283813751</v>
      </c>
      <c r="I3798" s="62">
        <v>0.22550170589342167</v>
      </c>
      <c r="J3798" s="62">
        <v>0.76306045856774896</v>
      </c>
      <c r="K3798" s="62"/>
      <c r="L3798" s="65">
        <f t="shared" si="532"/>
        <v>0.10932229308145183</v>
      </c>
      <c r="M3798" s="65">
        <f t="shared" si="533"/>
        <v>1.4092589089901601E-2</v>
      </c>
      <c r="N3798" s="65">
        <f t="shared" si="534"/>
        <v>0.15150805247633867</v>
      </c>
      <c r="O3798" s="65">
        <f t="shared" si="535"/>
        <v>0.18885044777854867</v>
      </c>
      <c r="P3798" s="65">
        <f t="shared" si="536"/>
        <v>0.16435551722578534</v>
      </c>
      <c r="Q3798" s="65">
        <f t="shared" si="537"/>
        <v>0.15952730635509771</v>
      </c>
      <c r="R3798" s="65">
        <f t="shared" si="538"/>
        <v>4.8437912660125579E-2</v>
      </c>
      <c r="S3798" s="65">
        <f t="shared" si="539"/>
        <v>0.16390588133275058</v>
      </c>
      <c r="T3798" s="66">
        <f>(L3798*'Football Field'!$F$4)+(M3798*'Football Field'!$F$5)+(N3798*'Football Field'!$F$6)+(O3798*'Football Field'!$F$7)+(P3798*'Football Field'!$F$8)+(Q3798*'Football Field'!$F$9)+(R3798*'Football Field'!$F$10)+(S3798*'Football Field'!$F$11)</f>
        <v>134180924.75881507</v>
      </c>
    </row>
    <row r="3799" spans="2:20" x14ac:dyDescent="0.3">
      <c r="B3799" s="62">
        <f t="shared" si="531"/>
        <v>3772</v>
      </c>
      <c r="C3799" s="62">
        <v>0.15046133029248165</v>
      </c>
      <c r="D3799" s="62">
        <v>0.8203770218811941</v>
      </c>
      <c r="E3799" s="62">
        <v>0.20774895198712995</v>
      </c>
      <c r="F3799" s="62">
        <v>0.17291889438085117</v>
      </c>
      <c r="G3799" s="62">
        <v>0.99973612878209961</v>
      </c>
      <c r="H3799" s="62">
        <v>0.92676123176178138</v>
      </c>
      <c r="I3799" s="62">
        <v>0.96689745680203498</v>
      </c>
      <c r="J3799" s="62">
        <v>0.64151404481021201</v>
      </c>
      <c r="K3799" s="62"/>
      <c r="L3799" s="65">
        <f t="shared" si="532"/>
        <v>3.0791762145353986E-2</v>
      </c>
      <c r="M3799" s="65">
        <f t="shared" si="533"/>
        <v>0.16788934457893626</v>
      </c>
      <c r="N3799" s="65">
        <f t="shared" si="534"/>
        <v>4.2515617156243621E-2</v>
      </c>
      <c r="O3799" s="65">
        <f t="shared" si="535"/>
        <v>3.5387680381813121E-2</v>
      </c>
      <c r="P3799" s="65">
        <f t="shared" si="536"/>
        <v>0.20459500807107783</v>
      </c>
      <c r="Q3799" s="65">
        <f t="shared" si="537"/>
        <v>0.18966076771002727</v>
      </c>
      <c r="R3799" s="65">
        <f t="shared" si="538"/>
        <v>0.19787460639169713</v>
      </c>
      <c r="S3799" s="65">
        <f t="shared" si="539"/>
        <v>0.13128521356485079</v>
      </c>
      <c r="T3799" s="66">
        <f>(L3799*'Football Field'!$F$4)+(M3799*'Football Field'!$F$5)+(N3799*'Football Field'!$F$6)+(O3799*'Football Field'!$F$7)+(P3799*'Football Field'!$F$8)+(Q3799*'Football Field'!$F$9)+(R3799*'Football Field'!$F$10)+(S3799*'Football Field'!$F$11)</f>
        <v>153912328.89405823</v>
      </c>
    </row>
    <row r="3800" spans="2:20" x14ac:dyDescent="0.3">
      <c r="B3800" s="62">
        <f t="shared" si="531"/>
        <v>3773</v>
      </c>
      <c r="C3800" s="62">
        <v>0.2206668790925026</v>
      </c>
      <c r="D3800" s="62">
        <v>9.8968492003892794E-2</v>
      </c>
      <c r="E3800" s="62">
        <v>0.5374418375656933</v>
      </c>
      <c r="F3800" s="62">
        <v>0.43763539710513422</v>
      </c>
      <c r="G3800" s="62">
        <v>0.5070126076605922</v>
      </c>
      <c r="H3800" s="62">
        <v>0.35176128726008205</v>
      </c>
      <c r="I3800" s="62">
        <v>0.37958650206414402</v>
      </c>
      <c r="J3800" s="62">
        <v>0.13268444639176047</v>
      </c>
      <c r="K3800" s="62"/>
      <c r="L3800" s="65">
        <f t="shared" si="532"/>
        <v>8.2778303466197675E-2</v>
      </c>
      <c r="M3800" s="65">
        <f t="shared" si="533"/>
        <v>3.7125842801519655E-2</v>
      </c>
      <c r="N3800" s="65">
        <f t="shared" si="534"/>
        <v>0.20160942914679317</v>
      </c>
      <c r="O3800" s="65">
        <f t="shared" si="535"/>
        <v>0.16416924849846923</v>
      </c>
      <c r="P3800" s="65">
        <f t="shared" si="536"/>
        <v>0.19019457596317943</v>
      </c>
      <c r="Q3800" s="65">
        <f t="shared" si="537"/>
        <v>0.13195547380841499</v>
      </c>
      <c r="R3800" s="65">
        <f t="shared" si="538"/>
        <v>0.14239348826955772</v>
      </c>
      <c r="S3800" s="65">
        <f t="shared" si="539"/>
        <v>4.97736380458682E-2</v>
      </c>
      <c r="T3800" s="66">
        <f>(L3800*'Football Field'!$F$4)+(M3800*'Football Field'!$F$5)+(N3800*'Football Field'!$F$6)+(O3800*'Football Field'!$F$7)+(P3800*'Football Field'!$F$8)+(Q3800*'Football Field'!$F$9)+(R3800*'Football Field'!$F$10)+(S3800*'Football Field'!$F$11)</f>
        <v>149646683.55625743</v>
      </c>
    </row>
    <row r="3801" spans="2:20" x14ac:dyDescent="0.3">
      <c r="B3801" s="62">
        <f t="shared" si="531"/>
        <v>3774</v>
      </c>
      <c r="C3801" s="62">
        <v>0.497138177226642</v>
      </c>
      <c r="D3801" s="62">
        <v>0.80783112712058158</v>
      </c>
      <c r="E3801" s="62">
        <v>0.78732486366457233</v>
      </c>
      <c r="F3801" s="62">
        <v>0.81134334662832686</v>
      </c>
      <c r="G3801" s="62">
        <v>0.56136499493626446</v>
      </c>
      <c r="H3801" s="62">
        <v>0.18073614589387554</v>
      </c>
      <c r="I3801" s="62">
        <v>0.41491594490388839</v>
      </c>
      <c r="J3801" s="62">
        <v>0.44754557773381665</v>
      </c>
      <c r="K3801" s="62"/>
      <c r="L3801" s="65">
        <f t="shared" si="532"/>
        <v>0.11027420202873163</v>
      </c>
      <c r="M3801" s="65">
        <f t="shared" si="533"/>
        <v>0.17919149443350973</v>
      </c>
      <c r="N3801" s="65">
        <f t="shared" si="534"/>
        <v>0.174642835845635</v>
      </c>
      <c r="O3801" s="65">
        <f t="shared" si="535"/>
        <v>0.17997056798148589</v>
      </c>
      <c r="P3801" s="65">
        <f t="shared" si="536"/>
        <v>0.12452086703298564</v>
      </c>
      <c r="Q3801" s="65">
        <f t="shared" si="537"/>
        <v>4.0090532530374041E-2</v>
      </c>
      <c r="R3801" s="65">
        <f t="shared" si="538"/>
        <v>9.2035829934690949E-2</v>
      </c>
      <c r="S3801" s="65">
        <f t="shared" si="539"/>
        <v>9.9273670212587053E-2</v>
      </c>
      <c r="T3801" s="66">
        <f>(L3801*'Football Field'!$F$4)+(M3801*'Football Field'!$F$5)+(N3801*'Football Field'!$F$6)+(O3801*'Football Field'!$F$7)+(P3801*'Football Field'!$F$8)+(Q3801*'Football Field'!$F$9)+(R3801*'Football Field'!$F$10)+(S3801*'Football Field'!$F$11)</f>
        <v>136477403.24908417</v>
      </c>
    </row>
    <row r="3802" spans="2:20" x14ac:dyDescent="0.3">
      <c r="B3802" s="62">
        <f t="shared" si="531"/>
        <v>3775</v>
      </c>
      <c r="C3802" s="62">
        <v>2.2067385660995753E-2</v>
      </c>
      <c r="D3802" s="62">
        <v>5.9641962215748578E-2</v>
      </c>
      <c r="E3802" s="62">
        <v>0.48376389341718018</v>
      </c>
      <c r="F3802" s="62">
        <v>0.27433551050581773</v>
      </c>
      <c r="G3802" s="62">
        <v>0.23912321448983453</v>
      </c>
      <c r="H3802" s="62">
        <v>0.39994084912328276</v>
      </c>
      <c r="I3802" s="62">
        <v>0.23712280367378447</v>
      </c>
      <c r="J3802" s="62">
        <v>0.6975018474264042</v>
      </c>
      <c r="K3802" s="62"/>
      <c r="L3802" s="65">
        <f t="shared" si="532"/>
        <v>9.1433224882883669E-3</v>
      </c>
      <c r="M3802" s="65">
        <f t="shared" si="533"/>
        <v>2.4711839578567103E-2</v>
      </c>
      <c r="N3802" s="65">
        <f t="shared" si="534"/>
        <v>0.20044101977704099</v>
      </c>
      <c r="O3802" s="65">
        <f t="shared" si="535"/>
        <v>0.11366720467379225</v>
      </c>
      <c r="P3802" s="65">
        <f t="shared" si="536"/>
        <v>9.9077466542905834E-2</v>
      </c>
      <c r="Q3802" s="65">
        <f t="shared" si="537"/>
        <v>0.16571007621611711</v>
      </c>
      <c r="R3802" s="65">
        <f t="shared" si="538"/>
        <v>9.8248623403932006E-2</v>
      </c>
      <c r="S3802" s="65">
        <f t="shared" si="539"/>
        <v>0.28900044731935637</v>
      </c>
      <c r="T3802" s="66">
        <f>(L3802*'Football Field'!$F$4)+(M3802*'Football Field'!$F$5)+(N3802*'Football Field'!$F$6)+(O3802*'Football Field'!$F$7)+(P3802*'Football Field'!$F$8)+(Q3802*'Football Field'!$F$9)+(R3802*'Football Field'!$F$10)+(S3802*'Football Field'!$F$11)</f>
        <v>137905817.24488103</v>
      </c>
    </row>
    <row r="3803" spans="2:20" x14ac:dyDescent="0.3">
      <c r="B3803" s="62">
        <f t="shared" si="531"/>
        <v>3776</v>
      </c>
      <c r="C3803" s="62">
        <v>0.95745030656183128</v>
      </c>
      <c r="D3803" s="62">
        <v>0.43297399611572496</v>
      </c>
      <c r="E3803" s="62">
        <v>0.54474971729730071</v>
      </c>
      <c r="F3803" s="62">
        <v>0.15866902070234712</v>
      </c>
      <c r="G3803" s="62">
        <v>0.35778819046496735</v>
      </c>
      <c r="H3803" s="62">
        <v>0.23110676132669139</v>
      </c>
      <c r="I3803" s="62">
        <v>0.5754733520892189</v>
      </c>
      <c r="J3803" s="62">
        <v>0.61604325908343771</v>
      </c>
      <c r="K3803" s="62"/>
      <c r="L3803" s="65">
        <f t="shared" si="532"/>
        <v>0.2471314883802157</v>
      </c>
      <c r="M3803" s="65">
        <f t="shared" si="533"/>
        <v>0.11175672236635163</v>
      </c>
      <c r="N3803" s="65">
        <f t="shared" si="534"/>
        <v>0.14060761953674272</v>
      </c>
      <c r="O3803" s="65">
        <f t="shared" si="535"/>
        <v>4.0954722116922755E-2</v>
      </c>
      <c r="P3803" s="65">
        <f t="shared" si="536"/>
        <v>9.2350200766018922E-2</v>
      </c>
      <c r="Q3803" s="65">
        <f t="shared" si="537"/>
        <v>5.9651929201934163E-2</v>
      </c>
      <c r="R3803" s="65">
        <f t="shared" si="538"/>
        <v>0.14853782494013573</v>
      </c>
      <c r="S3803" s="65">
        <f t="shared" si="539"/>
        <v>0.15900949269167844</v>
      </c>
      <c r="T3803" s="66">
        <f>(L3803*'Football Field'!$F$4)+(M3803*'Football Field'!$F$5)+(N3803*'Football Field'!$F$6)+(O3803*'Football Field'!$F$7)+(P3803*'Football Field'!$F$8)+(Q3803*'Football Field'!$F$9)+(R3803*'Football Field'!$F$10)+(S3803*'Football Field'!$F$11)</f>
        <v>139823830.47050443</v>
      </c>
    </row>
    <row r="3804" spans="2:20" x14ac:dyDescent="0.3">
      <c r="B3804" s="62">
        <f t="shared" si="531"/>
        <v>3777</v>
      </c>
      <c r="C3804" s="62">
        <v>0.91373367528247473</v>
      </c>
      <c r="D3804" s="62">
        <v>0.42414423069990526</v>
      </c>
      <c r="E3804" s="62">
        <v>0.8355778816610725</v>
      </c>
      <c r="F3804" s="62">
        <v>0.59116841616481242</v>
      </c>
      <c r="G3804" s="62">
        <v>0.16564279673211424</v>
      </c>
      <c r="H3804" s="62">
        <v>0.28885054661058485</v>
      </c>
      <c r="I3804" s="62">
        <v>0.98561153040308569</v>
      </c>
      <c r="J3804" s="62">
        <v>0.89043408918482325</v>
      </c>
      <c r="K3804" s="62"/>
      <c r="L3804" s="65">
        <f t="shared" si="532"/>
        <v>0.1793335454391943</v>
      </c>
      <c r="M3804" s="65">
        <f t="shared" si="533"/>
        <v>8.3244484390354881E-2</v>
      </c>
      <c r="N3804" s="65">
        <f t="shared" si="534"/>
        <v>0.16399433233379235</v>
      </c>
      <c r="O3804" s="65">
        <f t="shared" si="535"/>
        <v>0.11602541406798283</v>
      </c>
      <c r="P3804" s="65">
        <f t="shared" si="536"/>
        <v>3.2509812014152407E-2</v>
      </c>
      <c r="Q3804" s="65">
        <f t="shared" si="537"/>
        <v>5.6691127871271257E-2</v>
      </c>
      <c r="R3804" s="65">
        <f t="shared" si="538"/>
        <v>0.19344062165410891</v>
      </c>
      <c r="S3804" s="65">
        <f t="shared" si="539"/>
        <v>0.1747606622291431</v>
      </c>
      <c r="T3804" s="66">
        <f>(L3804*'Football Field'!$F$4)+(M3804*'Football Field'!$F$5)+(N3804*'Football Field'!$F$6)+(O3804*'Football Field'!$F$7)+(P3804*'Football Field'!$F$8)+(Q3804*'Football Field'!$F$9)+(R3804*'Football Field'!$F$10)+(S3804*'Football Field'!$F$11)</f>
        <v>142834963.83916122</v>
      </c>
    </row>
    <row r="3805" spans="2:20" x14ac:dyDescent="0.3">
      <c r="B3805" s="62">
        <f t="shared" si="531"/>
        <v>3778</v>
      </c>
      <c r="C3805" s="62">
        <v>0.11046823344656709</v>
      </c>
      <c r="D3805" s="62">
        <v>0.80993946695600239</v>
      </c>
      <c r="E3805" s="62">
        <v>0.13632907016708395</v>
      </c>
      <c r="F3805" s="62">
        <v>0.84054617624720995</v>
      </c>
      <c r="G3805" s="62">
        <v>0.12515599572399549</v>
      </c>
      <c r="H3805" s="62">
        <v>0.78925806566191581</v>
      </c>
      <c r="I3805" s="62">
        <v>8.7871527814869288E-2</v>
      </c>
      <c r="J3805" s="62">
        <v>0.72989518962888478</v>
      </c>
      <c r="K3805" s="62"/>
      <c r="L3805" s="65">
        <f t="shared" si="532"/>
        <v>3.0436516741020464E-2</v>
      </c>
      <c r="M3805" s="65">
        <f t="shared" si="533"/>
        <v>0.22315678793889174</v>
      </c>
      <c r="N3805" s="65">
        <f t="shared" si="534"/>
        <v>3.7561766826254527E-2</v>
      </c>
      <c r="O3805" s="65">
        <f t="shared" si="535"/>
        <v>0.23158963411253836</v>
      </c>
      <c r="P3805" s="65">
        <f t="shared" si="536"/>
        <v>3.4483330096294326E-2</v>
      </c>
      <c r="Q3805" s="65">
        <f t="shared" si="537"/>
        <v>0.21745859039308144</v>
      </c>
      <c r="R3805" s="65">
        <f t="shared" si="538"/>
        <v>2.4210609185580559E-2</v>
      </c>
      <c r="S3805" s="65">
        <f t="shared" si="539"/>
        <v>0.20110276470633853</v>
      </c>
      <c r="T3805" s="66">
        <f>(L3805*'Football Field'!$F$4)+(M3805*'Football Field'!$F$5)+(N3805*'Football Field'!$F$6)+(O3805*'Football Field'!$F$7)+(P3805*'Football Field'!$F$8)+(Q3805*'Football Field'!$F$9)+(R3805*'Football Field'!$F$10)+(S3805*'Football Field'!$F$11)</f>
        <v>117490587.429022</v>
      </c>
    </row>
    <row r="3806" spans="2:20" x14ac:dyDescent="0.3">
      <c r="B3806" s="62">
        <f t="shared" ref="B3806:B3869" si="540">B3805+1</f>
        <v>3779</v>
      </c>
      <c r="C3806" s="62">
        <v>0.45515635990496495</v>
      </c>
      <c r="D3806" s="62">
        <v>0.82417269875845245</v>
      </c>
      <c r="E3806" s="62">
        <v>0.63711428020798488</v>
      </c>
      <c r="F3806" s="62">
        <v>0.20150048468057291</v>
      </c>
      <c r="G3806" s="62">
        <v>0.76219965635696174</v>
      </c>
      <c r="H3806" s="62">
        <v>0.58319873540120248</v>
      </c>
      <c r="I3806" s="62">
        <v>0.30117172993764729</v>
      </c>
      <c r="J3806" s="62">
        <v>0.89832753576065161</v>
      </c>
      <c r="K3806" s="62"/>
      <c r="L3806" s="65">
        <f t="shared" si="532"/>
        <v>9.7613517799993429E-2</v>
      </c>
      <c r="M3806" s="65">
        <f t="shared" si="533"/>
        <v>0.17675331707399317</v>
      </c>
      <c r="N3806" s="65">
        <f t="shared" si="534"/>
        <v>0.1366364871726661</v>
      </c>
      <c r="O3806" s="65">
        <f t="shared" si="535"/>
        <v>4.3214097133963507E-2</v>
      </c>
      <c r="P3806" s="65">
        <f t="shared" si="536"/>
        <v>0.16346248515231959</v>
      </c>
      <c r="Q3806" s="65">
        <f t="shared" si="537"/>
        <v>0.12507367830893393</v>
      </c>
      <c r="R3806" s="65">
        <f t="shared" si="538"/>
        <v>6.4589742362957725E-2</v>
      </c>
      <c r="S3806" s="65">
        <f t="shared" si="539"/>
        <v>0.1926566749951725</v>
      </c>
      <c r="T3806" s="66">
        <f>(L3806*'Football Field'!$F$4)+(M3806*'Football Field'!$F$5)+(N3806*'Football Field'!$F$6)+(O3806*'Football Field'!$F$7)+(P3806*'Football Field'!$F$8)+(Q3806*'Football Field'!$F$9)+(R3806*'Football Field'!$F$10)+(S3806*'Football Field'!$F$11)</f>
        <v>134685089.51656276</v>
      </c>
    </row>
    <row r="3807" spans="2:20" x14ac:dyDescent="0.3">
      <c r="B3807" s="62">
        <f t="shared" si="540"/>
        <v>3780</v>
      </c>
      <c r="C3807" s="62">
        <v>0.93808251739792414</v>
      </c>
      <c r="D3807" s="62">
        <v>0.16573106464391751</v>
      </c>
      <c r="E3807" s="62">
        <v>0.87586950459937363</v>
      </c>
      <c r="F3807" s="62">
        <v>0.81078387597622115</v>
      </c>
      <c r="G3807" s="62">
        <v>0.43692225917086391</v>
      </c>
      <c r="H3807" s="62">
        <v>0.92497233896846032</v>
      </c>
      <c r="I3807" s="62">
        <v>0.13850861641880807</v>
      </c>
      <c r="J3807" s="62">
        <v>0.54055256683268538</v>
      </c>
      <c r="K3807" s="62"/>
      <c r="L3807" s="65">
        <f t="shared" si="532"/>
        <v>0.19416278953467653</v>
      </c>
      <c r="M3807" s="65">
        <f t="shared" si="533"/>
        <v>3.4302745469634348E-2</v>
      </c>
      <c r="N3807" s="65">
        <f t="shared" si="534"/>
        <v>0.18128604160867384</v>
      </c>
      <c r="O3807" s="65">
        <f t="shared" si="535"/>
        <v>0.16781472434423675</v>
      </c>
      <c r="P3807" s="65">
        <f t="shared" si="536"/>
        <v>9.0433456627805581E-2</v>
      </c>
      <c r="Q3807" s="65">
        <f t="shared" si="537"/>
        <v>0.19144926618470212</v>
      </c>
      <c r="R3807" s="65">
        <f t="shared" si="538"/>
        <v>2.8668287533021437E-2</v>
      </c>
      <c r="S3807" s="65">
        <f t="shared" si="539"/>
        <v>0.11188268869724925</v>
      </c>
      <c r="T3807" s="66">
        <f>(L3807*'Football Field'!$F$4)+(M3807*'Football Field'!$F$5)+(N3807*'Football Field'!$F$6)+(O3807*'Football Field'!$F$7)+(P3807*'Football Field'!$F$8)+(Q3807*'Football Field'!$F$9)+(R3807*'Football Field'!$F$10)+(S3807*'Football Field'!$F$11)</f>
        <v>125130153.68453947</v>
      </c>
    </row>
    <row r="3808" spans="2:20" x14ac:dyDescent="0.3">
      <c r="B3808" s="62">
        <f t="shared" si="540"/>
        <v>3781</v>
      </c>
      <c r="C3808" s="62">
        <v>0.84933134987963232</v>
      </c>
      <c r="D3808" s="62">
        <v>0.67166945783331944</v>
      </c>
      <c r="E3808" s="62">
        <v>0.40772036256639999</v>
      </c>
      <c r="F3808" s="62">
        <v>0.7446434917316832</v>
      </c>
      <c r="G3808" s="62">
        <v>0.78672226322344729</v>
      </c>
      <c r="H3808" s="62">
        <v>0.5403622270982914</v>
      </c>
      <c r="I3808" s="62">
        <v>0.55560597929587652</v>
      </c>
      <c r="J3808" s="62">
        <v>0.64357238350360668</v>
      </c>
      <c r="K3808" s="62"/>
      <c r="L3808" s="65">
        <f t="shared" si="532"/>
        <v>0.16334465255594927</v>
      </c>
      <c r="M3808" s="65">
        <f t="shared" si="533"/>
        <v>0.12917645655935703</v>
      </c>
      <c r="N3808" s="65">
        <f t="shared" si="534"/>
        <v>7.8413378916052864E-2</v>
      </c>
      <c r="O3808" s="65">
        <f t="shared" si="535"/>
        <v>0.14321092992999571</v>
      </c>
      <c r="P3808" s="65">
        <f t="shared" si="536"/>
        <v>0.15130358106112077</v>
      </c>
      <c r="Q3808" s="65">
        <f t="shared" si="537"/>
        <v>0.10392325710364791</v>
      </c>
      <c r="R3808" s="65">
        <f t="shared" si="538"/>
        <v>0.10685495791360437</v>
      </c>
      <c r="S3808" s="65">
        <f t="shared" si="539"/>
        <v>0.12377278596027218</v>
      </c>
      <c r="T3808" s="66">
        <f>(L3808*'Football Field'!$F$4)+(M3808*'Football Field'!$F$5)+(N3808*'Football Field'!$F$6)+(O3808*'Football Field'!$F$7)+(P3808*'Football Field'!$F$8)+(Q3808*'Football Field'!$F$9)+(R3808*'Football Field'!$F$10)+(S3808*'Football Field'!$F$11)</f>
        <v>138044270.62244001</v>
      </c>
    </row>
    <row r="3809" spans="2:20" x14ac:dyDescent="0.3">
      <c r="B3809" s="62">
        <f t="shared" si="540"/>
        <v>3782</v>
      </c>
      <c r="C3809" s="62">
        <v>0.49772585518896295</v>
      </c>
      <c r="D3809" s="62">
        <v>0.26100354182162333</v>
      </c>
      <c r="E3809" s="62">
        <v>0.84340699729510171</v>
      </c>
      <c r="F3809" s="62">
        <v>0.54448982741762486</v>
      </c>
      <c r="G3809" s="62">
        <v>0.11042991450652184</v>
      </c>
      <c r="H3809" s="62">
        <v>0.56766132516988121</v>
      </c>
      <c r="I3809" s="62">
        <v>0.37897414708170218</v>
      </c>
      <c r="J3809" s="62">
        <v>0.68697827254876009</v>
      </c>
      <c r="K3809" s="62"/>
      <c r="L3809" s="65">
        <f t="shared" si="532"/>
        <v>0.12792806133867471</v>
      </c>
      <c r="M3809" s="65">
        <f t="shared" si="533"/>
        <v>6.7084473831666838E-2</v>
      </c>
      <c r="N3809" s="65">
        <f t="shared" si="534"/>
        <v>0.21677680787242296</v>
      </c>
      <c r="O3809" s="65">
        <f t="shared" si="535"/>
        <v>0.1399475781978845</v>
      </c>
      <c r="P3809" s="65">
        <f t="shared" si="536"/>
        <v>2.8383265063157199E-2</v>
      </c>
      <c r="Q3809" s="65">
        <f t="shared" si="537"/>
        <v>0.14590323582518258</v>
      </c>
      <c r="R3809" s="65">
        <f t="shared" si="538"/>
        <v>9.7405886047920553E-2</v>
      </c>
      <c r="S3809" s="65">
        <f t="shared" si="539"/>
        <v>0.17657069182309057</v>
      </c>
      <c r="T3809" s="66">
        <f>(L3809*'Football Field'!$F$4)+(M3809*'Football Field'!$F$5)+(N3809*'Football Field'!$F$6)+(O3809*'Football Field'!$F$7)+(P3809*'Football Field'!$F$8)+(Q3809*'Football Field'!$F$9)+(R3809*'Football Field'!$F$10)+(S3809*'Football Field'!$F$11)</f>
        <v>131029892.93138602</v>
      </c>
    </row>
    <row r="3810" spans="2:20" x14ac:dyDescent="0.3">
      <c r="B3810" s="62">
        <f t="shared" si="540"/>
        <v>3783</v>
      </c>
      <c r="C3810" s="62">
        <v>0.13848882995391842</v>
      </c>
      <c r="D3810" s="62">
        <v>0.73889164847460698</v>
      </c>
      <c r="E3810" s="62">
        <v>0.63969933425969927</v>
      </c>
      <c r="F3810" s="62">
        <v>0.38169515337672966</v>
      </c>
      <c r="G3810" s="62">
        <v>0.10315331277971473</v>
      </c>
      <c r="H3810" s="62">
        <v>3.1967285175007909E-2</v>
      </c>
      <c r="I3810" s="62">
        <v>0.26412152744452067</v>
      </c>
      <c r="J3810" s="62">
        <v>0.82100989542830205</v>
      </c>
      <c r="K3810" s="62"/>
      <c r="L3810" s="65">
        <f t="shared" si="532"/>
        <v>4.4401292626164622E-2</v>
      </c>
      <c r="M3810" s="65">
        <f t="shared" si="533"/>
        <v>0.2368981261078372</v>
      </c>
      <c r="N3810" s="65">
        <f t="shared" si="534"/>
        <v>0.20509579973113168</v>
      </c>
      <c r="O3810" s="65">
        <f t="shared" si="535"/>
        <v>0.12237635486348074</v>
      </c>
      <c r="P3810" s="65">
        <f t="shared" si="536"/>
        <v>3.3072273248423163E-2</v>
      </c>
      <c r="Q3810" s="65">
        <f t="shared" si="537"/>
        <v>1.0249121059018811E-2</v>
      </c>
      <c r="R3810" s="65">
        <f t="shared" si="538"/>
        <v>8.4680744525287385E-2</v>
      </c>
      <c r="S3810" s="65">
        <f t="shared" si="539"/>
        <v>0.26322628783865631</v>
      </c>
      <c r="T3810" s="66">
        <f>(L3810*'Football Field'!$F$4)+(M3810*'Football Field'!$F$5)+(N3810*'Football Field'!$F$6)+(O3810*'Football Field'!$F$7)+(P3810*'Football Field'!$F$8)+(Q3810*'Football Field'!$F$9)+(R3810*'Football Field'!$F$10)+(S3810*'Football Field'!$F$11)</f>
        <v>129749266.75481753</v>
      </c>
    </row>
    <row r="3811" spans="2:20" x14ac:dyDescent="0.3">
      <c r="B3811" s="62">
        <f t="shared" si="540"/>
        <v>3784</v>
      </c>
      <c r="C3811" s="62">
        <v>1.257262930560421E-2</v>
      </c>
      <c r="D3811" s="62">
        <v>0.31907087429663572</v>
      </c>
      <c r="E3811" s="62">
        <v>0.83007696283063381</v>
      </c>
      <c r="F3811" s="62">
        <v>0.89601596108148907</v>
      </c>
      <c r="G3811" s="62">
        <v>0.96038586440749907</v>
      </c>
      <c r="H3811" s="62">
        <v>0.91638024634092485</v>
      </c>
      <c r="I3811" s="62">
        <v>0.25365172689248616</v>
      </c>
      <c r="J3811" s="62">
        <v>0.81261479163422901</v>
      </c>
      <c r="K3811" s="62"/>
      <c r="L3811" s="65">
        <f t="shared" si="532"/>
        <v>2.5141391579630054E-3</v>
      </c>
      <c r="M3811" s="65">
        <f t="shared" si="533"/>
        <v>6.3804361023918094E-2</v>
      </c>
      <c r="N3811" s="65">
        <f t="shared" si="534"/>
        <v>0.16598986144014097</v>
      </c>
      <c r="O3811" s="65">
        <f t="shared" si="535"/>
        <v>0.17917563296888819</v>
      </c>
      <c r="P3811" s="65">
        <f t="shared" si="536"/>
        <v>0.19204763377416745</v>
      </c>
      <c r="Q3811" s="65">
        <f t="shared" si="537"/>
        <v>0.18324786366544224</v>
      </c>
      <c r="R3811" s="65">
        <f t="shared" si="538"/>
        <v>5.0722543675178394E-2</v>
      </c>
      <c r="S3811" s="65">
        <f t="shared" si="539"/>
        <v>0.16249796429430163</v>
      </c>
      <c r="T3811" s="66">
        <f>(L3811*'Football Field'!$F$4)+(M3811*'Football Field'!$F$5)+(N3811*'Football Field'!$F$6)+(O3811*'Football Field'!$F$7)+(P3811*'Football Field'!$F$8)+(Q3811*'Football Field'!$F$9)+(R3811*'Football Field'!$F$10)+(S3811*'Football Field'!$F$11)</f>
        <v>137422160.56051099</v>
      </c>
    </row>
    <row r="3812" spans="2:20" x14ac:dyDescent="0.3">
      <c r="B3812" s="62">
        <f t="shared" si="540"/>
        <v>3785</v>
      </c>
      <c r="C3812" s="62">
        <v>0.20649276116982751</v>
      </c>
      <c r="D3812" s="62">
        <v>0.64907427076514601</v>
      </c>
      <c r="E3812" s="62">
        <v>0.72331936302407474</v>
      </c>
      <c r="F3812" s="62">
        <v>0.10386687789286586</v>
      </c>
      <c r="G3812" s="62">
        <v>0.82408095919582669</v>
      </c>
      <c r="H3812" s="62">
        <v>0.39078904024527961</v>
      </c>
      <c r="I3812" s="62">
        <v>0.12096264569319781</v>
      </c>
      <c r="J3812" s="62">
        <v>0.5017421612094205</v>
      </c>
      <c r="K3812" s="62"/>
      <c r="L3812" s="65">
        <f t="shared" si="532"/>
        <v>5.8657249132589115E-2</v>
      </c>
      <c r="M3812" s="65">
        <f t="shared" si="533"/>
        <v>0.18437891473838233</v>
      </c>
      <c r="N3812" s="65">
        <f t="shared" si="534"/>
        <v>0.20546930477836209</v>
      </c>
      <c r="O3812" s="65">
        <f t="shared" si="535"/>
        <v>2.9504885782292892E-2</v>
      </c>
      <c r="P3812" s="65">
        <f t="shared" si="536"/>
        <v>0.23409209046905685</v>
      </c>
      <c r="Q3812" s="65">
        <f t="shared" si="537"/>
        <v>0.11100926716312506</v>
      </c>
      <c r="R3812" s="65">
        <f t="shared" si="538"/>
        <v>3.4361185370210323E-2</v>
      </c>
      <c r="S3812" s="65">
        <f t="shared" si="539"/>
        <v>0.14252710256598122</v>
      </c>
      <c r="T3812" s="66">
        <f>(L3812*'Football Field'!$F$4)+(M3812*'Football Field'!$F$5)+(N3812*'Football Field'!$F$6)+(O3812*'Football Field'!$F$7)+(P3812*'Football Field'!$F$8)+(Q3812*'Football Field'!$F$9)+(R3812*'Football Field'!$F$10)+(S3812*'Football Field'!$F$11)</f>
        <v>137758753.38910055</v>
      </c>
    </row>
    <row r="3813" spans="2:20" x14ac:dyDescent="0.3">
      <c r="B3813" s="62">
        <f t="shared" si="540"/>
        <v>3786</v>
      </c>
      <c r="C3813" s="62">
        <v>0.21486291609647423</v>
      </c>
      <c r="D3813" s="62">
        <v>0.70054516548636503</v>
      </c>
      <c r="E3813" s="62">
        <v>0.70707513573002545</v>
      </c>
      <c r="F3813" s="62">
        <v>0.24858615872288858</v>
      </c>
      <c r="G3813" s="62">
        <v>0.38648547072800354</v>
      </c>
      <c r="H3813" s="62">
        <v>0.1041433997929847</v>
      </c>
      <c r="I3813" s="62">
        <v>0.70568636641233495</v>
      </c>
      <c r="J3813" s="62">
        <v>0.49713499085542134</v>
      </c>
      <c r="K3813" s="62"/>
      <c r="L3813" s="65">
        <f t="shared" si="532"/>
        <v>6.0278225392824417E-2</v>
      </c>
      <c r="M3813" s="65">
        <f t="shared" si="533"/>
        <v>0.19653284126554549</v>
      </c>
      <c r="N3813" s="65">
        <f t="shared" si="534"/>
        <v>0.1983647768331474</v>
      </c>
      <c r="O3813" s="65">
        <f t="shared" si="535"/>
        <v>6.973903536851693E-2</v>
      </c>
      <c r="P3813" s="65">
        <f t="shared" si="536"/>
        <v>0.10842568247158181</v>
      </c>
      <c r="Q3813" s="65">
        <f t="shared" si="537"/>
        <v>2.9216671913164856E-2</v>
      </c>
      <c r="R3813" s="65">
        <f t="shared" si="538"/>
        <v>0.19797516772110874</v>
      </c>
      <c r="S3813" s="65">
        <f t="shared" si="539"/>
        <v>0.13946759903411049</v>
      </c>
      <c r="T3813" s="66">
        <f>(L3813*'Football Field'!$F$4)+(M3813*'Football Field'!$F$5)+(N3813*'Football Field'!$F$6)+(O3813*'Football Field'!$F$7)+(P3813*'Football Field'!$F$8)+(Q3813*'Football Field'!$F$9)+(R3813*'Football Field'!$F$10)+(S3813*'Football Field'!$F$11)</f>
        <v>150196372.20030221</v>
      </c>
    </row>
    <row r="3814" spans="2:20" x14ac:dyDescent="0.3">
      <c r="B3814" s="62">
        <f t="shared" si="540"/>
        <v>3787</v>
      </c>
      <c r="C3814" s="62">
        <v>0.5730103971093955</v>
      </c>
      <c r="D3814" s="62">
        <v>0.27044015684833089</v>
      </c>
      <c r="E3814" s="62">
        <v>0.66260678005593643</v>
      </c>
      <c r="F3814" s="62">
        <v>0.1060824531596718</v>
      </c>
      <c r="G3814" s="62">
        <v>0.25798410070248068</v>
      </c>
      <c r="H3814" s="62">
        <v>0.72822655467269326</v>
      </c>
      <c r="I3814" s="62">
        <v>0.89617091248859404</v>
      </c>
      <c r="J3814" s="62">
        <v>0.40265651675610059</v>
      </c>
      <c r="K3814" s="62"/>
      <c r="L3814" s="65">
        <f t="shared" si="532"/>
        <v>0.14703213862951989</v>
      </c>
      <c r="M3814" s="65">
        <f t="shared" si="533"/>
        <v>6.9393844916781702E-2</v>
      </c>
      <c r="N3814" s="65">
        <f t="shared" si="534"/>
        <v>0.17002220628720036</v>
      </c>
      <c r="O3814" s="65">
        <f t="shared" si="535"/>
        <v>2.7220326259027081E-2</v>
      </c>
      <c r="P3814" s="65">
        <f t="shared" si="536"/>
        <v>6.6197671543222328E-2</v>
      </c>
      <c r="Q3814" s="65">
        <f t="shared" si="537"/>
        <v>0.18685997371159643</v>
      </c>
      <c r="R3814" s="65">
        <f t="shared" si="538"/>
        <v>0.22995381323876812</v>
      </c>
      <c r="S3814" s="65">
        <f t="shared" si="539"/>
        <v>0.10332002541388413</v>
      </c>
      <c r="T3814" s="66">
        <f>(L3814*'Football Field'!$F$4)+(M3814*'Football Field'!$F$5)+(N3814*'Football Field'!$F$6)+(O3814*'Football Field'!$F$7)+(P3814*'Football Field'!$F$8)+(Q3814*'Football Field'!$F$9)+(R3814*'Football Field'!$F$10)+(S3814*'Football Field'!$F$11)</f>
        <v>149836365.35850346</v>
      </c>
    </row>
    <row r="3815" spans="2:20" x14ac:dyDescent="0.3">
      <c r="B3815" s="62">
        <f t="shared" si="540"/>
        <v>3788</v>
      </c>
      <c r="C3815" s="62">
        <v>0.27016390796046585</v>
      </c>
      <c r="D3815" s="62">
        <v>0.36676150387430695</v>
      </c>
      <c r="E3815" s="62">
        <v>0.85332059645461134</v>
      </c>
      <c r="F3815" s="62">
        <v>1.5884613794851843E-2</v>
      </c>
      <c r="G3815" s="62">
        <v>0.56887182533298952</v>
      </c>
      <c r="H3815" s="62">
        <v>0.97485647700962985</v>
      </c>
      <c r="I3815" s="62">
        <v>0.38619352404429375</v>
      </c>
      <c r="J3815" s="62">
        <v>0.98011189619123329</v>
      </c>
      <c r="K3815" s="62"/>
      <c r="L3815" s="65">
        <f t="shared" ref="L3815:L3878" si="541">C3815/SUM($C3815:$J3815)</f>
        <v>6.1176144471842567E-2</v>
      </c>
      <c r="M3815" s="65">
        <f t="shared" ref="M3815:M3878" si="542">D3815/SUM($C3815:$J3815)</f>
        <v>8.304978602474225E-2</v>
      </c>
      <c r="N3815" s="65">
        <f t="shared" ref="N3815:N3878" si="543">E3815/SUM($C3815:$J3815)</f>
        <v>0.19322663964849524</v>
      </c>
      <c r="O3815" s="65">
        <f t="shared" ref="O3815:O3878" si="544">F3815/SUM($C3815:$J3815)</f>
        <v>3.5969254210502506E-3</v>
      </c>
      <c r="P3815" s="65">
        <f t="shared" ref="P3815:P3878" si="545">G3815/SUM($C3815:$J3815)</f>
        <v>0.1288158186460065</v>
      </c>
      <c r="Q3815" s="65">
        <f t="shared" ref="Q3815:Q3878" si="546">H3815/SUM($C3815:$J3815)</f>
        <v>0.22074732752821907</v>
      </c>
      <c r="R3815" s="65">
        <f t="shared" ref="R3815:R3878" si="547">I3815/SUM($C3815:$J3815)</f>
        <v>8.7449989154291405E-2</v>
      </c>
      <c r="S3815" s="65">
        <f t="shared" ref="S3815:S3878" si="548">J3815/SUM($C3815:$J3815)</f>
        <v>0.22193736910535272</v>
      </c>
      <c r="T3815" s="66">
        <f>(L3815*'Football Field'!$F$4)+(M3815*'Football Field'!$F$5)+(N3815*'Football Field'!$F$6)+(O3815*'Football Field'!$F$7)+(P3815*'Football Field'!$F$8)+(Q3815*'Football Field'!$F$9)+(R3815*'Football Field'!$F$10)+(S3815*'Football Field'!$F$11)</f>
        <v>136917361.28232449</v>
      </c>
    </row>
    <row r="3816" spans="2:20" x14ac:dyDescent="0.3">
      <c r="B3816" s="62">
        <f t="shared" si="540"/>
        <v>3789</v>
      </c>
      <c r="C3816" s="62">
        <v>0.37755492723506345</v>
      </c>
      <c r="D3816" s="62">
        <v>0.10283400047166558</v>
      </c>
      <c r="E3816" s="62">
        <v>0.31938612959612811</v>
      </c>
      <c r="F3816" s="62">
        <v>0.80869003541970141</v>
      </c>
      <c r="G3816" s="62">
        <v>3.0476947092155648E-2</v>
      </c>
      <c r="H3816" s="62">
        <v>0.56634606247978003</v>
      </c>
      <c r="I3816" s="62">
        <v>0.64350323269401877</v>
      </c>
      <c r="J3816" s="62">
        <v>0.29346975382738738</v>
      </c>
      <c r="K3816" s="62"/>
      <c r="L3816" s="65">
        <f t="shared" si="541"/>
        <v>0.12015390082602516</v>
      </c>
      <c r="M3816" s="65">
        <f t="shared" si="542"/>
        <v>3.272611586531677E-2</v>
      </c>
      <c r="N3816" s="65">
        <f t="shared" si="543"/>
        <v>0.10164213620978343</v>
      </c>
      <c r="O3816" s="65">
        <f t="shared" si="544"/>
        <v>0.25735927491768057</v>
      </c>
      <c r="P3816" s="65">
        <f t="shared" si="545"/>
        <v>9.6990498977410858E-3</v>
      </c>
      <c r="Q3816" s="65">
        <f t="shared" si="546"/>
        <v>0.18023520212739436</v>
      </c>
      <c r="R3816" s="65">
        <f t="shared" si="547"/>
        <v>0.2047898677116326</v>
      </c>
      <c r="S3816" s="65">
        <f t="shared" si="548"/>
        <v>9.3394452444426179E-2</v>
      </c>
      <c r="T3816" s="66">
        <f>(L3816*'Football Field'!$F$4)+(M3816*'Football Field'!$F$5)+(N3816*'Football Field'!$F$6)+(O3816*'Football Field'!$F$7)+(P3816*'Football Field'!$F$8)+(Q3816*'Football Field'!$F$9)+(R3816*'Football Field'!$F$10)+(S3816*'Football Field'!$F$11)</f>
        <v>141726883.30536637</v>
      </c>
    </row>
    <row r="3817" spans="2:20" x14ac:dyDescent="0.3">
      <c r="B3817" s="62">
        <f t="shared" si="540"/>
        <v>3790</v>
      </c>
      <c r="C3817" s="62">
        <v>0.7033492500499543</v>
      </c>
      <c r="D3817" s="62">
        <v>0.1540872531625711</v>
      </c>
      <c r="E3817" s="62">
        <v>0.96843382510869147</v>
      </c>
      <c r="F3817" s="62">
        <v>0.45528949926076723</v>
      </c>
      <c r="G3817" s="62">
        <v>0.86515832343672416</v>
      </c>
      <c r="H3817" s="62">
        <v>3.3158227736470813E-2</v>
      </c>
      <c r="I3817" s="62">
        <v>0.34686040090998171</v>
      </c>
      <c r="J3817" s="62">
        <v>0.64542611737734723</v>
      </c>
      <c r="K3817" s="62"/>
      <c r="L3817" s="65">
        <f t="shared" si="541"/>
        <v>0.16859760907039573</v>
      </c>
      <c r="M3817" s="65">
        <f t="shared" si="542"/>
        <v>3.6935764799051342E-2</v>
      </c>
      <c r="N3817" s="65">
        <f t="shared" si="543"/>
        <v>0.23214018845492015</v>
      </c>
      <c r="O3817" s="65">
        <f t="shared" si="544"/>
        <v>0.10913599609976302</v>
      </c>
      <c r="P3817" s="65">
        <f t="shared" si="545"/>
        <v>0.2073843468069726</v>
      </c>
      <c r="Q3817" s="65">
        <f t="shared" si="546"/>
        <v>7.9482531857162139E-3</v>
      </c>
      <c r="R3817" s="65">
        <f t="shared" si="547"/>
        <v>8.3144802202417059E-2</v>
      </c>
      <c r="S3817" s="65">
        <f t="shared" si="548"/>
        <v>0.15471303938076389</v>
      </c>
      <c r="T3817" s="66">
        <f>(L3817*'Football Field'!$F$4)+(M3817*'Football Field'!$F$5)+(N3817*'Football Field'!$F$6)+(O3817*'Football Field'!$F$7)+(P3817*'Football Field'!$F$8)+(Q3817*'Football Field'!$F$9)+(R3817*'Football Field'!$F$10)+(S3817*'Football Field'!$F$11)</f>
        <v>143642425.15280598</v>
      </c>
    </row>
    <row r="3818" spans="2:20" x14ac:dyDescent="0.3">
      <c r="B3818" s="62">
        <f t="shared" si="540"/>
        <v>3791</v>
      </c>
      <c r="C3818" s="62">
        <v>0.84150104232358724</v>
      </c>
      <c r="D3818" s="62">
        <v>0.56552103605643678</v>
      </c>
      <c r="E3818" s="62">
        <v>0.56478426065286425</v>
      </c>
      <c r="F3818" s="62">
        <v>0.47767201113851188</v>
      </c>
      <c r="G3818" s="62">
        <v>0.93109692893598328</v>
      </c>
      <c r="H3818" s="62">
        <v>0.11688232976190482</v>
      </c>
      <c r="I3818" s="62">
        <v>0.92881650028439133</v>
      </c>
      <c r="J3818" s="62">
        <v>0.25447322957924001</v>
      </c>
      <c r="K3818" s="62"/>
      <c r="L3818" s="65">
        <f t="shared" si="541"/>
        <v>0.17977920648700979</v>
      </c>
      <c r="M3818" s="65">
        <f t="shared" si="542"/>
        <v>0.12081853497555446</v>
      </c>
      <c r="N3818" s="65">
        <f t="shared" si="543"/>
        <v>0.12066112946949867</v>
      </c>
      <c r="O3818" s="65">
        <f t="shared" si="544"/>
        <v>0.10205037285089134</v>
      </c>
      <c r="P3818" s="65">
        <f t="shared" si="545"/>
        <v>0.1989205700617952</v>
      </c>
      <c r="Q3818" s="65">
        <f t="shared" si="546"/>
        <v>2.4970869244470888E-2</v>
      </c>
      <c r="R3818" s="65">
        <f t="shared" si="547"/>
        <v>0.19843337678120054</v>
      </c>
      <c r="S3818" s="65">
        <f t="shared" si="548"/>
        <v>5.4365940129578967E-2</v>
      </c>
      <c r="T3818" s="66">
        <f>(L3818*'Football Field'!$F$4)+(M3818*'Football Field'!$F$5)+(N3818*'Football Field'!$F$6)+(O3818*'Football Field'!$F$7)+(P3818*'Football Field'!$F$8)+(Q3818*'Football Field'!$F$9)+(R3818*'Football Field'!$F$10)+(S3818*'Football Field'!$F$11)</f>
        <v>154883681.75539553</v>
      </c>
    </row>
    <row r="3819" spans="2:20" x14ac:dyDescent="0.3">
      <c r="B3819" s="62">
        <f t="shared" si="540"/>
        <v>3792</v>
      </c>
      <c r="C3819" s="62">
        <v>0.60215161228036929</v>
      </c>
      <c r="D3819" s="62">
        <v>1.0673089888862508E-2</v>
      </c>
      <c r="E3819" s="62">
        <v>0.62099760178898111</v>
      </c>
      <c r="F3819" s="62">
        <v>0.91253878794974519</v>
      </c>
      <c r="G3819" s="62">
        <v>0.2231331504010291</v>
      </c>
      <c r="H3819" s="62">
        <v>0.22833936813797928</v>
      </c>
      <c r="I3819" s="62">
        <v>0.93060999893389096</v>
      </c>
      <c r="J3819" s="62">
        <v>9.8973652923921129E-2</v>
      </c>
      <c r="K3819" s="62"/>
      <c r="L3819" s="65">
        <f t="shared" si="541"/>
        <v>0.16600009558805923</v>
      </c>
      <c r="M3819" s="65">
        <f t="shared" si="542"/>
        <v>2.9423386164516047E-3</v>
      </c>
      <c r="N3819" s="65">
        <f t="shared" si="543"/>
        <v>0.17119552477246949</v>
      </c>
      <c r="O3819" s="65">
        <f t="shared" si="544"/>
        <v>0.25156708532889838</v>
      </c>
      <c r="P3819" s="65">
        <f t="shared" si="545"/>
        <v>6.1512953781130593E-2</v>
      </c>
      <c r="Q3819" s="65">
        <f t="shared" si="546"/>
        <v>6.2948194714411668E-2</v>
      </c>
      <c r="R3819" s="65">
        <f t="shared" si="547"/>
        <v>0.25654892493470755</v>
      </c>
      <c r="S3819" s="65">
        <f t="shared" si="548"/>
        <v>2.7284882263871546E-2</v>
      </c>
      <c r="T3819" s="66">
        <f>(L3819*'Football Field'!$F$4)+(M3819*'Football Field'!$F$5)+(N3819*'Football Field'!$F$6)+(O3819*'Football Field'!$F$7)+(P3819*'Football Field'!$F$8)+(Q3819*'Football Field'!$F$9)+(R3819*'Football Field'!$F$10)+(S3819*'Football Field'!$F$11)</f>
        <v>154302354.51071471</v>
      </c>
    </row>
    <row r="3820" spans="2:20" x14ac:dyDescent="0.3">
      <c r="B3820" s="62">
        <f t="shared" si="540"/>
        <v>3793</v>
      </c>
      <c r="C3820" s="62">
        <v>0.26715904345417385</v>
      </c>
      <c r="D3820" s="62">
        <v>0.18686343599124178</v>
      </c>
      <c r="E3820" s="62">
        <v>7.0749491378639506E-2</v>
      </c>
      <c r="F3820" s="62">
        <v>0.6280416296407606</v>
      </c>
      <c r="G3820" s="62">
        <v>0.11635814074562112</v>
      </c>
      <c r="H3820" s="62">
        <v>0.19143560106099766</v>
      </c>
      <c r="I3820" s="62">
        <v>0.87944205137556719</v>
      </c>
      <c r="J3820" s="62">
        <v>0.40014240591404626</v>
      </c>
      <c r="K3820" s="62"/>
      <c r="L3820" s="65">
        <f t="shared" si="541"/>
        <v>9.7496475793033957E-2</v>
      </c>
      <c r="M3820" s="65">
        <f t="shared" si="542"/>
        <v>6.819356076504407E-2</v>
      </c>
      <c r="N3820" s="65">
        <f t="shared" si="543"/>
        <v>2.5819174916870011E-2</v>
      </c>
      <c r="O3820" s="65">
        <f t="shared" si="544"/>
        <v>0.22919622989214361</v>
      </c>
      <c r="P3820" s="65">
        <f t="shared" si="545"/>
        <v>4.2463502286321918E-2</v>
      </c>
      <c r="Q3820" s="65">
        <f t="shared" si="546"/>
        <v>6.9862117349473049E-2</v>
      </c>
      <c r="R3820" s="65">
        <f t="shared" si="547"/>
        <v>0.32094178645321297</v>
      </c>
      <c r="S3820" s="65">
        <f t="shared" si="548"/>
        <v>0.14602715254390047</v>
      </c>
      <c r="T3820" s="66">
        <f>(L3820*'Football Field'!$F$4)+(M3820*'Football Field'!$F$5)+(N3820*'Football Field'!$F$6)+(O3820*'Football Field'!$F$7)+(P3820*'Football Field'!$F$8)+(Q3820*'Football Field'!$F$9)+(R3820*'Football Field'!$F$10)+(S3820*'Football Field'!$F$11)</f>
        <v>158755462.5314635</v>
      </c>
    </row>
    <row r="3821" spans="2:20" x14ac:dyDescent="0.3">
      <c r="B3821" s="62">
        <f t="shared" si="540"/>
        <v>3794</v>
      </c>
      <c r="C3821" s="62">
        <v>0.98072505919990516</v>
      </c>
      <c r="D3821" s="62">
        <v>0.76023606637884689</v>
      </c>
      <c r="E3821" s="62">
        <v>0.99210487906862388</v>
      </c>
      <c r="F3821" s="62">
        <v>0.66396604810942339</v>
      </c>
      <c r="G3821" s="62">
        <v>0.51367474398900648</v>
      </c>
      <c r="H3821" s="62">
        <v>0.62973015093661977</v>
      </c>
      <c r="I3821" s="62">
        <v>0.29039865998131709</v>
      </c>
      <c r="J3821" s="62">
        <v>0.52131135285278396</v>
      </c>
      <c r="K3821" s="62"/>
      <c r="L3821" s="65">
        <f t="shared" si="541"/>
        <v>0.18323956095279884</v>
      </c>
      <c r="M3821" s="65">
        <f t="shared" si="542"/>
        <v>0.14204319724163136</v>
      </c>
      <c r="N3821" s="65">
        <f t="shared" si="543"/>
        <v>0.18536577683451305</v>
      </c>
      <c r="O3821" s="65">
        <f t="shared" si="544"/>
        <v>0.1240560195763655</v>
      </c>
      <c r="P3821" s="65">
        <f t="shared" si="545"/>
        <v>9.597545578969538E-2</v>
      </c>
      <c r="Q3821" s="65">
        <f t="shared" si="546"/>
        <v>0.11765935344866643</v>
      </c>
      <c r="R3821" s="65">
        <f t="shared" si="547"/>
        <v>5.4258349429420594E-2</v>
      </c>
      <c r="S3821" s="65">
        <f t="shared" si="548"/>
        <v>9.740228672690876E-2</v>
      </c>
      <c r="T3821" s="66">
        <f>(L3821*'Football Field'!$F$4)+(M3821*'Football Field'!$F$5)+(N3821*'Football Field'!$F$6)+(O3821*'Football Field'!$F$7)+(P3821*'Football Field'!$F$8)+(Q3821*'Football Field'!$F$9)+(R3821*'Football Field'!$F$10)+(S3821*'Football Field'!$F$11)</f>
        <v>128529208.08180875</v>
      </c>
    </row>
    <row r="3822" spans="2:20" x14ac:dyDescent="0.3">
      <c r="B3822" s="62">
        <f t="shared" si="540"/>
        <v>3795</v>
      </c>
      <c r="C3822" s="62">
        <v>0.51804021206315121</v>
      </c>
      <c r="D3822" s="62">
        <v>0.55574914595349623</v>
      </c>
      <c r="E3822" s="62">
        <v>0.9172575188840002</v>
      </c>
      <c r="F3822" s="62">
        <v>0.42030776713063067</v>
      </c>
      <c r="G3822" s="62">
        <v>0.33960860739353982</v>
      </c>
      <c r="H3822" s="62">
        <v>0.64051085703712585</v>
      </c>
      <c r="I3822" s="62">
        <v>0.78012356534227678</v>
      </c>
      <c r="J3822" s="62">
        <v>0.42022836171352629</v>
      </c>
      <c r="K3822" s="62"/>
      <c r="L3822" s="65">
        <f t="shared" si="541"/>
        <v>0.11281790905319872</v>
      </c>
      <c r="M3822" s="65">
        <f t="shared" si="542"/>
        <v>0.12103009601295429</v>
      </c>
      <c r="N3822" s="65">
        <f t="shared" si="543"/>
        <v>0.19975876955899868</v>
      </c>
      <c r="O3822" s="65">
        <f t="shared" si="544"/>
        <v>9.1533904786364417E-2</v>
      </c>
      <c r="P3822" s="65">
        <f t="shared" si="545"/>
        <v>7.3959380160892263E-2</v>
      </c>
      <c r="Q3822" s="65">
        <f t="shared" si="546"/>
        <v>0.13948935610425528</v>
      </c>
      <c r="R3822" s="65">
        <f t="shared" si="547"/>
        <v>0.1698939723125453</v>
      </c>
      <c r="S3822" s="65">
        <f t="shared" si="548"/>
        <v>9.1516612010791004E-2</v>
      </c>
      <c r="T3822" s="66">
        <f>(L3822*'Football Field'!$F$4)+(M3822*'Football Field'!$F$5)+(N3822*'Football Field'!$F$6)+(O3822*'Football Field'!$F$7)+(P3822*'Football Field'!$F$8)+(Q3822*'Football Field'!$F$9)+(R3822*'Football Field'!$F$10)+(S3822*'Football Field'!$F$11)</f>
        <v>143280134.65617695</v>
      </c>
    </row>
    <row r="3823" spans="2:20" x14ac:dyDescent="0.3">
      <c r="B3823" s="62">
        <f t="shared" si="540"/>
        <v>3796</v>
      </c>
      <c r="C3823" s="62">
        <v>0.85288104825775801</v>
      </c>
      <c r="D3823" s="62">
        <v>9.1383160995122337E-2</v>
      </c>
      <c r="E3823" s="62">
        <v>0.93684395524943553</v>
      </c>
      <c r="F3823" s="62">
        <v>0.98398535687103439</v>
      </c>
      <c r="G3823" s="62">
        <v>0.65679538150265782</v>
      </c>
      <c r="H3823" s="62">
        <v>0.44525362999237783</v>
      </c>
      <c r="I3823" s="62">
        <v>0.53604329265509343</v>
      </c>
      <c r="J3823" s="62">
        <v>0.31226628898989917</v>
      </c>
      <c r="K3823" s="62"/>
      <c r="L3823" s="65">
        <f t="shared" si="541"/>
        <v>0.17711338997375642</v>
      </c>
      <c r="M3823" s="65">
        <f t="shared" si="542"/>
        <v>1.8977067744002887E-2</v>
      </c>
      <c r="N3823" s="65">
        <f t="shared" si="543"/>
        <v>0.1945495320005082</v>
      </c>
      <c r="O3823" s="65">
        <f t="shared" si="544"/>
        <v>0.20433914271629511</v>
      </c>
      <c r="P3823" s="65">
        <f t="shared" si="545"/>
        <v>0.13639329514317675</v>
      </c>
      <c r="Q3823" s="65">
        <f t="shared" si="546"/>
        <v>9.2463515243027705E-2</v>
      </c>
      <c r="R3823" s="65">
        <f t="shared" si="547"/>
        <v>0.11131733426223943</v>
      </c>
      <c r="S3823" s="65">
        <f t="shared" si="548"/>
        <v>6.4846722916993421E-2</v>
      </c>
      <c r="T3823" s="66">
        <f>(L3823*'Football Field'!$F$4)+(M3823*'Football Field'!$F$5)+(N3823*'Football Field'!$F$6)+(O3823*'Football Field'!$F$7)+(P3823*'Football Field'!$F$8)+(Q3823*'Football Field'!$F$9)+(R3823*'Football Field'!$F$10)+(S3823*'Football Field'!$F$11)</f>
        <v>140744585.3501547</v>
      </c>
    </row>
    <row r="3824" spans="2:20" x14ac:dyDescent="0.3">
      <c r="B3824" s="62">
        <f t="shared" si="540"/>
        <v>3797</v>
      </c>
      <c r="C3824" s="62">
        <v>0.49509521519237731</v>
      </c>
      <c r="D3824" s="62">
        <v>0.96963550173532553</v>
      </c>
      <c r="E3824" s="62">
        <v>0.87975855608127973</v>
      </c>
      <c r="F3824" s="62">
        <v>0.76625255720235452</v>
      </c>
      <c r="G3824" s="62">
        <v>0.27683247697536972</v>
      </c>
      <c r="H3824" s="62">
        <v>0.19965559998294458</v>
      </c>
      <c r="I3824" s="62">
        <v>0.46097474041426945</v>
      </c>
      <c r="J3824" s="62">
        <v>0.73017973158248761</v>
      </c>
      <c r="K3824" s="62"/>
      <c r="L3824" s="65">
        <f t="shared" si="541"/>
        <v>0.10361142509819332</v>
      </c>
      <c r="M3824" s="65">
        <f t="shared" si="542"/>
        <v>0.20292120197841407</v>
      </c>
      <c r="N3824" s="65">
        <f t="shared" si="543"/>
        <v>0.18411213629380607</v>
      </c>
      <c r="O3824" s="65">
        <f t="shared" si="544"/>
        <v>0.1603580826488529</v>
      </c>
      <c r="P3824" s="65">
        <f t="shared" si="545"/>
        <v>5.7934325706895787E-2</v>
      </c>
      <c r="Q3824" s="65">
        <f t="shared" si="546"/>
        <v>4.1783076483640817E-2</v>
      </c>
      <c r="R3824" s="65">
        <f t="shared" si="547"/>
        <v>9.6470836968265569E-2</v>
      </c>
      <c r="S3824" s="65">
        <f t="shared" si="548"/>
        <v>0.15280891482193149</v>
      </c>
      <c r="T3824" s="66">
        <f>(L3824*'Football Field'!$F$4)+(M3824*'Football Field'!$F$5)+(N3824*'Football Field'!$F$6)+(O3824*'Football Field'!$F$7)+(P3824*'Football Field'!$F$8)+(Q3824*'Football Field'!$F$9)+(R3824*'Football Field'!$F$10)+(S3824*'Football Field'!$F$11)</f>
        <v>132113083.14918056</v>
      </c>
    </row>
    <row r="3825" spans="2:20" x14ac:dyDescent="0.3">
      <c r="B3825" s="62">
        <f t="shared" si="540"/>
        <v>3798</v>
      </c>
      <c r="C3825" s="62">
        <v>0.19456867860554783</v>
      </c>
      <c r="D3825" s="62">
        <v>0.32713925730400673</v>
      </c>
      <c r="E3825" s="62">
        <v>0.89678444538059487</v>
      </c>
      <c r="F3825" s="62">
        <v>0.64501632683070254</v>
      </c>
      <c r="G3825" s="62">
        <v>0.24323314282355635</v>
      </c>
      <c r="H3825" s="62">
        <v>5.4809423425065895E-2</v>
      </c>
      <c r="I3825" s="62">
        <v>0.7465533731082914</v>
      </c>
      <c r="J3825" s="62">
        <v>0.15112481351135476</v>
      </c>
      <c r="K3825" s="62"/>
      <c r="L3825" s="65">
        <f t="shared" si="541"/>
        <v>5.9697754004254609E-2</v>
      </c>
      <c r="M3825" s="65">
        <f t="shared" si="542"/>
        <v>0.10037318980441641</v>
      </c>
      <c r="N3825" s="65">
        <f t="shared" si="543"/>
        <v>0.27515228863586555</v>
      </c>
      <c r="O3825" s="65">
        <f t="shared" si="544"/>
        <v>0.19790454601344673</v>
      </c>
      <c r="P3825" s="65">
        <f t="shared" si="545"/>
        <v>7.4629032946253268E-2</v>
      </c>
      <c r="Q3825" s="65">
        <f t="shared" si="546"/>
        <v>1.6816681390831617E-2</v>
      </c>
      <c r="R3825" s="65">
        <f t="shared" si="547"/>
        <v>0.22905824276690395</v>
      </c>
      <c r="S3825" s="65">
        <f t="shared" si="548"/>
        <v>4.6368264438027933E-2</v>
      </c>
      <c r="T3825" s="66">
        <f>(L3825*'Football Field'!$F$4)+(M3825*'Football Field'!$F$5)+(N3825*'Football Field'!$F$6)+(O3825*'Football Field'!$F$7)+(P3825*'Football Field'!$F$8)+(Q3825*'Football Field'!$F$9)+(R3825*'Football Field'!$F$10)+(S3825*'Football Field'!$F$11)</f>
        <v>154249298.36812204</v>
      </c>
    </row>
    <row r="3826" spans="2:20" x14ac:dyDescent="0.3">
      <c r="B3826" s="62">
        <f t="shared" si="540"/>
        <v>3799</v>
      </c>
      <c r="C3826" s="62">
        <v>0.26975718034022766</v>
      </c>
      <c r="D3826" s="62">
        <v>0.760272785284553</v>
      </c>
      <c r="E3826" s="62">
        <v>0.81094428728007606</v>
      </c>
      <c r="F3826" s="62">
        <v>0.92776507513644313</v>
      </c>
      <c r="G3826" s="62">
        <v>4.1782133044180325E-2</v>
      </c>
      <c r="H3826" s="62">
        <v>0.4773993594315078</v>
      </c>
      <c r="I3826" s="62">
        <v>0.26840196324550447</v>
      </c>
      <c r="J3826" s="62">
        <v>0.56216062730304039</v>
      </c>
      <c r="K3826" s="62"/>
      <c r="L3826" s="65">
        <f t="shared" si="541"/>
        <v>6.5499154279811983E-2</v>
      </c>
      <c r="M3826" s="65">
        <f t="shared" si="542"/>
        <v>0.18460018152358065</v>
      </c>
      <c r="N3826" s="65">
        <f t="shared" si="543"/>
        <v>0.19690361872072437</v>
      </c>
      <c r="O3826" s="65">
        <f t="shared" si="544"/>
        <v>0.22526862015365309</v>
      </c>
      <c r="P3826" s="65">
        <f t="shared" si="545"/>
        <v>1.014502885501983E-2</v>
      </c>
      <c r="Q3826" s="65">
        <f t="shared" si="546"/>
        <v>0.1159163001965316</v>
      </c>
      <c r="R3826" s="65">
        <f t="shared" si="547"/>
        <v>6.5170096964422053E-2</v>
      </c>
      <c r="S3826" s="65">
        <f t="shared" si="548"/>
        <v>0.13649699930625636</v>
      </c>
      <c r="T3826" s="66">
        <f>(L3826*'Football Field'!$F$4)+(M3826*'Football Field'!$F$5)+(N3826*'Football Field'!$F$6)+(O3826*'Football Field'!$F$7)+(P3826*'Football Field'!$F$8)+(Q3826*'Football Field'!$F$9)+(R3826*'Football Field'!$F$10)+(S3826*'Football Field'!$F$11)</f>
        <v>124760951.55712493</v>
      </c>
    </row>
    <row r="3827" spans="2:20" x14ac:dyDescent="0.3">
      <c r="B3827" s="62">
        <f t="shared" si="540"/>
        <v>3800</v>
      </c>
      <c r="C3827" s="62">
        <v>0.40028527154123839</v>
      </c>
      <c r="D3827" s="62">
        <v>0.9461879627878349</v>
      </c>
      <c r="E3827" s="62">
        <v>0.60758817904352058</v>
      </c>
      <c r="F3827" s="62">
        <v>0.37856547152160103</v>
      </c>
      <c r="G3827" s="62">
        <v>0.32717992849768107</v>
      </c>
      <c r="H3827" s="62">
        <v>0.49845329862182097</v>
      </c>
      <c r="I3827" s="62">
        <v>0.74602345792366309</v>
      </c>
      <c r="J3827" s="62">
        <v>0.16943260323953702</v>
      </c>
      <c r="K3827" s="62"/>
      <c r="L3827" s="65">
        <f t="shared" si="541"/>
        <v>9.8260471403699923E-2</v>
      </c>
      <c r="M3827" s="65">
        <f t="shared" si="542"/>
        <v>0.23226654056508508</v>
      </c>
      <c r="N3827" s="65">
        <f t="shared" si="543"/>
        <v>0.14914838275777362</v>
      </c>
      <c r="O3827" s="65">
        <f t="shared" si="544"/>
        <v>9.2928779381891952E-2</v>
      </c>
      <c r="P3827" s="65">
        <f t="shared" si="545"/>
        <v>8.031485616302253E-2</v>
      </c>
      <c r="Q3827" s="65">
        <f t="shared" si="546"/>
        <v>0.12235837683141804</v>
      </c>
      <c r="R3827" s="65">
        <f t="shared" si="547"/>
        <v>0.18313093652321757</v>
      </c>
      <c r="S3827" s="65">
        <f t="shared" si="548"/>
        <v>4.1591656373891311E-2</v>
      </c>
      <c r="T3827" s="66">
        <f>(L3827*'Football Field'!$F$4)+(M3827*'Football Field'!$F$5)+(N3827*'Football Field'!$F$6)+(O3827*'Football Field'!$F$7)+(P3827*'Football Field'!$F$8)+(Q3827*'Football Field'!$F$9)+(R3827*'Football Field'!$F$10)+(S3827*'Football Field'!$F$11)</f>
        <v>143651918.08807391</v>
      </c>
    </row>
    <row r="3828" spans="2:20" x14ac:dyDescent="0.3">
      <c r="B3828" s="62">
        <f t="shared" si="540"/>
        <v>3801</v>
      </c>
      <c r="C3828" s="62">
        <v>0.53907801720249759</v>
      </c>
      <c r="D3828" s="62">
        <v>0.54604384180919741</v>
      </c>
      <c r="E3828" s="62">
        <v>0.12646907127907725</v>
      </c>
      <c r="F3828" s="62">
        <v>0.22915677035601378</v>
      </c>
      <c r="G3828" s="62">
        <v>5.2784126068832204E-3</v>
      </c>
      <c r="H3828" s="62">
        <v>0.40619062597748223</v>
      </c>
      <c r="I3828" s="62">
        <v>0.40748852896487109</v>
      </c>
      <c r="J3828" s="62">
        <v>0.23901496523803734</v>
      </c>
      <c r="K3828" s="62"/>
      <c r="L3828" s="65">
        <f t="shared" si="541"/>
        <v>0.21574164645940686</v>
      </c>
      <c r="M3828" s="65">
        <f t="shared" si="542"/>
        <v>0.21852940337332374</v>
      </c>
      <c r="N3828" s="65">
        <f t="shared" si="543"/>
        <v>5.0613537917074979E-2</v>
      </c>
      <c r="O3828" s="65">
        <f t="shared" si="544"/>
        <v>9.1709654922462969E-2</v>
      </c>
      <c r="P3828" s="65">
        <f t="shared" si="545"/>
        <v>2.1124464180725636E-3</v>
      </c>
      <c r="Q3828" s="65">
        <f t="shared" si="546"/>
        <v>0.16255946565864368</v>
      </c>
      <c r="R3828" s="65">
        <f t="shared" si="547"/>
        <v>0.16307889275177012</v>
      </c>
      <c r="S3828" s="65">
        <f t="shared" si="548"/>
        <v>9.565495249924498E-2</v>
      </c>
      <c r="T3828" s="66">
        <f>(L3828*'Football Field'!$F$4)+(M3828*'Football Field'!$F$5)+(N3828*'Football Field'!$F$6)+(O3828*'Football Field'!$F$7)+(P3828*'Football Field'!$F$8)+(Q3828*'Football Field'!$F$9)+(R3828*'Football Field'!$F$10)+(S3828*'Football Field'!$F$11)</f>
        <v>131767055.28707162</v>
      </c>
    </row>
    <row r="3829" spans="2:20" x14ac:dyDescent="0.3">
      <c r="B3829" s="62">
        <f t="shared" si="540"/>
        <v>3802</v>
      </c>
      <c r="C3829" s="62">
        <v>0.53189743199375716</v>
      </c>
      <c r="D3829" s="62">
        <v>0.26499174196001496</v>
      </c>
      <c r="E3829" s="62">
        <v>0.88222759243832383</v>
      </c>
      <c r="F3829" s="62">
        <v>0.49103282262094994</v>
      </c>
      <c r="G3829" s="62">
        <v>0.34778975836686954</v>
      </c>
      <c r="H3829" s="62">
        <v>0.67503081394210174</v>
      </c>
      <c r="I3829" s="62">
        <v>0.73782051274240112</v>
      </c>
      <c r="J3829" s="62">
        <v>0.49879605378444569</v>
      </c>
      <c r="K3829" s="62"/>
      <c r="L3829" s="65">
        <f t="shared" si="541"/>
        <v>0.12007834244438918</v>
      </c>
      <c r="M3829" s="65">
        <f t="shared" si="542"/>
        <v>5.9823129840535415E-2</v>
      </c>
      <c r="N3829" s="65">
        <f t="shared" si="543"/>
        <v>0.19916702090778551</v>
      </c>
      <c r="O3829" s="65">
        <f t="shared" si="544"/>
        <v>0.11085296502579368</v>
      </c>
      <c r="P3829" s="65">
        <f t="shared" si="545"/>
        <v>7.8515170767582285E-2</v>
      </c>
      <c r="Q3829" s="65">
        <f t="shared" si="546"/>
        <v>0.15239137540714015</v>
      </c>
      <c r="R3829" s="65">
        <f t="shared" si="547"/>
        <v>0.16656644469871534</v>
      </c>
      <c r="S3829" s="65">
        <f t="shared" si="548"/>
        <v>0.11260555090805856</v>
      </c>
      <c r="T3829" s="66">
        <f>(L3829*'Football Field'!$F$4)+(M3829*'Football Field'!$F$5)+(N3829*'Football Field'!$F$6)+(O3829*'Football Field'!$F$7)+(P3829*'Football Field'!$F$8)+(Q3829*'Football Field'!$F$9)+(R3829*'Football Field'!$F$10)+(S3829*'Football Field'!$F$11)</f>
        <v>143637483.1589056</v>
      </c>
    </row>
    <row r="3830" spans="2:20" x14ac:dyDescent="0.3">
      <c r="B3830" s="62">
        <f t="shared" si="540"/>
        <v>3803</v>
      </c>
      <c r="C3830" s="62">
        <v>0.76420768403161554</v>
      </c>
      <c r="D3830" s="62">
        <v>0.91461220491203921</v>
      </c>
      <c r="E3830" s="62">
        <v>4.688853354591016E-3</v>
      </c>
      <c r="F3830" s="62">
        <v>6.194033599426374E-2</v>
      </c>
      <c r="G3830" s="62">
        <v>0.91581196274445509</v>
      </c>
      <c r="H3830" s="62">
        <v>0.96049070475461196</v>
      </c>
      <c r="I3830" s="62">
        <v>0.80285994887846934</v>
      </c>
      <c r="J3830" s="62">
        <v>0.48380106508268139</v>
      </c>
      <c r="K3830" s="62"/>
      <c r="L3830" s="65">
        <f t="shared" si="541"/>
        <v>0.1556934433668358</v>
      </c>
      <c r="M3830" s="65">
        <f t="shared" si="542"/>
        <v>0.18633563428315161</v>
      </c>
      <c r="N3830" s="65">
        <f t="shared" si="543"/>
        <v>9.5526875674311208E-4</v>
      </c>
      <c r="O3830" s="65">
        <f t="shared" si="544"/>
        <v>1.2619219088939074E-2</v>
      </c>
      <c r="P3830" s="65">
        <f t="shared" si="545"/>
        <v>0.18658006316294215</v>
      </c>
      <c r="Q3830" s="65">
        <f t="shared" si="546"/>
        <v>0.19568254581813099</v>
      </c>
      <c r="R3830" s="65">
        <f t="shared" si="547"/>
        <v>0.16356814069542824</v>
      </c>
      <c r="S3830" s="65">
        <f t="shared" si="548"/>
        <v>9.8565684827828945E-2</v>
      </c>
      <c r="T3830" s="66">
        <f>(L3830*'Football Field'!$F$4)+(M3830*'Football Field'!$F$5)+(N3830*'Football Field'!$F$6)+(O3830*'Football Field'!$F$7)+(P3830*'Football Field'!$F$8)+(Q3830*'Football Field'!$F$9)+(R3830*'Football Field'!$F$10)+(S3830*'Football Field'!$F$11)</f>
        <v>145511056.65710479</v>
      </c>
    </row>
    <row r="3831" spans="2:20" x14ac:dyDescent="0.3">
      <c r="B3831" s="62">
        <f t="shared" si="540"/>
        <v>3804</v>
      </c>
      <c r="C3831" s="62">
        <v>0.93948661014366575</v>
      </c>
      <c r="D3831" s="62">
        <v>0.93185384353829837</v>
      </c>
      <c r="E3831" s="62">
        <v>1.2864374191566164E-2</v>
      </c>
      <c r="F3831" s="62">
        <v>0.59831132303689294</v>
      </c>
      <c r="G3831" s="62">
        <v>0.60148286830319242</v>
      </c>
      <c r="H3831" s="62">
        <v>0.90346565794002831</v>
      </c>
      <c r="I3831" s="62">
        <v>0.19125789087549039</v>
      </c>
      <c r="J3831" s="62">
        <v>0.19905730977843727</v>
      </c>
      <c r="K3831" s="62"/>
      <c r="L3831" s="65">
        <f t="shared" si="541"/>
        <v>0.21460343744239793</v>
      </c>
      <c r="M3831" s="65">
        <f t="shared" si="542"/>
        <v>0.21285991291206227</v>
      </c>
      <c r="N3831" s="65">
        <f t="shared" si="543"/>
        <v>2.9385612229568627E-3</v>
      </c>
      <c r="O3831" s="65">
        <f t="shared" si="544"/>
        <v>0.13667003360994298</v>
      </c>
      <c r="P3831" s="65">
        <f t="shared" si="545"/>
        <v>0.1373944979171543</v>
      </c>
      <c r="Q3831" s="65">
        <f t="shared" si="546"/>
        <v>0.20637530509928045</v>
      </c>
      <c r="R3831" s="65">
        <f t="shared" si="547"/>
        <v>4.3688329750209809E-2</v>
      </c>
      <c r="S3831" s="65">
        <f t="shared" si="548"/>
        <v>4.5469922045995335E-2</v>
      </c>
      <c r="T3831" s="66">
        <f>(L3831*'Football Field'!$F$4)+(M3831*'Football Field'!$F$5)+(N3831*'Football Field'!$F$6)+(O3831*'Football Field'!$F$7)+(P3831*'Football Field'!$F$8)+(Q3831*'Football Field'!$F$9)+(R3831*'Football Field'!$F$10)+(S3831*'Football Field'!$F$11)</f>
        <v>124992879.57366781</v>
      </c>
    </row>
    <row r="3832" spans="2:20" x14ac:dyDescent="0.3">
      <c r="B3832" s="62">
        <f t="shared" si="540"/>
        <v>3805</v>
      </c>
      <c r="C3832" s="62">
        <v>0.60051862095029684</v>
      </c>
      <c r="D3832" s="62">
        <v>0.88337055738752768</v>
      </c>
      <c r="E3832" s="62">
        <v>0.94870701162324078</v>
      </c>
      <c r="F3832" s="62">
        <v>5.4531265127122364E-2</v>
      </c>
      <c r="G3832" s="62">
        <v>0.58662724159777757</v>
      </c>
      <c r="H3832" s="62">
        <v>0.76281279147442205</v>
      </c>
      <c r="I3832" s="62">
        <v>6.1018446564906625E-2</v>
      </c>
      <c r="J3832" s="62">
        <v>0.76886002880538218</v>
      </c>
      <c r="K3832" s="62"/>
      <c r="L3832" s="65">
        <f t="shared" si="541"/>
        <v>0.12868864777251998</v>
      </c>
      <c r="M3832" s="65">
        <f t="shared" si="542"/>
        <v>0.18930264365885024</v>
      </c>
      <c r="N3832" s="65">
        <f t="shared" si="543"/>
        <v>0.20330397459599861</v>
      </c>
      <c r="O3832" s="65">
        <f t="shared" si="544"/>
        <v>1.1685823762515726E-2</v>
      </c>
      <c r="P3832" s="65">
        <f t="shared" si="545"/>
        <v>0.12571178283910309</v>
      </c>
      <c r="Q3832" s="65">
        <f t="shared" si="546"/>
        <v>0.16346761484778255</v>
      </c>
      <c r="R3832" s="65">
        <f t="shared" si="547"/>
        <v>1.3075999816944094E-2</v>
      </c>
      <c r="S3832" s="65">
        <f t="shared" si="548"/>
        <v>0.1647635127062857</v>
      </c>
      <c r="T3832" s="66">
        <f>(L3832*'Football Field'!$F$4)+(M3832*'Football Field'!$F$5)+(N3832*'Football Field'!$F$6)+(O3832*'Football Field'!$F$7)+(P3832*'Football Field'!$F$8)+(Q3832*'Football Field'!$F$9)+(R3832*'Football Field'!$F$10)+(S3832*'Football Field'!$F$11)</f>
        <v>125554422.47425072</v>
      </c>
    </row>
    <row r="3833" spans="2:20" x14ac:dyDescent="0.3">
      <c r="B3833" s="62">
        <f t="shared" si="540"/>
        <v>3806</v>
      </c>
      <c r="C3833" s="62">
        <v>0.26993179371181408</v>
      </c>
      <c r="D3833" s="62">
        <v>0.36778065411821204</v>
      </c>
      <c r="E3833" s="62">
        <v>0.65433255875412544</v>
      </c>
      <c r="F3833" s="62">
        <v>0.38092839374376819</v>
      </c>
      <c r="G3833" s="62">
        <v>0.83454010145461721</v>
      </c>
      <c r="H3833" s="62">
        <v>0.26206015340028022</v>
      </c>
      <c r="I3833" s="62">
        <v>0.5173513367593171</v>
      </c>
      <c r="J3833" s="62">
        <v>0.54423467779019408</v>
      </c>
      <c r="K3833" s="62"/>
      <c r="L3833" s="65">
        <f t="shared" si="541"/>
        <v>7.0456941756925906E-2</v>
      </c>
      <c r="M3833" s="65">
        <f t="shared" si="542"/>
        <v>9.5997213852459407E-2</v>
      </c>
      <c r="N3833" s="65">
        <f t="shared" si="543"/>
        <v>0.17079229663112469</v>
      </c>
      <c r="O3833" s="65">
        <f t="shared" si="544"/>
        <v>9.9429004944182497E-2</v>
      </c>
      <c r="P3833" s="65">
        <f t="shared" si="545"/>
        <v>0.21782963212100323</v>
      </c>
      <c r="Q3833" s="65">
        <f t="shared" si="546"/>
        <v>6.8402305304751138E-2</v>
      </c>
      <c r="R3833" s="65">
        <f t="shared" si="547"/>
        <v>0.13503779047545231</v>
      </c>
      <c r="S3833" s="65">
        <f t="shared" si="548"/>
        <v>0.14205481491410099</v>
      </c>
      <c r="T3833" s="66">
        <f>(L3833*'Football Field'!$F$4)+(M3833*'Football Field'!$F$5)+(N3833*'Football Field'!$F$6)+(O3833*'Football Field'!$F$7)+(P3833*'Football Field'!$F$8)+(Q3833*'Football Field'!$F$9)+(R3833*'Football Field'!$F$10)+(S3833*'Football Field'!$F$11)</f>
        <v>150211542.7665346</v>
      </c>
    </row>
    <row r="3834" spans="2:20" x14ac:dyDescent="0.3">
      <c r="B3834" s="62">
        <f t="shared" si="540"/>
        <v>3807</v>
      </c>
      <c r="C3834" s="62">
        <v>0.42744625379927159</v>
      </c>
      <c r="D3834" s="62">
        <v>0.4190859761105391</v>
      </c>
      <c r="E3834" s="62">
        <v>0.25366205149742438</v>
      </c>
      <c r="F3834" s="62">
        <v>0.99387472152879641</v>
      </c>
      <c r="G3834" s="62">
        <v>0.25126664807272825</v>
      </c>
      <c r="H3834" s="62">
        <v>0.74417638465829783</v>
      </c>
      <c r="I3834" s="62">
        <v>0.98259105994197171</v>
      </c>
      <c r="J3834" s="62">
        <v>4.9969157027430988E-2</v>
      </c>
      <c r="K3834" s="62"/>
      <c r="L3834" s="65">
        <f t="shared" si="541"/>
        <v>0.10369693387249067</v>
      </c>
      <c r="M3834" s="65">
        <f t="shared" si="542"/>
        <v>0.10166876037713642</v>
      </c>
      <c r="N3834" s="65">
        <f t="shared" si="543"/>
        <v>6.1537507338737994E-2</v>
      </c>
      <c r="O3834" s="65">
        <f t="shared" si="544"/>
        <v>0.24111045625003746</v>
      </c>
      <c r="P3834" s="65">
        <f t="shared" si="545"/>
        <v>6.0956391026872274E-2</v>
      </c>
      <c r="Q3834" s="65">
        <f t="shared" si="546"/>
        <v>0.18053453191712635</v>
      </c>
      <c r="R3834" s="65">
        <f t="shared" si="547"/>
        <v>0.23837308026648751</v>
      </c>
      <c r="S3834" s="65">
        <f t="shared" si="548"/>
        <v>1.2122338951111528E-2</v>
      </c>
      <c r="T3834" s="66">
        <f>(L3834*'Football Field'!$F$4)+(M3834*'Football Field'!$F$5)+(N3834*'Football Field'!$F$6)+(O3834*'Football Field'!$F$7)+(P3834*'Football Field'!$F$8)+(Q3834*'Football Field'!$F$9)+(R3834*'Football Field'!$F$10)+(S3834*'Football Field'!$F$11)</f>
        <v>148654970.86574861</v>
      </c>
    </row>
    <row r="3835" spans="2:20" x14ac:dyDescent="0.3">
      <c r="B3835" s="62">
        <f t="shared" si="540"/>
        <v>3808</v>
      </c>
      <c r="C3835" s="62">
        <v>0.81813405968557085</v>
      </c>
      <c r="D3835" s="62">
        <v>0.90593285499373066</v>
      </c>
      <c r="E3835" s="62">
        <v>0.82212766055258313</v>
      </c>
      <c r="F3835" s="62">
        <v>0.22306185799649669</v>
      </c>
      <c r="G3835" s="62">
        <v>0.51975305648378445</v>
      </c>
      <c r="H3835" s="62">
        <v>0.59808623637280522</v>
      </c>
      <c r="I3835" s="62">
        <v>0.86407515719824757</v>
      </c>
      <c r="J3835" s="62">
        <v>0.57403433070200471</v>
      </c>
      <c r="K3835" s="62"/>
      <c r="L3835" s="65">
        <f t="shared" si="541"/>
        <v>0.1536342782691193</v>
      </c>
      <c r="M3835" s="65">
        <f t="shared" si="542"/>
        <v>0.17012167955791468</v>
      </c>
      <c r="N3835" s="65">
        <f t="shared" si="543"/>
        <v>0.15438422136173932</v>
      </c>
      <c r="O3835" s="65">
        <f t="shared" si="544"/>
        <v>4.1887936526968865E-2</v>
      </c>
      <c r="P3835" s="65">
        <f t="shared" si="545"/>
        <v>9.7602446403153145E-2</v>
      </c>
      <c r="Q3835" s="65">
        <f t="shared" si="546"/>
        <v>0.11231233583301017</v>
      </c>
      <c r="R3835" s="65">
        <f t="shared" si="547"/>
        <v>0.16226138195181397</v>
      </c>
      <c r="S3835" s="65">
        <f t="shared" si="548"/>
        <v>0.10779572009628051</v>
      </c>
      <c r="T3835" s="66">
        <f>(L3835*'Football Field'!$F$4)+(M3835*'Football Field'!$F$5)+(N3835*'Football Field'!$F$6)+(O3835*'Football Field'!$F$7)+(P3835*'Football Field'!$F$8)+(Q3835*'Football Field'!$F$9)+(R3835*'Football Field'!$F$10)+(S3835*'Football Field'!$F$11)</f>
        <v>142392161.03273427</v>
      </c>
    </row>
    <row r="3836" spans="2:20" x14ac:dyDescent="0.3">
      <c r="B3836" s="62">
        <f t="shared" si="540"/>
        <v>3809</v>
      </c>
      <c r="C3836" s="62">
        <v>0.75587338491279454</v>
      </c>
      <c r="D3836" s="62">
        <v>0.13415351652472807</v>
      </c>
      <c r="E3836" s="62">
        <v>0.68890715279653614</v>
      </c>
      <c r="F3836" s="62">
        <v>0.25028419531320989</v>
      </c>
      <c r="G3836" s="62">
        <v>0.49584607443254147</v>
      </c>
      <c r="H3836" s="62">
        <v>0.32041942469061069</v>
      </c>
      <c r="I3836" s="62">
        <v>0.38654628424380233</v>
      </c>
      <c r="J3836" s="62">
        <v>0.65888186053951525</v>
      </c>
      <c r="K3836" s="62"/>
      <c r="L3836" s="65">
        <f t="shared" si="541"/>
        <v>0.20479312612512476</v>
      </c>
      <c r="M3836" s="65">
        <f t="shared" si="542"/>
        <v>3.6346984267672418E-2</v>
      </c>
      <c r="N3836" s="65">
        <f t="shared" si="543"/>
        <v>0.18664957947611618</v>
      </c>
      <c r="O3836" s="65">
        <f t="shared" si="544"/>
        <v>6.7810937388431844E-2</v>
      </c>
      <c r="P3836" s="65">
        <f t="shared" si="545"/>
        <v>0.1343424304741552</v>
      </c>
      <c r="Q3836" s="65">
        <f t="shared" si="546"/>
        <v>8.6813078702559054E-2</v>
      </c>
      <c r="R3836" s="65">
        <f t="shared" si="547"/>
        <v>0.10472920931257858</v>
      </c>
      <c r="S3836" s="65">
        <f t="shared" si="548"/>
        <v>0.17851465425336183</v>
      </c>
      <c r="T3836" s="66">
        <f>(L3836*'Football Field'!$F$4)+(M3836*'Football Field'!$F$5)+(N3836*'Football Field'!$F$6)+(O3836*'Football Field'!$F$7)+(P3836*'Football Field'!$F$8)+(Q3836*'Football Field'!$F$9)+(R3836*'Football Field'!$F$10)+(S3836*'Football Field'!$F$11)</f>
        <v>139177019.58312929</v>
      </c>
    </row>
    <row r="3837" spans="2:20" x14ac:dyDescent="0.3">
      <c r="B3837" s="62">
        <f t="shared" si="540"/>
        <v>3810</v>
      </c>
      <c r="C3837" s="62">
        <v>0.76399279223741001</v>
      </c>
      <c r="D3837" s="62">
        <v>0.65317275003714403</v>
      </c>
      <c r="E3837" s="62">
        <v>0.13484297645881504</v>
      </c>
      <c r="F3837" s="62">
        <v>0.93916305262436484</v>
      </c>
      <c r="G3837" s="62">
        <v>0.74346651761935267</v>
      </c>
      <c r="H3837" s="62">
        <v>0.70616857104862762</v>
      </c>
      <c r="I3837" s="62">
        <v>0.80839688610407667</v>
      </c>
      <c r="J3837" s="62">
        <v>9.6394364721296033E-2</v>
      </c>
      <c r="K3837" s="62"/>
      <c r="L3837" s="65">
        <f t="shared" si="541"/>
        <v>0.15766739343488395</v>
      </c>
      <c r="M3837" s="65">
        <f t="shared" si="542"/>
        <v>0.134797142077028</v>
      </c>
      <c r="N3837" s="65">
        <f t="shared" si="543"/>
        <v>2.7827933505760294E-2</v>
      </c>
      <c r="O3837" s="65">
        <f t="shared" si="544"/>
        <v>0.19381778469922797</v>
      </c>
      <c r="P3837" s="65">
        <f t="shared" si="545"/>
        <v>0.1534313270101211</v>
      </c>
      <c r="Q3837" s="65">
        <f t="shared" si="546"/>
        <v>0.14573404232886408</v>
      </c>
      <c r="R3837" s="65">
        <f t="shared" si="547"/>
        <v>0.16683119420490439</v>
      </c>
      <c r="S3837" s="65">
        <f t="shared" si="548"/>
        <v>1.989318273921024E-2</v>
      </c>
      <c r="T3837" s="66">
        <f>(L3837*'Football Field'!$F$4)+(M3837*'Football Field'!$F$5)+(N3837*'Football Field'!$F$6)+(O3837*'Football Field'!$F$7)+(P3837*'Football Field'!$F$8)+(Q3837*'Football Field'!$F$9)+(R3837*'Football Field'!$F$10)+(S3837*'Football Field'!$F$11)</f>
        <v>144783505.99003136</v>
      </c>
    </row>
    <row r="3838" spans="2:20" x14ac:dyDescent="0.3">
      <c r="B3838" s="62">
        <f t="shared" si="540"/>
        <v>3811</v>
      </c>
      <c r="C3838" s="62">
        <v>0.83329615051955308</v>
      </c>
      <c r="D3838" s="62">
        <v>0.7295149811146896</v>
      </c>
      <c r="E3838" s="62">
        <v>0.41039893516023718</v>
      </c>
      <c r="F3838" s="62">
        <v>0.24644429709723892</v>
      </c>
      <c r="G3838" s="62">
        <v>0.76474977105017639</v>
      </c>
      <c r="H3838" s="62">
        <v>0.50233191757278173</v>
      </c>
      <c r="I3838" s="62">
        <v>0.44640523122437037</v>
      </c>
      <c r="J3838" s="62">
        <v>0.27956962299151711</v>
      </c>
      <c r="K3838" s="62"/>
      <c r="L3838" s="65">
        <f t="shared" si="541"/>
        <v>0.19780520642615482</v>
      </c>
      <c r="M3838" s="65">
        <f t="shared" si="542"/>
        <v>0.17316996045210653</v>
      </c>
      <c r="N3838" s="65">
        <f t="shared" si="543"/>
        <v>9.741920208779363E-2</v>
      </c>
      <c r="O3838" s="65">
        <f t="shared" si="544"/>
        <v>5.8500168312878957E-2</v>
      </c>
      <c r="P3838" s="65">
        <f t="shared" si="545"/>
        <v>0.18153388352102467</v>
      </c>
      <c r="Q3838" s="65">
        <f t="shared" si="546"/>
        <v>0.1192419628819571</v>
      </c>
      <c r="R3838" s="65">
        <f t="shared" si="547"/>
        <v>0.10596626284304429</v>
      </c>
      <c r="S3838" s="65">
        <f t="shared" si="548"/>
        <v>6.6363353475040104E-2</v>
      </c>
      <c r="T3838" s="66">
        <f>(L3838*'Football Field'!$F$4)+(M3838*'Football Field'!$F$5)+(N3838*'Football Field'!$F$6)+(O3838*'Football Field'!$F$7)+(P3838*'Football Field'!$F$8)+(Q3838*'Football Field'!$F$9)+(R3838*'Football Field'!$F$10)+(S3838*'Football Field'!$F$11)</f>
        <v>139543656.48128819</v>
      </c>
    </row>
    <row r="3839" spans="2:20" x14ac:dyDescent="0.3">
      <c r="B3839" s="62">
        <f t="shared" si="540"/>
        <v>3812</v>
      </c>
      <c r="C3839" s="62">
        <v>0.67509032345353237</v>
      </c>
      <c r="D3839" s="62">
        <v>0.73182157656884439</v>
      </c>
      <c r="E3839" s="62">
        <v>0.30080649613624799</v>
      </c>
      <c r="F3839" s="62">
        <v>0.78123989831466389</v>
      </c>
      <c r="G3839" s="62">
        <v>0.16920977402136039</v>
      </c>
      <c r="H3839" s="62">
        <v>0.71537742132202409</v>
      </c>
      <c r="I3839" s="62">
        <v>0.21436429136439872</v>
      </c>
      <c r="J3839" s="62">
        <v>0.11337720682546149</v>
      </c>
      <c r="K3839" s="62"/>
      <c r="L3839" s="65">
        <f t="shared" si="541"/>
        <v>0.18239340144146121</v>
      </c>
      <c r="M3839" s="65">
        <f t="shared" si="542"/>
        <v>0.19772084113990696</v>
      </c>
      <c r="N3839" s="65">
        <f t="shared" si="543"/>
        <v>8.1270784219371922E-2</v>
      </c>
      <c r="O3839" s="65">
        <f t="shared" si="544"/>
        <v>0.21107250014553181</v>
      </c>
      <c r="P3839" s="65">
        <f t="shared" si="545"/>
        <v>4.5716469587378489E-2</v>
      </c>
      <c r="Q3839" s="65">
        <f t="shared" si="546"/>
        <v>0.19327802022380258</v>
      </c>
      <c r="R3839" s="65">
        <f t="shared" si="547"/>
        <v>5.7916149722789433E-2</v>
      </c>
      <c r="S3839" s="65">
        <f t="shared" si="548"/>
        <v>3.0631833519757685E-2</v>
      </c>
      <c r="T3839" s="66">
        <f>(L3839*'Football Field'!$F$4)+(M3839*'Football Field'!$F$5)+(N3839*'Football Field'!$F$6)+(O3839*'Football Field'!$F$7)+(P3839*'Football Field'!$F$8)+(Q3839*'Football Field'!$F$9)+(R3839*'Football Field'!$F$10)+(S3839*'Football Field'!$F$11)</f>
        <v>122118500.06716095</v>
      </c>
    </row>
    <row r="3840" spans="2:20" x14ac:dyDescent="0.3">
      <c r="B3840" s="62">
        <f t="shared" si="540"/>
        <v>3813</v>
      </c>
      <c r="C3840" s="62">
        <v>0.36498595445660731</v>
      </c>
      <c r="D3840" s="62">
        <v>0.59246252419075573</v>
      </c>
      <c r="E3840" s="62">
        <v>0.79657848421613919</v>
      </c>
      <c r="F3840" s="62">
        <v>0.8876573091550225</v>
      </c>
      <c r="G3840" s="62">
        <v>0.64212936245708341</v>
      </c>
      <c r="H3840" s="62">
        <v>0.39691085917262281</v>
      </c>
      <c r="I3840" s="62">
        <v>5.0515250812352308E-2</v>
      </c>
      <c r="J3840" s="62">
        <v>2.5783454625499691E-2</v>
      </c>
      <c r="K3840" s="62"/>
      <c r="L3840" s="65">
        <f t="shared" si="541"/>
        <v>9.7147644588777685E-2</v>
      </c>
      <c r="M3840" s="65">
        <f t="shared" si="542"/>
        <v>0.15769466750561337</v>
      </c>
      <c r="N3840" s="65">
        <f t="shared" si="543"/>
        <v>0.21202383962119567</v>
      </c>
      <c r="O3840" s="65">
        <f t="shared" si="544"/>
        <v>0.23626612403430197</v>
      </c>
      <c r="P3840" s="65">
        <f t="shared" si="545"/>
        <v>0.17091439909481659</v>
      </c>
      <c r="Q3840" s="65">
        <f t="shared" si="546"/>
        <v>0.10564503814327621</v>
      </c>
      <c r="R3840" s="65">
        <f t="shared" si="547"/>
        <v>1.3445552006343859E-2</v>
      </c>
      <c r="S3840" s="65">
        <f t="shared" si="548"/>
        <v>6.8627350056746153E-3</v>
      </c>
      <c r="T3840" s="66">
        <f>(L3840*'Football Field'!$F$4)+(M3840*'Football Field'!$F$5)+(N3840*'Football Field'!$F$6)+(O3840*'Football Field'!$F$7)+(P3840*'Football Field'!$F$8)+(Q3840*'Football Field'!$F$9)+(R3840*'Football Field'!$F$10)+(S3840*'Football Field'!$F$11)</f>
        <v>130166074.29234329</v>
      </c>
    </row>
    <row r="3841" spans="2:20" x14ac:dyDescent="0.3">
      <c r="B3841" s="62">
        <f t="shared" si="540"/>
        <v>3814</v>
      </c>
      <c r="C3841" s="62">
        <v>0.72255636410735302</v>
      </c>
      <c r="D3841" s="62">
        <v>0.8250665406357407</v>
      </c>
      <c r="E3841" s="62">
        <v>0.89115439152772846</v>
      </c>
      <c r="F3841" s="62">
        <v>0.49317685482721252</v>
      </c>
      <c r="G3841" s="62">
        <v>0.14273286976995214</v>
      </c>
      <c r="H3841" s="62">
        <v>0.51595673242903772</v>
      </c>
      <c r="I3841" s="62">
        <v>0.98991671838130169</v>
      </c>
      <c r="J3841" s="62">
        <v>2.5503086926238483E-2</v>
      </c>
      <c r="K3841" s="62"/>
      <c r="L3841" s="65">
        <f t="shared" si="541"/>
        <v>0.15687068901981366</v>
      </c>
      <c r="M3841" s="65">
        <f t="shared" si="542"/>
        <v>0.17912617360532029</v>
      </c>
      <c r="N3841" s="65">
        <f t="shared" si="543"/>
        <v>0.19347418466750579</v>
      </c>
      <c r="O3841" s="65">
        <f t="shared" si="544"/>
        <v>0.10707122221661731</v>
      </c>
      <c r="P3841" s="65">
        <f t="shared" si="545"/>
        <v>3.0988037388957335E-2</v>
      </c>
      <c r="Q3841" s="65">
        <f t="shared" si="546"/>
        <v>0.11201685036785509</v>
      </c>
      <c r="R3841" s="65">
        <f t="shared" si="547"/>
        <v>0.2149159918846632</v>
      </c>
      <c r="S3841" s="65">
        <f t="shared" si="548"/>
        <v>5.5368508492672211E-3</v>
      </c>
      <c r="T3841" s="66">
        <f>(L3841*'Football Field'!$F$4)+(M3841*'Football Field'!$F$5)+(N3841*'Football Field'!$F$6)+(O3841*'Football Field'!$F$7)+(P3841*'Football Field'!$F$8)+(Q3841*'Football Field'!$F$9)+(R3841*'Football Field'!$F$10)+(S3841*'Football Field'!$F$11)</f>
        <v>144888982.53818181</v>
      </c>
    </row>
    <row r="3842" spans="2:20" x14ac:dyDescent="0.3">
      <c r="B3842" s="62">
        <f t="shared" si="540"/>
        <v>3815</v>
      </c>
      <c r="C3842" s="62">
        <v>0.35574809674011909</v>
      </c>
      <c r="D3842" s="62">
        <v>0.78681663203285002</v>
      </c>
      <c r="E3842" s="62">
        <v>0.59994674703325812</v>
      </c>
      <c r="F3842" s="62">
        <v>0.62525224578088834</v>
      </c>
      <c r="G3842" s="62">
        <v>0.44307522055274895</v>
      </c>
      <c r="H3842" s="62">
        <v>0.85665310376836967</v>
      </c>
      <c r="I3842" s="62">
        <v>0.56244455601258592</v>
      </c>
      <c r="J3842" s="62">
        <v>0.84547900259169284</v>
      </c>
      <c r="K3842" s="62"/>
      <c r="L3842" s="65">
        <f t="shared" si="541"/>
        <v>7.0092407097425924E-2</v>
      </c>
      <c r="M3842" s="65">
        <f t="shared" si="542"/>
        <v>0.15502506461407761</v>
      </c>
      <c r="N3842" s="65">
        <f t="shared" si="543"/>
        <v>0.11820642756818775</v>
      </c>
      <c r="O3842" s="65">
        <f t="shared" si="544"/>
        <v>0.12319232443250193</v>
      </c>
      <c r="P3842" s="65">
        <f t="shared" si="545"/>
        <v>8.7298313099485728E-2</v>
      </c>
      <c r="Q3842" s="65">
        <f t="shared" si="546"/>
        <v>0.16878481892334612</v>
      </c>
      <c r="R3842" s="65">
        <f t="shared" si="547"/>
        <v>0.11081743838130632</v>
      </c>
      <c r="S3842" s="65">
        <f t="shared" si="548"/>
        <v>0.16658320588366873</v>
      </c>
      <c r="T3842" s="66">
        <f>(L3842*'Football Field'!$F$4)+(M3842*'Football Field'!$F$5)+(N3842*'Football Field'!$F$6)+(O3842*'Football Field'!$F$7)+(P3842*'Football Field'!$F$8)+(Q3842*'Football Field'!$F$9)+(R3842*'Football Field'!$F$10)+(S3842*'Football Field'!$F$11)</f>
        <v>134942423.81542</v>
      </c>
    </row>
    <row r="3843" spans="2:20" x14ac:dyDescent="0.3">
      <c r="B3843" s="62">
        <f t="shared" si="540"/>
        <v>3816</v>
      </c>
      <c r="C3843" s="62">
        <v>0.96967139790070189</v>
      </c>
      <c r="D3843" s="62">
        <v>0.96960627849628767</v>
      </c>
      <c r="E3843" s="62">
        <v>0.43691409409744286</v>
      </c>
      <c r="F3843" s="62">
        <v>2.0471318869541788E-2</v>
      </c>
      <c r="G3843" s="62">
        <v>0.81218624809418993</v>
      </c>
      <c r="H3843" s="62">
        <v>0.95273810466543796</v>
      </c>
      <c r="I3843" s="62">
        <v>0.93518952946356149</v>
      </c>
      <c r="J3843" s="62">
        <v>0.77413882849483073</v>
      </c>
      <c r="K3843" s="62"/>
      <c r="L3843" s="65">
        <f t="shared" si="541"/>
        <v>0.16516527078912616</v>
      </c>
      <c r="M3843" s="65">
        <f t="shared" si="542"/>
        <v>0.16515417892430784</v>
      </c>
      <c r="N3843" s="65">
        <f t="shared" si="543"/>
        <v>7.4420092022328244E-2</v>
      </c>
      <c r="O3843" s="65">
        <f t="shared" si="544"/>
        <v>3.4869038437335249E-3</v>
      </c>
      <c r="P3843" s="65">
        <f t="shared" si="545"/>
        <v>0.1383406398168488</v>
      </c>
      <c r="Q3843" s="65">
        <f t="shared" si="546"/>
        <v>0.16228100301696233</v>
      </c>
      <c r="R3843" s="65">
        <f t="shared" si="547"/>
        <v>0.1592919335430599</v>
      </c>
      <c r="S3843" s="65">
        <f t="shared" si="548"/>
        <v>0.13185997804363314</v>
      </c>
      <c r="T3843" s="66">
        <f>(L3843*'Football Field'!$F$4)+(M3843*'Football Field'!$F$5)+(N3843*'Football Field'!$F$6)+(O3843*'Football Field'!$F$7)+(P3843*'Football Field'!$F$8)+(Q3843*'Football Field'!$F$9)+(R3843*'Football Field'!$F$10)+(S3843*'Football Field'!$F$11)</f>
        <v>143100664.15311468</v>
      </c>
    </row>
    <row r="3844" spans="2:20" x14ac:dyDescent="0.3">
      <c r="B3844" s="62">
        <f t="shared" si="540"/>
        <v>3817</v>
      </c>
      <c r="C3844" s="62">
        <v>0.41825683962680882</v>
      </c>
      <c r="D3844" s="62">
        <v>0.69376414050086832</v>
      </c>
      <c r="E3844" s="62">
        <v>0.59404850276985743</v>
      </c>
      <c r="F3844" s="62">
        <v>0.93497505266750491</v>
      </c>
      <c r="G3844" s="62">
        <v>4.5653307185773651E-2</v>
      </c>
      <c r="H3844" s="62">
        <v>0.54320656326206218</v>
      </c>
      <c r="I3844" s="62">
        <v>0.58418337699207767</v>
      </c>
      <c r="J3844" s="62">
        <v>0.48958628180667785</v>
      </c>
      <c r="K3844" s="62"/>
      <c r="L3844" s="65">
        <f t="shared" si="541"/>
        <v>9.7185993485572122E-2</v>
      </c>
      <c r="M3844" s="65">
        <f t="shared" si="542"/>
        <v>0.16120276072329237</v>
      </c>
      <c r="N3844" s="65">
        <f t="shared" si="543"/>
        <v>0.13803287466098077</v>
      </c>
      <c r="O3844" s="65">
        <f t="shared" si="544"/>
        <v>0.2172504326738387</v>
      </c>
      <c r="P3844" s="65">
        <f t="shared" si="545"/>
        <v>1.0607984363651356E-2</v>
      </c>
      <c r="Q3844" s="65">
        <f t="shared" si="546"/>
        <v>0.12621926174742465</v>
      </c>
      <c r="R3844" s="65">
        <f t="shared" si="547"/>
        <v>0.13574061794515729</v>
      </c>
      <c r="S3844" s="65">
        <f t="shared" si="548"/>
        <v>0.11376007440008279</v>
      </c>
      <c r="T3844" s="66">
        <f>(L3844*'Football Field'!$F$4)+(M3844*'Football Field'!$F$5)+(N3844*'Football Field'!$F$6)+(O3844*'Football Field'!$F$7)+(P3844*'Football Field'!$F$8)+(Q3844*'Football Field'!$F$9)+(R3844*'Football Field'!$F$10)+(S3844*'Football Field'!$F$11)</f>
        <v>132742786.81261104</v>
      </c>
    </row>
    <row r="3845" spans="2:20" x14ac:dyDescent="0.3">
      <c r="B3845" s="62">
        <f t="shared" si="540"/>
        <v>3818</v>
      </c>
      <c r="C3845" s="62">
        <v>0.80161946601197642</v>
      </c>
      <c r="D3845" s="62">
        <v>0.85073893645924736</v>
      </c>
      <c r="E3845" s="62">
        <v>0.61737041973717366</v>
      </c>
      <c r="F3845" s="62">
        <v>0.38674803468903651</v>
      </c>
      <c r="G3845" s="62">
        <v>2.0666306426723846E-2</v>
      </c>
      <c r="H3845" s="62">
        <v>0.48400432962990558</v>
      </c>
      <c r="I3845" s="62">
        <v>0.85910105728655373</v>
      </c>
      <c r="J3845" s="62">
        <v>0.46325857729643394</v>
      </c>
      <c r="K3845" s="62"/>
      <c r="L3845" s="65">
        <f t="shared" si="541"/>
        <v>0.17879295007440624</v>
      </c>
      <c r="M3845" s="65">
        <f t="shared" si="542"/>
        <v>0.1897485410994737</v>
      </c>
      <c r="N3845" s="65">
        <f t="shared" si="543"/>
        <v>0.13769810154764203</v>
      </c>
      <c r="O3845" s="65">
        <f t="shared" si="544"/>
        <v>8.6260158328663322E-2</v>
      </c>
      <c r="P3845" s="65">
        <f t="shared" si="545"/>
        <v>4.6094063952289467E-3</v>
      </c>
      <c r="Q3845" s="65">
        <f t="shared" si="546"/>
        <v>0.10795217133864272</v>
      </c>
      <c r="R3845" s="65">
        <f t="shared" si="547"/>
        <v>0.19161362586223621</v>
      </c>
      <c r="S3845" s="65">
        <f t="shared" si="548"/>
        <v>0.10332504535370692</v>
      </c>
      <c r="T3845" s="66">
        <f>(L3845*'Football Field'!$F$4)+(M3845*'Football Field'!$F$5)+(N3845*'Football Field'!$F$6)+(O3845*'Football Field'!$F$7)+(P3845*'Football Field'!$F$8)+(Q3845*'Football Field'!$F$9)+(R3845*'Football Field'!$F$10)+(S3845*'Football Field'!$F$11)</f>
        <v>138502469.50613955</v>
      </c>
    </row>
    <row r="3846" spans="2:20" x14ac:dyDescent="0.3">
      <c r="B3846" s="62">
        <f t="shared" si="540"/>
        <v>3819</v>
      </c>
      <c r="C3846" s="62">
        <v>0.41971010037400092</v>
      </c>
      <c r="D3846" s="62">
        <v>0.21798601222920178</v>
      </c>
      <c r="E3846" s="62">
        <v>0.56935850869333215</v>
      </c>
      <c r="F3846" s="62">
        <v>0.68827569864584348</v>
      </c>
      <c r="G3846" s="62">
        <v>0.91700091011302665</v>
      </c>
      <c r="H3846" s="62">
        <v>0.28837324011709098</v>
      </c>
      <c r="I3846" s="62">
        <v>0.31236452977611895</v>
      </c>
      <c r="J3846" s="62">
        <v>0.8931906561720433</v>
      </c>
      <c r="K3846" s="62"/>
      <c r="L3846" s="65">
        <f t="shared" si="541"/>
        <v>9.7465116804429167E-2</v>
      </c>
      <c r="M3846" s="65">
        <f t="shared" si="542"/>
        <v>5.0620731130174554E-2</v>
      </c>
      <c r="N3846" s="65">
        <f t="shared" si="543"/>
        <v>0.13221648348215145</v>
      </c>
      <c r="O3846" s="65">
        <f t="shared" si="544"/>
        <v>0.15983144389994455</v>
      </c>
      <c r="P3846" s="65">
        <f t="shared" si="545"/>
        <v>0.21294603283145194</v>
      </c>
      <c r="Q3846" s="65">
        <f t="shared" si="546"/>
        <v>6.6966059444932599E-2</v>
      </c>
      <c r="R3846" s="65">
        <f t="shared" si="547"/>
        <v>7.2537318861426017E-2</v>
      </c>
      <c r="S3846" s="65">
        <f t="shared" si="548"/>
        <v>0.20741681354548974</v>
      </c>
      <c r="T3846" s="66">
        <f>(L3846*'Football Field'!$F$4)+(M3846*'Football Field'!$F$5)+(N3846*'Football Field'!$F$6)+(O3846*'Football Field'!$F$7)+(P3846*'Football Field'!$F$8)+(Q3846*'Football Field'!$F$9)+(R3846*'Football Field'!$F$10)+(S3846*'Football Field'!$F$11)</f>
        <v>141077105.37495992</v>
      </c>
    </row>
    <row r="3847" spans="2:20" x14ac:dyDescent="0.3">
      <c r="B3847" s="62">
        <f t="shared" si="540"/>
        <v>3820</v>
      </c>
      <c r="C3847" s="62">
        <v>9.1267923112434368E-2</v>
      </c>
      <c r="D3847" s="62">
        <v>0.26981524473630036</v>
      </c>
      <c r="E3847" s="62">
        <v>6.9467172550432443E-2</v>
      </c>
      <c r="F3847" s="62">
        <v>0.7068835452178921</v>
      </c>
      <c r="G3847" s="62">
        <v>0.87006394898868133</v>
      </c>
      <c r="H3847" s="62">
        <v>0.66665108215480073</v>
      </c>
      <c r="I3847" s="62">
        <v>0.95642661030177079</v>
      </c>
      <c r="J3847" s="62">
        <v>0.18453169293266336</v>
      </c>
      <c r="K3847" s="62"/>
      <c r="L3847" s="65">
        <f t="shared" si="541"/>
        <v>2.3922767526453573E-2</v>
      </c>
      <c r="M3847" s="65">
        <f t="shared" si="542"/>
        <v>7.0722847138397243E-2</v>
      </c>
      <c r="N3847" s="65">
        <f t="shared" si="543"/>
        <v>1.8208445672602599E-2</v>
      </c>
      <c r="O3847" s="65">
        <f t="shared" si="544"/>
        <v>0.18528536800043668</v>
      </c>
      <c r="P3847" s="65">
        <f t="shared" si="545"/>
        <v>0.22805753516668587</v>
      </c>
      <c r="Q3847" s="65">
        <f t="shared" si="546"/>
        <v>0.17473980250433924</v>
      </c>
      <c r="R3847" s="65">
        <f t="shared" si="547"/>
        <v>0.25069455591946121</v>
      </c>
      <c r="S3847" s="65">
        <f t="shared" si="548"/>
        <v>4.8368678071623469E-2</v>
      </c>
      <c r="T3847" s="66">
        <f>(L3847*'Football Field'!$F$4)+(M3847*'Football Field'!$F$5)+(N3847*'Football Field'!$F$6)+(O3847*'Football Field'!$F$7)+(P3847*'Football Field'!$F$8)+(Q3847*'Football Field'!$F$9)+(R3847*'Football Field'!$F$10)+(S3847*'Football Field'!$F$11)</f>
        <v>163297998.13975757</v>
      </c>
    </row>
    <row r="3848" spans="2:20" x14ac:dyDescent="0.3">
      <c r="B3848" s="62">
        <f t="shared" si="540"/>
        <v>3821</v>
      </c>
      <c r="C3848" s="62">
        <v>0.26213979118670938</v>
      </c>
      <c r="D3848" s="62">
        <v>0.22657714794000927</v>
      </c>
      <c r="E3848" s="62">
        <v>0.56028664018501639</v>
      </c>
      <c r="F3848" s="62">
        <v>0.77619879887388121</v>
      </c>
      <c r="G3848" s="62">
        <v>0.43941170905038163</v>
      </c>
      <c r="H3848" s="62">
        <v>0.14055059507477252</v>
      </c>
      <c r="I3848" s="62">
        <v>0.56633217879814279</v>
      </c>
      <c r="J3848" s="62">
        <v>0.26000123627114369</v>
      </c>
      <c r="K3848" s="62"/>
      <c r="L3848" s="65">
        <f t="shared" si="541"/>
        <v>8.1120205950063751E-2</v>
      </c>
      <c r="M3848" s="65">
        <f t="shared" si="542"/>
        <v>7.0115203881353699E-2</v>
      </c>
      <c r="N3848" s="65">
        <f t="shared" si="543"/>
        <v>0.17338293983192185</v>
      </c>
      <c r="O3848" s="65">
        <f t="shared" si="544"/>
        <v>0.24019782016990379</v>
      </c>
      <c r="P3848" s="65">
        <f t="shared" si="545"/>
        <v>0.13597770934992517</v>
      </c>
      <c r="Q3848" s="65">
        <f t="shared" si="546"/>
        <v>4.3493943316483513E-2</v>
      </c>
      <c r="R3848" s="65">
        <f t="shared" si="547"/>
        <v>0.17525375591503445</v>
      </c>
      <c r="S3848" s="65">
        <f t="shared" si="548"/>
        <v>8.0458421585313689E-2</v>
      </c>
      <c r="T3848" s="66">
        <f>(L3848*'Football Field'!$F$4)+(M3848*'Football Field'!$F$5)+(N3848*'Football Field'!$F$6)+(O3848*'Football Field'!$F$7)+(P3848*'Football Field'!$F$8)+(Q3848*'Football Field'!$F$9)+(R3848*'Football Field'!$F$10)+(S3848*'Football Field'!$F$11)</f>
        <v>149705550.14552724</v>
      </c>
    </row>
    <row r="3849" spans="2:20" x14ac:dyDescent="0.3">
      <c r="B3849" s="62">
        <f t="shared" si="540"/>
        <v>3822</v>
      </c>
      <c r="C3849" s="62">
        <v>0.52678502352216872</v>
      </c>
      <c r="D3849" s="62">
        <v>0.71988376560085598</v>
      </c>
      <c r="E3849" s="62">
        <v>0.54564533724810627</v>
      </c>
      <c r="F3849" s="62">
        <v>0.57047807814167606</v>
      </c>
      <c r="G3849" s="62">
        <v>0.60258395406862852</v>
      </c>
      <c r="H3849" s="62">
        <v>0.3499102099568383</v>
      </c>
      <c r="I3849" s="62">
        <v>0.19796545506432683</v>
      </c>
      <c r="J3849" s="62">
        <v>0.56159485044100932</v>
      </c>
      <c r="K3849" s="62"/>
      <c r="L3849" s="65">
        <f t="shared" si="541"/>
        <v>0.12927726259683334</v>
      </c>
      <c r="M3849" s="65">
        <f t="shared" si="542"/>
        <v>0.17666523999208308</v>
      </c>
      <c r="N3849" s="65">
        <f t="shared" si="543"/>
        <v>0.13390573459458383</v>
      </c>
      <c r="O3849" s="65">
        <f t="shared" si="544"/>
        <v>0.13999988803887217</v>
      </c>
      <c r="P3849" s="65">
        <f t="shared" si="545"/>
        <v>0.14787892705436786</v>
      </c>
      <c r="Q3849" s="65">
        <f t="shared" si="546"/>
        <v>8.5870767159346981E-2</v>
      </c>
      <c r="R3849" s="65">
        <f t="shared" si="547"/>
        <v>4.8582307728373721E-2</v>
      </c>
      <c r="S3849" s="65">
        <f t="shared" si="548"/>
        <v>0.13781987283553898</v>
      </c>
      <c r="T3849" s="66">
        <f>(L3849*'Football Field'!$F$4)+(M3849*'Football Field'!$F$5)+(N3849*'Football Field'!$F$6)+(O3849*'Football Field'!$F$7)+(P3849*'Football Field'!$F$8)+(Q3849*'Football Field'!$F$9)+(R3849*'Football Field'!$F$10)+(S3849*'Football Field'!$F$11)</f>
        <v>131225610.74543025</v>
      </c>
    </row>
    <row r="3850" spans="2:20" x14ac:dyDescent="0.3">
      <c r="B3850" s="62">
        <f t="shared" si="540"/>
        <v>3823</v>
      </c>
      <c r="C3850" s="62">
        <v>0.30692953255390354</v>
      </c>
      <c r="D3850" s="62">
        <v>0.44983291227491373</v>
      </c>
      <c r="E3850" s="62">
        <v>0.8730944457388129</v>
      </c>
      <c r="F3850" s="62">
        <v>0.19930431020138062</v>
      </c>
      <c r="G3850" s="62">
        <v>0.15716113869993353</v>
      </c>
      <c r="H3850" s="62">
        <v>0.9430489959102395</v>
      </c>
      <c r="I3850" s="62">
        <v>0.12600339398839477</v>
      </c>
      <c r="J3850" s="62">
        <v>0.11544841755155499</v>
      </c>
      <c r="K3850" s="62"/>
      <c r="L3850" s="65">
        <f t="shared" si="541"/>
        <v>9.6798061049896605E-2</v>
      </c>
      <c r="M3850" s="65">
        <f t="shared" si="542"/>
        <v>0.14186628879380575</v>
      </c>
      <c r="N3850" s="65">
        <f t="shared" si="543"/>
        <v>0.27535261516781145</v>
      </c>
      <c r="O3850" s="65">
        <f t="shared" si="544"/>
        <v>6.2855700544204321E-2</v>
      </c>
      <c r="P3850" s="65">
        <f t="shared" si="545"/>
        <v>4.956477590137312E-2</v>
      </c>
      <c r="Q3850" s="65">
        <f t="shared" si="546"/>
        <v>0.29741456783123782</v>
      </c>
      <c r="R3850" s="65">
        <f t="shared" si="547"/>
        <v>3.9738385949031389E-2</v>
      </c>
      <c r="S3850" s="65">
        <f t="shared" si="548"/>
        <v>3.6409604762639672E-2</v>
      </c>
      <c r="T3850" s="66">
        <f>(L3850*'Football Field'!$F$4)+(M3850*'Football Field'!$F$5)+(N3850*'Football Field'!$F$6)+(O3850*'Football Field'!$F$7)+(P3850*'Football Field'!$F$8)+(Q3850*'Football Field'!$F$9)+(R3850*'Football Field'!$F$10)+(S3850*'Football Field'!$F$11)</f>
        <v>124570407.96611704</v>
      </c>
    </row>
    <row r="3851" spans="2:20" x14ac:dyDescent="0.3">
      <c r="B3851" s="62">
        <f t="shared" si="540"/>
        <v>3824</v>
      </c>
      <c r="C3851" s="62">
        <v>0.39937117924047227</v>
      </c>
      <c r="D3851" s="62">
        <v>0.11938417531230727</v>
      </c>
      <c r="E3851" s="62">
        <v>0.37074734315287861</v>
      </c>
      <c r="F3851" s="62">
        <v>0.9634140631812258</v>
      </c>
      <c r="G3851" s="62">
        <v>0.54262585409690467</v>
      </c>
      <c r="H3851" s="62">
        <v>9.3095360235527558E-2</v>
      </c>
      <c r="I3851" s="62">
        <v>0.98196203804639082</v>
      </c>
      <c r="J3851" s="62">
        <v>0.8717690647802061</v>
      </c>
      <c r="K3851" s="62"/>
      <c r="L3851" s="65">
        <f t="shared" si="541"/>
        <v>9.1970804890723679E-2</v>
      </c>
      <c r="M3851" s="65">
        <f t="shared" si="542"/>
        <v>2.7492866950413791E-2</v>
      </c>
      <c r="N3851" s="65">
        <f t="shared" si="543"/>
        <v>8.5379049198580956E-2</v>
      </c>
      <c r="O3851" s="65">
        <f t="shared" si="544"/>
        <v>0.22186369833279276</v>
      </c>
      <c r="P3851" s="65">
        <f t="shared" si="545"/>
        <v>0.12496078623079386</v>
      </c>
      <c r="Q3851" s="65">
        <f t="shared" si="546"/>
        <v>2.1438841001838776E-2</v>
      </c>
      <c r="R3851" s="65">
        <f t="shared" si="547"/>
        <v>0.22613509363148804</v>
      </c>
      <c r="S3851" s="65">
        <f t="shared" si="548"/>
        <v>0.20075885976336827</v>
      </c>
      <c r="T3851" s="66">
        <f>(L3851*'Football Field'!$F$4)+(M3851*'Football Field'!$F$5)+(N3851*'Football Field'!$F$6)+(O3851*'Football Field'!$F$7)+(P3851*'Football Field'!$F$8)+(Q3851*'Football Field'!$F$9)+(R3851*'Football Field'!$F$10)+(S3851*'Football Field'!$F$11)</f>
        <v>154447550.53900418</v>
      </c>
    </row>
    <row r="3852" spans="2:20" x14ac:dyDescent="0.3">
      <c r="B3852" s="62">
        <f t="shared" si="540"/>
        <v>3825</v>
      </c>
      <c r="C3852" s="62">
        <v>0.5919360196078659</v>
      </c>
      <c r="D3852" s="62">
        <v>0.10588045993746242</v>
      </c>
      <c r="E3852" s="62">
        <v>0.89232777646709127</v>
      </c>
      <c r="F3852" s="62">
        <v>0.36555862356791979</v>
      </c>
      <c r="G3852" s="62">
        <v>0.89998468396849896</v>
      </c>
      <c r="H3852" s="62">
        <v>0.65181287919681374</v>
      </c>
      <c r="I3852" s="62">
        <v>0.33887215332552911</v>
      </c>
      <c r="J3852" s="62">
        <v>0.66152137056973981</v>
      </c>
      <c r="K3852" s="62"/>
      <c r="L3852" s="65">
        <f t="shared" si="541"/>
        <v>0.1313109900073692</v>
      </c>
      <c r="M3852" s="65">
        <f t="shared" si="542"/>
        <v>2.3487788470845455E-2</v>
      </c>
      <c r="N3852" s="65">
        <f t="shared" si="543"/>
        <v>0.19794781844259163</v>
      </c>
      <c r="O3852" s="65">
        <f t="shared" si="544"/>
        <v>8.1092995148756244E-2</v>
      </c>
      <c r="P3852" s="65">
        <f t="shared" si="545"/>
        <v>0.19964637381192149</v>
      </c>
      <c r="Q3852" s="65">
        <f t="shared" si="546"/>
        <v>0.14459365815175002</v>
      </c>
      <c r="R3852" s="65">
        <f t="shared" si="547"/>
        <v>7.5173053277923771E-2</v>
      </c>
      <c r="S3852" s="65">
        <f t="shared" si="548"/>
        <v>0.14674732268884214</v>
      </c>
      <c r="T3852" s="66">
        <f>(L3852*'Football Field'!$F$4)+(M3852*'Football Field'!$F$5)+(N3852*'Football Field'!$F$6)+(O3852*'Football Field'!$F$7)+(P3852*'Football Field'!$F$8)+(Q3852*'Football Field'!$F$9)+(R3852*'Football Field'!$F$10)+(S3852*'Football Field'!$F$11)</f>
        <v>140966334.45726719</v>
      </c>
    </row>
    <row r="3853" spans="2:20" x14ac:dyDescent="0.3">
      <c r="B3853" s="62">
        <f t="shared" si="540"/>
        <v>3826</v>
      </c>
      <c r="C3853" s="62">
        <v>0.71413838098913252</v>
      </c>
      <c r="D3853" s="62">
        <v>0.3258539789906757</v>
      </c>
      <c r="E3853" s="62">
        <v>0.5034425727910784</v>
      </c>
      <c r="F3853" s="62">
        <v>0.51226499114119672</v>
      </c>
      <c r="G3853" s="62">
        <v>0.77922443425730903</v>
      </c>
      <c r="H3853" s="62">
        <v>0.50775045812140518</v>
      </c>
      <c r="I3853" s="62">
        <v>0.45768480168489212</v>
      </c>
      <c r="J3853" s="62">
        <v>0.41426356518042073</v>
      </c>
      <c r="K3853" s="62"/>
      <c r="L3853" s="65">
        <f t="shared" si="541"/>
        <v>0.16944299643280369</v>
      </c>
      <c r="M3853" s="65">
        <f t="shared" si="542"/>
        <v>7.7315091961948718E-2</v>
      </c>
      <c r="N3853" s="65">
        <f t="shared" si="543"/>
        <v>0.11945138412447033</v>
      </c>
      <c r="O3853" s="65">
        <f t="shared" si="544"/>
        <v>0.12154467170125238</v>
      </c>
      <c r="P3853" s="65">
        <f t="shared" si="545"/>
        <v>0.18488590803835248</v>
      </c>
      <c r="Q3853" s="65">
        <f t="shared" si="546"/>
        <v>0.12047351235352373</v>
      </c>
      <c r="R3853" s="65">
        <f t="shared" si="547"/>
        <v>0.10859447732220653</v>
      </c>
      <c r="S3853" s="65">
        <f t="shared" si="548"/>
        <v>9.8291958065442164E-2</v>
      </c>
      <c r="T3853" s="66">
        <f>(L3853*'Football Field'!$F$4)+(M3853*'Football Field'!$F$5)+(N3853*'Football Field'!$F$6)+(O3853*'Football Field'!$F$7)+(P3853*'Football Field'!$F$8)+(Q3853*'Football Field'!$F$9)+(R3853*'Football Field'!$F$10)+(S3853*'Football Field'!$F$11)</f>
        <v>141897891.77063015</v>
      </c>
    </row>
    <row r="3854" spans="2:20" x14ac:dyDescent="0.3">
      <c r="B3854" s="62">
        <f t="shared" si="540"/>
        <v>3827</v>
      </c>
      <c r="C3854" s="62">
        <v>0.24164544562389678</v>
      </c>
      <c r="D3854" s="62">
        <v>0.99984033282293594</v>
      </c>
      <c r="E3854" s="62">
        <v>0.81855133757598608</v>
      </c>
      <c r="F3854" s="62">
        <v>0.81384928645046006</v>
      </c>
      <c r="G3854" s="62">
        <v>0.46495835292589449</v>
      </c>
      <c r="H3854" s="62">
        <v>0.81718491355343525</v>
      </c>
      <c r="I3854" s="62">
        <v>3.6522627917036088E-3</v>
      </c>
      <c r="J3854" s="62">
        <v>0.82622400422451203</v>
      </c>
      <c r="K3854" s="62"/>
      <c r="L3854" s="65">
        <f t="shared" si="541"/>
        <v>4.8465704874342361E-2</v>
      </c>
      <c r="M3854" s="65">
        <f t="shared" si="542"/>
        <v>0.20053333249028779</v>
      </c>
      <c r="N3854" s="65">
        <f t="shared" si="543"/>
        <v>0.16417304058443516</v>
      </c>
      <c r="O3854" s="65">
        <f t="shared" si="544"/>
        <v>0.16322997202559916</v>
      </c>
      <c r="P3854" s="65">
        <f t="shared" si="545"/>
        <v>9.3254537670203197E-2</v>
      </c>
      <c r="Q3854" s="65">
        <f t="shared" si="546"/>
        <v>0.1638989832636395</v>
      </c>
      <c r="R3854" s="65">
        <f t="shared" si="547"/>
        <v>7.3251738773405636E-4</v>
      </c>
      <c r="S3854" s="65">
        <f t="shared" si="548"/>
        <v>0.16571191170375865</v>
      </c>
      <c r="T3854" s="66">
        <f>(L3854*'Football Field'!$F$4)+(M3854*'Football Field'!$F$5)+(N3854*'Football Field'!$F$6)+(O3854*'Football Field'!$F$7)+(P3854*'Football Field'!$F$8)+(Q3854*'Football Field'!$F$9)+(R3854*'Football Field'!$F$10)+(S3854*'Football Field'!$F$11)</f>
        <v>121590044.20432609</v>
      </c>
    </row>
    <row r="3855" spans="2:20" x14ac:dyDescent="0.3">
      <c r="B3855" s="62">
        <f t="shared" si="540"/>
        <v>3828</v>
      </c>
      <c r="C3855" s="62">
        <v>0.88821296634624392</v>
      </c>
      <c r="D3855" s="62">
        <v>0.1664372174740143</v>
      </c>
      <c r="E3855" s="62">
        <v>0.1433958705553201</v>
      </c>
      <c r="F3855" s="62">
        <v>0.73255478908992244</v>
      </c>
      <c r="G3855" s="62">
        <v>0.56318449625422173</v>
      </c>
      <c r="H3855" s="62">
        <v>0.52154840226687482</v>
      </c>
      <c r="I3855" s="62">
        <v>8.2606280578188862E-2</v>
      </c>
      <c r="J3855" s="62">
        <v>0.88411669308182284</v>
      </c>
      <c r="K3855" s="62"/>
      <c r="L3855" s="65">
        <f t="shared" si="541"/>
        <v>0.22305382112118291</v>
      </c>
      <c r="M3855" s="65">
        <f t="shared" si="542"/>
        <v>4.1796797323362105E-2</v>
      </c>
      <c r="N3855" s="65">
        <f t="shared" si="543"/>
        <v>3.6010504318504007E-2</v>
      </c>
      <c r="O3855" s="65">
        <f t="shared" si="544"/>
        <v>0.18396392653362037</v>
      </c>
      <c r="P3855" s="65">
        <f t="shared" si="545"/>
        <v>0.14143055623525227</v>
      </c>
      <c r="Q3855" s="65">
        <f t="shared" si="546"/>
        <v>0.13097462932096521</v>
      </c>
      <c r="R3855" s="65">
        <f t="shared" si="547"/>
        <v>2.0744626829046858E-2</v>
      </c>
      <c r="S3855" s="65">
        <f t="shared" si="548"/>
        <v>0.22202513831806622</v>
      </c>
      <c r="T3855" s="66">
        <f>(L3855*'Football Field'!$F$4)+(M3855*'Football Field'!$F$5)+(N3855*'Football Field'!$F$6)+(O3855*'Football Field'!$F$7)+(P3855*'Football Field'!$F$8)+(Q3855*'Football Field'!$F$9)+(R3855*'Football Field'!$F$10)+(S3855*'Football Field'!$F$11)</f>
        <v>125215314.26754303</v>
      </c>
    </row>
    <row r="3856" spans="2:20" x14ac:dyDescent="0.3">
      <c r="B3856" s="62">
        <f t="shared" si="540"/>
        <v>3829</v>
      </c>
      <c r="C3856" s="62">
        <v>0.38695109829432583</v>
      </c>
      <c r="D3856" s="62">
        <v>0.95090504395008824</v>
      </c>
      <c r="E3856" s="62">
        <v>0.99856342339791482</v>
      </c>
      <c r="F3856" s="62">
        <v>0.55050744913017802</v>
      </c>
      <c r="G3856" s="62">
        <v>7.4018468429172368E-2</v>
      </c>
      <c r="H3856" s="62">
        <v>0.83389862526687009</v>
      </c>
      <c r="I3856" s="62">
        <v>0.55507527661765033</v>
      </c>
      <c r="J3856" s="62">
        <v>0.77559387570627247</v>
      </c>
      <c r="K3856" s="62"/>
      <c r="L3856" s="65">
        <f t="shared" si="541"/>
        <v>7.5495092609417641E-2</v>
      </c>
      <c r="M3856" s="65">
        <f t="shared" si="542"/>
        <v>0.18552386767273055</v>
      </c>
      <c r="N3856" s="65">
        <f t="shared" si="543"/>
        <v>0.19482213245576965</v>
      </c>
      <c r="O3856" s="65">
        <f t="shared" si="544"/>
        <v>0.10740533115800822</v>
      </c>
      <c r="P3856" s="65">
        <f t="shared" si="545"/>
        <v>1.4441181724252947E-2</v>
      </c>
      <c r="Q3856" s="65">
        <f t="shared" si="546"/>
        <v>0.16269563316629454</v>
      </c>
      <c r="R3856" s="65">
        <f t="shared" si="547"/>
        <v>0.10829652531848652</v>
      </c>
      <c r="S3856" s="65">
        <f t="shared" si="548"/>
        <v>0.15132023589503998</v>
      </c>
      <c r="T3856" s="66">
        <f>(L3856*'Football Field'!$F$4)+(M3856*'Football Field'!$F$5)+(N3856*'Football Field'!$F$6)+(O3856*'Football Field'!$F$7)+(P3856*'Football Field'!$F$8)+(Q3856*'Football Field'!$F$9)+(R3856*'Football Field'!$F$10)+(S3856*'Football Field'!$F$11)</f>
        <v>130270453.98681547</v>
      </c>
    </row>
    <row r="3857" spans="2:20" x14ac:dyDescent="0.3">
      <c r="B3857" s="62">
        <f t="shared" si="540"/>
        <v>3830</v>
      </c>
      <c r="C3857" s="62">
        <v>0.20600996403997596</v>
      </c>
      <c r="D3857" s="62">
        <v>0.14605091293374395</v>
      </c>
      <c r="E3857" s="62">
        <v>0.75194390300443037</v>
      </c>
      <c r="F3857" s="62">
        <v>0.70339286363941578</v>
      </c>
      <c r="G3857" s="62">
        <v>0.91327823958756182</v>
      </c>
      <c r="H3857" s="62">
        <v>0.16999453678996923</v>
      </c>
      <c r="I3857" s="62">
        <v>0.46749042437955712</v>
      </c>
      <c r="J3857" s="62">
        <v>7.1353011798488186E-2</v>
      </c>
      <c r="K3857" s="62"/>
      <c r="L3857" s="65">
        <f t="shared" si="541"/>
        <v>6.0069727862203263E-2</v>
      </c>
      <c r="M3857" s="65">
        <f t="shared" si="542"/>
        <v>4.2586476993190035E-2</v>
      </c>
      <c r="N3857" s="65">
        <f t="shared" si="543"/>
        <v>0.21925670358524069</v>
      </c>
      <c r="O3857" s="65">
        <f t="shared" si="544"/>
        <v>0.20509987512466382</v>
      </c>
      <c r="P3857" s="65">
        <f t="shared" si="545"/>
        <v>0.26629962084674375</v>
      </c>
      <c r="Q3857" s="65">
        <f t="shared" si="546"/>
        <v>4.9568114875517474E-2</v>
      </c>
      <c r="R3857" s="65">
        <f t="shared" si="547"/>
        <v>0.1363139045314169</v>
      </c>
      <c r="S3857" s="65">
        <f t="shared" si="548"/>
        <v>2.0805576181024143E-2</v>
      </c>
      <c r="T3857" s="66">
        <f>(L3857*'Football Field'!$F$4)+(M3857*'Football Field'!$F$5)+(N3857*'Football Field'!$F$6)+(O3857*'Football Field'!$F$7)+(P3857*'Football Field'!$F$8)+(Q3857*'Football Field'!$F$9)+(R3857*'Football Field'!$F$10)+(S3857*'Football Field'!$F$11)</f>
        <v>155663463.32173678</v>
      </c>
    </row>
    <row r="3858" spans="2:20" x14ac:dyDescent="0.3">
      <c r="B3858" s="62">
        <f t="shared" si="540"/>
        <v>3831</v>
      </c>
      <c r="C3858" s="62">
        <v>2.8967273125600657E-2</v>
      </c>
      <c r="D3858" s="62">
        <v>0.32703321525006845</v>
      </c>
      <c r="E3858" s="62">
        <v>0.25475012786706352</v>
      </c>
      <c r="F3858" s="62">
        <v>4.3792412923970181E-2</v>
      </c>
      <c r="G3858" s="62">
        <v>0.16598036522514048</v>
      </c>
      <c r="H3858" s="62">
        <v>0.10326356883854426</v>
      </c>
      <c r="I3858" s="62">
        <v>0.34680801505885561</v>
      </c>
      <c r="J3858" s="62">
        <v>0.93835481405620735</v>
      </c>
      <c r="K3858" s="62"/>
      <c r="L3858" s="65">
        <f t="shared" si="541"/>
        <v>1.3113595078520715E-2</v>
      </c>
      <c r="M3858" s="65">
        <f t="shared" si="542"/>
        <v>0.14804918445105372</v>
      </c>
      <c r="N3858" s="65">
        <f t="shared" si="543"/>
        <v>0.11532635497186708</v>
      </c>
      <c r="O3858" s="65">
        <f t="shared" si="544"/>
        <v>1.9824992435645918E-2</v>
      </c>
      <c r="P3858" s="65">
        <f t="shared" si="545"/>
        <v>7.5139944692406729E-2</v>
      </c>
      <c r="Q3858" s="65">
        <f t="shared" si="546"/>
        <v>4.6747811650757157E-2</v>
      </c>
      <c r="R3858" s="65">
        <f t="shared" si="547"/>
        <v>0.15700131178201962</v>
      </c>
      <c r="S3858" s="65">
        <f t="shared" si="548"/>
        <v>0.42479680493772898</v>
      </c>
      <c r="T3858" s="66">
        <f>(L3858*'Football Field'!$F$4)+(M3858*'Football Field'!$F$5)+(N3858*'Football Field'!$F$6)+(O3858*'Football Field'!$F$7)+(P3858*'Football Field'!$F$8)+(Q3858*'Football Field'!$F$9)+(R3858*'Football Field'!$F$10)+(S3858*'Football Field'!$F$11)</f>
        <v>141843988.25824314</v>
      </c>
    </row>
    <row r="3859" spans="2:20" x14ac:dyDescent="0.3">
      <c r="B3859" s="62">
        <f t="shared" si="540"/>
        <v>3832</v>
      </c>
      <c r="C3859" s="62">
        <v>0.31642938083810423</v>
      </c>
      <c r="D3859" s="62">
        <v>0.18249267523986046</v>
      </c>
      <c r="E3859" s="62">
        <v>0.36100831165516234</v>
      </c>
      <c r="F3859" s="62">
        <v>0.86923969921294653</v>
      </c>
      <c r="G3859" s="62">
        <v>0.89101822918529205</v>
      </c>
      <c r="H3859" s="62">
        <v>0.20698030445875504</v>
      </c>
      <c r="I3859" s="62">
        <v>0.70554588296351828</v>
      </c>
      <c r="J3859" s="62">
        <v>2.8338291184978548E-2</v>
      </c>
      <c r="K3859" s="62"/>
      <c r="L3859" s="65">
        <f t="shared" si="541"/>
        <v>8.8858380050638341E-2</v>
      </c>
      <c r="M3859" s="65">
        <f t="shared" si="542"/>
        <v>5.1246832547505707E-2</v>
      </c>
      <c r="N3859" s="65">
        <f t="shared" si="543"/>
        <v>0.10137684962606613</v>
      </c>
      <c r="O3859" s="65">
        <f t="shared" si="544"/>
        <v>0.24409626989500294</v>
      </c>
      <c r="P3859" s="65">
        <f t="shared" si="545"/>
        <v>0.25021202592278158</v>
      </c>
      <c r="Q3859" s="65">
        <f t="shared" si="546"/>
        <v>5.812334653589836E-2</v>
      </c>
      <c r="R3859" s="65">
        <f t="shared" si="547"/>
        <v>0.19812845458750769</v>
      </c>
      <c r="S3859" s="65">
        <f t="shared" si="548"/>
        <v>7.9578408345994233E-3</v>
      </c>
      <c r="T3859" s="66">
        <f>(L3859*'Football Field'!$F$4)+(M3859*'Football Field'!$F$5)+(N3859*'Football Field'!$F$6)+(O3859*'Football Field'!$F$7)+(P3859*'Football Field'!$F$8)+(Q3859*'Football Field'!$F$9)+(R3859*'Football Field'!$F$10)+(S3859*'Football Field'!$F$11)</f>
        <v>159850929.9804545</v>
      </c>
    </row>
    <row r="3860" spans="2:20" x14ac:dyDescent="0.3">
      <c r="B3860" s="62">
        <f t="shared" si="540"/>
        <v>3833</v>
      </c>
      <c r="C3860" s="62">
        <v>0.53068435715334383</v>
      </c>
      <c r="D3860" s="62">
        <v>0.18813681860625331</v>
      </c>
      <c r="E3860" s="62">
        <v>3.9056753915013287E-3</v>
      </c>
      <c r="F3860" s="62">
        <v>0.97070541874091942</v>
      </c>
      <c r="G3860" s="62">
        <v>0.90136782741838051</v>
      </c>
      <c r="H3860" s="62">
        <v>0.9386862998934703</v>
      </c>
      <c r="I3860" s="62">
        <v>0.81005110529518654</v>
      </c>
      <c r="J3860" s="62">
        <v>0.82029106613341429</v>
      </c>
      <c r="K3860" s="62"/>
      <c r="L3860" s="65">
        <f t="shared" si="541"/>
        <v>0.1027695536557838</v>
      </c>
      <c r="M3860" s="65">
        <f t="shared" si="542"/>
        <v>3.643359110507368E-2</v>
      </c>
      <c r="N3860" s="65">
        <f t="shared" si="543"/>
        <v>7.5635264408780789E-4</v>
      </c>
      <c r="O3860" s="65">
        <f t="shared" si="544"/>
        <v>0.187981728254389</v>
      </c>
      <c r="P3860" s="65">
        <f t="shared" si="545"/>
        <v>0.17455417340802401</v>
      </c>
      <c r="Q3860" s="65">
        <f t="shared" si="546"/>
        <v>0.18178107336782898</v>
      </c>
      <c r="R3860" s="65">
        <f t="shared" si="547"/>
        <v>0.15687025518542946</v>
      </c>
      <c r="S3860" s="65">
        <f t="shared" si="548"/>
        <v>0.15885327237938321</v>
      </c>
      <c r="T3860" s="66">
        <f>(L3860*'Football Field'!$F$4)+(M3860*'Football Field'!$F$5)+(N3860*'Football Field'!$F$6)+(O3860*'Football Field'!$F$7)+(P3860*'Football Field'!$F$8)+(Q3860*'Football Field'!$F$9)+(R3860*'Football Field'!$F$10)+(S3860*'Football Field'!$F$11)</f>
        <v>146037047.97460228</v>
      </c>
    </row>
    <row r="3861" spans="2:20" x14ac:dyDescent="0.3">
      <c r="B3861" s="62">
        <f t="shared" si="540"/>
        <v>3834</v>
      </c>
      <c r="C3861" s="62">
        <v>0.24327232413540512</v>
      </c>
      <c r="D3861" s="62">
        <v>0.71967600793163466</v>
      </c>
      <c r="E3861" s="62">
        <v>0.87856388429024102</v>
      </c>
      <c r="F3861" s="62">
        <v>4.8671747236673224E-2</v>
      </c>
      <c r="G3861" s="62">
        <v>9.7427426069912837E-2</v>
      </c>
      <c r="H3861" s="62">
        <v>0.60036813436128766</v>
      </c>
      <c r="I3861" s="62">
        <v>0.86300649137487062</v>
      </c>
      <c r="J3861" s="62">
        <v>0.20432140557106937</v>
      </c>
      <c r="K3861" s="62"/>
      <c r="L3861" s="65">
        <f t="shared" si="541"/>
        <v>6.6553177645117381E-2</v>
      </c>
      <c r="M3861" s="65">
        <f t="shared" si="542"/>
        <v>0.1968852205980641</v>
      </c>
      <c r="N3861" s="65">
        <f t="shared" si="543"/>
        <v>0.24035293974175106</v>
      </c>
      <c r="O3861" s="65">
        <f t="shared" si="544"/>
        <v>1.3315363560787111E-2</v>
      </c>
      <c r="P3861" s="65">
        <f t="shared" si="545"/>
        <v>2.6653688691395918E-2</v>
      </c>
      <c r="Q3861" s="65">
        <f t="shared" si="546"/>
        <v>0.16424559283765788</v>
      </c>
      <c r="R3861" s="65">
        <f t="shared" si="547"/>
        <v>0.23609682907206703</v>
      </c>
      <c r="S3861" s="65">
        <f t="shared" si="548"/>
        <v>5.5897187853159537E-2</v>
      </c>
      <c r="T3861" s="66">
        <f>(L3861*'Football Field'!$F$4)+(M3861*'Football Field'!$F$5)+(N3861*'Football Field'!$F$6)+(O3861*'Football Field'!$F$7)+(P3861*'Football Field'!$F$8)+(Q3861*'Football Field'!$F$9)+(R3861*'Football Field'!$F$10)+(S3861*'Football Field'!$F$11)</f>
        <v>148801144.42215505</v>
      </c>
    </row>
    <row r="3862" spans="2:20" x14ac:dyDescent="0.3">
      <c r="B3862" s="62">
        <f t="shared" si="540"/>
        <v>3835</v>
      </c>
      <c r="C3862" s="62">
        <v>0.62876086022903188</v>
      </c>
      <c r="D3862" s="62">
        <v>0.31173161100424407</v>
      </c>
      <c r="E3862" s="62">
        <v>0.80133390367541057</v>
      </c>
      <c r="F3862" s="62">
        <v>0.83672473339190812</v>
      </c>
      <c r="G3862" s="62">
        <v>0.5491904658307023</v>
      </c>
      <c r="H3862" s="62">
        <v>0.26574830100345981</v>
      </c>
      <c r="I3862" s="62">
        <v>0.31522098189744274</v>
      </c>
      <c r="J3862" s="62">
        <v>0.50246587808548582</v>
      </c>
      <c r="K3862" s="62"/>
      <c r="L3862" s="65">
        <f t="shared" si="541"/>
        <v>0.1493076400678445</v>
      </c>
      <c r="M3862" s="65">
        <f t="shared" si="542"/>
        <v>7.4024822659344514E-2</v>
      </c>
      <c r="N3862" s="65">
        <f t="shared" si="543"/>
        <v>0.19028740755356036</v>
      </c>
      <c r="O3862" s="65">
        <f t="shared" si="544"/>
        <v>0.19869143140308623</v>
      </c>
      <c r="P3862" s="65">
        <f t="shared" si="545"/>
        <v>0.1304125902033306</v>
      </c>
      <c r="Q3862" s="65">
        <f t="shared" si="546"/>
        <v>6.3105473296179118E-2</v>
      </c>
      <c r="R3862" s="65">
        <f t="shared" si="547"/>
        <v>7.4853420249205854E-2</v>
      </c>
      <c r="S3862" s="65">
        <f t="shared" si="548"/>
        <v>0.11931721456744891</v>
      </c>
      <c r="T3862" s="66">
        <f>(L3862*'Football Field'!$F$4)+(M3862*'Football Field'!$F$5)+(N3862*'Football Field'!$F$6)+(O3862*'Football Field'!$F$7)+(P3862*'Football Field'!$F$8)+(Q3862*'Football Field'!$F$9)+(R3862*'Football Field'!$F$10)+(S3862*'Football Field'!$F$11)</f>
        <v>135421351.70043379</v>
      </c>
    </row>
    <row r="3863" spans="2:20" x14ac:dyDescent="0.3">
      <c r="B3863" s="62">
        <f t="shared" si="540"/>
        <v>3836</v>
      </c>
      <c r="C3863" s="62">
        <v>0.99889921655454295</v>
      </c>
      <c r="D3863" s="62">
        <v>0.18391254065519125</v>
      </c>
      <c r="E3863" s="62">
        <v>0.18414424172803245</v>
      </c>
      <c r="F3863" s="62">
        <v>0.38944145523816331</v>
      </c>
      <c r="G3863" s="62">
        <v>0.21038384591321901</v>
      </c>
      <c r="H3863" s="62">
        <v>0.79059733270488053</v>
      </c>
      <c r="I3863" s="62">
        <v>0.63224911993632638</v>
      </c>
      <c r="J3863" s="62">
        <v>0.27164140010609816</v>
      </c>
      <c r="K3863" s="62"/>
      <c r="L3863" s="65">
        <f t="shared" si="541"/>
        <v>0.27282867630222618</v>
      </c>
      <c r="M3863" s="65">
        <f t="shared" si="542"/>
        <v>5.0231909476720855E-2</v>
      </c>
      <c r="N3863" s="65">
        <f t="shared" si="543"/>
        <v>5.0295193836097089E-2</v>
      </c>
      <c r="O3863" s="65">
        <f t="shared" si="544"/>
        <v>0.10636788473648698</v>
      </c>
      <c r="P3863" s="65">
        <f t="shared" si="545"/>
        <v>5.7461999413572384E-2</v>
      </c>
      <c r="Q3863" s="65">
        <f t="shared" si="546"/>
        <v>0.21593532179746736</v>
      </c>
      <c r="R3863" s="65">
        <f t="shared" si="547"/>
        <v>0.17268578013351218</v>
      </c>
      <c r="S3863" s="65">
        <f t="shared" si="548"/>
        <v>7.4193234303916833E-2</v>
      </c>
      <c r="T3863" s="66">
        <f>(L3863*'Football Field'!$F$4)+(M3863*'Football Field'!$F$5)+(N3863*'Football Field'!$F$6)+(O3863*'Football Field'!$F$7)+(P3863*'Football Field'!$F$8)+(Q3863*'Football Field'!$F$9)+(R3863*'Football Field'!$F$10)+(S3863*'Football Field'!$F$11)</f>
        <v>137830775.9558588</v>
      </c>
    </row>
    <row r="3864" spans="2:20" x14ac:dyDescent="0.3">
      <c r="B3864" s="62">
        <f t="shared" si="540"/>
        <v>3837</v>
      </c>
      <c r="C3864" s="62">
        <v>0.28700272480774047</v>
      </c>
      <c r="D3864" s="62">
        <v>0.16030648796038616</v>
      </c>
      <c r="E3864" s="62">
        <v>0.83605679938436139</v>
      </c>
      <c r="F3864" s="62">
        <v>0.35376865796719847</v>
      </c>
      <c r="G3864" s="62">
        <v>0.37930671867319232</v>
      </c>
      <c r="H3864" s="62">
        <v>0.90002923290946824</v>
      </c>
      <c r="I3864" s="62">
        <v>0.89129402230643606</v>
      </c>
      <c r="J3864" s="62">
        <v>0.88469621264209364</v>
      </c>
      <c r="K3864" s="62"/>
      <c r="L3864" s="65">
        <f t="shared" si="541"/>
        <v>6.1162518681632916E-2</v>
      </c>
      <c r="M3864" s="65">
        <f t="shared" si="542"/>
        <v>3.416256264198244E-2</v>
      </c>
      <c r="N3864" s="65">
        <f t="shared" si="543"/>
        <v>0.17817022345522035</v>
      </c>
      <c r="O3864" s="65">
        <f t="shared" si="544"/>
        <v>7.5390859673508656E-2</v>
      </c>
      <c r="P3864" s="65">
        <f t="shared" si="545"/>
        <v>8.0833219553782851E-2</v>
      </c>
      <c r="Q3864" s="65">
        <f t="shared" si="546"/>
        <v>0.19180324789152123</v>
      </c>
      <c r="R3864" s="65">
        <f t="shared" si="547"/>
        <v>0.18994170639551677</v>
      </c>
      <c r="S3864" s="65">
        <f t="shared" si="548"/>
        <v>0.18853566170683472</v>
      </c>
      <c r="T3864" s="66">
        <f>(L3864*'Football Field'!$F$4)+(M3864*'Football Field'!$F$5)+(N3864*'Football Field'!$F$6)+(O3864*'Football Field'!$F$7)+(P3864*'Football Field'!$F$8)+(Q3864*'Football Field'!$F$9)+(R3864*'Football Field'!$F$10)+(S3864*'Football Field'!$F$11)</f>
        <v>147223561.76159555</v>
      </c>
    </row>
    <row r="3865" spans="2:20" x14ac:dyDescent="0.3">
      <c r="B3865" s="62">
        <f t="shared" si="540"/>
        <v>3838</v>
      </c>
      <c r="C3865" s="62">
        <v>9.2614949887372955E-3</v>
      </c>
      <c r="D3865" s="62">
        <v>0.69643168246590703</v>
      </c>
      <c r="E3865" s="62">
        <v>0.78453211993560368</v>
      </c>
      <c r="F3865" s="62">
        <v>0.67743960250725155</v>
      </c>
      <c r="G3865" s="62">
        <v>0.83723379944530418</v>
      </c>
      <c r="H3865" s="62">
        <v>0.3185021998266222</v>
      </c>
      <c r="I3865" s="62">
        <v>0.24071835113259643</v>
      </c>
      <c r="J3865" s="62">
        <v>4.037428143186772E-2</v>
      </c>
      <c r="K3865" s="62"/>
      <c r="L3865" s="65">
        <f t="shared" si="541"/>
        <v>2.5694303255642645E-3</v>
      </c>
      <c r="M3865" s="65">
        <f t="shared" si="542"/>
        <v>0.19321207718491826</v>
      </c>
      <c r="N3865" s="65">
        <f t="shared" si="543"/>
        <v>0.21765391254793448</v>
      </c>
      <c r="O3865" s="65">
        <f t="shared" si="544"/>
        <v>0.18794307620282477</v>
      </c>
      <c r="P3865" s="65">
        <f t="shared" si="545"/>
        <v>0.23227501785599397</v>
      </c>
      <c r="Q3865" s="65">
        <f t="shared" si="546"/>
        <v>8.8362538876137542E-2</v>
      </c>
      <c r="R3865" s="65">
        <f t="shared" si="547"/>
        <v>6.6782850076804623E-2</v>
      </c>
      <c r="S3865" s="65">
        <f t="shared" si="548"/>
        <v>1.1201096929821994E-2</v>
      </c>
      <c r="T3865" s="66">
        <f>(L3865*'Football Field'!$F$4)+(M3865*'Football Field'!$F$5)+(N3865*'Football Field'!$F$6)+(O3865*'Football Field'!$F$7)+(P3865*'Football Field'!$F$8)+(Q3865*'Football Field'!$F$9)+(R3865*'Football Field'!$F$10)+(S3865*'Football Field'!$F$11)</f>
        <v>142779184.60001239</v>
      </c>
    </row>
    <row r="3866" spans="2:20" x14ac:dyDescent="0.3">
      <c r="B3866" s="62">
        <f t="shared" si="540"/>
        <v>3839</v>
      </c>
      <c r="C3866" s="62">
        <v>0.39473403083411041</v>
      </c>
      <c r="D3866" s="62">
        <v>0.61378321643722966</v>
      </c>
      <c r="E3866" s="62">
        <v>0.94480770520634105</v>
      </c>
      <c r="F3866" s="62">
        <v>0.11577183834771976</v>
      </c>
      <c r="G3866" s="62">
        <v>0.1871804590021654</v>
      </c>
      <c r="H3866" s="62">
        <v>0.92810121898783871</v>
      </c>
      <c r="I3866" s="62">
        <v>4.0327948047350404E-2</v>
      </c>
      <c r="J3866" s="62">
        <v>0.61966141737965974</v>
      </c>
      <c r="K3866" s="62"/>
      <c r="L3866" s="65">
        <f t="shared" si="541"/>
        <v>0.10267852813618657</v>
      </c>
      <c r="M3866" s="65">
        <f t="shared" si="542"/>
        <v>0.15965777545274462</v>
      </c>
      <c r="N3866" s="65">
        <f t="shared" si="543"/>
        <v>0.24576412714485432</v>
      </c>
      <c r="O3866" s="65">
        <f t="shared" si="544"/>
        <v>3.0114662108167954E-2</v>
      </c>
      <c r="P3866" s="65">
        <f t="shared" si="545"/>
        <v>4.868952896102146E-2</v>
      </c>
      <c r="Q3866" s="65">
        <f t="shared" si="546"/>
        <v>0.24141842274328926</v>
      </c>
      <c r="R3866" s="65">
        <f t="shared" si="547"/>
        <v>1.0490137725152822E-2</v>
      </c>
      <c r="S3866" s="65">
        <f t="shared" si="548"/>
        <v>0.16118681772858307</v>
      </c>
      <c r="T3866" s="66">
        <f>(L3866*'Football Field'!$F$4)+(M3866*'Football Field'!$F$5)+(N3866*'Football Field'!$F$6)+(O3866*'Football Field'!$F$7)+(P3866*'Football Field'!$F$8)+(Q3866*'Football Field'!$F$9)+(R3866*'Football Field'!$F$10)+(S3866*'Football Field'!$F$11)</f>
        <v>120314000.51185776</v>
      </c>
    </row>
    <row r="3867" spans="2:20" x14ac:dyDescent="0.3">
      <c r="B3867" s="62">
        <f t="shared" si="540"/>
        <v>3840</v>
      </c>
      <c r="C3867" s="62">
        <v>0.55994289537955544</v>
      </c>
      <c r="D3867" s="62">
        <v>0.69811048965695</v>
      </c>
      <c r="E3867" s="62">
        <v>0.30385368543297564</v>
      </c>
      <c r="F3867" s="62">
        <v>0.67683970313738218</v>
      </c>
      <c r="G3867" s="62">
        <v>0.56142275664824326</v>
      </c>
      <c r="H3867" s="62">
        <v>0.71491769136232908</v>
      </c>
      <c r="I3867" s="62">
        <v>0.18342043687313747</v>
      </c>
      <c r="J3867" s="62">
        <v>0.5290986377139868</v>
      </c>
      <c r="K3867" s="62"/>
      <c r="L3867" s="65">
        <f t="shared" si="541"/>
        <v>0.1324491582582461</v>
      </c>
      <c r="M3867" s="65">
        <f t="shared" si="542"/>
        <v>0.16513138659191048</v>
      </c>
      <c r="N3867" s="65">
        <f t="shared" si="543"/>
        <v>7.1873694980955985E-2</v>
      </c>
      <c r="O3867" s="65">
        <f t="shared" si="544"/>
        <v>0.16009998465207889</v>
      </c>
      <c r="P3867" s="65">
        <f t="shared" si="545"/>
        <v>0.13279920534517953</v>
      </c>
      <c r="Q3867" s="65">
        <f t="shared" si="546"/>
        <v>0.16910697006108738</v>
      </c>
      <c r="R3867" s="65">
        <f t="shared" si="547"/>
        <v>4.3386357201191557E-2</v>
      </c>
      <c r="S3867" s="65">
        <f t="shared" si="548"/>
        <v>0.12515324290935001</v>
      </c>
      <c r="T3867" s="66">
        <f>(L3867*'Football Field'!$F$4)+(M3867*'Football Field'!$F$5)+(N3867*'Football Field'!$F$6)+(O3867*'Football Field'!$F$7)+(P3867*'Football Field'!$F$8)+(Q3867*'Football Field'!$F$9)+(R3867*'Football Field'!$F$10)+(S3867*'Football Field'!$F$11)</f>
        <v>127709992.68969052</v>
      </c>
    </row>
    <row r="3868" spans="2:20" x14ac:dyDescent="0.3">
      <c r="B3868" s="62">
        <f t="shared" si="540"/>
        <v>3841</v>
      </c>
      <c r="C3868" s="62">
        <v>0.61098846641872928</v>
      </c>
      <c r="D3868" s="62">
        <v>0.61140187791229983</v>
      </c>
      <c r="E3868" s="62">
        <v>0.53249414636411141</v>
      </c>
      <c r="F3868" s="62">
        <v>0.61168805045994967</v>
      </c>
      <c r="G3868" s="62">
        <v>0.30274173147155803</v>
      </c>
      <c r="H3868" s="62">
        <v>0.18560196956217401</v>
      </c>
      <c r="I3868" s="62">
        <v>0.63970131314450973</v>
      </c>
      <c r="J3868" s="62">
        <v>0.19942925558481084</v>
      </c>
      <c r="K3868" s="62"/>
      <c r="L3868" s="65">
        <f t="shared" si="541"/>
        <v>0.16539813859772667</v>
      </c>
      <c r="M3868" s="65">
        <f t="shared" si="542"/>
        <v>0.16551005149832898</v>
      </c>
      <c r="N3868" s="65">
        <f t="shared" si="543"/>
        <v>0.14414926870722619</v>
      </c>
      <c r="O3868" s="65">
        <f t="shared" si="544"/>
        <v>0.16558752007474337</v>
      </c>
      <c r="P3868" s="65">
        <f t="shared" si="545"/>
        <v>8.1953951037321199E-2</v>
      </c>
      <c r="Q3868" s="65">
        <f t="shared" si="546"/>
        <v>5.0243534817590266E-2</v>
      </c>
      <c r="R3868" s="65">
        <f t="shared" si="547"/>
        <v>0.17317087354004432</v>
      </c>
      <c r="S3868" s="65">
        <f t="shared" si="548"/>
        <v>5.3986661727018929E-2</v>
      </c>
      <c r="T3868" s="66">
        <f>(L3868*'Football Field'!$F$4)+(M3868*'Football Field'!$F$5)+(N3868*'Football Field'!$F$6)+(O3868*'Football Field'!$F$7)+(P3868*'Football Field'!$F$8)+(Q3868*'Football Field'!$F$9)+(R3868*'Football Field'!$F$10)+(S3868*'Football Field'!$F$11)</f>
        <v>142776727.79820874</v>
      </c>
    </row>
    <row r="3869" spans="2:20" x14ac:dyDescent="0.3">
      <c r="B3869" s="62">
        <f t="shared" si="540"/>
        <v>3842</v>
      </c>
      <c r="C3869" s="62">
        <v>0.38262488440164288</v>
      </c>
      <c r="D3869" s="62">
        <v>0.8193899568976335</v>
      </c>
      <c r="E3869" s="62">
        <v>0.88826672982819821</v>
      </c>
      <c r="F3869" s="62">
        <v>0.25159140521732259</v>
      </c>
      <c r="G3869" s="62">
        <v>0.68451600142803659</v>
      </c>
      <c r="H3869" s="62">
        <v>0.10285279948718273</v>
      </c>
      <c r="I3869" s="62">
        <v>0.41127960503950378</v>
      </c>
      <c r="J3869" s="62">
        <v>0.9111265457235318</v>
      </c>
      <c r="K3869" s="62"/>
      <c r="L3869" s="65">
        <f t="shared" si="541"/>
        <v>8.5951290530642682E-2</v>
      </c>
      <c r="M3869" s="65">
        <f t="shared" si="542"/>
        <v>0.18406441168439822</v>
      </c>
      <c r="N3869" s="65">
        <f t="shared" si="543"/>
        <v>0.19953660850773336</v>
      </c>
      <c r="O3869" s="65">
        <f t="shared" si="544"/>
        <v>5.6516465202371177E-2</v>
      </c>
      <c r="P3869" s="65">
        <f t="shared" si="545"/>
        <v>0.15376687745655251</v>
      </c>
      <c r="Q3869" s="65">
        <f t="shared" si="546"/>
        <v>2.3104432594439017E-2</v>
      </c>
      <c r="R3869" s="65">
        <f t="shared" si="547"/>
        <v>9.2388169884348947E-2</v>
      </c>
      <c r="S3869" s="65">
        <f t="shared" si="548"/>
        <v>0.204671744139514</v>
      </c>
      <c r="T3869" s="66">
        <f>(L3869*'Football Field'!$F$4)+(M3869*'Football Field'!$F$5)+(N3869*'Football Field'!$F$6)+(O3869*'Football Field'!$F$7)+(P3869*'Football Field'!$F$8)+(Q3869*'Football Field'!$F$9)+(R3869*'Football Field'!$F$10)+(S3869*'Football Field'!$F$11)</f>
        <v>139616305.48804483</v>
      </c>
    </row>
    <row r="3870" spans="2:20" x14ac:dyDescent="0.3">
      <c r="B3870" s="62">
        <f t="shared" ref="B3870:B3933" si="549">B3869+1</f>
        <v>3843</v>
      </c>
      <c r="C3870" s="62">
        <v>0.24300736118463107</v>
      </c>
      <c r="D3870" s="62">
        <v>0.42937974087324482</v>
      </c>
      <c r="E3870" s="62">
        <v>0.15280514945731538</v>
      </c>
      <c r="F3870" s="62">
        <v>0.46918629380100974</v>
      </c>
      <c r="G3870" s="62">
        <v>0.34364160863265569</v>
      </c>
      <c r="H3870" s="62">
        <v>0.71280364849163469</v>
      </c>
      <c r="I3870" s="62">
        <v>0.73624660107336881</v>
      </c>
      <c r="J3870" s="62">
        <v>0.46494525641556472</v>
      </c>
      <c r="K3870" s="62"/>
      <c r="L3870" s="65">
        <f t="shared" si="541"/>
        <v>6.8413932946866401E-2</v>
      </c>
      <c r="M3870" s="65">
        <f t="shared" si="542"/>
        <v>0.12088340311027125</v>
      </c>
      <c r="N3870" s="65">
        <f t="shared" si="543"/>
        <v>4.3019278090781696E-2</v>
      </c>
      <c r="O3870" s="65">
        <f t="shared" si="544"/>
        <v>0.13209015351309911</v>
      </c>
      <c r="P3870" s="65">
        <f t="shared" si="545"/>
        <v>9.6745521848145097E-2</v>
      </c>
      <c r="Q3870" s="65">
        <f t="shared" si="546"/>
        <v>0.20067581810880794</v>
      </c>
      <c r="R3870" s="65">
        <f t="shared" si="547"/>
        <v>0.20727571935535818</v>
      </c>
      <c r="S3870" s="65">
        <f t="shared" si="548"/>
        <v>0.13089617302667036</v>
      </c>
      <c r="T3870" s="66">
        <f>(L3870*'Football Field'!$F$4)+(M3870*'Football Field'!$F$5)+(N3870*'Football Field'!$F$6)+(O3870*'Football Field'!$F$7)+(P3870*'Football Field'!$F$8)+(Q3870*'Football Field'!$F$9)+(R3870*'Football Field'!$F$10)+(S3870*'Football Field'!$F$11)</f>
        <v>147041524.32048553</v>
      </c>
    </row>
    <row r="3871" spans="2:20" x14ac:dyDescent="0.3">
      <c r="B3871" s="62">
        <f t="shared" si="549"/>
        <v>3844</v>
      </c>
      <c r="C3871" s="62">
        <v>0.51594492290548566</v>
      </c>
      <c r="D3871" s="62">
        <v>0.54131157011209985</v>
      </c>
      <c r="E3871" s="62">
        <v>0.40973170406388337</v>
      </c>
      <c r="F3871" s="62">
        <v>0.4669161072026724</v>
      </c>
      <c r="G3871" s="62">
        <v>0.63715252066765382</v>
      </c>
      <c r="H3871" s="62">
        <v>0.81046866507732729</v>
      </c>
      <c r="I3871" s="62">
        <v>0.47194602845282574</v>
      </c>
      <c r="J3871" s="62">
        <v>0.17942820912779733</v>
      </c>
      <c r="K3871" s="62"/>
      <c r="L3871" s="65">
        <f t="shared" si="541"/>
        <v>0.1279339824328537</v>
      </c>
      <c r="M3871" s="65">
        <f t="shared" si="542"/>
        <v>0.1342239100085261</v>
      </c>
      <c r="N3871" s="65">
        <f t="shared" si="543"/>
        <v>0.10159729518163021</v>
      </c>
      <c r="O3871" s="65">
        <f t="shared" si="544"/>
        <v>0.11577677074540317</v>
      </c>
      <c r="P3871" s="65">
        <f t="shared" si="545"/>
        <v>0.15798868399966071</v>
      </c>
      <c r="Q3871" s="65">
        <f t="shared" si="546"/>
        <v>0.20096424900642967</v>
      </c>
      <c r="R3871" s="65">
        <f t="shared" si="547"/>
        <v>0.11702399274195267</v>
      </c>
      <c r="S3871" s="65">
        <f t="shared" si="548"/>
        <v>4.4491115883543784E-2</v>
      </c>
      <c r="T3871" s="66">
        <f>(L3871*'Football Field'!$F$4)+(M3871*'Football Field'!$F$5)+(N3871*'Football Field'!$F$6)+(O3871*'Football Field'!$F$7)+(P3871*'Football Field'!$F$8)+(Q3871*'Football Field'!$F$9)+(R3871*'Football Field'!$F$10)+(S3871*'Football Field'!$F$11)</f>
        <v>139954469.83568531</v>
      </c>
    </row>
    <row r="3872" spans="2:20" x14ac:dyDescent="0.3">
      <c r="B3872" s="62">
        <f t="shared" si="549"/>
        <v>3845</v>
      </c>
      <c r="C3872" s="62">
        <v>0.1949370162528935</v>
      </c>
      <c r="D3872" s="62">
        <v>0.95451072205820431</v>
      </c>
      <c r="E3872" s="62">
        <v>0.57055577260329393</v>
      </c>
      <c r="F3872" s="62">
        <v>0.81298577617323797</v>
      </c>
      <c r="G3872" s="62">
        <v>0.85555323773112379</v>
      </c>
      <c r="H3872" s="62">
        <v>0.12072555150475384</v>
      </c>
      <c r="I3872" s="62">
        <v>0.36488203054814816</v>
      </c>
      <c r="J3872" s="62">
        <v>0.20621145048516831</v>
      </c>
      <c r="K3872" s="62"/>
      <c r="L3872" s="65">
        <f t="shared" si="541"/>
        <v>4.7774446826023373E-2</v>
      </c>
      <c r="M3872" s="65">
        <f t="shared" si="542"/>
        <v>0.233927976391513</v>
      </c>
      <c r="N3872" s="65">
        <f t="shared" si="543"/>
        <v>0.13982970983897036</v>
      </c>
      <c r="O3872" s="65">
        <f t="shared" si="544"/>
        <v>0.19924356328361104</v>
      </c>
      <c r="P3872" s="65">
        <f t="shared" si="545"/>
        <v>0.20967584016876534</v>
      </c>
      <c r="Q3872" s="65">
        <f t="shared" si="546"/>
        <v>2.9586974048191314E-2</v>
      </c>
      <c r="R3872" s="65">
        <f t="shared" si="547"/>
        <v>8.942394575065829E-2</v>
      </c>
      <c r="S3872" s="65">
        <f t="shared" si="548"/>
        <v>5.0537543692267296E-2</v>
      </c>
      <c r="T3872" s="66">
        <f>(L3872*'Football Field'!$F$4)+(M3872*'Football Field'!$F$5)+(N3872*'Football Field'!$F$6)+(O3872*'Football Field'!$F$7)+(P3872*'Football Field'!$F$8)+(Q3872*'Football Field'!$F$9)+(R3872*'Football Field'!$F$10)+(S3872*'Football Field'!$F$11)</f>
        <v>142070532.99254546</v>
      </c>
    </row>
    <row r="3873" spans="2:20" x14ac:dyDescent="0.3">
      <c r="B3873" s="62">
        <f t="shared" si="549"/>
        <v>3846</v>
      </c>
      <c r="C3873" s="62">
        <v>0.76277031122719252</v>
      </c>
      <c r="D3873" s="62">
        <v>0.47380107698592333</v>
      </c>
      <c r="E3873" s="62">
        <v>0.32509278604089087</v>
      </c>
      <c r="F3873" s="62">
        <v>0.441307224420457</v>
      </c>
      <c r="G3873" s="62">
        <v>0.75904006824589809</v>
      </c>
      <c r="H3873" s="62">
        <v>0.73941279949472982</v>
      </c>
      <c r="I3873" s="62">
        <v>4.6306099304752268E-2</v>
      </c>
      <c r="J3873" s="62">
        <v>0.11265998753099415</v>
      </c>
      <c r="K3873" s="62"/>
      <c r="L3873" s="65">
        <f t="shared" si="541"/>
        <v>0.20838496379211763</v>
      </c>
      <c r="M3873" s="65">
        <f t="shared" si="542"/>
        <v>0.12944004088665972</v>
      </c>
      <c r="N3873" s="65">
        <f t="shared" si="543"/>
        <v>8.8813693258745469E-2</v>
      </c>
      <c r="O3873" s="65">
        <f t="shared" si="544"/>
        <v>0.12056288587596309</v>
      </c>
      <c r="P3873" s="65">
        <f t="shared" si="545"/>
        <v>0.20736588040993639</v>
      </c>
      <c r="Q3873" s="65">
        <f t="shared" si="546"/>
        <v>0.20200381056027211</v>
      </c>
      <c r="R3873" s="65">
        <f t="shared" si="547"/>
        <v>1.2650590466021541E-2</v>
      </c>
      <c r="S3873" s="65">
        <f t="shared" si="548"/>
        <v>3.0778134750284059E-2</v>
      </c>
      <c r="T3873" s="66">
        <f>(L3873*'Football Field'!$F$4)+(M3873*'Football Field'!$F$5)+(N3873*'Football Field'!$F$6)+(O3873*'Football Field'!$F$7)+(P3873*'Football Field'!$F$8)+(Q3873*'Football Field'!$F$9)+(R3873*'Football Field'!$F$10)+(S3873*'Football Field'!$F$11)</f>
        <v>128737176.54824363</v>
      </c>
    </row>
    <row r="3874" spans="2:20" x14ac:dyDescent="0.3">
      <c r="B3874" s="62">
        <f t="shared" si="549"/>
        <v>3847</v>
      </c>
      <c r="C3874" s="62">
        <v>1.5930576606437485E-2</v>
      </c>
      <c r="D3874" s="62">
        <v>0.44319986420230639</v>
      </c>
      <c r="E3874" s="62">
        <v>0.18160188693057278</v>
      </c>
      <c r="F3874" s="62">
        <v>0.40770185369678258</v>
      </c>
      <c r="G3874" s="62">
        <v>0.34992882794567004</v>
      </c>
      <c r="H3874" s="62">
        <v>0.43148696097178263</v>
      </c>
      <c r="I3874" s="62">
        <v>0.94692037372630988</v>
      </c>
      <c r="J3874" s="62">
        <v>0.63699624070002192</v>
      </c>
      <c r="K3874" s="62"/>
      <c r="L3874" s="65">
        <f t="shared" si="541"/>
        <v>4.6665687916283448E-3</v>
      </c>
      <c r="M3874" s="65">
        <f t="shared" si="542"/>
        <v>0.12982723135737867</v>
      </c>
      <c r="N3874" s="65">
        <f t="shared" si="543"/>
        <v>5.3196925571958015E-2</v>
      </c>
      <c r="O3874" s="65">
        <f t="shared" si="544"/>
        <v>0.1194287434631594</v>
      </c>
      <c r="P3874" s="65">
        <f t="shared" si="545"/>
        <v>0.10250520041581375</v>
      </c>
      <c r="Q3874" s="65">
        <f t="shared" si="546"/>
        <v>0.12639615224296433</v>
      </c>
      <c r="R3874" s="65">
        <f t="shared" si="547"/>
        <v>0.27738287027241681</v>
      </c>
      <c r="S3874" s="65">
        <f t="shared" si="548"/>
        <v>0.18659630788468062</v>
      </c>
      <c r="T3874" s="66">
        <f>(L3874*'Football Field'!$F$4)+(M3874*'Football Field'!$F$5)+(N3874*'Football Field'!$F$6)+(O3874*'Football Field'!$F$7)+(P3874*'Football Field'!$F$8)+(Q3874*'Football Field'!$F$9)+(R3874*'Football Field'!$F$10)+(S3874*'Football Field'!$F$11)</f>
        <v>158131429.43330976</v>
      </c>
    </row>
    <row r="3875" spans="2:20" x14ac:dyDescent="0.3">
      <c r="B3875" s="62">
        <f t="shared" si="549"/>
        <v>3848</v>
      </c>
      <c r="C3875" s="62">
        <v>0.68067580407689121</v>
      </c>
      <c r="D3875" s="62">
        <v>0.56716880319187823</v>
      </c>
      <c r="E3875" s="62">
        <v>1.4455619577466439E-2</v>
      </c>
      <c r="F3875" s="62">
        <v>0.68306106461831684</v>
      </c>
      <c r="G3875" s="62">
        <v>0.35906177383807014</v>
      </c>
      <c r="H3875" s="62">
        <v>0.3828415777410713</v>
      </c>
      <c r="I3875" s="62">
        <v>0.96445218238294494</v>
      </c>
      <c r="J3875" s="62">
        <v>0.41330191685126771</v>
      </c>
      <c r="K3875" s="62"/>
      <c r="L3875" s="65">
        <f t="shared" si="541"/>
        <v>0.16744715024252563</v>
      </c>
      <c r="M3875" s="65">
        <f t="shared" si="542"/>
        <v>0.13952427753729246</v>
      </c>
      <c r="N3875" s="65">
        <f t="shared" si="543"/>
        <v>3.5561015813093079E-3</v>
      </c>
      <c r="O3875" s="65">
        <f t="shared" si="544"/>
        <v>0.16803392749809345</v>
      </c>
      <c r="P3875" s="65">
        <f t="shared" si="545"/>
        <v>8.8329672408069479E-2</v>
      </c>
      <c r="Q3875" s="65">
        <f t="shared" si="546"/>
        <v>9.4179535695458838E-2</v>
      </c>
      <c r="R3875" s="65">
        <f t="shared" si="547"/>
        <v>0.23725651553638266</v>
      </c>
      <c r="S3875" s="65">
        <f t="shared" si="548"/>
        <v>0.10167281950086815</v>
      </c>
      <c r="T3875" s="66">
        <f>(L3875*'Football Field'!$F$4)+(M3875*'Football Field'!$F$5)+(N3875*'Football Field'!$F$6)+(O3875*'Football Field'!$F$7)+(P3875*'Football Field'!$F$8)+(Q3875*'Football Field'!$F$9)+(R3875*'Football Field'!$F$10)+(S3875*'Football Field'!$F$11)</f>
        <v>148974756.86790162</v>
      </c>
    </row>
    <row r="3876" spans="2:20" x14ac:dyDescent="0.3">
      <c r="B3876" s="62">
        <f t="shared" si="549"/>
        <v>3849</v>
      </c>
      <c r="C3876" s="62">
        <v>0.23017107581744101</v>
      </c>
      <c r="D3876" s="62">
        <v>0.46344614999659017</v>
      </c>
      <c r="E3876" s="62">
        <v>0.59703017223472976</v>
      </c>
      <c r="F3876" s="62">
        <v>0.18892383268278345</v>
      </c>
      <c r="G3876" s="62">
        <v>0.16353354388315267</v>
      </c>
      <c r="H3876" s="62">
        <v>0.15572103487233757</v>
      </c>
      <c r="I3876" s="62">
        <v>0.41326553193626758</v>
      </c>
      <c r="J3876" s="62">
        <v>6.4977054701099712E-3</v>
      </c>
      <c r="K3876" s="62"/>
      <c r="L3876" s="65">
        <f t="shared" si="541"/>
        <v>0.10374660243623711</v>
      </c>
      <c r="M3876" s="65">
        <f t="shared" si="542"/>
        <v>0.20889229154247041</v>
      </c>
      <c r="N3876" s="65">
        <f t="shared" si="543"/>
        <v>0.26910354266407455</v>
      </c>
      <c r="O3876" s="65">
        <f t="shared" si="544"/>
        <v>8.5154946990892613E-2</v>
      </c>
      <c r="P3876" s="65">
        <f t="shared" si="545"/>
        <v>7.3710606347823254E-2</v>
      </c>
      <c r="Q3876" s="65">
        <f t="shared" si="546"/>
        <v>7.0189220076781036E-2</v>
      </c>
      <c r="R3876" s="65">
        <f t="shared" si="547"/>
        <v>0.18627403417272986</v>
      </c>
      <c r="S3876" s="65">
        <f t="shared" si="548"/>
        <v>2.9287557689912916E-3</v>
      </c>
      <c r="T3876" s="66">
        <f>(L3876*'Football Field'!$F$4)+(M3876*'Football Field'!$F$5)+(N3876*'Football Field'!$F$6)+(O3876*'Football Field'!$F$7)+(P3876*'Football Field'!$F$8)+(Q3876*'Football Field'!$F$9)+(R3876*'Football Field'!$F$10)+(S3876*'Football Field'!$F$11)</f>
        <v>146380208.3137829</v>
      </c>
    </row>
    <row r="3877" spans="2:20" x14ac:dyDescent="0.3">
      <c r="B3877" s="62">
        <f t="shared" si="549"/>
        <v>3850</v>
      </c>
      <c r="C3877" s="62">
        <v>0.24244373733832492</v>
      </c>
      <c r="D3877" s="62">
        <v>0.35574398176680355</v>
      </c>
      <c r="E3877" s="62">
        <v>4.7651567414936036E-2</v>
      </c>
      <c r="F3877" s="62">
        <v>0.97911963817174541</v>
      </c>
      <c r="G3877" s="62">
        <v>0.90327894889056537</v>
      </c>
      <c r="H3877" s="62">
        <v>7.6006234820153118E-2</v>
      </c>
      <c r="I3877" s="62">
        <v>0.79156397053224448</v>
      </c>
      <c r="J3877" s="62">
        <v>0.37278020316037563</v>
      </c>
      <c r="K3877" s="62"/>
      <c r="L3877" s="65">
        <f t="shared" si="541"/>
        <v>6.4332773757800416E-2</v>
      </c>
      <c r="M3877" s="65">
        <f t="shared" si="542"/>
        <v>9.4397146925539854E-2</v>
      </c>
      <c r="N3877" s="65">
        <f t="shared" si="543"/>
        <v>1.2644407891764745E-2</v>
      </c>
      <c r="O3877" s="65">
        <f t="shared" si="544"/>
        <v>0.25981072085364637</v>
      </c>
      <c r="P3877" s="65">
        <f t="shared" si="545"/>
        <v>0.23968629133145503</v>
      </c>
      <c r="Q3877" s="65">
        <f t="shared" si="546"/>
        <v>2.0168357254960582E-2</v>
      </c>
      <c r="R3877" s="65">
        <f t="shared" si="547"/>
        <v>0.2100425706604846</v>
      </c>
      <c r="S3877" s="65">
        <f t="shared" si="548"/>
        <v>9.8917731324348418E-2</v>
      </c>
      <c r="T3877" s="66">
        <f>(L3877*'Football Field'!$F$4)+(M3877*'Football Field'!$F$5)+(N3877*'Football Field'!$F$6)+(O3877*'Football Field'!$F$7)+(P3877*'Football Field'!$F$8)+(Q3877*'Football Field'!$F$9)+(R3877*'Football Field'!$F$10)+(S3877*'Football Field'!$F$11)</f>
        <v>159116237.25040448</v>
      </c>
    </row>
    <row r="3878" spans="2:20" x14ac:dyDescent="0.3">
      <c r="B3878" s="62">
        <f t="shared" si="549"/>
        <v>3851</v>
      </c>
      <c r="C3878" s="62">
        <v>0.44755330850336117</v>
      </c>
      <c r="D3878" s="62">
        <v>0.73823951881190941</v>
      </c>
      <c r="E3878" s="62">
        <v>0.84832892178948049</v>
      </c>
      <c r="F3878" s="62">
        <v>2.4553029159181339E-2</v>
      </c>
      <c r="G3878" s="62">
        <v>0.98676562982937754</v>
      </c>
      <c r="H3878" s="62">
        <v>0.78408436610262788</v>
      </c>
      <c r="I3878" s="62">
        <v>0.71458045755472221</v>
      </c>
      <c r="J3878" s="62">
        <v>0.31321127414621697</v>
      </c>
      <c r="K3878" s="62"/>
      <c r="L3878" s="65">
        <f t="shared" si="541"/>
        <v>9.2140034103197252E-2</v>
      </c>
      <c r="M3878" s="65">
        <f t="shared" si="542"/>
        <v>0.15198505551690367</v>
      </c>
      <c r="N3878" s="65">
        <f t="shared" si="543"/>
        <v>0.17464971054688172</v>
      </c>
      <c r="O3878" s="65">
        <f t="shared" si="544"/>
        <v>5.054854697933207E-3</v>
      </c>
      <c r="P3878" s="65">
        <f t="shared" si="545"/>
        <v>0.20315036679850382</v>
      </c>
      <c r="Q3878" s="65">
        <f t="shared" si="546"/>
        <v>0.16142336311639033</v>
      </c>
      <c r="R3878" s="65">
        <f t="shared" si="547"/>
        <v>0.14711424645423199</v>
      </c>
      <c r="S3878" s="65">
        <f t="shared" si="548"/>
        <v>6.448236876595799E-2</v>
      </c>
      <c r="T3878" s="66">
        <f>(L3878*'Football Field'!$F$4)+(M3878*'Football Field'!$F$5)+(N3878*'Football Field'!$F$6)+(O3878*'Football Field'!$F$7)+(P3878*'Football Field'!$F$8)+(Q3878*'Football Field'!$F$9)+(R3878*'Football Field'!$F$10)+(S3878*'Football Field'!$F$11)</f>
        <v>149229405.61842108</v>
      </c>
    </row>
    <row r="3879" spans="2:20" x14ac:dyDescent="0.3">
      <c r="B3879" s="62">
        <f t="shared" si="549"/>
        <v>3852</v>
      </c>
      <c r="C3879" s="62">
        <v>0.28462434172225559</v>
      </c>
      <c r="D3879" s="62">
        <v>0.97817166012066203</v>
      </c>
      <c r="E3879" s="62">
        <v>0.17529565733523056</v>
      </c>
      <c r="F3879" s="62">
        <v>0.45777136457017154</v>
      </c>
      <c r="G3879" s="62">
        <v>0.80489872858097933</v>
      </c>
      <c r="H3879" s="62">
        <v>0.27602344609985607</v>
      </c>
      <c r="I3879" s="62">
        <v>0.44962849952674111</v>
      </c>
      <c r="J3879" s="62">
        <v>6.1858862245362189E-2</v>
      </c>
      <c r="K3879" s="62"/>
      <c r="L3879" s="65">
        <f t="shared" ref="L3879:L3942" si="550">C3879/SUM($C3879:$J3879)</f>
        <v>8.1594639412533185E-2</v>
      </c>
      <c r="M3879" s="65">
        <f t="shared" ref="M3879:M3942" si="551">D3879/SUM($C3879:$J3879)</f>
        <v>0.28041721030658961</v>
      </c>
      <c r="N3879" s="65">
        <f t="shared" ref="N3879:N3942" si="552">E3879/SUM($C3879:$J3879)</f>
        <v>5.0252855621212345E-2</v>
      </c>
      <c r="O3879" s="65">
        <f t="shared" ref="O3879:O3942" si="553">F3879/SUM($C3879:$J3879)</f>
        <v>0.13123153557236941</v>
      </c>
      <c r="P3879" s="65">
        <f t="shared" ref="P3879:P3942" si="554">G3879/SUM($C3879:$J3879)</f>
        <v>0.23074421929189506</v>
      </c>
      <c r="Q3879" s="65">
        <f t="shared" ref="Q3879:Q3942" si="555">H3879/SUM($C3879:$J3879)</f>
        <v>7.9128978982058312E-2</v>
      </c>
      <c r="R3879" s="65">
        <f t="shared" ref="R3879:R3942" si="556">I3879/SUM($C3879:$J3879)</f>
        <v>0.12889718098771488</v>
      </c>
      <c r="S3879" s="65">
        <f t="shared" ref="S3879:S3942" si="557">J3879/SUM($C3879:$J3879)</f>
        <v>1.7733379825627272E-2</v>
      </c>
      <c r="T3879" s="66">
        <f>(L3879*'Football Field'!$F$4)+(M3879*'Football Field'!$F$5)+(N3879*'Football Field'!$F$6)+(O3879*'Football Field'!$F$7)+(P3879*'Football Field'!$F$8)+(Q3879*'Football Field'!$F$9)+(R3879*'Football Field'!$F$10)+(S3879*'Football Field'!$F$11)</f>
        <v>145883397.94752565</v>
      </c>
    </row>
    <row r="3880" spans="2:20" x14ac:dyDescent="0.3">
      <c r="B3880" s="62">
        <f t="shared" si="549"/>
        <v>3853</v>
      </c>
      <c r="C3880" s="62">
        <v>0.4330535053568898</v>
      </c>
      <c r="D3880" s="62">
        <v>0.31658894705790996</v>
      </c>
      <c r="E3880" s="62">
        <v>0.16593562352543512</v>
      </c>
      <c r="F3880" s="62">
        <v>0.39399936808409308</v>
      </c>
      <c r="G3880" s="62">
        <v>0.886261438159613</v>
      </c>
      <c r="H3880" s="62">
        <v>0.44301216779388153</v>
      </c>
      <c r="I3880" s="62">
        <v>0.47723783774465289</v>
      </c>
      <c r="J3880" s="62">
        <v>0.48319559174042404</v>
      </c>
      <c r="K3880" s="62"/>
      <c r="L3880" s="65">
        <f t="shared" si="550"/>
        <v>0.12031655397839291</v>
      </c>
      <c r="M3880" s="65">
        <f t="shared" si="551"/>
        <v>8.7958856507266883E-2</v>
      </c>
      <c r="N3880" s="65">
        <f t="shared" si="552"/>
        <v>4.6102391870452189E-2</v>
      </c>
      <c r="O3880" s="65">
        <f t="shared" si="553"/>
        <v>0.10946602590937389</v>
      </c>
      <c r="P3880" s="65">
        <f t="shared" si="554"/>
        <v>0.2462326729705635</v>
      </c>
      <c r="Q3880" s="65">
        <f t="shared" si="555"/>
        <v>0.12308339902601688</v>
      </c>
      <c r="R3880" s="65">
        <f t="shared" si="556"/>
        <v>0.13259241953997156</v>
      </c>
      <c r="S3880" s="65">
        <f t="shared" si="557"/>
        <v>0.13424768019796215</v>
      </c>
      <c r="T3880" s="66">
        <f>(L3880*'Football Field'!$F$4)+(M3880*'Football Field'!$F$5)+(N3880*'Football Field'!$F$6)+(O3880*'Football Field'!$F$7)+(P3880*'Football Field'!$F$8)+(Q3880*'Football Field'!$F$9)+(R3880*'Football Field'!$F$10)+(S3880*'Football Field'!$F$11)</f>
        <v>148733772.7693142</v>
      </c>
    </row>
    <row r="3881" spans="2:20" x14ac:dyDescent="0.3">
      <c r="B3881" s="62">
        <f t="shared" si="549"/>
        <v>3854</v>
      </c>
      <c r="C3881" s="62">
        <v>0.63015656561664279</v>
      </c>
      <c r="D3881" s="62">
        <v>0.75085429589449515</v>
      </c>
      <c r="E3881" s="62">
        <v>0.10025123860809537</v>
      </c>
      <c r="F3881" s="62">
        <v>0.77791554021766085</v>
      </c>
      <c r="G3881" s="62">
        <v>0.29445294921156795</v>
      </c>
      <c r="H3881" s="62">
        <v>0.66027660150912137</v>
      </c>
      <c r="I3881" s="62">
        <v>0.8550020042838713</v>
      </c>
      <c r="J3881" s="62">
        <v>0.29128174045060007</v>
      </c>
      <c r="K3881" s="62"/>
      <c r="L3881" s="65">
        <f t="shared" si="550"/>
        <v>0.14452499326206023</v>
      </c>
      <c r="M3881" s="65">
        <f t="shared" si="551"/>
        <v>0.1722067466658081</v>
      </c>
      <c r="N3881" s="65">
        <f t="shared" si="552"/>
        <v>2.2992396453364063E-2</v>
      </c>
      <c r="O3881" s="65">
        <f t="shared" si="553"/>
        <v>0.17841318228334599</v>
      </c>
      <c r="P3881" s="65">
        <f t="shared" si="554"/>
        <v>6.7532122686292134E-2</v>
      </c>
      <c r="Q3881" s="65">
        <f t="shared" si="555"/>
        <v>0.15143295585728248</v>
      </c>
      <c r="R3881" s="65">
        <f t="shared" si="556"/>
        <v>0.19609278971370439</v>
      </c>
      <c r="S3881" s="65">
        <f t="shared" si="557"/>
        <v>6.680481307814265E-2</v>
      </c>
      <c r="T3881" s="66">
        <f>(L3881*'Football Field'!$F$4)+(M3881*'Football Field'!$F$5)+(N3881*'Football Field'!$F$6)+(O3881*'Football Field'!$F$7)+(P3881*'Football Field'!$F$8)+(Q3881*'Football Field'!$F$9)+(R3881*'Football Field'!$F$10)+(S3881*'Football Field'!$F$11)</f>
        <v>141873407.61466479</v>
      </c>
    </row>
    <row r="3882" spans="2:20" x14ac:dyDescent="0.3">
      <c r="B3882" s="62">
        <f t="shared" si="549"/>
        <v>3855</v>
      </c>
      <c r="C3882" s="62">
        <v>8.1512076999305405E-2</v>
      </c>
      <c r="D3882" s="62">
        <v>0.62413915908598883</v>
      </c>
      <c r="E3882" s="62">
        <v>0.1044119804337662</v>
      </c>
      <c r="F3882" s="62">
        <v>0.29975663721299661</v>
      </c>
      <c r="G3882" s="62">
        <v>0.47138989836242517</v>
      </c>
      <c r="H3882" s="62">
        <v>0.27149881366320017</v>
      </c>
      <c r="I3882" s="62">
        <v>0.38751582559590336</v>
      </c>
      <c r="J3882" s="62">
        <v>0.28200458250363991</v>
      </c>
      <c r="K3882" s="62"/>
      <c r="L3882" s="65">
        <f t="shared" si="550"/>
        <v>3.2317477058654835E-2</v>
      </c>
      <c r="M3882" s="65">
        <f t="shared" si="551"/>
        <v>0.24745539185980314</v>
      </c>
      <c r="N3882" s="65">
        <f t="shared" si="552"/>
        <v>4.1396709623111566E-2</v>
      </c>
      <c r="O3882" s="65">
        <f t="shared" si="553"/>
        <v>0.11884592569507324</v>
      </c>
      <c r="P3882" s="65">
        <f t="shared" si="554"/>
        <v>0.18689417307007311</v>
      </c>
      <c r="Q3882" s="65">
        <f t="shared" si="555"/>
        <v>0.10764241330873268</v>
      </c>
      <c r="R3882" s="65">
        <f t="shared" si="556"/>
        <v>0.15364022442549236</v>
      </c>
      <c r="S3882" s="65">
        <f t="shared" si="557"/>
        <v>0.11180768495905924</v>
      </c>
      <c r="T3882" s="66">
        <f>(L3882*'Football Field'!$F$4)+(M3882*'Football Field'!$F$5)+(N3882*'Football Field'!$F$6)+(O3882*'Football Field'!$F$7)+(P3882*'Football Field'!$F$8)+(Q3882*'Football Field'!$F$9)+(R3882*'Football Field'!$F$10)+(S3882*'Football Field'!$F$11)</f>
        <v>146473524.51984808</v>
      </c>
    </row>
    <row r="3883" spans="2:20" x14ac:dyDescent="0.3">
      <c r="B3883" s="62">
        <f t="shared" si="549"/>
        <v>3856</v>
      </c>
      <c r="C3883" s="62">
        <v>0.33743871251774638</v>
      </c>
      <c r="D3883" s="62">
        <v>0.20929740347139614</v>
      </c>
      <c r="E3883" s="62">
        <v>0.33918483975199143</v>
      </c>
      <c r="F3883" s="62">
        <v>0.99090323142374015</v>
      </c>
      <c r="G3883" s="62">
        <v>0.10942662882042697</v>
      </c>
      <c r="H3883" s="62">
        <v>0.8737371130869297</v>
      </c>
      <c r="I3883" s="62">
        <v>0.63570593314332169</v>
      </c>
      <c r="J3883" s="62">
        <v>0.21066200333378782</v>
      </c>
      <c r="K3883" s="62"/>
      <c r="L3883" s="65">
        <f t="shared" si="550"/>
        <v>9.104325778704811E-2</v>
      </c>
      <c r="M3883" s="65">
        <f t="shared" si="551"/>
        <v>5.6469861789802796E-2</v>
      </c>
      <c r="N3883" s="65">
        <f t="shared" si="552"/>
        <v>9.1514374781094837E-2</v>
      </c>
      <c r="O3883" s="65">
        <f t="shared" si="553"/>
        <v>0.26735242577060869</v>
      </c>
      <c r="P3883" s="65">
        <f t="shared" si="554"/>
        <v>2.9524048091968156E-2</v>
      </c>
      <c r="Q3883" s="65">
        <f t="shared" si="555"/>
        <v>0.23574021081146998</v>
      </c>
      <c r="R3883" s="65">
        <f t="shared" si="556"/>
        <v>0.17151778086184935</v>
      </c>
      <c r="S3883" s="65">
        <f t="shared" si="557"/>
        <v>5.683804010615813E-2</v>
      </c>
      <c r="T3883" s="66">
        <f>(L3883*'Football Field'!$F$4)+(M3883*'Football Field'!$F$5)+(N3883*'Football Field'!$F$6)+(O3883*'Football Field'!$F$7)+(P3883*'Football Field'!$F$8)+(Q3883*'Football Field'!$F$9)+(R3883*'Football Field'!$F$10)+(S3883*'Football Field'!$F$11)</f>
        <v>138320248.99175191</v>
      </c>
    </row>
    <row r="3884" spans="2:20" x14ac:dyDescent="0.3">
      <c r="B3884" s="62">
        <f t="shared" si="549"/>
        <v>3857</v>
      </c>
      <c r="C3884" s="62">
        <v>0.39193327165136671</v>
      </c>
      <c r="D3884" s="62">
        <v>0.56334948322086886</v>
      </c>
      <c r="E3884" s="62">
        <v>0.50435980571937078</v>
      </c>
      <c r="F3884" s="62">
        <v>0.58410217823750032</v>
      </c>
      <c r="G3884" s="62">
        <v>0.92465165779088787</v>
      </c>
      <c r="H3884" s="62">
        <v>0.25056519856251358</v>
      </c>
      <c r="I3884" s="62">
        <v>0.60785194589045388</v>
      </c>
      <c r="J3884" s="62">
        <v>0.97333900816172447</v>
      </c>
      <c r="K3884" s="62"/>
      <c r="L3884" s="65">
        <f t="shared" si="550"/>
        <v>8.1650169995921201E-2</v>
      </c>
      <c r="M3884" s="65">
        <f t="shared" si="551"/>
        <v>0.11736074581852332</v>
      </c>
      <c r="N3884" s="65">
        <f t="shared" si="552"/>
        <v>0.10507162023419099</v>
      </c>
      <c r="O3884" s="65">
        <f t="shared" si="553"/>
        <v>0.12168408654650502</v>
      </c>
      <c r="P3884" s="65">
        <f t="shared" si="554"/>
        <v>0.19262964005973307</v>
      </c>
      <c r="Q3884" s="65">
        <f t="shared" si="555"/>
        <v>5.219942407923317E-2</v>
      </c>
      <c r="R3884" s="65">
        <f t="shared" si="556"/>
        <v>0.1266317975638851</v>
      </c>
      <c r="S3884" s="65">
        <f t="shared" si="557"/>
        <v>0.20277251570200805</v>
      </c>
      <c r="T3884" s="66">
        <f>(L3884*'Football Field'!$F$4)+(M3884*'Football Field'!$F$5)+(N3884*'Football Field'!$F$6)+(O3884*'Football Field'!$F$7)+(P3884*'Football Field'!$F$8)+(Q3884*'Football Field'!$F$9)+(R3884*'Football Field'!$F$10)+(S3884*'Football Field'!$F$11)</f>
        <v>145765344.47617486</v>
      </c>
    </row>
    <row r="3885" spans="2:20" x14ac:dyDescent="0.3">
      <c r="B3885" s="62">
        <f t="shared" si="549"/>
        <v>3858</v>
      </c>
      <c r="C3885" s="62">
        <v>0.13636335329020466</v>
      </c>
      <c r="D3885" s="62">
        <v>0.75111400688971952</v>
      </c>
      <c r="E3885" s="62">
        <v>0.63877555439836209</v>
      </c>
      <c r="F3885" s="62">
        <v>0.13412339729275924</v>
      </c>
      <c r="G3885" s="62">
        <v>0.18271228200223677</v>
      </c>
      <c r="H3885" s="62">
        <v>0.59709752525941717</v>
      </c>
      <c r="I3885" s="62">
        <v>0.71484423528223717</v>
      </c>
      <c r="J3885" s="62">
        <v>0.8037674537300622</v>
      </c>
      <c r="K3885" s="62"/>
      <c r="L3885" s="65">
        <f t="shared" si="550"/>
        <v>3.4445647365380701E-2</v>
      </c>
      <c r="M3885" s="65">
        <f t="shared" si="551"/>
        <v>0.18973285408624449</v>
      </c>
      <c r="N3885" s="65">
        <f t="shared" si="552"/>
        <v>0.16135594323208882</v>
      </c>
      <c r="O3885" s="65">
        <f t="shared" si="553"/>
        <v>3.3879830138535509E-2</v>
      </c>
      <c r="P3885" s="65">
        <f t="shared" si="554"/>
        <v>4.6153476599971023E-2</v>
      </c>
      <c r="Q3885" s="65">
        <f t="shared" si="555"/>
        <v>0.15082799228364818</v>
      </c>
      <c r="R3885" s="65">
        <f t="shared" si="556"/>
        <v>0.18057103947352054</v>
      </c>
      <c r="S3885" s="65">
        <f t="shared" si="557"/>
        <v>0.20303321682061076</v>
      </c>
      <c r="T3885" s="66">
        <f>(L3885*'Football Field'!$F$4)+(M3885*'Football Field'!$F$5)+(N3885*'Football Field'!$F$6)+(O3885*'Football Field'!$F$7)+(P3885*'Football Field'!$F$8)+(Q3885*'Football Field'!$F$9)+(R3885*'Football Field'!$F$10)+(S3885*'Football Field'!$F$11)</f>
        <v>142088653.72656545</v>
      </c>
    </row>
    <row r="3886" spans="2:20" x14ac:dyDescent="0.3">
      <c r="B3886" s="62">
        <f t="shared" si="549"/>
        <v>3859</v>
      </c>
      <c r="C3886" s="62">
        <v>6.1560961862270669E-2</v>
      </c>
      <c r="D3886" s="62">
        <v>0.66012055049364537</v>
      </c>
      <c r="E3886" s="62">
        <v>0.73700745845984605</v>
      </c>
      <c r="F3886" s="62">
        <v>0.38571727936325428</v>
      </c>
      <c r="G3886" s="62">
        <v>0.143776145839284</v>
      </c>
      <c r="H3886" s="62">
        <v>0.90471204540623151</v>
      </c>
      <c r="I3886" s="62">
        <v>0.4866980778460509</v>
      </c>
      <c r="J3886" s="62">
        <v>0.7520397371908335</v>
      </c>
      <c r="K3886" s="62"/>
      <c r="L3886" s="65">
        <f t="shared" si="550"/>
        <v>1.4899913167730774E-2</v>
      </c>
      <c r="M3886" s="65">
        <f t="shared" si="551"/>
        <v>0.15977233923984638</v>
      </c>
      <c r="N3886" s="65">
        <f t="shared" si="552"/>
        <v>0.17838166920767157</v>
      </c>
      <c r="O3886" s="65">
        <f t="shared" si="553"/>
        <v>9.335711782190563E-2</v>
      </c>
      <c r="P3886" s="65">
        <f t="shared" si="554"/>
        <v>3.4798872918671307E-2</v>
      </c>
      <c r="Q3886" s="65">
        <f t="shared" si="555"/>
        <v>0.2189720646099037</v>
      </c>
      <c r="R3886" s="65">
        <f t="shared" si="556"/>
        <v>0.11779801483660819</v>
      </c>
      <c r="S3886" s="65">
        <f t="shared" si="557"/>
        <v>0.18202000819766243</v>
      </c>
      <c r="T3886" s="66">
        <f>(L3886*'Football Field'!$F$4)+(M3886*'Football Field'!$F$5)+(N3886*'Football Field'!$F$6)+(O3886*'Football Field'!$F$7)+(P3886*'Football Field'!$F$8)+(Q3886*'Football Field'!$F$9)+(R3886*'Football Field'!$F$10)+(S3886*'Football Field'!$F$11)</f>
        <v>133339049.12050299</v>
      </c>
    </row>
    <row r="3887" spans="2:20" x14ac:dyDescent="0.3">
      <c r="B3887" s="62">
        <f t="shared" si="549"/>
        <v>3860</v>
      </c>
      <c r="C3887" s="62">
        <v>0.52168419350925854</v>
      </c>
      <c r="D3887" s="62">
        <v>0.23222810205635758</v>
      </c>
      <c r="E3887" s="62">
        <v>0.95391381478092097</v>
      </c>
      <c r="F3887" s="62">
        <v>0.68311791792111276</v>
      </c>
      <c r="G3887" s="62">
        <v>0.48552958187578632</v>
      </c>
      <c r="H3887" s="62">
        <v>0.41397780664978578</v>
      </c>
      <c r="I3887" s="62">
        <v>0.5504589197741373</v>
      </c>
      <c r="J3887" s="62">
        <v>0.88509152320771289</v>
      </c>
      <c r="K3887" s="62"/>
      <c r="L3887" s="65">
        <f t="shared" si="550"/>
        <v>0.1103859475700857</v>
      </c>
      <c r="M3887" s="65">
        <f t="shared" si="551"/>
        <v>4.9138385668644279E-2</v>
      </c>
      <c r="N3887" s="65">
        <f t="shared" si="552"/>
        <v>0.20184372395196673</v>
      </c>
      <c r="O3887" s="65">
        <f t="shared" si="553"/>
        <v>0.14454457238694884</v>
      </c>
      <c r="P3887" s="65">
        <f t="shared" si="554"/>
        <v>0.10273580000218081</v>
      </c>
      <c r="Q3887" s="65">
        <f t="shared" si="555"/>
        <v>8.7595777346877415E-2</v>
      </c>
      <c r="R3887" s="65">
        <f t="shared" si="556"/>
        <v>0.11647454573797729</v>
      </c>
      <c r="S3887" s="65">
        <f t="shared" si="557"/>
        <v>0.18728124733531903</v>
      </c>
      <c r="T3887" s="66">
        <f>(L3887*'Football Field'!$F$4)+(M3887*'Football Field'!$F$5)+(N3887*'Football Field'!$F$6)+(O3887*'Football Field'!$F$7)+(P3887*'Football Field'!$F$8)+(Q3887*'Football Field'!$F$9)+(R3887*'Football Field'!$F$10)+(S3887*'Football Field'!$F$11)</f>
        <v>139639826.51217589</v>
      </c>
    </row>
    <row r="3888" spans="2:20" x14ac:dyDescent="0.3">
      <c r="B3888" s="62">
        <f t="shared" si="549"/>
        <v>3861</v>
      </c>
      <c r="C3888" s="62">
        <v>0.50017668077664346</v>
      </c>
      <c r="D3888" s="62">
        <v>0.51186779559116335</v>
      </c>
      <c r="E3888" s="62">
        <v>0.75715788325794608</v>
      </c>
      <c r="F3888" s="62">
        <v>0.4655974572764473</v>
      </c>
      <c r="G3888" s="62">
        <v>0.44716630007386959</v>
      </c>
      <c r="H3888" s="62">
        <v>5.4017188665402061E-2</v>
      </c>
      <c r="I3888" s="62">
        <v>0.85875191922909899</v>
      </c>
      <c r="J3888" s="62">
        <v>0.75944593067193733</v>
      </c>
      <c r="K3888" s="62"/>
      <c r="L3888" s="65">
        <f t="shared" si="550"/>
        <v>0.11487273103921282</v>
      </c>
      <c r="M3888" s="65">
        <f t="shared" si="551"/>
        <v>0.1175577628274833</v>
      </c>
      <c r="N3888" s="65">
        <f t="shared" si="552"/>
        <v>0.17389214095838604</v>
      </c>
      <c r="O3888" s="65">
        <f t="shared" si="553"/>
        <v>0.10693111761870099</v>
      </c>
      <c r="P3888" s="65">
        <f t="shared" si="554"/>
        <v>0.10269813866257363</v>
      </c>
      <c r="Q3888" s="65">
        <f t="shared" si="555"/>
        <v>1.2405820230203949E-2</v>
      </c>
      <c r="R3888" s="65">
        <f t="shared" si="556"/>
        <v>0.19722466488009568</v>
      </c>
      <c r="S3888" s="65">
        <f t="shared" si="557"/>
        <v>0.17441762378334355</v>
      </c>
      <c r="T3888" s="66">
        <f>(L3888*'Football Field'!$F$4)+(M3888*'Football Field'!$F$5)+(N3888*'Football Field'!$F$6)+(O3888*'Football Field'!$F$7)+(P3888*'Football Field'!$F$8)+(Q3888*'Football Field'!$F$9)+(R3888*'Football Field'!$F$10)+(S3888*'Football Field'!$F$11)</f>
        <v>149507275.52748016</v>
      </c>
    </row>
    <row r="3889" spans="2:20" x14ac:dyDescent="0.3">
      <c r="B3889" s="62">
        <f t="shared" si="549"/>
        <v>3862</v>
      </c>
      <c r="C3889" s="62">
        <v>0.62005882375485555</v>
      </c>
      <c r="D3889" s="62">
        <v>0.74976761476229803</v>
      </c>
      <c r="E3889" s="62">
        <v>0.32772758677414771</v>
      </c>
      <c r="F3889" s="62">
        <v>0.39449814676370643</v>
      </c>
      <c r="G3889" s="62">
        <v>0.42480344881056642</v>
      </c>
      <c r="H3889" s="62">
        <v>0.58564285632461921</v>
      </c>
      <c r="I3889" s="62">
        <v>0.82988046558509498</v>
      </c>
      <c r="J3889" s="62">
        <v>0.24407319318908016</v>
      </c>
      <c r="K3889" s="62"/>
      <c r="L3889" s="65">
        <f t="shared" si="550"/>
        <v>0.14846544472888593</v>
      </c>
      <c r="M3889" s="65">
        <f t="shared" si="551"/>
        <v>0.17952261641068035</v>
      </c>
      <c r="N3889" s="65">
        <f t="shared" si="552"/>
        <v>7.8470332259290537E-2</v>
      </c>
      <c r="O3889" s="65">
        <f t="shared" si="553"/>
        <v>9.445772007455662E-2</v>
      </c>
      <c r="P3889" s="65">
        <f t="shared" si="554"/>
        <v>0.10171395121531224</v>
      </c>
      <c r="Q3889" s="65">
        <f t="shared" si="555"/>
        <v>0.14022496541538615</v>
      </c>
      <c r="R3889" s="65">
        <f t="shared" si="556"/>
        <v>0.19870465135678381</v>
      </c>
      <c r="S3889" s="65">
        <f t="shared" si="557"/>
        <v>5.8440318539104273E-2</v>
      </c>
      <c r="T3889" s="66">
        <f>(L3889*'Football Field'!$F$4)+(M3889*'Football Field'!$F$5)+(N3889*'Football Field'!$F$6)+(O3889*'Football Field'!$F$7)+(P3889*'Football Field'!$F$8)+(Q3889*'Football Field'!$F$9)+(R3889*'Football Field'!$F$10)+(S3889*'Football Field'!$F$11)</f>
        <v>145786696.19329533</v>
      </c>
    </row>
    <row r="3890" spans="2:20" x14ac:dyDescent="0.3">
      <c r="B3890" s="62">
        <f t="shared" si="549"/>
        <v>3863</v>
      </c>
      <c r="C3890" s="62">
        <v>0.69745561706867898</v>
      </c>
      <c r="D3890" s="62">
        <v>4.7219995132946835E-2</v>
      </c>
      <c r="E3890" s="62">
        <v>0.64194032463805784</v>
      </c>
      <c r="F3890" s="62">
        <v>0.79326090080607392</v>
      </c>
      <c r="G3890" s="62">
        <v>0.48651174048079793</v>
      </c>
      <c r="H3890" s="62">
        <v>0.48707585258511532</v>
      </c>
      <c r="I3890" s="62">
        <v>0.17510986166691478</v>
      </c>
      <c r="J3890" s="62">
        <v>0.58114722292793086</v>
      </c>
      <c r="K3890" s="62"/>
      <c r="L3890" s="65">
        <f t="shared" si="550"/>
        <v>0.17839010127400329</v>
      </c>
      <c r="M3890" s="65">
        <f t="shared" si="551"/>
        <v>1.2077585308334899E-2</v>
      </c>
      <c r="N3890" s="65">
        <f t="shared" si="552"/>
        <v>0.16419080543841005</v>
      </c>
      <c r="O3890" s="65">
        <f t="shared" si="553"/>
        <v>0.20289447667831748</v>
      </c>
      <c r="P3890" s="65">
        <f t="shared" si="554"/>
        <v>0.1244364179331213</v>
      </c>
      <c r="Q3890" s="65">
        <f t="shared" si="555"/>
        <v>0.12458070240507382</v>
      </c>
      <c r="R3890" s="65">
        <f t="shared" si="556"/>
        <v>4.4788320851334711E-2</v>
      </c>
      <c r="S3890" s="65">
        <f t="shared" si="557"/>
        <v>0.1486415901114046</v>
      </c>
      <c r="T3890" s="66">
        <f>(L3890*'Football Field'!$F$4)+(M3890*'Football Field'!$F$5)+(N3890*'Football Field'!$F$6)+(O3890*'Football Field'!$F$7)+(P3890*'Football Field'!$F$8)+(Q3890*'Football Field'!$F$9)+(R3890*'Football Field'!$F$10)+(S3890*'Football Field'!$F$11)</f>
        <v>130389747.90890491</v>
      </c>
    </row>
    <row r="3891" spans="2:20" x14ac:dyDescent="0.3">
      <c r="B3891" s="62">
        <f t="shared" si="549"/>
        <v>3864</v>
      </c>
      <c r="C3891" s="62">
        <v>0.13900102395456193</v>
      </c>
      <c r="D3891" s="62">
        <v>0.80810755434995774</v>
      </c>
      <c r="E3891" s="62">
        <v>0.93179667155575174</v>
      </c>
      <c r="F3891" s="62">
        <v>0.5248425981789816</v>
      </c>
      <c r="G3891" s="62">
        <v>0.74454742694044762</v>
      </c>
      <c r="H3891" s="62">
        <v>0.27601870204439338</v>
      </c>
      <c r="I3891" s="62">
        <v>9.6860146101549471E-2</v>
      </c>
      <c r="J3891" s="62">
        <v>0.75940303955498645</v>
      </c>
      <c r="K3891" s="62"/>
      <c r="L3891" s="65">
        <f t="shared" si="550"/>
        <v>3.2472495804167487E-2</v>
      </c>
      <c r="M3891" s="65">
        <f t="shared" si="551"/>
        <v>0.18878471842425468</v>
      </c>
      <c r="N3891" s="65">
        <f t="shared" si="552"/>
        <v>0.21768014829388843</v>
      </c>
      <c r="O3891" s="65">
        <f t="shared" si="553"/>
        <v>0.12261024115035668</v>
      </c>
      <c r="P3891" s="65">
        <f t="shared" si="554"/>
        <v>0.17393622370170964</v>
      </c>
      <c r="Q3891" s="65">
        <f t="shared" si="555"/>
        <v>6.4481655523186951E-2</v>
      </c>
      <c r="R3891" s="65">
        <f t="shared" si="556"/>
        <v>2.2627823870576519E-2</v>
      </c>
      <c r="S3891" s="65">
        <f t="shared" si="557"/>
        <v>0.17740669323185959</v>
      </c>
      <c r="T3891" s="66">
        <f>(L3891*'Football Field'!$F$4)+(M3891*'Football Field'!$F$5)+(N3891*'Football Field'!$F$6)+(O3891*'Football Field'!$F$7)+(P3891*'Football Field'!$F$8)+(Q3891*'Football Field'!$F$9)+(R3891*'Football Field'!$F$10)+(S3891*'Football Field'!$F$11)</f>
        <v>132561879.46177819</v>
      </c>
    </row>
    <row r="3892" spans="2:20" x14ac:dyDescent="0.3">
      <c r="B3892" s="62">
        <f t="shared" si="549"/>
        <v>3865</v>
      </c>
      <c r="C3892" s="62">
        <v>0.97374334263697204</v>
      </c>
      <c r="D3892" s="62">
        <v>0.69026418270919843</v>
      </c>
      <c r="E3892" s="62">
        <v>0.59885711018449628</v>
      </c>
      <c r="F3892" s="62">
        <v>0.76856408415009214</v>
      </c>
      <c r="G3892" s="62">
        <v>0.90148815691129736</v>
      </c>
      <c r="H3892" s="62">
        <v>8.9459463400657468E-2</v>
      </c>
      <c r="I3892" s="62">
        <v>0.20345345358132527</v>
      </c>
      <c r="J3892" s="62">
        <v>9.106023376399941E-2</v>
      </c>
      <c r="K3892" s="62"/>
      <c r="L3892" s="65">
        <f t="shared" si="550"/>
        <v>0.22556593669758596</v>
      </c>
      <c r="M3892" s="65">
        <f t="shared" si="551"/>
        <v>0.15989848672027487</v>
      </c>
      <c r="N3892" s="65">
        <f t="shared" si="552"/>
        <v>0.13872419876161979</v>
      </c>
      <c r="O3892" s="65">
        <f t="shared" si="553"/>
        <v>0.17803652149647614</v>
      </c>
      <c r="P3892" s="65">
        <f t="shared" si="554"/>
        <v>0.20882814971017222</v>
      </c>
      <c r="Q3892" s="65">
        <f t="shared" si="555"/>
        <v>2.0723127722533537E-2</v>
      </c>
      <c r="R3892" s="65">
        <f t="shared" si="556"/>
        <v>4.7129635523002318E-2</v>
      </c>
      <c r="S3892" s="65">
        <f t="shared" si="557"/>
        <v>2.1093943368335161E-2</v>
      </c>
      <c r="T3892" s="66">
        <f>(L3892*'Football Field'!$F$4)+(M3892*'Football Field'!$F$5)+(N3892*'Football Field'!$F$6)+(O3892*'Football Field'!$F$7)+(P3892*'Football Field'!$F$8)+(Q3892*'Football Field'!$F$9)+(R3892*'Football Field'!$F$10)+(S3892*'Football Field'!$F$11)</f>
        <v>135104624.4069216</v>
      </c>
    </row>
    <row r="3893" spans="2:20" x14ac:dyDescent="0.3">
      <c r="B3893" s="62">
        <f t="shared" si="549"/>
        <v>3866</v>
      </c>
      <c r="C3893" s="62">
        <v>0.89371094079544922</v>
      </c>
      <c r="D3893" s="62">
        <v>0.53285294185096399</v>
      </c>
      <c r="E3893" s="62">
        <v>9.68129288643238E-3</v>
      </c>
      <c r="F3893" s="62">
        <v>0.61318848324941255</v>
      </c>
      <c r="G3893" s="62">
        <v>0.75062491778598062</v>
      </c>
      <c r="H3893" s="62">
        <v>0.40531753290136463</v>
      </c>
      <c r="I3893" s="62">
        <v>0.78497901751950028</v>
      </c>
      <c r="J3893" s="62">
        <v>0.85365684751639748</v>
      </c>
      <c r="K3893" s="62"/>
      <c r="L3893" s="65">
        <f t="shared" si="550"/>
        <v>0.18449808660654338</v>
      </c>
      <c r="M3893" s="65">
        <f t="shared" si="551"/>
        <v>0.110002399799055</v>
      </c>
      <c r="N3893" s="65">
        <f t="shared" si="552"/>
        <v>1.9986104364287187E-3</v>
      </c>
      <c r="O3893" s="65">
        <f t="shared" si="553"/>
        <v>0.1265869049202773</v>
      </c>
      <c r="P3893" s="65">
        <f t="shared" si="554"/>
        <v>0.15495934397697433</v>
      </c>
      <c r="Q3893" s="65">
        <f t="shared" si="555"/>
        <v>8.3673932895828834E-2</v>
      </c>
      <c r="R3893" s="65">
        <f t="shared" si="556"/>
        <v>0.16205141970146233</v>
      </c>
      <c r="S3893" s="65">
        <f t="shared" si="557"/>
        <v>0.17622930166343007</v>
      </c>
      <c r="T3893" s="66">
        <f>(L3893*'Football Field'!$F$4)+(M3893*'Football Field'!$F$5)+(N3893*'Football Field'!$F$6)+(O3893*'Football Field'!$F$7)+(P3893*'Football Field'!$F$8)+(Q3893*'Football Field'!$F$9)+(R3893*'Football Field'!$F$10)+(S3893*'Football Field'!$F$11)</f>
        <v>144253605.80796146</v>
      </c>
    </row>
    <row r="3894" spans="2:20" x14ac:dyDescent="0.3">
      <c r="B3894" s="62">
        <f t="shared" si="549"/>
        <v>3867</v>
      </c>
      <c r="C3894" s="62">
        <v>0.70641129051271512</v>
      </c>
      <c r="D3894" s="62">
        <v>0.12710908332999726</v>
      </c>
      <c r="E3894" s="62">
        <v>2.5990317002259733E-2</v>
      </c>
      <c r="F3894" s="62">
        <v>0.67254440528309223</v>
      </c>
      <c r="G3894" s="62">
        <v>0.98907019771207283</v>
      </c>
      <c r="H3894" s="62">
        <v>0.6772865724864402</v>
      </c>
      <c r="I3894" s="62">
        <v>0.44079683592455376</v>
      </c>
      <c r="J3894" s="62">
        <v>0.14843393195554211</v>
      </c>
      <c r="K3894" s="62"/>
      <c r="L3894" s="65">
        <f t="shared" si="550"/>
        <v>0.1865042082199167</v>
      </c>
      <c r="M3894" s="65">
        <f t="shared" si="551"/>
        <v>3.3558890213680477E-2</v>
      </c>
      <c r="N3894" s="65">
        <f t="shared" si="552"/>
        <v>6.8618714890200938E-3</v>
      </c>
      <c r="O3894" s="65">
        <f t="shared" si="553"/>
        <v>0.17756279307061862</v>
      </c>
      <c r="P3894" s="65">
        <f t="shared" si="554"/>
        <v>0.26113081228404617</v>
      </c>
      <c r="Q3894" s="65">
        <f t="shared" si="555"/>
        <v>0.17881480326833918</v>
      </c>
      <c r="R3894" s="65">
        <f t="shared" si="556"/>
        <v>0.11637762019670561</v>
      </c>
      <c r="S3894" s="65">
        <f t="shared" si="557"/>
        <v>3.9189001257673245E-2</v>
      </c>
      <c r="T3894" s="66">
        <f>(L3894*'Football Field'!$F$4)+(M3894*'Football Field'!$F$5)+(N3894*'Football Field'!$F$6)+(O3894*'Football Field'!$F$7)+(P3894*'Football Field'!$F$8)+(Q3894*'Football Field'!$F$9)+(R3894*'Football Field'!$F$10)+(S3894*'Football Field'!$F$11)</f>
        <v>146280149.92227885</v>
      </c>
    </row>
    <row r="3895" spans="2:20" x14ac:dyDescent="0.3">
      <c r="B3895" s="62">
        <f t="shared" si="549"/>
        <v>3868</v>
      </c>
      <c r="C3895" s="62">
        <v>6.5620779821663811E-2</v>
      </c>
      <c r="D3895" s="62">
        <v>0.27035129149049308</v>
      </c>
      <c r="E3895" s="62">
        <v>0.36184556805180579</v>
      </c>
      <c r="F3895" s="62">
        <v>0.59703475682846041</v>
      </c>
      <c r="G3895" s="62">
        <v>0.97741950559295476</v>
      </c>
      <c r="H3895" s="62">
        <v>0.88849558393465444</v>
      </c>
      <c r="I3895" s="62">
        <v>0.20788724692895078</v>
      </c>
      <c r="J3895" s="62">
        <v>0.61715789707214253</v>
      </c>
      <c r="K3895" s="62"/>
      <c r="L3895" s="65">
        <f t="shared" si="550"/>
        <v>1.6463588712712543E-2</v>
      </c>
      <c r="M3895" s="65">
        <f t="shared" si="551"/>
        <v>6.7828399527503302E-2</v>
      </c>
      <c r="N3895" s="65">
        <f t="shared" si="552"/>
        <v>9.0783386392431345E-2</v>
      </c>
      <c r="O3895" s="65">
        <f t="shared" si="553"/>
        <v>0.1497899706515389</v>
      </c>
      <c r="P3895" s="65">
        <f t="shared" si="554"/>
        <v>0.24522464962467183</v>
      </c>
      <c r="Q3895" s="65">
        <f t="shared" si="555"/>
        <v>0.22291453875914374</v>
      </c>
      <c r="R3895" s="65">
        <f t="shared" si="556"/>
        <v>5.2156803703915205E-2</v>
      </c>
      <c r="S3895" s="65">
        <f t="shared" si="557"/>
        <v>0.15483866262808324</v>
      </c>
      <c r="T3895" s="66">
        <f>(L3895*'Football Field'!$F$4)+(M3895*'Football Field'!$F$5)+(N3895*'Football Field'!$F$6)+(O3895*'Football Field'!$F$7)+(P3895*'Football Field'!$F$8)+(Q3895*'Football Field'!$F$9)+(R3895*'Football Field'!$F$10)+(S3895*'Football Field'!$F$11)</f>
        <v>139664326.59288546</v>
      </c>
    </row>
    <row r="3896" spans="2:20" x14ac:dyDescent="0.3">
      <c r="B3896" s="62">
        <f t="shared" si="549"/>
        <v>3869</v>
      </c>
      <c r="C3896" s="62">
        <v>0.56771284617676809</v>
      </c>
      <c r="D3896" s="62">
        <v>6.5560625831824315E-2</v>
      </c>
      <c r="E3896" s="62">
        <v>0.60229620182687837</v>
      </c>
      <c r="F3896" s="62">
        <v>0.40081324119747608</v>
      </c>
      <c r="G3896" s="62">
        <v>0.41986993754772695</v>
      </c>
      <c r="H3896" s="62">
        <v>0.5429544214814902</v>
      </c>
      <c r="I3896" s="62">
        <v>0.57347339417968513</v>
      </c>
      <c r="J3896" s="62">
        <v>0.37689235769004592</v>
      </c>
      <c r="K3896" s="62"/>
      <c r="L3896" s="65">
        <f t="shared" si="550"/>
        <v>0.15993834808560456</v>
      </c>
      <c r="M3896" s="65">
        <f t="shared" si="551"/>
        <v>1.8470003392763615E-2</v>
      </c>
      <c r="N3896" s="65">
        <f t="shared" si="552"/>
        <v>0.16968131023836402</v>
      </c>
      <c r="O3896" s="65">
        <f t="shared" si="553"/>
        <v>0.11291871959508361</v>
      </c>
      <c r="P3896" s="65">
        <f t="shared" si="554"/>
        <v>0.11828744879463227</v>
      </c>
      <c r="Q3896" s="65">
        <f t="shared" si="555"/>
        <v>0.15296330502707278</v>
      </c>
      <c r="R3896" s="65">
        <f t="shared" si="556"/>
        <v>0.16156123285535928</v>
      </c>
      <c r="S3896" s="65">
        <f t="shared" si="557"/>
        <v>0.10617963201111989</v>
      </c>
      <c r="T3896" s="66">
        <f>(L3896*'Football Field'!$F$4)+(M3896*'Football Field'!$F$5)+(N3896*'Football Field'!$F$6)+(O3896*'Football Field'!$F$7)+(P3896*'Football Field'!$F$8)+(Q3896*'Football Field'!$F$9)+(R3896*'Football Field'!$F$10)+(S3896*'Football Field'!$F$11)</f>
        <v>145337306.56661722</v>
      </c>
    </row>
    <row r="3897" spans="2:20" x14ac:dyDescent="0.3">
      <c r="B3897" s="62">
        <f t="shared" si="549"/>
        <v>3870</v>
      </c>
      <c r="C3897" s="62">
        <v>0.99137982810546477</v>
      </c>
      <c r="D3897" s="62">
        <v>0.46579609817471446</v>
      </c>
      <c r="E3897" s="62">
        <v>0.55438636431615806</v>
      </c>
      <c r="F3897" s="62">
        <v>0.42564196044822455</v>
      </c>
      <c r="G3897" s="62">
        <v>0.18804521721703893</v>
      </c>
      <c r="H3897" s="62">
        <v>0.46550486195088403</v>
      </c>
      <c r="I3897" s="62">
        <v>0.95604383659440206</v>
      </c>
      <c r="J3897" s="62">
        <v>7.0872982437678478E-2</v>
      </c>
      <c r="K3897" s="62"/>
      <c r="L3897" s="65">
        <f t="shared" si="550"/>
        <v>0.2407622639528523</v>
      </c>
      <c r="M3897" s="65">
        <f t="shared" si="551"/>
        <v>0.11312124773736973</v>
      </c>
      <c r="N3897" s="65">
        <f t="shared" si="552"/>
        <v>0.13463590078529381</v>
      </c>
      <c r="O3897" s="65">
        <f t="shared" si="553"/>
        <v>0.10336958562762194</v>
      </c>
      <c r="P3897" s="65">
        <f t="shared" si="554"/>
        <v>4.5667857000075876E-2</v>
      </c>
      <c r="Q3897" s="65">
        <f t="shared" si="555"/>
        <v>0.11305051935395236</v>
      </c>
      <c r="R3897" s="65">
        <f t="shared" si="556"/>
        <v>0.23218071622106087</v>
      </c>
      <c r="S3897" s="65">
        <f t="shared" si="557"/>
        <v>1.7211909321773047E-2</v>
      </c>
      <c r="T3897" s="66">
        <f>(L3897*'Football Field'!$F$4)+(M3897*'Football Field'!$F$5)+(N3897*'Football Field'!$F$6)+(O3897*'Football Field'!$F$7)+(P3897*'Football Field'!$F$8)+(Q3897*'Football Field'!$F$9)+(R3897*'Football Field'!$F$10)+(S3897*'Football Field'!$F$11)</f>
        <v>146820801.05653027</v>
      </c>
    </row>
    <row r="3898" spans="2:20" x14ac:dyDescent="0.3">
      <c r="B3898" s="62">
        <f t="shared" si="549"/>
        <v>3871</v>
      </c>
      <c r="C3898" s="62">
        <v>2.0248222278496542E-2</v>
      </c>
      <c r="D3898" s="62">
        <v>0.57846143599435296</v>
      </c>
      <c r="E3898" s="62">
        <v>0.17444118049187418</v>
      </c>
      <c r="F3898" s="62">
        <v>0.54630100057161468</v>
      </c>
      <c r="G3898" s="62">
        <v>0.49059590958185895</v>
      </c>
      <c r="H3898" s="62">
        <v>0.66508650654400214</v>
      </c>
      <c r="I3898" s="62">
        <v>2.7609827901129647E-2</v>
      </c>
      <c r="J3898" s="62">
        <v>7.7445741983635963E-2</v>
      </c>
      <c r="K3898" s="62"/>
      <c r="L3898" s="65">
        <f t="shared" si="550"/>
        <v>7.8475707793219072E-3</v>
      </c>
      <c r="M3898" s="65">
        <f t="shared" si="551"/>
        <v>0.22419336372530871</v>
      </c>
      <c r="N3898" s="65">
        <f t="shared" si="552"/>
        <v>6.7607886357127459E-2</v>
      </c>
      <c r="O3898" s="65">
        <f t="shared" si="553"/>
        <v>0.21172899575253232</v>
      </c>
      <c r="P3898" s="65">
        <f t="shared" si="554"/>
        <v>0.19013946367914505</v>
      </c>
      <c r="Q3898" s="65">
        <f t="shared" si="555"/>
        <v>0.25776650229777809</v>
      </c>
      <c r="R3898" s="65">
        <f t="shared" si="556"/>
        <v>1.0700696371212485E-2</v>
      </c>
      <c r="S3898" s="65">
        <f t="shared" si="557"/>
        <v>3.0015521037573899E-2</v>
      </c>
      <c r="T3898" s="66">
        <f>(L3898*'Football Field'!$F$4)+(M3898*'Football Field'!$F$5)+(N3898*'Football Field'!$F$6)+(O3898*'Football Field'!$F$7)+(P3898*'Football Field'!$F$8)+(Q3898*'Football Field'!$F$9)+(R3898*'Football Field'!$F$10)+(S3898*'Football Field'!$F$11)</f>
        <v>127801882.64866005</v>
      </c>
    </row>
    <row r="3899" spans="2:20" x14ac:dyDescent="0.3">
      <c r="B3899" s="62">
        <f t="shared" si="549"/>
        <v>3872</v>
      </c>
      <c r="C3899" s="62">
        <v>0.47269816674446219</v>
      </c>
      <c r="D3899" s="62">
        <v>0.31148707232020634</v>
      </c>
      <c r="E3899" s="62">
        <v>0.64425223344117066</v>
      </c>
      <c r="F3899" s="62">
        <v>0.28846750709322422</v>
      </c>
      <c r="G3899" s="62">
        <v>0.79228843371383928</v>
      </c>
      <c r="H3899" s="62">
        <v>0.83761920808194024</v>
      </c>
      <c r="I3899" s="62">
        <v>0.24637485679432514</v>
      </c>
      <c r="J3899" s="62">
        <v>0.72565306968870702</v>
      </c>
      <c r="K3899" s="62"/>
      <c r="L3899" s="65">
        <f t="shared" si="550"/>
        <v>0.10945024746901789</v>
      </c>
      <c r="M3899" s="65">
        <f t="shared" si="551"/>
        <v>7.2122846135928786E-2</v>
      </c>
      <c r="N3899" s="65">
        <f t="shared" si="552"/>
        <v>0.14917249810431957</v>
      </c>
      <c r="O3899" s="65">
        <f t="shared" si="553"/>
        <v>6.679281253737579E-2</v>
      </c>
      <c r="P3899" s="65">
        <f t="shared" si="554"/>
        <v>0.18344933667512728</v>
      </c>
      <c r="Q3899" s="65">
        <f t="shared" si="555"/>
        <v>0.19394538853570706</v>
      </c>
      <c r="R3899" s="65">
        <f t="shared" si="556"/>
        <v>5.7046527664788418E-2</v>
      </c>
      <c r="S3899" s="65">
        <f t="shared" si="557"/>
        <v>0.1680203428777354</v>
      </c>
      <c r="T3899" s="66">
        <f>(L3899*'Football Field'!$F$4)+(M3899*'Football Field'!$F$5)+(N3899*'Football Field'!$F$6)+(O3899*'Football Field'!$F$7)+(P3899*'Football Field'!$F$8)+(Q3899*'Football Field'!$F$9)+(R3899*'Football Field'!$F$10)+(S3899*'Football Field'!$F$11)</f>
        <v>135858172.77669755</v>
      </c>
    </row>
    <row r="3900" spans="2:20" x14ac:dyDescent="0.3">
      <c r="B3900" s="62">
        <f t="shared" si="549"/>
        <v>3873</v>
      </c>
      <c r="C3900" s="62">
        <v>4.9945914263083147E-4</v>
      </c>
      <c r="D3900" s="62">
        <v>0.45661044118330496</v>
      </c>
      <c r="E3900" s="62">
        <v>0.6864842565399244</v>
      </c>
      <c r="F3900" s="62">
        <v>0.67984176115667427</v>
      </c>
      <c r="G3900" s="62">
        <v>0.22970301507498603</v>
      </c>
      <c r="H3900" s="62">
        <v>0.79053424146191442</v>
      </c>
      <c r="I3900" s="62">
        <v>0.31773098924693377</v>
      </c>
      <c r="J3900" s="62">
        <v>0.51043750081584882</v>
      </c>
      <c r="K3900" s="62"/>
      <c r="L3900" s="65">
        <f t="shared" si="550"/>
        <v>1.3602415034478865E-4</v>
      </c>
      <c r="M3900" s="65">
        <f t="shared" si="551"/>
        <v>0.12435461081633649</v>
      </c>
      <c r="N3900" s="65">
        <f t="shared" si="552"/>
        <v>0.18695911186860895</v>
      </c>
      <c r="O3900" s="65">
        <f t="shared" si="553"/>
        <v>0.18515007542587508</v>
      </c>
      <c r="P3900" s="65">
        <f t="shared" si="554"/>
        <v>6.2557984808590414E-2</v>
      </c>
      <c r="Q3900" s="65">
        <f t="shared" si="555"/>
        <v>0.21529638630081008</v>
      </c>
      <c r="R3900" s="65">
        <f t="shared" si="556"/>
        <v>8.6531778401077647E-2</v>
      </c>
      <c r="S3900" s="65">
        <f t="shared" si="557"/>
        <v>0.1390140282283566</v>
      </c>
      <c r="T3900" s="66">
        <f>(L3900*'Football Field'!$F$4)+(M3900*'Football Field'!$F$5)+(N3900*'Football Field'!$F$6)+(O3900*'Football Field'!$F$7)+(P3900*'Football Field'!$F$8)+(Q3900*'Football Field'!$F$9)+(R3900*'Football Field'!$F$10)+(S3900*'Football Field'!$F$11)</f>
        <v>132002964.82423374</v>
      </c>
    </row>
    <row r="3901" spans="2:20" x14ac:dyDescent="0.3">
      <c r="B3901" s="62">
        <f t="shared" si="549"/>
        <v>3874</v>
      </c>
      <c r="C3901" s="62">
        <v>0.82710492132181923</v>
      </c>
      <c r="D3901" s="62">
        <v>0.54721578283686878</v>
      </c>
      <c r="E3901" s="62">
        <v>0.73593240715843433</v>
      </c>
      <c r="F3901" s="62">
        <v>0.75917496890938729</v>
      </c>
      <c r="G3901" s="62">
        <v>0.64511830324197939</v>
      </c>
      <c r="H3901" s="62">
        <v>0.24096732527338494</v>
      </c>
      <c r="I3901" s="62">
        <v>0.74269589126371616</v>
      </c>
      <c r="J3901" s="62">
        <v>0.12305163807109565</v>
      </c>
      <c r="K3901" s="62"/>
      <c r="L3901" s="65">
        <f t="shared" si="550"/>
        <v>0.17897817905357163</v>
      </c>
      <c r="M3901" s="65">
        <f t="shared" si="551"/>
        <v>0.11841264854886531</v>
      </c>
      <c r="N3901" s="65">
        <f t="shared" si="552"/>
        <v>0.15924925453137131</v>
      </c>
      <c r="O3901" s="65">
        <f t="shared" si="553"/>
        <v>0.16427873902782153</v>
      </c>
      <c r="P3901" s="65">
        <f t="shared" si="554"/>
        <v>0.13959788681205781</v>
      </c>
      <c r="Q3901" s="65">
        <f t="shared" si="555"/>
        <v>5.2143194868090312E-2</v>
      </c>
      <c r="R3901" s="65">
        <f t="shared" si="556"/>
        <v>0.16071281258551343</v>
      </c>
      <c r="S3901" s="65">
        <f t="shared" si="557"/>
        <v>2.6627284572708614E-2</v>
      </c>
      <c r="T3901" s="66">
        <f>(L3901*'Football Field'!$F$4)+(M3901*'Football Field'!$F$5)+(N3901*'Football Field'!$F$6)+(O3901*'Football Field'!$F$7)+(P3901*'Football Field'!$F$8)+(Q3901*'Football Field'!$F$9)+(R3901*'Football Field'!$F$10)+(S3901*'Football Field'!$F$11)</f>
        <v>146032710.47609273</v>
      </c>
    </row>
    <row r="3902" spans="2:20" x14ac:dyDescent="0.3">
      <c r="B3902" s="62">
        <f t="shared" si="549"/>
        <v>3875</v>
      </c>
      <c r="C3902" s="62">
        <v>0.88028212026612507</v>
      </c>
      <c r="D3902" s="62">
        <v>0.35790593498057299</v>
      </c>
      <c r="E3902" s="62">
        <v>0.13454341726252173</v>
      </c>
      <c r="F3902" s="62">
        <v>0.92492975831329483</v>
      </c>
      <c r="G3902" s="62">
        <v>0.4212741823221966</v>
      </c>
      <c r="H3902" s="62">
        <v>0.74707381502493653</v>
      </c>
      <c r="I3902" s="62">
        <v>0.76002078746158652</v>
      </c>
      <c r="J3902" s="62">
        <v>0.60646731049761027</v>
      </c>
      <c r="K3902" s="62"/>
      <c r="L3902" s="65">
        <f t="shared" si="550"/>
        <v>0.18215884269744442</v>
      </c>
      <c r="M3902" s="65">
        <f t="shared" si="551"/>
        <v>7.4062314125951045E-2</v>
      </c>
      <c r="N3902" s="65">
        <f t="shared" si="552"/>
        <v>2.7841384729808023E-2</v>
      </c>
      <c r="O3902" s="65">
        <f t="shared" si="553"/>
        <v>0.19139788310120509</v>
      </c>
      <c r="P3902" s="65">
        <f t="shared" si="554"/>
        <v>8.7175254095725602E-2</v>
      </c>
      <c r="Q3902" s="65">
        <f t="shared" si="555"/>
        <v>0.15459373582797051</v>
      </c>
      <c r="R3902" s="65">
        <f t="shared" si="556"/>
        <v>0.15727288318448263</v>
      </c>
      <c r="S3902" s="65">
        <f t="shared" si="557"/>
        <v>0.12549770223741258</v>
      </c>
      <c r="T3902" s="66">
        <f>(L3902*'Football Field'!$F$4)+(M3902*'Football Field'!$F$5)+(N3902*'Football Field'!$F$6)+(O3902*'Football Field'!$F$7)+(P3902*'Football Field'!$F$8)+(Q3902*'Football Field'!$F$9)+(R3902*'Football Field'!$F$10)+(S3902*'Football Field'!$F$11)</f>
        <v>138902079.27335805</v>
      </c>
    </row>
    <row r="3903" spans="2:20" x14ac:dyDescent="0.3">
      <c r="B3903" s="62">
        <f t="shared" si="549"/>
        <v>3876</v>
      </c>
      <c r="C3903" s="62">
        <v>0.97052251469399109</v>
      </c>
      <c r="D3903" s="62">
        <v>0.11879748811990398</v>
      </c>
      <c r="E3903" s="62">
        <v>0.37928433947920814</v>
      </c>
      <c r="F3903" s="62">
        <v>4.3865056167700422E-2</v>
      </c>
      <c r="G3903" s="62">
        <v>0.28039827031004194</v>
      </c>
      <c r="H3903" s="62">
        <v>0.37962947846241457</v>
      </c>
      <c r="I3903" s="62">
        <v>0.53117058785621485</v>
      </c>
      <c r="J3903" s="62">
        <v>0.31455373736650638</v>
      </c>
      <c r="K3903" s="62"/>
      <c r="L3903" s="65">
        <f t="shared" si="550"/>
        <v>0.32155443977550768</v>
      </c>
      <c r="M3903" s="65">
        <f t="shared" si="551"/>
        <v>3.936009640248047E-2</v>
      </c>
      <c r="N3903" s="65">
        <f t="shared" si="552"/>
        <v>0.12566484697710986</v>
      </c>
      <c r="O3903" s="65">
        <f t="shared" si="553"/>
        <v>1.453341200041448E-2</v>
      </c>
      <c r="P3903" s="65">
        <f t="shared" si="554"/>
        <v>9.2901820780526348E-2</v>
      </c>
      <c r="Q3903" s="65">
        <f t="shared" si="555"/>
        <v>0.12577919875227153</v>
      </c>
      <c r="R3903" s="65">
        <f t="shared" si="556"/>
        <v>0.1759879428012921</v>
      </c>
      <c r="S3903" s="65">
        <f t="shared" si="557"/>
        <v>0.10421824251039746</v>
      </c>
      <c r="T3903" s="66">
        <f>(L3903*'Football Field'!$F$4)+(M3903*'Football Field'!$F$5)+(N3903*'Football Field'!$F$6)+(O3903*'Football Field'!$F$7)+(P3903*'Football Field'!$F$8)+(Q3903*'Football Field'!$F$9)+(R3903*'Football Field'!$F$10)+(S3903*'Football Field'!$F$11)</f>
        <v>142548707.30721658</v>
      </c>
    </row>
    <row r="3904" spans="2:20" x14ac:dyDescent="0.3">
      <c r="B3904" s="62">
        <f t="shared" si="549"/>
        <v>3877</v>
      </c>
      <c r="C3904" s="62">
        <v>0.33379421124928554</v>
      </c>
      <c r="D3904" s="62">
        <v>0.53981304059905655</v>
      </c>
      <c r="E3904" s="62">
        <v>0.17264093175895667</v>
      </c>
      <c r="F3904" s="62">
        <v>0.20286884385558446</v>
      </c>
      <c r="G3904" s="62">
        <v>5.551072743423191E-2</v>
      </c>
      <c r="H3904" s="62">
        <v>0.98322911564086479</v>
      </c>
      <c r="I3904" s="62">
        <v>0.31503017335442329</v>
      </c>
      <c r="J3904" s="62">
        <v>0.42233077946689723</v>
      </c>
      <c r="K3904" s="62"/>
      <c r="L3904" s="65">
        <f t="shared" si="550"/>
        <v>0.11033724866747927</v>
      </c>
      <c r="M3904" s="65">
        <f t="shared" si="551"/>
        <v>0.17843774303816262</v>
      </c>
      <c r="N3904" s="65">
        <f t="shared" si="552"/>
        <v>5.7067273115312581E-2</v>
      </c>
      <c r="O3904" s="65">
        <f t="shared" si="553"/>
        <v>6.7059251829447525E-2</v>
      </c>
      <c r="P3904" s="65">
        <f t="shared" si="554"/>
        <v>1.8349332403638619E-2</v>
      </c>
      <c r="Q3904" s="65">
        <f t="shared" si="555"/>
        <v>0.32501101509082575</v>
      </c>
      <c r="R3904" s="65">
        <f t="shared" si="556"/>
        <v>0.10413470756449646</v>
      </c>
      <c r="S3904" s="65">
        <f t="shared" si="557"/>
        <v>0.13960342829063704</v>
      </c>
      <c r="T3904" s="66">
        <f>(L3904*'Football Field'!$F$4)+(M3904*'Football Field'!$F$5)+(N3904*'Football Field'!$F$6)+(O3904*'Football Field'!$F$7)+(P3904*'Football Field'!$F$8)+(Q3904*'Football Field'!$F$9)+(R3904*'Football Field'!$F$10)+(S3904*'Football Field'!$F$11)</f>
        <v>125883826.1060521</v>
      </c>
    </row>
    <row r="3905" spans="2:20" x14ac:dyDescent="0.3">
      <c r="B3905" s="62">
        <f t="shared" si="549"/>
        <v>3878</v>
      </c>
      <c r="C3905" s="62">
        <v>0.22509185357413819</v>
      </c>
      <c r="D3905" s="62">
        <v>0.34070205007725252</v>
      </c>
      <c r="E3905" s="62">
        <v>0.74729660364207362</v>
      </c>
      <c r="F3905" s="62">
        <v>0.39865930972550445</v>
      </c>
      <c r="G3905" s="62">
        <v>0.97289962370254357</v>
      </c>
      <c r="H3905" s="62">
        <v>0.78937696329756291</v>
      </c>
      <c r="I3905" s="62">
        <v>0.67990791853328891</v>
      </c>
      <c r="J3905" s="62">
        <v>8.9691674535329668E-2</v>
      </c>
      <c r="K3905" s="62"/>
      <c r="L3905" s="65">
        <f t="shared" si="550"/>
        <v>5.3042340142277787E-2</v>
      </c>
      <c r="M3905" s="65">
        <f t="shared" si="551"/>
        <v>8.0285597814479581E-2</v>
      </c>
      <c r="N3905" s="65">
        <f t="shared" si="552"/>
        <v>0.17609860156265578</v>
      </c>
      <c r="O3905" s="65">
        <f t="shared" si="553"/>
        <v>9.3943083108430261E-2</v>
      </c>
      <c r="P3905" s="65">
        <f t="shared" si="554"/>
        <v>0.22926139682672858</v>
      </c>
      <c r="Q3905" s="65">
        <f t="shared" si="555"/>
        <v>0.18601473453110495</v>
      </c>
      <c r="R3905" s="65">
        <f t="shared" si="556"/>
        <v>0.16021862412000837</v>
      </c>
      <c r="S3905" s="65">
        <f t="shared" si="557"/>
        <v>2.1135621894314689E-2</v>
      </c>
      <c r="T3905" s="66">
        <f>(L3905*'Football Field'!$F$4)+(M3905*'Football Field'!$F$5)+(N3905*'Football Field'!$F$6)+(O3905*'Football Field'!$F$7)+(P3905*'Football Field'!$F$8)+(Q3905*'Football Field'!$F$9)+(R3905*'Football Field'!$F$10)+(S3905*'Football Field'!$F$11)</f>
        <v>153939721.3709684</v>
      </c>
    </row>
    <row r="3906" spans="2:20" x14ac:dyDescent="0.3">
      <c r="B3906" s="62">
        <f t="shared" si="549"/>
        <v>3879</v>
      </c>
      <c r="C3906" s="62">
        <v>0.22246798877270868</v>
      </c>
      <c r="D3906" s="62">
        <v>0.26195614426199376</v>
      </c>
      <c r="E3906" s="62">
        <v>2.243498970980351E-2</v>
      </c>
      <c r="F3906" s="62">
        <v>0.33919235019895166</v>
      </c>
      <c r="G3906" s="62">
        <v>0.82749825912086195</v>
      </c>
      <c r="H3906" s="62">
        <v>1.3326988798465611E-2</v>
      </c>
      <c r="I3906" s="62">
        <v>0.49526971575905043</v>
      </c>
      <c r="J3906" s="62">
        <v>0.94577035332196246</v>
      </c>
      <c r="K3906" s="62"/>
      <c r="L3906" s="65">
        <f t="shared" si="550"/>
        <v>7.1123371787874812E-2</v>
      </c>
      <c r="M3906" s="65">
        <f t="shared" si="551"/>
        <v>8.374779824839923E-2</v>
      </c>
      <c r="N3906" s="65">
        <f t="shared" si="552"/>
        <v>7.1725020889083875E-3</v>
      </c>
      <c r="O3906" s="65">
        <f t="shared" si="553"/>
        <v>0.10844033680481832</v>
      </c>
      <c r="P3906" s="65">
        <f t="shared" si="554"/>
        <v>0.26455251680008096</v>
      </c>
      <c r="Q3906" s="65">
        <f t="shared" si="555"/>
        <v>4.2606596317752649E-3</v>
      </c>
      <c r="R3906" s="65">
        <f t="shared" si="556"/>
        <v>0.15833852017781755</v>
      </c>
      <c r="S3906" s="65">
        <f t="shared" si="557"/>
        <v>0.30236429446032542</v>
      </c>
      <c r="T3906" s="66">
        <f>(L3906*'Football Field'!$F$4)+(M3906*'Football Field'!$F$5)+(N3906*'Football Field'!$F$6)+(O3906*'Football Field'!$F$7)+(P3906*'Football Field'!$F$8)+(Q3906*'Football Field'!$F$9)+(R3906*'Football Field'!$F$10)+(S3906*'Football Field'!$F$11)</f>
        <v>154336944.37492487</v>
      </c>
    </row>
    <row r="3907" spans="2:20" x14ac:dyDescent="0.3">
      <c r="B3907" s="62">
        <f t="shared" si="549"/>
        <v>3880</v>
      </c>
      <c r="C3907" s="62">
        <v>6.5856285721889729E-2</v>
      </c>
      <c r="D3907" s="62">
        <v>0.68805627056639551</v>
      </c>
      <c r="E3907" s="62">
        <v>0.36902692524014047</v>
      </c>
      <c r="F3907" s="62">
        <v>0.27510363740943378</v>
      </c>
      <c r="G3907" s="62">
        <v>6.220808717457782E-2</v>
      </c>
      <c r="H3907" s="62">
        <v>0.91925257772129587</v>
      </c>
      <c r="I3907" s="62">
        <v>0.49706386303597616</v>
      </c>
      <c r="J3907" s="62">
        <v>0.72697411557347202</v>
      </c>
      <c r="K3907" s="62"/>
      <c r="L3907" s="65">
        <f t="shared" si="550"/>
        <v>1.8275432911103416E-2</v>
      </c>
      <c r="M3907" s="65">
        <f t="shared" si="551"/>
        <v>0.19093889176960646</v>
      </c>
      <c r="N3907" s="65">
        <f t="shared" si="552"/>
        <v>0.10240672914803192</v>
      </c>
      <c r="O3907" s="65">
        <f t="shared" si="553"/>
        <v>7.6342569489999484E-2</v>
      </c>
      <c r="P3907" s="65">
        <f t="shared" si="554"/>
        <v>1.7263040440636125E-2</v>
      </c>
      <c r="Q3907" s="65">
        <f t="shared" si="555"/>
        <v>0.25509696801683457</v>
      </c>
      <c r="R3907" s="65">
        <f t="shared" si="556"/>
        <v>0.13793758912869367</v>
      </c>
      <c r="S3907" s="65">
        <f t="shared" si="557"/>
        <v>0.20173877909509438</v>
      </c>
      <c r="T3907" s="66">
        <f>(L3907*'Football Field'!$F$4)+(M3907*'Football Field'!$F$5)+(N3907*'Football Field'!$F$6)+(O3907*'Football Field'!$F$7)+(P3907*'Football Field'!$F$8)+(Q3907*'Football Field'!$F$9)+(R3907*'Football Field'!$F$10)+(S3907*'Football Field'!$F$11)</f>
        <v>132624040.67675282</v>
      </c>
    </row>
    <row r="3908" spans="2:20" x14ac:dyDescent="0.3">
      <c r="B3908" s="62">
        <f t="shared" si="549"/>
        <v>3881</v>
      </c>
      <c r="C3908" s="62">
        <v>0.43472661128352452</v>
      </c>
      <c r="D3908" s="62">
        <v>0.26600987936240073</v>
      </c>
      <c r="E3908" s="62">
        <v>0.3222246983808994</v>
      </c>
      <c r="F3908" s="62">
        <v>0.53143205457002429</v>
      </c>
      <c r="G3908" s="62">
        <v>0.68757651370932993</v>
      </c>
      <c r="H3908" s="62">
        <v>0.67956685391003802</v>
      </c>
      <c r="I3908" s="62">
        <v>0.12344053682903111</v>
      </c>
      <c r="J3908" s="62">
        <v>9.2532589538874443E-2</v>
      </c>
      <c r="K3908" s="62"/>
      <c r="L3908" s="65">
        <f t="shared" si="550"/>
        <v>0.13855785245092606</v>
      </c>
      <c r="M3908" s="65">
        <f t="shared" si="551"/>
        <v>8.4783762158847642E-2</v>
      </c>
      <c r="N3908" s="65">
        <f t="shared" si="552"/>
        <v>0.10270078034212315</v>
      </c>
      <c r="O3908" s="65">
        <f t="shared" si="553"/>
        <v>0.16938020883378235</v>
      </c>
      <c r="P3908" s="65">
        <f t="shared" si="554"/>
        <v>0.21914721266770085</v>
      </c>
      <c r="Q3908" s="65">
        <f t="shared" si="555"/>
        <v>0.21659434097352107</v>
      </c>
      <c r="R3908" s="65">
        <f t="shared" si="556"/>
        <v>3.9343475288806634E-2</v>
      </c>
      <c r="S3908" s="65">
        <f t="shared" si="557"/>
        <v>2.9492367284292286E-2</v>
      </c>
      <c r="T3908" s="66">
        <f>(L3908*'Football Field'!$F$4)+(M3908*'Football Field'!$F$5)+(N3908*'Football Field'!$F$6)+(O3908*'Football Field'!$F$7)+(P3908*'Football Field'!$F$8)+(Q3908*'Football Field'!$F$9)+(R3908*'Football Field'!$F$10)+(S3908*'Football Field'!$F$11)</f>
        <v>134586779.24408749</v>
      </c>
    </row>
    <row r="3909" spans="2:20" x14ac:dyDescent="0.3">
      <c r="B3909" s="62">
        <f t="shared" si="549"/>
        <v>3882</v>
      </c>
      <c r="C3909" s="62">
        <v>0.86116362824883397</v>
      </c>
      <c r="D3909" s="62">
        <v>0.19236226417322799</v>
      </c>
      <c r="E3909" s="62">
        <v>0.16800352078081526</v>
      </c>
      <c r="F3909" s="62">
        <v>3.8686792770082357E-2</v>
      </c>
      <c r="G3909" s="62">
        <v>0.28878663574657504</v>
      </c>
      <c r="H3909" s="62">
        <v>0.47043894929131425</v>
      </c>
      <c r="I3909" s="62">
        <v>0.1274351184964323</v>
      </c>
      <c r="J3909" s="62">
        <v>0.16869685790349931</v>
      </c>
      <c r="K3909" s="62"/>
      <c r="L3909" s="65">
        <f t="shared" si="550"/>
        <v>0.37190075322530819</v>
      </c>
      <c r="M3909" s="65">
        <f t="shared" si="551"/>
        <v>8.307326109861872E-2</v>
      </c>
      <c r="N3909" s="65">
        <f t="shared" si="552"/>
        <v>7.2553732964712583E-2</v>
      </c>
      <c r="O3909" s="65">
        <f t="shared" si="553"/>
        <v>1.6707216722938178E-2</v>
      </c>
      <c r="P3909" s="65">
        <f t="shared" si="554"/>
        <v>0.12471493666534725</v>
      </c>
      <c r="Q3909" s="65">
        <f t="shared" si="555"/>
        <v>0.20316301553949104</v>
      </c>
      <c r="R3909" s="65">
        <f t="shared" si="556"/>
        <v>5.5033927353101433E-2</v>
      </c>
      <c r="S3909" s="65">
        <f t="shared" si="557"/>
        <v>7.2853156430482499E-2</v>
      </c>
      <c r="T3909" s="66">
        <f>(L3909*'Football Field'!$F$4)+(M3909*'Football Field'!$F$5)+(N3909*'Football Field'!$F$6)+(O3909*'Football Field'!$F$7)+(P3909*'Football Field'!$F$8)+(Q3909*'Football Field'!$F$9)+(R3909*'Football Field'!$F$10)+(S3909*'Football Field'!$F$11)</f>
        <v>126368123.21252935</v>
      </c>
    </row>
    <row r="3910" spans="2:20" x14ac:dyDescent="0.3">
      <c r="B3910" s="62">
        <f t="shared" si="549"/>
        <v>3883</v>
      </c>
      <c r="C3910" s="62">
        <v>0.78334740666882852</v>
      </c>
      <c r="D3910" s="62">
        <v>0.77025218319261834</v>
      </c>
      <c r="E3910" s="62">
        <v>0.53519174188298202</v>
      </c>
      <c r="F3910" s="62">
        <v>0.83591241956554341</v>
      </c>
      <c r="G3910" s="62">
        <v>0.34552156655154842</v>
      </c>
      <c r="H3910" s="62">
        <v>5.9857267986939133E-2</v>
      </c>
      <c r="I3910" s="62">
        <v>0.57249997710373834</v>
      </c>
      <c r="J3910" s="62">
        <v>0.22907114375255289</v>
      </c>
      <c r="K3910" s="62"/>
      <c r="L3910" s="65">
        <f t="shared" si="550"/>
        <v>0.18959657858005635</v>
      </c>
      <c r="M3910" s="65">
        <f t="shared" si="551"/>
        <v>0.18642709139506802</v>
      </c>
      <c r="N3910" s="65">
        <f t="shared" si="552"/>
        <v>0.12953451084598047</v>
      </c>
      <c r="O3910" s="65">
        <f t="shared" si="553"/>
        <v>0.20231909034608689</v>
      </c>
      <c r="P3910" s="65">
        <f t="shared" si="554"/>
        <v>8.3627910536365632E-2</v>
      </c>
      <c r="Q3910" s="65">
        <f t="shared" si="555"/>
        <v>1.448748424627266E-2</v>
      </c>
      <c r="R3910" s="65">
        <f t="shared" si="556"/>
        <v>0.13856436617006374</v>
      </c>
      <c r="S3910" s="65">
        <f t="shared" si="557"/>
        <v>5.5442967880106109E-2</v>
      </c>
      <c r="T3910" s="66">
        <f>(L3910*'Football Field'!$F$4)+(M3910*'Football Field'!$F$5)+(N3910*'Football Field'!$F$6)+(O3910*'Football Field'!$F$7)+(P3910*'Football Field'!$F$8)+(Q3910*'Football Field'!$F$9)+(R3910*'Football Field'!$F$10)+(S3910*'Football Field'!$F$11)</f>
        <v>137817562.86849374</v>
      </c>
    </row>
    <row r="3911" spans="2:20" x14ac:dyDescent="0.3">
      <c r="B3911" s="62">
        <f t="shared" si="549"/>
        <v>3884</v>
      </c>
      <c r="C3911" s="62">
        <v>2.0362012018876441E-2</v>
      </c>
      <c r="D3911" s="62">
        <v>0.30522810419490498</v>
      </c>
      <c r="E3911" s="62">
        <v>0.95777714385844959</v>
      </c>
      <c r="F3911" s="62">
        <v>7.4451327992990701E-2</v>
      </c>
      <c r="G3911" s="62">
        <v>0.36604418173958098</v>
      </c>
      <c r="H3911" s="62">
        <v>0.16214269837603412</v>
      </c>
      <c r="I3911" s="62">
        <v>0.41091840628267717</v>
      </c>
      <c r="J3911" s="62">
        <v>0.53361557708148166</v>
      </c>
      <c r="K3911" s="62"/>
      <c r="L3911" s="65">
        <f t="shared" si="550"/>
        <v>7.1936859978271013E-3</v>
      </c>
      <c r="M3911" s="65">
        <f t="shared" si="551"/>
        <v>0.10783389859777508</v>
      </c>
      <c r="N3911" s="65">
        <f t="shared" si="552"/>
        <v>0.33837265307701864</v>
      </c>
      <c r="O3911" s="65">
        <f t="shared" si="553"/>
        <v>2.6302875924358822E-2</v>
      </c>
      <c r="P3911" s="65">
        <f t="shared" si="554"/>
        <v>0.12931958307091701</v>
      </c>
      <c r="Q3911" s="65">
        <f t="shared" si="555"/>
        <v>5.7283320424144461E-2</v>
      </c>
      <c r="R3911" s="65">
        <f t="shared" si="556"/>
        <v>0.14517317752218051</v>
      </c>
      <c r="S3911" s="65">
        <f t="shared" si="557"/>
        <v>0.18852080538577823</v>
      </c>
      <c r="T3911" s="66">
        <f>(L3911*'Football Field'!$F$4)+(M3911*'Football Field'!$F$5)+(N3911*'Football Field'!$F$6)+(O3911*'Football Field'!$F$7)+(P3911*'Football Field'!$F$8)+(Q3911*'Football Field'!$F$9)+(R3911*'Football Field'!$F$10)+(S3911*'Football Field'!$F$11)</f>
        <v>148854099.63388675</v>
      </c>
    </row>
    <row r="3912" spans="2:20" x14ac:dyDescent="0.3">
      <c r="B3912" s="62">
        <f t="shared" si="549"/>
        <v>3885</v>
      </c>
      <c r="C3912" s="62">
        <v>0.98456254426807943</v>
      </c>
      <c r="D3912" s="62">
        <v>0.1381117302189977</v>
      </c>
      <c r="E3912" s="62">
        <v>0.1534981974270021</v>
      </c>
      <c r="F3912" s="62">
        <v>0.70494668081713041</v>
      </c>
      <c r="G3912" s="62">
        <v>0.12096834544885937</v>
      </c>
      <c r="H3912" s="62">
        <v>0.44874414150475195</v>
      </c>
      <c r="I3912" s="62">
        <v>0.64112854550593179</v>
      </c>
      <c r="J3912" s="62">
        <v>0.46803281015443521</v>
      </c>
      <c r="K3912" s="62"/>
      <c r="L3912" s="65">
        <f t="shared" si="550"/>
        <v>0.26900667447185145</v>
      </c>
      <c r="M3912" s="65">
        <f t="shared" si="551"/>
        <v>3.7735517634774014E-2</v>
      </c>
      <c r="N3912" s="65">
        <f t="shared" si="552"/>
        <v>4.1939478469555133E-2</v>
      </c>
      <c r="O3912" s="65">
        <f t="shared" si="553"/>
        <v>0.1926087513592753</v>
      </c>
      <c r="P3912" s="65">
        <f t="shared" si="554"/>
        <v>3.3051523760484793E-2</v>
      </c>
      <c r="Q3912" s="65">
        <f t="shared" si="555"/>
        <v>0.12260792358768688</v>
      </c>
      <c r="R3912" s="65">
        <f t="shared" si="556"/>
        <v>0.17517206899612237</v>
      </c>
      <c r="S3912" s="65">
        <f t="shared" si="557"/>
        <v>0.12787806172025018</v>
      </c>
      <c r="T3912" s="66">
        <f>(L3912*'Football Field'!$F$4)+(M3912*'Football Field'!$F$5)+(N3912*'Football Field'!$F$6)+(O3912*'Football Field'!$F$7)+(P3912*'Football Field'!$F$8)+(Q3912*'Football Field'!$F$9)+(R3912*'Football Field'!$F$10)+(S3912*'Football Field'!$F$11)</f>
        <v>137043984.25185195</v>
      </c>
    </row>
    <row r="3913" spans="2:20" x14ac:dyDescent="0.3">
      <c r="B3913" s="62">
        <f t="shared" si="549"/>
        <v>3886</v>
      </c>
      <c r="C3913" s="62">
        <v>0.17948109275567592</v>
      </c>
      <c r="D3913" s="62">
        <v>5.2180975893917347E-3</v>
      </c>
      <c r="E3913" s="62">
        <v>0.21061829961184664</v>
      </c>
      <c r="F3913" s="62">
        <v>0.43599175930820755</v>
      </c>
      <c r="G3913" s="62">
        <v>0.62358291286952394</v>
      </c>
      <c r="H3913" s="62">
        <v>0.34813254237833391</v>
      </c>
      <c r="I3913" s="62">
        <v>0.15528992986898338</v>
      </c>
      <c r="J3913" s="62">
        <v>0.66272786650748583</v>
      </c>
      <c r="K3913" s="62"/>
      <c r="L3913" s="65">
        <f t="shared" si="550"/>
        <v>6.847698680764204E-2</v>
      </c>
      <c r="M3913" s="65">
        <f t="shared" si="551"/>
        <v>1.9908481406238077E-3</v>
      </c>
      <c r="N3913" s="65">
        <f t="shared" si="552"/>
        <v>8.0356689958431982E-2</v>
      </c>
      <c r="O3913" s="65">
        <f t="shared" si="553"/>
        <v>0.16634288042267686</v>
      </c>
      <c r="P3913" s="65">
        <f t="shared" si="554"/>
        <v>0.23791407909559326</v>
      </c>
      <c r="Q3913" s="65">
        <f t="shared" si="555"/>
        <v>0.13282216608856795</v>
      </c>
      <c r="R3913" s="65">
        <f t="shared" si="556"/>
        <v>5.9247390996630477E-2</v>
      </c>
      <c r="S3913" s="65">
        <f t="shared" si="557"/>
        <v>0.25284895848983358</v>
      </c>
      <c r="T3913" s="66">
        <f>(L3913*'Football Field'!$F$4)+(M3913*'Football Field'!$F$5)+(N3913*'Football Field'!$F$6)+(O3913*'Football Field'!$F$7)+(P3913*'Football Field'!$F$8)+(Q3913*'Football Field'!$F$9)+(R3913*'Football Field'!$F$10)+(S3913*'Football Field'!$F$11)</f>
        <v>140614500.6962834</v>
      </c>
    </row>
    <row r="3914" spans="2:20" x14ac:dyDescent="0.3">
      <c r="B3914" s="62">
        <f t="shared" si="549"/>
        <v>3887</v>
      </c>
      <c r="C3914" s="62">
        <v>0.5718947869349742</v>
      </c>
      <c r="D3914" s="62">
        <v>0.96663295327677423</v>
      </c>
      <c r="E3914" s="62">
        <v>0.23092822074643038</v>
      </c>
      <c r="F3914" s="62">
        <v>0.17753081731692844</v>
      </c>
      <c r="G3914" s="62">
        <v>0.23944570389673347</v>
      </c>
      <c r="H3914" s="62">
        <v>0.16714689762264945</v>
      </c>
      <c r="I3914" s="62">
        <v>0.15542544308536432</v>
      </c>
      <c r="J3914" s="62">
        <v>0.5981147666711345</v>
      </c>
      <c r="K3914" s="62"/>
      <c r="L3914" s="65">
        <f t="shared" si="550"/>
        <v>0.18405947066157788</v>
      </c>
      <c r="M3914" s="65">
        <f t="shared" si="551"/>
        <v>0.31110259049168515</v>
      </c>
      <c r="N3914" s="65">
        <f t="shared" si="552"/>
        <v>7.4322282773738327E-2</v>
      </c>
      <c r="O3914" s="65">
        <f t="shared" si="553"/>
        <v>5.7136782862800418E-2</v>
      </c>
      <c r="P3914" s="65">
        <f t="shared" si="554"/>
        <v>7.7063562246516504E-2</v>
      </c>
      <c r="Q3914" s="65">
        <f t="shared" si="555"/>
        <v>5.3794806670702973E-2</v>
      </c>
      <c r="R3914" s="65">
        <f t="shared" si="556"/>
        <v>5.0022356271077706E-2</v>
      </c>
      <c r="S3914" s="65">
        <f t="shared" si="557"/>
        <v>0.19249814802190096</v>
      </c>
      <c r="T3914" s="66">
        <f>(L3914*'Football Field'!$F$4)+(M3914*'Football Field'!$F$5)+(N3914*'Football Field'!$F$6)+(O3914*'Football Field'!$F$7)+(P3914*'Football Field'!$F$8)+(Q3914*'Football Field'!$F$9)+(R3914*'Football Field'!$F$10)+(S3914*'Football Field'!$F$11)</f>
        <v>123202287.04371527</v>
      </c>
    </row>
    <row r="3915" spans="2:20" x14ac:dyDescent="0.3">
      <c r="B3915" s="62">
        <f t="shared" si="549"/>
        <v>3888</v>
      </c>
      <c r="C3915" s="62">
        <v>0.53783282314465464</v>
      </c>
      <c r="D3915" s="62">
        <v>0.69351247310671227</v>
      </c>
      <c r="E3915" s="62">
        <v>0.40698904044536</v>
      </c>
      <c r="F3915" s="62">
        <v>8.5981109659639676E-3</v>
      </c>
      <c r="G3915" s="62">
        <v>0.11732952880793357</v>
      </c>
      <c r="H3915" s="62">
        <v>0.47046732739443753</v>
      </c>
      <c r="I3915" s="62">
        <v>2.1332445983064718E-2</v>
      </c>
      <c r="J3915" s="62">
        <v>0.5902752909393022</v>
      </c>
      <c r="K3915" s="62"/>
      <c r="L3915" s="65">
        <f t="shared" si="550"/>
        <v>0.18895612692299613</v>
      </c>
      <c r="M3915" s="65">
        <f t="shared" si="551"/>
        <v>0.24365086185115115</v>
      </c>
      <c r="N3915" s="65">
        <f t="shared" si="552"/>
        <v>0.14298694589336755</v>
      </c>
      <c r="O3915" s="65">
        <f t="shared" si="553"/>
        <v>3.0207634734589726E-3</v>
      </c>
      <c r="P3915" s="65">
        <f t="shared" si="554"/>
        <v>4.1221235267161045E-2</v>
      </c>
      <c r="Q3915" s="65">
        <f t="shared" si="555"/>
        <v>0.16528869232727422</v>
      </c>
      <c r="R3915" s="65">
        <f t="shared" si="556"/>
        <v>7.4947013222169826E-3</v>
      </c>
      <c r="S3915" s="65">
        <f t="shared" si="557"/>
        <v>0.20738067294237389</v>
      </c>
      <c r="T3915" s="66">
        <f>(L3915*'Football Field'!$F$4)+(M3915*'Football Field'!$F$5)+(N3915*'Football Field'!$F$6)+(O3915*'Football Field'!$F$7)+(P3915*'Football Field'!$F$8)+(Q3915*'Football Field'!$F$9)+(R3915*'Football Field'!$F$10)+(S3915*'Football Field'!$F$11)</f>
        <v>116079144.35416088</v>
      </c>
    </row>
    <row r="3916" spans="2:20" x14ac:dyDescent="0.3">
      <c r="B3916" s="62">
        <f t="shared" si="549"/>
        <v>3889</v>
      </c>
      <c r="C3916" s="62">
        <v>0.99834686511143722</v>
      </c>
      <c r="D3916" s="62">
        <v>0.70101608479207878</v>
      </c>
      <c r="E3916" s="62">
        <v>0.39798710326174747</v>
      </c>
      <c r="F3916" s="62">
        <v>0.29217489410739672</v>
      </c>
      <c r="G3916" s="62">
        <v>1.0897876871662437E-2</v>
      </c>
      <c r="H3916" s="62">
        <v>7.6867677748846841E-2</v>
      </c>
      <c r="I3916" s="62">
        <v>0.39992187348148456</v>
      </c>
      <c r="J3916" s="62">
        <v>0.8285088576728844</v>
      </c>
      <c r="K3916" s="62"/>
      <c r="L3916" s="65">
        <f t="shared" si="550"/>
        <v>0.26940689877268759</v>
      </c>
      <c r="M3916" s="65">
        <f t="shared" si="551"/>
        <v>0.18917129506138591</v>
      </c>
      <c r="N3916" s="65">
        <f t="shared" si="552"/>
        <v>0.10739801464624685</v>
      </c>
      <c r="O3916" s="65">
        <f t="shared" si="553"/>
        <v>7.8844272338077559E-2</v>
      </c>
      <c r="P3916" s="65">
        <f t="shared" si="554"/>
        <v>2.9408247912647654E-3</v>
      </c>
      <c r="Q3916" s="65">
        <f t="shared" si="555"/>
        <v>2.0742973611544931E-2</v>
      </c>
      <c r="R3916" s="65">
        <f t="shared" si="556"/>
        <v>0.10792011819858177</v>
      </c>
      <c r="S3916" s="65">
        <f t="shared" si="557"/>
        <v>0.22357560258021059</v>
      </c>
      <c r="T3916" s="66">
        <f>(L3916*'Football Field'!$F$4)+(M3916*'Football Field'!$F$5)+(N3916*'Football Field'!$F$6)+(O3916*'Football Field'!$F$7)+(P3916*'Football Field'!$F$8)+(Q3916*'Football Field'!$F$9)+(R3916*'Football Field'!$F$10)+(S3916*'Football Field'!$F$11)</f>
        <v>126401832.679527</v>
      </c>
    </row>
    <row r="3917" spans="2:20" x14ac:dyDescent="0.3">
      <c r="B3917" s="62">
        <f t="shared" si="549"/>
        <v>3890</v>
      </c>
      <c r="C3917" s="62">
        <v>5.4745585979861122E-2</v>
      </c>
      <c r="D3917" s="62">
        <v>0.63605076555074547</v>
      </c>
      <c r="E3917" s="62">
        <v>0.68492118073351405</v>
      </c>
      <c r="F3917" s="62">
        <v>0.25293678166686273</v>
      </c>
      <c r="G3917" s="62">
        <v>7.8700330099989002E-2</v>
      </c>
      <c r="H3917" s="62">
        <v>0.50375326782741281</v>
      </c>
      <c r="I3917" s="62">
        <v>0.40992648336116544</v>
      </c>
      <c r="J3917" s="62">
        <v>0.90300441767345596</v>
      </c>
      <c r="K3917" s="62"/>
      <c r="L3917" s="65">
        <f t="shared" si="550"/>
        <v>1.553489870190123E-2</v>
      </c>
      <c r="M3917" s="65">
        <f t="shared" si="551"/>
        <v>0.18048914876411057</v>
      </c>
      <c r="N3917" s="65">
        <f t="shared" si="552"/>
        <v>0.19435687774710922</v>
      </c>
      <c r="O3917" s="65">
        <f t="shared" si="553"/>
        <v>7.1774686686614006E-2</v>
      </c>
      <c r="P3917" s="65">
        <f t="shared" si="554"/>
        <v>2.2332424322926554E-2</v>
      </c>
      <c r="Q3917" s="65">
        <f t="shared" si="555"/>
        <v>0.14294770704124685</v>
      </c>
      <c r="R3917" s="65">
        <f t="shared" si="556"/>
        <v>0.11632291956076456</v>
      </c>
      <c r="S3917" s="65">
        <f t="shared" si="557"/>
        <v>0.25624133717532699</v>
      </c>
      <c r="T3917" s="66">
        <f>(L3917*'Football Field'!$F$4)+(M3917*'Football Field'!$F$5)+(N3917*'Football Field'!$F$6)+(O3917*'Football Field'!$F$7)+(P3917*'Football Field'!$F$8)+(Q3917*'Football Field'!$F$9)+(R3917*'Football Field'!$F$10)+(S3917*'Football Field'!$F$11)</f>
        <v>132883502.31440307</v>
      </c>
    </row>
    <row r="3918" spans="2:20" x14ac:dyDescent="0.3">
      <c r="B3918" s="62">
        <f t="shared" si="549"/>
        <v>3891</v>
      </c>
      <c r="C3918" s="62">
        <v>2.4157285993228972E-2</v>
      </c>
      <c r="D3918" s="62">
        <v>0.94728716181151007</v>
      </c>
      <c r="E3918" s="62">
        <v>0.71799131337643107</v>
      </c>
      <c r="F3918" s="62">
        <v>0.51925353536910035</v>
      </c>
      <c r="G3918" s="62">
        <v>0.71018072113393371</v>
      </c>
      <c r="H3918" s="62">
        <v>0.95182994395008835</v>
      </c>
      <c r="I3918" s="62">
        <v>0.16617040194539956</v>
      </c>
      <c r="J3918" s="62">
        <v>0.82320859914491484</v>
      </c>
      <c r="K3918" s="62"/>
      <c r="L3918" s="65">
        <f t="shared" si="550"/>
        <v>4.9705542190792229E-3</v>
      </c>
      <c r="M3918" s="65">
        <f t="shared" si="551"/>
        <v>0.19491188704482523</v>
      </c>
      <c r="N3918" s="65">
        <f t="shared" si="552"/>
        <v>0.14773243786432602</v>
      </c>
      <c r="O3918" s="65">
        <f t="shared" si="553"/>
        <v>0.10684055533904367</v>
      </c>
      <c r="P3918" s="65">
        <f t="shared" si="554"/>
        <v>0.14612534623013604</v>
      </c>
      <c r="Q3918" s="65">
        <f t="shared" si="555"/>
        <v>0.19584660069318777</v>
      </c>
      <c r="R3918" s="65">
        <f t="shared" si="556"/>
        <v>3.4190885213980726E-2</v>
      </c>
      <c r="S3918" s="65">
        <f t="shared" si="557"/>
        <v>0.16938173339542123</v>
      </c>
      <c r="T3918" s="66">
        <f>(L3918*'Football Field'!$F$4)+(M3918*'Football Field'!$F$5)+(N3918*'Football Field'!$F$6)+(O3918*'Football Field'!$F$7)+(P3918*'Football Field'!$F$8)+(Q3918*'Football Field'!$F$9)+(R3918*'Football Field'!$F$10)+(S3918*'Football Field'!$F$11)</f>
        <v>129993034.27026549</v>
      </c>
    </row>
    <row r="3919" spans="2:20" x14ac:dyDescent="0.3">
      <c r="B3919" s="62">
        <f t="shared" si="549"/>
        <v>3892</v>
      </c>
      <c r="C3919" s="62">
        <v>0.89382843767287712</v>
      </c>
      <c r="D3919" s="62">
        <v>0.64278623137497248</v>
      </c>
      <c r="E3919" s="62">
        <v>0.68847316243654422</v>
      </c>
      <c r="F3919" s="62">
        <v>0.32415731834927064</v>
      </c>
      <c r="G3919" s="62">
        <v>0.79035157882395679</v>
      </c>
      <c r="H3919" s="62">
        <v>0.38634712420653528</v>
      </c>
      <c r="I3919" s="62">
        <v>0.2087473112707805</v>
      </c>
      <c r="J3919" s="62">
        <v>3.4370477111101971E-3</v>
      </c>
      <c r="K3919" s="62"/>
      <c r="L3919" s="65">
        <f t="shared" si="550"/>
        <v>0.22696783588309932</v>
      </c>
      <c r="M3919" s="65">
        <f t="shared" si="551"/>
        <v>0.16322125558061967</v>
      </c>
      <c r="N3919" s="65">
        <f t="shared" si="552"/>
        <v>0.17482243477131834</v>
      </c>
      <c r="O3919" s="65">
        <f t="shared" si="553"/>
        <v>8.2312535527460082E-2</v>
      </c>
      <c r="P3919" s="65">
        <f t="shared" si="554"/>
        <v>0.20069219088564652</v>
      </c>
      <c r="Q3919" s="65">
        <f t="shared" si="555"/>
        <v>9.810425243251035E-2</v>
      </c>
      <c r="R3919" s="65">
        <f t="shared" si="556"/>
        <v>5.3006733158879951E-2</v>
      </c>
      <c r="S3919" s="65">
        <f t="shared" si="557"/>
        <v>8.7276176046564955E-4</v>
      </c>
      <c r="T3919" s="66">
        <f>(L3919*'Football Field'!$F$4)+(M3919*'Football Field'!$F$5)+(N3919*'Football Field'!$F$6)+(O3919*'Football Field'!$F$7)+(P3919*'Football Field'!$F$8)+(Q3919*'Football Field'!$F$9)+(R3919*'Football Field'!$F$10)+(S3919*'Football Field'!$F$11)</f>
        <v>135342893.33201334</v>
      </c>
    </row>
    <row r="3920" spans="2:20" x14ac:dyDescent="0.3">
      <c r="B3920" s="62">
        <f t="shared" si="549"/>
        <v>3893</v>
      </c>
      <c r="C3920" s="62">
        <v>0.4629809552926184</v>
      </c>
      <c r="D3920" s="62">
        <v>0.97388555351581174</v>
      </c>
      <c r="E3920" s="62">
        <v>0.22864450282839199</v>
      </c>
      <c r="F3920" s="62">
        <v>0.68627569288832946</v>
      </c>
      <c r="G3920" s="62">
        <v>0.85028283824544659</v>
      </c>
      <c r="H3920" s="62">
        <v>0.61806288528073061</v>
      </c>
      <c r="I3920" s="62">
        <v>0.32595200286972625</v>
      </c>
      <c r="J3920" s="62">
        <v>0.39414619431302844</v>
      </c>
      <c r="K3920" s="62"/>
      <c r="L3920" s="65">
        <f t="shared" si="550"/>
        <v>0.10197300390852901</v>
      </c>
      <c r="M3920" s="65">
        <f t="shared" si="551"/>
        <v>0.21450134010881888</v>
      </c>
      <c r="N3920" s="65">
        <f t="shared" si="552"/>
        <v>5.0359667096559348E-2</v>
      </c>
      <c r="O3920" s="65">
        <f t="shared" si="553"/>
        <v>0.15115436847504782</v>
      </c>
      <c r="P3920" s="65">
        <f t="shared" si="554"/>
        <v>0.18727745536089543</v>
      </c>
      <c r="Q3920" s="65">
        <f t="shared" si="555"/>
        <v>0.13613028418547893</v>
      </c>
      <c r="R3920" s="65">
        <f t="shared" si="556"/>
        <v>7.1791948421765658E-2</v>
      </c>
      <c r="S3920" s="65">
        <f t="shared" si="557"/>
        <v>8.6811932442904735E-2</v>
      </c>
      <c r="T3920" s="66">
        <f>(L3920*'Football Field'!$F$4)+(M3920*'Football Field'!$F$5)+(N3920*'Football Field'!$F$6)+(O3920*'Football Field'!$F$7)+(P3920*'Football Field'!$F$8)+(Q3920*'Football Field'!$F$9)+(R3920*'Football Field'!$F$10)+(S3920*'Football Field'!$F$11)</f>
        <v>135184811.00588131</v>
      </c>
    </row>
    <row r="3921" spans="2:20" x14ac:dyDescent="0.3">
      <c r="B3921" s="62">
        <f t="shared" si="549"/>
        <v>3894</v>
      </c>
      <c r="C3921" s="62">
        <v>0.86345718919108772</v>
      </c>
      <c r="D3921" s="62">
        <v>0.15443713650843027</v>
      </c>
      <c r="E3921" s="62">
        <v>0.24643884866831922</v>
      </c>
      <c r="F3921" s="62">
        <v>4.3111441777010651E-2</v>
      </c>
      <c r="G3921" s="62">
        <v>0.29840078007283255</v>
      </c>
      <c r="H3921" s="62">
        <v>0.92832727702271423</v>
      </c>
      <c r="I3921" s="62">
        <v>0.6583618173268212</v>
      </c>
      <c r="J3921" s="62">
        <v>0.46666005563674962</v>
      </c>
      <c r="K3921" s="62"/>
      <c r="L3921" s="65">
        <f t="shared" si="550"/>
        <v>0.2359691943919284</v>
      </c>
      <c r="M3921" s="65">
        <f t="shared" si="551"/>
        <v>4.2205227013317116E-2</v>
      </c>
      <c r="N3921" s="65">
        <f t="shared" si="552"/>
        <v>6.7347839956739652E-2</v>
      </c>
      <c r="O3921" s="65">
        <f t="shared" si="553"/>
        <v>1.1781675238266382E-2</v>
      </c>
      <c r="P3921" s="65">
        <f t="shared" si="554"/>
        <v>8.1548214041363934E-2</v>
      </c>
      <c r="Q3921" s="65">
        <f t="shared" si="555"/>
        <v>0.25369716348800242</v>
      </c>
      <c r="R3921" s="65">
        <f t="shared" si="556"/>
        <v>0.17991987280638119</v>
      </c>
      <c r="S3921" s="65">
        <f t="shared" si="557"/>
        <v>0.12753081306400094</v>
      </c>
      <c r="T3921" s="66">
        <f>(L3921*'Football Field'!$F$4)+(M3921*'Football Field'!$F$5)+(N3921*'Football Field'!$F$6)+(O3921*'Football Field'!$F$7)+(P3921*'Football Field'!$F$8)+(Q3921*'Football Field'!$F$9)+(R3921*'Football Field'!$F$10)+(S3921*'Football Field'!$F$11)</f>
        <v>141199360.26601064</v>
      </c>
    </row>
    <row r="3922" spans="2:20" x14ac:dyDescent="0.3">
      <c r="B3922" s="62">
        <f t="shared" si="549"/>
        <v>3895</v>
      </c>
      <c r="C3922" s="62">
        <v>0.15522604601489032</v>
      </c>
      <c r="D3922" s="62">
        <v>6.7306561396437092E-2</v>
      </c>
      <c r="E3922" s="62">
        <v>2.5100168296606773E-3</v>
      </c>
      <c r="F3922" s="62">
        <v>0.74960166622494961</v>
      </c>
      <c r="G3922" s="62">
        <v>0.66280449906542438</v>
      </c>
      <c r="H3922" s="62">
        <v>0.25373834200921597</v>
      </c>
      <c r="I3922" s="62">
        <v>0.71211716565396588</v>
      </c>
      <c r="J3922" s="62">
        <v>0.28579771591094538</v>
      </c>
      <c r="K3922" s="62"/>
      <c r="L3922" s="65">
        <f t="shared" si="550"/>
        <v>5.3728129124813492E-2</v>
      </c>
      <c r="M3922" s="65">
        <f t="shared" si="551"/>
        <v>2.3296706412969277E-2</v>
      </c>
      <c r="N3922" s="65">
        <f t="shared" si="552"/>
        <v>8.6878788574262431E-4</v>
      </c>
      <c r="O3922" s="65">
        <f t="shared" si="553"/>
        <v>0.25945835862652855</v>
      </c>
      <c r="P3922" s="65">
        <f t="shared" si="554"/>
        <v>0.22941540176110894</v>
      </c>
      <c r="Q3922" s="65">
        <f t="shared" si="555"/>
        <v>8.7826023746552725E-2</v>
      </c>
      <c r="R3922" s="65">
        <f t="shared" si="556"/>
        <v>0.24648391175655054</v>
      </c>
      <c r="S3922" s="65">
        <f t="shared" si="557"/>
        <v>9.8922680685733941E-2</v>
      </c>
      <c r="T3922" s="66">
        <f>(L3922*'Football Field'!$F$4)+(M3922*'Football Field'!$F$5)+(N3922*'Football Field'!$F$6)+(O3922*'Football Field'!$F$7)+(P3922*'Football Field'!$F$8)+(Q3922*'Football Field'!$F$9)+(R3922*'Football Field'!$F$10)+(S3922*'Football Field'!$F$11)</f>
        <v>163299072.09220767</v>
      </c>
    </row>
    <row r="3923" spans="2:20" x14ac:dyDescent="0.3">
      <c r="B3923" s="62">
        <f t="shared" si="549"/>
        <v>3896</v>
      </c>
      <c r="C3923" s="62">
        <v>0.37323498907755825</v>
      </c>
      <c r="D3923" s="62">
        <v>0.96581723481823167</v>
      </c>
      <c r="E3923" s="62">
        <v>0.25417572014767342</v>
      </c>
      <c r="F3923" s="62">
        <v>0.79930737949419783</v>
      </c>
      <c r="G3923" s="62">
        <v>0.4383585502216677</v>
      </c>
      <c r="H3923" s="62">
        <v>2.1350027249430026E-2</v>
      </c>
      <c r="I3923" s="62">
        <v>0.73648886656861956</v>
      </c>
      <c r="J3923" s="62">
        <v>0.43512990940201202</v>
      </c>
      <c r="K3923" s="62"/>
      <c r="L3923" s="65">
        <f t="shared" si="550"/>
        <v>9.2755399236868624E-2</v>
      </c>
      <c r="M3923" s="65">
        <f t="shared" si="551"/>
        <v>0.24002241436908223</v>
      </c>
      <c r="N3923" s="65">
        <f t="shared" si="552"/>
        <v>6.3167096034817113E-2</v>
      </c>
      <c r="O3923" s="65">
        <f t="shared" si="553"/>
        <v>0.19864181351591681</v>
      </c>
      <c r="P3923" s="65">
        <f t="shared" si="554"/>
        <v>0.10893973910430069</v>
      </c>
      <c r="Q3923" s="65">
        <f t="shared" si="555"/>
        <v>5.3058538432670718E-3</v>
      </c>
      <c r="R3923" s="65">
        <f t="shared" si="556"/>
        <v>0.18303031830138963</v>
      </c>
      <c r="S3923" s="65">
        <f t="shared" si="557"/>
        <v>0.10813736559435791</v>
      </c>
      <c r="T3923" s="66">
        <f>(L3923*'Football Field'!$F$4)+(M3923*'Football Field'!$F$5)+(N3923*'Football Field'!$F$6)+(O3923*'Football Field'!$F$7)+(P3923*'Football Field'!$F$8)+(Q3923*'Football Field'!$F$9)+(R3923*'Football Field'!$F$10)+(S3923*'Football Field'!$F$11)</f>
        <v>145004422.16681537</v>
      </c>
    </row>
    <row r="3924" spans="2:20" x14ac:dyDescent="0.3">
      <c r="B3924" s="62">
        <f t="shared" si="549"/>
        <v>3897</v>
      </c>
      <c r="C3924" s="62">
        <v>0.98357409132647577</v>
      </c>
      <c r="D3924" s="62">
        <v>0.1257036427864775</v>
      </c>
      <c r="E3924" s="62">
        <v>0.77479539407469633</v>
      </c>
      <c r="F3924" s="62">
        <v>0.20192461581711096</v>
      </c>
      <c r="G3924" s="62">
        <v>0.9230465051394301</v>
      </c>
      <c r="H3924" s="62">
        <v>0.7206980595262712</v>
      </c>
      <c r="I3924" s="62">
        <v>0.65118263553294431</v>
      </c>
      <c r="J3924" s="62">
        <v>0.61322116514989511</v>
      </c>
      <c r="K3924" s="62"/>
      <c r="L3924" s="65">
        <f t="shared" si="550"/>
        <v>0.19694539762951394</v>
      </c>
      <c r="M3924" s="65">
        <f t="shared" si="551"/>
        <v>2.5170197273774807E-2</v>
      </c>
      <c r="N3924" s="65">
        <f t="shared" si="552"/>
        <v>0.15514071417005976</v>
      </c>
      <c r="O3924" s="65">
        <f t="shared" si="553"/>
        <v>4.0432260369582675E-2</v>
      </c>
      <c r="P3924" s="65">
        <f t="shared" si="554"/>
        <v>0.18482569090453718</v>
      </c>
      <c r="Q3924" s="65">
        <f t="shared" si="555"/>
        <v>0.14430856521728705</v>
      </c>
      <c r="R3924" s="65">
        <f t="shared" si="556"/>
        <v>0.13038918391141482</v>
      </c>
      <c r="S3924" s="65">
        <f t="shared" si="557"/>
        <v>0.12278799052382992</v>
      </c>
      <c r="T3924" s="66">
        <f>(L3924*'Football Field'!$F$4)+(M3924*'Football Field'!$F$5)+(N3924*'Football Field'!$F$6)+(O3924*'Football Field'!$F$7)+(P3924*'Football Field'!$F$8)+(Q3924*'Football Field'!$F$9)+(R3924*'Football Field'!$F$10)+(S3924*'Football Field'!$F$11)</f>
        <v>145499595.53471112</v>
      </c>
    </row>
    <row r="3925" spans="2:20" x14ac:dyDescent="0.3">
      <c r="B3925" s="62">
        <f t="shared" si="549"/>
        <v>3898</v>
      </c>
      <c r="C3925" s="62">
        <v>0.2903554662931801</v>
      </c>
      <c r="D3925" s="62">
        <v>1.837086521878406E-2</v>
      </c>
      <c r="E3925" s="62">
        <v>0.50949619097282473</v>
      </c>
      <c r="F3925" s="62">
        <v>0.99259558990931485</v>
      </c>
      <c r="G3925" s="62">
        <v>5.6070338671572295E-2</v>
      </c>
      <c r="H3925" s="62">
        <v>0.65419665399803928</v>
      </c>
      <c r="I3925" s="62">
        <v>0.4060976176744473</v>
      </c>
      <c r="J3925" s="62">
        <v>0.87565044119991797</v>
      </c>
      <c r="K3925" s="62"/>
      <c r="L3925" s="65">
        <f t="shared" si="550"/>
        <v>7.6352407212231785E-2</v>
      </c>
      <c r="M3925" s="65">
        <f t="shared" si="551"/>
        <v>4.8308364913279122E-3</v>
      </c>
      <c r="N3925" s="65">
        <f t="shared" si="552"/>
        <v>0.13397805504704507</v>
      </c>
      <c r="O3925" s="65">
        <f t="shared" si="553"/>
        <v>0.26101476113178146</v>
      </c>
      <c r="P3925" s="65">
        <f t="shared" si="554"/>
        <v>1.4744359338001518E-2</v>
      </c>
      <c r="Q3925" s="65">
        <f t="shared" si="555"/>
        <v>0.17202875482462032</v>
      </c>
      <c r="R3925" s="65">
        <f t="shared" si="556"/>
        <v>0.1067881761223274</v>
      </c>
      <c r="S3925" s="65">
        <f t="shared" si="557"/>
        <v>0.23026264983266453</v>
      </c>
      <c r="T3925" s="66">
        <f>(L3925*'Football Field'!$F$4)+(M3925*'Football Field'!$F$5)+(N3925*'Football Field'!$F$6)+(O3925*'Football Field'!$F$7)+(P3925*'Football Field'!$F$8)+(Q3925*'Football Field'!$F$9)+(R3925*'Football Field'!$F$10)+(S3925*'Football Field'!$F$11)</f>
        <v>130769943.77339232</v>
      </c>
    </row>
    <row r="3926" spans="2:20" x14ac:dyDescent="0.3">
      <c r="B3926" s="62">
        <f t="shared" si="549"/>
        <v>3899</v>
      </c>
      <c r="C3926" s="62">
        <v>0.41284606115408762</v>
      </c>
      <c r="D3926" s="62">
        <v>6.0681056859414717E-2</v>
      </c>
      <c r="E3926" s="62">
        <v>0.99842601975356493</v>
      </c>
      <c r="F3926" s="62">
        <v>0.62873478924545667</v>
      </c>
      <c r="G3926" s="62">
        <v>0.32230970172072104</v>
      </c>
      <c r="H3926" s="62">
        <v>0.61796501930475689</v>
      </c>
      <c r="I3926" s="62">
        <v>2.0117053898006332E-2</v>
      </c>
      <c r="J3926" s="62">
        <v>0.83977030222708771</v>
      </c>
      <c r="K3926" s="62"/>
      <c r="L3926" s="65">
        <f t="shared" si="550"/>
        <v>0.10583489770524035</v>
      </c>
      <c r="M3926" s="65">
        <f t="shared" si="551"/>
        <v>1.5555854953318944E-2</v>
      </c>
      <c r="N3926" s="65">
        <f t="shared" si="552"/>
        <v>0.25595088729072302</v>
      </c>
      <c r="O3926" s="65">
        <f t="shared" si="553"/>
        <v>0.16117891961353381</v>
      </c>
      <c r="P3926" s="65">
        <f t="shared" si="554"/>
        <v>8.262550505062824E-2</v>
      </c>
      <c r="Q3926" s="65">
        <f t="shared" si="555"/>
        <v>0.15841804187427033</v>
      </c>
      <c r="R3926" s="65">
        <f t="shared" si="556"/>
        <v>5.1570949604667835E-3</v>
      </c>
      <c r="S3926" s="65">
        <f t="shared" si="557"/>
        <v>0.21527879855181856</v>
      </c>
      <c r="T3926" s="66">
        <f>(L3926*'Football Field'!$F$4)+(M3926*'Football Field'!$F$5)+(N3926*'Football Field'!$F$6)+(O3926*'Football Field'!$F$7)+(P3926*'Football Field'!$F$8)+(Q3926*'Football Field'!$F$9)+(R3926*'Football Field'!$F$10)+(S3926*'Football Field'!$F$11)</f>
        <v>124419369.22261673</v>
      </c>
    </row>
    <row r="3927" spans="2:20" x14ac:dyDescent="0.3">
      <c r="B3927" s="62">
        <f t="shared" si="549"/>
        <v>3900</v>
      </c>
      <c r="C3927" s="62">
        <v>0.48776130197589018</v>
      </c>
      <c r="D3927" s="62">
        <v>7.9709692049849679E-3</v>
      </c>
      <c r="E3927" s="62">
        <v>0.35389082604714883</v>
      </c>
      <c r="F3927" s="62">
        <v>0.30341743375802199</v>
      </c>
      <c r="G3927" s="62">
        <v>4.6221197816020076E-2</v>
      </c>
      <c r="H3927" s="62">
        <v>9.7367819737477879E-2</v>
      </c>
      <c r="I3927" s="62">
        <v>0.67369821857436196</v>
      </c>
      <c r="J3927" s="62">
        <v>0.59530590415104789</v>
      </c>
      <c r="K3927" s="62"/>
      <c r="L3927" s="65">
        <f t="shared" si="550"/>
        <v>0.19011338502406133</v>
      </c>
      <c r="M3927" s="65">
        <f t="shared" si="551"/>
        <v>3.1068228072696677E-3</v>
      </c>
      <c r="N3927" s="65">
        <f t="shared" si="552"/>
        <v>0.1379350567505872</v>
      </c>
      <c r="O3927" s="65">
        <f t="shared" si="553"/>
        <v>0.11826218105737044</v>
      </c>
      <c r="P3927" s="65">
        <f t="shared" si="554"/>
        <v>1.80155095147435E-2</v>
      </c>
      <c r="Q3927" s="65">
        <f t="shared" si="555"/>
        <v>3.7950788075474501E-2</v>
      </c>
      <c r="R3927" s="65">
        <f t="shared" si="556"/>
        <v>0.26258550708924994</v>
      </c>
      <c r="S3927" s="65">
        <f t="shared" si="557"/>
        <v>0.23203074968124335</v>
      </c>
      <c r="T3927" s="66">
        <f>(L3927*'Football Field'!$F$4)+(M3927*'Football Field'!$F$5)+(N3927*'Football Field'!$F$6)+(O3927*'Football Field'!$F$7)+(P3927*'Football Field'!$F$8)+(Q3927*'Football Field'!$F$9)+(R3927*'Football Field'!$F$10)+(S3927*'Football Field'!$F$11)</f>
        <v>151226130.45897722</v>
      </c>
    </row>
    <row r="3928" spans="2:20" x14ac:dyDescent="0.3">
      <c r="B3928" s="62">
        <f t="shared" si="549"/>
        <v>3901</v>
      </c>
      <c r="C3928" s="62">
        <v>0.58112380527296303</v>
      </c>
      <c r="D3928" s="62">
        <v>0.89539407059218445</v>
      </c>
      <c r="E3928" s="62">
        <v>0.1452019677900328</v>
      </c>
      <c r="F3928" s="62">
        <v>0.47983125163483853</v>
      </c>
      <c r="G3928" s="62">
        <v>0.73654229844084351</v>
      </c>
      <c r="H3928" s="62">
        <v>0.46819505550106777</v>
      </c>
      <c r="I3928" s="62">
        <v>0.25371922129984181</v>
      </c>
      <c r="J3928" s="62">
        <v>0.10568467265460701</v>
      </c>
      <c r="K3928" s="62"/>
      <c r="L3928" s="65">
        <f t="shared" si="550"/>
        <v>0.15853043596338065</v>
      </c>
      <c r="M3928" s="65">
        <f t="shared" si="551"/>
        <v>0.24426328965018082</v>
      </c>
      <c r="N3928" s="65">
        <f t="shared" si="552"/>
        <v>3.9611062303121967E-2</v>
      </c>
      <c r="O3928" s="65">
        <f t="shared" si="553"/>
        <v>0.13089785140499499</v>
      </c>
      <c r="P3928" s="65">
        <f t="shared" si="554"/>
        <v>0.20092856396142864</v>
      </c>
      <c r="Q3928" s="65">
        <f t="shared" si="555"/>
        <v>0.12772349986526482</v>
      </c>
      <c r="R3928" s="65">
        <f t="shared" si="556"/>
        <v>6.921454326941634E-2</v>
      </c>
      <c r="S3928" s="65">
        <f t="shared" si="557"/>
        <v>2.883075358221179E-2</v>
      </c>
      <c r="T3928" s="66">
        <f>(L3928*'Football Field'!$F$4)+(M3928*'Football Field'!$F$5)+(N3928*'Football Field'!$F$6)+(O3928*'Football Field'!$F$7)+(P3928*'Football Field'!$F$8)+(Q3928*'Football Field'!$F$9)+(R3928*'Football Field'!$F$10)+(S3928*'Football Field'!$F$11)</f>
        <v>134704950.57422084</v>
      </c>
    </row>
    <row r="3929" spans="2:20" x14ac:dyDescent="0.3">
      <c r="B3929" s="62">
        <f t="shared" si="549"/>
        <v>3902</v>
      </c>
      <c r="C3929" s="62">
        <v>0.28264836127807935</v>
      </c>
      <c r="D3929" s="62">
        <v>0.64944093483812637</v>
      </c>
      <c r="E3929" s="62">
        <v>0.33347018932119266</v>
      </c>
      <c r="F3929" s="62">
        <v>0.32657957259797843</v>
      </c>
      <c r="G3929" s="62">
        <v>0.71767882286950624</v>
      </c>
      <c r="H3929" s="62">
        <v>0.53824507867330684</v>
      </c>
      <c r="I3929" s="62">
        <v>0.64608917828720358</v>
      </c>
      <c r="J3929" s="62">
        <v>0.63747519996982505</v>
      </c>
      <c r="K3929" s="62"/>
      <c r="L3929" s="65">
        <f t="shared" si="550"/>
        <v>6.8410904025573135E-2</v>
      </c>
      <c r="M3929" s="65">
        <f t="shared" si="551"/>
        <v>0.15718768459364571</v>
      </c>
      <c r="N3929" s="65">
        <f t="shared" si="552"/>
        <v>8.0711584577692244E-2</v>
      </c>
      <c r="O3929" s="65">
        <f t="shared" si="553"/>
        <v>7.9043811528532251E-2</v>
      </c>
      <c r="P3929" s="65">
        <f t="shared" si="554"/>
        <v>0.17370366787376731</v>
      </c>
      <c r="Q3929" s="65">
        <f t="shared" si="555"/>
        <v>0.13027435309674429</v>
      </c>
      <c r="R3929" s="65">
        <f t="shared" si="556"/>
        <v>0.15637644091727895</v>
      </c>
      <c r="S3929" s="65">
        <f t="shared" si="557"/>
        <v>0.15429155338676614</v>
      </c>
      <c r="T3929" s="66">
        <f>(L3929*'Football Field'!$F$4)+(M3929*'Football Field'!$F$5)+(N3929*'Football Field'!$F$6)+(O3929*'Football Field'!$F$7)+(P3929*'Football Field'!$F$8)+(Q3929*'Football Field'!$F$9)+(R3929*'Football Field'!$F$10)+(S3929*'Football Field'!$F$11)</f>
        <v>146961671.13936576</v>
      </c>
    </row>
    <row r="3930" spans="2:20" x14ac:dyDescent="0.3">
      <c r="B3930" s="62">
        <f t="shared" si="549"/>
        <v>3903</v>
      </c>
      <c r="C3930" s="62">
        <v>0.99976731378904971</v>
      </c>
      <c r="D3930" s="62">
        <v>0.52959986771196454</v>
      </c>
      <c r="E3930" s="62">
        <v>7.9990059713713757E-2</v>
      </c>
      <c r="F3930" s="62">
        <v>0.77149583245236941</v>
      </c>
      <c r="G3930" s="62">
        <v>0.95745185262996091</v>
      </c>
      <c r="H3930" s="62">
        <v>0.26613133464453542</v>
      </c>
      <c r="I3930" s="62">
        <v>0.96694573609835921</v>
      </c>
      <c r="J3930" s="62">
        <v>0.6516318649572248</v>
      </c>
      <c r="K3930" s="62"/>
      <c r="L3930" s="65">
        <f t="shared" si="550"/>
        <v>0.19141578793489133</v>
      </c>
      <c r="M3930" s="65">
        <f t="shared" si="551"/>
        <v>0.10139736973806458</v>
      </c>
      <c r="N3930" s="65">
        <f t="shared" si="552"/>
        <v>1.5314923878667846E-2</v>
      </c>
      <c r="O3930" s="65">
        <f t="shared" si="553"/>
        <v>0.14771085293604114</v>
      </c>
      <c r="P3930" s="65">
        <f t="shared" si="554"/>
        <v>0.18331405543385826</v>
      </c>
      <c r="Q3930" s="65">
        <f t="shared" si="555"/>
        <v>5.095359531417594E-2</v>
      </c>
      <c r="R3930" s="65">
        <f t="shared" si="556"/>
        <v>0.18513175757274711</v>
      </c>
      <c r="S3930" s="65">
        <f t="shared" si="557"/>
        <v>0.12476165719155367</v>
      </c>
      <c r="T3930" s="66">
        <f>(L3930*'Football Field'!$F$4)+(M3930*'Football Field'!$F$5)+(N3930*'Football Field'!$F$6)+(O3930*'Football Field'!$F$7)+(P3930*'Football Field'!$F$8)+(Q3930*'Football Field'!$F$9)+(R3930*'Football Field'!$F$10)+(S3930*'Football Field'!$F$11)</f>
        <v>149876481.43005449</v>
      </c>
    </row>
    <row r="3931" spans="2:20" x14ac:dyDescent="0.3">
      <c r="B3931" s="62">
        <f t="shared" si="549"/>
        <v>3904</v>
      </c>
      <c r="C3931" s="62">
        <v>0.91723158427051144</v>
      </c>
      <c r="D3931" s="62">
        <v>0.36800003455751928</v>
      </c>
      <c r="E3931" s="62">
        <v>0.77276093275249635</v>
      </c>
      <c r="F3931" s="62">
        <v>0.66207984101249351</v>
      </c>
      <c r="G3931" s="62">
        <v>7.0205607073365983E-2</v>
      </c>
      <c r="H3931" s="62">
        <v>0.38657502194649118</v>
      </c>
      <c r="I3931" s="62">
        <v>0.82807788020453965</v>
      </c>
      <c r="J3931" s="62">
        <v>0.69698399975638059</v>
      </c>
      <c r="K3931" s="62"/>
      <c r="L3931" s="65">
        <f t="shared" si="550"/>
        <v>0.1950761771472089</v>
      </c>
      <c r="M3931" s="65">
        <f t="shared" si="551"/>
        <v>7.8265992103418225E-2</v>
      </c>
      <c r="N3931" s="65">
        <f t="shared" si="552"/>
        <v>0.16435025918777099</v>
      </c>
      <c r="O3931" s="65">
        <f t="shared" si="553"/>
        <v>0.14081068136534883</v>
      </c>
      <c r="P3931" s="65">
        <f t="shared" si="554"/>
        <v>1.4931279817477593E-2</v>
      </c>
      <c r="Q3931" s="65">
        <f t="shared" si="555"/>
        <v>8.2216507537620276E-2</v>
      </c>
      <c r="R3931" s="65">
        <f t="shared" si="556"/>
        <v>0.17611502920381869</v>
      </c>
      <c r="S3931" s="65">
        <f t="shared" si="557"/>
        <v>0.14823407363733662</v>
      </c>
      <c r="T3931" s="66">
        <f>(L3931*'Football Field'!$F$4)+(M3931*'Football Field'!$F$5)+(N3931*'Football Field'!$F$6)+(O3931*'Football Field'!$F$7)+(P3931*'Football Field'!$F$8)+(Q3931*'Football Field'!$F$9)+(R3931*'Football Field'!$F$10)+(S3931*'Football Field'!$F$11)</f>
        <v>138908797.24846596</v>
      </c>
    </row>
    <row r="3932" spans="2:20" x14ac:dyDescent="0.3">
      <c r="B3932" s="62">
        <f t="shared" si="549"/>
        <v>3905</v>
      </c>
      <c r="C3932" s="62">
        <v>0.24530542899421115</v>
      </c>
      <c r="D3932" s="62">
        <v>0.39196398192554038</v>
      </c>
      <c r="E3932" s="62">
        <v>0.18448722696590503</v>
      </c>
      <c r="F3932" s="62">
        <v>0.25403991596547704</v>
      </c>
      <c r="G3932" s="62">
        <v>0.57929515373670926</v>
      </c>
      <c r="H3932" s="62">
        <v>0.51836989370056186</v>
      </c>
      <c r="I3932" s="62">
        <v>0.16713044307596758</v>
      </c>
      <c r="J3932" s="62">
        <v>0.51019390015917399</v>
      </c>
      <c r="K3932" s="62"/>
      <c r="L3932" s="65">
        <f t="shared" si="550"/>
        <v>8.6048350794436526E-2</v>
      </c>
      <c r="M3932" s="65">
        <f t="shared" si="551"/>
        <v>0.13749330519834929</v>
      </c>
      <c r="N3932" s="65">
        <f t="shared" si="552"/>
        <v>6.4714514016848954E-2</v>
      </c>
      <c r="O3932" s="65">
        <f t="shared" si="553"/>
        <v>8.9112238136818414E-2</v>
      </c>
      <c r="P3932" s="65">
        <f t="shared" si="554"/>
        <v>0.20320541949126497</v>
      </c>
      <c r="Q3932" s="65">
        <f t="shared" si="555"/>
        <v>0.18183402885662725</v>
      </c>
      <c r="R3932" s="65">
        <f t="shared" si="556"/>
        <v>5.8626093410145602E-2</v>
      </c>
      <c r="S3932" s="65">
        <f t="shared" si="557"/>
        <v>0.17896605009550903</v>
      </c>
      <c r="T3932" s="66">
        <f>(L3932*'Football Field'!$F$4)+(M3932*'Football Field'!$F$5)+(N3932*'Football Field'!$F$6)+(O3932*'Football Field'!$F$7)+(P3932*'Football Field'!$F$8)+(Q3932*'Football Field'!$F$9)+(R3932*'Football Field'!$F$10)+(S3932*'Football Field'!$F$11)</f>
        <v>135634007.02555624</v>
      </c>
    </row>
    <row r="3933" spans="2:20" x14ac:dyDescent="0.3">
      <c r="B3933" s="62">
        <f t="shared" si="549"/>
        <v>3906</v>
      </c>
      <c r="C3933" s="62">
        <v>0.66682914096151591</v>
      </c>
      <c r="D3933" s="62">
        <v>0.1780078417511689</v>
      </c>
      <c r="E3933" s="62">
        <v>0.95236620435235009</v>
      </c>
      <c r="F3933" s="62">
        <v>0.83656289818000484</v>
      </c>
      <c r="G3933" s="62">
        <v>0.19836905753326428</v>
      </c>
      <c r="H3933" s="62">
        <v>0.92551530886782685</v>
      </c>
      <c r="I3933" s="62">
        <v>0.24357715615359443</v>
      </c>
      <c r="J3933" s="62">
        <v>0.71063333352679903</v>
      </c>
      <c r="K3933" s="62"/>
      <c r="L3933" s="65">
        <f t="shared" si="550"/>
        <v>0.14152139659150983</v>
      </c>
      <c r="M3933" s="65">
        <f t="shared" si="551"/>
        <v>3.7778670459034089E-2</v>
      </c>
      <c r="N3933" s="65">
        <f t="shared" si="552"/>
        <v>0.20212103375110041</v>
      </c>
      <c r="O3933" s="65">
        <f t="shared" si="553"/>
        <v>0.17754405501289866</v>
      </c>
      <c r="P3933" s="65">
        <f t="shared" si="554"/>
        <v>4.2099938857155177E-2</v>
      </c>
      <c r="Q3933" s="65">
        <f t="shared" si="555"/>
        <v>0.19642245821610935</v>
      </c>
      <c r="R3933" s="65">
        <f t="shared" si="556"/>
        <v>5.1694470441018679E-2</v>
      </c>
      <c r="S3933" s="65">
        <f t="shared" si="557"/>
        <v>0.15081797667117386</v>
      </c>
      <c r="T3933" s="66">
        <f>(L3933*'Football Field'!$F$4)+(M3933*'Football Field'!$F$5)+(N3933*'Football Field'!$F$6)+(O3933*'Football Field'!$F$7)+(P3933*'Football Field'!$F$8)+(Q3933*'Football Field'!$F$9)+(R3933*'Football Field'!$F$10)+(S3933*'Football Field'!$F$11)</f>
        <v>125521460.02613701</v>
      </c>
    </row>
    <row r="3934" spans="2:20" x14ac:dyDescent="0.3">
      <c r="B3934" s="62">
        <f t="shared" ref="B3934:B3997" si="558">B3933+1</f>
        <v>3907</v>
      </c>
      <c r="C3934" s="62">
        <v>0.21957037792624856</v>
      </c>
      <c r="D3934" s="62">
        <v>0.69407013147521479</v>
      </c>
      <c r="E3934" s="62">
        <v>6.3612587333576109E-2</v>
      </c>
      <c r="F3934" s="62">
        <v>0.78630853272128465</v>
      </c>
      <c r="G3934" s="62">
        <v>0.85335835711513053</v>
      </c>
      <c r="H3934" s="62">
        <v>4.8476032627954746E-2</v>
      </c>
      <c r="I3934" s="62">
        <v>0.57840436310883847</v>
      </c>
      <c r="J3934" s="62">
        <v>0.33735952320328477</v>
      </c>
      <c r="K3934" s="62"/>
      <c r="L3934" s="65">
        <f t="shared" si="550"/>
        <v>6.1312642752512088E-2</v>
      </c>
      <c r="M3934" s="65">
        <f t="shared" si="551"/>
        <v>0.19381154424492916</v>
      </c>
      <c r="N3934" s="65">
        <f t="shared" si="552"/>
        <v>1.7763123963181332E-2</v>
      </c>
      <c r="O3934" s="65">
        <f t="shared" si="553"/>
        <v>0.21956811576917518</v>
      </c>
      <c r="P3934" s="65">
        <f t="shared" si="554"/>
        <v>0.23829105084131585</v>
      </c>
      <c r="Q3934" s="65">
        <f t="shared" si="555"/>
        <v>1.3536405496260695E-2</v>
      </c>
      <c r="R3934" s="65">
        <f t="shared" si="556"/>
        <v>0.16151313495346956</v>
      </c>
      <c r="S3934" s="65">
        <f t="shared" si="557"/>
        <v>9.4203981979156096E-2</v>
      </c>
      <c r="T3934" s="66">
        <f>(L3934*'Football Field'!$F$4)+(M3934*'Football Field'!$F$5)+(N3934*'Football Field'!$F$6)+(O3934*'Football Field'!$F$7)+(P3934*'Football Field'!$F$8)+(Q3934*'Football Field'!$F$9)+(R3934*'Football Field'!$F$10)+(S3934*'Football Field'!$F$11)</f>
        <v>151774208.72345594</v>
      </c>
    </row>
    <row r="3935" spans="2:20" x14ac:dyDescent="0.3">
      <c r="B3935" s="62">
        <f t="shared" si="558"/>
        <v>3908</v>
      </c>
      <c r="C3935" s="62">
        <v>0.27280947538436973</v>
      </c>
      <c r="D3935" s="62">
        <v>7.2040142497252324E-2</v>
      </c>
      <c r="E3935" s="62">
        <v>0.4375870281192048</v>
      </c>
      <c r="F3935" s="62">
        <v>0.23790944559323668</v>
      </c>
      <c r="G3935" s="62">
        <v>0.39762482006036215</v>
      </c>
      <c r="H3935" s="62">
        <v>0.53472449635349995</v>
      </c>
      <c r="I3935" s="62">
        <v>0.65257029396779342</v>
      </c>
      <c r="J3935" s="62">
        <v>0.87164532852185872</v>
      </c>
      <c r="K3935" s="62"/>
      <c r="L3935" s="65">
        <f t="shared" si="550"/>
        <v>7.8463174062100807E-2</v>
      </c>
      <c r="M3935" s="65">
        <f t="shared" si="551"/>
        <v>2.071958179699028E-2</v>
      </c>
      <c r="N3935" s="65">
        <f t="shared" si="552"/>
        <v>0.12585511227665269</v>
      </c>
      <c r="O3935" s="65">
        <f t="shared" si="553"/>
        <v>6.8425520097127615E-2</v>
      </c>
      <c r="P3935" s="65">
        <f t="shared" si="554"/>
        <v>0.11436151703987042</v>
      </c>
      <c r="Q3935" s="65">
        <f t="shared" si="555"/>
        <v>0.15379297648492776</v>
      </c>
      <c r="R3935" s="65">
        <f t="shared" si="556"/>
        <v>0.18768679676983413</v>
      </c>
      <c r="S3935" s="65">
        <f t="shared" si="557"/>
        <v>0.25069532147249635</v>
      </c>
      <c r="T3935" s="66">
        <f>(L3935*'Football Field'!$F$4)+(M3935*'Football Field'!$F$5)+(N3935*'Football Field'!$F$6)+(O3935*'Football Field'!$F$7)+(P3935*'Football Field'!$F$8)+(Q3935*'Football Field'!$F$9)+(R3935*'Football Field'!$F$10)+(S3935*'Football Field'!$F$11)</f>
        <v>148682586.23007265</v>
      </c>
    </row>
    <row r="3936" spans="2:20" x14ac:dyDescent="0.3">
      <c r="B3936" s="62">
        <f t="shared" si="558"/>
        <v>3909</v>
      </c>
      <c r="C3936" s="62">
        <v>1.0854938673141135E-2</v>
      </c>
      <c r="D3936" s="62">
        <v>0.74891034649214516</v>
      </c>
      <c r="E3936" s="62">
        <v>0.95044124410570963</v>
      </c>
      <c r="F3936" s="62">
        <v>8.2412609853605878E-2</v>
      </c>
      <c r="G3936" s="62">
        <v>4.882335950018557E-2</v>
      </c>
      <c r="H3936" s="62">
        <v>0.49427463456057918</v>
      </c>
      <c r="I3936" s="62">
        <v>0.88205825990415254</v>
      </c>
      <c r="J3936" s="62">
        <v>0.98106952564379679</v>
      </c>
      <c r="K3936" s="62"/>
      <c r="L3936" s="65">
        <f t="shared" si="550"/>
        <v>2.5852201934659191E-3</v>
      </c>
      <c r="M3936" s="65">
        <f t="shared" si="551"/>
        <v>0.17836103999717909</v>
      </c>
      <c r="N3936" s="65">
        <f t="shared" si="552"/>
        <v>0.2263577870821753</v>
      </c>
      <c r="O3936" s="65">
        <f t="shared" si="553"/>
        <v>1.9627447893090476E-2</v>
      </c>
      <c r="P3936" s="65">
        <f t="shared" si="554"/>
        <v>1.1627807276796097E-2</v>
      </c>
      <c r="Q3936" s="65">
        <f t="shared" si="555"/>
        <v>0.11771681120094551</v>
      </c>
      <c r="R3936" s="65">
        <f t="shared" si="556"/>
        <v>0.21007164517289362</v>
      </c>
      <c r="S3936" s="65">
        <f t="shared" si="557"/>
        <v>0.23365224118345393</v>
      </c>
      <c r="T3936" s="66">
        <f>(L3936*'Football Field'!$F$4)+(M3936*'Football Field'!$F$5)+(N3936*'Football Field'!$F$6)+(O3936*'Football Field'!$F$7)+(P3936*'Football Field'!$F$8)+(Q3936*'Football Field'!$F$9)+(R3936*'Football Field'!$F$10)+(S3936*'Football Field'!$F$11)</f>
        <v>145379701.79842839</v>
      </c>
    </row>
    <row r="3937" spans="2:20" x14ac:dyDescent="0.3">
      <c r="B3937" s="62">
        <f t="shared" si="558"/>
        <v>3910</v>
      </c>
      <c r="C3937" s="62">
        <v>0.71394209292890531</v>
      </c>
      <c r="D3937" s="62">
        <v>0.14369484290689916</v>
      </c>
      <c r="E3937" s="62">
        <v>0.88654764872532155</v>
      </c>
      <c r="F3937" s="62">
        <v>0.7186629181954628</v>
      </c>
      <c r="G3937" s="62">
        <v>0.41878258225356668</v>
      </c>
      <c r="H3937" s="62">
        <v>0.24289617066058622</v>
      </c>
      <c r="I3937" s="62">
        <v>0.51145535533007913</v>
      </c>
      <c r="J3937" s="62">
        <v>0.5656862546358149</v>
      </c>
      <c r="K3937" s="62"/>
      <c r="L3937" s="65">
        <f t="shared" si="550"/>
        <v>0.16991873602573035</v>
      </c>
      <c r="M3937" s="65">
        <f t="shared" si="551"/>
        <v>3.4199476851111493E-2</v>
      </c>
      <c r="N3937" s="65">
        <f t="shared" si="552"/>
        <v>0.21099898351698773</v>
      </c>
      <c r="O3937" s="65">
        <f t="shared" si="553"/>
        <v>0.17104229586375722</v>
      </c>
      <c r="P3937" s="65">
        <f t="shared" si="554"/>
        <v>9.9670558370065943E-2</v>
      </c>
      <c r="Q3937" s="65">
        <f t="shared" si="555"/>
        <v>5.780946481922427E-2</v>
      </c>
      <c r="R3937" s="65">
        <f t="shared" si="556"/>
        <v>0.12172674558905991</v>
      </c>
      <c r="S3937" s="65">
        <f t="shared" si="557"/>
        <v>0.13463373896406308</v>
      </c>
      <c r="T3937" s="66">
        <f>(L3937*'Football Field'!$F$4)+(M3937*'Football Field'!$F$5)+(N3937*'Football Field'!$F$6)+(O3937*'Football Field'!$F$7)+(P3937*'Football Field'!$F$8)+(Q3937*'Football Field'!$F$9)+(R3937*'Football Field'!$F$10)+(S3937*'Football Field'!$F$11)</f>
        <v>139899466.58333167</v>
      </c>
    </row>
    <row r="3938" spans="2:20" x14ac:dyDescent="0.3">
      <c r="B3938" s="62">
        <f t="shared" si="558"/>
        <v>3911</v>
      </c>
      <c r="C3938" s="62">
        <v>6.396863383218121E-2</v>
      </c>
      <c r="D3938" s="62">
        <v>0.35046171687784933</v>
      </c>
      <c r="E3938" s="62">
        <v>0.75252299492896479</v>
      </c>
      <c r="F3938" s="62">
        <v>0.24247115867530566</v>
      </c>
      <c r="G3938" s="62">
        <v>0.90839567144786315</v>
      </c>
      <c r="H3938" s="62">
        <v>0.94256299137442701</v>
      </c>
      <c r="I3938" s="62">
        <v>0.4682869216500315</v>
      </c>
      <c r="J3938" s="62">
        <v>0.49233494231128472</v>
      </c>
      <c r="K3938" s="62"/>
      <c r="L3938" s="65">
        <f t="shared" si="550"/>
        <v>1.5154834775343209E-2</v>
      </c>
      <c r="M3938" s="65">
        <f t="shared" si="551"/>
        <v>8.3028026333977684E-2</v>
      </c>
      <c r="N3938" s="65">
        <f t="shared" si="552"/>
        <v>0.17828052546367834</v>
      </c>
      <c r="O3938" s="65">
        <f t="shared" si="553"/>
        <v>5.7443939746320921E-2</v>
      </c>
      <c r="P3938" s="65">
        <f t="shared" si="554"/>
        <v>0.21520838396432432</v>
      </c>
      <c r="Q3938" s="65">
        <f t="shared" si="555"/>
        <v>0.2233029774734149</v>
      </c>
      <c r="R3938" s="65">
        <f t="shared" si="556"/>
        <v>0.11094204299686121</v>
      </c>
      <c r="S3938" s="65">
        <f t="shared" si="557"/>
        <v>0.11663926924607944</v>
      </c>
      <c r="T3938" s="66">
        <f>(L3938*'Football Field'!$F$4)+(M3938*'Football Field'!$F$5)+(N3938*'Football Field'!$F$6)+(O3938*'Football Field'!$F$7)+(P3938*'Football Field'!$F$8)+(Q3938*'Football Field'!$F$9)+(R3938*'Football Field'!$F$10)+(S3938*'Football Field'!$F$11)</f>
        <v>146658333.910485</v>
      </c>
    </row>
    <row r="3939" spans="2:20" x14ac:dyDescent="0.3">
      <c r="B3939" s="62">
        <f t="shared" si="558"/>
        <v>3912</v>
      </c>
      <c r="C3939" s="62">
        <v>0.91790624389244724</v>
      </c>
      <c r="D3939" s="62">
        <v>0.25700283678259828</v>
      </c>
      <c r="E3939" s="62">
        <v>0.21711756730722143</v>
      </c>
      <c r="F3939" s="62">
        <v>0.21136856505760815</v>
      </c>
      <c r="G3939" s="62">
        <v>0.80432365075518342</v>
      </c>
      <c r="H3939" s="62">
        <v>0.33245434090177839</v>
      </c>
      <c r="I3939" s="62">
        <v>0.97732469845824788</v>
      </c>
      <c r="J3939" s="62">
        <v>0.83326028230989846</v>
      </c>
      <c r="K3939" s="62"/>
      <c r="L3939" s="65">
        <f t="shared" si="550"/>
        <v>0.20170402523786446</v>
      </c>
      <c r="M3939" s="65">
        <f t="shared" si="551"/>
        <v>5.647472933267679E-2</v>
      </c>
      <c r="N3939" s="65">
        <f t="shared" si="552"/>
        <v>4.7710196512020776E-2</v>
      </c>
      <c r="O3939" s="65">
        <f t="shared" si="553"/>
        <v>4.6446890044106161E-2</v>
      </c>
      <c r="P3939" s="65">
        <f t="shared" si="554"/>
        <v>0.1767449769851922</v>
      </c>
      <c r="Q3939" s="65">
        <f t="shared" si="555"/>
        <v>7.305471469866931E-2</v>
      </c>
      <c r="R3939" s="65">
        <f t="shared" si="556"/>
        <v>0.2147608505281165</v>
      </c>
      <c r="S3939" s="65">
        <f t="shared" si="557"/>
        <v>0.18310361666135386</v>
      </c>
      <c r="T3939" s="66">
        <f>(L3939*'Football Field'!$F$4)+(M3939*'Football Field'!$F$5)+(N3939*'Football Field'!$F$6)+(O3939*'Football Field'!$F$7)+(P3939*'Football Field'!$F$8)+(Q3939*'Football Field'!$F$9)+(R3939*'Football Field'!$F$10)+(S3939*'Football Field'!$F$11)</f>
        <v>154124452.02281931</v>
      </c>
    </row>
    <row r="3940" spans="2:20" x14ac:dyDescent="0.3">
      <c r="B3940" s="62">
        <f t="shared" si="558"/>
        <v>3913</v>
      </c>
      <c r="C3940" s="62">
        <v>0.70287664927585891</v>
      </c>
      <c r="D3940" s="62">
        <v>0.75437361440364681</v>
      </c>
      <c r="E3940" s="62">
        <v>0.89594596277854621</v>
      </c>
      <c r="F3940" s="62">
        <v>8.6509893300435459E-2</v>
      </c>
      <c r="G3940" s="62">
        <v>0.4699265350149302</v>
      </c>
      <c r="H3940" s="62">
        <v>9.7828985022066606E-2</v>
      </c>
      <c r="I3940" s="62">
        <v>0.93253470342357625</v>
      </c>
      <c r="J3940" s="62">
        <v>0.41248313672921888</v>
      </c>
      <c r="K3940" s="62"/>
      <c r="L3940" s="65">
        <f t="shared" si="550"/>
        <v>0.16148879104749075</v>
      </c>
      <c r="M3940" s="65">
        <f t="shared" si="551"/>
        <v>0.17332042985590621</v>
      </c>
      <c r="N3940" s="65">
        <f t="shared" si="552"/>
        <v>0.20584725715678567</v>
      </c>
      <c r="O3940" s="65">
        <f t="shared" si="553"/>
        <v>1.987600256336268E-2</v>
      </c>
      <c r="P3940" s="65">
        <f t="shared" si="554"/>
        <v>0.10796754750478786</v>
      </c>
      <c r="Q3940" s="65">
        <f t="shared" si="555"/>
        <v>2.2476610279901679E-2</v>
      </c>
      <c r="R3940" s="65">
        <f t="shared" si="556"/>
        <v>0.21425367028603606</v>
      </c>
      <c r="S3940" s="65">
        <f t="shared" si="557"/>
        <v>9.4769691305729126E-2</v>
      </c>
      <c r="T3940" s="66">
        <f>(L3940*'Football Field'!$F$4)+(M3940*'Football Field'!$F$5)+(N3940*'Football Field'!$F$6)+(O3940*'Football Field'!$F$7)+(P3940*'Football Field'!$F$8)+(Q3940*'Football Field'!$F$9)+(R3940*'Football Field'!$F$10)+(S3940*'Football Field'!$F$11)</f>
        <v>151501182.3938711</v>
      </c>
    </row>
    <row r="3941" spans="2:20" x14ac:dyDescent="0.3">
      <c r="B3941" s="62">
        <f t="shared" si="558"/>
        <v>3914</v>
      </c>
      <c r="C3941" s="62">
        <v>0.26318144441312152</v>
      </c>
      <c r="D3941" s="62">
        <v>0.98111979570248464</v>
      </c>
      <c r="E3941" s="62">
        <v>0.81385020178601541</v>
      </c>
      <c r="F3941" s="62">
        <v>0.19533195869906417</v>
      </c>
      <c r="G3941" s="62">
        <v>0.64624873390321946</v>
      </c>
      <c r="H3941" s="62">
        <v>4.2865095456851798E-2</v>
      </c>
      <c r="I3941" s="62">
        <v>0.74302244732570255</v>
      </c>
      <c r="J3941" s="62">
        <v>0.41379649858129386</v>
      </c>
      <c r="K3941" s="62"/>
      <c r="L3941" s="65">
        <f t="shared" si="550"/>
        <v>6.419973799254769E-2</v>
      </c>
      <c r="M3941" s="65">
        <f t="shared" si="551"/>
        <v>0.23933159103925425</v>
      </c>
      <c r="N3941" s="65">
        <f t="shared" si="552"/>
        <v>0.19852831888036884</v>
      </c>
      <c r="O3941" s="65">
        <f t="shared" si="553"/>
        <v>4.7648726140306269E-2</v>
      </c>
      <c r="P3941" s="65">
        <f t="shared" si="554"/>
        <v>0.15764409032376991</v>
      </c>
      <c r="Q3941" s="65">
        <f t="shared" si="555"/>
        <v>1.0456390280447248E-2</v>
      </c>
      <c r="R3941" s="65">
        <f t="shared" si="556"/>
        <v>0.1812507965645673</v>
      </c>
      <c r="S3941" s="65">
        <f t="shared" si="557"/>
        <v>0.10094034877873861</v>
      </c>
      <c r="T3941" s="66">
        <f>(L3941*'Football Field'!$F$4)+(M3941*'Football Field'!$F$5)+(N3941*'Football Field'!$F$6)+(O3941*'Football Field'!$F$7)+(P3941*'Football Field'!$F$8)+(Q3941*'Football Field'!$F$9)+(R3941*'Football Field'!$F$10)+(S3941*'Football Field'!$F$11)</f>
        <v>151303711.82528502</v>
      </c>
    </row>
    <row r="3942" spans="2:20" x14ac:dyDescent="0.3">
      <c r="B3942" s="62">
        <f t="shared" si="558"/>
        <v>3915</v>
      </c>
      <c r="C3942" s="62">
        <v>0.3350733505544653</v>
      </c>
      <c r="D3942" s="62">
        <v>0.56892318077678705</v>
      </c>
      <c r="E3942" s="62">
        <v>0.94864149058182823</v>
      </c>
      <c r="F3942" s="62">
        <v>0.92763827542265154</v>
      </c>
      <c r="G3942" s="62">
        <v>0.91632110069723371</v>
      </c>
      <c r="H3942" s="62">
        <v>0.4645886287436396</v>
      </c>
      <c r="I3942" s="62">
        <v>1.8341116262585722E-3</v>
      </c>
      <c r="J3942" s="62">
        <v>0.66807731017121663</v>
      </c>
      <c r="K3942" s="62"/>
      <c r="L3942" s="65">
        <f t="shared" si="550"/>
        <v>6.9357605413934181E-2</v>
      </c>
      <c r="M3942" s="65">
        <f t="shared" si="551"/>
        <v>0.11776272096202638</v>
      </c>
      <c r="N3942" s="65">
        <f t="shared" si="552"/>
        <v>0.19636148942965823</v>
      </c>
      <c r="O3942" s="65">
        <f t="shared" si="553"/>
        <v>0.19201398549649376</v>
      </c>
      <c r="P3942" s="65">
        <f t="shared" si="554"/>
        <v>0.18967141740593327</v>
      </c>
      <c r="Q3942" s="65">
        <f t="shared" si="555"/>
        <v>9.6166271471250273E-2</v>
      </c>
      <c r="R3942" s="65">
        <f t="shared" si="556"/>
        <v>3.796469944525582E-4</v>
      </c>
      <c r="S3942" s="65">
        <f t="shared" si="557"/>
        <v>0.13828686282625133</v>
      </c>
      <c r="T3942" s="66">
        <f>(L3942*'Football Field'!$F$4)+(M3942*'Football Field'!$F$5)+(N3942*'Football Field'!$F$6)+(O3942*'Football Field'!$F$7)+(P3942*'Football Field'!$F$8)+(Q3942*'Football Field'!$F$9)+(R3942*'Football Field'!$F$10)+(S3942*'Football Field'!$F$11)</f>
        <v>130445357.39563128</v>
      </c>
    </row>
    <row r="3943" spans="2:20" x14ac:dyDescent="0.3">
      <c r="B3943" s="62">
        <f t="shared" si="558"/>
        <v>3916</v>
      </c>
      <c r="C3943" s="62">
        <v>0.19773161841731024</v>
      </c>
      <c r="D3943" s="62">
        <v>0.91294191270555236</v>
      </c>
      <c r="E3943" s="62">
        <v>0.62283174121425711</v>
      </c>
      <c r="F3943" s="62">
        <v>0.11895026428719369</v>
      </c>
      <c r="G3943" s="62">
        <v>0.10670999464027808</v>
      </c>
      <c r="H3943" s="62">
        <v>0.75153800816266747</v>
      </c>
      <c r="I3943" s="62">
        <v>0.34186631336664719</v>
      </c>
      <c r="J3943" s="62">
        <v>0.79783462279604078</v>
      </c>
      <c r="K3943" s="62"/>
      <c r="L3943" s="65">
        <f t="shared" ref="L3943:L4006" si="559">C3943/SUM($C3943:$J3943)</f>
        <v>5.135346680351404E-2</v>
      </c>
      <c r="M3943" s="65">
        <f t="shared" ref="M3943:M4006" si="560">D3943/SUM($C3943:$J3943)</f>
        <v>0.23710285984063381</v>
      </c>
      <c r="N3943" s="65">
        <f t="shared" ref="N3943:N4006" si="561">E3943/SUM($C3943:$J3943)</f>
        <v>0.16175748422347985</v>
      </c>
      <c r="O3943" s="65">
        <f t="shared" ref="O3943:O4006" si="562">F3943/SUM($C3943:$J3943)</f>
        <v>3.089292697463128E-2</v>
      </c>
      <c r="P3943" s="65">
        <f t="shared" ref="P3943:P4006" si="563">G3943/SUM($C3943:$J3943)</f>
        <v>2.7713970133989185E-2</v>
      </c>
      <c r="Q3943" s="65">
        <f t="shared" ref="Q3943:Q4006" si="564">H3943/SUM($C3943:$J3943)</f>
        <v>0.19518417167004751</v>
      </c>
      <c r="R3943" s="65">
        <f t="shared" ref="R3943:R4006" si="565">I3943/SUM($C3943:$J3943)</f>
        <v>8.8787117180531394E-2</v>
      </c>
      <c r="S3943" s="65">
        <f t="shared" ref="S3943:S4006" si="566">J3943/SUM($C3943:$J3943)</f>
        <v>0.20720800317317287</v>
      </c>
      <c r="T3943" s="66">
        <f>(L3943*'Football Field'!$F$4)+(M3943*'Football Field'!$F$5)+(N3943*'Football Field'!$F$6)+(O3943*'Football Field'!$F$7)+(P3943*'Football Field'!$F$8)+(Q3943*'Football Field'!$F$9)+(R3943*'Football Field'!$F$10)+(S3943*'Football Field'!$F$11)</f>
        <v>127625442.35506004</v>
      </c>
    </row>
    <row r="3944" spans="2:20" x14ac:dyDescent="0.3">
      <c r="B3944" s="62">
        <f t="shared" si="558"/>
        <v>3917</v>
      </c>
      <c r="C3944" s="62">
        <v>0.46644702302862573</v>
      </c>
      <c r="D3944" s="62">
        <v>0.29156523202056195</v>
      </c>
      <c r="E3944" s="62">
        <v>0.69368941843989707</v>
      </c>
      <c r="F3944" s="62">
        <v>5.8143808641082151E-2</v>
      </c>
      <c r="G3944" s="62">
        <v>0.49427390054419296</v>
      </c>
      <c r="H3944" s="62">
        <v>0.1203251274444731</v>
      </c>
      <c r="I3944" s="62">
        <v>0.5029045392913466</v>
      </c>
      <c r="J3944" s="62">
        <v>0.28887934369434809</v>
      </c>
      <c r="K3944" s="62"/>
      <c r="L3944" s="65">
        <f t="shared" si="559"/>
        <v>0.15994872834087609</v>
      </c>
      <c r="M3944" s="65">
        <f t="shared" si="560"/>
        <v>9.9980245960835212E-2</v>
      </c>
      <c r="N3944" s="65">
        <f t="shared" si="561"/>
        <v>0.23787211594268048</v>
      </c>
      <c r="O3944" s="65">
        <f t="shared" si="562"/>
        <v>1.9938016095914911E-2</v>
      </c>
      <c r="P3944" s="65">
        <f t="shared" si="563"/>
        <v>0.1694908059028957</v>
      </c>
      <c r="Q3944" s="65">
        <f t="shared" si="564"/>
        <v>4.12605294321199E-2</v>
      </c>
      <c r="R3944" s="65">
        <f t="shared" si="565"/>
        <v>0.17245032675783317</v>
      </c>
      <c r="S3944" s="65">
        <f t="shared" si="566"/>
        <v>9.9059231566844444E-2</v>
      </c>
      <c r="T3944" s="66">
        <f>(L3944*'Football Field'!$F$4)+(M3944*'Football Field'!$F$5)+(N3944*'Football Field'!$F$6)+(O3944*'Football Field'!$F$7)+(P3944*'Football Field'!$F$8)+(Q3944*'Football Field'!$F$9)+(R3944*'Football Field'!$F$10)+(S3944*'Football Field'!$F$11)</f>
        <v>151856220.55058363</v>
      </c>
    </row>
    <row r="3945" spans="2:20" x14ac:dyDescent="0.3">
      <c r="B3945" s="62">
        <f t="shared" si="558"/>
        <v>3918</v>
      </c>
      <c r="C3945" s="62">
        <v>0.84342325255954209</v>
      </c>
      <c r="D3945" s="62">
        <v>0.62171066770398065</v>
      </c>
      <c r="E3945" s="62">
        <v>0.72792233066421119</v>
      </c>
      <c r="F3945" s="62">
        <v>0.74881695298572082</v>
      </c>
      <c r="G3945" s="62">
        <v>0.3619237419423208</v>
      </c>
      <c r="H3945" s="62">
        <v>0.83916262139130582</v>
      </c>
      <c r="I3945" s="62">
        <v>0.26960962823140855</v>
      </c>
      <c r="J3945" s="62">
        <v>0.59590361106101775</v>
      </c>
      <c r="K3945" s="62"/>
      <c r="L3945" s="65">
        <f t="shared" si="559"/>
        <v>0.16839928759487197</v>
      </c>
      <c r="M3945" s="65">
        <f t="shared" si="560"/>
        <v>0.12413178462149578</v>
      </c>
      <c r="N3945" s="65">
        <f t="shared" si="561"/>
        <v>0.14533818167361737</v>
      </c>
      <c r="O3945" s="65">
        <f t="shared" si="562"/>
        <v>0.14951003667385371</v>
      </c>
      <c r="P3945" s="65">
        <f t="shared" si="563"/>
        <v>7.2262295498492266E-2</v>
      </c>
      <c r="Q3945" s="65">
        <f t="shared" si="564"/>
        <v>0.16754860289859624</v>
      </c>
      <c r="R3945" s="65">
        <f t="shared" si="565"/>
        <v>5.3830706214353853E-2</v>
      </c>
      <c r="S3945" s="65">
        <f t="shared" si="566"/>
        <v>0.11897910482471882</v>
      </c>
      <c r="T3945" s="66">
        <f>(L3945*'Football Field'!$F$4)+(M3945*'Football Field'!$F$5)+(N3945*'Football Field'!$F$6)+(O3945*'Football Field'!$F$7)+(P3945*'Football Field'!$F$8)+(Q3945*'Football Field'!$F$9)+(R3945*'Football Field'!$F$10)+(S3945*'Football Field'!$F$11)</f>
        <v>125954162.97311775</v>
      </c>
    </row>
    <row r="3946" spans="2:20" x14ac:dyDescent="0.3">
      <c r="B3946" s="62">
        <f t="shared" si="558"/>
        <v>3919</v>
      </c>
      <c r="C3946" s="62">
        <v>0.37232418145665203</v>
      </c>
      <c r="D3946" s="62">
        <v>0.77555872226730826</v>
      </c>
      <c r="E3946" s="62">
        <v>0.26380581236325162</v>
      </c>
      <c r="F3946" s="62">
        <v>0.10068735187275357</v>
      </c>
      <c r="G3946" s="62">
        <v>0.90274374990067219</v>
      </c>
      <c r="H3946" s="62">
        <v>0.81154644842786883</v>
      </c>
      <c r="I3946" s="62">
        <v>0.52781953752600053</v>
      </c>
      <c r="J3946" s="62">
        <v>0.21755043532506235</v>
      </c>
      <c r="K3946" s="62"/>
      <c r="L3946" s="65">
        <f t="shared" si="559"/>
        <v>9.3736350587099782E-2</v>
      </c>
      <c r="M3946" s="65">
        <f t="shared" si="560"/>
        <v>0.19525469446253374</v>
      </c>
      <c r="N3946" s="65">
        <f t="shared" si="561"/>
        <v>6.6415761710270235E-2</v>
      </c>
      <c r="O3946" s="65">
        <f t="shared" si="562"/>
        <v>2.5349051672943615E-2</v>
      </c>
      <c r="P3946" s="65">
        <f t="shared" si="563"/>
        <v>0.22727480202855005</v>
      </c>
      <c r="Q3946" s="65">
        <f t="shared" si="564"/>
        <v>0.20431496581805297</v>
      </c>
      <c r="R3946" s="65">
        <f t="shared" si="565"/>
        <v>0.13288386755513032</v>
      </c>
      <c r="S3946" s="65">
        <f t="shared" si="566"/>
        <v>5.4770506165419217E-2</v>
      </c>
      <c r="T3946" s="66">
        <f>(L3946*'Football Field'!$F$4)+(M3946*'Football Field'!$F$5)+(N3946*'Football Field'!$F$6)+(O3946*'Football Field'!$F$7)+(P3946*'Football Field'!$F$8)+(Q3946*'Football Field'!$F$9)+(R3946*'Football Field'!$F$10)+(S3946*'Football Field'!$F$11)</f>
        <v>146322076.49403736</v>
      </c>
    </row>
    <row r="3947" spans="2:20" x14ac:dyDescent="0.3">
      <c r="B3947" s="62">
        <f t="shared" si="558"/>
        <v>3920</v>
      </c>
      <c r="C3947" s="62">
        <v>0.25334248225430711</v>
      </c>
      <c r="D3947" s="62">
        <v>0.46378879031709253</v>
      </c>
      <c r="E3947" s="62">
        <v>0.92992296290409415</v>
      </c>
      <c r="F3947" s="62">
        <v>0.70879859983857318</v>
      </c>
      <c r="G3947" s="62">
        <v>0.41325287146669043</v>
      </c>
      <c r="H3947" s="62">
        <v>0.59120025362530548</v>
      </c>
      <c r="I3947" s="62">
        <v>0.78369048356645921</v>
      </c>
      <c r="J3947" s="62">
        <v>0.36826166551488715</v>
      </c>
      <c r="K3947" s="62"/>
      <c r="L3947" s="65">
        <f t="shared" si="559"/>
        <v>5.6145387986922306E-2</v>
      </c>
      <c r="M3947" s="65">
        <f t="shared" si="560"/>
        <v>0.10278418899440547</v>
      </c>
      <c r="N3947" s="65">
        <f t="shared" si="561"/>
        <v>0.20608815815497158</v>
      </c>
      <c r="O3947" s="65">
        <f t="shared" si="562"/>
        <v>0.15708290231630667</v>
      </c>
      <c r="P3947" s="65">
        <f t="shared" si="563"/>
        <v>9.1584493049675267E-2</v>
      </c>
      <c r="Q3947" s="65">
        <f t="shared" si="564"/>
        <v>0.13102092993799633</v>
      </c>
      <c r="R3947" s="65">
        <f t="shared" si="565"/>
        <v>0.17368033134422939</v>
      </c>
      <c r="S3947" s="65">
        <f t="shared" si="566"/>
        <v>8.1613608215493141E-2</v>
      </c>
      <c r="T3947" s="66">
        <f>(L3947*'Football Field'!$F$4)+(M3947*'Football Field'!$F$5)+(N3947*'Football Field'!$F$6)+(O3947*'Football Field'!$F$7)+(P3947*'Football Field'!$F$8)+(Q3947*'Football Field'!$F$9)+(R3947*'Football Field'!$F$10)+(S3947*'Football Field'!$F$11)</f>
        <v>146136353.42894205</v>
      </c>
    </row>
    <row r="3948" spans="2:20" x14ac:dyDescent="0.3">
      <c r="B3948" s="62">
        <f t="shared" si="558"/>
        <v>3921</v>
      </c>
      <c r="C3948" s="62">
        <v>0.97154153273813904</v>
      </c>
      <c r="D3948" s="62">
        <v>0.51779870156919583</v>
      </c>
      <c r="E3948" s="62">
        <v>0.71803340739127963</v>
      </c>
      <c r="F3948" s="62">
        <v>0.1750737554239592</v>
      </c>
      <c r="G3948" s="62">
        <v>0.15253349233349722</v>
      </c>
      <c r="H3948" s="62">
        <v>0.30217257551516985</v>
      </c>
      <c r="I3948" s="62">
        <v>0.83394606834685159</v>
      </c>
      <c r="J3948" s="62">
        <v>0.51222187615040138</v>
      </c>
      <c r="K3948" s="62"/>
      <c r="L3948" s="65">
        <f t="shared" si="559"/>
        <v>0.23224166580630415</v>
      </c>
      <c r="M3948" s="65">
        <f t="shared" si="560"/>
        <v>0.12377693485306072</v>
      </c>
      <c r="N3948" s="65">
        <f t="shared" si="561"/>
        <v>0.17164194120157469</v>
      </c>
      <c r="O3948" s="65">
        <f t="shared" si="562"/>
        <v>4.1850419388694063E-2</v>
      </c>
      <c r="P3948" s="65">
        <f t="shared" si="563"/>
        <v>3.6462293331861677E-2</v>
      </c>
      <c r="Q3948" s="65">
        <f t="shared" si="564"/>
        <v>7.2232694057701399E-2</v>
      </c>
      <c r="R3948" s="65">
        <f t="shared" si="565"/>
        <v>0.19935022598533914</v>
      </c>
      <c r="S3948" s="65">
        <f t="shared" si="566"/>
        <v>0.1224438253754643</v>
      </c>
      <c r="T3948" s="66">
        <f>(L3948*'Football Field'!$F$4)+(M3948*'Football Field'!$F$5)+(N3948*'Football Field'!$F$6)+(O3948*'Football Field'!$F$7)+(P3948*'Football Field'!$F$8)+(Q3948*'Football Field'!$F$9)+(R3948*'Football Field'!$F$10)+(S3948*'Football Field'!$F$11)</f>
        <v>142862959.3010256</v>
      </c>
    </row>
    <row r="3949" spans="2:20" x14ac:dyDescent="0.3">
      <c r="B3949" s="62">
        <f t="shared" si="558"/>
        <v>3922</v>
      </c>
      <c r="C3949" s="62">
        <v>0.55754704087434093</v>
      </c>
      <c r="D3949" s="62">
        <v>0.97791564006893439</v>
      </c>
      <c r="E3949" s="62">
        <v>0.69928463717178158</v>
      </c>
      <c r="F3949" s="62">
        <v>0.81672617971233574</v>
      </c>
      <c r="G3949" s="62">
        <v>0.17423485145804385</v>
      </c>
      <c r="H3949" s="62">
        <v>0.74618589315341644</v>
      </c>
      <c r="I3949" s="62">
        <v>0.27934114217240325</v>
      </c>
      <c r="J3949" s="62">
        <v>0.27599202203111084</v>
      </c>
      <c r="K3949" s="62"/>
      <c r="L3949" s="65">
        <f t="shared" si="559"/>
        <v>0.12315419368072954</v>
      </c>
      <c r="M3949" s="65">
        <f t="shared" si="560"/>
        <v>0.21600762502765655</v>
      </c>
      <c r="N3949" s="65">
        <f t="shared" si="561"/>
        <v>0.15446200828034135</v>
      </c>
      <c r="O3949" s="65">
        <f t="shared" si="562"/>
        <v>0.18040317093725658</v>
      </c>
      <c r="P3949" s="65">
        <f t="shared" si="563"/>
        <v>3.8485995026979594E-2</v>
      </c>
      <c r="Q3949" s="65">
        <f t="shared" si="564"/>
        <v>0.16482182716481381</v>
      </c>
      <c r="R3949" s="65">
        <f t="shared" si="565"/>
        <v>6.1702476390417843E-2</v>
      </c>
      <c r="S3949" s="65">
        <f t="shared" si="566"/>
        <v>6.0962703491804764E-2</v>
      </c>
      <c r="T3949" s="66">
        <f>(L3949*'Football Field'!$F$4)+(M3949*'Football Field'!$F$5)+(N3949*'Football Field'!$F$6)+(O3949*'Football Field'!$F$7)+(P3949*'Football Field'!$F$8)+(Q3949*'Football Field'!$F$9)+(R3949*'Football Field'!$F$10)+(S3949*'Football Field'!$F$11)</f>
        <v>124210422.60390772</v>
      </c>
    </row>
    <row r="3950" spans="2:20" x14ac:dyDescent="0.3">
      <c r="B3950" s="62">
        <f t="shared" si="558"/>
        <v>3923</v>
      </c>
      <c r="C3950" s="62">
        <v>0.54440376176111582</v>
      </c>
      <c r="D3950" s="62">
        <v>0.89699424457091637</v>
      </c>
      <c r="E3950" s="62">
        <v>0.88714197868474931</v>
      </c>
      <c r="F3950" s="62">
        <v>0.20079917172925188</v>
      </c>
      <c r="G3950" s="62">
        <v>0.38232943283643572</v>
      </c>
      <c r="H3950" s="62">
        <v>0.7244012526772694</v>
      </c>
      <c r="I3950" s="62">
        <v>0.18014154913281533</v>
      </c>
      <c r="J3950" s="62">
        <v>0.96261511883406481</v>
      </c>
      <c r="K3950" s="62"/>
      <c r="L3950" s="65">
        <f t="shared" si="559"/>
        <v>0.11391996771510741</v>
      </c>
      <c r="M3950" s="65">
        <f t="shared" si="560"/>
        <v>0.18770178047923727</v>
      </c>
      <c r="N3950" s="65">
        <f t="shared" si="561"/>
        <v>0.18564013085352199</v>
      </c>
      <c r="O3950" s="65">
        <f t="shared" si="562"/>
        <v>4.2018510464764645E-2</v>
      </c>
      <c r="P3950" s="65">
        <f t="shared" si="563"/>
        <v>8.0004878188872586E-2</v>
      </c>
      <c r="Q3950" s="65">
        <f t="shared" si="564"/>
        <v>0.15158559347719808</v>
      </c>
      <c r="R3950" s="65">
        <f t="shared" si="565"/>
        <v>3.7695770864942482E-2</v>
      </c>
      <c r="S3950" s="65">
        <f t="shared" si="566"/>
        <v>0.2014333679563555</v>
      </c>
      <c r="T3950" s="66">
        <f>(L3950*'Football Field'!$F$4)+(M3950*'Football Field'!$F$5)+(N3950*'Football Field'!$F$6)+(O3950*'Football Field'!$F$7)+(P3950*'Football Field'!$F$8)+(Q3950*'Football Field'!$F$9)+(R3950*'Football Field'!$F$10)+(S3950*'Football Field'!$F$11)</f>
        <v>125337932.46560924</v>
      </c>
    </row>
    <row r="3951" spans="2:20" x14ac:dyDescent="0.3">
      <c r="B3951" s="62">
        <f t="shared" si="558"/>
        <v>3924</v>
      </c>
      <c r="C3951" s="62">
        <v>0.52320195381535695</v>
      </c>
      <c r="D3951" s="62">
        <v>0.66009661124344754</v>
      </c>
      <c r="E3951" s="62">
        <v>8.752225858573226E-2</v>
      </c>
      <c r="F3951" s="62">
        <v>0.6463382659569219</v>
      </c>
      <c r="G3951" s="62">
        <v>0.72311232755125265</v>
      </c>
      <c r="H3951" s="62">
        <v>0.51141956810802258</v>
      </c>
      <c r="I3951" s="62">
        <v>0.45990622163149264</v>
      </c>
      <c r="J3951" s="62">
        <v>0.55715113598592581</v>
      </c>
      <c r="K3951" s="62"/>
      <c r="L3951" s="65">
        <f t="shared" si="559"/>
        <v>0.12550576594751514</v>
      </c>
      <c r="M3951" s="65">
        <f t="shared" si="560"/>
        <v>0.15834407763451347</v>
      </c>
      <c r="N3951" s="65">
        <f t="shared" si="561"/>
        <v>2.0994852983930872E-2</v>
      </c>
      <c r="O3951" s="65">
        <f t="shared" si="562"/>
        <v>0.15504372363016819</v>
      </c>
      <c r="P3951" s="65">
        <f t="shared" si="563"/>
        <v>0.17346029745033914</v>
      </c>
      <c r="Q3951" s="65">
        <f t="shared" si="564"/>
        <v>0.12267940543394197</v>
      </c>
      <c r="R3951" s="65">
        <f t="shared" si="565"/>
        <v>0.11032237587984696</v>
      </c>
      <c r="S3951" s="65">
        <f t="shared" si="566"/>
        <v>0.13364950103974427</v>
      </c>
      <c r="T3951" s="66">
        <f>(L3951*'Football Field'!$F$4)+(M3951*'Football Field'!$F$5)+(N3951*'Football Field'!$F$6)+(O3951*'Football Field'!$F$7)+(P3951*'Football Field'!$F$8)+(Q3951*'Football Field'!$F$9)+(R3951*'Football Field'!$F$10)+(S3951*'Football Field'!$F$11)</f>
        <v>139088542.00922039</v>
      </c>
    </row>
    <row r="3952" spans="2:20" x14ac:dyDescent="0.3">
      <c r="B3952" s="62">
        <f t="shared" si="558"/>
        <v>3925</v>
      </c>
      <c r="C3952" s="62">
        <v>0.56439577034201838</v>
      </c>
      <c r="D3952" s="62">
        <v>0.25716032657359789</v>
      </c>
      <c r="E3952" s="62">
        <v>0.60703374170293944</v>
      </c>
      <c r="F3952" s="62">
        <v>0.51639652592444174</v>
      </c>
      <c r="G3952" s="62">
        <v>0.27748221728597411</v>
      </c>
      <c r="H3952" s="62">
        <v>0.27296452009955252</v>
      </c>
      <c r="I3952" s="62">
        <v>0.82867199667284919</v>
      </c>
      <c r="J3952" s="62">
        <v>0.31183133693697096</v>
      </c>
      <c r="K3952" s="62"/>
      <c r="L3952" s="65">
        <f t="shared" si="559"/>
        <v>0.15522707295581553</v>
      </c>
      <c r="M3952" s="65">
        <f t="shared" si="560"/>
        <v>7.0727398878611653E-2</v>
      </c>
      <c r="N3952" s="65">
        <f t="shared" si="561"/>
        <v>0.16695389274951966</v>
      </c>
      <c r="O3952" s="65">
        <f t="shared" si="562"/>
        <v>0.14202572984419709</v>
      </c>
      <c r="P3952" s="65">
        <f t="shared" si="563"/>
        <v>7.6316575442246307E-2</v>
      </c>
      <c r="Q3952" s="65">
        <f t="shared" si="564"/>
        <v>7.507406274530673E-2</v>
      </c>
      <c r="R3952" s="65">
        <f t="shared" si="565"/>
        <v>0.22791157418849498</v>
      </c>
      <c r="S3952" s="65">
        <f t="shared" si="566"/>
        <v>8.5763693195808205E-2</v>
      </c>
      <c r="T3952" s="66">
        <f>(L3952*'Football Field'!$F$4)+(M3952*'Football Field'!$F$5)+(N3952*'Football Field'!$F$6)+(O3952*'Football Field'!$F$7)+(P3952*'Football Field'!$F$8)+(Q3952*'Football Field'!$F$9)+(R3952*'Football Field'!$F$10)+(S3952*'Football Field'!$F$11)</f>
        <v>150939714.9934954</v>
      </c>
    </row>
    <row r="3953" spans="2:20" x14ac:dyDescent="0.3">
      <c r="B3953" s="62">
        <f t="shared" si="558"/>
        <v>3926</v>
      </c>
      <c r="C3953" s="62">
        <v>0.75896551303663018</v>
      </c>
      <c r="D3953" s="62">
        <v>0.87497691577177905</v>
      </c>
      <c r="E3953" s="62">
        <v>0.56354523479853003</v>
      </c>
      <c r="F3953" s="62">
        <v>0.51491992626419192</v>
      </c>
      <c r="G3953" s="62">
        <v>0.17910052159856549</v>
      </c>
      <c r="H3953" s="62">
        <v>0.67854554316602156</v>
      </c>
      <c r="I3953" s="62">
        <v>0.45691431797946136</v>
      </c>
      <c r="J3953" s="62">
        <v>0.27532550923225074</v>
      </c>
      <c r="K3953" s="62"/>
      <c r="L3953" s="65">
        <f t="shared" si="559"/>
        <v>0.17640951651460232</v>
      </c>
      <c r="M3953" s="65">
        <f t="shared" si="560"/>
        <v>0.20337453022755175</v>
      </c>
      <c r="N3953" s="65">
        <f t="shared" si="561"/>
        <v>0.13098716700203827</v>
      </c>
      <c r="O3953" s="65">
        <f t="shared" si="562"/>
        <v>0.11968498393630791</v>
      </c>
      <c r="P3953" s="65">
        <f t="shared" si="563"/>
        <v>4.1629080478642444E-2</v>
      </c>
      <c r="Q3953" s="65">
        <f t="shared" si="564"/>
        <v>0.15771716783826892</v>
      </c>
      <c r="R3953" s="65">
        <f t="shared" si="565"/>
        <v>0.10620249871546644</v>
      </c>
      <c r="S3953" s="65">
        <f t="shared" si="566"/>
        <v>6.399505528712196E-2</v>
      </c>
      <c r="T3953" s="66">
        <f>(L3953*'Football Field'!$F$4)+(M3953*'Football Field'!$F$5)+(N3953*'Football Field'!$F$6)+(O3953*'Football Field'!$F$7)+(P3953*'Football Field'!$F$8)+(Q3953*'Football Field'!$F$9)+(R3953*'Football Field'!$F$10)+(S3953*'Football Field'!$F$11)</f>
        <v>129406892.72118035</v>
      </c>
    </row>
    <row r="3954" spans="2:20" x14ac:dyDescent="0.3">
      <c r="B3954" s="62">
        <f t="shared" si="558"/>
        <v>3927</v>
      </c>
      <c r="C3954" s="62">
        <v>0.32234328924432132</v>
      </c>
      <c r="D3954" s="62">
        <v>3.059133320133911E-2</v>
      </c>
      <c r="E3954" s="62">
        <v>0.3471691126425176</v>
      </c>
      <c r="F3954" s="62">
        <v>0.54496123285345277</v>
      </c>
      <c r="G3954" s="62">
        <v>0.25917628395522119</v>
      </c>
      <c r="H3954" s="62">
        <v>0.9312022331789519</v>
      </c>
      <c r="I3954" s="62">
        <v>0.21514686278271333</v>
      </c>
      <c r="J3954" s="62">
        <v>0.67892878117450783</v>
      </c>
      <c r="K3954" s="62"/>
      <c r="L3954" s="65">
        <f t="shared" si="559"/>
        <v>9.6813767019244545E-2</v>
      </c>
      <c r="M3954" s="65">
        <f t="shared" si="560"/>
        <v>9.1879133339665148E-3</v>
      </c>
      <c r="N3954" s="65">
        <f t="shared" si="561"/>
        <v>0.104270045970075</v>
      </c>
      <c r="O3954" s="65">
        <f t="shared" si="562"/>
        <v>0.16367565757512947</v>
      </c>
      <c r="P3954" s="65">
        <f t="shared" si="563"/>
        <v>7.7841956724391134E-2</v>
      </c>
      <c r="Q3954" s="65">
        <f t="shared" si="564"/>
        <v>0.27968069774970661</v>
      </c>
      <c r="R3954" s="65">
        <f t="shared" si="565"/>
        <v>6.4617998709380384E-2</v>
      </c>
      <c r="S3954" s="65">
        <f t="shared" si="566"/>
        <v>0.20391196291810632</v>
      </c>
      <c r="T3954" s="66">
        <f>(L3954*'Football Field'!$F$4)+(M3954*'Football Field'!$F$5)+(N3954*'Football Field'!$F$6)+(O3954*'Football Field'!$F$7)+(P3954*'Football Field'!$F$8)+(Q3954*'Football Field'!$F$9)+(R3954*'Football Field'!$F$10)+(S3954*'Football Field'!$F$11)</f>
        <v>128302922.90186557</v>
      </c>
    </row>
    <row r="3955" spans="2:20" x14ac:dyDescent="0.3">
      <c r="B3955" s="62">
        <f t="shared" si="558"/>
        <v>3928</v>
      </c>
      <c r="C3955" s="62">
        <v>0.23615868570669063</v>
      </c>
      <c r="D3955" s="62">
        <v>0.44369782825549398</v>
      </c>
      <c r="E3955" s="62">
        <v>0.18112557754239023</v>
      </c>
      <c r="F3955" s="62">
        <v>0.94501262651561158</v>
      </c>
      <c r="G3955" s="62">
        <v>0.66852272011150482</v>
      </c>
      <c r="H3955" s="62">
        <v>0.17533939318979386</v>
      </c>
      <c r="I3955" s="62">
        <v>0.64027500080345157</v>
      </c>
      <c r="J3955" s="62">
        <v>0.41684343226319609</v>
      </c>
      <c r="K3955" s="62"/>
      <c r="L3955" s="65">
        <f t="shared" si="559"/>
        <v>6.3706571763615633E-2</v>
      </c>
      <c r="M3955" s="65">
        <f t="shared" si="560"/>
        <v>0.11969268651937714</v>
      </c>
      <c r="N3955" s="65">
        <f t="shared" si="561"/>
        <v>4.886074619445472E-2</v>
      </c>
      <c r="O3955" s="65">
        <f t="shared" si="562"/>
        <v>0.25492822560594935</v>
      </c>
      <c r="P3955" s="65">
        <f t="shared" si="563"/>
        <v>0.18034183463100342</v>
      </c>
      <c r="Q3955" s="65">
        <f t="shared" si="564"/>
        <v>4.7299855187659334E-2</v>
      </c>
      <c r="R3955" s="65">
        <f t="shared" si="565"/>
        <v>0.17272168146207859</v>
      </c>
      <c r="S3955" s="65">
        <f t="shared" si="566"/>
        <v>0.11244839863586184</v>
      </c>
      <c r="T3955" s="66">
        <f>(L3955*'Football Field'!$F$4)+(M3955*'Football Field'!$F$5)+(N3955*'Football Field'!$F$6)+(O3955*'Football Field'!$F$7)+(P3955*'Football Field'!$F$8)+(Q3955*'Football Field'!$F$9)+(R3955*'Football Field'!$F$10)+(S3955*'Football Field'!$F$11)</f>
        <v>150010296.25415435</v>
      </c>
    </row>
    <row r="3956" spans="2:20" x14ac:dyDescent="0.3">
      <c r="B3956" s="62">
        <f t="shared" si="558"/>
        <v>3929</v>
      </c>
      <c r="C3956" s="62">
        <v>0.83885667556534027</v>
      </c>
      <c r="D3956" s="62">
        <v>0.54388928733952413</v>
      </c>
      <c r="E3956" s="62">
        <v>0.99962564904865336</v>
      </c>
      <c r="F3956" s="62">
        <v>0.27350744475316391</v>
      </c>
      <c r="G3956" s="62">
        <v>0.70371591590136418</v>
      </c>
      <c r="H3956" s="62">
        <v>0.6393725934459108</v>
      </c>
      <c r="I3956" s="62">
        <v>0.71431008715389632</v>
      </c>
      <c r="J3956" s="62">
        <v>0.80859708362715221</v>
      </c>
      <c r="K3956" s="62"/>
      <c r="L3956" s="65">
        <f t="shared" si="559"/>
        <v>0.15191519466559847</v>
      </c>
      <c r="M3956" s="65">
        <f t="shared" si="560"/>
        <v>9.8497215757427203E-2</v>
      </c>
      <c r="N3956" s="65">
        <f t="shared" si="561"/>
        <v>0.18103012050968992</v>
      </c>
      <c r="O3956" s="65">
        <f t="shared" si="562"/>
        <v>4.9531627895987231E-2</v>
      </c>
      <c r="P3956" s="65">
        <f t="shared" si="563"/>
        <v>0.12744148490132459</v>
      </c>
      <c r="Q3956" s="65">
        <f t="shared" si="564"/>
        <v>0.11578904338065127</v>
      </c>
      <c r="R3956" s="65">
        <f t="shared" si="565"/>
        <v>0.12936006722298815</v>
      </c>
      <c r="S3956" s="65">
        <f t="shared" si="566"/>
        <v>0.14643524566633304</v>
      </c>
      <c r="T3956" s="66">
        <f>(L3956*'Football Field'!$F$4)+(M3956*'Football Field'!$F$5)+(N3956*'Football Field'!$F$6)+(O3956*'Football Field'!$F$7)+(P3956*'Football Field'!$F$8)+(Q3956*'Football Field'!$F$9)+(R3956*'Football Field'!$F$10)+(S3956*'Football Field'!$F$11)</f>
        <v>141559877.25865719</v>
      </c>
    </row>
    <row r="3957" spans="2:20" x14ac:dyDescent="0.3">
      <c r="B3957" s="62">
        <f t="shared" si="558"/>
        <v>3930</v>
      </c>
      <c r="C3957" s="62">
        <v>0.31236807041790571</v>
      </c>
      <c r="D3957" s="62">
        <v>0.48619846078305851</v>
      </c>
      <c r="E3957" s="62">
        <v>0.43365956677857664</v>
      </c>
      <c r="F3957" s="62">
        <v>0.80258300216767642</v>
      </c>
      <c r="G3957" s="62">
        <v>0.31334046775220081</v>
      </c>
      <c r="H3957" s="62">
        <v>0.2946470186262401</v>
      </c>
      <c r="I3957" s="62">
        <v>0.76808303465725547</v>
      </c>
      <c r="J3957" s="62">
        <v>0.32837999118812067</v>
      </c>
      <c r="K3957" s="62"/>
      <c r="L3957" s="65">
        <f t="shared" si="559"/>
        <v>8.3537411894178598E-2</v>
      </c>
      <c r="M3957" s="65">
        <f t="shared" si="560"/>
        <v>0.1300253288577532</v>
      </c>
      <c r="N3957" s="65">
        <f t="shared" si="561"/>
        <v>0.11597471471193106</v>
      </c>
      <c r="O3957" s="65">
        <f t="shared" si="562"/>
        <v>0.21463687611108795</v>
      </c>
      <c r="P3957" s="65">
        <f t="shared" si="563"/>
        <v>8.3797462662271296E-2</v>
      </c>
      <c r="Q3957" s="65">
        <f t="shared" si="564"/>
        <v>7.8798224560665583E-2</v>
      </c>
      <c r="R3957" s="65">
        <f t="shared" si="565"/>
        <v>0.20541045936369745</v>
      </c>
      <c r="S3957" s="65">
        <f t="shared" si="566"/>
        <v>8.7819521838414835E-2</v>
      </c>
      <c r="T3957" s="66">
        <f>(L3957*'Football Field'!$F$4)+(M3957*'Football Field'!$F$5)+(N3957*'Football Field'!$F$6)+(O3957*'Football Field'!$F$7)+(P3957*'Football Field'!$F$8)+(Q3957*'Football Field'!$F$9)+(R3957*'Football Field'!$F$10)+(S3957*'Football Field'!$F$11)</f>
        <v>147782751.19787607</v>
      </c>
    </row>
    <row r="3958" spans="2:20" x14ac:dyDescent="0.3">
      <c r="B3958" s="62">
        <f t="shared" si="558"/>
        <v>3931</v>
      </c>
      <c r="C3958" s="62">
        <v>0.96532037518506508</v>
      </c>
      <c r="D3958" s="62">
        <v>0.30090107716008629</v>
      </c>
      <c r="E3958" s="62">
        <v>5.595119191379605E-2</v>
      </c>
      <c r="F3958" s="62">
        <v>0.17499714388956955</v>
      </c>
      <c r="G3958" s="62">
        <v>0.29224712860415392</v>
      </c>
      <c r="H3958" s="62">
        <v>3.1854227795159451E-3</v>
      </c>
      <c r="I3958" s="62">
        <v>0.81397811182873159</v>
      </c>
      <c r="J3958" s="62">
        <v>0.10899296153561322</v>
      </c>
      <c r="K3958" s="62"/>
      <c r="L3958" s="65">
        <f t="shared" si="559"/>
        <v>0.35547570564679321</v>
      </c>
      <c r="M3958" s="65">
        <f t="shared" si="560"/>
        <v>0.11080572365713877</v>
      </c>
      <c r="N3958" s="65">
        <f t="shared" si="561"/>
        <v>2.0603822252817105E-2</v>
      </c>
      <c r="O3958" s="65">
        <f t="shared" si="562"/>
        <v>6.4442059661687104E-2</v>
      </c>
      <c r="P3958" s="65">
        <f t="shared" si="563"/>
        <v>0.10761893868022233</v>
      </c>
      <c r="Q3958" s="65">
        <f t="shared" si="564"/>
        <v>1.1730203147475415E-3</v>
      </c>
      <c r="R3958" s="65">
        <f t="shared" si="565"/>
        <v>0.29974446942331501</v>
      </c>
      <c r="S3958" s="65">
        <f t="shared" si="566"/>
        <v>4.0136260363278956E-2</v>
      </c>
      <c r="T3958" s="66">
        <f>(L3958*'Football Field'!$F$4)+(M3958*'Football Field'!$F$5)+(N3958*'Football Field'!$F$6)+(O3958*'Football Field'!$F$7)+(P3958*'Football Field'!$F$8)+(Q3958*'Football Field'!$F$9)+(R3958*'Football Field'!$F$10)+(S3958*'Football Field'!$F$11)</f>
        <v>157651854.43811023</v>
      </c>
    </row>
    <row r="3959" spans="2:20" x14ac:dyDescent="0.3">
      <c r="B3959" s="62">
        <f t="shared" si="558"/>
        <v>3932</v>
      </c>
      <c r="C3959" s="62">
        <v>0.3766703717862252</v>
      </c>
      <c r="D3959" s="62">
        <v>0.655380574138964</v>
      </c>
      <c r="E3959" s="62">
        <v>0.82517034305827663</v>
      </c>
      <c r="F3959" s="62">
        <v>0.88889989876160369</v>
      </c>
      <c r="G3959" s="62">
        <v>0.54564129961293362</v>
      </c>
      <c r="H3959" s="62">
        <v>0.60361340012724762</v>
      </c>
      <c r="I3959" s="62">
        <v>0.78430450741960334</v>
      </c>
      <c r="J3959" s="62">
        <v>0.86328156923733146</v>
      </c>
      <c r="K3959" s="62"/>
      <c r="L3959" s="65">
        <f t="shared" si="559"/>
        <v>6.7954709814523812E-2</v>
      </c>
      <c r="M3959" s="65">
        <f t="shared" si="560"/>
        <v>0.11823652739792685</v>
      </c>
      <c r="N3959" s="65">
        <f t="shared" si="561"/>
        <v>0.14886812292712129</v>
      </c>
      <c r="O3959" s="65">
        <f t="shared" si="562"/>
        <v>0.16036550575521899</v>
      </c>
      <c r="P3959" s="65">
        <f t="shared" si="563"/>
        <v>9.84385790742794E-2</v>
      </c>
      <c r="Q3959" s="65">
        <f t="shared" si="564"/>
        <v>0.10889726540287765</v>
      </c>
      <c r="R3959" s="65">
        <f t="shared" si="565"/>
        <v>0.14149556004412892</v>
      </c>
      <c r="S3959" s="65">
        <f t="shared" si="566"/>
        <v>0.15574372958392305</v>
      </c>
      <c r="T3959" s="66">
        <f>(L3959*'Football Field'!$F$4)+(M3959*'Football Field'!$F$5)+(N3959*'Football Field'!$F$6)+(O3959*'Football Field'!$F$7)+(P3959*'Football Field'!$F$8)+(Q3959*'Football Field'!$F$9)+(R3959*'Football Field'!$F$10)+(S3959*'Football Field'!$F$11)</f>
        <v>141225159.49862307</v>
      </c>
    </row>
    <row r="3960" spans="2:20" x14ac:dyDescent="0.3">
      <c r="B3960" s="62">
        <f t="shared" si="558"/>
        <v>3933</v>
      </c>
      <c r="C3960" s="62">
        <v>0.10716914234496344</v>
      </c>
      <c r="D3960" s="62">
        <v>9.3768269702653728E-2</v>
      </c>
      <c r="E3960" s="62">
        <v>0.12984685758242043</v>
      </c>
      <c r="F3960" s="62">
        <v>3.1406635152106621E-2</v>
      </c>
      <c r="G3960" s="62">
        <v>0.65826815488582846</v>
      </c>
      <c r="H3960" s="62">
        <v>0.74901374012558486</v>
      </c>
      <c r="I3960" s="62">
        <v>0.38612706694751209</v>
      </c>
      <c r="J3960" s="62">
        <v>0.81175246191630068</v>
      </c>
      <c r="K3960" s="62"/>
      <c r="L3960" s="65">
        <f t="shared" si="559"/>
        <v>3.6116082781937113E-2</v>
      </c>
      <c r="M3960" s="65">
        <f t="shared" si="560"/>
        <v>3.1599978471407469E-2</v>
      </c>
      <c r="N3960" s="65">
        <f t="shared" si="561"/>
        <v>4.3758490128865783E-2</v>
      </c>
      <c r="O3960" s="65">
        <f t="shared" si="562"/>
        <v>1.0584060021722158E-2</v>
      </c>
      <c r="P3960" s="65">
        <f t="shared" si="563"/>
        <v>0.22183687071082431</v>
      </c>
      <c r="Q3960" s="65">
        <f t="shared" si="564"/>
        <v>0.25241820221075301</v>
      </c>
      <c r="R3960" s="65">
        <f t="shared" si="565"/>
        <v>0.13012511632625101</v>
      </c>
      <c r="S3960" s="65">
        <f t="shared" si="566"/>
        <v>0.27356119934823919</v>
      </c>
      <c r="T3960" s="66">
        <f>(L3960*'Football Field'!$F$4)+(M3960*'Football Field'!$F$5)+(N3960*'Football Field'!$F$6)+(O3960*'Football Field'!$F$7)+(P3960*'Football Field'!$F$8)+(Q3960*'Football Field'!$F$9)+(R3960*'Football Field'!$F$10)+(S3960*'Football Field'!$F$11)</f>
        <v>147289724.27190432</v>
      </c>
    </row>
    <row r="3961" spans="2:20" x14ac:dyDescent="0.3">
      <c r="B3961" s="62">
        <f t="shared" si="558"/>
        <v>3934</v>
      </c>
      <c r="C3961" s="62">
        <v>0.22768992186905646</v>
      </c>
      <c r="D3961" s="62">
        <v>0.6973864370957864</v>
      </c>
      <c r="E3961" s="62">
        <v>0.53189917626571914</v>
      </c>
      <c r="F3961" s="62">
        <v>0.2391638319031012</v>
      </c>
      <c r="G3961" s="62">
        <v>0.3901224174780008</v>
      </c>
      <c r="H3961" s="62">
        <v>0.84183944633565433</v>
      </c>
      <c r="I3961" s="62">
        <v>0.66017300073960683</v>
      </c>
      <c r="J3961" s="62">
        <v>0.95733363835530072</v>
      </c>
      <c r="K3961" s="62"/>
      <c r="L3961" s="65">
        <f t="shared" si="559"/>
        <v>5.0090093201757266E-2</v>
      </c>
      <c r="M3961" s="65">
        <f t="shared" si="560"/>
        <v>0.15341984109361992</v>
      </c>
      <c r="N3961" s="65">
        <f t="shared" si="561"/>
        <v>0.11701387173565811</v>
      </c>
      <c r="O3961" s="65">
        <f t="shared" si="562"/>
        <v>5.2614268265264927E-2</v>
      </c>
      <c r="P3961" s="65">
        <f t="shared" si="563"/>
        <v>8.5824036879445301E-2</v>
      </c>
      <c r="Q3961" s="65">
        <f t="shared" si="564"/>
        <v>0.18519843118976168</v>
      </c>
      <c r="R3961" s="65">
        <f t="shared" si="565"/>
        <v>0.14523316124350916</v>
      </c>
      <c r="S3961" s="65">
        <f t="shared" si="566"/>
        <v>0.2106062963909836</v>
      </c>
      <c r="T3961" s="66">
        <f>(L3961*'Football Field'!$F$4)+(M3961*'Football Field'!$F$5)+(N3961*'Football Field'!$F$6)+(O3961*'Football Field'!$F$7)+(P3961*'Football Field'!$F$8)+(Q3961*'Football Field'!$F$9)+(R3961*'Football Field'!$F$10)+(S3961*'Football Field'!$F$11)</f>
        <v>139507906.34480211</v>
      </c>
    </row>
    <row r="3962" spans="2:20" x14ac:dyDescent="0.3">
      <c r="B3962" s="62">
        <f t="shared" si="558"/>
        <v>3935</v>
      </c>
      <c r="C3962" s="62">
        <v>0.58672784163193559</v>
      </c>
      <c r="D3962" s="62">
        <v>0.51161328436214881</v>
      </c>
      <c r="E3962" s="62">
        <v>0.82926780580734716</v>
      </c>
      <c r="F3962" s="62">
        <v>2.9011010420051941E-2</v>
      </c>
      <c r="G3962" s="62">
        <v>0.22983339425373961</v>
      </c>
      <c r="H3962" s="62">
        <v>0.64143706620634122</v>
      </c>
      <c r="I3962" s="62">
        <v>0.65271008605468184</v>
      </c>
      <c r="J3962" s="62">
        <v>0.85597937902252508</v>
      </c>
      <c r="K3962" s="62"/>
      <c r="L3962" s="65">
        <f t="shared" si="559"/>
        <v>0.13529736786219226</v>
      </c>
      <c r="M3962" s="65">
        <f t="shared" si="560"/>
        <v>0.11797621627260849</v>
      </c>
      <c r="N3962" s="65">
        <f t="shared" si="561"/>
        <v>0.19122622691045438</v>
      </c>
      <c r="O3962" s="65">
        <f t="shared" si="562"/>
        <v>6.6898365312583049E-3</v>
      </c>
      <c r="P3962" s="65">
        <f t="shared" si="563"/>
        <v>5.2998768905995482E-2</v>
      </c>
      <c r="Q3962" s="65">
        <f t="shared" si="564"/>
        <v>0.14791312180717389</v>
      </c>
      <c r="R3962" s="65">
        <f t="shared" si="565"/>
        <v>0.15051264036606224</v>
      </c>
      <c r="S3962" s="65">
        <f t="shared" si="566"/>
        <v>0.19738582134425481</v>
      </c>
      <c r="T3962" s="66">
        <f>(L3962*'Football Field'!$F$4)+(M3962*'Football Field'!$F$5)+(N3962*'Football Field'!$F$6)+(O3962*'Football Field'!$F$7)+(P3962*'Football Field'!$F$8)+(Q3962*'Football Field'!$F$9)+(R3962*'Football Field'!$F$10)+(S3962*'Football Field'!$F$11)</f>
        <v>138766906.29288915</v>
      </c>
    </row>
    <row r="3963" spans="2:20" x14ac:dyDescent="0.3">
      <c r="B3963" s="62">
        <f t="shared" si="558"/>
        <v>3936</v>
      </c>
      <c r="C3963" s="62">
        <v>0.26287554396303237</v>
      </c>
      <c r="D3963" s="62">
        <v>0.68822422171407516</v>
      </c>
      <c r="E3963" s="62">
        <v>0.73238695298302103</v>
      </c>
      <c r="F3963" s="62">
        <v>0.95867450596109116</v>
      </c>
      <c r="G3963" s="62">
        <v>0.7978687654896498</v>
      </c>
      <c r="H3963" s="62">
        <v>8.5513095867847722E-2</v>
      </c>
      <c r="I3963" s="62">
        <v>0.77143680806279058</v>
      </c>
      <c r="J3963" s="62">
        <v>0.54712881601430008</v>
      </c>
      <c r="K3963" s="62"/>
      <c r="L3963" s="65">
        <f t="shared" si="559"/>
        <v>5.4267061227864934E-2</v>
      </c>
      <c r="M3963" s="65">
        <f t="shared" si="560"/>
        <v>0.14207447910601209</v>
      </c>
      <c r="N3963" s="65">
        <f t="shared" si="561"/>
        <v>0.15119127105109564</v>
      </c>
      <c r="O3963" s="65">
        <f t="shared" si="562"/>
        <v>0.19790524188092518</v>
      </c>
      <c r="P3963" s="65">
        <f t="shared" si="563"/>
        <v>0.1647090957792435</v>
      </c>
      <c r="Q3963" s="65">
        <f t="shared" si="564"/>
        <v>1.7653009250253291E-2</v>
      </c>
      <c r="R3963" s="65">
        <f t="shared" si="565"/>
        <v>0.15925257962551029</v>
      </c>
      <c r="S3963" s="65">
        <f t="shared" si="566"/>
        <v>0.11294726207909497</v>
      </c>
      <c r="T3963" s="66">
        <f>(L3963*'Football Field'!$F$4)+(M3963*'Football Field'!$F$5)+(N3963*'Football Field'!$F$6)+(O3963*'Football Field'!$F$7)+(P3963*'Football Field'!$F$8)+(Q3963*'Football Field'!$F$9)+(R3963*'Football Field'!$F$10)+(S3963*'Football Field'!$F$11)</f>
        <v>149109961.7318297</v>
      </c>
    </row>
    <row r="3964" spans="2:20" x14ac:dyDescent="0.3">
      <c r="B3964" s="62">
        <f t="shared" si="558"/>
        <v>3937</v>
      </c>
      <c r="C3964" s="62">
        <v>0.1150211179947277</v>
      </c>
      <c r="D3964" s="62">
        <v>0.61748314306847818</v>
      </c>
      <c r="E3964" s="62">
        <v>0.50637791863585546</v>
      </c>
      <c r="F3964" s="62">
        <v>0.44562057580742576</v>
      </c>
      <c r="G3964" s="62">
        <v>3.5241741892071077E-2</v>
      </c>
      <c r="H3964" s="62">
        <v>0.40315722546555011</v>
      </c>
      <c r="I3964" s="62">
        <v>0.59253715882865499</v>
      </c>
      <c r="J3964" s="62">
        <v>0.24578006178841394</v>
      </c>
      <c r="K3964" s="62"/>
      <c r="L3964" s="65">
        <f t="shared" si="559"/>
        <v>3.8842490268385939E-2</v>
      </c>
      <c r="M3964" s="65">
        <f t="shared" si="560"/>
        <v>0.20852329897044752</v>
      </c>
      <c r="N3964" s="65">
        <f t="shared" si="561"/>
        <v>0.17100320114816064</v>
      </c>
      <c r="O3964" s="65">
        <f t="shared" si="562"/>
        <v>0.15048552110218472</v>
      </c>
      <c r="P3964" s="65">
        <f t="shared" si="563"/>
        <v>1.1901092950135347E-2</v>
      </c>
      <c r="Q3964" s="65">
        <f t="shared" si="564"/>
        <v>0.1361456998487261</v>
      </c>
      <c r="R3964" s="65">
        <f t="shared" si="565"/>
        <v>0.20009907073337668</v>
      </c>
      <c r="S3964" s="65">
        <f t="shared" si="566"/>
        <v>8.2999624978583167E-2</v>
      </c>
      <c r="T3964" s="66">
        <f>(L3964*'Football Field'!$F$4)+(M3964*'Football Field'!$F$5)+(N3964*'Football Field'!$F$6)+(O3964*'Football Field'!$F$7)+(P3964*'Football Field'!$F$8)+(Q3964*'Football Field'!$F$9)+(R3964*'Football Field'!$F$10)+(S3964*'Football Field'!$F$11)</f>
        <v>142061212.68699753</v>
      </c>
    </row>
    <row r="3965" spans="2:20" x14ac:dyDescent="0.3">
      <c r="B3965" s="62">
        <f t="shared" si="558"/>
        <v>3938</v>
      </c>
      <c r="C3965" s="62">
        <v>0.63299052300016012</v>
      </c>
      <c r="D3965" s="62">
        <v>0.22813079661942792</v>
      </c>
      <c r="E3965" s="62">
        <v>5.6783558948382828E-2</v>
      </c>
      <c r="F3965" s="62">
        <v>0.4082853909239238</v>
      </c>
      <c r="G3965" s="62">
        <v>0.9088789103707402</v>
      </c>
      <c r="H3965" s="62">
        <v>0.84988379973336836</v>
      </c>
      <c r="I3965" s="62">
        <v>0.17534007875206437</v>
      </c>
      <c r="J3965" s="62">
        <v>0.92996500899336432</v>
      </c>
      <c r="K3965" s="62"/>
      <c r="L3965" s="65">
        <f t="shared" si="559"/>
        <v>0.15106241974298493</v>
      </c>
      <c r="M3965" s="65">
        <f t="shared" si="560"/>
        <v>5.4443137619007972E-2</v>
      </c>
      <c r="N3965" s="65">
        <f t="shared" si="561"/>
        <v>1.3551327396980579E-2</v>
      </c>
      <c r="O3965" s="65">
        <f t="shared" si="562"/>
        <v>9.7436812807800713E-2</v>
      </c>
      <c r="P3965" s="65">
        <f t="shared" si="563"/>
        <v>0.21690284840794816</v>
      </c>
      <c r="Q3965" s="65">
        <f t="shared" si="564"/>
        <v>0.20282373688563513</v>
      </c>
      <c r="R3965" s="65">
        <f t="shared" si="565"/>
        <v>4.1844696897943415E-2</v>
      </c>
      <c r="S3965" s="65">
        <f t="shared" si="566"/>
        <v>0.22193502024169931</v>
      </c>
      <c r="T3965" s="66">
        <f>(L3965*'Football Field'!$F$4)+(M3965*'Football Field'!$F$5)+(N3965*'Football Field'!$F$6)+(O3965*'Football Field'!$F$7)+(P3965*'Football Field'!$F$8)+(Q3965*'Football Field'!$F$9)+(R3965*'Football Field'!$F$10)+(S3965*'Football Field'!$F$11)</f>
        <v>133433331.16214699</v>
      </c>
    </row>
    <row r="3966" spans="2:20" x14ac:dyDescent="0.3">
      <c r="B3966" s="62">
        <f t="shared" si="558"/>
        <v>3939</v>
      </c>
      <c r="C3966" s="62">
        <v>0.54232060827740236</v>
      </c>
      <c r="D3966" s="62">
        <v>0.69807852972818318</v>
      </c>
      <c r="E3966" s="62">
        <v>0.93525643768154065</v>
      </c>
      <c r="F3966" s="62">
        <v>0.71401826815233504</v>
      </c>
      <c r="G3966" s="62">
        <v>0.78053534037612204</v>
      </c>
      <c r="H3966" s="62">
        <v>0.98226270416747963</v>
      </c>
      <c r="I3966" s="62">
        <v>0.90503858632591649</v>
      </c>
      <c r="J3966" s="62">
        <v>0.9848755119969258</v>
      </c>
      <c r="K3966" s="62"/>
      <c r="L3966" s="65">
        <f t="shared" si="559"/>
        <v>8.2893398429776999E-2</v>
      </c>
      <c r="M3966" s="65">
        <f t="shared" si="560"/>
        <v>0.10670090868173708</v>
      </c>
      <c r="N3966" s="65">
        <f t="shared" si="561"/>
        <v>0.14295341784816379</v>
      </c>
      <c r="O3966" s="65">
        <f t="shared" si="562"/>
        <v>0.10913728868996975</v>
      </c>
      <c r="P3966" s="65">
        <f t="shared" si="563"/>
        <v>0.11930438558075995</v>
      </c>
      <c r="Q3966" s="65">
        <f t="shared" si="564"/>
        <v>0.15013829911036009</v>
      </c>
      <c r="R3966" s="65">
        <f t="shared" si="565"/>
        <v>0.13833463634902468</v>
      </c>
      <c r="S3966" s="65">
        <f t="shared" si="566"/>
        <v>0.15053766531020757</v>
      </c>
      <c r="T3966" s="66">
        <f>(L3966*'Football Field'!$F$4)+(M3966*'Football Field'!$F$5)+(N3966*'Football Field'!$F$6)+(O3966*'Football Field'!$F$7)+(P3966*'Football Field'!$F$8)+(Q3966*'Football Field'!$F$9)+(R3966*'Football Field'!$F$10)+(S3966*'Football Field'!$F$11)</f>
        <v>141902534.69618741</v>
      </c>
    </row>
    <row r="3967" spans="2:20" x14ac:dyDescent="0.3">
      <c r="B3967" s="62">
        <f t="shared" si="558"/>
        <v>3940</v>
      </c>
      <c r="C3967" s="62">
        <v>0.42425189920377915</v>
      </c>
      <c r="D3967" s="62">
        <v>0.21808155934458795</v>
      </c>
      <c r="E3967" s="62">
        <v>0.32130436401208262</v>
      </c>
      <c r="F3967" s="62">
        <v>0.10432271580080199</v>
      </c>
      <c r="G3967" s="62">
        <v>0.7757438956449777</v>
      </c>
      <c r="H3967" s="62">
        <v>0.58731243433823721</v>
      </c>
      <c r="I3967" s="62">
        <v>0.64982792066736517</v>
      </c>
      <c r="J3967" s="62">
        <v>0.94487818395611622</v>
      </c>
      <c r="K3967" s="62"/>
      <c r="L3967" s="65">
        <f t="shared" si="559"/>
        <v>0.10538526919327515</v>
      </c>
      <c r="M3967" s="65">
        <f t="shared" si="560"/>
        <v>5.4172023462361642E-2</v>
      </c>
      <c r="N3967" s="65">
        <f t="shared" si="561"/>
        <v>7.9812835152738362E-2</v>
      </c>
      <c r="O3967" s="65">
        <f t="shared" si="562"/>
        <v>2.5914032461078783E-2</v>
      </c>
      <c r="P3967" s="65">
        <f t="shared" si="563"/>
        <v>0.1926967903290831</v>
      </c>
      <c r="Q3967" s="65">
        <f t="shared" si="564"/>
        <v>0.14588992791653607</v>
      </c>
      <c r="R3967" s="65">
        <f t="shared" si="565"/>
        <v>0.16141893643225086</v>
      </c>
      <c r="S3967" s="65">
        <f t="shared" si="566"/>
        <v>0.23471018505267605</v>
      </c>
      <c r="T3967" s="66">
        <f>(L3967*'Football Field'!$F$4)+(M3967*'Football Field'!$F$5)+(N3967*'Football Field'!$F$6)+(O3967*'Football Field'!$F$7)+(P3967*'Football Field'!$F$8)+(Q3967*'Football Field'!$F$9)+(R3967*'Football Field'!$F$10)+(S3967*'Football Field'!$F$11)</f>
        <v>149591896.43738493</v>
      </c>
    </row>
    <row r="3968" spans="2:20" x14ac:dyDescent="0.3">
      <c r="B3968" s="62">
        <f t="shared" si="558"/>
        <v>3941</v>
      </c>
      <c r="C3968" s="62">
        <v>0.51519754294440145</v>
      </c>
      <c r="D3968" s="62">
        <v>0.83562861101512209</v>
      </c>
      <c r="E3968" s="62">
        <v>0.90550675999428609</v>
      </c>
      <c r="F3968" s="62">
        <v>0.15311910857101951</v>
      </c>
      <c r="G3968" s="62">
        <v>0.51447324081234314</v>
      </c>
      <c r="H3968" s="62">
        <v>0.27878727322830277</v>
      </c>
      <c r="I3968" s="62">
        <v>2.9311062245138686E-2</v>
      </c>
      <c r="J3968" s="62">
        <v>0.56686682614908512</v>
      </c>
      <c r="K3968" s="62"/>
      <c r="L3968" s="65">
        <f t="shared" si="559"/>
        <v>0.13561790031094856</v>
      </c>
      <c r="M3968" s="65">
        <f t="shared" si="560"/>
        <v>0.21996649482828581</v>
      </c>
      <c r="N3968" s="65">
        <f t="shared" si="561"/>
        <v>0.23836085243335028</v>
      </c>
      <c r="O3968" s="65">
        <f t="shared" si="562"/>
        <v>4.0306271422041323E-2</v>
      </c>
      <c r="P3968" s="65">
        <f t="shared" si="563"/>
        <v>0.13542723881481816</v>
      </c>
      <c r="Q3968" s="65">
        <f t="shared" si="564"/>
        <v>7.3386500278238564E-2</v>
      </c>
      <c r="R3968" s="65">
        <f t="shared" si="565"/>
        <v>7.7156903638381825E-3</v>
      </c>
      <c r="S3968" s="65">
        <f t="shared" si="566"/>
        <v>0.14921905154847914</v>
      </c>
      <c r="T3968" s="66">
        <f>(L3968*'Football Field'!$F$4)+(M3968*'Football Field'!$F$5)+(N3968*'Football Field'!$F$6)+(O3968*'Football Field'!$F$7)+(P3968*'Football Field'!$F$8)+(Q3968*'Football Field'!$F$9)+(R3968*'Football Field'!$F$10)+(S3968*'Football Field'!$F$11)</f>
        <v>126477121.90967469</v>
      </c>
    </row>
    <row r="3969" spans="2:20" x14ac:dyDescent="0.3">
      <c r="B3969" s="62">
        <f t="shared" si="558"/>
        <v>3942</v>
      </c>
      <c r="C3969" s="62">
        <v>0.38365443140303779</v>
      </c>
      <c r="D3969" s="62">
        <v>0.8090075462663624</v>
      </c>
      <c r="E3969" s="62">
        <v>0.54538531466639528</v>
      </c>
      <c r="F3969" s="62">
        <v>0.23882806194760897</v>
      </c>
      <c r="G3969" s="62">
        <v>0.20972976967816792</v>
      </c>
      <c r="H3969" s="62">
        <v>0.60300943509389937</v>
      </c>
      <c r="I3969" s="62">
        <v>0.45494984037074093</v>
      </c>
      <c r="J3969" s="62">
        <v>0.64665168345363078</v>
      </c>
      <c r="K3969" s="62"/>
      <c r="L3969" s="65">
        <f t="shared" si="559"/>
        <v>9.8594995300055291E-2</v>
      </c>
      <c r="M3969" s="65">
        <f t="shared" si="560"/>
        <v>0.20790609645805774</v>
      </c>
      <c r="N3969" s="65">
        <f t="shared" si="561"/>
        <v>0.14015806448424264</v>
      </c>
      <c r="O3969" s="65">
        <f t="shared" si="562"/>
        <v>6.1376201388141649E-2</v>
      </c>
      <c r="P3969" s="65">
        <f t="shared" si="563"/>
        <v>5.3898258336491388E-2</v>
      </c>
      <c r="Q3969" s="65">
        <f t="shared" si="564"/>
        <v>0.15496683356829136</v>
      </c>
      <c r="R3969" s="65">
        <f t="shared" si="565"/>
        <v>0.11691713610364136</v>
      </c>
      <c r="S3969" s="65">
        <f t="shared" si="566"/>
        <v>0.16618241436107845</v>
      </c>
      <c r="T3969" s="66">
        <f>(L3969*'Football Field'!$F$4)+(M3969*'Football Field'!$F$5)+(N3969*'Football Field'!$F$6)+(O3969*'Football Field'!$F$7)+(P3969*'Football Field'!$F$8)+(Q3969*'Football Field'!$F$9)+(R3969*'Football Field'!$F$10)+(S3969*'Football Field'!$F$11)</f>
        <v>132876931.42405769</v>
      </c>
    </row>
    <row r="3970" spans="2:20" x14ac:dyDescent="0.3">
      <c r="B3970" s="62">
        <f t="shared" si="558"/>
        <v>3943</v>
      </c>
      <c r="C3970" s="62">
        <v>0.2456880074545259</v>
      </c>
      <c r="D3970" s="62">
        <v>0.31154821557057377</v>
      </c>
      <c r="E3970" s="62">
        <v>9.5423662041396407E-2</v>
      </c>
      <c r="F3970" s="62">
        <v>0.28278720001028024</v>
      </c>
      <c r="G3970" s="62">
        <v>0.34926528224370568</v>
      </c>
      <c r="H3970" s="62">
        <v>0.94118127732221257</v>
      </c>
      <c r="I3970" s="62">
        <v>0.42112534005870106</v>
      </c>
      <c r="J3970" s="62">
        <v>0.85806156128459043</v>
      </c>
      <c r="K3970" s="62"/>
      <c r="L3970" s="65">
        <f t="shared" si="559"/>
        <v>7.009482499222093E-2</v>
      </c>
      <c r="M3970" s="65">
        <f t="shared" si="560"/>
        <v>8.8884752142816922E-2</v>
      </c>
      <c r="N3970" s="65">
        <f t="shared" si="561"/>
        <v>2.722438494335757E-2</v>
      </c>
      <c r="O3970" s="65">
        <f t="shared" si="562"/>
        <v>8.0679230134704835E-2</v>
      </c>
      <c r="P3970" s="65">
        <f t="shared" si="563"/>
        <v>9.9645436862694586E-2</v>
      </c>
      <c r="Q3970" s="65">
        <f t="shared" si="564"/>
        <v>0.2685191581118021</v>
      </c>
      <c r="R3970" s="65">
        <f t="shared" si="565"/>
        <v>0.1201471220229085</v>
      </c>
      <c r="S3970" s="65">
        <f t="shared" si="566"/>
        <v>0.24480509078949453</v>
      </c>
      <c r="T3970" s="66">
        <f>(L3970*'Football Field'!$F$4)+(M3970*'Football Field'!$F$5)+(N3970*'Football Field'!$F$6)+(O3970*'Football Field'!$F$7)+(P3970*'Football Field'!$F$8)+(Q3970*'Football Field'!$F$9)+(R3970*'Football Field'!$F$10)+(S3970*'Football Field'!$F$11)</f>
        <v>135382665.52867681</v>
      </c>
    </row>
    <row r="3971" spans="2:20" x14ac:dyDescent="0.3">
      <c r="B3971" s="62">
        <f t="shared" si="558"/>
        <v>3944</v>
      </c>
      <c r="C3971" s="62">
        <v>0.25993642080163781</v>
      </c>
      <c r="D3971" s="62">
        <v>0.82026576745464519</v>
      </c>
      <c r="E3971" s="62">
        <v>0.15199458780129893</v>
      </c>
      <c r="F3971" s="62">
        <v>0.95615099673909054</v>
      </c>
      <c r="G3971" s="62">
        <v>0.74692857703145255</v>
      </c>
      <c r="H3971" s="62">
        <v>1.6138693896807776E-3</v>
      </c>
      <c r="I3971" s="62">
        <v>0.66270138218531471</v>
      </c>
      <c r="J3971" s="62">
        <v>0.27584758675962662</v>
      </c>
      <c r="K3971" s="62"/>
      <c r="L3971" s="65">
        <f t="shared" si="559"/>
        <v>6.7072764706409299E-2</v>
      </c>
      <c r="M3971" s="65">
        <f t="shared" si="560"/>
        <v>0.21165749935132219</v>
      </c>
      <c r="N3971" s="65">
        <f t="shared" si="561"/>
        <v>3.9219964608283774E-2</v>
      </c>
      <c r="O3971" s="65">
        <f t="shared" si="562"/>
        <v>0.24672068127390198</v>
      </c>
      <c r="P3971" s="65">
        <f t="shared" si="563"/>
        <v>0.19273391756807659</v>
      </c>
      <c r="Q3971" s="65">
        <f t="shared" si="564"/>
        <v>4.1643522484115524E-4</v>
      </c>
      <c r="R3971" s="65">
        <f t="shared" si="565"/>
        <v>0.17100033054562924</v>
      </c>
      <c r="S3971" s="65">
        <f t="shared" si="566"/>
        <v>7.1178406721535831E-2</v>
      </c>
      <c r="T3971" s="66">
        <f>(L3971*'Football Field'!$F$4)+(M3971*'Football Field'!$F$5)+(N3971*'Football Field'!$F$6)+(O3971*'Football Field'!$F$7)+(P3971*'Football Field'!$F$8)+(Q3971*'Football Field'!$F$9)+(R3971*'Football Field'!$F$10)+(S3971*'Football Field'!$F$11)</f>
        <v>149847514.49519295</v>
      </c>
    </row>
    <row r="3972" spans="2:20" x14ac:dyDescent="0.3">
      <c r="B3972" s="62">
        <f t="shared" si="558"/>
        <v>3945</v>
      </c>
      <c r="C3972" s="62">
        <v>3.4177543195290983E-2</v>
      </c>
      <c r="D3972" s="62">
        <v>0.9645018978236175</v>
      </c>
      <c r="E3972" s="62">
        <v>1.9862319316839239E-2</v>
      </c>
      <c r="F3972" s="62">
        <v>4.1649005874680123E-2</v>
      </c>
      <c r="G3972" s="62">
        <v>0.71422856112749167</v>
      </c>
      <c r="H3972" s="62">
        <v>0.2467177138551665</v>
      </c>
      <c r="I3972" s="62">
        <v>0.61102249213744708</v>
      </c>
      <c r="J3972" s="62">
        <v>0.69369750944402375</v>
      </c>
      <c r="K3972" s="62"/>
      <c r="L3972" s="65">
        <f t="shared" si="559"/>
        <v>1.0276311565929116E-2</v>
      </c>
      <c r="M3972" s="65">
        <f t="shared" si="560"/>
        <v>0.29000100888852198</v>
      </c>
      <c r="N3972" s="65">
        <f t="shared" si="561"/>
        <v>5.9720905202435689E-3</v>
      </c>
      <c r="O3972" s="65">
        <f t="shared" si="562"/>
        <v>1.2522788965076784E-2</v>
      </c>
      <c r="P3972" s="65">
        <f t="shared" si="563"/>
        <v>0.21475022887082815</v>
      </c>
      <c r="Q3972" s="65">
        <f t="shared" si="564"/>
        <v>7.4181695329076799E-2</v>
      </c>
      <c r="R3972" s="65">
        <f t="shared" si="565"/>
        <v>0.1837188081985956</v>
      </c>
      <c r="S3972" s="65">
        <f t="shared" si="566"/>
        <v>0.20857706766172815</v>
      </c>
      <c r="T3972" s="66">
        <f>(L3972*'Football Field'!$F$4)+(M3972*'Football Field'!$F$5)+(N3972*'Football Field'!$F$6)+(O3972*'Football Field'!$F$7)+(P3972*'Football Field'!$F$8)+(Q3972*'Football Field'!$F$9)+(R3972*'Football Field'!$F$10)+(S3972*'Football Field'!$F$11)</f>
        <v>151969711.32966202</v>
      </c>
    </row>
    <row r="3973" spans="2:20" x14ac:dyDescent="0.3">
      <c r="B3973" s="62">
        <f t="shared" si="558"/>
        <v>3946</v>
      </c>
      <c r="C3973" s="62">
        <v>0.19733995405411453</v>
      </c>
      <c r="D3973" s="62">
        <v>0.1634113077708782</v>
      </c>
      <c r="E3973" s="62">
        <v>0.95056942998341665</v>
      </c>
      <c r="F3973" s="62">
        <v>0.61144832499112667</v>
      </c>
      <c r="G3973" s="62">
        <v>0.94225731008943014</v>
      </c>
      <c r="H3973" s="62">
        <v>0.45917713112748793</v>
      </c>
      <c r="I3973" s="62">
        <v>0.33948632488604247</v>
      </c>
      <c r="J3973" s="62">
        <v>0.30372598441890819</v>
      </c>
      <c r="K3973" s="62"/>
      <c r="L3973" s="65">
        <f t="shared" si="559"/>
        <v>4.9740174871399555E-2</v>
      </c>
      <c r="M3973" s="65">
        <f t="shared" si="560"/>
        <v>4.1188349634756101E-2</v>
      </c>
      <c r="N3973" s="65">
        <f t="shared" si="561"/>
        <v>0.23959410501239004</v>
      </c>
      <c r="O3973" s="65">
        <f t="shared" si="562"/>
        <v>0.15411753162536457</v>
      </c>
      <c r="P3973" s="65">
        <f t="shared" si="563"/>
        <v>0.23749900825886816</v>
      </c>
      <c r="Q3973" s="65">
        <f t="shared" si="564"/>
        <v>0.1157370837988832</v>
      </c>
      <c r="R3973" s="65">
        <f t="shared" si="565"/>
        <v>8.5568628244688902E-2</v>
      </c>
      <c r="S3973" s="65">
        <f t="shared" si="566"/>
        <v>7.6555118553649437E-2</v>
      </c>
      <c r="T3973" s="66">
        <f>(L3973*'Football Field'!$F$4)+(M3973*'Football Field'!$F$5)+(N3973*'Football Field'!$F$6)+(O3973*'Football Field'!$F$7)+(P3973*'Football Field'!$F$8)+(Q3973*'Football Field'!$F$9)+(R3973*'Football Field'!$F$10)+(S3973*'Football Field'!$F$11)</f>
        <v>146913766.22854155</v>
      </c>
    </row>
    <row r="3974" spans="2:20" x14ac:dyDescent="0.3">
      <c r="B3974" s="62">
        <f t="shared" si="558"/>
        <v>3947</v>
      </c>
      <c r="C3974" s="62">
        <v>0.34258882893732734</v>
      </c>
      <c r="D3974" s="62">
        <v>0.51986116649927594</v>
      </c>
      <c r="E3974" s="62">
        <v>0.79453930332603795</v>
      </c>
      <c r="F3974" s="62">
        <v>0.76214681021724051</v>
      </c>
      <c r="G3974" s="62">
        <v>0.5067783352618449</v>
      </c>
      <c r="H3974" s="62">
        <v>0.57823540605319168</v>
      </c>
      <c r="I3974" s="62">
        <v>0.86085695056064826</v>
      </c>
      <c r="J3974" s="62">
        <v>0.36302011566801518</v>
      </c>
      <c r="K3974" s="62"/>
      <c r="L3974" s="65">
        <f t="shared" si="559"/>
        <v>7.2459153677836008E-2</v>
      </c>
      <c r="M3974" s="65">
        <f t="shared" si="560"/>
        <v>0.10995308945523491</v>
      </c>
      <c r="N3974" s="65">
        <f t="shared" si="561"/>
        <v>0.16804881134438335</v>
      </c>
      <c r="O3974" s="65">
        <f t="shared" si="562"/>
        <v>0.16119764622186858</v>
      </c>
      <c r="P3974" s="65">
        <f t="shared" si="563"/>
        <v>0.10718600892282319</v>
      </c>
      <c r="Q3974" s="65">
        <f t="shared" si="564"/>
        <v>0.12229951653455388</v>
      </c>
      <c r="R3974" s="65">
        <f t="shared" si="565"/>
        <v>0.18207530662571145</v>
      </c>
      <c r="S3974" s="65">
        <f t="shared" si="566"/>
        <v>7.6780467217588549E-2</v>
      </c>
      <c r="T3974" s="66">
        <f>(L3974*'Football Field'!$F$4)+(M3974*'Football Field'!$F$5)+(N3974*'Football Field'!$F$6)+(O3974*'Football Field'!$F$7)+(P3974*'Football Field'!$F$8)+(Q3974*'Football Field'!$F$9)+(R3974*'Football Field'!$F$10)+(S3974*'Football Field'!$F$11)</f>
        <v>147475768.7876336</v>
      </c>
    </row>
    <row r="3975" spans="2:20" x14ac:dyDescent="0.3">
      <c r="B3975" s="62">
        <f t="shared" si="558"/>
        <v>3948</v>
      </c>
      <c r="C3975" s="62">
        <v>0.71169384335251873</v>
      </c>
      <c r="D3975" s="62">
        <v>0.96729692376427578</v>
      </c>
      <c r="E3975" s="62">
        <v>0.92384109673222459</v>
      </c>
      <c r="F3975" s="62">
        <v>9.4649834706367453E-2</v>
      </c>
      <c r="G3975" s="62">
        <v>0.63794129685871914</v>
      </c>
      <c r="H3975" s="62">
        <v>0.38965508886034095</v>
      </c>
      <c r="I3975" s="62">
        <v>0.94396753057132388</v>
      </c>
      <c r="J3975" s="62">
        <v>0.24810675100994695</v>
      </c>
      <c r="K3975" s="62"/>
      <c r="L3975" s="65">
        <f t="shared" si="559"/>
        <v>0.14473699214497796</v>
      </c>
      <c r="M3975" s="65">
        <f t="shared" si="560"/>
        <v>0.19671892424589127</v>
      </c>
      <c r="N3975" s="65">
        <f t="shared" si="561"/>
        <v>0.18788132398485305</v>
      </c>
      <c r="O3975" s="65">
        <f t="shared" si="562"/>
        <v>1.9248912310224055E-2</v>
      </c>
      <c r="P3975" s="65">
        <f t="shared" si="563"/>
        <v>0.12973795591296472</v>
      </c>
      <c r="Q3975" s="65">
        <f t="shared" si="564"/>
        <v>7.9244054255075025E-2</v>
      </c>
      <c r="R3975" s="65">
        <f t="shared" si="565"/>
        <v>0.19197443160926905</v>
      </c>
      <c r="S3975" s="65">
        <f t="shared" si="566"/>
        <v>5.0457405536744986E-2</v>
      </c>
      <c r="T3975" s="66">
        <f>(L3975*'Football Field'!$F$4)+(M3975*'Football Field'!$F$5)+(N3975*'Football Field'!$F$6)+(O3975*'Football Field'!$F$7)+(P3975*'Football Field'!$F$8)+(Q3975*'Football Field'!$F$9)+(R3975*'Football Field'!$F$10)+(S3975*'Football Field'!$F$11)</f>
        <v>149380869.51806328</v>
      </c>
    </row>
    <row r="3976" spans="2:20" x14ac:dyDescent="0.3">
      <c r="B3976" s="62">
        <f t="shared" si="558"/>
        <v>3949</v>
      </c>
      <c r="C3976" s="62">
        <v>0.6880522637461236</v>
      </c>
      <c r="D3976" s="62">
        <v>0.42403125743560011</v>
      </c>
      <c r="E3976" s="62">
        <v>0.4171474723525348</v>
      </c>
      <c r="F3976" s="62">
        <v>0.40832010460775625</v>
      </c>
      <c r="G3976" s="62">
        <v>0.45883249312262542</v>
      </c>
      <c r="H3976" s="62">
        <v>0.14299684049961126</v>
      </c>
      <c r="I3976" s="62">
        <v>0.97653514884789971</v>
      </c>
      <c r="J3976" s="62">
        <v>0.50499366182217464</v>
      </c>
      <c r="K3976" s="62"/>
      <c r="L3976" s="65">
        <f t="shared" si="559"/>
        <v>0.17111857598893859</v>
      </c>
      <c r="M3976" s="65">
        <f t="shared" si="560"/>
        <v>0.10545656016321435</v>
      </c>
      <c r="N3976" s="65">
        <f t="shared" si="561"/>
        <v>0.10374456303320757</v>
      </c>
      <c r="O3976" s="65">
        <f t="shared" si="562"/>
        <v>0.10154919695739077</v>
      </c>
      <c r="P3976" s="65">
        <f t="shared" si="563"/>
        <v>0.11411162636559301</v>
      </c>
      <c r="Q3976" s="65">
        <f t="shared" si="564"/>
        <v>3.5563309659045819E-2</v>
      </c>
      <c r="R3976" s="65">
        <f t="shared" si="565"/>
        <v>0.24286426028772762</v>
      </c>
      <c r="S3976" s="65">
        <f t="shared" si="566"/>
        <v>0.12559190754488234</v>
      </c>
      <c r="T3976" s="66">
        <f>(L3976*'Football Field'!$F$4)+(M3976*'Football Field'!$F$5)+(N3976*'Football Field'!$F$6)+(O3976*'Football Field'!$F$7)+(P3976*'Football Field'!$F$8)+(Q3976*'Football Field'!$F$9)+(R3976*'Football Field'!$F$10)+(S3976*'Football Field'!$F$11)</f>
        <v>154293629.9984141</v>
      </c>
    </row>
    <row r="3977" spans="2:20" x14ac:dyDescent="0.3">
      <c r="B3977" s="62">
        <f t="shared" si="558"/>
        <v>3950</v>
      </c>
      <c r="C3977" s="62">
        <v>0.81037250128852456</v>
      </c>
      <c r="D3977" s="62">
        <v>0.19194908695270263</v>
      </c>
      <c r="E3977" s="62">
        <v>0.23432027319107485</v>
      </c>
      <c r="F3977" s="62">
        <v>0.77042111207065078</v>
      </c>
      <c r="G3977" s="62">
        <v>0.77852573276135073</v>
      </c>
      <c r="H3977" s="62">
        <v>0.1742644106203709</v>
      </c>
      <c r="I3977" s="62">
        <v>0.93906541401997612</v>
      </c>
      <c r="J3977" s="62">
        <v>0.85961094359832846</v>
      </c>
      <c r="K3977" s="62"/>
      <c r="L3977" s="65">
        <f t="shared" si="559"/>
        <v>0.17029893491899967</v>
      </c>
      <c r="M3977" s="65">
        <f t="shared" si="560"/>
        <v>4.0337900181389837E-2</v>
      </c>
      <c r="N3977" s="65">
        <f t="shared" si="561"/>
        <v>4.9242160723518315E-2</v>
      </c>
      <c r="O3977" s="65">
        <f t="shared" si="562"/>
        <v>0.16190319219386995</v>
      </c>
      <c r="P3977" s="65">
        <f t="shared" si="563"/>
        <v>0.1636063697688174</v>
      </c>
      <c r="Q3977" s="65">
        <f t="shared" si="564"/>
        <v>3.6621483917271005E-2</v>
      </c>
      <c r="R3977" s="65">
        <f t="shared" si="565"/>
        <v>0.19734361614268658</v>
      </c>
      <c r="S3977" s="65">
        <f t="shared" si="566"/>
        <v>0.18064634215344719</v>
      </c>
      <c r="T3977" s="66">
        <f>(L3977*'Football Field'!$F$4)+(M3977*'Football Field'!$F$5)+(N3977*'Football Field'!$F$6)+(O3977*'Football Field'!$F$7)+(P3977*'Football Field'!$F$8)+(Q3977*'Football Field'!$F$9)+(R3977*'Football Field'!$F$10)+(S3977*'Football Field'!$F$11)</f>
        <v>151674216.92189151</v>
      </c>
    </row>
    <row r="3978" spans="2:20" x14ac:dyDescent="0.3">
      <c r="B3978" s="62">
        <f t="shared" si="558"/>
        <v>3951</v>
      </c>
      <c r="C3978" s="62">
        <v>0.28987507301097926</v>
      </c>
      <c r="D3978" s="62">
        <v>0.58807966396113109</v>
      </c>
      <c r="E3978" s="62">
        <v>0.52462962069972963</v>
      </c>
      <c r="F3978" s="62">
        <v>0.32329164377473085</v>
      </c>
      <c r="G3978" s="62">
        <v>0.14309886403703709</v>
      </c>
      <c r="H3978" s="62">
        <v>0.36113099522080483</v>
      </c>
      <c r="I3978" s="62">
        <v>0.66436196526425229</v>
      </c>
      <c r="J3978" s="62">
        <v>0.25470837645395028</v>
      </c>
      <c r="K3978" s="62"/>
      <c r="L3978" s="65">
        <f t="shared" si="559"/>
        <v>9.2047905349971412E-2</v>
      </c>
      <c r="M3978" s="65">
        <f t="shared" si="560"/>
        <v>0.18674079383323489</v>
      </c>
      <c r="N3978" s="65">
        <f t="shared" si="561"/>
        <v>0.16659265375374671</v>
      </c>
      <c r="O3978" s="65">
        <f t="shared" si="562"/>
        <v>0.10265911558903162</v>
      </c>
      <c r="P3978" s="65">
        <f t="shared" si="563"/>
        <v>4.5440094437063649E-2</v>
      </c>
      <c r="Q3978" s="65">
        <f t="shared" si="564"/>
        <v>0.11467475047696349</v>
      </c>
      <c r="R3978" s="65">
        <f t="shared" si="565"/>
        <v>0.2109637322780378</v>
      </c>
      <c r="S3978" s="65">
        <f t="shared" si="566"/>
        <v>8.0880954281950593E-2</v>
      </c>
      <c r="T3978" s="66">
        <f>(L3978*'Football Field'!$F$4)+(M3978*'Football Field'!$F$5)+(N3978*'Football Field'!$F$6)+(O3978*'Football Field'!$F$7)+(P3978*'Football Field'!$F$8)+(Q3978*'Football Field'!$F$9)+(R3978*'Football Field'!$F$10)+(S3978*'Football Field'!$F$11)</f>
        <v>145661365.65775535</v>
      </c>
    </row>
    <row r="3979" spans="2:20" x14ac:dyDescent="0.3">
      <c r="B3979" s="62">
        <f t="shared" si="558"/>
        <v>3952</v>
      </c>
      <c r="C3979" s="62">
        <v>0.77555504633855588</v>
      </c>
      <c r="D3979" s="62">
        <v>0.18809276502472438</v>
      </c>
      <c r="E3979" s="62">
        <v>0.55058554501154877</v>
      </c>
      <c r="F3979" s="62">
        <v>0.48675799395098385</v>
      </c>
      <c r="G3979" s="62">
        <v>0.65151629120713239</v>
      </c>
      <c r="H3979" s="62">
        <v>0.99521842707027974</v>
      </c>
      <c r="I3979" s="62">
        <v>0.25486314545156874</v>
      </c>
      <c r="J3979" s="62">
        <v>6.6001889637503308E-2</v>
      </c>
      <c r="K3979" s="62"/>
      <c r="L3979" s="65">
        <f t="shared" si="559"/>
        <v>0.19542326888174374</v>
      </c>
      <c r="M3979" s="65">
        <f t="shared" si="560"/>
        <v>4.7395350165888007E-2</v>
      </c>
      <c r="N3979" s="65">
        <f t="shared" si="561"/>
        <v>0.1387357706112114</v>
      </c>
      <c r="O3979" s="65">
        <f t="shared" si="562"/>
        <v>0.12265259414055382</v>
      </c>
      <c r="P3979" s="65">
        <f t="shared" si="563"/>
        <v>0.16416815796441583</v>
      </c>
      <c r="Q3979" s="65">
        <f t="shared" si="564"/>
        <v>0.25077373835373179</v>
      </c>
      <c r="R3979" s="65">
        <f t="shared" si="565"/>
        <v>6.4220056637845413E-2</v>
      </c>
      <c r="S3979" s="65">
        <f t="shared" si="566"/>
        <v>1.6631063244610028E-2</v>
      </c>
      <c r="T3979" s="66">
        <f>(L3979*'Football Field'!$F$4)+(M3979*'Football Field'!$F$5)+(N3979*'Football Field'!$F$6)+(O3979*'Football Field'!$F$7)+(P3979*'Football Field'!$F$8)+(Q3979*'Football Field'!$F$9)+(R3979*'Football Field'!$F$10)+(S3979*'Football Field'!$F$11)</f>
        <v>133889175.20922853</v>
      </c>
    </row>
    <row r="3980" spans="2:20" x14ac:dyDescent="0.3">
      <c r="B3980" s="62">
        <f t="shared" si="558"/>
        <v>3953</v>
      </c>
      <c r="C3980" s="62">
        <v>0.39905883290180921</v>
      </c>
      <c r="D3980" s="62">
        <v>0.27989535764853535</v>
      </c>
      <c r="E3980" s="62">
        <v>0.64035640340467248</v>
      </c>
      <c r="F3980" s="62">
        <v>0.89550276197152012</v>
      </c>
      <c r="G3980" s="62">
        <v>0.21502056490971222</v>
      </c>
      <c r="H3980" s="62">
        <v>0.69674059438128233</v>
      </c>
      <c r="I3980" s="62">
        <v>0.69437654609589938</v>
      </c>
      <c r="J3980" s="62">
        <v>7.2836628026255124E-2</v>
      </c>
      <c r="K3980" s="62"/>
      <c r="L3980" s="65">
        <f t="shared" si="559"/>
        <v>0.10248602767797085</v>
      </c>
      <c r="M3980" s="65">
        <f t="shared" si="560"/>
        <v>7.1882542136240721E-2</v>
      </c>
      <c r="N3980" s="65">
        <f t="shared" si="561"/>
        <v>0.16445591144011887</v>
      </c>
      <c r="O3980" s="65">
        <f t="shared" si="562"/>
        <v>0.22998243186787123</v>
      </c>
      <c r="P3980" s="65">
        <f t="shared" si="563"/>
        <v>5.5221440423778141E-2</v>
      </c>
      <c r="Q3980" s="65">
        <f t="shared" si="564"/>
        <v>0.17893646237795688</v>
      </c>
      <c r="R3980" s="65">
        <f t="shared" si="565"/>
        <v>0.17832932904815177</v>
      </c>
      <c r="S3980" s="65">
        <f t="shared" si="566"/>
        <v>1.8705855027911618E-2</v>
      </c>
      <c r="T3980" s="66">
        <f>(L3980*'Football Field'!$F$4)+(M3980*'Football Field'!$F$5)+(N3980*'Football Field'!$F$6)+(O3980*'Football Field'!$F$7)+(P3980*'Football Field'!$F$8)+(Q3980*'Football Field'!$F$9)+(R3980*'Football Field'!$F$10)+(S3980*'Football Field'!$F$11)</f>
        <v>142616932.24886033</v>
      </c>
    </row>
    <row r="3981" spans="2:20" x14ac:dyDescent="0.3">
      <c r="B3981" s="62">
        <f t="shared" si="558"/>
        <v>3954</v>
      </c>
      <c r="C3981" s="62">
        <v>0.53065067524206366</v>
      </c>
      <c r="D3981" s="62">
        <v>0.86318604713979485</v>
      </c>
      <c r="E3981" s="62">
        <v>0.29787550884910119</v>
      </c>
      <c r="F3981" s="62">
        <v>0.73256364740220359</v>
      </c>
      <c r="G3981" s="62">
        <v>0.12394829831297594</v>
      </c>
      <c r="H3981" s="62">
        <v>0.61227523383612059</v>
      </c>
      <c r="I3981" s="62">
        <v>0.99870164657345806</v>
      </c>
      <c r="J3981" s="62">
        <v>0.52815977410076786</v>
      </c>
      <c r="K3981" s="62"/>
      <c r="L3981" s="65">
        <f t="shared" si="559"/>
        <v>0.11320883847492846</v>
      </c>
      <c r="M3981" s="65">
        <f t="shared" si="560"/>
        <v>0.18415182405993274</v>
      </c>
      <c r="N3981" s="65">
        <f t="shared" si="561"/>
        <v>6.3548661935749345E-2</v>
      </c>
      <c r="O3981" s="65">
        <f t="shared" si="562"/>
        <v>0.15628488476629115</v>
      </c>
      <c r="P3981" s="65">
        <f t="shared" si="563"/>
        <v>2.6443088716611978E-2</v>
      </c>
      <c r="Q3981" s="65">
        <f t="shared" si="564"/>
        <v>0.13062259464370501</v>
      </c>
      <c r="R3981" s="65">
        <f t="shared" si="565"/>
        <v>0.21306267694845571</v>
      </c>
      <c r="S3981" s="65">
        <f t="shared" si="566"/>
        <v>0.11267743045432557</v>
      </c>
      <c r="T3981" s="66">
        <f>(L3981*'Football Field'!$F$4)+(M3981*'Football Field'!$F$5)+(N3981*'Football Field'!$F$6)+(O3981*'Football Field'!$F$7)+(P3981*'Football Field'!$F$8)+(Q3981*'Football Field'!$F$9)+(R3981*'Football Field'!$F$10)+(S3981*'Football Field'!$F$11)</f>
        <v>142232211.44748819</v>
      </c>
    </row>
    <row r="3982" spans="2:20" x14ac:dyDescent="0.3">
      <c r="B3982" s="62">
        <f t="shared" si="558"/>
        <v>3955</v>
      </c>
      <c r="C3982" s="62">
        <v>0.16208573608670807</v>
      </c>
      <c r="D3982" s="62">
        <v>0.20131994764796124</v>
      </c>
      <c r="E3982" s="62">
        <v>0.7718364972432733</v>
      </c>
      <c r="F3982" s="62">
        <v>0.43658959874492498</v>
      </c>
      <c r="G3982" s="62">
        <v>1.6130118831247486E-2</v>
      </c>
      <c r="H3982" s="62">
        <v>0.43398334337064726</v>
      </c>
      <c r="I3982" s="62">
        <v>0.83115349872966782</v>
      </c>
      <c r="J3982" s="62">
        <v>3.602537559310548E-2</v>
      </c>
      <c r="K3982" s="62"/>
      <c r="L3982" s="65">
        <f t="shared" si="559"/>
        <v>5.6102032853205676E-2</v>
      </c>
      <c r="M3982" s="65">
        <f t="shared" si="560"/>
        <v>6.9682000339064853E-2</v>
      </c>
      <c r="N3982" s="65">
        <f t="shared" si="561"/>
        <v>0.2671524192756915</v>
      </c>
      <c r="O3982" s="65">
        <f t="shared" si="562"/>
        <v>0.15111486429041965</v>
      </c>
      <c r="P3982" s="65">
        <f t="shared" si="563"/>
        <v>5.5830480734755262E-3</v>
      </c>
      <c r="Q3982" s="65">
        <f t="shared" si="564"/>
        <v>0.15021277242125386</v>
      </c>
      <c r="R3982" s="65">
        <f t="shared" si="565"/>
        <v>0.28768355573771265</v>
      </c>
      <c r="S3982" s="65">
        <f t="shared" si="566"/>
        <v>1.246930700917623E-2</v>
      </c>
      <c r="T3982" s="66">
        <f>(L3982*'Football Field'!$F$4)+(M3982*'Football Field'!$F$5)+(N3982*'Football Field'!$F$6)+(O3982*'Football Field'!$F$7)+(P3982*'Football Field'!$F$8)+(Q3982*'Football Field'!$F$9)+(R3982*'Football Field'!$F$10)+(S3982*'Football Field'!$F$11)</f>
        <v>156035100.85948879</v>
      </c>
    </row>
    <row r="3983" spans="2:20" x14ac:dyDescent="0.3">
      <c r="B3983" s="62">
        <f t="shared" si="558"/>
        <v>3956</v>
      </c>
      <c r="C3983" s="62">
        <v>0.54216110667522588</v>
      </c>
      <c r="D3983" s="62">
        <v>0.73099719252464102</v>
      </c>
      <c r="E3983" s="62">
        <v>1.9548357558111129E-2</v>
      </c>
      <c r="F3983" s="62">
        <v>0.44397652006145505</v>
      </c>
      <c r="G3983" s="62">
        <v>0.5095514869759965</v>
      </c>
      <c r="H3983" s="62">
        <v>0.63369491121917776</v>
      </c>
      <c r="I3983" s="62">
        <v>0.71272654263391511</v>
      </c>
      <c r="J3983" s="62">
        <v>0.4917185987306919</v>
      </c>
      <c r="K3983" s="62"/>
      <c r="L3983" s="65">
        <f t="shared" si="559"/>
        <v>0.1327402954731465</v>
      </c>
      <c r="M3983" s="65">
        <f t="shared" si="560"/>
        <v>0.17897407639734578</v>
      </c>
      <c r="N3983" s="65">
        <f t="shared" si="561"/>
        <v>4.7861322517050268E-3</v>
      </c>
      <c r="O3983" s="65">
        <f t="shared" si="562"/>
        <v>0.10870122133530366</v>
      </c>
      <c r="P3983" s="65">
        <f t="shared" si="563"/>
        <v>0.1247563023374389</v>
      </c>
      <c r="Q3983" s="65">
        <f t="shared" si="564"/>
        <v>0.15515102193682817</v>
      </c>
      <c r="R3983" s="65">
        <f t="shared" si="565"/>
        <v>0.17450077236442818</v>
      </c>
      <c r="S3983" s="65">
        <f t="shared" si="566"/>
        <v>0.12039017790380382</v>
      </c>
      <c r="T3983" s="66">
        <f>(L3983*'Football Field'!$F$4)+(M3983*'Football Field'!$F$5)+(N3983*'Football Field'!$F$6)+(O3983*'Football Field'!$F$7)+(P3983*'Football Field'!$F$8)+(Q3983*'Football Field'!$F$9)+(R3983*'Football Field'!$F$10)+(S3983*'Football Field'!$F$11)</f>
        <v>143046245.52025935</v>
      </c>
    </row>
    <row r="3984" spans="2:20" x14ac:dyDescent="0.3">
      <c r="B3984" s="62">
        <f t="shared" si="558"/>
        <v>3957</v>
      </c>
      <c r="C3984" s="62">
        <v>0.69111789528064038</v>
      </c>
      <c r="D3984" s="62">
        <v>0.64229459895766727</v>
      </c>
      <c r="E3984" s="62">
        <v>0.38818606887665663</v>
      </c>
      <c r="F3984" s="62">
        <v>0.34313039544808555</v>
      </c>
      <c r="G3984" s="62">
        <v>0.13856875248678369</v>
      </c>
      <c r="H3984" s="62">
        <v>0.66470354878925952</v>
      </c>
      <c r="I3984" s="62">
        <v>0.10029162279496784</v>
      </c>
      <c r="J3984" s="62">
        <v>7.1810524641610529E-2</v>
      </c>
      <c r="K3984" s="62"/>
      <c r="L3984" s="65">
        <f t="shared" si="559"/>
        <v>0.22733368004082857</v>
      </c>
      <c r="M3984" s="65">
        <f t="shared" si="560"/>
        <v>0.21127393147894491</v>
      </c>
      <c r="N3984" s="65">
        <f t="shared" si="561"/>
        <v>0.12768844242193783</v>
      </c>
      <c r="O3984" s="65">
        <f t="shared" si="562"/>
        <v>0.11286800134064354</v>
      </c>
      <c r="P3984" s="65">
        <f t="shared" si="563"/>
        <v>4.5580276037702053E-2</v>
      </c>
      <c r="Q3984" s="65">
        <f t="shared" si="564"/>
        <v>0.21864504582260916</v>
      </c>
      <c r="R3984" s="65">
        <f t="shared" si="565"/>
        <v>3.298954323558427E-2</v>
      </c>
      <c r="S3984" s="65">
        <f t="shared" si="566"/>
        <v>2.3621079621749478E-2</v>
      </c>
      <c r="T3984" s="66">
        <f>(L3984*'Football Field'!$F$4)+(M3984*'Football Field'!$F$5)+(N3984*'Football Field'!$F$6)+(O3984*'Football Field'!$F$7)+(P3984*'Football Field'!$F$8)+(Q3984*'Football Field'!$F$9)+(R3984*'Football Field'!$F$10)+(S3984*'Football Field'!$F$11)</f>
        <v>118850372.78850387</v>
      </c>
    </row>
    <row r="3985" spans="2:20" x14ac:dyDescent="0.3">
      <c r="B3985" s="62">
        <f t="shared" si="558"/>
        <v>3958</v>
      </c>
      <c r="C3985" s="62">
        <v>0.78789977824843649</v>
      </c>
      <c r="D3985" s="62">
        <v>0.43355588632769215</v>
      </c>
      <c r="E3985" s="62">
        <v>0.22494377621058825</v>
      </c>
      <c r="F3985" s="62">
        <v>0.34929555291719339</v>
      </c>
      <c r="G3985" s="62">
        <v>0.33783560243094546</v>
      </c>
      <c r="H3985" s="62">
        <v>0.14257888483663683</v>
      </c>
      <c r="I3985" s="62">
        <v>0.68817156357760578</v>
      </c>
      <c r="J3985" s="62">
        <v>0.66917425314269696</v>
      </c>
      <c r="K3985" s="62"/>
      <c r="L3985" s="65">
        <f t="shared" si="559"/>
        <v>0.21684587085713181</v>
      </c>
      <c r="M3985" s="65">
        <f t="shared" si="560"/>
        <v>0.11932330269842999</v>
      </c>
      <c r="N3985" s="65">
        <f t="shared" si="561"/>
        <v>6.1909052893395169E-2</v>
      </c>
      <c r="O3985" s="65">
        <f t="shared" si="562"/>
        <v>9.6133163696575111E-2</v>
      </c>
      <c r="P3985" s="65">
        <f t="shared" si="563"/>
        <v>9.2979154758161014E-2</v>
      </c>
      <c r="Q3985" s="65">
        <f t="shared" si="564"/>
        <v>3.9240577674703229E-2</v>
      </c>
      <c r="R3985" s="65">
        <f t="shared" si="565"/>
        <v>0.18939865973162698</v>
      </c>
      <c r="S3985" s="65">
        <f t="shared" si="566"/>
        <v>0.18417021768997668</v>
      </c>
      <c r="T3985" s="66">
        <f>(L3985*'Football Field'!$F$4)+(M3985*'Football Field'!$F$5)+(N3985*'Football Field'!$F$6)+(O3985*'Football Field'!$F$7)+(P3985*'Football Field'!$F$8)+(Q3985*'Football Field'!$F$9)+(R3985*'Football Field'!$F$10)+(S3985*'Football Field'!$F$11)</f>
        <v>144196090.07384309</v>
      </c>
    </row>
    <row r="3986" spans="2:20" x14ac:dyDescent="0.3">
      <c r="B3986" s="62">
        <f t="shared" si="558"/>
        <v>3959</v>
      </c>
      <c r="C3986" s="62">
        <v>0.81998905978271597</v>
      </c>
      <c r="D3986" s="62">
        <v>0.6129436869522914</v>
      </c>
      <c r="E3986" s="62">
        <v>0.60052463160623715</v>
      </c>
      <c r="F3986" s="62">
        <v>3.8595017974964785E-2</v>
      </c>
      <c r="G3986" s="62">
        <v>0.23907850348797466</v>
      </c>
      <c r="H3986" s="62">
        <v>0.78055659556027779</v>
      </c>
      <c r="I3986" s="62">
        <v>0.57166048370906974</v>
      </c>
      <c r="J3986" s="62">
        <v>0.58994737356701199</v>
      </c>
      <c r="K3986" s="62"/>
      <c r="L3986" s="65">
        <f t="shared" si="559"/>
        <v>0.19278911803612411</v>
      </c>
      <c r="M3986" s="65">
        <f t="shared" si="560"/>
        <v>0.14411030416022291</v>
      </c>
      <c r="N3986" s="65">
        <f t="shared" si="561"/>
        <v>0.14119043748829188</v>
      </c>
      <c r="O3986" s="65">
        <f t="shared" si="562"/>
        <v>9.0741448159728927E-3</v>
      </c>
      <c r="P3986" s="65">
        <f t="shared" si="563"/>
        <v>5.6210181439562905E-2</v>
      </c>
      <c r="Q3986" s="65">
        <f t="shared" si="564"/>
        <v>0.18351807971099168</v>
      </c>
      <c r="R3986" s="65">
        <f t="shared" si="565"/>
        <v>0.13440413522051078</v>
      </c>
      <c r="S3986" s="65">
        <f t="shared" si="566"/>
        <v>0.13870359912832272</v>
      </c>
      <c r="T3986" s="66">
        <f>(L3986*'Football Field'!$F$4)+(M3986*'Football Field'!$F$5)+(N3986*'Football Field'!$F$6)+(O3986*'Football Field'!$F$7)+(P3986*'Football Field'!$F$8)+(Q3986*'Football Field'!$F$9)+(R3986*'Football Field'!$F$10)+(S3986*'Football Field'!$F$11)</f>
        <v>134686854.44242373</v>
      </c>
    </row>
    <row r="3987" spans="2:20" x14ac:dyDescent="0.3">
      <c r="B3987" s="62">
        <f t="shared" si="558"/>
        <v>3960</v>
      </c>
      <c r="C3987" s="62">
        <v>0.15564488877117943</v>
      </c>
      <c r="D3987" s="62">
        <v>0.71111653085345927</v>
      </c>
      <c r="E3987" s="62">
        <v>0.73703741675772305</v>
      </c>
      <c r="F3987" s="62">
        <v>0.80117613309501223</v>
      </c>
      <c r="G3987" s="62">
        <v>0.68800741592716186</v>
      </c>
      <c r="H3987" s="62">
        <v>0.55983328604527516</v>
      </c>
      <c r="I3987" s="62">
        <v>0.64249117481955598</v>
      </c>
      <c r="J3987" s="62">
        <v>8.3796999463917943E-2</v>
      </c>
      <c r="K3987" s="62"/>
      <c r="L3987" s="65">
        <f t="shared" si="559"/>
        <v>3.5542634807080378E-2</v>
      </c>
      <c r="M3987" s="65">
        <f t="shared" si="560"/>
        <v>0.16238859728031454</v>
      </c>
      <c r="N3987" s="65">
        <f t="shared" si="561"/>
        <v>0.16830781884194054</v>
      </c>
      <c r="O3987" s="65">
        <f t="shared" si="562"/>
        <v>0.18295435808758592</v>
      </c>
      <c r="P3987" s="65">
        <f t="shared" si="563"/>
        <v>0.15711146393514089</v>
      </c>
      <c r="Q3987" s="65">
        <f t="shared" si="564"/>
        <v>0.12784197538287206</v>
      </c>
      <c r="R3987" s="65">
        <f t="shared" si="565"/>
        <v>0.146717501446228</v>
      </c>
      <c r="S3987" s="65">
        <f t="shared" si="566"/>
        <v>1.9135650218837421E-2</v>
      </c>
      <c r="T3987" s="66">
        <f>(L3987*'Football Field'!$F$4)+(M3987*'Football Field'!$F$5)+(N3987*'Football Field'!$F$6)+(O3987*'Football Field'!$F$7)+(P3987*'Football Field'!$F$8)+(Q3987*'Football Field'!$F$9)+(R3987*'Football Field'!$F$10)+(S3987*'Football Field'!$F$11)</f>
        <v>146385973.96108633</v>
      </c>
    </row>
    <row r="3988" spans="2:20" x14ac:dyDescent="0.3">
      <c r="B3988" s="62">
        <f t="shared" si="558"/>
        <v>3961</v>
      </c>
      <c r="C3988" s="62">
        <v>0.31712526883774561</v>
      </c>
      <c r="D3988" s="62">
        <v>0.29246200986695259</v>
      </c>
      <c r="E3988" s="62">
        <v>0.19699151815773397</v>
      </c>
      <c r="F3988" s="62">
        <v>0.33540541022861614</v>
      </c>
      <c r="G3988" s="62">
        <v>0.19816026277552323</v>
      </c>
      <c r="H3988" s="62">
        <v>4.987119627621539E-2</v>
      </c>
      <c r="I3988" s="62">
        <v>0.78729247365792376</v>
      </c>
      <c r="J3988" s="62">
        <v>0.72710382217738223</v>
      </c>
      <c r="K3988" s="62"/>
      <c r="L3988" s="65">
        <f t="shared" si="559"/>
        <v>0.10918742691782703</v>
      </c>
      <c r="M3988" s="65">
        <f t="shared" si="560"/>
        <v>0.10069577377300395</v>
      </c>
      <c r="N3988" s="65">
        <f t="shared" si="561"/>
        <v>6.7824923163988748E-2</v>
      </c>
      <c r="O3988" s="65">
        <f t="shared" si="562"/>
        <v>0.11548134858946915</v>
      </c>
      <c r="P3988" s="65">
        <f t="shared" si="563"/>
        <v>6.8227326346832443E-2</v>
      </c>
      <c r="Q3988" s="65">
        <f t="shared" si="564"/>
        <v>1.7170841095920108E-2</v>
      </c>
      <c r="R3988" s="65">
        <f t="shared" si="565"/>
        <v>0.27106776998732873</v>
      </c>
      <c r="S3988" s="65">
        <f t="shared" si="566"/>
        <v>0.25034459012562993</v>
      </c>
      <c r="T3988" s="66">
        <f>(L3988*'Football Field'!$F$4)+(M3988*'Football Field'!$F$5)+(N3988*'Football Field'!$F$6)+(O3988*'Football Field'!$F$7)+(P3988*'Football Field'!$F$8)+(Q3988*'Football Field'!$F$9)+(R3988*'Football Field'!$F$10)+(S3988*'Football Field'!$F$11)</f>
        <v>154884966.5295403</v>
      </c>
    </row>
    <row r="3989" spans="2:20" x14ac:dyDescent="0.3">
      <c r="B3989" s="62">
        <f t="shared" si="558"/>
        <v>3962</v>
      </c>
      <c r="C3989" s="62">
        <v>0.61465040830352968</v>
      </c>
      <c r="D3989" s="62">
        <v>0.38527190678860579</v>
      </c>
      <c r="E3989" s="62">
        <v>0.34179453286881378</v>
      </c>
      <c r="F3989" s="62">
        <v>0.23741892354212724</v>
      </c>
      <c r="G3989" s="62">
        <v>0.70314536970290409</v>
      </c>
      <c r="H3989" s="62">
        <v>0.50147723298187363</v>
      </c>
      <c r="I3989" s="62">
        <v>0.99138431123609649</v>
      </c>
      <c r="J3989" s="62">
        <v>0.56382240254648208</v>
      </c>
      <c r="K3989" s="62"/>
      <c r="L3989" s="65">
        <f t="shared" si="559"/>
        <v>0.14165829773731475</v>
      </c>
      <c r="M3989" s="65">
        <f t="shared" si="560"/>
        <v>8.8793502362292151E-2</v>
      </c>
      <c r="N3989" s="65">
        <f t="shared" si="561"/>
        <v>7.8773284859198878E-2</v>
      </c>
      <c r="O3989" s="65">
        <f t="shared" si="562"/>
        <v>5.4717869060610679E-2</v>
      </c>
      <c r="P3989" s="65">
        <f t="shared" si="563"/>
        <v>0.16205370530690372</v>
      </c>
      <c r="Q3989" s="65">
        <f t="shared" si="564"/>
        <v>0.11557530950691321</v>
      </c>
      <c r="R3989" s="65">
        <f t="shared" si="565"/>
        <v>0.22848404887715293</v>
      </c>
      <c r="S3989" s="65">
        <f t="shared" si="566"/>
        <v>0.12994398228961371</v>
      </c>
      <c r="T3989" s="66">
        <f>(L3989*'Football Field'!$F$4)+(M3989*'Football Field'!$F$5)+(N3989*'Football Field'!$F$6)+(O3989*'Football Field'!$F$7)+(P3989*'Football Field'!$F$8)+(Q3989*'Football Field'!$F$9)+(R3989*'Football Field'!$F$10)+(S3989*'Football Field'!$F$11)</f>
        <v>155469609.87720296</v>
      </c>
    </row>
    <row r="3990" spans="2:20" x14ac:dyDescent="0.3">
      <c r="B3990" s="62">
        <f t="shared" si="558"/>
        <v>3963</v>
      </c>
      <c r="C3990" s="62">
        <v>0.90648010317919081</v>
      </c>
      <c r="D3990" s="62">
        <v>0.44993254076946831</v>
      </c>
      <c r="E3990" s="62">
        <v>0.71692575219348098</v>
      </c>
      <c r="F3990" s="62">
        <v>0.86597860250376835</v>
      </c>
      <c r="G3990" s="62">
        <v>0.25148328761830085</v>
      </c>
      <c r="H3990" s="62">
        <v>0.31427171468139614</v>
      </c>
      <c r="I3990" s="62">
        <v>0.77307617967648679</v>
      </c>
      <c r="J3990" s="62">
        <v>0.35621656482424036</v>
      </c>
      <c r="K3990" s="62"/>
      <c r="L3990" s="65">
        <f t="shared" si="559"/>
        <v>0.19559964589966436</v>
      </c>
      <c r="M3990" s="65">
        <f t="shared" si="560"/>
        <v>9.7086130566560652E-2</v>
      </c>
      <c r="N3990" s="65">
        <f t="shared" si="561"/>
        <v>0.15469773994330571</v>
      </c>
      <c r="O3990" s="65">
        <f t="shared" si="562"/>
        <v>0.18686026026645136</v>
      </c>
      <c r="P3990" s="65">
        <f t="shared" si="563"/>
        <v>5.4264888810360706E-2</v>
      </c>
      <c r="Q3990" s="65">
        <f t="shared" si="564"/>
        <v>6.7813331911389899E-2</v>
      </c>
      <c r="R3990" s="65">
        <f t="shared" si="565"/>
        <v>0.16681384011392317</v>
      </c>
      <c r="S3990" s="65">
        <f t="shared" si="566"/>
        <v>7.6864162488344101E-2</v>
      </c>
      <c r="T3990" s="66">
        <f>(L3990*'Football Field'!$F$4)+(M3990*'Football Field'!$F$5)+(N3990*'Football Field'!$F$6)+(O3990*'Football Field'!$F$7)+(P3990*'Football Field'!$F$8)+(Q3990*'Football Field'!$F$9)+(R3990*'Football Field'!$F$10)+(S3990*'Football Field'!$F$11)</f>
        <v>140301902.81321928</v>
      </c>
    </row>
    <row r="3991" spans="2:20" x14ac:dyDescent="0.3">
      <c r="B3991" s="62">
        <f t="shared" si="558"/>
        <v>3964</v>
      </c>
      <c r="C3991" s="62">
        <v>0.28462307897278327</v>
      </c>
      <c r="D3991" s="62">
        <v>0.35143008996906355</v>
      </c>
      <c r="E3991" s="62">
        <v>0.8799834237501839</v>
      </c>
      <c r="F3991" s="62">
        <v>0.85789071526927785</v>
      </c>
      <c r="G3991" s="62">
        <v>0.53943979146268084</v>
      </c>
      <c r="H3991" s="62">
        <v>0.40939576767864216</v>
      </c>
      <c r="I3991" s="62">
        <v>0.79336097209068013</v>
      </c>
      <c r="J3991" s="62">
        <v>0.83026680476718084</v>
      </c>
      <c r="K3991" s="62"/>
      <c r="L3991" s="65">
        <f t="shared" si="559"/>
        <v>5.754156908741246E-2</v>
      </c>
      <c r="M3991" s="65">
        <f t="shared" si="560"/>
        <v>7.1047783174617879E-2</v>
      </c>
      <c r="N3991" s="65">
        <f t="shared" si="561"/>
        <v>0.17790415013513691</v>
      </c>
      <c r="O3991" s="65">
        <f t="shared" si="562"/>
        <v>0.17343771994974888</v>
      </c>
      <c r="P3991" s="65">
        <f t="shared" si="563"/>
        <v>0.10905725614723394</v>
      </c>
      <c r="Q3991" s="65">
        <f t="shared" si="564"/>
        <v>8.2766565996664959E-2</v>
      </c>
      <c r="R3991" s="65">
        <f t="shared" si="565"/>
        <v>0.16039189566626086</v>
      </c>
      <c r="S3991" s="65">
        <f t="shared" si="566"/>
        <v>0.1678530598429242</v>
      </c>
      <c r="T3991" s="66">
        <f>(L3991*'Football Field'!$F$4)+(M3991*'Football Field'!$F$5)+(N3991*'Football Field'!$F$6)+(O3991*'Football Field'!$F$7)+(P3991*'Football Field'!$F$8)+(Q3991*'Football Field'!$F$9)+(R3991*'Football Field'!$F$10)+(S3991*'Football Field'!$F$11)</f>
        <v>145866372.9414112</v>
      </c>
    </row>
    <row r="3992" spans="2:20" x14ac:dyDescent="0.3">
      <c r="B3992" s="62">
        <f t="shared" si="558"/>
        <v>3965</v>
      </c>
      <c r="C3992" s="62">
        <v>0.82892988030876358</v>
      </c>
      <c r="D3992" s="62">
        <v>0.31294570350309558</v>
      </c>
      <c r="E3992" s="62">
        <v>0.52742917406561274</v>
      </c>
      <c r="F3992" s="62">
        <v>0.46961297041637506</v>
      </c>
      <c r="G3992" s="62">
        <v>0.7563611694883301</v>
      </c>
      <c r="H3992" s="62">
        <v>0.87007275879628732</v>
      </c>
      <c r="I3992" s="62">
        <v>0.73098742502584657</v>
      </c>
      <c r="J3992" s="62">
        <v>0.8028340200887546</v>
      </c>
      <c r="K3992" s="62"/>
      <c r="L3992" s="65">
        <f t="shared" si="559"/>
        <v>0.15642626960872891</v>
      </c>
      <c r="M3992" s="65">
        <f t="shared" si="560"/>
        <v>5.9055572916293424E-2</v>
      </c>
      <c r="N3992" s="65">
        <f t="shared" si="561"/>
        <v>9.9530467101952416E-2</v>
      </c>
      <c r="O3992" s="65">
        <f t="shared" si="562"/>
        <v>8.8620047204409219E-2</v>
      </c>
      <c r="P3992" s="65">
        <f t="shared" si="563"/>
        <v>0.14273192344795751</v>
      </c>
      <c r="Q3992" s="65">
        <f t="shared" si="564"/>
        <v>0.16419028820143702</v>
      </c>
      <c r="R3992" s="65">
        <f t="shared" si="565"/>
        <v>0.13794367743757963</v>
      </c>
      <c r="S3992" s="65">
        <f t="shared" si="566"/>
        <v>0.15150175408164196</v>
      </c>
      <c r="T3992" s="66">
        <f>(L3992*'Football Field'!$F$4)+(M3992*'Football Field'!$F$5)+(N3992*'Football Field'!$F$6)+(O3992*'Football Field'!$F$7)+(P3992*'Football Field'!$F$8)+(Q3992*'Football Field'!$F$9)+(R3992*'Football Field'!$F$10)+(S3992*'Football Field'!$F$11)</f>
        <v>142292839.92374137</v>
      </c>
    </row>
    <row r="3993" spans="2:20" x14ac:dyDescent="0.3">
      <c r="B3993" s="62">
        <f t="shared" si="558"/>
        <v>3966</v>
      </c>
      <c r="C3993" s="62">
        <v>0.74797708851898692</v>
      </c>
      <c r="D3993" s="62">
        <v>0.4068146716447949</v>
      </c>
      <c r="E3993" s="62">
        <v>8.2188229381775613E-2</v>
      </c>
      <c r="F3993" s="62">
        <v>6.4678087744458268E-2</v>
      </c>
      <c r="G3993" s="62">
        <v>0.54053635901589014</v>
      </c>
      <c r="H3993" s="62">
        <v>4.9509689022430581E-2</v>
      </c>
      <c r="I3993" s="62">
        <v>0.16393803926219752</v>
      </c>
      <c r="J3993" s="62">
        <v>0.23108979922919304</v>
      </c>
      <c r="K3993" s="62"/>
      <c r="L3993" s="65">
        <f t="shared" si="559"/>
        <v>0.32709434264852622</v>
      </c>
      <c r="M3993" s="65">
        <f t="shared" si="560"/>
        <v>0.17790221070127391</v>
      </c>
      <c r="N3993" s="65">
        <f t="shared" si="561"/>
        <v>3.5941348038223721E-2</v>
      </c>
      <c r="O3993" s="65">
        <f t="shared" si="562"/>
        <v>2.828407035358042E-2</v>
      </c>
      <c r="P3993" s="65">
        <f t="shared" si="563"/>
        <v>0.23637941287748712</v>
      </c>
      <c r="Q3993" s="65">
        <f t="shared" si="564"/>
        <v>2.1650849249393554E-2</v>
      </c>
      <c r="R3993" s="65">
        <f t="shared" si="565"/>
        <v>7.1690972906311934E-2</v>
      </c>
      <c r="S3993" s="65">
        <f t="shared" si="566"/>
        <v>0.10105679322520322</v>
      </c>
      <c r="T3993" s="66">
        <f>(L3993*'Football Field'!$F$4)+(M3993*'Football Field'!$F$5)+(N3993*'Football Field'!$F$6)+(O3993*'Football Field'!$F$7)+(P3993*'Football Field'!$F$8)+(Q3993*'Football Field'!$F$9)+(R3993*'Football Field'!$F$10)+(S3993*'Football Field'!$F$11)</f>
        <v>137092307.63557151</v>
      </c>
    </row>
    <row r="3994" spans="2:20" x14ac:dyDescent="0.3">
      <c r="B3994" s="62">
        <f t="shared" si="558"/>
        <v>3967</v>
      </c>
      <c r="C3994" s="62">
        <v>0.58907655843323348</v>
      </c>
      <c r="D3994" s="62">
        <v>0.43106722185797763</v>
      </c>
      <c r="E3994" s="62">
        <v>0.20123656456610228</v>
      </c>
      <c r="F3994" s="62">
        <v>0.65457683705128311</v>
      </c>
      <c r="G3994" s="62">
        <v>6.1309997358053536E-2</v>
      </c>
      <c r="H3994" s="62">
        <v>0.80385089247243457</v>
      </c>
      <c r="I3994" s="62">
        <v>0.94246656545039564</v>
      </c>
      <c r="J3994" s="62">
        <v>0.82517663344730496</v>
      </c>
      <c r="K3994" s="62"/>
      <c r="L3994" s="65">
        <f t="shared" si="559"/>
        <v>0.13065153000438998</v>
      </c>
      <c r="M3994" s="65">
        <f t="shared" si="560"/>
        <v>9.5606574840254685E-2</v>
      </c>
      <c r="N3994" s="65">
        <f t="shared" si="561"/>
        <v>4.4632339679781058E-2</v>
      </c>
      <c r="O3994" s="65">
        <f t="shared" si="562"/>
        <v>0.14517886349720957</v>
      </c>
      <c r="P3994" s="65">
        <f t="shared" si="563"/>
        <v>1.3597969304193066E-2</v>
      </c>
      <c r="Q3994" s="65">
        <f t="shared" si="564"/>
        <v>0.17828641709364762</v>
      </c>
      <c r="R3994" s="65">
        <f t="shared" si="565"/>
        <v>0.2090300437036198</v>
      </c>
      <c r="S3994" s="65">
        <f t="shared" si="566"/>
        <v>0.18301626187690412</v>
      </c>
      <c r="T3994" s="66">
        <f>(L3994*'Football Field'!$F$4)+(M3994*'Football Field'!$F$5)+(N3994*'Football Field'!$F$6)+(O3994*'Football Field'!$F$7)+(P3994*'Football Field'!$F$8)+(Q3994*'Football Field'!$F$9)+(R3994*'Football Field'!$F$10)+(S3994*'Football Field'!$F$11)</f>
        <v>140788771.50487036</v>
      </c>
    </row>
    <row r="3995" spans="2:20" x14ac:dyDescent="0.3">
      <c r="B3995" s="62">
        <f t="shared" si="558"/>
        <v>3968</v>
      </c>
      <c r="C3995" s="62">
        <v>1.7649511873026436E-2</v>
      </c>
      <c r="D3995" s="62">
        <v>0.85706313316600169</v>
      </c>
      <c r="E3995" s="62">
        <v>0.22926059918773889</v>
      </c>
      <c r="F3995" s="62">
        <v>0.35549011764417804</v>
      </c>
      <c r="G3995" s="62">
        <v>0.1341591544213927</v>
      </c>
      <c r="H3995" s="62">
        <v>0.574237597808542</v>
      </c>
      <c r="I3995" s="62">
        <v>0.98271381741798913</v>
      </c>
      <c r="J3995" s="62">
        <v>0.89026845443052771</v>
      </c>
      <c r="K3995" s="62"/>
      <c r="L3995" s="65">
        <f t="shared" si="559"/>
        <v>4.3677803258044372E-3</v>
      </c>
      <c r="M3995" s="65">
        <f t="shared" si="560"/>
        <v>0.21210011460633463</v>
      </c>
      <c r="N3995" s="65">
        <f t="shared" si="561"/>
        <v>5.673584299771546E-2</v>
      </c>
      <c r="O3995" s="65">
        <f t="shared" si="562"/>
        <v>8.7974259743530084E-2</v>
      </c>
      <c r="P3995" s="65">
        <f t="shared" si="563"/>
        <v>3.3200788748376779E-2</v>
      </c>
      <c r="Q3995" s="65">
        <f t="shared" si="564"/>
        <v>0.14210838804434706</v>
      </c>
      <c r="R3995" s="65">
        <f t="shared" si="565"/>
        <v>0.24319528542737268</v>
      </c>
      <c r="S3995" s="65">
        <f t="shared" si="566"/>
        <v>0.22031754010651891</v>
      </c>
      <c r="T3995" s="66">
        <f>(L3995*'Football Field'!$F$4)+(M3995*'Football Field'!$F$5)+(N3995*'Football Field'!$F$6)+(O3995*'Football Field'!$F$7)+(P3995*'Football Field'!$F$8)+(Q3995*'Football Field'!$F$9)+(R3995*'Football Field'!$F$10)+(S3995*'Football Field'!$F$11)</f>
        <v>147572678.09108788</v>
      </c>
    </row>
    <row r="3996" spans="2:20" x14ac:dyDescent="0.3">
      <c r="B3996" s="62">
        <f t="shared" si="558"/>
        <v>3969</v>
      </c>
      <c r="C3996" s="62">
        <v>0.74541599971087735</v>
      </c>
      <c r="D3996" s="62">
        <v>0.73452724722674634</v>
      </c>
      <c r="E3996" s="62">
        <v>0.47607772037791496</v>
      </c>
      <c r="F3996" s="62">
        <v>0.18575995617776109</v>
      </c>
      <c r="G3996" s="62">
        <v>8.9557925034924546E-2</v>
      </c>
      <c r="H3996" s="62">
        <v>0.80465620880000177</v>
      </c>
      <c r="I3996" s="62">
        <v>0.91229914015350289</v>
      </c>
      <c r="J3996" s="62">
        <v>0.79485009109891747</v>
      </c>
      <c r="K3996" s="62"/>
      <c r="L3996" s="65">
        <f t="shared" si="559"/>
        <v>0.15715650934455086</v>
      </c>
      <c r="M3996" s="65">
        <f t="shared" si="560"/>
        <v>0.15486082702462939</v>
      </c>
      <c r="N3996" s="65">
        <f t="shared" si="561"/>
        <v>0.10037175582537</v>
      </c>
      <c r="O3996" s="65">
        <f t="shared" si="562"/>
        <v>3.9163884730428151E-2</v>
      </c>
      <c r="P3996" s="65">
        <f t="shared" si="563"/>
        <v>1.888155189597324E-2</v>
      </c>
      <c r="Q3996" s="65">
        <f t="shared" si="564"/>
        <v>0.16964615871738314</v>
      </c>
      <c r="R3996" s="65">
        <f t="shared" si="565"/>
        <v>0.19234058351332639</v>
      </c>
      <c r="S3996" s="65">
        <f t="shared" si="566"/>
        <v>0.16757872894833881</v>
      </c>
      <c r="T3996" s="66">
        <f>(L3996*'Football Field'!$F$4)+(M3996*'Football Field'!$F$5)+(N3996*'Football Field'!$F$6)+(O3996*'Football Field'!$F$7)+(P3996*'Football Field'!$F$8)+(Q3996*'Football Field'!$F$9)+(R3996*'Football Field'!$F$10)+(S3996*'Football Field'!$F$11)</f>
        <v>139174497.15602303</v>
      </c>
    </row>
    <row r="3997" spans="2:20" x14ac:dyDescent="0.3">
      <c r="B3997" s="62">
        <f t="shared" si="558"/>
        <v>3970</v>
      </c>
      <c r="C3997" s="62">
        <v>0.23134867849389285</v>
      </c>
      <c r="D3997" s="62">
        <v>6.5364880716568874E-2</v>
      </c>
      <c r="E3997" s="62">
        <v>0.92686208729365815</v>
      </c>
      <c r="F3997" s="62">
        <v>0.60508865965987613</v>
      </c>
      <c r="G3997" s="62">
        <v>0.95033544055062447</v>
      </c>
      <c r="H3997" s="62">
        <v>0.31560237906426858</v>
      </c>
      <c r="I3997" s="62">
        <v>9.1806557545703771E-2</v>
      </c>
      <c r="J3997" s="62">
        <v>0.44748117682868116</v>
      </c>
      <c r="K3997" s="62"/>
      <c r="L3997" s="65">
        <f t="shared" si="559"/>
        <v>6.3664196603948467E-2</v>
      </c>
      <c r="M3997" s="65">
        <f t="shared" si="560"/>
        <v>1.7987578939393567E-2</v>
      </c>
      <c r="N3997" s="65">
        <f t="shared" si="561"/>
        <v>0.25506058878035559</v>
      </c>
      <c r="O3997" s="65">
        <f t="shared" si="562"/>
        <v>0.16651265804582036</v>
      </c>
      <c r="P3997" s="65">
        <f t="shared" si="563"/>
        <v>0.26152015529456363</v>
      </c>
      <c r="Q3997" s="65">
        <f t="shared" si="564"/>
        <v>8.6849737116401413E-2</v>
      </c>
      <c r="R3997" s="65">
        <f t="shared" si="565"/>
        <v>2.5263990125950448E-2</v>
      </c>
      <c r="S3997" s="65">
        <f t="shared" si="566"/>
        <v>0.12314109509356642</v>
      </c>
      <c r="T3997" s="66">
        <f>(L3997*'Football Field'!$F$4)+(M3997*'Football Field'!$F$5)+(N3997*'Football Field'!$F$6)+(O3997*'Football Field'!$F$7)+(P3997*'Football Field'!$F$8)+(Q3997*'Football Field'!$F$9)+(R3997*'Football Field'!$F$10)+(S3997*'Football Field'!$F$11)</f>
        <v>141374012.36372659</v>
      </c>
    </row>
    <row r="3998" spans="2:20" x14ac:dyDescent="0.3">
      <c r="B3998" s="62">
        <f t="shared" ref="B3998:B4061" si="567">B3997+1</f>
        <v>3971</v>
      </c>
      <c r="C3998" s="62">
        <v>0.15871140579617338</v>
      </c>
      <c r="D3998" s="62">
        <v>0.45364764272409375</v>
      </c>
      <c r="E3998" s="62">
        <v>0.29353923061989062</v>
      </c>
      <c r="F3998" s="62">
        <v>0.27937037589017855</v>
      </c>
      <c r="G3998" s="62">
        <v>0.70961047716181447</v>
      </c>
      <c r="H3998" s="62">
        <v>0.19576927636322061</v>
      </c>
      <c r="I3998" s="62">
        <v>0.88021400793341986</v>
      </c>
      <c r="J3998" s="62">
        <v>0.66142938535939277</v>
      </c>
      <c r="K3998" s="62"/>
      <c r="L3998" s="65">
        <f t="shared" si="559"/>
        <v>4.3694563778003126E-2</v>
      </c>
      <c r="M3998" s="65">
        <f t="shared" si="560"/>
        <v>0.1248929511922111</v>
      </c>
      <c r="N3998" s="65">
        <f t="shared" si="561"/>
        <v>8.0813780013635428E-2</v>
      </c>
      <c r="O3998" s="65">
        <f t="shared" si="562"/>
        <v>7.6912977021292503E-2</v>
      </c>
      <c r="P3998" s="65">
        <f t="shared" si="563"/>
        <v>0.19536163829149139</v>
      </c>
      <c r="Q3998" s="65">
        <f t="shared" si="564"/>
        <v>5.3896902298325597E-2</v>
      </c>
      <c r="R3998" s="65">
        <f t="shared" si="565"/>
        <v>0.24233020251444254</v>
      </c>
      <c r="S3998" s="65">
        <f t="shared" si="566"/>
        <v>0.18209698489059828</v>
      </c>
      <c r="T3998" s="66">
        <f>(L3998*'Football Field'!$F$4)+(M3998*'Football Field'!$F$5)+(N3998*'Football Field'!$F$6)+(O3998*'Football Field'!$F$7)+(P3998*'Football Field'!$F$8)+(Q3998*'Football Field'!$F$9)+(R3998*'Football Field'!$F$10)+(S3998*'Football Field'!$F$11)</f>
        <v>161093802.42834973</v>
      </c>
    </row>
    <row r="3999" spans="2:20" x14ac:dyDescent="0.3">
      <c r="B3999" s="62">
        <f t="shared" si="567"/>
        <v>3972</v>
      </c>
      <c r="C3999" s="62">
        <v>0.84617711719066968</v>
      </c>
      <c r="D3999" s="62">
        <v>0.27483295784687345</v>
      </c>
      <c r="E3999" s="62">
        <v>0.52225950901577844</v>
      </c>
      <c r="F3999" s="62">
        <v>0.87267406210012444</v>
      </c>
      <c r="G3999" s="62">
        <v>0.90101478625034293</v>
      </c>
      <c r="H3999" s="62">
        <v>0.33897352514007062</v>
      </c>
      <c r="I3999" s="62">
        <v>0.71056002799751217</v>
      </c>
      <c r="J3999" s="62">
        <v>0.30511660219554759</v>
      </c>
      <c r="K3999" s="62"/>
      <c r="L3999" s="65">
        <f t="shared" si="559"/>
        <v>0.17733581907060716</v>
      </c>
      <c r="M3999" s="65">
        <f t="shared" si="560"/>
        <v>5.7597548665914641E-2</v>
      </c>
      <c r="N3999" s="65">
        <f t="shared" si="561"/>
        <v>0.10945145634073811</v>
      </c>
      <c r="O3999" s="65">
        <f t="shared" si="562"/>
        <v>0.18288886149272707</v>
      </c>
      <c r="P3999" s="65">
        <f t="shared" si="563"/>
        <v>0.18882831013548759</v>
      </c>
      <c r="Q3999" s="65">
        <f t="shared" si="564"/>
        <v>7.1039675385620671E-2</v>
      </c>
      <c r="R3999" s="65">
        <f t="shared" si="565"/>
        <v>0.14891414811844761</v>
      </c>
      <c r="S3999" s="65">
        <f t="shared" si="566"/>
        <v>6.3944180790457175E-2</v>
      </c>
      <c r="T3999" s="66">
        <f>(L3999*'Football Field'!$F$4)+(M3999*'Football Field'!$F$5)+(N3999*'Football Field'!$F$6)+(O3999*'Football Field'!$F$7)+(P3999*'Football Field'!$F$8)+(Q3999*'Football Field'!$F$9)+(R3999*'Football Field'!$F$10)+(S3999*'Football Field'!$F$11)</f>
        <v>147751390.80526707</v>
      </c>
    </row>
    <row r="4000" spans="2:20" x14ac:dyDescent="0.3">
      <c r="B4000" s="62">
        <f t="shared" si="567"/>
        <v>3973</v>
      </c>
      <c r="C4000" s="62">
        <v>0.33368245487428827</v>
      </c>
      <c r="D4000" s="62">
        <v>0.79847312497489609</v>
      </c>
      <c r="E4000" s="62">
        <v>0.87686351011186703</v>
      </c>
      <c r="F4000" s="62">
        <v>0.44438991441063369</v>
      </c>
      <c r="G4000" s="62">
        <v>0.73105787922062115</v>
      </c>
      <c r="H4000" s="62">
        <v>0.4964892620743252</v>
      </c>
      <c r="I4000" s="62">
        <v>0.53465672900406391</v>
      </c>
      <c r="J4000" s="62">
        <v>0.82169041232334705</v>
      </c>
      <c r="K4000" s="62"/>
      <c r="L4000" s="65">
        <f t="shared" si="559"/>
        <v>6.6242280018324995E-2</v>
      </c>
      <c r="M4000" s="65">
        <f t="shared" si="560"/>
        <v>0.15851202111187085</v>
      </c>
      <c r="N4000" s="65">
        <f t="shared" si="561"/>
        <v>0.17407399557931444</v>
      </c>
      <c r="O4000" s="65">
        <f t="shared" si="562"/>
        <v>8.8219805140186167E-2</v>
      </c>
      <c r="P4000" s="65">
        <f t="shared" si="563"/>
        <v>0.14512881944356229</v>
      </c>
      <c r="Q4000" s="65">
        <f t="shared" si="564"/>
        <v>9.8562511285795532E-2</v>
      </c>
      <c r="R4000" s="65">
        <f t="shared" si="565"/>
        <v>0.10613947553733948</v>
      </c>
      <c r="S4000" s="65">
        <f t="shared" si="566"/>
        <v>0.16312109188360627</v>
      </c>
      <c r="T4000" s="66">
        <f>(L4000*'Football Field'!$F$4)+(M4000*'Football Field'!$F$5)+(N4000*'Football Field'!$F$6)+(O4000*'Football Field'!$F$7)+(P4000*'Football Field'!$F$8)+(Q4000*'Football Field'!$F$9)+(R4000*'Football Field'!$F$10)+(S4000*'Football Field'!$F$11)</f>
        <v>140229400.48231065</v>
      </c>
    </row>
    <row r="4001" spans="2:20" x14ac:dyDescent="0.3">
      <c r="B4001" s="62">
        <f t="shared" si="567"/>
        <v>3974</v>
      </c>
      <c r="C4001" s="62">
        <v>8.327739169337689E-2</v>
      </c>
      <c r="D4001" s="62">
        <v>0.43311937508362985</v>
      </c>
      <c r="E4001" s="62">
        <v>0.97060307621359776</v>
      </c>
      <c r="F4001" s="62">
        <v>0.10629009471402306</v>
      </c>
      <c r="G4001" s="62">
        <v>0.39836160002564591</v>
      </c>
      <c r="H4001" s="62">
        <v>0.31686746477113259</v>
      </c>
      <c r="I4001" s="62">
        <v>0.49818988952618926</v>
      </c>
      <c r="J4001" s="62">
        <v>0.78848680598523768</v>
      </c>
      <c r="K4001" s="62"/>
      <c r="L4001" s="65">
        <f t="shared" si="559"/>
        <v>2.3163521178946302E-2</v>
      </c>
      <c r="M4001" s="65">
        <f t="shared" si="560"/>
        <v>0.12047171043374003</v>
      </c>
      <c r="N4001" s="65">
        <f t="shared" si="561"/>
        <v>0.26997225123240937</v>
      </c>
      <c r="O4001" s="65">
        <f t="shared" si="562"/>
        <v>2.95644809468293E-2</v>
      </c>
      <c r="P4001" s="65">
        <f t="shared" si="563"/>
        <v>0.11080387091190383</v>
      </c>
      <c r="Q4001" s="65">
        <f t="shared" si="564"/>
        <v>8.813636068441956E-2</v>
      </c>
      <c r="R4001" s="65">
        <f t="shared" si="565"/>
        <v>0.13857100735894656</v>
      </c>
      <c r="S4001" s="65">
        <f t="shared" si="566"/>
        <v>0.21931679725280515</v>
      </c>
      <c r="T4001" s="66">
        <f>(L4001*'Football Field'!$F$4)+(M4001*'Football Field'!$F$5)+(N4001*'Football Field'!$F$6)+(O4001*'Football Field'!$F$7)+(P4001*'Football Field'!$F$8)+(Q4001*'Football Field'!$F$9)+(R4001*'Football Field'!$F$10)+(S4001*'Football Field'!$F$11)</f>
        <v>144773779.81255865</v>
      </c>
    </row>
    <row r="4002" spans="2:20" x14ac:dyDescent="0.3">
      <c r="B4002" s="62">
        <f t="shared" si="567"/>
        <v>3975</v>
      </c>
      <c r="C4002" s="62">
        <v>0.80520016532832639</v>
      </c>
      <c r="D4002" s="62">
        <v>0.87917983380834086</v>
      </c>
      <c r="E4002" s="62">
        <v>0.46532097355764013</v>
      </c>
      <c r="F4002" s="62">
        <v>0.73478444527629416</v>
      </c>
      <c r="G4002" s="62">
        <v>0.71642003082664851</v>
      </c>
      <c r="H4002" s="62">
        <v>0.54289102004584733</v>
      </c>
      <c r="I4002" s="62">
        <v>0.47710875969700417</v>
      </c>
      <c r="J4002" s="62">
        <v>2.5308106708908706E-2</v>
      </c>
      <c r="K4002" s="62"/>
      <c r="L4002" s="65">
        <f t="shared" si="559"/>
        <v>0.1733024523905492</v>
      </c>
      <c r="M4002" s="65">
        <f t="shared" si="560"/>
        <v>0.18922502484729792</v>
      </c>
      <c r="N4002" s="65">
        <f t="shared" si="561"/>
        <v>0.10015058284720403</v>
      </c>
      <c r="O4002" s="65">
        <f t="shared" si="562"/>
        <v>0.15814694510511837</v>
      </c>
      <c r="P4002" s="65">
        <f t="shared" si="563"/>
        <v>0.15419438995438475</v>
      </c>
      <c r="Q4002" s="65">
        <f t="shared" si="564"/>
        <v>0.11684590888824339</v>
      </c>
      <c r="R4002" s="65">
        <f t="shared" si="565"/>
        <v>0.10268765665092601</v>
      </c>
      <c r="S4002" s="65">
        <f t="shared" si="566"/>
        <v>5.4470393162763236E-3</v>
      </c>
      <c r="T4002" s="66">
        <f>(L4002*'Football Field'!$F$4)+(M4002*'Football Field'!$F$5)+(N4002*'Football Field'!$F$6)+(O4002*'Football Field'!$F$7)+(P4002*'Football Field'!$F$8)+(Q4002*'Football Field'!$F$9)+(R4002*'Football Field'!$F$10)+(S4002*'Football Field'!$F$11)</f>
        <v>137221345.44987363</v>
      </c>
    </row>
    <row r="4003" spans="2:20" x14ac:dyDescent="0.3">
      <c r="B4003" s="62">
        <f t="shared" si="567"/>
        <v>3976</v>
      </c>
      <c r="C4003" s="62">
        <v>0.36931057405755296</v>
      </c>
      <c r="D4003" s="62">
        <v>0.87670502364794622</v>
      </c>
      <c r="E4003" s="62">
        <v>0.15738657433267067</v>
      </c>
      <c r="F4003" s="62">
        <v>0.65539732553480312</v>
      </c>
      <c r="G4003" s="62">
        <v>0.74181541141288176</v>
      </c>
      <c r="H4003" s="62">
        <v>0.53707649305055916</v>
      </c>
      <c r="I4003" s="62">
        <v>0.9289204351416207</v>
      </c>
      <c r="J4003" s="62">
        <v>0.87613564568318569</v>
      </c>
      <c r="K4003" s="62"/>
      <c r="L4003" s="65">
        <f t="shared" si="559"/>
        <v>7.1811920629648196E-2</v>
      </c>
      <c r="M4003" s="65">
        <f t="shared" si="560"/>
        <v>0.17047405624516146</v>
      </c>
      <c r="N4003" s="65">
        <f t="shared" si="561"/>
        <v>3.0603597562816175E-2</v>
      </c>
      <c r="O4003" s="65">
        <f t="shared" si="562"/>
        <v>0.12744108625185036</v>
      </c>
      <c r="P4003" s="65">
        <f t="shared" si="563"/>
        <v>0.14424496125564484</v>
      </c>
      <c r="Q4003" s="65">
        <f t="shared" si="564"/>
        <v>0.10443376713331279</v>
      </c>
      <c r="R4003" s="65">
        <f t="shared" si="565"/>
        <v>0.18062726941918725</v>
      </c>
      <c r="S4003" s="65">
        <f t="shared" si="566"/>
        <v>0.17036334150237892</v>
      </c>
      <c r="T4003" s="66">
        <f>(L4003*'Football Field'!$F$4)+(M4003*'Football Field'!$F$5)+(N4003*'Football Field'!$F$6)+(O4003*'Football Field'!$F$7)+(P4003*'Football Field'!$F$8)+(Q4003*'Football Field'!$F$9)+(R4003*'Football Field'!$F$10)+(S4003*'Football Field'!$F$11)</f>
        <v>147011076.21109501</v>
      </c>
    </row>
    <row r="4004" spans="2:20" x14ac:dyDescent="0.3">
      <c r="B4004" s="62">
        <f t="shared" si="567"/>
        <v>3977</v>
      </c>
      <c r="C4004" s="62">
        <v>0.53890569749083794</v>
      </c>
      <c r="D4004" s="62">
        <v>0.35256420912630215</v>
      </c>
      <c r="E4004" s="62">
        <v>0.10156405228115051</v>
      </c>
      <c r="F4004" s="62">
        <v>4.2391912401718024E-4</v>
      </c>
      <c r="G4004" s="62">
        <v>0.51301635318374372</v>
      </c>
      <c r="H4004" s="62">
        <v>0.76361569638592719</v>
      </c>
      <c r="I4004" s="62">
        <v>0.58093960024428637</v>
      </c>
      <c r="J4004" s="62">
        <v>0.14220278557450905</v>
      </c>
      <c r="K4004" s="62"/>
      <c r="L4004" s="65">
        <f t="shared" si="559"/>
        <v>0.18004138705717682</v>
      </c>
      <c r="M4004" s="65">
        <f t="shared" si="560"/>
        <v>0.11778711847613221</v>
      </c>
      <c r="N4004" s="65">
        <f t="shared" si="561"/>
        <v>3.393122940244446E-2</v>
      </c>
      <c r="O4004" s="65">
        <f t="shared" si="562"/>
        <v>1.4162586783453718E-4</v>
      </c>
      <c r="P4004" s="65">
        <f t="shared" si="563"/>
        <v>0.17139209371930239</v>
      </c>
      <c r="Q4004" s="65">
        <f t="shared" si="564"/>
        <v>0.25511407616597281</v>
      </c>
      <c r="R4004" s="65">
        <f t="shared" si="565"/>
        <v>0.19408436747173441</v>
      </c>
      <c r="S4004" s="65">
        <f t="shared" si="566"/>
        <v>4.7508101839402385E-2</v>
      </c>
      <c r="T4004" s="66">
        <f>(L4004*'Football Field'!$F$4)+(M4004*'Football Field'!$F$5)+(N4004*'Football Field'!$F$6)+(O4004*'Football Field'!$F$7)+(P4004*'Football Field'!$F$8)+(Q4004*'Football Field'!$F$9)+(R4004*'Football Field'!$F$10)+(S4004*'Football Field'!$F$11)</f>
        <v>148981683.35931137</v>
      </c>
    </row>
    <row r="4005" spans="2:20" x14ac:dyDescent="0.3">
      <c r="B4005" s="62">
        <f t="shared" si="567"/>
        <v>3978</v>
      </c>
      <c r="C4005" s="62">
        <v>0.19138645618408801</v>
      </c>
      <c r="D4005" s="62">
        <v>7.5112395583692759E-2</v>
      </c>
      <c r="E4005" s="62">
        <v>0.79709098872393414</v>
      </c>
      <c r="F4005" s="62">
        <v>7.1311224807702245E-2</v>
      </c>
      <c r="G4005" s="62">
        <v>0.75630929394226631</v>
      </c>
      <c r="H4005" s="62">
        <v>0.11993560592410912</v>
      </c>
      <c r="I4005" s="62">
        <v>0.21054925594365859</v>
      </c>
      <c r="J4005" s="62">
        <v>0.76184725928354291</v>
      </c>
      <c r="K4005" s="62"/>
      <c r="L4005" s="65">
        <f t="shared" si="559"/>
        <v>6.414738769158683E-2</v>
      </c>
      <c r="M4005" s="65">
        <f t="shared" si="560"/>
        <v>2.5175574364136054E-2</v>
      </c>
      <c r="N4005" s="65">
        <f t="shared" si="561"/>
        <v>0.26716260752517951</v>
      </c>
      <c r="O4005" s="65">
        <f t="shared" si="562"/>
        <v>2.3901528225704727E-2</v>
      </c>
      <c r="P4005" s="65">
        <f t="shared" si="563"/>
        <v>0.25349372395818703</v>
      </c>
      <c r="Q4005" s="65">
        <f t="shared" si="564"/>
        <v>4.0199060919122939E-2</v>
      </c>
      <c r="R4005" s="65">
        <f t="shared" si="565"/>
        <v>7.0570222253354645E-2</v>
      </c>
      <c r="S4005" s="65">
        <f t="shared" si="566"/>
        <v>0.2553498950627282</v>
      </c>
      <c r="T4005" s="66">
        <f>(L4005*'Football Field'!$F$4)+(M4005*'Football Field'!$F$5)+(N4005*'Football Field'!$F$6)+(O4005*'Football Field'!$F$7)+(P4005*'Football Field'!$F$8)+(Q4005*'Football Field'!$F$9)+(R4005*'Football Field'!$F$10)+(S4005*'Football Field'!$F$11)</f>
        <v>147307233.03935355</v>
      </c>
    </row>
    <row r="4006" spans="2:20" x14ac:dyDescent="0.3">
      <c r="B4006" s="62">
        <f t="shared" si="567"/>
        <v>3979</v>
      </c>
      <c r="C4006" s="62">
        <v>0.17938496650849534</v>
      </c>
      <c r="D4006" s="62">
        <v>0.65407948789816439</v>
      </c>
      <c r="E4006" s="62">
        <v>0.97996836258540942</v>
      </c>
      <c r="F4006" s="62">
        <v>0.6072214851543063</v>
      </c>
      <c r="G4006" s="62">
        <v>0.95403171667581721</v>
      </c>
      <c r="H4006" s="62">
        <v>0.40562073612435601</v>
      </c>
      <c r="I4006" s="62">
        <v>0.98237229367202772</v>
      </c>
      <c r="J4006" s="62">
        <v>0.78750047383941857</v>
      </c>
      <c r="K4006" s="62"/>
      <c r="L4006" s="65">
        <f t="shared" si="559"/>
        <v>3.2320570133387599E-2</v>
      </c>
      <c r="M4006" s="65">
        <f t="shared" si="560"/>
        <v>0.11784834801316368</v>
      </c>
      <c r="N4006" s="65">
        <f t="shared" si="561"/>
        <v>0.17656516489603802</v>
      </c>
      <c r="O4006" s="65">
        <f t="shared" si="562"/>
        <v>0.1094057377238471</v>
      </c>
      <c r="P4006" s="65">
        <f t="shared" si="563"/>
        <v>0.17189204652128215</v>
      </c>
      <c r="Q4006" s="65">
        <f t="shared" si="564"/>
        <v>7.3082453366250702E-2</v>
      </c>
      <c r="R4006" s="65">
        <f t="shared" si="565"/>
        <v>0.17699829162228015</v>
      </c>
      <c r="S4006" s="65">
        <f t="shared" si="566"/>
        <v>0.14188738772375062</v>
      </c>
      <c r="T4006" s="66">
        <f>(L4006*'Football Field'!$F$4)+(M4006*'Football Field'!$F$5)+(N4006*'Football Field'!$F$6)+(O4006*'Football Field'!$F$7)+(P4006*'Football Field'!$F$8)+(Q4006*'Football Field'!$F$9)+(R4006*'Football Field'!$F$10)+(S4006*'Football Field'!$F$11)</f>
        <v>152603629.18172634</v>
      </c>
    </row>
    <row r="4007" spans="2:20" x14ac:dyDescent="0.3">
      <c r="B4007" s="62">
        <f t="shared" si="567"/>
        <v>3980</v>
      </c>
      <c r="C4007" s="62">
        <v>0.35135497658930481</v>
      </c>
      <c r="D4007" s="62">
        <v>0.58386967179483062</v>
      </c>
      <c r="E4007" s="62">
        <v>5.1801656752464731E-2</v>
      </c>
      <c r="F4007" s="62">
        <v>0.94298431178441944</v>
      </c>
      <c r="G4007" s="62">
        <v>0.70572122426384976</v>
      </c>
      <c r="H4007" s="62">
        <v>0.95862869553943375</v>
      </c>
      <c r="I4007" s="62">
        <v>1.3962653812477965E-2</v>
      </c>
      <c r="J4007" s="62">
        <v>0.93313161161704006</v>
      </c>
      <c r="K4007" s="62"/>
      <c r="L4007" s="65">
        <f t="shared" ref="L4007:L4070" si="568">C4007/SUM($C4007:$J4007)</f>
        <v>7.7366172712469136E-2</v>
      </c>
      <c r="M4007" s="65">
        <f t="shared" ref="M4007:M4070" si="569">D4007/SUM($C4007:$J4007)</f>
        <v>0.12856445725672</v>
      </c>
      <c r="N4007" s="65">
        <f t="shared" ref="N4007:N4070" si="570">E4007/SUM($C4007:$J4007)</f>
        <v>1.1406401474676659E-2</v>
      </c>
      <c r="O4007" s="65">
        <f t="shared" ref="O4007:O4070" si="571">F4007/SUM($C4007:$J4007)</f>
        <v>0.20763925941467076</v>
      </c>
      <c r="P4007" s="65">
        <f t="shared" ref="P4007:P4070" si="572">G4007/SUM($C4007:$J4007)</f>
        <v>0.15539540852177058</v>
      </c>
      <c r="Q4007" s="65">
        <f t="shared" ref="Q4007:Q4070" si="573">H4007/SUM($C4007:$J4007)</f>
        <v>0.2110840550664066</v>
      </c>
      <c r="R4007" s="65">
        <f t="shared" ref="R4007:R4070" si="574">I4007/SUM($C4007:$J4007)</f>
        <v>3.0744892156266902E-3</v>
      </c>
      <c r="S4007" s="65">
        <f t="shared" ref="S4007:S4070" si="575">J4007/SUM($C4007:$J4007)</f>
        <v>0.20546975633765971</v>
      </c>
      <c r="T4007" s="66">
        <f>(L4007*'Football Field'!$F$4)+(M4007*'Football Field'!$F$5)+(N4007*'Football Field'!$F$6)+(O4007*'Football Field'!$F$7)+(P4007*'Football Field'!$F$8)+(Q4007*'Football Field'!$F$9)+(R4007*'Football Field'!$F$10)+(S4007*'Football Field'!$F$11)</f>
        <v>123725929.09334546</v>
      </c>
    </row>
    <row r="4008" spans="2:20" x14ac:dyDescent="0.3">
      <c r="B4008" s="62">
        <f t="shared" si="567"/>
        <v>3981</v>
      </c>
      <c r="C4008" s="62">
        <v>0.76787574094201272</v>
      </c>
      <c r="D4008" s="62">
        <v>0.15508149833519957</v>
      </c>
      <c r="E4008" s="62">
        <v>0.67512069889606952</v>
      </c>
      <c r="F4008" s="62">
        <v>0.96470981563001346</v>
      </c>
      <c r="G4008" s="62">
        <v>0.97120602338576156</v>
      </c>
      <c r="H4008" s="62">
        <v>0.1754269254401899</v>
      </c>
      <c r="I4008" s="62">
        <v>0.37616425641148399</v>
      </c>
      <c r="J4008" s="62">
        <v>0.44650144486582299</v>
      </c>
      <c r="K4008" s="62"/>
      <c r="L4008" s="65">
        <f t="shared" si="568"/>
        <v>0.16943095795352037</v>
      </c>
      <c r="M4008" s="65">
        <f t="shared" si="569"/>
        <v>3.4218566133585385E-2</v>
      </c>
      <c r="N4008" s="65">
        <f t="shared" si="570"/>
        <v>0.14896465749508461</v>
      </c>
      <c r="O4008" s="65">
        <f t="shared" si="571"/>
        <v>0.21286218523955233</v>
      </c>
      <c r="P4008" s="65">
        <f t="shared" si="572"/>
        <v>0.21429556650742676</v>
      </c>
      <c r="Q4008" s="65">
        <f t="shared" si="573"/>
        <v>3.8707762784261114E-2</v>
      </c>
      <c r="R4008" s="65">
        <f t="shared" si="574"/>
        <v>8.3000239379204921E-2</v>
      </c>
      <c r="S4008" s="65">
        <f t="shared" si="575"/>
        <v>9.8520064507364433E-2</v>
      </c>
      <c r="T4008" s="66">
        <f>(L4008*'Football Field'!$F$4)+(M4008*'Football Field'!$F$5)+(N4008*'Football Field'!$F$6)+(O4008*'Football Field'!$F$7)+(P4008*'Football Field'!$F$8)+(Q4008*'Football Field'!$F$9)+(R4008*'Football Field'!$F$10)+(S4008*'Football Field'!$F$11)</f>
        <v>142318378.31690302</v>
      </c>
    </row>
    <row r="4009" spans="2:20" x14ac:dyDescent="0.3">
      <c r="B4009" s="62">
        <f t="shared" si="567"/>
        <v>3982</v>
      </c>
      <c r="C4009" s="62">
        <v>0.2394432583683086</v>
      </c>
      <c r="D4009" s="62">
        <v>0.87966529641668589</v>
      </c>
      <c r="E4009" s="62">
        <v>0.48590982323058041</v>
      </c>
      <c r="F4009" s="62">
        <v>0.87179972414608042</v>
      </c>
      <c r="G4009" s="62">
        <v>0.67656654057130905</v>
      </c>
      <c r="H4009" s="62">
        <v>0.372527674773378</v>
      </c>
      <c r="I4009" s="62">
        <v>0.22517141937045881</v>
      </c>
      <c r="J4009" s="62">
        <v>0.20280705319372483</v>
      </c>
      <c r="K4009" s="62"/>
      <c r="L4009" s="65">
        <f t="shared" si="568"/>
        <v>6.0558895296153999E-2</v>
      </c>
      <c r="M4009" s="65">
        <f t="shared" si="569"/>
        <v>0.22248092907012113</v>
      </c>
      <c r="N4009" s="65">
        <f t="shared" si="570"/>
        <v>0.12289409319317926</v>
      </c>
      <c r="O4009" s="65">
        <f t="shared" si="571"/>
        <v>0.22049160445590607</v>
      </c>
      <c r="P4009" s="65">
        <f t="shared" si="572"/>
        <v>0.17111411935564386</v>
      </c>
      <c r="Q4009" s="65">
        <f t="shared" si="573"/>
        <v>9.4217998056221774E-2</v>
      </c>
      <c r="R4009" s="65">
        <f t="shared" si="574"/>
        <v>5.6949326960657499E-2</v>
      </c>
      <c r="S4009" s="65">
        <f t="shared" si="575"/>
        <v>5.1293033612116366E-2</v>
      </c>
      <c r="T4009" s="66">
        <f>(L4009*'Football Field'!$F$4)+(M4009*'Football Field'!$F$5)+(N4009*'Football Field'!$F$6)+(O4009*'Football Field'!$F$7)+(P4009*'Football Field'!$F$8)+(Q4009*'Football Field'!$F$9)+(R4009*'Football Field'!$F$10)+(S4009*'Football Field'!$F$11)</f>
        <v>134089397.88778767</v>
      </c>
    </row>
    <row r="4010" spans="2:20" x14ac:dyDescent="0.3">
      <c r="B4010" s="62">
        <f t="shared" si="567"/>
        <v>3983</v>
      </c>
      <c r="C4010" s="62">
        <v>0.2397944810229663</v>
      </c>
      <c r="D4010" s="62">
        <v>0.17643749913362594</v>
      </c>
      <c r="E4010" s="62">
        <v>0.61286497944933727</v>
      </c>
      <c r="F4010" s="62">
        <v>0.20541925810334849</v>
      </c>
      <c r="G4010" s="62">
        <v>0.44839800491338566</v>
      </c>
      <c r="H4010" s="62">
        <v>8.105376220256999E-2</v>
      </c>
      <c r="I4010" s="62">
        <v>0.6828491149261261</v>
      </c>
      <c r="J4010" s="62">
        <v>0.63805369966122905</v>
      </c>
      <c r="K4010" s="62"/>
      <c r="L4010" s="65">
        <f t="shared" si="568"/>
        <v>7.7732422722088454E-2</v>
      </c>
      <c r="M4010" s="65">
        <f t="shared" si="569"/>
        <v>5.7194453384311131E-2</v>
      </c>
      <c r="N4010" s="65">
        <f t="shared" si="570"/>
        <v>0.19866795703925008</v>
      </c>
      <c r="O4010" s="65">
        <f t="shared" si="571"/>
        <v>6.6589258176538144E-2</v>
      </c>
      <c r="P4010" s="65">
        <f t="shared" si="572"/>
        <v>0.14535390104466228</v>
      </c>
      <c r="Q4010" s="65">
        <f t="shared" si="573"/>
        <v>2.6274605152995057E-2</v>
      </c>
      <c r="R4010" s="65">
        <f t="shared" si="574"/>
        <v>0.22135420227523045</v>
      </c>
      <c r="S4010" s="65">
        <f t="shared" si="575"/>
        <v>0.20683320020492435</v>
      </c>
      <c r="T4010" s="66">
        <f>(L4010*'Football Field'!$F$4)+(M4010*'Football Field'!$F$5)+(N4010*'Football Field'!$F$6)+(O4010*'Football Field'!$F$7)+(P4010*'Football Field'!$F$8)+(Q4010*'Football Field'!$F$9)+(R4010*'Football Field'!$F$10)+(S4010*'Football Field'!$F$11)</f>
        <v>157337863.69656086</v>
      </c>
    </row>
    <row r="4011" spans="2:20" x14ac:dyDescent="0.3">
      <c r="B4011" s="62">
        <f t="shared" si="567"/>
        <v>3984</v>
      </c>
      <c r="C4011" s="62">
        <v>0.19888835956866147</v>
      </c>
      <c r="D4011" s="62">
        <v>0.79189066919832141</v>
      </c>
      <c r="E4011" s="62">
        <v>0.80900758181106769</v>
      </c>
      <c r="F4011" s="62">
        <v>0.24304428876901585</v>
      </c>
      <c r="G4011" s="62">
        <v>0.77947363506262535</v>
      </c>
      <c r="H4011" s="62">
        <v>0.15102984005193043</v>
      </c>
      <c r="I4011" s="62">
        <v>0.18427162606335135</v>
      </c>
      <c r="J4011" s="62">
        <v>0.31182577549075075</v>
      </c>
      <c r="K4011" s="62"/>
      <c r="L4011" s="65">
        <f t="shared" si="568"/>
        <v>5.732591744376761E-2</v>
      </c>
      <c r="M4011" s="65">
        <f t="shared" si="569"/>
        <v>0.22824794384852382</v>
      </c>
      <c r="N4011" s="65">
        <f t="shared" si="570"/>
        <v>0.2331815795899948</v>
      </c>
      <c r="O4011" s="65">
        <f t="shared" si="571"/>
        <v>7.0053053197122239E-2</v>
      </c>
      <c r="P4011" s="65">
        <f t="shared" si="572"/>
        <v>0.22466896177384077</v>
      </c>
      <c r="Q4011" s="65">
        <f t="shared" si="573"/>
        <v>4.3531578022661749E-2</v>
      </c>
      <c r="R4011" s="65">
        <f t="shared" si="574"/>
        <v>5.3112912419038198E-2</v>
      </c>
      <c r="S4011" s="65">
        <f t="shared" si="575"/>
        <v>8.9878053705050698E-2</v>
      </c>
      <c r="T4011" s="66">
        <f>(L4011*'Football Field'!$F$4)+(M4011*'Football Field'!$F$5)+(N4011*'Football Field'!$F$6)+(O4011*'Football Field'!$F$7)+(P4011*'Football Field'!$F$8)+(Q4011*'Football Field'!$F$9)+(R4011*'Football Field'!$F$10)+(S4011*'Football Field'!$F$11)</f>
        <v>140061522.94837809</v>
      </c>
    </row>
    <row r="4012" spans="2:20" x14ac:dyDescent="0.3">
      <c r="B4012" s="62">
        <f t="shared" si="567"/>
        <v>3985</v>
      </c>
      <c r="C4012" s="62">
        <v>1.2074168416331466E-2</v>
      </c>
      <c r="D4012" s="62">
        <v>0.40664401176479259</v>
      </c>
      <c r="E4012" s="62">
        <v>0.46808385390360807</v>
      </c>
      <c r="F4012" s="62">
        <v>0.9811146340613448</v>
      </c>
      <c r="G4012" s="62">
        <v>0.70285931707224192</v>
      </c>
      <c r="H4012" s="62">
        <v>0.77763205868938134</v>
      </c>
      <c r="I4012" s="62">
        <v>0.25776699540355053</v>
      </c>
      <c r="J4012" s="62">
        <v>0.20109382858819136</v>
      </c>
      <c r="K4012" s="62"/>
      <c r="L4012" s="65">
        <f t="shared" si="568"/>
        <v>3.1713463995499385E-3</v>
      </c>
      <c r="M4012" s="65">
        <f t="shared" si="569"/>
        <v>0.10680727468274324</v>
      </c>
      <c r="N4012" s="65">
        <f t="shared" si="570"/>
        <v>0.12294478539464453</v>
      </c>
      <c r="O4012" s="65">
        <f t="shared" si="571"/>
        <v>0.25769512690146529</v>
      </c>
      <c r="P4012" s="65">
        <f t="shared" si="572"/>
        <v>0.18460984539293271</v>
      </c>
      <c r="Q4012" s="65">
        <f t="shared" si="573"/>
        <v>0.20424931510508712</v>
      </c>
      <c r="R4012" s="65">
        <f t="shared" si="574"/>
        <v>6.7703911740219849E-2</v>
      </c>
      <c r="S4012" s="65">
        <f t="shared" si="575"/>
        <v>5.2818394383357399E-2</v>
      </c>
      <c r="T4012" s="66">
        <f>(L4012*'Football Field'!$F$4)+(M4012*'Football Field'!$F$5)+(N4012*'Football Field'!$F$6)+(O4012*'Football Field'!$F$7)+(P4012*'Football Field'!$F$8)+(Q4012*'Football Field'!$F$9)+(R4012*'Football Field'!$F$10)+(S4012*'Football Field'!$F$11)</f>
        <v>137610439.82428986</v>
      </c>
    </row>
    <row r="4013" spans="2:20" x14ac:dyDescent="0.3">
      <c r="B4013" s="62">
        <f t="shared" si="567"/>
        <v>3986</v>
      </c>
      <c r="C4013" s="62">
        <v>8.0544951650651675E-2</v>
      </c>
      <c r="D4013" s="62">
        <v>0.20975441242839965</v>
      </c>
      <c r="E4013" s="62">
        <v>0.5306113155597324</v>
      </c>
      <c r="F4013" s="62">
        <v>0.45225024778478518</v>
      </c>
      <c r="G4013" s="62">
        <v>0.38215893852038174</v>
      </c>
      <c r="H4013" s="62">
        <v>0.16521206128710497</v>
      </c>
      <c r="I4013" s="62">
        <v>1.086494275266825E-2</v>
      </c>
      <c r="J4013" s="62">
        <v>0.74458630225328393</v>
      </c>
      <c r="K4013" s="62"/>
      <c r="L4013" s="65">
        <f t="shared" si="568"/>
        <v>3.1267654431416839E-2</v>
      </c>
      <c r="M4013" s="65">
        <f t="shared" si="569"/>
        <v>8.1426934263024303E-2</v>
      </c>
      <c r="N4013" s="65">
        <f t="shared" si="570"/>
        <v>0.20598399914970897</v>
      </c>
      <c r="O4013" s="65">
        <f t="shared" si="571"/>
        <v>0.17556413126412113</v>
      </c>
      <c r="P4013" s="65">
        <f t="shared" si="572"/>
        <v>0.14835459433087497</v>
      </c>
      <c r="Q4013" s="65">
        <f t="shared" si="573"/>
        <v>6.4135535925738715E-2</v>
      </c>
      <c r="R4013" s="65">
        <f t="shared" si="574"/>
        <v>4.2177848325123304E-3</v>
      </c>
      <c r="S4013" s="65">
        <f t="shared" si="575"/>
        <v>0.28904936580260276</v>
      </c>
      <c r="T4013" s="66">
        <f>(L4013*'Football Field'!$F$4)+(M4013*'Football Field'!$F$5)+(N4013*'Football Field'!$F$6)+(O4013*'Football Field'!$F$7)+(P4013*'Football Field'!$F$8)+(Q4013*'Football Field'!$F$9)+(R4013*'Football Field'!$F$10)+(S4013*'Football Field'!$F$11)</f>
        <v>129193069.08224283</v>
      </c>
    </row>
    <row r="4014" spans="2:20" x14ac:dyDescent="0.3">
      <c r="B4014" s="62">
        <f t="shared" si="567"/>
        <v>3987</v>
      </c>
      <c r="C4014" s="62">
        <v>0.59319147429686259</v>
      </c>
      <c r="D4014" s="62">
        <v>0.77141405099734373</v>
      </c>
      <c r="E4014" s="62">
        <v>0.38264091694525026</v>
      </c>
      <c r="F4014" s="62">
        <v>0.61782384200189688</v>
      </c>
      <c r="G4014" s="62">
        <v>0.66937435326488537</v>
      </c>
      <c r="H4014" s="62">
        <v>0.82840767930945758</v>
      </c>
      <c r="I4014" s="62">
        <v>0.56239401321680382</v>
      </c>
      <c r="J4014" s="62">
        <v>0.11915001136679226</v>
      </c>
      <c r="K4014" s="62"/>
      <c r="L4014" s="65">
        <f t="shared" si="568"/>
        <v>0.1305325129529106</v>
      </c>
      <c r="M4014" s="65">
        <f t="shared" si="569"/>
        <v>0.16975060999186817</v>
      </c>
      <c r="N4014" s="65">
        <f t="shared" si="570"/>
        <v>8.4200604040498159E-2</v>
      </c>
      <c r="O4014" s="65">
        <f t="shared" si="571"/>
        <v>0.13595289573964825</v>
      </c>
      <c r="P4014" s="65">
        <f t="shared" si="572"/>
        <v>0.14729664909878312</v>
      </c>
      <c r="Q4014" s="65">
        <f t="shared" si="573"/>
        <v>0.18229212794726829</v>
      </c>
      <c r="R4014" s="65">
        <f t="shared" si="574"/>
        <v>0.1237554937920828</v>
      </c>
      <c r="S4014" s="65">
        <f t="shared" si="575"/>
        <v>2.6219106436940771E-2</v>
      </c>
      <c r="T4014" s="66">
        <f>(L4014*'Football Field'!$F$4)+(M4014*'Football Field'!$F$5)+(N4014*'Football Field'!$F$6)+(O4014*'Football Field'!$F$7)+(P4014*'Football Field'!$F$8)+(Q4014*'Football Field'!$F$9)+(R4014*'Football Field'!$F$10)+(S4014*'Football Field'!$F$11)</f>
        <v>139432959.62484071</v>
      </c>
    </row>
    <row r="4015" spans="2:20" x14ac:dyDescent="0.3">
      <c r="B4015" s="62">
        <f t="shared" si="567"/>
        <v>3988</v>
      </c>
      <c r="C4015" s="62">
        <v>0.93908856199903623</v>
      </c>
      <c r="D4015" s="62">
        <v>0.16044129188340039</v>
      </c>
      <c r="E4015" s="62">
        <v>0.42252646643394343</v>
      </c>
      <c r="F4015" s="62">
        <v>0.84057113874197065</v>
      </c>
      <c r="G4015" s="62">
        <v>0.92537721806451756</v>
      </c>
      <c r="H4015" s="62">
        <v>0.20911698042521787</v>
      </c>
      <c r="I4015" s="62">
        <v>0.98601498372704177</v>
      </c>
      <c r="J4015" s="62">
        <v>0.21593635377977072</v>
      </c>
      <c r="K4015" s="62"/>
      <c r="L4015" s="65">
        <f t="shared" si="568"/>
        <v>0.19984549356592085</v>
      </c>
      <c r="M4015" s="65">
        <f t="shared" si="569"/>
        <v>3.4143179314780142E-2</v>
      </c>
      <c r="N4015" s="65">
        <f t="shared" si="570"/>
        <v>8.9916982962084641E-2</v>
      </c>
      <c r="O4015" s="65">
        <f t="shared" si="571"/>
        <v>0.17888020459068232</v>
      </c>
      <c r="P4015" s="65">
        <f t="shared" si="572"/>
        <v>0.19692761083693411</v>
      </c>
      <c r="Q4015" s="65">
        <f t="shared" si="573"/>
        <v>4.4501751865800666E-2</v>
      </c>
      <c r="R4015" s="65">
        <f t="shared" si="574"/>
        <v>0.2098318082661583</v>
      </c>
      <c r="S4015" s="65">
        <f t="shared" si="575"/>
        <v>4.5952968597638894E-2</v>
      </c>
      <c r="T4015" s="66">
        <f>(L4015*'Football Field'!$F$4)+(M4015*'Football Field'!$F$5)+(N4015*'Football Field'!$F$6)+(O4015*'Football Field'!$F$7)+(P4015*'Football Field'!$F$8)+(Q4015*'Football Field'!$F$9)+(R4015*'Football Field'!$F$10)+(S4015*'Football Field'!$F$11)</f>
        <v>156158911.3246645</v>
      </c>
    </row>
    <row r="4016" spans="2:20" x14ac:dyDescent="0.3">
      <c r="B4016" s="62">
        <f t="shared" si="567"/>
        <v>3989</v>
      </c>
      <c r="C4016" s="62">
        <v>0.22377420480742305</v>
      </c>
      <c r="D4016" s="62">
        <v>0.25062650031097644</v>
      </c>
      <c r="E4016" s="62">
        <v>0.27729842184220999</v>
      </c>
      <c r="F4016" s="62">
        <v>0.80414763993720728</v>
      </c>
      <c r="G4016" s="62">
        <v>0.23475831572381145</v>
      </c>
      <c r="H4016" s="62">
        <v>0.76403236616670467</v>
      </c>
      <c r="I4016" s="62">
        <v>0.61963152052381221</v>
      </c>
      <c r="J4016" s="62">
        <v>0.9086307849919274</v>
      </c>
      <c r="K4016" s="62"/>
      <c r="L4016" s="65">
        <f t="shared" si="568"/>
        <v>5.4807665696794766E-2</v>
      </c>
      <c r="M4016" s="65">
        <f t="shared" si="569"/>
        <v>6.1384436403752851E-2</v>
      </c>
      <c r="N4016" s="65">
        <f t="shared" si="570"/>
        <v>6.7917029202073889E-2</v>
      </c>
      <c r="O4016" s="65">
        <f t="shared" si="571"/>
        <v>0.19695502910388596</v>
      </c>
      <c r="P4016" s="65">
        <f t="shared" si="572"/>
        <v>5.7497937703794022E-2</v>
      </c>
      <c r="Q4016" s="65">
        <f t="shared" si="573"/>
        <v>0.18712983716077877</v>
      </c>
      <c r="R4016" s="65">
        <f t="shared" si="574"/>
        <v>0.15176260937355002</v>
      </c>
      <c r="S4016" s="65">
        <f t="shared" si="575"/>
        <v>0.22254545535536985</v>
      </c>
      <c r="T4016" s="66">
        <f>(L4016*'Football Field'!$F$4)+(M4016*'Football Field'!$F$5)+(N4016*'Football Field'!$F$6)+(O4016*'Football Field'!$F$7)+(P4016*'Football Field'!$F$8)+(Q4016*'Football Field'!$F$9)+(R4016*'Football Field'!$F$10)+(S4016*'Football Field'!$F$11)</f>
        <v>138196571.15842938</v>
      </c>
    </row>
    <row r="4017" spans="2:20" x14ac:dyDescent="0.3">
      <c r="B4017" s="62">
        <f t="shared" si="567"/>
        <v>3990</v>
      </c>
      <c r="C4017" s="62">
        <v>0.69554167870146189</v>
      </c>
      <c r="D4017" s="62">
        <v>0.6276121117593817</v>
      </c>
      <c r="E4017" s="62">
        <v>0.60988746319364107</v>
      </c>
      <c r="F4017" s="62">
        <v>0.39774527041213992</v>
      </c>
      <c r="G4017" s="62">
        <v>0.36012843410333273</v>
      </c>
      <c r="H4017" s="62">
        <v>0.6857253640560198</v>
      </c>
      <c r="I4017" s="62">
        <v>0.32204565416805087</v>
      </c>
      <c r="J4017" s="62">
        <v>0.69615762051916041</v>
      </c>
      <c r="K4017" s="62"/>
      <c r="L4017" s="65">
        <f t="shared" si="568"/>
        <v>0.15826312435554937</v>
      </c>
      <c r="M4017" s="65">
        <f t="shared" si="569"/>
        <v>0.14280647261263138</v>
      </c>
      <c r="N4017" s="65">
        <f t="shared" si="570"/>
        <v>0.13877341701579743</v>
      </c>
      <c r="O4017" s="65">
        <f t="shared" si="571"/>
        <v>9.0502713382452263E-2</v>
      </c>
      <c r="P4017" s="65">
        <f t="shared" si="572"/>
        <v>8.1943401661955961E-2</v>
      </c>
      <c r="Q4017" s="65">
        <f t="shared" si="573"/>
        <v>0.15602952617873669</v>
      </c>
      <c r="R4017" s="65">
        <f t="shared" si="574"/>
        <v>7.3278069416223696E-2</v>
      </c>
      <c r="S4017" s="65">
        <f t="shared" si="575"/>
        <v>0.15840327537665308</v>
      </c>
      <c r="T4017" s="66">
        <f>(L4017*'Football Field'!$F$4)+(M4017*'Football Field'!$F$5)+(N4017*'Football Field'!$F$6)+(O4017*'Football Field'!$F$7)+(P4017*'Football Field'!$F$8)+(Q4017*'Football Field'!$F$9)+(R4017*'Football Field'!$F$10)+(S4017*'Football Field'!$F$11)</f>
        <v>129150688.25351326</v>
      </c>
    </row>
    <row r="4018" spans="2:20" x14ac:dyDescent="0.3">
      <c r="B4018" s="62">
        <f t="shared" si="567"/>
        <v>3991</v>
      </c>
      <c r="C4018" s="62">
        <v>0.36809281509886815</v>
      </c>
      <c r="D4018" s="62">
        <v>0.78268892919002442</v>
      </c>
      <c r="E4018" s="62">
        <v>0.32687027238869981</v>
      </c>
      <c r="F4018" s="62">
        <v>0.31485692413623634</v>
      </c>
      <c r="G4018" s="62">
        <v>0.35829044456761661</v>
      </c>
      <c r="H4018" s="62">
        <v>0.99765807556070962</v>
      </c>
      <c r="I4018" s="62">
        <v>0.47022910547208141</v>
      </c>
      <c r="J4018" s="62">
        <v>0.65569126111827147</v>
      </c>
      <c r="K4018" s="62"/>
      <c r="L4018" s="65">
        <f t="shared" si="568"/>
        <v>8.6116115596491155E-2</v>
      </c>
      <c r="M4018" s="65">
        <f t="shared" si="569"/>
        <v>0.1831117792508884</v>
      </c>
      <c r="N4018" s="65">
        <f t="shared" si="570"/>
        <v>7.6472011969375642E-2</v>
      </c>
      <c r="O4018" s="65">
        <f t="shared" si="571"/>
        <v>7.3661462987233264E-2</v>
      </c>
      <c r="P4018" s="65">
        <f t="shared" si="572"/>
        <v>8.38228296665222E-2</v>
      </c>
      <c r="Q4018" s="65">
        <f t="shared" si="573"/>
        <v>0.23340427912911782</v>
      </c>
      <c r="R4018" s="65">
        <f t="shared" si="574"/>
        <v>0.11001112312608383</v>
      </c>
      <c r="S4018" s="65">
        <f t="shared" si="575"/>
        <v>0.15340039827428775</v>
      </c>
      <c r="T4018" s="66">
        <f>(L4018*'Football Field'!$F$4)+(M4018*'Football Field'!$F$5)+(N4018*'Football Field'!$F$6)+(O4018*'Football Field'!$F$7)+(P4018*'Football Field'!$F$8)+(Q4018*'Football Field'!$F$9)+(R4018*'Football Field'!$F$10)+(S4018*'Football Field'!$F$11)</f>
        <v>132831690.86796156</v>
      </c>
    </row>
    <row r="4019" spans="2:20" x14ac:dyDescent="0.3">
      <c r="B4019" s="62">
        <f t="shared" si="567"/>
        <v>3992</v>
      </c>
      <c r="C4019" s="62">
        <v>0.19531382165831612</v>
      </c>
      <c r="D4019" s="62">
        <v>5.0276071462974414E-2</v>
      </c>
      <c r="E4019" s="62">
        <v>0.75120331906968119</v>
      </c>
      <c r="F4019" s="62">
        <v>0.56159221332407616</v>
      </c>
      <c r="G4019" s="62">
        <v>0.93735082971712125</v>
      </c>
      <c r="H4019" s="62">
        <v>0.30866123495054232</v>
      </c>
      <c r="I4019" s="62">
        <v>0.54093196529489262</v>
      </c>
      <c r="J4019" s="62">
        <v>0.19795501219239442</v>
      </c>
      <c r="K4019" s="62"/>
      <c r="L4019" s="65">
        <f t="shared" si="568"/>
        <v>5.5122252655810909E-2</v>
      </c>
      <c r="M4019" s="65">
        <f t="shared" si="569"/>
        <v>1.4189115190075346E-2</v>
      </c>
      <c r="N4019" s="65">
        <f t="shared" si="570"/>
        <v>0.21200762341378118</v>
      </c>
      <c r="O4019" s="65">
        <f t="shared" si="571"/>
        <v>0.15849481418955033</v>
      </c>
      <c r="P4019" s="65">
        <f t="shared" si="572"/>
        <v>0.26454292289252934</v>
      </c>
      <c r="Q4019" s="65">
        <f t="shared" si="573"/>
        <v>8.7111615724580108E-2</v>
      </c>
      <c r="R4019" s="65">
        <f t="shared" si="574"/>
        <v>0.15266399585766252</v>
      </c>
      <c r="S4019" s="65">
        <f t="shared" si="575"/>
        <v>5.5867660076010253E-2</v>
      </c>
      <c r="T4019" s="66">
        <f>(L4019*'Football Field'!$F$4)+(M4019*'Football Field'!$F$5)+(N4019*'Football Field'!$F$6)+(O4019*'Football Field'!$F$7)+(P4019*'Football Field'!$F$8)+(Q4019*'Football Field'!$F$9)+(R4019*'Football Field'!$F$10)+(S4019*'Football Field'!$F$11)</f>
        <v>157653665.76368374</v>
      </c>
    </row>
    <row r="4020" spans="2:20" x14ac:dyDescent="0.3">
      <c r="B4020" s="62">
        <f t="shared" si="567"/>
        <v>3993</v>
      </c>
      <c r="C4020" s="62">
        <v>0.5727664233260763</v>
      </c>
      <c r="D4020" s="62">
        <v>0.75342921241623118</v>
      </c>
      <c r="E4020" s="62">
        <v>0.4553853301420393</v>
      </c>
      <c r="F4020" s="62">
        <v>0.44946119075529223</v>
      </c>
      <c r="G4020" s="62">
        <v>0.70893398953186937</v>
      </c>
      <c r="H4020" s="62">
        <v>0.39356200456136625</v>
      </c>
      <c r="I4020" s="62">
        <v>0.79220809257513136</v>
      </c>
      <c r="J4020" s="62">
        <v>0.95273154119105519</v>
      </c>
      <c r="K4020" s="62"/>
      <c r="L4020" s="65">
        <f t="shared" si="568"/>
        <v>0.11278309123933161</v>
      </c>
      <c r="M4020" s="65">
        <f t="shared" si="569"/>
        <v>0.14835729216260599</v>
      </c>
      <c r="N4020" s="65">
        <f t="shared" si="570"/>
        <v>8.96696509202035E-2</v>
      </c>
      <c r="O4020" s="65">
        <f t="shared" si="571"/>
        <v>8.8503132203742979E-2</v>
      </c>
      <c r="P4020" s="65">
        <f t="shared" si="572"/>
        <v>0.13959576463950177</v>
      </c>
      <c r="Q4020" s="65">
        <f t="shared" si="573"/>
        <v>7.7496057137953392E-2</v>
      </c>
      <c r="R4020" s="65">
        <f t="shared" si="574"/>
        <v>0.15599321808459468</v>
      </c>
      <c r="S4020" s="65">
        <f t="shared" si="575"/>
        <v>0.187601793612066</v>
      </c>
      <c r="T4020" s="66">
        <f>(L4020*'Football Field'!$F$4)+(M4020*'Football Field'!$F$5)+(N4020*'Football Field'!$F$6)+(O4020*'Football Field'!$F$7)+(P4020*'Football Field'!$F$8)+(Q4020*'Football Field'!$F$9)+(R4020*'Football Field'!$F$10)+(S4020*'Football Field'!$F$11)</f>
        <v>144487260.42017049</v>
      </c>
    </row>
    <row r="4021" spans="2:20" x14ac:dyDescent="0.3">
      <c r="B4021" s="62">
        <f t="shared" si="567"/>
        <v>3994</v>
      </c>
      <c r="C4021" s="62">
        <v>1.3293278796152164E-2</v>
      </c>
      <c r="D4021" s="62">
        <v>0.40070963043191621</v>
      </c>
      <c r="E4021" s="62">
        <v>0.47648539559534153</v>
      </c>
      <c r="F4021" s="62">
        <v>4.526868100862691E-2</v>
      </c>
      <c r="G4021" s="62">
        <v>0.79569977299794814</v>
      </c>
      <c r="H4021" s="62">
        <v>0.48041362263158616</v>
      </c>
      <c r="I4021" s="62">
        <v>0.70826162557693717</v>
      </c>
      <c r="J4021" s="62">
        <v>1.6934186582594934E-2</v>
      </c>
      <c r="K4021" s="62"/>
      <c r="L4021" s="65">
        <f t="shared" si="568"/>
        <v>4.5260399050669363E-3</v>
      </c>
      <c r="M4021" s="65">
        <f t="shared" si="569"/>
        <v>0.13643193718350696</v>
      </c>
      <c r="N4021" s="65">
        <f t="shared" si="570"/>
        <v>0.16223175243043592</v>
      </c>
      <c r="O4021" s="65">
        <f t="shared" si="571"/>
        <v>1.5412890968185926E-2</v>
      </c>
      <c r="P4021" s="65">
        <f t="shared" si="572"/>
        <v>0.27091652708614355</v>
      </c>
      <c r="Q4021" s="65">
        <f t="shared" si="573"/>
        <v>0.16356921872410549</v>
      </c>
      <c r="R4021" s="65">
        <f t="shared" si="574"/>
        <v>0.24114595275897505</v>
      </c>
      <c r="S4021" s="65">
        <f t="shared" si="575"/>
        <v>5.765680943580237E-3</v>
      </c>
      <c r="T4021" s="66">
        <f>(L4021*'Football Field'!$F$4)+(M4021*'Football Field'!$F$5)+(N4021*'Football Field'!$F$6)+(O4021*'Football Field'!$F$7)+(P4021*'Football Field'!$F$8)+(Q4021*'Football Field'!$F$9)+(R4021*'Football Field'!$F$10)+(S4021*'Football Field'!$F$11)</f>
        <v>167601900.24442175</v>
      </c>
    </row>
    <row r="4022" spans="2:20" x14ac:dyDescent="0.3">
      <c r="B4022" s="62">
        <f t="shared" si="567"/>
        <v>3995</v>
      </c>
      <c r="C4022" s="62">
        <v>0.78165063951525604</v>
      </c>
      <c r="D4022" s="62">
        <v>0.26594534104270884</v>
      </c>
      <c r="E4022" s="62">
        <v>0.76703918118231607</v>
      </c>
      <c r="F4022" s="62">
        <v>0.30160906204776283</v>
      </c>
      <c r="G4022" s="62">
        <v>0.6009986537288784</v>
      </c>
      <c r="H4022" s="62">
        <v>0.42027029807905814</v>
      </c>
      <c r="I4022" s="62">
        <v>0.82221955744385256</v>
      </c>
      <c r="J4022" s="62">
        <v>0.35557864906804371</v>
      </c>
      <c r="K4022" s="62"/>
      <c r="L4022" s="65">
        <f t="shared" si="568"/>
        <v>0.18113423813542917</v>
      </c>
      <c r="M4022" s="65">
        <f t="shared" si="569"/>
        <v>6.162830847974729E-2</v>
      </c>
      <c r="N4022" s="65">
        <f t="shared" si="570"/>
        <v>0.1777482812393586</v>
      </c>
      <c r="O4022" s="65">
        <f t="shared" si="571"/>
        <v>6.9892769105444605E-2</v>
      </c>
      <c r="P4022" s="65">
        <f t="shared" si="572"/>
        <v>0.13927121371142212</v>
      </c>
      <c r="Q4022" s="65">
        <f t="shared" si="573"/>
        <v>9.7390491870779208E-2</v>
      </c>
      <c r="R4022" s="65">
        <f t="shared" si="574"/>
        <v>0.19053539470012185</v>
      </c>
      <c r="S4022" s="65">
        <f t="shared" si="575"/>
        <v>8.2399302757697218E-2</v>
      </c>
      <c r="T4022" s="66">
        <f>(L4022*'Football Field'!$F$4)+(M4022*'Football Field'!$F$5)+(N4022*'Football Field'!$F$6)+(O4022*'Football Field'!$F$7)+(P4022*'Football Field'!$F$8)+(Q4022*'Football Field'!$F$9)+(R4022*'Football Field'!$F$10)+(S4022*'Football Field'!$F$11)</f>
        <v>150561365.45737809</v>
      </c>
    </row>
    <row r="4023" spans="2:20" x14ac:dyDescent="0.3">
      <c r="B4023" s="62">
        <f t="shared" si="567"/>
        <v>3996</v>
      </c>
      <c r="C4023" s="62">
        <v>0.76257592936305896</v>
      </c>
      <c r="D4023" s="62">
        <v>0.47336455019561163</v>
      </c>
      <c r="E4023" s="62">
        <v>0.50363848328152361</v>
      </c>
      <c r="F4023" s="62">
        <v>0.57037178875403838</v>
      </c>
      <c r="G4023" s="62">
        <v>0.27281044963588796</v>
      </c>
      <c r="H4023" s="62">
        <v>0.51257021220779519</v>
      </c>
      <c r="I4023" s="62">
        <v>8.6988423091688971E-2</v>
      </c>
      <c r="J4023" s="62">
        <v>0.64529151689691078</v>
      </c>
      <c r="K4023" s="62"/>
      <c r="L4023" s="65">
        <f t="shared" si="568"/>
        <v>0.1992302402072231</v>
      </c>
      <c r="M4023" s="65">
        <f t="shared" si="569"/>
        <v>0.12367100692494577</v>
      </c>
      <c r="N4023" s="65">
        <f t="shared" si="570"/>
        <v>0.13158036090332459</v>
      </c>
      <c r="O4023" s="65">
        <f t="shared" si="571"/>
        <v>0.14901507391638286</v>
      </c>
      <c r="P4023" s="65">
        <f t="shared" si="572"/>
        <v>7.1274333897997602E-2</v>
      </c>
      <c r="Q4023" s="65">
        <f t="shared" si="573"/>
        <v>0.13391386033718844</v>
      </c>
      <c r="R4023" s="65">
        <f t="shared" si="574"/>
        <v>2.2726555822815207E-2</v>
      </c>
      <c r="S4023" s="65">
        <f t="shared" si="575"/>
        <v>0.16858856799012248</v>
      </c>
      <c r="T4023" s="66">
        <f>(L4023*'Football Field'!$F$4)+(M4023*'Football Field'!$F$5)+(N4023*'Football Field'!$F$6)+(O4023*'Football Field'!$F$7)+(P4023*'Football Field'!$F$8)+(Q4023*'Football Field'!$F$9)+(R4023*'Football Field'!$F$10)+(S4023*'Football Field'!$F$11)</f>
        <v>121430187.54706204</v>
      </c>
    </row>
    <row r="4024" spans="2:20" x14ac:dyDescent="0.3">
      <c r="B4024" s="62">
        <f t="shared" si="567"/>
        <v>3997</v>
      </c>
      <c r="C4024" s="62">
        <v>0.65398329106103337</v>
      </c>
      <c r="D4024" s="62">
        <v>0.46786575824431442</v>
      </c>
      <c r="E4024" s="62">
        <v>0.37538460052082845</v>
      </c>
      <c r="F4024" s="62">
        <v>0.490641048208176</v>
      </c>
      <c r="G4024" s="62">
        <v>0.36410989579731667</v>
      </c>
      <c r="H4024" s="62">
        <v>7.6697192795471048E-2</v>
      </c>
      <c r="I4024" s="62">
        <v>0.66664304233475247</v>
      </c>
      <c r="J4024" s="62">
        <v>0.19176977555857389</v>
      </c>
      <c r="K4024" s="62"/>
      <c r="L4024" s="65">
        <f t="shared" si="568"/>
        <v>0.19895481260614309</v>
      </c>
      <c r="M4024" s="65">
        <f t="shared" si="569"/>
        <v>0.14233413227623501</v>
      </c>
      <c r="N4024" s="65">
        <f t="shared" si="570"/>
        <v>0.1141995122393476</v>
      </c>
      <c r="O4024" s="65">
        <f t="shared" si="571"/>
        <v>0.14926283153926825</v>
      </c>
      <c r="P4024" s="65">
        <f t="shared" si="572"/>
        <v>0.11076952129597571</v>
      </c>
      <c r="Q4024" s="65">
        <f t="shared" si="573"/>
        <v>2.3332821845162537E-2</v>
      </c>
      <c r="R4024" s="65">
        <f t="shared" si="574"/>
        <v>0.20280616244448033</v>
      </c>
      <c r="S4024" s="65">
        <f t="shared" si="575"/>
        <v>5.834020575338749E-2</v>
      </c>
      <c r="T4024" s="66">
        <f>(L4024*'Football Field'!$F$4)+(M4024*'Football Field'!$F$5)+(N4024*'Football Field'!$F$6)+(O4024*'Football Field'!$F$7)+(P4024*'Football Field'!$F$8)+(Q4024*'Football Field'!$F$9)+(R4024*'Football Field'!$F$10)+(S4024*'Football Field'!$F$11)</f>
        <v>148299640.06230474</v>
      </c>
    </row>
    <row r="4025" spans="2:20" x14ac:dyDescent="0.3">
      <c r="B4025" s="62">
        <f t="shared" si="567"/>
        <v>3998</v>
      </c>
      <c r="C4025" s="62">
        <v>2.4231303905861146E-2</v>
      </c>
      <c r="D4025" s="62">
        <v>0.47517318672694697</v>
      </c>
      <c r="E4025" s="62">
        <v>0.98072610775790037</v>
      </c>
      <c r="F4025" s="62">
        <v>0.59879951222455485</v>
      </c>
      <c r="G4025" s="62">
        <v>0.88633347889361647</v>
      </c>
      <c r="H4025" s="62">
        <v>0.32383317458214256</v>
      </c>
      <c r="I4025" s="62">
        <v>0.22782137499061395</v>
      </c>
      <c r="J4025" s="62">
        <v>0.65060992978350163</v>
      </c>
      <c r="K4025" s="62"/>
      <c r="L4025" s="65">
        <f t="shared" si="568"/>
        <v>5.8143109069591905E-3</v>
      </c>
      <c r="M4025" s="65">
        <f t="shared" si="569"/>
        <v>0.11401799313047976</v>
      </c>
      <c r="N4025" s="65">
        <f t="shared" si="570"/>
        <v>0.23532561546129246</v>
      </c>
      <c r="O4025" s="65">
        <f t="shared" si="571"/>
        <v>0.14368217857921092</v>
      </c>
      <c r="P4025" s="65">
        <f t="shared" si="572"/>
        <v>0.21267606702286096</v>
      </c>
      <c r="Q4025" s="65">
        <f t="shared" si="573"/>
        <v>7.7703897665727231E-2</v>
      </c>
      <c r="R4025" s="65">
        <f t="shared" si="574"/>
        <v>5.4665828574167734E-2</v>
      </c>
      <c r="S4025" s="65">
        <f t="shared" si="575"/>
        <v>0.15611410865930161</v>
      </c>
      <c r="T4025" s="66">
        <f>(L4025*'Football Field'!$F$4)+(M4025*'Football Field'!$F$5)+(N4025*'Football Field'!$F$6)+(O4025*'Football Field'!$F$7)+(P4025*'Football Field'!$F$8)+(Q4025*'Football Field'!$F$9)+(R4025*'Football Field'!$F$10)+(S4025*'Football Field'!$F$11)</f>
        <v>140998545.25697619</v>
      </c>
    </row>
    <row r="4026" spans="2:20" x14ac:dyDescent="0.3">
      <c r="B4026" s="62">
        <f t="shared" si="567"/>
        <v>3999</v>
      </c>
      <c r="C4026" s="62">
        <v>0.5186568744397082</v>
      </c>
      <c r="D4026" s="62">
        <v>9.1655144432226554E-2</v>
      </c>
      <c r="E4026" s="62">
        <v>0.53957303336258955</v>
      </c>
      <c r="F4026" s="62">
        <v>0.36052935156833088</v>
      </c>
      <c r="G4026" s="62">
        <v>0.88164692270438139</v>
      </c>
      <c r="H4026" s="62">
        <v>8.2806906085973964E-2</v>
      </c>
      <c r="I4026" s="62">
        <v>0.53711154553697993</v>
      </c>
      <c r="J4026" s="62">
        <v>2.8750502119139543E-2</v>
      </c>
      <c r="K4026" s="62"/>
      <c r="L4026" s="65">
        <f t="shared" si="568"/>
        <v>0.1705698390312935</v>
      </c>
      <c r="M4026" s="65">
        <f t="shared" si="569"/>
        <v>3.0142477623734235E-2</v>
      </c>
      <c r="N4026" s="65">
        <f t="shared" si="570"/>
        <v>0.17744850204811535</v>
      </c>
      <c r="O4026" s="65">
        <f t="shared" si="571"/>
        <v>0.11856669889799258</v>
      </c>
      <c r="P4026" s="65">
        <f t="shared" si="572"/>
        <v>0.28994578323207582</v>
      </c>
      <c r="Q4026" s="65">
        <f t="shared" si="573"/>
        <v>2.7232571933076571E-2</v>
      </c>
      <c r="R4026" s="65">
        <f t="shared" si="574"/>
        <v>0.17663899656793583</v>
      </c>
      <c r="S4026" s="65">
        <f t="shared" si="575"/>
        <v>9.4551306657761486E-3</v>
      </c>
      <c r="T4026" s="66">
        <f>(L4026*'Football Field'!$F$4)+(M4026*'Football Field'!$F$5)+(N4026*'Football Field'!$F$6)+(O4026*'Football Field'!$F$7)+(P4026*'Football Field'!$F$8)+(Q4026*'Football Field'!$F$9)+(R4026*'Football Field'!$F$10)+(S4026*'Football Field'!$F$11)</f>
        <v>160911117.20117947</v>
      </c>
    </row>
    <row r="4027" spans="2:20" x14ac:dyDescent="0.3">
      <c r="B4027" s="62">
        <f t="shared" si="567"/>
        <v>4000</v>
      </c>
      <c r="C4027" s="62">
        <v>0.9840279215083908</v>
      </c>
      <c r="D4027" s="62">
        <v>0.23524606676350734</v>
      </c>
      <c r="E4027" s="62">
        <v>0.21658450484889147</v>
      </c>
      <c r="F4027" s="62">
        <v>4.4186247959742464E-2</v>
      </c>
      <c r="G4027" s="62">
        <v>0.58192088169656297</v>
      </c>
      <c r="H4027" s="62">
        <v>0.95145480145327743</v>
      </c>
      <c r="I4027" s="62">
        <v>0.9297062135810561</v>
      </c>
      <c r="J4027" s="62">
        <v>0.14403087471988207</v>
      </c>
      <c r="K4027" s="62"/>
      <c r="L4027" s="65">
        <f t="shared" si="568"/>
        <v>0.24076094901929776</v>
      </c>
      <c r="M4027" s="65">
        <f t="shared" si="569"/>
        <v>5.7557377233991583E-2</v>
      </c>
      <c r="N4027" s="65">
        <f t="shared" si="570"/>
        <v>5.2991474927217466E-2</v>
      </c>
      <c r="O4027" s="65">
        <f t="shared" si="571"/>
        <v>1.0810997086426568E-2</v>
      </c>
      <c r="P4027" s="65">
        <f t="shared" si="572"/>
        <v>0.14237789464007231</v>
      </c>
      <c r="Q4027" s="65">
        <f t="shared" si="573"/>
        <v>0.23279132221748169</v>
      </c>
      <c r="R4027" s="65">
        <f t="shared" si="574"/>
        <v>0.22747012091669019</v>
      </c>
      <c r="S4027" s="65">
        <f t="shared" si="575"/>
        <v>3.523986395882233E-2</v>
      </c>
      <c r="T4027" s="66">
        <f>(L4027*'Football Field'!$F$4)+(M4027*'Football Field'!$F$5)+(N4027*'Football Field'!$F$6)+(O4027*'Football Field'!$F$7)+(P4027*'Football Field'!$F$8)+(Q4027*'Football Field'!$F$9)+(R4027*'Football Field'!$F$10)+(S4027*'Football Field'!$F$11)</f>
        <v>151617321.51404819</v>
      </c>
    </row>
    <row r="4028" spans="2:20" x14ac:dyDescent="0.3">
      <c r="B4028" s="62">
        <f t="shared" si="567"/>
        <v>4001</v>
      </c>
      <c r="C4028" s="62">
        <v>0.71956461272168826</v>
      </c>
      <c r="D4028" s="62">
        <v>0.91922567987613191</v>
      </c>
      <c r="E4028" s="62">
        <v>0.7980504661260357</v>
      </c>
      <c r="F4028" s="62">
        <v>0.29077087511471345</v>
      </c>
      <c r="G4028" s="62">
        <v>0.23767775559696813</v>
      </c>
      <c r="H4028" s="62">
        <v>0.62431320080721353</v>
      </c>
      <c r="I4028" s="62">
        <v>0.60356103517144843</v>
      </c>
      <c r="J4028" s="62">
        <v>0.90012919182404205</v>
      </c>
      <c r="K4028" s="62"/>
      <c r="L4028" s="65">
        <f t="shared" si="568"/>
        <v>0.14127689856870648</v>
      </c>
      <c r="M4028" s="65">
        <f t="shared" si="569"/>
        <v>0.18047768170033621</v>
      </c>
      <c r="N4028" s="65">
        <f t="shared" si="570"/>
        <v>0.15668654734026588</v>
      </c>
      <c r="O4028" s="65">
        <f t="shared" si="571"/>
        <v>5.70889767284928E-2</v>
      </c>
      <c r="P4028" s="65">
        <f t="shared" si="572"/>
        <v>4.6664852017254572E-2</v>
      </c>
      <c r="Q4028" s="65">
        <f t="shared" si="573"/>
        <v>0.12257555636585955</v>
      </c>
      <c r="R4028" s="65">
        <f t="shared" si="574"/>
        <v>0.1185011458851722</v>
      </c>
      <c r="S4028" s="65">
        <f t="shared" si="575"/>
        <v>0.17672834139391247</v>
      </c>
      <c r="T4028" s="66">
        <f>(L4028*'Football Field'!$F$4)+(M4028*'Football Field'!$F$5)+(N4028*'Football Field'!$F$6)+(O4028*'Football Field'!$F$7)+(P4028*'Football Field'!$F$8)+(Q4028*'Football Field'!$F$9)+(R4028*'Football Field'!$F$10)+(S4028*'Football Field'!$F$11)</f>
        <v>132870355.04216009</v>
      </c>
    </row>
    <row r="4029" spans="2:20" x14ac:dyDescent="0.3">
      <c r="B4029" s="62">
        <f t="shared" si="567"/>
        <v>4002</v>
      </c>
      <c r="C4029" s="62">
        <v>0.67568796837497658</v>
      </c>
      <c r="D4029" s="62">
        <v>0.44736796311661609</v>
      </c>
      <c r="E4029" s="62">
        <v>0.29333796011348956</v>
      </c>
      <c r="F4029" s="62">
        <v>3.6609526391665481E-2</v>
      </c>
      <c r="G4029" s="62">
        <v>0.90628810389949632</v>
      </c>
      <c r="H4029" s="62">
        <v>0.51359339121210812</v>
      </c>
      <c r="I4029" s="62">
        <v>0.54337702772382845</v>
      </c>
      <c r="J4029" s="62">
        <v>0.18230432986922729</v>
      </c>
      <c r="K4029" s="62"/>
      <c r="L4029" s="65">
        <f t="shared" si="568"/>
        <v>0.1877658816168685</v>
      </c>
      <c r="M4029" s="65">
        <f t="shared" si="569"/>
        <v>0.1243183894538694</v>
      </c>
      <c r="N4029" s="65">
        <f t="shared" si="570"/>
        <v>8.1515230802270064E-2</v>
      </c>
      <c r="O4029" s="65">
        <f t="shared" si="571"/>
        <v>1.0173364511786468E-2</v>
      </c>
      <c r="P4029" s="65">
        <f t="shared" si="572"/>
        <v>0.25184699564330898</v>
      </c>
      <c r="Q4029" s="65">
        <f t="shared" si="573"/>
        <v>0.14272167095925176</v>
      </c>
      <c r="R4029" s="65">
        <f t="shared" si="574"/>
        <v>0.15099819951847573</v>
      </c>
      <c r="S4029" s="65">
        <f t="shared" si="575"/>
        <v>5.0660267494168937E-2</v>
      </c>
      <c r="T4029" s="66">
        <f>(L4029*'Football Field'!$F$4)+(M4029*'Football Field'!$F$5)+(N4029*'Football Field'!$F$6)+(O4029*'Football Field'!$F$7)+(P4029*'Football Field'!$F$8)+(Q4029*'Football Field'!$F$9)+(R4029*'Football Field'!$F$10)+(S4029*'Football Field'!$F$11)</f>
        <v>150881796.05116612</v>
      </c>
    </row>
    <row r="4030" spans="2:20" x14ac:dyDescent="0.3">
      <c r="B4030" s="62">
        <f t="shared" si="567"/>
        <v>4003</v>
      </c>
      <c r="C4030" s="62">
        <v>0.18703818986379261</v>
      </c>
      <c r="D4030" s="62">
        <v>0.90095448485924645</v>
      </c>
      <c r="E4030" s="62">
        <v>0.241238183349896</v>
      </c>
      <c r="F4030" s="62">
        <v>0.68430895883759379</v>
      </c>
      <c r="G4030" s="62">
        <v>0.6528610028416435</v>
      </c>
      <c r="H4030" s="62">
        <v>7.865926854375227E-2</v>
      </c>
      <c r="I4030" s="62">
        <v>0.88751374563322338</v>
      </c>
      <c r="J4030" s="62">
        <v>0.22443953841306796</v>
      </c>
      <c r="K4030" s="62"/>
      <c r="L4030" s="65">
        <f t="shared" si="568"/>
        <v>4.849301047411498E-2</v>
      </c>
      <c r="M4030" s="65">
        <f t="shared" si="569"/>
        <v>0.23358863397254218</v>
      </c>
      <c r="N4030" s="65">
        <f t="shared" si="570"/>
        <v>6.2545332375501028E-2</v>
      </c>
      <c r="O4030" s="65">
        <f t="shared" si="571"/>
        <v>0.17741938976530933</v>
      </c>
      <c r="P4030" s="65">
        <f t="shared" si="572"/>
        <v>0.16926594227626079</v>
      </c>
      <c r="Q4030" s="65">
        <f t="shared" si="573"/>
        <v>2.0393828320067638E-2</v>
      </c>
      <c r="R4030" s="65">
        <f t="shared" si="574"/>
        <v>0.23010388089328049</v>
      </c>
      <c r="S4030" s="65">
        <f t="shared" si="575"/>
        <v>5.8189981922923552E-2</v>
      </c>
      <c r="T4030" s="66">
        <f>(L4030*'Football Field'!$F$4)+(M4030*'Football Field'!$F$5)+(N4030*'Football Field'!$F$6)+(O4030*'Football Field'!$F$7)+(P4030*'Football Field'!$F$8)+(Q4030*'Football Field'!$F$9)+(R4030*'Football Field'!$F$10)+(S4030*'Football Field'!$F$11)</f>
        <v>156163522.54148853</v>
      </c>
    </row>
    <row r="4031" spans="2:20" x14ac:dyDescent="0.3">
      <c r="B4031" s="62">
        <f t="shared" si="567"/>
        <v>4004</v>
      </c>
      <c r="C4031" s="62">
        <v>0.88514756796394312</v>
      </c>
      <c r="D4031" s="62">
        <v>0.25386827497133224</v>
      </c>
      <c r="E4031" s="62">
        <v>0.32034274211811942</v>
      </c>
      <c r="F4031" s="62">
        <v>0.3388368523269053</v>
      </c>
      <c r="G4031" s="62">
        <v>0.40125009900276976</v>
      </c>
      <c r="H4031" s="62">
        <v>0.29185104794955119</v>
      </c>
      <c r="I4031" s="62">
        <v>0.86705884219756379</v>
      </c>
      <c r="J4031" s="62">
        <v>0.24159879565410969</v>
      </c>
      <c r="K4031" s="62"/>
      <c r="L4031" s="65">
        <f t="shared" si="568"/>
        <v>0.24587745102682845</v>
      </c>
      <c r="M4031" s="65">
        <f t="shared" si="569"/>
        <v>7.0519862004605194E-2</v>
      </c>
      <c r="N4031" s="65">
        <f t="shared" si="570"/>
        <v>8.8985226574283899E-2</v>
      </c>
      <c r="O4031" s="65">
        <f t="shared" si="571"/>
        <v>9.4122544736503333E-2</v>
      </c>
      <c r="P4031" s="65">
        <f t="shared" si="572"/>
        <v>0.11145977816332031</v>
      </c>
      <c r="Q4031" s="65">
        <f t="shared" si="573"/>
        <v>8.1070766442265699E-2</v>
      </c>
      <c r="R4031" s="65">
        <f t="shared" si="574"/>
        <v>0.24085274108609928</v>
      </c>
      <c r="S4031" s="65">
        <f t="shared" si="575"/>
        <v>6.7111629966093878E-2</v>
      </c>
      <c r="T4031" s="66">
        <f>(L4031*'Football Field'!$F$4)+(M4031*'Football Field'!$F$5)+(N4031*'Football Field'!$F$6)+(O4031*'Football Field'!$F$7)+(P4031*'Football Field'!$F$8)+(Q4031*'Football Field'!$F$9)+(R4031*'Football Field'!$F$10)+(S4031*'Football Field'!$F$11)</f>
        <v>152656638.06544176</v>
      </c>
    </row>
    <row r="4032" spans="2:20" x14ac:dyDescent="0.3">
      <c r="B4032" s="62">
        <f t="shared" si="567"/>
        <v>4005</v>
      </c>
      <c r="C4032" s="62">
        <v>0.87336668394249828</v>
      </c>
      <c r="D4032" s="62">
        <v>0.23638770441396773</v>
      </c>
      <c r="E4032" s="62">
        <v>5.7371157892538105E-2</v>
      </c>
      <c r="F4032" s="62">
        <v>0.95432388237282895</v>
      </c>
      <c r="G4032" s="62">
        <v>7.501622073267955E-2</v>
      </c>
      <c r="H4032" s="62">
        <v>0.50270885202201554</v>
      </c>
      <c r="I4032" s="62">
        <v>0.27851273131839549</v>
      </c>
      <c r="J4032" s="62">
        <v>0.39278880651311787</v>
      </c>
      <c r="K4032" s="62"/>
      <c r="L4032" s="65">
        <f t="shared" si="568"/>
        <v>0.25912265026744197</v>
      </c>
      <c r="M4032" s="65">
        <f t="shared" si="569"/>
        <v>7.013481231259891E-2</v>
      </c>
      <c r="N4032" s="65">
        <f t="shared" si="570"/>
        <v>1.7021678013773561E-2</v>
      </c>
      <c r="O4032" s="65">
        <f t="shared" si="571"/>
        <v>0.28314216486673671</v>
      </c>
      <c r="P4032" s="65">
        <f t="shared" si="572"/>
        <v>2.2256862193954674E-2</v>
      </c>
      <c r="Q4032" s="65">
        <f t="shared" si="573"/>
        <v>0.14915069746056903</v>
      </c>
      <c r="R4032" s="65">
        <f t="shared" si="574"/>
        <v>8.2633054820302906E-2</v>
      </c>
      <c r="S4032" s="65">
        <f t="shared" si="575"/>
        <v>0.11653808006462234</v>
      </c>
      <c r="T4032" s="66">
        <f>(L4032*'Football Field'!$F$4)+(M4032*'Football Field'!$F$5)+(N4032*'Football Field'!$F$6)+(O4032*'Football Field'!$F$7)+(P4032*'Football Field'!$F$8)+(Q4032*'Football Field'!$F$9)+(R4032*'Football Field'!$F$10)+(S4032*'Football Field'!$F$11)</f>
        <v>123161389.69761893</v>
      </c>
    </row>
    <row r="4033" spans="2:20" x14ac:dyDescent="0.3">
      <c r="B4033" s="62">
        <f t="shared" si="567"/>
        <v>4006</v>
      </c>
      <c r="C4033" s="62">
        <v>0.16904427143228828</v>
      </c>
      <c r="D4033" s="62">
        <v>0.51231223640292523</v>
      </c>
      <c r="E4033" s="62">
        <v>0.67248157107548834</v>
      </c>
      <c r="F4033" s="62">
        <v>0.5689634286786931</v>
      </c>
      <c r="G4033" s="62">
        <v>0.56195721375731833</v>
      </c>
      <c r="H4033" s="62">
        <v>0.86647555374290253</v>
      </c>
      <c r="I4033" s="62">
        <v>3.4989052301088619E-2</v>
      </c>
      <c r="J4033" s="62">
        <v>0.65923790201909394</v>
      </c>
      <c r="K4033" s="62"/>
      <c r="L4033" s="65">
        <f t="shared" si="568"/>
        <v>4.1786155359336011E-2</v>
      </c>
      <c r="M4033" s="65">
        <f t="shared" si="569"/>
        <v>0.12663877055068642</v>
      </c>
      <c r="N4033" s="65">
        <f t="shared" si="570"/>
        <v>0.16623112494235873</v>
      </c>
      <c r="O4033" s="65">
        <f t="shared" si="571"/>
        <v>0.14064241292004681</v>
      </c>
      <c r="P4033" s="65">
        <f t="shared" si="572"/>
        <v>0.13891054243011583</v>
      </c>
      <c r="Q4033" s="65">
        <f t="shared" si="573"/>
        <v>0.21418461446219686</v>
      </c>
      <c r="R4033" s="65">
        <f t="shared" si="574"/>
        <v>8.6489649305558306E-3</v>
      </c>
      <c r="S4033" s="65">
        <f t="shared" si="575"/>
        <v>0.16295741440470354</v>
      </c>
      <c r="T4033" s="66">
        <f>(L4033*'Football Field'!$F$4)+(M4033*'Football Field'!$F$5)+(N4033*'Football Field'!$F$6)+(O4033*'Football Field'!$F$7)+(P4033*'Football Field'!$F$8)+(Q4033*'Football Field'!$F$9)+(R4033*'Football Field'!$F$10)+(S4033*'Football Field'!$F$11)</f>
        <v>126571748.36442402</v>
      </c>
    </row>
    <row r="4034" spans="2:20" x14ac:dyDescent="0.3">
      <c r="B4034" s="62">
        <f t="shared" si="567"/>
        <v>4007</v>
      </c>
      <c r="C4034" s="62">
        <v>0.20530603016825721</v>
      </c>
      <c r="D4034" s="62">
        <v>0.75805222896584523</v>
      </c>
      <c r="E4034" s="62">
        <v>0.71537920517158948</v>
      </c>
      <c r="F4034" s="62">
        <v>0.81520369247175872</v>
      </c>
      <c r="G4034" s="62">
        <v>0.94300692656568808</v>
      </c>
      <c r="H4034" s="62">
        <v>0.59247451052322697</v>
      </c>
      <c r="I4034" s="62">
        <v>0.38257251333437969</v>
      </c>
      <c r="J4034" s="62">
        <v>0.33884212271257363</v>
      </c>
      <c r="K4034" s="62"/>
      <c r="L4034" s="65">
        <f t="shared" si="568"/>
        <v>4.3214705163031455E-2</v>
      </c>
      <c r="M4034" s="65">
        <f t="shared" si="569"/>
        <v>0.15956181874487751</v>
      </c>
      <c r="N4034" s="65">
        <f t="shared" si="570"/>
        <v>0.15057960745681909</v>
      </c>
      <c r="O4034" s="65">
        <f t="shared" si="571"/>
        <v>0.17159158544495792</v>
      </c>
      <c r="P4034" s="65">
        <f t="shared" si="572"/>
        <v>0.19849278788759794</v>
      </c>
      <c r="Q4034" s="65">
        <f t="shared" si="573"/>
        <v>0.12470949473763318</v>
      </c>
      <c r="R4034" s="65">
        <f t="shared" si="574"/>
        <v>8.0527388083417833E-2</v>
      </c>
      <c r="S4034" s="65">
        <f t="shared" si="575"/>
        <v>7.1322612481664813E-2</v>
      </c>
      <c r="T4034" s="66">
        <f>(L4034*'Football Field'!$F$4)+(M4034*'Football Field'!$F$5)+(N4034*'Football Field'!$F$6)+(O4034*'Football Field'!$F$7)+(P4034*'Football Field'!$F$8)+(Q4034*'Football Field'!$F$9)+(R4034*'Football Field'!$F$10)+(S4034*'Football Field'!$F$11)</f>
        <v>140423093.128829</v>
      </c>
    </row>
    <row r="4035" spans="2:20" x14ac:dyDescent="0.3">
      <c r="B4035" s="62">
        <f t="shared" si="567"/>
        <v>4008</v>
      </c>
      <c r="C4035" s="62">
        <v>0.15451200713348701</v>
      </c>
      <c r="D4035" s="62">
        <v>0.67225397360902861</v>
      </c>
      <c r="E4035" s="62">
        <v>0.87236635179353605</v>
      </c>
      <c r="F4035" s="62">
        <v>0.40658222349556905</v>
      </c>
      <c r="G4035" s="62">
        <v>0.55982794353764642</v>
      </c>
      <c r="H4035" s="62">
        <v>0.16708022282973267</v>
      </c>
      <c r="I4035" s="62">
        <v>0.70380938827224615</v>
      </c>
      <c r="J4035" s="62">
        <v>0.18375455103947658</v>
      </c>
      <c r="K4035" s="62"/>
      <c r="L4035" s="65">
        <f t="shared" si="568"/>
        <v>4.153340173055587E-2</v>
      </c>
      <c r="M4035" s="65">
        <f t="shared" si="569"/>
        <v>0.18070436640399479</v>
      </c>
      <c r="N4035" s="65">
        <f t="shared" si="570"/>
        <v>0.23449531733775411</v>
      </c>
      <c r="O4035" s="65">
        <f t="shared" si="571"/>
        <v>0.10929081265739574</v>
      </c>
      <c r="P4035" s="65">
        <f t="shared" si="572"/>
        <v>0.15048383171187715</v>
      </c>
      <c r="Q4035" s="65">
        <f t="shared" si="573"/>
        <v>4.4911784816975032E-2</v>
      </c>
      <c r="R4035" s="65">
        <f t="shared" si="574"/>
        <v>0.1891865791348761</v>
      </c>
      <c r="S4035" s="65">
        <f t="shared" si="575"/>
        <v>4.9393906206571178E-2</v>
      </c>
      <c r="T4035" s="66">
        <f>(L4035*'Football Field'!$F$4)+(M4035*'Football Field'!$F$5)+(N4035*'Football Field'!$F$6)+(O4035*'Football Field'!$F$7)+(P4035*'Football Field'!$F$8)+(Q4035*'Football Field'!$F$9)+(R4035*'Football Field'!$F$10)+(S4035*'Football Field'!$F$11)</f>
        <v>153094124.46813414</v>
      </c>
    </row>
    <row r="4036" spans="2:20" x14ac:dyDescent="0.3">
      <c r="B4036" s="62">
        <f t="shared" si="567"/>
        <v>4009</v>
      </c>
      <c r="C4036" s="62">
        <v>0.17477657981868056</v>
      </c>
      <c r="D4036" s="62">
        <v>0.37499805738311998</v>
      </c>
      <c r="E4036" s="62">
        <v>0.75637767112309817</v>
      </c>
      <c r="F4036" s="62">
        <v>0.92027461608496708</v>
      </c>
      <c r="G4036" s="62">
        <v>0.7037232269189897</v>
      </c>
      <c r="H4036" s="62">
        <v>0.7881112078009227</v>
      </c>
      <c r="I4036" s="62">
        <v>0.80656680652880131</v>
      </c>
      <c r="J4036" s="62">
        <v>0.14653709126731818</v>
      </c>
      <c r="K4036" s="62"/>
      <c r="L4036" s="65">
        <f t="shared" si="568"/>
        <v>3.7414453849343478E-2</v>
      </c>
      <c r="M4036" s="65">
        <f t="shared" si="569"/>
        <v>8.0275901531599844E-2</v>
      </c>
      <c r="N4036" s="65">
        <f t="shared" si="570"/>
        <v>0.16191790397928554</v>
      </c>
      <c r="O4036" s="65">
        <f t="shared" si="571"/>
        <v>0.19700335243974809</v>
      </c>
      <c r="P4036" s="65">
        <f t="shared" si="572"/>
        <v>0.15064615764644604</v>
      </c>
      <c r="Q4036" s="65">
        <f t="shared" si="573"/>
        <v>0.16871110787846161</v>
      </c>
      <c r="R4036" s="65">
        <f t="shared" si="574"/>
        <v>0.17266190121463154</v>
      </c>
      <c r="S4036" s="65">
        <f t="shared" si="575"/>
        <v>3.1369221460483772E-2</v>
      </c>
      <c r="T4036" s="66">
        <f>(L4036*'Football Field'!$F$4)+(M4036*'Football Field'!$F$5)+(N4036*'Football Field'!$F$6)+(O4036*'Football Field'!$F$7)+(P4036*'Football Field'!$F$8)+(Q4036*'Football Field'!$F$9)+(R4036*'Football Field'!$F$10)+(S4036*'Football Field'!$F$11)</f>
        <v>149737350.40018427</v>
      </c>
    </row>
    <row r="4037" spans="2:20" x14ac:dyDescent="0.3">
      <c r="B4037" s="62">
        <f t="shared" si="567"/>
        <v>4010</v>
      </c>
      <c r="C4037" s="62">
        <v>0.44181382994438945</v>
      </c>
      <c r="D4037" s="62">
        <v>0.46656980818733562</v>
      </c>
      <c r="E4037" s="62">
        <v>0.33283537835665555</v>
      </c>
      <c r="F4037" s="62">
        <v>0.53989782792571139</v>
      </c>
      <c r="G4037" s="62">
        <v>0.55847425412746887</v>
      </c>
      <c r="H4037" s="62">
        <v>0.85141070122596241</v>
      </c>
      <c r="I4037" s="62">
        <v>0.36953491860092635</v>
      </c>
      <c r="J4037" s="62">
        <v>0.40453259004169495</v>
      </c>
      <c r="K4037" s="62"/>
      <c r="L4037" s="65">
        <f t="shared" si="568"/>
        <v>0.11142650873902164</v>
      </c>
      <c r="M4037" s="65">
        <f t="shared" si="569"/>
        <v>0.11767002589279177</v>
      </c>
      <c r="N4037" s="65">
        <f t="shared" si="570"/>
        <v>8.3941881583429634E-2</v>
      </c>
      <c r="O4037" s="65">
        <f t="shared" si="571"/>
        <v>0.13616352853670338</v>
      </c>
      <c r="P4037" s="65">
        <f t="shared" si="572"/>
        <v>0.14084854782813311</v>
      </c>
      <c r="Q4037" s="65">
        <f t="shared" si="573"/>
        <v>0.2147278231480268</v>
      </c>
      <c r="R4037" s="65">
        <f t="shared" si="574"/>
        <v>9.3197593751292357E-2</v>
      </c>
      <c r="S4037" s="65">
        <f t="shared" si="575"/>
        <v>0.10202409052060141</v>
      </c>
      <c r="T4037" s="66">
        <f>(L4037*'Football Field'!$F$4)+(M4037*'Football Field'!$F$5)+(N4037*'Football Field'!$F$6)+(O4037*'Football Field'!$F$7)+(P4037*'Football Field'!$F$8)+(Q4037*'Football Field'!$F$9)+(R4037*'Football Field'!$F$10)+(S4037*'Football Field'!$F$11)</f>
        <v>135502635.4579393</v>
      </c>
    </row>
    <row r="4038" spans="2:20" x14ac:dyDescent="0.3">
      <c r="B4038" s="62">
        <f t="shared" si="567"/>
        <v>4011</v>
      </c>
      <c r="C4038" s="62">
        <v>1.4645972935394491E-2</v>
      </c>
      <c r="D4038" s="62">
        <v>0.94663984482824071</v>
      </c>
      <c r="E4038" s="62">
        <v>0.85513071162981213</v>
      </c>
      <c r="F4038" s="62">
        <v>0.88927550469687922</v>
      </c>
      <c r="G4038" s="62">
        <v>7.840073172295059E-2</v>
      </c>
      <c r="H4038" s="62">
        <v>0.57422232198002632</v>
      </c>
      <c r="I4038" s="62">
        <v>8.8559798853205418E-2</v>
      </c>
      <c r="J4038" s="62">
        <v>0.6004014380467787</v>
      </c>
      <c r="K4038" s="62"/>
      <c r="L4038" s="65">
        <f t="shared" si="568"/>
        <v>3.618723250012933E-3</v>
      </c>
      <c r="M4038" s="65">
        <f t="shared" si="569"/>
        <v>0.23389553094079371</v>
      </c>
      <c r="N4038" s="65">
        <f t="shared" si="570"/>
        <v>0.21128547769582204</v>
      </c>
      <c r="O4038" s="65">
        <f t="shared" si="571"/>
        <v>0.2197219644409307</v>
      </c>
      <c r="P4038" s="65">
        <f t="shared" si="572"/>
        <v>1.9371232758339522E-2</v>
      </c>
      <c r="Q4038" s="65">
        <f t="shared" si="573"/>
        <v>0.14187870456894053</v>
      </c>
      <c r="R4038" s="65">
        <f t="shared" si="574"/>
        <v>2.1881332468673659E-2</v>
      </c>
      <c r="S4038" s="65">
        <f t="shared" si="575"/>
        <v>0.14834703387648696</v>
      </c>
      <c r="T4038" s="66">
        <f>(L4038*'Football Field'!$F$4)+(M4038*'Football Field'!$F$5)+(N4038*'Football Field'!$F$6)+(O4038*'Football Field'!$F$7)+(P4038*'Football Field'!$F$8)+(Q4038*'Football Field'!$F$9)+(R4038*'Football Field'!$F$10)+(S4038*'Football Field'!$F$11)</f>
        <v>120077233.22944476</v>
      </c>
    </row>
    <row r="4039" spans="2:20" x14ac:dyDescent="0.3">
      <c r="B4039" s="62">
        <f t="shared" si="567"/>
        <v>4012</v>
      </c>
      <c r="C4039" s="62">
        <v>0.28627583833675685</v>
      </c>
      <c r="D4039" s="62">
        <v>0.80603468021416036</v>
      </c>
      <c r="E4039" s="62">
        <v>0.13699180752382356</v>
      </c>
      <c r="F4039" s="62">
        <v>0.35438545216105499</v>
      </c>
      <c r="G4039" s="62">
        <v>0.31422849524847241</v>
      </c>
      <c r="H4039" s="62">
        <v>0.18956082156487541</v>
      </c>
      <c r="I4039" s="62">
        <v>0.94329781936800983</v>
      </c>
      <c r="J4039" s="62">
        <v>0.90119345196437883</v>
      </c>
      <c r="K4039" s="62"/>
      <c r="L4039" s="65">
        <f t="shared" si="568"/>
        <v>7.2807258772584579E-2</v>
      </c>
      <c r="M4039" s="65">
        <f t="shared" si="569"/>
        <v>0.20499520980529376</v>
      </c>
      <c r="N4039" s="65">
        <f t="shared" si="570"/>
        <v>3.4840516189069151E-2</v>
      </c>
      <c r="O4039" s="65">
        <f t="shared" si="571"/>
        <v>9.0129273467981857E-2</v>
      </c>
      <c r="P4039" s="65">
        <f t="shared" si="572"/>
        <v>7.991633349218602E-2</v>
      </c>
      <c r="Q4039" s="65">
        <f t="shared" si="573"/>
        <v>4.8210159365885824E-2</v>
      </c>
      <c r="R4039" s="65">
        <f t="shared" si="574"/>
        <v>0.23990473255920353</v>
      </c>
      <c r="S4039" s="65">
        <f t="shared" si="575"/>
        <v>0.22919651634779531</v>
      </c>
      <c r="T4039" s="66">
        <f>(L4039*'Football Field'!$F$4)+(M4039*'Football Field'!$F$5)+(N4039*'Football Field'!$F$6)+(O4039*'Football Field'!$F$7)+(P4039*'Football Field'!$F$8)+(Q4039*'Football Field'!$F$9)+(R4039*'Football Field'!$F$10)+(S4039*'Football Field'!$F$11)</f>
        <v>150151849.31872335</v>
      </c>
    </row>
    <row r="4040" spans="2:20" x14ac:dyDescent="0.3">
      <c r="B4040" s="62">
        <f t="shared" si="567"/>
        <v>4013</v>
      </c>
      <c r="C4040" s="62">
        <v>0.25900681129853453</v>
      </c>
      <c r="D4040" s="62">
        <v>0.59571201179848698</v>
      </c>
      <c r="E4040" s="62">
        <v>0.47787988780467561</v>
      </c>
      <c r="F4040" s="62">
        <v>0.20888191972591474</v>
      </c>
      <c r="G4040" s="62">
        <v>5.4312493941605422E-2</v>
      </c>
      <c r="H4040" s="62">
        <v>0.35009825482462742</v>
      </c>
      <c r="I4040" s="62">
        <v>3.5016754169616471E-2</v>
      </c>
      <c r="J4040" s="62">
        <v>0.1939276015255339</v>
      </c>
      <c r="K4040" s="62"/>
      <c r="L4040" s="65">
        <f t="shared" si="568"/>
        <v>0.11909258576162576</v>
      </c>
      <c r="M4040" s="65">
        <f t="shared" si="569"/>
        <v>0.2739112670383404</v>
      </c>
      <c r="N4040" s="65">
        <f t="shared" si="570"/>
        <v>0.21973148596674158</v>
      </c>
      <c r="O4040" s="65">
        <f t="shared" si="571"/>
        <v>9.6044917947500641E-2</v>
      </c>
      <c r="P4040" s="65">
        <f t="shared" si="572"/>
        <v>2.4973147656773692E-2</v>
      </c>
      <c r="Q4040" s="65">
        <f t="shared" si="573"/>
        <v>0.16097687249483295</v>
      </c>
      <c r="R4040" s="65">
        <f t="shared" si="574"/>
        <v>1.610087309338035E-2</v>
      </c>
      <c r="S4040" s="65">
        <f t="shared" si="575"/>
        <v>8.9168850040804729E-2</v>
      </c>
      <c r="T4040" s="66">
        <f>(L4040*'Football Field'!$F$4)+(M4040*'Football Field'!$F$5)+(N4040*'Football Field'!$F$6)+(O4040*'Football Field'!$F$7)+(P4040*'Football Field'!$F$8)+(Q4040*'Football Field'!$F$9)+(R4040*'Football Field'!$F$10)+(S4040*'Football Field'!$F$11)</f>
        <v>117934613.35958341</v>
      </c>
    </row>
    <row r="4041" spans="2:20" x14ac:dyDescent="0.3">
      <c r="B4041" s="62">
        <f t="shared" si="567"/>
        <v>4014</v>
      </c>
      <c r="C4041" s="62">
        <v>0.18969459150643064</v>
      </c>
      <c r="D4041" s="62">
        <v>0.72193853238188788</v>
      </c>
      <c r="E4041" s="62">
        <v>0.91046535616679514</v>
      </c>
      <c r="F4041" s="62">
        <v>0.54791531286641593</v>
      </c>
      <c r="G4041" s="62">
        <v>0.41557985781410178</v>
      </c>
      <c r="H4041" s="62">
        <v>0.44397620758226497</v>
      </c>
      <c r="I4041" s="62">
        <v>0.84131139197746263</v>
      </c>
      <c r="J4041" s="62">
        <v>1.1478768716713716E-2</v>
      </c>
      <c r="K4041" s="62"/>
      <c r="L4041" s="65">
        <f t="shared" si="568"/>
        <v>4.6466894302070051E-2</v>
      </c>
      <c r="M4041" s="65">
        <f t="shared" si="569"/>
        <v>0.1768434261113003</v>
      </c>
      <c r="N4041" s="65">
        <f t="shared" si="570"/>
        <v>0.22302426829741659</v>
      </c>
      <c r="O4041" s="65">
        <f t="shared" si="571"/>
        <v>0.13421533385460965</v>
      </c>
      <c r="P4041" s="65">
        <f t="shared" si="572"/>
        <v>0.10179892412200131</v>
      </c>
      <c r="Q4041" s="65">
        <f t="shared" si="573"/>
        <v>0.1087547902474576</v>
      </c>
      <c r="R4041" s="65">
        <f t="shared" si="574"/>
        <v>0.20608456580491871</v>
      </c>
      <c r="S4041" s="65">
        <f t="shared" si="575"/>
        <v>2.8117972602258556E-3</v>
      </c>
      <c r="T4041" s="66">
        <f>(L4041*'Football Field'!$F$4)+(M4041*'Football Field'!$F$5)+(N4041*'Football Field'!$F$6)+(O4041*'Football Field'!$F$7)+(P4041*'Football Field'!$F$8)+(Q4041*'Football Field'!$F$9)+(R4041*'Football Field'!$F$10)+(S4041*'Football Field'!$F$11)</f>
        <v>150952016.94932416</v>
      </c>
    </row>
    <row r="4042" spans="2:20" x14ac:dyDescent="0.3">
      <c r="B4042" s="62">
        <f t="shared" si="567"/>
        <v>4015</v>
      </c>
      <c r="C4042" s="62">
        <v>0.36183487321106522</v>
      </c>
      <c r="D4042" s="62">
        <v>0.11640386477707521</v>
      </c>
      <c r="E4042" s="62">
        <v>0.39704428952133053</v>
      </c>
      <c r="F4042" s="62">
        <v>0.95703667708179663</v>
      </c>
      <c r="G4042" s="62">
        <v>0.81733120916562363</v>
      </c>
      <c r="H4042" s="62">
        <v>0.82042108224458143</v>
      </c>
      <c r="I4042" s="62">
        <v>0.33234790215998666</v>
      </c>
      <c r="J4042" s="62">
        <v>0.80175093026784972</v>
      </c>
      <c r="K4042" s="62"/>
      <c r="L4042" s="65">
        <f t="shared" si="568"/>
        <v>7.8588498710093144E-2</v>
      </c>
      <c r="M4042" s="65">
        <f t="shared" si="569"/>
        <v>2.5282264519447865E-2</v>
      </c>
      <c r="N4042" s="65">
        <f t="shared" si="570"/>
        <v>8.6235785837855267E-2</v>
      </c>
      <c r="O4042" s="65">
        <f t="shared" si="571"/>
        <v>0.20786298179302898</v>
      </c>
      <c r="P4042" s="65">
        <f t="shared" si="572"/>
        <v>0.1775197401709902</v>
      </c>
      <c r="Q4042" s="65">
        <f t="shared" si="573"/>
        <v>0.17819084321953019</v>
      </c>
      <c r="R4042" s="65">
        <f t="shared" si="574"/>
        <v>7.2184094497068335E-2</v>
      </c>
      <c r="S4042" s="65">
        <f t="shared" si="575"/>
        <v>0.17413579125198603</v>
      </c>
      <c r="T4042" s="66">
        <f>(L4042*'Football Field'!$F$4)+(M4042*'Football Field'!$F$5)+(N4042*'Football Field'!$F$6)+(O4042*'Football Field'!$F$7)+(P4042*'Football Field'!$F$8)+(Q4042*'Football Field'!$F$9)+(R4042*'Football Field'!$F$10)+(S4042*'Football Field'!$F$11)</f>
        <v>137174183.45252723</v>
      </c>
    </row>
    <row r="4043" spans="2:20" x14ac:dyDescent="0.3">
      <c r="B4043" s="62">
        <f t="shared" si="567"/>
        <v>4016</v>
      </c>
      <c r="C4043" s="62">
        <v>0.63237404199557468</v>
      </c>
      <c r="D4043" s="62">
        <v>0.37788859416127074</v>
      </c>
      <c r="E4043" s="62">
        <v>0.47406669973574822</v>
      </c>
      <c r="F4043" s="62">
        <v>0.846107574489258</v>
      </c>
      <c r="G4043" s="62">
        <v>0.44631573006800895</v>
      </c>
      <c r="H4043" s="62">
        <v>0.44712053811978048</v>
      </c>
      <c r="I4043" s="62">
        <v>0.95515193855340064</v>
      </c>
      <c r="J4043" s="62">
        <v>6.1634654990032844E-2</v>
      </c>
      <c r="K4043" s="62"/>
      <c r="L4043" s="65">
        <f t="shared" si="568"/>
        <v>0.14912161691303749</v>
      </c>
      <c r="M4043" s="65">
        <f t="shared" si="569"/>
        <v>8.9110802202595249E-2</v>
      </c>
      <c r="N4043" s="65">
        <f t="shared" si="570"/>
        <v>0.11179078851202581</v>
      </c>
      <c r="O4043" s="65">
        <f t="shared" si="571"/>
        <v>0.19952262618504099</v>
      </c>
      <c r="P4043" s="65">
        <f t="shared" si="572"/>
        <v>0.10524676678921939</v>
      </c>
      <c r="Q4043" s="65">
        <f t="shared" si="573"/>
        <v>0.1054365504773766</v>
      </c>
      <c r="R4043" s="65">
        <f t="shared" si="574"/>
        <v>0.22523663530721283</v>
      </c>
      <c r="S4043" s="65">
        <f t="shared" si="575"/>
        <v>1.4534213613491793E-2</v>
      </c>
      <c r="T4043" s="66">
        <f>(L4043*'Football Field'!$F$4)+(M4043*'Football Field'!$F$5)+(N4043*'Football Field'!$F$6)+(O4043*'Football Field'!$F$7)+(P4043*'Football Field'!$F$8)+(Q4043*'Football Field'!$F$9)+(R4043*'Football Field'!$F$10)+(S4043*'Football Field'!$F$11)</f>
        <v>151323755.40136892</v>
      </c>
    </row>
    <row r="4044" spans="2:20" x14ac:dyDescent="0.3">
      <c r="B4044" s="62">
        <f t="shared" si="567"/>
        <v>4017</v>
      </c>
      <c r="C4044" s="62">
        <v>3.8877348788346255E-2</v>
      </c>
      <c r="D4044" s="62">
        <v>0.73951905346608282</v>
      </c>
      <c r="E4044" s="62">
        <v>0.42521093103591023</v>
      </c>
      <c r="F4044" s="62">
        <v>8.1702447484540364E-2</v>
      </c>
      <c r="G4044" s="62">
        <v>6.3168826497308705E-2</v>
      </c>
      <c r="H4044" s="62">
        <v>0.66291753266897169</v>
      </c>
      <c r="I4044" s="62">
        <v>8.7073440502165256E-2</v>
      </c>
      <c r="J4044" s="62">
        <v>0.38482626921379348</v>
      </c>
      <c r="K4044" s="62"/>
      <c r="L4044" s="65">
        <f t="shared" si="568"/>
        <v>1.5655544543238475E-2</v>
      </c>
      <c r="M4044" s="65">
        <f t="shared" si="569"/>
        <v>0.29779740241912461</v>
      </c>
      <c r="N4044" s="65">
        <f t="shared" si="570"/>
        <v>0.17122846280865864</v>
      </c>
      <c r="O4044" s="65">
        <f t="shared" si="571"/>
        <v>3.2900811031364406E-2</v>
      </c>
      <c r="P4044" s="65">
        <f t="shared" si="572"/>
        <v>2.5437495297240056E-2</v>
      </c>
      <c r="Q4044" s="65">
        <f t="shared" si="573"/>
        <v>0.26695068683036866</v>
      </c>
      <c r="R4044" s="65">
        <f t="shared" si="574"/>
        <v>3.5063659657864746E-2</v>
      </c>
      <c r="S4044" s="65">
        <f t="shared" si="575"/>
        <v>0.15496593741214057</v>
      </c>
      <c r="T4044" s="66">
        <f>(L4044*'Football Field'!$F$4)+(M4044*'Football Field'!$F$5)+(N4044*'Football Field'!$F$6)+(O4044*'Football Field'!$F$7)+(P4044*'Football Field'!$F$8)+(Q4044*'Football Field'!$F$9)+(R4044*'Football Field'!$F$10)+(S4044*'Football Field'!$F$11)</f>
        <v>119816124.98264349</v>
      </c>
    </row>
    <row r="4045" spans="2:20" x14ac:dyDescent="0.3">
      <c r="B4045" s="62">
        <f t="shared" si="567"/>
        <v>4018</v>
      </c>
      <c r="C4045" s="62">
        <v>0.46737181302485387</v>
      </c>
      <c r="D4045" s="62">
        <v>0.83028698089976016</v>
      </c>
      <c r="E4045" s="62">
        <v>0.97974325178231514</v>
      </c>
      <c r="F4045" s="62">
        <v>0.59127668250350318</v>
      </c>
      <c r="G4045" s="62">
        <v>0.47866911596729922</v>
      </c>
      <c r="H4045" s="62">
        <v>0.88779627143696538</v>
      </c>
      <c r="I4045" s="62">
        <v>0.75409563959099779</v>
      </c>
      <c r="J4045" s="62">
        <v>0.9144366197302114</v>
      </c>
      <c r="K4045" s="62"/>
      <c r="L4045" s="65">
        <f t="shared" si="568"/>
        <v>7.9166231910862139E-2</v>
      </c>
      <c r="M4045" s="65">
        <f t="shared" si="569"/>
        <v>0.14063897276360685</v>
      </c>
      <c r="N4045" s="65">
        <f t="shared" si="570"/>
        <v>0.16595476946226609</v>
      </c>
      <c r="O4045" s="65">
        <f t="shared" si="571"/>
        <v>0.10015397947857912</v>
      </c>
      <c r="P4045" s="65">
        <f t="shared" si="572"/>
        <v>8.107983662510565E-2</v>
      </c>
      <c r="Q4045" s="65">
        <f t="shared" si="573"/>
        <v>0.15038024021880836</v>
      </c>
      <c r="R4045" s="65">
        <f t="shared" si="574"/>
        <v>0.12773322785654637</v>
      </c>
      <c r="S4045" s="65">
        <f t="shared" si="575"/>
        <v>0.15489274168422537</v>
      </c>
      <c r="T4045" s="66">
        <f>(L4045*'Football Field'!$F$4)+(M4045*'Football Field'!$F$5)+(N4045*'Football Field'!$F$6)+(O4045*'Football Field'!$F$7)+(P4045*'Football Field'!$F$8)+(Q4045*'Football Field'!$F$9)+(R4045*'Football Field'!$F$10)+(S4045*'Football Field'!$F$11)</f>
        <v>137778429.34817559</v>
      </c>
    </row>
    <row r="4046" spans="2:20" x14ac:dyDescent="0.3">
      <c r="B4046" s="62">
        <f t="shared" si="567"/>
        <v>4019</v>
      </c>
      <c r="C4046" s="62">
        <v>0.16138026439493125</v>
      </c>
      <c r="D4046" s="62">
        <v>0.54800165427153658</v>
      </c>
      <c r="E4046" s="62">
        <v>0.81082178473966016</v>
      </c>
      <c r="F4046" s="62">
        <v>1.9330798673255489E-2</v>
      </c>
      <c r="G4046" s="62">
        <v>0.85253329039056214</v>
      </c>
      <c r="H4046" s="62">
        <v>0.92685413986614118</v>
      </c>
      <c r="I4046" s="62">
        <v>0.47509015090804207</v>
      </c>
      <c r="J4046" s="62">
        <v>0.67243362331766043</v>
      </c>
      <c r="K4046" s="62"/>
      <c r="L4046" s="65">
        <f t="shared" si="568"/>
        <v>3.6131697326543713E-2</v>
      </c>
      <c r="M4046" s="65">
        <f t="shared" si="569"/>
        <v>0.12269300698460318</v>
      </c>
      <c r="N4046" s="65">
        <f t="shared" si="570"/>
        <v>0.18153624559869999</v>
      </c>
      <c r="O4046" s="65">
        <f t="shared" si="571"/>
        <v>4.3280048484315011E-3</v>
      </c>
      <c r="P4046" s="65">
        <f t="shared" si="572"/>
        <v>0.19087510436723318</v>
      </c>
      <c r="Q4046" s="65">
        <f t="shared" si="573"/>
        <v>0.20751492366838176</v>
      </c>
      <c r="R4046" s="65">
        <f t="shared" si="574"/>
        <v>0.10636872854181857</v>
      </c>
      <c r="S4046" s="65">
        <f t="shared" si="575"/>
        <v>0.15055228866428802</v>
      </c>
      <c r="T4046" s="66">
        <f>(L4046*'Football Field'!$F$4)+(M4046*'Football Field'!$F$5)+(N4046*'Football Field'!$F$6)+(O4046*'Football Field'!$F$7)+(P4046*'Football Field'!$F$8)+(Q4046*'Football Field'!$F$9)+(R4046*'Football Field'!$F$10)+(S4046*'Football Field'!$F$11)</f>
        <v>143771551.07374674</v>
      </c>
    </row>
    <row r="4047" spans="2:20" x14ac:dyDescent="0.3">
      <c r="B4047" s="62">
        <f t="shared" si="567"/>
        <v>4020</v>
      </c>
      <c r="C4047" s="62">
        <v>8.6093746467309273E-2</v>
      </c>
      <c r="D4047" s="62">
        <v>0.97309094176479938</v>
      </c>
      <c r="E4047" s="62">
        <v>0.4550210884884095</v>
      </c>
      <c r="F4047" s="62">
        <v>0.96690778613216677</v>
      </c>
      <c r="G4047" s="62">
        <v>0.63732648716858875</v>
      </c>
      <c r="H4047" s="62">
        <v>0.51432870802656239</v>
      </c>
      <c r="I4047" s="62">
        <v>0.57703782909253776</v>
      </c>
      <c r="J4047" s="62">
        <v>0.14176688537025206</v>
      </c>
      <c r="K4047" s="62"/>
      <c r="L4047" s="65">
        <f t="shared" si="568"/>
        <v>1.9784509444956647E-2</v>
      </c>
      <c r="M4047" s="65">
        <f t="shared" si="569"/>
        <v>0.22361818039197157</v>
      </c>
      <c r="N4047" s="65">
        <f t="shared" si="570"/>
        <v>0.10456472615315549</v>
      </c>
      <c r="O4047" s="65">
        <f t="shared" si="571"/>
        <v>0.2221972792692645</v>
      </c>
      <c r="P4047" s="65">
        <f t="shared" si="572"/>
        <v>0.1464588593516003</v>
      </c>
      <c r="Q4047" s="65">
        <f t="shared" si="573"/>
        <v>0.11819373182496723</v>
      </c>
      <c r="R4047" s="65">
        <f t="shared" si="574"/>
        <v>0.13260440912643437</v>
      </c>
      <c r="S4047" s="65">
        <f t="shared" si="575"/>
        <v>3.2578304437649794E-2</v>
      </c>
      <c r="T4047" s="66">
        <f>(L4047*'Football Field'!$F$4)+(M4047*'Football Field'!$F$5)+(N4047*'Football Field'!$F$6)+(O4047*'Football Field'!$F$7)+(P4047*'Football Field'!$F$8)+(Q4047*'Football Field'!$F$9)+(R4047*'Football Field'!$F$10)+(S4047*'Football Field'!$F$11)</f>
        <v>142148685.9191002</v>
      </c>
    </row>
    <row r="4048" spans="2:20" x14ac:dyDescent="0.3">
      <c r="B4048" s="62">
        <f t="shared" si="567"/>
        <v>4021</v>
      </c>
      <c r="C4048" s="62">
        <v>2.5570206118204042E-2</v>
      </c>
      <c r="D4048" s="62">
        <v>0.88130892942052952</v>
      </c>
      <c r="E4048" s="62">
        <v>0.41484604757634447</v>
      </c>
      <c r="F4048" s="62">
        <v>0.88055535904289839</v>
      </c>
      <c r="G4048" s="62">
        <v>0.28784558505113489</v>
      </c>
      <c r="H4048" s="62">
        <v>0.51034277390259786</v>
      </c>
      <c r="I4048" s="62">
        <v>0.87487983055054741</v>
      </c>
      <c r="J4048" s="62">
        <v>0.10543187550804123</v>
      </c>
      <c r="K4048" s="62"/>
      <c r="L4048" s="65">
        <f t="shared" si="568"/>
        <v>6.4234150639063707E-3</v>
      </c>
      <c r="M4048" s="65">
        <f t="shared" si="569"/>
        <v>0.22139098242015401</v>
      </c>
      <c r="N4048" s="65">
        <f t="shared" si="570"/>
        <v>0.10421223586879208</v>
      </c>
      <c r="O4048" s="65">
        <f t="shared" si="571"/>
        <v>0.22120168025758977</v>
      </c>
      <c r="P4048" s="65">
        <f t="shared" si="572"/>
        <v>7.2308829211200187E-2</v>
      </c>
      <c r="Q4048" s="65">
        <f t="shared" si="573"/>
        <v>0.12820168310289534</v>
      </c>
      <c r="R4048" s="65">
        <f t="shared" si="574"/>
        <v>0.21977594770600728</v>
      </c>
      <c r="S4048" s="65">
        <f t="shared" si="575"/>
        <v>2.6485226369454839E-2</v>
      </c>
      <c r="T4048" s="66">
        <f>(L4048*'Football Field'!$F$4)+(M4048*'Football Field'!$F$5)+(N4048*'Football Field'!$F$6)+(O4048*'Football Field'!$F$7)+(P4048*'Football Field'!$F$8)+(Q4048*'Football Field'!$F$9)+(R4048*'Football Field'!$F$10)+(S4048*'Football Field'!$F$11)</f>
        <v>148176707.03769851</v>
      </c>
    </row>
    <row r="4049" spans="2:20" x14ac:dyDescent="0.3">
      <c r="B4049" s="62">
        <f t="shared" si="567"/>
        <v>4022</v>
      </c>
      <c r="C4049" s="62">
        <v>0.8839310876239328</v>
      </c>
      <c r="D4049" s="62">
        <v>0.5331136452966484</v>
      </c>
      <c r="E4049" s="62">
        <v>0.73935347398092865</v>
      </c>
      <c r="F4049" s="62">
        <v>0.16196439312568711</v>
      </c>
      <c r="G4049" s="62">
        <v>0.77154231249768179</v>
      </c>
      <c r="H4049" s="62">
        <v>0.70566705279316888</v>
      </c>
      <c r="I4049" s="62">
        <v>0.91072519687339071</v>
      </c>
      <c r="J4049" s="62">
        <v>0.41561802642593282</v>
      </c>
      <c r="K4049" s="62"/>
      <c r="L4049" s="65">
        <f t="shared" si="568"/>
        <v>0.1725782358888579</v>
      </c>
      <c r="M4049" s="65">
        <f t="shared" si="569"/>
        <v>0.10408482484860494</v>
      </c>
      <c r="N4049" s="65">
        <f t="shared" si="570"/>
        <v>0.14435097941957772</v>
      </c>
      <c r="O4049" s="65">
        <f t="shared" si="571"/>
        <v>3.16218420573669E-2</v>
      </c>
      <c r="P4049" s="65">
        <f t="shared" si="572"/>
        <v>0.15063551114870272</v>
      </c>
      <c r="Q4049" s="65">
        <f t="shared" si="573"/>
        <v>0.13777406044547552</v>
      </c>
      <c r="R4049" s="65">
        <f t="shared" si="574"/>
        <v>0.17780950354221606</v>
      </c>
      <c r="S4049" s="65">
        <f t="shared" si="575"/>
        <v>8.1145042649198237E-2</v>
      </c>
      <c r="T4049" s="66">
        <f>(L4049*'Football Field'!$F$4)+(M4049*'Football Field'!$F$5)+(N4049*'Football Field'!$F$6)+(O4049*'Football Field'!$F$7)+(P4049*'Football Field'!$F$8)+(Q4049*'Football Field'!$F$9)+(R4049*'Football Field'!$F$10)+(S4049*'Football Field'!$F$11)</f>
        <v>148475984.33623505</v>
      </c>
    </row>
    <row r="4050" spans="2:20" x14ac:dyDescent="0.3">
      <c r="B4050" s="62">
        <f t="shared" si="567"/>
        <v>4023</v>
      </c>
      <c r="C4050" s="62">
        <v>0.77727208242019286</v>
      </c>
      <c r="D4050" s="62">
        <v>0.87059003816486991</v>
      </c>
      <c r="E4050" s="62">
        <v>0.86110333787179594</v>
      </c>
      <c r="F4050" s="62">
        <v>0.20498376988194822</v>
      </c>
      <c r="G4050" s="62">
        <v>0.48287311197969296</v>
      </c>
      <c r="H4050" s="62">
        <v>1.3242360480842152E-2</v>
      </c>
      <c r="I4050" s="62">
        <v>0.52754548360789033</v>
      </c>
      <c r="J4050" s="62">
        <v>0.45479926932273695</v>
      </c>
      <c r="K4050" s="62"/>
      <c r="L4050" s="65">
        <f t="shared" si="568"/>
        <v>0.18539984965653991</v>
      </c>
      <c r="M4050" s="65">
        <f t="shared" si="569"/>
        <v>0.20765863825402589</v>
      </c>
      <c r="N4050" s="65">
        <f t="shared" si="570"/>
        <v>0.20539581054175804</v>
      </c>
      <c r="O4050" s="65">
        <f t="shared" si="571"/>
        <v>4.8894024341915136E-2</v>
      </c>
      <c r="P4050" s="65">
        <f t="shared" si="572"/>
        <v>0.11517794655054096</v>
      </c>
      <c r="Q4050" s="65">
        <f t="shared" si="573"/>
        <v>3.1586515169839818E-3</v>
      </c>
      <c r="R4050" s="65">
        <f t="shared" si="574"/>
        <v>0.12583348297207358</v>
      </c>
      <c r="S4050" s="65">
        <f t="shared" si="575"/>
        <v>0.10848159616616264</v>
      </c>
      <c r="T4050" s="66">
        <f>(L4050*'Football Field'!$F$4)+(M4050*'Football Field'!$F$5)+(N4050*'Football Field'!$F$6)+(O4050*'Football Field'!$F$7)+(P4050*'Football Field'!$F$8)+(Q4050*'Football Field'!$F$9)+(R4050*'Football Field'!$F$10)+(S4050*'Football Field'!$F$11)</f>
        <v>139895541.93390626</v>
      </c>
    </row>
    <row r="4051" spans="2:20" x14ac:dyDescent="0.3">
      <c r="B4051" s="62">
        <f t="shared" si="567"/>
        <v>4024</v>
      </c>
      <c r="C4051" s="62">
        <v>0.32724268540930779</v>
      </c>
      <c r="D4051" s="62">
        <v>0.42024503702933635</v>
      </c>
      <c r="E4051" s="62">
        <v>0.83695940859194096</v>
      </c>
      <c r="F4051" s="62">
        <v>0.32022566272260911</v>
      </c>
      <c r="G4051" s="62">
        <v>0.92122695660307374</v>
      </c>
      <c r="H4051" s="62">
        <v>0.3586363636291785</v>
      </c>
      <c r="I4051" s="62">
        <v>0.40033282798637382</v>
      </c>
      <c r="J4051" s="62">
        <v>5.7775475561990697E-2</v>
      </c>
      <c r="K4051" s="62"/>
      <c r="L4051" s="65">
        <f t="shared" si="568"/>
        <v>8.983657142984651E-2</v>
      </c>
      <c r="M4051" s="65">
        <f t="shared" si="569"/>
        <v>0.11536811965683326</v>
      </c>
      <c r="N4051" s="65">
        <f t="shared" si="570"/>
        <v>0.2297669804286277</v>
      </c>
      <c r="O4051" s="65">
        <f t="shared" si="571"/>
        <v>8.7910217418205303E-2</v>
      </c>
      <c r="P4051" s="65">
        <f t="shared" si="572"/>
        <v>0.2529005994021164</v>
      </c>
      <c r="Q4051" s="65">
        <f t="shared" si="573"/>
        <v>9.8454947154020339E-2</v>
      </c>
      <c r="R4051" s="65">
        <f t="shared" si="574"/>
        <v>0.10990170384443186</v>
      </c>
      <c r="S4051" s="65">
        <f t="shared" si="575"/>
        <v>1.5860860665918797E-2</v>
      </c>
      <c r="T4051" s="66">
        <f>(L4051*'Football Field'!$F$4)+(M4051*'Football Field'!$F$5)+(N4051*'Football Field'!$F$6)+(O4051*'Football Field'!$F$7)+(P4051*'Football Field'!$F$8)+(Q4051*'Football Field'!$F$9)+(R4051*'Football Field'!$F$10)+(S4051*'Football Field'!$F$11)</f>
        <v>149926526.54311916</v>
      </c>
    </row>
    <row r="4052" spans="2:20" x14ac:dyDescent="0.3">
      <c r="B4052" s="62">
        <f t="shared" si="567"/>
        <v>4025</v>
      </c>
      <c r="C4052" s="62">
        <v>0.18343747494240581</v>
      </c>
      <c r="D4052" s="62">
        <v>0.83236348106357794</v>
      </c>
      <c r="E4052" s="62">
        <v>0.86229502941613023</v>
      </c>
      <c r="F4052" s="62">
        <v>0.68466676542891514</v>
      </c>
      <c r="G4052" s="62">
        <v>8.7056218711694666E-2</v>
      </c>
      <c r="H4052" s="62">
        <v>0.94297873215567773</v>
      </c>
      <c r="I4052" s="62">
        <v>0.50282214525709101</v>
      </c>
      <c r="J4052" s="62">
        <v>0.99061699870143116</v>
      </c>
      <c r="K4052" s="62"/>
      <c r="L4052" s="65">
        <f t="shared" si="568"/>
        <v>3.6065460675178657E-2</v>
      </c>
      <c r="M4052" s="65">
        <f t="shared" si="569"/>
        <v>0.16365016146879791</v>
      </c>
      <c r="N4052" s="65">
        <f t="shared" si="570"/>
        <v>0.16953497361198247</v>
      </c>
      <c r="O4052" s="65">
        <f t="shared" si="571"/>
        <v>0.134611656162031</v>
      </c>
      <c r="P4052" s="65">
        <f t="shared" si="572"/>
        <v>1.7116037131791967E-2</v>
      </c>
      <c r="Q4052" s="65">
        <f t="shared" si="573"/>
        <v>0.18539811667582251</v>
      </c>
      <c r="R4052" s="65">
        <f t="shared" si="574"/>
        <v>9.8859365089234416E-2</v>
      </c>
      <c r="S4052" s="65">
        <f t="shared" si="575"/>
        <v>0.19476422918516109</v>
      </c>
      <c r="T4052" s="66">
        <f>(L4052*'Football Field'!$F$4)+(M4052*'Football Field'!$F$5)+(N4052*'Football Field'!$F$6)+(O4052*'Football Field'!$F$7)+(P4052*'Football Field'!$F$8)+(Q4052*'Football Field'!$F$9)+(R4052*'Football Field'!$F$10)+(S4052*'Football Field'!$F$11)</f>
        <v>129307157.48871952</v>
      </c>
    </row>
    <row r="4053" spans="2:20" x14ac:dyDescent="0.3">
      <c r="B4053" s="62">
        <f t="shared" si="567"/>
        <v>4026</v>
      </c>
      <c r="C4053" s="62">
        <v>3.467636247847794E-2</v>
      </c>
      <c r="D4053" s="62">
        <v>0.79295659083588732</v>
      </c>
      <c r="E4053" s="62">
        <v>1.4831045420990452E-2</v>
      </c>
      <c r="F4053" s="62">
        <v>0.53487764499593582</v>
      </c>
      <c r="G4053" s="62">
        <v>5.7997120831423055E-2</v>
      </c>
      <c r="H4053" s="62">
        <v>0.10933743229882853</v>
      </c>
      <c r="I4053" s="62">
        <v>0.7532152534454023</v>
      </c>
      <c r="J4053" s="62">
        <v>0.83244255420150481</v>
      </c>
      <c r="K4053" s="62"/>
      <c r="L4053" s="65">
        <f t="shared" si="568"/>
        <v>1.1077527966196406E-2</v>
      </c>
      <c r="M4053" s="65">
        <f t="shared" si="569"/>
        <v>0.25331373255819828</v>
      </c>
      <c r="N4053" s="65">
        <f t="shared" si="570"/>
        <v>4.7378475905862135E-3</v>
      </c>
      <c r="O4053" s="65">
        <f t="shared" si="571"/>
        <v>0.1708691929441333</v>
      </c>
      <c r="P4053" s="65">
        <f t="shared" si="572"/>
        <v>1.8527454497792552E-2</v>
      </c>
      <c r="Q4053" s="65">
        <f t="shared" si="573"/>
        <v>3.4928359766515572E-2</v>
      </c>
      <c r="R4053" s="65">
        <f t="shared" si="574"/>
        <v>0.24061817440585806</v>
      </c>
      <c r="S4053" s="65">
        <f t="shared" si="575"/>
        <v>0.26592771027071971</v>
      </c>
      <c r="T4053" s="66">
        <f>(L4053*'Football Field'!$F$4)+(M4053*'Football Field'!$F$5)+(N4053*'Football Field'!$F$6)+(O4053*'Football Field'!$F$7)+(P4053*'Football Field'!$F$8)+(Q4053*'Football Field'!$F$9)+(R4053*'Football Field'!$F$10)+(S4053*'Football Field'!$F$11)</f>
        <v>145430812.29941377</v>
      </c>
    </row>
    <row r="4054" spans="2:20" x14ac:dyDescent="0.3">
      <c r="B4054" s="62">
        <f t="shared" si="567"/>
        <v>4027</v>
      </c>
      <c r="C4054" s="62">
        <v>0.12894267638572654</v>
      </c>
      <c r="D4054" s="62">
        <v>0.81817466054735433</v>
      </c>
      <c r="E4054" s="62">
        <v>0.22311256689235404</v>
      </c>
      <c r="F4054" s="62">
        <v>0.9677018001731319</v>
      </c>
      <c r="G4054" s="62">
        <v>0.91790723589267342</v>
      </c>
      <c r="H4054" s="62">
        <v>0.3748893387709008</v>
      </c>
      <c r="I4054" s="62">
        <v>0.49863192666498579</v>
      </c>
      <c r="J4054" s="62">
        <v>0.13462053204672664</v>
      </c>
      <c r="K4054" s="62"/>
      <c r="L4054" s="65">
        <f t="shared" si="568"/>
        <v>3.1728171150006326E-2</v>
      </c>
      <c r="M4054" s="65">
        <f t="shared" si="569"/>
        <v>0.20132345929278672</v>
      </c>
      <c r="N4054" s="65">
        <f t="shared" si="570"/>
        <v>5.4900006006556396E-2</v>
      </c>
      <c r="O4054" s="65">
        <f t="shared" si="571"/>
        <v>0.2381167290666002</v>
      </c>
      <c r="P4054" s="65">
        <f t="shared" si="572"/>
        <v>0.22586407151275661</v>
      </c>
      <c r="Q4054" s="65">
        <f t="shared" si="573"/>
        <v>9.2246829647414735E-2</v>
      </c>
      <c r="R4054" s="65">
        <f t="shared" si="574"/>
        <v>0.12269544539898632</v>
      </c>
      <c r="S4054" s="65">
        <f t="shared" si="575"/>
        <v>3.31252879248927E-2</v>
      </c>
      <c r="T4054" s="66">
        <f>(L4054*'Football Field'!$F$4)+(M4054*'Football Field'!$F$5)+(N4054*'Football Field'!$F$6)+(O4054*'Football Field'!$F$7)+(P4054*'Football Field'!$F$8)+(Q4054*'Football Field'!$F$9)+(R4054*'Football Field'!$F$10)+(S4054*'Football Field'!$F$11)</f>
        <v>146115242.05882004</v>
      </c>
    </row>
    <row r="4055" spans="2:20" x14ac:dyDescent="0.3">
      <c r="B4055" s="62">
        <f t="shared" si="567"/>
        <v>4028</v>
      </c>
      <c r="C4055" s="62">
        <v>3.0556421354182461E-2</v>
      </c>
      <c r="D4055" s="62">
        <v>0.13788366719092426</v>
      </c>
      <c r="E4055" s="62">
        <v>0.27134512305708824</v>
      </c>
      <c r="F4055" s="62">
        <v>0.86525778246927376</v>
      </c>
      <c r="G4055" s="62">
        <v>2.1117111984431891E-2</v>
      </c>
      <c r="H4055" s="62">
        <v>0.65675593609043614</v>
      </c>
      <c r="I4055" s="62">
        <v>0.90123892986845744</v>
      </c>
      <c r="J4055" s="62">
        <v>0.78106306470688935</v>
      </c>
      <c r="K4055" s="62"/>
      <c r="L4055" s="65">
        <f t="shared" si="568"/>
        <v>8.3368631955967713E-3</v>
      </c>
      <c r="M4055" s="65">
        <f t="shared" si="569"/>
        <v>3.761949925201527E-2</v>
      </c>
      <c r="N4055" s="65">
        <f t="shared" si="570"/>
        <v>7.4032464191350011E-2</v>
      </c>
      <c r="O4055" s="65">
        <f t="shared" si="571"/>
        <v>0.23607266301766719</v>
      </c>
      <c r="P4055" s="65">
        <f t="shared" si="572"/>
        <v>5.7614886134631903E-3</v>
      </c>
      <c r="Q4055" s="65">
        <f t="shared" si="573"/>
        <v>0.17918604828155454</v>
      </c>
      <c r="R4055" s="65">
        <f t="shared" si="574"/>
        <v>0.24588958169445255</v>
      </c>
      <c r="S4055" s="65">
        <f t="shared" si="575"/>
        <v>0.21310139175390044</v>
      </c>
      <c r="T4055" s="66">
        <f>(L4055*'Football Field'!$F$4)+(M4055*'Football Field'!$F$5)+(N4055*'Football Field'!$F$6)+(O4055*'Football Field'!$F$7)+(P4055*'Football Field'!$F$8)+(Q4055*'Football Field'!$F$9)+(R4055*'Football Field'!$F$10)+(S4055*'Football Field'!$F$11)</f>
        <v>147684246.37492764</v>
      </c>
    </row>
    <row r="4056" spans="2:20" x14ac:dyDescent="0.3">
      <c r="B4056" s="62">
        <f t="shared" si="567"/>
        <v>4029</v>
      </c>
      <c r="C4056" s="62">
        <v>0.42274492212219938</v>
      </c>
      <c r="D4056" s="62">
        <v>0.44214819632017832</v>
      </c>
      <c r="E4056" s="62">
        <v>0.44323064307627014</v>
      </c>
      <c r="F4056" s="62">
        <v>0.7134443898659264</v>
      </c>
      <c r="G4056" s="62">
        <v>0.56991726112111152</v>
      </c>
      <c r="H4056" s="62">
        <v>0.8146800306135743</v>
      </c>
      <c r="I4056" s="62">
        <v>0.49531546069042598</v>
      </c>
      <c r="J4056" s="62">
        <v>0.67249844667242342</v>
      </c>
      <c r="K4056" s="62"/>
      <c r="L4056" s="65">
        <f t="shared" si="568"/>
        <v>9.242388076755112E-2</v>
      </c>
      <c r="M4056" s="65">
        <f t="shared" si="569"/>
        <v>9.6665979979462469E-2</v>
      </c>
      <c r="N4056" s="65">
        <f t="shared" si="570"/>
        <v>9.690263315892593E-2</v>
      </c>
      <c r="O4056" s="65">
        <f t="shared" si="571"/>
        <v>0.1559789267065072</v>
      </c>
      <c r="P4056" s="65">
        <f t="shared" si="572"/>
        <v>0.12459987626770565</v>
      </c>
      <c r="Q4056" s="65">
        <f t="shared" si="573"/>
        <v>0.17811187331392409</v>
      </c>
      <c r="R4056" s="65">
        <f t="shared" si="574"/>
        <v>0.10828983314894468</v>
      </c>
      <c r="S4056" s="65">
        <f t="shared" si="575"/>
        <v>0.14702699665697885</v>
      </c>
      <c r="T4056" s="66">
        <f>(L4056*'Football Field'!$F$4)+(M4056*'Football Field'!$F$5)+(N4056*'Football Field'!$F$6)+(O4056*'Football Field'!$F$7)+(P4056*'Football Field'!$F$8)+(Q4056*'Football Field'!$F$9)+(R4056*'Football Field'!$F$10)+(S4056*'Football Field'!$F$11)</f>
        <v>137252823.139516</v>
      </c>
    </row>
    <row r="4057" spans="2:20" x14ac:dyDescent="0.3">
      <c r="B4057" s="62">
        <f t="shared" si="567"/>
        <v>4030</v>
      </c>
      <c r="C4057" s="62">
        <v>0.45982640058048529</v>
      </c>
      <c r="D4057" s="62">
        <v>0.68767757792911055</v>
      </c>
      <c r="E4057" s="62">
        <v>0.27512565056180727</v>
      </c>
      <c r="F4057" s="62">
        <v>0.52158802278715921</v>
      </c>
      <c r="G4057" s="62">
        <v>0.58216801987194289</v>
      </c>
      <c r="H4057" s="62">
        <v>5.7739237334640703E-2</v>
      </c>
      <c r="I4057" s="62">
        <v>0.60196799277821411</v>
      </c>
      <c r="J4057" s="62">
        <v>3.9938807734239523E-2</v>
      </c>
      <c r="K4057" s="62"/>
      <c r="L4057" s="65">
        <f t="shared" si="568"/>
        <v>0.14253623087935882</v>
      </c>
      <c r="M4057" s="65">
        <f t="shared" si="569"/>
        <v>0.21316516384122947</v>
      </c>
      <c r="N4057" s="65">
        <f t="shared" si="570"/>
        <v>8.5282996365163094E-2</v>
      </c>
      <c r="O4057" s="65">
        <f t="shared" si="571"/>
        <v>0.16168099688500998</v>
      </c>
      <c r="P4057" s="65">
        <f t="shared" si="572"/>
        <v>0.18045948468007128</v>
      </c>
      <c r="Q4057" s="65">
        <f t="shared" si="573"/>
        <v>1.7897913762974386E-2</v>
      </c>
      <c r="R4057" s="65">
        <f t="shared" si="574"/>
        <v>0.18659704769517993</v>
      </c>
      <c r="S4057" s="65">
        <f t="shared" si="575"/>
        <v>1.2380165891013178E-2</v>
      </c>
      <c r="T4057" s="66">
        <f>(L4057*'Football Field'!$F$4)+(M4057*'Football Field'!$F$5)+(N4057*'Football Field'!$F$6)+(O4057*'Football Field'!$F$7)+(P4057*'Football Field'!$F$8)+(Q4057*'Football Field'!$F$9)+(R4057*'Football Field'!$F$10)+(S4057*'Football Field'!$F$11)</f>
        <v>150783887.21743128</v>
      </c>
    </row>
    <row r="4058" spans="2:20" x14ac:dyDescent="0.3">
      <c r="B4058" s="62">
        <f t="shared" si="567"/>
        <v>4031</v>
      </c>
      <c r="C4058" s="62">
        <v>0.11270768629346328</v>
      </c>
      <c r="D4058" s="62">
        <v>0.19877176684134712</v>
      </c>
      <c r="E4058" s="62">
        <v>0.98004498116020866</v>
      </c>
      <c r="F4058" s="62">
        <v>0.97165002928705591</v>
      </c>
      <c r="G4058" s="62">
        <v>0.74058990466280095</v>
      </c>
      <c r="H4058" s="62">
        <v>0.54900475983417396</v>
      </c>
      <c r="I4058" s="62">
        <v>0.60900569497636181</v>
      </c>
      <c r="J4058" s="62">
        <v>0.11694199974480557</v>
      </c>
      <c r="K4058" s="62"/>
      <c r="L4058" s="65">
        <f t="shared" si="568"/>
        <v>2.6341468940611366E-2</v>
      </c>
      <c r="M4058" s="65">
        <f t="shared" si="569"/>
        <v>4.6455929446450356E-2</v>
      </c>
      <c r="N4058" s="65">
        <f t="shared" si="570"/>
        <v>0.22905114354326811</v>
      </c>
      <c r="O4058" s="65">
        <f t="shared" si="571"/>
        <v>0.22708911795923831</v>
      </c>
      <c r="P4058" s="65">
        <f t="shared" si="572"/>
        <v>0.17308691725434636</v>
      </c>
      <c r="Q4058" s="65">
        <f t="shared" si="573"/>
        <v>0.128310608663949</v>
      </c>
      <c r="R4058" s="65">
        <f t="shared" si="574"/>
        <v>0.14233372298234881</v>
      </c>
      <c r="S4058" s="65">
        <f t="shared" si="575"/>
        <v>2.7331091209787651E-2</v>
      </c>
      <c r="T4058" s="66">
        <f>(L4058*'Football Field'!$F$4)+(M4058*'Football Field'!$F$5)+(N4058*'Football Field'!$F$6)+(O4058*'Football Field'!$F$7)+(P4058*'Football Field'!$F$8)+(Q4058*'Football Field'!$F$9)+(R4058*'Football Field'!$F$10)+(S4058*'Football Field'!$F$11)</f>
        <v>149468798.61807176</v>
      </c>
    </row>
    <row r="4059" spans="2:20" x14ac:dyDescent="0.3">
      <c r="B4059" s="62">
        <f t="shared" si="567"/>
        <v>4032</v>
      </c>
      <c r="C4059" s="62">
        <v>0.48466222041917284</v>
      </c>
      <c r="D4059" s="62">
        <v>0.61742035133237561</v>
      </c>
      <c r="E4059" s="62">
        <v>0.47897209579458322</v>
      </c>
      <c r="F4059" s="62">
        <v>0.46347577185525346</v>
      </c>
      <c r="G4059" s="62">
        <v>0.15850277792929435</v>
      </c>
      <c r="H4059" s="62">
        <v>0.69207769626449311</v>
      </c>
      <c r="I4059" s="62">
        <v>0.82547362950652803</v>
      </c>
      <c r="J4059" s="62">
        <v>0.3163036279030127</v>
      </c>
      <c r="K4059" s="62"/>
      <c r="L4059" s="65">
        <f t="shared" si="568"/>
        <v>0.12005837166862827</v>
      </c>
      <c r="M4059" s="65">
        <f t="shared" si="569"/>
        <v>0.15294462595398331</v>
      </c>
      <c r="N4059" s="65">
        <f t="shared" si="570"/>
        <v>0.11864883928042406</v>
      </c>
      <c r="O4059" s="65">
        <f t="shared" si="571"/>
        <v>0.11481015877135438</v>
      </c>
      <c r="P4059" s="65">
        <f t="shared" si="572"/>
        <v>3.9263603849062211E-2</v>
      </c>
      <c r="Q4059" s="65">
        <f t="shared" si="573"/>
        <v>0.17143841170419311</v>
      </c>
      <c r="R4059" s="65">
        <f t="shared" si="574"/>
        <v>0.20448265954840203</v>
      </c>
      <c r="S4059" s="65">
        <f t="shared" si="575"/>
        <v>7.8353329223952745E-2</v>
      </c>
      <c r="T4059" s="66">
        <f>(L4059*'Football Field'!$F$4)+(M4059*'Football Field'!$F$5)+(N4059*'Football Field'!$F$6)+(O4059*'Football Field'!$F$7)+(P4059*'Football Field'!$F$8)+(Q4059*'Football Field'!$F$9)+(R4059*'Football Field'!$F$10)+(S4059*'Football Field'!$F$11)</f>
        <v>143040099.18531936</v>
      </c>
    </row>
    <row r="4060" spans="2:20" x14ac:dyDescent="0.3">
      <c r="B4060" s="62">
        <f t="shared" si="567"/>
        <v>4033</v>
      </c>
      <c r="C4060" s="62">
        <v>0.66260878104964305</v>
      </c>
      <c r="D4060" s="62">
        <v>0.81362823031403775</v>
      </c>
      <c r="E4060" s="62">
        <v>5.7677733208043813E-2</v>
      </c>
      <c r="F4060" s="62">
        <v>0.25008831460748648</v>
      </c>
      <c r="G4060" s="62">
        <v>0.27834402296968475</v>
      </c>
      <c r="H4060" s="62">
        <v>0.79840159224581009</v>
      </c>
      <c r="I4060" s="62">
        <v>0.47898572231443326</v>
      </c>
      <c r="J4060" s="62">
        <v>0.29759418049435604</v>
      </c>
      <c r="K4060" s="62"/>
      <c r="L4060" s="65">
        <f t="shared" si="568"/>
        <v>0.18216907463418655</v>
      </c>
      <c r="M4060" s="65">
        <f t="shared" si="569"/>
        <v>0.22368840566490242</v>
      </c>
      <c r="N4060" s="65">
        <f t="shared" si="570"/>
        <v>1.585716879402423E-2</v>
      </c>
      <c r="O4060" s="65">
        <f t="shared" si="571"/>
        <v>6.8756041501140133E-2</v>
      </c>
      <c r="P4060" s="65">
        <f t="shared" si="572"/>
        <v>7.6524299925547379E-2</v>
      </c>
      <c r="Q4060" s="65">
        <f t="shared" si="573"/>
        <v>0.21950219104473898</v>
      </c>
      <c r="R4060" s="65">
        <f t="shared" si="574"/>
        <v>0.13168612957224068</v>
      </c>
      <c r="S4060" s="65">
        <f t="shared" si="575"/>
        <v>8.181668886321973E-2</v>
      </c>
      <c r="T4060" s="66">
        <f>(L4060*'Football Field'!$F$4)+(M4060*'Football Field'!$F$5)+(N4060*'Football Field'!$F$6)+(O4060*'Football Field'!$F$7)+(P4060*'Football Field'!$F$8)+(Q4060*'Football Field'!$F$9)+(R4060*'Football Field'!$F$10)+(S4060*'Football Field'!$F$11)</f>
        <v>132474830.34350097</v>
      </c>
    </row>
    <row r="4061" spans="2:20" x14ac:dyDescent="0.3">
      <c r="B4061" s="62">
        <f t="shared" si="567"/>
        <v>4034</v>
      </c>
      <c r="C4061" s="62">
        <v>0.81736902566303882</v>
      </c>
      <c r="D4061" s="62">
        <v>0.57419603809967767</v>
      </c>
      <c r="E4061" s="62">
        <v>0.23852772730764982</v>
      </c>
      <c r="F4061" s="62">
        <v>0.92601533092845356</v>
      </c>
      <c r="G4061" s="62">
        <v>0.51852952674816943</v>
      </c>
      <c r="H4061" s="62">
        <v>0.54197357935979074</v>
      </c>
      <c r="I4061" s="62">
        <v>0.54294367966198953</v>
      </c>
      <c r="J4061" s="62">
        <v>0.16217130799040702</v>
      </c>
      <c r="K4061" s="62"/>
      <c r="L4061" s="65">
        <f t="shared" si="568"/>
        <v>0.18913021900427243</v>
      </c>
      <c r="M4061" s="65">
        <f t="shared" si="569"/>
        <v>0.13286265937112615</v>
      </c>
      <c r="N4061" s="65">
        <f t="shared" si="570"/>
        <v>5.5192697408238935E-2</v>
      </c>
      <c r="O4061" s="65">
        <f t="shared" si="571"/>
        <v>0.21426978126280605</v>
      </c>
      <c r="P4061" s="65">
        <f t="shared" si="572"/>
        <v>0.11998203978247191</v>
      </c>
      <c r="Q4061" s="65">
        <f t="shared" si="573"/>
        <v>0.12540673617488393</v>
      </c>
      <c r="R4061" s="65">
        <f t="shared" si="574"/>
        <v>0.12563120673450925</v>
      </c>
      <c r="S4061" s="65">
        <f t="shared" si="575"/>
        <v>3.7524660261691087E-2</v>
      </c>
      <c r="T4061" s="66">
        <f>(L4061*'Football Field'!$F$4)+(M4061*'Football Field'!$F$5)+(N4061*'Football Field'!$F$6)+(O4061*'Football Field'!$F$7)+(P4061*'Football Field'!$F$8)+(Q4061*'Football Field'!$F$9)+(R4061*'Football Field'!$F$10)+(S4061*'Football Field'!$F$11)</f>
        <v>137175650.78982943</v>
      </c>
    </row>
    <row r="4062" spans="2:20" x14ac:dyDescent="0.3">
      <c r="B4062" s="62">
        <f t="shared" ref="B4062:B4125" si="576">B4061+1</f>
        <v>4035</v>
      </c>
      <c r="C4062" s="62">
        <v>0.90324238963989378</v>
      </c>
      <c r="D4062" s="62">
        <v>0.80420504213526645</v>
      </c>
      <c r="E4062" s="62">
        <v>0.97904591492285209</v>
      </c>
      <c r="F4062" s="62">
        <v>0.43049573169506006</v>
      </c>
      <c r="G4062" s="62">
        <v>4.0858412257104182E-2</v>
      </c>
      <c r="H4062" s="62">
        <v>0.62052516475016983</v>
      </c>
      <c r="I4062" s="62">
        <v>0.2433736936511427</v>
      </c>
      <c r="J4062" s="62">
        <v>0.25023550923369176</v>
      </c>
      <c r="K4062" s="62"/>
      <c r="L4062" s="65">
        <f t="shared" si="568"/>
        <v>0.21143404152995751</v>
      </c>
      <c r="M4062" s="65">
        <f t="shared" si="569"/>
        <v>0.18825104338296114</v>
      </c>
      <c r="N4062" s="65">
        <f t="shared" si="570"/>
        <v>0.22917838778366248</v>
      </c>
      <c r="O4062" s="65">
        <f t="shared" si="571"/>
        <v>0.10077190071866685</v>
      </c>
      <c r="P4062" s="65">
        <f t="shared" si="572"/>
        <v>9.564275695099789E-3</v>
      </c>
      <c r="Q4062" s="65">
        <f t="shared" si="573"/>
        <v>0.14525463481234338</v>
      </c>
      <c r="R4062" s="65">
        <f t="shared" si="574"/>
        <v>5.6969739508405955E-2</v>
      </c>
      <c r="S4062" s="65">
        <f t="shared" si="575"/>
        <v>5.8575976568903079E-2</v>
      </c>
      <c r="T4062" s="66">
        <f>(L4062*'Football Field'!$F$4)+(M4062*'Football Field'!$F$5)+(N4062*'Football Field'!$F$6)+(O4062*'Football Field'!$F$7)+(P4062*'Football Field'!$F$8)+(Q4062*'Football Field'!$F$9)+(R4062*'Football Field'!$F$10)+(S4062*'Football Field'!$F$11)</f>
        <v>122217777.30812179</v>
      </c>
    </row>
    <row r="4063" spans="2:20" x14ac:dyDescent="0.3">
      <c r="B4063" s="62">
        <f t="shared" si="576"/>
        <v>4036</v>
      </c>
      <c r="C4063" s="62">
        <v>7.977480842575535E-2</v>
      </c>
      <c r="D4063" s="62">
        <v>0.1004177678318271</v>
      </c>
      <c r="E4063" s="62">
        <v>0.12165620263303412</v>
      </c>
      <c r="F4063" s="62">
        <v>0.40369234310000213</v>
      </c>
      <c r="G4063" s="62">
        <v>0.45985506477108784</v>
      </c>
      <c r="H4063" s="62">
        <v>0.77106128471532653</v>
      </c>
      <c r="I4063" s="62">
        <v>0.32166402918043602</v>
      </c>
      <c r="J4063" s="62">
        <v>0.48628578583386972</v>
      </c>
      <c r="K4063" s="62"/>
      <c r="L4063" s="65">
        <f t="shared" si="568"/>
        <v>2.9068137524057375E-2</v>
      </c>
      <c r="M4063" s="65">
        <f t="shared" si="569"/>
        <v>3.6589965463985089E-2</v>
      </c>
      <c r="N4063" s="65">
        <f t="shared" si="570"/>
        <v>4.4328771181980343E-2</v>
      </c>
      <c r="O4063" s="65">
        <f t="shared" si="571"/>
        <v>0.14709636761535985</v>
      </c>
      <c r="P4063" s="65">
        <f t="shared" si="572"/>
        <v>0.16756079428684287</v>
      </c>
      <c r="Q4063" s="65">
        <f t="shared" si="573"/>
        <v>0.28095730852730338</v>
      </c>
      <c r="R4063" s="65">
        <f t="shared" si="574"/>
        <v>0.1172071036116786</v>
      </c>
      <c r="S4063" s="65">
        <f t="shared" si="575"/>
        <v>0.17719155178879259</v>
      </c>
      <c r="T4063" s="66">
        <f>(L4063*'Football Field'!$F$4)+(M4063*'Football Field'!$F$5)+(N4063*'Football Field'!$F$6)+(O4063*'Football Field'!$F$7)+(P4063*'Football Field'!$F$8)+(Q4063*'Football Field'!$F$9)+(R4063*'Football Field'!$F$10)+(S4063*'Football Field'!$F$11)</f>
        <v>141302848.6066466</v>
      </c>
    </row>
    <row r="4064" spans="2:20" x14ac:dyDescent="0.3">
      <c r="B4064" s="62">
        <f t="shared" si="576"/>
        <v>4037</v>
      </c>
      <c r="C4064" s="62">
        <v>0.24655886942912586</v>
      </c>
      <c r="D4064" s="62">
        <v>0.21451354758991636</v>
      </c>
      <c r="E4064" s="62">
        <v>0.51061362402518751</v>
      </c>
      <c r="F4064" s="62">
        <v>4.4875819315935983E-3</v>
      </c>
      <c r="G4064" s="62">
        <v>0.32992375358295734</v>
      </c>
      <c r="H4064" s="62">
        <v>2.3831625096586539E-2</v>
      </c>
      <c r="I4064" s="62">
        <v>0.78599181450850941</v>
      </c>
      <c r="J4064" s="62">
        <v>0.65114145866134265</v>
      </c>
      <c r="K4064" s="62"/>
      <c r="L4064" s="65">
        <f t="shared" si="568"/>
        <v>8.9104922455964478E-2</v>
      </c>
      <c r="M4064" s="65">
        <f t="shared" si="569"/>
        <v>7.7523931984315758E-2</v>
      </c>
      <c r="N4064" s="65">
        <f t="shared" si="570"/>
        <v>0.18453275470912206</v>
      </c>
      <c r="O4064" s="65">
        <f t="shared" si="571"/>
        <v>1.621785665043283E-3</v>
      </c>
      <c r="P4064" s="65">
        <f t="shared" si="572"/>
        <v>0.11923250032520387</v>
      </c>
      <c r="Q4064" s="65">
        <f t="shared" si="573"/>
        <v>8.6126088716568031E-3</v>
      </c>
      <c r="R4064" s="65">
        <f t="shared" si="574"/>
        <v>0.28405280996364862</v>
      </c>
      <c r="S4064" s="65">
        <f t="shared" si="575"/>
        <v>0.23531868602504502</v>
      </c>
      <c r="T4064" s="66">
        <f>(L4064*'Football Field'!$F$4)+(M4064*'Football Field'!$F$5)+(N4064*'Football Field'!$F$6)+(O4064*'Football Field'!$F$7)+(P4064*'Football Field'!$F$8)+(Q4064*'Football Field'!$F$9)+(R4064*'Football Field'!$F$10)+(S4064*'Football Field'!$F$11)</f>
        <v>163168584.85786873</v>
      </c>
    </row>
    <row r="4065" spans="2:20" x14ac:dyDescent="0.3">
      <c r="B4065" s="62">
        <f t="shared" si="576"/>
        <v>4038</v>
      </c>
      <c r="C4065" s="62">
        <v>0.13668139128082857</v>
      </c>
      <c r="D4065" s="62">
        <v>0.96336721811780601</v>
      </c>
      <c r="E4065" s="62">
        <v>0.92767267018226807</v>
      </c>
      <c r="F4065" s="62">
        <v>0.93190099409675764</v>
      </c>
      <c r="G4065" s="62">
        <v>0.87686388217373967</v>
      </c>
      <c r="H4065" s="62">
        <v>0.23758826368805563</v>
      </c>
      <c r="I4065" s="62">
        <v>0.46698988858901747</v>
      </c>
      <c r="J4065" s="62">
        <v>0.44694542626109779</v>
      </c>
      <c r="K4065" s="62"/>
      <c r="L4065" s="65">
        <f t="shared" si="568"/>
        <v>2.7401989683076583E-2</v>
      </c>
      <c r="M4065" s="65">
        <f t="shared" si="569"/>
        <v>0.19313659543924333</v>
      </c>
      <c r="N4065" s="65">
        <f t="shared" si="570"/>
        <v>0.18598052521559405</v>
      </c>
      <c r="O4065" s="65">
        <f t="shared" si="571"/>
        <v>0.18682822282238451</v>
      </c>
      <c r="P4065" s="65">
        <f t="shared" si="572"/>
        <v>0.17579434060207377</v>
      </c>
      <c r="Q4065" s="65">
        <f t="shared" si="573"/>
        <v>4.7631876507781425E-2</v>
      </c>
      <c r="R4065" s="65">
        <f t="shared" si="574"/>
        <v>9.3622489420856631E-2</v>
      </c>
      <c r="S4065" s="65">
        <f t="shared" si="575"/>
        <v>8.9603960308989788E-2</v>
      </c>
      <c r="T4065" s="66">
        <f>(L4065*'Football Field'!$F$4)+(M4065*'Football Field'!$F$5)+(N4065*'Football Field'!$F$6)+(O4065*'Football Field'!$F$7)+(P4065*'Football Field'!$F$8)+(Q4065*'Football Field'!$F$9)+(R4065*'Football Field'!$F$10)+(S4065*'Football Field'!$F$11)</f>
        <v>141525735.16658857</v>
      </c>
    </row>
    <row r="4066" spans="2:20" x14ac:dyDescent="0.3">
      <c r="B4066" s="62">
        <f t="shared" si="576"/>
        <v>4039</v>
      </c>
      <c r="C4066" s="62">
        <v>0.107294512803355</v>
      </c>
      <c r="D4066" s="62">
        <v>0.81747562779254845</v>
      </c>
      <c r="E4066" s="62">
        <v>0.32441335050033004</v>
      </c>
      <c r="F4066" s="62">
        <v>0.8153402613606634</v>
      </c>
      <c r="G4066" s="62">
        <v>0.17552780531393231</v>
      </c>
      <c r="H4066" s="62">
        <v>6.1401320720197772E-2</v>
      </c>
      <c r="I4066" s="62">
        <v>0.74077268543643449</v>
      </c>
      <c r="J4066" s="62">
        <v>0.66172008610097766</v>
      </c>
      <c r="K4066" s="62"/>
      <c r="L4066" s="65">
        <f t="shared" si="568"/>
        <v>2.8967626132022535E-2</v>
      </c>
      <c r="M4066" s="65">
        <f t="shared" si="569"/>
        <v>0.22070400190301709</v>
      </c>
      <c r="N4066" s="65">
        <f t="shared" si="570"/>
        <v>8.7585883042813867E-2</v>
      </c>
      <c r="O4066" s="65">
        <f t="shared" si="571"/>
        <v>0.22012749062729989</v>
      </c>
      <c r="P4066" s="65">
        <f t="shared" si="572"/>
        <v>4.7389411697384004E-2</v>
      </c>
      <c r="Q4066" s="65">
        <f t="shared" si="573"/>
        <v>1.6577273675634611E-2</v>
      </c>
      <c r="R4066" s="65">
        <f t="shared" si="574"/>
        <v>0.19999556025633011</v>
      </c>
      <c r="S4066" s="65">
        <f t="shared" si="575"/>
        <v>0.17865275266549793</v>
      </c>
      <c r="T4066" s="66">
        <f>(L4066*'Football Field'!$F$4)+(M4066*'Football Field'!$F$5)+(N4066*'Football Field'!$F$6)+(O4066*'Football Field'!$F$7)+(P4066*'Football Field'!$F$8)+(Q4066*'Football Field'!$F$9)+(R4066*'Football Field'!$F$10)+(S4066*'Football Field'!$F$11)</f>
        <v>144019171.84527305</v>
      </c>
    </row>
    <row r="4067" spans="2:20" x14ac:dyDescent="0.3">
      <c r="B4067" s="62">
        <f t="shared" si="576"/>
        <v>4040</v>
      </c>
      <c r="C4067" s="62">
        <v>0.94925546571119934</v>
      </c>
      <c r="D4067" s="62">
        <v>0.26835355766571123</v>
      </c>
      <c r="E4067" s="62">
        <v>0.56982417401210883</v>
      </c>
      <c r="F4067" s="62">
        <v>0.5012501114253427</v>
      </c>
      <c r="G4067" s="62">
        <v>0.25772999472465896</v>
      </c>
      <c r="H4067" s="62">
        <v>0.38953549679088761</v>
      </c>
      <c r="I4067" s="62">
        <v>0.96112830594571252</v>
      </c>
      <c r="J4067" s="62">
        <v>9.8365151134266693E-2</v>
      </c>
      <c r="K4067" s="62"/>
      <c r="L4067" s="65">
        <f t="shared" si="568"/>
        <v>0.23758457876614889</v>
      </c>
      <c r="M4067" s="65">
        <f t="shared" si="569"/>
        <v>6.7164919519992233E-2</v>
      </c>
      <c r="N4067" s="65">
        <f t="shared" si="570"/>
        <v>0.1426185481608003</v>
      </c>
      <c r="O4067" s="65">
        <f t="shared" si="571"/>
        <v>0.12545547629820744</v>
      </c>
      <c r="P4067" s="65">
        <f t="shared" si="572"/>
        <v>6.4505999116036952E-2</v>
      </c>
      <c r="Q4067" s="65">
        <f t="shared" si="573"/>
        <v>9.7494963434513623E-2</v>
      </c>
      <c r="R4067" s="65">
        <f t="shared" si="574"/>
        <v>0.24055617476719082</v>
      </c>
      <c r="S4067" s="65">
        <f t="shared" si="575"/>
        <v>2.4619339937109623E-2</v>
      </c>
      <c r="T4067" s="66">
        <f>(L4067*'Football Field'!$F$4)+(M4067*'Football Field'!$F$5)+(N4067*'Football Field'!$F$6)+(O4067*'Football Field'!$F$7)+(P4067*'Football Field'!$F$8)+(Q4067*'Football Field'!$F$9)+(R4067*'Football Field'!$F$10)+(S4067*'Football Field'!$F$11)</f>
        <v>150113383.43505439</v>
      </c>
    </row>
    <row r="4068" spans="2:20" x14ac:dyDescent="0.3">
      <c r="B4068" s="62">
        <f t="shared" si="576"/>
        <v>4041</v>
      </c>
      <c r="C4068" s="62">
        <v>0.14449559527047451</v>
      </c>
      <c r="D4068" s="62">
        <v>0.308444526701807</v>
      </c>
      <c r="E4068" s="62">
        <v>0.23074183731086073</v>
      </c>
      <c r="F4068" s="62">
        <v>0.16791960501739556</v>
      </c>
      <c r="G4068" s="62">
        <v>0.4299711113630752</v>
      </c>
      <c r="H4068" s="62">
        <v>0.56397905389535818</v>
      </c>
      <c r="I4068" s="62">
        <v>0.42039795839873628</v>
      </c>
      <c r="J4068" s="62">
        <v>0.19492912012022567</v>
      </c>
      <c r="K4068" s="62"/>
      <c r="L4068" s="65">
        <f t="shared" si="568"/>
        <v>5.8717070826959018E-2</v>
      </c>
      <c r="M4068" s="65">
        <f t="shared" si="569"/>
        <v>0.12533917789422439</v>
      </c>
      <c r="N4068" s="65">
        <f t="shared" si="570"/>
        <v>9.3763998679431665E-2</v>
      </c>
      <c r="O4068" s="65">
        <f t="shared" si="571"/>
        <v>6.8235625609108702E-2</v>
      </c>
      <c r="P4068" s="65">
        <f t="shared" si="572"/>
        <v>0.1747225868871225</v>
      </c>
      <c r="Q4068" s="65">
        <f t="shared" si="573"/>
        <v>0.22917790670717886</v>
      </c>
      <c r="R4068" s="65">
        <f t="shared" si="574"/>
        <v>0.17083245100033495</v>
      </c>
      <c r="S4068" s="65">
        <f t="shared" si="575"/>
        <v>7.921118239563972E-2</v>
      </c>
      <c r="T4068" s="66">
        <f>(L4068*'Football Field'!$F$4)+(M4068*'Football Field'!$F$5)+(N4068*'Football Field'!$F$6)+(O4068*'Football Field'!$F$7)+(P4068*'Football Field'!$F$8)+(Q4068*'Football Field'!$F$9)+(R4068*'Football Field'!$F$10)+(S4068*'Football Field'!$F$11)</f>
        <v>148882146.60155845</v>
      </c>
    </row>
    <row r="4069" spans="2:20" x14ac:dyDescent="0.3">
      <c r="B4069" s="62">
        <f t="shared" si="576"/>
        <v>4042</v>
      </c>
      <c r="C4069" s="62">
        <v>0.42995795248168212</v>
      </c>
      <c r="D4069" s="62">
        <v>0.66659707483102948</v>
      </c>
      <c r="E4069" s="62">
        <v>0.2998109736551835</v>
      </c>
      <c r="F4069" s="62">
        <v>0.69605618452621731</v>
      </c>
      <c r="G4069" s="62">
        <v>0.16696097548869249</v>
      </c>
      <c r="H4069" s="62">
        <v>0.15735068761375748</v>
      </c>
      <c r="I4069" s="62">
        <v>0.17242897713749095</v>
      </c>
      <c r="J4069" s="62">
        <v>0.48568957676524915</v>
      </c>
      <c r="K4069" s="62"/>
      <c r="L4069" s="65">
        <f t="shared" si="568"/>
        <v>0.13983043613156962</v>
      </c>
      <c r="M4069" s="65">
        <f t="shared" si="569"/>
        <v>0.2167899422714423</v>
      </c>
      <c r="N4069" s="65">
        <f t="shared" si="570"/>
        <v>9.7504183749272333E-2</v>
      </c>
      <c r="O4069" s="65">
        <f t="shared" si="571"/>
        <v>0.22637060041010379</v>
      </c>
      <c r="P4069" s="65">
        <f t="shared" si="572"/>
        <v>5.4298858492519253E-2</v>
      </c>
      <c r="Q4069" s="65">
        <f t="shared" si="573"/>
        <v>5.1173411603711333E-2</v>
      </c>
      <c r="R4069" s="65">
        <f t="shared" si="574"/>
        <v>5.6077155767651536E-2</v>
      </c>
      <c r="S4069" s="65">
        <f t="shared" si="575"/>
        <v>0.15795541157372978</v>
      </c>
      <c r="T4069" s="66">
        <f>(L4069*'Football Field'!$F$4)+(M4069*'Football Field'!$F$5)+(N4069*'Football Field'!$F$6)+(O4069*'Football Field'!$F$7)+(P4069*'Football Field'!$F$8)+(Q4069*'Football Field'!$F$9)+(R4069*'Football Field'!$F$10)+(S4069*'Football Field'!$F$11)</f>
        <v>124232103.18059823</v>
      </c>
    </row>
    <row r="4070" spans="2:20" x14ac:dyDescent="0.3">
      <c r="B4070" s="62">
        <f t="shared" si="576"/>
        <v>4043</v>
      </c>
      <c r="C4070" s="62">
        <v>0.25389171244380471</v>
      </c>
      <c r="D4070" s="62">
        <v>8.7999562968265943E-2</v>
      </c>
      <c r="E4070" s="62">
        <v>0.47373580529828307</v>
      </c>
      <c r="F4070" s="62">
        <v>1.5560437233621438E-2</v>
      </c>
      <c r="G4070" s="62">
        <v>0.16877861962423746</v>
      </c>
      <c r="H4070" s="62">
        <v>0.30184351094692963</v>
      </c>
      <c r="I4070" s="62">
        <v>0.87767069661231978</v>
      </c>
      <c r="J4070" s="62">
        <v>0.56706182392058513</v>
      </c>
      <c r="K4070" s="62"/>
      <c r="L4070" s="65">
        <f t="shared" si="568"/>
        <v>9.2440493106211316E-2</v>
      </c>
      <c r="M4070" s="65">
        <f t="shared" si="569"/>
        <v>3.204012811453269E-2</v>
      </c>
      <c r="N4070" s="65">
        <f t="shared" si="570"/>
        <v>0.17248444631107926</v>
      </c>
      <c r="O4070" s="65">
        <f t="shared" si="571"/>
        <v>5.6654645280813922E-3</v>
      </c>
      <c r="P4070" s="65">
        <f t="shared" si="572"/>
        <v>6.1451311953726967E-2</v>
      </c>
      <c r="Q4070" s="65">
        <f t="shared" si="573"/>
        <v>0.10989946353219426</v>
      </c>
      <c r="R4070" s="65">
        <f t="shared" si="574"/>
        <v>0.31955478656150427</v>
      </c>
      <c r="S4070" s="65">
        <f t="shared" si="575"/>
        <v>0.20646390589266975</v>
      </c>
      <c r="T4070" s="66">
        <f>(L4070*'Football Field'!$F$4)+(M4070*'Football Field'!$F$5)+(N4070*'Football Field'!$F$6)+(O4070*'Football Field'!$F$7)+(P4070*'Football Field'!$F$8)+(Q4070*'Football Field'!$F$9)+(R4070*'Football Field'!$F$10)+(S4070*'Football Field'!$F$11)</f>
        <v>162977064.95539773</v>
      </c>
    </row>
    <row r="4071" spans="2:20" x14ac:dyDescent="0.3">
      <c r="B4071" s="62">
        <f t="shared" si="576"/>
        <v>4044</v>
      </c>
      <c r="C4071" s="62">
        <v>0.1479774291701389</v>
      </c>
      <c r="D4071" s="62">
        <v>0.8199557424427284</v>
      </c>
      <c r="E4071" s="62">
        <v>0.26497493710107278</v>
      </c>
      <c r="F4071" s="62">
        <v>0.10626555363638079</v>
      </c>
      <c r="G4071" s="62">
        <v>0.86280034414581741</v>
      </c>
      <c r="H4071" s="62">
        <v>8.1513194112219023E-2</v>
      </c>
      <c r="I4071" s="62">
        <v>0.24779582897538865</v>
      </c>
      <c r="J4071" s="62">
        <v>0.71790067355907916</v>
      </c>
      <c r="K4071" s="62"/>
      <c r="L4071" s="65">
        <f t="shared" ref="L4071:L4134" si="577">C4071/SUM($C4071:$J4071)</f>
        <v>4.5542955612822185E-2</v>
      </c>
      <c r="M4071" s="65">
        <f t="shared" ref="M4071:M4134" si="578">D4071/SUM($C4071:$J4071)</f>
        <v>0.25235745878252835</v>
      </c>
      <c r="N4071" s="65">
        <f t="shared" ref="N4071:N4134" si="579">E4071/SUM($C4071:$J4071)</f>
        <v>8.1551232958841785E-2</v>
      </c>
      <c r="O4071" s="65">
        <f t="shared" ref="O4071:O4134" si="580">F4071/SUM($C4071:$J4071)</f>
        <v>3.2705307961994799E-2</v>
      </c>
      <c r="P4071" s="65">
        <f t="shared" ref="P4071:P4134" si="581">G4071/SUM($C4071:$J4071)</f>
        <v>0.26554372512433194</v>
      </c>
      <c r="Q4071" s="65">
        <f t="shared" ref="Q4071:Q4134" si="582">H4071/SUM($C4071:$J4071)</f>
        <v>2.5087283933307333E-2</v>
      </c>
      <c r="R4071" s="65">
        <f t="shared" ref="R4071:R4134" si="583">I4071/SUM($C4071:$J4071)</f>
        <v>7.6264025556851148E-2</v>
      </c>
      <c r="S4071" s="65">
        <f t="shared" ref="S4071:S4134" si="584">J4071/SUM($C4071:$J4071)</f>
        <v>0.22094801006932238</v>
      </c>
      <c r="T4071" s="66">
        <f>(L4071*'Football Field'!$F$4)+(M4071*'Football Field'!$F$5)+(N4071*'Football Field'!$F$6)+(O4071*'Football Field'!$F$7)+(P4071*'Football Field'!$F$8)+(Q4071*'Football Field'!$F$9)+(R4071*'Football Field'!$F$10)+(S4071*'Football Field'!$F$11)</f>
        <v>143387643.0701645</v>
      </c>
    </row>
    <row r="4072" spans="2:20" x14ac:dyDescent="0.3">
      <c r="B4072" s="62">
        <f t="shared" si="576"/>
        <v>4045</v>
      </c>
      <c r="C4072" s="62">
        <v>0.62410411115928055</v>
      </c>
      <c r="D4072" s="62">
        <v>0.10078457934099783</v>
      </c>
      <c r="E4072" s="62">
        <v>0.98523417924623591</v>
      </c>
      <c r="F4072" s="62">
        <v>0.47889666185906743</v>
      </c>
      <c r="G4072" s="62">
        <v>0.81962382388775856</v>
      </c>
      <c r="H4072" s="62">
        <v>6.0866395701092979E-2</v>
      </c>
      <c r="I4072" s="62">
        <v>0.54070922940082156</v>
      </c>
      <c r="J4072" s="62">
        <v>0.23671911034644422</v>
      </c>
      <c r="K4072" s="62"/>
      <c r="L4072" s="65">
        <f t="shared" si="577"/>
        <v>0.16223398879977943</v>
      </c>
      <c r="M4072" s="65">
        <f t="shared" si="578"/>
        <v>2.619864862871411E-2</v>
      </c>
      <c r="N4072" s="65">
        <f t="shared" si="579"/>
        <v>0.25610866511372909</v>
      </c>
      <c r="O4072" s="65">
        <f t="shared" si="580"/>
        <v>0.1244877485776844</v>
      </c>
      <c r="P4072" s="65">
        <f t="shared" si="581"/>
        <v>0.21305875075497285</v>
      </c>
      <c r="Q4072" s="65">
        <f t="shared" si="582"/>
        <v>1.5822036711329913E-2</v>
      </c>
      <c r="R4072" s="65">
        <f t="shared" si="583"/>
        <v>0.14055573981656158</v>
      </c>
      <c r="S4072" s="65">
        <f t="shared" si="584"/>
        <v>6.1534421597228592E-2</v>
      </c>
      <c r="T4072" s="66">
        <f>(L4072*'Football Field'!$F$4)+(M4072*'Football Field'!$F$5)+(N4072*'Football Field'!$F$6)+(O4072*'Football Field'!$F$7)+(P4072*'Football Field'!$F$8)+(Q4072*'Football Field'!$F$9)+(R4072*'Football Field'!$F$10)+(S4072*'Football Field'!$F$11)</f>
        <v>152155819.69786036</v>
      </c>
    </row>
    <row r="4073" spans="2:20" x14ac:dyDescent="0.3">
      <c r="B4073" s="62">
        <f t="shared" si="576"/>
        <v>4046</v>
      </c>
      <c r="C4073" s="62">
        <v>0.52700594586272032</v>
      </c>
      <c r="D4073" s="62">
        <v>6.8275451308025481E-2</v>
      </c>
      <c r="E4073" s="62">
        <v>0.82469259460779365</v>
      </c>
      <c r="F4073" s="62">
        <v>0.57443704255964056</v>
      </c>
      <c r="G4073" s="62">
        <v>0.36830071866380132</v>
      </c>
      <c r="H4073" s="62">
        <v>0.87473822149013369</v>
      </c>
      <c r="I4073" s="62">
        <v>0.42030817695620237</v>
      </c>
      <c r="J4073" s="62">
        <v>0.65128493829183232</v>
      </c>
      <c r="K4073" s="62"/>
      <c r="L4073" s="65">
        <f t="shared" si="577"/>
        <v>0.12230231512827611</v>
      </c>
      <c r="M4073" s="65">
        <f t="shared" si="578"/>
        <v>1.5844689850187301E-2</v>
      </c>
      <c r="N4073" s="65">
        <f t="shared" si="579"/>
        <v>0.19138648127501681</v>
      </c>
      <c r="O4073" s="65">
        <f t="shared" si="580"/>
        <v>0.13330965381325094</v>
      </c>
      <c r="P4073" s="65">
        <f t="shared" si="581"/>
        <v>8.5471579418810395E-2</v>
      </c>
      <c r="Q4073" s="65">
        <f t="shared" si="582"/>
        <v>0.20300057420472059</v>
      </c>
      <c r="R4073" s="65">
        <f t="shared" si="583"/>
        <v>9.7540954732376201E-2</v>
      </c>
      <c r="S4073" s="65">
        <f t="shared" si="584"/>
        <v>0.15114375157736171</v>
      </c>
      <c r="T4073" s="66">
        <f>(L4073*'Football Field'!$F$4)+(M4073*'Football Field'!$F$5)+(N4073*'Football Field'!$F$6)+(O4073*'Football Field'!$F$7)+(P4073*'Football Field'!$F$8)+(Q4073*'Football Field'!$F$9)+(R4073*'Football Field'!$F$10)+(S4073*'Football Field'!$F$11)</f>
        <v>135010655.19019592</v>
      </c>
    </row>
    <row r="4074" spans="2:20" x14ac:dyDescent="0.3">
      <c r="B4074" s="62">
        <f t="shared" si="576"/>
        <v>4047</v>
      </c>
      <c r="C4074" s="62">
        <v>0.62235804563433283</v>
      </c>
      <c r="D4074" s="62">
        <v>1.7207254367976099E-2</v>
      </c>
      <c r="E4074" s="62">
        <v>0.74908847804644507</v>
      </c>
      <c r="F4074" s="62">
        <v>0.1446274411482934</v>
      </c>
      <c r="G4074" s="62">
        <v>0.3427040584772062</v>
      </c>
      <c r="H4074" s="62">
        <v>0.85890746191715461</v>
      </c>
      <c r="I4074" s="62">
        <v>0.97227349306227306</v>
      </c>
      <c r="J4074" s="62">
        <v>0.77876427841527374</v>
      </c>
      <c r="K4074" s="62"/>
      <c r="L4074" s="65">
        <f t="shared" si="577"/>
        <v>0.13873555198830551</v>
      </c>
      <c r="M4074" s="65">
        <f t="shared" si="578"/>
        <v>3.8358272214688792E-3</v>
      </c>
      <c r="N4074" s="65">
        <f t="shared" si="579"/>
        <v>0.16698619744511922</v>
      </c>
      <c r="O4074" s="65">
        <f t="shared" si="580"/>
        <v>3.2240232163968596E-2</v>
      </c>
      <c r="P4074" s="65">
        <f t="shared" si="581"/>
        <v>7.6395311436855726E-2</v>
      </c>
      <c r="Q4074" s="65">
        <f t="shared" si="582"/>
        <v>0.19146695647598988</v>
      </c>
      <c r="R4074" s="65">
        <f t="shared" si="583"/>
        <v>0.21673842041538657</v>
      </c>
      <c r="S4074" s="65">
        <f t="shared" si="584"/>
        <v>0.17360150285290565</v>
      </c>
      <c r="T4074" s="66">
        <f>(L4074*'Football Field'!$F$4)+(M4074*'Football Field'!$F$5)+(N4074*'Football Field'!$F$6)+(O4074*'Football Field'!$F$7)+(P4074*'Football Field'!$F$8)+(Q4074*'Football Field'!$F$9)+(R4074*'Football Field'!$F$10)+(S4074*'Football Field'!$F$11)</f>
        <v>149588092.49787873</v>
      </c>
    </row>
    <row r="4075" spans="2:20" x14ac:dyDescent="0.3">
      <c r="B4075" s="62">
        <f t="shared" si="576"/>
        <v>4048</v>
      </c>
      <c r="C4075" s="62">
        <v>0.54531646351769336</v>
      </c>
      <c r="D4075" s="62">
        <v>7.9516583022934184E-2</v>
      </c>
      <c r="E4075" s="62">
        <v>0.89572502959155342</v>
      </c>
      <c r="F4075" s="62">
        <v>0.49799729138104631</v>
      </c>
      <c r="G4075" s="62">
        <v>0.92810255268734709</v>
      </c>
      <c r="H4075" s="62">
        <v>0.7562687314321842</v>
      </c>
      <c r="I4075" s="62">
        <v>0.42634517953909512</v>
      </c>
      <c r="J4075" s="62">
        <v>0.2512716314400405</v>
      </c>
      <c r="K4075" s="62"/>
      <c r="L4075" s="65">
        <f t="shared" si="577"/>
        <v>0.12448602968375733</v>
      </c>
      <c r="M4075" s="65">
        <f t="shared" si="578"/>
        <v>1.8152218714780771E-2</v>
      </c>
      <c r="N4075" s="65">
        <f t="shared" si="579"/>
        <v>0.20447806013947831</v>
      </c>
      <c r="O4075" s="65">
        <f t="shared" si="580"/>
        <v>0.11368390603391389</v>
      </c>
      <c r="P4075" s="65">
        <f t="shared" si="581"/>
        <v>0.21186927161178468</v>
      </c>
      <c r="Q4075" s="65">
        <f t="shared" si="582"/>
        <v>0.17264267273843228</v>
      </c>
      <c r="R4075" s="65">
        <f t="shared" si="583"/>
        <v>9.7327005924714036E-2</v>
      </c>
      <c r="S4075" s="65">
        <f t="shared" si="584"/>
        <v>5.7360835153138758E-2</v>
      </c>
      <c r="T4075" s="66">
        <f>(L4075*'Football Field'!$F$4)+(M4075*'Football Field'!$F$5)+(N4075*'Football Field'!$F$6)+(O4075*'Football Field'!$F$7)+(P4075*'Football Field'!$F$8)+(Q4075*'Football Field'!$F$9)+(R4075*'Football Field'!$F$10)+(S4075*'Football Field'!$F$11)</f>
        <v>144803096.77977186</v>
      </c>
    </row>
    <row r="4076" spans="2:20" x14ac:dyDescent="0.3">
      <c r="B4076" s="62">
        <f t="shared" si="576"/>
        <v>4049</v>
      </c>
      <c r="C4076" s="62">
        <v>0.79359771322204664</v>
      </c>
      <c r="D4076" s="62">
        <v>0.41447713025617683</v>
      </c>
      <c r="E4076" s="62">
        <v>0.48955830970418535</v>
      </c>
      <c r="F4076" s="62">
        <v>0.89789142374444186</v>
      </c>
      <c r="G4076" s="62">
        <v>0.80164556552786603</v>
      </c>
      <c r="H4076" s="62">
        <v>0.25745479385910064</v>
      </c>
      <c r="I4076" s="62">
        <v>0.62858248041379972</v>
      </c>
      <c r="J4076" s="62">
        <v>0.17751137013007023</v>
      </c>
      <c r="K4076" s="62"/>
      <c r="L4076" s="65">
        <f t="shared" si="577"/>
        <v>0.17790803481272335</v>
      </c>
      <c r="M4076" s="65">
        <f t="shared" si="578"/>
        <v>9.2917117186880852E-2</v>
      </c>
      <c r="N4076" s="65">
        <f t="shared" si="579"/>
        <v>0.10974874971866365</v>
      </c>
      <c r="O4076" s="65">
        <f t="shared" si="580"/>
        <v>0.20128850677380475</v>
      </c>
      <c r="P4076" s="65">
        <f t="shared" si="581"/>
        <v>0.17971219523851173</v>
      </c>
      <c r="Q4076" s="65">
        <f t="shared" si="582"/>
        <v>5.7715988422678013E-2</v>
      </c>
      <c r="R4076" s="65">
        <f t="shared" si="583"/>
        <v>0.1409150655866829</v>
      </c>
      <c r="S4076" s="65">
        <f t="shared" si="584"/>
        <v>3.9794342260054565E-2</v>
      </c>
      <c r="T4076" s="66">
        <f>(L4076*'Football Field'!$F$4)+(M4076*'Football Field'!$F$5)+(N4076*'Football Field'!$F$6)+(O4076*'Football Field'!$F$7)+(P4076*'Football Field'!$F$8)+(Q4076*'Football Field'!$F$9)+(R4076*'Football Field'!$F$10)+(S4076*'Football Field'!$F$11)</f>
        <v>145729690.46096945</v>
      </c>
    </row>
    <row r="4077" spans="2:20" x14ac:dyDescent="0.3">
      <c r="B4077" s="62">
        <f t="shared" si="576"/>
        <v>4050</v>
      </c>
      <c r="C4077" s="62">
        <v>0.49148891739763167</v>
      </c>
      <c r="D4077" s="62">
        <v>0.3236928583998534</v>
      </c>
      <c r="E4077" s="62">
        <v>0.64596049025278413</v>
      </c>
      <c r="F4077" s="62">
        <v>0.64614255603744319</v>
      </c>
      <c r="G4077" s="62">
        <v>0.67946828709490936</v>
      </c>
      <c r="H4077" s="62">
        <v>0.6642292825213395</v>
      </c>
      <c r="I4077" s="62">
        <v>0.2373911499655097</v>
      </c>
      <c r="J4077" s="62">
        <v>0.23931969936524111</v>
      </c>
      <c r="K4077" s="62"/>
      <c r="L4077" s="65">
        <f t="shared" si="577"/>
        <v>0.12513424222207173</v>
      </c>
      <c r="M4077" s="65">
        <f t="shared" si="578"/>
        <v>8.2412968257821392E-2</v>
      </c>
      <c r="N4077" s="65">
        <f t="shared" si="579"/>
        <v>0.16446307046183986</v>
      </c>
      <c r="O4077" s="65">
        <f t="shared" si="580"/>
        <v>0.16450942484174838</v>
      </c>
      <c r="P4077" s="65">
        <f t="shared" si="581"/>
        <v>0.1729942348847768</v>
      </c>
      <c r="Q4077" s="65">
        <f t="shared" si="582"/>
        <v>0.16911434823416982</v>
      </c>
      <c r="R4077" s="65">
        <f t="shared" si="583"/>
        <v>6.0440348926784133E-2</v>
      </c>
      <c r="S4077" s="65">
        <f t="shared" si="584"/>
        <v>6.093136217078772E-2</v>
      </c>
      <c r="T4077" s="66">
        <f>(L4077*'Football Field'!$F$4)+(M4077*'Football Field'!$F$5)+(N4077*'Football Field'!$F$6)+(O4077*'Football Field'!$F$7)+(P4077*'Football Field'!$F$8)+(Q4077*'Football Field'!$F$9)+(R4077*'Football Field'!$F$10)+(S4077*'Football Field'!$F$11)</f>
        <v>135629079.12420762</v>
      </c>
    </row>
    <row r="4078" spans="2:20" x14ac:dyDescent="0.3">
      <c r="B4078" s="62">
        <f t="shared" si="576"/>
        <v>4051</v>
      </c>
      <c r="C4078" s="62">
        <v>0.6294484261425628</v>
      </c>
      <c r="D4078" s="62">
        <v>0.31842277055643875</v>
      </c>
      <c r="E4078" s="62">
        <v>0.5865665046275671</v>
      </c>
      <c r="F4078" s="62">
        <v>0.32041934323187238</v>
      </c>
      <c r="G4078" s="62">
        <v>0.26296905709375451</v>
      </c>
      <c r="H4078" s="62">
        <v>0.82267008334446567</v>
      </c>
      <c r="I4078" s="62">
        <v>0.43975138640043698</v>
      </c>
      <c r="J4078" s="62">
        <v>0.6765691823966774</v>
      </c>
      <c r="K4078" s="62"/>
      <c r="L4078" s="65">
        <f t="shared" si="577"/>
        <v>0.15515821008033637</v>
      </c>
      <c r="M4078" s="65">
        <f t="shared" si="578"/>
        <v>7.8490794601127178E-2</v>
      </c>
      <c r="N4078" s="65">
        <f t="shared" si="579"/>
        <v>0.14458787276478119</v>
      </c>
      <c r="O4078" s="65">
        <f t="shared" si="580"/>
        <v>7.8982947142541948E-2</v>
      </c>
      <c r="P4078" s="65">
        <f t="shared" si="581"/>
        <v>6.4821527087176464E-2</v>
      </c>
      <c r="Q4078" s="65">
        <f t="shared" si="582"/>
        <v>0.20278709472769185</v>
      </c>
      <c r="R4078" s="65">
        <f t="shared" si="583"/>
        <v>0.1083981390062045</v>
      </c>
      <c r="S4078" s="65">
        <f t="shared" si="584"/>
        <v>0.16677341459014053</v>
      </c>
      <c r="T4078" s="66">
        <f>(L4078*'Football Field'!$F$4)+(M4078*'Football Field'!$F$5)+(N4078*'Football Field'!$F$6)+(O4078*'Football Field'!$F$7)+(P4078*'Football Field'!$F$8)+(Q4078*'Football Field'!$F$9)+(R4078*'Football Field'!$F$10)+(S4078*'Football Field'!$F$11)</f>
        <v>132976722.24543697</v>
      </c>
    </row>
    <row r="4079" spans="2:20" x14ac:dyDescent="0.3">
      <c r="B4079" s="62">
        <f t="shared" si="576"/>
        <v>4052</v>
      </c>
      <c r="C4079" s="62">
        <v>0.55092156167223671</v>
      </c>
      <c r="D4079" s="62">
        <v>0.38699691258637581</v>
      </c>
      <c r="E4079" s="62">
        <v>0.12203928380544093</v>
      </c>
      <c r="F4079" s="62">
        <v>9.9126124369254054E-2</v>
      </c>
      <c r="G4079" s="62">
        <v>0.50060890544596892</v>
      </c>
      <c r="H4079" s="62">
        <v>0.82802730015079917</v>
      </c>
      <c r="I4079" s="62">
        <v>0.34578696798989705</v>
      </c>
      <c r="J4079" s="62">
        <v>0.45647416942223962</v>
      </c>
      <c r="K4079" s="62"/>
      <c r="L4079" s="65">
        <f t="shared" si="577"/>
        <v>0.16745431779726533</v>
      </c>
      <c r="M4079" s="65">
        <f t="shared" si="578"/>
        <v>0.11762891216327802</v>
      </c>
      <c r="N4079" s="65">
        <f t="shared" si="579"/>
        <v>3.7094218915804729E-2</v>
      </c>
      <c r="O4079" s="65">
        <f t="shared" si="580"/>
        <v>3.012969302155526E-2</v>
      </c>
      <c r="P4079" s="65">
        <f t="shared" si="581"/>
        <v>0.15216162985206128</v>
      </c>
      <c r="Q4079" s="65">
        <f t="shared" si="582"/>
        <v>0.25168146667448005</v>
      </c>
      <c r="R4079" s="65">
        <f t="shared" si="583"/>
        <v>0.10510302165734067</v>
      </c>
      <c r="S4079" s="65">
        <f t="shared" si="584"/>
        <v>0.1387467399182146</v>
      </c>
      <c r="T4079" s="66">
        <f>(L4079*'Football Field'!$F$4)+(M4079*'Football Field'!$F$5)+(N4079*'Football Field'!$F$6)+(O4079*'Football Field'!$F$7)+(P4079*'Football Field'!$F$8)+(Q4079*'Football Field'!$F$9)+(R4079*'Football Field'!$F$10)+(S4079*'Football Field'!$F$11)</f>
        <v>136117911.05533352</v>
      </c>
    </row>
    <row r="4080" spans="2:20" x14ac:dyDescent="0.3">
      <c r="B4080" s="62">
        <f t="shared" si="576"/>
        <v>4053</v>
      </c>
      <c r="C4080" s="62">
        <v>2.2336459679787035E-2</v>
      </c>
      <c r="D4080" s="62">
        <v>0.80644023590916214</v>
      </c>
      <c r="E4080" s="62">
        <v>0.73054201131863505</v>
      </c>
      <c r="F4080" s="62">
        <v>0.3112835743625777</v>
      </c>
      <c r="G4080" s="62">
        <v>0.31621034956917093</v>
      </c>
      <c r="H4080" s="62">
        <v>0.74955200210067108</v>
      </c>
      <c r="I4080" s="62">
        <v>0.44997194359056358</v>
      </c>
      <c r="J4080" s="62">
        <v>7.7576528332137018E-2</v>
      </c>
      <c r="K4080" s="62"/>
      <c r="L4080" s="65">
        <f t="shared" si="577"/>
        <v>6.4483314112096816E-3</v>
      </c>
      <c r="M4080" s="65">
        <f t="shared" si="578"/>
        <v>0.23281191285574296</v>
      </c>
      <c r="N4080" s="65">
        <f t="shared" si="579"/>
        <v>0.21090079029207942</v>
      </c>
      <c r="O4080" s="65">
        <f t="shared" si="580"/>
        <v>8.9864718005077004E-2</v>
      </c>
      <c r="P4080" s="65">
        <f t="shared" si="581"/>
        <v>9.1287032900816426E-2</v>
      </c>
      <c r="Q4080" s="65">
        <f t="shared" si="582"/>
        <v>0.21638880058753096</v>
      </c>
      <c r="R4080" s="65">
        <f t="shared" si="583"/>
        <v>0.12990278045915318</v>
      </c>
      <c r="S4080" s="65">
        <f t="shared" si="584"/>
        <v>2.2395633488390243E-2</v>
      </c>
      <c r="T4080" s="66">
        <f>(L4080*'Football Field'!$F$4)+(M4080*'Football Field'!$F$5)+(N4080*'Football Field'!$F$6)+(O4080*'Football Field'!$F$7)+(P4080*'Football Field'!$F$8)+(Q4080*'Football Field'!$F$9)+(R4080*'Football Field'!$F$10)+(S4080*'Football Field'!$F$11)</f>
        <v>139047495.85411572</v>
      </c>
    </row>
    <row r="4081" spans="2:20" x14ac:dyDescent="0.3">
      <c r="B4081" s="62">
        <f t="shared" si="576"/>
        <v>4054</v>
      </c>
      <c r="C4081" s="62">
        <v>0.36310606694219472</v>
      </c>
      <c r="D4081" s="62">
        <v>0.14745716105036855</v>
      </c>
      <c r="E4081" s="62">
        <v>0.55209547466588338</v>
      </c>
      <c r="F4081" s="62">
        <v>0.93587392555807269</v>
      </c>
      <c r="G4081" s="62">
        <v>5.5597776050924086E-2</v>
      </c>
      <c r="H4081" s="62">
        <v>0.80676157731673459</v>
      </c>
      <c r="I4081" s="62">
        <v>0.10748662421491673</v>
      </c>
      <c r="J4081" s="62">
        <v>0.82182908171896685</v>
      </c>
      <c r="K4081" s="62"/>
      <c r="L4081" s="65">
        <f t="shared" si="577"/>
        <v>9.580110032966746E-2</v>
      </c>
      <c r="M4081" s="65">
        <f t="shared" si="578"/>
        <v>3.8904770716384617E-2</v>
      </c>
      <c r="N4081" s="65">
        <f t="shared" si="579"/>
        <v>0.1456636470038431</v>
      </c>
      <c r="O4081" s="65">
        <f t="shared" si="580"/>
        <v>0.24691890332028485</v>
      </c>
      <c r="P4081" s="65">
        <f t="shared" si="581"/>
        <v>1.4668794070050322E-2</v>
      </c>
      <c r="Q4081" s="65">
        <f t="shared" si="582"/>
        <v>0.21285418737700507</v>
      </c>
      <c r="R4081" s="65">
        <f t="shared" si="583"/>
        <v>2.8359032822631969E-2</v>
      </c>
      <c r="S4081" s="65">
        <f t="shared" si="584"/>
        <v>0.21682956436013259</v>
      </c>
      <c r="T4081" s="66">
        <f>(L4081*'Football Field'!$F$4)+(M4081*'Football Field'!$F$5)+(N4081*'Football Field'!$F$6)+(O4081*'Football Field'!$F$7)+(P4081*'Football Field'!$F$8)+(Q4081*'Football Field'!$F$9)+(R4081*'Football Field'!$F$10)+(S4081*'Football Field'!$F$11)</f>
        <v>119776300.16861266</v>
      </c>
    </row>
    <row r="4082" spans="2:20" x14ac:dyDescent="0.3">
      <c r="B4082" s="62">
        <f t="shared" si="576"/>
        <v>4055</v>
      </c>
      <c r="C4082" s="62">
        <v>0.4371246460322048</v>
      </c>
      <c r="D4082" s="62">
        <v>0.21854884715176026</v>
      </c>
      <c r="E4082" s="62">
        <v>0.59659783404054623</v>
      </c>
      <c r="F4082" s="62">
        <v>0.14987357020583369</v>
      </c>
      <c r="G4082" s="62">
        <v>0.68090255500475683</v>
      </c>
      <c r="H4082" s="62">
        <v>0.97998849072298699</v>
      </c>
      <c r="I4082" s="62">
        <v>0.83160570420905755</v>
      </c>
      <c r="J4082" s="62">
        <v>0.74863607875054072</v>
      </c>
      <c r="K4082" s="62"/>
      <c r="L4082" s="65">
        <f t="shared" si="577"/>
        <v>9.4141395758743709E-2</v>
      </c>
      <c r="M4082" s="65">
        <f t="shared" si="578"/>
        <v>4.7067795648418419E-2</v>
      </c>
      <c r="N4082" s="65">
        <f t="shared" si="579"/>
        <v>0.12848635580955664</v>
      </c>
      <c r="O4082" s="65">
        <f t="shared" si="580"/>
        <v>3.2277537344539843E-2</v>
      </c>
      <c r="P4082" s="65">
        <f t="shared" si="581"/>
        <v>0.14664265098225548</v>
      </c>
      <c r="Q4082" s="65">
        <f t="shared" si="582"/>
        <v>0.21105532525239876</v>
      </c>
      <c r="R4082" s="65">
        <f t="shared" si="583"/>
        <v>0.17909885069579401</v>
      </c>
      <c r="S4082" s="65">
        <f t="shared" si="584"/>
        <v>0.16123008850829312</v>
      </c>
      <c r="T4082" s="66">
        <f>(L4082*'Football Field'!$F$4)+(M4082*'Football Field'!$F$5)+(N4082*'Football Field'!$F$6)+(O4082*'Football Field'!$F$7)+(P4082*'Football Field'!$F$8)+(Q4082*'Football Field'!$F$9)+(R4082*'Football Field'!$F$10)+(S4082*'Football Field'!$F$11)</f>
        <v>149095894.75827041</v>
      </c>
    </row>
    <row r="4083" spans="2:20" x14ac:dyDescent="0.3">
      <c r="B4083" s="62">
        <f t="shared" si="576"/>
        <v>4056</v>
      </c>
      <c r="C4083" s="62">
        <v>0.69910786665494762</v>
      </c>
      <c r="D4083" s="62">
        <v>0.91110522398796212</v>
      </c>
      <c r="E4083" s="62">
        <v>0.26347948997559312</v>
      </c>
      <c r="F4083" s="62">
        <v>0.17641679766442597</v>
      </c>
      <c r="G4083" s="62">
        <v>0.74504801492452388</v>
      </c>
      <c r="H4083" s="62">
        <v>0.85852152602752152</v>
      </c>
      <c r="I4083" s="62">
        <v>0.87993061569878106</v>
      </c>
      <c r="J4083" s="62">
        <v>0.64719049137352813</v>
      </c>
      <c r="K4083" s="62"/>
      <c r="L4083" s="65">
        <f t="shared" si="577"/>
        <v>0.13494206746158671</v>
      </c>
      <c r="M4083" s="65">
        <f t="shared" si="578"/>
        <v>0.17586187835112607</v>
      </c>
      <c r="N4083" s="65">
        <f t="shared" si="579"/>
        <v>5.0856911796959142E-2</v>
      </c>
      <c r="O4083" s="65">
        <f t="shared" si="580"/>
        <v>3.4052037671519722E-2</v>
      </c>
      <c r="P4083" s="65">
        <f t="shared" si="581"/>
        <v>0.14380945242844501</v>
      </c>
      <c r="Q4083" s="65">
        <f t="shared" si="582"/>
        <v>0.1657121528852851</v>
      </c>
      <c r="R4083" s="65">
        <f t="shared" si="583"/>
        <v>0.16984454355131109</v>
      </c>
      <c r="S4083" s="65">
        <f t="shared" si="584"/>
        <v>0.12492095585376721</v>
      </c>
      <c r="T4083" s="66">
        <f>(L4083*'Football Field'!$F$4)+(M4083*'Football Field'!$F$5)+(N4083*'Football Field'!$F$6)+(O4083*'Football Field'!$F$7)+(P4083*'Football Field'!$F$8)+(Q4083*'Football Field'!$F$9)+(R4083*'Football Field'!$F$10)+(S4083*'Football Field'!$F$11)</f>
        <v>144671610.87734115</v>
      </c>
    </row>
    <row r="4084" spans="2:20" x14ac:dyDescent="0.3">
      <c r="B4084" s="62">
        <f t="shared" si="576"/>
        <v>4057</v>
      </c>
      <c r="C4084" s="62">
        <v>0.26400781145432306</v>
      </c>
      <c r="D4084" s="62">
        <v>0.35842395327050214</v>
      </c>
      <c r="E4084" s="62">
        <v>0.71637887485799512</v>
      </c>
      <c r="F4084" s="62">
        <v>0.83078846546598162</v>
      </c>
      <c r="G4084" s="62">
        <v>8.650204032785247E-2</v>
      </c>
      <c r="H4084" s="62">
        <v>0.3408509550557971</v>
      </c>
      <c r="I4084" s="62">
        <v>0.89958060107654858</v>
      </c>
      <c r="J4084" s="62">
        <v>0.89837956576928302</v>
      </c>
      <c r="K4084" s="62"/>
      <c r="L4084" s="65">
        <f t="shared" si="577"/>
        <v>6.0071235874253281E-2</v>
      </c>
      <c r="M4084" s="65">
        <f t="shared" si="578"/>
        <v>8.1554290841957991E-2</v>
      </c>
      <c r="N4084" s="65">
        <f t="shared" si="579"/>
        <v>0.16300186017174809</v>
      </c>
      <c r="O4084" s="65">
        <f t="shared" si="580"/>
        <v>0.18903414105703614</v>
      </c>
      <c r="P4084" s="65">
        <f t="shared" si="581"/>
        <v>1.9682313335784095E-2</v>
      </c>
      <c r="Q4084" s="65">
        <f t="shared" si="582"/>
        <v>7.7555804149620031E-2</v>
      </c>
      <c r="R4084" s="65">
        <f t="shared" si="583"/>
        <v>0.20468681656611271</v>
      </c>
      <c r="S4084" s="65">
        <f t="shared" si="584"/>
        <v>0.20441353800348755</v>
      </c>
      <c r="T4084" s="66">
        <f>(L4084*'Football Field'!$F$4)+(M4084*'Football Field'!$F$5)+(N4084*'Football Field'!$F$6)+(O4084*'Football Field'!$F$7)+(P4084*'Football Field'!$F$8)+(Q4084*'Football Field'!$F$9)+(R4084*'Football Field'!$F$10)+(S4084*'Football Field'!$F$11)</f>
        <v>144645390.32977808</v>
      </c>
    </row>
    <row r="4085" spans="2:20" x14ac:dyDescent="0.3">
      <c r="B4085" s="62">
        <f t="shared" si="576"/>
        <v>4058</v>
      </c>
      <c r="C4085" s="62">
        <v>0.64450009204581604</v>
      </c>
      <c r="D4085" s="62">
        <v>0.69863456832066118</v>
      </c>
      <c r="E4085" s="62">
        <v>0.51245814493372288</v>
      </c>
      <c r="F4085" s="62">
        <v>0.75644155727399864</v>
      </c>
      <c r="G4085" s="62">
        <v>0.99640756166642885</v>
      </c>
      <c r="H4085" s="62">
        <v>0.75909466612459486</v>
      </c>
      <c r="I4085" s="62">
        <v>0.43120985864543893</v>
      </c>
      <c r="J4085" s="62">
        <v>0.22644031967380462</v>
      </c>
      <c r="K4085" s="62"/>
      <c r="L4085" s="65">
        <f t="shared" si="577"/>
        <v>0.12825395785528951</v>
      </c>
      <c r="M4085" s="65">
        <f t="shared" si="578"/>
        <v>0.13902658756374051</v>
      </c>
      <c r="N4085" s="65">
        <f t="shared" si="579"/>
        <v>0.10197793007957756</v>
      </c>
      <c r="O4085" s="65">
        <f t="shared" si="580"/>
        <v>0.15053003840333398</v>
      </c>
      <c r="P4085" s="65">
        <f t="shared" si="581"/>
        <v>0.19828269227240608</v>
      </c>
      <c r="Q4085" s="65">
        <f t="shared" si="582"/>
        <v>0.15105800064090288</v>
      </c>
      <c r="R4085" s="65">
        <f t="shared" si="583"/>
        <v>8.5809717826333537E-2</v>
      </c>
      <c r="S4085" s="65">
        <f t="shared" si="584"/>
        <v>4.5061075358415775E-2</v>
      </c>
      <c r="T4085" s="66">
        <f>(L4085*'Football Field'!$F$4)+(M4085*'Football Field'!$F$5)+(N4085*'Football Field'!$F$6)+(O4085*'Football Field'!$F$7)+(P4085*'Football Field'!$F$8)+(Q4085*'Football Field'!$F$9)+(R4085*'Football Field'!$F$10)+(S4085*'Football Field'!$F$11)</f>
        <v>139170484.38369185</v>
      </c>
    </row>
    <row r="4086" spans="2:20" x14ac:dyDescent="0.3">
      <c r="B4086" s="62">
        <f t="shared" si="576"/>
        <v>4059</v>
      </c>
      <c r="C4086" s="62">
        <v>0.94831642215302347</v>
      </c>
      <c r="D4086" s="62">
        <v>0.99622203645275231</v>
      </c>
      <c r="E4086" s="62">
        <v>0.55034266926427577</v>
      </c>
      <c r="F4086" s="62">
        <v>0.93373919600919886</v>
      </c>
      <c r="G4086" s="62">
        <v>0.24634856869733779</v>
      </c>
      <c r="H4086" s="62">
        <v>0.67211395787182637</v>
      </c>
      <c r="I4086" s="62">
        <v>0.85589531498751181</v>
      </c>
      <c r="J4086" s="62">
        <v>0.27038770489578001</v>
      </c>
      <c r="K4086" s="62"/>
      <c r="L4086" s="65">
        <f t="shared" si="577"/>
        <v>0.17326019210470794</v>
      </c>
      <c r="M4086" s="65">
        <f t="shared" si="578"/>
        <v>0.18201268836288803</v>
      </c>
      <c r="N4086" s="65">
        <f t="shared" si="579"/>
        <v>0.10054922004162001</v>
      </c>
      <c r="O4086" s="65">
        <f t="shared" si="580"/>
        <v>0.17059689012761187</v>
      </c>
      <c r="P4086" s="65">
        <f t="shared" si="581"/>
        <v>4.5008606136247228E-2</v>
      </c>
      <c r="Q4086" s="65">
        <f t="shared" si="582"/>
        <v>0.12279719167231438</v>
      </c>
      <c r="R4086" s="65">
        <f t="shared" si="583"/>
        <v>0.15637458471886173</v>
      </c>
      <c r="S4086" s="65">
        <f t="shared" si="584"/>
        <v>4.9400626835748786E-2</v>
      </c>
      <c r="T4086" s="66">
        <f>(L4086*'Football Field'!$F$4)+(M4086*'Football Field'!$F$5)+(N4086*'Football Field'!$F$6)+(O4086*'Football Field'!$F$7)+(P4086*'Football Field'!$F$8)+(Q4086*'Football Field'!$F$9)+(R4086*'Football Field'!$F$10)+(S4086*'Football Field'!$F$11)</f>
        <v>136183964.67037657</v>
      </c>
    </row>
    <row r="4087" spans="2:20" x14ac:dyDescent="0.3">
      <c r="B4087" s="62">
        <f t="shared" si="576"/>
        <v>4060</v>
      </c>
      <c r="C4087" s="62">
        <v>0.15207875265783277</v>
      </c>
      <c r="D4087" s="62">
        <v>0.2739449692964262</v>
      </c>
      <c r="E4087" s="62">
        <v>0.40798770478679935</v>
      </c>
      <c r="F4087" s="62">
        <v>0.2700334514895073</v>
      </c>
      <c r="G4087" s="62">
        <v>0.57492376812114654</v>
      </c>
      <c r="H4087" s="62">
        <v>0.15899771935301665</v>
      </c>
      <c r="I4087" s="62">
        <v>0.48151621127278377</v>
      </c>
      <c r="J4087" s="62">
        <v>0.24579292161406585</v>
      </c>
      <c r="K4087" s="62"/>
      <c r="L4087" s="65">
        <f t="shared" si="577"/>
        <v>5.9283594585193312E-2</v>
      </c>
      <c r="M4087" s="65">
        <f t="shared" si="578"/>
        <v>0.10678968767558537</v>
      </c>
      <c r="N4087" s="65">
        <f t="shared" si="579"/>
        <v>0.15904245177985685</v>
      </c>
      <c r="O4087" s="65">
        <f t="shared" si="580"/>
        <v>0.10526489323964021</v>
      </c>
      <c r="P4087" s="65">
        <f t="shared" si="581"/>
        <v>0.22411774814705041</v>
      </c>
      <c r="Q4087" s="65">
        <f t="shared" si="582"/>
        <v>6.1980757793972496E-2</v>
      </c>
      <c r="R4087" s="65">
        <f t="shared" si="583"/>
        <v>0.1877054575764483</v>
      </c>
      <c r="S4087" s="65">
        <f t="shared" si="584"/>
        <v>9.5815409202253066E-2</v>
      </c>
      <c r="T4087" s="66">
        <f>(L4087*'Football Field'!$F$4)+(M4087*'Football Field'!$F$5)+(N4087*'Football Field'!$F$6)+(O4087*'Football Field'!$F$7)+(P4087*'Football Field'!$F$8)+(Q4087*'Football Field'!$F$9)+(R4087*'Football Field'!$F$10)+(S4087*'Football Field'!$F$11)</f>
        <v>157432584.2806091</v>
      </c>
    </row>
    <row r="4088" spans="2:20" x14ac:dyDescent="0.3">
      <c r="B4088" s="62">
        <f t="shared" si="576"/>
        <v>4061</v>
      </c>
      <c r="C4088" s="62">
        <v>0.34014338849732129</v>
      </c>
      <c r="D4088" s="62">
        <v>8.174487419786991E-3</v>
      </c>
      <c r="E4088" s="62">
        <v>0.14989167718128205</v>
      </c>
      <c r="F4088" s="62">
        <v>0.39317024818322732</v>
      </c>
      <c r="G4088" s="62">
        <v>0.86751670895628796</v>
      </c>
      <c r="H4088" s="62">
        <v>5.894004724523616E-3</v>
      </c>
      <c r="I4088" s="62">
        <v>0.86134023312473196</v>
      </c>
      <c r="J4088" s="62">
        <v>3.4616374572142172E-2</v>
      </c>
      <c r="K4088" s="62"/>
      <c r="L4088" s="65">
        <f t="shared" si="577"/>
        <v>0.12783754818359533</v>
      </c>
      <c r="M4088" s="65">
        <f t="shared" si="578"/>
        <v>3.0722526579741033E-3</v>
      </c>
      <c r="N4088" s="65">
        <f t="shared" si="579"/>
        <v>5.6334431748430017E-2</v>
      </c>
      <c r="O4088" s="65">
        <f t="shared" si="580"/>
        <v>0.14776686023069735</v>
      </c>
      <c r="P4088" s="65">
        <f t="shared" si="581"/>
        <v>0.3260425245106503</v>
      </c>
      <c r="Q4088" s="65">
        <f t="shared" si="582"/>
        <v>2.2151690682400554E-3</v>
      </c>
      <c r="R4088" s="65">
        <f t="shared" si="583"/>
        <v>0.32372119311505981</v>
      </c>
      <c r="S4088" s="65">
        <f t="shared" si="584"/>
        <v>1.3010020485353222E-2</v>
      </c>
      <c r="T4088" s="66">
        <f>(L4088*'Football Field'!$F$4)+(M4088*'Football Field'!$F$5)+(N4088*'Football Field'!$F$6)+(O4088*'Football Field'!$F$7)+(P4088*'Football Field'!$F$8)+(Q4088*'Football Field'!$F$9)+(R4088*'Football Field'!$F$10)+(S4088*'Football Field'!$F$11)</f>
        <v>181643642.71984756</v>
      </c>
    </row>
    <row r="4089" spans="2:20" x14ac:dyDescent="0.3">
      <c r="B4089" s="62">
        <f t="shared" si="576"/>
        <v>4062</v>
      </c>
      <c r="C4089" s="62">
        <v>0.8901295222497132</v>
      </c>
      <c r="D4089" s="62">
        <v>0.79416934814779894</v>
      </c>
      <c r="E4089" s="62">
        <v>0.88147047543531076</v>
      </c>
      <c r="F4089" s="62">
        <v>0.35584495697794638</v>
      </c>
      <c r="G4089" s="62">
        <v>0.47176457914543912</v>
      </c>
      <c r="H4089" s="62">
        <v>0.67983233026636003</v>
      </c>
      <c r="I4089" s="62">
        <v>0.92014675449494165</v>
      </c>
      <c r="J4089" s="62">
        <v>0.87165637194194812</v>
      </c>
      <c r="K4089" s="62"/>
      <c r="L4089" s="65">
        <f t="shared" si="577"/>
        <v>0.15176936847066028</v>
      </c>
      <c r="M4089" s="65">
        <f t="shared" si="578"/>
        <v>0.13540791246033321</v>
      </c>
      <c r="N4089" s="65">
        <f t="shared" si="579"/>
        <v>0.15029297876137584</v>
      </c>
      <c r="O4089" s="65">
        <f t="shared" si="580"/>
        <v>6.0672478604592871E-2</v>
      </c>
      <c r="P4089" s="65">
        <f t="shared" si="581"/>
        <v>8.0437071745210489E-2</v>
      </c>
      <c r="Q4089" s="65">
        <f t="shared" si="582"/>
        <v>0.11591315741297002</v>
      </c>
      <c r="R4089" s="65">
        <f t="shared" si="583"/>
        <v>0.15688738362151314</v>
      </c>
      <c r="S4089" s="65">
        <f t="shared" si="584"/>
        <v>0.14861964892334414</v>
      </c>
      <c r="T4089" s="66">
        <f>(L4089*'Football Field'!$F$4)+(M4089*'Football Field'!$F$5)+(N4089*'Football Field'!$F$6)+(O4089*'Football Field'!$F$7)+(P4089*'Football Field'!$F$8)+(Q4089*'Football Field'!$F$9)+(R4089*'Football Field'!$F$10)+(S4089*'Football Field'!$F$11)</f>
        <v>140701410.28561017</v>
      </c>
    </row>
    <row r="4090" spans="2:20" x14ac:dyDescent="0.3">
      <c r="B4090" s="62">
        <f t="shared" si="576"/>
        <v>4063</v>
      </c>
      <c r="C4090" s="62">
        <v>0.73147158361848319</v>
      </c>
      <c r="D4090" s="62">
        <v>0.90230077126045993</v>
      </c>
      <c r="E4090" s="62">
        <v>0.39710491563343941</v>
      </c>
      <c r="F4090" s="62">
        <v>1.2273408740074432E-3</v>
      </c>
      <c r="G4090" s="62">
        <v>0.71121811062396723</v>
      </c>
      <c r="H4090" s="62">
        <v>0.26776808170182098</v>
      </c>
      <c r="I4090" s="62">
        <v>0.66180070284621684</v>
      </c>
      <c r="J4090" s="62">
        <v>0.3646977614876864</v>
      </c>
      <c r="K4090" s="62"/>
      <c r="L4090" s="65">
        <f t="shared" si="577"/>
        <v>0.18116542695598792</v>
      </c>
      <c r="M4090" s="65">
        <f t="shared" si="578"/>
        <v>0.22347512620993071</v>
      </c>
      <c r="N4090" s="65">
        <f t="shared" si="579"/>
        <v>9.8351984134733728E-2</v>
      </c>
      <c r="O4090" s="65">
        <f t="shared" si="580"/>
        <v>3.0397863490492995E-4</v>
      </c>
      <c r="P4090" s="65">
        <f t="shared" si="581"/>
        <v>0.1761491978029128</v>
      </c>
      <c r="Q4090" s="65">
        <f t="shared" si="582"/>
        <v>6.6318801622781823E-2</v>
      </c>
      <c r="R4090" s="65">
        <f t="shared" si="583"/>
        <v>0.16390986276979166</v>
      </c>
      <c r="S4090" s="65">
        <f t="shared" si="584"/>
        <v>9.0325621868956291E-2</v>
      </c>
      <c r="T4090" s="66">
        <f>(L4090*'Football Field'!$F$4)+(M4090*'Football Field'!$F$5)+(N4090*'Football Field'!$F$6)+(O4090*'Football Field'!$F$7)+(P4090*'Football Field'!$F$8)+(Q4090*'Football Field'!$F$9)+(R4090*'Football Field'!$F$10)+(S4090*'Football Field'!$F$11)</f>
        <v>146861235.60973158</v>
      </c>
    </row>
    <row r="4091" spans="2:20" x14ac:dyDescent="0.3">
      <c r="B4091" s="62">
        <f t="shared" si="576"/>
        <v>4064</v>
      </c>
      <c r="C4091" s="62">
        <v>8.2503242642252839E-2</v>
      </c>
      <c r="D4091" s="62">
        <v>0.56172996262689545</v>
      </c>
      <c r="E4091" s="62">
        <v>0.27475181459677345</v>
      </c>
      <c r="F4091" s="62">
        <v>0.92609675877704745</v>
      </c>
      <c r="G4091" s="62">
        <v>0.342778711794956</v>
      </c>
      <c r="H4091" s="62">
        <v>0.56376190303522389</v>
      </c>
      <c r="I4091" s="62">
        <v>0.71900445102512345</v>
      </c>
      <c r="J4091" s="62">
        <v>0.40296299300875116</v>
      </c>
      <c r="K4091" s="62"/>
      <c r="L4091" s="65">
        <f t="shared" si="577"/>
        <v>2.1298910339807818E-2</v>
      </c>
      <c r="M4091" s="65">
        <f t="shared" si="578"/>
        <v>0.14501534395505727</v>
      </c>
      <c r="N4091" s="65">
        <f t="shared" si="579"/>
        <v>7.0929506251905861E-2</v>
      </c>
      <c r="O4091" s="65">
        <f t="shared" si="580"/>
        <v>0.23907971613563184</v>
      </c>
      <c r="P4091" s="65">
        <f t="shared" si="581"/>
        <v>8.8491225497318665E-2</v>
      </c>
      <c r="Q4091" s="65">
        <f t="shared" si="582"/>
        <v>0.14553990656843818</v>
      </c>
      <c r="R4091" s="65">
        <f t="shared" si="583"/>
        <v>0.18561708420008208</v>
      </c>
      <c r="S4091" s="65">
        <f t="shared" si="584"/>
        <v>0.10402830705175829</v>
      </c>
      <c r="T4091" s="66">
        <f>(L4091*'Football Field'!$F$4)+(M4091*'Football Field'!$F$5)+(N4091*'Football Field'!$F$6)+(O4091*'Football Field'!$F$7)+(P4091*'Football Field'!$F$8)+(Q4091*'Football Field'!$F$9)+(R4091*'Football Field'!$F$10)+(S4091*'Football Field'!$F$11)</f>
        <v>144791162.3193022</v>
      </c>
    </row>
    <row r="4092" spans="2:20" x14ac:dyDescent="0.3">
      <c r="B4092" s="62">
        <f t="shared" si="576"/>
        <v>4065</v>
      </c>
      <c r="C4092" s="62">
        <v>0.71916874534408592</v>
      </c>
      <c r="D4092" s="62">
        <v>2.0176578271959844E-2</v>
      </c>
      <c r="E4092" s="62">
        <v>0.35165323781367996</v>
      </c>
      <c r="F4092" s="62">
        <v>0.78007991601455118</v>
      </c>
      <c r="G4092" s="62">
        <v>0.75111334872810065</v>
      </c>
      <c r="H4092" s="62">
        <v>0.97493478739505379</v>
      </c>
      <c r="I4092" s="62">
        <v>3.6426884728025688E-2</v>
      </c>
      <c r="J4092" s="62">
        <v>0.80616370640475443</v>
      </c>
      <c r="K4092" s="62"/>
      <c r="L4092" s="65">
        <f t="shared" si="577"/>
        <v>0.16198525991311361</v>
      </c>
      <c r="M4092" s="65">
        <f t="shared" si="578"/>
        <v>4.5445638408228867E-3</v>
      </c>
      <c r="N4092" s="65">
        <f t="shared" si="579"/>
        <v>7.9206224540922104E-2</v>
      </c>
      <c r="O4092" s="65">
        <f t="shared" si="580"/>
        <v>0.17570486588395792</v>
      </c>
      <c r="P4092" s="65">
        <f t="shared" si="581"/>
        <v>0.16918044868554169</v>
      </c>
      <c r="Q4092" s="65">
        <f t="shared" si="582"/>
        <v>0.21959389358468961</v>
      </c>
      <c r="R4092" s="65">
        <f t="shared" si="583"/>
        <v>8.2047759009203358E-3</v>
      </c>
      <c r="S4092" s="65">
        <f t="shared" si="584"/>
        <v>0.1815799676500319</v>
      </c>
      <c r="T4092" s="66">
        <f>(L4092*'Football Field'!$F$4)+(M4092*'Football Field'!$F$5)+(N4092*'Football Field'!$F$6)+(O4092*'Football Field'!$F$7)+(P4092*'Football Field'!$F$8)+(Q4092*'Football Field'!$F$9)+(R4092*'Football Field'!$F$10)+(S4092*'Football Field'!$F$11)</f>
        <v>126919966.98953897</v>
      </c>
    </row>
    <row r="4093" spans="2:20" x14ac:dyDescent="0.3">
      <c r="B4093" s="62">
        <f t="shared" si="576"/>
        <v>4066</v>
      </c>
      <c r="C4093" s="62">
        <v>0.58287696300397962</v>
      </c>
      <c r="D4093" s="62">
        <v>0.68520804741920915</v>
      </c>
      <c r="E4093" s="62">
        <v>0.44081480902746495</v>
      </c>
      <c r="F4093" s="62">
        <v>0.27180517729745657</v>
      </c>
      <c r="G4093" s="62">
        <v>0.12631959901600609</v>
      </c>
      <c r="H4093" s="62">
        <v>0.88499730631080009</v>
      </c>
      <c r="I4093" s="62">
        <v>0.33295802225435756</v>
      </c>
      <c r="J4093" s="62">
        <v>0.77888612065885099</v>
      </c>
      <c r="K4093" s="62"/>
      <c r="L4093" s="65">
        <f t="shared" si="577"/>
        <v>0.14203118635312723</v>
      </c>
      <c r="M4093" s="65">
        <f t="shared" si="578"/>
        <v>0.16696647500374048</v>
      </c>
      <c r="N4093" s="65">
        <f t="shared" si="579"/>
        <v>0.10741452186671957</v>
      </c>
      <c r="O4093" s="65">
        <f t="shared" si="580"/>
        <v>6.6231493503400421E-2</v>
      </c>
      <c r="P4093" s="65">
        <f t="shared" si="581"/>
        <v>3.078063407315031E-2</v>
      </c>
      <c r="Q4093" s="65">
        <f t="shared" si="582"/>
        <v>0.21564965732534305</v>
      </c>
      <c r="R4093" s="65">
        <f t="shared" si="583"/>
        <v>8.1132770564230489E-2</v>
      </c>
      <c r="S4093" s="65">
        <f t="shared" si="584"/>
        <v>0.1897932613102884</v>
      </c>
      <c r="T4093" s="66">
        <f>(L4093*'Football Field'!$F$4)+(M4093*'Football Field'!$F$5)+(N4093*'Football Field'!$F$6)+(O4093*'Football Field'!$F$7)+(P4093*'Football Field'!$F$8)+(Q4093*'Football Field'!$F$9)+(R4093*'Football Field'!$F$10)+(S4093*'Football Field'!$F$11)</f>
        <v>125296386.44326851</v>
      </c>
    </row>
    <row r="4094" spans="2:20" x14ac:dyDescent="0.3">
      <c r="B4094" s="62">
        <f t="shared" si="576"/>
        <v>4067</v>
      </c>
      <c r="C4094" s="62">
        <v>0.359329317664972</v>
      </c>
      <c r="D4094" s="62">
        <v>0.90564905097838611</v>
      </c>
      <c r="E4094" s="62">
        <v>0.67712045157102707</v>
      </c>
      <c r="F4094" s="62">
        <v>0.33646157803152832</v>
      </c>
      <c r="G4094" s="62">
        <v>0.85287641271585635</v>
      </c>
      <c r="H4094" s="62">
        <v>2.1131005135676673E-2</v>
      </c>
      <c r="I4094" s="62">
        <v>0.52955550142078767</v>
      </c>
      <c r="J4094" s="62">
        <v>0.89603549557004913</v>
      </c>
      <c r="K4094" s="62"/>
      <c r="L4094" s="65">
        <f t="shared" si="577"/>
        <v>7.8487735427111488E-2</v>
      </c>
      <c r="M4094" s="65">
        <f t="shared" si="578"/>
        <v>0.19781949206070973</v>
      </c>
      <c r="N4094" s="65">
        <f t="shared" si="579"/>
        <v>0.14790235097027196</v>
      </c>
      <c r="O4094" s="65">
        <f t="shared" si="580"/>
        <v>7.349277117028663E-2</v>
      </c>
      <c r="P4094" s="65">
        <f t="shared" si="581"/>
        <v>0.18629244802028447</v>
      </c>
      <c r="Q4094" s="65">
        <f t="shared" si="582"/>
        <v>4.6156120830204124E-3</v>
      </c>
      <c r="R4094" s="65">
        <f t="shared" si="583"/>
        <v>0.11566997193432133</v>
      </c>
      <c r="S4094" s="65">
        <f t="shared" si="584"/>
        <v>0.19571961833399382</v>
      </c>
      <c r="T4094" s="66">
        <f>(L4094*'Football Field'!$F$4)+(M4094*'Football Field'!$F$5)+(N4094*'Football Field'!$F$6)+(O4094*'Football Field'!$F$7)+(P4094*'Football Field'!$F$8)+(Q4094*'Football Field'!$F$9)+(R4094*'Football Field'!$F$10)+(S4094*'Football Field'!$F$11)</f>
        <v>144206697.37158775</v>
      </c>
    </row>
    <row r="4095" spans="2:20" x14ac:dyDescent="0.3">
      <c r="B4095" s="62">
        <f t="shared" si="576"/>
        <v>4068</v>
      </c>
      <c r="C4095" s="62">
        <v>0.77796855488127237</v>
      </c>
      <c r="D4095" s="62">
        <v>0.28344909663844986</v>
      </c>
      <c r="E4095" s="62">
        <v>0.58087939584874104</v>
      </c>
      <c r="F4095" s="62">
        <v>0.35267362740769148</v>
      </c>
      <c r="G4095" s="62">
        <v>0.88794990072057889</v>
      </c>
      <c r="H4095" s="62">
        <v>0.73996509795236298</v>
      </c>
      <c r="I4095" s="62">
        <v>0.85639824887247729</v>
      </c>
      <c r="J4095" s="62">
        <v>0.86857280504414192</v>
      </c>
      <c r="K4095" s="62"/>
      <c r="L4095" s="65">
        <f t="shared" si="577"/>
        <v>0.14547296132678733</v>
      </c>
      <c r="M4095" s="65">
        <f t="shared" si="578"/>
        <v>5.3002372929701343E-2</v>
      </c>
      <c r="N4095" s="65">
        <f t="shared" si="579"/>
        <v>0.10861910209305001</v>
      </c>
      <c r="O4095" s="65">
        <f t="shared" si="580"/>
        <v>6.5946723217735467E-2</v>
      </c>
      <c r="P4095" s="65">
        <f t="shared" si="581"/>
        <v>0.16603846101127157</v>
      </c>
      <c r="Q4095" s="65">
        <f t="shared" si="582"/>
        <v>0.13836666456785576</v>
      </c>
      <c r="R4095" s="65">
        <f t="shared" si="583"/>
        <v>0.16013859243651199</v>
      </c>
      <c r="S4095" s="65">
        <f t="shared" si="584"/>
        <v>0.16241512241708642</v>
      </c>
      <c r="T4095" s="66">
        <f>(L4095*'Football Field'!$F$4)+(M4095*'Football Field'!$F$5)+(N4095*'Football Field'!$F$6)+(O4095*'Football Field'!$F$7)+(P4095*'Football Field'!$F$8)+(Q4095*'Football Field'!$F$9)+(R4095*'Football Field'!$F$10)+(S4095*'Football Field'!$F$11)</f>
        <v>147517965.70089856</v>
      </c>
    </row>
    <row r="4096" spans="2:20" x14ac:dyDescent="0.3">
      <c r="B4096" s="62">
        <f t="shared" si="576"/>
        <v>4069</v>
      </c>
      <c r="C4096" s="62">
        <v>0.16954849710221387</v>
      </c>
      <c r="D4096" s="62">
        <v>0.65366403913450566</v>
      </c>
      <c r="E4096" s="62">
        <v>2.9719374794399678E-2</v>
      </c>
      <c r="F4096" s="62">
        <v>0.50295971104630877</v>
      </c>
      <c r="G4096" s="62">
        <v>0.31507315968139538</v>
      </c>
      <c r="H4096" s="62">
        <v>0.84375053377672793</v>
      </c>
      <c r="I4096" s="62">
        <v>2.2931303867130048E-2</v>
      </c>
      <c r="J4096" s="62">
        <v>0.88723335531026537</v>
      </c>
      <c r="K4096" s="62"/>
      <c r="L4096" s="65">
        <f t="shared" si="577"/>
        <v>4.9504945678110784E-2</v>
      </c>
      <c r="M4096" s="65">
        <f t="shared" si="578"/>
        <v>0.19085750273315547</v>
      </c>
      <c r="N4096" s="65">
        <f t="shared" si="579"/>
        <v>8.6774938140395941E-3</v>
      </c>
      <c r="O4096" s="65">
        <f t="shared" si="580"/>
        <v>0.14685469702875176</v>
      </c>
      <c r="P4096" s="65">
        <f t="shared" si="581"/>
        <v>9.1995387285886701E-2</v>
      </c>
      <c r="Q4096" s="65">
        <f t="shared" si="582"/>
        <v>0.24635915419121984</v>
      </c>
      <c r="R4096" s="65">
        <f t="shared" si="583"/>
        <v>6.6955058385811074E-3</v>
      </c>
      <c r="S4096" s="65">
        <f t="shared" si="584"/>
        <v>0.25905531343025479</v>
      </c>
      <c r="T4096" s="66">
        <f>(L4096*'Football Field'!$F$4)+(M4096*'Football Field'!$F$5)+(N4096*'Football Field'!$F$6)+(O4096*'Football Field'!$F$7)+(P4096*'Football Field'!$F$8)+(Q4096*'Football Field'!$F$9)+(R4096*'Football Field'!$F$10)+(S4096*'Football Field'!$F$11)</f>
        <v>118876743.67427492</v>
      </c>
    </row>
    <row r="4097" spans="2:20" x14ac:dyDescent="0.3">
      <c r="B4097" s="62">
        <f t="shared" si="576"/>
        <v>4070</v>
      </c>
      <c r="C4097" s="62">
        <v>0.71998490066227061</v>
      </c>
      <c r="D4097" s="62">
        <v>8.8480225385771494E-2</v>
      </c>
      <c r="E4097" s="62">
        <v>4.2921169565521278E-2</v>
      </c>
      <c r="F4097" s="62">
        <v>0.41814795495898072</v>
      </c>
      <c r="G4097" s="62">
        <v>0.62557411732147095</v>
      </c>
      <c r="H4097" s="62">
        <v>0.56910792773368757</v>
      </c>
      <c r="I4097" s="62">
        <v>0.32544525255960699</v>
      </c>
      <c r="J4097" s="62">
        <v>0.84409181558431323</v>
      </c>
      <c r="K4097" s="62"/>
      <c r="L4097" s="65">
        <f t="shared" si="577"/>
        <v>0.1981380761392591</v>
      </c>
      <c r="M4097" s="65">
        <f t="shared" si="578"/>
        <v>2.4349540689226692E-2</v>
      </c>
      <c r="N4097" s="65">
        <f t="shared" si="579"/>
        <v>1.1811800435726773E-2</v>
      </c>
      <c r="O4097" s="65">
        <f t="shared" si="580"/>
        <v>0.11507329009390106</v>
      </c>
      <c r="P4097" s="65">
        <f t="shared" si="581"/>
        <v>0.17215646046823654</v>
      </c>
      <c r="Q4097" s="65">
        <f t="shared" si="582"/>
        <v>0.15661710379346908</v>
      </c>
      <c r="R4097" s="65">
        <f t="shared" si="583"/>
        <v>8.9561734102342583E-2</v>
      </c>
      <c r="S4097" s="65">
        <f t="shared" si="584"/>
        <v>0.23229199427783825</v>
      </c>
      <c r="T4097" s="66">
        <f>(L4097*'Football Field'!$F$4)+(M4097*'Football Field'!$F$5)+(N4097*'Football Field'!$F$6)+(O4097*'Football Field'!$F$7)+(P4097*'Football Field'!$F$8)+(Q4097*'Football Field'!$F$9)+(R4097*'Football Field'!$F$10)+(S4097*'Football Field'!$F$11)</f>
        <v>136418357.16427398</v>
      </c>
    </row>
    <row r="4098" spans="2:20" x14ac:dyDescent="0.3">
      <c r="B4098" s="62">
        <f t="shared" si="576"/>
        <v>4071</v>
      </c>
      <c r="C4098" s="62">
        <v>0.37099033304873608</v>
      </c>
      <c r="D4098" s="62">
        <v>4.206869950855785E-2</v>
      </c>
      <c r="E4098" s="62">
        <v>0.177383592918539</v>
      </c>
      <c r="F4098" s="62">
        <v>0.73467272641559733</v>
      </c>
      <c r="G4098" s="62">
        <v>0.55494687408350307</v>
      </c>
      <c r="H4098" s="62">
        <v>0.53622519966897664</v>
      </c>
      <c r="I4098" s="62">
        <v>0.6537526727172247</v>
      </c>
      <c r="J4098" s="62">
        <v>0.92867711382217843</v>
      </c>
      <c r="K4098" s="62"/>
      <c r="L4098" s="65">
        <f t="shared" si="577"/>
        <v>9.2777336671470728E-2</v>
      </c>
      <c r="M4098" s="65">
        <f t="shared" si="578"/>
        <v>1.0520548785091056E-2</v>
      </c>
      <c r="N4098" s="65">
        <f t="shared" si="579"/>
        <v>4.4360124386412153E-2</v>
      </c>
      <c r="O4098" s="65">
        <f t="shared" si="580"/>
        <v>0.18372710232601408</v>
      </c>
      <c r="P4098" s="65">
        <f t="shared" si="581"/>
        <v>0.13878122523710551</v>
      </c>
      <c r="Q4098" s="65">
        <f t="shared" si="582"/>
        <v>0.13409930515596422</v>
      </c>
      <c r="R4098" s="65">
        <f t="shared" si="583"/>
        <v>0.16349059911647854</v>
      </c>
      <c r="S4098" s="65">
        <f t="shared" si="584"/>
        <v>0.23224375832146368</v>
      </c>
      <c r="T4098" s="66">
        <f>(L4098*'Football Field'!$F$4)+(M4098*'Football Field'!$F$5)+(N4098*'Football Field'!$F$6)+(O4098*'Football Field'!$F$7)+(P4098*'Football Field'!$F$8)+(Q4098*'Football Field'!$F$9)+(R4098*'Football Field'!$F$10)+(S4098*'Football Field'!$F$11)</f>
        <v>145833867.02769512</v>
      </c>
    </row>
    <row r="4099" spans="2:20" x14ac:dyDescent="0.3">
      <c r="B4099" s="62">
        <f t="shared" si="576"/>
        <v>4072</v>
      </c>
      <c r="C4099" s="62">
        <v>0.36393660445734066</v>
      </c>
      <c r="D4099" s="62">
        <v>0.21234948582207114</v>
      </c>
      <c r="E4099" s="62">
        <v>0.87678356557790738</v>
      </c>
      <c r="F4099" s="62">
        <v>0.73535007913484718</v>
      </c>
      <c r="G4099" s="62">
        <v>0.91158775119233659</v>
      </c>
      <c r="H4099" s="62">
        <v>2.9114394564429991E-2</v>
      </c>
      <c r="I4099" s="62">
        <v>0.56853394431418058</v>
      </c>
      <c r="J4099" s="62">
        <v>0.21874661190619737</v>
      </c>
      <c r="K4099" s="62"/>
      <c r="L4099" s="65">
        <f t="shared" si="577"/>
        <v>9.2926253191429234E-2</v>
      </c>
      <c r="M4099" s="65">
        <f t="shared" si="578"/>
        <v>5.4220547872602373E-2</v>
      </c>
      <c r="N4099" s="65">
        <f t="shared" si="579"/>
        <v>0.22387473700389229</v>
      </c>
      <c r="O4099" s="65">
        <f t="shared" si="580"/>
        <v>0.1877616233187451</v>
      </c>
      <c r="P4099" s="65">
        <f t="shared" si="581"/>
        <v>0.23276151158198244</v>
      </c>
      <c r="Q4099" s="65">
        <f t="shared" si="582"/>
        <v>7.4339639587600766E-3</v>
      </c>
      <c r="R4099" s="65">
        <f t="shared" si="583"/>
        <v>0.14516739621736571</v>
      </c>
      <c r="S4099" s="65">
        <f t="shared" si="584"/>
        <v>5.5853966855222717E-2</v>
      </c>
      <c r="T4099" s="66">
        <f>(L4099*'Football Field'!$F$4)+(M4099*'Football Field'!$F$5)+(N4099*'Football Field'!$F$6)+(O4099*'Football Field'!$F$7)+(P4099*'Football Field'!$F$8)+(Q4099*'Football Field'!$F$9)+(R4099*'Football Field'!$F$10)+(S4099*'Football Field'!$F$11)</f>
        <v>154217142.7471481</v>
      </c>
    </row>
    <row r="4100" spans="2:20" x14ac:dyDescent="0.3">
      <c r="B4100" s="62">
        <f t="shared" si="576"/>
        <v>4073</v>
      </c>
      <c r="C4100" s="62">
        <v>0.50750241173978683</v>
      </c>
      <c r="D4100" s="62">
        <v>0.75858731727004758</v>
      </c>
      <c r="E4100" s="62">
        <v>4.318785820290294E-2</v>
      </c>
      <c r="F4100" s="62">
        <v>9.0385823385926933E-2</v>
      </c>
      <c r="G4100" s="62">
        <v>3.6373204697183303E-2</v>
      </c>
      <c r="H4100" s="62">
        <v>0.88072763736974724</v>
      </c>
      <c r="I4100" s="62">
        <v>5.1213533928961885E-2</v>
      </c>
      <c r="J4100" s="62">
        <v>0.28410774961025342</v>
      </c>
      <c r="K4100" s="62"/>
      <c r="L4100" s="65">
        <f t="shared" si="577"/>
        <v>0.1913597449296576</v>
      </c>
      <c r="M4100" s="65">
        <f t="shared" si="578"/>
        <v>0.286034257535902</v>
      </c>
      <c r="N4100" s="65">
        <f t="shared" si="579"/>
        <v>1.6284489174020252E-2</v>
      </c>
      <c r="O4100" s="65">
        <f t="shared" si="580"/>
        <v>3.4081036283343601E-2</v>
      </c>
      <c r="P4100" s="65">
        <f t="shared" si="581"/>
        <v>1.3714944032021724E-2</v>
      </c>
      <c r="Q4100" s="65">
        <f t="shared" si="582"/>
        <v>0.33208869975969429</v>
      </c>
      <c r="R4100" s="65">
        <f t="shared" si="583"/>
        <v>1.9310664467575775E-2</v>
      </c>
      <c r="S4100" s="65">
        <f t="shared" si="584"/>
        <v>0.1071261638177845</v>
      </c>
      <c r="T4100" s="66">
        <f>(L4100*'Football Field'!$F$4)+(M4100*'Football Field'!$F$5)+(N4100*'Football Field'!$F$6)+(O4100*'Football Field'!$F$7)+(P4100*'Football Field'!$F$8)+(Q4100*'Football Field'!$F$9)+(R4100*'Football Field'!$F$10)+(S4100*'Football Field'!$F$11)</f>
        <v>111443354.57517143</v>
      </c>
    </row>
    <row r="4101" spans="2:20" x14ac:dyDescent="0.3">
      <c r="B4101" s="62">
        <f t="shared" si="576"/>
        <v>4074</v>
      </c>
      <c r="C4101" s="62">
        <v>0.72243126611773978</v>
      </c>
      <c r="D4101" s="62">
        <v>0.47399901046220894</v>
      </c>
      <c r="E4101" s="62">
        <v>0.23722956574286824</v>
      </c>
      <c r="F4101" s="62">
        <v>0.28859010771705096</v>
      </c>
      <c r="G4101" s="62">
        <v>1.6703847897975188E-2</v>
      </c>
      <c r="H4101" s="62">
        <v>0.90479193800083468</v>
      </c>
      <c r="I4101" s="62">
        <v>0.25498913909502263</v>
      </c>
      <c r="J4101" s="62">
        <v>0.94680996425580088</v>
      </c>
      <c r="K4101" s="62"/>
      <c r="L4101" s="65">
        <f t="shared" si="577"/>
        <v>0.18786187557527359</v>
      </c>
      <c r="M4101" s="65">
        <f t="shared" si="578"/>
        <v>0.12325925981135731</v>
      </c>
      <c r="N4101" s="65">
        <f t="shared" si="579"/>
        <v>6.1689455111567107E-2</v>
      </c>
      <c r="O4101" s="65">
        <f t="shared" si="580"/>
        <v>7.5045310814883276E-2</v>
      </c>
      <c r="P4101" s="65">
        <f t="shared" si="581"/>
        <v>4.3436882408219102E-3</v>
      </c>
      <c r="Q4101" s="65">
        <f t="shared" si="582"/>
        <v>0.23528315903553554</v>
      </c>
      <c r="R4101" s="65">
        <f t="shared" si="583"/>
        <v>6.6307675440376385E-2</v>
      </c>
      <c r="S4101" s="65">
        <f t="shared" si="584"/>
        <v>0.24620957597018489</v>
      </c>
      <c r="T4101" s="66">
        <f>(L4101*'Football Field'!$F$4)+(M4101*'Football Field'!$F$5)+(N4101*'Football Field'!$F$6)+(O4101*'Football Field'!$F$7)+(P4101*'Football Field'!$F$8)+(Q4101*'Football Field'!$F$9)+(R4101*'Football Field'!$F$10)+(S4101*'Football Field'!$F$11)</f>
        <v>120293232.76531225</v>
      </c>
    </row>
    <row r="4102" spans="2:20" x14ac:dyDescent="0.3">
      <c r="B4102" s="62">
        <f t="shared" si="576"/>
        <v>4075</v>
      </c>
      <c r="C4102" s="62">
        <v>0.76317460821507266</v>
      </c>
      <c r="D4102" s="62">
        <v>9.9534926199359441E-2</v>
      </c>
      <c r="E4102" s="62">
        <v>8.3447774345130621E-2</v>
      </c>
      <c r="F4102" s="62">
        <v>1.7760205555734321E-2</v>
      </c>
      <c r="G4102" s="62">
        <v>0.62004134916515796</v>
      </c>
      <c r="H4102" s="62">
        <v>0.53223978666062</v>
      </c>
      <c r="I4102" s="62">
        <v>0.24227188368831443</v>
      </c>
      <c r="J4102" s="62">
        <v>0.70028542435142471</v>
      </c>
      <c r="K4102" s="62"/>
      <c r="L4102" s="65">
        <f t="shared" si="577"/>
        <v>0.24950490285892848</v>
      </c>
      <c r="M4102" s="65">
        <f t="shared" si="578"/>
        <v>3.2540983184077735E-2</v>
      </c>
      <c r="N4102" s="65">
        <f t="shared" si="579"/>
        <v>2.7281605818190523E-2</v>
      </c>
      <c r="O4102" s="65">
        <f t="shared" si="580"/>
        <v>5.8063493127765414E-3</v>
      </c>
      <c r="P4102" s="65">
        <f t="shared" si="581"/>
        <v>0.2027103036797763</v>
      </c>
      <c r="Q4102" s="65">
        <f t="shared" si="582"/>
        <v>0.17400531259681404</v>
      </c>
      <c r="R4102" s="65">
        <f t="shared" si="583"/>
        <v>7.9206019375408068E-2</v>
      </c>
      <c r="S4102" s="65">
        <f t="shared" si="584"/>
        <v>0.22894452317402839</v>
      </c>
      <c r="T4102" s="66">
        <f>(L4102*'Football Field'!$F$4)+(M4102*'Football Field'!$F$5)+(N4102*'Football Field'!$F$6)+(O4102*'Football Field'!$F$7)+(P4102*'Football Field'!$F$8)+(Q4102*'Football Field'!$F$9)+(R4102*'Football Field'!$F$10)+(S4102*'Football Field'!$F$11)</f>
        <v>136815065.15217227</v>
      </c>
    </row>
    <row r="4103" spans="2:20" x14ac:dyDescent="0.3">
      <c r="B4103" s="62">
        <f t="shared" si="576"/>
        <v>4076</v>
      </c>
      <c r="C4103" s="62">
        <v>0.24650260933849688</v>
      </c>
      <c r="D4103" s="62">
        <v>0.54617416001689545</v>
      </c>
      <c r="E4103" s="62">
        <v>0.92330417501565609</v>
      </c>
      <c r="F4103" s="62">
        <v>0.82615707645570502</v>
      </c>
      <c r="G4103" s="62">
        <v>0.32157215860487853</v>
      </c>
      <c r="H4103" s="62">
        <v>0.46758301500453459</v>
      </c>
      <c r="I4103" s="62">
        <v>0.64048110253172097</v>
      </c>
      <c r="J4103" s="62">
        <v>0.43356148085400292</v>
      </c>
      <c r="K4103" s="62"/>
      <c r="L4103" s="65">
        <f t="shared" si="577"/>
        <v>5.5955464411925934E-2</v>
      </c>
      <c r="M4103" s="65">
        <f t="shared" si="578"/>
        <v>0.12398014307253048</v>
      </c>
      <c r="N4103" s="65">
        <f t="shared" si="579"/>
        <v>0.20958769582648268</v>
      </c>
      <c r="O4103" s="65">
        <f t="shared" si="580"/>
        <v>0.18753555191295268</v>
      </c>
      <c r="P4103" s="65">
        <f t="shared" si="581"/>
        <v>7.2996060873224036E-2</v>
      </c>
      <c r="Q4103" s="65">
        <f t="shared" si="582"/>
        <v>0.10614015334733902</v>
      </c>
      <c r="R4103" s="65">
        <f t="shared" si="583"/>
        <v>0.14538757879845221</v>
      </c>
      <c r="S4103" s="65">
        <f t="shared" si="584"/>
        <v>9.8417351757092764E-2</v>
      </c>
      <c r="T4103" s="66">
        <f>(L4103*'Football Field'!$F$4)+(M4103*'Football Field'!$F$5)+(N4103*'Football Field'!$F$6)+(O4103*'Football Field'!$F$7)+(P4103*'Football Field'!$F$8)+(Q4103*'Football Field'!$F$9)+(R4103*'Football Field'!$F$10)+(S4103*'Football Field'!$F$11)</f>
        <v>141056864.99469107</v>
      </c>
    </row>
    <row r="4104" spans="2:20" x14ac:dyDescent="0.3">
      <c r="B4104" s="62">
        <f t="shared" si="576"/>
        <v>4077</v>
      </c>
      <c r="C4104" s="62">
        <v>0.7467914060324099</v>
      </c>
      <c r="D4104" s="62">
        <v>0.69834550628026937</v>
      </c>
      <c r="E4104" s="62">
        <v>0.75549069733374508</v>
      </c>
      <c r="F4104" s="62">
        <v>0.73758949339805968</v>
      </c>
      <c r="G4104" s="62">
        <v>0.74241024372929743</v>
      </c>
      <c r="H4104" s="62">
        <v>0.57775616246616002</v>
      </c>
      <c r="I4104" s="62">
        <v>0.30449987923822597</v>
      </c>
      <c r="J4104" s="62">
        <v>0.49299582101955985</v>
      </c>
      <c r="K4104" s="62"/>
      <c r="L4104" s="65">
        <f t="shared" si="577"/>
        <v>0.14770752525683845</v>
      </c>
      <c r="M4104" s="65">
        <f t="shared" si="578"/>
        <v>0.13812543325172638</v>
      </c>
      <c r="N4104" s="65">
        <f t="shared" si="579"/>
        <v>0.14942815404183654</v>
      </c>
      <c r="O4104" s="65">
        <f t="shared" si="580"/>
        <v>0.14588748323188977</v>
      </c>
      <c r="P4104" s="65">
        <f t="shared" si="581"/>
        <v>0.14684097720029426</v>
      </c>
      <c r="Q4104" s="65">
        <f t="shared" si="582"/>
        <v>0.1142741229618017</v>
      </c>
      <c r="R4104" s="65">
        <f t="shared" si="583"/>
        <v>6.0226889650806414E-2</v>
      </c>
      <c r="S4104" s="65">
        <f t="shared" si="584"/>
        <v>9.7509414404806607E-2</v>
      </c>
      <c r="T4104" s="66">
        <f>(L4104*'Football Field'!$F$4)+(M4104*'Football Field'!$F$5)+(N4104*'Football Field'!$F$6)+(O4104*'Football Field'!$F$7)+(P4104*'Football Field'!$F$8)+(Q4104*'Football Field'!$F$9)+(R4104*'Football Field'!$F$10)+(S4104*'Football Field'!$F$11)</f>
        <v>132926834.84692205</v>
      </c>
    </row>
    <row r="4105" spans="2:20" x14ac:dyDescent="0.3">
      <c r="B4105" s="62">
        <f t="shared" si="576"/>
        <v>4078</v>
      </c>
      <c r="C4105" s="62">
        <v>0.21219459102701999</v>
      </c>
      <c r="D4105" s="62">
        <v>0.33721226223233169</v>
      </c>
      <c r="E4105" s="62">
        <v>0.34554962484094776</v>
      </c>
      <c r="F4105" s="62">
        <v>7.2121110764498786E-2</v>
      </c>
      <c r="G4105" s="62">
        <v>0.16007931350809312</v>
      </c>
      <c r="H4105" s="62">
        <v>0.7395822903358642</v>
      </c>
      <c r="I4105" s="62">
        <v>0.69979425657097127</v>
      </c>
      <c r="J4105" s="62">
        <v>0.95888650070857717</v>
      </c>
      <c r="K4105" s="62"/>
      <c r="L4105" s="65">
        <f t="shared" si="577"/>
        <v>6.018987639408007E-2</v>
      </c>
      <c r="M4105" s="65">
        <f t="shared" si="578"/>
        <v>9.5651657679378138E-2</v>
      </c>
      <c r="N4105" s="65">
        <f t="shared" si="579"/>
        <v>9.8016585185005861E-2</v>
      </c>
      <c r="O4105" s="65">
        <f t="shared" si="580"/>
        <v>2.0457452385137281E-2</v>
      </c>
      <c r="P4105" s="65">
        <f t="shared" si="581"/>
        <v>4.5407161637189976E-2</v>
      </c>
      <c r="Q4105" s="65">
        <f t="shared" si="582"/>
        <v>0.20978558606565945</v>
      </c>
      <c r="R4105" s="65">
        <f t="shared" si="583"/>
        <v>0.19849954516008592</v>
      </c>
      <c r="S4105" s="65">
        <f t="shared" si="584"/>
        <v>0.27199213549346324</v>
      </c>
      <c r="T4105" s="66">
        <f>(L4105*'Football Field'!$F$4)+(M4105*'Football Field'!$F$5)+(N4105*'Football Field'!$F$6)+(O4105*'Football Field'!$F$7)+(P4105*'Football Field'!$F$8)+(Q4105*'Football Field'!$F$9)+(R4105*'Football Field'!$F$10)+(S4105*'Football Field'!$F$11)</f>
        <v>143473341.28400934</v>
      </c>
    </row>
    <row r="4106" spans="2:20" x14ac:dyDescent="0.3">
      <c r="B4106" s="62">
        <f t="shared" si="576"/>
        <v>4079</v>
      </c>
      <c r="C4106" s="62">
        <v>0.8156357831115999</v>
      </c>
      <c r="D4106" s="62">
        <v>0.45786270171965904</v>
      </c>
      <c r="E4106" s="62">
        <v>0.63334326404483943</v>
      </c>
      <c r="F4106" s="62">
        <v>0.40761217006981465</v>
      </c>
      <c r="G4106" s="62">
        <v>0.25392812081165717</v>
      </c>
      <c r="H4106" s="62">
        <v>0.2057849506142766</v>
      </c>
      <c r="I4106" s="62">
        <v>0.18087240688376494</v>
      </c>
      <c r="J4106" s="62">
        <v>0.49330339314187599</v>
      </c>
      <c r="K4106" s="62"/>
      <c r="L4106" s="65">
        <f t="shared" si="577"/>
        <v>0.23652978624482465</v>
      </c>
      <c r="M4106" s="65">
        <f t="shared" si="578"/>
        <v>0.13277760638955549</v>
      </c>
      <c r="N4106" s="65">
        <f t="shared" si="579"/>
        <v>0.1836659817604254</v>
      </c>
      <c r="O4106" s="65">
        <f t="shared" si="580"/>
        <v>0.11820523504939297</v>
      </c>
      <c r="P4106" s="65">
        <f t="shared" si="581"/>
        <v>7.3637725784908722E-2</v>
      </c>
      <c r="Q4106" s="65">
        <f t="shared" si="582"/>
        <v>5.9676477404543626E-2</v>
      </c>
      <c r="R4106" s="65">
        <f t="shared" si="583"/>
        <v>5.2451979944521672E-2</v>
      </c>
      <c r="S4106" s="65">
        <f t="shared" si="584"/>
        <v>0.14305520742182748</v>
      </c>
      <c r="T4106" s="66">
        <f>(L4106*'Football Field'!$F$4)+(M4106*'Football Field'!$F$5)+(N4106*'Football Field'!$F$6)+(O4106*'Football Field'!$F$7)+(P4106*'Football Field'!$F$8)+(Q4106*'Football Field'!$F$9)+(R4106*'Football Field'!$F$10)+(S4106*'Football Field'!$F$11)</f>
        <v>126488728.22998744</v>
      </c>
    </row>
    <row r="4107" spans="2:20" x14ac:dyDescent="0.3">
      <c r="B4107" s="62">
        <f t="shared" si="576"/>
        <v>4080</v>
      </c>
      <c r="C4107" s="62">
        <v>0.22469706494890374</v>
      </c>
      <c r="D4107" s="62">
        <v>0.40477631316844831</v>
      </c>
      <c r="E4107" s="62">
        <v>4.6774006245707267E-2</v>
      </c>
      <c r="F4107" s="62">
        <v>0.28025700896479966</v>
      </c>
      <c r="G4107" s="62">
        <v>3.3406045082808422E-2</v>
      </c>
      <c r="H4107" s="62">
        <v>0.6705334840348286</v>
      </c>
      <c r="I4107" s="62">
        <v>0.40141416535637675</v>
      </c>
      <c r="J4107" s="62">
        <v>0.96596147810473831</v>
      </c>
      <c r="K4107" s="62"/>
      <c r="L4107" s="65">
        <f t="shared" si="577"/>
        <v>7.4210850434749537E-2</v>
      </c>
      <c r="M4107" s="65">
        <f t="shared" si="578"/>
        <v>0.13368574459530166</v>
      </c>
      <c r="N4107" s="65">
        <f t="shared" si="579"/>
        <v>1.5448082432779271E-2</v>
      </c>
      <c r="O4107" s="65">
        <f t="shared" si="580"/>
        <v>9.2560670431126951E-2</v>
      </c>
      <c r="P4107" s="65">
        <f t="shared" si="581"/>
        <v>1.103303692827738E-2</v>
      </c>
      <c r="Q4107" s="65">
        <f t="shared" si="582"/>
        <v>0.22145754376683038</v>
      </c>
      <c r="R4107" s="65">
        <f t="shared" si="583"/>
        <v>0.13257532578107328</v>
      </c>
      <c r="S4107" s="65">
        <f t="shared" si="584"/>
        <v>0.31902874562986172</v>
      </c>
      <c r="T4107" s="66">
        <f>(L4107*'Football Field'!$F$4)+(M4107*'Football Field'!$F$5)+(N4107*'Football Field'!$F$6)+(O4107*'Football Field'!$F$7)+(P4107*'Football Field'!$F$8)+(Q4107*'Football Field'!$F$9)+(R4107*'Football Field'!$F$10)+(S4107*'Football Field'!$F$11)</f>
        <v>130031452.74829528</v>
      </c>
    </row>
    <row r="4108" spans="2:20" x14ac:dyDescent="0.3">
      <c r="B4108" s="62">
        <f t="shared" si="576"/>
        <v>4081</v>
      </c>
      <c r="C4108" s="62">
        <v>0.87465856195356517</v>
      </c>
      <c r="D4108" s="62">
        <v>0.15546750662227515</v>
      </c>
      <c r="E4108" s="62">
        <v>0.50947514839975605</v>
      </c>
      <c r="F4108" s="62">
        <v>0.88162241198080182</v>
      </c>
      <c r="G4108" s="62">
        <v>0.75061588045417116</v>
      </c>
      <c r="H4108" s="62">
        <v>0.5674962250960579</v>
      </c>
      <c r="I4108" s="62">
        <v>0.97884933930593365</v>
      </c>
      <c r="J4108" s="62">
        <v>0.52796414065605035</v>
      </c>
      <c r="K4108" s="62"/>
      <c r="L4108" s="65">
        <f t="shared" si="577"/>
        <v>0.1667239200023708</v>
      </c>
      <c r="M4108" s="65">
        <f t="shared" si="578"/>
        <v>2.9634594874561271E-2</v>
      </c>
      <c r="N4108" s="65">
        <f t="shared" si="579"/>
        <v>9.7114116959283125E-2</v>
      </c>
      <c r="O4108" s="65">
        <f t="shared" si="580"/>
        <v>0.16805134126748286</v>
      </c>
      <c r="P4108" s="65">
        <f t="shared" si="581"/>
        <v>0.14307939972122999</v>
      </c>
      <c r="Q4108" s="65">
        <f t="shared" si="582"/>
        <v>0.10817386275078343</v>
      </c>
      <c r="R4108" s="65">
        <f t="shared" si="583"/>
        <v>0.18658434964188916</v>
      </c>
      <c r="S4108" s="65">
        <f t="shared" si="584"/>
        <v>0.10063841478239929</v>
      </c>
      <c r="T4108" s="66">
        <f>(L4108*'Football Field'!$F$4)+(M4108*'Football Field'!$F$5)+(N4108*'Football Field'!$F$6)+(O4108*'Football Field'!$F$7)+(P4108*'Football Field'!$F$8)+(Q4108*'Football Field'!$F$9)+(R4108*'Football Field'!$F$10)+(S4108*'Football Field'!$F$11)</f>
        <v>149225165.01633108</v>
      </c>
    </row>
    <row r="4109" spans="2:20" x14ac:dyDescent="0.3">
      <c r="B4109" s="62">
        <f t="shared" si="576"/>
        <v>4082</v>
      </c>
      <c r="C4109" s="62">
        <v>0.61101916139480195</v>
      </c>
      <c r="D4109" s="62">
        <v>0.21335525913364917</v>
      </c>
      <c r="E4109" s="62">
        <v>0.21476239296945376</v>
      </c>
      <c r="F4109" s="62">
        <v>0.17474816465574528</v>
      </c>
      <c r="G4109" s="62">
        <v>0.55578916652561727</v>
      </c>
      <c r="H4109" s="62">
        <v>0.30040556821553099</v>
      </c>
      <c r="I4109" s="62">
        <v>0.83695131765985831</v>
      </c>
      <c r="J4109" s="62">
        <v>0.93162027351543897</v>
      </c>
      <c r="K4109" s="62"/>
      <c r="L4109" s="65">
        <f t="shared" si="577"/>
        <v>0.15917547935311094</v>
      </c>
      <c r="M4109" s="65">
        <f t="shared" si="578"/>
        <v>5.5580786644369086E-2</v>
      </c>
      <c r="N4109" s="65">
        <f t="shared" si="579"/>
        <v>5.5947356495168674E-2</v>
      </c>
      <c r="O4109" s="65">
        <f t="shared" si="580"/>
        <v>4.5523323379349667E-2</v>
      </c>
      <c r="P4109" s="65">
        <f t="shared" si="581"/>
        <v>0.14478761484178515</v>
      </c>
      <c r="Q4109" s="65">
        <f t="shared" si="582"/>
        <v>7.8258102760470336E-2</v>
      </c>
      <c r="R4109" s="65">
        <f t="shared" si="583"/>
        <v>0.21803265036666511</v>
      </c>
      <c r="S4109" s="65">
        <f t="shared" si="584"/>
        <v>0.24269468615908102</v>
      </c>
      <c r="T4109" s="66">
        <f>(L4109*'Football Field'!$F$4)+(M4109*'Football Field'!$F$5)+(N4109*'Football Field'!$F$6)+(O4109*'Football Field'!$F$7)+(P4109*'Football Field'!$F$8)+(Q4109*'Football Field'!$F$9)+(R4109*'Football Field'!$F$10)+(S4109*'Football Field'!$F$11)</f>
        <v>152836386.04482001</v>
      </c>
    </row>
    <row r="4110" spans="2:20" x14ac:dyDescent="0.3">
      <c r="B4110" s="62">
        <f t="shared" si="576"/>
        <v>4083</v>
      </c>
      <c r="C4110" s="62">
        <v>0.72116047423086549</v>
      </c>
      <c r="D4110" s="62">
        <v>2.1395298490507253E-2</v>
      </c>
      <c r="E4110" s="62">
        <v>0.98411462782589054</v>
      </c>
      <c r="F4110" s="62">
        <v>0.49934467004588678</v>
      </c>
      <c r="G4110" s="62">
        <v>0.39262813316572143</v>
      </c>
      <c r="H4110" s="62">
        <v>0.28516778723461544</v>
      </c>
      <c r="I4110" s="62">
        <v>0.88107977180817099</v>
      </c>
      <c r="J4110" s="62">
        <v>0.33086727954452488</v>
      </c>
      <c r="K4110" s="62"/>
      <c r="L4110" s="65">
        <f t="shared" si="577"/>
        <v>0.1752193561455738</v>
      </c>
      <c r="M4110" s="65">
        <f t="shared" si="578"/>
        <v>5.1983858794359275E-3</v>
      </c>
      <c r="N4110" s="65">
        <f t="shared" si="579"/>
        <v>0.23910896065816764</v>
      </c>
      <c r="O4110" s="65">
        <f t="shared" si="580"/>
        <v>0.12132507910043126</v>
      </c>
      <c r="P4110" s="65">
        <f t="shared" si="581"/>
        <v>9.5396310746659982E-2</v>
      </c>
      <c r="Q4110" s="65">
        <f t="shared" si="582"/>
        <v>6.9286820143600061E-2</v>
      </c>
      <c r="R4110" s="65">
        <f t="shared" si="583"/>
        <v>0.21407472517648596</v>
      </c>
      <c r="S4110" s="65">
        <f t="shared" si="584"/>
        <v>8.0390362149645317E-2</v>
      </c>
      <c r="T4110" s="66">
        <f>(L4110*'Football Field'!$F$4)+(M4110*'Football Field'!$F$5)+(N4110*'Football Field'!$F$6)+(O4110*'Football Field'!$F$7)+(P4110*'Football Field'!$F$8)+(Q4110*'Football Field'!$F$9)+(R4110*'Football Field'!$F$10)+(S4110*'Football Field'!$F$11)</f>
        <v>152396381.49584946</v>
      </c>
    </row>
    <row r="4111" spans="2:20" x14ac:dyDescent="0.3">
      <c r="B4111" s="62">
        <f t="shared" si="576"/>
        <v>4084</v>
      </c>
      <c r="C4111" s="62">
        <v>0.70733787645069301</v>
      </c>
      <c r="D4111" s="62">
        <v>0.80342616811084855</v>
      </c>
      <c r="E4111" s="62">
        <v>0.71815776853220825</v>
      </c>
      <c r="F4111" s="62">
        <v>0.64251376200444954</v>
      </c>
      <c r="G4111" s="62">
        <v>0.35581200468109953</v>
      </c>
      <c r="H4111" s="62">
        <v>4.6497691863944701E-2</v>
      </c>
      <c r="I4111" s="62">
        <v>0.17077604535839286</v>
      </c>
      <c r="J4111" s="62">
        <v>0.29559804427273328</v>
      </c>
      <c r="K4111" s="62"/>
      <c r="L4111" s="65">
        <f t="shared" si="577"/>
        <v>0.18912173867351711</v>
      </c>
      <c r="M4111" s="65">
        <f t="shared" si="578"/>
        <v>0.21481297533699498</v>
      </c>
      <c r="N4111" s="65">
        <f t="shared" si="579"/>
        <v>0.19201466561952468</v>
      </c>
      <c r="O4111" s="65">
        <f t="shared" si="580"/>
        <v>0.17178964090213583</v>
      </c>
      <c r="P4111" s="65">
        <f t="shared" si="581"/>
        <v>9.5133863471101587E-2</v>
      </c>
      <c r="Q4111" s="65">
        <f t="shared" si="582"/>
        <v>1.2432141162495296E-2</v>
      </c>
      <c r="R4111" s="65">
        <f t="shared" si="583"/>
        <v>4.5660586965920895E-2</v>
      </c>
      <c r="S4111" s="65">
        <f t="shared" si="584"/>
        <v>7.9034387868309713E-2</v>
      </c>
      <c r="T4111" s="66">
        <f>(L4111*'Football Field'!$F$4)+(M4111*'Football Field'!$F$5)+(N4111*'Football Field'!$F$6)+(O4111*'Football Field'!$F$7)+(P4111*'Football Field'!$F$8)+(Q4111*'Football Field'!$F$9)+(R4111*'Football Field'!$F$10)+(S4111*'Football Field'!$F$11)</f>
        <v>127378154.80089597</v>
      </c>
    </row>
    <row r="4112" spans="2:20" x14ac:dyDescent="0.3">
      <c r="B4112" s="62">
        <f t="shared" si="576"/>
        <v>4085</v>
      </c>
      <c r="C4112" s="62">
        <v>0.8929996264270097</v>
      </c>
      <c r="D4112" s="62">
        <v>0.51629369802300362</v>
      </c>
      <c r="E4112" s="62">
        <v>5.6998396226208836E-3</v>
      </c>
      <c r="F4112" s="62">
        <v>0.93225697899157389</v>
      </c>
      <c r="G4112" s="62">
        <v>2.6698303002529844E-2</v>
      </c>
      <c r="H4112" s="62">
        <v>1.3643839931861801E-2</v>
      </c>
      <c r="I4112" s="62">
        <v>0.51411869977636626</v>
      </c>
      <c r="J4112" s="62">
        <v>7.1920215929769382E-2</v>
      </c>
      <c r="K4112" s="62"/>
      <c r="L4112" s="65">
        <f t="shared" si="577"/>
        <v>0.30030611257881179</v>
      </c>
      <c r="M4112" s="65">
        <f t="shared" si="578"/>
        <v>0.17362398461753448</v>
      </c>
      <c r="N4112" s="65">
        <f t="shared" si="579"/>
        <v>1.9167943958057932E-3</v>
      </c>
      <c r="O4112" s="65">
        <f t="shared" si="580"/>
        <v>0.31350793550226597</v>
      </c>
      <c r="P4112" s="65">
        <f t="shared" si="581"/>
        <v>8.9783504380853037E-3</v>
      </c>
      <c r="Q4112" s="65">
        <f t="shared" si="582"/>
        <v>4.5882757498777937E-3</v>
      </c>
      <c r="R4112" s="65">
        <f t="shared" si="583"/>
        <v>0.17289255623953304</v>
      </c>
      <c r="S4112" s="65">
        <f t="shared" si="584"/>
        <v>2.4185990478085735E-2</v>
      </c>
      <c r="T4112" s="66">
        <f>(L4112*'Football Field'!$F$4)+(M4112*'Football Field'!$F$5)+(N4112*'Football Field'!$F$6)+(O4112*'Football Field'!$F$7)+(P4112*'Football Field'!$F$8)+(Q4112*'Football Field'!$F$9)+(R4112*'Football Field'!$F$10)+(S4112*'Football Field'!$F$11)</f>
        <v>133179034.40305212</v>
      </c>
    </row>
    <row r="4113" spans="2:20" x14ac:dyDescent="0.3">
      <c r="B4113" s="62">
        <f t="shared" si="576"/>
        <v>4086</v>
      </c>
      <c r="C4113" s="62">
        <v>0.52085647266336965</v>
      </c>
      <c r="D4113" s="62">
        <v>0.747164045161817</v>
      </c>
      <c r="E4113" s="62">
        <v>0.89958127913328623</v>
      </c>
      <c r="F4113" s="62">
        <v>0.81660065281152638</v>
      </c>
      <c r="G4113" s="62">
        <v>0.33852933567892263</v>
      </c>
      <c r="H4113" s="62">
        <v>9.9266258381441652E-2</v>
      </c>
      <c r="I4113" s="62">
        <v>0.82882681613177067</v>
      </c>
      <c r="J4113" s="62">
        <v>0.73514387922963342</v>
      </c>
      <c r="K4113" s="62"/>
      <c r="L4113" s="65">
        <f t="shared" si="577"/>
        <v>0.10446444811601471</v>
      </c>
      <c r="M4113" s="65">
        <f t="shared" si="578"/>
        <v>0.1498533352784184</v>
      </c>
      <c r="N4113" s="65">
        <f t="shared" si="579"/>
        <v>0.18042256704543833</v>
      </c>
      <c r="O4113" s="65">
        <f t="shared" si="580"/>
        <v>0.16377973780555602</v>
      </c>
      <c r="P4113" s="65">
        <f t="shared" si="581"/>
        <v>6.7896401559428693E-2</v>
      </c>
      <c r="Q4113" s="65">
        <f t="shared" si="582"/>
        <v>1.9909121692073196E-2</v>
      </c>
      <c r="R4113" s="65">
        <f t="shared" si="583"/>
        <v>0.16623185171957672</v>
      </c>
      <c r="S4113" s="65">
        <f t="shared" si="584"/>
        <v>0.14744253678349403</v>
      </c>
      <c r="T4113" s="66">
        <f>(L4113*'Football Field'!$F$4)+(M4113*'Football Field'!$F$5)+(N4113*'Football Field'!$F$6)+(O4113*'Football Field'!$F$7)+(P4113*'Football Field'!$F$8)+(Q4113*'Football Field'!$F$9)+(R4113*'Football Field'!$F$10)+(S4113*'Football Field'!$F$11)</f>
        <v>142664779.99825987</v>
      </c>
    </row>
    <row r="4114" spans="2:20" x14ac:dyDescent="0.3">
      <c r="B4114" s="62">
        <f t="shared" si="576"/>
        <v>4087</v>
      </c>
      <c r="C4114" s="62">
        <v>0.33991446738970021</v>
      </c>
      <c r="D4114" s="62">
        <v>1.817816150736129E-2</v>
      </c>
      <c r="E4114" s="62">
        <v>4.1573797293840142E-3</v>
      </c>
      <c r="F4114" s="62">
        <v>0.50144045606630117</v>
      </c>
      <c r="G4114" s="62">
        <v>0.99020803805319091</v>
      </c>
      <c r="H4114" s="62">
        <v>0.26998707423818569</v>
      </c>
      <c r="I4114" s="62">
        <v>0.11083488022932209</v>
      </c>
      <c r="J4114" s="62">
        <v>0.89977800897649485</v>
      </c>
      <c r="K4114" s="62"/>
      <c r="L4114" s="65">
        <f t="shared" si="577"/>
        <v>0.1084430160219139</v>
      </c>
      <c r="M4114" s="65">
        <f t="shared" si="578"/>
        <v>5.7993844002282424E-3</v>
      </c>
      <c r="N4114" s="65">
        <f t="shared" si="579"/>
        <v>1.3263301208238944E-3</v>
      </c>
      <c r="O4114" s="65">
        <f t="shared" si="580"/>
        <v>0.15997470136771655</v>
      </c>
      <c r="P4114" s="65">
        <f t="shared" si="581"/>
        <v>0.31590637185948706</v>
      </c>
      <c r="Q4114" s="65">
        <f t="shared" si="582"/>
        <v>8.6134058494647031E-2</v>
      </c>
      <c r="R4114" s="65">
        <f t="shared" si="583"/>
        <v>3.5359685584419702E-2</v>
      </c>
      <c r="S4114" s="65">
        <f t="shared" si="584"/>
        <v>0.28705645215076375</v>
      </c>
      <c r="T4114" s="66">
        <f>(L4114*'Football Field'!$F$4)+(M4114*'Football Field'!$F$5)+(N4114*'Football Field'!$F$6)+(O4114*'Football Field'!$F$7)+(P4114*'Football Field'!$F$8)+(Q4114*'Football Field'!$F$9)+(R4114*'Football Field'!$F$10)+(S4114*'Football Field'!$F$11)</f>
        <v>141640875.26098108</v>
      </c>
    </row>
    <row r="4115" spans="2:20" x14ac:dyDescent="0.3">
      <c r="B4115" s="62">
        <f t="shared" si="576"/>
        <v>4088</v>
      </c>
      <c r="C4115" s="62">
        <v>0.84066440895292194</v>
      </c>
      <c r="D4115" s="62">
        <v>0.24242817508565251</v>
      </c>
      <c r="E4115" s="62">
        <v>7.7296638924750916E-4</v>
      </c>
      <c r="F4115" s="62">
        <v>0.11075900362895486</v>
      </c>
      <c r="G4115" s="62">
        <v>0.64406476898402554</v>
      </c>
      <c r="H4115" s="62">
        <v>0.21150274967935512</v>
      </c>
      <c r="I4115" s="62">
        <v>0.80070620986154972</v>
      </c>
      <c r="J4115" s="62">
        <v>1.6524296922092452E-2</v>
      </c>
      <c r="K4115" s="62"/>
      <c r="L4115" s="65">
        <f t="shared" si="577"/>
        <v>0.29317771819262045</v>
      </c>
      <c r="M4115" s="65">
        <f t="shared" si="578"/>
        <v>8.4545674159964265E-2</v>
      </c>
      <c r="N4115" s="65">
        <f t="shared" si="579"/>
        <v>2.6956835548852689E-4</v>
      </c>
      <c r="O4115" s="65">
        <f t="shared" si="580"/>
        <v>3.8626676242509539E-2</v>
      </c>
      <c r="P4115" s="65">
        <f t="shared" si="581"/>
        <v>0.22461452789964403</v>
      </c>
      <c r="Q4115" s="65">
        <f t="shared" si="582"/>
        <v>7.3760578992146705E-2</v>
      </c>
      <c r="R4115" s="65">
        <f t="shared" si="583"/>
        <v>0.27924248612149444</v>
      </c>
      <c r="S4115" s="65">
        <f t="shared" si="584"/>
        <v>5.7627700361318696E-3</v>
      </c>
      <c r="T4115" s="66">
        <f>(L4115*'Football Field'!$F$4)+(M4115*'Football Field'!$F$5)+(N4115*'Football Field'!$F$6)+(O4115*'Football Field'!$F$7)+(P4115*'Football Field'!$F$8)+(Q4115*'Football Field'!$F$9)+(R4115*'Football Field'!$F$10)+(S4115*'Football Field'!$F$11)</f>
        <v>163798971.96981913</v>
      </c>
    </row>
    <row r="4116" spans="2:20" x14ac:dyDescent="0.3">
      <c r="B4116" s="62">
        <f t="shared" si="576"/>
        <v>4089</v>
      </c>
      <c r="C4116" s="62">
        <v>0.50345813169740306</v>
      </c>
      <c r="D4116" s="62">
        <v>0.17696435609681671</v>
      </c>
      <c r="E4116" s="62">
        <v>4.9115357481251953E-2</v>
      </c>
      <c r="F4116" s="62">
        <v>0.9937591866208324</v>
      </c>
      <c r="G4116" s="62">
        <v>0.73989925965893388</v>
      </c>
      <c r="H4116" s="62">
        <v>0.86559011536924702</v>
      </c>
      <c r="I4116" s="62">
        <v>0.58987982872015632</v>
      </c>
      <c r="J4116" s="62">
        <v>0.22296229116179589</v>
      </c>
      <c r="K4116" s="62"/>
      <c r="L4116" s="65">
        <f t="shared" si="577"/>
        <v>0.1215604268801031</v>
      </c>
      <c r="M4116" s="65">
        <f t="shared" si="578"/>
        <v>4.2728205813588965E-2</v>
      </c>
      <c r="N4116" s="65">
        <f t="shared" si="579"/>
        <v>1.1858948035381687E-2</v>
      </c>
      <c r="O4116" s="65">
        <f t="shared" si="580"/>
        <v>0.2399440655261057</v>
      </c>
      <c r="P4116" s="65">
        <f t="shared" si="581"/>
        <v>0.17864935371919069</v>
      </c>
      <c r="Q4116" s="65">
        <f t="shared" si="582"/>
        <v>0.20899752591686288</v>
      </c>
      <c r="R4116" s="65">
        <f t="shared" si="583"/>
        <v>0.14242702475661329</v>
      </c>
      <c r="S4116" s="65">
        <f t="shared" si="584"/>
        <v>5.3834449352153646E-2</v>
      </c>
      <c r="T4116" s="66">
        <f>(L4116*'Football Field'!$F$4)+(M4116*'Football Field'!$F$5)+(N4116*'Football Field'!$F$6)+(O4116*'Football Field'!$F$7)+(P4116*'Football Field'!$F$8)+(Q4116*'Football Field'!$F$9)+(R4116*'Football Field'!$F$10)+(S4116*'Football Field'!$F$11)</f>
        <v>144103571.74786282</v>
      </c>
    </row>
    <row r="4117" spans="2:20" x14ac:dyDescent="0.3">
      <c r="B4117" s="62">
        <f t="shared" si="576"/>
        <v>4090</v>
      </c>
      <c r="C4117" s="62">
        <v>0.88844877673948985</v>
      </c>
      <c r="D4117" s="62">
        <v>0.70021854228050151</v>
      </c>
      <c r="E4117" s="62">
        <v>0.5472638114601468</v>
      </c>
      <c r="F4117" s="62">
        <v>0.54759272246726687</v>
      </c>
      <c r="G4117" s="62">
        <v>0.72649890555093</v>
      </c>
      <c r="H4117" s="62">
        <v>0.54011235948673753</v>
      </c>
      <c r="I4117" s="62">
        <v>0.43992717111340374</v>
      </c>
      <c r="J4117" s="62">
        <v>0.68604209768731461</v>
      </c>
      <c r="K4117" s="62"/>
      <c r="L4117" s="65">
        <f t="shared" si="577"/>
        <v>0.1750257104744174</v>
      </c>
      <c r="M4117" s="65">
        <f t="shared" si="578"/>
        <v>0.13794407855427943</v>
      </c>
      <c r="N4117" s="65">
        <f t="shared" si="579"/>
        <v>0.10781177252477198</v>
      </c>
      <c r="O4117" s="65">
        <f t="shared" si="580"/>
        <v>0.10787656847498456</v>
      </c>
      <c r="P4117" s="65">
        <f t="shared" si="581"/>
        <v>0.14312134861571513</v>
      </c>
      <c r="Q4117" s="65">
        <f t="shared" si="582"/>
        <v>0.10640292601010493</v>
      </c>
      <c r="R4117" s="65">
        <f t="shared" si="583"/>
        <v>8.6666297142870094E-2</v>
      </c>
      <c r="S4117" s="65">
        <f t="shared" si="584"/>
        <v>0.13515129820285654</v>
      </c>
      <c r="T4117" s="66">
        <f>(L4117*'Football Field'!$F$4)+(M4117*'Football Field'!$F$5)+(N4117*'Football Field'!$F$6)+(O4117*'Football Field'!$F$7)+(P4117*'Football Field'!$F$8)+(Q4117*'Football Field'!$F$9)+(R4117*'Football Field'!$F$10)+(S4117*'Football Field'!$F$11)</f>
        <v>135093402.89085615</v>
      </c>
    </row>
    <row r="4118" spans="2:20" x14ac:dyDescent="0.3">
      <c r="B4118" s="62">
        <f t="shared" si="576"/>
        <v>4091</v>
      </c>
      <c r="C4118" s="62">
        <v>0.63440011279727537</v>
      </c>
      <c r="D4118" s="62">
        <v>0.42167011827145617</v>
      </c>
      <c r="E4118" s="62">
        <v>0.23673981789495602</v>
      </c>
      <c r="F4118" s="62">
        <v>0.22507860717628725</v>
      </c>
      <c r="G4118" s="62">
        <v>0.34419367211586571</v>
      </c>
      <c r="H4118" s="62">
        <v>0.96651423704904071</v>
      </c>
      <c r="I4118" s="62">
        <v>0.89886761996042608</v>
      </c>
      <c r="J4118" s="62">
        <v>0.90569439770198468</v>
      </c>
      <c r="K4118" s="62"/>
      <c r="L4118" s="65">
        <f t="shared" si="577"/>
        <v>0.13692605194423882</v>
      </c>
      <c r="M4118" s="65">
        <f t="shared" si="578"/>
        <v>9.1011371771651917E-2</v>
      </c>
      <c r="N4118" s="65">
        <f t="shared" si="579"/>
        <v>5.1096851889610204E-2</v>
      </c>
      <c r="O4118" s="65">
        <f t="shared" si="580"/>
        <v>4.857994889355511E-2</v>
      </c>
      <c r="P4118" s="65">
        <f t="shared" si="581"/>
        <v>7.4289205938517205E-2</v>
      </c>
      <c r="Q4118" s="65">
        <f t="shared" si="582"/>
        <v>0.20860806288871719</v>
      </c>
      <c r="R4118" s="65">
        <f t="shared" si="583"/>
        <v>0.1940075229164181</v>
      </c>
      <c r="S4118" s="65">
        <f t="shared" si="584"/>
        <v>0.19548098375729145</v>
      </c>
      <c r="T4118" s="66">
        <f>(L4118*'Football Field'!$F$4)+(M4118*'Football Field'!$F$5)+(N4118*'Football Field'!$F$6)+(O4118*'Football Field'!$F$7)+(P4118*'Football Field'!$F$8)+(Q4118*'Football Field'!$F$9)+(R4118*'Football Field'!$F$10)+(S4118*'Football Field'!$F$11)</f>
        <v>143242941.84631079</v>
      </c>
    </row>
    <row r="4119" spans="2:20" x14ac:dyDescent="0.3">
      <c r="B4119" s="62">
        <f t="shared" si="576"/>
        <v>4092</v>
      </c>
      <c r="C4119" s="62">
        <v>7.8583356695401174E-2</v>
      </c>
      <c r="D4119" s="62">
        <v>0.38940372174606674</v>
      </c>
      <c r="E4119" s="62">
        <v>0.38066305293120917</v>
      </c>
      <c r="F4119" s="62">
        <v>0.73709834065777502</v>
      </c>
      <c r="G4119" s="62">
        <v>0.3126925286315182</v>
      </c>
      <c r="H4119" s="62">
        <v>2.3152066981318553E-2</v>
      </c>
      <c r="I4119" s="62">
        <v>0.7965999205537394</v>
      </c>
      <c r="J4119" s="62">
        <v>0.8117072103419769</v>
      </c>
      <c r="K4119" s="62"/>
      <c r="L4119" s="65">
        <f t="shared" si="577"/>
        <v>2.2262203539897853E-2</v>
      </c>
      <c r="M4119" s="65">
        <f t="shared" si="578"/>
        <v>0.11031578793849116</v>
      </c>
      <c r="N4119" s="65">
        <f t="shared" si="579"/>
        <v>0.10783960778516126</v>
      </c>
      <c r="O4119" s="65">
        <f t="shared" si="580"/>
        <v>0.20881563194417041</v>
      </c>
      <c r="P4119" s="65">
        <f t="shared" si="581"/>
        <v>8.8583957348408571E-2</v>
      </c>
      <c r="Q4119" s="65">
        <f t="shared" si="582"/>
        <v>6.5588446355794965E-3</v>
      </c>
      <c r="R4119" s="65">
        <f t="shared" si="583"/>
        <v>0.22567208015780307</v>
      </c>
      <c r="S4119" s="65">
        <f t="shared" si="584"/>
        <v>0.22995188665048813</v>
      </c>
      <c r="T4119" s="66">
        <f>(L4119*'Football Field'!$F$4)+(M4119*'Football Field'!$F$5)+(N4119*'Football Field'!$F$6)+(O4119*'Football Field'!$F$7)+(P4119*'Football Field'!$F$8)+(Q4119*'Football Field'!$F$9)+(R4119*'Football Field'!$F$10)+(S4119*'Football Field'!$F$11)</f>
        <v>152192727.90957364</v>
      </c>
    </row>
    <row r="4120" spans="2:20" x14ac:dyDescent="0.3">
      <c r="B4120" s="62">
        <f t="shared" si="576"/>
        <v>4093</v>
      </c>
      <c r="C4120" s="62">
        <v>0.23692068370969155</v>
      </c>
      <c r="D4120" s="62">
        <v>0.66048728590999017</v>
      </c>
      <c r="E4120" s="62">
        <v>0.90650045775955046</v>
      </c>
      <c r="F4120" s="62">
        <v>0.66213794619362076</v>
      </c>
      <c r="G4120" s="62">
        <v>0.6383350339579924</v>
      </c>
      <c r="H4120" s="62">
        <v>0.36170282776471363</v>
      </c>
      <c r="I4120" s="62">
        <v>0.70734030012292126</v>
      </c>
      <c r="J4120" s="62">
        <v>0.65538883629215072</v>
      </c>
      <c r="K4120" s="62"/>
      <c r="L4120" s="65">
        <f t="shared" si="577"/>
        <v>4.9063955359650024E-2</v>
      </c>
      <c r="M4120" s="65">
        <f t="shared" si="578"/>
        <v>0.13678045413380913</v>
      </c>
      <c r="N4120" s="65">
        <f t="shared" si="579"/>
        <v>0.18772737481846768</v>
      </c>
      <c r="O4120" s="65">
        <f t="shared" si="580"/>
        <v>0.13712228972706292</v>
      </c>
      <c r="P4120" s="65">
        <f t="shared" si="581"/>
        <v>0.13219293951131911</v>
      </c>
      <c r="Q4120" s="65">
        <f t="shared" si="582"/>
        <v>7.4905116417157899E-2</v>
      </c>
      <c r="R4120" s="65">
        <f t="shared" si="583"/>
        <v>0.14648325492694333</v>
      </c>
      <c r="S4120" s="65">
        <f t="shared" si="584"/>
        <v>0.13572461510558978</v>
      </c>
      <c r="T4120" s="66">
        <f>(L4120*'Football Field'!$F$4)+(M4120*'Football Field'!$F$5)+(N4120*'Football Field'!$F$6)+(O4120*'Football Field'!$F$7)+(P4120*'Football Field'!$F$8)+(Q4120*'Football Field'!$F$9)+(R4120*'Football Field'!$F$10)+(S4120*'Football Field'!$F$11)</f>
        <v>145413570.7650156</v>
      </c>
    </row>
    <row r="4121" spans="2:20" x14ac:dyDescent="0.3">
      <c r="B4121" s="62">
        <f t="shared" si="576"/>
        <v>4094</v>
      </c>
      <c r="C4121" s="62">
        <v>0.3749173612015656</v>
      </c>
      <c r="D4121" s="62">
        <v>0.54598710907364023</v>
      </c>
      <c r="E4121" s="62">
        <v>0.93595255693037238</v>
      </c>
      <c r="F4121" s="62">
        <v>0.49495268618501487</v>
      </c>
      <c r="G4121" s="62">
        <v>0.30762546879346608</v>
      </c>
      <c r="H4121" s="62">
        <v>0.60023239707039233</v>
      </c>
      <c r="I4121" s="62">
        <v>0.3017766332378885</v>
      </c>
      <c r="J4121" s="62">
        <v>0.46610891771129292</v>
      </c>
      <c r="K4121" s="62"/>
      <c r="L4121" s="65">
        <f t="shared" si="577"/>
        <v>9.3088123006985588E-2</v>
      </c>
      <c r="M4121" s="65">
        <f t="shared" si="578"/>
        <v>0.1355629811507999</v>
      </c>
      <c r="N4121" s="65">
        <f t="shared" si="579"/>
        <v>0.23238738923427948</v>
      </c>
      <c r="O4121" s="65">
        <f t="shared" si="580"/>
        <v>0.12289165907539253</v>
      </c>
      <c r="P4121" s="65">
        <f t="shared" si="581"/>
        <v>7.6380238534038303E-2</v>
      </c>
      <c r="Q4121" s="65">
        <f t="shared" si="582"/>
        <v>0.1490315279937833</v>
      </c>
      <c r="R4121" s="65">
        <f t="shared" si="583"/>
        <v>7.4928032848229784E-2</v>
      </c>
      <c r="S4121" s="65">
        <f t="shared" si="584"/>
        <v>0.1157300481564911</v>
      </c>
      <c r="T4121" s="66">
        <f>(L4121*'Football Field'!$F$4)+(M4121*'Football Field'!$F$5)+(N4121*'Football Field'!$F$6)+(O4121*'Football Field'!$F$7)+(P4121*'Football Field'!$F$8)+(Q4121*'Football Field'!$F$9)+(R4121*'Football Field'!$F$10)+(S4121*'Football Field'!$F$11)</f>
        <v>131609721.13468261</v>
      </c>
    </row>
    <row r="4122" spans="2:20" x14ac:dyDescent="0.3">
      <c r="B4122" s="62">
        <f t="shared" si="576"/>
        <v>4095</v>
      </c>
      <c r="C4122" s="62">
        <v>0.27383424303017234</v>
      </c>
      <c r="D4122" s="62">
        <v>0.58223621508064127</v>
      </c>
      <c r="E4122" s="62">
        <v>0.34544654818715848</v>
      </c>
      <c r="F4122" s="62">
        <v>9.464707448725751E-2</v>
      </c>
      <c r="G4122" s="62">
        <v>0.90384099608838031</v>
      </c>
      <c r="H4122" s="62">
        <v>0.72625510529252046</v>
      </c>
      <c r="I4122" s="62">
        <v>0.73057360688931172</v>
      </c>
      <c r="J4122" s="62">
        <v>0.5505824522777587</v>
      </c>
      <c r="K4122" s="62"/>
      <c r="L4122" s="65">
        <f t="shared" si="577"/>
        <v>6.5083706323147791E-2</v>
      </c>
      <c r="M4122" s="65">
        <f t="shared" si="578"/>
        <v>0.1383833169061848</v>
      </c>
      <c r="N4122" s="65">
        <f t="shared" si="579"/>
        <v>8.2104200861690138E-2</v>
      </c>
      <c r="O4122" s="65">
        <f t="shared" si="580"/>
        <v>2.2495296176654668E-2</v>
      </c>
      <c r="P4122" s="65">
        <f t="shared" si="581"/>
        <v>0.21482091246621723</v>
      </c>
      <c r="Q4122" s="65">
        <f t="shared" si="582"/>
        <v>0.17261308690066579</v>
      </c>
      <c r="R4122" s="65">
        <f t="shared" si="583"/>
        <v>0.17363948917443342</v>
      </c>
      <c r="S4122" s="65">
        <f t="shared" si="584"/>
        <v>0.13085999119100611</v>
      </c>
      <c r="T4122" s="66">
        <f>(L4122*'Football Field'!$F$4)+(M4122*'Football Field'!$F$5)+(N4122*'Football Field'!$F$6)+(O4122*'Football Field'!$F$7)+(P4122*'Football Field'!$F$8)+(Q4122*'Football Field'!$F$9)+(R4122*'Football Field'!$F$10)+(S4122*'Football Field'!$F$11)</f>
        <v>152257587.16646373</v>
      </c>
    </row>
    <row r="4123" spans="2:20" x14ac:dyDescent="0.3">
      <c r="B4123" s="62">
        <f t="shared" si="576"/>
        <v>4096</v>
      </c>
      <c r="C4123" s="62">
        <v>0.71016268998756749</v>
      </c>
      <c r="D4123" s="62">
        <v>0.89548013001410509</v>
      </c>
      <c r="E4123" s="62">
        <v>0.90506494008471194</v>
      </c>
      <c r="F4123" s="62">
        <v>0.31393003660852625</v>
      </c>
      <c r="G4123" s="62">
        <v>1.6218795280280474E-2</v>
      </c>
      <c r="H4123" s="62">
        <v>0.59121504252326273</v>
      </c>
      <c r="I4123" s="62">
        <v>0.28812820447227738</v>
      </c>
      <c r="J4123" s="62">
        <v>0.46517239687193912</v>
      </c>
      <c r="K4123" s="62"/>
      <c r="L4123" s="65">
        <f t="shared" si="577"/>
        <v>0.16967730705189843</v>
      </c>
      <c r="M4123" s="65">
        <f t="shared" si="578"/>
        <v>0.21395471646354333</v>
      </c>
      <c r="N4123" s="65">
        <f t="shared" si="579"/>
        <v>0.21624478996967608</v>
      </c>
      <c r="O4123" s="65">
        <f t="shared" si="580"/>
        <v>7.5006479452435243E-2</v>
      </c>
      <c r="P4123" s="65">
        <f t="shared" si="581"/>
        <v>3.8751141753619982E-3</v>
      </c>
      <c r="Q4123" s="65">
        <f t="shared" si="582"/>
        <v>0.14125745792936126</v>
      </c>
      <c r="R4123" s="65">
        <f t="shared" si="583"/>
        <v>6.8841715440458667E-2</v>
      </c>
      <c r="S4123" s="65">
        <f t="shared" si="584"/>
        <v>0.1111424195172649</v>
      </c>
      <c r="T4123" s="66">
        <f>(L4123*'Football Field'!$F$4)+(M4123*'Football Field'!$F$5)+(N4123*'Football Field'!$F$6)+(O4123*'Football Field'!$F$7)+(P4123*'Football Field'!$F$8)+(Q4123*'Football Field'!$F$9)+(R4123*'Football Field'!$F$10)+(S4123*'Football Field'!$F$11)</f>
        <v>123403491.94902566</v>
      </c>
    </row>
    <row r="4124" spans="2:20" x14ac:dyDescent="0.3">
      <c r="B4124" s="62">
        <f t="shared" si="576"/>
        <v>4097</v>
      </c>
      <c r="C4124" s="62">
        <v>0.39609653982665305</v>
      </c>
      <c r="D4124" s="62">
        <v>0.33837175680817277</v>
      </c>
      <c r="E4124" s="62">
        <v>0.13824754418014895</v>
      </c>
      <c r="F4124" s="62">
        <v>0.68580712346530093</v>
      </c>
      <c r="G4124" s="62">
        <v>0.10836084507874655</v>
      </c>
      <c r="H4124" s="62">
        <v>0.94970842192364691</v>
      </c>
      <c r="I4124" s="62">
        <v>0.77621360223973912</v>
      </c>
      <c r="J4124" s="62">
        <v>0.21196665364533129</v>
      </c>
      <c r="K4124" s="62"/>
      <c r="L4124" s="65">
        <f t="shared" si="577"/>
        <v>0.10988114818249323</v>
      </c>
      <c r="M4124" s="65">
        <f t="shared" si="578"/>
        <v>9.3867715095115642E-2</v>
      </c>
      <c r="N4124" s="65">
        <f t="shared" si="579"/>
        <v>3.8351253698335253E-2</v>
      </c>
      <c r="O4124" s="65">
        <f t="shared" si="580"/>
        <v>0.19024976636018931</v>
      </c>
      <c r="P4124" s="65">
        <f t="shared" si="581"/>
        <v>3.006038396722379E-2</v>
      </c>
      <c r="Q4124" s="65">
        <f t="shared" si="582"/>
        <v>0.26345863027539645</v>
      </c>
      <c r="R4124" s="65">
        <f t="shared" si="583"/>
        <v>0.21532942925050122</v>
      </c>
      <c r="S4124" s="65">
        <f t="shared" si="584"/>
        <v>5.8801673170745083E-2</v>
      </c>
      <c r="T4124" s="66">
        <f>(L4124*'Football Field'!$F$4)+(M4124*'Football Field'!$F$5)+(N4124*'Football Field'!$F$6)+(O4124*'Football Field'!$F$7)+(P4124*'Football Field'!$F$8)+(Q4124*'Football Field'!$F$9)+(R4124*'Football Field'!$F$10)+(S4124*'Football Field'!$F$11)</f>
        <v>142310966.80027366</v>
      </c>
    </row>
    <row r="4125" spans="2:20" x14ac:dyDescent="0.3">
      <c r="B4125" s="62">
        <f t="shared" si="576"/>
        <v>4098</v>
      </c>
      <c r="C4125" s="62">
        <v>0.6285114045802046</v>
      </c>
      <c r="D4125" s="62">
        <v>0.92813518895235159</v>
      </c>
      <c r="E4125" s="62">
        <v>0.54920485046171441</v>
      </c>
      <c r="F4125" s="62">
        <v>0.60974645412139006</v>
      </c>
      <c r="G4125" s="62">
        <v>0.17496163403838894</v>
      </c>
      <c r="H4125" s="62">
        <v>0.64608639494595843</v>
      </c>
      <c r="I4125" s="62">
        <v>1.7532103945328226E-2</v>
      </c>
      <c r="J4125" s="62">
        <v>0.20173163588830678</v>
      </c>
      <c r="K4125" s="62"/>
      <c r="L4125" s="65">
        <f t="shared" si="577"/>
        <v>0.16733932930110287</v>
      </c>
      <c r="M4125" s="65">
        <f t="shared" si="578"/>
        <v>0.24711328845938116</v>
      </c>
      <c r="N4125" s="65">
        <f t="shared" si="579"/>
        <v>0.14622419045293225</v>
      </c>
      <c r="O4125" s="65">
        <f t="shared" si="580"/>
        <v>0.16234321594299478</v>
      </c>
      <c r="P4125" s="65">
        <f t="shared" si="581"/>
        <v>4.6583025033514476E-2</v>
      </c>
      <c r="Q4125" s="65">
        <f t="shared" si="582"/>
        <v>0.17201861925327636</v>
      </c>
      <c r="R4125" s="65">
        <f t="shared" si="583"/>
        <v>4.6678715677530083E-3</v>
      </c>
      <c r="S4125" s="65">
        <f t="shared" si="584"/>
        <v>5.3710459989045001E-2</v>
      </c>
      <c r="T4125" s="66">
        <f>(L4125*'Football Field'!$F$4)+(M4125*'Football Field'!$F$5)+(N4125*'Football Field'!$F$6)+(O4125*'Football Field'!$F$7)+(P4125*'Football Field'!$F$8)+(Q4125*'Football Field'!$F$9)+(R4125*'Football Field'!$F$10)+(S4125*'Football Field'!$F$11)</f>
        <v>116245693.51147661</v>
      </c>
    </row>
    <row r="4126" spans="2:20" x14ac:dyDescent="0.3">
      <c r="B4126" s="62">
        <f t="shared" ref="B4126:B4189" si="585">B4125+1</f>
        <v>4099</v>
      </c>
      <c r="C4126" s="62">
        <v>0.58178982324782835</v>
      </c>
      <c r="D4126" s="62">
        <v>0.57945861178827984</v>
      </c>
      <c r="E4126" s="62">
        <v>0.94948106831798262</v>
      </c>
      <c r="F4126" s="62">
        <v>0.76863621617590516</v>
      </c>
      <c r="G4126" s="62">
        <v>0.52976290474763488</v>
      </c>
      <c r="H4126" s="62">
        <v>6.7968516549918423E-2</v>
      </c>
      <c r="I4126" s="62">
        <v>0.27139390852670808</v>
      </c>
      <c r="J4126" s="62">
        <v>0.10879335272421509</v>
      </c>
      <c r="K4126" s="62"/>
      <c r="L4126" s="65">
        <f t="shared" si="577"/>
        <v>0.15082886367785966</v>
      </c>
      <c r="M4126" s="65">
        <f t="shared" si="578"/>
        <v>0.1502244976999991</v>
      </c>
      <c r="N4126" s="65">
        <f t="shared" si="579"/>
        <v>0.24615272542682126</v>
      </c>
      <c r="O4126" s="65">
        <f t="shared" si="580"/>
        <v>0.1992687435133719</v>
      </c>
      <c r="P4126" s="65">
        <f t="shared" si="581"/>
        <v>0.13734089829160007</v>
      </c>
      <c r="Q4126" s="65">
        <f t="shared" si="582"/>
        <v>1.7620820625332691E-2</v>
      </c>
      <c r="R4126" s="65">
        <f t="shared" si="583"/>
        <v>7.0358801746759791E-2</v>
      </c>
      <c r="S4126" s="65">
        <f t="shared" si="584"/>
        <v>2.8204649018255566E-2</v>
      </c>
      <c r="T4126" s="66">
        <f>(L4126*'Football Field'!$F$4)+(M4126*'Football Field'!$F$5)+(N4126*'Football Field'!$F$6)+(O4126*'Football Field'!$F$7)+(P4126*'Football Field'!$F$8)+(Q4126*'Football Field'!$F$9)+(R4126*'Football Field'!$F$10)+(S4126*'Football Field'!$F$11)</f>
        <v>135875568.59836721</v>
      </c>
    </row>
    <row r="4127" spans="2:20" x14ac:dyDescent="0.3">
      <c r="B4127" s="62">
        <f t="shared" si="585"/>
        <v>4100</v>
      </c>
      <c r="C4127" s="62">
        <v>0.70922511095602092</v>
      </c>
      <c r="D4127" s="62">
        <v>0.49467640407022695</v>
      </c>
      <c r="E4127" s="62">
        <v>0.41159573334741695</v>
      </c>
      <c r="F4127" s="62">
        <v>0.55303638676170441</v>
      </c>
      <c r="G4127" s="62">
        <v>0.19391392460938695</v>
      </c>
      <c r="H4127" s="62">
        <v>0.24187165756865914</v>
      </c>
      <c r="I4127" s="62">
        <v>0.93307658753476397</v>
      </c>
      <c r="J4127" s="62">
        <v>9.9472756515841532E-2</v>
      </c>
      <c r="K4127" s="62"/>
      <c r="L4127" s="65">
        <f t="shared" si="577"/>
        <v>0.1950098275451625</v>
      </c>
      <c r="M4127" s="65">
        <f t="shared" si="578"/>
        <v>0.13601712454647982</v>
      </c>
      <c r="N4127" s="65">
        <f t="shared" si="579"/>
        <v>0.11317311208878181</v>
      </c>
      <c r="O4127" s="65">
        <f t="shared" si="580"/>
        <v>0.15206389162282127</v>
      </c>
      <c r="P4127" s="65">
        <f t="shared" si="581"/>
        <v>5.3318925701471821E-2</v>
      </c>
      <c r="Q4127" s="65">
        <f t="shared" si="582"/>
        <v>6.6505471255728935E-2</v>
      </c>
      <c r="R4127" s="65">
        <f t="shared" si="583"/>
        <v>0.25656043703289905</v>
      </c>
      <c r="S4127" s="65">
        <f t="shared" si="584"/>
        <v>2.7351210206654791E-2</v>
      </c>
      <c r="T4127" s="66">
        <f>(L4127*'Football Field'!$F$4)+(M4127*'Football Field'!$F$5)+(N4127*'Football Field'!$F$6)+(O4127*'Football Field'!$F$7)+(P4127*'Football Field'!$F$8)+(Q4127*'Football Field'!$F$9)+(R4127*'Football Field'!$F$10)+(S4127*'Football Field'!$F$11)</f>
        <v>150842298.68896896</v>
      </c>
    </row>
    <row r="4128" spans="2:20" x14ac:dyDescent="0.3">
      <c r="B4128" s="62">
        <f t="shared" si="585"/>
        <v>4101</v>
      </c>
      <c r="C4128" s="62">
        <v>0.98999539542983306</v>
      </c>
      <c r="D4128" s="62">
        <v>0.19435387582537955</v>
      </c>
      <c r="E4128" s="62">
        <v>0.40869922946986981</v>
      </c>
      <c r="F4128" s="62">
        <v>0.25560067876310644</v>
      </c>
      <c r="G4128" s="62">
        <v>0.41842060360528832</v>
      </c>
      <c r="H4128" s="62">
        <v>0.61963143104005469</v>
      </c>
      <c r="I4128" s="62">
        <v>0.56509740460312241</v>
      </c>
      <c r="J4128" s="62">
        <v>0.41529835952168059</v>
      </c>
      <c r="K4128" s="62"/>
      <c r="L4128" s="65">
        <f t="shared" si="577"/>
        <v>0.25600480179209462</v>
      </c>
      <c r="M4128" s="65">
        <f t="shared" si="578"/>
        <v>5.0258340279046416E-2</v>
      </c>
      <c r="N4128" s="65">
        <f t="shared" si="579"/>
        <v>0.10568631502330204</v>
      </c>
      <c r="O4128" s="65">
        <f t="shared" si="580"/>
        <v>6.6096268130887162E-2</v>
      </c>
      <c r="P4128" s="65">
        <f t="shared" si="581"/>
        <v>0.10820018374448338</v>
      </c>
      <c r="Q4128" s="65">
        <f t="shared" si="582"/>
        <v>0.16023167624803777</v>
      </c>
      <c r="R4128" s="65">
        <f t="shared" si="583"/>
        <v>0.14612961810376715</v>
      </c>
      <c r="S4128" s="65">
        <f t="shared" si="584"/>
        <v>0.10739279667838143</v>
      </c>
      <c r="T4128" s="66">
        <f>(L4128*'Football Field'!$F$4)+(M4128*'Football Field'!$F$5)+(N4128*'Football Field'!$F$6)+(O4128*'Football Field'!$F$7)+(P4128*'Football Field'!$F$8)+(Q4128*'Football Field'!$F$9)+(R4128*'Football Field'!$F$10)+(S4128*'Football Field'!$F$11)</f>
        <v>139806658.18979397</v>
      </c>
    </row>
    <row r="4129" spans="2:20" x14ac:dyDescent="0.3">
      <c r="B4129" s="62">
        <f t="shared" si="585"/>
        <v>4102</v>
      </c>
      <c r="C4129" s="62">
        <v>0.90413870705523436</v>
      </c>
      <c r="D4129" s="62">
        <v>0.29874002760937934</v>
      </c>
      <c r="E4129" s="62">
        <v>0.95947807639988492</v>
      </c>
      <c r="F4129" s="62">
        <v>0.77770338658600269</v>
      </c>
      <c r="G4129" s="62">
        <v>0.74845397088614896</v>
      </c>
      <c r="H4129" s="62">
        <v>0.92841829570460077</v>
      </c>
      <c r="I4129" s="62">
        <v>0.80157278375811836</v>
      </c>
      <c r="J4129" s="62">
        <v>0.10301444797955628</v>
      </c>
      <c r="K4129" s="62"/>
      <c r="L4129" s="65">
        <f t="shared" si="577"/>
        <v>0.1637481629765222</v>
      </c>
      <c r="M4129" s="65">
        <f t="shared" si="578"/>
        <v>5.41046748102589E-2</v>
      </c>
      <c r="N4129" s="65">
        <f t="shared" si="579"/>
        <v>0.17377065178244852</v>
      </c>
      <c r="O4129" s="65">
        <f t="shared" si="580"/>
        <v>0.1408495177790218</v>
      </c>
      <c r="P4129" s="65">
        <f t="shared" si="581"/>
        <v>0.13555216898550851</v>
      </c>
      <c r="Q4129" s="65">
        <f t="shared" si="582"/>
        <v>0.16814542858204889</v>
      </c>
      <c r="R4129" s="65">
        <f t="shared" si="583"/>
        <v>0.14517249378678623</v>
      </c>
      <c r="S4129" s="65">
        <f t="shared" si="584"/>
        <v>1.8656901297404965E-2</v>
      </c>
      <c r="T4129" s="66">
        <f>(L4129*'Football Field'!$F$4)+(M4129*'Football Field'!$F$5)+(N4129*'Football Field'!$F$6)+(O4129*'Football Field'!$F$7)+(P4129*'Football Field'!$F$8)+(Q4129*'Football Field'!$F$9)+(R4129*'Football Field'!$F$10)+(S4129*'Football Field'!$F$11)</f>
        <v>143973144.36097351</v>
      </c>
    </row>
    <row r="4130" spans="2:20" x14ac:dyDescent="0.3">
      <c r="B4130" s="62">
        <f t="shared" si="585"/>
        <v>4103</v>
      </c>
      <c r="C4130" s="62">
        <v>0.15085383772814676</v>
      </c>
      <c r="D4130" s="62">
        <v>0.9096282923935779</v>
      </c>
      <c r="E4130" s="62">
        <v>5.8423865221137739E-2</v>
      </c>
      <c r="F4130" s="62">
        <v>0.38935364403414796</v>
      </c>
      <c r="G4130" s="62">
        <v>0.33710395780330826</v>
      </c>
      <c r="H4130" s="62">
        <v>0.57258278906872873</v>
      </c>
      <c r="I4130" s="62">
        <v>0.68063618201492471</v>
      </c>
      <c r="J4130" s="62">
        <v>0.94490116751781394</v>
      </c>
      <c r="K4130" s="62"/>
      <c r="L4130" s="65">
        <f t="shared" si="577"/>
        <v>3.7307887847601293E-2</v>
      </c>
      <c r="M4130" s="65">
        <f t="shared" si="578"/>
        <v>0.22496153115296411</v>
      </c>
      <c r="N4130" s="65">
        <f t="shared" si="579"/>
        <v>1.4448893340198337E-2</v>
      </c>
      <c r="O4130" s="65">
        <f t="shared" si="580"/>
        <v>9.6291631047915799E-2</v>
      </c>
      <c r="P4130" s="65">
        <f t="shared" si="581"/>
        <v>8.3369683132441488E-2</v>
      </c>
      <c r="Q4130" s="65">
        <f t="shared" si="582"/>
        <v>0.14160630448486838</v>
      </c>
      <c r="R4130" s="65">
        <f t="shared" si="583"/>
        <v>0.16832915042833166</v>
      </c>
      <c r="S4130" s="65">
        <f t="shared" si="584"/>
        <v>0.23368491856567894</v>
      </c>
      <c r="T4130" s="66">
        <f>(L4130*'Football Field'!$F$4)+(M4130*'Football Field'!$F$5)+(N4130*'Football Field'!$F$6)+(O4130*'Football Field'!$F$7)+(P4130*'Football Field'!$F$8)+(Q4130*'Football Field'!$F$9)+(R4130*'Football Field'!$F$10)+(S4130*'Football Field'!$F$11)</f>
        <v>140150786.19447795</v>
      </c>
    </row>
    <row r="4131" spans="2:20" x14ac:dyDescent="0.3">
      <c r="B4131" s="62">
        <f t="shared" si="585"/>
        <v>4104</v>
      </c>
      <c r="C4131" s="62">
        <v>0.37517678118158548</v>
      </c>
      <c r="D4131" s="62">
        <v>0.54307209759633002</v>
      </c>
      <c r="E4131" s="62">
        <v>0.62793096462296449</v>
      </c>
      <c r="F4131" s="62">
        <v>0.84968060371747378</v>
      </c>
      <c r="G4131" s="62">
        <v>0.71545008551019484</v>
      </c>
      <c r="H4131" s="62">
        <v>0.20479160046282086</v>
      </c>
      <c r="I4131" s="62">
        <v>0.29023952829053734</v>
      </c>
      <c r="J4131" s="62">
        <v>0.71086308551846067</v>
      </c>
      <c r="K4131" s="62"/>
      <c r="L4131" s="65">
        <f t="shared" si="577"/>
        <v>8.6902707463886661E-2</v>
      </c>
      <c r="M4131" s="65">
        <f t="shared" si="578"/>
        <v>0.12579252767343049</v>
      </c>
      <c r="N4131" s="65">
        <f t="shared" si="579"/>
        <v>0.14544850231479092</v>
      </c>
      <c r="O4131" s="65">
        <f t="shared" si="580"/>
        <v>0.19681267244216774</v>
      </c>
      <c r="P4131" s="65">
        <f t="shared" si="581"/>
        <v>0.1657206751715605</v>
      </c>
      <c r="Q4131" s="65">
        <f t="shared" si="582"/>
        <v>4.7436156603379888E-2</v>
      </c>
      <c r="R4131" s="65">
        <f t="shared" si="583"/>
        <v>6.7228576198273021E-2</v>
      </c>
      <c r="S4131" s="65">
        <f t="shared" si="584"/>
        <v>0.16465818213251074</v>
      </c>
      <c r="T4131" s="66">
        <f>(L4131*'Football Field'!$F$4)+(M4131*'Football Field'!$F$5)+(N4131*'Football Field'!$F$6)+(O4131*'Football Field'!$F$7)+(P4131*'Football Field'!$F$8)+(Q4131*'Football Field'!$F$9)+(R4131*'Football Field'!$F$10)+(S4131*'Football Field'!$F$11)</f>
        <v>136557021.88184595</v>
      </c>
    </row>
    <row r="4132" spans="2:20" x14ac:dyDescent="0.3">
      <c r="B4132" s="62">
        <f t="shared" si="585"/>
        <v>4105</v>
      </c>
      <c r="C4132" s="62">
        <v>0.23781858093616703</v>
      </c>
      <c r="D4132" s="62">
        <v>0.91042346593354917</v>
      </c>
      <c r="E4132" s="62">
        <v>0.88614714013308604</v>
      </c>
      <c r="F4132" s="62">
        <v>7.184984398937444E-2</v>
      </c>
      <c r="G4132" s="62">
        <v>0.21060623884759266</v>
      </c>
      <c r="H4132" s="62">
        <v>0.99702302632655582</v>
      </c>
      <c r="I4132" s="62">
        <v>0.46960076869697187</v>
      </c>
      <c r="J4132" s="62">
        <v>0.20779056829493503</v>
      </c>
      <c r="K4132" s="62"/>
      <c r="L4132" s="65">
        <f t="shared" si="577"/>
        <v>5.9584843581820375E-2</v>
      </c>
      <c r="M4132" s="65">
        <f t="shared" si="578"/>
        <v>0.22810429528813761</v>
      </c>
      <c r="N4132" s="65">
        <f t="shared" si="579"/>
        <v>0.22202192329740505</v>
      </c>
      <c r="O4132" s="65">
        <f t="shared" si="580"/>
        <v>1.8001796573810108E-2</v>
      </c>
      <c r="P4132" s="65">
        <f t="shared" si="581"/>
        <v>5.2766860140577396E-2</v>
      </c>
      <c r="Q4132" s="65">
        <f t="shared" si="582"/>
        <v>0.24980159597826626</v>
      </c>
      <c r="R4132" s="65">
        <f t="shared" si="583"/>
        <v>0.11765728413046958</v>
      </c>
      <c r="S4132" s="65">
        <f t="shared" si="584"/>
        <v>5.206140100951364E-2</v>
      </c>
      <c r="T4132" s="66">
        <f>(L4132*'Football Field'!$F$4)+(M4132*'Football Field'!$F$5)+(N4132*'Football Field'!$F$6)+(O4132*'Football Field'!$F$7)+(P4132*'Football Field'!$F$8)+(Q4132*'Football Field'!$F$9)+(R4132*'Football Field'!$F$10)+(S4132*'Football Field'!$F$11)</f>
        <v>133958971.76868665</v>
      </c>
    </row>
    <row r="4133" spans="2:20" x14ac:dyDescent="0.3">
      <c r="B4133" s="62">
        <f t="shared" si="585"/>
        <v>4106</v>
      </c>
      <c r="C4133" s="62">
        <v>0.4846178460809536</v>
      </c>
      <c r="D4133" s="62">
        <v>0.41776961659388234</v>
      </c>
      <c r="E4133" s="62">
        <v>0.70059512244846389</v>
      </c>
      <c r="F4133" s="62">
        <v>0.79309708563077386</v>
      </c>
      <c r="G4133" s="62">
        <v>0.13700281403442061</v>
      </c>
      <c r="H4133" s="62">
        <v>0.98168805339136278</v>
      </c>
      <c r="I4133" s="62">
        <v>0.2283835153145779</v>
      </c>
      <c r="J4133" s="62">
        <v>0.96408789217538693</v>
      </c>
      <c r="K4133" s="62"/>
      <c r="L4133" s="65">
        <f t="shared" si="577"/>
        <v>0.10295154820472997</v>
      </c>
      <c r="M4133" s="65">
        <f t="shared" si="578"/>
        <v>8.8750402340841514E-2</v>
      </c>
      <c r="N4133" s="65">
        <f t="shared" si="579"/>
        <v>0.1488334635301547</v>
      </c>
      <c r="O4133" s="65">
        <f t="shared" si="580"/>
        <v>0.16848445327105854</v>
      </c>
      <c r="P4133" s="65">
        <f t="shared" si="581"/>
        <v>2.9104689245992355E-2</v>
      </c>
      <c r="Q4133" s="65">
        <f t="shared" si="582"/>
        <v>0.20854845888990572</v>
      </c>
      <c r="R4133" s="65">
        <f t="shared" si="583"/>
        <v>4.8517479651681641E-2</v>
      </c>
      <c r="S4133" s="65">
        <f t="shared" si="584"/>
        <v>0.20480950486563548</v>
      </c>
      <c r="T4133" s="66">
        <f>(L4133*'Football Field'!$F$4)+(M4133*'Football Field'!$F$5)+(N4133*'Football Field'!$F$6)+(O4133*'Football Field'!$F$7)+(P4133*'Football Field'!$F$8)+(Q4133*'Football Field'!$F$9)+(R4133*'Football Field'!$F$10)+(S4133*'Football Field'!$F$11)</f>
        <v>122996745.67453583</v>
      </c>
    </row>
    <row r="4134" spans="2:20" x14ac:dyDescent="0.3">
      <c r="B4134" s="62">
        <f t="shared" si="585"/>
        <v>4107</v>
      </c>
      <c r="C4134" s="62">
        <v>0.85490389833713787</v>
      </c>
      <c r="D4134" s="62">
        <v>0.10632920589910766</v>
      </c>
      <c r="E4134" s="62">
        <v>0.67501691724380708</v>
      </c>
      <c r="F4134" s="62">
        <v>3.2119522398935896E-2</v>
      </c>
      <c r="G4134" s="62">
        <v>9.3007223607855627E-2</v>
      </c>
      <c r="H4134" s="62">
        <v>0.13084054270826428</v>
      </c>
      <c r="I4134" s="62">
        <v>0.71090876438878481</v>
      </c>
      <c r="J4134" s="62">
        <v>0.23315139626433756</v>
      </c>
      <c r="K4134" s="62"/>
      <c r="L4134" s="65">
        <f t="shared" si="577"/>
        <v>0.30141758242061772</v>
      </c>
      <c r="M4134" s="65">
        <f t="shared" si="578"/>
        <v>3.7488999927538236E-2</v>
      </c>
      <c r="N4134" s="65">
        <f t="shared" si="579"/>
        <v>0.23799396363076325</v>
      </c>
      <c r="O4134" s="65">
        <f t="shared" si="580"/>
        <v>1.1324534615906276E-2</v>
      </c>
      <c r="P4134" s="65">
        <f t="shared" si="581"/>
        <v>3.279200450724605E-2</v>
      </c>
      <c r="Q4134" s="65">
        <f t="shared" si="582"/>
        <v>4.613107992890924E-2</v>
      </c>
      <c r="R4134" s="65">
        <f t="shared" si="583"/>
        <v>0.25064852494004297</v>
      </c>
      <c r="S4134" s="65">
        <f t="shared" si="584"/>
        <v>8.220331002897617E-2</v>
      </c>
      <c r="T4134" s="66">
        <f>(L4134*'Football Field'!$F$4)+(M4134*'Football Field'!$F$5)+(N4134*'Football Field'!$F$6)+(O4134*'Football Field'!$F$7)+(P4134*'Football Field'!$F$8)+(Q4134*'Football Field'!$F$9)+(R4134*'Football Field'!$F$10)+(S4134*'Football Field'!$F$11)</f>
        <v>150833659.78434169</v>
      </c>
    </row>
    <row r="4135" spans="2:20" x14ac:dyDescent="0.3">
      <c r="B4135" s="62">
        <f t="shared" si="585"/>
        <v>4108</v>
      </c>
      <c r="C4135" s="62">
        <v>0.337349788796795</v>
      </c>
      <c r="D4135" s="62">
        <v>0.40661854986247381</v>
      </c>
      <c r="E4135" s="62">
        <v>0.7753076152203805</v>
      </c>
      <c r="F4135" s="62">
        <v>5.0291528333420654E-2</v>
      </c>
      <c r="G4135" s="62">
        <v>0.47345000837583739</v>
      </c>
      <c r="H4135" s="62">
        <v>0.25253464448387952</v>
      </c>
      <c r="I4135" s="62">
        <v>0.61843797968895409</v>
      </c>
      <c r="J4135" s="62">
        <v>0.96255685711494454</v>
      </c>
      <c r="K4135" s="62"/>
      <c r="L4135" s="65">
        <f t="shared" ref="L4135:L4198" si="586">C4135/SUM($C4135:$J4135)</f>
        <v>8.7023268709028351E-2</v>
      </c>
      <c r="M4135" s="65">
        <f t="shared" ref="M4135:M4198" si="587">D4135/SUM($C4135:$J4135)</f>
        <v>0.10489194450947788</v>
      </c>
      <c r="N4135" s="65">
        <f t="shared" ref="N4135:N4198" si="588">E4135/SUM($C4135:$J4135)</f>
        <v>0.19999954104645976</v>
      </c>
      <c r="O4135" s="65">
        <f t="shared" ref="O4135:O4198" si="589">F4135/SUM($C4135:$J4135)</f>
        <v>1.2973279750838125E-2</v>
      </c>
      <c r="P4135" s="65">
        <f t="shared" ref="P4135:P4198" si="590">G4135/SUM($C4135:$J4135)</f>
        <v>0.12213189000690329</v>
      </c>
      <c r="Q4135" s="65">
        <f t="shared" ref="Q4135:Q4198" si="591">H4135/SUM($C4135:$J4135)</f>
        <v>6.5144224051959396E-2</v>
      </c>
      <c r="R4135" s="65">
        <f t="shared" ref="R4135:R4198" si="592">I4135/SUM($C4135:$J4135)</f>
        <v>0.15953320936791343</v>
      </c>
      <c r="S4135" s="65">
        <f t="shared" ref="S4135:S4198" si="593">J4135/SUM($C4135:$J4135)</f>
        <v>0.24830264255741974</v>
      </c>
      <c r="T4135" s="66">
        <f>(L4135*'Football Field'!$F$4)+(M4135*'Football Field'!$F$5)+(N4135*'Football Field'!$F$6)+(O4135*'Football Field'!$F$7)+(P4135*'Football Field'!$F$8)+(Q4135*'Football Field'!$F$9)+(R4135*'Football Field'!$F$10)+(S4135*'Football Field'!$F$11)</f>
        <v>146630569.13132572</v>
      </c>
    </row>
    <row r="4136" spans="2:20" x14ac:dyDescent="0.3">
      <c r="B4136" s="62">
        <f t="shared" si="585"/>
        <v>4109</v>
      </c>
      <c r="C4136" s="62">
        <v>0.26912085584863221</v>
      </c>
      <c r="D4136" s="62">
        <v>0.9876811391554251</v>
      </c>
      <c r="E4136" s="62">
        <v>0.57472177677895164</v>
      </c>
      <c r="F4136" s="62">
        <v>0.1058979649235442</v>
      </c>
      <c r="G4136" s="62">
        <v>0.43613932338746508</v>
      </c>
      <c r="H4136" s="62">
        <v>0.86493019015164863</v>
      </c>
      <c r="I4136" s="62">
        <v>0.32711934066592308</v>
      </c>
      <c r="J4136" s="62">
        <v>0.98657425380903507</v>
      </c>
      <c r="K4136" s="62"/>
      <c r="L4136" s="65">
        <f t="shared" si="586"/>
        <v>5.9119052724922599E-2</v>
      </c>
      <c r="M4136" s="65">
        <f t="shared" si="587"/>
        <v>0.2169685926310492</v>
      </c>
      <c r="N4136" s="65">
        <f t="shared" si="588"/>
        <v>0.12625185408397521</v>
      </c>
      <c r="O4136" s="65">
        <f t="shared" si="589"/>
        <v>2.3263107394762072E-2</v>
      </c>
      <c r="P4136" s="65">
        <f t="shared" si="590"/>
        <v>9.5808790342350805E-2</v>
      </c>
      <c r="Q4136" s="65">
        <f t="shared" si="591"/>
        <v>0.19000331042241123</v>
      </c>
      <c r="R4136" s="65">
        <f t="shared" si="592"/>
        <v>7.1859854514760804E-2</v>
      </c>
      <c r="S4136" s="65">
        <f t="shared" si="593"/>
        <v>0.2167254378857682</v>
      </c>
      <c r="T4136" s="66">
        <f>(L4136*'Football Field'!$F$4)+(M4136*'Football Field'!$F$5)+(N4136*'Football Field'!$F$6)+(O4136*'Football Field'!$F$7)+(P4136*'Football Field'!$F$8)+(Q4136*'Football Field'!$F$9)+(R4136*'Football Field'!$F$10)+(S4136*'Football Field'!$F$11)</f>
        <v>129976165.05969243</v>
      </c>
    </row>
    <row r="4137" spans="2:20" x14ac:dyDescent="0.3">
      <c r="B4137" s="62">
        <f t="shared" si="585"/>
        <v>4110</v>
      </c>
      <c r="C4137" s="62">
        <v>3.8635344618316636E-2</v>
      </c>
      <c r="D4137" s="62">
        <v>2.2898791263000984E-2</v>
      </c>
      <c r="E4137" s="62">
        <v>0.41743163402353289</v>
      </c>
      <c r="F4137" s="62">
        <v>8.9441268711173971E-2</v>
      </c>
      <c r="G4137" s="62">
        <v>0.52517865364429106</v>
      </c>
      <c r="H4137" s="62">
        <v>0.58143507881582901</v>
      </c>
      <c r="I4137" s="62">
        <v>7.0369583020100546E-2</v>
      </c>
      <c r="J4137" s="62">
        <v>0.8093204025258105</v>
      </c>
      <c r="K4137" s="62"/>
      <c r="L4137" s="65">
        <f t="shared" si="586"/>
        <v>1.5123177650608825E-2</v>
      </c>
      <c r="M4137" s="65">
        <f t="shared" si="587"/>
        <v>8.9633596303006578E-3</v>
      </c>
      <c r="N4137" s="65">
        <f t="shared" si="588"/>
        <v>0.16339682797416891</v>
      </c>
      <c r="O4137" s="65">
        <f t="shared" si="589"/>
        <v>3.5010330809205549E-2</v>
      </c>
      <c r="P4137" s="65">
        <f t="shared" si="590"/>
        <v>0.20557264742514492</v>
      </c>
      <c r="Q4137" s="65">
        <f t="shared" si="591"/>
        <v>0.22759331063553612</v>
      </c>
      <c r="R4137" s="65">
        <f t="shared" si="592"/>
        <v>2.7545029447148105E-2</v>
      </c>
      <c r="S4137" s="65">
        <f t="shared" si="593"/>
        <v>0.31679531642788689</v>
      </c>
      <c r="T4137" s="66">
        <f>(L4137*'Football Field'!$F$4)+(M4137*'Football Field'!$F$5)+(N4137*'Football Field'!$F$6)+(O4137*'Football Field'!$F$7)+(P4137*'Football Field'!$F$8)+(Q4137*'Football Field'!$F$9)+(R4137*'Football Field'!$F$10)+(S4137*'Football Field'!$F$11)</f>
        <v>135530945.05040914</v>
      </c>
    </row>
    <row r="4138" spans="2:20" x14ac:dyDescent="0.3">
      <c r="B4138" s="62">
        <f t="shared" si="585"/>
        <v>4111</v>
      </c>
      <c r="C4138" s="62">
        <v>0.94376034903102923</v>
      </c>
      <c r="D4138" s="62">
        <v>0.48533293929835442</v>
      </c>
      <c r="E4138" s="62">
        <v>0.57463253202508302</v>
      </c>
      <c r="F4138" s="62">
        <v>0.70671447839447166</v>
      </c>
      <c r="G4138" s="62">
        <v>0.71366722746307909</v>
      </c>
      <c r="H4138" s="62">
        <v>0.86245380826782037</v>
      </c>
      <c r="I4138" s="62">
        <v>0.43035678833368418</v>
      </c>
      <c r="J4138" s="62">
        <v>0.24106052001231582</v>
      </c>
      <c r="K4138" s="62"/>
      <c r="L4138" s="65">
        <f t="shared" si="586"/>
        <v>0.19035183832359667</v>
      </c>
      <c r="M4138" s="65">
        <f t="shared" si="587"/>
        <v>9.7889275904935152E-2</v>
      </c>
      <c r="N4138" s="65">
        <f t="shared" si="588"/>
        <v>0.1159005662230055</v>
      </c>
      <c r="O4138" s="65">
        <f t="shared" si="589"/>
        <v>0.14254084765312225</v>
      </c>
      <c r="P4138" s="65">
        <f t="shared" si="590"/>
        <v>0.14394318307436654</v>
      </c>
      <c r="Q4138" s="65">
        <f t="shared" si="591"/>
        <v>0.17395270742357577</v>
      </c>
      <c r="R4138" s="65">
        <f t="shared" si="592"/>
        <v>8.6800855618127268E-2</v>
      </c>
      <c r="S4138" s="65">
        <f t="shared" si="593"/>
        <v>4.86207257792707E-2</v>
      </c>
      <c r="T4138" s="66">
        <f>(L4138*'Football Field'!$F$4)+(M4138*'Football Field'!$F$5)+(N4138*'Football Field'!$F$6)+(O4138*'Football Field'!$F$7)+(P4138*'Football Field'!$F$8)+(Q4138*'Football Field'!$F$9)+(R4138*'Football Field'!$F$10)+(S4138*'Football Field'!$F$11)</f>
        <v>135020708.51555914</v>
      </c>
    </row>
    <row r="4139" spans="2:20" x14ac:dyDescent="0.3">
      <c r="B4139" s="62">
        <f t="shared" si="585"/>
        <v>4112</v>
      </c>
      <c r="C4139" s="62">
        <v>0.25454101200011392</v>
      </c>
      <c r="D4139" s="62">
        <v>0.91660905742442733</v>
      </c>
      <c r="E4139" s="62">
        <v>9.5066681101694916E-2</v>
      </c>
      <c r="F4139" s="62">
        <v>0.27547190527367549</v>
      </c>
      <c r="G4139" s="62">
        <v>0.25244684749262059</v>
      </c>
      <c r="H4139" s="62">
        <v>0.68810835156814742</v>
      </c>
      <c r="I4139" s="62">
        <v>0.29437916789277407</v>
      </c>
      <c r="J4139" s="62">
        <v>0.72956024297215871</v>
      </c>
      <c r="K4139" s="62"/>
      <c r="L4139" s="65">
        <f t="shared" si="586"/>
        <v>7.259774880804358E-2</v>
      </c>
      <c r="M4139" s="65">
        <f t="shared" si="587"/>
        <v>0.26142645376944751</v>
      </c>
      <c r="N4139" s="65">
        <f t="shared" si="588"/>
        <v>2.7114007995820109E-2</v>
      </c>
      <c r="O4139" s="65">
        <f t="shared" si="589"/>
        <v>7.8567457658738779E-2</v>
      </c>
      <c r="P4139" s="65">
        <f t="shared" si="590"/>
        <v>7.2000471270396119E-2</v>
      </c>
      <c r="Q4139" s="65">
        <f t="shared" si="591"/>
        <v>0.19625567160013865</v>
      </c>
      <c r="R4139" s="65">
        <f t="shared" si="592"/>
        <v>8.3960005961597015E-2</v>
      </c>
      <c r="S4139" s="65">
        <f t="shared" si="593"/>
        <v>0.20807818293581828</v>
      </c>
      <c r="T4139" s="66">
        <f>(L4139*'Football Field'!$F$4)+(M4139*'Football Field'!$F$5)+(N4139*'Football Field'!$F$6)+(O4139*'Football Field'!$F$7)+(P4139*'Football Field'!$F$8)+(Q4139*'Football Field'!$F$9)+(R4139*'Football Field'!$F$10)+(S4139*'Football Field'!$F$11)</f>
        <v>127228304.28542551</v>
      </c>
    </row>
    <row r="4140" spans="2:20" x14ac:dyDescent="0.3">
      <c r="B4140" s="62">
        <f t="shared" si="585"/>
        <v>4113</v>
      </c>
      <c r="C4140" s="62">
        <v>0.95575887301913587</v>
      </c>
      <c r="D4140" s="62">
        <v>0.43284577534977309</v>
      </c>
      <c r="E4140" s="62">
        <v>0.89315479917607898</v>
      </c>
      <c r="F4140" s="62">
        <v>0.61193986657484645</v>
      </c>
      <c r="G4140" s="62">
        <v>0.41702123377036715</v>
      </c>
      <c r="H4140" s="62">
        <v>0.23639291824117115</v>
      </c>
      <c r="I4140" s="62">
        <v>0.31707768941504999</v>
      </c>
      <c r="J4140" s="62">
        <v>0.45211350105026571</v>
      </c>
      <c r="K4140" s="62"/>
      <c r="L4140" s="65">
        <f t="shared" si="586"/>
        <v>0.22142989178449946</v>
      </c>
      <c r="M4140" s="65">
        <f t="shared" si="587"/>
        <v>0.10028156253712231</v>
      </c>
      <c r="N4140" s="65">
        <f t="shared" si="588"/>
        <v>0.2069258011737086</v>
      </c>
      <c r="O4140" s="65">
        <f t="shared" si="589"/>
        <v>0.14177402089530622</v>
      </c>
      <c r="P4140" s="65">
        <f t="shared" si="590"/>
        <v>9.6615338107106472E-2</v>
      </c>
      <c r="Q4140" s="65">
        <f t="shared" si="591"/>
        <v>5.4767431182107931E-2</v>
      </c>
      <c r="R4140" s="65">
        <f t="shared" si="592"/>
        <v>7.3460451622768166E-2</v>
      </c>
      <c r="S4140" s="65">
        <f t="shared" si="593"/>
        <v>0.10474550269738078</v>
      </c>
      <c r="T4140" s="66">
        <f>(L4140*'Football Field'!$F$4)+(M4140*'Football Field'!$F$5)+(N4140*'Football Field'!$F$6)+(O4140*'Football Field'!$F$7)+(P4140*'Football Field'!$F$8)+(Q4140*'Football Field'!$F$9)+(R4140*'Football Field'!$F$10)+(S4140*'Football Field'!$F$11)</f>
        <v>131944578.40986092</v>
      </c>
    </row>
    <row r="4141" spans="2:20" x14ac:dyDescent="0.3">
      <c r="B4141" s="62">
        <f t="shared" si="585"/>
        <v>4114</v>
      </c>
      <c r="C4141" s="62">
        <v>0.68665866778073814</v>
      </c>
      <c r="D4141" s="62">
        <v>0.15059546110017163</v>
      </c>
      <c r="E4141" s="62">
        <v>0.84458765751967613</v>
      </c>
      <c r="F4141" s="62">
        <v>0.17252627711113377</v>
      </c>
      <c r="G4141" s="62">
        <v>0.80244076533120468</v>
      </c>
      <c r="H4141" s="62">
        <v>0.68153063411491166</v>
      </c>
      <c r="I4141" s="62">
        <v>0.68032625016285064</v>
      </c>
      <c r="J4141" s="62">
        <v>0.977062226501483</v>
      </c>
      <c r="K4141" s="62"/>
      <c r="L4141" s="65">
        <f t="shared" si="586"/>
        <v>0.13744917178830013</v>
      </c>
      <c r="M4141" s="65">
        <f t="shared" si="587"/>
        <v>3.0144848342474249E-2</v>
      </c>
      <c r="N4141" s="65">
        <f t="shared" si="588"/>
        <v>0.16906198010125287</v>
      </c>
      <c r="O4141" s="65">
        <f t="shared" si="589"/>
        <v>3.4534762340197027E-2</v>
      </c>
      <c r="P4141" s="65">
        <f t="shared" si="590"/>
        <v>0.16062539334195486</v>
      </c>
      <c r="Q4141" s="65">
        <f t="shared" si="591"/>
        <v>0.13642268801500354</v>
      </c>
      <c r="R4141" s="65">
        <f t="shared" si="592"/>
        <v>0.13618160524055764</v>
      </c>
      <c r="S4141" s="65">
        <f t="shared" si="593"/>
        <v>0.1955795508302598</v>
      </c>
      <c r="T4141" s="66">
        <f>(L4141*'Football Field'!$F$4)+(M4141*'Football Field'!$F$5)+(N4141*'Football Field'!$F$6)+(O4141*'Football Field'!$F$7)+(P4141*'Football Field'!$F$8)+(Q4141*'Football Field'!$F$9)+(R4141*'Football Field'!$F$10)+(S4141*'Football Field'!$F$11)</f>
        <v>145476022.53582266</v>
      </c>
    </row>
    <row r="4142" spans="2:20" x14ac:dyDescent="0.3">
      <c r="B4142" s="62">
        <f t="shared" si="585"/>
        <v>4115</v>
      </c>
      <c r="C4142" s="62">
        <v>0.54006162355312848</v>
      </c>
      <c r="D4142" s="62">
        <v>0.40995000838823914</v>
      </c>
      <c r="E4142" s="62">
        <v>0.28670099843131025</v>
      </c>
      <c r="F4142" s="62">
        <v>1.7832693850933778E-2</v>
      </c>
      <c r="G4142" s="62">
        <v>0.49969626428491298</v>
      </c>
      <c r="H4142" s="62">
        <v>0.96478142482695806</v>
      </c>
      <c r="I4142" s="62">
        <v>0.30617213887945338</v>
      </c>
      <c r="J4142" s="62">
        <v>0.51613620446085795</v>
      </c>
      <c r="K4142" s="62"/>
      <c r="L4142" s="65">
        <f t="shared" si="586"/>
        <v>0.15250242611018414</v>
      </c>
      <c r="M4142" s="65">
        <f t="shared" si="587"/>
        <v>0.11576155041674902</v>
      </c>
      <c r="N4142" s="65">
        <f t="shared" si="588"/>
        <v>8.0958534956308933E-2</v>
      </c>
      <c r="O4142" s="65">
        <f t="shared" si="589"/>
        <v>5.0355903062607272E-3</v>
      </c>
      <c r="P4142" s="65">
        <f t="shared" si="590"/>
        <v>0.14110406905101699</v>
      </c>
      <c r="Q4142" s="65">
        <f t="shared" si="591"/>
        <v>0.27243466585193737</v>
      </c>
      <c r="R4142" s="65">
        <f t="shared" si="592"/>
        <v>8.6456789281320889E-2</v>
      </c>
      <c r="S4142" s="65">
        <f t="shared" si="593"/>
        <v>0.14574637402622184</v>
      </c>
      <c r="T4142" s="66">
        <f>(L4142*'Football Field'!$F$4)+(M4142*'Football Field'!$F$5)+(N4142*'Football Field'!$F$6)+(O4142*'Football Field'!$F$7)+(P4142*'Football Field'!$F$8)+(Q4142*'Football Field'!$F$9)+(R4142*'Football Field'!$F$10)+(S4142*'Football Field'!$F$11)</f>
        <v>133724649.06263721</v>
      </c>
    </row>
    <row r="4143" spans="2:20" x14ac:dyDescent="0.3">
      <c r="B4143" s="62">
        <f t="shared" si="585"/>
        <v>4116</v>
      </c>
      <c r="C4143" s="62">
        <v>0.23417398764694675</v>
      </c>
      <c r="D4143" s="62">
        <v>0.77174571932600677</v>
      </c>
      <c r="E4143" s="62">
        <v>0.54986145118275465</v>
      </c>
      <c r="F4143" s="62">
        <v>0.8090455280396931</v>
      </c>
      <c r="G4143" s="62">
        <v>7.5942303024071567E-2</v>
      </c>
      <c r="H4143" s="62">
        <v>0.64619484482059408</v>
      </c>
      <c r="I4143" s="62">
        <v>0.14677590945898089</v>
      </c>
      <c r="J4143" s="62">
        <v>4.0094146066936176E-2</v>
      </c>
      <c r="K4143" s="62"/>
      <c r="L4143" s="65">
        <f t="shared" si="586"/>
        <v>7.1528976590193291E-2</v>
      </c>
      <c r="M4143" s="65">
        <f t="shared" si="587"/>
        <v>0.23573148344075515</v>
      </c>
      <c r="N4143" s="65">
        <f t="shared" si="588"/>
        <v>0.16795642959626469</v>
      </c>
      <c r="O4143" s="65">
        <f t="shared" si="589"/>
        <v>0.24712479476072294</v>
      </c>
      <c r="P4143" s="65">
        <f t="shared" si="590"/>
        <v>2.319674900614439E-2</v>
      </c>
      <c r="Q4143" s="65">
        <f t="shared" si="591"/>
        <v>0.19738168356069552</v>
      </c>
      <c r="R4143" s="65">
        <f t="shared" si="592"/>
        <v>4.4833035031731291E-2</v>
      </c>
      <c r="S4143" s="65">
        <f t="shared" si="593"/>
        <v>1.2246848013492677E-2</v>
      </c>
      <c r="T4143" s="66">
        <f>(L4143*'Football Field'!$F$4)+(M4143*'Football Field'!$F$5)+(N4143*'Football Field'!$F$6)+(O4143*'Football Field'!$F$7)+(P4143*'Football Field'!$F$8)+(Q4143*'Football Field'!$F$9)+(R4143*'Football Field'!$F$10)+(S4143*'Football Field'!$F$11)</f>
        <v>121250110.41408405</v>
      </c>
    </row>
    <row r="4144" spans="2:20" x14ac:dyDescent="0.3">
      <c r="B4144" s="62">
        <f t="shared" si="585"/>
        <v>4117</v>
      </c>
      <c r="C4144" s="62">
        <v>0.30484317201660316</v>
      </c>
      <c r="D4144" s="62">
        <v>0.50985961172003746</v>
      </c>
      <c r="E4144" s="62">
        <v>0.17394715574663477</v>
      </c>
      <c r="F4144" s="62">
        <v>0.17430020069356578</v>
      </c>
      <c r="G4144" s="62">
        <v>7.6714240811336487E-2</v>
      </c>
      <c r="H4144" s="62">
        <v>0.3947799258209006</v>
      </c>
      <c r="I4144" s="62">
        <v>0.74323723593238855</v>
      </c>
      <c r="J4144" s="62">
        <v>0.55102321835821411</v>
      </c>
      <c r="K4144" s="62"/>
      <c r="L4144" s="65">
        <f t="shared" si="586"/>
        <v>0.10408805150510955</v>
      </c>
      <c r="M4144" s="65">
        <f t="shared" si="587"/>
        <v>0.17409047797928034</v>
      </c>
      <c r="N4144" s="65">
        <f t="shared" si="588"/>
        <v>5.9393885671603329E-2</v>
      </c>
      <c r="O4144" s="65">
        <f t="shared" si="589"/>
        <v>5.9514432116441432E-2</v>
      </c>
      <c r="P4144" s="65">
        <f t="shared" si="590"/>
        <v>2.6193914057261115E-2</v>
      </c>
      <c r="Q4144" s="65">
        <f t="shared" si="591"/>
        <v>0.13479676444841343</v>
      </c>
      <c r="R4144" s="65">
        <f t="shared" si="592"/>
        <v>0.25377677047013614</v>
      </c>
      <c r="S4144" s="65">
        <f t="shared" si="593"/>
        <v>0.18814570375175471</v>
      </c>
      <c r="T4144" s="66">
        <f>(L4144*'Football Field'!$F$4)+(M4144*'Football Field'!$F$5)+(N4144*'Football Field'!$F$6)+(O4144*'Football Field'!$F$7)+(P4144*'Football Field'!$F$8)+(Q4144*'Football Field'!$F$9)+(R4144*'Football Field'!$F$10)+(S4144*'Football Field'!$F$11)</f>
        <v>147727145.95554376</v>
      </c>
    </row>
    <row r="4145" spans="2:20" x14ac:dyDescent="0.3">
      <c r="B4145" s="62">
        <f t="shared" si="585"/>
        <v>4118</v>
      </c>
      <c r="C4145" s="62">
        <v>0.8802615364130677</v>
      </c>
      <c r="D4145" s="62">
        <v>0.7296636239652402</v>
      </c>
      <c r="E4145" s="62">
        <v>0.40950669587454558</v>
      </c>
      <c r="F4145" s="62">
        <v>0.10121224174887022</v>
      </c>
      <c r="G4145" s="62">
        <v>0.49427741566949002</v>
      </c>
      <c r="H4145" s="62">
        <v>0.96460978387572482</v>
      </c>
      <c r="I4145" s="62">
        <v>0.92444064078122556</v>
      </c>
      <c r="J4145" s="62">
        <v>0.45480193877976582</v>
      </c>
      <c r="K4145" s="62"/>
      <c r="L4145" s="65">
        <f t="shared" si="586"/>
        <v>0.17751596629093649</v>
      </c>
      <c r="M4145" s="65">
        <f t="shared" si="587"/>
        <v>0.14714597641439475</v>
      </c>
      <c r="N4145" s="65">
        <f t="shared" si="588"/>
        <v>8.2582248358817945E-2</v>
      </c>
      <c r="O4145" s="65">
        <f t="shared" si="589"/>
        <v>2.041073948060312E-2</v>
      </c>
      <c r="P4145" s="65">
        <f t="shared" si="590"/>
        <v>9.9677345230705289E-2</v>
      </c>
      <c r="Q4145" s="65">
        <f t="shared" si="591"/>
        <v>0.19452586622850956</v>
      </c>
      <c r="R4145" s="65">
        <f t="shared" si="592"/>
        <v>0.18642524617806944</v>
      </c>
      <c r="S4145" s="65">
        <f t="shared" si="593"/>
        <v>9.1716611817963506E-2</v>
      </c>
      <c r="T4145" s="66">
        <f>(L4145*'Football Field'!$F$4)+(M4145*'Football Field'!$F$5)+(N4145*'Football Field'!$F$6)+(O4145*'Football Field'!$F$7)+(P4145*'Football Field'!$F$8)+(Q4145*'Football Field'!$F$9)+(R4145*'Football Field'!$F$10)+(S4145*'Football Field'!$F$11)</f>
        <v>143717641.34187305</v>
      </c>
    </row>
    <row r="4146" spans="2:20" x14ac:dyDescent="0.3">
      <c r="B4146" s="62">
        <f t="shared" si="585"/>
        <v>4119</v>
      </c>
      <c r="C4146" s="62">
        <v>9.0034310846143217E-2</v>
      </c>
      <c r="D4146" s="62">
        <v>0.5309575025303005</v>
      </c>
      <c r="E4146" s="62">
        <v>0.87513188794745789</v>
      </c>
      <c r="F4146" s="62">
        <v>0.79832859280396051</v>
      </c>
      <c r="G4146" s="62">
        <v>0.25389886701600239</v>
      </c>
      <c r="H4146" s="62">
        <v>0.24800529155749163</v>
      </c>
      <c r="I4146" s="62">
        <v>0.9619881820465126</v>
      </c>
      <c r="J4146" s="62">
        <v>0.7712950825835736</v>
      </c>
      <c r="K4146" s="62"/>
      <c r="L4146" s="65">
        <f t="shared" si="586"/>
        <v>1.9876704653054696E-2</v>
      </c>
      <c r="M4146" s="65">
        <f t="shared" si="587"/>
        <v>0.11721848439705594</v>
      </c>
      <c r="N4146" s="65">
        <f t="shared" si="588"/>
        <v>0.19320121302341162</v>
      </c>
      <c r="O4146" s="65">
        <f t="shared" si="589"/>
        <v>0.1762454947022325</v>
      </c>
      <c r="P4146" s="65">
        <f t="shared" si="590"/>
        <v>5.6052773037230094E-2</v>
      </c>
      <c r="Q4146" s="65">
        <f t="shared" si="591"/>
        <v>5.475165952130065E-2</v>
      </c>
      <c r="R4146" s="65">
        <f t="shared" si="592"/>
        <v>0.21237631292522557</v>
      </c>
      <c r="S4146" s="65">
        <f t="shared" si="593"/>
        <v>0.17027735774048905</v>
      </c>
      <c r="T4146" s="66">
        <f>(L4146*'Football Field'!$F$4)+(M4146*'Football Field'!$F$5)+(N4146*'Football Field'!$F$6)+(O4146*'Football Field'!$F$7)+(P4146*'Football Field'!$F$8)+(Q4146*'Football Field'!$F$9)+(R4146*'Football Field'!$F$10)+(S4146*'Football Field'!$F$11)</f>
        <v>149209193.92071992</v>
      </c>
    </row>
    <row r="4147" spans="2:20" x14ac:dyDescent="0.3">
      <c r="B4147" s="62">
        <f t="shared" si="585"/>
        <v>4120</v>
      </c>
      <c r="C4147" s="62">
        <v>4.6724920113653257E-3</v>
      </c>
      <c r="D4147" s="62">
        <v>0.14463602173975432</v>
      </c>
      <c r="E4147" s="62">
        <v>0.88004494019500434</v>
      </c>
      <c r="F4147" s="62">
        <v>7.7247927652388193E-2</v>
      </c>
      <c r="G4147" s="62">
        <v>0.32048380288418432</v>
      </c>
      <c r="H4147" s="62">
        <v>0.41032136105076233</v>
      </c>
      <c r="I4147" s="62">
        <v>0.76808008277087847</v>
      </c>
      <c r="J4147" s="62">
        <v>0.24538764278722236</v>
      </c>
      <c r="K4147" s="62"/>
      <c r="L4147" s="65">
        <f t="shared" si="586"/>
        <v>1.6389681083958478E-3</v>
      </c>
      <c r="M4147" s="65">
        <f t="shared" si="587"/>
        <v>5.0733918084846022E-2</v>
      </c>
      <c r="N4147" s="65">
        <f t="shared" si="588"/>
        <v>0.30869300309692277</v>
      </c>
      <c r="O4147" s="65">
        <f t="shared" si="589"/>
        <v>2.7096223932320605E-2</v>
      </c>
      <c r="P4147" s="65">
        <f t="shared" si="590"/>
        <v>0.11241597222787224</v>
      </c>
      <c r="Q4147" s="65">
        <f t="shared" si="591"/>
        <v>0.14392825569738507</v>
      </c>
      <c r="R4147" s="65">
        <f t="shared" si="592"/>
        <v>0.26941913593291905</v>
      </c>
      <c r="S4147" s="65">
        <f t="shared" si="593"/>
        <v>8.60745229193383E-2</v>
      </c>
      <c r="T4147" s="66">
        <f>(L4147*'Football Field'!$F$4)+(M4147*'Football Field'!$F$5)+(N4147*'Football Field'!$F$6)+(O4147*'Football Field'!$F$7)+(P4147*'Football Field'!$F$8)+(Q4147*'Football Field'!$F$9)+(R4147*'Football Field'!$F$10)+(S4147*'Football Field'!$F$11)</f>
        <v>163357354.87366033</v>
      </c>
    </row>
    <row r="4148" spans="2:20" x14ac:dyDescent="0.3">
      <c r="B4148" s="62">
        <f t="shared" si="585"/>
        <v>4121</v>
      </c>
      <c r="C4148" s="62">
        <v>2.7244610325185548E-3</v>
      </c>
      <c r="D4148" s="62">
        <v>0.66153499077085776</v>
      </c>
      <c r="E4148" s="62">
        <v>0.74358131205692479</v>
      </c>
      <c r="F4148" s="62">
        <v>6.5800588123219206E-2</v>
      </c>
      <c r="G4148" s="62">
        <v>0.28063781841745583</v>
      </c>
      <c r="H4148" s="62">
        <v>0.70538652999679807</v>
      </c>
      <c r="I4148" s="62">
        <v>0.87742391273328946</v>
      </c>
      <c r="J4148" s="62">
        <v>0.20243651677722774</v>
      </c>
      <c r="K4148" s="62"/>
      <c r="L4148" s="65">
        <f t="shared" si="586"/>
        <v>7.6972479719739908E-4</v>
      </c>
      <c r="M4148" s="65">
        <f t="shared" si="587"/>
        <v>0.18689930982032274</v>
      </c>
      <c r="N4148" s="65">
        <f t="shared" si="588"/>
        <v>0.21007933965335376</v>
      </c>
      <c r="O4148" s="65">
        <f t="shared" si="589"/>
        <v>1.8590225275416764E-2</v>
      </c>
      <c r="P4148" s="65">
        <f t="shared" si="590"/>
        <v>7.9286833354929101E-2</v>
      </c>
      <c r="Q4148" s="65">
        <f t="shared" si="591"/>
        <v>0.19928840870432407</v>
      </c>
      <c r="R4148" s="65">
        <f t="shared" si="592"/>
        <v>0.24789304571570525</v>
      </c>
      <c r="S4148" s="65">
        <f t="shared" si="593"/>
        <v>5.7193112678750824E-2</v>
      </c>
      <c r="T4148" s="66">
        <f>(L4148*'Football Field'!$F$4)+(M4148*'Football Field'!$F$5)+(N4148*'Football Field'!$F$6)+(O4148*'Football Field'!$F$7)+(P4148*'Football Field'!$F$8)+(Q4148*'Football Field'!$F$9)+(R4148*'Football Field'!$F$10)+(S4148*'Football Field'!$F$11)</f>
        <v>154356760.5443669</v>
      </c>
    </row>
    <row r="4149" spans="2:20" x14ac:dyDescent="0.3">
      <c r="B4149" s="62">
        <f t="shared" si="585"/>
        <v>4122</v>
      </c>
      <c r="C4149" s="62">
        <v>0.31594435218527095</v>
      </c>
      <c r="D4149" s="62">
        <v>0.87162680689161998</v>
      </c>
      <c r="E4149" s="62">
        <v>0.54605340382797263</v>
      </c>
      <c r="F4149" s="62">
        <v>2.2411114551377564E-2</v>
      </c>
      <c r="G4149" s="62">
        <v>0.25377634692504614</v>
      </c>
      <c r="H4149" s="62">
        <v>0.10417516011795391</v>
      </c>
      <c r="I4149" s="62">
        <v>0.68738268551277781</v>
      </c>
      <c r="J4149" s="62">
        <v>0.4467767928170796</v>
      </c>
      <c r="K4149" s="62"/>
      <c r="L4149" s="65">
        <f t="shared" si="586"/>
        <v>9.7269115277598656E-2</v>
      </c>
      <c r="M4149" s="65">
        <f t="shared" si="587"/>
        <v>0.2683458899397243</v>
      </c>
      <c r="N4149" s="65">
        <f t="shared" si="588"/>
        <v>0.16811229926187088</v>
      </c>
      <c r="O4149" s="65">
        <f t="shared" si="589"/>
        <v>6.8996621389804304E-3</v>
      </c>
      <c r="P4149" s="65">
        <f t="shared" si="590"/>
        <v>7.8129583811344855E-2</v>
      </c>
      <c r="Q4149" s="65">
        <f t="shared" si="591"/>
        <v>3.2072184827768378E-2</v>
      </c>
      <c r="R4149" s="65">
        <f t="shared" si="592"/>
        <v>0.21162304442068369</v>
      </c>
      <c r="S4149" s="65">
        <f t="shared" si="593"/>
        <v>0.13754822032202885</v>
      </c>
      <c r="T4149" s="66">
        <f>(L4149*'Football Field'!$F$4)+(M4149*'Football Field'!$F$5)+(N4149*'Football Field'!$F$6)+(O4149*'Football Field'!$F$7)+(P4149*'Football Field'!$F$8)+(Q4149*'Football Field'!$F$9)+(R4149*'Football Field'!$F$10)+(S4149*'Football Field'!$F$11)</f>
        <v>147946317.6700322</v>
      </c>
    </row>
    <row r="4150" spans="2:20" x14ac:dyDescent="0.3">
      <c r="B4150" s="62">
        <f t="shared" si="585"/>
        <v>4123</v>
      </c>
      <c r="C4150" s="62">
        <v>9.2110343356562874E-3</v>
      </c>
      <c r="D4150" s="62">
        <v>0.74515990556635636</v>
      </c>
      <c r="E4150" s="62">
        <v>0.74537679453902217</v>
      </c>
      <c r="F4150" s="62">
        <v>0.38865471568681864</v>
      </c>
      <c r="G4150" s="62">
        <v>0.17484791361037755</v>
      </c>
      <c r="H4150" s="62">
        <v>0.71267849641915249</v>
      </c>
      <c r="I4150" s="62">
        <v>0.75227824274873922</v>
      </c>
      <c r="J4150" s="62">
        <v>0.30237762891302411</v>
      </c>
      <c r="K4150" s="62"/>
      <c r="L4150" s="65">
        <f t="shared" si="586"/>
        <v>2.404602686149684E-3</v>
      </c>
      <c r="M4150" s="65">
        <f t="shared" si="587"/>
        <v>0.19452902304356012</v>
      </c>
      <c r="N4150" s="65">
        <f t="shared" si="588"/>
        <v>0.19458564337383613</v>
      </c>
      <c r="O4150" s="65">
        <f t="shared" si="589"/>
        <v>0.10146093687953649</v>
      </c>
      <c r="P4150" s="65">
        <f t="shared" si="590"/>
        <v>4.5645228039987037E-2</v>
      </c>
      <c r="Q4150" s="65">
        <f t="shared" si="591"/>
        <v>0.18604953194200749</v>
      </c>
      <c r="R4150" s="65">
        <f t="shared" si="592"/>
        <v>0.19638731301251805</v>
      </c>
      <c r="S4150" s="65">
        <f t="shared" si="593"/>
        <v>7.8937721022405066E-2</v>
      </c>
      <c r="T4150" s="66">
        <f>(L4150*'Football Field'!$F$4)+(M4150*'Football Field'!$F$5)+(N4150*'Football Field'!$F$6)+(O4150*'Football Field'!$F$7)+(P4150*'Football Field'!$F$8)+(Q4150*'Football Field'!$F$9)+(R4150*'Football Field'!$F$10)+(S4150*'Football Field'!$F$11)</f>
        <v>144769238.79030931</v>
      </c>
    </row>
    <row r="4151" spans="2:20" x14ac:dyDescent="0.3">
      <c r="B4151" s="62">
        <f t="shared" si="585"/>
        <v>4124</v>
      </c>
      <c r="C4151" s="62">
        <v>7.5216165951564107E-2</v>
      </c>
      <c r="D4151" s="62">
        <v>0.36033895056713316</v>
      </c>
      <c r="E4151" s="62">
        <v>0.35272029009824279</v>
      </c>
      <c r="F4151" s="62">
        <v>2.6929766334905736E-2</v>
      </c>
      <c r="G4151" s="62">
        <v>0.76296546584476166</v>
      </c>
      <c r="H4151" s="62">
        <v>0.12931967312712767</v>
      </c>
      <c r="I4151" s="62">
        <v>0.69959548736808064</v>
      </c>
      <c r="J4151" s="62">
        <v>0.74378774202233544</v>
      </c>
      <c r="K4151" s="62"/>
      <c r="L4151" s="65">
        <f t="shared" si="586"/>
        <v>2.3871527995437517E-2</v>
      </c>
      <c r="M4151" s="65">
        <f t="shared" si="587"/>
        <v>0.11436160348626519</v>
      </c>
      <c r="N4151" s="65">
        <f t="shared" si="588"/>
        <v>0.11194365164878434</v>
      </c>
      <c r="O4151" s="65">
        <f t="shared" si="589"/>
        <v>8.5467620270390163E-3</v>
      </c>
      <c r="P4151" s="65">
        <f t="shared" si="590"/>
        <v>0.24214410887672366</v>
      </c>
      <c r="Q4151" s="65">
        <f t="shared" si="591"/>
        <v>4.1042482800878022E-2</v>
      </c>
      <c r="R4151" s="65">
        <f t="shared" si="592"/>
        <v>0.22203223271102679</v>
      </c>
      <c r="S4151" s="65">
        <f t="shared" si="593"/>
        <v>0.23605763045384554</v>
      </c>
      <c r="T4151" s="66">
        <f>(L4151*'Football Field'!$F$4)+(M4151*'Football Field'!$F$5)+(N4151*'Football Field'!$F$6)+(O4151*'Football Field'!$F$7)+(P4151*'Football Field'!$F$8)+(Q4151*'Football Field'!$F$9)+(R4151*'Football Field'!$F$10)+(S4151*'Football Field'!$F$11)</f>
        <v>162987918.99112579</v>
      </c>
    </row>
    <row r="4152" spans="2:20" x14ac:dyDescent="0.3">
      <c r="B4152" s="62">
        <f t="shared" si="585"/>
        <v>4125</v>
      </c>
      <c r="C4152" s="62">
        <v>0.32295170393279227</v>
      </c>
      <c r="D4152" s="62">
        <v>0.39382555920927076</v>
      </c>
      <c r="E4152" s="62">
        <v>0.43728310688019323</v>
      </c>
      <c r="F4152" s="62">
        <v>0.73009712836492335</v>
      </c>
      <c r="G4152" s="62">
        <v>0.49457157854345313</v>
      </c>
      <c r="H4152" s="62">
        <v>0.16628834222031152</v>
      </c>
      <c r="I4152" s="62">
        <v>0.2323455064476676</v>
      </c>
      <c r="J4152" s="62">
        <v>0.20529936987394315</v>
      </c>
      <c r="K4152" s="62"/>
      <c r="L4152" s="65">
        <f t="shared" si="586"/>
        <v>0.10827632227188688</v>
      </c>
      <c r="M4152" s="65">
        <f t="shared" si="587"/>
        <v>0.13203826655369827</v>
      </c>
      <c r="N4152" s="65">
        <f t="shared" si="588"/>
        <v>0.14660831953518649</v>
      </c>
      <c r="O4152" s="65">
        <f t="shared" si="589"/>
        <v>0.24478035259746062</v>
      </c>
      <c r="P4152" s="65">
        <f t="shared" si="590"/>
        <v>0.16581547944404351</v>
      </c>
      <c r="Q4152" s="65">
        <f t="shared" si="591"/>
        <v>5.5751649280820034E-2</v>
      </c>
      <c r="R4152" s="65">
        <f t="shared" si="592"/>
        <v>7.7898697013185053E-2</v>
      </c>
      <c r="S4152" s="65">
        <f t="shared" si="593"/>
        <v>6.8830913303719071E-2</v>
      </c>
      <c r="T4152" s="66">
        <f>(L4152*'Football Field'!$F$4)+(M4152*'Football Field'!$F$5)+(N4152*'Football Field'!$F$6)+(O4152*'Football Field'!$F$7)+(P4152*'Football Field'!$F$8)+(Q4152*'Football Field'!$F$9)+(R4152*'Football Field'!$F$10)+(S4152*'Football Field'!$F$11)</f>
        <v>137551928.85335609</v>
      </c>
    </row>
    <row r="4153" spans="2:20" x14ac:dyDescent="0.3">
      <c r="B4153" s="62">
        <f t="shared" si="585"/>
        <v>4126</v>
      </c>
      <c r="C4153" s="62">
        <v>0.8852419299431068</v>
      </c>
      <c r="D4153" s="62">
        <v>0.6673976177097759</v>
      </c>
      <c r="E4153" s="62">
        <v>0.78163608623734404</v>
      </c>
      <c r="F4153" s="62">
        <v>0.3446967895376688</v>
      </c>
      <c r="G4153" s="62">
        <v>0.68341737546780879</v>
      </c>
      <c r="H4153" s="62">
        <v>0.29444713929518074</v>
      </c>
      <c r="I4153" s="62">
        <v>6.9313683398903425E-2</v>
      </c>
      <c r="J4153" s="62">
        <v>0.76322810828693466</v>
      </c>
      <c r="K4153" s="62"/>
      <c r="L4153" s="65">
        <f t="shared" si="586"/>
        <v>0.19718584312164175</v>
      </c>
      <c r="M4153" s="65">
        <f t="shared" si="587"/>
        <v>0.14866146472968711</v>
      </c>
      <c r="N4153" s="65">
        <f t="shared" si="588"/>
        <v>0.17410785172468787</v>
      </c>
      <c r="O4153" s="65">
        <f t="shared" si="589"/>
        <v>7.6780510239360916E-2</v>
      </c>
      <c r="P4153" s="65">
        <f t="shared" si="590"/>
        <v>0.15222983325502931</v>
      </c>
      <c r="Q4153" s="65">
        <f t="shared" si="591"/>
        <v>6.5587502639427836E-2</v>
      </c>
      <c r="R4153" s="65">
        <f t="shared" si="592"/>
        <v>1.5439482291307323E-2</v>
      </c>
      <c r="S4153" s="65">
        <f t="shared" si="593"/>
        <v>0.17000751199885797</v>
      </c>
      <c r="T4153" s="66">
        <f>(L4153*'Football Field'!$F$4)+(M4153*'Football Field'!$F$5)+(N4153*'Football Field'!$F$6)+(O4153*'Football Field'!$F$7)+(P4153*'Football Field'!$F$8)+(Q4153*'Football Field'!$F$9)+(R4153*'Football Field'!$F$10)+(S4153*'Football Field'!$F$11)</f>
        <v>127597439.75509496</v>
      </c>
    </row>
    <row r="4154" spans="2:20" x14ac:dyDescent="0.3">
      <c r="B4154" s="62">
        <f t="shared" si="585"/>
        <v>4127</v>
      </c>
      <c r="C4154" s="62">
        <v>0.15581172716520775</v>
      </c>
      <c r="D4154" s="62">
        <v>0.92001368933921723</v>
      </c>
      <c r="E4154" s="62">
        <v>8.728142117426263E-2</v>
      </c>
      <c r="F4154" s="62">
        <v>0.17718026125179953</v>
      </c>
      <c r="G4154" s="62">
        <v>0.78391789282690283</v>
      </c>
      <c r="H4154" s="62">
        <v>0.60413412152928359</v>
      </c>
      <c r="I4154" s="62">
        <v>0.10783615437686112</v>
      </c>
      <c r="J4154" s="62">
        <v>0.76193889864424291</v>
      </c>
      <c r="K4154" s="62"/>
      <c r="L4154" s="65">
        <f t="shared" si="586"/>
        <v>4.3303719660761825E-2</v>
      </c>
      <c r="M4154" s="65">
        <f t="shared" si="587"/>
        <v>0.25569330121709111</v>
      </c>
      <c r="N4154" s="65">
        <f t="shared" si="588"/>
        <v>2.4257546353462955E-2</v>
      </c>
      <c r="O4154" s="65">
        <f t="shared" si="589"/>
        <v>4.9242534578499468E-2</v>
      </c>
      <c r="P4154" s="65">
        <f t="shared" si="590"/>
        <v>0.21786909936527224</v>
      </c>
      <c r="Q4154" s="65">
        <f t="shared" si="591"/>
        <v>0.16790298851167881</v>
      </c>
      <c r="R4154" s="65">
        <f t="shared" si="592"/>
        <v>2.9970186990347144E-2</v>
      </c>
      <c r="S4154" s="65">
        <f t="shared" si="593"/>
        <v>0.21176062332288645</v>
      </c>
      <c r="T4154" s="66">
        <f>(L4154*'Football Field'!$F$4)+(M4154*'Football Field'!$F$5)+(N4154*'Football Field'!$F$6)+(O4154*'Football Field'!$F$7)+(P4154*'Football Field'!$F$8)+(Q4154*'Football Field'!$F$9)+(R4154*'Football Field'!$F$10)+(S4154*'Football Field'!$F$11)</f>
        <v>131598608.17583559</v>
      </c>
    </row>
    <row r="4155" spans="2:20" x14ac:dyDescent="0.3">
      <c r="B4155" s="62">
        <f t="shared" si="585"/>
        <v>4128</v>
      </c>
      <c r="C4155" s="62">
        <v>0.60632596899644464</v>
      </c>
      <c r="D4155" s="62">
        <v>0.43806612811500356</v>
      </c>
      <c r="E4155" s="62">
        <v>0.68927506475566802</v>
      </c>
      <c r="F4155" s="62">
        <v>0.36247427603015225</v>
      </c>
      <c r="G4155" s="62">
        <v>9.4120071574162689E-2</v>
      </c>
      <c r="H4155" s="62">
        <v>0.93368965424764683</v>
      </c>
      <c r="I4155" s="62">
        <v>0.26996707027406608</v>
      </c>
      <c r="J4155" s="62">
        <v>0.70465567015680652</v>
      </c>
      <c r="K4155" s="62"/>
      <c r="L4155" s="65">
        <f t="shared" si="586"/>
        <v>0.14793583894693671</v>
      </c>
      <c r="M4155" s="65">
        <f t="shared" si="587"/>
        <v>0.10688257388050175</v>
      </c>
      <c r="N4155" s="65">
        <f t="shared" si="588"/>
        <v>0.16817436524878879</v>
      </c>
      <c r="O4155" s="65">
        <f t="shared" si="589"/>
        <v>8.8439121632803611E-2</v>
      </c>
      <c r="P4155" s="65">
        <f t="shared" si="590"/>
        <v>2.2964102581842626E-2</v>
      </c>
      <c r="Q4155" s="65">
        <f t="shared" si="591"/>
        <v>0.22780842216905084</v>
      </c>
      <c r="R4155" s="65">
        <f t="shared" si="592"/>
        <v>6.5868537834761237E-2</v>
      </c>
      <c r="S4155" s="65">
        <f t="shared" si="593"/>
        <v>0.17192703770531448</v>
      </c>
      <c r="T4155" s="66">
        <f>(L4155*'Football Field'!$F$4)+(M4155*'Football Field'!$F$5)+(N4155*'Football Field'!$F$6)+(O4155*'Football Field'!$F$7)+(P4155*'Football Field'!$F$8)+(Q4155*'Football Field'!$F$9)+(R4155*'Football Field'!$F$10)+(S4155*'Football Field'!$F$11)</f>
        <v>124309828.55795325</v>
      </c>
    </row>
    <row r="4156" spans="2:20" x14ac:dyDescent="0.3">
      <c r="B4156" s="62">
        <f t="shared" si="585"/>
        <v>4129</v>
      </c>
      <c r="C4156" s="62">
        <v>0.54052970705256209</v>
      </c>
      <c r="D4156" s="62">
        <v>0.41403866841587589</v>
      </c>
      <c r="E4156" s="62">
        <v>3.931656248017168E-3</v>
      </c>
      <c r="F4156" s="62">
        <v>0.54564494897627003</v>
      </c>
      <c r="G4156" s="62">
        <v>0.38577237262804853</v>
      </c>
      <c r="H4156" s="62">
        <v>0.32260422146306122</v>
      </c>
      <c r="I4156" s="62">
        <v>0.62924401369811211</v>
      </c>
      <c r="J4156" s="62">
        <v>0.14343815710149843</v>
      </c>
      <c r="K4156" s="62"/>
      <c r="L4156" s="65">
        <f t="shared" si="586"/>
        <v>0.18106961973777028</v>
      </c>
      <c r="M4156" s="65">
        <f t="shared" si="587"/>
        <v>0.13869695461438386</v>
      </c>
      <c r="N4156" s="65">
        <f t="shared" si="588"/>
        <v>1.3170478744822631E-3</v>
      </c>
      <c r="O4156" s="65">
        <f t="shared" si="589"/>
        <v>0.18278315166378231</v>
      </c>
      <c r="P4156" s="65">
        <f t="shared" si="590"/>
        <v>0.12922815509621133</v>
      </c>
      <c r="Q4156" s="65">
        <f t="shared" si="591"/>
        <v>0.10806773974484932</v>
      </c>
      <c r="R4156" s="65">
        <f t="shared" si="592"/>
        <v>0.21078762701844625</v>
      </c>
      <c r="S4156" s="65">
        <f t="shared" si="593"/>
        <v>4.8049704250074238E-2</v>
      </c>
      <c r="T4156" s="66">
        <f>(L4156*'Football Field'!$F$4)+(M4156*'Football Field'!$F$5)+(N4156*'Football Field'!$F$6)+(O4156*'Football Field'!$F$7)+(P4156*'Football Field'!$F$8)+(Q4156*'Football Field'!$F$9)+(R4156*'Football Field'!$F$10)+(S4156*'Football Field'!$F$11)</f>
        <v>148221774.15781873</v>
      </c>
    </row>
    <row r="4157" spans="2:20" x14ac:dyDescent="0.3">
      <c r="B4157" s="62">
        <f t="shared" si="585"/>
        <v>4130</v>
      </c>
      <c r="C4157" s="62">
        <v>0.84305746698371098</v>
      </c>
      <c r="D4157" s="62">
        <v>0.42598455605090535</v>
      </c>
      <c r="E4157" s="62">
        <v>0.48809179085568111</v>
      </c>
      <c r="F4157" s="62">
        <v>0.45414121695282239</v>
      </c>
      <c r="G4157" s="62">
        <v>0.83013259499258985</v>
      </c>
      <c r="H4157" s="62">
        <v>0.56776663028648056</v>
      </c>
      <c r="I4157" s="62">
        <v>0.17596624798060179</v>
      </c>
      <c r="J4157" s="62">
        <v>0.70110524529669949</v>
      </c>
      <c r="K4157" s="62"/>
      <c r="L4157" s="65">
        <f t="shared" si="586"/>
        <v>0.18792048275477527</v>
      </c>
      <c r="M4157" s="65">
        <f t="shared" si="587"/>
        <v>9.4953459940959703E-2</v>
      </c>
      <c r="N4157" s="65">
        <f t="shared" si="588"/>
        <v>0.10879738162382542</v>
      </c>
      <c r="O4157" s="65">
        <f t="shared" si="589"/>
        <v>0.10122967896121422</v>
      </c>
      <c r="P4157" s="65">
        <f t="shared" si="590"/>
        <v>0.18503948320345753</v>
      </c>
      <c r="Q4157" s="65">
        <f t="shared" si="591"/>
        <v>0.1265571843366983</v>
      </c>
      <c r="R4157" s="65">
        <f t="shared" si="592"/>
        <v>3.9223497287048048E-2</v>
      </c>
      <c r="S4157" s="65">
        <f t="shared" si="593"/>
        <v>0.15627883189202157</v>
      </c>
      <c r="T4157" s="66">
        <f>(L4157*'Football Field'!$F$4)+(M4157*'Football Field'!$F$5)+(N4157*'Football Field'!$F$6)+(O4157*'Football Field'!$F$7)+(P4157*'Football Field'!$F$8)+(Q4157*'Football Field'!$F$9)+(R4157*'Football Field'!$F$10)+(S4157*'Football Field'!$F$11)</f>
        <v>132162340.48532946</v>
      </c>
    </row>
    <row r="4158" spans="2:20" x14ac:dyDescent="0.3">
      <c r="B4158" s="62">
        <f t="shared" si="585"/>
        <v>4131</v>
      </c>
      <c r="C4158" s="62">
        <v>0.65800580965852251</v>
      </c>
      <c r="D4158" s="62">
        <v>0.37036764834081337</v>
      </c>
      <c r="E4158" s="62">
        <v>0.6097428421871417</v>
      </c>
      <c r="F4158" s="62">
        <v>0.21292532323649627</v>
      </c>
      <c r="G4158" s="62">
        <v>0.50837592751700444</v>
      </c>
      <c r="H4158" s="62">
        <v>1.182833397050076E-2</v>
      </c>
      <c r="I4158" s="62">
        <v>0.54857763906976853</v>
      </c>
      <c r="J4158" s="62">
        <v>0.76307798034575369</v>
      </c>
      <c r="K4158" s="62"/>
      <c r="L4158" s="65">
        <f t="shared" si="586"/>
        <v>0.17866505766869334</v>
      </c>
      <c r="M4158" s="65">
        <f t="shared" si="587"/>
        <v>0.10056409271488063</v>
      </c>
      <c r="N4158" s="65">
        <f t="shared" si="588"/>
        <v>0.16556045321085208</v>
      </c>
      <c r="O4158" s="65">
        <f t="shared" si="589"/>
        <v>5.7814558164640137E-2</v>
      </c>
      <c r="P4158" s="65">
        <f t="shared" si="590"/>
        <v>0.13803679705250249</v>
      </c>
      <c r="Q4158" s="65">
        <f t="shared" si="591"/>
        <v>3.2116889242373133E-3</v>
      </c>
      <c r="R4158" s="65">
        <f t="shared" si="592"/>
        <v>0.14895256862704567</v>
      </c>
      <c r="S4158" s="65">
        <f t="shared" si="593"/>
        <v>0.20719478363714824</v>
      </c>
      <c r="T4158" s="66">
        <f>(L4158*'Football Field'!$F$4)+(M4158*'Football Field'!$F$5)+(N4158*'Football Field'!$F$6)+(O4158*'Football Field'!$F$7)+(P4158*'Football Field'!$F$8)+(Q4158*'Football Field'!$F$9)+(R4158*'Football Field'!$F$10)+(S4158*'Football Field'!$F$11)</f>
        <v>145138826.17163926</v>
      </c>
    </row>
    <row r="4159" spans="2:20" x14ac:dyDescent="0.3">
      <c r="B4159" s="62">
        <f t="shared" si="585"/>
        <v>4132</v>
      </c>
      <c r="C4159" s="62">
        <v>0.66664412959299768</v>
      </c>
      <c r="D4159" s="62">
        <v>0.1353851595281822</v>
      </c>
      <c r="E4159" s="62">
        <v>0.70960931925551984</v>
      </c>
      <c r="F4159" s="62">
        <v>0.871753187205216</v>
      </c>
      <c r="G4159" s="62">
        <v>0.58055979084429643</v>
      </c>
      <c r="H4159" s="62">
        <v>0.39883496080088376</v>
      </c>
      <c r="I4159" s="62">
        <v>0.13053103990427062</v>
      </c>
      <c r="J4159" s="62">
        <v>0.59086562782650176</v>
      </c>
      <c r="K4159" s="62"/>
      <c r="L4159" s="65">
        <f t="shared" si="586"/>
        <v>0.16322581395258851</v>
      </c>
      <c r="M4159" s="65">
        <f t="shared" si="587"/>
        <v>3.3148649901980173E-2</v>
      </c>
      <c r="N4159" s="65">
        <f t="shared" si="588"/>
        <v>0.17374571166559191</v>
      </c>
      <c r="O4159" s="65">
        <f t="shared" si="589"/>
        <v>0.21344615099844608</v>
      </c>
      <c r="P4159" s="65">
        <f t="shared" si="590"/>
        <v>0.14214832202386529</v>
      </c>
      <c r="Q4159" s="65">
        <f t="shared" si="591"/>
        <v>9.7653542901845095E-2</v>
      </c>
      <c r="R4159" s="65">
        <f t="shared" si="592"/>
        <v>3.1960133283495992E-2</v>
      </c>
      <c r="S4159" s="65">
        <f t="shared" si="593"/>
        <v>0.14467167527218711</v>
      </c>
      <c r="T4159" s="66">
        <f>(L4159*'Football Field'!$F$4)+(M4159*'Football Field'!$F$5)+(N4159*'Football Field'!$F$6)+(O4159*'Football Field'!$F$7)+(P4159*'Football Field'!$F$8)+(Q4159*'Football Field'!$F$9)+(R4159*'Football Field'!$F$10)+(S4159*'Football Field'!$F$11)</f>
        <v>130361488.95947193</v>
      </c>
    </row>
    <row r="4160" spans="2:20" x14ac:dyDescent="0.3">
      <c r="B4160" s="62">
        <f t="shared" si="585"/>
        <v>4133</v>
      </c>
      <c r="C4160" s="62">
        <v>0.73957586156642474</v>
      </c>
      <c r="D4160" s="62">
        <v>0.3828459814329368</v>
      </c>
      <c r="E4160" s="62">
        <v>0.7978425481902125</v>
      </c>
      <c r="F4160" s="62">
        <v>0.18253178027694184</v>
      </c>
      <c r="G4160" s="62">
        <v>0.65606577122289766</v>
      </c>
      <c r="H4160" s="62">
        <v>0.79456629614506524</v>
      </c>
      <c r="I4160" s="62">
        <v>0.60742864897149995</v>
      </c>
      <c r="J4160" s="62">
        <v>0.76623439037253149</v>
      </c>
      <c r="K4160" s="62"/>
      <c r="L4160" s="65">
        <f t="shared" si="586"/>
        <v>0.15010394973641275</v>
      </c>
      <c r="M4160" s="65">
        <f t="shared" si="587"/>
        <v>7.7702230346028953E-2</v>
      </c>
      <c r="N4160" s="65">
        <f t="shared" si="588"/>
        <v>0.16192972752986337</v>
      </c>
      <c r="O4160" s="65">
        <f t="shared" si="589"/>
        <v>3.7046559515824876E-2</v>
      </c>
      <c r="P4160" s="65">
        <f t="shared" si="590"/>
        <v>0.13315478325488578</v>
      </c>
      <c r="Q4160" s="65">
        <f t="shared" si="591"/>
        <v>0.16126478104111913</v>
      </c>
      <c r="R4160" s="65">
        <f t="shared" si="592"/>
        <v>0.12328341706631817</v>
      </c>
      <c r="S4160" s="65">
        <f t="shared" si="593"/>
        <v>0.15551455150954696</v>
      </c>
      <c r="T4160" s="66">
        <f>(L4160*'Football Field'!$F$4)+(M4160*'Football Field'!$F$5)+(N4160*'Football Field'!$F$6)+(O4160*'Football Field'!$F$7)+(P4160*'Football Field'!$F$8)+(Q4160*'Football Field'!$F$9)+(R4160*'Football Field'!$F$10)+(S4160*'Football Field'!$F$11)</f>
        <v>140741209.06721526</v>
      </c>
    </row>
    <row r="4161" spans="2:20" x14ac:dyDescent="0.3">
      <c r="B4161" s="62">
        <f t="shared" si="585"/>
        <v>4134</v>
      </c>
      <c r="C4161" s="62">
        <v>0.6043780117678903</v>
      </c>
      <c r="D4161" s="62">
        <v>0.40978879088601272</v>
      </c>
      <c r="E4161" s="62">
        <v>0.35800079151320763</v>
      </c>
      <c r="F4161" s="62">
        <v>0.99031353451242987</v>
      </c>
      <c r="G4161" s="62">
        <v>0.11086952841784192</v>
      </c>
      <c r="H4161" s="62">
        <v>0.13521321086566362</v>
      </c>
      <c r="I4161" s="62">
        <v>0.5239751857173921</v>
      </c>
      <c r="J4161" s="62">
        <v>0.17146792894471763</v>
      </c>
      <c r="K4161" s="62"/>
      <c r="L4161" s="65">
        <f t="shared" si="586"/>
        <v>0.18292274046215529</v>
      </c>
      <c r="M4161" s="65">
        <f t="shared" si="587"/>
        <v>0.12402782229001837</v>
      </c>
      <c r="N4161" s="65">
        <f t="shared" si="588"/>
        <v>0.10835352146524904</v>
      </c>
      <c r="O4161" s="65">
        <f t="shared" si="589"/>
        <v>0.29973106586039622</v>
      </c>
      <c r="P4161" s="65">
        <f t="shared" si="590"/>
        <v>3.3556081751907184E-2</v>
      </c>
      <c r="Q4161" s="65">
        <f t="shared" si="591"/>
        <v>4.0924008810124153E-2</v>
      </c>
      <c r="R4161" s="65">
        <f t="shared" si="592"/>
        <v>0.15858779611327403</v>
      </c>
      <c r="S4161" s="65">
        <f t="shared" si="593"/>
        <v>5.1896963246875455E-2</v>
      </c>
      <c r="T4161" s="66">
        <f>(L4161*'Football Field'!$F$4)+(M4161*'Football Field'!$F$5)+(N4161*'Football Field'!$F$6)+(O4161*'Football Field'!$F$7)+(P4161*'Football Field'!$F$8)+(Q4161*'Football Field'!$F$9)+(R4161*'Football Field'!$F$10)+(S4161*'Football Field'!$F$11)</f>
        <v>136833258.97458878</v>
      </c>
    </row>
    <row r="4162" spans="2:20" x14ac:dyDescent="0.3">
      <c r="B4162" s="62">
        <f t="shared" si="585"/>
        <v>4135</v>
      </c>
      <c r="C4162" s="62">
        <v>0.6053050676459345</v>
      </c>
      <c r="D4162" s="62">
        <v>0.19024631657184887</v>
      </c>
      <c r="E4162" s="62">
        <v>0.67774472671996433</v>
      </c>
      <c r="F4162" s="62">
        <v>0.11037837815428531</v>
      </c>
      <c r="G4162" s="62">
        <v>0.68751149485401863</v>
      </c>
      <c r="H4162" s="62">
        <v>0.65667197295385182</v>
      </c>
      <c r="I4162" s="62">
        <v>0.80565861715807585</v>
      </c>
      <c r="J4162" s="62">
        <v>1.1530261770704042E-2</v>
      </c>
      <c r="K4162" s="62"/>
      <c r="L4162" s="65">
        <f t="shared" si="586"/>
        <v>0.16162817026879608</v>
      </c>
      <c r="M4162" s="65">
        <f t="shared" si="587"/>
        <v>5.0799449222309175E-2</v>
      </c>
      <c r="N4162" s="65">
        <f t="shared" si="588"/>
        <v>0.180970961493996</v>
      </c>
      <c r="O4162" s="65">
        <f t="shared" si="589"/>
        <v>2.9473163619290591E-2</v>
      </c>
      <c r="P4162" s="65">
        <f t="shared" si="590"/>
        <v>0.18357887764623637</v>
      </c>
      <c r="Q4162" s="65">
        <f t="shared" si="591"/>
        <v>0.17534412832210869</v>
      </c>
      <c r="R4162" s="65">
        <f t="shared" si="592"/>
        <v>0.21512644633716685</v>
      </c>
      <c r="S4162" s="65">
        <f t="shared" si="593"/>
        <v>3.0788030900961182E-3</v>
      </c>
      <c r="T4162" s="66">
        <f>(L4162*'Football Field'!$F$4)+(M4162*'Football Field'!$F$5)+(N4162*'Football Field'!$F$6)+(O4162*'Football Field'!$F$7)+(P4162*'Football Field'!$F$8)+(Q4162*'Football Field'!$F$9)+(R4162*'Football Field'!$F$10)+(S4162*'Football Field'!$F$11)</f>
        <v>156917457.63852096</v>
      </c>
    </row>
    <row r="4163" spans="2:20" x14ac:dyDescent="0.3">
      <c r="B4163" s="62">
        <f t="shared" si="585"/>
        <v>4136</v>
      </c>
      <c r="C4163" s="62">
        <v>0.98871396721545879</v>
      </c>
      <c r="D4163" s="62">
        <v>3.0389356442843463E-2</v>
      </c>
      <c r="E4163" s="62">
        <v>0.51993925802616048</v>
      </c>
      <c r="F4163" s="62">
        <v>0.58617106367501293</v>
      </c>
      <c r="G4163" s="62">
        <v>0.31229776511558549</v>
      </c>
      <c r="H4163" s="62">
        <v>0.13279226863118421</v>
      </c>
      <c r="I4163" s="62">
        <v>0.20620857636117818</v>
      </c>
      <c r="J4163" s="62">
        <v>0.26887206558959498</v>
      </c>
      <c r="K4163" s="62"/>
      <c r="L4163" s="65">
        <f t="shared" si="586"/>
        <v>0.3246598336962237</v>
      </c>
      <c r="M4163" s="65">
        <f t="shared" si="587"/>
        <v>9.9788247521730399E-3</v>
      </c>
      <c r="N4163" s="65">
        <f t="shared" si="588"/>
        <v>0.17073026035863198</v>
      </c>
      <c r="O4163" s="65">
        <f t="shared" si="589"/>
        <v>0.19247851892517776</v>
      </c>
      <c r="P4163" s="65">
        <f t="shared" si="590"/>
        <v>0.10254789944120762</v>
      </c>
      <c r="Q4163" s="65">
        <f t="shared" si="591"/>
        <v>4.360443695496978E-2</v>
      </c>
      <c r="R4163" s="65">
        <f t="shared" si="592"/>
        <v>6.7711840156058037E-2</v>
      </c>
      <c r="S4163" s="65">
        <f t="shared" si="593"/>
        <v>8.8288385715558068E-2</v>
      </c>
      <c r="T4163" s="66">
        <f>(L4163*'Football Field'!$F$4)+(M4163*'Football Field'!$F$5)+(N4163*'Football Field'!$F$6)+(O4163*'Football Field'!$F$7)+(P4163*'Football Field'!$F$8)+(Q4163*'Football Field'!$F$9)+(R4163*'Football Field'!$F$10)+(S4163*'Football Field'!$F$11)</f>
        <v>130711017.22949371</v>
      </c>
    </row>
    <row r="4164" spans="2:20" x14ac:dyDescent="0.3">
      <c r="B4164" s="62">
        <f t="shared" si="585"/>
        <v>4137</v>
      </c>
      <c r="C4164" s="62">
        <v>0.74898561835785094</v>
      </c>
      <c r="D4164" s="62">
        <v>0.92546022317549292</v>
      </c>
      <c r="E4164" s="62">
        <v>0.51781730338341325</v>
      </c>
      <c r="F4164" s="62">
        <v>0.54283668024939813</v>
      </c>
      <c r="G4164" s="62">
        <v>3.8058527726036462E-2</v>
      </c>
      <c r="H4164" s="62">
        <v>0.26128380601861734</v>
      </c>
      <c r="I4164" s="62">
        <v>0.57159088770590794</v>
      </c>
      <c r="J4164" s="62">
        <v>0.61539744575693966</v>
      </c>
      <c r="K4164" s="62"/>
      <c r="L4164" s="65">
        <f t="shared" si="586"/>
        <v>0.17742460043128785</v>
      </c>
      <c r="M4164" s="65">
        <f t="shared" si="587"/>
        <v>0.21922905632282916</v>
      </c>
      <c r="N4164" s="65">
        <f t="shared" si="588"/>
        <v>0.1226639415996285</v>
      </c>
      <c r="O4164" s="65">
        <f t="shared" si="589"/>
        <v>0.12859069484386274</v>
      </c>
      <c r="P4164" s="65">
        <f t="shared" si="590"/>
        <v>9.015552380832079E-3</v>
      </c>
      <c r="Q4164" s="65">
        <f t="shared" si="591"/>
        <v>6.1894612854729428E-2</v>
      </c>
      <c r="R4164" s="65">
        <f t="shared" si="592"/>
        <v>0.13540217912826738</v>
      </c>
      <c r="S4164" s="65">
        <f t="shared" si="593"/>
        <v>0.14577936243856271</v>
      </c>
      <c r="T4164" s="66">
        <f>(L4164*'Football Field'!$F$4)+(M4164*'Football Field'!$F$5)+(N4164*'Football Field'!$F$6)+(O4164*'Football Field'!$F$7)+(P4164*'Football Field'!$F$8)+(Q4164*'Football Field'!$F$9)+(R4164*'Football Field'!$F$10)+(S4164*'Football Field'!$F$11)</f>
        <v>131210564.89366683</v>
      </c>
    </row>
    <row r="4165" spans="2:20" x14ac:dyDescent="0.3">
      <c r="B4165" s="62">
        <f t="shared" si="585"/>
        <v>4138</v>
      </c>
      <c r="C4165" s="62">
        <v>0.17736316530415264</v>
      </c>
      <c r="D4165" s="62">
        <v>0.10893124383495711</v>
      </c>
      <c r="E4165" s="62">
        <v>0.49241276811430124</v>
      </c>
      <c r="F4165" s="62">
        <v>0.77860455918490168</v>
      </c>
      <c r="G4165" s="62">
        <v>6.169822054247065E-2</v>
      </c>
      <c r="H4165" s="62">
        <v>0.7158157638702185</v>
      </c>
      <c r="I4165" s="62">
        <v>0.26334782947519719</v>
      </c>
      <c r="J4165" s="62">
        <v>0.47924565877517156</v>
      </c>
      <c r="K4165" s="62"/>
      <c r="L4165" s="65">
        <f t="shared" si="586"/>
        <v>5.7633735689829539E-2</v>
      </c>
      <c r="M4165" s="65">
        <f t="shared" si="587"/>
        <v>3.5396946737966797E-2</v>
      </c>
      <c r="N4165" s="65">
        <f t="shared" si="588"/>
        <v>0.16000834941759184</v>
      </c>
      <c r="O4165" s="65">
        <f t="shared" si="589"/>
        <v>0.25300568634984899</v>
      </c>
      <c r="P4165" s="65">
        <f t="shared" si="590"/>
        <v>2.0048688966391094E-2</v>
      </c>
      <c r="Q4165" s="65">
        <f t="shared" si="591"/>
        <v>0.23260261772371341</v>
      </c>
      <c r="R4165" s="65">
        <f t="shared" si="592"/>
        <v>8.557424633483611E-2</v>
      </c>
      <c r="S4165" s="65">
        <f t="shared" si="593"/>
        <v>0.15572972877982227</v>
      </c>
      <c r="T4165" s="66">
        <f>(L4165*'Football Field'!$F$4)+(M4165*'Football Field'!$F$5)+(N4165*'Football Field'!$F$6)+(O4165*'Football Field'!$F$7)+(P4165*'Football Field'!$F$8)+(Q4165*'Football Field'!$F$9)+(R4165*'Football Field'!$F$10)+(S4165*'Football Field'!$F$11)</f>
        <v>128298845.21035923</v>
      </c>
    </row>
    <row r="4166" spans="2:20" x14ac:dyDescent="0.3">
      <c r="B4166" s="62">
        <f t="shared" si="585"/>
        <v>4139</v>
      </c>
      <c r="C4166" s="62">
        <v>0.58538932559154688</v>
      </c>
      <c r="D4166" s="62">
        <v>0.81818596541212674</v>
      </c>
      <c r="E4166" s="62">
        <v>0.86242200350928044</v>
      </c>
      <c r="F4166" s="62">
        <v>0.54021989518555324</v>
      </c>
      <c r="G4166" s="62">
        <v>0.5337666178664735</v>
      </c>
      <c r="H4166" s="62">
        <v>0.28129973288985965</v>
      </c>
      <c r="I4166" s="62">
        <v>0.72379014536127106</v>
      </c>
      <c r="J4166" s="62">
        <v>0.94652714784701852</v>
      </c>
      <c r="K4166" s="62"/>
      <c r="L4166" s="65">
        <f t="shared" si="586"/>
        <v>0.1106261307291973</v>
      </c>
      <c r="M4166" s="65">
        <f t="shared" si="587"/>
        <v>0.15461974384143681</v>
      </c>
      <c r="N4166" s="65">
        <f t="shared" si="588"/>
        <v>0.16297941409769293</v>
      </c>
      <c r="O4166" s="65">
        <f t="shared" si="589"/>
        <v>0.10209006918074431</v>
      </c>
      <c r="P4166" s="65">
        <f t="shared" si="590"/>
        <v>0.10087053703500375</v>
      </c>
      <c r="Q4166" s="65">
        <f t="shared" si="591"/>
        <v>5.315966599376485E-2</v>
      </c>
      <c r="R4166" s="65">
        <f t="shared" si="592"/>
        <v>0.13678094174390412</v>
      </c>
      <c r="S4166" s="65">
        <f t="shared" si="593"/>
        <v>0.17887349737825586</v>
      </c>
      <c r="T4166" s="66">
        <f>(L4166*'Football Field'!$F$4)+(M4166*'Football Field'!$F$5)+(N4166*'Football Field'!$F$6)+(O4166*'Football Field'!$F$7)+(P4166*'Football Field'!$F$8)+(Q4166*'Football Field'!$F$9)+(R4166*'Football Field'!$F$10)+(S4166*'Football Field'!$F$11)</f>
        <v>140583718.60837373</v>
      </c>
    </row>
    <row r="4167" spans="2:20" x14ac:dyDescent="0.3">
      <c r="B4167" s="62">
        <f t="shared" si="585"/>
        <v>4140</v>
      </c>
      <c r="C4167" s="62">
        <v>7.0722501788408887E-2</v>
      </c>
      <c r="D4167" s="62">
        <v>0.57801560479430214</v>
      </c>
      <c r="E4167" s="62">
        <v>0.18407071521848095</v>
      </c>
      <c r="F4167" s="62">
        <v>0.80323451555698844</v>
      </c>
      <c r="G4167" s="62">
        <v>0.79093310444750831</v>
      </c>
      <c r="H4167" s="62">
        <v>0.18136932164980812</v>
      </c>
      <c r="I4167" s="62">
        <v>0.26569364105230187</v>
      </c>
      <c r="J4167" s="62">
        <v>0.27548800841695842</v>
      </c>
      <c r="K4167" s="62"/>
      <c r="L4167" s="65">
        <f t="shared" si="586"/>
        <v>2.2454956733567084E-2</v>
      </c>
      <c r="M4167" s="65">
        <f t="shared" si="587"/>
        <v>0.18352455115084629</v>
      </c>
      <c r="N4167" s="65">
        <f t="shared" si="588"/>
        <v>5.8443915891351679E-2</v>
      </c>
      <c r="O4167" s="65">
        <f t="shared" si="589"/>
        <v>0.25503334635562924</v>
      </c>
      <c r="P4167" s="65">
        <f t="shared" si="590"/>
        <v>0.2511275505022581</v>
      </c>
      <c r="Q4167" s="65">
        <f t="shared" si="591"/>
        <v>5.7586201950654711E-2</v>
      </c>
      <c r="R4167" s="65">
        <f t="shared" si="592"/>
        <v>8.4359843944196641E-2</v>
      </c>
      <c r="S4167" s="65">
        <f t="shared" si="593"/>
        <v>8.7469633471496278E-2</v>
      </c>
      <c r="T4167" s="66">
        <f>(L4167*'Football Field'!$F$4)+(M4167*'Football Field'!$F$5)+(N4167*'Football Field'!$F$6)+(O4167*'Football Field'!$F$7)+(P4167*'Football Field'!$F$8)+(Q4167*'Football Field'!$F$9)+(R4167*'Football Field'!$F$10)+(S4167*'Football Field'!$F$11)</f>
        <v>143601247.50374389</v>
      </c>
    </row>
    <row r="4168" spans="2:20" x14ac:dyDescent="0.3">
      <c r="B4168" s="62">
        <f t="shared" si="585"/>
        <v>4141</v>
      </c>
      <c r="C4168" s="62">
        <v>0.69090018059771785</v>
      </c>
      <c r="D4168" s="62">
        <v>0.70095653763478172</v>
      </c>
      <c r="E4168" s="62">
        <v>0.52500415156923808</v>
      </c>
      <c r="F4168" s="62">
        <v>0.34811556097318475</v>
      </c>
      <c r="G4168" s="62">
        <v>0.66778058374056215</v>
      </c>
      <c r="H4168" s="62">
        <v>0.28535217983266836</v>
      </c>
      <c r="I4168" s="62">
        <v>0.32141437948955098</v>
      </c>
      <c r="J4168" s="62">
        <v>0.815969856202304</v>
      </c>
      <c r="K4168" s="62"/>
      <c r="L4168" s="65">
        <f t="shared" si="586"/>
        <v>0.15862730404609326</v>
      </c>
      <c r="M4168" s="65">
        <f t="shared" si="587"/>
        <v>0.16093619446197699</v>
      </c>
      <c r="N4168" s="65">
        <f t="shared" si="588"/>
        <v>0.12053838675275322</v>
      </c>
      <c r="O4168" s="65">
        <f t="shared" si="589"/>
        <v>7.9925631059897417E-2</v>
      </c>
      <c r="P4168" s="65">
        <f t="shared" si="590"/>
        <v>0.1533191576262872</v>
      </c>
      <c r="Q4168" s="65">
        <f t="shared" si="591"/>
        <v>6.5515465564609354E-2</v>
      </c>
      <c r="R4168" s="65">
        <f t="shared" si="592"/>
        <v>7.3795170318187955E-2</v>
      </c>
      <c r="S4168" s="65">
        <f t="shared" si="593"/>
        <v>0.18734269017019478</v>
      </c>
      <c r="T4168" s="66">
        <f>(L4168*'Football Field'!$F$4)+(M4168*'Football Field'!$F$5)+(N4168*'Football Field'!$F$6)+(O4168*'Football Field'!$F$7)+(P4168*'Football Field'!$F$8)+(Q4168*'Football Field'!$F$9)+(R4168*'Football Field'!$F$10)+(S4168*'Football Field'!$F$11)</f>
        <v>134687521.87921202</v>
      </c>
    </row>
    <row r="4169" spans="2:20" x14ac:dyDescent="0.3">
      <c r="B4169" s="62">
        <f t="shared" si="585"/>
        <v>4142</v>
      </c>
      <c r="C4169" s="62">
        <v>0.19826758307739401</v>
      </c>
      <c r="D4169" s="62">
        <v>0.70076890560469374</v>
      </c>
      <c r="E4169" s="62">
        <v>0.34845519900193245</v>
      </c>
      <c r="F4169" s="62">
        <v>0.42453586485061612</v>
      </c>
      <c r="G4169" s="62">
        <v>0.14346012438602718</v>
      </c>
      <c r="H4169" s="62">
        <v>0.28321632630953619</v>
      </c>
      <c r="I4169" s="62">
        <v>0.70453225329540259</v>
      </c>
      <c r="J4169" s="62">
        <v>6.9489261885348208E-2</v>
      </c>
      <c r="K4169" s="62"/>
      <c r="L4169" s="65">
        <f t="shared" si="586"/>
        <v>6.9017238788293911E-2</v>
      </c>
      <c r="M4169" s="65">
        <f t="shared" si="587"/>
        <v>0.24393869205865668</v>
      </c>
      <c r="N4169" s="65">
        <f t="shared" si="588"/>
        <v>0.12129776992919275</v>
      </c>
      <c r="O4169" s="65">
        <f t="shared" si="589"/>
        <v>0.147781562188875</v>
      </c>
      <c r="P4169" s="65">
        <f t="shared" si="590"/>
        <v>4.9938681390410807E-2</v>
      </c>
      <c r="Q4169" s="65">
        <f t="shared" si="591"/>
        <v>9.8588021895735248E-2</v>
      </c>
      <c r="R4169" s="65">
        <f t="shared" si="592"/>
        <v>0.24524871895353056</v>
      </c>
      <c r="S4169" s="65">
        <f t="shared" si="593"/>
        <v>2.4189314795304992E-2</v>
      </c>
      <c r="T4169" s="66">
        <f>(L4169*'Football Field'!$F$4)+(M4169*'Football Field'!$F$5)+(N4169*'Football Field'!$F$6)+(O4169*'Football Field'!$F$7)+(P4169*'Football Field'!$F$8)+(Q4169*'Football Field'!$F$9)+(R4169*'Football Field'!$F$10)+(S4169*'Football Field'!$F$11)</f>
        <v>149413277.44223791</v>
      </c>
    </row>
    <row r="4170" spans="2:20" x14ac:dyDescent="0.3">
      <c r="B4170" s="62">
        <f t="shared" si="585"/>
        <v>4143</v>
      </c>
      <c r="C4170" s="62">
        <v>0.4175183735885466</v>
      </c>
      <c r="D4170" s="62">
        <v>0.33007079987082089</v>
      </c>
      <c r="E4170" s="62">
        <v>0.35611389035839203</v>
      </c>
      <c r="F4170" s="62">
        <v>0.93970096054127417</v>
      </c>
      <c r="G4170" s="62">
        <v>7.7866992196924723E-2</v>
      </c>
      <c r="H4170" s="62">
        <v>0.38607435447483562</v>
      </c>
      <c r="I4170" s="62">
        <v>0.25287217398599326</v>
      </c>
      <c r="J4170" s="62">
        <v>0.31836021207009113</v>
      </c>
      <c r="K4170" s="62"/>
      <c r="L4170" s="65">
        <f t="shared" si="586"/>
        <v>0.13562053861638557</v>
      </c>
      <c r="M4170" s="65">
        <f t="shared" si="587"/>
        <v>0.10721535264490194</v>
      </c>
      <c r="N4170" s="65">
        <f t="shared" si="588"/>
        <v>0.11567480780325225</v>
      </c>
      <c r="O4170" s="65">
        <f t="shared" si="589"/>
        <v>0.3052386636582704</v>
      </c>
      <c r="P4170" s="65">
        <f t="shared" si="590"/>
        <v>2.5293170529045467E-2</v>
      </c>
      <c r="Q4170" s="65">
        <f t="shared" si="591"/>
        <v>0.125406725097683</v>
      </c>
      <c r="R4170" s="65">
        <f t="shared" si="592"/>
        <v>8.2139284415955444E-2</v>
      </c>
      <c r="S4170" s="65">
        <f t="shared" si="593"/>
        <v>0.10341145723450601</v>
      </c>
      <c r="T4170" s="66">
        <f>(L4170*'Football Field'!$F$4)+(M4170*'Football Field'!$F$5)+(N4170*'Football Field'!$F$6)+(O4170*'Football Field'!$F$7)+(P4170*'Football Field'!$F$8)+(Q4170*'Football Field'!$F$9)+(R4170*'Football Field'!$F$10)+(S4170*'Football Field'!$F$11)</f>
        <v>126454513.19651529</v>
      </c>
    </row>
    <row r="4171" spans="2:20" x14ac:dyDescent="0.3">
      <c r="B4171" s="62">
        <f t="shared" si="585"/>
        <v>4144</v>
      </c>
      <c r="C4171" s="62">
        <v>0.52045355072358535</v>
      </c>
      <c r="D4171" s="62">
        <v>0.95734801868923647</v>
      </c>
      <c r="E4171" s="62">
        <v>0.87657963518892057</v>
      </c>
      <c r="F4171" s="62">
        <v>0.65117825883057157</v>
      </c>
      <c r="G4171" s="62">
        <v>0.45080535799317401</v>
      </c>
      <c r="H4171" s="62">
        <v>0.56051834374093268</v>
      </c>
      <c r="I4171" s="62">
        <v>0.82017656417369889</v>
      </c>
      <c r="J4171" s="62">
        <v>0.5791127249423399</v>
      </c>
      <c r="K4171" s="62"/>
      <c r="L4171" s="65">
        <f t="shared" si="586"/>
        <v>9.6092499844991658E-2</v>
      </c>
      <c r="M4171" s="65">
        <f t="shared" si="587"/>
        <v>0.17675729987738489</v>
      </c>
      <c r="N4171" s="65">
        <f t="shared" si="588"/>
        <v>0.16184485309285646</v>
      </c>
      <c r="O4171" s="65">
        <f t="shared" si="589"/>
        <v>0.12022849425994511</v>
      </c>
      <c r="P4171" s="65">
        <f t="shared" si="590"/>
        <v>8.3233198683829043E-2</v>
      </c>
      <c r="Q4171" s="65">
        <f t="shared" si="591"/>
        <v>0.10348975193685754</v>
      </c>
      <c r="R4171" s="65">
        <f t="shared" si="592"/>
        <v>0.15143102829475114</v>
      </c>
      <c r="S4171" s="65">
        <f t="shared" si="593"/>
        <v>0.10692287400938405</v>
      </c>
      <c r="T4171" s="66">
        <f>(L4171*'Football Field'!$F$4)+(M4171*'Football Field'!$F$5)+(N4171*'Football Field'!$F$6)+(O4171*'Football Field'!$F$7)+(P4171*'Football Field'!$F$8)+(Q4171*'Football Field'!$F$9)+(R4171*'Football Field'!$F$10)+(S4171*'Football Field'!$F$11)</f>
        <v>140711544.89552015</v>
      </c>
    </row>
    <row r="4172" spans="2:20" x14ac:dyDescent="0.3">
      <c r="B4172" s="62">
        <f t="shared" si="585"/>
        <v>4145</v>
      </c>
      <c r="C4172" s="62">
        <v>0.20389533732461473</v>
      </c>
      <c r="D4172" s="62">
        <v>0.97686599458177514</v>
      </c>
      <c r="E4172" s="62">
        <v>0.73899510870902008</v>
      </c>
      <c r="F4172" s="62">
        <v>0.31074771177978144</v>
      </c>
      <c r="G4172" s="62">
        <v>0.55629742897432033</v>
      </c>
      <c r="H4172" s="62">
        <v>0.44233677462539678</v>
      </c>
      <c r="I4172" s="62">
        <v>0.7156503437964975</v>
      </c>
      <c r="J4172" s="62">
        <v>0.18156322381749324</v>
      </c>
      <c r="K4172" s="62"/>
      <c r="L4172" s="65">
        <f t="shared" si="586"/>
        <v>4.9412978121916529E-2</v>
      </c>
      <c r="M4172" s="65">
        <f t="shared" si="587"/>
        <v>0.23673841026322595</v>
      </c>
      <c r="N4172" s="65">
        <f t="shared" si="588"/>
        <v>0.17909163406079442</v>
      </c>
      <c r="O4172" s="65">
        <f t="shared" si="589"/>
        <v>7.5308097208539135E-2</v>
      </c>
      <c r="P4172" s="65">
        <f t="shared" si="590"/>
        <v>0.13481579837906402</v>
      </c>
      <c r="Q4172" s="65">
        <f t="shared" si="591"/>
        <v>0.10719802450551283</v>
      </c>
      <c r="R4172" s="65">
        <f t="shared" si="592"/>
        <v>0.17343415129037057</v>
      </c>
      <c r="S4172" s="65">
        <f t="shared" si="593"/>
        <v>4.4000906170576552E-2</v>
      </c>
      <c r="T4172" s="66">
        <f>(L4172*'Football Field'!$F$4)+(M4172*'Football Field'!$F$5)+(N4172*'Football Field'!$F$6)+(O4172*'Football Field'!$F$7)+(P4172*'Football Field'!$F$8)+(Q4172*'Football Field'!$F$9)+(R4172*'Football Field'!$F$10)+(S4172*'Football Field'!$F$11)</f>
        <v>147672175.49531019</v>
      </c>
    </row>
    <row r="4173" spans="2:20" x14ac:dyDescent="0.3">
      <c r="B4173" s="62">
        <f t="shared" si="585"/>
        <v>4146</v>
      </c>
      <c r="C4173" s="62">
        <v>0.40442037441485057</v>
      </c>
      <c r="D4173" s="62">
        <v>0.78724054485444617</v>
      </c>
      <c r="E4173" s="62">
        <v>0.23501441981445137</v>
      </c>
      <c r="F4173" s="62">
        <v>0.36552566647891982</v>
      </c>
      <c r="G4173" s="62">
        <v>0.9859721582518628</v>
      </c>
      <c r="H4173" s="62">
        <v>0.8230171904890482</v>
      </c>
      <c r="I4173" s="62">
        <v>0.57307311934523508</v>
      </c>
      <c r="J4173" s="62">
        <v>0.67138548536094078</v>
      </c>
      <c r="K4173" s="62"/>
      <c r="L4173" s="65">
        <f t="shared" si="586"/>
        <v>8.3460518464279543E-2</v>
      </c>
      <c r="M4173" s="65">
        <f t="shared" si="587"/>
        <v>0.16246338756972703</v>
      </c>
      <c r="N4173" s="65">
        <f t="shared" si="588"/>
        <v>4.8500091897387125E-2</v>
      </c>
      <c r="O4173" s="65">
        <f t="shared" si="589"/>
        <v>7.5433790101381543E-2</v>
      </c>
      <c r="P4173" s="65">
        <f t="shared" si="590"/>
        <v>0.20347577106645251</v>
      </c>
      <c r="Q4173" s="65">
        <f t="shared" si="591"/>
        <v>0.16984663921202373</v>
      </c>
      <c r="R4173" s="65">
        <f t="shared" si="592"/>
        <v>0.11826550461929189</v>
      </c>
      <c r="S4173" s="65">
        <f t="shared" si="593"/>
        <v>0.13855429706945663</v>
      </c>
      <c r="T4173" s="66">
        <f>(L4173*'Football Field'!$F$4)+(M4173*'Football Field'!$F$5)+(N4173*'Football Field'!$F$6)+(O4173*'Football Field'!$F$7)+(P4173*'Football Field'!$F$8)+(Q4173*'Football Field'!$F$9)+(R4173*'Football Field'!$F$10)+(S4173*'Football Field'!$F$11)</f>
        <v>143032471.96165743</v>
      </c>
    </row>
    <row r="4174" spans="2:20" x14ac:dyDescent="0.3">
      <c r="B4174" s="62">
        <f t="shared" si="585"/>
        <v>4147</v>
      </c>
      <c r="C4174" s="62">
        <v>0.62130773912117121</v>
      </c>
      <c r="D4174" s="62">
        <v>0.10398270527281861</v>
      </c>
      <c r="E4174" s="62">
        <v>8.9627420871084773E-2</v>
      </c>
      <c r="F4174" s="62">
        <v>0.36029747867554252</v>
      </c>
      <c r="G4174" s="62">
        <v>0.83956789020104527</v>
      </c>
      <c r="H4174" s="62">
        <v>0.7723643009260901</v>
      </c>
      <c r="I4174" s="62">
        <v>0.19973206778343511</v>
      </c>
      <c r="J4174" s="62">
        <v>0.43121550640130579</v>
      </c>
      <c r="K4174" s="62"/>
      <c r="L4174" s="65">
        <f t="shared" si="586"/>
        <v>0.18177017293619011</v>
      </c>
      <c r="M4174" s="65">
        <f t="shared" si="587"/>
        <v>3.0421243982166054E-2</v>
      </c>
      <c r="N4174" s="65">
        <f t="shared" si="588"/>
        <v>2.6221453179717257E-2</v>
      </c>
      <c r="O4174" s="65">
        <f t="shared" si="589"/>
        <v>0.10540885117568786</v>
      </c>
      <c r="P4174" s="65">
        <f t="shared" si="590"/>
        <v>0.24562449650052348</v>
      </c>
      <c r="Q4174" s="65">
        <f t="shared" si="591"/>
        <v>0.22596337323539234</v>
      </c>
      <c r="R4174" s="65">
        <f t="shared" si="592"/>
        <v>5.8433736159879637E-2</v>
      </c>
      <c r="S4174" s="65">
        <f t="shared" si="593"/>
        <v>0.12615667283044352</v>
      </c>
      <c r="T4174" s="66">
        <f>(L4174*'Football Field'!$F$4)+(M4174*'Football Field'!$F$5)+(N4174*'Football Field'!$F$6)+(O4174*'Football Field'!$F$7)+(P4174*'Football Field'!$F$8)+(Q4174*'Football Field'!$F$9)+(R4174*'Football Field'!$F$10)+(S4174*'Football Field'!$F$11)</f>
        <v>137665892.82263097</v>
      </c>
    </row>
    <row r="4175" spans="2:20" x14ac:dyDescent="0.3">
      <c r="B4175" s="62">
        <f t="shared" si="585"/>
        <v>4148</v>
      </c>
      <c r="C4175" s="62">
        <v>0.51048130528104663</v>
      </c>
      <c r="D4175" s="62">
        <v>0.99381195790116794</v>
      </c>
      <c r="E4175" s="62">
        <v>0.15334784218691233</v>
      </c>
      <c r="F4175" s="62">
        <v>0.25769736157433587</v>
      </c>
      <c r="G4175" s="62">
        <v>0.89479488743386559</v>
      </c>
      <c r="H4175" s="62">
        <v>0.7769399989592487</v>
      </c>
      <c r="I4175" s="62">
        <v>0.57633559190195194</v>
      </c>
      <c r="J4175" s="62">
        <v>0.48223431386207116</v>
      </c>
      <c r="K4175" s="62"/>
      <c r="L4175" s="65">
        <f t="shared" si="586"/>
        <v>0.10988387975788656</v>
      </c>
      <c r="M4175" s="65">
        <f t="shared" si="587"/>
        <v>0.21392343373640157</v>
      </c>
      <c r="N4175" s="65">
        <f t="shared" si="588"/>
        <v>3.3008957777055092E-2</v>
      </c>
      <c r="O4175" s="65">
        <f t="shared" si="589"/>
        <v>5.5470759849998955E-2</v>
      </c>
      <c r="P4175" s="65">
        <f t="shared" si="590"/>
        <v>0.19260947032060713</v>
      </c>
      <c r="Q4175" s="65">
        <f t="shared" si="591"/>
        <v>0.16724056403540224</v>
      </c>
      <c r="R4175" s="65">
        <f t="shared" si="592"/>
        <v>0.12405937342970474</v>
      </c>
      <c r="S4175" s="65">
        <f t="shared" si="593"/>
        <v>0.10380356109294368</v>
      </c>
      <c r="T4175" s="66">
        <f>(L4175*'Football Field'!$F$4)+(M4175*'Football Field'!$F$5)+(N4175*'Football Field'!$F$6)+(O4175*'Football Field'!$F$7)+(P4175*'Football Field'!$F$8)+(Q4175*'Football Field'!$F$9)+(R4175*'Football Field'!$F$10)+(S4175*'Football Field'!$F$11)</f>
        <v>141837850.87834314</v>
      </c>
    </row>
    <row r="4176" spans="2:20" x14ac:dyDescent="0.3">
      <c r="B4176" s="62">
        <f t="shared" si="585"/>
        <v>4149</v>
      </c>
      <c r="C4176" s="62">
        <v>0.27820238588896717</v>
      </c>
      <c r="D4176" s="62">
        <v>0.91331150241185943</v>
      </c>
      <c r="E4176" s="62">
        <v>0.99586630074911831</v>
      </c>
      <c r="F4176" s="62">
        <v>0.97979777770533594</v>
      </c>
      <c r="G4176" s="62">
        <v>0.36672610160603969</v>
      </c>
      <c r="H4176" s="62">
        <v>0.20921208816318659</v>
      </c>
      <c r="I4176" s="62">
        <v>0.48608086586608046</v>
      </c>
      <c r="J4176" s="62">
        <v>0.99888101556320885</v>
      </c>
      <c r="K4176" s="62"/>
      <c r="L4176" s="65">
        <f t="shared" si="586"/>
        <v>5.3213128011733363E-2</v>
      </c>
      <c r="M4176" s="65">
        <f t="shared" si="587"/>
        <v>0.17469354814170257</v>
      </c>
      <c r="N4176" s="65">
        <f t="shared" si="588"/>
        <v>0.19048420729750387</v>
      </c>
      <c r="O4176" s="65">
        <f t="shared" si="589"/>
        <v>0.18741070247849942</v>
      </c>
      <c r="P4176" s="65">
        <f t="shared" si="590"/>
        <v>7.0145491123841691E-2</v>
      </c>
      <c r="Q4176" s="65">
        <f t="shared" si="591"/>
        <v>4.0017017084364247E-2</v>
      </c>
      <c r="R4176" s="65">
        <f t="shared" si="592"/>
        <v>9.2975059350171127E-2</v>
      </c>
      <c r="S4176" s="65">
        <f t="shared" si="593"/>
        <v>0.19106084651218369</v>
      </c>
      <c r="T4176" s="66">
        <f>(L4176*'Football Field'!$F$4)+(M4176*'Football Field'!$F$5)+(N4176*'Football Field'!$F$6)+(O4176*'Football Field'!$F$7)+(P4176*'Football Field'!$F$8)+(Q4176*'Football Field'!$F$9)+(R4176*'Football Field'!$F$10)+(S4176*'Football Field'!$F$11)</f>
        <v>133616876.94524725</v>
      </c>
    </row>
    <row r="4177" spans="2:20" x14ac:dyDescent="0.3">
      <c r="B4177" s="62">
        <f t="shared" si="585"/>
        <v>4150</v>
      </c>
      <c r="C4177" s="62">
        <v>0.78597007991776269</v>
      </c>
      <c r="D4177" s="62">
        <v>9.4638039478300962E-2</v>
      </c>
      <c r="E4177" s="62">
        <v>0.35366466821759712</v>
      </c>
      <c r="F4177" s="62">
        <v>0.96387047375804036</v>
      </c>
      <c r="G4177" s="62">
        <v>0.95039183148554129</v>
      </c>
      <c r="H4177" s="62">
        <v>2.367289924807181E-2</v>
      </c>
      <c r="I4177" s="62">
        <v>0.46342413098852042</v>
      </c>
      <c r="J4177" s="62">
        <v>0.21608607011312586</v>
      </c>
      <c r="K4177" s="62"/>
      <c r="L4177" s="65">
        <f t="shared" si="586"/>
        <v>0.20405700533957286</v>
      </c>
      <c r="M4177" s="65">
        <f t="shared" si="587"/>
        <v>2.457034360540921E-2</v>
      </c>
      <c r="N4177" s="65">
        <f t="shared" si="588"/>
        <v>9.1819975002671236E-2</v>
      </c>
      <c r="O4177" s="65">
        <f t="shared" si="589"/>
        <v>0.2502442872009587</v>
      </c>
      <c r="P4177" s="65">
        <f t="shared" si="590"/>
        <v>0.24674490287521272</v>
      </c>
      <c r="Q4177" s="65">
        <f t="shared" si="591"/>
        <v>6.1460621106243576E-3</v>
      </c>
      <c r="R4177" s="65">
        <f t="shared" si="592"/>
        <v>0.12031620895989566</v>
      </c>
      <c r="S4177" s="65">
        <f t="shared" si="593"/>
        <v>5.6101214905655256E-2</v>
      </c>
      <c r="T4177" s="66">
        <f>(L4177*'Football Field'!$F$4)+(M4177*'Football Field'!$F$5)+(N4177*'Football Field'!$F$6)+(O4177*'Football Field'!$F$7)+(P4177*'Football Field'!$F$8)+(Q4177*'Football Field'!$F$9)+(R4177*'Football Field'!$F$10)+(S4177*'Football Field'!$F$11)</f>
        <v>148464641.58494008</v>
      </c>
    </row>
    <row r="4178" spans="2:20" x14ac:dyDescent="0.3">
      <c r="B4178" s="62">
        <f t="shared" si="585"/>
        <v>4151</v>
      </c>
      <c r="C4178" s="62">
        <v>0.26706364751084188</v>
      </c>
      <c r="D4178" s="62">
        <v>0.59562175349185886</v>
      </c>
      <c r="E4178" s="62">
        <v>0.38822259227664946</v>
      </c>
      <c r="F4178" s="62">
        <v>0.73680281125898295</v>
      </c>
      <c r="G4178" s="62">
        <v>0.42526273455287888</v>
      </c>
      <c r="H4178" s="62">
        <v>0.62826798356370972</v>
      </c>
      <c r="I4178" s="62">
        <v>0.18763211850988859</v>
      </c>
      <c r="J4178" s="62">
        <v>0.40393224100470793</v>
      </c>
      <c r="K4178" s="62"/>
      <c r="L4178" s="65">
        <f t="shared" si="586"/>
        <v>7.351442828851372E-2</v>
      </c>
      <c r="M4178" s="65">
        <f t="shared" si="587"/>
        <v>0.16395639426132852</v>
      </c>
      <c r="N4178" s="65">
        <f t="shared" si="588"/>
        <v>0.10686576846346721</v>
      </c>
      <c r="O4178" s="65">
        <f t="shared" si="589"/>
        <v>0.20281920784023919</v>
      </c>
      <c r="P4178" s="65">
        <f t="shared" si="590"/>
        <v>0.11706178319082418</v>
      </c>
      <c r="Q4178" s="65">
        <f t="shared" si="591"/>
        <v>0.17294289976994504</v>
      </c>
      <c r="R4178" s="65">
        <f t="shared" si="592"/>
        <v>5.1649365420492643E-2</v>
      </c>
      <c r="S4178" s="65">
        <f t="shared" si="593"/>
        <v>0.11119015276518955</v>
      </c>
      <c r="T4178" s="66">
        <f>(L4178*'Football Field'!$F$4)+(M4178*'Football Field'!$F$5)+(N4178*'Football Field'!$F$6)+(O4178*'Football Field'!$F$7)+(P4178*'Football Field'!$F$8)+(Q4178*'Football Field'!$F$9)+(R4178*'Football Field'!$F$10)+(S4178*'Football Field'!$F$11)</f>
        <v>128964893.64351207</v>
      </c>
    </row>
    <row r="4179" spans="2:20" x14ac:dyDescent="0.3">
      <c r="B4179" s="62">
        <f t="shared" si="585"/>
        <v>4152</v>
      </c>
      <c r="C4179" s="62">
        <v>0.18870920510772604</v>
      </c>
      <c r="D4179" s="62">
        <v>0.81662885363719495</v>
      </c>
      <c r="E4179" s="62">
        <v>0.94932231406483081</v>
      </c>
      <c r="F4179" s="62">
        <v>9.3688185547305403E-2</v>
      </c>
      <c r="G4179" s="62">
        <v>0.28890508044708685</v>
      </c>
      <c r="H4179" s="62">
        <v>0.14242765137530711</v>
      </c>
      <c r="I4179" s="62">
        <v>0.86505462861247928</v>
      </c>
      <c r="J4179" s="62">
        <v>0.12799216708300043</v>
      </c>
      <c r="K4179" s="62"/>
      <c r="L4179" s="65">
        <f t="shared" si="586"/>
        <v>5.4340334296626047E-2</v>
      </c>
      <c r="M4179" s="65">
        <f t="shared" si="587"/>
        <v>0.23515485043553319</v>
      </c>
      <c r="N4179" s="65">
        <f t="shared" si="588"/>
        <v>0.27336500025041705</v>
      </c>
      <c r="O4179" s="65">
        <f t="shared" si="589"/>
        <v>2.6978267008112521E-2</v>
      </c>
      <c r="P4179" s="65">
        <f t="shared" si="590"/>
        <v>8.3192542952668036E-2</v>
      </c>
      <c r="Q4179" s="65">
        <f t="shared" si="591"/>
        <v>4.1013188436670643E-2</v>
      </c>
      <c r="R4179" s="65">
        <f t="shared" si="592"/>
        <v>0.24909944205854356</v>
      </c>
      <c r="S4179" s="65">
        <f t="shared" si="593"/>
        <v>3.685637456142888E-2</v>
      </c>
      <c r="T4179" s="66">
        <f>(L4179*'Football Field'!$F$4)+(M4179*'Football Field'!$F$5)+(N4179*'Football Field'!$F$6)+(O4179*'Football Field'!$F$7)+(P4179*'Football Field'!$F$8)+(Q4179*'Football Field'!$F$9)+(R4179*'Football Field'!$F$10)+(S4179*'Football Field'!$F$11)</f>
        <v>155992806.63606235</v>
      </c>
    </row>
    <row r="4180" spans="2:20" x14ac:dyDescent="0.3">
      <c r="B4180" s="62">
        <f t="shared" si="585"/>
        <v>4153</v>
      </c>
      <c r="C4180" s="62">
        <v>5.1142371767468608E-3</v>
      </c>
      <c r="D4180" s="62">
        <v>0.92367731911545137</v>
      </c>
      <c r="E4180" s="62">
        <v>0.22183742261905393</v>
      </c>
      <c r="F4180" s="62">
        <v>0.12204926848818787</v>
      </c>
      <c r="G4180" s="62">
        <v>1.923449957618284E-2</v>
      </c>
      <c r="H4180" s="62">
        <v>0.83422162113580933</v>
      </c>
      <c r="I4180" s="62">
        <v>0.89143612695037966</v>
      </c>
      <c r="J4180" s="62">
        <v>0.45001922058566191</v>
      </c>
      <c r="K4180" s="62"/>
      <c r="L4180" s="65">
        <f t="shared" si="586"/>
        <v>1.4748680196128457E-3</v>
      </c>
      <c r="M4180" s="65">
        <f t="shared" si="587"/>
        <v>0.26637445455192232</v>
      </c>
      <c r="N4180" s="65">
        <f t="shared" si="588"/>
        <v>6.3974530094495941E-2</v>
      </c>
      <c r="O4180" s="65">
        <f t="shared" si="589"/>
        <v>3.5197148018244896E-2</v>
      </c>
      <c r="P4180" s="65">
        <f t="shared" si="590"/>
        <v>5.5469363890968118E-3</v>
      </c>
      <c r="Q4180" s="65">
        <f t="shared" si="591"/>
        <v>0.24057679527984241</v>
      </c>
      <c r="R4180" s="65">
        <f t="shared" si="592"/>
        <v>0.25707658634693153</v>
      </c>
      <c r="S4180" s="65">
        <f t="shared" si="593"/>
        <v>0.12977868129985315</v>
      </c>
      <c r="T4180" s="66">
        <f>(L4180*'Football Field'!$F$4)+(M4180*'Football Field'!$F$5)+(N4180*'Football Field'!$F$6)+(O4180*'Football Field'!$F$7)+(P4180*'Football Field'!$F$8)+(Q4180*'Football Field'!$F$9)+(R4180*'Football Field'!$F$10)+(S4180*'Football Field'!$F$11)</f>
        <v>146184530.399131</v>
      </c>
    </row>
    <row r="4181" spans="2:20" x14ac:dyDescent="0.3">
      <c r="B4181" s="62">
        <f t="shared" si="585"/>
        <v>4154</v>
      </c>
      <c r="C4181" s="62">
        <v>0.18722389189774269</v>
      </c>
      <c r="D4181" s="62">
        <v>0.83291518527482</v>
      </c>
      <c r="E4181" s="62">
        <v>0.58037659028368149</v>
      </c>
      <c r="F4181" s="62">
        <v>0.47797384987284774</v>
      </c>
      <c r="G4181" s="62">
        <v>0.66805946348768841</v>
      </c>
      <c r="H4181" s="62">
        <v>0.70711431930250046</v>
      </c>
      <c r="I4181" s="62">
        <v>0.68642661199333477</v>
      </c>
      <c r="J4181" s="62">
        <v>2.1107523154260122E-3</v>
      </c>
      <c r="K4181" s="62"/>
      <c r="L4181" s="65">
        <f t="shared" si="586"/>
        <v>4.5199136175503148E-2</v>
      </c>
      <c r="M4181" s="65">
        <f t="shared" si="587"/>
        <v>0.20108035625305215</v>
      </c>
      <c r="N4181" s="65">
        <f t="shared" si="588"/>
        <v>0.14011310346883454</v>
      </c>
      <c r="O4181" s="65">
        <f t="shared" si="589"/>
        <v>0.11539128318372927</v>
      </c>
      <c r="P4181" s="65">
        <f t="shared" si="590"/>
        <v>0.1612812892491616</v>
      </c>
      <c r="Q4181" s="65">
        <f t="shared" si="591"/>
        <v>0.17070981745886502</v>
      </c>
      <c r="R4181" s="65">
        <f t="shared" si="592"/>
        <v>0.16571544152560194</v>
      </c>
      <c r="S4181" s="65">
        <f t="shared" si="593"/>
        <v>5.0957268525219225E-4</v>
      </c>
      <c r="T4181" s="66">
        <f>(L4181*'Football Field'!$F$4)+(M4181*'Football Field'!$F$5)+(N4181*'Football Field'!$F$6)+(O4181*'Football Field'!$F$7)+(P4181*'Football Field'!$F$8)+(Q4181*'Football Field'!$F$9)+(R4181*'Football Field'!$F$10)+(S4181*'Football Field'!$F$11)</f>
        <v>147831949.88893238</v>
      </c>
    </row>
    <row r="4182" spans="2:20" x14ac:dyDescent="0.3">
      <c r="B4182" s="62">
        <f t="shared" si="585"/>
        <v>4155</v>
      </c>
      <c r="C4182" s="62">
        <v>0.21601994828741622</v>
      </c>
      <c r="D4182" s="62">
        <v>3.9785204887791692E-2</v>
      </c>
      <c r="E4182" s="62">
        <v>0.35062137617411937</v>
      </c>
      <c r="F4182" s="62">
        <v>8.0436949787329515E-2</v>
      </c>
      <c r="G4182" s="62">
        <v>0.98329549831694185</v>
      </c>
      <c r="H4182" s="62">
        <v>2.6107844938436542E-2</v>
      </c>
      <c r="I4182" s="62">
        <v>0.26476094362684477</v>
      </c>
      <c r="J4182" s="62">
        <v>0.6433670032874883</v>
      </c>
      <c r="K4182" s="62"/>
      <c r="L4182" s="65">
        <f t="shared" si="586"/>
        <v>8.2944394925562326E-2</v>
      </c>
      <c r="M4182" s="65">
        <f t="shared" si="587"/>
        <v>1.5276180614656867E-2</v>
      </c>
      <c r="N4182" s="65">
        <f t="shared" si="588"/>
        <v>0.13462681629770773</v>
      </c>
      <c r="O4182" s="65">
        <f t="shared" si="589"/>
        <v>3.0885083450214571E-2</v>
      </c>
      <c r="P4182" s="65">
        <f t="shared" si="590"/>
        <v>0.3775524010051764</v>
      </c>
      <c r="Q4182" s="65">
        <f t="shared" si="591"/>
        <v>1.0024534393220992E-2</v>
      </c>
      <c r="R4182" s="65">
        <f t="shared" si="592"/>
        <v>0.10165929787109765</v>
      </c>
      <c r="S4182" s="65">
        <f t="shared" si="593"/>
        <v>0.24703129144236341</v>
      </c>
      <c r="T4182" s="66">
        <f>(L4182*'Football Field'!$F$4)+(M4182*'Football Field'!$F$5)+(N4182*'Football Field'!$F$6)+(O4182*'Football Field'!$F$7)+(P4182*'Football Field'!$F$8)+(Q4182*'Football Field'!$F$9)+(R4182*'Football Field'!$F$10)+(S4182*'Football Field'!$F$11)</f>
        <v>158251958.87000889</v>
      </c>
    </row>
    <row r="4183" spans="2:20" x14ac:dyDescent="0.3">
      <c r="B4183" s="62">
        <f t="shared" si="585"/>
        <v>4156</v>
      </c>
      <c r="C4183" s="62">
        <v>0.99172707067738985</v>
      </c>
      <c r="D4183" s="62">
        <v>0.67621079570304221</v>
      </c>
      <c r="E4183" s="62">
        <v>0.14240341958197777</v>
      </c>
      <c r="F4183" s="62">
        <v>0.69587135919616838</v>
      </c>
      <c r="G4183" s="62">
        <v>0.2384757943987541</v>
      </c>
      <c r="H4183" s="62">
        <v>2.2362225059254115E-2</v>
      </c>
      <c r="I4183" s="62">
        <v>0.43965985151830378</v>
      </c>
      <c r="J4183" s="62">
        <v>0.47888505487335142</v>
      </c>
      <c r="K4183" s="62"/>
      <c r="L4183" s="65">
        <f t="shared" si="586"/>
        <v>0.269081903201357</v>
      </c>
      <c r="M4183" s="65">
        <f t="shared" si="587"/>
        <v>0.18347395493479393</v>
      </c>
      <c r="N4183" s="65">
        <f t="shared" si="588"/>
        <v>3.8637831210281574E-2</v>
      </c>
      <c r="O4183" s="65">
        <f t="shared" si="589"/>
        <v>0.18880838816663867</v>
      </c>
      <c r="P4183" s="65">
        <f t="shared" si="590"/>
        <v>6.4704819018847476E-2</v>
      </c>
      <c r="Q4183" s="65">
        <f t="shared" si="591"/>
        <v>6.0674657944459823E-3</v>
      </c>
      <c r="R4183" s="65">
        <f t="shared" si="592"/>
        <v>0.11929139891983026</v>
      </c>
      <c r="S4183" s="65">
        <f t="shared" si="593"/>
        <v>0.12993423875380508</v>
      </c>
      <c r="T4183" s="66">
        <f>(L4183*'Football Field'!$F$4)+(M4183*'Football Field'!$F$5)+(N4183*'Football Field'!$F$6)+(O4183*'Football Field'!$F$7)+(P4183*'Football Field'!$F$8)+(Q4183*'Football Field'!$F$9)+(R4183*'Football Field'!$F$10)+(S4183*'Football Field'!$F$11)</f>
        <v>131320559.50071205</v>
      </c>
    </row>
    <row r="4184" spans="2:20" x14ac:dyDescent="0.3">
      <c r="B4184" s="62">
        <f t="shared" si="585"/>
        <v>4157</v>
      </c>
      <c r="C4184" s="62">
        <v>0.24198772253219603</v>
      </c>
      <c r="D4184" s="62">
        <v>0.8067952086468656</v>
      </c>
      <c r="E4184" s="62">
        <v>0.31674298313724436</v>
      </c>
      <c r="F4184" s="62">
        <v>0.77447326897349555</v>
      </c>
      <c r="G4184" s="62">
        <v>0.51321470361951849</v>
      </c>
      <c r="H4184" s="62">
        <v>0.51159848377487793</v>
      </c>
      <c r="I4184" s="62">
        <v>0.84352593246561491</v>
      </c>
      <c r="J4184" s="62">
        <v>5.9090543912378335E-2</v>
      </c>
      <c r="K4184" s="62"/>
      <c r="L4184" s="65">
        <f t="shared" si="586"/>
        <v>5.9494027217459028E-2</v>
      </c>
      <c r="M4184" s="65">
        <f t="shared" si="587"/>
        <v>0.19835508843125674</v>
      </c>
      <c r="N4184" s="65">
        <f t="shared" si="588"/>
        <v>7.7873023732429977E-2</v>
      </c>
      <c r="O4184" s="65">
        <f t="shared" si="589"/>
        <v>0.19040855982837399</v>
      </c>
      <c r="P4184" s="65">
        <f t="shared" si="590"/>
        <v>0.12617668874286553</v>
      </c>
      <c r="Q4184" s="65">
        <f t="shared" si="591"/>
        <v>0.1257793321066682</v>
      </c>
      <c r="R4184" s="65">
        <f t="shared" si="592"/>
        <v>0.20738554113242175</v>
      </c>
      <c r="S4184" s="65">
        <f t="shared" si="593"/>
        <v>1.4527738808524714E-2</v>
      </c>
      <c r="T4184" s="66">
        <f>(L4184*'Football Field'!$F$4)+(M4184*'Football Field'!$F$5)+(N4184*'Football Field'!$F$6)+(O4184*'Football Field'!$F$7)+(P4184*'Football Field'!$F$8)+(Q4184*'Football Field'!$F$9)+(R4184*'Football Field'!$F$10)+(S4184*'Football Field'!$F$11)</f>
        <v>149691076.63887197</v>
      </c>
    </row>
    <row r="4185" spans="2:20" x14ac:dyDescent="0.3">
      <c r="B4185" s="62">
        <f t="shared" si="585"/>
        <v>4158</v>
      </c>
      <c r="C4185" s="62">
        <v>0.36225160631192277</v>
      </c>
      <c r="D4185" s="62">
        <v>0.8233274437049074</v>
      </c>
      <c r="E4185" s="62">
        <v>0.66030012607140187</v>
      </c>
      <c r="F4185" s="62">
        <v>0.32811525698433752</v>
      </c>
      <c r="G4185" s="62">
        <v>0.65574713080263214</v>
      </c>
      <c r="H4185" s="62">
        <v>0.27656466793664425</v>
      </c>
      <c r="I4185" s="62">
        <v>7.0823589147023247E-3</v>
      </c>
      <c r="J4185" s="62">
        <v>2.1814367917219024E-2</v>
      </c>
      <c r="K4185" s="62"/>
      <c r="L4185" s="65">
        <f t="shared" si="586"/>
        <v>0.11554327138955825</v>
      </c>
      <c r="M4185" s="65">
        <f t="shared" si="587"/>
        <v>0.26260738286017188</v>
      </c>
      <c r="N4185" s="65">
        <f t="shared" si="588"/>
        <v>0.21060841507914241</v>
      </c>
      <c r="O4185" s="65">
        <f t="shared" si="589"/>
        <v>0.10465518861537255</v>
      </c>
      <c r="P4185" s="65">
        <f t="shared" si="590"/>
        <v>0.20915619800457724</v>
      </c>
      <c r="Q4185" s="65">
        <f t="shared" si="591"/>
        <v>8.8212684022306864E-2</v>
      </c>
      <c r="R4185" s="65">
        <f t="shared" si="592"/>
        <v>2.2589794052012592E-3</v>
      </c>
      <c r="S4185" s="65">
        <f t="shared" si="593"/>
        <v>6.9578806236695852E-3</v>
      </c>
      <c r="T4185" s="66">
        <f>(L4185*'Football Field'!$F$4)+(M4185*'Football Field'!$F$5)+(N4185*'Football Field'!$F$6)+(O4185*'Football Field'!$F$7)+(P4185*'Football Field'!$F$8)+(Q4185*'Football Field'!$F$9)+(R4185*'Football Field'!$F$10)+(S4185*'Football Field'!$F$11)</f>
        <v>130353602.50732987</v>
      </c>
    </row>
    <row r="4186" spans="2:20" x14ac:dyDescent="0.3">
      <c r="B4186" s="62">
        <f t="shared" si="585"/>
        <v>4159</v>
      </c>
      <c r="C4186" s="62">
        <v>0.4801828514302906</v>
      </c>
      <c r="D4186" s="62">
        <v>0.6308530346755471</v>
      </c>
      <c r="E4186" s="62">
        <v>0.16630457178538627</v>
      </c>
      <c r="F4186" s="62">
        <v>0.6160531247363813</v>
      </c>
      <c r="G4186" s="62">
        <v>0.13338178741590445</v>
      </c>
      <c r="H4186" s="62">
        <v>0.18399267876657366</v>
      </c>
      <c r="I4186" s="62">
        <v>0.58543474378542248</v>
      </c>
      <c r="J4186" s="62">
        <v>0.90281507017567308</v>
      </c>
      <c r="K4186" s="62"/>
      <c r="L4186" s="65">
        <f t="shared" si="586"/>
        <v>0.12981360708286871</v>
      </c>
      <c r="M4186" s="65">
        <f t="shared" si="587"/>
        <v>0.17054609036219506</v>
      </c>
      <c r="N4186" s="65">
        <f t="shared" si="588"/>
        <v>4.4959115623409429E-2</v>
      </c>
      <c r="O4186" s="65">
        <f t="shared" si="589"/>
        <v>0.16654505265753303</v>
      </c>
      <c r="P4186" s="65">
        <f t="shared" si="590"/>
        <v>3.6058703246158244E-2</v>
      </c>
      <c r="Q4186" s="65">
        <f t="shared" si="591"/>
        <v>4.9740954380991437E-2</v>
      </c>
      <c r="R4186" s="65">
        <f t="shared" si="592"/>
        <v>0.15826761737961292</v>
      </c>
      <c r="S4186" s="65">
        <f t="shared" si="593"/>
        <v>0.24406885926723118</v>
      </c>
      <c r="T4186" s="66">
        <f>(L4186*'Football Field'!$F$4)+(M4186*'Football Field'!$F$5)+(N4186*'Football Field'!$F$6)+(O4186*'Football Field'!$F$7)+(P4186*'Football Field'!$F$8)+(Q4186*'Football Field'!$F$9)+(R4186*'Football Field'!$F$10)+(S4186*'Football Field'!$F$11)</f>
        <v>135983688.25973359</v>
      </c>
    </row>
    <row r="4187" spans="2:20" x14ac:dyDescent="0.3">
      <c r="B4187" s="62">
        <f t="shared" si="585"/>
        <v>4160</v>
      </c>
      <c r="C4187" s="62">
        <v>0.66541331922548952</v>
      </c>
      <c r="D4187" s="62">
        <v>0.53600692200903044</v>
      </c>
      <c r="E4187" s="62">
        <v>0.1463918110663629</v>
      </c>
      <c r="F4187" s="62">
        <v>0.2866016736976017</v>
      </c>
      <c r="G4187" s="62">
        <v>0.36853473663046954</v>
      </c>
      <c r="H4187" s="62">
        <v>0.97886733826340155</v>
      </c>
      <c r="I4187" s="62">
        <v>0.6529547833966497</v>
      </c>
      <c r="J4187" s="62">
        <v>6.7542719003953366E-2</v>
      </c>
      <c r="K4187" s="62"/>
      <c r="L4187" s="65">
        <f t="shared" si="586"/>
        <v>0.17972906794075183</v>
      </c>
      <c r="M4187" s="65">
        <f t="shared" si="587"/>
        <v>0.14477621910935748</v>
      </c>
      <c r="N4187" s="65">
        <f t="shared" si="588"/>
        <v>3.9540632862204619E-2</v>
      </c>
      <c r="O4187" s="65">
        <f t="shared" si="589"/>
        <v>7.7411512808137767E-2</v>
      </c>
      <c r="P4187" s="65">
        <f t="shared" si="590"/>
        <v>9.954174766967526E-2</v>
      </c>
      <c r="Q4187" s="65">
        <f t="shared" si="591"/>
        <v>0.26439343677175159</v>
      </c>
      <c r="R4187" s="65">
        <f t="shared" si="592"/>
        <v>0.17636399999316382</v>
      </c>
      <c r="S4187" s="65">
        <f t="shared" si="593"/>
        <v>1.8243382844957683E-2</v>
      </c>
      <c r="T4187" s="66">
        <f>(L4187*'Football Field'!$F$4)+(M4187*'Football Field'!$F$5)+(N4187*'Football Field'!$F$6)+(O4187*'Football Field'!$F$7)+(P4187*'Football Field'!$F$8)+(Q4187*'Football Field'!$F$9)+(R4187*'Football Field'!$F$10)+(S4187*'Football Field'!$F$11)</f>
        <v>141015603.7131595</v>
      </c>
    </row>
    <row r="4188" spans="2:20" x14ac:dyDescent="0.3">
      <c r="B4188" s="62">
        <f t="shared" si="585"/>
        <v>4161</v>
      </c>
      <c r="C4188" s="62">
        <v>0.54524908392846827</v>
      </c>
      <c r="D4188" s="62">
        <v>2.8116112687440409E-2</v>
      </c>
      <c r="E4188" s="62">
        <v>6.6218794802486269E-2</v>
      </c>
      <c r="F4188" s="62">
        <v>0.38595670530218817</v>
      </c>
      <c r="G4188" s="62">
        <v>0.26393506045837423</v>
      </c>
      <c r="H4188" s="62">
        <v>0.95734023506067445</v>
      </c>
      <c r="I4188" s="62">
        <v>9.4765554259656382E-2</v>
      </c>
      <c r="J4188" s="62">
        <v>0.71095331006903706</v>
      </c>
      <c r="K4188" s="62"/>
      <c r="L4188" s="65">
        <f t="shared" si="586"/>
        <v>0.17862173883296453</v>
      </c>
      <c r="M4188" s="65">
        <f t="shared" si="587"/>
        <v>9.2107425495703207E-3</v>
      </c>
      <c r="N4188" s="65">
        <f t="shared" si="588"/>
        <v>2.169305115713888E-2</v>
      </c>
      <c r="O4188" s="65">
        <f t="shared" si="589"/>
        <v>0.12643809929695041</v>
      </c>
      <c r="P4188" s="65">
        <f t="shared" si="590"/>
        <v>8.6464224934384964E-2</v>
      </c>
      <c r="Q4188" s="65">
        <f t="shared" si="591"/>
        <v>0.3136213933808838</v>
      </c>
      <c r="R4188" s="65">
        <f t="shared" si="592"/>
        <v>3.1044872118575016E-2</v>
      </c>
      <c r="S4188" s="65">
        <f t="shared" si="593"/>
        <v>0.23290587772953206</v>
      </c>
      <c r="T4188" s="66">
        <f>(L4188*'Football Field'!$F$4)+(M4188*'Football Field'!$F$5)+(N4188*'Football Field'!$F$6)+(O4188*'Football Field'!$F$7)+(P4188*'Football Field'!$F$8)+(Q4188*'Football Field'!$F$9)+(R4188*'Football Field'!$F$10)+(S4188*'Football Field'!$F$11)</f>
        <v>121754892.89100294</v>
      </c>
    </row>
    <row r="4189" spans="2:20" x14ac:dyDescent="0.3">
      <c r="B4189" s="62">
        <f t="shared" si="585"/>
        <v>4162</v>
      </c>
      <c r="C4189" s="62">
        <v>0.43320118112767791</v>
      </c>
      <c r="D4189" s="62">
        <v>0.8734581752744639</v>
      </c>
      <c r="E4189" s="62">
        <v>0.65416212099965432</v>
      </c>
      <c r="F4189" s="62">
        <v>0.45015261975017762</v>
      </c>
      <c r="G4189" s="62">
        <v>0.30978886158415753</v>
      </c>
      <c r="H4189" s="62">
        <v>0.83746637805652346</v>
      </c>
      <c r="I4189" s="62">
        <v>0.30400824011283856</v>
      </c>
      <c r="J4189" s="62">
        <v>0.84431515340381436</v>
      </c>
      <c r="K4189" s="62"/>
      <c r="L4189" s="65">
        <f t="shared" si="586"/>
        <v>9.2042139109149768E-2</v>
      </c>
      <c r="M4189" s="65">
        <f t="shared" si="587"/>
        <v>0.18558342492363014</v>
      </c>
      <c r="N4189" s="65">
        <f t="shared" si="588"/>
        <v>0.13898965091519622</v>
      </c>
      <c r="O4189" s="65">
        <f t="shared" si="589"/>
        <v>9.5643806740181636E-2</v>
      </c>
      <c r="P4189" s="65">
        <f t="shared" si="590"/>
        <v>6.5820756578201273E-2</v>
      </c>
      <c r="Q4189" s="65">
        <f t="shared" si="591"/>
        <v>0.17793625739352684</v>
      </c>
      <c r="R4189" s="65">
        <f t="shared" si="592"/>
        <v>6.4592549480022424E-2</v>
      </c>
      <c r="S4189" s="65">
        <f t="shared" si="593"/>
        <v>0.17939141486009172</v>
      </c>
      <c r="T4189" s="66">
        <f>(L4189*'Football Field'!$F$4)+(M4189*'Football Field'!$F$5)+(N4189*'Football Field'!$F$6)+(O4189*'Football Field'!$F$7)+(P4189*'Football Field'!$F$8)+(Q4189*'Football Field'!$F$9)+(R4189*'Football Field'!$F$10)+(S4189*'Football Field'!$F$11)</f>
        <v>127009470.9322277</v>
      </c>
    </row>
    <row r="4190" spans="2:20" x14ac:dyDescent="0.3">
      <c r="B4190" s="62">
        <f t="shared" ref="B4190:B4253" si="594">B4189+1</f>
        <v>4163</v>
      </c>
      <c r="C4190" s="62">
        <v>0.44656608955132304</v>
      </c>
      <c r="D4190" s="62">
        <v>0.23871000760062677</v>
      </c>
      <c r="E4190" s="62">
        <v>6.3833523575523965E-2</v>
      </c>
      <c r="F4190" s="62">
        <v>2.375314014032881E-2</v>
      </c>
      <c r="G4190" s="62">
        <v>0.8494981986018052</v>
      </c>
      <c r="H4190" s="62">
        <v>0.52513568592037163</v>
      </c>
      <c r="I4190" s="62">
        <v>2.8689413546019393E-2</v>
      </c>
      <c r="J4190" s="62">
        <v>0.45558828274943308</v>
      </c>
      <c r="K4190" s="62"/>
      <c r="L4190" s="65">
        <f t="shared" si="586"/>
        <v>0.1696825151298248</v>
      </c>
      <c r="M4190" s="65">
        <f t="shared" si="587"/>
        <v>9.0703068199894724E-2</v>
      </c>
      <c r="N4190" s="65">
        <f t="shared" si="588"/>
        <v>2.4254938033419656E-2</v>
      </c>
      <c r="O4190" s="65">
        <f t="shared" si="589"/>
        <v>9.0255231096739493E-3</v>
      </c>
      <c r="P4190" s="65">
        <f t="shared" si="590"/>
        <v>0.32278534870804021</v>
      </c>
      <c r="Q4190" s="65">
        <f t="shared" si="591"/>
        <v>0.19953674507825242</v>
      </c>
      <c r="R4190" s="65">
        <f t="shared" si="592"/>
        <v>1.0901167737521986E-2</v>
      </c>
      <c r="S4190" s="65">
        <f t="shared" si="593"/>
        <v>0.17311069400337217</v>
      </c>
      <c r="T4190" s="66">
        <f>(L4190*'Football Field'!$F$4)+(M4190*'Football Field'!$F$5)+(N4190*'Football Field'!$F$6)+(O4190*'Football Field'!$F$7)+(P4190*'Football Field'!$F$8)+(Q4190*'Football Field'!$F$9)+(R4190*'Football Field'!$F$10)+(S4190*'Football Field'!$F$11)</f>
        <v>136887562.33227095</v>
      </c>
    </row>
    <row r="4191" spans="2:20" x14ac:dyDescent="0.3">
      <c r="B4191" s="62">
        <f t="shared" si="594"/>
        <v>4164</v>
      </c>
      <c r="C4191" s="62">
        <v>0.19597342306183352</v>
      </c>
      <c r="D4191" s="62">
        <v>0.49325658283558926</v>
      </c>
      <c r="E4191" s="62">
        <v>8.4038644821502695E-2</v>
      </c>
      <c r="F4191" s="62">
        <v>0.98896003702609359</v>
      </c>
      <c r="G4191" s="62">
        <v>3.9885124948029982E-2</v>
      </c>
      <c r="H4191" s="62">
        <v>0.56422597492996129</v>
      </c>
      <c r="I4191" s="62">
        <v>0.70224960998632635</v>
      </c>
      <c r="J4191" s="62">
        <v>0.69652575103207759</v>
      </c>
      <c r="K4191" s="62"/>
      <c r="L4191" s="65">
        <f t="shared" si="586"/>
        <v>5.2049782098310488E-2</v>
      </c>
      <c r="M4191" s="65">
        <f t="shared" si="587"/>
        <v>0.13100703786272608</v>
      </c>
      <c r="N4191" s="65">
        <f t="shared" si="588"/>
        <v>2.2320338556398943E-2</v>
      </c>
      <c r="O4191" s="65">
        <f t="shared" si="589"/>
        <v>0.26266395527981262</v>
      </c>
      <c r="P4191" s="65">
        <f t="shared" si="590"/>
        <v>1.0593334698520956E-2</v>
      </c>
      <c r="Q4191" s="65">
        <f t="shared" si="591"/>
        <v>0.14985623351613928</v>
      </c>
      <c r="R4191" s="65">
        <f t="shared" si="592"/>
        <v>0.186514776378014</v>
      </c>
      <c r="S4191" s="65">
        <f t="shared" si="593"/>
        <v>0.18499454161007758</v>
      </c>
      <c r="T4191" s="66">
        <f>(L4191*'Football Field'!$F$4)+(M4191*'Football Field'!$F$5)+(N4191*'Football Field'!$F$6)+(O4191*'Football Field'!$F$7)+(P4191*'Football Field'!$F$8)+(Q4191*'Football Field'!$F$9)+(R4191*'Football Field'!$F$10)+(S4191*'Football Field'!$F$11)</f>
        <v>137948668.24162576</v>
      </c>
    </row>
    <row r="4192" spans="2:20" x14ac:dyDescent="0.3">
      <c r="B4192" s="62">
        <f t="shared" si="594"/>
        <v>4165</v>
      </c>
      <c r="C4192" s="62">
        <v>0.10735376975621469</v>
      </c>
      <c r="D4192" s="62">
        <v>3.6876513873354E-2</v>
      </c>
      <c r="E4192" s="62">
        <v>0.7515144446397326</v>
      </c>
      <c r="F4192" s="62">
        <v>0.45530100120606098</v>
      </c>
      <c r="G4192" s="62">
        <v>0.177563415281634</v>
      </c>
      <c r="H4192" s="62">
        <v>0.66068378319566201</v>
      </c>
      <c r="I4192" s="62">
        <v>0.97857093896732905</v>
      </c>
      <c r="J4192" s="62">
        <v>0.1071445405747532</v>
      </c>
      <c r="K4192" s="62"/>
      <c r="L4192" s="65">
        <f t="shared" si="586"/>
        <v>3.2779692873624193E-2</v>
      </c>
      <c r="M4192" s="65">
        <f t="shared" si="587"/>
        <v>1.1259975329823093E-2</v>
      </c>
      <c r="N4192" s="65">
        <f t="shared" si="588"/>
        <v>0.22946947034392898</v>
      </c>
      <c r="O4192" s="65">
        <f t="shared" si="589"/>
        <v>0.1390228495792929</v>
      </c>
      <c r="P4192" s="65">
        <f t="shared" si="590"/>
        <v>5.4217697540954825E-2</v>
      </c>
      <c r="Q4192" s="65">
        <f t="shared" si="591"/>
        <v>0.20173498843047563</v>
      </c>
      <c r="R4192" s="65">
        <f t="shared" si="592"/>
        <v>0.29879951963723328</v>
      </c>
      <c r="S4192" s="65">
        <f t="shared" si="593"/>
        <v>3.2715806264666893E-2</v>
      </c>
      <c r="T4192" s="66">
        <f>(L4192*'Football Field'!$F$4)+(M4192*'Football Field'!$F$5)+(N4192*'Football Field'!$F$6)+(O4192*'Football Field'!$F$7)+(P4192*'Football Field'!$F$8)+(Q4192*'Football Field'!$F$9)+(R4192*'Football Field'!$F$10)+(S4192*'Football Field'!$F$11)</f>
        <v>160948388.76136136</v>
      </c>
    </row>
    <row r="4193" spans="2:20" x14ac:dyDescent="0.3">
      <c r="B4193" s="62">
        <f t="shared" si="594"/>
        <v>4166</v>
      </c>
      <c r="C4193" s="62">
        <v>0.55333729986060509</v>
      </c>
      <c r="D4193" s="62">
        <v>8.5134505350925149E-2</v>
      </c>
      <c r="E4193" s="62">
        <v>0.53854454813427022</v>
      </c>
      <c r="F4193" s="62">
        <v>0.39121210068195766</v>
      </c>
      <c r="G4193" s="62">
        <v>0.91764156725018808</v>
      </c>
      <c r="H4193" s="62">
        <v>0.67295153273882569</v>
      </c>
      <c r="I4193" s="62">
        <v>0.94548531214567522</v>
      </c>
      <c r="J4193" s="62">
        <v>0.33589177068280296</v>
      </c>
      <c r="K4193" s="62"/>
      <c r="L4193" s="65">
        <f t="shared" si="586"/>
        <v>0.12461994273610918</v>
      </c>
      <c r="M4193" s="65">
        <f t="shared" si="587"/>
        <v>1.9173580353921509E-2</v>
      </c>
      <c r="N4193" s="65">
        <f t="shared" si="588"/>
        <v>0.12128839094390263</v>
      </c>
      <c r="O4193" s="65">
        <f t="shared" si="589"/>
        <v>8.810689175831847E-2</v>
      </c>
      <c r="P4193" s="65">
        <f t="shared" si="590"/>
        <v>0.20666678279559361</v>
      </c>
      <c r="Q4193" s="65">
        <f t="shared" si="591"/>
        <v>0.15155888008131008</v>
      </c>
      <c r="R4193" s="65">
        <f t="shared" si="592"/>
        <v>0.21293761596608213</v>
      </c>
      <c r="S4193" s="65">
        <f t="shared" si="593"/>
        <v>7.5647915364762425E-2</v>
      </c>
      <c r="T4193" s="66">
        <f>(L4193*'Football Field'!$F$4)+(M4193*'Football Field'!$F$5)+(N4193*'Football Field'!$F$6)+(O4193*'Football Field'!$F$7)+(P4193*'Football Field'!$F$8)+(Q4193*'Football Field'!$F$9)+(R4193*'Football Field'!$F$10)+(S4193*'Football Field'!$F$11)</f>
        <v>158202723.67617875</v>
      </c>
    </row>
    <row r="4194" spans="2:20" x14ac:dyDescent="0.3">
      <c r="B4194" s="62">
        <f t="shared" si="594"/>
        <v>4167</v>
      </c>
      <c r="C4194" s="62">
        <v>0.28380210445323562</v>
      </c>
      <c r="D4194" s="62">
        <v>0.80781146926684466</v>
      </c>
      <c r="E4194" s="62">
        <v>0.53383945633153118</v>
      </c>
      <c r="F4194" s="62">
        <v>0.34525636689358019</v>
      </c>
      <c r="G4194" s="62">
        <v>0.49279218156806359</v>
      </c>
      <c r="H4194" s="62">
        <v>0.37015993963480509</v>
      </c>
      <c r="I4194" s="62">
        <v>0.91495334629653391</v>
      </c>
      <c r="J4194" s="62">
        <v>0.80092361829556613</v>
      </c>
      <c r="K4194" s="62"/>
      <c r="L4194" s="65">
        <f t="shared" si="586"/>
        <v>6.2380416283961904E-2</v>
      </c>
      <c r="M4194" s="65">
        <f t="shared" si="587"/>
        <v>0.17755899248494864</v>
      </c>
      <c r="N4194" s="65">
        <f t="shared" si="588"/>
        <v>0.11733925503801934</v>
      </c>
      <c r="O4194" s="65">
        <f t="shared" si="589"/>
        <v>7.588821771777482E-2</v>
      </c>
      <c r="P4194" s="65">
        <f t="shared" si="590"/>
        <v>0.10831696081648655</v>
      </c>
      <c r="Q4194" s="65">
        <f t="shared" si="591"/>
        <v>8.1362085635521428E-2</v>
      </c>
      <c r="R4194" s="65">
        <f t="shared" si="592"/>
        <v>0.20110904650386932</v>
      </c>
      <c r="S4194" s="65">
        <f t="shared" si="593"/>
        <v>0.17604502551941809</v>
      </c>
      <c r="T4194" s="66">
        <f>(L4194*'Football Field'!$F$4)+(M4194*'Football Field'!$F$5)+(N4194*'Football Field'!$F$6)+(O4194*'Football Field'!$F$7)+(P4194*'Football Field'!$F$8)+(Q4194*'Football Field'!$F$9)+(R4194*'Football Field'!$F$10)+(S4194*'Football Field'!$F$11)</f>
        <v>148878921.09055671</v>
      </c>
    </row>
    <row r="4195" spans="2:20" x14ac:dyDescent="0.3">
      <c r="B4195" s="62">
        <f t="shared" si="594"/>
        <v>4168</v>
      </c>
      <c r="C4195" s="62">
        <v>0.5110917699667088</v>
      </c>
      <c r="D4195" s="62">
        <v>0.16036180824171908</v>
      </c>
      <c r="E4195" s="62">
        <v>0.17536068242963465</v>
      </c>
      <c r="F4195" s="62">
        <v>0.65571496829718601</v>
      </c>
      <c r="G4195" s="62">
        <v>0.33478545472708043</v>
      </c>
      <c r="H4195" s="62">
        <v>0.68292635426384973</v>
      </c>
      <c r="I4195" s="62">
        <v>0.82292998108851845</v>
      </c>
      <c r="J4195" s="62">
        <v>0.39106590377927153</v>
      </c>
      <c r="K4195" s="62"/>
      <c r="L4195" s="65">
        <f t="shared" si="586"/>
        <v>0.1368664550572512</v>
      </c>
      <c r="M4195" s="65">
        <f t="shared" si="587"/>
        <v>4.2943662000357444E-2</v>
      </c>
      <c r="N4195" s="65">
        <f t="shared" si="588"/>
        <v>4.6960245441103179E-2</v>
      </c>
      <c r="O4195" s="65">
        <f t="shared" si="589"/>
        <v>0.17559543806518249</v>
      </c>
      <c r="P4195" s="65">
        <f t="shared" si="590"/>
        <v>8.9652976404237583E-2</v>
      </c>
      <c r="Q4195" s="65">
        <f t="shared" si="591"/>
        <v>0.18288243846961963</v>
      </c>
      <c r="R4195" s="65">
        <f t="shared" si="592"/>
        <v>0.22037433566823592</v>
      </c>
      <c r="S4195" s="65">
        <f t="shared" si="593"/>
        <v>0.10472444889401251</v>
      </c>
      <c r="T4195" s="66">
        <f>(L4195*'Football Field'!$F$4)+(M4195*'Football Field'!$F$5)+(N4195*'Football Field'!$F$6)+(O4195*'Football Field'!$F$7)+(P4195*'Football Field'!$F$8)+(Q4195*'Football Field'!$F$9)+(R4195*'Football Field'!$F$10)+(S4195*'Football Field'!$F$11)</f>
        <v>148407874.27566639</v>
      </c>
    </row>
    <row r="4196" spans="2:20" x14ac:dyDescent="0.3">
      <c r="B4196" s="62">
        <f t="shared" si="594"/>
        <v>4169</v>
      </c>
      <c r="C4196" s="62">
        <v>0.69440433981723215</v>
      </c>
      <c r="D4196" s="62">
        <v>0.89338484190839362</v>
      </c>
      <c r="E4196" s="62">
        <v>0.4548453992212339</v>
      </c>
      <c r="F4196" s="62">
        <v>0.21027944980594571</v>
      </c>
      <c r="G4196" s="62">
        <v>0.80247703065747833</v>
      </c>
      <c r="H4196" s="62">
        <v>0.72001697737771675</v>
      </c>
      <c r="I4196" s="62">
        <v>0.93300060697729326</v>
      </c>
      <c r="J4196" s="62">
        <v>0.91927218051386017</v>
      </c>
      <c r="K4196" s="62"/>
      <c r="L4196" s="65">
        <f t="shared" si="586"/>
        <v>0.12339085339996982</v>
      </c>
      <c r="M4196" s="65">
        <f t="shared" si="587"/>
        <v>0.1587483138234532</v>
      </c>
      <c r="N4196" s="65">
        <f t="shared" si="588"/>
        <v>8.0822884819138435E-2</v>
      </c>
      <c r="O4196" s="65">
        <f t="shared" si="589"/>
        <v>3.7365205365595663E-2</v>
      </c>
      <c r="P4196" s="65">
        <f t="shared" si="590"/>
        <v>0.14259462386534294</v>
      </c>
      <c r="Q4196" s="65">
        <f t="shared" si="591"/>
        <v>0.12794204213137109</v>
      </c>
      <c r="R4196" s="65">
        <f t="shared" si="592"/>
        <v>0.16578776156254832</v>
      </c>
      <c r="S4196" s="65">
        <f t="shared" si="593"/>
        <v>0.16334831503258049</v>
      </c>
      <c r="T4196" s="66">
        <f>(L4196*'Football Field'!$F$4)+(M4196*'Football Field'!$F$5)+(N4196*'Football Field'!$F$6)+(O4196*'Football Field'!$F$7)+(P4196*'Football Field'!$F$8)+(Q4196*'Football Field'!$F$9)+(R4196*'Football Field'!$F$10)+(S4196*'Football Field'!$F$11)</f>
        <v>145225031.80084309</v>
      </c>
    </row>
    <row r="4197" spans="2:20" x14ac:dyDescent="0.3">
      <c r="B4197" s="62">
        <f t="shared" si="594"/>
        <v>4170</v>
      </c>
      <c r="C4197" s="62">
        <v>0.43769303910890889</v>
      </c>
      <c r="D4197" s="62">
        <v>0.7207254968245711</v>
      </c>
      <c r="E4197" s="62">
        <v>0.86475351965957303</v>
      </c>
      <c r="F4197" s="62">
        <v>0.88995564402424077</v>
      </c>
      <c r="G4197" s="62">
        <v>2.4103837959465135E-2</v>
      </c>
      <c r="H4197" s="62">
        <v>0.28621529167397497</v>
      </c>
      <c r="I4197" s="62">
        <v>0.17347989491197979</v>
      </c>
      <c r="J4197" s="62">
        <v>0.75307194777902231</v>
      </c>
      <c r="K4197" s="62"/>
      <c r="L4197" s="65">
        <f t="shared" si="586"/>
        <v>0.10546823594623403</v>
      </c>
      <c r="M4197" s="65">
        <f t="shared" si="587"/>
        <v>0.17366884999202953</v>
      </c>
      <c r="N4197" s="65">
        <f t="shared" si="588"/>
        <v>0.20837440876938038</v>
      </c>
      <c r="O4197" s="65">
        <f t="shared" si="589"/>
        <v>0.21444721176448978</v>
      </c>
      <c r="P4197" s="65">
        <f t="shared" si="590"/>
        <v>5.8081555838636525E-3</v>
      </c>
      <c r="Q4197" s="65">
        <f t="shared" si="591"/>
        <v>6.8967562232991789E-2</v>
      </c>
      <c r="R4197" s="65">
        <f t="shared" si="592"/>
        <v>4.1802397693493858E-2</v>
      </c>
      <c r="S4197" s="65">
        <f t="shared" si="593"/>
        <v>0.18146317801751699</v>
      </c>
      <c r="T4197" s="66">
        <f>(L4197*'Football Field'!$F$4)+(M4197*'Football Field'!$F$5)+(N4197*'Football Field'!$F$6)+(O4197*'Football Field'!$F$7)+(P4197*'Football Field'!$F$8)+(Q4197*'Football Field'!$F$9)+(R4197*'Football Field'!$F$10)+(S4197*'Football Field'!$F$11)</f>
        <v>121576823.28831545</v>
      </c>
    </row>
    <row r="4198" spans="2:20" x14ac:dyDescent="0.3">
      <c r="B4198" s="62">
        <f t="shared" si="594"/>
        <v>4171</v>
      </c>
      <c r="C4198" s="62">
        <v>6.4481094801979277E-2</v>
      </c>
      <c r="D4198" s="62">
        <v>0.15364553030164663</v>
      </c>
      <c r="E4198" s="62">
        <v>0.86615829254315335</v>
      </c>
      <c r="F4198" s="62">
        <v>0.43013123367009798</v>
      </c>
      <c r="G4198" s="62">
        <v>0.59229541033944877</v>
      </c>
      <c r="H4198" s="62">
        <v>3.3355726401807617E-2</v>
      </c>
      <c r="I4198" s="62">
        <v>0.12495782233596253</v>
      </c>
      <c r="J4198" s="62">
        <v>0.947593789408267</v>
      </c>
      <c r="K4198" s="62"/>
      <c r="L4198" s="65">
        <f t="shared" si="586"/>
        <v>2.0071193257919909E-2</v>
      </c>
      <c r="M4198" s="65">
        <f t="shared" si="587"/>
        <v>4.7825632324798535E-2</v>
      </c>
      <c r="N4198" s="65">
        <f t="shared" si="588"/>
        <v>0.26961127963121873</v>
      </c>
      <c r="O4198" s="65">
        <f t="shared" si="589"/>
        <v>0.1338880356137353</v>
      </c>
      <c r="P4198" s="65">
        <f t="shared" si="590"/>
        <v>0.18436528851146522</v>
      </c>
      <c r="Q4198" s="65">
        <f t="shared" si="591"/>
        <v>1.0382721213480883E-2</v>
      </c>
      <c r="R4198" s="65">
        <f t="shared" si="592"/>
        <v>3.8895937001319943E-2</v>
      </c>
      <c r="S4198" s="65">
        <f t="shared" si="593"/>
        <v>0.29495991244606129</v>
      </c>
      <c r="T4198" s="66">
        <f>(L4198*'Football Field'!$F$4)+(M4198*'Football Field'!$F$5)+(N4198*'Football Field'!$F$6)+(O4198*'Football Field'!$F$7)+(P4198*'Football Field'!$F$8)+(Q4198*'Football Field'!$F$9)+(R4198*'Football Field'!$F$10)+(S4198*'Football Field'!$F$11)</f>
        <v>138535521.15044284</v>
      </c>
    </row>
    <row r="4199" spans="2:20" x14ac:dyDescent="0.3">
      <c r="B4199" s="62">
        <f t="shared" si="594"/>
        <v>4172</v>
      </c>
      <c r="C4199" s="62">
        <v>0.3986712719616391</v>
      </c>
      <c r="D4199" s="62">
        <v>0.7989432514912107</v>
      </c>
      <c r="E4199" s="62">
        <v>0.5911408755721036</v>
      </c>
      <c r="F4199" s="62">
        <v>5.7032078358699723E-3</v>
      </c>
      <c r="G4199" s="62">
        <v>0.38477682701671823</v>
      </c>
      <c r="H4199" s="62">
        <v>6.596202562266773E-2</v>
      </c>
      <c r="I4199" s="62">
        <v>0.82547081221851604</v>
      </c>
      <c r="J4199" s="62">
        <v>0.36748699190671441</v>
      </c>
      <c r="K4199" s="62"/>
      <c r="L4199" s="65">
        <f t="shared" ref="L4199:L4262" si="595">C4199/SUM($C4199:$J4199)</f>
        <v>0.11595499370823971</v>
      </c>
      <c r="M4199" s="65">
        <f t="shared" ref="M4199:M4262" si="596">D4199/SUM($C4199:$J4199)</f>
        <v>0.23237555905161394</v>
      </c>
      <c r="N4199" s="65">
        <f t="shared" ref="N4199:N4262" si="597">E4199/SUM($C4199:$J4199)</f>
        <v>0.17193548000178499</v>
      </c>
      <c r="O4199" s="65">
        <f t="shared" ref="O4199:O4262" si="598">F4199/SUM($C4199:$J4199)</f>
        <v>1.6587988030116177E-3</v>
      </c>
      <c r="P4199" s="65">
        <f t="shared" ref="P4199:P4262" si="599">G4199/SUM($C4199:$J4199)</f>
        <v>0.11191374371237141</v>
      </c>
      <c r="Q4199" s="65">
        <f t="shared" ref="Q4199:Q4262" si="600">H4199/SUM($C4199:$J4199)</f>
        <v>1.9185295766169848E-2</v>
      </c>
      <c r="R4199" s="65">
        <f t="shared" ref="R4199:R4262" si="601">I4199/SUM($C4199:$J4199)</f>
        <v>0.24009119685539734</v>
      </c>
      <c r="S4199" s="65">
        <f t="shared" ref="S4199:S4262" si="602">J4199/SUM($C4199:$J4199)</f>
        <v>0.10688493210141113</v>
      </c>
      <c r="T4199" s="66">
        <f>(L4199*'Football Field'!$F$4)+(M4199*'Football Field'!$F$5)+(N4199*'Football Field'!$F$6)+(O4199*'Football Field'!$F$7)+(P4199*'Football Field'!$F$8)+(Q4199*'Football Field'!$F$9)+(R4199*'Football Field'!$F$10)+(S4199*'Football Field'!$F$11)</f>
        <v>154518177.67227983</v>
      </c>
    </row>
    <row r="4200" spans="2:20" x14ac:dyDescent="0.3">
      <c r="B4200" s="62">
        <f t="shared" si="594"/>
        <v>4173</v>
      </c>
      <c r="C4200" s="62">
        <v>0.47671410923627977</v>
      </c>
      <c r="D4200" s="62">
        <v>5.1939458418469586E-2</v>
      </c>
      <c r="E4200" s="62">
        <v>0.42062284999254929</v>
      </c>
      <c r="F4200" s="62">
        <v>0.11884027233599259</v>
      </c>
      <c r="G4200" s="62">
        <v>0.6916762495652734</v>
      </c>
      <c r="H4200" s="62">
        <v>0.45698010562860036</v>
      </c>
      <c r="I4200" s="62">
        <v>0.72255174569576064</v>
      </c>
      <c r="J4200" s="62">
        <v>0.23431073108820144</v>
      </c>
      <c r="K4200" s="62"/>
      <c r="L4200" s="65">
        <f t="shared" si="595"/>
        <v>0.15021073022956885</v>
      </c>
      <c r="M4200" s="65">
        <f t="shared" si="596"/>
        <v>1.6365917906784062E-2</v>
      </c>
      <c r="N4200" s="65">
        <f t="shared" si="597"/>
        <v>0.13253659630474146</v>
      </c>
      <c r="O4200" s="65">
        <f t="shared" si="598"/>
        <v>3.7446099753306282E-2</v>
      </c>
      <c r="P4200" s="65">
        <f t="shared" si="599"/>
        <v>0.21794445038788093</v>
      </c>
      <c r="Q4200" s="65">
        <f t="shared" si="600"/>
        <v>0.14399262374849289</v>
      </c>
      <c r="R4200" s="65">
        <f t="shared" si="601"/>
        <v>0.22767319709393241</v>
      </c>
      <c r="S4200" s="65">
        <f t="shared" si="602"/>
        <v>7.3830384575293229E-2</v>
      </c>
      <c r="T4200" s="66">
        <f>(L4200*'Football Field'!$F$4)+(M4200*'Football Field'!$F$5)+(N4200*'Football Field'!$F$6)+(O4200*'Football Field'!$F$7)+(P4200*'Football Field'!$F$8)+(Q4200*'Football Field'!$F$9)+(R4200*'Football Field'!$F$10)+(S4200*'Football Field'!$F$11)</f>
        <v>160978985.19400221</v>
      </c>
    </row>
    <row r="4201" spans="2:20" x14ac:dyDescent="0.3">
      <c r="B4201" s="62">
        <f t="shared" si="594"/>
        <v>4174</v>
      </c>
      <c r="C4201" s="62">
        <v>0.90263934454517381</v>
      </c>
      <c r="D4201" s="62">
        <v>0.99934755694719057</v>
      </c>
      <c r="E4201" s="62">
        <v>3.1894583014780209E-2</v>
      </c>
      <c r="F4201" s="62">
        <v>8.1214064446066936E-2</v>
      </c>
      <c r="G4201" s="62">
        <v>0.31766979637646198</v>
      </c>
      <c r="H4201" s="62">
        <v>0.74340248018865274</v>
      </c>
      <c r="I4201" s="62">
        <v>0.80754219036299379</v>
      </c>
      <c r="J4201" s="62">
        <v>0.84527543307684028</v>
      </c>
      <c r="K4201" s="62"/>
      <c r="L4201" s="65">
        <f t="shared" si="595"/>
        <v>0.19087378345476486</v>
      </c>
      <c r="M4201" s="65">
        <f t="shared" si="596"/>
        <v>0.21132388072104477</v>
      </c>
      <c r="N4201" s="65">
        <f t="shared" si="597"/>
        <v>6.7444874506448066E-3</v>
      </c>
      <c r="O4201" s="65">
        <f t="shared" si="598"/>
        <v>1.7173676113543371E-2</v>
      </c>
      <c r="P4201" s="65">
        <f t="shared" si="599"/>
        <v>6.7175042047644198E-2</v>
      </c>
      <c r="Q4201" s="65">
        <f t="shared" si="600"/>
        <v>0.15720126192234982</v>
      </c>
      <c r="R4201" s="65">
        <f t="shared" si="601"/>
        <v>0.17076436353613711</v>
      </c>
      <c r="S4201" s="65">
        <f t="shared" si="602"/>
        <v>0.17874350475387113</v>
      </c>
      <c r="T4201" s="66">
        <f>(L4201*'Football Field'!$F$4)+(M4201*'Football Field'!$F$5)+(N4201*'Football Field'!$F$6)+(O4201*'Football Field'!$F$7)+(P4201*'Football Field'!$F$8)+(Q4201*'Football Field'!$F$9)+(R4201*'Football Field'!$F$10)+(S4201*'Football Field'!$F$11)</f>
        <v>137276645.94702083</v>
      </c>
    </row>
    <row r="4202" spans="2:20" x14ac:dyDescent="0.3">
      <c r="B4202" s="62">
        <f t="shared" si="594"/>
        <v>4175</v>
      </c>
      <c r="C4202" s="62">
        <v>0.16982026190327226</v>
      </c>
      <c r="D4202" s="62">
        <v>0.7169531867021578</v>
      </c>
      <c r="E4202" s="62">
        <v>0.1515838854878554</v>
      </c>
      <c r="F4202" s="62">
        <v>0.11483977629073605</v>
      </c>
      <c r="G4202" s="62">
        <v>0.27603916965340247</v>
      </c>
      <c r="H4202" s="62">
        <v>0.9806753655114705</v>
      </c>
      <c r="I4202" s="62">
        <v>0.41582099903145864</v>
      </c>
      <c r="J4202" s="62">
        <v>0.42999746805405126</v>
      </c>
      <c r="K4202" s="62"/>
      <c r="L4202" s="65">
        <f t="shared" si="595"/>
        <v>5.2160423631017937E-2</v>
      </c>
      <c r="M4202" s="65">
        <f t="shared" si="596"/>
        <v>0.22021272092545424</v>
      </c>
      <c r="N4202" s="65">
        <f t="shared" si="597"/>
        <v>4.6559106634671228E-2</v>
      </c>
      <c r="O4202" s="65">
        <f t="shared" si="598"/>
        <v>3.5273125326046262E-2</v>
      </c>
      <c r="P4202" s="65">
        <f t="shared" si="599"/>
        <v>8.4785642575896075E-2</v>
      </c>
      <c r="Q4202" s="65">
        <f t="shared" si="600"/>
        <v>0.30121519032114979</v>
      </c>
      <c r="R4202" s="65">
        <f t="shared" si="601"/>
        <v>0.12771973862876282</v>
      </c>
      <c r="S4202" s="65">
        <f t="shared" si="602"/>
        <v>0.1320740519570017</v>
      </c>
      <c r="T4202" s="66">
        <f>(L4202*'Football Field'!$F$4)+(M4202*'Football Field'!$F$5)+(N4202*'Football Field'!$F$6)+(O4202*'Football Field'!$F$7)+(P4202*'Football Field'!$F$8)+(Q4202*'Football Field'!$F$9)+(R4202*'Football Field'!$F$10)+(S4202*'Football Field'!$F$11)</f>
        <v>134191689.86713925</v>
      </c>
    </row>
    <row r="4203" spans="2:20" x14ac:dyDescent="0.3">
      <c r="B4203" s="62">
        <f t="shared" si="594"/>
        <v>4176</v>
      </c>
      <c r="C4203" s="62">
        <v>0.98594286522958063</v>
      </c>
      <c r="D4203" s="62">
        <v>0.46587839613167192</v>
      </c>
      <c r="E4203" s="62">
        <v>0.21336429243973654</v>
      </c>
      <c r="F4203" s="62">
        <v>0.13456078370094937</v>
      </c>
      <c r="G4203" s="62">
        <v>0.64962976085847335</v>
      </c>
      <c r="H4203" s="62">
        <v>0.5444694273368752</v>
      </c>
      <c r="I4203" s="62">
        <v>8.0374185249957875E-2</v>
      </c>
      <c r="J4203" s="62">
        <v>0.30177638903962312</v>
      </c>
      <c r="K4203" s="62"/>
      <c r="L4203" s="65">
        <f t="shared" si="595"/>
        <v>0.2920450249434281</v>
      </c>
      <c r="M4203" s="65">
        <f t="shared" si="596"/>
        <v>0.13799731466913845</v>
      </c>
      <c r="N4203" s="65">
        <f t="shared" si="597"/>
        <v>6.3200396600152031E-2</v>
      </c>
      <c r="O4203" s="65">
        <f t="shared" si="598"/>
        <v>3.9858098088878954E-2</v>
      </c>
      <c r="P4203" s="65">
        <f t="shared" si="599"/>
        <v>0.19242609932547031</v>
      </c>
      <c r="Q4203" s="65">
        <f t="shared" si="600"/>
        <v>0.16127667544965268</v>
      </c>
      <c r="R4203" s="65">
        <f t="shared" si="601"/>
        <v>2.3807546830480798E-2</v>
      </c>
      <c r="S4203" s="65">
        <f t="shared" si="602"/>
        <v>8.9388844092798875E-2</v>
      </c>
      <c r="T4203" s="66">
        <f>(L4203*'Football Field'!$F$4)+(M4203*'Football Field'!$F$5)+(N4203*'Football Field'!$F$6)+(O4203*'Football Field'!$F$7)+(P4203*'Football Field'!$F$8)+(Q4203*'Football Field'!$F$9)+(R4203*'Football Field'!$F$10)+(S4203*'Football Field'!$F$11)</f>
        <v>127842009.44833003</v>
      </c>
    </row>
    <row r="4204" spans="2:20" x14ac:dyDescent="0.3">
      <c r="B4204" s="62">
        <f t="shared" si="594"/>
        <v>4177</v>
      </c>
      <c r="C4204" s="62">
        <v>4.0124479016218628E-2</v>
      </c>
      <c r="D4204" s="62">
        <v>0.32758923183581568</v>
      </c>
      <c r="E4204" s="62">
        <v>0.93696548915779942</v>
      </c>
      <c r="F4204" s="62">
        <v>0.48296506777921944</v>
      </c>
      <c r="G4204" s="62">
        <v>8.6485834127161265E-3</v>
      </c>
      <c r="H4204" s="62">
        <v>0.46939193924483602</v>
      </c>
      <c r="I4204" s="62">
        <v>0.51065094916743181</v>
      </c>
      <c r="J4204" s="62">
        <v>0.32584332411506167</v>
      </c>
      <c r="K4204" s="62"/>
      <c r="L4204" s="65">
        <f t="shared" si="595"/>
        <v>1.2934288508795938E-2</v>
      </c>
      <c r="M4204" s="65">
        <f t="shared" si="596"/>
        <v>0.10559971720072918</v>
      </c>
      <c r="N4204" s="65">
        <f t="shared" si="597"/>
        <v>0.30203462466524494</v>
      </c>
      <c r="O4204" s="65">
        <f t="shared" si="598"/>
        <v>0.15568574793959569</v>
      </c>
      <c r="P4204" s="65">
        <f t="shared" si="599"/>
        <v>2.7879059316194823E-3</v>
      </c>
      <c r="Q4204" s="65">
        <f t="shared" si="600"/>
        <v>0.15131039491981632</v>
      </c>
      <c r="R4204" s="65">
        <f t="shared" si="601"/>
        <v>0.16461040406661223</v>
      </c>
      <c r="S4204" s="65">
        <f t="shared" si="602"/>
        <v>0.10503691676758614</v>
      </c>
      <c r="T4204" s="66">
        <f>(L4204*'Football Field'!$F$4)+(M4204*'Football Field'!$F$5)+(N4204*'Football Field'!$F$6)+(O4204*'Football Field'!$F$7)+(P4204*'Football Field'!$F$8)+(Q4204*'Football Field'!$F$9)+(R4204*'Football Field'!$F$10)+(S4204*'Football Field'!$F$11)</f>
        <v>140478256.60917261</v>
      </c>
    </row>
    <row r="4205" spans="2:20" x14ac:dyDescent="0.3">
      <c r="B4205" s="62">
        <f t="shared" si="594"/>
        <v>4178</v>
      </c>
      <c r="C4205" s="62">
        <v>0.21098833453126398</v>
      </c>
      <c r="D4205" s="62">
        <v>0.4851279741981156</v>
      </c>
      <c r="E4205" s="62">
        <v>0.71917569552932503</v>
      </c>
      <c r="F4205" s="62">
        <v>0.73258667648414022</v>
      </c>
      <c r="G4205" s="62">
        <v>0.93906133073717624</v>
      </c>
      <c r="H4205" s="62">
        <v>0.49189576439008331</v>
      </c>
      <c r="I4205" s="62">
        <v>0.70389872751983718</v>
      </c>
      <c r="J4205" s="62">
        <v>3.1385874198699648E-2</v>
      </c>
      <c r="K4205" s="62"/>
      <c r="L4205" s="65">
        <f t="shared" si="595"/>
        <v>4.8906455097387669E-2</v>
      </c>
      <c r="M4205" s="65">
        <f t="shared" si="596"/>
        <v>0.11245119091212653</v>
      </c>
      <c r="N4205" s="65">
        <f t="shared" si="597"/>
        <v>0.16670274183014461</v>
      </c>
      <c r="O4205" s="65">
        <f t="shared" si="598"/>
        <v>0.16981136648152978</v>
      </c>
      <c r="P4205" s="65">
        <f t="shared" si="599"/>
        <v>0.21767156420008396</v>
      </c>
      <c r="Q4205" s="65">
        <f t="shared" si="600"/>
        <v>0.11401994412242766</v>
      </c>
      <c r="R4205" s="65">
        <f t="shared" si="601"/>
        <v>0.16316158704715569</v>
      </c>
      <c r="S4205" s="65">
        <f t="shared" si="602"/>
        <v>7.2751503091442833E-3</v>
      </c>
      <c r="T4205" s="66">
        <f>(L4205*'Football Field'!$F$4)+(M4205*'Football Field'!$F$5)+(N4205*'Football Field'!$F$6)+(O4205*'Football Field'!$F$7)+(P4205*'Football Field'!$F$8)+(Q4205*'Football Field'!$F$9)+(R4205*'Football Field'!$F$10)+(S4205*'Football Field'!$F$11)</f>
        <v>153501816.61356565</v>
      </c>
    </row>
    <row r="4206" spans="2:20" x14ac:dyDescent="0.3">
      <c r="B4206" s="62">
        <f t="shared" si="594"/>
        <v>4179</v>
      </c>
      <c r="C4206" s="62">
        <v>0.21622307084099668</v>
      </c>
      <c r="D4206" s="62">
        <v>0.45141288968281346</v>
      </c>
      <c r="E4206" s="62">
        <v>0.80528402423569434</v>
      </c>
      <c r="F4206" s="62">
        <v>0.8178110284247887</v>
      </c>
      <c r="G4206" s="62">
        <v>0.66751487771066631</v>
      </c>
      <c r="H4206" s="62">
        <v>0.81576410688146728</v>
      </c>
      <c r="I4206" s="62">
        <v>0.74902944684556783</v>
      </c>
      <c r="J4206" s="62">
        <v>0.21865499083637463</v>
      </c>
      <c r="K4206" s="62"/>
      <c r="L4206" s="65">
        <f t="shared" si="595"/>
        <v>4.5600380577896699E-2</v>
      </c>
      <c r="M4206" s="65">
        <f t="shared" si="596"/>
        <v>9.5200754883560168E-2</v>
      </c>
      <c r="N4206" s="65">
        <f t="shared" si="597"/>
        <v>0.16983043407727499</v>
      </c>
      <c r="O4206" s="65">
        <f t="shared" si="598"/>
        <v>0.17247231755576689</v>
      </c>
      <c r="P4206" s="65">
        <f t="shared" si="599"/>
        <v>0.14077559969258943</v>
      </c>
      <c r="Q4206" s="65">
        <f t="shared" si="600"/>
        <v>0.17204063188492008</v>
      </c>
      <c r="R4206" s="65">
        <f t="shared" si="601"/>
        <v>0.15796662080211854</v>
      </c>
      <c r="S4206" s="65">
        <f t="shared" si="602"/>
        <v>4.6113260525873112E-2</v>
      </c>
      <c r="T4206" s="66">
        <f>(L4206*'Football Field'!$F$4)+(M4206*'Football Field'!$F$5)+(N4206*'Football Field'!$F$6)+(O4206*'Football Field'!$F$7)+(P4206*'Football Field'!$F$8)+(Q4206*'Football Field'!$F$9)+(R4206*'Football Field'!$F$10)+(S4206*'Football Field'!$F$11)</f>
        <v>146948220.46314621</v>
      </c>
    </row>
    <row r="4207" spans="2:20" x14ac:dyDescent="0.3">
      <c r="B4207" s="62">
        <f t="shared" si="594"/>
        <v>4180</v>
      </c>
      <c r="C4207" s="62">
        <v>0.45480659663393708</v>
      </c>
      <c r="D4207" s="62">
        <v>0.92815318036391048</v>
      </c>
      <c r="E4207" s="62">
        <v>0.34294020390765312</v>
      </c>
      <c r="F4207" s="62">
        <v>0.24312266466026877</v>
      </c>
      <c r="G4207" s="62">
        <v>0.74831657949813613</v>
      </c>
      <c r="H4207" s="62">
        <v>0.17043401455442886</v>
      </c>
      <c r="I4207" s="62">
        <v>0.16833988947706768</v>
      </c>
      <c r="J4207" s="62">
        <v>8.634635743751562E-3</v>
      </c>
      <c r="K4207" s="62"/>
      <c r="L4207" s="65">
        <f t="shared" si="595"/>
        <v>0.14839935666216453</v>
      </c>
      <c r="M4207" s="65">
        <f t="shared" si="596"/>
        <v>0.30284814659539283</v>
      </c>
      <c r="N4207" s="65">
        <f t="shared" si="597"/>
        <v>0.1118983453849265</v>
      </c>
      <c r="O4207" s="65">
        <f t="shared" si="598"/>
        <v>7.9328768079884232E-2</v>
      </c>
      <c r="P4207" s="65">
        <f t="shared" si="599"/>
        <v>0.24416905954980275</v>
      </c>
      <c r="Q4207" s="65">
        <f t="shared" si="600"/>
        <v>5.5611106567973537E-2</v>
      </c>
      <c r="R4207" s="65">
        <f t="shared" si="601"/>
        <v>5.4927812137878382E-2</v>
      </c>
      <c r="S4207" s="65">
        <f t="shared" si="602"/>
        <v>2.8174050219773083E-3</v>
      </c>
      <c r="T4207" s="66">
        <f>(L4207*'Football Field'!$F$4)+(M4207*'Football Field'!$F$5)+(N4207*'Football Field'!$F$6)+(O4207*'Football Field'!$F$7)+(P4207*'Football Field'!$F$8)+(Q4207*'Football Field'!$F$9)+(R4207*'Football Field'!$F$10)+(S4207*'Football Field'!$F$11)</f>
        <v>137453241.35007882</v>
      </c>
    </row>
    <row r="4208" spans="2:20" x14ac:dyDescent="0.3">
      <c r="B4208" s="62">
        <f t="shared" si="594"/>
        <v>4181</v>
      </c>
      <c r="C4208" s="62">
        <v>0.49335811887066949</v>
      </c>
      <c r="D4208" s="62">
        <v>0.55885456825809221</v>
      </c>
      <c r="E4208" s="62">
        <v>0.4296018768717822</v>
      </c>
      <c r="F4208" s="62">
        <v>0.97291593233033014</v>
      </c>
      <c r="G4208" s="62">
        <v>0.98317128972552714</v>
      </c>
      <c r="H4208" s="62">
        <v>0.31587392389010993</v>
      </c>
      <c r="I4208" s="62">
        <v>0.34662165207257611</v>
      </c>
      <c r="J4208" s="62">
        <v>0.29071740323527062</v>
      </c>
      <c r="K4208" s="62"/>
      <c r="L4208" s="65">
        <f t="shared" si="595"/>
        <v>0.11235372912010223</v>
      </c>
      <c r="M4208" s="65">
        <f t="shared" si="596"/>
        <v>0.12726940609253701</v>
      </c>
      <c r="N4208" s="65">
        <f t="shared" si="597"/>
        <v>9.7834354107776814E-2</v>
      </c>
      <c r="O4208" s="65">
        <f t="shared" si="598"/>
        <v>0.22156467875281627</v>
      </c>
      <c r="P4208" s="65">
        <f t="shared" si="599"/>
        <v>0.22390015799748203</v>
      </c>
      <c r="Q4208" s="65">
        <f t="shared" si="600"/>
        <v>7.1934791226485453E-2</v>
      </c>
      <c r="R4208" s="65">
        <f t="shared" si="601"/>
        <v>7.8937051432883196E-2</v>
      </c>
      <c r="S4208" s="65">
        <f t="shared" si="602"/>
        <v>6.6205831269916859E-2</v>
      </c>
      <c r="T4208" s="66">
        <f>(L4208*'Football Field'!$F$4)+(M4208*'Football Field'!$F$5)+(N4208*'Football Field'!$F$6)+(O4208*'Football Field'!$F$7)+(P4208*'Football Field'!$F$8)+(Q4208*'Football Field'!$F$9)+(R4208*'Football Field'!$F$10)+(S4208*'Football Field'!$F$11)</f>
        <v>140991942.63980189</v>
      </c>
    </row>
    <row r="4209" spans="2:20" x14ac:dyDescent="0.3">
      <c r="B4209" s="62">
        <f t="shared" si="594"/>
        <v>4182</v>
      </c>
      <c r="C4209" s="62">
        <v>0.13816661035619415</v>
      </c>
      <c r="D4209" s="62">
        <v>0.24052161150729612</v>
      </c>
      <c r="E4209" s="62">
        <v>0.23751264444707409</v>
      </c>
      <c r="F4209" s="62">
        <v>3.4336569256008809E-2</v>
      </c>
      <c r="G4209" s="62">
        <v>0.14813600920249193</v>
      </c>
      <c r="H4209" s="62">
        <v>0.10421274138897973</v>
      </c>
      <c r="I4209" s="62">
        <v>0.10847582747291284</v>
      </c>
      <c r="J4209" s="62">
        <v>0.9035905124620186</v>
      </c>
      <c r="K4209" s="62"/>
      <c r="L4209" s="65">
        <f t="shared" si="595"/>
        <v>7.2151454656733241E-2</v>
      </c>
      <c r="M4209" s="65">
        <f t="shared" si="596"/>
        <v>0.12560186648492305</v>
      </c>
      <c r="N4209" s="65">
        <f t="shared" si="597"/>
        <v>0.12403056535906112</v>
      </c>
      <c r="O4209" s="65">
        <f t="shared" si="598"/>
        <v>1.7930767884917098E-2</v>
      </c>
      <c r="P4209" s="65">
        <f t="shared" si="599"/>
        <v>7.735753611852178E-2</v>
      </c>
      <c r="Q4209" s="65">
        <f t="shared" si="600"/>
        <v>5.4420535219012481E-2</v>
      </c>
      <c r="R4209" s="65">
        <f t="shared" si="601"/>
        <v>5.6646745021002178E-2</v>
      </c>
      <c r="S4209" s="65">
        <f t="shared" si="602"/>
        <v>0.47186052925582905</v>
      </c>
      <c r="T4209" s="66">
        <f>(L4209*'Football Field'!$F$4)+(M4209*'Football Field'!$F$5)+(N4209*'Football Field'!$F$6)+(O4209*'Football Field'!$F$7)+(P4209*'Football Field'!$F$8)+(Q4209*'Football Field'!$F$9)+(R4209*'Football Field'!$F$10)+(S4209*'Football Field'!$F$11)</f>
        <v>128463033.81673752</v>
      </c>
    </row>
    <row r="4210" spans="2:20" x14ac:dyDescent="0.3">
      <c r="B4210" s="62">
        <f t="shared" si="594"/>
        <v>4183</v>
      </c>
      <c r="C4210" s="62">
        <v>0.31642439124676069</v>
      </c>
      <c r="D4210" s="62">
        <v>9.051397311446685E-2</v>
      </c>
      <c r="E4210" s="62">
        <v>0.49603213074964347</v>
      </c>
      <c r="F4210" s="62">
        <v>0.62112487445762432</v>
      </c>
      <c r="G4210" s="62">
        <v>0.50772297967778013</v>
      </c>
      <c r="H4210" s="62">
        <v>0.59557238623464737</v>
      </c>
      <c r="I4210" s="62">
        <v>0.48713359702815295</v>
      </c>
      <c r="J4210" s="62">
        <v>0.69134917452301026</v>
      </c>
      <c r="K4210" s="62"/>
      <c r="L4210" s="65">
        <f t="shared" si="595"/>
        <v>8.3141068840597451E-2</v>
      </c>
      <c r="M4210" s="65">
        <f t="shared" si="596"/>
        <v>2.37827066367878E-2</v>
      </c>
      <c r="N4210" s="65">
        <f t="shared" si="597"/>
        <v>0.13033332028327488</v>
      </c>
      <c r="O4210" s="65">
        <f t="shared" si="598"/>
        <v>0.16320166009458179</v>
      </c>
      <c r="P4210" s="65">
        <f t="shared" si="599"/>
        <v>0.13340511153081255</v>
      </c>
      <c r="Q4210" s="65">
        <f t="shared" si="600"/>
        <v>0.15648769858856645</v>
      </c>
      <c r="R4210" s="65">
        <f t="shared" si="601"/>
        <v>0.12799521479841083</v>
      </c>
      <c r="S4210" s="65">
        <f t="shared" si="602"/>
        <v>0.18165321922696834</v>
      </c>
      <c r="T4210" s="66">
        <f>(L4210*'Football Field'!$F$4)+(M4210*'Football Field'!$F$5)+(N4210*'Football Field'!$F$6)+(O4210*'Football Field'!$F$7)+(P4210*'Football Field'!$F$8)+(Q4210*'Football Field'!$F$9)+(R4210*'Football Field'!$F$10)+(S4210*'Football Field'!$F$11)</f>
        <v>142182145.24691129</v>
      </c>
    </row>
    <row r="4211" spans="2:20" x14ac:dyDescent="0.3">
      <c r="B4211" s="62">
        <f t="shared" si="594"/>
        <v>4184</v>
      </c>
      <c r="C4211" s="62">
        <v>0.3447239185444273</v>
      </c>
      <c r="D4211" s="62">
        <v>0.99633150325456021</v>
      </c>
      <c r="E4211" s="62">
        <v>0.31829014792320964</v>
      </c>
      <c r="F4211" s="62">
        <v>0.98607083393835537</v>
      </c>
      <c r="G4211" s="62">
        <v>0.62776021148227523</v>
      </c>
      <c r="H4211" s="62">
        <v>0.67488272682617312</v>
      </c>
      <c r="I4211" s="62">
        <v>0.695209584757708</v>
      </c>
      <c r="J4211" s="62">
        <v>0.49989264395229338</v>
      </c>
      <c r="K4211" s="62"/>
      <c r="L4211" s="65">
        <f t="shared" si="595"/>
        <v>6.7025683289766214E-2</v>
      </c>
      <c r="M4211" s="65">
        <f t="shared" si="596"/>
        <v>0.19371965853350087</v>
      </c>
      <c r="N4211" s="65">
        <f t="shared" si="597"/>
        <v>6.1886087681509272E-2</v>
      </c>
      <c r="O4211" s="65">
        <f t="shared" si="598"/>
        <v>0.19172464648202253</v>
      </c>
      <c r="P4211" s="65">
        <f t="shared" si="599"/>
        <v>0.12205726047206371</v>
      </c>
      <c r="Q4211" s="65">
        <f t="shared" si="600"/>
        <v>0.13121942944076612</v>
      </c>
      <c r="R4211" s="65">
        <f t="shared" si="601"/>
        <v>0.13517164009022686</v>
      </c>
      <c r="S4211" s="65">
        <f t="shared" si="602"/>
        <v>9.7195594010144507E-2</v>
      </c>
      <c r="T4211" s="66">
        <f>(L4211*'Football Field'!$F$4)+(M4211*'Football Field'!$F$5)+(N4211*'Football Field'!$F$6)+(O4211*'Football Field'!$F$7)+(P4211*'Football Field'!$F$8)+(Q4211*'Football Field'!$F$9)+(R4211*'Football Field'!$F$10)+(S4211*'Football Field'!$F$11)</f>
        <v>139539743.17275369</v>
      </c>
    </row>
    <row r="4212" spans="2:20" x14ac:dyDescent="0.3">
      <c r="B4212" s="62">
        <f t="shared" si="594"/>
        <v>4185</v>
      </c>
      <c r="C4212" s="62">
        <v>0.49283949613981137</v>
      </c>
      <c r="D4212" s="62">
        <v>0.95022465170363724</v>
      </c>
      <c r="E4212" s="62">
        <v>0.687252389873939</v>
      </c>
      <c r="F4212" s="62">
        <v>0.103666151885076</v>
      </c>
      <c r="G4212" s="62">
        <v>0.74898414380798617</v>
      </c>
      <c r="H4212" s="62">
        <v>0.72290165262384809</v>
      </c>
      <c r="I4212" s="62">
        <v>0.39867945350892853</v>
      </c>
      <c r="J4212" s="62">
        <v>9.8551003938068926E-2</v>
      </c>
      <c r="K4212" s="62"/>
      <c r="L4212" s="65">
        <f t="shared" si="595"/>
        <v>0.117256220414266</v>
      </c>
      <c r="M4212" s="65">
        <f t="shared" si="596"/>
        <v>0.22607715508990514</v>
      </c>
      <c r="N4212" s="65">
        <f t="shared" si="597"/>
        <v>0.16351087593115504</v>
      </c>
      <c r="O4212" s="65">
        <f t="shared" si="598"/>
        <v>2.4664218777398699E-2</v>
      </c>
      <c r="P4212" s="65">
        <f t="shared" si="599"/>
        <v>0.17819807572448579</v>
      </c>
      <c r="Q4212" s="65">
        <f t="shared" si="600"/>
        <v>0.17199253749308391</v>
      </c>
      <c r="R4212" s="65">
        <f t="shared" si="601"/>
        <v>9.4853692208995394E-2</v>
      </c>
      <c r="S4212" s="65">
        <f t="shared" si="602"/>
        <v>2.3447224360709961E-2</v>
      </c>
      <c r="T4212" s="66">
        <f>(L4212*'Football Field'!$F$4)+(M4212*'Football Field'!$F$5)+(N4212*'Football Field'!$F$6)+(O4212*'Football Field'!$F$7)+(P4212*'Football Field'!$F$8)+(Q4212*'Football Field'!$F$9)+(R4212*'Football Field'!$F$10)+(S4212*'Football Field'!$F$11)</f>
        <v>139102055.27231044</v>
      </c>
    </row>
    <row r="4213" spans="2:20" x14ac:dyDescent="0.3">
      <c r="B4213" s="62">
        <f t="shared" si="594"/>
        <v>4186</v>
      </c>
      <c r="C4213" s="62">
        <v>0.21336813241457542</v>
      </c>
      <c r="D4213" s="62">
        <v>0.58950269836904579</v>
      </c>
      <c r="E4213" s="62">
        <v>0.36406096743996164</v>
      </c>
      <c r="F4213" s="62">
        <v>0.18107727269480645</v>
      </c>
      <c r="G4213" s="62">
        <v>6.9109948605057814E-2</v>
      </c>
      <c r="H4213" s="62">
        <v>0.41768241347226076</v>
      </c>
      <c r="I4213" s="62">
        <v>0.649224511655217</v>
      </c>
      <c r="J4213" s="62">
        <v>6.5039313650358199E-2</v>
      </c>
      <c r="K4213" s="62"/>
      <c r="L4213" s="65">
        <f t="shared" si="595"/>
        <v>8.3704460574212852E-2</v>
      </c>
      <c r="M4213" s="65">
        <f t="shared" si="596"/>
        <v>0.23126230152377308</v>
      </c>
      <c r="N4213" s="65">
        <f t="shared" si="597"/>
        <v>0.14282136020424002</v>
      </c>
      <c r="O4213" s="65">
        <f t="shared" si="598"/>
        <v>7.1036734781548025E-2</v>
      </c>
      <c r="P4213" s="65">
        <f t="shared" si="599"/>
        <v>2.7111878905412265E-2</v>
      </c>
      <c r="Q4213" s="65">
        <f t="shared" si="600"/>
        <v>0.16385708922595713</v>
      </c>
      <c r="R4213" s="65">
        <f t="shared" si="601"/>
        <v>0.25469120868559691</v>
      </c>
      <c r="S4213" s="65">
        <f t="shared" si="602"/>
        <v>2.5514966099259819E-2</v>
      </c>
      <c r="T4213" s="66">
        <f>(L4213*'Football Field'!$F$4)+(M4213*'Football Field'!$F$5)+(N4213*'Football Field'!$F$6)+(O4213*'Football Field'!$F$7)+(P4213*'Football Field'!$F$8)+(Q4213*'Football Field'!$F$9)+(R4213*'Football Field'!$F$10)+(S4213*'Football Field'!$F$11)</f>
        <v>148849721.74745452</v>
      </c>
    </row>
    <row r="4214" spans="2:20" x14ac:dyDescent="0.3">
      <c r="B4214" s="62">
        <f t="shared" si="594"/>
        <v>4187</v>
      </c>
      <c r="C4214" s="62">
        <v>0.52440075595513602</v>
      </c>
      <c r="D4214" s="62">
        <v>0.47418195024749465</v>
      </c>
      <c r="E4214" s="62">
        <v>0.46236418305535942</v>
      </c>
      <c r="F4214" s="62">
        <v>0.23075856860487876</v>
      </c>
      <c r="G4214" s="62">
        <v>0.81800837315640873</v>
      </c>
      <c r="H4214" s="62">
        <v>0.18029910719015108</v>
      </c>
      <c r="I4214" s="62">
        <v>0.20001448532138799</v>
      </c>
      <c r="J4214" s="62">
        <v>0.46458902932735435</v>
      </c>
      <c r="K4214" s="62"/>
      <c r="L4214" s="65">
        <f t="shared" si="595"/>
        <v>0.15632212007674995</v>
      </c>
      <c r="M4214" s="65">
        <f t="shared" si="596"/>
        <v>0.14135206122997646</v>
      </c>
      <c r="N4214" s="65">
        <f t="shared" si="597"/>
        <v>0.13782922416105717</v>
      </c>
      <c r="O4214" s="65">
        <f t="shared" si="598"/>
        <v>6.8788361306780635E-2</v>
      </c>
      <c r="P4214" s="65">
        <f t="shared" si="599"/>
        <v>0.24384557360036085</v>
      </c>
      <c r="Q4214" s="65">
        <f t="shared" si="600"/>
        <v>5.374656379465801E-2</v>
      </c>
      <c r="R4214" s="65">
        <f t="shared" si="601"/>
        <v>5.9623652400253795E-2</v>
      </c>
      <c r="S4214" s="65">
        <f t="shared" si="602"/>
        <v>0.13849244343016298</v>
      </c>
      <c r="T4214" s="66">
        <f>(L4214*'Football Field'!$F$4)+(M4214*'Football Field'!$F$5)+(N4214*'Football Field'!$F$6)+(O4214*'Football Field'!$F$7)+(P4214*'Football Field'!$F$8)+(Q4214*'Football Field'!$F$9)+(R4214*'Football Field'!$F$10)+(S4214*'Football Field'!$F$11)</f>
        <v>140211240.63734177</v>
      </c>
    </row>
    <row r="4215" spans="2:20" x14ac:dyDescent="0.3">
      <c r="B4215" s="62">
        <f t="shared" si="594"/>
        <v>4188</v>
      </c>
      <c r="C4215" s="62">
        <v>0.11144860035690407</v>
      </c>
      <c r="D4215" s="62">
        <v>0.24178193533697778</v>
      </c>
      <c r="E4215" s="62">
        <v>0.47599891062399924</v>
      </c>
      <c r="F4215" s="62">
        <v>0.86583178154819729</v>
      </c>
      <c r="G4215" s="62">
        <v>0.64887009971302956</v>
      </c>
      <c r="H4215" s="62">
        <v>0.33947607090579635</v>
      </c>
      <c r="I4215" s="62">
        <v>0.87325830856906306</v>
      </c>
      <c r="J4215" s="62">
        <v>5.7713502076429557E-2</v>
      </c>
      <c r="K4215" s="62"/>
      <c r="L4215" s="65">
        <f t="shared" si="595"/>
        <v>3.0834783487955628E-2</v>
      </c>
      <c r="M4215" s="65">
        <f t="shared" si="596"/>
        <v>6.6894457207535077E-2</v>
      </c>
      <c r="N4215" s="65">
        <f t="shared" si="597"/>
        <v>0.13169589660696462</v>
      </c>
      <c r="O4215" s="65">
        <f t="shared" si="598"/>
        <v>0.23955200366386364</v>
      </c>
      <c r="P4215" s="65">
        <f t="shared" si="599"/>
        <v>0.17952463263231994</v>
      </c>
      <c r="Q4215" s="65">
        <f t="shared" si="600"/>
        <v>9.392375599334879E-2</v>
      </c>
      <c r="R4215" s="65">
        <f t="shared" si="601"/>
        <v>0.24160672083413326</v>
      </c>
      <c r="S4215" s="65">
        <f t="shared" si="602"/>
        <v>1.5967749573879152E-2</v>
      </c>
      <c r="T4215" s="66">
        <f>(L4215*'Football Field'!$F$4)+(M4215*'Football Field'!$F$5)+(N4215*'Football Field'!$F$6)+(O4215*'Football Field'!$F$7)+(P4215*'Football Field'!$F$8)+(Q4215*'Football Field'!$F$9)+(R4215*'Football Field'!$F$10)+(S4215*'Football Field'!$F$11)</f>
        <v>161142136.6346606</v>
      </c>
    </row>
    <row r="4216" spans="2:20" x14ac:dyDescent="0.3">
      <c r="B4216" s="62">
        <f t="shared" si="594"/>
        <v>4189</v>
      </c>
      <c r="C4216" s="62">
        <v>0.58294186577206419</v>
      </c>
      <c r="D4216" s="62">
        <v>0.62909754276774499</v>
      </c>
      <c r="E4216" s="62">
        <v>0.84724244151610562</v>
      </c>
      <c r="F4216" s="62">
        <v>0.41736978882573272</v>
      </c>
      <c r="G4216" s="62">
        <v>0.63848347644971915</v>
      </c>
      <c r="H4216" s="62">
        <v>0.60909259948989891</v>
      </c>
      <c r="I4216" s="62">
        <v>0.25319877389456313</v>
      </c>
      <c r="J4216" s="62">
        <v>0.19948252942810696</v>
      </c>
      <c r="K4216" s="62"/>
      <c r="L4216" s="65">
        <f t="shared" si="595"/>
        <v>0.13956297904499293</v>
      </c>
      <c r="M4216" s="65">
        <f t="shared" si="596"/>
        <v>0.15061317831799281</v>
      </c>
      <c r="N4216" s="65">
        <f t="shared" si="597"/>
        <v>0.20283957295593399</v>
      </c>
      <c r="O4216" s="65">
        <f t="shared" si="598"/>
        <v>9.9923121861820299E-2</v>
      </c>
      <c r="P4216" s="65">
        <f t="shared" si="599"/>
        <v>0.15286027865970553</v>
      </c>
      <c r="Q4216" s="65">
        <f t="shared" si="600"/>
        <v>0.14582376509617082</v>
      </c>
      <c r="R4216" s="65">
        <f t="shared" si="601"/>
        <v>6.0618695019379498E-2</v>
      </c>
      <c r="S4216" s="65">
        <f t="shared" si="602"/>
        <v>4.7758409044003934E-2</v>
      </c>
      <c r="T4216" s="66">
        <f>(L4216*'Football Field'!$F$4)+(M4216*'Football Field'!$F$5)+(N4216*'Football Field'!$F$6)+(O4216*'Football Field'!$F$7)+(P4216*'Football Field'!$F$8)+(Q4216*'Football Field'!$F$9)+(R4216*'Football Field'!$F$10)+(S4216*'Football Field'!$F$11)</f>
        <v>134159384.38856322</v>
      </c>
    </row>
    <row r="4217" spans="2:20" x14ac:dyDescent="0.3">
      <c r="B4217" s="62">
        <f t="shared" si="594"/>
        <v>4190</v>
      </c>
      <c r="C4217" s="62">
        <v>0.76980581341340915</v>
      </c>
      <c r="D4217" s="62">
        <v>0.55734917616556656</v>
      </c>
      <c r="E4217" s="62">
        <v>0.11655035381656753</v>
      </c>
      <c r="F4217" s="62">
        <v>7.5909107461195613E-2</v>
      </c>
      <c r="G4217" s="62">
        <v>0.50749347247047616</v>
      </c>
      <c r="H4217" s="62">
        <v>0.43793898637110751</v>
      </c>
      <c r="I4217" s="62">
        <v>0.58186957584076515</v>
      </c>
      <c r="J4217" s="62">
        <v>0.42672911428457216</v>
      </c>
      <c r="K4217" s="62"/>
      <c r="L4217" s="65">
        <f t="shared" si="595"/>
        <v>0.22161322774335082</v>
      </c>
      <c r="M4217" s="65">
        <f t="shared" si="596"/>
        <v>0.1604507887027567</v>
      </c>
      <c r="N4217" s="65">
        <f t="shared" si="597"/>
        <v>3.3552747529133148E-2</v>
      </c>
      <c r="O4217" s="65">
        <f t="shared" si="598"/>
        <v>2.1852864743901669E-2</v>
      </c>
      <c r="P4217" s="65">
        <f t="shared" si="599"/>
        <v>0.14609822962257266</v>
      </c>
      <c r="Q4217" s="65">
        <f t="shared" si="600"/>
        <v>0.12607474590768258</v>
      </c>
      <c r="R4217" s="65">
        <f t="shared" si="601"/>
        <v>0.16750977010156243</v>
      </c>
      <c r="S4217" s="65">
        <f t="shared" si="602"/>
        <v>0.12284762564904007</v>
      </c>
      <c r="T4217" s="66">
        <f>(L4217*'Football Field'!$F$4)+(M4217*'Football Field'!$F$5)+(N4217*'Football Field'!$F$6)+(O4217*'Football Field'!$F$7)+(P4217*'Football Field'!$F$8)+(Q4217*'Football Field'!$F$9)+(R4217*'Football Field'!$F$10)+(S4217*'Football Field'!$F$11)</f>
        <v>143612580.36562991</v>
      </c>
    </row>
    <row r="4218" spans="2:20" x14ac:dyDescent="0.3">
      <c r="B4218" s="62">
        <f t="shared" si="594"/>
        <v>4191</v>
      </c>
      <c r="C4218" s="62">
        <v>0.39105572859218674</v>
      </c>
      <c r="D4218" s="62">
        <v>0.17593837253013878</v>
      </c>
      <c r="E4218" s="62">
        <v>0.89494437472946553</v>
      </c>
      <c r="F4218" s="62">
        <v>0.93240574970650292</v>
      </c>
      <c r="G4218" s="62">
        <v>0.51925596207302993</v>
      </c>
      <c r="H4218" s="62">
        <v>0.28228919975497102</v>
      </c>
      <c r="I4218" s="62">
        <v>0.44486515143779848</v>
      </c>
      <c r="J4218" s="62">
        <v>0.77478824202570484</v>
      </c>
      <c r="K4218" s="62"/>
      <c r="L4218" s="65">
        <f t="shared" si="595"/>
        <v>8.8563455955674317E-2</v>
      </c>
      <c r="M4218" s="65">
        <f t="shared" si="596"/>
        <v>3.9845242422558609E-2</v>
      </c>
      <c r="N4218" s="65">
        <f t="shared" si="597"/>
        <v>0.20268049006587321</v>
      </c>
      <c r="O4218" s="65">
        <f t="shared" si="598"/>
        <v>0.2111644696888331</v>
      </c>
      <c r="P4218" s="65">
        <f t="shared" si="599"/>
        <v>0.11759731200545542</v>
      </c>
      <c r="Q4218" s="65">
        <f t="shared" si="600"/>
        <v>6.3930803927267757E-2</v>
      </c>
      <c r="R4218" s="65">
        <f t="shared" si="601"/>
        <v>0.10074982250589394</v>
      </c>
      <c r="S4218" s="65">
        <f t="shared" si="602"/>
        <v>0.1754684034284438</v>
      </c>
      <c r="T4218" s="66">
        <f>(L4218*'Football Field'!$F$4)+(M4218*'Football Field'!$F$5)+(N4218*'Football Field'!$F$6)+(O4218*'Football Field'!$F$7)+(P4218*'Football Field'!$F$8)+(Q4218*'Football Field'!$F$9)+(R4218*'Football Field'!$F$10)+(S4218*'Football Field'!$F$11)</f>
        <v>139214360.16676</v>
      </c>
    </row>
    <row r="4219" spans="2:20" x14ac:dyDescent="0.3">
      <c r="B4219" s="62">
        <f t="shared" si="594"/>
        <v>4192</v>
      </c>
      <c r="C4219" s="62">
        <v>0.73200826777121852</v>
      </c>
      <c r="D4219" s="62">
        <v>9.6156271289133621E-2</v>
      </c>
      <c r="E4219" s="62">
        <v>0.13469490661275818</v>
      </c>
      <c r="F4219" s="62">
        <v>9.6182528150258406E-2</v>
      </c>
      <c r="G4219" s="62">
        <v>0.78275027815901166</v>
      </c>
      <c r="H4219" s="62">
        <v>0.17063819189743423</v>
      </c>
      <c r="I4219" s="62">
        <v>1.8474845713535526E-2</v>
      </c>
      <c r="J4219" s="62">
        <v>0.18243412637992884</v>
      </c>
      <c r="K4219" s="62"/>
      <c r="L4219" s="65">
        <f t="shared" si="595"/>
        <v>0.33072571811103363</v>
      </c>
      <c r="M4219" s="65">
        <f t="shared" si="596"/>
        <v>4.3443979082101375E-2</v>
      </c>
      <c r="N4219" s="65">
        <f t="shared" si="597"/>
        <v>6.0855965262575112E-2</v>
      </c>
      <c r="O4219" s="65">
        <f t="shared" si="598"/>
        <v>4.3455842089164504E-2</v>
      </c>
      <c r="P4219" s="65">
        <f t="shared" si="599"/>
        <v>0.35365126221041437</v>
      </c>
      <c r="Q4219" s="65">
        <f t="shared" si="600"/>
        <v>7.7095356756387456E-2</v>
      </c>
      <c r="R4219" s="65">
        <f t="shared" si="601"/>
        <v>8.347045907286443E-3</v>
      </c>
      <c r="S4219" s="65">
        <f t="shared" si="602"/>
        <v>8.2424830581036959E-2</v>
      </c>
      <c r="T4219" s="66">
        <f>(L4219*'Football Field'!$F$4)+(M4219*'Football Field'!$F$5)+(N4219*'Football Field'!$F$6)+(O4219*'Football Field'!$F$7)+(P4219*'Football Field'!$F$8)+(Q4219*'Football Field'!$F$9)+(R4219*'Football Field'!$F$10)+(S4219*'Football Field'!$F$11)</f>
        <v>138941882.07595769</v>
      </c>
    </row>
    <row r="4220" spans="2:20" x14ac:dyDescent="0.3">
      <c r="B4220" s="62">
        <f t="shared" si="594"/>
        <v>4193</v>
      </c>
      <c r="C4220" s="62">
        <v>0.52317017465161419</v>
      </c>
      <c r="D4220" s="62">
        <v>0.44278631500645094</v>
      </c>
      <c r="E4220" s="62">
        <v>0.1484637364542829</v>
      </c>
      <c r="F4220" s="62">
        <v>0.27438662028116156</v>
      </c>
      <c r="G4220" s="62">
        <v>0.63374670194541882</v>
      </c>
      <c r="H4220" s="62">
        <v>0.87392476526591423</v>
      </c>
      <c r="I4220" s="62">
        <v>0.58529641574323088</v>
      </c>
      <c r="J4220" s="62">
        <v>0.94802573247305866</v>
      </c>
      <c r="K4220" s="62"/>
      <c r="L4220" s="65">
        <f t="shared" si="595"/>
        <v>0.11810242451339084</v>
      </c>
      <c r="M4220" s="65">
        <f t="shared" si="596"/>
        <v>9.9956266387768028E-2</v>
      </c>
      <c r="N4220" s="65">
        <f t="shared" si="597"/>
        <v>3.3514768381519393E-2</v>
      </c>
      <c r="O4220" s="65">
        <f t="shared" si="598"/>
        <v>6.194107898222545E-2</v>
      </c>
      <c r="P4220" s="65">
        <f t="shared" si="599"/>
        <v>0.14306439023776696</v>
      </c>
      <c r="Q4220" s="65">
        <f t="shared" si="600"/>
        <v>0.19728309949803824</v>
      </c>
      <c r="R4220" s="65">
        <f t="shared" si="601"/>
        <v>0.13212703840448153</v>
      </c>
      <c r="S4220" s="65">
        <f t="shared" si="602"/>
        <v>0.21401093359480944</v>
      </c>
      <c r="T4220" s="66">
        <f>(L4220*'Football Field'!$F$4)+(M4220*'Football Field'!$F$5)+(N4220*'Football Field'!$F$6)+(O4220*'Football Field'!$F$7)+(P4220*'Football Field'!$F$8)+(Q4220*'Football Field'!$F$9)+(R4220*'Football Field'!$F$10)+(S4220*'Football Field'!$F$11)</f>
        <v>140132861.46375117</v>
      </c>
    </row>
    <row r="4221" spans="2:20" x14ac:dyDescent="0.3">
      <c r="B4221" s="62">
        <f t="shared" si="594"/>
        <v>4194</v>
      </c>
      <c r="C4221" s="62">
        <v>0.27439905529096476</v>
      </c>
      <c r="D4221" s="62">
        <v>0.43192689789217209</v>
      </c>
      <c r="E4221" s="62">
        <v>0.9389710329096711</v>
      </c>
      <c r="F4221" s="62">
        <v>0.66689268170373317</v>
      </c>
      <c r="G4221" s="62">
        <v>0.82124666145791281</v>
      </c>
      <c r="H4221" s="62">
        <v>0.60106983650156454</v>
      </c>
      <c r="I4221" s="62">
        <v>0.12140625957212492</v>
      </c>
      <c r="J4221" s="62">
        <v>0.20729683691070733</v>
      </c>
      <c r="K4221" s="62"/>
      <c r="L4221" s="65">
        <f t="shared" si="595"/>
        <v>6.7532592485716414E-2</v>
      </c>
      <c r="M4221" s="65">
        <f t="shared" si="596"/>
        <v>0.10630190817545489</v>
      </c>
      <c r="N4221" s="65">
        <f t="shared" si="597"/>
        <v>0.23109098555073998</v>
      </c>
      <c r="O4221" s="65">
        <f t="shared" si="598"/>
        <v>0.16412954358552323</v>
      </c>
      <c r="P4221" s="65">
        <f t="shared" si="599"/>
        <v>0.20211773710256836</v>
      </c>
      <c r="Q4221" s="65">
        <f t="shared" si="600"/>
        <v>0.14792982534460256</v>
      </c>
      <c r="R4221" s="65">
        <f t="shared" si="601"/>
        <v>2.9879401167054193E-2</v>
      </c>
      <c r="S4221" s="65">
        <f t="shared" si="602"/>
        <v>5.1018006588340374E-2</v>
      </c>
      <c r="T4221" s="66">
        <f>(L4221*'Football Field'!$F$4)+(M4221*'Football Field'!$F$5)+(N4221*'Football Field'!$F$6)+(O4221*'Football Field'!$F$7)+(P4221*'Football Field'!$F$8)+(Q4221*'Football Field'!$F$9)+(R4221*'Football Field'!$F$10)+(S4221*'Football Field'!$F$11)</f>
        <v>135639945.68202597</v>
      </c>
    </row>
    <row r="4222" spans="2:20" x14ac:dyDescent="0.3">
      <c r="B4222" s="62">
        <f t="shared" si="594"/>
        <v>4195</v>
      </c>
      <c r="C4222" s="62">
        <v>0.46620760176150411</v>
      </c>
      <c r="D4222" s="62">
        <v>0.11149334932952593</v>
      </c>
      <c r="E4222" s="62">
        <v>0.890881979956057</v>
      </c>
      <c r="F4222" s="62">
        <v>0.21576937424808773</v>
      </c>
      <c r="G4222" s="62">
        <v>0.44985272535903342</v>
      </c>
      <c r="H4222" s="62">
        <v>0.24958729776511146</v>
      </c>
      <c r="I4222" s="62">
        <v>0.34182752349575041</v>
      </c>
      <c r="J4222" s="62">
        <v>0.56433709869230864</v>
      </c>
      <c r="K4222" s="62"/>
      <c r="L4222" s="65">
        <f t="shared" si="595"/>
        <v>0.141706292441132</v>
      </c>
      <c r="M4222" s="65">
        <f t="shared" si="596"/>
        <v>3.3888999462118333E-2</v>
      </c>
      <c r="N4222" s="65">
        <f t="shared" si="597"/>
        <v>0.27078833958346654</v>
      </c>
      <c r="O4222" s="65">
        <f t="shared" si="598"/>
        <v>6.5584254592830848E-2</v>
      </c>
      <c r="P4222" s="65">
        <f t="shared" si="599"/>
        <v>0.136735140341573</v>
      </c>
      <c r="Q4222" s="65">
        <f t="shared" si="600"/>
        <v>7.5863393203073268E-2</v>
      </c>
      <c r="R4222" s="65">
        <f t="shared" si="601"/>
        <v>0.10390030283911271</v>
      </c>
      <c r="S4222" s="65">
        <f t="shared" si="602"/>
        <v>0.17153327753669328</v>
      </c>
      <c r="T4222" s="66">
        <f>(L4222*'Football Field'!$F$4)+(M4222*'Football Field'!$F$5)+(N4222*'Football Field'!$F$6)+(O4222*'Football Field'!$F$7)+(P4222*'Football Field'!$F$8)+(Q4222*'Football Field'!$F$9)+(R4222*'Football Field'!$F$10)+(S4222*'Football Field'!$F$11)</f>
        <v>141701492.3055996</v>
      </c>
    </row>
    <row r="4223" spans="2:20" x14ac:dyDescent="0.3">
      <c r="B4223" s="62">
        <f t="shared" si="594"/>
        <v>4196</v>
      </c>
      <c r="C4223" s="62">
        <v>0.7707021116720022</v>
      </c>
      <c r="D4223" s="62">
        <v>7.2977547194721382E-2</v>
      </c>
      <c r="E4223" s="62">
        <v>0.79170203501644298</v>
      </c>
      <c r="F4223" s="62">
        <v>8.5008326917262345E-2</v>
      </c>
      <c r="G4223" s="62">
        <v>0.67393306848007439</v>
      </c>
      <c r="H4223" s="62">
        <v>0.22984316588720344</v>
      </c>
      <c r="I4223" s="62">
        <v>0.51856969762758709</v>
      </c>
      <c r="J4223" s="62">
        <v>0.12546339038992871</v>
      </c>
      <c r="K4223" s="62"/>
      <c r="L4223" s="65">
        <f t="shared" si="595"/>
        <v>0.23581857492232025</v>
      </c>
      <c r="M4223" s="65">
        <f t="shared" si="596"/>
        <v>2.232958872196476E-2</v>
      </c>
      <c r="N4223" s="65">
        <f t="shared" si="597"/>
        <v>0.24224410811026037</v>
      </c>
      <c r="O4223" s="65">
        <f t="shared" si="598"/>
        <v>2.601075332033214E-2</v>
      </c>
      <c r="P4223" s="65">
        <f t="shared" si="599"/>
        <v>0.20620929071702582</v>
      </c>
      <c r="Q4223" s="65">
        <f t="shared" si="600"/>
        <v>7.0327156256997411E-2</v>
      </c>
      <c r="R4223" s="65">
        <f t="shared" si="601"/>
        <v>0.15867137930521197</v>
      </c>
      <c r="S4223" s="65">
        <f t="shared" si="602"/>
        <v>3.8389148645887286E-2</v>
      </c>
      <c r="T4223" s="66">
        <f>(L4223*'Football Field'!$F$4)+(M4223*'Football Field'!$F$5)+(N4223*'Football Field'!$F$6)+(O4223*'Football Field'!$F$7)+(P4223*'Football Field'!$F$8)+(Q4223*'Football Field'!$F$9)+(R4223*'Football Field'!$F$10)+(S4223*'Football Field'!$F$11)</f>
        <v>152524737.2005426</v>
      </c>
    </row>
    <row r="4224" spans="2:20" x14ac:dyDescent="0.3">
      <c r="B4224" s="62">
        <f t="shared" si="594"/>
        <v>4197</v>
      </c>
      <c r="C4224" s="62">
        <v>0.25442554781280224</v>
      </c>
      <c r="D4224" s="62">
        <v>0.98697353931983289</v>
      </c>
      <c r="E4224" s="62">
        <v>0.25107625136936274</v>
      </c>
      <c r="F4224" s="62">
        <v>0.29742203703352987</v>
      </c>
      <c r="G4224" s="62">
        <v>0.93577975391947232</v>
      </c>
      <c r="H4224" s="62">
        <v>0.99029338355050534</v>
      </c>
      <c r="I4224" s="62">
        <v>0.60118385926053985</v>
      </c>
      <c r="J4224" s="62">
        <v>0.98387033680803115</v>
      </c>
      <c r="K4224" s="62"/>
      <c r="L4224" s="65">
        <f t="shared" si="595"/>
        <v>4.799554082011484E-2</v>
      </c>
      <c r="M4224" s="65">
        <f t="shared" si="596"/>
        <v>0.18618542517456521</v>
      </c>
      <c r="N4224" s="65">
        <f t="shared" si="597"/>
        <v>4.7363720251969527E-2</v>
      </c>
      <c r="O4224" s="65">
        <f t="shared" si="598"/>
        <v>5.6106517768991913E-2</v>
      </c>
      <c r="P4224" s="65">
        <f t="shared" si="599"/>
        <v>0.17652808754459171</v>
      </c>
      <c r="Q4224" s="65">
        <f t="shared" si="600"/>
        <v>0.18681168979562796</v>
      </c>
      <c r="R4224" s="65">
        <f t="shared" si="601"/>
        <v>0.11340899019607624</v>
      </c>
      <c r="S4224" s="65">
        <f t="shared" si="602"/>
        <v>0.18560002844806256</v>
      </c>
      <c r="T4224" s="66">
        <f>(L4224*'Football Field'!$F$4)+(M4224*'Football Field'!$F$5)+(N4224*'Football Field'!$F$6)+(O4224*'Football Field'!$F$7)+(P4224*'Football Field'!$F$8)+(Q4224*'Football Field'!$F$9)+(R4224*'Football Field'!$F$10)+(S4224*'Football Field'!$F$11)</f>
        <v>140440866.89895296</v>
      </c>
    </row>
    <row r="4225" spans="2:20" x14ac:dyDescent="0.3">
      <c r="B4225" s="62">
        <f t="shared" si="594"/>
        <v>4198</v>
      </c>
      <c r="C4225" s="62">
        <v>0.48227438913225917</v>
      </c>
      <c r="D4225" s="62">
        <v>0.47744889159721426</v>
      </c>
      <c r="E4225" s="62">
        <v>0.26219163199316253</v>
      </c>
      <c r="F4225" s="62">
        <v>0.88629354668334037</v>
      </c>
      <c r="G4225" s="62">
        <v>0.41566273006042909</v>
      </c>
      <c r="H4225" s="62">
        <v>0.22953277642612524</v>
      </c>
      <c r="I4225" s="62">
        <v>0.20829209947696581</v>
      </c>
      <c r="J4225" s="62">
        <v>0.83678964121832222</v>
      </c>
      <c r="K4225" s="62"/>
      <c r="L4225" s="65">
        <f t="shared" si="595"/>
        <v>0.12696490822535869</v>
      </c>
      <c r="M4225" s="65">
        <f t="shared" si="596"/>
        <v>0.12569453421113616</v>
      </c>
      <c r="N4225" s="65">
        <f t="shared" si="597"/>
        <v>6.9025304357059003E-2</v>
      </c>
      <c r="O4225" s="65">
        <f t="shared" si="598"/>
        <v>0.23332812471723061</v>
      </c>
      <c r="P4225" s="65">
        <f t="shared" si="599"/>
        <v>0.10942853604517551</v>
      </c>
      <c r="Q4225" s="65">
        <f t="shared" si="600"/>
        <v>6.0427442448457866E-2</v>
      </c>
      <c r="R4225" s="65">
        <f t="shared" si="601"/>
        <v>5.483556226517295E-2</v>
      </c>
      <c r="S4225" s="65">
        <f t="shared" si="602"/>
        <v>0.22029558773040919</v>
      </c>
      <c r="T4225" s="66">
        <f>(L4225*'Football Field'!$F$4)+(M4225*'Football Field'!$F$5)+(N4225*'Football Field'!$F$6)+(O4225*'Football Field'!$F$7)+(P4225*'Football Field'!$F$8)+(Q4225*'Football Field'!$F$9)+(R4225*'Football Field'!$F$10)+(S4225*'Football Field'!$F$11)</f>
        <v>128719593.81809391</v>
      </c>
    </row>
    <row r="4226" spans="2:20" x14ac:dyDescent="0.3">
      <c r="B4226" s="62">
        <f t="shared" si="594"/>
        <v>4199</v>
      </c>
      <c r="C4226" s="62">
        <v>0.49213031605172819</v>
      </c>
      <c r="D4226" s="62">
        <v>0.52428760167727506</v>
      </c>
      <c r="E4226" s="62">
        <v>0.17950013202972404</v>
      </c>
      <c r="F4226" s="62">
        <v>0.41265633845091321</v>
      </c>
      <c r="G4226" s="62">
        <v>0.38570892453454453</v>
      </c>
      <c r="H4226" s="62">
        <v>0.77327048830711642</v>
      </c>
      <c r="I4226" s="62">
        <v>0.67759296853676365</v>
      </c>
      <c r="J4226" s="62">
        <v>0.98176492476201593</v>
      </c>
      <c r="K4226" s="62"/>
      <c r="L4226" s="65">
        <f t="shared" si="595"/>
        <v>0.1111678637456938</v>
      </c>
      <c r="M4226" s="65">
        <f t="shared" si="596"/>
        <v>0.11843190871559645</v>
      </c>
      <c r="N4226" s="65">
        <f t="shared" si="597"/>
        <v>4.0547484210903526E-2</v>
      </c>
      <c r="O4226" s="65">
        <f t="shared" si="598"/>
        <v>9.3215398666653487E-2</v>
      </c>
      <c r="P4226" s="65">
        <f t="shared" si="599"/>
        <v>8.712821740420347E-2</v>
      </c>
      <c r="Q4226" s="65">
        <f t="shared" si="600"/>
        <v>0.17467492954377559</v>
      </c>
      <c r="R4226" s="65">
        <f t="shared" si="601"/>
        <v>0.15306222832534766</v>
      </c>
      <c r="S4226" s="65">
        <f t="shared" si="602"/>
        <v>0.22177196938782623</v>
      </c>
      <c r="T4226" s="66">
        <f>(L4226*'Football Field'!$F$4)+(M4226*'Football Field'!$F$5)+(N4226*'Football Field'!$F$6)+(O4226*'Football Field'!$F$7)+(P4226*'Football Field'!$F$8)+(Q4226*'Football Field'!$F$9)+(R4226*'Football Field'!$F$10)+(S4226*'Football Field'!$F$11)</f>
        <v>138893651.93214101</v>
      </c>
    </row>
    <row r="4227" spans="2:20" x14ac:dyDescent="0.3">
      <c r="B4227" s="62">
        <f t="shared" si="594"/>
        <v>4200</v>
      </c>
      <c r="C4227" s="62">
        <v>0.14153253715251868</v>
      </c>
      <c r="D4227" s="62">
        <v>0.65514974126968295</v>
      </c>
      <c r="E4227" s="62">
        <v>0.11606963811766191</v>
      </c>
      <c r="F4227" s="62">
        <v>0.98696786624704769</v>
      </c>
      <c r="G4227" s="62">
        <v>0.79255124975419122</v>
      </c>
      <c r="H4227" s="62">
        <v>0.73819214561721991</v>
      </c>
      <c r="I4227" s="62">
        <v>8.6260825207660097E-2</v>
      </c>
      <c r="J4227" s="62">
        <v>0.65490889875455038</v>
      </c>
      <c r="K4227" s="62"/>
      <c r="L4227" s="65">
        <f t="shared" si="595"/>
        <v>3.3927371001550632E-2</v>
      </c>
      <c r="M4227" s="65">
        <f t="shared" si="596"/>
        <v>0.15704875204542948</v>
      </c>
      <c r="N4227" s="65">
        <f t="shared" si="597"/>
        <v>2.7823550355703917E-2</v>
      </c>
      <c r="O4227" s="65">
        <f t="shared" si="598"/>
        <v>0.23659029675054827</v>
      </c>
      <c r="P4227" s="65">
        <f t="shared" si="599"/>
        <v>0.18998585646194324</v>
      </c>
      <c r="Q4227" s="65">
        <f t="shared" si="600"/>
        <v>0.17695520265984588</v>
      </c>
      <c r="R4227" s="65">
        <f t="shared" si="601"/>
        <v>2.0677952070953277E-2</v>
      </c>
      <c r="S4227" s="65">
        <f t="shared" si="602"/>
        <v>0.15699101865402534</v>
      </c>
      <c r="T4227" s="66">
        <f>(L4227*'Football Field'!$F$4)+(M4227*'Football Field'!$F$5)+(N4227*'Football Field'!$F$6)+(O4227*'Football Field'!$F$7)+(P4227*'Football Field'!$F$8)+(Q4227*'Football Field'!$F$9)+(R4227*'Football Field'!$F$10)+(S4227*'Football Field'!$F$11)</f>
        <v>129383379.45495248</v>
      </c>
    </row>
    <row r="4228" spans="2:20" x14ac:dyDescent="0.3">
      <c r="B4228" s="62">
        <f t="shared" si="594"/>
        <v>4201</v>
      </c>
      <c r="C4228" s="62">
        <v>0.6706056624151413</v>
      </c>
      <c r="D4228" s="62">
        <v>0.48028590042074459</v>
      </c>
      <c r="E4228" s="62">
        <v>0.59141357326503086</v>
      </c>
      <c r="F4228" s="62">
        <v>0.49458818901424406</v>
      </c>
      <c r="G4228" s="62">
        <v>0.84784061922245235</v>
      </c>
      <c r="H4228" s="62">
        <v>0.66042362738683336</v>
      </c>
      <c r="I4228" s="62">
        <v>0.48112354932146917</v>
      </c>
      <c r="J4228" s="62">
        <v>9.9273766052792145E-2</v>
      </c>
      <c r="K4228" s="62"/>
      <c r="L4228" s="65">
        <f t="shared" si="595"/>
        <v>0.15503344193256524</v>
      </c>
      <c r="M4228" s="65">
        <f t="shared" si="596"/>
        <v>0.11103451764147841</v>
      </c>
      <c r="N4228" s="65">
        <f t="shared" si="597"/>
        <v>0.13672548116981853</v>
      </c>
      <c r="O4228" s="65">
        <f t="shared" si="598"/>
        <v>0.11434098096625486</v>
      </c>
      <c r="P4228" s="65">
        <f t="shared" si="599"/>
        <v>0.19600736584136308</v>
      </c>
      <c r="Q4228" s="65">
        <f t="shared" si="600"/>
        <v>0.15267951618336792</v>
      </c>
      <c r="R4228" s="65">
        <f t="shared" si="601"/>
        <v>0.11122816884290529</v>
      </c>
      <c r="S4228" s="65">
        <f t="shared" si="602"/>
        <v>2.2950527422246705E-2</v>
      </c>
      <c r="T4228" s="66">
        <f>(L4228*'Football Field'!$F$4)+(M4228*'Football Field'!$F$5)+(N4228*'Football Field'!$F$6)+(O4228*'Football Field'!$F$7)+(P4228*'Football Field'!$F$8)+(Q4228*'Football Field'!$F$9)+(R4228*'Football Field'!$F$10)+(S4228*'Football Field'!$F$11)</f>
        <v>142953676.65489346</v>
      </c>
    </row>
    <row r="4229" spans="2:20" x14ac:dyDescent="0.3">
      <c r="B4229" s="62">
        <f t="shared" si="594"/>
        <v>4202</v>
      </c>
      <c r="C4229" s="62">
        <v>0.45063903931877813</v>
      </c>
      <c r="D4229" s="62">
        <v>0.99998256446613021</v>
      </c>
      <c r="E4229" s="62">
        <v>0.85121269757481288</v>
      </c>
      <c r="F4229" s="62">
        <v>4.6758589268998674E-2</v>
      </c>
      <c r="G4229" s="62">
        <v>0.24338047658362083</v>
      </c>
      <c r="H4229" s="62">
        <v>0.9391899061662885</v>
      </c>
      <c r="I4229" s="62">
        <v>0.81909996865701296</v>
      </c>
      <c r="J4229" s="62">
        <v>0.51408603208159254</v>
      </c>
      <c r="K4229" s="62"/>
      <c r="L4229" s="65">
        <f t="shared" si="595"/>
        <v>9.2641176429617833E-2</v>
      </c>
      <c r="M4229" s="65">
        <f t="shared" si="596"/>
        <v>0.20557375881434906</v>
      </c>
      <c r="N4229" s="65">
        <f t="shared" si="597"/>
        <v>0.17499004483580963</v>
      </c>
      <c r="O4229" s="65">
        <f t="shared" si="598"/>
        <v>9.6125065520679051E-3</v>
      </c>
      <c r="P4229" s="65">
        <f t="shared" si="599"/>
        <v>5.0033511754311408E-2</v>
      </c>
      <c r="Q4229" s="65">
        <f t="shared" si="600"/>
        <v>0.19307616563712512</v>
      </c>
      <c r="R4229" s="65">
        <f t="shared" si="601"/>
        <v>0.16838839534310793</v>
      </c>
      <c r="S4229" s="65">
        <f t="shared" si="602"/>
        <v>0.10568444063361118</v>
      </c>
      <c r="T4229" s="66">
        <f>(L4229*'Football Field'!$F$4)+(M4229*'Football Field'!$F$5)+(N4229*'Football Field'!$F$6)+(O4229*'Football Field'!$F$7)+(P4229*'Football Field'!$F$8)+(Q4229*'Football Field'!$F$9)+(R4229*'Football Field'!$F$10)+(S4229*'Football Field'!$F$11)</f>
        <v>139815127.31096318</v>
      </c>
    </row>
    <row r="4230" spans="2:20" x14ac:dyDescent="0.3">
      <c r="B4230" s="62">
        <f t="shared" si="594"/>
        <v>4203</v>
      </c>
      <c r="C4230" s="62">
        <v>0.95687951941244787</v>
      </c>
      <c r="D4230" s="62">
        <v>0.71081662847952376</v>
      </c>
      <c r="E4230" s="62">
        <v>3.4552187715514493E-2</v>
      </c>
      <c r="F4230" s="62">
        <v>0.96867790114598618</v>
      </c>
      <c r="G4230" s="62">
        <v>0.12684228570191247</v>
      </c>
      <c r="H4230" s="62">
        <v>0.67194150903935368</v>
      </c>
      <c r="I4230" s="62">
        <v>0.30781420136602577</v>
      </c>
      <c r="J4230" s="62">
        <v>0.61983400304938774</v>
      </c>
      <c r="K4230" s="62"/>
      <c r="L4230" s="65">
        <f t="shared" si="595"/>
        <v>0.21760326725220641</v>
      </c>
      <c r="M4230" s="65">
        <f t="shared" si="596"/>
        <v>0.16164628632590836</v>
      </c>
      <c r="N4230" s="65">
        <f t="shared" si="597"/>
        <v>7.8574875781897684E-3</v>
      </c>
      <c r="O4230" s="65">
        <f t="shared" si="598"/>
        <v>0.22028632855869476</v>
      </c>
      <c r="P4230" s="65">
        <f t="shared" si="599"/>
        <v>2.8845110836338086E-2</v>
      </c>
      <c r="Q4230" s="65">
        <f t="shared" si="600"/>
        <v>0.15280572402586554</v>
      </c>
      <c r="R4230" s="65">
        <f t="shared" si="601"/>
        <v>6.9999800983309088E-2</v>
      </c>
      <c r="S4230" s="65">
        <f t="shared" si="602"/>
        <v>0.14095599443948789</v>
      </c>
      <c r="T4230" s="66">
        <f>(L4230*'Football Field'!$F$4)+(M4230*'Football Field'!$F$5)+(N4230*'Football Field'!$F$6)+(O4230*'Football Field'!$F$7)+(P4230*'Football Field'!$F$8)+(Q4230*'Football Field'!$F$9)+(R4230*'Football Field'!$F$10)+(S4230*'Football Field'!$F$11)</f>
        <v>121357797.7191648</v>
      </c>
    </row>
    <row r="4231" spans="2:20" x14ac:dyDescent="0.3">
      <c r="B4231" s="62">
        <f t="shared" si="594"/>
        <v>4204</v>
      </c>
      <c r="C4231" s="62">
        <v>0.51497209894226081</v>
      </c>
      <c r="D4231" s="62">
        <v>0.21152333054963979</v>
      </c>
      <c r="E4231" s="62">
        <v>0.47325320955486494</v>
      </c>
      <c r="F4231" s="62">
        <v>0.61542848021686891</v>
      </c>
      <c r="G4231" s="62">
        <v>0.75380068973509251</v>
      </c>
      <c r="H4231" s="62">
        <v>0.26211936452961926</v>
      </c>
      <c r="I4231" s="62">
        <v>0.6621348019247344</v>
      </c>
      <c r="J4231" s="62">
        <v>0.31710767812687657</v>
      </c>
      <c r="K4231" s="62"/>
      <c r="L4231" s="65">
        <f t="shared" si="595"/>
        <v>0.13515123211087632</v>
      </c>
      <c r="M4231" s="65">
        <f t="shared" si="596"/>
        <v>5.5512985660190604E-2</v>
      </c>
      <c r="N4231" s="65">
        <f t="shared" si="597"/>
        <v>0.1242023684450875</v>
      </c>
      <c r="O4231" s="65">
        <f t="shared" si="598"/>
        <v>0.1615153860729058</v>
      </c>
      <c r="P4231" s="65">
        <f t="shared" si="599"/>
        <v>0.19783031390045988</v>
      </c>
      <c r="Q4231" s="65">
        <f t="shared" si="600"/>
        <v>6.8791600844126388E-2</v>
      </c>
      <c r="R4231" s="65">
        <f t="shared" si="601"/>
        <v>0.17377317040559204</v>
      </c>
      <c r="S4231" s="65">
        <f t="shared" si="602"/>
        <v>8.3222942560761473E-2</v>
      </c>
      <c r="T4231" s="66">
        <f>(L4231*'Football Field'!$F$4)+(M4231*'Football Field'!$F$5)+(N4231*'Football Field'!$F$6)+(O4231*'Football Field'!$F$7)+(P4231*'Football Field'!$F$8)+(Q4231*'Football Field'!$F$9)+(R4231*'Football Field'!$F$10)+(S4231*'Football Field'!$F$11)</f>
        <v>152532936.35751656</v>
      </c>
    </row>
    <row r="4232" spans="2:20" x14ac:dyDescent="0.3">
      <c r="B4232" s="62">
        <f t="shared" si="594"/>
        <v>4205</v>
      </c>
      <c r="C4232" s="62">
        <v>0.10631782484162666</v>
      </c>
      <c r="D4232" s="62">
        <v>0.59109508030682023</v>
      </c>
      <c r="E4232" s="62">
        <v>6.7531481235239776E-2</v>
      </c>
      <c r="F4232" s="62">
        <v>0.99553247508692677</v>
      </c>
      <c r="G4232" s="62">
        <v>0.79913153025582373</v>
      </c>
      <c r="H4232" s="62">
        <v>0.67564313109376439</v>
      </c>
      <c r="I4232" s="62">
        <v>0.85926984384752814</v>
      </c>
      <c r="J4232" s="62">
        <v>0.38204837465723795</v>
      </c>
      <c r="K4232" s="62"/>
      <c r="L4232" s="65">
        <f t="shared" si="595"/>
        <v>2.3749842174950433E-2</v>
      </c>
      <c r="M4232" s="65">
        <f t="shared" si="596"/>
        <v>0.1320419683960668</v>
      </c>
      <c r="N4232" s="65">
        <f t="shared" si="597"/>
        <v>1.5085542086350235E-2</v>
      </c>
      <c r="O4232" s="65">
        <f t="shared" si="598"/>
        <v>0.22238734848622527</v>
      </c>
      <c r="P4232" s="65">
        <f t="shared" si="599"/>
        <v>0.17851425900477497</v>
      </c>
      <c r="Q4232" s="65">
        <f t="shared" si="600"/>
        <v>0.1509287624532325</v>
      </c>
      <c r="R4232" s="65">
        <f t="shared" si="601"/>
        <v>0.1919482759120833</v>
      </c>
      <c r="S4232" s="65">
        <f t="shared" si="602"/>
        <v>8.5344001486316615E-2</v>
      </c>
      <c r="T4232" s="66">
        <f>(L4232*'Football Field'!$F$4)+(M4232*'Football Field'!$F$5)+(N4232*'Football Field'!$F$6)+(O4232*'Football Field'!$F$7)+(P4232*'Football Field'!$F$8)+(Q4232*'Football Field'!$F$9)+(R4232*'Football Field'!$F$10)+(S4232*'Football Field'!$F$11)</f>
        <v>151355465.56595117</v>
      </c>
    </row>
    <row r="4233" spans="2:20" x14ac:dyDescent="0.3">
      <c r="B4233" s="62">
        <f t="shared" si="594"/>
        <v>4206</v>
      </c>
      <c r="C4233" s="62">
        <v>0.88619715093404516</v>
      </c>
      <c r="D4233" s="62">
        <v>0.39004665913746683</v>
      </c>
      <c r="E4233" s="62">
        <v>0.6697635815236429</v>
      </c>
      <c r="F4233" s="62">
        <v>0.90993646854415733</v>
      </c>
      <c r="G4233" s="62">
        <v>0.94640225371505848</v>
      </c>
      <c r="H4233" s="62">
        <v>0.88872310731118798</v>
      </c>
      <c r="I4233" s="62">
        <v>0.93990416970725499</v>
      </c>
      <c r="J4233" s="62">
        <v>3.1517022864297584E-2</v>
      </c>
      <c r="K4233" s="62"/>
      <c r="L4233" s="65">
        <f t="shared" si="595"/>
        <v>0.15650307306201258</v>
      </c>
      <c r="M4233" s="65">
        <f t="shared" si="596"/>
        <v>6.888252882357554E-2</v>
      </c>
      <c r="N4233" s="65">
        <f t="shared" si="597"/>
        <v>0.11828074444043332</v>
      </c>
      <c r="O4233" s="65">
        <f t="shared" si="598"/>
        <v>0.16069545413033562</v>
      </c>
      <c r="P4233" s="65">
        <f t="shared" si="599"/>
        <v>0.16713533879352829</v>
      </c>
      <c r="Q4233" s="65">
        <f t="shared" si="600"/>
        <v>0.1569491588286242</v>
      </c>
      <c r="R4233" s="65">
        <f t="shared" si="601"/>
        <v>0.16598777234607981</v>
      </c>
      <c r="S4233" s="65">
        <f t="shared" si="602"/>
        <v>5.5659295754104561E-3</v>
      </c>
      <c r="T4233" s="66">
        <f>(L4233*'Football Field'!$F$4)+(M4233*'Football Field'!$F$5)+(N4233*'Football Field'!$F$6)+(O4233*'Football Field'!$F$7)+(P4233*'Football Field'!$F$8)+(Q4233*'Football Field'!$F$9)+(R4233*'Football Field'!$F$10)+(S4233*'Football Field'!$F$11)</f>
        <v>148026934.49986055</v>
      </c>
    </row>
    <row r="4234" spans="2:20" x14ac:dyDescent="0.3">
      <c r="B4234" s="62">
        <f t="shared" si="594"/>
        <v>4207</v>
      </c>
      <c r="C4234" s="62">
        <v>0.79240969470532563</v>
      </c>
      <c r="D4234" s="62">
        <v>7.4245185821170456E-2</v>
      </c>
      <c r="E4234" s="62">
        <v>0.25739797922026475</v>
      </c>
      <c r="F4234" s="62">
        <v>0.53622422783100998</v>
      </c>
      <c r="G4234" s="62">
        <v>0.13530298003883756</v>
      </c>
      <c r="H4234" s="62">
        <v>0.95147717752083849</v>
      </c>
      <c r="I4234" s="62">
        <v>0.80160553664455647</v>
      </c>
      <c r="J4234" s="62">
        <v>9.1806436944371628E-2</v>
      </c>
      <c r="K4234" s="62"/>
      <c r="L4234" s="65">
        <f t="shared" si="595"/>
        <v>0.21766691244887157</v>
      </c>
      <c r="M4234" s="65">
        <f t="shared" si="596"/>
        <v>2.0394400106243802E-2</v>
      </c>
      <c r="N4234" s="65">
        <f t="shared" si="597"/>
        <v>7.0704616288533265E-2</v>
      </c>
      <c r="O4234" s="65">
        <f t="shared" si="598"/>
        <v>0.1472953610135479</v>
      </c>
      <c r="P4234" s="65">
        <f t="shared" si="599"/>
        <v>3.7166357386802351E-2</v>
      </c>
      <c r="Q4234" s="65">
        <f t="shared" si="600"/>
        <v>0.26136113790675441</v>
      </c>
      <c r="R4234" s="65">
        <f t="shared" si="601"/>
        <v>0.2201929170341948</v>
      </c>
      <c r="S4234" s="65">
        <f t="shared" si="602"/>
        <v>2.5218297815052065E-2</v>
      </c>
      <c r="T4234" s="66">
        <f>(L4234*'Football Field'!$F$4)+(M4234*'Football Field'!$F$5)+(N4234*'Football Field'!$F$6)+(O4234*'Football Field'!$F$7)+(P4234*'Football Field'!$F$8)+(Q4234*'Football Field'!$F$9)+(R4234*'Football Field'!$F$10)+(S4234*'Football Field'!$F$11)</f>
        <v>143566529.87437543</v>
      </c>
    </row>
    <row r="4235" spans="2:20" x14ac:dyDescent="0.3">
      <c r="B4235" s="62">
        <f t="shared" si="594"/>
        <v>4208</v>
      </c>
      <c r="C4235" s="62">
        <v>0.47056919094696303</v>
      </c>
      <c r="D4235" s="62">
        <v>0.25452700474802292</v>
      </c>
      <c r="E4235" s="62">
        <v>0.41042125280754693</v>
      </c>
      <c r="F4235" s="62">
        <v>0.47959352545791989</v>
      </c>
      <c r="G4235" s="62">
        <v>0.59344326795844893</v>
      </c>
      <c r="H4235" s="62">
        <v>0.24465762749248277</v>
      </c>
      <c r="I4235" s="62">
        <v>0.97932494574515261</v>
      </c>
      <c r="J4235" s="62">
        <v>0.33488458337172178</v>
      </c>
      <c r="K4235" s="62"/>
      <c r="L4235" s="65">
        <f t="shared" si="595"/>
        <v>0.1249048463574557</v>
      </c>
      <c r="M4235" s="65">
        <f t="shared" si="596"/>
        <v>6.7560003998345872E-2</v>
      </c>
      <c r="N4235" s="65">
        <f t="shared" si="597"/>
        <v>0.10893956618919184</v>
      </c>
      <c r="O4235" s="65">
        <f t="shared" si="598"/>
        <v>0.12730020741647666</v>
      </c>
      <c r="P4235" s="65">
        <f t="shared" si="599"/>
        <v>0.15751974764232035</v>
      </c>
      <c r="Q4235" s="65">
        <f t="shared" si="600"/>
        <v>6.4940340251838605E-2</v>
      </c>
      <c r="R4235" s="65">
        <f t="shared" si="601"/>
        <v>0.25994568755375375</v>
      </c>
      <c r="S4235" s="65">
        <f t="shared" si="602"/>
        <v>8.8889600590617304E-2</v>
      </c>
      <c r="T4235" s="66">
        <f>(L4235*'Football Field'!$F$4)+(M4235*'Football Field'!$F$5)+(N4235*'Football Field'!$F$6)+(O4235*'Football Field'!$F$7)+(P4235*'Football Field'!$F$8)+(Q4235*'Football Field'!$F$9)+(R4235*'Football Field'!$F$10)+(S4235*'Football Field'!$F$11)</f>
        <v>160601077.92284903</v>
      </c>
    </row>
    <row r="4236" spans="2:20" x14ac:dyDescent="0.3">
      <c r="B4236" s="62">
        <f t="shared" si="594"/>
        <v>4209</v>
      </c>
      <c r="C4236" s="62">
        <v>0.35833469273623642</v>
      </c>
      <c r="D4236" s="62">
        <v>0.16299180352691955</v>
      </c>
      <c r="E4236" s="62">
        <v>0.97658059314769829</v>
      </c>
      <c r="F4236" s="62">
        <v>0.77205679866723265</v>
      </c>
      <c r="G4236" s="62">
        <v>7.1357345207357925E-3</v>
      </c>
      <c r="H4236" s="62">
        <v>0.22157013408441784</v>
      </c>
      <c r="I4236" s="62">
        <v>0.88915151863492448</v>
      </c>
      <c r="J4236" s="62">
        <v>0.63406196905095025</v>
      </c>
      <c r="K4236" s="62"/>
      <c r="L4236" s="65">
        <f t="shared" si="595"/>
        <v>8.9096244461578308E-2</v>
      </c>
      <c r="M4236" s="65">
        <f t="shared" si="596"/>
        <v>4.0526239481247527E-2</v>
      </c>
      <c r="N4236" s="65">
        <f t="shared" si="597"/>
        <v>0.24281674375181608</v>
      </c>
      <c r="O4236" s="65">
        <f t="shared" si="598"/>
        <v>0.19196400088146759</v>
      </c>
      <c r="P4236" s="65">
        <f t="shared" si="599"/>
        <v>1.7742271685102396E-3</v>
      </c>
      <c r="Q4236" s="65">
        <f t="shared" si="600"/>
        <v>5.5091140299666747E-2</v>
      </c>
      <c r="R4236" s="65">
        <f t="shared" si="601"/>
        <v>0.22107840148760941</v>
      </c>
      <c r="S4236" s="65">
        <f t="shared" si="602"/>
        <v>0.15765300246810399</v>
      </c>
      <c r="T4236" s="66">
        <f>(L4236*'Football Field'!$F$4)+(M4236*'Football Field'!$F$5)+(N4236*'Football Field'!$F$6)+(O4236*'Football Field'!$F$7)+(P4236*'Football Field'!$F$8)+(Q4236*'Football Field'!$F$9)+(R4236*'Football Field'!$F$10)+(S4236*'Football Field'!$F$11)</f>
        <v>147191571.76423714</v>
      </c>
    </row>
    <row r="4237" spans="2:20" x14ac:dyDescent="0.3">
      <c r="B4237" s="62">
        <f t="shared" si="594"/>
        <v>4210</v>
      </c>
      <c r="C4237" s="62">
        <v>0.14504006808580172</v>
      </c>
      <c r="D4237" s="62">
        <v>0.87569648569985892</v>
      </c>
      <c r="E4237" s="62">
        <v>0.64032960850356291</v>
      </c>
      <c r="F4237" s="62">
        <v>0.38817600509792372</v>
      </c>
      <c r="G4237" s="62">
        <v>0.47696961934641502</v>
      </c>
      <c r="H4237" s="62">
        <v>1.112221031888605E-2</v>
      </c>
      <c r="I4237" s="62">
        <v>0.27173034233628468</v>
      </c>
      <c r="J4237" s="62">
        <v>4.2428702295070786E-2</v>
      </c>
      <c r="K4237" s="62"/>
      <c r="L4237" s="65">
        <f t="shared" si="595"/>
        <v>5.086460530170387E-2</v>
      </c>
      <c r="M4237" s="65">
        <f t="shared" si="596"/>
        <v>0.30710104247098596</v>
      </c>
      <c r="N4237" s="65">
        <f t="shared" si="597"/>
        <v>0.22455941471470289</v>
      </c>
      <c r="O4237" s="65">
        <f t="shared" si="598"/>
        <v>0.13613079163212902</v>
      </c>
      <c r="P4237" s="65">
        <f t="shared" si="599"/>
        <v>0.16727013265470389</v>
      </c>
      <c r="Q4237" s="65">
        <f t="shared" si="600"/>
        <v>3.9004865718761826E-3</v>
      </c>
      <c r="R4237" s="65">
        <f t="shared" si="601"/>
        <v>9.529405766174627E-2</v>
      </c>
      <c r="S4237" s="65">
        <f t="shared" si="602"/>
        <v>1.4879468992151802E-2</v>
      </c>
      <c r="T4237" s="66">
        <f>(L4237*'Football Field'!$F$4)+(M4237*'Football Field'!$F$5)+(N4237*'Football Field'!$F$6)+(O4237*'Football Field'!$F$7)+(P4237*'Football Field'!$F$8)+(Q4237*'Football Field'!$F$9)+(R4237*'Football Field'!$F$10)+(S4237*'Football Field'!$F$11)</f>
        <v>140652906.83640659</v>
      </c>
    </row>
    <row r="4238" spans="2:20" x14ac:dyDescent="0.3">
      <c r="B4238" s="62">
        <f t="shared" si="594"/>
        <v>4211</v>
      </c>
      <c r="C4238" s="62">
        <v>0.61769356908780315</v>
      </c>
      <c r="D4238" s="62">
        <v>0.79167865304308471</v>
      </c>
      <c r="E4238" s="62">
        <v>0.16373109747019121</v>
      </c>
      <c r="F4238" s="62">
        <v>0.5634674496621066</v>
      </c>
      <c r="G4238" s="62">
        <v>0.84070909680119921</v>
      </c>
      <c r="H4238" s="62">
        <v>7.8990232418795214E-3</v>
      </c>
      <c r="I4238" s="62">
        <v>0.90467716614197013</v>
      </c>
      <c r="J4238" s="62">
        <v>0.23324070231919758</v>
      </c>
      <c r="K4238" s="62"/>
      <c r="L4238" s="65">
        <f t="shared" si="595"/>
        <v>0.1498130180729183</v>
      </c>
      <c r="M4238" s="65">
        <f t="shared" si="596"/>
        <v>0.19201068991448109</v>
      </c>
      <c r="N4238" s="65">
        <f t="shared" si="597"/>
        <v>3.9710709471404225E-2</v>
      </c>
      <c r="O4238" s="65">
        <f t="shared" si="598"/>
        <v>0.13666122401823333</v>
      </c>
      <c r="P4238" s="65">
        <f t="shared" si="599"/>
        <v>0.20390234481337396</v>
      </c>
      <c r="Q4238" s="65">
        <f t="shared" si="600"/>
        <v>1.9157986595872835E-3</v>
      </c>
      <c r="R4238" s="65">
        <f t="shared" si="601"/>
        <v>0.21941691386156875</v>
      </c>
      <c r="S4238" s="65">
        <f t="shared" si="602"/>
        <v>5.6569301188433029E-2</v>
      </c>
      <c r="T4238" s="66">
        <f>(L4238*'Football Field'!$F$4)+(M4238*'Football Field'!$F$5)+(N4238*'Football Field'!$F$6)+(O4238*'Football Field'!$F$7)+(P4238*'Football Field'!$F$8)+(Q4238*'Football Field'!$F$9)+(R4238*'Football Field'!$F$10)+(S4238*'Football Field'!$F$11)</f>
        <v>156266038.45864272</v>
      </c>
    </row>
    <row r="4239" spans="2:20" x14ac:dyDescent="0.3">
      <c r="B4239" s="62">
        <f t="shared" si="594"/>
        <v>4212</v>
      </c>
      <c r="C4239" s="62">
        <v>0.30113408781865769</v>
      </c>
      <c r="D4239" s="62">
        <v>0.84700919486550075</v>
      </c>
      <c r="E4239" s="62">
        <v>9.8426257612160173E-2</v>
      </c>
      <c r="F4239" s="62">
        <v>7.6364346361954549E-3</v>
      </c>
      <c r="G4239" s="62">
        <v>0.23934784358358596</v>
      </c>
      <c r="H4239" s="62">
        <v>0.969331971418952</v>
      </c>
      <c r="I4239" s="62">
        <v>0.36740775168224338</v>
      </c>
      <c r="J4239" s="62">
        <v>0.12957979290618016</v>
      </c>
      <c r="K4239" s="62"/>
      <c r="L4239" s="65">
        <f t="shared" si="595"/>
        <v>0.10173884277623614</v>
      </c>
      <c r="M4239" s="65">
        <f t="shared" si="596"/>
        <v>0.28616400066385439</v>
      </c>
      <c r="N4239" s="65">
        <f t="shared" si="597"/>
        <v>3.325353705651269E-2</v>
      </c>
      <c r="O4239" s="65">
        <f t="shared" si="598"/>
        <v>2.5799869700927191E-3</v>
      </c>
      <c r="P4239" s="65">
        <f t="shared" si="599"/>
        <v>8.0864218340654007E-2</v>
      </c>
      <c r="Q4239" s="65">
        <f t="shared" si="600"/>
        <v>0.32749103149544384</v>
      </c>
      <c r="R4239" s="65">
        <f t="shared" si="601"/>
        <v>0.12412955223348912</v>
      </c>
      <c r="S4239" s="65">
        <f t="shared" si="602"/>
        <v>4.3778830463717069E-2</v>
      </c>
      <c r="T4239" s="66">
        <f>(L4239*'Football Field'!$F$4)+(M4239*'Football Field'!$F$5)+(N4239*'Football Field'!$F$6)+(O4239*'Football Field'!$F$7)+(P4239*'Football Field'!$F$8)+(Q4239*'Football Field'!$F$9)+(R4239*'Football Field'!$F$10)+(S4239*'Football Field'!$F$11)</f>
        <v>131657910.5130962</v>
      </c>
    </row>
    <row r="4240" spans="2:20" x14ac:dyDescent="0.3">
      <c r="B4240" s="62">
        <f t="shared" si="594"/>
        <v>4213</v>
      </c>
      <c r="C4240" s="62">
        <v>0.1663881697101397</v>
      </c>
      <c r="D4240" s="62">
        <v>0.84270826751587424</v>
      </c>
      <c r="E4240" s="62">
        <v>0.67505334765385194</v>
      </c>
      <c r="F4240" s="62">
        <v>0.69396727999601304</v>
      </c>
      <c r="G4240" s="62">
        <v>0.5551669598050063</v>
      </c>
      <c r="H4240" s="62">
        <v>0.95781330837355383</v>
      </c>
      <c r="I4240" s="62">
        <v>0.92903430873984993</v>
      </c>
      <c r="J4240" s="62">
        <v>0.61655384335741781</v>
      </c>
      <c r="K4240" s="62"/>
      <c r="L4240" s="65">
        <f t="shared" si="595"/>
        <v>3.0604707622791008E-2</v>
      </c>
      <c r="M4240" s="65">
        <f t="shared" si="596"/>
        <v>0.1550040497684517</v>
      </c>
      <c r="N4240" s="65">
        <f t="shared" si="597"/>
        <v>0.12416634169799044</v>
      </c>
      <c r="O4240" s="65">
        <f t="shared" si="598"/>
        <v>0.12764528716831744</v>
      </c>
      <c r="P4240" s="65">
        <f t="shared" si="599"/>
        <v>0.10211496716542444</v>
      </c>
      <c r="Q4240" s="65">
        <f t="shared" si="600"/>
        <v>0.17617596437930169</v>
      </c>
      <c r="R4240" s="65">
        <f t="shared" si="601"/>
        <v>0.17088248184986293</v>
      </c>
      <c r="S4240" s="65">
        <f t="shared" si="602"/>
        <v>0.11340620034786014</v>
      </c>
      <c r="T4240" s="66">
        <f>(L4240*'Football Field'!$F$4)+(M4240*'Football Field'!$F$5)+(N4240*'Football Field'!$F$6)+(O4240*'Football Field'!$F$7)+(P4240*'Football Field'!$F$8)+(Q4240*'Football Field'!$F$9)+(R4240*'Football Field'!$F$10)+(S4240*'Football Field'!$F$11)</f>
        <v>144459903.8590242</v>
      </c>
    </row>
    <row r="4241" spans="2:20" x14ac:dyDescent="0.3">
      <c r="B4241" s="62">
        <f t="shared" si="594"/>
        <v>4214</v>
      </c>
      <c r="C4241" s="62">
        <v>0.11497003104446035</v>
      </c>
      <c r="D4241" s="62">
        <v>0.88423979718305223</v>
      </c>
      <c r="E4241" s="62">
        <v>0.53056857366969334</v>
      </c>
      <c r="F4241" s="62">
        <v>0.19142178925952036</v>
      </c>
      <c r="G4241" s="62">
        <v>0.87951320738394623</v>
      </c>
      <c r="H4241" s="62">
        <v>0.34533452169271439</v>
      </c>
      <c r="I4241" s="62">
        <v>0.20053216163522747</v>
      </c>
      <c r="J4241" s="62">
        <v>0.38250879004670746</v>
      </c>
      <c r="K4241" s="62"/>
      <c r="L4241" s="65">
        <f t="shared" si="595"/>
        <v>3.2577822553406917E-2</v>
      </c>
      <c r="M4241" s="65">
        <f t="shared" si="596"/>
        <v>0.25055753178104406</v>
      </c>
      <c r="N4241" s="65">
        <f t="shared" si="597"/>
        <v>0.15034151672744386</v>
      </c>
      <c r="O4241" s="65">
        <f t="shared" si="598"/>
        <v>5.4241135943859389E-2</v>
      </c>
      <c r="P4241" s="65">
        <f t="shared" si="599"/>
        <v>0.24921820880827325</v>
      </c>
      <c r="Q4241" s="65">
        <f t="shared" si="600"/>
        <v>9.7853733421366912E-2</v>
      </c>
      <c r="R4241" s="65">
        <f t="shared" si="601"/>
        <v>5.682264428959926E-2</v>
      </c>
      <c r="S4241" s="65">
        <f t="shared" si="602"/>
        <v>0.1083874064750063</v>
      </c>
      <c r="T4241" s="66">
        <f>(L4241*'Football Field'!$F$4)+(M4241*'Football Field'!$F$5)+(N4241*'Football Field'!$F$6)+(O4241*'Football Field'!$F$7)+(P4241*'Football Field'!$F$8)+(Q4241*'Football Field'!$F$9)+(R4241*'Football Field'!$F$10)+(S4241*'Football Field'!$F$11)</f>
        <v>140499266.97734091</v>
      </c>
    </row>
    <row r="4242" spans="2:20" x14ac:dyDescent="0.3">
      <c r="B4242" s="62">
        <f t="shared" si="594"/>
        <v>4215</v>
      </c>
      <c r="C4242" s="62">
        <v>0.67197647115319326</v>
      </c>
      <c r="D4242" s="62">
        <v>0.6652950873162421</v>
      </c>
      <c r="E4242" s="62">
        <v>0.89501046287065122</v>
      </c>
      <c r="F4242" s="62">
        <v>0.77431039508459365</v>
      </c>
      <c r="G4242" s="62">
        <v>0.11158288701558783</v>
      </c>
      <c r="H4242" s="62">
        <v>0.6074745041660109</v>
      </c>
      <c r="I4242" s="62">
        <v>0.34025637333293568</v>
      </c>
      <c r="J4242" s="62">
        <v>0.2725905240914267</v>
      </c>
      <c r="K4242" s="62"/>
      <c r="L4242" s="65">
        <f t="shared" si="595"/>
        <v>0.15488693822770747</v>
      </c>
      <c r="M4242" s="65">
        <f t="shared" si="596"/>
        <v>0.1533469154292105</v>
      </c>
      <c r="N4242" s="65">
        <f t="shared" si="597"/>
        <v>0.20629506571547115</v>
      </c>
      <c r="O4242" s="65">
        <f t="shared" si="598"/>
        <v>0.17847435361348857</v>
      </c>
      <c r="P4242" s="65">
        <f t="shared" si="599"/>
        <v>2.5719251298774413E-2</v>
      </c>
      <c r="Q4242" s="65">
        <f t="shared" si="600"/>
        <v>0.14001958407888673</v>
      </c>
      <c r="R4242" s="65">
        <f t="shared" si="601"/>
        <v>7.8427251757134289E-2</v>
      </c>
      <c r="S4242" s="65">
        <f t="shared" si="602"/>
        <v>6.2830639879326938E-2</v>
      </c>
      <c r="T4242" s="66">
        <f>(L4242*'Football Field'!$F$4)+(M4242*'Football Field'!$F$5)+(N4242*'Football Field'!$F$6)+(O4242*'Football Field'!$F$7)+(P4242*'Football Field'!$F$8)+(Q4242*'Football Field'!$F$9)+(R4242*'Football Field'!$F$10)+(S4242*'Football Field'!$F$11)</f>
        <v>126890381.66310424</v>
      </c>
    </row>
    <row r="4243" spans="2:20" x14ac:dyDescent="0.3">
      <c r="B4243" s="62">
        <f t="shared" si="594"/>
        <v>4216</v>
      </c>
      <c r="C4243" s="62">
        <v>0.38241784355917841</v>
      </c>
      <c r="D4243" s="62">
        <v>0.4397945772628663</v>
      </c>
      <c r="E4243" s="62">
        <v>0.71271366115923984</v>
      </c>
      <c r="F4243" s="62">
        <v>0.13692823915715491</v>
      </c>
      <c r="G4243" s="62">
        <v>0.67152953511411473</v>
      </c>
      <c r="H4243" s="62">
        <v>0.46917036878222795</v>
      </c>
      <c r="I4243" s="62">
        <v>0.23919812319264644</v>
      </c>
      <c r="J4243" s="62">
        <v>0.24761706222010404</v>
      </c>
      <c r="K4243" s="62"/>
      <c r="L4243" s="65">
        <f t="shared" si="595"/>
        <v>0.11590634329949327</v>
      </c>
      <c r="M4243" s="65">
        <f t="shared" si="596"/>
        <v>0.13329655535698617</v>
      </c>
      <c r="N4243" s="65">
        <f t="shared" si="597"/>
        <v>0.21601511455565264</v>
      </c>
      <c r="O4243" s="65">
        <f t="shared" si="598"/>
        <v>4.1501336201871894E-2</v>
      </c>
      <c r="P4243" s="65">
        <f t="shared" si="599"/>
        <v>0.20353269112203695</v>
      </c>
      <c r="Q4243" s="65">
        <f t="shared" si="600"/>
        <v>0.14220001170423316</v>
      </c>
      <c r="R4243" s="65">
        <f t="shared" si="601"/>
        <v>7.2498133260016251E-2</v>
      </c>
      <c r="S4243" s="65">
        <f t="shared" si="602"/>
        <v>7.5049814499709752E-2</v>
      </c>
      <c r="T4243" s="66">
        <f>(L4243*'Football Field'!$F$4)+(M4243*'Football Field'!$F$5)+(N4243*'Football Field'!$F$6)+(O4243*'Football Field'!$F$7)+(P4243*'Football Field'!$F$8)+(Q4243*'Football Field'!$F$9)+(R4243*'Football Field'!$F$10)+(S4243*'Football Field'!$F$11)</f>
        <v>140272942.58047983</v>
      </c>
    </row>
    <row r="4244" spans="2:20" x14ac:dyDescent="0.3">
      <c r="B4244" s="62">
        <f t="shared" si="594"/>
        <v>4217</v>
      </c>
      <c r="C4244" s="62">
        <v>0.66609796744285077</v>
      </c>
      <c r="D4244" s="62">
        <v>0.28849063178621781</v>
      </c>
      <c r="E4244" s="62">
        <v>0.34708526497153924</v>
      </c>
      <c r="F4244" s="62">
        <v>0.14622399746310022</v>
      </c>
      <c r="G4244" s="62">
        <v>0.28022901537756206</v>
      </c>
      <c r="H4244" s="62">
        <v>0.68952382204719742</v>
      </c>
      <c r="I4244" s="62">
        <v>0.18868299054240367</v>
      </c>
      <c r="J4244" s="62">
        <v>0.1366587300638884</v>
      </c>
      <c r="K4244" s="62"/>
      <c r="L4244" s="65">
        <f t="shared" si="595"/>
        <v>0.2428362406910968</v>
      </c>
      <c r="M4244" s="65">
        <f t="shared" si="596"/>
        <v>0.10517368903933064</v>
      </c>
      <c r="N4244" s="65">
        <f t="shared" si="597"/>
        <v>0.12653526217551955</v>
      </c>
      <c r="O4244" s="65">
        <f t="shared" si="598"/>
        <v>5.3308203264875231E-2</v>
      </c>
      <c r="P4244" s="65">
        <f t="shared" si="599"/>
        <v>0.10216178993624267</v>
      </c>
      <c r="Q4244" s="65">
        <f t="shared" si="600"/>
        <v>0.25137649564628678</v>
      </c>
      <c r="R4244" s="65">
        <f t="shared" si="601"/>
        <v>6.8787281068534739E-2</v>
      </c>
      <c r="S4244" s="65">
        <f t="shared" si="602"/>
        <v>4.9821038178113439E-2</v>
      </c>
      <c r="T4244" s="66">
        <f>(L4244*'Football Field'!$F$4)+(M4244*'Football Field'!$F$5)+(N4244*'Football Field'!$F$6)+(O4244*'Football Field'!$F$7)+(P4244*'Football Field'!$F$8)+(Q4244*'Football Field'!$F$9)+(R4244*'Football Field'!$F$10)+(S4244*'Football Field'!$F$11)</f>
        <v>128471809.7769383</v>
      </c>
    </row>
    <row r="4245" spans="2:20" x14ac:dyDescent="0.3">
      <c r="B4245" s="62">
        <f t="shared" si="594"/>
        <v>4218</v>
      </c>
      <c r="C4245" s="62">
        <v>0.36442935114513952</v>
      </c>
      <c r="D4245" s="62">
        <v>0.80042758505852196</v>
      </c>
      <c r="E4245" s="62">
        <v>0.49230418907589057</v>
      </c>
      <c r="F4245" s="62">
        <v>0.7248394400083561</v>
      </c>
      <c r="G4245" s="62">
        <v>0.69335355772819818</v>
      </c>
      <c r="H4245" s="62">
        <v>0.66868937010312057</v>
      </c>
      <c r="I4245" s="62">
        <v>0.21808654975895003</v>
      </c>
      <c r="J4245" s="62">
        <v>0.68443454218875721</v>
      </c>
      <c r="K4245" s="62"/>
      <c r="L4245" s="65">
        <f t="shared" si="595"/>
        <v>7.8429847357838867E-2</v>
      </c>
      <c r="M4245" s="65">
        <f t="shared" si="596"/>
        <v>0.17226223167777011</v>
      </c>
      <c r="N4245" s="65">
        <f t="shared" si="597"/>
        <v>0.10595014446975537</v>
      </c>
      <c r="O4245" s="65">
        <f t="shared" si="598"/>
        <v>0.15599469817719422</v>
      </c>
      <c r="P4245" s="65">
        <f t="shared" si="599"/>
        <v>0.14921853447523109</v>
      </c>
      <c r="Q4245" s="65">
        <f t="shared" si="600"/>
        <v>0.14391048652420443</v>
      </c>
      <c r="R4245" s="65">
        <f t="shared" si="601"/>
        <v>4.6935008814863698E-2</v>
      </c>
      <c r="S4245" s="65">
        <f t="shared" si="602"/>
        <v>0.14729904850314221</v>
      </c>
      <c r="T4245" s="66">
        <f>(L4245*'Football Field'!$F$4)+(M4245*'Football Field'!$F$5)+(N4245*'Football Field'!$F$6)+(O4245*'Football Field'!$F$7)+(P4245*'Football Field'!$F$8)+(Q4245*'Football Field'!$F$9)+(R4245*'Football Field'!$F$10)+(S4245*'Football Field'!$F$11)</f>
        <v>130820133.61880594</v>
      </c>
    </row>
    <row r="4246" spans="2:20" x14ac:dyDescent="0.3">
      <c r="B4246" s="62">
        <f t="shared" si="594"/>
        <v>4219</v>
      </c>
      <c r="C4246" s="62">
        <v>0.54076871936748627</v>
      </c>
      <c r="D4246" s="62">
        <v>0.24524523347868921</v>
      </c>
      <c r="E4246" s="62">
        <v>0.47182568283161697</v>
      </c>
      <c r="F4246" s="62">
        <v>0.99786261681790689</v>
      </c>
      <c r="G4246" s="62">
        <v>0.59569865605291972</v>
      </c>
      <c r="H4246" s="62">
        <v>0.56984574126276033</v>
      </c>
      <c r="I4246" s="62">
        <v>0.99120979002586307</v>
      </c>
      <c r="J4246" s="62">
        <v>0.68491086232286991</v>
      </c>
      <c r="K4246" s="62"/>
      <c r="L4246" s="65">
        <f t="shared" si="595"/>
        <v>0.1060878463944171</v>
      </c>
      <c r="M4246" s="65">
        <f t="shared" si="596"/>
        <v>4.8112136901486691E-2</v>
      </c>
      <c r="N4246" s="65">
        <f t="shared" si="597"/>
        <v>9.2562622009144072E-2</v>
      </c>
      <c r="O4246" s="65">
        <f t="shared" si="598"/>
        <v>0.19576039113270147</v>
      </c>
      <c r="P4246" s="65">
        <f t="shared" si="599"/>
        <v>0.11686398502232327</v>
      </c>
      <c r="Q4246" s="65">
        <f t="shared" si="600"/>
        <v>0.1117921678944495</v>
      </c>
      <c r="R4246" s="65">
        <f t="shared" si="601"/>
        <v>0.19445524155299107</v>
      </c>
      <c r="S4246" s="65">
        <f t="shared" si="602"/>
        <v>0.13436560909248685</v>
      </c>
      <c r="T4246" s="66">
        <f>(L4246*'Football Field'!$F$4)+(M4246*'Football Field'!$F$5)+(N4246*'Football Field'!$F$6)+(O4246*'Football Field'!$F$7)+(P4246*'Football Field'!$F$8)+(Q4246*'Football Field'!$F$9)+(R4246*'Football Field'!$F$10)+(S4246*'Football Field'!$F$11)</f>
        <v>148739840.17427555</v>
      </c>
    </row>
    <row r="4247" spans="2:20" x14ac:dyDescent="0.3">
      <c r="B4247" s="62">
        <f t="shared" si="594"/>
        <v>4220</v>
      </c>
      <c r="C4247" s="62">
        <v>0.31002068789907855</v>
      </c>
      <c r="D4247" s="62">
        <v>0.91847131822674144</v>
      </c>
      <c r="E4247" s="62">
        <v>0.53140201747156957</v>
      </c>
      <c r="F4247" s="62">
        <v>0.84802702165107313</v>
      </c>
      <c r="G4247" s="62">
        <v>0.81980437620091684</v>
      </c>
      <c r="H4247" s="62">
        <v>0.57531361609378595</v>
      </c>
      <c r="I4247" s="62">
        <v>0.43060326086696332</v>
      </c>
      <c r="J4247" s="62">
        <v>0.88495065032690656</v>
      </c>
      <c r="K4247" s="62"/>
      <c r="L4247" s="65">
        <f t="shared" si="595"/>
        <v>5.8289982122564338E-2</v>
      </c>
      <c r="M4247" s="65">
        <f t="shared" si="596"/>
        <v>0.17269065842777903</v>
      </c>
      <c r="N4247" s="65">
        <f t="shared" si="597"/>
        <v>9.9914022861583615E-2</v>
      </c>
      <c r="O4247" s="65">
        <f t="shared" si="598"/>
        <v>0.15944574623866403</v>
      </c>
      <c r="P4247" s="65">
        <f t="shared" si="599"/>
        <v>0.15413933423793774</v>
      </c>
      <c r="Q4247" s="65">
        <f t="shared" si="600"/>
        <v>0.10817026639167812</v>
      </c>
      <c r="R4247" s="65">
        <f t="shared" si="601"/>
        <v>8.0961875634647934E-2</v>
      </c>
      <c r="S4247" s="65">
        <f t="shared" si="602"/>
        <v>0.16638811408514517</v>
      </c>
      <c r="T4247" s="66">
        <f>(L4247*'Football Field'!$F$4)+(M4247*'Football Field'!$F$5)+(N4247*'Football Field'!$F$6)+(O4247*'Football Field'!$F$7)+(P4247*'Football Field'!$F$8)+(Q4247*'Football Field'!$F$9)+(R4247*'Football Field'!$F$10)+(S4247*'Football Field'!$F$11)</f>
        <v>136056899.08637711</v>
      </c>
    </row>
    <row r="4248" spans="2:20" x14ac:dyDescent="0.3">
      <c r="B4248" s="62">
        <f t="shared" si="594"/>
        <v>4221</v>
      </c>
      <c r="C4248" s="62">
        <v>0.79169015838060375</v>
      </c>
      <c r="D4248" s="62">
        <v>0.44144460602352187</v>
      </c>
      <c r="E4248" s="62">
        <v>0.60882945482691675</v>
      </c>
      <c r="F4248" s="62">
        <v>0.26364281871535544</v>
      </c>
      <c r="G4248" s="62">
        <v>0.88937435106114748</v>
      </c>
      <c r="H4248" s="62">
        <v>0.63870307797590564</v>
      </c>
      <c r="I4248" s="62">
        <v>0.93378731486951549</v>
      </c>
      <c r="J4248" s="62">
        <v>0.78136384095679012</v>
      </c>
      <c r="K4248" s="62"/>
      <c r="L4248" s="65">
        <f t="shared" si="595"/>
        <v>0.14801168220696359</v>
      </c>
      <c r="M4248" s="65">
        <f t="shared" si="596"/>
        <v>8.2530972561768501E-2</v>
      </c>
      <c r="N4248" s="65">
        <f t="shared" si="597"/>
        <v>0.11382467096775302</v>
      </c>
      <c r="O4248" s="65">
        <f t="shared" si="598"/>
        <v>4.9289758988118472E-2</v>
      </c>
      <c r="P4248" s="65">
        <f t="shared" si="599"/>
        <v>0.16627438451622431</v>
      </c>
      <c r="Q4248" s="65">
        <f t="shared" si="600"/>
        <v>0.11940974129999407</v>
      </c>
      <c r="R4248" s="65">
        <f t="shared" si="601"/>
        <v>0.17457768021276279</v>
      </c>
      <c r="S4248" s="65">
        <f t="shared" si="602"/>
        <v>0.14608110924641537</v>
      </c>
      <c r="T4248" s="66">
        <f>(L4248*'Football Field'!$F$4)+(M4248*'Football Field'!$F$5)+(N4248*'Football Field'!$F$6)+(O4248*'Football Field'!$F$7)+(P4248*'Football Field'!$F$8)+(Q4248*'Football Field'!$F$9)+(R4248*'Football Field'!$F$10)+(S4248*'Football Field'!$F$11)</f>
        <v>149326476.66830987</v>
      </c>
    </row>
    <row r="4249" spans="2:20" x14ac:dyDescent="0.3">
      <c r="B4249" s="62">
        <f t="shared" si="594"/>
        <v>4222</v>
      </c>
      <c r="C4249" s="62">
        <v>0.61206501017848303</v>
      </c>
      <c r="D4249" s="62">
        <v>0.32991583940927027</v>
      </c>
      <c r="E4249" s="62">
        <v>0.53937041612266612</v>
      </c>
      <c r="F4249" s="62">
        <v>0.92804182478323149</v>
      </c>
      <c r="G4249" s="62">
        <v>0.44133091853290118</v>
      </c>
      <c r="H4249" s="62">
        <v>0.29108084590387973</v>
      </c>
      <c r="I4249" s="62">
        <v>0.84937033093693504</v>
      </c>
      <c r="J4249" s="62">
        <v>0.10791807407009091</v>
      </c>
      <c r="K4249" s="62"/>
      <c r="L4249" s="65">
        <f t="shared" si="595"/>
        <v>0.14931717122918584</v>
      </c>
      <c r="M4249" s="65">
        <f t="shared" si="596"/>
        <v>8.0485077671617541E-2</v>
      </c>
      <c r="N4249" s="65">
        <f t="shared" si="597"/>
        <v>0.13158286038383415</v>
      </c>
      <c r="O4249" s="65">
        <f t="shared" si="598"/>
        <v>0.22640173470885877</v>
      </c>
      <c r="P4249" s="65">
        <f t="shared" si="599"/>
        <v>0.10766549833014406</v>
      </c>
      <c r="Q4249" s="65">
        <f t="shared" si="600"/>
        <v>7.1011032793218493E-2</v>
      </c>
      <c r="R4249" s="65">
        <f t="shared" si="601"/>
        <v>0.2072093209584342</v>
      </c>
      <c r="S4249" s="65">
        <f t="shared" si="602"/>
        <v>2.6327303924706866E-2</v>
      </c>
      <c r="T4249" s="66">
        <f>(L4249*'Football Field'!$F$4)+(M4249*'Football Field'!$F$5)+(N4249*'Football Field'!$F$6)+(O4249*'Football Field'!$F$7)+(P4249*'Football Field'!$F$8)+(Q4249*'Football Field'!$F$9)+(R4249*'Football Field'!$F$10)+(S4249*'Football Field'!$F$11)</f>
        <v>149847187.10628086</v>
      </c>
    </row>
    <row r="4250" spans="2:20" x14ac:dyDescent="0.3">
      <c r="B4250" s="62">
        <f t="shared" si="594"/>
        <v>4223</v>
      </c>
      <c r="C4250" s="62">
        <v>0.60942069127828036</v>
      </c>
      <c r="D4250" s="62">
        <v>0.61108067436597036</v>
      </c>
      <c r="E4250" s="62">
        <v>0.57244973225581708</v>
      </c>
      <c r="F4250" s="62">
        <v>0.44995350382525867</v>
      </c>
      <c r="G4250" s="62">
        <v>0.21600442341838955</v>
      </c>
      <c r="H4250" s="62">
        <v>0.36507200103151438</v>
      </c>
      <c r="I4250" s="62">
        <v>0.55311585971762522</v>
      </c>
      <c r="J4250" s="62">
        <v>0.47096622751932804</v>
      </c>
      <c r="K4250" s="62"/>
      <c r="L4250" s="65">
        <f t="shared" si="595"/>
        <v>0.15837076298311806</v>
      </c>
      <c r="M4250" s="65">
        <f t="shared" si="596"/>
        <v>0.15880214444406768</v>
      </c>
      <c r="N4250" s="65">
        <f t="shared" si="597"/>
        <v>0.14876308298078045</v>
      </c>
      <c r="O4250" s="65">
        <f t="shared" si="598"/>
        <v>0.11692986589980134</v>
      </c>
      <c r="P4250" s="65">
        <f t="shared" si="599"/>
        <v>5.6133284993564583E-2</v>
      </c>
      <c r="Q4250" s="65">
        <f t="shared" si="600"/>
        <v>9.4871625093434331E-2</v>
      </c>
      <c r="R4250" s="65">
        <f t="shared" si="601"/>
        <v>0.1437387702373629</v>
      </c>
      <c r="S4250" s="65">
        <f t="shared" si="602"/>
        <v>0.12239046336787061</v>
      </c>
      <c r="T4250" s="66">
        <f>(L4250*'Football Field'!$F$4)+(M4250*'Football Field'!$F$5)+(N4250*'Football Field'!$F$6)+(O4250*'Football Field'!$F$7)+(P4250*'Football Field'!$F$8)+(Q4250*'Football Field'!$F$9)+(R4250*'Football Field'!$F$10)+(S4250*'Football Field'!$F$11)</f>
        <v>136934064.06554243</v>
      </c>
    </row>
    <row r="4251" spans="2:20" x14ac:dyDescent="0.3">
      <c r="B4251" s="62">
        <f t="shared" si="594"/>
        <v>4224</v>
      </c>
      <c r="C4251" s="62">
        <v>0.63700693217141824</v>
      </c>
      <c r="D4251" s="62">
        <v>0.55799477428218824</v>
      </c>
      <c r="E4251" s="62">
        <v>0.4873185799401123</v>
      </c>
      <c r="F4251" s="62">
        <v>0.80607369658844008</v>
      </c>
      <c r="G4251" s="62">
        <v>0.96780498949950433</v>
      </c>
      <c r="H4251" s="62">
        <v>0.25829643691323523</v>
      </c>
      <c r="I4251" s="62">
        <v>0.31205686412691891</v>
      </c>
      <c r="J4251" s="62">
        <v>0.26874993252419543</v>
      </c>
      <c r="K4251" s="62"/>
      <c r="L4251" s="65">
        <f t="shared" si="595"/>
        <v>0.14830316974548971</v>
      </c>
      <c r="M4251" s="65">
        <f t="shared" si="596"/>
        <v>0.1299081525618295</v>
      </c>
      <c r="N4251" s="65">
        <f t="shared" si="597"/>
        <v>0.11345385180445951</v>
      </c>
      <c r="O4251" s="65">
        <f t="shared" si="598"/>
        <v>0.18766402407118665</v>
      </c>
      <c r="P4251" s="65">
        <f t="shared" si="599"/>
        <v>0.22531708901348882</v>
      </c>
      <c r="Q4251" s="65">
        <f t="shared" si="600"/>
        <v>6.0134636522119547E-2</v>
      </c>
      <c r="R4251" s="65">
        <f t="shared" si="601"/>
        <v>7.265073542151973E-2</v>
      </c>
      <c r="S4251" s="65">
        <f t="shared" si="602"/>
        <v>6.2568340859906535E-2</v>
      </c>
      <c r="T4251" s="66">
        <f>(L4251*'Football Field'!$F$4)+(M4251*'Football Field'!$F$5)+(N4251*'Football Field'!$F$6)+(O4251*'Football Field'!$F$7)+(P4251*'Football Field'!$F$8)+(Q4251*'Football Field'!$F$9)+(R4251*'Football Field'!$F$10)+(S4251*'Football Field'!$F$11)</f>
        <v>140194103.32932687</v>
      </c>
    </row>
    <row r="4252" spans="2:20" x14ac:dyDescent="0.3">
      <c r="B4252" s="62">
        <f t="shared" si="594"/>
        <v>4225</v>
      </c>
      <c r="C4252" s="62">
        <v>1.2732175054712247E-2</v>
      </c>
      <c r="D4252" s="62">
        <v>0.67701192291990964</v>
      </c>
      <c r="E4252" s="62">
        <v>0.77942591085083734</v>
      </c>
      <c r="F4252" s="62">
        <v>0.27697364446282624</v>
      </c>
      <c r="G4252" s="62">
        <v>0.52632547998360479</v>
      </c>
      <c r="H4252" s="62">
        <v>0.43180805044520731</v>
      </c>
      <c r="I4252" s="62">
        <v>0.32719213280605319</v>
      </c>
      <c r="J4252" s="62">
        <v>0.47386931390960429</v>
      </c>
      <c r="K4252" s="62"/>
      <c r="L4252" s="65">
        <f t="shared" si="595"/>
        <v>3.6322239866281867E-3</v>
      </c>
      <c r="M4252" s="65">
        <f t="shared" si="596"/>
        <v>0.19313738109128947</v>
      </c>
      <c r="N4252" s="65">
        <f t="shared" si="597"/>
        <v>0.22235395578732223</v>
      </c>
      <c r="O4252" s="65">
        <f t="shared" si="598"/>
        <v>7.9014803893178276E-2</v>
      </c>
      <c r="P4252" s="65">
        <f t="shared" si="599"/>
        <v>0.15014968180652688</v>
      </c>
      <c r="Q4252" s="65">
        <f t="shared" si="600"/>
        <v>0.12318583052043051</v>
      </c>
      <c r="R4252" s="65">
        <f t="shared" si="601"/>
        <v>9.334109120454917E-2</v>
      </c>
      <c r="S4252" s="65">
        <f t="shared" si="602"/>
        <v>0.13518503171007543</v>
      </c>
      <c r="T4252" s="66">
        <f>(L4252*'Football Field'!$F$4)+(M4252*'Football Field'!$F$5)+(N4252*'Football Field'!$F$6)+(O4252*'Football Field'!$F$7)+(P4252*'Football Field'!$F$8)+(Q4252*'Football Field'!$F$9)+(R4252*'Football Field'!$F$10)+(S4252*'Football Field'!$F$11)</f>
        <v>140036381.11943725</v>
      </c>
    </row>
    <row r="4253" spans="2:20" x14ac:dyDescent="0.3">
      <c r="B4253" s="62">
        <f t="shared" si="594"/>
        <v>4226</v>
      </c>
      <c r="C4253" s="62">
        <v>0.9637903156229124</v>
      </c>
      <c r="D4253" s="62">
        <v>0.93124849411461041</v>
      </c>
      <c r="E4253" s="62">
        <v>0.10662314906958137</v>
      </c>
      <c r="F4253" s="62">
        <v>0.4998524885425315</v>
      </c>
      <c r="G4253" s="62">
        <v>0.41932742788846233</v>
      </c>
      <c r="H4253" s="62">
        <v>0.52005974980217784</v>
      </c>
      <c r="I4253" s="62">
        <v>0.31062088904251228</v>
      </c>
      <c r="J4253" s="62">
        <v>0.50069243037328104</v>
      </c>
      <c r="K4253" s="62"/>
      <c r="L4253" s="65">
        <f t="shared" si="595"/>
        <v>0.22665606706440791</v>
      </c>
      <c r="M4253" s="65">
        <f t="shared" si="596"/>
        <v>0.21900315630298717</v>
      </c>
      <c r="N4253" s="65">
        <f t="shared" si="597"/>
        <v>2.5074731748589978E-2</v>
      </c>
      <c r="O4253" s="65">
        <f t="shared" si="598"/>
        <v>0.11755108692100022</v>
      </c>
      <c r="P4253" s="65">
        <f t="shared" si="599"/>
        <v>9.8613883203428107E-2</v>
      </c>
      <c r="Q4253" s="65">
        <f t="shared" si="600"/>
        <v>0.12230325997048165</v>
      </c>
      <c r="R4253" s="65">
        <f t="shared" si="601"/>
        <v>7.3049197441792529E-2</v>
      </c>
      <c r="S4253" s="65">
        <f t="shared" si="602"/>
        <v>0.11774861734731241</v>
      </c>
      <c r="T4253" s="66">
        <f>(L4253*'Football Field'!$F$4)+(M4253*'Football Field'!$F$5)+(N4253*'Football Field'!$F$6)+(O4253*'Football Field'!$F$7)+(P4253*'Football Field'!$F$8)+(Q4253*'Football Field'!$F$9)+(R4253*'Football Field'!$F$10)+(S4253*'Football Field'!$F$11)</f>
        <v>126815484.07429613</v>
      </c>
    </row>
    <row r="4254" spans="2:20" x14ac:dyDescent="0.3">
      <c r="B4254" s="62">
        <f t="shared" ref="B4254:B4317" si="603">B4253+1</f>
        <v>4227</v>
      </c>
      <c r="C4254" s="62">
        <v>0.77969881355166215</v>
      </c>
      <c r="D4254" s="62">
        <v>0.37276200971227325</v>
      </c>
      <c r="E4254" s="62">
        <v>0.68784128192320571</v>
      </c>
      <c r="F4254" s="62">
        <v>7.1241544844358073E-2</v>
      </c>
      <c r="G4254" s="62">
        <v>0.56234153010154997</v>
      </c>
      <c r="H4254" s="62">
        <v>0.88399452013969537</v>
      </c>
      <c r="I4254" s="62">
        <v>0.77511802611322334</v>
      </c>
      <c r="J4254" s="62">
        <v>0.74960554270263513</v>
      </c>
      <c r="K4254" s="62"/>
      <c r="L4254" s="65">
        <f t="shared" si="595"/>
        <v>0.15968915977422887</v>
      </c>
      <c r="M4254" s="65">
        <f t="shared" si="596"/>
        <v>7.6344931006826156E-2</v>
      </c>
      <c r="N4254" s="65">
        <f t="shared" si="597"/>
        <v>0.14087593114064326</v>
      </c>
      <c r="O4254" s="65">
        <f t="shared" si="598"/>
        <v>1.4590893611074849E-2</v>
      </c>
      <c r="P4254" s="65">
        <f t="shared" si="599"/>
        <v>0.11517248056209936</v>
      </c>
      <c r="Q4254" s="65">
        <f t="shared" si="600"/>
        <v>0.18104983579890643</v>
      </c>
      <c r="R4254" s="65">
        <f t="shared" si="601"/>
        <v>0.15875097430512891</v>
      </c>
      <c r="S4254" s="65">
        <f t="shared" si="602"/>
        <v>0.1535257938010921</v>
      </c>
      <c r="T4254" s="66">
        <f>(L4254*'Football Field'!$F$4)+(M4254*'Football Field'!$F$5)+(N4254*'Football Field'!$F$6)+(O4254*'Football Field'!$F$7)+(P4254*'Football Field'!$F$8)+(Q4254*'Football Field'!$F$9)+(R4254*'Football Field'!$F$10)+(S4254*'Football Field'!$F$11)</f>
        <v>143421925.5569053</v>
      </c>
    </row>
    <row r="4255" spans="2:20" x14ac:dyDescent="0.3">
      <c r="B4255" s="62">
        <f t="shared" si="603"/>
        <v>4228</v>
      </c>
      <c r="C4255" s="62">
        <v>0.80827981001165772</v>
      </c>
      <c r="D4255" s="62">
        <v>0.65909454291359515</v>
      </c>
      <c r="E4255" s="62">
        <v>0.78537140787464377</v>
      </c>
      <c r="F4255" s="62">
        <v>0.27691377005319151</v>
      </c>
      <c r="G4255" s="62">
        <v>0.66937255507371374</v>
      </c>
      <c r="H4255" s="62">
        <v>0.1539855717499673</v>
      </c>
      <c r="I4255" s="62">
        <v>0.56206917744014218</v>
      </c>
      <c r="J4255" s="62">
        <v>0.20523990898888789</v>
      </c>
      <c r="K4255" s="62"/>
      <c r="L4255" s="65">
        <f t="shared" si="595"/>
        <v>0.19616886237673173</v>
      </c>
      <c r="M4255" s="65">
        <f t="shared" si="596"/>
        <v>0.15996171756437558</v>
      </c>
      <c r="N4255" s="65">
        <f t="shared" si="597"/>
        <v>0.19060901153000342</v>
      </c>
      <c r="O4255" s="65">
        <f t="shared" si="598"/>
        <v>6.7206750156239808E-2</v>
      </c>
      <c r="P4255" s="65">
        <f t="shared" si="599"/>
        <v>0.16245618288191901</v>
      </c>
      <c r="Q4255" s="65">
        <f t="shared" si="600"/>
        <v>3.7372174905848522E-2</v>
      </c>
      <c r="R4255" s="65">
        <f t="shared" si="601"/>
        <v>0.13641373909100585</v>
      </c>
      <c r="S4255" s="65">
        <f t="shared" si="602"/>
        <v>4.9811561493875993E-2</v>
      </c>
      <c r="T4255" s="66">
        <f>(L4255*'Football Field'!$F$4)+(M4255*'Football Field'!$F$5)+(N4255*'Football Field'!$F$6)+(O4255*'Football Field'!$F$7)+(P4255*'Football Field'!$F$8)+(Q4255*'Football Field'!$F$9)+(R4255*'Football Field'!$F$10)+(S4255*'Football Field'!$F$11)</f>
        <v>144629238.68802774</v>
      </c>
    </row>
    <row r="4256" spans="2:20" x14ac:dyDescent="0.3">
      <c r="B4256" s="62">
        <f t="shared" si="603"/>
        <v>4229</v>
      </c>
      <c r="C4256" s="62">
        <v>0.63148308873092673</v>
      </c>
      <c r="D4256" s="62">
        <v>0.16695243875224963</v>
      </c>
      <c r="E4256" s="62">
        <v>0.70730410203514815</v>
      </c>
      <c r="F4256" s="62">
        <v>0.79548521830357377</v>
      </c>
      <c r="G4256" s="62">
        <v>0.49797736225399925</v>
      </c>
      <c r="H4256" s="62">
        <v>0.117932826307798</v>
      </c>
      <c r="I4256" s="62">
        <v>0.49447435694912378</v>
      </c>
      <c r="J4256" s="62">
        <v>0.20425499807401037</v>
      </c>
      <c r="K4256" s="62"/>
      <c r="L4256" s="65">
        <f t="shared" si="595"/>
        <v>0.17464235944015441</v>
      </c>
      <c r="M4256" s="65">
        <f t="shared" si="596"/>
        <v>4.6172206886136345E-2</v>
      </c>
      <c r="N4256" s="65">
        <f t="shared" si="597"/>
        <v>0.1956113464089167</v>
      </c>
      <c r="O4256" s="65">
        <f t="shared" si="598"/>
        <v>0.21999863163952152</v>
      </c>
      <c r="P4256" s="65">
        <f t="shared" si="599"/>
        <v>0.13772014333210389</v>
      </c>
      <c r="Q4256" s="65">
        <f t="shared" si="600"/>
        <v>3.2615389722044773E-2</v>
      </c>
      <c r="R4256" s="65">
        <f t="shared" si="601"/>
        <v>0.13675135553320292</v>
      </c>
      <c r="S4256" s="65">
        <f t="shared" si="602"/>
        <v>5.6488567037919407E-2</v>
      </c>
      <c r="T4256" s="66">
        <f>(L4256*'Football Field'!$F$4)+(M4256*'Football Field'!$F$5)+(N4256*'Football Field'!$F$6)+(O4256*'Football Field'!$F$7)+(P4256*'Football Field'!$F$8)+(Q4256*'Football Field'!$F$9)+(R4256*'Football Field'!$F$10)+(S4256*'Football Field'!$F$11)</f>
        <v>144383677.05861485</v>
      </c>
    </row>
    <row r="4257" spans="2:20" x14ac:dyDescent="0.3">
      <c r="B4257" s="62">
        <f t="shared" si="603"/>
        <v>4230</v>
      </c>
      <c r="C4257" s="62">
        <v>0.54387313987957941</v>
      </c>
      <c r="D4257" s="62">
        <v>0.66845593680598103</v>
      </c>
      <c r="E4257" s="62">
        <v>0.47480145082863445</v>
      </c>
      <c r="F4257" s="62">
        <v>0.77224851885556267</v>
      </c>
      <c r="G4257" s="62">
        <v>0.46173304044157448</v>
      </c>
      <c r="H4257" s="62">
        <v>0.79230548775608467</v>
      </c>
      <c r="I4257" s="62">
        <v>0.68705944786202588</v>
      </c>
      <c r="J4257" s="62">
        <v>0.63291141557098185</v>
      </c>
      <c r="K4257" s="62"/>
      <c r="L4257" s="65">
        <f t="shared" si="595"/>
        <v>0.10805308324180116</v>
      </c>
      <c r="M4257" s="65">
        <f t="shared" si="596"/>
        <v>0.13280436132434342</v>
      </c>
      <c r="N4257" s="65">
        <f t="shared" si="597"/>
        <v>9.4330381347888806E-2</v>
      </c>
      <c r="O4257" s="65">
        <f t="shared" si="598"/>
        <v>0.15342517836003688</v>
      </c>
      <c r="P4257" s="65">
        <f t="shared" si="599"/>
        <v>9.1734036847949604E-2</v>
      </c>
      <c r="Q4257" s="65">
        <f t="shared" si="600"/>
        <v>0.15740996299320736</v>
      </c>
      <c r="R4257" s="65">
        <f t="shared" si="601"/>
        <v>0.13650038265971157</v>
      </c>
      <c r="S4257" s="65">
        <f t="shared" si="602"/>
        <v>0.12574261322506111</v>
      </c>
      <c r="T4257" s="66">
        <f>(L4257*'Football Field'!$F$4)+(M4257*'Football Field'!$F$5)+(N4257*'Football Field'!$F$6)+(O4257*'Football Field'!$F$7)+(P4257*'Football Field'!$F$8)+(Q4257*'Football Field'!$F$9)+(R4257*'Football Field'!$F$10)+(S4257*'Football Field'!$F$11)</f>
        <v>138033213.37661481</v>
      </c>
    </row>
    <row r="4258" spans="2:20" x14ac:dyDescent="0.3">
      <c r="B4258" s="62">
        <f t="shared" si="603"/>
        <v>4231</v>
      </c>
      <c r="C4258" s="62">
        <v>0.23984061537539081</v>
      </c>
      <c r="D4258" s="62">
        <v>0.47156354805729084</v>
      </c>
      <c r="E4258" s="62">
        <v>0.12067884077199786</v>
      </c>
      <c r="F4258" s="62">
        <v>0.52074033705203548</v>
      </c>
      <c r="G4258" s="62">
        <v>0.9650437691593502</v>
      </c>
      <c r="H4258" s="62">
        <v>0.78373444608100007</v>
      </c>
      <c r="I4258" s="62">
        <v>0.81246615131884481</v>
      </c>
      <c r="J4258" s="62">
        <v>0.88237641077938689</v>
      </c>
      <c r="K4258" s="62"/>
      <c r="L4258" s="65">
        <f t="shared" si="595"/>
        <v>5.0003838144502627E-2</v>
      </c>
      <c r="M4258" s="65">
        <f t="shared" si="596"/>
        <v>9.8315238622105436E-2</v>
      </c>
      <c r="N4258" s="65">
        <f t="shared" si="597"/>
        <v>2.516006395323965E-2</v>
      </c>
      <c r="O4258" s="65">
        <f t="shared" si="598"/>
        <v>0.10856799832884141</v>
      </c>
      <c r="P4258" s="65">
        <f t="shared" si="599"/>
        <v>0.20119983581544909</v>
      </c>
      <c r="Q4258" s="65">
        <f t="shared" si="600"/>
        <v>0.16339905703113397</v>
      </c>
      <c r="R4258" s="65">
        <f t="shared" si="601"/>
        <v>0.16938926655457134</v>
      </c>
      <c r="S4258" s="65">
        <f t="shared" si="602"/>
        <v>0.1839647015501564</v>
      </c>
      <c r="T4258" s="66">
        <f>(L4258*'Football Field'!$F$4)+(M4258*'Football Field'!$F$5)+(N4258*'Football Field'!$F$6)+(O4258*'Football Field'!$F$7)+(P4258*'Football Field'!$F$8)+(Q4258*'Football Field'!$F$9)+(R4258*'Football Field'!$F$10)+(S4258*'Football Field'!$F$11)</f>
        <v>150284317.98010546</v>
      </c>
    </row>
    <row r="4259" spans="2:20" x14ac:dyDescent="0.3">
      <c r="B4259" s="62">
        <f t="shared" si="603"/>
        <v>4232</v>
      </c>
      <c r="C4259" s="62">
        <v>0.99648020008789673</v>
      </c>
      <c r="D4259" s="62">
        <v>0.74863372408116724</v>
      </c>
      <c r="E4259" s="62">
        <v>0.41733701215753605</v>
      </c>
      <c r="F4259" s="62">
        <v>0.80949723415875996</v>
      </c>
      <c r="G4259" s="62">
        <v>0.67020031514074896</v>
      </c>
      <c r="H4259" s="62">
        <v>0.13462791281865705</v>
      </c>
      <c r="I4259" s="62">
        <v>0.37856690285735595</v>
      </c>
      <c r="J4259" s="62">
        <v>0.24405413348155958</v>
      </c>
      <c r="K4259" s="62"/>
      <c r="L4259" s="65">
        <f t="shared" si="595"/>
        <v>0.22650379168048354</v>
      </c>
      <c r="M4259" s="65">
        <f t="shared" si="596"/>
        <v>0.17016733204463888</v>
      </c>
      <c r="N4259" s="65">
        <f t="shared" si="597"/>
        <v>9.486231201979517E-2</v>
      </c>
      <c r="O4259" s="65">
        <f t="shared" si="598"/>
        <v>0.18400184256109678</v>
      </c>
      <c r="P4259" s="65">
        <f t="shared" si="599"/>
        <v>0.15233911577113576</v>
      </c>
      <c r="Q4259" s="65">
        <f t="shared" si="600"/>
        <v>3.0601443678224243E-2</v>
      </c>
      <c r="R4259" s="65">
        <f t="shared" si="601"/>
        <v>8.6049716687160382E-2</v>
      </c>
      <c r="S4259" s="65">
        <f t="shared" si="602"/>
        <v>5.5474445557465238E-2</v>
      </c>
      <c r="T4259" s="66">
        <f>(L4259*'Football Field'!$F$4)+(M4259*'Football Field'!$F$5)+(N4259*'Football Field'!$F$6)+(O4259*'Football Field'!$F$7)+(P4259*'Football Field'!$F$8)+(Q4259*'Football Field'!$F$9)+(R4259*'Football Field'!$F$10)+(S4259*'Football Field'!$F$11)</f>
        <v>134998840.44940889</v>
      </c>
    </row>
    <row r="4260" spans="2:20" x14ac:dyDescent="0.3">
      <c r="B4260" s="62">
        <f t="shared" si="603"/>
        <v>4233</v>
      </c>
      <c r="C4260" s="62">
        <v>0.55810205756916242</v>
      </c>
      <c r="D4260" s="62">
        <v>0.77764861177363631</v>
      </c>
      <c r="E4260" s="62">
        <v>0.77079330349732211</v>
      </c>
      <c r="F4260" s="62">
        <v>0.42026291809106531</v>
      </c>
      <c r="G4260" s="62">
        <v>0.21280350615360821</v>
      </c>
      <c r="H4260" s="62">
        <v>0.16540015625782545</v>
      </c>
      <c r="I4260" s="62">
        <v>9.1334123521892407E-2</v>
      </c>
      <c r="J4260" s="62">
        <v>0.32535929643798422</v>
      </c>
      <c r="K4260" s="62"/>
      <c r="L4260" s="65">
        <f t="shared" si="595"/>
        <v>0.16801679561297198</v>
      </c>
      <c r="M4260" s="65">
        <f t="shared" si="596"/>
        <v>0.23411135309582823</v>
      </c>
      <c r="N4260" s="65">
        <f t="shared" si="597"/>
        <v>0.23204756043657493</v>
      </c>
      <c r="O4260" s="65">
        <f t="shared" si="598"/>
        <v>0.12652028039489399</v>
      </c>
      <c r="P4260" s="65">
        <f t="shared" si="599"/>
        <v>6.406456079890685E-2</v>
      </c>
      <c r="Q4260" s="65">
        <f t="shared" si="600"/>
        <v>4.9793767773165444E-2</v>
      </c>
      <c r="R4260" s="65">
        <f t="shared" si="601"/>
        <v>2.7496165900384683E-2</v>
      </c>
      <c r="S4260" s="65">
        <f t="shared" si="602"/>
        <v>9.7949515987273944E-2</v>
      </c>
      <c r="T4260" s="66">
        <f>(L4260*'Football Field'!$F$4)+(M4260*'Football Field'!$F$5)+(N4260*'Football Field'!$F$6)+(O4260*'Football Field'!$F$7)+(P4260*'Football Field'!$F$8)+(Q4260*'Football Field'!$F$9)+(R4260*'Football Field'!$F$10)+(S4260*'Football Field'!$F$11)</f>
        <v>123221473.31490627</v>
      </c>
    </row>
    <row r="4261" spans="2:20" x14ac:dyDescent="0.3">
      <c r="B4261" s="62">
        <f t="shared" si="603"/>
        <v>4234</v>
      </c>
      <c r="C4261" s="62">
        <v>0.4210968949542031</v>
      </c>
      <c r="D4261" s="62">
        <v>0.94631749991783254</v>
      </c>
      <c r="E4261" s="62">
        <v>0.8828189268381138</v>
      </c>
      <c r="F4261" s="62">
        <v>0.66423217253352929</v>
      </c>
      <c r="G4261" s="62">
        <v>0.47704931617974267</v>
      </c>
      <c r="H4261" s="62">
        <v>0.13727177257595635</v>
      </c>
      <c r="I4261" s="62">
        <v>4.2115659645522108E-2</v>
      </c>
      <c r="J4261" s="62">
        <v>0.74786377566613882</v>
      </c>
      <c r="K4261" s="62"/>
      <c r="L4261" s="65">
        <f t="shared" si="595"/>
        <v>9.7503984510576361E-2</v>
      </c>
      <c r="M4261" s="65">
        <f t="shared" si="596"/>
        <v>0.21911756643114311</v>
      </c>
      <c r="N4261" s="65">
        <f t="shared" si="597"/>
        <v>0.20441462285640613</v>
      </c>
      <c r="O4261" s="65">
        <f t="shared" si="598"/>
        <v>0.15380137977312644</v>
      </c>
      <c r="P4261" s="65">
        <f t="shared" si="599"/>
        <v>0.11045963457087325</v>
      </c>
      <c r="Q4261" s="65">
        <f t="shared" si="600"/>
        <v>3.1784952459554615E-2</v>
      </c>
      <c r="R4261" s="65">
        <f t="shared" si="601"/>
        <v>9.751780825114598E-3</v>
      </c>
      <c r="S4261" s="65">
        <f t="shared" si="602"/>
        <v>0.1731660785732054</v>
      </c>
      <c r="T4261" s="66">
        <f>(L4261*'Football Field'!$F$4)+(M4261*'Football Field'!$F$5)+(N4261*'Football Field'!$F$6)+(O4261*'Football Field'!$F$7)+(P4261*'Football Field'!$F$8)+(Q4261*'Football Field'!$F$9)+(R4261*'Football Field'!$F$10)+(S4261*'Football Field'!$F$11)</f>
        <v>125002809.60471043</v>
      </c>
    </row>
    <row r="4262" spans="2:20" x14ac:dyDescent="0.3">
      <c r="B4262" s="62">
        <f t="shared" si="603"/>
        <v>4235</v>
      </c>
      <c r="C4262" s="62">
        <v>0.37996929213316466</v>
      </c>
      <c r="D4262" s="62">
        <v>0.78114692459876989</v>
      </c>
      <c r="E4262" s="62">
        <v>0.39155984396447174</v>
      </c>
      <c r="F4262" s="62">
        <v>0.76166249567660682</v>
      </c>
      <c r="G4262" s="62">
        <v>0.51095576766824236</v>
      </c>
      <c r="H4262" s="62">
        <v>0.78911554482729673</v>
      </c>
      <c r="I4262" s="62">
        <v>0.13789681388083663</v>
      </c>
      <c r="J4262" s="62">
        <v>0.65772991668703296</v>
      </c>
      <c r="K4262" s="62"/>
      <c r="L4262" s="65">
        <f t="shared" si="595"/>
        <v>8.6160122159013974E-2</v>
      </c>
      <c r="M4262" s="65">
        <f t="shared" si="596"/>
        <v>0.17712935187399492</v>
      </c>
      <c r="N4262" s="65">
        <f t="shared" si="597"/>
        <v>8.8788343392549388E-2</v>
      </c>
      <c r="O4262" s="65">
        <f t="shared" si="598"/>
        <v>0.17271115069066392</v>
      </c>
      <c r="P4262" s="65">
        <f t="shared" si="599"/>
        <v>0.11586202430463723</v>
      </c>
      <c r="Q4262" s="65">
        <f t="shared" si="600"/>
        <v>0.17893628024042735</v>
      </c>
      <c r="R4262" s="65">
        <f t="shared" si="601"/>
        <v>3.1268859287575779E-2</v>
      </c>
      <c r="S4262" s="65">
        <f t="shared" si="602"/>
        <v>0.14914386805113755</v>
      </c>
      <c r="T4262" s="66">
        <f>(L4262*'Football Field'!$F$4)+(M4262*'Football Field'!$F$5)+(N4262*'Football Field'!$F$6)+(O4262*'Football Field'!$F$7)+(P4262*'Football Field'!$F$8)+(Q4262*'Football Field'!$F$9)+(R4262*'Football Field'!$F$10)+(S4262*'Football Field'!$F$11)</f>
        <v>125541645.80518523</v>
      </c>
    </row>
    <row r="4263" spans="2:20" x14ac:dyDescent="0.3">
      <c r="B4263" s="62">
        <f t="shared" si="603"/>
        <v>4236</v>
      </c>
      <c r="C4263" s="62">
        <v>0.27564566364562748</v>
      </c>
      <c r="D4263" s="62">
        <v>0.82552022318134344</v>
      </c>
      <c r="E4263" s="62">
        <v>0.52144368218158166</v>
      </c>
      <c r="F4263" s="62">
        <v>0.99098861498747171</v>
      </c>
      <c r="G4263" s="62">
        <v>0.10968165472003766</v>
      </c>
      <c r="H4263" s="62">
        <v>0.40535108313496793</v>
      </c>
      <c r="I4263" s="62">
        <v>0.359010008244944</v>
      </c>
      <c r="J4263" s="62">
        <v>0.85938631611557825</v>
      </c>
      <c r="K4263" s="62"/>
      <c r="L4263" s="65">
        <f t="shared" ref="L4263:L4326" si="604">C4263/SUM($C4263:$J4263)</f>
        <v>6.3410153199719099E-2</v>
      </c>
      <c r="M4263" s="65">
        <f t="shared" ref="M4263:M4326" si="605">D4263/SUM($C4263:$J4263)</f>
        <v>0.18990454313365232</v>
      </c>
      <c r="N4263" s="65">
        <f t="shared" ref="N4263:N4326" si="606">E4263/SUM($C4263:$J4263)</f>
        <v>0.11995408647047739</v>
      </c>
      <c r="O4263" s="65">
        <f t="shared" ref="O4263:O4326" si="607">F4263/SUM($C4263:$J4263)</f>
        <v>0.22796926700910872</v>
      </c>
      <c r="P4263" s="65">
        <f t="shared" ref="P4263:P4326" si="608">G4263/SUM($C4263:$J4263)</f>
        <v>2.5231416438814727E-2</v>
      </c>
      <c r="Q4263" s="65">
        <f t="shared" ref="Q4263:Q4326" si="609">H4263/SUM($C4263:$J4263)</f>
        <v>9.324788186874898E-2</v>
      </c>
      <c r="R4263" s="65">
        <f t="shared" ref="R4263:R4326" si="610">I4263/SUM($C4263:$J4263)</f>
        <v>8.2587475971728136E-2</v>
      </c>
      <c r="S4263" s="65">
        <f t="shared" ref="S4263:S4326" si="611">J4263/SUM($C4263:$J4263)</f>
        <v>0.19769517590775082</v>
      </c>
      <c r="T4263" s="66">
        <f>(L4263*'Football Field'!$F$4)+(M4263*'Football Field'!$F$5)+(N4263*'Football Field'!$F$6)+(O4263*'Football Field'!$F$7)+(P4263*'Football Field'!$F$8)+(Q4263*'Football Field'!$F$9)+(R4263*'Football Field'!$F$10)+(S4263*'Football Field'!$F$11)</f>
        <v>126888219.49619126</v>
      </c>
    </row>
    <row r="4264" spans="2:20" x14ac:dyDescent="0.3">
      <c r="B4264" s="62">
        <f t="shared" si="603"/>
        <v>4237</v>
      </c>
      <c r="C4264" s="62">
        <v>0.68758287144379804</v>
      </c>
      <c r="D4264" s="62">
        <v>0.41701097050288627</v>
      </c>
      <c r="E4264" s="62">
        <v>0.93796890399775246</v>
      </c>
      <c r="F4264" s="62">
        <v>0.7183184735423519</v>
      </c>
      <c r="G4264" s="62">
        <v>0.39162265717149669</v>
      </c>
      <c r="H4264" s="62">
        <v>0.53570185313192309</v>
      </c>
      <c r="I4264" s="62">
        <v>0.48834979428046033</v>
      </c>
      <c r="J4264" s="62">
        <v>3.982730410316726E-2</v>
      </c>
      <c r="K4264" s="62"/>
      <c r="L4264" s="65">
        <f t="shared" si="604"/>
        <v>0.16307410865288957</v>
      </c>
      <c r="M4264" s="65">
        <f t="shared" si="605"/>
        <v>9.890253980649534E-2</v>
      </c>
      <c r="N4264" s="65">
        <f t="shared" si="606"/>
        <v>0.22245819277373291</v>
      </c>
      <c r="O4264" s="65">
        <f t="shared" si="607"/>
        <v>0.17036367493543367</v>
      </c>
      <c r="P4264" s="65">
        <f t="shared" si="608"/>
        <v>9.2881190615490897E-2</v>
      </c>
      <c r="Q4264" s="65">
        <f t="shared" si="609"/>
        <v>0.12705247008226284</v>
      </c>
      <c r="R4264" s="65">
        <f t="shared" si="610"/>
        <v>0.11582197684169257</v>
      </c>
      <c r="S4264" s="65">
        <f t="shared" si="611"/>
        <v>9.4458462920021229E-3</v>
      </c>
      <c r="T4264" s="66">
        <f>(L4264*'Football Field'!$F$4)+(M4264*'Football Field'!$F$5)+(N4264*'Football Field'!$F$6)+(O4264*'Football Field'!$F$7)+(P4264*'Football Field'!$F$8)+(Q4264*'Football Field'!$F$9)+(R4264*'Football Field'!$F$10)+(S4264*'Football Field'!$F$11)</f>
        <v>137673876.40678522</v>
      </c>
    </row>
    <row r="4265" spans="2:20" x14ac:dyDescent="0.3">
      <c r="B4265" s="62">
        <f t="shared" si="603"/>
        <v>4238</v>
      </c>
      <c r="C4265" s="62">
        <v>0.97013227013370251</v>
      </c>
      <c r="D4265" s="62">
        <v>0.9163703459525907</v>
      </c>
      <c r="E4265" s="62">
        <v>0.38104036659200236</v>
      </c>
      <c r="F4265" s="62">
        <v>8.0229959465474288E-2</v>
      </c>
      <c r="G4265" s="62">
        <v>5.7529463174085249E-3</v>
      </c>
      <c r="H4265" s="62">
        <v>0.1329481299364933</v>
      </c>
      <c r="I4265" s="62">
        <v>0.49266257089973164</v>
      </c>
      <c r="J4265" s="62">
        <v>0.43772076873979104</v>
      </c>
      <c r="K4265" s="62"/>
      <c r="L4265" s="65">
        <f t="shared" si="604"/>
        <v>0.28392530576429814</v>
      </c>
      <c r="M4265" s="65">
        <f t="shared" si="605"/>
        <v>0.2681909866085242</v>
      </c>
      <c r="N4265" s="65">
        <f t="shared" si="606"/>
        <v>0.11151778569149579</v>
      </c>
      <c r="O4265" s="65">
        <f t="shared" si="607"/>
        <v>2.3480628852344657E-2</v>
      </c>
      <c r="P4265" s="65">
        <f t="shared" si="608"/>
        <v>1.6836951954919449E-3</v>
      </c>
      <c r="Q4265" s="65">
        <f t="shared" si="609"/>
        <v>3.8909476166387298E-2</v>
      </c>
      <c r="R4265" s="65">
        <f t="shared" si="610"/>
        <v>0.1441858758724246</v>
      </c>
      <c r="S4265" s="65">
        <f t="shared" si="611"/>
        <v>0.12810624584903324</v>
      </c>
      <c r="T4265" s="66">
        <f>(L4265*'Football Field'!$F$4)+(M4265*'Football Field'!$F$5)+(N4265*'Football Field'!$F$6)+(O4265*'Football Field'!$F$7)+(P4265*'Football Field'!$F$8)+(Q4265*'Football Field'!$F$9)+(R4265*'Football Field'!$F$10)+(S4265*'Football Field'!$F$11)</f>
        <v>129984849.65531582</v>
      </c>
    </row>
    <row r="4266" spans="2:20" x14ac:dyDescent="0.3">
      <c r="B4266" s="62">
        <f t="shared" si="603"/>
        <v>4239</v>
      </c>
      <c r="C4266" s="62">
        <v>0.53030843799154437</v>
      </c>
      <c r="D4266" s="62">
        <v>0.42816408219308899</v>
      </c>
      <c r="E4266" s="62">
        <v>3.626986968810797E-2</v>
      </c>
      <c r="F4266" s="62">
        <v>0.59130296743291078</v>
      </c>
      <c r="G4266" s="62">
        <v>0.72872376589435872</v>
      </c>
      <c r="H4266" s="62">
        <v>0.52558949440360003</v>
      </c>
      <c r="I4266" s="62">
        <v>0.53474127341105548</v>
      </c>
      <c r="J4266" s="62">
        <v>0.64424388067832894</v>
      </c>
      <c r="K4266" s="62"/>
      <c r="L4266" s="65">
        <f t="shared" si="604"/>
        <v>0.13193905973565734</v>
      </c>
      <c r="M4266" s="65">
        <f t="shared" si="605"/>
        <v>0.10652586753303295</v>
      </c>
      <c r="N4266" s="65">
        <f t="shared" si="606"/>
        <v>9.0238287014774744E-3</v>
      </c>
      <c r="O4266" s="65">
        <f t="shared" si="607"/>
        <v>0.1471143054737632</v>
      </c>
      <c r="P4266" s="65">
        <f t="shared" si="608"/>
        <v>0.1813041648804804</v>
      </c>
      <c r="Q4266" s="65">
        <f t="shared" si="609"/>
        <v>0.13076500151720427</v>
      </c>
      <c r="R4266" s="65">
        <f t="shared" si="610"/>
        <v>0.13304193514798962</v>
      </c>
      <c r="S4266" s="65">
        <f t="shared" si="611"/>
        <v>0.16028583701039481</v>
      </c>
      <c r="T4266" s="66">
        <f>(L4266*'Football Field'!$F$4)+(M4266*'Football Field'!$F$5)+(N4266*'Football Field'!$F$6)+(O4266*'Football Field'!$F$7)+(P4266*'Football Field'!$F$8)+(Q4266*'Football Field'!$F$9)+(R4266*'Football Field'!$F$10)+(S4266*'Football Field'!$F$11)</f>
        <v>142856435.43334454</v>
      </c>
    </row>
    <row r="4267" spans="2:20" x14ac:dyDescent="0.3">
      <c r="B4267" s="62">
        <f t="shared" si="603"/>
        <v>4240</v>
      </c>
      <c r="C4267" s="62">
        <v>0.22031131033616547</v>
      </c>
      <c r="D4267" s="62">
        <v>0.38665812456382442</v>
      </c>
      <c r="E4267" s="62">
        <v>0.45304251775695137</v>
      </c>
      <c r="F4267" s="62">
        <v>0.35148457738159145</v>
      </c>
      <c r="G4267" s="62">
        <v>0.90793019239173511</v>
      </c>
      <c r="H4267" s="62">
        <v>0.14156025648328219</v>
      </c>
      <c r="I4267" s="62">
        <v>0.51807634468973163</v>
      </c>
      <c r="J4267" s="62">
        <v>0.65334272597588716</v>
      </c>
      <c r="K4267" s="62"/>
      <c r="L4267" s="65">
        <f t="shared" si="604"/>
        <v>6.0651619705811677E-2</v>
      </c>
      <c r="M4267" s="65">
        <f t="shared" si="605"/>
        <v>0.1064468342157454</v>
      </c>
      <c r="N4267" s="65">
        <f t="shared" si="606"/>
        <v>0.12472243234190145</v>
      </c>
      <c r="O4267" s="65">
        <f t="shared" si="607"/>
        <v>9.6763570092146658E-2</v>
      </c>
      <c r="P4267" s="65">
        <f t="shared" si="608"/>
        <v>0.24995283566850215</v>
      </c>
      <c r="Q4267" s="65">
        <f t="shared" si="609"/>
        <v>3.897148461683754E-2</v>
      </c>
      <c r="R4267" s="65">
        <f t="shared" si="610"/>
        <v>0.14262622009170842</v>
      </c>
      <c r="S4267" s="65">
        <f t="shared" si="611"/>
        <v>0.17986500326734672</v>
      </c>
      <c r="T4267" s="66">
        <f>(L4267*'Football Field'!$F$4)+(M4267*'Football Field'!$F$5)+(N4267*'Football Field'!$F$6)+(O4267*'Football Field'!$F$7)+(P4267*'Football Field'!$F$8)+(Q4267*'Football Field'!$F$9)+(R4267*'Football Field'!$F$10)+(S4267*'Football Field'!$F$11)</f>
        <v>152980896.97743291</v>
      </c>
    </row>
    <row r="4268" spans="2:20" x14ac:dyDescent="0.3">
      <c r="B4268" s="62">
        <f t="shared" si="603"/>
        <v>4241</v>
      </c>
      <c r="C4268" s="62">
        <v>3.7678505462303891E-2</v>
      </c>
      <c r="D4268" s="62">
        <v>0.32485290246282439</v>
      </c>
      <c r="E4268" s="62">
        <v>0.99868706991237821</v>
      </c>
      <c r="F4268" s="62">
        <v>0.21385715932476257</v>
      </c>
      <c r="G4268" s="62">
        <v>0.54348511272008915</v>
      </c>
      <c r="H4268" s="62">
        <v>0.71487189224811287</v>
      </c>
      <c r="I4268" s="62">
        <v>0.21564556048236028</v>
      </c>
      <c r="J4268" s="62">
        <v>0.22847048277060034</v>
      </c>
      <c r="K4268" s="62"/>
      <c r="L4268" s="65">
        <f t="shared" si="604"/>
        <v>1.1495940740814954E-2</v>
      </c>
      <c r="M4268" s="65">
        <f t="shared" si="605"/>
        <v>9.9114592534213009E-2</v>
      </c>
      <c r="N4268" s="65">
        <f t="shared" si="606"/>
        <v>0.30470548747792114</v>
      </c>
      <c r="O4268" s="65">
        <f t="shared" si="607"/>
        <v>6.5249117512267849E-2</v>
      </c>
      <c r="P4268" s="65">
        <f t="shared" si="608"/>
        <v>0.16582060707254093</v>
      </c>
      <c r="Q4268" s="65">
        <f t="shared" si="609"/>
        <v>0.218111753895879</v>
      </c>
      <c r="R4268" s="65">
        <f t="shared" si="610"/>
        <v>6.5794769561792935E-2</v>
      </c>
      <c r="S4268" s="65">
        <f t="shared" si="611"/>
        <v>6.9707731204570092E-2</v>
      </c>
      <c r="T4268" s="66">
        <f>(L4268*'Football Field'!$F$4)+(M4268*'Football Field'!$F$5)+(N4268*'Football Field'!$F$6)+(O4268*'Football Field'!$F$7)+(P4268*'Football Field'!$F$8)+(Q4268*'Football Field'!$F$9)+(R4268*'Football Field'!$F$10)+(S4268*'Football Field'!$F$11)</f>
        <v>139309389.98509958</v>
      </c>
    </row>
    <row r="4269" spans="2:20" x14ac:dyDescent="0.3">
      <c r="B4269" s="62">
        <f t="shared" si="603"/>
        <v>4242</v>
      </c>
      <c r="C4269" s="62">
        <v>0.65097613779952046</v>
      </c>
      <c r="D4269" s="62">
        <v>0.73166115838055101</v>
      </c>
      <c r="E4269" s="62">
        <v>0.99164116777732148</v>
      </c>
      <c r="F4269" s="62">
        <v>0.27907826465967156</v>
      </c>
      <c r="G4269" s="62">
        <v>0.42977519824999055</v>
      </c>
      <c r="H4269" s="62">
        <v>0.80952594311332793</v>
      </c>
      <c r="I4269" s="62">
        <v>0.52740100529179512</v>
      </c>
      <c r="J4269" s="62">
        <v>0.93456010561645309</v>
      </c>
      <c r="K4269" s="62"/>
      <c r="L4269" s="65">
        <f t="shared" si="604"/>
        <v>0.1215728215439686</v>
      </c>
      <c r="M4269" s="65">
        <f t="shared" si="605"/>
        <v>0.13664112441836665</v>
      </c>
      <c r="N4269" s="65">
        <f t="shared" si="606"/>
        <v>0.18519360038811816</v>
      </c>
      <c r="O4269" s="65">
        <f t="shared" si="607"/>
        <v>5.2119163969600861E-2</v>
      </c>
      <c r="P4269" s="65">
        <f t="shared" si="608"/>
        <v>8.0262517236785139E-2</v>
      </c>
      <c r="Q4269" s="65">
        <f t="shared" si="609"/>
        <v>0.15118273513066702</v>
      </c>
      <c r="R4269" s="65">
        <f t="shared" si="610"/>
        <v>9.8494590777450583E-2</v>
      </c>
      <c r="S4269" s="65">
        <f t="shared" si="611"/>
        <v>0.17453344653504316</v>
      </c>
      <c r="T4269" s="66">
        <f>(L4269*'Football Field'!$F$4)+(M4269*'Football Field'!$F$5)+(N4269*'Football Field'!$F$6)+(O4269*'Football Field'!$F$7)+(P4269*'Football Field'!$F$8)+(Q4269*'Football Field'!$F$9)+(R4269*'Football Field'!$F$10)+(S4269*'Football Field'!$F$11)</f>
        <v>133776184.17878491</v>
      </c>
    </row>
    <row r="4270" spans="2:20" x14ac:dyDescent="0.3">
      <c r="B4270" s="62">
        <f t="shared" si="603"/>
        <v>4243</v>
      </c>
      <c r="C4270" s="62">
        <v>0.15422214710332816</v>
      </c>
      <c r="D4270" s="62">
        <v>0.96989235102729754</v>
      </c>
      <c r="E4270" s="62">
        <v>0.91202661532728935</v>
      </c>
      <c r="F4270" s="62">
        <v>0.11350499595496155</v>
      </c>
      <c r="G4270" s="62">
        <v>0.30977141414986764</v>
      </c>
      <c r="H4270" s="62">
        <v>0.4039656309618006</v>
      </c>
      <c r="I4270" s="62">
        <v>0.8028652587052425</v>
      </c>
      <c r="J4270" s="62">
        <v>0.31554645716110108</v>
      </c>
      <c r="K4270" s="62"/>
      <c r="L4270" s="65">
        <f t="shared" si="604"/>
        <v>3.8731816209353939E-2</v>
      </c>
      <c r="M4270" s="65">
        <f t="shared" si="605"/>
        <v>0.24358169684720207</v>
      </c>
      <c r="N4270" s="65">
        <f t="shared" si="606"/>
        <v>0.22904912106578629</v>
      </c>
      <c r="O4270" s="65">
        <f t="shared" si="607"/>
        <v>2.8505987789325497E-2</v>
      </c>
      <c r="P4270" s="65">
        <f t="shared" si="608"/>
        <v>7.7796929332890966E-2</v>
      </c>
      <c r="Q4270" s="65">
        <f t="shared" si="609"/>
        <v>0.10145314967522266</v>
      </c>
      <c r="R4270" s="65">
        <f t="shared" si="610"/>
        <v>0.20163400798856979</v>
      </c>
      <c r="S4270" s="65">
        <f t="shared" si="611"/>
        <v>7.9247291091648894E-2</v>
      </c>
      <c r="T4270" s="66">
        <f>(L4270*'Football Field'!$F$4)+(M4270*'Football Field'!$F$5)+(N4270*'Football Field'!$F$6)+(O4270*'Football Field'!$F$7)+(P4270*'Football Field'!$F$8)+(Q4270*'Football Field'!$F$9)+(R4270*'Football Field'!$F$10)+(S4270*'Football Field'!$F$11)</f>
        <v>148188980.88688472</v>
      </c>
    </row>
    <row r="4271" spans="2:20" x14ac:dyDescent="0.3">
      <c r="B4271" s="62">
        <f t="shared" si="603"/>
        <v>4244</v>
      </c>
      <c r="C4271" s="62">
        <v>0.96406541157870196</v>
      </c>
      <c r="D4271" s="62">
        <v>0.99024739702128017</v>
      </c>
      <c r="E4271" s="62">
        <v>0.29782068729343658</v>
      </c>
      <c r="F4271" s="62">
        <v>0.37087898470551117</v>
      </c>
      <c r="G4271" s="62">
        <v>0.19933935126456714</v>
      </c>
      <c r="H4271" s="62">
        <v>0.82338537294522873</v>
      </c>
      <c r="I4271" s="62">
        <v>0.4455715611138702</v>
      </c>
      <c r="J4271" s="62">
        <v>0.29589310662933754</v>
      </c>
      <c r="K4271" s="62"/>
      <c r="L4271" s="65">
        <f t="shared" si="604"/>
        <v>0.21974493984657414</v>
      </c>
      <c r="M4271" s="65">
        <f t="shared" si="605"/>
        <v>0.22571274944439162</v>
      </c>
      <c r="N4271" s="65">
        <f t="shared" si="606"/>
        <v>6.7883971593994882E-2</v>
      </c>
      <c r="O4271" s="65">
        <f t="shared" si="607"/>
        <v>8.4536566923413423E-2</v>
      </c>
      <c r="P4271" s="65">
        <f t="shared" si="608"/>
        <v>4.5436557754889924E-2</v>
      </c>
      <c r="Q4271" s="65">
        <f t="shared" si="609"/>
        <v>0.18767893451556281</v>
      </c>
      <c r="R4271" s="65">
        <f t="shared" si="610"/>
        <v>0.10156167280597271</v>
      </c>
      <c r="S4271" s="65">
        <f t="shared" si="611"/>
        <v>6.7444607115200617E-2</v>
      </c>
      <c r="T4271" s="66">
        <f>(L4271*'Football Field'!$F$4)+(M4271*'Football Field'!$F$5)+(N4271*'Football Field'!$F$6)+(O4271*'Football Field'!$F$7)+(P4271*'Football Field'!$F$8)+(Q4271*'Football Field'!$F$9)+(R4271*'Football Field'!$F$10)+(S4271*'Football Field'!$F$11)</f>
        <v>126920306.70711786</v>
      </c>
    </row>
    <row r="4272" spans="2:20" x14ac:dyDescent="0.3">
      <c r="B4272" s="62">
        <f t="shared" si="603"/>
        <v>4245</v>
      </c>
      <c r="C4272" s="62">
        <v>0.46206731209505736</v>
      </c>
      <c r="D4272" s="62">
        <v>0.91743079551699369</v>
      </c>
      <c r="E4272" s="62">
        <v>0.46919730451995156</v>
      </c>
      <c r="F4272" s="62">
        <v>0.35497453251666056</v>
      </c>
      <c r="G4272" s="62">
        <v>0.48094014797578499</v>
      </c>
      <c r="H4272" s="62">
        <v>0.39443731098915813</v>
      </c>
      <c r="I4272" s="62">
        <v>0.61979841810860292</v>
      </c>
      <c r="J4272" s="62">
        <v>0.7123191151337358</v>
      </c>
      <c r="K4272" s="62"/>
      <c r="L4272" s="65">
        <f t="shared" si="604"/>
        <v>0.1047494978558647</v>
      </c>
      <c r="M4272" s="65">
        <f t="shared" si="605"/>
        <v>0.20797925460726296</v>
      </c>
      <c r="N4272" s="65">
        <f t="shared" si="606"/>
        <v>0.10636584921133592</v>
      </c>
      <c r="O4272" s="65">
        <f t="shared" si="607"/>
        <v>8.0471833993509295E-2</v>
      </c>
      <c r="P4272" s="65">
        <f t="shared" si="608"/>
        <v>0.10902792229722763</v>
      </c>
      <c r="Q4272" s="65">
        <f t="shared" si="609"/>
        <v>8.9417946650231825E-2</v>
      </c>
      <c r="R4272" s="65">
        <f t="shared" si="610"/>
        <v>0.14050674299890584</v>
      </c>
      <c r="S4272" s="65">
        <f t="shared" si="611"/>
        <v>0.16148095238566182</v>
      </c>
      <c r="T4272" s="66">
        <f>(L4272*'Football Field'!$F$4)+(M4272*'Football Field'!$F$5)+(N4272*'Football Field'!$F$6)+(O4272*'Football Field'!$F$7)+(P4272*'Football Field'!$F$8)+(Q4272*'Football Field'!$F$9)+(R4272*'Football Field'!$F$10)+(S4272*'Football Field'!$F$11)</f>
        <v>139857016.35519001</v>
      </c>
    </row>
    <row r="4273" spans="2:20" x14ac:dyDescent="0.3">
      <c r="B4273" s="62">
        <f t="shared" si="603"/>
        <v>4246</v>
      </c>
      <c r="C4273" s="62">
        <v>0.2629608866684191</v>
      </c>
      <c r="D4273" s="62">
        <v>0.2113628024129679</v>
      </c>
      <c r="E4273" s="62">
        <v>0.29519200852316241</v>
      </c>
      <c r="F4273" s="62">
        <v>0.39432780047206017</v>
      </c>
      <c r="G4273" s="62">
        <v>0.11575954435537061</v>
      </c>
      <c r="H4273" s="62">
        <v>2.7742602623432755E-2</v>
      </c>
      <c r="I4273" s="62">
        <v>0.93906041738020529</v>
      </c>
      <c r="J4273" s="62">
        <v>0.90680400561101882</v>
      </c>
      <c r="K4273" s="62"/>
      <c r="L4273" s="65">
        <f t="shared" si="604"/>
        <v>8.3394661628528641E-2</v>
      </c>
      <c r="M4273" s="65">
        <f t="shared" si="605"/>
        <v>6.7030993131359531E-2</v>
      </c>
      <c r="N4273" s="65">
        <f t="shared" si="606"/>
        <v>9.3616347199483932E-2</v>
      </c>
      <c r="O4273" s="65">
        <f t="shared" si="607"/>
        <v>0.12505598801298382</v>
      </c>
      <c r="P4273" s="65">
        <f t="shared" si="608"/>
        <v>3.6711649987557528E-2</v>
      </c>
      <c r="Q4273" s="65">
        <f t="shared" si="609"/>
        <v>8.798209451557043E-3</v>
      </c>
      <c r="R4273" s="65">
        <f t="shared" si="610"/>
        <v>0.29781092826521954</v>
      </c>
      <c r="S4273" s="65">
        <f t="shared" si="611"/>
        <v>0.28758122232330974</v>
      </c>
      <c r="T4273" s="66">
        <f>(L4273*'Football Field'!$F$4)+(M4273*'Football Field'!$F$5)+(N4273*'Football Field'!$F$6)+(O4273*'Football Field'!$F$7)+(P4273*'Football Field'!$F$8)+(Q4273*'Football Field'!$F$9)+(R4273*'Football Field'!$F$10)+(S4273*'Football Field'!$F$11)</f>
        <v>157276258.95625865</v>
      </c>
    </row>
    <row r="4274" spans="2:20" x14ac:dyDescent="0.3">
      <c r="B4274" s="62">
        <f t="shared" si="603"/>
        <v>4247</v>
      </c>
      <c r="C4274" s="62">
        <v>0.95588348811500046</v>
      </c>
      <c r="D4274" s="62">
        <v>0.9550843967773911</v>
      </c>
      <c r="E4274" s="62">
        <v>0.93845472906279326</v>
      </c>
      <c r="F4274" s="62">
        <v>0.67653369932706586</v>
      </c>
      <c r="G4274" s="62">
        <v>0.68298667088282417</v>
      </c>
      <c r="H4274" s="62">
        <v>4.3603402034799288E-2</v>
      </c>
      <c r="I4274" s="62">
        <v>0.43207261926008123</v>
      </c>
      <c r="J4274" s="62">
        <v>0.83724905283120088</v>
      </c>
      <c r="K4274" s="62"/>
      <c r="L4274" s="65">
        <f t="shared" si="604"/>
        <v>0.17310871575059258</v>
      </c>
      <c r="M4274" s="65">
        <f t="shared" si="605"/>
        <v>0.17296400180068039</v>
      </c>
      <c r="N4274" s="65">
        <f t="shared" si="606"/>
        <v>0.16995240001319686</v>
      </c>
      <c r="O4274" s="65">
        <f t="shared" si="607"/>
        <v>0.1225189903462546</v>
      </c>
      <c r="P4274" s="65">
        <f t="shared" si="608"/>
        <v>0.12368761145194529</v>
      </c>
      <c r="Q4274" s="65">
        <f t="shared" si="609"/>
        <v>7.89649473230861E-3</v>
      </c>
      <c r="R4274" s="65">
        <f t="shared" si="610"/>
        <v>7.824754497915222E-2</v>
      </c>
      <c r="S4274" s="65">
        <f t="shared" si="611"/>
        <v>0.15162424092586937</v>
      </c>
      <c r="T4274" s="66">
        <f>(L4274*'Football Field'!$F$4)+(M4274*'Football Field'!$F$5)+(N4274*'Football Field'!$F$6)+(O4274*'Football Field'!$F$7)+(P4274*'Football Field'!$F$8)+(Q4274*'Football Field'!$F$9)+(R4274*'Football Field'!$F$10)+(S4274*'Football Field'!$F$11)</f>
        <v>134087917.07112312</v>
      </c>
    </row>
    <row r="4275" spans="2:20" x14ac:dyDescent="0.3">
      <c r="B4275" s="62">
        <f t="shared" si="603"/>
        <v>4248</v>
      </c>
      <c r="C4275" s="62">
        <v>0.77023954622077018</v>
      </c>
      <c r="D4275" s="62">
        <v>0.45375062453678405</v>
      </c>
      <c r="E4275" s="62">
        <v>0.89136537412435768</v>
      </c>
      <c r="F4275" s="62">
        <v>0.44920602307743907</v>
      </c>
      <c r="G4275" s="62">
        <v>0.52562103266707816</v>
      </c>
      <c r="H4275" s="62">
        <v>0.83738153406178484</v>
      </c>
      <c r="I4275" s="62">
        <v>0.50929776300619611</v>
      </c>
      <c r="J4275" s="62">
        <v>0.63032239199337192</v>
      </c>
      <c r="K4275" s="62"/>
      <c r="L4275" s="65">
        <f t="shared" si="604"/>
        <v>0.15200543382412268</v>
      </c>
      <c r="M4275" s="65">
        <f t="shared" si="605"/>
        <v>8.9546895987227301E-2</v>
      </c>
      <c r="N4275" s="65">
        <f t="shared" si="606"/>
        <v>0.17590940513815018</v>
      </c>
      <c r="O4275" s="65">
        <f t="shared" si="607"/>
        <v>8.8650026799226053E-2</v>
      </c>
      <c r="P4275" s="65">
        <f t="shared" si="608"/>
        <v>0.10373039593937183</v>
      </c>
      <c r="Q4275" s="65">
        <f t="shared" si="609"/>
        <v>0.16525578826211998</v>
      </c>
      <c r="R4275" s="65">
        <f t="shared" si="610"/>
        <v>0.10050902708288451</v>
      </c>
      <c r="S4275" s="65">
        <f t="shared" si="611"/>
        <v>0.12439302696689758</v>
      </c>
      <c r="T4275" s="66">
        <f>(L4275*'Football Field'!$F$4)+(M4275*'Football Field'!$F$5)+(N4275*'Football Field'!$F$6)+(O4275*'Football Field'!$F$7)+(P4275*'Football Field'!$F$8)+(Q4275*'Football Field'!$F$9)+(R4275*'Football Field'!$F$10)+(S4275*'Football Field'!$F$11)</f>
        <v>135612093.04950491</v>
      </c>
    </row>
    <row r="4276" spans="2:20" x14ac:dyDescent="0.3">
      <c r="B4276" s="62">
        <f t="shared" si="603"/>
        <v>4249</v>
      </c>
      <c r="C4276" s="62">
        <v>0.34716856314542377</v>
      </c>
      <c r="D4276" s="62">
        <v>0.9625149584606133</v>
      </c>
      <c r="E4276" s="62">
        <v>0.36771516231241452</v>
      </c>
      <c r="F4276" s="62">
        <v>0.68423684683599939</v>
      </c>
      <c r="G4276" s="62">
        <v>0.30734931660987186</v>
      </c>
      <c r="H4276" s="62">
        <v>0.70839538321134843</v>
      </c>
      <c r="I4276" s="62">
        <v>0.72589569180745206</v>
      </c>
      <c r="J4276" s="62">
        <v>0.36584188529135153</v>
      </c>
      <c r="K4276" s="62"/>
      <c r="L4276" s="65">
        <f t="shared" si="604"/>
        <v>7.7681676358868329E-2</v>
      </c>
      <c r="M4276" s="65">
        <f t="shared" si="605"/>
        <v>0.21537023633786509</v>
      </c>
      <c r="N4276" s="65">
        <f t="shared" si="606"/>
        <v>8.2279138330380391E-2</v>
      </c>
      <c r="O4276" s="65">
        <f t="shared" si="607"/>
        <v>0.15310333633653864</v>
      </c>
      <c r="P4276" s="65">
        <f t="shared" si="608"/>
        <v>6.8771809076521612E-2</v>
      </c>
      <c r="Q4276" s="65">
        <f t="shared" si="609"/>
        <v>0.15850899745691979</v>
      </c>
      <c r="R4276" s="65">
        <f t="shared" si="610"/>
        <v>0.16242482813071668</v>
      </c>
      <c r="S4276" s="65">
        <f t="shared" si="611"/>
        <v>8.1859977972189302E-2</v>
      </c>
      <c r="T4276" s="66">
        <f>(L4276*'Football Field'!$F$4)+(M4276*'Football Field'!$F$5)+(N4276*'Football Field'!$F$6)+(O4276*'Football Field'!$F$7)+(P4276*'Football Field'!$F$8)+(Q4276*'Football Field'!$F$9)+(R4276*'Football Field'!$F$10)+(S4276*'Football Field'!$F$11)</f>
        <v>138973537.4550696</v>
      </c>
    </row>
    <row r="4277" spans="2:20" x14ac:dyDescent="0.3">
      <c r="B4277" s="62">
        <f t="shared" si="603"/>
        <v>4250</v>
      </c>
      <c r="C4277" s="62">
        <v>1.5456854933634245E-2</v>
      </c>
      <c r="D4277" s="62">
        <v>0.65437812590210787</v>
      </c>
      <c r="E4277" s="62">
        <v>0.75439243261508349</v>
      </c>
      <c r="F4277" s="62">
        <v>0.7455536405707307</v>
      </c>
      <c r="G4277" s="62">
        <v>0.89857893587179671</v>
      </c>
      <c r="H4277" s="62">
        <v>0.94412656979863396</v>
      </c>
      <c r="I4277" s="62">
        <v>0.70604215308309037</v>
      </c>
      <c r="J4277" s="62">
        <v>6.9354655728987469E-2</v>
      </c>
      <c r="K4277" s="62"/>
      <c r="L4277" s="65">
        <f t="shared" si="604"/>
        <v>3.2283273722399832E-3</v>
      </c>
      <c r="M4277" s="65">
        <f t="shared" si="605"/>
        <v>0.13667378161439281</v>
      </c>
      <c r="N4277" s="65">
        <f t="shared" si="606"/>
        <v>0.15756282568988045</v>
      </c>
      <c r="O4277" s="65">
        <f t="shared" si="607"/>
        <v>0.15571675063665408</v>
      </c>
      <c r="P4277" s="65">
        <f t="shared" si="608"/>
        <v>0.18767769945752677</v>
      </c>
      <c r="Q4277" s="65">
        <f t="shared" si="609"/>
        <v>0.19719080377131631</v>
      </c>
      <c r="R4277" s="65">
        <f t="shared" si="610"/>
        <v>0.14746435924642992</v>
      </c>
      <c r="S4277" s="65">
        <f t="shared" si="611"/>
        <v>1.4485452211559776E-2</v>
      </c>
      <c r="T4277" s="66">
        <f>(L4277*'Football Field'!$F$4)+(M4277*'Football Field'!$F$5)+(N4277*'Football Field'!$F$6)+(O4277*'Football Field'!$F$7)+(P4277*'Football Field'!$F$8)+(Q4277*'Football Field'!$F$9)+(R4277*'Football Field'!$F$10)+(S4277*'Football Field'!$F$11)</f>
        <v>148721621.45420524</v>
      </c>
    </row>
    <row r="4278" spans="2:20" x14ac:dyDescent="0.3">
      <c r="B4278" s="62">
        <f t="shared" si="603"/>
        <v>4251</v>
      </c>
      <c r="C4278" s="62">
        <v>0.99434385067534747</v>
      </c>
      <c r="D4278" s="62">
        <v>0.61133317538513832</v>
      </c>
      <c r="E4278" s="62">
        <v>0.13408625596176726</v>
      </c>
      <c r="F4278" s="62">
        <v>0.22446118363803613</v>
      </c>
      <c r="G4278" s="62">
        <v>0.3181756987093145</v>
      </c>
      <c r="H4278" s="62">
        <v>0.16886966745739584</v>
      </c>
      <c r="I4278" s="62">
        <v>0.6049839558592196</v>
      </c>
      <c r="J4278" s="62">
        <v>0.94636058032687165</v>
      </c>
      <c r="K4278" s="62"/>
      <c r="L4278" s="65">
        <f t="shared" si="604"/>
        <v>0.24842359499372474</v>
      </c>
      <c r="M4278" s="65">
        <f t="shared" si="605"/>
        <v>0.15273346847265876</v>
      </c>
      <c r="N4278" s="65">
        <f t="shared" si="606"/>
        <v>3.3499668874752996E-2</v>
      </c>
      <c r="O4278" s="65">
        <f t="shared" si="607"/>
        <v>5.6078643356656743E-2</v>
      </c>
      <c r="P4278" s="65">
        <f t="shared" si="608"/>
        <v>7.949196936182934E-2</v>
      </c>
      <c r="Q4278" s="65">
        <f t="shared" si="609"/>
        <v>4.2189841921050027E-2</v>
      </c>
      <c r="R4278" s="65">
        <f t="shared" si="610"/>
        <v>0.15114720036333038</v>
      </c>
      <c r="S4278" s="65">
        <f t="shared" si="611"/>
        <v>0.23643561265599708</v>
      </c>
      <c r="T4278" s="66">
        <f>(L4278*'Football Field'!$F$4)+(M4278*'Football Field'!$F$5)+(N4278*'Football Field'!$F$6)+(O4278*'Football Field'!$F$7)+(P4278*'Football Field'!$F$8)+(Q4278*'Football Field'!$F$9)+(R4278*'Football Field'!$F$10)+(S4278*'Football Field'!$F$11)</f>
        <v>136899025.60558861</v>
      </c>
    </row>
    <row r="4279" spans="2:20" x14ac:dyDescent="0.3">
      <c r="B4279" s="62">
        <f t="shared" si="603"/>
        <v>4252</v>
      </c>
      <c r="C4279" s="62">
        <v>0.90455996089823887</v>
      </c>
      <c r="D4279" s="62">
        <v>0.37573874017815756</v>
      </c>
      <c r="E4279" s="62">
        <v>0.48895494460083988</v>
      </c>
      <c r="F4279" s="62">
        <v>0.49845597357570703</v>
      </c>
      <c r="G4279" s="62">
        <v>0.93380531172640768</v>
      </c>
      <c r="H4279" s="62">
        <v>0.66020788700117805</v>
      </c>
      <c r="I4279" s="62">
        <v>0.83703066051241926</v>
      </c>
      <c r="J4279" s="62">
        <v>7.0628615436962416E-2</v>
      </c>
      <c r="K4279" s="62"/>
      <c r="L4279" s="65">
        <f t="shared" si="604"/>
        <v>0.18965978046705265</v>
      </c>
      <c r="M4279" s="65">
        <f t="shared" si="605"/>
        <v>7.8781429706872894E-2</v>
      </c>
      <c r="N4279" s="65">
        <f t="shared" si="606"/>
        <v>0.10251955808345545</v>
      </c>
      <c r="O4279" s="65">
        <f t="shared" si="607"/>
        <v>0.10451164611241821</v>
      </c>
      <c r="P4279" s="65">
        <f t="shared" si="608"/>
        <v>0.19579167559564592</v>
      </c>
      <c r="Q4279" s="65">
        <f t="shared" si="609"/>
        <v>0.13842629380469179</v>
      </c>
      <c r="R4279" s="65">
        <f t="shared" si="610"/>
        <v>0.17550086028496753</v>
      </c>
      <c r="S4279" s="65">
        <f t="shared" si="611"/>
        <v>1.4808755944895436E-2</v>
      </c>
      <c r="T4279" s="66">
        <f>(L4279*'Football Field'!$F$4)+(M4279*'Football Field'!$F$5)+(N4279*'Football Field'!$F$6)+(O4279*'Football Field'!$F$7)+(P4279*'Football Field'!$F$8)+(Q4279*'Football Field'!$F$9)+(R4279*'Football Field'!$F$10)+(S4279*'Football Field'!$F$11)</f>
        <v>150765852.69174603</v>
      </c>
    </row>
    <row r="4280" spans="2:20" x14ac:dyDescent="0.3">
      <c r="B4280" s="62">
        <f t="shared" si="603"/>
        <v>4253</v>
      </c>
      <c r="C4280" s="62">
        <v>0.72849194786028093</v>
      </c>
      <c r="D4280" s="62">
        <v>0.80302519732442179</v>
      </c>
      <c r="E4280" s="62">
        <v>0.93857116214767045</v>
      </c>
      <c r="F4280" s="62">
        <v>0.1733429019262368</v>
      </c>
      <c r="G4280" s="62">
        <v>0.60776722166494523</v>
      </c>
      <c r="H4280" s="62">
        <v>6.6257653345268674E-2</v>
      </c>
      <c r="I4280" s="62">
        <v>0.71004413138627598</v>
      </c>
      <c r="J4280" s="62">
        <v>0.2181983822453113</v>
      </c>
      <c r="K4280" s="62"/>
      <c r="L4280" s="65">
        <f t="shared" si="604"/>
        <v>0.17158352884977182</v>
      </c>
      <c r="M4280" s="65">
        <f t="shared" si="605"/>
        <v>0.1891385313412344</v>
      </c>
      <c r="N4280" s="65">
        <f t="shared" si="606"/>
        <v>0.22106401114102023</v>
      </c>
      <c r="O4280" s="65">
        <f t="shared" si="607"/>
        <v>4.0827886843394535E-2</v>
      </c>
      <c r="P4280" s="65">
        <f t="shared" si="608"/>
        <v>0.14314893241962565</v>
      </c>
      <c r="Q4280" s="65">
        <f t="shared" si="609"/>
        <v>1.5605830658359618E-2</v>
      </c>
      <c r="R4280" s="65">
        <f t="shared" si="610"/>
        <v>0.16723846853787691</v>
      </c>
      <c r="S4280" s="65">
        <f t="shared" si="611"/>
        <v>5.1392810208716909E-2</v>
      </c>
      <c r="T4280" s="66">
        <f>(L4280*'Football Field'!$F$4)+(M4280*'Football Field'!$F$5)+(N4280*'Football Field'!$F$6)+(O4280*'Football Field'!$F$7)+(P4280*'Football Field'!$F$8)+(Q4280*'Football Field'!$F$9)+(R4280*'Football Field'!$F$10)+(S4280*'Football Field'!$F$11)</f>
        <v>147971879.98919141</v>
      </c>
    </row>
    <row r="4281" spans="2:20" x14ac:dyDescent="0.3">
      <c r="B4281" s="62">
        <f t="shared" si="603"/>
        <v>4254</v>
      </c>
      <c r="C4281" s="62">
        <v>8.7471876987619601E-2</v>
      </c>
      <c r="D4281" s="62">
        <v>4.2746729622626156E-2</v>
      </c>
      <c r="E4281" s="62">
        <v>0.57970104805735734</v>
      </c>
      <c r="F4281" s="62">
        <v>0.48888076785248147</v>
      </c>
      <c r="G4281" s="62">
        <v>0.17142103705768064</v>
      </c>
      <c r="H4281" s="62">
        <v>0.83250277732842892</v>
      </c>
      <c r="I4281" s="62">
        <v>0.55457114722287326</v>
      </c>
      <c r="J4281" s="62">
        <v>0.6286608786963922</v>
      </c>
      <c r="K4281" s="62"/>
      <c r="L4281" s="65">
        <f t="shared" si="604"/>
        <v>2.5833729144105203E-2</v>
      </c>
      <c r="M4281" s="65">
        <f t="shared" si="605"/>
        <v>1.2624714055507479E-2</v>
      </c>
      <c r="N4281" s="65">
        <f t="shared" si="606"/>
        <v>0.17120748263110094</v>
      </c>
      <c r="O4281" s="65">
        <f t="shared" si="607"/>
        <v>0.14438484431116896</v>
      </c>
      <c r="P4281" s="65">
        <f t="shared" si="608"/>
        <v>5.0627067732598507E-2</v>
      </c>
      <c r="Q4281" s="65">
        <f t="shared" si="609"/>
        <v>0.24586932396868444</v>
      </c>
      <c r="R4281" s="65">
        <f t="shared" si="610"/>
        <v>0.16378567948780989</v>
      </c>
      <c r="S4281" s="65">
        <f t="shared" si="611"/>
        <v>0.18566715866902461</v>
      </c>
      <c r="T4281" s="66">
        <f>(L4281*'Football Field'!$F$4)+(M4281*'Football Field'!$F$5)+(N4281*'Football Field'!$F$6)+(O4281*'Football Field'!$F$7)+(P4281*'Football Field'!$F$8)+(Q4281*'Football Field'!$F$9)+(R4281*'Football Field'!$F$10)+(S4281*'Football Field'!$F$11)</f>
        <v>141640430.5478155</v>
      </c>
    </row>
    <row r="4282" spans="2:20" x14ac:dyDescent="0.3">
      <c r="B4282" s="62">
        <f t="shared" si="603"/>
        <v>4255</v>
      </c>
      <c r="C4282" s="62">
        <v>0.74699795162509053</v>
      </c>
      <c r="D4282" s="62">
        <v>0.65935405871105024</v>
      </c>
      <c r="E4282" s="62">
        <v>8.3149890475778254E-2</v>
      </c>
      <c r="F4282" s="62">
        <v>0.66521116172493122</v>
      </c>
      <c r="G4282" s="62">
        <v>0.97768518708799734</v>
      </c>
      <c r="H4282" s="62">
        <v>0.64948818553992893</v>
      </c>
      <c r="I4282" s="62">
        <v>0.55995077502655022</v>
      </c>
      <c r="J4282" s="62">
        <v>0.39738801389633616</v>
      </c>
      <c r="K4282" s="62"/>
      <c r="L4282" s="65">
        <f t="shared" si="604"/>
        <v>0.15762026835702733</v>
      </c>
      <c r="M4282" s="65">
        <f t="shared" si="605"/>
        <v>0.13912697277179539</v>
      </c>
      <c r="N4282" s="65">
        <f t="shared" si="606"/>
        <v>1.7545038807853922E-2</v>
      </c>
      <c r="O4282" s="65">
        <f t="shared" si="607"/>
        <v>0.14036285052331299</v>
      </c>
      <c r="P4282" s="65">
        <f t="shared" si="608"/>
        <v>0.20629641784458749</v>
      </c>
      <c r="Q4282" s="65">
        <f t="shared" si="609"/>
        <v>0.13704522465799465</v>
      </c>
      <c r="R4282" s="65">
        <f t="shared" si="610"/>
        <v>0.11815238747897763</v>
      </c>
      <c r="S4282" s="65">
        <f t="shared" si="611"/>
        <v>8.3850839558450477E-2</v>
      </c>
      <c r="T4282" s="66">
        <f>(L4282*'Football Field'!$F$4)+(M4282*'Football Field'!$F$5)+(N4282*'Football Field'!$F$6)+(O4282*'Football Field'!$F$7)+(P4282*'Football Field'!$F$8)+(Q4282*'Football Field'!$F$9)+(R4282*'Football Field'!$F$10)+(S4282*'Football Field'!$F$11)</f>
        <v>142193975.66242543</v>
      </c>
    </row>
    <row r="4283" spans="2:20" x14ac:dyDescent="0.3">
      <c r="B4283" s="62">
        <f t="shared" si="603"/>
        <v>4256</v>
      </c>
      <c r="C4283" s="62">
        <v>0.89166158404831142</v>
      </c>
      <c r="D4283" s="62">
        <v>0.72329128850238189</v>
      </c>
      <c r="E4283" s="62">
        <v>0.62427603598234127</v>
      </c>
      <c r="F4283" s="62">
        <v>0.10006827144973907</v>
      </c>
      <c r="G4283" s="62">
        <v>0.11820217951876522</v>
      </c>
      <c r="H4283" s="62">
        <v>0.85686733737043586</v>
      </c>
      <c r="I4283" s="62">
        <v>0.80714620717992858</v>
      </c>
      <c r="J4283" s="62">
        <v>0.7707180528627009</v>
      </c>
      <c r="K4283" s="62"/>
      <c r="L4283" s="65">
        <f t="shared" si="604"/>
        <v>0.18226072969593773</v>
      </c>
      <c r="M4283" s="65">
        <f t="shared" si="605"/>
        <v>0.147844877903831</v>
      </c>
      <c r="N4283" s="65">
        <f t="shared" si="606"/>
        <v>0.12760559374246203</v>
      </c>
      <c r="O4283" s="65">
        <f t="shared" si="607"/>
        <v>2.0454527255771543E-2</v>
      </c>
      <c r="P4283" s="65">
        <f t="shared" si="608"/>
        <v>2.4161201823822333E-2</v>
      </c>
      <c r="Q4283" s="65">
        <f t="shared" si="609"/>
        <v>0.17514858658897792</v>
      </c>
      <c r="R4283" s="65">
        <f t="shared" si="610"/>
        <v>0.16498530308327339</v>
      </c>
      <c r="S4283" s="65">
        <f t="shared" si="611"/>
        <v>0.15753917990592409</v>
      </c>
      <c r="T4283" s="66">
        <f>(L4283*'Football Field'!$F$4)+(M4283*'Football Field'!$F$5)+(N4283*'Football Field'!$F$6)+(O4283*'Football Field'!$F$7)+(P4283*'Football Field'!$F$8)+(Q4283*'Football Field'!$F$9)+(R4283*'Football Field'!$F$10)+(S4283*'Football Field'!$F$11)</f>
        <v>136214034.50026238</v>
      </c>
    </row>
    <row r="4284" spans="2:20" x14ac:dyDescent="0.3">
      <c r="B4284" s="62">
        <f t="shared" si="603"/>
        <v>4257</v>
      </c>
      <c r="C4284" s="62">
        <v>0.79096591807492522</v>
      </c>
      <c r="D4284" s="62">
        <v>0.7934306702607945</v>
      </c>
      <c r="E4284" s="62">
        <v>0.16610631471654069</v>
      </c>
      <c r="F4284" s="62">
        <v>0.97423303328746436</v>
      </c>
      <c r="G4284" s="62">
        <v>0.70689503244184881</v>
      </c>
      <c r="H4284" s="62">
        <v>0.32795715057818564</v>
      </c>
      <c r="I4284" s="62">
        <v>0.73915471449554759</v>
      </c>
      <c r="J4284" s="62">
        <v>0.63274288818617952</v>
      </c>
      <c r="K4284" s="62"/>
      <c r="L4284" s="65">
        <f t="shared" si="604"/>
        <v>0.1541397483924502</v>
      </c>
      <c r="M4284" s="65">
        <f t="shared" si="605"/>
        <v>0.15462006780078105</v>
      </c>
      <c r="N4284" s="65">
        <f t="shared" si="606"/>
        <v>3.2370023754145369E-2</v>
      </c>
      <c r="O4284" s="65">
        <f t="shared" si="607"/>
        <v>0.18985398889502905</v>
      </c>
      <c r="P4284" s="65">
        <f t="shared" si="608"/>
        <v>0.13775640637671327</v>
      </c>
      <c r="Q4284" s="65">
        <f t="shared" si="609"/>
        <v>6.3910759640136483E-2</v>
      </c>
      <c r="R4284" s="65">
        <f t="shared" si="610"/>
        <v>0.14404302272938718</v>
      </c>
      <c r="S4284" s="65">
        <f t="shared" si="611"/>
        <v>0.12330598241135748</v>
      </c>
      <c r="T4284" s="66">
        <f>(L4284*'Football Field'!$F$4)+(M4284*'Football Field'!$F$5)+(N4284*'Football Field'!$F$6)+(O4284*'Football Field'!$F$7)+(P4284*'Football Field'!$F$8)+(Q4284*'Football Field'!$F$9)+(R4284*'Football Field'!$F$10)+(S4284*'Football Field'!$F$11)</f>
        <v>141181655.86816856</v>
      </c>
    </row>
    <row r="4285" spans="2:20" x14ac:dyDescent="0.3">
      <c r="B4285" s="62">
        <f t="shared" si="603"/>
        <v>4258</v>
      </c>
      <c r="C4285" s="62">
        <v>0.60693522089984142</v>
      </c>
      <c r="D4285" s="62">
        <v>0.33110004519293945</v>
      </c>
      <c r="E4285" s="62">
        <v>0.13221038956452469</v>
      </c>
      <c r="F4285" s="62">
        <v>0.30866599971076281</v>
      </c>
      <c r="G4285" s="62">
        <v>0.29657792620270007</v>
      </c>
      <c r="H4285" s="62">
        <v>0.20674310165854426</v>
      </c>
      <c r="I4285" s="62">
        <v>0.4940271673874973</v>
      </c>
      <c r="J4285" s="62">
        <v>2.2599225956447255E-2</v>
      </c>
      <c r="K4285" s="62"/>
      <c r="L4285" s="65">
        <f t="shared" si="604"/>
        <v>0.25300995245074648</v>
      </c>
      <c r="M4285" s="65">
        <f t="shared" si="605"/>
        <v>0.13802396665414463</v>
      </c>
      <c r="N4285" s="65">
        <f t="shared" si="606"/>
        <v>5.5113862608963969E-2</v>
      </c>
      <c r="O4285" s="65">
        <f t="shared" si="607"/>
        <v>0.12867200192171716</v>
      </c>
      <c r="P4285" s="65">
        <f t="shared" si="608"/>
        <v>0.1236329091187625</v>
      </c>
      <c r="Q4285" s="65">
        <f t="shared" si="609"/>
        <v>8.6183929551157459E-2</v>
      </c>
      <c r="R4285" s="65">
        <f t="shared" si="610"/>
        <v>0.20594255503045616</v>
      </c>
      <c r="S4285" s="65">
        <f t="shared" si="611"/>
        <v>9.4208226640516077E-3</v>
      </c>
      <c r="T4285" s="66">
        <f>(L4285*'Football Field'!$F$4)+(M4285*'Football Field'!$F$5)+(N4285*'Football Field'!$F$6)+(O4285*'Football Field'!$F$7)+(P4285*'Football Field'!$F$8)+(Q4285*'Football Field'!$F$9)+(R4285*'Football Field'!$F$10)+(S4285*'Football Field'!$F$11)</f>
        <v>147471176.97946995</v>
      </c>
    </row>
    <row r="4286" spans="2:20" x14ac:dyDescent="0.3">
      <c r="B4286" s="62">
        <f t="shared" si="603"/>
        <v>4259</v>
      </c>
      <c r="C4286" s="62">
        <v>0.39794103074354747</v>
      </c>
      <c r="D4286" s="62">
        <v>0.11705912694532361</v>
      </c>
      <c r="E4286" s="62">
        <v>0.22720417359446954</v>
      </c>
      <c r="F4286" s="62">
        <v>0.80719506503768845</v>
      </c>
      <c r="G4286" s="62">
        <v>0.34186298836570206</v>
      </c>
      <c r="H4286" s="62">
        <v>0.69053109771163046</v>
      </c>
      <c r="I4286" s="62">
        <v>0.28012829800021877</v>
      </c>
      <c r="J4286" s="62">
        <v>9.3600410188959926E-2</v>
      </c>
      <c r="K4286" s="62"/>
      <c r="L4286" s="65">
        <f t="shared" si="604"/>
        <v>0.13464322210500446</v>
      </c>
      <c r="M4286" s="65">
        <f t="shared" si="605"/>
        <v>3.9606918641356216E-2</v>
      </c>
      <c r="N4286" s="65">
        <f t="shared" si="606"/>
        <v>7.6874460397572827E-2</v>
      </c>
      <c r="O4286" s="65">
        <f t="shared" si="607"/>
        <v>0.27311419538935111</v>
      </c>
      <c r="P4286" s="65">
        <f t="shared" si="608"/>
        <v>0.11566923417270697</v>
      </c>
      <c r="Q4286" s="65">
        <f t="shared" si="609"/>
        <v>0.23364097888040455</v>
      </c>
      <c r="R4286" s="65">
        <f t="shared" si="610"/>
        <v>9.4781321179838923E-2</v>
      </c>
      <c r="S4286" s="65">
        <f t="shared" si="611"/>
        <v>3.1669669233764991E-2</v>
      </c>
      <c r="T4286" s="66">
        <f>(L4286*'Football Field'!$F$4)+(M4286*'Football Field'!$F$5)+(N4286*'Football Field'!$F$6)+(O4286*'Football Field'!$F$7)+(P4286*'Football Field'!$F$8)+(Q4286*'Football Field'!$F$9)+(R4286*'Football Field'!$F$10)+(S4286*'Football Field'!$F$11)</f>
        <v>134038965.57187769</v>
      </c>
    </row>
    <row r="4287" spans="2:20" x14ac:dyDescent="0.3">
      <c r="B4287" s="62">
        <f t="shared" si="603"/>
        <v>4260</v>
      </c>
      <c r="C4287" s="62">
        <v>5.6204386613378454E-2</v>
      </c>
      <c r="D4287" s="62">
        <v>0.64002498980411915</v>
      </c>
      <c r="E4287" s="62">
        <v>0.10131941842065062</v>
      </c>
      <c r="F4287" s="62">
        <v>0.57188324532088919</v>
      </c>
      <c r="G4287" s="62">
        <v>0.24425188362628714</v>
      </c>
      <c r="H4287" s="62">
        <v>0.83470132738336977</v>
      </c>
      <c r="I4287" s="62">
        <v>0.86047004743291133</v>
      </c>
      <c r="J4287" s="62">
        <v>0.308147213527036</v>
      </c>
      <c r="K4287" s="62"/>
      <c r="L4287" s="65">
        <f t="shared" si="604"/>
        <v>1.5538940441681259E-2</v>
      </c>
      <c r="M4287" s="65">
        <f t="shared" si="605"/>
        <v>0.17694900339658823</v>
      </c>
      <c r="N4287" s="65">
        <f t="shared" si="606"/>
        <v>2.8011984531640024E-2</v>
      </c>
      <c r="O4287" s="65">
        <f t="shared" si="607"/>
        <v>0.15810971748104491</v>
      </c>
      <c r="P4287" s="65">
        <f t="shared" si="608"/>
        <v>6.7528812271281088E-2</v>
      </c>
      <c r="Q4287" s="65">
        <f t="shared" si="609"/>
        <v>0.230771564184549</v>
      </c>
      <c r="R4287" s="65">
        <f t="shared" si="610"/>
        <v>0.23789589433448202</v>
      </c>
      <c r="S4287" s="65">
        <f t="shared" si="611"/>
        <v>8.5194083358733505E-2</v>
      </c>
      <c r="T4287" s="66">
        <f>(L4287*'Football Field'!$F$4)+(M4287*'Football Field'!$F$5)+(N4287*'Football Field'!$F$6)+(O4287*'Football Field'!$F$7)+(P4287*'Football Field'!$F$8)+(Q4287*'Football Field'!$F$9)+(R4287*'Football Field'!$F$10)+(S4287*'Football Field'!$F$11)</f>
        <v>148409117.38156563</v>
      </c>
    </row>
    <row r="4288" spans="2:20" x14ac:dyDescent="0.3">
      <c r="B4288" s="62">
        <f t="shared" si="603"/>
        <v>4261</v>
      </c>
      <c r="C4288" s="62">
        <v>0.86380134727112734</v>
      </c>
      <c r="D4288" s="62">
        <v>3.5092506192615169E-2</v>
      </c>
      <c r="E4288" s="62">
        <v>0.23374018021628762</v>
      </c>
      <c r="F4288" s="62">
        <v>5.0508570041494338E-2</v>
      </c>
      <c r="G4288" s="62">
        <v>0.25188955972897753</v>
      </c>
      <c r="H4288" s="62">
        <v>0.92165052972086048</v>
      </c>
      <c r="I4288" s="62">
        <v>0.60600782560033817</v>
      </c>
      <c r="J4288" s="62">
        <v>0.12653591680800225</v>
      </c>
      <c r="K4288" s="62"/>
      <c r="L4288" s="65">
        <f t="shared" si="604"/>
        <v>0.2796173622374924</v>
      </c>
      <c r="M4288" s="65">
        <f t="shared" si="605"/>
        <v>1.1359641944158732E-2</v>
      </c>
      <c r="N4288" s="65">
        <f t="shared" si="606"/>
        <v>7.5663013084512065E-2</v>
      </c>
      <c r="O4288" s="65">
        <f t="shared" si="607"/>
        <v>1.6349908656668688E-2</v>
      </c>
      <c r="P4288" s="65">
        <f t="shared" si="608"/>
        <v>8.1538069475217884E-2</v>
      </c>
      <c r="Q4288" s="65">
        <f t="shared" si="609"/>
        <v>0.2983434684832062</v>
      </c>
      <c r="R4288" s="65">
        <f t="shared" si="610"/>
        <v>0.19616814702241758</v>
      </c>
      <c r="S4288" s="65">
        <f t="shared" si="611"/>
        <v>4.0960389096326433E-2</v>
      </c>
      <c r="T4288" s="66">
        <f>(L4288*'Football Field'!$F$4)+(M4288*'Football Field'!$F$5)+(N4288*'Football Field'!$F$6)+(O4288*'Football Field'!$F$7)+(P4288*'Football Field'!$F$8)+(Q4288*'Football Field'!$F$9)+(R4288*'Football Field'!$F$10)+(S4288*'Football Field'!$F$11)</f>
        <v>142921490.27565163</v>
      </c>
    </row>
    <row r="4289" spans="2:20" x14ac:dyDescent="0.3">
      <c r="B4289" s="62">
        <f t="shared" si="603"/>
        <v>4262</v>
      </c>
      <c r="C4289" s="62">
        <v>0.28828013794657081</v>
      </c>
      <c r="D4289" s="62">
        <v>0.39742901057923441</v>
      </c>
      <c r="E4289" s="62">
        <v>0.15430393234781081</v>
      </c>
      <c r="F4289" s="62">
        <v>0.66078628207429113</v>
      </c>
      <c r="G4289" s="62">
        <v>1.506502302784285E-2</v>
      </c>
      <c r="H4289" s="62">
        <v>0.69818769718547158</v>
      </c>
      <c r="I4289" s="62">
        <v>0.5696261495574606</v>
      </c>
      <c r="J4289" s="62">
        <v>0.67317678701625383</v>
      </c>
      <c r="K4289" s="62"/>
      <c r="L4289" s="65">
        <f t="shared" si="604"/>
        <v>8.3393760021985383E-2</v>
      </c>
      <c r="M4289" s="65">
        <f t="shared" si="605"/>
        <v>0.11496837683684762</v>
      </c>
      <c r="N4289" s="65">
        <f t="shared" si="606"/>
        <v>4.4637085289056321E-2</v>
      </c>
      <c r="O4289" s="65">
        <f t="shared" si="607"/>
        <v>0.1911524429870243</v>
      </c>
      <c r="P4289" s="65">
        <f t="shared" si="608"/>
        <v>4.3580141318735437E-3</v>
      </c>
      <c r="Q4289" s="65">
        <f t="shared" si="609"/>
        <v>0.20197193495231022</v>
      </c>
      <c r="R4289" s="65">
        <f t="shared" si="610"/>
        <v>0.16478161401201555</v>
      </c>
      <c r="S4289" s="65">
        <f t="shared" si="611"/>
        <v>0.19473677176888707</v>
      </c>
      <c r="T4289" s="66">
        <f>(L4289*'Football Field'!$F$4)+(M4289*'Football Field'!$F$5)+(N4289*'Football Field'!$F$6)+(O4289*'Football Field'!$F$7)+(P4289*'Football Field'!$F$8)+(Q4289*'Football Field'!$F$9)+(R4289*'Football Field'!$F$10)+(S4289*'Football Field'!$F$11)</f>
        <v>134472100.56669083</v>
      </c>
    </row>
    <row r="4290" spans="2:20" x14ac:dyDescent="0.3">
      <c r="B4290" s="62">
        <f t="shared" si="603"/>
        <v>4263</v>
      </c>
      <c r="C4290" s="62">
        <v>0.87753452377984764</v>
      </c>
      <c r="D4290" s="62">
        <v>0.1324325724005303</v>
      </c>
      <c r="E4290" s="62">
        <v>0.13747071505612884</v>
      </c>
      <c r="F4290" s="62">
        <v>0.28932035512686105</v>
      </c>
      <c r="G4290" s="62">
        <v>0.98974025818949529</v>
      </c>
      <c r="H4290" s="62">
        <v>0.37663928910493683</v>
      </c>
      <c r="I4290" s="62">
        <v>7.0387716952277191E-2</v>
      </c>
      <c r="J4290" s="62">
        <v>0.70620859932582614</v>
      </c>
      <c r="K4290" s="62"/>
      <c r="L4290" s="65">
        <f t="shared" si="604"/>
        <v>0.24513958758985238</v>
      </c>
      <c r="M4290" s="65">
        <f t="shared" si="605"/>
        <v>3.6995087146991637E-2</v>
      </c>
      <c r="N4290" s="65">
        <f t="shared" si="606"/>
        <v>3.8402494125685173E-2</v>
      </c>
      <c r="O4290" s="65">
        <f t="shared" si="607"/>
        <v>8.0821746170913561E-2</v>
      </c>
      <c r="P4290" s="65">
        <f t="shared" si="608"/>
        <v>0.27648430020573822</v>
      </c>
      <c r="Q4290" s="65">
        <f t="shared" si="609"/>
        <v>0.10521432205723974</v>
      </c>
      <c r="R4290" s="65">
        <f t="shared" si="610"/>
        <v>1.9662834267476993E-2</v>
      </c>
      <c r="S4290" s="65">
        <f t="shared" si="611"/>
        <v>0.19727962843610231</v>
      </c>
      <c r="T4290" s="66">
        <f>(L4290*'Football Field'!$F$4)+(M4290*'Football Field'!$F$5)+(N4290*'Football Field'!$F$6)+(O4290*'Football Field'!$F$7)+(P4290*'Football Field'!$F$8)+(Q4290*'Football Field'!$F$9)+(R4290*'Football Field'!$F$10)+(S4290*'Football Field'!$F$11)</f>
        <v>135185237.63149273</v>
      </c>
    </row>
    <row r="4291" spans="2:20" x14ac:dyDescent="0.3">
      <c r="B4291" s="62">
        <f t="shared" si="603"/>
        <v>4264</v>
      </c>
      <c r="C4291" s="62">
        <v>6.2721246258408136E-2</v>
      </c>
      <c r="D4291" s="62">
        <v>0.9259199339140407</v>
      </c>
      <c r="E4291" s="62">
        <v>0.64610353217249361</v>
      </c>
      <c r="F4291" s="62">
        <v>0.41054676558978032</v>
      </c>
      <c r="G4291" s="62">
        <v>0.88120919037821566</v>
      </c>
      <c r="H4291" s="62">
        <v>0.26644363273701044</v>
      </c>
      <c r="I4291" s="62">
        <v>0.25455777588132567</v>
      </c>
      <c r="J4291" s="62">
        <v>0.46276778764710425</v>
      </c>
      <c r="K4291" s="62"/>
      <c r="L4291" s="65">
        <f t="shared" si="604"/>
        <v>1.6040132377198729E-2</v>
      </c>
      <c r="M4291" s="65">
        <f t="shared" si="605"/>
        <v>0.23679182408907146</v>
      </c>
      <c r="N4291" s="65">
        <f t="shared" si="606"/>
        <v>0.16523246592908983</v>
      </c>
      <c r="O4291" s="65">
        <f t="shared" si="607"/>
        <v>0.10499192633960243</v>
      </c>
      <c r="P4291" s="65">
        <f t="shared" si="608"/>
        <v>0.22535764049452153</v>
      </c>
      <c r="Q4291" s="65">
        <f t="shared" si="609"/>
        <v>6.8139448673509767E-2</v>
      </c>
      <c r="R4291" s="65">
        <f t="shared" si="610"/>
        <v>6.5099797379016222E-2</v>
      </c>
      <c r="S4291" s="65">
        <f t="shared" si="611"/>
        <v>0.11834676471799006</v>
      </c>
      <c r="T4291" s="66">
        <f>(L4291*'Football Field'!$F$4)+(M4291*'Football Field'!$F$5)+(N4291*'Football Field'!$F$6)+(O4291*'Football Field'!$F$7)+(P4291*'Football Field'!$F$8)+(Q4291*'Football Field'!$F$9)+(R4291*'Football Field'!$F$10)+(S4291*'Football Field'!$F$11)</f>
        <v>140643253.80475843</v>
      </c>
    </row>
    <row r="4292" spans="2:20" x14ac:dyDescent="0.3">
      <c r="B4292" s="62">
        <f t="shared" si="603"/>
        <v>4265</v>
      </c>
      <c r="C4292" s="62">
        <v>0.12066445955172389</v>
      </c>
      <c r="D4292" s="62">
        <v>0.51451407023414231</v>
      </c>
      <c r="E4292" s="62">
        <v>0.46753731951975919</v>
      </c>
      <c r="F4292" s="62">
        <v>0.72827491376504161</v>
      </c>
      <c r="G4292" s="62">
        <v>0.49174857949291351</v>
      </c>
      <c r="H4292" s="62">
        <v>0.49464956989972619</v>
      </c>
      <c r="I4292" s="62">
        <v>0.33116039891241822</v>
      </c>
      <c r="J4292" s="62">
        <v>0.86501410930101374</v>
      </c>
      <c r="K4292" s="62"/>
      <c r="L4292" s="65">
        <f t="shared" si="604"/>
        <v>3.0064171636131339E-2</v>
      </c>
      <c r="M4292" s="65">
        <f t="shared" si="605"/>
        <v>0.12819383084455871</v>
      </c>
      <c r="N4292" s="65">
        <f t="shared" si="606"/>
        <v>0.11648933142831122</v>
      </c>
      <c r="O4292" s="65">
        <f t="shared" si="607"/>
        <v>0.18145344608563455</v>
      </c>
      <c r="P4292" s="65">
        <f t="shared" si="608"/>
        <v>0.1225216915620579</v>
      </c>
      <c r="Q4292" s="65">
        <f t="shared" si="609"/>
        <v>0.12324448826482523</v>
      </c>
      <c r="R4292" s="65">
        <f t="shared" si="610"/>
        <v>8.251031918578236E-2</v>
      </c>
      <c r="S4292" s="65">
        <f t="shared" si="611"/>
        <v>0.21552272099269856</v>
      </c>
      <c r="T4292" s="66">
        <f>(L4292*'Football Field'!$F$4)+(M4292*'Football Field'!$F$5)+(N4292*'Football Field'!$F$6)+(O4292*'Football Field'!$F$7)+(P4292*'Football Field'!$F$8)+(Q4292*'Football Field'!$F$9)+(R4292*'Football Field'!$F$10)+(S4292*'Football Field'!$F$11)</f>
        <v>134928108.64603963</v>
      </c>
    </row>
    <row r="4293" spans="2:20" x14ac:dyDescent="0.3">
      <c r="B4293" s="62">
        <f t="shared" si="603"/>
        <v>4266</v>
      </c>
      <c r="C4293" s="62">
        <v>0.52654656036120373</v>
      </c>
      <c r="D4293" s="62">
        <v>0.17043506398631314</v>
      </c>
      <c r="E4293" s="62">
        <v>0.70033869243810976</v>
      </c>
      <c r="F4293" s="62">
        <v>7.1179895789936887E-2</v>
      </c>
      <c r="G4293" s="62">
        <v>4.1950849621602115E-2</v>
      </c>
      <c r="H4293" s="62">
        <v>0.96606598750817685</v>
      </c>
      <c r="I4293" s="62">
        <v>0.31645732038710905</v>
      </c>
      <c r="J4293" s="62">
        <v>0.15388512608732441</v>
      </c>
      <c r="K4293" s="62"/>
      <c r="L4293" s="65">
        <f t="shared" si="604"/>
        <v>0.17868057878015683</v>
      </c>
      <c r="M4293" s="65">
        <f t="shared" si="605"/>
        <v>5.7836169049545888E-2</v>
      </c>
      <c r="N4293" s="65">
        <f t="shared" si="606"/>
        <v>0.23765594978179611</v>
      </c>
      <c r="O4293" s="65">
        <f t="shared" si="607"/>
        <v>2.4154492564783785E-2</v>
      </c>
      <c r="P4293" s="65">
        <f t="shared" si="608"/>
        <v>1.4235782084617878E-2</v>
      </c>
      <c r="Q4293" s="65">
        <f t="shared" si="609"/>
        <v>0.32782899515927283</v>
      </c>
      <c r="R4293" s="65">
        <f t="shared" si="610"/>
        <v>0.10738799077368814</v>
      </c>
      <c r="S4293" s="65">
        <f t="shared" si="611"/>
        <v>5.2220041806138595E-2</v>
      </c>
      <c r="T4293" s="66">
        <f>(L4293*'Football Field'!$F$4)+(M4293*'Football Field'!$F$5)+(N4293*'Football Field'!$F$6)+(O4293*'Football Field'!$F$7)+(P4293*'Football Field'!$F$8)+(Q4293*'Football Field'!$F$9)+(R4293*'Football Field'!$F$10)+(S4293*'Football Field'!$F$11)</f>
        <v>129799216.08226067</v>
      </c>
    </row>
    <row r="4294" spans="2:20" x14ac:dyDescent="0.3">
      <c r="B4294" s="62">
        <f t="shared" si="603"/>
        <v>4267</v>
      </c>
      <c r="C4294" s="62">
        <v>0.3540485060912486</v>
      </c>
      <c r="D4294" s="62">
        <v>8.7192100181810339E-2</v>
      </c>
      <c r="E4294" s="62">
        <v>0.83186103110775844</v>
      </c>
      <c r="F4294" s="62">
        <v>5.9920164926449138E-2</v>
      </c>
      <c r="G4294" s="62">
        <v>0.88281631168129426</v>
      </c>
      <c r="H4294" s="62">
        <v>0.92054705239144019</v>
      </c>
      <c r="I4294" s="62">
        <v>0.71285861120079719</v>
      </c>
      <c r="J4294" s="62">
        <v>0.13895755767892803</v>
      </c>
      <c r="K4294" s="62"/>
      <c r="L4294" s="65">
        <f t="shared" si="604"/>
        <v>8.8773980130115893E-2</v>
      </c>
      <c r="M4294" s="65">
        <f t="shared" si="605"/>
        <v>2.186251215828653E-2</v>
      </c>
      <c r="N4294" s="65">
        <f t="shared" si="606"/>
        <v>0.20858050062650224</v>
      </c>
      <c r="O4294" s="65">
        <f t="shared" si="607"/>
        <v>1.5024358072571308E-2</v>
      </c>
      <c r="P4294" s="65">
        <f t="shared" si="608"/>
        <v>0.22135700719928725</v>
      </c>
      <c r="Q4294" s="65">
        <f t="shared" si="609"/>
        <v>0.23081759796148577</v>
      </c>
      <c r="R4294" s="65">
        <f t="shared" si="610"/>
        <v>0.17874188168445945</v>
      </c>
      <c r="S4294" s="65">
        <f t="shared" si="611"/>
        <v>3.4842162167291538E-2</v>
      </c>
      <c r="T4294" s="66">
        <f>(L4294*'Football Field'!$F$4)+(M4294*'Football Field'!$F$5)+(N4294*'Football Field'!$F$6)+(O4294*'Football Field'!$F$7)+(P4294*'Football Field'!$F$8)+(Q4294*'Football Field'!$F$9)+(R4294*'Football Field'!$F$10)+(S4294*'Football Field'!$F$11)</f>
        <v>156272539.19959486</v>
      </c>
    </row>
    <row r="4295" spans="2:20" x14ac:dyDescent="0.3">
      <c r="B4295" s="62">
        <f t="shared" si="603"/>
        <v>4268</v>
      </c>
      <c r="C4295" s="62">
        <v>0.79915585454367677</v>
      </c>
      <c r="D4295" s="62">
        <v>0.90946594248045409</v>
      </c>
      <c r="E4295" s="62">
        <v>0.48601270559484155</v>
      </c>
      <c r="F4295" s="62">
        <v>0.71014566293932224</v>
      </c>
      <c r="G4295" s="62">
        <v>0.15961786741444239</v>
      </c>
      <c r="H4295" s="62">
        <v>2.8682388354235533E-2</v>
      </c>
      <c r="I4295" s="62">
        <v>0.15531707241685988</v>
      </c>
      <c r="J4295" s="62">
        <v>0.71117503401005921</v>
      </c>
      <c r="K4295" s="62"/>
      <c r="L4295" s="65">
        <f t="shared" si="604"/>
        <v>0.2018288208997667</v>
      </c>
      <c r="M4295" s="65">
        <f t="shared" si="605"/>
        <v>0.22968791103224417</v>
      </c>
      <c r="N4295" s="65">
        <f t="shared" si="606"/>
        <v>0.12274373109425962</v>
      </c>
      <c r="O4295" s="65">
        <f t="shared" si="607"/>
        <v>0.1793490731541568</v>
      </c>
      <c r="P4295" s="65">
        <f t="shared" si="608"/>
        <v>4.0311893846022635E-2</v>
      </c>
      <c r="Q4295" s="65">
        <f t="shared" si="609"/>
        <v>7.2438093135538326E-3</v>
      </c>
      <c r="R4295" s="65">
        <f t="shared" si="610"/>
        <v>3.9225717253110928E-2</v>
      </c>
      <c r="S4295" s="65">
        <f t="shared" si="611"/>
        <v>0.17960904340688527</v>
      </c>
      <c r="T4295" s="66">
        <f>(L4295*'Football Field'!$F$4)+(M4295*'Football Field'!$F$5)+(N4295*'Football Field'!$F$6)+(O4295*'Football Field'!$F$7)+(P4295*'Football Field'!$F$8)+(Q4295*'Football Field'!$F$9)+(R4295*'Football Field'!$F$10)+(S4295*'Football Field'!$F$11)</f>
        <v>120901661.84250557</v>
      </c>
    </row>
    <row r="4296" spans="2:20" x14ac:dyDescent="0.3">
      <c r="B4296" s="62">
        <f t="shared" si="603"/>
        <v>4269</v>
      </c>
      <c r="C4296" s="62">
        <v>9.0415842066570939E-2</v>
      </c>
      <c r="D4296" s="62">
        <v>0.73493359170449579</v>
      </c>
      <c r="E4296" s="62">
        <v>0.37618597990021696</v>
      </c>
      <c r="F4296" s="62">
        <v>0.53353941532921478</v>
      </c>
      <c r="G4296" s="62">
        <v>0.94271627592247165</v>
      </c>
      <c r="H4296" s="62">
        <v>1.4482867375449238E-2</v>
      </c>
      <c r="I4296" s="62">
        <v>0.98248662073391846</v>
      </c>
      <c r="J4296" s="62">
        <v>0.7318309412999745</v>
      </c>
      <c r="K4296" s="62"/>
      <c r="L4296" s="65">
        <f t="shared" si="604"/>
        <v>2.0518317017161603E-2</v>
      </c>
      <c r="M4296" s="65">
        <f t="shared" si="605"/>
        <v>0.16678051187148507</v>
      </c>
      <c r="N4296" s="65">
        <f t="shared" si="606"/>
        <v>8.5368924478092509E-2</v>
      </c>
      <c r="O4296" s="65">
        <f t="shared" si="607"/>
        <v>0.12107757462254935</v>
      </c>
      <c r="P4296" s="65">
        <f t="shared" si="608"/>
        <v>0.21393321086777611</v>
      </c>
      <c r="Q4296" s="65">
        <f t="shared" si="609"/>
        <v>3.2866371349854835E-3</v>
      </c>
      <c r="R4296" s="65">
        <f t="shared" si="610"/>
        <v>0.2229584051708085</v>
      </c>
      <c r="S4296" s="65">
        <f t="shared" si="611"/>
        <v>0.16607641883714136</v>
      </c>
      <c r="T4296" s="66">
        <f>(L4296*'Football Field'!$F$4)+(M4296*'Football Field'!$F$5)+(N4296*'Football Field'!$F$6)+(O4296*'Football Field'!$F$7)+(P4296*'Football Field'!$F$8)+(Q4296*'Football Field'!$F$9)+(R4296*'Football Field'!$F$10)+(S4296*'Football Field'!$F$11)</f>
        <v>160214701.56303203</v>
      </c>
    </row>
    <row r="4297" spans="2:20" x14ac:dyDescent="0.3">
      <c r="B4297" s="62">
        <f t="shared" si="603"/>
        <v>4270</v>
      </c>
      <c r="C4297" s="62">
        <v>0.20135205317608584</v>
      </c>
      <c r="D4297" s="62">
        <v>7.4816463524570942E-2</v>
      </c>
      <c r="E4297" s="62">
        <v>0.26500976914883434</v>
      </c>
      <c r="F4297" s="62">
        <v>0.83132123100711952</v>
      </c>
      <c r="G4297" s="62">
        <v>0.46797512275012221</v>
      </c>
      <c r="H4297" s="62">
        <v>0.51477888375480718</v>
      </c>
      <c r="I4297" s="62">
        <v>0.94139031679885443</v>
      </c>
      <c r="J4297" s="62">
        <v>0.49810490158658149</v>
      </c>
      <c r="K4297" s="62"/>
      <c r="L4297" s="65">
        <f t="shared" si="604"/>
        <v>5.3060707540649996E-2</v>
      </c>
      <c r="M4297" s="65">
        <f t="shared" si="605"/>
        <v>1.9715788479352108E-2</v>
      </c>
      <c r="N4297" s="65">
        <f t="shared" si="606"/>
        <v>6.9835919894615378E-2</v>
      </c>
      <c r="O4297" s="65">
        <f t="shared" si="607"/>
        <v>0.2190714820882731</v>
      </c>
      <c r="P4297" s="65">
        <f t="shared" si="608"/>
        <v>0.12332176768432948</v>
      </c>
      <c r="Q4297" s="65">
        <f t="shared" si="609"/>
        <v>0.13565559113086895</v>
      </c>
      <c r="R4297" s="65">
        <f t="shared" si="610"/>
        <v>0.24807711415577666</v>
      </c>
      <c r="S4297" s="65">
        <f t="shared" si="611"/>
        <v>0.13126162902613431</v>
      </c>
      <c r="T4297" s="66">
        <f>(L4297*'Football Field'!$F$4)+(M4297*'Football Field'!$F$5)+(N4297*'Football Field'!$F$6)+(O4297*'Football Field'!$F$7)+(P4297*'Football Field'!$F$8)+(Q4297*'Football Field'!$F$9)+(R4297*'Football Field'!$F$10)+(S4297*'Football Field'!$F$11)</f>
        <v>156604404.88039631</v>
      </c>
    </row>
    <row r="4298" spans="2:20" x14ac:dyDescent="0.3">
      <c r="B4298" s="62">
        <f t="shared" si="603"/>
        <v>4271</v>
      </c>
      <c r="C4298" s="62">
        <v>0.60249385535899436</v>
      </c>
      <c r="D4298" s="62">
        <v>0.15269354505271659</v>
      </c>
      <c r="E4298" s="62">
        <v>0.40610520915860082</v>
      </c>
      <c r="F4298" s="62">
        <v>0.54281260202393811</v>
      </c>
      <c r="G4298" s="62">
        <v>0.29732723811398198</v>
      </c>
      <c r="H4298" s="62">
        <v>7.6476821071908896E-2</v>
      </c>
      <c r="I4298" s="62">
        <v>0.37751186503292122</v>
      </c>
      <c r="J4298" s="62">
        <v>0.78407624608226678</v>
      </c>
      <c r="K4298" s="62"/>
      <c r="L4298" s="65">
        <f t="shared" si="604"/>
        <v>0.18598374511001892</v>
      </c>
      <c r="M4298" s="65">
        <f t="shared" si="605"/>
        <v>4.7134949361613741E-2</v>
      </c>
      <c r="N4298" s="65">
        <f t="shared" si="606"/>
        <v>0.12536056100190499</v>
      </c>
      <c r="O4298" s="65">
        <f t="shared" si="607"/>
        <v>0.16756074724973399</v>
      </c>
      <c r="P4298" s="65">
        <f t="shared" si="608"/>
        <v>9.1781904123665367E-2</v>
      </c>
      <c r="Q4298" s="65">
        <f t="shared" si="609"/>
        <v>2.3607619348395555E-2</v>
      </c>
      <c r="R4298" s="65">
        <f t="shared" si="610"/>
        <v>0.11653408554757061</v>
      </c>
      <c r="S4298" s="65">
        <f t="shared" si="611"/>
        <v>0.24203638825709695</v>
      </c>
      <c r="T4298" s="66">
        <f>(L4298*'Football Field'!$F$4)+(M4298*'Football Field'!$F$5)+(N4298*'Football Field'!$F$6)+(O4298*'Football Field'!$F$7)+(P4298*'Football Field'!$F$8)+(Q4298*'Football Field'!$F$9)+(R4298*'Football Field'!$F$10)+(S4298*'Football Field'!$F$11)</f>
        <v>136979802.25604871</v>
      </c>
    </row>
    <row r="4299" spans="2:20" x14ac:dyDescent="0.3">
      <c r="B4299" s="62">
        <f t="shared" si="603"/>
        <v>4272</v>
      </c>
      <c r="C4299" s="62">
        <v>0.58635518738896208</v>
      </c>
      <c r="D4299" s="62">
        <v>0.66792524765331041</v>
      </c>
      <c r="E4299" s="62">
        <v>0.80451278319694985</v>
      </c>
      <c r="F4299" s="62">
        <v>0.45528580227480264</v>
      </c>
      <c r="G4299" s="62">
        <v>0.83162519323654704</v>
      </c>
      <c r="H4299" s="62">
        <v>0.9988974888222506</v>
      </c>
      <c r="I4299" s="62">
        <v>0.29959554863022764</v>
      </c>
      <c r="J4299" s="62">
        <v>0.18152258650813224</v>
      </c>
      <c r="K4299" s="62"/>
      <c r="L4299" s="65">
        <f t="shared" si="604"/>
        <v>0.12150626375091593</v>
      </c>
      <c r="M4299" s="65">
        <f t="shared" si="605"/>
        <v>0.13840945395000478</v>
      </c>
      <c r="N4299" s="65">
        <f t="shared" si="606"/>
        <v>0.16671352881076637</v>
      </c>
      <c r="O4299" s="65">
        <f t="shared" si="607"/>
        <v>9.4345676414307286E-2</v>
      </c>
      <c r="P4299" s="65">
        <f t="shared" si="608"/>
        <v>0.17233184295899434</v>
      </c>
      <c r="Q4299" s="65">
        <f t="shared" si="609"/>
        <v>0.20699450494747815</v>
      </c>
      <c r="R4299" s="65">
        <f t="shared" si="610"/>
        <v>6.2083079562348681E-2</v>
      </c>
      <c r="S4299" s="65">
        <f t="shared" si="611"/>
        <v>3.7615649605184633E-2</v>
      </c>
      <c r="T4299" s="66">
        <f>(L4299*'Football Field'!$F$4)+(M4299*'Football Field'!$F$5)+(N4299*'Football Field'!$F$6)+(O4299*'Football Field'!$F$7)+(P4299*'Football Field'!$F$8)+(Q4299*'Football Field'!$F$9)+(R4299*'Football Field'!$F$10)+(S4299*'Football Field'!$F$11)</f>
        <v>135020516.20992136</v>
      </c>
    </row>
    <row r="4300" spans="2:20" x14ac:dyDescent="0.3">
      <c r="B4300" s="62">
        <f t="shared" si="603"/>
        <v>4273</v>
      </c>
      <c r="C4300" s="62">
        <v>0.95164163387493506</v>
      </c>
      <c r="D4300" s="62">
        <v>0.5521344903439116</v>
      </c>
      <c r="E4300" s="62">
        <v>0.23715355816563333</v>
      </c>
      <c r="F4300" s="62">
        <v>0.54178798072215384</v>
      </c>
      <c r="G4300" s="62">
        <v>0.94848892358682368</v>
      </c>
      <c r="H4300" s="62">
        <v>0.41954112364887508</v>
      </c>
      <c r="I4300" s="62">
        <v>0.34854015696547314</v>
      </c>
      <c r="J4300" s="62">
        <v>0.62441465344939906</v>
      </c>
      <c r="K4300" s="62"/>
      <c r="L4300" s="65">
        <f t="shared" si="604"/>
        <v>0.20581809266550491</v>
      </c>
      <c r="M4300" s="65">
        <f t="shared" si="605"/>
        <v>0.11941393025723696</v>
      </c>
      <c r="N4300" s="65">
        <f t="shared" si="606"/>
        <v>5.1290833936867473E-2</v>
      </c>
      <c r="O4300" s="65">
        <f t="shared" si="607"/>
        <v>0.11717621933718768</v>
      </c>
      <c r="P4300" s="65">
        <f t="shared" si="608"/>
        <v>0.2051362342903266</v>
      </c>
      <c r="Q4300" s="65">
        <f t="shared" si="609"/>
        <v>9.0737049316089766E-2</v>
      </c>
      <c r="R4300" s="65">
        <f t="shared" si="610"/>
        <v>7.5381181077452647E-2</v>
      </c>
      <c r="S4300" s="65">
        <f t="shared" si="611"/>
        <v>0.13504645911933391</v>
      </c>
      <c r="T4300" s="66">
        <f>(L4300*'Football Field'!$F$4)+(M4300*'Football Field'!$F$5)+(N4300*'Football Field'!$F$6)+(O4300*'Football Field'!$F$7)+(P4300*'Football Field'!$F$8)+(Q4300*'Football Field'!$F$9)+(R4300*'Football Field'!$F$10)+(S4300*'Football Field'!$F$11)</f>
        <v>137108865.13437429</v>
      </c>
    </row>
    <row r="4301" spans="2:20" x14ac:dyDescent="0.3">
      <c r="B4301" s="62">
        <f t="shared" si="603"/>
        <v>4274</v>
      </c>
      <c r="C4301" s="62">
        <v>0.13984457701151187</v>
      </c>
      <c r="D4301" s="62">
        <v>0.55872313774323568</v>
      </c>
      <c r="E4301" s="62">
        <v>0.95511372970746056</v>
      </c>
      <c r="F4301" s="62">
        <v>3.6804990249633907E-2</v>
      </c>
      <c r="G4301" s="62">
        <v>0.97302618634657423</v>
      </c>
      <c r="H4301" s="62">
        <v>0.22907644227645896</v>
      </c>
      <c r="I4301" s="62">
        <v>0.71540396116225713</v>
      </c>
      <c r="J4301" s="62">
        <v>3.9120683208680784E-2</v>
      </c>
      <c r="K4301" s="62"/>
      <c r="L4301" s="65">
        <f t="shared" si="604"/>
        <v>3.8343903760401248E-2</v>
      </c>
      <c r="M4301" s="65">
        <f t="shared" si="605"/>
        <v>0.1531959742748728</v>
      </c>
      <c r="N4301" s="65">
        <f t="shared" si="606"/>
        <v>0.26188208162784893</v>
      </c>
      <c r="O4301" s="65">
        <f t="shared" si="607"/>
        <v>1.0091539008468641E-2</v>
      </c>
      <c r="P4301" s="65">
        <f t="shared" si="608"/>
        <v>0.26679348776286121</v>
      </c>
      <c r="Q4301" s="65">
        <f t="shared" si="609"/>
        <v>6.2810337334000377E-2</v>
      </c>
      <c r="R4301" s="65">
        <f t="shared" si="610"/>
        <v>0.19615619870878007</v>
      </c>
      <c r="S4301" s="65">
        <f t="shared" si="611"/>
        <v>1.0726477522766717E-2</v>
      </c>
      <c r="T4301" s="66">
        <f>(L4301*'Football Field'!$F$4)+(M4301*'Football Field'!$F$5)+(N4301*'Football Field'!$F$6)+(O4301*'Football Field'!$F$7)+(P4301*'Football Field'!$F$8)+(Q4301*'Football Field'!$F$9)+(R4301*'Football Field'!$F$10)+(S4301*'Football Field'!$F$11)</f>
        <v>163412705.2295033</v>
      </c>
    </row>
    <row r="4302" spans="2:20" x14ac:dyDescent="0.3">
      <c r="B4302" s="62">
        <f t="shared" si="603"/>
        <v>4275</v>
      </c>
      <c r="C4302" s="62">
        <v>0.92090667457194797</v>
      </c>
      <c r="D4302" s="62">
        <v>0.24509086541440961</v>
      </c>
      <c r="E4302" s="62">
        <v>0.59541279027324823</v>
      </c>
      <c r="F4302" s="62">
        <v>0.87832706390556814</v>
      </c>
      <c r="G4302" s="62">
        <v>0.49496282470485875</v>
      </c>
      <c r="H4302" s="62">
        <v>0.95110063530979061</v>
      </c>
      <c r="I4302" s="62">
        <v>0.47510659246930531</v>
      </c>
      <c r="J4302" s="62">
        <v>0.91726097401001039</v>
      </c>
      <c r="K4302" s="62"/>
      <c r="L4302" s="65">
        <f t="shared" si="604"/>
        <v>0.1681048488942119</v>
      </c>
      <c r="M4302" s="65">
        <f t="shared" si="605"/>
        <v>4.4739563772834869E-2</v>
      </c>
      <c r="N4302" s="65">
        <f t="shared" si="606"/>
        <v>0.10868829589609579</v>
      </c>
      <c r="O4302" s="65">
        <f t="shared" si="607"/>
        <v>0.16033224911326968</v>
      </c>
      <c r="P4302" s="65">
        <f t="shared" si="608"/>
        <v>9.0351881632238007E-2</v>
      </c>
      <c r="Q4302" s="65">
        <f t="shared" si="609"/>
        <v>0.17361653791493931</v>
      </c>
      <c r="R4302" s="65">
        <f t="shared" si="610"/>
        <v>8.6727270136053983E-2</v>
      </c>
      <c r="S4302" s="65">
        <f t="shared" si="611"/>
        <v>0.1674393526403565</v>
      </c>
      <c r="T4302" s="66">
        <f>(L4302*'Football Field'!$F$4)+(M4302*'Football Field'!$F$5)+(N4302*'Football Field'!$F$6)+(O4302*'Football Field'!$F$7)+(P4302*'Football Field'!$F$8)+(Q4302*'Football Field'!$F$9)+(R4302*'Football Field'!$F$10)+(S4302*'Football Field'!$F$11)</f>
        <v>131751606.81153408</v>
      </c>
    </row>
    <row r="4303" spans="2:20" x14ac:dyDescent="0.3">
      <c r="B4303" s="62">
        <f t="shared" si="603"/>
        <v>4276</v>
      </c>
      <c r="C4303" s="62">
        <v>0.22213691415747427</v>
      </c>
      <c r="D4303" s="62">
        <v>0.81773497615311619</v>
      </c>
      <c r="E4303" s="62">
        <v>0.94926089619945553</v>
      </c>
      <c r="F4303" s="62">
        <v>0.43829250437880229</v>
      </c>
      <c r="G4303" s="62">
        <v>0.11450005599895252</v>
      </c>
      <c r="H4303" s="62">
        <v>0.38517044719603422</v>
      </c>
      <c r="I4303" s="62">
        <v>0.3519917381703721</v>
      </c>
      <c r="J4303" s="62">
        <v>0.34507176980921728</v>
      </c>
      <c r="K4303" s="62"/>
      <c r="L4303" s="65">
        <f t="shared" si="604"/>
        <v>6.1293363686027842E-2</v>
      </c>
      <c r="M4303" s="65">
        <f t="shared" si="605"/>
        <v>0.22563439076409716</v>
      </c>
      <c r="N4303" s="65">
        <f t="shared" si="606"/>
        <v>0.26192581977811835</v>
      </c>
      <c r="O4303" s="65">
        <f t="shared" si="607"/>
        <v>0.12093632421987063</v>
      </c>
      <c r="P4303" s="65">
        <f t="shared" si="608"/>
        <v>3.1593549415380728E-2</v>
      </c>
      <c r="Q4303" s="65">
        <f t="shared" si="609"/>
        <v>0.1062785642388116</v>
      </c>
      <c r="R4303" s="65">
        <f t="shared" si="610"/>
        <v>9.7123693754290752E-2</v>
      </c>
      <c r="S4303" s="65">
        <f t="shared" si="611"/>
        <v>9.5214294143403086E-2</v>
      </c>
      <c r="T4303" s="66">
        <f>(L4303*'Football Field'!$F$4)+(M4303*'Football Field'!$F$5)+(N4303*'Football Field'!$F$6)+(O4303*'Football Field'!$F$7)+(P4303*'Football Field'!$F$8)+(Q4303*'Football Field'!$F$9)+(R4303*'Football Field'!$F$10)+(S4303*'Football Field'!$F$11)</f>
        <v>131484353.12858157</v>
      </c>
    </row>
    <row r="4304" spans="2:20" x14ac:dyDescent="0.3">
      <c r="B4304" s="62">
        <f t="shared" si="603"/>
        <v>4277</v>
      </c>
      <c r="C4304" s="62">
        <v>0.89780938202684635</v>
      </c>
      <c r="D4304" s="62">
        <v>0.94153485812134197</v>
      </c>
      <c r="E4304" s="62">
        <v>0.56278183399106751</v>
      </c>
      <c r="F4304" s="62">
        <v>0.54774070259649388</v>
      </c>
      <c r="G4304" s="62">
        <v>0.71983375427064999</v>
      </c>
      <c r="H4304" s="62">
        <v>0.12624609928840447</v>
      </c>
      <c r="I4304" s="62">
        <v>0.55069060079796417</v>
      </c>
      <c r="J4304" s="62">
        <v>0.44036682987056575</v>
      </c>
      <c r="K4304" s="62"/>
      <c r="L4304" s="65">
        <f t="shared" si="604"/>
        <v>0.18755141432785244</v>
      </c>
      <c r="M4304" s="65">
        <f t="shared" si="605"/>
        <v>0.19668561925804343</v>
      </c>
      <c r="N4304" s="65">
        <f t="shared" si="606"/>
        <v>0.11756451985917339</v>
      </c>
      <c r="O4304" s="65">
        <f t="shared" si="607"/>
        <v>0.11442244368730844</v>
      </c>
      <c r="P4304" s="65">
        <f t="shared" si="608"/>
        <v>0.1503724970991128</v>
      </c>
      <c r="Q4304" s="65">
        <f t="shared" si="609"/>
        <v>2.6372674365978871E-2</v>
      </c>
      <c r="R4304" s="65">
        <f t="shared" si="610"/>
        <v>0.11503867424903408</v>
      </c>
      <c r="S4304" s="65">
        <f t="shared" si="611"/>
        <v>9.1992157153496679E-2</v>
      </c>
      <c r="T4304" s="66">
        <f>(L4304*'Football Field'!$F$4)+(M4304*'Football Field'!$F$5)+(N4304*'Football Field'!$F$6)+(O4304*'Football Field'!$F$7)+(P4304*'Football Field'!$F$8)+(Q4304*'Football Field'!$F$9)+(R4304*'Football Field'!$F$10)+(S4304*'Football Field'!$F$11)</f>
        <v>139346484.96506935</v>
      </c>
    </row>
    <row r="4305" spans="2:20" x14ac:dyDescent="0.3">
      <c r="B4305" s="62">
        <f t="shared" si="603"/>
        <v>4278</v>
      </c>
      <c r="C4305" s="62">
        <v>0.29809484141588838</v>
      </c>
      <c r="D4305" s="62">
        <v>0.47165170141109114</v>
      </c>
      <c r="E4305" s="62">
        <v>0.26367118144061985</v>
      </c>
      <c r="F4305" s="62">
        <v>0.62357469887110817</v>
      </c>
      <c r="G4305" s="62">
        <v>0.16667748337663491</v>
      </c>
      <c r="H4305" s="62">
        <v>0.82325510705426597</v>
      </c>
      <c r="I4305" s="62">
        <v>0.9740464697286001</v>
      </c>
      <c r="J4305" s="62">
        <v>0.90010971646315663</v>
      </c>
      <c r="K4305" s="62"/>
      <c r="L4305" s="65">
        <f t="shared" si="604"/>
        <v>6.5934414412115103E-2</v>
      </c>
      <c r="M4305" s="65">
        <f t="shared" si="605"/>
        <v>0.10432276718144019</v>
      </c>
      <c r="N4305" s="65">
        <f t="shared" si="606"/>
        <v>5.8320381738451672E-2</v>
      </c>
      <c r="O4305" s="65">
        <f t="shared" si="607"/>
        <v>0.13792601179205147</v>
      </c>
      <c r="P4305" s="65">
        <f t="shared" si="608"/>
        <v>3.686673076905423E-2</v>
      </c>
      <c r="Q4305" s="65">
        <f t="shared" si="609"/>
        <v>0.18209252846370461</v>
      </c>
      <c r="R4305" s="65">
        <f t="shared" si="610"/>
        <v>0.21544547126913205</v>
      </c>
      <c r="S4305" s="65">
        <f t="shared" si="611"/>
        <v>0.19909169437405083</v>
      </c>
      <c r="T4305" s="66">
        <f>(L4305*'Football Field'!$F$4)+(M4305*'Football Field'!$F$5)+(N4305*'Football Field'!$F$6)+(O4305*'Football Field'!$F$7)+(P4305*'Football Field'!$F$8)+(Q4305*'Football Field'!$F$9)+(R4305*'Football Field'!$F$10)+(S4305*'Football Field'!$F$11)</f>
        <v>144301454.60638013</v>
      </c>
    </row>
    <row r="4306" spans="2:20" x14ac:dyDescent="0.3">
      <c r="B4306" s="62">
        <f t="shared" si="603"/>
        <v>4279</v>
      </c>
      <c r="C4306" s="62">
        <v>0.96431413142669664</v>
      </c>
      <c r="D4306" s="62">
        <v>0.21221952702499547</v>
      </c>
      <c r="E4306" s="62">
        <v>0.16742715072140002</v>
      </c>
      <c r="F4306" s="62">
        <v>0.9006918011153584</v>
      </c>
      <c r="G4306" s="62">
        <v>0.22647224916027975</v>
      </c>
      <c r="H4306" s="62">
        <v>0.15827005177551179</v>
      </c>
      <c r="I4306" s="62">
        <v>0.81148990047969094</v>
      </c>
      <c r="J4306" s="62">
        <v>0.44989610110273781</v>
      </c>
      <c r="K4306" s="62"/>
      <c r="L4306" s="65">
        <f t="shared" si="604"/>
        <v>0.24784590883866417</v>
      </c>
      <c r="M4306" s="65">
        <f t="shared" si="605"/>
        <v>5.4544198653402938E-2</v>
      </c>
      <c r="N4306" s="65">
        <f t="shared" si="606"/>
        <v>4.303176006911786E-2</v>
      </c>
      <c r="O4306" s="65">
        <f t="shared" si="607"/>
        <v>0.23149383666160514</v>
      </c>
      <c r="P4306" s="65">
        <f t="shared" si="608"/>
        <v>5.820740212198449E-2</v>
      </c>
      <c r="Q4306" s="65">
        <f t="shared" si="609"/>
        <v>4.0678222527143378E-2</v>
      </c>
      <c r="R4306" s="65">
        <f t="shared" si="610"/>
        <v>0.20856735926935321</v>
      </c>
      <c r="S4306" s="65">
        <f t="shared" si="611"/>
        <v>0.11563131185872884</v>
      </c>
      <c r="T4306" s="66">
        <f>(L4306*'Football Field'!$F$4)+(M4306*'Football Field'!$F$5)+(N4306*'Football Field'!$F$6)+(O4306*'Football Field'!$F$7)+(P4306*'Football Field'!$F$8)+(Q4306*'Football Field'!$F$9)+(R4306*'Football Field'!$F$10)+(S4306*'Football Field'!$F$11)</f>
        <v>144000827.88247839</v>
      </c>
    </row>
    <row r="4307" spans="2:20" x14ac:dyDescent="0.3">
      <c r="B4307" s="62">
        <f t="shared" si="603"/>
        <v>4280</v>
      </c>
      <c r="C4307" s="62">
        <v>0.33132816444515611</v>
      </c>
      <c r="D4307" s="62">
        <v>0.59713714534393603</v>
      </c>
      <c r="E4307" s="62">
        <v>5.355630945208345E-2</v>
      </c>
      <c r="F4307" s="62">
        <v>0.97663654779771036</v>
      </c>
      <c r="G4307" s="62">
        <v>0.80396887418008833</v>
      </c>
      <c r="H4307" s="62">
        <v>0.67452582482217938</v>
      </c>
      <c r="I4307" s="62">
        <v>0.13468933861606214</v>
      </c>
      <c r="J4307" s="62">
        <v>0.50657644992586892</v>
      </c>
      <c r="K4307" s="62"/>
      <c r="L4307" s="65">
        <f t="shared" si="604"/>
        <v>8.1239370576345615E-2</v>
      </c>
      <c r="M4307" s="65">
        <f t="shared" si="605"/>
        <v>0.14641389124505616</v>
      </c>
      <c r="N4307" s="65">
        <f t="shared" si="606"/>
        <v>1.3131636055043062E-2</v>
      </c>
      <c r="O4307" s="65">
        <f t="shared" si="607"/>
        <v>0.23946451566472318</v>
      </c>
      <c r="P4307" s="65">
        <f t="shared" si="608"/>
        <v>0.19712759828533929</v>
      </c>
      <c r="Q4307" s="65">
        <f t="shared" si="609"/>
        <v>0.16538905932675335</v>
      </c>
      <c r="R4307" s="65">
        <f t="shared" si="610"/>
        <v>3.3024892739911889E-2</v>
      </c>
      <c r="S4307" s="65">
        <f t="shared" si="611"/>
        <v>0.12420903610682743</v>
      </c>
      <c r="T4307" s="66">
        <f>(L4307*'Football Field'!$F$4)+(M4307*'Football Field'!$F$5)+(N4307*'Football Field'!$F$6)+(O4307*'Football Field'!$F$7)+(P4307*'Football Field'!$F$8)+(Q4307*'Football Field'!$F$9)+(R4307*'Football Field'!$F$10)+(S4307*'Football Field'!$F$11)</f>
        <v>130871332.9976148</v>
      </c>
    </row>
    <row r="4308" spans="2:20" x14ac:dyDescent="0.3">
      <c r="B4308" s="62">
        <f t="shared" si="603"/>
        <v>4281</v>
      </c>
      <c r="C4308" s="62">
        <v>0.68632404705860584</v>
      </c>
      <c r="D4308" s="62">
        <v>0.60236845914937309</v>
      </c>
      <c r="E4308" s="62">
        <v>0.56180035558414954</v>
      </c>
      <c r="F4308" s="62">
        <v>0.78363473085385693</v>
      </c>
      <c r="G4308" s="62">
        <v>0.96315828298568595</v>
      </c>
      <c r="H4308" s="62">
        <v>0.68968921245854053</v>
      </c>
      <c r="I4308" s="62">
        <v>0.63689227910145485</v>
      </c>
      <c r="J4308" s="62">
        <v>0.75499425607617521</v>
      </c>
      <c r="K4308" s="62"/>
      <c r="L4308" s="65">
        <f t="shared" si="604"/>
        <v>0.12085592018064842</v>
      </c>
      <c r="M4308" s="65">
        <f t="shared" si="605"/>
        <v>0.10607204385493485</v>
      </c>
      <c r="N4308" s="65">
        <f t="shared" si="606"/>
        <v>9.8928340370594794E-2</v>
      </c>
      <c r="O4308" s="65">
        <f t="shared" si="607"/>
        <v>0.13799151711024127</v>
      </c>
      <c r="P4308" s="65">
        <f t="shared" si="608"/>
        <v>0.16960411203530021</v>
      </c>
      <c r="Q4308" s="65">
        <f t="shared" si="609"/>
        <v>0.12144849764126953</v>
      </c>
      <c r="R4308" s="65">
        <f t="shared" si="610"/>
        <v>0.11215139958542637</v>
      </c>
      <c r="S4308" s="65">
        <f t="shared" si="611"/>
        <v>0.13294816922158451</v>
      </c>
      <c r="T4308" s="66">
        <f>(L4308*'Football Field'!$F$4)+(M4308*'Football Field'!$F$5)+(N4308*'Football Field'!$F$6)+(O4308*'Football Field'!$F$7)+(P4308*'Football Field'!$F$8)+(Q4308*'Football Field'!$F$9)+(R4308*'Football Field'!$F$10)+(S4308*'Football Field'!$F$11)</f>
        <v>141128622.95816958</v>
      </c>
    </row>
    <row r="4309" spans="2:20" x14ac:dyDescent="0.3">
      <c r="B4309" s="62">
        <f t="shared" si="603"/>
        <v>4282</v>
      </c>
      <c r="C4309" s="62">
        <v>0.61217808623593961</v>
      </c>
      <c r="D4309" s="62">
        <v>0.60569675636192566</v>
      </c>
      <c r="E4309" s="62">
        <v>0.63608684691674877</v>
      </c>
      <c r="F4309" s="62">
        <v>0.47176977161304301</v>
      </c>
      <c r="G4309" s="62">
        <v>0.84887128890789865</v>
      </c>
      <c r="H4309" s="62">
        <v>0.27760635277536705</v>
      </c>
      <c r="I4309" s="62">
        <v>2.183948483740239E-2</v>
      </c>
      <c r="J4309" s="62">
        <v>0.27089470439263286</v>
      </c>
      <c r="K4309" s="62"/>
      <c r="L4309" s="65">
        <f t="shared" si="604"/>
        <v>0.16346791886995662</v>
      </c>
      <c r="M4309" s="65">
        <f t="shared" si="605"/>
        <v>0.16173723048068553</v>
      </c>
      <c r="N4309" s="65">
        <f t="shared" si="606"/>
        <v>0.16985219729991893</v>
      </c>
      <c r="O4309" s="65">
        <f t="shared" si="607"/>
        <v>0.12597514430076537</v>
      </c>
      <c r="P4309" s="65">
        <f t="shared" si="608"/>
        <v>0.22667133323807206</v>
      </c>
      <c r="Q4309" s="65">
        <f t="shared" si="609"/>
        <v>7.4128319476921709E-2</v>
      </c>
      <c r="R4309" s="65">
        <f t="shared" si="610"/>
        <v>5.8317264466506997E-3</v>
      </c>
      <c r="S4309" s="65">
        <f t="shared" si="611"/>
        <v>7.2336129887029033E-2</v>
      </c>
      <c r="T4309" s="66">
        <f>(L4309*'Football Field'!$F$4)+(M4309*'Football Field'!$F$5)+(N4309*'Football Field'!$F$6)+(O4309*'Football Field'!$F$7)+(P4309*'Football Field'!$F$8)+(Q4309*'Football Field'!$F$9)+(R4309*'Football Field'!$F$10)+(S4309*'Football Field'!$F$11)</f>
        <v>131968955.26751825</v>
      </c>
    </row>
    <row r="4310" spans="2:20" x14ac:dyDescent="0.3">
      <c r="B4310" s="62">
        <f t="shared" si="603"/>
        <v>4283</v>
      </c>
      <c r="C4310" s="62">
        <v>0.77661571368309534</v>
      </c>
      <c r="D4310" s="62">
        <v>0.27008289579111067</v>
      </c>
      <c r="E4310" s="62">
        <v>0.44951472223779265</v>
      </c>
      <c r="F4310" s="62">
        <v>0.22824328464432386</v>
      </c>
      <c r="G4310" s="62">
        <v>0.99144761040299278</v>
      </c>
      <c r="H4310" s="62">
        <v>0.52814428744488739</v>
      </c>
      <c r="I4310" s="62">
        <v>0.2107825286520334</v>
      </c>
      <c r="J4310" s="62">
        <v>0.53790412565277568</v>
      </c>
      <c r="K4310" s="62"/>
      <c r="L4310" s="65">
        <f t="shared" si="604"/>
        <v>0.19450719391767304</v>
      </c>
      <c r="M4310" s="65">
        <f t="shared" si="605"/>
        <v>6.7643578748040639E-2</v>
      </c>
      <c r="N4310" s="65">
        <f t="shared" si="606"/>
        <v>0.11258315497184673</v>
      </c>
      <c r="O4310" s="65">
        <f t="shared" si="607"/>
        <v>5.7164644037624883E-2</v>
      </c>
      <c r="P4310" s="65">
        <f t="shared" si="608"/>
        <v>0.24831289042724675</v>
      </c>
      <c r="Q4310" s="65">
        <f t="shared" si="609"/>
        <v>0.13227631314252927</v>
      </c>
      <c r="R4310" s="65">
        <f t="shared" si="610"/>
        <v>5.2791512523668059E-2</v>
      </c>
      <c r="S4310" s="65">
        <f t="shared" si="611"/>
        <v>0.13472071223137064</v>
      </c>
      <c r="T4310" s="66">
        <f>(L4310*'Football Field'!$F$4)+(M4310*'Football Field'!$F$5)+(N4310*'Football Field'!$F$6)+(O4310*'Football Field'!$F$7)+(P4310*'Football Field'!$F$8)+(Q4310*'Football Field'!$F$9)+(R4310*'Football Field'!$F$10)+(S4310*'Football Field'!$F$11)</f>
        <v>138907696.23769355</v>
      </c>
    </row>
    <row r="4311" spans="2:20" x14ac:dyDescent="0.3">
      <c r="B4311" s="62">
        <f t="shared" si="603"/>
        <v>4284</v>
      </c>
      <c r="C4311" s="62">
        <v>0.12319302943724708</v>
      </c>
      <c r="D4311" s="62">
        <v>0.40504624884057927</v>
      </c>
      <c r="E4311" s="62">
        <v>0.52285890302567994</v>
      </c>
      <c r="F4311" s="62">
        <v>0.29945467919426594</v>
      </c>
      <c r="G4311" s="62">
        <v>9.472801410785936E-2</v>
      </c>
      <c r="H4311" s="62">
        <v>0.53676035046560289</v>
      </c>
      <c r="I4311" s="62">
        <v>0.1668215977619365</v>
      </c>
      <c r="J4311" s="62">
        <v>0.93136058671346345</v>
      </c>
      <c r="K4311" s="62"/>
      <c r="L4311" s="65">
        <f t="shared" si="604"/>
        <v>3.9994835782180937E-2</v>
      </c>
      <c r="M4311" s="65">
        <f t="shared" si="605"/>
        <v>0.13149898399746154</v>
      </c>
      <c r="N4311" s="65">
        <f t="shared" si="606"/>
        <v>0.16974707139916109</v>
      </c>
      <c r="O4311" s="65">
        <f t="shared" si="607"/>
        <v>9.721849339439359E-2</v>
      </c>
      <c r="P4311" s="65">
        <f t="shared" si="608"/>
        <v>3.075361800519593E-2</v>
      </c>
      <c r="Q4311" s="65">
        <f t="shared" si="609"/>
        <v>0.17426020099776027</v>
      </c>
      <c r="R4311" s="65">
        <f t="shared" si="610"/>
        <v>5.4158927967660087E-2</v>
      </c>
      <c r="S4311" s="65">
        <f t="shared" si="611"/>
        <v>0.30236786845618668</v>
      </c>
      <c r="T4311" s="66">
        <f>(L4311*'Football Field'!$F$4)+(M4311*'Football Field'!$F$5)+(N4311*'Football Field'!$F$6)+(O4311*'Football Field'!$F$7)+(P4311*'Football Field'!$F$8)+(Q4311*'Football Field'!$F$9)+(R4311*'Football Field'!$F$10)+(S4311*'Football Field'!$F$11)</f>
        <v>124878072.234331</v>
      </c>
    </row>
    <row r="4312" spans="2:20" x14ac:dyDescent="0.3">
      <c r="B4312" s="62">
        <f t="shared" si="603"/>
        <v>4285</v>
      </c>
      <c r="C4312" s="62">
        <v>0.27057391257893171</v>
      </c>
      <c r="D4312" s="62">
        <v>0.69976798657668504</v>
      </c>
      <c r="E4312" s="62">
        <v>0.94976934321756534</v>
      </c>
      <c r="F4312" s="62">
        <v>0.76244568176380467</v>
      </c>
      <c r="G4312" s="62">
        <v>0.74523148129743555</v>
      </c>
      <c r="H4312" s="62">
        <v>0.57913316611948473</v>
      </c>
      <c r="I4312" s="62">
        <v>0.78712004248382872</v>
      </c>
      <c r="J4312" s="62">
        <v>0.64222183024350077</v>
      </c>
      <c r="K4312" s="62"/>
      <c r="L4312" s="65">
        <f t="shared" si="604"/>
        <v>4.9772038340703706E-2</v>
      </c>
      <c r="M4312" s="65">
        <f t="shared" si="605"/>
        <v>0.12872223610002143</v>
      </c>
      <c r="N4312" s="65">
        <f t="shared" si="606"/>
        <v>0.17470995527574923</v>
      </c>
      <c r="O4312" s="65">
        <f t="shared" si="607"/>
        <v>0.14025179051355052</v>
      </c>
      <c r="P4312" s="65">
        <f t="shared" si="608"/>
        <v>0.13708524042950743</v>
      </c>
      <c r="Q4312" s="65">
        <f t="shared" si="609"/>
        <v>0.10653147553559293</v>
      </c>
      <c r="R4312" s="65">
        <f t="shared" si="610"/>
        <v>0.14479063616974855</v>
      </c>
      <c r="S4312" s="65">
        <f t="shared" si="611"/>
        <v>0.11813662763512614</v>
      </c>
      <c r="T4312" s="66">
        <f>(L4312*'Football Field'!$F$4)+(M4312*'Football Field'!$F$5)+(N4312*'Football Field'!$F$6)+(O4312*'Football Field'!$F$7)+(P4312*'Football Field'!$F$8)+(Q4312*'Football Field'!$F$9)+(R4312*'Football Field'!$F$10)+(S4312*'Football Field'!$F$11)</f>
        <v>145147035.8554987</v>
      </c>
    </row>
    <row r="4313" spans="2:20" x14ac:dyDescent="0.3">
      <c r="B4313" s="62">
        <f t="shared" si="603"/>
        <v>4286</v>
      </c>
      <c r="C4313" s="62">
        <v>0.27979833144161359</v>
      </c>
      <c r="D4313" s="62">
        <v>2.2493617431508905E-2</v>
      </c>
      <c r="E4313" s="62">
        <v>0.4189730179854716</v>
      </c>
      <c r="F4313" s="62">
        <v>0.67470897238070615</v>
      </c>
      <c r="G4313" s="62">
        <v>0.48098453941723796</v>
      </c>
      <c r="H4313" s="62">
        <v>0.94587988043829707</v>
      </c>
      <c r="I4313" s="62">
        <v>2.1937875805217E-2</v>
      </c>
      <c r="J4313" s="62">
        <v>6.2212833409199808E-2</v>
      </c>
      <c r="K4313" s="62"/>
      <c r="L4313" s="65">
        <f t="shared" si="604"/>
        <v>9.6250217963271698E-2</v>
      </c>
      <c r="M4313" s="65">
        <f t="shared" si="605"/>
        <v>7.7377715921689129E-3</v>
      </c>
      <c r="N4313" s="65">
        <f t="shared" si="606"/>
        <v>0.144126107164604</v>
      </c>
      <c r="O4313" s="65">
        <f t="shared" si="607"/>
        <v>0.23209890251604109</v>
      </c>
      <c r="P4313" s="65">
        <f t="shared" si="608"/>
        <v>0.16545798010069082</v>
      </c>
      <c r="Q4313" s="65">
        <f t="shared" si="609"/>
        <v>0.32538129941728156</v>
      </c>
      <c r="R4313" s="65">
        <f t="shared" si="610"/>
        <v>7.5465972832076712E-3</v>
      </c>
      <c r="S4313" s="65">
        <f t="shared" si="611"/>
        <v>2.1401123962734307E-2</v>
      </c>
      <c r="T4313" s="66">
        <f>(L4313*'Football Field'!$F$4)+(M4313*'Football Field'!$F$5)+(N4313*'Football Field'!$F$6)+(O4313*'Football Field'!$F$7)+(P4313*'Football Field'!$F$8)+(Q4313*'Football Field'!$F$9)+(R4313*'Football Field'!$F$10)+(S4313*'Football Field'!$F$11)</f>
        <v>127686961.12466004</v>
      </c>
    </row>
    <row r="4314" spans="2:20" x14ac:dyDescent="0.3">
      <c r="B4314" s="62">
        <f t="shared" si="603"/>
        <v>4287</v>
      </c>
      <c r="C4314" s="62">
        <v>0.33920443294279823</v>
      </c>
      <c r="D4314" s="62">
        <v>0.30589008155333264</v>
      </c>
      <c r="E4314" s="62">
        <v>0.75171470303214105</v>
      </c>
      <c r="F4314" s="62">
        <v>0.60479576525728895</v>
      </c>
      <c r="G4314" s="62">
        <v>0.75641854728950264</v>
      </c>
      <c r="H4314" s="62">
        <v>4.4832586441842071E-2</v>
      </c>
      <c r="I4314" s="62">
        <v>0.59635899713930907</v>
      </c>
      <c r="J4314" s="62">
        <v>0.59976830257005898</v>
      </c>
      <c r="K4314" s="62"/>
      <c r="L4314" s="65">
        <f t="shared" si="604"/>
        <v>8.4822665572065747E-2</v>
      </c>
      <c r="M4314" s="65">
        <f t="shared" si="605"/>
        <v>7.6491960509801851E-2</v>
      </c>
      <c r="N4314" s="65">
        <f t="shared" si="606"/>
        <v>0.18797644921006265</v>
      </c>
      <c r="O4314" s="65">
        <f t="shared" si="607"/>
        <v>0.15123737768035492</v>
      </c>
      <c r="P4314" s="65">
        <f t="shared" si="608"/>
        <v>0.18915270921611202</v>
      </c>
      <c r="Q4314" s="65">
        <f t="shared" si="609"/>
        <v>1.1210995839574973E-2</v>
      </c>
      <c r="R4314" s="65">
        <f t="shared" si="610"/>
        <v>0.14912764947199406</v>
      </c>
      <c r="S4314" s="65">
        <f t="shared" si="611"/>
        <v>0.14998019250003372</v>
      </c>
      <c r="T4314" s="66">
        <f>(L4314*'Football Field'!$F$4)+(M4314*'Football Field'!$F$5)+(N4314*'Football Field'!$F$6)+(O4314*'Football Field'!$F$7)+(P4314*'Football Field'!$F$8)+(Q4314*'Football Field'!$F$9)+(R4314*'Football Field'!$F$10)+(S4314*'Football Field'!$F$11)</f>
        <v>150689324.77034763</v>
      </c>
    </row>
    <row r="4315" spans="2:20" x14ac:dyDescent="0.3">
      <c r="B4315" s="62">
        <f t="shared" si="603"/>
        <v>4288</v>
      </c>
      <c r="C4315" s="62">
        <v>0.91695923327343942</v>
      </c>
      <c r="D4315" s="62">
        <v>0.27059720607842974</v>
      </c>
      <c r="E4315" s="62">
        <v>0.53107856264380082</v>
      </c>
      <c r="F4315" s="62">
        <v>0.32125918408421539</v>
      </c>
      <c r="G4315" s="62">
        <v>0.91237080694620598</v>
      </c>
      <c r="H4315" s="62">
        <v>0.54677828271846995</v>
      </c>
      <c r="I4315" s="62">
        <v>0.93206133846275263</v>
      </c>
      <c r="J4315" s="62">
        <v>0.95066787007868325</v>
      </c>
      <c r="K4315" s="62"/>
      <c r="L4315" s="65">
        <f t="shared" si="604"/>
        <v>0.17038238534810396</v>
      </c>
      <c r="M4315" s="65">
        <f t="shared" si="605"/>
        <v>5.0280313199514613E-2</v>
      </c>
      <c r="N4315" s="65">
        <f t="shared" si="606"/>
        <v>9.8680976238678608E-2</v>
      </c>
      <c r="O4315" s="65">
        <f t="shared" si="607"/>
        <v>5.9693936342022282E-2</v>
      </c>
      <c r="P4315" s="65">
        <f t="shared" si="608"/>
        <v>0.169529798892502</v>
      </c>
      <c r="Q4315" s="65">
        <f t="shared" si="609"/>
        <v>0.10159817872550057</v>
      </c>
      <c r="R4315" s="65">
        <f t="shared" si="610"/>
        <v>0.17318854358563798</v>
      </c>
      <c r="S4315" s="65">
        <f t="shared" si="611"/>
        <v>0.17664586766804002</v>
      </c>
      <c r="T4315" s="66">
        <f>(L4315*'Football Field'!$F$4)+(M4315*'Football Field'!$F$5)+(N4315*'Football Field'!$F$6)+(O4315*'Football Field'!$F$7)+(P4315*'Football Field'!$F$8)+(Q4315*'Football Field'!$F$9)+(R4315*'Football Field'!$F$10)+(S4315*'Football Field'!$F$11)</f>
        <v>149310659.56079513</v>
      </c>
    </row>
    <row r="4316" spans="2:20" x14ac:dyDescent="0.3">
      <c r="B4316" s="62">
        <f t="shared" si="603"/>
        <v>4289</v>
      </c>
      <c r="C4316" s="62">
        <v>0.74426873159127349</v>
      </c>
      <c r="D4316" s="62">
        <v>0.81577443875798106</v>
      </c>
      <c r="E4316" s="62">
        <v>0.40966637747824453</v>
      </c>
      <c r="F4316" s="62">
        <v>0.81403127892089677</v>
      </c>
      <c r="G4316" s="62">
        <v>0.33028339500143544</v>
      </c>
      <c r="H4316" s="62">
        <v>0.62200826748214588</v>
      </c>
      <c r="I4316" s="62">
        <v>0.63571248409904368</v>
      </c>
      <c r="J4316" s="62">
        <v>0.41162453496184348</v>
      </c>
      <c r="K4316" s="62"/>
      <c r="L4316" s="65">
        <f t="shared" si="604"/>
        <v>0.15559507378657339</v>
      </c>
      <c r="M4316" s="65">
        <f t="shared" si="605"/>
        <v>0.17054388906056364</v>
      </c>
      <c r="N4316" s="65">
        <f t="shared" si="606"/>
        <v>8.5643891145773157E-2</v>
      </c>
      <c r="O4316" s="65">
        <f t="shared" si="607"/>
        <v>0.17017946815725224</v>
      </c>
      <c r="P4316" s="65">
        <f t="shared" si="608"/>
        <v>6.9048271188087706E-2</v>
      </c>
      <c r="Q4316" s="65">
        <f t="shared" si="609"/>
        <v>0.13003558817770161</v>
      </c>
      <c r="R4316" s="65">
        <f t="shared" si="610"/>
        <v>0.13290055953171032</v>
      </c>
      <c r="S4316" s="65">
        <f t="shared" si="611"/>
        <v>8.6053258952337994E-2</v>
      </c>
      <c r="T4316" s="66">
        <f>(L4316*'Football Field'!$F$4)+(M4316*'Football Field'!$F$5)+(N4316*'Football Field'!$F$6)+(O4316*'Football Field'!$F$7)+(P4316*'Football Field'!$F$8)+(Q4316*'Football Field'!$F$9)+(R4316*'Football Field'!$F$10)+(S4316*'Football Field'!$F$11)</f>
        <v>134909030.04198328</v>
      </c>
    </row>
    <row r="4317" spans="2:20" x14ac:dyDescent="0.3">
      <c r="B4317" s="62">
        <f t="shared" si="603"/>
        <v>4290</v>
      </c>
      <c r="C4317" s="62">
        <v>0.84899086357088693</v>
      </c>
      <c r="D4317" s="62">
        <v>0.29959522584703302</v>
      </c>
      <c r="E4317" s="62">
        <v>0.43026583495953352</v>
      </c>
      <c r="F4317" s="62">
        <v>0.82649106725711252</v>
      </c>
      <c r="G4317" s="62">
        <v>9.3462808196810077E-2</v>
      </c>
      <c r="H4317" s="62">
        <v>0.39054631519624472</v>
      </c>
      <c r="I4317" s="62">
        <v>0.14244938802805429</v>
      </c>
      <c r="J4317" s="62">
        <v>0.36890632229888187</v>
      </c>
      <c r="K4317" s="62"/>
      <c r="L4317" s="65">
        <f t="shared" si="604"/>
        <v>0.24965122179597166</v>
      </c>
      <c r="M4317" s="65">
        <f t="shared" si="605"/>
        <v>8.8097902328847469E-2</v>
      </c>
      <c r="N4317" s="65">
        <f t="shared" si="606"/>
        <v>0.12652243505061306</v>
      </c>
      <c r="O4317" s="65">
        <f t="shared" si="607"/>
        <v>0.24303501203339714</v>
      </c>
      <c r="P4317" s="65">
        <f t="shared" si="608"/>
        <v>2.74833396447593E-2</v>
      </c>
      <c r="Q4317" s="65">
        <f t="shared" si="609"/>
        <v>0.11484265489803626</v>
      </c>
      <c r="R4317" s="65">
        <f t="shared" si="610"/>
        <v>4.188815839043819E-2</v>
      </c>
      <c r="S4317" s="65">
        <f t="shared" si="611"/>
        <v>0.10847927585793696</v>
      </c>
      <c r="T4317" s="66">
        <f>(L4317*'Football Field'!$F$4)+(M4317*'Football Field'!$F$5)+(N4317*'Football Field'!$F$6)+(O4317*'Football Field'!$F$7)+(P4317*'Football Field'!$F$8)+(Q4317*'Football Field'!$F$9)+(R4317*'Football Field'!$F$10)+(S4317*'Football Field'!$F$11)</f>
        <v>120441189.99205317</v>
      </c>
    </row>
    <row r="4318" spans="2:20" x14ac:dyDescent="0.3">
      <c r="B4318" s="62">
        <f t="shared" ref="B4318:B4381" si="612">B4317+1</f>
        <v>4291</v>
      </c>
      <c r="C4318" s="62">
        <v>0.71368861909578607</v>
      </c>
      <c r="D4318" s="62">
        <v>0.64055020180628208</v>
      </c>
      <c r="E4318" s="62">
        <v>0.69467430632961469</v>
      </c>
      <c r="F4318" s="62">
        <v>0.99448432362659756</v>
      </c>
      <c r="G4318" s="62">
        <v>0.17634010702753067</v>
      </c>
      <c r="H4318" s="62">
        <v>0.70031689664009922</v>
      </c>
      <c r="I4318" s="62">
        <v>0.96340141100364596</v>
      </c>
      <c r="J4318" s="62">
        <v>0.5977254136732677</v>
      </c>
      <c r="K4318" s="62"/>
      <c r="L4318" s="65">
        <f t="shared" si="604"/>
        <v>0.13020708178430912</v>
      </c>
      <c r="M4318" s="65">
        <f t="shared" si="605"/>
        <v>0.11686353163262701</v>
      </c>
      <c r="N4318" s="65">
        <f t="shared" si="606"/>
        <v>0.126738064468951</v>
      </c>
      <c r="O4318" s="65">
        <f t="shared" si="607"/>
        <v>0.18143613082091573</v>
      </c>
      <c r="P4318" s="65">
        <f t="shared" si="608"/>
        <v>3.2171916607942837E-2</v>
      </c>
      <c r="Q4318" s="65">
        <f t="shared" si="609"/>
        <v>0.12776751232390413</v>
      </c>
      <c r="R4318" s="65">
        <f t="shared" si="610"/>
        <v>0.17576528889111326</v>
      </c>
      <c r="S4318" s="65">
        <f t="shared" si="611"/>
        <v>0.10905047347023711</v>
      </c>
      <c r="T4318" s="66">
        <f>(L4318*'Football Field'!$F$4)+(M4318*'Football Field'!$F$5)+(N4318*'Football Field'!$F$6)+(O4318*'Football Field'!$F$7)+(P4318*'Football Field'!$F$8)+(Q4318*'Football Field'!$F$9)+(R4318*'Football Field'!$F$10)+(S4318*'Football Field'!$F$11)</f>
        <v>139462606.5667735</v>
      </c>
    </row>
    <row r="4319" spans="2:20" x14ac:dyDescent="0.3">
      <c r="B4319" s="62">
        <f t="shared" si="612"/>
        <v>4292</v>
      </c>
      <c r="C4319" s="62">
        <v>0.1889357363718871</v>
      </c>
      <c r="D4319" s="62">
        <v>0.35500734044362003</v>
      </c>
      <c r="E4319" s="62">
        <v>0.90335008098662695</v>
      </c>
      <c r="F4319" s="62">
        <v>0.33636714634618736</v>
      </c>
      <c r="G4319" s="62">
        <v>0.4910391475901833</v>
      </c>
      <c r="H4319" s="62">
        <v>0.86098442524555008</v>
      </c>
      <c r="I4319" s="62">
        <v>0.16151156941951361</v>
      </c>
      <c r="J4319" s="62">
        <v>0.58316084063099927</v>
      </c>
      <c r="K4319" s="62"/>
      <c r="L4319" s="65">
        <f t="shared" si="604"/>
        <v>4.8690306352325935E-2</v>
      </c>
      <c r="M4319" s="65">
        <f t="shared" si="605"/>
        <v>9.1488336168976503E-2</v>
      </c>
      <c r="N4319" s="65">
        <f t="shared" si="606"/>
        <v>0.23280080852497745</v>
      </c>
      <c r="O4319" s="65">
        <f t="shared" si="607"/>
        <v>8.6684603542744432E-2</v>
      </c>
      <c r="P4319" s="65">
        <f t="shared" si="608"/>
        <v>0.12654486115898483</v>
      </c>
      <c r="Q4319" s="65">
        <f t="shared" si="609"/>
        <v>0.22188282764713044</v>
      </c>
      <c r="R4319" s="65">
        <f t="shared" si="610"/>
        <v>4.1622871064487588E-2</v>
      </c>
      <c r="S4319" s="65">
        <f t="shared" si="611"/>
        <v>0.15028538554037271</v>
      </c>
      <c r="T4319" s="66">
        <f>(L4319*'Football Field'!$F$4)+(M4319*'Football Field'!$F$5)+(N4319*'Football Field'!$F$6)+(O4319*'Football Field'!$F$7)+(P4319*'Football Field'!$F$8)+(Q4319*'Football Field'!$F$9)+(R4319*'Football Field'!$F$10)+(S4319*'Football Field'!$F$11)</f>
        <v>131474387.85072108</v>
      </c>
    </row>
    <row r="4320" spans="2:20" x14ac:dyDescent="0.3">
      <c r="B4320" s="62">
        <f t="shared" si="612"/>
        <v>4293</v>
      </c>
      <c r="C4320" s="62">
        <v>0.29916770140698445</v>
      </c>
      <c r="D4320" s="62">
        <v>0.32261370906092435</v>
      </c>
      <c r="E4320" s="62">
        <v>0.27018683288183976</v>
      </c>
      <c r="F4320" s="62">
        <v>0.15570067987513714</v>
      </c>
      <c r="G4320" s="62">
        <v>0.47669663734830936</v>
      </c>
      <c r="H4320" s="62">
        <v>0.27462740375711892</v>
      </c>
      <c r="I4320" s="62">
        <v>2.4330175877845805E-3</v>
      </c>
      <c r="J4320" s="62">
        <v>0.44514884025018353</v>
      </c>
      <c r="K4320" s="62"/>
      <c r="L4320" s="65">
        <f t="shared" si="604"/>
        <v>0.13316614183285591</v>
      </c>
      <c r="M4320" s="65">
        <f t="shared" si="605"/>
        <v>0.14360247692509689</v>
      </c>
      <c r="N4320" s="65">
        <f t="shared" si="606"/>
        <v>0.12026611809931571</v>
      </c>
      <c r="O4320" s="65">
        <f t="shared" si="607"/>
        <v>6.9305806483161161E-2</v>
      </c>
      <c r="P4320" s="65">
        <f t="shared" si="608"/>
        <v>0.21218818649815793</v>
      </c>
      <c r="Q4320" s="65">
        <f t="shared" si="609"/>
        <v>0.1222427141296199</v>
      </c>
      <c r="R4320" s="65">
        <f t="shared" si="610"/>
        <v>1.0829897868419773E-3</v>
      </c>
      <c r="S4320" s="65">
        <f t="shared" si="611"/>
        <v>0.19814556624495067</v>
      </c>
      <c r="T4320" s="66">
        <f>(L4320*'Football Field'!$F$4)+(M4320*'Football Field'!$F$5)+(N4320*'Football Field'!$F$6)+(O4320*'Football Field'!$F$7)+(P4320*'Football Field'!$F$8)+(Q4320*'Football Field'!$F$9)+(R4320*'Football Field'!$F$10)+(S4320*'Football Field'!$F$11)</f>
        <v>129599623.43331996</v>
      </c>
    </row>
    <row r="4321" spans="2:20" x14ac:dyDescent="0.3">
      <c r="B4321" s="62">
        <f t="shared" si="612"/>
        <v>4294</v>
      </c>
      <c r="C4321" s="62">
        <v>8.2498797345921249E-2</v>
      </c>
      <c r="D4321" s="62">
        <v>0.50947291676158335</v>
      </c>
      <c r="E4321" s="62">
        <v>0.48420747796833219</v>
      </c>
      <c r="F4321" s="62">
        <v>0.28751870219302411</v>
      </c>
      <c r="G4321" s="62">
        <v>0.74487483207942373</v>
      </c>
      <c r="H4321" s="62">
        <v>0.28272756960521861</v>
      </c>
      <c r="I4321" s="62">
        <v>0.37654212457656544</v>
      </c>
      <c r="J4321" s="62">
        <v>8.2865385427777771E-2</v>
      </c>
      <c r="K4321" s="62"/>
      <c r="L4321" s="65">
        <f t="shared" si="604"/>
        <v>2.8939759162093924E-2</v>
      </c>
      <c r="M4321" s="65">
        <f t="shared" si="605"/>
        <v>0.17871804177783804</v>
      </c>
      <c r="N4321" s="65">
        <f t="shared" si="606"/>
        <v>0.16985517665344768</v>
      </c>
      <c r="O4321" s="65">
        <f t="shared" si="607"/>
        <v>0.10085870659634896</v>
      </c>
      <c r="P4321" s="65">
        <f t="shared" si="608"/>
        <v>0.26129469688989876</v>
      </c>
      <c r="Q4321" s="65">
        <f t="shared" si="609"/>
        <v>9.9178024845033644E-2</v>
      </c>
      <c r="R4321" s="65">
        <f t="shared" si="610"/>
        <v>0.13208723945316669</v>
      </c>
      <c r="S4321" s="65">
        <f t="shared" si="611"/>
        <v>2.9068354622172426E-2</v>
      </c>
      <c r="T4321" s="66">
        <f>(L4321*'Football Field'!$F$4)+(M4321*'Football Field'!$F$5)+(N4321*'Football Field'!$F$6)+(O4321*'Football Field'!$F$7)+(P4321*'Football Field'!$F$8)+(Q4321*'Football Field'!$F$9)+(R4321*'Football Field'!$F$10)+(S4321*'Football Field'!$F$11)</f>
        <v>152410879.43948093</v>
      </c>
    </row>
    <row r="4322" spans="2:20" x14ac:dyDescent="0.3">
      <c r="B4322" s="62">
        <f t="shared" si="612"/>
        <v>4295</v>
      </c>
      <c r="C4322" s="62">
        <v>0.14229611796777797</v>
      </c>
      <c r="D4322" s="62">
        <v>0.80706234790646503</v>
      </c>
      <c r="E4322" s="62">
        <v>0.68628766053180301</v>
      </c>
      <c r="F4322" s="62">
        <v>0.88379600638534406</v>
      </c>
      <c r="G4322" s="62">
        <v>0.87071286894992639</v>
      </c>
      <c r="H4322" s="62">
        <v>0.58742813290432605</v>
      </c>
      <c r="I4322" s="62">
        <v>0.25708375561156827</v>
      </c>
      <c r="J4322" s="62">
        <v>0.86710799061513588</v>
      </c>
      <c r="K4322" s="62"/>
      <c r="L4322" s="65">
        <f t="shared" si="604"/>
        <v>2.7891492919704629E-2</v>
      </c>
      <c r="M4322" s="65">
        <f t="shared" si="605"/>
        <v>0.15819246571076973</v>
      </c>
      <c r="N4322" s="65">
        <f t="shared" si="606"/>
        <v>0.13451939306550811</v>
      </c>
      <c r="O4322" s="65">
        <f t="shared" si="607"/>
        <v>0.17323304673808437</v>
      </c>
      <c r="P4322" s="65">
        <f t="shared" si="608"/>
        <v>0.17066861813413536</v>
      </c>
      <c r="Q4322" s="65">
        <f t="shared" si="609"/>
        <v>0.11514191563150321</v>
      </c>
      <c r="R4322" s="65">
        <f t="shared" si="610"/>
        <v>5.0391042649770901E-2</v>
      </c>
      <c r="S4322" s="65">
        <f t="shared" si="611"/>
        <v>0.16996202515052372</v>
      </c>
      <c r="T4322" s="66">
        <f>(L4322*'Football Field'!$F$4)+(M4322*'Football Field'!$F$5)+(N4322*'Football Field'!$F$6)+(O4322*'Football Field'!$F$7)+(P4322*'Football Field'!$F$8)+(Q4322*'Football Field'!$F$9)+(R4322*'Football Field'!$F$10)+(S4322*'Football Field'!$F$11)</f>
        <v>134392486.48175162</v>
      </c>
    </row>
    <row r="4323" spans="2:20" x14ac:dyDescent="0.3">
      <c r="B4323" s="62">
        <f t="shared" si="612"/>
        <v>4296</v>
      </c>
      <c r="C4323" s="62">
        <v>0.45981755598476692</v>
      </c>
      <c r="D4323" s="62">
        <v>0.65309296455501598</v>
      </c>
      <c r="E4323" s="62">
        <v>0.58266952635292113</v>
      </c>
      <c r="F4323" s="62">
        <v>0.53112124683841844</v>
      </c>
      <c r="G4323" s="62">
        <v>0.7291452810330431</v>
      </c>
      <c r="H4323" s="62">
        <v>3.8161047793874414E-2</v>
      </c>
      <c r="I4323" s="62">
        <v>0.94418867554585351</v>
      </c>
      <c r="J4323" s="62">
        <v>0.70391584443911015</v>
      </c>
      <c r="K4323" s="62"/>
      <c r="L4323" s="65">
        <f t="shared" si="604"/>
        <v>9.9053521730061767E-2</v>
      </c>
      <c r="M4323" s="65">
        <f t="shared" si="605"/>
        <v>0.14068875212420956</v>
      </c>
      <c r="N4323" s="65">
        <f t="shared" si="606"/>
        <v>0.12551819268065506</v>
      </c>
      <c r="O4323" s="65">
        <f t="shared" si="607"/>
        <v>0.11441370447967335</v>
      </c>
      <c r="P4323" s="65">
        <f t="shared" si="608"/>
        <v>0.15707187992093807</v>
      </c>
      <c r="Q4323" s="65">
        <f t="shared" si="609"/>
        <v>8.220621695918218E-3</v>
      </c>
      <c r="R4323" s="65">
        <f t="shared" si="610"/>
        <v>0.20339635203828055</v>
      </c>
      <c r="S4323" s="65">
        <f t="shared" si="611"/>
        <v>0.15163697533026352</v>
      </c>
      <c r="T4323" s="66">
        <f>(L4323*'Football Field'!$F$4)+(M4323*'Football Field'!$F$5)+(N4323*'Football Field'!$F$6)+(O4323*'Football Field'!$F$7)+(P4323*'Football Field'!$F$8)+(Q4323*'Football Field'!$F$9)+(R4323*'Football Field'!$F$10)+(S4323*'Football Field'!$F$11)</f>
        <v>153434790.53303021</v>
      </c>
    </row>
    <row r="4324" spans="2:20" x14ac:dyDescent="0.3">
      <c r="B4324" s="62">
        <f t="shared" si="612"/>
        <v>4297</v>
      </c>
      <c r="C4324" s="62">
        <v>0.1567151932379911</v>
      </c>
      <c r="D4324" s="62">
        <v>0.27640696415815325</v>
      </c>
      <c r="E4324" s="62">
        <v>0.84988809633814055</v>
      </c>
      <c r="F4324" s="62">
        <v>5.9048247482795801E-4</v>
      </c>
      <c r="G4324" s="62">
        <v>0.17744527365759866</v>
      </c>
      <c r="H4324" s="62">
        <v>0.714218455668304</v>
      </c>
      <c r="I4324" s="62">
        <v>0.37222201910500319</v>
      </c>
      <c r="J4324" s="62">
        <v>0.85496194763699818</v>
      </c>
      <c r="K4324" s="62"/>
      <c r="L4324" s="65">
        <f t="shared" si="604"/>
        <v>4.6059535172179755E-2</v>
      </c>
      <c r="M4324" s="65">
        <f t="shared" si="605"/>
        <v>8.1237664481860705E-2</v>
      </c>
      <c r="N4324" s="65">
        <f t="shared" si="606"/>
        <v>0.24978720861005702</v>
      </c>
      <c r="O4324" s="65">
        <f t="shared" si="607"/>
        <v>1.7354634069583535E-4</v>
      </c>
      <c r="P4324" s="65">
        <f t="shared" si="608"/>
        <v>5.2152230133535683E-2</v>
      </c>
      <c r="Q4324" s="65">
        <f t="shared" si="609"/>
        <v>0.20991308755569543</v>
      </c>
      <c r="R4324" s="65">
        <f t="shared" si="610"/>
        <v>0.10939828376940353</v>
      </c>
      <c r="S4324" s="65">
        <f t="shared" si="611"/>
        <v>0.25127844393657217</v>
      </c>
      <c r="T4324" s="66">
        <f>(L4324*'Football Field'!$F$4)+(M4324*'Football Field'!$F$5)+(N4324*'Football Field'!$F$6)+(O4324*'Football Field'!$F$7)+(P4324*'Football Field'!$F$8)+(Q4324*'Football Field'!$F$9)+(R4324*'Football Field'!$F$10)+(S4324*'Football Field'!$F$11)</f>
        <v>135440189.99012613</v>
      </c>
    </row>
    <row r="4325" spans="2:20" x14ac:dyDescent="0.3">
      <c r="B4325" s="62">
        <f t="shared" si="612"/>
        <v>4298</v>
      </c>
      <c r="C4325" s="62">
        <v>9.2485233428707625E-2</v>
      </c>
      <c r="D4325" s="62">
        <v>0.1243890105957749</v>
      </c>
      <c r="E4325" s="62">
        <v>0.20073665920024231</v>
      </c>
      <c r="F4325" s="62">
        <v>1.9594132874293235E-3</v>
      </c>
      <c r="G4325" s="62">
        <v>4.1946138681587919E-2</v>
      </c>
      <c r="H4325" s="62">
        <v>0.10386255263605249</v>
      </c>
      <c r="I4325" s="62">
        <v>7.7309811873248813E-2</v>
      </c>
      <c r="J4325" s="62">
        <v>0.83774662649315268</v>
      </c>
      <c r="K4325" s="62"/>
      <c r="L4325" s="65">
        <f t="shared" si="604"/>
        <v>6.2471642155243923E-2</v>
      </c>
      <c r="M4325" s="65">
        <f t="shared" si="605"/>
        <v>8.4021907821362804E-2</v>
      </c>
      <c r="N4325" s="65">
        <f t="shared" si="606"/>
        <v>0.13559298361574051</v>
      </c>
      <c r="O4325" s="65">
        <f t="shared" si="607"/>
        <v>1.3235384848855143E-3</v>
      </c>
      <c r="P4325" s="65">
        <f t="shared" si="608"/>
        <v>2.8333649257969044E-2</v>
      </c>
      <c r="Q4325" s="65">
        <f t="shared" si="609"/>
        <v>7.0156758879905939E-2</v>
      </c>
      <c r="R4325" s="65">
        <f t="shared" si="610"/>
        <v>5.2220994891663292E-2</v>
      </c>
      <c r="S4325" s="65">
        <f t="shared" si="611"/>
        <v>0.56587852489322898</v>
      </c>
      <c r="T4325" s="66">
        <f>(L4325*'Football Field'!$F$4)+(M4325*'Football Field'!$F$5)+(N4325*'Football Field'!$F$6)+(O4325*'Football Field'!$F$7)+(P4325*'Football Field'!$F$8)+(Q4325*'Football Field'!$F$9)+(R4325*'Football Field'!$F$10)+(S4325*'Football Field'!$F$11)</f>
        <v>124921507.12135836</v>
      </c>
    </row>
    <row r="4326" spans="2:20" x14ac:dyDescent="0.3">
      <c r="B4326" s="62">
        <f t="shared" si="612"/>
        <v>4299</v>
      </c>
      <c r="C4326" s="62">
        <v>0.42888409619215317</v>
      </c>
      <c r="D4326" s="62">
        <v>0.95131381117877811</v>
      </c>
      <c r="E4326" s="62">
        <v>0.58971257216936268</v>
      </c>
      <c r="F4326" s="62">
        <v>0.68796921724574367</v>
      </c>
      <c r="G4326" s="62">
        <v>0.23121804154771897</v>
      </c>
      <c r="H4326" s="62">
        <v>0.82027735644506061</v>
      </c>
      <c r="I4326" s="62">
        <v>0.86605240719771925</v>
      </c>
      <c r="J4326" s="62">
        <v>0.4052916877164604</v>
      </c>
      <c r="K4326" s="62"/>
      <c r="L4326" s="65">
        <f t="shared" si="604"/>
        <v>8.610886899218842E-2</v>
      </c>
      <c r="M4326" s="65">
        <f t="shared" si="605"/>
        <v>0.19099928643787192</v>
      </c>
      <c r="N4326" s="65">
        <f t="shared" si="606"/>
        <v>0.11839908047610923</v>
      </c>
      <c r="O4326" s="65">
        <f t="shared" si="607"/>
        <v>0.13812648154696489</v>
      </c>
      <c r="P4326" s="65">
        <f t="shared" si="608"/>
        <v>4.6422621461213287E-2</v>
      </c>
      <c r="Q4326" s="65">
        <f t="shared" si="609"/>
        <v>0.16469054471943059</v>
      </c>
      <c r="R4326" s="65">
        <f t="shared" si="610"/>
        <v>0.17388099473463817</v>
      </c>
      <c r="S4326" s="65">
        <f t="shared" si="611"/>
        <v>8.1372121631583472E-2</v>
      </c>
      <c r="T4326" s="66">
        <f>(L4326*'Football Field'!$F$4)+(M4326*'Football Field'!$F$5)+(N4326*'Football Field'!$F$6)+(O4326*'Football Field'!$F$7)+(P4326*'Football Field'!$F$8)+(Q4326*'Football Field'!$F$9)+(R4326*'Football Field'!$F$10)+(S4326*'Football Field'!$F$11)</f>
        <v>139603696.88347313</v>
      </c>
    </row>
    <row r="4327" spans="2:20" x14ac:dyDescent="0.3">
      <c r="B4327" s="62">
        <f t="shared" si="612"/>
        <v>4300</v>
      </c>
      <c r="C4327" s="62">
        <v>0.30312236064128306</v>
      </c>
      <c r="D4327" s="62">
        <v>9.6188062317917322E-2</v>
      </c>
      <c r="E4327" s="62">
        <v>9.3991853619831423E-3</v>
      </c>
      <c r="F4327" s="62">
        <v>0.10866789003781241</v>
      </c>
      <c r="G4327" s="62">
        <v>0.79223697849177011</v>
      </c>
      <c r="H4327" s="62">
        <v>8.00876601615087E-2</v>
      </c>
      <c r="I4327" s="62">
        <v>2.5869035719314981E-2</v>
      </c>
      <c r="J4327" s="62">
        <v>0.1431589034970786</v>
      </c>
      <c r="K4327" s="62"/>
      <c r="L4327" s="65">
        <f t="shared" ref="L4327:L4390" si="613">C4327/SUM($C4327:$J4327)</f>
        <v>0.19446751253731151</v>
      </c>
      <c r="M4327" s="65">
        <f t="shared" ref="M4327:M4390" si="614">D4327/SUM($C4327:$J4327)</f>
        <v>6.1709248948761786E-2</v>
      </c>
      <c r="N4327" s="65">
        <f t="shared" ref="N4327:N4390" si="615">E4327/SUM($C4327:$J4327)</f>
        <v>6.0300275880506371E-3</v>
      </c>
      <c r="O4327" s="65">
        <f t="shared" ref="O4327:O4390" si="616">F4327/SUM($C4327:$J4327)</f>
        <v>6.9715656158206227E-2</v>
      </c>
      <c r="P4327" s="65">
        <f t="shared" ref="P4327:P4390" si="617">G4327/SUM($C4327:$J4327)</f>
        <v>0.50825796625967434</v>
      </c>
      <c r="Q4327" s="65">
        <f t="shared" ref="Q4327:Q4390" si="618">H4327/SUM($C4327:$J4327)</f>
        <v>5.1380069829203519E-2</v>
      </c>
      <c r="R4327" s="65">
        <f t="shared" ref="R4327:R4390" si="619">I4327/SUM($C4327:$J4327)</f>
        <v>1.659622542339393E-2</v>
      </c>
      <c r="S4327" s="65">
        <f t="shared" ref="S4327:S4390" si="620">J4327/SUM($C4327:$J4327)</f>
        <v>9.1843293255398098E-2</v>
      </c>
      <c r="T4327" s="66">
        <f>(L4327*'Football Field'!$F$4)+(M4327*'Football Field'!$F$5)+(N4327*'Football Field'!$F$6)+(O4327*'Football Field'!$F$7)+(P4327*'Football Field'!$F$8)+(Q4327*'Football Field'!$F$9)+(R4327*'Football Field'!$F$10)+(S4327*'Football Field'!$F$11)</f>
        <v>152184449.32794032</v>
      </c>
    </row>
    <row r="4328" spans="2:20" x14ac:dyDescent="0.3">
      <c r="B4328" s="62">
        <f t="shared" si="612"/>
        <v>4301</v>
      </c>
      <c r="C4328" s="62">
        <v>0.20892353049385493</v>
      </c>
      <c r="D4328" s="62">
        <v>0.54376338583440176</v>
      </c>
      <c r="E4328" s="62">
        <v>0.78562814649827362</v>
      </c>
      <c r="F4328" s="62">
        <v>0.29826148805516028</v>
      </c>
      <c r="G4328" s="62">
        <v>0.57104975923960255</v>
      </c>
      <c r="H4328" s="62">
        <v>0.19851953045819715</v>
      </c>
      <c r="I4328" s="62">
        <v>0.44234673498845534</v>
      </c>
      <c r="J4328" s="62">
        <v>0.96053764965317234</v>
      </c>
      <c r="K4328" s="62"/>
      <c r="L4328" s="65">
        <f t="shared" si="613"/>
        <v>5.2113234063315583E-2</v>
      </c>
      <c r="M4328" s="65">
        <f t="shared" si="614"/>
        <v>0.13563464361369598</v>
      </c>
      <c r="N4328" s="65">
        <f t="shared" si="615"/>
        <v>0.19596463542625006</v>
      </c>
      <c r="O4328" s="65">
        <f t="shared" si="616"/>
        <v>7.4397415658972649E-2</v>
      </c>
      <c r="P4328" s="65">
        <f t="shared" si="617"/>
        <v>0.14244087152226603</v>
      </c>
      <c r="Q4328" s="65">
        <f t="shared" si="618"/>
        <v>4.9518092732076566E-2</v>
      </c>
      <c r="R4328" s="65">
        <f t="shared" si="619"/>
        <v>0.11033759042414246</v>
      </c>
      <c r="S4328" s="65">
        <f t="shared" si="620"/>
        <v>0.23959351655928057</v>
      </c>
      <c r="T4328" s="66">
        <f>(L4328*'Football Field'!$F$4)+(M4328*'Football Field'!$F$5)+(N4328*'Football Field'!$F$6)+(O4328*'Football Field'!$F$7)+(P4328*'Football Field'!$F$8)+(Q4328*'Football Field'!$F$9)+(R4328*'Football Field'!$F$10)+(S4328*'Football Field'!$F$11)</f>
        <v>141800394.62538201</v>
      </c>
    </row>
    <row r="4329" spans="2:20" x14ac:dyDescent="0.3">
      <c r="B4329" s="62">
        <f t="shared" si="612"/>
        <v>4302</v>
      </c>
      <c r="C4329" s="62">
        <v>0.84006382312411665</v>
      </c>
      <c r="D4329" s="62">
        <v>3.5193504025357814E-2</v>
      </c>
      <c r="E4329" s="62">
        <v>2.5948964623822346E-2</v>
      </c>
      <c r="F4329" s="62">
        <v>2.8952096175245523E-2</v>
      </c>
      <c r="G4329" s="62">
        <v>0.31807598129781434</v>
      </c>
      <c r="H4329" s="62">
        <v>0.11677645631228684</v>
      </c>
      <c r="I4329" s="62">
        <v>2.9620560507997218E-2</v>
      </c>
      <c r="J4329" s="62">
        <v>0.91836276013744289</v>
      </c>
      <c r="K4329" s="62"/>
      <c r="L4329" s="65">
        <f t="shared" si="613"/>
        <v>0.3631932335422326</v>
      </c>
      <c r="M4329" s="65">
        <f t="shared" si="614"/>
        <v>1.5215561216665771E-2</v>
      </c>
      <c r="N4329" s="65">
        <f t="shared" si="615"/>
        <v>1.1218776608841782E-2</v>
      </c>
      <c r="O4329" s="65">
        <f t="shared" si="616"/>
        <v>1.2517150647683039E-2</v>
      </c>
      <c r="P4329" s="65">
        <f t="shared" si="617"/>
        <v>0.13751698499532189</v>
      </c>
      <c r="Q4329" s="65">
        <f t="shared" si="618"/>
        <v>5.0487138717550062E-2</v>
      </c>
      <c r="R4329" s="65">
        <f t="shared" si="619"/>
        <v>1.2806154549335246E-2</v>
      </c>
      <c r="S4329" s="65">
        <f t="shared" si="620"/>
        <v>0.39704499972236956</v>
      </c>
      <c r="T4329" s="66">
        <f>(L4329*'Football Field'!$F$4)+(M4329*'Football Field'!$F$5)+(N4329*'Football Field'!$F$6)+(O4329*'Football Field'!$F$7)+(P4329*'Football Field'!$F$8)+(Q4329*'Football Field'!$F$9)+(R4329*'Football Field'!$F$10)+(S4329*'Football Field'!$F$11)</f>
        <v>122693274.06380135</v>
      </c>
    </row>
    <row r="4330" spans="2:20" x14ac:dyDescent="0.3">
      <c r="B4330" s="62">
        <f t="shared" si="612"/>
        <v>4303</v>
      </c>
      <c r="C4330" s="62">
        <v>0.23820357426733962</v>
      </c>
      <c r="D4330" s="62">
        <v>0.28543293010125614</v>
      </c>
      <c r="E4330" s="62">
        <v>0.50590919799045042</v>
      </c>
      <c r="F4330" s="62">
        <v>1.2779551405752709E-2</v>
      </c>
      <c r="G4330" s="62">
        <v>0.47002213460462738</v>
      </c>
      <c r="H4330" s="62">
        <v>0.85352074829640734</v>
      </c>
      <c r="I4330" s="62">
        <v>0.59794790456674662</v>
      </c>
      <c r="J4330" s="62">
        <v>5.7908576737594419E-2</v>
      </c>
      <c r="K4330" s="62"/>
      <c r="L4330" s="65">
        <f t="shared" si="613"/>
        <v>7.883033842685222E-2</v>
      </c>
      <c r="M4330" s="65">
        <f t="shared" si="614"/>
        <v>9.4460272257699637E-2</v>
      </c>
      <c r="N4330" s="65">
        <f t="shared" si="615"/>
        <v>0.16742399190906146</v>
      </c>
      <c r="O4330" s="65">
        <f t="shared" si="616"/>
        <v>4.2292243739726672E-3</v>
      </c>
      <c r="P4330" s="65">
        <f t="shared" si="617"/>
        <v>0.15554764051277509</v>
      </c>
      <c r="Q4330" s="65">
        <f t="shared" si="618"/>
        <v>0.28246146032650543</v>
      </c>
      <c r="R4330" s="65">
        <f t="shared" si="619"/>
        <v>0.19788299073011309</v>
      </c>
      <c r="S4330" s="65">
        <f t="shared" si="620"/>
        <v>1.916408146302033E-2</v>
      </c>
      <c r="T4330" s="66">
        <f>(L4330*'Football Field'!$F$4)+(M4330*'Football Field'!$F$5)+(N4330*'Football Field'!$F$6)+(O4330*'Football Field'!$F$7)+(P4330*'Football Field'!$F$8)+(Q4330*'Football Field'!$F$9)+(R4330*'Football Field'!$F$10)+(S4330*'Football Field'!$F$11)</f>
        <v>152073805.90233406</v>
      </c>
    </row>
    <row r="4331" spans="2:20" x14ac:dyDescent="0.3">
      <c r="B4331" s="62">
        <f t="shared" si="612"/>
        <v>4304</v>
      </c>
      <c r="C4331" s="62">
        <v>0.74758615689429475</v>
      </c>
      <c r="D4331" s="62">
        <v>0.60780744968732259</v>
      </c>
      <c r="E4331" s="62">
        <v>0.55094478689021997</v>
      </c>
      <c r="F4331" s="62">
        <v>0.60016679705504894</v>
      </c>
      <c r="G4331" s="62">
        <v>0.22982410706318412</v>
      </c>
      <c r="H4331" s="62">
        <v>0.81005781271751054</v>
      </c>
      <c r="I4331" s="62">
        <v>0.1499178328905405</v>
      </c>
      <c r="J4331" s="62">
        <v>0.50636322388807875</v>
      </c>
      <c r="K4331" s="62"/>
      <c r="L4331" s="65">
        <f t="shared" si="613"/>
        <v>0.1778836984440321</v>
      </c>
      <c r="M4331" s="65">
        <f t="shared" si="614"/>
        <v>0.14462418290538712</v>
      </c>
      <c r="N4331" s="65">
        <f t="shared" si="615"/>
        <v>0.13109404906269387</v>
      </c>
      <c r="O4331" s="65">
        <f t="shared" si="616"/>
        <v>0.14280613486340452</v>
      </c>
      <c r="P4331" s="65">
        <f t="shared" si="617"/>
        <v>5.4685285139351392E-2</v>
      </c>
      <c r="Q4331" s="65">
        <f t="shared" si="618"/>
        <v>0.19274845895795312</v>
      </c>
      <c r="R4331" s="65">
        <f t="shared" si="619"/>
        <v>3.567206044594326E-2</v>
      </c>
      <c r="S4331" s="65">
        <f t="shared" si="620"/>
        <v>0.12048613018123466</v>
      </c>
      <c r="T4331" s="66">
        <f>(L4331*'Football Field'!$F$4)+(M4331*'Football Field'!$F$5)+(N4331*'Football Field'!$F$6)+(O4331*'Football Field'!$F$7)+(P4331*'Football Field'!$F$8)+(Q4331*'Football Field'!$F$9)+(R4331*'Football Field'!$F$10)+(S4331*'Football Field'!$F$11)</f>
        <v>121472482.27419429</v>
      </c>
    </row>
    <row r="4332" spans="2:20" x14ac:dyDescent="0.3">
      <c r="B4332" s="62">
        <f t="shared" si="612"/>
        <v>4305</v>
      </c>
      <c r="C4332" s="62">
        <v>0.43573465303839121</v>
      </c>
      <c r="D4332" s="62">
        <v>0.55685366678456283</v>
      </c>
      <c r="E4332" s="62">
        <v>0.30831414993200756</v>
      </c>
      <c r="F4332" s="62">
        <v>0.16603090336029469</v>
      </c>
      <c r="G4332" s="62">
        <v>0.50448310644752792</v>
      </c>
      <c r="H4332" s="62">
        <v>0.17992137324484636</v>
      </c>
      <c r="I4332" s="62">
        <v>0.93083588321978505</v>
      </c>
      <c r="J4332" s="62">
        <v>0.51713932941691187</v>
      </c>
      <c r="K4332" s="62"/>
      <c r="L4332" s="65">
        <f t="shared" si="613"/>
        <v>0.12106050380049414</v>
      </c>
      <c r="M4332" s="65">
        <f t="shared" si="614"/>
        <v>0.15471109532835831</v>
      </c>
      <c r="N4332" s="65">
        <f t="shared" si="615"/>
        <v>8.5659164492252041E-2</v>
      </c>
      <c r="O4332" s="65">
        <f t="shared" si="616"/>
        <v>4.6128497394210009E-2</v>
      </c>
      <c r="P4332" s="65">
        <f t="shared" si="617"/>
        <v>0.14016094106702848</v>
      </c>
      <c r="Q4332" s="65">
        <f t="shared" si="618"/>
        <v>4.998769764492144E-2</v>
      </c>
      <c r="R4332" s="65">
        <f t="shared" si="619"/>
        <v>0.25861487075308781</v>
      </c>
      <c r="S4332" s="65">
        <f t="shared" si="620"/>
        <v>0.14367722951964784</v>
      </c>
      <c r="T4332" s="66">
        <f>(L4332*'Football Field'!$F$4)+(M4332*'Football Field'!$F$5)+(N4332*'Football Field'!$F$6)+(O4332*'Football Field'!$F$7)+(P4332*'Football Field'!$F$8)+(Q4332*'Football Field'!$F$9)+(R4332*'Football Field'!$F$10)+(S4332*'Football Field'!$F$11)</f>
        <v>157971622.31680232</v>
      </c>
    </row>
    <row r="4333" spans="2:20" x14ac:dyDescent="0.3">
      <c r="B4333" s="62">
        <f t="shared" si="612"/>
        <v>4306</v>
      </c>
      <c r="C4333" s="62">
        <v>0.28393985652840437</v>
      </c>
      <c r="D4333" s="62">
        <v>6.5754018693817473E-2</v>
      </c>
      <c r="E4333" s="62">
        <v>4.1852802333876005E-2</v>
      </c>
      <c r="F4333" s="62">
        <v>0.42653198403835091</v>
      </c>
      <c r="G4333" s="62">
        <v>0.40744337262003394</v>
      </c>
      <c r="H4333" s="62">
        <v>0.67188563240319688</v>
      </c>
      <c r="I4333" s="62">
        <v>0.70474710449692424</v>
      </c>
      <c r="J4333" s="62">
        <v>0.61961424014662292</v>
      </c>
      <c r="K4333" s="62"/>
      <c r="L4333" s="65">
        <f t="shared" si="613"/>
        <v>8.8131661685221296E-2</v>
      </c>
      <c r="M4333" s="65">
        <f t="shared" si="614"/>
        <v>2.0409290195536622E-2</v>
      </c>
      <c r="N4333" s="65">
        <f t="shared" si="615"/>
        <v>1.2990627877909807E-2</v>
      </c>
      <c r="O4333" s="65">
        <f t="shared" si="616"/>
        <v>0.13239061600861829</v>
      </c>
      <c r="P4333" s="65">
        <f t="shared" si="617"/>
        <v>0.12646573084410292</v>
      </c>
      <c r="Q4333" s="65">
        <f t="shared" si="618"/>
        <v>0.20854556302910543</v>
      </c>
      <c r="R4333" s="65">
        <f t="shared" si="619"/>
        <v>0.21874538554240941</v>
      </c>
      <c r="S4333" s="65">
        <f t="shared" si="620"/>
        <v>0.19232112481709618</v>
      </c>
      <c r="T4333" s="66">
        <f>(L4333*'Football Field'!$F$4)+(M4333*'Football Field'!$F$5)+(N4333*'Football Field'!$F$6)+(O4333*'Football Field'!$F$7)+(P4333*'Football Field'!$F$8)+(Q4333*'Football Field'!$F$9)+(R4333*'Football Field'!$F$10)+(S4333*'Football Field'!$F$11)</f>
        <v>150988493.79497895</v>
      </c>
    </row>
    <row r="4334" spans="2:20" x14ac:dyDescent="0.3">
      <c r="B4334" s="62">
        <f t="shared" si="612"/>
        <v>4307</v>
      </c>
      <c r="C4334" s="62">
        <v>0.26735655102706923</v>
      </c>
      <c r="D4334" s="62">
        <v>0.97928456144687248</v>
      </c>
      <c r="E4334" s="62">
        <v>0.79667009814295431</v>
      </c>
      <c r="F4334" s="62">
        <v>0.74572510969059935</v>
      </c>
      <c r="G4334" s="62">
        <v>0.90562436982151329</v>
      </c>
      <c r="H4334" s="62">
        <v>0.95264494936303235</v>
      </c>
      <c r="I4334" s="62">
        <v>7.5835982521673118E-2</v>
      </c>
      <c r="J4334" s="62">
        <v>0.98902438967235706</v>
      </c>
      <c r="K4334" s="62"/>
      <c r="L4334" s="65">
        <f t="shared" si="613"/>
        <v>4.6804758559205996E-2</v>
      </c>
      <c r="M4334" s="65">
        <f t="shared" si="614"/>
        <v>0.17143839297447433</v>
      </c>
      <c r="N4334" s="65">
        <f t="shared" si="615"/>
        <v>0.13946900291642603</v>
      </c>
      <c r="O4334" s="65">
        <f t="shared" si="616"/>
        <v>0.13055032157065796</v>
      </c>
      <c r="P4334" s="65">
        <f t="shared" si="617"/>
        <v>0.15854307594855743</v>
      </c>
      <c r="Q4334" s="65">
        <f t="shared" si="618"/>
        <v>0.16677473088388728</v>
      </c>
      <c r="R4334" s="65">
        <f t="shared" si="619"/>
        <v>1.3276221728592313E-2</v>
      </c>
      <c r="S4334" s="65">
        <f t="shared" si="620"/>
        <v>0.1731434954181986</v>
      </c>
      <c r="T4334" s="66">
        <f>(L4334*'Football Field'!$F$4)+(M4334*'Football Field'!$F$5)+(N4334*'Football Field'!$F$6)+(O4334*'Football Field'!$F$7)+(P4334*'Football Field'!$F$8)+(Q4334*'Football Field'!$F$9)+(R4334*'Football Field'!$F$10)+(S4334*'Football Field'!$F$11)</f>
        <v>127963708.95500369</v>
      </c>
    </row>
    <row r="4335" spans="2:20" x14ac:dyDescent="0.3">
      <c r="B4335" s="62">
        <f t="shared" si="612"/>
        <v>4308</v>
      </c>
      <c r="C4335" s="62">
        <v>0.4788855435141276</v>
      </c>
      <c r="D4335" s="62">
        <v>0.78016789478004289</v>
      </c>
      <c r="E4335" s="62">
        <v>1.2850817682976468E-2</v>
      </c>
      <c r="F4335" s="62">
        <v>0.51668696677288295</v>
      </c>
      <c r="G4335" s="62">
        <v>0.14079780599639435</v>
      </c>
      <c r="H4335" s="62">
        <v>0.51934829871240196</v>
      </c>
      <c r="I4335" s="62">
        <v>0.64965500228002926</v>
      </c>
      <c r="J4335" s="62">
        <v>0.62067344494927945</v>
      </c>
      <c r="K4335" s="62"/>
      <c r="L4335" s="65">
        <f t="shared" si="613"/>
        <v>0.12876501049629457</v>
      </c>
      <c r="M4335" s="65">
        <f t="shared" si="614"/>
        <v>0.20977523443920928</v>
      </c>
      <c r="N4335" s="65">
        <f t="shared" si="615"/>
        <v>3.4553886544408008E-3</v>
      </c>
      <c r="O4335" s="65">
        <f t="shared" si="616"/>
        <v>0.13892923601659349</v>
      </c>
      <c r="P4335" s="65">
        <f t="shared" si="617"/>
        <v>3.785838017565072E-2</v>
      </c>
      <c r="Q4335" s="65">
        <f t="shared" si="618"/>
        <v>0.13964482753896773</v>
      </c>
      <c r="R4335" s="65">
        <f t="shared" si="619"/>
        <v>0.1746823104612896</v>
      </c>
      <c r="S4335" s="65">
        <f t="shared" si="620"/>
        <v>0.16688961221755388</v>
      </c>
      <c r="T4335" s="66">
        <f>(L4335*'Football Field'!$F$4)+(M4335*'Football Field'!$F$5)+(N4335*'Football Field'!$F$6)+(O4335*'Football Field'!$F$7)+(P4335*'Football Field'!$F$8)+(Q4335*'Football Field'!$F$9)+(R4335*'Football Field'!$F$10)+(S4335*'Football Field'!$F$11)</f>
        <v>136407981.88836935</v>
      </c>
    </row>
    <row r="4336" spans="2:20" x14ac:dyDescent="0.3">
      <c r="B4336" s="62">
        <f t="shared" si="612"/>
        <v>4309</v>
      </c>
      <c r="C4336" s="62">
        <v>0.85277689513973121</v>
      </c>
      <c r="D4336" s="62">
        <v>0.47271545162361162</v>
      </c>
      <c r="E4336" s="62">
        <v>0.12706205767062562</v>
      </c>
      <c r="F4336" s="62">
        <v>0.6648033413688097</v>
      </c>
      <c r="G4336" s="62">
        <v>0.50643006440298466</v>
      </c>
      <c r="H4336" s="62">
        <v>0.67708498883850421</v>
      </c>
      <c r="I4336" s="62">
        <v>0.84921631602433612</v>
      </c>
      <c r="J4336" s="62">
        <v>0.73481199479623294</v>
      </c>
      <c r="K4336" s="62"/>
      <c r="L4336" s="65">
        <f t="shared" si="613"/>
        <v>0.17457403455263137</v>
      </c>
      <c r="M4336" s="65">
        <f t="shared" si="614"/>
        <v>9.677073107354911E-2</v>
      </c>
      <c r="N4336" s="65">
        <f t="shared" si="615"/>
        <v>2.6011183197553286E-2</v>
      </c>
      <c r="O4336" s="65">
        <f t="shared" si="616"/>
        <v>0.13609351068054779</v>
      </c>
      <c r="P4336" s="65">
        <f t="shared" si="617"/>
        <v>0.10367253154424604</v>
      </c>
      <c r="Q4336" s="65">
        <f t="shared" si="618"/>
        <v>0.13860771663753066</v>
      </c>
      <c r="R4336" s="65">
        <f t="shared" si="619"/>
        <v>0.17384513973258997</v>
      </c>
      <c r="S4336" s="65">
        <f t="shared" si="620"/>
        <v>0.15042515258135186</v>
      </c>
      <c r="T4336" s="66">
        <f>(L4336*'Football Field'!$F$4)+(M4336*'Football Field'!$F$5)+(N4336*'Football Field'!$F$6)+(O4336*'Football Field'!$F$7)+(P4336*'Football Field'!$F$8)+(Q4336*'Football Field'!$F$9)+(R4336*'Football Field'!$F$10)+(S4336*'Football Field'!$F$11)</f>
        <v>142271189.74900997</v>
      </c>
    </row>
    <row r="4337" spans="2:20" x14ac:dyDescent="0.3">
      <c r="B4337" s="62">
        <f t="shared" si="612"/>
        <v>4310</v>
      </c>
      <c r="C4337" s="62">
        <v>6.9203640021810231E-2</v>
      </c>
      <c r="D4337" s="62">
        <v>0.25696385873858874</v>
      </c>
      <c r="E4337" s="62">
        <v>0.90250298368048754</v>
      </c>
      <c r="F4337" s="62">
        <v>0.8966510872812391</v>
      </c>
      <c r="G4337" s="62">
        <v>0.49414815969774883</v>
      </c>
      <c r="H4337" s="62">
        <v>0.92925332205247191</v>
      </c>
      <c r="I4337" s="62">
        <v>5.1428421950189374E-2</v>
      </c>
      <c r="J4337" s="62">
        <v>0.62838436166277445</v>
      </c>
      <c r="K4337" s="62"/>
      <c r="L4337" s="65">
        <f t="shared" si="613"/>
        <v>1.6365863438500116E-2</v>
      </c>
      <c r="M4337" s="65">
        <f t="shared" si="614"/>
        <v>6.0768991622700656E-2</v>
      </c>
      <c r="N4337" s="65">
        <f t="shared" si="615"/>
        <v>0.21343155618835608</v>
      </c>
      <c r="O4337" s="65">
        <f t="shared" si="616"/>
        <v>0.21204765012075374</v>
      </c>
      <c r="P4337" s="65">
        <f t="shared" si="617"/>
        <v>0.1168603457484426</v>
      </c>
      <c r="Q4337" s="65">
        <f t="shared" si="618"/>
        <v>0.21975770297184305</v>
      </c>
      <c r="R4337" s="65">
        <f t="shared" si="619"/>
        <v>1.2162229186630935E-2</v>
      </c>
      <c r="S4337" s="65">
        <f t="shared" si="620"/>
        <v>0.14860566072277281</v>
      </c>
      <c r="T4337" s="66">
        <f>(L4337*'Football Field'!$F$4)+(M4337*'Football Field'!$F$5)+(N4337*'Football Field'!$F$6)+(O4337*'Football Field'!$F$7)+(P4337*'Football Field'!$F$8)+(Q4337*'Football Field'!$F$9)+(R4337*'Football Field'!$F$10)+(S4337*'Football Field'!$F$11)</f>
        <v>127215734.33832122</v>
      </c>
    </row>
    <row r="4338" spans="2:20" x14ac:dyDescent="0.3">
      <c r="B4338" s="62">
        <f t="shared" si="612"/>
        <v>4311</v>
      </c>
      <c r="C4338" s="62">
        <v>0.27463524979392406</v>
      </c>
      <c r="D4338" s="62">
        <v>0.24823244861709848</v>
      </c>
      <c r="E4338" s="62">
        <v>0.28481411854548688</v>
      </c>
      <c r="F4338" s="62">
        <v>0.7147320472046228</v>
      </c>
      <c r="G4338" s="62">
        <v>0.47951270761453035</v>
      </c>
      <c r="H4338" s="62">
        <v>0.35414412413212304</v>
      </c>
      <c r="I4338" s="62">
        <v>0.5210618787534772</v>
      </c>
      <c r="J4338" s="62">
        <v>0.68558873228982264</v>
      </c>
      <c r="K4338" s="62"/>
      <c r="L4338" s="65">
        <f t="shared" si="613"/>
        <v>7.7085807766690606E-2</v>
      </c>
      <c r="M4338" s="65">
        <f t="shared" si="614"/>
        <v>6.9674955527052287E-2</v>
      </c>
      <c r="N4338" s="65">
        <f t="shared" si="615"/>
        <v>7.9942856599475601E-2</v>
      </c>
      <c r="O4338" s="65">
        <f t="shared" si="616"/>
        <v>0.20061407716908344</v>
      </c>
      <c r="P4338" s="65">
        <f t="shared" si="617"/>
        <v>0.13459169727336573</v>
      </c>
      <c r="Q4338" s="65">
        <f t="shared" si="618"/>
        <v>9.9402701929327555E-2</v>
      </c>
      <c r="R4338" s="65">
        <f t="shared" si="619"/>
        <v>0.14625389803486843</v>
      </c>
      <c r="S4338" s="65">
        <f t="shared" si="620"/>
        <v>0.19243400570013644</v>
      </c>
      <c r="T4338" s="66">
        <f>(L4338*'Football Field'!$F$4)+(M4338*'Football Field'!$F$5)+(N4338*'Football Field'!$F$6)+(O4338*'Football Field'!$F$7)+(P4338*'Football Field'!$F$8)+(Q4338*'Football Field'!$F$9)+(R4338*'Football Field'!$F$10)+(S4338*'Football Field'!$F$11)</f>
        <v>143727539.11732966</v>
      </c>
    </row>
    <row r="4339" spans="2:20" x14ac:dyDescent="0.3">
      <c r="B4339" s="62">
        <f t="shared" si="612"/>
        <v>4312</v>
      </c>
      <c r="C4339" s="62">
        <v>0.9221471259921582</v>
      </c>
      <c r="D4339" s="62">
        <v>0.5629753859910539</v>
      </c>
      <c r="E4339" s="62">
        <v>0.36272672758190194</v>
      </c>
      <c r="F4339" s="62">
        <v>0.30611565639800531</v>
      </c>
      <c r="G4339" s="62">
        <v>0.66969234434699665</v>
      </c>
      <c r="H4339" s="62">
        <v>0.68048323954817125</v>
      </c>
      <c r="I4339" s="62">
        <v>0.1999893450425726</v>
      </c>
      <c r="J4339" s="62">
        <v>0.73483658339068014</v>
      </c>
      <c r="K4339" s="62"/>
      <c r="L4339" s="65">
        <f t="shared" si="613"/>
        <v>0.2077391539322489</v>
      </c>
      <c r="M4339" s="65">
        <f t="shared" si="614"/>
        <v>0.1268257819972399</v>
      </c>
      <c r="N4339" s="65">
        <f t="shared" si="615"/>
        <v>8.1714231246347149E-2</v>
      </c>
      <c r="O4339" s="65">
        <f t="shared" si="616"/>
        <v>6.8961021157135191E-2</v>
      </c>
      <c r="P4339" s="65">
        <f t="shared" si="617"/>
        <v>0.15086672949272137</v>
      </c>
      <c r="Q4339" s="65">
        <f t="shared" si="618"/>
        <v>0.15329767719735329</v>
      </c>
      <c r="R4339" s="65">
        <f t="shared" si="619"/>
        <v>4.5053133240434695E-2</v>
      </c>
      <c r="S4339" s="65">
        <f t="shared" si="620"/>
        <v>0.16554227173651953</v>
      </c>
      <c r="T4339" s="66">
        <f>(L4339*'Football Field'!$F$4)+(M4339*'Football Field'!$F$5)+(N4339*'Football Field'!$F$6)+(O4339*'Football Field'!$F$7)+(P4339*'Football Field'!$F$8)+(Q4339*'Football Field'!$F$9)+(R4339*'Football Field'!$F$10)+(S4339*'Football Field'!$F$11)</f>
        <v>129105993.41279578</v>
      </c>
    </row>
    <row r="4340" spans="2:20" x14ac:dyDescent="0.3">
      <c r="B4340" s="62">
        <f t="shared" si="612"/>
        <v>4313</v>
      </c>
      <c r="C4340" s="62">
        <v>0.76036704989628767</v>
      </c>
      <c r="D4340" s="62">
        <v>0.30245079099698813</v>
      </c>
      <c r="E4340" s="62">
        <v>0.89491163809509844</v>
      </c>
      <c r="F4340" s="62">
        <v>0.25310033093692885</v>
      </c>
      <c r="G4340" s="62">
        <v>0.83325916449262416</v>
      </c>
      <c r="H4340" s="62">
        <v>0.14031804394355396</v>
      </c>
      <c r="I4340" s="62">
        <v>0.34219563545728726</v>
      </c>
      <c r="J4340" s="62">
        <v>0.25136112371985631</v>
      </c>
      <c r="K4340" s="62"/>
      <c r="L4340" s="65">
        <f t="shared" si="613"/>
        <v>0.20126372158911307</v>
      </c>
      <c r="M4340" s="65">
        <f t="shared" si="614"/>
        <v>8.0056561895899742E-2</v>
      </c>
      <c r="N4340" s="65">
        <f t="shared" si="615"/>
        <v>0.23687671211028416</v>
      </c>
      <c r="O4340" s="65">
        <f t="shared" si="616"/>
        <v>6.6993847966913503E-2</v>
      </c>
      <c r="P4340" s="65">
        <f t="shared" si="617"/>
        <v>0.22055774315430296</v>
      </c>
      <c r="Q4340" s="65">
        <f t="shared" si="618"/>
        <v>3.7141182977400683E-2</v>
      </c>
      <c r="R4340" s="65">
        <f t="shared" si="619"/>
        <v>9.0576738054442274E-2</v>
      </c>
      <c r="S4340" s="65">
        <f t="shared" si="620"/>
        <v>6.6533492251643608E-2</v>
      </c>
      <c r="T4340" s="66">
        <f>(L4340*'Football Field'!$F$4)+(M4340*'Football Field'!$F$5)+(N4340*'Football Field'!$F$6)+(O4340*'Football Field'!$F$7)+(P4340*'Football Field'!$F$8)+(Q4340*'Football Field'!$F$9)+(R4340*'Football Field'!$F$10)+(S4340*'Football Field'!$F$11)</f>
        <v>144600257.1695621</v>
      </c>
    </row>
    <row r="4341" spans="2:20" x14ac:dyDescent="0.3">
      <c r="B4341" s="62">
        <f t="shared" si="612"/>
        <v>4314</v>
      </c>
      <c r="C4341" s="62">
        <v>0.47111463108717033</v>
      </c>
      <c r="D4341" s="62">
        <v>0.16820969677687658</v>
      </c>
      <c r="E4341" s="62">
        <v>0.97431248970788764</v>
      </c>
      <c r="F4341" s="62">
        <v>0.8302961257592143</v>
      </c>
      <c r="G4341" s="62">
        <v>0.35699466314522099</v>
      </c>
      <c r="H4341" s="62">
        <v>0.15084316113643448</v>
      </c>
      <c r="I4341" s="62">
        <v>0.49968575401750981</v>
      </c>
      <c r="J4341" s="62">
        <v>0.98461403941484105</v>
      </c>
      <c r="K4341" s="62"/>
      <c r="L4341" s="65">
        <f t="shared" si="613"/>
        <v>0.10620088761080795</v>
      </c>
      <c r="M4341" s="65">
        <f t="shared" si="614"/>
        <v>3.7918625157586705E-2</v>
      </c>
      <c r="N4341" s="65">
        <f t="shared" si="615"/>
        <v>0.21963412806453103</v>
      </c>
      <c r="O4341" s="65">
        <f t="shared" si="616"/>
        <v>0.18716927838126934</v>
      </c>
      <c r="P4341" s="65">
        <f t="shared" si="617"/>
        <v>8.0475424868154413E-2</v>
      </c>
      <c r="Q4341" s="65">
        <f t="shared" si="618"/>
        <v>3.4003778583020387E-2</v>
      </c>
      <c r="R4341" s="65">
        <f t="shared" si="619"/>
        <v>0.11264152522853062</v>
      </c>
      <c r="S4341" s="65">
        <f t="shared" si="620"/>
        <v>0.22195635210609954</v>
      </c>
      <c r="T4341" s="66">
        <f>(L4341*'Football Field'!$F$4)+(M4341*'Football Field'!$F$5)+(N4341*'Football Field'!$F$6)+(O4341*'Football Field'!$F$7)+(P4341*'Football Field'!$F$8)+(Q4341*'Football Field'!$F$9)+(R4341*'Football Field'!$F$10)+(S4341*'Football Field'!$F$11)</f>
        <v>138376430.1374405</v>
      </c>
    </row>
    <row r="4342" spans="2:20" x14ac:dyDescent="0.3">
      <c r="B4342" s="62">
        <f t="shared" si="612"/>
        <v>4315</v>
      </c>
      <c r="C4342" s="62">
        <v>0.10247766480381049</v>
      </c>
      <c r="D4342" s="62">
        <v>0.45622148428216813</v>
      </c>
      <c r="E4342" s="62">
        <v>0.90804922591286252</v>
      </c>
      <c r="F4342" s="62">
        <v>0.96436966916505407</v>
      </c>
      <c r="G4342" s="62">
        <v>0.51159179288854095</v>
      </c>
      <c r="H4342" s="62">
        <v>0.74944991202093636</v>
      </c>
      <c r="I4342" s="62">
        <v>0.16133835596718382</v>
      </c>
      <c r="J4342" s="62">
        <v>0.20809687551445155</v>
      </c>
      <c r="K4342" s="62"/>
      <c r="L4342" s="65">
        <f t="shared" si="613"/>
        <v>2.5230892123519203E-2</v>
      </c>
      <c r="M4342" s="65">
        <f t="shared" si="614"/>
        <v>0.11232569630067507</v>
      </c>
      <c r="N4342" s="65">
        <f t="shared" si="615"/>
        <v>0.22356961495672806</v>
      </c>
      <c r="O4342" s="65">
        <f t="shared" si="616"/>
        <v>0.23743619779470848</v>
      </c>
      <c r="P4342" s="65">
        <f t="shared" si="617"/>
        <v>0.12595834772738296</v>
      </c>
      <c r="Q4342" s="65">
        <f t="shared" si="618"/>
        <v>0.18452108484694987</v>
      </c>
      <c r="R4342" s="65">
        <f t="shared" si="619"/>
        <v>3.9722906084825149E-2</v>
      </c>
      <c r="S4342" s="65">
        <f t="shared" si="620"/>
        <v>5.1235260165211148E-2</v>
      </c>
      <c r="T4342" s="66">
        <f>(L4342*'Football Field'!$F$4)+(M4342*'Football Field'!$F$5)+(N4342*'Football Field'!$F$6)+(O4342*'Football Field'!$F$7)+(P4342*'Football Field'!$F$8)+(Q4342*'Football Field'!$F$9)+(R4342*'Football Field'!$F$10)+(S4342*'Football Field'!$F$11)</f>
        <v>131271649.691568</v>
      </c>
    </row>
    <row r="4343" spans="2:20" x14ac:dyDescent="0.3">
      <c r="B4343" s="62">
        <f t="shared" si="612"/>
        <v>4316</v>
      </c>
      <c r="C4343" s="62">
        <v>0.72382827339764721</v>
      </c>
      <c r="D4343" s="62">
        <v>0.4993497807759778</v>
      </c>
      <c r="E4343" s="62">
        <v>9.0011364305901065E-2</v>
      </c>
      <c r="F4343" s="62">
        <v>0.84433605593359107</v>
      </c>
      <c r="G4343" s="62">
        <v>0.57763723879134021</v>
      </c>
      <c r="H4343" s="62">
        <v>0.91358878730629012</v>
      </c>
      <c r="I4343" s="62">
        <v>0.70987390179693455</v>
      </c>
      <c r="J4343" s="62">
        <v>9.2510919399447111E-2</v>
      </c>
      <c r="K4343" s="62"/>
      <c r="L4343" s="65">
        <f t="shared" si="613"/>
        <v>0.16261651431966023</v>
      </c>
      <c r="M4343" s="65">
        <f t="shared" si="614"/>
        <v>0.1121847871386837</v>
      </c>
      <c r="N4343" s="65">
        <f t="shared" si="615"/>
        <v>2.0222109097611126E-2</v>
      </c>
      <c r="O4343" s="65">
        <f t="shared" si="616"/>
        <v>0.18969000158812607</v>
      </c>
      <c r="P4343" s="65">
        <f t="shared" si="617"/>
        <v>0.12977298313114816</v>
      </c>
      <c r="Q4343" s="65">
        <f t="shared" si="618"/>
        <v>0.20524844023557212</v>
      </c>
      <c r="R4343" s="65">
        <f t="shared" si="619"/>
        <v>0.15948150101246034</v>
      </c>
      <c r="S4343" s="65">
        <f t="shared" si="620"/>
        <v>2.0783663476738164E-2</v>
      </c>
      <c r="T4343" s="66">
        <f>(L4343*'Football Field'!$F$4)+(M4343*'Football Field'!$F$5)+(N4343*'Football Field'!$F$6)+(O4343*'Football Field'!$F$7)+(P4343*'Football Field'!$F$8)+(Q4343*'Football Field'!$F$9)+(R4343*'Football Field'!$F$10)+(S4343*'Football Field'!$F$11)</f>
        <v>141649954.07570207</v>
      </c>
    </row>
    <row r="4344" spans="2:20" x14ac:dyDescent="0.3">
      <c r="B4344" s="62">
        <f t="shared" si="612"/>
        <v>4317</v>
      </c>
      <c r="C4344" s="62">
        <v>0.95896257473889956</v>
      </c>
      <c r="D4344" s="62">
        <v>8.3090450292699458E-2</v>
      </c>
      <c r="E4344" s="62">
        <v>0.6715489563405439</v>
      </c>
      <c r="F4344" s="62">
        <v>0.70924871060418393</v>
      </c>
      <c r="G4344" s="62">
        <v>0.12105806960207</v>
      </c>
      <c r="H4344" s="62">
        <v>0.35966334199061811</v>
      </c>
      <c r="I4344" s="62">
        <v>8.8295299400117377E-2</v>
      </c>
      <c r="J4344" s="62">
        <v>0.17945486529634758</v>
      </c>
      <c r="K4344" s="62"/>
      <c r="L4344" s="65">
        <f t="shared" si="613"/>
        <v>0.30238572230106198</v>
      </c>
      <c r="M4344" s="65">
        <f t="shared" si="614"/>
        <v>2.6200569751034748E-2</v>
      </c>
      <c r="N4344" s="65">
        <f t="shared" si="615"/>
        <v>0.21175676879658153</v>
      </c>
      <c r="O4344" s="65">
        <f t="shared" si="616"/>
        <v>0.22364447716381081</v>
      </c>
      <c r="P4344" s="65">
        <f t="shared" si="617"/>
        <v>3.8172742900796822E-2</v>
      </c>
      <c r="Q4344" s="65">
        <f t="shared" si="618"/>
        <v>0.11341116151760003</v>
      </c>
      <c r="R4344" s="65">
        <f t="shared" si="619"/>
        <v>2.7841793400709639E-2</v>
      </c>
      <c r="S4344" s="65">
        <f t="shared" si="620"/>
        <v>5.6586764168404247E-2</v>
      </c>
      <c r="T4344" s="66">
        <f>(L4344*'Football Field'!$F$4)+(M4344*'Football Field'!$F$5)+(N4344*'Football Field'!$F$6)+(O4344*'Football Field'!$F$7)+(P4344*'Football Field'!$F$8)+(Q4344*'Football Field'!$F$9)+(R4344*'Football Field'!$F$10)+(S4344*'Football Field'!$F$11)</f>
        <v>121003043.52488202</v>
      </c>
    </row>
    <row r="4345" spans="2:20" x14ac:dyDescent="0.3">
      <c r="B4345" s="62">
        <f t="shared" si="612"/>
        <v>4318</v>
      </c>
      <c r="C4345" s="62">
        <v>0.42096050192625478</v>
      </c>
      <c r="D4345" s="62">
        <v>0.51517914421215616</v>
      </c>
      <c r="E4345" s="62">
        <v>0.37130530032092313</v>
      </c>
      <c r="F4345" s="62">
        <v>0.6858998430122637</v>
      </c>
      <c r="G4345" s="62">
        <v>0.99725980388097246</v>
      </c>
      <c r="H4345" s="62">
        <v>0.43432611301799462</v>
      </c>
      <c r="I4345" s="62">
        <v>0.10025494730033002</v>
      </c>
      <c r="J4345" s="62">
        <v>0.12950373180151553</v>
      </c>
      <c r="K4345" s="62"/>
      <c r="L4345" s="65">
        <f t="shared" si="613"/>
        <v>0.11518366064147496</v>
      </c>
      <c r="M4345" s="65">
        <f t="shared" si="614"/>
        <v>0.14096386583768825</v>
      </c>
      <c r="N4345" s="65">
        <f t="shared" si="615"/>
        <v>0.10159695152121052</v>
      </c>
      <c r="O4345" s="65">
        <f t="shared" si="616"/>
        <v>0.18767664517229646</v>
      </c>
      <c r="P4345" s="65">
        <f t="shared" si="617"/>
        <v>0.27287128910192332</v>
      </c>
      <c r="Q4345" s="65">
        <f t="shared" si="618"/>
        <v>0.11884077337583451</v>
      </c>
      <c r="R4345" s="65">
        <f t="shared" si="619"/>
        <v>2.7431865399792636E-2</v>
      </c>
      <c r="S4345" s="65">
        <f t="shared" si="620"/>
        <v>3.5434948949779409E-2</v>
      </c>
      <c r="T4345" s="66">
        <f>(L4345*'Football Field'!$F$4)+(M4345*'Football Field'!$F$5)+(N4345*'Football Field'!$F$6)+(O4345*'Football Field'!$F$7)+(P4345*'Football Field'!$F$8)+(Q4345*'Football Field'!$F$9)+(R4345*'Football Field'!$F$10)+(S4345*'Football Field'!$F$11)</f>
        <v>137419263.42243111</v>
      </c>
    </row>
    <row r="4346" spans="2:20" x14ac:dyDescent="0.3">
      <c r="B4346" s="62">
        <f t="shared" si="612"/>
        <v>4319</v>
      </c>
      <c r="C4346" s="62">
        <v>0.27054334506768263</v>
      </c>
      <c r="D4346" s="62">
        <v>0.67093977427790075</v>
      </c>
      <c r="E4346" s="62">
        <v>0.76895164091894086</v>
      </c>
      <c r="F4346" s="62">
        <v>7.7031386804494617E-2</v>
      </c>
      <c r="G4346" s="62">
        <v>0.86813054199255724</v>
      </c>
      <c r="H4346" s="62">
        <v>0.20984580229989536</v>
      </c>
      <c r="I4346" s="62">
        <v>0.78315706642270111</v>
      </c>
      <c r="J4346" s="62">
        <v>0.97190059443983257</v>
      </c>
      <c r="K4346" s="62"/>
      <c r="L4346" s="65">
        <f t="shared" si="613"/>
        <v>5.8552826783797599E-2</v>
      </c>
      <c r="M4346" s="65">
        <f t="shared" si="614"/>
        <v>0.14520933928656066</v>
      </c>
      <c r="N4346" s="65">
        <f t="shared" si="615"/>
        <v>0.16642173262321353</v>
      </c>
      <c r="O4346" s="65">
        <f t="shared" si="616"/>
        <v>1.6671655506258723E-2</v>
      </c>
      <c r="P4346" s="65">
        <f t="shared" si="617"/>
        <v>0.18788670347185166</v>
      </c>
      <c r="Q4346" s="65">
        <f t="shared" si="618"/>
        <v>4.5416252653706621E-2</v>
      </c>
      <c r="R4346" s="65">
        <f t="shared" si="619"/>
        <v>0.16949616721595404</v>
      </c>
      <c r="S4346" s="65">
        <f t="shared" si="620"/>
        <v>0.21034532245865709</v>
      </c>
      <c r="T4346" s="66">
        <f>(L4346*'Football Field'!$F$4)+(M4346*'Football Field'!$F$5)+(N4346*'Football Field'!$F$6)+(O4346*'Football Field'!$F$7)+(P4346*'Football Field'!$F$8)+(Q4346*'Football Field'!$F$9)+(R4346*'Football Field'!$F$10)+(S4346*'Football Field'!$F$11)</f>
        <v>152266277.79347116</v>
      </c>
    </row>
    <row r="4347" spans="2:20" x14ac:dyDescent="0.3">
      <c r="B4347" s="62">
        <f t="shared" si="612"/>
        <v>4320</v>
      </c>
      <c r="C4347" s="62">
        <v>0.3285847666109204</v>
      </c>
      <c r="D4347" s="62">
        <v>0.55144839891255337</v>
      </c>
      <c r="E4347" s="62">
        <v>0.53483708259970075</v>
      </c>
      <c r="F4347" s="62">
        <v>0.94843911916736356</v>
      </c>
      <c r="G4347" s="62">
        <v>0.27327941284605972</v>
      </c>
      <c r="H4347" s="62">
        <v>0.98812332426680094</v>
      </c>
      <c r="I4347" s="62">
        <v>0.25597353070064577</v>
      </c>
      <c r="J4347" s="62">
        <v>0.48646189727630096</v>
      </c>
      <c r="K4347" s="62"/>
      <c r="L4347" s="65">
        <f t="shared" si="613"/>
        <v>7.5240134246580603E-2</v>
      </c>
      <c r="M4347" s="65">
        <f t="shared" si="614"/>
        <v>0.12627198756712998</v>
      </c>
      <c r="N4347" s="65">
        <f t="shared" si="615"/>
        <v>0.12246828819821984</v>
      </c>
      <c r="O4347" s="65">
        <f t="shared" si="616"/>
        <v>0.21717588245763017</v>
      </c>
      <c r="P4347" s="65">
        <f t="shared" si="617"/>
        <v>6.2576180635030398E-2</v>
      </c>
      <c r="Q4347" s="65">
        <f t="shared" si="618"/>
        <v>0.22626286768201237</v>
      </c>
      <c r="R4347" s="65">
        <f t="shared" si="619"/>
        <v>5.8613437902594864E-2</v>
      </c>
      <c r="S4347" s="65">
        <f t="shared" si="620"/>
        <v>0.11139122131080179</v>
      </c>
      <c r="T4347" s="66">
        <f>(L4347*'Football Field'!$F$4)+(M4347*'Football Field'!$F$5)+(N4347*'Football Field'!$F$6)+(O4347*'Football Field'!$F$7)+(P4347*'Football Field'!$F$8)+(Q4347*'Football Field'!$F$9)+(R4347*'Football Field'!$F$10)+(S4347*'Football Field'!$F$11)</f>
        <v>126087817.19596982</v>
      </c>
    </row>
    <row r="4348" spans="2:20" x14ac:dyDescent="0.3">
      <c r="B4348" s="62">
        <f t="shared" si="612"/>
        <v>4321</v>
      </c>
      <c r="C4348" s="62">
        <v>0.18647382387364453</v>
      </c>
      <c r="D4348" s="62">
        <v>0.68279451018253734</v>
      </c>
      <c r="E4348" s="62">
        <v>0.81885113815797883</v>
      </c>
      <c r="F4348" s="62">
        <v>0.73990955771759626</v>
      </c>
      <c r="G4348" s="62">
        <v>0.3399105989014588</v>
      </c>
      <c r="H4348" s="62">
        <v>0.68372407894108045</v>
      </c>
      <c r="I4348" s="62">
        <v>0.9508237500971668</v>
      </c>
      <c r="J4348" s="62">
        <v>0.99848246548563291</v>
      </c>
      <c r="K4348" s="62"/>
      <c r="L4348" s="65">
        <f t="shared" si="613"/>
        <v>3.4525988205788317E-2</v>
      </c>
      <c r="M4348" s="65">
        <f t="shared" si="614"/>
        <v>0.12642072069865015</v>
      </c>
      <c r="N4348" s="65">
        <f t="shared" si="615"/>
        <v>0.15161186782706673</v>
      </c>
      <c r="O4348" s="65">
        <f t="shared" si="616"/>
        <v>0.1369956819270137</v>
      </c>
      <c r="P4348" s="65">
        <f t="shared" si="617"/>
        <v>6.2935103087961575E-2</v>
      </c>
      <c r="Q4348" s="65">
        <f t="shared" si="618"/>
        <v>0.1265928321474703</v>
      </c>
      <c r="R4348" s="65">
        <f t="shared" si="619"/>
        <v>0.17604685150813809</v>
      </c>
      <c r="S4348" s="65">
        <f t="shared" si="620"/>
        <v>0.18487095459791106</v>
      </c>
      <c r="T4348" s="66">
        <f>(L4348*'Football Field'!$F$4)+(M4348*'Football Field'!$F$5)+(N4348*'Football Field'!$F$6)+(O4348*'Football Field'!$F$7)+(P4348*'Football Field'!$F$8)+(Q4348*'Football Field'!$F$9)+(R4348*'Football Field'!$F$10)+(S4348*'Football Field'!$F$11)</f>
        <v>143375861.18104658</v>
      </c>
    </row>
    <row r="4349" spans="2:20" x14ac:dyDescent="0.3">
      <c r="B4349" s="62">
        <f t="shared" si="612"/>
        <v>4322</v>
      </c>
      <c r="C4349" s="62">
        <v>0.10082600598153235</v>
      </c>
      <c r="D4349" s="62">
        <v>0.98764429274415422</v>
      </c>
      <c r="E4349" s="62">
        <v>0.70401730492099235</v>
      </c>
      <c r="F4349" s="62">
        <v>2.3018126373789749E-2</v>
      </c>
      <c r="G4349" s="62">
        <v>0.48405714058381355</v>
      </c>
      <c r="H4349" s="62">
        <v>0.8722462381479521</v>
      </c>
      <c r="I4349" s="62">
        <v>0.55646965401584225</v>
      </c>
      <c r="J4349" s="62">
        <v>0.16967278395683916</v>
      </c>
      <c r="K4349" s="62"/>
      <c r="L4349" s="65">
        <f t="shared" si="613"/>
        <v>2.5866408233382744E-2</v>
      </c>
      <c r="M4349" s="65">
        <f t="shared" si="614"/>
        <v>0.25337521026242088</v>
      </c>
      <c r="N4349" s="65">
        <f t="shared" si="615"/>
        <v>0.1806121231836533</v>
      </c>
      <c r="O4349" s="65">
        <f t="shared" si="616"/>
        <v>5.905185351298102E-3</v>
      </c>
      <c r="P4349" s="65">
        <f t="shared" si="617"/>
        <v>0.12418244167004117</v>
      </c>
      <c r="Q4349" s="65">
        <f t="shared" si="618"/>
        <v>0.22377041574075468</v>
      </c>
      <c r="R4349" s="65">
        <f t="shared" si="619"/>
        <v>0.1427595103082776</v>
      </c>
      <c r="S4349" s="65">
        <f t="shared" si="620"/>
        <v>4.3528705250171551E-2</v>
      </c>
      <c r="T4349" s="66">
        <f>(L4349*'Football Field'!$F$4)+(M4349*'Football Field'!$F$5)+(N4349*'Football Field'!$F$6)+(O4349*'Football Field'!$F$7)+(P4349*'Football Field'!$F$8)+(Q4349*'Football Field'!$F$9)+(R4349*'Football Field'!$F$10)+(S4349*'Football Field'!$F$11)</f>
        <v>142144270.5907529</v>
      </c>
    </row>
    <row r="4350" spans="2:20" x14ac:dyDescent="0.3">
      <c r="B4350" s="62">
        <f t="shared" si="612"/>
        <v>4323</v>
      </c>
      <c r="C4350" s="62">
        <v>0.41970683444353774</v>
      </c>
      <c r="D4350" s="62">
        <v>0.8160022917263664</v>
      </c>
      <c r="E4350" s="62">
        <v>0.4116449860451743</v>
      </c>
      <c r="F4350" s="62">
        <v>0.3286854180912292</v>
      </c>
      <c r="G4350" s="62">
        <v>0.90457147930962511</v>
      </c>
      <c r="H4350" s="62">
        <v>0.92847228073736399</v>
      </c>
      <c r="I4350" s="62">
        <v>0.75523334380020879</v>
      </c>
      <c r="J4350" s="62">
        <v>0.13333485757013053</v>
      </c>
      <c r="K4350" s="62"/>
      <c r="L4350" s="65">
        <f t="shared" si="613"/>
        <v>8.9343970105696627E-2</v>
      </c>
      <c r="M4350" s="65">
        <f t="shared" si="614"/>
        <v>0.17370430589923633</v>
      </c>
      <c r="N4350" s="65">
        <f t="shared" si="615"/>
        <v>8.7627825684901073E-2</v>
      </c>
      <c r="O4350" s="65">
        <f t="shared" si="616"/>
        <v>6.9968029486714808E-2</v>
      </c>
      <c r="P4350" s="65">
        <f t="shared" si="617"/>
        <v>0.19255823487615184</v>
      </c>
      <c r="Q4350" s="65">
        <f t="shared" si="618"/>
        <v>0.1976460540704551</v>
      </c>
      <c r="R4350" s="65">
        <f t="shared" si="619"/>
        <v>0.16076827860278387</v>
      </c>
      <c r="S4350" s="65">
        <f t="shared" si="620"/>
        <v>2.838330127406025E-2</v>
      </c>
      <c r="T4350" s="66">
        <f>(L4350*'Football Field'!$F$4)+(M4350*'Football Field'!$F$5)+(N4350*'Football Field'!$F$6)+(O4350*'Football Field'!$F$7)+(P4350*'Football Field'!$F$8)+(Q4350*'Football Field'!$F$9)+(R4350*'Football Field'!$F$10)+(S4350*'Football Field'!$F$11)</f>
        <v>148104059.43213779</v>
      </c>
    </row>
    <row r="4351" spans="2:20" x14ac:dyDescent="0.3">
      <c r="B4351" s="62">
        <f t="shared" si="612"/>
        <v>4324</v>
      </c>
      <c r="C4351" s="62">
        <v>0.760647680016446</v>
      </c>
      <c r="D4351" s="62">
        <v>0.23624029936373681</v>
      </c>
      <c r="E4351" s="62">
        <v>0.38650670212927851</v>
      </c>
      <c r="F4351" s="62">
        <v>0.81082759467329801</v>
      </c>
      <c r="G4351" s="62">
        <v>0.77108232809161092</v>
      </c>
      <c r="H4351" s="62">
        <v>0.92017233295155521</v>
      </c>
      <c r="I4351" s="62">
        <v>0.25620889386320944</v>
      </c>
      <c r="J4351" s="62">
        <v>0.93681994562504212</v>
      </c>
      <c r="K4351" s="62"/>
      <c r="L4351" s="65">
        <f t="shared" si="613"/>
        <v>0.14977785070249333</v>
      </c>
      <c r="M4351" s="65">
        <f t="shared" si="614"/>
        <v>4.6517678575249286E-2</v>
      </c>
      <c r="N4351" s="65">
        <f t="shared" si="615"/>
        <v>7.6106382294862843E-2</v>
      </c>
      <c r="O4351" s="65">
        <f t="shared" si="616"/>
        <v>0.15965869299412477</v>
      </c>
      <c r="P4351" s="65">
        <f t="shared" si="617"/>
        <v>0.1518325196413394</v>
      </c>
      <c r="Q4351" s="65">
        <f t="shared" si="618"/>
        <v>0.18118958083511566</v>
      </c>
      <c r="R4351" s="65">
        <f t="shared" si="619"/>
        <v>5.0449660811251081E-2</v>
      </c>
      <c r="S4351" s="65">
        <f t="shared" si="620"/>
        <v>0.18446763414556358</v>
      </c>
      <c r="T4351" s="66">
        <f>(L4351*'Football Field'!$F$4)+(M4351*'Football Field'!$F$5)+(N4351*'Football Field'!$F$6)+(O4351*'Football Field'!$F$7)+(P4351*'Football Field'!$F$8)+(Q4351*'Football Field'!$F$9)+(R4351*'Football Field'!$F$10)+(S4351*'Football Field'!$F$11)</f>
        <v>131113582.780781</v>
      </c>
    </row>
    <row r="4352" spans="2:20" x14ac:dyDescent="0.3">
      <c r="B4352" s="62">
        <f t="shared" si="612"/>
        <v>4325</v>
      </c>
      <c r="C4352" s="62">
        <v>0.41519725656252093</v>
      </c>
      <c r="D4352" s="62">
        <v>0.2976465558431397</v>
      </c>
      <c r="E4352" s="62">
        <v>0.29322603239112666</v>
      </c>
      <c r="F4352" s="62">
        <v>0.29600806168276106</v>
      </c>
      <c r="G4352" s="62">
        <v>0.64275465568821999</v>
      </c>
      <c r="H4352" s="62">
        <v>0.21677400566035654</v>
      </c>
      <c r="I4352" s="62">
        <v>0.10896490008270532</v>
      </c>
      <c r="J4352" s="62">
        <v>0.43781779149760669</v>
      </c>
      <c r="K4352" s="62"/>
      <c r="L4352" s="65">
        <f t="shared" si="613"/>
        <v>0.15330043682613323</v>
      </c>
      <c r="M4352" s="65">
        <f t="shared" si="614"/>
        <v>0.10989799742011651</v>
      </c>
      <c r="N4352" s="65">
        <f t="shared" si="615"/>
        <v>0.10826583784901461</v>
      </c>
      <c r="O4352" s="65">
        <f t="shared" si="616"/>
        <v>0.10929302745330438</v>
      </c>
      <c r="P4352" s="65">
        <f t="shared" si="617"/>
        <v>0.23731989537892703</v>
      </c>
      <c r="Q4352" s="65">
        <f t="shared" si="618"/>
        <v>8.0037980104715092E-2</v>
      </c>
      <c r="R4352" s="65">
        <f t="shared" si="619"/>
        <v>4.0232363093370589E-2</v>
      </c>
      <c r="S4352" s="65">
        <f t="shared" si="620"/>
        <v>0.1616524618744184</v>
      </c>
      <c r="T4352" s="66">
        <f>(L4352*'Football Field'!$F$4)+(M4352*'Football Field'!$F$5)+(N4352*'Football Field'!$F$6)+(O4352*'Football Field'!$F$7)+(P4352*'Football Field'!$F$8)+(Q4352*'Football Field'!$F$9)+(R4352*'Football Field'!$F$10)+(S4352*'Football Field'!$F$11)</f>
        <v>136792950.62838519</v>
      </c>
    </row>
    <row r="4353" spans="2:20" x14ac:dyDescent="0.3">
      <c r="B4353" s="62">
        <f t="shared" si="612"/>
        <v>4326</v>
      </c>
      <c r="C4353" s="62">
        <v>0.32787274425616642</v>
      </c>
      <c r="D4353" s="62">
        <v>0.68168799523394752</v>
      </c>
      <c r="E4353" s="62">
        <v>0.36625923075995803</v>
      </c>
      <c r="F4353" s="62">
        <v>0.81952906317609975</v>
      </c>
      <c r="G4353" s="62">
        <v>0.39335199594126724</v>
      </c>
      <c r="H4353" s="62">
        <v>0.64761903580160229</v>
      </c>
      <c r="I4353" s="62">
        <v>0.93244747947695461</v>
      </c>
      <c r="J4353" s="62">
        <v>0.91117952500898358</v>
      </c>
      <c r="K4353" s="62"/>
      <c r="L4353" s="65">
        <f t="shared" si="613"/>
        <v>6.4542551282613062E-2</v>
      </c>
      <c r="M4353" s="65">
        <f t="shared" si="614"/>
        <v>0.13419194843702309</v>
      </c>
      <c r="N4353" s="65">
        <f t="shared" si="615"/>
        <v>7.2099024997288735E-2</v>
      </c>
      <c r="O4353" s="65">
        <f t="shared" si="616"/>
        <v>0.16132629965212622</v>
      </c>
      <c r="P4353" s="65">
        <f t="shared" si="617"/>
        <v>7.7432302059002159E-2</v>
      </c>
      <c r="Q4353" s="65">
        <f t="shared" si="618"/>
        <v>0.12748539048175306</v>
      </c>
      <c r="R4353" s="65">
        <f t="shared" si="619"/>
        <v>0.18355456596131123</v>
      </c>
      <c r="S4353" s="65">
        <f t="shared" si="620"/>
        <v>0.17936791712888245</v>
      </c>
      <c r="T4353" s="66">
        <f>(L4353*'Football Field'!$F$4)+(M4353*'Football Field'!$F$5)+(N4353*'Football Field'!$F$6)+(O4353*'Football Field'!$F$7)+(P4353*'Football Field'!$F$8)+(Q4353*'Football Field'!$F$9)+(R4353*'Football Field'!$F$10)+(S4353*'Football Field'!$F$11)</f>
        <v>143486749.90261561</v>
      </c>
    </row>
    <row r="4354" spans="2:20" x14ac:dyDescent="0.3">
      <c r="B4354" s="62">
        <f t="shared" si="612"/>
        <v>4327</v>
      </c>
      <c r="C4354" s="62">
        <v>0.86458298651095944</v>
      </c>
      <c r="D4354" s="62">
        <v>3.4432101866935572E-2</v>
      </c>
      <c r="E4354" s="62">
        <v>7.0844967595886654E-2</v>
      </c>
      <c r="F4354" s="62">
        <v>0.16525026147623345</v>
      </c>
      <c r="G4354" s="62">
        <v>0.90437617953515936</v>
      </c>
      <c r="H4354" s="62">
        <v>2.4126593194419788E-2</v>
      </c>
      <c r="I4354" s="62">
        <v>0.45130689024677551</v>
      </c>
      <c r="J4354" s="62">
        <v>0.99692047266341299</v>
      </c>
      <c r="K4354" s="62"/>
      <c r="L4354" s="65">
        <f t="shared" si="613"/>
        <v>0.24619085008553937</v>
      </c>
      <c r="M4354" s="65">
        <f t="shared" si="614"/>
        <v>9.8045746459357406E-3</v>
      </c>
      <c r="N4354" s="65">
        <f t="shared" si="615"/>
        <v>2.0173173736738503E-2</v>
      </c>
      <c r="O4354" s="65">
        <f t="shared" si="616"/>
        <v>4.7055173400842622E-2</v>
      </c>
      <c r="P4354" s="65">
        <f t="shared" si="617"/>
        <v>0.25752200067616177</v>
      </c>
      <c r="Q4354" s="65">
        <f t="shared" si="618"/>
        <v>6.8700709832056183E-3</v>
      </c>
      <c r="R4354" s="65">
        <f t="shared" si="619"/>
        <v>0.1285100779136214</v>
      </c>
      <c r="S4354" s="65">
        <f t="shared" si="620"/>
        <v>0.28387407855795493</v>
      </c>
      <c r="T4354" s="66">
        <f>(L4354*'Football Field'!$F$4)+(M4354*'Football Field'!$F$5)+(N4354*'Football Field'!$F$6)+(O4354*'Football Field'!$F$7)+(P4354*'Football Field'!$F$8)+(Q4354*'Football Field'!$F$9)+(R4354*'Football Field'!$F$10)+(S4354*'Football Field'!$F$11)</f>
        <v>148775600.50581738</v>
      </c>
    </row>
    <row r="4355" spans="2:20" x14ac:dyDescent="0.3">
      <c r="B4355" s="62">
        <f t="shared" si="612"/>
        <v>4328</v>
      </c>
      <c r="C4355" s="62">
        <v>0.68282343584452976</v>
      </c>
      <c r="D4355" s="62">
        <v>0.83345877197232709</v>
      </c>
      <c r="E4355" s="62">
        <v>0.6266939814834861</v>
      </c>
      <c r="F4355" s="62">
        <v>0.53399224172444026</v>
      </c>
      <c r="G4355" s="62">
        <v>6.4403459530955387E-2</v>
      </c>
      <c r="H4355" s="62">
        <v>0.98901546567034027</v>
      </c>
      <c r="I4355" s="62">
        <v>0.87920338374555029</v>
      </c>
      <c r="J4355" s="62">
        <v>0.28228076348979747</v>
      </c>
      <c r="K4355" s="62"/>
      <c r="L4355" s="65">
        <f t="shared" si="613"/>
        <v>0.13958327306049892</v>
      </c>
      <c r="M4355" s="65">
        <f t="shared" si="614"/>
        <v>0.17037626016598803</v>
      </c>
      <c r="N4355" s="65">
        <f t="shared" si="615"/>
        <v>0.12810924838071588</v>
      </c>
      <c r="O4355" s="65">
        <f t="shared" si="616"/>
        <v>0.1091590900019745</v>
      </c>
      <c r="P4355" s="65">
        <f t="shared" si="617"/>
        <v>1.3165402951689206E-2</v>
      </c>
      <c r="Q4355" s="65">
        <f t="shared" si="618"/>
        <v>0.20217527483510661</v>
      </c>
      <c r="R4355" s="65">
        <f t="shared" si="619"/>
        <v>0.17972740762373601</v>
      </c>
      <c r="S4355" s="65">
        <f t="shared" si="620"/>
        <v>5.77040429802907E-2</v>
      </c>
      <c r="T4355" s="66">
        <f>(L4355*'Football Field'!$F$4)+(M4355*'Football Field'!$F$5)+(N4355*'Football Field'!$F$6)+(O4355*'Football Field'!$F$7)+(P4355*'Football Field'!$F$8)+(Q4355*'Football Field'!$F$9)+(R4355*'Football Field'!$F$10)+(S4355*'Football Field'!$F$11)</f>
        <v>137361818.83764535</v>
      </c>
    </row>
    <row r="4356" spans="2:20" x14ac:dyDescent="0.3">
      <c r="B4356" s="62">
        <f t="shared" si="612"/>
        <v>4329</v>
      </c>
      <c r="C4356" s="62">
        <v>0.30557535514131318</v>
      </c>
      <c r="D4356" s="62">
        <v>0.91564395697930434</v>
      </c>
      <c r="E4356" s="62">
        <v>0.31166286688059608</v>
      </c>
      <c r="F4356" s="62">
        <v>9.4750775714394386E-2</v>
      </c>
      <c r="G4356" s="62">
        <v>0.51363220954098199</v>
      </c>
      <c r="H4356" s="62">
        <v>0.78983066879869235</v>
      </c>
      <c r="I4356" s="62">
        <v>0.1082294330426542</v>
      </c>
      <c r="J4356" s="62">
        <v>0.16596981578578474</v>
      </c>
      <c r="K4356" s="62"/>
      <c r="L4356" s="65">
        <f t="shared" si="613"/>
        <v>9.5334547158675162E-2</v>
      </c>
      <c r="M4356" s="65">
        <f t="shared" si="614"/>
        <v>0.28566604121864164</v>
      </c>
      <c r="N4356" s="65">
        <f t="shared" si="615"/>
        <v>9.7233751938194349E-2</v>
      </c>
      <c r="O4356" s="65">
        <f t="shared" si="616"/>
        <v>2.9560702928702047E-2</v>
      </c>
      <c r="P4356" s="65">
        <f t="shared" si="617"/>
        <v>0.16024490613797882</v>
      </c>
      <c r="Q4356" s="65">
        <f t="shared" si="618"/>
        <v>0.24641433896766735</v>
      </c>
      <c r="R4356" s="65">
        <f t="shared" si="619"/>
        <v>3.3765825073131424E-2</v>
      </c>
      <c r="S4356" s="65">
        <f t="shared" si="620"/>
        <v>5.1779886577009278E-2</v>
      </c>
      <c r="T4356" s="66">
        <f>(L4356*'Football Field'!$F$4)+(M4356*'Football Field'!$F$5)+(N4356*'Football Field'!$F$6)+(O4356*'Football Field'!$F$7)+(P4356*'Football Field'!$F$8)+(Q4356*'Football Field'!$F$9)+(R4356*'Football Field'!$F$10)+(S4356*'Football Field'!$F$11)</f>
        <v>127584837.29765648</v>
      </c>
    </row>
    <row r="4357" spans="2:20" x14ac:dyDescent="0.3">
      <c r="B4357" s="62">
        <f t="shared" si="612"/>
        <v>4330</v>
      </c>
      <c r="C4357" s="62">
        <v>0.40989997014969659</v>
      </c>
      <c r="D4357" s="62">
        <v>0.92578076960156952</v>
      </c>
      <c r="E4357" s="62">
        <v>0.79245495892709628</v>
      </c>
      <c r="F4357" s="62">
        <v>0.71780107104373092</v>
      </c>
      <c r="G4357" s="62">
        <v>0.25997514701561486</v>
      </c>
      <c r="H4357" s="62">
        <v>0.81652810060435843</v>
      </c>
      <c r="I4357" s="62">
        <v>0.89572820713622803</v>
      </c>
      <c r="J4357" s="62">
        <v>0.86075086526084765</v>
      </c>
      <c r="K4357" s="62"/>
      <c r="L4357" s="65">
        <f t="shared" si="613"/>
        <v>7.2179223488201716E-2</v>
      </c>
      <c r="M4357" s="65">
        <f t="shared" si="614"/>
        <v>0.16302059511189387</v>
      </c>
      <c r="N4357" s="65">
        <f t="shared" si="615"/>
        <v>0.13954327335970149</v>
      </c>
      <c r="O4357" s="65">
        <f t="shared" si="616"/>
        <v>0.12639748158072503</v>
      </c>
      <c r="P4357" s="65">
        <f t="shared" si="617"/>
        <v>4.5778984153048867E-2</v>
      </c>
      <c r="Q4357" s="65">
        <f t="shared" si="618"/>
        <v>0.14378230922143059</v>
      </c>
      <c r="R4357" s="65">
        <f t="shared" si="619"/>
        <v>0.15772864395174413</v>
      </c>
      <c r="S4357" s="65">
        <f t="shared" si="620"/>
        <v>0.15156948913325435</v>
      </c>
      <c r="T4357" s="66">
        <f>(L4357*'Football Field'!$F$4)+(M4357*'Football Field'!$F$5)+(N4357*'Football Field'!$F$6)+(O4357*'Football Field'!$F$7)+(P4357*'Football Field'!$F$8)+(Q4357*'Football Field'!$F$9)+(R4357*'Football Field'!$F$10)+(S4357*'Football Field'!$F$11)</f>
        <v>138479347.9439061</v>
      </c>
    </row>
    <row r="4358" spans="2:20" x14ac:dyDescent="0.3">
      <c r="B4358" s="62">
        <f t="shared" si="612"/>
        <v>4331</v>
      </c>
      <c r="C4358" s="62">
        <v>0.45809790568587749</v>
      </c>
      <c r="D4358" s="62">
        <v>0.6097350564474896</v>
      </c>
      <c r="E4358" s="62">
        <v>0.18330372438295717</v>
      </c>
      <c r="F4358" s="62">
        <v>0.87119803572227672</v>
      </c>
      <c r="G4358" s="62">
        <v>0.48257822504043679</v>
      </c>
      <c r="H4358" s="62">
        <v>0.56113002951111068</v>
      </c>
      <c r="I4358" s="62">
        <v>0.28389720188057388</v>
      </c>
      <c r="J4358" s="62">
        <v>0.64220150765293815</v>
      </c>
      <c r="K4358" s="62"/>
      <c r="L4358" s="65">
        <f t="shared" si="613"/>
        <v>0.11194575867616843</v>
      </c>
      <c r="M4358" s="65">
        <f t="shared" si="614"/>
        <v>0.14900145282976981</v>
      </c>
      <c r="N4358" s="65">
        <f t="shared" si="615"/>
        <v>4.4794080565581637E-2</v>
      </c>
      <c r="O4358" s="65">
        <f t="shared" si="616"/>
        <v>0.21289537423249691</v>
      </c>
      <c r="P4358" s="65">
        <f t="shared" si="617"/>
        <v>0.11792803427439001</v>
      </c>
      <c r="Q4358" s="65">
        <f t="shared" si="618"/>
        <v>0.13712380277214309</v>
      </c>
      <c r="R4358" s="65">
        <f t="shared" si="619"/>
        <v>6.9376190670373455E-2</v>
      </c>
      <c r="S4358" s="65">
        <f t="shared" si="620"/>
        <v>0.15693530597907659</v>
      </c>
      <c r="T4358" s="66">
        <f>(L4358*'Football Field'!$F$4)+(M4358*'Football Field'!$F$5)+(N4358*'Football Field'!$F$6)+(O4358*'Football Field'!$F$7)+(P4358*'Football Field'!$F$8)+(Q4358*'Football Field'!$F$9)+(R4358*'Football Field'!$F$10)+(S4358*'Football Field'!$F$11)</f>
        <v>130161391.37322767</v>
      </c>
    </row>
    <row r="4359" spans="2:20" x14ac:dyDescent="0.3">
      <c r="B4359" s="62">
        <f t="shared" si="612"/>
        <v>4332</v>
      </c>
      <c r="C4359" s="62">
        <v>0.70924698666275166</v>
      </c>
      <c r="D4359" s="62">
        <v>0.81651250086575167</v>
      </c>
      <c r="E4359" s="62">
        <v>2.3991234609763601E-2</v>
      </c>
      <c r="F4359" s="62">
        <v>4.9467900060016001E-2</v>
      </c>
      <c r="G4359" s="62">
        <v>0.74392221711678486</v>
      </c>
      <c r="H4359" s="62">
        <v>0.68229078937674936</v>
      </c>
      <c r="I4359" s="62">
        <v>0.30940068832918699</v>
      </c>
      <c r="J4359" s="62">
        <v>0.17689937732953309</v>
      </c>
      <c r="K4359" s="62"/>
      <c r="L4359" s="65">
        <f t="shared" si="613"/>
        <v>0.20196502705595235</v>
      </c>
      <c r="M4359" s="65">
        <f t="shared" si="614"/>
        <v>0.23250993297104897</v>
      </c>
      <c r="N4359" s="65">
        <f t="shared" si="615"/>
        <v>6.8317390671842207E-3</v>
      </c>
      <c r="O4359" s="65">
        <f t="shared" si="616"/>
        <v>1.408646911710168E-2</v>
      </c>
      <c r="P4359" s="65">
        <f t="shared" si="617"/>
        <v>0.21183913859750794</v>
      </c>
      <c r="Q4359" s="65">
        <f t="shared" si="618"/>
        <v>0.19428898582268622</v>
      </c>
      <c r="R4359" s="65">
        <f t="shared" si="619"/>
        <v>8.8104876812466121E-2</v>
      </c>
      <c r="S4359" s="65">
        <f t="shared" si="620"/>
        <v>5.0373830556052497E-2</v>
      </c>
      <c r="T4359" s="66">
        <f>(L4359*'Football Field'!$F$4)+(M4359*'Football Field'!$F$5)+(N4359*'Football Field'!$F$6)+(O4359*'Football Field'!$F$7)+(P4359*'Football Field'!$F$8)+(Q4359*'Football Field'!$F$9)+(R4359*'Football Field'!$F$10)+(S4359*'Football Field'!$F$11)</f>
        <v>136528377.6237742</v>
      </c>
    </row>
    <row r="4360" spans="2:20" x14ac:dyDescent="0.3">
      <c r="B4360" s="62">
        <f t="shared" si="612"/>
        <v>4333</v>
      </c>
      <c r="C4360" s="62">
        <v>0.99162570830299823</v>
      </c>
      <c r="D4360" s="62">
        <v>8.4863865513736814E-3</v>
      </c>
      <c r="E4360" s="62">
        <v>0.32001007148898153</v>
      </c>
      <c r="F4360" s="62">
        <v>0.7451094495435151</v>
      </c>
      <c r="G4360" s="62">
        <v>0.14003951603747522</v>
      </c>
      <c r="H4360" s="62">
        <v>0.62114124926129988</v>
      </c>
      <c r="I4360" s="62">
        <v>0.67466265913492218</v>
      </c>
      <c r="J4360" s="62">
        <v>0.4037561905573781</v>
      </c>
      <c r="K4360" s="62"/>
      <c r="L4360" s="65">
        <f t="shared" si="613"/>
        <v>0.25394841663362894</v>
      </c>
      <c r="M4360" s="65">
        <f t="shared" si="614"/>
        <v>2.1733043119166106E-3</v>
      </c>
      <c r="N4360" s="65">
        <f t="shared" si="615"/>
        <v>8.1952343793622026E-2</v>
      </c>
      <c r="O4360" s="65">
        <f t="shared" si="616"/>
        <v>0.19081732486963032</v>
      </c>
      <c r="P4360" s="65">
        <f t="shared" si="617"/>
        <v>3.5863141774244975E-2</v>
      </c>
      <c r="Q4360" s="65">
        <f t="shared" si="618"/>
        <v>0.15906993478989498</v>
      </c>
      <c r="R4360" s="65">
        <f t="shared" si="619"/>
        <v>0.1727763939706132</v>
      </c>
      <c r="S4360" s="65">
        <f t="shared" si="620"/>
        <v>0.10339913985644891</v>
      </c>
      <c r="T4360" s="66">
        <f>(L4360*'Football Field'!$F$4)+(M4360*'Football Field'!$F$5)+(N4360*'Football Field'!$F$6)+(O4360*'Football Field'!$F$7)+(P4360*'Football Field'!$F$8)+(Q4360*'Football Field'!$F$9)+(R4360*'Football Field'!$F$10)+(S4360*'Football Field'!$F$11)</f>
        <v>137972397.04958522</v>
      </c>
    </row>
    <row r="4361" spans="2:20" x14ac:dyDescent="0.3">
      <c r="B4361" s="62">
        <f t="shared" si="612"/>
        <v>4334</v>
      </c>
      <c r="C4361" s="62">
        <v>0.38072314920145045</v>
      </c>
      <c r="D4361" s="62">
        <v>0.82823922678332984</v>
      </c>
      <c r="E4361" s="62">
        <v>0.93425075212362696</v>
      </c>
      <c r="F4361" s="62">
        <v>0.81708621901036516</v>
      </c>
      <c r="G4361" s="62">
        <v>0.25389016483055715</v>
      </c>
      <c r="H4361" s="62">
        <v>0.88077816616089133</v>
      </c>
      <c r="I4361" s="62">
        <v>7.3993900458550255E-2</v>
      </c>
      <c r="J4361" s="62">
        <v>0.40569647597785097</v>
      </c>
      <c r="K4361" s="62"/>
      <c r="L4361" s="65">
        <f t="shared" si="613"/>
        <v>8.3224395061191642E-2</v>
      </c>
      <c r="M4361" s="65">
        <f t="shared" si="614"/>
        <v>0.18104942859284676</v>
      </c>
      <c r="N4361" s="65">
        <f t="shared" si="615"/>
        <v>0.20422307874904483</v>
      </c>
      <c r="O4361" s="65">
        <f t="shared" si="616"/>
        <v>0.1786114304649036</v>
      </c>
      <c r="P4361" s="65">
        <f t="shared" si="617"/>
        <v>5.5499266131645179E-2</v>
      </c>
      <c r="Q4361" s="65">
        <f t="shared" si="618"/>
        <v>0.19253420816568162</v>
      </c>
      <c r="R4361" s="65">
        <f t="shared" si="619"/>
        <v>1.6174739090063756E-2</v>
      </c>
      <c r="S4361" s="65">
        <f t="shared" si="620"/>
        <v>8.8683453744622692E-2</v>
      </c>
      <c r="T4361" s="66">
        <f>(L4361*'Football Field'!$F$4)+(M4361*'Football Field'!$F$5)+(N4361*'Football Field'!$F$6)+(O4361*'Football Field'!$F$7)+(P4361*'Football Field'!$F$8)+(Q4361*'Football Field'!$F$9)+(R4361*'Football Field'!$F$10)+(S4361*'Football Field'!$F$11)</f>
        <v>121093573.95202941</v>
      </c>
    </row>
    <row r="4362" spans="2:20" x14ac:dyDescent="0.3">
      <c r="B4362" s="62">
        <f t="shared" si="612"/>
        <v>4335</v>
      </c>
      <c r="C4362" s="62">
        <v>0.41127790049220969</v>
      </c>
      <c r="D4362" s="62">
        <v>0.46141479177398581</v>
      </c>
      <c r="E4362" s="62">
        <v>0.91887118289197767</v>
      </c>
      <c r="F4362" s="62">
        <v>0.29523598739918622</v>
      </c>
      <c r="G4362" s="62">
        <v>0.17107689622303024</v>
      </c>
      <c r="H4362" s="62">
        <v>0.2994925936484889</v>
      </c>
      <c r="I4362" s="62">
        <v>0.89475313005815937</v>
      </c>
      <c r="J4362" s="62">
        <v>0.76577082633473703</v>
      </c>
      <c r="K4362" s="62"/>
      <c r="L4362" s="65">
        <f t="shared" si="613"/>
        <v>9.7507895619838691E-2</v>
      </c>
      <c r="M4362" s="65">
        <f t="shared" si="614"/>
        <v>0.10939460958126446</v>
      </c>
      <c r="N4362" s="65">
        <f t="shared" si="615"/>
        <v>0.21785074102518132</v>
      </c>
      <c r="O4362" s="65">
        <f t="shared" si="616"/>
        <v>6.9996077610995175E-2</v>
      </c>
      <c r="P4362" s="65">
        <f t="shared" si="617"/>
        <v>4.0559796964333074E-2</v>
      </c>
      <c r="Q4362" s="65">
        <f t="shared" si="618"/>
        <v>7.1005255875509335E-2</v>
      </c>
      <c r="R4362" s="65">
        <f t="shared" si="619"/>
        <v>0.21213270809547796</v>
      </c>
      <c r="S4362" s="65">
        <f t="shared" si="620"/>
        <v>0.18155291522739989</v>
      </c>
      <c r="T4362" s="66">
        <f>(L4362*'Football Field'!$F$4)+(M4362*'Football Field'!$F$5)+(N4362*'Football Field'!$F$6)+(O4362*'Football Field'!$F$7)+(P4362*'Football Field'!$F$8)+(Q4362*'Football Field'!$F$9)+(R4362*'Football Field'!$F$10)+(S4362*'Football Field'!$F$11)</f>
        <v>147534113.77136588</v>
      </c>
    </row>
    <row r="4363" spans="2:20" x14ac:dyDescent="0.3">
      <c r="B4363" s="62">
        <f t="shared" si="612"/>
        <v>4336</v>
      </c>
      <c r="C4363" s="62">
        <v>0.79618717150709561</v>
      </c>
      <c r="D4363" s="62">
        <v>0.79050523551458474</v>
      </c>
      <c r="E4363" s="62">
        <v>3.8082940224027473E-2</v>
      </c>
      <c r="F4363" s="62">
        <v>0.50857931241122079</v>
      </c>
      <c r="G4363" s="62">
        <v>0.99046753588158198</v>
      </c>
      <c r="H4363" s="62">
        <v>0.35884938442300174</v>
      </c>
      <c r="I4363" s="62">
        <v>0.72378108406068598</v>
      </c>
      <c r="J4363" s="62">
        <v>0.81372168556817359</v>
      </c>
      <c r="K4363" s="62"/>
      <c r="L4363" s="65">
        <f t="shared" si="613"/>
        <v>0.15859751396324742</v>
      </c>
      <c r="M4363" s="65">
        <f t="shared" si="614"/>
        <v>0.15746569351303247</v>
      </c>
      <c r="N4363" s="65">
        <f t="shared" si="615"/>
        <v>7.5859796039025812E-3</v>
      </c>
      <c r="O4363" s="65">
        <f t="shared" si="616"/>
        <v>0.10130710150589071</v>
      </c>
      <c r="P4363" s="65">
        <f t="shared" si="617"/>
        <v>0.19729743768010774</v>
      </c>
      <c r="Q4363" s="65">
        <f t="shared" si="618"/>
        <v>7.1481458498006648E-2</v>
      </c>
      <c r="R4363" s="65">
        <f t="shared" si="619"/>
        <v>0.14417449149345657</v>
      </c>
      <c r="S4363" s="65">
        <f t="shared" si="620"/>
        <v>0.16209032374235574</v>
      </c>
      <c r="T4363" s="66">
        <f>(L4363*'Football Field'!$F$4)+(M4363*'Football Field'!$F$5)+(N4363*'Football Field'!$F$6)+(O4363*'Football Field'!$F$7)+(P4363*'Football Field'!$F$8)+(Q4363*'Football Field'!$F$9)+(R4363*'Football Field'!$F$10)+(S4363*'Football Field'!$F$11)</f>
        <v>145073469.33742839</v>
      </c>
    </row>
    <row r="4364" spans="2:20" x14ac:dyDescent="0.3">
      <c r="B4364" s="62">
        <f t="shared" si="612"/>
        <v>4337</v>
      </c>
      <c r="C4364" s="62">
        <v>0.43523491155477012</v>
      </c>
      <c r="D4364" s="62">
        <v>0.5695795389780467</v>
      </c>
      <c r="E4364" s="62">
        <v>0.62173543868021441</v>
      </c>
      <c r="F4364" s="62">
        <v>0.65000378873419851</v>
      </c>
      <c r="G4364" s="62">
        <v>0.73181730695380887</v>
      </c>
      <c r="H4364" s="62">
        <v>0.37016192497685252</v>
      </c>
      <c r="I4364" s="62">
        <v>0.70222999072421399</v>
      </c>
      <c r="J4364" s="62">
        <v>6.1484364387772161E-2</v>
      </c>
      <c r="K4364" s="62"/>
      <c r="L4364" s="65">
        <f t="shared" si="613"/>
        <v>0.10507217066285726</v>
      </c>
      <c r="M4364" s="65">
        <f t="shared" si="614"/>
        <v>0.13750495867113297</v>
      </c>
      <c r="N4364" s="65">
        <f t="shared" si="615"/>
        <v>0.15009616734739609</v>
      </c>
      <c r="O4364" s="65">
        <f t="shared" si="616"/>
        <v>0.15692056682081892</v>
      </c>
      <c r="P4364" s="65">
        <f t="shared" si="617"/>
        <v>0.17667156500750258</v>
      </c>
      <c r="Q4364" s="65">
        <f t="shared" si="618"/>
        <v>8.9362585402722725E-2</v>
      </c>
      <c r="R4364" s="65">
        <f t="shared" si="619"/>
        <v>0.16952874751332114</v>
      </c>
      <c r="S4364" s="65">
        <f t="shared" si="620"/>
        <v>1.4843238574248274E-2</v>
      </c>
      <c r="T4364" s="66">
        <f>(L4364*'Football Field'!$F$4)+(M4364*'Football Field'!$F$5)+(N4364*'Football Field'!$F$6)+(O4364*'Football Field'!$F$7)+(P4364*'Football Field'!$F$8)+(Q4364*'Football Field'!$F$9)+(R4364*'Football Field'!$F$10)+(S4364*'Football Field'!$F$11)</f>
        <v>150206721.6959359</v>
      </c>
    </row>
    <row r="4365" spans="2:20" x14ac:dyDescent="0.3">
      <c r="B4365" s="62">
        <f t="shared" si="612"/>
        <v>4338</v>
      </c>
      <c r="C4365" s="62">
        <v>0.59326326800916329</v>
      </c>
      <c r="D4365" s="62">
        <v>0.75684546233433647</v>
      </c>
      <c r="E4365" s="62">
        <v>0.85959255457509731</v>
      </c>
      <c r="F4365" s="62">
        <v>0.10826727115670853</v>
      </c>
      <c r="G4365" s="62">
        <v>0.43924840237571572</v>
      </c>
      <c r="H4365" s="62">
        <v>0.78625469989430763</v>
      </c>
      <c r="I4365" s="62">
        <v>0.39686289430247113</v>
      </c>
      <c r="J4365" s="62">
        <v>0.64412548005776149</v>
      </c>
      <c r="K4365" s="62"/>
      <c r="L4365" s="65">
        <f t="shared" si="613"/>
        <v>0.12940744684800828</v>
      </c>
      <c r="M4365" s="65">
        <f t="shared" si="614"/>
        <v>0.1650893359163341</v>
      </c>
      <c r="N4365" s="65">
        <f t="shared" si="615"/>
        <v>0.18750137386797128</v>
      </c>
      <c r="O4365" s="65">
        <f t="shared" si="616"/>
        <v>2.3616144624302372E-2</v>
      </c>
      <c r="P4365" s="65">
        <f t="shared" si="617"/>
        <v>9.5812461934909526E-2</v>
      </c>
      <c r="Q4365" s="65">
        <f t="shared" si="618"/>
        <v>0.17150431987304121</v>
      </c>
      <c r="R4365" s="65">
        <f t="shared" si="619"/>
        <v>8.6566987490620306E-2</v>
      </c>
      <c r="S4365" s="65">
        <f t="shared" si="620"/>
        <v>0.14050192944481291</v>
      </c>
      <c r="T4365" s="66">
        <f>(L4365*'Football Field'!$F$4)+(M4365*'Football Field'!$F$5)+(N4365*'Football Field'!$F$6)+(O4365*'Football Field'!$F$7)+(P4365*'Football Field'!$F$8)+(Q4365*'Football Field'!$F$9)+(R4365*'Football Field'!$F$10)+(S4365*'Football Field'!$F$11)</f>
        <v>132860903.65712269</v>
      </c>
    </row>
    <row r="4366" spans="2:20" x14ac:dyDescent="0.3">
      <c r="B4366" s="62">
        <f t="shared" si="612"/>
        <v>4339</v>
      </c>
      <c r="C4366" s="62">
        <v>0.4225988642101054</v>
      </c>
      <c r="D4366" s="62">
        <v>0.60430476098954489</v>
      </c>
      <c r="E4366" s="62">
        <v>0.15733005304389214</v>
      </c>
      <c r="F4366" s="62">
        <v>0.75733426280960181</v>
      </c>
      <c r="G4366" s="62">
        <v>0.90372525820338601</v>
      </c>
      <c r="H4366" s="62">
        <v>0.75628111762227557</v>
      </c>
      <c r="I4366" s="62">
        <v>0.88169962582787376</v>
      </c>
      <c r="J4366" s="62">
        <v>0.75659949168347573</v>
      </c>
      <c r="K4366" s="62"/>
      <c r="L4366" s="65">
        <f t="shared" si="613"/>
        <v>8.0650586221514289E-2</v>
      </c>
      <c r="M4366" s="65">
        <f t="shared" si="614"/>
        <v>0.11532812167244211</v>
      </c>
      <c r="N4366" s="65">
        <f t="shared" si="615"/>
        <v>3.0025544512451197E-2</v>
      </c>
      <c r="O4366" s="65">
        <f t="shared" si="616"/>
        <v>0.14453293047864321</v>
      </c>
      <c r="P4366" s="65">
        <f t="shared" si="617"/>
        <v>0.17247081814459253</v>
      </c>
      <c r="Q4366" s="65">
        <f t="shared" si="618"/>
        <v>0.1443319437180825</v>
      </c>
      <c r="R4366" s="65">
        <f t="shared" si="619"/>
        <v>0.16826735165798729</v>
      </c>
      <c r="S4366" s="65">
        <f t="shared" si="620"/>
        <v>0.14439270359428688</v>
      </c>
      <c r="T4366" s="66">
        <f>(L4366*'Football Field'!$F$4)+(M4366*'Football Field'!$F$5)+(N4366*'Football Field'!$F$6)+(O4366*'Football Field'!$F$7)+(P4366*'Football Field'!$F$8)+(Q4366*'Football Field'!$F$9)+(R4366*'Football Field'!$F$10)+(S4366*'Football Field'!$F$11)</f>
        <v>147648063.83554536</v>
      </c>
    </row>
    <row r="4367" spans="2:20" x14ac:dyDescent="0.3">
      <c r="B4367" s="62">
        <f t="shared" si="612"/>
        <v>4340</v>
      </c>
      <c r="C4367" s="62">
        <v>0.80068990396628681</v>
      </c>
      <c r="D4367" s="62">
        <v>0.61239843947874806</v>
      </c>
      <c r="E4367" s="62">
        <v>0.18287196182507093</v>
      </c>
      <c r="F4367" s="62">
        <v>0.57615915699568798</v>
      </c>
      <c r="G4367" s="62">
        <v>0.69292839419836805</v>
      </c>
      <c r="H4367" s="62">
        <v>0.69792111191514017</v>
      </c>
      <c r="I4367" s="62">
        <v>0.74955822155397689</v>
      </c>
      <c r="J4367" s="62">
        <v>0.11495077062689618</v>
      </c>
      <c r="K4367" s="62"/>
      <c r="L4367" s="65">
        <f t="shared" si="613"/>
        <v>0.18084559902924544</v>
      </c>
      <c r="M4367" s="65">
        <f t="shared" si="614"/>
        <v>0.13831767090293229</v>
      </c>
      <c r="N4367" s="65">
        <f t="shared" si="615"/>
        <v>4.1303867225108343E-2</v>
      </c>
      <c r="O4367" s="65">
        <f t="shared" si="616"/>
        <v>0.13013258611970391</v>
      </c>
      <c r="P4367" s="65">
        <f t="shared" si="617"/>
        <v>0.1565063452310663</v>
      </c>
      <c r="Q4367" s="65">
        <f t="shared" si="618"/>
        <v>0.15763401153708681</v>
      </c>
      <c r="R4367" s="65">
        <f t="shared" si="619"/>
        <v>0.16929688374081506</v>
      </c>
      <c r="S4367" s="65">
        <f t="shared" si="620"/>
        <v>2.5963036214041897E-2</v>
      </c>
      <c r="T4367" s="66">
        <f>(L4367*'Football Field'!$F$4)+(M4367*'Football Field'!$F$5)+(N4367*'Football Field'!$F$6)+(O4367*'Football Field'!$F$7)+(P4367*'Football Field'!$F$8)+(Q4367*'Football Field'!$F$9)+(R4367*'Football Field'!$F$10)+(S4367*'Football Field'!$F$11)</f>
        <v>145202155.86928773</v>
      </c>
    </row>
    <row r="4368" spans="2:20" x14ac:dyDescent="0.3">
      <c r="B4368" s="62">
        <f t="shared" si="612"/>
        <v>4341</v>
      </c>
      <c r="C4368" s="62">
        <v>0.47626464409597036</v>
      </c>
      <c r="D4368" s="62">
        <v>0.69865076755550271</v>
      </c>
      <c r="E4368" s="62">
        <v>0.30512485685664981</v>
      </c>
      <c r="F4368" s="62">
        <v>0.82992049730165618</v>
      </c>
      <c r="G4368" s="62">
        <v>0.30673079306367224</v>
      </c>
      <c r="H4368" s="62">
        <v>0.7576224388179793</v>
      </c>
      <c r="I4368" s="62">
        <v>0.32242107502899808</v>
      </c>
      <c r="J4368" s="62">
        <v>0.42587077789439898</v>
      </c>
      <c r="K4368" s="62"/>
      <c r="L4368" s="65">
        <f t="shared" si="613"/>
        <v>0.11552514631612001</v>
      </c>
      <c r="M4368" s="65">
        <f t="shared" si="614"/>
        <v>0.1694682423863802</v>
      </c>
      <c r="N4368" s="65">
        <f t="shared" si="615"/>
        <v>7.4012619181420117E-2</v>
      </c>
      <c r="O4368" s="65">
        <f t="shared" si="616"/>
        <v>0.20130968794358195</v>
      </c>
      <c r="P4368" s="65">
        <f t="shared" si="617"/>
        <v>7.4402163141045308E-2</v>
      </c>
      <c r="Q4368" s="65">
        <f t="shared" si="618"/>
        <v>0.1837727074260545</v>
      </c>
      <c r="R4368" s="65">
        <f t="shared" si="619"/>
        <v>7.8208076811639313E-2</v>
      </c>
      <c r="S4368" s="65">
        <f t="shared" si="620"/>
        <v>0.1033013567937586</v>
      </c>
      <c r="T4368" s="66">
        <f>(L4368*'Football Field'!$F$4)+(M4368*'Football Field'!$F$5)+(N4368*'Football Field'!$F$6)+(O4368*'Football Field'!$F$7)+(P4368*'Football Field'!$F$8)+(Q4368*'Football Field'!$F$9)+(R4368*'Football Field'!$F$10)+(S4368*'Football Field'!$F$11)</f>
        <v>128002421.55536951</v>
      </c>
    </row>
    <row r="4369" spans="2:20" x14ac:dyDescent="0.3">
      <c r="B4369" s="62">
        <f t="shared" si="612"/>
        <v>4342</v>
      </c>
      <c r="C4369" s="62">
        <v>3.474322438697619E-2</v>
      </c>
      <c r="D4369" s="62">
        <v>0.16537859182930237</v>
      </c>
      <c r="E4369" s="62">
        <v>0.13331922561262655</v>
      </c>
      <c r="F4369" s="62">
        <v>0.48465557267103687</v>
      </c>
      <c r="G4369" s="62">
        <v>0.41756307383371971</v>
      </c>
      <c r="H4369" s="62">
        <v>0.34912446128807717</v>
      </c>
      <c r="I4369" s="62">
        <v>0.52321550278035001</v>
      </c>
      <c r="J4369" s="62">
        <v>0.10321496307183575</v>
      </c>
      <c r="K4369" s="62"/>
      <c r="L4369" s="65">
        <f t="shared" si="613"/>
        <v>1.5712280546558228E-2</v>
      </c>
      <c r="M4369" s="65">
        <f t="shared" si="614"/>
        <v>7.4790836978009534E-2</v>
      </c>
      <c r="N4369" s="65">
        <f t="shared" si="615"/>
        <v>6.0292304817301738E-2</v>
      </c>
      <c r="O4369" s="65">
        <f t="shared" si="616"/>
        <v>0.2191807024426535</v>
      </c>
      <c r="P4369" s="65">
        <f t="shared" si="617"/>
        <v>0.18883878159616102</v>
      </c>
      <c r="Q4369" s="65">
        <f t="shared" si="618"/>
        <v>0.15788809410218646</v>
      </c>
      <c r="R4369" s="65">
        <f t="shared" si="619"/>
        <v>0.23661905050686827</v>
      </c>
      <c r="S4369" s="65">
        <f t="shared" si="620"/>
        <v>4.6677949010260997E-2</v>
      </c>
      <c r="T4369" s="66">
        <f>(L4369*'Football Field'!$F$4)+(M4369*'Football Field'!$F$5)+(N4369*'Football Field'!$F$6)+(O4369*'Football Field'!$F$7)+(P4369*'Football Field'!$F$8)+(Q4369*'Football Field'!$F$9)+(R4369*'Football Field'!$F$10)+(S4369*'Football Field'!$F$11)</f>
        <v>159484654.9152177</v>
      </c>
    </row>
    <row r="4370" spans="2:20" x14ac:dyDescent="0.3">
      <c r="B4370" s="62">
        <f t="shared" si="612"/>
        <v>4343</v>
      </c>
      <c r="C4370" s="62">
        <v>0.56753048263874384</v>
      </c>
      <c r="D4370" s="62">
        <v>9.3917448720648111E-2</v>
      </c>
      <c r="E4370" s="62">
        <v>0.30924319605834549</v>
      </c>
      <c r="F4370" s="62">
        <v>0.89119606907178361</v>
      </c>
      <c r="G4370" s="62">
        <v>0.64118917828268307</v>
      </c>
      <c r="H4370" s="62">
        <v>0.97864734783166729</v>
      </c>
      <c r="I4370" s="62">
        <v>0.33570636089520789</v>
      </c>
      <c r="J4370" s="62">
        <v>0.25376586606214935</v>
      </c>
      <c r="K4370" s="62"/>
      <c r="L4370" s="65">
        <f t="shared" si="613"/>
        <v>0.13940141660337158</v>
      </c>
      <c r="M4370" s="65">
        <f t="shared" si="614"/>
        <v>2.3068761583625079E-2</v>
      </c>
      <c r="N4370" s="65">
        <f t="shared" si="615"/>
        <v>7.5958809128721508E-2</v>
      </c>
      <c r="O4370" s="65">
        <f t="shared" si="616"/>
        <v>0.21890276963157024</v>
      </c>
      <c r="P4370" s="65">
        <f t="shared" si="617"/>
        <v>0.15749405978648287</v>
      </c>
      <c r="Q4370" s="65">
        <f t="shared" si="618"/>
        <v>0.24038325837328967</v>
      </c>
      <c r="R4370" s="65">
        <f t="shared" si="619"/>
        <v>8.2458905209755004E-2</v>
      </c>
      <c r="S4370" s="65">
        <f t="shared" si="620"/>
        <v>6.2332019683183963E-2</v>
      </c>
      <c r="T4370" s="66">
        <f>(L4370*'Football Field'!$F$4)+(M4370*'Football Field'!$F$5)+(N4370*'Football Field'!$F$6)+(O4370*'Football Field'!$F$7)+(P4370*'Football Field'!$F$8)+(Q4370*'Football Field'!$F$9)+(R4370*'Football Field'!$F$10)+(S4370*'Football Field'!$F$11)</f>
        <v>135615889.09767029</v>
      </c>
    </row>
    <row r="4371" spans="2:20" x14ac:dyDescent="0.3">
      <c r="B4371" s="62">
        <f t="shared" si="612"/>
        <v>4344</v>
      </c>
      <c r="C4371" s="62">
        <v>0.64264039299012521</v>
      </c>
      <c r="D4371" s="62">
        <v>0.75284967049427898</v>
      </c>
      <c r="E4371" s="62">
        <v>0.76076903244788896</v>
      </c>
      <c r="F4371" s="62">
        <v>0.24888936876792001</v>
      </c>
      <c r="G4371" s="62">
        <v>0.35985077214003425</v>
      </c>
      <c r="H4371" s="62">
        <v>0.44796959838054129</v>
      </c>
      <c r="I4371" s="62">
        <v>0.49616949704795188</v>
      </c>
      <c r="J4371" s="62">
        <v>0.8581174099444131</v>
      </c>
      <c r="K4371" s="62"/>
      <c r="L4371" s="65">
        <f t="shared" si="613"/>
        <v>0.14070602332391424</v>
      </c>
      <c r="M4371" s="65">
        <f t="shared" si="614"/>
        <v>0.16483632907525142</v>
      </c>
      <c r="N4371" s="65">
        <f t="shared" si="615"/>
        <v>0.16657027225702131</v>
      </c>
      <c r="O4371" s="65">
        <f t="shared" si="616"/>
        <v>5.44942921561287E-2</v>
      </c>
      <c r="P4371" s="65">
        <f t="shared" si="617"/>
        <v>7.878927576007852E-2</v>
      </c>
      <c r="Q4371" s="65">
        <f t="shared" si="618"/>
        <v>9.8082880325739946E-2</v>
      </c>
      <c r="R4371" s="65">
        <f t="shared" si="619"/>
        <v>0.1086362413346101</v>
      </c>
      <c r="S4371" s="65">
        <f t="shared" si="620"/>
        <v>0.18788468576725581</v>
      </c>
      <c r="T4371" s="66">
        <f>(L4371*'Football Field'!$F$4)+(M4371*'Football Field'!$F$5)+(N4371*'Football Field'!$F$6)+(O4371*'Football Field'!$F$7)+(P4371*'Football Field'!$F$8)+(Q4371*'Football Field'!$F$9)+(R4371*'Football Field'!$F$10)+(S4371*'Football Field'!$F$11)</f>
        <v>134514532.50917763</v>
      </c>
    </row>
    <row r="4372" spans="2:20" x14ac:dyDescent="0.3">
      <c r="B4372" s="62">
        <f t="shared" si="612"/>
        <v>4345</v>
      </c>
      <c r="C4372" s="62">
        <v>0.18321671228831526</v>
      </c>
      <c r="D4372" s="62">
        <v>9.853259473747944E-2</v>
      </c>
      <c r="E4372" s="62">
        <v>0.32657321752148438</v>
      </c>
      <c r="F4372" s="62">
        <v>0.42287868668076101</v>
      </c>
      <c r="G4372" s="62">
        <v>0.41515683221875943</v>
      </c>
      <c r="H4372" s="62">
        <v>0.23780756233406253</v>
      </c>
      <c r="I4372" s="62">
        <v>0.71785294709084368</v>
      </c>
      <c r="J4372" s="62">
        <v>0.6948085938166042</v>
      </c>
      <c r="K4372" s="62"/>
      <c r="L4372" s="65">
        <f t="shared" si="613"/>
        <v>5.9162718359739214E-2</v>
      </c>
      <c r="M4372" s="65">
        <f t="shared" si="614"/>
        <v>3.1817272992730121E-2</v>
      </c>
      <c r="N4372" s="65">
        <f t="shared" si="615"/>
        <v>0.10545413161684397</v>
      </c>
      <c r="O4372" s="65">
        <f t="shared" si="616"/>
        <v>0.13655224093891702</v>
      </c>
      <c r="P4372" s="65">
        <f t="shared" si="617"/>
        <v>0.13405876807258052</v>
      </c>
      <c r="Q4372" s="65">
        <f t="shared" si="618"/>
        <v>7.6790712257986241E-2</v>
      </c>
      <c r="R4372" s="65">
        <f t="shared" si="619"/>
        <v>0.23180271713211456</v>
      </c>
      <c r="S4372" s="65">
        <f t="shared" si="620"/>
        <v>0.22436143862908842</v>
      </c>
      <c r="T4372" s="66">
        <f>(L4372*'Football Field'!$F$4)+(M4372*'Football Field'!$F$5)+(N4372*'Football Field'!$F$6)+(O4372*'Football Field'!$F$7)+(P4372*'Football Field'!$F$8)+(Q4372*'Football Field'!$F$9)+(R4372*'Football Field'!$F$10)+(S4372*'Football Field'!$F$11)</f>
        <v>156225377.67123726</v>
      </c>
    </row>
    <row r="4373" spans="2:20" x14ac:dyDescent="0.3">
      <c r="B4373" s="62">
        <f t="shared" si="612"/>
        <v>4346</v>
      </c>
      <c r="C4373" s="62">
        <v>0.34856699809988323</v>
      </c>
      <c r="D4373" s="62">
        <v>0.60577743258989269</v>
      </c>
      <c r="E4373" s="62">
        <v>7.0064233861497627E-3</v>
      </c>
      <c r="F4373" s="62">
        <v>0.55784367787252465</v>
      </c>
      <c r="G4373" s="62">
        <v>5.8352289429354109E-2</v>
      </c>
      <c r="H4373" s="62">
        <v>0.99480594369764797</v>
      </c>
      <c r="I4373" s="62">
        <v>0.9326210880657817</v>
      </c>
      <c r="J4373" s="62">
        <v>0.9963466069239153</v>
      </c>
      <c r="K4373" s="62"/>
      <c r="L4373" s="65">
        <f t="shared" si="613"/>
        <v>7.7436610255213492E-2</v>
      </c>
      <c r="M4373" s="65">
        <f t="shared" si="614"/>
        <v>0.13457771735299315</v>
      </c>
      <c r="N4373" s="65">
        <f t="shared" si="615"/>
        <v>1.5565262345370442E-3</v>
      </c>
      <c r="O4373" s="65">
        <f t="shared" si="616"/>
        <v>0.12392889660303162</v>
      </c>
      <c r="P4373" s="65">
        <f t="shared" si="617"/>
        <v>1.2963371514435468E-2</v>
      </c>
      <c r="Q4373" s="65">
        <f t="shared" si="618"/>
        <v>0.22100313730679147</v>
      </c>
      <c r="R4373" s="65">
        <f t="shared" si="619"/>
        <v>0.20718833425431868</v>
      </c>
      <c r="S4373" s="65">
        <f t="shared" si="620"/>
        <v>0.22134540647867909</v>
      </c>
      <c r="T4373" s="66">
        <f>(L4373*'Football Field'!$F$4)+(M4373*'Football Field'!$F$5)+(N4373*'Football Field'!$F$6)+(O4373*'Football Field'!$F$7)+(P4373*'Football Field'!$F$8)+(Q4373*'Football Field'!$F$9)+(R4373*'Football Field'!$F$10)+(S4373*'Football Field'!$F$11)</f>
        <v>139630507.67216456</v>
      </c>
    </row>
    <row r="4374" spans="2:20" x14ac:dyDescent="0.3">
      <c r="B4374" s="62">
        <f t="shared" si="612"/>
        <v>4347</v>
      </c>
      <c r="C4374" s="62">
        <v>0.67164590292898296</v>
      </c>
      <c r="D4374" s="62">
        <v>0.61617469834347594</v>
      </c>
      <c r="E4374" s="62">
        <v>0.73056632153631296</v>
      </c>
      <c r="F4374" s="62">
        <v>0.59005003485924257</v>
      </c>
      <c r="G4374" s="62">
        <v>7.4642196873313971E-2</v>
      </c>
      <c r="H4374" s="62">
        <v>0.32956003651775567</v>
      </c>
      <c r="I4374" s="62">
        <v>0.30676302055126958</v>
      </c>
      <c r="J4374" s="62">
        <v>0.90962613772226919</v>
      </c>
      <c r="K4374" s="62"/>
      <c r="L4374" s="65">
        <f t="shared" si="613"/>
        <v>0.15881801857274722</v>
      </c>
      <c r="M4374" s="65">
        <f t="shared" si="614"/>
        <v>0.14570124563972564</v>
      </c>
      <c r="N4374" s="65">
        <f t="shared" si="615"/>
        <v>0.17275039588032146</v>
      </c>
      <c r="O4374" s="65">
        <f t="shared" si="616"/>
        <v>0.13952378327101012</v>
      </c>
      <c r="P4374" s="65">
        <f t="shared" si="617"/>
        <v>1.764996370504188E-2</v>
      </c>
      <c r="Q4374" s="65">
        <f t="shared" si="618"/>
        <v>7.7928074558725316E-2</v>
      </c>
      <c r="R4374" s="65">
        <f t="shared" si="619"/>
        <v>7.2537470835275772E-2</v>
      </c>
      <c r="S4374" s="65">
        <f t="shared" si="620"/>
        <v>0.21509104753715261</v>
      </c>
      <c r="T4374" s="66">
        <f>(L4374*'Football Field'!$F$4)+(M4374*'Football Field'!$F$5)+(N4374*'Football Field'!$F$6)+(O4374*'Football Field'!$F$7)+(P4374*'Football Field'!$F$8)+(Q4374*'Football Field'!$F$9)+(R4374*'Football Field'!$F$10)+(S4374*'Football Field'!$F$11)</f>
        <v>125442334.59763625</v>
      </c>
    </row>
    <row r="4375" spans="2:20" x14ac:dyDescent="0.3">
      <c r="B4375" s="62">
        <f t="shared" si="612"/>
        <v>4348</v>
      </c>
      <c r="C4375" s="62">
        <v>0.62341241302991979</v>
      </c>
      <c r="D4375" s="62">
        <v>0.2921821592129028</v>
      </c>
      <c r="E4375" s="62">
        <v>0.84757631892101004</v>
      </c>
      <c r="F4375" s="62">
        <v>0.59030937851637655</v>
      </c>
      <c r="G4375" s="62">
        <v>0.50553316021965533</v>
      </c>
      <c r="H4375" s="62">
        <v>0.42606328619427369</v>
      </c>
      <c r="I4375" s="62">
        <v>0.4838679650593285</v>
      </c>
      <c r="J4375" s="62">
        <v>0.15036660930903401</v>
      </c>
      <c r="K4375" s="62"/>
      <c r="L4375" s="65">
        <f t="shared" si="613"/>
        <v>0.15906172458078821</v>
      </c>
      <c r="M4375" s="65">
        <f t="shared" si="614"/>
        <v>7.4549362772974248E-2</v>
      </c>
      <c r="N4375" s="65">
        <f t="shared" si="615"/>
        <v>0.21625644306017636</v>
      </c>
      <c r="O4375" s="65">
        <f t="shared" si="616"/>
        <v>0.1506155890074036</v>
      </c>
      <c r="P4375" s="65">
        <f t="shared" si="617"/>
        <v>0.12898520243846201</v>
      </c>
      <c r="Q4375" s="65">
        <f t="shared" si="618"/>
        <v>0.10870871299023453</v>
      </c>
      <c r="R4375" s="65">
        <f t="shared" si="619"/>
        <v>0.12345739575134115</v>
      </c>
      <c r="S4375" s="65">
        <f t="shared" si="620"/>
        <v>3.8365569398620014E-2</v>
      </c>
      <c r="T4375" s="66">
        <f>(L4375*'Football Field'!$F$4)+(M4375*'Football Field'!$F$5)+(N4375*'Football Field'!$F$6)+(O4375*'Football Field'!$F$7)+(P4375*'Football Field'!$F$8)+(Q4375*'Football Field'!$F$9)+(R4375*'Football Field'!$F$10)+(S4375*'Football Field'!$F$11)</f>
        <v>141712470.49784076</v>
      </c>
    </row>
    <row r="4376" spans="2:20" x14ac:dyDescent="0.3">
      <c r="B4376" s="62">
        <f t="shared" si="612"/>
        <v>4349</v>
      </c>
      <c r="C4376" s="62">
        <v>0.31294184635440203</v>
      </c>
      <c r="D4376" s="62">
        <v>0.73441507441939169</v>
      </c>
      <c r="E4376" s="62">
        <v>0.90652414085332189</v>
      </c>
      <c r="F4376" s="62">
        <v>0.57561362327836774</v>
      </c>
      <c r="G4376" s="62">
        <v>0.73329890003099041</v>
      </c>
      <c r="H4376" s="62">
        <v>0.4217048977539174</v>
      </c>
      <c r="I4376" s="62">
        <v>6.5452448178285882E-2</v>
      </c>
      <c r="J4376" s="62">
        <v>0.95687449047456064</v>
      </c>
      <c r="K4376" s="62"/>
      <c r="L4376" s="65">
        <f t="shared" si="613"/>
        <v>6.6486818256602007E-2</v>
      </c>
      <c r="M4376" s="65">
        <f t="shared" si="614"/>
        <v>0.15603193419691433</v>
      </c>
      <c r="N4376" s="65">
        <f t="shared" si="615"/>
        <v>0.19259778294360816</v>
      </c>
      <c r="O4376" s="65">
        <f t="shared" si="616"/>
        <v>0.1222933871029571</v>
      </c>
      <c r="P4376" s="65">
        <f t="shared" si="617"/>
        <v>0.15579479466262441</v>
      </c>
      <c r="Q4376" s="65">
        <f t="shared" si="618"/>
        <v>8.959433588543228E-2</v>
      </c>
      <c r="R4376" s="65">
        <f t="shared" si="619"/>
        <v>1.3905858475542737E-2</v>
      </c>
      <c r="S4376" s="65">
        <f t="shared" si="620"/>
        <v>0.20329508847631891</v>
      </c>
      <c r="T4376" s="66">
        <f>(L4376*'Football Field'!$F$4)+(M4376*'Football Field'!$F$5)+(N4376*'Football Field'!$F$6)+(O4376*'Football Field'!$F$7)+(P4376*'Football Field'!$F$8)+(Q4376*'Football Field'!$F$9)+(R4376*'Football Field'!$F$10)+(S4376*'Football Field'!$F$11)</f>
        <v>129346587.76255363</v>
      </c>
    </row>
    <row r="4377" spans="2:20" x14ac:dyDescent="0.3">
      <c r="B4377" s="62">
        <f t="shared" si="612"/>
        <v>4350</v>
      </c>
      <c r="C4377" s="62">
        <v>0.56266191167555213</v>
      </c>
      <c r="D4377" s="62">
        <v>0.82064032637077078</v>
      </c>
      <c r="E4377" s="62">
        <v>0.2871866711069968</v>
      </c>
      <c r="F4377" s="62">
        <v>0.78578898454490309</v>
      </c>
      <c r="G4377" s="62">
        <v>0.14125106544926358</v>
      </c>
      <c r="H4377" s="62">
        <v>0.29423113706705728</v>
      </c>
      <c r="I4377" s="62">
        <v>0.46658355257439355</v>
      </c>
      <c r="J4377" s="62">
        <v>0.14918128928853402</v>
      </c>
      <c r="K4377" s="62"/>
      <c r="L4377" s="65">
        <f t="shared" si="613"/>
        <v>0.16041565537206298</v>
      </c>
      <c r="M4377" s="65">
        <f t="shared" si="614"/>
        <v>0.23396564268494596</v>
      </c>
      <c r="N4377" s="65">
        <f t="shared" si="615"/>
        <v>8.1877299855894481E-2</v>
      </c>
      <c r="O4377" s="65">
        <f t="shared" si="616"/>
        <v>0.2240294790250604</v>
      </c>
      <c r="P4377" s="65">
        <f t="shared" si="617"/>
        <v>4.0270865622607802E-2</v>
      </c>
      <c r="Q4377" s="65">
        <f t="shared" si="618"/>
        <v>8.3885686420330896E-2</v>
      </c>
      <c r="R4377" s="65">
        <f t="shared" si="619"/>
        <v>0.13302358808890899</v>
      </c>
      <c r="S4377" s="65">
        <f t="shared" si="620"/>
        <v>4.2531782930188548E-2</v>
      </c>
      <c r="T4377" s="66">
        <f>(L4377*'Football Field'!$F$4)+(M4377*'Football Field'!$F$5)+(N4377*'Football Field'!$F$6)+(O4377*'Football Field'!$F$7)+(P4377*'Football Field'!$F$8)+(Q4377*'Football Field'!$F$9)+(R4377*'Football Field'!$F$10)+(S4377*'Football Field'!$F$11)</f>
        <v>132288388.71342224</v>
      </c>
    </row>
    <row r="4378" spans="2:20" x14ac:dyDescent="0.3">
      <c r="B4378" s="62">
        <f t="shared" si="612"/>
        <v>4351</v>
      </c>
      <c r="C4378" s="62">
        <v>0.70097901402356122</v>
      </c>
      <c r="D4378" s="62">
        <v>0.61225983642126758</v>
      </c>
      <c r="E4378" s="62">
        <v>0.58283308599859429</v>
      </c>
      <c r="F4378" s="62">
        <v>0.69323084728693085</v>
      </c>
      <c r="G4378" s="62">
        <v>0.442674209195004</v>
      </c>
      <c r="H4378" s="62">
        <v>0.8222061190660912</v>
      </c>
      <c r="I4378" s="62">
        <v>0.55072386979834165</v>
      </c>
      <c r="J4378" s="62">
        <v>0.22100176762772838</v>
      </c>
      <c r="K4378" s="62"/>
      <c r="L4378" s="65">
        <f t="shared" si="613"/>
        <v>0.15153325584120661</v>
      </c>
      <c r="M4378" s="65">
        <f t="shared" si="614"/>
        <v>0.13235449931829318</v>
      </c>
      <c r="N4378" s="65">
        <f t="shared" si="615"/>
        <v>0.12599320859322674</v>
      </c>
      <c r="O4378" s="65">
        <f t="shared" si="616"/>
        <v>0.14985830565166688</v>
      </c>
      <c r="P4378" s="65">
        <f t="shared" si="617"/>
        <v>9.5694539856789038E-2</v>
      </c>
      <c r="Q4378" s="65">
        <f t="shared" si="618"/>
        <v>0.17773937265183209</v>
      </c>
      <c r="R4378" s="65">
        <f t="shared" si="619"/>
        <v>0.11905203920585054</v>
      </c>
      <c r="S4378" s="65">
        <f t="shared" si="620"/>
        <v>4.7774778881134704E-2</v>
      </c>
      <c r="T4378" s="66">
        <f>(L4378*'Football Field'!$F$4)+(M4378*'Football Field'!$F$5)+(N4378*'Football Field'!$F$6)+(O4378*'Football Field'!$F$7)+(P4378*'Football Field'!$F$8)+(Q4378*'Football Field'!$F$9)+(R4378*'Football Field'!$F$10)+(S4378*'Football Field'!$F$11)</f>
        <v>135927517.41314718</v>
      </c>
    </row>
    <row r="4379" spans="2:20" x14ac:dyDescent="0.3">
      <c r="B4379" s="62">
        <f t="shared" si="612"/>
        <v>4352</v>
      </c>
      <c r="C4379" s="62">
        <v>0.18898772717552292</v>
      </c>
      <c r="D4379" s="62">
        <v>0.61109103551365995</v>
      </c>
      <c r="E4379" s="62">
        <v>0.15375633122013188</v>
      </c>
      <c r="F4379" s="62">
        <v>0.75980583738002905</v>
      </c>
      <c r="G4379" s="62">
        <v>0.72546127208973898</v>
      </c>
      <c r="H4379" s="62">
        <v>0.76837849747929665</v>
      </c>
      <c r="I4379" s="62">
        <v>0.10276655737849016</v>
      </c>
      <c r="J4379" s="62">
        <v>0.19498717304055069</v>
      </c>
      <c r="K4379" s="62"/>
      <c r="L4379" s="65">
        <f t="shared" si="613"/>
        <v>5.3915859518317497E-2</v>
      </c>
      <c r="M4379" s="65">
        <f t="shared" si="614"/>
        <v>0.17433670914015265</v>
      </c>
      <c r="N4379" s="65">
        <f t="shared" si="615"/>
        <v>4.3864778300747816E-2</v>
      </c>
      <c r="O4379" s="65">
        <f t="shared" si="616"/>
        <v>0.21676320151378045</v>
      </c>
      <c r="P4379" s="65">
        <f t="shared" si="617"/>
        <v>0.20696512210892484</v>
      </c>
      <c r="Q4379" s="65">
        <f t="shared" si="618"/>
        <v>0.21920887533883857</v>
      </c>
      <c r="R4379" s="65">
        <f t="shared" si="619"/>
        <v>2.9318026908984437E-2</v>
      </c>
      <c r="S4379" s="65">
        <f t="shared" si="620"/>
        <v>5.5627427170253797E-2</v>
      </c>
      <c r="T4379" s="66">
        <f>(L4379*'Football Field'!$F$4)+(M4379*'Football Field'!$F$5)+(N4379*'Football Field'!$F$6)+(O4379*'Football Field'!$F$7)+(P4379*'Football Field'!$F$8)+(Q4379*'Football Field'!$F$9)+(R4379*'Football Field'!$F$10)+(S4379*'Football Field'!$F$11)</f>
        <v>131316589.8597315</v>
      </c>
    </row>
    <row r="4380" spans="2:20" x14ac:dyDescent="0.3">
      <c r="B4380" s="62">
        <f t="shared" si="612"/>
        <v>4353</v>
      </c>
      <c r="C4380" s="62">
        <v>0.95389925857388302</v>
      </c>
      <c r="D4380" s="62">
        <v>0.86859166976896063</v>
      </c>
      <c r="E4380" s="62">
        <v>0.30873090203127673</v>
      </c>
      <c r="F4380" s="62">
        <v>0.64470227185181916</v>
      </c>
      <c r="G4380" s="62">
        <v>0.37204936772411956</v>
      </c>
      <c r="H4380" s="62">
        <v>3.7524602403380514E-2</v>
      </c>
      <c r="I4380" s="62">
        <v>0.53327404759649488</v>
      </c>
      <c r="J4380" s="62">
        <v>0.27602325125440341</v>
      </c>
      <c r="K4380" s="62"/>
      <c r="L4380" s="65">
        <f t="shared" si="613"/>
        <v>0.2387855121315775</v>
      </c>
      <c r="M4380" s="65">
        <f t="shared" si="614"/>
        <v>0.21743082913082992</v>
      </c>
      <c r="N4380" s="65">
        <f t="shared" si="615"/>
        <v>7.7283283208121265E-2</v>
      </c>
      <c r="O4380" s="65">
        <f t="shared" si="616"/>
        <v>0.16138555594086823</v>
      </c>
      <c r="P4380" s="65">
        <f t="shared" si="617"/>
        <v>9.313352328531295E-2</v>
      </c>
      <c r="Q4380" s="65">
        <f t="shared" si="618"/>
        <v>9.3933728555582359E-3</v>
      </c>
      <c r="R4380" s="65">
        <f t="shared" si="619"/>
        <v>0.13349220624427757</v>
      </c>
      <c r="S4380" s="65">
        <f t="shared" si="620"/>
        <v>6.9095717203454365E-2</v>
      </c>
      <c r="T4380" s="66">
        <f>(L4380*'Football Field'!$F$4)+(M4380*'Football Field'!$F$5)+(N4380*'Football Field'!$F$6)+(O4380*'Football Field'!$F$7)+(P4380*'Football Field'!$F$8)+(Q4380*'Football Field'!$F$9)+(R4380*'Football Field'!$F$10)+(S4380*'Football Field'!$F$11)</f>
        <v>136004785.01511231</v>
      </c>
    </row>
    <row r="4381" spans="2:20" x14ac:dyDescent="0.3">
      <c r="B4381" s="62">
        <f t="shared" si="612"/>
        <v>4354</v>
      </c>
      <c r="C4381" s="62">
        <v>0.33654954349054333</v>
      </c>
      <c r="D4381" s="62">
        <v>0.45639720104942583</v>
      </c>
      <c r="E4381" s="62">
        <v>0.47513134089482378</v>
      </c>
      <c r="F4381" s="62">
        <v>0.39589893205061377</v>
      </c>
      <c r="G4381" s="62">
        <v>0.721608128315957</v>
      </c>
      <c r="H4381" s="62">
        <v>0.61672692461657519</v>
      </c>
      <c r="I4381" s="62">
        <v>0.87146263172948346</v>
      </c>
      <c r="J4381" s="62">
        <v>0.7126408259949939</v>
      </c>
      <c r="K4381" s="62"/>
      <c r="L4381" s="65">
        <f t="shared" si="613"/>
        <v>7.3379645046433933E-2</v>
      </c>
      <c r="M4381" s="65">
        <f t="shared" si="614"/>
        <v>9.9510652327281637E-2</v>
      </c>
      <c r="N4381" s="65">
        <f t="shared" si="615"/>
        <v>0.10359535414517071</v>
      </c>
      <c r="O4381" s="65">
        <f t="shared" si="616"/>
        <v>8.6319900502116118E-2</v>
      </c>
      <c r="P4381" s="65">
        <f t="shared" si="617"/>
        <v>0.15733596833696001</v>
      </c>
      <c r="Q4381" s="65">
        <f t="shared" si="618"/>
        <v>0.13446817472867773</v>
      </c>
      <c r="R4381" s="65">
        <f t="shared" si="619"/>
        <v>0.19000952407869637</v>
      </c>
      <c r="S4381" s="65">
        <f t="shared" si="620"/>
        <v>0.15538078083466342</v>
      </c>
      <c r="T4381" s="66">
        <f>(L4381*'Football Field'!$F$4)+(M4381*'Football Field'!$F$5)+(N4381*'Football Field'!$F$6)+(O4381*'Football Field'!$F$7)+(P4381*'Football Field'!$F$8)+(Q4381*'Football Field'!$F$9)+(R4381*'Football Field'!$F$10)+(S4381*'Football Field'!$F$11)</f>
        <v>151107489.5839361</v>
      </c>
    </row>
    <row r="4382" spans="2:20" x14ac:dyDescent="0.3">
      <c r="B4382" s="62">
        <f t="shared" ref="B4382:B4445" si="621">B4381+1</f>
        <v>4355</v>
      </c>
      <c r="C4382" s="62">
        <v>0.80925630404808913</v>
      </c>
      <c r="D4382" s="62">
        <v>0.78354065619455704</v>
      </c>
      <c r="E4382" s="62">
        <v>0.96683380740155223</v>
      </c>
      <c r="F4382" s="62">
        <v>0.37254289142469676</v>
      </c>
      <c r="G4382" s="62">
        <v>0.98752661017675336</v>
      </c>
      <c r="H4382" s="62">
        <v>0.79321753965895081</v>
      </c>
      <c r="I4382" s="62">
        <v>0.54724488188687659</v>
      </c>
      <c r="J4382" s="62">
        <v>0.40411275531971069</v>
      </c>
      <c r="K4382" s="62"/>
      <c r="L4382" s="65">
        <f t="shared" si="613"/>
        <v>0.14287022439978353</v>
      </c>
      <c r="M4382" s="65">
        <f t="shared" si="614"/>
        <v>0.13833025311869282</v>
      </c>
      <c r="N4382" s="65">
        <f t="shared" si="615"/>
        <v>0.17068975839890219</v>
      </c>
      <c r="O4382" s="65">
        <f t="shared" si="616"/>
        <v>6.5770617084037891E-2</v>
      </c>
      <c r="P4382" s="65">
        <f t="shared" si="617"/>
        <v>0.17434297105991564</v>
      </c>
      <c r="Q4382" s="65">
        <f t="shared" si="618"/>
        <v>0.14003865934936746</v>
      </c>
      <c r="R4382" s="65">
        <f t="shared" si="619"/>
        <v>9.6613395145285191E-2</v>
      </c>
      <c r="S4382" s="65">
        <f t="shared" si="620"/>
        <v>7.1344121444015349E-2</v>
      </c>
      <c r="T4382" s="66">
        <f>(L4382*'Football Field'!$F$4)+(M4382*'Football Field'!$F$5)+(N4382*'Football Field'!$F$6)+(O4382*'Football Field'!$F$7)+(P4382*'Football Field'!$F$8)+(Q4382*'Football Field'!$F$9)+(R4382*'Football Field'!$F$10)+(S4382*'Football Field'!$F$11)</f>
        <v>140038888.97049969</v>
      </c>
    </row>
    <row r="4383" spans="2:20" x14ac:dyDescent="0.3">
      <c r="B4383" s="62">
        <f t="shared" si="621"/>
        <v>4356</v>
      </c>
      <c r="C4383" s="62">
        <v>0.38762590661206187</v>
      </c>
      <c r="D4383" s="62">
        <v>0.67200972444859042</v>
      </c>
      <c r="E4383" s="62">
        <v>0.99201821114886402</v>
      </c>
      <c r="F4383" s="62">
        <v>0.99653368662801678</v>
      </c>
      <c r="G4383" s="62">
        <v>0.30571640005082967</v>
      </c>
      <c r="H4383" s="62">
        <v>0.70927471263494868</v>
      </c>
      <c r="I4383" s="62">
        <v>0.77378781316591427</v>
      </c>
      <c r="J4383" s="62">
        <v>5.6974417716548764E-2</v>
      </c>
      <c r="K4383" s="62"/>
      <c r="L4383" s="65">
        <f t="shared" si="613"/>
        <v>7.920526968310343E-2</v>
      </c>
      <c r="M4383" s="65">
        <f t="shared" si="614"/>
        <v>0.13731463905452587</v>
      </c>
      <c r="N4383" s="65">
        <f t="shared" si="615"/>
        <v>0.20270335032903766</v>
      </c>
      <c r="O4383" s="65">
        <f t="shared" si="616"/>
        <v>0.20362601686647236</v>
      </c>
      <c r="P4383" s="65">
        <f t="shared" si="617"/>
        <v>6.2468347702072845E-2</v>
      </c>
      <c r="Q4383" s="65">
        <f t="shared" si="618"/>
        <v>0.14492915446407545</v>
      </c>
      <c r="R4383" s="65">
        <f t="shared" si="619"/>
        <v>0.15811139393384904</v>
      </c>
      <c r="S4383" s="65">
        <f t="shared" si="620"/>
        <v>1.1641827966863267E-2</v>
      </c>
      <c r="T4383" s="66">
        <f>(L4383*'Football Field'!$F$4)+(M4383*'Football Field'!$F$5)+(N4383*'Football Field'!$F$6)+(O4383*'Football Field'!$F$7)+(P4383*'Football Field'!$F$8)+(Q4383*'Football Field'!$F$9)+(R4383*'Football Field'!$F$10)+(S4383*'Football Field'!$F$11)</f>
        <v>141066956.43497112</v>
      </c>
    </row>
    <row r="4384" spans="2:20" x14ac:dyDescent="0.3">
      <c r="B4384" s="62">
        <f t="shared" si="621"/>
        <v>4357</v>
      </c>
      <c r="C4384" s="62">
        <v>0.60659808124377057</v>
      </c>
      <c r="D4384" s="62">
        <v>0.98125348871110474</v>
      </c>
      <c r="E4384" s="62">
        <v>0.20505720270625505</v>
      </c>
      <c r="F4384" s="62">
        <v>0.68551232392932315</v>
      </c>
      <c r="G4384" s="62">
        <v>0.83222465105047894</v>
      </c>
      <c r="H4384" s="62">
        <v>0.16730619016358128</v>
      </c>
      <c r="I4384" s="62">
        <v>0.37933228723423262</v>
      </c>
      <c r="J4384" s="62">
        <v>0.48512120257937386</v>
      </c>
      <c r="K4384" s="62"/>
      <c r="L4384" s="65">
        <f t="shared" si="613"/>
        <v>0.13969171956762672</v>
      </c>
      <c r="M4384" s="65">
        <f t="shared" si="614"/>
        <v>0.22597003091195431</v>
      </c>
      <c r="N4384" s="65">
        <f t="shared" si="615"/>
        <v>4.7222030767111553E-2</v>
      </c>
      <c r="O4384" s="65">
        <f t="shared" si="616"/>
        <v>0.1578646525194074</v>
      </c>
      <c r="P4384" s="65">
        <f t="shared" si="617"/>
        <v>0.19165061045600426</v>
      </c>
      <c r="Q4384" s="65">
        <f t="shared" si="618"/>
        <v>3.8528459157566836E-2</v>
      </c>
      <c r="R4384" s="65">
        <f t="shared" si="619"/>
        <v>8.7355336473568884E-2</v>
      </c>
      <c r="S4384" s="65">
        <f t="shared" si="620"/>
        <v>0.11171716014676011</v>
      </c>
      <c r="T4384" s="66">
        <f>(L4384*'Football Field'!$F$4)+(M4384*'Football Field'!$F$5)+(N4384*'Football Field'!$F$6)+(O4384*'Football Field'!$F$7)+(P4384*'Football Field'!$F$8)+(Q4384*'Football Field'!$F$9)+(R4384*'Football Field'!$F$10)+(S4384*'Football Field'!$F$11)</f>
        <v>137645233.37515068</v>
      </c>
    </row>
    <row r="4385" spans="2:20" x14ac:dyDescent="0.3">
      <c r="B4385" s="62">
        <f t="shared" si="621"/>
        <v>4358</v>
      </c>
      <c r="C4385" s="62">
        <v>2.1291372804546627E-2</v>
      </c>
      <c r="D4385" s="62">
        <v>0.52518679504484989</v>
      </c>
      <c r="E4385" s="62">
        <v>0.81430467698343834</v>
      </c>
      <c r="F4385" s="62">
        <v>0.70707727210444093</v>
      </c>
      <c r="G4385" s="62">
        <v>0.7332159012671422</v>
      </c>
      <c r="H4385" s="62">
        <v>0.70731686342864175</v>
      </c>
      <c r="I4385" s="62">
        <v>9.1317292753796409E-3</v>
      </c>
      <c r="J4385" s="62">
        <v>0.22435756399058016</v>
      </c>
      <c r="K4385" s="62"/>
      <c r="L4385" s="65">
        <f t="shared" si="613"/>
        <v>5.6900168977451057E-3</v>
      </c>
      <c r="M4385" s="65">
        <f t="shared" si="614"/>
        <v>0.14035364303233919</v>
      </c>
      <c r="N4385" s="65">
        <f t="shared" si="615"/>
        <v>0.21761900533530659</v>
      </c>
      <c r="O4385" s="65">
        <f t="shared" si="616"/>
        <v>0.18896299751167941</v>
      </c>
      <c r="P4385" s="65">
        <f t="shared" si="617"/>
        <v>0.19594842033927196</v>
      </c>
      <c r="Q4385" s="65">
        <f t="shared" si="618"/>
        <v>0.18902702713981898</v>
      </c>
      <c r="R4385" s="65">
        <f t="shared" si="619"/>
        <v>2.4404106940181984E-3</v>
      </c>
      <c r="S4385" s="65">
        <f t="shared" si="620"/>
        <v>5.9958479049820643E-2</v>
      </c>
      <c r="T4385" s="66">
        <f>(L4385*'Football Field'!$F$4)+(M4385*'Football Field'!$F$5)+(N4385*'Football Field'!$F$6)+(O4385*'Football Field'!$F$7)+(P4385*'Football Field'!$F$8)+(Q4385*'Football Field'!$F$9)+(R4385*'Football Field'!$F$10)+(S4385*'Football Field'!$F$11)</f>
        <v>131406737.47182718</v>
      </c>
    </row>
    <row r="4386" spans="2:20" x14ac:dyDescent="0.3">
      <c r="B4386" s="62">
        <f t="shared" si="621"/>
        <v>4359</v>
      </c>
      <c r="C4386" s="62">
        <v>0.39728441364314793</v>
      </c>
      <c r="D4386" s="62">
        <v>0.32914872282684615</v>
      </c>
      <c r="E4386" s="62">
        <v>9.6452684142509737E-2</v>
      </c>
      <c r="F4386" s="62">
        <v>0.71592857513504859</v>
      </c>
      <c r="G4386" s="62">
        <v>0.63224238764618379</v>
      </c>
      <c r="H4386" s="62">
        <v>0.12684220994130158</v>
      </c>
      <c r="I4386" s="62">
        <v>5.0052355858620889E-2</v>
      </c>
      <c r="J4386" s="62">
        <v>3.5872510807189228E-2</v>
      </c>
      <c r="K4386" s="62"/>
      <c r="L4386" s="65">
        <f t="shared" si="613"/>
        <v>0.16665846009403001</v>
      </c>
      <c r="M4386" s="65">
        <f t="shared" si="614"/>
        <v>0.13807594107507973</v>
      </c>
      <c r="N4386" s="65">
        <f t="shared" si="615"/>
        <v>4.0461330117937247E-2</v>
      </c>
      <c r="O4386" s="65">
        <f t="shared" si="616"/>
        <v>0.30032779986302927</v>
      </c>
      <c r="P4386" s="65">
        <f t="shared" si="617"/>
        <v>0.265221939529525</v>
      </c>
      <c r="Q4386" s="65">
        <f t="shared" si="618"/>
        <v>5.3209556322360352E-2</v>
      </c>
      <c r="R4386" s="65">
        <f t="shared" si="619"/>
        <v>2.0996667035039697E-2</v>
      </c>
      <c r="S4386" s="65">
        <f t="shared" si="620"/>
        <v>1.5048305962998654E-2</v>
      </c>
      <c r="T4386" s="66">
        <f>(L4386*'Football Field'!$F$4)+(M4386*'Football Field'!$F$5)+(N4386*'Football Field'!$F$6)+(O4386*'Football Field'!$F$7)+(P4386*'Football Field'!$F$8)+(Q4386*'Football Field'!$F$9)+(R4386*'Football Field'!$F$10)+(S4386*'Football Field'!$F$11)</f>
        <v>134704065.51668626</v>
      </c>
    </row>
    <row r="4387" spans="2:20" x14ac:dyDescent="0.3">
      <c r="B4387" s="62">
        <f t="shared" si="621"/>
        <v>4360</v>
      </c>
      <c r="C4387" s="62">
        <v>0.28673607415389446</v>
      </c>
      <c r="D4387" s="62">
        <v>0.23672198771076425</v>
      </c>
      <c r="E4387" s="62">
        <v>0.75048722400165069</v>
      </c>
      <c r="F4387" s="62">
        <v>9.692857210250394E-2</v>
      </c>
      <c r="G4387" s="62">
        <v>0.39302902469881773</v>
      </c>
      <c r="H4387" s="62">
        <v>0.84006321742756696</v>
      </c>
      <c r="I4387" s="62">
        <v>9.9940127626865216E-3</v>
      </c>
      <c r="J4387" s="62">
        <v>0.82501165897101303</v>
      </c>
      <c r="K4387" s="62"/>
      <c r="L4387" s="65">
        <f t="shared" si="613"/>
        <v>8.3378432036795666E-2</v>
      </c>
      <c r="M4387" s="65">
        <f t="shared" si="614"/>
        <v>6.883510636810837E-2</v>
      </c>
      <c r="N4387" s="65">
        <f t="shared" si="615"/>
        <v>0.21823012045328019</v>
      </c>
      <c r="O4387" s="65">
        <f t="shared" si="616"/>
        <v>2.8185335191325475E-2</v>
      </c>
      <c r="P4387" s="65">
        <f t="shared" si="617"/>
        <v>0.11428678418311033</v>
      </c>
      <c r="Q4387" s="65">
        <f t="shared" si="618"/>
        <v>0.24427743906162064</v>
      </c>
      <c r="R4387" s="65">
        <f t="shared" si="619"/>
        <v>2.906104913263523E-3</v>
      </c>
      <c r="S4387" s="65">
        <f t="shared" si="620"/>
        <v>0.23990067779249591</v>
      </c>
      <c r="T4387" s="66">
        <f>(L4387*'Football Field'!$F$4)+(M4387*'Football Field'!$F$5)+(N4387*'Football Field'!$F$6)+(O4387*'Football Field'!$F$7)+(P4387*'Football Field'!$F$8)+(Q4387*'Football Field'!$F$9)+(R4387*'Football Field'!$F$10)+(S4387*'Football Field'!$F$11)</f>
        <v>124897903.22824523</v>
      </c>
    </row>
    <row r="4388" spans="2:20" x14ac:dyDescent="0.3">
      <c r="B4388" s="62">
        <f t="shared" si="621"/>
        <v>4361</v>
      </c>
      <c r="C4388" s="62">
        <v>8.7766247338845194E-3</v>
      </c>
      <c r="D4388" s="62">
        <v>0.87362740074366529</v>
      </c>
      <c r="E4388" s="62">
        <v>0.34421312050465247</v>
      </c>
      <c r="F4388" s="62">
        <v>0.17783472112459808</v>
      </c>
      <c r="G4388" s="62">
        <v>0.58792414883637811</v>
      </c>
      <c r="H4388" s="62">
        <v>0.93768626110292319</v>
      </c>
      <c r="I4388" s="62">
        <v>7.131342073589908E-2</v>
      </c>
      <c r="J4388" s="62">
        <v>0.19939486947786422</v>
      </c>
      <c r="K4388" s="62"/>
      <c r="L4388" s="65">
        <f t="shared" si="613"/>
        <v>2.7420349411042184E-3</v>
      </c>
      <c r="M4388" s="65">
        <f t="shared" si="614"/>
        <v>0.27294283747790321</v>
      </c>
      <c r="N4388" s="65">
        <f t="shared" si="615"/>
        <v>0.10754070411217526</v>
      </c>
      <c r="O4388" s="65">
        <f t="shared" si="616"/>
        <v>5.5559971384278227E-2</v>
      </c>
      <c r="P4388" s="65">
        <f t="shared" si="617"/>
        <v>0.18368206545328608</v>
      </c>
      <c r="Q4388" s="65">
        <f t="shared" si="618"/>
        <v>0.29295641202601513</v>
      </c>
      <c r="R4388" s="65">
        <f t="shared" si="619"/>
        <v>2.2280078886425626E-2</v>
      </c>
      <c r="S4388" s="65">
        <f t="shared" si="620"/>
        <v>6.2295895718812298E-2</v>
      </c>
      <c r="T4388" s="66">
        <f>(L4388*'Football Field'!$F$4)+(M4388*'Football Field'!$F$5)+(N4388*'Football Field'!$F$6)+(O4388*'Football Field'!$F$7)+(P4388*'Football Field'!$F$8)+(Q4388*'Football Field'!$F$9)+(R4388*'Football Field'!$F$10)+(S4388*'Football Field'!$F$11)</f>
        <v>128933384.16687104</v>
      </c>
    </row>
    <row r="4389" spans="2:20" x14ac:dyDescent="0.3">
      <c r="B4389" s="62">
        <f t="shared" si="621"/>
        <v>4362</v>
      </c>
      <c r="C4389" s="62">
        <v>0.93490921580698583</v>
      </c>
      <c r="D4389" s="62">
        <v>0.16454501963673418</v>
      </c>
      <c r="E4389" s="62">
        <v>0.28679459276121155</v>
      </c>
      <c r="F4389" s="62">
        <v>0.94756072118925938</v>
      </c>
      <c r="G4389" s="62">
        <v>0.27543499403974792</v>
      </c>
      <c r="H4389" s="62">
        <v>0.30274101351410676</v>
      </c>
      <c r="I4389" s="62">
        <v>0.24018905280836422</v>
      </c>
      <c r="J4389" s="62">
        <v>0.37787797148022739</v>
      </c>
      <c r="K4389" s="62"/>
      <c r="L4389" s="65">
        <f t="shared" si="613"/>
        <v>0.26484285836883231</v>
      </c>
      <c r="M4389" s="65">
        <f t="shared" si="614"/>
        <v>4.6612625690434117E-2</v>
      </c>
      <c r="N4389" s="65">
        <f t="shared" si="615"/>
        <v>8.1243716959236476E-2</v>
      </c>
      <c r="O4389" s="65">
        <f t="shared" si="616"/>
        <v>0.26842680084309473</v>
      </c>
      <c r="P4389" s="65">
        <f t="shared" si="617"/>
        <v>7.8025748257624622E-2</v>
      </c>
      <c r="Q4389" s="65">
        <f t="shared" si="618"/>
        <v>8.5761049317869195E-2</v>
      </c>
      <c r="R4389" s="65">
        <f t="shared" si="619"/>
        <v>6.8041211081400349E-2</v>
      </c>
      <c r="S4389" s="65">
        <f t="shared" si="620"/>
        <v>0.10704598948150802</v>
      </c>
      <c r="T4389" s="66">
        <f>(L4389*'Football Field'!$F$4)+(M4389*'Football Field'!$F$5)+(N4389*'Football Field'!$F$6)+(O4389*'Football Field'!$F$7)+(P4389*'Football Field'!$F$8)+(Q4389*'Football Field'!$F$9)+(R4389*'Football Field'!$F$10)+(S4389*'Football Field'!$F$11)</f>
        <v>127259371.42613703</v>
      </c>
    </row>
    <row r="4390" spans="2:20" x14ac:dyDescent="0.3">
      <c r="B4390" s="62">
        <f t="shared" si="621"/>
        <v>4363</v>
      </c>
      <c r="C4390" s="62">
        <v>0.42124862998247792</v>
      </c>
      <c r="D4390" s="62">
        <v>0.35629992756904572</v>
      </c>
      <c r="E4390" s="62">
        <v>0.7624004030270648</v>
      </c>
      <c r="F4390" s="62">
        <v>0.75187798936805961</v>
      </c>
      <c r="G4390" s="62">
        <v>0.41909510348745294</v>
      </c>
      <c r="H4390" s="62">
        <v>0.41894081660268334</v>
      </c>
      <c r="I4390" s="62">
        <v>7.5605023249987191E-3</v>
      </c>
      <c r="J4390" s="62">
        <v>0.7690539303641496</v>
      </c>
      <c r="K4390" s="62"/>
      <c r="L4390" s="65">
        <f t="shared" si="613"/>
        <v>0.10783337450560161</v>
      </c>
      <c r="M4390" s="65">
        <f t="shared" si="614"/>
        <v>9.1207474140556327E-2</v>
      </c>
      <c r="N4390" s="65">
        <f t="shared" si="615"/>
        <v>0.19516314672942378</v>
      </c>
      <c r="O4390" s="65">
        <f t="shared" si="616"/>
        <v>0.19246956557085346</v>
      </c>
      <c r="P4390" s="65">
        <f t="shared" si="617"/>
        <v>0.10728210380104068</v>
      </c>
      <c r="Q4390" s="65">
        <f t="shared" si="618"/>
        <v>0.10724260865674229</v>
      </c>
      <c r="R4390" s="65">
        <f t="shared" si="619"/>
        <v>1.9353759766434621E-3</v>
      </c>
      <c r="S4390" s="65">
        <f t="shared" si="620"/>
        <v>0.19686635061913843</v>
      </c>
      <c r="T4390" s="66">
        <f>(L4390*'Football Field'!$F$4)+(M4390*'Football Field'!$F$5)+(N4390*'Football Field'!$F$6)+(O4390*'Football Field'!$F$7)+(P4390*'Football Field'!$F$8)+(Q4390*'Football Field'!$F$9)+(R4390*'Football Field'!$F$10)+(S4390*'Football Field'!$F$11)</f>
        <v>124231828.82249208</v>
      </c>
    </row>
    <row r="4391" spans="2:20" x14ac:dyDescent="0.3">
      <c r="B4391" s="62">
        <f t="shared" si="621"/>
        <v>4364</v>
      </c>
      <c r="C4391" s="62">
        <v>0.73748855321103235</v>
      </c>
      <c r="D4391" s="62">
        <v>7.9955349338945436E-2</v>
      </c>
      <c r="E4391" s="62">
        <v>0.81992603832032418</v>
      </c>
      <c r="F4391" s="62">
        <v>0.18779188314154349</v>
      </c>
      <c r="G4391" s="62">
        <v>0.4257070212531695</v>
      </c>
      <c r="H4391" s="62">
        <v>0.1729273002117927</v>
      </c>
      <c r="I4391" s="62">
        <v>0.82970636752410598</v>
      </c>
      <c r="J4391" s="62">
        <v>0.42002919565245955</v>
      </c>
      <c r="K4391" s="62"/>
      <c r="L4391" s="65">
        <f t="shared" ref="L4391:L4454" si="622">C4391/SUM($C4391:$J4391)</f>
        <v>0.20075736694304391</v>
      </c>
      <c r="M4391" s="65">
        <f t="shared" ref="M4391:M4454" si="623">D4391/SUM($C4391:$J4391)</f>
        <v>2.1765253625170178E-2</v>
      </c>
      <c r="N4391" s="65">
        <f t="shared" ref="N4391:N4454" si="624">E4391/SUM($C4391:$J4391)</f>
        <v>0.22319830162045584</v>
      </c>
      <c r="O4391" s="65">
        <f t="shared" ref="O4391:O4454" si="625">F4391/SUM($C4391:$J4391)</f>
        <v>5.1120256482115239E-2</v>
      </c>
      <c r="P4391" s="65">
        <f t="shared" ref="P4391:P4454" si="626">G4391/SUM($C4391:$J4391)</f>
        <v>0.11588494533758176</v>
      </c>
      <c r="Q4391" s="65">
        <f t="shared" ref="Q4391:Q4454" si="627">H4391/SUM($C4391:$J4391)</f>
        <v>4.7073855332307339E-2</v>
      </c>
      <c r="R4391" s="65">
        <f t="shared" ref="R4391:R4454" si="628">I4391/SUM($C4391:$J4391)</f>
        <v>0.22586067940277993</v>
      </c>
      <c r="S4391" s="65">
        <f t="shared" ref="S4391:S4454" si="629">J4391/SUM($C4391:$J4391)</f>
        <v>0.11433934125654573</v>
      </c>
      <c r="T4391" s="66">
        <f>(L4391*'Football Field'!$F$4)+(M4391*'Football Field'!$F$5)+(N4391*'Football Field'!$F$6)+(O4391*'Football Field'!$F$7)+(P4391*'Football Field'!$F$8)+(Q4391*'Football Field'!$F$9)+(R4391*'Football Field'!$F$10)+(S4391*'Football Field'!$F$11)</f>
        <v>154884330.79253221</v>
      </c>
    </row>
    <row r="4392" spans="2:20" x14ac:dyDescent="0.3">
      <c r="B4392" s="62">
        <f t="shared" si="621"/>
        <v>4365</v>
      </c>
      <c r="C4392" s="62">
        <v>0.68486591887078063</v>
      </c>
      <c r="D4392" s="62">
        <v>0.81250864860782612</v>
      </c>
      <c r="E4392" s="62">
        <v>0.72996148969848618</v>
      </c>
      <c r="F4392" s="62">
        <v>0.11904872908594266</v>
      </c>
      <c r="G4392" s="62">
        <v>0.61126125748290039</v>
      </c>
      <c r="H4392" s="62">
        <v>0.99487391773904732</v>
      </c>
      <c r="I4392" s="62">
        <v>0.36848838793277561</v>
      </c>
      <c r="J4392" s="62">
        <v>0.36015990762992689</v>
      </c>
      <c r="K4392" s="62"/>
      <c r="L4392" s="65">
        <f t="shared" si="622"/>
        <v>0.14630235045272888</v>
      </c>
      <c r="M4392" s="65">
        <f t="shared" si="623"/>
        <v>0.17356963133819464</v>
      </c>
      <c r="N4392" s="65">
        <f t="shared" si="624"/>
        <v>0.15593575142262828</v>
      </c>
      <c r="O4392" s="65">
        <f t="shared" si="625"/>
        <v>2.543141424295314E-2</v>
      </c>
      <c r="P4392" s="65">
        <f t="shared" si="626"/>
        <v>0.13057878373899978</v>
      </c>
      <c r="Q4392" s="65">
        <f t="shared" si="627"/>
        <v>0.21252684439215033</v>
      </c>
      <c r="R4392" s="65">
        <f t="shared" si="628"/>
        <v>7.871718504841213E-2</v>
      </c>
      <c r="S4392" s="65">
        <f t="shared" si="629"/>
        <v>7.6938039363932648E-2</v>
      </c>
      <c r="T4392" s="66">
        <f>(L4392*'Football Field'!$F$4)+(M4392*'Football Field'!$F$5)+(N4392*'Football Field'!$F$6)+(O4392*'Football Field'!$F$7)+(P4392*'Football Field'!$F$8)+(Q4392*'Football Field'!$F$9)+(R4392*'Football Field'!$F$10)+(S4392*'Football Field'!$F$11)</f>
        <v>133207332.32319701</v>
      </c>
    </row>
    <row r="4393" spans="2:20" x14ac:dyDescent="0.3">
      <c r="B4393" s="62">
        <f t="shared" si="621"/>
        <v>4366</v>
      </c>
      <c r="C4393" s="62">
        <v>0.68376791536123616</v>
      </c>
      <c r="D4393" s="62">
        <v>0.27588298291392588</v>
      </c>
      <c r="E4393" s="62">
        <v>0.82307900557571179</v>
      </c>
      <c r="F4393" s="62">
        <v>0.87342350613197761</v>
      </c>
      <c r="G4393" s="62">
        <v>0.47395474024549633</v>
      </c>
      <c r="H4393" s="62">
        <v>0.98831655975747645</v>
      </c>
      <c r="I4393" s="62">
        <v>3.3312668576735538E-2</v>
      </c>
      <c r="J4393" s="62">
        <v>0.95824697286727079</v>
      </c>
      <c r="K4393" s="62"/>
      <c r="L4393" s="65">
        <f t="shared" si="622"/>
        <v>0.13381017794504796</v>
      </c>
      <c r="M4393" s="65">
        <f t="shared" si="623"/>
        <v>5.3989007390351541E-2</v>
      </c>
      <c r="N4393" s="65">
        <f t="shared" si="624"/>
        <v>0.16107270570122295</v>
      </c>
      <c r="O4393" s="65">
        <f t="shared" si="625"/>
        <v>0.17092488862271837</v>
      </c>
      <c r="P4393" s="65">
        <f t="shared" si="626"/>
        <v>9.2750722438685845E-2</v>
      </c>
      <c r="Q4393" s="65">
        <f t="shared" si="627"/>
        <v>0.19340892100402116</v>
      </c>
      <c r="R4393" s="65">
        <f t="shared" si="628"/>
        <v>6.5191331882287033E-3</v>
      </c>
      <c r="S4393" s="65">
        <f t="shared" si="629"/>
        <v>0.1875244437097234</v>
      </c>
      <c r="T4393" s="66">
        <f>(L4393*'Football Field'!$F$4)+(M4393*'Football Field'!$F$5)+(N4393*'Football Field'!$F$6)+(O4393*'Football Field'!$F$7)+(P4393*'Football Field'!$F$8)+(Q4393*'Football Field'!$F$9)+(R4393*'Football Field'!$F$10)+(S4393*'Football Field'!$F$11)</f>
        <v>122552075.85700572</v>
      </c>
    </row>
    <row r="4394" spans="2:20" x14ac:dyDescent="0.3">
      <c r="B4394" s="62">
        <f t="shared" si="621"/>
        <v>4367</v>
      </c>
      <c r="C4394" s="62">
        <v>0.84481869303921198</v>
      </c>
      <c r="D4394" s="62">
        <v>0.89250415366734914</v>
      </c>
      <c r="E4394" s="62">
        <v>0.51588145230350713</v>
      </c>
      <c r="F4394" s="62">
        <v>0.27526146915444238</v>
      </c>
      <c r="G4394" s="62">
        <v>0.72541245656519182</v>
      </c>
      <c r="H4394" s="62">
        <v>0.35174388544110591</v>
      </c>
      <c r="I4394" s="62">
        <v>0.38087785421221998</v>
      </c>
      <c r="J4394" s="62">
        <v>0.50086614188207212</v>
      </c>
      <c r="K4394" s="62"/>
      <c r="L4394" s="65">
        <f t="shared" si="622"/>
        <v>0.18826605029166354</v>
      </c>
      <c r="M4394" s="65">
        <f t="shared" si="623"/>
        <v>0.19889265384905111</v>
      </c>
      <c r="N4394" s="65">
        <f t="shared" si="624"/>
        <v>0.11496308526804884</v>
      </c>
      <c r="O4394" s="65">
        <f t="shared" si="625"/>
        <v>6.134143340124E-2</v>
      </c>
      <c r="P4394" s="65">
        <f t="shared" si="626"/>
        <v>0.16165662426170146</v>
      </c>
      <c r="Q4394" s="65">
        <f t="shared" si="627"/>
        <v>7.8385377326359348E-2</v>
      </c>
      <c r="R4394" s="65">
        <f t="shared" si="628"/>
        <v>8.4877820349993693E-2</v>
      </c>
      <c r="S4394" s="65">
        <f t="shared" si="629"/>
        <v>0.1116169552519418</v>
      </c>
      <c r="T4394" s="66">
        <f>(L4394*'Football Field'!$F$4)+(M4394*'Football Field'!$F$5)+(N4394*'Football Field'!$F$6)+(O4394*'Football Field'!$F$7)+(P4394*'Football Field'!$F$8)+(Q4394*'Football Field'!$F$9)+(R4394*'Football Field'!$F$10)+(S4394*'Football Field'!$F$11)</f>
        <v>135780864.87318563</v>
      </c>
    </row>
    <row r="4395" spans="2:20" x14ac:dyDescent="0.3">
      <c r="B4395" s="62">
        <f t="shared" si="621"/>
        <v>4368</v>
      </c>
      <c r="C4395" s="62">
        <v>7.7199288183502635E-3</v>
      </c>
      <c r="D4395" s="62">
        <v>0.15570859634631951</v>
      </c>
      <c r="E4395" s="62">
        <v>0.82581076546672039</v>
      </c>
      <c r="F4395" s="62">
        <v>0.19643916425480479</v>
      </c>
      <c r="G4395" s="62">
        <v>5.7182107780414104E-2</v>
      </c>
      <c r="H4395" s="62">
        <v>0.20148088595383429</v>
      </c>
      <c r="I4395" s="62">
        <v>0.41289353743548385</v>
      </c>
      <c r="J4395" s="62">
        <v>0.51786836669547298</v>
      </c>
      <c r="K4395" s="62"/>
      <c r="L4395" s="65">
        <f t="shared" si="622"/>
        <v>3.2503548990435453E-3</v>
      </c>
      <c r="M4395" s="65">
        <f t="shared" si="623"/>
        <v>6.5558661338228241E-2</v>
      </c>
      <c r="N4395" s="65">
        <f t="shared" si="624"/>
        <v>0.34769466537532911</v>
      </c>
      <c r="O4395" s="65">
        <f t="shared" si="625"/>
        <v>8.2707627871116851E-2</v>
      </c>
      <c r="P4395" s="65">
        <f t="shared" si="626"/>
        <v>2.4075629262268698E-2</v>
      </c>
      <c r="Q4395" s="65">
        <f t="shared" si="627"/>
        <v>8.4830365685110917E-2</v>
      </c>
      <c r="R4395" s="65">
        <f t="shared" si="628"/>
        <v>0.17384234541085294</v>
      </c>
      <c r="S4395" s="65">
        <f t="shared" si="629"/>
        <v>0.21804035015804962</v>
      </c>
      <c r="T4395" s="66">
        <f>(L4395*'Football Field'!$F$4)+(M4395*'Football Field'!$F$5)+(N4395*'Football Field'!$F$6)+(O4395*'Football Field'!$F$7)+(P4395*'Football Field'!$F$8)+(Q4395*'Football Field'!$F$9)+(R4395*'Football Field'!$F$10)+(S4395*'Football Field'!$F$11)</f>
        <v>145231997.73590627</v>
      </c>
    </row>
    <row r="4396" spans="2:20" x14ac:dyDescent="0.3">
      <c r="B4396" s="62">
        <f t="shared" si="621"/>
        <v>4369</v>
      </c>
      <c r="C4396" s="62">
        <v>0.16832508519212508</v>
      </c>
      <c r="D4396" s="62">
        <v>0.83051605564776365</v>
      </c>
      <c r="E4396" s="62">
        <v>0.33292434832494411</v>
      </c>
      <c r="F4396" s="62">
        <v>0.77589034690154068</v>
      </c>
      <c r="G4396" s="62">
        <v>0.98717899477459614</v>
      </c>
      <c r="H4396" s="62">
        <v>0.95916041300757415</v>
      </c>
      <c r="I4396" s="62">
        <v>0.64335255931050428</v>
      </c>
      <c r="J4396" s="62">
        <v>0.94910741931078202</v>
      </c>
      <c r="K4396" s="62"/>
      <c r="L4396" s="65">
        <f t="shared" si="622"/>
        <v>2.981075357195476E-2</v>
      </c>
      <c r="M4396" s="65">
        <f t="shared" si="623"/>
        <v>0.14708627323258672</v>
      </c>
      <c r="N4396" s="65">
        <f t="shared" si="624"/>
        <v>5.8961655624237622E-2</v>
      </c>
      <c r="O4396" s="65">
        <f t="shared" si="625"/>
        <v>0.13741193657463499</v>
      </c>
      <c r="P4396" s="65">
        <f t="shared" si="626"/>
        <v>0.17483163434045471</v>
      </c>
      <c r="Q4396" s="65">
        <f t="shared" si="627"/>
        <v>0.16986948009268468</v>
      </c>
      <c r="R4396" s="65">
        <f t="shared" si="628"/>
        <v>0.11393919440825635</v>
      </c>
      <c r="S4396" s="65">
        <f t="shared" si="629"/>
        <v>0.16808907215519026</v>
      </c>
      <c r="T4396" s="66">
        <f>(L4396*'Football Field'!$F$4)+(M4396*'Football Field'!$F$5)+(N4396*'Football Field'!$F$6)+(O4396*'Football Field'!$F$7)+(P4396*'Football Field'!$F$8)+(Q4396*'Football Field'!$F$9)+(R4396*'Football Field'!$F$10)+(S4396*'Football Field'!$F$11)</f>
        <v>141333612.82386762</v>
      </c>
    </row>
    <row r="4397" spans="2:20" x14ac:dyDescent="0.3">
      <c r="B4397" s="62">
        <f t="shared" si="621"/>
        <v>4370</v>
      </c>
      <c r="C4397" s="62">
        <v>0.80007625852011288</v>
      </c>
      <c r="D4397" s="62">
        <v>0.5421337443851495</v>
      </c>
      <c r="E4397" s="62">
        <v>0.7949290865520775</v>
      </c>
      <c r="F4397" s="62">
        <v>0.47217872269832351</v>
      </c>
      <c r="G4397" s="62">
        <v>0.19663811852810298</v>
      </c>
      <c r="H4397" s="62">
        <v>0.23824295955789443</v>
      </c>
      <c r="I4397" s="62">
        <v>0.67552231309939703</v>
      </c>
      <c r="J4397" s="62">
        <v>8.6276843312663387E-2</v>
      </c>
      <c r="K4397" s="62"/>
      <c r="L4397" s="65">
        <f t="shared" si="622"/>
        <v>0.21021457413083788</v>
      </c>
      <c r="M4397" s="65">
        <f t="shared" si="623"/>
        <v>0.14244193973294336</v>
      </c>
      <c r="N4397" s="65">
        <f t="shared" si="624"/>
        <v>0.20886218984032023</v>
      </c>
      <c r="O4397" s="65">
        <f t="shared" si="625"/>
        <v>0.12406173542665601</v>
      </c>
      <c r="P4397" s="65">
        <f t="shared" si="626"/>
        <v>5.1665323028998809E-2</v>
      </c>
      <c r="Q4397" s="65">
        <f t="shared" si="627"/>
        <v>6.2596710938241415E-2</v>
      </c>
      <c r="R4397" s="65">
        <f t="shared" si="628"/>
        <v>0.17748887540636663</v>
      </c>
      <c r="S4397" s="65">
        <f t="shared" si="629"/>
        <v>2.266865149563569E-2</v>
      </c>
      <c r="T4397" s="66">
        <f>(L4397*'Football Field'!$F$4)+(M4397*'Football Field'!$F$5)+(N4397*'Football Field'!$F$6)+(O4397*'Football Field'!$F$7)+(P4397*'Football Field'!$F$8)+(Q4397*'Football Field'!$F$9)+(R4397*'Football Field'!$F$10)+(S4397*'Football Field'!$F$11)</f>
        <v>141906773.48477647</v>
      </c>
    </row>
    <row r="4398" spans="2:20" x14ac:dyDescent="0.3">
      <c r="B4398" s="62">
        <f t="shared" si="621"/>
        <v>4371</v>
      </c>
      <c r="C4398" s="62">
        <v>0.83152394572392851</v>
      </c>
      <c r="D4398" s="62">
        <v>0.30072575027066695</v>
      </c>
      <c r="E4398" s="62">
        <v>0.56411211253159976</v>
      </c>
      <c r="F4398" s="62">
        <v>8.5985109201654919E-2</v>
      </c>
      <c r="G4398" s="62">
        <v>0.77114394745056092</v>
      </c>
      <c r="H4398" s="62">
        <v>0.16679216757323112</v>
      </c>
      <c r="I4398" s="62">
        <v>0.23597058861886544</v>
      </c>
      <c r="J4398" s="62">
        <v>0.51815344462556012</v>
      </c>
      <c r="K4398" s="62"/>
      <c r="L4398" s="65">
        <f t="shared" si="622"/>
        <v>0.23932830262234719</v>
      </c>
      <c r="M4398" s="65">
        <f t="shared" si="623"/>
        <v>8.6554552923248984E-2</v>
      </c>
      <c r="N4398" s="65">
        <f t="shared" si="624"/>
        <v>0.16236212447659065</v>
      </c>
      <c r="O4398" s="65">
        <f t="shared" si="625"/>
        <v>2.4748139054628613E-2</v>
      </c>
      <c r="P4398" s="65">
        <f t="shared" si="626"/>
        <v>0.22194979828291472</v>
      </c>
      <c r="Q4398" s="65">
        <f t="shared" si="627"/>
        <v>4.8005937244838613E-2</v>
      </c>
      <c r="R4398" s="65">
        <f t="shared" si="628"/>
        <v>6.7916793897958433E-2</v>
      </c>
      <c r="S4398" s="65">
        <f t="shared" si="629"/>
        <v>0.14913435149747259</v>
      </c>
      <c r="T4398" s="66">
        <f>(L4398*'Football Field'!$F$4)+(M4398*'Football Field'!$F$5)+(N4398*'Football Field'!$F$6)+(O4398*'Football Field'!$F$7)+(P4398*'Football Field'!$F$8)+(Q4398*'Football Field'!$F$9)+(R4398*'Football Field'!$F$10)+(S4398*'Football Field'!$F$11)</f>
        <v>139754781.12520182</v>
      </c>
    </row>
    <row r="4399" spans="2:20" x14ac:dyDescent="0.3">
      <c r="B4399" s="62">
        <f t="shared" si="621"/>
        <v>4372</v>
      </c>
      <c r="C4399" s="62">
        <v>0.75384323129941333</v>
      </c>
      <c r="D4399" s="62">
        <v>7.7061262278564469E-2</v>
      </c>
      <c r="E4399" s="62">
        <v>0.24329426801554188</v>
      </c>
      <c r="F4399" s="62">
        <v>0.34560639694195394</v>
      </c>
      <c r="G4399" s="62">
        <v>0.5698542654871025</v>
      </c>
      <c r="H4399" s="62">
        <v>0.70421136996007627</v>
      </c>
      <c r="I4399" s="62">
        <v>0.34144956715260688</v>
      </c>
      <c r="J4399" s="62">
        <v>0.95877210711023597</v>
      </c>
      <c r="K4399" s="62"/>
      <c r="L4399" s="65">
        <f t="shared" si="622"/>
        <v>0.18873955405207676</v>
      </c>
      <c r="M4399" s="65">
        <f t="shared" si="623"/>
        <v>1.9293810268848268E-2</v>
      </c>
      <c r="N4399" s="65">
        <f t="shared" si="624"/>
        <v>6.091352915582722E-2</v>
      </c>
      <c r="O4399" s="65">
        <f t="shared" si="625"/>
        <v>8.6529393019728992E-2</v>
      </c>
      <c r="P4399" s="65">
        <f t="shared" si="626"/>
        <v>0.14267427958106968</v>
      </c>
      <c r="Q4399" s="65">
        <f t="shared" si="627"/>
        <v>0.17631323650086114</v>
      </c>
      <c r="R4399" s="65">
        <f t="shared" si="628"/>
        <v>8.5488648514589122E-2</v>
      </c>
      <c r="S4399" s="65">
        <f t="shared" si="629"/>
        <v>0.24004754890699875</v>
      </c>
      <c r="T4399" s="66">
        <f>(L4399*'Football Field'!$F$4)+(M4399*'Football Field'!$F$5)+(N4399*'Football Field'!$F$6)+(O4399*'Football Field'!$F$7)+(P4399*'Football Field'!$F$8)+(Q4399*'Football Field'!$F$9)+(R4399*'Football Field'!$F$10)+(S4399*'Football Field'!$F$11)</f>
        <v>134639210.13892859</v>
      </c>
    </row>
    <row r="4400" spans="2:20" x14ac:dyDescent="0.3">
      <c r="B4400" s="62">
        <f t="shared" si="621"/>
        <v>4373</v>
      </c>
      <c r="C4400" s="62">
        <v>0.31943427235372512</v>
      </c>
      <c r="D4400" s="62">
        <v>5.8670719688648232E-2</v>
      </c>
      <c r="E4400" s="62">
        <v>0.64323289950339124</v>
      </c>
      <c r="F4400" s="62">
        <v>0.89899604982582382</v>
      </c>
      <c r="G4400" s="62">
        <v>0.56576212703646744</v>
      </c>
      <c r="H4400" s="62">
        <v>0.99597040660205449</v>
      </c>
      <c r="I4400" s="62">
        <v>0.43369951382244665</v>
      </c>
      <c r="J4400" s="62">
        <v>0.76023213294926517</v>
      </c>
      <c r="K4400" s="62"/>
      <c r="L4400" s="65">
        <f t="shared" si="622"/>
        <v>6.8313601510173932E-2</v>
      </c>
      <c r="M4400" s="65">
        <f t="shared" si="623"/>
        <v>1.2547207710659076E-2</v>
      </c>
      <c r="N4400" s="65">
        <f t="shared" si="624"/>
        <v>0.13756055557573296</v>
      </c>
      <c r="O4400" s="65">
        <f t="shared" si="625"/>
        <v>0.19225757291007103</v>
      </c>
      <c r="P4400" s="65">
        <f t="shared" si="626"/>
        <v>0.12099280459524218</v>
      </c>
      <c r="Q4400" s="65">
        <f t="shared" si="627"/>
        <v>0.21299632306578709</v>
      </c>
      <c r="R4400" s="65">
        <f t="shared" si="628"/>
        <v>9.2750147140175154E-2</v>
      </c>
      <c r="S4400" s="65">
        <f t="shared" si="629"/>
        <v>0.16258178749215865</v>
      </c>
      <c r="T4400" s="66">
        <f>(L4400*'Football Field'!$F$4)+(M4400*'Football Field'!$F$5)+(N4400*'Football Field'!$F$6)+(O4400*'Football Field'!$F$7)+(P4400*'Football Field'!$F$8)+(Q4400*'Football Field'!$F$9)+(R4400*'Football Field'!$F$10)+(S4400*'Football Field'!$F$11)</f>
        <v>136626810.36712179</v>
      </c>
    </row>
    <row r="4401" spans="2:20" x14ac:dyDescent="0.3">
      <c r="B4401" s="62">
        <f t="shared" si="621"/>
        <v>4374</v>
      </c>
      <c r="C4401" s="62">
        <v>0.29107014451327085</v>
      </c>
      <c r="D4401" s="62">
        <v>0.30848585893885205</v>
      </c>
      <c r="E4401" s="62">
        <v>0.72498407498349426</v>
      </c>
      <c r="F4401" s="62">
        <v>0.17596895488339859</v>
      </c>
      <c r="G4401" s="62">
        <v>0.31658720452247979</v>
      </c>
      <c r="H4401" s="62">
        <v>0.79942931211543455</v>
      </c>
      <c r="I4401" s="62">
        <v>0.98577975790643169</v>
      </c>
      <c r="J4401" s="62">
        <v>0.60705386843658549</v>
      </c>
      <c r="K4401" s="62"/>
      <c r="L4401" s="65">
        <f t="shared" si="622"/>
        <v>6.9148326935864687E-2</v>
      </c>
      <c r="M4401" s="65">
        <f t="shared" si="623"/>
        <v>7.3285705975324494E-2</v>
      </c>
      <c r="N4401" s="65">
        <f t="shared" si="624"/>
        <v>0.17223145961632091</v>
      </c>
      <c r="O4401" s="65">
        <f t="shared" si="625"/>
        <v>4.1804214730394279E-2</v>
      </c>
      <c r="P4401" s="65">
        <f t="shared" si="626"/>
        <v>7.5210309042993542E-2</v>
      </c>
      <c r="Q4401" s="65">
        <f t="shared" si="627"/>
        <v>0.18991710581897597</v>
      </c>
      <c r="R4401" s="65">
        <f t="shared" si="628"/>
        <v>0.23418760828410423</v>
      </c>
      <c r="S4401" s="65">
        <f t="shared" si="629"/>
        <v>0.14421526959602188</v>
      </c>
      <c r="T4401" s="66">
        <f>(L4401*'Football Field'!$F$4)+(M4401*'Football Field'!$F$5)+(N4401*'Football Field'!$F$6)+(O4401*'Football Field'!$F$7)+(P4401*'Football Field'!$F$8)+(Q4401*'Football Field'!$F$9)+(R4401*'Football Field'!$F$10)+(S4401*'Football Field'!$F$11)</f>
        <v>152003180.24402055</v>
      </c>
    </row>
    <row r="4402" spans="2:20" x14ac:dyDescent="0.3">
      <c r="B4402" s="62">
        <f t="shared" si="621"/>
        <v>4375</v>
      </c>
      <c r="C4402" s="62">
        <v>0.59970826902771668</v>
      </c>
      <c r="D4402" s="62">
        <v>0.48293157923681451</v>
      </c>
      <c r="E4402" s="62">
        <v>0.91127300143169132</v>
      </c>
      <c r="F4402" s="62">
        <v>0.59614506275524215</v>
      </c>
      <c r="G4402" s="62">
        <v>0.36335230986059031</v>
      </c>
      <c r="H4402" s="62">
        <v>0.86296863926697143</v>
      </c>
      <c r="I4402" s="62">
        <v>0.40109372684750955</v>
      </c>
      <c r="J4402" s="62">
        <v>0.44737255003154852</v>
      </c>
      <c r="K4402" s="62"/>
      <c r="L4402" s="65">
        <f t="shared" si="622"/>
        <v>0.12855909493834641</v>
      </c>
      <c r="M4402" s="65">
        <f t="shared" si="623"/>
        <v>0.10352574735127058</v>
      </c>
      <c r="N4402" s="65">
        <f t="shared" si="624"/>
        <v>0.19534903611674942</v>
      </c>
      <c r="O4402" s="65">
        <f t="shared" si="625"/>
        <v>0.12779525258844748</v>
      </c>
      <c r="P4402" s="65">
        <f t="shared" si="626"/>
        <v>7.7891612492133569E-2</v>
      </c>
      <c r="Q4402" s="65">
        <f t="shared" si="627"/>
        <v>0.1849940595353218</v>
      </c>
      <c r="R4402" s="65">
        <f t="shared" si="628"/>
        <v>8.5982216974535369E-2</v>
      </c>
      <c r="S4402" s="65">
        <f t="shared" si="629"/>
        <v>9.5902980003195304E-2</v>
      </c>
      <c r="T4402" s="66">
        <f>(L4402*'Football Field'!$F$4)+(M4402*'Football Field'!$F$5)+(N4402*'Football Field'!$F$6)+(O4402*'Football Field'!$F$7)+(P4402*'Football Field'!$F$8)+(Q4402*'Football Field'!$F$9)+(R4402*'Football Field'!$F$10)+(S4402*'Football Field'!$F$11)</f>
        <v>132111343.38413262</v>
      </c>
    </row>
    <row r="4403" spans="2:20" x14ac:dyDescent="0.3">
      <c r="B4403" s="62">
        <f t="shared" si="621"/>
        <v>4376</v>
      </c>
      <c r="C4403" s="62">
        <v>0.70294470207044191</v>
      </c>
      <c r="D4403" s="62">
        <v>0.35593287635771287</v>
      </c>
      <c r="E4403" s="62">
        <v>0.2540024759481041</v>
      </c>
      <c r="F4403" s="62">
        <v>0.83147892453460337</v>
      </c>
      <c r="G4403" s="62">
        <v>0.50225607865424904</v>
      </c>
      <c r="H4403" s="62">
        <v>0.84899515004305115</v>
      </c>
      <c r="I4403" s="62">
        <v>5.3467139514080331E-2</v>
      </c>
      <c r="J4403" s="62">
        <v>0.2936221983418581</v>
      </c>
      <c r="K4403" s="62"/>
      <c r="L4403" s="65">
        <f t="shared" si="622"/>
        <v>0.18292991522071861</v>
      </c>
      <c r="M4403" s="65">
        <f t="shared" si="623"/>
        <v>9.2625736711019702E-2</v>
      </c>
      <c r="N4403" s="65">
        <f t="shared" si="624"/>
        <v>6.6100009366573328E-2</v>
      </c>
      <c r="O4403" s="65">
        <f t="shared" si="625"/>
        <v>0.21637885416154279</v>
      </c>
      <c r="P4403" s="65">
        <f t="shared" si="626"/>
        <v>0.13070396805993045</v>
      </c>
      <c r="Q4403" s="65">
        <f t="shared" si="627"/>
        <v>0.22093716669709446</v>
      </c>
      <c r="R4403" s="65">
        <f t="shared" si="628"/>
        <v>1.3913952647479978E-2</v>
      </c>
      <c r="S4403" s="65">
        <f t="shared" si="629"/>
        <v>7.641039713564074E-2</v>
      </c>
      <c r="T4403" s="66">
        <f>(L4403*'Football Field'!$F$4)+(M4403*'Football Field'!$F$5)+(N4403*'Football Field'!$F$6)+(O4403*'Football Field'!$F$7)+(P4403*'Football Field'!$F$8)+(Q4403*'Football Field'!$F$9)+(R4403*'Football Field'!$F$10)+(S4403*'Football Field'!$F$11)</f>
        <v>123307008.7228155</v>
      </c>
    </row>
    <row r="4404" spans="2:20" x14ac:dyDescent="0.3">
      <c r="B4404" s="62">
        <f t="shared" si="621"/>
        <v>4377</v>
      </c>
      <c r="C4404" s="62">
        <v>0.63504881593466134</v>
      </c>
      <c r="D4404" s="62">
        <v>0.25231251936842136</v>
      </c>
      <c r="E4404" s="62">
        <v>0.16240974576015288</v>
      </c>
      <c r="F4404" s="62">
        <v>0.42874732562279527</v>
      </c>
      <c r="G4404" s="62">
        <v>1.5703467422443773E-2</v>
      </c>
      <c r="H4404" s="62">
        <v>0.44285840333776438</v>
      </c>
      <c r="I4404" s="62">
        <v>0.82791763000558671</v>
      </c>
      <c r="J4404" s="62">
        <v>0.76576182842474716</v>
      </c>
      <c r="K4404" s="62"/>
      <c r="L4404" s="65">
        <f t="shared" si="622"/>
        <v>0.17986180409894115</v>
      </c>
      <c r="M4404" s="65">
        <f t="shared" si="623"/>
        <v>7.146125430304319E-2</v>
      </c>
      <c r="N4404" s="65">
        <f t="shared" si="624"/>
        <v>4.5998526637166325E-2</v>
      </c>
      <c r="O4404" s="65">
        <f t="shared" si="625"/>
        <v>0.12143203097798759</v>
      </c>
      <c r="P4404" s="65">
        <f t="shared" si="626"/>
        <v>4.4476171127926139E-3</v>
      </c>
      <c r="Q4404" s="65">
        <f t="shared" si="627"/>
        <v>0.12542864325709124</v>
      </c>
      <c r="R4404" s="65">
        <f t="shared" si="628"/>
        <v>0.23448710530852412</v>
      </c>
      <c r="S4404" s="65">
        <f t="shared" si="629"/>
        <v>0.21688301830445378</v>
      </c>
      <c r="T4404" s="66">
        <f>(L4404*'Football Field'!$F$4)+(M4404*'Football Field'!$F$5)+(N4404*'Football Field'!$F$6)+(O4404*'Football Field'!$F$7)+(P4404*'Football Field'!$F$8)+(Q4404*'Football Field'!$F$9)+(R4404*'Football Field'!$F$10)+(S4404*'Football Field'!$F$11)</f>
        <v>143542589.97546685</v>
      </c>
    </row>
    <row r="4405" spans="2:20" x14ac:dyDescent="0.3">
      <c r="B4405" s="62">
        <f t="shared" si="621"/>
        <v>4378</v>
      </c>
      <c r="C4405" s="62">
        <v>0.50507185519917541</v>
      </c>
      <c r="D4405" s="62">
        <v>0.62067921136976012</v>
      </c>
      <c r="E4405" s="62">
        <v>0.33691666991915126</v>
      </c>
      <c r="F4405" s="62">
        <v>0.50749148618515127</v>
      </c>
      <c r="G4405" s="62">
        <v>0.70602219706449942</v>
      </c>
      <c r="H4405" s="62">
        <v>0.6521132829412245</v>
      </c>
      <c r="I4405" s="62">
        <v>0.87695652513188738</v>
      </c>
      <c r="J4405" s="62">
        <v>0.34783944484934903</v>
      </c>
      <c r="K4405" s="62"/>
      <c r="L4405" s="65">
        <f t="shared" si="622"/>
        <v>0.11092945243369844</v>
      </c>
      <c r="M4405" s="65">
        <f t="shared" si="623"/>
        <v>0.13632041529432595</v>
      </c>
      <c r="N4405" s="65">
        <f t="shared" si="624"/>
        <v>7.3997355673636009E-2</v>
      </c>
      <c r="O4405" s="65">
        <f t="shared" si="625"/>
        <v>0.11146087848249314</v>
      </c>
      <c r="P4405" s="65">
        <f t="shared" si="626"/>
        <v>0.15506438325595601</v>
      </c>
      <c r="Q4405" s="65">
        <f t="shared" si="627"/>
        <v>0.14322431285125703</v>
      </c>
      <c r="R4405" s="65">
        <f t="shared" si="628"/>
        <v>0.19260686601251342</v>
      </c>
      <c r="S4405" s="65">
        <f t="shared" si="629"/>
        <v>7.6396335996120113E-2</v>
      </c>
      <c r="T4405" s="66">
        <f>(L4405*'Football Field'!$F$4)+(M4405*'Football Field'!$F$5)+(N4405*'Football Field'!$F$6)+(O4405*'Football Field'!$F$7)+(P4405*'Football Field'!$F$8)+(Q4405*'Football Field'!$F$9)+(R4405*'Football Field'!$F$10)+(S4405*'Football Field'!$F$11)</f>
        <v>149775716.64041236</v>
      </c>
    </row>
    <row r="4406" spans="2:20" x14ac:dyDescent="0.3">
      <c r="B4406" s="62">
        <f t="shared" si="621"/>
        <v>4379</v>
      </c>
      <c r="C4406" s="62">
        <v>0.75281495331696924</v>
      </c>
      <c r="D4406" s="62">
        <v>0.69023010109504346</v>
      </c>
      <c r="E4406" s="62">
        <v>0.24300487989552644</v>
      </c>
      <c r="F4406" s="62">
        <v>0.35216785347567081</v>
      </c>
      <c r="G4406" s="62">
        <v>0.13273375293132006</v>
      </c>
      <c r="H4406" s="62">
        <v>0.56451372716092718</v>
      </c>
      <c r="I4406" s="62">
        <v>0.43205816523524287</v>
      </c>
      <c r="J4406" s="62">
        <v>0.28684035159661914</v>
      </c>
      <c r="K4406" s="62"/>
      <c r="L4406" s="65">
        <f t="shared" si="622"/>
        <v>0.21793157879020364</v>
      </c>
      <c r="M4406" s="65">
        <f t="shared" si="623"/>
        <v>0.19981395826077569</v>
      </c>
      <c r="N4406" s="65">
        <f t="shared" si="624"/>
        <v>7.0347217328795522E-2</v>
      </c>
      <c r="O4406" s="65">
        <f t="shared" si="625"/>
        <v>0.10194868734866303</v>
      </c>
      <c r="P4406" s="65">
        <f t="shared" si="626"/>
        <v>3.8424949195837603E-2</v>
      </c>
      <c r="Q4406" s="65">
        <f t="shared" si="627"/>
        <v>0.1634204624481255</v>
      </c>
      <c r="R4406" s="65">
        <f t="shared" si="628"/>
        <v>0.12507604646273532</v>
      </c>
      <c r="S4406" s="65">
        <f t="shared" si="629"/>
        <v>8.3037100164863639E-2</v>
      </c>
      <c r="T4406" s="66">
        <f>(L4406*'Football Field'!$F$4)+(M4406*'Football Field'!$F$5)+(N4406*'Football Field'!$F$6)+(O4406*'Football Field'!$F$7)+(P4406*'Football Field'!$F$8)+(Q4406*'Football Field'!$F$9)+(R4406*'Football Field'!$F$10)+(S4406*'Football Field'!$F$11)</f>
        <v>130010052.34605734</v>
      </c>
    </row>
    <row r="4407" spans="2:20" x14ac:dyDescent="0.3">
      <c r="B4407" s="62">
        <f t="shared" si="621"/>
        <v>4380</v>
      </c>
      <c r="C4407" s="62">
        <v>0.60436884944299729</v>
      </c>
      <c r="D4407" s="62">
        <v>8.7139390162203401E-2</v>
      </c>
      <c r="E4407" s="62">
        <v>0.78833158748233401</v>
      </c>
      <c r="F4407" s="62">
        <v>0.95399351777250097</v>
      </c>
      <c r="G4407" s="62">
        <v>0.84391270721294964</v>
      </c>
      <c r="H4407" s="62">
        <v>1.4532381234093839E-2</v>
      </c>
      <c r="I4407" s="62">
        <v>0.35977469275885587</v>
      </c>
      <c r="J4407" s="62">
        <v>0.25137407193240935</v>
      </c>
      <c r="K4407" s="62"/>
      <c r="L4407" s="65">
        <f t="shared" si="622"/>
        <v>0.15483031161767646</v>
      </c>
      <c r="M4407" s="65">
        <f t="shared" si="623"/>
        <v>2.2323815903851879E-2</v>
      </c>
      <c r="N4407" s="65">
        <f t="shared" si="624"/>
        <v>0.2019588293811618</v>
      </c>
      <c r="O4407" s="65">
        <f t="shared" si="625"/>
        <v>0.24439895235184703</v>
      </c>
      <c r="P4407" s="65">
        <f t="shared" si="626"/>
        <v>0.21619788570559315</v>
      </c>
      <c r="Q4407" s="65">
        <f t="shared" si="627"/>
        <v>3.7229799601606415E-3</v>
      </c>
      <c r="R4407" s="65">
        <f t="shared" si="628"/>
        <v>9.2168926051277814E-2</v>
      </c>
      <c r="S4407" s="65">
        <f t="shared" si="629"/>
        <v>6.4398299028431374E-2</v>
      </c>
      <c r="T4407" s="66">
        <f>(L4407*'Football Field'!$F$4)+(M4407*'Football Field'!$F$5)+(N4407*'Football Field'!$F$6)+(O4407*'Football Field'!$F$7)+(P4407*'Football Field'!$F$8)+(Q4407*'Football Field'!$F$9)+(R4407*'Football Field'!$F$10)+(S4407*'Football Field'!$F$11)</f>
        <v>145202280.1239256</v>
      </c>
    </row>
    <row r="4408" spans="2:20" x14ac:dyDescent="0.3">
      <c r="B4408" s="62">
        <f t="shared" si="621"/>
        <v>4381</v>
      </c>
      <c r="C4408" s="62">
        <v>0.67539423267549803</v>
      </c>
      <c r="D4408" s="62">
        <v>0.86884985733240094</v>
      </c>
      <c r="E4408" s="62">
        <v>0.51034171064736344</v>
      </c>
      <c r="F4408" s="62">
        <v>0.50374188780495965</v>
      </c>
      <c r="G4408" s="62">
        <v>0.98606992232135404</v>
      </c>
      <c r="H4408" s="62">
        <v>0.80639193307344625</v>
      </c>
      <c r="I4408" s="62">
        <v>0.2882943985073908</v>
      </c>
      <c r="J4408" s="62">
        <v>0.32547251785608566</v>
      </c>
      <c r="K4408" s="62"/>
      <c r="L4408" s="65">
        <f t="shared" si="622"/>
        <v>0.1360432171710608</v>
      </c>
      <c r="M4408" s="65">
        <f t="shared" si="623"/>
        <v>0.17501057028852107</v>
      </c>
      <c r="N4408" s="65">
        <f t="shared" si="624"/>
        <v>0.10279704032712368</v>
      </c>
      <c r="O4408" s="65">
        <f t="shared" si="625"/>
        <v>0.1014676521138384</v>
      </c>
      <c r="P4408" s="65">
        <f t="shared" si="626"/>
        <v>0.19862195751480191</v>
      </c>
      <c r="Q4408" s="65">
        <f t="shared" si="627"/>
        <v>0.16242980405906302</v>
      </c>
      <c r="R4408" s="65">
        <f t="shared" si="628"/>
        <v>5.807052469188808E-2</v>
      </c>
      <c r="S4408" s="65">
        <f t="shared" si="629"/>
        <v>6.5559233833703046E-2</v>
      </c>
      <c r="T4408" s="66">
        <f>(L4408*'Football Field'!$F$4)+(M4408*'Football Field'!$F$5)+(N4408*'Football Field'!$F$6)+(O4408*'Football Field'!$F$7)+(P4408*'Football Field'!$F$8)+(Q4408*'Football Field'!$F$9)+(R4408*'Football Field'!$F$10)+(S4408*'Football Field'!$F$11)</f>
        <v>135027022.34594455</v>
      </c>
    </row>
    <row r="4409" spans="2:20" x14ac:dyDescent="0.3">
      <c r="B4409" s="62">
        <f t="shared" si="621"/>
        <v>4382</v>
      </c>
      <c r="C4409" s="62">
        <v>0.2077786217992762</v>
      </c>
      <c r="D4409" s="62">
        <v>0.37731573312267797</v>
      </c>
      <c r="E4409" s="62">
        <v>0.71376189970905202</v>
      </c>
      <c r="F4409" s="62">
        <v>0.64887278804449255</v>
      </c>
      <c r="G4409" s="62">
        <v>0.20002516541859505</v>
      </c>
      <c r="H4409" s="62">
        <v>0.92955734241052956</v>
      </c>
      <c r="I4409" s="62">
        <v>0.60013690716068213</v>
      </c>
      <c r="J4409" s="62">
        <v>0.65439326141075782</v>
      </c>
      <c r="K4409" s="62"/>
      <c r="L4409" s="65">
        <f t="shared" si="622"/>
        <v>4.7965423317358237E-2</v>
      </c>
      <c r="M4409" s="65">
        <f t="shared" si="623"/>
        <v>8.7102843915348657E-2</v>
      </c>
      <c r="N4409" s="65">
        <f t="shared" si="624"/>
        <v>0.16477100180412177</v>
      </c>
      <c r="O4409" s="65">
        <f t="shared" si="625"/>
        <v>0.14979143517341864</v>
      </c>
      <c r="P4409" s="65">
        <f t="shared" si="626"/>
        <v>4.6175548044091123E-2</v>
      </c>
      <c r="Q4409" s="65">
        <f t="shared" si="627"/>
        <v>0.21458709775037543</v>
      </c>
      <c r="R4409" s="65">
        <f t="shared" si="628"/>
        <v>0.13854082075941709</v>
      </c>
      <c r="S4409" s="65">
        <f t="shared" si="629"/>
        <v>0.151065829235869</v>
      </c>
      <c r="T4409" s="66">
        <f>(L4409*'Football Field'!$F$4)+(M4409*'Football Field'!$F$5)+(N4409*'Football Field'!$F$6)+(O4409*'Football Field'!$F$7)+(P4409*'Football Field'!$F$8)+(Q4409*'Football Field'!$F$9)+(R4409*'Football Field'!$F$10)+(S4409*'Football Field'!$F$11)</f>
        <v>137029305.46718466</v>
      </c>
    </row>
    <row r="4410" spans="2:20" x14ac:dyDescent="0.3">
      <c r="B4410" s="62">
        <f t="shared" si="621"/>
        <v>4383</v>
      </c>
      <c r="C4410" s="62">
        <v>0.71619151846781592</v>
      </c>
      <c r="D4410" s="62">
        <v>0.89793419876412384</v>
      </c>
      <c r="E4410" s="62">
        <v>0.15764369395477906</v>
      </c>
      <c r="F4410" s="62">
        <v>0.35313657342196569</v>
      </c>
      <c r="G4410" s="62">
        <v>0.78943400226931715</v>
      </c>
      <c r="H4410" s="62">
        <v>0.73235737306980664</v>
      </c>
      <c r="I4410" s="62">
        <v>0.87381543505730352</v>
      </c>
      <c r="J4410" s="62">
        <v>0.71562102476704259</v>
      </c>
      <c r="K4410" s="62"/>
      <c r="L4410" s="65">
        <f t="shared" si="622"/>
        <v>0.1367786888416424</v>
      </c>
      <c r="M4410" s="65">
        <f t="shared" si="623"/>
        <v>0.17148801571370015</v>
      </c>
      <c r="N4410" s="65">
        <f t="shared" si="624"/>
        <v>3.0106887902578244E-2</v>
      </c>
      <c r="O4410" s="65">
        <f t="shared" si="625"/>
        <v>6.744223611865828E-2</v>
      </c>
      <c r="P4410" s="65">
        <f t="shared" si="626"/>
        <v>0.15076658264315879</v>
      </c>
      <c r="Q4410" s="65">
        <f t="shared" si="627"/>
        <v>0.13986605351917353</v>
      </c>
      <c r="R4410" s="65">
        <f t="shared" si="628"/>
        <v>0.16688179965104996</v>
      </c>
      <c r="S4410" s="65">
        <f t="shared" si="629"/>
        <v>0.13666973561003876</v>
      </c>
      <c r="T4410" s="66">
        <f>(L4410*'Football Field'!$F$4)+(M4410*'Football Field'!$F$5)+(N4410*'Football Field'!$F$6)+(O4410*'Football Field'!$F$7)+(P4410*'Football Field'!$F$8)+(Q4410*'Football Field'!$F$9)+(R4410*'Football Field'!$F$10)+(S4410*'Football Field'!$F$11)</f>
        <v>144621472.62847316</v>
      </c>
    </row>
    <row r="4411" spans="2:20" x14ac:dyDescent="0.3">
      <c r="B4411" s="62">
        <f t="shared" si="621"/>
        <v>4384</v>
      </c>
      <c r="C4411" s="62">
        <v>0.4740817039783598</v>
      </c>
      <c r="D4411" s="62">
        <v>0.64660426477541222</v>
      </c>
      <c r="E4411" s="62">
        <v>0.4203807331091165</v>
      </c>
      <c r="F4411" s="62">
        <v>0.72255873686700745</v>
      </c>
      <c r="G4411" s="62">
        <v>0.49677944551112996</v>
      </c>
      <c r="H4411" s="62">
        <v>8.3976426295588102E-2</v>
      </c>
      <c r="I4411" s="62">
        <v>0.67081530026504688</v>
      </c>
      <c r="J4411" s="62">
        <v>4.5259821047445081E-2</v>
      </c>
      <c r="K4411" s="62"/>
      <c r="L4411" s="65">
        <f t="shared" si="622"/>
        <v>0.13315194640147521</v>
      </c>
      <c r="M4411" s="65">
        <f t="shared" si="623"/>
        <v>0.1816071273872045</v>
      </c>
      <c r="N4411" s="65">
        <f t="shared" si="624"/>
        <v>0.11806933778172754</v>
      </c>
      <c r="O4411" s="65">
        <f t="shared" si="625"/>
        <v>0.20293991815306386</v>
      </c>
      <c r="P4411" s="65">
        <f t="shared" si="626"/>
        <v>0.13952689915464853</v>
      </c>
      <c r="Q4411" s="65">
        <f t="shared" si="627"/>
        <v>2.3585859819656701E-2</v>
      </c>
      <c r="R4411" s="65">
        <f t="shared" si="628"/>
        <v>0.1884071082191735</v>
      </c>
      <c r="S4411" s="65">
        <f t="shared" si="629"/>
        <v>1.2711803083050116E-2</v>
      </c>
      <c r="T4411" s="66">
        <f>(L4411*'Football Field'!$F$4)+(M4411*'Football Field'!$F$5)+(N4411*'Football Field'!$F$6)+(O4411*'Football Field'!$F$7)+(P4411*'Football Field'!$F$8)+(Q4411*'Football Field'!$F$9)+(R4411*'Football Field'!$F$10)+(S4411*'Football Field'!$F$11)</f>
        <v>148978889.21139756</v>
      </c>
    </row>
    <row r="4412" spans="2:20" x14ac:dyDescent="0.3">
      <c r="B4412" s="62">
        <f t="shared" si="621"/>
        <v>4385</v>
      </c>
      <c r="C4412" s="62">
        <v>0.30217343739822045</v>
      </c>
      <c r="D4412" s="62">
        <v>0.39660974572894925</v>
      </c>
      <c r="E4412" s="62">
        <v>0.85618343109814943</v>
      </c>
      <c r="F4412" s="62">
        <v>0.65846695794296461</v>
      </c>
      <c r="G4412" s="62">
        <v>0.52376424223774698</v>
      </c>
      <c r="H4412" s="62">
        <v>0.62913603291257758</v>
      </c>
      <c r="I4412" s="62">
        <v>0.11367487085457151</v>
      </c>
      <c r="J4412" s="62">
        <v>0.91520736556831495</v>
      </c>
      <c r="K4412" s="62"/>
      <c r="L4412" s="65">
        <f t="shared" si="622"/>
        <v>6.8750530495190282E-2</v>
      </c>
      <c r="M4412" s="65">
        <f t="shared" si="623"/>
        <v>9.0236688748037419E-2</v>
      </c>
      <c r="N4412" s="65">
        <f t="shared" si="624"/>
        <v>0.19479893929795372</v>
      </c>
      <c r="O4412" s="65">
        <f t="shared" si="625"/>
        <v>0.14981446768424511</v>
      </c>
      <c r="P4412" s="65">
        <f t="shared" si="626"/>
        <v>0.11916689242543102</v>
      </c>
      <c r="Q4412" s="65">
        <f t="shared" si="627"/>
        <v>0.14314109270755487</v>
      </c>
      <c r="R4412" s="65">
        <f t="shared" si="628"/>
        <v>2.5863317909458512E-2</v>
      </c>
      <c r="S4412" s="65">
        <f t="shared" si="629"/>
        <v>0.20822807073212898</v>
      </c>
      <c r="T4412" s="66">
        <f>(L4412*'Football Field'!$F$4)+(M4412*'Football Field'!$F$5)+(N4412*'Football Field'!$F$6)+(O4412*'Football Field'!$F$7)+(P4412*'Football Field'!$F$8)+(Q4412*'Football Field'!$F$9)+(R4412*'Football Field'!$F$10)+(S4412*'Football Field'!$F$11)</f>
        <v>128493435.84716445</v>
      </c>
    </row>
    <row r="4413" spans="2:20" x14ac:dyDescent="0.3">
      <c r="B4413" s="62">
        <f t="shared" si="621"/>
        <v>4386</v>
      </c>
      <c r="C4413" s="62">
        <v>0.54120577143858262</v>
      </c>
      <c r="D4413" s="62">
        <v>0.76601909697751125</v>
      </c>
      <c r="E4413" s="62">
        <v>0.55576789290301165</v>
      </c>
      <c r="F4413" s="62">
        <v>0.33785694447424197</v>
      </c>
      <c r="G4413" s="62">
        <v>0.76014828564359493</v>
      </c>
      <c r="H4413" s="62">
        <v>6.3544272139653746E-2</v>
      </c>
      <c r="I4413" s="62">
        <v>0.75392326638567553</v>
      </c>
      <c r="J4413" s="62">
        <v>0.84884025694125365</v>
      </c>
      <c r="K4413" s="62"/>
      <c r="L4413" s="65">
        <f t="shared" si="622"/>
        <v>0.11695915428159842</v>
      </c>
      <c r="M4413" s="65">
        <f t="shared" si="623"/>
        <v>0.16554321937087968</v>
      </c>
      <c r="N4413" s="65">
        <f t="shared" si="624"/>
        <v>0.12010615215358769</v>
      </c>
      <c r="O4413" s="65">
        <f t="shared" si="625"/>
        <v>7.3013749259982927E-2</v>
      </c>
      <c r="P4413" s="65">
        <f t="shared" si="626"/>
        <v>0.16427448728264546</v>
      </c>
      <c r="Q4413" s="65">
        <f t="shared" si="627"/>
        <v>1.3732455788744394E-2</v>
      </c>
      <c r="R4413" s="65">
        <f t="shared" si="628"/>
        <v>0.16292920785988982</v>
      </c>
      <c r="S4413" s="65">
        <f t="shared" si="629"/>
        <v>0.18344157400267161</v>
      </c>
      <c r="T4413" s="66">
        <f>(L4413*'Football Field'!$F$4)+(M4413*'Football Field'!$F$5)+(N4413*'Football Field'!$F$6)+(O4413*'Football Field'!$F$7)+(P4413*'Football Field'!$F$8)+(Q4413*'Football Field'!$F$9)+(R4413*'Football Field'!$F$10)+(S4413*'Football Field'!$F$11)</f>
        <v>148053321.40049973</v>
      </c>
    </row>
    <row r="4414" spans="2:20" x14ac:dyDescent="0.3">
      <c r="B4414" s="62">
        <f t="shared" si="621"/>
        <v>4387</v>
      </c>
      <c r="C4414" s="62">
        <v>4.6083820866183012E-2</v>
      </c>
      <c r="D4414" s="62">
        <v>0.2290979349226081</v>
      </c>
      <c r="E4414" s="62">
        <v>0.8666601125651916</v>
      </c>
      <c r="F4414" s="62">
        <v>0.32671989441181304</v>
      </c>
      <c r="G4414" s="62">
        <v>0.5199354431314831</v>
      </c>
      <c r="H4414" s="62">
        <v>0.88895208974352891</v>
      </c>
      <c r="I4414" s="62">
        <v>0.81668611533548641</v>
      </c>
      <c r="J4414" s="62">
        <v>0.38794169045943616</v>
      </c>
      <c r="K4414" s="62"/>
      <c r="L4414" s="65">
        <f t="shared" si="622"/>
        <v>1.1289306821268667E-2</v>
      </c>
      <c r="M4414" s="65">
        <f t="shared" si="623"/>
        <v>5.6122882843646145E-2</v>
      </c>
      <c r="N4414" s="65">
        <f t="shared" si="624"/>
        <v>0.21230860932547643</v>
      </c>
      <c r="O4414" s="65">
        <f t="shared" si="625"/>
        <v>8.0037658842088161E-2</v>
      </c>
      <c r="P4414" s="65">
        <f t="shared" si="626"/>
        <v>0.12737031423257875</v>
      </c>
      <c r="Q4414" s="65">
        <f t="shared" si="627"/>
        <v>0.21776954909324731</v>
      </c>
      <c r="R4414" s="65">
        <f t="shared" si="628"/>
        <v>0.20006631306602346</v>
      </c>
      <c r="S4414" s="65">
        <f t="shared" si="629"/>
        <v>9.5035365775671177E-2</v>
      </c>
      <c r="T4414" s="66">
        <f>(L4414*'Football Field'!$F$4)+(M4414*'Football Field'!$F$5)+(N4414*'Football Field'!$F$6)+(O4414*'Football Field'!$F$7)+(P4414*'Football Field'!$F$8)+(Q4414*'Football Field'!$F$9)+(R4414*'Football Field'!$F$10)+(S4414*'Football Field'!$F$11)</f>
        <v>152815786.17504883</v>
      </c>
    </row>
    <row r="4415" spans="2:20" x14ac:dyDescent="0.3">
      <c r="B4415" s="62">
        <f t="shared" si="621"/>
        <v>4388</v>
      </c>
      <c r="C4415" s="62">
        <v>0.17947968139107484</v>
      </c>
      <c r="D4415" s="62">
        <v>0.18751962723236804</v>
      </c>
      <c r="E4415" s="62">
        <v>0.62717256894174922</v>
      </c>
      <c r="F4415" s="62">
        <v>0.87213222397848711</v>
      </c>
      <c r="G4415" s="62">
        <v>0.35608074460257755</v>
      </c>
      <c r="H4415" s="62">
        <v>0.67983315702848168</v>
      </c>
      <c r="I4415" s="62">
        <v>0.83821191852451249</v>
      </c>
      <c r="J4415" s="62">
        <v>0.5659608666557876</v>
      </c>
      <c r="K4415" s="62"/>
      <c r="L4415" s="65">
        <f t="shared" si="622"/>
        <v>4.1677518416676891E-2</v>
      </c>
      <c r="M4415" s="65">
        <f t="shared" si="623"/>
        <v>4.354449850195715E-2</v>
      </c>
      <c r="N4415" s="65">
        <f t="shared" si="624"/>
        <v>0.14563763480028191</v>
      </c>
      <c r="O4415" s="65">
        <f t="shared" si="625"/>
        <v>0.20252045549066983</v>
      </c>
      <c r="P4415" s="65">
        <f t="shared" si="626"/>
        <v>8.2686584219309509E-2</v>
      </c>
      <c r="Q4415" s="65">
        <f t="shared" si="627"/>
        <v>0.15786610886936375</v>
      </c>
      <c r="R4415" s="65">
        <f t="shared" si="628"/>
        <v>0.19464371900272756</v>
      </c>
      <c r="S4415" s="65">
        <f t="shared" si="629"/>
        <v>0.13142348069901341</v>
      </c>
      <c r="T4415" s="66">
        <f>(L4415*'Football Field'!$F$4)+(M4415*'Football Field'!$F$5)+(N4415*'Football Field'!$F$6)+(O4415*'Football Field'!$F$7)+(P4415*'Football Field'!$F$8)+(Q4415*'Football Field'!$F$9)+(R4415*'Football Field'!$F$10)+(S4415*'Football Field'!$F$11)</f>
        <v>147701882.43181917</v>
      </c>
    </row>
    <row r="4416" spans="2:20" x14ac:dyDescent="0.3">
      <c r="B4416" s="62">
        <f t="shared" si="621"/>
        <v>4389</v>
      </c>
      <c r="C4416" s="62">
        <v>0.32847834636674278</v>
      </c>
      <c r="D4416" s="62">
        <v>0.97757410083624774</v>
      </c>
      <c r="E4416" s="62">
        <v>8.343410964627096E-2</v>
      </c>
      <c r="F4416" s="62">
        <v>0.93052934191847736</v>
      </c>
      <c r="G4416" s="62">
        <v>0.17884296567719904</v>
      </c>
      <c r="H4416" s="62">
        <v>0.97861432961057582</v>
      </c>
      <c r="I4416" s="62">
        <v>0.60402458253800451</v>
      </c>
      <c r="J4416" s="62">
        <v>0.94083030615109065</v>
      </c>
      <c r="K4416" s="62"/>
      <c r="L4416" s="65">
        <f t="shared" si="622"/>
        <v>6.5403601866494451E-2</v>
      </c>
      <c r="M4416" s="65">
        <f t="shared" si="623"/>
        <v>0.19464560752112828</v>
      </c>
      <c r="N4416" s="65">
        <f t="shared" si="624"/>
        <v>1.6612636265824311E-2</v>
      </c>
      <c r="O4416" s="65">
        <f t="shared" si="625"/>
        <v>0.18527848571174196</v>
      </c>
      <c r="P4416" s="65">
        <f t="shared" si="626"/>
        <v>3.5609574430562632E-2</v>
      </c>
      <c r="Q4416" s="65">
        <f t="shared" si="627"/>
        <v>0.19485272835377601</v>
      </c>
      <c r="R4416" s="65">
        <f t="shared" si="628"/>
        <v>0.12026784642231424</v>
      </c>
      <c r="S4416" s="65">
        <f t="shared" si="629"/>
        <v>0.1873295194281582</v>
      </c>
      <c r="T4416" s="66">
        <f>(L4416*'Football Field'!$F$4)+(M4416*'Football Field'!$F$5)+(N4416*'Football Field'!$F$6)+(O4416*'Football Field'!$F$7)+(P4416*'Football Field'!$F$8)+(Q4416*'Football Field'!$F$9)+(R4416*'Football Field'!$F$10)+(S4416*'Football Field'!$F$11)</f>
        <v>129855124.08929533</v>
      </c>
    </row>
    <row r="4417" spans="2:20" x14ac:dyDescent="0.3">
      <c r="B4417" s="62">
        <f t="shared" si="621"/>
        <v>4390</v>
      </c>
      <c r="C4417" s="62">
        <v>0.15122121261544985</v>
      </c>
      <c r="D4417" s="62">
        <v>0.94500960388596911</v>
      </c>
      <c r="E4417" s="62">
        <v>0.32700215692363743</v>
      </c>
      <c r="F4417" s="62">
        <v>0.55817338733133148</v>
      </c>
      <c r="G4417" s="62">
        <v>0.17439112832314141</v>
      </c>
      <c r="H4417" s="62">
        <v>0.70385376923218657</v>
      </c>
      <c r="I4417" s="62">
        <v>0.7142577937093092</v>
      </c>
      <c r="J4417" s="62">
        <v>0.70259352985409584</v>
      </c>
      <c r="K4417" s="62"/>
      <c r="L4417" s="65">
        <f t="shared" si="622"/>
        <v>3.5360954359378353E-2</v>
      </c>
      <c r="M4417" s="65">
        <f t="shared" si="623"/>
        <v>0.22097720878064103</v>
      </c>
      <c r="N4417" s="65">
        <f t="shared" si="624"/>
        <v>7.6464856658699024E-2</v>
      </c>
      <c r="O4417" s="65">
        <f t="shared" si="625"/>
        <v>0.13052099856013388</v>
      </c>
      <c r="P4417" s="65">
        <f t="shared" si="626"/>
        <v>4.0778913372402546E-2</v>
      </c>
      <c r="Q4417" s="65">
        <f t="shared" si="627"/>
        <v>0.16458630756246787</v>
      </c>
      <c r="R4417" s="65">
        <f t="shared" si="628"/>
        <v>0.16701914240307275</v>
      </c>
      <c r="S4417" s="65">
        <f t="shared" si="629"/>
        <v>0.16429161830320446</v>
      </c>
      <c r="T4417" s="66">
        <f>(L4417*'Football Field'!$F$4)+(M4417*'Football Field'!$F$5)+(N4417*'Football Field'!$F$6)+(O4417*'Football Field'!$F$7)+(P4417*'Football Field'!$F$8)+(Q4417*'Football Field'!$F$9)+(R4417*'Football Field'!$F$10)+(S4417*'Football Field'!$F$11)</f>
        <v>137827573.78384241</v>
      </c>
    </row>
    <row r="4418" spans="2:20" x14ac:dyDescent="0.3">
      <c r="B4418" s="62">
        <f t="shared" si="621"/>
        <v>4391</v>
      </c>
      <c r="C4418" s="62">
        <v>0.95165243881243999</v>
      </c>
      <c r="D4418" s="62">
        <v>0.44960276265613819</v>
      </c>
      <c r="E4418" s="62">
        <v>0.24231724032535717</v>
      </c>
      <c r="F4418" s="62">
        <v>0.90642294971223203</v>
      </c>
      <c r="G4418" s="62">
        <v>0.57692339362806555</v>
      </c>
      <c r="H4418" s="62">
        <v>0.21175403774236112</v>
      </c>
      <c r="I4418" s="62">
        <v>0.24889609021064274</v>
      </c>
      <c r="J4418" s="62">
        <v>0.70228469084398748</v>
      </c>
      <c r="K4418" s="62"/>
      <c r="L4418" s="65">
        <f t="shared" si="622"/>
        <v>0.22183797552912882</v>
      </c>
      <c r="M4418" s="65">
        <f t="shared" si="623"/>
        <v>0.10480608528088743</v>
      </c>
      <c r="N4418" s="65">
        <f t="shared" si="624"/>
        <v>5.6486132790941286E-2</v>
      </c>
      <c r="O4418" s="65">
        <f t="shared" si="625"/>
        <v>0.21129461128500646</v>
      </c>
      <c r="P4418" s="65">
        <f t="shared" si="626"/>
        <v>0.13448556684996724</v>
      </c>
      <c r="Q4418" s="65">
        <f t="shared" si="627"/>
        <v>4.9361600020175422E-2</v>
      </c>
      <c r="R4418" s="65">
        <f t="shared" si="628"/>
        <v>5.8019716566214345E-2</v>
      </c>
      <c r="S4418" s="65">
        <f t="shared" si="629"/>
        <v>0.16370831167767902</v>
      </c>
      <c r="T4418" s="66">
        <f>(L4418*'Football Field'!$F$4)+(M4418*'Football Field'!$F$5)+(N4418*'Football Field'!$F$6)+(O4418*'Football Field'!$F$7)+(P4418*'Football Field'!$F$8)+(Q4418*'Football Field'!$F$9)+(R4418*'Football Field'!$F$10)+(S4418*'Football Field'!$F$11)</f>
        <v>129903574.14144221</v>
      </c>
    </row>
    <row r="4419" spans="2:20" x14ac:dyDescent="0.3">
      <c r="B4419" s="62">
        <f t="shared" si="621"/>
        <v>4392</v>
      </c>
      <c r="C4419" s="62">
        <v>7.7175628708164301E-2</v>
      </c>
      <c r="D4419" s="62">
        <v>0.92999972580423673</v>
      </c>
      <c r="E4419" s="62">
        <v>7.9843077634529913E-2</v>
      </c>
      <c r="F4419" s="62">
        <v>0.16919228010676401</v>
      </c>
      <c r="G4419" s="62">
        <v>0.47127042741155367</v>
      </c>
      <c r="H4419" s="62">
        <v>0.11168959567758996</v>
      </c>
      <c r="I4419" s="62">
        <v>0.17716175878630436</v>
      </c>
      <c r="J4419" s="62">
        <v>8.3689988408327198E-2</v>
      </c>
      <c r="K4419" s="62"/>
      <c r="L4419" s="65">
        <f t="shared" si="622"/>
        <v>3.6749905941441403E-2</v>
      </c>
      <c r="M4419" s="65">
        <f t="shared" si="623"/>
        <v>0.44285227112450354</v>
      </c>
      <c r="N4419" s="65">
        <f t="shared" si="624"/>
        <v>3.8020106117175961E-2</v>
      </c>
      <c r="O4419" s="65">
        <f t="shared" si="625"/>
        <v>8.0566889885068257E-2</v>
      </c>
      <c r="P4419" s="65">
        <f t="shared" si="626"/>
        <v>0.22441208669447896</v>
      </c>
      <c r="Q4419" s="65">
        <f t="shared" si="627"/>
        <v>5.3184952354717048E-2</v>
      </c>
      <c r="R4419" s="65">
        <f t="shared" si="628"/>
        <v>8.4361839103855071E-2</v>
      </c>
      <c r="S4419" s="65">
        <f t="shared" si="629"/>
        <v>3.9851948778759777E-2</v>
      </c>
      <c r="T4419" s="66">
        <f>(L4419*'Football Field'!$F$4)+(M4419*'Football Field'!$F$5)+(N4419*'Football Field'!$F$6)+(O4419*'Football Field'!$F$7)+(P4419*'Football Field'!$F$8)+(Q4419*'Football Field'!$F$9)+(R4419*'Football Field'!$F$10)+(S4419*'Football Field'!$F$11)</f>
        <v>138370615.33027154</v>
      </c>
    </row>
    <row r="4420" spans="2:20" x14ac:dyDescent="0.3">
      <c r="B4420" s="62">
        <f t="shared" si="621"/>
        <v>4393</v>
      </c>
      <c r="C4420" s="62">
        <v>0.34008187689801028</v>
      </c>
      <c r="D4420" s="62">
        <v>0.95534304779706136</v>
      </c>
      <c r="E4420" s="62">
        <v>0.81046045867384198</v>
      </c>
      <c r="F4420" s="62">
        <v>0.6940875199940435</v>
      </c>
      <c r="G4420" s="62">
        <v>0.39813929393192637</v>
      </c>
      <c r="H4420" s="62">
        <v>0.44022387656368867</v>
      </c>
      <c r="I4420" s="62">
        <v>0.437683696380053</v>
      </c>
      <c r="J4420" s="62">
        <v>0.78416992866430157</v>
      </c>
      <c r="K4420" s="62"/>
      <c r="L4420" s="65">
        <f t="shared" si="622"/>
        <v>6.9972963601559787E-2</v>
      </c>
      <c r="M4420" s="65">
        <f t="shared" si="623"/>
        <v>0.19656497111886548</v>
      </c>
      <c r="N4420" s="65">
        <f t="shared" si="624"/>
        <v>0.16675490235633897</v>
      </c>
      <c r="O4420" s="65">
        <f t="shared" si="625"/>
        <v>0.14281078784861367</v>
      </c>
      <c r="P4420" s="65">
        <f t="shared" si="626"/>
        <v>8.1918467919430582E-2</v>
      </c>
      <c r="Q4420" s="65">
        <f t="shared" si="627"/>
        <v>9.0577509076046725E-2</v>
      </c>
      <c r="R4420" s="65">
        <f t="shared" si="628"/>
        <v>9.0054858656823569E-2</v>
      </c>
      <c r="S4420" s="65">
        <f t="shared" si="629"/>
        <v>0.16134553942232119</v>
      </c>
      <c r="T4420" s="66">
        <f>(L4420*'Football Field'!$F$4)+(M4420*'Football Field'!$F$5)+(N4420*'Football Field'!$F$6)+(O4420*'Football Field'!$F$7)+(P4420*'Football Field'!$F$8)+(Q4420*'Football Field'!$F$9)+(R4420*'Football Field'!$F$10)+(S4420*'Football Field'!$F$11)</f>
        <v>132857574.56963587</v>
      </c>
    </row>
    <row r="4421" spans="2:20" x14ac:dyDescent="0.3">
      <c r="B4421" s="62">
        <f t="shared" si="621"/>
        <v>4394</v>
      </c>
      <c r="C4421" s="62">
        <v>0.90208284294743735</v>
      </c>
      <c r="D4421" s="62">
        <v>0.10330823538819112</v>
      </c>
      <c r="E4421" s="62">
        <v>0.60234178692593898</v>
      </c>
      <c r="F4421" s="62">
        <v>0.54813420315282246</v>
      </c>
      <c r="G4421" s="62">
        <v>0.99287418621390833</v>
      </c>
      <c r="H4421" s="62">
        <v>0.90859896389778649</v>
      </c>
      <c r="I4421" s="62">
        <v>0.43941671561755513</v>
      </c>
      <c r="J4421" s="62">
        <v>0.94273914262248648</v>
      </c>
      <c r="K4421" s="62"/>
      <c r="L4421" s="65">
        <f t="shared" si="622"/>
        <v>0.1658394142061301</v>
      </c>
      <c r="M4421" s="65">
        <f t="shared" si="623"/>
        <v>1.8992243753875381E-2</v>
      </c>
      <c r="N4421" s="65">
        <f t="shared" si="624"/>
        <v>0.11073485088053256</v>
      </c>
      <c r="O4421" s="65">
        <f t="shared" si="625"/>
        <v>0.10076929837197302</v>
      </c>
      <c r="P4421" s="65">
        <f t="shared" si="626"/>
        <v>0.18253054551409639</v>
      </c>
      <c r="Q4421" s="65">
        <f t="shared" si="627"/>
        <v>0.16703734152483551</v>
      </c>
      <c r="R4421" s="65">
        <f t="shared" si="628"/>
        <v>8.078261467904134E-2</v>
      </c>
      <c r="S4421" s="65">
        <f t="shared" si="629"/>
        <v>0.17331369106951558</v>
      </c>
      <c r="T4421" s="66">
        <f>(L4421*'Football Field'!$F$4)+(M4421*'Football Field'!$F$5)+(N4421*'Football Field'!$F$6)+(O4421*'Football Field'!$F$7)+(P4421*'Football Field'!$F$8)+(Q4421*'Football Field'!$F$9)+(R4421*'Football Field'!$F$10)+(S4421*'Football Field'!$F$11)</f>
        <v>138252977.5302099</v>
      </c>
    </row>
    <row r="4422" spans="2:20" x14ac:dyDescent="0.3">
      <c r="B4422" s="62">
        <f t="shared" si="621"/>
        <v>4395</v>
      </c>
      <c r="C4422" s="62">
        <v>7.1570902816773474E-2</v>
      </c>
      <c r="D4422" s="62">
        <v>0.45977476905506898</v>
      </c>
      <c r="E4422" s="62">
        <v>0.10116846530365797</v>
      </c>
      <c r="F4422" s="62">
        <v>0.92595978930045375</v>
      </c>
      <c r="G4422" s="62">
        <v>0.35291715185665773</v>
      </c>
      <c r="H4422" s="62">
        <v>0.2524131954371801</v>
      </c>
      <c r="I4422" s="62">
        <v>0.57429546152543076</v>
      </c>
      <c r="J4422" s="62">
        <v>3.1016849939919044E-2</v>
      </c>
      <c r="K4422" s="62"/>
      <c r="L4422" s="65">
        <f t="shared" si="622"/>
        <v>2.5846113955038108E-2</v>
      </c>
      <c r="M4422" s="65">
        <f t="shared" si="623"/>
        <v>0.16603662392063093</v>
      </c>
      <c r="N4422" s="65">
        <f t="shared" si="624"/>
        <v>3.6534563348862091E-2</v>
      </c>
      <c r="O4422" s="65">
        <f t="shared" si="625"/>
        <v>0.33438815622196888</v>
      </c>
      <c r="P4422" s="65">
        <f t="shared" si="626"/>
        <v>0.1274475598963232</v>
      </c>
      <c r="Q4422" s="65">
        <f t="shared" si="627"/>
        <v>9.1152967983739189E-2</v>
      </c>
      <c r="R4422" s="65">
        <f t="shared" si="628"/>
        <v>0.20739302367677812</v>
      </c>
      <c r="S4422" s="65">
        <f t="shared" si="629"/>
        <v>1.1200990996659398E-2</v>
      </c>
      <c r="T4422" s="66">
        <f>(L4422*'Football Field'!$F$4)+(M4422*'Football Field'!$F$5)+(N4422*'Football Field'!$F$6)+(O4422*'Football Field'!$F$7)+(P4422*'Football Field'!$F$8)+(Q4422*'Football Field'!$F$9)+(R4422*'Football Field'!$F$10)+(S4422*'Football Field'!$F$11)</f>
        <v>149977319.41988084</v>
      </c>
    </row>
    <row r="4423" spans="2:20" x14ac:dyDescent="0.3">
      <c r="B4423" s="62">
        <f t="shared" si="621"/>
        <v>4396</v>
      </c>
      <c r="C4423" s="62">
        <v>0.75900771211377627</v>
      </c>
      <c r="D4423" s="62">
        <v>0.83547268613925274</v>
      </c>
      <c r="E4423" s="62">
        <v>0.9795115532113734</v>
      </c>
      <c r="F4423" s="62">
        <v>0.17123581786270536</v>
      </c>
      <c r="G4423" s="62">
        <v>0.28121836674059442</v>
      </c>
      <c r="H4423" s="62">
        <v>0.14601026518912563</v>
      </c>
      <c r="I4423" s="62">
        <v>0.19466732747787363</v>
      </c>
      <c r="J4423" s="62">
        <v>0.12893868427059108</v>
      </c>
      <c r="K4423" s="62"/>
      <c r="L4423" s="65">
        <f t="shared" si="622"/>
        <v>0.2171035932568825</v>
      </c>
      <c r="M4423" s="65">
        <f t="shared" si="623"/>
        <v>0.23897533494576886</v>
      </c>
      <c r="N4423" s="65">
        <f t="shared" si="624"/>
        <v>0.2801756483430064</v>
      </c>
      <c r="O4423" s="65">
        <f t="shared" si="625"/>
        <v>4.8979622682281364E-2</v>
      </c>
      <c r="P4423" s="65">
        <f t="shared" si="626"/>
        <v>8.0438600207612676E-2</v>
      </c>
      <c r="Q4423" s="65">
        <f t="shared" si="627"/>
        <v>4.1764204393482773E-2</v>
      </c>
      <c r="R4423" s="65">
        <f t="shared" si="628"/>
        <v>5.5681879921169165E-2</v>
      </c>
      <c r="S4423" s="65">
        <f t="shared" si="629"/>
        <v>3.6881116249796161E-2</v>
      </c>
      <c r="T4423" s="66">
        <f>(L4423*'Football Field'!$F$4)+(M4423*'Football Field'!$F$5)+(N4423*'Football Field'!$F$6)+(O4423*'Football Field'!$F$7)+(P4423*'Football Field'!$F$8)+(Q4423*'Football Field'!$F$9)+(R4423*'Football Field'!$F$10)+(S4423*'Football Field'!$F$11)</f>
        <v>128460176.92976306</v>
      </c>
    </row>
    <row r="4424" spans="2:20" x14ac:dyDescent="0.3">
      <c r="B4424" s="62">
        <f t="shared" si="621"/>
        <v>4397</v>
      </c>
      <c r="C4424" s="62">
        <v>9.896700184487528E-2</v>
      </c>
      <c r="D4424" s="62">
        <v>0.47219627759788096</v>
      </c>
      <c r="E4424" s="62">
        <v>0.85606581058851661</v>
      </c>
      <c r="F4424" s="62">
        <v>6.8081013188712625E-2</v>
      </c>
      <c r="G4424" s="62">
        <v>0.52386533037460425</v>
      </c>
      <c r="H4424" s="62">
        <v>0.29228154223764014</v>
      </c>
      <c r="I4424" s="62">
        <v>0.38670913452595657</v>
      </c>
      <c r="J4424" s="62">
        <v>0.68913757794997943</v>
      </c>
      <c r="K4424" s="62"/>
      <c r="L4424" s="65">
        <f t="shared" si="622"/>
        <v>2.9217044278160274E-2</v>
      </c>
      <c r="M4424" s="65">
        <f t="shared" si="623"/>
        <v>0.13940181366900872</v>
      </c>
      <c r="N4424" s="65">
        <f t="shared" si="624"/>
        <v>0.25272780044593229</v>
      </c>
      <c r="O4424" s="65">
        <f t="shared" si="625"/>
        <v>2.0098880836609191E-2</v>
      </c>
      <c r="P4424" s="65">
        <f t="shared" si="626"/>
        <v>0.15465555455886976</v>
      </c>
      <c r="Q4424" s="65">
        <f t="shared" si="627"/>
        <v>8.6287374600186525E-2</v>
      </c>
      <c r="R4424" s="65">
        <f t="shared" si="628"/>
        <v>0.11416429411414943</v>
      </c>
      <c r="S4424" s="65">
        <f t="shared" si="629"/>
        <v>0.20344723749708382</v>
      </c>
      <c r="T4424" s="66">
        <f>(L4424*'Football Field'!$F$4)+(M4424*'Football Field'!$F$5)+(N4424*'Football Field'!$F$6)+(O4424*'Football Field'!$F$7)+(P4424*'Football Field'!$F$8)+(Q4424*'Football Field'!$F$9)+(R4424*'Football Field'!$F$10)+(S4424*'Football Field'!$F$11)</f>
        <v>144250269.00298017</v>
      </c>
    </row>
    <row r="4425" spans="2:20" x14ac:dyDescent="0.3">
      <c r="B4425" s="62">
        <f t="shared" si="621"/>
        <v>4398</v>
      </c>
      <c r="C4425" s="62">
        <v>0.18595024517407088</v>
      </c>
      <c r="D4425" s="62">
        <v>0.14197529886820781</v>
      </c>
      <c r="E4425" s="62">
        <v>0.67327813170491224</v>
      </c>
      <c r="F4425" s="62">
        <v>0.96706421455687219</v>
      </c>
      <c r="G4425" s="62">
        <v>0.12772034473763527</v>
      </c>
      <c r="H4425" s="62">
        <v>0.36644664739418997</v>
      </c>
      <c r="I4425" s="62">
        <v>0.19172201795624366</v>
      </c>
      <c r="J4425" s="62">
        <v>0.22801591448488157</v>
      </c>
      <c r="K4425" s="62"/>
      <c r="L4425" s="65">
        <f t="shared" si="622"/>
        <v>6.4517382238235305E-2</v>
      </c>
      <c r="M4425" s="65">
        <f t="shared" si="623"/>
        <v>4.9259814725671161E-2</v>
      </c>
      <c r="N4425" s="65">
        <f t="shared" si="624"/>
        <v>0.23360088896461331</v>
      </c>
      <c r="O4425" s="65">
        <f t="shared" si="625"/>
        <v>0.33553304283668994</v>
      </c>
      <c r="P4425" s="65">
        <f t="shared" si="626"/>
        <v>4.4313909311189337E-2</v>
      </c>
      <c r="Q4425" s="65">
        <f t="shared" si="627"/>
        <v>0.12714249662708957</v>
      </c>
      <c r="R4425" s="65">
        <f t="shared" si="628"/>
        <v>6.6519959166440448E-2</v>
      </c>
      <c r="S4425" s="65">
        <f t="shared" si="629"/>
        <v>7.9112506130070939E-2</v>
      </c>
      <c r="T4425" s="66">
        <f>(L4425*'Football Field'!$F$4)+(M4425*'Football Field'!$F$5)+(N4425*'Football Field'!$F$6)+(O4425*'Football Field'!$F$7)+(P4425*'Football Field'!$F$8)+(Q4425*'Football Field'!$F$9)+(R4425*'Football Field'!$F$10)+(S4425*'Football Field'!$F$11)</f>
        <v>129486257.7877295</v>
      </c>
    </row>
    <row r="4426" spans="2:20" x14ac:dyDescent="0.3">
      <c r="B4426" s="62">
        <f t="shared" si="621"/>
        <v>4399</v>
      </c>
      <c r="C4426" s="62">
        <v>0.28404901100397584</v>
      </c>
      <c r="D4426" s="62">
        <v>0.3664009808742853</v>
      </c>
      <c r="E4426" s="62">
        <v>0.22181729836417519</v>
      </c>
      <c r="F4426" s="62">
        <v>0.65302550774973001</v>
      </c>
      <c r="G4426" s="62">
        <v>0.24522750167953633</v>
      </c>
      <c r="H4426" s="62">
        <v>5.7553953452756712E-2</v>
      </c>
      <c r="I4426" s="62">
        <v>0.42845649147985609</v>
      </c>
      <c r="J4426" s="62">
        <v>0.13764819704961906</v>
      </c>
      <c r="K4426" s="62"/>
      <c r="L4426" s="65">
        <f t="shared" si="622"/>
        <v>0.11864151257121598</v>
      </c>
      <c r="M4426" s="65">
        <f t="shared" si="623"/>
        <v>0.15303826063275372</v>
      </c>
      <c r="N4426" s="65">
        <f t="shared" si="624"/>
        <v>9.2648588000252177E-2</v>
      </c>
      <c r="O4426" s="65">
        <f t="shared" si="625"/>
        <v>0.2727555139627994</v>
      </c>
      <c r="P4426" s="65">
        <f t="shared" si="626"/>
        <v>0.10242655526413139</v>
      </c>
      <c r="Q4426" s="65">
        <f t="shared" si="627"/>
        <v>2.4039119403914556E-2</v>
      </c>
      <c r="R4426" s="65">
        <f t="shared" si="628"/>
        <v>0.17895758918665952</v>
      </c>
      <c r="S4426" s="65">
        <f t="shared" si="629"/>
        <v>5.7492860978273261E-2</v>
      </c>
      <c r="T4426" s="66">
        <f>(L4426*'Football Field'!$F$4)+(M4426*'Football Field'!$F$5)+(N4426*'Football Field'!$F$6)+(O4426*'Football Field'!$F$7)+(P4426*'Football Field'!$F$8)+(Q4426*'Football Field'!$F$9)+(R4426*'Football Field'!$F$10)+(S4426*'Football Field'!$F$11)</f>
        <v>144964325.80656037</v>
      </c>
    </row>
    <row r="4427" spans="2:20" x14ac:dyDescent="0.3">
      <c r="B4427" s="62">
        <f t="shared" si="621"/>
        <v>4400</v>
      </c>
      <c r="C4427" s="62">
        <v>0.55301547684525532</v>
      </c>
      <c r="D4427" s="62">
        <v>0.4221550849996113</v>
      </c>
      <c r="E4427" s="62">
        <v>0.71684753605267104</v>
      </c>
      <c r="F4427" s="62">
        <v>0.36553965431080215</v>
      </c>
      <c r="G4427" s="62">
        <v>0.17840933762919475</v>
      </c>
      <c r="H4427" s="62">
        <v>0.75704470746274255</v>
      </c>
      <c r="I4427" s="62">
        <v>0.22094028837185797</v>
      </c>
      <c r="J4427" s="62">
        <v>0.68762355113777329</v>
      </c>
      <c r="K4427" s="62"/>
      <c r="L4427" s="65">
        <f t="shared" si="622"/>
        <v>0.14174157528249892</v>
      </c>
      <c r="M4427" s="65">
        <f t="shared" si="623"/>
        <v>0.10820117929195985</v>
      </c>
      <c r="N4427" s="65">
        <f t="shared" si="624"/>
        <v>0.18373283072856064</v>
      </c>
      <c r="O4427" s="65">
        <f t="shared" si="625"/>
        <v>9.3690264738705079E-2</v>
      </c>
      <c r="P4427" s="65">
        <f t="shared" si="626"/>
        <v>4.5727509661986125E-2</v>
      </c>
      <c r="Q4427" s="65">
        <f t="shared" si="627"/>
        <v>0.19403563532648416</v>
      </c>
      <c r="R4427" s="65">
        <f t="shared" si="628"/>
        <v>5.662847755336816E-2</v>
      </c>
      <c r="S4427" s="65">
        <f t="shared" si="629"/>
        <v>0.17624252741643712</v>
      </c>
      <c r="T4427" s="66">
        <f>(L4427*'Football Field'!$F$4)+(M4427*'Football Field'!$F$5)+(N4427*'Football Field'!$F$6)+(O4427*'Football Field'!$F$7)+(P4427*'Football Field'!$F$8)+(Q4427*'Football Field'!$F$9)+(R4427*'Football Field'!$F$10)+(S4427*'Football Field'!$F$11)</f>
        <v>125397474.993384</v>
      </c>
    </row>
    <row r="4428" spans="2:20" x14ac:dyDescent="0.3">
      <c r="B4428" s="62">
        <f t="shared" si="621"/>
        <v>4401</v>
      </c>
      <c r="C4428" s="62">
        <v>0.64372325589191448</v>
      </c>
      <c r="D4428" s="62">
        <v>9.5267850898342776E-2</v>
      </c>
      <c r="E4428" s="62">
        <v>0.45668215053294692</v>
      </c>
      <c r="F4428" s="62">
        <v>0.31413175602500809</v>
      </c>
      <c r="G4428" s="62">
        <v>3.7079935286666088E-2</v>
      </c>
      <c r="H4428" s="62">
        <v>0.87131941561793136</v>
      </c>
      <c r="I4428" s="62">
        <v>0.80562513487507903</v>
      </c>
      <c r="J4428" s="62">
        <v>0.43773739183351534</v>
      </c>
      <c r="K4428" s="62"/>
      <c r="L4428" s="65">
        <f t="shared" si="622"/>
        <v>0.17580540655448587</v>
      </c>
      <c r="M4428" s="65">
        <f t="shared" si="623"/>
        <v>2.6018328692427258E-2</v>
      </c>
      <c r="N4428" s="65">
        <f t="shared" si="624"/>
        <v>0.1247231483494864</v>
      </c>
      <c r="O4428" s="65">
        <f t="shared" si="625"/>
        <v>8.5791620194197157E-2</v>
      </c>
      <c r="P4428" s="65">
        <f t="shared" si="626"/>
        <v>1.0126794454635825E-2</v>
      </c>
      <c r="Q4428" s="65">
        <f t="shared" si="627"/>
        <v>0.23796353898894693</v>
      </c>
      <c r="R4428" s="65">
        <f t="shared" si="628"/>
        <v>0.22002196296448076</v>
      </c>
      <c r="S4428" s="65">
        <f t="shared" si="629"/>
        <v>0.11954919980133975</v>
      </c>
      <c r="T4428" s="66">
        <f>(L4428*'Football Field'!$F$4)+(M4428*'Football Field'!$F$5)+(N4428*'Football Field'!$F$6)+(O4428*'Football Field'!$F$7)+(P4428*'Football Field'!$F$8)+(Q4428*'Football Field'!$F$9)+(R4428*'Football Field'!$F$10)+(S4428*'Football Field'!$F$11)</f>
        <v>143216825.07421622</v>
      </c>
    </row>
    <row r="4429" spans="2:20" x14ac:dyDescent="0.3">
      <c r="B4429" s="62">
        <f t="shared" si="621"/>
        <v>4402</v>
      </c>
      <c r="C4429" s="62">
        <v>0.13186926053162507</v>
      </c>
      <c r="D4429" s="62">
        <v>0.29394674879663896</v>
      </c>
      <c r="E4429" s="62">
        <v>9.5866985199879462E-2</v>
      </c>
      <c r="F4429" s="62">
        <v>0.41459540574410836</v>
      </c>
      <c r="G4429" s="62">
        <v>0.6029357284008513</v>
      </c>
      <c r="H4429" s="62">
        <v>0.53419783920146013</v>
      </c>
      <c r="I4429" s="62">
        <v>0.24609679441519705</v>
      </c>
      <c r="J4429" s="62">
        <v>0.56335018012999227</v>
      </c>
      <c r="K4429" s="62"/>
      <c r="L4429" s="65">
        <f t="shared" si="622"/>
        <v>4.5742529608798502E-2</v>
      </c>
      <c r="M4429" s="65">
        <f t="shared" si="623"/>
        <v>0.10196362523027651</v>
      </c>
      <c r="N4429" s="65">
        <f t="shared" si="624"/>
        <v>3.325413664513626E-2</v>
      </c>
      <c r="O4429" s="65">
        <f t="shared" si="625"/>
        <v>0.14381397564880996</v>
      </c>
      <c r="P4429" s="65">
        <f t="shared" si="626"/>
        <v>0.20914506760250018</v>
      </c>
      <c r="Q4429" s="65">
        <f t="shared" si="627"/>
        <v>0.18530141428046304</v>
      </c>
      <c r="R4429" s="65">
        <f t="shared" si="628"/>
        <v>8.5365534467889567E-2</v>
      </c>
      <c r="S4429" s="65">
        <f t="shared" si="629"/>
        <v>0.19541371651612596</v>
      </c>
      <c r="T4429" s="66">
        <f>(L4429*'Football Field'!$F$4)+(M4429*'Football Field'!$F$5)+(N4429*'Football Field'!$F$6)+(O4429*'Football Field'!$F$7)+(P4429*'Football Field'!$F$8)+(Q4429*'Football Field'!$F$9)+(R4429*'Football Field'!$F$10)+(S4429*'Football Field'!$F$11)</f>
        <v>139832575.06555146</v>
      </c>
    </row>
    <row r="4430" spans="2:20" x14ac:dyDescent="0.3">
      <c r="B4430" s="62">
        <f t="shared" si="621"/>
        <v>4403</v>
      </c>
      <c r="C4430" s="62">
        <v>0.959186570975324</v>
      </c>
      <c r="D4430" s="62">
        <v>0.48241440210573483</v>
      </c>
      <c r="E4430" s="62">
        <v>4.8653511239710845E-2</v>
      </c>
      <c r="F4430" s="62">
        <v>0.63308049448583159</v>
      </c>
      <c r="G4430" s="62">
        <v>0.85339575212194274</v>
      </c>
      <c r="H4430" s="62">
        <v>9.7646177563320613E-2</v>
      </c>
      <c r="I4430" s="62">
        <v>0.37064319123797196</v>
      </c>
      <c r="J4430" s="62">
        <v>0.69927666992816684</v>
      </c>
      <c r="K4430" s="62"/>
      <c r="L4430" s="65">
        <f t="shared" si="622"/>
        <v>0.23144736593139253</v>
      </c>
      <c r="M4430" s="65">
        <f t="shared" si="623"/>
        <v>0.11640440560089153</v>
      </c>
      <c r="N4430" s="65">
        <f t="shared" si="624"/>
        <v>1.1739871429073801E-2</v>
      </c>
      <c r="O4430" s="65">
        <f t="shared" si="625"/>
        <v>0.15275944983497761</v>
      </c>
      <c r="P4430" s="65">
        <f t="shared" si="626"/>
        <v>0.20592052151525017</v>
      </c>
      <c r="Q4430" s="65">
        <f t="shared" si="627"/>
        <v>2.3561579440503869E-2</v>
      </c>
      <c r="R4430" s="65">
        <f t="shared" si="628"/>
        <v>8.9434519736036722E-2</v>
      </c>
      <c r="S4430" s="65">
        <f t="shared" si="629"/>
        <v>0.16873228651187366</v>
      </c>
      <c r="T4430" s="66">
        <f>(L4430*'Football Field'!$F$4)+(M4430*'Football Field'!$F$5)+(N4430*'Football Field'!$F$6)+(O4430*'Football Field'!$F$7)+(P4430*'Football Field'!$F$8)+(Q4430*'Football Field'!$F$9)+(R4430*'Football Field'!$F$10)+(S4430*'Football Field'!$F$11)</f>
        <v>138489725.32909837</v>
      </c>
    </row>
    <row r="4431" spans="2:20" x14ac:dyDescent="0.3">
      <c r="B4431" s="62">
        <f t="shared" si="621"/>
        <v>4404</v>
      </c>
      <c r="C4431" s="62">
        <v>0.36456690984993045</v>
      </c>
      <c r="D4431" s="62">
        <v>0.73233955370237647</v>
      </c>
      <c r="E4431" s="62">
        <v>0.64050364198320808</v>
      </c>
      <c r="F4431" s="62">
        <v>0.39317401082464243</v>
      </c>
      <c r="G4431" s="62">
        <v>0.21239676249749551</v>
      </c>
      <c r="H4431" s="62">
        <v>0.94605690988718782</v>
      </c>
      <c r="I4431" s="62">
        <v>0.73523368242739373</v>
      </c>
      <c r="J4431" s="62">
        <v>0.50607700869711669</v>
      </c>
      <c r="K4431" s="62"/>
      <c r="L4431" s="65">
        <f t="shared" si="622"/>
        <v>8.0472156053753297E-2</v>
      </c>
      <c r="M4431" s="65">
        <f t="shared" si="623"/>
        <v>0.16165192522308924</v>
      </c>
      <c r="N4431" s="65">
        <f t="shared" si="624"/>
        <v>0.14138065643940911</v>
      </c>
      <c r="O4431" s="65">
        <f t="shared" si="625"/>
        <v>8.6786703621523839E-2</v>
      </c>
      <c r="P4431" s="65">
        <f t="shared" si="626"/>
        <v>4.6883095956366853E-2</v>
      </c>
      <c r="Q4431" s="65">
        <f t="shared" si="627"/>
        <v>0.20882652054052819</v>
      </c>
      <c r="R4431" s="65">
        <f t="shared" si="628"/>
        <v>0.16229075659287842</v>
      </c>
      <c r="S4431" s="65">
        <f t="shared" si="629"/>
        <v>0.11170818557245098</v>
      </c>
      <c r="T4431" s="66">
        <f>(L4431*'Football Field'!$F$4)+(M4431*'Football Field'!$F$5)+(N4431*'Football Field'!$F$6)+(O4431*'Football Field'!$F$7)+(P4431*'Football Field'!$F$8)+(Q4431*'Football Field'!$F$9)+(R4431*'Football Field'!$F$10)+(S4431*'Football Field'!$F$11)</f>
        <v>138624660.06869876</v>
      </c>
    </row>
    <row r="4432" spans="2:20" x14ac:dyDescent="0.3">
      <c r="B4432" s="62">
        <f t="shared" si="621"/>
        <v>4405</v>
      </c>
      <c r="C4432" s="62">
        <v>0.89541730621680204</v>
      </c>
      <c r="D4432" s="62">
        <v>0.25291644421328907</v>
      </c>
      <c r="E4432" s="62">
        <v>0.57900782876422563</v>
      </c>
      <c r="F4432" s="62">
        <v>0.39942426295715638</v>
      </c>
      <c r="G4432" s="62">
        <v>0.61854741254013657</v>
      </c>
      <c r="H4432" s="62">
        <v>0.85076247154017992</v>
      </c>
      <c r="I4432" s="62">
        <v>0.78186889734422282</v>
      </c>
      <c r="J4432" s="62">
        <v>0.70088347367732062</v>
      </c>
      <c r="K4432" s="62"/>
      <c r="L4432" s="65">
        <f t="shared" si="622"/>
        <v>0.17630392072160311</v>
      </c>
      <c r="M4432" s="65">
        <f t="shared" si="623"/>
        <v>4.9798189537083981E-2</v>
      </c>
      <c r="N4432" s="65">
        <f t="shared" si="624"/>
        <v>0.11400421862621364</v>
      </c>
      <c r="O4432" s="65">
        <f t="shared" si="625"/>
        <v>7.864496598598561E-2</v>
      </c>
      <c r="P4432" s="65">
        <f t="shared" si="626"/>
        <v>0.12178939721835663</v>
      </c>
      <c r="Q4432" s="65">
        <f t="shared" si="627"/>
        <v>0.16751157063187044</v>
      </c>
      <c r="R4432" s="65">
        <f t="shared" si="628"/>
        <v>0.15394671415775288</v>
      </c>
      <c r="S4432" s="65">
        <f t="shared" si="629"/>
        <v>0.13800102312113369</v>
      </c>
      <c r="T4432" s="66">
        <f>(L4432*'Football Field'!$F$4)+(M4432*'Football Field'!$F$5)+(N4432*'Football Field'!$F$6)+(O4432*'Football Field'!$F$7)+(P4432*'Football Field'!$F$8)+(Q4432*'Football Field'!$F$9)+(R4432*'Football Field'!$F$10)+(S4432*'Football Field'!$F$11)</f>
        <v>142934376.09168023</v>
      </c>
    </row>
    <row r="4433" spans="2:20" x14ac:dyDescent="0.3">
      <c r="B4433" s="62">
        <f t="shared" si="621"/>
        <v>4406</v>
      </c>
      <c r="C4433" s="62">
        <v>1.1251509262760528E-2</v>
      </c>
      <c r="D4433" s="62">
        <v>0.94634363594556747</v>
      </c>
      <c r="E4433" s="62">
        <v>0.46747936898742248</v>
      </c>
      <c r="F4433" s="62">
        <v>0.85342063106974841</v>
      </c>
      <c r="G4433" s="62">
        <v>0.7312966873685347</v>
      </c>
      <c r="H4433" s="62">
        <v>0.68817642567464765</v>
      </c>
      <c r="I4433" s="62">
        <v>0.45220775269169888</v>
      </c>
      <c r="J4433" s="62">
        <v>0.82335551763605108</v>
      </c>
      <c r="K4433" s="62"/>
      <c r="L4433" s="65">
        <f t="shared" si="622"/>
        <v>2.2622776588379846E-3</v>
      </c>
      <c r="M4433" s="65">
        <f t="shared" si="623"/>
        <v>0.19027599010818413</v>
      </c>
      <c r="N4433" s="65">
        <f t="shared" si="624"/>
        <v>9.3993446366185812E-2</v>
      </c>
      <c r="O4433" s="65">
        <f t="shared" si="625"/>
        <v>0.17159248436567701</v>
      </c>
      <c r="P4433" s="65">
        <f t="shared" si="626"/>
        <v>0.14703771015784245</v>
      </c>
      <c r="Q4433" s="65">
        <f t="shared" si="627"/>
        <v>0.13836776176290203</v>
      </c>
      <c r="R4433" s="65">
        <f t="shared" si="628"/>
        <v>9.0922868406079757E-2</v>
      </c>
      <c r="S4433" s="65">
        <f t="shared" si="629"/>
        <v>0.16554746117429087</v>
      </c>
      <c r="T4433" s="66">
        <f>(L4433*'Football Field'!$F$4)+(M4433*'Football Field'!$F$5)+(N4433*'Football Field'!$F$6)+(O4433*'Football Field'!$F$7)+(P4433*'Football Field'!$F$8)+(Q4433*'Football Field'!$F$9)+(R4433*'Football Field'!$F$10)+(S4433*'Football Field'!$F$11)</f>
        <v>136994957.34970823</v>
      </c>
    </row>
    <row r="4434" spans="2:20" x14ac:dyDescent="0.3">
      <c r="B4434" s="62">
        <f t="shared" si="621"/>
        <v>4407</v>
      </c>
      <c r="C4434" s="62">
        <v>0.32411328012028173</v>
      </c>
      <c r="D4434" s="62">
        <v>0.61088218131543937</v>
      </c>
      <c r="E4434" s="62">
        <v>0.76396752699018822</v>
      </c>
      <c r="F4434" s="62">
        <v>0.18712802263768191</v>
      </c>
      <c r="G4434" s="62">
        <v>0.76471238570468258</v>
      </c>
      <c r="H4434" s="62">
        <v>0.33528817765022212</v>
      </c>
      <c r="I4434" s="62">
        <v>0.83764791534285554</v>
      </c>
      <c r="J4434" s="62">
        <v>0.6843114622567501</v>
      </c>
      <c r="K4434" s="62"/>
      <c r="L4434" s="65">
        <f t="shared" si="622"/>
        <v>7.1896543222340292E-2</v>
      </c>
      <c r="M4434" s="65">
        <f t="shared" si="623"/>
        <v>0.13550915635546845</v>
      </c>
      <c r="N4434" s="65">
        <f t="shared" si="624"/>
        <v>0.1694673674103408</v>
      </c>
      <c r="O4434" s="65">
        <f t="shared" si="625"/>
        <v>4.1509739936260268E-2</v>
      </c>
      <c r="P4434" s="65">
        <f t="shared" si="626"/>
        <v>0.16963259595864744</v>
      </c>
      <c r="Q4434" s="65">
        <f t="shared" si="627"/>
        <v>7.4375418827093101E-2</v>
      </c>
      <c r="R4434" s="65">
        <f t="shared" si="628"/>
        <v>0.18581154566761696</v>
      </c>
      <c r="S4434" s="65">
        <f t="shared" si="629"/>
        <v>0.1517976326222327</v>
      </c>
      <c r="T4434" s="66">
        <f>(L4434*'Football Field'!$F$4)+(M4434*'Football Field'!$F$5)+(N4434*'Football Field'!$F$6)+(O4434*'Football Field'!$F$7)+(P4434*'Football Field'!$F$8)+(Q4434*'Football Field'!$F$9)+(R4434*'Football Field'!$F$10)+(S4434*'Football Field'!$F$11)</f>
        <v>152803476.30676413</v>
      </c>
    </row>
    <row r="4435" spans="2:20" x14ac:dyDescent="0.3">
      <c r="B4435" s="62">
        <f t="shared" si="621"/>
        <v>4408</v>
      </c>
      <c r="C4435" s="62">
        <v>0.701532787266958</v>
      </c>
      <c r="D4435" s="62">
        <v>0.9334692876023406</v>
      </c>
      <c r="E4435" s="62">
        <v>0.4958829367983455</v>
      </c>
      <c r="F4435" s="62">
        <v>0.10174054509419195</v>
      </c>
      <c r="G4435" s="62">
        <v>0.66953434045095894</v>
      </c>
      <c r="H4435" s="62">
        <v>0.88598484306661596</v>
      </c>
      <c r="I4435" s="62">
        <v>0.49648703113869952</v>
      </c>
      <c r="J4435" s="62">
        <v>0.27483290097887514</v>
      </c>
      <c r="K4435" s="62"/>
      <c r="L4435" s="65">
        <f t="shared" si="622"/>
        <v>0.15386297244806824</v>
      </c>
      <c r="M4435" s="65">
        <f t="shared" si="623"/>
        <v>0.20473221193127489</v>
      </c>
      <c r="N4435" s="65">
        <f t="shared" si="624"/>
        <v>0.10875902598838465</v>
      </c>
      <c r="O4435" s="65">
        <f t="shared" si="625"/>
        <v>2.2314142647080815E-2</v>
      </c>
      <c r="P4435" s="65">
        <f t="shared" si="626"/>
        <v>0.14684494530779502</v>
      </c>
      <c r="Q4435" s="65">
        <f t="shared" si="627"/>
        <v>0.19431773392836466</v>
      </c>
      <c r="R4435" s="65">
        <f t="shared" si="628"/>
        <v>0.10889151837153901</v>
      </c>
      <c r="S4435" s="65">
        <f t="shared" si="629"/>
        <v>6.0277449377492583E-2</v>
      </c>
      <c r="T4435" s="66">
        <f>(L4435*'Football Field'!$F$4)+(M4435*'Football Field'!$F$5)+(N4435*'Football Field'!$F$6)+(O4435*'Football Field'!$F$7)+(P4435*'Football Field'!$F$8)+(Q4435*'Football Field'!$F$9)+(R4435*'Football Field'!$F$10)+(S4435*'Football Field'!$F$11)</f>
        <v>137207647.15865648</v>
      </c>
    </row>
    <row r="4436" spans="2:20" x14ac:dyDescent="0.3">
      <c r="B4436" s="62">
        <f t="shared" si="621"/>
        <v>4409</v>
      </c>
      <c r="C4436" s="62">
        <v>3.5684231211425832E-2</v>
      </c>
      <c r="D4436" s="62">
        <v>0.71322500246596043</v>
      </c>
      <c r="E4436" s="62">
        <v>9.1052767622592734E-2</v>
      </c>
      <c r="F4436" s="62">
        <v>0.54258500995332992</v>
      </c>
      <c r="G4436" s="62">
        <v>0.82337365725641698</v>
      </c>
      <c r="H4436" s="62">
        <v>0.87741597640939428</v>
      </c>
      <c r="I4436" s="62">
        <v>0.29824869962306844</v>
      </c>
      <c r="J4436" s="62">
        <v>0.84580137235746611</v>
      </c>
      <c r="K4436" s="62"/>
      <c r="L4436" s="65">
        <f t="shared" si="622"/>
        <v>8.4412034197799812E-3</v>
      </c>
      <c r="M4436" s="65">
        <f t="shared" si="623"/>
        <v>0.16871534359861837</v>
      </c>
      <c r="N4436" s="65">
        <f t="shared" si="624"/>
        <v>2.1538783584334677E-2</v>
      </c>
      <c r="O4436" s="65">
        <f t="shared" si="625"/>
        <v>0.12834998222051927</v>
      </c>
      <c r="P4436" s="65">
        <f t="shared" si="626"/>
        <v>0.19477131201762288</v>
      </c>
      <c r="Q4436" s="65">
        <f t="shared" si="627"/>
        <v>0.20755517182797203</v>
      </c>
      <c r="R4436" s="65">
        <f t="shared" si="628"/>
        <v>7.0551553381849735E-2</v>
      </c>
      <c r="S4436" s="65">
        <f t="shared" si="629"/>
        <v>0.20007664994930316</v>
      </c>
      <c r="T4436" s="66">
        <f>(L4436*'Football Field'!$F$4)+(M4436*'Football Field'!$F$5)+(N4436*'Football Field'!$F$6)+(O4436*'Football Field'!$F$7)+(P4436*'Football Field'!$F$8)+(Q4436*'Football Field'!$F$9)+(R4436*'Football Field'!$F$10)+(S4436*'Football Field'!$F$11)</f>
        <v>136183290.95742345</v>
      </c>
    </row>
    <row r="4437" spans="2:20" x14ac:dyDescent="0.3">
      <c r="B4437" s="62">
        <f t="shared" si="621"/>
        <v>4410</v>
      </c>
      <c r="C4437" s="62">
        <v>0.94683831826746523</v>
      </c>
      <c r="D4437" s="62">
        <v>0.3487992554966679</v>
      </c>
      <c r="E4437" s="62">
        <v>0.78987789796935526</v>
      </c>
      <c r="F4437" s="62">
        <v>1.6974705515506616E-2</v>
      </c>
      <c r="G4437" s="62">
        <v>0.79003900785608161</v>
      </c>
      <c r="H4437" s="62">
        <v>0.65558677670910426</v>
      </c>
      <c r="I4437" s="62">
        <v>0.78842365951391968</v>
      </c>
      <c r="J4437" s="62">
        <v>0.50753383439759081</v>
      </c>
      <c r="K4437" s="62"/>
      <c r="L4437" s="65">
        <f t="shared" si="622"/>
        <v>0.19546324532884674</v>
      </c>
      <c r="M4437" s="65">
        <f t="shared" si="623"/>
        <v>7.200536050591623E-2</v>
      </c>
      <c r="N4437" s="65">
        <f t="shared" si="624"/>
        <v>0.16306067717361306</v>
      </c>
      <c r="O4437" s="65">
        <f t="shared" si="625"/>
        <v>3.5042213274950498E-3</v>
      </c>
      <c r="P4437" s="65">
        <f t="shared" si="626"/>
        <v>0.16309393634860264</v>
      </c>
      <c r="Q4437" s="65">
        <f t="shared" si="627"/>
        <v>0.13533790986059493</v>
      </c>
      <c r="R4437" s="65">
        <f t="shared" si="628"/>
        <v>0.16276046734634123</v>
      </c>
      <c r="S4437" s="65">
        <f t="shared" si="629"/>
        <v>0.10477418210859006</v>
      </c>
      <c r="T4437" s="66">
        <f>(L4437*'Football Field'!$F$4)+(M4437*'Football Field'!$F$5)+(N4437*'Football Field'!$F$6)+(O4437*'Football Field'!$F$7)+(P4437*'Football Field'!$F$8)+(Q4437*'Football Field'!$F$9)+(R4437*'Football Field'!$F$10)+(S4437*'Football Field'!$F$11)</f>
        <v>147873954.37915045</v>
      </c>
    </row>
    <row r="4438" spans="2:20" x14ac:dyDescent="0.3">
      <c r="B4438" s="62">
        <f t="shared" si="621"/>
        <v>4411</v>
      </c>
      <c r="C4438" s="62">
        <v>0.31557273919814011</v>
      </c>
      <c r="D4438" s="62">
        <v>0.95339228428150724</v>
      </c>
      <c r="E4438" s="62">
        <v>0.83965383455277964</v>
      </c>
      <c r="F4438" s="62">
        <v>0.97662976858102124</v>
      </c>
      <c r="G4438" s="62">
        <v>0.79930711852451153</v>
      </c>
      <c r="H4438" s="62">
        <v>0.86187037800014554</v>
      </c>
      <c r="I4438" s="62">
        <v>0.63141018578249564</v>
      </c>
      <c r="J4438" s="62">
        <v>0.72888634981155354</v>
      </c>
      <c r="K4438" s="62"/>
      <c r="L4438" s="65">
        <f t="shared" si="622"/>
        <v>5.1676284782131834E-2</v>
      </c>
      <c r="M4438" s="65">
        <f t="shared" si="623"/>
        <v>0.15612175917604967</v>
      </c>
      <c r="N4438" s="65">
        <f t="shared" si="624"/>
        <v>0.13749663796375913</v>
      </c>
      <c r="O4438" s="65">
        <f t="shared" si="625"/>
        <v>0.15992698918208018</v>
      </c>
      <c r="P4438" s="65">
        <f t="shared" si="626"/>
        <v>0.13088970355998769</v>
      </c>
      <c r="Q4438" s="65">
        <f t="shared" si="627"/>
        <v>0.14113468486533209</v>
      </c>
      <c r="R4438" s="65">
        <f t="shared" si="628"/>
        <v>0.10339591644621793</v>
      </c>
      <c r="S4438" s="65">
        <f t="shared" si="629"/>
        <v>0.11935802402444146</v>
      </c>
      <c r="T4438" s="66">
        <f>(L4438*'Football Field'!$F$4)+(M4438*'Football Field'!$F$5)+(N4438*'Football Field'!$F$6)+(O4438*'Football Field'!$F$7)+(P4438*'Football Field'!$F$8)+(Q4438*'Football Field'!$F$9)+(R4438*'Football Field'!$F$10)+(S4438*'Football Field'!$F$11)</f>
        <v>137971655.56843841</v>
      </c>
    </row>
    <row r="4439" spans="2:20" x14ac:dyDescent="0.3">
      <c r="B4439" s="62">
        <f t="shared" si="621"/>
        <v>4412</v>
      </c>
      <c r="C4439" s="62">
        <v>0.49266969986290077</v>
      </c>
      <c r="D4439" s="62">
        <v>0.56682531412253023</v>
      </c>
      <c r="E4439" s="62">
        <v>2.128359408682845E-2</v>
      </c>
      <c r="F4439" s="62">
        <v>0.20883470577036423</v>
      </c>
      <c r="G4439" s="62">
        <v>0.98998954100200498</v>
      </c>
      <c r="H4439" s="62">
        <v>0.8186054837633997</v>
      </c>
      <c r="I4439" s="62">
        <v>0.85861570666360998</v>
      </c>
      <c r="J4439" s="62">
        <v>0.43792615781790301</v>
      </c>
      <c r="K4439" s="62"/>
      <c r="L4439" s="65">
        <f t="shared" si="622"/>
        <v>0.1121041417818356</v>
      </c>
      <c r="M4439" s="65">
        <f t="shared" si="623"/>
        <v>0.1289778230680888</v>
      </c>
      <c r="N4439" s="65">
        <f t="shared" si="624"/>
        <v>4.8429587811079514E-3</v>
      </c>
      <c r="O4439" s="65">
        <f t="shared" si="625"/>
        <v>4.7519129898111592E-2</v>
      </c>
      <c r="P4439" s="65">
        <f t="shared" si="626"/>
        <v>0.22526639632578777</v>
      </c>
      <c r="Q4439" s="65">
        <f t="shared" si="627"/>
        <v>0.1862689449761932</v>
      </c>
      <c r="R4439" s="65">
        <f t="shared" si="628"/>
        <v>0.19537303987380142</v>
      </c>
      <c r="S4439" s="65">
        <f t="shared" si="629"/>
        <v>9.9647565295073584E-2</v>
      </c>
      <c r="T4439" s="66">
        <f>(L4439*'Football Field'!$F$4)+(M4439*'Football Field'!$F$5)+(N4439*'Football Field'!$F$6)+(O4439*'Football Field'!$F$7)+(P4439*'Football Field'!$F$8)+(Q4439*'Football Field'!$F$9)+(R4439*'Football Field'!$F$10)+(S4439*'Football Field'!$F$11)</f>
        <v>153848554.46880874</v>
      </c>
    </row>
    <row r="4440" spans="2:20" x14ac:dyDescent="0.3">
      <c r="B4440" s="62">
        <f t="shared" si="621"/>
        <v>4413</v>
      </c>
      <c r="C4440" s="62">
        <v>0.41800185433606907</v>
      </c>
      <c r="D4440" s="62">
        <v>0.89135490331390288</v>
      </c>
      <c r="E4440" s="62">
        <v>3.4359544076282944E-2</v>
      </c>
      <c r="F4440" s="62">
        <v>0.36522440797170208</v>
      </c>
      <c r="G4440" s="62">
        <v>0.2707124542225422</v>
      </c>
      <c r="H4440" s="62">
        <v>2.8072682487767064E-2</v>
      </c>
      <c r="I4440" s="62">
        <v>0.77629569104956619</v>
      </c>
      <c r="J4440" s="62">
        <v>0.52737349893759411</v>
      </c>
      <c r="K4440" s="62"/>
      <c r="L4440" s="65">
        <f t="shared" si="622"/>
        <v>0.12623134652973303</v>
      </c>
      <c r="M4440" s="65">
        <f t="shared" si="623"/>
        <v>0.26917806347990875</v>
      </c>
      <c r="N4440" s="65">
        <f t="shared" si="624"/>
        <v>1.0376153765599815E-2</v>
      </c>
      <c r="O4440" s="65">
        <f t="shared" si="625"/>
        <v>0.11029321598828694</v>
      </c>
      <c r="P4440" s="65">
        <f t="shared" si="626"/>
        <v>8.1751784745447489E-2</v>
      </c>
      <c r="Q4440" s="65">
        <f t="shared" si="627"/>
        <v>8.4775999780217076E-3</v>
      </c>
      <c r="R4440" s="65">
        <f t="shared" si="628"/>
        <v>0.23443161643879012</v>
      </c>
      <c r="S4440" s="65">
        <f t="shared" si="629"/>
        <v>0.15926021907421206</v>
      </c>
      <c r="T4440" s="66">
        <f>(L4440*'Football Field'!$F$4)+(M4440*'Football Field'!$F$5)+(N4440*'Football Field'!$F$6)+(O4440*'Football Field'!$F$7)+(P4440*'Football Field'!$F$8)+(Q4440*'Football Field'!$F$9)+(R4440*'Football Field'!$F$10)+(S4440*'Football Field'!$F$11)</f>
        <v>148042443.52797788</v>
      </c>
    </row>
    <row r="4441" spans="2:20" x14ac:dyDescent="0.3">
      <c r="B4441" s="62">
        <f t="shared" si="621"/>
        <v>4414</v>
      </c>
      <c r="C4441" s="62">
        <v>0.14673698728210882</v>
      </c>
      <c r="D4441" s="62">
        <v>0.49606573594326819</v>
      </c>
      <c r="E4441" s="62">
        <v>0.3190702946313696</v>
      </c>
      <c r="F4441" s="62">
        <v>0.95848119714705893</v>
      </c>
      <c r="G4441" s="62">
        <v>0.64337084737355121</v>
      </c>
      <c r="H4441" s="62">
        <v>0.13077927471662176</v>
      </c>
      <c r="I4441" s="62">
        <v>0.12176372346035469</v>
      </c>
      <c r="J4441" s="62">
        <v>0.26557515552952082</v>
      </c>
      <c r="K4441" s="62"/>
      <c r="L4441" s="65">
        <f t="shared" si="622"/>
        <v>4.7613384910790424E-2</v>
      </c>
      <c r="M4441" s="65">
        <f t="shared" si="623"/>
        <v>0.16096397550477165</v>
      </c>
      <c r="N4441" s="65">
        <f t="shared" si="624"/>
        <v>0.10353229293630879</v>
      </c>
      <c r="O4441" s="65">
        <f t="shared" si="625"/>
        <v>0.31100907150137758</v>
      </c>
      <c r="P4441" s="65">
        <f t="shared" si="626"/>
        <v>0.20876170598681279</v>
      </c>
      <c r="Q4441" s="65">
        <f t="shared" si="627"/>
        <v>4.2435408146039626E-2</v>
      </c>
      <c r="R4441" s="65">
        <f t="shared" si="628"/>
        <v>3.9510031796841934E-2</v>
      </c>
      <c r="S4441" s="65">
        <f t="shared" si="629"/>
        <v>8.6174129217057069E-2</v>
      </c>
      <c r="T4441" s="66">
        <f>(L4441*'Football Field'!$F$4)+(M4441*'Football Field'!$F$5)+(N4441*'Football Field'!$F$6)+(O4441*'Football Field'!$F$7)+(P4441*'Football Field'!$F$8)+(Q4441*'Football Field'!$F$9)+(R4441*'Football Field'!$F$10)+(S4441*'Football Field'!$F$11)</f>
        <v>135421573.86778048</v>
      </c>
    </row>
    <row r="4442" spans="2:20" x14ac:dyDescent="0.3">
      <c r="B4442" s="62">
        <f t="shared" si="621"/>
        <v>4415</v>
      </c>
      <c r="C4442" s="62">
        <v>0.91729892096774412</v>
      </c>
      <c r="D4442" s="62">
        <v>0.75050977001814967</v>
      </c>
      <c r="E4442" s="62">
        <v>0.69648442002521527</v>
      </c>
      <c r="F4442" s="62">
        <v>0.83319421052189258</v>
      </c>
      <c r="G4442" s="62">
        <v>0.36704277321060053</v>
      </c>
      <c r="H4442" s="62">
        <v>0.65580011760009527</v>
      </c>
      <c r="I4442" s="62">
        <v>0.79278676953148719</v>
      </c>
      <c r="J4442" s="62">
        <v>0.90301892496443048</v>
      </c>
      <c r="K4442" s="62"/>
      <c r="L4442" s="65">
        <f t="shared" si="622"/>
        <v>0.15505034627538886</v>
      </c>
      <c r="M4442" s="65">
        <f t="shared" si="623"/>
        <v>0.12685810161164301</v>
      </c>
      <c r="N4442" s="65">
        <f t="shared" si="624"/>
        <v>0.11772623736043877</v>
      </c>
      <c r="O4442" s="65">
        <f t="shared" si="625"/>
        <v>0.14083419036378811</v>
      </c>
      <c r="P4442" s="65">
        <f t="shared" si="626"/>
        <v>6.2040963728751425E-2</v>
      </c>
      <c r="Q4442" s="65">
        <f t="shared" si="627"/>
        <v>0.11084940033948983</v>
      </c>
      <c r="R4442" s="65">
        <f t="shared" si="628"/>
        <v>0.13400415102279012</v>
      </c>
      <c r="S4442" s="65">
        <f t="shared" si="629"/>
        <v>0.15263660929770981</v>
      </c>
      <c r="T4442" s="66">
        <f>(L4442*'Football Field'!$F$4)+(M4442*'Football Field'!$F$5)+(N4442*'Football Field'!$F$6)+(O4442*'Football Field'!$F$7)+(P4442*'Football Field'!$F$8)+(Q4442*'Football Field'!$F$9)+(R4442*'Football Field'!$F$10)+(S4442*'Football Field'!$F$11)</f>
        <v>135777005.62000513</v>
      </c>
    </row>
    <row r="4443" spans="2:20" x14ac:dyDescent="0.3">
      <c r="B4443" s="62">
        <f t="shared" si="621"/>
        <v>4416</v>
      </c>
      <c r="C4443" s="62">
        <v>0.91014239397949304</v>
      </c>
      <c r="D4443" s="62">
        <v>0.83747686064040805</v>
      </c>
      <c r="E4443" s="62">
        <v>0.53716617680342915</v>
      </c>
      <c r="F4443" s="62">
        <v>0.89329441045106073</v>
      </c>
      <c r="G4443" s="62">
        <v>6.8892860891658803E-2</v>
      </c>
      <c r="H4443" s="62">
        <v>0.39970912103444534</v>
      </c>
      <c r="I4443" s="62">
        <v>0.40355868862174116</v>
      </c>
      <c r="J4443" s="62">
        <v>0.63780260562369229</v>
      </c>
      <c r="K4443" s="62"/>
      <c r="L4443" s="65">
        <f t="shared" si="622"/>
        <v>0.19414121650802113</v>
      </c>
      <c r="M4443" s="65">
        <f t="shared" si="623"/>
        <v>0.17864103199406695</v>
      </c>
      <c r="N4443" s="65">
        <f t="shared" si="624"/>
        <v>0.11458217496671211</v>
      </c>
      <c r="O4443" s="65">
        <f t="shared" si="625"/>
        <v>0.19054739642057816</v>
      </c>
      <c r="P4443" s="65">
        <f t="shared" si="626"/>
        <v>1.4695440966928382E-2</v>
      </c>
      <c r="Q4443" s="65">
        <f t="shared" si="627"/>
        <v>8.5261400326252165E-2</v>
      </c>
      <c r="R4443" s="65">
        <f t="shared" si="628"/>
        <v>8.608254626931687E-2</v>
      </c>
      <c r="S4443" s="65">
        <f t="shared" si="629"/>
        <v>0.1360487925481243</v>
      </c>
      <c r="T4443" s="66">
        <f>(L4443*'Football Field'!$F$4)+(M4443*'Football Field'!$F$5)+(N4443*'Football Field'!$F$6)+(O4443*'Football Field'!$F$7)+(P4443*'Football Field'!$F$8)+(Q4443*'Football Field'!$F$9)+(R4443*'Football Field'!$F$10)+(S4443*'Football Field'!$F$11)</f>
        <v>125033016.15705173</v>
      </c>
    </row>
    <row r="4444" spans="2:20" x14ac:dyDescent="0.3">
      <c r="B4444" s="62">
        <f t="shared" si="621"/>
        <v>4417</v>
      </c>
      <c r="C4444" s="62">
        <v>0.3754499890870272</v>
      </c>
      <c r="D4444" s="62">
        <v>0.95350331987112236</v>
      </c>
      <c r="E4444" s="62">
        <v>0.17794794601946806</v>
      </c>
      <c r="F4444" s="62">
        <v>0.37479123067764342</v>
      </c>
      <c r="G4444" s="62">
        <v>0.41783801349865701</v>
      </c>
      <c r="H4444" s="62">
        <v>0.39563667361656685</v>
      </c>
      <c r="I4444" s="62">
        <v>0.53885552352469301</v>
      </c>
      <c r="J4444" s="62">
        <v>0.91031798929121122</v>
      </c>
      <c r="K4444" s="62"/>
      <c r="L4444" s="65">
        <f t="shared" si="622"/>
        <v>9.0593418246913304E-2</v>
      </c>
      <c r="M4444" s="65">
        <f t="shared" si="623"/>
        <v>0.23007358521159071</v>
      </c>
      <c r="N4444" s="65">
        <f t="shared" si="624"/>
        <v>4.293757669063105E-2</v>
      </c>
      <c r="O4444" s="65">
        <f t="shared" si="625"/>
        <v>9.0434464517149996E-2</v>
      </c>
      <c r="P4444" s="65">
        <f t="shared" si="626"/>
        <v>0.10082134776029796</v>
      </c>
      <c r="Q4444" s="65">
        <f t="shared" si="627"/>
        <v>9.5464321983120839E-2</v>
      </c>
      <c r="R4444" s="65">
        <f t="shared" si="628"/>
        <v>0.13002201421296752</v>
      </c>
      <c r="S4444" s="65">
        <f t="shared" si="629"/>
        <v>0.2196532713773286</v>
      </c>
      <c r="T4444" s="66">
        <f>(L4444*'Football Field'!$F$4)+(M4444*'Football Field'!$F$5)+(N4444*'Football Field'!$F$6)+(O4444*'Football Field'!$F$7)+(P4444*'Football Field'!$F$8)+(Q4444*'Football Field'!$F$9)+(R4444*'Football Field'!$F$10)+(S4444*'Football Field'!$F$11)</f>
        <v>136587729.3983039</v>
      </c>
    </row>
    <row r="4445" spans="2:20" x14ac:dyDescent="0.3">
      <c r="B4445" s="62">
        <f t="shared" si="621"/>
        <v>4418</v>
      </c>
      <c r="C4445" s="62">
        <v>0.44761526744114344</v>
      </c>
      <c r="D4445" s="62">
        <v>0.96465048517480823</v>
      </c>
      <c r="E4445" s="62">
        <v>0.13424610984728702</v>
      </c>
      <c r="F4445" s="62">
        <v>0.89679538953650462</v>
      </c>
      <c r="G4445" s="62">
        <v>0.84002774777000622</v>
      </c>
      <c r="H4445" s="62">
        <v>0.49657623910986293</v>
      </c>
      <c r="I4445" s="62">
        <v>0.45975331441649769</v>
      </c>
      <c r="J4445" s="62">
        <v>0.60890422226419372</v>
      </c>
      <c r="K4445" s="62"/>
      <c r="L4445" s="65">
        <f t="shared" si="622"/>
        <v>9.2319050870721495E-2</v>
      </c>
      <c r="M4445" s="65">
        <f t="shared" si="623"/>
        <v>0.19895571865190934</v>
      </c>
      <c r="N4445" s="65">
        <f t="shared" si="624"/>
        <v>2.7687780881642431E-2</v>
      </c>
      <c r="O4445" s="65">
        <f t="shared" si="625"/>
        <v>0.18496084742716071</v>
      </c>
      <c r="P4445" s="65">
        <f t="shared" si="626"/>
        <v>0.17325272397996089</v>
      </c>
      <c r="Q4445" s="65">
        <f t="shared" si="627"/>
        <v>0.10241707648098243</v>
      </c>
      <c r="R4445" s="65">
        <f t="shared" si="628"/>
        <v>9.4822479725136688E-2</v>
      </c>
      <c r="S4445" s="65">
        <f t="shared" si="629"/>
        <v>0.12558432198248615</v>
      </c>
      <c r="T4445" s="66">
        <f>(L4445*'Football Field'!$F$4)+(M4445*'Football Field'!$F$5)+(N4445*'Football Field'!$F$6)+(O4445*'Football Field'!$F$7)+(P4445*'Football Field'!$F$8)+(Q4445*'Football Field'!$F$9)+(R4445*'Football Field'!$F$10)+(S4445*'Football Field'!$F$11)</f>
        <v>137275398.46674365</v>
      </c>
    </row>
    <row r="4446" spans="2:20" x14ac:dyDescent="0.3">
      <c r="B4446" s="62">
        <f t="shared" ref="B4446:B4509" si="630">B4445+1</f>
        <v>4419</v>
      </c>
      <c r="C4446" s="62">
        <v>0.85088249569884811</v>
      </c>
      <c r="D4446" s="62">
        <v>0.15953228504350603</v>
      </c>
      <c r="E4446" s="62">
        <v>0.27969261695995584</v>
      </c>
      <c r="F4446" s="62">
        <v>0.10260215791110983</v>
      </c>
      <c r="G4446" s="62">
        <v>0.21608733373657996</v>
      </c>
      <c r="H4446" s="62">
        <v>0.66973774270588171</v>
      </c>
      <c r="I4446" s="62">
        <v>0.5545838250635805</v>
      </c>
      <c r="J4446" s="62">
        <v>0.89376491800871904</v>
      </c>
      <c r="K4446" s="62"/>
      <c r="L4446" s="65">
        <f t="shared" si="622"/>
        <v>0.22830939690179686</v>
      </c>
      <c r="M4446" s="65">
        <f t="shared" si="623"/>
        <v>4.2805816277526831E-2</v>
      </c>
      <c r="N4446" s="65">
        <f t="shared" si="624"/>
        <v>7.5047322067151132E-2</v>
      </c>
      <c r="O4446" s="65">
        <f t="shared" si="625"/>
        <v>2.753028404265024E-2</v>
      </c>
      <c r="P4446" s="65">
        <f t="shared" si="626"/>
        <v>5.7980707198584648E-2</v>
      </c>
      <c r="Q4446" s="65">
        <f t="shared" si="627"/>
        <v>0.17970450784037401</v>
      </c>
      <c r="R4446" s="65">
        <f t="shared" si="628"/>
        <v>0.14880632669234153</v>
      </c>
      <c r="S4446" s="65">
        <f t="shared" si="629"/>
        <v>0.23981563897957478</v>
      </c>
      <c r="T4446" s="66">
        <f>(L4446*'Football Field'!$F$4)+(M4446*'Football Field'!$F$5)+(N4446*'Football Field'!$F$6)+(O4446*'Football Field'!$F$7)+(P4446*'Football Field'!$F$8)+(Q4446*'Football Field'!$F$9)+(R4446*'Football Field'!$F$10)+(S4446*'Football Field'!$F$11)</f>
        <v>136167479.51000151</v>
      </c>
    </row>
    <row r="4447" spans="2:20" x14ac:dyDescent="0.3">
      <c r="B4447" s="62">
        <f t="shared" si="630"/>
        <v>4420</v>
      </c>
      <c r="C4447" s="62">
        <v>0.27108274210752648</v>
      </c>
      <c r="D4447" s="62">
        <v>0.74751636531685106</v>
      </c>
      <c r="E4447" s="62">
        <v>0.78665477482557222</v>
      </c>
      <c r="F4447" s="62">
        <v>0.36540617408504694</v>
      </c>
      <c r="G4447" s="62">
        <v>0.76375501927788603</v>
      </c>
      <c r="H4447" s="62">
        <v>0.91911567059201182</v>
      </c>
      <c r="I4447" s="62">
        <v>0.96481442501499415</v>
      </c>
      <c r="J4447" s="62">
        <v>0.21746107980412677</v>
      </c>
      <c r="K4447" s="62"/>
      <c r="L4447" s="65">
        <f t="shared" si="622"/>
        <v>5.3831050797953681E-2</v>
      </c>
      <c r="M4447" s="65">
        <f t="shared" si="623"/>
        <v>0.14844025525502413</v>
      </c>
      <c r="N4447" s="65">
        <f t="shared" si="624"/>
        <v>0.15621227974479923</v>
      </c>
      <c r="O4447" s="65">
        <f t="shared" si="625"/>
        <v>7.256160302250364E-2</v>
      </c>
      <c r="P4447" s="65">
        <f t="shared" si="626"/>
        <v>0.15166489360518562</v>
      </c>
      <c r="Q4447" s="65">
        <f t="shared" si="627"/>
        <v>0.18251609072630873</v>
      </c>
      <c r="R4447" s="65">
        <f t="shared" si="628"/>
        <v>0.19159085495372308</v>
      </c>
      <c r="S4447" s="65">
        <f t="shared" si="629"/>
        <v>4.3182971894501841E-2</v>
      </c>
      <c r="T4447" s="66">
        <f>(L4447*'Football Field'!$F$4)+(M4447*'Football Field'!$F$5)+(N4447*'Football Field'!$F$6)+(O4447*'Football Field'!$F$7)+(P4447*'Football Field'!$F$8)+(Q4447*'Football Field'!$F$9)+(R4447*'Football Field'!$F$10)+(S4447*'Football Field'!$F$11)</f>
        <v>151209207.48658401</v>
      </c>
    </row>
    <row r="4448" spans="2:20" x14ac:dyDescent="0.3">
      <c r="B4448" s="62">
        <f t="shared" si="630"/>
        <v>4421</v>
      </c>
      <c r="C4448" s="62">
        <v>0.69611225548738853</v>
      </c>
      <c r="D4448" s="62">
        <v>1.4934778034538576E-2</v>
      </c>
      <c r="E4448" s="62">
        <v>0.73011338090810196</v>
      </c>
      <c r="F4448" s="62">
        <v>0.2731106012889728</v>
      </c>
      <c r="G4448" s="62">
        <v>0.35170341949751738</v>
      </c>
      <c r="H4448" s="62">
        <v>0.51608565712425303</v>
      </c>
      <c r="I4448" s="62">
        <v>0.4098519055531914</v>
      </c>
      <c r="J4448" s="62">
        <v>0.56970821050075793</v>
      </c>
      <c r="K4448" s="62"/>
      <c r="L4448" s="65">
        <f t="shared" si="622"/>
        <v>0.19544819906587887</v>
      </c>
      <c r="M4448" s="65">
        <f t="shared" si="623"/>
        <v>4.1932539576615656E-3</v>
      </c>
      <c r="N4448" s="65">
        <f t="shared" si="624"/>
        <v>0.20499473222530248</v>
      </c>
      <c r="O4448" s="65">
        <f t="shared" si="625"/>
        <v>7.668156212873356E-2</v>
      </c>
      <c r="P4448" s="65">
        <f t="shared" si="626"/>
        <v>9.8748153626418145E-2</v>
      </c>
      <c r="Q4448" s="65">
        <f t="shared" si="627"/>
        <v>0.14490193421180664</v>
      </c>
      <c r="R4448" s="65">
        <f t="shared" si="628"/>
        <v>0.11507456763277917</v>
      </c>
      <c r="S4448" s="65">
        <f t="shared" si="629"/>
        <v>0.15995759715141958</v>
      </c>
      <c r="T4448" s="66">
        <f>(L4448*'Football Field'!$F$4)+(M4448*'Football Field'!$F$5)+(N4448*'Football Field'!$F$6)+(O4448*'Football Field'!$F$7)+(P4448*'Football Field'!$F$8)+(Q4448*'Football Field'!$F$9)+(R4448*'Football Field'!$F$10)+(S4448*'Football Field'!$F$11)</f>
        <v>138241100.03687751</v>
      </c>
    </row>
    <row r="4449" spans="2:20" x14ac:dyDescent="0.3">
      <c r="B4449" s="62">
        <f t="shared" si="630"/>
        <v>4422</v>
      </c>
      <c r="C4449" s="62">
        <v>0.16500018000175909</v>
      </c>
      <c r="D4449" s="62">
        <v>3.3625361247123675E-2</v>
      </c>
      <c r="E4449" s="62">
        <v>0.4370751574369186</v>
      </c>
      <c r="F4449" s="62">
        <v>0.10718902880377912</v>
      </c>
      <c r="G4449" s="62">
        <v>0.1893485175680053</v>
      </c>
      <c r="H4449" s="62">
        <v>0.62227208244454058</v>
      </c>
      <c r="I4449" s="62">
        <v>0.43439613706628377</v>
      </c>
      <c r="J4449" s="62">
        <v>0.81780381909659461</v>
      </c>
      <c r="K4449" s="62"/>
      <c r="L4449" s="65">
        <f t="shared" si="622"/>
        <v>5.8787749117554702E-2</v>
      </c>
      <c r="M4449" s="65">
        <f t="shared" si="623"/>
        <v>1.1980346330300843E-2</v>
      </c>
      <c r="N4449" s="65">
        <f t="shared" si="624"/>
        <v>0.15572507072806444</v>
      </c>
      <c r="O4449" s="65">
        <f t="shared" si="625"/>
        <v>3.8190271873665423E-2</v>
      </c>
      <c r="P4449" s="65">
        <f t="shared" si="626"/>
        <v>6.7462793958467937E-2</v>
      </c>
      <c r="Q4449" s="65">
        <f t="shared" si="627"/>
        <v>0.22170869792516568</v>
      </c>
      <c r="R4449" s="65">
        <f t="shared" si="628"/>
        <v>0.15477056523947635</v>
      </c>
      <c r="S4449" s="65">
        <f t="shared" si="629"/>
        <v>0.2913745048273047</v>
      </c>
      <c r="T4449" s="66">
        <f>(L4449*'Football Field'!$F$4)+(M4449*'Football Field'!$F$5)+(N4449*'Football Field'!$F$6)+(O4449*'Football Field'!$F$7)+(P4449*'Football Field'!$F$8)+(Q4449*'Football Field'!$F$9)+(R4449*'Football Field'!$F$10)+(S4449*'Football Field'!$F$11)</f>
        <v>141272334.54236189</v>
      </c>
    </row>
    <row r="4450" spans="2:20" x14ac:dyDescent="0.3">
      <c r="B4450" s="62">
        <f t="shared" si="630"/>
        <v>4423</v>
      </c>
      <c r="C4450" s="62">
        <v>0.63255087386261633</v>
      </c>
      <c r="D4450" s="62">
        <v>0.50275448109462118</v>
      </c>
      <c r="E4450" s="62">
        <v>0.20619021991689179</v>
      </c>
      <c r="F4450" s="62">
        <v>0.71565398457721152</v>
      </c>
      <c r="G4450" s="62">
        <v>0.30400365629876547</v>
      </c>
      <c r="H4450" s="62">
        <v>0.1061195372537832</v>
      </c>
      <c r="I4450" s="62">
        <v>0.33513179297573958</v>
      </c>
      <c r="J4450" s="62">
        <v>0.24503692851405301</v>
      </c>
      <c r="K4450" s="62"/>
      <c r="L4450" s="65">
        <f t="shared" si="622"/>
        <v>0.20756784967222766</v>
      </c>
      <c r="M4450" s="65">
        <f t="shared" si="623"/>
        <v>0.16497592662649954</v>
      </c>
      <c r="N4450" s="65">
        <f t="shared" si="624"/>
        <v>6.7660108206392816E-2</v>
      </c>
      <c r="O4450" s="65">
        <f t="shared" si="625"/>
        <v>0.2348376467824092</v>
      </c>
      <c r="P4450" s="65">
        <f t="shared" si="626"/>
        <v>9.9757012183236196E-2</v>
      </c>
      <c r="Q4450" s="65">
        <f t="shared" si="627"/>
        <v>3.482250213563641E-2</v>
      </c>
      <c r="R4450" s="65">
        <f t="shared" si="628"/>
        <v>0.10997152719115637</v>
      </c>
      <c r="S4450" s="65">
        <f t="shared" si="629"/>
        <v>8.0407427202441928E-2</v>
      </c>
      <c r="T4450" s="66">
        <f>(L4450*'Football Field'!$F$4)+(M4450*'Football Field'!$F$5)+(N4450*'Football Field'!$F$6)+(O4450*'Football Field'!$F$7)+(P4450*'Football Field'!$F$8)+(Q4450*'Football Field'!$F$9)+(R4450*'Football Field'!$F$10)+(S4450*'Football Field'!$F$11)</f>
        <v>133958274.81266488</v>
      </c>
    </row>
    <row r="4451" spans="2:20" x14ac:dyDescent="0.3">
      <c r="B4451" s="62">
        <f t="shared" si="630"/>
        <v>4424</v>
      </c>
      <c r="C4451" s="62">
        <v>0.98505874032014784</v>
      </c>
      <c r="D4451" s="62">
        <v>0.99100159825637668</v>
      </c>
      <c r="E4451" s="62">
        <v>0.46012766520158788</v>
      </c>
      <c r="F4451" s="62">
        <v>0.80858499878833445</v>
      </c>
      <c r="G4451" s="62">
        <v>0.79841571845119597</v>
      </c>
      <c r="H4451" s="62">
        <v>0.16736291357513255</v>
      </c>
      <c r="I4451" s="62">
        <v>0.26481812727611242</v>
      </c>
      <c r="J4451" s="62">
        <v>0.93387817997549794</v>
      </c>
      <c r="K4451" s="62"/>
      <c r="L4451" s="65">
        <f t="shared" si="622"/>
        <v>0.18210641311151907</v>
      </c>
      <c r="M4451" s="65">
        <f t="shared" si="623"/>
        <v>0.18320506083484794</v>
      </c>
      <c r="N4451" s="65">
        <f t="shared" si="624"/>
        <v>8.5063149285905845E-2</v>
      </c>
      <c r="O4451" s="65">
        <f t="shared" si="625"/>
        <v>0.14948196264648059</v>
      </c>
      <c r="P4451" s="65">
        <f t="shared" si="626"/>
        <v>0.14760198220438034</v>
      </c>
      <c r="Q4451" s="65">
        <f t="shared" si="627"/>
        <v>3.0940144614274606E-2</v>
      </c>
      <c r="R4451" s="65">
        <f t="shared" si="628"/>
        <v>4.8956551839222533E-2</v>
      </c>
      <c r="S4451" s="65">
        <f t="shared" si="629"/>
        <v>0.17264473546336914</v>
      </c>
      <c r="T4451" s="66">
        <f>(L4451*'Football Field'!$F$4)+(M4451*'Football Field'!$F$5)+(N4451*'Football Field'!$F$6)+(O4451*'Football Field'!$F$7)+(P4451*'Football Field'!$F$8)+(Q4451*'Football Field'!$F$9)+(R4451*'Football Field'!$F$10)+(S4451*'Football Field'!$F$11)</f>
        <v>130039507.9108081</v>
      </c>
    </row>
    <row r="4452" spans="2:20" x14ac:dyDescent="0.3">
      <c r="B4452" s="62">
        <f t="shared" si="630"/>
        <v>4425</v>
      </c>
      <c r="C4452" s="62">
        <v>0.15318323212570928</v>
      </c>
      <c r="D4452" s="62">
        <v>0.53589827298293813</v>
      </c>
      <c r="E4452" s="62">
        <v>0.61866712043380767</v>
      </c>
      <c r="F4452" s="62">
        <v>0.85989347840708197</v>
      </c>
      <c r="G4452" s="62">
        <v>0.95130571218978677</v>
      </c>
      <c r="H4452" s="62">
        <v>0.40169723370050858</v>
      </c>
      <c r="I4452" s="62">
        <v>0.34460943314322856</v>
      </c>
      <c r="J4452" s="62">
        <v>5.2232181015860468E-2</v>
      </c>
      <c r="K4452" s="62"/>
      <c r="L4452" s="65">
        <f t="shared" si="622"/>
        <v>3.9102425933810775E-2</v>
      </c>
      <c r="M4452" s="65">
        <f t="shared" si="623"/>
        <v>0.13679645112968933</v>
      </c>
      <c r="N4452" s="65">
        <f t="shared" si="624"/>
        <v>0.15792449942950923</v>
      </c>
      <c r="O4452" s="65">
        <f t="shared" si="625"/>
        <v>0.21950131606301715</v>
      </c>
      <c r="P4452" s="65">
        <f t="shared" si="626"/>
        <v>0.2428357244792011</v>
      </c>
      <c r="Q4452" s="65">
        <f t="shared" si="627"/>
        <v>0.10253952805814048</v>
      </c>
      <c r="R4452" s="65">
        <f t="shared" si="628"/>
        <v>8.7966970330782324E-2</v>
      </c>
      <c r="S4452" s="65">
        <f t="shared" si="629"/>
        <v>1.3333084575849585E-2</v>
      </c>
      <c r="T4452" s="66">
        <f>(L4452*'Football Field'!$F$4)+(M4452*'Football Field'!$F$5)+(N4452*'Football Field'!$F$6)+(O4452*'Football Field'!$F$7)+(P4452*'Football Field'!$F$8)+(Q4452*'Football Field'!$F$9)+(R4452*'Football Field'!$F$10)+(S4452*'Football Field'!$F$11)</f>
        <v>145267533.06842652</v>
      </c>
    </row>
    <row r="4453" spans="2:20" x14ac:dyDescent="0.3">
      <c r="B4453" s="62">
        <f t="shared" si="630"/>
        <v>4426</v>
      </c>
      <c r="C4453" s="62">
        <v>0.99507953161275686</v>
      </c>
      <c r="D4453" s="62">
        <v>8.0280487216447094E-2</v>
      </c>
      <c r="E4453" s="62">
        <v>0.57694103927017182</v>
      </c>
      <c r="F4453" s="62">
        <v>0.10988831972704283</v>
      </c>
      <c r="G4453" s="62">
        <v>0.91974183763616435</v>
      </c>
      <c r="H4453" s="62">
        <v>0.19459129576107914</v>
      </c>
      <c r="I4453" s="62">
        <v>0.20326255793198433</v>
      </c>
      <c r="J4453" s="62">
        <v>0.61666925117156424</v>
      </c>
      <c r="K4453" s="62"/>
      <c r="L4453" s="65">
        <f t="shared" si="622"/>
        <v>0.26919838455481643</v>
      </c>
      <c r="M4453" s="65">
        <f t="shared" si="623"/>
        <v>2.1718241390127787E-2</v>
      </c>
      <c r="N4453" s="65">
        <f t="shared" si="624"/>
        <v>0.15607958039614053</v>
      </c>
      <c r="O4453" s="65">
        <f t="shared" si="625"/>
        <v>2.9728034003492165E-2</v>
      </c>
      <c r="P4453" s="65">
        <f t="shared" si="626"/>
        <v>0.24881731462996917</v>
      </c>
      <c r="Q4453" s="65">
        <f t="shared" si="627"/>
        <v>5.2642689155118223E-2</v>
      </c>
      <c r="R4453" s="65">
        <f t="shared" si="628"/>
        <v>5.4988521517558349E-2</v>
      </c>
      <c r="S4453" s="65">
        <f t="shared" si="629"/>
        <v>0.16682723435277746</v>
      </c>
      <c r="T4453" s="66">
        <f>(L4453*'Football Field'!$F$4)+(M4453*'Football Field'!$F$5)+(N4453*'Football Field'!$F$6)+(O4453*'Football Field'!$F$7)+(P4453*'Football Field'!$F$8)+(Q4453*'Football Field'!$F$9)+(R4453*'Football Field'!$F$10)+(S4453*'Football Field'!$F$11)</f>
        <v>140234648.46089771</v>
      </c>
    </row>
    <row r="4454" spans="2:20" x14ac:dyDescent="0.3">
      <c r="B4454" s="62">
        <f t="shared" si="630"/>
        <v>4427</v>
      </c>
      <c r="C4454" s="62">
        <v>0.64904831267696794</v>
      </c>
      <c r="D4454" s="62">
        <v>0.54149832403543086</v>
      </c>
      <c r="E4454" s="62">
        <v>0.62892912419527514</v>
      </c>
      <c r="F4454" s="62">
        <v>0.76946348898544903</v>
      </c>
      <c r="G4454" s="62">
        <v>0.75447134023757911</v>
      </c>
      <c r="H4454" s="62">
        <v>0.13195613065535217</v>
      </c>
      <c r="I4454" s="62">
        <v>0.45722084159960041</v>
      </c>
      <c r="J4454" s="62">
        <v>0.65012180280795129</v>
      </c>
      <c r="K4454" s="62"/>
      <c r="L4454" s="65">
        <f t="shared" si="622"/>
        <v>0.14162982221970946</v>
      </c>
      <c r="M4454" s="65">
        <f t="shared" si="623"/>
        <v>0.11816117516598267</v>
      </c>
      <c r="N4454" s="65">
        <f t="shared" si="624"/>
        <v>0.13723958341589154</v>
      </c>
      <c r="O4454" s="65">
        <f t="shared" si="625"/>
        <v>0.16790580149586717</v>
      </c>
      <c r="P4454" s="65">
        <f t="shared" si="626"/>
        <v>0.16463434185198542</v>
      </c>
      <c r="Q4454" s="65">
        <f t="shared" si="627"/>
        <v>2.8794348526131643E-2</v>
      </c>
      <c r="R4454" s="65">
        <f t="shared" si="628"/>
        <v>9.9770857185983525E-2</v>
      </c>
      <c r="S4454" s="65">
        <f t="shared" si="629"/>
        <v>0.14186407013844868</v>
      </c>
      <c r="T4454" s="66">
        <f>(L4454*'Football Field'!$F$4)+(M4454*'Football Field'!$F$5)+(N4454*'Football Field'!$F$6)+(O4454*'Football Field'!$F$7)+(P4454*'Football Field'!$F$8)+(Q4454*'Football Field'!$F$9)+(R4454*'Football Field'!$F$10)+(S4454*'Football Field'!$F$11)</f>
        <v>140149562.86660394</v>
      </c>
    </row>
    <row r="4455" spans="2:20" x14ac:dyDescent="0.3">
      <c r="B4455" s="62">
        <f t="shared" si="630"/>
        <v>4428</v>
      </c>
      <c r="C4455" s="62">
        <v>0.44577270100517707</v>
      </c>
      <c r="D4455" s="62">
        <v>0.57854268572325118</v>
      </c>
      <c r="E4455" s="62">
        <v>0.53927770424459254</v>
      </c>
      <c r="F4455" s="62">
        <v>0.8885420631511306</v>
      </c>
      <c r="G4455" s="62">
        <v>0.74920365797247179</v>
      </c>
      <c r="H4455" s="62">
        <v>0.57898276582952002</v>
      </c>
      <c r="I4455" s="62">
        <v>0.18017817061904806</v>
      </c>
      <c r="J4455" s="62">
        <v>0.94334552414801809</v>
      </c>
      <c r="K4455" s="62"/>
      <c r="L4455" s="65">
        <f t="shared" ref="L4455:L4518" si="631">C4455/SUM($C4455:$J4455)</f>
        <v>9.0902684774219464E-2</v>
      </c>
      <c r="M4455" s="65">
        <f t="shared" ref="M4455:M4518" si="632">D4455/SUM($C4455:$J4455)</f>
        <v>0.11797735318951316</v>
      </c>
      <c r="N4455" s="65">
        <f t="shared" ref="N4455:N4518" si="633">E4455/SUM($C4455:$J4455)</f>
        <v>0.10997037513551469</v>
      </c>
      <c r="O4455" s="65">
        <f t="shared" ref="O4455:O4518" si="634">F4455/SUM($C4455:$J4455)</f>
        <v>0.18119292386709832</v>
      </c>
      <c r="P4455" s="65">
        <f t="shared" ref="P4455:P4518" si="635">G4455/SUM($C4455:$J4455)</f>
        <v>0.15277881260739831</v>
      </c>
      <c r="Q4455" s="65">
        <f t="shared" ref="Q4455:Q4518" si="636">H4455/SUM($C4455:$J4455)</f>
        <v>0.1180670950312306</v>
      </c>
      <c r="R4455" s="65">
        <f t="shared" ref="R4455:R4518" si="637">I4455/SUM($C4455:$J4455)</f>
        <v>3.674222178712698E-2</v>
      </c>
      <c r="S4455" s="65">
        <f t="shared" ref="S4455:S4518" si="638">J4455/SUM($C4455:$J4455)</f>
        <v>0.19236853360789857</v>
      </c>
      <c r="T4455" s="66">
        <f>(L4455*'Football Field'!$F$4)+(M4455*'Football Field'!$F$5)+(N4455*'Football Field'!$F$6)+(O4455*'Football Field'!$F$7)+(P4455*'Football Field'!$F$8)+(Q4455*'Football Field'!$F$9)+(R4455*'Football Field'!$F$10)+(S4455*'Football Field'!$F$11)</f>
        <v>130444459.951544</v>
      </c>
    </row>
    <row r="4456" spans="2:20" x14ac:dyDescent="0.3">
      <c r="B4456" s="62">
        <f t="shared" si="630"/>
        <v>4429</v>
      </c>
      <c r="C4456" s="62">
        <v>0.8541866962714334</v>
      </c>
      <c r="D4456" s="62">
        <v>0.12478667866718107</v>
      </c>
      <c r="E4456" s="62">
        <v>0.73702288929693893</v>
      </c>
      <c r="F4456" s="62">
        <v>0.75955277667597954</v>
      </c>
      <c r="G4456" s="62">
        <v>0.24449722929550954</v>
      </c>
      <c r="H4456" s="62">
        <v>0.73394205961287917</v>
      </c>
      <c r="I4456" s="62">
        <v>0.13828575482720695</v>
      </c>
      <c r="J4456" s="62">
        <v>0.74286256147901086</v>
      </c>
      <c r="K4456" s="62"/>
      <c r="L4456" s="65">
        <f t="shared" si="631"/>
        <v>0.1970380096403031</v>
      </c>
      <c r="M4456" s="65">
        <f t="shared" si="632"/>
        <v>2.8784947016304543E-2</v>
      </c>
      <c r="N4456" s="65">
        <f t="shared" si="633"/>
        <v>0.17001145510731241</v>
      </c>
      <c r="O4456" s="65">
        <f t="shared" si="634"/>
        <v>0.17520849714269399</v>
      </c>
      <c r="P4456" s="65">
        <f t="shared" si="635"/>
        <v>5.6398967149972383E-2</v>
      </c>
      <c r="Q4456" s="65">
        <f t="shared" si="636"/>
        <v>0.1693007901535761</v>
      </c>
      <c r="R4456" s="65">
        <f t="shared" si="637"/>
        <v>3.1898822601307983E-2</v>
      </c>
      <c r="S4456" s="65">
        <f t="shared" si="638"/>
        <v>0.17135851118852966</v>
      </c>
      <c r="T4456" s="66">
        <f>(L4456*'Football Field'!$F$4)+(M4456*'Football Field'!$F$5)+(N4456*'Football Field'!$F$6)+(O4456*'Football Field'!$F$7)+(P4456*'Football Field'!$F$8)+(Q4456*'Football Field'!$F$9)+(R4456*'Football Field'!$F$10)+(S4456*'Football Field'!$F$11)</f>
        <v>123010440.48013991</v>
      </c>
    </row>
    <row r="4457" spans="2:20" x14ac:dyDescent="0.3">
      <c r="B4457" s="62">
        <f t="shared" si="630"/>
        <v>4430</v>
      </c>
      <c r="C4457" s="62">
        <v>0.53979871973487525</v>
      </c>
      <c r="D4457" s="62">
        <v>0.72780052745352553</v>
      </c>
      <c r="E4457" s="62">
        <v>0.66303341060776555</v>
      </c>
      <c r="F4457" s="62">
        <v>0.47697699117116998</v>
      </c>
      <c r="G4457" s="62">
        <v>0.64258040850575504</v>
      </c>
      <c r="H4457" s="62">
        <v>0.55655197842758575</v>
      </c>
      <c r="I4457" s="62">
        <v>0.94438558600702172</v>
      </c>
      <c r="J4457" s="62">
        <v>0.35296601177153097</v>
      </c>
      <c r="K4457" s="62"/>
      <c r="L4457" s="65">
        <f t="shared" si="631"/>
        <v>0.11007104677361117</v>
      </c>
      <c r="M4457" s="65">
        <f t="shared" si="632"/>
        <v>0.1484067356412816</v>
      </c>
      <c r="N4457" s="65">
        <f t="shared" si="633"/>
        <v>0.13519999007652181</v>
      </c>
      <c r="O4457" s="65">
        <f t="shared" si="634"/>
        <v>9.7260987819542191E-2</v>
      </c>
      <c r="P4457" s="65">
        <f t="shared" si="635"/>
        <v>0.13102939228011187</v>
      </c>
      <c r="Q4457" s="65">
        <f t="shared" si="636"/>
        <v>0.11348722516336626</v>
      </c>
      <c r="R4457" s="65">
        <f t="shared" si="637"/>
        <v>0.19257087171447607</v>
      </c>
      <c r="S4457" s="65">
        <f t="shared" si="638"/>
        <v>7.1973750531089065E-2</v>
      </c>
      <c r="T4457" s="66">
        <f>(L4457*'Football Field'!$F$4)+(M4457*'Football Field'!$F$5)+(N4457*'Football Field'!$F$6)+(O4457*'Football Field'!$F$7)+(P4457*'Football Field'!$F$8)+(Q4457*'Football Field'!$F$9)+(R4457*'Football Field'!$F$10)+(S4457*'Football Field'!$F$11)</f>
        <v>149232551.3873021</v>
      </c>
    </row>
    <row r="4458" spans="2:20" x14ac:dyDescent="0.3">
      <c r="B4458" s="62">
        <f t="shared" si="630"/>
        <v>4431</v>
      </c>
      <c r="C4458" s="62">
        <v>0.18187995133337509</v>
      </c>
      <c r="D4458" s="62">
        <v>0.9272739400294352</v>
      </c>
      <c r="E4458" s="62">
        <v>0.65848300673336024</v>
      </c>
      <c r="F4458" s="62">
        <v>4.6041650166356085E-2</v>
      </c>
      <c r="G4458" s="62">
        <v>0.98972877695559791</v>
      </c>
      <c r="H4458" s="62">
        <v>0.84241686616172506</v>
      </c>
      <c r="I4458" s="62">
        <v>0.65929390206631999</v>
      </c>
      <c r="J4458" s="62">
        <v>0.3252111576772857</v>
      </c>
      <c r="K4458" s="62"/>
      <c r="L4458" s="65">
        <f t="shared" si="631"/>
        <v>3.9280133543256268E-2</v>
      </c>
      <c r="M4458" s="65">
        <f t="shared" si="632"/>
        <v>0.20026090796987084</v>
      </c>
      <c r="N4458" s="65">
        <f t="shared" si="633"/>
        <v>0.14221083880235791</v>
      </c>
      <c r="O4458" s="65">
        <f t="shared" si="634"/>
        <v>9.9434937926250102E-3</v>
      </c>
      <c r="P4458" s="65">
        <f t="shared" si="635"/>
        <v>0.21374911443186473</v>
      </c>
      <c r="Q4458" s="65">
        <f t="shared" si="636"/>
        <v>0.1819345494615377</v>
      </c>
      <c r="R4458" s="65">
        <f t="shared" si="637"/>
        <v>0.14238596572940374</v>
      </c>
      <c r="S4458" s="65">
        <f t="shared" si="638"/>
        <v>7.023499626908386E-2</v>
      </c>
      <c r="T4458" s="66">
        <f>(L4458*'Football Field'!$F$4)+(M4458*'Football Field'!$F$5)+(N4458*'Football Field'!$F$6)+(O4458*'Football Field'!$F$7)+(P4458*'Football Field'!$F$8)+(Q4458*'Football Field'!$F$9)+(R4458*'Football Field'!$F$10)+(S4458*'Football Field'!$F$11)</f>
        <v>148772061.95643651</v>
      </c>
    </row>
    <row r="4459" spans="2:20" x14ac:dyDescent="0.3">
      <c r="B4459" s="62">
        <f t="shared" si="630"/>
        <v>4432</v>
      </c>
      <c r="C4459" s="62">
        <v>0.18403985365550779</v>
      </c>
      <c r="D4459" s="62">
        <v>0.40759239232086486</v>
      </c>
      <c r="E4459" s="62">
        <v>0.75934653928354923</v>
      </c>
      <c r="F4459" s="62">
        <v>0.73684724805442503</v>
      </c>
      <c r="G4459" s="62">
        <v>0.6919084235983225</v>
      </c>
      <c r="H4459" s="62">
        <v>0.57603661874007916</v>
      </c>
      <c r="I4459" s="62">
        <v>0.98488713679937845</v>
      </c>
      <c r="J4459" s="62">
        <v>5.294791522138953E-2</v>
      </c>
      <c r="K4459" s="62"/>
      <c r="L4459" s="65">
        <f t="shared" si="631"/>
        <v>4.1888109290524812E-2</v>
      </c>
      <c r="M4459" s="65">
        <f t="shared" si="632"/>
        <v>9.2769442794065696E-2</v>
      </c>
      <c r="N4459" s="65">
        <f t="shared" si="633"/>
        <v>0.17282990719189364</v>
      </c>
      <c r="O4459" s="65">
        <f t="shared" si="634"/>
        <v>0.16770899043802023</v>
      </c>
      <c r="P4459" s="65">
        <f t="shared" si="635"/>
        <v>0.15748075805891568</v>
      </c>
      <c r="Q4459" s="65">
        <f t="shared" si="636"/>
        <v>0.13110793321045816</v>
      </c>
      <c r="R4459" s="65">
        <f t="shared" si="637"/>
        <v>0.22416372978815274</v>
      </c>
      <c r="S4459" s="65">
        <f t="shared" si="638"/>
        <v>1.2051129227968888E-2</v>
      </c>
      <c r="T4459" s="66">
        <f>(L4459*'Football Field'!$F$4)+(M4459*'Football Field'!$F$5)+(N4459*'Football Field'!$F$6)+(O4459*'Football Field'!$F$7)+(P4459*'Football Field'!$F$8)+(Q4459*'Football Field'!$F$9)+(R4459*'Football Field'!$F$10)+(S4459*'Football Field'!$F$11)</f>
        <v>157313043.22810698</v>
      </c>
    </row>
    <row r="4460" spans="2:20" x14ac:dyDescent="0.3">
      <c r="B4460" s="62">
        <f t="shared" si="630"/>
        <v>4433</v>
      </c>
      <c r="C4460" s="62">
        <v>3.6709699902914839E-4</v>
      </c>
      <c r="D4460" s="62">
        <v>9.7986185496127032E-2</v>
      </c>
      <c r="E4460" s="62">
        <v>0.3756994265429805</v>
      </c>
      <c r="F4460" s="62">
        <v>0.47646281177766925</v>
      </c>
      <c r="G4460" s="62">
        <v>0.62778795015068178</v>
      </c>
      <c r="H4460" s="62">
        <v>0.95674884198814036</v>
      </c>
      <c r="I4460" s="62">
        <v>0.32519274497249218</v>
      </c>
      <c r="J4460" s="62">
        <v>3.832259670230953E-2</v>
      </c>
      <c r="K4460" s="62"/>
      <c r="L4460" s="65">
        <f t="shared" si="631"/>
        <v>1.2664772493505255E-4</v>
      </c>
      <c r="M4460" s="65">
        <f t="shared" si="632"/>
        <v>3.3805036546112353E-2</v>
      </c>
      <c r="N4460" s="65">
        <f t="shared" si="633"/>
        <v>0.1296155450927407</v>
      </c>
      <c r="O4460" s="65">
        <f t="shared" si="634"/>
        <v>0.1643787099523758</v>
      </c>
      <c r="P4460" s="65">
        <f t="shared" si="635"/>
        <v>0.21658557775872994</v>
      </c>
      <c r="Q4460" s="65">
        <f t="shared" si="636"/>
        <v>0.33007642255997538</v>
      </c>
      <c r="R4460" s="65">
        <f t="shared" si="637"/>
        <v>0.11219084172595128</v>
      </c>
      <c r="S4460" s="65">
        <f t="shared" si="638"/>
        <v>1.3221218639179537E-2</v>
      </c>
      <c r="T4460" s="66">
        <f>(L4460*'Football Field'!$F$4)+(M4460*'Football Field'!$F$5)+(N4460*'Football Field'!$F$6)+(O4460*'Football Field'!$F$7)+(P4460*'Football Field'!$F$8)+(Q4460*'Football Field'!$F$9)+(R4460*'Football Field'!$F$10)+(S4460*'Football Field'!$F$11)</f>
        <v>145858095.39813235</v>
      </c>
    </row>
    <row r="4461" spans="2:20" x14ac:dyDescent="0.3">
      <c r="B4461" s="62">
        <f t="shared" si="630"/>
        <v>4434</v>
      </c>
      <c r="C4461" s="62">
        <v>0.54871575379224313</v>
      </c>
      <c r="D4461" s="62">
        <v>0.68405360122009784</v>
      </c>
      <c r="E4461" s="62">
        <v>0.87351588830296167</v>
      </c>
      <c r="F4461" s="62">
        <v>0.42154584414270668</v>
      </c>
      <c r="G4461" s="62">
        <v>0.94708602488462401</v>
      </c>
      <c r="H4461" s="62">
        <v>0.54155577382314413</v>
      </c>
      <c r="I4461" s="62">
        <v>9.8516046917165312E-2</v>
      </c>
      <c r="J4461" s="62">
        <v>0.99974646161772263</v>
      </c>
      <c r="K4461" s="62"/>
      <c r="L4461" s="65">
        <f t="shared" si="631"/>
        <v>0.10728135699077668</v>
      </c>
      <c r="M4461" s="65">
        <f t="shared" si="632"/>
        <v>0.13374173802399242</v>
      </c>
      <c r="N4461" s="65">
        <f t="shared" si="633"/>
        <v>0.17078417960937026</v>
      </c>
      <c r="O4461" s="65">
        <f t="shared" si="634"/>
        <v>8.2417918350080596E-2</v>
      </c>
      <c r="P4461" s="65">
        <f t="shared" si="635"/>
        <v>0.18516813711729679</v>
      </c>
      <c r="Q4461" s="65">
        <f t="shared" si="636"/>
        <v>0.1058814839931398</v>
      </c>
      <c r="R4461" s="65">
        <f t="shared" si="637"/>
        <v>1.9261220633082402E-2</v>
      </c>
      <c r="S4461" s="65">
        <f t="shared" si="638"/>
        <v>0.19546396528226104</v>
      </c>
      <c r="T4461" s="66">
        <f>(L4461*'Football Field'!$F$4)+(M4461*'Football Field'!$F$5)+(N4461*'Football Field'!$F$6)+(O4461*'Football Field'!$F$7)+(P4461*'Football Field'!$F$8)+(Q4461*'Football Field'!$F$9)+(R4461*'Football Field'!$F$10)+(S4461*'Football Field'!$F$11)</f>
        <v>131458159.49469063</v>
      </c>
    </row>
    <row r="4462" spans="2:20" x14ac:dyDescent="0.3">
      <c r="B4462" s="62">
        <f t="shared" si="630"/>
        <v>4435</v>
      </c>
      <c r="C4462" s="62">
        <v>0.25170426737924645</v>
      </c>
      <c r="D4462" s="62">
        <v>0.24930122345782557</v>
      </c>
      <c r="E4462" s="62">
        <v>2.6412682640881036E-2</v>
      </c>
      <c r="F4462" s="62">
        <v>0.67585054535618505</v>
      </c>
      <c r="G4462" s="62">
        <v>0.34249932656483006</v>
      </c>
      <c r="H4462" s="62">
        <v>0.18326497905998118</v>
      </c>
      <c r="I4462" s="62">
        <v>0.89267552355493074</v>
      </c>
      <c r="J4462" s="62">
        <v>0.68672675071397538</v>
      </c>
      <c r="K4462" s="62"/>
      <c r="L4462" s="65">
        <f t="shared" si="631"/>
        <v>7.6079549591322113E-2</v>
      </c>
      <c r="M4462" s="65">
        <f t="shared" si="632"/>
        <v>7.5353211094587758E-2</v>
      </c>
      <c r="N4462" s="65">
        <f t="shared" si="633"/>
        <v>7.9834363546529459E-3</v>
      </c>
      <c r="O4462" s="65">
        <f t="shared" si="634"/>
        <v>0.20428102239631529</v>
      </c>
      <c r="P4462" s="65">
        <f t="shared" si="635"/>
        <v>0.10352305414481776</v>
      </c>
      <c r="Q4462" s="65">
        <f t="shared" si="636"/>
        <v>5.5393248624341973E-2</v>
      </c>
      <c r="R4462" s="65">
        <f t="shared" si="637"/>
        <v>0.26981803872609461</v>
      </c>
      <c r="S4462" s="65">
        <f t="shared" si="638"/>
        <v>0.20756843906786768</v>
      </c>
      <c r="T4462" s="66">
        <f>(L4462*'Football Field'!$F$4)+(M4462*'Football Field'!$F$5)+(N4462*'Football Field'!$F$6)+(O4462*'Football Field'!$F$7)+(P4462*'Football Field'!$F$8)+(Q4462*'Football Field'!$F$9)+(R4462*'Football Field'!$F$10)+(S4462*'Football Field'!$F$11)</f>
        <v>156578610.82269478</v>
      </c>
    </row>
    <row r="4463" spans="2:20" x14ac:dyDescent="0.3">
      <c r="B4463" s="62">
        <f t="shared" si="630"/>
        <v>4436</v>
      </c>
      <c r="C4463" s="62">
        <v>1.3479995217565377E-2</v>
      </c>
      <c r="D4463" s="62">
        <v>0.44809043150598959</v>
      </c>
      <c r="E4463" s="62">
        <v>0.97781236140514705</v>
      </c>
      <c r="F4463" s="62">
        <v>0.76785490494933251</v>
      </c>
      <c r="G4463" s="62">
        <v>0.78726929620145347</v>
      </c>
      <c r="H4463" s="62">
        <v>0.55219687444376431</v>
      </c>
      <c r="I4463" s="62">
        <v>0.34291366826201275</v>
      </c>
      <c r="J4463" s="62">
        <v>0.32267286055095268</v>
      </c>
      <c r="K4463" s="62"/>
      <c r="L4463" s="65">
        <f t="shared" si="631"/>
        <v>3.2001580996055398E-3</v>
      </c>
      <c r="M4463" s="65">
        <f t="shared" si="632"/>
        <v>0.10637690893770374</v>
      </c>
      <c r="N4463" s="65">
        <f t="shared" si="633"/>
        <v>0.23213317940703673</v>
      </c>
      <c r="O4463" s="65">
        <f t="shared" si="634"/>
        <v>0.18228916655648886</v>
      </c>
      <c r="P4463" s="65">
        <f t="shared" si="635"/>
        <v>0.18689815345979482</v>
      </c>
      <c r="Q4463" s="65">
        <f t="shared" si="636"/>
        <v>0.13109183436692901</v>
      </c>
      <c r="R4463" s="65">
        <f t="shared" si="637"/>
        <v>8.1407888893325939E-2</v>
      </c>
      <c r="S4463" s="65">
        <f t="shared" si="638"/>
        <v>7.6602710279115277E-2</v>
      </c>
      <c r="T4463" s="66">
        <f>(L4463*'Football Field'!$F$4)+(M4463*'Football Field'!$F$5)+(N4463*'Football Field'!$F$6)+(O4463*'Football Field'!$F$7)+(P4463*'Football Field'!$F$8)+(Q4463*'Football Field'!$F$9)+(R4463*'Football Field'!$F$10)+(S4463*'Football Field'!$F$11)</f>
        <v>142208196.14456153</v>
      </c>
    </row>
    <row r="4464" spans="2:20" x14ac:dyDescent="0.3">
      <c r="B4464" s="62">
        <f t="shared" si="630"/>
        <v>4437</v>
      </c>
      <c r="C4464" s="62">
        <v>0.28237474299937904</v>
      </c>
      <c r="D4464" s="62">
        <v>0.21219376906466514</v>
      </c>
      <c r="E4464" s="62">
        <v>0.79541636649480396</v>
      </c>
      <c r="F4464" s="62">
        <v>4.620259960378259E-2</v>
      </c>
      <c r="G4464" s="62">
        <v>0.54278846953923399</v>
      </c>
      <c r="H4464" s="62">
        <v>7.8482953565476854E-2</v>
      </c>
      <c r="I4464" s="62">
        <v>0.32619837459736778</v>
      </c>
      <c r="J4464" s="62">
        <v>0.53439260404947797</v>
      </c>
      <c r="K4464" s="62"/>
      <c r="L4464" s="65">
        <f t="shared" si="631"/>
        <v>0.1002021805973064</v>
      </c>
      <c r="M4464" s="65">
        <f t="shared" si="632"/>
        <v>7.529808843239022E-2</v>
      </c>
      <c r="N4464" s="65">
        <f t="shared" si="633"/>
        <v>0.28225773154839445</v>
      </c>
      <c r="O4464" s="65">
        <f t="shared" si="634"/>
        <v>1.6395238399821904E-2</v>
      </c>
      <c r="P4464" s="65">
        <f t="shared" si="635"/>
        <v>0.19261137760832056</v>
      </c>
      <c r="Q4464" s="65">
        <f t="shared" si="636"/>
        <v>2.785009382724863E-2</v>
      </c>
      <c r="R4464" s="65">
        <f t="shared" si="637"/>
        <v>0.11575322953733554</v>
      </c>
      <c r="S4464" s="65">
        <f t="shared" si="638"/>
        <v>0.18963206004918223</v>
      </c>
      <c r="T4464" s="66">
        <f>(L4464*'Football Field'!$F$4)+(M4464*'Football Field'!$F$5)+(N4464*'Football Field'!$F$6)+(O4464*'Football Field'!$F$7)+(P4464*'Football Field'!$F$8)+(Q4464*'Football Field'!$F$9)+(R4464*'Football Field'!$F$10)+(S4464*'Football Field'!$F$11)</f>
        <v>148086431.23553473</v>
      </c>
    </row>
    <row r="4465" spans="2:20" x14ac:dyDescent="0.3">
      <c r="B4465" s="62">
        <f t="shared" si="630"/>
        <v>4438</v>
      </c>
      <c r="C4465" s="62">
        <v>0.36378437766991656</v>
      </c>
      <c r="D4465" s="62">
        <v>0.41981403097714876</v>
      </c>
      <c r="E4465" s="62">
        <v>0.90702783215864025</v>
      </c>
      <c r="F4465" s="62">
        <v>0.24104934688114354</v>
      </c>
      <c r="G4465" s="62">
        <v>0.80923656729103166</v>
      </c>
      <c r="H4465" s="62">
        <v>0.46349732967150381</v>
      </c>
      <c r="I4465" s="62">
        <v>0.30177560543091309</v>
      </c>
      <c r="J4465" s="62">
        <v>0.4520125837600445</v>
      </c>
      <c r="K4465" s="62"/>
      <c r="L4465" s="65">
        <f t="shared" si="631"/>
        <v>9.190657153738456E-2</v>
      </c>
      <c r="M4465" s="65">
        <f t="shared" si="632"/>
        <v>0.10606191645043202</v>
      </c>
      <c r="N4465" s="65">
        <f t="shared" si="633"/>
        <v>0.22915172684607718</v>
      </c>
      <c r="O4465" s="65">
        <f t="shared" si="634"/>
        <v>6.0898764221462301E-2</v>
      </c>
      <c r="P4465" s="65">
        <f t="shared" si="635"/>
        <v>0.20444571847415849</v>
      </c>
      <c r="Q4465" s="65">
        <f t="shared" si="636"/>
        <v>0.1170980754030425</v>
      </c>
      <c r="R4465" s="65">
        <f t="shared" si="637"/>
        <v>7.6240660597964235E-2</v>
      </c>
      <c r="S4465" s="65">
        <f t="shared" si="638"/>
        <v>0.11419656646947866</v>
      </c>
      <c r="T4465" s="66">
        <f>(L4465*'Football Field'!$F$4)+(M4465*'Football Field'!$F$5)+(N4465*'Football Field'!$F$6)+(O4465*'Football Field'!$F$7)+(P4465*'Football Field'!$F$8)+(Q4465*'Football Field'!$F$9)+(R4465*'Football Field'!$F$10)+(S4465*'Football Field'!$F$11)</f>
        <v>141854870.16891065</v>
      </c>
    </row>
    <row r="4466" spans="2:20" x14ac:dyDescent="0.3">
      <c r="B4466" s="62">
        <f t="shared" si="630"/>
        <v>4439</v>
      </c>
      <c r="C4466" s="62">
        <v>0.87606362039938801</v>
      </c>
      <c r="D4466" s="62">
        <v>0.70719384879046177</v>
      </c>
      <c r="E4466" s="62">
        <v>0.49957243931202311</v>
      </c>
      <c r="F4466" s="62">
        <v>0.82155880767649103</v>
      </c>
      <c r="G4466" s="62">
        <v>0.76373770030362742</v>
      </c>
      <c r="H4466" s="62">
        <v>7.2343078787585502E-2</v>
      </c>
      <c r="I4466" s="62">
        <v>0.46359866627711832</v>
      </c>
      <c r="J4466" s="62">
        <v>0.68381396553126939</v>
      </c>
      <c r="K4466" s="62"/>
      <c r="L4466" s="65">
        <f t="shared" si="631"/>
        <v>0.17923174037813988</v>
      </c>
      <c r="M4466" s="65">
        <f t="shared" si="632"/>
        <v>0.14468308163012736</v>
      </c>
      <c r="N4466" s="65">
        <f t="shared" si="633"/>
        <v>0.10220631887673476</v>
      </c>
      <c r="O4466" s="65">
        <f t="shared" si="634"/>
        <v>0.16808073237388577</v>
      </c>
      <c r="P4466" s="65">
        <f t="shared" si="635"/>
        <v>0.15625125165614395</v>
      </c>
      <c r="Q4466" s="65">
        <f t="shared" si="636"/>
        <v>1.4800495778492323E-2</v>
      </c>
      <c r="R4466" s="65">
        <f t="shared" si="637"/>
        <v>9.4846531529241926E-2</v>
      </c>
      <c r="S4466" s="65">
        <f t="shared" si="638"/>
        <v>0.13989984777723385</v>
      </c>
      <c r="T4466" s="66">
        <f>(L4466*'Football Field'!$F$4)+(M4466*'Football Field'!$F$5)+(N4466*'Football Field'!$F$6)+(O4466*'Football Field'!$F$7)+(P4466*'Football Field'!$F$8)+(Q4466*'Football Field'!$F$9)+(R4466*'Football Field'!$F$10)+(S4466*'Football Field'!$F$11)</f>
        <v>137582557.19027627</v>
      </c>
    </row>
    <row r="4467" spans="2:20" x14ac:dyDescent="0.3">
      <c r="B4467" s="62">
        <f t="shared" si="630"/>
        <v>4440</v>
      </c>
      <c r="C4467" s="62">
        <v>0.23606191464803461</v>
      </c>
      <c r="D4467" s="62">
        <v>0.28803567196244573</v>
      </c>
      <c r="E4467" s="62">
        <v>0.86772134111519117</v>
      </c>
      <c r="F4467" s="62">
        <v>0.11690114362556225</v>
      </c>
      <c r="G4467" s="62">
        <v>0.16306889938403513</v>
      </c>
      <c r="H4467" s="62">
        <v>0.21655692592785591</v>
      </c>
      <c r="I4467" s="62">
        <v>0.39166037828469502</v>
      </c>
      <c r="J4467" s="62">
        <v>0.35970095924252632</v>
      </c>
      <c r="K4467" s="62"/>
      <c r="L4467" s="65">
        <f t="shared" si="631"/>
        <v>8.9427309055520987E-2</v>
      </c>
      <c r="M4467" s="65">
        <f t="shared" si="632"/>
        <v>0.10911652179897606</v>
      </c>
      <c r="N4467" s="65">
        <f t="shared" si="633"/>
        <v>0.3287187798238313</v>
      </c>
      <c r="O4467" s="65">
        <f t="shared" si="634"/>
        <v>4.4285647329150989E-2</v>
      </c>
      <c r="P4467" s="65">
        <f t="shared" si="635"/>
        <v>6.1775373144382729E-2</v>
      </c>
      <c r="Q4467" s="65">
        <f t="shared" si="636"/>
        <v>8.2038236332779721E-2</v>
      </c>
      <c r="R4467" s="65">
        <f t="shared" si="637"/>
        <v>0.14837265785075801</v>
      </c>
      <c r="S4467" s="65">
        <f t="shared" si="638"/>
        <v>0.13626547466460012</v>
      </c>
      <c r="T4467" s="66">
        <f>(L4467*'Football Field'!$F$4)+(M4467*'Football Field'!$F$5)+(N4467*'Football Field'!$F$6)+(O4467*'Football Field'!$F$7)+(P4467*'Football Field'!$F$8)+(Q4467*'Football Field'!$F$9)+(R4467*'Football Field'!$F$10)+(S4467*'Football Field'!$F$11)</f>
        <v>142831030.49456018</v>
      </c>
    </row>
    <row r="4468" spans="2:20" x14ac:dyDescent="0.3">
      <c r="B4468" s="62">
        <f t="shared" si="630"/>
        <v>4441</v>
      </c>
      <c r="C4468" s="62">
        <v>0.84401064052490704</v>
      </c>
      <c r="D4468" s="62">
        <v>3.496124041904014E-2</v>
      </c>
      <c r="E4468" s="62">
        <v>0.92960822200165116</v>
      </c>
      <c r="F4468" s="62">
        <v>0.54703636057084382</v>
      </c>
      <c r="G4468" s="62">
        <v>0.91699590985193613</v>
      </c>
      <c r="H4468" s="62">
        <v>0.35057634789863246</v>
      </c>
      <c r="I4468" s="62">
        <v>0.68613824276628221</v>
      </c>
      <c r="J4468" s="62">
        <v>0.4471349662036157</v>
      </c>
      <c r="K4468" s="62"/>
      <c r="L4468" s="65">
        <f t="shared" si="631"/>
        <v>0.1774450532568162</v>
      </c>
      <c r="M4468" s="65">
        <f t="shared" si="632"/>
        <v>7.3502617979113736E-3</v>
      </c>
      <c r="N4468" s="65">
        <f t="shared" si="633"/>
        <v>0.19544111476896642</v>
      </c>
      <c r="O4468" s="65">
        <f t="shared" si="634"/>
        <v>0.11500909049504306</v>
      </c>
      <c r="P4468" s="65">
        <f t="shared" si="635"/>
        <v>0.19278949843424115</v>
      </c>
      <c r="Q4468" s="65">
        <f t="shared" si="636"/>
        <v>7.3705277796929841E-2</v>
      </c>
      <c r="R4468" s="65">
        <f t="shared" si="637"/>
        <v>0.14425391243110552</v>
      </c>
      <c r="S4468" s="65">
        <f t="shared" si="638"/>
        <v>9.4005791018986443E-2</v>
      </c>
      <c r="T4468" s="66">
        <f>(L4468*'Football Field'!$F$4)+(M4468*'Football Field'!$F$5)+(N4468*'Football Field'!$F$6)+(O4468*'Football Field'!$F$7)+(P4468*'Football Field'!$F$8)+(Q4468*'Football Field'!$F$9)+(R4468*'Football Field'!$F$10)+(S4468*'Football Field'!$F$11)</f>
        <v>149590210.46194762</v>
      </c>
    </row>
    <row r="4469" spans="2:20" x14ac:dyDescent="0.3">
      <c r="B4469" s="62">
        <f t="shared" si="630"/>
        <v>4442</v>
      </c>
      <c r="C4469" s="62">
        <v>0.46083284106692279</v>
      </c>
      <c r="D4469" s="62">
        <v>0.96812361466936026</v>
      </c>
      <c r="E4469" s="62">
        <v>0.49055596510704835</v>
      </c>
      <c r="F4469" s="62">
        <v>0.73767439434683135</v>
      </c>
      <c r="G4469" s="62">
        <v>0.59279987255618583</v>
      </c>
      <c r="H4469" s="62">
        <v>0.30175907452049677</v>
      </c>
      <c r="I4469" s="62">
        <v>0.3338223580693499</v>
      </c>
      <c r="J4469" s="62">
        <v>0.94243127225343737</v>
      </c>
      <c r="K4469" s="62"/>
      <c r="L4469" s="65">
        <f t="shared" si="631"/>
        <v>9.545006193957746E-2</v>
      </c>
      <c r="M4469" s="65">
        <f t="shared" si="632"/>
        <v>0.20052272917749478</v>
      </c>
      <c r="N4469" s="65">
        <f t="shared" si="633"/>
        <v>0.10160646785912807</v>
      </c>
      <c r="O4469" s="65">
        <f t="shared" si="634"/>
        <v>0.15279090454714389</v>
      </c>
      <c r="P4469" s="65">
        <f t="shared" si="635"/>
        <v>0.12278375044248317</v>
      </c>
      <c r="Q4469" s="65">
        <f t="shared" si="636"/>
        <v>6.2501887424356084E-2</v>
      </c>
      <c r="R4469" s="65">
        <f t="shared" si="637"/>
        <v>6.9142999185485582E-2</v>
      </c>
      <c r="S4469" s="65">
        <f t="shared" si="638"/>
        <v>0.1952011994243309</v>
      </c>
      <c r="T4469" s="66">
        <f>(L4469*'Football Field'!$F$4)+(M4469*'Football Field'!$F$5)+(N4469*'Football Field'!$F$6)+(O4469*'Football Field'!$F$7)+(P4469*'Football Field'!$F$8)+(Q4469*'Football Field'!$F$9)+(R4469*'Football Field'!$F$10)+(S4469*'Football Field'!$F$11)</f>
        <v>131798782.18502912</v>
      </c>
    </row>
    <row r="4470" spans="2:20" x14ac:dyDescent="0.3">
      <c r="B4470" s="62">
        <f t="shared" si="630"/>
        <v>4443</v>
      </c>
      <c r="C4470" s="62">
        <v>0.56216195199607266</v>
      </c>
      <c r="D4470" s="62">
        <v>0.60378116843844976</v>
      </c>
      <c r="E4470" s="62">
        <v>0.7647539090299833</v>
      </c>
      <c r="F4470" s="62">
        <v>0.20608243830442963</v>
      </c>
      <c r="G4470" s="62">
        <v>0.58404934681153298</v>
      </c>
      <c r="H4470" s="62">
        <v>0.51580403817741727</v>
      </c>
      <c r="I4470" s="62">
        <v>0.14636054772162921</v>
      </c>
      <c r="J4470" s="62">
        <v>0.94114021692193062</v>
      </c>
      <c r="K4470" s="62"/>
      <c r="L4470" s="65">
        <f t="shared" si="631"/>
        <v>0.13000568477666502</v>
      </c>
      <c r="M4470" s="65">
        <f t="shared" si="632"/>
        <v>0.13963055304504843</v>
      </c>
      <c r="N4470" s="65">
        <f t="shared" si="633"/>
        <v>0.17685714103570094</v>
      </c>
      <c r="O4470" s="65">
        <f t="shared" si="634"/>
        <v>4.7658665651565416E-2</v>
      </c>
      <c r="P4470" s="65">
        <f t="shared" si="635"/>
        <v>0.13506736805291247</v>
      </c>
      <c r="Q4470" s="65">
        <f t="shared" si="636"/>
        <v>0.1192849444109883</v>
      </c>
      <c r="R4470" s="65">
        <f t="shared" si="637"/>
        <v>3.3847369362647824E-2</v>
      </c>
      <c r="S4470" s="65">
        <f t="shared" si="638"/>
        <v>0.2176482736644714</v>
      </c>
      <c r="T4470" s="66">
        <f>(L4470*'Football Field'!$F$4)+(M4470*'Football Field'!$F$5)+(N4470*'Football Field'!$F$6)+(O4470*'Football Field'!$F$7)+(P4470*'Football Field'!$F$8)+(Q4470*'Football Field'!$F$9)+(R4470*'Football Field'!$F$10)+(S4470*'Football Field'!$F$11)</f>
        <v>129330671.39151457</v>
      </c>
    </row>
    <row r="4471" spans="2:20" x14ac:dyDescent="0.3">
      <c r="B4471" s="62">
        <f t="shared" si="630"/>
        <v>4444</v>
      </c>
      <c r="C4471" s="62">
        <v>0.94584941016828283</v>
      </c>
      <c r="D4471" s="62">
        <v>1.0878478468088093E-2</v>
      </c>
      <c r="E4471" s="62">
        <v>0.41217946613122347</v>
      </c>
      <c r="F4471" s="62">
        <v>0.5065306995902118</v>
      </c>
      <c r="G4471" s="62">
        <v>4.7912803300671714E-2</v>
      </c>
      <c r="H4471" s="62">
        <v>0.92512038640797356</v>
      </c>
      <c r="I4471" s="62">
        <v>0.82986414201912295</v>
      </c>
      <c r="J4471" s="62">
        <v>0.73187034056664613</v>
      </c>
      <c r="K4471" s="62"/>
      <c r="L4471" s="65">
        <f t="shared" si="631"/>
        <v>0.21446831934669758</v>
      </c>
      <c r="M4471" s="65">
        <f t="shared" si="632"/>
        <v>2.4666600930532841E-3</v>
      </c>
      <c r="N4471" s="65">
        <f t="shared" si="633"/>
        <v>9.3460371619468227E-2</v>
      </c>
      <c r="O4471" s="65">
        <f t="shared" si="634"/>
        <v>0.11485421111516228</v>
      </c>
      <c r="P4471" s="65">
        <f t="shared" si="635"/>
        <v>1.0864074437870326E-2</v>
      </c>
      <c r="Q4471" s="65">
        <f t="shared" si="636"/>
        <v>0.20976807971047437</v>
      </c>
      <c r="R4471" s="65">
        <f t="shared" si="637"/>
        <v>0.18816903188982781</v>
      </c>
      <c r="S4471" s="65">
        <f t="shared" si="638"/>
        <v>0.16594925178744613</v>
      </c>
      <c r="T4471" s="66">
        <f>(L4471*'Football Field'!$F$4)+(M4471*'Football Field'!$F$5)+(N4471*'Football Field'!$F$6)+(O4471*'Football Field'!$F$7)+(P4471*'Football Field'!$F$8)+(Q4471*'Football Field'!$F$9)+(R4471*'Football Field'!$F$10)+(S4471*'Football Field'!$F$11)</f>
        <v>138493506.03371653</v>
      </c>
    </row>
    <row r="4472" spans="2:20" x14ac:dyDescent="0.3">
      <c r="B4472" s="62">
        <f t="shared" si="630"/>
        <v>4445</v>
      </c>
      <c r="C4472" s="62">
        <v>0.36382482551480078</v>
      </c>
      <c r="D4472" s="62">
        <v>0.43097429818127564</v>
      </c>
      <c r="E4472" s="62">
        <v>0.60106846145379833</v>
      </c>
      <c r="F4472" s="62">
        <v>0.14118216668142014</v>
      </c>
      <c r="G4472" s="62">
        <v>0.31869480250260107</v>
      </c>
      <c r="H4472" s="62">
        <v>0.49752594080236967</v>
      </c>
      <c r="I4472" s="62">
        <v>0.54858641034660383</v>
      </c>
      <c r="J4472" s="62">
        <v>0.57330859839119064</v>
      </c>
      <c r="K4472" s="62"/>
      <c r="L4472" s="65">
        <f t="shared" si="631"/>
        <v>0.10469280530933406</v>
      </c>
      <c r="M4472" s="65">
        <f t="shared" si="632"/>
        <v>0.12401547428484548</v>
      </c>
      <c r="N4472" s="65">
        <f t="shared" si="633"/>
        <v>0.17296110380462071</v>
      </c>
      <c r="O4472" s="65">
        <f t="shared" si="634"/>
        <v>4.062602673859201E-2</v>
      </c>
      <c r="P4472" s="65">
        <f t="shared" si="635"/>
        <v>9.1706366832694758E-2</v>
      </c>
      <c r="Q4472" s="65">
        <f t="shared" si="636"/>
        <v>0.14316611403046431</v>
      </c>
      <c r="R4472" s="65">
        <f t="shared" si="637"/>
        <v>0.15785907454912529</v>
      </c>
      <c r="S4472" s="65">
        <f t="shared" si="638"/>
        <v>0.16497303445032335</v>
      </c>
      <c r="T4472" s="66">
        <f>(L4472*'Football Field'!$F$4)+(M4472*'Football Field'!$F$5)+(N4472*'Football Field'!$F$6)+(O4472*'Football Field'!$F$7)+(P4472*'Football Field'!$F$8)+(Q4472*'Football Field'!$F$9)+(R4472*'Football Field'!$F$10)+(S4472*'Football Field'!$F$11)</f>
        <v>142600108.78754133</v>
      </c>
    </row>
    <row r="4473" spans="2:20" x14ac:dyDescent="0.3">
      <c r="B4473" s="62">
        <f t="shared" si="630"/>
        <v>4446</v>
      </c>
      <c r="C4473" s="62">
        <v>0.894581463754759</v>
      </c>
      <c r="D4473" s="62">
        <v>0.96524842431508706</v>
      </c>
      <c r="E4473" s="62">
        <v>0.3619735101938435</v>
      </c>
      <c r="F4473" s="62">
        <v>0.69775941898436289</v>
      </c>
      <c r="G4473" s="62">
        <v>0.32043109814209314</v>
      </c>
      <c r="H4473" s="62">
        <v>0.65689143180393728</v>
      </c>
      <c r="I4473" s="62">
        <v>0.17465711390449234</v>
      </c>
      <c r="J4473" s="62">
        <v>0.34753172442020741</v>
      </c>
      <c r="K4473" s="62"/>
      <c r="L4473" s="65">
        <f t="shared" si="631"/>
        <v>0.20243639871136004</v>
      </c>
      <c r="M4473" s="65">
        <f t="shared" si="632"/>
        <v>0.21842774839087037</v>
      </c>
      <c r="N4473" s="65">
        <f t="shared" si="633"/>
        <v>8.1911616550820396E-2</v>
      </c>
      <c r="O4473" s="65">
        <f t="shared" si="634"/>
        <v>0.15789719513442577</v>
      </c>
      <c r="P4473" s="65">
        <f t="shared" si="635"/>
        <v>7.2510911718146623E-2</v>
      </c>
      <c r="Q4473" s="65">
        <f t="shared" si="636"/>
        <v>0.14864910708142381</v>
      </c>
      <c r="R4473" s="65">
        <f t="shared" si="637"/>
        <v>3.9523462737249396E-2</v>
      </c>
      <c r="S4473" s="65">
        <f t="shared" si="638"/>
        <v>7.8643559675703537E-2</v>
      </c>
      <c r="T4473" s="66">
        <f>(L4473*'Football Field'!$F$4)+(M4473*'Football Field'!$F$5)+(N4473*'Football Field'!$F$6)+(O4473*'Football Field'!$F$7)+(P4473*'Football Field'!$F$8)+(Q4473*'Football Field'!$F$9)+(R4473*'Football Field'!$F$10)+(S4473*'Football Field'!$F$11)</f>
        <v>121611139.74356492</v>
      </c>
    </row>
    <row r="4474" spans="2:20" x14ac:dyDescent="0.3">
      <c r="B4474" s="62">
        <f t="shared" si="630"/>
        <v>4447</v>
      </c>
      <c r="C4474" s="62">
        <v>0.25613932022929031</v>
      </c>
      <c r="D4474" s="62">
        <v>0.31244845277734312</v>
      </c>
      <c r="E4474" s="62">
        <v>0.44773025226708241</v>
      </c>
      <c r="F4474" s="62">
        <v>0.82074751203163265</v>
      </c>
      <c r="G4474" s="62">
        <v>9.4715422063447852E-2</v>
      </c>
      <c r="H4474" s="62">
        <v>0.5520481987388931</v>
      </c>
      <c r="I4474" s="62">
        <v>0.33645621618056987</v>
      </c>
      <c r="J4474" s="62">
        <v>0.25811539134682349</v>
      </c>
      <c r="K4474" s="62"/>
      <c r="L4474" s="65">
        <f t="shared" si="631"/>
        <v>8.3205319816910844E-2</v>
      </c>
      <c r="M4474" s="65">
        <f t="shared" si="632"/>
        <v>0.10149700333539388</v>
      </c>
      <c r="N4474" s="65">
        <f t="shared" si="633"/>
        <v>0.14544248340411076</v>
      </c>
      <c r="O4474" s="65">
        <f t="shared" si="634"/>
        <v>0.2666148999161615</v>
      </c>
      <c r="P4474" s="65">
        <f t="shared" si="635"/>
        <v>3.0767736001361012E-2</v>
      </c>
      <c r="Q4474" s="65">
        <f t="shared" si="636"/>
        <v>0.17932954178726107</v>
      </c>
      <c r="R4474" s="65">
        <f t="shared" si="637"/>
        <v>0.10929578108754075</v>
      </c>
      <c r="S4474" s="65">
        <f t="shared" si="638"/>
        <v>8.384723465126008E-2</v>
      </c>
      <c r="T4474" s="66">
        <f>(L4474*'Football Field'!$F$4)+(M4474*'Football Field'!$F$5)+(N4474*'Football Field'!$F$6)+(O4474*'Football Field'!$F$7)+(P4474*'Football Field'!$F$8)+(Q4474*'Football Field'!$F$9)+(R4474*'Football Field'!$F$10)+(S4474*'Football Field'!$F$11)</f>
        <v>131295409.86309604</v>
      </c>
    </row>
    <row r="4475" spans="2:20" x14ac:dyDescent="0.3">
      <c r="B4475" s="62">
        <f t="shared" si="630"/>
        <v>4448</v>
      </c>
      <c r="C4475" s="62">
        <v>0.10832651649673308</v>
      </c>
      <c r="D4475" s="62">
        <v>0.86309013027182857</v>
      </c>
      <c r="E4475" s="62">
        <v>0.61901983947384565</v>
      </c>
      <c r="F4475" s="62">
        <v>0.3569602223756122</v>
      </c>
      <c r="G4475" s="62">
        <v>0.22790711291787813</v>
      </c>
      <c r="H4475" s="62">
        <v>0.41260104933867048</v>
      </c>
      <c r="I4475" s="62">
        <v>0.79371376490118828</v>
      </c>
      <c r="J4475" s="62">
        <v>8.6687846759986753E-2</v>
      </c>
      <c r="K4475" s="62"/>
      <c r="L4475" s="65">
        <f t="shared" si="631"/>
        <v>3.1233259529455874E-2</v>
      </c>
      <c r="M4475" s="65">
        <f t="shared" si="632"/>
        <v>0.24885059455322628</v>
      </c>
      <c r="N4475" s="65">
        <f t="shared" si="633"/>
        <v>0.17847899042107399</v>
      </c>
      <c r="O4475" s="65">
        <f t="shared" si="634"/>
        <v>0.10292061101665732</v>
      </c>
      <c r="P4475" s="65">
        <f t="shared" si="635"/>
        <v>6.5711353383986704E-2</v>
      </c>
      <c r="Q4475" s="65">
        <f t="shared" si="636"/>
        <v>0.1189632610082977</v>
      </c>
      <c r="R4475" s="65">
        <f t="shared" si="637"/>
        <v>0.22884764333770452</v>
      </c>
      <c r="S4475" s="65">
        <f t="shared" si="638"/>
        <v>2.4994286749597649E-2</v>
      </c>
      <c r="T4475" s="66">
        <f>(L4475*'Football Field'!$F$4)+(M4475*'Football Field'!$F$5)+(N4475*'Football Field'!$F$6)+(O4475*'Football Field'!$F$7)+(P4475*'Football Field'!$F$8)+(Q4475*'Football Field'!$F$9)+(R4475*'Football Field'!$F$10)+(S4475*'Football Field'!$F$11)</f>
        <v>149779553.37843695</v>
      </c>
    </row>
    <row r="4476" spans="2:20" x14ac:dyDescent="0.3">
      <c r="B4476" s="62">
        <f t="shared" si="630"/>
        <v>4449</v>
      </c>
      <c r="C4476" s="62">
        <v>0.11394655817866262</v>
      </c>
      <c r="D4476" s="62">
        <v>0.90476967509481998</v>
      </c>
      <c r="E4476" s="62">
        <v>0.71429113306451164</v>
      </c>
      <c r="F4476" s="62">
        <v>0.12105851956038782</v>
      </c>
      <c r="G4476" s="62">
        <v>0.64846989900267404</v>
      </c>
      <c r="H4476" s="62">
        <v>0.86439026662705576</v>
      </c>
      <c r="I4476" s="62">
        <v>9.931039409758935E-2</v>
      </c>
      <c r="J4476" s="62">
        <v>0.50032351885903292</v>
      </c>
      <c r="K4476" s="62"/>
      <c r="L4476" s="65">
        <f t="shared" si="631"/>
        <v>2.8726795812719943E-2</v>
      </c>
      <c r="M4476" s="65">
        <f t="shared" si="632"/>
        <v>0.22809933120785478</v>
      </c>
      <c r="N4476" s="65">
        <f t="shared" si="633"/>
        <v>0.18007823894256944</v>
      </c>
      <c r="O4476" s="65">
        <f t="shared" si="634"/>
        <v>3.0519775484123716E-2</v>
      </c>
      <c r="P4476" s="65">
        <f t="shared" si="635"/>
        <v>0.16348420414889955</v>
      </c>
      <c r="Q4476" s="65">
        <f t="shared" si="636"/>
        <v>0.21791937456297655</v>
      </c>
      <c r="R4476" s="65">
        <f t="shared" si="637"/>
        <v>2.5036907291653667E-2</v>
      </c>
      <c r="S4476" s="65">
        <f t="shared" si="638"/>
        <v>0.1261353725492024</v>
      </c>
      <c r="T4476" s="66">
        <f>(L4476*'Football Field'!$F$4)+(M4476*'Football Field'!$F$5)+(N4476*'Football Field'!$F$6)+(O4476*'Football Field'!$F$7)+(P4476*'Football Field'!$F$8)+(Q4476*'Football Field'!$F$9)+(R4476*'Football Field'!$F$10)+(S4476*'Football Field'!$F$11)</f>
        <v>129894253.04336262</v>
      </c>
    </row>
    <row r="4477" spans="2:20" x14ac:dyDescent="0.3">
      <c r="B4477" s="62">
        <f t="shared" si="630"/>
        <v>4450</v>
      </c>
      <c r="C4477" s="62">
        <v>0.91309162690994972</v>
      </c>
      <c r="D4477" s="62">
        <v>0.76756819526463194</v>
      </c>
      <c r="E4477" s="62">
        <v>0.25772460399157415</v>
      </c>
      <c r="F4477" s="62">
        <v>0.41063309209025267</v>
      </c>
      <c r="G4477" s="62">
        <v>0.66058676251873305</v>
      </c>
      <c r="H4477" s="62">
        <v>0.93735948767789856</v>
      </c>
      <c r="I4477" s="62">
        <v>0.50596355533381299</v>
      </c>
      <c r="J4477" s="62">
        <v>0.30305674305443231</v>
      </c>
      <c r="K4477" s="62"/>
      <c r="L4477" s="65">
        <f t="shared" si="631"/>
        <v>0.19198794909260175</v>
      </c>
      <c r="M4477" s="65">
        <f t="shared" si="632"/>
        <v>0.16138998459143639</v>
      </c>
      <c r="N4477" s="65">
        <f t="shared" si="633"/>
        <v>5.4189543188008088E-2</v>
      </c>
      <c r="O4477" s="65">
        <f t="shared" si="634"/>
        <v>8.6340300202682782E-2</v>
      </c>
      <c r="P4477" s="65">
        <f t="shared" si="635"/>
        <v>0.13889591580517335</v>
      </c>
      <c r="Q4477" s="65">
        <f t="shared" si="636"/>
        <v>0.19709054414483171</v>
      </c>
      <c r="R4477" s="65">
        <f t="shared" si="637"/>
        <v>0.10638461950732557</v>
      </c>
      <c r="S4477" s="65">
        <f t="shared" si="638"/>
        <v>6.372114346794043E-2</v>
      </c>
      <c r="T4477" s="66">
        <f>(L4477*'Football Field'!$F$4)+(M4477*'Football Field'!$F$5)+(N4477*'Football Field'!$F$6)+(O4477*'Football Field'!$F$7)+(P4477*'Football Field'!$F$8)+(Q4477*'Football Field'!$F$9)+(R4477*'Football Field'!$F$10)+(S4477*'Football Field'!$F$11)</f>
        <v>135216690.60186514</v>
      </c>
    </row>
    <row r="4478" spans="2:20" x14ac:dyDescent="0.3">
      <c r="B4478" s="62">
        <f t="shared" si="630"/>
        <v>4451</v>
      </c>
      <c r="C4478" s="62">
        <v>0.88422067774943025</v>
      </c>
      <c r="D4478" s="62">
        <v>0.8418284834665255</v>
      </c>
      <c r="E4478" s="62">
        <v>0.17195093014861451</v>
      </c>
      <c r="F4478" s="62">
        <v>4.4131938260042913E-2</v>
      </c>
      <c r="G4478" s="62">
        <v>0.66395790378443653</v>
      </c>
      <c r="H4478" s="62">
        <v>0.43812354560264943</v>
      </c>
      <c r="I4478" s="62">
        <v>0.10700684332879207</v>
      </c>
      <c r="J4478" s="62">
        <v>3.6143522706382103E-2</v>
      </c>
      <c r="K4478" s="62"/>
      <c r="L4478" s="65">
        <f t="shared" si="631"/>
        <v>0.27741441540271566</v>
      </c>
      <c r="M4478" s="65">
        <f t="shared" si="632"/>
        <v>0.26411433535418849</v>
      </c>
      <c r="N4478" s="65">
        <f t="shared" si="633"/>
        <v>5.3947694241378907E-2</v>
      </c>
      <c r="O4478" s="65">
        <f t="shared" si="634"/>
        <v>1.3845905395652724E-2</v>
      </c>
      <c r="P4478" s="65">
        <f t="shared" si="635"/>
        <v>0.20830941682927714</v>
      </c>
      <c r="Q4478" s="65">
        <f t="shared" si="636"/>
        <v>0.13745639559898015</v>
      </c>
      <c r="R4478" s="65">
        <f t="shared" si="637"/>
        <v>3.3572208423923576E-2</v>
      </c>
      <c r="S4478" s="65">
        <f t="shared" si="638"/>
        <v>1.1339628753883472E-2</v>
      </c>
      <c r="T4478" s="66">
        <f>(L4478*'Football Field'!$F$4)+(M4478*'Football Field'!$F$5)+(N4478*'Football Field'!$F$6)+(O4478*'Football Field'!$F$7)+(P4478*'Football Field'!$F$8)+(Q4478*'Football Field'!$F$9)+(R4478*'Football Field'!$F$10)+(S4478*'Football Field'!$F$11)</f>
        <v>129135594.94960719</v>
      </c>
    </row>
    <row r="4479" spans="2:20" x14ac:dyDescent="0.3">
      <c r="B4479" s="62">
        <f t="shared" si="630"/>
        <v>4452</v>
      </c>
      <c r="C4479" s="62">
        <v>0.10287128243047972</v>
      </c>
      <c r="D4479" s="62">
        <v>0.67916112189573541</v>
      </c>
      <c r="E4479" s="62">
        <v>0.36115673498044665</v>
      </c>
      <c r="F4479" s="62">
        <v>0.60233630390878068</v>
      </c>
      <c r="G4479" s="62">
        <v>0.97635229568994764</v>
      </c>
      <c r="H4479" s="62">
        <v>0.2137373672359234</v>
      </c>
      <c r="I4479" s="62">
        <v>0.11272655976626511</v>
      </c>
      <c r="J4479" s="62">
        <v>0.31144138777889852</v>
      </c>
      <c r="K4479" s="62"/>
      <c r="L4479" s="65">
        <f t="shared" si="631"/>
        <v>3.0618430055358952E-2</v>
      </c>
      <c r="M4479" s="65">
        <f t="shared" si="632"/>
        <v>0.20214433820378222</v>
      </c>
      <c r="N4479" s="65">
        <f t="shared" si="633"/>
        <v>0.10749406411350644</v>
      </c>
      <c r="O4479" s="65">
        <f t="shared" si="634"/>
        <v>0.17927833264349471</v>
      </c>
      <c r="P4479" s="65">
        <f t="shared" si="635"/>
        <v>0.29059980364466037</v>
      </c>
      <c r="Q4479" s="65">
        <f t="shared" si="636"/>
        <v>6.3616419221295531E-2</v>
      </c>
      <c r="R4479" s="65">
        <f t="shared" si="637"/>
        <v>3.355173770597402E-2</v>
      </c>
      <c r="S4479" s="65">
        <f t="shared" si="638"/>
        <v>9.2696874411927754E-2</v>
      </c>
      <c r="T4479" s="66">
        <f>(L4479*'Football Field'!$F$4)+(M4479*'Football Field'!$F$5)+(N4479*'Football Field'!$F$6)+(O4479*'Football Field'!$F$7)+(P4479*'Football Field'!$F$8)+(Q4479*'Football Field'!$F$9)+(R4479*'Football Field'!$F$10)+(S4479*'Football Field'!$F$11)</f>
        <v>140472169.50136396</v>
      </c>
    </row>
    <row r="4480" spans="2:20" x14ac:dyDescent="0.3">
      <c r="B4480" s="62">
        <f t="shared" si="630"/>
        <v>4453</v>
      </c>
      <c r="C4480" s="62">
        <v>5.2999758639997507E-2</v>
      </c>
      <c r="D4480" s="62">
        <v>0.22671323966514167</v>
      </c>
      <c r="E4480" s="62">
        <v>0.30574206167661744</v>
      </c>
      <c r="F4480" s="62">
        <v>0.64671275700948705</v>
      </c>
      <c r="G4480" s="62">
        <v>0.6650746091021702</v>
      </c>
      <c r="H4480" s="62">
        <v>0.65007220826190282</v>
      </c>
      <c r="I4480" s="62">
        <v>0.60425561347231893</v>
      </c>
      <c r="J4480" s="62">
        <v>0.49000083290545016</v>
      </c>
      <c r="K4480" s="62"/>
      <c r="L4480" s="65">
        <f t="shared" si="631"/>
        <v>1.4554091480023536E-2</v>
      </c>
      <c r="M4480" s="65">
        <f t="shared" si="632"/>
        <v>6.2256985965382268E-2</v>
      </c>
      <c r="N4480" s="65">
        <f t="shared" si="633"/>
        <v>8.3958833947865269E-2</v>
      </c>
      <c r="O4480" s="65">
        <f t="shared" si="634"/>
        <v>0.17759168849706955</v>
      </c>
      <c r="P4480" s="65">
        <f t="shared" si="635"/>
        <v>0.18263397702737791</v>
      </c>
      <c r="Q4480" s="65">
        <f t="shared" si="636"/>
        <v>0.17851421648785626</v>
      </c>
      <c r="R4480" s="65">
        <f t="shared" si="637"/>
        <v>0.16593267028874692</v>
      </c>
      <c r="S4480" s="65">
        <f t="shared" si="638"/>
        <v>0.13455753630567824</v>
      </c>
      <c r="T4480" s="66">
        <f>(L4480*'Football Field'!$F$4)+(M4480*'Football Field'!$F$5)+(N4480*'Football Field'!$F$6)+(O4480*'Football Field'!$F$7)+(P4480*'Football Field'!$F$8)+(Q4480*'Football Field'!$F$9)+(R4480*'Football Field'!$F$10)+(S4480*'Football Field'!$F$11)</f>
        <v>150214441.0930326</v>
      </c>
    </row>
    <row r="4481" spans="2:20" x14ac:dyDescent="0.3">
      <c r="B4481" s="62">
        <f t="shared" si="630"/>
        <v>4454</v>
      </c>
      <c r="C4481" s="62">
        <v>0.74252269237797441</v>
      </c>
      <c r="D4481" s="62">
        <v>0.88473054649136318</v>
      </c>
      <c r="E4481" s="62">
        <v>0.51318997655145415</v>
      </c>
      <c r="F4481" s="62">
        <v>0.20378598958030936</v>
      </c>
      <c r="G4481" s="62">
        <v>0.83153490378676909</v>
      </c>
      <c r="H4481" s="62">
        <v>0.13498328787059555</v>
      </c>
      <c r="I4481" s="62">
        <v>0.47591296256653026</v>
      </c>
      <c r="J4481" s="62">
        <v>0.98618817295494043</v>
      </c>
      <c r="K4481" s="62"/>
      <c r="L4481" s="65">
        <f t="shared" si="631"/>
        <v>0.1555722305813122</v>
      </c>
      <c r="M4481" s="65">
        <f t="shared" si="632"/>
        <v>0.18536740492103448</v>
      </c>
      <c r="N4481" s="65">
        <f t="shared" si="633"/>
        <v>0.10752278709273462</v>
      </c>
      <c r="O4481" s="65">
        <f t="shared" si="634"/>
        <v>4.269693207448861E-2</v>
      </c>
      <c r="P4481" s="65">
        <f t="shared" si="635"/>
        <v>0.17422193438160011</v>
      </c>
      <c r="Q4481" s="65">
        <f t="shared" si="636"/>
        <v>2.8281494156057727E-2</v>
      </c>
      <c r="R4481" s="65">
        <f t="shared" si="637"/>
        <v>9.971256354727924E-2</v>
      </c>
      <c r="S4481" s="65">
        <f t="shared" si="638"/>
        <v>0.20662465324549323</v>
      </c>
      <c r="T4481" s="66">
        <f>(L4481*'Football Field'!$F$4)+(M4481*'Football Field'!$F$5)+(N4481*'Football Field'!$F$6)+(O4481*'Football Field'!$F$7)+(P4481*'Football Field'!$F$8)+(Q4481*'Football Field'!$F$9)+(R4481*'Football Field'!$F$10)+(S4481*'Football Field'!$F$11)</f>
        <v>139479912.04438841</v>
      </c>
    </row>
    <row r="4482" spans="2:20" x14ac:dyDescent="0.3">
      <c r="B4482" s="62">
        <f t="shared" si="630"/>
        <v>4455</v>
      </c>
      <c r="C4482" s="62">
        <v>7.3371208702795454E-2</v>
      </c>
      <c r="D4482" s="62">
        <v>0.20520088972229122</v>
      </c>
      <c r="E4482" s="62">
        <v>0.45024770540496251</v>
      </c>
      <c r="F4482" s="62">
        <v>0.33929346634354773</v>
      </c>
      <c r="G4482" s="62">
        <v>0.72740117644757385</v>
      </c>
      <c r="H4482" s="62">
        <v>0.12708914209759881</v>
      </c>
      <c r="I4482" s="62">
        <v>0.94793525248197952</v>
      </c>
      <c r="J4482" s="62">
        <v>0.16349904970395968</v>
      </c>
      <c r="K4482" s="62"/>
      <c r="L4482" s="65">
        <f t="shared" si="631"/>
        <v>2.4182693605358092E-2</v>
      </c>
      <c r="M4482" s="65">
        <f t="shared" si="632"/>
        <v>6.7632935744616929E-2</v>
      </c>
      <c r="N4482" s="65">
        <f t="shared" si="633"/>
        <v>0.1483988406191937</v>
      </c>
      <c r="O4482" s="65">
        <f t="shared" si="634"/>
        <v>0.11182901418623188</v>
      </c>
      <c r="P4482" s="65">
        <f t="shared" si="635"/>
        <v>0.23974689921577502</v>
      </c>
      <c r="Q4482" s="65">
        <f t="shared" si="636"/>
        <v>4.188779002351304E-2</v>
      </c>
      <c r="R4482" s="65">
        <f t="shared" si="637"/>
        <v>0.31243355770989339</v>
      </c>
      <c r="S4482" s="65">
        <f t="shared" si="638"/>
        <v>5.3888268895417944E-2</v>
      </c>
      <c r="T4482" s="66">
        <f>(L4482*'Football Field'!$F$4)+(M4482*'Football Field'!$F$5)+(N4482*'Football Field'!$F$6)+(O4482*'Football Field'!$F$7)+(P4482*'Football Field'!$F$8)+(Q4482*'Football Field'!$F$9)+(R4482*'Football Field'!$F$10)+(S4482*'Football Field'!$F$11)</f>
        <v>175763994.42800954</v>
      </c>
    </row>
    <row r="4483" spans="2:20" x14ac:dyDescent="0.3">
      <c r="B4483" s="62">
        <f t="shared" si="630"/>
        <v>4456</v>
      </c>
      <c r="C4483" s="62">
        <v>0.93048834427752103</v>
      </c>
      <c r="D4483" s="62">
        <v>0.27459435696928747</v>
      </c>
      <c r="E4483" s="62">
        <v>0.43216285984998937</v>
      </c>
      <c r="F4483" s="62">
        <v>0.91485675016092693</v>
      </c>
      <c r="G4483" s="62">
        <v>0.78305222709058542</v>
      </c>
      <c r="H4483" s="62">
        <v>0.80484395520423813</v>
      </c>
      <c r="I4483" s="62">
        <v>0.1814366942808272</v>
      </c>
      <c r="J4483" s="62">
        <v>0.21862963841737437</v>
      </c>
      <c r="K4483" s="62"/>
      <c r="L4483" s="65">
        <f t="shared" si="631"/>
        <v>0.20495045332776263</v>
      </c>
      <c r="M4483" s="65">
        <f t="shared" si="632"/>
        <v>6.0482474915683399E-2</v>
      </c>
      <c r="N4483" s="65">
        <f t="shared" si="633"/>
        <v>9.5188698044841716E-2</v>
      </c>
      <c r="O4483" s="65">
        <f t="shared" si="634"/>
        <v>0.20150742008598777</v>
      </c>
      <c r="P4483" s="65">
        <f t="shared" si="635"/>
        <v>0.17247600134759333</v>
      </c>
      <c r="Q4483" s="65">
        <f t="shared" si="636"/>
        <v>0.17727587292379915</v>
      </c>
      <c r="R4483" s="65">
        <f t="shared" si="637"/>
        <v>3.9963458942646905E-2</v>
      </c>
      <c r="S4483" s="65">
        <f t="shared" si="638"/>
        <v>4.8155620411685147E-2</v>
      </c>
      <c r="T4483" s="66">
        <f>(L4483*'Football Field'!$F$4)+(M4483*'Football Field'!$F$5)+(N4483*'Football Field'!$F$6)+(O4483*'Football Field'!$F$7)+(P4483*'Football Field'!$F$8)+(Q4483*'Football Field'!$F$9)+(R4483*'Football Field'!$F$10)+(S4483*'Football Field'!$F$11)</f>
        <v>130781587.09326135</v>
      </c>
    </row>
    <row r="4484" spans="2:20" x14ac:dyDescent="0.3">
      <c r="B4484" s="62">
        <f t="shared" si="630"/>
        <v>4457</v>
      </c>
      <c r="C4484" s="62">
        <v>2.7274309281157927E-2</v>
      </c>
      <c r="D4484" s="62">
        <v>0.35328616279582015</v>
      </c>
      <c r="E4484" s="62">
        <v>0.72069306454155946</v>
      </c>
      <c r="F4484" s="62">
        <v>0.97133301441098463</v>
      </c>
      <c r="G4484" s="62">
        <v>0.42259180892936932</v>
      </c>
      <c r="H4484" s="62">
        <v>0.10357664047181714</v>
      </c>
      <c r="I4484" s="62">
        <v>0.96196798672738137</v>
      </c>
      <c r="J4484" s="62">
        <v>0.56309192997563684</v>
      </c>
      <c r="K4484" s="62"/>
      <c r="L4484" s="65">
        <f t="shared" si="631"/>
        <v>6.6138538778348086E-3</v>
      </c>
      <c r="M4484" s="65">
        <f t="shared" si="632"/>
        <v>8.566974267636944E-2</v>
      </c>
      <c r="N4484" s="65">
        <f t="shared" si="633"/>
        <v>0.17476367854124741</v>
      </c>
      <c r="O4484" s="65">
        <f t="shared" si="634"/>
        <v>0.2355423397823376</v>
      </c>
      <c r="P4484" s="65">
        <f t="shared" si="635"/>
        <v>0.10247593973569827</v>
      </c>
      <c r="Q4484" s="65">
        <f t="shared" si="636"/>
        <v>2.5116704447979563E-2</v>
      </c>
      <c r="R4484" s="65">
        <f t="shared" si="637"/>
        <v>0.23327137760974029</v>
      </c>
      <c r="S4484" s="65">
        <f t="shared" si="638"/>
        <v>0.13654636332879266</v>
      </c>
      <c r="T4484" s="66">
        <f>(L4484*'Football Field'!$F$4)+(M4484*'Football Field'!$F$5)+(N4484*'Football Field'!$F$6)+(O4484*'Football Field'!$F$7)+(P4484*'Football Field'!$F$8)+(Q4484*'Football Field'!$F$9)+(R4484*'Football Field'!$F$10)+(S4484*'Football Field'!$F$11)</f>
        <v>155758088.34468591</v>
      </c>
    </row>
    <row r="4485" spans="2:20" x14ac:dyDescent="0.3">
      <c r="B4485" s="62">
        <f t="shared" si="630"/>
        <v>4458</v>
      </c>
      <c r="C4485" s="62">
        <v>0.32977322853863178</v>
      </c>
      <c r="D4485" s="62">
        <v>0.79049079702329472</v>
      </c>
      <c r="E4485" s="62">
        <v>0.79196803730612741</v>
      </c>
      <c r="F4485" s="62">
        <v>0.52695037704198311</v>
      </c>
      <c r="G4485" s="62">
        <v>0.73715428370744307</v>
      </c>
      <c r="H4485" s="62">
        <v>0.42256622089216889</v>
      </c>
      <c r="I4485" s="62">
        <v>0.97733644248648088</v>
      </c>
      <c r="J4485" s="62">
        <v>0.46140331060308948</v>
      </c>
      <c r="K4485" s="62"/>
      <c r="L4485" s="65">
        <f t="shared" si="631"/>
        <v>6.5461813855077738E-2</v>
      </c>
      <c r="M4485" s="65">
        <f t="shared" si="632"/>
        <v>0.15691680503661318</v>
      </c>
      <c r="N4485" s="65">
        <f t="shared" si="633"/>
        <v>0.15721004542135436</v>
      </c>
      <c r="O4485" s="65">
        <f t="shared" si="634"/>
        <v>0.10460257082010023</v>
      </c>
      <c r="P4485" s="65">
        <f t="shared" si="635"/>
        <v>0.14632921148987946</v>
      </c>
      <c r="Q4485" s="65">
        <f t="shared" si="636"/>
        <v>8.3881737204893586E-2</v>
      </c>
      <c r="R4485" s="65">
        <f t="shared" si="637"/>
        <v>0.19400670137885095</v>
      </c>
      <c r="S4485" s="65">
        <f t="shared" si="638"/>
        <v>9.159111479323051E-2</v>
      </c>
      <c r="T4485" s="66">
        <f>(L4485*'Football Field'!$F$4)+(M4485*'Football Field'!$F$5)+(N4485*'Football Field'!$F$6)+(O4485*'Football Field'!$F$7)+(P4485*'Football Field'!$F$8)+(Q4485*'Football Field'!$F$9)+(R4485*'Football Field'!$F$10)+(S4485*'Football Field'!$F$11)</f>
        <v>151654017.76393384</v>
      </c>
    </row>
    <row r="4486" spans="2:20" x14ac:dyDescent="0.3">
      <c r="B4486" s="62">
        <f t="shared" si="630"/>
        <v>4459</v>
      </c>
      <c r="C4486" s="62">
        <v>0.96571113828908095</v>
      </c>
      <c r="D4486" s="62">
        <v>0.15911561070858871</v>
      </c>
      <c r="E4486" s="62">
        <v>0.99845164959956356</v>
      </c>
      <c r="F4486" s="62">
        <v>3.2663523314776954E-2</v>
      </c>
      <c r="G4486" s="62">
        <v>0.93055768132133543</v>
      </c>
      <c r="H4486" s="62">
        <v>0.66487990536814501</v>
      </c>
      <c r="I4486" s="62">
        <v>0.61845926827458697</v>
      </c>
      <c r="J4486" s="62">
        <v>0.96046390145568328</v>
      </c>
      <c r="K4486" s="62"/>
      <c r="L4486" s="65">
        <f t="shared" si="631"/>
        <v>0.18117379003912815</v>
      </c>
      <c r="M4486" s="65">
        <f t="shared" si="632"/>
        <v>2.9851139852791163E-2</v>
      </c>
      <c r="N4486" s="65">
        <f t="shared" si="633"/>
        <v>0.1873161262789774</v>
      </c>
      <c r="O4486" s="65">
        <f t="shared" si="634"/>
        <v>6.1278927831917686E-3</v>
      </c>
      <c r="P4486" s="65">
        <f t="shared" si="635"/>
        <v>0.17457876925153798</v>
      </c>
      <c r="Q4486" s="65">
        <f t="shared" si="636"/>
        <v>0.12473586313793239</v>
      </c>
      <c r="R4486" s="65">
        <f t="shared" si="637"/>
        <v>0.1160270449159836</v>
      </c>
      <c r="S4486" s="65">
        <f t="shared" si="638"/>
        <v>0.18018937374045749</v>
      </c>
      <c r="T4486" s="66">
        <f>(L4486*'Football Field'!$F$4)+(M4486*'Football Field'!$F$5)+(N4486*'Football Field'!$F$6)+(O4486*'Football Field'!$F$7)+(P4486*'Football Field'!$F$8)+(Q4486*'Football Field'!$F$9)+(R4486*'Football Field'!$F$10)+(S4486*'Football Field'!$F$11)</f>
        <v>143770000.60576552</v>
      </c>
    </row>
    <row r="4487" spans="2:20" x14ac:dyDescent="0.3">
      <c r="B4487" s="62">
        <f t="shared" si="630"/>
        <v>4460</v>
      </c>
      <c r="C4487" s="62">
        <v>0.7604714079595245</v>
      </c>
      <c r="D4487" s="62">
        <v>0.60212371480305416</v>
      </c>
      <c r="E4487" s="62">
        <v>0.68478158183255577</v>
      </c>
      <c r="F4487" s="62">
        <v>0.74941813038608107</v>
      </c>
      <c r="G4487" s="62">
        <v>0.39788084649325983</v>
      </c>
      <c r="H4487" s="62">
        <v>0.48575328803347151</v>
      </c>
      <c r="I4487" s="62">
        <v>0.32973757921355551</v>
      </c>
      <c r="J4487" s="62">
        <v>0.26608594123594409</v>
      </c>
      <c r="K4487" s="62"/>
      <c r="L4487" s="65">
        <f t="shared" si="631"/>
        <v>0.1778359462509409</v>
      </c>
      <c r="M4487" s="65">
        <f t="shared" si="632"/>
        <v>0.14080639911163106</v>
      </c>
      <c r="N4487" s="65">
        <f t="shared" si="633"/>
        <v>0.16013590952375459</v>
      </c>
      <c r="O4487" s="65">
        <f t="shared" si="634"/>
        <v>0.17525114154181731</v>
      </c>
      <c r="P4487" s="65">
        <f t="shared" si="635"/>
        <v>9.304428291539428E-2</v>
      </c>
      <c r="Q4487" s="65">
        <f t="shared" si="636"/>
        <v>0.11359321957116367</v>
      </c>
      <c r="R4487" s="65">
        <f t="shared" si="637"/>
        <v>7.7109006072005076E-2</v>
      </c>
      <c r="S4487" s="65">
        <f t="shared" si="638"/>
        <v>6.2224095013293283E-2</v>
      </c>
      <c r="T4487" s="66">
        <f>(L4487*'Football Field'!$F$4)+(M4487*'Football Field'!$F$5)+(N4487*'Football Field'!$F$6)+(O4487*'Football Field'!$F$7)+(P4487*'Football Field'!$F$8)+(Q4487*'Football Field'!$F$9)+(R4487*'Football Field'!$F$10)+(S4487*'Football Field'!$F$11)</f>
        <v>130921625.83216433</v>
      </c>
    </row>
    <row r="4488" spans="2:20" x14ac:dyDescent="0.3">
      <c r="B4488" s="62">
        <f t="shared" si="630"/>
        <v>4461</v>
      </c>
      <c r="C4488" s="62">
        <v>0.36819343867936349</v>
      </c>
      <c r="D4488" s="62">
        <v>0.52527028760081595</v>
      </c>
      <c r="E4488" s="62">
        <v>0.52332514129006058</v>
      </c>
      <c r="F4488" s="62">
        <v>0.47216420997267317</v>
      </c>
      <c r="G4488" s="62">
        <v>0.42831647653534521</v>
      </c>
      <c r="H4488" s="62">
        <v>0.64911581672409158</v>
      </c>
      <c r="I4488" s="62">
        <v>0.27252189300856933</v>
      </c>
      <c r="J4488" s="62">
        <v>0.66448548202901803</v>
      </c>
      <c r="K4488" s="62"/>
      <c r="L4488" s="65">
        <f t="shared" si="631"/>
        <v>9.4326516098531904E-2</v>
      </c>
      <c r="M4488" s="65">
        <f t="shared" si="632"/>
        <v>0.13456762406514838</v>
      </c>
      <c r="N4488" s="65">
        <f t="shared" si="633"/>
        <v>0.13406930210847917</v>
      </c>
      <c r="O4488" s="65">
        <f t="shared" si="634"/>
        <v>0.12096251664039824</v>
      </c>
      <c r="P4488" s="65">
        <f t="shared" si="635"/>
        <v>0.10972928025032222</v>
      </c>
      <c r="Q4488" s="65">
        <f t="shared" si="636"/>
        <v>0.16629528694387477</v>
      </c>
      <c r="R4488" s="65">
        <f t="shared" si="637"/>
        <v>6.9816672508553251E-2</v>
      </c>
      <c r="S4488" s="65">
        <f t="shared" si="638"/>
        <v>0.17023280138469213</v>
      </c>
      <c r="T4488" s="66">
        <f>(L4488*'Football Field'!$F$4)+(M4488*'Football Field'!$F$5)+(N4488*'Football Field'!$F$6)+(O4488*'Football Field'!$F$7)+(P4488*'Football Field'!$F$8)+(Q4488*'Football Field'!$F$9)+(R4488*'Football Field'!$F$10)+(S4488*'Football Field'!$F$11)</f>
        <v>131466918.30267282</v>
      </c>
    </row>
    <row r="4489" spans="2:20" x14ac:dyDescent="0.3">
      <c r="B4489" s="62">
        <f t="shared" si="630"/>
        <v>4462</v>
      </c>
      <c r="C4489" s="62">
        <v>0.79038025648568766</v>
      </c>
      <c r="D4489" s="62">
        <v>0.41393978778660656</v>
      </c>
      <c r="E4489" s="62">
        <v>0.22961228519176513</v>
      </c>
      <c r="F4489" s="62">
        <v>0.81650796746293841</v>
      </c>
      <c r="G4489" s="62">
        <v>8.3032287212141731E-2</v>
      </c>
      <c r="H4489" s="62">
        <v>0.93009959594354175</v>
      </c>
      <c r="I4489" s="62">
        <v>0.32696692056203924</v>
      </c>
      <c r="J4489" s="62">
        <v>0.64816146073920955</v>
      </c>
      <c r="K4489" s="62"/>
      <c r="L4489" s="65">
        <f t="shared" si="631"/>
        <v>0.18646758482690023</v>
      </c>
      <c r="M4489" s="65">
        <f t="shared" si="632"/>
        <v>9.765723758779879E-2</v>
      </c>
      <c r="N4489" s="65">
        <f t="shared" si="633"/>
        <v>5.4170442536945099E-2</v>
      </c>
      <c r="O4489" s="65">
        <f t="shared" si="634"/>
        <v>0.1926316699277171</v>
      </c>
      <c r="P4489" s="65">
        <f t="shared" si="635"/>
        <v>1.9589090101951385E-2</v>
      </c>
      <c r="Q4489" s="65">
        <f t="shared" si="636"/>
        <v>0.21943036137468164</v>
      </c>
      <c r="R4489" s="65">
        <f t="shared" si="637"/>
        <v>7.7138480491126024E-2</v>
      </c>
      <c r="S4489" s="65">
        <f t="shared" si="638"/>
        <v>0.15291513315287969</v>
      </c>
      <c r="T4489" s="66">
        <f>(L4489*'Football Field'!$F$4)+(M4489*'Football Field'!$F$5)+(N4489*'Football Field'!$F$6)+(O4489*'Football Field'!$F$7)+(P4489*'Football Field'!$F$8)+(Q4489*'Football Field'!$F$9)+(R4489*'Football Field'!$F$10)+(S4489*'Football Field'!$F$11)</f>
        <v>123051346.40242507</v>
      </c>
    </row>
    <row r="4490" spans="2:20" x14ac:dyDescent="0.3">
      <c r="B4490" s="62">
        <f t="shared" si="630"/>
        <v>4463</v>
      </c>
      <c r="C4490" s="62">
        <v>0.28474038527945256</v>
      </c>
      <c r="D4490" s="62">
        <v>0.90443339372230303</v>
      </c>
      <c r="E4490" s="62">
        <v>0.7976044737927076</v>
      </c>
      <c r="F4490" s="62">
        <v>0.26688899003029309</v>
      </c>
      <c r="G4490" s="62">
        <v>0.12819717766245331</v>
      </c>
      <c r="H4490" s="62">
        <v>0.98082972161430904</v>
      </c>
      <c r="I4490" s="62">
        <v>0.27967933654185706</v>
      </c>
      <c r="J4490" s="62">
        <v>0.54606681296230397</v>
      </c>
      <c r="K4490" s="62"/>
      <c r="L4490" s="65">
        <f t="shared" si="631"/>
        <v>6.7982438677738566E-2</v>
      </c>
      <c r="M4490" s="65">
        <f t="shared" si="632"/>
        <v>0.21593560627686054</v>
      </c>
      <c r="N4490" s="65">
        <f t="shared" si="633"/>
        <v>0.19042994963811172</v>
      </c>
      <c r="O4490" s="65">
        <f t="shared" si="634"/>
        <v>6.3720375951206068E-2</v>
      </c>
      <c r="P4490" s="65">
        <f t="shared" si="635"/>
        <v>3.0607378579415694E-2</v>
      </c>
      <c r="Q4490" s="65">
        <f t="shared" si="636"/>
        <v>0.23417540977725107</v>
      </c>
      <c r="R4490" s="65">
        <f t="shared" si="637"/>
        <v>6.6774101352806731E-2</v>
      </c>
      <c r="S4490" s="65">
        <f t="shared" si="638"/>
        <v>0.13037473974660957</v>
      </c>
      <c r="T4490" s="66">
        <f>(L4490*'Football Field'!$F$4)+(M4490*'Football Field'!$F$5)+(N4490*'Football Field'!$F$6)+(O4490*'Football Field'!$F$7)+(P4490*'Football Field'!$F$8)+(Q4490*'Football Field'!$F$9)+(R4490*'Football Field'!$F$10)+(S4490*'Football Field'!$F$11)</f>
        <v>125182915.86039856</v>
      </c>
    </row>
    <row r="4491" spans="2:20" x14ac:dyDescent="0.3">
      <c r="B4491" s="62">
        <f t="shared" si="630"/>
        <v>4464</v>
      </c>
      <c r="C4491" s="62">
        <v>0.23853221391392621</v>
      </c>
      <c r="D4491" s="62">
        <v>0.58021060068953745</v>
      </c>
      <c r="E4491" s="62">
        <v>0.10893567368382673</v>
      </c>
      <c r="F4491" s="62">
        <v>0.38647390198682896</v>
      </c>
      <c r="G4491" s="62">
        <v>0.46369689958057725</v>
      </c>
      <c r="H4491" s="62">
        <v>0.24975276310524452</v>
      </c>
      <c r="I4491" s="62">
        <v>0.13135313905325274</v>
      </c>
      <c r="J4491" s="62">
        <v>0.29623951469995291</v>
      </c>
      <c r="K4491" s="62"/>
      <c r="L4491" s="65">
        <f t="shared" si="631"/>
        <v>9.715409261095119E-2</v>
      </c>
      <c r="M4491" s="65">
        <f t="shared" si="632"/>
        <v>0.23631958764943953</v>
      </c>
      <c r="N4491" s="65">
        <f t="shared" si="633"/>
        <v>4.4369464216409395E-2</v>
      </c>
      <c r="O4491" s="65">
        <f t="shared" si="634"/>
        <v>0.15741069371406996</v>
      </c>
      <c r="P4491" s="65">
        <f t="shared" si="635"/>
        <v>0.18886359534447847</v>
      </c>
      <c r="Q4491" s="65">
        <f t="shared" si="636"/>
        <v>0.10172421862199153</v>
      </c>
      <c r="R4491" s="65">
        <f t="shared" si="637"/>
        <v>5.3500090519948897E-2</v>
      </c>
      <c r="S4491" s="65">
        <f t="shared" si="638"/>
        <v>0.12065825732271103</v>
      </c>
      <c r="T4491" s="66">
        <f>(L4491*'Football Field'!$F$4)+(M4491*'Football Field'!$F$5)+(N4491*'Football Field'!$F$6)+(O4491*'Football Field'!$F$7)+(P4491*'Football Field'!$F$8)+(Q4491*'Football Field'!$F$9)+(R4491*'Football Field'!$F$10)+(S4491*'Football Field'!$F$11)</f>
        <v>132879625.59324038</v>
      </c>
    </row>
    <row r="4492" spans="2:20" x14ac:dyDescent="0.3">
      <c r="B4492" s="62">
        <f t="shared" si="630"/>
        <v>4465</v>
      </c>
      <c r="C4492" s="62">
        <v>0.95893733217465948</v>
      </c>
      <c r="D4492" s="62">
        <v>0.55077129970599359</v>
      </c>
      <c r="E4492" s="62">
        <v>0.90893151780439563</v>
      </c>
      <c r="F4492" s="62">
        <v>0.37013295875028296</v>
      </c>
      <c r="G4492" s="62">
        <v>0.11595517714074888</v>
      </c>
      <c r="H4492" s="62">
        <v>4.3745756454367624E-2</v>
      </c>
      <c r="I4492" s="62">
        <v>0.97976391865671097</v>
      </c>
      <c r="J4492" s="62">
        <v>0.56487377685537099</v>
      </c>
      <c r="K4492" s="62"/>
      <c r="L4492" s="65">
        <f t="shared" si="631"/>
        <v>0.21342387819162989</v>
      </c>
      <c r="M4492" s="65">
        <f t="shared" si="632"/>
        <v>0.12258126035548658</v>
      </c>
      <c r="N4492" s="65">
        <f t="shared" si="633"/>
        <v>0.20229443888736409</v>
      </c>
      <c r="O4492" s="65">
        <f t="shared" si="634"/>
        <v>8.2377866470047786E-2</v>
      </c>
      <c r="P4492" s="65">
        <f t="shared" si="635"/>
        <v>2.5807321053664602E-2</v>
      </c>
      <c r="Q4492" s="65">
        <f t="shared" si="636"/>
        <v>9.7361826301462073E-3</v>
      </c>
      <c r="R4492" s="65">
        <f t="shared" si="637"/>
        <v>0.21805910377661444</v>
      </c>
      <c r="S4492" s="65">
        <f t="shared" si="638"/>
        <v>0.1257199486350464</v>
      </c>
      <c r="T4492" s="66">
        <f>(L4492*'Football Field'!$F$4)+(M4492*'Football Field'!$F$5)+(N4492*'Football Field'!$F$6)+(O4492*'Football Field'!$F$7)+(P4492*'Football Field'!$F$8)+(Q4492*'Football Field'!$F$9)+(R4492*'Football Field'!$F$10)+(S4492*'Football Field'!$F$11)</f>
        <v>145796829.72984001</v>
      </c>
    </row>
    <row r="4493" spans="2:20" x14ac:dyDescent="0.3">
      <c r="B4493" s="62">
        <f t="shared" si="630"/>
        <v>4466</v>
      </c>
      <c r="C4493" s="62">
        <v>0.34510258209996469</v>
      </c>
      <c r="D4493" s="62">
        <v>0.23331575939275406</v>
      </c>
      <c r="E4493" s="62">
        <v>4.104505721390761E-2</v>
      </c>
      <c r="F4493" s="62">
        <v>0.53130487667880522</v>
      </c>
      <c r="G4493" s="62">
        <v>0.57121627108582651</v>
      </c>
      <c r="H4493" s="62">
        <v>0.72173181232782224</v>
      </c>
      <c r="I4493" s="62">
        <v>0.7218575912105567</v>
      </c>
      <c r="J4493" s="62">
        <v>0.70751600567172479</v>
      </c>
      <c r="K4493" s="62"/>
      <c r="L4493" s="65">
        <f t="shared" si="631"/>
        <v>8.9102650867620634E-2</v>
      </c>
      <c r="M4493" s="65">
        <f t="shared" si="632"/>
        <v>6.0240211836677743E-2</v>
      </c>
      <c r="N4493" s="65">
        <f t="shared" si="633"/>
        <v>1.0597496490805589E-2</v>
      </c>
      <c r="O4493" s="65">
        <f t="shared" si="634"/>
        <v>0.13717855323743364</v>
      </c>
      <c r="P4493" s="65">
        <f t="shared" si="635"/>
        <v>0.14748334730721144</v>
      </c>
      <c r="Q4493" s="65">
        <f t="shared" si="636"/>
        <v>0.18634522321618879</v>
      </c>
      <c r="R4493" s="65">
        <f t="shared" si="637"/>
        <v>0.18637769829014106</v>
      </c>
      <c r="S4493" s="65">
        <f t="shared" si="638"/>
        <v>0.182674818753921</v>
      </c>
      <c r="T4493" s="66">
        <f>(L4493*'Football Field'!$F$4)+(M4493*'Football Field'!$F$5)+(N4493*'Football Field'!$F$6)+(O4493*'Football Field'!$F$7)+(P4493*'Football Field'!$F$8)+(Q4493*'Football Field'!$F$9)+(R4493*'Football Field'!$F$10)+(S4493*'Football Field'!$F$11)</f>
        <v>147983928.48812321</v>
      </c>
    </row>
    <row r="4494" spans="2:20" x14ac:dyDescent="0.3">
      <c r="B4494" s="62">
        <f t="shared" si="630"/>
        <v>4467</v>
      </c>
      <c r="C4494" s="62">
        <v>0.94148262917515491</v>
      </c>
      <c r="D4494" s="62">
        <v>0.75509229050009208</v>
      </c>
      <c r="E4494" s="62">
        <v>0.27689039269107163</v>
      </c>
      <c r="F4494" s="62">
        <v>0.53953431284730757</v>
      </c>
      <c r="G4494" s="62">
        <v>0.96609490819415988</v>
      </c>
      <c r="H4494" s="62">
        <v>4.9868136195693191E-3</v>
      </c>
      <c r="I4494" s="62">
        <v>0.14024988193722909</v>
      </c>
      <c r="J4494" s="62">
        <v>0.13583000658228983</v>
      </c>
      <c r="K4494" s="62"/>
      <c r="L4494" s="65">
        <f t="shared" si="631"/>
        <v>0.25038357937282085</v>
      </c>
      <c r="M4494" s="65">
        <f t="shared" si="632"/>
        <v>0.2008138064298384</v>
      </c>
      <c r="N4494" s="65">
        <f t="shared" si="633"/>
        <v>7.3637904160458414E-2</v>
      </c>
      <c r="O4494" s="65">
        <f t="shared" si="634"/>
        <v>0.14348701532976635</v>
      </c>
      <c r="P4494" s="65">
        <f t="shared" si="635"/>
        <v>0.25692911757643072</v>
      </c>
      <c r="Q4494" s="65">
        <f t="shared" si="636"/>
        <v>1.3262233471336878E-3</v>
      </c>
      <c r="R4494" s="65">
        <f t="shared" si="637"/>
        <v>3.7298901071414099E-2</v>
      </c>
      <c r="S4494" s="65">
        <f t="shared" si="638"/>
        <v>3.6123452712137447E-2</v>
      </c>
      <c r="T4494" s="66">
        <f>(L4494*'Football Field'!$F$4)+(M4494*'Football Field'!$F$5)+(N4494*'Football Field'!$F$6)+(O4494*'Football Field'!$F$7)+(P4494*'Football Field'!$F$8)+(Q4494*'Football Field'!$F$9)+(R4494*'Football Field'!$F$10)+(S4494*'Football Field'!$F$11)</f>
        <v>135601467.86558414</v>
      </c>
    </row>
    <row r="4495" spans="2:20" x14ac:dyDescent="0.3">
      <c r="B4495" s="62">
        <f t="shared" si="630"/>
        <v>4468</v>
      </c>
      <c r="C4495" s="62">
        <v>0.57037620335375128</v>
      </c>
      <c r="D4495" s="62">
        <v>0.68465350326711905</v>
      </c>
      <c r="E4495" s="62">
        <v>0.27017952193896089</v>
      </c>
      <c r="F4495" s="62">
        <v>0.95045642425055554</v>
      </c>
      <c r="G4495" s="62">
        <v>0.43448896031185957</v>
      </c>
      <c r="H4495" s="62">
        <v>0.65351001780119666</v>
      </c>
      <c r="I4495" s="62">
        <v>3.7624787892739153E-2</v>
      </c>
      <c r="J4495" s="62">
        <v>0.23996048454090746</v>
      </c>
      <c r="K4495" s="62"/>
      <c r="L4495" s="65">
        <f t="shared" si="631"/>
        <v>0.14848713770360703</v>
      </c>
      <c r="M4495" s="65">
        <f t="shared" si="632"/>
        <v>0.17823716771688325</v>
      </c>
      <c r="N4495" s="65">
        <f t="shared" si="633"/>
        <v>7.0336356325797877E-2</v>
      </c>
      <c r="O4495" s="65">
        <f t="shared" si="634"/>
        <v>0.24743415507017574</v>
      </c>
      <c r="P4495" s="65">
        <f t="shared" si="635"/>
        <v>0.11311134949385478</v>
      </c>
      <c r="Q4495" s="65">
        <f t="shared" si="636"/>
        <v>0.17012952404634146</v>
      </c>
      <c r="R4495" s="65">
        <f t="shared" si="637"/>
        <v>9.7949336386202544E-3</v>
      </c>
      <c r="S4495" s="65">
        <f t="shared" si="638"/>
        <v>6.2469376004719766E-2</v>
      </c>
      <c r="T4495" s="66">
        <f>(L4495*'Football Field'!$F$4)+(M4495*'Football Field'!$F$5)+(N4495*'Football Field'!$F$6)+(O4495*'Football Field'!$F$7)+(P4495*'Football Field'!$F$8)+(Q4495*'Football Field'!$F$9)+(R4495*'Football Field'!$F$10)+(S4495*'Football Field'!$F$11)</f>
        <v>121409084.7042843</v>
      </c>
    </row>
    <row r="4496" spans="2:20" x14ac:dyDescent="0.3">
      <c r="B4496" s="62">
        <f t="shared" si="630"/>
        <v>4469</v>
      </c>
      <c r="C4496" s="62">
        <v>0.16134505168254243</v>
      </c>
      <c r="D4496" s="62">
        <v>6.109333800068617E-3</v>
      </c>
      <c r="E4496" s="62">
        <v>0.96788056928203436</v>
      </c>
      <c r="F4496" s="62">
        <v>0.40803655652013393</v>
      </c>
      <c r="G4496" s="62">
        <v>0.91667964374555655</v>
      </c>
      <c r="H4496" s="62">
        <v>0.65291658479044179</v>
      </c>
      <c r="I4496" s="62">
        <v>6.4527737613868985E-2</v>
      </c>
      <c r="J4496" s="62">
        <v>0.78357579742312888</v>
      </c>
      <c r="K4496" s="62"/>
      <c r="L4496" s="65">
        <f t="shared" si="631"/>
        <v>4.0732680753980025E-2</v>
      </c>
      <c r="M4496" s="65">
        <f t="shared" si="632"/>
        <v>1.5423438196748873E-3</v>
      </c>
      <c r="N4496" s="65">
        <f t="shared" si="633"/>
        <v>0.24434818313558032</v>
      </c>
      <c r="O4496" s="65">
        <f t="shared" si="634"/>
        <v>0.10301166735122298</v>
      </c>
      <c r="P4496" s="65">
        <f t="shared" si="635"/>
        <v>0.23142215328565893</v>
      </c>
      <c r="Q4496" s="65">
        <f t="shared" si="636"/>
        <v>0.16483333408684628</v>
      </c>
      <c r="R4496" s="65">
        <f t="shared" si="637"/>
        <v>1.6290476271772183E-2</v>
      </c>
      <c r="S4496" s="65">
        <f t="shared" si="638"/>
        <v>0.19781916129526439</v>
      </c>
      <c r="T4496" s="66">
        <f>(L4496*'Football Field'!$F$4)+(M4496*'Football Field'!$F$5)+(N4496*'Football Field'!$F$6)+(O4496*'Football Field'!$F$7)+(P4496*'Football Field'!$F$8)+(Q4496*'Football Field'!$F$9)+(R4496*'Football Field'!$F$10)+(S4496*'Football Field'!$F$11)</f>
        <v>137669583.43285006</v>
      </c>
    </row>
    <row r="4497" spans="2:20" x14ac:dyDescent="0.3">
      <c r="B4497" s="62">
        <f t="shared" si="630"/>
        <v>4470</v>
      </c>
      <c r="C4497" s="62">
        <v>5.4281659582567365E-2</v>
      </c>
      <c r="D4497" s="62">
        <v>0.25529564132807603</v>
      </c>
      <c r="E4497" s="62">
        <v>0.82097659720810923</v>
      </c>
      <c r="F4497" s="62">
        <v>0.44753542988818051</v>
      </c>
      <c r="G4497" s="62">
        <v>0.89566779492618998</v>
      </c>
      <c r="H4497" s="62">
        <v>0.91206117739630843</v>
      </c>
      <c r="I4497" s="62">
        <v>0.9852687068718764</v>
      </c>
      <c r="J4497" s="62">
        <v>0.45510043021395474</v>
      </c>
      <c r="K4497" s="62"/>
      <c r="L4497" s="65">
        <f t="shared" si="631"/>
        <v>1.1247316911429101E-2</v>
      </c>
      <c r="M4497" s="65">
        <f t="shared" si="632"/>
        <v>5.2897995496172322E-2</v>
      </c>
      <c r="N4497" s="65">
        <f t="shared" si="633"/>
        <v>0.17010872616414491</v>
      </c>
      <c r="O4497" s="65">
        <f t="shared" si="634"/>
        <v>9.2730635867691202E-2</v>
      </c>
      <c r="P4497" s="65">
        <f t="shared" si="635"/>
        <v>0.18558495842546022</v>
      </c>
      <c r="Q4497" s="65">
        <f t="shared" si="636"/>
        <v>0.18898171470206646</v>
      </c>
      <c r="R4497" s="65">
        <f t="shared" si="637"/>
        <v>0.2041505266110327</v>
      </c>
      <c r="S4497" s="65">
        <f t="shared" si="638"/>
        <v>9.4298125822003004E-2</v>
      </c>
      <c r="T4497" s="66">
        <f>(L4497*'Football Field'!$F$4)+(M4497*'Football Field'!$F$5)+(N4497*'Football Field'!$F$6)+(O4497*'Football Field'!$F$7)+(P4497*'Football Field'!$F$8)+(Q4497*'Football Field'!$F$9)+(R4497*'Football Field'!$F$10)+(S4497*'Football Field'!$F$11)</f>
        <v>157146478.04941535</v>
      </c>
    </row>
    <row r="4498" spans="2:20" x14ac:dyDescent="0.3">
      <c r="B4498" s="62">
        <f t="shared" si="630"/>
        <v>4471</v>
      </c>
      <c r="C4498" s="62">
        <v>0.40751617402578733</v>
      </c>
      <c r="D4498" s="62">
        <v>2.6437073003614975E-2</v>
      </c>
      <c r="E4498" s="62">
        <v>0.56243707434146561</v>
      </c>
      <c r="F4498" s="62">
        <v>0.5502397664402281</v>
      </c>
      <c r="G4498" s="62">
        <v>0.31202044805632434</v>
      </c>
      <c r="H4498" s="62">
        <v>0.15917751299765748</v>
      </c>
      <c r="I4498" s="62">
        <v>0.84737031511965122</v>
      </c>
      <c r="J4498" s="62">
        <v>0.93800550096870761</v>
      </c>
      <c r="K4498" s="62"/>
      <c r="L4498" s="65">
        <f t="shared" si="631"/>
        <v>0.10715075722893877</v>
      </c>
      <c r="M4498" s="65">
        <f t="shared" si="632"/>
        <v>6.9512637087990152E-3</v>
      </c>
      <c r="N4498" s="65">
        <f t="shared" si="633"/>
        <v>0.14788507119598007</v>
      </c>
      <c r="O4498" s="65">
        <f t="shared" si="634"/>
        <v>0.14467795731664382</v>
      </c>
      <c r="P4498" s="65">
        <f t="shared" si="635"/>
        <v>8.2041473225139466E-2</v>
      </c>
      <c r="Q4498" s="65">
        <f t="shared" si="636"/>
        <v>4.1853531561765571E-2</v>
      </c>
      <c r="R4498" s="65">
        <f t="shared" si="637"/>
        <v>0.22280433687191409</v>
      </c>
      <c r="S4498" s="65">
        <f t="shared" si="638"/>
        <v>0.24663560889081915</v>
      </c>
      <c r="T4498" s="66">
        <f>(L4498*'Football Field'!$F$4)+(M4498*'Football Field'!$F$5)+(N4498*'Football Field'!$F$6)+(O4498*'Football Field'!$F$7)+(P4498*'Football Field'!$F$8)+(Q4498*'Football Field'!$F$9)+(R4498*'Football Field'!$F$10)+(S4498*'Football Field'!$F$11)</f>
        <v>151901508.99941033</v>
      </c>
    </row>
    <row r="4499" spans="2:20" x14ac:dyDescent="0.3">
      <c r="B4499" s="62">
        <f t="shared" si="630"/>
        <v>4472</v>
      </c>
      <c r="C4499" s="62">
        <v>0.31953012057629759</v>
      </c>
      <c r="D4499" s="62">
        <v>0.51738234015976226</v>
      </c>
      <c r="E4499" s="62">
        <v>0.58617919896800041</v>
      </c>
      <c r="F4499" s="62">
        <v>0.74404388930177623</v>
      </c>
      <c r="G4499" s="62">
        <v>0.44168256403058914</v>
      </c>
      <c r="H4499" s="62">
        <v>0.20443573190972542</v>
      </c>
      <c r="I4499" s="62">
        <v>0.31774703836739959</v>
      </c>
      <c r="J4499" s="62">
        <v>0.89616711068880717</v>
      </c>
      <c r="K4499" s="62"/>
      <c r="L4499" s="65">
        <f t="shared" si="631"/>
        <v>7.9343628339362121E-2</v>
      </c>
      <c r="M4499" s="65">
        <f t="shared" si="632"/>
        <v>0.12847299663939951</v>
      </c>
      <c r="N4499" s="65">
        <f t="shared" si="633"/>
        <v>0.14555618236959428</v>
      </c>
      <c r="O4499" s="65">
        <f t="shared" si="634"/>
        <v>0.18475610910939827</v>
      </c>
      <c r="P4499" s="65">
        <f t="shared" si="635"/>
        <v>0.10967572365701775</v>
      </c>
      <c r="Q4499" s="65">
        <f t="shared" si="636"/>
        <v>5.0764142994330151E-2</v>
      </c>
      <c r="R4499" s="65">
        <f t="shared" si="637"/>
        <v>7.8900865034838064E-2</v>
      </c>
      <c r="S4499" s="65">
        <f t="shared" si="638"/>
        <v>0.22253035185605977</v>
      </c>
      <c r="T4499" s="66">
        <f>(L4499*'Football Field'!$F$4)+(M4499*'Football Field'!$F$5)+(N4499*'Football Field'!$F$6)+(O4499*'Football Field'!$F$7)+(P4499*'Football Field'!$F$8)+(Q4499*'Football Field'!$F$9)+(R4499*'Football Field'!$F$10)+(S4499*'Football Field'!$F$11)</f>
        <v>133975377.50662655</v>
      </c>
    </row>
    <row r="4500" spans="2:20" x14ac:dyDescent="0.3">
      <c r="B4500" s="62">
        <f t="shared" si="630"/>
        <v>4473</v>
      </c>
      <c r="C4500" s="62">
        <v>0.17621551040711514</v>
      </c>
      <c r="D4500" s="62">
        <v>0.84399332032663055</v>
      </c>
      <c r="E4500" s="62">
        <v>0.61640339559645441</v>
      </c>
      <c r="F4500" s="62">
        <v>0.92343562714393701</v>
      </c>
      <c r="G4500" s="62">
        <v>0.52301326006447424</v>
      </c>
      <c r="H4500" s="62">
        <v>0.96960627123748289</v>
      </c>
      <c r="I4500" s="62">
        <v>0.41276568332601882</v>
      </c>
      <c r="J4500" s="62">
        <v>0.90700609737127091</v>
      </c>
      <c r="K4500" s="62"/>
      <c r="L4500" s="65">
        <f t="shared" si="631"/>
        <v>3.2799908008188348E-2</v>
      </c>
      <c r="M4500" s="65">
        <f t="shared" si="632"/>
        <v>0.15709685942107146</v>
      </c>
      <c r="N4500" s="65">
        <f t="shared" si="633"/>
        <v>0.1147343648966458</v>
      </c>
      <c r="O4500" s="65">
        <f t="shared" si="634"/>
        <v>0.17188386851888532</v>
      </c>
      <c r="P4500" s="65">
        <f t="shared" si="635"/>
        <v>9.7351174011551564E-2</v>
      </c>
      <c r="Q4500" s="65">
        <f t="shared" si="636"/>
        <v>0.18047785026004062</v>
      </c>
      <c r="R4500" s="65">
        <f t="shared" si="637"/>
        <v>7.6830220056972695E-2</v>
      </c>
      <c r="S4500" s="65">
        <f t="shared" si="638"/>
        <v>0.1688257548266443</v>
      </c>
      <c r="T4500" s="66">
        <f>(L4500*'Football Field'!$F$4)+(M4500*'Football Field'!$F$5)+(N4500*'Football Field'!$F$6)+(O4500*'Football Field'!$F$7)+(P4500*'Football Field'!$F$8)+(Q4500*'Football Field'!$F$9)+(R4500*'Football Field'!$F$10)+(S4500*'Football Field'!$F$11)</f>
        <v>131494183.98246184</v>
      </c>
    </row>
    <row r="4501" spans="2:20" x14ac:dyDescent="0.3">
      <c r="B4501" s="62">
        <f t="shared" si="630"/>
        <v>4474</v>
      </c>
      <c r="C4501" s="62">
        <v>0.35110061246182567</v>
      </c>
      <c r="D4501" s="62">
        <v>0.98019942964198747</v>
      </c>
      <c r="E4501" s="62">
        <v>0.18745875320426464</v>
      </c>
      <c r="F4501" s="62">
        <v>0.35228011283443095</v>
      </c>
      <c r="G4501" s="62">
        <v>0.83909242726740851</v>
      </c>
      <c r="H4501" s="62">
        <v>0.22333294292714012</v>
      </c>
      <c r="I4501" s="62">
        <v>0.92699158724715636</v>
      </c>
      <c r="J4501" s="62">
        <v>0.22178752398193724</v>
      </c>
      <c r="K4501" s="62"/>
      <c r="L4501" s="65">
        <f t="shared" si="631"/>
        <v>8.6006780820371331E-2</v>
      </c>
      <c r="M4501" s="65">
        <f t="shared" si="632"/>
        <v>0.24011293205772336</v>
      </c>
      <c r="N4501" s="65">
        <f t="shared" si="633"/>
        <v>4.5920523426749238E-2</v>
      </c>
      <c r="O4501" s="65">
        <f t="shared" si="634"/>
        <v>8.6295715178283439E-2</v>
      </c>
      <c r="P4501" s="65">
        <f t="shared" si="635"/>
        <v>0.20554688860837003</v>
      </c>
      <c r="Q4501" s="65">
        <f t="shared" si="636"/>
        <v>5.4708384977230691E-2</v>
      </c>
      <c r="R4501" s="65">
        <f t="shared" si="637"/>
        <v>0.22707896094986985</v>
      </c>
      <c r="S4501" s="65">
        <f t="shared" si="638"/>
        <v>5.4329813981402068E-2</v>
      </c>
      <c r="T4501" s="66">
        <f>(L4501*'Football Field'!$F$4)+(M4501*'Football Field'!$F$5)+(N4501*'Football Field'!$F$6)+(O4501*'Football Field'!$F$7)+(P4501*'Football Field'!$F$8)+(Q4501*'Football Field'!$F$9)+(R4501*'Football Field'!$F$10)+(S4501*'Football Field'!$F$11)</f>
        <v>157404072.69738746</v>
      </c>
    </row>
    <row r="4502" spans="2:20" x14ac:dyDescent="0.3">
      <c r="B4502" s="62">
        <f t="shared" si="630"/>
        <v>4475</v>
      </c>
      <c r="C4502" s="62">
        <v>0.53715987374199081</v>
      </c>
      <c r="D4502" s="62">
        <v>0.87689359784190934</v>
      </c>
      <c r="E4502" s="62">
        <v>0.54337223436705862</v>
      </c>
      <c r="F4502" s="62">
        <v>8.0863523927408476E-2</v>
      </c>
      <c r="G4502" s="62">
        <v>0.75725413035905986</v>
      </c>
      <c r="H4502" s="62">
        <v>0.34409308968044405</v>
      </c>
      <c r="I4502" s="62">
        <v>0.4901924174257174</v>
      </c>
      <c r="J4502" s="62">
        <v>0.6159999341326059</v>
      </c>
      <c r="K4502" s="62"/>
      <c r="L4502" s="65">
        <f t="shared" si="631"/>
        <v>0.1265147274791745</v>
      </c>
      <c r="M4502" s="65">
        <f t="shared" si="632"/>
        <v>0.20653060658899625</v>
      </c>
      <c r="N4502" s="65">
        <f t="shared" si="633"/>
        <v>0.12797789542954213</v>
      </c>
      <c r="O4502" s="65">
        <f t="shared" si="634"/>
        <v>1.9045403785308952E-2</v>
      </c>
      <c r="P4502" s="65">
        <f t="shared" si="635"/>
        <v>0.17835248799852149</v>
      </c>
      <c r="Q4502" s="65">
        <f t="shared" si="636"/>
        <v>8.1042619891035034E-2</v>
      </c>
      <c r="R4502" s="65">
        <f t="shared" si="637"/>
        <v>0.11545270437076662</v>
      </c>
      <c r="S4502" s="65">
        <f t="shared" si="638"/>
        <v>0.14508355445665505</v>
      </c>
      <c r="T4502" s="66">
        <f>(L4502*'Football Field'!$F$4)+(M4502*'Football Field'!$F$5)+(N4502*'Football Field'!$F$6)+(O4502*'Football Field'!$F$7)+(P4502*'Football Field'!$F$8)+(Q4502*'Football Field'!$F$9)+(R4502*'Football Field'!$F$10)+(S4502*'Football Field'!$F$11)</f>
        <v>141965319.16275269</v>
      </c>
    </row>
    <row r="4503" spans="2:20" x14ac:dyDescent="0.3">
      <c r="B4503" s="62">
        <f t="shared" si="630"/>
        <v>4476</v>
      </c>
      <c r="C4503" s="62">
        <v>0.25105546872856266</v>
      </c>
      <c r="D4503" s="62">
        <v>0.75525822955327648</v>
      </c>
      <c r="E4503" s="62">
        <v>0.30528958066141587</v>
      </c>
      <c r="F4503" s="62">
        <v>0.81955034241966829</v>
      </c>
      <c r="G4503" s="62">
        <v>0.90808321850469653</v>
      </c>
      <c r="H4503" s="62">
        <v>0.40578059131835531</v>
      </c>
      <c r="I4503" s="62">
        <v>0.76717130272355283</v>
      </c>
      <c r="J4503" s="62">
        <v>0.40064501410387321</v>
      </c>
      <c r="K4503" s="62"/>
      <c r="L4503" s="65">
        <f t="shared" si="631"/>
        <v>5.4425431837140048E-2</v>
      </c>
      <c r="M4503" s="65">
        <f t="shared" si="632"/>
        <v>0.16372977454011686</v>
      </c>
      <c r="N4503" s="65">
        <f t="shared" si="633"/>
        <v>6.6182654164133756E-2</v>
      </c>
      <c r="O4503" s="65">
        <f t="shared" si="634"/>
        <v>0.17766743550482869</v>
      </c>
      <c r="P4503" s="65">
        <f t="shared" si="635"/>
        <v>0.19686016624721814</v>
      </c>
      <c r="Q4503" s="65">
        <f t="shared" si="636"/>
        <v>8.7967746830917529E-2</v>
      </c>
      <c r="R4503" s="65">
        <f t="shared" si="637"/>
        <v>0.16631236776177954</v>
      </c>
      <c r="S4503" s="65">
        <f t="shared" si="638"/>
        <v>8.685442311386532E-2</v>
      </c>
      <c r="T4503" s="66">
        <f>(L4503*'Football Field'!$F$4)+(M4503*'Football Field'!$F$5)+(N4503*'Football Field'!$F$6)+(O4503*'Football Field'!$F$7)+(P4503*'Football Field'!$F$8)+(Q4503*'Football Field'!$F$9)+(R4503*'Football Field'!$F$10)+(S4503*'Football Field'!$F$11)</f>
        <v>150084399.17408603</v>
      </c>
    </row>
    <row r="4504" spans="2:20" x14ac:dyDescent="0.3">
      <c r="B4504" s="62">
        <f t="shared" si="630"/>
        <v>4477</v>
      </c>
      <c r="C4504" s="62">
        <v>0.34919720385026731</v>
      </c>
      <c r="D4504" s="62">
        <v>0.26816218422511495</v>
      </c>
      <c r="E4504" s="62">
        <v>0.32214802986003088</v>
      </c>
      <c r="F4504" s="62">
        <v>0.81676577483217039</v>
      </c>
      <c r="G4504" s="62">
        <v>1.9954713426148185E-2</v>
      </c>
      <c r="H4504" s="62">
        <v>0.40080374023159893</v>
      </c>
      <c r="I4504" s="62">
        <v>0.8026125750947497</v>
      </c>
      <c r="J4504" s="62">
        <v>0.20085521287726327</v>
      </c>
      <c r="K4504" s="62"/>
      <c r="L4504" s="65">
        <f t="shared" si="631"/>
        <v>0.10979319790900542</v>
      </c>
      <c r="M4504" s="65">
        <f t="shared" si="632"/>
        <v>8.4314488889675798E-2</v>
      </c>
      <c r="N4504" s="65">
        <f t="shared" si="633"/>
        <v>0.10128850405567612</v>
      </c>
      <c r="O4504" s="65">
        <f t="shared" si="634"/>
        <v>0.25680425092951958</v>
      </c>
      <c r="P4504" s="65">
        <f t="shared" si="635"/>
        <v>6.2740817402249602E-3</v>
      </c>
      <c r="Q4504" s="65">
        <f t="shared" si="636"/>
        <v>0.12601912010952621</v>
      </c>
      <c r="R4504" s="65">
        <f t="shared" si="637"/>
        <v>0.25235425808111572</v>
      </c>
      <c r="S4504" s="65">
        <f t="shared" si="638"/>
        <v>6.315209828525635E-2</v>
      </c>
      <c r="T4504" s="66">
        <f>(L4504*'Football Field'!$F$4)+(M4504*'Football Field'!$F$5)+(N4504*'Football Field'!$F$6)+(O4504*'Football Field'!$F$7)+(P4504*'Football Field'!$F$8)+(Q4504*'Football Field'!$F$9)+(R4504*'Football Field'!$F$10)+(S4504*'Football Field'!$F$11)</f>
        <v>147686261.09214345</v>
      </c>
    </row>
    <row r="4505" spans="2:20" x14ac:dyDescent="0.3">
      <c r="B4505" s="62">
        <f t="shared" si="630"/>
        <v>4478</v>
      </c>
      <c r="C4505" s="62">
        <v>0.87453724807978117</v>
      </c>
      <c r="D4505" s="62">
        <v>0.34391015453375084</v>
      </c>
      <c r="E4505" s="62">
        <v>0.21253983785390274</v>
      </c>
      <c r="F4505" s="62">
        <v>0.54227090411112155</v>
      </c>
      <c r="G4505" s="62">
        <v>0.61406141085678356</v>
      </c>
      <c r="H4505" s="62">
        <v>0.40961991836725142</v>
      </c>
      <c r="I4505" s="62">
        <v>6.1184811921966897E-2</v>
      </c>
      <c r="J4505" s="62">
        <v>0.37280708531268014</v>
      </c>
      <c r="K4505" s="62"/>
      <c r="L4505" s="65">
        <f t="shared" si="631"/>
        <v>0.25489791357015434</v>
      </c>
      <c r="M4505" s="65">
        <f t="shared" si="632"/>
        <v>0.10023813283964932</v>
      </c>
      <c r="N4505" s="65">
        <f t="shared" si="633"/>
        <v>6.194814610635821E-2</v>
      </c>
      <c r="O4505" s="65">
        <f t="shared" si="634"/>
        <v>0.15805355615352409</v>
      </c>
      <c r="P4505" s="65">
        <f t="shared" si="635"/>
        <v>0.17897805127799471</v>
      </c>
      <c r="Q4505" s="65">
        <f t="shared" si="636"/>
        <v>0.11939029787221166</v>
      </c>
      <c r="R4505" s="65">
        <f t="shared" si="637"/>
        <v>1.7833295191640491E-2</v>
      </c>
      <c r="S4505" s="65">
        <f t="shared" si="638"/>
        <v>0.10866060698846715</v>
      </c>
      <c r="T4505" s="66">
        <f>(L4505*'Football Field'!$F$4)+(M4505*'Football Field'!$F$5)+(N4505*'Football Field'!$F$6)+(O4505*'Football Field'!$F$7)+(P4505*'Football Field'!$F$8)+(Q4505*'Football Field'!$F$9)+(R4505*'Football Field'!$F$10)+(S4505*'Football Field'!$F$11)</f>
        <v>127166410.06023958</v>
      </c>
    </row>
    <row r="4506" spans="2:20" x14ac:dyDescent="0.3">
      <c r="B4506" s="62">
        <f t="shared" si="630"/>
        <v>4479</v>
      </c>
      <c r="C4506" s="62">
        <v>3.5845685537456484E-2</v>
      </c>
      <c r="D4506" s="62">
        <v>0.43148378852328972</v>
      </c>
      <c r="E4506" s="62">
        <v>0.46197626077660747</v>
      </c>
      <c r="F4506" s="62">
        <v>0.79154948345214704</v>
      </c>
      <c r="G4506" s="62">
        <v>5.2827369197621987E-2</v>
      </c>
      <c r="H4506" s="62">
        <v>0.50834490968457302</v>
      </c>
      <c r="I4506" s="62">
        <v>0.397511987852041</v>
      </c>
      <c r="J4506" s="62">
        <v>7.7743315212102981E-2</v>
      </c>
      <c r="K4506" s="62"/>
      <c r="L4506" s="65">
        <f t="shared" si="631"/>
        <v>1.3000365988715587E-2</v>
      </c>
      <c r="M4506" s="65">
        <f t="shared" si="632"/>
        <v>0.15648876803147774</v>
      </c>
      <c r="N4506" s="65">
        <f t="shared" si="633"/>
        <v>0.16754765261549998</v>
      </c>
      <c r="O4506" s="65">
        <f t="shared" si="634"/>
        <v>0.28707591523961312</v>
      </c>
      <c r="P4506" s="65">
        <f t="shared" si="635"/>
        <v>1.9159213263544632E-2</v>
      </c>
      <c r="Q4506" s="65">
        <f t="shared" si="636"/>
        <v>0.1843644437346407</v>
      </c>
      <c r="R4506" s="65">
        <f t="shared" si="637"/>
        <v>0.14416801490875017</v>
      </c>
      <c r="S4506" s="65">
        <f t="shared" si="638"/>
        <v>2.8195626217758053E-2</v>
      </c>
      <c r="T4506" s="66">
        <f>(L4506*'Football Field'!$F$4)+(M4506*'Football Field'!$F$5)+(N4506*'Football Field'!$F$6)+(O4506*'Football Field'!$F$7)+(P4506*'Football Field'!$F$8)+(Q4506*'Football Field'!$F$9)+(R4506*'Football Field'!$F$10)+(S4506*'Football Field'!$F$11)</f>
        <v>135638571.67651701</v>
      </c>
    </row>
    <row r="4507" spans="2:20" x14ac:dyDescent="0.3">
      <c r="B4507" s="62">
        <f t="shared" si="630"/>
        <v>4480</v>
      </c>
      <c r="C4507" s="62">
        <v>0.44445366350146676</v>
      </c>
      <c r="D4507" s="62">
        <v>0.2891109960117294</v>
      </c>
      <c r="E4507" s="62">
        <v>0.37914618203502182</v>
      </c>
      <c r="F4507" s="62">
        <v>0.21831475895099794</v>
      </c>
      <c r="G4507" s="62">
        <v>0.16436989536628599</v>
      </c>
      <c r="H4507" s="62">
        <v>0.33855642640406869</v>
      </c>
      <c r="I4507" s="62">
        <v>0.15629386328686534</v>
      </c>
      <c r="J4507" s="62">
        <v>3.042413448583503E-2</v>
      </c>
      <c r="K4507" s="62"/>
      <c r="L4507" s="65">
        <f t="shared" si="631"/>
        <v>0.2199536198827412</v>
      </c>
      <c r="M4507" s="65">
        <f t="shared" si="632"/>
        <v>0.14307680494678784</v>
      </c>
      <c r="N4507" s="65">
        <f t="shared" si="633"/>
        <v>0.18763390214028144</v>
      </c>
      <c r="O4507" s="65">
        <f t="shared" si="634"/>
        <v>0.10804078230967626</v>
      </c>
      <c r="P4507" s="65">
        <f t="shared" si="635"/>
        <v>8.1344258028469826E-2</v>
      </c>
      <c r="Q4507" s="65">
        <f t="shared" si="636"/>
        <v>0.16754662552555161</v>
      </c>
      <c r="R4507" s="65">
        <f t="shared" si="637"/>
        <v>7.7347547828888238E-2</v>
      </c>
      <c r="S4507" s="65">
        <f t="shared" si="638"/>
        <v>1.505645933760353E-2</v>
      </c>
      <c r="T4507" s="66">
        <f>(L4507*'Football Field'!$F$4)+(M4507*'Football Field'!$F$5)+(N4507*'Football Field'!$F$6)+(O4507*'Football Field'!$F$7)+(P4507*'Football Field'!$F$8)+(Q4507*'Football Field'!$F$9)+(R4507*'Football Field'!$F$10)+(S4507*'Football Field'!$F$11)</f>
        <v>129661737.18941794</v>
      </c>
    </row>
    <row r="4508" spans="2:20" x14ac:dyDescent="0.3">
      <c r="B4508" s="62">
        <f t="shared" si="630"/>
        <v>4481</v>
      </c>
      <c r="C4508" s="62">
        <v>0.21655314503366307</v>
      </c>
      <c r="D4508" s="62">
        <v>0.54177484667265241</v>
      </c>
      <c r="E4508" s="62">
        <v>0.38748543732039886</v>
      </c>
      <c r="F4508" s="62">
        <v>0.66081968118967593</v>
      </c>
      <c r="G4508" s="62">
        <v>0.21037271051604334</v>
      </c>
      <c r="H4508" s="62">
        <v>0.70523799602573722</v>
      </c>
      <c r="I4508" s="62">
        <v>0.25881091961746727</v>
      </c>
      <c r="J4508" s="62">
        <v>0.82471635037548452</v>
      </c>
      <c r="K4508" s="62"/>
      <c r="L4508" s="65">
        <f t="shared" si="631"/>
        <v>5.6901253411572962E-2</v>
      </c>
      <c r="M4508" s="65">
        <f t="shared" si="632"/>
        <v>0.14235613081372953</v>
      </c>
      <c r="N4508" s="65">
        <f t="shared" si="633"/>
        <v>0.10181522442832577</v>
      </c>
      <c r="O4508" s="65">
        <f t="shared" si="634"/>
        <v>0.17363621356264985</v>
      </c>
      <c r="P4508" s="65">
        <f t="shared" si="635"/>
        <v>5.5277289600629255E-2</v>
      </c>
      <c r="Q4508" s="65">
        <f t="shared" si="636"/>
        <v>0.18530751848970994</v>
      </c>
      <c r="R4508" s="65">
        <f t="shared" si="637"/>
        <v>6.8004857285940107E-2</v>
      </c>
      <c r="S4508" s="65">
        <f t="shared" si="638"/>
        <v>0.21670151240744254</v>
      </c>
      <c r="T4508" s="66">
        <f>(L4508*'Football Field'!$F$4)+(M4508*'Football Field'!$F$5)+(N4508*'Football Field'!$F$6)+(O4508*'Football Field'!$F$7)+(P4508*'Football Field'!$F$8)+(Q4508*'Football Field'!$F$9)+(R4508*'Football Field'!$F$10)+(S4508*'Football Field'!$F$11)</f>
        <v>126796070.3931888</v>
      </c>
    </row>
    <row r="4509" spans="2:20" x14ac:dyDescent="0.3">
      <c r="B4509" s="62">
        <f t="shared" si="630"/>
        <v>4482</v>
      </c>
      <c r="C4509" s="62">
        <v>3.1884885870507751E-2</v>
      </c>
      <c r="D4509" s="62">
        <v>0.91346196733199247</v>
      </c>
      <c r="E4509" s="62">
        <v>0.64340582533726853</v>
      </c>
      <c r="F4509" s="62">
        <v>5.8720540109221564E-2</v>
      </c>
      <c r="G4509" s="62">
        <v>0.44263602783861522</v>
      </c>
      <c r="H4509" s="62">
        <v>0.48506622529018661</v>
      </c>
      <c r="I4509" s="62">
        <v>0.83407446475669766</v>
      </c>
      <c r="J4509" s="62">
        <v>0.38335083015008786</v>
      </c>
      <c r="K4509" s="62"/>
      <c r="L4509" s="65">
        <f t="shared" si="631"/>
        <v>8.4071295219351368E-3</v>
      </c>
      <c r="M4509" s="65">
        <f t="shared" si="632"/>
        <v>0.24085371056087304</v>
      </c>
      <c r="N4509" s="65">
        <f t="shared" si="633"/>
        <v>0.16964765471471496</v>
      </c>
      <c r="O4509" s="65">
        <f t="shared" si="634"/>
        <v>1.5482921541608501E-2</v>
      </c>
      <c r="P4509" s="65">
        <f t="shared" si="635"/>
        <v>0.11671041985934089</v>
      </c>
      <c r="Q4509" s="65">
        <f t="shared" si="636"/>
        <v>0.12789804546557179</v>
      </c>
      <c r="R4509" s="65">
        <f t="shared" si="637"/>
        <v>0.21992150402000532</v>
      </c>
      <c r="S4509" s="65">
        <f t="shared" si="638"/>
        <v>0.1010786143159503</v>
      </c>
      <c r="T4509" s="66">
        <f>(L4509*'Football Field'!$F$4)+(M4509*'Football Field'!$F$5)+(N4509*'Football Field'!$F$6)+(O4509*'Football Field'!$F$7)+(P4509*'Football Field'!$F$8)+(Q4509*'Football Field'!$F$9)+(R4509*'Football Field'!$F$10)+(S4509*'Football Field'!$F$11)</f>
        <v>152593942.02356005</v>
      </c>
    </row>
    <row r="4510" spans="2:20" x14ac:dyDescent="0.3">
      <c r="B4510" s="62">
        <f t="shared" ref="B4510:B4573" si="639">B4509+1</f>
        <v>4483</v>
      </c>
      <c r="C4510" s="62">
        <v>0.93314234099199334</v>
      </c>
      <c r="D4510" s="62">
        <v>0.72033951132336949</v>
      </c>
      <c r="E4510" s="62">
        <v>0.3429976452320862</v>
      </c>
      <c r="F4510" s="62">
        <v>0.89660737043718952</v>
      </c>
      <c r="G4510" s="62">
        <v>0.40467350912938393</v>
      </c>
      <c r="H4510" s="62">
        <v>0.55357511540899507</v>
      </c>
      <c r="I4510" s="62">
        <v>0.38790861603274529</v>
      </c>
      <c r="J4510" s="62">
        <v>0.65125178691436458</v>
      </c>
      <c r="K4510" s="62"/>
      <c r="L4510" s="65">
        <f t="shared" si="631"/>
        <v>0.19080730480856267</v>
      </c>
      <c r="M4510" s="65">
        <f t="shared" si="632"/>
        <v>0.14729375644514728</v>
      </c>
      <c r="N4510" s="65">
        <f t="shared" si="633"/>
        <v>7.0135555281784681E-2</v>
      </c>
      <c r="O4510" s="65">
        <f t="shared" si="634"/>
        <v>0.18333669828200477</v>
      </c>
      <c r="P4510" s="65">
        <f t="shared" si="635"/>
        <v>8.2746927464803097E-2</v>
      </c>
      <c r="Q4510" s="65">
        <f t="shared" si="636"/>
        <v>0.11319406604997864</v>
      </c>
      <c r="R4510" s="65">
        <f t="shared" si="637"/>
        <v>7.9318871608102082E-2</v>
      </c>
      <c r="S4510" s="65">
        <f t="shared" si="638"/>
        <v>0.13316682005961669</v>
      </c>
      <c r="T4510" s="66">
        <f>(L4510*'Football Field'!$F$4)+(M4510*'Football Field'!$F$5)+(N4510*'Football Field'!$F$6)+(O4510*'Football Field'!$F$7)+(P4510*'Football Field'!$F$8)+(Q4510*'Football Field'!$F$9)+(R4510*'Football Field'!$F$10)+(S4510*'Football Field'!$F$11)</f>
        <v>128552665.43770711</v>
      </c>
    </row>
    <row r="4511" spans="2:20" x14ac:dyDescent="0.3">
      <c r="B4511" s="62">
        <f t="shared" si="639"/>
        <v>4484</v>
      </c>
      <c r="C4511" s="62">
        <v>0.56880880272292045</v>
      </c>
      <c r="D4511" s="62">
        <v>0.60165321953015438</v>
      </c>
      <c r="E4511" s="62">
        <v>0.15314811150406593</v>
      </c>
      <c r="F4511" s="62">
        <v>3.2849802930418504E-2</v>
      </c>
      <c r="G4511" s="62">
        <v>0.3168702989555412</v>
      </c>
      <c r="H4511" s="62">
        <v>0.98016283982588503</v>
      </c>
      <c r="I4511" s="62">
        <v>0.37180292526123659</v>
      </c>
      <c r="J4511" s="62">
        <v>0.34649022537893648</v>
      </c>
      <c r="K4511" s="62"/>
      <c r="L4511" s="65">
        <f t="shared" si="631"/>
        <v>0.16869657937338808</v>
      </c>
      <c r="M4511" s="65">
        <f t="shared" si="632"/>
        <v>0.17843753404984586</v>
      </c>
      <c r="N4511" s="65">
        <f t="shared" si="633"/>
        <v>4.5420468924801838E-2</v>
      </c>
      <c r="O4511" s="65">
        <f t="shared" si="634"/>
        <v>9.7425520859088458E-3</v>
      </c>
      <c r="P4511" s="65">
        <f t="shared" si="635"/>
        <v>9.3976983624252677E-2</v>
      </c>
      <c r="Q4511" s="65">
        <f t="shared" si="636"/>
        <v>0.29069542791179104</v>
      </c>
      <c r="R4511" s="65">
        <f t="shared" si="637"/>
        <v>0.11026883091881987</v>
      </c>
      <c r="S4511" s="65">
        <f t="shared" si="638"/>
        <v>0.10276162311119161</v>
      </c>
      <c r="T4511" s="66">
        <f>(L4511*'Football Field'!$F$4)+(M4511*'Football Field'!$F$5)+(N4511*'Football Field'!$F$6)+(O4511*'Football Field'!$F$7)+(P4511*'Football Field'!$F$8)+(Q4511*'Football Field'!$F$9)+(R4511*'Football Field'!$F$10)+(S4511*'Football Field'!$F$11)</f>
        <v>131658062.42585014</v>
      </c>
    </row>
    <row r="4512" spans="2:20" x14ac:dyDescent="0.3">
      <c r="B4512" s="62">
        <f t="shared" si="639"/>
        <v>4485</v>
      </c>
      <c r="C4512" s="62">
        <v>0.7109887318526158</v>
      </c>
      <c r="D4512" s="62">
        <v>0.6483376146617722</v>
      </c>
      <c r="E4512" s="62">
        <v>0.92598096741438296</v>
      </c>
      <c r="F4512" s="62">
        <v>0.84458736620714581</v>
      </c>
      <c r="G4512" s="62">
        <v>0.47448722750621508</v>
      </c>
      <c r="H4512" s="62">
        <v>0.31001774902168655</v>
      </c>
      <c r="I4512" s="62">
        <v>0.88098172370715333</v>
      </c>
      <c r="J4512" s="62">
        <v>0.1365942673497148</v>
      </c>
      <c r="K4512" s="62"/>
      <c r="L4512" s="65">
        <f t="shared" si="631"/>
        <v>0.14415901104077822</v>
      </c>
      <c r="M4512" s="65">
        <f t="shared" si="632"/>
        <v>0.1314559642972693</v>
      </c>
      <c r="N4512" s="65">
        <f t="shared" si="633"/>
        <v>0.18775051491633485</v>
      </c>
      <c r="O4512" s="65">
        <f t="shared" si="634"/>
        <v>0.17124727016798472</v>
      </c>
      <c r="P4512" s="65">
        <f t="shared" si="635"/>
        <v>9.6206320022180047E-2</v>
      </c>
      <c r="Q4512" s="65">
        <f t="shared" si="636"/>
        <v>6.2858734747597816E-2</v>
      </c>
      <c r="R4512" s="65">
        <f t="shared" si="637"/>
        <v>0.17862653561849989</v>
      </c>
      <c r="S4512" s="65">
        <f t="shared" si="638"/>
        <v>2.7695649189355156E-2</v>
      </c>
      <c r="T4512" s="66">
        <f>(L4512*'Football Field'!$F$4)+(M4512*'Football Field'!$F$5)+(N4512*'Football Field'!$F$6)+(O4512*'Football Field'!$F$7)+(P4512*'Football Field'!$F$8)+(Q4512*'Football Field'!$F$9)+(R4512*'Football Field'!$F$10)+(S4512*'Football Field'!$F$11)</f>
        <v>145890921.43179208</v>
      </c>
    </row>
    <row r="4513" spans="2:20" x14ac:dyDescent="0.3">
      <c r="B4513" s="62">
        <f t="shared" si="639"/>
        <v>4486</v>
      </c>
      <c r="C4513" s="62">
        <v>0.76124611449952795</v>
      </c>
      <c r="D4513" s="62">
        <v>0.10655840713142961</v>
      </c>
      <c r="E4513" s="62">
        <v>0.9848442714270581</v>
      </c>
      <c r="F4513" s="62">
        <v>0.9491102515712313</v>
      </c>
      <c r="G4513" s="62">
        <v>0.98395987698554144</v>
      </c>
      <c r="H4513" s="62">
        <v>0.49574966334340109</v>
      </c>
      <c r="I4513" s="62">
        <v>0.39399176615303455</v>
      </c>
      <c r="J4513" s="62">
        <v>6.9688554338045772E-2</v>
      </c>
      <c r="K4513" s="62"/>
      <c r="L4513" s="65">
        <f t="shared" si="631"/>
        <v>0.16042618043562817</v>
      </c>
      <c r="M4513" s="65">
        <f t="shared" si="632"/>
        <v>2.2456283091360798E-2</v>
      </c>
      <c r="N4513" s="65">
        <f t="shared" si="633"/>
        <v>0.20754760093957755</v>
      </c>
      <c r="O4513" s="65">
        <f t="shared" si="634"/>
        <v>0.20001695847337586</v>
      </c>
      <c r="P4513" s="65">
        <f t="shared" si="635"/>
        <v>0.20736122229074294</v>
      </c>
      <c r="Q4513" s="65">
        <f t="shared" si="636"/>
        <v>0.10447504877541113</v>
      </c>
      <c r="R4513" s="65">
        <f t="shared" si="637"/>
        <v>8.3030432554093175E-2</v>
      </c>
      <c r="S4513" s="65">
        <f t="shared" si="638"/>
        <v>1.4686273439810564E-2</v>
      </c>
      <c r="T4513" s="66">
        <f>(L4513*'Football Field'!$F$4)+(M4513*'Football Field'!$F$5)+(N4513*'Football Field'!$F$6)+(O4513*'Football Field'!$F$7)+(P4513*'Football Field'!$F$8)+(Q4513*'Football Field'!$F$9)+(R4513*'Football Field'!$F$10)+(S4513*'Football Field'!$F$11)</f>
        <v>142626611.83435136</v>
      </c>
    </row>
    <row r="4514" spans="2:20" x14ac:dyDescent="0.3">
      <c r="B4514" s="62">
        <f t="shared" si="639"/>
        <v>4487</v>
      </c>
      <c r="C4514" s="62">
        <v>0.91786648936583271</v>
      </c>
      <c r="D4514" s="62">
        <v>0.79101225944362075</v>
      </c>
      <c r="E4514" s="62">
        <v>0.68545717937968687</v>
      </c>
      <c r="F4514" s="62">
        <v>0.99701635523301368</v>
      </c>
      <c r="G4514" s="62">
        <v>6.4533471423530608E-2</v>
      </c>
      <c r="H4514" s="62">
        <v>0.76288069986100571</v>
      </c>
      <c r="I4514" s="62">
        <v>0.16189545258365157</v>
      </c>
      <c r="J4514" s="62">
        <v>0.13652637853078509</v>
      </c>
      <c r="K4514" s="62"/>
      <c r="L4514" s="65">
        <f t="shared" si="631"/>
        <v>0.2031942065038328</v>
      </c>
      <c r="M4514" s="65">
        <f t="shared" si="632"/>
        <v>0.17511164232992155</v>
      </c>
      <c r="N4514" s="65">
        <f t="shared" si="633"/>
        <v>0.15174421255169918</v>
      </c>
      <c r="O4514" s="65">
        <f t="shared" si="634"/>
        <v>0.22071613847988575</v>
      </c>
      <c r="P4514" s="65">
        <f t="shared" si="635"/>
        <v>1.4286203571830925E-2</v>
      </c>
      <c r="Q4514" s="65">
        <f t="shared" si="636"/>
        <v>0.16888397197336005</v>
      </c>
      <c r="R4514" s="65">
        <f t="shared" si="637"/>
        <v>3.5839872579989759E-2</v>
      </c>
      <c r="S4514" s="65">
        <f t="shared" si="638"/>
        <v>3.0223752009479837E-2</v>
      </c>
      <c r="T4514" s="66">
        <f>(L4514*'Football Field'!$F$4)+(M4514*'Football Field'!$F$5)+(N4514*'Football Field'!$F$6)+(O4514*'Football Field'!$F$7)+(P4514*'Football Field'!$F$8)+(Q4514*'Football Field'!$F$9)+(R4514*'Football Field'!$F$10)+(S4514*'Football Field'!$F$11)</f>
        <v>118359606.28670748</v>
      </c>
    </row>
    <row r="4515" spans="2:20" x14ac:dyDescent="0.3">
      <c r="B4515" s="62">
        <f t="shared" si="639"/>
        <v>4488</v>
      </c>
      <c r="C4515" s="62">
        <v>5.2033082700717381E-2</v>
      </c>
      <c r="D4515" s="62">
        <v>0.13597002784455325</v>
      </c>
      <c r="E4515" s="62">
        <v>0.97447662669227764</v>
      </c>
      <c r="F4515" s="62">
        <v>0.25323451771800243</v>
      </c>
      <c r="G4515" s="62">
        <v>0.24845760627325064</v>
      </c>
      <c r="H4515" s="62">
        <v>0.92629653821047475</v>
      </c>
      <c r="I4515" s="62">
        <v>0.46262413153902449</v>
      </c>
      <c r="J4515" s="62">
        <v>0.16671465704357447</v>
      </c>
      <c r="K4515" s="62"/>
      <c r="L4515" s="65">
        <f t="shared" si="631"/>
        <v>1.6160310124869463E-2</v>
      </c>
      <c r="M4515" s="65">
        <f t="shared" si="632"/>
        <v>4.2229245387854414E-2</v>
      </c>
      <c r="N4515" s="65">
        <f t="shared" si="633"/>
        <v>0.30265061532798132</v>
      </c>
      <c r="O4515" s="65">
        <f t="shared" si="634"/>
        <v>7.8648969621556736E-2</v>
      </c>
      <c r="P4515" s="65">
        <f t="shared" si="635"/>
        <v>7.716536791319277E-2</v>
      </c>
      <c r="Q4515" s="65">
        <f t="shared" si="636"/>
        <v>0.28768695891369683</v>
      </c>
      <c r="R4515" s="65">
        <f t="shared" si="637"/>
        <v>0.14368069406766026</v>
      </c>
      <c r="S4515" s="65">
        <f t="shared" si="638"/>
        <v>5.1777838643188294E-2</v>
      </c>
      <c r="T4515" s="66">
        <f>(L4515*'Football Field'!$F$4)+(M4515*'Football Field'!$F$5)+(N4515*'Football Field'!$F$6)+(O4515*'Football Field'!$F$7)+(P4515*'Football Field'!$F$8)+(Q4515*'Football Field'!$F$9)+(R4515*'Football Field'!$F$10)+(S4515*'Football Field'!$F$11)</f>
        <v>142912662.75695133</v>
      </c>
    </row>
    <row r="4516" spans="2:20" x14ac:dyDescent="0.3">
      <c r="B4516" s="62">
        <f t="shared" si="639"/>
        <v>4489</v>
      </c>
      <c r="C4516" s="62">
        <v>0.52216058426456946</v>
      </c>
      <c r="D4516" s="62">
        <v>0.41424039406950763</v>
      </c>
      <c r="E4516" s="62">
        <v>0.13155747302452647</v>
      </c>
      <c r="F4516" s="62">
        <v>2.1644427902753449E-2</v>
      </c>
      <c r="G4516" s="62">
        <v>0.61051019921456162</v>
      </c>
      <c r="H4516" s="62">
        <v>0.78111437627953506</v>
      </c>
      <c r="I4516" s="62">
        <v>0.56145705015666869</v>
      </c>
      <c r="J4516" s="62">
        <v>0.3896414242488756</v>
      </c>
      <c r="K4516" s="62"/>
      <c r="L4516" s="65">
        <f t="shared" si="631"/>
        <v>0.15213024492467328</v>
      </c>
      <c r="M4516" s="65">
        <f t="shared" si="632"/>
        <v>0.12068795406348985</v>
      </c>
      <c r="N4516" s="65">
        <f t="shared" si="633"/>
        <v>3.8328957022063619E-2</v>
      </c>
      <c r="O4516" s="65">
        <f t="shared" si="634"/>
        <v>6.3060526154764792E-3</v>
      </c>
      <c r="P4516" s="65">
        <f t="shared" si="635"/>
        <v>0.17787069521215182</v>
      </c>
      <c r="Q4516" s="65">
        <f t="shared" si="636"/>
        <v>0.22757581663302925</v>
      </c>
      <c r="R4516" s="65">
        <f t="shared" si="637"/>
        <v>0.16357917684522225</v>
      </c>
      <c r="S4516" s="65">
        <f t="shared" si="638"/>
        <v>0.11352110268389344</v>
      </c>
      <c r="T4516" s="66">
        <f>(L4516*'Football Field'!$F$4)+(M4516*'Football Field'!$F$5)+(N4516*'Football Field'!$F$6)+(O4516*'Football Field'!$F$7)+(P4516*'Football Field'!$F$8)+(Q4516*'Football Field'!$F$9)+(R4516*'Football Field'!$F$10)+(S4516*'Football Field'!$F$11)</f>
        <v>146074154.32851297</v>
      </c>
    </row>
    <row r="4517" spans="2:20" x14ac:dyDescent="0.3">
      <c r="B4517" s="62">
        <f t="shared" si="639"/>
        <v>4490</v>
      </c>
      <c r="C4517" s="62">
        <v>0.34678857788779693</v>
      </c>
      <c r="D4517" s="62">
        <v>0.71251413854205092</v>
      </c>
      <c r="E4517" s="62">
        <v>0.23132771821031828</v>
      </c>
      <c r="F4517" s="62">
        <v>0.4956682601167961</v>
      </c>
      <c r="G4517" s="62">
        <v>0.90250628320440529</v>
      </c>
      <c r="H4517" s="62">
        <v>0.18021819915185</v>
      </c>
      <c r="I4517" s="62">
        <v>0.80715720368482469</v>
      </c>
      <c r="J4517" s="62">
        <v>0.27782585378038416</v>
      </c>
      <c r="K4517" s="62"/>
      <c r="L4517" s="65">
        <f t="shared" si="631"/>
        <v>8.7705622427975583E-2</v>
      </c>
      <c r="M4517" s="65">
        <f t="shared" si="632"/>
        <v>0.18020056020928826</v>
      </c>
      <c r="N4517" s="65">
        <f t="shared" si="633"/>
        <v>5.8504641744699291E-2</v>
      </c>
      <c r="O4517" s="65">
        <f t="shared" si="634"/>
        <v>0.12535849230132637</v>
      </c>
      <c r="P4517" s="65">
        <f t="shared" si="635"/>
        <v>0.22825110272003146</v>
      </c>
      <c r="Q4517" s="65">
        <f t="shared" si="636"/>
        <v>4.5578633026881088E-2</v>
      </c>
      <c r="R4517" s="65">
        <f t="shared" si="637"/>
        <v>0.20413655310558285</v>
      </c>
      <c r="S4517" s="65">
        <f t="shared" si="638"/>
        <v>7.0264394464215035E-2</v>
      </c>
      <c r="T4517" s="66">
        <f>(L4517*'Football Field'!$F$4)+(M4517*'Football Field'!$F$5)+(N4517*'Football Field'!$F$6)+(O4517*'Football Field'!$F$7)+(P4517*'Football Field'!$F$8)+(Q4517*'Football Field'!$F$9)+(R4517*'Football Field'!$F$10)+(S4517*'Football Field'!$F$11)</f>
        <v>156994822.51622844</v>
      </c>
    </row>
    <row r="4518" spans="2:20" x14ac:dyDescent="0.3">
      <c r="B4518" s="62">
        <f t="shared" si="639"/>
        <v>4491</v>
      </c>
      <c r="C4518" s="62">
        <v>0.93075195010139533</v>
      </c>
      <c r="D4518" s="62">
        <v>0.26605095906021503</v>
      </c>
      <c r="E4518" s="62">
        <v>0.90208836597398101</v>
      </c>
      <c r="F4518" s="62">
        <v>0.93475765704424563</v>
      </c>
      <c r="G4518" s="62">
        <v>0.71788462710810597</v>
      </c>
      <c r="H4518" s="62">
        <v>0.79054120035481801</v>
      </c>
      <c r="I4518" s="62">
        <v>0.33043594502451579</v>
      </c>
      <c r="J4518" s="62">
        <v>0.10864730964754143</v>
      </c>
      <c r="K4518" s="62"/>
      <c r="L4518" s="65">
        <f t="shared" si="631"/>
        <v>0.18685453210410244</v>
      </c>
      <c r="M4518" s="65">
        <f t="shared" si="632"/>
        <v>5.3411467433002444E-2</v>
      </c>
      <c r="N4518" s="65">
        <f t="shared" si="633"/>
        <v>0.18110013040774164</v>
      </c>
      <c r="O4518" s="65">
        <f t="shared" si="634"/>
        <v>0.18765870393148448</v>
      </c>
      <c r="P4518" s="65">
        <f t="shared" si="635"/>
        <v>0.14412002691845027</v>
      </c>
      <c r="Q4518" s="65">
        <f t="shared" si="636"/>
        <v>0.1587063084694294</v>
      </c>
      <c r="R4518" s="65">
        <f t="shared" si="637"/>
        <v>6.6337173820808573E-2</v>
      </c>
      <c r="S4518" s="65">
        <f t="shared" si="638"/>
        <v>2.1811656914980718E-2</v>
      </c>
      <c r="T4518" s="66">
        <f>(L4518*'Football Field'!$F$4)+(M4518*'Football Field'!$F$5)+(N4518*'Football Field'!$F$6)+(O4518*'Football Field'!$F$7)+(P4518*'Football Field'!$F$8)+(Q4518*'Football Field'!$F$9)+(R4518*'Football Field'!$F$10)+(S4518*'Football Field'!$F$11)</f>
        <v>134173184.97844784</v>
      </c>
    </row>
    <row r="4519" spans="2:20" x14ac:dyDescent="0.3">
      <c r="B4519" s="62">
        <f t="shared" si="639"/>
        <v>4492</v>
      </c>
      <c r="C4519" s="62">
        <v>0.15167695073069754</v>
      </c>
      <c r="D4519" s="62">
        <v>0.45491508806693326</v>
      </c>
      <c r="E4519" s="62">
        <v>5.4936198453118479E-2</v>
      </c>
      <c r="F4519" s="62">
        <v>6.4364735544867879E-2</v>
      </c>
      <c r="G4519" s="62">
        <v>0.22403637342598304</v>
      </c>
      <c r="H4519" s="62">
        <v>0.32792027003311719</v>
      </c>
      <c r="I4519" s="62">
        <v>0.32603980977809843</v>
      </c>
      <c r="J4519" s="62">
        <v>0.56078732297768419</v>
      </c>
      <c r="K4519" s="62"/>
      <c r="L4519" s="65">
        <f t="shared" ref="L4519:L4582" si="640">C4519/SUM($C4519:$J4519)</f>
        <v>7.0069099601144103E-2</v>
      </c>
      <c r="M4519" s="65">
        <f t="shared" ref="M4519:M4582" si="641">D4519/SUM($C4519:$J4519)</f>
        <v>0.21015382009109695</v>
      </c>
      <c r="N4519" s="65">
        <f t="shared" ref="N4519:N4582" si="642">E4519/SUM($C4519:$J4519)</f>
        <v>2.5378476707079007E-2</v>
      </c>
      <c r="O4519" s="65">
        <f t="shared" ref="O4519:O4582" si="643">F4519/SUM($C4519:$J4519)</f>
        <v>2.9734109526648626E-2</v>
      </c>
      <c r="P4519" s="65">
        <f t="shared" ref="P4519:P4582" si="644">G4519/SUM($C4519:$J4519)</f>
        <v>0.10349645670116464</v>
      </c>
      <c r="Q4519" s="65">
        <f t="shared" ref="Q4519:Q4582" si="645">H4519/SUM($C4519:$J4519)</f>
        <v>0.15148694611470906</v>
      </c>
      <c r="R4519" s="65">
        <f t="shared" ref="R4519:R4582" si="646">I4519/SUM($C4519:$J4519)</f>
        <v>0.15061824354473952</v>
      </c>
      <c r="S4519" s="65">
        <f t="shared" ref="S4519:S4582" si="647">J4519/SUM($C4519:$J4519)</f>
        <v>0.25906284771341814</v>
      </c>
      <c r="T4519" s="66">
        <f>(L4519*'Football Field'!$F$4)+(M4519*'Football Field'!$F$5)+(N4519*'Football Field'!$F$6)+(O4519*'Football Field'!$F$7)+(P4519*'Football Field'!$F$8)+(Q4519*'Football Field'!$F$9)+(R4519*'Football Field'!$F$10)+(S4519*'Football Field'!$F$11)</f>
        <v>139241934.42697787</v>
      </c>
    </row>
    <row r="4520" spans="2:20" x14ac:dyDescent="0.3">
      <c r="B4520" s="62">
        <f t="shared" si="639"/>
        <v>4493</v>
      </c>
      <c r="C4520" s="62">
        <v>0.74739558198089773</v>
      </c>
      <c r="D4520" s="62">
        <v>0.64528799491847955</v>
      </c>
      <c r="E4520" s="62">
        <v>0.20922655910409993</v>
      </c>
      <c r="F4520" s="62">
        <v>0.78380691641271816</v>
      </c>
      <c r="G4520" s="62">
        <v>0.14677049745464432</v>
      </c>
      <c r="H4520" s="62">
        <v>0.18512191282447887</v>
      </c>
      <c r="I4520" s="62">
        <v>0.29885755234570699</v>
      </c>
      <c r="J4520" s="62">
        <v>0.65217029657608871</v>
      </c>
      <c r="K4520" s="62"/>
      <c r="L4520" s="65">
        <f t="shared" si="640"/>
        <v>0.20372566664308664</v>
      </c>
      <c r="M4520" s="65">
        <f t="shared" si="641"/>
        <v>0.175893101472612</v>
      </c>
      <c r="N4520" s="65">
        <f t="shared" si="642"/>
        <v>5.703113754024218E-2</v>
      </c>
      <c r="O4520" s="65">
        <f t="shared" si="643"/>
        <v>0.21365069638547091</v>
      </c>
      <c r="P4520" s="65">
        <f t="shared" si="644"/>
        <v>4.0006815879531234E-2</v>
      </c>
      <c r="Q4520" s="65">
        <f t="shared" si="645"/>
        <v>5.0460674386718869E-2</v>
      </c>
      <c r="R4520" s="65">
        <f t="shared" si="646"/>
        <v>8.1462823103102641E-2</v>
      </c>
      <c r="S4520" s="65">
        <f t="shared" si="647"/>
        <v>0.17776908458923563</v>
      </c>
      <c r="T4520" s="66">
        <f>(L4520*'Football Field'!$F$4)+(M4520*'Football Field'!$F$5)+(N4520*'Football Field'!$F$6)+(O4520*'Football Field'!$F$7)+(P4520*'Football Field'!$F$8)+(Q4520*'Football Field'!$F$9)+(R4520*'Football Field'!$F$10)+(S4520*'Football Field'!$F$11)</f>
        <v>125411320.19075158</v>
      </c>
    </row>
    <row r="4521" spans="2:20" x14ac:dyDescent="0.3">
      <c r="B4521" s="62">
        <f t="shared" si="639"/>
        <v>4494</v>
      </c>
      <c r="C4521" s="62">
        <v>0.12393650364320019</v>
      </c>
      <c r="D4521" s="62">
        <v>0.44591318660876023</v>
      </c>
      <c r="E4521" s="62">
        <v>0.12768404586067861</v>
      </c>
      <c r="F4521" s="62">
        <v>0.75676105407208627</v>
      </c>
      <c r="G4521" s="62">
        <v>0.5563155502050211</v>
      </c>
      <c r="H4521" s="62">
        <v>0.963694666491139</v>
      </c>
      <c r="I4521" s="62">
        <v>0.74517547347125324</v>
      </c>
      <c r="J4521" s="62">
        <v>0.55214356590308189</v>
      </c>
      <c r="K4521" s="62"/>
      <c r="L4521" s="65">
        <f t="shared" si="640"/>
        <v>2.9013907193412979E-2</v>
      </c>
      <c r="M4521" s="65">
        <f t="shared" si="641"/>
        <v>0.10438961429662247</v>
      </c>
      <c r="N4521" s="65">
        <f t="shared" si="642"/>
        <v>2.9891218065553928E-2</v>
      </c>
      <c r="O4521" s="65">
        <f t="shared" si="643"/>
        <v>0.17716003231499541</v>
      </c>
      <c r="P4521" s="65">
        <f t="shared" si="644"/>
        <v>0.1302351387156187</v>
      </c>
      <c r="Q4521" s="65">
        <f t="shared" si="645"/>
        <v>0.22560381158448989</v>
      </c>
      <c r="R4521" s="65">
        <f t="shared" si="646"/>
        <v>0.17444781315072003</v>
      </c>
      <c r="S4521" s="65">
        <f t="shared" si="647"/>
        <v>0.12925846467858668</v>
      </c>
      <c r="T4521" s="66">
        <f>(L4521*'Football Field'!$F$4)+(M4521*'Football Field'!$F$5)+(N4521*'Football Field'!$F$6)+(O4521*'Football Field'!$F$7)+(P4521*'Football Field'!$F$8)+(Q4521*'Football Field'!$F$9)+(R4521*'Football Field'!$F$10)+(S4521*'Football Field'!$F$11)</f>
        <v>145436521.9675633</v>
      </c>
    </row>
    <row r="4522" spans="2:20" x14ac:dyDescent="0.3">
      <c r="B4522" s="62">
        <f t="shared" si="639"/>
        <v>4495</v>
      </c>
      <c r="C4522" s="62">
        <v>0.78011630137944432</v>
      </c>
      <c r="D4522" s="62">
        <v>0.52325193595919905</v>
      </c>
      <c r="E4522" s="62">
        <v>0.12612132492948203</v>
      </c>
      <c r="F4522" s="62">
        <v>0.52676868837945312</v>
      </c>
      <c r="G4522" s="62">
        <v>0.22335302180937833</v>
      </c>
      <c r="H4522" s="62">
        <v>0.41204177710346901</v>
      </c>
      <c r="I4522" s="62">
        <v>0.46832774004452038</v>
      </c>
      <c r="J4522" s="62">
        <v>0.63370680583574035</v>
      </c>
      <c r="K4522" s="62"/>
      <c r="L4522" s="65">
        <f t="shared" si="640"/>
        <v>0.21120256687175795</v>
      </c>
      <c r="M4522" s="65">
        <f t="shared" si="641"/>
        <v>0.1416611238603602</v>
      </c>
      <c r="N4522" s="65">
        <f t="shared" si="642"/>
        <v>3.414509800048067E-2</v>
      </c>
      <c r="O4522" s="65">
        <f t="shared" si="643"/>
        <v>0.14261322181921166</v>
      </c>
      <c r="P4522" s="65">
        <f t="shared" si="644"/>
        <v>6.0468844762365602E-2</v>
      </c>
      <c r="Q4522" s="65">
        <f t="shared" si="645"/>
        <v>0.11155295797405117</v>
      </c>
      <c r="R4522" s="65">
        <f t="shared" si="646"/>
        <v>0.12679137797755338</v>
      </c>
      <c r="S4522" s="65">
        <f t="shared" si="647"/>
        <v>0.17156480873421948</v>
      </c>
      <c r="T4522" s="66">
        <f>(L4522*'Football Field'!$F$4)+(M4522*'Football Field'!$F$5)+(N4522*'Football Field'!$F$6)+(O4522*'Football Field'!$F$7)+(P4522*'Football Field'!$F$8)+(Q4522*'Football Field'!$F$9)+(R4522*'Football Field'!$F$10)+(S4522*'Football Field'!$F$11)</f>
        <v>132301572.79666916</v>
      </c>
    </row>
    <row r="4523" spans="2:20" x14ac:dyDescent="0.3">
      <c r="B4523" s="62">
        <f t="shared" si="639"/>
        <v>4496</v>
      </c>
      <c r="C4523" s="62">
        <v>0.12604367305986297</v>
      </c>
      <c r="D4523" s="62">
        <v>0.85442468660144155</v>
      </c>
      <c r="E4523" s="62">
        <v>0.16779398702053705</v>
      </c>
      <c r="F4523" s="62">
        <v>0.59932995327887739</v>
      </c>
      <c r="G4523" s="62">
        <v>0.86126941860416972</v>
      </c>
      <c r="H4523" s="62">
        <v>0.97340580048525738</v>
      </c>
      <c r="I4523" s="62">
        <v>0.85850376769026626</v>
      </c>
      <c r="J4523" s="62">
        <v>0.73025255889141893</v>
      </c>
      <c r="K4523" s="62"/>
      <c r="L4523" s="65">
        <f t="shared" si="640"/>
        <v>2.4374993583976035E-2</v>
      </c>
      <c r="M4523" s="65">
        <f t="shared" si="641"/>
        <v>0.16523317472674351</v>
      </c>
      <c r="N4523" s="65">
        <f t="shared" si="642"/>
        <v>3.2448890592968217E-2</v>
      </c>
      <c r="O4523" s="65">
        <f t="shared" si="643"/>
        <v>0.11590160308101367</v>
      </c>
      <c r="P4523" s="65">
        <f t="shared" si="644"/>
        <v>0.1665568452815622</v>
      </c>
      <c r="Q4523" s="65">
        <f t="shared" si="645"/>
        <v>0.1882423731825433</v>
      </c>
      <c r="R4523" s="65">
        <f t="shared" si="646"/>
        <v>0.16602200904864875</v>
      </c>
      <c r="S4523" s="65">
        <f t="shared" si="647"/>
        <v>0.14122011050254432</v>
      </c>
      <c r="T4523" s="66">
        <f>(L4523*'Football Field'!$F$4)+(M4523*'Football Field'!$F$5)+(N4523*'Football Field'!$F$6)+(O4523*'Football Field'!$F$7)+(P4523*'Football Field'!$F$8)+(Q4523*'Football Field'!$F$9)+(R4523*'Football Field'!$F$10)+(S4523*'Football Field'!$F$11)</f>
        <v>146797490.53916231</v>
      </c>
    </row>
    <row r="4524" spans="2:20" x14ac:dyDescent="0.3">
      <c r="B4524" s="62">
        <f t="shared" si="639"/>
        <v>4497</v>
      </c>
      <c r="C4524" s="62">
        <v>0.74062544932232111</v>
      </c>
      <c r="D4524" s="62">
        <v>0.73182006735048033</v>
      </c>
      <c r="E4524" s="62">
        <v>0.52571166225719035</v>
      </c>
      <c r="F4524" s="62">
        <v>0.60746250329866391</v>
      </c>
      <c r="G4524" s="62">
        <v>6.7827009051408038E-2</v>
      </c>
      <c r="H4524" s="62">
        <v>0.2651568979936394</v>
      </c>
      <c r="I4524" s="62">
        <v>7.9545497986064584E-2</v>
      </c>
      <c r="J4524" s="62">
        <v>0.89806547133740988</v>
      </c>
      <c r="K4524" s="62"/>
      <c r="L4524" s="65">
        <f t="shared" si="640"/>
        <v>0.18911768960575531</v>
      </c>
      <c r="M4524" s="65">
        <f t="shared" si="641"/>
        <v>0.18686924743281297</v>
      </c>
      <c r="N4524" s="65">
        <f t="shared" si="642"/>
        <v>0.13423974973564903</v>
      </c>
      <c r="O4524" s="65">
        <f t="shared" si="643"/>
        <v>0.15511471453092762</v>
      </c>
      <c r="P4524" s="65">
        <f t="shared" si="644"/>
        <v>1.7319533451636081E-2</v>
      </c>
      <c r="Q4524" s="65">
        <f t="shared" si="645"/>
        <v>6.7707449126235039E-2</v>
      </c>
      <c r="R4524" s="65">
        <f t="shared" si="646"/>
        <v>2.0311833479971148E-2</v>
      </c>
      <c r="S4524" s="65">
        <f t="shared" si="647"/>
        <v>0.22931978263701283</v>
      </c>
      <c r="T4524" s="66">
        <f>(L4524*'Football Field'!$F$4)+(M4524*'Football Field'!$F$5)+(N4524*'Football Field'!$F$6)+(O4524*'Football Field'!$F$7)+(P4524*'Football Field'!$F$8)+(Q4524*'Football Field'!$F$9)+(R4524*'Football Field'!$F$10)+(S4524*'Football Field'!$F$11)</f>
        <v>117102245.32941429</v>
      </c>
    </row>
    <row r="4525" spans="2:20" x14ac:dyDescent="0.3">
      <c r="B4525" s="62">
        <f t="shared" si="639"/>
        <v>4498</v>
      </c>
      <c r="C4525" s="62">
        <v>0.97395162128841983</v>
      </c>
      <c r="D4525" s="62">
        <v>0.37234031906763576</v>
      </c>
      <c r="E4525" s="62">
        <v>0.71431660965728327</v>
      </c>
      <c r="F4525" s="62">
        <v>0.78972035701719767</v>
      </c>
      <c r="G4525" s="62">
        <v>0.90296508613660542</v>
      </c>
      <c r="H4525" s="62">
        <v>0.5663127528341918</v>
      </c>
      <c r="I4525" s="62">
        <v>0.13580736664933224</v>
      </c>
      <c r="J4525" s="62">
        <v>0.54558430531664581</v>
      </c>
      <c r="K4525" s="62"/>
      <c r="L4525" s="65">
        <f t="shared" si="640"/>
        <v>0.19475143559119318</v>
      </c>
      <c r="M4525" s="65">
        <f t="shared" si="641"/>
        <v>7.4453196731659024E-2</v>
      </c>
      <c r="N4525" s="65">
        <f t="shared" si="642"/>
        <v>0.14283480016528818</v>
      </c>
      <c r="O4525" s="65">
        <f t="shared" si="643"/>
        <v>0.15791253886022716</v>
      </c>
      <c r="P4525" s="65">
        <f t="shared" si="644"/>
        <v>0.18055696296413176</v>
      </c>
      <c r="Q4525" s="65">
        <f t="shared" si="645"/>
        <v>0.1132399384090134</v>
      </c>
      <c r="R4525" s="65">
        <f t="shared" si="646"/>
        <v>2.7156050712076017E-2</v>
      </c>
      <c r="S4525" s="65">
        <f t="shared" si="647"/>
        <v>0.10909507656641133</v>
      </c>
      <c r="T4525" s="66">
        <f>(L4525*'Football Field'!$F$4)+(M4525*'Football Field'!$F$5)+(N4525*'Football Field'!$F$6)+(O4525*'Football Field'!$F$7)+(P4525*'Football Field'!$F$8)+(Q4525*'Football Field'!$F$9)+(R4525*'Football Field'!$F$10)+(S4525*'Football Field'!$F$11)</f>
        <v>131080747.64033383</v>
      </c>
    </row>
    <row r="4526" spans="2:20" x14ac:dyDescent="0.3">
      <c r="B4526" s="62">
        <f t="shared" si="639"/>
        <v>4499</v>
      </c>
      <c r="C4526" s="62">
        <v>0.55028846641985629</v>
      </c>
      <c r="D4526" s="62">
        <v>0.99005286480010102</v>
      </c>
      <c r="E4526" s="62">
        <v>0.98078222101696755</v>
      </c>
      <c r="F4526" s="62">
        <v>0.52096382703349398</v>
      </c>
      <c r="G4526" s="62">
        <v>0.39446512534285216</v>
      </c>
      <c r="H4526" s="62">
        <v>0.66107832460651295</v>
      </c>
      <c r="I4526" s="62">
        <v>0.89279803699795468</v>
      </c>
      <c r="J4526" s="62">
        <v>0.8768747780561027</v>
      </c>
      <c r="K4526" s="62"/>
      <c r="L4526" s="65">
        <f t="shared" si="640"/>
        <v>9.3788987204864852E-2</v>
      </c>
      <c r="M4526" s="65">
        <f t="shared" si="641"/>
        <v>0.16874068990213875</v>
      </c>
      <c r="N4526" s="65">
        <f t="shared" si="642"/>
        <v>0.1671606380852908</v>
      </c>
      <c r="O4526" s="65">
        <f t="shared" si="643"/>
        <v>8.8791011786466062E-2</v>
      </c>
      <c r="P4526" s="65">
        <f t="shared" si="644"/>
        <v>6.7231073975151753E-2</v>
      </c>
      <c r="Q4526" s="65">
        <f t="shared" si="645"/>
        <v>0.11267157193265226</v>
      </c>
      <c r="R4526" s="65">
        <f t="shared" si="646"/>
        <v>0.15216496215757902</v>
      </c>
      <c r="S4526" s="65">
        <f t="shared" si="647"/>
        <v>0.14945106495585636</v>
      </c>
      <c r="T4526" s="66">
        <f>(L4526*'Football Field'!$F$4)+(M4526*'Football Field'!$F$5)+(N4526*'Football Field'!$F$6)+(O4526*'Football Field'!$F$7)+(P4526*'Football Field'!$F$8)+(Q4526*'Football Field'!$F$9)+(R4526*'Football Field'!$F$10)+(S4526*'Football Field'!$F$11)</f>
        <v>139783184.76277679</v>
      </c>
    </row>
    <row r="4527" spans="2:20" x14ac:dyDescent="0.3">
      <c r="B4527" s="62">
        <f t="shared" si="639"/>
        <v>4500</v>
      </c>
      <c r="C4527" s="62">
        <v>0.27127725225191945</v>
      </c>
      <c r="D4527" s="62">
        <v>0.92545721086460131</v>
      </c>
      <c r="E4527" s="62">
        <v>0.92598703818144668</v>
      </c>
      <c r="F4527" s="62">
        <v>0.76172812678138346</v>
      </c>
      <c r="G4527" s="62">
        <v>0.37206914795012713</v>
      </c>
      <c r="H4527" s="62">
        <v>0.16447830015149767</v>
      </c>
      <c r="I4527" s="62">
        <v>8.5315095115631179E-3</v>
      </c>
      <c r="J4527" s="62">
        <v>0.20216119864535609</v>
      </c>
      <c r="K4527" s="62"/>
      <c r="L4527" s="65">
        <f t="shared" si="640"/>
        <v>7.4697253444343095E-2</v>
      </c>
      <c r="M4527" s="65">
        <f t="shared" si="641"/>
        <v>0.25482826612992893</v>
      </c>
      <c r="N4527" s="65">
        <f t="shared" si="642"/>
        <v>0.25497415615586955</v>
      </c>
      <c r="O4527" s="65">
        <f t="shared" si="643"/>
        <v>0.20974482183649851</v>
      </c>
      <c r="P4527" s="65">
        <f t="shared" si="644"/>
        <v>0.10245069652003888</v>
      </c>
      <c r="Q4527" s="65">
        <f t="shared" si="645"/>
        <v>4.5289743870974446E-2</v>
      </c>
      <c r="R4527" s="65">
        <f t="shared" si="646"/>
        <v>2.3491845444388705E-3</v>
      </c>
      <c r="S4527" s="65">
        <f t="shared" si="647"/>
        <v>5.5665877497907704E-2</v>
      </c>
      <c r="T4527" s="66">
        <f>(L4527*'Football Field'!$F$4)+(M4527*'Football Field'!$F$5)+(N4527*'Football Field'!$F$6)+(O4527*'Football Field'!$F$7)+(P4527*'Football Field'!$F$8)+(Q4527*'Football Field'!$F$9)+(R4527*'Football Field'!$F$10)+(S4527*'Football Field'!$F$11)</f>
        <v>124124580.91428417</v>
      </c>
    </row>
    <row r="4528" spans="2:20" x14ac:dyDescent="0.3">
      <c r="B4528" s="62">
        <f t="shared" si="639"/>
        <v>4501</v>
      </c>
      <c r="C4528" s="62">
        <v>0.69233629849372835</v>
      </c>
      <c r="D4528" s="62">
        <v>0.17499839252277893</v>
      </c>
      <c r="E4528" s="62">
        <v>0.72208925719380412</v>
      </c>
      <c r="F4528" s="62">
        <v>0.37594518611145822</v>
      </c>
      <c r="G4528" s="62">
        <v>0.42441592018182106</v>
      </c>
      <c r="H4528" s="62">
        <v>0.32134045380987941</v>
      </c>
      <c r="I4528" s="62">
        <v>0.93413890449551296</v>
      </c>
      <c r="J4528" s="62">
        <v>0.52669226130216551</v>
      </c>
      <c r="K4528" s="62"/>
      <c r="L4528" s="65">
        <f t="shared" si="640"/>
        <v>0.16595002119508664</v>
      </c>
      <c r="M4528" s="65">
        <f t="shared" si="641"/>
        <v>4.1946359033093988E-2</v>
      </c>
      <c r="N4528" s="65">
        <f t="shared" si="642"/>
        <v>0.1730816769202542</v>
      </c>
      <c r="O4528" s="65">
        <f t="shared" si="643"/>
        <v>9.0112437754774802E-2</v>
      </c>
      <c r="P4528" s="65">
        <f t="shared" si="644"/>
        <v>0.10173066341160997</v>
      </c>
      <c r="Q4528" s="65">
        <f t="shared" si="645"/>
        <v>7.7023919208926636E-2</v>
      </c>
      <c r="R4528" s="65">
        <f t="shared" si="646"/>
        <v>0.22390906173409261</v>
      </c>
      <c r="S4528" s="65">
        <f t="shared" si="647"/>
        <v>0.12624586074216107</v>
      </c>
      <c r="T4528" s="66">
        <f>(L4528*'Football Field'!$F$4)+(M4528*'Football Field'!$F$5)+(N4528*'Football Field'!$F$6)+(O4528*'Football Field'!$F$7)+(P4528*'Football Field'!$F$8)+(Q4528*'Football Field'!$F$9)+(R4528*'Football Field'!$F$10)+(S4528*'Football Field'!$F$11)</f>
        <v>152613224.62054163</v>
      </c>
    </row>
    <row r="4529" spans="2:20" x14ac:dyDescent="0.3">
      <c r="B4529" s="62">
        <f t="shared" si="639"/>
        <v>4502</v>
      </c>
      <c r="C4529" s="62">
        <v>0.27752259381245481</v>
      </c>
      <c r="D4529" s="62">
        <v>0.12036103463138781</v>
      </c>
      <c r="E4529" s="62">
        <v>0.24034464709511238</v>
      </c>
      <c r="F4529" s="62">
        <v>2.9646954095974398E-2</v>
      </c>
      <c r="G4529" s="62">
        <v>0.43805176789442324</v>
      </c>
      <c r="H4529" s="62">
        <v>0.6624180944726743</v>
      </c>
      <c r="I4529" s="62">
        <v>0.28412395687568692</v>
      </c>
      <c r="J4529" s="62">
        <v>0.83136844073960803</v>
      </c>
      <c r="K4529" s="62"/>
      <c r="L4529" s="65">
        <f t="shared" si="640"/>
        <v>9.6233783911756202E-2</v>
      </c>
      <c r="M4529" s="65">
        <f t="shared" si="641"/>
        <v>4.1736413742009933E-2</v>
      </c>
      <c r="N4529" s="65">
        <f t="shared" si="642"/>
        <v>8.3341952506139849E-2</v>
      </c>
      <c r="O4529" s="65">
        <f t="shared" si="643"/>
        <v>1.028038306690731E-2</v>
      </c>
      <c r="P4529" s="65">
        <f t="shared" si="644"/>
        <v>0.15189890882254661</v>
      </c>
      <c r="Q4529" s="65">
        <f t="shared" si="645"/>
        <v>0.22970021606889354</v>
      </c>
      <c r="R4529" s="65">
        <f t="shared" si="646"/>
        <v>9.8522873739806158E-2</v>
      </c>
      <c r="S4529" s="65">
        <f t="shared" si="647"/>
        <v>0.2882854681419405</v>
      </c>
      <c r="T4529" s="66">
        <f>(L4529*'Football Field'!$F$4)+(M4529*'Football Field'!$F$5)+(N4529*'Football Field'!$F$6)+(O4529*'Football Field'!$F$7)+(P4529*'Football Field'!$F$8)+(Q4529*'Football Field'!$F$9)+(R4529*'Football Field'!$F$10)+(S4529*'Football Field'!$F$11)</f>
        <v>137995893.68012601</v>
      </c>
    </row>
    <row r="4530" spans="2:20" x14ac:dyDescent="0.3">
      <c r="B4530" s="62">
        <f t="shared" si="639"/>
        <v>4503</v>
      </c>
      <c r="C4530" s="62">
        <v>0.95304515354148256</v>
      </c>
      <c r="D4530" s="62">
        <v>0.73829641124863421</v>
      </c>
      <c r="E4530" s="62">
        <v>0.54541722191640241</v>
      </c>
      <c r="F4530" s="62">
        <v>0.36552836051413551</v>
      </c>
      <c r="G4530" s="62">
        <v>2.0327501100805168E-2</v>
      </c>
      <c r="H4530" s="62">
        <v>0.99777649525229317</v>
      </c>
      <c r="I4530" s="62">
        <v>0.98135278156253181</v>
      </c>
      <c r="J4530" s="62">
        <v>0.16642161463529659</v>
      </c>
      <c r="K4530" s="62"/>
      <c r="L4530" s="65">
        <f t="shared" si="640"/>
        <v>0.19987669169454592</v>
      </c>
      <c r="M4530" s="65">
        <f t="shared" si="641"/>
        <v>0.15483867015321834</v>
      </c>
      <c r="N4530" s="65">
        <f t="shared" si="642"/>
        <v>0.11438722447176834</v>
      </c>
      <c r="O4530" s="65">
        <f t="shared" si="643"/>
        <v>7.6660165731503957E-2</v>
      </c>
      <c r="P4530" s="65">
        <f t="shared" si="644"/>
        <v>4.2631701712644299E-3</v>
      </c>
      <c r="Q4530" s="65">
        <f t="shared" si="645"/>
        <v>0.20925793933322448</v>
      </c>
      <c r="R4530" s="65">
        <f t="shared" si="646"/>
        <v>0.20581348809662831</v>
      </c>
      <c r="S4530" s="65">
        <f t="shared" si="647"/>
        <v>3.4902650347846141E-2</v>
      </c>
      <c r="T4530" s="66">
        <f>(L4530*'Football Field'!$F$4)+(M4530*'Football Field'!$F$5)+(N4530*'Football Field'!$F$6)+(O4530*'Football Field'!$F$7)+(P4530*'Football Field'!$F$8)+(Q4530*'Football Field'!$F$9)+(R4530*'Football Field'!$F$10)+(S4530*'Football Field'!$F$11)</f>
        <v>139245757.25296479</v>
      </c>
    </row>
    <row r="4531" spans="2:20" x14ac:dyDescent="0.3">
      <c r="B4531" s="62">
        <f t="shared" si="639"/>
        <v>4504</v>
      </c>
      <c r="C4531" s="62">
        <v>6.3698015579209621E-2</v>
      </c>
      <c r="D4531" s="62">
        <v>0.86288655576455531</v>
      </c>
      <c r="E4531" s="62">
        <v>0.65561463685208021</v>
      </c>
      <c r="F4531" s="62">
        <v>2.914277473693605E-2</v>
      </c>
      <c r="G4531" s="62">
        <v>0.67306223036111745</v>
      </c>
      <c r="H4531" s="62">
        <v>8.9026127308867165E-2</v>
      </c>
      <c r="I4531" s="62">
        <v>0.21065368514183225</v>
      </c>
      <c r="J4531" s="62">
        <v>0.44274768670883613</v>
      </c>
      <c r="K4531" s="62"/>
      <c r="L4531" s="65">
        <f t="shared" si="640"/>
        <v>2.1044452295492316E-2</v>
      </c>
      <c r="M4531" s="65">
        <f t="shared" si="641"/>
        <v>0.28507913149394498</v>
      </c>
      <c r="N4531" s="65">
        <f t="shared" si="642"/>
        <v>0.21660095411140778</v>
      </c>
      <c r="O4531" s="65">
        <f t="shared" si="643"/>
        <v>9.6281450392608804E-3</v>
      </c>
      <c r="P4531" s="65">
        <f t="shared" si="644"/>
        <v>0.2223652631865545</v>
      </c>
      <c r="Q4531" s="65">
        <f t="shared" si="645"/>
        <v>2.9412314844787315E-2</v>
      </c>
      <c r="R4531" s="65">
        <f t="shared" si="646"/>
        <v>6.9595440101651501E-2</v>
      </c>
      <c r="S4531" s="65">
        <f t="shared" si="647"/>
        <v>0.14627429892690061</v>
      </c>
      <c r="T4531" s="66">
        <f>(L4531*'Football Field'!$F$4)+(M4531*'Football Field'!$F$5)+(N4531*'Football Field'!$F$6)+(O4531*'Football Field'!$F$7)+(P4531*'Football Field'!$F$8)+(Q4531*'Football Field'!$F$9)+(R4531*'Football Field'!$F$10)+(S4531*'Football Field'!$F$11)</f>
        <v>141726999.59177145</v>
      </c>
    </row>
    <row r="4532" spans="2:20" x14ac:dyDescent="0.3">
      <c r="B4532" s="62">
        <f t="shared" si="639"/>
        <v>4505</v>
      </c>
      <c r="C4532" s="62">
        <v>0.92883428606426488</v>
      </c>
      <c r="D4532" s="62">
        <v>0.69202930240169025</v>
      </c>
      <c r="E4532" s="62">
        <v>0.43667645150584222</v>
      </c>
      <c r="F4532" s="62">
        <v>4.4596496926368023E-2</v>
      </c>
      <c r="G4532" s="62">
        <v>4.872497060852321E-2</v>
      </c>
      <c r="H4532" s="62">
        <v>9.1179225217233761E-2</v>
      </c>
      <c r="I4532" s="62">
        <v>0.41073609293509195</v>
      </c>
      <c r="J4532" s="62">
        <v>0.79682771507869898</v>
      </c>
      <c r="K4532" s="62"/>
      <c r="L4532" s="65">
        <f t="shared" si="640"/>
        <v>0.26925819324948752</v>
      </c>
      <c r="M4532" s="65">
        <f t="shared" si="641"/>
        <v>0.20061119882851752</v>
      </c>
      <c r="N4532" s="65">
        <f t="shared" si="642"/>
        <v>0.12658739468508962</v>
      </c>
      <c r="O4532" s="65">
        <f t="shared" si="643"/>
        <v>1.2928002731823533E-2</v>
      </c>
      <c r="P4532" s="65">
        <f t="shared" si="644"/>
        <v>1.41247989539413E-2</v>
      </c>
      <c r="Q4532" s="65">
        <f t="shared" si="645"/>
        <v>2.6431790699618769E-2</v>
      </c>
      <c r="R4532" s="65">
        <f t="shared" si="646"/>
        <v>0.11906758820744542</v>
      </c>
      <c r="S4532" s="65">
        <f t="shared" si="647"/>
        <v>0.23099103264407631</v>
      </c>
      <c r="T4532" s="66">
        <f>(L4532*'Football Field'!$F$4)+(M4532*'Football Field'!$F$5)+(N4532*'Football Field'!$F$6)+(O4532*'Football Field'!$F$7)+(P4532*'Football Field'!$F$8)+(Q4532*'Football Field'!$F$9)+(R4532*'Football Field'!$F$10)+(S4532*'Football Field'!$F$11)</f>
        <v>128921378.12865911</v>
      </c>
    </row>
    <row r="4533" spans="2:20" x14ac:dyDescent="0.3">
      <c r="B4533" s="62">
        <f t="shared" si="639"/>
        <v>4506</v>
      </c>
      <c r="C4533" s="62">
        <v>0.27251781182636081</v>
      </c>
      <c r="D4533" s="62">
        <v>0.7935318568999522</v>
      </c>
      <c r="E4533" s="62">
        <v>0.99170531712347698</v>
      </c>
      <c r="F4533" s="62">
        <v>0.39881677216674716</v>
      </c>
      <c r="G4533" s="62">
        <v>0.95739283979006995</v>
      </c>
      <c r="H4533" s="62">
        <v>0.86017936805848894</v>
      </c>
      <c r="I4533" s="62">
        <v>0.81563441273647663</v>
      </c>
      <c r="J4533" s="62">
        <v>0.13790323756228218</v>
      </c>
      <c r="K4533" s="62"/>
      <c r="L4533" s="65">
        <f t="shared" si="640"/>
        <v>5.2129764556384399E-2</v>
      </c>
      <c r="M4533" s="65">
        <f t="shared" si="641"/>
        <v>0.15179422068214188</v>
      </c>
      <c r="N4533" s="65">
        <f t="shared" si="642"/>
        <v>0.18970269996113576</v>
      </c>
      <c r="O4533" s="65">
        <f t="shared" si="643"/>
        <v>7.6289414973860714E-2</v>
      </c>
      <c r="P4533" s="65">
        <f t="shared" si="644"/>
        <v>0.18313908728294323</v>
      </c>
      <c r="Q4533" s="65">
        <f t="shared" si="645"/>
        <v>0.16454318208646007</v>
      </c>
      <c r="R4533" s="65">
        <f t="shared" si="646"/>
        <v>0.156022204989408</v>
      </c>
      <c r="S4533" s="65">
        <f t="shared" si="647"/>
        <v>2.6379425467666008E-2</v>
      </c>
      <c r="T4533" s="66">
        <f>(L4533*'Football Field'!$F$4)+(M4533*'Football Field'!$F$5)+(N4533*'Football Field'!$F$6)+(O4533*'Football Field'!$F$7)+(P4533*'Football Field'!$F$8)+(Q4533*'Football Field'!$F$9)+(R4533*'Football Field'!$F$10)+(S4533*'Football Field'!$F$11)</f>
        <v>149623128.10936785</v>
      </c>
    </row>
    <row r="4534" spans="2:20" x14ac:dyDescent="0.3">
      <c r="B4534" s="62">
        <f t="shared" si="639"/>
        <v>4507</v>
      </c>
      <c r="C4534" s="62">
        <v>3.7931903072033757E-2</v>
      </c>
      <c r="D4534" s="62">
        <v>3.6313846246189385E-2</v>
      </c>
      <c r="E4534" s="62">
        <v>0.11661714051289429</v>
      </c>
      <c r="F4534" s="62">
        <v>0.5411279412638943</v>
      </c>
      <c r="G4534" s="62">
        <v>0.86096248760831684</v>
      </c>
      <c r="H4534" s="62">
        <v>0.88573861562662226</v>
      </c>
      <c r="I4534" s="62">
        <v>0.94743093887572494</v>
      </c>
      <c r="J4534" s="62">
        <v>0.24631852320381631</v>
      </c>
      <c r="K4534" s="62"/>
      <c r="L4534" s="65">
        <f t="shared" si="640"/>
        <v>1.0328797379617654E-2</v>
      </c>
      <c r="M4534" s="65">
        <f t="shared" si="641"/>
        <v>9.8882030579692994E-3</v>
      </c>
      <c r="N4534" s="65">
        <f t="shared" si="642"/>
        <v>3.1754663430956218E-2</v>
      </c>
      <c r="O4534" s="65">
        <f t="shared" si="643"/>
        <v>0.14734828492918894</v>
      </c>
      <c r="P4534" s="65">
        <f t="shared" si="644"/>
        <v>0.23443872744982969</v>
      </c>
      <c r="Q4534" s="65">
        <f t="shared" si="645"/>
        <v>0.24118522803184816</v>
      </c>
      <c r="R4534" s="65">
        <f t="shared" si="646"/>
        <v>0.25798395035030874</v>
      </c>
      <c r="S4534" s="65">
        <f t="shared" si="647"/>
        <v>6.7072145370281305E-2</v>
      </c>
      <c r="T4534" s="66">
        <f>(L4534*'Football Field'!$F$4)+(M4534*'Football Field'!$F$5)+(N4534*'Football Field'!$F$6)+(O4534*'Football Field'!$F$7)+(P4534*'Football Field'!$F$8)+(Q4534*'Football Field'!$F$9)+(R4534*'Football Field'!$F$10)+(S4534*'Football Field'!$F$11)</f>
        <v>165321748.88397542</v>
      </c>
    </row>
    <row r="4535" spans="2:20" x14ac:dyDescent="0.3">
      <c r="B4535" s="62">
        <f t="shared" si="639"/>
        <v>4508</v>
      </c>
      <c r="C4535" s="62">
        <v>0.97051869057014772</v>
      </c>
      <c r="D4535" s="62">
        <v>0.83544016991419434</v>
      </c>
      <c r="E4535" s="62">
        <v>0.13306952513877268</v>
      </c>
      <c r="F4535" s="62">
        <v>0.5255815647179316</v>
      </c>
      <c r="G4535" s="62">
        <v>0.71509036706117068</v>
      </c>
      <c r="H4535" s="62">
        <v>0.50250392114085141</v>
      </c>
      <c r="I4535" s="62">
        <v>0.60800876870817422</v>
      </c>
      <c r="J4535" s="62">
        <v>4.7706760813865379E-2</v>
      </c>
      <c r="K4535" s="62"/>
      <c r="L4535" s="65">
        <f t="shared" si="640"/>
        <v>0.22372905504498053</v>
      </c>
      <c r="M4535" s="65">
        <f t="shared" si="641"/>
        <v>0.19259004651596756</v>
      </c>
      <c r="N4535" s="65">
        <f t="shared" si="642"/>
        <v>3.067588435323395E-2</v>
      </c>
      <c r="O4535" s="65">
        <f t="shared" si="643"/>
        <v>0.12115981687516614</v>
      </c>
      <c r="P4535" s="65">
        <f t="shared" si="644"/>
        <v>0.16484637920819145</v>
      </c>
      <c r="Q4535" s="65">
        <f t="shared" si="645"/>
        <v>0.11583983752769798</v>
      </c>
      <c r="R4535" s="65">
        <f t="shared" si="646"/>
        <v>0.14016136794050743</v>
      </c>
      <c r="S4535" s="65">
        <f t="shared" si="647"/>
        <v>1.0997612534255002E-2</v>
      </c>
      <c r="T4535" s="66">
        <f>(L4535*'Football Field'!$F$4)+(M4535*'Football Field'!$F$5)+(N4535*'Football Field'!$F$6)+(O4535*'Football Field'!$F$7)+(P4535*'Football Field'!$F$8)+(Q4535*'Football Field'!$F$9)+(R4535*'Football Field'!$F$10)+(S4535*'Football Field'!$F$11)</f>
        <v>141004889.77067137</v>
      </c>
    </row>
    <row r="4536" spans="2:20" x14ac:dyDescent="0.3">
      <c r="B4536" s="62">
        <f t="shared" si="639"/>
        <v>4509</v>
      </c>
      <c r="C4536" s="62">
        <v>6.642731215170139E-2</v>
      </c>
      <c r="D4536" s="62">
        <v>0.73694661325119237</v>
      </c>
      <c r="E4536" s="62">
        <v>0.15560017274971738</v>
      </c>
      <c r="F4536" s="62">
        <v>8.9599718057258637E-2</v>
      </c>
      <c r="G4536" s="62">
        <v>0.11076005315001936</v>
      </c>
      <c r="H4536" s="62">
        <v>0.80513000017705127</v>
      </c>
      <c r="I4536" s="62">
        <v>0.99229790424411346</v>
      </c>
      <c r="J4536" s="62">
        <v>0.15692748531816392</v>
      </c>
      <c r="K4536" s="62"/>
      <c r="L4536" s="65">
        <f t="shared" si="640"/>
        <v>2.1333956803036482E-2</v>
      </c>
      <c r="M4536" s="65">
        <f t="shared" si="641"/>
        <v>0.236679563028839</v>
      </c>
      <c r="N4536" s="65">
        <f t="shared" si="642"/>
        <v>4.9972929153094772E-2</v>
      </c>
      <c r="O4536" s="65">
        <f t="shared" si="643"/>
        <v>2.8776062927737239E-2</v>
      </c>
      <c r="P4536" s="65">
        <f t="shared" si="644"/>
        <v>3.5571967506501254E-2</v>
      </c>
      <c r="Q4536" s="65">
        <f t="shared" si="645"/>
        <v>0.25857750506868926</v>
      </c>
      <c r="R4536" s="65">
        <f t="shared" si="646"/>
        <v>0.31868880343287131</v>
      </c>
      <c r="S4536" s="65">
        <f t="shared" si="647"/>
        <v>5.0399212079230607E-2</v>
      </c>
      <c r="T4536" s="66">
        <f>(L4536*'Football Field'!$F$4)+(M4536*'Football Field'!$F$5)+(N4536*'Football Field'!$F$6)+(O4536*'Football Field'!$F$7)+(P4536*'Football Field'!$F$8)+(Q4536*'Football Field'!$F$9)+(R4536*'Football Field'!$F$10)+(S4536*'Football Field'!$F$11)</f>
        <v>156170368.02504703</v>
      </c>
    </row>
    <row r="4537" spans="2:20" x14ac:dyDescent="0.3">
      <c r="B4537" s="62">
        <f t="shared" si="639"/>
        <v>4510</v>
      </c>
      <c r="C4537" s="62">
        <v>0.15431297421775403</v>
      </c>
      <c r="D4537" s="62">
        <v>5.5136204751596418E-2</v>
      </c>
      <c r="E4537" s="62">
        <v>0.38100957302952709</v>
      </c>
      <c r="F4537" s="62">
        <v>0.35492582122049032</v>
      </c>
      <c r="G4537" s="62">
        <v>4.8651673578057331E-3</v>
      </c>
      <c r="H4537" s="62">
        <v>0.57852293750476691</v>
      </c>
      <c r="I4537" s="62">
        <v>0.39006991286270276</v>
      </c>
      <c r="J4537" s="62">
        <v>0.73881033371559302</v>
      </c>
      <c r="K4537" s="62"/>
      <c r="L4537" s="65">
        <f t="shared" si="640"/>
        <v>5.806362929707308E-2</v>
      </c>
      <c r="M4537" s="65">
        <f t="shared" si="641"/>
        <v>2.0746202124434752E-2</v>
      </c>
      <c r="N4537" s="65">
        <f t="shared" si="642"/>
        <v>0.14336317940320847</v>
      </c>
      <c r="O4537" s="65">
        <f t="shared" si="643"/>
        <v>0.13354859768450214</v>
      </c>
      <c r="P4537" s="65">
        <f t="shared" si="644"/>
        <v>1.8306255540977811E-3</v>
      </c>
      <c r="Q4537" s="65">
        <f t="shared" si="645"/>
        <v>0.21768189974570415</v>
      </c>
      <c r="R4537" s="65">
        <f t="shared" si="646"/>
        <v>0.14677233029311784</v>
      </c>
      <c r="S4537" s="65">
        <f t="shared" si="647"/>
        <v>0.27799353589786191</v>
      </c>
      <c r="T4537" s="66">
        <f>(L4537*'Football Field'!$F$4)+(M4537*'Football Field'!$F$5)+(N4537*'Football Field'!$F$6)+(O4537*'Football Field'!$F$7)+(P4537*'Football Field'!$F$8)+(Q4537*'Football Field'!$F$9)+(R4537*'Football Field'!$F$10)+(S4537*'Football Field'!$F$11)</f>
        <v>135007158.46407592</v>
      </c>
    </row>
    <row r="4538" spans="2:20" x14ac:dyDescent="0.3">
      <c r="B4538" s="62">
        <f t="shared" si="639"/>
        <v>4511</v>
      </c>
      <c r="C4538" s="62">
        <v>0.89996887208520404</v>
      </c>
      <c r="D4538" s="62">
        <v>0.99375726641450135</v>
      </c>
      <c r="E4538" s="62">
        <v>0.85594210112022806</v>
      </c>
      <c r="F4538" s="62">
        <v>5.1520330880386767E-2</v>
      </c>
      <c r="G4538" s="62">
        <v>0.92705739920582708</v>
      </c>
      <c r="H4538" s="62">
        <v>5.8099747403661417E-2</v>
      </c>
      <c r="I4538" s="62">
        <v>0.22177579680892434</v>
      </c>
      <c r="J4538" s="62">
        <v>0.98318656097127</v>
      </c>
      <c r="K4538" s="62"/>
      <c r="L4538" s="65">
        <f t="shared" si="640"/>
        <v>0.18030721778379452</v>
      </c>
      <c r="M4538" s="65">
        <f t="shared" si="641"/>
        <v>0.19909756150173147</v>
      </c>
      <c r="N4538" s="65">
        <f t="shared" si="642"/>
        <v>0.17148652983899235</v>
      </c>
      <c r="O4538" s="65">
        <f t="shared" si="643"/>
        <v>1.0322009803316368E-2</v>
      </c>
      <c r="P4538" s="65">
        <f t="shared" si="644"/>
        <v>0.18573435766660371</v>
      </c>
      <c r="Q4538" s="65">
        <f t="shared" si="645"/>
        <v>1.1640184603299967E-2</v>
      </c>
      <c r="R4538" s="65">
        <f t="shared" si="646"/>
        <v>4.4432399980402278E-2</v>
      </c>
      <c r="S4538" s="65">
        <f t="shared" si="647"/>
        <v>0.19697973882185926</v>
      </c>
      <c r="T4538" s="66">
        <f>(L4538*'Football Field'!$F$4)+(M4538*'Football Field'!$F$5)+(N4538*'Football Field'!$F$6)+(O4538*'Football Field'!$F$7)+(P4538*'Football Field'!$F$8)+(Q4538*'Football Field'!$F$9)+(R4538*'Football Field'!$F$10)+(S4538*'Football Field'!$F$11)</f>
        <v>133957336.7366986</v>
      </c>
    </row>
    <row r="4539" spans="2:20" x14ac:dyDescent="0.3">
      <c r="B4539" s="62">
        <f t="shared" si="639"/>
        <v>4512</v>
      </c>
      <c r="C4539" s="62">
        <v>0.25620521694808351</v>
      </c>
      <c r="D4539" s="62">
        <v>0.97881220621011067</v>
      </c>
      <c r="E4539" s="62">
        <v>0.4866718392636008</v>
      </c>
      <c r="F4539" s="62">
        <v>0.91311317985789064</v>
      </c>
      <c r="G4539" s="62">
        <v>0.16928297179952045</v>
      </c>
      <c r="H4539" s="62">
        <v>0.42342156989876145</v>
      </c>
      <c r="I4539" s="62">
        <v>0.40253736613834179</v>
      </c>
      <c r="J4539" s="62">
        <v>0.55670383498317755</v>
      </c>
      <c r="K4539" s="62"/>
      <c r="L4539" s="65">
        <f t="shared" si="640"/>
        <v>6.1194322089852531E-2</v>
      </c>
      <c r="M4539" s="65">
        <f t="shared" si="641"/>
        <v>0.23378817233233049</v>
      </c>
      <c r="N4539" s="65">
        <f t="shared" si="642"/>
        <v>0.11624101038501708</v>
      </c>
      <c r="O4539" s="65">
        <f t="shared" si="643"/>
        <v>0.21809603527330199</v>
      </c>
      <c r="P4539" s="65">
        <f t="shared" si="644"/>
        <v>4.0433043573528872E-2</v>
      </c>
      <c r="Q4539" s="65">
        <f t="shared" si="645"/>
        <v>0.10113375612264104</v>
      </c>
      <c r="R4539" s="65">
        <f t="shared" si="646"/>
        <v>9.6145588017679307E-2</v>
      </c>
      <c r="S4539" s="65">
        <f t="shared" si="647"/>
        <v>0.1329680722056488</v>
      </c>
      <c r="T4539" s="66">
        <f>(L4539*'Football Field'!$F$4)+(M4539*'Football Field'!$F$5)+(N4539*'Football Field'!$F$6)+(O4539*'Football Field'!$F$7)+(P4539*'Football Field'!$F$8)+(Q4539*'Football Field'!$F$9)+(R4539*'Football Field'!$F$10)+(S4539*'Football Field'!$F$11)</f>
        <v>129218046.01149735</v>
      </c>
    </row>
    <row r="4540" spans="2:20" x14ac:dyDescent="0.3">
      <c r="B4540" s="62">
        <f t="shared" si="639"/>
        <v>4513</v>
      </c>
      <c r="C4540" s="62">
        <v>0.96341858039690642</v>
      </c>
      <c r="D4540" s="62">
        <v>0.72956241629196428</v>
      </c>
      <c r="E4540" s="62">
        <v>8.189805718011689E-2</v>
      </c>
      <c r="F4540" s="62">
        <v>0.20541557770553787</v>
      </c>
      <c r="G4540" s="62">
        <v>0.82557896570329103</v>
      </c>
      <c r="H4540" s="62">
        <v>0.28912848215507569</v>
      </c>
      <c r="I4540" s="62">
        <v>0.37000166455820549</v>
      </c>
      <c r="J4540" s="62">
        <v>0.22485878209270482</v>
      </c>
      <c r="K4540" s="62"/>
      <c r="L4540" s="65">
        <f t="shared" si="640"/>
        <v>0.26109877362271833</v>
      </c>
      <c r="M4540" s="65">
        <f t="shared" si="641"/>
        <v>0.19772075819482568</v>
      </c>
      <c r="N4540" s="65">
        <f t="shared" si="642"/>
        <v>2.2195422350067481E-2</v>
      </c>
      <c r="O4540" s="65">
        <f t="shared" si="643"/>
        <v>5.5670252279982242E-2</v>
      </c>
      <c r="P4540" s="65">
        <f t="shared" si="644"/>
        <v>0.22374247275263956</v>
      </c>
      <c r="Q4540" s="65">
        <f t="shared" si="645"/>
        <v>7.8357521482497944E-2</v>
      </c>
      <c r="R4540" s="65">
        <f t="shared" si="646"/>
        <v>0.10027518964260787</v>
      </c>
      <c r="S4540" s="65">
        <f t="shared" si="647"/>
        <v>6.0939609674660791E-2</v>
      </c>
      <c r="T4540" s="66">
        <f>(L4540*'Football Field'!$F$4)+(M4540*'Football Field'!$F$5)+(N4540*'Football Field'!$F$6)+(O4540*'Football Field'!$F$7)+(P4540*'Football Field'!$F$8)+(Q4540*'Football Field'!$F$9)+(R4540*'Football Field'!$F$10)+(S4540*'Football Field'!$F$11)</f>
        <v>139801221.585823</v>
      </c>
    </row>
    <row r="4541" spans="2:20" x14ac:dyDescent="0.3">
      <c r="B4541" s="62">
        <f t="shared" si="639"/>
        <v>4514</v>
      </c>
      <c r="C4541" s="62">
        <v>0.85663859082722693</v>
      </c>
      <c r="D4541" s="62">
        <v>0.14619999050984289</v>
      </c>
      <c r="E4541" s="62">
        <v>0.74405958123407523</v>
      </c>
      <c r="F4541" s="62">
        <v>0.71471055227057023</v>
      </c>
      <c r="G4541" s="62">
        <v>0.13609142742002778</v>
      </c>
      <c r="H4541" s="62">
        <v>0.89363271093618823</v>
      </c>
      <c r="I4541" s="62">
        <v>0.64682119552805784</v>
      </c>
      <c r="J4541" s="62">
        <v>0.82569062404496585</v>
      </c>
      <c r="K4541" s="62"/>
      <c r="L4541" s="65">
        <f t="shared" si="640"/>
        <v>0.17257562379546171</v>
      </c>
      <c r="M4541" s="65">
        <f t="shared" si="641"/>
        <v>2.9452974488065525E-2</v>
      </c>
      <c r="N4541" s="65">
        <f t="shared" si="642"/>
        <v>0.14989582275118224</v>
      </c>
      <c r="O4541" s="65">
        <f t="shared" si="643"/>
        <v>0.14398326285088997</v>
      </c>
      <c r="P4541" s="65">
        <f t="shared" si="644"/>
        <v>2.7416536251940737E-2</v>
      </c>
      <c r="Q4541" s="65">
        <f t="shared" si="645"/>
        <v>0.1800283388878359</v>
      </c>
      <c r="R4541" s="65">
        <f t="shared" si="646"/>
        <v>0.13030649389095095</v>
      </c>
      <c r="S4541" s="65">
        <f t="shared" si="647"/>
        <v>0.16634094708367309</v>
      </c>
      <c r="T4541" s="66">
        <f>(L4541*'Football Field'!$F$4)+(M4541*'Football Field'!$F$5)+(N4541*'Football Field'!$F$6)+(O4541*'Football Field'!$F$7)+(P4541*'Football Field'!$F$8)+(Q4541*'Football Field'!$F$9)+(R4541*'Football Field'!$F$10)+(S4541*'Football Field'!$F$11)</f>
        <v>133621638.28752005</v>
      </c>
    </row>
    <row r="4542" spans="2:20" x14ac:dyDescent="0.3">
      <c r="B4542" s="62">
        <f t="shared" si="639"/>
        <v>4515</v>
      </c>
      <c r="C4542" s="62">
        <v>0.8022822567219472</v>
      </c>
      <c r="D4542" s="62">
        <v>0.50900430846752998</v>
      </c>
      <c r="E4542" s="62">
        <v>2.1708816440103584E-2</v>
      </c>
      <c r="F4542" s="62">
        <v>0.62749664566679375</v>
      </c>
      <c r="G4542" s="62">
        <v>0.44958983987399992</v>
      </c>
      <c r="H4542" s="62">
        <v>0.76495381063391676</v>
      </c>
      <c r="I4542" s="62">
        <v>0.25041325090174715</v>
      </c>
      <c r="J4542" s="62">
        <v>0.2555830027232372</v>
      </c>
      <c r="K4542" s="62"/>
      <c r="L4542" s="65">
        <f t="shared" si="640"/>
        <v>0.21795036600251277</v>
      </c>
      <c r="M4542" s="65">
        <f t="shared" si="641"/>
        <v>0.13827761289478765</v>
      </c>
      <c r="N4542" s="65">
        <f t="shared" si="642"/>
        <v>5.8974811532467352E-3</v>
      </c>
      <c r="O4542" s="65">
        <f t="shared" si="643"/>
        <v>0.17046759097880157</v>
      </c>
      <c r="P4542" s="65">
        <f t="shared" si="644"/>
        <v>0.12213690297965782</v>
      </c>
      <c r="Q4542" s="65">
        <f t="shared" si="645"/>
        <v>0.20780961015377541</v>
      </c>
      <c r="R4542" s="65">
        <f t="shared" si="646"/>
        <v>6.8028002898773102E-2</v>
      </c>
      <c r="S4542" s="65">
        <f t="shared" si="647"/>
        <v>6.943243293844481E-2</v>
      </c>
      <c r="T4542" s="66">
        <f>(L4542*'Football Field'!$F$4)+(M4542*'Football Field'!$F$5)+(N4542*'Football Field'!$F$6)+(O4542*'Football Field'!$F$7)+(P4542*'Football Field'!$F$8)+(Q4542*'Football Field'!$F$9)+(R4542*'Football Field'!$F$10)+(S4542*'Football Field'!$F$11)</f>
        <v>127845827.87134627</v>
      </c>
    </row>
    <row r="4543" spans="2:20" x14ac:dyDescent="0.3">
      <c r="B4543" s="62">
        <f t="shared" si="639"/>
        <v>4516</v>
      </c>
      <c r="C4543" s="62">
        <v>0.61077664646869823</v>
      </c>
      <c r="D4543" s="62">
        <v>0.67571611225736716</v>
      </c>
      <c r="E4543" s="62">
        <v>0.10654928790512574</v>
      </c>
      <c r="F4543" s="62">
        <v>5.8739313500396961E-2</v>
      </c>
      <c r="G4543" s="62">
        <v>2.1571063875942764E-2</v>
      </c>
      <c r="H4543" s="62">
        <v>0.45745712904799407</v>
      </c>
      <c r="I4543" s="62">
        <v>0.37418401791424949</v>
      </c>
      <c r="J4543" s="62">
        <v>0.70785376461702787</v>
      </c>
      <c r="K4543" s="62"/>
      <c r="L4543" s="65">
        <f t="shared" si="640"/>
        <v>0.20272406080932054</v>
      </c>
      <c r="M4543" s="65">
        <f t="shared" si="641"/>
        <v>0.22427824479389369</v>
      </c>
      <c r="N4543" s="65">
        <f t="shared" si="642"/>
        <v>3.5364980709974639E-2</v>
      </c>
      <c r="O4543" s="65">
        <f t="shared" si="643"/>
        <v>1.9496279418670413E-2</v>
      </c>
      <c r="P4543" s="65">
        <f t="shared" si="644"/>
        <v>7.1596936297276545E-3</v>
      </c>
      <c r="Q4543" s="65">
        <f t="shared" si="645"/>
        <v>0.15183548254989718</v>
      </c>
      <c r="R4543" s="65">
        <f t="shared" si="646"/>
        <v>0.12419614279638597</v>
      </c>
      <c r="S4543" s="65">
        <f t="shared" si="647"/>
        <v>0.23494511529212997</v>
      </c>
      <c r="T4543" s="66">
        <f>(L4543*'Football Field'!$F$4)+(M4543*'Football Field'!$F$5)+(N4543*'Football Field'!$F$6)+(O4543*'Football Field'!$F$7)+(P4543*'Football Field'!$F$8)+(Q4543*'Football Field'!$F$9)+(R4543*'Football Field'!$F$10)+(S4543*'Football Field'!$F$11)</f>
        <v>126994939.76990074</v>
      </c>
    </row>
    <row r="4544" spans="2:20" x14ac:dyDescent="0.3">
      <c r="B4544" s="62">
        <f t="shared" si="639"/>
        <v>4517</v>
      </c>
      <c r="C4544" s="62">
        <v>0.54253444704312337</v>
      </c>
      <c r="D4544" s="62">
        <v>0.67504773478607849</v>
      </c>
      <c r="E4544" s="62">
        <v>0.43675533192881455</v>
      </c>
      <c r="F4544" s="62">
        <v>0.7628950995882644</v>
      </c>
      <c r="G4544" s="62">
        <v>0.41039399472550286</v>
      </c>
      <c r="H4544" s="62">
        <v>0.60088508178638955</v>
      </c>
      <c r="I4544" s="62">
        <v>9.493414400610567E-2</v>
      </c>
      <c r="J4544" s="62">
        <v>0.59649830879464594</v>
      </c>
      <c r="K4544" s="62"/>
      <c r="L4544" s="65">
        <f t="shared" si="640"/>
        <v>0.13168490354652795</v>
      </c>
      <c r="M4544" s="65">
        <f t="shared" si="641"/>
        <v>0.16384875896652737</v>
      </c>
      <c r="N4544" s="65">
        <f t="shared" si="642"/>
        <v>0.10601001295297705</v>
      </c>
      <c r="O4544" s="65">
        <f t="shared" si="643"/>
        <v>0.18517122397099006</v>
      </c>
      <c r="P4544" s="65">
        <f t="shared" si="644"/>
        <v>9.9611543388703136E-2</v>
      </c>
      <c r="Q4544" s="65">
        <f t="shared" si="645"/>
        <v>0.14584787098559812</v>
      </c>
      <c r="R4544" s="65">
        <f t="shared" si="646"/>
        <v>2.3042580364897175E-2</v>
      </c>
      <c r="S4544" s="65">
        <f t="shared" si="647"/>
        <v>0.1447831058237791</v>
      </c>
      <c r="T4544" s="66">
        <f>(L4544*'Football Field'!$F$4)+(M4544*'Football Field'!$F$5)+(N4544*'Football Field'!$F$6)+(O4544*'Football Field'!$F$7)+(P4544*'Football Field'!$F$8)+(Q4544*'Football Field'!$F$9)+(R4544*'Football Field'!$F$10)+(S4544*'Football Field'!$F$11)</f>
        <v>123396900.89694408</v>
      </c>
    </row>
    <row r="4545" spans="2:20" x14ac:dyDescent="0.3">
      <c r="B4545" s="62">
        <f t="shared" si="639"/>
        <v>4518</v>
      </c>
      <c r="C4545" s="62">
        <v>2.6723679019204694E-2</v>
      </c>
      <c r="D4545" s="62">
        <v>0.80111097212166882</v>
      </c>
      <c r="E4545" s="62">
        <v>0.38370450771820619</v>
      </c>
      <c r="F4545" s="62">
        <v>0.97292967346594739</v>
      </c>
      <c r="G4545" s="62">
        <v>0.11521627573218629</v>
      </c>
      <c r="H4545" s="62">
        <v>0.17907985738925158</v>
      </c>
      <c r="I4545" s="62">
        <v>0.56370313497060598</v>
      </c>
      <c r="J4545" s="62">
        <v>0.61661875951949052</v>
      </c>
      <c r="K4545" s="62"/>
      <c r="L4545" s="65">
        <f t="shared" si="640"/>
        <v>7.3033737766115808E-3</v>
      </c>
      <c r="M4545" s="65">
        <f t="shared" si="641"/>
        <v>0.21893740235933015</v>
      </c>
      <c r="N4545" s="65">
        <f t="shared" si="642"/>
        <v>0.10486345976625944</v>
      </c>
      <c r="O4545" s="65">
        <f t="shared" si="643"/>
        <v>0.26589411804310525</v>
      </c>
      <c r="P4545" s="65">
        <f t="shared" si="644"/>
        <v>3.1487712684192426E-2</v>
      </c>
      <c r="Q4545" s="65">
        <f t="shared" si="645"/>
        <v>4.8941133196372479E-2</v>
      </c>
      <c r="R4545" s="65">
        <f t="shared" si="646"/>
        <v>0.15405568562545111</v>
      </c>
      <c r="S4545" s="65">
        <f t="shared" si="647"/>
        <v>0.1685171145486776</v>
      </c>
      <c r="T4545" s="66">
        <f>(L4545*'Football Field'!$F$4)+(M4545*'Football Field'!$F$5)+(N4545*'Football Field'!$F$6)+(O4545*'Football Field'!$F$7)+(P4545*'Football Field'!$F$8)+(Q4545*'Football Field'!$F$9)+(R4545*'Football Field'!$F$10)+(S4545*'Football Field'!$F$11)</f>
        <v>137147175.10420138</v>
      </c>
    </row>
    <row r="4546" spans="2:20" x14ac:dyDescent="0.3">
      <c r="B4546" s="62">
        <f t="shared" si="639"/>
        <v>4519</v>
      </c>
      <c r="C4546" s="62">
        <v>0.67905198929025723</v>
      </c>
      <c r="D4546" s="62">
        <v>0.94642026245171851</v>
      </c>
      <c r="E4546" s="62">
        <v>0.23363467996665122</v>
      </c>
      <c r="F4546" s="62">
        <v>0.63846527584153945</v>
      </c>
      <c r="G4546" s="62">
        <v>0.14436324005637668</v>
      </c>
      <c r="H4546" s="62">
        <v>0.94281968658500537</v>
      </c>
      <c r="I4546" s="62">
        <v>0.9171314986522392</v>
      </c>
      <c r="J4546" s="62">
        <v>0.52338203613205625</v>
      </c>
      <c r="K4546" s="62"/>
      <c r="L4546" s="65">
        <f t="shared" si="640"/>
        <v>0.13512749944743727</v>
      </c>
      <c r="M4546" s="65">
        <f t="shared" si="641"/>
        <v>0.18833227132602248</v>
      </c>
      <c r="N4546" s="65">
        <f t="shared" si="642"/>
        <v>4.6491977913345327E-2</v>
      </c>
      <c r="O4546" s="65">
        <f t="shared" si="643"/>
        <v>0.12705097337047641</v>
      </c>
      <c r="P4546" s="65">
        <f t="shared" si="644"/>
        <v>2.8727467040244457E-2</v>
      </c>
      <c r="Q4546" s="65">
        <f t="shared" si="645"/>
        <v>0.18761577712364444</v>
      </c>
      <c r="R4546" s="65">
        <f t="shared" si="646"/>
        <v>0.18250397323316681</v>
      </c>
      <c r="S4546" s="65">
        <f t="shared" si="647"/>
        <v>0.10415006054566275</v>
      </c>
      <c r="T4546" s="66">
        <f>(L4546*'Football Field'!$F$4)+(M4546*'Football Field'!$F$5)+(N4546*'Football Field'!$F$6)+(O4546*'Football Field'!$F$7)+(P4546*'Football Field'!$F$8)+(Q4546*'Football Field'!$F$9)+(R4546*'Football Field'!$F$10)+(S4546*'Football Field'!$F$11)</f>
        <v>137338279.1690346</v>
      </c>
    </row>
    <row r="4547" spans="2:20" x14ac:dyDescent="0.3">
      <c r="B4547" s="62">
        <f t="shared" si="639"/>
        <v>4520</v>
      </c>
      <c r="C4547" s="62">
        <v>0.32711326985285394</v>
      </c>
      <c r="D4547" s="62">
        <v>0.20948248157996485</v>
      </c>
      <c r="E4547" s="62">
        <v>0.86634476204800503</v>
      </c>
      <c r="F4547" s="62">
        <v>0.12606178644607058</v>
      </c>
      <c r="G4547" s="62">
        <v>4.942794275147544E-3</v>
      </c>
      <c r="H4547" s="62">
        <v>0.40309758512430527</v>
      </c>
      <c r="I4547" s="62">
        <v>0.40752307146207933</v>
      </c>
      <c r="J4547" s="62">
        <v>0.43584682827663601</v>
      </c>
      <c r="K4547" s="62"/>
      <c r="L4547" s="65">
        <f t="shared" si="640"/>
        <v>0.11764918354773399</v>
      </c>
      <c r="M4547" s="65">
        <f t="shared" si="641"/>
        <v>7.5342229119969364E-2</v>
      </c>
      <c r="N4547" s="65">
        <f t="shared" si="642"/>
        <v>0.31158856371572052</v>
      </c>
      <c r="O4547" s="65">
        <f t="shared" si="643"/>
        <v>4.5339237563246801E-2</v>
      </c>
      <c r="P4547" s="65">
        <f t="shared" si="644"/>
        <v>1.7777197212974778E-3</v>
      </c>
      <c r="Q4547" s="65">
        <f t="shared" si="645"/>
        <v>0.14497761525012606</v>
      </c>
      <c r="R4547" s="65">
        <f t="shared" si="646"/>
        <v>0.14656928059184385</v>
      </c>
      <c r="S4547" s="65">
        <f t="shared" si="647"/>
        <v>0.15675617049006205</v>
      </c>
      <c r="T4547" s="66">
        <f>(L4547*'Football Field'!$F$4)+(M4547*'Football Field'!$F$5)+(N4547*'Football Field'!$F$6)+(O4547*'Football Field'!$F$7)+(P4547*'Football Field'!$F$8)+(Q4547*'Football Field'!$F$9)+(R4547*'Football Field'!$F$10)+(S4547*'Football Field'!$F$11)</f>
        <v>137351093.01533264</v>
      </c>
    </row>
    <row r="4548" spans="2:20" x14ac:dyDescent="0.3">
      <c r="B4548" s="62">
        <f t="shared" si="639"/>
        <v>4521</v>
      </c>
      <c r="C4548" s="62">
        <v>0.28336324761313425</v>
      </c>
      <c r="D4548" s="62">
        <v>0.77335987963697717</v>
      </c>
      <c r="E4548" s="62">
        <v>0.21489028213546857</v>
      </c>
      <c r="F4548" s="62">
        <v>0.98683162607596664</v>
      </c>
      <c r="G4548" s="62">
        <v>0.67774691878728865</v>
      </c>
      <c r="H4548" s="62">
        <v>0.88592035147986692</v>
      </c>
      <c r="I4548" s="62">
        <v>0.89370369375406156</v>
      </c>
      <c r="J4548" s="62">
        <v>0.80287732567838066</v>
      </c>
      <c r="K4548" s="62"/>
      <c r="L4548" s="65">
        <f t="shared" si="640"/>
        <v>5.1346076130233252E-2</v>
      </c>
      <c r="M4548" s="65">
        <f t="shared" si="641"/>
        <v>0.14013459963629982</v>
      </c>
      <c r="N4548" s="65">
        <f t="shared" si="642"/>
        <v>3.8938616348860769E-2</v>
      </c>
      <c r="O4548" s="65">
        <f t="shared" si="643"/>
        <v>0.17881617403466632</v>
      </c>
      <c r="P4548" s="65">
        <f t="shared" si="644"/>
        <v>0.12280930989538154</v>
      </c>
      <c r="Q4548" s="65">
        <f t="shared" si="645"/>
        <v>0.16053081758334492</v>
      </c>
      <c r="R4548" s="65">
        <f t="shared" si="646"/>
        <v>0.1619411772129892</v>
      </c>
      <c r="S4548" s="65">
        <f t="shared" si="647"/>
        <v>0.14548322915822412</v>
      </c>
      <c r="T4548" s="66">
        <f>(L4548*'Football Field'!$F$4)+(M4548*'Football Field'!$F$5)+(N4548*'Football Field'!$F$6)+(O4548*'Football Field'!$F$7)+(P4548*'Football Field'!$F$8)+(Q4548*'Football Field'!$F$9)+(R4548*'Football Field'!$F$10)+(S4548*'Football Field'!$F$11)</f>
        <v>143245137.05455825</v>
      </c>
    </row>
    <row r="4549" spans="2:20" x14ac:dyDescent="0.3">
      <c r="B4549" s="62">
        <f t="shared" si="639"/>
        <v>4522</v>
      </c>
      <c r="C4549" s="62">
        <v>0.64847368782147052</v>
      </c>
      <c r="D4549" s="62">
        <v>0.92226770393851132</v>
      </c>
      <c r="E4549" s="62">
        <v>0.53148621217280856</v>
      </c>
      <c r="F4549" s="62">
        <v>0.40527762662178857</v>
      </c>
      <c r="G4549" s="62">
        <v>0.69873515539943076</v>
      </c>
      <c r="H4549" s="62">
        <v>0.30112907589156213</v>
      </c>
      <c r="I4549" s="62">
        <v>0.45841401661822767</v>
      </c>
      <c r="J4549" s="62">
        <v>0.27477563552531536</v>
      </c>
      <c r="K4549" s="62"/>
      <c r="L4549" s="65">
        <f t="shared" si="640"/>
        <v>0.15292174224908947</v>
      </c>
      <c r="M4549" s="65">
        <f t="shared" si="641"/>
        <v>0.21748728862098793</v>
      </c>
      <c r="N4549" s="65">
        <f t="shared" si="642"/>
        <v>0.12533399438283904</v>
      </c>
      <c r="O4549" s="65">
        <f t="shared" si="643"/>
        <v>9.557174318943569E-2</v>
      </c>
      <c r="P4549" s="65">
        <f t="shared" si="644"/>
        <v>0.1647742990056156</v>
      </c>
      <c r="Q4549" s="65">
        <f t="shared" si="645"/>
        <v>7.1011644407496202E-2</v>
      </c>
      <c r="R4549" s="65">
        <f t="shared" si="646"/>
        <v>0.108102258286171</v>
      </c>
      <c r="S4549" s="65">
        <f t="shared" si="647"/>
        <v>6.4797029858365204E-2</v>
      </c>
      <c r="T4549" s="66">
        <f>(L4549*'Football Field'!$F$4)+(M4549*'Football Field'!$F$5)+(N4549*'Football Field'!$F$6)+(O4549*'Football Field'!$F$7)+(P4549*'Football Field'!$F$8)+(Q4549*'Football Field'!$F$9)+(R4549*'Football Field'!$F$10)+(S4549*'Football Field'!$F$11)</f>
        <v>139522662.93534386</v>
      </c>
    </row>
    <row r="4550" spans="2:20" x14ac:dyDescent="0.3">
      <c r="B4550" s="62">
        <f t="shared" si="639"/>
        <v>4523</v>
      </c>
      <c r="C4550" s="62">
        <v>0.41096105994815091</v>
      </c>
      <c r="D4550" s="62">
        <v>0.40525579097169029</v>
      </c>
      <c r="E4550" s="62">
        <v>0.53400233673375042</v>
      </c>
      <c r="F4550" s="62">
        <v>0.92258340270283545</v>
      </c>
      <c r="G4550" s="62">
        <v>0.29977878176821715</v>
      </c>
      <c r="H4550" s="62">
        <v>0.81115439057899497</v>
      </c>
      <c r="I4550" s="62">
        <v>7.7960976567541307E-2</v>
      </c>
      <c r="J4550" s="62">
        <v>0.39116769918641447</v>
      </c>
      <c r="K4550" s="62"/>
      <c r="L4550" s="65">
        <f t="shared" si="640"/>
        <v>0.10666377354108768</v>
      </c>
      <c r="M4550" s="65">
        <f t="shared" si="641"/>
        <v>0.10518298721507187</v>
      </c>
      <c r="N4550" s="65">
        <f t="shared" si="642"/>
        <v>0.13859878676331674</v>
      </c>
      <c r="O4550" s="65">
        <f t="shared" si="643"/>
        <v>0.23945389655914556</v>
      </c>
      <c r="P4550" s="65">
        <f t="shared" si="644"/>
        <v>7.7806729657020221E-2</v>
      </c>
      <c r="Q4550" s="65">
        <f t="shared" si="645"/>
        <v>0.21053281358212586</v>
      </c>
      <c r="R4550" s="65">
        <f t="shared" si="646"/>
        <v>2.0234549596235253E-2</v>
      </c>
      <c r="S4550" s="65">
        <f t="shared" si="647"/>
        <v>0.10152646308599671</v>
      </c>
      <c r="T4550" s="66">
        <f>(L4550*'Football Field'!$F$4)+(M4550*'Football Field'!$F$5)+(N4550*'Football Field'!$F$6)+(O4550*'Football Field'!$F$7)+(P4550*'Football Field'!$F$8)+(Q4550*'Football Field'!$F$9)+(R4550*'Football Field'!$F$10)+(S4550*'Football Field'!$F$11)</f>
        <v>122429977.50373821</v>
      </c>
    </row>
    <row r="4551" spans="2:20" x14ac:dyDescent="0.3">
      <c r="B4551" s="62">
        <f t="shared" si="639"/>
        <v>4524</v>
      </c>
      <c r="C4551" s="62">
        <v>0.17245033989178182</v>
      </c>
      <c r="D4551" s="62">
        <v>0.6797497455581919</v>
      </c>
      <c r="E4551" s="62">
        <v>0.44357578248028717</v>
      </c>
      <c r="F4551" s="62">
        <v>0.93309781765847377</v>
      </c>
      <c r="G4551" s="62">
        <v>5.347382045648208E-2</v>
      </c>
      <c r="H4551" s="62">
        <v>0.94347499981207583</v>
      </c>
      <c r="I4551" s="62">
        <v>8.7369339341335506E-3</v>
      </c>
      <c r="J4551" s="62">
        <v>0.12778582588861154</v>
      </c>
      <c r="K4551" s="62"/>
      <c r="L4551" s="65">
        <f t="shared" si="640"/>
        <v>5.1288706621538331E-2</v>
      </c>
      <c r="M4551" s="65">
        <f t="shared" si="641"/>
        <v>0.20216536133171673</v>
      </c>
      <c r="N4551" s="65">
        <f t="shared" si="642"/>
        <v>0.13192451917651993</v>
      </c>
      <c r="O4551" s="65">
        <f t="shared" si="643"/>
        <v>0.27751398025144625</v>
      </c>
      <c r="P4551" s="65">
        <f t="shared" si="644"/>
        <v>1.5903726783295394E-2</v>
      </c>
      <c r="Q4551" s="65">
        <f t="shared" si="645"/>
        <v>0.28060027310171459</v>
      </c>
      <c r="R4551" s="65">
        <f t="shared" si="646"/>
        <v>2.5984642396224876E-3</v>
      </c>
      <c r="S4551" s="65">
        <f t="shared" si="647"/>
        <v>3.8004968494146217E-2</v>
      </c>
      <c r="T4551" s="66">
        <f>(L4551*'Football Field'!$F$4)+(M4551*'Football Field'!$F$5)+(N4551*'Football Field'!$F$6)+(O4551*'Football Field'!$F$7)+(P4551*'Football Field'!$F$8)+(Q4551*'Football Field'!$F$9)+(R4551*'Football Field'!$F$10)+(S4551*'Football Field'!$F$11)</f>
        <v>114466027.44950382</v>
      </c>
    </row>
    <row r="4552" spans="2:20" x14ac:dyDescent="0.3">
      <c r="B4552" s="62">
        <f t="shared" si="639"/>
        <v>4525</v>
      </c>
      <c r="C4552" s="62">
        <v>0.9328025346306712</v>
      </c>
      <c r="D4552" s="62">
        <v>0.14815755654264406</v>
      </c>
      <c r="E4552" s="62">
        <v>2.6584928865154844E-2</v>
      </c>
      <c r="F4552" s="62">
        <v>0.84281511374472784</v>
      </c>
      <c r="G4552" s="62">
        <v>0.58330385805435336</v>
      </c>
      <c r="H4552" s="62">
        <v>0.62857661674503906</v>
      </c>
      <c r="I4552" s="62">
        <v>0.70938946065065889</v>
      </c>
      <c r="J4552" s="62">
        <v>0.75849825297459539</v>
      </c>
      <c r="K4552" s="62"/>
      <c r="L4552" s="65">
        <f t="shared" si="640"/>
        <v>0.20146364630038391</v>
      </c>
      <c r="M4552" s="65">
        <f t="shared" si="641"/>
        <v>3.1998585402487539E-2</v>
      </c>
      <c r="N4552" s="65">
        <f t="shared" si="642"/>
        <v>5.7417261499305506E-3</v>
      </c>
      <c r="O4552" s="65">
        <f t="shared" si="643"/>
        <v>0.18202845690091746</v>
      </c>
      <c r="P4552" s="65">
        <f t="shared" si="644"/>
        <v>0.1259800630700898</v>
      </c>
      <c r="Q4552" s="65">
        <f t="shared" si="645"/>
        <v>0.13575792569941272</v>
      </c>
      <c r="R4552" s="65">
        <f t="shared" si="646"/>
        <v>0.15321161991302898</v>
      </c>
      <c r="S4552" s="65">
        <f t="shared" si="647"/>
        <v>0.16381797656374905</v>
      </c>
      <c r="T4552" s="66">
        <f>(L4552*'Football Field'!$F$4)+(M4552*'Football Field'!$F$5)+(N4552*'Football Field'!$F$6)+(O4552*'Football Field'!$F$7)+(P4552*'Football Field'!$F$8)+(Q4552*'Football Field'!$F$9)+(R4552*'Football Field'!$F$10)+(S4552*'Football Field'!$F$11)</f>
        <v>141213587.11908686</v>
      </c>
    </row>
    <row r="4553" spans="2:20" x14ac:dyDescent="0.3">
      <c r="B4553" s="62">
        <f t="shared" si="639"/>
        <v>4526</v>
      </c>
      <c r="C4553" s="62">
        <v>0.70865467037345475</v>
      </c>
      <c r="D4553" s="62">
        <v>0.89405630727384278</v>
      </c>
      <c r="E4553" s="62">
        <v>0.78008702049237233</v>
      </c>
      <c r="F4553" s="62">
        <v>0.99622563035553524</v>
      </c>
      <c r="G4553" s="62">
        <v>0.2791308541255284</v>
      </c>
      <c r="H4553" s="62">
        <v>0.4031978709566667</v>
      </c>
      <c r="I4553" s="62">
        <v>0.7774768362337886</v>
      </c>
      <c r="J4553" s="62">
        <v>0.377336939230281</v>
      </c>
      <c r="K4553" s="62"/>
      <c r="L4553" s="65">
        <f t="shared" si="640"/>
        <v>0.13585738123407473</v>
      </c>
      <c r="M4553" s="65">
        <f t="shared" si="641"/>
        <v>0.17140104152283508</v>
      </c>
      <c r="N4553" s="65">
        <f t="shared" si="642"/>
        <v>0.14955179746848329</v>
      </c>
      <c r="O4553" s="65">
        <f t="shared" si="643"/>
        <v>0.19098809464847377</v>
      </c>
      <c r="P4553" s="65">
        <f t="shared" si="644"/>
        <v>5.3512646495563573E-2</v>
      </c>
      <c r="Q4553" s="65">
        <f t="shared" si="645"/>
        <v>7.7297743396596716E-2</v>
      </c>
      <c r="R4553" s="65">
        <f t="shared" si="646"/>
        <v>0.14905139464502809</v>
      </c>
      <c r="S4553" s="65">
        <f t="shared" si="647"/>
        <v>7.2339900588944822E-2</v>
      </c>
      <c r="T4553" s="66">
        <f>(L4553*'Football Field'!$F$4)+(M4553*'Football Field'!$F$5)+(N4553*'Football Field'!$F$6)+(O4553*'Football Field'!$F$7)+(P4553*'Football Field'!$F$8)+(Q4553*'Football Field'!$F$9)+(R4553*'Football Field'!$F$10)+(S4553*'Football Field'!$F$11)</f>
        <v>137684012.39485914</v>
      </c>
    </row>
    <row r="4554" spans="2:20" x14ac:dyDescent="0.3">
      <c r="B4554" s="62">
        <f t="shared" si="639"/>
        <v>4527</v>
      </c>
      <c r="C4554" s="62">
        <v>0.29827887083060389</v>
      </c>
      <c r="D4554" s="62">
        <v>0.62098455949388331</v>
      </c>
      <c r="E4554" s="62">
        <v>0.94833394859874642</v>
      </c>
      <c r="F4554" s="62">
        <v>0.39897764021274063</v>
      </c>
      <c r="G4554" s="62">
        <v>0.37762986114817176</v>
      </c>
      <c r="H4554" s="62">
        <v>5.7848491215603981E-2</v>
      </c>
      <c r="I4554" s="62">
        <v>0.97757739557746826</v>
      </c>
      <c r="J4554" s="62">
        <v>8.5487217595754172E-2</v>
      </c>
      <c r="K4554" s="62"/>
      <c r="L4554" s="65">
        <f t="shared" si="640"/>
        <v>7.922165309157278E-2</v>
      </c>
      <c r="M4554" s="65">
        <f t="shared" si="641"/>
        <v>0.16493096949996913</v>
      </c>
      <c r="N4554" s="65">
        <f t="shared" si="642"/>
        <v>0.25187363383012712</v>
      </c>
      <c r="O4554" s="65">
        <f t="shared" si="643"/>
        <v>0.10596683605584134</v>
      </c>
      <c r="P4554" s="65">
        <f t="shared" si="644"/>
        <v>0.10029695289375418</v>
      </c>
      <c r="Q4554" s="65">
        <f t="shared" si="645"/>
        <v>1.5364323628394487E-2</v>
      </c>
      <c r="R4554" s="65">
        <f t="shared" si="646"/>
        <v>0.25964057422821446</v>
      </c>
      <c r="S4554" s="65">
        <f t="shared" si="647"/>
        <v>2.2705056772126451E-2</v>
      </c>
      <c r="T4554" s="66">
        <f>(L4554*'Football Field'!$F$4)+(M4554*'Football Field'!$F$5)+(N4554*'Football Field'!$F$6)+(O4554*'Football Field'!$F$7)+(P4554*'Football Field'!$F$8)+(Q4554*'Football Field'!$F$9)+(R4554*'Football Field'!$F$10)+(S4554*'Football Field'!$F$11)</f>
        <v>158852625.65702975</v>
      </c>
    </row>
    <row r="4555" spans="2:20" x14ac:dyDescent="0.3">
      <c r="B4555" s="62">
        <f t="shared" si="639"/>
        <v>4528</v>
      </c>
      <c r="C4555" s="62">
        <v>0.69588967421546599</v>
      </c>
      <c r="D4555" s="62">
        <v>0.64936683451916621</v>
      </c>
      <c r="E4555" s="62">
        <v>0.11019063834548792</v>
      </c>
      <c r="F4555" s="62">
        <v>0.59749387756520767</v>
      </c>
      <c r="G4555" s="62">
        <v>3.910508245963118E-2</v>
      </c>
      <c r="H4555" s="62">
        <v>0.63140647344984147</v>
      </c>
      <c r="I4555" s="62">
        <v>0.47172538676366627</v>
      </c>
      <c r="J4555" s="62">
        <v>0.67522642017841461</v>
      </c>
      <c r="K4555" s="62"/>
      <c r="L4555" s="65">
        <f t="shared" si="640"/>
        <v>0.17979766570736058</v>
      </c>
      <c r="M4555" s="65">
        <f t="shared" si="641"/>
        <v>0.16777751612128913</v>
      </c>
      <c r="N4555" s="65">
        <f t="shared" si="642"/>
        <v>2.8470058245451672E-2</v>
      </c>
      <c r="O4555" s="65">
        <f t="shared" si="643"/>
        <v>0.15437505173758514</v>
      </c>
      <c r="P4555" s="65">
        <f t="shared" si="644"/>
        <v>1.0103616714046186E-2</v>
      </c>
      <c r="Q4555" s="65">
        <f t="shared" si="645"/>
        <v>0.16313708084084541</v>
      </c>
      <c r="R4555" s="65">
        <f t="shared" si="646"/>
        <v>0.12188012918948417</v>
      </c>
      <c r="S4555" s="65">
        <f t="shared" si="647"/>
        <v>0.17445888144393767</v>
      </c>
      <c r="T4555" s="66">
        <f>(L4555*'Football Field'!$F$4)+(M4555*'Football Field'!$F$5)+(N4555*'Football Field'!$F$6)+(O4555*'Football Field'!$F$7)+(P4555*'Football Field'!$F$8)+(Q4555*'Football Field'!$F$9)+(R4555*'Football Field'!$F$10)+(S4555*'Football Field'!$F$11)</f>
        <v>127514989.92156292</v>
      </c>
    </row>
    <row r="4556" spans="2:20" x14ac:dyDescent="0.3">
      <c r="B4556" s="62">
        <f t="shared" si="639"/>
        <v>4529</v>
      </c>
      <c r="C4556" s="62">
        <v>0.42096962029199092</v>
      </c>
      <c r="D4556" s="62">
        <v>0.99140751683995898</v>
      </c>
      <c r="E4556" s="62">
        <v>0.24785271477290005</v>
      </c>
      <c r="F4556" s="62">
        <v>0.88035720004448381</v>
      </c>
      <c r="G4556" s="62">
        <v>0.66043761266518919</v>
      </c>
      <c r="H4556" s="62">
        <v>0.90438798282488808</v>
      </c>
      <c r="I4556" s="62">
        <v>0.71515108440937625</v>
      </c>
      <c r="J4556" s="62">
        <v>0.95237023855341663</v>
      </c>
      <c r="K4556" s="62"/>
      <c r="L4556" s="65">
        <f t="shared" si="640"/>
        <v>7.2921260220591394E-2</v>
      </c>
      <c r="M4556" s="65">
        <f t="shared" si="641"/>
        <v>0.17173373572656456</v>
      </c>
      <c r="N4556" s="65">
        <f t="shared" si="642"/>
        <v>4.2933578669639975E-2</v>
      </c>
      <c r="O4556" s="65">
        <f t="shared" si="643"/>
        <v>0.15249736175020703</v>
      </c>
      <c r="P4556" s="65">
        <f t="shared" si="644"/>
        <v>0.11440241929861814</v>
      </c>
      <c r="Q4556" s="65">
        <f t="shared" si="645"/>
        <v>0.15666002546741045</v>
      </c>
      <c r="R4556" s="65">
        <f t="shared" si="646"/>
        <v>0.12388000418434568</v>
      </c>
      <c r="S4556" s="65">
        <f t="shared" si="647"/>
        <v>0.16497161468262289</v>
      </c>
      <c r="T4556" s="66">
        <f>(L4556*'Football Field'!$F$4)+(M4556*'Football Field'!$F$5)+(N4556*'Football Field'!$F$6)+(O4556*'Football Field'!$F$7)+(P4556*'Football Field'!$F$8)+(Q4556*'Football Field'!$F$9)+(R4556*'Football Field'!$F$10)+(S4556*'Football Field'!$F$11)</f>
        <v>137136710.36911857</v>
      </c>
    </row>
    <row r="4557" spans="2:20" x14ac:dyDescent="0.3">
      <c r="B4557" s="62">
        <f t="shared" si="639"/>
        <v>4530</v>
      </c>
      <c r="C4557" s="62">
        <v>0.4929421919643443</v>
      </c>
      <c r="D4557" s="62">
        <v>0.52236508404511506</v>
      </c>
      <c r="E4557" s="62">
        <v>0.81776060841811837</v>
      </c>
      <c r="F4557" s="62">
        <v>0.45841010940502869</v>
      </c>
      <c r="G4557" s="62">
        <v>0.40090974260194523</v>
      </c>
      <c r="H4557" s="62">
        <v>7.623665736360874E-2</v>
      </c>
      <c r="I4557" s="62">
        <v>0.46128731137818069</v>
      </c>
      <c r="J4557" s="62">
        <v>0.3804302010414099</v>
      </c>
      <c r="K4557" s="62"/>
      <c r="L4557" s="65">
        <f t="shared" si="640"/>
        <v>0.13653615218974041</v>
      </c>
      <c r="M4557" s="65">
        <f t="shared" si="641"/>
        <v>0.1446857659507248</v>
      </c>
      <c r="N4557" s="65">
        <f t="shared" si="642"/>
        <v>0.22650503183916365</v>
      </c>
      <c r="O4557" s="65">
        <f t="shared" si="643"/>
        <v>0.12697138423802806</v>
      </c>
      <c r="P4557" s="65">
        <f t="shared" si="644"/>
        <v>0.11104481321048743</v>
      </c>
      <c r="Q4557" s="65">
        <f t="shared" si="645"/>
        <v>2.1116187702974489E-2</v>
      </c>
      <c r="R4557" s="65">
        <f t="shared" si="646"/>
        <v>0.12776831761660831</v>
      </c>
      <c r="S4557" s="65">
        <f t="shared" si="647"/>
        <v>0.10537234725227296</v>
      </c>
      <c r="T4557" s="66">
        <f>(L4557*'Football Field'!$F$4)+(M4557*'Football Field'!$F$5)+(N4557*'Football Field'!$F$6)+(O4557*'Football Field'!$F$7)+(P4557*'Football Field'!$F$8)+(Q4557*'Football Field'!$F$9)+(R4557*'Football Field'!$F$10)+(S4557*'Football Field'!$F$11)</f>
        <v>141344399.90937579</v>
      </c>
    </row>
    <row r="4558" spans="2:20" x14ac:dyDescent="0.3">
      <c r="B4558" s="62">
        <f t="shared" si="639"/>
        <v>4531</v>
      </c>
      <c r="C4558" s="62">
        <v>0.5862591976197149</v>
      </c>
      <c r="D4558" s="62">
        <v>0.72106087964708232</v>
      </c>
      <c r="E4558" s="62">
        <v>0.84099951661213412</v>
      </c>
      <c r="F4558" s="62">
        <v>0.31805783712212998</v>
      </c>
      <c r="G4558" s="62">
        <v>0.14887083890423825</v>
      </c>
      <c r="H4558" s="62">
        <v>0.6254672631780327</v>
      </c>
      <c r="I4558" s="62">
        <v>0.49312312115541912</v>
      </c>
      <c r="J4558" s="62">
        <v>0.59214250982606498</v>
      </c>
      <c r="K4558" s="62"/>
      <c r="L4558" s="65">
        <f t="shared" si="640"/>
        <v>0.13552051555140127</v>
      </c>
      <c r="M4558" s="65">
        <f t="shared" si="641"/>
        <v>0.16668146538334733</v>
      </c>
      <c r="N4558" s="65">
        <f t="shared" si="642"/>
        <v>0.19440665243717953</v>
      </c>
      <c r="O4558" s="65">
        <f t="shared" si="643"/>
        <v>7.3522705037225286E-2</v>
      </c>
      <c r="P4558" s="65">
        <f t="shared" si="644"/>
        <v>3.4413196280391314E-2</v>
      </c>
      <c r="Q4558" s="65">
        <f t="shared" si="645"/>
        <v>0.14458390812555588</v>
      </c>
      <c r="R4558" s="65">
        <f t="shared" si="646"/>
        <v>0.11399104675991387</v>
      </c>
      <c r="S4558" s="65">
        <f t="shared" si="647"/>
        <v>0.1368805104249855</v>
      </c>
      <c r="T4558" s="66">
        <f>(L4558*'Football Field'!$F$4)+(M4558*'Football Field'!$F$5)+(N4558*'Football Field'!$F$6)+(O4558*'Football Field'!$F$7)+(P4558*'Football Field'!$F$8)+(Q4558*'Football Field'!$F$9)+(R4558*'Football Field'!$F$10)+(S4558*'Football Field'!$F$11)</f>
        <v>132106633.70674564</v>
      </c>
    </row>
    <row r="4559" spans="2:20" x14ac:dyDescent="0.3">
      <c r="B4559" s="62">
        <f t="shared" si="639"/>
        <v>4532</v>
      </c>
      <c r="C4559" s="62">
        <v>0.12643143899453591</v>
      </c>
      <c r="D4559" s="62">
        <v>6.2772113059984869E-2</v>
      </c>
      <c r="E4559" s="62">
        <v>0.12786057251732386</v>
      </c>
      <c r="F4559" s="62">
        <v>0.91622280261080347</v>
      </c>
      <c r="G4559" s="62">
        <v>0.21118268241417282</v>
      </c>
      <c r="H4559" s="62">
        <v>0.1066475736912984</v>
      </c>
      <c r="I4559" s="62">
        <v>0.91921283786286045</v>
      </c>
      <c r="J4559" s="62">
        <v>0.47660777940096344</v>
      </c>
      <c r="K4559" s="62"/>
      <c r="L4559" s="65">
        <f t="shared" si="640"/>
        <v>4.2902649309685494E-2</v>
      </c>
      <c r="M4559" s="65">
        <f t="shared" si="641"/>
        <v>2.1300793334772129E-2</v>
      </c>
      <c r="N4559" s="65">
        <f t="shared" si="642"/>
        <v>4.3387604751405462E-2</v>
      </c>
      <c r="O4559" s="65">
        <f t="shared" si="643"/>
        <v>0.31090673255445045</v>
      </c>
      <c r="P4559" s="65">
        <f t="shared" si="644"/>
        <v>7.1661737269995862E-2</v>
      </c>
      <c r="Q4559" s="65">
        <f t="shared" si="645"/>
        <v>3.6189285593786195E-2</v>
      </c>
      <c r="R4559" s="65">
        <f t="shared" si="646"/>
        <v>0.31192135704075519</v>
      </c>
      <c r="S4559" s="65">
        <f t="shared" si="647"/>
        <v>0.16172984014514924</v>
      </c>
      <c r="T4559" s="66">
        <f>(L4559*'Football Field'!$F$4)+(M4559*'Football Field'!$F$5)+(N4559*'Football Field'!$F$6)+(O4559*'Football Field'!$F$7)+(P4559*'Football Field'!$F$8)+(Q4559*'Football Field'!$F$9)+(R4559*'Football Field'!$F$10)+(S4559*'Football Field'!$F$11)</f>
        <v>161472093.03244281</v>
      </c>
    </row>
    <row r="4560" spans="2:20" x14ac:dyDescent="0.3">
      <c r="B4560" s="62">
        <f t="shared" si="639"/>
        <v>4533</v>
      </c>
      <c r="C4560" s="62">
        <v>0.87279602597315253</v>
      </c>
      <c r="D4560" s="62">
        <v>0.27402954696983128</v>
      </c>
      <c r="E4560" s="62">
        <v>0.99107616075147231</v>
      </c>
      <c r="F4560" s="62">
        <v>0.14371332510832324</v>
      </c>
      <c r="G4560" s="62">
        <v>7.8189326478887211E-2</v>
      </c>
      <c r="H4560" s="62">
        <v>0.41086105973390641</v>
      </c>
      <c r="I4560" s="62">
        <v>0.23883453526518206</v>
      </c>
      <c r="J4560" s="62">
        <v>0.39265627936265812</v>
      </c>
      <c r="K4560" s="62"/>
      <c r="L4560" s="65">
        <f t="shared" si="640"/>
        <v>0.25654201611087435</v>
      </c>
      <c r="M4560" s="65">
        <f t="shared" si="641"/>
        <v>8.0545843887415355E-2</v>
      </c>
      <c r="N4560" s="65">
        <f t="shared" si="642"/>
        <v>0.29130824251304349</v>
      </c>
      <c r="O4560" s="65">
        <f t="shared" si="643"/>
        <v>4.2241835512689271E-2</v>
      </c>
      <c r="P4560" s="65">
        <f t="shared" si="644"/>
        <v>2.2982285501219862E-2</v>
      </c>
      <c r="Q4560" s="65">
        <f t="shared" si="645"/>
        <v>0.12076489978063781</v>
      </c>
      <c r="R4560" s="65">
        <f t="shared" si="646"/>
        <v>7.0200930538744502E-2</v>
      </c>
      <c r="S4560" s="65">
        <f t="shared" si="647"/>
        <v>0.11541394615537535</v>
      </c>
      <c r="T4560" s="66">
        <f>(L4560*'Football Field'!$F$4)+(M4560*'Football Field'!$F$5)+(N4560*'Football Field'!$F$6)+(O4560*'Football Field'!$F$7)+(P4560*'Football Field'!$F$8)+(Q4560*'Football Field'!$F$9)+(R4560*'Football Field'!$F$10)+(S4560*'Football Field'!$F$11)</f>
        <v>126932330.30850522</v>
      </c>
    </row>
    <row r="4561" spans="2:20" x14ac:dyDescent="0.3">
      <c r="B4561" s="62">
        <f t="shared" si="639"/>
        <v>4534</v>
      </c>
      <c r="C4561" s="62">
        <v>0.45997474774994951</v>
      </c>
      <c r="D4561" s="62">
        <v>0.84216128230418585</v>
      </c>
      <c r="E4561" s="62">
        <v>0.5760579896706598</v>
      </c>
      <c r="F4561" s="62">
        <v>0.38721860598427271</v>
      </c>
      <c r="G4561" s="62">
        <v>0.51743692229027871</v>
      </c>
      <c r="H4561" s="62">
        <v>0.417927825259514</v>
      </c>
      <c r="I4561" s="62">
        <v>0.19293571433649792</v>
      </c>
      <c r="J4561" s="62">
        <v>0.15817535200458355</v>
      </c>
      <c r="K4561" s="62"/>
      <c r="L4561" s="65">
        <f t="shared" si="640"/>
        <v>0.12950146255206077</v>
      </c>
      <c r="M4561" s="65">
        <f t="shared" si="641"/>
        <v>0.23710240246144682</v>
      </c>
      <c r="N4561" s="65">
        <f t="shared" si="642"/>
        <v>0.16218358190764082</v>
      </c>
      <c r="O4561" s="65">
        <f t="shared" si="643"/>
        <v>0.10901767118223063</v>
      </c>
      <c r="P4561" s="65">
        <f t="shared" si="644"/>
        <v>0.14567938466799338</v>
      </c>
      <c r="Q4561" s="65">
        <f t="shared" si="645"/>
        <v>0.11766355626489954</v>
      </c>
      <c r="R4561" s="65">
        <f t="shared" si="646"/>
        <v>5.4319193189026158E-2</v>
      </c>
      <c r="S4561" s="65">
        <f t="shared" si="647"/>
        <v>4.4532747774701849E-2</v>
      </c>
      <c r="T4561" s="66">
        <f>(L4561*'Football Field'!$F$4)+(M4561*'Football Field'!$F$5)+(N4561*'Football Field'!$F$6)+(O4561*'Football Field'!$F$7)+(P4561*'Football Field'!$F$8)+(Q4561*'Football Field'!$F$9)+(R4561*'Football Field'!$F$10)+(S4561*'Football Field'!$F$11)</f>
        <v>131444223.98560157</v>
      </c>
    </row>
    <row r="4562" spans="2:20" x14ac:dyDescent="0.3">
      <c r="B4562" s="62">
        <f t="shared" si="639"/>
        <v>4535</v>
      </c>
      <c r="C4562" s="62">
        <v>0.91799004623392311</v>
      </c>
      <c r="D4562" s="62">
        <v>0.31439052921396715</v>
      </c>
      <c r="E4562" s="62">
        <v>0.70907071243783226</v>
      </c>
      <c r="F4562" s="62">
        <v>0.50199255173219182</v>
      </c>
      <c r="G4562" s="62">
        <v>0.90380252421873142</v>
      </c>
      <c r="H4562" s="62">
        <v>0.85688145991788822</v>
      </c>
      <c r="I4562" s="62">
        <v>0.17981677527614592</v>
      </c>
      <c r="J4562" s="62">
        <v>0.77913168133430932</v>
      </c>
      <c r="K4562" s="62"/>
      <c r="L4562" s="65">
        <f t="shared" si="640"/>
        <v>0.17779904777409722</v>
      </c>
      <c r="M4562" s="65">
        <f t="shared" si="641"/>
        <v>6.0892094585079833E-2</v>
      </c>
      <c r="N4562" s="65">
        <f t="shared" si="642"/>
        <v>0.13733492862276797</v>
      </c>
      <c r="O4562" s="65">
        <f t="shared" si="643"/>
        <v>9.7227413362311346E-2</v>
      </c>
      <c r="P4562" s="65">
        <f t="shared" si="644"/>
        <v>0.17505116623123754</v>
      </c>
      <c r="Q4562" s="65">
        <f t="shared" si="645"/>
        <v>0.16596335467220974</v>
      </c>
      <c r="R4562" s="65">
        <f t="shared" si="646"/>
        <v>3.4827448891271123E-2</v>
      </c>
      <c r="S4562" s="65">
        <f t="shared" si="647"/>
        <v>0.15090454586102506</v>
      </c>
      <c r="T4562" s="66">
        <f>(L4562*'Football Field'!$F$4)+(M4562*'Football Field'!$F$5)+(N4562*'Football Field'!$F$6)+(O4562*'Football Field'!$F$7)+(P4562*'Football Field'!$F$8)+(Q4562*'Football Field'!$F$9)+(R4562*'Football Field'!$F$10)+(S4562*'Football Field'!$F$11)</f>
        <v>131567064.69461547</v>
      </c>
    </row>
    <row r="4563" spans="2:20" x14ac:dyDescent="0.3">
      <c r="B4563" s="62">
        <f t="shared" si="639"/>
        <v>4536</v>
      </c>
      <c r="C4563" s="62">
        <v>0.89882384877577837</v>
      </c>
      <c r="D4563" s="62">
        <v>7.8457627401758101E-2</v>
      </c>
      <c r="E4563" s="62">
        <v>0.2060555158308649</v>
      </c>
      <c r="F4563" s="62">
        <v>0.1790098800955594</v>
      </c>
      <c r="G4563" s="62">
        <v>9.5719569813420002E-2</v>
      </c>
      <c r="H4563" s="62">
        <v>0.27944249077317707</v>
      </c>
      <c r="I4563" s="62">
        <v>0.2141919979615946</v>
      </c>
      <c r="J4563" s="62">
        <v>0.67560109118919365</v>
      </c>
      <c r="K4563" s="62"/>
      <c r="L4563" s="65">
        <f t="shared" si="640"/>
        <v>0.34210906903875377</v>
      </c>
      <c r="M4563" s="65">
        <f t="shared" si="641"/>
        <v>2.9862431783450247E-2</v>
      </c>
      <c r="N4563" s="65">
        <f t="shared" si="642"/>
        <v>7.8428560598621549E-2</v>
      </c>
      <c r="O4563" s="65">
        <f t="shared" si="643"/>
        <v>6.8134488767340212E-2</v>
      </c>
      <c r="P4563" s="65">
        <f t="shared" si="644"/>
        <v>3.6432648023593001E-2</v>
      </c>
      <c r="Q4563" s="65">
        <f t="shared" si="645"/>
        <v>0.10636100777531837</v>
      </c>
      <c r="R4563" s="65">
        <f t="shared" si="646"/>
        <v>8.1525456982474376E-2</v>
      </c>
      <c r="S4563" s="65">
        <f t="shared" si="647"/>
        <v>0.25714633703044854</v>
      </c>
      <c r="T4563" s="66">
        <f>(L4563*'Football Field'!$F$4)+(M4563*'Football Field'!$F$5)+(N4563*'Football Field'!$F$6)+(O4563*'Football Field'!$F$7)+(P4563*'Football Field'!$F$8)+(Q4563*'Football Field'!$F$9)+(R4563*'Football Field'!$F$10)+(S4563*'Football Field'!$F$11)</f>
        <v>125068427.47624286</v>
      </c>
    </row>
    <row r="4564" spans="2:20" x14ac:dyDescent="0.3">
      <c r="B4564" s="62">
        <f t="shared" si="639"/>
        <v>4537</v>
      </c>
      <c r="C4564" s="62">
        <v>7.1707399557588647E-2</v>
      </c>
      <c r="D4564" s="62">
        <v>0.50883028560878329</v>
      </c>
      <c r="E4564" s="62">
        <v>0.36617614117030217</v>
      </c>
      <c r="F4564" s="62">
        <v>0.89557082990004677</v>
      </c>
      <c r="G4564" s="62">
        <v>3.5426793249551003E-2</v>
      </c>
      <c r="H4564" s="62">
        <v>0.24892127625137883</v>
      </c>
      <c r="I4564" s="62">
        <v>0.1162385814800575</v>
      </c>
      <c r="J4564" s="62">
        <v>0.38901037703075536</v>
      </c>
      <c r="K4564" s="62"/>
      <c r="L4564" s="65">
        <f t="shared" si="640"/>
        <v>2.72456774887526E-2</v>
      </c>
      <c r="M4564" s="65">
        <f t="shared" si="641"/>
        <v>0.19333326746946083</v>
      </c>
      <c r="N4564" s="65">
        <f t="shared" si="642"/>
        <v>0.13913092802074958</v>
      </c>
      <c r="O4564" s="65">
        <f t="shared" si="643"/>
        <v>0.34027776980247421</v>
      </c>
      <c r="P4564" s="65">
        <f t="shared" si="644"/>
        <v>1.346063292342382E-2</v>
      </c>
      <c r="Q4564" s="65">
        <f t="shared" si="645"/>
        <v>9.4579204582465326E-2</v>
      </c>
      <c r="R4564" s="65">
        <f t="shared" si="646"/>
        <v>4.4165580153444302E-2</v>
      </c>
      <c r="S4564" s="65">
        <f t="shared" si="647"/>
        <v>0.14780693955922933</v>
      </c>
      <c r="T4564" s="66">
        <f>(L4564*'Football Field'!$F$4)+(M4564*'Football Field'!$F$5)+(N4564*'Football Field'!$F$6)+(O4564*'Football Field'!$F$7)+(P4564*'Football Field'!$F$8)+(Q4564*'Football Field'!$F$9)+(R4564*'Football Field'!$F$10)+(S4564*'Football Field'!$F$11)</f>
        <v>121666532.60218355</v>
      </c>
    </row>
    <row r="4565" spans="2:20" x14ac:dyDescent="0.3">
      <c r="B4565" s="62">
        <f t="shared" si="639"/>
        <v>4538</v>
      </c>
      <c r="C4565" s="62">
        <v>0.13789483014755488</v>
      </c>
      <c r="D4565" s="62">
        <v>0.31446276130811379</v>
      </c>
      <c r="E4565" s="62">
        <v>7.5918211807561753E-2</v>
      </c>
      <c r="F4565" s="62">
        <v>0.45198840099498971</v>
      </c>
      <c r="G4565" s="62">
        <v>0.53729791801466453</v>
      </c>
      <c r="H4565" s="62">
        <v>0.50982719688028855</v>
      </c>
      <c r="I4565" s="62">
        <v>0.40219684763773211</v>
      </c>
      <c r="J4565" s="62">
        <v>0.53937585446473713</v>
      </c>
      <c r="K4565" s="62"/>
      <c r="L4565" s="65">
        <f t="shared" si="640"/>
        <v>4.6445467863962774E-2</v>
      </c>
      <c r="M4565" s="65">
        <f t="shared" si="641"/>
        <v>0.1059167342178127</v>
      </c>
      <c r="N4565" s="65">
        <f t="shared" si="642"/>
        <v>2.5570624098267922E-2</v>
      </c>
      <c r="O4565" s="65">
        <f t="shared" si="643"/>
        <v>0.15223785207054735</v>
      </c>
      <c r="P4565" s="65">
        <f t="shared" si="644"/>
        <v>0.18097163728198482</v>
      </c>
      <c r="Q4565" s="65">
        <f t="shared" si="645"/>
        <v>0.17171900254374792</v>
      </c>
      <c r="R4565" s="65">
        <f t="shared" si="646"/>
        <v>0.13546715813752103</v>
      </c>
      <c r="S4565" s="65">
        <f t="shared" si="647"/>
        <v>0.18167152378615564</v>
      </c>
      <c r="T4565" s="66">
        <f>(L4565*'Football Field'!$F$4)+(M4565*'Football Field'!$F$5)+(N4565*'Football Field'!$F$6)+(O4565*'Football Field'!$F$7)+(P4565*'Football Field'!$F$8)+(Q4565*'Football Field'!$F$9)+(R4565*'Football Field'!$F$10)+(S4565*'Football Field'!$F$11)</f>
        <v>144213423.96264285</v>
      </c>
    </row>
    <row r="4566" spans="2:20" x14ac:dyDescent="0.3">
      <c r="B4566" s="62">
        <f t="shared" si="639"/>
        <v>4539</v>
      </c>
      <c r="C4566" s="62">
        <v>0.13716999911678351</v>
      </c>
      <c r="D4566" s="62">
        <v>0.17991769546276992</v>
      </c>
      <c r="E4566" s="62">
        <v>0.3273268260063501</v>
      </c>
      <c r="F4566" s="62">
        <v>0.39806421661226465</v>
      </c>
      <c r="G4566" s="62">
        <v>0.91285885205439787</v>
      </c>
      <c r="H4566" s="62">
        <v>0.59015287420169005</v>
      </c>
      <c r="I4566" s="62">
        <v>0.70317533691402168</v>
      </c>
      <c r="J4566" s="62">
        <v>0.81494389171717541</v>
      </c>
      <c r="K4566" s="62"/>
      <c r="L4566" s="65">
        <f t="shared" si="640"/>
        <v>3.3755702321496231E-2</v>
      </c>
      <c r="M4566" s="65">
        <f t="shared" si="641"/>
        <v>4.4275338700266696E-2</v>
      </c>
      <c r="N4566" s="65">
        <f t="shared" si="642"/>
        <v>8.0550754331517815E-2</v>
      </c>
      <c r="O4566" s="65">
        <f t="shared" si="643"/>
        <v>9.795828014377464E-2</v>
      </c>
      <c r="P4566" s="65">
        <f t="shared" si="644"/>
        <v>0.22464235525186887</v>
      </c>
      <c r="Q4566" s="65">
        <f t="shared" si="645"/>
        <v>0.14522872985343785</v>
      </c>
      <c r="R4566" s="65">
        <f t="shared" si="646"/>
        <v>0.17304204640607365</v>
      </c>
      <c r="S4566" s="65">
        <f t="shared" si="647"/>
        <v>0.20054679299156422</v>
      </c>
      <c r="T4566" s="66">
        <f>(L4566*'Football Field'!$F$4)+(M4566*'Football Field'!$F$5)+(N4566*'Football Field'!$F$6)+(O4566*'Football Field'!$F$7)+(P4566*'Football Field'!$F$8)+(Q4566*'Football Field'!$F$9)+(R4566*'Football Field'!$F$10)+(S4566*'Football Field'!$F$11)</f>
        <v>154467004.48461539</v>
      </c>
    </row>
    <row r="4567" spans="2:20" x14ac:dyDescent="0.3">
      <c r="B4567" s="62">
        <f t="shared" si="639"/>
        <v>4540</v>
      </c>
      <c r="C4567" s="62">
        <v>0.27478013774756949</v>
      </c>
      <c r="D4567" s="62">
        <v>0.36666935525185962</v>
      </c>
      <c r="E4567" s="62">
        <v>0.16467470102020088</v>
      </c>
      <c r="F4567" s="62">
        <v>0.81595797788987068</v>
      </c>
      <c r="G4567" s="62">
        <v>9.0996473838934833E-2</v>
      </c>
      <c r="H4567" s="62">
        <v>0.46698549827837077</v>
      </c>
      <c r="I4567" s="62">
        <v>0.79345108625267347</v>
      </c>
      <c r="J4567" s="62">
        <v>0.40171514482529092</v>
      </c>
      <c r="K4567" s="62"/>
      <c r="L4567" s="65">
        <f t="shared" si="640"/>
        <v>8.1410780068320532E-2</v>
      </c>
      <c r="M4567" s="65">
        <f t="shared" si="641"/>
        <v>0.10863535655413679</v>
      </c>
      <c r="N4567" s="65">
        <f t="shared" si="642"/>
        <v>4.8789173691614812E-2</v>
      </c>
      <c r="O4567" s="65">
        <f t="shared" si="643"/>
        <v>0.24174882517894575</v>
      </c>
      <c r="P4567" s="65">
        <f t="shared" si="644"/>
        <v>2.6960077898715348E-2</v>
      </c>
      <c r="Q4567" s="65">
        <f t="shared" si="645"/>
        <v>0.13835662943862759</v>
      </c>
      <c r="R4567" s="65">
        <f t="shared" si="646"/>
        <v>0.23508057171595106</v>
      </c>
      <c r="S4567" s="65">
        <f t="shared" si="647"/>
        <v>0.11901858545368811</v>
      </c>
      <c r="T4567" s="66">
        <f>(L4567*'Football Field'!$F$4)+(M4567*'Football Field'!$F$5)+(N4567*'Football Field'!$F$6)+(O4567*'Football Field'!$F$7)+(P4567*'Football Field'!$F$8)+(Q4567*'Football Field'!$F$9)+(R4567*'Football Field'!$F$10)+(S4567*'Football Field'!$F$11)</f>
        <v>145995047.26686409</v>
      </c>
    </row>
    <row r="4568" spans="2:20" x14ac:dyDescent="0.3">
      <c r="B4568" s="62">
        <f t="shared" si="639"/>
        <v>4541</v>
      </c>
      <c r="C4568" s="62">
        <v>0.94994648364959489</v>
      </c>
      <c r="D4568" s="62">
        <v>0.98066099080578084</v>
      </c>
      <c r="E4568" s="62">
        <v>0.42569351835605529</v>
      </c>
      <c r="F4568" s="62">
        <v>0.4236126328497285</v>
      </c>
      <c r="G4568" s="62">
        <v>0.8249891745467669</v>
      </c>
      <c r="H4568" s="62">
        <v>3.7153975239047843E-2</v>
      </c>
      <c r="I4568" s="62">
        <v>0.82598272951067808</v>
      </c>
      <c r="J4568" s="62">
        <v>6.122092610528973E-2</v>
      </c>
      <c r="K4568" s="62"/>
      <c r="L4568" s="65">
        <f t="shared" si="640"/>
        <v>0.20973545198120974</v>
      </c>
      <c r="M4568" s="65">
        <f t="shared" si="641"/>
        <v>0.21651680351170183</v>
      </c>
      <c r="N4568" s="65">
        <f t="shared" si="642"/>
        <v>9.3987423517651894E-2</v>
      </c>
      <c r="O4568" s="65">
        <f t="shared" si="643"/>
        <v>9.3527991886815334E-2</v>
      </c>
      <c r="P4568" s="65">
        <f t="shared" si="644"/>
        <v>0.18214655286517842</v>
      </c>
      <c r="Q4568" s="65">
        <f t="shared" si="645"/>
        <v>8.2030997785500336E-3</v>
      </c>
      <c r="R4568" s="65">
        <f t="shared" si="646"/>
        <v>0.182365916485141</v>
      </c>
      <c r="S4568" s="65">
        <f t="shared" si="647"/>
        <v>1.3516759973751874E-2</v>
      </c>
      <c r="T4568" s="66">
        <f>(L4568*'Football Field'!$F$4)+(M4568*'Football Field'!$F$5)+(N4568*'Football Field'!$F$6)+(O4568*'Football Field'!$F$7)+(P4568*'Football Field'!$F$8)+(Q4568*'Football Field'!$F$9)+(R4568*'Football Field'!$F$10)+(S4568*'Football Field'!$F$11)</f>
        <v>149753512.2870017</v>
      </c>
    </row>
    <row r="4569" spans="2:20" x14ac:dyDescent="0.3">
      <c r="B4569" s="62">
        <f t="shared" si="639"/>
        <v>4542</v>
      </c>
      <c r="C4569" s="62">
        <v>0.13032204064260589</v>
      </c>
      <c r="D4569" s="62">
        <v>0.63605191204992384</v>
      </c>
      <c r="E4569" s="62">
        <v>0.32951258938674655</v>
      </c>
      <c r="F4569" s="62">
        <v>0.20694184788912029</v>
      </c>
      <c r="G4569" s="62">
        <v>0.13886423521357116</v>
      </c>
      <c r="H4569" s="62">
        <v>2.5547023566165006E-2</v>
      </c>
      <c r="I4569" s="62">
        <v>0.98278592132757725</v>
      </c>
      <c r="J4569" s="62">
        <v>0.73083434573805972</v>
      </c>
      <c r="K4569" s="62"/>
      <c r="L4569" s="65">
        <f t="shared" si="640"/>
        <v>4.0970694746632744E-2</v>
      </c>
      <c r="M4569" s="65">
        <f t="shared" si="641"/>
        <v>0.1999622519959986</v>
      </c>
      <c r="N4569" s="65">
        <f t="shared" si="642"/>
        <v>0.10359229834314986</v>
      </c>
      <c r="O4569" s="65">
        <f t="shared" si="643"/>
        <v>6.505846009134221E-2</v>
      </c>
      <c r="P4569" s="65">
        <f t="shared" si="644"/>
        <v>4.3656193258685229E-2</v>
      </c>
      <c r="Q4569" s="65">
        <f t="shared" si="645"/>
        <v>8.031483385721256E-3</v>
      </c>
      <c r="R4569" s="65">
        <f t="shared" si="646"/>
        <v>0.30896862714438272</v>
      </c>
      <c r="S4569" s="65">
        <f t="shared" si="647"/>
        <v>0.2297599910340874</v>
      </c>
      <c r="T4569" s="66">
        <f>(L4569*'Football Field'!$F$4)+(M4569*'Football Field'!$F$5)+(N4569*'Football Field'!$F$6)+(O4569*'Football Field'!$F$7)+(P4569*'Football Field'!$F$8)+(Q4569*'Football Field'!$F$9)+(R4569*'Football Field'!$F$10)+(S4569*'Football Field'!$F$11)</f>
        <v>158560326.1898953</v>
      </c>
    </row>
    <row r="4570" spans="2:20" x14ac:dyDescent="0.3">
      <c r="B4570" s="62">
        <f t="shared" si="639"/>
        <v>4543</v>
      </c>
      <c r="C4570" s="62">
        <v>0.99277768152876078</v>
      </c>
      <c r="D4570" s="62">
        <v>0.86044007606262307</v>
      </c>
      <c r="E4570" s="62">
        <v>0.91419533562691324</v>
      </c>
      <c r="F4570" s="62">
        <v>0.74625913107301767</v>
      </c>
      <c r="G4570" s="62">
        <v>0.7782418304688955</v>
      </c>
      <c r="H4570" s="62">
        <v>0.78169960687606965</v>
      </c>
      <c r="I4570" s="62">
        <v>3.0677869214862707E-2</v>
      </c>
      <c r="J4570" s="62">
        <v>7.7515208179727457E-2</v>
      </c>
      <c r="K4570" s="62"/>
      <c r="L4570" s="65">
        <f t="shared" si="640"/>
        <v>0.19158909846074951</v>
      </c>
      <c r="M4570" s="65">
        <f t="shared" si="641"/>
        <v>0.16605020592171821</v>
      </c>
      <c r="N4570" s="65">
        <f t="shared" si="642"/>
        <v>0.17642405085101476</v>
      </c>
      <c r="O4570" s="65">
        <f t="shared" si="643"/>
        <v>0.1440152380543214</v>
      </c>
      <c r="P4570" s="65">
        <f t="shared" si="644"/>
        <v>0.15018735156735052</v>
      </c>
      <c r="Q4570" s="65">
        <f t="shared" si="645"/>
        <v>0.15085464322474276</v>
      </c>
      <c r="R4570" s="65">
        <f t="shared" si="646"/>
        <v>5.920303623789769E-3</v>
      </c>
      <c r="S4570" s="65">
        <f t="shared" si="647"/>
        <v>1.495910829631303E-2</v>
      </c>
      <c r="T4570" s="66">
        <f>(L4570*'Football Field'!$F$4)+(M4570*'Football Field'!$F$5)+(N4570*'Football Field'!$F$6)+(O4570*'Football Field'!$F$7)+(P4570*'Football Field'!$F$8)+(Q4570*'Football Field'!$F$9)+(R4570*'Football Field'!$F$10)+(S4570*'Football Field'!$F$11)</f>
        <v>125416383.71352346</v>
      </c>
    </row>
    <row r="4571" spans="2:20" x14ac:dyDescent="0.3">
      <c r="B4571" s="62">
        <f t="shared" si="639"/>
        <v>4544</v>
      </c>
      <c r="C4571" s="62">
        <v>0.76676164407242375</v>
      </c>
      <c r="D4571" s="62">
        <v>0.24222135662108579</v>
      </c>
      <c r="E4571" s="62">
        <v>0.42094536914249248</v>
      </c>
      <c r="F4571" s="62">
        <v>0.19052508873703178</v>
      </c>
      <c r="G4571" s="62">
        <v>0.56034320064740206</v>
      </c>
      <c r="H4571" s="62">
        <v>0.58803773323112862</v>
      </c>
      <c r="I4571" s="62">
        <v>0.97982984670424367</v>
      </c>
      <c r="J4571" s="62">
        <v>0.44544967837716964</v>
      </c>
      <c r="K4571" s="62"/>
      <c r="L4571" s="65">
        <f t="shared" si="640"/>
        <v>0.18281850687628465</v>
      </c>
      <c r="M4571" s="65">
        <f t="shared" si="641"/>
        <v>5.7752688978835127E-2</v>
      </c>
      <c r="N4571" s="65">
        <f t="shared" si="642"/>
        <v>0.10036574528478641</v>
      </c>
      <c r="O4571" s="65">
        <f t="shared" si="643"/>
        <v>4.5426779644817249E-2</v>
      </c>
      <c r="P4571" s="65">
        <f t="shared" si="644"/>
        <v>0.13360228445511607</v>
      </c>
      <c r="Q4571" s="65">
        <f t="shared" si="645"/>
        <v>0.14020547481385978</v>
      </c>
      <c r="R4571" s="65">
        <f t="shared" si="646"/>
        <v>0.23362022729239315</v>
      </c>
      <c r="S4571" s="65">
        <f t="shared" si="647"/>
        <v>0.10620829265390767</v>
      </c>
      <c r="T4571" s="66">
        <f>(L4571*'Football Field'!$F$4)+(M4571*'Football Field'!$F$5)+(N4571*'Football Field'!$F$6)+(O4571*'Football Field'!$F$7)+(P4571*'Football Field'!$F$8)+(Q4571*'Football Field'!$F$9)+(R4571*'Football Field'!$F$10)+(S4571*'Football Field'!$F$11)</f>
        <v>154066080.45050946</v>
      </c>
    </row>
    <row r="4572" spans="2:20" x14ac:dyDescent="0.3">
      <c r="B4572" s="62">
        <f t="shared" si="639"/>
        <v>4545</v>
      </c>
      <c r="C4572" s="62">
        <v>0.52871539868753858</v>
      </c>
      <c r="D4572" s="62">
        <v>0.93007768263878887</v>
      </c>
      <c r="E4572" s="62">
        <v>0.55473861657916934</v>
      </c>
      <c r="F4572" s="62">
        <v>0.63378471603337172</v>
      </c>
      <c r="G4572" s="62">
        <v>0.41936673100665056</v>
      </c>
      <c r="H4572" s="62">
        <v>0.187175343041173</v>
      </c>
      <c r="I4572" s="62">
        <v>0.80410392243356565</v>
      </c>
      <c r="J4572" s="62">
        <v>5.7840807234453395E-2</v>
      </c>
      <c r="K4572" s="62"/>
      <c r="L4572" s="65">
        <f t="shared" si="640"/>
        <v>0.12845983413872106</v>
      </c>
      <c r="M4572" s="65">
        <f t="shared" si="641"/>
        <v>0.22597719897035573</v>
      </c>
      <c r="N4572" s="65">
        <f t="shared" si="642"/>
        <v>0.13478258975055504</v>
      </c>
      <c r="O4572" s="65">
        <f t="shared" si="643"/>
        <v>0.15398809965324783</v>
      </c>
      <c r="P4572" s="65">
        <f t="shared" si="644"/>
        <v>0.10189183224498677</v>
      </c>
      <c r="Q4572" s="65">
        <f t="shared" si="645"/>
        <v>4.5477233274488341E-2</v>
      </c>
      <c r="R4572" s="65">
        <f t="shared" si="646"/>
        <v>0.19536986583429625</v>
      </c>
      <c r="S4572" s="65">
        <f t="shared" si="647"/>
        <v>1.4053346133349047E-2</v>
      </c>
      <c r="T4572" s="66">
        <f>(L4572*'Football Field'!$F$4)+(M4572*'Football Field'!$F$5)+(N4572*'Football Field'!$F$6)+(O4572*'Football Field'!$F$7)+(P4572*'Football Field'!$F$8)+(Q4572*'Football Field'!$F$9)+(R4572*'Football Field'!$F$10)+(S4572*'Football Field'!$F$11)</f>
        <v>146840176.07640582</v>
      </c>
    </row>
    <row r="4573" spans="2:20" x14ac:dyDescent="0.3">
      <c r="B4573" s="62">
        <f t="shared" si="639"/>
        <v>4546</v>
      </c>
      <c r="C4573" s="62">
        <v>0.20370410734310462</v>
      </c>
      <c r="D4573" s="62">
        <v>0.18151968743301805</v>
      </c>
      <c r="E4573" s="62">
        <v>0.37366440423894576</v>
      </c>
      <c r="F4573" s="62">
        <v>0.49952448040340569</v>
      </c>
      <c r="G4573" s="62">
        <v>0.17455704167636377</v>
      </c>
      <c r="H4573" s="62">
        <v>0.1580215853665855</v>
      </c>
      <c r="I4573" s="62">
        <v>0.26876639791857215</v>
      </c>
      <c r="J4573" s="62">
        <v>0.38302775060070615</v>
      </c>
      <c r="K4573" s="62"/>
      <c r="L4573" s="65">
        <f t="shared" si="640"/>
        <v>9.0826390411408026E-2</v>
      </c>
      <c r="M4573" s="65">
        <f t="shared" si="641"/>
        <v>8.0934931618138181E-2</v>
      </c>
      <c r="N4573" s="65">
        <f t="shared" si="642"/>
        <v>0.16660728890011503</v>
      </c>
      <c r="O4573" s="65">
        <f t="shared" si="643"/>
        <v>0.22272504010318001</v>
      </c>
      <c r="P4573" s="65">
        <f t="shared" si="644"/>
        <v>7.7830468040852238E-2</v>
      </c>
      <c r="Q4573" s="65">
        <f t="shared" si="645"/>
        <v>7.0457735944227981E-2</v>
      </c>
      <c r="R4573" s="65">
        <f t="shared" si="646"/>
        <v>0.11983598222545309</v>
      </c>
      <c r="S4573" s="65">
        <f t="shared" si="647"/>
        <v>0.17078216275662528</v>
      </c>
      <c r="T4573" s="66">
        <f>(L4573*'Football Field'!$F$4)+(M4573*'Football Field'!$F$5)+(N4573*'Football Field'!$F$6)+(O4573*'Football Field'!$F$7)+(P4573*'Football Field'!$F$8)+(Q4573*'Football Field'!$F$9)+(R4573*'Football Field'!$F$10)+(S4573*'Football Field'!$F$11)</f>
        <v>137562728.49003908</v>
      </c>
    </row>
    <row r="4574" spans="2:20" x14ac:dyDescent="0.3">
      <c r="B4574" s="62">
        <f t="shared" ref="B4574:B4637" si="648">B4573+1</f>
        <v>4547</v>
      </c>
      <c r="C4574" s="62">
        <v>9.2327775152304392E-3</v>
      </c>
      <c r="D4574" s="62">
        <v>1.0392556864464386E-2</v>
      </c>
      <c r="E4574" s="62">
        <v>9.9118643569108156E-2</v>
      </c>
      <c r="F4574" s="62">
        <v>0.89007884798298775</v>
      </c>
      <c r="G4574" s="62">
        <v>0.27932817264802801</v>
      </c>
      <c r="H4574" s="62">
        <v>0.17444479164122761</v>
      </c>
      <c r="I4574" s="62">
        <v>0.31730898195767887</v>
      </c>
      <c r="J4574" s="62">
        <v>0.55685470440662288</v>
      </c>
      <c r="K4574" s="62"/>
      <c r="L4574" s="65">
        <f t="shared" si="640"/>
        <v>3.951103058634893E-3</v>
      </c>
      <c r="M4574" s="65">
        <f t="shared" si="641"/>
        <v>4.4474225818272005E-3</v>
      </c>
      <c r="N4574" s="65">
        <f t="shared" si="642"/>
        <v>4.2417135594095427E-2</v>
      </c>
      <c r="O4574" s="65">
        <f t="shared" si="643"/>
        <v>0.38090306550661313</v>
      </c>
      <c r="P4574" s="65">
        <f t="shared" si="644"/>
        <v>0.11953655284034784</v>
      </c>
      <c r="Q4574" s="65">
        <f t="shared" si="645"/>
        <v>7.4652437869275154E-2</v>
      </c>
      <c r="R4574" s="65">
        <f t="shared" si="646"/>
        <v>0.13579017658306669</v>
      </c>
      <c r="S4574" s="65">
        <f t="shared" si="647"/>
        <v>0.23830210596613977</v>
      </c>
      <c r="T4574" s="66">
        <f>(L4574*'Football Field'!$F$4)+(M4574*'Football Field'!$F$5)+(N4574*'Football Field'!$F$6)+(O4574*'Football Field'!$F$7)+(P4574*'Football Field'!$F$8)+(Q4574*'Football Field'!$F$9)+(R4574*'Football Field'!$F$10)+(S4574*'Football Field'!$F$11)</f>
        <v>142255619.16294</v>
      </c>
    </row>
    <row r="4575" spans="2:20" x14ac:dyDescent="0.3">
      <c r="B4575" s="62">
        <f t="shared" si="648"/>
        <v>4548</v>
      </c>
      <c r="C4575" s="62">
        <v>0.3523652056520723</v>
      </c>
      <c r="D4575" s="62">
        <v>0.93721227906894622</v>
      </c>
      <c r="E4575" s="62">
        <v>0.5840000241079073</v>
      </c>
      <c r="F4575" s="62">
        <v>0.57978303516027685</v>
      </c>
      <c r="G4575" s="62">
        <v>0.8130225379685061</v>
      </c>
      <c r="H4575" s="62">
        <v>0.84604002825935909</v>
      </c>
      <c r="I4575" s="62">
        <v>0.68349276394634861</v>
      </c>
      <c r="J4575" s="62">
        <v>0.57844121720797526</v>
      </c>
      <c r="K4575" s="62"/>
      <c r="L4575" s="65">
        <f t="shared" si="640"/>
        <v>6.5564159519247392E-2</v>
      </c>
      <c r="M4575" s="65">
        <f t="shared" si="641"/>
        <v>0.1743859336354211</v>
      </c>
      <c r="N4575" s="65">
        <f t="shared" si="642"/>
        <v>0.10866416469525776</v>
      </c>
      <c r="O4575" s="65">
        <f t="shared" si="643"/>
        <v>0.10787951475928664</v>
      </c>
      <c r="P4575" s="65">
        <f t="shared" si="644"/>
        <v>0.15127810157494478</v>
      </c>
      <c r="Q4575" s="65">
        <f t="shared" si="645"/>
        <v>0.15742162529871503</v>
      </c>
      <c r="R4575" s="65">
        <f t="shared" si="646"/>
        <v>0.12717665617041082</v>
      </c>
      <c r="S4575" s="65">
        <f t="shared" si="647"/>
        <v>0.10762984434671657</v>
      </c>
      <c r="T4575" s="66">
        <f>(L4575*'Football Field'!$F$4)+(M4575*'Football Field'!$F$5)+(N4575*'Football Field'!$F$6)+(O4575*'Football Field'!$F$7)+(P4575*'Football Field'!$F$8)+(Q4575*'Football Field'!$F$9)+(R4575*'Football Field'!$F$10)+(S4575*'Football Field'!$F$11)</f>
        <v>141603460.03661656</v>
      </c>
    </row>
    <row r="4576" spans="2:20" x14ac:dyDescent="0.3">
      <c r="B4576" s="62">
        <f t="shared" si="648"/>
        <v>4549</v>
      </c>
      <c r="C4576" s="62">
        <v>0.24564088165793563</v>
      </c>
      <c r="D4576" s="62">
        <v>0.87896763578309833</v>
      </c>
      <c r="E4576" s="62">
        <v>0.91825607287924049</v>
      </c>
      <c r="F4576" s="62">
        <v>0.87751767018255444</v>
      </c>
      <c r="G4576" s="62">
        <v>0.58402297928417513</v>
      </c>
      <c r="H4576" s="62">
        <v>0.73163624169288921</v>
      </c>
      <c r="I4576" s="62">
        <v>0.34690607888385272</v>
      </c>
      <c r="J4576" s="62">
        <v>0.75156423986930221</v>
      </c>
      <c r="K4576" s="62"/>
      <c r="L4576" s="65">
        <f t="shared" si="640"/>
        <v>4.6047490540222322E-2</v>
      </c>
      <c r="M4576" s="65">
        <f t="shared" si="641"/>
        <v>0.16477002370576799</v>
      </c>
      <c r="N4576" s="65">
        <f t="shared" si="642"/>
        <v>0.17213497828219723</v>
      </c>
      <c r="O4576" s="65">
        <f t="shared" si="643"/>
        <v>0.16449821521516148</v>
      </c>
      <c r="P4576" s="65">
        <f t="shared" si="644"/>
        <v>0.10948011761051143</v>
      </c>
      <c r="Q4576" s="65">
        <f t="shared" si="645"/>
        <v>0.13715148997532001</v>
      </c>
      <c r="R4576" s="65">
        <f t="shared" si="646"/>
        <v>6.5030520481498891E-2</v>
      </c>
      <c r="S4576" s="65">
        <f t="shared" si="647"/>
        <v>0.14088716418932071</v>
      </c>
      <c r="T4576" s="66">
        <f>(L4576*'Football Field'!$F$4)+(M4576*'Football Field'!$F$5)+(N4576*'Football Field'!$F$6)+(O4576*'Football Field'!$F$7)+(P4576*'Football Field'!$F$8)+(Q4576*'Football Field'!$F$9)+(R4576*'Football Field'!$F$10)+(S4576*'Football Field'!$F$11)</f>
        <v>131996365.53948918</v>
      </c>
    </row>
    <row r="4577" spans="2:20" x14ac:dyDescent="0.3">
      <c r="B4577" s="62">
        <f t="shared" si="648"/>
        <v>4550</v>
      </c>
      <c r="C4577" s="62">
        <v>0.17039073231520308</v>
      </c>
      <c r="D4577" s="62">
        <v>0.80586239207199273</v>
      </c>
      <c r="E4577" s="62">
        <v>0.20572602686782571</v>
      </c>
      <c r="F4577" s="62">
        <v>0.7292604097401636</v>
      </c>
      <c r="G4577" s="62">
        <v>0.82103704455313142</v>
      </c>
      <c r="H4577" s="62">
        <v>0.47553074136717877</v>
      </c>
      <c r="I4577" s="62">
        <v>0.11066488095419391</v>
      </c>
      <c r="J4577" s="62">
        <v>0.77803187381056427</v>
      </c>
      <c r="K4577" s="62"/>
      <c r="L4577" s="65">
        <f t="shared" si="640"/>
        <v>4.1594180815128279E-2</v>
      </c>
      <c r="M4577" s="65">
        <f t="shared" si="641"/>
        <v>0.19671953745669488</v>
      </c>
      <c r="N4577" s="65">
        <f t="shared" si="642"/>
        <v>5.0219900129831081E-2</v>
      </c>
      <c r="O4577" s="65">
        <f t="shared" si="643"/>
        <v>0.17802018297529462</v>
      </c>
      <c r="P4577" s="65">
        <f t="shared" si="644"/>
        <v>0.2004238307039333</v>
      </c>
      <c r="Q4577" s="65">
        <f t="shared" si="645"/>
        <v>0.11608208598451823</v>
      </c>
      <c r="R4577" s="65">
        <f t="shared" si="646"/>
        <v>2.7014468485165869E-2</v>
      </c>
      <c r="S4577" s="65">
        <f t="shared" si="647"/>
        <v>0.18992581344943382</v>
      </c>
      <c r="T4577" s="66">
        <f>(L4577*'Football Field'!$F$4)+(M4577*'Football Field'!$F$5)+(N4577*'Football Field'!$F$6)+(O4577*'Football Field'!$F$7)+(P4577*'Football Field'!$F$8)+(Q4577*'Football Field'!$F$9)+(R4577*'Football Field'!$F$10)+(S4577*'Football Field'!$F$11)</f>
        <v>131380792.74031651</v>
      </c>
    </row>
    <row r="4578" spans="2:20" x14ac:dyDescent="0.3">
      <c r="B4578" s="62">
        <f t="shared" si="648"/>
        <v>4551</v>
      </c>
      <c r="C4578" s="62">
        <v>0.99844298824790434</v>
      </c>
      <c r="D4578" s="62">
        <v>0.11579223001451489</v>
      </c>
      <c r="E4578" s="62">
        <v>0.5450606276928649</v>
      </c>
      <c r="F4578" s="62">
        <v>0.94158406174100495</v>
      </c>
      <c r="G4578" s="62">
        <v>0.81245093512618138</v>
      </c>
      <c r="H4578" s="62">
        <v>3.025854575667597E-2</v>
      </c>
      <c r="I4578" s="62">
        <v>0.13513896264617731</v>
      </c>
      <c r="J4578" s="62">
        <v>0.6185297566500948</v>
      </c>
      <c r="K4578" s="62"/>
      <c r="L4578" s="65">
        <f t="shared" si="640"/>
        <v>0.23787981643885595</v>
      </c>
      <c r="M4578" s="65">
        <f t="shared" si="641"/>
        <v>2.758758862059283E-2</v>
      </c>
      <c r="N4578" s="65">
        <f t="shared" si="642"/>
        <v>0.12986111734947972</v>
      </c>
      <c r="O4578" s="65">
        <f t="shared" si="643"/>
        <v>0.22433313309331337</v>
      </c>
      <c r="P4578" s="65">
        <f t="shared" si="644"/>
        <v>0.19356706550920938</v>
      </c>
      <c r="Q4578" s="65">
        <f t="shared" si="645"/>
        <v>7.2091219979779457E-3</v>
      </c>
      <c r="R4578" s="65">
        <f t="shared" si="646"/>
        <v>3.219696267728038E-2</v>
      </c>
      <c r="S4578" s="65">
        <f t="shared" si="647"/>
        <v>0.14736519431329043</v>
      </c>
      <c r="T4578" s="66">
        <f>(L4578*'Football Field'!$F$4)+(M4578*'Football Field'!$F$5)+(N4578*'Football Field'!$F$6)+(O4578*'Football Field'!$F$7)+(P4578*'Football Field'!$F$8)+(Q4578*'Football Field'!$F$9)+(R4578*'Football Field'!$F$10)+(S4578*'Football Field'!$F$11)</f>
        <v>133219684.51553579</v>
      </c>
    </row>
    <row r="4579" spans="2:20" x14ac:dyDescent="0.3">
      <c r="B4579" s="62">
        <f t="shared" si="648"/>
        <v>4552</v>
      </c>
      <c r="C4579" s="62">
        <v>0.75980034673071384</v>
      </c>
      <c r="D4579" s="62">
        <v>2.3028684887149375E-2</v>
      </c>
      <c r="E4579" s="62">
        <v>0.38786332933834777</v>
      </c>
      <c r="F4579" s="62">
        <v>0.92471038949353701</v>
      </c>
      <c r="G4579" s="62">
        <v>0.44881119342146758</v>
      </c>
      <c r="H4579" s="62">
        <v>0.5635815199150408</v>
      </c>
      <c r="I4579" s="62">
        <v>0.44060085333173937</v>
      </c>
      <c r="J4579" s="62">
        <v>0.29068573036124457</v>
      </c>
      <c r="K4579" s="62"/>
      <c r="L4579" s="65">
        <f t="shared" si="640"/>
        <v>0.19791198451452796</v>
      </c>
      <c r="M4579" s="65">
        <f t="shared" si="641"/>
        <v>5.9984872952298885E-3</v>
      </c>
      <c r="N4579" s="65">
        <f t="shared" si="642"/>
        <v>0.10103022663790701</v>
      </c>
      <c r="O4579" s="65">
        <f t="shared" si="643"/>
        <v>0.24086757669081496</v>
      </c>
      <c r="P4579" s="65">
        <f t="shared" si="644"/>
        <v>0.11690586131550877</v>
      </c>
      <c r="Q4579" s="65">
        <f t="shared" si="645"/>
        <v>0.14680111363733189</v>
      </c>
      <c r="R4579" s="65">
        <f t="shared" si="646"/>
        <v>0.114767240679589</v>
      </c>
      <c r="S4579" s="65">
        <f t="shared" si="647"/>
        <v>7.5717509229090374E-2</v>
      </c>
      <c r="T4579" s="66">
        <f>(L4579*'Football Field'!$F$4)+(M4579*'Football Field'!$F$5)+(N4579*'Football Field'!$F$6)+(O4579*'Football Field'!$F$7)+(P4579*'Football Field'!$F$8)+(Q4579*'Football Field'!$F$9)+(R4579*'Football Field'!$F$10)+(S4579*'Football Field'!$F$11)</f>
        <v>137462901.53208113</v>
      </c>
    </row>
    <row r="4580" spans="2:20" x14ac:dyDescent="0.3">
      <c r="B4580" s="62">
        <f t="shared" si="648"/>
        <v>4553</v>
      </c>
      <c r="C4580" s="62">
        <v>0.4213917706409771</v>
      </c>
      <c r="D4580" s="62">
        <v>0.20486943703215321</v>
      </c>
      <c r="E4580" s="62">
        <v>0.15709795901659351</v>
      </c>
      <c r="F4580" s="62">
        <v>0.40450044385716966</v>
      </c>
      <c r="G4580" s="62">
        <v>0.82698256521310542</v>
      </c>
      <c r="H4580" s="62">
        <v>0.91276797608778537</v>
      </c>
      <c r="I4580" s="62">
        <v>0.23929383225745093</v>
      </c>
      <c r="J4580" s="62">
        <v>0.43846722795346227</v>
      </c>
      <c r="K4580" s="62"/>
      <c r="L4580" s="65">
        <f t="shared" si="640"/>
        <v>0.11687888593317936</v>
      </c>
      <c r="M4580" s="65">
        <f t="shared" si="641"/>
        <v>5.6823396255824381E-2</v>
      </c>
      <c r="N4580" s="65">
        <f t="shared" si="642"/>
        <v>4.3573310423946403E-2</v>
      </c>
      <c r="O4580" s="65">
        <f t="shared" si="643"/>
        <v>0.11219384081845943</v>
      </c>
      <c r="P4580" s="65">
        <f t="shared" si="644"/>
        <v>0.22937515073264575</v>
      </c>
      <c r="Q4580" s="65">
        <f t="shared" si="645"/>
        <v>0.25316893113111288</v>
      </c>
      <c r="R4580" s="65">
        <f t="shared" si="646"/>
        <v>6.6371482486213149E-2</v>
      </c>
      <c r="S4580" s="65">
        <f t="shared" si="647"/>
        <v>0.12161500221861864</v>
      </c>
      <c r="T4580" s="66">
        <f>(L4580*'Football Field'!$F$4)+(M4580*'Football Field'!$F$5)+(N4580*'Football Field'!$F$6)+(O4580*'Football Field'!$F$7)+(P4580*'Football Field'!$F$8)+(Q4580*'Football Field'!$F$9)+(R4580*'Football Field'!$F$10)+(S4580*'Football Field'!$F$11)</f>
        <v>138129879.67372543</v>
      </c>
    </row>
    <row r="4581" spans="2:20" x14ac:dyDescent="0.3">
      <c r="B4581" s="62">
        <f t="shared" si="648"/>
        <v>4554</v>
      </c>
      <c r="C4581" s="62">
        <v>0.12559747049369541</v>
      </c>
      <c r="D4581" s="62">
        <v>0.59815078462259175</v>
      </c>
      <c r="E4581" s="62">
        <v>0.93927968545264651</v>
      </c>
      <c r="F4581" s="62">
        <v>0.65782105658704015</v>
      </c>
      <c r="G4581" s="62">
        <v>4.3580016416350564E-2</v>
      </c>
      <c r="H4581" s="62">
        <v>0.7249170639202257</v>
      </c>
      <c r="I4581" s="62">
        <v>0.61885270988928942</v>
      </c>
      <c r="J4581" s="62">
        <v>0.99670265208898345</v>
      </c>
      <c r="K4581" s="62"/>
      <c r="L4581" s="65">
        <f t="shared" si="640"/>
        <v>2.6695026901099508E-2</v>
      </c>
      <c r="M4581" s="65">
        <f t="shared" si="641"/>
        <v>0.12713354197061946</v>
      </c>
      <c r="N4581" s="65">
        <f t="shared" si="642"/>
        <v>0.19963854663835226</v>
      </c>
      <c r="O4581" s="65">
        <f t="shared" si="643"/>
        <v>0.1398161183714462</v>
      </c>
      <c r="P4581" s="65">
        <f t="shared" si="644"/>
        <v>9.2626842404699063E-3</v>
      </c>
      <c r="Q4581" s="65">
        <f t="shared" si="645"/>
        <v>0.15407699252500381</v>
      </c>
      <c r="R4581" s="65">
        <f t="shared" si="646"/>
        <v>0.13153361825978951</v>
      </c>
      <c r="S4581" s="65">
        <f t="shared" si="647"/>
        <v>0.21184347109321935</v>
      </c>
      <c r="T4581" s="66">
        <f>(L4581*'Football Field'!$F$4)+(M4581*'Football Field'!$F$5)+(N4581*'Football Field'!$F$6)+(O4581*'Football Field'!$F$7)+(P4581*'Football Field'!$F$8)+(Q4581*'Football Field'!$F$9)+(R4581*'Football Field'!$F$10)+(S4581*'Football Field'!$F$11)</f>
        <v>134317781.04606003</v>
      </c>
    </row>
    <row r="4582" spans="2:20" x14ac:dyDescent="0.3">
      <c r="B4582" s="62">
        <f t="shared" si="648"/>
        <v>4555</v>
      </c>
      <c r="C4582" s="62">
        <v>2.0999499936967925E-2</v>
      </c>
      <c r="D4582" s="62">
        <v>0.88345018825558042</v>
      </c>
      <c r="E4582" s="62">
        <v>0.25658905855702496</v>
      </c>
      <c r="F4582" s="62">
        <v>0.79097211598725048</v>
      </c>
      <c r="G4582" s="62">
        <v>0.50955053393449179</v>
      </c>
      <c r="H4582" s="62">
        <v>0.66292338185970434</v>
      </c>
      <c r="I4582" s="62">
        <v>0.56175442607336168</v>
      </c>
      <c r="J4582" s="62">
        <v>0.44358616756255476</v>
      </c>
      <c r="K4582" s="62"/>
      <c r="L4582" s="65">
        <f t="shared" si="640"/>
        <v>5.0848396831727058E-3</v>
      </c>
      <c r="M4582" s="65">
        <f t="shared" si="641"/>
        <v>0.21391950231349144</v>
      </c>
      <c r="N4582" s="65">
        <f t="shared" si="642"/>
        <v>6.2130728404719851E-2</v>
      </c>
      <c r="O4582" s="65">
        <f t="shared" si="643"/>
        <v>0.19152677043393346</v>
      </c>
      <c r="P4582" s="65">
        <f t="shared" si="644"/>
        <v>0.12338307023067384</v>
      </c>
      <c r="Q4582" s="65">
        <f t="shared" si="645"/>
        <v>0.1605209233125191</v>
      </c>
      <c r="R4582" s="65">
        <f t="shared" si="646"/>
        <v>0.13602377230265475</v>
      </c>
      <c r="S4582" s="65">
        <f t="shared" si="647"/>
        <v>0.10741039331883501</v>
      </c>
      <c r="T4582" s="66">
        <f>(L4582*'Football Field'!$F$4)+(M4582*'Football Field'!$F$5)+(N4582*'Football Field'!$F$6)+(O4582*'Football Field'!$F$7)+(P4582*'Football Field'!$F$8)+(Q4582*'Football Field'!$F$9)+(R4582*'Football Field'!$F$10)+(S4582*'Football Field'!$F$11)</f>
        <v>140083756.99614412</v>
      </c>
    </row>
    <row r="4583" spans="2:20" x14ac:dyDescent="0.3">
      <c r="B4583" s="62">
        <f t="shared" si="648"/>
        <v>4556</v>
      </c>
      <c r="C4583" s="62">
        <v>0.43716423973453977</v>
      </c>
      <c r="D4583" s="62">
        <v>0.98927545615973012</v>
      </c>
      <c r="E4583" s="62">
        <v>0.7782177947652279</v>
      </c>
      <c r="F4583" s="62">
        <v>0.82968190553506493</v>
      </c>
      <c r="G4583" s="62">
        <v>0.78228813749546033</v>
      </c>
      <c r="H4583" s="62">
        <v>8.8039655872317324E-3</v>
      </c>
      <c r="I4583" s="62">
        <v>0.29149992153145232</v>
      </c>
      <c r="J4583" s="62">
        <v>0.26649580436233333</v>
      </c>
      <c r="K4583" s="62"/>
      <c r="L4583" s="65">
        <f t="shared" ref="L4583:L4646" si="649">C4583/SUM($C4583:$J4583)</f>
        <v>9.9731150371153182E-2</v>
      </c>
      <c r="M4583" s="65">
        <f t="shared" ref="M4583:M4646" si="650">D4583/SUM($C4583:$J4583)</f>
        <v>0.22568538391124512</v>
      </c>
      <c r="N4583" s="65">
        <f t="shared" ref="N4583:N4646" si="651">E4583/SUM($C4583:$J4583)</f>
        <v>0.17753637845210538</v>
      </c>
      <c r="O4583" s="65">
        <f t="shared" ref="O4583:O4646" si="652">F4583/SUM($C4583:$J4583)</f>
        <v>0.18927698873857565</v>
      </c>
      <c r="P4583" s="65">
        <f t="shared" ref="P4583:P4646" si="653">G4583/SUM($C4583:$J4583)</f>
        <v>0.17846495386151542</v>
      </c>
      <c r="Q4583" s="65">
        <f t="shared" ref="Q4583:Q4646" si="654">H4583/SUM($C4583:$J4583)</f>
        <v>2.0084662377138482E-3</v>
      </c>
      <c r="R4583" s="65">
        <f t="shared" ref="R4583:R4646" si="655">I4583/SUM($C4583:$J4583)</f>
        <v>6.650045878657837E-2</v>
      </c>
      <c r="S4583" s="65">
        <f t="shared" ref="S4583:S4646" si="656">J4583/SUM($C4583:$J4583)</f>
        <v>6.0796219641113064E-2</v>
      </c>
      <c r="T4583" s="66">
        <f>(L4583*'Football Field'!$F$4)+(M4583*'Football Field'!$F$5)+(N4583*'Football Field'!$F$6)+(O4583*'Football Field'!$F$7)+(P4583*'Football Field'!$F$8)+(Q4583*'Football Field'!$F$9)+(R4583*'Football Field'!$F$10)+(S4583*'Football Field'!$F$11)</f>
        <v>137102108.92213094</v>
      </c>
    </row>
    <row r="4584" spans="2:20" x14ac:dyDescent="0.3">
      <c r="B4584" s="62">
        <f t="shared" si="648"/>
        <v>4557</v>
      </c>
      <c r="C4584" s="62">
        <v>0.54136990521068729</v>
      </c>
      <c r="D4584" s="62">
        <v>9.9777230146690377E-2</v>
      </c>
      <c r="E4584" s="62">
        <v>0.3681787908539641</v>
      </c>
      <c r="F4584" s="62">
        <v>0.84992849014004457</v>
      </c>
      <c r="G4584" s="62">
        <v>0.2883672639159115</v>
      </c>
      <c r="H4584" s="62">
        <v>0.3174093418705054</v>
      </c>
      <c r="I4584" s="62">
        <v>0.43910804489353106</v>
      </c>
      <c r="J4584" s="62">
        <v>0.30974376612356314</v>
      </c>
      <c r="K4584" s="62"/>
      <c r="L4584" s="65">
        <f t="shared" si="649"/>
        <v>0.16844730605168118</v>
      </c>
      <c r="M4584" s="65">
        <f t="shared" si="650"/>
        <v>3.1045696226811224E-2</v>
      </c>
      <c r="N4584" s="65">
        <f t="shared" si="651"/>
        <v>0.11455887161030776</v>
      </c>
      <c r="O4584" s="65">
        <f t="shared" si="652"/>
        <v>0.26445534397584586</v>
      </c>
      <c r="P4584" s="65">
        <f t="shared" si="653"/>
        <v>8.9725506151335552E-2</v>
      </c>
      <c r="Q4584" s="65">
        <f t="shared" si="654"/>
        <v>9.8761951928073716E-2</v>
      </c>
      <c r="R4584" s="65">
        <f t="shared" si="655"/>
        <v>0.13662851687174982</v>
      </c>
      <c r="S4584" s="65">
        <f t="shared" si="656"/>
        <v>9.6376807184194752E-2</v>
      </c>
      <c r="T4584" s="66">
        <f>(L4584*'Football Field'!$F$4)+(M4584*'Football Field'!$F$5)+(N4584*'Football Field'!$F$6)+(O4584*'Football Field'!$F$7)+(P4584*'Football Field'!$F$8)+(Q4584*'Football Field'!$F$9)+(R4584*'Football Field'!$F$10)+(S4584*'Football Field'!$F$11)</f>
        <v>139012757.29321864</v>
      </c>
    </row>
    <row r="4585" spans="2:20" x14ac:dyDescent="0.3">
      <c r="B4585" s="62">
        <f t="shared" si="648"/>
        <v>4558</v>
      </c>
      <c r="C4585" s="62">
        <v>0.96576357275381552</v>
      </c>
      <c r="D4585" s="62">
        <v>0.4932955078161626</v>
      </c>
      <c r="E4585" s="62">
        <v>0.38977537512819538</v>
      </c>
      <c r="F4585" s="62">
        <v>0.50012504345393438</v>
      </c>
      <c r="G4585" s="62">
        <v>0.70502433931209729</v>
      </c>
      <c r="H4585" s="62">
        <v>0.86602896359648684</v>
      </c>
      <c r="I4585" s="62">
        <v>0.83775318559279588</v>
      </c>
      <c r="J4585" s="62">
        <v>1.5641479873096387E-5</v>
      </c>
      <c r="K4585" s="62"/>
      <c r="L4585" s="65">
        <f t="shared" si="649"/>
        <v>0.20298610739932829</v>
      </c>
      <c r="M4585" s="65">
        <f t="shared" si="650"/>
        <v>0.10368183037144084</v>
      </c>
      <c r="N4585" s="65">
        <f t="shared" si="651"/>
        <v>8.1923763112934991E-2</v>
      </c>
      <c r="O4585" s="65">
        <f t="shared" si="652"/>
        <v>0.10511727574706557</v>
      </c>
      <c r="P4585" s="65">
        <f t="shared" si="653"/>
        <v>0.14818341703516116</v>
      </c>
      <c r="Q4585" s="65">
        <f t="shared" si="654"/>
        <v>0.1820236890010935</v>
      </c>
      <c r="R4585" s="65">
        <f t="shared" si="655"/>
        <v>0.17608062977564487</v>
      </c>
      <c r="S4585" s="65">
        <f t="shared" si="656"/>
        <v>3.2875573307776026E-6</v>
      </c>
      <c r="T4585" s="66">
        <f>(L4585*'Football Field'!$F$4)+(M4585*'Football Field'!$F$5)+(N4585*'Football Field'!$F$6)+(O4585*'Football Field'!$F$7)+(P4585*'Football Field'!$F$8)+(Q4585*'Football Field'!$F$9)+(R4585*'Football Field'!$F$10)+(S4585*'Football Field'!$F$11)</f>
        <v>146149516.10778454</v>
      </c>
    </row>
    <row r="4586" spans="2:20" x14ac:dyDescent="0.3">
      <c r="B4586" s="62">
        <f t="shared" si="648"/>
        <v>4559</v>
      </c>
      <c r="C4586" s="62">
        <v>0.81540798561585626</v>
      </c>
      <c r="D4586" s="62">
        <v>0.4632606812573945</v>
      </c>
      <c r="E4586" s="62">
        <v>0.97993221263873265</v>
      </c>
      <c r="F4586" s="62">
        <v>0.90137213345335598</v>
      </c>
      <c r="G4586" s="62">
        <v>0.34854531073510608</v>
      </c>
      <c r="H4586" s="62">
        <v>0.34862907768753237</v>
      </c>
      <c r="I4586" s="62">
        <v>0.81479234676985945</v>
      </c>
      <c r="J4586" s="62">
        <v>0.45791840653148219</v>
      </c>
      <c r="K4586" s="62"/>
      <c r="L4586" s="65">
        <f t="shared" si="649"/>
        <v>0.15895332015573826</v>
      </c>
      <c r="M4586" s="65">
        <f t="shared" si="650"/>
        <v>9.0306723361135696E-2</v>
      </c>
      <c r="N4586" s="65">
        <f t="shared" si="651"/>
        <v>0.19102520636812428</v>
      </c>
      <c r="O4586" s="65">
        <f t="shared" si="652"/>
        <v>0.17571092733419755</v>
      </c>
      <c r="P4586" s="65">
        <f t="shared" si="653"/>
        <v>6.7944434373198581E-2</v>
      </c>
      <c r="Q4586" s="65">
        <f t="shared" si="654"/>
        <v>6.7960763665334989E-2</v>
      </c>
      <c r="R4586" s="65">
        <f t="shared" si="655"/>
        <v>0.15883330926509912</v>
      </c>
      <c r="S4586" s="65">
        <f t="shared" si="656"/>
        <v>8.9265315477171342E-2</v>
      </c>
      <c r="T4586" s="66">
        <f>(L4586*'Football Field'!$F$4)+(M4586*'Football Field'!$F$5)+(N4586*'Football Field'!$F$6)+(O4586*'Football Field'!$F$7)+(P4586*'Football Field'!$F$8)+(Q4586*'Football Field'!$F$9)+(R4586*'Football Field'!$F$10)+(S4586*'Football Field'!$F$11)</f>
        <v>141481131.18540022</v>
      </c>
    </row>
    <row r="4587" spans="2:20" x14ac:dyDescent="0.3">
      <c r="B4587" s="62">
        <f t="shared" si="648"/>
        <v>4560</v>
      </c>
      <c r="C4587" s="62">
        <v>0.46636866469120253</v>
      </c>
      <c r="D4587" s="62">
        <v>0.67021629262324101</v>
      </c>
      <c r="E4587" s="62">
        <v>0.80467017208339753</v>
      </c>
      <c r="F4587" s="62">
        <v>8.8784692457628545E-3</v>
      </c>
      <c r="G4587" s="62">
        <v>0.69376250924477734</v>
      </c>
      <c r="H4587" s="62">
        <v>0.92746913230719419</v>
      </c>
      <c r="I4587" s="62">
        <v>0.36052389981545951</v>
      </c>
      <c r="J4587" s="62">
        <v>0.96420560960858259</v>
      </c>
      <c r="K4587" s="62"/>
      <c r="L4587" s="65">
        <f t="shared" si="649"/>
        <v>9.5253194339720487E-2</v>
      </c>
      <c r="M4587" s="65">
        <f t="shared" si="650"/>
        <v>0.13688793352606396</v>
      </c>
      <c r="N4587" s="65">
        <f t="shared" si="651"/>
        <v>0.16434938726337212</v>
      </c>
      <c r="O4587" s="65">
        <f t="shared" si="652"/>
        <v>1.8133777428332308E-3</v>
      </c>
      <c r="P4587" s="65">
        <f t="shared" si="653"/>
        <v>0.14169711672730118</v>
      </c>
      <c r="Q4587" s="65">
        <f t="shared" si="654"/>
        <v>0.18943038885823241</v>
      </c>
      <c r="R4587" s="65">
        <f t="shared" si="655"/>
        <v>7.3634992428091586E-2</v>
      </c>
      <c r="S4587" s="65">
        <f t="shared" si="656"/>
        <v>0.19693360911438501</v>
      </c>
      <c r="T4587" s="66">
        <f>(L4587*'Football Field'!$F$4)+(M4587*'Football Field'!$F$5)+(N4587*'Football Field'!$F$6)+(O4587*'Football Field'!$F$7)+(P4587*'Football Field'!$F$8)+(Q4587*'Football Field'!$F$9)+(R4587*'Football Field'!$F$10)+(S4587*'Football Field'!$F$11)</f>
        <v>134758287.53770185</v>
      </c>
    </row>
    <row r="4588" spans="2:20" x14ac:dyDescent="0.3">
      <c r="B4588" s="62">
        <f t="shared" si="648"/>
        <v>4561</v>
      </c>
      <c r="C4588" s="62">
        <v>0.77953321252249308</v>
      </c>
      <c r="D4588" s="62">
        <v>0.73361008171278841</v>
      </c>
      <c r="E4588" s="62">
        <v>0.41425399562326015</v>
      </c>
      <c r="F4588" s="62">
        <v>0.59781331690331185</v>
      </c>
      <c r="G4588" s="62">
        <v>0.15076387684175085</v>
      </c>
      <c r="H4588" s="62">
        <v>0.20658623429249667</v>
      </c>
      <c r="I4588" s="62">
        <v>0.1921361517446295</v>
      </c>
      <c r="J4588" s="62">
        <v>0.43400118462422232</v>
      </c>
      <c r="K4588" s="62"/>
      <c r="L4588" s="65">
        <f t="shared" si="649"/>
        <v>0.2221716432894365</v>
      </c>
      <c r="M4588" s="65">
        <f t="shared" si="650"/>
        <v>0.20908327543917837</v>
      </c>
      <c r="N4588" s="65">
        <f t="shared" si="651"/>
        <v>0.1180648745536023</v>
      </c>
      <c r="O4588" s="65">
        <f t="shared" si="652"/>
        <v>0.17038038259708543</v>
      </c>
      <c r="P4588" s="65">
        <f t="shared" si="653"/>
        <v>4.2968609583971397E-2</v>
      </c>
      <c r="Q4588" s="65">
        <f t="shared" si="654"/>
        <v>5.8878316428905425E-2</v>
      </c>
      <c r="R4588" s="65">
        <f t="shared" si="655"/>
        <v>5.4759956192605652E-2</v>
      </c>
      <c r="S4588" s="65">
        <f t="shared" si="656"/>
        <v>0.12369294191521489</v>
      </c>
      <c r="T4588" s="66">
        <f>(L4588*'Football Field'!$F$4)+(M4588*'Football Field'!$F$5)+(N4588*'Football Field'!$F$6)+(O4588*'Football Field'!$F$7)+(P4588*'Football Field'!$F$8)+(Q4588*'Football Field'!$F$9)+(R4588*'Football Field'!$F$10)+(S4588*'Football Field'!$F$11)</f>
        <v>122623773.12450729</v>
      </c>
    </row>
    <row r="4589" spans="2:20" x14ac:dyDescent="0.3">
      <c r="B4589" s="62">
        <f t="shared" si="648"/>
        <v>4562</v>
      </c>
      <c r="C4589" s="62">
        <v>1.364216075673419E-2</v>
      </c>
      <c r="D4589" s="62">
        <v>0.77951363090457959</v>
      </c>
      <c r="E4589" s="62">
        <v>0.25191205633367519</v>
      </c>
      <c r="F4589" s="62">
        <v>0.1009279926776343</v>
      </c>
      <c r="G4589" s="62">
        <v>0.49779260561894201</v>
      </c>
      <c r="H4589" s="62">
        <v>0.17837493701862694</v>
      </c>
      <c r="I4589" s="62">
        <v>6.858908486513704E-2</v>
      </c>
      <c r="J4589" s="62">
        <v>5.3541593758003492E-2</v>
      </c>
      <c r="K4589" s="62"/>
      <c r="L4589" s="65">
        <f t="shared" si="649"/>
        <v>7.016511043174683E-3</v>
      </c>
      <c r="M4589" s="65">
        <f t="shared" si="650"/>
        <v>0.40092373173709156</v>
      </c>
      <c r="N4589" s="65">
        <f t="shared" si="651"/>
        <v>0.12956479231499754</v>
      </c>
      <c r="O4589" s="65">
        <f t="shared" si="652"/>
        <v>5.1909839490676277E-2</v>
      </c>
      <c r="P4589" s="65">
        <f t="shared" si="653"/>
        <v>0.25602742679981022</v>
      </c>
      <c r="Q4589" s="65">
        <f t="shared" si="654"/>
        <v>9.174277724289176E-2</v>
      </c>
      <c r="R4589" s="65">
        <f t="shared" si="655"/>
        <v>3.5277114819213432E-2</v>
      </c>
      <c r="S4589" s="65">
        <f t="shared" si="656"/>
        <v>2.7537806552144561E-2</v>
      </c>
      <c r="T4589" s="66">
        <f>(L4589*'Football Field'!$F$4)+(M4589*'Football Field'!$F$5)+(N4589*'Football Field'!$F$6)+(O4589*'Football Field'!$F$7)+(P4589*'Football Field'!$F$8)+(Q4589*'Football Field'!$F$9)+(R4589*'Football Field'!$F$10)+(S4589*'Football Field'!$F$11)</f>
        <v>136522815.24727455</v>
      </c>
    </row>
    <row r="4590" spans="2:20" x14ac:dyDescent="0.3">
      <c r="B4590" s="62">
        <f t="shared" si="648"/>
        <v>4563</v>
      </c>
      <c r="C4590" s="62">
        <v>0.97004568535152702</v>
      </c>
      <c r="D4590" s="62">
        <v>0.23643926114970903</v>
      </c>
      <c r="E4590" s="62">
        <v>0.22949685645404005</v>
      </c>
      <c r="F4590" s="62">
        <v>0.94029759784274547</v>
      </c>
      <c r="G4590" s="62">
        <v>0.90536668961201827</v>
      </c>
      <c r="H4590" s="62">
        <v>0.92616172014496234</v>
      </c>
      <c r="I4590" s="62">
        <v>0.2794425701634089</v>
      </c>
      <c r="J4590" s="62">
        <v>0.75326746307252079</v>
      </c>
      <c r="K4590" s="62"/>
      <c r="L4590" s="65">
        <f t="shared" si="649"/>
        <v>0.18510492937274436</v>
      </c>
      <c r="M4590" s="65">
        <f t="shared" si="650"/>
        <v>4.5117537655147366E-2</v>
      </c>
      <c r="N4590" s="65">
        <f t="shared" si="651"/>
        <v>4.3792782182003713E-2</v>
      </c>
      <c r="O4590" s="65">
        <f t="shared" si="652"/>
        <v>0.17942837442235379</v>
      </c>
      <c r="P4590" s="65">
        <f t="shared" si="653"/>
        <v>0.17276282928503228</v>
      </c>
      <c r="Q4590" s="65">
        <f t="shared" si="654"/>
        <v>0.17673095441174708</v>
      </c>
      <c r="R4590" s="65">
        <f t="shared" si="655"/>
        <v>5.3323465064525621E-2</v>
      </c>
      <c r="S4590" s="65">
        <f t="shared" si="656"/>
        <v>0.14373912760644578</v>
      </c>
      <c r="T4590" s="66">
        <f>(L4590*'Football Field'!$F$4)+(M4590*'Football Field'!$F$5)+(N4590*'Football Field'!$F$6)+(O4590*'Football Field'!$F$7)+(P4590*'Football Field'!$F$8)+(Q4590*'Football Field'!$F$9)+(R4590*'Football Field'!$F$10)+(S4590*'Football Field'!$F$11)</f>
        <v>132042493.58679417</v>
      </c>
    </row>
    <row r="4591" spans="2:20" x14ac:dyDescent="0.3">
      <c r="B4591" s="62">
        <f t="shared" si="648"/>
        <v>4564</v>
      </c>
      <c r="C4591" s="62">
        <v>0.22818190278935824</v>
      </c>
      <c r="D4591" s="62">
        <v>0.90499122240241725</v>
      </c>
      <c r="E4591" s="62">
        <v>0.91253721783335573</v>
      </c>
      <c r="F4591" s="62">
        <v>0.24015492294647278</v>
      </c>
      <c r="G4591" s="62">
        <v>0.48079903670415114</v>
      </c>
      <c r="H4591" s="62">
        <v>0.37349655137913473</v>
      </c>
      <c r="I4591" s="62">
        <v>0.75597589919937314</v>
      </c>
      <c r="J4591" s="62">
        <v>7.8898607295937451E-3</v>
      </c>
      <c r="K4591" s="62"/>
      <c r="L4591" s="65">
        <f t="shared" si="649"/>
        <v>5.8447834851338386E-2</v>
      </c>
      <c r="M4591" s="65">
        <f t="shared" si="650"/>
        <v>0.23180969595873749</v>
      </c>
      <c r="N4591" s="65">
        <f t="shared" si="651"/>
        <v>0.23374257095603118</v>
      </c>
      <c r="O4591" s="65">
        <f t="shared" si="652"/>
        <v>6.151467361576389E-2</v>
      </c>
      <c r="P4591" s="65">
        <f t="shared" si="653"/>
        <v>0.12315465140067799</v>
      </c>
      <c r="Q4591" s="65">
        <f t="shared" si="654"/>
        <v>9.5669571011966256E-2</v>
      </c>
      <c r="R4591" s="65">
        <f t="shared" si="655"/>
        <v>0.19364004755795938</v>
      </c>
      <c r="S4591" s="65">
        <f t="shared" si="656"/>
        <v>2.0209546475254562E-3</v>
      </c>
      <c r="T4591" s="66">
        <f>(L4591*'Football Field'!$F$4)+(M4591*'Football Field'!$F$5)+(N4591*'Football Field'!$F$6)+(O4591*'Football Field'!$F$7)+(P4591*'Football Field'!$F$8)+(Q4591*'Football Field'!$F$9)+(R4591*'Football Field'!$F$10)+(S4591*'Football Field'!$F$11)</f>
        <v>150500220.12844205</v>
      </c>
    </row>
    <row r="4592" spans="2:20" x14ac:dyDescent="0.3">
      <c r="B4592" s="62">
        <f t="shared" si="648"/>
        <v>4565</v>
      </c>
      <c r="C4592" s="62">
        <v>9.9432008530074723E-2</v>
      </c>
      <c r="D4592" s="62">
        <v>0.63583122840953987</v>
      </c>
      <c r="E4592" s="62">
        <v>0.86758412501392279</v>
      </c>
      <c r="F4592" s="62">
        <v>4.6164251156713632E-2</v>
      </c>
      <c r="G4592" s="62">
        <v>0.83322902008716748</v>
      </c>
      <c r="H4592" s="62">
        <v>0.32963295904514545</v>
      </c>
      <c r="I4592" s="62">
        <v>0.91181624756297586</v>
      </c>
      <c r="J4592" s="62">
        <v>0.68572612952521006</v>
      </c>
      <c r="K4592" s="62"/>
      <c r="L4592" s="65">
        <f t="shared" si="649"/>
        <v>2.2549927070084578E-2</v>
      </c>
      <c r="M4592" s="65">
        <f t="shared" si="650"/>
        <v>0.14419851355190802</v>
      </c>
      <c r="N4592" s="65">
        <f t="shared" si="651"/>
        <v>0.19675715129811225</v>
      </c>
      <c r="O4592" s="65">
        <f t="shared" si="652"/>
        <v>1.0469470668633768E-2</v>
      </c>
      <c r="P4592" s="65">
        <f t="shared" si="653"/>
        <v>0.18896584624417567</v>
      </c>
      <c r="Q4592" s="65">
        <f t="shared" si="654"/>
        <v>7.4756602991841628E-2</v>
      </c>
      <c r="R4592" s="65">
        <f t="shared" si="655"/>
        <v>0.20678843953598891</v>
      </c>
      <c r="S4592" s="65">
        <f t="shared" si="656"/>
        <v>0.155514048639255</v>
      </c>
      <c r="T4592" s="66">
        <f>(L4592*'Football Field'!$F$4)+(M4592*'Football Field'!$F$5)+(N4592*'Football Field'!$F$6)+(O4592*'Football Field'!$F$7)+(P4592*'Football Field'!$F$8)+(Q4592*'Football Field'!$F$9)+(R4592*'Football Field'!$F$10)+(S4592*'Football Field'!$F$11)</f>
        <v>158032078.13282999</v>
      </c>
    </row>
    <row r="4593" spans="2:20" x14ac:dyDescent="0.3">
      <c r="B4593" s="62">
        <f t="shared" si="648"/>
        <v>4566</v>
      </c>
      <c r="C4593" s="62">
        <v>0.58360077203759464</v>
      </c>
      <c r="D4593" s="62">
        <v>0.29906721693787464</v>
      </c>
      <c r="E4593" s="62">
        <v>0.21270043070945388</v>
      </c>
      <c r="F4593" s="62">
        <v>0.72236058703017636</v>
      </c>
      <c r="G4593" s="62">
        <v>0.19908363342189239</v>
      </c>
      <c r="H4593" s="62">
        <v>0.66433340412813513</v>
      </c>
      <c r="I4593" s="62">
        <v>0.27700175482063261</v>
      </c>
      <c r="J4593" s="62">
        <v>0.5669348592956639</v>
      </c>
      <c r="K4593" s="62"/>
      <c r="L4593" s="65">
        <f t="shared" si="649"/>
        <v>0.16555662053767575</v>
      </c>
      <c r="M4593" s="65">
        <f t="shared" si="650"/>
        <v>8.4839774246653926E-2</v>
      </c>
      <c r="N4593" s="65">
        <f t="shared" si="651"/>
        <v>6.0339132815432302E-2</v>
      </c>
      <c r="O4593" s="65">
        <f t="shared" si="652"/>
        <v>0.20492018401686371</v>
      </c>
      <c r="P4593" s="65">
        <f t="shared" si="653"/>
        <v>5.6476302179337724E-2</v>
      </c>
      <c r="Q4593" s="65">
        <f t="shared" si="654"/>
        <v>0.18845895784842967</v>
      </c>
      <c r="R4593" s="65">
        <f t="shared" si="655"/>
        <v>7.858021546303845E-2</v>
      </c>
      <c r="S4593" s="65">
        <f t="shared" si="656"/>
        <v>0.16082881289256851</v>
      </c>
      <c r="T4593" s="66">
        <f>(L4593*'Football Field'!$F$4)+(M4593*'Football Field'!$F$5)+(N4593*'Football Field'!$F$6)+(O4593*'Football Field'!$F$7)+(P4593*'Football Field'!$F$8)+(Q4593*'Football Field'!$F$9)+(R4593*'Football Field'!$F$10)+(S4593*'Football Field'!$F$11)</f>
        <v>126727668.873858</v>
      </c>
    </row>
    <row r="4594" spans="2:20" x14ac:dyDescent="0.3">
      <c r="B4594" s="62">
        <f t="shared" si="648"/>
        <v>4567</v>
      </c>
      <c r="C4594" s="62">
        <v>0.99497618157450052</v>
      </c>
      <c r="D4594" s="62">
        <v>0.64776067771656298</v>
      </c>
      <c r="E4594" s="62">
        <v>0.34861483406440152</v>
      </c>
      <c r="F4594" s="62">
        <v>0.67176132942400191</v>
      </c>
      <c r="G4594" s="62">
        <v>0.27113024621065862</v>
      </c>
      <c r="H4594" s="62">
        <v>0.35060503810927834</v>
      </c>
      <c r="I4594" s="62">
        <v>0.45696160665321595</v>
      </c>
      <c r="J4594" s="62">
        <v>0.25652541324203559</v>
      </c>
      <c r="K4594" s="62"/>
      <c r="L4594" s="65">
        <f t="shared" si="649"/>
        <v>0.24884760786744051</v>
      </c>
      <c r="M4594" s="65">
        <f t="shared" si="650"/>
        <v>0.16200759184534222</v>
      </c>
      <c r="N4594" s="65">
        <f t="shared" si="651"/>
        <v>8.7189994223530395E-2</v>
      </c>
      <c r="O4594" s="65">
        <f t="shared" si="652"/>
        <v>0.16801025288915189</v>
      </c>
      <c r="P4594" s="65">
        <f t="shared" si="653"/>
        <v>6.7810782247334264E-2</v>
      </c>
      <c r="Q4594" s="65">
        <f t="shared" si="654"/>
        <v>8.7687752385893616E-2</v>
      </c>
      <c r="R4594" s="65">
        <f t="shared" si="655"/>
        <v>0.11428796468571602</v>
      </c>
      <c r="S4594" s="65">
        <f t="shared" si="656"/>
        <v>6.4158053855591118E-2</v>
      </c>
      <c r="T4594" s="66">
        <f>(L4594*'Football Field'!$F$4)+(M4594*'Football Field'!$F$5)+(N4594*'Football Field'!$F$6)+(O4594*'Football Field'!$F$7)+(P4594*'Football Field'!$F$8)+(Q4594*'Football Field'!$F$9)+(R4594*'Football Field'!$F$10)+(S4594*'Football Field'!$F$11)</f>
        <v>131658958.45717375</v>
      </c>
    </row>
    <row r="4595" spans="2:20" x14ac:dyDescent="0.3">
      <c r="B4595" s="62">
        <f t="shared" si="648"/>
        <v>4568</v>
      </c>
      <c r="C4595" s="62">
        <v>0.68353340247815009</v>
      </c>
      <c r="D4595" s="62">
        <v>0.26558292435427511</v>
      </c>
      <c r="E4595" s="62">
        <v>0.20945599911459234</v>
      </c>
      <c r="F4595" s="62">
        <v>0.21690026804094431</v>
      </c>
      <c r="G4595" s="62">
        <v>1.3015367367947284E-2</v>
      </c>
      <c r="H4595" s="62">
        <v>0.53784256335675107</v>
      </c>
      <c r="I4595" s="62">
        <v>0.17376675822005083</v>
      </c>
      <c r="J4595" s="62">
        <v>0.89542622828809426</v>
      </c>
      <c r="K4595" s="62"/>
      <c r="L4595" s="65">
        <f t="shared" si="649"/>
        <v>0.22818495662535485</v>
      </c>
      <c r="M4595" s="65">
        <f t="shared" si="650"/>
        <v>8.865993652175963E-2</v>
      </c>
      <c r="N4595" s="65">
        <f t="shared" si="651"/>
        <v>6.9923002884136928E-2</v>
      </c>
      <c r="O4595" s="65">
        <f t="shared" si="652"/>
        <v>7.2408134080225631E-2</v>
      </c>
      <c r="P4595" s="65">
        <f t="shared" si="653"/>
        <v>4.3449391464275167E-3</v>
      </c>
      <c r="Q4595" s="65">
        <f t="shared" si="654"/>
        <v>0.17954877047102763</v>
      </c>
      <c r="R4595" s="65">
        <f t="shared" si="655"/>
        <v>5.8008811337699494E-2</v>
      </c>
      <c r="S4595" s="65">
        <f t="shared" si="656"/>
        <v>0.29892144893336836</v>
      </c>
      <c r="T4595" s="66">
        <f>(L4595*'Football Field'!$F$4)+(M4595*'Football Field'!$F$5)+(N4595*'Football Field'!$F$6)+(O4595*'Football Field'!$F$7)+(P4595*'Football Field'!$F$8)+(Q4595*'Football Field'!$F$9)+(R4595*'Football Field'!$F$10)+(S4595*'Football Field'!$F$11)</f>
        <v>119663843.65389371</v>
      </c>
    </row>
    <row r="4596" spans="2:20" x14ac:dyDescent="0.3">
      <c r="B4596" s="62">
        <f t="shared" si="648"/>
        <v>4569</v>
      </c>
      <c r="C4596" s="62">
        <v>0.55659567197106774</v>
      </c>
      <c r="D4596" s="62">
        <v>0.22146481687981268</v>
      </c>
      <c r="E4596" s="62">
        <v>0.51583488394938259</v>
      </c>
      <c r="F4596" s="62">
        <v>0.97142949364527109</v>
      </c>
      <c r="G4596" s="62">
        <v>2.8986070518516871E-2</v>
      </c>
      <c r="H4596" s="62">
        <v>0.16784731724812663</v>
      </c>
      <c r="I4596" s="62">
        <v>5.0682578714021154E-2</v>
      </c>
      <c r="J4596" s="62">
        <v>0.4402366725008271</v>
      </c>
      <c r="K4596" s="62"/>
      <c r="L4596" s="65">
        <f t="shared" si="649"/>
        <v>0.18847987258992782</v>
      </c>
      <c r="M4596" s="65">
        <f t="shared" si="650"/>
        <v>7.4994583268747639E-2</v>
      </c>
      <c r="N4596" s="65">
        <f t="shared" si="651"/>
        <v>0.17467705571608116</v>
      </c>
      <c r="O4596" s="65">
        <f t="shared" si="652"/>
        <v>0.32895496032868221</v>
      </c>
      <c r="P4596" s="65">
        <f t="shared" si="653"/>
        <v>9.8155468203078456E-3</v>
      </c>
      <c r="Q4596" s="65">
        <f t="shared" si="654"/>
        <v>5.6838100909869377E-2</v>
      </c>
      <c r="R4596" s="65">
        <f t="shared" si="655"/>
        <v>1.7162630720283876E-2</v>
      </c>
      <c r="S4596" s="65">
        <f t="shared" si="656"/>
        <v>0.14907724964610003</v>
      </c>
      <c r="T4596" s="66">
        <f>(L4596*'Football Field'!$F$4)+(M4596*'Football Field'!$F$5)+(N4596*'Football Field'!$F$6)+(O4596*'Football Field'!$F$7)+(P4596*'Football Field'!$F$8)+(Q4596*'Football Field'!$F$9)+(R4596*'Football Field'!$F$10)+(S4596*'Football Field'!$F$11)</f>
        <v>118082651.10781269</v>
      </c>
    </row>
    <row r="4597" spans="2:20" x14ac:dyDescent="0.3">
      <c r="B4597" s="62">
        <f t="shared" si="648"/>
        <v>4570</v>
      </c>
      <c r="C4597" s="62">
        <v>0.98930591854572658</v>
      </c>
      <c r="D4597" s="62">
        <v>0.74981449942138956</v>
      </c>
      <c r="E4597" s="62">
        <v>0.20155870779003637</v>
      </c>
      <c r="F4597" s="62">
        <v>0.91927366008937872</v>
      </c>
      <c r="G4597" s="62">
        <v>0.61420958697443218</v>
      </c>
      <c r="H4597" s="62">
        <v>6.8002709838674402E-2</v>
      </c>
      <c r="I4597" s="62">
        <v>0.57387577524404632</v>
      </c>
      <c r="J4597" s="62">
        <v>0.91574891991760454</v>
      </c>
      <c r="K4597" s="62"/>
      <c r="L4597" s="65">
        <f t="shared" si="649"/>
        <v>0.19661113882505751</v>
      </c>
      <c r="M4597" s="65">
        <f t="shared" si="650"/>
        <v>0.1490154661719694</v>
      </c>
      <c r="N4597" s="65">
        <f t="shared" si="651"/>
        <v>4.0057060547014578E-2</v>
      </c>
      <c r="O4597" s="65">
        <f t="shared" si="652"/>
        <v>0.18269317691714348</v>
      </c>
      <c r="P4597" s="65">
        <f t="shared" si="653"/>
        <v>0.12206582828275041</v>
      </c>
      <c r="Q4597" s="65">
        <f t="shared" si="654"/>
        <v>1.3514616635697141E-2</v>
      </c>
      <c r="R4597" s="65">
        <f t="shared" si="655"/>
        <v>0.11405003002580295</v>
      </c>
      <c r="S4597" s="65">
        <f t="shared" si="656"/>
        <v>0.18199268259456464</v>
      </c>
      <c r="T4597" s="66">
        <f>(L4597*'Football Field'!$F$4)+(M4597*'Football Field'!$F$5)+(N4597*'Football Field'!$F$6)+(O4597*'Football Field'!$F$7)+(P4597*'Football Field'!$F$8)+(Q4597*'Football Field'!$F$9)+(R4597*'Football Field'!$F$10)+(S4597*'Football Field'!$F$11)</f>
        <v>136151324.07628003</v>
      </c>
    </row>
    <row r="4598" spans="2:20" x14ac:dyDescent="0.3">
      <c r="B4598" s="62">
        <f t="shared" si="648"/>
        <v>4571</v>
      </c>
      <c r="C4598" s="62">
        <v>0.19035556344939275</v>
      </c>
      <c r="D4598" s="62">
        <v>0.2396710467490043</v>
      </c>
      <c r="E4598" s="62">
        <v>0.27229976488690744</v>
      </c>
      <c r="F4598" s="62">
        <v>0.14625520773512701</v>
      </c>
      <c r="G4598" s="62">
        <v>0.40004246923111297</v>
      </c>
      <c r="H4598" s="62">
        <v>0.56622299790846686</v>
      </c>
      <c r="I4598" s="62">
        <v>0.85895662779992887</v>
      </c>
      <c r="J4598" s="62">
        <v>0.34614099487769778</v>
      </c>
      <c r="K4598" s="62"/>
      <c r="L4598" s="65">
        <f t="shared" si="649"/>
        <v>6.3032798307240193E-2</v>
      </c>
      <c r="M4598" s="65">
        <f t="shared" si="650"/>
        <v>7.9362727708410033E-2</v>
      </c>
      <c r="N4598" s="65">
        <f t="shared" si="651"/>
        <v>9.016713695257178E-2</v>
      </c>
      <c r="O4598" s="65">
        <f t="shared" si="652"/>
        <v>4.8429763982194694E-2</v>
      </c>
      <c r="P4598" s="65">
        <f t="shared" si="653"/>
        <v>0.13246682061950277</v>
      </c>
      <c r="Q4598" s="65">
        <f t="shared" si="654"/>
        <v>0.18749449386896361</v>
      </c>
      <c r="R4598" s="65">
        <f t="shared" si="655"/>
        <v>0.28442793524747295</v>
      </c>
      <c r="S4598" s="65">
        <f t="shared" si="656"/>
        <v>0.11461832331364408</v>
      </c>
      <c r="T4598" s="66">
        <f>(L4598*'Football Field'!$F$4)+(M4598*'Football Field'!$F$5)+(N4598*'Football Field'!$F$6)+(O4598*'Football Field'!$F$7)+(P4598*'Football Field'!$F$8)+(Q4598*'Football Field'!$F$9)+(R4598*'Football Field'!$F$10)+(S4598*'Football Field'!$F$11)</f>
        <v>161351119.40706798</v>
      </c>
    </row>
    <row r="4599" spans="2:20" x14ac:dyDescent="0.3">
      <c r="B4599" s="62">
        <f t="shared" si="648"/>
        <v>4572</v>
      </c>
      <c r="C4599" s="62">
        <v>0.9530597824989504</v>
      </c>
      <c r="D4599" s="62">
        <v>0.22050779495759654</v>
      </c>
      <c r="E4599" s="62">
        <v>0.73260915403500881</v>
      </c>
      <c r="F4599" s="62">
        <v>0.61410842349667738</v>
      </c>
      <c r="G4599" s="62">
        <v>0.55533657302763817</v>
      </c>
      <c r="H4599" s="62">
        <v>0.78730692517336232</v>
      </c>
      <c r="I4599" s="62">
        <v>0.54602684571108628</v>
      </c>
      <c r="J4599" s="62">
        <v>0.82050561223033791</v>
      </c>
      <c r="K4599" s="62"/>
      <c r="L4599" s="65">
        <f t="shared" si="649"/>
        <v>0.18224818241221991</v>
      </c>
      <c r="M4599" s="65">
        <f t="shared" si="650"/>
        <v>4.2166447033759602E-2</v>
      </c>
      <c r="N4599" s="65">
        <f t="shared" si="651"/>
        <v>0.14009266700075179</v>
      </c>
      <c r="O4599" s="65">
        <f t="shared" si="652"/>
        <v>0.11743244866848268</v>
      </c>
      <c r="P4599" s="65">
        <f t="shared" si="653"/>
        <v>0.10619384315634947</v>
      </c>
      <c r="Q4599" s="65">
        <f t="shared" si="654"/>
        <v>0.15055220957616783</v>
      </c>
      <c r="R4599" s="65">
        <f t="shared" si="655"/>
        <v>0.10441359713888955</v>
      </c>
      <c r="S4599" s="65">
        <f t="shared" si="656"/>
        <v>0.15690060501337907</v>
      </c>
      <c r="T4599" s="66">
        <f>(L4599*'Football Field'!$F$4)+(M4599*'Football Field'!$F$5)+(N4599*'Football Field'!$F$6)+(O4599*'Football Field'!$F$7)+(P4599*'Football Field'!$F$8)+(Q4599*'Football Field'!$F$9)+(R4599*'Football Field'!$F$10)+(S4599*'Football Field'!$F$11)</f>
        <v>135881216.2701335</v>
      </c>
    </row>
    <row r="4600" spans="2:20" x14ac:dyDescent="0.3">
      <c r="B4600" s="62">
        <f t="shared" si="648"/>
        <v>4573</v>
      </c>
      <c r="C4600" s="62">
        <v>0.57676621652861648</v>
      </c>
      <c r="D4600" s="62">
        <v>0.70833835372389098</v>
      </c>
      <c r="E4600" s="62">
        <v>0.55896341053277554</v>
      </c>
      <c r="F4600" s="62">
        <v>0.52104642881537411</v>
      </c>
      <c r="G4600" s="62">
        <v>0.38615481100229065</v>
      </c>
      <c r="H4600" s="62">
        <v>0.34816798603514665</v>
      </c>
      <c r="I4600" s="62">
        <v>5.594372143643711E-2</v>
      </c>
      <c r="J4600" s="62">
        <v>0.27140993440221384</v>
      </c>
      <c r="K4600" s="62"/>
      <c r="L4600" s="65">
        <f t="shared" si="649"/>
        <v>0.16831088901403027</v>
      </c>
      <c r="M4600" s="65">
        <f t="shared" si="650"/>
        <v>0.20670603551566988</v>
      </c>
      <c r="N4600" s="65">
        <f t="shared" si="651"/>
        <v>0.16311570590823263</v>
      </c>
      <c r="O4600" s="65">
        <f t="shared" si="652"/>
        <v>0.15205083990412621</v>
      </c>
      <c r="P4600" s="65">
        <f t="shared" si="653"/>
        <v>0.11268700848676645</v>
      </c>
      <c r="Q4600" s="65">
        <f t="shared" si="654"/>
        <v>0.10160176095004089</v>
      </c>
      <c r="R4600" s="65">
        <f t="shared" si="655"/>
        <v>1.6325397049764299E-2</v>
      </c>
      <c r="S4600" s="65">
        <f t="shared" si="656"/>
        <v>7.9202363171369555E-2</v>
      </c>
      <c r="T4600" s="66">
        <f>(L4600*'Football Field'!$F$4)+(M4600*'Football Field'!$F$5)+(N4600*'Football Field'!$F$6)+(O4600*'Football Field'!$F$7)+(P4600*'Football Field'!$F$8)+(Q4600*'Football Field'!$F$9)+(R4600*'Football Field'!$F$10)+(S4600*'Football Field'!$F$11)</f>
        <v>123975135.6589745</v>
      </c>
    </row>
    <row r="4601" spans="2:20" x14ac:dyDescent="0.3">
      <c r="B4601" s="62">
        <f t="shared" si="648"/>
        <v>4574</v>
      </c>
      <c r="C4601" s="62">
        <v>0.54523060363480336</v>
      </c>
      <c r="D4601" s="62">
        <v>0.82109283456825777</v>
      </c>
      <c r="E4601" s="62">
        <v>0.16045360612647819</v>
      </c>
      <c r="F4601" s="62">
        <v>0.12809565155239389</v>
      </c>
      <c r="G4601" s="62">
        <v>0.97363084140403156</v>
      </c>
      <c r="H4601" s="62">
        <v>0.87043990540437588</v>
      </c>
      <c r="I4601" s="62">
        <v>0.10786427695802281</v>
      </c>
      <c r="J4601" s="62">
        <v>0.81433987798820484</v>
      </c>
      <c r="K4601" s="62"/>
      <c r="L4601" s="65">
        <f t="shared" si="649"/>
        <v>0.12332332083332156</v>
      </c>
      <c r="M4601" s="65">
        <f t="shared" si="650"/>
        <v>0.18571938991749401</v>
      </c>
      <c r="N4601" s="65">
        <f t="shared" si="651"/>
        <v>3.6292298002503366E-2</v>
      </c>
      <c r="O4601" s="65">
        <f t="shared" si="652"/>
        <v>2.8973394061955888E-2</v>
      </c>
      <c r="P4601" s="65">
        <f t="shared" si="653"/>
        <v>0.22022129320552644</v>
      </c>
      <c r="Q4601" s="65">
        <f t="shared" si="654"/>
        <v>0.19688098761273898</v>
      </c>
      <c r="R4601" s="65">
        <f t="shared" si="655"/>
        <v>2.4397348103846223E-2</v>
      </c>
      <c r="S4601" s="65">
        <f t="shared" si="656"/>
        <v>0.18419196826261353</v>
      </c>
      <c r="T4601" s="66">
        <f>(L4601*'Football Field'!$F$4)+(M4601*'Football Field'!$F$5)+(N4601*'Football Field'!$F$6)+(O4601*'Football Field'!$F$7)+(P4601*'Football Field'!$F$8)+(Q4601*'Football Field'!$F$9)+(R4601*'Football Field'!$F$10)+(S4601*'Football Field'!$F$11)</f>
        <v>130813836.67033356</v>
      </c>
    </row>
    <row r="4602" spans="2:20" x14ac:dyDescent="0.3">
      <c r="B4602" s="62">
        <f t="shared" si="648"/>
        <v>4575</v>
      </c>
      <c r="C4602" s="62">
        <v>4.1512383768349204E-2</v>
      </c>
      <c r="D4602" s="62">
        <v>0.79114143071060994</v>
      </c>
      <c r="E4602" s="62">
        <v>0.77303341171703377</v>
      </c>
      <c r="F4602" s="62">
        <v>0.6935455926496169</v>
      </c>
      <c r="G4602" s="62">
        <v>0.98788809712691861</v>
      </c>
      <c r="H4602" s="62">
        <v>0.891765401945531</v>
      </c>
      <c r="I4602" s="62">
        <v>8.2374009068253429E-4</v>
      </c>
      <c r="J4602" s="62">
        <v>0.99080116998402201</v>
      </c>
      <c r="K4602" s="62"/>
      <c r="L4602" s="65">
        <f t="shared" si="649"/>
        <v>8.0286807121903603E-3</v>
      </c>
      <c r="M4602" s="65">
        <f t="shared" si="650"/>
        <v>0.15301029159890978</v>
      </c>
      <c r="N4602" s="65">
        <f t="shared" si="651"/>
        <v>0.14950811972554826</v>
      </c>
      <c r="O4602" s="65">
        <f t="shared" si="652"/>
        <v>0.13413481995645082</v>
      </c>
      <c r="P4602" s="65">
        <f t="shared" si="653"/>
        <v>0.19106197696246469</v>
      </c>
      <c r="Q4602" s="65">
        <f t="shared" si="654"/>
        <v>0.17247141774252017</v>
      </c>
      <c r="R4602" s="65">
        <f t="shared" si="655"/>
        <v>1.5931501825638953E-4</v>
      </c>
      <c r="S4602" s="65">
        <f t="shared" si="656"/>
        <v>0.19162537828365944</v>
      </c>
      <c r="T4602" s="66">
        <f>(L4602*'Football Field'!$F$4)+(M4602*'Football Field'!$F$5)+(N4602*'Football Field'!$F$6)+(O4602*'Football Field'!$F$7)+(P4602*'Football Field'!$F$8)+(Q4602*'Football Field'!$F$9)+(R4602*'Football Field'!$F$10)+(S4602*'Football Field'!$F$11)</f>
        <v>129485806.56074618</v>
      </c>
    </row>
    <row r="4603" spans="2:20" x14ac:dyDescent="0.3">
      <c r="B4603" s="62">
        <f t="shared" si="648"/>
        <v>4576</v>
      </c>
      <c r="C4603" s="62">
        <v>0.71713138862756354</v>
      </c>
      <c r="D4603" s="62">
        <v>1.9486603362670385E-2</v>
      </c>
      <c r="E4603" s="62">
        <v>0.51183609307783584</v>
      </c>
      <c r="F4603" s="62">
        <v>4.2016771031122335E-2</v>
      </c>
      <c r="G4603" s="62">
        <v>0.64515761075579692</v>
      </c>
      <c r="H4603" s="62">
        <v>0.11672244966915601</v>
      </c>
      <c r="I4603" s="62">
        <v>0.70749333620359056</v>
      </c>
      <c r="J4603" s="62">
        <v>0.50698198697491825</v>
      </c>
      <c r="K4603" s="62"/>
      <c r="L4603" s="65">
        <f t="shared" si="649"/>
        <v>0.21951929365329109</v>
      </c>
      <c r="M4603" s="65">
        <f t="shared" si="650"/>
        <v>5.9649953602809482E-3</v>
      </c>
      <c r="N4603" s="65">
        <f t="shared" si="651"/>
        <v>0.15667686479842377</v>
      </c>
      <c r="O4603" s="65">
        <f t="shared" si="652"/>
        <v>1.2861648569024197E-2</v>
      </c>
      <c r="P4603" s="65">
        <f t="shared" si="653"/>
        <v>0.1974875807335621</v>
      </c>
      <c r="Q4603" s="65">
        <f t="shared" si="654"/>
        <v>3.5729616791549977E-2</v>
      </c>
      <c r="R4603" s="65">
        <f t="shared" si="655"/>
        <v>0.21656901355977431</v>
      </c>
      <c r="S4603" s="65">
        <f t="shared" si="656"/>
        <v>0.15519098653409363</v>
      </c>
      <c r="T4603" s="66">
        <f>(L4603*'Football Field'!$F$4)+(M4603*'Football Field'!$F$5)+(N4603*'Football Field'!$F$6)+(O4603*'Football Field'!$F$7)+(P4603*'Football Field'!$F$8)+(Q4603*'Football Field'!$F$9)+(R4603*'Football Field'!$F$10)+(S4603*'Football Field'!$F$11)</f>
        <v>158549080.14779815</v>
      </c>
    </row>
    <row r="4604" spans="2:20" x14ac:dyDescent="0.3">
      <c r="B4604" s="62">
        <f t="shared" si="648"/>
        <v>4577</v>
      </c>
      <c r="C4604" s="62">
        <v>0.74043226287727959</v>
      </c>
      <c r="D4604" s="62">
        <v>0.72241157549041435</v>
      </c>
      <c r="E4604" s="62">
        <v>0.10938161347752096</v>
      </c>
      <c r="F4604" s="62">
        <v>0.39049998192474822</v>
      </c>
      <c r="G4604" s="62">
        <v>0.3386802007227</v>
      </c>
      <c r="H4604" s="62">
        <v>0.83322669157191032</v>
      </c>
      <c r="I4604" s="62">
        <v>0.37617090281882504</v>
      </c>
      <c r="J4604" s="62">
        <v>0.54934330917825347</v>
      </c>
      <c r="K4604" s="62"/>
      <c r="L4604" s="65">
        <f t="shared" si="649"/>
        <v>0.18236589638726888</v>
      </c>
      <c r="M4604" s="65">
        <f t="shared" si="650"/>
        <v>0.17792746363171899</v>
      </c>
      <c r="N4604" s="65">
        <f t="shared" si="651"/>
        <v>2.6940311747895844E-2</v>
      </c>
      <c r="O4604" s="65">
        <f t="shared" si="652"/>
        <v>9.61787901653363E-2</v>
      </c>
      <c r="P4604" s="65">
        <f t="shared" si="653"/>
        <v>8.3415757916064967E-2</v>
      </c>
      <c r="Q4604" s="65">
        <f t="shared" si="654"/>
        <v>0.20522084209544314</v>
      </c>
      <c r="R4604" s="65">
        <f t="shared" si="655"/>
        <v>9.2649587716213858E-2</v>
      </c>
      <c r="S4604" s="65">
        <f t="shared" si="656"/>
        <v>0.13530135034005808</v>
      </c>
      <c r="T4604" s="66">
        <f>(L4604*'Football Field'!$F$4)+(M4604*'Football Field'!$F$5)+(N4604*'Football Field'!$F$6)+(O4604*'Football Field'!$F$7)+(P4604*'Football Field'!$F$8)+(Q4604*'Football Field'!$F$9)+(R4604*'Football Field'!$F$10)+(S4604*'Football Field'!$F$11)</f>
        <v>128666167.27540982</v>
      </c>
    </row>
    <row r="4605" spans="2:20" x14ac:dyDescent="0.3">
      <c r="B4605" s="62">
        <f t="shared" si="648"/>
        <v>4578</v>
      </c>
      <c r="C4605" s="62">
        <v>0.24739406795305963</v>
      </c>
      <c r="D4605" s="62">
        <v>0.40169644638672641</v>
      </c>
      <c r="E4605" s="62">
        <v>0.3026287204413215</v>
      </c>
      <c r="F4605" s="62">
        <v>0.76525189595783549</v>
      </c>
      <c r="G4605" s="62">
        <v>9.7588150299934395E-2</v>
      </c>
      <c r="H4605" s="62">
        <v>0.19143896021568674</v>
      </c>
      <c r="I4605" s="62">
        <v>0.61357251756018083</v>
      </c>
      <c r="J4605" s="62">
        <v>0.39367225013059193</v>
      </c>
      <c r="K4605" s="62"/>
      <c r="L4605" s="65">
        <f t="shared" si="649"/>
        <v>8.2102262319576361E-2</v>
      </c>
      <c r="M4605" s="65">
        <f t="shared" si="650"/>
        <v>0.13331033879253035</v>
      </c>
      <c r="N4605" s="65">
        <f t="shared" si="651"/>
        <v>0.1004328955689652</v>
      </c>
      <c r="O4605" s="65">
        <f t="shared" si="652"/>
        <v>0.25396288772131947</v>
      </c>
      <c r="P4605" s="65">
        <f t="shared" si="653"/>
        <v>3.2386418888296416E-2</v>
      </c>
      <c r="Q4605" s="65">
        <f t="shared" si="654"/>
        <v>6.3532532771955932E-2</v>
      </c>
      <c r="R4605" s="65">
        <f t="shared" si="655"/>
        <v>0.20362530195496475</v>
      </c>
      <c r="S4605" s="65">
        <f t="shared" si="656"/>
        <v>0.13064736198239149</v>
      </c>
      <c r="T4605" s="66">
        <f>(L4605*'Football Field'!$F$4)+(M4605*'Football Field'!$F$5)+(N4605*'Football Field'!$F$6)+(O4605*'Football Field'!$F$7)+(P4605*'Football Field'!$F$8)+(Q4605*'Football Field'!$F$9)+(R4605*'Football Field'!$F$10)+(S4605*'Football Field'!$F$11)</f>
        <v>143520989.71933335</v>
      </c>
    </row>
    <row r="4606" spans="2:20" x14ac:dyDescent="0.3">
      <c r="B4606" s="62">
        <f t="shared" si="648"/>
        <v>4579</v>
      </c>
      <c r="C4606" s="62">
        <v>0.73460178104628338</v>
      </c>
      <c r="D4606" s="62">
        <v>0.59406646383423334</v>
      </c>
      <c r="E4606" s="62">
        <v>0.54516686377804513</v>
      </c>
      <c r="F4606" s="62">
        <v>0.37214104087744515</v>
      </c>
      <c r="G4606" s="62">
        <v>0.67396681798152969</v>
      </c>
      <c r="H4606" s="62">
        <v>0.10458386497580752</v>
      </c>
      <c r="I4606" s="62">
        <v>0.63468201067496943</v>
      </c>
      <c r="J4606" s="62">
        <v>0.7859877004718121</v>
      </c>
      <c r="K4606" s="62"/>
      <c r="L4606" s="65">
        <f t="shared" si="649"/>
        <v>0.16525743548894364</v>
      </c>
      <c r="M4606" s="65">
        <f t="shared" si="650"/>
        <v>0.13364233909616027</v>
      </c>
      <c r="N4606" s="65">
        <f t="shared" si="651"/>
        <v>0.12264179062184134</v>
      </c>
      <c r="O4606" s="65">
        <f t="shared" si="652"/>
        <v>8.3717567316540439E-2</v>
      </c>
      <c r="P4606" s="65">
        <f t="shared" si="653"/>
        <v>0.15161687708629981</v>
      </c>
      <c r="Q4606" s="65">
        <f t="shared" si="654"/>
        <v>2.3527388260354595E-2</v>
      </c>
      <c r="R4606" s="65">
        <f t="shared" si="655"/>
        <v>0.1427792909591428</v>
      </c>
      <c r="S4606" s="65">
        <f t="shared" si="656"/>
        <v>0.17681731117071706</v>
      </c>
      <c r="T4606" s="66">
        <f>(L4606*'Football Field'!$F$4)+(M4606*'Football Field'!$F$5)+(N4606*'Football Field'!$F$6)+(O4606*'Football Field'!$F$7)+(P4606*'Football Field'!$F$8)+(Q4606*'Football Field'!$F$9)+(R4606*'Football Field'!$F$10)+(S4606*'Football Field'!$F$11)</f>
        <v>144179424.76643887</v>
      </c>
    </row>
    <row r="4607" spans="2:20" x14ac:dyDescent="0.3">
      <c r="B4607" s="62">
        <f t="shared" si="648"/>
        <v>4580</v>
      </c>
      <c r="C4607" s="62">
        <v>2.9751434894682571E-2</v>
      </c>
      <c r="D4607" s="62">
        <v>0.20198667839113038</v>
      </c>
      <c r="E4607" s="62">
        <v>6.6286467979946639E-2</v>
      </c>
      <c r="F4607" s="62">
        <v>0.86120529550500657</v>
      </c>
      <c r="G4607" s="62">
        <v>0.28809674378494998</v>
      </c>
      <c r="H4607" s="62">
        <v>0.92858071688095278</v>
      </c>
      <c r="I4607" s="62">
        <v>0.89252514903608005</v>
      </c>
      <c r="J4607" s="62">
        <v>0.94625435076488418</v>
      </c>
      <c r="K4607" s="62"/>
      <c r="L4607" s="65">
        <f t="shared" si="649"/>
        <v>7.0589906305309497E-3</v>
      </c>
      <c r="M4607" s="65">
        <f t="shared" si="650"/>
        <v>4.7924480795710891E-2</v>
      </c>
      <c r="N4607" s="65">
        <f t="shared" si="651"/>
        <v>1.5727495431995552E-2</v>
      </c>
      <c r="O4607" s="65">
        <f t="shared" si="652"/>
        <v>0.20433435003902997</v>
      </c>
      <c r="P4607" s="65">
        <f t="shared" si="653"/>
        <v>6.8355433015700115E-2</v>
      </c>
      <c r="Q4607" s="65">
        <f t="shared" si="654"/>
        <v>0.22032021659990239</v>
      </c>
      <c r="R4607" s="65">
        <f t="shared" si="655"/>
        <v>0.21176547238348414</v>
      </c>
      <c r="S4607" s="65">
        <f t="shared" si="656"/>
        <v>0.22451356110364612</v>
      </c>
      <c r="T4607" s="66">
        <f>(L4607*'Football Field'!$F$4)+(M4607*'Football Field'!$F$5)+(N4607*'Football Field'!$F$6)+(O4607*'Football Field'!$F$7)+(P4607*'Football Field'!$F$8)+(Q4607*'Football Field'!$F$9)+(R4607*'Football Field'!$F$10)+(S4607*'Football Field'!$F$11)</f>
        <v>146389348.75130433</v>
      </c>
    </row>
    <row r="4608" spans="2:20" x14ac:dyDescent="0.3">
      <c r="B4608" s="62">
        <f t="shared" si="648"/>
        <v>4581</v>
      </c>
      <c r="C4608" s="62">
        <v>1.2841907505681371E-2</v>
      </c>
      <c r="D4608" s="62">
        <v>0.39112017326023418</v>
      </c>
      <c r="E4608" s="62">
        <v>1.9463028495425028E-2</v>
      </c>
      <c r="F4608" s="62">
        <v>0.21425300757218169</v>
      </c>
      <c r="G4608" s="62">
        <v>0.98943101814766998</v>
      </c>
      <c r="H4608" s="62">
        <v>0.29741708728143479</v>
      </c>
      <c r="I4608" s="62">
        <v>0.36552302544362836</v>
      </c>
      <c r="J4608" s="62">
        <v>0.56705163787940338</v>
      </c>
      <c r="K4608" s="62"/>
      <c r="L4608" s="65">
        <f t="shared" si="649"/>
        <v>4.4947336548282202E-3</v>
      </c>
      <c r="M4608" s="65">
        <f t="shared" si="650"/>
        <v>0.13689407162115699</v>
      </c>
      <c r="N4608" s="65">
        <f t="shared" si="651"/>
        <v>6.8121600443364913E-3</v>
      </c>
      <c r="O4608" s="65">
        <f t="shared" si="652"/>
        <v>7.4989654251660542E-2</v>
      </c>
      <c r="P4608" s="65">
        <f t="shared" si="653"/>
        <v>0.34630594360158651</v>
      </c>
      <c r="Q4608" s="65">
        <f t="shared" si="654"/>
        <v>0.10409750974560676</v>
      </c>
      <c r="R4608" s="65">
        <f t="shared" si="655"/>
        <v>0.12793493827527275</v>
      </c>
      <c r="S4608" s="65">
        <f t="shared" si="656"/>
        <v>0.19847098880555181</v>
      </c>
      <c r="T4608" s="66">
        <f>(L4608*'Football Field'!$F$4)+(M4608*'Football Field'!$F$5)+(N4608*'Football Field'!$F$6)+(O4608*'Football Field'!$F$7)+(P4608*'Football Field'!$F$8)+(Q4608*'Football Field'!$F$9)+(R4608*'Football Field'!$F$10)+(S4608*'Football Field'!$F$11)</f>
        <v>155916980.60529661</v>
      </c>
    </row>
    <row r="4609" spans="2:20" x14ac:dyDescent="0.3">
      <c r="B4609" s="62">
        <f t="shared" si="648"/>
        <v>4582</v>
      </c>
      <c r="C4609" s="62">
        <v>0.70490640216575617</v>
      </c>
      <c r="D4609" s="62">
        <v>0.36352735391110214</v>
      </c>
      <c r="E4609" s="62">
        <v>0.85804619739269683</v>
      </c>
      <c r="F4609" s="62">
        <v>0.24974801319046214</v>
      </c>
      <c r="G4609" s="62">
        <v>0.70837759175780979</v>
      </c>
      <c r="H4609" s="62">
        <v>0.20066344803179081</v>
      </c>
      <c r="I4609" s="62">
        <v>0.9562634559862232</v>
      </c>
      <c r="J4609" s="62">
        <v>2.0081406986571682E-2</v>
      </c>
      <c r="K4609" s="62"/>
      <c r="L4609" s="65">
        <f t="shared" si="649"/>
        <v>0.17355327828491937</v>
      </c>
      <c r="M4609" s="65">
        <f t="shared" si="650"/>
        <v>8.9503179179068054E-2</v>
      </c>
      <c r="N4609" s="65">
        <f t="shared" si="651"/>
        <v>0.21125745208141031</v>
      </c>
      <c r="O4609" s="65">
        <f t="shared" si="652"/>
        <v>6.1489846455044211E-2</v>
      </c>
      <c r="P4609" s="65">
        <f t="shared" si="653"/>
        <v>0.17440791137010411</v>
      </c>
      <c r="Q4609" s="65">
        <f t="shared" si="654"/>
        <v>4.9404855922536635E-2</v>
      </c>
      <c r="R4609" s="65">
        <f t="shared" si="655"/>
        <v>0.2354392826913923</v>
      </c>
      <c r="S4609" s="65">
        <f t="shared" si="656"/>
        <v>4.9441940155250125E-3</v>
      </c>
      <c r="T4609" s="66">
        <f>(L4609*'Football Field'!$F$4)+(M4609*'Football Field'!$F$5)+(N4609*'Football Field'!$F$6)+(O4609*'Football Field'!$F$7)+(P4609*'Football Field'!$F$8)+(Q4609*'Football Field'!$F$9)+(R4609*'Football Field'!$F$10)+(S4609*'Football Field'!$F$11)</f>
        <v>159840073.15918633</v>
      </c>
    </row>
    <row r="4610" spans="2:20" x14ac:dyDescent="0.3">
      <c r="B4610" s="62">
        <f t="shared" si="648"/>
        <v>4583</v>
      </c>
      <c r="C4610" s="62">
        <v>0.26735420157120671</v>
      </c>
      <c r="D4610" s="62">
        <v>0.67147880691141659</v>
      </c>
      <c r="E4610" s="62">
        <v>0.24644785398645153</v>
      </c>
      <c r="F4610" s="62">
        <v>0.12006128702120045</v>
      </c>
      <c r="G4610" s="62">
        <v>0.17748958730536868</v>
      </c>
      <c r="H4610" s="62">
        <v>0.99468778058625018</v>
      </c>
      <c r="I4610" s="62">
        <v>0.87231237039292309</v>
      </c>
      <c r="J4610" s="62">
        <v>0.66013730316072305</v>
      </c>
      <c r="K4610" s="62"/>
      <c r="L4610" s="65">
        <f t="shared" si="649"/>
        <v>6.6672382963828214E-2</v>
      </c>
      <c r="M4610" s="65">
        <f t="shared" si="650"/>
        <v>0.16745236058902443</v>
      </c>
      <c r="N4610" s="65">
        <f t="shared" si="651"/>
        <v>6.1458789893833167E-2</v>
      </c>
      <c r="O4610" s="65">
        <f t="shared" si="652"/>
        <v>2.9940700615006401E-2</v>
      </c>
      <c r="P4610" s="65">
        <f t="shared" si="653"/>
        <v>4.4262082538334843E-2</v>
      </c>
      <c r="Q4610" s="65">
        <f t="shared" si="654"/>
        <v>0.24805372141878876</v>
      </c>
      <c r="R4610" s="65">
        <f t="shared" si="655"/>
        <v>0.21753592829709734</v>
      </c>
      <c r="S4610" s="65">
        <f t="shared" si="656"/>
        <v>0.1646240336840869</v>
      </c>
      <c r="T4610" s="66">
        <f>(L4610*'Football Field'!$F$4)+(M4610*'Football Field'!$F$5)+(N4610*'Football Field'!$F$6)+(O4610*'Football Field'!$F$7)+(P4610*'Football Field'!$F$8)+(Q4610*'Football Field'!$F$9)+(R4610*'Football Field'!$F$10)+(S4610*'Football Field'!$F$11)</f>
        <v>144039631.29847941</v>
      </c>
    </row>
    <row r="4611" spans="2:20" x14ac:dyDescent="0.3">
      <c r="B4611" s="62">
        <f t="shared" si="648"/>
        <v>4584</v>
      </c>
      <c r="C4611" s="62">
        <v>0.93653960985901241</v>
      </c>
      <c r="D4611" s="62">
        <v>0.64799417615911969</v>
      </c>
      <c r="E4611" s="62">
        <v>0.99688420120369958</v>
      </c>
      <c r="F4611" s="62">
        <v>0.43115994436968264</v>
      </c>
      <c r="G4611" s="62">
        <v>0.45733016129701909</v>
      </c>
      <c r="H4611" s="62">
        <v>0.77861388310365953</v>
      </c>
      <c r="I4611" s="62">
        <v>0.39439264737691271</v>
      </c>
      <c r="J4611" s="62">
        <v>0.27286022124523646</v>
      </c>
      <c r="K4611" s="62"/>
      <c r="L4611" s="65">
        <f t="shared" si="649"/>
        <v>0.19051718995736203</v>
      </c>
      <c r="M4611" s="65">
        <f t="shared" si="650"/>
        <v>0.13181933604405285</v>
      </c>
      <c r="N4611" s="65">
        <f t="shared" si="651"/>
        <v>0.20279289282255733</v>
      </c>
      <c r="O4611" s="65">
        <f t="shared" si="652"/>
        <v>8.7709457409762326E-2</v>
      </c>
      <c r="P4611" s="65">
        <f t="shared" si="653"/>
        <v>9.3033179051734638E-2</v>
      </c>
      <c r="Q4611" s="65">
        <f t="shared" si="654"/>
        <v>0.15839087584670372</v>
      </c>
      <c r="R4611" s="65">
        <f t="shared" si="655"/>
        <v>8.0230006426963207E-2</v>
      </c>
      <c r="S4611" s="65">
        <f t="shared" si="656"/>
        <v>5.5507062440863932E-2</v>
      </c>
      <c r="T4611" s="66">
        <f>(L4611*'Football Field'!$F$4)+(M4611*'Football Field'!$F$5)+(N4611*'Football Field'!$F$6)+(O4611*'Football Field'!$F$7)+(P4611*'Football Field'!$F$8)+(Q4611*'Football Field'!$F$9)+(R4611*'Football Field'!$F$10)+(S4611*'Football Field'!$F$11)</f>
        <v>131763365.25231411</v>
      </c>
    </row>
    <row r="4612" spans="2:20" x14ac:dyDescent="0.3">
      <c r="B4612" s="62">
        <f t="shared" si="648"/>
        <v>4585</v>
      </c>
      <c r="C4612" s="62">
        <v>0.77496812827896833</v>
      </c>
      <c r="D4612" s="62">
        <v>0.52569885118013027</v>
      </c>
      <c r="E4612" s="62">
        <v>0.57296837031298908</v>
      </c>
      <c r="F4612" s="62">
        <v>0.91122779192280967</v>
      </c>
      <c r="G4612" s="62">
        <v>2.1113294172445118E-2</v>
      </c>
      <c r="H4612" s="62">
        <v>0.63961057408594579</v>
      </c>
      <c r="I4612" s="62">
        <v>1.2365397673780754E-2</v>
      </c>
      <c r="J4612" s="62">
        <v>0.89728151516741372</v>
      </c>
      <c r="K4612" s="62"/>
      <c r="L4612" s="65">
        <f t="shared" si="649"/>
        <v>0.17793949579216159</v>
      </c>
      <c r="M4612" s="65">
        <f t="shared" si="650"/>
        <v>0.12070507818850336</v>
      </c>
      <c r="N4612" s="65">
        <f t="shared" si="651"/>
        <v>0.13155857537621099</v>
      </c>
      <c r="O4612" s="65">
        <f t="shared" si="652"/>
        <v>0.20922591256318362</v>
      </c>
      <c r="P4612" s="65">
        <f t="shared" si="653"/>
        <v>4.8477979706077487E-3</v>
      </c>
      <c r="Q4612" s="65">
        <f t="shared" si="654"/>
        <v>0.14686021128241661</v>
      </c>
      <c r="R4612" s="65">
        <f t="shared" si="655"/>
        <v>2.8392040227879761E-3</v>
      </c>
      <c r="S4612" s="65">
        <f t="shared" si="656"/>
        <v>0.20602372480412809</v>
      </c>
      <c r="T4612" s="66">
        <f>(L4612*'Football Field'!$F$4)+(M4612*'Football Field'!$F$5)+(N4612*'Football Field'!$F$6)+(O4612*'Football Field'!$F$7)+(P4612*'Football Field'!$F$8)+(Q4612*'Football Field'!$F$9)+(R4612*'Football Field'!$F$10)+(S4612*'Football Field'!$F$11)</f>
        <v>114052636.80140643</v>
      </c>
    </row>
    <row r="4613" spans="2:20" x14ac:dyDescent="0.3">
      <c r="B4613" s="62">
        <f t="shared" si="648"/>
        <v>4586</v>
      </c>
      <c r="C4613" s="62">
        <v>0.21858939558837809</v>
      </c>
      <c r="D4613" s="62">
        <v>0.33138987690976995</v>
      </c>
      <c r="E4613" s="62">
        <v>0.96837487699864</v>
      </c>
      <c r="F4613" s="62">
        <v>0.63164830477684053</v>
      </c>
      <c r="G4613" s="62">
        <v>0.26232765894737053</v>
      </c>
      <c r="H4613" s="62">
        <v>0.40740017861607536</v>
      </c>
      <c r="I4613" s="62">
        <v>0.49640368492313802</v>
      </c>
      <c r="J4613" s="62">
        <v>0.45463472632391344</v>
      </c>
      <c r="K4613" s="62"/>
      <c r="L4613" s="65">
        <f t="shared" si="649"/>
        <v>5.7969452066787601E-2</v>
      </c>
      <c r="M4613" s="65">
        <f t="shared" si="650"/>
        <v>8.7883904583891587E-2</v>
      </c>
      <c r="N4613" s="65">
        <f t="shared" si="651"/>
        <v>0.25681099883071656</v>
      </c>
      <c r="O4613" s="65">
        <f t="shared" si="652"/>
        <v>0.16751181377426119</v>
      </c>
      <c r="P4613" s="65">
        <f t="shared" si="653"/>
        <v>6.9568748338451988E-2</v>
      </c>
      <c r="Q4613" s="65">
        <f t="shared" si="654"/>
        <v>0.10804167815513617</v>
      </c>
      <c r="R4613" s="65">
        <f t="shared" si="655"/>
        <v>0.13164522250254374</v>
      </c>
      <c r="S4613" s="65">
        <f t="shared" si="656"/>
        <v>0.12056818174821117</v>
      </c>
      <c r="T4613" s="66">
        <f>(L4613*'Football Field'!$F$4)+(M4613*'Football Field'!$F$5)+(N4613*'Football Field'!$F$6)+(O4613*'Football Field'!$F$7)+(P4613*'Football Field'!$F$8)+(Q4613*'Football Field'!$F$9)+(R4613*'Football Field'!$F$10)+(S4613*'Football Field'!$F$11)</f>
        <v>140239194.59079668</v>
      </c>
    </row>
    <row r="4614" spans="2:20" x14ac:dyDescent="0.3">
      <c r="B4614" s="62">
        <f t="shared" si="648"/>
        <v>4587</v>
      </c>
      <c r="C4614" s="62">
        <v>0.7636828532850507</v>
      </c>
      <c r="D4614" s="62">
        <v>0.54452672562369242</v>
      </c>
      <c r="E4614" s="62">
        <v>0.35004890813450074</v>
      </c>
      <c r="F4614" s="62">
        <v>0.387309549410353</v>
      </c>
      <c r="G4614" s="62">
        <v>0.29854071282888262</v>
      </c>
      <c r="H4614" s="62">
        <v>0.42310648832833908</v>
      </c>
      <c r="I4614" s="62">
        <v>4.3124086525608618E-2</v>
      </c>
      <c r="J4614" s="62">
        <v>0.22544786450980814</v>
      </c>
      <c r="K4614" s="62"/>
      <c r="L4614" s="65">
        <f t="shared" si="649"/>
        <v>0.25156007514005085</v>
      </c>
      <c r="M4614" s="65">
        <f t="shared" si="650"/>
        <v>0.17936920205085791</v>
      </c>
      <c r="N4614" s="65">
        <f t="shared" si="651"/>
        <v>0.11530745944369043</v>
      </c>
      <c r="O4614" s="65">
        <f t="shared" si="652"/>
        <v>0.12758125828413816</v>
      </c>
      <c r="P4614" s="65">
        <f t="shared" si="653"/>
        <v>9.8340461395125811E-2</v>
      </c>
      <c r="Q4614" s="65">
        <f t="shared" si="654"/>
        <v>0.13937290792673027</v>
      </c>
      <c r="R4614" s="65">
        <f t="shared" si="655"/>
        <v>1.4205240303698354E-2</v>
      </c>
      <c r="S4614" s="65">
        <f t="shared" si="656"/>
        <v>7.4263395455708245E-2</v>
      </c>
      <c r="T4614" s="66">
        <f>(L4614*'Football Field'!$F$4)+(M4614*'Football Field'!$F$5)+(N4614*'Football Field'!$F$6)+(O4614*'Football Field'!$F$7)+(P4614*'Football Field'!$F$8)+(Q4614*'Football Field'!$F$9)+(R4614*'Football Field'!$F$10)+(S4614*'Football Field'!$F$11)</f>
        <v>120727962.29848897</v>
      </c>
    </row>
    <row r="4615" spans="2:20" x14ac:dyDescent="0.3">
      <c r="B4615" s="62">
        <f t="shared" si="648"/>
        <v>4588</v>
      </c>
      <c r="C4615" s="62">
        <v>0.82836327192227999</v>
      </c>
      <c r="D4615" s="62">
        <v>0.56538667882734062</v>
      </c>
      <c r="E4615" s="62">
        <v>0.20196602238625816</v>
      </c>
      <c r="F4615" s="62">
        <v>0.33491394046639555</v>
      </c>
      <c r="G4615" s="62">
        <v>0.96007733269424522</v>
      </c>
      <c r="H4615" s="62">
        <v>0.29539631310997527</v>
      </c>
      <c r="I4615" s="62">
        <v>0.36313351004278516</v>
      </c>
      <c r="J4615" s="62">
        <v>0.77233409598332303</v>
      </c>
      <c r="K4615" s="62"/>
      <c r="L4615" s="65">
        <f t="shared" si="649"/>
        <v>0.19168104381762696</v>
      </c>
      <c r="M4615" s="65">
        <f t="shared" si="650"/>
        <v>0.13082896409291078</v>
      </c>
      <c r="N4615" s="65">
        <f t="shared" si="651"/>
        <v>4.6734396971579363E-2</v>
      </c>
      <c r="O4615" s="65">
        <f t="shared" si="652"/>
        <v>7.7498189349583371E-2</v>
      </c>
      <c r="P4615" s="65">
        <f t="shared" si="653"/>
        <v>0.22215932491722334</v>
      </c>
      <c r="Q4615" s="65">
        <f t="shared" si="654"/>
        <v>6.835391615734393E-2</v>
      </c>
      <c r="R4615" s="65">
        <f t="shared" si="655"/>
        <v>8.4028122213378922E-2</v>
      </c>
      <c r="S4615" s="65">
        <f t="shared" si="656"/>
        <v>0.1787160424803533</v>
      </c>
      <c r="T4615" s="66">
        <f>(L4615*'Football Field'!$F$4)+(M4615*'Football Field'!$F$5)+(N4615*'Football Field'!$F$6)+(O4615*'Football Field'!$F$7)+(P4615*'Football Field'!$F$8)+(Q4615*'Football Field'!$F$9)+(R4615*'Football Field'!$F$10)+(S4615*'Football Field'!$F$11)</f>
        <v>139673581.75228825</v>
      </c>
    </row>
    <row r="4616" spans="2:20" x14ac:dyDescent="0.3">
      <c r="B4616" s="62">
        <f t="shared" si="648"/>
        <v>4589</v>
      </c>
      <c r="C4616" s="62">
        <v>0.40997414647239783</v>
      </c>
      <c r="D4616" s="62">
        <v>0.311198111077998</v>
      </c>
      <c r="E4616" s="62">
        <v>0.18437900766842785</v>
      </c>
      <c r="F4616" s="62">
        <v>0.6735408410491095</v>
      </c>
      <c r="G4616" s="62">
        <v>0.95042990785004622</v>
      </c>
      <c r="H4616" s="62">
        <v>0.68243972488563509</v>
      </c>
      <c r="I4616" s="62">
        <v>0.28269061375416726</v>
      </c>
      <c r="J4616" s="62">
        <v>0.7831666171256173</v>
      </c>
      <c r="K4616" s="62"/>
      <c r="L4616" s="65">
        <f t="shared" si="649"/>
        <v>9.5837189315089819E-2</v>
      </c>
      <c r="M4616" s="65">
        <f t="shared" si="650"/>
        <v>7.274690987834867E-2</v>
      </c>
      <c r="N4616" s="65">
        <f t="shared" si="651"/>
        <v>4.3101171173088114E-2</v>
      </c>
      <c r="O4616" s="65">
        <f t="shared" si="652"/>
        <v>0.15744958956677596</v>
      </c>
      <c r="P4616" s="65">
        <f t="shared" si="653"/>
        <v>0.2221762806096379</v>
      </c>
      <c r="Q4616" s="65">
        <f t="shared" si="654"/>
        <v>0.15952982809467423</v>
      </c>
      <c r="R4616" s="65">
        <f t="shared" si="655"/>
        <v>6.6082883764918318E-2</v>
      </c>
      <c r="S4616" s="65">
        <f t="shared" si="656"/>
        <v>0.18307614759746696</v>
      </c>
      <c r="T4616" s="66">
        <f>(L4616*'Football Field'!$F$4)+(M4616*'Football Field'!$F$5)+(N4616*'Football Field'!$F$6)+(O4616*'Football Field'!$F$7)+(P4616*'Football Field'!$F$8)+(Q4616*'Football Field'!$F$9)+(R4616*'Football Field'!$F$10)+(S4616*'Football Field'!$F$11)</f>
        <v>138336333.27140233</v>
      </c>
    </row>
    <row r="4617" spans="2:20" x14ac:dyDescent="0.3">
      <c r="B4617" s="62">
        <f t="shared" si="648"/>
        <v>4590</v>
      </c>
      <c r="C4617" s="62">
        <v>7.2001266554000076E-2</v>
      </c>
      <c r="D4617" s="62">
        <v>0.41855085042159601</v>
      </c>
      <c r="E4617" s="62">
        <v>0.85418959847711207</v>
      </c>
      <c r="F4617" s="62">
        <v>4.527077690763448E-2</v>
      </c>
      <c r="G4617" s="62">
        <v>0.87852961072790059</v>
      </c>
      <c r="H4617" s="62">
        <v>0.24620019006648597</v>
      </c>
      <c r="I4617" s="62">
        <v>5.0049376479459173E-2</v>
      </c>
      <c r="J4617" s="62">
        <v>0.90806213801087787</v>
      </c>
      <c r="K4617" s="62"/>
      <c r="L4617" s="65">
        <f t="shared" si="649"/>
        <v>2.0732593579233891E-2</v>
      </c>
      <c r="M4617" s="65">
        <f t="shared" si="650"/>
        <v>0.12052072261153264</v>
      </c>
      <c r="N4617" s="65">
        <f t="shared" si="651"/>
        <v>0.24596186473404588</v>
      </c>
      <c r="O4617" s="65">
        <f t="shared" si="652"/>
        <v>1.3035612615761813E-2</v>
      </c>
      <c r="P4617" s="65">
        <f t="shared" si="653"/>
        <v>0.25297051341289523</v>
      </c>
      <c r="Q4617" s="65">
        <f t="shared" si="654"/>
        <v>7.0892759587088322E-2</v>
      </c>
      <c r="R4617" s="65">
        <f t="shared" si="655"/>
        <v>1.4411599005198993E-2</v>
      </c>
      <c r="S4617" s="65">
        <f t="shared" si="656"/>
        <v>0.26147433445424312</v>
      </c>
      <c r="T4617" s="66">
        <f>(L4617*'Football Field'!$F$4)+(M4617*'Football Field'!$F$5)+(N4617*'Football Field'!$F$6)+(O4617*'Football Field'!$F$7)+(P4617*'Football Field'!$F$8)+(Q4617*'Football Field'!$F$9)+(R4617*'Football Field'!$F$10)+(S4617*'Football Field'!$F$11)</f>
        <v>138788452.96304974</v>
      </c>
    </row>
    <row r="4618" spans="2:20" x14ac:dyDescent="0.3">
      <c r="B4618" s="62">
        <f t="shared" si="648"/>
        <v>4591</v>
      </c>
      <c r="C4618" s="62">
        <v>0.14385170334369468</v>
      </c>
      <c r="D4618" s="62">
        <v>0.12034954408736809</v>
      </c>
      <c r="E4618" s="62">
        <v>0.71944294556102795</v>
      </c>
      <c r="F4618" s="62">
        <v>0.12528419778740196</v>
      </c>
      <c r="G4618" s="62">
        <v>0.44214423276604398</v>
      </c>
      <c r="H4618" s="62">
        <v>0.59373141145208097</v>
      </c>
      <c r="I4618" s="62">
        <v>0.7101819766969536</v>
      </c>
      <c r="J4618" s="62">
        <v>0.51458139106527401</v>
      </c>
      <c r="K4618" s="62"/>
      <c r="L4618" s="65">
        <f t="shared" si="649"/>
        <v>4.2691445562380768E-2</v>
      </c>
      <c r="M4618" s="65">
        <f t="shared" si="650"/>
        <v>3.57166157260412E-2</v>
      </c>
      <c r="N4618" s="65">
        <f t="shared" si="651"/>
        <v>0.21351196149742191</v>
      </c>
      <c r="O4618" s="65">
        <f t="shared" si="652"/>
        <v>3.7181092648506719E-2</v>
      </c>
      <c r="P4618" s="65">
        <f t="shared" si="653"/>
        <v>0.13121691300904254</v>
      </c>
      <c r="Q4618" s="65">
        <f t="shared" si="654"/>
        <v>0.17620404653896674</v>
      </c>
      <c r="R4618" s="65">
        <f t="shared" si="655"/>
        <v>0.21076354671382411</v>
      </c>
      <c r="S4618" s="65">
        <f t="shared" si="656"/>
        <v>0.1527143783038161</v>
      </c>
      <c r="T4618" s="66">
        <f>(L4618*'Football Field'!$F$4)+(M4618*'Football Field'!$F$5)+(N4618*'Football Field'!$F$6)+(O4618*'Football Field'!$F$7)+(P4618*'Football Field'!$F$8)+(Q4618*'Football Field'!$F$9)+(R4618*'Football Field'!$F$10)+(S4618*'Football Field'!$F$11)</f>
        <v>154704422.1602053</v>
      </c>
    </row>
    <row r="4619" spans="2:20" x14ac:dyDescent="0.3">
      <c r="B4619" s="62">
        <f t="shared" si="648"/>
        <v>4592</v>
      </c>
      <c r="C4619" s="62">
        <v>0.83560282433201283</v>
      </c>
      <c r="D4619" s="62">
        <v>0.6122457723352509</v>
      </c>
      <c r="E4619" s="62">
        <v>0.36004422372069933</v>
      </c>
      <c r="F4619" s="62">
        <v>0.54446836862222048</v>
      </c>
      <c r="G4619" s="62">
        <v>2.2653131475680377E-2</v>
      </c>
      <c r="H4619" s="62">
        <v>0.66364019346698089</v>
      </c>
      <c r="I4619" s="62">
        <v>0.59760451193457809</v>
      </c>
      <c r="J4619" s="62">
        <v>0.31036758990038571</v>
      </c>
      <c r="K4619" s="62"/>
      <c r="L4619" s="65">
        <f t="shared" si="649"/>
        <v>0.21172583719709534</v>
      </c>
      <c r="M4619" s="65">
        <f t="shared" si="650"/>
        <v>0.15513141524107343</v>
      </c>
      <c r="N4619" s="65">
        <f t="shared" si="651"/>
        <v>9.1228347338560903E-2</v>
      </c>
      <c r="O4619" s="65">
        <f t="shared" si="652"/>
        <v>0.13795791232040228</v>
      </c>
      <c r="P4619" s="65">
        <f t="shared" si="653"/>
        <v>5.7398719668742861E-3</v>
      </c>
      <c r="Q4619" s="65">
        <f t="shared" si="654"/>
        <v>0.16815378247645754</v>
      </c>
      <c r="R4619" s="65">
        <f t="shared" si="655"/>
        <v>0.15142159877601871</v>
      </c>
      <c r="S4619" s="65">
        <f t="shared" si="656"/>
        <v>7.8641234683517552E-2</v>
      </c>
      <c r="T4619" s="66">
        <f>(L4619*'Football Field'!$F$4)+(M4619*'Football Field'!$F$5)+(N4619*'Football Field'!$F$6)+(O4619*'Football Field'!$F$7)+(P4619*'Football Field'!$F$8)+(Q4619*'Football Field'!$F$9)+(R4619*'Football Field'!$F$10)+(S4619*'Football Field'!$F$11)</f>
        <v>131928009.55600742</v>
      </c>
    </row>
    <row r="4620" spans="2:20" x14ac:dyDescent="0.3">
      <c r="B4620" s="62">
        <f t="shared" si="648"/>
        <v>4593</v>
      </c>
      <c r="C4620" s="62">
        <v>0.44728333828709377</v>
      </c>
      <c r="D4620" s="62">
        <v>0.96551304174705899</v>
      </c>
      <c r="E4620" s="62">
        <v>0.60920532497236635</v>
      </c>
      <c r="F4620" s="62">
        <v>0.85717855789018449</v>
      </c>
      <c r="G4620" s="62">
        <v>0.29528678559555799</v>
      </c>
      <c r="H4620" s="62">
        <v>0.21877232692221271</v>
      </c>
      <c r="I4620" s="62">
        <v>0.48337121150012008</v>
      </c>
      <c r="J4620" s="62">
        <v>0.16055456229599785</v>
      </c>
      <c r="K4620" s="62"/>
      <c r="L4620" s="65">
        <f t="shared" si="649"/>
        <v>0.11079143947691944</v>
      </c>
      <c r="M4620" s="65">
        <f t="shared" si="650"/>
        <v>0.2391561915508586</v>
      </c>
      <c r="N4620" s="65">
        <f t="shared" si="651"/>
        <v>0.15089928265418803</v>
      </c>
      <c r="O4620" s="65">
        <f t="shared" si="652"/>
        <v>0.21232189573859594</v>
      </c>
      <c r="P4620" s="65">
        <f t="shared" si="653"/>
        <v>7.3142112022169053E-2</v>
      </c>
      <c r="Q4620" s="65">
        <f t="shared" si="654"/>
        <v>5.4189590674780894E-2</v>
      </c>
      <c r="R4620" s="65">
        <f t="shared" si="655"/>
        <v>0.11973035375940372</v>
      </c>
      <c r="S4620" s="65">
        <f t="shared" si="656"/>
        <v>3.9769134123084339E-2</v>
      </c>
      <c r="T4620" s="66">
        <f>(L4620*'Football Field'!$F$4)+(M4620*'Football Field'!$F$5)+(N4620*'Football Field'!$F$6)+(O4620*'Football Field'!$F$7)+(P4620*'Football Field'!$F$8)+(Q4620*'Football Field'!$F$9)+(R4620*'Football Field'!$F$10)+(S4620*'Football Field'!$F$11)</f>
        <v>135062370.45711005</v>
      </c>
    </row>
    <row r="4621" spans="2:20" x14ac:dyDescent="0.3">
      <c r="B4621" s="62">
        <f t="shared" si="648"/>
        <v>4594</v>
      </c>
      <c r="C4621" s="62">
        <v>0.44929646369169107</v>
      </c>
      <c r="D4621" s="62">
        <v>0.9879125077654185</v>
      </c>
      <c r="E4621" s="62">
        <v>0.95849384609454458</v>
      </c>
      <c r="F4621" s="62">
        <v>0.49511467937366149</v>
      </c>
      <c r="G4621" s="62">
        <v>0.78332981422551162</v>
      </c>
      <c r="H4621" s="62">
        <v>0.45462228041829611</v>
      </c>
      <c r="I4621" s="62">
        <v>0.80491678333079497</v>
      </c>
      <c r="J4621" s="62">
        <v>0.55696351978473102</v>
      </c>
      <c r="K4621" s="62"/>
      <c r="L4621" s="65">
        <f t="shared" si="649"/>
        <v>8.1829377634629899E-2</v>
      </c>
      <c r="M4621" s="65">
        <f t="shared" si="650"/>
        <v>0.17992633417071266</v>
      </c>
      <c r="N4621" s="65">
        <f t="shared" si="651"/>
        <v>0.17456837796604674</v>
      </c>
      <c r="O4621" s="65">
        <f t="shared" si="652"/>
        <v>9.0174148574464513E-2</v>
      </c>
      <c r="P4621" s="65">
        <f t="shared" si="653"/>
        <v>0.14266613775244205</v>
      </c>
      <c r="Q4621" s="65">
        <f t="shared" si="654"/>
        <v>8.2799356931936907E-2</v>
      </c>
      <c r="R4621" s="65">
        <f t="shared" si="655"/>
        <v>0.14659772499973334</v>
      </c>
      <c r="S4621" s="65">
        <f t="shared" si="656"/>
        <v>0.10143854197003389</v>
      </c>
      <c r="T4621" s="66">
        <f>(L4621*'Football Field'!$F$4)+(M4621*'Football Field'!$F$5)+(N4621*'Football Field'!$F$6)+(O4621*'Football Field'!$F$7)+(P4621*'Football Field'!$F$8)+(Q4621*'Football Field'!$F$9)+(R4621*'Football Field'!$F$10)+(S4621*'Football Field'!$F$11)</f>
        <v>145049020.57834437</v>
      </c>
    </row>
    <row r="4622" spans="2:20" x14ac:dyDescent="0.3">
      <c r="B4622" s="62">
        <f t="shared" si="648"/>
        <v>4595</v>
      </c>
      <c r="C4622" s="62">
        <v>0.96890425925297263</v>
      </c>
      <c r="D4622" s="62">
        <v>0.75442136929092907</v>
      </c>
      <c r="E4622" s="62">
        <v>0.98141386285847576</v>
      </c>
      <c r="F4622" s="62">
        <v>0.80144375414539004</v>
      </c>
      <c r="G4622" s="62">
        <v>0.78469462648993593</v>
      </c>
      <c r="H4622" s="62">
        <v>0.82542176312590843</v>
      </c>
      <c r="I4622" s="62">
        <v>0.67354028265763588</v>
      </c>
      <c r="J4622" s="62">
        <v>0.37796319158558367</v>
      </c>
      <c r="K4622" s="62"/>
      <c r="L4622" s="65">
        <f t="shared" si="649"/>
        <v>0.15709065968322616</v>
      </c>
      <c r="M4622" s="65">
        <f t="shared" si="650"/>
        <v>0.12231605904220946</v>
      </c>
      <c r="N4622" s="65">
        <f t="shared" si="651"/>
        <v>0.15911887027678809</v>
      </c>
      <c r="O4622" s="65">
        <f t="shared" si="652"/>
        <v>0.12993990565669442</v>
      </c>
      <c r="P4622" s="65">
        <f t="shared" si="653"/>
        <v>0.12722433134954617</v>
      </c>
      <c r="Q4622" s="65">
        <f t="shared" si="654"/>
        <v>0.13382751499752246</v>
      </c>
      <c r="R4622" s="65">
        <f t="shared" si="655"/>
        <v>0.10920262380463884</v>
      </c>
      <c r="S4622" s="65">
        <f t="shared" si="656"/>
        <v>6.1280035189374436E-2</v>
      </c>
      <c r="T4622" s="66">
        <f>(L4622*'Football Field'!$F$4)+(M4622*'Football Field'!$F$5)+(N4622*'Football Field'!$F$6)+(O4622*'Football Field'!$F$7)+(P4622*'Football Field'!$F$8)+(Q4622*'Football Field'!$F$9)+(R4622*'Football Field'!$F$10)+(S4622*'Football Field'!$F$11)</f>
        <v>137981292.7761457</v>
      </c>
    </row>
    <row r="4623" spans="2:20" x14ac:dyDescent="0.3">
      <c r="B4623" s="62">
        <f t="shared" si="648"/>
        <v>4596</v>
      </c>
      <c r="C4623" s="62">
        <v>3.1827225911099877E-2</v>
      </c>
      <c r="D4623" s="62">
        <v>0.60349735908202762</v>
      </c>
      <c r="E4623" s="62">
        <v>0.8526047395885662</v>
      </c>
      <c r="F4623" s="62">
        <v>0.77985403414150833</v>
      </c>
      <c r="G4623" s="62">
        <v>0.70989708509472482</v>
      </c>
      <c r="H4623" s="62">
        <v>0.19300962775627839</v>
      </c>
      <c r="I4623" s="62">
        <v>8.2038211670492189E-2</v>
      </c>
      <c r="J4623" s="62">
        <v>0.45167089690756912</v>
      </c>
      <c r="K4623" s="62"/>
      <c r="L4623" s="65">
        <f t="shared" si="649"/>
        <v>8.5917376511760388E-3</v>
      </c>
      <c r="M4623" s="65">
        <f t="shared" si="650"/>
        <v>0.16291369523983679</v>
      </c>
      <c r="N4623" s="65">
        <f t="shared" si="651"/>
        <v>0.23016006054550539</v>
      </c>
      <c r="O4623" s="65">
        <f t="shared" si="652"/>
        <v>0.21052105786003686</v>
      </c>
      <c r="P4623" s="65">
        <f t="shared" si="653"/>
        <v>0.19163622778513439</v>
      </c>
      <c r="Q4623" s="65">
        <f t="shared" si="654"/>
        <v>5.2102815698265241E-2</v>
      </c>
      <c r="R4623" s="65">
        <f t="shared" si="655"/>
        <v>2.214615857546974E-2</v>
      </c>
      <c r="S4623" s="65">
        <f t="shared" si="656"/>
        <v>0.12192824664457558</v>
      </c>
      <c r="T4623" s="66">
        <f>(L4623*'Football Field'!$F$4)+(M4623*'Football Field'!$F$5)+(N4623*'Football Field'!$F$6)+(O4623*'Football Field'!$F$7)+(P4623*'Football Field'!$F$8)+(Q4623*'Football Field'!$F$9)+(R4623*'Football Field'!$F$10)+(S4623*'Football Field'!$F$11)</f>
        <v>134665407.1405555</v>
      </c>
    </row>
    <row r="4624" spans="2:20" x14ac:dyDescent="0.3">
      <c r="B4624" s="62">
        <f t="shared" si="648"/>
        <v>4597</v>
      </c>
      <c r="C4624" s="62">
        <v>0.36594415211781628</v>
      </c>
      <c r="D4624" s="62">
        <v>0.11047580139537228</v>
      </c>
      <c r="E4624" s="62">
        <v>0.92911133335423146</v>
      </c>
      <c r="F4624" s="62">
        <v>0.30564601342063469</v>
      </c>
      <c r="G4624" s="62">
        <v>0.17475263738865321</v>
      </c>
      <c r="H4624" s="62">
        <v>0.90446631010729484</v>
      </c>
      <c r="I4624" s="62">
        <v>0.19540316951549863</v>
      </c>
      <c r="J4624" s="62">
        <v>0.23794762066021569</v>
      </c>
      <c r="K4624" s="62"/>
      <c r="L4624" s="65">
        <f t="shared" si="649"/>
        <v>0.11351515730260875</v>
      </c>
      <c r="M4624" s="65">
        <f t="shared" si="650"/>
        <v>3.4269376627420335E-2</v>
      </c>
      <c r="N4624" s="65">
        <f t="shared" si="651"/>
        <v>0.28820851090793353</v>
      </c>
      <c r="O4624" s="65">
        <f t="shared" si="652"/>
        <v>9.4810793099347992E-2</v>
      </c>
      <c r="P4624" s="65">
        <f t="shared" si="653"/>
        <v>5.4207924918095535E-2</v>
      </c>
      <c r="Q4624" s="65">
        <f t="shared" si="654"/>
        <v>0.2805636730975406</v>
      </c>
      <c r="R4624" s="65">
        <f t="shared" si="655"/>
        <v>6.0613679427889505E-2</v>
      </c>
      <c r="S4624" s="65">
        <f t="shared" si="656"/>
        <v>7.3810884619163783E-2</v>
      </c>
      <c r="T4624" s="66">
        <f>(L4624*'Football Field'!$F$4)+(M4624*'Football Field'!$F$5)+(N4624*'Football Field'!$F$6)+(O4624*'Football Field'!$F$7)+(P4624*'Football Field'!$F$8)+(Q4624*'Football Field'!$F$9)+(R4624*'Football Field'!$F$10)+(S4624*'Football Field'!$F$11)</f>
        <v>128965549.4497463</v>
      </c>
    </row>
    <row r="4625" spans="2:20" x14ac:dyDescent="0.3">
      <c r="B4625" s="62">
        <f t="shared" si="648"/>
        <v>4598</v>
      </c>
      <c r="C4625" s="62">
        <v>0.45700134945019577</v>
      </c>
      <c r="D4625" s="62">
        <v>1.5053478509240104E-2</v>
      </c>
      <c r="E4625" s="62">
        <v>0.21162009429980411</v>
      </c>
      <c r="F4625" s="62">
        <v>0.47569027158979738</v>
      </c>
      <c r="G4625" s="62">
        <v>0.37361608356989318</v>
      </c>
      <c r="H4625" s="62">
        <v>0.74323241914425531</v>
      </c>
      <c r="I4625" s="62">
        <v>0.9591767304027905</v>
      </c>
      <c r="J4625" s="62">
        <v>8.4526940706585951E-2</v>
      </c>
      <c r="K4625" s="62"/>
      <c r="L4625" s="65">
        <f t="shared" si="649"/>
        <v>0.13765443498690991</v>
      </c>
      <c r="M4625" s="65">
        <f t="shared" si="650"/>
        <v>4.534293129046579E-3</v>
      </c>
      <c r="N4625" s="65">
        <f t="shared" si="651"/>
        <v>6.3742578764290445E-2</v>
      </c>
      <c r="O4625" s="65">
        <f t="shared" si="652"/>
        <v>0.14328376851237157</v>
      </c>
      <c r="P4625" s="65">
        <f t="shared" si="653"/>
        <v>0.11253776591187202</v>
      </c>
      <c r="Q4625" s="65">
        <f t="shared" si="654"/>
        <v>0.22387075846568449</v>
      </c>
      <c r="R4625" s="65">
        <f t="shared" si="655"/>
        <v>0.28891584463598385</v>
      </c>
      <c r="S4625" s="65">
        <f t="shared" si="656"/>
        <v>2.5460555593841121E-2</v>
      </c>
      <c r="T4625" s="66">
        <f>(L4625*'Football Field'!$F$4)+(M4625*'Football Field'!$F$5)+(N4625*'Football Field'!$F$6)+(O4625*'Football Field'!$F$7)+(P4625*'Football Field'!$F$8)+(Q4625*'Football Field'!$F$9)+(R4625*'Football Field'!$F$10)+(S4625*'Football Field'!$F$11)</f>
        <v>159511919.55852544</v>
      </c>
    </row>
    <row r="4626" spans="2:20" x14ac:dyDescent="0.3">
      <c r="B4626" s="62">
        <f t="shared" si="648"/>
        <v>4599</v>
      </c>
      <c r="C4626" s="62">
        <v>0.82821583488813166</v>
      </c>
      <c r="D4626" s="62">
        <v>0.76195715455012381</v>
      </c>
      <c r="E4626" s="62">
        <v>0.77782118871561357</v>
      </c>
      <c r="F4626" s="62">
        <v>0.39582897077280466</v>
      </c>
      <c r="G4626" s="62">
        <v>0.77309546693203846</v>
      </c>
      <c r="H4626" s="62">
        <v>0.58587165877084879</v>
      </c>
      <c r="I4626" s="62">
        <v>0.73584214251166358</v>
      </c>
      <c r="J4626" s="62">
        <v>0.9787901999492008</v>
      </c>
      <c r="K4626" s="62"/>
      <c r="L4626" s="65">
        <f t="shared" si="649"/>
        <v>0.14188039640360034</v>
      </c>
      <c r="M4626" s="65">
        <f t="shared" si="650"/>
        <v>0.1305297225387306</v>
      </c>
      <c r="N4626" s="65">
        <f t="shared" si="651"/>
        <v>0.13324736613010671</v>
      </c>
      <c r="O4626" s="65">
        <f t="shared" si="652"/>
        <v>6.7808859617928374E-2</v>
      </c>
      <c r="P4626" s="65">
        <f t="shared" si="653"/>
        <v>0.13243780991093912</v>
      </c>
      <c r="Q4626" s="65">
        <f t="shared" si="654"/>
        <v>0.10036478377556081</v>
      </c>
      <c r="R4626" s="65">
        <f t="shared" si="655"/>
        <v>0.12605599950178575</v>
      </c>
      <c r="S4626" s="65">
        <f t="shared" si="656"/>
        <v>0.16767506212134833</v>
      </c>
      <c r="T4626" s="66">
        <f>(L4626*'Football Field'!$F$4)+(M4626*'Football Field'!$F$5)+(N4626*'Football Field'!$F$6)+(O4626*'Football Field'!$F$7)+(P4626*'Football Field'!$F$8)+(Q4626*'Football Field'!$F$9)+(R4626*'Football Field'!$F$10)+(S4626*'Football Field'!$F$11)</f>
        <v>140500875.72823191</v>
      </c>
    </row>
    <row r="4627" spans="2:20" x14ac:dyDescent="0.3">
      <c r="B4627" s="62">
        <f t="shared" si="648"/>
        <v>4600</v>
      </c>
      <c r="C4627" s="62">
        <v>4.315598895170869E-2</v>
      </c>
      <c r="D4627" s="62">
        <v>0.31837741267604214</v>
      </c>
      <c r="E4627" s="62">
        <v>0.70848590900323605</v>
      </c>
      <c r="F4627" s="62">
        <v>0.29836740883777346</v>
      </c>
      <c r="G4627" s="62">
        <v>0.40293219997180751</v>
      </c>
      <c r="H4627" s="62">
        <v>0.26710016178917606</v>
      </c>
      <c r="I4627" s="62">
        <v>0.93922213608181637</v>
      </c>
      <c r="J4627" s="62">
        <v>0.68725338907943434</v>
      </c>
      <c r="K4627" s="62"/>
      <c r="L4627" s="65">
        <f t="shared" si="649"/>
        <v>1.1775506143192083E-2</v>
      </c>
      <c r="M4627" s="65">
        <f t="shared" si="650"/>
        <v>8.687218784432231E-2</v>
      </c>
      <c r="N4627" s="65">
        <f t="shared" si="651"/>
        <v>0.19331685767109075</v>
      </c>
      <c r="O4627" s="65">
        <f t="shared" si="652"/>
        <v>8.1412275353694497E-2</v>
      </c>
      <c r="P4627" s="65">
        <f t="shared" si="653"/>
        <v>0.10994373460812698</v>
      </c>
      <c r="Q4627" s="65">
        <f t="shared" si="654"/>
        <v>7.2880721132715737E-2</v>
      </c>
      <c r="R4627" s="65">
        <f t="shared" si="655"/>
        <v>0.25627534675730157</v>
      </c>
      <c r="S4627" s="65">
        <f t="shared" si="656"/>
        <v>0.18752337048955608</v>
      </c>
      <c r="T4627" s="66">
        <f>(L4627*'Football Field'!$F$4)+(M4627*'Football Field'!$F$5)+(N4627*'Football Field'!$F$6)+(O4627*'Football Field'!$F$7)+(P4627*'Football Field'!$F$8)+(Q4627*'Football Field'!$F$9)+(R4627*'Football Field'!$F$10)+(S4627*'Football Field'!$F$11)</f>
        <v>159319274.13151881</v>
      </c>
    </row>
    <row r="4628" spans="2:20" x14ac:dyDescent="0.3">
      <c r="B4628" s="62">
        <f t="shared" si="648"/>
        <v>4601</v>
      </c>
      <c r="C4628" s="62">
        <v>0.92240733053017132</v>
      </c>
      <c r="D4628" s="62">
        <v>0.43609324326547838</v>
      </c>
      <c r="E4628" s="62">
        <v>0.19806692380879654</v>
      </c>
      <c r="F4628" s="62">
        <v>0.55466946358569114</v>
      </c>
      <c r="G4628" s="62">
        <v>5.5897595476585682E-2</v>
      </c>
      <c r="H4628" s="62">
        <v>0.66996654354258178</v>
      </c>
      <c r="I4628" s="62">
        <v>0.12607854293963094</v>
      </c>
      <c r="J4628" s="62">
        <v>0.22770187843580014</v>
      </c>
      <c r="K4628" s="62"/>
      <c r="L4628" s="65">
        <f t="shared" si="649"/>
        <v>0.28907601999339105</v>
      </c>
      <c r="M4628" s="65">
        <f t="shared" si="650"/>
        <v>0.13666857898531273</v>
      </c>
      <c r="N4628" s="65">
        <f t="shared" si="651"/>
        <v>6.2072791631081155E-2</v>
      </c>
      <c r="O4628" s="65">
        <f t="shared" si="652"/>
        <v>0.17382953890128053</v>
      </c>
      <c r="P4628" s="65">
        <f t="shared" si="653"/>
        <v>1.75179163182544E-2</v>
      </c>
      <c r="Q4628" s="65">
        <f t="shared" si="654"/>
        <v>0.20996283911219807</v>
      </c>
      <c r="R4628" s="65">
        <f t="shared" si="655"/>
        <v>3.9512135466883341E-2</v>
      </c>
      <c r="S4628" s="65">
        <f t="shared" si="656"/>
        <v>7.1360179591598585E-2</v>
      </c>
      <c r="T4628" s="66">
        <f>(L4628*'Football Field'!$F$4)+(M4628*'Football Field'!$F$5)+(N4628*'Football Field'!$F$6)+(O4628*'Football Field'!$F$7)+(P4628*'Football Field'!$F$8)+(Q4628*'Football Field'!$F$9)+(R4628*'Football Field'!$F$10)+(S4628*'Football Field'!$F$11)</f>
        <v>116482453.52540413</v>
      </c>
    </row>
    <row r="4629" spans="2:20" x14ac:dyDescent="0.3">
      <c r="B4629" s="62">
        <f t="shared" si="648"/>
        <v>4602</v>
      </c>
      <c r="C4629" s="62">
        <v>0.59076263416167663</v>
      </c>
      <c r="D4629" s="62">
        <v>6.7459400606176945E-2</v>
      </c>
      <c r="E4629" s="62">
        <v>0.50861578799251117</v>
      </c>
      <c r="F4629" s="62">
        <v>0.64721867243587095</v>
      </c>
      <c r="G4629" s="62">
        <v>0.75341593544163155</v>
      </c>
      <c r="H4629" s="62">
        <v>3.8368341072842038E-2</v>
      </c>
      <c r="I4629" s="62">
        <v>0.11416921582127648</v>
      </c>
      <c r="J4629" s="62">
        <v>0.44392412763940736</v>
      </c>
      <c r="K4629" s="62"/>
      <c r="L4629" s="65">
        <f t="shared" si="649"/>
        <v>0.18671774210749467</v>
      </c>
      <c r="M4629" s="65">
        <f t="shared" si="650"/>
        <v>2.1321367054611566E-2</v>
      </c>
      <c r="N4629" s="65">
        <f t="shared" si="651"/>
        <v>0.16075422858954158</v>
      </c>
      <c r="O4629" s="65">
        <f t="shared" si="652"/>
        <v>0.2045613621764088</v>
      </c>
      <c r="P4629" s="65">
        <f t="shared" si="653"/>
        <v>0.23812630352475536</v>
      </c>
      <c r="Q4629" s="65">
        <f t="shared" si="654"/>
        <v>1.2126782567583139E-2</v>
      </c>
      <c r="R4629" s="65">
        <f t="shared" si="655"/>
        <v>3.6084574351224065E-2</v>
      </c>
      <c r="S4629" s="65">
        <f t="shared" si="656"/>
        <v>0.14030763962838066</v>
      </c>
      <c r="T4629" s="66">
        <f>(L4629*'Football Field'!$F$4)+(M4629*'Football Field'!$F$5)+(N4629*'Football Field'!$F$6)+(O4629*'Football Field'!$F$7)+(P4629*'Football Field'!$F$8)+(Q4629*'Football Field'!$F$9)+(R4629*'Football Field'!$F$10)+(S4629*'Football Field'!$F$11)</f>
        <v>138291845.44046611</v>
      </c>
    </row>
    <row r="4630" spans="2:20" x14ac:dyDescent="0.3">
      <c r="B4630" s="62">
        <f t="shared" si="648"/>
        <v>4603</v>
      </c>
      <c r="C4630" s="62">
        <v>0.31289348734736133</v>
      </c>
      <c r="D4630" s="62">
        <v>0.83409443392981519</v>
      </c>
      <c r="E4630" s="62">
        <v>0.45017750245836241</v>
      </c>
      <c r="F4630" s="62">
        <v>0.60264367422408172</v>
      </c>
      <c r="G4630" s="62">
        <v>2.2039415471429846E-2</v>
      </c>
      <c r="H4630" s="62">
        <v>0.61782666509885331</v>
      </c>
      <c r="I4630" s="62">
        <v>0.77262724119480242</v>
      </c>
      <c r="J4630" s="62">
        <v>0.21930509288211142</v>
      </c>
      <c r="K4630" s="62"/>
      <c r="L4630" s="65">
        <f t="shared" si="649"/>
        <v>8.1661153006374998E-2</v>
      </c>
      <c r="M4630" s="65">
        <f t="shared" si="650"/>
        <v>0.21768785847335978</v>
      </c>
      <c r="N4630" s="65">
        <f t="shared" si="651"/>
        <v>0.11749050521933183</v>
      </c>
      <c r="O4630" s="65">
        <f t="shared" si="652"/>
        <v>0.15728220394214532</v>
      </c>
      <c r="P4630" s="65">
        <f t="shared" si="653"/>
        <v>5.7520023642597517E-3</v>
      </c>
      <c r="Q4630" s="65">
        <f t="shared" si="654"/>
        <v>0.16124476817264552</v>
      </c>
      <c r="R4630" s="65">
        <f t="shared" si="655"/>
        <v>0.20164571623077038</v>
      </c>
      <c r="S4630" s="65">
        <f t="shared" si="656"/>
        <v>5.7235792591112264E-2</v>
      </c>
      <c r="T4630" s="66">
        <f>(L4630*'Football Field'!$F$4)+(M4630*'Football Field'!$F$5)+(N4630*'Football Field'!$F$6)+(O4630*'Football Field'!$F$7)+(P4630*'Football Field'!$F$8)+(Q4630*'Football Field'!$F$9)+(R4630*'Football Field'!$F$10)+(S4630*'Football Field'!$F$11)</f>
        <v>139984560.07969353</v>
      </c>
    </row>
    <row r="4631" spans="2:20" x14ac:dyDescent="0.3">
      <c r="B4631" s="62">
        <f t="shared" si="648"/>
        <v>4604</v>
      </c>
      <c r="C4631" s="62">
        <v>0.40239908098178001</v>
      </c>
      <c r="D4631" s="62">
        <v>0.59530141045357421</v>
      </c>
      <c r="E4631" s="62">
        <v>0.54879146001959533</v>
      </c>
      <c r="F4631" s="62">
        <v>0.18625654415210768</v>
      </c>
      <c r="G4631" s="62">
        <v>0.34927187878706678</v>
      </c>
      <c r="H4631" s="62">
        <v>0.33814243080531758</v>
      </c>
      <c r="I4631" s="62">
        <v>0.71625501834028926</v>
      </c>
      <c r="J4631" s="62">
        <v>0.61182026698177983</v>
      </c>
      <c r="K4631" s="62"/>
      <c r="L4631" s="65">
        <f t="shared" si="649"/>
        <v>0.10735686241473319</v>
      </c>
      <c r="M4631" s="65">
        <f t="shared" si="650"/>
        <v>0.1588216639596518</v>
      </c>
      <c r="N4631" s="65">
        <f t="shared" si="651"/>
        <v>0.1464131804773478</v>
      </c>
      <c r="O4631" s="65">
        <f t="shared" si="652"/>
        <v>4.9691759075580211E-2</v>
      </c>
      <c r="P4631" s="65">
        <f t="shared" si="653"/>
        <v>9.3182948988833031E-2</v>
      </c>
      <c r="Q4631" s="65">
        <f t="shared" si="654"/>
        <v>9.0213701114773698E-2</v>
      </c>
      <c r="R4631" s="65">
        <f t="shared" si="655"/>
        <v>0.19109112095935007</v>
      </c>
      <c r="S4631" s="65">
        <f t="shared" si="656"/>
        <v>0.16322876300973035</v>
      </c>
      <c r="T4631" s="66">
        <f>(L4631*'Football Field'!$F$4)+(M4631*'Football Field'!$F$5)+(N4631*'Football Field'!$F$6)+(O4631*'Football Field'!$F$7)+(P4631*'Football Field'!$F$8)+(Q4631*'Football Field'!$F$9)+(R4631*'Football Field'!$F$10)+(S4631*'Football Field'!$F$11)</f>
        <v>146566583.84927347</v>
      </c>
    </row>
    <row r="4632" spans="2:20" x14ac:dyDescent="0.3">
      <c r="B4632" s="62">
        <f t="shared" si="648"/>
        <v>4605</v>
      </c>
      <c r="C4632" s="62">
        <v>0.5635646852650682</v>
      </c>
      <c r="D4632" s="62">
        <v>0.56567670608693421</v>
      </c>
      <c r="E4632" s="62">
        <v>0.59260384930416166</v>
      </c>
      <c r="F4632" s="62">
        <v>0.6854448143174251</v>
      </c>
      <c r="G4632" s="62">
        <v>0.10160765086242995</v>
      </c>
      <c r="H4632" s="62">
        <v>0.68647786938178024</v>
      </c>
      <c r="I4632" s="62">
        <v>0.50492395926890887</v>
      </c>
      <c r="J4632" s="62">
        <v>0.82161867526526422</v>
      </c>
      <c r="K4632" s="62"/>
      <c r="L4632" s="65">
        <f t="shared" si="649"/>
        <v>0.12462956186374272</v>
      </c>
      <c r="M4632" s="65">
        <f t="shared" si="650"/>
        <v>0.1250966248940539</v>
      </c>
      <c r="N4632" s="65">
        <f t="shared" si="651"/>
        <v>0.13105143034788902</v>
      </c>
      <c r="O4632" s="65">
        <f t="shared" si="652"/>
        <v>0.15158275371703855</v>
      </c>
      <c r="P4632" s="65">
        <f t="shared" si="653"/>
        <v>2.2470032881909012E-2</v>
      </c>
      <c r="Q4632" s="65">
        <f t="shared" si="654"/>
        <v>0.15181120877005724</v>
      </c>
      <c r="R4632" s="65">
        <f t="shared" si="655"/>
        <v>0.11166145335844188</v>
      </c>
      <c r="S4632" s="65">
        <f t="shared" si="656"/>
        <v>0.18169693416686766</v>
      </c>
      <c r="T4632" s="66">
        <f>(L4632*'Football Field'!$F$4)+(M4632*'Football Field'!$F$5)+(N4632*'Football Field'!$F$6)+(O4632*'Football Field'!$F$7)+(P4632*'Football Field'!$F$8)+(Q4632*'Football Field'!$F$9)+(R4632*'Football Field'!$F$10)+(S4632*'Football Field'!$F$11)</f>
        <v>130233107.75975353</v>
      </c>
    </row>
    <row r="4633" spans="2:20" x14ac:dyDescent="0.3">
      <c r="B4633" s="62">
        <f t="shared" si="648"/>
        <v>4606</v>
      </c>
      <c r="C4633" s="62">
        <v>0.89888462292449178</v>
      </c>
      <c r="D4633" s="62">
        <v>0.85830574498740098</v>
      </c>
      <c r="E4633" s="62">
        <v>0.59694280491289309</v>
      </c>
      <c r="F4633" s="62">
        <v>0.7813705774524039</v>
      </c>
      <c r="G4633" s="62">
        <v>0.41858100090452233</v>
      </c>
      <c r="H4633" s="62">
        <v>0.98201323216954939</v>
      </c>
      <c r="I4633" s="62">
        <v>0.3628141211179281</v>
      </c>
      <c r="J4633" s="62">
        <v>0.54210923032778013</v>
      </c>
      <c r="K4633" s="62"/>
      <c r="L4633" s="65">
        <f t="shared" si="649"/>
        <v>0.16520512742265023</v>
      </c>
      <c r="M4633" s="65">
        <f t="shared" si="650"/>
        <v>0.1577471750566897</v>
      </c>
      <c r="N4633" s="65">
        <f t="shared" si="651"/>
        <v>0.10971153542355441</v>
      </c>
      <c r="O4633" s="65">
        <f t="shared" si="652"/>
        <v>0.14360733571384912</v>
      </c>
      <c r="P4633" s="65">
        <f t="shared" si="653"/>
        <v>7.6930593568448405E-2</v>
      </c>
      <c r="Q4633" s="65">
        <f t="shared" si="654"/>
        <v>0.1804832533718034</v>
      </c>
      <c r="R4633" s="65">
        <f t="shared" si="655"/>
        <v>6.668125316797098E-2</v>
      </c>
      <c r="S4633" s="65">
        <f t="shared" si="656"/>
        <v>9.9633726275033765E-2</v>
      </c>
      <c r="T4633" s="66">
        <f>(L4633*'Football Field'!$F$4)+(M4633*'Football Field'!$F$5)+(N4633*'Football Field'!$F$6)+(O4633*'Football Field'!$F$7)+(P4633*'Football Field'!$F$8)+(Q4633*'Football Field'!$F$9)+(R4633*'Football Field'!$F$10)+(S4633*'Football Field'!$F$11)</f>
        <v>126904201.95331196</v>
      </c>
    </row>
    <row r="4634" spans="2:20" x14ac:dyDescent="0.3">
      <c r="B4634" s="62">
        <f t="shared" si="648"/>
        <v>4607</v>
      </c>
      <c r="C4634" s="62">
        <v>0.78161702287340362</v>
      </c>
      <c r="D4634" s="62">
        <v>0.61369995836515956</v>
      </c>
      <c r="E4634" s="62">
        <v>0.4370568399414192</v>
      </c>
      <c r="F4634" s="62">
        <v>0.46235997289003361</v>
      </c>
      <c r="G4634" s="62">
        <v>0.28788864112051349</v>
      </c>
      <c r="H4634" s="62">
        <v>0.34408393067509535</v>
      </c>
      <c r="I4634" s="62">
        <v>0.81243910256515484</v>
      </c>
      <c r="J4634" s="62">
        <v>0.13938264115297117</v>
      </c>
      <c r="K4634" s="62"/>
      <c r="L4634" s="65">
        <f t="shared" si="649"/>
        <v>0.20152413513313117</v>
      </c>
      <c r="M4634" s="65">
        <f t="shared" si="650"/>
        <v>0.15823011746356086</v>
      </c>
      <c r="N4634" s="65">
        <f t="shared" si="651"/>
        <v>0.11268626334342198</v>
      </c>
      <c r="O4634" s="65">
        <f t="shared" si="652"/>
        <v>0.11921016422378197</v>
      </c>
      <c r="P4634" s="65">
        <f t="shared" si="653"/>
        <v>7.4226261351348077E-2</v>
      </c>
      <c r="Q4634" s="65">
        <f t="shared" si="654"/>
        <v>8.871507978113452E-2</v>
      </c>
      <c r="R4634" s="65">
        <f t="shared" si="655"/>
        <v>0.20947098476807144</v>
      </c>
      <c r="S4634" s="65">
        <f t="shared" si="656"/>
        <v>3.5936993935549923E-2</v>
      </c>
      <c r="T4634" s="66">
        <f>(L4634*'Football Field'!$F$4)+(M4634*'Football Field'!$F$5)+(N4634*'Football Field'!$F$6)+(O4634*'Football Field'!$F$7)+(P4634*'Football Field'!$F$8)+(Q4634*'Football Field'!$F$9)+(R4634*'Football Field'!$F$10)+(S4634*'Football Field'!$F$11)</f>
        <v>145738028.12166595</v>
      </c>
    </row>
    <row r="4635" spans="2:20" x14ac:dyDescent="0.3">
      <c r="B4635" s="62">
        <f t="shared" si="648"/>
        <v>4608</v>
      </c>
      <c r="C4635" s="62">
        <v>0.1086223945935394</v>
      </c>
      <c r="D4635" s="62">
        <v>0.70902983729814717</v>
      </c>
      <c r="E4635" s="62">
        <v>0.59009640157801169</v>
      </c>
      <c r="F4635" s="62">
        <v>0.23307604723315789</v>
      </c>
      <c r="G4635" s="62">
        <v>1.7387848749923163E-2</v>
      </c>
      <c r="H4635" s="62">
        <v>0.91580700858881947</v>
      </c>
      <c r="I4635" s="62">
        <v>0.87057170367706105</v>
      </c>
      <c r="J4635" s="62">
        <v>0.31696185009542854</v>
      </c>
      <c r="K4635" s="62"/>
      <c r="L4635" s="65">
        <f t="shared" si="649"/>
        <v>2.8877006901730042E-2</v>
      </c>
      <c r="M4635" s="65">
        <f t="shared" si="650"/>
        <v>0.18849390663689999</v>
      </c>
      <c r="N4635" s="65">
        <f t="shared" si="651"/>
        <v>0.15687573381914577</v>
      </c>
      <c r="O4635" s="65">
        <f t="shared" si="652"/>
        <v>6.1962716341922498E-2</v>
      </c>
      <c r="P4635" s="65">
        <f t="shared" si="653"/>
        <v>4.6225184984794426E-3</v>
      </c>
      <c r="Q4635" s="65">
        <f t="shared" si="654"/>
        <v>0.24346512896011055</v>
      </c>
      <c r="R4635" s="65">
        <f t="shared" si="655"/>
        <v>0.23143943005127426</v>
      </c>
      <c r="S4635" s="65">
        <f t="shared" si="656"/>
        <v>8.4263558790437551E-2</v>
      </c>
      <c r="T4635" s="66">
        <f>(L4635*'Football Field'!$F$4)+(M4635*'Football Field'!$F$5)+(N4635*'Football Field'!$F$6)+(O4635*'Football Field'!$F$7)+(P4635*'Football Field'!$F$8)+(Q4635*'Football Field'!$F$9)+(R4635*'Football Field'!$F$10)+(S4635*'Football Field'!$F$11)</f>
        <v>144936240.2856974</v>
      </c>
    </row>
    <row r="4636" spans="2:20" x14ac:dyDescent="0.3">
      <c r="B4636" s="62">
        <f t="shared" si="648"/>
        <v>4609</v>
      </c>
      <c r="C4636" s="62">
        <v>0.20475421728607091</v>
      </c>
      <c r="D4636" s="62">
        <v>4.4727754724713353E-2</v>
      </c>
      <c r="E4636" s="62">
        <v>0.96995707340161919</v>
      </c>
      <c r="F4636" s="62">
        <v>0.45860463047548272</v>
      </c>
      <c r="G4636" s="62">
        <v>0.829969724001835</v>
      </c>
      <c r="H4636" s="62">
        <v>0.69861726911891664</v>
      </c>
      <c r="I4636" s="62">
        <v>0.85526553908906022</v>
      </c>
      <c r="J4636" s="62">
        <v>0.13730305968415546</v>
      </c>
      <c r="K4636" s="62"/>
      <c r="L4636" s="65">
        <f t="shared" si="649"/>
        <v>4.876030029273376E-2</v>
      </c>
      <c r="M4636" s="65">
        <f t="shared" si="650"/>
        <v>1.0651496124007453E-2</v>
      </c>
      <c r="N4636" s="65">
        <f t="shared" si="651"/>
        <v>0.23098619797435341</v>
      </c>
      <c r="O4636" s="65">
        <f t="shared" si="652"/>
        <v>0.10921240008639356</v>
      </c>
      <c r="P4636" s="65">
        <f t="shared" si="653"/>
        <v>0.19764952103362568</v>
      </c>
      <c r="Q4636" s="65">
        <f t="shared" si="654"/>
        <v>0.16636916339717972</v>
      </c>
      <c r="R4636" s="65">
        <f t="shared" si="655"/>
        <v>0.20367348262108975</v>
      </c>
      <c r="S4636" s="65">
        <f t="shared" si="656"/>
        <v>3.2697438470616604E-2</v>
      </c>
      <c r="T4636" s="66">
        <f>(L4636*'Football Field'!$F$4)+(M4636*'Football Field'!$F$5)+(N4636*'Football Field'!$F$6)+(O4636*'Football Field'!$F$7)+(P4636*'Football Field'!$F$8)+(Q4636*'Football Field'!$F$9)+(R4636*'Football Field'!$F$10)+(S4636*'Football Field'!$F$11)</f>
        <v>159257453.26300704</v>
      </c>
    </row>
    <row r="4637" spans="2:20" x14ac:dyDescent="0.3">
      <c r="B4637" s="62">
        <f t="shared" si="648"/>
        <v>4610</v>
      </c>
      <c r="C4637" s="62">
        <v>0.30110061027118229</v>
      </c>
      <c r="D4637" s="62">
        <v>1.622427316306474E-2</v>
      </c>
      <c r="E4637" s="62">
        <v>0.60241521863723668</v>
      </c>
      <c r="F4637" s="62">
        <v>3.3525304269150569E-2</v>
      </c>
      <c r="G4637" s="62">
        <v>5.4624657815352196E-2</v>
      </c>
      <c r="H4637" s="62">
        <v>0.22235055325833653</v>
      </c>
      <c r="I4637" s="62">
        <v>0.64359694617975782</v>
      </c>
      <c r="J4637" s="62">
        <v>0.19255582694978057</v>
      </c>
      <c r="K4637" s="62"/>
      <c r="L4637" s="65">
        <f t="shared" si="649"/>
        <v>0.14571311137998488</v>
      </c>
      <c r="M4637" s="65">
        <f t="shared" si="650"/>
        <v>7.8514929622353347E-3</v>
      </c>
      <c r="N4637" s="65">
        <f t="shared" si="651"/>
        <v>0.29152978391916212</v>
      </c>
      <c r="O4637" s="65">
        <f t="shared" si="652"/>
        <v>1.6224066735098745E-2</v>
      </c>
      <c r="P4637" s="65">
        <f t="shared" si="653"/>
        <v>2.6434781520945215E-2</v>
      </c>
      <c r="Q4637" s="65">
        <f t="shared" si="654"/>
        <v>0.10760320579607317</v>
      </c>
      <c r="R4637" s="65">
        <f t="shared" si="655"/>
        <v>0.31145906153443864</v>
      </c>
      <c r="S4637" s="65">
        <f t="shared" si="656"/>
        <v>9.3184496152061883E-2</v>
      </c>
      <c r="T4637" s="66">
        <f>(L4637*'Football Field'!$F$4)+(M4637*'Football Field'!$F$5)+(N4637*'Football Field'!$F$6)+(O4637*'Football Field'!$F$7)+(P4637*'Football Field'!$F$8)+(Q4637*'Football Field'!$F$9)+(R4637*'Football Field'!$F$10)+(S4637*'Football Field'!$F$11)</f>
        <v>161116658.31766441</v>
      </c>
    </row>
    <row r="4638" spans="2:20" x14ac:dyDescent="0.3">
      <c r="B4638" s="62">
        <f t="shared" ref="B4638:B4701" si="657">B4637+1</f>
        <v>4611</v>
      </c>
      <c r="C4638" s="62">
        <v>7.7531417650960499E-2</v>
      </c>
      <c r="D4638" s="62">
        <v>0.45518203906916654</v>
      </c>
      <c r="E4638" s="62">
        <v>0.62130705071937931</v>
      </c>
      <c r="F4638" s="62">
        <v>0.65221592556409624</v>
      </c>
      <c r="G4638" s="62">
        <v>0.37312884523924394</v>
      </c>
      <c r="H4638" s="62">
        <v>0.48908567269241798</v>
      </c>
      <c r="I4638" s="62">
        <v>0.26219654345545906</v>
      </c>
      <c r="J4638" s="62">
        <v>0.74958272660712011</v>
      </c>
      <c r="K4638" s="62"/>
      <c r="L4638" s="65">
        <f t="shared" si="649"/>
        <v>2.1067002061066417E-2</v>
      </c>
      <c r="M4638" s="65">
        <f t="shared" si="650"/>
        <v>0.12368303386893828</v>
      </c>
      <c r="N4638" s="65">
        <f t="shared" si="651"/>
        <v>0.16882287612727673</v>
      </c>
      <c r="O4638" s="65">
        <f t="shared" si="652"/>
        <v>0.17722150148184393</v>
      </c>
      <c r="P4638" s="65">
        <f t="shared" si="653"/>
        <v>0.10138736514643239</v>
      </c>
      <c r="Q4638" s="65">
        <f t="shared" si="654"/>
        <v>0.13289540146208817</v>
      </c>
      <c r="R4638" s="65">
        <f t="shared" si="655"/>
        <v>7.1244603655357217E-2</v>
      </c>
      <c r="S4638" s="65">
        <f t="shared" si="656"/>
        <v>0.20367821619699678</v>
      </c>
      <c r="T4638" s="66">
        <f>(L4638*'Football Field'!$F$4)+(M4638*'Football Field'!$F$5)+(N4638*'Football Field'!$F$6)+(O4638*'Football Field'!$F$7)+(P4638*'Football Field'!$F$8)+(Q4638*'Football Field'!$F$9)+(R4638*'Football Field'!$F$10)+(S4638*'Football Field'!$F$11)</f>
        <v>132936987.97269854</v>
      </c>
    </row>
    <row r="4639" spans="2:20" x14ac:dyDescent="0.3">
      <c r="B4639" s="62">
        <f t="shared" si="657"/>
        <v>4612</v>
      </c>
      <c r="C4639" s="62">
        <v>7.4347683014802435E-2</v>
      </c>
      <c r="D4639" s="62">
        <v>0.91869253030459053</v>
      </c>
      <c r="E4639" s="62">
        <v>0.18801743418059202</v>
      </c>
      <c r="F4639" s="62">
        <v>0.21956471362691465</v>
      </c>
      <c r="G4639" s="62">
        <v>0.5961021672041843</v>
      </c>
      <c r="H4639" s="62">
        <v>0.42302832315472505</v>
      </c>
      <c r="I4639" s="62">
        <v>0.35524898327646925</v>
      </c>
      <c r="J4639" s="62">
        <v>0.85033058736781542</v>
      </c>
      <c r="K4639" s="62"/>
      <c r="L4639" s="65">
        <f t="shared" si="649"/>
        <v>2.0507825037219301E-2</v>
      </c>
      <c r="M4639" s="65">
        <f t="shared" si="650"/>
        <v>0.25340918385762956</v>
      </c>
      <c r="N4639" s="65">
        <f t="shared" si="651"/>
        <v>5.186212250023705E-2</v>
      </c>
      <c r="O4639" s="65">
        <f t="shared" si="652"/>
        <v>6.0564022291204847E-2</v>
      </c>
      <c r="P4639" s="65">
        <f t="shared" si="653"/>
        <v>0.16442689877634437</v>
      </c>
      <c r="Q4639" s="65">
        <f t="shared" si="654"/>
        <v>0.11668676796986559</v>
      </c>
      <c r="R4639" s="65">
        <f t="shared" si="655"/>
        <v>9.7990733513960024E-2</v>
      </c>
      <c r="S4639" s="65">
        <f t="shared" si="656"/>
        <v>0.2345524460535392</v>
      </c>
      <c r="T4639" s="66">
        <f>(L4639*'Football Field'!$F$4)+(M4639*'Football Field'!$F$5)+(N4639*'Football Field'!$F$6)+(O4639*'Football Field'!$F$7)+(P4639*'Football Field'!$F$8)+(Q4639*'Football Field'!$F$9)+(R4639*'Football Field'!$F$10)+(S4639*'Football Field'!$F$11)</f>
        <v>137755395.38448206</v>
      </c>
    </row>
    <row r="4640" spans="2:20" x14ac:dyDescent="0.3">
      <c r="B4640" s="62">
        <f t="shared" si="657"/>
        <v>4613</v>
      </c>
      <c r="C4640" s="62">
        <v>0.29816551833415816</v>
      </c>
      <c r="D4640" s="62">
        <v>0.65401772422516902</v>
      </c>
      <c r="E4640" s="62">
        <v>0.72323240844750891</v>
      </c>
      <c r="F4640" s="62">
        <v>0.75574473128322794</v>
      </c>
      <c r="G4640" s="62">
        <v>0.19244679453055824</v>
      </c>
      <c r="H4640" s="62">
        <v>4.3505755609442587E-2</v>
      </c>
      <c r="I4640" s="62">
        <v>0.93135303593170349</v>
      </c>
      <c r="J4640" s="62">
        <v>4.6044826141221518E-2</v>
      </c>
      <c r="K4640" s="62"/>
      <c r="L4640" s="65">
        <f t="shared" si="649"/>
        <v>8.1812219841379208E-2</v>
      </c>
      <c r="M4640" s="65">
        <f t="shared" si="650"/>
        <v>0.17945281578301894</v>
      </c>
      <c r="N4640" s="65">
        <f t="shared" si="651"/>
        <v>0.19844430411301273</v>
      </c>
      <c r="O4640" s="65">
        <f t="shared" si="652"/>
        <v>0.20736520589350885</v>
      </c>
      <c r="P4640" s="65">
        <f t="shared" si="653"/>
        <v>5.2804561539734077E-2</v>
      </c>
      <c r="Q4640" s="65">
        <f t="shared" si="654"/>
        <v>1.1937337563950217E-2</v>
      </c>
      <c r="R4640" s="65">
        <f t="shared" si="655"/>
        <v>0.25554953420263204</v>
      </c>
      <c r="S4640" s="65">
        <f t="shared" si="656"/>
        <v>1.2634021062763996E-2</v>
      </c>
      <c r="T4640" s="66">
        <f>(L4640*'Football Field'!$F$4)+(M4640*'Football Field'!$F$5)+(N4640*'Football Field'!$F$6)+(O4640*'Football Field'!$F$7)+(P4640*'Football Field'!$F$8)+(Q4640*'Football Field'!$F$9)+(R4640*'Football Field'!$F$10)+(S4640*'Football Field'!$F$11)</f>
        <v>153576473.36503211</v>
      </c>
    </row>
    <row r="4641" spans="2:20" x14ac:dyDescent="0.3">
      <c r="B4641" s="62">
        <f t="shared" si="657"/>
        <v>4614</v>
      </c>
      <c r="C4641" s="62">
        <v>0.4578938113681903</v>
      </c>
      <c r="D4641" s="62">
        <v>5.6264770583437151E-2</v>
      </c>
      <c r="E4641" s="62">
        <v>0.16925704792004725</v>
      </c>
      <c r="F4641" s="62">
        <v>0.45755602503184967</v>
      </c>
      <c r="G4641" s="62">
        <v>0.70256255999307593</v>
      </c>
      <c r="H4641" s="62">
        <v>0.15358668035301137</v>
      </c>
      <c r="I4641" s="62">
        <v>0.46896506176265507</v>
      </c>
      <c r="J4641" s="62">
        <v>0.11346715068845492</v>
      </c>
      <c r="K4641" s="62"/>
      <c r="L4641" s="65">
        <f t="shared" si="649"/>
        <v>0.17750896851134532</v>
      </c>
      <c r="M4641" s="65">
        <f t="shared" si="650"/>
        <v>2.1811828729352511E-2</v>
      </c>
      <c r="N4641" s="65">
        <f t="shared" si="651"/>
        <v>6.5614872364815988E-2</v>
      </c>
      <c r="O4641" s="65">
        <f t="shared" si="652"/>
        <v>0.17737802089280927</v>
      </c>
      <c r="P4641" s="65">
        <f t="shared" si="653"/>
        <v>0.2723582460449141</v>
      </c>
      <c r="Q4641" s="65">
        <f t="shared" si="654"/>
        <v>5.9540034238686597E-2</v>
      </c>
      <c r="R4641" s="65">
        <f t="shared" si="655"/>
        <v>0.18180089425670556</v>
      </c>
      <c r="S4641" s="65">
        <f t="shared" si="656"/>
        <v>4.398713496137073E-2</v>
      </c>
      <c r="T4641" s="66">
        <f>(L4641*'Football Field'!$F$4)+(M4641*'Football Field'!$F$5)+(N4641*'Football Field'!$F$6)+(O4641*'Football Field'!$F$7)+(P4641*'Football Field'!$F$8)+(Q4641*'Football Field'!$F$9)+(R4641*'Football Field'!$F$10)+(S4641*'Football Field'!$F$11)</f>
        <v>157937212.06437582</v>
      </c>
    </row>
    <row r="4642" spans="2:20" x14ac:dyDescent="0.3">
      <c r="B4642" s="62">
        <f t="shared" si="657"/>
        <v>4615</v>
      </c>
      <c r="C4642" s="62">
        <v>0.59235382946783155</v>
      </c>
      <c r="D4642" s="62">
        <v>0.95441898173887263</v>
      </c>
      <c r="E4642" s="62">
        <v>0.55828170884441675</v>
      </c>
      <c r="F4642" s="62">
        <v>0.76078335131492036</v>
      </c>
      <c r="G4642" s="62">
        <v>0.80785323384362384</v>
      </c>
      <c r="H4642" s="62">
        <v>0.73921940943676101</v>
      </c>
      <c r="I4642" s="62">
        <v>0.89943926575812139</v>
      </c>
      <c r="J4642" s="62">
        <v>0.23681176888748823</v>
      </c>
      <c r="K4642" s="62"/>
      <c r="L4642" s="65">
        <f t="shared" si="649"/>
        <v>0.10674654615946517</v>
      </c>
      <c r="M4642" s="65">
        <f t="shared" si="650"/>
        <v>0.17199336751344674</v>
      </c>
      <c r="N4642" s="65">
        <f t="shared" si="651"/>
        <v>0.10060649773579625</v>
      </c>
      <c r="O4642" s="65">
        <f t="shared" si="652"/>
        <v>0.13709879313424952</v>
      </c>
      <c r="P4642" s="65">
        <f t="shared" si="653"/>
        <v>0.14558113449529869</v>
      </c>
      <c r="Q4642" s="65">
        <f t="shared" si="654"/>
        <v>0.13321281113739983</v>
      </c>
      <c r="R4642" s="65">
        <f t="shared" si="655"/>
        <v>0.16208561559590426</v>
      </c>
      <c r="S4642" s="65">
        <f t="shared" si="656"/>
        <v>4.2675234228439572E-2</v>
      </c>
      <c r="T4642" s="66">
        <f>(L4642*'Football Field'!$F$4)+(M4642*'Football Field'!$F$5)+(N4642*'Football Field'!$F$6)+(O4642*'Football Field'!$F$7)+(P4642*'Football Field'!$F$8)+(Q4642*'Football Field'!$F$9)+(R4642*'Football Field'!$F$10)+(S4642*'Football Field'!$F$11)</f>
        <v>145285367.20807463</v>
      </c>
    </row>
    <row r="4643" spans="2:20" x14ac:dyDescent="0.3">
      <c r="B4643" s="62">
        <f t="shared" si="657"/>
        <v>4616</v>
      </c>
      <c r="C4643" s="62">
        <v>4.4532903734777252E-2</v>
      </c>
      <c r="D4643" s="62">
        <v>0.33489028248429165</v>
      </c>
      <c r="E4643" s="62">
        <v>2.4753059629836427E-2</v>
      </c>
      <c r="F4643" s="62">
        <v>0.2877745066824875</v>
      </c>
      <c r="G4643" s="62">
        <v>0.55343012227684207</v>
      </c>
      <c r="H4643" s="62">
        <v>0.7758589280262872</v>
      </c>
      <c r="I4643" s="62">
        <v>0.51372863597326712</v>
      </c>
      <c r="J4643" s="62">
        <v>0.86371935506468156</v>
      </c>
      <c r="K4643" s="62"/>
      <c r="L4643" s="65">
        <f t="shared" si="649"/>
        <v>1.3102969862388091E-2</v>
      </c>
      <c r="M4643" s="65">
        <f t="shared" si="650"/>
        <v>9.8535170864493288E-2</v>
      </c>
      <c r="N4643" s="65">
        <f t="shared" si="651"/>
        <v>7.2831225258359932E-3</v>
      </c>
      <c r="O4643" s="65">
        <f t="shared" si="652"/>
        <v>8.4672239445270359E-2</v>
      </c>
      <c r="P4643" s="65">
        <f t="shared" si="653"/>
        <v>0.1628364109450203</v>
      </c>
      <c r="Q4643" s="65">
        <f t="shared" si="654"/>
        <v>0.22828190615951582</v>
      </c>
      <c r="R4643" s="65">
        <f t="shared" si="655"/>
        <v>0.15115499484815104</v>
      </c>
      <c r="S4643" s="65">
        <f t="shared" si="656"/>
        <v>0.25413318534932516</v>
      </c>
      <c r="T4643" s="66">
        <f>(L4643*'Football Field'!$F$4)+(M4643*'Football Field'!$F$5)+(N4643*'Football Field'!$F$6)+(O4643*'Football Field'!$F$7)+(P4643*'Football Field'!$F$8)+(Q4643*'Football Field'!$F$9)+(R4643*'Football Field'!$F$10)+(S4643*'Football Field'!$F$11)</f>
        <v>144689890.76985833</v>
      </c>
    </row>
    <row r="4644" spans="2:20" x14ac:dyDescent="0.3">
      <c r="B4644" s="62">
        <f t="shared" si="657"/>
        <v>4617</v>
      </c>
      <c r="C4644" s="62">
        <v>0.55423570685368195</v>
      </c>
      <c r="D4644" s="62">
        <v>0.68680329876555568</v>
      </c>
      <c r="E4644" s="62">
        <v>3.2362199203952002E-2</v>
      </c>
      <c r="F4644" s="62">
        <v>0.11299815902611499</v>
      </c>
      <c r="G4644" s="62">
        <v>0.458852044319915</v>
      </c>
      <c r="H4644" s="62">
        <v>0.74208563295909702</v>
      </c>
      <c r="I4644" s="62">
        <v>0.66309723487714511</v>
      </c>
      <c r="J4644" s="62">
        <v>0.17107682842043048</v>
      </c>
      <c r="K4644" s="62"/>
      <c r="L4644" s="65">
        <f t="shared" si="649"/>
        <v>0.16198565193512038</v>
      </c>
      <c r="M4644" s="65">
        <f t="shared" si="650"/>
        <v>0.20073098634025824</v>
      </c>
      <c r="N4644" s="65">
        <f t="shared" si="651"/>
        <v>9.4584521915155872E-3</v>
      </c>
      <c r="O4644" s="65">
        <f t="shared" si="652"/>
        <v>3.3025805142045665E-2</v>
      </c>
      <c r="P4644" s="65">
        <f t="shared" si="653"/>
        <v>0.13410800968214523</v>
      </c>
      <c r="Q4644" s="65">
        <f t="shared" si="654"/>
        <v>0.21688827255278315</v>
      </c>
      <c r="R4644" s="65">
        <f t="shared" si="655"/>
        <v>0.19380245004009961</v>
      </c>
      <c r="S4644" s="65">
        <f t="shared" si="656"/>
        <v>5.0000372116032067E-2</v>
      </c>
      <c r="T4644" s="66">
        <f>(L4644*'Football Field'!$F$4)+(M4644*'Football Field'!$F$5)+(N4644*'Football Field'!$F$6)+(O4644*'Football Field'!$F$7)+(P4644*'Football Field'!$F$8)+(Q4644*'Football Field'!$F$9)+(R4644*'Football Field'!$F$10)+(S4644*'Football Field'!$F$11)</f>
        <v>145320461.99291345</v>
      </c>
    </row>
    <row r="4645" spans="2:20" x14ac:dyDescent="0.3">
      <c r="B4645" s="62">
        <f t="shared" si="657"/>
        <v>4618</v>
      </c>
      <c r="C4645" s="62">
        <v>0.92697158996621243</v>
      </c>
      <c r="D4645" s="62">
        <v>6.6410775799975008E-2</v>
      </c>
      <c r="E4645" s="62">
        <v>0.76977962107299081</v>
      </c>
      <c r="F4645" s="62">
        <v>0.18834588656682194</v>
      </c>
      <c r="G4645" s="62">
        <v>0.26222720110998143</v>
      </c>
      <c r="H4645" s="62">
        <v>0.22202806522469731</v>
      </c>
      <c r="I4645" s="62">
        <v>0.90362496790440683</v>
      </c>
      <c r="J4645" s="62">
        <v>0.27000463401145758</v>
      </c>
      <c r="K4645" s="62"/>
      <c r="L4645" s="65">
        <f t="shared" si="649"/>
        <v>0.25682203526036224</v>
      </c>
      <c r="M4645" s="65">
        <f t="shared" si="650"/>
        <v>1.8399431858306319E-2</v>
      </c>
      <c r="N4645" s="65">
        <f t="shared" si="651"/>
        <v>0.2132712276469248</v>
      </c>
      <c r="O4645" s="65">
        <f t="shared" si="652"/>
        <v>5.2182153632962622E-2</v>
      </c>
      <c r="P4645" s="65">
        <f t="shared" si="653"/>
        <v>7.2651334969336512E-2</v>
      </c>
      <c r="Q4645" s="65">
        <f t="shared" si="654"/>
        <v>6.151396678511542E-2</v>
      </c>
      <c r="R4645" s="65">
        <f t="shared" si="655"/>
        <v>0.2503537388645839</v>
      </c>
      <c r="S4645" s="65">
        <f t="shared" si="656"/>
        <v>7.4806110982408081E-2</v>
      </c>
      <c r="T4645" s="66">
        <f>(L4645*'Football Field'!$F$4)+(M4645*'Football Field'!$F$5)+(N4645*'Football Field'!$F$6)+(O4645*'Football Field'!$F$7)+(P4645*'Football Field'!$F$8)+(Q4645*'Football Field'!$F$9)+(R4645*'Football Field'!$F$10)+(S4645*'Football Field'!$F$11)</f>
        <v>153921970.33989018</v>
      </c>
    </row>
    <row r="4646" spans="2:20" x14ac:dyDescent="0.3">
      <c r="B4646" s="62">
        <f t="shared" si="657"/>
        <v>4619</v>
      </c>
      <c r="C4646" s="62">
        <v>0.57904718271101119</v>
      </c>
      <c r="D4646" s="62">
        <v>0.59090831302375468</v>
      </c>
      <c r="E4646" s="62">
        <v>0.21787809976404671</v>
      </c>
      <c r="F4646" s="62">
        <v>0.1582150537023832</v>
      </c>
      <c r="G4646" s="62">
        <v>0.76155293812579616</v>
      </c>
      <c r="H4646" s="62">
        <v>0.11675654712063521</v>
      </c>
      <c r="I4646" s="62">
        <v>0.50447309488105452</v>
      </c>
      <c r="J4646" s="62">
        <v>1.6484430143104079E-2</v>
      </c>
      <c r="K4646" s="62"/>
      <c r="L4646" s="65">
        <f t="shared" si="649"/>
        <v>0.19659936307636983</v>
      </c>
      <c r="M4646" s="65">
        <f t="shared" si="650"/>
        <v>0.20062647992362506</v>
      </c>
      <c r="N4646" s="65">
        <f t="shared" si="651"/>
        <v>7.3974447887572459E-2</v>
      </c>
      <c r="O4646" s="65">
        <f t="shared" si="652"/>
        <v>5.3717520291443929E-2</v>
      </c>
      <c r="P4646" s="65">
        <f t="shared" si="653"/>
        <v>0.25856411542061114</v>
      </c>
      <c r="Q4646" s="65">
        <f t="shared" si="654"/>
        <v>3.9641437665657336E-2</v>
      </c>
      <c r="R4646" s="65">
        <f t="shared" si="655"/>
        <v>0.17127980604005175</v>
      </c>
      <c r="S4646" s="65">
        <f t="shared" si="656"/>
        <v>5.5968296946685859E-3</v>
      </c>
      <c r="T4646" s="66">
        <f>(L4646*'Football Field'!$F$4)+(M4646*'Football Field'!$F$5)+(N4646*'Football Field'!$F$6)+(O4646*'Football Field'!$F$7)+(P4646*'Football Field'!$F$8)+(Q4646*'Football Field'!$F$9)+(R4646*'Football Field'!$F$10)+(S4646*'Football Field'!$F$11)</f>
        <v>153725550.47665179</v>
      </c>
    </row>
    <row r="4647" spans="2:20" x14ac:dyDescent="0.3">
      <c r="B4647" s="62">
        <f t="shared" si="657"/>
        <v>4620</v>
      </c>
      <c r="C4647" s="62">
        <v>0.59641919706807989</v>
      </c>
      <c r="D4647" s="62">
        <v>0.31451196654430325</v>
      </c>
      <c r="E4647" s="62">
        <v>7.0379367425465911E-2</v>
      </c>
      <c r="F4647" s="62">
        <v>0.91679517172315506</v>
      </c>
      <c r="G4647" s="62">
        <v>6.8492393711952371E-2</v>
      </c>
      <c r="H4647" s="62">
        <v>0.10588566667165189</v>
      </c>
      <c r="I4647" s="62">
        <v>0.25405664376598791</v>
      </c>
      <c r="J4647" s="62">
        <v>6.805617910634254E-2</v>
      </c>
      <c r="K4647" s="62"/>
      <c r="L4647" s="65">
        <f t="shared" ref="L4647:L4710" si="658">C4647/SUM($C4647:$J4647)</f>
        <v>0.249068757781926</v>
      </c>
      <c r="M4647" s="65">
        <f t="shared" ref="M4647:M4710" si="659">D4647/SUM($C4647:$J4647)</f>
        <v>0.13134235987008061</v>
      </c>
      <c r="N4647" s="65">
        <f t="shared" ref="N4647:N4710" si="660">E4647/SUM($C4647:$J4647)</f>
        <v>2.9390907778137149E-2</v>
      </c>
      <c r="O4647" s="65">
        <f t="shared" ref="O4647:O4710" si="661">F4647/SUM($C4647:$J4647)</f>
        <v>0.38285996776104558</v>
      </c>
      <c r="P4647" s="65">
        <f t="shared" ref="P4647:P4710" si="662">G4647/SUM($C4647:$J4647)</f>
        <v>2.8602894580201273E-2</v>
      </c>
      <c r="Q4647" s="65">
        <f t="shared" ref="Q4647:Q4710" si="663">H4647/SUM($C4647:$J4647)</f>
        <v>4.421858249108139E-2</v>
      </c>
      <c r="R4647" s="65">
        <f t="shared" ref="R4647:R4710" si="664">I4647/SUM($C4647:$J4647)</f>
        <v>0.10609580137611987</v>
      </c>
      <c r="S4647" s="65">
        <f t="shared" ref="S4647:S4710" si="665">J4647/SUM($C4647:$J4647)</f>
        <v>2.8420728361408062E-2</v>
      </c>
      <c r="T4647" s="66">
        <f>(L4647*'Football Field'!$F$4)+(M4647*'Football Field'!$F$5)+(N4647*'Football Field'!$F$6)+(O4647*'Football Field'!$F$7)+(P4647*'Football Field'!$F$8)+(Q4647*'Football Field'!$F$9)+(R4647*'Football Field'!$F$10)+(S4647*'Football Field'!$F$11)</f>
        <v>127142090.94550702</v>
      </c>
    </row>
    <row r="4648" spans="2:20" x14ac:dyDescent="0.3">
      <c r="B4648" s="62">
        <f t="shared" si="657"/>
        <v>4621</v>
      </c>
      <c r="C4648" s="62">
        <v>0.11975783719407951</v>
      </c>
      <c r="D4648" s="62">
        <v>0.70994429140538851</v>
      </c>
      <c r="E4648" s="62">
        <v>0.77584506670738074</v>
      </c>
      <c r="F4648" s="62">
        <v>0.37382468690735182</v>
      </c>
      <c r="G4648" s="62">
        <v>0.94946834465253238</v>
      </c>
      <c r="H4648" s="62">
        <v>0.39326689174834883</v>
      </c>
      <c r="I4648" s="62">
        <v>0.22887782481698526</v>
      </c>
      <c r="J4648" s="62">
        <v>2.4416821078481865E-2</v>
      </c>
      <c r="K4648" s="62"/>
      <c r="L4648" s="65">
        <f t="shared" si="658"/>
        <v>3.3494931501907348E-2</v>
      </c>
      <c r="M4648" s="65">
        <f t="shared" si="659"/>
        <v>0.19856350087766306</v>
      </c>
      <c r="N4648" s="65">
        <f t="shared" si="660"/>
        <v>0.21699521279214595</v>
      </c>
      <c r="O4648" s="65">
        <f t="shared" si="661"/>
        <v>0.10455459596679093</v>
      </c>
      <c r="P4648" s="65">
        <f t="shared" si="662"/>
        <v>0.26555570735489326</v>
      </c>
      <c r="Q4648" s="65">
        <f t="shared" si="663"/>
        <v>0.10999236383779787</v>
      </c>
      <c r="R4648" s="65">
        <f t="shared" si="664"/>
        <v>6.4014575113999037E-2</v>
      </c>
      <c r="S4648" s="65">
        <f t="shared" si="665"/>
        <v>6.8291125548024609E-3</v>
      </c>
      <c r="T4648" s="66">
        <f>(L4648*'Football Field'!$F$4)+(M4648*'Football Field'!$F$5)+(N4648*'Football Field'!$F$6)+(O4648*'Football Field'!$F$7)+(P4648*'Football Field'!$F$8)+(Q4648*'Football Field'!$F$9)+(R4648*'Football Field'!$F$10)+(S4648*'Football Field'!$F$11)</f>
        <v>144313794.32118422</v>
      </c>
    </row>
    <row r="4649" spans="2:20" x14ac:dyDescent="0.3">
      <c r="B4649" s="62">
        <f t="shared" si="657"/>
        <v>4622</v>
      </c>
      <c r="C4649" s="62">
        <v>5.3524127213615658E-2</v>
      </c>
      <c r="D4649" s="62">
        <v>0.62564546999294202</v>
      </c>
      <c r="E4649" s="62">
        <v>5.4399718425161003E-2</v>
      </c>
      <c r="F4649" s="62">
        <v>0.11782255149561105</v>
      </c>
      <c r="G4649" s="62">
        <v>0.22078531635723475</v>
      </c>
      <c r="H4649" s="62">
        <v>0.62811708380736919</v>
      </c>
      <c r="I4649" s="62">
        <v>0.40742564457321651</v>
      </c>
      <c r="J4649" s="62">
        <v>0.59022973455635774</v>
      </c>
      <c r="K4649" s="62"/>
      <c r="L4649" s="65">
        <f t="shared" si="658"/>
        <v>1.9838816222759646E-2</v>
      </c>
      <c r="M4649" s="65">
        <f t="shared" si="659"/>
        <v>0.2318966444843707</v>
      </c>
      <c r="N4649" s="65">
        <f t="shared" si="660"/>
        <v>2.0163355716188186E-2</v>
      </c>
      <c r="O4649" s="65">
        <f t="shared" si="661"/>
        <v>4.3671145475931289E-2</v>
      </c>
      <c r="P4649" s="65">
        <f t="shared" si="662"/>
        <v>8.1834483697677166E-2</v>
      </c>
      <c r="Q4649" s="65">
        <f t="shared" si="663"/>
        <v>0.23281275269184057</v>
      </c>
      <c r="R4649" s="65">
        <f t="shared" si="664"/>
        <v>0.15101306472254425</v>
      </c>
      <c r="S4649" s="65">
        <f t="shared" si="665"/>
        <v>0.21876973698868826</v>
      </c>
      <c r="T4649" s="66">
        <f>(L4649*'Football Field'!$F$4)+(M4649*'Football Field'!$F$5)+(N4649*'Football Field'!$F$6)+(O4649*'Football Field'!$F$7)+(P4649*'Football Field'!$F$8)+(Q4649*'Football Field'!$F$9)+(R4649*'Football Field'!$F$10)+(S4649*'Football Field'!$F$11)</f>
        <v>137342234.57484487</v>
      </c>
    </row>
    <row r="4650" spans="2:20" x14ac:dyDescent="0.3">
      <c r="B4650" s="62">
        <f t="shared" si="657"/>
        <v>4623</v>
      </c>
      <c r="C4650" s="62">
        <v>0.43097486340096025</v>
      </c>
      <c r="D4650" s="62">
        <v>0.46453203618097982</v>
      </c>
      <c r="E4650" s="62">
        <v>0.12422830527346818</v>
      </c>
      <c r="F4650" s="62">
        <v>0.63744799352937465</v>
      </c>
      <c r="G4650" s="62">
        <v>7.3163533164607331E-2</v>
      </c>
      <c r="H4650" s="62">
        <v>0.46009713810720265</v>
      </c>
      <c r="I4650" s="62">
        <v>0.77048295856497495</v>
      </c>
      <c r="J4650" s="62">
        <v>0.83161251505654032</v>
      </c>
      <c r="K4650" s="62"/>
      <c r="L4650" s="65">
        <f t="shared" si="658"/>
        <v>0.11363754582132933</v>
      </c>
      <c r="M4650" s="65">
        <f t="shared" si="659"/>
        <v>0.12248575271982763</v>
      </c>
      <c r="N4650" s="65">
        <f t="shared" si="660"/>
        <v>3.2755970084700707E-2</v>
      </c>
      <c r="O4650" s="65">
        <f t="shared" si="661"/>
        <v>0.16807946756285774</v>
      </c>
      <c r="P4650" s="65">
        <f t="shared" si="662"/>
        <v>1.9291436829596054E-2</v>
      </c>
      <c r="Q4650" s="65">
        <f t="shared" si="663"/>
        <v>0.12131637841086032</v>
      </c>
      <c r="R4650" s="65">
        <f t="shared" si="664"/>
        <v>0.20315753874263109</v>
      </c>
      <c r="S4650" s="65">
        <f t="shared" si="665"/>
        <v>0.21927590982819711</v>
      </c>
      <c r="T4650" s="66">
        <f>(L4650*'Football Field'!$F$4)+(M4650*'Football Field'!$F$5)+(N4650*'Football Field'!$F$6)+(O4650*'Football Field'!$F$7)+(P4650*'Football Field'!$F$8)+(Q4650*'Football Field'!$F$9)+(R4650*'Football Field'!$F$10)+(S4650*'Football Field'!$F$11)</f>
        <v>140569826.70719507</v>
      </c>
    </row>
    <row r="4651" spans="2:20" x14ac:dyDescent="0.3">
      <c r="B4651" s="62">
        <f t="shared" si="657"/>
        <v>4624</v>
      </c>
      <c r="C4651" s="62">
        <v>0.52000633227593529</v>
      </c>
      <c r="D4651" s="62">
        <v>0.91465712333864579</v>
      </c>
      <c r="E4651" s="62">
        <v>0.8014383937948274</v>
      </c>
      <c r="F4651" s="62">
        <v>0.91104235567095604</v>
      </c>
      <c r="G4651" s="62">
        <v>0.85045497224939237</v>
      </c>
      <c r="H4651" s="62">
        <v>0.23894441284752044</v>
      </c>
      <c r="I4651" s="62">
        <v>0.25038180379985386</v>
      </c>
      <c r="J4651" s="62">
        <v>0.55074482412005543</v>
      </c>
      <c r="K4651" s="62"/>
      <c r="L4651" s="65">
        <f t="shared" si="658"/>
        <v>0.10322357553455541</v>
      </c>
      <c r="M4651" s="65">
        <f t="shared" si="659"/>
        <v>0.18156351720937522</v>
      </c>
      <c r="N4651" s="65">
        <f t="shared" si="660"/>
        <v>0.15908909458101528</v>
      </c>
      <c r="O4651" s="65">
        <f t="shared" si="661"/>
        <v>0.18084596970999661</v>
      </c>
      <c r="P4651" s="65">
        <f t="shared" si="662"/>
        <v>0.16881910395687302</v>
      </c>
      <c r="Q4651" s="65">
        <f t="shared" si="663"/>
        <v>4.7431531343425995E-2</v>
      </c>
      <c r="R4651" s="65">
        <f t="shared" si="664"/>
        <v>4.9701904443921155E-2</v>
      </c>
      <c r="S4651" s="65">
        <f t="shared" si="665"/>
        <v>0.10932530322083707</v>
      </c>
      <c r="T4651" s="66">
        <f>(L4651*'Football Field'!$F$4)+(M4651*'Football Field'!$F$5)+(N4651*'Football Field'!$F$6)+(O4651*'Football Field'!$F$7)+(P4651*'Football Field'!$F$8)+(Q4651*'Football Field'!$F$9)+(R4651*'Football Field'!$F$10)+(S4651*'Football Field'!$F$11)</f>
        <v>133936500.39236949</v>
      </c>
    </row>
    <row r="4652" spans="2:20" x14ac:dyDescent="0.3">
      <c r="B4652" s="62">
        <f t="shared" si="657"/>
        <v>4625</v>
      </c>
      <c r="C4652" s="62">
        <v>0.26243447317790247</v>
      </c>
      <c r="D4652" s="62">
        <v>0.24014099624423479</v>
      </c>
      <c r="E4652" s="62">
        <v>0.32344084264123563</v>
      </c>
      <c r="F4652" s="62">
        <v>0.46278215721539384</v>
      </c>
      <c r="G4652" s="62">
        <v>0.12115289102983517</v>
      </c>
      <c r="H4652" s="62">
        <v>0.25812119679898282</v>
      </c>
      <c r="I4652" s="62">
        <v>0.78439240871158433</v>
      </c>
      <c r="J4652" s="62">
        <v>0.17706824753580186</v>
      </c>
      <c r="K4652" s="62"/>
      <c r="L4652" s="65">
        <f t="shared" si="658"/>
        <v>9.980268431105585E-2</v>
      </c>
      <c r="M4652" s="65">
        <f t="shared" si="659"/>
        <v>9.1324572370714979E-2</v>
      </c>
      <c r="N4652" s="65">
        <f t="shared" si="660"/>
        <v>0.12300314025262439</v>
      </c>
      <c r="O4652" s="65">
        <f t="shared" si="661"/>
        <v>0.17599403379466688</v>
      </c>
      <c r="P4652" s="65">
        <f t="shared" si="662"/>
        <v>4.6073915482230596E-2</v>
      </c>
      <c r="Q4652" s="65">
        <f t="shared" si="663"/>
        <v>9.8162364136732433E-2</v>
      </c>
      <c r="R4652" s="65">
        <f t="shared" si="664"/>
        <v>0.29830100822753747</v>
      </c>
      <c r="S4652" s="65">
        <f t="shared" si="665"/>
        <v>6.7338281424437249E-2</v>
      </c>
      <c r="T4652" s="66">
        <f>(L4652*'Football Field'!$F$4)+(M4652*'Football Field'!$F$5)+(N4652*'Football Field'!$F$6)+(O4652*'Football Field'!$F$7)+(P4652*'Football Field'!$F$8)+(Q4652*'Football Field'!$F$9)+(R4652*'Football Field'!$F$10)+(S4652*'Football Field'!$F$11)</f>
        <v>157379266.69703391</v>
      </c>
    </row>
    <row r="4653" spans="2:20" x14ac:dyDescent="0.3">
      <c r="B4653" s="62">
        <f t="shared" si="657"/>
        <v>4626</v>
      </c>
      <c r="C4653" s="62">
        <v>0.95798652653206395</v>
      </c>
      <c r="D4653" s="62">
        <v>5.9360854735514779E-2</v>
      </c>
      <c r="E4653" s="62">
        <v>0.2345501450370695</v>
      </c>
      <c r="F4653" s="62">
        <v>0.10597220903925486</v>
      </c>
      <c r="G4653" s="62">
        <v>0.14958828333478136</v>
      </c>
      <c r="H4653" s="62">
        <v>0.80990772427658653</v>
      </c>
      <c r="I4653" s="62">
        <v>0.3018112059284449</v>
      </c>
      <c r="J4653" s="62">
        <v>0.79304340072655044</v>
      </c>
      <c r="K4653" s="62"/>
      <c r="L4653" s="65">
        <f t="shared" si="658"/>
        <v>0.28075165973424965</v>
      </c>
      <c r="M4653" s="65">
        <f t="shared" si="659"/>
        <v>1.7396547893600948E-2</v>
      </c>
      <c r="N4653" s="65">
        <f t="shared" si="660"/>
        <v>6.8738276255769684E-2</v>
      </c>
      <c r="O4653" s="65">
        <f t="shared" si="661"/>
        <v>3.1056672249011905E-2</v>
      </c>
      <c r="P4653" s="65">
        <f t="shared" si="662"/>
        <v>4.3838986937601167E-2</v>
      </c>
      <c r="Q4653" s="65">
        <f t="shared" si="663"/>
        <v>0.23735504782658357</v>
      </c>
      <c r="R4653" s="65">
        <f t="shared" si="664"/>
        <v>8.8450092609909228E-2</v>
      </c>
      <c r="S4653" s="65">
        <f t="shared" si="665"/>
        <v>0.23241271649327377</v>
      </c>
      <c r="T4653" s="66">
        <f>(L4653*'Football Field'!$F$4)+(M4653*'Football Field'!$F$5)+(N4653*'Football Field'!$F$6)+(O4653*'Football Field'!$F$7)+(P4653*'Football Field'!$F$8)+(Q4653*'Football Field'!$F$9)+(R4653*'Football Field'!$F$10)+(S4653*'Football Field'!$F$11)</f>
        <v>126261428.77069338</v>
      </c>
    </row>
    <row r="4654" spans="2:20" x14ac:dyDescent="0.3">
      <c r="B4654" s="62">
        <f t="shared" si="657"/>
        <v>4627</v>
      </c>
      <c r="C4654" s="62">
        <v>6.2848876810190912E-3</v>
      </c>
      <c r="D4654" s="62">
        <v>0.28200831880729393</v>
      </c>
      <c r="E4654" s="62">
        <v>9.7990385576310901E-2</v>
      </c>
      <c r="F4654" s="62">
        <v>0.39964993096977086</v>
      </c>
      <c r="G4654" s="62">
        <v>0.45186149465508374</v>
      </c>
      <c r="H4654" s="62">
        <v>0.18961586498121519</v>
      </c>
      <c r="I4654" s="62">
        <v>0.24333990351843626</v>
      </c>
      <c r="J4654" s="62">
        <v>0.91977356697339463</v>
      </c>
      <c r="K4654" s="62"/>
      <c r="L4654" s="65">
        <f t="shared" si="658"/>
        <v>2.4261063878231719E-3</v>
      </c>
      <c r="M4654" s="65">
        <f t="shared" si="659"/>
        <v>0.10886148144603112</v>
      </c>
      <c r="N4654" s="65">
        <f t="shared" si="660"/>
        <v>3.7826467624858952E-2</v>
      </c>
      <c r="O4654" s="65">
        <f t="shared" si="661"/>
        <v>0.1542737594733963</v>
      </c>
      <c r="P4654" s="65">
        <f t="shared" si="662"/>
        <v>0.17442858396735358</v>
      </c>
      <c r="Q4654" s="65">
        <f t="shared" si="663"/>
        <v>7.3195939945413457E-2</v>
      </c>
      <c r="R4654" s="65">
        <f t="shared" si="664"/>
        <v>9.3934613361717975E-2</v>
      </c>
      <c r="S4654" s="65">
        <f t="shared" si="665"/>
        <v>0.35505304779340552</v>
      </c>
      <c r="T4654" s="66">
        <f>(L4654*'Football Field'!$F$4)+(M4654*'Football Field'!$F$5)+(N4654*'Football Field'!$F$6)+(O4654*'Football Field'!$F$7)+(P4654*'Football Field'!$F$8)+(Q4654*'Football Field'!$F$9)+(R4654*'Football Field'!$F$10)+(S4654*'Football Field'!$F$11)</f>
        <v>139793830.34528118</v>
      </c>
    </row>
    <row r="4655" spans="2:20" x14ac:dyDescent="0.3">
      <c r="B4655" s="62">
        <f t="shared" si="657"/>
        <v>4628</v>
      </c>
      <c r="C4655" s="62">
        <v>0.92976842638755619</v>
      </c>
      <c r="D4655" s="62">
        <v>0.30990645312530496</v>
      </c>
      <c r="E4655" s="62">
        <v>0.13941032446467028</v>
      </c>
      <c r="F4655" s="62">
        <v>0.29910862037691943</v>
      </c>
      <c r="G4655" s="62">
        <v>0.25219337314668355</v>
      </c>
      <c r="H4655" s="62">
        <v>0.39061959825803838</v>
      </c>
      <c r="I4655" s="62">
        <v>0.55583129709829804</v>
      </c>
      <c r="J4655" s="62">
        <v>6.5302348863270354E-2</v>
      </c>
      <c r="K4655" s="62"/>
      <c r="L4655" s="65">
        <f t="shared" si="658"/>
        <v>0.31601769011535413</v>
      </c>
      <c r="M4655" s="65">
        <f t="shared" si="659"/>
        <v>0.10533367093246339</v>
      </c>
      <c r="N4655" s="65">
        <f t="shared" si="660"/>
        <v>4.7383980209705669E-2</v>
      </c>
      <c r="O4655" s="65">
        <f t="shared" si="661"/>
        <v>0.10166361066094545</v>
      </c>
      <c r="P4655" s="65">
        <f t="shared" si="662"/>
        <v>8.5717652893274432E-2</v>
      </c>
      <c r="Q4655" s="65">
        <f t="shared" si="663"/>
        <v>0.13276714895009586</v>
      </c>
      <c r="R4655" s="65">
        <f t="shared" si="664"/>
        <v>0.18892072221175632</v>
      </c>
      <c r="S4655" s="65">
        <f t="shared" si="665"/>
        <v>2.2195524026404945E-2</v>
      </c>
      <c r="T4655" s="66">
        <f>(L4655*'Football Field'!$F$4)+(M4655*'Football Field'!$F$5)+(N4655*'Football Field'!$F$6)+(O4655*'Football Field'!$F$7)+(P4655*'Football Field'!$F$8)+(Q4655*'Football Field'!$F$9)+(R4655*'Football Field'!$F$10)+(S4655*'Football Field'!$F$11)</f>
        <v>141505654.46082956</v>
      </c>
    </row>
    <row r="4656" spans="2:20" x14ac:dyDescent="0.3">
      <c r="B4656" s="62">
        <f t="shared" si="657"/>
        <v>4629</v>
      </c>
      <c r="C4656" s="62">
        <v>0.28732416182535669</v>
      </c>
      <c r="D4656" s="62">
        <v>0.57660116096723479</v>
      </c>
      <c r="E4656" s="62">
        <v>0.62734339575385067</v>
      </c>
      <c r="F4656" s="62">
        <v>0.12356155716766459</v>
      </c>
      <c r="G4656" s="62">
        <v>0.21478655015257375</v>
      </c>
      <c r="H4656" s="62">
        <v>0.61471879669190577</v>
      </c>
      <c r="I4656" s="62">
        <v>0.79873846632612799</v>
      </c>
      <c r="J4656" s="62">
        <v>0.1547168663327646</v>
      </c>
      <c r="K4656" s="62"/>
      <c r="L4656" s="65">
        <f t="shared" si="658"/>
        <v>8.4562047993022055E-2</v>
      </c>
      <c r="M4656" s="65">
        <f t="shared" si="659"/>
        <v>0.16969883332046509</v>
      </c>
      <c r="N4656" s="65">
        <f t="shared" si="660"/>
        <v>0.18463272285498711</v>
      </c>
      <c r="O4656" s="65">
        <f t="shared" si="661"/>
        <v>3.6365261664473382E-2</v>
      </c>
      <c r="P4656" s="65">
        <f t="shared" si="662"/>
        <v>6.3213585821917093E-2</v>
      </c>
      <c r="Q4656" s="65">
        <f t="shared" si="663"/>
        <v>0.18091719143226692</v>
      </c>
      <c r="R4656" s="65">
        <f t="shared" si="664"/>
        <v>0.23507581156504784</v>
      </c>
      <c r="S4656" s="65">
        <f t="shared" si="665"/>
        <v>4.553454534782049E-2</v>
      </c>
      <c r="T4656" s="66">
        <f>(L4656*'Football Field'!$F$4)+(M4656*'Football Field'!$F$5)+(N4656*'Football Field'!$F$6)+(O4656*'Football Field'!$F$7)+(P4656*'Football Field'!$F$8)+(Q4656*'Football Field'!$F$9)+(R4656*'Football Field'!$F$10)+(S4656*'Football Field'!$F$11)</f>
        <v>150282261.73199704</v>
      </c>
    </row>
    <row r="4657" spans="2:20" x14ac:dyDescent="0.3">
      <c r="B4657" s="62">
        <f t="shared" si="657"/>
        <v>4630</v>
      </c>
      <c r="C4657" s="62">
        <v>6.5015292433292515E-3</v>
      </c>
      <c r="D4657" s="62">
        <v>0.50090932503222851</v>
      </c>
      <c r="E4657" s="62">
        <v>0.81341732375253684</v>
      </c>
      <c r="F4657" s="62">
        <v>0.32298611483485229</v>
      </c>
      <c r="G4657" s="62">
        <v>0.20121675517821935</v>
      </c>
      <c r="H4657" s="62">
        <v>0.18326808991816668</v>
      </c>
      <c r="I4657" s="62">
        <v>0.15524166554249519</v>
      </c>
      <c r="J4657" s="62">
        <v>4.8667477048681573E-2</v>
      </c>
      <c r="K4657" s="62"/>
      <c r="L4657" s="65">
        <f t="shared" si="658"/>
        <v>2.9125997336260385E-3</v>
      </c>
      <c r="M4657" s="65">
        <f t="shared" si="659"/>
        <v>0.22440080049729666</v>
      </c>
      <c r="N4657" s="65">
        <f t="shared" si="660"/>
        <v>0.36440028058310536</v>
      </c>
      <c r="O4657" s="65">
        <f t="shared" si="661"/>
        <v>0.14469353852374256</v>
      </c>
      <c r="P4657" s="65">
        <f t="shared" si="662"/>
        <v>9.0142464272462544E-2</v>
      </c>
      <c r="Q4657" s="65">
        <f t="shared" si="663"/>
        <v>8.2101697908301338E-2</v>
      </c>
      <c r="R4657" s="65">
        <f t="shared" si="664"/>
        <v>6.954622778489529E-2</v>
      </c>
      <c r="S4657" s="65">
        <f t="shared" si="665"/>
        <v>2.1802390696570282E-2</v>
      </c>
      <c r="T4657" s="66">
        <f>(L4657*'Football Field'!$F$4)+(M4657*'Football Field'!$F$5)+(N4657*'Football Field'!$F$6)+(O4657*'Football Field'!$F$7)+(P4657*'Football Field'!$F$8)+(Q4657*'Football Field'!$F$9)+(R4657*'Football Field'!$F$10)+(S4657*'Football Field'!$F$11)</f>
        <v>135023671.41703185</v>
      </c>
    </row>
    <row r="4658" spans="2:20" x14ac:dyDescent="0.3">
      <c r="B4658" s="62">
        <f t="shared" si="657"/>
        <v>4631</v>
      </c>
      <c r="C4658" s="62">
        <v>4.9032909366669042E-2</v>
      </c>
      <c r="D4658" s="62">
        <v>0.24102467173792974</v>
      </c>
      <c r="E4658" s="62">
        <v>0.85578020709244718</v>
      </c>
      <c r="F4658" s="62">
        <v>0.76411353652058478</v>
      </c>
      <c r="G4658" s="62">
        <v>0.74273927186708311</v>
      </c>
      <c r="H4658" s="62">
        <v>0.45933454801829854</v>
      </c>
      <c r="I4658" s="62">
        <v>0.11356120229899569</v>
      </c>
      <c r="J4658" s="62">
        <v>0.73455055761329047</v>
      </c>
      <c r="K4658" s="62"/>
      <c r="L4658" s="65">
        <f t="shared" si="658"/>
        <v>1.2381619764398128E-2</v>
      </c>
      <c r="M4658" s="65">
        <f t="shared" si="659"/>
        <v>6.0862711959052837E-2</v>
      </c>
      <c r="N4658" s="65">
        <f t="shared" si="660"/>
        <v>0.21609864197288162</v>
      </c>
      <c r="O4658" s="65">
        <f t="shared" si="661"/>
        <v>0.19295129308518402</v>
      </c>
      <c r="P4658" s="65">
        <f t="shared" si="662"/>
        <v>0.18755393810254919</v>
      </c>
      <c r="Q4658" s="65">
        <f t="shared" si="663"/>
        <v>0.11598956275844177</v>
      </c>
      <c r="R4658" s="65">
        <f t="shared" si="664"/>
        <v>2.8676079902569689E-2</v>
      </c>
      <c r="S4658" s="65">
        <f t="shared" si="665"/>
        <v>0.18548615245492273</v>
      </c>
      <c r="T4658" s="66">
        <f>(L4658*'Football Field'!$F$4)+(M4658*'Football Field'!$F$5)+(N4658*'Football Field'!$F$6)+(O4658*'Football Field'!$F$7)+(P4658*'Football Field'!$F$8)+(Q4658*'Football Field'!$F$9)+(R4658*'Football Field'!$F$10)+(S4658*'Football Field'!$F$11)</f>
        <v>135543721.65252215</v>
      </c>
    </row>
    <row r="4659" spans="2:20" x14ac:dyDescent="0.3">
      <c r="B4659" s="62">
        <f t="shared" si="657"/>
        <v>4632</v>
      </c>
      <c r="C4659" s="62">
        <v>9.737739668917389E-2</v>
      </c>
      <c r="D4659" s="62">
        <v>0.71001396417803453</v>
      </c>
      <c r="E4659" s="62">
        <v>0.2731507496768909</v>
      </c>
      <c r="F4659" s="62">
        <v>0.39379853772589646</v>
      </c>
      <c r="G4659" s="62">
        <v>7.8115004662570486E-2</v>
      </c>
      <c r="H4659" s="62">
        <v>0.73093079256222415</v>
      </c>
      <c r="I4659" s="62">
        <v>0.52910552909609143</v>
      </c>
      <c r="J4659" s="62">
        <v>0.55467053963859414</v>
      </c>
      <c r="K4659" s="62"/>
      <c r="L4659" s="65">
        <f t="shared" si="658"/>
        <v>2.8919719876204796E-2</v>
      </c>
      <c r="M4659" s="65">
        <f t="shared" si="659"/>
        <v>0.21086418050140074</v>
      </c>
      <c r="N4659" s="65">
        <f t="shared" si="660"/>
        <v>8.1121938285594539E-2</v>
      </c>
      <c r="O4659" s="65">
        <f t="shared" si="661"/>
        <v>0.11695263773629035</v>
      </c>
      <c r="P4659" s="65">
        <f t="shared" si="662"/>
        <v>2.3199059841174884E-2</v>
      </c>
      <c r="Q4659" s="65">
        <f t="shared" si="663"/>
        <v>0.21707618491039379</v>
      </c>
      <c r="R4659" s="65">
        <f t="shared" si="664"/>
        <v>0.15713691479401884</v>
      </c>
      <c r="S4659" s="65">
        <f t="shared" si="665"/>
        <v>0.16472936405492208</v>
      </c>
      <c r="T4659" s="66">
        <f>(L4659*'Football Field'!$F$4)+(M4659*'Football Field'!$F$5)+(N4659*'Football Field'!$F$6)+(O4659*'Football Field'!$F$7)+(P4659*'Football Field'!$F$8)+(Q4659*'Football Field'!$F$9)+(R4659*'Football Field'!$F$10)+(S4659*'Football Field'!$F$11)</f>
        <v>135106092.83933628</v>
      </c>
    </row>
    <row r="4660" spans="2:20" x14ac:dyDescent="0.3">
      <c r="B4660" s="62">
        <f t="shared" si="657"/>
        <v>4633</v>
      </c>
      <c r="C4660" s="62">
        <v>9.7754727609952408E-2</v>
      </c>
      <c r="D4660" s="62">
        <v>0.2702555685507293</v>
      </c>
      <c r="E4660" s="62">
        <v>0.24980319272260654</v>
      </c>
      <c r="F4660" s="62">
        <v>0.3214179186629943</v>
      </c>
      <c r="G4660" s="62">
        <v>0.18759651762359697</v>
      </c>
      <c r="H4660" s="62">
        <v>0.70509596473068303</v>
      </c>
      <c r="I4660" s="62">
        <v>7.2981301482280103E-2</v>
      </c>
      <c r="J4660" s="62">
        <v>0.10742531410874878</v>
      </c>
      <c r="K4660" s="62"/>
      <c r="L4660" s="65">
        <f t="shared" si="658"/>
        <v>4.8577868964955112E-2</v>
      </c>
      <c r="M4660" s="65">
        <f t="shared" si="659"/>
        <v>0.13429979211327847</v>
      </c>
      <c r="N4660" s="65">
        <f t="shared" si="660"/>
        <v>0.12413626491319439</v>
      </c>
      <c r="O4660" s="65">
        <f t="shared" si="661"/>
        <v>0.15972421915080756</v>
      </c>
      <c r="P4660" s="65">
        <f t="shared" si="662"/>
        <v>9.3223512296638916E-2</v>
      </c>
      <c r="Q4660" s="65">
        <f t="shared" si="663"/>
        <v>0.35038775330717131</v>
      </c>
      <c r="R4660" s="65">
        <f t="shared" si="664"/>
        <v>3.6267055179612026E-2</v>
      </c>
      <c r="S4660" s="65">
        <f t="shared" si="665"/>
        <v>5.3383534074342279E-2</v>
      </c>
      <c r="T4660" s="66">
        <f>(L4660*'Football Field'!$F$4)+(M4660*'Football Field'!$F$5)+(N4660*'Football Field'!$F$6)+(O4660*'Football Field'!$F$7)+(P4660*'Football Field'!$F$8)+(Q4660*'Football Field'!$F$9)+(R4660*'Football Field'!$F$10)+(S4660*'Football Field'!$F$11)</f>
        <v>124785882.61576757</v>
      </c>
    </row>
    <row r="4661" spans="2:20" x14ac:dyDescent="0.3">
      <c r="B4661" s="62">
        <f t="shared" si="657"/>
        <v>4634</v>
      </c>
      <c r="C4661" s="62">
        <v>0.53282414505564435</v>
      </c>
      <c r="D4661" s="62">
        <v>0.46713715937561062</v>
      </c>
      <c r="E4661" s="62">
        <v>0.5818106472656025</v>
      </c>
      <c r="F4661" s="62">
        <v>0.86449818128330935</v>
      </c>
      <c r="G4661" s="62">
        <v>0.59496597130321316</v>
      </c>
      <c r="H4661" s="62">
        <v>0.67854242276895649</v>
      </c>
      <c r="I4661" s="62">
        <v>0.99958652659093994</v>
      </c>
      <c r="J4661" s="62">
        <v>0.220675103136728</v>
      </c>
      <c r="K4661" s="62"/>
      <c r="L4661" s="65">
        <f t="shared" si="658"/>
        <v>0.10785826190590068</v>
      </c>
      <c r="M4661" s="65">
        <f t="shared" si="659"/>
        <v>9.4561409330748844E-2</v>
      </c>
      <c r="N4661" s="65">
        <f t="shared" si="660"/>
        <v>0.11777447729186798</v>
      </c>
      <c r="O4661" s="65">
        <f t="shared" si="661"/>
        <v>0.17499820929528698</v>
      </c>
      <c r="P4661" s="65">
        <f t="shared" si="662"/>
        <v>0.12043747670484957</v>
      </c>
      <c r="Q4661" s="65">
        <f t="shared" si="663"/>
        <v>0.13735564919197765</v>
      </c>
      <c r="R4661" s="65">
        <f t="shared" si="664"/>
        <v>0.2023438058937736</v>
      </c>
      <c r="S4661" s="65">
        <f t="shared" si="665"/>
        <v>4.4670710385594822E-2</v>
      </c>
      <c r="T4661" s="66">
        <f>(L4661*'Football Field'!$F$4)+(M4661*'Football Field'!$F$5)+(N4661*'Football Field'!$F$6)+(O4661*'Football Field'!$F$7)+(P4661*'Football Field'!$F$8)+(Q4661*'Football Field'!$F$9)+(R4661*'Football Field'!$F$10)+(S4661*'Football Field'!$F$11)</f>
        <v>149787980.92233083</v>
      </c>
    </row>
    <row r="4662" spans="2:20" x14ac:dyDescent="0.3">
      <c r="B4662" s="62">
        <f t="shared" si="657"/>
        <v>4635</v>
      </c>
      <c r="C4662" s="62">
        <v>0.48926787051628351</v>
      </c>
      <c r="D4662" s="62">
        <v>0.42374769559555081</v>
      </c>
      <c r="E4662" s="62">
        <v>0.7351400470640802</v>
      </c>
      <c r="F4662" s="62">
        <v>0.85673224266748293</v>
      </c>
      <c r="G4662" s="62">
        <v>0.31479665684998659</v>
      </c>
      <c r="H4662" s="62">
        <v>0.66690174417648795</v>
      </c>
      <c r="I4662" s="62">
        <v>0.32421025680266768</v>
      </c>
      <c r="J4662" s="62">
        <v>0.62116755553445524</v>
      </c>
      <c r="K4662" s="62"/>
      <c r="L4662" s="65">
        <f t="shared" si="658"/>
        <v>0.11039527010511785</v>
      </c>
      <c r="M4662" s="65">
        <f t="shared" si="659"/>
        <v>9.561171728347774E-2</v>
      </c>
      <c r="N4662" s="65">
        <f t="shared" si="660"/>
        <v>0.16587229399529352</v>
      </c>
      <c r="O4662" s="65">
        <f t="shared" si="661"/>
        <v>0.19330757860155143</v>
      </c>
      <c r="P4662" s="65">
        <f t="shared" si="662"/>
        <v>7.1028702384383871E-2</v>
      </c>
      <c r="Q4662" s="65">
        <f t="shared" si="663"/>
        <v>0.1504754401801402</v>
      </c>
      <c r="R4662" s="65">
        <f t="shared" si="664"/>
        <v>7.3152726813662583E-2</v>
      </c>
      <c r="S4662" s="65">
        <f t="shared" si="665"/>
        <v>0.14015627063637268</v>
      </c>
      <c r="T4662" s="66">
        <f>(L4662*'Football Field'!$F$4)+(M4662*'Football Field'!$F$5)+(N4662*'Football Field'!$F$6)+(O4662*'Football Field'!$F$7)+(P4662*'Football Field'!$F$8)+(Q4662*'Football Field'!$F$9)+(R4662*'Football Field'!$F$10)+(S4662*'Football Field'!$F$11)</f>
        <v>129917865.58269</v>
      </c>
    </row>
    <row r="4663" spans="2:20" x14ac:dyDescent="0.3">
      <c r="B4663" s="62">
        <f t="shared" si="657"/>
        <v>4636</v>
      </c>
      <c r="C4663" s="62">
        <v>0.23458432415058661</v>
      </c>
      <c r="D4663" s="62">
        <v>0.72692446155600787</v>
      </c>
      <c r="E4663" s="62">
        <v>0.43712030156873716</v>
      </c>
      <c r="F4663" s="62">
        <v>0.12026920021086684</v>
      </c>
      <c r="G4663" s="62">
        <v>0.25268525776965345</v>
      </c>
      <c r="H4663" s="62">
        <v>0.2345993781679252</v>
      </c>
      <c r="I4663" s="62">
        <v>9.7052879726133301E-2</v>
      </c>
      <c r="J4663" s="62">
        <v>0.62983398993521977</v>
      </c>
      <c r="K4663" s="62"/>
      <c r="L4663" s="65">
        <f t="shared" si="658"/>
        <v>8.5831808885416083E-2</v>
      </c>
      <c r="M4663" s="65">
        <f t="shared" si="659"/>
        <v>0.26597361816195869</v>
      </c>
      <c r="N4663" s="65">
        <f t="shared" si="660"/>
        <v>0.15993748226799184</v>
      </c>
      <c r="O4663" s="65">
        <f t="shared" si="661"/>
        <v>4.4005169760083278E-2</v>
      </c>
      <c r="P4663" s="65">
        <f t="shared" si="662"/>
        <v>9.2454740237137706E-2</v>
      </c>
      <c r="Q4663" s="65">
        <f t="shared" si="663"/>
        <v>8.5837316983810308E-2</v>
      </c>
      <c r="R4663" s="65">
        <f t="shared" si="664"/>
        <v>3.551057494824475E-2</v>
      </c>
      <c r="S4663" s="65">
        <f t="shared" si="665"/>
        <v>0.23044928875535728</v>
      </c>
      <c r="T4663" s="66">
        <f>(L4663*'Football Field'!$F$4)+(M4663*'Football Field'!$F$5)+(N4663*'Football Field'!$F$6)+(O4663*'Football Field'!$F$7)+(P4663*'Football Field'!$F$8)+(Q4663*'Football Field'!$F$9)+(R4663*'Football Field'!$F$10)+(S4663*'Football Field'!$F$11)</f>
        <v>125507271.00717838</v>
      </c>
    </row>
    <row r="4664" spans="2:20" x14ac:dyDescent="0.3">
      <c r="B4664" s="62">
        <f t="shared" si="657"/>
        <v>4637</v>
      </c>
      <c r="C4664" s="62">
        <v>0.85803126647208505</v>
      </c>
      <c r="D4664" s="62">
        <v>0.93572384644475826</v>
      </c>
      <c r="E4664" s="62">
        <v>0.49873815795346854</v>
      </c>
      <c r="F4664" s="62">
        <v>0.56691734054523268</v>
      </c>
      <c r="G4664" s="62">
        <v>0.37117996262402453</v>
      </c>
      <c r="H4664" s="62">
        <v>0.38247636758451509</v>
      </c>
      <c r="I4664" s="62">
        <v>0.25442059451591881</v>
      </c>
      <c r="J4664" s="62">
        <v>0.5190230893384884</v>
      </c>
      <c r="K4664" s="62"/>
      <c r="L4664" s="65">
        <f t="shared" si="658"/>
        <v>0.19560679084836113</v>
      </c>
      <c r="M4664" s="65">
        <f t="shared" si="659"/>
        <v>0.21331849534564554</v>
      </c>
      <c r="N4664" s="65">
        <f t="shared" si="660"/>
        <v>0.11369815339249632</v>
      </c>
      <c r="O4664" s="65">
        <f t="shared" si="661"/>
        <v>0.12924107313279148</v>
      </c>
      <c r="P4664" s="65">
        <f t="shared" si="662"/>
        <v>8.4618503023353622E-2</v>
      </c>
      <c r="Q4664" s="65">
        <f t="shared" si="663"/>
        <v>8.7193762933788319E-2</v>
      </c>
      <c r="R4664" s="65">
        <f t="shared" si="664"/>
        <v>5.8000678953824707E-2</v>
      </c>
      <c r="S4664" s="65">
        <f t="shared" si="665"/>
        <v>0.11832254236973883</v>
      </c>
      <c r="T4664" s="66">
        <f>(L4664*'Football Field'!$F$4)+(M4664*'Football Field'!$F$5)+(N4664*'Football Field'!$F$6)+(O4664*'Football Field'!$F$7)+(P4664*'Football Field'!$F$8)+(Q4664*'Football Field'!$F$9)+(R4664*'Football Field'!$F$10)+(S4664*'Football Field'!$F$11)</f>
        <v>126153974.78876248</v>
      </c>
    </row>
    <row r="4665" spans="2:20" x14ac:dyDescent="0.3">
      <c r="B4665" s="62">
        <f t="shared" si="657"/>
        <v>4638</v>
      </c>
      <c r="C4665" s="62">
        <v>0.81363286389745448</v>
      </c>
      <c r="D4665" s="62">
        <v>0.37815584239113098</v>
      </c>
      <c r="E4665" s="62">
        <v>0.19277198730138867</v>
      </c>
      <c r="F4665" s="62">
        <v>0.44695195323919101</v>
      </c>
      <c r="G4665" s="62">
        <v>0.58002772400099978</v>
      </c>
      <c r="H4665" s="62">
        <v>0.22173495641207974</v>
      </c>
      <c r="I4665" s="62">
        <v>0.5814668359050631</v>
      </c>
      <c r="J4665" s="62">
        <v>0.7340043260740412</v>
      </c>
      <c r="K4665" s="62"/>
      <c r="L4665" s="65">
        <f t="shared" si="658"/>
        <v>0.20604839184241838</v>
      </c>
      <c r="M4665" s="65">
        <f t="shared" si="659"/>
        <v>9.57660471299841E-2</v>
      </c>
      <c r="N4665" s="65">
        <f t="shared" si="660"/>
        <v>4.8818527050948073E-2</v>
      </c>
      <c r="O4665" s="65">
        <f t="shared" si="661"/>
        <v>0.11318831291378373</v>
      </c>
      <c r="P4665" s="65">
        <f t="shared" si="662"/>
        <v>0.14688907621298705</v>
      </c>
      <c r="Q4665" s="65">
        <f t="shared" si="663"/>
        <v>5.6153251928766773E-2</v>
      </c>
      <c r="R4665" s="65">
        <f t="shared" si="664"/>
        <v>0.14725352399609787</v>
      </c>
      <c r="S4665" s="65">
        <f t="shared" si="665"/>
        <v>0.18588286892501399</v>
      </c>
      <c r="T4665" s="66">
        <f>(L4665*'Football Field'!$F$4)+(M4665*'Football Field'!$F$5)+(N4665*'Football Field'!$F$6)+(O4665*'Football Field'!$F$7)+(P4665*'Football Field'!$F$8)+(Q4665*'Football Field'!$F$9)+(R4665*'Football Field'!$F$10)+(S4665*'Football Field'!$F$11)</f>
        <v>142685035.41116133</v>
      </c>
    </row>
    <row r="4666" spans="2:20" x14ac:dyDescent="0.3">
      <c r="B4666" s="62">
        <f t="shared" si="657"/>
        <v>4639</v>
      </c>
      <c r="C4666" s="62">
        <v>0.60647356925980289</v>
      </c>
      <c r="D4666" s="62">
        <v>0.26990742887079366</v>
      </c>
      <c r="E4666" s="62">
        <v>0.33189002391555555</v>
      </c>
      <c r="F4666" s="62">
        <v>3.8008247950009233E-2</v>
      </c>
      <c r="G4666" s="62">
        <v>0.61628892298302695</v>
      </c>
      <c r="H4666" s="62">
        <v>0.94187655054443431</v>
      </c>
      <c r="I4666" s="62">
        <v>0.64076895866214145</v>
      </c>
      <c r="J4666" s="62">
        <v>0.54424363348777927</v>
      </c>
      <c r="K4666" s="62"/>
      <c r="L4666" s="65">
        <f t="shared" si="658"/>
        <v>0.15201906380518079</v>
      </c>
      <c r="M4666" s="65">
        <f t="shared" si="659"/>
        <v>6.7655173664170787E-2</v>
      </c>
      <c r="N4666" s="65">
        <f t="shared" si="660"/>
        <v>8.3191771709853951E-2</v>
      </c>
      <c r="O4666" s="65">
        <f t="shared" si="661"/>
        <v>9.527172432736963E-3</v>
      </c>
      <c r="P4666" s="65">
        <f t="shared" si="662"/>
        <v>0.15447938682592238</v>
      </c>
      <c r="Q4666" s="65">
        <f t="shared" si="663"/>
        <v>0.23609139571996868</v>
      </c>
      <c r="R4666" s="65">
        <f t="shared" si="664"/>
        <v>0.1606155686720635</v>
      </c>
      <c r="S4666" s="65">
        <f t="shared" si="665"/>
        <v>0.13642046717010303</v>
      </c>
      <c r="T4666" s="66">
        <f>(L4666*'Football Field'!$F$4)+(M4666*'Football Field'!$F$5)+(N4666*'Football Field'!$F$6)+(O4666*'Football Field'!$F$7)+(P4666*'Football Field'!$F$8)+(Q4666*'Football Field'!$F$9)+(R4666*'Football Field'!$F$10)+(S4666*'Football Field'!$F$11)</f>
        <v>145289282.90504497</v>
      </c>
    </row>
    <row r="4667" spans="2:20" x14ac:dyDescent="0.3">
      <c r="B4667" s="62">
        <f t="shared" si="657"/>
        <v>4640</v>
      </c>
      <c r="C4667" s="62">
        <v>0.43120682738128435</v>
      </c>
      <c r="D4667" s="62">
        <v>0.64119271000865485</v>
      </c>
      <c r="E4667" s="62">
        <v>0.36573995967279072</v>
      </c>
      <c r="F4667" s="62">
        <v>7.3150581337971921E-2</v>
      </c>
      <c r="G4667" s="62">
        <v>0.7331154221120697</v>
      </c>
      <c r="H4667" s="62">
        <v>0.49436246884868029</v>
      </c>
      <c r="I4667" s="62">
        <v>0.52711190742181735</v>
      </c>
      <c r="J4667" s="62">
        <v>0.22840125659865251</v>
      </c>
      <c r="K4667" s="62"/>
      <c r="L4667" s="65">
        <f t="shared" si="658"/>
        <v>0.12340358743944083</v>
      </c>
      <c r="M4667" s="65">
        <f t="shared" si="659"/>
        <v>0.18349774546848779</v>
      </c>
      <c r="N4667" s="65">
        <f t="shared" si="660"/>
        <v>0.1046681551117243</v>
      </c>
      <c r="O4667" s="65">
        <f t="shared" si="661"/>
        <v>2.0934372062723389E-2</v>
      </c>
      <c r="P4667" s="65">
        <f t="shared" si="662"/>
        <v>0.20980436150611836</v>
      </c>
      <c r="Q4667" s="65">
        <f t="shared" si="663"/>
        <v>0.14147758865933441</v>
      </c>
      <c r="R4667" s="65">
        <f t="shared" si="664"/>
        <v>0.15084988508399005</v>
      </c>
      <c r="S4667" s="65">
        <f t="shared" si="665"/>
        <v>6.5364304668180939E-2</v>
      </c>
      <c r="T4667" s="66">
        <f>(L4667*'Football Field'!$F$4)+(M4667*'Football Field'!$F$5)+(N4667*'Football Field'!$F$6)+(O4667*'Football Field'!$F$7)+(P4667*'Football Field'!$F$8)+(Q4667*'Football Field'!$F$9)+(R4667*'Football Field'!$F$10)+(S4667*'Football Field'!$F$11)</f>
        <v>148330901.21710628</v>
      </c>
    </row>
    <row r="4668" spans="2:20" x14ac:dyDescent="0.3">
      <c r="B4668" s="62">
        <f t="shared" si="657"/>
        <v>4641</v>
      </c>
      <c r="C4668" s="62">
        <v>0.50532587949660923</v>
      </c>
      <c r="D4668" s="62">
        <v>0.3931291486761509</v>
      </c>
      <c r="E4668" s="62">
        <v>8.1740298341136164E-2</v>
      </c>
      <c r="F4668" s="62">
        <v>0.28156623770101896</v>
      </c>
      <c r="G4668" s="62">
        <v>0.89018002292241016</v>
      </c>
      <c r="H4668" s="62">
        <v>0.14817924148584249</v>
      </c>
      <c r="I4668" s="62">
        <v>1.6393253040166034E-2</v>
      </c>
      <c r="J4668" s="62">
        <v>0.97609862010641912</v>
      </c>
      <c r="K4668" s="62"/>
      <c r="L4668" s="65">
        <f t="shared" si="658"/>
        <v>0.15347261438461943</v>
      </c>
      <c r="M4668" s="65">
        <f t="shared" si="659"/>
        <v>0.11939732494649222</v>
      </c>
      <c r="N4668" s="65">
        <f t="shared" si="660"/>
        <v>2.4825360813678879E-2</v>
      </c>
      <c r="O4668" s="65">
        <f t="shared" si="661"/>
        <v>8.5514533048384148E-2</v>
      </c>
      <c r="P4668" s="65">
        <f t="shared" si="662"/>
        <v>0.27035673598779031</v>
      </c>
      <c r="Q4668" s="65">
        <f t="shared" si="663"/>
        <v>4.5003544269326706E-2</v>
      </c>
      <c r="R4668" s="65">
        <f t="shared" si="664"/>
        <v>4.9787978499125606E-3</v>
      </c>
      <c r="S4668" s="65">
        <f t="shared" si="665"/>
        <v>0.29645108869979575</v>
      </c>
      <c r="T4668" s="66">
        <f>(L4668*'Football Field'!$F$4)+(M4668*'Football Field'!$F$5)+(N4668*'Football Field'!$F$6)+(O4668*'Football Field'!$F$7)+(P4668*'Football Field'!$F$8)+(Q4668*'Football Field'!$F$9)+(R4668*'Football Field'!$F$10)+(S4668*'Football Field'!$F$11)</f>
        <v>133269027.15970254</v>
      </c>
    </row>
    <row r="4669" spans="2:20" x14ac:dyDescent="0.3">
      <c r="B4669" s="62">
        <f t="shared" si="657"/>
        <v>4642</v>
      </c>
      <c r="C4669" s="62">
        <v>0.81878918421059765</v>
      </c>
      <c r="D4669" s="62">
        <v>0.76335537683591792</v>
      </c>
      <c r="E4669" s="62">
        <v>0.86349186679739076</v>
      </c>
      <c r="F4669" s="62">
        <v>0.78864447523290948</v>
      </c>
      <c r="G4669" s="62">
        <v>0.1174149313131545</v>
      </c>
      <c r="H4669" s="62">
        <v>0.55262551169308505</v>
      </c>
      <c r="I4669" s="62">
        <v>9.0158463400685895E-2</v>
      </c>
      <c r="J4669" s="62">
        <v>0.32293318120369197</v>
      </c>
      <c r="K4669" s="62"/>
      <c r="L4669" s="65">
        <f t="shared" si="658"/>
        <v>0.18964810315267691</v>
      </c>
      <c r="M4669" s="65">
        <f t="shared" si="659"/>
        <v>0.17680851437711864</v>
      </c>
      <c r="N4669" s="65">
        <f t="shared" si="660"/>
        <v>0.20000214680873107</v>
      </c>
      <c r="O4669" s="65">
        <f t="shared" si="661"/>
        <v>0.18266598005194282</v>
      </c>
      <c r="P4669" s="65">
        <f t="shared" si="662"/>
        <v>2.7195668231511781E-2</v>
      </c>
      <c r="Q4669" s="65">
        <f t="shared" si="663"/>
        <v>0.12799922381414203</v>
      </c>
      <c r="R4669" s="65">
        <f t="shared" si="664"/>
        <v>2.0882520063555596E-2</v>
      </c>
      <c r="S4669" s="65">
        <f t="shared" si="665"/>
        <v>7.4797843500321107E-2</v>
      </c>
      <c r="T4669" s="66">
        <f>(L4669*'Football Field'!$F$4)+(M4669*'Football Field'!$F$5)+(N4669*'Football Field'!$F$6)+(O4669*'Football Field'!$F$7)+(P4669*'Football Field'!$F$8)+(Q4669*'Football Field'!$F$9)+(R4669*'Football Field'!$F$10)+(S4669*'Football Field'!$F$11)</f>
        <v>118739910.90688819</v>
      </c>
    </row>
    <row r="4670" spans="2:20" x14ac:dyDescent="0.3">
      <c r="B4670" s="62">
        <f t="shared" si="657"/>
        <v>4643</v>
      </c>
      <c r="C4670" s="62">
        <v>6.805756742917779E-2</v>
      </c>
      <c r="D4670" s="62">
        <v>0.6534564278335171</v>
      </c>
      <c r="E4670" s="62">
        <v>0.64107799215674088</v>
      </c>
      <c r="F4670" s="62">
        <v>0.8274967436095011</v>
      </c>
      <c r="G4670" s="62">
        <v>0.64669241156729096</v>
      </c>
      <c r="H4670" s="62">
        <v>0.18204931863664142</v>
      </c>
      <c r="I4670" s="62">
        <v>0.36870163771876852</v>
      </c>
      <c r="J4670" s="62">
        <v>0.30114882587149239</v>
      </c>
      <c r="K4670" s="62"/>
      <c r="L4670" s="65">
        <f t="shared" si="658"/>
        <v>1.8450380723141865E-2</v>
      </c>
      <c r="M4670" s="65">
        <f t="shared" si="659"/>
        <v>0.17715178979999466</v>
      </c>
      <c r="N4670" s="65">
        <f t="shared" si="660"/>
        <v>0.17379600058182862</v>
      </c>
      <c r="O4670" s="65">
        <f t="shared" si="661"/>
        <v>0.22433405341210938</v>
      </c>
      <c r="P4670" s="65">
        <f t="shared" si="662"/>
        <v>0.17531806755508392</v>
      </c>
      <c r="Q4670" s="65">
        <f t="shared" si="663"/>
        <v>4.9353501250686396E-2</v>
      </c>
      <c r="R4670" s="65">
        <f t="shared" si="664"/>
        <v>9.9954874176721456E-2</v>
      </c>
      <c r="S4670" s="65">
        <f t="shared" si="665"/>
        <v>8.1641332500433678E-2</v>
      </c>
      <c r="T4670" s="66">
        <f>(L4670*'Football Field'!$F$4)+(M4670*'Football Field'!$F$5)+(N4670*'Football Field'!$F$6)+(O4670*'Football Field'!$F$7)+(P4670*'Football Field'!$F$8)+(Q4670*'Football Field'!$F$9)+(R4670*'Football Field'!$F$10)+(S4670*'Football Field'!$F$11)</f>
        <v>142345710.39500314</v>
      </c>
    </row>
    <row r="4671" spans="2:20" x14ac:dyDescent="0.3">
      <c r="B4671" s="62">
        <f t="shared" si="657"/>
        <v>4644</v>
      </c>
      <c r="C4671" s="62">
        <v>0.25133812144244572</v>
      </c>
      <c r="D4671" s="62">
        <v>0.88534820925141755</v>
      </c>
      <c r="E4671" s="62">
        <v>0.17715511870074196</v>
      </c>
      <c r="F4671" s="62">
        <v>0.49353729679712433</v>
      </c>
      <c r="G4671" s="62">
        <v>0.45850762494131447</v>
      </c>
      <c r="H4671" s="62">
        <v>0.92558849015158617</v>
      </c>
      <c r="I4671" s="62">
        <v>9.534985753257097E-2</v>
      </c>
      <c r="J4671" s="62">
        <v>2.6861010078904624E-3</v>
      </c>
      <c r="K4671" s="62"/>
      <c r="L4671" s="65">
        <f t="shared" si="658"/>
        <v>7.640592635466989E-2</v>
      </c>
      <c r="M4671" s="65">
        <f t="shared" si="659"/>
        <v>0.2691428171981185</v>
      </c>
      <c r="N4671" s="65">
        <f t="shared" si="660"/>
        <v>5.385454810881625E-2</v>
      </c>
      <c r="O4671" s="65">
        <f t="shared" si="661"/>
        <v>0.15003364446248166</v>
      </c>
      <c r="P4671" s="65">
        <f t="shared" si="662"/>
        <v>0.13938474443616333</v>
      </c>
      <c r="Q4671" s="65">
        <f t="shared" si="663"/>
        <v>0.28137572449170456</v>
      </c>
      <c r="R4671" s="65">
        <f t="shared" si="664"/>
        <v>2.8986029460040166E-2</v>
      </c>
      <c r="S4671" s="65">
        <f t="shared" si="665"/>
        <v>8.1656548800568675E-4</v>
      </c>
      <c r="T4671" s="66">
        <f>(L4671*'Football Field'!$F$4)+(M4671*'Football Field'!$F$5)+(N4671*'Football Field'!$F$6)+(O4671*'Football Field'!$F$7)+(P4671*'Football Field'!$F$8)+(Q4671*'Football Field'!$F$9)+(R4671*'Football Field'!$F$10)+(S4671*'Football Field'!$F$11)</f>
        <v>124680607.66502254</v>
      </c>
    </row>
    <row r="4672" spans="2:20" x14ac:dyDescent="0.3">
      <c r="B4672" s="62">
        <f t="shared" si="657"/>
        <v>4645</v>
      </c>
      <c r="C4672" s="62">
        <v>0.17162321240933387</v>
      </c>
      <c r="D4672" s="62">
        <v>9.784726399965904E-2</v>
      </c>
      <c r="E4672" s="62">
        <v>0.88543635812573029</v>
      </c>
      <c r="F4672" s="62">
        <v>7.0480326948588856E-2</v>
      </c>
      <c r="G4672" s="62">
        <v>0.68234741984357572</v>
      </c>
      <c r="H4672" s="62">
        <v>9.7754598919481905E-2</v>
      </c>
      <c r="I4672" s="62">
        <v>0.28356435946288805</v>
      </c>
      <c r="J4672" s="62">
        <v>0.61773379204263834</v>
      </c>
      <c r="K4672" s="62"/>
      <c r="L4672" s="65">
        <f t="shared" si="658"/>
        <v>5.9042232135330663E-2</v>
      </c>
      <c r="M4672" s="65">
        <f t="shared" si="659"/>
        <v>3.3661652137684017E-2</v>
      </c>
      <c r="N4672" s="65">
        <f t="shared" si="660"/>
        <v>0.30460995493333365</v>
      </c>
      <c r="O4672" s="65">
        <f t="shared" si="661"/>
        <v>2.4246812341139165E-2</v>
      </c>
      <c r="P4672" s="65">
        <f t="shared" si="662"/>
        <v>0.23474280776926693</v>
      </c>
      <c r="Q4672" s="65">
        <f t="shared" si="663"/>
        <v>3.3629773272943926E-2</v>
      </c>
      <c r="R4672" s="65">
        <f t="shared" si="664"/>
        <v>9.7552495968800793E-2</v>
      </c>
      <c r="S4672" s="65">
        <f t="shared" si="665"/>
        <v>0.21251427144150081</v>
      </c>
      <c r="T4672" s="66">
        <f>(L4672*'Football Field'!$F$4)+(M4672*'Football Field'!$F$5)+(N4672*'Football Field'!$F$6)+(O4672*'Football Field'!$F$7)+(P4672*'Football Field'!$F$8)+(Q4672*'Football Field'!$F$9)+(R4672*'Football Field'!$F$10)+(S4672*'Football Field'!$F$11)</f>
        <v>150163261.76004341</v>
      </c>
    </row>
    <row r="4673" spans="2:20" x14ac:dyDescent="0.3">
      <c r="B4673" s="62">
        <f t="shared" si="657"/>
        <v>4646</v>
      </c>
      <c r="C4673" s="62">
        <v>0.67286123760571015</v>
      </c>
      <c r="D4673" s="62">
        <v>0.69853404045595369</v>
      </c>
      <c r="E4673" s="62">
        <v>0.69647495557988537</v>
      </c>
      <c r="F4673" s="62">
        <v>6.1011833968865892E-3</v>
      </c>
      <c r="G4673" s="62">
        <v>0.57271478786616137</v>
      </c>
      <c r="H4673" s="62">
        <v>0.65281390030115771</v>
      </c>
      <c r="I4673" s="62">
        <v>0.23162785507973571</v>
      </c>
      <c r="J4673" s="62">
        <v>0.93901401369379345</v>
      </c>
      <c r="K4673" s="62"/>
      <c r="L4673" s="65">
        <f t="shared" si="658"/>
        <v>0.15052346022171964</v>
      </c>
      <c r="M4673" s="65">
        <f t="shared" si="659"/>
        <v>0.15626663415214176</v>
      </c>
      <c r="N4673" s="65">
        <f t="shared" si="660"/>
        <v>0.15580600339632814</v>
      </c>
      <c r="O4673" s="65">
        <f t="shared" si="661"/>
        <v>1.3648746353922545E-3</v>
      </c>
      <c r="P4673" s="65">
        <f t="shared" si="662"/>
        <v>0.12812004432967378</v>
      </c>
      <c r="Q4673" s="65">
        <f t="shared" si="663"/>
        <v>0.1460387397315768</v>
      </c>
      <c r="R4673" s="65">
        <f t="shared" si="664"/>
        <v>5.1816666322466363E-2</v>
      </c>
      <c r="S4673" s="65">
        <f t="shared" si="665"/>
        <v>0.21006357721070112</v>
      </c>
      <c r="T4673" s="66">
        <f>(L4673*'Football Field'!$F$4)+(M4673*'Football Field'!$F$5)+(N4673*'Football Field'!$F$6)+(O4673*'Football Field'!$F$7)+(P4673*'Football Field'!$F$8)+(Q4673*'Football Field'!$F$9)+(R4673*'Football Field'!$F$10)+(S4673*'Football Field'!$F$11)</f>
        <v>130164485.5228043</v>
      </c>
    </row>
    <row r="4674" spans="2:20" x14ac:dyDescent="0.3">
      <c r="B4674" s="62">
        <f t="shared" si="657"/>
        <v>4647</v>
      </c>
      <c r="C4674" s="62">
        <v>0.37562691322324149</v>
      </c>
      <c r="D4674" s="62">
        <v>0.71199947094895599</v>
      </c>
      <c r="E4674" s="62">
        <v>0.16192130989669928</v>
      </c>
      <c r="F4674" s="62">
        <v>0.92028432241869296</v>
      </c>
      <c r="G4674" s="62">
        <v>1.51914808020428E-2</v>
      </c>
      <c r="H4674" s="62">
        <v>0.24296021803296031</v>
      </c>
      <c r="I4674" s="62">
        <v>0.66421814418674741</v>
      </c>
      <c r="J4674" s="62">
        <v>0.24438483457509486</v>
      </c>
      <c r="K4674" s="62"/>
      <c r="L4674" s="65">
        <f t="shared" si="658"/>
        <v>0.11257819672097991</v>
      </c>
      <c r="M4674" s="65">
        <f t="shared" si="659"/>
        <v>0.21339156935777742</v>
      </c>
      <c r="N4674" s="65">
        <f t="shared" si="660"/>
        <v>4.8529028238281931E-2</v>
      </c>
      <c r="O4674" s="65">
        <f t="shared" si="661"/>
        <v>0.27581609794533468</v>
      </c>
      <c r="P4674" s="65">
        <f t="shared" si="662"/>
        <v>4.5530004746995997E-3</v>
      </c>
      <c r="Q4674" s="65">
        <f t="shared" si="663"/>
        <v>7.2816995423410996E-2</v>
      </c>
      <c r="R4674" s="65">
        <f t="shared" si="664"/>
        <v>0.19907114817797653</v>
      </c>
      <c r="S4674" s="65">
        <f t="shared" si="665"/>
        <v>7.3243963661538986E-2</v>
      </c>
      <c r="T4674" s="66">
        <f>(L4674*'Football Field'!$F$4)+(M4674*'Football Field'!$F$5)+(N4674*'Football Field'!$F$6)+(O4674*'Football Field'!$F$7)+(P4674*'Football Field'!$F$8)+(Q4674*'Football Field'!$F$9)+(R4674*'Football Field'!$F$10)+(S4674*'Football Field'!$F$11)</f>
        <v>138556606.88930053</v>
      </c>
    </row>
    <row r="4675" spans="2:20" x14ac:dyDescent="0.3">
      <c r="B4675" s="62">
        <f t="shared" si="657"/>
        <v>4648</v>
      </c>
      <c r="C4675" s="62">
        <v>0.64594327364688919</v>
      </c>
      <c r="D4675" s="62">
        <v>0.25625731930381757</v>
      </c>
      <c r="E4675" s="62">
        <v>0.48762911551456201</v>
      </c>
      <c r="F4675" s="62">
        <v>0.35544238468775491</v>
      </c>
      <c r="G4675" s="62">
        <v>5.1273607434207502E-2</v>
      </c>
      <c r="H4675" s="62">
        <v>0.2166075085924144</v>
      </c>
      <c r="I4675" s="62">
        <v>0.56623860699736628</v>
      </c>
      <c r="J4675" s="62">
        <v>0.12020557079310112</v>
      </c>
      <c r="K4675" s="62"/>
      <c r="L4675" s="65">
        <f t="shared" si="658"/>
        <v>0.23927392905497735</v>
      </c>
      <c r="M4675" s="65">
        <f t="shared" si="659"/>
        <v>9.4924272982582533E-2</v>
      </c>
      <c r="N4675" s="65">
        <f t="shared" si="660"/>
        <v>0.1806303109745751</v>
      </c>
      <c r="O4675" s="65">
        <f t="shared" si="661"/>
        <v>0.13166496100616129</v>
      </c>
      <c r="P4675" s="65">
        <f t="shared" si="662"/>
        <v>1.8993057143144709E-2</v>
      </c>
      <c r="Q4675" s="65">
        <f t="shared" si="663"/>
        <v>8.0236967793009789E-2</v>
      </c>
      <c r="R4675" s="65">
        <f t="shared" si="664"/>
        <v>0.20974927955197156</v>
      </c>
      <c r="S4675" s="65">
        <f t="shared" si="665"/>
        <v>4.4527221493577435E-2</v>
      </c>
      <c r="T4675" s="66">
        <f>(L4675*'Football Field'!$F$4)+(M4675*'Football Field'!$F$5)+(N4675*'Football Field'!$F$6)+(O4675*'Football Field'!$F$7)+(P4675*'Football Field'!$F$8)+(Q4675*'Football Field'!$F$9)+(R4675*'Football Field'!$F$10)+(S4675*'Football Field'!$F$11)</f>
        <v>143202332.62192151</v>
      </c>
    </row>
    <row r="4676" spans="2:20" x14ac:dyDescent="0.3">
      <c r="B4676" s="62">
        <f t="shared" si="657"/>
        <v>4649</v>
      </c>
      <c r="C4676" s="62">
        <v>0.82140346110002704</v>
      </c>
      <c r="D4676" s="62">
        <v>0.72087406821915889</v>
      </c>
      <c r="E4676" s="62">
        <v>0.17159428278870159</v>
      </c>
      <c r="F4676" s="62">
        <v>0.67324244322353799</v>
      </c>
      <c r="G4676" s="62">
        <v>0.91814027196078651</v>
      </c>
      <c r="H4676" s="62">
        <v>0.39962577639324404</v>
      </c>
      <c r="I4676" s="62">
        <v>0.21886368089842312</v>
      </c>
      <c r="J4676" s="62">
        <v>0.93806390425760733</v>
      </c>
      <c r="K4676" s="62"/>
      <c r="L4676" s="65">
        <f t="shared" si="658"/>
        <v>0.16895020944477468</v>
      </c>
      <c r="M4676" s="65">
        <f t="shared" si="659"/>
        <v>0.14827284102970487</v>
      </c>
      <c r="N4676" s="65">
        <f t="shared" si="660"/>
        <v>3.5294336327548831E-2</v>
      </c>
      <c r="O4676" s="65">
        <f t="shared" si="661"/>
        <v>0.13847573960475101</v>
      </c>
      <c r="P4676" s="65">
        <f t="shared" si="662"/>
        <v>0.18884750137249226</v>
      </c>
      <c r="Q4676" s="65">
        <f t="shared" si="663"/>
        <v>8.2196949268694822E-2</v>
      </c>
      <c r="R4676" s="65">
        <f t="shared" si="664"/>
        <v>4.5016933186674268E-2</v>
      </c>
      <c r="S4676" s="65">
        <f t="shared" si="665"/>
        <v>0.19294548976535911</v>
      </c>
      <c r="T4676" s="66">
        <f>(L4676*'Football Field'!$F$4)+(M4676*'Football Field'!$F$5)+(N4676*'Football Field'!$F$6)+(O4676*'Football Field'!$F$7)+(P4676*'Football Field'!$F$8)+(Q4676*'Football Field'!$F$9)+(R4676*'Football Field'!$F$10)+(S4676*'Football Field'!$F$11)</f>
        <v>131825131.21223351</v>
      </c>
    </row>
    <row r="4677" spans="2:20" x14ac:dyDescent="0.3">
      <c r="B4677" s="62">
        <f t="shared" si="657"/>
        <v>4650</v>
      </c>
      <c r="C4677" s="62">
        <v>0.14549083378662964</v>
      </c>
      <c r="D4677" s="62">
        <v>7.0720227392061297E-2</v>
      </c>
      <c r="E4677" s="62">
        <v>0.36046797457911228</v>
      </c>
      <c r="F4677" s="62">
        <v>0.99557573454015869</v>
      </c>
      <c r="G4677" s="62">
        <v>0.45015476582826042</v>
      </c>
      <c r="H4677" s="62">
        <v>0.70377064369474307</v>
      </c>
      <c r="I4677" s="62">
        <v>0.44224826554508734</v>
      </c>
      <c r="J4677" s="62">
        <v>0.53613064377223074</v>
      </c>
      <c r="K4677" s="62"/>
      <c r="L4677" s="65">
        <f t="shared" si="658"/>
        <v>3.927345475827522E-2</v>
      </c>
      <c r="M4677" s="65">
        <f t="shared" si="659"/>
        <v>1.9090052470592797E-2</v>
      </c>
      <c r="N4677" s="65">
        <f t="shared" si="660"/>
        <v>9.7303880409412138E-2</v>
      </c>
      <c r="O4677" s="65">
        <f t="shared" si="661"/>
        <v>0.2687433809489429</v>
      </c>
      <c r="P4677" s="65">
        <f t="shared" si="662"/>
        <v>0.12151372268513898</v>
      </c>
      <c r="Q4677" s="65">
        <f t="shared" si="663"/>
        <v>0.1899741984837518</v>
      </c>
      <c r="R4677" s="65">
        <f t="shared" si="664"/>
        <v>0.11937946052520884</v>
      </c>
      <c r="S4677" s="65">
        <f t="shared" si="665"/>
        <v>0.1447218497186773</v>
      </c>
      <c r="T4677" s="66">
        <f>(L4677*'Football Field'!$F$4)+(M4677*'Football Field'!$F$5)+(N4677*'Football Field'!$F$6)+(O4677*'Football Field'!$F$7)+(P4677*'Football Field'!$F$8)+(Q4677*'Football Field'!$F$9)+(R4677*'Football Field'!$F$10)+(S4677*'Football Field'!$F$11)</f>
        <v>139836364.45308936</v>
      </c>
    </row>
    <row r="4678" spans="2:20" x14ac:dyDescent="0.3">
      <c r="B4678" s="62">
        <f t="shared" si="657"/>
        <v>4651</v>
      </c>
      <c r="C4678" s="62">
        <v>0.898123631327997</v>
      </c>
      <c r="D4678" s="62">
        <v>2.2345178423828993E-2</v>
      </c>
      <c r="E4678" s="62">
        <v>0.25234909781294135</v>
      </c>
      <c r="F4678" s="62">
        <v>0.15644255900925941</v>
      </c>
      <c r="G4678" s="62">
        <v>0.17407493372017091</v>
      </c>
      <c r="H4678" s="62">
        <v>0.33622482597676528</v>
      </c>
      <c r="I4678" s="62">
        <v>0.58989699212045621</v>
      </c>
      <c r="J4678" s="62">
        <v>0.12296427321585857</v>
      </c>
      <c r="K4678" s="62"/>
      <c r="L4678" s="65">
        <f t="shared" si="658"/>
        <v>0.35187120711886904</v>
      </c>
      <c r="M4678" s="65">
        <f t="shared" si="659"/>
        <v>8.7545017534537677E-3</v>
      </c>
      <c r="N4678" s="65">
        <f t="shared" si="660"/>
        <v>9.8866546392396726E-2</v>
      </c>
      <c r="O4678" s="65">
        <f t="shared" si="661"/>
        <v>6.1291820149479488E-2</v>
      </c>
      <c r="P4678" s="65">
        <f t="shared" si="662"/>
        <v>6.8199916938700714E-2</v>
      </c>
      <c r="Q4678" s="65">
        <f t="shared" si="663"/>
        <v>0.13172778362912241</v>
      </c>
      <c r="R4678" s="65">
        <f t="shared" si="664"/>
        <v>0.23111268811210095</v>
      </c>
      <c r="S4678" s="65">
        <f t="shared" si="665"/>
        <v>4.8175535905877018E-2</v>
      </c>
      <c r="T4678" s="66">
        <f>(L4678*'Football Field'!$F$4)+(M4678*'Football Field'!$F$5)+(N4678*'Football Field'!$F$6)+(O4678*'Football Field'!$F$7)+(P4678*'Football Field'!$F$8)+(Q4678*'Football Field'!$F$9)+(R4678*'Football Field'!$F$10)+(S4678*'Football Field'!$F$11)</f>
        <v>147323724.00206444</v>
      </c>
    </row>
    <row r="4679" spans="2:20" x14ac:dyDescent="0.3">
      <c r="B4679" s="62">
        <f t="shared" si="657"/>
        <v>4652</v>
      </c>
      <c r="C4679" s="62">
        <v>0.4969675024221859</v>
      </c>
      <c r="D4679" s="62">
        <v>0.62140992216884405</v>
      </c>
      <c r="E4679" s="62">
        <v>0.37330927448326523</v>
      </c>
      <c r="F4679" s="62">
        <v>0.87673301272353887</v>
      </c>
      <c r="G4679" s="62">
        <v>0.1825223965329158</v>
      </c>
      <c r="H4679" s="62">
        <v>0.59910832622626464</v>
      </c>
      <c r="I4679" s="62">
        <v>0.10563085891277901</v>
      </c>
      <c r="J4679" s="62">
        <v>0.5894721738018599</v>
      </c>
      <c r="K4679" s="62"/>
      <c r="L4679" s="65">
        <f t="shared" si="658"/>
        <v>0.12924516710507566</v>
      </c>
      <c r="M4679" s="65">
        <f t="shared" si="659"/>
        <v>0.16160861392348233</v>
      </c>
      <c r="N4679" s="65">
        <f t="shared" si="660"/>
        <v>9.708566320192899E-2</v>
      </c>
      <c r="O4679" s="65">
        <f t="shared" si="661"/>
        <v>0.22800988834019906</v>
      </c>
      <c r="P4679" s="65">
        <f t="shared" si="662"/>
        <v>4.7468169498687249E-2</v>
      </c>
      <c r="Q4679" s="65">
        <f t="shared" si="663"/>
        <v>0.15580869042695578</v>
      </c>
      <c r="R4679" s="65">
        <f t="shared" si="664"/>
        <v>2.7471168527307153E-2</v>
      </c>
      <c r="S4679" s="65">
        <f t="shared" si="665"/>
        <v>0.15330263897636384</v>
      </c>
      <c r="T4679" s="66">
        <f>(L4679*'Football Field'!$F$4)+(M4679*'Football Field'!$F$5)+(N4679*'Football Field'!$F$6)+(O4679*'Football Field'!$F$7)+(P4679*'Football Field'!$F$8)+(Q4679*'Football Field'!$F$9)+(R4679*'Football Field'!$F$10)+(S4679*'Football Field'!$F$11)</f>
        <v>119892152.18552001</v>
      </c>
    </row>
    <row r="4680" spans="2:20" x14ac:dyDescent="0.3">
      <c r="B4680" s="62">
        <f t="shared" si="657"/>
        <v>4653</v>
      </c>
      <c r="C4680" s="62">
        <v>0.32187601377359265</v>
      </c>
      <c r="D4680" s="62">
        <v>0.35182090224254026</v>
      </c>
      <c r="E4680" s="62">
        <v>0.82495034460031136</v>
      </c>
      <c r="F4680" s="62">
        <v>0.39284238779794767</v>
      </c>
      <c r="G4680" s="62">
        <v>0.64532386535903252</v>
      </c>
      <c r="H4680" s="62">
        <v>0.64918670145852575</v>
      </c>
      <c r="I4680" s="62">
        <v>0.12446883172911849</v>
      </c>
      <c r="J4680" s="62">
        <v>0.89375216056223605</v>
      </c>
      <c r="K4680" s="62"/>
      <c r="L4680" s="65">
        <f t="shared" si="658"/>
        <v>7.656019935335634E-2</v>
      </c>
      <c r="M4680" s="65">
        <f t="shared" si="659"/>
        <v>8.3682776161484868E-2</v>
      </c>
      <c r="N4680" s="65">
        <f t="shared" si="660"/>
        <v>0.19621953838301662</v>
      </c>
      <c r="O4680" s="65">
        <f t="shared" si="661"/>
        <v>9.3439990049755284E-2</v>
      </c>
      <c r="P4680" s="65">
        <f t="shared" si="662"/>
        <v>0.15349427004560284</v>
      </c>
      <c r="Q4680" s="65">
        <f t="shared" si="663"/>
        <v>0.1544130694875972</v>
      </c>
      <c r="R4680" s="65">
        <f t="shared" si="664"/>
        <v>2.9605680953796142E-2</v>
      </c>
      <c r="S4680" s="65">
        <f t="shared" si="665"/>
        <v>0.2125844755653909</v>
      </c>
      <c r="T4680" s="66">
        <f>(L4680*'Football Field'!$F$4)+(M4680*'Football Field'!$F$5)+(N4680*'Football Field'!$F$6)+(O4680*'Football Field'!$F$7)+(P4680*'Football Field'!$F$8)+(Q4680*'Football Field'!$F$9)+(R4680*'Football Field'!$F$10)+(S4680*'Football Field'!$F$11)</f>
        <v>131480860.39061558</v>
      </c>
    </row>
    <row r="4681" spans="2:20" x14ac:dyDescent="0.3">
      <c r="B4681" s="62">
        <f t="shared" si="657"/>
        <v>4654</v>
      </c>
      <c r="C4681" s="62">
        <v>0.86520546471869741</v>
      </c>
      <c r="D4681" s="62">
        <v>0.65557230314141968</v>
      </c>
      <c r="E4681" s="62">
        <v>0.61458562200677491</v>
      </c>
      <c r="F4681" s="62">
        <v>0.61792131519602922</v>
      </c>
      <c r="G4681" s="62">
        <v>0.31944733861578301</v>
      </c>
      <c r="H4681" s="62">
        <v>0.9953896786030364</v>
      </c>
      <c r="I4681" s="62">
        <v>0.38255155947988262</v>
      </c>
      <c r="J4681" s="62">
        <v>0.32896361371245997</v>
      </c>
      <c r="K4681" s="62"/>
      <c r="L4681" s="65">
        <f t="shared" si="658"/>
        <v>0.18101907815172627</v>
      </c>
      <c r="M4681" s="65">
        <f t="shared" si="659"/>
        <v>0.13715943647564355</v>
      </c>
      <c r="N4681" s="65">
        <f t="shared" si="660"/>
        <v>0.1285841655856193</v>
      </c>
      <c r="O4681" s="65">
        <f t="shared" si="661"/>
        <v>0.12928206236359693</v>
      </c>
      <c r="P4681" s="65">
        <f t="shared" si="662"/>
        <v>6.6835064169471312E-2</v>
      </c>
      <c r="Q4681" s="65">
        <f t="shared" si="663"/>
        <v>0.2082563383728139</v>
      </c>
      <c r="R4681" s="65">
        <f t="shared" si="664"/>
        <v>8.0037786937774913E-2</v>
      </c>
      <c r="S4681" s="65">
        <f t="shared" si="665"/>
        <v>6.8826067943353816E-2</v>
      </c>
      <c r="T4681" s="66">
        <f>(L4681*'Football Field'!$F$4)+(M4681*'Football Field'!$F$5)+(N4681*'Football Field'!$F$6)+(O4681*'Football Field'!$F$7)+(P4681*'Football Field'!$F$8)+(Q4681*'Football Field'!$F$9)+(R4681*'Football Field'!$F$10)+(S4681*'Football Field'!$F$11)</f>
        <v>128073311.62115866</v>
      </c>
    </row>
    <row r="4682" spans="2:20" x14ac:dyDescent="0.3">
      <c r="B4682" s="62">
        <f t="shared" si="657"/>
        <v>4655</v>
      </c>
      <c r="C4682" s="62">
        <v>0.65828874723998698</v>
      </c>
      <c r="D4682" s="62">
        <v>0.8976956229731603</v>
      </c>
      <c r="E4682" s="62">
        <v>0.31061220407344992</v>
      </c>
      <c r="F4682" s="62">
        <v>0.39670363649217277</v>
      </c>
      <c r="G4682" s="62">
        <v>0.16768776231380667</v>
      </c>
      <c r="H4682" s="62">
        <v>0.37105783062923403</v>
      </c>
      <c r="I4682" s="62">
        <v>0.29508225993560411</v>
      </c>
      <c r="J4682" s="62">
        <v>0.28551456643831208</v>
      </c>
      <c r="K4682" s="62"/>
      <c r="L4682" s="65">
        <f t="shared" si="658"/>
        <v>0.19460783157615377</v>
      </c>
      <c r="M4682" s="65">
        <f t="shared" si="659"/>
        <v>0.26538293315003725</v>
      </c>
      <c r="N4682" s="65">
        <f t="shared" si="660"/>
        <v>9.1825308801438424E-2</v>
      </c>
      <c r="O4682" s="65">
        <f t="shared" si="661"/>
        <v>0.11727624815067926</v>
      </c>
      <c r="P4682" s="65">
        <f t="shared" si="662"/>
        <v>4.9573005679604182E-2</v>
      </c>
      <c r="Q4682" s="65">
        <f t="shared" si="663"/>
        <v>0.1096946592370987</v>
      </c>
      <c r="R4682" s="65">
        <f t="shared" si="664"/>
        <v>8.7234240268311614E-2</v>
      </c>
      <c r="S4682" s="65">
        <f t="shared" si="665"/>
        <v>8.4405773136676937E-2</v>
      </c>
      <c r="T4682" s="66">
        <f>(L4682*'Football Field'!$F$4)+(M4682*'Football Field'!$F$5)+(N4682*'Football Field'!$F$6)+(O4682*'Football Field'!$F$7)+(P4682*'Football Field'!$F$8)+(Q4682*'Football Field'!$F$9)+(R4682*'Football Field'!$F$10)+(S4682*'Football Field'!$F$11)</f>
        <v>126256363.34429355</v>
      </c>
    </row>
    <row r="4683" spans="2:20" x14ac:dyDescent="0.3">
      <c r="B4683" s="62">
        <f t="shared" si="657"/>
        <v>4656</v>
      </c>
      <c r="C4683" s="62">
        <v>0.37946899674262424</v>
      </c>
      <c r="D4683" s="62">
        <v>0.49634518731413324</v>
      </c>
      <c r="E4683" s="62">
        <v>0.62247851495041806</v>
      </c>
      <c r="F4683" s="62">
        <v>0.12615555629416297</v>
      </c>
      <c r="G4683" s="62">
        <v>0.89891786704003185</v>
      </c>
      <c r="H4683" s="62">
        <v>0.38429292051852137</v>
      </c>
      <c r="I4683" s="62">
        <v>0.20078277669067957</v>
      </c>
      <c r="J4683" s="62">
        <v>0.91060275704135096</v>
      </c>
      <c r="K4683" s="62"/>
      <c r="L4683" s="65">
        <f t="shared" si="658"/>
        <v>9.441771284467991E-2</v>
      </c>
      <c r="M4683" s="65">
        <f t="shared" si="659"/>
        <v>0.12349830360304814</v>
      </c>
      <c r="N4683" s="65">
        <f t="shared" si="660"/>
        <v>0.15488221219936524</v>
      </c>
      <c r="O4683" s="65">
        <f t="shared" si="661"/>
        <v>3.1389439427701157E-2</v>
      </c>
      <c r="P4683" s="65">
        <f t="shared" si="662"/>
        <v>0.22366456751328151</v>
      </c>
      <c r="Q4683" s="65">
        <f t="shared" si="663"/>
        <v>9.5617979147769219E-2</v>
      </c>
      <c r="R4683" s="65">
        <f t="shared" si="664"/>
        <v>4.9957837706030066E-2</v>
      </c>
      <c r="S4683" s="65">
        <f t="shared" si="665"/>
        <v>0.22657194755812485</v>
      </c>
      <c r="T4683" s="66">
        <f>(L4683*'Football Field'!$F$4)+(M4683*'Football Field'!$F$5)+(N4683*'Football Field'!$F$6)+(O4683*'Football Field'!$F$7)+(P4683*'Football Field'!$F$8)+(Q4683*'Football Field'!$F$9)+(R4683*'Football Field'!$F$10)+(S4683*'Football Field'!$F$11)</f>
        <v>138432027.34436315</v>
      </c>
    </row>
    <row r="4684" spans="2:20" x14ac:dyDescent="0.3">
      <c r="B4684" s="62">
        <f t="shared" si="657"/>
        <v>4657</v>
      </c>
      <c r="C4684" s="62">
        <v>0.82706673135622921</v>
      </c>
      <c r="D4684" s="62">
        <v>0.11470516652192664</v>
      </c>
      <c r="E4684" s="62">
        <v>0.27912627601527784</v>
      </c>
      <c r="F4684" s="62">
        <v>0.34261629770778101</v>
      </c>
      <c r="G4684" s="62">
        <v>0.61982560363953854</v>
      </c>
      <c r="H4684" s="62">
        <v>0.97673051488695795</v>
      </c>
      <c r="I4684" s="62">
        <v>0.39731869878747927</v>
      </c>
      <c r="J4684" s="62">
        <v>0.95281619032442144</v>
      </c>
      <c r="K4684" s="62"/>
      <c r="L4684" s="65">
        <f t="shared" si="658"/>
        <v>0.18337672976612737</v>
      </c>
      <c r="M4684" s="65">
        <f t="shared" si="659"/>
        <v>2.5432359356998765E-2</v>
      </c>
      <c r="N4684" s="65">
        <f t="shared" si="660"/>
        <v>6.1887707178772823E-2</v>
      </c>
      <c r="O4684" s="65">
        <f t="shared" si="661"/>
        <v>7.5964675952090693E-2</v>
      </c>
      <c r="P4684" s="65">
        <f t="shared" si="662"/>
        <v>0.13742735369654083</v>
      </c>
      <c r="Q4684" s="65">
        <f t="shared" si="663"/>
        <v>0.2165600923024083</v>
      </c>
      <c r="R4684" s="65">
        <f t="shared" si="664"/>
        <v>8.8093258858455467E-2</v>
      </c>
      <c r="S4684" s="65">
        <f t="shared" si="665"/>
        <v>0.21125782288860584</v>
      </c>
      <c r="T4684" s="66">
        <f>(L4684*'Football Field'!$F$4)+(M4684*'Football Field'!$F$5)+(N4684*'Football Field'!$F$6)+(O4684*'Football Field'!$F$7)+(P4684*'Football Field'!$F$8)+(Q4684*'Football Field'!$F$9)+(R4684*'Football Field'!$F$10)+(S4684*'Football Field'!$F$11)</f>
        <v>134303654.09667259</v>
      </c>
    </row>
    <row r="4685" spans="2:20" x14ac:dyDescent="0.3">
      <c r="B4685" s="62">
        <f t="shared" si="657"/>
        <v>4658</v>
      </c>
      <c r="C4685" s="62">
        <v>0.88832065442403196</v>
      </c>
      <c r="D4685" s="62">
        <v>0.52171323898313793</v>
      </c>
      <c r="E4685" s="62">
        <v>0.35786600217161835</v>
      </c>
      <c r="F4685" s="62">
        <v>0.20592298469338266</v>
      </c>
      <c r="G4685" s="62">
        <v>0.72221399122260466</v>
      </c>
      <c r="H4685" s="62">
        <v>0.7543217336766902</v>
      </c>
      <c r="I4685" s="62">
        <v>0.47837396052050496</v>
      </c>
      <c r="J4685" s="62">
        <v>0.15964074098909209</v>
      </c>
      <c r="K4685" s="62"/>
      <c r="L4685" s="65">
        <f t="shared" si="658"/>
        <v>0.21727973151873692</v>
      </c>
      <c r="M4685" s="65">
        <f t="shared" si="659"/>
        <v>0.12760900237034964</v>
      </c>
      <c r="N4685" s="65">
        <f t="shared" si="660"/>
        <v>8.7532613909499776E-2</v>
      </c>
      <c r="O4685" s="65">
        <f t="shared" si="661"/>
        <v>5.036795058730846E-2</v>
      </c>
      <c r="P4685" s="65">
        <f t="shared" si="662"/>
        <v>0.1766506962665054</v>
      </c>
      <c r="Q4685" s="65">
        <f t="shared" si="663"/>
        <v>0.18450412354566709</v>
      </c>
      <c r="R4685" s="65">
        <f t="shared" si="664"/>
        <v>0.11700838564295599</v>
      </c>
      <c r="S4685" s="65">
        <f t="shared" si="665"/>
        <v>3.9047496158976805E-2</v>
      </c>
      <c r="T4685" s="66">
        <f>(L4685*'Football Field'!$F$4)+(M4685*'Football Field'!$F$5)+(N4685*'Football Field'!$F$6)+(O4685*'Football Field'!$F$7)+(P4685*'Football Field'!$F$8)+(Q4685*'Football Field'!$F$9)+(R4685*'Football Field'!$F$10)+(S4685*'Football Field'!$F$11)</f>
        <v>140199045.34993285</v>
      </c>
    </row>
    <row r="4686" spans="2:20" x14ac:dyDescent="0.3">
      <c r="B4686" s="62">
        <f t="shared" si="657"/>
        <v>4659</v>
      </c>
      <c r="C4686" s="62">
        <v>0.81528960241258108</v>
      </c>
      <c r="D4686" s="62">
        <v>0.37167424804906934</v>
      </c>
      <c r="E4686" s="62">
        <v>0.48126171089706582</v>
      </c>
      <c r="F4686" s="62">
        <v>0.20741744575460919</v>
      </c>
      <c r="G4686" s="62">
        <v>0.36689271549618241</v>
      </c>
      <c r="H4686" s="62">
        <v>0.39858864721286935</v>
      </c>
      <c r="I4686" s="62">
        <v>0.83290638298936304</v>
      </c>
      <c r="J4686" s="62">
        <v>0.26181426166770827</v>
      </c>
      <c r="K4686" s="62"/>
      <c r="L4686" s="65">
        <f t="shared" si="658"/>
        <v>0.21823432162005343</v>
      </c>
      <c r="M4686" s="65">
        <f t="shared" si="659"/>
        <v>9.9488668991494111E-2</v>
      </c>
      <c r="N4686" s="65">
        <f t="shared" si="660"/>
        <v>0.12882271856347999</v>
      </c>
      <c r="O4686" s="65">
        <f t="shared" si="661"/>
        <v>5.5520891512013296E-2</v>
      </c>
      <c r="P4686" s="65">
        <f t="shared" si="662"/>
        <v>9.8208762428359242E-2</v>
      </c>
      <c r="Q4686" s="65">
        <f t="shared" si="663"/>
        <v>0.10669303615862356</v>
      </c>
      <c r="R4686" s="65">
        <f t="shared" si="664"/>
        <v>0.2229499296039239</v>
      </c>
      <c r="S4686" s="65">
        <f t="shared" si="665"/>
        <v>7.0081671122052533E-2</v>
      </c>
      <c r="T4686" s="66">
        <f>(L4686*'Football Field'!$F$4)+(M4686*'Football Field'!$F$5)+(N4686*'Football Field'!$F$6)+(O4686*'Football Field'!$F$7)+(P4686*'Football Field'!$F$8)+(Q4686*'Football Field'!$F$9)+(R4686*'Football Field'!$F$10)+(S4686*'Football Field'!$F$11)</f>
        <v>149916561.30029249</v>
      </c>
    </row>
    <row r="4687" spans="2:20" x14ac:dyDescent="0.3">
      <c r="B4687" s="62">
        <f t="shared" si="657"/>
        <v>4660</v>
      </c>
      <c r="C4687" s="62">
        <v>0.81994193355179446</v>
      </c>
      <c r="D4687" s="62">
        <v>0.78013936770563452</v>
      </c>
      <c r="E4687" s="62">
        <v>0.80171109582708955</v>
      </c>
      <c r="F4687" s="62">
        <v>0.39793708811345807</v>
      </c>
      <c r="G4687" s="62">
        <v>0.77244241981705097</v>
      </c>
      <c r="H4687" s="62">
        <v>0.80640039110937811</v>
      </c>
      <c r="I4687" s="62">
        <v>0.1186161917530888</v>
      </c>
      <c r="J4687" s="62">
        <v>0.25106861693650462</v>
      </c>
      <c r="K4687" s="62"/>
      <c r="L4687" s="65">
        <f t="shared" si="658"/>
        <v>0.17268271608976271</v>
      </c>
      <c r="M4687" s="65">
        <f t="shared" si="659"/>
        <v>0.16430015276862192</v>
      </c>
      <c r="N4687" s="65">
        <f t="shared" si="660"/>
        <v>0.16884323618750097</v>
      </c>
      <c r="O4687" s="65">
        <f t="shared" si="661"/>
        <v>8.3806979977982102E-2</v>
      </c>
      <c r="P4687" s="65">
        <f t="shared" si="662"/>
        <v>0.16267914789911306</v>
      </c>
      <c r="Q4687" s="65">
        <f t="shared" si="663"/>
        <v>0.16983081861591123</v>
      </c>
      <c r="R4687" s="65">
        <f t="shared" si="664"/>
        <v>2.4980996002265821E-2</v>
      </c>
      <c r="S4687" s="65">
        <f t="shared" si="665"/>
        <v>5.2875952458842176E-2</v>
      </c>
      <c r="T4687" s="66">
        <f>(L4687*'Football Field'!$F$4)+(M4687*'Football Field'!$F$5)+(N4687*'Football Field'!$F$6)+(O4687*'Football Field'!$F$7)+(P4687*'Football Field'!$F$8)+(Q4687*'Football Field'!$F$9)+(R4687*'Football Field'!$F$10)+(S4687*'Football Field'!$F$11)</f>
        <v>128849956.92348988</v>
      </c>
    </row>
    <row r="4688" spans="2:20" x14ac:dyDescent="0.3">
      <c r="B4688" s="62">
        <f t="shared" si="657"/>
        <v>4661</v>
      </c>
      <c r="C4688" s="62">
        <v>0.93764100193300381</v>
      </c>
      <c r="D4688" s="62">
        <v>0.70079050847845636</v>
      </c>
      <c r="E4688" s="62">
        <v>0.51596639413047307</v>
      </c>
      <c r="F4688" s="62">
        <v>0.33388253363474574</v>
      </c>
      <c r="G4688" s="62">
        <v>0.21508937852029808</v>
      </c>
      <c r="H4688" s="62">
        <v>0.92807748767592868</v>
      </c>
      <c r="I4688" s="62">
        <v>0.64190552204754792</v>
      </c>
      <c r="J4688" s="62">
        <v>0.3633402017237759</v>
      </c>
      <c r="K4688" s="62"/>
      <c r="L4688" s="65">
        <f t="shared" si="658"/>
        <v>0.20222192761988414</v>
      </c>
      <c r="M4688" s="65">
        <f t="shared" si="659"/>
        <v>0.15114015618992527</v>
      </c>
      <c r="N4688" s="65">
        <f t="shared" si="660"/>
        <v>0.11127896347647179</v>
      </c>
      <c r="O4688" s="65">
        <f t="shared" si="661"/>
        <v>7.2008763920344651E-2</v>
      </c>
      <c r="P4688" s="65">
        <f t="shared" si="662"/>
        <v>4.6388531053215866E-2</v>
      </c>
      <c r="Q4688" s="65">
        <f t="shared" si="663"/>
        <v>0.20015935539458787</v>
      </c>
      <c r="R4688" s="65">
        <f t="shared" si="664"/>
        <v>0.13844037510166196</v>
      </c>
      <c r="S4688" s="65">
        <f t="shared" si="665"/>
        <v>7.8361927243908502E-2</v>
      </c>
      <c r="T4688" s="66">
        <f>(L4688*'Football Field'!$F$4)+(M4688*'Football Field'!$F$5)+(N4688*'Football Field'!$F$6)+(O4688*'Football Field'!$F$7)+(P4688*'Football Field'!$F$8)+(Q4688*'Football Field'!$F$9)+(R4688*'Football Field'!$F$10)+(S4688*'Football Field'!$F$11)</f>
        <v>133570839.06918177</v>
      </c>
    </row>
    <row r="4689" spans="2:20" x14ac:dyDescent="0.3">
      <c r="B4689" s="62">
        <f t="shared" si="657"/>
        <v>4662</v>
      </c>
      <c r="C4689" s="62">
        <v>0.5557335709970207</v>
      </c>
      <c r="D4689" s="62">
        <v>0.2769659570729458</v>
      </c>
      <c r="E4689" s="62">
        <v>0.45304187415218256</v>
      </c>
      <c r="F4689" s="62">
        <v>0.55694087743521137</v>
      </c>
      <c r="G4689" s="62">
        <v>0.18654908459554009</v>
      </c>
      <c r="H4689" s="62">
        <v>0.28205966973480778</v>
      </c>
      <c r="I4689" s="62">
        <v>2.1065097179914449E-2</v>
      </c>
      <c r="J4689" s="62">
        <v>0.33349930246501847</v>
      </c>
      <c r="K4689" s="62"/>
      <c r="L4689" s="65">
        <f t="shared" si="658"/>
        <v>0.20846350630489649</v>
      </c>
      <c r="M4689" s="65">
        <f t="shared" si="659"/>
        <v>0.10389383969540192</v>
      </c>
      <c r="N4689" s="65">
        <f t="shared" si="660"/>
        <v>0.16994240139077713</v>
      </c>
      <c r="O4689" s="65">
        <f t="shared" si="661"/>
        <v>0.20891638399022</v>
      </c>
      <c r="P4689" s="65">
        <f t="shared" si="662"/>
        <v>6.9977194652801569E-2</v>
      </c>
      <c r="Q4689" s="65">
        <f t="shared" si="663"/>
        <v>0.10580456320936268</v>
      </c>
      <c r="R4689" s="65">
        <f t="shared" si="664"/>
        <v>7.9018152725596185E-3</v>
      </c>
      <c r="S4689" s="65">
        <f t="shared" si="665"/>
        <v>0.12510029548398052</v>
      </c>
      <c r="T4689" s="66">
        <f>(L4689*'Football Field'!$F$4)+(M4689*'Football Field'!$F$5)+(N4689*'Football Field'!$F$6)+(O4689*'Football Field'!$F$7)+(P4689*'Football Field'!$F$8)+(Q4689*'Football Field'!$F$9)+(R4689*'Football Field'!$F$10)+(S4689*'Football Field'!$F$11)</f>
        <v>120378023.88938446</v>
      </c>
    </row>
    <row r="4690" spans="2:20" x14ac:dyDescent="0.3">
      <c r="B4690" s="62">
        <f t="shared" si="657"/>
        <v>4663</v>
      </c>
      <c r="C4690" s="62">
        <v>0.75744675226244007</v>
      </c>
      <c r="D4690" s="62">
        <v>0.86132490015732643</v>
      </c>
      <c r="E4690" s="62">
        <v>0.41536041697662729</v>
      </c>
      <c r="F4690" s="62">
        <v>0.77691602897781764</v>
      </c>
      <c r="G4690" s="62">
        <v>0.75911956028620164</v>
      </c>
      <c r="H4690" s="62">
        <v>0.27603428596384394</v>
      </c>
      <c r="I4690" s="62">
        <v>0.47851830031249343</v>
      </c>
      <c r="J4690" s="62">
        <v>0.39462030802514836</v>
      </c>
      <c r="K4690" s="62"/>
      <c r="L4690" s="65">
        <f t="shared" si="658"/>
        <v>0.16049843060956048</v>
      </c>
      <c r="M4690" s="65">
        <f t="shared" si="659"/>
        <v>0.18250958804334466</v>
      </c>
      <c r="N4690" s="65">
        <f t="shared" si="660"/>
        <v>8.8012384848121114E-2</v>
      </c>
      <c r="O4690" s="65">
        <f t="shared" si="661"/>
        <v>0.16462385374800267</v>
      </c>
      <c r="P4690" s="65">
        <f t="shared" si="662"/>
        <v>0.16085288861168787</v>
      </c>
      <c r="Q4690" s="65">
        <f t="shared" si="663"/>
        <v>5.8490012082430133E-2</v>
      </c>
      <c r="R4690" s="65">
        <f t="shared" si="664"/>
        <v>0.10139516208724782</v>
      </c>
      <c r="S4690" s="65">
        <f t="shared" si="665"/>
        <v>8.3617679969605355E-2</v>
      </c>
      <c r="T4690" s="66">
        <f>(L4690*'Football Field'!$F$4)+(M4690*'Football Field'!$F$5)+(N4690*'Football Field'!$F$6)+(O4690*'Football Field'!$F$7)+(P4690*'Football Field'!$F$8)+(Q4690*'Football Field'!$F$9)+(R4690*'Football Field'!$F$10)+(S4690*'Football Field'!$F$11)</f>
        <v>138005463.13411939</v>
      </c>
    </row>
    <row r="4691" spans="2:20" x14ac:dyDescent="0.3">
      <c r="B4691" s="62">
        <f t="shared" si="657"/>
        <v>4664</v>
      </c>
      <c r="C4691" s="62">
        <v>0.17478543864396412</v>
      </c>
      <c r="D4691" s="62">
        <v>0.84528536761618878</v>
      </c>
      <c r="E4691" s="62">
        <v>0.987182709701656</v>
      </c>
      <c r="F4691" s="62">
        <v>0.31022557286659003</v>
      </c>
      <c r="G4691" s="62">
        <v>5.7370380318304326E-2</v>
      </c>
      <c r="H4691" s="62">
        <v>0.70443092860327672</v>
      </c>
      <c r="I4691" s="62">
        <v>0.55153449879834593</v>
      </c>
      <c r="J4691" s="62">
        <v>0.49315473123707443</v>
      </c>
      <c r="K4691" s="62"/>
      <c r="L4691" s="65">
        <f t="shared" si="658"/>
        <v>4.2382814234697717E-2</v>
      </c>
      <c r="M4691" s="65">
        <f t="shared" si="659"/>
        <v>0.20496886347587209</v>
      </c>
      <c r="N4691" s="65">
        <f t="shared" si="660"/>
        <v>0.2393768137986457</v>
      </c>
      <c r="O4691" s="65">
        <f t="shared" si="661"/>
        <v>7.5224989722628796E-2</v>
      </c>
      <c r="P4691" s="65">
        <f t="shared" si="662"/>
        <v>1.3911445887421001E-2</v>
      </c>
      <c r="Q4691" s="65">
        <f t="shared" si="663"/>
        <v>0.17081380130860976</v>
      </c>
      <c r="R4691" s="65">
        <f t="shared" si="664"/>
        <v>0.13373873926770982</v>
      </c>
      <c r="S4691" s="65">
        <f t="shared" si="665"/>
        <v>0.11958253230441512</v>
      </c>
      <c r="T4691" s="66">
        <f>(L4691*'Football Field'!$F$4)+(M4691*'Football Field'!$F$5)+(N4691*'Football Field'!$F$6)+(O4691*'Football Field'!$F$7)+(P4691*'Football Field'!$F$8)+(Q4691*'Football Field'!$F$9)+(R4691*'Football Field'!$F$10)+(S4691*'Football Field'!$F$11)</f>
        <v>134546917.8118827</v>
      </c>
    </row>
    <row r="4692" spans="2:20" x14ac:dyDescent="0.3">
      <c r="B4692" s="62">
        <f t="shared" si="657"/>
        <v>4665</v>
      </c>
      <c r="C4692" s="62">
        <v>0.65261963010426716</v>
      </c>
      <c r="D4692" s="62">
        <v>0.31232832154493217</v>
      </c>
      <c r="E4692" s="62">
        <v>0.10461302501375558</v>
      </c>
      <c r="F4692" s="62">
        <v>0.72506925012418477</v>
      </c>
      <c r="G4692" s="62">
        <v>0.27239626037321352</v>
      </c>
      <c r="H4692" s="62">
        <v>0.96716404833368952</v>
      </c>
      <c r="I4692" s="62">
        <v>6.3537123844662702E-2</v>
      </c>
      <c r="J4692" s="62">
        <v>0.788236554911664</v>
      </c>
      <c r="K4692" s="62"/>
      <c r="L4692" s="65">
        <f t="shared" si="658"/>
        <v>0.1679427792234989</v>
      </c>
      <c r="M4692" s="65">
        <f t="shared" si="659"/>
        <v>8.0373442555024294E-2</v>
      </c>
      <c r="N4692" s="65">
        <f t="shared" si="660"/>
        <v>2.6920738134984648E-2</v>
      </c>
      <c r="O4692" s="65">
        <f t="shared" si="661"/>
        <v>0.18658670284848619</v>
      </c>
      <c r="P4692" s="65">
        <f t="shared" si="662"/>
        <v>7.0097470114186503E-2</v>
      </c>
      <c r="Q4692" s="65">
        <f t="shared" si="663"/>
        <v>0.24888650409773844</v>
      </c>
      <c r="R4692" s="65">
        <f t="shared" si="664"/>
        <v>1.63504140392398E-2</v>
      </c>
      <c r="S4692" s="65">
        <f t="shared" si="665"/>
        <v>0.20284194898684124</v>
      </c>
      <c r="T4692" s="66">
        <f>(L4692*'Football Field'!$F$4)+(M4692*'Football Field'!$F$5)+(N4692*'Football Field'!$F$6)+(O4692*'Football Field'!$F$7)+(P4692*'Football Field'!$F$8)+(Q4692*'Football Field'!$F$9)+(R4692*'Football Field'!$F$10)+(S4692*'Football Field'!$F$11)</f>
        <v>118529454.53091963</v>
      </c>
    </row>
    <row r="4693" spans="2:20" x14ac:dyDescent="0.3">
      <c r="B4693" s="62">
        <f t="shared" si="657"/>
        <v>4666</v>
      </c>
      <c r="C4693" s="62">
        <v>0.31791413173203542</v>
      </c>
      <c r="D4693" s="62">
        <v>0.52565402216660939</v>
      </c>
      <c r="E4693" s="62">
        <v>2.01645048014224E-2</v>
      </c>
      <c r="F4693" s="62">
        <v>0.13348997000825435</v>
      </c>
      <c r="G4693" s="62">
        <v>0.2002344937991366</v>
      </c>
      <c r="H4693" s="62">
        <v>0.71970041629816939</v>
      </c>
      <c r="I4693" s="62">
        <v>8.647198802363576E-2</v>
      </c>
      <c r="J4693" s="62">
        <v>0.64660638479368848</v>
      </c>
      <c r="K4693" s="62"/>
      <c r="L4693" s="65">
        <f t="shared" si="658"/>
        <v>0.1199569179248466</v>
      </c>
      <c r="M4693" s="65">
        <f t="shared" si="659"/>
        <v>0.19834235128325212</v>
      </c>
      <c r="N4693" s="65">
        <f t="shared" si="660"/>
        <v>7.6085697552389061E-3</v>
      </c>
      <c r="O4693" s="65">
        <f t="shared" si="661"/>
        <v>5.036908956776899E-2</v>
      </c>
      <c r="P4693" s="65">
        <f t="shared" si="662"/>
        <v>7.5553460324412028E-2</v>
      </c>
      <c r="Q4693" s="65">
        <f t="shared" si="663"/>
        <v>0.27156088752017521</v>
      </c>
      <c r="R4693" s="65">
        <f t="shared" si="664"/>
        <v>3.262803422306735E-2</v>
      </c>
      <c r="S4693" s="65">
        <f t="shared" si="665"/>
        <v>0.24398068940123885</v>
      </c>
      <c r="T4693" s="66">
        <f>(L4693*'Football Field'!$F$4)+(M4693*'Football Field'!$F$5)+(N4693*'Football Field'!$F$6)+(O4693*'Football Field'!$F$7)+(P4693*'Football Field'!$F$8)+(Q4693*'Football Field'!$F$9)+(R4693*'Football Field'!$F$10)+(S4693*'Football Field'!$F$11)</f>
        <v>119934866.63543069</v>
      </c>
    </row>
    <row r="4694" spans="2:20" x14ac:dyDescent="0.3">
      <c r="B4694" s="62">
        <f t="shared" si="657"/>
        <v>4667</v>
      </c>
      <c r="C4694" s="62">
        <v>1.0132052686711357E-2</v>
      </c>
      <c r="D4694" s="62">
        <v>0.14606736167152723</v>
      </c>
      <c r="E4694" s="62">
        <v>0.21234014822322744</v>
      </c>
      <c r="F4694" s="62">
        <v>0.97481810963893656</v>
      </c>
      <c r="G4694" s="62">
        <v>0.39177228602835157</v>
      </c>
      <c r="H4694" s="62">
        <v>0.72285949778891911</v>
      </c>
      <c r="I4694" s="62">
        <v>0.99998026163321807</v>
      </c>
      <c r="J4694" s="62">
        <v>0.51438972401545158</v>
      </c>
      <c r="K4694" s="62"/>
      <c r="L4694" s="65">
        <f t="shared" si="658"/>
        <v>2.5506384393075227E-3</v>
      </c>
      <c r="M4694" s="65">
        <f t="shared" si="659"/>
        <v>3.6770932695234355E-2</v>
      </c>
      <c r="N4694" s="65">
        <f t="shared" si="660"/>
        <v>5.3454414521230981E-2</v>
      </c>
      <c r="O4694" s="65">
        <f t="shared" si="661"/>
        <v>0.24540027758039629</v>
      </c>
      <c r="P4694" s="65">
        <f t="shared" si="662"/>
        <v>9.8624581128548799E-2</v>
      </c>
      <c r="Q4694" s="65">
        <f t="shared" si="663"/>
        <v>0.18197232863752413</v>
      </c>
      <c r="R4694" s="65">
        <f t="shared" si="664"/>
        <v>0.25173458653799646</v>
      </c>
      <c r="S4694" s="65">
        <f t="shared" si="665"/>
        <v>0.12949224045976143</v>
      </c>
      <c r="T4694" s="66">
        <f>(L4694*'Football Field'!$F$4)+(M4694*'Football Field'!$F$5)+(N4694*'Football Field'!$F$6)+(O4694*'Football Field'!$F$7)+(P4694*'Football Field'!$F$8)+(Q4694*'Football Field'!$F$9)+(R4694*'Football Field'!$F$10)+(S4694*'Football Field'!$F$11)</f>
        <v>155019705.26565677</v>
      </c>
    </row>
    <row r="4695" spans="2:20" x14ac:dyDescent="0.3">
      <c r="B4695" s="62">
        <f t="shared" si="657"/>
        <v>4668</v>
      </c>
      <c r="C4695" s="62">
        <v>0.34923356593122845</v>
      </c>
      <c r="D4695" s="62">
        <v>0.51665427794260521</v>
      </c>
      <c r="E4695" s="62">
        <v>0.88839602828417075</v>
      </c>
      <c r="F4695" s="62">
        <v>0.2197508849618961</v>
      </c>
      <c r="G4695" s="62">
        <v>0.51792735196898576</v>
      </c>
      <c r="H4695" s="62">
        <v>0.60273320222742577</v>
      </c>
      <c r="I4695" s="62">
        <v>0.88712896658644147</v>
      </c>
      <c r="J4695" s="62">
        <v>0.40250545075173627</v>
      </c>
      <c r="K4695" s="62"/>
      <c r="L4695" s="65">
        <f t="shared" si="658"/>
        <v>7.9654950139529085E-2</v>
      </c>
      <c r="M4695" s="65">
        <f t="shared" si="659"/>
        <v>0.11784110911319656</v>
      </c>
      <c r="N4695" s="65">
        <f t="shared" si="660"/>
        <v>0.20262983928373729</v>
      </c>
      <c r="O4695" s="65">
        <f t="shared" si="661"/>
        <v>5.0121888307277387E-2</v>
      </c>
      <c r="P4695" s="65">
        <f t="shared" si="662"/>
        <v>0.11813147824717392</v>
      </c>
      <c r="Q4695" s="65">
        <f t="shared" si="663"/>
        <v>0.13747442357908582</v>
      </c>
      <c r="R4695" s="65">
        <f t="shared" si="664"/>
        <v>0.20234084147195133</v>
      </c>
      <c r="S4695" s="65">
        <f t="shared" si="665"/>
        <v>9.1805469858048619E-2</v>
      </c>
      <c r="T4695" s="66">
        <f>(L4695*'Football Field'!$F$4)+(M4695*'Football Field'!$F$5)+(N4695*'Football Field'!$F$6)+(O4695*'Football Field'!$F$7)+(P4695*'Football Field'!$F$8)+(Q4695*'Football Field'!$F$9)+(R4695*'Football Field'!$F$10)+(S4695*'Football Field'!$F$11)</f>
        <v>151358133.71343744</v>
      </c>
    </row>
    <row r="4696" spans="2:20" x14ac:dyDescent="0.3">
      <c r="B4696" s="62">
        <f t="shared" si="657"/>
        <v>4669</v>
      </c>
      <c r="C4696" s="62">
        <v>0.29785749629274982</v>
      </c>
      <c r="D4696" s="62">
        <v>0.73030923554543692</v>
      </c>
      <c r="E4696" s="62">
        <v>0.59745477282377724</v>
      </c>
      <c r="F4696" s="62">
        <v>0.29339441313505099</v>
      </c>
      <c r="G4696" s="62">
        <v>0.8172210778214305</v>
      </c>
      <c r="H4696" s="62">
        <v>0.34623172799118718</v>
      </c>
      <c r="I4696" s="62">
        <v>0.91924464774771175</v>
      </c>
      <c r="J4696" s="62">
        <v>0.25457994722192834</v>
      </c>
      <c r="K4696" s="62"/>
      <c r="L4696" s="65">
        <f t="shared" si="658"/>
        <v>6.9980491004358936E-2</v>
      </c>
      <c r="M4696" s="65">
        <f t="shared" si="659"/>
        <v>0.17158338979072291</v>
      </c>
      <c r="N4696" s="65">
        <f t="shared" si="660"/>
        <v>0.14036973678853609</v>
      </c>
      <c r="O4696" s="65">
        <f t="shared" si="661"/>
        <v>6.8931906514606567E-2</v>
      </c>
      <c r="P4696" s="65">
        <f t="shared" si="662"/>
        <v>0.19200299806739221</v>
      </c>
      <c r="Q4696" s="65">
        <f t="shared" si="663"/>
        <v>8.1345833587135721E-2</v>
      </c>
      <c r="R4696" s="65">
        <f t="shared" si="664"/>
        <v>0.21597304953939372</v>
      </c>
      <c r="S4696" s="65">
        <f t="shared" si="665"/>
        <v>5.9812594707853856E-2</v>
      </c>
      <c r="T4696" s="66">
        <f>(L4696*'Football Field'!$F$4)+(M4696*'Football Field'!$F$5)+(N4696*'Football Field'!$F$6)+(O4696*'Football Field'!$F$7)+(P4696*'Football Field'!$F$8)+(Q4696*'Football Field'!$F$9)+(R4696*'Football Field'!$F$10)+(S4696*'Football Field'!$F$11)</f>
        <v>157438724.34488279</v>
      </c>
    </row>
    <row r="4697" spans="2:20" x14ac:dyDescent="0.3">
      <c r="B4697" s="62">
        <f t="shared" si="657"/>
        <v>4670</v>
      </c>
      <c r="C4697" s="62">
        <v>0.88447472432930063</v>
      </c>
      <c r="D4697" s="62">
        <v>0.35941514284350062</v>
      </c>
      <c r="E4697" s="62">
        <v>0.98193465908693112</v>
      </c>
      <c r="F4697" s="62">
        <v>0.98942670602192662</v>
      </c>
      <c r="G4697" s="62">
        <v>0.11553003296969189</v>
      </c>
      <c r="H4697" s="62">
        <v>0.13360124693581854</v>
      </c>
      <c r="I4697" s="62">
        <v>0.2805785243448945</v>
      </c>
      <c r="J4697" s="62">
        <v>0.45553740472137294</v>
      </c>
      <c r="K4697" s="62"/>
      <c r="L4697" s="65">
        <f t="shared" si="658"/>
        <v>0.21056423105477254</v>
      </c>
      <c r="M4697" s="65">
        <f t="shared" si="659"/>
        <v>8.5564879470887367E-2</v>
      </c>
      <c r="N4697" s="65">
        <f t="shared" si="660"/>
        <v>0.23376622389459092</v>
      </c>
      <c r="O4697" s="65">
        <f t="shared" si="661"/>
        <v>0.23554983292094253</v>
      </c>
      <c r="P4697" s="65">
        <f t="shared" si="662"/>
        <v>2.7503886642371304E-2</v>
      </c>
      <c r="Q4697" s="65">
        <f t="shared" si="663"/>
        <v>3.1806046069130706E-2</v>
      </c>
      <c r="R4697" s="65">
        <f t="shared" si="664"/>
        <v>6.6796483386188168E-2</v>
      </c>
      <c r="S4697" s="65">
        <f t="shared" si="665"/>
        <v>0.10844841656111642</v>
      </c>
      <c r="T4697" s="66">
        <f>(L4697*'Football Field'!$F$4)+(M4697*'Football Field'!$F$5)+(N4697*'Football Field'!$F$6)+(O4697*'Football Field'!$F$7)+(P4697*'Football Field'!$F$8)+(Q4697*'Football Field'!$F$9)+(R4697*'Football Field'!$F$10)+(S4697*'Football Field'!$F$11)</f>
        <v>126850408.21632746</v>
      </c>
    </row>
    <row r="4698" spans="2:20" x14ac:dyDescent="0.3">
      <c r="B4698" s="62">
        <f t="shared" si="657"/>
        <v>4671</v>
      </c>
      <c r="C4698" s="62">
        <v>0.21620736166071752</v>
      </c>
      <c r="D4698" s="62">
        <v>6.323119132551791E-3</v>
      </c>
      <c r="E4698" s="62">
        <v>0.10772065326141234</v>
      </c>
      <c r="F4698" s="62">
        <v>0.23570543091520901</v>
      </c>
      <c r="G4698" s="62">
        <v>0.67968676158501562</v>
      </c>
      <c r="H4698" s="62">
        <v>0.78355350002687274</v>
      </c>
      <c r="I4698" s="62">
        <v>5.1780206536900408E-2</v>
      </c>
      <c r="J4698" s="62">
        <v>0.52748579982911414</v>
      </c>
      <c r="K4698" s="62"/>
      <c r="L4698" s="65">
        <f t="shared" si="658"/>
        <v>8.2886886073198954E-2</v>
      </c>
      <c r="M4698" s="65">
        <f t="shared" si="659"/>
        <v>2.4240786767914606E-3</v>
      </c>
      <c r="N4698" s="65">
        <f t="shared" si="660"/>
        <v>4.1296602696722536E-2</v>
      </c>
      <c r="O4698" s="65">
        <f t="shared" si="661"/>
        <v>9.0361813071663008E-2</v>
      </c>
      <c r="P4698" s="65">
        <f t="shared" si="662"/>
        <v>0.26056984711448222</v>
      </c>
      <c r="Q4698" s="65">
        <f t="shared" si="663"/>
        <v>0.30038898393709834</v>
      </c>
      <c r="R4698" s="65">
        <f t="shared" si="664"/>
        <v>1.9850850808705679E-2</v>
      </c>
      <c r="S4698" s="65">
        <f t="shared" si="665"/>
        <v>0.20222093762133794</v>
      </c>
      <c r="T4698" s="66">
        <f>(L4698*'Football Field'!$F$4)+(M4698*'Football Field'!$F$5)+(N4698*'Football Field'!$F$6)+(O4698*'Football Field'!$F$7)+(P4698*'Football Field'!$F$8)+(Q4698*'Football Field'!$F$9)+(R4698*'Football Field'!$F$10)+(S4698*'Football Field'!$F$11)</f>
        <v>134976656.42328605</v>
      </c>
    </row>
    <row r="4699" spans="2:20" x14ac:dyDescent="0.3">
      <c r="B4699" s="62">
        <f t="shared" si="657"/>
        <v>4672</v>
      </c>
      <c r="C4699" s="62">
        <v>0.16627086290178017</v>
      </c>
      <c r="D4699" s="62">
        <v>0.65402216928362233</v>
      </c>
      <c r="E4699" s="62">
        <v>0.23937320594048128</v>
      </c>
      <c r="F4699" s="62">
        <v>0.4975325083647959</v>
      </c>
      <c r="G4699" s="62">
        <v>0.69359008559997559</v>
      </c>
      <c r="H4699" s="62">
        <v>0.42574554726304725</v>
      </c>
      <c r="I4699" s="62">
        <v>0.27776429195471586</v>
      </c>
      <c r="J4699" s="62">
        <v>0.98784169073543893</v>
      </c>
      <c r="K4699" s="62"/>
      <c r="L4699" s="65">
        <f t="shared" si="658"/>
        <v>4.2177813987215491E-2</v>
      </c>
      <c r="M4699" s="65">
        <f t="shared" si="659"/>
        <v>0.16590534816587185</v>
      </c>
      <c r="N4699" s="65">
        <f t="shared" si="660"/>
        <v>6.0721634431193848E-2</v>
      </c>
      <c r="O4699" s="65">
        <f t="shared" si="661"/>
        <v>0.12620872487321663</v>
      </c>
      <c r="P4699" s="65">
        <f t="shared" si="662"/>
        <v>0.17594251393940072</v>
      </c>
      <c r="Q4699" s="65">
        <f t="shared" si="663"/>
        <v>0.10799857644904189</v>
      </c>
      <c r="R4699" s="65">
        <f t="shared" si="664"/>
        <v>7.0460274481628324E-2</v>
      </c>
      <c r="S4699" s="65">
        <f t="shared" si="665"/>
        <v>0.25058511367243114</v>
      </c>
      <c r="T4699" s="66">
        <f>(L4699*'Football Field'!$F$4)+(M4699*'Football Field'!$F$5)+(N4699*'Football Field'!$F$6)+(O4699*'Football Field'!$F$7)+(P4699*'Football Field'!$F$8)+(Q4699*'Football Field'!$F$9)+(R4699*'Football Field'!$F$10)+(S4699*'Football Field'!$F$11)</f>
        <v>135876323.34770504</v>
      </c>
    </row>
    <row r="4700" spans="2:20" x14ac:dyDescent="0.3">
      <c r="B4700" s="62">
        <f t="shared" si="657"/>
        <v>4673</v>
      </c>
      <c r="C4700" s="62">
        <v>0.18888875816610939</v>
      </c>
      <c r="D4700" s="62">
        <v>0.5718542772089511</v>
      </c>
      <c r="E4700" s="62">
        <v>8.3671104559985388E-2</v>
      </c>
      <c r="F4700" s="62">
        <v>7.8842043875073875E-2</v>
      </c>
      <c r="G4700" s="62">
        <v>0.82250500355444245</v>
      </c>
      <c r="H4700" s="62">
        <v>0.70400433159050202</v>
      </c>
      <c r="I4700" s="62">
        <v>0.44076328778932394</v>
      </c>
      <c r="J4700" s="62">
        <v>0.3366678524460861</v>
      </c>
      <c r="K4700" s="62"/>
      <c r="L4700" s="65">
        <f t="shared" si="658"/>
        <v>5.8530290562921937E-2</v>
      </c>
      <c r="M4700" s="65">
        <f t="shared" si="659"/>
        <v>0.17719845971593126</v>
      </c>
      <c r="N4700" s="65">
        <f t="shared" si="660"/>
        <v>2.59268688574355E-2</v>
      </c>
      <c r="O4700" s="65">
        <f t="shared" si="661"/>
        <v>2.4430504924621173E-2</v>
      </c>
      <c r="P4700" s="65">
        <f t="shared" si="662"/>
        <v>0.25486671263497268</v>
      </c>
      <c r="Q4700" s="65">
        <f t="shared" si="663"/>
        <v>0.21814732907138606</v>
      </c>
      <c r="R4700" s="65">
        <f t="shared" si="664"/>
        <v>0.13657775906965869</v>
      </c>
      <c r="S4700" s="65">
        <f t="shared" si="665"/>
        <v>0.10432207516307282</v>
      </c>
      <c r="T4700" s="66">
        <f>(L4700*'Football Field'!$F$4)+(M4700*'Football Field'!$F$5)+(N4700*'Football Field'!$F$6)+(O4700*'Football Field'!$F$7)+(P4700*'Football Field'!$F$8)+(Q4700*'Football Field'!$F$9)+(R4700*'Football Field'!$F$10)+(S4700*'Football Field'!$F$11)</f>
        <v>148641488.17911443</v>
      </c>
    </row>
    <row r="4701" spans="2:20" x14ac:dyDescent="0.3">
      <c r="B4701" s="62">
        <f t="shared" si="657"/>
        <v>4674</v>
      </c>
      <c r="C4701" s="62">
        <v>0.59827009678827869</v>
      </c>
      <c r="D4701" s="62">
        <v>3.6153891488755807E-2</v>
      </c>
      <c r="E4701" s="62">
        <v>0.23200697007328297</v>
      </c>
      <c r="F4701" s="62">
        <v>0.69435848514168241</v>
      </c>
      <c r="G4701" s="62">
        <v>0.27982776347716098</v>
      </c>
      <c r="H4701" s="62">
        <v>0.78220847147189088</v>
      </c>
      <c r="I4701" s="62">
        <v>0.88992375459557582</v>
      </c>
      <c r="J4701" s="62">
        <v>0.20195822415902631</v>
      </c>
      <c r="K4701" s="62"/>
      <c r="L4701" s="65">
        <f t="shared" si="658"/>
        <v>0.1610544225813805</v>
      </c>
      <c r="M4701" s="65">
        <f t="shared" si="659"/>
        <v>9.7326343887985754E-3</v>
      </c>
      <c r="N4701" s="65">
        <f t="shared" si="660"/>
        <v>6.2456319980892419E-2</v>
      </c>
      <c r="O4701" s="65">
        <f t="shared" si="661"/>
        <v>0.18692143479895665</v>
      </c>
      <c r="P4701" s="65">
        <f t="shared" si="662"/>
        <v>7.5329686559617859E-2</v>
      </c>
      <c r="Q4701" s="65">
        <f t="shared" si="663"/>
        <v>0.21057066764236407</v>
      </c>
      <c r="R4701" s="65">
        <f t="shared" si="664"/>
        <v>0.23956764211895115</v>
      </c>
      <c r="S4701" s="65">
        <f t="shared" si="665"/>
        <v>5.4367191929038841E-2</v>
      </c>
      <c r="T4701" s="66">
        <f>(L4701*'Football Field'!$F$4)+(M4701*'Football Field'!$F$5)+(N4701*'Football Field'!$F$6)+(O4701*'Football Field'!$F$7)+(P4701*'Football Field'!$F$8)+(Q4701*'Football Field'!$F$9)+(R4701*'Football Field'!$F$10)+(S4701*'Football Field'!$F$11)</f>
        <v>149983081.55137637</v>
      </c>
    </row>
    <row r="4702" spans="2:20" x14ac:dyDescent="0.3">
      <c r="B4702" s="62">
        <f t="shared" ref="B4702:B4765" si="666">B4701+1</f>
        <v>4675</v>
      </c>
      <c r="C4702" s="62">
        <v>0.48926542537375217</v>
      </c>
      <c r="D4702" s="62">
        <v>0.16075218516803558</v>
      </c>
      <c r="E4702" s="62">
        <v>0.28947244368186398</v>
      </c>
      <c r="F4702" s="62">
        <v>0.53596077459275782</v>
      </c>
      <c r="G4702" s="62">
        <v>0.78864613015388074</v>
      </c>
      <c r="H4702" s="62">
        <v>0.21877829558353101</v>
      </c>
      <c r="I4702" s="62">
        <v>0.12173244011059425</v>
      </c>
      <c r="J4702" s="62">
        <v>0.13442909689608074</v>
      </c>
      <c r="K4702" s="62"/>
      <c r="L4702" s="65">
        <f t="shared" si="658"/>
        <v>0.17862681760291568</v>
      </c>
      <c r="M4702" s="65">
        <f t="shared" si="659"/>
        <v>5.8689312119992051E-2</v>
      </c>
      <c r="N4702" s="65">
        <f t="shared" si="660"/>
        <v>0.10568402898923619</v>
      </c>
      <c r="O4702" s="65">
        <f t="shared" si="661"/>
        <v>0.19567490887459305</v>
      </c>
      <c r="P4702" s="65">
        <f t="shared" si="662"/>
        <v>0.28792827193261972</v>
      </c>
      <c r="Q4702" s="65">
        <f t="shared" si="663"/>
        <v>7.9874171919716228E-2</v>
      </c>
      <c r="R4702" s="65">
        <f t="shared" si="664"/>
        <v>4.4443521345049294E-2</v>
      </c>
      <c r="S4702" s="65">
        <f t="shared" si="665"/>
        <v>4.907896721587781E-2</v>
      </c>
      <c r="T4702" s="66">
        <f>(L4702*'Football Field'!$F$4)+(M4702*'Football Field'!$F$5)+(N4702*'Football Field'!$F$6)+(O4702*'Football Field'!$F$7)+(P4702*'Football Field'!$F$8)+(Q4702*'Football Field'!$F$9)+(R4702*'Football Field'!$F$10)+(S4702*'Football Field'!$F$11)</f>
        <v>141242841.62870476</v>
      </c>
    </row>
    <row r="4703" spans="2:20" x14ac:dyDescent="0.3">
      <c r="B4703" s="62">
        <f t="shared" si="666"/>
        <v>4676</v>
      </c>
      <c r="C4703" s="62">
        <v>0.2291383876081674</v>
      </c>
      <c r="D4703" s="62">
        <v>0.91855224003093761</v>
      </c>
      <c r="E4703" s="62">
        <v>0.1176159612911073</v>
      </c>
      <c r="F4703" s="62">
        <v>0.37744050447437794</v>
      </c>
      <c r="G4703" s="62">
        <v>0.27306612174725353</v>
      </c>
      <c r="H4703" s="62">
        <v>0.96828626041160604</v>
      </c>
      <c r="I4703" s="62">
        <v>0.33831504213446117</v>
      </c>
      <c r="J4703" s="62">
        <v>0.79636433766283987</v>
      </c>
      <c r="K4703" s="62"/>
      <c r="L4703" s="65">
        <f t="shared" si="658"/>
        <v>5.7016918784300347E-2</v>
      </c>
      <c r="M4703" s="65">
        <f t="shared" si="659"/>
        <v>0.22856501267932611</v>
      </c>
      <c r="N4703" s="65">
        <f t="shared" si="660"/>
        <v>2.9266592048033797E-2</v>
      </c>
      <c r="O4703" s="65">
        <f t="shared" si="661"/>
        <v>9.3919202339511801E-2</v>
      </c>
      <c r="P4703" s="65">
        <f t="shared" si="662"/>
        <v>6.794753619821696E-2</v>
      </c>
      <c r="Q4703" s="65">
        <f t="shared" si="663"/>
        <v>0.24094041878417485</v>
      </c>
      <c r="R4703" s="65">
        <f t="shared" si="664"/>
        <v>8.4183542889695012E-2</v>
      </c>
      <c r="S4703" s="65">
        <f t="shared" si="665"/>
        <v>0.19816077627674122</v>
      </c>
      <c r="T4703" s="66">
        <f>(L4703*'Football Field'!$F$4)+(M4703*'Football Field'!$F$5)+(N4703*'Football Field'!$F$6)+(O4703*'Football Field'!$F$7)+(P4703*'Football Field'!$F$8)+(Q4703*'Football Field'!$F$9)+(R4703*'Football Field'!$F$10)+(S4703*'Football Field'!$F$11)</f>
        <v>127195049.89312533</v>
      </c>
    </row>
    <row r="4704" spans="2:20" x14ac:dyDescent="0.3">
      <c r="B4704" s="62">
        <f t="shared" si="666"/>
        <v>4677</v>
      </c>
      <c r="C4704" s="62">
        <v>0.87772049352508497</v>
      </c>
      <c r="D4704" s="62">
        <v>0.74829998655770558</v>
      </c>
      <c r="E4704" s="62">
        <v>0.95895082027988543</v>
      </c>
      <c r="F4704" s="62">
        <v>0.1837753731028734</v>
      </c>
      <c r="G4704" s="62">
        <v>0.77031612473193167</v>
      </c>
      <c r="H4704" s="62">
        <v>0.21931047448524055</v>
      </c>
      <c r="I4704" s="62">
        <v>0.70459737250610222</v>
      </c>
      <c r="J4704" s="62">
        <v>0.33127923365585887</v>
      </c>
      <c r="K4704" s="62"/>
      <c r="L4704" s="65">
        <f t="shared" si="658"/>
        <v>0.18307775266327961</v>
      </c>
      <c r="M4704" s="65">
        <f t="shared" si="659"/>
        <v>0.15608280867037971</v>
      </c>
      <c r="N4704" s="65">
        <f t="shared" si="660"/>
        <v>0.20002103447118891</v>
      </c>
      <c r="O4704" s="65">
        <f t="shared" si="661"/>
        <v>3.8332456118695166E-2</v>
      </c>
      <c r="P4704" s="65">
        <f t="shared" si="662"/>
        <v>0.16067500530814269</v>
      </c>
      <c r="Q4704" s="65">
        <f t="shared" si="663"/>
        <v>4.5744481415743388E-2</v>
      </c>
      <c r="R4704" s="65">
        <f t="shared" si="664"/>
        <v>0.14696717741293369</v>
      </c>
      <c r="S4704" s="65">
        <f t="shared" si="665"/>
        <v>6.9099283939636977E-2</v>
      </c>
      <c r="T4704" s="66">
        <f>(L4704*'Football Field'!$F$4)+(M4704*'Football Field'!$F$5)+(N4704*'Football Field'!$F$6)+(O4704*'Football Field'!$F$7)+(P4704*'Football Field'!$F$8)+(Q4704*'Football Field'!$F$9)+(R4704*'Football Field'!$F$10)+(S4704*'Football Field'!$F$11)</f>
        <v>146213824.9026255</v>
      </c>
    </row>
    <row r="4705" spans="2:20" x14ac:dyDescent="0.3">
      <c r="B4705" s="62">
        <f t="shared" si="666"/>
        <v>4678</v>
      </c>
      <c r="C4705" s="62">
        <v>3.0991264083292447E-2</v>
      </c>
      <c r="D4705" s="62">
        <v>0.48167340156772975</v>
      </c>
      <c r="E4705" s="62">
        <v>0.95718623094729749</v>
      </c>
      <c r="F4705" s="62">
        <v>0.96728474561235112</v>
      </c>
      <c r="G4705" s="62">
        <v>0.41538649966875651</v>
      </c>
      <c r="H4705" s="62">
        <v>0.26438093176277044</v>
      </c>
      <c r="I4705" s="62">
        <v>0.74821714515603821</v>
      </c>
      <c r="J4705" s="62">
        <v>0.18152638909799446</v>
      </c>
      <c r="K4705" s="62"/>
      <c r="L4705" s="65">
        <f t="shared" si="658"/>
        <v>7.6585051985560409E-3</v>
      </c>
      <c r="M4705" s="65">
        <f t="shared" si="659"/>
        <v>0.11903026091476321</v>
      </c>
      <c r="N4705" s="65">
        <f t="shared" si="660"/>
        <v>0.23653813235866408</v>
      </c>
      <c r="O4705" s="65">
        <f t="shared" si="661"/>
        <v>0.23903365906103249</v>
      </c>
      <c r="P4705" s="65">
        <f t="shared" si="662"/>
        <v>0.10264956145619732</v>
      </c>
      <c r="Q4705" s="65">
        <f t="shared" si="663"/>
        <v>6.5333338287282952E-2</v>
      </c>
      <c r="R4705" s="65">
        <f t="shared" si="664"/>
        <v>0.18489806935353348</v>
      </c>
      <c r="S4705" s="65">
        <f t="shared" si="665"/>
        <v>4.4858473369970488E-2</v>
      </c>
      <c r="T4705" s="66">
        <f>(L4705*'Football Field'!$F$4)+(M4705*'Football Field'!$F$5)+(N4705*'Football Field'!$F$6)+(O4705*'Football Field'!$F$7)+(P4705*'Football Field'!$F$8)+(Q4705*'Football Field'!$F$9)+(R4705*'Football Field'!$F$10)+(S4705*'Football Field'!$F$11)</f>
        <v>149877116.73625597</v>
      </c>
    </row>
    <row r="4706" spans="2:20" x14ac:dyDescent="0.3">
      <c r="B4706" s="62">
        <f t="shared" si="666"/>
        <v>4679</v>
      </c>
      <c r="C4706" s="62">
        <v>0.56471976973748195</v>
      </c>
      <c r="D4706" s="62">
        <v>0.91570993061926786</v>
      </c>
      <c r="E4706" s="62">
        <v>0.47599226590531729</v>
      </c>
      <c r="F4706" s="62">
        <v>0.49902849305992825</v>
      </c>
      <c r="G4706" s="62">
        <v>0.84930952521050107</v>
      </c>
      <c r="H4706" s="62">
        <v>0.514026791817072</v>
      </c>
      <c r="I4706" s="62">
        <v>0.94333656147919198</v>
      </c>
      <c r="J4706" s="62">
        <v>0.21983910768990245</v>
      </c>
      <c r="K4706" s="62"/>
      <c r="L4706" s="65">
        <f t="shared" si="658"/>
        <v>0.11335287568164114</v>
      </c>
      <c r="M4706" s="65">
        <f t="shared" si="659"/>
        <v>0.18380506489826315</v>
      </c>
      <c r="N4706" s="65">
        <f t="shared" si="660"/>
        <v>9.5543126049349919E-2</v>
      </c>
      <c r="O4706" s="65">
        <f t="shared" si="661"/>
        <v>0.10016705234476636</v>
      </c>
      <c r="P4706" s="65">
        <f t="shared" si="662"/>
        <v>0.17047690232479881</v>
      </c>
      <c r="Q4706" s="65">
        <f t="shared" si="663"/>
        <v>0.10317757258074986</v>
      </c>
      <c r="R4706" s="65">
        <f t="shared" si="664"/>
        <v>0.18935039591230454</v>
      </c>
      <c r="S4706" s="65">
        <f t="shared" si="665"/>
        <v>4.4127010208125997E-2</v>
      </c>
      <c r="T4706" s="66">
        <f>(L4706*'Football Field'!$F$4)+(M4706*'Football Field'!$F$5)+(N4706*'Football Field'!$F$6)+(O4706*'Football Field'!$F$7)+(P4706*'Football Field'!$F$8)+(Q4706*'Football Field'!$F$9)+(R4706*'Football Field'!$F$10)+(S4706*'Football Field'!$F$11)</f>
        <v>150658049.11679077</v>
      </c>
    </row>
    <row r="4707" spans="2:20" x14ac:dyDescent="0.3">
      <c r="B4707" s="62">
        <f t="shared" si="666"/>
        <v>4680</v>
      </c>
      <c r="C4707" s="62">
        <v>0.62624575760530377</v>
      </c>
      <c r="D4707" s="62">
        <v>0.20983709055680189</v>
      </c>
      <c r="E4707" s="62">
        <v>0.75939775911200502</v>
      </c>
      <c r="F4707" s="62">
        <v>0.12849726554133389</v>
      </c>
      <c r="G4707" s="62">
        <v>0.28857422327388449</v>
      </c>
      <c r="H4707" s="62">
        <v>0.71493982027714686</v>
      </c>
      <c r="I4707" s="62">
        <v>0.12917136145230212</v>
      </c>
      <c r="J4707" s="62">
        <v>0.9584173842371444</v>
      </c>
      <c r="K4707" s="62"/>
      <c r="L4707" s="65">
        <f t="shared" si="658"/>
        <v>0.16415006996675763</v>
      </c>
      <c r="M4707" s="65">
        <f t="shared" si="659"/>
        <v>5.5002006286210998E-2</v>
      </c>
      <c r="N4707" s="65">
        <f t="shared" si="660"/>
        <v>0.19905156047284472</v>
      </c>
      <c r="O4707" s="65">
        <f t="shared" si="661"/>
        <v>3.3681402026264767E-2</v>
      </c>
      <c r="P4707" s="65">
        <f t="shared" si="662"/>
        <v>7.5640398942017031E-2</v>
      </c>
      <c r="Q4707" s="65">
        <f t="shared" si="663"/>
        <v>0.18739834976172437</v>
      </c>
      <c r="R4707" s="65">
        <f t="shared" si="664"/>
        <v>3.3858094466262867E-2</v>
      </c>
      <c r="S4707" s="65">
        <f t="shared" si="665"/>
        <v>0.25121811807791744</v>
      </c>
      <c r="T4707" s="66">
        <f>(L4707*'Football Field'!$F$4)+(M4707*'Football Field'!$F$5)+(N4707*'Football Field'!$F$6)+(O4707*'Football Field'!$F$7)+(P4707*'Football Field'!$F$8)+(Q4707*'Football Field'!$F$9)+(R4707*'Football Field'!$F$10)+(S4707*'Football Field'!$F$11)</f>
        <v>125306950.89463659</v>
      </c>
    </row>
    <row r="4708" spans="2:20" x14ac:dyDescent="0.3">
      <c r="B4708" s="62">
        <f t="shared" si="666"/>
        <v>4681</v>
      </c>
      <c r="C4708" s="62">
        <v>3.5427382022383269E-2</v>
      </c>
      <c r="D4708" s="62">
        <v>0.8400649992714041</v>
      </c>
      <c r="E4708" s="62">
        <v>1.8764169147801879E-2</v>
      </c>
      <c r="F4708" s="62">
        <v>8.7718941115276894E-2</v>
      </c>
      <c r="G4708" s="62">
        <v>6.7403505588510826E-2</v>
      </c>
      <c r="H4708" s="62">
        <v>0.88125683487183493</v>
      </c>
      <c r="I4708" s="62">
        <v>0.93095050812715019</v>
      </c>
      <c r="J4708" s="62">
        <v>6.0818144052948719E-3</v>
      </c>
      <c r="K4708" s="62"/>
      <c r="L4708" s="65">
        <f t="shared" si="658"/>
        <v>1.2354073105068478E-2</v>
      </c>
      <c r="M4708" s="65">
        <f t="shared" si="659"/>
        <v>0.2929435883083652</v>
      </c>
      <c r="N4708" s="65">
        <f t="shared" si="660"/>
        <v>6.5433544387037473E-3</v>
      </c>
      <c r="O4708" s="65">
        <f t="shared" si="661"/>
        <v>3.0588944183136287E-2</v>
      </c>
      <c r="P4708" s="65">
        <f t="shared" si="662"/>
        <v>2.3504639294324479E-2</v>
      </c>
      <c r="Q4708" s="65">
        <f t="shared" si="663"/>
        <v>0.30730781505303878</v>
      </c>
      <c r="R4708" s="65">
        <f t="shared" si="664"/>
        <v>0.32463676337520586</v>
      </c>
      <c r="S4708" s="65">
        <f t="shared" si="665"/>
        <v>2.120822242157224E-3</v>
      </c>
      <c r="T4708" s="66">
        <f>(L4708*'Football Field'!$F$4)+(M4708*'Football Field'!$F$5)+(N4708*'Football Field'!$F$6)+(O4708*'Football Field'!$F$7)+(P4708*'Football Field'!$F$8)+(Q4708*'Football Field'!$F$9)+(R4708*'Football Field'!$F$10)+(S4708*'Football Field'!$F$11)</f>
        <v>154371721.38783261</v>
      </c>
    </row>
    <row r="4709" spans="2:20" x14ac:dyDescent="0.3">
      <c r="B4709" s="62">
        <f t="shared" si="666"/>
        <v>4682</v>
      </c>
      <c r="C4709" s="62">
        <v>1.8947922364420666E-3</v>
      </c>
      <c r="D4709" s="62">
        <v>0.39125125047269782</v>
      </c>
      <c r="E4709" s="62">
        <v>0.9729596349934605</v>
      </c>
      <c r="F4709" s="62">
        <v>0.81578648844374779</v>
      </c>
      <c r="G4709" s="62">
        <v>0.11899021210812988</v>
      </c>
      <c r="H4709" s="62">
        <v>0.24978665531686228</v>
      </c>
      <c r="I4709" s="62">
        <v>0.43497262815932103</v>
      </c>
      <c r="J4709" s="62">
        <v>0.95605168835515442</v>
      </c>
      <c r="K4709" s="62"/>
      <c r="L4709" s="65">
        <f t="shared" si="658"/>
        <v>4.807051356242145E-4</v>
      </c>
      <c r="M4709" s="65">
        <f t="shared" si="659"/>
        <v>9.9259687581779985E-2</v>
      </c>
      <c r="N4709" s="65">
        <f t="shared" si="660"/>
        <v>0.24683798270920232</v>
      </c>
      <c r="O4709" s="65">
        <f t="shared" si="661"/>
        <v>0.20696345859222839</v>
      </c>
      <c r="P4709" s="65">
        <f t="shared" si="662"/>
        <v>3.0187587298118788E-2</v>
      </c>
      <c r="Q4709" s="65">
        <f t="shared" si="663"/>
        <v>6.3370392654066826E-2</v>
      </c>
      <c r="R4709" s="65">
        <f t="shared" si="664"/>
        <v>0.11035171676910155</v>
      </c>
      <c r="S4709" s="65">
        <f t="shared" si="665"/>
        <v>0.24254846925987783</v>
      </c>
      <c r="T4709" s="66">
        <f>(L4709*'Football Field'!$F$4)+(M4709*'Football Field'!$F$5)+(N4709*'Football Field'!$F$6)+(O4709*'Football Field'!$F$7)+(P4709*'Football Field'!$F$8)+(Q4709*'Football Field'!$F$9)+(R4709*'Football Field'!$F$10)+(S4709*'Football Field'!$F$11)</f>
        <v>135259688.21409792</v>
      </c>
    </row>
    <row r="4710" spans="2:20" x14ac:dyDescent="0.3">
      <c r="B4710" s="62">
        <f t="shared" si="666"/>
        <v>4683</v>
      </c>
      <c r="C4710" s="62">
        <v>0.37569793607472168</v>
      </c>
      <c r="D4710" s="62">
        <v>0.38426131327586699</v>
      </c>
      <c r="E4710" s="62">
        <v>0.16805695126867815</v>
      </c>
      <c r="F4710" s="62">
        <v>0.94315401752879002</v>
      </c>
      <c r="G4710" s="62">
        <v>0.74989720626931777</v>
      </c>
      <c r="H4710" s="62">
        <v>0.47253721998301179</v>
      </c>
      <c r="I4710" s="62">
        <v>0.68658503397896908</v>
      </c>
      <c r="J4710" s="62">
        <v>0.70502800137750044</v>
      </c>
      <c r="K4710" s="62"/>
      <c r="L4710" s="65">
        <f t="shared" si="658"/>
        <v>8.3763590286901821E-2</v>
      </c>
      <c r="M4710" s="65">
        <f t="shared" si="659"/>
        <v>8.5672834790194136E-2</v>
      </c>
      <c r="N4710" s="65">
        <f t="shared" si="660"/>
        <v>3.7469073580791858E-2</v>
      </c>
      <c r="O4710" s="65">
        <f t="shared" si="661"/>
        <v>0.21028054486307976</v>
      </c>
      <c r="P4710" s="65">
        <f t="shared" si="662"/>
        <v>0.16719304609313182</v>
      </c>
      <c r="Q4710" s="65">
        <f t="shared" si="663"/>
        <v>0.10535435595817684</v>
      </c>
      <c r="R4710" s="65">
        <f t="shared" si="664"/>
        <v>0.1530773048268616</v>
      </c>
      <c r="S4710" s="65">
        <f t="shared" si="665"/>
        <v>0.1571892496008622</v>
      </c>
      <c r="T4710" s="66">
        <f>(L4710*'Football Field'!$F$4)+(M4710*'Football Field'!$F$5)+(N4710*'Football Field'!$F$6)+(O4710*'Football Field'!$F$7)+(P4710*'Football Field'!$F$8)+(Q4710*'Football Field'!$F$9)+(R4710*'Football Field'!$F$10)+(S4710*'Football Field'!$F$11)</f>
        <v>145948348.49357331</v>
      </c>
    </row>
    <row r="4711" spans="2:20" x14ac:dyDescent="0.3">
      <c r="B4711" s="62">
        <f t="shared" si="666"/>
        <v>4684</v>
      </c>
      <c r="C4711" s="62">
        <v>0.94607839927644455</v>
      </c>
      <c r="D4711" s="62">
        <v>0.41252736126844836</v>
      </c>
      <c r="E4711" s="62">
        <v>0.48638920599120894</v>
      </c>
      <c r="F4711" s="62">
        <v>0.65737541533402633</v>
      </c>
      <c r="G4711" s="62">
        <v>0.69227640625564602</v>
      </c>
      <c r="H4711" s="62">
        <v>0.73037733755065526</v>
      </c>
      <c r="I4711" s="62">
        <v>0.9122710548159656</v>
      </c>
      <c r="J4711" s="62">
        <v>0.36457477974582975</v>
      </c>
      <c r="K4711" s="62"/>
      <c r="L4711" s="65">
        <f t="shared" ref="L4711:L4774" si="667">C4711/SUM($C4711:$J4711)</f>
        <v>0.18187275085844665</v>
      </c>
      <c r="M4711" s="65">
        <f t="shared" ref="M4711:M4774" si="668">D4711/SUM($C4711:$J4711)</f>
        <v>7.9303666647129373E-2</v>
      </c>
      <c r="N4711" s="65">
        <f t="shared" ref="N4711:N4774" si="669">E4711/SUM($C4711:$J4711)</f>
        <v>9.3502761450986793E-2</v>
      </c>
      <c r="O4711" s="65">
        <f t="shared" ref="O4711:O4774" si="670">F4711/SUM($C4711:$J4711)</f>
        <v>0.1263729044283762</v>
      </c>
      <c r="P4711" s="65">
        <f t="shared" ref="P4711:P4774" si="671">G4711/SUM($C4711:$J4711)</f>
        <v>0.13308222072970516</v>
      </c>
      <c r="Q4711" s="65">
        <f t="shared" ref="Q4711:Q4774" si="672">H4711/SUM($C4711:$J4711)</f>
        <v>0.14040668896636679</v>
      </c>
      <c r="R4711" s="65">
        <f t="shared" ref="R4711:R4774" si="673">I4711/SUM($C4711:$J4711)</f>
        <v>0.17537367557996147</v>
      </c>
      <c r="S4711" s="65">
        <f t="shared" ref="S4711:S4774" si="674">J4711/SUM($C4711:$J4711)</f>
        <v>7.0085331339027487E-2</v>
      </c>
      <c r="T4711" s="66">
        <f>(L4711*'Football Field'!$F$4)+(M4711*'Football Field'!$F$5)+(N4711*'Football Field'!$F$6)+(O4711*'Football Field'!$F$7)+(P4711*'Football Field'!$F$8)+(Q4711*'Football Field'!$F$9)+(R4711*'Football Field'!$F$10)+(S4711*'Football Field'!$F$11)</f>
        <v>145990149.15594</v>
      </c>
    </row>
    <row r="4712" spans="2:20" x14ac:dyDescent="0.3">
      <c r="B4712" s="62">
        <f t="shared" si="666"/>
        <v>4685</v>
      </c>
      <c r="C4712" s="62">
        <v>0.77273695032847589</v>
      </c>
      <c r="D4712" s="62">
        <v>0.87720868262824625</v>
      </c>
      <c r="E4712" s="62">
        <v>0.69370224883254439</v>
      </c>
      <c r="F4712" s="62">
        <v>0.5788889031709048</v>
      </c>
      <c r="G4712" s="62">
        <v>5.3527496682070907E-3</v>
      </c>
      <c r="H4712" s="62">
        <v>0.39148917829118057</v>
      </c>
      <c r="I4712" s="62">
        <v>0.52068155184135279</v>
      </c>
      <c r="J4712" s="62">
        <v>0.56640007683083005</v>
      </c>
      <c r="K4712" s="62"/>
      <c r="L4712" s="65">
        <f t="shared" si="667"/>
        <v>0.17536455350222008</v>
      </c>
      <c r="M4712" s="65">
        <f t="shared" si="668"/>
        <v>0.19907331840671302</v>
      </c>
      <c r="N4712" s="65">
        <f t="shared" si="669"/>
        <v>0.1574284561884787</v>
      </c>
      <c r="O4712" s="65">
        <f t="shared" si="670"/>
        <v>0.1313727704994602</v>
      </c>
      <c r="P4712" s="65">
        <f t="shared" si="671"/>
        <v>1.2147504466756467E-3</v>
      </c>
      <c r="Q4712" s="65">
        <f t="shared" si="672"/>
        <v>8.8844366666820676E-2</v>
      </c>
      <c r="R4712" s="65">
        <f t="shared" si="673"/>
        <v>0.11816322205983305</v>
      </c>
      <c r="S4712" s="65">
        <f t="shared" si="674"/>
        <v>0.12853856222979868</v>
      </c>
      <c r="T4712" s="66">
        <f>(L4712*'Football Field'!$F$4)+(M4712*'Football Field'!$F$5)+(N4712*'Football Field'!$F$6)+(O4712*'Football Field'!$F$7)+(P4712*'Football Field'!$F$8)+(Q4712*'Football Field'!$F$9)+(R4712*'Football Field'!$F$10)+(S4712*'Football Field'!$F$11)</f>
        <v>129048211.44832379</v>
      </c>
    </row>
    <row r="4713" spans="2:20" x14ac:dyDescent="0.3">
      <c r="B4713" s="62">
        <f t="shared" si="666"/>
        <v>4686</v>
      </c>
      <c r="C4713" s="62">
        <v>0.50116904407718765</v>
      </c>
      <c r="D4713" s="62">
        <v>0.64705067367399838</v>
      </c>
      <c r="E4713" s="62">
        <v>0.33868957244058062</v>
      </c>
      <c r="F4713" s="62">
        <v>0.42373702380589195</v>
      </c>
      <c r="G4713" s="62">
        <v>0.25247038100129959</v>
      </c>
      <c r="H4713" s="62">
        <v>0.15909238192034036</v>
      </c>
      <c r="I4713" s="62">
        <v>0.68945269257580366</v>
      </c>
      <c r="J4713" s="62">
        <v>0.68629007254223873</v>
      </c>
      <c r="K4713" s="62"/>
      <c r="L4713" s="65">
        <f t="shared" si="667"/>
        <v>0.13552611431550574</v>
      </c>
      <c r="M4713" s="65">
        <f t="shared" si="668"/>
        <v>0.17497541918163914</v>
      </c>
      <c r="N4713" s="65">
        <f t="shared" si="669"/>
        <v>9.1588421620435109E-2</v>
      </c>
      <c r="O4713" s="65">
        <f t="shared" si="670"/>
        <v>0.11458695026499839</v>
      </c>
      <c r="P4713" s="65">
        <f t="shared" si="671"/>
        <v>6.8273031068518231E-2</v>
      </c>
      <c r="Q4713" s="65">
        <f t="shared" si="672"/>
        <v>4.3021756019594452E-2</v>
      </c>
      <c r="R4713" s="65">
        <f t="shared" si="673"/>
        <v>0.18644177156075623</v>
      </c>
      <c r="S4713" s="65">
        <f t="shared" si="674"/>
        <v>0.18558653596855271</v>
      </c>
      <c r="T4713" s="66">
        <f>(L4713*'Football Field'!$F$4)+(M4713*'Football Field'!$F$5)+(N4713*'Football Field'!$F$6)+(O4713*'Football Field'!$F$7)+(P4713*'Football Field'!$F$8)+(Q4713*'Football Field'!$F$9)+(R4713*'Football Field'!$F$10)+(S4713*'Football Field'!$F$11)</f>
        <v>142892009.10061306</v>
      </c>
    </row>
    <row r="4714" spans="2:20" x14ac:dyDescent="0.3">
      <c r="B4714" s="62">
        <f t="shared" si="666"/>
        <v>4687</v>
      </c>
      <c r="C4714" s="62">
        <v>0.55383033023226969</v>
      </c>
      <c r="D4714" s="62">
        <v>0.89260466786915382</v>
      </c>
      <c r="E4714" s="62">
        <v>0.36045369375479641</v>
      </c>
      <c r="F4714" s="62">
        <v>8.779995723281675E-2</v>
      </c>
      <c r="G4714" s="62">
        <v>1.6943156535939696E-2</v>
      </c>
      <c r="H4714" s="62">
        <v>0.58234662917519098</v>
      </c>
      <c r="I4714" s="62">
        <v>0.7156813842396641</v>
      </c>
      <c r="J4714" s="62">
        <v>0.68525317655938323</v>
      </c>
      <c r="K4714" s="62"/>
      <c r="L4714" s="65">
        <f t="shared" si="667"/>
        <v>0.14219324818244508</v>
      </c>
      <c r="M4714" s="65">
        <f t="shared" si="668"/>
        <v>0.22917191446322172</v>
      </c>
      <c r="N4714" s="65">
        <f t="shared" si="669"/>
        <v>9.2544735700660311E-2</v>
      </c>
      <c r="O4714" s="65">
        <f t="shared" si="670"/>
        <v>2.2542212709762758E-2</v>
      </c>
      <c r="P4714" s="65">
        <f t="shared" si="671"/>
        <v>4.3500731736712565E-3</v>
      </c>
      <c r="Q4714" s="65">
        <f t="shared" si="672"/>
        <v>0.14951466947610204</v>
      </c>
      <c r="R4714" s="65">
        <f t="shared" si="673"/>
        <v>0.18374772043645093</v>
      </c>
      <c r="S4714" s="65">
        <f t="shared" si="674"/>
        <v>0.17593542585768598</v>
      </c>
      <c r="T4714" s="66">
        <f>(L4714*'Football Field'!$F$4)+(M4714*'Football Field'!$F$5)+(N4714*'Football Field'!$F$6)+(O4714*'Football Field'!$F$7)+(P4714*'Football Field'!$F$8)+(Q4714*'Football Field'!$F$9)+(R4714*'Football Field'!$F$10)+(S4714*'Football Field'!$F$11)</f>
        <v>136366874.77549291</v>
      </c>
    </row>
    <row r="4715" spans="2:20" x14ac:dyDescent="0.3">
      <c r="B4715" s="62">
        <f t="shared" si="666"/>
        <v>4688</v>
      </c>
      <c r="C4715" s="62">
        <v>0.25662039672683801</v>
      </c>
      <c r="D4715" s="62">
        <v>0.3792576575276797</v>
      </c>
      <c r="E4715" s="62">
        <v>0.21643970961372683</v>
      </c>
      <c r="F4715" s="62">
        <v>0.35222087758536336</v>
      </c>
      <c r="G4715" s="62">
        <v>0.36757876878452911</v>
      </c>
      <c r="H4715" s="62">
        <v>0.93281120555126296</v>
      </c>
      <c r="I4715" s="62">
        <v>1.1998891589852012E-2</v>
      </c>
      <c r="J4715" s="62">
        <v>0.75951263543634717</v>
      </c>
      <c r="K4715" s="62"/>
      <c r="L4715" s="65">
        <f t="shared" si="667"/>
        <v>7.8322931456428824E-2</v>
      </c>
      <c r="M4715" s="65">
        <f t="shared" si="668"/>
        <v>0.11575296388652039</v>
      </c>
      <c r="N4715" s="65">
        <f t="shared" si="669"/>
        <v>6.6059412099538625E-2</v>
      </c>
      <c r="O4715" s="65">
        <f t="shared" si="670"/>
        <v>0.10750108722654197</v>
      </c>
      <c r="P4715" s="65">
        <f t="shared" si="671"/>
        <v>0.11218845843728779</v>
      </c>
      <c r="Q4715" s="65">
        <f t="shared" si="672"/>
        <v>0.28470265437220971</v>
      </c>
      <c r="R4715" s="65">
        <f t="shared" si="673"/>
        <v>3.6621732938300531E-3</v>
      </c>
      <c r="S4715" s="65">
        <f t="shared" si="674"/>
        <v>0.2318103192276427</v>
      </c>
      <c r="T4715" s="66">
        <f>(L4715*'Football Field'!$F$4)+(M4715*'Football Field'!$F$5)+(N4715*'Football Field'!$F$6)+(O4715*'Football Field'!$F$7)+(P4715*'Football Field'!$F$8)+(Q4715*'Football Field'!$F$9)+(R4715*'Football Field'!$F$10)+(S4715*'Football Field'!$F$11)</f>
        <v>121223292.07987052</v>
      </c>
    </row>
    <row r="4716" spans="2:20" x14ac:dyDescent="0.3">
      <c r="B4716" s="62">
        <f t="shared" si="666"/>
        <v>4689</v>
      </c>
      <c r="C4716" s="62">
        <v>0.10380245417822165</v>
      </c>
      <c r="D4716" s="62">
        <v>4.3079091690906735E-2</v>
      </c>
      <c r="E4716" s="62">
        <v>0.1098559175514322</v>
      </c>
      <c r="F4716" s="62">
        <v>0.60730811920397409</v>
      </c>
      <c r="G4716" s="62">
        <v>0.83792311460039626</v>
      </c>
      <c r="H4716" s="62">
        <v>0.57180337006063087</v>
      </c>
      <c r="I4716" s="62">
        <v>0.42274479040945778</v>
      </c>
      <c r="J4716" s="62">
        <v>0.75847731528038198</v>
      </c>
      <c r="K4716" s="62"/>
      <c r="L4716" s="65">
        <f t="shared" si="667"/>
        <v>3.0044176337590798E-2</v>
      </c>
      <c r="M4716" s="65">
        <f t="shared" si="668"/>
        <v>1.2468643804920665E-2</v>
      </c>
      <c r="N4716" s="65">
        <f t="shared" si="669"/>
        <v>3.1796267099584004E-2</v>
      </c>
      <c r="O4716" s="65">
        <f t="shared" si="670"/>
        <v>0.17577688667444763</v>
      </c>
      <c r="P4716" s="65">
        <f t="shared" si="671"/>
        <v>0.2425251889437447</v>
      </c>
      <c r="Q4716" s="65">
        <f t="shared" si="672"/>
        <v>0.16550053095117098</v>
      </c>
      <c r="R4716" s="65">
        <f t="shared" si="673"/>
        <v>0.12235759866575832</v>
      </c>
      <c r="S4716" s="65">
        <f t="shared" si="674"/>
        <v>0.21953070752278286</v>
      </c>
      <c r="T4716" s="66">
        <f>(L4716*'Football Field'!$F$4)+(M4716*'Football Field'!$F$5)+(N4716*'Football Field'!$F$6)+(O4716*'Football Field'!$F$7)+(P4716*'Football Field'!$F$8)+(Q4716*'Football Field'!$F$9)+(R4716*'Football Field'!$F$10)+(S4716*'Football Field'!$F$11)</f>
        <v>148441417.34685051</v>
      </c>
    </row>
    <row r="4717" spans="2:20" x14ac:dyDescent="0.3">
      <c r="B4717" s="62">
        <f t="shared" si="666"/>
        <v>4690</v>
      </c>
      <c r="C4717" s="62">
        <v>0.68856090264225023</v>
      </c>
      <c r="D4717" s="62">
        <v>0.28971907966629429</v>
      </c>
      <c r="E4717" s="62">
        <v>0.2844041679192606</v>
      </c>
      <c r="F4717" s="62">
        <v>0.1392973989182843</v>
      </c>
      <c r="G4717" s="62">
        <v>0.64069025642680566</v>
      </c>
      <c r="H4717" s="62">
        <v>0.1968955804216348</v>
      </c>
      <c r="I4717" s="62">
        <v>0.85516107399110486</v>
      </c>
      <c r="J4717" s="62">
        <v>0.63138506426328955</v>
      </c>
      <c r="K4717" s="62"/>
      <c r="L4717" s="65">
        <f t="shared" si="667"/>
        <v>0.18479332370342744</v>
      </c>
      <c r="M4717" s="65">
        <f t="shared" si="668"/>
        <v>7.7753691019033885E-2</v>
      </c>
      <c r="N4717" s="65">
        <f t="shared" si="669"/>
        <v>7.6327295469771864E-2</v>
      </c>
      <c r="O4717" s="65">
        <f t="shared" si="670"/>
        <v>3.7384099548164622E-2</v>
      </c>
      <c r="P4717" s="65">
        <f t="shared" si="671"/>
        <v>0.17194598400110478</v>
      </c>
      <c r="Q4717" s="65">
        <f t="shared" si="672"/>
        <v>5.284207771456003E-2</v>
      </c>
      <c r="R4717" s="65">
        <f t="shared" si="673"/>
        <v>0.22950483618544082</v>
      </c>
      <c r="S4717" s="65">
        <f t="shared" si="674"/>
        <v>0.16944869235849661</v>
      </c>
      <c r="T4717" s="66">
        <f>(L4717*'Football Field'!$F$4)+(M4717*'Football Field'!$F$5)+(N4717*'Football Field'!$F$6)+(O4717*'Football Field'!$F$7)+(P4717*'Football Field'!$F$8)+(Q4717*'Football Field'!$F$9)+(R4717*'Football Field'!$F$10)+(S4717*'Football Field'!$F$11)</f>
        <v>156369787.40039223</v>
      </c>
    </row>
    <row r="4718" spans="2:20" x14ac:dyDescent="0.3">
      <c r="B4718" s="62">
        <f t="shared" si="666"/>
        <v>4691</v>
      </c>
      <c r="C4718" s="62">
        <v>0.16020361385195492</v>
      </c>
      <c r="D4718" s="62">
        <v>0.8786623429802557</v>
      </c>
      <c r="E4718" s="62">
        <v>0.18184271158113829</v>
      </c>
      <c r="F4718" s="62">
        <v>0.3841892581456019</v>
      </c>
      <c r="G4718" s="62">
        <v>0.19975051259855348</v>
      </c>
      <c r="H4718" s="62">
        <v>0.3425347722103036</v>
      </c>
      <c r="I4718" s="62">
        <v>0.14991610184963788</v>
      </c>
      <c r="J4718" s="62">
        <v>0.2443173907736087</v>
      </c>
      <c r="K4718" s="62"/>
      <c r="L4718" s="65">
        <f t="shared" si="667"/>
        <v>6.3037129487805099E-2</v>
      </c>
      <c r="M4718" s="65">
        <f t="shared" si="668"/>
        <v>0.34573721877266317</v>
      </c>
      <c r="N4718" s="65">
        <f t="shared" si="669"/>
        <v>7.1551710231372731E-2</v>
      </c>
      <c r="O4718" s="65">
        <f t="shared" si="670"/>
        <v>0.15117129652223857</v>
      </c>
      <c r="P4718" s="65">
        <f t="shared" si="671"/>
        <v>7.8598095418537309E-2</v>
      </c>
      <c r="Q4718" s="65">
        <f t="shared" si="672"/>
        <v>0.134781034401948</v>
      </c>
      <c r="R4718" s="65">
        <f t="shared" si="673"/>
        <v>5.8989185683012486E-2</v>
      </c>
      <c r="S4718" s="65">
        <f t="shared" si="674"/>
        <v>9.613432948242269E-2</v>
      </c>
      <c r="T4718" s="66">
        <f>(L4718*'Football Field'!$F$4)+(M4718*'Football Field'!$F$5)+(N4718*'Football Field'!$F$6)+(O4718*'Football Field'!$F$7)+(P4718*'Football Field'!$F$8)+(Q4718*'Football Field'!$F$9)+(R4718*'Football Field'!$F$10)+(S4718*'Football Field'!$F$11)</f>
        <v>124892219.89084318</v>
      </c>
    </row>
    <row r="4719" spans="2:20" x14ac:dyDescent="0.3">
      <c r="B4719" s="62">
        <f t="shared" si="666"/>
        <v>4692</v>
      </c>
      <c r="C4719" s="62">
        <v>0.23060904561011175</v>
      </c>
      <c r="D4719" s="62">
        <v>0.2476014080608695</v>
      </c>
      <c r="E4719" s="62">
        <v>0.87304993352178828</v>
      </c>
      <c r="F4719" s="62">
        <v>0.73617937560872215</v>
      </c>
      <c r="G4719" s="62">
        <v>0.62180139990947014</v>
      </c>
      <c r="H4719" s="62">
        <v>0.5026637735808146</v>
      </c>
      <c r="I4719" s="62">
        <v>0.30704869593505724</v>
      </c>
      <c r="J4719" s="62">
        <v>0.33427129145217704</v>
      </c>
      <c r="K4719" s="62"/>
      <c r="L4719" s="65">
        <f t="shared" si="667"/>
        <v>5.9848321906401755E-2</v>
      </c>
      <c r="M4719" s="65">
        <f t="shared" si="668"/>
        <v>6.4258228617617985E-2</v>
      </c>
      <c r="N4719" s="65">
        <f t="shared" si="669"/>
        <v>0.22657642645169315</v>
      </c>
      <c r="O4719" s="65">
        <f t="shared" si="670"/>
        <v>0.1910553861220817</v>
      </c>
      <c r="P4719" s="65">
        <f t="shared" si="671"/>
        <v>0.1613716853351457</v>
      </c>
      <c r="Q4719" s="65">
        <f t="shared" si="672"/>
        <v>0.13045274634548912</v>
      </c>
      <c r="R4719" s="65">
        <f t="shared" si="673"/>
        <v>7.9686159520086106E-2</v>
      </c>
      <c r="S4719" s="65">
        <f t="shared" si="674"/>
        <v>8.6751045701484522E-2</v>
      </c>
      <c r="T4719" s="66">
        <f>(L4719*'Football Field'!$F$4)+(M4719*'Football Field'!$F$5)+(N4719*'Football Field'!$F$6)+(O4719*'Football Field'!$F$7)+(P4719*'Football Field'!$F$8)+(Q4719*'Football Field'!$F$9)+(R4719*'Football Field'!$F$10)+(S4719*'Football Field'!$F$11)</f>
        <v>139734101.95589444</v>
      </c>
    </row>
    <row r="4720" spans="2:20" x14ac:dyDescent="0.3">
      <c r="B4720" s="62">
        <f t="shared" si="666"/>
        <v>4693</v>
      </c>
      <c r="C4720" s="62">
        <v>0.88253363180611755</v>
      </c>
      <c r="D4720" s="62">
        <v>0.30687941063178947</v>
      </c>
      <c r="E4720" s="62">
        <v>0.77206517625183135</v>
      </c>
      <c r="F4720" s="62">
        <v>0.44686254031131345</v>
      </c>
      <c r="G4720" s="62">
        <v>1.154191911718716E-2</v>
      </c>
      <c r="H4720" s="62">
        <v>0.66431584226556517</v>
      </c>
      <c r="I4720" s="62">
        <v>0.93494723349154052</v>
      </c>
      <c r="J4720" s="62">
        <v>0.97323074535760379</v>
      </c>
      <c r="K4720" s="62"/>
      <c r="L4720" s="65">
        <f t="shared" si="667"/>
        <v>0.17677625714761577</v>
      </c>
      <c r="M4720" s="65">
        <f t="shared" si="668"/>
        <v>6.1469604842291005E-2</v>
      </c>
      <c r="N4720" s="65">
        <f t="shared" si="669"/>
        <v>0.15464882834266505</v>
      </c>
      <c r="O4720" s="65">
        <f t="shared" si="670"/>
        <v>8.9508982421492342E-2</v>
      </c>
      <c r="P4720" s="65">
        <f t="shared" si="671"/>
        <v>2.3119087911259322E-3</v>
      </c>
      <c r="Q4720" s="65">
        <f t="shared" si="672"/>
        <v>0.13306605428649737</v>
      </c>
      <c r="R4720" s="65">
        <f t="shared" si="673"/>
        <v>0.18727498489650973</v>
      </c>
      <c r="S4720" s="65">
        <f t="shared" si="674"/>
        <v>0.1949433792718028</v>
      </c>
      <c r="T4720" s="66">
        <f>(L4720*'Football Field'!$F$4)+(M4720*'Football Field'!$F$5)+(N4720*'Football Field'!$F$6)+(O4720*'Football Field'!$F$7)+(P4720*'Football Field'!$F$8)+(Q4720*'Football Field'!$F$9)+(R4720*'Football Field'!$F$10)+(S4720*'Football Field'!$F$11)</f>
        <v>139307633.56591147</v>
      </c>
    </row>
    <row r="4721" spans="2:20" x14ac:dyDescent="0.3">
      <c r="B4721" s="62">
        <f t="shared" si="666"/>
        <v>4694</v>
      </c>
      <c r="C4721" s="62">
        <v>0.11239082822651303</v>
      </c>
      <c r="D4721" s="62">
        <v>0.49954742200443725</v>
      </c>
      <c r="E4721" s="62">
        <v>0.70556861710601848</v>
      </c>
      <c r="F4721" s="62">
        <v>0.29452926673681123</v>
      </c>
      <c r="G4721" s="62">
        <v>0.58999780957011116</v>
      </c>
      <c r="H4721" s="62">
        <v>0.25764996170391741</v>
      </c>
      <c r="I4721" s="62">
        <v>0.35250694541067185</v>
      </c>
      <c r="J4721" s="62">
        <v>0.59198400626608172</v>
      </c>
      <c r="K4721" s="62"/>
      <c r="L4721" s="65">
        <f t="shared" si="667"/>
        <v>3.301558613964644E-2</v>
      </c>
      <c r="M4721" s="65">
        <f t="shared" si="668"/>
        <v>0.14674552365417254</v>
      </c>
      <c r="N4721" s="65">
        <f t="shared" si="669"/>
        <v>0.20726568015449262</v>
      </c>
      <c r="O4721" s="65">
        <f t="shared" si="670"/>
        <v>8.6520017069348254E-2</v>
      </c>
      <c r="P4721" s="65">
        <f t="shared" si="671"/>
        <v>0.17331595301358935</v>
      </c>
      <c r="Q4721" s="65">
        <f t="shared" si="672"/>
        <v>7.5686465156821522E-2</v>
      </c>
      <c r="R4721" s="65">
        <f t="shared" si="673"/>
        <v>0.10355136272840654</v>
      </c>
      <c r="S4721" s="65">
        <f t="shared" si="674"/>
        <v>0.17389941208352283</v>
      </c>
      <c r="T4721" s="66">
        <f>(L4721*'Football Field'!$F$4)+(M4721*'Football Field'!$F$5)+(N4721*'Football Field'!$F$6)+(O4721*'Football Field'!$F$7)+(P4721*'Football Field'!$F$8)+(Q4721*'Football Field'!$F$9)+(R4721*'Football Field'!$F$10)+(S4721*'Football Field'!$F$11)</f>
        <v>143318826.93444222</v>
      </c>
    </row>
    <row r="4722" spans="2:20" x14ac:dyDescent="0.3">
      <c r="B4722" s="62">
        <f t="shared" si="666"/>
        <v>4695</v>
      </c>
      <c r="C4722" s="62">
        <v>0.19537653058121562</v>
      </c>
      <c r="D4722" s="62">
        <v>0.57581505796369836</v>
      </c>
      <c r="E4722" s="62">
        <v>0.31517132154613814</v>
      </c>
      <c r="F4722" s="62">
        <v>0.27152095615454686</v>
      </c>
      <c r="G4722" s="62">
        <v>0.46738415883859485</v>
      </c>
      <c r="H4722" s="62">
        <v>6.554114046687487E-2</v>
      </c>
      <c r="I4722" s="62">
        <v>0.6988699922118653</v>
      </c>
      <c r="J4722" s="62">
        <v>0.82033886899754893</v>
      </c>
      <c r="K4722" s="62"/>
      <c r="L4722" s="65">
        <f t="shared" si="667"/>
        <v>5.7294867372540942E-2</v>
      </c>
      <c r="M4722" s="65">
        <f t="shared" si="668"/>
        <v>0.16885982814311473</v>
      </c>
      <c r="N4722" s="65">
        <f t="shared" si="669"/>
        <v>9.2425118891688349E-2</v>
      </c>
      <c r="O4722" s="65">
        <f t="shared" si="670"/>
        <v>7.9624492898206695E-2</v>
      </c>
      <c r="P4722" s="65">
        <f t="shared" si="671"/>
        <v>0.13706207860801539</v>
      </c>
      <c r="Q4722" s="65">
        <f t="shared" si="672"/>
        <v>1.9220174190439386E-2</v>
      </c>
      <c r="R4722" s="65">
        <f t="shared" si="673"/>
        <v>0.20494612835692011</v>
      </c>
      <c r="S4722" s="65">
        <f t="shared" si="674"/>
        <v>0.24056731153907443</v>
      </c>
      <c r="T4722" s="66">
        <f>(L4722*'Football Field'!$F$4)+(M4722*'Football Field'!$F$5)+(N4722*'Football Field'!$F$6)+(O4722*'Football Field'!$F$7)+(P4722*'Football Field'!$F$8)+(Q4722*'Football Field'!$F$9)+(R4722*'Football Field'!$F$10)+(S4722*'Football Field'!$F$11)</f>
        <v>151695575.02901322</v>
      </c>
    </row>
    <row r="4723" spans="2:20" x14ac:dyDescent="0.3">
      <c r="B4723" s="62">
        <f t="shared" si="666"/>
        <v>4696</v>
      </c>
      <c r="C4723" s="62">
        <v>0.3383367406915474</v>
      </c>
      <c r="D4723" s="62">
        <v>0.39322418706024853</v>
      </c>
      <c r="E4723" s="62">
        <v>7.4996296331678147E-2</v>
      </c>
      <c r="F4723" s="62">
        <v>0.90885776247047234</v>
      </c>
      <c r="G4723" s="62">
        <v>0.25125189230172418</v>
      </c>
      <c r="H4723" s="62">
        <v>0.34410948501397653</v>
      </c>
      <c r="I4723" s="62">
        <v>0.42693906118042857</v>
      </c>
      <c r="J4723" s="62">
        <v>3.8815997186585793E-2</v>
      </c>
      <c r="K4723" s="62"/>
      <c r="L4723" s="65">
        <f t="shared" si="667"/>
        <v>0.12185590192924847</v>
      </c>
      <c r="M4723" s="65">
        <f t="shared" si="668"/>
        <v>0.14162425244353366</v>
      </c>
      <c r="N4723" s="65">
        <f t="shared" si="669"/>
        <v>2.7010786094855056E-2</v>
      </c>
      <c r="O4723" s="65">
        <f t="shared" si="670"/>
        <v>0.32733566607300746</v>
      </c>
      <c r="P4723" s="65">
        <f t="shared" si="671"/>
        <v>9.0491283581197804E-2</v>
      </c>
      <c r="Q4723" s="65">
        <f t="shared" si="672"/>
        <v>0.1239350227618803</v>
      </c>
      <c r="R4723" s="65">
        <f t="shared" si="673"/>
        <v>0.15376705545673375</v>
      </c>
      <c r="S4723" s="65">
        <f t="shared" si="674"/>
        <v>1.3980031659543472E-2</v>
      </c>
      <c r="T4723" s="66">
        <f>(L4723*'Football Field'!$F$4)+(M4723*'Football Field'!$F$5)+(N4723*'Football Field'!$F$6)+(O4723*'Football Field'!$F$7)+(P4723*'Football Field'!$F$8)+(Q4723*'Football Field'!$F$9)+(R4723*'Football Field'!$F$10)+(S4723*'Football Field'!$F$11)</f>
        <v>138842146.94334918</v>
      </c>
    </row>
    <row r="4724" spans="2:20" x14ac:dyDescent="0.3">
      <c r="B4724" s="62">
        <f t="shared" si="666"/>
        <v>4697</v>
      </c>
      <c r="C4724" s="62">
        <v>0.73814370875440272</v>
      </c>
      <c r="D4724" s="62">
        <v>0.52408324845288012</v>
      </c>
      <c r="E4724" s="62">
        <v>0.60096955611762248</v>
      </c>
      <c r="F4724" s="62">
        <v>0.31729294636307015</v>
      </c>
      <c r="G4724" s="62">
        <v>0.58764322794808521</v>
      </c>
      <c r="H4724" s="62">
        <v>0.32510517586290999</v>
      </c>
      <c r="I4724" s="62">
        <v>0.15771818292529738</v>
      </c>
      <c r="J4724" s="62">
        <v>0.69832354579420242</v>
      </c>
      <c r="K4724" s="62"/>
      <c r="L4724" s="65">
        <f t="shared" si="667"/>
        <v>0.18690591322245623</v>
      </c>
      <c r="M4724" s="65">
        <f t="shared" si="668"/>
        <v>0.13270350609906587</v>
      </c>
      <c r="N4724" s="65">
        <f t="shared" si="669"/>
        <v>0.15217194480273138</v>
      </c>
      <c r="O4724" s="65">
        <f t="shared" si="670"/>
        <v>8.0341981101630197E-2</v>
      </c>
      <c r="P4724" s="65">
        <f t="shared" si="671"/>
        <v>0.14879757541247726</v>
      </c>
      <c r="Q4724" s="65">
        <f t="shared" si="672"/>
        <v>8.2320121498484555E-2</v>
      </c>
      <c r="R4724" s="65">
        <f t="shared" si="673"/>
        <v>3.9935937489981733E-2</v>
      </c>
      <c r="S4724" s="65">
        <f t="shared" si="674"/>
        <v>0.17682302037317288</v>
      </c>
      <c r="T4724" s="66">
        <f>(L4724*'Football Field'!$F$4)+(M4724*'Football Field'!$F$5)+(N4724*'Football Field'!$F$6)+(O4724*'Football Field'!$F$7)+(P4724*'Football Field'!$F$8)+(Q4724*'Football Field'!$F$9)+(R4724*'Football Field'!$F$10)+(S4724*'Football Field'!$F$11)</f>
        <v>130320463.44086567</v>
      </c>
    </row>
    <row r="4725" spans="2:20" x14ac:dyDescent="0.3">
      <c r="B4725" s="62">
        <f t="shared" si="666"/>
        <v>4698</v>
      </c>
      <c r="C4725" s="62">
        <v>0.92194733423403918</v>
      </c>
      <c r="D4725" s="62">
        <v>0.16485385113329487</v>
      </c>
      <c r="E4725" s="62">
        <v>0.45341625619286163</v>
      </c>
      <c r="F4725" s="62">
        <v>0.72675643072044993</v>
      </c>
      <c r="G4725" s="62">
        <v>0.22252135720573263</v>
      </c>
      <c r="H4725" s="62">
        <v>8.1231565953022833E-2</v>
      </c>
      <c r="I4725" s="62">
        <v>0.64862019962333528</v>
      </c>
      <c r="J4725" s="62">
        <v>0.49081055482364178</v>
      </c>
      <c r="K4725" s="62"/>
      <c r="L4725" s="65">
        <f t="shared" si="667"/>
        <v>0.24849277202858228</v>
      </c>
      <c r="M4725" s="65">
        <f t="shared" si="668"/>
        <v>4.443311339658431E-2</v>
      </c>
      <c r="N4725" s="65">
        <f t="shared" si="669"/>
        <v>0.12220943453108811</v>
      </c>
      <c r="O4725" s="65">
        <f t="shared" si="670"/>
        <v>0.19588290280090839</v>
      </c>
      <c r="P4725" s="65">
        <f t="shared" si="671"/>
        <v>5.9976255513070391E-2</v>
      </c>
      <c r="Q4725" s="65">
        <f t="shared" si="672"/>
        <v>2.1894371023546022E-2</v>
      </c>
      <c r="R4725" s="65">
        <f t="shared" si="673"/>
        <v>0.17482281841190248</v>
      </c>
      <c r="S4725" s="65">
        <f t="shared" si="674"/>
        <v>0.13228833229431797</v>
      </c>
      <c r="T4725" s="66">
        <f>(L4725*'Football Field'!$F$4)+(M4725*'Football Field'!$F$5)+(N4725*'Football Field'!$F$6)+(O4725*'Football Field'!$F$7)+(P4725*'Football Field'!$F$8)+(Q4725*'Football Field'!$F$9)+(R4725*'Football Field'!$F$10)+(S4725*'Football Field'!$F$11)</f>
        <v>141439537.25717637</v>
      </c>
    </row>
    <row r="4726" spans="2:20" x14ac:dyDescent="0.3">
      <c r="B4726" s="62">
        <f t="shared" si="666"/>
        <v>4699</v>
      </c>
      <c r="C4726" s="62">
        <v>0.5977621157465125</v>
      </c>
      <c r="D4726" s="62">
        <v>0.26260762370584501</v>
      </c>
      <c r="E4726" s="62">
        <v>0.42255311491141367</v>
      </c>
      <c r="F4726" s="62">
        <v>0.69628263122836087</v>
      </c>
      <c r="G4726" s="62">
        <v>0.87011601082359402</v>
      </c>
      <c r="H4726" s="62">
        <v>0.95344778853967305</v>
      </c>
      <c r="I4726" s="62">
        <v>0.4940364685211609</v>
      </c>
      <c r="J4726" s="62">
        <v>0.57443328617663802</v>
      </c>
      <c r="K4726" s="62"/>
      <c r="L4726" s="65">
        <f t="shared" si="667"/>
        <v>0.1227125400499889</v>
      </c>
      <c r="M4726" s="65">
        <f t="shared" si="668"/>
        <v>5.3909820800857482E-2</v>
      </c>
      <c r="N4726" s="65">
        <f t="shared" si="669"/>
        <v>8.6744483584508481E-2</v>
      </c>
      <c r="O4726" s="65">
        <f t="shared" si="670"/>
        <v>0.14293747967620407</v>
      </c>
      <c r="P4726" s="65">
        <f t="shared" si="671"/>
        <v>0.17862313956277145</v>
      </c>
      <c r="Q4726" s="65">
        <f t="shared" si="672"/>
        <v>0.19573003516730572</v>
      </c>
      <c r="R4726" s="65">
        <f t="shared" si="673"/>
        <v>0.10141905673270618</v>
      </c>
      <c r="S4726" s="65">
        <f t="shared" si="674"/>
        <v>0.11792344442565769</v>
      </c>
      <c r="T4726" s="66">
        <f>(L4726*'Football Field'!$F$4)+(M4726*'Football Field'!$F$5)+(N4726*'Football Field'!$F$6)+(O4726*'Football Field'!$F$7)+(P4726*'Football Field'!$F$8)+(Q4726*'Football Field'!$F$9)+(R4726*'Football Field'!$F$10)+(S4726*'Football Field'!$F$11)</f>
        <v>140135188.07033521</v>
      </c>
    </row>
    <row r="4727" spans="2:20" x14ac:dyDescent="0.3">
      <c r="B4727" s="62">
        <f t="shared" si="666"/>
        <v>4700</v>
      </c>
      <c r="C4727" s="62">
        <v>0.19924265413237374</v>
      </c>
      <c r="D4727" s="62">
        <v>0.2479087898852772</v>
      </c>
      <c r="E4727" s="62">
        <v>0.12286796656091459</v>
      </c>
      <c r="F4727" s="62">
        <v>0.34124146490052387</v>
      </c>
      <c r="G4727" s="62">
        <v>0.61490163063312597</v>
      </c>
      <c r="H4727" s="62">
        <v>0.50584386736581743</v>
      </c>
      <c r="I4727" s="62">
        <v>0.91229637028756183</v>
      </c>
      <c r="J4727" s="62">
        <v>0.53643805173296044</v>
      </c>
      <c r="K4727" s="62"/>
      <c r="L4727" s="65">
        <f t="shared" si="667"/>
        <v>5.7241451127312604E-2</v>
      </c>
      <c r="M4727" s="65">
        <f t="shared" si="668"/>
        <v>7.122299661206706E-2</v>
      </c>
      <c r="N4727" s="65">
        <f t="shared" si="669"/>
        <v>3.5299372685209066E-2</v>
      </c>
      <c r="O4727" s="65">
        <f t="shared" si="670"/>
        <v>9.8037022849225691E-2</v>
      </c>
      <c r="P4727" s="65">
        <f t="shared" si="671"/>
        <v>0.1766582652257081</v>
      </c>
      <c r="Q4727" s="65">
        <f t="shared" si="672"/>
        <v>0.1453264971697969</v>
      </c>
      <c r="R4727" s="65">
        <f t="shared" si="673"/>
        <v>0.26209833592532455</v>
      </c>
      <c r="S4727" s="65">
        <f t="shared" si="674"/>
        <v>0.15411605840535594</v>
      </c>
      <c r="T4727" s="66">
        <f>(L4727*'Football Field'!$F$4)+(M4727*'Football Field'!$F$5)+(N4727*'Football Field'!$F$6)+(O4727*'Football Field'!$F$7)+(P4727*'Football Field'!$F$8)+(Q4727*'Football Field'!$F$9)+(R4727*'Football Field'!$F$10)+(S4727*'Football Field'!$F$11)</f>
        <v>161151765.63518915</v>
      </c>
    </row>
    <row r="4728" spans="2:20" x14ac:dyDescent="0.3">
      <c r="B4728" s="62">
        <f t="shared" si="666"/>
        <v>4701</v>
      </c>
      <c r="C4728" s="62">
        <v>0.79790909346466676</v>
      </c>
      <c r="D4728" s="62">
        <v>0.29909254916256556</v>
      </c>
      <c r="E4728" s="62">
        <v>0.66669247623387873</v>
      </c>
      <c r="F4728" s="62">
        <v>0.32384803922108252</v>
      </c>
      <c r="G4728" s="62">
        <v>0.83873073036461332</v>
      </c>
      <c r="H4728" s="62">
        <v>0.79919551559202129</v>
      </c>
      <c r="I4728" s="62">
        <v>0.57054992056612552</v>
      </c>
      <c r="J4728" s="62">
        <v>0.6722413714820803</v>
      </c>
      <c r="K4728" s="62"/>
      <c r="L4728" s="65">
        <f t="shared" si="667"/>
        <v>0.16060132567005189</v>
      </c>
      <c r="M4728" s="65">
        <f t="shared" si="668"/>
        <v>6.0200667327863056E-2</v>
      </c>
      <c r="N4728" s="65">
        <f t="shared" si="669"/>
        <v>0.13419034370505248</v>
      </c>
      <c r="O4728" s="65">
        <f t="shared" si="670"/>
        <v>6.5183396004066155E-2</v>
      </c>
      <c r="P4728" s="65">
        <f t="shared" si="671"/>
        <v>0.16881781180343525</v>
      </c>
      <c r="Q4728" s="65">
        <f t="shared" si="672"/>
        <v>0.16086025378694715</v>
      </c>
      <c r="R4728" s="65">
        <f t="shared" si="673"/>
        <v>0.11483898899558061</v>
      </c>
      <c r="S4728" s="65">
        <f t="shared" si="674"/>
        <v>0.13530721270700338</v>
      </c>
      <c r="T4728" s="66">
        <f>(L4728*'Football Field'!$F$4)+(M4728*'Football Field'!$F$5)+(N4728*'Football Field'!$F$6)+(O4728*'Football Field'!$F$7)+(P4728*'Football Field'!$F$8)+(Q4728*'Football Field'!$F$9)+(R4728*'Football Field'!$F$10)+(S4728*'Football Field'!$F$11)</f>
        <v>141815935.13671595</v>
      </c>
    </row>
    <row r="4729" spans="2:20" x14ac:dyDescent="0.3">
      <c r="B4729" s="62">
        <f t="shared" si="666"/>
        <v>4702</v>
      </c>
      <c r="C4729" s="62">
        <v>0.20658766884331137</v>
      </c>
      <c r="D4729" s="62">
        <v>0.23292921717327353</v>
      </c>
      <c r="E4729" s="62">
        <v>3.7521210034614394E-2</v>
      </c>
      <c r="F4729" s="62">
        <v>0.23267039928810485</v>
      </c>
      <c r="G4729" s="62">
        <v>0.70274807824942687</v>
      </c>
      <c r="H4729" s="62">
        <v>0.13763356103643754</v>
      </c>
      <c r="I4729" s="62">
        <v>0.30914692335996097</v>
      </c>
      <c r="J4729" s="62">
        <v>0.10859586531032894</v>
      </c>
      <c r="K4729" s="62"/>
      <c r="L4729" s="65">
        <f t="shared" si="667"/>
        <v>0.10498232161770446</v>
      </c>
      <c r="M4729" s="65">
        <f t="shared" si="668"/>
        <v>0.11836839114531909</v>
      </c>
      <c r="N4729" s="65">
        <f t="shared" si="669"/>
        <v>1.9067274254045401E-2</v>
      </c>
      <c r="O4729" s="65">
        <f t="shared" si="670"/>
        <v>0.11823686682630564</v>
      </c>
      <c r="P4729" s="65">
        <f t="shared" si="671"/>
        <v>0.35711775625369668</v>
      </c>
      <c r="Q4729" s="65">
        <f t="shared" si="672"/>
        <v>6.9941690377833307E-2</v>
      </c>
      <c r="R4729" s="65">
        <f t="shared" si="673"/>
        <v>0.15710018858828922</v>
      </c>
      <c r="S4729" s="65">
        <f t="shared" si="674"/>
        <v>5.5185510936806258E-2</v>
      </c>
      <c r="T4729" s="66">
        <f>(L4729*'Football Field'!$F$4)+(M4729*'Football Field'!$F$5)+(N4729*'Football Field'!$F$6)+(O4729*'Football Field'!$F$7)+(P4729*'Football Field'!$F$8)+(Q4729*'Football Field'!$F$9)+(R4729*'Football Field'!$F$10)+(S4729*'Football Field'!$F$11)</f>
        <v>159946195.03412238</v>
      </c>
    </row>
    <row r="4730" spans="2:20" x14ac:dyDescent="0.3">
      <c r="B4730" s="62">
        <f t="shared" si="666"/>
        <v>4703</v>
      </c>
      <c r="C4730" s="62">
        <v>0.9242297451842485</v>
      </c>
      <c r="D4730" s="62">
        <v>0.19252647931101519</v>
      </c>
      <c r="E4730" s="62">
        <v>0.2387565100622987</v>
      </c>
      <c r="F4730" s="62">
        <v>0.18509704233906543</v>
      </c>
      <c r="G4730" s="62">
        <v>0.16968450859902862</v>
      </c>
      <c r="H4730" s="62">
        <v>0.51872163416455586</v>
      </c>
      <c r="I4730" s="62">
        <v>0.91171999562941874</v>
      </c>
      <c r="J4730" s="62">
        <v>0.92782045885126763</v>
      </c>
      <c r="K4730" s="62"/>
      <c r="L4730" s="65">
        <f t="shared" si="667"/>
        <v>0.22716405038861123</v>
      </c>
      <c r="M4730" s="65">
        <f t="shared" si="668"/>
        <v>4.7320587846510637E-2</v>
      </c>
      <c r="N4730" s="65">
        <f t="shared" si="669"/>
        <v>5.868334812313216E-2</v>
      </c>
      <c r="O4730" s="65">
        <f t="shared" si="670"/>
        <v>4.54945256542377E-2</v>
      </c>
      <c r="P4730" s="65">
        <f t="shared" si="671"/>
        <v>4.1706318653347542E-2</v>
      </c>
      <c r="Q4730" s="65">
        <f t="shared" si="672"/>
        <v>0.12749525543297582</v>
      </c>
      <c r="R4730" s="65">
        <f t="shared" si="673"/>
        <v>0.22408931124173845</v>
      </c>
      <c r="S4730" s="65">
        <f t="shared" si="674"/>
        <v>0.22804660265944643</v>
      </c>
      <c r="T4730" s="66">
        <f>(L4730*'Football Field'!$F$4)+(M4730*'Football Field'!$F$5)+(N4730*'Football Field'!$F$6)+(O4730*'Football Field'!$F$7)+(P4730*'Football Field'!$F$8)+(Q4730*'Football Field'!$F$9)+(R4730*'Football Field'!$F$10)+(S4730*'Football Field'!$F$11)</f>
        <v>144882587.3891083</v>
      </c>
    </row>
    <row r="4731" spans="2:20" x14ac:dyDescent="0.3">
      <c r="B4731" s="62">
        <f t="shared" si="666"/>
        <v>4704</v>
      </c>
      <c r="C4731" s="62">
        <v>0.68456126152111918</v>
      </c>
      <c r="D4731" s="62">
        <v>9.103401824817392E-3</v>
      </c>
      <c r="E4731" s="62">
        <v>0.84254042171066923</v>
      </c>
      <c r="F4731" s="62">
        <v>0.35772408746673501</v>
      </c>
      <c r="G4731" s="62">
        <v>0.3404563126925424</v>
      </c>
      <c r="H4731" s="62">
        <v>0.45342145012251889</v>
      </c>
      <c r="I4731" s="62">
        <v>0.47627403081166431</v>
      </c>
      <c r="J4731" s="62">
        <v>0.92922946820525432</v>
      </c>
      <c r="K4731" s="62"/>
      <c r="L4731" s="65">
        <f t="shared" si="667"/>
        <v>0.16723902877621222</v>
      </c>
      <c r="M4731" s="65">
        <f t="shared" si="668"/>
        <v>2.2239705418900485E-3</v>
      </c>
      <c r="N4731" s="65">
        <f t="shared" si="669"/>
        <v>0.2058335020572086</v>
      </c>
      <c r="O4731" s="65">
        <f t="shared" si="670"/>
        <v>8.7392366937123128E-2</v>
      </c>
      <c r="P4731" s="65">
        <f t="shared" si="671"/>
        <v>8.3173831585085456E-2</v>
      </c>
      <c r="Q4731" s="65">
        <f t="shared" si="672"/>
        <v>0.11077133224906038</v>
      </c>
      <c r="R4731" s="65">
        <f t="shared" si="673"/>
        <v>0.11635424149956404</v>
      </c>
      <c r="S4731" s="65">
        <f t="shared" si="674"/>
        <v>0.22701172635385622</v>
      </c>
      <c r="T4731" s="66">
        <f>(L4731*'Football Field'!$F$4)+(M4731*'Football Field'!$F$5)+(N4731*'Football Field'!$F$6)+(O4731*'Football Field'!$F$7)+(P4731*'Football Field'!$F$8)+(Q4731*'Football Field'!$F$9)+(R4731*'Football Field'!$F$10)+(S4731*'Football Field'!$F$11)</f>
        <v>137901641.00822628</v>
      </c>
    </row>
    <row r="4732" spans="2:20" x14ac:dyDescent="0.3">
      <c r="B4732" s="62">
        <f t="shared" si="666"/>
        <v>4705</v>
      </c>
      <c r="C4732" s="62">
        <v>0.2182114480785472</v>
      </c>
      <c r="D4732" s="62">
        <v>0.16246079509341882</v>
      </c>
      <c r="E4732" s="62">
        <v>0.4687316343845086</v>
      </c>
      <c r="F4732" s="62">
        <v>0.95996782673129932</v>
      </c>
      <c r="G4732" s="62">
        <v>0.80928014571974705</v>
      </c>
      <c r="H4732" s="62">
        <v>0.97305898600997531</v>
      </c>
      <c r="I4732" s="62">
        <v>0.56767658739559557</v>
      </c>
      <c r="J4732" s="62">
        <v>0.8300046940697926</v>
      </c>
      <c r="K4732" s="62"/>
      <c r="L4732" s="65">
        <f t="shared" si="667"/>
        <v>4.3735076927293788E-2</v>
      </c>
      <c r="M4732" s="65">
        <f t="shared" si="668"/>
        <v>3.256124018077361E-2</v>
      </c>
      <c r="N4732" s="65">
        <f t="shared" si="669"/>
        <v>9.3945639738770556E-2</v>
      </c>
      <c r="O4732" s="65">
        <f t="shared" si="670"/>
        <v>0.19240176040034249</v>
      </c>
      <c r="P4732" s="65">
        <f t="shared" si="671"/>
        <v>0.16220014916927869</v>
      </c>
      <c r="Q4732" s="65">
        <f t="shared" si="672"/>
        <v>0.19502555884520803</v>
      </c>
      <c r="R4732" s="65">
        <f t="shared" si="673"/>
        <v>0.1137767034598164</v>
      </c>
      <c r="S4732" s="65">
        <f t="shared" si="674"/>
        <v>0.1663538712785165</v>
      </c>
      <c r="T4732" s="66">
        <f>(L4732*'Football Field'!$F$4)+(M4732*'Football Field'!$F$5)+(N4732*'Football Field'!$F$6)+(O4732*'Football Field'!$F$7)+(P4732*'Football Field'!$F$8)+(Q4732*'Football Field'!$F$9)+(R4732*'Football Field'!$F$10)+(S4732*'Football Field'!$F$11)</f>
        <v>141867064.8527385</v>
      </c>
    </row>
    <row r="4733" spans="2:20" x14ac:dyDescent="0.3">
      <c r="B4733" s="62">
        <f t="shared" si="666"/>
        <v>4706</v>
      </c>
      <c r="C4733" s="62">
        <v>0.90908204616292076</v>
      </c>
      <c r="D4733" s="62">
        <v>0.55170142974237057</v>
      </c>
      <c r="E4733" s="62">
        <v>0.43664121085949714</v>
      </c>
      <c r="F4733" s="62">
        <v>0.95543214652192987</v>
      </c>
      <c r="G4733" s="62">
        <v>1.802645732531527E-2</v>
      </c>
      <c r="H4733" s="62">
        <v>3.4808142922134078E-2</v>
      </c>
      <c r="I4733" s="62">
        <v>0.92627476279287946</v>
      </c>
      <c r="J4733" s="62">
        <v>0.74534597354255372</v>
      </c>
      <c r="K4733" s="62"/>
      <c r="L4733" s="65">
        <f t="shared" si="667"/>
        <v>0.19860608418779066</v>
      </c>
      <c r="M4733" s="65">
        <f t="shared" si="668"/>
        <v>0.12052956173144019</v>
      </c>
      <c r="N4733" s="65">
        <f t="shared" si="669"/>
        <v>9.5392491194660256E-2</v>
      </c>
      <c r="O4733" s="65">
        <f t="shared" si="670"/>
        <v>0.20873213603632113</v>
      </c>
      <c r="P4733" s="65">
        <f t="shared" si="671"/>
        <v>3.9382189058407195E-3</v>
      </c>
      <c r="Q4733" s="65">
        <f t="shared" si="672"/>
        <v>7.6044939978663715E-3</v>
      </c>
      <c r="R4733" s="65">
        <f t="shared" si="673"/>
        <v>0.20236215674564037</v>
      </c>
      <c r="S4733" s="65">
        <f t="shared" si="674"/>
        <v>0.16283485720044022</v>
      </c>
      <c r="T4733" s="66">
        <f>(L4733*'Football Field'!$F$4)+(M4733*'Football Field'!$F$5)+(N4733*'Football Field'!$F$6)+(O4733*'Football Field'!$F$7)+(P4733*'Football Field'!$F$8)+(Q4733*'Football Field'!$F$9)+(R4733*'Football Field'!$F$10)+(S4733*'Football Field'!$F$11)</f>
        <v>140290631.55677855</v>
      </c>
    </row>
    <row r="4734" spans="2:20" x14ac:dyDescent="0.3">
      <c r="B4734" s="62">
        <f t="shared" si="666"/>
        <v>4707</v>
      </c>
      <c r="C4734" s="62">
        <v>0.16596995315804219</v>
      </c>
      <c r="D4734" s="62">
        <v>0.88712003867521894</v>
      </c>
      <c r="E4734" s="62">
        <v>0.76891157348080941</v>
      </c>
      <c r="F4734" s="62">
        <v>0.19537043760288852</v>
      </c>
      <c r="G4734" s="62">
        <v>0.60949386635428249</v>
      </c>
      <c r="H4734" s="62">
        <v>0.97235945017192404</v>
      </c>
      <c r="I4734" s="62">
        <v>0.23580521323263759</v>
      </c>
      <c r="J4734" s="62">
        <v>0.60055251907334273</v>
      </c>
      <c r="K4734" s="62"/>
      <c r="L4734" s="65">
        <f t="shared" si="667"/>
        <v>3.7417843657012104E-2</v>
      </c>
      <c r="M4734" s="65">
        <f t="shared" si="668"/>
        <v>0.20000077291425944</v>
      </c>
      <c r="N4734" s="65">
        <f t="shared" si="669"/>
        <v>0.17335073304006643</v>
      </c>
      <c r="O4734" s="65">
        <f t="shared" si="670"/>
        <v>4.4046168299305168E-2</v>
      </c>
      <c r="P4734" s="65">
        <f t="shared" si="671"/>
        <v>0.1374100900024704</v>
      </c>
      <c r="Q4734" s="65">
        <f t="shared" si="672"/>
        <v>0.21921795597728233</v>
      </c>
      <c r="R4734" s="65">
        <f t="shared" si="673"/>
        <v>5.3162168418794273E-2</v>
      </c>
      <c r="S4734" s="65">
        <f t="shared" si="674"/>
        <v>0.13539426769080973</v>
      </c>
      <c r="T4734" s="66">
        <f>(L4734*'Football Field'!$F$4)+(M4734*'Football Field'!$F$5)+(N4734*'Football Field'!$F$6)+(O4734*'Football Field'!$F$7)+(P4734*'Football Field'!$F$8)+(Q4734*'Football Field'!$F$9)+(R4734*'Football Field'!$F$10)+(S4734*'Football Field'!$F$11)</f>
        <v>131700143.73360384</v>
      </c>
    </row>
    <row r="4735" spans="2:20" x14ac:dyDescent="0.3">
      <c r="B4735" s="62">
        <f t="shared" si="666"/>
        <v>4708</v>
      </c>
      <c r="C4735" s="62">
        <v>0.51489273660098112</v>
      </c>
      <c r="D4735" s="62">
        <v>7.6800161404088962E-2</v>
      </c>
      <c r="E4735" s="62">
        <v>0.57272738178980909</v>
      </c>
      <c r="F4735" s="62">
        <v>0.70137665537594895</v>
      </c>
      <c r="G4735" s="62">
        <v>0.58375940065968868</v>
      </c>
      <c r="H4735" s="62">
        <v>0.18142534540841748</v>
      </c>
      <c r="I4735" s="62">
        <v>0.82051294346919368</v>
      </c>
      <c r="J4735" s="62">
        <v>0.97582928931688939</v>
      </c>
      <c r="K4735" s="62"/>
      <c r="L4735" s="65">
        <f t="shared" si="667"/>
        <v>0.1162988628344738</v>
      </c>
      <c r="M4735" s="65">
        <f t="shared" si="668"/>
        <v>1.7346858485054364E-2</v>
      </c>
      <c r="N4735" s="65">
        <f t="shared" si="669"/>
        <v>0.1293619786832188</v>
      </c>
      <c r="O4735" s="65">
        <f t="shared" si="670"/>
        <v>0.15842000020692087</v>
      </c>
      <c r="P4735" s="65">
        <f t="shared" si="671"/>
        <v>0.13185378165135764</v>
      </c>
      <c r="Q4735" s="65">
        <f t="shared" si="672"/>
        <v>4.0978557009052924E-2</v>
      </c>
      <c r="R4735" s="65">
        <f t="shared" si="673"/>
        <v>0.18532932295058574</v>
      </c>
      <c r="S4735" s="65">
        <f t="shared" si="674"/>
        <v>0.22041063817933593</v>
      </c>
      <c r="T4735" s="66">
        <f>(L4735*'Football Field'!$F$4)+(M4735*'Football Field'!$F$5)+(N4735*'Football Field'!$F$6)+(O4735*'Football Field'!$F$7)+(P4735*'Football Field'!$F$8)+(Q4735*'Football Field'!$F$9)+(R4735*'Football Field'!$F$10)+(S4735*'Football Field'!$F$11)</f>
        <v>150116404.74439287</v>
      </c>
    </row>
    <row r="4736" spans="2:20" x14ac:dyDescent="0.3">
      <c r="B4736" s="62">
        <f t="shared" si="666"/>
        <v>4709</v>
      </c>
      <c r="C4736" s="62">
        <v>0.37812645903852948</v>
      </c>
      <c r="D4736" s="62">
        <v>6.2340489861967607E-2</v>
      </c>
      <c r="E4736" s="62">
        <v>0.27605035053375726</v>
      </c>
      <c r="F4736" s="62">
        <v>0.27786004103295014</v>
      </c>
      <c r="G4736" s="62">
        <v>0.43781740741041908</v>
      </c>
      <c r="H4736" s="62">
        <v>4.8726209905598838E-2</v>
      </c>
      <c r="I4736" s="62">
        <v>0.41975269233395973</v>
      </c>
      <c r="J4736" s="62">
        <v>0.32050795666577603</v>
      </c>
      <c r="K4736" s="62"/>
      <c r="L4736" s="65">
        <f t="shared" si="667"/>
        <v>0.17023662445421914</v>
      </c>
      <c r="M4736" s="65">
        <f t="shared" si="668"/>
        <v>2.8066363268809104E-2</v>
      </c>
      <c r="N4736" s="65">
        <f t="shared" si="669"/>
        <v>0.12428085559990476</v>
      </c>
      <c r="O4736" s="65">
        <f t="shared" si="670"/>
        <v>0.12509559784955537</v>
      </c>
      <c r="P4736" s="65">
        <f t="shared" si="671"/>
        <v>0.19711013546727979</v>
      </c>
      <c r="Q4736" s="65">
        <f t="shared" si="672"/>
        <v>2.1937067080332662E-2</v>
      </c>
      <c r="R4736" s="65">
        <f t="shared" si="673"/>
        <v>0.18897720521912087</v>
      </c>
      <c r="S4736" s="65">
        <f t="shared" si="674"/>
        <v>0.14429615106077831</v>
      </c>
      <c r="T4736" s="66">
        <f>(L4736*'Football Field'!$F$4)+(M4736*'Football Field'!$F$5)+(N4736*'Football Field'!$F$6)+(O4736*'Football Field'!$F$7)+(P4736*'Football Field'!$F$8)+(Q4736*'Football Field'!$F$9)+(R4736*'Football Field'!$F$10)+(S4736*'Football Field'!$F$11)</f>
        <v>154720158.72408211</v>
      </c>
    </row>
    <row r="4737" spans="2:20" x14ac:dyDescent="0.3">
      <c r="B4737" s="62">
        <f t="shared" si="666"/>
        <v>4710</v>
      </c>
      <c r="C4737" s="62">
        <v>0.31673480016522471</v>
      </c>
      <c r="D4737" s="62">
        <v>0.18380663785463469</v>
      </c>
      <c r="E4737" s="62">
        <v>0.12359925870279032</v>
      </c>
      <c r="F4737" s="62">
        <v>0.22643056515787985</v>
      </c>
      <c r="G4737" s="62">
        <v>0.84306524981703612</v>
      </c>
      <c r="H4737" s="62">
        <v>0.34060842333613761</v>
      </c>
      <c r="I4737" s="62">
        <v>0.62262541651299363</v>
      </c>
      <c r="J4737" s="62">
        <v>0.482088328968164</v>
      </c>
      <c r="K4737" s="62"/>
      <c r="L4737" s="65">
        <f t="shared" si="667"/>
        <v>0.10090441844021755</v>
      </c>
      <c r="M4737" s="65">
        <f t="shared" si="668"/>
        <v>5.8556564951178711E-2</v>
      </c>
      <c r="N4737" s="65">
        <f t="shared" si="669"/>
        <v>3.9375879481955207E-2</v>
      </c>
      <c r="O4737" s="65">
        <f t="shared" si="670"/>
        <v>7.2135567302446954E-2</v>
      </c>
      <c r="P4737" s="65">
        <f t="shared" si="671"/>
        <v>0.26858118746525012</v>
      </c>
      <c r="Q4737" s="65">
        <f t="shared" si="672"/>
        <v>0.10851000538824233</v>
      </c>
      <c r="R4737" s="65">
        <f t="shared" si="673"/>
        <v>0.19835412946909795</v>
      </c>
      <c r="S4737" s="65">
        <f t="shared" si="674"/>
        <v>0.15358224750161109</v>
      </c>
      <c r="T4737" s="66">
        <f>(L4737*'Football Field'!$F$4)+(M4737*'Football Field'!$F$5)+(N4737*'Football Field'!$F$6)+(O4737*'Football Field'!$F$7)+(P4737*'Football Field'!$F$8)+(Q4737*'Football Field'!$F$9)+(R4737*'Football Field'!$F$10)+(S4737*'Football Field'!$F$11)</f>
        <v>159589871.51976115</v>
      </c>
    </row>
    <row r="4738" spans="2:20" x14ac:dyDescent="0.3">
      <c r="B4738" s="62">
        <f t="shared" si="666"/>
        <v>4711</v>
      </c>
      <c r="C4738" s="62">
        <v>0.31745177436307848</v>
      </c>
      <c r="D4738" s="62">
        <v>0.62349796939013724</v>
      </c>
      <c r="E4738" s="62">
        <v>0.22125006926783497</v>
      </c>
      <c r="F4738" s="62">
        <v>0.15566331392945865</v>
      </c>
      <c r="G4738" s="62">
        <v>0.7405404449177444</v>
      </c>
      <c r="H4738" s="62">
        <v>0.7809180489104478</v>
      </c>
      <c r="I4738" s="62">
        <v>0.26670253711893521</v>
      </c>
      <c r="J4738" s="62">
        <v>0.52545833924570717</v>
      </c>
      <c r="K4738" s="62"/>
      <c r="L4738" s="65">
        <f t="shared" si="667"/>
        <v>8.7416578384391944E-2</v>
      </c>
      <c r="M4738" s="65">
        <f t="shared" si="668"/>
        <v>0.17169240658067428</v>
      </c>
      <c r="N4738" s="65">
        <f t="shared" si="669"/>
        <v>6.0925550224151803E-2</v>
      </c>
      <c r="O4738" s="65">
        <f t="shared" si="670"/>
        <v>4.2864949521830023E-2</v>
      </c>
      <c r="P4738" s="65">
        <f t="shared" si="671"/>
        <v>0.20392235003205456</v>
      </c>
      <c r="Q4738" s="65">
        <f t="shared" si="672"/>
        <v>0.21504111599732242</v>
      </c>
      <c r="R4738" s="65">
        <f t="shared" si="673"/>
        <v>7.3441779584159678E-2</v>
      </c>
      <c r="S4738" s="65">
        <f t="shared" si="674"/>
        <v>0.14469526967541543</v>
      </c>
      <c r="T4738" s="66">
        <f>(L4738*'Football Field'!$F$4)+(M4738*'Football Field'!$F$5)+(N4738*'Football Field'!$F$6)+(O4738*'Football Field'!$F$7)+(P4738*'Football Field'!$F$8)+(Q4738*'Football Field'!$F$9)+(R4738*'Football Field'!$F$10)+(S4738*'Football Field'!$F$11)</f>
        <v>136939702.11014551</v>
      </c>
    </row>
    <row r="4739" spans="2:20" x14ac:dyDescent="0.3">
      <c r="B4739" s="62">
        <f t="shared" si="666"/>
        <v>4712</v>
      </c>
      <c r="C4739" s="62">
        <v>0.72135024432281103</v>
      </c>
      <c r="D4739" s="62">
        <v>0.42774935899924649</v>
      </c>
      <c r="E4739" s="62">
        <v>0.7630291205051265</v>
      </c>
      <c r="F4739" s="62">
        <v>0.15403303695248172</v>
      </c>
      <c r="G4739" s="62">
        <v>0.37385570621630004</v>
      </c>
      <c r="H4739" s="62">
        <v>0.69680995503054188</v>
      </c>
      <c r="I4739" s="62">
        <v>0.87493242649359493</v>
      </c>
      <c r="J4739" s="62">
        <v>0.29270443933572343</v>
      </c>
      <c r="K4739" s="62"/>
      <c r="L4739" s="65">
        <f t="shared" si="667"/>
        <v>0.16758188617290998</v>
      </c>
      <c r="M4739" s="65">
        <f t="shared" si="668"/>
        <v>9.9373424982536082E-2</v>
      </c>
      <c r="N4739" s="65">
        <f t="shared" si="669"/>
        <v>0.1772645954243037</v>
      </c>
      <c r="O4739" s="65">
        <f t="shared" si="670"/>
        <v>3.5784484816625085E-2</v>
      </c>
      <c r="P4739" s="65">
        <f t="shared" si="671"/>
        <v>8.6853016128176086E-2</v>
      </c>
      <c r="Q4739" s="65">
        <f t="shared" si="672"/>
        <v>0.1618807610964389</v>
      </c>
      <c r="R4739" s="65">
        <f t="shared" si="673"/>
        <v>0.20326162978330187</v>
      </c>
      <c r="S4739" s="65">
        <f t="shared" si="674"/>
        <v>6.8000201595708382E-2</v>
      </c>
      <c r="T4739" s="66">
        <f>(L4739*'Football Field'!$F$4)+(M4739*'Football Field'!$F$5)+(N4739*'Football Field'!$F$6)+(O4739*'Football Field'!$F$7)+(P4739*'Football Field'!$F$8)+(Q4739*'Football Field'!$F$9)+(R4739*'Football Field'!$F$10)+(S4739*'Football Field'!$F$11)</f>
        <v>147607378.80184883</v>
      </c>
    </row>
    <row r="4740" spans="2:20" x14ac:dyDescent="0.3">
      <c r="B4740" s="62">
        <f t="shared" si="666"/>
        <v>4713</v>
      </c>
      <c r="C4740" s="62">
        <v>0.45385340613080138</v>
      </c>
      <c r="D4740" s="62">
        <v>0.54805865491425576</v>
      </c>
      <c r="E4740" s="62">
        <v>0.35438203353415743</v>
      </c>
      <c r="F4740" s="62">
        <v>0.60503934805882775</v>
      </c>
      <c r="G4740" s="62">
        <v>0.39983406452260817</v>
      </c>
      <c r="H4740" s="62">
        <v>0.905057928394296</v>
      </c>
      <c r="I4740" s="62">
        <v>0.78984864572331548</v>
      </c>
      <c r="J4740" s="62">
        <v>0.21848604791635295</v>
      </c>
      <c r="K4740" s="62"/>
      <c r="L4740" s="65">
        <f t="shared" si="667"/>
        <v>0.10617546423807436</v>
      </c>
      <c r="M4740" s="65">
        <f t="shared" si="668"/>
        <v>0.12821404737556411</v>
      </c>
      <c r="N4740" s="65">
        <f t="shared" si="669"/>
        <v>8.2904912511062925E-2</v>
      </c>
      <c r="O4740" s="65">
        <f t="shared" si="670"/>
        <v>0.1415442360785846</v>
      </c>
      <c r="P4740" s="65">
        <f t="shared" si="671"/>
        <v>9.353806062799315E-2</v>
      </c>
      <c r="Q4740" s="65">
        <f t="shared" si="672"/>
        <v>0.21173124275709304</v>
      </c>
      <c r="R4740" s="65">
        <f t="shared" si="673"/>
        <v>0.18477892972630464</v>
      </c>
      <c r="S4740" s="65">
        <f t="shared" si="674"/>
        <v>5.1113106685323123E-2</v>
      </c>
      <c r="T4740" s="66">
        <f>(L4740*'Football Field'!$F$4)+(M4740*'Football Field'!$F$5)+(N4740*'Football Field'!$F$6)+(O4740*'Football Field'!$F$7)+(P4740*'Football Field'!$F$8)+(Q4740*'Football Field'!$F$9)+(R4740*'Football Field'!$F$10)+(S4740*'Football Field'!$F$11)</f>
        <v>143943815.50329089</v>
      </c>
    </row>
    <row r="4741" spans="2:20" x14ac:dyDescent="0.3">
      <c r="B4741" s="62">
        <f t="shared" si="666"/>
        <v>4714</v>
      </c>
      <c r="C4741" s="62">
        <v>0.41667178120246806</v>
      </c>
      <c r="D4741" s="62">
        <v>0.30599524446940884</v>
      </c>
      <c r="E4741" s="62">
        <v>0.28298577184867146</v>
      </c>
      <c r="F4741" s="62">
        <v>0.80550334845589</v>
      </c>
      <c r="G4741" s="62">
        <v>0.87382435855012364</v>
      </c>
      <c r="H4741" s="62">
        <v>8.6480242989533385E-2</v>
      </c>
      <c r="I4741" s="62">
        <v>0.73269753229077883</v>
      </c>
      <c r="J4741" s="62">
        <v>0.90495572068270369</v>
      </c>
      <c r="K4741" s="62"/>
      <c r="L4741" s="65">
        <f t="shared" si="667"/>
        <v>9.4502383280677657E-2</v>
      </c>
      <c r="M4741" s="65">
        <f t="shared" si="668"/>
        <v>6.9400619815099318E-2</v>
      </c>
      <c r="N4741" s="65">
        <f t="shared" si="669"/>
        <v>6.4182003871355878E-2</v>
      </c>
      <c r="O4741" s="65">
        <f t="shared" si="670"/>
        <v>0.18269052430180957</v>
      </c>
      <c r="P4741" s="65">
        <f t="shared" si="671"/>
        <v>0.19818592997438855</v>
      </c>
      <c r="Q4741" s="65">
        <f t="shared" si="672"/>
        <v>1.9613973006806087E-2</v>
      </c>
      <c r="R4741" s="65">
        <f t="shared" si="673"/>
        <v>0.16617795144544273</v>
      </c>
      <c r="S4741" s="65">
        <f t="shared" si="674"/>
        <v>0.20524661430442023</v>
      </c>
      <c r="T4741" s="66">
        <f>(L4741*'Football Field'!$F$4)+(M4741*'Football Field'!$F$5)+(N4741*'Football Field'!$F$6)+(O4741*'Football Field'!$F$7)+(P4741*'Football Field'!$F$8)+(Q4741*'Football Field'!$F$9)+(R4741*'Football Field'!$F$10)+(S4741*'Football Field'!$F$11)</f>
        <v>151184442.23296088</v>
      </c>
    </row>
    <row r="4742" spans="2:20" x14ac:dyDescent="0.3">
      <c r="B4742" s="62">
        <f t="shared" si="666"/>
        <v>4715</v>
      </c>
      <c r="C4742" s="62">
        <v>0.81011111116407186</v>
      </c>
      <c r="D4742" s="62">
        <v>8.321196702179956E-2</v>
      </c>
      <c r="E4742" s="62">
        <v>0.69747567239818631</v>
      </c>
      <c r="F4742" s="62">
        <v>0.31747526898929657</v>
      </c>
      <c r="G4742" s="62">
        <v>0.2654075135526488</v>
      </c>
      <c r="H4742" s="62">
        <v>0.60751985810120113</v>
      </c>
      <c r="I4742" s="62">
        <v>0.2115079220271866</v>
      </c>
      <c r="J4742" s="62">
        <v>0.49038554737665419</v>
      </c>
      <c r="K4742" s="62"/>
      <c r="L4742" s="65">
        <f t="shared" si="667"/>
        <v>0.23258370603702164</v>
      </c>
      <c r="M4742" s="65">
        <f t="shared" si="668"/>
        <v>2.3890238523886699E-2</v>
      </c>
      <c r="N4742" s="65">
        <f t="shared" si="669"/>
        <v>0.20024595950046048</v>
      </c>
      <c r="O4742" s="65">
        <f t="shared" si="670"/>
        <v>9.1147465599538222E-2</v>
      </c>
      <c r="P4742" s="65">
        <f t="shared" si="671"/>
        <v>7.6198761208749841E-2</v>
      </c>
      <c r="Q4742" s="65">
        <f t="shared" si="672"/>
        <v>0.17441955571406245</v>
      </c>
      <c r="R4742" s="65">
        <f t="shared" si="673"/>
        <v>6.0724134854273519E-2</v>
      </c>
      <c r="S4742" s="65">
        <f t="shared" si="674"/>
        <v>0.14079017856200712</v>
      </c>
      <c r="T4742" s="66">
        <f>(L4742*'Football Field'!$F$4)+(M4742*'Football Field'!$F$5)+(N4742*'Football Field'!$F$6)+(O4742*'Football Field'!$F$7)+(P4742*'Football Field'!$F$8)+(Q4742*'Football Field'!$F$9)+(R4742*'Football Field'!$F$10)+(S4742*'Football Field'!$F$11)</f>
        <v>128436569.52867465</v>
      </c>
    </row>
    <row r="4743" spans="2:20" x14ac:dyDescent="0.3">
      <c r="B4743" s="62">
        <f t="shared" si="666"/>
        <v>4716</v>
      </c>
      <c r="C4743" s="62">
        <v>0.18682042125998</v>
      </c>
      <c r="D4743" s="62">
        <v>0.73888598575440234</v>
      </c>
      <c r="E4743" s="62">
        <v>0.1815397348467499</v>
      </c>
      <c r="F4743" s="62">
        <v>0.29319211762871455</v>
      </c>
      <c r="G4743" s="62">
        <v>0.67805043314296132</v>
      </c>
      <c r="H4743" s="62">
        <v>0.18390808785119062</v>
      </c>
      <c r="I4743" s="62">
        <v>0.56077778573598713</v>
      </c>
      <c r="J4743" s="62">
        <v>0.87493381525043734</v>
      </c>
      <c r="K4743" s="62"/>
      <c r="L4743" s="65">
        <f t="shared" si="667"/>
        <v>5.0517832899666777E-2</v>
      </c>
      <c r="M4743" s="65">
        <f t="shared" si="668"/>
        <v>0.19980106301281797</v>
      </c>
      <c r="N4743" s="65">
        <f t="shared" si="669"/>
        <v>4.9089890322405044E-2</v>
      </c>
      <c r="O4743" s="65">
        <f t="shared" si="670"/>
        <v>7.928164547522995E-2</v>
      </c>
      <c r="P4743" s="65">
        <f t="shared" si="671"/>
        <v>0.18335061150191556</v>
      </c>
      <c r="Q4743" s="65">
        <f t="shared" si="672"/>
        <v>4.9730313144058264E-2</v>
      </c>
      <c r="R4743" s="65">
        <f t="shared" si="673"/>
        <v>0.15163908893146433</v>
      </c>
      <c r="S4743" s="65">
        <f t="shared" si="674"/>
        <v>0.23658955471244209</v>
      </c>
      <c r="T4743" s="66">
        <f>(L4743*'Football Field'!$F$4)+(M4743*'Football Field'!$F$5)+(N4743*'Football Field'!$F$6)+(O4743*'Football Field'!$F$7)+(P4743*'Football Field'!$F$8)+(Q4743*'Football Field'!$F$9)+(R4743*'Football Field'!$F$10)+(S4743*'Football Field'!$F$11)</f>
        <v>146857479.17747226</v>
      </c>
    </row>
    <row r="4744" spans="2:20" x14ac:dyDescent="0.3">
      <c r="B4744" s="62">
        <f t="shared" si="666"/>
        <v>4717</v>
      </c>
      <c r="C4744" s="62">
        <v>0.58204450794816054</v>
      </c>
      <c r="D4744" s="62">
        <v>0.15712377231257046</v>
      </c>
      <c r="E4744" s="62">
        <v>0.13948219537274231</v>
      </c>
      <c r="F4744" s="62">
        <v>0.5246881922677108</v>
      </c>
      <c r="G4744" s="62">
        <v>0.70997258063652113</v>
      </c>
      <c r="H4744" s="62">
        <v>0.91664574665754783</v>
      </c>
      <c r="I4744" s="62">
        <v>0.67329607397068691</v>
      </c>
      <c r="J4744" s="62">
        <v>0.78351790215716943</v>
      </c>
      <c r="K4744" s="62"/>
      <c r="L4744" s="65">
        <f t="shared" si="667"/>
        <v>0.12972458627111974</v>
      </c>
      <c r="M4744" s="65">
        <f t="shared" si="668"/>
        <v>3.5019343157209566E-2</v>
      </c>
      <c r="N4744" s="65">
        <f t="shared" si="669"/>
        <v>3.1087433761213406E-2</v>
      </c>
      <c r="O4744" s="65">
        <f t="shared" si="670"/>
        <v>0.11694115782178754</v>
      </c>
      <c r="P4744" s="65">
        <f t="shared" si="671"/>
        <v>0.15823686681898014</v>
      </c>
      <c r="Q4744" s="65">
        <f t="shared" si="672"/>
        <v>0.20429965169076525</v>
      </c>
      <c r="R4744" s="65">
        <f t="shared" si="673"/>
        <v>0.1500625011336689</v>
      </c>
      <c r="S4744" s="65">
        <f t="shared" si="674"/>
        <v>0.17462845934525531</v>
      </c>
      <c r="T4744" s="66">
        <f>(L4744*'Football Field'!$F$4)+(M4744*'Football Field'!$F$5)+(N4744*'Football Field'!$F$6)+(O4744*'Football Field'!$F$7)+(P4744*'Football Field'!$F$8)+(Q4744*'Football Field'!$F$9)+(R4744*'Football Field'!$F$10)+(S4744*'Football Field'!$F$11)</f>
        <v>144040105.59606367</v>
      </c>
    </row>
    <row r="4745" spans="2:20" x14ac:dyDescent="0.3">
      <c r="B4745" s="62">
        <f t="shared" si="666"/>
        <v>4718</v>
      </c>
      <c r="C4745" s="62">
        <v>0.41074506333258487</v>
      </c>
      <c r="D4745" s="62">
        <v>0.71413739591199399</v>
      </c>
      <c r="E4745" s="62">
        <v>0.50371614331179448</v>
      </c>
      <c r="F4745" s="62">
        <v>0.42758023067415196</v>
      </c>
      <c r="G4745" s="62">
        <v>0.96459072912612154</v>
      </c>
      <c r="H4745" s="62">
        <v>0.35494484184253139</v>
      </c>
      <c r="I4745" s="62">
        <v>0.51918284209107424</v>
      </c>
      <c r="J4745" s="62">
        <v>0.54382943567983744</v>
      </c>
      <c r="K4745" s="62"/>
      <c r="L4745" s="65">
        <f t="shared" si="667"/>
        <v>9.2536687379516522E-2</v>
      </c>
      <c r="M4745" s="65">
        <f t="shared" si="668"/>
        <v>0.16088789580417021</v>
      </c>
      <c r="N4745" s="65">
        <f t="shared" si="669"/>
        <v>0.11348212661028827</v>
      </c>
      <c r="O4745" s="65">
        <f t="shared" si="670"/>
        <v>9.6329479445302138E-2</v>
      </c>
      <c r="P4745" s="65">
        <f t="shared" si="671"/>
        <v>0.21731248581811674</v>
      </c>
      <c r="Q4745" s="65">
        <f t="shared" si="672"/>
        <v>7.9965464709575718E-2</v>
      </c>
      <c r="R4745" s="65">
        <f t="shared" si="673"/>
        <v>0.11696661662002569</v>
      </c>
      <c r="S4745" s="65">
        <f t="shared" si="674"/>
        <v>0.12251924361300469</v>
      </c>
      <c r="T4745" s="66">
        <f>(L4745*'Football Field'!$F$4)+(M4745*'Football Field'!$F$5)+(N4745*'Football Field'!$F$6)+(O4745*'Football Field'!$F$7)+(P4745*'Football Field'!$F$8)+(Q4745*'Football Field'!$F$9)+(R4745*'Football Field'!$F$10)+(S4745*'Football Field'!$F$11)</f>
        <v>145673961.49482945</v>
      </c>
    </row>
    <row r="4746" spans="2:20" x14ac:dyDescent="0.3">
      <c r="B4746" s="62">
        <f t="shared" si="666"/>
        <v>4719</v>
      </c>
      <c r="C4746" s="62">
        <v>0.53859489401696692</v>
      </c>
      <c r="D4746" s="62">
        <v>0.24176989864881715</v>
      </c>
      <c r="E4746" s="62">
        <v>0.71368421780507951</v>
      </c>
      <c r="F4746" s="62">
        <v>0.35836881964302258</v>
      </c>
      <c r="G4746" s="62">
        <v>0.93203179888343191</v>
      </c>
      <c r="H4746" s="62">
        <v>0.22405463553386651</v>
      </c>
      <c r="I4746" s="62">
        <v>0.68293015344866337</v>
      </c>
      <c r="J4746" s="62">
        <v>0.53199370813736058</v>
      </c>
      <c r="K4746" s="62"/>
      <c r="L4746" s="65">
        <f t="shared" si="667"/>
        <v>0.12752552616826984</v>
      </c>
      <c r="M4746" s="65">
        <f t="shared" si="668"/>
        <v>5.7244942125033234E-2</v>
      </c>
      <c r="N4746" s="65">
        <f t="shared" si="669"/>
        <v>0.16898220982896239</v>
      </c>
      <c r="O4746" s="65">
        <f t="shared" si="670"/>
        <v>8.485259105675548E-2</v>
      </c>
      <c r="P4746" s="65">
        <f t="shared" si="671"/>
        <v>0.22068134488186297</v>
      </c>
      <c r="Q4746" s="65">
        <f t="shared" si="672"/>
        <v>5.3050419906127355E-2</v>
      </c>
      <c r="R4746" s="65">
        <f t="shared" si="673"/>
        <v>0.16170043222128003</v>
      </c>
      <c r="S4746" s="65">
        <f t="shared" si="674"/>
        <v>0.12596253381170874</v>
      </c>
      <c r="T4746" s="66">
        <f>(L4746*'Football Field'!$F$4)+(M4746*'Football Field'!$F$5)+(N4746*'Football Field'!$F$6)+(O4746*'Football Field'!$F$7)+(P4746*'Football Field'!$F$8)+(Q4746*'Football Field'!$F$9)+(R4746*'Football Field'!$F$10)+(S4746*'Football Field'!$F$11)</f>
        <v>153720212.592904</v>
      </c>
    </row>
    <row r="4747" spans="2:20" x14ac:dyDescent="0.3">
      <c r="B4747" s="62">
        <f t="shared" si="666"/>
        <v>4720</v>
      </c>
      <c r="C4747" s="62">
        <v>0.72026190839545712</v>
      </c>
      <c r="D4747" s="62">
        <v>1.3146401331945223E-2</v>
      </c>
      <c r="E4747" s="62">
        <v>0.15658995638540185</v>
      </c>
      <c r="F4747" s="62">
        <v>0.75614096790175434</v>
      </c>
      <c r="G4747" s="62">
        <v>0.17899360163361266</v>
      </c>
      <c r="H4747" s="62">
        <v>0.39700170277130631</v>
      </c>
      <c r="I4747" s="62">
        <v>0.94779388863123348</v>
      </c>
      <c r="J4747" s="62">
        <v>0.94604599767994935</v>
      </c>
      <c r="K4747" s="62"/>
      <c r="L4747" s="65">
        <f t="shared" si="667"/>
        <v>0.17499183281309855</v>
      </c>
      <c r="M4747" s="65">
        <f t="shared" si="668"/>
        <v>3.1939949026300119E-3</v>
      </c>
      <c r="N4747" s="65">
        <f t="shared" si="669"/>
        <v>3.8044443484521587E-2</v>
      </c>
      <c r="O4747" s="65">
        <f t="shared" si="670"/>
        <v>0.18370885964657918</v>
      </c>
      <c r="P4747" s="65">
        <f t="shared" si="671"/>
        <v>4.3487539805431519E-2</v>
      </c>
      <c r="Q4747" s="65">
        <f t="shared" si="672"/>
        <v>9.6453879884660657E-2</v>
      </c>
      <c r="R4747" s="65">
        <f t="shared" si="673"/>
        <v>0.23027205488363911</v>
      </c>
      <c r="S4747" s="65">
        <f t="shared" si="674"/>
        <v>0.22984739457943945</v>
      </c>
      <c r="T4747" s="66">
        <f>(L4747*'Football Field'!$F$4)+(M4747*'Football Field'!$F$5)+(N4747*'Football Field'!$F$6)+(O4747*'Football Field'!$F$7)+(P4747*'Football Field'!$F$8)+(Q4747*'Football Field'!$F$9)+(R4747*'Football Field'!$F$10)+(S4747*'Football Field'!$F$11)</f>
        <v>146735039.46809122</v>
      </c>
    </row>
    <row r="4748" spans="2:20" x14ac:dyDescent="0.3">
      <c r="B4748" s="62">
        <f t="shared" si="666"/>
        <v>4721</v>
      </c>
      <c r="C4748" s="62">
        <v>0.31489852998055501</v>
      </c>
      <c r="D4748" s="62">
        <v>0.7043353691199653</v>
      </c>
      <c r="E4748" s="62">
        <v>0.17240067091385125</v>
      </c>
      <c r="F4748" s="62">
        <v>0.47803869201316695</v>
      </c>
      <c r="G4748" s="62">
        <v>0.86674635743085326</v>
      </c>
      <c r="H4748" s="62">
        <v>0.5795148237925356</v>
      </c>
      <c r="I4748" s="62">
        <v>0.81781370698516831</v>
      </c>
      <c r="J4748" s="62">
        <v>0.87418581634112746</v>
      </c>
      <c r="K4748" s="62"/>
      <c r="L4748" s="65">
        <f t="shared" si="667"/>
        <v>6.5495602096368191E-2</v>
      </c>
      <c r="M4748" s="65">
        <f t="shared" si="668"/>
        <v>0.14649439322923624</v>
      </c>
      <c r="N4748" s="65">
        <f t="shared" si="669"/>
        <v>3.585753716925185E-2</v>
      </c>
      <c r="O4748" s="65">
        <f t="shared" si="670"/>
        <v>9.9427050233280051E-2</v>
      </c>
      <c r="P4748" s="65">
        <f t="shared" si="671"/>
        <v>0.18027418085525238</v>
      </c>
      <c r="Q4748" s="65">
        <f t="shared" si="672"/>
        <v>0.12053302475056521</v>
      </c>
      <c r="R4748" s="65">
        <f t="shared" si="673"/>
        <v>0.17009670113405725</v>
      </c>
      <c r="S4748" s="65">
        <f t="shared" si="674"/>
        <v>0.18182151053198886</v>
      </c>
      <c r="T4748" s="66">
        <f>(L4748*'Football Field'!$F$4)+(M4748*'Football Field'!$F$5)+(N4748*'Football Field'!$F$6)+(O4748*'Football Field'!$F$7)+(P4748*'Football Field'!$F$8)+(Q4748*'Football Field'!$F$9)+(R4748*'Football Field'!$F$10)+(S4748*'Football Field'!$F$11)</f>
        <v>148637330.43214032</v>
      </c>
    </row>
    <row r="4749" spans="2:20" x14ac:dyDescent="0.3">
      <c r="B4749" s="62">
        <f t="shared" si="666"/>
        <v>4722</v>
      </c>
      <c r="C4749" s="62">
        <v>0.86365986952776364</v>
      </c>
      <c r="D4749" s="62">
        <v>1.2355922953969922E-2</v>
      </c>
      <c r="E4749" s="62">
        <v>0.93315704519169307</v>
      </c>
      <c r="F4749" s="62">
        <v>1.2764923812395024E-2</v>
      </c>
      <c r="G4749" s="62">
        <v>7.5599782404744076E-2</v>
      </c>
      <c r="H4749" s="62">
        <v>0.17744829623715386</v>
      </c>
      <c r="I4749" s="62">
        <v>0.80770780442034917</v>
      </c>
      <c r="J4749" s="62">
        <v>0.78064587382068851</v>
      </c>
      <c r="K4749" s="62"/>
      <c r="L4749" s="65">
        <f t="shared" si="667"/>
        <v>0.23575752812350337</v>
      </c>
      <c r="M4749" s="65">
        <f t="shared" si="668"/>
        <v>3.3728577141197854E-3</v>
      </c>
      <c r="N4749" s="65">
        <f t="shared" si="669"/>
        <v>0.25472851765790389</v>
      </c>
      <c r="O4749" s="65">
        <f t="shared" si="670"/>
        <v>3.4845047117224603E-3</v>
      </c>
      <c r="P4749" s="65">
        <f t="shared" si="671"/>
        <v>2.0636848434514687E-2</v>
      </c>
      <c r="Q4749" s="65">
        <f t="shared" si="672"/>
        <v>4.843894357795412E-2</v>
      </c>
      <c r="R4749" s="65">
        <f t="shared" si="673"/>
        <v>0.22048401475493379</v>
      </c>
      <c r="S4749" s="65">
        <f t="shared" si="674"/>
        <v>0.21309678502534787</v>
      </c>
      <c r="T4749" s="66">
        <f>(L4749*'Football Field'!$F$4)+(M4749*'Football Field'!$F$5)+(N4749*'Football Field'!$F$6)+(O4749*'Football Field'!$F$7)+(P4749*'Football Field'!$F$8)+(Q4749*'Football Field'!$F$9)+(R4749*'Football Field'!$F$10)+(S4749*'Football Field'!$F$11)</f>
        <v>147471056.87167144</v>
      </c>
    </row>
    <row r="4750" spans="2:20" x14ac:dyDescent="0.3">
      <c r="B4750" s="62">
        <f t="shared" si="666"/>
        <v>4723</v>
      </c>
      <c r="C4750" s="62">
        <v>0.2171592967408158</v>
      </c>
      <c r="D4750" s="62">
        <v>0.59700938272779225</v>
      </c>
      <c r="E4750" s="62">
        <v>0.3507631560979052</v>
      </c>
      <c r="F4750" s="62">
        <v>0.33773600202030341</v>
      </c>
      <c r="G4750" s="62">
        <v>0.68820201908039469</v>
      </c>
      <c r="H4750" s="62">
        <v>0.82489204339174071</v>
      </c>
      <c r="I4750" s="62">
        <v>0.39520420588477123</v>
      </c>
      <c r="J4750" s="62">
        <v>0.30380641219772764</v>
      </c>
      <c r="K4750" s="62"/>
      <c r="L4750" s="65">
        <f t="shared" si="667"/>
        <v>5.8458302811355847E-2</v>
      </c>
      <c r="M4750" s="65">
        <f t="shared" si="668"/>
        <v>0.16071223199058335</v>
      </c>
      <c r="N4750" s="65">
        <f t="shared" si="669"/>
        <v>9.4423858899816721E-2</v>
      </c>
      <c r="O4750" s="65">
        <f t="shared" si="670"/>
        <v>9.0917007803556479E-2</v>
      </c>
      <c r="P4750" s="65">
        <f t="shared" si="671"/>
        <v>0.18526087821515144</v>
      </c>
      <c r="Q4750" s="65">
        <f t="shared" si="672"/>
        <v>0.2220572159838323</v>
      </c>
      <c r="R4750" s="65">
        <f t="shared" si="673"/>
        <v>0.10638718897449394</v>
      </c>
      <c r="S4750" s="65">
        <f t="shared" si="674"/>
        <v>8.1783315321210026E-2</v>
      </c>
      <c r="T4750" s="66">
        <f>(L4750*'Football Field'!$F$4)+(M4750*'Football Field'!$F$5)+(N4750*'Football Field'!$F$6)+(O4750*'Football Field'!$F$7)+(P4750*'Football Field'!$F$8)+(Q4750*'Football Field'!$F$9)+(R4750*'Football Field'!$F$10)+(S4750*'Football Field'!$F$11)</f>
        <v>140887648.29962087</v>
      </c>
    </row>
    <row r="4751" spans="2:20" x14ac:dyDescent="0.3">
      <c r="B4751" s="62">
        <f t="shared" si="666"/>
        <v>4724</v>
      </c>
      <c r="C4751" s="62">
        <v>0.37889965317956342</v>
      </c>
      <c r="D4751" s="62">
        <v>0.37066805461796704</v>
      </c>
      <c r="E4751" s="62">
        <v>0.18652036910221592</v>
      </c>
      <c r="F4751" s="62">
        <v>0.93658524765364082</v>
      </c>
      <c r="G4751" s="62">
        <v>0.65775557159391496</v>
      </c>
      <c r="H4751" s="62">
        <v>0.97279406765205689</v>
      </c>
      <c r="I4751" s="62">
        <v>0.41773291855204397</v>
      </c>
      <c r="J4751" s="62">
        <v>0.41738212072012781</v>
      </c>
      <c r="K4751" s="62"/>
      <c r="L4751" s="65">
        <f t="shared" si="667"/>
        <v>8.733751333144249E-2</v>
      </c>
      <c r="M4751" s="65">
        <f t="shared" si="668"/>
        <v>8.5440105025365726E-2</v>
      </c>
      <c r="N4751" s="65">
        <f t="shared" si="669"/>
        <v>4.299350787563349E-2</v>
      </c>
      <c r="O4751" s="65">
        <f t="shared" si="670"/>
        <v>0.21588572559135344</v>
      </c>
      <c r="P4751" s="65">
        <f t="shared" si="671"/>
        <v>0.15161464393235979</v>
      </c>
      <c r="Q4751" s="65">
        <f t="shared" si="672"/>
        <v>0.22423196785573679</v>
      </c>
      <c r="R4751" s="65">
        <f t="shared" si="673"/>
        <v>9.6288698173422699E-2</v>
      </c>
      <c r="S4751" s="65">
        <f t="shared" si="674"/>
        <v>9.6207838214685551E-2</v>
      </c>
      <c r="T4751" s="66">
        <f>(L4751*'Football Field'!$F$4)+(M4751*'Football Field'!$F$5)+(N4751*'Football Field'!$F$6)+(O4751*'Football Field'!$F$7)+(P4751*'Football Field'!$F$8)+(Q4751*'Football Field'!$F$9)+(R4751*'Football Field'!$F$10)+(S4751*'Football Field'!$F$11)</f>
        <v>136482909.16539285</v>
      </c>
    </row>
    <row r="4752" spans="2:20" x14ac:dyDescent="0.3">
      <c r="B4752" s="62">
        <f t="shared" si="666"/>
        <v>4725</v>
      </c>
      <c r="C4752" s="62">
        <v>0.44819290447180926</v>
      </c>
      <c r="D4752" s="62">
        <v>0.75165027682929619</v>
      </c>
      <c r="E4752" s="62">
        <v>9.700295022615224E-2</v>
      </c>
      <c r="F4752" s="62">
        <v>0.31310035685977178</v>
      </c>
      <c r="G4752" s="62">
        <v>0.90700287148755621</v>
      </c>
      <c r="H4752" s="62">
        <v>0.99511470174081484</v>
      </c>
      <c r="I4752" s="62">
        <v>1.0819884863895068E-2</v>
      </c>
      <c r="J4752" s="62">
        <v>0.2081835968545489</v>
      </c>
      <c r="K4752" s="62"/>
      <c r="L4752" s="65">
        <f t="shared" si="667"/>
        <v>0.12012457541075029</v>
      </c>
      <c r="M4752" s="65">
        <f t="shared" si="668"/>
        <v>0.20145716154944474</v>
      </c>
      <c r="N4752" s="65">
        <f t="shared" si="669"/>
        <v>2.5998711923471796E-2</v>
      </c>
      <c r="O4752" s="65">
        <f t="shared" si="670"/>
        <v>8.3917096976487651E-2</v>
      </c>
      <c r="P4752" s="65">
        <f t="shared" si="671"/>
        <v>0.24309473386727171</v>
      </c>
      <c r="Q4752" s="65">
        <f t="shared" si="672"/>
        <v>0.26671044953842987</v>
      </c>
      <c r="R4752" s="65">
        <f t="shared" si="673"/>
        <v>2.8999434446654662E-3</v>
      </c>
      <c r="S4752" s="65">
        <f t="shared" si="674"/>
        <v>5.579732728947847E-2</v>
      </c>
      <c r="T4752" s="66">
        <f>(L4752*'Football Field'!$F$4)+(M4752*'Football Field'!$F$5)+(N4752*'Football Field'!$F$6)+(O4752*'Football Field'!$F$7)+(P4752*'Football Field'!$F$8)+(Q4752*'Football Field'!$F$9)+(R4752*'Football Field'!$F$10)+(S4752*'Football Field'!$F$11)</f>
        <v>128796005.96194755</v>
      </c>
    </row>
    <row r="4753" spans="2:20" x14ac:dyDescent="0.3">
      <c r="B4753" s="62">
        <f t="shared" si="666"/>
        <v>4726</v>
      </c>
      <c r="C4753" s="62">
        <v>0.53208025926496705</v>
      </c>
      <c r="D4753" s="62">
        <v>0.35709061838535483</v>
      </c>
      <c r="E4753" s="62">
        <v>0.39031772360126327</v>
      </c>
      <c r="F4753" s="62">
        <v>0.24184931229148177</v>
      </c>
      <c r="G4753" s="62">
        <v>9.1330844844311532E-2</v>
      </c>
      <c r="H4753" s="62">
        <v>0.84229820591253712</v>
      </c>
      <c r="I4753" s="62">
        <v>0.61341844085296193</v>
      </c>
      <c r="J4753" s="62">
        <v>1.8108679273435735E-2</v>
      </c>
      <c r="K4753" s="62"/>
      <c r="L4753" s="65">
        <f t="shared" si="667"/>
        <v>0.17238985227598932</v>
      </c>
      <c r="M4753" s="65">
        <f t="shared" si="668"/>
        <v>0.11569457404345788</v>
      </c>
      <c r="N4753" s="65">
        <f t="shared" si="669"/>
        <v>0.12645989686833034</v>
      </c>
      <c r="O4753" s="65">
        <f t="shared" si="670"/>
        <v>7.8357290076074879E-2</v>
      </c>
      <c r="P4753" s="65">
        <f t="shared" si="671"/>
        <v>2.9590481091522066E-2</v>
      </c>
      <c r="Q4753" s="65">
        <f t="shared" si="672"/>
        <v>0.27289804641537008</v>
      </c>
      <c r="R4753" s="65">
        <f t="shared" si="673"/>
        <v>0.1987427884434057</v>
      </c>
      <c r="S4753" s="65">
        <f t="shared" si="674"/>
        <v>5.8670707858497631E-3</v>
      </c>
      <c r="T4753" s="66">
        <f>(L4753*'Football Field'!$F$4)+(M4753*'Football Field'!$F$5)+(N4753*'Football Field'!$F$6)+(O4753*'Football Field'!$F$7)+(P4753*'Football Field'!$F$8)+(Q4753*'Football Field'!$F$9)+(R4753*'Football Field'!$F$10)+(S4753*'Football Field'!$F$11)</f>
        <v>140700428.58949229</v>
      </c>
    </row>
    <row r="4754" spans="2:20" x14ac:dyDescent="0.3">
      <c r="B4754" s="62">
        <f t="shared" si="666"/>
        <v>4727</v>
      </c>
      <c r="C4754" s="62">
        <v>0.90080626840217359</v>
      </c>
      <c r="D4754" s="62">
        <v>0.56700182662907295</v>
      </c>
      <c r="E4754" s="62">
        <v>0.77461683051100216</v>
      </c>
      <c r="F4754" s="62">
        <v>0.21593556457646279</v>
      </c>
      <c r="G4754" s="62">
        <v>0.87290090504400475</v>
      </c>
      <c r="H4754" s="62">
        <v>0.17833945175638</v>
      </c>
      <c r="I4754" s="62">
        <v>0.84936540280114226</v>
      </c>
      <c r="J4754" s="62">
        <v>1.6441639168998878E-2</v>
      </c>
      <c r="K4754" s="62"/>
      <c r="L4754" s="65">
        <f t="shared" si="667"/>
        <v>0.20587938114059046</v>
      </c>
      <c r="M4754" s="65">
        <f t="shared" si="668"/>
        <v>0.12958833576839729</v>
      </c>
      <c r="N4754" s="65">
        <f t="shared" si="669"/>
        <v>0.17703876991172363</v>
      </c>
      <c r="O4754" s="65">
        <f t="shared" si="670"/>
        <v>4.9352099292228786E-2</v>
      </c>
      <c r="P4754" s="65">
        <f t="shared" si="671"/>
        <v>0.19950160698402991</v>
      </c>
      <c r="Q4754" s="65">
        <f t="shared" si="672"/>
        <v>4.0759503178949129E-2</v>
      </c>
      <c r="R4754" s="65">
        <f t="shared" si="673"/>
        <v>0.19412256511169892</v>
      </c>
      <c r="S4754" s="65">
        <f t="shared" si="674"/>
        <v>3.7577386123817664E-3</v>
      </c>
      <c r="T4754" s="66">
        <f>(L4754*'Football Field'!$F$4)+(M4754*'Football Field'!$F$5)+(N4754*'Football Field'!$F$6)+(O4754*'Football Field'!$F$7)+(P4754*'Football Field'!$F$8)+(Q4754*'Football Field'!$F$9)+(R4754*'Football Field'!$F$10)+(S4754*'Football Field'!$F$11)</f>
        <v>154888181.92653266</v>
      </c>
    </row>
    <row r="4755" spans="2:20" x14ac:dyDescent="0.3">
      <c r="B4755" s="62">
        <f t="shared" si="666"/>
        <v>4728</v>
      </c>
      <c r="C4755" s="62">
        <v>0.62716159816020045</v>
      </c>
      <c r="D4755" s="62">
        <v>0.37557900406327893</v>
      </c>
      <c r="E4755" s="62">
        <v>0.87972867910569275</v>
      </c>
      <c r="F4755" s="62">
        <v>0.8134124834420875</v>
      </c>
      <c r="G4755" s="62">
        <v>0.18907071334346048</v>
      </c>
      <c r="H4755" s="62">
        <v>0.42229332807673325</v>
      </c>
      <c r="I4755" s="62">
        <v>0.9235438870499324</v>
      </c>
      <c r="J4755" s="62">
        <v>0.29044878769098581</v>
      </c>
      <c r="K4755" s="62"/>
      <c r="L4755" s="65">
        <f t="shared" si="667"/>
        <v>0.13871455814710021</v>
      </c>
      <c r="M4755" s="65">
        <f t="shared" si="668"/>
        <v>8.3069938833623944E-2</v>
      </c>
      <c r="N4755" s="65">
        <f t="shared" si="669"/>
        <v>0.19457692462271417</v>
      </c>
      <c r="O4755" s="65">
        <f t="shared" si="670"/>
        <v>0.1799092188727778</v>
      </c>
      <c r="P4755" s="65">
        <f t="shared" si="671"/>
        <v>4.1818345601727751E-2</v>
      </c>
      <c r="Q4755" s="65">
        <f t="shared" si="672"/>
        <v>9.3402135246280521E-2</v>
      </c>
      <c r="R4755" s="65">
        <f t="shared" si="673"/>
        <v>0.20426789936979364</v>
      </c>
      <c r="S4755" s="65">
        <f t="shared" si="674"/>
        <v>6.4240979305981966E-2</v>
      </c>
      <c r="T4755" s="66">
        <f>(L4755*'Football Field'!$F$4)+(M4755*'Football Field'!$F$5)+(N4755*'Football Field'!$F$6)+(O4755*'Football Field'!$F$7)+(P4755*'Football Field'!$F$8)+(Q4755*'Football Field'!$F$9)+(R4755*'Football Field'!$F$10)+(S4755*'Football Field'!$F$11)</f>
        <v>145694635.74300957</v>
      </c>
    </row>
    <row r="4756" spans="2:20" x14ac:dyDescent="0.3">
      <c r="B4756" s="62">
        <f t="shared" si="666"/>
        <v>4729</v>
      </c>
      <c r="C4756" s="62">
        <v>0.80152914818590781</v>
      </c>
      <c r="D4756" s="62">
        <v>0.7819186677305936</v>
      </c>
      <c r="E4756" s="62">
        <v>0.76220595329935281</v>
      </c>
      <c r="F4756" s="62">
        <v>0.55107378793721629</v>
      </c>
      <c r="G4756" s="62">
        <v>0.24777563808170344</v>
      </c>
      <c r="H4756" s="62">
        <v>0.12825425048586037</v>
      </c>
      <c r="I4756" s="62">
        <v>0.17064417657075337</v>
      </c>
      <c r="J4756" s="62">
        <v>0.32385393921533234</v>
      </c>
      <c r="K4756" s="62"/>
      <c r="L4756" s="65">
        <f t="shared" si="667"/>
        <v>0.21276208505093691</v>
      </c>
      <c r="M4756" s="65">
        <f t="shared" si="668"/>
        <v>0.20755657665493338</v>
      </c>
      <c r="N4756" s="65">
        <f t="shared" si="669"/>
        <v>0.20232393073819163</v>
      </c>
      <c r="O4756" s="65">
        <f t="shared" si="670"/>
        <v>0.14627990560768153</v>
      </c>
      <c r="P4756" s="65">
        <f t="shared" si="671"/>
        <v>6.5770859989813163E-2</v>
      </c>
      <c r="Q4756" s="65">
        <f t="shared" si="672"/>
        <v>3.4044478372092409E-2</v>
      </c>
      <c r="R4756" s="65">
        <f t="shared" si="673"/>
        <v>4.5296681837667517E-2</v>
      </c>
      <c r="S4756" s="65">
        <f t="shared" si="674"/>
        <v>8.59654817486835E-2</v>
      </c>
      <c r="T4756" s="66">
        <f>(L4756*'Football Field'!$F$4)+(M4756*'Football Field'!$F$5)+(N4756*'Football Field'!$F$6)+(O4756*'Football Field'!$F$7)+(P4756*'Football Field'!$F$8)+(Q4756*'Football Field'!$F$9)+(R4756*'Football Field'!$F$10)+(S4756*'Football Field'!$F$11)</f>
        <v>124971738.33803248</v>
      </c>
    </row>
    <row r="4757" spans="2:20" x14ac:dyDescent="0.3">
      <c r="B4757" s="62">
        <f t="shared" si="666"/>
        <v>4730</v>
      </c>
      <c r="C4757" s="62">
        <v>0.54502622389543132</v>
      </c>
      <c r="D4757" s="62">
        <v>0.16313063454165111</v>
      </c>
      <c r="E4757" s="62">
        <v>0.57212789712871703</v>
      </c>
      <c r="F4757" s="62">
        <v>2.9084968939366518E-2</v>
      </c>
      <c r="G4757" s="62">
        <v>0.6886667064270402</v>
      </c>
      <c r="H4757" s="62">
        <v>0.5479041809829327</v>
      </c>
      <c r="I4757" s="62">
        <v>0.10640106125871884</v>
      </c>
      <c r="J4757" s="62">
        <v>0.61126048075528416</v>
      </c>
      <c r="K4757" s="62"/>
      <c r="L4757" s="65">
        <f t="shared" si="667"/>
        <v>0.16700142915375238</v>
      </c>
      <c r="M4757" s="65">
        <f t="shared" si="668"/>
        <v>4.9984840935729122E-2</v>
      </c>
      <c r="N4757" s="65">
        <f t="shared" si="669"/>
        <v>0.17530565005906626</v>
      </c>
      <c r="O4757" s="65">
        <f t="shared" si="670"/>
        <v>8.9119223384352495E-3</v>
      </c>
      <c r="P4757" s="65">
        <f t="shared" si="671"/>
        <v>0.21101429461858121</v>
      </c>
      <c r="Q4757" s="65">
        <f t="shared" si="672"/>
        <v>0.16788326368865014</v>
      </c>
      <c r="R4757" s="65">
        <f t="shared" si="673"/>
        <v>3.2602338226373463E-2</v>
      </c>
      <c r="S4757" s="65">
        <f t="shared" si="674"/>
        <v>0.18729626097941213</v>
      </c>
      <c r="T4757" s="66">
        <f>(L4757*'Football Field'!$F$4)+(M4757*'Football Field'!$F$5)+(N4757*'Football Field'!$F$6)+(O4757*'Football Field'!$F$7)+(P4757*'Football Field'!$F$8)+(Q4757*'Football Field'!$F$9)+(R4757*'Football Field'!$F$10)+(S4757*'Football Field'!$F$11)</f>
        <v>134941494.30288532</v>
      </c>
    </row>
    <row r="4758" spans="2:20" x14ac:dyDescent="0.3">
      <c r="B4758" s="62">
        <f t="shared" si="666"/>
        <v>4731</v>
      </c>
      <c r="C4758" s="62">
        <v>0.79715785734810884</v>
      </c>
      <c r="D4758" s="62">
        <v>0.5760996310204024</v>
      </c>
      <c r="E4758" s="62">
        <v>0.61941137272191971</v>
      </c>
      <c r="F4758" s="62">
        <v>0.88470093622718815</v>
      </c>
      <c r="G4758" s="62">
        <v>0.6155461144471539</v>
      </c>
      <c r="H4758" s="62">
        <v>0.90247657796581215</v>
      </c>
      <c r="I4758" s="62">
        <v>0.84157387875227696</v>
      </c>
      <c r="J4758" s="62">
        <v>5.6277062787955079E-2</v>
      </c>
      <c r="K4758" s="62"/>
      <c r="L4758" s="65">
        <f t="shared" si="667"/>
        <v>0.15059913032503872</v>
      </c>
      <c r="M4758" s="65">
        <f t="shared" si="668"/>
        <v>0.10883679137388375</v>
      </c>
      <c r="N4758" s="65">
        <f t="shared" si="669"/>
        <v>0.11701924930613095</v>
      </c>
      <c r="O4758" s="65">
        <f t="shared" si="670"/>
        <v>0.16713777624521353</v>
      </c>
      <c r="P4758" s="65">
        <f t="shared" si="671"/>
        <v>0.1162890243835568</v>
      </c>
      <c r="Q4758" s="65">
        <f t="shared" si="672"/>
        <v>0.17049595199689183</v>
      </c>
      <c r="R4758" s="65">
        <f t="shared" si="673"/>
        <v>0.15899020887279117</v>
      </c>
      <c r="S4758" s="65">
        <f t="shared" si="674"/>
        <v>1.0631867496493341E-2</v>
      </c>
      <c r="T4758" s="66">
        <f>(L4758*'Football Field'!$F$4)+(M4758*'Football Field'!$F$5)+(N4758*'Football Field'!$F$6)+(O4758*'Football Field'!$F$7)+(P4758*'Football Field'!$F$8)+(Q4758*'Football Field'!$F$9)+(R4758*'Football Field'!$F$10)+(S4758*'Football Field'!$F$11)</f>
        <v>142839467.64094427</v>
      </c>
    </row>
    <row r="4759" spans="2:20" x14ac:dyDescent="0.3">
      <c r="B4759" s="62">
        <f t="shared" si="666"/>
        <v>4732</v>
      </c>
      <c r="C4759" s="62">
        <v>0.74195652812548241</v>
      </c>
      <c r="D4759" s="62">
        <v>0.32212517531544949</v>
      </c>
      <c r="E4759" s="62">
        <v>0.32004264896297607</v>
      </c>
      <c r="F4759" s="62">
        <v>0.19551073893829041</v>
      </c>
      <c r="G4759" s="62">
        <v>0.67074456643447433</v>
      </c>
      <c r="H4759" s="62">
        <v>0.33448924911345257</v>
      </c>
      <c r="I4759" s="62">
        <v>0.77097600386124854</v>
      </c>
      <c r="J4759" s="62">
        <v>0.60833669695290205</v>
      </c>
      <c r="K4759" s="62"/>
      <c r="L4759" s="65">
        <f t="shared" si="667"/>
        <v>0.18716512045853567</v>
      </c>
      <c r="M4759" s="65">
        <f t="shared" si="668"/>
        <v>8.1258934931085949E-2</v>
      </c>
      <c r="N4759" s="65">
        <f t="shared" si="669"/>
        <v>8.0733599172394657E-2</v>
      </c>
      <c r="O4759" s="65">
        <f t="shared" si="670"/>
        <v>4.9319319417233748E-2</v>
      </c>
      <c r="P4759" s="65">
        <f t="shared" si="671"/>
        <v>0.16920127098387749</v>
      </c>
      <c r="Q4759" s="65">
        <f t="shared" si="672"/>
        <v>8.4377882300695317E-2</v>
      </c>
      <c r="R4759" s="65">
        <f t="shared" si="673"/>
        <v>0.19448554081449704</v>
      </c>
      <c r="S4759" s="65">
        <f t="shared" si="674"/>
        <v>0.15345833192168004</v>
      </c>
      <c r="T4759" s="66">
        <f>(L4759*'Football Field'!$F$4)+(M4759*'Football Field'!$F$5)+(N4759*'Football Field'!$F$6)+(O4759*'Football Field'!$F$7)+(P4759*'Football Field'!$F$8)+(Q4759*'Football Field'!$F$9)+(R4759*'Football Field'!$F$10)+(S4759*'Football Field'!$F$11)</f>
        <v>151337278.47209823</v>
      </c>
    </row>
    <row r="4760" spans="2:20" x14ac:dyDescent="0.3">
      <c r="B4760" s="62">
        <f t="shared" si="666"/>
        <v>4733</v>
      </c>
      <c r="C4760" s="62">
        <v>0.9614610316494423</v>
      </c>
      <c r="D4760" s="62">
        <v>0.851385562236604</v>
      </c>
      <c r="E4760" s="62">
        <v>0.96834223090810689</v>
      </c>
      <c r="F4760" s="62">
        <v>0.66947684347818559</v>
      </c>
      <c r="G4760" s="62">
        <v>0.69952524640480951</v>
      </c>
      <c r="H4760" s="62">
        <v>0.83987357978518229</v>
      </c>
      <c r="I4760" s="62">
        <v>0.46698951780143672</v>
      </c>
      <c r="J4760" s="62">
        <v>7.3606361055853387E-2</v>
      </c>
      <c r="K4760" s="62"/>
      <c r="L4760" s="65">
        <f t="shared" si="667"/>
        <v>0.17384199476207443</v>
      </c>
      <c r="M4760" s="65">
        <f t="shared" si="668"/>
        <v>0.15393922330573048</v>
      </c>
      <c r="N4760" s="65">
        <f t="shared" si="669"/>
        <v>0.1750861860148695</v>
      </c>
      <c r="O4760" s="65">
        <f t="shared" si="670"/>
        <v>0.1210482651778437</v>
      </c>
      <c r="P4760" s="65">
        <f t="shared" si="671"/>
        <v>0.126481323962574</v>
      </c>
      <c r="Q4760" s="65">
        <f t="shared" si="672"/>
        <v>0.15185773905713038</v>
      </c>
      <c r="R4760" s="65">
        <f t="shared" si="673"/>
        <v>8.4436484303797438E-2</v>
      </c>
      <c r="S4760" s="65">
        <f t="shared" si="674"/>
        <v>1.3308783415979901E-2</v>
      </c>
      <c r="T4760" s="66">
        <f>(L4760*'Football Field'!$F$4)+(M4760*'Football Field'!$F$5)+(N4760*'Football Field'!$F$6)+(O4760*'Football Field'!$F$7)+(P4760*'Football Field'!$F$8)+(Q4760*'Football Field'!$F$9)+(R4760*'Football Field'!$F$10)+(S4760*'Football Field'!$F$11)</f>
        <v>134284048.7755802</v>
      </c>
    </row>
    <row r="4761" spans="2:20" x14ac:dyDescent="0.3">
      <c r="B4761" s="62">
        <f t="shared" si="666"/>
        <v>4734</v>
      </c>
      <c r="C4761" s="62">
        <v>0.27798479359480632</v>
      </c>
      <c r="D4761" s="62">
        <v>0.35878652062411875</v>
      </c>
      <c r="E4761" s="62">
        <v>0.45963497472845549</v>
      </c>
      <c r="F4761" s="62">
        <v>0.4579214727091695</v>
      </c>
      <c r="G4761" s="62">
        <v>0.50772379994922545</v>
      </c>
      <c r="H4761" s="62">
        <v>0.16704739309707539</v>
      </c>
      <c r="I4761" s="62">
        <v>0.90705922794827387</v>
      </c>
      <c r="J4761" s="62">
        <v>0.94053480885939511</v>
      </c>
      <c r="K4761" s="62"/>
      <c r="L4761" s="65">
        <f t="shared" si="667"/>
        <v>6.8188797678337257E-2</v>
      </c>
      <c r="M4761" s="65">
        <f t="shared" si="668"/>
        <v>8.8009207799378347E-2</v>
      </c>
      <c r="N4761" s="65">
        <f t="shared" si="669"/>
        <v>0.11274701717436633</v>
      </c>
      <c r="O4761" s="65">
        <f t="shared" si="670"/>
        <v>0.11232670050522929</v>
      </c>
      <c r="P4761" s="65">
        <f t="shared" si="671"/>
        <v>0.12454305512005226</v>
      </c>
      <c r="Q4761" s="65">
        <f t="shared" si="672"/>
        <v>4.0976201407597293E-2</v>
      </c>
      <c r="R4761" s="65">
        <f t="shared" si="673"/>
        <v>0.22249878267438161</v>
      </c>
      <c r="S4761" s="65">
        <f t="shared" si="674"/>
        <v>0.23071023764065751</v>
      </c>
      <c r="T4761" s="66">
        <f>(L4761*'Football Field'!$F$4)+(M4761*'Football Field'!$F$5)+(N4761*'Football Field'!$F$6)+(O4761*'Football Field'!$F$7)+(P4761*'Football Field'!$F$8)+(Q4761*'Football Field'!$F$9)+(R4761*'Football Field'!$F$10)+(S4761*'Football Field'!$F$11)</f>
        <v>153999139.05687976</v>
      </c>
    </row>
    <row r="4762" spans="2:20" x14ac:dyDescent="0.3">
      <c r="B4762" s="62">
        <f t="shared" si="666"/>
        <v>4735</v>
      </c>
      <c r="C4762" s="62">
        <v>0.4784343208254388</v>
      </c>
      <c r="D4762" s="62">
        <v>0.82384202207570789</v>
      </c>
      <c r="E4762" s="62">
        <v>0.45896082217633993</v>
      </c>
      <c r="F4762" s="62">
        <v>8.637526906322357E-2</v>
      </c>
      <c r="G4762" s="62">
        <v>0.24622152111312134</v>
      </c>
      <c r="H4762" s="62">
        <v>0.97979236553107263</v>
      </c>
      <c r="I4762" s="62">
        <v>8.4272275201696889E-2</v>
      </c>
      <c r="J4762" s="62">
        <v>0.80026067224750697</v>
      </c>
      <c r="K4762" s="62"/>
      <c r="L4762" s="65">
        <f t="shared" si="667"/>
        <v>0.12087293320030736</v>
      </c>
      <c r="M4762" s="65">
        <f t="shared" si="668"/>
        <v>0.20813766355674124</v>
      </c>
      <c r="N4762" s="65">
        <f t="shared" si="669"/>
        <v>0.11595309614236432</v>
      </c>
      <c r="O4762" s="65">
        <f t="shared" si="670"/>
        <v>2.1822080217039626E-2</v>
      </c>
      <c r="P4762" s="65">
        <f t="shared" si="671"/>
        <v>6.220606712042958E-2</v>
      </c>
      <c r="Q4762" s="65">
        <f t="shared" si="672"/>
        <v>0.24753737763771111</v>
      </c>
      <c r="R4762" s="65">
        <f t="shared" si="673"/>
        <v>2.1290774193453335E-2</v>
      </c>
      <c r="S4762" s="65">
        <f t="shared" si="674"/>
        <v>0.20218000793195343</v>
      </c>
      <c r="T4762" s="66">
        <f>(L4762*'Football Field'!$F$4)+(M4762*'Football Field'!$F$5)+(N4762*'Football Field'!$F$6)+(O4762*'Football Field'!$F$7)+(P4762*'Football Field'!$F$8)+(Q4762*'Football Field'!$F$9)+(R4762*'Football Field'!$F$10)+(S4762*'Football Field'!$F$11)</f>
        <v>119540255.31689341</v>
      </c>
    </row>
    <row r="4763" spans="2:20" x14ac:dyDescent="0.3">
      <c r="B4763" s="62">
        <f t="shared" si="666"/>
        <v>4736</v>
      </c>
      <c r="C4763" s="62">
        <v>0.33231002126731113</v>
      </c>
      <c r="D4763" s="62">
        <v>7.0203670131343654E-2</v>
      </c>
      <c r="E4763" s="62">
        <v>0.79532479934246514</v>
      </c>
      <c r="F4763" s="62">
        <v>0.79093728069877223</v>
      </c>
      <c r="G4763" s="62">
        <v>0.48946893328458241</v>
      </c>
      <c r="H4763" s="62">
        <v>0.94936152720274414</v>
      </c>
      <c r="I4763" s="62">
        <v>0.34999525851730706</v>
      </c>
      <c r="J4763" s="62">
        <v>0.49665434295074407</v>
      </c>
      <c r="K4763" s="62"/>
      <c r="L4763" s="65">
        <f t="shared" si="667"/>
        <v>7.7746872021775909E-2</v>
      </c>
      <c r="M4763" s="65">
        <f t="shared" si="668"/>
        <v>1.6424770268273142E-2</v>
      </c>
      <c r="N4763" s="65">
        <f t="shared" si="669"/>
        <v>0.18607327926618192</v>
      </c>
      <c r="O4763" s="65">
        <f t="shared" si="670"/>
        <v>0.18504678042879069</v>
      </c>
      <c r="P4763" s="65">
        <f t="shared" si="671"/>
        <v>0.11451559110250337</v>
      </c>
      <c r="Q4763" s="65">
        <f t="shared" si="672"/>
        <v>0.22211153571699419</v>
      </c>
      <c r="R4763" s="65">
        <f t="shared" si="673"/>
        <v>8.1884489876051042E-2</v>
      </c>
      <c r="S4763" s="65">
        <f t="shared" si="674"/>
        <v>0.11619668131942983</v>
      </c>
      <c r="T4763" s="66">
        <f>(L4763*'Football Field'!$F$4)+(M4763*'Football Field'!$F$5)+(N4763*'Football Field'!$F$6)+(O4763*'Football Field'!$F$7)+(P4763*'Football Field'!$F$8)+(Q4763*'Football Field'!$F$9)+(R4763*'Football Field'!$F$10)+(S4763*'Football Field'!$F$11)</f>
        <v>135388775.14561275</v>
      </c>
    </row>
    <row r="4764" spans="2:20" x14ac:dyDescent="0.3">
      <c r="B4764" s="62">
        <f t="shared" si="666"/>
        <v>4737</v>
      </c>
      <c r="C4764" s="62">
        <v>0.77601167102342417</v>
      </c>
      <c r="D4764" s="62">
        <v>0.66330773569776957</v>
      </c>
      <c r="E4764" s="62">
        <v>0.70584036785125026</v>
      </c>
      <c r="F4764" s="62">
        <v>0.84514508549136824</v>
      </c>
      <c r="G4764" s="62">
        <v>0.9316831266652319</v>
      </c>
      <c r="H4764" s="62">
        <v>0.29519632081468561</v>
      </c>
      <c r="I4764" s="62">
        <v>0.18365295767995282</v>
      </c>
      <c r="J4764" s="62">
        <v>0.80355254630891326</v>
      </c>
      <c r="K4764" s="62"/>
      <c r="L4764" s="65">
        <f t="shared" si="667"/>
        <v>0.14910713822854541</v>
      </c>
      <c r="M4764" s="65">
        <f t="shared" si="668"/>
        <v>0.12745158601070233</v>
      </c>
      <c r="N4764" s="65">
        <f t="shared" si="669"/>
        <v>0.13562403920766139</v>
      </c>
      <c r="O4764" s="65">
        <f t="shared" si="670"/>
        <v>0.1623908116218698</v>
      </c>
      <c r="P4764" s="65">
        <f t="shared" si="671"/>
        <v>0.1790187054399118</v>
      </c>
      <c r="Q4764" s="65">
        <f t="shared" si="672"/>
        <v>5.6720639979839595E-2</v>
      </c>
      <c r="R4764" s="65">
        <f t="shared" si="673"/>
        <v>3.5288086467502797E-2</v>
      </c>
      <c r="S4764" s="65">
        <f t="shared" si="674"/>
        <v>0.15439899304396687</v>
      </c>
      <c r="T4764" s="66">
        <f>(L4764*'Football Field'!$F$4)+(M4764*'Football Field'!$F$5)+(N4764*'Football Field'!$F$6)+(O4764*'Football Field'!$F$7)+(P4764*'Football Field'!$F$8)+(Q4764*'Football Field'!$F$9)+(R4764*'Football Field'!$F$10)+(S4764*'Football Field'!$F$11)</f>
        <v>132328186.08853559</v>
      </c>
    </row>
    <row r="4765" spans="2:20" x14ac:dyDescent="0.3">
      <c r="B4765" s="62">
        <f t="shared" si="666"/>
        <v>4738</v>
      </c>
      <c r="C4765" s="62">
        <v>0.49493042360939099</v>
      </c>
      <c r="D4765" s="62">
        <v>0.71889958532480236</v>
      </c>
      <c r="E4765" s="62">
        <v>0.14814386536346968</v>
      </c>
      <c r="F4765" s="62">
        <v>0.56345670403679404</v>
      </c>
      <c r="G4765" s="62">
        <v>0.81292006341164258</v>
      </c>
      <c r="H4765" s="62">
        <v>0.45545713743101401</v>
      </c>
      <c r="I4765" s="62">
        <v>0.99927263202841887</v>
      </c>
      <c r="J4765" s="62">
        <v>0.6290699178844098</v>
      </c>
      <c r="K4765" s="62"/>
      <c r="L4765" s="65">
        <f t="shared" si="667"/>
        <v>0.10263687148525634</v>
      </c>
      <c r="M4765" s="65">
        <f t="shared" si="668"/>
        <v>0.14908278180130405</v>
      </c>
      <c r="N4765" s="65">
        <f t="shared" si="669"/>
        <v>3.0721536089362865E-2</v>
      </c>
      <c r="O4765" s="65">
        <f t="shared" si="670"/>
        <v>0.11684760233162039</v>
      </c>
      <c r="P4765" s="65">
        <f t="shared" si="671"/>
        <v>0.1685804066512917</v>
      </c>
      <c r="Q4765" s="65">
        <f t="shared" si="672"/>
        <v>9.4451044938072243E-2</v>
      </c>
      <c r="R4765" s="65">
        <f t="shared" si="673"/>
        <v>0.20722552467936145</v>
      </c>
      <c r="S4765" s="65">
        <f t="shared" si="674"/>
        <v>0.13045423202373094</v>
      </c>
      <c r="T4765" s="66">
        <f>(L4765*'Football Field'!$F$4)+(M4765*'Football Field'!$F$5)+(N4765*'Football Field'!$F$6)+(O4765*'Football Field'!$F$7)+(P4765*'Football Field'!$F$8)+(Q4765*'Football Field'!$F$9)+(R4765*'Football Field'!$F$10)+(S4765*'Football Field'!$F$11)</f>
        <v>152237101.63011414</v>
      </c>
    </row>
    <row r="4766" spans="2:20" x14ac:dyDescent="0.3">
      <c r="B4766" s="62">
        <f t="shared" ref="B4766:B4829" si="675">B4765+1</f>
        <v>4739</v>
      </c>
      <c r="C4766" s="62">
        <v>0.554229267996869</v>
      </c>
      <c r="D4766" s="62">
        <v>0.28521507836691762</v>
      </c>
      <c r="E4766" s="62">
        <v>0.54476912717260484</v>
      </c>
      <c r="F4766" s="62">
        <v>0.23830149625270891</v>
      </c>
      <c r="G4766" s="62">
        <v>0.75381962447653339</v>
      </c>
      <c r="H4766" s="62">
        <v>0.56173275048221383</v>
      </c>
      <c r="I4766" s="62">
        <v>0.85966184538522372</v>
      </c>
      <c r="J4766" s="62">
        <v>0.43825758023211903</v>
      </c>
      <c r="K4766" s="62"/>
      <c r="L4766" s="65">
        <f t="shared" si="667"/>
        <v>0.13083829059010213</v>
      </c>
      <c r="M4766" s="65">
        <f t="shared" si="668"/>
        <v>6.7331437473382105E-2</v>
      </c>
      <c r="N4766" s="65">
        <f t="shared" si="669"/>
        <v>0.12860501146599176</v>
      </c>
      <c r="O4766" s="65">
        <f t="shared" si="670"/>
        <v>5.6256430714056407E-2</v>
      </c>
      <c r="P4766" s="65">
        <f t="shared" si="671"/>
        <v>0.17795608563988632</v>
      </c>
      <c r="Q4766" s="65">
        <f t="shared" si="672"/>
        <v>0.1326096564824224</v>
      </c>
      <c r="R4766" s="65">
        <f t="shared" si="673"/>
        <v>0.20294252366399884</v>
      </c>
      <c r="S4766" s="65">
        <f t="shared" si="674"/>
        <v>0.10346056397015994</v>
      </c>
      <c r="T4766" s="66">
        <f>(L4766*'Football Field'!$F$4)+(M4766*'Football Field'!$F$5)+(N4766*'Football Field'!$F$6)+(O4766*'Football Field'!$F$7)+(P4766*'Football Field'!$F$8)+(Q4766*'Football Field'!$F$9)+(R4766*'Football Field'!$F$10)+(S4766*'Football Field'!$F$11)</f>
        <v>154458487.2150023</v>
      </c>
    </row>
    <row r="4767" spans="2:20" x14ac:dyDescent="0.3">
      <c r="B4767" s="62">
        <f t="shared" si="675"/>
        <v>4740</v>
      </c>
      <c r="C4767" s="62">
        <v>0.29977760969992751</v>
      </c>
      <c r="D4767" s="62">
        <v>1.7665963020760955E-2</v>
      </c>
      <c r="E4767" s="62">
        <v>0.12720619505839847</v>
      </c>
      <c r="F4767" s="62">
        <v>0.81594068445517143</v>
      </c>
      <c r="G4767" s="62">
        <v>0.45459039442022575</v>
      </c>
      <c r="H4767" s="62">
        <v>0.13372649174769657</v>
      </c>
      <c r="I4767" s="62">
        <v>0.5619712660884788</v>
      </c>
      <c r="J4767" s="62">
        <v>0.77611156552358629</v>
      </c>
      <c r="K4767" s="62"/>
      <c r="L4767" s="65">
        <f t="shared" si="667"/>
        <v>9.4062922603425372E-2</v>
      </c>
      <c r="M4767" s="65">
        <f t="shared" si="668"/>
        <v>5.5431495167372882E-3</v>
      </c>
      <c r="N4767" s="65">
        <f t="shared" si="669"/>
        <v>3.9914210045345025E-2</v>
      </c>
      <c r="O4767" s="65">
        <f t="shared" si="670"/>
        <v>0.25602234112053257</v>
      </c>
      <c r="P4767" s="65">
        <f t="shared" si="671"/>
        <v>0.14263940902528535</v>
      </c>
      <c r="Q4767" s="65">
        <f t="shared" si="672"/>
        <v>4.1960120556976434E-2</v>
      </c>
      <c r="R4767" s="65">
        <f t="shared" si="673"/>
        <v>0.17633291479087518</v>
      </c>
      <c r="S4767" s="65">
        <f t="shared" si="674"/>
        <v>0.2435249323408227</v>
      </c>
      <c r="T4767" s="66">
        <f>(L4767*'Football Field'!$F$4)+(M4767*'Football Field'!$F$5)+(N4767*'Football Field'!$F$6)+(O4767*'Football Field'!$F$7)+(P4767*'Football Field'!$F$8)+(Q4767*'Football Field'!$F$9)+(R4767*'Football Field'!$F$10)+(S4767*'Football Field'!$F$11)</f>
        <v>148428330.63609362</v>
      </c>
    </row>
    <row r="4768" spans="2:20" x14ac:dyDescent="0.3">
      <c r="B4768" s="62">
        <f t="shared" si="675"/>
        <v>4741</v>
      </c>
      <c r="C4768" s="62">
        <v>0.29521111557662782</v>
      </c>
      <c r="D4768" s="62">
        <v>0.66216880575303227</v>
      </c>
      <c r="E4768" s="62">
        <v>8.0818520769044389E-2</v>
      </c>
      <c r="F4768" s="62">
        <v>0.66169003794759351</v>
      </c>
      <c r="G4768" s="62">
        <v>0.52078218662102826</v>
      </c>
      <c r="H4768" s="62">
        <v>0.45136194502888571</v>
      </c>
      <c r="I4768" s="62">
        <v>0.13154914728016087</v>
      </c>
      <c r="J4768" s="62">
        <v>0.63714458670745233</v>
      </c>
      <c r="K4768" s="62"/>
      <c r="L4768" s="65">
        <f t="shared" si="667"/>
        <v>8.5799068544626225E-2</v>
      </c>
      <c r="M4768" s="65">
        <f t="shared" si="668"/>
        <v>0.19245029660196061</v>
      </c>
      <c r="N4768" s="65">
        <f t="shared" si="669"/>
        <v>2.3488796448583055E-2</v>
      </c>
      <c r="O4768" s="65">
        <f t="shared" si="670"/>
        <v>0.19231114929486967</v>
      </c>
      <c r="P4768" s="65">
        <f t="shared" si="671"/>
        <v>0.15135821169687522</v>
      </c>
      <c r="Q4768" s="65">
        <f t="shared" si="672"/>
        <v>0.13118216901936733</v>
      </c>
      <c r="R4768" s="65">
        <f t="shared" si="673"/>
        <v>3.8232958411581031E-2</v>
      </c>
      <c r="S4768" s="65">
        <f t="shared" si="674"/>
        <v>0.18517734998213681</v>
      </c>
      <c r="T4768" s="66">
        <f>(L4768*'Football Field'!$F$4)+(M4768*'Football Field'!$F$5)+(N4768*'Football Field'!$F$6)+(O4768*'Football Field'!$F$7)+(P4768*'Football Field'!$F$8)+(Q4768*'Football Field'!$F$9)+(R4768*'Football Field'!$F$10)+(S4768*'Football Field'!$F$11)</f>
        <v>128081334.166998</v>
      </c>
    </row>
    <row r="4769" spans="2:20" x14ac:dyDescent="0.3">
      <c r="B4769" s="62">
        <f t="shared" si="675"/>
        <v>4742</v>
      </c>
      <c r="C4769" s="62">
        <v>0.16706860815598235</v>
      </c>
      <c r="D4769" s="62">
        <v>0.47666360498716276</v>
      </c>
      <c r="E4769" s="62">
        <v>0.41730284372053561</v>
      </c>
      <c r="F4769" s="62">
        <v>0.82184081215494675</v>
      </c>
      <c r="G4769" s="62">
        <v>0.76121013374711921</v>
      </c>
      <c r="H4769" s="62">
        <v>0.40618477679436238</v>
      </c>
      <c r="I4769" s="62">
        <v>0.1424574656562444</v>
      </c>
      <c r="J4769" s="62">
        <v>0.22014963860685677</v>
      </c>
      <c r="K4769" s="62"/>
      <c r="L4769" s="65">
        <f t="shared" si="667"/>
        <v>4.8952413137274914E-2</v>
      </c>
      <c r="M4769" s="65">
        <f t="shared" si="668"/>
        <v>0.13966617652700469</v>
      </c>
      <c r="N4769" s="65">
        <f t="shared" si="669"/>
        <v>0.12227300768612914</v>
      </c>
      <c r="O4769" s="65">
        <f t="shared" si="670"/>
        <v>0.24080580675048807</v>
      </c>
      <c r="P4769" s="65">
        <f t="shared" si="671"/>
        <v>0.2230405422225035</v>
      </c>
      <c r="Q4769" s="65">
        <f t="shared" si="672"/>
        <v>0.11901532683593757</v>
      </c>
      <c r="R4769" s="65">
        <f t="shared" si="673"/>
        <v>4.174115526707893E-2</v>
      </c>
      <c r="S4769" s="65">
        <f t="shared" si="674"/>
        <v>6.4505571573583054E-2</v>
      </c>
      <c r="T4769" s="66">
        <f>(L4769*'Football Field'!$F$4)+(M4769*'Football Field'!$F$5)+(N4769*'Football Field'!$F$6)+(O4769*'Football Field'!$F$7)+(P4769*'Football Field'!$F$8)+(Q4769*'Football Field'!$F$9)+(R4769*'Football Field'!$F$10)+(S4769*'Football Field'!$F$11)</f>
        <v>136786378.90831941</v>
      </c>
    </row>
    <row r="4770" spans="2:20" x14ac:dyDescent="0.3">
      <c r="B4770" s="62">
        <f t="shared" si="675"/>
        <v>4743</v>
      </c>
      <c r="C4770" s="62">
        <v>0.94393091547957941</v>
      </c>
      <c r="D4770" s="62">
        <v>0.33756813650103279</v>
      </c>
      <c r="E4770" s="62">
        <v>0.545319072638492</v>
      </c>
      <c r="F4770" s="62">
        <v>0.40400903374931219</v>
      </c>
      <c r="G4770" s="62">
        <v>0.63676649611101166</v>
      </c>
      <c r="H4770" s="62">
        <v>0.59446874122206927</v>
      </c>
      <c r="I4770" s="62">
        <v>0.97459711516057801</v>
      </c>
      <c r="J4770" s="62">
        <v>0.54243149454304374</v>
      </c>
      <c r="K4770" s="62"/>
      <c r="L4770" s="65">
        <f t="shared" si="667"/>
        <v>0.18957896420348266</v>
      </c>
      <c r="M4770" s="65">
        <f t="shared" si="668"/>
        <v>6.7797141312456677E-2</v>
      </c>
      <c r="N4770" s="65">
        <f t="shared" si="669"/>
        <v>0.10952181272575931</v>
      </c>
      <c r="O4770" s="65">
        <f t="shared" si="670"/>
        <v>8.1141122608671901E-2</v>
      </c>
      <c r="P4770" s="65">
        <f t="shared" si="671"/>
        <v>0.1278881015470015</v>
      </c>
      <c r="Q4770" s="65">
        <f t="shared" si="672"/>
        <v>0.11939302587093424</v>
      </c>
      <c r="R4770" s="65">
        <f t="shared" si="673"/>
        <v>0.19573795982089726</v>
      </c>
      <c r="S4770" s="65">
        <f t="shared" si="674"/>
        <v>0.10894187191079657</v>
      </c>
      <c r="T4770" s="66">
        <f>(L4770*'Football Field'!$F$4)+(M4770*'Football Field'!$F$5)+(N4770*'Football Field'!$F$6)+(O4770*'Football Field'!$F$7)+(P4770*'Football Field'!$F$8)+(Q4770*'Football Field'!$F$9)+(R4770*'Football Field'!$F$10)+(S4770*'Football Field'!$F$11)</f>
        <v>148789670.88199455</v>
      </c>
    </row>
    <row r="4771" spans="2:20" x14ac:dyDescent="0.3">
      <c r="B4771" s="62">
        <f t="shared" si="675"/>
        <v>4744</v>
      </c>
      <c r="C4771" s="62">
        <v>0.73940759422482361</v>
      </c>
      <c r="D4771" s="62">
        <v>0.59554199128221463</v>
      </c>
      <c r="E4771" s="62">
        <v>0.34487199893382881</v>
      </c>
      <c r="F4771" s="62">
        <v>4.7545647925244627E-2</v>
      </c>
      <c r="G4771" s="62">
        <v>0.321613490311353</v>
      </c>
      <c r="H4771" s="62">
        <v>0.1819121893576231</v>
      </c>
      <c r="I4771" s="62">
        <v>0.69282133815653446</v>
      </c>
      <c r="J4771" s="62">
        <v>0.98628090802275292</v>
      </c>
      <c r="K4771" s="62"/>
      <c r="L4771" s="65">
        <f t="shared" si="667"/>
        <v>0.18910703576484678</v>
      </c>
      <c r="M4771" s="65">
        <f t="shared" si="668"/>
        <v>0.15231271834980686</v>
      </c>
      <c r="N4771" s="65">
        <f t="shared" si="669"/>
        <v>8.8202666494176851E-2</v>
      </c>
      <c r="O4771" s="65">
        <f t="shared" si="670"/>
        <v>1.2160027314959099E-2</v>
      </c>
      <c r="P4771" s="65">
        <f t="shared" si="671"/>
        <v>8.2254191449748021E-2</v>
      </c>
      <c r="Q4771" s="65">
        <f t="shared" si="672"/>
        <v>4.6524914225392323E-2</v>
      </c>
      <c r="R4771" s="65">
        <f t="shared" si="673"/>
        <v>0.17719237751509992</v>
      </c>
      <c r="S4771" s="65">
        <f t="shared" si="674"/>
        <v>0.25224606888597012</v>
      </c>
      <c r="T4771" s="66">
        <f>(L4771*'Football Field'!$F$4)+(M4771*'Football Field'!$F$5)+(N4771*'Football Field'!$F$6)+(O4771*'Football Field'!$F$7)+(P4771*'Football Field'!$F$8)+(Q4771*'Football Field'!$F$9)+(R4771*'Football Field'!$F$10)+(S4771*'Football Field'!$F$11)</f>
        <v>142269094.12127838</v>
      </c>
    </row>
    <row r="4772" spans="2:20" x14ac:dyDescent="0.3">
      <c r="B4772" s="62">
        <f t="shared" si="675"/>
        <v>4745</v>
      </c>
      <c r="C4772" s="62">
        <v>0.71783982879293728</v>
      </c>
      <c r="D4772" s="62">
        <v>0.3004105208837472</v>
      </c>
      <c r="E4772" s="62">
        <v>0.65080069890765846</v>
      </c>
      <c r="F4772" s="62">
        <v>8.0507983681748385E-2</v>
      </c>
      <c r="G4772" s="62">
        <v>0.90315558816804342</v>
      </c>
      <c r="H4772" s="62">
        <v>0.28537443769154813</v>
      </c>
      <c r="I4772" s="62">
        <v>0.4718526244511696</v>
      </c>
      <c r="J4772" s="62">
        <v>0.53736620465627349</v>
      </c>
      <c r="K4772" s="62"/>
      <c r="L4772" s="65">
        <f t="shared" si="667"/>
        <v>0.1818555454249374</v>
      </c>
      <c r="M4772" s="65">
        <f t="shared" si="668"/>
        <v>7.610516571442838E-2</v>
      </c>
      <c r="N4772" s="65">
        <f t="shared" si="669"/>
        <v>0.16487203874127962</v>
      </c>
      <c r="O4772" s="65">
        <f t="shared" si="670"/>
        <v>2.0395668638399686E-2</v>
      </c>
      <c r="P4772" s="65">
        <f t="shared" si="671"/>
        <v>0.22880292441568637</v>
      </c>
      <c r="Q4772" s="65">
        <f t="shared" si="672"/>
        <v>7.2295966224104696E-2</v>
      </c>
      <c r="R4772" s="65">
        <f t="shared" si="673"/>
        <v>0.11953783133494453</v>
      </c>
      <c r="S4772" s="65">
        <f t="shared" si="674"/>
        <v>0.13613485950621945</v>
      </c>
      <c r="T4772" s="66">
        <f>(L4772*'Football Field'!$F$4)+(M4772*'Football Field'!$F$5)+(N4772*'Football Field'!$F$6)+(O4772*'Football Field'!$F$7)+(P4772*'Football Field'!$F$8)+(Q4772*'Football Field'!$F$9)+(R4772*'Football Field'!$F$10)+(S4772*'Football Field'!$F$11)</f>
        <v>147725270.28337106</v>
      </c>
    </row>
    <row r="4773" spans="2:20" x14ac:dyDescent="0.3">
      <c r="B4773" s="62">
        <f t="shared" si="675"/>
        <v>4746</v>
      </c>
      <c r="C4773" s="62">
        <v>0.900998529875216</v>
      </c>
      <c r="D4773" s="62">
        <v>0.15553753432852058</v>
      </c>
      <c r="E4773" s="62">
        <v>8.1577334542268121E-2</v>
      </c>
      <c r="F4773" s="62">
        <v>0.29435350354907219</v>
      </c>
      <c r="G4773" s="62">
        <v>1.3705244113035864E-3</v>
      </c>
      <c r="H4773" s="62">
        <v>7.1532857416815365E-2</v>
      </c>
      <c r="I4773" s="62">
        <v>0.24481483041952268</v>
      </c>
      <c r="J4773" s="62">
        <v>0.42856531814142151</v>
      </c>
      <c r="K4773" s="62"/>
      <c r="L4773" s="65">
        <f t="shared" si="667"/>
        <v>0.41353911689886347</v>
      </c>
      <c r="M4773" s="65">
        <f t="shared" si="668"/>
        <v>7.1388412364836146E-2</v>
      </c>
      <c r="N4773" s="65">
        <f t="shared" si="669"/>
        <v>3.7442257414387684E-2</v>
      </c>
      <c r="O4773" s="65">
        <f t="shared" si="670"/>
        <v>0.13510198283079147</v>
      </c>
      <c r="P4773" s="65">
        <f t="shared" si="671"/>
        <v>6.2904148669067658E-4</v>
      </c>
      <c r="Q4773" s="65">
        <f t="shared" si="672"/>
        <v>3.2832056551190002E-2</v>
      </c>
      <c r="R4773" s="65">
        <f t="shared" si="673"/>
        <v>0.11236478797524316</v>
      </c>
      <c r="S4773" s="65">
        <f t="shared" si="674"/>
        <v>0.19670234447799737</v>
      </c>
      <c r="T4773" s="66">
        <f>(L4773*'Football Field'!$F$4)+(M4773*'Football Field'!$F$5)+(N4773*'Football Field'!$F$6)+(O4773*'Football Field'!$F$7)+(P4773*'Football Field'!$F$8)+(Q4773*'Football Field'!$F$9)+(R4773*'Football Field'!$F$10)+(S4773*'Football Field'!$F$11)</f>
        <v>124873335.12211987</v>
      </c>
    </row>
    <row r="4774" spans="2:20" x14ac:dyDescent="0.3">
      <c r="B4774" s="62">
        <f t="shared" si="675"/>
        <v>4747</v>
      </c>
      <c r="C4774" s="62">
        <v>2.7538100126018206E-2</v>
      </c>
      <c r="D4774" s="62">
        <v>0.92781721342249224</v>
      </c>
      <c r="E4774" s="62">
        <v>4.9844943839679634E-2</v>
      </c>
      <c r="F4774" s="62">
        <v>0.61138378506053015</v>
      </c>
      <c r="G4774" s="62">
        <v>0.34163637759744558</v>
      </c>
      <c r="H4774" s="62">
        <v>0.11285531018039185</v>
      </c>
      <c r="I4774" s="62">
        <v>0.74518934342110665</v>
      </c>
      <c r="J4774" s="62">
        <v>0.73158247392892883</v>
      </c>
      <c r="K4774" s="62"/>
      <c r="L4774" s="65">
        <f t="shared" si="667"/>
        <v>7.761917544858569E-3</v>
      </c>
      <c r="M4774" s="65">
        <f t="shared" si="668"/>
        <v>0.26151552483033008</v>
      </c>
      <c r="N4774" s="65">
        <f t="shared" si="669"/>
        <v>1.404934771611788E-2</v>
      </c>
      <c r="O4774" s="65">
        <f t="shared" si="670"/>
        <v>0.17232526957877442</v>
      </c>
      <c r="P4774" s="65">
        <f t="shared" si="671"/>
        <v>9.6293984737536156E-2</v>
      </c>
      <c r="Q4774" s="65">
        <f t="shared" si="672"/>
        <v>3.1809515112192252E-2</v>
      </c>
      <c r="R4774" s="65">
        <f t="shared" si="673"/>
        <v>0.21003984343411786</v>
      </c>
      <c r="S4774" s="65">
        <f t="shared" si="674"/>
        <v>0.20620459704607275</v>
      </c>
      <c r="T4774" s="66">
        <f>(L4774*'Football Field'!$F$4)+(M4774*'Football Field'!$F$5)+(N4774*'Football Field'!$F$6)+(O4774*'Football Field'!$F$7)+(P4774*'Football Field'!$F$8)+(Q4774*'Football Field'!$F$9)+(R4774*'Football Field'!$F$10)+(S4774*'Football Field'!$F$11)</f>
        <v>147343483.29914859</v>
      </c>
    </row>
    <row r="4775" spans="2:20" x14ac:dyDescent="0.3">
      <c r="B4775" s="62">
        <f t="shared" si="675"/>
        <v>4748</v>
      </c>
      <c r="C4775" s="62">
        <v>0.88578339367747672</v>
      </c>
      <c r="D4775" s="62">
        <v>0.67268420534510254</v>
      </c>
      <c r="E4775" s="62">
        <v>0.74912255728221588</v>
      </c>
      <c r="F4775" s="62">
        <v>0.55559780176556961</v>
      </c>
      <c r="G4775" s="62">
        <v>0.41773841915914189</v>
      </c>
      <c r="H4775" s="62">
        <v>0.60299405873446266</v>
      </c>
      <c r="I4775" s="62">
        <v>0.31255537613901585</v>
      </c>
      <c r="J4775" s="62">
        <v>0.40197799100532172</v>
      </c>
      <c r="K4775" s="62"/>
      <c r="L4775" s="65">
        <f t="shared" ref="L4775:L4838" si="676">C4775/SUM($C4775:$J4775)</f>
        <v>0.19262635477140921</v>
      </c>
      <c r="M4775" s="65">
        <f t="shared" ref="M4775:M4838" si="677">D4775/SUM($C4775:$J4775)</f>
        <v>0.146284867511424</v>
      </c>
      <c r="N4775" s="65">
        <f t="shared" ref="N4775:N4838" si="678">E4775/SUM($C4775:$J4775)</f>
        <v>0.162907487898617</v>
      </c>
      <c r="O4775" s="65">
        <f t="shared" ref="O4775:O4838" si="679">F4775/SUM($C4775:$J4775)</f>
        <v>0.12082274293807528</v>
      </c>
      <c r="P4775" s="65">
        <f t="shared" ref="P4775:P4838" si="680">G4775/SUM($C4775:$J4775)</f>
        <v>9.0843234931874975E-2</v>
      </c>
      <c r="Q4775" s="65">
        <f t="shared" ref="Q4775:Q4838" si="681">H4775/SUM($C4775:$J4775)</f>
        <v>0.131129741550708</v>
      </c>
      <c r="R4775" s="65">
        <f t="shared" ref="R4775:R4838" si="682">I4775/SUM($C4775:$J4775)</f>
        <v>6.7969667527755795E-2</v>
      </c>
      <c r="S4775" s="65">
        <f t="shared" ref="S4775:S4838" si="683">J4775/SUM($C4775:$J4775)</f>
        <v>8.7415902870135662E-2</v>
      </c>
      <c r="T4775" s="66">
        <f>(L4775*'Football Field'!$F$4)+(M4775*'Football Field'!$F$5)+(N4775*'Football Field'!$F$6)+(O4775*'Football Field'!$F$7)+(P4775*'Football Field'!$F$8)+(Q4775*'Football Field'!$F$9)+(R4775*'Football Field'!$F$10)+(S4775*'Football Field'!$F$11)</f>
        <v>129264672.59456936</v>
      </c>
    </row>
    <row r="4776" spans="2:20" x14ac:dyDescent="0.3">
      <c r="B4776" s="62">
        <f t="shared" si="675"/>
        <v>4749</v>
      </c>
      <c r="C4776" s="62">
        <v>0.6505218584650424</v>
      </c>
      <c r="D4776" s="62">
        <v>0.50017896423419161</v>
      </c>
      <c r="E4776" s="62">
        <v>0.40405269164261015</v>
      </c>
      <c r="F4776" s="62">
        <v>0.7061057577605685</v>
      </c>
      <c r="G4776" s="62">
        <v>0.69451724153615013</v>
      </c>
      <c r="H4776" s="62">
        <v>2.3905014768189625E-3</v>
      </c>
      <c r="I4776" s="62">
        <v>0.55218853976477933</v>
      </c>
      <c r="J4776" s="62">
        <v>0.88304095425321349</v>
      </c>
      <c r="K4776" s="62"/>
      <c r="L4776" s="65">
        <f t="shared" si="676"/>
        <v>0.14808157873846656</v>
      </c>
      <c r="M4776" s="65">
        <f t="shared" si="677"/>
        <v>0.11385826580883493</v>
      </c>
      <c r="N4776" s="65">
        <f t="shared" si="678"/>
        <v>9.1976556503642531E-2</v>
      </c>
      <c r="O4776" s="65">
        <f t="shared" si="679"/>
        <v>0.16073442268677449</v>
      </c>
      <c r="P4776" s="65">
        <f t="shared" si="680"/>
        <v>0.15809647016386105</v>
      </c>
      <c r="Q4776" s="65">
        <f t="shared" si="681"/>
        <v>5.4416193408051382E-4</v>
      </c>
      <c r="R4776" s="65">
        <f t="shared" si="682"/>
        <v>0.1256974683719273</v>
      </c>
      <c r="S4776" s="65">
        <f t="shared" si="683"/>
        <v>0.20101107579241281</v>
      </c>
      <c r="T4776" s="66">
        <f>(L4776*'Football Field'!$F$4)+(M4776*'Football Field'!$F$5)+(N4776*'Football Field'!$F$6)+(O4776*'Football Field'!$F$7)+(P4776*'Football Field'!$F$8)+(Q4776*'Football Field'!$F$9)+(R4776*'Football Field'!$F$10)+(S4776*'Football Field'!$F$11)</f>
        <v>142417936.50146624</v>
      </c>
    </row>
    <row r="4777" spans="2:20" x14ac:dyDescent="0.3">
      <c r="B4777" s="62">
        <f t="shared" si="675"/>
        <v>4750</v>
      </c>
      <c r="C4777" s="62">
        <v>0.89993271494031934</v>
      </c>
      <c r="D4777" s="62">
        <v>0.89522053322740358</v>
      </c>
      <c r="E4777" s="62">
        <v>0.88545074733585738</v>
      </c>
      <c r="F4777" s="62">
        <v>0.59977783845529242</v>
      </c>
      <c r="G4777" s="62">
        <v>0.30712511072292892</v>
      </c>
      <c r="H4777" s="62">
        <v>3.8062078974469227E-2</v>
      </c>
      <c r="I4777" s="62">
        <v>0.87113985947304462</v>
      </c>
      <c r="J4777" s="62">
        <v>6.1234242388817473E-2</v>
      </c>
      <c r="K4777" s="62"/>
      <c r="L4777" s="65">
        <f t="shared" si="676"/>
        <v>0.19744272584314396</v>
      </c>
      <c r="M4777" s="65">
        <f t="shared" si="677"/>
        <v>0.1964088863275664</v>
      </c>
      <c r="N4777" s="65">
        <f t="shared" si="678"/>
        <v>0.19426542257154691</v>
      </c>
      <c r="O4777" s="65">
        <f t="shared" si="679"/>
        <v>0.13158958370879442</v>
      </c>
      <c r="P4777" s="65">
        <f t="shared" si="680"/>
        <v>6.7382392071427155E-2</v>
      </c>
      <c r="Q4777" s="65">
        <f t="shared" si="681"/>
        <v>8.3507138913986451E-3</v>
      </c>
      <c r="R4777" s="65">
        <f t="shared" si="682"/>
        <v>0.19112565371776466</v>
      </c>
      <c r="S4777" s="65">
        <f t="shared" si="683"/>
        <v>1.3434621868357902E-2</v>
      </c>
      <c r="T4777" s="66">
        <f>(L4777*'Football Field'!$F$4)+(M4777*'Football Field'!$F$5)+(N4777*'Football Field'!$F$6)+(O4777*'Football Field'!$F$7)+(P4777*'Football Field'!$F$8)+(Q4777*'Football Field'!$F$9)+(R4777*'Football Field'!$F$10)+(S4777*'Football Field'!$F$11)</f>
        <v>144577732.78166461</v>
      </c>
    </row>
    <row r="4778" spans="2:20" x14ac:dyDescent="0.3">
      <c r="B4778" s="62">
        <f t="shared" si="675"/>
        <v>4751</v>
      </c>
      <c r="C4778" s="62">
        <v>2.4705062073359207E-2</v>
      </c>
      <c r="D4778" s="62">
        <v>0.40197878113055829</v>
      </c>
      <c r="E4778" s="62">
        <v>0.93009419723667308</v>
      </c>
      <c r="F4778" s="62">
        <v>0.52202506473022647</v>
      </c>
      <c r="G4778" s="62">
        <v>5.3891869195857312E-2</v>
      </c>
      <c r="H4778" s="62">
        <v>0.91864195716883645</v>
      </c>
      <c r="I4778" s="62">
        <v>0.90781556657633355</v>
      </c>
      <c r="J4778" s="62">
        <v>8.1931579042111569E-3</v>
      </c>
      <c r="K4778" s="62"/>
      <c r="L4778" s="65">
        <f t="shared" si="676"/>
        <v>6.5576839316317621E-3</v>
      </c>
      <c r="M4778" s="65">
        <f t="shared" si="677"/>
        <v>0.10670079621938602</v>
      </c>
      <c r="N4778" s="65">
        <f t="shared" si="678"/>
        <v>0.24688315916842149</v>
      </c>
      <c r="O4778" s="65">
        <f t="shared" si="679"/>
        <v>0.13856574691961362</v>
      </c>
      <c r="P4778" s="65">
        <f t="shared" si="680"/>
        <v>1.43049972358649E-2</v>
      </c>
      <c r="Q4778" s="65">
        <f t="shared" si="681"/>
        <v>0.24384328942629985</v>
      </c>
      <c r="R4778" s="65">
        <f t="shared" si="682"/>
        <v>0.24096954446604799</v>
      </c>
      <c r="S4778" s="65">
        <f t="shared" si="683"/>
        <v>2.1747826327344144E-3</v>
      </c>
      <c r="T4778" s="66">
        <f>(L4778*'Football Field'!$F$4)+(M4778*'Football Field'!$F$5)+(N4778*'Football Field'!$F$6)+(O4778*'Football Field'!$F$7)+(P4778*'Football Field'!$F$8)+(Q4778*'Football Field'!$F$9)+(R4778*'Football Field'!$F$10)+(S4778*'Football Field'!$F$11)</f>
        <v>149685593.14381662</v>
      </c>
    </row>
    <row r="4779" spans="2:20" x14ac:dyDescent="0.3">
      <c r="B4779" s="62">
        <f t="shared" si="675"/>
        <v>4752</v>
      </c>
      <c r="C4779" s="62">
        <v>0.14035903659287008</v>
      </c>
      <c r="D4779" s="62">
        <v>0.22051154085835922</v>
      </c>
      <c r="E4779" s="62">
        <v>0.29172233819338722</v>
      </c>
      <c r="F4779" s="62">
        <v>0.88660204479906701</v>
      </c>
      <c r="G4779" s="62">
        <v>0.33605187241759871</v>
      </c>
      <c r="H4779" s="62">
        <v>0.45776447282367616</v>
      </c>
      <c r="I4779" s="62">
        <v>0.87540742104505687</v>
      </c>
      <c r="J4779" s="62">
        <v>0.79989581799084919</v>
      </c>
      <c r="K4779" s="62"/>
      <c r="L4779" s="65">
        <f t="shared" si="676"/>
        <v>3.5016971604119596E-2</v>
      </c>
      <c r="M4779" s="65">
        <f t="shared" si="677"/>
        <v>5.5013532096372809E-2</v>
      </c>
      <c r="N4779" s="65">
        <f t="shared" si="678"/>
        <v>7.2779302856258887E-2</v>
      </c>
      <c r="O4779" s="65">
        <f t="shared" si="679"/>
        <v>0.22119073613291226</v>
      </c>
      <c r="P4779" s="65">
        <f t="shared" si="680"/>
        <v>8.3838697953531258E-2</v>
      </c>
      <c r="Q4779" s="65">
        <f t="shared" si="681"/>
        <v>0.11420373020040883</v>
      </c>
      <c r="R4779" s="65">
        <f t="shared" si="682"/>
        <v>0.21839788551475056</v>
      </c>
      <c r="S4779" s="65">
        <f t="shared" si="683"/>
        <v>0.19955914364164584</v>
      </c>
      <c r="T4779" s="66">
        <f>(L4779*'Football Field'!$F$4)+(M4779*'Football Field'!$F$5)+(N4779*'Football Field'!$F$6)+(O4779*'Football Field'!$F$7)+(P4779*'Football Field'!$F$8)+(Q4779*'Football Field'!$F$9)+(R4779*'Football Field'!$F$10)+(S4779*'Football Field'!$F$11)</f>
        <v>149843101.92804754</v>
      </c>
    </row>
    <row r="4780" spans="2:20" x14ac:dyDescent="0.3">
      <c r="B4780" s="62">
        <f t="shared" si="675"/>
        <v>4753</v>
      </c>
      <c r="C4780" s="62">
        <v>0.17643128822729248</v>
      </c>
      <c r="D4780" s="62">
        <v>0.14591145209204226</v>
      </c>
      <c r="E4780" s="62">
        <v>0.47370529318218313</v>
      </c>
      <c r="F4780" s="62">
        <v>0.76078475738643547</v>
      </c>
      <c r="G4780" s="62">
        <v>0.65842669423171907</v>
      </c>
      <c r="H4780" s="62">
        <v>0.26122035841688296</v>
      </c>
      <c r="I4780" s="62">
        <v>0.21809632566858783</v>
      </c>
      <c r="J4780" s="62">
        <v>0.48055584984094857</v>
      </c>
      <c r="K4780" s="62"/>
      <c r="L4780" s="65">
        <f t="shared" si="676"/>
        <v>5.5566599174133841E-2</v>
      </c>
      <c r="M4780" s="65">
        <f t="shared" si="677"/>
        <v>4.5954452040667775E-2</v>
      </c>
      <c r="N4780" s="65">
        <f t="shared" si="678"/>
        <v>0.14919231400163918</v>
      </c>
      <c r="O4780" s="65">
        <f t="shared" si="679"/>
        <v>0.23960728335793696</v>
      </c>
      <c r="P4780" s="65">
        <f t="shared" si="680"/>
        <v>0.20736986376696578</v>
      </c>
      <c r="Q4780" s="65">
        <f t="shared" si="681"/>
        <v>8.227070775323593E-2</v>
      </c>
      <c r="R4780" s="65">
        <f t="shared" si="682"/>
        <v>6.8688899976546716E-2</v>
      </c>
      <c r="S4780" s="65">
        <f t="shared" si="683"/>
        <v>0.15134987992887378</v>
      </c>
      <c r="T4780" s="66">
        <f>(L4780*'Football Field'!$F$4)+(M4780*'Football Field'!$F$5)+(N4780*'Football Field'!$F$6)+(O4780*'Football Field'!$F$7)+(P4780*'Football Field'!$F$8)+(Q4780*'Football Field'!$F$9)+(R4780*'Football Field'!$F$10)+(S4780*'Football Field'!$F$11)</f>
        <v>140878804.909022</v>
      </c>
    </row>
    <row r="4781" spans="2:20" x14ac:dyDescent="0.3">
      <c r="B4781" s="62">
        <f t="shared" si="675"/>
        <v>4754</v>
      </c>
      <c r="C4781" s="62">
        <v>1.1084543075824516E-2</v>
      </c>
      <c r="D4781" s="62">
        <v>0.35609838317189013</v>
      </c>
      <c r="E4781" s="62">
        <v>0.70284295431208132</v>
      </c>
      <c r="F4781" s="62">
        <v>4.1059690177747243E-2</v>
      </c>
      <c r="G4781" s="62">
        <v>0.37989051005312802</v>
      </c>
      <c r="H4781" s="62">
        <v>0.43311582974964513</v>
      </c>
      <c r="I4781" s="62">
        <v>0.70367720281964552</v>
      </c>
      <c r="J4781" s="62">
        <v>0.52472928058992696</v>
      </c>
      <c r="K4781" s="62"/>
      <c r="L4781" s="65">
        <f t="shared" si="676"/>
        <v>3.5161137899696938E-3</v>
      </c>
      <c r="M4781" s="65">
        <f t="shared" si="677"/>
        <v>0.11295751453999014</v>
      </c>
      <c r="N4781" s="65">
        <f t="shared" si="678"/>
        <v>0.22294791827997154</v>
      </c>
      <c r="O4781" s="65">
        <f t="shared" si="679"/>
        <v>1.302449202085142E-2</v>
      </c>
      <c r="P4781" s="65">
        <f t="shared" si="680"/>
        <v>0.12050458480238853</v>
      </c>
      <c r="Q4781" s="65">
        <f t="shared" si="681"/>
        <v>0.13738812066672534</v>
      </c>
      <c r="R4781" s="65">
        <f t="shared" si="682"/>
        <v>0.2232125491864187</v>
      </c>
      <c r="S4781" s="65">
        <f t="shared" si="683"/>
        <v>0.16644870671368467</v>
      </c>
      <c r="T4781" s="66">
        <f>(L4781*'Football Field'!$F$4)+(M4781*'Football Field'!$F$5)+(N4781*'Football Field'!$F$6)+(O4781*'Football Field'!$F$7)+(P4781*'Football Field'!$F$8)+(Q4781*'Football Field'!$F$9)+(R4781*'Football Field'!$F$10)+(S4781*'Football Field'!$F$11)</f>
        <v>155677744.99160153</v>
      </c>
    </row>
    <row r="4782" spans="2:20" x14ac:dyDescent="0.3">
      <c r="B4782" s="62">
        <f t="shared" si="675"/>
        <v>4755</v>
      </c>
      <c r="C4782" s="62">
        <v>1.2356350864853205E-2</v>
      </c>
      <c r="D4782" s="62">
        <v>0.40910935302298379</v>
      </c>
      <c r="E4782" s="62">
        <v>0.43924245451796073</v>
      </c>
      <c r="F4782" s="62">
        <v>1.9307759602500529E-2</v>
      </c>
      <c r="G4782" s="62">
        <v>7.7453566310921151E-2</v>
      </c>
      <c r="H4782" s="62">
        <v>0.87667591320606819</v>
      </c>
      <c r="I4782" s="62">
        <v>0.81271380150399664</v>
      </c>
      <c r="J4782" s="62">
        <v>2.6042130737069624E-2</v>
      </c>
      <c r="K4782" s="62"/>
      <c r="L4782" s="65">
        <f t="shared" si="676"/>
        <v>4.6228234193490822E-3</v>
      </c>
      <c r="M4782" s="65">
        <f t="shared" si="677"/>
        <v>0.15305815761584632</v>
      </c>
      <c r="N4782" s="65">
        <f t="shared" si="678"/>
        <v>0.16433171311877653</v>
      </c>
      <c r="O4782" s="65">
        <f t="shared" si="679"/>
        <v>7.2235212678757122E-3</v>
      </c>
      <c r="P4782" s="65">
        <f t="shared" si="680"/>
        <v>2.8977338388204401E-2</v>
      </c>
      <c r="Q4782" s="65">
        <f t="shared" si="681"/>
        <v>0.32798663513804344</v>
      </c>
      <c r="R4782" s="65">
        <f t="shared" si="682"/>
        <v>0.30405679119290135</v>
      </c>
      <c r="S4782" s="65">
        <f t="shared" si="683"/>
        <v>9.7430198590031918E-3</v>
      </c>
      <c r="T4782" s="66">
        <f>(L4782*'Football Field'!$F$4)+(M4782*'Football Field'!$F$5)+(N4782*'Football Field'!$F$6)+(O4782*'Football Field'!$F$7)+(P4782*'Football Field'!$F$8)+(Q4782*'Football Field'!$F$9)+(R4782*'Football Field'!$F$10)+(S4782*'Football Field'!$F$11)</f>
        <v>156470226.05550876</v>
      </c>
    </row>
    <row r="4783" spans="2:20" x14ac:dyDescent="0.3">
      <c r="B4783" s="62">
        <f t="shared" si="675"/>
        <v>4756</v>
      </c>
      <c r="C4783" s="62">
        <v>0.32394527362380654</v>
      </c>
      <c r="D4783" s="62">
        <v>0.67701871236614264</v>
      </c>
      <c r="E4783" s="62">
        <v>0.43629077612807809</v>
      </c>
      <c r="F4783" s="62">
        <v>7.8091684257337035E-2</v>
      </c>
      <c r="G4783" s="62">
        <v>0.32058819753617374</v>
      </c>
      <c r="H4783" s="62">
        <v>0.29352723107748313</v>
      </c>
      <c r="I4783" s="62">
        <v>0.21756016687949531</v>
      </c>
      <c r="J4783" s="62">
        <v>0.84298460422214183</v>
      </c>
      <c r="K4783" s="62"/>
      <c r="L4783" s="65">
        <f t="shared" si="676"/>
        <v>0.10155003094454373</v>
      </c>
      <c r="M4783" s="65">
        <f t="shared" si="677"/>
        <v>0.21223112910934733</v>
      </c>
      <c r="N4783" s="65">
        <f t="shared" si="678"/>
        <v>0.13676798343437649</v>
      </c>
      <c r="O4783" s="65">
        <f t="shared" si="679"/>
        <v>2.4480100802623125E-2</v>
      </c>
      <c r="P4783" s="65">
        <f t="shared" si="680"/>
        <v>0.10049765818797067</v>
      </c>
      <c r="Q4783" s="65">
        <f t="shared" si="681"/>
        <v>9.2014614275866685E-2</v>
      </c>
      <c r="R4783" s="65">
        <f t="shared" si="682"/>
        <v>6.8200537182615123E-2</v>
      </c>
      <c r="S4783" s="65">
        <f t="shared" si="683"/>
        <v>0.26425794606265673</v>
      </c>
      <c r="T4783" s="66">
        <f>(L4783*'Football Field'!$F$4)+(M4783*'Football Field'!$F$5)+(N4783*'Football Field'!$F$6)+(O4783*'Football Field'!$F$7)+(P4783*'Football Field'!$F$8)+(Q4783*'Football Field'!$F$9)+(R4783*'Football Field'!$F$10)+(S4783*'Football Field'!$F$11)</f>
        <v>130317017.9745129</v>
      </c>
    </row>
    <row r="4784" spans="2:20" x14ac:dyDescent="0.3">
      <c r="B4784" s="62">
        <f t="shared" si="675"/>
        <v>4757</v>
      </c>
      <c r="C4784" s="62">
        <v>0.51192881970515303</v>
      </c>
      <c r="D4784" s="62">
        <v>0.4984030527087665</v>
      </c>
      <c r="E4784" s="62">
        <v>0.95820852050202143</v>
      </c>
      <c r="F4784" s="62">
        <v>0.31465095971307566</v>
      </c>
      <c r="G4784" s="62">
        <v>0.27776800335602791</v>
      </c>
      <c r="H4784" s="62">
        <v>0.18002399562094284</v>
      </c>
      <c r="I4784" s="62">
        <v>0.59058557186939775</v>
      </c>
      <c r="J4784" s="62">
        <v>0.28849883667032694</v>
      </c>
      <c r="K4784" s="62"/>
      <c r="L4784" s="65">
        <f t="shared" si="676"/>
        <v>0.14141415399488194</v>
      </c>
      <c r="M4784" s="65">
        <f t="shared" si="677"/>
        <v>0.13767782420976155</v>
      </c>
      <c r="N4784" s="65">
        <f t="shared" si="678"/>
        <v>0.26469353172092347</v>
      </c>
      <c r="O4784" s="65">
        <f t="shared" si="679"/>
        <v>8.6918527652203564E-2</v>
      </c>
      <c r="P4784" s="65">
        <f t="shared" si="680"/>
        <v>7.6730056385697992E-2</v>
      </c>
      <c r="Q4784" s="65">
        <f t="shared" si="681"/>
        <v>4.9729454681173339E-2</v>
      </c>
      <c r="R4784" s="65">
        <f t="shared" si="682"/>
        <v>0.16314213186043403</v>
      </c>
      <c r="S4784" s="65">
        <f t="shared" si="683"/>
        <v>7.9694319494924185E-2</v>
      </c>
      <c r="T4784" s="66">
        <f>(L4784*'Football Field'!$F$4)+(M4784*'Football Field'!$F$5)+(N4784*'Football Field'!$F$6)+(O4784*'Football Field'!$F$7)+(P4784*'Football Field'!$F$8)+(Q4784*'Football Field'!$F$9)+(R4784*'Football Field'!$F$10)+(S4784*'Football Field'!$F$11)</f>
        <v>143955485.88814959</v>
      </c>
    </row>
    <row r="4785" spans="2:20" x14ac:dyDescent="0.3">
      <c r="B4785" s="62">
        <f t="shared" si="675"/>
        <v>4758</v>
      </c>
      <c r="C4785" s="62">
        <v>0.45019697695810657</v>
      </c>
      <c r="D4785" s="62">
        <v>0.34732133022302059</v>
      </c>
      <c r="E4785" s="62">
        <v>0.42537195261540628</v>
      </c>
      <c r="F4785" s="62">
        <v>5.9417447701578974E-2</v>
      </c>
      <c r="G4785" s="62">
        <v>0.5567780611196651</v>
      </c>
      <c r="H4785" s="62">
        <v>0.27381231183110566</v>
      </c>
      <c r="I4785" s="62">
        <v>0.73608253893448794</v>
      </c>
      <c r="J4785" s="62">
        <v>0.48519668387585779</v>
      </c>
      <c r="K4785" s="62"/>
      <c r="L4785" s="65">
        <f t="shared" si="676"/>
        <v>0.13502490599945885</v>
      </c>
      <c r="M4785" s="65">
        <f t="shared" si="677"/>
        <v>0.10417002415663577</v>
      </c>
      <c r="N4785" s="65">
        <f t="shared" si="678"/>
        <v>0.12757928386099809</v>
      </c>
      <c r="O4785" s="65">
        <f t="shared" si="679"/>
        <v>1.782072226437903E-2</v>
      </c>
      <c r="P4785" s="65">
        <f t="shared" si="680"/>
        <v>0.16699113768647</v>
      </c>
      <c r="Q4785" s="65">
        <f t="shared" si="681"/>
        <v>8.212290077178809E-2</v>
      </c>
      <c r="R4785" s="65">
        <f t="shared" si="682"/>
        <v>0.22076886499555728</v>
      </c>
      <c r="S4785" s="65">
        <f t="shared" si="683"/>
        <v>0.1455221602647129</v>
      </c>
      <c r="T4785" s="66">
        <f>(L4785*'Football Field'!$F$4)+(M4785*'Football Field'!$F$5)+(N4785*'Football Field'!$F$6)+(O4785*'Football Field'!$F$7)+(P4785*'Football Field'!$F$8)+(Q4785*'Football Field'!$F$9)+(R4785*'Football Field'!$F$10)+(S4785*'Football Field'!$F$11)</f>
        <v>155922426.94229877</v>
      </c>
    </row>
    <row r="4786" spans="2:20" x14ac:dyDescent="0.3">
      <c r="B4786" s="62">
        <f t="shared" si="675"/>
        <v>4759</v>
      </c>
      <c r="C4786" s="62">
        <v>0.49334328567318575</v>
      </c>
      <c r="D4786" s="62">
        <v>0.17006459806012209</v>
      </c>
      <c r="E4786" s="62">
        <v>0.64791433474168392</v>
      </c>
      <c r="F4786" s="62">
        <v>0.5534226402251613</v>
      </c>
      <c r="G4786" s="62">
        <v>0.48032599238183082</v>
      </c>
      <c r="H4786" s="62">
        <v>1.1669878794342781E-2</v>
      </c>
      <c r="I4786" s="62">
        <v>0.70449463200326601</v>
      </c>
      <c r="J4786" s="62">
        <v>0.65052919654351671</v>
      </c>
      <c r="K4786" s="62"/>
      <c r="L4786" s="65">
        <f t="shared" si="676"/>
        <v>0.13291341029528436</v>
      </c>
      <c r="M4786" s="65">
        <f t="shared" si="677"/>
        <v>4.5817722375249906E-2</v>
      </c>
      <c r="N4786" s="65">
        <f t="shared" si="678"/>
        <v>0.17455695924230202</v>
      </c>
      <c r="O4786" s="65">
        <f t="shared" si="679"/>
        <v>0.14909960788576393</v>
      </c>
      <c r="P4786" s="65">
        <f t="shared" si="680"/>
        <v>0.12940637392849361</v>
      </c>
      <c r="Q4786" s="65">
        <f t="shared" si="681"/>
        <v>3.1440245227462816E-3</v>
      </c>
      <c r="R4786" s="65">
        <f t="shared" si="682"/>
        <v>0.18980046307208681</v>
      </c>
      <c r="S4786" s="65">
        <f t="shared" si="683"/>
        <v>0.17526143867807306</v>
      </c>
      <c r="T4786" s="66">
        <f>(L4786*'Football Field'!$F$4)+(M4786*'Football Field'!$F$5)+(N4786*'Football Field'!$F$6)+(O4786*'Football Field'!$F$7)+(P4786*'Football Field'!$F$8)+(Q4786*'Football Field'!$F$9)+(R4786*'Football Field'!$F$10)+(S4786*'Football Field'!$F$11)</f>
        <v>151132734.8571111</v>
      </c>
    </row>
    <row r="4787" spans="2:20" x14ac:dyDescent="0.3">
      <c r="B4787" s="62">
        <f t="shared" si="675"/>
        <v>4760</v>
      </c>
      <c r="C4787" s="62">
        <v>0.53309590708231624</v>
      </c>
      <c r="D4787" s="62">
        <v>0.63948489236498296</v>
      </c>
      <c r="E4787" s="62">
        <v>0.51192216261890455</v>
      </c>
      <c r="F4787" s="62">
        <v>0.86034601750182949</v>
      </c>
      <c r="G4787" s="62">
        <v>0.50030141200019307</v>
      </c>
      <c r="H4787" s="62">
        <v>0.80345654694623558</v>
      </c>
      <c r="I4787" s="62">
        <v>0.95278888290318076</v>
      </c>
      <c r="J4787" s="62">
        <v>0.36864043443292582</v>
      </c>
      <c r="K4787" s="62"/>
      <c r="L4787" s="65">
        <f t="shared" si="676"/>
        <v>0.10311260515418028</v>
      </c>
      <c r="M4787" s="65">
        <f t="shared" si="677"/>
        <v>0.12369060113288811</v>
      </c>
      <c r="N4787" s="65">
        <f t="shared" si="678"/>
        <v>9.9017132044209172E-2</v>
      </c>
      <c r="O4787" s="65">
        <f t="shared" si="679"/>
        <v>0.1664100549639736</v>
      </c>
      <c r="P4787" s="65">
        <f t="shared" si="680"/>
        <v>9.6769420414419133E-2</v>
      </c>
      <c r="Q4787" s="65">
        <f t="shared" si="681"/>
        <v>0.15540636606503871</v>
      </c>
      <c r="R4787" s="65">
        <f t="shared" si="682"/>
        <v>0.18429056117836237</v>
      </c>
      <c r="S4787" s="65">
        <f t="shared" si="683"/>
        <v>7.130325904692858E-2</v>
      </c>
      <c r="T4787" s="66">
        <f>(L4787*'Football Field'!$F$4)+(M4787*'Football Field'!$F$5)+(N4787*'Football Field'!$F$6)+(O4787*'Football Field'!$F$7)+(P4787*'Football Field'!$F$8)+(Q4787*'Football Field'!$F$9)+(R4787*'Football Field'!$F$10)+(S4787*'Football Field'!$F$11)</f>
        <v>144925571.78431073</v>
      </c>
    </row>
    <row r="4788" spans="2:20" x14ac:dyDescent="0.3">
      <c r="B4788" s="62">
        <f t="shared" si="675"/>
        <v>4761</v>
      </c>
      <c r="C4788" s="62">
        <v>0.38990783483600266</v>
      </c>
      <c r="D4788" s="62">
        <v>0.4743669989179885</v>
      </c>
      <c r="E4788" s="62">
        <v>0.64747071595806183</v>
      </c>
      <c r="F4788" s="62">
        <v>0.48973981926654964</v>
      </c>
      <c r="G4788" s="62">
        <v>0.14200635042324261</v>
      </c>
      <c r="H4788" s="62">
        <v>3.0852396828766948E-2</v>
      </c>
      <c r="I4788" s="62">
        <v>0.8260986968030769</v>
      </c>
      <c r="J4788" s="62">
        <v>0.78505898057821721</v>
      </c>
      <c r="K4788" s="62"/>
      <c r="L4788" s="65">
        <f t="shared" si="676"/>
        <v>0.10300030381546198</v>
      </c>
      <c r="M4788" s="65">
        <f t="shared" si="677"/>
        <v>0.12531152401472645</v>
      </c>
      <c r="N4788" s="65">
        <f t="shared" si="678"/>
        <v>0.17103960089272147</v>
      </c>
      <c r="O4788" s="65">
        <f t="shared" si="679"/>
        <v>0.12937249695482728</v>
      </c>
      <c r="P4788" s="65">
        <f t="shared" si="680"/>
        <v>3.7513217049026507E-2</v>
      </c>
      <c r="Q4788" s="65">
        <f t="shared" si="681"/>
        <v>8.1501471960285024E-3</v>
      </c>
      <c r="R4788" s="65">
        <f t="shared" si="682"/>
        <v>0.21822699917805646</v>
      </c>
      <c r="S4788" s="65">
        <f t="shared" si="683"/>
        <v>0.2073857108991512</v>
      </c>
      <c r="T4788" s="66">
        <f>(L4788*'Football Field'!$F$4)+(M4788*'Football Field'!$F$5)+(N4788*'Football Field'!$F$6)+(O4788*'Football Field'!$F$7)+(P4788*'Football Field'!$F$8)+(Q4788*'Football Field'!$F$9)+(R4788*'Football Field'!$F$10)+(S4788*'Football Field'!$F$11)</f>
        <v>147450687.06517619</v>
      </c>
    </row>
    <row r="4789" spans="2:20" x14ac:dyDescent="0.3">
      <c r="B4789" s="62">
        <f t="shared" si="675"/>
        <v>4762</v>
      </c>
      <c r="C4789" s="62">
        <v>0.55317627243790501</v>
      </c>
      <c r="D4789" s="62">
        <v>0.52930713346381986</v>
      </c>
      <c r="E4789" s="62">
        <v>0.3884835875012238</v>
      </c>
      <c r="F4789" s="62">
        <v>2.880654529381943E-2</v>
      </c>
      <c r="G4789" s="62">
        <v>0.70536226347669373</v>
      </c>
      <c r="H4789" s="62">
        <v>0.59405901257562765</v>
      </c>
      <c r="I4789" s="62">
        <v>0.32937280605217134</v>
      </c>
      <c r="J4789" s="62">
        <v>0.3523688928689257</v>
      </c>
      <c r="K4789" s="62"/>
      <c r="L4789" s="65">
        <f t="shared" si="676"/>
        <v>0.1589159326133914</v>
      </c>
      <c r="M4789" s="65">
        <f t="shared" si="677"/>
        <v>0.15205882996864412</v>
      </c>
      <c r="N4789" s="65">
        <f t="shared" si="678"/>
        <v>0.11160318091857965</v>
      </c>
      <c r="O4789" s="65">
        <f t="shared" si="679"/>
        <v>8.2755158506027278E-3</v>
      </c>
      <c r="P4789" s="65">
        <f t="shared" si="680"/>
        <v>0.20263577365074736</v>
      </c>
      <c r="Q4789" s="65">
        <f t="shared" si="681"/>
        <v>0.17066068577885984</v>
      </c>
      <c r="R4789" s="65">
        <f t="shared" si="682"/>
        <v>9.4621894067493717E-2</v>
      </c>
      <c r="S4789" s="65">
        <f t="shared" si="683"/>
        <v>0.101228187151681</v>
      </c>
      <c r="T4789" s="66">
        <f>(L4789*'Football Field'!$F$4)+(M4789*'Football Field'!$F$5)+(N4789*'Football Field'!$F$6)+(O4789*'Football Field'!$F$7)+(P4789*'Football Field'!$F$8)+(Q4789*'Football Field'!$F$9)+(R4789*'Football Field'!$F$10)+(S4789*'Football Field'!$F$11)</f>
        <v>140237316.41245493</v>
      </c>
    </row>
    <row r="4790" spans="2:20" x14ac:dyDescent="0.3">
      <c r="B4790" s="62">
        <f t="shared" si="675"/>
        <v>4763</v>
      </c>
      <c r="C4790" s="62">
        <v>0.86284571307567481</v>
      </c>
      <c r="D4790" s="62">
        <v>0.46703893081124626</v>
      </c>
      <c r="E4790" s="62">
        <v>0.94828063251528916</v>
      </c>
      <c r="F4790" s="62">
        <v>0.43544849329641999</v>
      </c>
      <c r="G4790" s="62">
        <v>5.6935989396299624E-2</v>
      </c>
      <c r="H4790" s="62">
        <v>7.7177409767343219E-2</v>
      </c>
      <c r="I4790" s="62">
        <v>0.63419632096472989</v>
      </c>
      <c r="J4790" s="62">
        <v>0.61831387398676496</v>
      </c>
      <c r="K4790" s="62"/>
      <c r="L4790" s="65">
        <f t="shared" si="676"/>
        <v>0.21043799090526633</v>
      </c>
      <c r="M4790" s="65">
        <f t="shared" si="677"/>
        <v>0.11390533995252357</v>
      </c>
      <c r="N4790" s="65">
        <f t="shared" si="678"/>
        <v>0.23127456982960171</v>
      </c>
      <c r="O4790" s="65">
        <f t="shared" si="679"/>
        <v>0.1062008012363935</v>
      </c>
      <c r="P4790" s="65">
        <f t="shared" si="680"/>
        <v>1.388602276999436E-2</v>
      </c>
      <c r="Q4790" s="65">
        <f t="shared" si="681"/>
        <v>1.882266876753641E-2</v>
      </c>
      <c r="R4790" s="65">
        <f t="shared" si="682"/>
        <v>0.15467307492043406</v>
      </c>
      <c r="S4790" s="65">
        <f t="shared" si="683"/>
        <v>0.15079953161825016</v>
      </c>
      <c r="T4790" s="66">
        <f>(L4790*'Football Field'!$F$4)+(M4790*'Football Field'!$F$5)+(N4790*'Football Field'!$F$6)+(O4790*'Football Field'!$F$7)+(P4790*'Football Field'!$F$8)+(Q4790*'Football Field'!$F$9)+(R4790*'Football Field'!$F$10)+(S4790*'Football Field'!$F$11)</f>
        <v>137185265.79175642</v>
      </c>
    </row>
    <row r="4791" spans="2:20" x14ac:dyDescent="0.3">
      <c r="B4791" s="62">
        <f t="shared" si="675"/>
        <v>4764</v>
      </c>
      <c r="C4791" s="62">
        <v>0.44231947484228695</v>
      </c>
      <c r="D4791" s="62">
        <v>0.52649834628453729</v>
      </c>
      <c r="E4791" s="62">
        <v>0.29649588442763697</v>
      </c>
      <c r="F4791" s="62">
        <v>0.20713376352569524</v>
      </c>
      <c r="G4791" s="62">
        <v>0.17588264690082844</v>
      </c>
      <c r="H4791" s="62">
        <v>0.39467104964631639</v>
      </c>
      <c r="I4791" s="62">
        <v>0.97209738891675124</v>
      </c>
      <c r="J4791" s="62">
        <v>0.5436814422543419</v>
      </c>
      <c r="K4791" s="62"/>
      <c r="L4791" s="65">
        <f t="shared" si="676"/>
        <v>0.12428963724653205</v>
      </c>
      <c r="M4791" s="65">
        <f t="shared" si="677"/>
        <v>0.14794349376982954</v>
      </c>
      <c r="N4791" s="65">
        <f t="shared" si="678"/>
        <v>8.331391226610671E-2</v>
      </c>
      <c r="O4791" s="65">
        <f t="shared" si="679"/>
        <v>5.8203587665447191E-2</v>
      </c>
      <c r="P4791" s="65">
        <f t="shared" si="680"/>
        <v>4.9422174750633291E-2</v>
      </c>
      <c r="Q4791" s="65">
        <f t="shared" si="681"/>
        <v>0.11090065977705184</v>
      </c>
      <c r="R4791" s="65">
        <f t="shared" si="682"/>
        <v>0.27315467373405627</v>
      </c>
      <c r="S4791" s="65">
        <f t="shared" si="683"/>
        <v>0.15277186079034308</v>
      </c>
      <c r="T4791" s="66">
        <f>(L4791*'Football Field'!$F$4)+(M4791*'Football Field'!$F$5)+(N4791*'Football Field'!$F$6)+(O4791*'Football Field'!$F$7)+(P4791*'Football Field'!$F$8)+(Q4791*'Football Field'!$F$9)+(R4791*'Football Field'!$F$10)+(S4791*'Football Field'!$F$11)</f>
        <v>152650642.02631116</v>
      </c>
    </row>
    <row r="4792" spans="2:20" x14ac:dyDescent="0.3">
      <c r="B4792" s="62">
        <f t="shared" si="675"/>
        <v>4765</v>
      </c>
      <c r="C4792" s="62">
        <v>0.94161082038269761</v>
      </c>
      <c r="D4792" s="62">
        <v>2.5514147648845298E-2</v>
      </c>
      <c r="E4792" s="62">
        <v>0.59592364136700571</v>
      </c>
      <c r="F4792" s="62">
        <v>0.75159389733069792</v>
      </c>
      <c r="G4792" s="62">
        <v>0.69146525799887304</v>
      </c>
      <c r="H4792" s="62">
        <v>0.99196936945891234</v>
      </c>
      <c r="I4792" s="62">
        <v>0.9935610533560757</v>
      </c>
      <c r="J4792" s="62">
        <v>0.87611908489335655</v>
      </c>
      <c r="K4792" s="62"/>
      <c r="L4792" s="65">
        <f t="shared" si="676"/>
        <v>0.1604720128431136</v>
      </c>
      <c r="M4792" s="65">
        <f t="shared" si="677"/>
        <v>4.348194116463696E-3</v>
      </c>
      <c r="N4792" s="65">
        <f t="shared" si="678"/>
        <v>0.10155901372511286</v>
      </c>
      <c r="O4792" s="65">
        <f t="shared" si="679"/>
        <v>0.12808878459599507</v>
      </c>
      <c r="P4792" s="65">
        <f t="shared" si="680"/>
        <v>0.11784148966880431</v>
      </c>
      <c r="Q4792" s="65">
        <f t="shared" si="681"/>
        <v>0.16905426100678114</v>
      </c>
      <c r="R4792" s="65">
        <f t="shared" si="682"/>
        <v>0.16932552033522</v>
      </c>
      <c r="S4792" s="65">
        <f t="shared" si="683"/>
        <v>0.1493107237085092</v>
      </c>
      <c r="T4792" s="66">
        <f>(L4792*'Football Field'!$F$4)+(M4792*'Football Field'!$F$5)+(N4792*'Football Field'!$F$6)+(O4792*'Football Field'!$F$7)+(P4792*'Football Field'!$F$8)+(Q4792*'Football Field'!$F$9)+(R4792*'Football Field'!$F$10)+(S4792*'Football Field'!$F$11)</f>
        <v>145079934.71771103</v>
      </c>
    </row>
    <row r="4793" spans="2:20" x14ac:dyDescent="0.3">
      <c r="B4793" s="62">
        <f t="shared" si="675"/>
        <v>4766</v>
      </c>
      <c r="C4793" s="62">
        <v>0.36334323864277029</v>
      </c>
      <c r="D4793" s="62">
        <v>0.7191589176679225</v>
      </c>
      <c r="E4793" s="62">
        <v>0.89359524734157958</v>
      </c>
      <c r="F4793" s="62">
        <v>0.19591910532518719</v>
      </c>
      <c r="G4793" s="62">
        <v>0.50280711439484582</v>
      </c>
      <c r="H4793" s="62">
        <v>0.87110587012330287</v>
      </c>
      <c r="I4793" s="62">
        <v>0.33147683199758282</v>
      </c>
      <c r="J4793" s="62">
        <v>0.42497171546067747</v>
      </c>
      <c r="K4793" s="62"/>
      <c r="L4793" s="65">
        <f t="shared" si="676"/>
        <v>8.4451723020186886E-2</v>
      </c>
      <c r="M4793" s="65">
        <f t="shared" si="677"/>
        <v>0.16715381838191046</v>
      </c>
      <c r="N4793" s="65">
        <f t="shared" si="678"/>
        <v>0.20769798442525128</v>
      </c>
      <c r="O4793" s="65">
        <f t="shared" si="679"/>
        <v>4.5537398959425365E-2</v>
      </c>
      <c r="P4793" s="65">
        <f t="shared" si="680"/>
        <v>0.11686725564529191</v>
      </c>
      <c r="Q4793" s="65">
        <f t="shared" si="681"/>
        <v>0.20247078751131142</v>
      </c>
      <c r="R4793" s="65">
        <f t="shared" si="682"/>
        <v>7.7045026922853116E-2</v>
      </c>
      <c r="S4793" s="65">
        <f t="shared" si="683"/>
        <v>9.8776005133769745E-2</v>
      </c>
      <c r="T4793" s="66">
        <f>(L4793*'Football Field'!$F$4)+(M4793*'Football Field'!$F$5)+(N4793*'Football Field'!$F$6)+(O4793*'Football Field'!$F$7)+(P4793*'Football Field'!$F$8)+(Q4793*'Football Field'!$F$9)+(R4793*'Football Field'!$F$10)+(S4793*'Football Field'!$F$11)</f>
        <v>133835749.8461007</v>
      </c>
    </row>
    <row r="4794" spans="2:20" x14ac:dyDescent="0.3">
      <c r="B4794" s="62">
        <f t="shared" si="675"/>
        <v>4767</v>
      </c>
      <c r="C4794" s="62">
        <v>0.44741224570207883</v>
      </c>
      <c r="D4794" s="62">
        <v>7.2148288932427751E-2</v>
      </c>
      <c r="E4794" s="62">
        <v>0.65106518299084681</v>
      </c>
      <c r="F4794" s="62">
        <v>0.11651561594473991</v>
      </c>
      <c r="G4794" s="62">
        <v>3.5168095825512946E-3</v>
      </c>
      <c r="H4794" s="62">
        <v>5.9279730485542692E-2</v>
      </c>
      <c r="I4794" s="62">
        <v>0.52850564570214542</v>
      </c>
      <c r="J4794" s="62">
        <v>0.15330715588319666</v>
      </c>
      <c r="K4794" s="62"/>
      <c r="L4794" s="65">
        <f t="shared" si="676"/>
        <v>0.22021021139951408</v>
      </c>
      <c r="M4794" s="65">
        <f t="shared" si="677"/>
        <v>3.5510404801263391E-2</v>
      </c>
      <c r="N4794" s="65">
        <f t="shared" si="678"/>
        <v>0.32044541238762864</v>
      </c>
      <c r="O4794" s="65">
        <f t="shared" si="679"/>
        <v>5.7347398657525285E-2</v>
      </c>
      <c r="P4794" s="65">
        <f t="shared" si="680"/>
        <v>1.7309257604476405E-3</v>
      </c>
      <c r="Q4794" s="65">
        <f t="shared" si="681"/>
        <v>2.9176675666181755E-2</v>
      </c>
      <c r="R4794" s="65">
        <f t="shared" si="682"/>
        <v>0.26012327799226659</v>
      </c>
      <c r="S4794" s="65">
        <f t="shared" si="683"/>
        <v>7.5455693335172686E-2</v>
      </c>
      <c r="T4794" s="66">
        <f>(L4794*'Football Field'!$F$4)+(M4794*'Football Field'!$F$5)+(N4794*'Football Field'!$F$6)+(O4794*'Football Field'!$F$7)+(P4794*'Football Field'!$F$8)+(Q4794*'Football Field'!$F$9)+(R4794*'Football Field'!$F$10)+(S4794*'Football Field'!$F$11)</f>
        <v>152431717.45590734</v>
      </c>
    </row>
    <row r="4795" spans="2:20" x14ac:dyDescent="0.3">
      <c r="B4795" s="62">
        <f t="shared" si="675"/>
        <v>4768</v>
      </c>
      <c r="C4795" s="62">
        <v>0.88452210913685048</v>
      </c>
      <c r="D4795" s="62">
        <v>0.15822736395566206</v>
      </c>
      <c r="E4795" s="62">
        <v>0.64548571385758668</v>
      </c>
      <c r="F4795" s="62">
        <v>0.49083055698102251</v>
      </c>
      <c r="G4795" s="62">
        <v>0.77009118888093431</v>
      </c>
      <c r="H4795" s="62">
        <v>0.89892828023690929</v>
      </c>
      <c r="I4795" s="62">
        <v>0.6734684007664069</v>
      </c>
      <c r="J4795" s="62">
        <v>0.67722974269767655</v>
      </c>
      <c r="K4795" s="62"/>
      <c r="L4795" s="65">
        <f t="shared" si="676"/>
        <v>0.17014021329215787</v>
      </c>
      <c r="M4795" s="65">
        <f t="shared" si="677"/>
        <v>3.0435460203863739E-2</v>
      </c>
      <c r="N4795" s="65">
        <f t="shared" si="678"/>
        <v>0.12416091796726259</v>
      </c>
      <c r="O4795" s="65">
        <f t="shared" si="679"/>
        <v>9.441258142948171E-2</v>
      </c>
      <c r="P4795" s="65">
        <f t="shared" si="680"/>
        <v>0.14812911715510554</v>
      </c>
      <c r="Q4795" s="65">
        <f t="shared" si="681"/>
        <v>0.17291127915740703</v>
      </c>
      <c r="R4795" s="65">
        <f t="shared" si="682"/>
        <v>0.12954346326485869</v>
      </c>
      <c r="S4795" s="65">
        <f t="shared" si="683"/>
        <v>0.1302669675298628</v>
      </c>
      <c r="T4795" s="66">
        <f>(L4795*'Football Field'!$F$4)+(M4795*'Football Field'!$F$5)+(N4795*'Football Field'!$F$6)+(O4795*'Football Field'!$F$7)+(P4795*'Football Field'!$F$8)+(Q4795*'Football Field'!$F$9)+(R4795*'Football Field'!$F$10)+(S4795*'Football Field'!$F$11)</f>
        <v>142116055.25966269</v>
      </c>
    </row>
    <row r="4796" spans="2:20" x14ac:dyDescent="0.3">
      <c r="B4796" s="62">
        <f t="shared" si="675"/>
        <v>4769</v>
      </c>
      <c r="C4796" s="62">
        <v>0.50874491385051257</v>
      </c>
      <c r="D4796" s="62">
        <v>0.58071064781339499</v>
      </c>
      <c r="E4796" s="62">
        <v>0.15987408355499677</v>
      </c>
      <c r="F4796" s="62">
        <v>0.62767508499404989</v>
      </c>
      <c r="G4796" s="62">
        <v>0.76521936499407361</v>
      </c>
      <c r="H4796" s="62">
        <v>0.13609795241168055</v>
      </c>
      <c r="I4796" s="62">
        <v>0.43483052868720184</v>
      </c>
      <c r="J4796" s="62">
        <v>4.814252163755528E-2</v>
      </c>
      <c r="K4796" s="62"/>
      <c r="L4796" s="65">
        <f t="shared" si="676"/>
        <v>0.15599475011363467</v>
      </c>
      <c r="M4796" s="65">
        <f t="shared" si="677"/>
        <v>0.17806136224213023</v>
      </c>
      <c r="N4796" s="65">
        <f t="shared" si="678"/>
        <v>4.9021655125846018E-2</v>
      </c>
      <c r="O4796" s="65">
        <f t="shared" si="679"/>
        <v>0.19246191042014396</v>
      </c>
      <c r="P4796" s="65">
        <f t="shared" si="680"/>
        <v>0.2346366526220249</v>
      </c>
      <c r="Q4796" s="65">
        <f t="shared" si="681"/>
        <v>4.173125961447105E-2</v>
      </c>
      <c r="R4796" s="65">
        <f t="shared" si="682"/>
        <v>0.13333062958988315</v>
      </c>
      <c r="S4796" s="65">
        <f t="shared" si="683"/>
        <v>1.4761780271866042E-2</v>
      </c>
      <c r="T4796" s="66">
        <f>(L4796*'Football Field'!$F$4)+(M4796*'Football Field'!$F$5)+(N4796*'Football Field'!$F$6)+(O4796*'Football Field'!$F$7)+(P4796*'Football Field'!$F$8)+(Q4796*'Football Field'!$F$9)+(R4796*'Football Field'!$F$10)+(S4796*'Football Field'!$F$11)</f>
        <v>147167606.1955049</v>
      </c>
    </row>
    <row r="4797" spans="2:20" x14ac:dyDescent="0.3">
      <c r="B4797" s="62">
        <f t="shared" si="675"/>
        <v>4770</v>
      </c>
      <c r="C4797" s="62">
        <v>0.82842364385305822</v>
      </c>
      <c r="D4797" s="62">
        <v>0.54069223627634533</v>
      </c>
      <c r="E4797" s="62">
        <v>0.20504966770585564</v>
      </c>
      <c r="F4797" s="62">
        <v>0.93115119589820405</v>
      </c>
      <c r="G4797" s="62">
        <v>0.46416448912854402</v>
      </c>
      <c r="H4797" s="62">
        <v>2.7978295469801018E-2</v>
      </c>
      <c r="I4797" s="62">
        <v>0.20849062736345914</v>
      </c>
      <c r="J4797" s="62">
        <v>0.36272649812195734</v>
      </c>
      <c r="K4797" s="62"/>
      <c r="L4797" s="65">
        <f t="shared" si="676"/>
        <v>0.23213749078861967</v>
      </c>
      <c r="M4797" s="65">
        <f t="shared" si="677"/>
        <v>0.1515105706475243</v>
      </c>
      <c r="N4797" s="65">
        <f t="shared" si="678"/>
        <v>5.7458180607796124E-2</v>
      </c>
      <c r="O4797" s="65">
        <f t="shared" si="679"/>
        <v>0.26092338595658443</v>
      </c>
      <c r="P4797" s="65">
        <f t="shared" si="680"/>
        <v>0.13006627782655841</v>
      </c>
      <c r="Q4797" s="65">
        <f t="shared" si="681"/>
        <v>7.839963713124334E-3</v>
      </c>
      <c r="R4797" s="65">
        <f t="shared" si="682"/>
        <v>5.8422392272622317E-2</v>
      </c>
      <c r="S4797" s="65">
        <f t="shared" si="683"/>
        <v>0.10164173818717029</v>
      </c>
      <c r="T4797" s="66">
        <f>(L4797*'Football Field'!$F$4)+(M4797*'Football Field'!$F$5)+(N4797*'Football Field'!$F$6)+(O4797*'Football Field'!$F$7)+(P4797*'Football Field'!$F$8)+(Q4797*'Football Field'!$F$9)+(R4797*'Football Field'!$F$10)+(S4797*'Football Field'!$F$11)</f>
        <v>129296185.0572312</v>
      </c>
    </row>
    <row r="4798" spans="2:20" x14ac:dyDescent="0.3">
      <c r="B4798" s="62">
        <f t="shared" si="675"/>
        <v>4771</v>
      </c>
      <c r="C4798" s="62">
        <v>0.92429377057296458</v>
      </c>
      <c r="D4798" s="62">
        <v>0.5021457037295769</v>
      </c>
      <c r="E4798" s="62">
        <v>0.78824928672453687</v>
      </c>
      <c r="F4798" s="62">
        <v>0.70340461239355745</v>
      </c>
      <c r="G4798" s="62">
        <v>0.14556949185565593</v>
      </c>
      <c r="H4798" s="62">
        <v>8.1211354327711205E-2</v>
      </c>
      <c r="I4798" s="62">
        <v>0.35871864262374886</v>
      </c>
      <c r="J4798" s="62">
        <v>0.33182447784340019</v>
      </c>
      <c r="K4798" s="62"/>
      <c r="L4798" s="65">
        <f t="shared" si="676"/>
        <v>0.24098909939115457</v>
      </c>
      <c r="M4798" s="65">
        <f t="shared" si="677"/>
        <v>0.13092335441135108</v>
      </c>
      <c r="N4798" s="65">
        <f t="shared" si="678"/>
        <v>0.20551851776055061</v>
      </c>
      <c r="O4798" s="65">
        <f t="shared" si="679"/>
        <v>0.18339715082492389</v>
      </c>
      <c r="P4798" s="65">
        <f t="shared" si="680"/>
        <v>3.795401619917467E-2</v>
      </c>
      <c r="Q4798" s="65">
        <f t="shared" si="681"/>
        <v>2.1174059333580793E-2</v>
      </c>
      <c r="R4798" s="65">
        <f t="shared" si="682"/>
        <v>9.3527929510037133E-2</v>
      </c>
      <c r="S4798" s="65">
        <f t="shared" si="683"/>
        <v>8.6515872569227215E-2</v>
      </c>
      <c r="T4798" s="66">
        <f>(L4798*'Football Field'!$F$4)+(M4798*'Football Field'!$F$5)+(N4798*'Football Field'!$F$6)+(O4798*'Football Field'!$F$7)+(P4798*'Football Field'!$F$8)+(Q4798*'Football Field'!$F$9)+(R4798*'Football Field'!$F$10)+(S4798*'Football Field'!$F$11)</f>
        <v>129846699.9509317</v>
      </c>
    </row>
    <row r="4799" spans="2:20" x14ac:dyDescent="0.3">
      <c r="B4799" s="62">
        <f t="shared" si="675"/>
        <v>4772</v>
      </c>
      <c r="C4799" s="62">
        <v>0.56400752608382532</v>
      </c>
      <c r="D4799" s="62">
        <v>7.1355346734331082E-2</v>
      </c>
      <c r="E4799" s="62">
        <v>5.3878620098954055E-2</v>
      </c>
      <c r="F4799" s="62">
        <v>0.48963989353628978</v>
      </c>
      <c r="G4799" s="62">
        <v>0.71779323397974848</v>
      </c>
      <c r="H4799" s="62">
        <v>0.88679844253385354</v>
      </c>
      <c r="I4799" s="62">
        <v>0.971712395197596</v>
      </c>
      <c r="J4799" s="62">
        <v>0.12186188605877202</v>
      </c>
      <c r="K4799" s="62"/>
      <c r="L4799" s="65">
        <f t="shared" si="676"/>
        <v>0.14547346885618295</v>
      </c>
      <c r="M4799" s="65">
        <f t="shared" si="677"/>
        <v>1.8404559036568745E-2</v>
      </c>
      <c r="N4799" s="65">
        <f t="shared" si="678"/>
        <v>1.3896817685043444E-2</v>
      </c>
      <c r="O4799" s="65">
        <f t="shared" si="679"/>
        <v>0.12629195623979977</v>
      </c>
      <c r="P4799" s="65">
        <f t="shared" si="680"/>
        <v>0.1851391459145395</v>
      </c>
      <c r="Q4799" s="65">
        <f t="shared" si="681"/>
        <v>0.228730361999614</v>
      </c>
      <c r="R4799" s="65">
        <f t="shared" si="682"/>
        <v>0.25063206840778063</v>
      </c>
      <c r="S4799" s="65">
        <f t="shared" si="683"/>
        <v>3.1431621860470924E-2</v>
      </c>
      <c r="T4799" s="66">
        <f>(L4799*'Football Field'!$F$4)+(M4799*'Football Field'!$F$5)+(N4799*'Football Field'!$F$6)+(O4799*'Football Field'!$F$7)+(P4799*'Football Field'!$F$8)+(Q4799*'Football Field'!$F$9)+(R4799*'Football Field'!$F$10)+(S4799*'Football Field'!$F$11)</f>
        <v>158689452.35432273</v>
      </c>
    </row>
    <row r="4800" spans="2:20" x14ac:dyDescent="0.3">
      <c r="B4800" s="62">
        <f t="shared" si="675"/>
        <v>4773</v>
      </c>
      <c r="C4800" s="62">
        <v>2.3820586061541471E-2</v>
      </c>
      <c r="D4800" s="62">
        <v>0.76369737271224625</v>
      </c>
      <c r="E4800" s="62">
        <v>4.6068345745808759E-2</v>
      </c>
      <c r="F4800" s="62">
        <v>0.8272321447103046</v>
      </c>
      <c r="G4800" s="62">
        <v>0.26336480734221135</v>
      </c>
      <c r="H4800" s="62">
        <v>0.41997833585337019</v>
      </c>
      <c r="I4800" s="62">
        <v>0.86177055038099426</v>
      </c>
      <c r="J4800" s="62">
        <v>0.14240061354378608</v>
      </c>
      <c r="K4800" s="62"/>
      <c r="L4800" s="65">
        <f t="shared" si="676"/>
        <v>7.1141633149706127E-3</v>
      </c>
      <c r="M4800" s="65">
        <f t="shared" si="677"/>
        <v>0.22808287834112667</v>
      </c>
      <c r="N4800" s="65">
        <f t="shared" si="678"/>
        <v>1.3758592439308215E-2</v>
      </c>
      <c r="O4800" s="65">
        <f t="shared" si="679"/>
        <v>0.24705792551275613</v>
      </c>
      <c r="P4800" s="65">
        <f t="shared" si="680"/>
        <v>7.8655506040350445E-2</v>
      </c>
      <c r="Q4800" s="65">
        <f t="shared" si="681"/>
        <v>0.12542909155515161</v>
      </c>
      <c r="R4800" s="65">
        <f t="shared" si="682"/>
        <v>0.25737303102465187</v>
      </c>
      <c r="S4800" s="65">
        <f t="shared" si="683"/>
        <v>4.252881177168457E-2</v>
      </c>
      <c r="T4800" s="66">
        <f>(L4800*'Football Field'!$F$4)+(M4800*'Football Field'!$F$5)+(N4800*'Football Field'!$F$6)+(O4800*'Football Field'!$F$7)+(P4800*'Football Field'!$F$8)+(Q4800*'Football Field'!$F$9)+(R4800*'Football Field'!$F$10)+(S4800*'Football Field'!$F$11)</f>
        <v>151831750.07295036</v>
      </c>
    </row>
    <row r="4801" spans="2:20" x14ac:dyDescent="0.3">
      <c r="B4801" s="62">
        <f t="shared" si="675"/>
        <v>4774</v>
      </c>
      <c r="C4801" s="62">
        <v>0.25248435669660518</v>
      </c>
      <c r="D4801" s="62">
        <v>0.77603358910161147</v>
      </c>
      <c r="E4801" s="62">
        <v>0.24757061041380191</v>
      </c>
      <c r="F4801" s="62">
        <v>0.41575325072307745</v>
      </c>
      <c r="G4801" s="62">
        <v>0.12023401711612713</v>
      </c>
      <c r="H4801" s="62">
        <v>0.9735945148739924</v>
      </c>
      <c r="I4801" s="62">
        <v>0.34019753614743475</v>
      </c>
      <c r="J4801" s="62">
        <v>1.0310645621429582E-2</v>
      </c>
      <c r="K4801" s="62"/>
      <c r="L4801" s="65">
        <f t="shared" si="676"/>
        <v>8.050701037284283E-2</v>
      </c>
      <c r="M4801" s="65">
        <f t="shared" si="677"/>
        <v>0.24744560425401563</v>
      </c>
      <c r="N4801" s="65">
        <f t="shared" si="678"/>
        <v>7.8940216183551654E-2</v>
      </c>
      <c r="O4801" s="65">
        <f t="shared" si="679"/>
        <v>0.13256683188783064</v>
      </c>
      <c r="P4801" s="65">
        <f t="shared" si="680"/>
        <v>3.833774650351144E-2</v>
      </c>
      <c r="Q4801" s="65">
        <f t="shared" si="681"/>
        <v>0.31043976242096138</v>
      </c>
      <c r="R4801" s="65">
        <f t="shared" si="682"/>
        <v>0.10847518210543203</v>
      </c>
      <c r="S4801" s="65">
        <f t="shared" si="683"/>
        <v>3.2876462718543498E-3</v>
      </c>
      <c r="T4801" s="66">
        <f>(L4801*'Football Field'!$F$4)+(M4801*'Football Field'!$F$5)+(N4801*'Football Field'!$F$6)+(O4801*'Football Field'!$F$7)+(P4801*'Football Field'!$F$8)+(Q4801*'Football Field'!$F$9)+(R4801*'Football Field'!$F$10)+(S4801*'Football Field'!$F$11)</f>
        <v>128030149.38126685</v>
      </c>
    </row>
    <row r="4802" spans="2:20" x14ac:dyDescent="0.3">
      <c r="B4802" s="62">
        <f t="shared" si="675"/>
        <v>4775</v>
      </c>
      <c r="C4802" s="62">
        <v>0.45474035690175307</v>
      </c>
      <c r="D4802" s="62">
        <v>0.30923406450813329</v>
      </c>
      <c r="E4802" s="62">
        <v>0.82753633847905717</v>
      </c>
      <c r="F4802" s="62">
        <v>0.62346557896993271</v>
      </c>
      <c r="G4802" s="62">
        <v>0.14156151991592436</v>
      </c>
      <c r="H4802" s="62">
        <v>0.71195410251784497</v>
      </c>
      <c r="I4802" s="62">
        <v>0.42040227149526821</v>
      </c>
      <c r="J4802" s="62">
        <v>0.41140884200432848</v>
      </c>
      <c r="K4802" s="62"/>
      <c r="L4802" s="65">
        <f t="shared" si="676"/>
        <v>0.11659103105108719</v>
      </c>
      <c r="M4802" s="65">
        <f t="shared" si="677"/>
        <v>7.9284624445397828E-2</v>
      </c>
      <c r="N4802" s="65">
        <f t="shared" si="678"/>
        <v>0.21217231651238735</v>
      </c>
      <c r="O4802" s="65">
        <f t="shared" si="679"/>
        <v>0.15985054674325352</v>
      </c>
      <c r="P4802" s="65">
        <f t="shared" si="680"/>
        <v>3.6295005080717979E-2</v>
      </c>
      <c r="Q4802" s="65">
        <f t="shared" si="681"/>
        <v>0.18253814866829773</v>
      </c>
      <c r="R4802" s="65">
        <f t="shared" si="682"/>
        <v>0.10778707793564526</v>
      </c>
      <c r="S4802" s="65">
        <f t="shared" si="683"/>
        <v>0.10548124956321325</v>
      </c>
      <c r="T4802" s="66">
        <f>(L4802*'Football Field'!$F$4)+(M4802*'Football Field'!$F$5)+(N4802*'Football Field'!$F$6)+(O4802*'Football Field'!$F$7)+(P4802*'Football Field'!$F$8)+(Q4802*'Football Field'!$F$9)+(R4802*'Football Field'!$F$10)+(S4802*'Football Field'!$F$11)</f>
        <v>132604830.34014936</v>
      </c>
    </row>
    <row r="4803" spans="2:20" x14ac:dyDescent="0.3">
      <c r="B4803" s="62">
        <f t="shared" si="675"/>
        <v>4776</v>
      </c>
      <c r="C4803" s="62">
        <v>0.75859174278783303</v>
      </c>
      <c r="D4803" s="62">
        <v>0.5435864389036148</v>
      </c>
      <c r="E4803" s="62">
        <v>2.9209413132414985E-3</v>
      </c>
      <c r="F4803" s="62">
        <v>0.69774429527220583</v>
      </c>
      <c r="G4803" s="62">
        <v>0.77701459145015395</v>
      </c>
      <c r="H4803" s="62">
        <v>3.2864192830689865E-2</v>
      </c>
      <c r="I4803" s="62">
        <v>0.80472049798206813</v>
      </c>
      <c r="J4803" s="62">
        <v>0.55602137156625075</v>
      </c>
      <c r="K4803" s="62"/>
      <c r="L4803" s="65">
        <f t="shared" si="676"/>
        <v>0.18176549017349616</v>
      </c>
      <c r="M4803" s="65">
        <f t="shared" si="677"/>
        <v>0.13024826127934161</v>
      </c>
      <c r="N4803" s="65">
        <f t="shared" si="678"/>
        <v>6.9988414007539346E-4</v>
      </c>
      <c r="O4803" s="65">
        <f t="shared" si="679"/>
        <v>0.1671858876025025</v>
      </c>
      <c r="P4803" s="65">
        <f t="shared" si="680"/>
        <v>0.18617977249245818</v>
      </c>
      <c r="Q4803" s="65">
        <f t="shared" si="681"/>
        <v>7.8745599010525535E-3</v>
      </c>
      <c r="R4803" s="65">
        <f t="shared" si="682"/>
        <v>0.19281836001908637</v>
      </c>
      <c r="S4803" s="65">
        <f t="shared" si="683"/>
        <v>0.13322778439198718</v>
      </c>
      <c r="T4803" s="66">
        <f>(L4803*'Football Field'!$F$4)+(M4803*'Football Field'!$F$5)+(N4803*'Football Field'!$F$6)+(O4803*'Football Field'!$F$7)+(P4803*'Football Field'!$F$8)+(Q4803*'Football Field'!$F$9)+(R4803*'Football Field'!$F$10)+(S4803*'Football Field'!$F$11)</f>
        <v>150954553.2087166</v>
      </c>
    </row>
    <row r="4804" spans="2:20" x14ac:dyDescent="0.3">
      <c r="B4804" s="62">
        <f t="shared" si="675"/>
        <v>4777</v>
      </c>
      <c r="C4804" s="62">
        <v>0.87870069894791236</v>
      </c>
      <c r="D4804" s="62">
        <v>0.40564738513965526</v>
      </c>
      <c r="E4804" s="62">
        <v>0.74393543997169276</v>
      </c>
      <c r="F4804" s="62">
        <v>0.43119931866541583</v>
      </c>
      <c r="G4804" s="62">
        <v>0.1501302866037505</v>
      </c>
      <c r="H4804" s="62">
        <v>0.36930170024700426</v>
      </c>
      <c r="I4804" s="62">
        <v>0.8569626389322168</v>
      </c>
      <c r="J4804" s="62">
        <v>0.43660860720057548</v>
      </c>
      <c r="K4804" s="62"/>
      <c r="L4804" s="65">
        <f t="shared" si="676"/>
        <v>0.20566496493549263</v>
      </c>
      <c r="M4804" s="65">
        <f t="shared" si="677"/>
        <v>9.4944109343273547E-2</v>
      </c>
      <c r="N4804" s="65">
        <f t="shared" si="678"/>
        <v>0.1741223790526632</v>
      </c>
      <c r="O4804" s="65">
        <f t="shared" si="679"/>
        <v>0.10092468671040399</v>
      </c>
      <c r="P4804" s="65">
        <f t="shared" si="680"/>
        <v>3.5138859189579534E-2</v>
      </c>
      <c r="Q4804" s="65">
        <f t="shared" si="681"/>
        <v>8.6437192234918497E-2</v>
      </c>
      <c r="R4804" s="65">
        <f t="shared" si="682"/>
        <v>0.20057704665313938</v>
      </c>
      <c r="S4804" s="65">
        <f t="shared" si="683"/>
        <v>0.10219076188052914</v>
      </c>
      <c r="T4804" s="66">
        <f>(L4804*'Football Field'!$F$4)+(M4804*'Football Field'!$F$5)+(N4804*'Football Field'!$F$6)+(O4804*'Football Field'!$F$7)+(P4804*'Football Field'!$F$8)+(Q4804*'Football Field'!$F$9)+(R4804*'Football Field'!$F$10)+(S4804*'Football Field'!$F$11)</f>
        <v>143472321.52009618</v>
      </c>
    </row>
    <row r="4805" spans="2:20" x14ac:dyDescent="0.3">
      <c r="B4805" s="62">
        <f t="shared" si="675"/>
        <v>4778</v>
      </c>
      <c r="C4805" s="62">
        <v>0.89488678295162483</v>
      </c>
      <c r="D4805" s="62">
        <v>0.63284459409288063</v>
      </c>
      <c r="E4805" s="62">
        <v>0.36623740955936235</v>
      </c>
      <c r="F4805" s="62">
        <v>0.68752628867505383</v>
      </c>
      <c r="G4805" s="62">
        <v>0.32011838463576492</v>
      </c>
      <c r="H4805" s="62">
        <v>2.7566942451259457E-2</v>
      </c>
      <c r="I4805" s="62">
        <v>0.31859955231897485</v>
      </c>
      <c r="J4805" s="62">
        <v>0.51489506917978489</v>
      </c>
      <c r="K4805" s="62"/>
      <c r="L4805" s="65">
        <f t="shared" si="676"/>
        <v>0.23783259975305332</v>
      </c>
      <c r="M4805" s="65">
        <f t="shared" si="677"/>
        <v>0.16819007490125351</v>
      </c>
      <c r="N4805" s="65">
        <f t="shared" si="678"/>
        <v>9.7334318599535563E-2</v>
      </c>
      <c r="O4805" s="65">
        <f t="shared" si="679"/>
        <v>0.18272273962391899</v>
      </c>
      <c r="P4805" s="65">
        <f t="shared" si="680"/>
        <v>8.5077340616826924E-2</v>
      </c>
      <c r="Q4805" s="65">
        <f t="shared" si="681"/>
        <v>7.326421303040143E-3</v>
      </c>
      <c r="R4805" s="65">
        <f t="shared" si="682"/>
        <v>8.4673683030892205E-2</v>
      </c>
      <c r="S4805" s="65">
        <f t="shared" si="683"/>
        <v>0.13684282217147939</v>
      </c>
      <c r="T4805" s="66">
        <f>(L4805*'Football Field'!$F$4)+(M4805*'Football Field'!$F$5)+(N4805*'Football Field'!$F$6)+(O4805*'Football Field'!$F$7)+(P4805*'Football Field'!$F$8)+(Q4805*'Football Field'!$F$9)+(R4805*'Football Field'!$F$10)+(S4805*'Football Field'!$F$11)</f>
        <v>129931279.51876059</v>
      </c>
    </row>
    <row r="4806" spans="2:20" x14ac:dyDescent="0.3">
      <c r="B4806" s="62">
        <f t="shared" si="675"/>
        <v>4779</v>
      </c>
      <c r="C4806" s="62">
        <v>0.39775629736730234</v>
      </c>
      <c r="D4806" s="62">
        <v>0.48417457723990587</v>
      </c>
      <c r="E4806" s="62">
        <v>0.27312832092341377</v>
      </c>
      <c r="F4806" s="62">
        <v>0.6356861675140284</v>
      </c>
      <c r="G4806" s="62">
        <v>0.21868345323078886</v>
      </c>
      <c r="H4806" s="62">
        <v>0.28346407943602103</v>
      </c>
      <c r="I4806" s="62">
        <v>0.58048168201873573</v>
      </c>
      <c r="J4806" s="62">
        <v>0.86341432053649625</v>
      </c>
      <c r="K4806" s="62"/>
      <c r="L4806" s="65">
        <f t="shared" si="676"/>
        <v>0.10644334164870846</v>
      </c>
      <c r="M4806" s="65">
        <f t="shared" si="677"/>
        <v>0.12956968949048475</v>
      </c>
      <c r="N4806" s="65">
        <f t="shared" si="678"/>
        <v>7.3091718146054294E-2</v>
      </c>
      <c r="O4806" s="65">
        <f t="shared" si="679"/>
        <v>0.17011562194719945</v>
      </c>
      <c r="P4806" s="65">
        <f t="shared" si="680"/>
        <v>5.8521757365588706E-2</v>
      </c>
      <c r="Q4806" s="65">
        <f t="shared" si="681"/>
        <v>7.5857664736561858E-2</v>
      </c>
      <c r="R4806" s="65">
        <f t="shared" si="682"/>
        <v>0.1553423802687896</v>
      </c>
      <c r="S4806" s="65">
        <f t="shared" si="683"/>
        <v>0.23105782639661307</v>
      </c>
      <c r="T4806" s="66">
        <f>(L4806*'Football Field'!$F$4)+(M4806*'Football Field'!$F$5)+(N4806*'Football Field'!$F$6)+(O4806*'Football Field'!$F$7)+(P4806*'Football Field'!$F$8)+(Q4806*'Football Field'!$F$9)+(R4806*'Football Field'!$F$10)+(S4806*'Football Field'!$F$11)</f>
        <v>138323174.02421883</v>
      </c>
    </row>
    <row r="4807" spans="2:20" x14ac:dyDescent="0.3">
      <c r="B4807" s="62">
        <f t="shared" si="675"/>
        <v>4780</v>
      </c>
      <c r="C4807" s="62">
        <v>0.96000516582993989</v>
      </c>
      <c r="D4807" s="62">
        <v>0.22755310035339082</v>
      </c>
      <c r="E4807" s="62">
        <v>0.73055118978688616</v>
      </c>
      <c r="F4807" s="62">
        <v>0.83720410380853416</v>
      </c>
      <c r="G4807" s="62">
        <v>5.3873482699757669E-2</v>
      </c>
      <c r="H4807" s="62">
        <v>0.67779171651044867</v>
      </c>
      <c r="I4807" s="62">
        <v>0.81167007797759294</v>
      </c>
      <c r="J4807" s="62">
        <v>0.84504235277842021</v>
      </c>
      <c r="K4807" s="62"/>
      <c r="L4807" s="65">
        <f t="shared" si="676"/>
        <v>0.18663740306648113</v>
      </c>
      <c r="M4807" s="65">
        <f t="shared" si="677"/>
        <v>4.4239261642896793E-2</v>
      </c>
      <c r="N4807" s="65">
        <f t="shared" si="678"/>
        <v>0.14202858663898671</v>
      </c>
      <c r="O4807" s="65">
        <f t="shared" si="679"/>
        <v>0.1627632905874436</v>
      </c>
      <c r="P4807" s="65">
        <f t="shared" si="680"/>
        <v>1.0473700833200442E-2</v>
      </c>
      <c r="Q4807" s="65">
        <f t="shared" si="681"/>
        <v>0.13177146362553196</v>
      </c>
      <c r="R4807" s="65">
        <f t="shared" si="682"/>
        <v>0.15779914618432533</v>
      </c>
      <c r="S4807" s="65">
        <f t="shared" si="683"/>
        <v>0.16428714742113401</v>
      </c>
      <c r="T4807" s="66">
        <f>(L4807*'Football Field'!$F$4)+(M4807*'Football Field'!$F$5)+(N4807*'Football Field'!$F$6)+(O4807*'Football Field'!$F$7)+(P4807*'Football Field'!$F$8)+(Q4807*'Football Field'!$F$9)+(R4807*'Football Field'!$F$10)+(S4807*'Football Field'!$F$11)</f>
        <v>135845956.95002335</v>
      </c>
    </row>
    <row r="4808" spans="2:20" x14ac:dyDescent="0.3">
      <c r="B4808" s="62">
        <f t="shared" si="675"/>
        <v>4781</v>
      </c>
      <c r="C4808" s="62">
        <v>5.1080635883251069E-2</v>
      </c>
      <c r="D4808" s="62">
        <v>0.45818477753964593</v>
      </c>
      <c r="E4808" s="62">
        <v>0.85352783112663622</v>
      </c>
      <c r="F4808" s="62">
        <v>0.45548204390445124</v>
      </c>
      <c r="G4808" s="62">
        <v>0.9161069435862409</v>
      </c>
      <c r="H4808" s="62">
        <v>0.16335848402882858</v>
      </c>
      <c r="I4808" s="62">
        <v>0.29276660014386902</v>
      </c>
      <c r="J4808" s="62">
        <v>0.92918088389482267</v>
      </c>
      <c r="K4808" s="62"/>
      <c r="L4808" s="65">
        <f t="shared" si="676"/>
        <v>1.2399150955626961E-2</v>
      </c>
      <c r="M4808" s="65">
        <f t="shared" si="677"/>
        <v>0.11121831441701405</v>
      </c>
      <c r="N4808" s="65">
        <f t="shared" si="678"/>
        <v>0.20718262879805158</v>
      </c>
      <c r="O4808" s="65">
        <f t="shared" si="679"/>
        <v>0.11056226145768475</v>
      </c>
      <c r="P4808" s="65">
        <f t="shared" si="680"/>
        <v>0.22237288335614361</v>
      </c>
      <c r="Q4808" s="65">
        <f t="shared" si="681"/>
        <v>3.9653118414290707E-2</v>
      </c>
      <c r="R4808" s="65">
        <f t="shared" si="682"/>
        <v>7.1065232591197569E-2</v>
      </c>
      <c r="S4808" s="65">
        <f t="shared" si="683"/>
        <v>0.22554641000999082</v>
      </c>
      <c r="T4808" s="66">
        <f>(L4808*'Football Field'!$F$4)+(M4808*'Football Field'!$F$5)+(N4808*'Football Field'!$F$6)+(O4808*'Football Field'!$F$7)+(P4808*'Football Field'!$F$8)+(Q4808*'Football Field'!$F$9)+(R4808*'Football Field'!$F$10)+(S4808*'Football Field'!$F$11)</f>
        <v>143613540.99686953</v>
      </c>
    </row>
    <row r="4809" spans="2:20" x14ac:dyDescent="0.3">
      <c r="B4809" s="62">
        <f t="shared" si="675"/>
        <v>4782</v>
      </c>
      <c r="C4809" s="62">
        <v>0.26185628037738973</v>
      </c>
      <c r="D4809" s="62">
        <v>0.84258318156512246</v>
      </c>
      <c r="E4809" s="62">
        <v>0.26452077354840464</v>
      </c>
      <c r="F4809" s="62">
        <v>0.62082684718942316</v>
      </c>
      <c r="G4809" s="62">
        <v>0.26526769044848519</v>
      </c>
      <c r="H4809" s="62">
        <v>0.82639224813194168</v>
      </c>
      <c r="I4809" s="62">
        <v>0.61222477388453811</v>
      </c>
      <c r="J4809" s="62">
        <v>0.86194734200043133</v>
      </c>
      <c r="K4809" s="62"/>
      <c r="L4809" s="65">
        <f t="shared" si="676"/>
        <v>5.7479844669686836E-2</v>
      </c>
      <c r="M4809" s="65">
        <f t="shared" si="677"/>
        <v>0.1849547023575443</v>
      </c>
      <c r="N4809" s="65">
        <f t="shared" si="678"/>
        <v>5.8064725251403847E-2</v>
      </c>
      <c r="O4809" s="65">
        <f t="shared" si="679"/>
        <v>0.13627716200577603</v>
      </c>
      <c r="P4809" s="65">
        <f t="shared" si="680"/>
        <v>5.8228680331403909E-2</v>
      </c>
      <c r="Q4809" s="65">
        <f t="shared" si="681"/>
        <v>0.18140064462230415</v>
      </c>
      <c r="R4809" s="65">
        <f t="shared" si="682"/>
        <v>0.13438892836597388</v>
      </c>
      <c r="S4809" s="65">
        <f t="shared" si="683"/>
        <v>0.18920531239590699</v>
      </c>
      <c r="T4809" s="66">
        <f>(L4809*'Football Field'!$F$4)+(M4809*'Football Field'!$F$5)+(N4809*'Football Field'!$F$6)+(O4809*'Football Field'!$F$7)+(P4809*'Football Field'!$F$8)+(Q4809*'Football Field'!$F$9)+(R4809*'Football Field'!$F$10)+(S4809*'Football Field'!$F$11)</f>
        <v>134490000.28738776</v>
      </c>
    </row>
    <row r="4810" spans="2:20" x14ac:dyDescent="0.3">
      <c r="B4810" s="62">
        <f t="shared" si="675"/>
        <v>4783</v>
      </c>
      <c r="C4810" s="62">
        <v>0.35463849834629169</v>
      </c>
      <c r="D4810" s="62">
        <v>0.91235295062504274</v>
      </c>
      <c r="E4810" s="62">
        <v>0.97408937095479387</v>
      </c>
      <c r="F4810" s="62">
        <v>0.84646288587062157</v>
      </c>
      <c r="G4810" s="62">
        <v>0.74806486044464748</v>
      </c>
      <c r="H4810" s="62">
        <v>0.3684925434491495</v>
      </c>
      <c r="I4810" s="62">
        <v>0.26095684407137854</v>
      </c>
      <c r="J4810" s="62">
        <v>0.11100054122299252</v>
      </c>
      <c r="K4810" s="62"/>
      <c r="L4810" s="65">
        <f t="shared" si="676"/>
        <v>7.7498681176159351E-2</v>
      </c>
      <c r="M4810" s="65">
        <f t="shared" si="677"/>
        <v>0.19937528150589123</v>
      </c>
      <c r="N4810" s="65">
        <f t="shared" si="678"/>
        <v>0.21286645964476567</v>
      </c>
      <c r="O4810" s="65">
        <f t="shared" si="679"/>
        <v>0.18497641295413808</v>
      </c>
      <c r="P4810" s="65">
        <f t="shared" si="680"/>
        <v>0.16347362282726091</v>
      </c>
      <c r="Q4810" s="65">
        <f t="shared" si="681"/>
        <v>8.052618729699261E-2</v>
      </c>
      <c r="R4810" s="65">
        <f t="shared" si="682"/>
        <v>5.7026553388111502E-2</v>
      </c>
      <c r="S4810" s="65">
        <f t="shared" si="683"/>
        <v>2.4256801206680903E-2</v>
      </c>
      <c r="T4810" s="66">
        <f>(L4810*'Football Field'!$F$4)+(M4810*'Football Field'!$F$5)+(N4810*'Football Field'!$F$6)+(O4810*'Football Field'!$F$7)+(P4810*'Football Field'!$F$8)+(Q4810*'Football Field'!$F$9)+(R4810*'Football Field'!$F$10)+(S4810*'Football Field'!$F$11)</f>
        <v>135359058.8823452</v>
      </c>
    </row>
    <row r="4811" spans="2:20" x14ac:dyDescent="0.3">
      <c r="B4811" s="62">
        <f t="shared" si="675"/>
        <v>4784</v>
      </c>
      <c r="C4811" s="62">
        <v>0.82651857169178411</v>
      </c>
      <c r="D4811" s="62">
        <v>4.5015329700789142E-2</v>
      </c>
      <c r="E4811" s="62">
        <v>0.43478870705509964</v>
      </c>
      <c r="F4811" s="62">
        <v>0.92933581152222089</v>
      </c>
      <c r="G4811" s="62">
        <v>0.1161901500813195</v>
      </c>
      <c r="H4811" s="62">
        <v>0.29584681538424507</v>
      </c>
      <c r="I4811" s="62">
        <v>0.40491435773977413</v>
      </c>
      <c r="J4811" s="62">
        <v>9.1753277088322593E-2</v>
      </c>
      <c r="K4811" s="62"/>
      <c r="L4811" s="65">
        <f t="shared" si="676"/>
        <v>0.26285723574706932</v>
      </c>
      <c r="M4811" s="65">
        <f t="shared" si="677"/>
        <v>1.4316199945964265E-2</v>
      </c>
      <c r="N4811" s="65">
        <f t="shared" si="678"/>
        <v>0.13827560757239041</v>
      </c>
      <c r="O4811" s="65">
        <f t="shared" si="679"/>
        <v>0.29555614460964041</v>
      </c>
      <c r="P4811" s="65">
        <f t="shared" si="680"/>
        <v>3.6951887976211045E-2</v>
      </c>
      <c r="Q4811" s="65">
        <f t="shared" si="681"/>
        <v>9.408799603534572E-2</v>
      </c>
      <c r="R4811" s="65">
        <f t="shared" si="682"/>
        <v>0.12877468508894846</v>
      </c>
      <c r="S4811" s="65">
        <f t="shared" si="683"/>
        <v>2.9180243024430428E-2</v>
      </c>
      <c r="T4811" s="66">
        <f>(L4811*'Football Field'!$F$4)+(M4811*'Football Field'!$F$5)+(N4811*'Football Field'!$F$6)+(O4811*'Football Field'!$F$7)+(P4811*'Football Field'!$F$8)+(Q4811*'Football Field'!$F$9)+(R4811*'Football Field'!$F$10)+(S4811*'Football Field'!$F$11)</f>
        <v>133516630.16986217</v>
      </c>
    </row>
    <row r="4812" spans="2:20" x14ac:dyDescent="0.3">
      <c r="B4812" s="62">
        <f t="shared" si="675"/>
        <v>4785</v>
      </c>
      <c r="C4812" s="62">
        <v>0.33429308531541768</v>
      </c>
      <c r="D4812" s="62">
        <v>0.62980879326572592</v>
      </c>
      <c r="E4812" s="62">
        <v>0.50988993844571739</v>
      </c>
      <c r="F4812" s="62">
        <v>0.11304653034322798</v>
      </c>
      <c r="G4812" s="62">
        <v>0.79324444495672053</v>
      </c>
      <c r="H4812" s="62">
        <v>0.37292364349051232</v>
      </c>
      <c r="I4812" s="62">
        <v>0.26533394161465673</v>
      </c>
      <c r="J4812" s="62">
        <v>0.50483161012414046</v>
      </c>
      <c r="K4812" s="62"/>
      <c r="L4812" s="65">
        <f t="shared" si="676"/>
        <v>9.4878737327786386E-2</v>
      </c>
      <c r="M4812" s="65">
        <f t="shared" si="677"/>
        <v>0.17875171724418851</v>
      </c>
      <c r="N4812" s="65">
        <f t="shared" si="678"/>
        <v>0.14471646486563208</v>
      </c>
      <c r="O4812" s="65">
        <f t="shared" si="679"/>
        <v>3.2084755950404005E-2</v>
      </c>
      <c r="P4812" s="65">
        <f t="shared" si="680"/>
        <v>0.22513786445436623</v>
      </c>
      <c r="Q4812" s="65">
        <f t="shared" si="681"/>
        <v>0.10584282465990189</v>
      </c>
      <c r="R4812" s="65">
        <f t="shared" si="682"/>
        <v>7.5306820441260774E-2</v>
      </c>
      <c r="S4812" s="65">
        <f t="shared" si="683"/>
        <v>0.14328081505646006</v>
      </c>
      <c r="T4812" s="66">
        <f>(L4812*'Football Field'!$F$4)+(M4812*'Football Field'!$F$5)+(N4812*'Football Field'!$F$6)+(O4812*'Football Field'!$F$7)+(P4812*'Football Field'!$F$8)+(Q4812*'Football Field'!$F$9)+(R4812*'Football Field'!$F$10)+(S4812*'Football Field'!$F$11)</f>
        <v>140986108.30676156</v>
      </c>
    </row>
    <row r="4813" spans="2:20" x14ac:dyDescent="0.3">
      <c r="B4813" s="62">
        <f t="shared" si="675"/>
        <v>4786</v>
      </c>
      <c r="C4813" s="62">
        <v>0.19607859566081953</v>
      </c>
      <c r="D4813" s="62">
        <v>0.42994721389670876</v>
      </c>
      <c r="E4813" s="62">
        <v>9.4392255175681394E-2</v>
      </c>
      <c r="F4813" s="62">
        <v>0.39349312286062732</v>
      </c>
      <c r="G4813" s="62">
        <v>0.7649862215463904</v>
      </c>
      <c r="H4813" s="62">
        <v>0.91356482500817815</v>
      </c>
      <c r="I4813" s="62">
        <v>0.77858561056289621</v>
      </c>
      <c r="J4813" s="62">
        <v>0.25058127814282616</v>
      </c>
      <c r="K4813" s="62"/>
      <c r="L4813" s="65">
        <f t="shared" si="676"/>
        <v>5.1307594054124515E-2</v>
      </c>
      <c r="M4813" s="65">
        <f t="shared" si="677"/>
        <v>0.11250364702465135</v>
      </c>
      <c r="N4813" s="65">
        <f t="shared" si="678"/>
        <v>2.469948080811827E-2</v>
      </c>
      <c r="O4813" s="65">
        <f t="shared" si="679"/>
        <v>0.10296475932409493</v>
      </c>
      <c r="P4813" s="65">
        <f t="shared" si="680"/>
        <v>0.20017280509288971</v>
      </c>
      <c r="Q4813" s="65">
        <f t="shared" si="681"/>
        <v>0.23905114694277177</v>
      </c>
      <c r="R4813" s="65">
        <f t="shared" si="682"/>
        <v>0.20373133695962128</v>
      </c>
      <c r="S4813" s="65">
        <f t="shared" si="683"/>
        <v>6.5569229793728173E-2</v>
      </c>
      <c r="T4813" s="66">
        <f>(L4813*'Football Field'!$F$4)+(M4813*'Football Field'!$F$5)+(N4813*'Football Field'!$F$6)+(O4813*'Football Field'!$F$7)+(P4813*'Football Field'!$F$8)+(Q4813*'Football Field'!$F$9)+(R4813*'Football Field'!$F$10)+(S4813*'Football Field'!$F$11)</f>
        <v>153945376.80119741</v>
      </c>
    </row>
    <row r="4814" spans="2:20" x14ac:dyDescent="0.3">
      <c r="B4814" s="62">
        <f t="shared" si="675"/>
        <v>4787</v>
      </c>
      <c r="C4814" s="62">
        <v>0.36778573777501067</v>
      </c>
      <c r="D4814" s="62">
        <v>0.6917605239503517</v>
      </c>
      <c r="E4814" s="62">
        <v>0.47778233241210044</v>
      </c>
      <c r="F4814" s="62">
        <v>0.86809503894663387</v>
      </c>
      <c r="G4814" s="62">
        <v>0.67332727726626618</v>
      </c>
      <c r="H4814" s="62">
        <v>0.72302765199625718</v>
      </c>
      <c r="I4814" s="62">
        <v>0.75209291465397221</v>
      </c>
      <c r="J4814" s="62">
        <v>3.8933796395410614E-2</v>
      </c>
      <c r="K4814" s="62"/>
      <c r="L4814" s="65">
        <f t="shared" si="676"/>
        <v>8.0078669980942443E-2</v>
      </c>
      <c r="M4814" s="65">
        <f t="shared" si="677"/>
        <v>0.15061830031362325</v>
      </c>
      <c r="N4814" s="65">
        <f t="shared" si="678"/>
        <v>0.10402843229162632</v>
      </c>
      <c r="O4814" s="65">
        <f t="shared" si="679"/>
        <v>0.18901194091008103</v>
      </c>
      <c r="P4814" s="65">
        <f t="shared" si="680"/>
        <v>0.14660479536690565</v>
      </c>
      <c r="Q4814" s="65">
        <f t="shared" si="681"/>
        <v>0.15742615002304192</v>
      </c>
      <c r="R4814" s="65">
        <f t="shared" si="682"/>
        <v>0.1637545835027012</v>
      </c>
      <c r="S4814" s="65">
        <f t="shared" si="683"/>
        <v>8.4771276110781561E-3</v>
      </c>
      <c r="T4814" s="66">
        <f>(L4814*'Football Field'!$F$4)+(M4814*'Football Field'!$F$5)+(N4814*'Football Field'!$F$6)+(O4814*'Football Field'!$F$7)+(P4814*'Football Field'!$F$8)+(Q4814*'Football Field'!$F$9)+(R4814*'Football Field'!$F$10)+(S4814*'Football Field'!$F$11)</f>
        <v>145990747.44848409</v>
      </c>
    </row>
    <row r="4815" spans="2:20" x14ac:dyDescent="0.3">
      <c r="B4815" s="62">
        <f t="shared" si="675"/>
        <v>4788</v>
      </c>
      <c r="C4815" s="62">
        <v>0.93688194012778114</v>
      </c>
      <c r="D4815" s="62">
        <v>0.71265141519138619</v>
      </c>
      <c r="E4815" s="62">
        <v>0.10436744403461884</v>
      </c>
      <c r="F4815" s="62">
        <v>0.98745437344415443</v>
      </c>
      <c r="G4815" s="62">
        <v>0.35378342645553218</v>
      </c>
      <c r="H4815" s="62">
        <v>0.20363396202106254</v>
      </c>
      <c r="I4815" s="62">
        <v>0.75618750577843485</v>
      </c>
      <c r="J4815" s="62">
        <v>0.26330816878999497</v>
      </c>
      <c r="K4815" s="62"/>
      <c r="L4815" s="65">
        <f t="shared" si="676"/>
        <v>0.21695779163308354</v>
      </c>
      <c r="M4815" s="65">
        <f t="shared" si="677"/>
        <v>0.16503176187068663</v>
      </c>
      <c r="N4815" s="65">
        <f t="shared" si="678"/>
        <v>2.4168819150310467E-2</v>
      </c>
      <c r="O4815" s="65">
        <f t="shared" si="679"/>
        <v>0.2286690681342991</v>
      </c>
      <c r="P4815" s="65">
        <f t="shared" si="680"/>
        <v>8.1927153926895993E-2</v>
      </c>
      <c r="Q4815" s="65">
        <f t="shared" si="681"/>
        <v>4.7156394855427823E-2</v>
      </c>
      <c r="R4815" s="65">
        <f t="shared" si="682"/>
        <v>0.1751136021384323</v>
      </c>
      <c r="S4815" s="65">
        <f t="shared" si="683"/>
        <v>6.0975408290864279E-2</v>
      </c>
      <c r="T4815" s="66">
        <f>(L4815*'Football Field'!$F$4)+(M4815*'Football Field'!$F$5)+(N4815*'Football Field'!$F$6)+(O4815*'Football Field'!$F$7)+(P4815*'Football Field'!$F$8)+(Q4815*'Football Field'!$F$9)+(R4815*'Football Field'!$F$10)+(S4815*'Football Field'!$F$11)</f>
        <v>140160316.1785638</v>
      </c>
    </row>
    <row r="4816" spans="2:20" x14ac:dyDescent="0.3">
      <c r="B4816" s="62">
        <f t="shared" si="675"/>
        <v>4789</v>
      </c>
      <c r="C4816" s="62">
        <v>3.7276728491849598E-3</v>
      </c>
      <c r="D4816" s="62">
        <v>0.31541772618463748</v>
      </c>
      <c r="E4816" s="62">
        <v>0.62650022882550038</v>
      </c>
      <c r="F4816" s="62">
        <v>0.25491476480027508</v>
      </c>
      <c r="G4816" s="62">
        <v>0.21764460253177165</v>
      </c>
      <c r="H4816" s="62">
        <v>0.38569891386866606</v>
      </c>
      <c r="I4816" s="62">
        <v>0.56087556615662071</v>
      </c>
      <c r="J4816" s="62">
        <v>0.45093237611397774</v>
      </c>
      <c r="K4816" s="62"/>
      <c r="L4816" s="65">
        <f t="shared" si="676"/>
        <v>1.3238829276594321E-3</v>
      </c>
      <c r="M4816" s="65">
        <f t="shared" si="677"/>
        <v>0.11202059828514734</v>
      </c>
      <c r="N4816" s="65">
        <f t="shared" si="678"/>
        <v>0.22250154202726113</v>
      </c>
      <c r="O4816" s="65">
        <f t="shared" si="679"/>
        <v>9.0532972924700666E-2</v>
      </c>
      <c r="P4816" s="65">
        <f t="shared" si="680"/>
        <v>7.729647564217848E-2</v>
      </c>
      <c r="Q4816" s="65">
        <f t="shared" si="681"/>
        <v>0.13698096049366504</v>
      </c>
      <c r="R4816" s="65">
        <f t="shared" si="682"/>
        <v>0.19919494457203249</v>
      </c>
      <c r="S4816" s="65">
        <f t="shared" si="683"/>
        <v>0.16014862312735534</v>
      </c>
      <c r="T4816" s="66">
        <f>(L4816*'Football Field'!$F$4)+(M4816*'Football Field'!$F$5)+(N4816*'Football Field'!$F$6)+(O4816*'Football Field'!$F$7)+(P4816*'Football Field'!$F$8)+(Q4816*'Football Field'!$F$9)+(R4816*'Football Field'!$F$10)+(S4816*'Football Field'!$F$11)</f>
        <v>149305387.08819631</v>
      </c>
    </row>
    <row r="4817" spans="2:20" x14ac:dyDescent="0.3">
      <c r="B4817" s="62">
        <f t="shared" si="675"/>
        <v>4790</v>
      </c>
      <c r="C4817" s="62">
        <v>0.43034149180157677</v>
      </c>
      <c r="D4817" s="62">
        <v>0.23424258443753232</v>
      </c>
      <c r="E4817" s="62">
        <v>0.81661755708677108</v>
      </c>
      <c r="F4817" s="62">
        <v>0.63947248413495783</v>
      </c>
      <c r="G4817" s="62">
        <v>0.48493685534753439</v>
      </c>
      <c r="H4817" s="62">
        <v>0.35122959356684746</v>
      </c>
      <c r="I4817" s="62">
        <v>0.80800389297291897</v>
      </c>
      <c r="J4817" s="62">
        <v>0.1067763326761586</v>
      </c>
      <c r="K4817" s="62"/>
      <c r="L4817" s="65">
        <f t="shared" si="676"/>
        <v>0.11115280005937007</v>
      </c>
      <c r="M4817" s="65">
        <f t="shared" si="677"/>
        <v>6.0502460602567774E-2</v>
      </c>
      <c r="N4817" s="65">
        <f t="shared" si="678"/>
        <v>0.21092395173851677</v>
      </c>
      <c r="O4817" s="65">
        <f t="shared" si="679"/>
        <v>0.16516919359775578</v>
      </c>
      <c r="P4817" s="65">
        <f t="shared" si="680"/>
        <v>0.12525422333368103</v>
      </c>
      <c r="Q4817" s="65">
        <f t="shared" si="681"/>
        <v>9.0719006957085069E-2</v>
      </c>
      <c r="R4817" s="65">
        <f t="shared" si="682"/>
        <v>0.20869913051336048</v>
      </c>
      <c r="S4817" s="65">
        <f t="shared" si="683"/>
        <v>2.757923319766294E-2</v>
      </c>
      <c r="T4817" s="66">
        <f>(L4817*'Football Field'!$F$4)+(M4817*'Football Field'!$F$5)+(N4817*'Football Field'!$F$6)+(O4817*'Football Field'!$F$7)+(P4817*'Football Field'!$F$8)+(Q4817*'Football Field'!$F$9)+(R4817*'Football Field'!$F$10)+(S4817*'Football Field'!$F$11)</f>
        <v>153394103.65749383</v>
      </c>
    </row>
    <row r="4818" spans="2:20" x14ac:dyDescent="0.3">
      <c r="B4818" s="62">
        <f t="shared" si="675"/>
        <v>4791</v>
      </c>
      <c r="C4818" s="62">
        <v>0.20724492427009944</v>
      </c>
      <c r="D4818" s="62">
        <v>0.47838586687799678</v>
      </c>
      <c r="E4818" s="62">
        <v>0.67722610190928356</v>
      </c>
      <c r="F4818" s="62">
        <v>9.1245803248046431E-2</v>
      </c>
      <c r="G4818" s="62">
        <v>0.67600760907217228</v>
      </c>
      <c r="H4818" s="62">
        <v>0.57678073208527014</v>
      </c>
      <c r="I4818" s="62">
        <v>9.9891491685890066E-2</v>
      </c>
      <c r="J4818" s="62">
        <v>0.30641497497934433</v>
      </c>
      <c r="K4818" s="62"/>
      <c r="L4818" s="65">
        <f t="shared" si="676"/>
        <v>6.6569796485861379E-2</v>
      </c>
      <c r="M4818" s="65">
        <f t="shared" si="677"/>
        <v>0.15366383476912615</v>
      </c>
      <c r="N4818" s="65">
        <f t="shared" si="678"/>
        <v>0.21753393448738187</v>
      </c>
      <c r="O4818" s="65">
        <f t="shared" si="679"/>
        <v>2.9309352563418926E-2</v>
      </c>
      <c r="P4818" s="65">
        <f t="shared" si="680"/>
        <v>0.21714253855586915</v>
      </c>
      <c r="Q4818" s="65">
        <f t="shared" si="681"/>
        <v>0.18526956009712145</v>
      </c>
      <c r="R4818" s="65">
        <f t="shared" si="682"/>
        <v>3.2086461444683106E-2</v>
      </c>
      <c r="S4818" s="65">
        <f t="shared" si="683"/>
        <v>9.8424521596537889E-2</v>
      </c>
      <c r="T4818" s="66">
        <f>(L4818*'Football Field'!$F$4)+(M4818*'Football Field'!$F$5)+(N4818*'Football Field'!$F$6)+(O4818*'Football Field'!$F$7)+(P4818*'Football Field'!$F$8)+(Q4818*'Football Field'!$F$9)+(R4818*'Football Field'!$F$10)+(S4818*'Football Field'!$F$11)</f>
        <v>136085325.17857882</v>
      </c>
    </row>
    <row r="4819" spans="2:20" x14ac:dyDescent="0.3">
      <c r="B4819" s="62">
        <f t="shared" si="675"/>
        <v>4792</v>
      </c>
      <c r="C4819" s="62">
        <v>0.36084961757857281</v>
      </c>
      <c r="D4819" s="62">
        <v>7.3161521569040766E-2</v>
      </c>
      <c r="E4819" s="62">
        <v>0.68025190812625369</v>
      </c>
      <c r="F4819" s="62">
        <v>0.43671282421162816</v>
      </c>
      <c r="G4819" s="62">
        <v>9.6518174941834234E-2</v>
      </c>
      <c r="H4819" s="62">
        <v>0.503493246375883</v>
      </c>
      <c r="I4819" s="62">
        <v>0.73039424130609376</v>
      </c>
      <c r="J4819" s="62">
        <v>0.2327835302316088</v>
      </c>
      <c r="K4819" s="62"/>
      <c r="L4819" s="65">
        <f t="shared" si="676"/>
        <v>0.11587363229731157</v>
      </c>
      <c r="M4819" s="65">
        <f t="shared" si="677"/>
        <v>2.3493141839777444E-2</v>
      </c>
      <c r="N4819" s="65">
        <f t="shared" si="678"/>
        <v>0.2184379742472716</v>
      </c>
      <c r="O4819" s="65">
        <f t="shared" si="679"/>
        <v>0.14023432129923225</v>
      </c>
      <c r="P4819" s="65">
        <f t="shared" si="680"/>
        <v>3.0993275227131044E-2</v>
      </c>
      <c r="Q4819" s="65">
        <f t="shared" si="681"/>
        <v>0.1616784068838184</v>
      </c>
      <c r="R4819" s="65">
        <f t="shared" si="682"/>
        <v>0.2345393472136568</v>
      </c>
      <c r="S4819" s="65">
        <f t="shared" si="683"/>
        <v>7.4749900991800941E-2</v>
      </c>
      <c r="T4819" s="66">
        <f>(L4819*'Football Field'!$F$4)+(M4819*'Football Field'!$F$5)+(N4819*'Football Field'!$F$6)+(O4819*'Football Field'!$F$7)+(P4819*'Football Field'!$F$8)+(Q4819*'Football Field'!$F$9)+(R4819*'Football Field'!$F$10)+(S4819*'Football Field'!$F$11)</f>
        <v>149732196.46477029</v>
      </c>
    </row>
    <row r="4820" spans="2:20" x14ac:dyDescent="0.3">
      <c r="B4820" s="62">
        <f t="shared" si="675"/>
        <v>4793</v>
      </c>
      <c r="C4820" s="62">
        <v>0.53456688342817726</v>
      </c>
      <c r="D4820" s="62">
        <v>0.44324673419091554</v>
      </c>
      <c r="E4820" s="62">
        <v>0.95153346611458123</v>
      </c>
      <c r="F4820" s="62">
        <v>0.92422540160382749</v>
      </c>
      <c r="G4820" s="62">
        <v>0.4115443537265866</v>
      </c>
      <c r="H4820" s="62">
        <v>0.2538903235198896</v>
      </c>
      <c r="I4820" s="62">
        <v>0.7941773625490951</v>
      </c>
      <c r="J4820" s="62">
        <v>0.87772694462052414</v>
      </c>
      <c r="K4820" s="62"/>
      <c r="L4820" s="65">
        <f t="shared" si="676"/>
        <v>0.10298131388735708</v>
      </c>
      <c r="M4820" s="65">
        <f t="shared" si="677"/>
        <v>8.5388998979008909E-2</v>
      </c>
      <c r="N4820" s="65">
        <f t="shared" si="678"/>
        <v>0.18330758897719149</v>
      </c>
      <c r="O4820" s="65">
        <f t="shared" si="679"/>
        <v>0.17804684340873547</v>
      </c>
      <c r="P4820" s="65">
        <f t="shared" si="680"/>
        <v>7.9281713071889831E-2</v>
      </c>
      <c r="Q4820" s="65">
        <f t="shared" si="681"/>
        <v>4.8910547790933782E-2</v>
      </c>
      <c r="R4820" s="65">
        <f t="shared" si="682"/>
        <v>0.15299381759380945</v>
      </c>
      <c r="S4820" s="65">
        <f t="shared" si="683"/>
        <v>0.16908917629107403</v>
      </c>
      <c r="T4820" s="66">
        <f>(L4820*'Football Field'!$F$4)+(M4820*'Football Field'!$F$5)+(N4820*'Football Field'!$F$6)+(O4820*'Football Field'!$F$7)+(P4820*'Football Field'!$F$8)+(Q4820*'Football Field'!$F$9)+(R4820*'Football Field'!$F$10)+(S4820*'Football Field'!$F$11)</f>
        <v>142318125.49774688</v>
      </c>
    </row>
    <row r="4821" spans="2:20" x14ac:dyDescent="0.3">
      <c r="B4821" s="62">
        <f t="shared" si="675"/>
        <v>4794</v>
      </c>
      <c r="C4821" s="62">
        <v>0.79949027323958666</v>
      </c>
      <c r="D4821" s="62">
        <v>0.12313744153638628</v>
      </c>
      <c r="E4821" s="62">
        <v>0.83561175060708714</v>
      </c>
      <c r="F4821" s="62">
        <v>0.81298096561760569</v>
      </c>
      <c r="G4821" s="62">
        <v>0.26401090997232168</v>
      </c>
      <c r="H4821" s="62">
        <v>0.3464380798601292</v>
      </c>
      <c r="I4821" s="62">
        <v>0.81232683411394746</v>
      </c>
      <c r="J4821" s="62">
        <v>0.49569311644195779</v>
      </c>
      <c r="K4821" s="62"/>
      <c r="L4821" s="65">
        <f t="shared" si="676"/>
        <v>0.17807251395484405</v>
      </c>
      <c r="M4821" s="65">
        <f t="shared" si="677"/>
        <v>2.7426717385191833E-2</v>
      </c>
      <c r="N4821" s="65">
        <f t="shared" si="678"/>
        <v>0.18611794302120399</v>
      </c>
      <c r="O4821" s="65">
        <f t="shared" si="679"/>
        <v>0.1810773303824548</v>
      </c>
      <c r="P4821" s="65">
        <f t="shared" si="680"/>
        <v>5.8803825417133894E-2</v>
      </c>
      <c r="Q4821" s="65">
        <f t="shared" si="681"/>
        <v>7.7163039845883158E-2</v>
      </c>
      <c r="R4821" s="65">
        <f t="shared" si="682"/>
        <v>0.18093163399913109</v>
      </c>
      <c r="S4821" s="65">
        <f t="shared" si="683"/>
        <v>0.11040699599415717</v>
      </c>
      <c r="T4821" s="66">
        <f>(L4821*'Football Field'!$F$4)+(M4821*'Football Field'!$F$5)+(N4821*'Football Field'!$F$6)+(O4821*'Football Field'!$F$7)+(P4821*'Football Field'!$F$8)+(Q4821*'Football Field'!$F$9)+(R4821*'Football Field'!$F$10)+(S4821*'Football Field'!$F$11)</f>
        <v>143981414.0758543</v>
      </c>
    </row>
    <row r="4822" spans="2:20" x14ac:dyDescent="0.3">
      <c r="B4822" s="62">
        <f t="shared" si="675"/>
        <v>4795</v>
      </c>
      <c r="C4822" s="62">
        <v>0.66716999686922818</v>
      </c>
      <c r="D4822" s="62">
        <v>0.8791484359629943</v>
      </c>
      <c r="E4822" s="62">
        <v>0.77866838963649687</v>
      </c>
      <c r="F4822" s="62">
        <v>0.54380861074897902</v>
      </c>
      <c r="G4822" s="62">
        <v>0.27814863333298423</v>
      </c>
      <c r="H4822" s="62">
        <v>0.10845677876277215</v>
      </c>
      <c r="I4822" s="62">
        <v>0.76248573263760377</v>
      </c>
      <c r="J4822" s="62">
        <v>0.65844925789647024</v>
      </c>
      <c r="K4822" s="62"/>
      <c r="L4822" s="65">
        <f t="shared" si="676"/>
        <v>0.14266939336454046</v>
      </c>
      <c r="M4822" s="65">
        <f t="shared" si="677"/>
        <v>0.18799942237332049</v>
      </c>
      <c r="N4822" s="65">
        <f t="shared" si="678"/>
        <v>0.16651250401381248</v>
      </c>
      <c r="O4822" s="65">
        <f t="shared" si="679"/>
        <v>0.11628946890004968</v>
      </c>
      <c r="P4822" s="65">
        <f t="shared" si="680"/>
        <v>5.9480038024808196E-2</v>
      </c>
      <c r="Q4822" s="65">
        <f t="shared" si="681"/>
        <v>2.319268388112157E-2</v>
      </c>
      <c r="R4822" s="65">
        <f t="shared" si="682"/>
        <v>0.16305196192125335</v>
      </c>
      <c r="S4822" s="65">
        <f t="shared" si="683"/>
        <v>0.14080452752109374</v>
      </c>
      <c r="T4822" s="66">
        <f>(L4822*'Football Field'!$F$4)+(M4822*'Football Field'!$F$5)+(N4822*'Football Field'!$F$6)+(O4822*'Football Field'!$F$7)+(P4822*'Football Field'!$F$8)+(Q4822*'Football Field'!$F$9)+(R4822*'Football Field'!$F$10)+(S4822*'Football Field'!$F$11)</f>
        <v>140474805.62554961</v>
      </c>
    </row>
    <row r="4823" spans="2:20" x14ac:dyDescent="0.3">
      <c r="B4823" s="62">
        <f t="shared" si="675"/>
        <v>4796</v>
      </c>
      <c r="C4823" s="62">
        <v>0.4096746589564404</v>
      </c>
      <c r="D4823" s="62">
        <v>0.5397678503265595</v>
      </c>
      <c r="E4823" s="62">
        <v>0.75825420864475168</v>
      </c>
      <c r="F4823" s="62">
        <v>0.65294642760115706</v>
      </c>
      <c r="G4823" s="62">
        <v>2.3020083780120437E-2</v>
      </c>
      <c r="H4823" s="62">
        <v>0.23808573474234707</v>
      </c>
      <c r="I4823" s="62">
        <v>0.2366931852682651</v>
      </c>
      <c r="J4823" s="62">
        <v>0.59370303736566432</v>
      </c>
      <c r="K4823" s="62"/>
      <c r="L4823" s="65">
        <f t="shared" si="676"/>
        <v>0.11867248820719602</v>
      </c>
      <c r="M4823" s="65">
        <f t="shared" si="677"/>
        <v>0.15635722750259989</v>
      </c>
      <c r="N4823" s="65">
        <f t="shared" si="678"/>
        <v>0.21964725341485863</v>
      </c>
      <c r="O4823" s="65">
        <f t="shared" si="679"/>
        <v>0.18914222672891282</v>
      </c>
      <c r="P4823" s="65">
        <f t="shared" si="680"/>
        <v>6.6683417223897109E-3</v>
      </c>
      <c r="Q4823" s="65">
        <f t="shared" si="681"/>
        <v>6.8967474386832844E-2</v>
      </c>
      <c r="R4823" s="65">
        <f t="shared" si="682"/>
        <v>6.8564087681240934E-2</v>
      </c>
      <c r="S4823" s="65">
        <f t="shared" si="683"/>
        <v>0.17198090035596925</v>
      </c>
      <c r="T4823" s="66">
        <f>(L4823*'Football Field'!$F$4)+(M4823*'Football Field'!$F$5)+(N4823*'Football Field'!$F$6)+(O4823*'Football Field'!$F$7)+(P4823*'Football Field'!$F$8)+(Q4823*'Football Field'!$F$9)+(R4823*'Football Field'!$F$10)+(S4823*'Football Field'!$F$11)</f>
        <v>125395512.11336449</v>
      </c>
    </row>
    <row r="4824" spans="2:20" x14ac:dyDescent="0.3">
      <c r="B4824" s="62">
        <f t="shared" si="675"/>
        <v>4797</v>
      </c>
      <c r="C4824" s="62">
        <v>0.17266971603534209</v>
      </c>
      <c r="D4824" s="62">
        <v>7.560996066392478E-2</v>
      </c>
      <c r="E4824" s="62">
        <v>0.45064645292200911</v>
      </c>
      <c r="F4824" s="62">
        <v>3.5005866914918693E-2</v>
      </c>
      <c r="G4824" s="62">
        <v>0.92980695055312101</v>
      </c>
      <c r="H4824" s="62">
        <v>0.4591528902369395</v>
      </c>
      <c r="I4824" s="62">
        <v>0.25492625148230075</v>
      </c>
      <c r="J4824" s="62">
        <v>0.6111229214249817</v>
      </c>
      <c r="K4824" s="62"/>
      <c r="L4824" s="65">
        <f t="shared" si="676"/>
        <v>5.7769529557176076E-2</v>
      </c>
      <c r="M4824" s="65">
        <f t="shared" si="677"/>
        <v>2.5296571730606711E-2</v>
      </c>
      <c r="N4824" s="65">
        <f t="shared" si="678"/>
        <v>0.15077127697705828</v>
      </c>
      <c r="O4824" s="65">
        <f t="shared" si="679"/>
        <v>1.1711795848451202E-2</v>
      </c>
      <c r="P4824" s="65">
        <f t="shared" si="680"/>
        <v>0.31108240255316094</v>
      </c>
      <c r="Q4824" s="65">
        <f t="shared" si="681"/>
        <v>0.15361724726747419</v>
      </c>
      <c r="R4824" s="65">
        <f t="shared" si="682"/>
        <v>8.5289823589520197E-2</v>
      </c>
      <c r="S4824" s="65">
        <f t="shared" si="683"/>
        <v>0.20446135247655228</v>
      </c>
      <c r="T4824" s="66">
        <f>(L4824*'Football Field'!$F$4)+(M4824*'Football Field'!$F$5)+(N4824*'Football Field'!$F$6)+(O4824*'Football Field'!$F$7)+(P4824*'Football Field'!$F$8)+(Q4824*'Football Field'!$F$9)+(R4824*'Football Field'!$F$10)+(S4824*'Football Field'!$F$11)</f>
        <v>150573977.8135739</v>
      </c>
    </row>
    <row r="4825" spans="2:20" x14ac:dyDescent="0.3">
      <c r="B4825" s="62">
        <f t="shared" si="675"/>
        <v>4798</v>
      </c>
      <c r="C4825" s="62">
        <v>0.32164903089000552</v>
      </c>
      <c r="D4825" s="62">
        <v>7.4532907530825865E-2</v>
      </c>
      <c r="E4825" s="62">
        <v>0.90965740620683466</v>
      </c>
      <c r="F4825" s="62">
        <v>0.4490587199083127</v>
      </c>
      <c r="G4825" s="62">
        <v>0.89173466334491502</v>
      </c>
      <c r="H4825" s="62">
        <v>0.77065023029305202</v>
      </c>
      <c r="I4825" s="62">
        <v>0.49360502317436428</v>
      </c>
      <c r="J4825" s="62">
        <v>0.84466405897489416</v>
      </c>
      <c r="K4825" s="62"/>
      <c r="L4825" s="65">
        <f t="shared" si="676"/>
        <v>6.763652845404361E-2</v>
      </c>
      <c r="M4825" s="65">
        <f t="shared" si="677"/>
        <v>1.5672819243454299E-2</v>
      </c>
      <c r="N4825" s="65">
        <f t="shared" si="678"/>
        <v>0.19128324082959908</v>
      </c>
      <c r="O4825" s="65">
        <f t="shared" si="679"/>
        <v>9.4428305294666295E-2</v>
      </c>
      <c r="P4825" s="65">
        <f t="shared" si="680"/>
        <v>0.18751443697466291</v>
      </c>
      <c r="Q4825" s="65">
        <f t="shared" si="681"/>
        <v>0.16205273830641875</v>
      </c>
      <c r="R4825" s="65">
        <f t="shared" si="682"/>
        <v>0.10379552552237808</v>
      </c>
      <c r="S4825" s="65">
        <f t="shared" si="683"/>
        <v>0.17761640537477702</v>
      </c>
      <c r="T4825" s="66">
        <f>(L4825*'Football Field'!$F$4)+(M4825*'Football Field'!$F$5)+(N4825*'Football Field'!$F$6)+(O4825*'Football Field'!$F$7)+(P4825*'Football Field'!$F$8)+(Q4825*'Football Field'!$F$9)+(R4825*'Football Field'!$F$10)+(S4825*'Football Field'!$F$11)</f>
        <v>144434928.28686321</v>
      </c>
    </row>
    <row r="4826" spans="2:20" x14ac:dyDescent="0.3">
      <c r="B4826" s="62">
        <f t="shared" si="675"/>
        <v>4799</v>
      </c>
      <c r="C4826" s="62">
        <v>0.18759130147104264</v>
      </c>
      <c r="D4826" s="62">
        <v>0.88206827953239708</v>
      </c>
      <c r="E4826" s="62">
        <v>0.9032094221013679</v>
      </c>
      <c r="F4826" s="62">
        <v>0.20128219039813355</v>
      </c>
      <c r="G4826" s="62">
        <v>0.15219155189263855</v>
      </c>
      <c r="H4826" s="62">
        <v>0.72790137419906531</v>
      </c>
      <c r="I4826" s="62">
        <v>1.2100779159865294E-2</v>
      </c>
      <c r="J4826" s="62">
        <v>0.94789567015441345</v>
      </c>
      <c r="K4826" s="62"/>
      <c r="L4826" s="65">
        <f t="shared" si="676"/>
        <v>4.6731454742392341E-2</v>
      </c>
      <c r="M4826" s="65">
        <f t="shared" si="677"/>
        <v>0.21973478280404718</v>
      </c>
      <c r="N4826" s="65">
        <f t="shared" si="678"/>
        <v>0.22500131882899621</v>
      </c>
      <c r="O4826" s="65">
        <f t="shared" si="679"/>
        <v>5.0142034823997192E-2</v>
      </c>
      <c r="P4826" s="65">
        <f t="shared" si="680"/>
        <v>3.7912912612012302E-2</v>
      </c>
      <c r="Q4826" s="65">
        <f t="shared" si="681"/>
        <v>0.18132978372965575</v>
      </c>
      <c r="R4826" s="65">
        <f t="shared" si="682"/>
        <v>3.0144628733983184E-3</v>
      </c>
      <c r="S4826" s="65">
        <f t="shared" si="683"/>
        <v>0.23613324958550078</v>
      </c>
      <c r="T4826" s="66">
        <f>(L4826*'Football Field'!$F$4)+(M4826*'Football Field'!$F$5)+(N4826*'Football Field'!$F$6)+(O4826*'Football Field'!$F$7)+(P4826*'Football Field'!$F$8)+(Q4826*'Football Field'!$F$9)+(R4826*'Football Field'!$F$10)+(S4826*'Football Field'!$F$11)</f>
        <v>118650033.1430262</v>
      </c>
    </row>
    <row r="4827" spans="2:20" x14ac:dyDescent="0.3">
      <c r="B4827" s="62">
        <f t="shared" si="675"/>
        <v>4800</v>
      </c>
      <c r="C4827" s="62">
        <v>0.544018776960284</v>
      </c>
      <c r="D4827" s="62">
        <v>0.62924583080128238</v>
      </c>
      <c r="E4827" s="62">
        <v>0.11867502640406258</v>
      </c>
      <c r="F4827" s="62">
        <v>0.49787344197655059</v>
      </c>
      <c r="G4827" s="62">
        <v>0.20544503683788873</v>
      </c>
      <c r="H4827" s="62">
        <v>0.45349836584764824</v>
      </c>
      <c r="I4827" s="62">
        <v>0.71156381712693018</v>
      </c>
      <c r="J4827" s="62">
        <v>0.67136575084161998</v>
      </c>
      <c r="K4827" s="62"/>
      <c r="L4827" s="65">
        <f t="shared" si="676"/>
        <v>0.14197895399471641</v>
      </c>
      <c r="M4827" s="65">
        <f t="shared" si="677"/>
        <v>0.16422165676319039</v>
      </c>
      <c r="N4827" s="65">
        <f t="shared" si="678"/>
        <v>3.0972012047617691E-2</v>
      </c>
      <c r="O4827" s="65">
        <f t="shared" si="679"/>
        <v>0.1299358652812462</v>
      </c>
      <c r="P4827" s="65">
        <f t="shared" si="680"/>
        <v>5.3617398275535799E-2</v>
      </c>
      <c r="Q4827" s="65">
        <f t="shared" si="681"/>
        <v>0.11835478176162825</v>
      </c>
      <c r="R4827" s="65">
        <f t="shared" si="682"/>
        <v>0.18570514609929484</v>
      </c>
      <c r="S4827" s="65">
        <f t="shared" si="683"/>
        <v>0.17521418577677039</v>
      </c>
      <c r="T4827" s="66">
        <f>(L4827*'Football Field'!$F$4)+(M4827*'Football Field'!$F$5)+(N4827*'Football Field'!$F$6)+(O4827*'Football Field'!$F$7)+(P4827*'Football Field'!$F$8)+(Q4827*'Football Field'!$F$9)+(R4827*'Football Field'!$F$10)+(S4827*'Football Field'!$F$11)</f>
        <v>140033008.34096611</v>
      </c>
    </row>
    <row r="4828" spans="2:20" x14ac:dyDescent="0.3">
      <c r="B4828" s="62">
        <f t="shared" si="675"/>
        <v>4801</v>
      </c>
      <c r="C4828" s="62">
        <v>0.74641374388561565</v>
      </c>
      <c r="D4828" s="62">
        <v>0.40966977888426392</v>
      </c>
      <c r="E4828" s="62">
        <v>0.22350232846077167</v>
      </c>
      <c r="F4828" s="62">
        <v>0.83280295249733094</v>
      </c>
      <c r="G4828" s="62">
        <v>0.22963861885853531</v>
      </c>
      <c r="H4828" s="62">
        <v>0.21879023637963035</v>
      </c>
      <c r="I4828" s="62">
        <v>0.56395001204552175</v>
      </c>
      <c r="J4828" s="62">
        <v>0.73597712024290596</v>
      </c>
      <c r="K4828" s="62"/>
      <c r="L4828" s="65">
        <f t="shared" si="676"/>
        <v>0.18845287521016657</v>
      </c>
      <c r="M4828" s="65">
        <f t="shared" si="677"/>
        <v>0.10343251092290147</v>
      </c>
      <c r="N4828" s="65">
        <f t="shared" si="678"/>
        <v>5.6429368777879976E-2</v>
      </c>
      <c r="O4828" s="65">
        <f t="shared" si="679"/>
        <v>0.21026422968129149</v>
      </c>
      <c r="P4828" s="65">
        <f t="shared" si="680"/>
        <v>5.7978645674314384E-2</v>
      </c>
      <c r="Q4828" s="65">
        <f t="shared" si="681"/>
        <v>5.523967029199274E-2</v>
      </c>
      <c r="R4828" s="65">
        <f t="shared" si="682"/>
        <v>0.14238483966216092</v>
      </c>
      <c r="S4828" s="65">
        <f t="shared" si="683"/>
        <v>0.18581785977929255</v>
      </c>
      <c r="T4828" s="66">
        <f>(L4828*'Football Field'!$F$4)+(M4828*'Football Field'!$F$5)+(N4828*'Football Field'!$F$6)+(O4828*'Football Field'!$F$7)+(P4828*'Football Field'!$F$8)+(Q4828*'Football Field'!$F$9)+(R4828*'Football Field'!$F$10)+(S4828*'Football Field'!$F$11)</f>
        <v>135668377.81129009</v>
      </c>
    </row>
    <row r="4829" spans="2:20" x14ac:dyDescent="0.3">
      <c r="B4829" s="62">
        <f t="shared" si="675"/>
        <v>4802</v>
      </c>
      <c r="C4829" s="62">
        <v>0.58184471670216387</v>
      </c>
      <c r="D4829" s="62">
        <v>9.3599459495541382E-4</v>
      </c>
      <c r="E4829" s="62">
        <v>0.65753119731848586</v>
      </c>
      <c r="F4829" s="62">
        <v>0.33878624230781618</v>
      </c>
      <c r="G4829" s="62">
        <v>0.61691710347263484</v>
      </c>
      <c r="H4829" s="62">
        <v>0.30405314102979575</v>
      </c>
      <c r="I4829" s="62">
        <v>5.75524921039825E-2</v>
      </c>
      <c r="J4829" s="62">
        <v>0.92736495903527538</v>
      </c>
      <c r="K4829" s="62"/>
      <c r="L4829" s="65">
        <f t="shared" si="676"/>
        <v>0.16695755515783361</v>
      </c>
      <c r="M4829" s="65">
        <f t="shared" si="677"/>
        <v>2.6857916679287342E-4</v>
      </c>
      <c r="N4829" s="65">
        <f t="shared" si="678"/>
        <v>0.18867542832822842</v>
      </c>
      <c r="O4829" s="65">
        <f t="shared" si="679"/>
        <v>9.7213089872870626E-2</v>
      </c>
      <c r="P4829" s="65">
        <f t="shared" si="680"/>
        <v>0.17702140858927273</v>
      </c>
      <c r="Q4829" s="65">
        <f t="shared" si="681"/>
        <v>8.7246592788742083E-2</v>
      </c>
      <c r="R4829" s="65">
        <f t="shared" si="682"/>
        <v>1.6514412005634884E-2</v>
      </c>
      <c r="S4829" s="65">
        <f t="shared" si="683"/>
        <v>0.26610293409062469</v>
      </c>
      <c r="T4829" s="66">
        <f>(L4829*'Football Field'!$F$4)+(M4829*'Football Field'!$F$5)+(N4829*'Football Field'!$F$6)+(O4829*'Football Field'!$F$7)+(P4829*'Football Field'!$F$8)+(Q4829*'Football Field'!$F$9)+(R4829*'Football Field'!$F$10)+(S4829*'Football Field'!$F$11)</f>
        <v>131669360.7428108</v>
      </c>
    </row>
    <row r="4830" spans="2:20" x14ac:dyDescent="0.3">
      <c r="B4830" s="62">
        <f t="shared" ref="B4830:B4893" si="684">B4829+1</f>
        <v>4803</v>
      </c>
      <c r="C4830" s="62">
        <v>0.48473072109815796</v>
      </c>
      <c r="D4830" s="62">
        <v>0.18884448538581577</v>
      </c>
      <c r="E4830" s="62">
        <v>0.40482358197073487</v>
      </c>
      <c r="F4830" s="62">
        <v>0.77839804009568558</v>
      </c>
      <c r="G4830" s="62">
        <v>0.52599895085700688</v>
      </c>
      <c r="H4830" s="62">
        <v>0.67089067914008704</v>
      </c>
      <c r="I4830" s="62">
        <v>0.88712209916882823</v>
      </c>
      <c r="J4830" s="62">
        <v>0.34669920014535427</v>
      </c>
      <c r="K4830" s="62"/>
      <c r="L4830" s="65">
        <f t="shared" si="676"/>
        <v>0.11305652338688946</v>
      </c>
      <c r="M4830" s="65">
        <f t="shared" si="677"/>
        <v>4.4045281326790899E-2</v>
      </c>
      <c r="N4830" s="65">
        <f t="shared" si="678"/>
        <v>9.4419323493570642E-2</v>
      </c>
      <c r="O4830" s="65">
        <f t="shared" si="679"/>
        <v>0.1815502347881231</v>
      </c>
      <c r="P4830" s="65">
        <f t="shared" si="680"/>
        <v>0.12268174906331618</v>
      </c>
      <c r="Q4830" s="65">
        <f t="shared" si="681"/>
        <v>0.15647567702004195</v>
      </c>
      <c r="R4830" s="65">
        <f t="shared" si="682"/>
        <v>0.20690857002933258</v>
      </c>
      <c r="S4830" s="65">
        <f t="shared" si="683"/>
        <v>8.0862640891935136E-2</v>
      </c>
      <c r="T4830" s="66">
        <f>(L4830*'Football Field'!$F$4)+(M4830*'Football Field'!$F$5)+(N4830*'Football Field'!$F$6)+(O4830*'Football Field'!$F$7)+(P4830*'Football Field'!$F$8)+(Q4830*'Football Field'!$F$9)+(R4830*'Football Field'!$F$10)+(S4830*'Football Field'!$F$11)</f>
        <v>150457497.76678631</v>
      </c>
    </row>
    <row r="4831" spans="2:20" x14ac:dyDescent="0.3">
      <c r="B4831" s="62">
        <f t="shared" si="684"/>
        <v>4804</v>
      </c>
      <c r="C4831" s="62">
        <v>0.66068011549708239</v>
      </c>
      <c r="D4831" s="62">
        <v>0.97803340629976765</v>
      </c>
      <c r="E4831" s="62">
        <v>4.3436676059758206E-2</v>
      </c>
      <c r="F4831" s="62">
        <v>0.13691631893419531</v>
      </c>
      <c r="G4831" s="62">
        <v>0.50300268214652222</v>
      </c>
      <c r="H4831" s="62">
        <v>0.18925124104867952</v>
      </c>
      <c r="I4831" s="62">
        <v>0.56171843153580991</v>
      </c>
      <c r="J4831" s="62">
        <v>0.16997448608473531</v>
      </c>
      <c r="K4831" s="62"/>
      <c r="L4831" s="65">
        <f t="shared" si="676"/>
        <v>0.20372414253165019</v>
      </c>
      <c r="M4831" s="65">
        <f t="shared" si="677"/>
        <v>0.30158167680862968</v>
      </c>
      <c r="N4831" s="65">
        <f t="shared" si="678"/>
        <v>1.3393924498607643E-2</v>
      </c>
      <c r="O4831" s="65">
        <f t="shared" si="679"/>
        <v>4.2218857536635006E-2</v>
      </c>
      <c r="P4831" s="65">
        <f t="shared" si="680"/>
        <v>0.15510348761491213</v>
      </c>
      <c r="Q4831" s="65">
        <f t="shared" si="681"/>
        <v>5.8356602387957202E-2</v>
      </c>
      <c r="R4831" s="65">
        <f t="shared" si="682"/>
        <v>0.17320879367280079</v>
      </c>
      <c r="S4831" s="65">
        <f t="shared" si="683"/>
        <v>5.2412514948807373E-2</v>
      </c>
      <c r="T4831" s="66">
        <f>(L4831*'Football Field'!$F$4)+(M4831*'Football Field'!$F$5)+(N4831*'Football Field'!$F$6)+(O4831*'Football Field'!$F$7)+(P4831*'Football Field'!$F$8)+(Q4831*'Football Field'!$F$9)+(R4831*'Football Field'!$F$10)+(S4831*'Football Field'!$F$11)</f>
        <v>143849276.32101133</v>
      </c>
    </row>
    <row r="4832" spans="2:20" x14ac:dyDescent="0.3">
      <c r="B4832" s="62">
        <f t="shared" si="684"/>
        <v>4805</v>
      </c>
      <c r="C4832" s="62">
        <v>0.28308941899473594</v>
      </c>
      <c r="D4832" s="62">
        <v>5.6993205210341347E-2</v>
      </c>
      <c r="E4832" s="62">
        <v>7.949355940996139E-2</v>
      </c>
      <c r="F4832" s="62">
        <v>0.62923088026856844</v>
      </c>
      <c r="G4832" s="62">
        <v>0.3977390946956828</v>
      </c>
      <c r="H4832" s="62">
        <v>0.77839584031141262</v>
      </c>
      <c r="I4832" s="62">
        <v>0.47777910629489051</v>
      </c>
      <c r="J4832" s="62">
        <v>0.5349715040209303</v>
      </c>
      <c r="K4832" s="62"/>
      <c r="L4832" s="65">
        <f t="shared" si="676"/>
        <v>8.7435545360223063E-2</v>
      </c>
      <c r="M4832" s="65">
        <f t="shared" si="677"/>
        <v>1.7603031568926161E-2</v>
      </c>
      <c r="N4832" s="65">
        <f t="shared" si="678"/>
        <v>2.4552534475915936E-2</v>
      </c>
      <c r="O4832" s="65">
        <f t="shared" si="679"/>
        <v>0.19434546642239053</v>
      </c>
      <c r="P4832" s="65">
        <f t="shared" si="680"/>
        <v>0.12284646589509268</v>
      </c>
      <c r="Q4832" s="65">
        <f t="shared" si="681"/>
        <v>0.24041684442124286</v>
      </c>
      <c r="R4832" s="65">
        <f t="shared" si="682"/>
        <v>0.14756777865085285</v>
      </c>
      <c r="S4832" s="65">
        <f t="shared" si="683"/>
        <v>0.16523233320535585</v>
      </c>
      <c r="T4832" s="66">
        <f>(L4832*'Football Field'!$F$4)+(M4832*'Football Field'!$F$5)+(N4832*'Football Field'!$F$6)+(O4832*'Football Field'!$F$7)+(P4832*'Football Field'!$F$8)+(Q4832*'Football Field'!$F$9)+(R4832*'Football Field'!$F$10)+(S4832*'Football Field'!$F$11)</f>
        <v>141357083.59276813</v>
      </c>
    </row>
    <row r="4833" spans="2:20" x14ac:dyDescent="0.3">
      <c r="B4833" s="62">
        <f t="shared" si="684"/>
        <v>4806</v>
      </c>
      <c r="C4833" s="62">
        <v>0.97851578120743898</v>
      </c>
      <c r="D4833" s="62">
        <v>0.16563141793465253</v>
      </c>
      <c r="E4833" s="62">
        <v>0.79455306156497063</v>
      </c>
      <c r="F4833" s="62">
        <v>0.8320653926419358</v>
      </c>
      <c r="G4833" s="62">
        <v>0.9979558246318897</v>
      </c>
      <c r="H4833" s="62">
        <v>0.86471343803914458</v>
      </c>
      <c r="I4833" s="62">
        <v>0.64408063007746053</v>
      </c>
      <c r="J4833" s="62">
        <v>0.91620215715981335</v>
      </c>
      <c r="K4833" s="62"/>
      <c r="L4833" s="65">
        <f t="shared" si="676"/>
        <v>0.15798520825268364</v>
      </c>
      <c r="M4833" s="65">
        <f t="shared" si="677"/>
        <v>2.6741841632134149E-2</v>
      </c>
      <c r="N4833" s="65">
        <f t="shared" si="678"/>
        <v>0.12828370610870937</v>
      </c>
      <c r="O4833" s="65">
        <f t="shared" si="679"/>
        <v>0.13434021899389256</v>
      </c>
      <c r="P4833" s="65">
        <f t="shared" si="680"/>
        <v>0.16112387946048298</v>
      </c>
      <c r="Q4833" s="65">
        <f t="shared" si="681"/>
        <v>0.13961137389009312</v>
      </c>
      <c r="R4833" s="65">
        <f t="shared" si="682"/>
        <v>0.1039893422554172</v>
      </c>
      <c r="S4833" s="65">
        <f t="shared" si="683"/>
        <v>0.14792442940658695</v>
      </c>
      <c r="T4833" s="66">
        <f>(L4833*'Football Field'!$F$4)+(M4833*'Football Field'!$F$5)+(N4833*'Football Field'!$F$6)+(O4833*'Football Field'!$F$7)+(P4833*'Football Field'!$F$8)+(Q4833*'Football Field'!$F$9)+(R4833*'Football Field'!$F$10)+(S4833*'Football Field'!$F$11)</f>
        <v>140233532.91317877</v>
      </c>
    </row>
    <row r="4834" spans="2:20" x14ac:dyDescent="0.3">
      <c r="B4834" s="62">
        <f t="shared" si="684"/>
        <v>4807</v>
      </c>
      <c r="C4834" s="62">
        <v>0.30784064534526234</v>
      </c>
      <c r="D4834" s="62">
        <v>0.47685840657035738</v>
      </c>
      <c r="E4834" s="62">
        <v>0.61773115648602728</v>
      </c>
      <c r="F4834" s="62">
        <v>0.38552620696604201</v>
      </c>
      <c r="G4834" s="62">
        <v>0.35657802584538223</v>
      </c>
      <c r="H4834" s="62">
        <v>0.97878729489790006</v>
      </c>
      <c r="I4834" s="62">
        <v>0.48162132005112823</v>
      </c>
      <c r="J4834" s="62">
        <v>1.7529852335930629E-2</v>
      </c>
      <c r="K4834" s="62"/>
      <c r="L4834" s="65">
        <f t="shared" si="676"/>
        <v>8.4980799890343683E-2</v>
      </c>
      <c r="M4834" s="65">
        <f t="shared" si="677"/>
        <v>0.13163891590512269</v>
      </c>
      <c r="N4834" s="65">
        <f t="shared" si="678"/>
        <v>0.17052747448762962</v>
      </c>
      <c r="O4834" s="65">
        <f t="shared" si="679"/>
        <v>0.10642624988626652</v>
      </c>
      <c r="P4834" s="65">
        <f t="shared" si="680"/>
        <v>9.8434973801702949E-2</v>
      </c>
      <c r="Q4834" s="65">
        <f t="shared" si="681"/>
        <v>0.27019865147969607</v>
      </c>
      <c r="R4834" s="65">
        <f t="shared" si="682"/>
        <v>0.13295373967360347</v>
      </c>
      <c r="S4834" s="65">
        <f t="shared" si="683"/>
        <v>4.8391948756350963E-3</v>
      </c>
      <c r="T4834" s="66">
        <f>(L4834*'Football Field'!$F$4)+(M4834*'Football Field'!$F$5)+(N4834*'Football Field'!$F$6)+(O4834*'Football Field'!$F$7)+(P4834*'Football Field'!$F$8)+(Q4834*'Football Field'!$F$9)+(R4834*'Football Field'!$F$10)+(S4834*'Football Field'!$F$11)</f>
        <v>138927220.50684151</v>
      </c>
    </row>
    <row r="4835" spans="2:20" x14ac:dyDescent="0.3">
      <c r="B4835" s="62">
        <f t="shared" si="684"/>
        <v>4808</v>
      </c>
      <c r="C4835" s="62">
        <v>0.69776270827771691</v>
      </c>
      <c r="D4835" s="62">
        <v>0.39482711933110737</v>
      </c>
      <c r="E4835" s="62">
        <v>0.80286506161893934</v>
      </c>
      <c r="F4835" s="62">
        <v>0.94117526854809852</v>
      </c>
      <c r="G4835" s="62">
        <v>0.95146482080899986</v>
      </c>
      <c r="H4835" s="62">
        <v>3.3876367545349284E-2</v>
      </c>
      <c r="I4835" s="62">
        <v>0.24671127336470722</v>
      </c>
      <c r="J4835" s="62">
        <v>0.88609997831779541</v>
      </c>
      <c r="K4835" s="62"/>
      <c r="L4835" s="65">
        <f t="shared" si="676"/>
        <v>0.1408260997335673</v>
      </c>
      <c r="M4835" s="65">
        <f t="shared" si="677"/>
        <v>7.9686063220090336E-2</v>
      </c>
      <c r="N4835" s="65">
        <f t="shared" si="678"/>
        <v>0.16203840345555498</v>
      </c>
      <c r="O4835" s="65">
        <f t="shared" si="679"/>
        <v>0.18995288894483076</v>
      </c>
      <c r="P4835" s="65">
        <f t="shared" si="680"/>
        <v>0.1920295799111395</v>
      </c>
      <c r="Q4835" s="65">
        <f t="shared" si="681"/>
        <v>6.8371047319622036E-3</v>
      </c>
      <c r="R4835" s="65">
        <f t="shared" si="682"/>
        <v>4.9792552648751487E-2</v>
      </c>
      <c r="S4835" s="65">
        <f t="shared" si="683"/>
        <v>0.17883730735410344</v>
      </c>
      <c r="T4835" s="66">
        <f>(L4835*'Football Field'!$F$4)+(M4835*'Football Field'!$F$5)+(N4835*'Football Field'!$F$6)+(O4835*'Football Field'!$F$7)+(P4835*'Football Field'!$F$8)+(Q4835*'Football Field'!$F$9)+(R4835*'Football Field'!$F$10)+(S4835*'Football Field'!$F$11)</f>
        <v>136677661.46823809</v>
      </c>
    </row>
    <row r="4836" spans="2:20" x14ac:dyDescent="0.3">
      <c r="B4836" s="62">
        <f t="shared" si="684"/>
        <v>4809</v>
      </c>
      <c r="C4836" s="62">
        <v>0.38357053765742288</v>
      </c>
      <c r="D4836" s="62">
        <v>0.21632626928717591</v>
      </c>
      <c r="E4836" s="62">
        <v>4.6401204171387378E-2</v>
      </c>
      <c r="F4836" s="62">
        <v>0.62581966955232915</v>
      </c>
      <c r="G4836" s="62">
        <v>0.8679915465054443</v>
      </c>
      <c r="H4836" s="62">
        <v>0.19353092738331301</v>
      </c>
      <c r="I4836" s="62">
        <v>0.69522466112672621</v>
      </c>
      <c r="J4836" s="62">
        <v>9.6371474277554214E-2</v>
      </c>
      <c r="K4836" s="62"/>
      <c r="L4836" s="65">
        <f t="shared" si="676"/>
        <v>0.12273329184404361</v>
      </c>
      <c r="M4836" s="65">
        <f t="shared" si="677"/>
        <v>6.9219172317319722E-2</v>
      </c>
      <c r="N4836" s="65">
        <f t="shared" si="678"/>
        <v>1.4847262691923104E-2</v>
      </c>
      <c r="O4836" s="65">
        <f t="shared" si="679"/>
        <v>0.20024715301129056</v>
      </c>
      <c r="P4836" s="65">
        <f t="shared" si="680"/>
        <v>0.27773629446629072</v>
      </c>
      <c r="Q4836" s="65">
        <f t="shared" si="681"/>
        <v>6.1925214424572744E-2</v>
      </c>
      <c r="R4836" s="65">
        <f t="shared" si="682"/>
        <v>0.22245507111250246</v>
      </c>
      <c r="S4836" s="65">
        <f t="shared" si="683"/>
        <v>3.0836540132057007E-2</v>
      </c>
      <c r="T4836" s="66">
        <f>(L4836*'Football Field'!$F$4)+(M4836*'Football Field'!$F$5)+(N4836*'Football Field'!$F$6)+(O4836*'Football Field'!$F$7)+(P4836*'Football Field'!$F$8)+(Q4836*'Football Field'!$F$9)+(R4836*'Football Field'!$F$10)+(S4836*'Football Field'!$F$11)</f>
        <v>162864907.94872868</v>
      </c>
    </row>
    <row r="4837" spans="2:20" x14ac:dyDescent="0.3">
      <c r="B4837" s="62">
        <f t="shared" si="684"/>
        <v>4810</v>
      </c>
      <c r="C4837" s="62">
        <v>0.7108203294126515</v>
      </c>
      <c r="D4837" s="62">
        <v>0.32454743387531171</v>
      </c>
      <c r="E4837" s="62">
        <v>0.77018326553594296</v>
      </c>
      <c r="F4837" s="62">
        <v>0.11050609736001038</v>
      </c>
      <c r="G4837" s="62">
        <v>0.15934079459355499</v>
      </c>
      <c r="H4837" s="62">
        <v>0.4385656307809882</v>
      </c>
      <c r="I4837" s="62">
        <v>0.28304139581028476</v>
      </c>
      <c r="J4837" s="62">
        <v>0.29200459192827022</v>
      </c>
      <c r="K4837" s="62"/>
      <c r="L4837" s="65">
        <f t="shared" si="676"/>
        <v>0.23011270129467365</v>
      </c>
      <c r="M4837" s="65">
        <f t="shared" si="677"/>
        <v>0.10506520933217027</v>
      </c>
      <c r="N4837" s="65">
        <f t="shared" si="678"/>
        <v>0.24933016740091335</v>
      </c>
      <c r="O4837" s="65">
        <f t="shared" si="679"/>
        <v>3.5773957948073844E-2</v>
      </c>
      <c r="P4837" s="65">
        <f t="shared" si="680"/>
        <v>5.1583134518198077E-2</v>
      </c>
      <c r="Q4837" s="65">
        <f t="shared" si="681"/>
        <v>0.14197613351520932</v>
      </c>
      <c r="R4837" s="65">
        <f t="shared" si="682"/>
        <v>9.1628527594219814E-2</v>
      </c>
      <c r="S4837" s="65">
        <f t="shared" si="683"/>
        <v>9.4530168396541603E-2</v>
      </c>
      <c r="T4837" s="66">
        <f>(L4837*'Football Field'!$F$4)+(M4837*'Football Field'!$F$5)+(N4837*'Football Field'!$F$6)+(O4837*'Football Field'!$F$7)+(P4837*'Football Field'!$F$8)+(Q4837*'Football Field'!$F$9)+(R4837*'Football Field'!$F$10)+(S4837*'Football Field'!$F$11)</f>
        <v>130993577.22775488</v>
      </c>
    </row>
    <row r="4838" spans="2:20" x14ac:dyDescent="0.3">
      <c r="B4838" s="62">
        <f t="shared" si="684"/>
        <v>4811</v>
      </c>
      <c r="C4838" s="62">
        <v>0.77685675909358842</v>
      </c>
      <c r="D4838" s="62">
        <v>0.33013561877291575</v>
      </c>
      <c r="E4838" s="62">
        <v>0.46401232220843136</v>
      </c>
      <c r="F4838" s="62">
        <v>0.61564779894348776</v>
      </c>
      <c r="G4838" s="62">
        <v>0.12156747737289819</v>
      </c>
      <c r="H4838" s="62">
        <v>0.31517224145298528</v>
      </c>
      <c r="I4838" s="62">
        <v>0.31382799278849971</v>
      </c>
      <c r="J4838" s="62">
        <v>0.72533268176657439</v>
      </c>
      <c r="K4838" s="62"/>
      <c r="L4838" s="65">
        <f t="shared" si="676"/>
        <v>0.21210799732223404</v>
      </c>
      <c r="M4838" s="65">
        <f t="shared" si="677"/>
        <v>9.0138116355403697E-2</v>
      </c>
      <c r="N4838" s="65">
        <f t="shared" si="678"/>
        <v>0.12669095459927993</v>
      </c>
      <c r="O4838" s="65">
        <f t="shared" si="679"/>
        <v>0.16809253464191468</v>
      </c>
      <c r="P4838" s="65">
        <f t="shared" si="680"/>
        <v>3.3192005943498588E-2</v>
      </c>
      <c r="Q4838" s="65">
        <f t="shared" si="681"/>
        <v>8.6052611583313482E-2</v>
      </c>
      <c r="R4838" s="65">
        <f t="shared" si="682"/>
        <v>8.5685586531668453E-2</v>
      </c>
      <c r="S4838" s="65">
        <f t="shared" si="683"/>
        <v>0.19804019302268711</v>
      </c>
      <c r="T4838" s="66">
        <f>(L4838*'Football Field'!$F$4)+(M4838*'Football Field'!$F$5)+(N4838*'Football Field'!$F$6)+(O4838*'Football Field'!$F$7)+(P4838*'Football Field'!$F$8)+(Q4838*'Football Field'!$F$9)+(R4838*'Football Field'!$F$10)+(S4838*'Football Field'!$F$11)</f>
        <v>127328359.99162602</v>
      </c>
    </row>
    <row r="4839" spans="2:20" x14ac:dyDescent="0.3">
      <c r="B4839" s="62">
        <f t="shared" si="684"/>
        <v>4812</v>
      </c>
      <c r="C4839" s="62">
        <v>0.16393919164743831</v>
      </c>
      <c r="D4839" s="62">
        <v>0.37128217283327325</v>
      </c>
      <c r="E4839" s="62">
        <v>0.87443210329881149</v>
      </c>
      <c r="F4839" s="62">
        <v>9.7404545814649857E-2</v>
      </c>
      <c r="G4839" s="62">
        <v>0.47192634592856575</v>
      </c>
      <c r="H4839" s="62">
        <v>0.29390560555784861</v>
      </c>
      <c r="I4839" s="62">
        <v>0.87524494768298911</v>
      </c>
      <c r="J4839" s="62">
        <v>0.17719982390577849</v>
      </c>
      <c r="K4839" s="62"/>
      <c r="L4839" s="65">
        <f t="shared" ref="L4839:L4902" si="685">C4839/SUM($C4839:$J4839)</f>
        <v>4.9300056875368668E-2</v>
      </c>
      <c r="M4839" s="65">
        <f t="shared" ref="M4839:M4902" si="686">D4839/SUM($C4839:$J4839)</f>
        <v>0.11165257101459455</v>
      </c>
      <c r="N4839" s="65">
        <f t="shared" ref="N4839:N4902" si="687">E4839/SUM($C4839:$J4839)</f>
        <v>0.26296062578489166</v>
      </c>
      <c r="O4839" s="65">
        <f t="shared" ref="O4839:O4902" si="688">F4839/SUM($C4839:$J4839)</f>
        <v>2.9291651375888236E-2</v>
      </c>
      <c r="P4839" s="65">
        <f t="shared" ref="P4839:P4902" si="689">G4839/SUM($C4839:$J4839)</f>
        <v>0.14191844830672468</v>
      </c>
      <c r="Q4839" s="65">
        <f t="shared" ref="Q4839:Q4902" si="690">H4839/SUM($C4839:$J4839)</f>
        <v>8.83837654949058E-2</v>
      </c>
      <c r="R4839" s="65">
        <f t="shared" ref="R4839:R4902" si="691">I4839/SUM($C4839:$J4839)</f>
        <v>0.26320506565291879</v>
      </c>
      <c r="S4839" s="65">
        <f t="shared" ref="S4839:S4902" si="692">J4839/SUM($C4839:$J4839)</f>
        <v>5.3287815494707541E-2</v>
      </c>
      <c r="T4839" s="66">
        <f>(L4839*'Football Field'!$F$4)+(M4839*'Football Field'!$F$5)+(N4839*'Football Field'!$F$6)+(O4839*'Football Field'!$F$7)+(P4839*'Football Field'!$F$8)+(Q4839*'Football Field'!$F$9)+(R4839*'Football Field'!$F$10)+(S4839*'Football Field'!$F$11)</f>
        <v>163055256.20497546</v>
      </c>
    </row>
    <row r="4840" spans="2:20" x14ac:dyDescent="0.3">
      <c r="B4840" s="62">
        <f t="shared" si="684"/>
        <v>4813</v>
      </c>
      <c r="C4840" s="62">
        <v>0.32451932797198491</v>
      </c>
      <c r="D4840" s="62">
        <v>0.8340352290365336</v>
      </c>
      <c r="E4840" s="62">
        <v>0.45152508620744614</v>
      </c>
      <c r="F4840" s="62">
        <v>0.84873486152211897</v>
      </c>
      <c r="G4840" s="62">
        <v>0.63192763340567482</v>
      </c>
      <c r="H4840" s="62">
        <v>0.22856464878465343</v>
      </c>
      <c r="I4840" s="62">
        <v>0.54796758802589995</v>
      </c>
      <c r="J4840" s="62">
        <v>0.82596339460978274</v>
      </c>
      <c r="K4840" s="62"/>
      <c r="L4840" s="65">
        <f t="shared" si="685"/>
        <v>6.9146151102019729E-2</v>
      </c>
      <c r="M4840" s="65">
        <f t="shared" si="686"/>
        <v>0.17770998828256648</v>
      </c>
      <c r="N4840" s="65">
        <f t="shared" si="687"/>
        <v>9.6207588103805697E-2</v>
      </c>
      <c r="O4840" s="65">
        <f t="shared" si="688"/>
        <v>0.18084207602397886</v>
      </c>
      <c r="P4840" s="65">
        <f t="shared" si="689"/>
        <v>0.13464641350663298</v>
      </c>
      <c r="Q4840" s="65">
        <f t="shared" si="690"/>
        <v>4.8700845771528514E-2</v>
      </c>
      <c r="R4840" s="65">
        <f t="shared" si="691"/>
        <v>0.116756835031777</v>
      </c>
      <c r="S4840" s="65">
        <f t="shared" si="692"/>
        <v>0.17599010217769084</v>
      </c>
      <c r="T4840" s="66">
        <f>(L4840*'Football Field'!$F$4)+(M4840*'Football Field'!$F$5)+(N4840*'Football Field'!$F$6)+(O4840*'Football Field'!$F$7)+(P4840*'Football Field'!$F$8)+(Q4840*'Football Field'!$F$9)+(R4840*'Football Field'!$F$10)+(S4840*'Football Field'!$F$11)</f>
        <v>139489053.35672116</v>
      </c>
    </row>
    <row r="4841" spans="2:20" x14ac:dyDescent="0.3">
      <c r="B4841" s="62">
        <f t="shared" si="684"/>
        <v>4814</v>
      </c>
      <c r="C4841" s="62">
        <v>0.32097920805162317</v>
      </c>
      <c r="D4841" s="62">
        <v>0.6400029876433132</v>
      </c>
      <c r="E4841" s="62">
        <v>0.29020580124977613</v>
      </c>
      <c r="F4841" s="62">
        <v>4.3496498530841698E-3</v>
      </c>
      <c r="G4841" s="62">
        <v>0.11502796137738525</v>
      </c>
      <c r="H4841" s="62">
        <v>0.39943285575337262</v>
      </c>
      <c r="I4841" s="62">
        <v>0.78893717984052725</v>
      </c>
      <c r="J4841" s="62">
        <v>0.77416892014001593</v>
      </c>
      <c r="K4841" s="62"/>
      <c r="L4841" s="65">
        <f t="shared" si="685"/>
        <v>9.6300371589655626E-2</v>
      </c>
      <c r="M4841" s="65">
        <f t="shared" si="686"/>
        <v>0.19201407437776613</v>
      </c>
      <c r="N4841" s="65">
        <f t="shared" si="687"/>
        <v>8.7067715904303927E-2</v>
      </c>
      <c r="O4841" s="65">
        <f t="shared" si="688"/>
        <v>1.3049845180923031E-3</v>
      </c>
      <c r="P4841" s="65">
        <f t="shared" si="689"/>
        <v>3.4510756915012389E-2</v>
      </c>
      <c r="Q4841" s="65">
        <f t="shared" si="690"/>
        <v>0.1198380813126708</v>
      </c>
      <c r="R4841" s="65">
        <f t="shared" si="691"/>
        <v>0.23669739869044312</v>
      </c>
      <c r="S4841" s="65">
        <f t="shared" si="692"/>
        <v>0.23226661669205573</v>
      </c>
      <c r="T4841" s="66">
        <f>(L4841*'Football Field'!$F$4)+(M4841*'Football Field'!$F$5)+(N4841*'Football Field'!$F$6)+(O4841*'Football Field'!$F$7)+(P4841*'Football Field'!$F$8)+(Q4841*'Football Field'!$F$9)+(R4841*'Football Field'!$F$10)+(S4841*'Football Field'!$F$11)</f>
        <v>146671060.97968748</v>
      </c>
    </row>
    <row r="4842" spans="2:20" x14ac:dyDescent="0.3">
      <c r="B4842" s="62">
        <f t="shared" si="684"/>
        <v>4815</v>
      </c>
      <c r="C4842" s="62">
        <v>0.71612617067542084</v>
      </c>
      <c r="D4842" s="62">
        <v>0.33517083757302735</v>
      </c>
      <c r="E4842" s="62">
        <v>0.70292873441666148</v>
      </c>
      <c r="F4842" s="62">
        <v>8.0304949676801574E-3</v>
      </c>
      <c r="G4842" s="62">
        <v>0.44974681837234021</v>
      </c>
      <c r="H4842" s="62">
        <v>0.78455424984870559</v>
      </c>
      <c r="I4842" s="62">
        <v>0.35695339189872355</v>
      </c>
      <c r="J4842" s="62">
        <v>0.52197771463392295</v>
      </c>
      <c r="K4842" s="62"/>
      <c r="L4842" s="65">
        <f t="shared" si="685"/>
        <v>0.18478346326274742</v>
      </c>
      <c r="M4842" s="65">
        <f t="shared" si="686"/>
        <v>8.6484799309884383E-2</v>
      </c>
      <c r="N4842" s="65">
        <f t="shared" si="687"/>
        <v>0.18137810247865144</v>
      </c>
      <c r="O4842" s="65">
        <f t="shared" si="688"/>
        <v>2.0721246235735919E-3</v>
      </c>
      <c r="P4842" s="65">
        <f t="shared" si="689"/>
        <v>0.11604906801808529</v>
      </c>
      <c r="Q4842" s="65">
        <f t="shared" si="690"/>
        <v>0.20244009692847614</v>
      </c>
      <c r="R4842" s="65">
        <f t="shared" si="691"/>
        <v>9.2105395221376923E-2</v>
      </c>
      <c r="S4842" s="65">
        <f t="shared" si="692"/>
        <v>0.13468695015720483</v>
      </c>
      <c r="T4842" s="66">
        <f>(L4842*'Football Field'!$F$4)+(M4842*'Football Field'!$F$5)+(N4842*'Football Field'!$F$6)+(O4842*'Football Field'!$F$7)+(P4842*'Football Field'!$F$8)+(Q4842*'Football Field'!$F$9)+(R4842*'Football Field'!$F$10)+(S4842*'Football Field'!$F$11)</f>
        <v>134914982.30560291</v>
      </c>
    </row>
    <row r="4843" spans="2:20" x14ac:dyDescent="0.3">
      <c r="B4843" s="62">
        <f t="shared" si="684"/>
        <v>4816</v>
      </c>
      <c r="C4843" s="62">
        <v>0.84438039781372554</v>
      </c>
      <c r="D4843" s="62">
        <v>0.57348996127687546</v>
      </c>
      <c r="E4843" s="62">
        <v>0.67353200807370794</v>
      </c>
      <c r="F4843" s="62">
        <v>0.98738460449724663</v>
      </c>
      <c r="G4843" s="62">
        <v>0.21672673182971103</v>
      </c>
      <c r="H4843" s="62">
        <v>0.78035602576333907</v>
      </c>
      <c r="I4843" s="62">
        <v>0.27149784027015555</v>
      </c>
      <c r="J4843" s="62">
        <v>0.50140543715167818</v>
      </c>
      <c r="K4843" s="62"/>
      <c r="L4843" s="65">
        <f t="shared" si="685"/>
        <v>0.17414310726673934</v>
      </c>
      <c r="M4843" s="65">
        <f t="shared" si="686"/>
        <v>0.11827527510304517</v>
      </c>
      <c r="N4843" s="65">
        <f t="shared" si="687"/>
        <v>0.13890772101442961</v>
      </c>
      <c r="O4843" s="65">
        <f t="shared" si="688"/>
        <v>0.20363597205678285</v>
      </c>
      <c r="P4843" s="65">
        <f t="shared" si="689"/>
        <v>4.4697231965961828E-2</v>
      </c>
      <c r="Q4843" s="65">
        <f t="shared" si="690"/>
        <v>0.16093886529413531</v>
      </c>
      <c r="R4843" s="65">
        <f t="shared" si="691"/>
        <v>5.5993101738588492E-2</v>
      </c>
      <c r="S4843" s="65">
        <f t="shared" si="692"/>
        <v>0.10340872556031722</v>
      </c>
      <c r="T4843" s="66">
        <f>(L4843*'Football Field'!$F$4)+(M4843*'Football Field'!$F$5)+(N4843*'Football Field'!$F$6)+(O4843*'Football Field'!$F$7)+(P4843*'Football Field'!$F$8)+(Q4843*'Football Field'!$F$9)+(R4843*'Football Field'!$F$10)+(S4843*'Football Field'!$F$11)</f>
        <v>124081239.70184851</v>
      </c>
    </row>
    <row r="4844" spans="2:20" x14ac:dyDescent="0.3">
      <c r="B4844" s="62">
        <f t="shared" si="684"/>
        <v>4817</v>
      </c>
      <c r="C4844" s="62">
        <v>0.39547081170537668</v>
      </c>
      <c r="D4844" s="62">
        <v>0.30515311551812963</v>
      </c>
      <c r="E4844" s="62">
        <v>0.82586849667879569</v>
      </c>
      <c r="F4844" s="62">
        <v>0.43214381932846224</v>
      </c>
      <c r="G4844" s="62">
        <v>0.30122276656900837</v>
      </c>
      <c r="H4844" s="62">
        <v>0.33538406941699683</v>
      </c>
      <c r="I4844" s="62">
        <v>0.41557089862409391</v>
      </c>
      <c r="J4844" s="62">
        <v>0.65654919249398003</v>
      </c>
      <c r="K4844" s="62"/>
      <c r="L4844" s="65">
        <f t="shared" si="685"/>
        <v>0.1078351920268831</v>
      </c>
      <c r="M4844" s="65">
        <f t="shared" si="686"/>
        <v>8.3207771181894707E-2</v>
      </c>
      <c r="N4844" s="65">
        <f t="shared" si="687"/>
        <v>0.22519408586507425</v>
      </c>
      <c r="O4844" s="65">
        <f t="shared" si="688"/>
        <v>0.11783502185550006</v>
      </c>
      <c r="P4844" s="65">
        <f t="shared" si="689"/>
        <v>8.2136061409349231E-2</v>
      </c>
      <c r="Q4844" s="65">
        <f t="shared" si="690"/>
        <v>9.145101094156842E-2</v>
      </c>
      <c r="R4844" s="65">
        <f t="shared" si="691"/>
        <v>0.11331599280530234</v>
      </c>
      <c r="S4844" s="65">
        <f t="shared" si="692"/>
        <v>0.17902486391442785</v>
      </c>
      <c r="T4844" s="66">
        <f>(L4844*'Football Field'!$F$4)+(M4844*'Football Field'!$F$5)+(N4844*'Football Field'!$F$6)+(O4844*'Football Field'!$F$7)+(P4844*'Football Field'!$F$8)+(Q4844*'Football Field'!$F$9)+(R4844*'Football Field'!$F$10)+(S4844*'Football Field'!$F$11)</f>
        <v>137773170.14836958</v>
      </c>
    </row>
    <row r="4845" spans="2:20" x14ac:dyDescent="0.3">
      <c r="B4845" s="62">
        <f t="shared" si="684"/>
        <v>4818</v>
      </c>
      <c r="C4845" s="62">
        <v>0.78263483908572584</v>
      </c>
      <c r="D4845" s="62">
        <v>0.44531057930140316</v>
      </c>
      <c r="E4845" s="62">
        <v>4.5331082985239468E-2</v>
      </c>
      <c r="F4845" s="62">
        <v>0.42717341330123182</v>
      </c>
      <c r="G4845" s="62">
        <v>0.43107003115849296</v>
      </c>
      <c r="H4845" s="62">
        <v>0.59349516608291031</v>
      </c>
      <c r="I4845" s="62">
        <v>0.23907559321915706</v>
      </c>
      <c r="J4845" s="62">
        <v>0.14968361677405595</v>
      </c>
      <c r="K4845" s="62"/>
      <c r="L4845" s="65">
        <f t="shared" si="685"/>
        <v>0.25134603801540217</v>
      </c>
      <c r="M4845" s="65">
        <f t="shared" si="686"/>
        <v>0.14301311953414245</v>
      </c>
      <c r="N4845" s="65">
        <f t="shared" si="687"/>
        <v>1.4558242922839438E-2</v>
      </c>
      <c r="O4845" s="65">
        <f t="shared" si="688"/>
        <v>0.13718830240704369</v>
      </c>
      <c r="P4845" s="65">
        <f t="shared" si="689"/>
        <v>0.13843971546862779</v>
      </c>
      <c r="Q4845" s="65">
        <f t="shared" si="690"/>
        <v>0.19060314098781514</v>
      </c>
      <c r="R4845" s="65">
        <f t="shared" si="691"/>
        <v>7.6780000251477493E-2</v>
      </c>
      <c r="S4845" s="65">
        <f t="shared" si="692"/>
        <v>4.8071440412651746E-2</v>
      </c>
      <c r="T4845" s="66">
        <f>(L4845*'Football Field'!$F$4)+(M4845*'Football Field'!$F$5)+(N4845*'Football Field'!$F$6)+(O4845*'Football Field'!$F$7)+(P4845*'Football Field'!$F$8)+(Q4845*'Football Field'!$F$9)+(R4845*'Football Field'!$F$10)+(S4845*'Football Field'!$F$11)</f>
        <v>130046445.51116996</v>
      </c>
    </row>
    <row r="4846" spans="2:20" x14ac:dyDescent="0.3">
      <c r="B4846" s="62">
        <f t="shared" si="684"/>
        <v>4819</v>
      </c>
      <c r="C4846" s="62">
        <v>0.36864107022859927</v>
      </c>
      <c r="D4846" s="62">
        <v>0.6502479349864605</v>
      </c>
      <c r="E4846" s="62">
        <v>0.15182739270214685</v>
      </c>
      <c r="F4846" s="62">
        <v>0.39324408547991807</v>
      </c>
      <c r="G4846" s="62">
        <v>0.26133017108771395</v>
      </c>
      <c r="H4846" s="62">
        <v>0.6878627337443084</v>
      </c>
      <c r="I4846" s="62">
        <v>0.59360212422157732</v>
      </c>
      <c r="J4846" s="62">
        <v>0.1127211572878386</v>
      </c>
      <c r="K4846" s="62"/>
      <c r="L4846" s="65">
        <f t="shared" si="685"/>
        <v>0.11450341407770932</v>
      </c>
      <c r="M4846" s="65">
        <f t="shared" si="686"/>
        <v>0.20197317815608332</v>
      </c>
      <c r="N4846" s="65">
        <f t="shared" si="687"/>
        <v>4.7159028710860633E-2</v>
      </c>
      <c r="O4846" s="65">
        <f t="shared" si="688"/>
        <v>0.12214534404805966</v>
      </c>
      <c r="P4846" s="65">
        <f t="shared" si="689"/>
        <v>8.1171630639253936E-2</v>
      </c>
      <c r="Q4846" s="65">
        <f t="shared" si="690"/>
        <v>0.21365669153930109</v>
      </c>
      <c r="R4846" s="65">
        <f t="shared" si="691"/>
        <v>0.18437845187732974</v>
      </c>
      <c r="S4846" s="65">
        <f t="shared" si="692"/>
        <v>3.5012260951402426E-2</v>
      </c>
      <c r="T4846" s="66">
        <f>(L4846*'Football Field'!$F$4)+(M4846*'Football Field'!$F$5)+(N4846*'Football Field'!$F$6)+(O4846*'Football Field'!$F$7)+(P4846*'Football Field'!$F$8)+(Q4846*'Football Field'!$F$9)+(R4846*'Football Field'!$F$10)+(S4846*'Football Field'!$F$11)</f>
        <v>141400500.20588937</v>
      </c>
    </row>
    <row r="4847" spans="2:20" x14ac:dyDescent="0.3">
      <c r="B4847" s="62">
        <f t="shared" si="684"/>
        <v>4820</v>
      </c>
      <c r="C4847" s="62">
        <v>0.71261153573114866</v>
      </c>
      <c r="D4847" s="62">
        <v>7.942019048704585E-2</v>
      </c>
      <c r="E4847" s="62">
        <v>0.8584734016802571</v>
      </c>
      <c r="F4847" s="62">
        <v>0.89292239677165397</v>
      </c>
      <c r="G4847" s="62">
        <v>0.82910624974361147</v>
      </c>
      <c r="H4847" s="62">
        <v>0.40953578621240716</v>
      </c>
      <c r="I4847" s="62">
        <v>0.70677204447098163</v>
      </c>
      <c r="J4847" s="62">
        <v>0.76870824983855923</v>
      </c>
      <c r="K4847" s="62"/>
      <c r="L4847" s="65">
        <f t="shared" si="685"/>
        <v>0.13554061404898815</v>
      </c>
      <c r="M4847" s="65">
        <f t="shared" si="686"/>
        <v>1.5105931979415853E-2</v>
      </c>
      <c r="N4847" s="65">
        <f t="shared" si="687"/>
        <v>0.16328392984696896</v>
      </c>
      <c r="O4847" s="65">
        <f t="shared" si="688"/>
        <v>0.16983622056068554</v>
      </c>
      <c r="P4847" s="65">
        <f t="shared" si="689"/>
        <v>0.15769821925041108</v>
      </c>
      <c r="Q4847" s="65">
        <f t="shared" si="690"/>
        <v>7.7894798435043752E-2</v>
      </c>
      <c r="R4847" s="65">
        <f t="shared" si="691"/>
        <v>0.13442992724215072</v>
      </c>
      <c r="S4847" s="65">
        <f t="shared" si="692"/>
        <v>0.14621035863633586</v>
      </c>
      <c r="T4847" s="66">
        <f>(L4847*'Football Field'!$F$4)+(M4847*'Football Field'!$F$5)+(N4847*'Football Field'!$F$6)+(O4847*'Football Field'!$F$7)+(P4847*'Football Field'!$F$8)+(Q4847*'Football Field'!$F$9)+(R4847*'Football Field'!$F$10)+(S4847*'Football Field'!$F$11)</f>
        <v>145478667.74410945</v>
      </c>
    </row>
    <row r="4848" spans="2:20" x14ac:dyDescent="0.3">
      <c r="B4848" s="62">
        <f t="shared" si="684"/>
        <v>4821</v>
      </c>
      <c r="C4848" s="62">
        <v>0.41561015276848612</v>
      </c>
      <c r="D4848" s="62">
        <v>0.63931003197831993</v>
      </c>
      <c r="E4848" s="62">
        <v>0.62880128447759909</v>
      </c>
      <c r="F4848" s="62">
        <v>0.59289960406725484</v>
      </c>
      <c r="G4848" s="62">
        <v>0.24324385617975575</v>
      </c>
      <c r="H4848" s="62">
        <v>0.17591649855772462</v>
      </c>
      <c r="I4848" s="62">
        <v>0.53901806821302456</v>
      </c>
      <c r="J4848" s="62">
        <v>0.45563599246596354</v>
      </c>
      <c r="K4848" s="62"/>
      <c r="L4848" s="65">
        <f t="shared" si="685"/>
        <v>0.11261818667204893</v>
      </c>
      <c r="M4848" s="65">
        <f t="shared" si="686"/>
        <v>0.17323430633985051</v>
      </c>
      <c r="N4848" s="65">
        <f t="shared" si="687"/>
        <v>0.17038674335361892</v>
      </c>
      <c r="O4848" s="65">
        <f t="shared" si="688"/>
        <v>0.16065843878896929</v>
      </c>
      <c r="P4848" s="65">
        <f t="shared" si="689"/>
        <v>6.5911965382954171E-2</v>
      </c>
      <c r="Q4848" s="65">
        <f t="shared" si="690"/>
        <v>4.7668222109826353E-2</v>
      </c>
      <c r="R4848" s="65">
        <f t="shared" si="691"/>
        <v>0.14605811966156679</v>
      </c>
      <c r="S4848" s="65">
        <f t="shared" si="692"/>
        <v>0.123464017691165</v>
      </c>
      <c r="T4848" s="66">
        <f>(L4848*'Football Field'!$F$4)+(M4848*'Football Field'!$F$5)+(N4848*'Football Field'!$F$6)+(O4848*'Football Field'!$F$7)+(P4848*'Football Field'!$F$8)+(Q4848*'Football Field'!$F$9)+(R4848*'Football Field'!$F$10)+(S4848*'Football Field'!$F$11)</f>
        <v>139117100.30254778</v>
      </c>
    </row>
    <row r="4849" spans="2:20" x14ac:dyDescent="0.3">
      <c r="B4849" s="62">
        <f t="shared" si="684"/>
        <v>4822</v>
      </c>
      <c r="C4849" s="62">
        <v>0.39487991746925732</v>
      </c>
      <c r="D4849" s="62">
        <v>0.31777133664645452</v>
      </c>
      <c r="E4849" s="62">
        <v>0.42556558613270523</v>
      </c>
      <c r="F4849" s="62">
        <v>0.21329891971760429</v>
      </c>
      <c r="G4849" s="62">
        <v>0.51155213516374565</v>
      </c>
      <c r="H4849" s="62">
        <v>0.23713824144511686</v>
      </c>
      <c r="I4849" s="62">
        <v>0.44802089126936373</v>
      </c>
      <c r="J4849" s="62">
        <v>0.73424797652574936</v>
      </c>
      <c r="K4849" s="62"/>
      <c r="L4849" s="65">
        <f t="shared" si="685"/>
        <v>0.12029944384756902</v>
      </c>
      <c r="M4849" s="65">
        <f t="shared" si="686"/>
        <v>9.6808455882650093E-2</v>
      </c>
      <c r="N4849" s="65">
        <f t="shared" si="687"/>
        <v>0.12964777662164825</v>
      </c>
      <c r="O4849" s="65">
        <f t="shared" si="688"/>
        <v>6.4981125350120558E-2</v>
      </c>
      <c r="P4849" s="65">
        <f t="shared" si="689"/>
        <v>0.15584342134599968</v>
      </c>
      <c r="Q4849" s="65">
        <f t="shared" si="690"/>
        <v>7.2243731065556316E-2</v>
      </c>
      <c r="R4849" s="65">
        <f t="shared" si="691"/>
        <v>0.13648874421675972</v>
      </c>
      <c r="S4849" s="65">
        <f t="shared" si="692"/>
        <v>0.22368730166969633</v>
      </c>
      <c r="T4849" s="66">
        <f>(L4849*'Football Field'!$F$4)+(M4849*'Football Field'!$F$5)+(N4849*'Football Field'!$F$6)+(O4849*'Football Field'!$F$7)+(P4849*'Football Field'!$F$8)+(Q4849*'Football Field'!$F$9)+(R4849*'Football Field'!$F$10)+(S4849*'Football Field'!$F$11)</f>
        <v>144399371.02940479</v>
      </c>
    </row>
    <row r="4850" spans="2:20" x14ac:dyDescent="0.3">
      <c r="B4850" s="62">
        <f t="shared" si="684"/>
        <v>4823</v>
      </c>
      <c r="C4850" s="62">
        <v>0.15915517134435464</v>
      </c>
      <c r="D4850" s="62">
        <v>0.24981406853551824</v>
      </c>
      <c r="E4850" s="62">
        <v>0.88310456381009117</v>
      </c>
      <c r="F4850" s="62">
        <v>0.69059828173265081</v>
      </c>
      <c r="G4850" s="62">
        <v>0.96870274026391778</v>
      </c>
      <c r="H4850" s="62">
        <v>0.21192002388096376</v>
      </c>
      <c r="I4850" s="62">
        <v>0.17225772402929018</v>
      </c>
      <c r="J4850" s="62">
        <v>0.92341067299077861</v>
      </c>
      <c r="K4850" s="62"/>
      <c r="L4850" s="65">
        <f t="shared" si="685"/>
        <v>3.7369463442042027E-2</v>
      </c>
      <c r="M4850" s="65">
        <f t="shared" si="686"/>
        <v>5.8656075216351841E-2</v>
      </c>
      <c r="N4850" s="65">
        <f t="shared" si="687"/>
        <v>0.20735200392200295</v>
      </c>
      <c r="O4850" s="65">
        <f t="shared" si="688"/>
        <v>0.16215173546895081</v>
      </c>
      <c r="P4850" s="65">
        <f t="shared" si="689"/>
        <v>0.22745036389785175</v>
      </c>
      <c r="Q4850" s="65">
        <f t="shared" si="690"/>
        <v>4.9758594195608928E-2</v>
      </c>
      <c r="R4850" s="65">
        <f t="shared" si="691"/>
        <v>4.0445928752099299E-2</v>
      </c>
      <c r="S4850" s="65">
        <f t="shared" si="692"/>
        <v>0.21681583510509242</v>
      </c>
      <c r="T4850" s="66">
        <f>(L4850*'Football Field'!$F$4)+(M4850*'Football Field'!$F$5)+(N4850*'Football Field'!$F$6)+(O4850*'Football Field'!$F$7)+(P4850*'Football Field'!$F$8)+(Q4850*'Football Field'!$F$9)+(R4850*'Football Field'!$F$10)+(S4850*'Football Field'!$F$11)</f>
        <v>140131003.52778289</v>
      </c>
    </row>
    <row r="4851" spans="2:20" x14ac:dyDescent="0.3">
      <c r="B4851" s="62">
        <f t="shared" si="684"/>
        <v>4824</v>
      </c>
      <c r="C4851" s="62">
        <v>0.85904823462369628</v>
      </c>
      <c r="D4851" s="62">
        <v>0.60141363293129946</v>
      </c>
      <c r="E4851" s="62">
        <v>0.18141297776137555</v>
      </c>
      <c r="F4851" s="62">
        <v>0.44165827596693075</v>
      </c>
      <c r="G4851" s="62">
        <v>0.23302412582411258</v>
      </c>
      <c r="H4851" s="62">
        <v>0.41846588876902258</v>
      </c>
      <c r="I4851" s="62">
        <v>0.40028658777399673</v>
      </c>
      <c r="J4851" s="62">
        <v>0.20122265594610877</v>
      </c>
      <c r="K4851" s="62"/>
      <c r="L4851" s="65">
        <f t="shared" si="685"/>
        <v>0.25746737537358272</v>
      </c>
      <c r="M4851" s="65">
        <f t="shared" si="686"/>
        <v>0.18025110039664086</v>
      </c>
      <c r="N4851" s="65">
        <f t="shared" si="687"/>
        <v>5.4371712041743236E-2</v>
      </c>
      <c r="O4851" s="65">
        <f t="shared" si="688"/>
        <v>0.13237044503681292</v>
      </c>
      <c r="P4851" s="65">
        <f t="shared" si="689"/>
        <v>6.9840211127305207E-2</v>
      </c>
      <c r="Q4851" s="65">
        <f t="shared" si="690"/>
        <v>0.12541939989193929</v>
      </c>
      <c r="R4851" s="65">
        <f t="shared" si="691"/>
        <v>0.11997083865327267</v>
      </c>
      <c r="S4851" s="65">
        <f t="shared" si="692"/>
        <v>6.0308917478703102E-2</v>
      </c>
      <c r="T4851" s="66">
        <f>(L4851*'Football Field'!$F$4)+(M4851*'Football Field'!$F$5)+(N4851*'Football Field'!$F$6)+(O4851*'Football Field'!$F$7)+(P4851*'Football Field'!$F$8)+(Q4851*'Football Field'!$F$9)+(R4851*'Football Field'!$F$10)+(S4851*'Football Field'!$F$11)</f>
        <v>131371998.78950492</v>
      </c>
    </row>
    <row r="4852" spans="2:20" x14ac:dyDescent="0.3">
      <c r="B4852" s="62">
        <f t="shared" si="684"/>
        <v>4825</v>
      </c>
      <c r="C4852" s="62">
        <v>3.8851454112754924E-2</v>
      </c>
      <c r="D4852" s="62">
        <v>0.42718812979468279</v>
      </c>
      <c r="E4852" s="62">
        <v>0.34339944545060175</v>
      </c>
      <c r="F4852" s="62">
        <v>0.20847376610677859</v>
      </c>
      <c r="G4852" s="62">
        <v>0.48295136534658056</v>
      </c>
      <c r="H4852" s="62">
        <v>0.97558738371547205</v>
      </c>
      <c r="I4852" s="62">
        <v>0.94009323879155471</v>
      </c>
      <c r="J4852" s="62">
        <v>0.99830934608268762</v>
      </c>
      <c r="K4852" s="62"/>
      <c r="L4852" s="65">
        <f t="shared" si="685"/>
        <v>8.8001671117557915E-3</v>
      </c>
      <c r="M4852" s="65">
        <f t="shared" si="686"/>
        <v>9.6761550274058999E-2</v>
      </c>
      <c r="N4852" s="65">
        <f t="shared" si="687"/>
        <v>7.7782738769034895E-2</v>
      </c>
      <c r="O4852" s="65">
        <f t="shared" si="688"/>
        <v>4.7220986242428493E-2</v>
      </c>
      <c r="P4852" s="65">
        <f t="shared" si="689"/>
        <v>0.1093923720220614</v>
      </c>
      <c r="Q4852" s="65">
        <f t="shared" si="690"/>
        <v>0.22097839591538512</v>
      </c>
      <c r="R4852" s="65">
        <f t="shared" si="691"/>
        <v>0.2129386863613274</v>
      </c>
      <c r="S4852" s="65">
        <f t="shared" si="692"/>
        <v>0.22612510330394789</v>
      </c>
      <c r="T4852" s="66">
        <f>(L4852*'Football Field'!$F$4)+(M4852*'Football Field'!$F$5)+(N4852*'Football Field'!$F$6)+(O4852*'Football Field'!$F$7)+(P4852*'Football Field'!$F$8)+(Q4852*'Football Field'!$F$9)+(R4852*'Football Field'!$F$10)+(S4852*'Football Field'!$F$11)</f>
        <v>150272252.63205099</v>
      </c>
    </row>
    <row r="4853" spans="2:20" x14ac:dyDescent="0.3">
      <c r="B4853" s="62">
        <f t="shared" si="684"/>
        <v>4826</v>
      </c>
      <c r="C4853" s="62">
        <v>0.10308224734474303</v>
      </c>
      <c r="D4853" s="62">
        <v>2.1260271780652928E-2</v>
      </c>
      <c r="E4853" s="62">
        <v>0.64573762225286446</v>
      </c>
      <c r="F4853" s="62">
        <v>0.70737321233109951</v>
      </c>
      <c r="G4853" s="62">
        <v>0.62344067930087732</v>
      </c>
      <c r="H4853" s="62">
        <v>2.2957052926837807E-2</v>
      </c>
      <c r="I4853" s="62">
        <v>0.43004595466627438</v>
      </c>
      <c r="J4853" s="62">
        <v>0.22305965639204495</v>
      </c>
      <c r="K4853" s="62"/>
      <c r="L4853" s="65">
        <f t="shared" si="685"/>
        <v>3.7120581482698568E-2</v>
      </c>
      <c r="M4853" s="65">
        <f t="shared" si="686"/>
        <v>7.6559608594747161E-3</v>
      </c>
      <c r="N4853" s="65">
        <f t="shared" si="687"/>
        <v>0.23253427860489803</v>
      </c>
      <c r="O4853" s="65">
        <f t="shared" si="688"/>
        <v>0.25472965174302559</v>
      </c>
      <c r="P4853" s="65">
        <f t="shared" si="689"/>
        <v>0.22450500577680102</v>
      </c>
      <c r="Q4853" s="65">
        <f t="shared" si="690"/>
        <v>8.2669826834811024E-3</v>
      </c>
      <c r="R4853" s="65">
        <f t="shared" si="691"/>
        <v>0.15486231929060132</v>
      </c>
      <c r="S4853" s="65">
        <f t="shared" si="692"/>
        <v>8.0325219559019612E-2</v>
      </c>
      <c r="T4853" s="66">
        <f>(L4853*'Football Field'!$F$4)+(M4853*'Football Field'!$F$5)+(N4853*'Football Field'!$F$6)+(O4853*'Football Field'!$F$7)+(P4853*'Football Field'!$F$8)+(Q4853*'Football Field'!$F$9)+(R4853*'Football Field'!$F$10)+(S4853*'Football Field'!$F$11)</f>
        <v>156195086.27877873</v>
      </c>
    </row>
    <row r="4854" spans="2:20" x14ac:dyDescent="0.3">
      <c r="B4854" s="62">
        <f t="shared" si="684"/>
        <v>4827</v>
      </c>
      <c r="C4854" s="62">
        <v>0.18782948307483582</v>
      </c>
      <c r="D4854" s="62">
        <v>0.79565500435101211</v>
      </c>
      <c r="E4854" s="62">
        <v>0.92226078873427875</v>
      </c>
      <c r="F4854" s="62">
        <v>0.34194261365272594</v>
      </c>
      <c r="G4854" s="62">
        <v>0.42666656760805499</v>
      </c>
      <c r="H4854" s="62">
        <v>0.209318020224594</v>
      </c>
      <c r="I4854" s="62">
        <v>0.35443675271571107</v>
      </c>
      <c r="J4854" s="62">
        <v>9.8434311625392401E-2</v>
      </c>
      <c r="K4854" s="62"/>
      <c r="L4854" s="65">
        <f t="shared" si="685"/>
        <v>5.6294629670260693E-2</v>
      </c>
      <c r="M4854" s="65">
        <f t="shared" si="686"/>
        <v>0.23846684280861288</v>
      </c>
      <c r="N4854" s="65">
        <f t="shared" si="687"/>
        <v>0.27641203452874985</v>
      </c>
      <c r="O4854" s="65">
        <f t="shared" si="688"/>
        <v>0.10248408550638322</v>
      </c>
      <c r="P4854" s="65">
        <f t="shared" si="689"/>
        <v>0.12787681690316391</v>
      </c>
      <c r="Q4854" s="65">
        <f t="shared" si="690"/>
        <v>6.273498834664222E-2</v>
      </c>
      <c r="R4854" s="65">
        <f t="shared" si="691"/>
        <v>0.10622872090698884</v>
      </c>
      <c r="S4854" s="65">
        <f t="shared" si="692"/>
        <v>2.9501881329198485E-2</v>
      </c>
      <c r="T4854" s="66">
        <f>(L4854*'Football Field'!$F$4)+(M4854*'Football Field'!$F$5)+(N4854*'Football Field'!$F$6)+(O4854*'Football Field'!$F$7)+(P4854*'Football Field'!$F$8)+(Q4854*'Football Field'!$F$9)+(R4854*'Football Field'!$F$10)+(S4854*'Football Field'!$F$11)</f>
        <v>140364632.11094412</v>
      </c>
    </row>
    <row r="4855" spans="2:20" x14ac:dyDescent="0.3">
      <c r="B4855" s="62">
        <f t="shared" si="684"/>
        <v>4828</v>
      </c>
      <c r="C4855" s="62">
        <v>0.5691383308287834</v>
      </c>
      <c r="D4855" s="62">
        <v>0.37235285633505422</v>
      </c>
      <c r="E4855" s="62">
        <v>0.64749942144408257</v>
      </c>
      <c r="F4855" s="62">
        <v>0.5909732657705502</v>
      </c>
      <c r="G4855" s="62">
        <v>0.80781954194203187</v>
      </c>
      <c r="H4855" s="62">
        <v>0.31629131628627394</v>
      </c>
      <c r="I4855" s="62">
        <v>8.2558521146687824E-2</v>
      </c>
      <c r="J4855" s="62">
        <v>0.61015129815811409</v>
      </c>
      <c r="K4855" s="62"/>
      <c r="L4855" s="65">
        <f t="shared" si="685"/>
        <v>0.1423990518969997</v>
      </c>
      <c r="M4855" s="65">
        <f t="shared" si="686"/>
        <v>9.3163104365224222E-2</v>
      </c>
      <c r="N4855" s="65">
        <f t="shared" si="687"/>
        <v>0.16200508509631756</v>
      </c>
      <c r="O4855" s="65">
        <f t="shared" si="688"/>
        <v>0.14786217723141973</v>
      </c>
      <c r="P4855" s="65">
        <f t="shared" si="689"/>
        <v>0.20211735995518418</v>
      </c>
      <c r="Q4855" s="65">
        <f t="shared" si="690"/>
        <v>7.9136443853346686E-2</v>
      </c>
      <c r="R4855" s="65">
        <f t="shared" si="691"/>
        <v>2.0656235049547975E-2</v>
      </c>
      <c r="S4855" s="65">
        <f t="shared" si="692"/>
        <v>0.15266054255196007</v>
      </c>
      <c r="T4855" s="66">
        <f>(L4855*'Football Field'!$F$4)+(M4855*'Football Field'!$F$5)+(N4855*'Football Field'!$F$6)+(O4855*'Football Field'!$F$7)+(P4855*'Football Field'!$F$8)+(Q4855*'Football Field'!$F$9)+(R4855*'Football Field'!$F$10)+(S4855*'Football Field'!$F$11)</f>
        <v>132906298.8317589</v>
      </c>
    </row>
    <row r="4856" spans="2:20" x14ac:dyDescent="0.3">
      <c r="B4856" s="62">
        <f t="shared" si="684"/>
        <v>4829</v>
      </c>
      <c r="C4856" s="62">
        <v>0.2160805887574877</v>
      </c>
      <c r="D4856" s="62">
        <v>0.85926090962274648</v>
      </c>
      <c r="E4856" s="62">
        <v>0.30105712439607202</v>
      </c>
      <c r="F4856" s="62">
        <v>0.21520994438379348</v>
      </c>
      <c r="G4856" s="62">
        <v>8.0212295587114513E-2</v>
      </c>
      <c r="H4856" s="62">
        <v>0.52172809486921068</v>
      </c>
      <c r="I4856" s="62">
        <v>0.72047367275100094</v>
      </c>
      <c r="J4856" s="62">
        <v>0.68819919111523897</v>
      </c>
      <c r="K4856" s="62"/>
      <c r="L4856" s="65">
        <f t="shared" si="685"/>
        <v>5.9985364440591139E-2</v>
      </c>
      <c r="M4856" s="65">
        <f t="shared" si="686"/>
        <v>0.23853636788782678</v>
      </c>
      <c r="N4856" s="65">
        <f t="shared" si="687"/>
        <v>8.3575398550042007E-2</v>
      </c>
      <c r="O4856" s="65">
        <f t="shared" si="688"/>
        <v>5.9743667949691569E-2</v>
      </c>
      <c r="P4856" s="65">
        <f t="shared" si="689"/>
        <v>2.2267450357651583E-2</v>
      </c>
      <c r="Q4856" s="65">
        <f t="shared" si="690"/>
        <v>0.1448350825476008</v>
      </c>
      <c r="R4856" s="65">
        <f t="shared" si="691"/>
        <v>0.20000813621590241</v>
      </c>
      <c r="S4856" s="65">
        <f t="shared" si="692"/>
        <v>0.19104853205069364</v>
      </c>
      <c r="T4856" s="66">
        <f>(L4856*'Football Field'!$F$4)+(M4856*'Football Field'!$F$5)+(N4856*'Football Field'!$F$6)+(O4856*'Football Field'!$F$7)+(P4856*'Football Field'!$F$8)+(Q4856*'Football Field'!$F$9)+(R4856*'Football Field'!$F$10)+(S4856*'Football Field'!$F$11)</f>
        <v>140604941.52114812</v>
      </c>
    </row>
    <row r="4857" spans="2:20" x14ac:dyDescent="0.3">
      <c r="B4857" s="62">
        <f t="shared" si="684"/>
        <v>4830</v>
      </c>
      <c r="C4857" s="62">
        <v>0.254465079722761</v>
      </c>
      <c r="D4857" s="62">
        <v>0.88098393383294415</v>
      </c>
      <c r="E4857" s="62">
        <v>0.10753390279296693</v>
      </c>
      <c r="F4857" s="62">
        <v>0.52561175095152179</v>
      </c>
      <c r="G4857" s="62">
        <v>9.9207889110818792E-2</v>
      </c>
      <c r="H4857" s="62">
        <v>0.76537546426581438</v>
      </c>
      <c r="I4857" s="62">
        <v>0.93318016844406737</v>
      </c>
      <c r="J4857" s="62">
        <v>0.57248508205318427</v>
      </c>
      <c r="K4857" s="62"/>
      <c r="L4857" s="65">
        <f t="shared" si="685"/>
        <v>6.1482173411842207E-2</v>
      </c>
      <c r="M4857" s="65">
        <f t="shared" si="686"/>
        <v>0.21285752470231437</v>
      </c>
      <c r="N4857" s="65">
        <f t="shared" si="687"/>
        <v>2.5981632003780234E-2</v>
      </c>
      <c r="O4857" s="65">
        <f t="shared" si="688"/>
        <v>0.1269948428857563</v>
      </c>
      <c r="P4857" s="65">
        <f t="shared" si="689"/>
        <v>2.3969955519160348E-2</v>
      </c>
      <c r="Q4857" s="65">
        <f t="shared" si="690"/>
        <v>0.18492496915658704</v>
      </c>
      <c r="R4857" s="65">
        <f t="shared" si="691"/>
        <v>0.22546883447928898</v>
      </c>
      <c r="S4857" s="65">
        <f t="shared" si="692"/>
        <v>0.13832006784127043</v>
      </c>
      <c r="T4857" s="66">
        <f>(L4857*'Football Field'!$F$4)+(M4857*'Football Field'!$F$5)+(N4857*'Football Field'!$F$6)+(O4857*'Football Field'!$F$7)+(P4857*'Football Field'!$F$8)+(Q4857*'Football Field'!$F$9)+(R4857*'Football Field'!$F$10)+(S4857*'Football Field'!$F$11)</f>
        <v>142915122.92115414</v>
      </c>
    </row>
    <row r="4858" spans="2:20" x14ac:dyDescent="0.3">
      <c r="B4858" s="62">
        <f t="shared" si="684"/>
        <v>4831</v>
      </c>
      <c r="C4858" s="62">
        <v>9.3308229051102254E-3</v>
      </c>
      <c r="D4858" s="62">
        <v>0.33113708750718462</v>
      </c>
      <c r="E4858" s="62">
        <v>0.66488652868828202</v>
      </c>
      <c r="F4858" s="62">
        <v>0.83038835920780329</v>
      </c>
      <c r="G4858" s="62">
        <v>0.26226210275444961</v>
      </c>
      <c r="H4858" s="62">
        <v>0.93774018882018839</v>
      </c>
      <c r="I4858" s="62">
        <v>0.49402566841358653</v>
      </c>
      <c r="J4858" s="62">
        <v>4.4109493596188765E-2</v>
      </c>
      <c r="K4858" s="62"/>
      <c r="L4858" s="65">
        <f t="shared" si="685"/>
        <v>2.6108381499823476E-3</v>
      </c>
      <c r="M4858" s="65">
        <f t="shared" si="686"/>
        <v>9.2654779726267636E-2</v>
      </c>
      <c r="N4858" s="65">
        <f t="shared" si="687"/>
        <v>0.18604051670062136</v>
      </c>
      <c r="O4858" s="65">
        <f t="shared" si="688"/>
        <v>0.23234923967248605</v>
      </c>
      <c r="P4858" s="65">
        <f t="shared" si="689"/>
        <v>7.3383013495080252E-2</v>
      </c>
      <c r="Q4858" s="65">
        <f t="shared" si="690"/>
        <v>0.26238713183620072</v>
      </c>
      <c r="R4858" s="65">
        <f t="shared" si="691"/>
        <v>0.13823229475916027</v>
      </c>
      <c r="S4858" s="65">
        <f t="shared" si="692"/>
        <v>1.2342185660201559E-2</v>
      </c>
      <c r="T4858" s="66">
        <f>(L4858*'Football Field'!$F$4)+(M4858*'Football Field'!$F$5)+(N4858*'Football Field'!$F$6)+(O4858*'Football Field'!$F$7)+(P4858*'Football Field'!$F$8)+(Q4858*'Football Field'!$F$9)+(R4858*'Football Field'!$F$10)+(S4858*'Football Field'!$F$11)</f>
        <v>139485617.56242934</v>
      </c>
    </row>
    <row r="4859" spans="2:20" x14ac:dyDescent="0.3">
      <c r="B4859" s="62">
        <f t="shared" si="684"/>
        <v>4832</v>
      </c>
      <c r="C4859" s="62">
        <v>0.95864994072233889</v>
      </c>
      <c r="D4859" s="62">
        <v>0.65371293601393354</v>
      </c>
      <c r="E4859" s="62">
        <v>0.72234750356369781</v>
      </c>
      <c r="F4859" s="62">
        <v>0.4281090953729304</v>
      </c>
      <c r="G4859" s="62">
        <v>0.26371910084028971</v>
      </c>
      <c r="H4859" s="62">
        <v>0.13173374315658626</v>
      </c>
      <c r="I4859" s="62">
        <v>0.45022225688693163</v>
      </c>
      <c r="J4859" s="62">
        <v>0.28596097475956561</v>
      </c>
      <c r="K4859" s="62"/>
      <c r="L4859" s="65">
        <f t="shared" si="685"/>
        <v>0.24615762796376708</v>
      </c>
      <c r="M4859" s="65">
        <f t="shared" si="686"/>
        <v>0.16785733651344081</v>
      </c>
      <c r="N4859" s="65">
        <f t="shared" si="687"/>
        <v>0.18548099831812279</v>
      </c>
      <c r="O4859" s="65">
        <f t="shared" si="688"/>
        <v>0.10992784221872431</v>
      </c>
      <c r="P4859" s="65">
        <f t="shared" si="689"/>
        <v>6.7716551740115802E-2</v>
      </c>
      <c r="Q4859" s="65">
        <f t="shared" si="690"/>
        <v>3.3825971671974021E-2</v>
      </c>
      <c r="R4859" s="65">
        <f t="shared" si="691"/>
        <v>0.11560595594286921</v>
      </c>
      <c r="S4859" s="65">
        <f t="shared" si="692"/>
        <v>7.3427715630985851E-2</v>
      </c>
      <c r="T4859" s="66">
        <f>(L4859*'Football Field'!$F$4)+(M4859*'Football Field'!$F$5)+(N4859*'Football Field'!$F$6)+(O4859*'Football Field'!$F$7)+(P4859*'Football Field'!$F$8)+(Q4859*'Football Field'!$F$9)+(R4859*'Football Field'!$F$10)+(S4859*'Football Field'!$F$11)</f>
        <v>134060427.85704195</v>
      </c>
    </row>
    <row r="4860" spans="2:20" x14ac:dyDescent="0.3">
      <c r="B4860" s="62">
        <f t="shared" si="684"/>
        <v>4833</v>
      </c>
      <c r="C4860" s="62">
        <v>0.26147545312993326</v>
      </c>
      <c r="D4860" s="62">
        <v>0.69090905983478124</v>
      </c>
      <c r="E4860" s="62">
        <v>0.13350247510589774</v>
      </c>
      <c r="F4860" s="62">
        <v>0.45617388519849977</v>
      </c>
      <c r="G4860" s="62">
        <v>0.73913780447234678</v>
      </c>
      <c r="H4860" s="62">
        <v>0.28220245727740267</v>
      </c>
      <c r="I4860" s="62">
        <v>9.5230003446968636E-2</v>
      </c>
      <c r="J4860" s="62">
        <v>0.73023544909150717</v>
      </c>
      <c r="K4860" s="62"/>
      <c r="L4860" s="65">
        <f t="shared" si="685"/>
        <v>7.7157198837503438E-2</v>
      </c>
      <c r="M4860" s="65">
        <f t="shared" si="686"/>
        <v>0.2038761461934038</v>
      </c>
      <c r="N4860" s="65">
        <f t="shared" si="687"/>
        <v>3.9394432225827176E-2</v>
      </c>
      <c r="O4860" s="65">
        <f t="shared" si="688"/>
        <v>0.13460957326363959</v>
      </c>
      <c r="P4860" s="65">
        <f t="shared" si="689"/>
        <v>0.21810767269097783</v>
      </c>
      <c r="Q4860" s="65">
        <f t="shared" si="690"/>
        <v>8.3273404244813151E-2</v>
      </c>
      <c r="R4860" s="65">
        <f t="shared" si="691"/>
        <v>2.8100841678636131E-2</v>
      </c>
      <c r="S4860" s="65">
        <f t="shared" si="692"/>
        <v>0.21548073086519876</v>
      </c>
      <c r="T4860" s="66">
        <f>(L4860*'Football Field'!$F$4)+(M4860*'Football Field'!$F$5)+(N4860*'Football Field'!$F$6)+(O4860*'Football Field'!$F$7)+(P4860*'Football Field'!$F$8)+(Q4860*'Football Field'!$F$9)+(R4860*'Football Field'!$F$10)+(S4860*'Football Field'!$F$11)</f>
        <v>132394120.3256906</v>
      </c>
    </row>
    <row r="4861" spans="2:20" x14ac:dyDescent="0.3">
      <c r="B4861" s="62">
        <f t="shared" si="684"/>
        <v>4834</v>
      </c>
      <c r="C4861" s="62">
        <v>0.8962124612168717</v>
      </c>
      <c r="D4861" s="62">
        <v>0.62744225320757285</v>
      </c>
      <c r="E4861" s="62">
        <v>0.32811568298988647</v>
      </c>
      <c r="F4861" s="62">
        <v>0.97345331213458741</v>
      </c>
      <c r="G4861" s="62">
        <v>0.18154588154279783</v>
      </c>
      <c r="H4861" s="62">
        <v>0.22413694477047519</v>
      </c>
      <c r="I4861" s="62">
        <v>0.36743466810422265</v>
      </c>
      <c r="J4861" s="62">
        <v>0.21307437733516332</v>
      </c>
      <c r="K4861" s="62"/>
      <c r="L4861" s="65">
        <f t="shared" si="685"/>
        <v>0.23513900337019142</v>
      </c>
      <c r="M4861" s="65">
        <f t="shared" si="686"/>
        <v>0.16462184189143311</v>
      </c>
      <c r="N4861" s="65">
        <f t="shared" si="687"/>
        <v>8.608761652746269E-2</v>
      </c>
      <c r="O4861" s="65">
        <f t="shared" si="688"/>
        <v>0.2554046630103135</v>
      </c>
      <c r="P4861" s="65">
        <f t="shared" si="689"/>
        <v>4.7632140256088501E-2</v>
      </c>
      <c r="Q4861" s="65">
        <f t="shared" si="690"/>
        <v>5.8806745155282614E-2</v>
      </c>
      <c r="R4861" s="65">
        <f t="shared" si="691"/>
        <v>9.6403727241610782E-2</v>
      </c>
      <c r="S4861" s="65">
        <f t="shared" si="692"/>
        <v>5.5904262547617441E-2</v>
      </c>
      <c r="T4861" s="66">
        <f>(L4861*'Football Field'!$F$4)+(M4861*'Football Field'!$F$5)+(N4861*'Football Field'!$F$6)+(O4861*'Football Field'!$F$7)+(P4861*'Football Field'!$F$8)+(Q4861*'Football Field'!$F$9)+(R4861*'Football Field'!$F$10)+(S4861*'Football Field'!$F$11)</f>
        <v>128108354.06449889</v>
      </c>
    </row>
    <row r="4862" spans="2:20" x14ac:dyDescent="0.3">
      <c r="B4862" s="62">
        <f t="shared" si="684"/>
        <v>4835</v>
      </c>
      <c r="C4862" s="62">
        <v>0.43851015536020366</v>
      </c>
      <c r="D4862" s="62">
        <v>0.94526985500552763</v>
      </c>
      <c r="E4862" s="62">
        <v>0.71368466670427944</v>
      </c>
      <c r="F4862" s="62">
        <v>0.36021508141456693</v>
      </c>
      <c r="G4862" s="62">
        <v>0.21050271733006476</v>
      </c>
      <c r="H4862" s="62">
        <v>4.6511840838434071E-2</v>
      </c>
      <c r="I4862" s="62">
        <v>0.17864350647435634</v>
      </c>
      <c r="J4862" s="62">
        <v>0.48446941790621889</v>
      </c>
      <c r="K4862" s="62"/>
      <c r="L4862" s="65">
        <f t="shared" si="685"/>
        <v>0.1298209530825726</v>
      </c>
      <c r="M4862" s="65">
        <f t="shared" si="686"/>
        <v>0.27984718711073137</v>
      </c>
      <c r="N4862" s="65">
        <f t="shared" si="687"/>
        <v>0.2112863807130341</v>
      </c>
      <c r="O4862" s="65">
        <f t="shared" si="688"/>
        <v>0.10664169258644154</v>
      </c>
      <c r="P4862" s="65">
        <f t="shared" si="689"/>
        <v>6.2319339828772552E-2</v>
      </c>
      <c r="Q4862" s="65">
        <f t="shared" si="690"/>
        <v>1.3769832770031265E-2</v>
      </c>
      <c r="R4862" s="65">
        <f t="shared" si="691"/>
        <v>5.2887418886487195E-2</v>
      </c>
      <c r="S4862" s="65">
        <f t="shared" si="692"/>
        <v>0.14342719502192941</v>
      </c>
      <c r="T4862" s="66">
        <f>(L4862*'Football Field'!$F$4)+(M4862*'Football Field'!$F$5)+(N4862*'Football Field'!$F$6)+(O4862*'Football Field'!$F$7)+(P4862*'Football Field'!$F$8)+(Q4862*'Football Field'!$F$9)+(R4862*'Football Field'!$F$10)+(S4862*'Football Field'!$F$11)</f>
        <v>126308358.84749284</v>
      </c>
    </row>
    <row r="4863" spans="2:20" x14ac:dyDescent="0.3">
      <c r="B4863" s="62">
        <f t="shared" si="684"/>
        <v>4836</v>
      </c>
      <c r="C4863" s="62">
        <v>0.51458943534975865</v>
      </c>
      <c r="D4863" s="62">
        <v>0.87417213880979716</v>
      </c>
      <c r="E4863" s="62">
        <v>0.52733678362220671</v>
      </c>
      <c r="F4863" s="62">
        <v>0.5645687580616725</v>
      </c>
      <c r="G4863" s="62">
        <v>0.80175803413709579</v>
      </c>
      <c r="H4863" s="62">
        <v>0.57861074956880576</v>
      </c>
      <c r="I4863" s="62">
        <v>0.44923584891876567</v>
      </c>
      <c r="J4863" s="62">
        <v>0.30380224783330168</v>
      </c>
      <c r="K4863" s="62"/>
      <c r="L4863" s="65">
        <f t="shared" si="685"/>
        <v>0.11152604742842194</v>
      </c>
      <c r="M4863" s="65">
        <f t="shared" si="686"/>
        <v>0.18945776325011801</v>
      </c>
      <c r="N4863" s="65">
        <f t="shared" si="687"/>
        <v>0.11428875740720992</v>
      </c>
      <c r="O4863" s="65">
        <f t="shared" si="688"/>
        <v>0.12235797659817015</v>
      </c>
      <c r="P4863" s="65">
        <f t="shared" si="689"/>
        <v>0.1737635839346697</v>
      </c>
      <c r="Q4863" s="65">
        <f t="shared" si="690"/>
        <v>0.12540127228835396</v>
      </c>
      <c r="R4863" s="65">
        <f t="shared" si="691"/>
        <v>9.7362081596192154E-2</v>
      </c>
      <c r="S4863" s="65">
        <f t="shared" si="692"/>
        <v>6.5842517496864289E-2</v>
      </c>
      <c r="T4863" s="66">
        <f>(L4863*'Football Field'!$F$4)+(M4863*'Football Field'!$F$5)+(N4863*'Football Field'!$F$6)+(O4863*'Football Field'!$F$7)+(P4863*'Football Field'!$F$8)+(Q4863*'Football Field'!$F$9)+(R4863*'Football Field'!$F$10)+(S4863*'Football Field'!$F$11)</f>
        <v>138966258.75055638</v>
      </c>
    </row>
    <row r="4864" spans="2:20" x14ac:dyDescent="0.3">
      <c r="B4864" s="62">
        <f t="shared" si="684"/>
        <v>4837</v>
      </c>
      <c r="C4864" s="62">
        <v>0.59609029944044922</v>
      </c>
      <c r="D4864" s="62">
        <v>0.39601746359940715</v>
      </c>
      <c r="E4864" s="62">
        <v>0.13953487867130809</v>
      </c>
      <c r="F4864" s="62">
        <v>0.56198150942483127</v>
      </c>
      <c r="G4864" s="62">
        <v>0.50646682916804397</v>
      </c>
      <c r="H4864" s="62">
        <v>6.6513908360388285E-2</v>
      </c>
      <c r="I4864" s="62">
        <v>0.99665554247984156</v>
      </c>
      <c r="J4864" s="62">
        <v>0.12242255624380638</v>
      </c>
      <c r="K4864" s="62"/>
      <c r="L4864" s="65">
        <f t="shared" si="685"/>
        <v>0.17606205355342791</v>
      </c>
      <c r="M4864" s="65">
        <f t="shared" si="686"/>
        <v>0.11696826462329818</v>
      </c>
      <c r="N4864" s="65">
        <f t="shared" si="687"/>
        <v>4.1213214347322544E-2</v>
      </c>
      <c r="O4864" s="65">
        <f t="shared" si="688"/>
        <v>0.16598763425821458</v>
      </c>
      <c r="P4864" s="65">
        <f t="shared" si="689"/>
        <v>0.14959074167743142</v>
      </c>
      <c r="Q4864" s="65">
        <f t="shared" si="690"/>
        <v>1.9645639774355014E-2</v>
      </c>
      <c r="R4864" s="65">
        <f t="shared" si="691"/>
        <v>0.2943735565888651</v>
      </c>
      <c r="S4864" s="65">
        <f t="shared" si="692"/>
        <v>3.615889517708528E-2</v>
      </c>
      <c r="T4864" s="66">
        <f>(L4864*'Football Field'!$F$4)+(M4864*'Football Field'!$F$5)+(N4864*'Football Field'!$F$6)+(O4864*'Football Field'!$F$7)+(P4864*'Football Field'!$F$8)+(Q4864*'Football Field'!$F$9)+(R4864*'Football Field'!$F$10)+(S4864*'Football Field'!$F$11)</f>
        <v>162420373.25200057</v>
      </c>
    </row>
    <row r="4865" spans="2:20" x14ac:dyDescent="0.3">
      <c r="B4865" s="62">
        <f t="shared" si="684"/>
        <v>4838</v>
      </c>
      <c r="C4865" s="62">
        <v>0.41367652089188256</v>
      </c>
      <c r="D4865" s="62">
        <v>0.49858848400876765</v>
      </c>
      <c r="E4865" s="62">
        <v>0.48427374367809339</v>
      </c>
      <c r="F4865" s="62">
        <v>0.3080982956008318</v>
      </c>
      <c r="G4865" s="62">
        <v>0.85679101379938449</v>
      </c>
      <c r="H4865" s="62">
        <v>0.50920327531417775</v>
      </c>
      <c r="I4865" s="62">
        <v>0.74730473605382186</v>
      </c>
      <c r="J4865" s="62">
        <v>0.7783561069105781</v>
      </c>
      <c r="K4865" s="62"/>
      <c r="L4865" s="65">
        <f t="shared" si="685"/>
        <v>9.0002224625483337E-2</v>
      </c>
      <c r="M4865" s="65">
        <f t="shared" si="686"/>
        <v>0.1084762379955436</v>
      </c>
      <c r="N4865" s="65">
        <f t="shared" si="687"/>
        <v>0.10536182755736083</v>
      </c>
      <c r="O4865" s="65">
        <f t="shared" si="688"/>
        <v>6.7031921337014799E-2</v>
      </c>
      <c r="P4865" s="65">
        <f t="shared" si="689"/>
        <v>0.18640917090197121</v>
      </c>
      <c r="Q4865" s="65">
        <f t="shared" si="690"/>
        <v>0.11078566283155414</v>
      </c>
      <c r="R4865" s="65">
        <f t="shared" si="691"/>
        <v>0.16258860564044986</v>
      </c>
      <c r="S4865" s="65">
        <f t="shared" si="692"/>
        <v>0.16934434911062224</v>
      </c>
      <c r="T4865" s="66">
        <f>(L4865*'Football Field'!$F$4)+(M4865*'Football Field'!$F$5)+(N4865*'Football Field'!$F$6)+(O4865*'Football Field'!$F$7)+(P4865*'Football Field'!$F$8)+(Q4865*'Football Field'!$F$9)+(R4865*'Football Field'!$F$10)+(S4865*'Football Field'!$F$11)</f>
        <v>149594061.60418007</v>
      </c>
    </row>
    <row r="4866" spans="2:20" x14ac:dyDescent="0.3">
      <c r="B4866" s="62">
        <f t="shared" si="684"/>
        <v>4839</v>
      </c>
      <c r="C4866" s="62">
        <v>0.98919165586244173</v>
      </c>
      <c r="D4866" s="62">
        <v>7.9052954732903413E-2</v>
      </c>
      <c r="E4866" s="62">
        <v>0.3996728110292681</v>
      </c>
      <c r="F4866" s="62">
        <v>0.12009002374073741</v>
      </c>
      <c r="G4866" s="62">
        <v>0.31349456059130187</v>
      </c>
      <c r="H4866" s="62">
        <v>0.93809590588774006</v>
      </c>
      <c r="I4866" s="62">
        <v>0.7078298455801314</v>
      </c>
      <c r="J4866" s="62">
        <v>1.3816594737812049E-2</v>
      </c>
      <c r="K4866" s="62"/>
      <c r="L4866" s="65">
        <f t="shared" si="685"/>
        <v>0.27776573524414822</v>
      </c>
      <c r="M4866" s="65">
        <f t="shared" si="686"/>
        <v>2.2198127091420612E-2</v>
      </c>
      <c r="N4866" s="65">
        <f t="shared" si="687"/>
        <v>0.11222841554991657</v>
      </c>
      <c r="O4866" s="65">
        <f t="shared" si="688"/>
        <v>3.3721365866911227E-2</v>
      </c>
      <c r="P4866" s="65">
        <f t="shared" si="689"/>
        <v>8.8029500250650441E-2</v>
      </c>
      <c r="Q4866" s="65">
        <f t="shared" si="690"/>
        <v>0.2634180115492894</v>
      </c>
      <c r="R4866" s="65">
        <f t="shared" si="691"/>
        <v>0.19875913461269437</v>
      </c>
      <c r="S4866" s="65">
        <f t="shared" si="692"/>
        <v>3.8797098349690078E-3</v>
      </c>
      <c r="T4866" s="66">
        <f>(L4866*'Football Field'!$F$4)+(M4866*'Football Field'!$F$5)+(N4866*'Football Field'!$F$6)+(O4866*'Football Field'!$F$7)+(P4866*'Football Field'!$F$8)+(Q4866*'Football Field'!$F$9)+(R4866*'Football Field'!$F$10)+(S4866*'Football Field'!$F$11)</f>
        <v>144581159.69380948</v>
      </c>
    </row>
    <row r="4867" spans="2:20" x14ac:dyDescent="0.3">
      <c r="B4867" s="62">
        <f t="shared" si="684"/>
        <v>4840</v>
      </c>
      <c r="C4867" s="62">
        <v>0.59318974287685011</v>
      </c>
      <c r="D4867" s="62">
        <v>0.15503122717781914</v>
      </c>
      <c r="E4867" s="62">
        <v>0.96982942433667974</v>
      </c>
      <c r="F4867" s="62">
        <v>0.27492073858949573</v>
      </c>
      <c r="G4867" s="62">
        <v>0.43317704273590962</v>
      </c>
      <c r="H4867" s="62">
        <v>0.73863234200601979</v>
      </c>
      <c r="I4867" s="62">
        <v>0.41591756179567996</v>
      </c>
      <c r="J4867" s="62">
        <v>0.52128000743428538</v>
      </c>
      <c r="K4867" s="62"/>
      <c r="L4867" s="65">
        <f t="shared" si="685"/>
        <v>0.14461065620111987</v>
      </c>
      <c r="M4867" s="65">
        <f t="shared" si="686"/>
        <v>3.7794260206052949E-2</v>
      </c>
      <c r="N4867" s="65">
        <f t="shared" si="687"/>
        <v>0.2364296941081766</v>
      </c>
      <c r="O4867" s="65">
        <f t="shared" si="688"/>
        <v>6.702150347022641E-2</v>
      </c>
      <c r="P4867" s="65">
        <f t="shared" si="689"/>
        <v>0.10560198849275335</v>
      </c>
      <c r="Q4867" s="65">
        <f t="shared" si="690"/>
        <v>0.18006735441990912</v>
      </c>
      <c r="R4867" s="65">
        <f t="shared" si="691"/>
        <v>0.10139438899456799</v>
      </c>
      <c r="S4867" s="65">
        <f t="shared" si="692"/>
        <v>0.12708015410719359</v>
      </c>
      <c r="T4867" s="66">
        <f>(L4867*'Football Field'!$F$4)+(M4867*'Football Field'!$F$5)+(N4867*'Football Field'!$F$6)+(O4867*'Football Field'!$F$7)+(P4867*'Football Field'!$F$8)+(Q4867*'Football Field'!$F$9)+(R4867*'Football Field'!$F$10)+(S4867*'Football Field'!$F$11)</f>
        <v>137540159.27765569</v>
      </c>
    </row>
    <row r="4868" spans="2:20" x14ac:dyDescent="0.3">
      <c r="B4868" s="62">
        <f t="shared" si="684"/>
        <v>4841</v>
      </c>
      <c r="C4868" s="62">
        <v>0.81094686630970514</v>
      </c>
      <c r="D4868" s="62">
        <v>0.11432984533571944</v>
      </c>
      <c r="E4868" s="62">
        <v>0.35989110499650256</v>
      </c>
      <c r="F4868" s="62">
        <v>0.64865350545449063</v>
      </c>
      <c r="G4868" s="62">
        <v>0.96987092439075417</v>
      </c>
      <c r="H4868" s="62">
        <v>0.34511771210003817</v>
      </c>
      <c r="I4868" s="62">
        <v>0.33432937734783807</v>
      </c>
      <c r="J4868" s="62">
        <v>0.25703030846964836</v>
      </c>
      <c r="K4868" s="62"/>
      <c r="L4868" s="65">
        <f t="shared" si="685"/>
        <v>0.21117475044137488</v>
      </c>
      <c r="M4868" s="65">
        <f t="shared" si="686"/>
        <v>2.9772081944948257E-2</v>
      </c>
      <c r="N4868" s="65">
        <f t="shared" si="687"/>
        <v>9.3717501652792967E-2</v>
      </c>
      <c r="O4868" s="65">
        <f t="shared" si="688"/>
        <v>0.16891272144698308</v>
      </c>
      <c r="P4868" s="65">
        <f t="shared" si="689"/>
        <v>0.25255939559959301</v>
      </c>
      <c r="Q4868" s="65">
        <f t="shared" si="690"/>
        <v>8.987043387598527E-2</v>
      </c>
      <c r="R4868" s="65">
        <f t="shared" si="691"/>
        <v>8.7061095812517378E-2</v>
      </c>
      <c r="S4868" s="65">
        <f t="shared" si="692"/>
        <v>6.693201922580512E-2</v>
      </c>
      <c r="T4868" s="66">
        <f>(L4868*'Football Field'!$F$4)+(M4868*'Football Field'!$F$5)+(N4868*'Football Field'!$F$6)+(O4868*'Football Field'!$F$7)+(P4868*'Football Field'!$F$8)+(Q4868*'Football Field'!$F$9)+(R4868*'Football Field'!$F$10)+(S4868*'Football Field'!$F$11)</f>
        <v>143829223.81243682</v>
      </c>
    </row>
    <row r="4869" spans="2:20" x14ac:dyDescent="0.3">
      <c r="B4869" s="62">
        <f t="shared" si="684"/>
        <v>4842</v>
      </c>
      <c r="C4869" s="62">
        <v>0.8013636022150562</v>
      </c>
      <c r="D4869" s="62">
        <v>0.27655946793979036</v>
      </c>
      <c r="E4869" s="62">
        <v>0.22132854047263484</v>
      </c>
      <c r="F4869" s="62">
        <v>0.15056255332125379</v>
      </c>
      <c r="G4869" s="62">
        <v>0.4162068539850392</v>
      </c>
      <c r="H4869" s="62">
        <v>0.25162504206246394</v>
      </c>
      <c r="I4869" s="62">
        <v>6.1457408209952047E-2</v>
      </c>
      <c r="J4869" s="62">
        <v>0.61297103411518772</v>
      </c>
      <c r="K4869" s="62"/>
      <c r="L4869" s="65">
        <f t="shared" si="685"/>
        <v>0.28701368876395994</v>
      </c>
      <c r="M4869" s="65">
        <f t="shared" si="686"/>
        <v>9.9051607580619414E-2</v>
      </c>
      <c r="N4869" s="65">
        <f t="shared" si="687"/>
        <v>7.9270284617626988E-2</v>
      </c>
      <c r="O4869" s="65">
        <f t="shared" si="688"/>
        <v>5.3924977000460964E-2</v>
      </c>
      <c r="P4869" s="65">
        <f t="shared" si="689"/>
        <v>0.14906724503196381</v>
      </c>
      <c r="Q4869" s="65">
        <f t="shared" si="690"/>
        <v>9.0121177587939957E-2</v>
      </c>
      <c r="R4869" s="65">
        <f t="shared" si="691"/>
        <v>2.2011378334946048E-2</v>
      </c>
      <c r="S4869" s="65">
        <f t="shared" si="692"/>
        <v>0.21953964108248303</v>
      </c>
      <c r="T4869" s="66">
        <f>(L4869*'Football Field'!$F$4)+(M4869*'Football Field'!$F$5)+(N4869*'Football Field'!$F$6)+(O4869*'Football Field'!$F$7)+(P4869*'Football Field'!$F$8)+(Q4869*'Football Field'!$F$9)+(R4869*'Football Field'!$F$10)+(S4869*'Football Field'!$F$11)</f>
        <v>125716028.11093062</v>
      </c>
    </row>
    <row r="4870" spans="2:20" x14ac:dyDescent="0.3">
      <c r="B4870" s="62">
        <f t="shared" si="684"/>
        <v>4843</v>
      </c>
      <c r="C4870" s="62">
        <v>0.99213083197738927</v>
      </c>
      <c r="D4870" s="62">
        <v>0.98968927566983123</v>
      </c>
      <c r="E4870" s="62">
        <v>1.0238072318838332E-2</v>
      </c>
      <c r="F4870" s="62">
        <v>0.16079440574407788</v>
      </c>
      <c r="G4870" s="62">
        <v>0.61413721649638531</v>
      </c>
      <c r="H4870" s="62">
        <v>0.33733412642811633</v>
      </c>
      <c r="I4870" s="62">
        <v>0.69151142088359374</v>
      </c>
      <c r="J4870" s="62">
        <v>0.20350138648585148</v>
      </c>
      <c r="K4870" s="62"/>
      <c r="L4870" s="65">
        <f t="shared" si="685"/>
        <v>0.24807384260637971</v>
      </c>
      <c r="M4870" s="65">
        <f t="shared" si="686"/>
        <v>0.24746335230043026</v>
      </c>
      <c r="N4870" s="65">
        <f t="shared" si="687"/>
        <v>2.5599425591423565E-3</v>
      </c>
      <c r="O4870" s="65">
        <f t="shared" si="688"/>
        <v>4.0205268112715811E-2</v>
      </c>
      <c r="P4870" s="65">
        <f t="shared" si="689"/>
        <v>0.15355976679022967</v>
      </c>
      <c r="Q4870" s="65">
        <f t="shared" si="690"/>
        <v>8.4347517774950351E-2</v>
      </c>
      <c r="R4870" s="65">
        <f t="shared" si="691"/>
        <v>0.17290652588921879</v>
      </c>
      <c r="S4870" s="65">
        <f t="shared" si="692"/>
        <v>5.0883783966933188E-2</v>
      </c>
      <c r="T4870" s="66">
        <f>(L4870*'Football Field'!$F$4)+(M4870*'Football Field'!$F$5)+(N4870*'Football Field'!$F$6)+(O4870*'Football Field'!$F$7)+(P4870*'Football Field'!$F$8)+(Q4870*'Football Field'!$F$9)+(R4870*'Football Field'!$F$10)+(S4870*'Football Field'!$F$11)</f>
        <v>143330480.79086873</v>
      </c>
    </row>
    <row r="4871" spans="2:20" x14ac:dyDescent="0.3">
      <c r="B4871" s="62">
        <f t="shared" si="684"/>
        <v>4844</v>
      </c>
      <c r="C4871" s="62">
        <v>0.31622039363244936</v>
      </c>
      <c r="D4871" s="62">
        <v>0.1154278278668831</v>
      </c>
      <c r="E4871" s="62">
        <v>0.68966475018071016</v>
      </c>
      <c r="F4871" s="62">
        <v>8.6915535309410874E-2</v>
      </c>
      <c r="G4871" s="62">
        <v>0.69336580826623562</v>
      </c>
      <c r="H4871" s="62">
        <v>0.99172119151322102</v>
      </c>
      <c r="I4871" s="62">
        <v>0.49959233697986438</v>
      </c>
      <c r="J4871" s="62">
        <v>0.78974455080251338</v>
      </c>
      <c r="K4871" s="62"/>
      <c r="L4871" s="65">
        <f t="shared" si="685"/>
        <v>7.5602838534798517E-2</v>
      </c>
      <c r="M4871" s="65">
        <f t="shared" si="686"/>
        <v>2.7596801497836668E-2</v>
      </c>
      <c r="N4871" s="65">
        <f t="shared" si="687"/>
        <v>0.16488693898616383</v>
      </c>
      <c r="O4871" s="65">
        <f t="shared" si="688"/>
        <v>2.0780004435136695E-2</v>
      </c>
      <c r="P4871" s="65">
        <f t="shared" si="689"/>
        <v>0.16577179809861284</v>
      </c>
      <c r="Q4871" s="65">
        <f t="shared" si="690"/>
        <v>0.23710342097878595</v>
      </c>
      <c r="R4871" s="65">
        <f t="shared" si="691"/>
        <v>0.1194439054105189</v>
      </c>
      <c r="S4871" s="65">
        <f t="shared" si="692"/>
        <v>0.18881429205814668</v>
      </c>
      <c r="T4871" s="66">
        <f>(L4871*'Football Field'!$F$4)+(M4871*'Football Field'!$F$5)+(N4871*'Football Field'!$F$6)+(O4871*'Football Field'!$F$7)+(P4871*'Football Field'!$F$8)+(Q4871*'Football Field'!$F$9)+(R4871*'Football Field'!$F$10)+(S4871*'Football Field'!$F$11)</f>
        <v>143619626.60718423</v>
      </c>
    </row>
    <row r="4872" spans="2:20" x14ac:dyDescent="0.3">
      <c r="B4872" s="62">
        <f t="shared" si="684"/>
        <v>4845</v>
      </c>
      <c r="C4872" s="62">
        <v>6.5325494539377971E-2</v>
      </c>
      <c r="D4872" s="62">
        <v>0.44593682745435348</v>
      </c>
      <c r="E4872" s="62">
        <v>0.54739671807383394</v>
      </c>
      <c r="F4872" s="62">
        <v>0.26130775722194233</v>
      </c>
      <c r="G4872" s="62">
        <v>0.5601521091436148</v>
      </c>
      <c r="H4872" s="62">
        <v>0.93310834099903628</v>
      </c>
      <c r="I4872" s="62">
        <v>0.33108283798316929</v>
      </c>
      <c r="J4872" s="62">
        <v>6.9188958643538467E-2</v>
      </c>
      <c r="K4872" s="62"/>
      <c r="L4872" s="65">
        <f t="shared" si="685"/>
        <v>2.0328462415494439E-2</v>
      </c>
      <c r="M4872" s="65">
        <f t="shared" si="686"/>
        <v>0.1387698646678622</v>
      </c>
      <c r="N4872" s="65">
        <f t="shared" si="687"/>
        <v>0.17034289121257523</v>
      </c>
      <c r="O4872" s="65">
        <f t="shared" si="688"/>
        <v>8.1315648033270599E-2</v>
      </c>
      <c r="P4872" s="65">
        <f t="shared" si="689"/>
        <v>0.17431220655852595</v>
      </c>
      <c r="Q4872" s="65">
        <f t="shared" si="690"/>
        <v>0.29037143879789595</v>
      </c>
      <c r="R4872" s="65">
        <f t="shared" si="691"/>
        <v>0.10302876504515442</v>
      </c>
      <c r="S4872" s="65">
        <f t="shared" si="692"/>
        <v>2.1530723269221248E-2</v>
      </c>
      <c r="T4872" s="66">
        <f>(L4872*'Football Field'!$F$4)+(M4872*'Football Field'!$F$5)+(N4872*'Football Field'!$F$6)+(O4872*'Football Field'!$F$7)+(P4872*'Football Field'!$F$8)+(Q4872*'Football Field'!$F$9)+(R4872*'Football Field'!$F$10)+(S4872*'Football Field'!$F$11)</f>
        <v>141228359.54825693</v>
      </c>
    </row>
    <row r="4873" spans="2:20" x14ac:dyDescent="0.3">
      <c r="B4873" s="62">
        <f t="shared" si="684"/>
        <v>4846</v>
      </c>
      <c r="C4873" s="62">
        <v>0.71421361609991241</v>
      </c>
      <c r="D4873" s="62">
        <v>0.69261548684913776</v>
      </c>
      <c r="E4873" s="62">
        <v>0.9759358851008082</v>
      </c>
      <c r="F4873" s="62">
        <v>0.58607143668348083</v>
      </c>
      <c r="G4873" s="62">
        <v>0.40858893232845739</v>
      </c>
      <c r="H4873" s="62">
        <v>0.28893736153111449</v>
      </c>
      <c r="I4873" s="62">
        <v>0.1558855946092228</v>
      </c>
      <c r="J4873" s="62">
        <v>0.94861630576944078</v>
      </c>
      <c r="K4873" s="62"/>
      <c r="L4873" s="65">
        <f t="shared" si="685"/>
        <v>0.14970318236652685</v>
      </c>
      <c r="M4873" s="65">
        <f t="shared" si="686"/>
        <v>0.14517609325884423</v>
      </c>
      <c r="N4873" s="65">
        <f t="shared" si="687"/>
        <v>0.2045616388316599</v>
      </c>
      <c r="O4873" s="65">
        <f t="shared" si="688"/>
        <v>0.12284386237935556</v>
      </c>
      <c r="P4873" s="65">
        <f t="shared" si="689"/>
        <v>8.5642533368832888E-2</v>
      </c>
      <c r="Q4873" s="65">
        <f t="shared" si="690"/>
        <v>6.0562892600670534E-2</v>
      </c>
      <c r="R4873" s="65">
        <f t="shared" si="691"/>
        <v>3.2674495517926908E-2</v>
      </c>
      <c r="S4873" s="65">
        <f t="shared" si="692"/>
        <v>0.19883530167618294</v>
      </c>
      <c r="T4873" s="66">
        <f>(L4873*'Football Field'!$F$4)+(M4873*'Football Field'!$F$5)+(N4873*'Football Field'!$F$6)+(O4873*'Football Field'!$F$7)+(P4873*'Football Field'!$F$8)+(Q4873*'Football Field'!$F$9)+(R4873*'Football Field'!$F$10)+(S4873*'Football Field'!$F$11)</f>
        <v>126117536.6376645</v>
      </c>
    </row>
    <row r="4874" spans="2:20" x14ac:dyDescent="0.3">
      <c r="B4874" s="62">
        <f t="shared" si="684"/>
        <v>4847</v>
      </c>
      <c r="C4874" s="62">
        <v>0.99356230550635893</v>
      </c>
      <c r="D4874" s="62">
        <v>0.26890202966233678</v>
      </c>
      <c r="E4874" s="62">
        <v>0.73855499202850738</v>
      </c>
      <c r="F4874" s="62">
        <v>0.85021234484362318</v>
      </c>
      <c r="G4874" s="62">
        <v>0.95875096525552128</v>
      </c>
      <c r="H4874" s="62">
        <v>0.22684617861392387</v>
      </c>
      <c r="I4874" s="62">
        <v>0.65400157220453448</v>
      </c>
      <c r="J4874" s="62">
        <v>0.42191883199785307</v>
      </c>
      <c r="K4874" s="62"/>
      <c r="L4874" s="65">
        <f t="shared" si="685"/>
        <v>0.19433034219590886</v>
      </c>
      <c r="M4874" s="65">
        <f t="shared" si="686"/>
        <v>5.2594410186309039E-2</v>
      </c>
      <c r="N4874" s="65">
        <f t="shared" si="687"/>
        <v>0.14445359242795672</v>
      </c>
      <c r="O4874" s="65">
        <f t="shared" si="688"/>
        <v>0.16629259684770711</v>
      </c>
      <c r="P4874" s="65">
        <f t="shared" si="689"/>
        <v>0.18752160999486603</v>
      </c>
      <c r="Q4874" s="65">
        <f t="shared" si="690"/>
        <v>4.4368727830723799E-2</v>
      </c>
      <c r="R4874" s="65">
        <f t="shared" si="691"/>
        <v>0.12791583237288601</v>
      </c>
      <c r="S4874" s="65">
        <f t="shared" si="692"/>
        <v>8.2522888143642656E-2</v>
      </c>
      <c r="T4874" s="66">
        <f>(L4874*'Football Field'!$F$4)+(M4874*'Football Field'!$F$5)+(N4874*'Football Field'!$F$6)+(O4874*'Football Field'!$F$7)+(P4874*'Football Field'!$F$8)+(Q4874*'Football Field'!$F$9)+(R4874*'Football Field'!$F$10)+(S4874*'Football Field'!$F$11)</f>
        <v>145606235.55621874</v>
      </c>
    </row>
    <row r="4875" spans="2:20" x14ac:dyDescent="0.3">
      <c r="B4875" s="62">
        <f t="shared" si="684"/>
        <v>4848</v>
      </c>
      <c r="C4875" s="62">
        <v>0.7774557363908412</v>
      </c>
      <c r="D4875" s="62">
        <v>6.7077635755012022E-2</v>
      </c>
      <c r="E4875" s="62">
        <v>0.98107492299628729</v>
      </c>
      <c r="F4875" s="62">
        <v>0.61498907051383989</v>
      </c>
      <c r="G4875" s="62">
        <v>0.46217433942385466</v>
      </c>
      <c r="H4875" s="62">
        <v>0.3274547453829828</v>
      </c>
      <c r="I4875" s="62">
        <v>4.2360201688956489E-2</v>
      </c>
      <c r="J4875" s="62">
        <v>0.41087524930954822</v>
      </c>
      <c r="K4875" s="62"/>
      <c r="L4875" s="65">
        <f t="shared" si="685"/>
        <v>0.21106658822299881</v>
      </c>
      <c r="M4875" s="65">
        <f t="shared" si="686"/>
        <v>1.8210487185547006E-2</v>
      </c>
      <c r="N4875" s="65">
        <f t="shared" si="687"/>
        <v>0.266345885811136</v>
      </c>
      <c r="O4875" s="65">
        <f t="shared" si="688"/>
        <v>0.16695953072566275</v>
      </c>
      <c r="P4875" s="65">
        <f t="shared" si="689"/>
        <v>0.12547281654806811</v>
      </c>
      <c r="Q4875" s="65">
        <f t="shared" si="690"/>
        <v>8.8898637787748855E-2</v>
      </c>
      <c r="R4875" s="65">
        <f t="shared" si="691"/>
        <v>1.1500105830374171E-2</v>
      </c>
      <c r="S4875" s="65">
        <f t="shared" si="692"/>
        <v>0.11154594788846427</v>
      </c>
      <c r="T4875" s="66">
        <f>(L4875*'Football Field'!$F$4)+(M4875*'Football Field'!$F$5)+(N4875*'Football Field'!$F$6)+(O4875*'Football Field'!$F$7)+(P4875*'Football Field'!$F$8)+(Q4875*'Football Field'!$F$9)+(R4875*'Football Field'!$F$10)+(S4875*'Football Field'!$F$11)</f>
        <v>127808677.07139301</v>
      </c>
    </row>
    <row r="4876" spans="2:20" x14ac:dyDescent="0.3">
      <c r="B4876" s="62">
        <f t="shared" si="684"/>
        <v>4849</v>
      </c>
      <c r="C4876" s="62">
        <v>0.97316991481604387</v>
      </c>
      <c r="D4876" s="62">
        <v>0.41398674976094696</v>
      </c>
      <c r="E4876" s="62">
        <v>0.70324339956152471</v>
      </c>
      <c r="F4876" s="62">
        <v>0.98249745812268441</v>
      </c>
      <c r="G4876" s="62">
        <v>0.36057752874079529</v>
      </c>
      <c r="H4876" s="62">
        <v>0.30600349181186115</v>
      </c>
      <c r="I4876" s="62">
        <v>0.62221608595670963</v>
      </c>
      <c r="J4876" s="62">
        <v>0.51950542294734037</v>
      </c>
      <c r="K4876" s="62"/>
      <c r="L4876" s="65">
        <f t="shared" si="685"/>
        <v>0.19937103673379319</v>
      </c>
      <c r="M4876" s="65">
        <f t="shared" si="686"/>
        <v>8.4812493930718338E-2</v>
      </c>
      <c r="N4876" s="65">
        <f t="shared" si="687"/>
        <v>0.144071824983699</v>
      </c>
      <c r="O4876" s="65">
        <f t="shared" si="688"/>
        <v>0.20128194864230178</v>
      </c>
      <c r="P4876" s="65">
        <f t="shared" si="689"/>
        <v>7.3870672154461775E-2</v>
      </c>
      <c r="Q4876" s="65">
        <f t="shared" si="690"/>
        <v>6.2690217276418575E-2</v>
      </c>
      <c r="R4876" s="65">
        <f t="shared" si="691"/>
        <v>0.12747194939033993</v>
      </c>
      <c r="S4876" s="65">
        <f t="shared" si="692"/>
        <v>0.10642985688826744</v>
      </c>
      <c r="T4876" s="66">
        <f>(L4876*'Football Field'!$F$4)+(M4876*'Football Field'!$F$5)+(N4876*'Football Field'!$F$6)+(O4876*'Football Field'!$F$7)+(P4876*'Football Field'!$F$8)+(Q4876*'Football Field'!$F$9)+(R4876*'Football Field'!$F$10)+(S4876*'Football Field'!$F$11)</f>
        <v>136523146.85325503</v>
      </c>
    </row>
    <row r="4877" spans="2:20" x14ac:dyDescent="0.3">
      <c r="B4877" s="62">
        <f t="shared" si="684"/>
        <v>4850</v>
      </c>
      <c r="C4877" s="62">
        <v>0.16476338102722232</v>
      </c>
      <c r="D4877" s="62">
        <v>0.90197191360003282</v>
      </c>
      <c r="E4877" s="62">
        <v>0.88810364036802125</v>
      </c>
      <c r="F4877" s="62">
        <v>0.55039729222874079</v>
      </c>
      <c r="G4877" s="62">
        <v>1.9570149114508162E-2</v>
      </c>
      <c r="H4877" s="62">
        <v>0.55576435493207366</v>
      </c>
      <c r="I4877" s="62">
        <v>0.9442953569193111</v>
      </c>
      <c r="J4877" s="62">
        <v>0.70093643460358013</v>
      </c>
      <c r="K4877" s="62"/>
      <c r="L4877" s="65">
        <f t="shared" si="685"/>
        <v>3.4864635209054036E-2</v>
      </c>
      <c r="M4877" s="65">
        <f t="shared" si="686"/>
        <v>0.19086110967388964</v>
      </c>
      <c r="N4877" s="65">
        <f t="shared" si="687"/>
        <v>0.18792652381992683</v>
      </c>
      <c r="O4877" s="65">
        <f t="shared" si="688"/>
        <v>0.11646641804731885</v>
      </c>
      <c r="P4877" s="65">
        <f t="shared" si="689"/>
        <v>4.1411271461550539E-3</v>
      </c>
      <c r="Q4877" s="65">
        <f t="shared" si="690"/>
        <v>0.11760211144065183</v>
      </c>
      <c r="R4877" s="65">
        <f t="shared" si="691"/>
        <v>0.19981693106404377</v>
      </c>
      <c r="S4877" s="65">
        <f t="shared" si="692"/>
        <v>0.14832114359895984</v>
      </c>
      <c r="T4877" s="66">
        <f>(L4877*'Football Field'!$F$4)+(M4877*'Football Field'!$F$5)+(N4877*'Football Field'!$F$6)+(O4877*'Football Field'!$F$7)+(P4877*'Football Field'!$F$8)+(Q4877*'Football Field'!$F$9)+(R4877*'Football Field'!$F$10)+(S4877*'Football Field'!$F$11)</f>
        <v>142168764.70399183</v>
      </c>
    </row>
    <row r="4878" spans="2:20" x14ac:dyDescent="0.3">
      <c r="B4878" s="62">
        <f t="shared" si="684"/>
        <v>4851</v>
      </c>
      <c r="C4878" s="62">
        <v>0.2637398518021814</v>
      </c>
      <c r="D4878" s="62">
        <v>0.97712963412250753</v>
      </c>
      <c r="E4878" s="62">
        <v>3.978049431524644E-2</v>
      </c>
      <c r="F4878" s="62">
        <v>0.31682154138360386</v>
      </c>
      <c r="G4878" s="62">
        <v>3.5588504036817237E-2</v>
      </c>
      <c r="H4878" s="62">
        <v>2.1533860487744638E-3</v>
      </c>
      <c r="I4878" s="62">
        <v>0.62009904256892601</v>
      </c>
      <c r="J4878" s="62">
        <v>0.32200592132437633</v>
      </c>
      <c r="K4878" s="62"/>
      <c r="L4878" s="65">
        <f t="shared" si="685"/>
        <v>0.10233111062211464</v>
      </c>
      <c r="M4878" s="65">
        <f t="shared" si="686"/>
        <v>0.37912647632992147</v>
      </c>
      <c r="N4878" s="65">
        <f t="shared" si="687"/>
        <v>1.5434839052799592E-2</v>
      </c>
      <c r="O4878" s="65">
        <f t="shared" si="688"/>
        <v>0.12292681586517175</v>
      </c>
      <c r="P4878" s="65">
        <f t="shared" si="689"/>
        <v>1.3808346059884289E-2</v>
      </c>
      <c r="Q4878" s="65">
        <f t="shared" si="690"/>
        <v>8.3551417983861707E-4</v>
      </c>
      <c r="R4878" s="65">
        <f t="shared" si="691"/>
        <v>0.24059854166211866</v>
      </c>
      <c r="S4878" s="65">
        <f t="shared" si="692"/>
        <v>0.12493835622815103</v>
      </c>
      <c r="T4878" s="66">
        <f>(L4878*'Football Field'!$F$4)+(M4878*'Football Field'!$F$5)+(N4878*'Football Field'!$F$6)+(O4878*'Football Field'!$F$7)+(P4878*'Football Field'!$F$8)+(Q4878*'Football Field'!$F$9)+(R4878*'Football Field'!$F$10)+(S4878*'Football Field'!$F$11)</f>
        <v>143047880.53111923</v>
      </c>
    </row>
    <row r="4879" spans="2:20" x14ac:dyDescent="0.3">
      <c r="B4879" s="62">
        <f t="shared" si="684"/>
        <v>4852</v>
      </c>
      <c r="C4879" s="62">
        <v>0.22853670441451768</v>
      </c>
      <c r="D4879" s="62">
        <v>0.74259545904982793</v>
      </c>
      <c r="E4879" s="62">
        <v>0.94560605147849031</v>
      </c>
      <c r="F4879" s="62">
        <v>0.38575170791943492</v>
      </c>
      <c r="G4879" s="62">
        <v>0.54119679529124698</v>
      </c>
      <c r="H4879" s="62">
        <v>0.52078829714317709</v>
      </c>
      <c r="I4879" s="62">
        <v>0.77902655605478466</v>
      </c>
      <c r="J4879" s="62">
        <v>0.17287521665617078</v>
      </c>
      <c r="K4879" s="62"/>
      <c r="L4879" s="65">
        <f t="shared" si="685"/>
        <v>5.2946421417488315E-2</v>
      </c>
      <c r="M4879" s="65">
        <f t="shared" si="686"/>
        <v>0.17204138923020076</v>
      </c>
      <c r="N4879" s="65">
        <f t="shared" si="687"/>
        <v>0.21907402850133534</v>
      </c>
      <c r="O4879" s="65">
        <f t="shared" si="688"/>
        <v>8.9369331470594324E-2</v>
      </c>
      <c r="P4879" s="65">
        <f t="shared" si="689"/>
        <v>0.12538219480627227</v>
      </c>
      <c r="Q4879" s="65">
        <f t="shared" si="690"/>
        <v>0.12065403988597626</v>
      </c>
      <c r="R4879" s="65">
        <f t="shared" si="691"/>
        <v>0.1804815923899839</v>
      </c>
      <c r="S4879" s="65">
        <f t="shared" si="692"/>
        <v>4.0051002298148855E-2</v>
      </c>
      <c r="T4879" s="66">
        <f>(L4879*'Football Field'!$F$4)+(M4879*'Football Field'!$F$5)+(N4879*'Football Field'!$F$6)+(O4879*'Football Field'!$F$7)+(P4879*'Football Field'!$F$8)+(Q4879*'Football Field'!$F$9)+(R4879*'Football Field'!$F$10)+(S4879*'Football Field'!$F$11)</f>
        <v>149182235.09425527</v>
      </c>
    </row>
    <row r="4880" spans="2:20" x14ac:dyDescent="0.3">
      <c r="B4880" s="62">
        <f t="shared" si="684"/>
        <v>4853</v>
      </c>
      <c r="C4880" s="62">
        <v>8.8639749264747492E-2</v>
      </c>
      <c r="D4880" s="62">
        <v>6.2843847858150004E-2</v>
      </c>
      <c r="E4880" s="62">
        <v>0.94644395414888016</v>
      </c>
      <c r="F4880" s="62">
        <v>0.9295899030267637</v>
      </c>
      <c r="G4880" s="62">
        <v>0.31301483480955039</v>
      </c>
      <c r="H4880" s="62">
        <v>0.35581499880823475</v>
      </c>
      <c r="I4880" s="62">
        <v>0.79679446413058341</v>
      </c>
      <c r="J4880" s="62">
        <v>0.66127976005722855</v>
      </c>
      <c r="K4880" s="62"/>
      <c r="L4880" s="65">
        <f t="shared" si="685"/>
        <v>2.1336243567603972E-2</v>
      </c>
      <c r="M4880" s="65">
        <f t="shared" si="686"/>
        <v>1.5126979213604336E-2</v>
      </c>
      <c r="N4880" s="65">
        <f t="shared" si="687"/>
        <v>0.2278160632933762</v>
      </c>
      <c r="O4880" s="65">
        <f t="shared" si="688"/>
        <v>0.22375916847107394</v>
      </c>
      <c r="P4880" s="65">
        <f t="shared" si="689"/>
        <v>7.5344986997001678E-2</v>
      </c>
      <c r="Q4880" s="65">
        <f t="shared" si="690"/>
        <v>8.5647303185665657E-2</v>
      </c>
      <c r="R4880" s="65">
        <f t="shared" si="691"/>
        <v>0.19179432366433649</v>
      </c>
      <c r="S4880" s="65">
        <f t="shared" si="692"/>
        <v>0.15917493160733764</v>
      </c>
      <c r="T4880" s="66">
        <f>(L4880*'Football Field'!$F$4)+(M4880*'Football Field'!$F$5)+(N4880*'Football Field'!$F$6)+(O4880*'Football Field'!$F$7)+(P4880*'Football Field'!$F$8)+(Q4880*'Football Field'!$F$9)+(R4880*'Football Field'!$F$10)+(S4880*'Football Field'!$F$11)</f>
        <v>149410479.70752972</v>
      </c>
    </row>
    <row r="4881" spans="2:20" x14ac:dyDescent="0.3">
      <c r="B4881" s="62">
        <f t="shared" si="684"/>
        <v>4854</v>
      </c>
      <c r="C4881" s="62">
        <v>0.3878660514573804</v>
      </c>
      <c r="D4881" s="62">
        <v>3.6816550741572307E-2</v>
      </c>
      <c r="E4881" s="62">
        <v>0.19500619280746323</v>
      </c>
      <c r="F4881" s="62">
        <v>2.0285915510506292E-2</v>
      </c>
      <c r="G4881" s="62">
        <v>0.39352806151930464</v>
      </c>
      <c r="H4881" s="62">
        <v>0.79092163086750544</v>
      </c>
      <c r="I4881" s="62">
        <v>0.3095657751100197</v>
      </c>
      <c r="J4881" s="62">
        <v>0.66360918080728593</v>
      </c>
      <c r="K4881" s="62"/>
      <c r="L4881" s="65">
        <f t="shared" si="685"/>
        <v>0.13864245794681432</v>
      </c>
      <c r="M4881" s="65">
        <f t="shared" si="686"/>
        <v>1.3160051179411018E-2</v>
      </c>
      <c r="N4881" s="65">
        <f t="shared" si="687"/>
        <v>6.9704831820394247E-2</v>
      </c>
      <c r="O4881" s="65">
        <f t="shared" si="688"/>
        <v>7.251186788609777E-3</v>
      </c>
      <c r="P4881" s="65">
        <f t="shared" si="689"/>
        <v>0.14066633961667224</v>
      </c>
      <c r="Q4881" s="65">
        <f t="shared" si="690"/>
        <v>0.2827144023942067</v>
      </c>
      <c r="R4881" s="65">
        <f t="shared" si="691"/>
        <v>0.11065407708717688</v>
      </c>
      <c r="S4881" s="65">
        <f t="shared" si="692"/>
        <v>0.23720665316671491</v>
      </c>
      <c r="T4881" s="66">
        <f>(L4881*'Football Field'!$F$4)+(M4881*'Football Field'!$F$5)+(N4881*'Football Field'!$F$6)+(O4881*'Football Field'!$F$7)+(P4881*'Football Field'!$F$8)+(Q4881*'Football Field'!$F$9)+(R4881*'Football Field'!$F$10)+(S4881*'Football Field'!$F$11)</f>
        <v>137871516.29237229</v>
      </c>
    </row>
    <row r="4882" spans="2:20" x14ac:dyDescent="0.3">
      <c r="B4882" s="62">
        <f t="shared" si="684"/>
        <v>4855</v>
      </c>
      <c r="C4882" s="62">
        <v>0.39508063898448553</v>
      </c>
      <c r="D4882" s="62">
        <v>1.4791687178077217E-2</v>
      </c>
      <c r="E4882" s="62">
        <v>0.8972567428704239</v>
      </c>
      <c r="F4882" s="62">
        <v>0.64775371577534568</v>
      </c>
      <c r="G4882" s="62">
        <v>0.32257527208642778</v>
      </c>
      <c r="H4882" s="62">
        <v>0.40579924232599618</v>
      </c>
      <c r="I4882" s="62">
        <v>0.6829917945633609</v>
      </c>
      <c r="J4882" s="62">
        <v>0.32259521673709524</v>
      </c>
      <c r="K4882" s="62"/>
      <c r="L4882" s="65">
        <f t="shared" si="685"/>
        <v>0.10710146748607639</v>
      </c>
      <c r="M4882" s="65">
        <f t="shared" si="686"/>
        <v>4.0098431738874981E-3</v>
      </c>
      <c r="N4882" s="65">
        <f t="shared" si="687"/>
        <v>0.24323518894828247</v>
      </c>
      <c r="O4882" s="65">
        <f t="shared" si="688"/>
        <v>0.17559800882022636</v>
      </c>
      <c r="P4882" s="65">
        <f t="shared" si="689"/>
        <v>8.7446160621739488E-2</v>
      </c>
      <c r="Q4882" s="65">
        <f t="shared" si="690"/>
        <v>0.11000714808391009</v>
      </c>
      <c r="R4882" s="65">
        <f t="shared" si="691"/>
        <v>0.18515061549639056</v>
      </c>
      <c r="S4882" s="65">
        <f t="shared" si="692"/>
        <v>8.7451567369487171E-2</v>
      </c>
      <c r="T4882" s="66">
        <f>(L4882*'Football Field'!$F$4)+(M4882*'Football Field'!$F$5)+(N4882*'Football Field'!$F$6)+(O4882*'Football Field'!$F$7)+(P4882*'Football Field'!$F$8)+(Q4882*'Football Field'!$F$9)+(R4882*'Football Field'!$F$10)+(S4882*'Football Field'!$F$11)</f>
        <v>148609025.48787311</v>
      </c>
    </row>
    <row r="4883" spans="2:20" x14ac:dyDescent="0.3">
      <c r="B4883" s="62">
        <f t="shared" si="684"/>
        <v>4856</v>
      </c>
      <c r="C4883" s="62">
        <v>0.1163204180822075</v>
      </c>
      <c r="D4883" s="62">
        <v>6.3423857219689905E-3</v>
      </c>
      <c r="E4883" s="62">
        <v>0.24997309051249283</v>
      </c>
      <c r="F4883" s="62">
        <v>3.9452381978713036E-2</v>
      </c>
      <c r="G4883" s="62">
        <v>0.15106730952307679</v>
      </c>
      <c r="H4883" s="62">
        <v>0.35109219631654298</v>
      </c>
      <c r="I4883" s="62">
        <v>0.59364599930341144</v>
      </c>
      <c r="J4883" s="62">
        <v>0.40990193420164034</v>
      </c>
      <c r="K4883" s="62"/>
      <c r="L4883" s="65">
        <f t="shared" si="685"/>
        <v>6.0653184869268614E-2</v>
      </c>
      <c r="M4883" s="65">
        <f t="shared" si="686"/>
        <v>3.3071226879095687E-3</v>
      </c>
      <c r="N4883" s="65">
        <f t="shared" si="687"/>
        <v>0.13034396128529552</v>
      </c>
      <c r="O4883" s="65">
        <f t="shared" si="688"/>
        <v>2.057173329618479E-2</v>
      </c>
      <c r="P4883" s="65">
        <f t="shared" si="689"/>
        <v>7.8771324959738417E-2</v>
      </c>
      <c r="Q4883" s="65">
        <f t="shared" si="690"/>
        <v>0.1830706959314318</v>
      </c>
      <c r="R4883" s="65">
        <f t="shared" si="691"/>
        <v>0.30954600349875394</v>
      </c>
      <c r="S4883" s="65">
        <f t="shared" si="692"/>
        <v>0.21373597347141729</v>
      </c>
      <c r="T4883" s="66">
        <f>(L4883*'Football Field'!$F$4)+(M4883*'Football Field'!$F$5)+(N4883*'Football Field'!$F$6)+(O4883*'Football Field'!$F$7)+(P4883*'Football Field'!$F$8)+(Q4883*'Football Field'!$F$9)+(R4883*'Football Field'!$F$10)+(S4883*'Football Field'!$F$11)</f>
        <v>162311054.21199679</v>
      </c>
    </row>
    <row r="4884" spans="2:20" x14ac:dyDescent="0.3">
      <c r="B4884" s="62">
        <f t="shared" si="684"/>
        <v>4857</v>
      </c>
      <c r="C4884" s="62">
        <v>0.94692187415876794</v>
      </c>
      <c r="D4884" s="62">
        <v>0.51487036879259074</v>
      </c>
      <c r="E4884" s="62">
        <v>0.16029645663581393</v>
      </c>
      <c r="F4884" s="62">
        <v>0.39612397535924515</v>
      </c>
      <c r="G4884" s="62">
        <v>7.0033992665001765E-2</v>
      </c>
      <c r="H4884" s="62">
        <v>0.44312851848811152</v>
      </c>
      <c r="I4884" s="62">
        <v>0.51482628578945699</v>
      </c>
      <c r="J4884" s="62">
        <v>0.94229548758497428</v>
      </c>
      <c r="K4884" s="62"/>
      <c r="L4884" s="65">
        <f t="shared" si="685"/>
        <v>0.23741321198942475</v>
      </c>
      <c r="M4884" s="65">
        <f t="shared" si="686"/>
        <v>0.1290888206820888</v>
      </c>
      <c r="N4884" s="65">
        <f t="shared" si="687"/>
        <v>4.0189690067346878E-2</v>
      </c>
      <c r="O4884" s="65">
        <f t="shared" si="688"/>
        <v>9.9316604571635284E-2</v>
      </c>
      <c r="P4884" s="65">
        <f t="shared" si="689"/>
        <v>1.7558993620052414E-2</v>
      </c>
      <c r="Q4884" s="65">
        <f t="shared" si="690"/>
        <v>0.11110163126376187</v>
      </c>
      <c r="R4884" s="65">
        <f t="shared" si="691"/>
        <v>0.12907776814686522</v>
      </c>
      <c r="S4884" s="65">
        <f t="shared" si="692"/>
        <v>0.23625327965882476</v>
      </c>
      <c r="T4884" s="66">
        <f>(L4884*'Football Field'!$F$4)+(M4884*'Football Field'!$F$5)+(N4884*'Football Field'!$F$6)+(O4884*'Football Field'!$F$7)+(P4884*'Football Field'!$F$8)+(Q4884*'Football Field'!$F$9)+(R4884*'Football Field'!$F$10)+(S4884*'Football Field'!$F$11)</f>
        <v>129366646.84184335</v>
      </c>
    </row>
    <row r="4885" spans="2:20" x14ac:dyDescent="0.3">
      <c r="B4885" s="62">
        <f t="shared" si="684"/>
        <v>4858</v>
      </c>
      <c r="C4885" s="62">
        <v>9.7503167884084418E-2</v>
      </c>
      <c r="D4885" s="62">
        <v>0.51873115917379908</v>
      </c>
      <c r="E4885" s="62">
        <v>0.17044878391475937</v>
      </c>
      <c r="F4885" s="62">
        <v>0.83345191755375825</v>
      </c>
      <c r="G4885" s="62">
        <v>4.7270759597384471E-2</v>
      </c>
      <c r="H4885" s="62">
        <v>0.47103436712847879</v>
      </c>
      <c r="I4885" s="62">
        <v>6.0075166049812778E-2</v>
      </c>
      <c r="J4885" s="62">
        <v>0.53542429230467414</v>
      </c>
      <c r="K4885" s="62"/>
      <c r="L4885" s="65">
        <f t="shared" si="685"/>
        <v>3.566398006701154E-2</v>
      </c>
      <c r="M4885" s="65">
        <f t="shared" si="686"/>
        <v>0.18973760670941181</v>
      </c>
      <c r="N4885" s="65">
        <f t="shared" si="687"/>
        <v>6.2345482345857198E-2</v>
      </c>
      <c r="O4885" s="65">
        <f t="shared" si="688"/>
        <v>0.30485381367082437</v>
      </c>
      <c r="P4885" s="65">
        <f t="shared" si="689"/>
        <v>1.7290345171531604E-2</v>
      </c>
      <c r="Q4885" s="65">
        <f t="shared" si="690"/>
        <v>0.17229143057299148</v>
      </c>
      <c r="R4885" s="65">
        <f t="shared" si="691"/>
        <v>2.1973845271058706E-2</v>
      </c>
      <c r="S4885" s="65">
        <f t="shared" si="692"/>
        <v>0.19584349619131319</v>
      </c>
      <c r="T4885" s="66">
        <f>(L4885*'Football Field'!$F$4)+(M4885*'Football Field'!$F$5)+(N4885*'Football Field'!$F$6)+(O4885*'Football Field'!$F$7)+(P4885*'Football Field'!$F$8)+(Q4885*'Football Field'!$F$9)+(R4885*'Football Field'!$F$10)+(S4885*'Football Field'!$F$11)</f>
        <v>116981211.40259188</v>
      </c>
    </row>
    <row r="4886" spans="2:20" x14ac:dyDescent="0.3">
      <c r="B4886" s="62">
        <f t="shared" si="684"/>
        <v>4859</v>
      </c>
      <c r="C4886" s="62">
        <v>9.060684919819928E-2</v>
      </c>
      <c r="D4886" s="62">
        <v>0.10309694749423526</v>
      </c>
      <c r="E4886" s="62">
        <v>0.61368451035430638</v>
      </c>
      <c r="F4886" s="62">
        <v>0.80933767853381922</v>
      </c>
      <c r="G4886" s="62">
        <v>0.38424487702292809</v>
      </c>
      <c r="H4886" s="62">
        <v>0.68568486721005073</v>
      </c>
      <c r="I4886" s="62">
        <v>0.73088185170621234</v>
      </c>
      <c r="J4886" s="62">
        <v>0.92659596444800774</v>
      </c>
      <c r="K4886" s="62"/>
      <c r="L4886" s="65">
        <f t="shared" si="685"/>
        <v>2.0857289086405023E-2</v>
      </c>
      <c r="M4886" s="65">
        <f t="shared" si="686"/>
        <v>2.373245352687885E-2</v>
      </c>
      <c r="N4886" s="65">
        <f t="shared" si="687"/>
        <v>0.14126741359595879</v>
      </c>
      <c r="O4886" s="65">
        <f t="shared" si="688"/>
        <v>0.18630589275623205</v>
      </c>
      <c r="P4886" s="65">
        <f t="shared" si="689"/>
        <v>8.8451442147671921E-2</v>
      </c>
      <c r="Q4886" s="65">
        <f t="shared" si="690"/>
        <v>0.15784157184728037</v>
      </c>
      <c r="R4886" s="65">
        <f t="shared" si="691"/>
        <v>0.16824571435761218</v>
      </c>
      <c r="S4886" s="65">
        <f t="shared" si="692"/>
        <v>0.213298222681961</v>
      </c>
      <c r="T4886" s="66">
        <f>(L4886*'Football Field'!$F$4)+(M4886*'Football Field'!$F$5)+(N4886*'Football Field'!$F$6)+(O4886*'Football Field'!$F$7)+(P4886*'Football Field'!$F$8)+(Q4886*'Football Field'!$F$9)+(R4886*'Football Field'!$F$10)+(S4886*'Football Field'!$F$11)</f>
        <v>145078466.6801469</v>
      </c>
    </row>
    <row r="4887" spans="2:20" x14ac:dyDescent="0.3">
      <c r="B4887" s="62">
        <f t="shared" si="684"/>
        <v>4860</v>
      </c>
      <c r="C4887" s="62">
        <v>0.98662615195397585</v>
      </c>
      <c r="D4887" s="62">
        <v>0.2760357493945037</v>
      </c>
      <c r="E4887" s="62">
        <v>0.55110717728237524</v>
      </c>
      <c r="F4887" s="62">
        <v>0.96178737971369643</v>
      </c>
      <c r="G4887" s="62">
        <v>0.23765597516275594</v>
      </c>
      <c r="H4887" s="62">
        <v>0.85748567501151718</v>
      </c>
      <c r="I4887" s="62">
        <v>0.38261430105136385</v>
      </c>
      <c r="J4887" s="62">
        <v>0.59934171470285125</v>
      </c>
      <c r="K4887" s="62"/>
      <c r="L4887" s="65">
        <f t="shared" si="685"/>
        <v>0.20331680904659141</v>
      </c>
      <c r="M4887" s="65">
        <f t="shared" si="686"/>
        <v>5.6883458479715106E-2</v>
      </c>
      <c r="N4887" s="65">
        <f t="shared" si="687"/>
        <v>0.1135681965309932</v>
      </c>
      <c r="O4887" s="65">
        <f t="shared" si="688"/>
        <v>0.19819821381928365</v>
      </c>
      <c r="P4887" s="65">
        <f t="shared" si="689"/>
        <v>4.8974431120898901E-2</v>
      </c>
      <c r="Q4887" s="65">
        <f t="shared" si="690"/>
        <v>0.17670446997703024</v>
      </c>
      <c r="R4887" s="65">
        <f t="shared" si="691"/>
        <v>7.8846398538383794E-2</v>
      </c>
      <c r="S4887" s="65">
        <f t="shared" si="692"/>
        <v>0.12350802248710374</v>
      </c>
      <c r="T4887" s="66">
        <f>(L4887*'Football Field'!$F$4)+(M4887*'Football Field'!$F$5)+(N4887*'Football Field'!$F$6)+(O4887*'Football Field'!$F$7)+(P4887*'Football Field'!$F$8)+(Q4887*'Football Field'!$F$9)+(R4887*'Football Field'!$F$10)+(S4887*'Football Field'!$F$11)</f>
        <v>127113651.7684339</v>
      </c>
    </row>
    <row r="4888" spans="2:20" x14ac:dyDescent="0.3">
      <c r="B4888" s="62">
        <f t="shared" si="684"/>
        <v>4861</v>
      </c>
      <c r="C4888" s="62">
        <v>0.29479424292128131</v>
      </c>
      <c r="D4888" s="62">
        <v>0.14146093807928306</v>
      </c>
      <c r="E4888" s="62">
        <v>0.68058482202469062</v>
      </c>
      <c r="F4888" s="62">
        <v>0.93329322520311819</v>
      </c>
      <c r="G4888" s="62">
        <v>0.33967086164453553</v>
      </c>
      <c r="H4888" s="62">
        <v>0.39057759278902948</v>
      </c>
      <c r="I4888" s="62">
        <v>0.87631875511810453</v>
      </c>
      <c r="J4888" s="62">
        <v>0.11574938565746018</v>
      </c>
      <c r="K4888" s="62"/>
      <c r="L4888" s="65">
        <f t="shared" si="685"/>
        <v>7.814397983235763E-2</v>
      </c>
      <c r="M4888" s="65">
        <f t="shared" si="686"/>
        <v>3.7498427997746595E-2</v>
      </c>
      <c r="N4888" s="65">
        <f t="shared" si="687"/>
        <v>0.18040924435796293</v>
      </c>
      <c r="O4888" s="65">
        <f t="shared" si="688"/>
        <v>0.24739712093842772</v>
      </c>
      <c r="P4888" s="65">
        <f t="shared" si="689"/>
        <v>9.0039862037190263E-2</v>
      </c>
      <c r="Q4888" s="65">
        <f t="shared" si="690"/>
        <v>0.10353420484546838</v>
      </c>
      <c r="R4888" s="65">
        <f t="shared" si="691"/>
        <v>0.23229434349893938</v>
      </c>
      <c r="S4888" s="65">
        <f t="shared" si="692"/>
        <v>3.0682816491907083E-2</v>
      </c>
      <c r="T4888" s="66">
        <f>(L4888*'Football Field'!$F$4)+(M4888*'Football Field'!$F$5)+(N4888*'Football Field'!$F$6)+(O4888*'Football Field'!$F$7)+(P4888*'Football Field'!$F$8)+(Q4888*'Football Field'!$F$9)+(R4888*'Football Field'!$F$10)+(S4888*'Football Field'!$F$11)</f>
        <v>153823915.3158904</v>
      </c>
    </row>
    <row r="4889" spans="2:20" x14ac:dyDescent="0.3">
      <c r="B4889" s="62">
        <f t="shared" si="684"/>
        <v>4862</v>
      </c>
      <c r="C4889" s="62">
        <v>0.8700047909791</v>
      </c>
      <c r="D4889" s="62">
        <v>0.26057782123595608</v>
      </c>
      <c r="E4889" s="62">
        <v>0.56212976548657012</v>
      </c>
      <c r="F4889" s="62">
        <v>0.25096411572715716</v>
      </c>
      <c r="G4889" s="62">
        <v>0.5702786323815493</v>
      </c>
      <c r="H4889" s="62">
        <v>0.22192953127955029</v>
      </c>
      <c r="I4889" s="62">
        <v>0.23066085107346734</v>
      </c>
      <c r="J4889" s="62">
        <v>0.60522357975556607</v>
      </c>
      <c r="K4889" s="62"/>
      <c r="L4889" s="65">
        <f t="shared" si="685"/>
        <v>0.2435781176117425</v>
      </c>
      <c r="M4889" s="65">
        <f t="shared" si="686"/>
        <v>7.2954834095330948E-2</v>
      </c>
      <c r="N4889" s="65">
        <f t="shared" si="687"/>
        <v>0.15738132887366854</v>
      </c>
      <c r="O4889" s="65">
        <f t="shared" si="688"/>
        <v>7.0263253180619489E-2</v>
      </c>
      <c r="P4889" s="65">
        <f t="shared" si="689"/>
        <v>0.15966279407883585</v>
      </c>
      <c r="Q4889" s="65">
        <f t="shared" si="690"/>
        <v>6.2134344582968841E-2</v>
      </c>
      <c r="R4889" s="65">
        <f t="shared" si="691"/>
        <v>6.4578881051871526E-2</v>
      </c>
      <c r="S4889" s="65">
        <f t="shared" si="692"/>
        <v>0.16944644652496232</v>
      </c>
      <c r="T4889" s="66">
        <f>(L4889*'Football Field'!$F$4)+(M4889*'Football Field'!$F$5)+(N4889*'Football Field'!$F$6)+(O4889*'Football Field'!$F$7)+(P4889*'Football Field'!$F$8)+(Q4889*'Football Field'!$F$9)+(R4889*'Football Field'!$F$10)+(S4889*'Football Field'!$F$11)</f>
        <v>134558038.8999896</v>
      </c>
    </row>
    <row r="4890" spans="2:20" x14ac:dyDescent="0.3">
      <c r="B4890" s="62">
        <f t="shared" si="684"/>
        <v>4863</v>
      </c>
      <c r="C4890" s="62">
        <v>0.59107918753093447</v>
      </c>
      <c r="D4890" s="62">
        <v>0.59744433603423464</v>
      </c>
      <c r="E4890" s="62">
        <v>0.73947369897244197</v>
      </c>
      <c r="F4890" s="62">
        <v>0.76409428355903997</v>
      </c>
      <c r="G4890" s="62">
        <v>0.85005086995218537</v>
      </c>
      <c r="H4890" s="62">
        <v>6.4685787798851369E-2</v>
      </c>
      <c r="I4890" s="62">
        <v>0.51562425726972094</v>
      </c>
      <c r="J4890" s="62">
        <v>0.19193332101017524</v>
      </c>
      <c r="K4890" s="62"/>
      <c r="L4890" s="65">
        <f t="shared" si="685"/>
        <v>0.13700193326697102</v>
      </c>
      <c r="M4890" s="65">
        <f t="shared" si="686"/>
        <v>0.13847726460815082</v>
      </c>
      <c r="N4890" s="65">
        <f t="shared" si="687"/>
        <v>0.17139721461432886</v>
      </c>
      <c r="O4890" s="65">
        <f t="shared" si="688"/>
        <v>0.17710384032148146</v>
      </c>
      <c r="P4890" s="65">
        <f t="shared" si="689"/>
        <v>0.19702709047360092</v>
      </c>
      <c r="Q4890" s="65">
        <f t="shared" si="690"/>
        <v>1.4993046905201481E-2</v>
      </c>
      <c r="R4890" s="65">
        <f t="shared" si="691"/>
        <v>0.11951278538563115</v>
      </c>
      <c r="S4890" s="65">
        <f t="shared" si="692"/>
        <v>4.4486824424634266E-2</v>
      </c>
      <c r="T4890" s="66">
        <f>(L4890*'Football Field'!$F$4)+(M4890*'Football Field'!$F$5)+(N4890*'Football Field'!$F$6)+(O4890*'Football Field'!$F$7)+(P4890*'Football Field'!$F$8)+(Q4890*'Football Field'!$F$9)+(R4890*'Football Field'!$F$10)+(S4890*'Football Field'!$F$11)</f>
        <v>145708039.25998494</v>
      </c>
    </row>
    <row r="4891" spans="2:20" x14ac:dyDescent="0.3">
      <c r="B4891" s="62">
        <f t="shared" si="684"/>
        <v>4864</v>
      </c>
      <c r="C4891" s="62">
        <v>0.56848142569964955</v>
      </c>
      <c r="D4891" s="62">
        <v>0.41677418300419489</v>
      </c>
      <c r="E4891" s="62">
        <v>0.79260799118829783</v>
      </c>
      <c r="F4891" s="62">
        <v>0.72413069911121375</v>
      </c>
      <c r="G4891" s="62">
        <v>0.31829569218660447</v>
      </c>
      <c r="H4891" s="62">
        <v>0.1033902392962972</v>
      </c>
      <c r="I4891" s="62">
        <v>0.49791186609950999</v>
      </c>
      <c r="J4891" s="62">
        <v>0.69253010033799323</v>
      </c>
      <c r="K4891" s="62"/>
      <c r="L4891" s="65">
        <f t="shared" si="685"/>
        <v>0.13817806046809167</v>
      </c>
      <c r="M4891" s="65">
        <f t="shared" si="686"/>
        <v>0.10130330676999047</v>
      </c>
      <c r="N4891" s="65">
        <f t="shared" si="687"/>
        <v>0.19265543249564926</v>
      </c>
      <c r="O4891" s="65">
        <f t="shared" si="688"/>
        <v>0.17601098471325563</v>
      </c>
      <c r="P4891" s="65">
        <f t="shared" si="689"/>
        <v>7.7366611138726671E-2</v>
      </c>
      <c r="Q4891" s="65">
        <f t="shared" si="690"/>
        <v>2.5130570835646265E-2</v>
      </c>
      <c r="R4891" s="65">
        <f t="shared" si="691"/>
        <v>0.12102505522850342</v>
      </c>
      <c r="S4891" s="65">
        <f t="shared" si="692"/>
        <v>0.16832997835013663</v>
      </c>
      <c r="T4891" s="66">
        <f>(L4891*'Football Field'!$F$4)+(M4891*'Football Field'!$F$5)+(N4891*'Football Field'!$F$6)+(O4891*'Football Field'!$F$7)+(P4891*'Football Field'!$F$8)+(Q4891*'Football Field'!$F$9)+(R4891*'Football Field'!$F$10)+(S4891*'Football Field'!$F$11)</f>
        <v>137728254.73836249</v>
      </c>
    </row>
    <row r="4892" spans="2:20" x14ac:dyDescent="0.3">
      <c r="B4892" s="62">
        <f t="shared" si="684"/>
        <v>4865</v>
      </c>
      <c r="C4892" s="62">
        <v>0.64330983915689954</v>
      </c>
      <c r="D4892" s="62">
        <v>0.97130954804281</v>
      </c>
      <c r="E4892" s="62">
        <v>0.46608669938597824</v>
      </c>
      <c r="F4892" s="62">
        <v>0.65538069645940633</v>
      </c>
      <c r="G4892" s="62">
        <v>0.1621745627863187</v>
      </c>
      <c r="H4892" s="62">
        <v>0.51549470564366251</v>
      </c>
      <c r="I4892" s="62">
        <v>0.6786179886685838</v>
      </c>
      <c r="J4892" s="62">
        <v>0.93210266719432822</v>
      </c>
      <c r="K4892" s="62"/>
      <c r="L4892" s="65">
        <f t="shared" si="685"/>
        <v>0.12803519184741746</v>
      </c>
      <c r="M4892" s="65">
        <f t="shared" si="686"/>
        <v>0.19331556391221058</v>
      </c>
      <c r="N4892" s="65">
        <f t="shared" si="687"/>
        <v>9.2763232180036348E-2</v>
      </c>
      <c r="O4892" s="65">
        <f t="shared" si="688"/>
        <v>0.13043760268651597</v>
      </c>
      <c r="P4892" s="65">
        <f t="shared" si="689"/>
        <v>3.2276906080482205E-2</v>
      </c>
      <c r="Q4892" s="65">
        <f t="shared" si="690"/>
        <v>0.10259669527192937</v>
      </c>
      <c r="R4892" s="65">
        <f t="shared" si="691"/>
        <v>0.13506242106317209</v>
      </c>
      <c r="S4892" s="65">
        <f t="shared" si="692"/>
        <v>0.18551238695823602</v>
      </c>
      <c r="T4892" s="66">
        <f>(L4892*'Football Field'!$F$4)+(M4892*'Football Field'!$F$5)+(N4892*'Football Field'!$F$6)+(O4892*'Football Field'!$F$7)+(P4892*'Football Field'!$F$8)+(Q4892*'Football Field'!$F$9)+(R4892*'Football Field'!$F$10)+(S4892*'Football Field'!$F$11)</f>
        <v>132928725.36962503</v>
      </c>
    </row>
    <row r="4893" spans="2:20" x14ac:dyDescent="0.3">
      <c r="B4893" s="62">
        <f t="shared" si="684"/>
        <v>4866</v>
      </c>
      <c r="C4893" s="62">
        <v>0.30645058153447824</v>
      </c>
      <c r="D4893" s="62">
        <v>0.47510761867437523</v>
      </c>
      <c r="E4893" s="62">
        <v>0.57842798808737272</v>
      </c>
      <c r="F4893" s="62">
        <v>9.2476132655196497E-2</v>
      </c>
      <c r="G4893" s="62">
        <v>0.11320629386790437</v>
      </c>
      <c r="H4893" s="62">
        <v>0.37075500749967971</v>
      </c>
      <c r="I4893" s="62">
        <v>0.56150011687352985</v>
      </c>
      <c r="J4893" s="62">
        <v>0.55613981709424354</v>
      </c>
      <c r="K4893" s="62"/>
      <c r="L4893" s="65">
        <f t="shared" si="685"/>
        <v>0.10034191361330731</v>
      </c>
      <c r="M4893" s="65">
        <f t="shared" si="686"/>
        <v>0.15556572740484317</v>
      </c>
      <c r="N4893" s="65">
        <f t="shared" si="687"/>
        <v>0.18939618558254312</v>
      </c>
      <c r="O4893" s="65">
        <f t="shared" si="688"/>
        <v>3.0279701437396306E-2</v>
      </c>
      <c r="P4893" s="65">
        <f t="shared" si="689"/>
        <v>3.7067432219892595E-2</v>
      </c>
      <c r="Q4893" s="65">
        <f t="shared" si="690"/>
        <v>0.12139727961341265</v>
      </c>
      <c r="R4893" s="65">
        <f t="shared" si="691"/>
        <v>0.18385344853668273</v>
      </c>
      <c r="S4893" s="65">
        <f t="shared" si="692"/>
        <v>0.182098311591922</v>
      </c>
      <c r="T4893" s="66">
        <f>(L4893*'Football Field'!$F$4)+(M4893*'Football Field'!$F$5)+(N4893*'Football Field'!$F$6)+(O4893*'Football Field'!$F$7)+(P4893*'Football Field'!$F$8)+(Q4893*'Football Field'!$F$9)+(R4893*'Football Field'!$F$10)+(S4893*'Football Field'!$F$11)</f>
        <v>142138103.32498619</v>
      </c>
    </row>
    <row r="4894" spans="2:20" x14ac:dyDescent="0.3">
      <c r="B4894" s="62">
        <f t="shared" ref="B4894:B4957" si="693">B4893+1</f>
        <v>4867</v>
      </c>
      <c r="C4894" s="62">
        <v>0.24477697624424422</v>
      </c>
      <c r="D4894" s="62">
        <v>0.15496037896243331</v>
      </c>
      <c r="E4894" s="62">
        <v>0.75118161865047794</v>
      </c>
      <c r="F4894" s="62">
        <v>0.29790739574490932</v>
      </c>
      <c r="G4894" s="62">
        <v>0.67000948562799489</v>
      </c>
      <c r="H4894" s="62">
        <v>0.45232387524578999</v>
      </c>
      <c r="I4894" s="62">
        <v>0.49622401116475157</v>
      </c>
      <c r="J4894" s="62">
        <v>0.49985248909676272</v>
      </c>
      <c r="K4894" s="62"/>
      <c r="L4894" s="65">
        <f t="shared" si="685"/>
        <v>6.8618101076431293E-2</v>
      </c>
      <c r="M4894" s="65">
        <f t="shared" si="686"/>
        <v>4.3439898268358382E-2</v>
      </c>
      <c r="N4894" s="65">
        <f t="shared" si="687"/>
        <v>0.21057804139178224</v>
      </c>
      <c r="O4894" s="65">
        <f t="shared" si="688"/>
        <v>8.3512101939862415E-2</v>
      </c>
      <c r="P4894" s="65">
        <f t="shared" si="689"/>
        <v>0.18782313317374577</v>
      </c>
      <c r="Q4894" s="65">
        <f t="shared" si="690"/>
        <v>0.12679952938028233</v>
      </c>
      <c r="R4894" s="65">
        <f t="shared" si="691"/>
        <v>0.13910601347031615</v>
      </c>
      <c r="S4894" s="65">
        <f t="shared" si="692"/>
        <v>0.14012318129922136</v>
      </c>
      <c r="T4894" s="66">
        <f>(L4894*'Football Field'!$F$4)+(M4894*'Football Field'!$F$5)+(N4894*'Football Field'!$F$6)+(O4894*'Football Field'!$F$7)+(P4894*'Football Field'!$F$8)+(Q4894*'Football Field'!$F$9)+(R4894*'Football Field'!$F$10)+(S4894*'Football Field'!$F$11)</f>
        <v>149405327.66089591</v>
      </c>
    </row>
    <row r="4895" spans="2:20" x14ac:dyDescent="0.3">
      <c r="B4895" s="62">
        <f t="shared" si="693"/>
        <v>4868</v>
      </c>
      <c r="C4895" s="62">
        <v>0.18838350562158546</v>
      </c>
      <c r="D4895" s="62">
        <v>0.86224404858385395</v>
      </c>
      <c r="E4895" s="62">
        <v>0.76779769961184352</v>
      </c>
      <c r="F4895" s="62">
        <v>0.90802504729474776</v>
      </c>
      <c r="G4895" s="62">
        <v>0.40829631420099288</v>
      </c>
      <c r="H4895" s="62">
        <v>8.6097713393255004E-2</v>
      </c>
      <c r="I4895" s="62">
        <v>0.74113071888202009</v>
      </c>
      <c r="J4895" s="62">
        <v>0.24530689376683057</v>
      </c>
      <c r="K4895" s="62"/>
      <c r="L4895" s="65">
        <f t="shared" si="685"/>
        <v>4.4775583915564444E-2</v>
      </c>
      <c r="M4895" s="65">
        <f t="shared" si="686"/>
        <v>0.20494087646194983</v>
      </c>
      <c r="N4895" s="65">
        <f t="shared" si="687"/>
        <v>0.18249257128808974</v>
      </c>
      <c r="O4895" s="65">
        <f t="shared" si="688"/>
        <v>0.21582224817628476</v>
      </c>
      <c r="P4895" s="65">
        <f t="shared" si="689"/>
        <v>9.7045151689901771E-2</v>
      </c>
      <c r="Q4895" s="65">
        <f t="shared" si="690"/>
        <v>2.0463975220430242E-2</v>
      </c>
      <c r="R4895" s="65">
        <f t="shared" si="691"/>
        <v>0.17615427946416834</v>
      </c>
      <c r="S4895" s="65">
        <f t="shared" si="692"/>
        <v>5.8305313783610931E-2</v>
      </c>
      <c r="T4895" s="66">
        <f>(L4895*'Football Field'!$F$4)+(M4895*'Football Field'!$F$5)+(N4895*'Football Field'!$F$6)+(O4895*'Football Field'!$F$7)+(P4895*'Football Field'!$F$8)+(Q4895*'Football Field'!$F$9)+(R4895*'Football Field'!$F$10)+(S4895*'Football Field'!$F$11)</f>
        <v>146276309.16775095</v>
      </c>
    </row>
    <row r="4896" spans="2:20" x14ac:dyDescent="0.3">
      <c r="B4896" s="62">
        <f t="shared" si="693"/>
        <v>4869</v>
      </c>
      <c r="C4896" s="62">
        <v>0.16754523557477297</v>
      </c>
      <c r="D4896" s="62">
        <v>0.48629675374463421</v>
      </c>
      <c r="E4896" s="62">
        <v>0.10208149009079337</v>
      </c>
      <c r="F4896" s="62">
        <v>0.40471737705877897</v>
      </c>
      <c r="G4896" s="62">
        <v>0.88481805368665112</v>
      </c>
      <c r="H4896" s="62">
        <v>0.89958536813869938</v>
      </c>
      <c r="I4896" s="62">
        <v>0.3744781752862627</v>
      </c>
      <c r="J4896" s="62">
        <v>0.75347135598975001</v>
      </c>
      <c r="K4896" s="62"/>
      <c r="L4896" s="65">
        <f t="shared" si="685"/>
        <v>4.1135646997815398E-2</v>
      </c>
      <c r="M4896" s="65">
        <f t="shared" si="686"/>
        <v>0.1193954070349872</v>
      </c>
      <c r="N4896" s="65">
        <f t="shared" si="687"/>
        <v>2.5063011353204556E-2</v>
      </c>
      <c r="O4896" s="65">
        <f t="shared" si="688"/>
        <v>9.9366067315843118E-2</v>
      </c>
      <c r="P4896" s="65">
        <f t="shared" si="689"/>
        <v>0.21724021568792662</v>
      </c>
      <c r="Q4896" s="65">
        <f t="shared" si="690"/>
        <v>0.22086588151077893</v>
      </c>
      <c r="R4896" s="65">
        <f t="shared" si="691"/>
        <v>9.1941749188606342E-2</v>
      </c>
      <c r="S4896" s="65">
        <f t="shared" si="692"/>
        <v>0.18499202091083786</v>
      </c>
      <c r="T4896" s="66">
        <f>(L4896*'Football Field'!$F$4)+(M4896*'Football Field'!$F$5)+(N4896*'Football Field'!$F$6)+(O4896*'Football Field'!$F$7)+(P4896*'Football Field'!$F$8)+(Q4896*'Football Field'!$F$9)+(R4896*'Football Field'!$F$10)+(S4896*'Football Field'!$F$11)</f>
        <v>140764136.36290705</v>
      </c>
    </row>
    <row r="4897" spans="2:20" x14ac:dyDescent="0.3">
      <c r="B4897" s="62">
        <f t="shared" si="693"/>
        <v>4870</v>
      </c>
      <c r="C4897" s="62">
        <v>0.73647227419436179</v>
      </c>
      <c r="D4897" s="62">
        <v>0.48238086370253885</v>
      </c>
      <c r="E4897" s="62">
        <v>0.60843844826519167</v>
      </c>
      <c r="F4897" s="62">
        <v>0.48012846184726932</v>
      </c>
      <c r="G4897" s="62">
        <v>0.4122326064486469</v>
      </c>
      <c r="H4897" s="62">
        <v>0.32879484735769759</v>
      </c>
      <c r="I4897" s="62">
        <v>2.0248991904396996E-2</v>
      </c>
      <c r="J4897" s="62">
        <v>0.63433132176965512</v>
      </c>
      <c r="K4897" s="62"/>
      <c r="L4897" s="65">
        <f t="shared" si="685"/>
        <v>0.19888380830241126</v>
      </c>
      <c r="M4897" s="65">
        <f t="shared" si="686"/>
        <v>0.13026660552878935</v>
      </c>
      <c r="N4897" s="65">
        <f t="shared" si="687"/>
        <v>0.16430836563530385</v>
      </c>
      <c r="O4897" s="65">
        <f t="shared" si="688"/>
        <v>0.12965834602670087</v>
      </c>
      <c r="P4897" s="65">
        <f t="shared" si="689"/>
        <v>0.11132311907684807</v>
      </c>
      <c r="Q4897" s="65">
        <f t="shared" si="690"/>
        <v>8.879081220571701E-2</v>
      </c>
      <c r="R4897" s="65">
        <f t="shared" si="691"/>
        <v>5.4682257097004522E-3</v>
      </c>
      <c r="S4897" s="65">
        <f t="shared" si="692"/>
        <v>0.17130071751452919</v>
      </c>
      <c r="T4897" s="66">
        <f>(L4897*'Football Field'!$F$4)+(M4897*'Football Field'!$F$5)+(N4897*'Football Field'!$F$6)+(O4897*'Football Field'!$F$7)+(P4897*'Football Field'!$F$8)+(Q4897*'Football Field'!$F$9)+(R4897*'Football Field'!$F$10)+(S4897*'Football Field'!$F$11)</f>
        <v>123039254.73223631</v>
      </c>
    </row>
    <row r="4898" spans="2:20" x14ac:dyDescent="0.3">
      <c r="B4898" s="62">
        <f t="shared" si="693"/>
        <v>4871</v>
      </c>
      <c r="C4898" s="62">
        <v>0.90716381057010964</v>
      </c>
      <c r="D4898" s="62">
        <v>0.81255155879703878</v>
      </c>
      <c r="E4898" s="62">
        <v>0.54803802244393007</v>
      </c>
      <c r="F4898" s="62">
        <v>0.4521712908546679</v>
      </c>
      <c r="G4898" s="62">
        <v>0.34306648912757065</v>
      </c>
      <c r="H4898" s="62">
        <v>0.7701378838815508</v>
      </c>
      <c r="I4898" s="62">
        <v>0.19391520754405955</v>
      </c>
      <c r="J4898" s="62">
        <v>0.57773637893151719</v>
      </c>
      <c r="K4898" s="62"/>
      <c r="L4898" s="65">
        <f t="shared" si="685"/>
        <v>0.1970047828698441</v>
      </c>
      <c r="M4898" s="65">
        <f t="shared" si="686"/>
        <v>0.17645825543984545</v>
      </c>
      <c r="N4898" s="65">
        <f t="shared" si="687"/>
        <v>0.11901501179608739</v>
      </c>
      <c r="O4898" s="65">
        <f t="shared" si="688"/>
        <v>9.8196054490774329E-2</v>
      </c>
      <c r="P4898" s="65">
        <f t="shared" si="689"/>
        <v>7.4502243600328741E-2</v>
      </c>
      <c r="Q4898" s="65">
        <f t="shared" si="690"/>
        <v>0.16724746382748307</v>
      </c>
      <c r="R4898" s="65">
        <f t="shared" si="691"/>
        <v>4.2111714458020442E-2</v>
      </c>
      <c r="S4898" s="65">
        <f t="shared" si="692"/>
        <v>0.12546447351761641</v>
      </c>
      <c r="T4898" s="66">
        <f>(L4898*'Football Field'!$F$4)+(M4898*'Football Field'!$F$5)+(N4898*'Football Field'!$F$6)+(O4898*'Football Field'!$F$7)+(P4898*'Football Field'!$F$8)+(Q4898*'Football Field'!$F$9)+(R4898*'Football Field'!$F$10)+(S4898*'Football Field'!$F$11)</f>
        <v>123203128.17564096</v>
      </c>
    </row>
    <row r="4899" spans="2:20" x14ac:dyDescent="0.3">
      <c r="B4899" s="62">
        <f t="shared" si="693"/>
        <v>4872</v>
      </c>
      <c r="C4899" s="62">
        <v>0.34547001433510627</v>
      </c>
      <c r="D4899" s="62">
        <v>0.15307742641433997</v>
      </c>
      <c r="E4899" s="62">
        <v>0.85287546460846342</v>
      </c>
      <c r="F4899" s="62">
        <v>1.0610333730013632E-2</v>
      </c>
      <c r="G4899" s="62">
        <v>0.53633595680625901</v>
      </c>
      <c r="H4899" s="62">
        <v>0.96346374738853602</v>
      </c>
      <c r="I4899" s="62">
        <v>0.9174043333763876</v>
      </c>
      <c r="J4899" s="62">
        <v>0.31523814366073644</v>
      </c>
      <c r="K4899" s="62"/>
      <c r="L4899" s="65">
        <f t="shared" si="685"/>
        <v>8.4374670469537144E-2</v>
      </c>
      <c r="M4899" s="65">
        <f t="shared" si="686"/>
        <v>3.7386334194279336E-2</v>
      </c>
      <c r="N4899" s="65">
        <f t="shared" si="687"/>
        <v>0.20829908035980849</v>
      </c>
      <c r="O4899" s="65">
        <f t="shared" si="688"/>
        <v>2.5913780498857653E-3</v>
      </c>
      <c r="P4899" s="65">
        <f t="shared" si="689"/>
        <v>0.13099015178954546</v>
      </c>
      <c r="Q4899" s="65">
        <f t="shared" si="690"/>
        <v>0.23530822595908379</v>
      </c>
      <c r="R4899" s="65">
        <f t="shared" si="691"/>
        <v>0.22405906476408255</v>
      </c>
      <c r="S4899" s="65">
        <f t="shared" si="692"/>
        <v>7.6991094413777536E-2</v>
      </c>
      <c r="T4899" s="66">
        <f>(L4899*'Football Field'!$F$4)+(M4899*'Football Field'!$F$5)+(N4899*'Football Field'!$F$6)+(O4899*'Football Field'!$F$7)+(P4899*'Football Field'!$F$8)+(Q4899*'Football Field'!$F$9)+(R4899*'Football Field'!$F$10)+(S4899*'Football Field'!$F$11)</f>
        <v>155356031.92151001</v>
      </c>
    </row>
    <row r="4900" spans="2:20" x14ac:dyDescent="0.3">
      <c r="B4900" s="62">
        <f t="shared" si="693"/>
        <v>4873</v>
      </c>
      <c r="C4900" s="62">
        <v>0.77922009963584749</v>
      </c>
      <c r="D4900" s="62">
        <v>5.4924210140457563E-2</v>
      </c>
      <c r="E4900" s="62">
        <v>0.85841368321946787</v>
      </c>
      <c r="F4900" s="62">
        <v>6.4781639950206471E-2</v>
      </c>
      <c r="G4900" s="62">
        <v>0.37604569233452245</v>
      </c>
      <c r="H4900" s="62">
        <v>0.8336982041589005</v>
      </c>
      <c r="I4900" s="62">
        <v>0.79859086412763403</v>
      </c>
      <c r="J4900" s="62">
        <v>0.87266306339909638</v>
      </c>
      <c r="K4900" s="62"/>
      <c r="L4900" s="65">
        <f t="shared" si="685"/>
        <v>0.16799556023367127</v>
      </c>
      <c r="M4900" s="65">
        <f t="shared" si="686"/>
        <v>1.1841357091853915E-2</v>
      </c>
      <c r="N4900" s="65">
        <f t="shared" si="687"/>
        <v>0.18506926052356343</v>
      </c>
      <c r="O4900" s="65">
        <f t="shared" si="688"/>
        <v>1.3966564647622508E-2</v>
      </c>
      <c r="P4900" s="65">
        <f t="shared" si="689"/>
        <v>8.1073379378586302E-2</v>
      </c>
      <c r="Q4900" s="65">
        <f t="shared" si="690"/>
        <v>0.17974073941230875</v>
      </c>
      <c r="R4900" s="65">
        <f t="shared" si="691"/>
        <v>0.17217179033152546</v>
      </c>
      <c r="S4900" s="65">
        <f t="shared" si="692"/>
        <v>0.18814134838086841</v>
      </c>
      <c r="T4900" s="66">
        <f>(L4900*'Football Field'!$F$4)+(M4900*'Football Field'!$F$5)+(N4900*'Football Field'!$F$6)+(O4900*'Football Field'!$F$7)+(P4900*'Football Field'!$F$8)+(Q4900*'Football Field'!$F$9)+(R4900*'Football Field'!$F$10)+(S4900*'Football Field'!$F$11)</f>
        <v>144075563.07988369</v>
      </c>
    </row>
    <row r="4901" spans="2:20" x14ac:dyDescent="0.3">
      <c r="B4901" s="62">
        <f t="shared" si="693"/>
        <v>4874</v>
      </c>
      <c r="C4901" s="62">
        <v>0.6376908976563801</v>
      </c>
      <c r="D4901" s="62">
        <v>0.76577431187603395</v>
      </c>
      <c r="E4901" s="62">
        <v>7.0236735045761667E-2</v>
      </c>
      <c r="F4901" s="62">
        <v>0.31322276959766415</v>
      </c>
      <c r="G4901" s="62">
        <v>0.61377642829278811</v>
      </c>
      <c r="H4901" s="62">
        <v>0.67142516509915273</v>
      </c>
      <c r="I4901" s="62">
        <v>0.34113904702784115</v>
      </c>
      <c r="J4901" s="62">
        <v>0.30007764877805354</v>
      </c>
      <c r="K4901" s="62"/>
      <c r="L4901" s="65">
        <f t="shared" si="685"/>
        <v>0.17172959704423216</v>
      </c>
      <c r="M4901" s="65">
        <f t="shared" si="686"/>
        <v>0.20622234767440192</v>
      </c>
      <c r="N4901" s="65">
        <f t="shared" si="687"/>
        <v>1.8914690881491322E-2</v>
      </c>
      <c r="O4901" s="65">
        <f t="shared" si="688"/>
        <v>8.4350615957936692E-2</v>
      </c>
      <c r="P4901" s="65">
        <f t="shared" si="689"/>
        <v>0.16528945150909979</v>
      </c>
      <c r="Q4901" s="65">
        <f t="shared" si="690"/>
        <v>0.18081420555255581</v>
      </c>
      <c r="R4901" s="65">
        <f t="shared" si="691"/>
        <v>9.1868444880504385E-2</v>
      </c>
      <c r="S4901" s="65">
        <f t="shared" si="692"/>
        <v>8.0810646499777858E-2</v>
      </c>
      <c r="T4901" s="66">
        <f>(L4901*'Football Field'!$F$4)+(M4901*'Football Field'!$F$5)+(N4901*'Football Field'!$F$6)+(O4901*'Football Field'!$F$7)+(P4901*'Football Field'!$F$8)+(Q4901*'Football Field'!$F$9)+(R4901*'Football Field'!$F$10)+(S4901*'Football Field'!$F$11)</f>
        <v>134515142.0952166</v>
      </c>
    </row>
    <row r="4902" spans="2:20" x14ac:dyDescent="0.3">
      <c r="B4902" s="62">
        <f t="shared" si="693"/>
        <v>4875</v>
      </c>
      <c r="C4902" s="62">
        <v>0.71173579392581521</v>
      </c>
      <c r="D4902" s="62">
        <v>0.85561256595678592</v>
      </c>
      <c r="E4902" s="62">
        <v>0.39538298639618119</v>
      </c>
      <c r="F4902" s="62">
        <v>0.3260388989703934</v>
      </c>
      <c r="G4902" s="62">
        <v>0.89834117813706471</v>
      </c>
      <c r="H4902" s="62">
        <v>0.75628054630694008</v>
      </c>
      <c r="I4902" s="62">
        <v>7.393513963340359E-2</v>
      </c>
      <c r="J4902" s="62">
        <v>0.90757191742297827</v>
      </c>
      <c r="K4902" s="62"/>
      <c r="L4902" s="65">
        <f t="shared" si="685"/>
        <v>0.14451784494667325</v>
      </c>
      <c r="M4902" s="65">
        <f t="shared" si="686"/>
        <v>0.17373200167344161</v>
      </c>
      <c r="N4902" s="65">
        <f t="shared" si="687"/>
        <v>8.0282455386122761E-2</v>
      </c>
      <c r="O4902" s="65">
        <f t="shared" si="688"/>
        <v>6.6202148957677079E-2</v>
      </c>
      <c r="P4902" s="65">
        <f t="shared" si="689"/>
        <v>0.18240803989233675</v>
      </c>
      <c r="Q4902" s="65">
        <f t="shared" si="690"/>
        <v>0.15356265015774057</v>
      </c>
      <c r="R4902" s="65">
        <f t="shared" si="691"/>
        <v>1.5012518882483738E-2</v>
      </c>
      <c r="S4902" s="65">
        <f t="shared" si="692"/>
        <v>0.18428234010352421</v>
      </c>
      <c r="T4902" s="66">
        <f>(L4902*'Football Field'!$F$4)+(M4902*'Football Field'!$F$5)+(N4902*'Football Field'!$F$6)+(O4902*'Football Field'!$F$7)+(P4902*'Football Field'!$F$8)+(Q4902*'Football Field'!$F$9)+(R4902*'Football Field'!$F$10)+(S4902*'Football Field'!$F$11)</f>
        <v>127764418.79202157</v>
      </c>
    </row>
    <row r="4903" spans="2:20" x14ac:dyDescent="0.3">
      <c r="B4903" s="62">
        <f t="shared" si="693"/>
        <v>4876</v>
      </c>
      <c r="C4903" s="62">
        <v>0.22290695939944005</v>
      </c>
      <c r="D4903" s="62">
        <v>0.47520669420366923</v>
      </c>
      <c r="E4903" s="62">
        <v>0.9275337589342928</v>
      </c>
      <c r="F4903" s="62">
        <v>0.37661750006945927</v>
      </c>
      <c r="G4903" s="62">
        <v>0.47582529974425747</v>
      </c>
      <c r="H4903" s="62">
        <v>8.8587513530394624E-2</v>
      </c>
      <c r="I4903" s="62">
        <v>0.20978187750485056</v>
      </c>
      <c r="J4903" s="62">
        <v>0.90325365965871118</v>
      </c>
      <c r="K4903" s="62"/>
      <c r="L4903" s="65">
        <f t="shared" ref="L4903:L4966" si="694">C4903/SUM($C4903:$J4903)</f>
        <v>6.0577263353117285E-2</v>
      </c>
      <c r="M4903" s="65">
        <f t="shared" ref="M4903:M4966" si="695">D4903/SUM($C4903:$J4903)</f>
        <v>0.12914231632559903</v>
      </c>
      <c r="N4903" s="65">
        <f t="shared" ref="N4903:N4966" si="696">E4903/SUM($C4903:$J4903)</f>
        <v>0.25206685755909425</v>
      </c>
      <c r="O4903" s="65">
        <f t="shared" ref="O4903:O4966" si="697">F4903/SUM($C4903:$J4903)</f>
        <v>0.10234968682255334</v>
      </c>
      <c r="P4903" s="65">
        <f t="shared" ref="P4903:P4966" si="698">G4903/SUM($C4903:$J4903)</f>
        <v>0.12931042875620627</v>
      </c>
      <c r="Q4903" s="65">
        <f t="shared" ref="Q4903:Q4966" si="699">H4903/SUM($C4903:$J4903)</f>
        <v>2.4074569728046079E-2</v>
      </c>
      <c r="R4903" s="65">
        <f t="shared" ref="R4903:R4966" si="700">I4903/SUM($C4903:$J4903)</f>
        <v>5.7010387089577098E-2</v>
      </c>
      <c r="S4903" s="65">
        <f t="shared" ref="S4903:S4966" si="701">J4903/SUM($C4903:$J4903)</f>
        <v>0.2454684903658067</v>
      </c>
      <c r="T4903" s="66">
        <f>(L4903*'Football Field'!$F$4)+(M4903*'Football Field'!$F$5)+(N4903*'Football Field'!$F$6)+(O4903*'Football Field'!$F$7)+(P4903*'Football Field'!$F$8)+(Q4903*'Football Field'!$F$9)+(R4903*'Football Field'!$F$10)+(S4903*'Football Field'!$F$11)</f>
        <v>135014642.0056743</v>
      </c>
    </row>
    <row r="4904" spans="2:20" x14ac:dyDescent="0.3">
      <c r="B4904" s="62">
        <f t="shared" si="693"/>
        <v>4877</v>
      </c>
      <c r="C4904" s="62">
        <v>0.27454202279840034</v>
      </c>
      <c r="D4904" s="62">
        <v>0.61630235546953871</v>
      </c>
      <c r="E4904" s="62">
        <v>0.76734151577581577</v>
      </c>
      <c r="F4904" s="62">
        <v>0.43820928956650884</v>
      </c>
      <c r="G4904" s="62">
        <v>0.48098871450298497</v>
      </c>
      <c r="H4904" s="62">
        <v>0.4334474364485984</v>
      </c>
      <c r="I4904" s="62">
        <v>0.79697999539626774</v>
      </c>
      <c r="J4904" s="62">
        <v>0.33162856237709049</v>
      </c>
      <c r="K4904" s="62"/>
      <c r="L4904" s="65">
        <f t="shared" si="694"/>
        <v>6.6323471276091256E-2</v>
      </c>
      <c r="M4904" s="65">
        <f t="shared" si="695"/>
        <v>0.14888544621959965</v>
      </c>
      <c r="N4904" s="65">
        <f t="shared" si="696"/>
        <v>0.18537327168264087</v>
      </c>
      <c r="O4904" s="65">
        <f t="shared" si="697"/>
        <v>0.10586197673214656</v>
      </c>
      <c r="P4904" s="65">
        <f t="shared" si="698"/>
        <v>0.11619656934591749</v>
      </c>
      <c r="Q4904" s="65">
        <f t="shared" si="699"/>
        <v>0.10471161503062078</v>
      </c>
      <c r="R4904" s="65">
        <f t="shared" si="700"/>
        <v>0.1925332934226188</v>
      </c>
      <c r="S4904" s="65">
        <f t="shared" si="701"/>
        <v>8.0114356290364439E-2</v>
      </c>
      <c r="T4904" s="66">
        <f>(L4904*'Football Field'!$F$4)+(M4904*'Football Field'!$F$5)+(N4904*'Football Field'!$F$6)+(O4904*'Football Field'!$F$7)+(P4904*'Football Field'!$F$8)+(Q4904*'Football Field'!$F$9)+(R4904*'Football Field'!$F$10)+(S4904*'Football Field'!$F$11)</f>
        <v>149657388.0483323</v>
      </c>
    </row>
    <row r="4905" spans="2:20" x14ac:dyDescent="0.3">
      <c r="B4905" s="62">
        <f t="shared" si="693"/>
        <v>4878</v>
      </c>
      <c r="C4905" s="62">
        <v>0.96707932203106595</v>
      </c>
      <c r="D4905" s="62">
        <v>0.72157057174896166</v>
      </c>
      <c r="E4905" s="62">
        <v>0.7253182573455863</v>
      </c>
      <c r="F4905" s="62">
        <v>0.97250883342086081</v>
      </c>
      <c r="G4905" s="62">
        <v>9.3690860548492516E-2</v>
      </c>
      <c r="H4905" s="62">
        <v>0.52038777809683145</v>
      </c>
      <c r="I4905" s="62">
        <v>0.35274304431868209</v>
      </c>
      <c r="J4905" s="62">
        <v>0.79038692242637354</v>
      </c>
      <c r="K4905" s="62"/>
      <c r="L4905" s="65">
        <f t="shared" si="694"/>
        <v>0.18801291508234236</v>
      </c>
      <c r="M4905" s="65">
        <f t="shared" si="695"/>
        <v>0.14028279122671258</v>
      </c>
      <c r="N4905" s="65">
        <f t="shared" si="696"/>
        <v>0.14101139050267855</v>
      </c>
      <c r="O4905" s="65">
        <f t="shared" si="697"/>
        <v>0.18906848336987869</v>
      </c>
      <c r="P4905" s="65">
        <f t="shared" si="698"/>
        <v>1.821473317338642E-2</v>
      </c>
      <c r="Q4905" s="65">
        <f t="shared" si="699"/>
        <v>0.10117021520812276</v>
      </c>
      <c r="R4905" s="65">
        <f t="shared" si="700"/>
        <v>6.8577878284160926E-2</v>
      </c>
      <c r="S4905" s="65">
        <f t="shared" si="701"/>
        <v>0.15366159315271768</v>
      </c>
      <c r="T4905" s="66">
        <f>(L4905*'Football Field'!$F$4)+(M4905*'Football Field'!$F$5)+(N4905*'Football Field'!$F$6)+(O4905*'Football Field'!$F$7)+(P4905*'Football Field'!$F$8)+(Q4905*'Football Field'!$F$9)+(R4905*'Football Field'!$F$10)+(S4905*'Football Field'!$F$11)</f>
        <v>123861311.29540974</v>
      </c>
    </row>
    <row r="4906" spans="2:20" x14ac:dyDescent="0.3">
      <c r="B4906" s="62">
        <f t="shared" si="693"/>
        <v>4879</v>
      </c>
      <c r="C4906" s="62">
        <v>0.68441708796777201</v>
      </c>
      <c r="D4906" s="62">
        <v>0.56769098768209736</v>
      </c>
      <c r="E4906" s="62">
        <v>0.31733843803145978</v>
      </c>
      <c r="F4906" s="62">
        <v>0.26234253957573872</v>
      </c>
      <c r="G4906" s="62">
        <v>6.1817174422039711E-3</v>
      </c>
      <c r="H4906" s="62">
        <v>4.3373889112458652E-2</v>
      </c>
      <c r="I4906" s="62">
        <v>0.73163723970747618</v>
      </c>
      <c r="J4906" s="62">
        <v>0.58503391072208211</v>
      </c>
      <c r="K4906" s="62"/>
      <c r="L4906" s="65">
        <f t="shared" si="694"/>
        <v>0.21401304076609085</v>
      </c>
      <c r="M4906" s="65">
        <f t="shared" si="695"/>
        <v>0.17751350254871481</v>
      </c>
      <c r="N4906" s="65">
        <f t="shared" si="696"/>
        <v>9.9229790239065988E-2</v>
      </c>
      <c r="O4906" s="65">
        <f t="shared" si="697"/>
        <v>8.2032908885445774E-2</v>
      </c>
      <c r="P4906" s="65">
        <f t="shared" si="698"/>
        <v>1.9329852661790197E-3</v>
      </c>
      <c r="Q4906" s="65">
        <f t="shared" si="699"/>
        <v>1.356275005694425E-2</v>
      </c>
      <c r="R4906" s="65">
        <f t="shared" si="700"/>
        <v>0.22877849364111633</v>
      </c>
      <c r="S4906" s="65">
        <f t="shared" si="701"/>
        <v>0.18293652859644291</v>
      </c>
      <c r="T4906" s="66">
        <f>(L4906*'Football Field'!$F$4)+(M4906*'Football Field'!$F$5)+(N4906*'Football Field'!$F$6)+(O4906*'Football Field'!$F$7)+(P4906*'Football Field'!$F$8)+(Q4906*'Football Field'!$F$9)+(R4906*'Football Field'!$F$10)+(S4906*'Football Field'!$F$11)</f>
        <v>142892407.34136498</v>
      </c>
    </row>
    <row r="4907" spans="2:20" x14ac:dyDescent="0.3">
      <c r="B4907" s="62">
        <f t="shared" si="693"/>
        <v>4880</v>
      </c>
      <c r="C4907" s="62">
        <v>6.0473060747911145E-2</v>
      </c>
      <c r="D4907" s="62">
        <v>0.52429543806632894</v>
      </c>
      <c r="E4907" s="62">
        <v>0.39257098343351837</v>
      </c>
      <c r="F4907" s="62">
        <v>0.78138159173925648</v>
      </c>
      <c r="G4907" s="62">
        <v>0.37382926121446769</v>
      </c>
      <c r="H4907" s="62">
        <v>0.70565462276648061</v>
      </c>
      <c r="I4907" s="62">
        <v>0.36065951141712704</v>
      </c>
      <c r="J4907" s="62">
        <v>0.54371227948315359</v>
      </c>
      <c r="K4907" s="62"/>
      <c r="L4907" s="65">
        <f t="shared" si="694"/>
        <v>1.6158135104697109E-2</v>
      </c>
      <c r="M4907" s="65">
        <f t="shared" si="695"/>
        <v>0.14008942855343609</v>
      </c>
      <c r="N4907" s="65">
        <f t="shared" si="696"/>
        <v>0.10489323526958583</v>
      </c>
      <c r="O4907" s="65">
        <f t="shared" si="697"/>
        <v>0.20878171489082928</v>
      </c>
      <c r="P4907" s="65">
        <f t="shared" si="698"/>
        <v>9.9885529756340671E-2</v>
      </c>
      <c r="Q4907" s="65">
        <f t="shared" si="699"/>
        <v>0.18854780278851213</v>
      </c>
      <c r="R4907" s="65">
        <f t="shared" si="700"/>
        <v>9.6366630698005204E-2</v>
      </c>
      <c r="S4907" s="65">
        <f t="shared" si="701"/>
        <v>0.14527752293859367</v>
      </c>
      <c r="T4907" s="66">
        <f>(L4907*'Football Field'!$F$4)+(M4907*'Football Field'!$F$5)+(N4907*'Football Field'!$F$6)+(O4907*'Football Field'!$F$7)+(P4907*'Football Field'!$F$8)+(Q4907*'Football Field'!$F$9)+(R4907*'Football Field'!$F$10)+(S4907*'Football Field'!$F$11)</f>
        <v>134370187.21259189</v>
      </c>
    </row>
    <row r="4908" spans="2:20" x14ac:dyDescent="0.3">
      <c r="B4908" s="62">
        <f t="shared" si="693"/>
        <v>4881</v>
      </c>
      <c r="C4908" s="62">
        <v>0.1272697291292042</v>
      </c>
      <c r="D4908" s="62">
        <v>7.0912951768533405E-2</v>
      </c>
      <c r="E4908" s="62">
        <v>0.62518656280327145</v>
      </c>
      <c r="F4908" s="62">
        <v>0.30316633725834741</v>
      </c>
      <c r="G4908" s="62">
        <v>0.89312272435123263</v>
      </c>
      <c r="H4908" s="62">
        <v>0.72269545636260335</v>
      </c>
      <c r="I4908" s="62">
        <v>0.57605518739247075</v>
      </c>
      <c r="J4908" s="62">
        <v>0.71517349155114651</v>
      </c>
      <c r="K4908" s="62"/>
      <c r="L4908" s="65">
        <f t="shared" si="694"/>
        <v>3.1552529544863421E-2</v>
      </c>
      <c r="M4908" s="65">
        <f t="shared" si="695"/>
        <v>1.7580637761227834E-2</v>
      </c>
      <c r="N4908" s="65">
        <f t="shared" si="696"/>
        <v>0.15499536008186032</v>
      </c>
      <c r="O4908" s="65">
        <f t="shared" si="697"/>
        <v>7.5160565507615518E-2</v>
      </c>
      <c r="P4908" s="65">
        <f t="shared" si="698"/>
        <v>0.22142171072488545</v>
      </c>
      <c r="Q4908" s="65">
        <f t="shared" si="699"/>
        <v>0.17916962576128476</v>
      </c>
      <c r="R4908" s="65">
        <f t="shared" si="700"/>
        <v>0.14281477963405187</v>
      </c>
      <c r="S4908" s="65">
        <f t="shared" si="701"/>
        <v>0.17730479098421084</v>
      </c>
      <c r="T4908" s="66">
        <f>(L4908*'Football Field'!$F$4)+(M4908*'Football Field'!$F$5)+(N4908*'Football Field'!$F$6)+(O4908*'Football Field'!$F$7)+(P4908*'Football Field'!$F$8)+(Q4908*'Football Field'!$F$9)+(R4908*'Football Field'!$F$10)+(S4908*'Football Field'!$F$11)</f>
        <v>151709041.20244902</v>
      </c>
    </row>
    <row r="4909" spans="2:20" x14ac:dyDescent="0.3">
      <c r="B4909" s="62">
        <f t="shared" si="693"/>
        <v>4882</v>
      </c>
      <c r="C4909" s="62">
        <v>0.49174857581878362</v>
      </c>
      <c r="D4909" s="62">
        <v>0.11531195991738408</v>
      </c>
      <c r="E4909" s="62">
        <v>0.40648025076218475</v>
      </c>
      <c r="F4909" s="62">
        <v>0.41263607073395747</v>
      </c>
      <c r="G4909" s="62">
        <v>8.5155896799616326E-2</v>
      </c>
      <c r="H4909" s="62">
        <v>0.14513973388878687</v>
      </c>
      <c r="I4909" s="62">
        <v>0.99566573399582448</v>
      </c>
      <c r="J4909" s="62">
        <v>0.48003321373514851</v>
      </c>
      <c r="K4909" s="62"/>
      <c r="L4909" s="65">
        <f t="shared" si="694"/>
        <v>0.15699925304901755</v>
      </c>
      <c r="M4909" s="65">
        <f t="shared" si="695"/>
        <v>3.6815341141565594E-2</v>
      </c>
      <c r="N4909" s="65">
        <f t="shared" si="696"/>
        <v>0.12977586288395854</v>
      </c>
      <c r="O4909" s="65">
        <f t="shared" si="697"/>
        <v>0.13174121506797523</v>
      </c>
      <c r="P4909" s="65">
        <f t="shared" si="698"/>
        <v>2.7187495496043504E-2</v>
      </c>
      <c r="Q4909" s="65">
        <f t="shared" si="699"/>
        <v>4.6338374789050715E-2</v>
      </c>
      <c r="R4909" s="65">
        <f t="shared" si="700"/>
        <v>0.31788353685329623</v>
      </c>
      <c r="S4909" s="65">
        <f t="shared" si="701"/>
        <v>0.15325892071909269</v>
      </c>
      <c r="T4909" s="66">
        <f>(L4909*'Football Field'!$F$4)+(M4909*'Football Field'!$F$5)+(N4909*'Football Field'!$F$6)+(O4909*'Football Field'!$F$7)+(P4909*'Football Field'!$F$8)+(Q4909*'Football Field'!$F$9)+(R4909*'Football Field'!$F$10)+(S4909*'Football Field'!$F$11)</f>
        <v>158977073.73401573</v>
      </c>
    </row>
    <row r="4910" spans="2:20" x14ac:dyDescent="0.3">
      <c r="B4910" s="62">
        <f t="shared" si="693"/>
        <v>4883</v>
      </c>
      <c r="C4910" s="62">
        <v>5.9785639093330123E-2</v>
      </c>
      <c r="D4910" s="62">
        <v>0.59956425237363009</v>
      </c>
      <c r="E4910" s="62">
        <v>6.5771359278922303E-2</v>
      </c>
      <c r="F4910" s="62">
        <v>0.23072290386051908</v>
      </c>
      <c r="G4910" s="62">
        <v>0.41563076804575894</v>
      </c>
      <c r="H4910" s="62">
        <v>0.14135066171762034</v>
      </c>
      <c r="I4910" s="62">
        <v>0.91725667910057662</v>
      </c>
      <c r="J4910" s="62">
        <v>0.10072059451256377</v>
      </c>
      <c r="K4910" s="62"/>
      <c r="L4910" s="65">
        <f t="shared" si="694"/>
        <v>2.3623190919335357E-2</v>
      </c>
      <c r="M4910" s="65">
        <f t="shared" si="695"/>
        <v>0.23690673909365251</v>
      </c>
      <c r="N4910" s="65">
        <f t="shared" si="696"/>
        <v>2.5988337681641001E-2</v>
      </c>
      <c r="O4910" s="65">
        <f t="shared" si="697"/>
        <v>9.1165893515865487E-2</v>
      </c>
      <c r="P4910" s="65">
        <f t="shared" si="698"/>
        <v>0.16422882040564049</v>
      </c>
      <c r="Q4910" s="65">
        <f t="shared" si="699"/>
        <v>5.5852102929217655E-2</v>
      </c>
      <c r="R4910" s="65">
        <f t="shared" si="700"/>
        <v>0.36243703305742292</v>
      </c>
      <c r="S4910" s="65">
        <f t="shared" si="701"/>
        <v>3.979788239722442E-2</v>
      </c>
      <c r="T4910" s="66">
        <f>(L4910*'Football Field'!$F$4)+(M4910*'Football Field'!$F$5)+(N4910*'Football Field'!$F$6)+(O4910*'Football Field'!$F$7)+(P4910*'Football Field'!$F$8)+(Q4910*'Football Field'!$F$9)+(R4910*'Football Field'!$F$10)+(S4910*'Football Field'!$F$11)</f>
        <v>172515137.33335802</v>
      </c>
    </row>
    <row r="4911" spans="2:20" x14ac:dyDescent="0.3">
      <c r="B4911" s="62">
        <f t="shared" si="693"/>
        <v>4884</v>
      </c>
      <c r="C4911" s="62">
        <v>0.9772430520084292</v>
      </c>
      <c r="D4911" s="62">
        <v>0.40778756382921877</v>
      </c>
      <c r="E4911" s="62">
        <v>0.98081527382929712</v>
      </c>
      <c r="F4911" s="62">
        <v>0.40020537962816938</v>
      </c>
      <c r="G4911" s="62">
        <v>3.5029428302448817E-2</v>
      </c>
      <c r="H4911" s="62">
        <v>3.6071756616808948E-3</v>
      </c>
      <c r="I4911" s="62">
        <v>0.17797785588282011</v>
      </c>
      <c r="J4911" s="62">
        <v>0.62356180344458878</v>
      </c>
      <c r="K4911" s="62"/>
      <c r="L4911" s="65">
        <f t="shared" si="694"/>
        <v>0.27098762992014491</v>
      </c>
      <c r="M4911" s="65">
        <f t="shared" si="695"/>
        <v>0.11307871179629184</v>
      </c>
      <c r="N4911" s="65">
        <f t="shared" si="696"/>
        <v>0.2719782002013012</v>
      </c>
      <c r="O4911" s="65">
        <f t="shared" si="697"/>
        <v>0.11097618661380262</v>
      </c>
      <c r="P4911" s="65">
        <f t="shared" si="698"/>
        <v>9.713593495117908E-3</v>
      </c>
      <c r="Q4911" s="65">
        <f t="shared" si="699"/>
        <v>1.0002629143850948E-3</v>
      </c>
      <c r="R4911" s="65">
        <f t="shared" si="700"/>
        <v>4.9352919158476179E-2</v>
      </c>
      <c r="S4911" s="65">
        <f t="shared" si="701"/>
        <v>0.17291249590048027</v>
      </c>
      <c r="T4911" s="66">
        <f>(L4911*'Football Field'!$F$4)+(M4911*'Football Field'!$F$5)+(N4911*'Football Field'!$F$6)+(O4911*'Football Field'!$F$7)+(P4911*'Football Field'!$F$8)+(Q4911*'Football Field'!$F$9)+(R4911*'Football Field'!$F$10)+(S4911*'Football Field'!$F$11)</f>
        <v>123206675.07197805</v>
      </c>
    </row>
    <row r="4912" spans="2:20" x14ac:dyDescent="0.3">
      <c r="B4912" s="62">
        <f t="shared" si="693"/>
        <v>4885</v>
      </c>
      <c r="C4912" s="62">
        <v>0.87481628926408972</v>
      </c>
      <c r="D4912" s="62">
        <v>0.32118650778552438</v>
      </c>
      <c r="E4912" s="62">
        <v>0.44825194741269669</v>
      </c>
      <c r="F4912" s="62">
        <v>0.63623766897587997</v>
      </c>
      <c r="G4912" s="62">
        <v>0.79586489420603757</v>
      </c>
      <c r="H4912" s="62">
        <v>0.5221303927178027</v>
      </c>
      <c r="I4912" s="62">
        <v>0.11901950740746148</v>
      </c>
      <c r="J4912" s="62">
        <v>2.3557897998351396E-2</v>
      </c>
      <c r="K4912" s="62"/>
      <c r="L4912" s="65">
        <f t="shared" si="694"/>
        <v>0.23384150356413963</v>
      </c>
      <c r="M4912" s="65">
        <f t="shared" si="695"/>
        <v>8.5854295155230034E-2</v>
      </c>
      <c r="N4912" s="65">
        <f t="shared" si="696"/>
        <v>0.11981933880851135</v>
      </c>
      <c r="O4912" s="65">
        <f t="shared" si="697"/>
        <v>0.17006859035811775</v>
      </c>
      <c r="P4912" s="65">
        <f t="shared" si="698"/>
        <v>0.21273751504056979</v>
      </c>
      <c r="Q4912" s="65">
        <f t="shared" si="699"/>
        <v>0.13956730983184448</v>
      </c>
      <c r="R4912" s="65">
        <f t="shared" si="700"/>
        <v>3.1814337372520284E-2</v>
      </c>
      <c r="S4912" s="65">
        <f t="shared" si="701"/>
        <v>6.2971098690666055E-3</v>
      </c>
      <c r="T4912" s="66">
        <f>(L4912*'Football Field'!$F$4)+(M4912*'Football Field'!$F$5)+(N4912*'Football Field'!$F$6)+(O4912*'Football Field'!$F$7)+(P4912*'Football Field'!$F$8)+(Q4912*'Football Field'!$F$9)+(R4912*'Football Field'!$F$10)+(S4912*'Football Field'!$F$11)</f>
        <v>132828782.22994997</v>
      </c>
    </row>
    <row r="4913" spans="2:20" x14ac:dyDescent="0.3">
      <c r="B4913" s="62">
        <f t="shared" si="693"/>
        <v>4886</v>
      </c>
      <c r="C4913" s="62">
        <v>0.37322045023402362</v>
      </c>
      <c r="D4913" s="62">
        <v>0.76114056580466061</v>
      </c>
      <c r="E4913" s="62">
        <v>0.24048451775227775</v>
      </c>
      <c r="F4913" s="62">
        <v>0.96462328465336056</v>
      </c>
      <c r="G4913" s="62">
        <v>9.0312787491550806E-2</v>
      </c>
      <c r="H4913" s="62">
        <v>0.14498732699181471</v>
      </c>
      <c r="I4913" s="62">
        <v>0.49573269280297017</v>
      </c>
      <c r="J4913" s="62">
        <v>0.10584309742569942</v>
      </c>
      <c r="K4913" s="62"/>
      <c r="L4913" s="65">
        <f t="shared" si="694"/>
        <v>0.11749998276734638</v>
      </c>
      <c r="M4913" s="65">
        <f t="shared" si="695"/>
        <v>0.23962782133052282</v>
      </c>
      <c r="N4913" s="65">
        <f t="shared" si="696"/>
        <v>7.5711088912700411E-2</v>
      </c>
      <c r="O4913" s="65">
        <f t="shared" si="697"/>
        <v>0.30368973418439521</v>
      </c>
      <c r="P4913" s="65">
        <f t="shared" si="698"/>
        <v>2.8432930101430023E-2</v>
      </c>
      <c r="Q4913" s="65">
        <f t="shared" si="699"/>
        <v>4.5645967181968755E-2</v>
      </c>
      <c r="R4913" s="65">
        <f t="shared" si="700"/>
        <v>0.15607018003712045</v>
      </c>
      <c r="S4913" s="65">
        <f t="shared" si="701"/>
        <v>3.3322295484516033E-2</v>
      </c>
      <c r="T4913" s="66">
        <f>(L4913*'Football Field'!$F$4)+(M4913*'Football Field'!$F$5)+(N4913*'Football Field'!$F$6)+(O4913*'Football Field'!$F$7)+(P4913*'Football Field'!$F$8)+(Q4913*'Football Field'!$F$9)+(R4913*'Football Field'!$F$10)+(S4913*'Football Field'!$F$11)</f>
        <v>135038825.16059962</v>
      </c>
    </row>
    <row r="4914" spans="2:20" x14ac:dyDescent="0.3">
      <c r="B4914" s="62">
        <f t="shared" si="693"/>
        <v>4887</v>
      </c>
      <c r="C4914" s="62">
        <v>0.83548982690453255</v>
      </c>
      <c r="D4914" s="62">
        <v>0.17806897147087053</v>
      </c>
      <c r="E4914" s="62">
        <v>0.80918007498220246</v>
      </c>
      <c r="F4914" s="62">
        <v>0.5646681109421926</v>
      </c>
      <c r="G4914" s="62">
        <v>0.27757505111943359</v>
      </c>
      <c r="H4914" s="62">
        <v>7.0502490827997533E-2</v>
      </c>
      <c r="I4914" s="62">
        <v>0.67271739424814048</v>
      </c>
      <c r="J4914" s="62">
        <v>0.20617211996294427</v>
      </c>
      <c r="K4914" s="62"/>
      <c r="L4914" s="65">
        <f t="shared" si="694"/>
        <v>0.2311575441701075</v>
      </c>
      <c r="M4914" s="65">
        <f t="shared" si="695"/>
        <v>4.9266890885562811E-2</v>
      </c>
      <c r="N4914" s="65">
        <f t="shared" si="696"/>
        <v>0.22387834405749438</v>
      </c>
      <c r="O4914" s="65">
        <f t="shared" si="697"/>
        <v>0.15622846573748381</v>
      </c>
      <c r="P4914" s="65">
        <f t="shared" si="698"/>
        <v>7.6797544474460702E-2</v>
      </c>
      <c r="Q4914" s="65">
        <f t="shared" si="699"/>
        <v>1.9506141323175727E-2</v>
      </c>
      <c r="R4914" s="65">
        <f t="shared" si="700"/>
        <v>0.18612279379995708</v>
      </c>
      <c r="S4914" s="65">
        <f t="shared" si="701"/>
        <v>5.7042275551758059E-2</v>
      </c>
      <c r="T4914" s="66">
        <f>(L4914*'Football Field'!$F$4)+(M4914*'Football Field'!$F$5)+(N4914*'Football Field'!$F$6)+(O4914*'Football Field'!$F$7)+(P4914*'Football Field'!$F$8)+(Q4914*'Football Field'!$F$9)+(R4914*'Football Field'!$F$10)+(S4914*'Football Field'!$F$11)</f>
        <v>146251110.12673679</v>
      </c>
    </row>
    <row r="4915" spans="2:20" x14ac:dyDescent="0.3">
      <c r="B4915" s="62">
        <f t="shared" si="693"/>
        <v>4888</v>
      </c>
      <c r="C4915" s="62">
        <v>0.26558659389585149</v>
      </c>
      <c r="D4915" s="62">
        <v>4.9688832465367594E-2</v>
      </c>
      <c r="E4915" s="62">
        <v>0.25542008863996146</v>
      </c>
      <c r="F4915" s="62">
        <v>0.75162291685313998</v>
      </c>
      <c r="G4915" s="62">
        <v>0.91902673355839104</v>
      </c>
      <c r="H4915" s="62">
        <v>0.25729188346786636</v>
      </c>
      <c r="I4915" s="62">
        <v>0.11406297941100629</v>
      </c>
      <c r="J4915" s="62">
        <v>7.9885340900503032E-2</v>
      </c>
      <c r="K4915" s="62"/>
      <c r="L4915" s="65">
        <f t="shared" si="694"/>
        <v>9.8636276099034526E-2</v>
      </c>
      <c r="M4915" s="65">
        <f t="shared" si="695"/>
        <v>1.8453948771279545E-2</v>
      </c>
      <c r="N4915" s="65">
        <f t="shared" si="696"/>
        <v>9.4860534994513662E-2</v>
      </c>
      <c r="O4915" s="65">
        <f t="shared" si="697"/>
        <v>0.27914543600103764</v>
      </c>
      <c r="P4915" s="65">
        <f t="shared" si="698"/>
        <v>0.34131758423471864</v>
      </c>
      <c r="Q4915" s="65">
        <f t="shared" si="699"/>
        <v>9.5555701375985361E-2</v>
      </c>
      <c r="R4915" s="65">
        <f t="shared" si="700"/>
        <v>4.2361880412813434E-2</v>
      </c>
      <c r="S4915" s="65">
        <f t="shared" si="701"/>
        <v>2.9668638110617349E-2</v>
      </c>
      <c r="T4915" s="66">
        <f>(L4915*'Football Field'!$F$4)+(M4915*'Football Field'!$F$5)+(N4915*'Football Field'!$F$6)+(O4915*'Football Field'!$F$7)+(P4915*'Football Field'!$F$8)+(Q4915*'Football Field'!$F$9)+(R4915*'Football Field'!$F$10)+(S4915*'Football Field'!$F$11)</f>
        <v>146003679.62772602</v>
      </c>
    </row>
    <row r="4916" spans="2:20" x14ac:dyDescent="0.3">
      <c r="B4916" s="62">
        <f t="shared" si="693"/>
        <v>4889</v>
      </c>
      <c r="C4916" s="62">
        <v>0.85645583832693362</v>
      </c>
      <c r="D4916" s="62">
        <v>0.18830897021419668</v>
      </c>
      <c r="E4916" s="62">
        <v>0.29579893275106639</v>
      </c>
      <c r="F4916" s="62">
        <v>0.80922764331753183</v>
      </c>
      <c r="G4916" s="62">
        <v>0.67106458752312836</v>
      </c>
      <c r="H4916" s="62">
        <v>0.71709025874453625</v>
      </c>
      <c r="I4916" s="62">
        <v>5.529136105676058E-2</v>
      </c>
      <c r="J4916" s="62">
        <v>0.73956147473283007</v>
      </c>
      <c r="K4916" s="62"/>
      <c r="L4916" s="65">
        <f t="shared" si="694"/>
        <v>0.1976680259455845</v>
      </c>
      <c r="M4916" s="65">
        <f t="shared" si="695"/>
        <v>4.3461274644119099E-2</v>
      </c>
      <c r="N4916" s="65">
        <f t="shared" si="696"/>
        <v>6.8269709303323517E-2</v>
      </c>
      <c r="O4916" s="65">
        <f t="shared" si="697"/>
        <v>0.18676786780699531</v>
      </c>
      <c r="P4916" s="65">
        <f t="shared" si="698"/>
        <v>0.15488015419079806</v>
      </c>
      <c r="Q4916" s="65">
        <f t="shared" si="699"/>
        <v>0.16550277262133914</v>
      </c>
      <c r="R4916" s="65">
        <f t="shared" si="700"/>
        <v>1.2761118206963979E-2</v>
      </c>
      <c r="S4916" s="65">
        <f t="shared" si="701"/>
        <v>0.17068907728087643</v>
      </c>
      <c r="T4916" s="66">
        <f>(L4916*'Football Field'!$F$4)+(M4916*'Football Field'!$F$5)+(N4916*'Football Field'!$F$6)+(O4916*'Football Field'!$F$7)+(P4916*'Football Field'!$F$8)+(Q4916*'Football Field'!$F$9)+(R4916*'Football Field'!$F$10)+(S4916*'Football Field'!$F$11)</f>
        <v>125792705.69003424</v>
      </c>
    </row>
    <row r="4917" spans="2:20" x14ac:dyDescent="0.3">
      <c r="B4917" s="62">
        <f t="shared" si="693"/>
        <v>4890</v>
      </c>
      <c r="C4917" s="62">
        <v>0.55611418966781745</v>
      </c>
      <c r="D4917" s="62">
        <v>0.69635931977967391</v>
      </c>
      <c r="E4917" s="62">
        <v>0.39810626897590728</v>
      </c>
      <c r="F4917" s="62">
        <v>0.15635067591796115</v>
      </c>
      <c r="G4917" s="62">
        <v>0.34309660965585875</v>
      </c>
      <c r="H4917" s="62">
        <v>0.48668740184438486</v>
      </c>
      <c r="I4917" s="62">
        <v>0.4903562314341593</v>
      </c>
      <c r="J4917" s="62">
        <v>0.56040119891363738</v>
      </c>
      <c r="K4917" s="62"/>
      <c r="L4917" s="65">
        <f t="shared" si="694"/>
        <v>0.15081177709923724</v>
      </c>
      <c r="M4917" s="65">
        <f t="shared" si="695"/>
        <v>0.18884464461933537</v>
      </c>
      <c r="N4917" s="65">
        <f t="shared" si="696"/>
        <v>0.10796184491258271</v>
      </c>
      <c r="O4917" s="65">
        <f t="shared" si="697"/>
        <v>4.2400506449834237E-2</v>
      </c>
      <c r="P4917" s="65">
        <f t="shared" si="698"/>
        <v>9.3043857503134236E-2</v>
      </c>
      <c r="Q4917" s="65">
        <f t="shared" si="699"/>
        <v>0.13198403012842572</v>
      </c>
      <c r="R4917" s="65">
        <f t="shared" si="700"/>
        <v>0.13297897454917257</v>
      </c>
      <c r="S4917" s="65">
        <f t="shared" si="701"/>
        <v>0.15197436473827797</v>
      </c>
      <c r="T4917" s="66">
        <f>(L4917*'Football Field'!$F$4)+(M4917*'Football Field'!$F$5)+(N4917*'Football Field'!$F$6)+(O4917*'Football Field'!$F$7)+(P4917*'Football Field'!$F$8)+(Q4917*'Football Field'!$F$9)+(R4917*'Football Field'!$F$10)+(S4917*'Football Field'!$F$11)</f>
        <v>137038417.69097686</v>
      </c>
    </row>
    <row r="4918" spans="2:20" x14ac:dyDescent="0.3">
      <c r="B4918" s="62">
        <f t="shared" si="693"/>
        <v>4891</v>
      </c>
      <c r="C4918" s="62">
        <v>3.8961563720133485E-2</v>
      </c>
      <c r="D4918" s="62">
        <v>0.55343910729204437</v>
      </c>
      <c r="E4918" s="62">
        <v>0.72416792892954818</v>
      </c>
      <c r="F4918" s="62">
        <v>0.64509766434382854</v>
      </c>
      <c r="G4918" s="62">
        <v>0.42155349912875539</v>
      </c>
      <c r="H4918" s="62">
        <v>0.92453802637350335</v>
      </c>
      <c r="I4918" s="62">
        <v>7.4161029106443954E-2</v>
      </c>
      <c r="J4918" s="62">
        <v>0.23179961526226811</v>
      </c>
      <c r="K4918" s="62"/>
      <c r="L4918" s="65">
        <f t="shared" si="694"/>
        <v>1.0781571511458244E-2</v>
      </c>
      <c r="M4918" s="65">
        <f t="shared" si="695"/>
        <v>0.15314948227869393</v>
      </c>
      <c r="N4918" s="65">
        <f t="shared" si="696"/>
        <v>0.20039412093780781</v>
      </c>
      <c r="O4918" s="65">
        <f t="shared" si="697"/>
        <v>0.17851353836713629</v>
      </c>
      <c r="P4918" s="65">
        <f t="shared" si="698"/>
        <v>0.11665366486339154</v>
      </c>
      <c r="Q4918" s="65">
        <f t="shared" si="699"/>
        <v>0.25584119051303422</v>
      </c>
      <c r="R4918" s="65">
        <f t="shared" si="700"/>
        <v>2.0522082851137741E-2</v>
      </c>
      <c r="S4918" s="65">
        <f t="shared" si="701"/>
        <v>6.4144348677340229E-2</v>
      </c>
      <c r="T4918" s="66">
        <f>(L4918*'Football Field'!$F$4)+(M4918*'Football Field'!$F$5)+(N4918*'Football Field'!$F$6)+(O4918*'Football Field'!$F$7)+(P4918*'Football Field'!$F$8)+(Q4918*'Football Field'!$F$9)+(R4918*'Football Field'!$F$10)+(S4918*'Football Field'!$F$11)</f>
        <v>126856597.22664927</v>
      </c>
    </row>
    <row r="4919" spans="2:20" x14ac:dyDescent="0.3">
      <c r="B4919" s="62">
        <f t="shared" si="693"/>
        <v>4892</v>
      </c>
      <c r="C4919" s="62">
        <v>0.92431908494575366</v>
      </c>
      <c r="D4919" s="62">
        <v>0.54426455211352398</v>
      </c>
      <c r="E4919" s="62">
        <v>0.63269756223653562</v>
      </c>
      <c r="F4919" s="62">
        <v>0.38000527215125879</v>
      </c>
      <c r="G4919" s="62">
        <v>0.86993012557091731</v>
      </c>
      <c r="H4919" s="62">
        <v>0.95656556822493499</v>
      </c>
      <c r="I4919" s="62">
        <v>0.65435575850225147</v>
      </c>
      <c r="J4919" s="62">
        <v>0.93725503067710281</v>
      </c>
      <c r="K4919" s="62"/>
      <c r="L4919" s="65">
        <f t="shared" si="694"/>
        <v>0.15668037238524168</v>
      </c>
      <c r="M4919" s="65">
        <f t="shared" si="695"/>
        <v>9.2257721483959582E-2</v>
      </c>
      <c r="N4919" s="65">
        <f t="shared" si="696"/>
        <v>0.10724790959419911</v>
      </c>
      <c r="O4919" s="65">
        <f t="shared" si="697"/>
        <v>6.4414300774184044E-2</v>
      </c>
      <c r="P4919" s="65">
        <f t="shared" si="698"/>
        <v>0.14746095611732457</v>
      </c>
      <c r="Q4919" s="65">
        <f t="shared" si="699"/>
        <v>0.16214644042449797</v>
      </c>
      <c r="R4919" s="65">
        <f t="shared" si="700"/>
        <v>0.11091916804961027</v>
      </c>
      <c r="S4919" s="65">
        <f t="shared" si="701"/>
        <v>0.1588731311709829</v>
      </c>
      <c r="T4919" s="66">
        <f>(L4919*'Football Field'!$F$4)+(M4919*'Football Field'!$F$5)+(N4919*'Football Field'!$F$6)+(O4919*'Football Field'!$F$7)+(P4919*'Football Field'!$F$8)+(Q4919*'Football Field'!$F$9)+(R4919*'Football Field'!$F$10)+(S4919*'Football Field'!$F$11)</f>
        <v>138909246.05265185</v>
      </c>
    </row>
    <row r="4920" spans="2:20" x14ac:dyDescent="0.3">
      <c r="B4920" s="62">
        <f t="shared" si="693"/>
        <v>4893</v>
      </c>
      <c r="C4920" s="62">
        <v>0.30811409892970365</v>
      </c>
      <c r="D4920" s="62">
        <v>0.23010216061238453</v>
      </c>
      <c r="E4920" s="62">
        <v>1.0978020112166531E-2</v>
      </c>
      <c r="F4920" s="62">
        <v>0.18662049900214406</v>
      </c>
      <c r="G4920" s="62">
        <v>0.1403973914415183</v>
      </c>
      <c r="H4920" s="62">
        <v>0.15433613400335622</v>
      </c>
      <c r="I4920" s="62">
        <v>6.6739660731543582E-2</v>
      </c>
      <c r="J4920" s="62">
        <v>4.9095990879073237E-2</v>
      </c>
      <c r="K4920" s="62"/>
      <c r="L4920" s="65">
        <f t="shared" si="694"/>
        <v>0.26877042145828761</v>
      </c>
      <c r="M4920" s="65">
        <f t="shared" si="695"/>
        <v>0.2007199764667798</v>
      </c>
      <c r="N4920" s="65">
        <f t="shared" si="696"/>
        <v>9.5762157673859941E-3</v>
      </c>
      <c r="O4920" s="65">
        <f t="shared" si="697"/>
        <v>0.16279057123252832</v>
      </c>
      <c r="P4920" s="65">
        <f t="shared" si="698"/>
        <v>0.1224697805146211</v>
      </c>
      <c r="Q4920" s="65">
        <f t="shared" si="699"/>
        <v>0.13462865843016392</v>
      </c>
      <c r="R4920" s="65">
        <f t="shared" si="700"/>
        <v>5.8217546049045214E-2</v>
      </c>
      <c r="S4920" s="65">
        <f t="shared" si="701"/>
        <v>4.2826830081187969E-2</v>
      </c>
      <c r="T4920" s="66">
        <f>(L4920*'Football Field'!$F$4)+(M4920*'Football Field'!$F$5)+(N4920*'Football Field'!$F$6)+(O4920*'Football Field'!$F$7)+(P4920*'Football Field'!$F$8)+(Q4920*'Football Field'!$F$9)+(R4920*'Football Field'!$F$10)+(S4920*'Football Field'!$F$11)</f>
        <v>125903999.59316668</v>
      </c>
    </row>
    <row r="4921" spans="2:20" x14ac:dyDescent="0.3">
      <c r="B4921" s="62">
        <f t="shared" si="693"/>
        <v>4894</v>
      </c>
      <c r="C4921" s="62">
        <v>0.23957490264399217</v>
      </c>
      <c r="D4921" s="62">
        <v>0.65450133425153212</v>
      </c>
      <c r="E4921" s="62">
        <v>0.94129271416015192</v>
      </c>
      <c r="F4921" s="62">
        <v>0.7452100831611802</v>
      </c>
      <c r="G4921" s="62">
        <v>0.92911299394178959</v>
      </c>
      <c r="H4921" s="62">
        <v>0.28471464647513678</v>
      </c>
      <c r="I4921" s="62">
        <v>0.76857489107368382</v>
      </c>
      <c r="J4921" s="62">
        <v>0.52068490420851754</v>
      </c>
      <c r="K4921" s="62"/>
      <c r="L4921" s="65">
        <f t="shared" si="694"/>
        <v>4.7126400612971672E-2</v>
      </c>
      <c r="M4921" s="65">
        <f t="shared" si="695"/>
        <v>0.12874592346384769</v>
      </c>
      <c r="N4921" s="65">
        <f t="shared" si="696"/>
        <v>0.18516020272583072</v>
      </c>
      <c r="O4921" s="65">
        <f t="shared" si="697"/>
        <v>0.14658909815802609</v>
      </c>
      <c r="P4921" s="65">
        <f t="shared" si="698"/>
        <v>0.1827643492034883</v>
      </c>
      <c r="Q4921" s="65">
        <f t="shared" si="699"/>
        <v>5.6005768309155449E-2</v>
      </c>
      <c r="R4921" s="65">
        <f t="shared" si="700"/>
        <v>0.15118515261021553</v>
      </c>
      <c r="S4921" s="65">
        <f t="shared" si="701"/>
        <v>0.10242310491646449</v>
      </c>
      <c r="T4921" s="66">
        <f>(L4921*'Football Field'!$F$4)+(M4921*'Football Field'!$F$5)+(N4921*'Football Field'!$F$6)+(O4921*'Football Field'!$F$7)+(P4921*'Football Field'!$F$8)+(Q4921*'Football Field'!$F$9)+(R4921*'Football Field'!$F$10)+(S4921*'Football Field'!$F$11)</f>
        <v>149989748.65459177</v>
      </c>
    </row>
    <row r="4922" spans="2:20" x14ac:dyDescent="0.3">
      <c r="B4922" s="62">
        <f t="shared" si="693"/>
        <v>4895</v>
      </c>
      <c r="C4922" s="62">
        <v>0.23053109549524253</v>
      </c>
      <c r="D4922" s="62">
        <v>0.71461394821083124</v>
      </c>
      <c r="E4922" s="62">
        <v>0.51818488861412804</v>
      </c>
      <c r="F4922" s="62">
        <v>0.72178749513778473</v>
      </c>
      <c r="G4922" s="62">
        <v>0.40785590674576211</v>
      </c>
      <c r="H4922" s="62">
        <v>0.20921160471690659</v>
      </c>
      <c r="I4922" s="62">
        <v>0.20941501807231899</v>
      </c>
      <c r="J4922" s="62">
        <v>3.3018029762194701E-2</v>
      </c>
      <c r="K4922" s="62"/>
      <c r="L4922" s="65">
        <f t="shared" si="694"/>
        <v>7.5717576555781069E-2</v>
      </c>
      <c r="M4922" s="65">
        <f t="shared" si="695"/>
        <v>0.23471382988590894</v>
      </c>
      <c r="N4922" s="65">
        <f t="shared" si="696"/>
        <v>0.17019701350657415</v>
      </c>
      <c r="O4922" s="65">
        <f t="shared" si="697"/>
        <v>0.23706997011701844</v>
      </c>
      <c r="P4922" s="65">
        <f t="shared" si="698"/>
        <v>0.13395963254504664</v>
      </c>
      <c r="Q4922" s="65">
        <f t="shared" si="699"/>
        <v>6.8715223265128203E-2</v>
      </c>
      <c r="R4922" s="65">
        <f t="shared" si="700"/>
        <v>6.8782034062508143E-2</v>
      </c>
      <c r="S4922" s="65">
        <f t="shared" si="701"/>
        <v>1.0844720062034444E-2</v>
      </c>
      <c r="T4922" s="66">
        <f>(L4922*'Football Field'!$F$4)+(M4922*'Football Field'!$F$5)+(N4922*'Football Field'!$F$6)+(O4922*'Football Field'!$F$7)+(P4922*'Football Field'!$F$8)+(Q4922*'Football Field'!$F$9)+(R4922*'Football Field'!$F$10)+(S4922*'Football Field'!$F$11)</f>
        <v>133616370.00835769</v>
      </c>
    </row>
    <row r="4923" spans="2:20" x14ac:dyDescent="0.3">
      <c r="B4923" s="62">
        <f t="shared" si="693"/>
        <v>4896</v>
      </c>
      <c r="C4923" s="62">
        <v>0.69540643586980422</v>
      </c>
      <c r="D4923" s="62">
        <v>0.28648711929544912</v>
      </c>
      <c r="E4923" s="62">
        <v>0.66704940339837548</v>
      </c>
      <c r="F4923" s="62">
        <v>0.13619595129838236</v>
      </c>
      <c r="G4923" s="62">
        <v>0.66216236912157866</v>
      </c>
      <c r="H4923" s="62">
        <v>0.44609736833157032</v>
      </c>
      <c r="I4923" s="62">
        <v>0.99744170151456846</v>
      </c>
      <c r="J4923" s="62">
        <v>0.56065932634618454</v>
      </c>
      <c r="K4923" s="62"/>
      <c r="L4923" s="65">
        <f t="shared" si="694"/>
        <v>0.15621846267849571</v>
      </c>
      <c r="M4923" s="65">
        <f t="shared" si="695"/>
        <v>6.4357439110478601E-2</v>
      </c>
      <c r="N4923" s="65">
        <f t="shared" si="696"/>
        <v>0.14984824263117916</v>
      </c>
      <c r="O4923" s="65">
        <f t="shared" si="697"/>
        <v>3.0595520888811518E-2</v>
      </c>
      <c r="P4923" s="65">
        <f t="shared" si="698"/>
        <v>0.14875040265961864</v>
      </c>
      <c r="Q4923" s="65">
        <f t="shared" si="699"/>
        <v>0.10021282733530505</v>
      </c>
      <c r="R4923" s="65">
        <f t="shared" si="700"/>
        <v>0.2240686901712852</v>
      </c>
      <c r="S4923" s="65">
        <f t="shared" si="701"/>
        <v>0.12594841452482608</v>
      </c>
      <c r="T4923" s="66">
        <f>(L4923*'Football Field'!$F$4)+(M4923*'Football Field'!$F$5)+(N4923*'Football Field'!$F$6)+(O4923*'Football Field'!$F$7)+(P4923*'Football Field'!$F$8)+(Q4923*'Football Field'!$F$9)+(R4923*'Football Field'!$F$10)+(S4923*'Football Field'!$F$11)</f>
        <v>155432010.76462647</v>
      </c>
    </row>
    <row r="4924" spans="2:20" x14ac:dyDescent="0.3">
      <c r="B4924" s="62">
        <f t="shared" si="693"/>
        <v>4897</v>
      </c>
      <c r="C4924" s="62">
        <v>0.1681976777630575</v>
      </c>
      <c r="D4924" s="62">
        <v>0.46552107807241005</v>
      </c>
      <c r="E4924" s="62">
        <v>0.44806240648190243</v>
      </c>
      <c r="F4924" s="62">
        <v>0.99517339535203242</v>
      </c>
      <c r="G4924" s="62">
        <v>0.46422537674685305</v>
      </c>
      <c r="H4924" s="62">
        <v>0.65014854646040421</v>
      </c>
      <c r="I4924" s="62">
        <v>0.14970940801024768</v>
      </c>
      <c r="J4924" s="62">
        <v>0.1994673715677906</v>
      </c>
      <c r="K4924" s="62"/>
      <c r="L4924" s="65">
        <f t="shared" si="694"/>
        <v>4.7506687715373232E-2</v>
      </c>
      <c r="M4924" s="65">
        <f t="shared" si="695"/>
        <v>0.13148436277499681</v>
      </c>
      <c r="N4924" s="65">
        <f t="shared" si="696"/>
        <v>0.12655323845624197</v>
      </c>
      <c r="O4924" s="65">
        <f t="shared" si="697"/>
        <v>0.28108230948489676</v>
      </c>
      <c r="P4924" s="65">
        <f t="shared" si="698"/>
        <v>0.13111839768520323</v>
      </c>
      <c r="Q4924" s="65">
        <f t="shared" si="699"/>
        <v>0.18363157194600732</v>
      </c>
      <c r="R4924" s="65">
        <f t="shared" si="700"/>
        <v>4.2284757964466603E-2</v>
      </c>
      <c r="S4924" s="65">
        <f t="shared" si="701"/>
        <v>5.6338673972814127E-2</v>
      </c>
      <c r="T4924" s="66">
        <f>(L4924*'Football Field'!$F$4)+(M4924*'Football Field'!$F$5)+(N4924*'Football Field'!$F$6)+(O4924*'Football Field'!$F$7)+(P4924*'Football Field'!$F$8)+(Q4924*'Football Field'!$F$9)+(R4924*'Football Field'!$F$10)+(S4924*'Football Field'!$F$11)</f>
        <v>129692708.39315966</v>
      </c>
    </row>
    <row r="4925" spans="2:20" x14ac:dyDescent="0.3">
      <c r="B4925" s="62">
        <f t="shared" si="693"/>
        <v>4898</v>
      </c>
      <c r="C4925" s="62">
        <v>0.69152172861563177</v>
      </c>
      <c r="D4925" s="62">
        <v>0.61343056600143631</v>
      </c>
      <c r="E4925" s="62">
        <v>0.12878737107883986</v>
      </c>
      <c r="F4925" s="62">
        <v>0.69638319688888783</v>
      </c>
      <c r="G4925" s="62">
        <v>0.10288073051983038</v>
      </c>
      <c r="H4925" s="62">
        <v>0.59773507249591151</v>
      </c>
      <c r="I4925" s="62">
        <v>0.98951316744634488</v>
      </c>
      <c r="J4925" s="62">
        <v>0.80710769977983132</v>
      </c>
      <c r="K4925" s="62"/>
      <c r="L4925" s="65">
        <f t="shared" si="694"/>
        <v>0.14944197089289107</v>
      </c>
      <c r="M4925" s="65">
        <f t="shared" si="695"/>
        <v>0.13256600479165925</v>
      </c>
      <c r="N4925" s="65">
        <f t="shared" si="696"/>
        <v>2.7831719183524856E-2</v>
      </c>
      <c r="O4925" s="65">
        <f t="shared" si="697"/>
        <v>0.15049256318829596</v>
      </c>
      <c r="P4925" s="65">
        <f t="shared" si="698"/>
        <v>2.2233139610179298E-2</v>
      </c>
      <c r="Q4925" s="65">
        <f t="shared" si="699"/>
        <v>0.12917411501214673</v>
      </c>
      <c r="R4925" s="65">
        <f t="shared" si="700"/>
        <v>0.21383969852065532</v>
      </c>
      <c r="S4925" s="65">
        <f t="shared" si="701"/>
        <v>0.17442078880064754</v>
      </c>
      <c r="T4925" s="66">
        <f>(L4925*'Football Field'!$F$4)+(M4925*'Football Field'!$F$5)+(N4925*'Football Field'!$F$6)+(O4925*'Football Field'!$F$7)+(P4925*'Football Field'!$F$8)+(Q4925*'Football Field'!$F$9)+(R4925*'Football Field'!$F$10)+(S4925*'Football Field'!$F$11)</f>
        <v>141487955.33825696</v>
      </c>
    </row>
    <row r="4926" spans="2:20" x14ac:dyDescent="0.3">
      <c r="B4926" s="62">
        <f t="shared" si="693"/>
        <v>4899</v>
      </c>
      <c r="C4926" s="62">
        <v>0.92603831681926618</v>
      </c>
      <c r="D4926" s="62">
        <v>0.46617794316164185</v>
      </c>
      <c r="E4926" s="62">
        <v>0.36636905969027433</v>
      </c>
      <c r="F4926" s="62">
        <v>2.9440269145960873E-2</v>
      </c>
      <c r="G4926" s="62">
        <v>2.2997466099075492E-2</v>
      </c>
      <c r="H4926" s="62">
        <v>1.2299102354908387E-2</v>
      </c>
      <c r="I4926" s="62">
        <v>0.24886014332771367</v>
      </c>
      <c r="J4926" s="62">
        <v>0.22862662975493819</v>
      </c>
      <c r="K4926" s="62"/>
      <c r="L4926" s="65">
        <f t="shared" si="694"/>
        <v>0.40248379802527795</v>
      </c>
      <c r="M4926" s="65">
        <f t="shared" si="695"/>
        <v>0.20261480082570829</v>
      </c>
      <c r="N4926" s="65">
        <f t="shared" si="696"/>
        <v>0.1592348911971323</v>
      </c>
      <c r="O4926" s="65">
        <f t="shared" si="697"/>
        <v>1.2795616688359279E-2</v>
      </c>
      <c r="P4926" s="65">
        <f t="shared" si="698"/>
        <v>9.9953828393474359E-3</v>
      </c>
      <c r="Q4926" s="65">
        <f t="shared" si="699"/>
        <v>5.3455557272273115E-3</v>
      </c>
      <c r="R4926" s="65">
        <f t="shared" si="700"/>
        <v>0.10816202077651368</v>
      </c>
      <c r="S4926" s="65">
        <f t="shared" si="701"/>
        <v>9.9367933920433762E-2</v>
      </c>
      <c r="T4926" s="66">
        <f>(L4926*'Football Field'!$F$4)+(M4926*'Football Field'!$F$5)+(N4926*'Football Field'!$F$6)+(O4926*'Football Field'!$F$7)+(P4926*'Football Field'!$F$8)+(Q4926*'Football Field'!$F$9)+(R4926*'Football Field'!$F$10)+(S4926*'Football Field'!$F$11)</f>
        <v>126256263.67444418</v>
      </c>
    </row>
    <row r="4927" spans="2:20" x14ac:dyDescent="0.3">
      <c r="B4927" s="62">
        <f t="shared" si="693"/>
        <v>4900</v>
      </c>
      <c r="C4927" s="62">
        <v>0.2333828474346672</v>
      </c>
      <c r="D4927" s="62">
        <v>0.11133757686949386</v>
      </c>
      <c r="E4927" s="62">
        <v>0.31209373562862963</v>
      </c>
      <c r="F4927" s="62">
        <v>0.64498269081685133</v>
      </c>
      <c r="G4927" s="62">
        <v>9.3457878357307567E-2</v>
      </c>
      <c r="H4927" s="62">
        <v>0.12123456031265023</v>
      </c>
      <c r="I4927" s="62">
        <v>0.19383029284980624</v>
      </c>
      <c r="J4927" s="62">
        <v>0.14481230576494108</v>
      </c>
      <c r="K4927" s="62"/>
      <c r="L4927" s="65">
        <f t="shared" si="694"/>
        <v>0.12580391126905482</v>
      </c>
      <c r="M4927" s="65">
        <f t="shared" si="695"/>
        <v>6.0015990015386163E-2</v>
      </c>
      <c r="N4927" s="65">
        <f t="shared" si="696"/>
        <v>0.16823264029993931</v>
      </c>
      <c r="O4927" s="65">
        <f t="shared" si="697"/>
        <v>0.34767484456334763</v>
      </c>
      <c r="P4927" s="65">
        <f t="shared" si="698"/>
        <v>5.0378023772926071E-2</v>
      </c>
      <c r="Q4927" s="65">
        <f t="shared" si="699"/>
        <v>6.5350911757065117E-2</v>
      </c>
      <c r="R4927" s="65">
        <f t="shared" si="700"/>
        <v>0.10448329528483503</v>
      </c>
      <c r="S4927" s="65">
        <f t="shared" si="701"/>
        <v>7.8060383037445752E-2</v>
      </c>
      <c r="T4927" s="66">
        <f>(L4927*'Football Field'!$F$4)+(M4927*'Football Field'!$F$5)+(N4927*'Football Field'!$F$6)+(O4927*'Football Field'!$F$7)+(P4927*'Football Field'!$F$8)+(Q4927*'Football Field'!$F$9)+(R4927*'Football Field'!$F$10)+(S4927*'Football Field'!$F$11)</f>
        <v>133291943.95755009</v>
      </c>
    </row>
    <row r="4928" spans="2:20" x14ac:dyDescent="0.3">
      <c r="B4928" s="62">
        <f t="shared" si="693"/>
        <v>4901</v>
      </c>
      <c r="C4928" s="62">
        <v>7.9364242982899236E-2</v>
      </c>
      <c r="D4928" s="62">
        <v>0.70187321411362102</v>
      </c>
      <c r="E4928" s="62">
        <v>0.83240246031409959</v>
      </c>
      <c r="F4928" s="62">
        <v>0.56744680704013717</v>
      </c>
      <c r="G4928" s="62">
        <v>0.64879837000956053</v>
      </c>
      <c r="H4928" s="62">
        <v>0.5597589585917716</v>
      </c>
      <c r="I4928" s="62">
        <v>0.97218650478304791</v>
      </c>
      <c r="J4928" s="62">
        <v>0.7759709684417061</v>
      </c>
      <c r="K4928" s="62"/>
      <c r="L4928" s="65">
        <f t="shared" si="694"/>
        <v>1.5447121220428163E-2</v>
      </c>
      <c r="M4928" s="65">
        <f t="shared" si="695"/>
        <v>0.13660963945842416</v>
      </c>
      <c r="N4928" s="65">
        <f t="shared" si="696"/>
        <v>0.16201530091360064</v>
      </c>
      <c r="O4928" s="65">
        <f t="shared" si="697"/>
        <v>0.11044545106267327</v>
      </c>
      <c r="P4928" s="65">
        <f t="shared" si="698"/>
        <v>0.12627937585586696</v>
      </c>
      <c r="Q4928" s="65">
        <f t="shared" si="699"/>
        <v>0.10894912069470425</v>
      </c>
      <c r="R4928" s="65">
        <f t="shared" si="700"/>
        <v>0.18922227723489973</v>
      </c>
      <c r="S4928" s="65">
        <f t="shared" si="701"/>
        <v>0.15103171355940267</v>
      </c>
      <c r="T4928" s="66">
        <f>(L4928*'Football Field'!$F$4)+(M4928*'Football Field'!$F$5)+(N4928*'Football Field'!$F$6)+(O4928*'Football Field'!$F$7)+(P4928*'Football Field'!$F$8)+(Q4928*'Football Field'!$F$9)+(R4928*'Football Field'!$F$10)+(S4928*'Football Field'!$F$11)</f>
        <v>150278893.79623529</v>
      </c>
    </row>
    <row r="4929" spans="2:20" x14ac:dyDescent="0.3">
      <c r="B4929" s="62">
        <f t="shared" si="693"/>
        <v>4902</v>
      </c>
      <c r="C4929" s="62">
        <v>2.9915019478118254E-2</v>
      </c>
      <c r="D4929" s="62">
        <v>0.600560646058237</v>
      </c>
      <c r="E4929" s="62">
        <v>0.33304619740041463</v>
      </c>
      <c r="F4929" s="62">
        <v>0.41901063836940056</v>
      </c>
      <c r="G4929" s="62">
        <v>0.49821141395589119</v>
      </c>
      <c r="H4929" s="62">
        <v>0.75653470768551334</v>
      </c>
      <c r="I4929" s="62">
        <v>0.93405209615637319</v>
      </c>
      <c r="J4929" s="62">
        <v>0.63651334772253276</v>
      </c>
      <c r="K4929" s="62"/>
      <c r="L4929" s="65">
        <f t="shared" si="694"/>
        <v>7.1093460221019799E-3</v>
      </c>
      <c r="M4929" s="65">
        <f t="shared" si="695"/>
        <v>0.1427240735446679</v>
      </c>
      <c r="N4929" s="65">
        <f t="shared" si="696"/>
        <v>7.9148892428324999E-2</v>
      </c>
      <c r="O4929" s="65">
        <f t="shared" si="697"/>
        <v>9.9578461491187056E-2</v>
      </c>
      <c r="P4929" s="65">
        <f t="shared" si="698"/>
        <v>0.11840063606055583</v>
      </c>
      <c r="Q4929" s="65">
        <f t="shared" si="699"/>
        <v>0.17979152641368798</v>
      </c>
      <c r="R4929" s="65">
        <f t="shared" si="700"/>
        <v>0.22197878089641931</v>
      </c>
      <c r="S4929" s="65">
        <f t="shared" si="701"/>
        <v>0.15126828314305518</v>
      </c>
      <c r="T4929" s="66">
        <f>(L4929*'Football Field'!$F$4)+(M4929*'Football Field'!$F$5)+(N4929*'Football Field'!$F$6)+(O4929*'Football Field'!$F$7)+(P4929*'Football Field'!$F$8)+(Q4929*'Football Field'!$F$9)+(R4929*'Football Field'!$F$10)+(S4929*'Football Field'!$F$11)</f>
        <v>151955288.90394795</v>
      </c>
    </row>
    <row r="4930" spans="2:20" x14ac:dyDescent="0.3">
      <c r="B4930" s="62">
        <f t="shared" si="693"/>
        <v>4903</v>
      </c>
      <c r="C4930" s="62">
        <v>0.81206341157287565</v>
      </c>
      <c r="D4930" s="62">
        <v>0.14178599553378746</v>
      </c>
      <c r="E4930" s="62">
        <v>0.30835874563817678</v>
      </c>
      <c r="F4930" s="62">
        <v>0.20687090648200401</v>
      </c>
      <c r="G4930" s="62">
        <v>0.29251628191270673</v>
      </c>
      <c r="H4930" s="62">
        <v>0.47380510774449458</v>
      </c>
      <c r="I4930" s="62">
        <v>0.64098432882102419</v>
      </c>
      <c r="J4930" s="62">
        <v>0.28528469455367889</v>
      </c>
      <c r="K4930" s="62"/>
      <c r="L4930" s="65">
        <f t="shared" si="694"/>
        <v>0.25684639672113613</v>
      </c>
      <c r="M4930" s="65">
        <f t="shared" si="695"/>
        <v>4.4845293531740757E-2</v>
      </c>
      <c r="N4930" s="65">
        <f t="shared" si="696"/>
        <v>9.7530354878582623E-2</v>
      </c>
      <c r="O4930" s="65">
        <f t="shared" si="697"/>
        <v>6.5430908669340454E-2</v>
      </c>
      <c r="P4930" s="65">
        <f t="shared" si="698"/>
        <v>9.2519564261639375E-2</v>
      </c>
      <c r="Q4930" s="65">
        <f t="shared" si="699"/>
        <v>0.14985915254639204</v>
      </c>
      <c r="R4930" s="65">
        <f t="shared" si="700"/>
        <v>0.20273603374583443</v>
      </c>
      <c r="S4930" s="65">
        <f t="shared" si="701"/>
        <v>9.0232295645334124E-2</v>
      </c>
      <c r="T4930" s="66">
        <f>(L4930*'Football Field'!$F$4)+(M4930*'Football Field'!$F$5)+(N4930*'Football Field'!$F$6)+(O4930*'Football Field'!$F$7)+(P4930*'Football Field'!$F$8)+(Q4930*'Football Field'!$F$9)+(R4930*'Football Field'!$F$10)+(S4930*'Football Field'!$F$11)</f>
        <v>146040430.37913117</v>
      </c>
    </row>
    <row r="4931" spans="2:20" x14ac:dyDescent="0.3">
      <c r="B4931" s="62">
        <f t="shared" si="693"/>
        <v>4904</v>
      </c>
      <c r="C4931" s="62">
        <v>0.42612560320636395</v>
      </c>
      <c r="D4931" s="62">
        <v>0.52857626092096921</v>
      </c>
      <c r="E4931" s="62">
        <v>0.68297783361354303</v>
      </c>
      <c r="F4931" s="62">
        <v>0.20483285172872612</v>
      </c>
      <c r="G4931" s="62">
        <v>0.50657035014842722</v>
      </c>
      <c r="H4931" s="62">
        <v>0.3426522256850637</v>
      </c>
      <c r="I4931" s="62">
        <v>0.45005140766825324</v>
      </c>
      <c r="J4931" s="62">
        <v>0.74107350618384293</v>
      </c>
      <c r="K4931" s="62"/>
      <c r="L4931" s="65">
        <f t="shared" si="694"/>
        <v>0.1097452905614074</v>
      </c>
      <c r="M4931" s="65">
        <f t="shared" si="695"/>
        <v>0.13613064998242219</v>
      </c>
      <c r="N4931" s="65">
        <f t="shared" si="696"/>
        <v>0.17589555810055452</v>
      </c>
      <c r="O4931" s="65">
        <f t="shared" si="697"/>
        <v>5.275308655557219E-2</v>
      </c>
      <c r="P4931" s="65">
        <f t="shared" si="698"/>
        <v>0.13046320110437046</v>
      </c>
      <c r="Q4931" s="65">
        <f t="shared" si="699"/>
        <v>8.8247380083165711E-2</v>
      </c>
      <c r="R4931" s="65">
        <f t="shared" si="700"/>
        <v>0.1159071929273487</v>
      </c>
      <c r="S4931" s="65">
        <f t="shared" si="701"/>
        <v>0.19085764068515884</v>
      </c>
      <c r="T4931" s="66">
        <f>(L4931*'Football Field'!$F$4)+(M4931*'Football Field'!$F$5)+(N4931*'Football Field'!$F$6)+(O4931*'Football Field'!$F$7)+(P4931*'Football Field'!$F$8)+(Q4931*'Football Field'!$F$9)+(R4931*'Football Field'!$F$10)+(S4931*'Football Field'!$F$11)</f>
        <v>140255766.72651535</v>
      </c>
    </row>
    <row r="4932" spans="2:20" x14ac:dyDescent="0.3">
      <c r="B4932" s="62">
        <f t="shared" si="693"/>
        <v>4905</v>
      </c>
      <c r="C4932" s="62">
        <v>0.61869137054039014</v>
      </c>
      <c r="D4932" s="62">
        <v>3.5481335540881287E-2</v>
      </c>
      <c r="E4932" s="62">
        <v>0.61519875607545593</v>
      </c>
      <c r="F4932" s="62">
        <v>0.76984133808692712</v>
      </c>
      <c r="G4932" s="62">
        <v>0.591701250783781</v>
      </c>
      <c r="H4932" s="62">
        <v>0.99063997143101512</v>
      </c>
      <c r="I4932" s="62">
        <v>0.10168769496835961</v>
      </c>
      <c r="J4932" s="62">
        <v>0.23470301861684373</v>
      </c>
      <c r="K4932" s="62"/>
      <c r="L4932" s="65">
        <f t="shared" si="694"/>
        <v>0.15631632369855461</v>
      </c>
      <c r="M4932" s="65">
        <f t="shared" si="695"/>
        <v>8.9645858917040584E-3</v>
      </c>
      <c r="N4932" s="65">
        <f t="shared" si="696"/>
        <v>0.15543389236162156</v>
      </c>
      <c r="O4932" s="65">
        <f t="shared" si="697"/>
        <v>0.19450532774655604</v>
      </c>
      <c r="P4932" s="65">
        <f t="shared" si="698"/>
        <v>0.14949709767176872</v>
      </c>
      <c r="Q4932" s="65">
        <f t="shared" si="699"/>
        <v>0.25029151175598652</v>
      </c>
      <c r="R4932" s="65">
        <f t="shared" si="700"/>
        <v>2.5692045177469109E-2</v>
      </c>
      <c r="S4932" s="65">
        <f t="shared" si="701"/>
        <v>5.9299215696339398E-2</v>
      </c>
      <c r="T4932" s="66">
        <f>(L4932*'Football Field'!$F$4)+(M4932*'Football Field'!$F$5)+(N4932*'Football Field'!$F$6)+(O4932*'Football Field'!$F$7)+(P4932*'Football Field'!$F$8)+(Q4932*'Football Field'!$F$9)+(R4932*'Football Field'!$F$10)+(S4932*'Football Field'!$F$11)</f>
        <v>128927524.83108005</v>
      </c>
    </row>
    <row r="4933" spans="2:20" x14ac:dyDescent="0.3">
      <c r="B4933" s="62">
        <f t="shared" si="693"/>
        <v>4906</v>
      </c>
      <c r="C4933" s="62">
        <v>0.22090432698838625</v>
      </c>
      <c r="D4933" s="62">
        <v>0.84107996693046283</v>
      </c>
      <c r="E4933" s="62">
        <v>0.97665581725660344</v>
      </c>
      <c r="F4933" s="62">
        <v>0.52263130766946253</v>
      </c>
      <c r="G4933" s="62">
        <v>0.80939215067440007</v>
      </c>
      <c r="H4933" s="62">
        <v>0.97920070927991554</v>
      </c>
      <c r="I4933" s="62">
        <v>4.230090353120497E-3</v>
      </c>
      <c r="J4933" s="62">
        <v>0.67731403060477802</v>
      </c>
      <c r="K4933" s="62"/>
      <c r="L4933" s="65">
        <f t="shared" si="694"/>
        <v>4.3905067813427651E-2</v>
      </c>
      <c r="M4933" s="65">
        <f t="shared" si="695"/>
        <v>0.16716591063668429</v>
      </c>
      <c r="N4933" s="65">
        <f t="shared" si="696"/>
        <v>0.19411181515373463</v>
      </c>
      <c r="O4933" s="65">
        <f t="shared" si="697"/>
        <v>0.10387375981935605</v>
      </c>
      <c r="P4933" s="65">
        <f t="shared" si="698"/>
        <v>0.16086790941348952</v>
      </c>
      <c r="Q4933" s="65">
        <f t="shared" si="699"/>
        <v>0.19461761627761773</v>
      </c>
      <c r="R4933" s="65">
        <f t="shared" si="700"/>
        <v>8.4073683092882859E-4</v>
      </c>
      <c r="S4933" s="65">
        <f t="shared" si="701"/>
        <v>0.13461718405476142</v>
      </c>
      <c r="T4933" s="66">
        <f>(L4933*'Football Field'!$F$4)+(M4933*'Football Field'!$F$5)+(N4933*'Football Field'!$F$6)+(O4933*'Football Field'!$F$7)+(P4933*'Football Field'!$F$8)+(Q4933*'Football Field'!$F$9)+(R4933*'Football Field'!$F$10)+(S4933*'Football Field'!$F$11)</f>
        <v>127397528.24002087</v>
      </c>
    </row>
    <row r="4934" spans="2:20" x14ac:dyDescent="0.3">
      <c r="B4934" s="62">
        <f t="shared" si="693"/>
        <v>4907</v>
      </c>
      <c r="C4934" s="62">
        <v>0.54661322056428929</v>
      </c>
      <c r="D4934" s="62">
        <v>0.72558587414507347</v>
      </c>
      <c r="E4934" s="62">
        <v>0.26224307777200251</v>
      </c>
      <c r="F4934" s="62">
        <v>0.8463970703790985</v>
      </c>
      <c r="G4934" s="62">
        <v>0.54910423621414628</v>
      </c>
      <c r="H4934" s="62">
        <v>0.8302611882527835</v>
      </c>
      <c r="I4934" s="62">
        <v>0.88254932785918283</v>
      </c>
      <c r="J4934" s="62">
        <v>0.83942946207328684</v>
      </c>
      <c r="K4934" s="62"/>
      <c r="L4934" s="65">
        <f t="shared" si="694"/>
        <v>9.970721060792459E-2</v>
      </c>
      <c r="M4934" s="65">
        <f t="shared" si="695"/>
        <v>0.13235344635980861</v>
      </c>
      <c r="N4934" s="65">
        <f t="shared" si="696"/>
        <v>4.7835516599635718E-2</v>
      </c>
      <c r="O4934" s="65">
        <f t="shared" si="697"/>
        <v>0.1543905046187837</v>
      </c>
      <c r="P4934" s="65">
        <f t="shared" si="698"/>
        <v>0.10016159446232811</v>
      </c>
      <c r="Q4934" s="65">
        <f t="shared" si="699"/>
        <v>0.15144717332531032</v>
      </c>
      <c r="R4934" s="65">
        <f t="shared" si="700"/>
        <v>0.16098500437639565</v>
      </c>
      <c r="S4934" s="65">
        <f t="shared" si="701"/>
        <v>0.15311954964981334</v>
      </c>
      <c r="T4934" s="66">
        <f>(L4934*'Football Field'!$F$4)+(M4934*'Football Field'!$F$5)+(N4934*'Football Field'!$F$6)+(O4934*'Football Field'!$F$7)+(P4934*'Football Field'!$F$8)+(Q4934*'Football Field'!$F$9)+(R4934*'Football Field'!$F$10)+(S4934*'Football Field'!$F$11)</f>
        <v>141166464.76224279</v>
      </c>
    </row>
    <row r="4935" spans="2:20" x14ac:dyDescent="0.3">
      <c r="B4935" s="62">
        <f t="shared" si="693"/>
        <v>4908</v>
      </c>
      <c r="C4935" s="62">
        <v>0.40098633853773813</v>
      </c>
      <c r="D4935" s="62">
        <v>0.78374786818598907</v>
      </c>
      <c r="E4935" s="62">
        <v>0.65104868957330486</v>
      </c>
      <c r="F4935" s="62">
        <v>0.99332883173654563</v>
      </c>
      <c r="G4935" s="62">
        <v>0.70268595658022959</v>
      </c>
      <c r="H4935" s="62">
        <v>0.8054648871472524</v>
      </c>
      <c r="I4935" s="62">
        <v>0.39679093826684864</v>
      </c>
      <c r="J4935" s="62">
        <v>0.8063799743549892</v>
      </c>
      <c r="K4935" s="62"/>
      <c r="L4935" s="65">
        <f t="shared" si="694"/>
        <v>7.2374542473620296E-2</v>
      </c>
      <c r="M4935" s="65">
        <f t="shared" si="695"/>
        <v>0.14145966563720677</v>
      </c>
      <c r="N4935" s="65">
        <f t="shared" si="696"/>
        <v>0.11750861939024249</v>
      </c>
      <c r="O4935" s="65">
        <f t="shared" si="697"/>
        <v>0.17928720460889788</v>
      </c>
      <c r="P4935" s="65">
        <f t="shared" si="698"/>
        <v>0.12682869644783687</v>
      </c>
      <c r="Q4935" s="65">
        <f t="shared" si="699"/>
        <v>0.14537939845639467</v>
      </c>
      <c r="R4935" s="65">
        <f t="shared" si="700"/>
        <v>7.16173092566319E-2</v>
      </c>
      <c r="S4935" s="65">
        <f t="shared" si="701"/>
        <v>0.14554456372916913</v>
      </c>
      <c r="T4935" s="66">
        <f>(L4935*'Football Field'!$F$4)+(M4935*'Football Field'!$F$5)+(N4935*'Football Field'!$F$6)+(O4935*'Football Field'!$F$7)+(P4935*'Football Field'!$F$8)+(Q4935*'Football Field'!$F$9)+(R4935*'Football Field'!$F$10)+(S4935*'Football Field'!$F$11)</f>
        <v>132992376.56905985</v>
      </c>
    </row>
    <row r="4936" spans="2:20" x14ac:dyDescent="0.3">
      <c r="B4936" s="62">
        <f t="shared" si="693"/>
        <v>4909</v>
      </c>
      <c r="C4936" s="62">
        <v>2.1908964334018677E-3</v>
      </c>
      <c r="D4936" s="62">
        <v>0.97246188330891492</v>
      </c>
      <c r="E4936" s="62">
        <v>0.25538143445601424</v>
      </c>
      <c r="F4936" s="62">
        <v>5.0453277581485989E-2</v>
      </c>
      <c r="G4936" s="62">
        <v>1.0733482951093887E-2</v>
      </c>
      <c r="H4936" s="62">
        <v>0.69640349915342314</v>
      </c>
      <c r="I4936" s="62">
        <v>0.31269130053869354</v>
      </c>
      <c r="J4936" s="62">
        <v>0.28586362960134126</v>
      </c>
      <c r="K4936" s="62"/>
      <c r="L4936" s="65">
        <f t="shared" si="694"/>
        <v>8.4715562655576066E-4</v>
      </c>
      <c r="M4936" s="65">
        <f t="shared" si="695"/>
        <v>0.37602259216652234</v>
      </c>
      <c r="N4936" s="65">
        <f t="shared" si="696"/>
        <v>9.8748537730450461E-2</v>
      </c>
      <c r="O4936" s="65">
        <f t="shared" si="697"/>
        <v>1.9508808052131014E-2</v>
      </c>
      <c r="P4936" s="65">
        <f t="shared" si="698"/>
        <v>4.1503241942115274E-3</v>
      </c>
      <c r="Q4936" s="65">
        <f t="shared" si="699"/>
        <v>0.26927888222671081</v>
      </c>
      <c r="R4936" s="65">
        <f t="shared" si="700"/>
        <v>0.12090858818692655</v>
      </c>
      <c r="S4936" s="65">
        <f t="shared" si="701"/>
        <v>0.11053511181649163</v>
      </c>
      <c r="T4936" s="66">
        <f>(L4936*'Football Field'!$F$4)+(M4936*'Football Field'!$F$5)+(N4936*'Football Field'!$F$6)+(O4936*'Football Field'!$F$7)+(P4936*'Football Field'!$F$8)+(Q4936*'Football Field'!$F$9)+(R4936*'Football Field'!$F$10)+(S4936*'Football Field'!$F$11)</f>
        <v>127471347.81737578</v>
      </c>
    </row>
    <row r="4937" spans="2:20" x14ac:dyDescent="0.3">
      <c r="B4937" s="62">
        <f t="shared" si="693"/>
        <v>4910</v>
      </c>
      <c r="C4937" s="62">
        <v>0.39013138036423756</v>
      </c>
      <c r="D4937" s="62">
        <v>0.59886079669130543</v>
      </c>
      <c r="E4937" s="62">
        <v>0.20422194007855865</v>
      </c>
      <c r="F4937" s="62">
        <v>0.6665728803886396</v>
      </c>
      <c r="G4937" s="62">
        <v>0.62500334441728578</v>
      </c>
      <c r="H4937" s="62">
        <v>0.22328401687364341</v>
      </c>
      <c r="I4937" s="62">
        <v>0.57222248725782598</v>
      </c>
      <c r="J4937" s="62">
        <v>4.1543004859648125E-2</v>
      </c>
      <c r="K4937" s="62"/>
      <c r="L4937" s="65">
        <f t="shared" si="694"/>
        <v>0.11744436754074096</v>
      </c>
      <c r="M4937" s="65">
        <f t="shared" si="695"/>
        <v>0.18027985199931862</v>
      </c>
      <c r="N4937" s="65">
        <f t="shared" si="696"/>
        <v>6.1478562857662511E-2</v>
      </c>
      <c r="O4937" s="65">
        <f t="shared" si="697"/>
        <v>0.20066376174088962</v>
      </c>
      <c r="P4937" s="65">
        <f t="shared" si="698"/>
        <v>0.18814975208455373</v>
      </c>
      <c r="Q4937" s="65">
        <f t="shared" si="699"/>
        <v>6.7216972188185009E-2</v>
      </c>
      <c r="R4937" s="65">
        <f t="shared" si="700"/>
        <v>0.17226070880491914</v>
      </c>
      <c r="S4937" s="65">
        <f t="shared" si="701"/>
        <v>1.2506022783730289E-2</v>
      </c>
      <c r="T4937" s="66">
        <f>(L4937*'Football Field'!$F$4)+(M4937*'Football Field'!$F$5)+(N4937*'Football Field'!$F$6)+(O4937*'Football Field'!$F$7)+(P4937*'Football Field'!$F$8)+(Q4937*'Football Field'!$F$9)+(R4937*'Football Field'!$F$10)+(S4937*'Football Field'!$F$11)</f>
        <v>149304646.49890524</v>
      </c>
    </row>
    <row r="4938" spans="2:20" x14ac:dyDescent="0.3">
      <c r="B4938" s="62">
        <f t="shared" si="693"/>
        <v>4911</v>
      </c>
      <c r="C4938" s="62">
        <v>0.3141866261808941</v>
      </c>
      <c r="D4938" s="62">
        <v>0.73027557196626192</v>
      </c>
      <c r="E4938" s="62">
        <v>0.81771912033461391</v>
      </c>
      <c r="F4938" s="62">
        <v>4.7912688917596813E-2</v>
      </c>
      <c r="G4938" s="62">
        <v>4.8775527720725798E-2</v>
      </c>
      <c r="H4938" s="62">
        <v>0.29529866204004207</v>
      </c>
      <c r="I4938" s="62">
        <v>0.66256795456729245</v>
      </c>
      <c r="J4938" s="62">
        <v>3.7334716703172011E-2</v>
      </c>
      <c r="K4938" s="62"/>
      <c r="L4938" s="65">
        <f t="shared" si="694"/>
        <v>0.10635717292314356</v>
      </c>
      <c r="M4938" s="65">
        <f t="shared" si="695"/>
        <v>0.24720990270427512</v>
      </c>
      <c r="N4938" s="65">
        <f t="shared" si="696"/>
        <v>0.27681093540218321</v>
      </c>
      <c r="O4938" s="65">
        <f t="shared" si="697"/>
        <v>1.6219207680366603E-2</v>
      </c>
      <c r="P4938" s="65">
        <f t="shared" si="698"/>
        <v>1.6511292346428584E-2</v>
      </c>
      <c r="Q4938" s="65">
        <f t="shared" si="699"/>
        <v>9.9963296478707886E-2</v>
      </c>
      <c r="R4938" s="65">
        <f t="shared" si="700"/>
        <v>0.2242897967167907</v>
      </c>
      <c r="S4938" s="65">
        <f t="shared" si="701"/>
        <v>1.2638395748104282E-2</v>
      </c>
      <c r="T4938" s="66">
        <f>(L4938*'Football Field'!$F$4)+(M4938*'Football Field'!$F$5)+(N4938*'Football Field'!$F$6)+(O4938*'Football Field'!$F$7)+(P4938*'Football Field'!$F$8)+(Q4938*'Football Field'!$F$9)+(R4938*'Football Field'!$F$10)+(S4938*'Football Field'!$F$11)</f>
        <v>146618973.82831824</v>
      </c>
    </row>
    <row r="4939" spans="2:20" x14ac:dyDescent="0.3">
      <c r="B4939" s="62">
        <f t="shared" si="693"/>
        <v>4912</v>
      </c>
      <c r="C4939" s="62">
        <v>8.0063239367367256E-3</v>
      </c>
      <c r="D4939" s="62">
        <v>0.20674062363232026</v>
      </c>
      <c r="E4939" s="62">
        <v>0.8476199662152839</v>
      </c>
      <c r="F4939" s="62">
        <v>9.7714346233063409E-2</v>
      </c>
      <c r="G4939" s="62">
        <v>0.94502844637462802</v>
      </c>
      <c r="H4939" s="62">
        <v>0.30430263550230641</v>
      </c>
      <c r="I4939" s="62">
        <v>4.5047953030649124E-3</v>
      </c>
      <c r="J4939" s="62">
        <v>0.74730490676876382</v>
      </c>
      <c r="K4939" s="62"/>
      <c r="L4939" s="65">
        <f t="shared" si="694"/>
        <v>2.5326673752697681E-3</v>
      </c>
      <c r="M4939" s="65">
        <f t="shared" si="695"/>
        <v>6.5398956718945633E-2</v>
      </c>
      <c r="N4939" s="65">
        <f t="shared" si="696"/>
        <v>0.26813047436295662</v>
      </c>
      <c r="O4939" s="65">
        <f t="shared" si="697"/>
        <v>3.0910307746199295E-2</v>
      </c>
      <c r="P4939" s="65">
        <f t="shared" si="698"/>
        <v>0.29894402646546325</v>
      </c>
      <c r="Q4939" s="65">
        <f t="shared" si="699"/>
        <v>9.6261076023789457E-2</v>
      </c>
      <c r="R4939" s="65">
        <f t="shared" si="700"/>
        <v>1.4250170473356105E-3</v>
      </c>
      <c r="S4939" s="65">
        <f t="shared" si="701"/>
        <v>0.23639747426004018</v>
      </c>
      <c r="T4939" s="66">
        <f>(L4939*'Football Field'!$F$4)+(M4939*'Football Field'!$F$5)+(N4939*'Football Field'!$F$6)+(O4939*'Football Field'!$F$7)+(P4939*'Football Field'!$F$8)+(Q4939*'Football Field'!$F$9)+(R4939*'Football Field'!$F$10)+(S4939*'Football Field'!$F$11)</f>
        <v>141531410.4015252</v>
      </c>
    </row>
    <row r="4940" spans="2:20" x14ac:dyDescent="0.3">
      <c r="B4940" s="62">
        <f t="shared" si="693"/>
        <v>4913</v>
      </c>
      <c r="C4940" s="62">
        <v>0.27059123370478133</v>
      </c>
      <c r="D4940" s="62">
        <v>0.63863369212154164</v>
      </c>
      <c r="E4940" s="62">
        <v>1.5250176209457789E-2</v>
      </c>
      <c r="F4940" s="62">
        <v>0.73995968494122799</v>
      </c>
      <c r="G4940" s="62">
        <v>2.4140024745630262E-2</v>
      </c>
      <c r="H4940" s="62">
        <v>0.30533705608093897</v>
      </c>
      <c r="I4940" s="62">
        <v>4.4239822580376731E-2</v>
      </c>
      <c r="J4940" s="62">
        <v>0.94596425193992384</v>
      </c>
      <c r="K4940" s="62"/>
      <c r="L4940" s="65">
        <f t="shared" si="694"/>
        <v>9.0677185114348663E-2</v>
      </c>
      <c r="M4940" s="65">
        <f t="shared" si="695"/>
        <v>0.21401101849420973</v>
      </c>
      <c r="N4940" s="65">
        <f t="shared" si="696"/>
        <v>5.1104502989189234E-3</v>
      </c>
      <c r="O4940" s="65">
        <f t="shared" si="697"/>
        <v>0.24796613108972732</v>
      </c>
      <c r="P4940" s="65">
        <f t="shared" si="698"/>
        <v>8.0895063101439797E-3</v>
      </c>
      <c r="Q4940" s="65">
        <f t="shared" si="699"/>
        <v>0.10232077505780754</v>
      </c>
      <c r="R4940" s="65">
        <f t="shared" si="700"/>
        <v>1.4825101784056351E-2</v>
      </c>
      <c r="S4940" s="65">
        <f t="shared" si="701"/>
        <v>0.31699983185078751</v>
      </c>
      <c r="T4940" s="66">
        <f>(L4940*'Football Field'!$F$4)+(M4940*'Football Field'!$F$5)+(N4940*'Football Field'!$F$6)+(O4940*'Football Field'!$F$7)+(P4940*'Football Field'!$F$8)+(Q4940*'Football Field'!$F$9)+(R4940*'Football Field'!$F$10)+(S4940*'Football Field'!$F$11)</f>
        <v>113929733.76366469</v>
      </c>
    </row>
    <row r="4941" spans="2:20" x14ac:dyDescent="0.3">
      <c r="B4941" s="62">
        <f t="shared" si="693"/>
        <v>4914</v>
      </c>
      <c r="C4941" s="62">
        <v>3.5037822717716827E-2</v>
      </c>
      <c r="D4941" s="62">
        <v>8.6927264129661452E-3</v>
      </c>
      <c r="E4941" s="62">
        <v>0.27626341498356544</v>
      </c>
      <c r="F4941" s="62">
        <v>0.67839256403875392</v>
      </c>
      <c r="G4941" s="62">
        <v>0.80557990327275686</v>
      </c>
      <c r="H4941" s="62">
        <v>0.7961732908870699</v>
      </c>
      <c r="I4941" s="62">
        <v>0.54776557359161437</v>
      </c>
      <c r="J4941" s="62">
        <v>0.91828757541925121</v>
      </c>
      <c r="K4941" s="62"/>
      <c r="L4941" s="65">
        <f t="shared" si="694"/>
        <v>8.6168619705220065E-3</v>
      </c>
      <c r="M4941" s="65">
        <f t="shared" si="695"/>
        <v>2.1378047446471331E-3</v>
      </c>
      <c r="N4941" s="65">
        <f t="shared" si="696"/>
        <v>6.7941542304074606E-2</v>
      </c>
      <c r="O4941" s="65">
        <f t="shared" si="697"/>
        <v>0.16683728133582415</v>
      </c>
      <c r="P4941" s="65">
        <f t="shared" si="698"/>
        <v>0.19811650080693566</v>
      </c>
      <c r="Q4941" s="65">
        <f t="shared" si="699"/>
        <v>0.19580312987659296</v>
      </c>
      <c r="R4941" s="65">
        <f t="shared" si="700"/>
        <v>0.1347121474376341</v>
      </c>
      <c r="S4941" s="65">
        <f t="shared" si="701"/>
        <v>0.22583473152376929</v>
      </c>
      <c r="T4941" s="66">
        <f>(L4941*'Football Field'!$F$4)+(M4941*'Football Field'!$F$5)+(N4941*'Football Field'!$F$6)+(O4941*'Football Field'!$F$7)+(P4941*'Football Field'!$F$8)+(Q4941*'Football Field'!$F$9)+(R4941*'Football Field'!$F$10)+(S4941*'Football Field'!$F$11)</f>
        <v>147582245.6470325</v>
      </c>
    </row>
    <row r="4942" spans="2:20" x14ac:dyDescent="0.3">
      <c r="B4942" s="62">
        <f t="shared" si="693"/>
        <v>4915</v>
      </c>
      <c r="C4942" s="62">
        <v>0.47524349206034633</v>
      </c>
      <c r="D4942" s="62">
        <v>0.55099268472763807</v>
      </c>
      <c r="E4942" s="62">
        <v>0.97123615529373264</v>
      </c>
      <c r="F4942" s="62">
        <v>0.77531913624255622</v>
      </c>
      <c r="G4942" s="62">
        <v>0.33638204462518051</v>
      </c>
      <c r="H4942" s="62">
        <v>5.6612362260826332E-2</v>
      </c>
      <c r="I4942" s="62">
        <v>0.82514202190369867</v>
      </c>
      <c r="J4942" s="62">
        <v>0.13761395462741</v>
      </c>
      <c r="K4942" s="62"/>
      <c r="L4942" s="65">
        <f t="shared" si="694"/>
        <v>0.11511170508296824</v>
      </c>
      <c r="M4942" s="65">
        <f t="shared" si="695"/>
        <v>0.13345939184199704</v>
      </c>
      <c r="N4942" s="65">
        <f t="shared" si="696"/>
        <v>0.2352491969735204</v>
      </c>
      <c r="O4942" s="65">
        <f t="shared" si="697"/>
        <v>0.18779490776278127</v>
      </c>
      <c r="P4942" s="65">
        <f t="shared" si="698"/>
        <v>8.1477203503047213E-2</v>
      </c>
      <c r="Q4942" s="65">
        <f t="shared" si="699"/>
        <v>1.3712435114820903E-2</v>
      </c>
      <c r="R4942" s="65">
        <f t="shared" si="700"/>
        <v>0.19986282119331303</v>
      </c>
      <c r="S4942" s="65">
        <f t="shared" si="701"/>
        <v>3.3332338527551908E-2</v>
      </c>
      <c r="T4942" s="66">
        <f>(L4942*'Football Field'!$F$4)+(M4942*'Football Field'!$F$5)+(N4942*'Football Field'!$F$6)+(O4942*'Football Field'!$F$7)+(P4942*'Football Field'!$F$8)+(Q4942*'Football Field'!$F$9)+(R4942*'Football Field'!$F$10)+(S4942*'Football Field'!$F$11)</f>
        <v>149169129.33561018</v>
      </c>
    </row>
    <row r="4943" spans="2:20" x14ac:dyDescent="0.3">
      <c r="B4943" s="62">
        <f t="shared" si="693"/>
        <v>4916</v>
      </c>
      <c r="C4943" s="62">
        <v>0.84908688213552597</v>
      </c>
      <c r="D4943" s="62">
        <v>0.88145010016156078</v>
      </c>
      <c r="E4943" s="62">
        <v>0.91538625777012972</v>
      </c>
      <c r="F4943" s="62">
        <v>0.3864841770247005</v>
      </c>
      <c r="G4943" s="62">
        <v>6.9991555377150849E-2</v>
      </c>
      <c r="H4943" s="62">
        <v>0.38058090788099586</v>
      </c>
      <c r="I4943" s="62">
        <v>7.3785935986891094E-2</v>
      </c>
      <c r="J4943" s="62">
        <v>0.77754187521813989</v>
      </c>
      <c r="K4943" s="62"/>
      <c r="L4943" s="65">
        <f t="shared" si="694"/>
        <v>0.19589907836720385</v>
      </c>
      <c r="M4943" s="65">
        <f t="shared" si="695"/>
        <v>0.20336583438203198</v>
      </c>
      <c r="N4943" s="65">
        <f t="shared" si="696"/>
        <v>0.21119549485461211</v>
      </c>
      <c r="O4943" s="65">
        <f t="shared" si="697"/>
        <v>8.9168606506114217E-2</v>
      </c>
      <c r="P4943" s="65">
        <f t="shared" si="698"/>
        <v>1.6148266426382563E-2</v>
      </c>
      <c r="Q4943" s="65">
        <f t="shared" si="699"/>
        <v>8.7806619872076552E-2</v>
      </c>
      <c r="R4943" s="65">
        <f t="shared" si="700"/>
        <v>1.7023695878964611E-2</v>
      </c>
      <c r="S4943" s="65">
        <f t="shared" si="701"/>
        <v>0.17939240371261406</v>
      </c>
      <c r="T4943" s="66">
        <f>(L4943*'Football Field'!$F$4)+(M4943*'Football Field'!$F$5)+(N4943*'Football Field'!$F$6)+(O4943*'Football Field'!$F$7)+(P4943*'Football Field'!$F$8)+(Q4943*'Football Field'!$F$9)+(R4943*'Football Field'!$F$10)+(S4943*'Football Field'!$F$11)</f>
        <v>117622840.52974162</v>
      </c>
    </row>
    <row r="4944" spans="2:20" x14ac:dyDescent="0.3">
      <c r="B4944" s="62">
        <f t="shared" si="693"/>
        <v>4917</v>
      </c>
      <c r="C4944" s="62">
        <v>0.74167172490152788</v>
      </c>
      <c r="D4944" s="62">
        <v>0.28897167152497594</v>
      </c>
      <c r="E4944" s="62">
        <v>7.6991224221593657E-2</v>
      </c>
      <c r="F4944" s="62">
        <v>0.1373058376848908</v>
      </c>
      <c r="G4944" s="62">
        <v>0.65944116840736722</v>
      </c>
      <c r="H4944" s="62">
        <v>0.52832070623619964</v>
      </c>
      <c r="I4944" s="62">
        <v>0.39437131044578788</v>
      </c>
      <c r="J4944" s="62">
        <v>0.7530472429863927</v>
      </c>
      <c r="K4944" s="62"/>
      <c r="L4944" s="65">
        <f t="shared" si="694"/>
        <v>0.20716387754311508</v>
      </c>
      <c r="M4944" s="65">
        <f t="shared" si="695"/>
        <v>8.0715618464729286E-2</v>
      </c>
      <c r="N4944" s="65">
        <f t="shared" si="696"/>
        <v>2.1505202384052603E-2</v>
      </c>
      <c r="O4944" s="65">
        <f t="shared" si="697"/>
        <v>3.835229089781491E-2</v>
      </c>
      <c r="P4944" s="65">
        <f t="shared" si="698"/>
        <v>0.18419522394084881</v>
      </c>
      <c r="Q4944" s="65">
        <f t="shared" si="699"/>
        <v>0.14757063322690334</v>
      </c>
      <c r="R4944" s="65">
        <f t="shared" si="700"/>
        <v>0.11015586427345103</v>
      </c>
      <c r="S4944" s="65">
        <f t="shared" si="701"/>
        <v>0.21034128926908494</v>
      </c>
      <c r="T4944" s="66">
        <f>(L4944*'Football Field'!$F$4)+(M4944*'Football Field'!$F$5)+(N4944*'Football Field'!$F$6)+(O4944*'Football Field'!$F$7)+(P4944*'Football Field'!$F$8)+(Q4944*'Football Field'!$F$9)+(R4944*'Football Field'!$F$10)+(S4944*'Football Field'!$F$11)</f>
        <v>139578920.33819318</v>
      </c>
    </row>
    <row r="4945" spans="2:20" x14ac:dyDescent="0.3">
      <c r="B4945" s="62">
        <f t="shared" si="693"/>
        <v>4918</v>
      </c>
      <c r="C4945" s="62">
        <v>0.19861315604217977</v>
      </c>
      <c r="D4945" s="62">
        <v>0.56947656127615232</v>
      </c>
      <c r="E4945" s="62">
        <v>3.2086212720930152E-2</v>
      </c>
      <c r="F4945" s="62">
        <v>0.31441252257054775</v>
      </c>
      <c r="G4945" s="62">
        <v>0.11610911888855413</v>
      </c>
      <c r="H4945" s="62">
        <v>0.85752260271738279</v>
      </c>
      <c r="I4945" s="62">
        <v>0.78561465830861366</v>
      </c>
      <c r="J4945" s="62">
        <v>0.32783748299535864</v>
      </c>
      <c r="K4945" s="62"/>
      <c r="L4945" s="65">
        <f t="shared" si="694"/>
        <v>6.2034192281148363E-2</v>
      </c>
      <c r="M4945" s="65">
        <f t="shared" si="695"/>
        <v>0.17786847158457897</v>
      </c>
      <c r="N4945" s="65">
        <f t="shared" si="696"/>
        <v>1.0021704146734855E-2</v>
      </c>
      <c r="O4945" s="65">
        <f t="shared" si="697"/>
        <v>9.8202592765809005E-2</v>
      </c>
      <c r="P4945" s="65">
        <f t="shared" si="698"/>
        <v>3.6265147537344541E-2</v>
      </c>
      <c r="Q4945" s="65">
        <f t="shared" si="699"/>
        <v>0.26783584271277411</v>
      </c>
      <c r="R4945" s="65">
        <f t="shared" si="700"/>
        <v>0.24537634738584635</v>
      </c>
      <c r="S4945" s="65">
        <f t="shared" si="701"/>
        <v>0.10239570158576383</v>
      </c>
      <c r="T4945" s="66">
        <f>(L4945*'Football Field'!$F$4)+(M4945*'Football Field'!$F$5)+(N4945*'Football Field'!$F$6)+(O4945*'Football Field'!$F$7)+(P4945*'Football Field'!$F$8)+(Q4945*'Football Field'!$F$9)+(R4945*'Football Field'!$F$10)+(S4945*'Football Field'!$F$11)</f>
        <v>145893999.18264028</v>
      </c>
    </row>
    <row r="4946" spans="2:20" x14ac:dyDescent="0.3">
      <c r="B4946" s="62">
        <f t="shared" si="693"/>
        <v>4919</v>
      </c>
      <c r="C4946" s="62">
        <v>0.63699794230715523</v>
      </c>
      <c r="D4946" s="62">
        <v>0.96556891660662114</v>
      </c>
      <c r="E4946" s="62">
        <v>0.84358657977564266</v>
      </c>
      <c r="F4946" s="62">
        <v>0.76376823040510777</v>
      </c>
      <c r="G4946" s="62">
        <v>0.12467154909729594</v>
      </c>
      <c r="H4946" s="62">
        <v>0.80965633631024581</v>
      </c>
      <c r="I4946" s="62">
        <v>0.84151587349528845</v>
      </c>
      <c r="J4946" s="62">
        <v>0.67409308514203714</v>
      </c>
      <c r="K4946" s="62"/>
      <c r="L4946" s="65">
        <f t="shared" si="694"/>
        <v>0.11254661946555038</v>
      </c>
      <c r="M4946" s="65">
        <f t="shared" si="695"/>
        <v>0.17059947953911697</v>
      </c>
      <c r="N4946" s="65">
        <f t="shared" si="696"/>
        <v>0.1490472911676593</v>
      </c>
      <c r="O4946" s="65">
        <f t="shared" si="697"/>
        <v>0.13494475676945197</v>
      </c>
      <c r="P4946" s="65">
        <f t="shared" si="698"/>
        <v>2.2027326090903191E-2</v>
      </c>
      <c r="Q4946" s="65">
        <f t="shared" si="699"/>
        <v>0.14305239864753225</v>
      </c>
      <c r="R4946" s="65">
        <f t="shared" si="700"/>
        <v>0.14868143285591051</v>
      </c>
      <c r="S4946" s="65">
        <f t="shared" si="701"/>
        <v>0.11910069546387531</v>
      </c>
      <c r="T4946" s="66">
        <f>(L4946*'Football Field'!$F$4)+(M4946*'Football Field'!$F$5)+(N4946*'Football Field'!$F$6)+(O4946*'Football Field'!$F$7)+(P4946*'Football Field'!$F$8)+(Q4946*'Football Field'!$F$9)+(R4946*'Football Field'!$F$10)+(S4946*'Football Field'!$F$11)</f>
        <v>135115896.55767122</v>
      </c>
    </row>
    <row r="4947" spans="2:20" x14ac:dyDescent="0.3">
      <c r="B4947" s="62">
        <f t="shared" si="693"/>
        <v>4920</v>
      </c>
      <c r="C4947" s="62">
        <v>0.91635635128729587</v>
      </c>
      <c r="D4947" s="62">
        <v>0.76900404233249386</v>
      </c>
      <c r="E4947" s="62">
        <v>0.30174560311311793</v>
      </c>
      <c r="F4947" s="62">
        <v>0.90823081122003291</v>
      </c>
      <c r="G4947" s="62">
        <v>0.53621992638874572</v>
      </c>
      <c r="H4947" s="62">
        <v>0.94853533304000937</v>
      </c>
      <c r="I4947" s="62">
        <v>0.31367055364692986</v>
      </c>
      <c r="J4947" s="62">
        <v>0.13082351985777274</v>
      </c>
      <c r="K4947" s="62"/>
      <c r="L4947" s="65">
        <f t="shared" si="694"/>
        <v>0.18993470621688141</v>
      </c>
      <c r="M4947" s="65">
        <f t="shared" si="695"/>
        <v>0.15939274787022628</v>
      </c>
      <c r="N4947" s="65">
        <f t="shared" si="696"/>
        <v>6.2543313416242488E-2</v>
      </c>
      <c r="O4947" s="65">
        <f t="shared" si="697"/>
        <v>0.18825051200208601</v>
      </c>
      <c r="P4947" s="65">
        <f t="shared" si="698"/>
        <v>0.11114319668675839</v>
      </c>
      <c r="Q4947" s="65">
        <f t="shared" si="699"/>
        <v>0.19660449732704727</v>
      </c>
      <c r="R4947" s="65">
        <f t="shared" si="700"/>
        <v>6.5015017762601407E-2</v>
      </c>
      <c r="S4947" s="65">
        <f t="shared" si="701"/>
        <v>2.7116008718156521E-2</v>
      </c>
      <c r="T4947" s="66">
        <f>(L4947*'Football Field'!$F$4)+(M4947*'Football Field'!$F$5)+(N4947*'Football Field'!$F$6)+(O4947*'Football Field'!$F$7)+(P4947*'Football Field'!$F$8)+(Q4947*'Football Field'!$F$9)+(R4947*'Football Field'!$F$10)+(S4947*'Football Field'!$F$11)</f>
        <v>127874653.61191563</v>
      </c>
    </row>
    <row r="4948" spans="2:20" x14ac:dyDescent="0.3">
      <c r="B4948" s="62">
        <f t="shared" si="693"/>
        <v>4921</v>
      </c>
      <c r="C4948" s="62">
        <v>0.96959470000902437</v>
      </c>
      <c r="D4948" s="62">
        <v>0.21004415647159602</v>
      </c>
      <c r="E4948" s="62">
        <v>0.97790448248766682</v>
      </c>
      <c r="F4948" s="62">
        <v>0.20195719821325897</v>
      </c>
      <c r="G4948" s="62">
        <v>0.94110629690170622</v>
      </c>
      <c r="H4948" s="62">
        <v>0.46715931710057201</v>
      </c>
      <c r="I4948" s="62">
        <v>0.78310085968060095</v>
      </c>
      <c r="J4948" s="62">
        <v>0.74913756284978861</v>
      </c>
      <c r="K4948" s="62"/>
      <c r="L4948" s="65">
        <f t="shared" si="694"/>
        <v>0.18294223835537898</v>
      </c>
      <c r="M4948" s="65">
        <f t="shared" si="695"/>
        <v>3.9630938719058172E-2</v>
      </c>
      <c r="N4948" s="65">
        <f t="shared" si="696"/>
        <v>0.18451012048888796</v>
      </c>
      <c r="O4948" s="65">
        <f t="shared" si="697"/>
        <v>3.8105098854986176E-2</v>
      </c>
      <c r="P4948" s="65">
        <f t="shared" si="698"/>
        <v>0.17756707259635141</v>
      </c>
      <c r="Q4948" s="65">
        <f t="shared" si="699"/>
        <v>8.8143191312982094E-2</v>
      </c>
      <c r="R4948" s="65">
        <f t="shared" si="700"/>
        <v>0.14775475167784777</v>
      </c>
      <c r="S4948" s="65">
        <f t="shared" si="701"/>
        <v>0.14134658799450756</v>
      </c>
      <c r="T4948" s="66">
        <f>(L4948*'Football Field'!$F$4)+(M4948*'Football Field'!$F$5)+(N4948*'Football Field'!$F$6)+(O4948*'Football Field'!$F$7)+(P4948*'Football Field'!$F$8)+(Q4948*'Football Field'!$F$9)+(R4948*'Football Field'!$F$10)+(S4948*'Football Field'!$F$11)</f>
        <v>148232478.32634902</v>
      </c>
    </row>
    <row r="4949" spans="2:20" x14ac:dyDescent="0.3">
      <c r="B4949" s="62">
        <f t="shared" si="693"/>
        <v>4922</v>
      </c>
      <c r="C4949" s="62">
        <v>0.12407784348450723</v>
      </c>
      <c r="D4949" s="62">
        <v>0.32811246760759571</v>
      </c>
      <c r="E4949" s="62">
        <v>0.10229661906367704</v>
      </c>
      <c r="F4949" s="62">
        <v>0.75641926707936558</v>
      </c>
      <c r="G4949" s="62">
        <v>0.457989027053609</v>
      </c>
      <c r="H4949" s="62">
        <v>0.90241140620195737</v>
      </c>
      <c r="I4949" s="62">
        <v>0.68963739700842108</v>
      </c>
      <c r="J4949" s="62">
        <v>0.6471258940936836</v>
      </c>
      <c r="K4949" s="62"/>
      <c r="L4949" s="65">
        <f t="shared" si="694"/>
        <v>3.0957005718901826E-2</v>
      </c>
      <c r="M4949" s="65">
        <f t="shared" si="695"/>
        <v>8.1862959984790637E-2</v>
      </c>
      <c r="N4949" s="65">
        <f t="shared" si="696"/>
        <v>2.5522663293015634E-2</v>
      </c>
      <c r="O4949" s="65">
        <f t="shared" si="697"/>
        <v>0.18872406965863575</v>
      </c>
      <c r="P4949" s="65">
        <f t="shared" si="698"/>
        <v>0.11426672588376477</v>
      </c>
      <c r="Q4949" s="65">
        <f t="shared" si="699"/>
        <v>0.22514861862572916</v>
      </c>
      <c r="R4949" s="65">
        <f t="shared" si="700"/>
        <v>0.17206221710183076</v>
      </c>
      <c r="S4949" s="65">
        <f t="shared" si="701"/>
        <v>0.16145573973333133</v>
      </c>
      <c r="T4949" s="66">
        <f>(L4949*'Football Field'!$F$4)+(M4949*'Football Field'!$F$5)+(N4949*'Football Field'!$F$6)+(O4949*'Football Field'!$F$7)+(P4949*'Football Field'!$F$8)+(Q4949*'Football Field'!$F$9)+(R4949*'Football Field'!$F$10)+(S4949*'Football Field'!$F$11)</f>
        <v>144076103.54619926</v>
      </c>
    </row>
    <row r="4950" spans="2:20" x14ac:dyDescent="0.3">
      <c r="B4950" s="62">
        <f t="shared" si="693"/>
        <v>4923</v>
      </c>
      <c r="C4950" s="62">
        <v>0.11471055450426648</v>
      </c>
      <c r="D4950" s="62">
        <v>7.9859415983128068E-2</v>
      </c>
      <c r="E4950" s="62">
        <v>0.64397199088910162</v>
      </c>
      <c r="F4950" s="62">
        <v>0.94586226063949375</v>
      </c>
      <c r="G4950" s="62">
        <v>0.47692000029430393</v>
      </c>
      <c r="H4950" s="62">
        <v>0.84126428304490397</v>
      </c>
      <c r="I4950" s="62">
        <v>0.12620232822067801</v>
      </c>
      <c r="J4950" s="62">
        <v>0.1132812690569398</v>
      </c>
      <c r="K4950" s="62"/>
      <c r="L4950" s="65">
        <f t="shared" si="694"/>
        <v>3.4323183636253654E-2</v>
      </c>
      <c r="M4950" s="65">
        <f t="shared" si="695"/>
        <v>2.3895180454130981E-2</v>
      </c>
      <c r="N4950" s="65">
        <f t="shared" si="696"/>
        <v>0.19268644455091016</v>
      </c>
      <c r="O4950" s="65">
        <f t="shared" si="697"/>
        <v>0.28301671286336494</v>
      </c>
      <c r="P4950" s="65">
        <f t="shared" si="698"/>
        <v>0.1427018884238303</v>
      </c>
      <c r="Q4950" s="65">
        <f t="shared" si="699"/>
        <v>0.25171936966356095</v>
      </c>
      <c r="R4950" s="65">
        <f t="shared" si="700"/>
        <v>3.7761701227588249E-2</v>
      </c>
      <c r="S4950" s="65">
        <f t="shared" si="701"/>
        <v>3.389551918036094E-2</v>
      </c>
      <c r="T4950" s="66">
        <f>(L4950*'Football Field'!$F$4)+(M4950*'Football Field'!$F$5)+(N4950*'Football Field'!$F$6)+(O4950*'Football Field'!$F$7)+(P4950*'Football Field'!$F$8)+(Q4950*'Football Field'!$F$9)+(R4950*'Football Field'!$F$10)+(S4950*'Football Field'!$F$11)</f>
        <v>131991635.58885305</v>
      </c>
    </row>
    <row r="4951" spans="2:20" x14ac:dyDescent="0.3">
      <c r="B4951" s="62">
        <f t="shared" si="693"/>
        <v>4924</v>
      </c>
      <c r="C4951" s="62">
        <v>0.74778743771179879</v>
      </c>
      <c r="D4951" s="62">
        <v>0.72536353466585834</v>
      </c>
      <c r="E4951" s="62">
        <v>0.84779821143207568</v>
      </c>
      <c r="F4951" s="62">
        <v>0.66780811630343651</v>
      </c>
      <c r="G4951" s="62">
        <v>0.8346915675105212</v>
      </c>
      <c r="H4951" s="62">
        <v>0.923511554423326</v>
      </c>
      <c r="I4951" s="62">
        <v>0.38750053514578908</v>
      </c>
      <c r="J4951" s="62">
        <v>0.70121213869610521</v>
      </c>
      <c r="K4951" s="62"/>
      <c r="L4951" s="65">
        <f t="shared" si="694"/>
        <v>0.12814073465468734</v>
      </c>
      <c r="M4951" s="65">
        <f t="shared" si="695"/>
        <v>0.12429817824731465</v>
      </c>
      <c r="N4951" s="65">
        <f t="shared" si="696"/>
        <v>0.14527856470050196</v>
      </c>
      <c r="O4951" s="65">
        <f t="shared" si="697"/>
        <v>0.11443549104453624</v>
      </c>
      <c r="P4951" s="65">
        <f t="shared" si="698"/>
        <v>0.14303261231314363</v>
      </c>
      <c r="Q4951" s="65">
        <f t="shared" si="699"/>
        <v>0.15825279093750425</v>
      </c>
      <c r="R4951" s="65">
        <f t="shared" si="700"/>
        <v>6.6402029171026347E-2</v>
      </c>
      <c r="S4951" s="65">
        <f t="shared" si="701"/>
        <v>0.12015959893128558</v>
      </c>
      <c r="T4951" s="66">
        <f>(L4951*'Football Field'!$F$4)+(M4951*'Football Field'!$F$5)+(N4951*'Football Field'!$F$6)+(O4951*'Football Field'!$F$7)+(P4951*'Football Field'!$F$8)+(Q4951*'Football Field'!$F$9)+(R4951*'Football Field'!$F$10)+(S4951*'Football Field'!$F$11)</f>
        <v>133452821.31543101</v>
      </c>
    </row>
    <row r="4952" spans="2:20" x14ac:dyDescent="0.3">
      <c r="B4952" s="62">
        <f t="shared" si="693"/>
        <v>4925</v>
      </c>
      <c r="C4952" s="62">
        <v>0.84450931646601102</v>
      </c>
      <c r="D4952" s="62">
        <v>0.86073097175739344</v>
      </c>
      <c r="E4952" s="62">
        <v>0.361252388960843</v>
      </c>
      <c r="F4952" s="62">
        <v>0.49864732135018031</v>
      </c>
      <c r="G4952" s="62">
        <v>0.17040807772840927</v>
      </c>
      <c r="H4952" s="62">
        <v>0.98836072147281262</v>
      </c>
      <c r="I4952" s="62">
        <v>0.24729165039753309</v>
      </c>
      <c r="J4952" s="62">
        <v>0.23373323846168514</v>
      </c>
      <c r="K4952" s="62"/>
      <c r="L4952" s="65">
        <f t="shared" si="694"/>
        <v>0.20083772525551766</v>
      </c>
      <c r="M4952" s="65">
        <f t="shared" si="695"/>
        <v>0.2046954924643315</v>
      </c>
      <c r="N4952" s="65">
        <f t="shared" si="696"/>
        <v>8.5911554351617667E-2</v>
      </c>
      <c r="O4952" s="65">
        <f t="shared" si="697"/>
        <v>0.11858625094132749</v>
      </c>
      <c r="P4952" s="65">
        <f t="shared" si="698"/>
        <v>4.0525746760683115E-2</v>
      </c>
      <c r="Q4952" s="65">
        <f t="shared" si="699"/>
        <v>0.23504787355473891</v>
      </c>
      <c r="R4952" s="65">
        <f t="shared" si="700"/>
        <v>5.8809881160762974E-2</v>
      </c>
      <c r="S4952" s="65">
        <f t="shared" si="701"/>
        <v>5.5585475511020735E-2</v>
      </c>
      <c r="T4952" s="66">
        <f>(L4952*'Football Field'!$F$4)+(M4952*'Football Field'!$F$5)+(N4952*'Football Field'!$F$6)+(O4952*'Football Field'!$F$7)+(P4952*'Football Field'!$F$8)+(Q4952*'Football Field'!$F$9)+(R4952*'Football Field'!$F$10)+(S4952*'Football Field'!$F$11)</f>
        <v>121363034.98539573</v>
      </c>
    </row>
    <row r="4953" spans="2:20" x14ac:dyDescent="0.3">
      <c r="B4953" s="62">
        <f t="shared" si="693"/>
        <v>4926</v>
      </c>
      <c r="C4953" s="62">
        <v>0.30479109815215566</v>
      </c>
      <c r="D4953" s="62">
        <v>8.7373616226468998E-2</v>
      </c>
      <c r="E4953" s="62">
        <v>0.35596013065103704</v>
      </c>
      <c r="F4953" s="62">
        <v>0.65695274741310494</v>
      </c>
      <c r="G4953" s="62">
        <v>9.3227697261350606E-2</v>
      </c>
      <c r="H4953" s="62">
        <v>0.78485978976998549</v>
      </c>
      <c r="I4953" s="62">
        <v>0.55234700989370622</v>
      </c>
      <c r="J4953" s="62">
        <v>0.6079162762995407</v>
      </c>
      <c r="K4953" s="62"/>
      <c r="L4953" s="65">
        <f t="shared" si="694"/>
        <v>8.8513848927734548E-2</v>
      </c>
      <c r="M4953" s="65">
        <f t="shared" si="695"/>
        <v>2.5374018840532975E-2</v>
      </c>
      <c r="N4953" s="65">
        <f t="shared" si="696"/>
        <v>0.10337375802561544</v>
      </c>
      <c r="O4953" s="65">
        <f t="shared" si="697"/>
        <v>0.19078449662645589</v>
      </c>
      <c r="P4953" s="65">
        <f t="shared" si="698"/>
        <v>2.7074092259585229E-2</v>
      </c>
      <c r="Q4953" s="65">
        <f t="shared" si="699"/>
        <v>0.2279297567492381</v>
      </c>
      <c r="R4953" s="65">
        <f t="shared" si="700"/>
        <v>0.16040612762584919</v>
      </c>
      <c r="S4953" s="65">
        <f t="shared" si="701"/>
        <v>0.17654390094498865</v>
      </c>
      <c r="T4953" s="66">
        <f>(L4953*'Football Field'!$F$4)+(M4953*'Football Field'!$F$5)+(N4953*'Football Field'!$F$6)+(O4953*'Football Field'!$F$7)+(P4953*'Football Field'!$F$8)+(Q4953*'Football Field'!$F$9)+(R4953*'Football Field'!$F$10)+(S4953*'Football Field'!$F$11)</f>
        <v>137382217.73652536</v>
      </c>
    </row>
    <row r="4954" spans="2:20" x14ac:dyDescent="0.3">
      <c r="B4954" s="62">
        <f t="shared" si="693"/>
        <v>4927</v>
      </c>
      <c r="C4954" s="62">
        <v>8.0225756524409553E-2</v>
      </c>
      <c r="D4954" s="62">
        <v>0.39581984823887195</v>
      </c>
      <c r="E4954" s="62">
        <v>0.99792893417082484</v>
      </c>
      <c r="F4954" s="62">
        <v>0.71252431473953182</v>
      </c>
      <c r="G4954" s="62">
        <v>0.96439846691784414</v>
      </c>
      <c r="H4954" s="62">
        <v>0.20668280745345879</v>
      </c>
      <c r="I4954" s="62">
        <v>0.72526964970493746</v>
      </c>
      <c r="J4954" s="62">
        <v>0.85604393224149444</v>
      </c>
      <c r="K4954" s="62"/>
      <c r="L4954" s="65">
        <f t="shared" si="694"/>
        <v>1.624366937926058E-2</v>
      </c>
      <c r="M4954" s="65">
        <f t="shared" si="695"/>
        <v>8.0143423098603866E-2</v>
      </c>
      <c r="N4954" s="65">
        <f t="shared" si="696"/>
        <v>0.20205515501417176</v>
      </c>
      <c r="O4954" s="65">
        <f t="shared" si="697"/>
        <v>0.14426799938984239</v>
      </c>
      <c r="P4954" s="65">
        <f t="shared" si="698"/>
        <v>0.19526609065646983</v>
      </c>
      <c r="Q4954" s="65">
        <f t="shared" si="699"/>
        <v>4.1847996654663745E-2</v>
      </c>
      <c r="R4954" s="65">
        <f t="shared" si="700"/>
        <v>0.14684860462530672</v>
      </c>
      <c r="S4954" s="65">
        <f t="shared" si="701"/>
        <v>0.17332706118168104</v>
      </c>
      <c r="T4954" s="66">
        <f>(L4954*'Football Field'!$F$4)+(M4954*'Football Field'!$F$5)+(N4954*'Football Field'!$F$6)+(O4954*'Football Field'!$F$7)+(P4954*'Football Field'!$F$8)+(Q4954*'Football Field'!$F$9)+(R4954*'Football Field'!$F$10)+(S4954*'Football Field'!$F$11)</f>
        <v>151691676.22500104</v>
      </c>
    </row>
    <row r="4955" spans="2:20" x14ac:dyDescent="0.3">
      <c r="B4955" s="62">
        <f t="shared" si="693"/>
        <v>4928</v>
      </c>
      <c r="C4955" s="62">
        <v>0.54084260286591723</v>
      </c>
      <c r="D4955" s="62">
        <v>0.3362926353386867</v>
      </c>
      <c r="E4955" s="62">
        <v>0.4068857857634286</v>
      </c>
      <c r="F4955" s="62">
        <v>0.56079524335778019</v>
      </c>
      <c r="G4955" s="62">
        <v>0.125179070730572</v>
      </c>
      <c r="H4955" s="62">
        <v>0.23347821679938874</v>
      </c>
      <c r="I4955" s="62">
        <v>0.9469015735307692</v>
      </c>
      <c r="J4955" s="62">
        <v>0.57584778543508186</v>
      </c>
      <c r="K4955" s="62"/>
      <c r="L4955" s="65">
        <f t="shared" si="694"/>
        <v>0.14514499410643888</v>
      </c>
      <c r="M4955" s="65">
        <f t="shared" si="695"/>
        <v>9.0250273028830694E-2</v>
      </c>
      <c r="N4955" s="65">
        <f t="shared" si="696"/>
        <v>0.10919523473868754</v>
      </c>
      <c r="O4955" s="65">
        <f t="shared" si="697"/>
        <v>0.15049964973314681</v>
      </c>
      <c r="P4955" s="65">
        <f t="shared" si="698"/>
        <v>3.359409075239355E-2</v>
      </c>
      <c r="Q4955" s="65">
        <f t="shared" si="699"/>
        <v>6.2658145312066912E-2</v>
      </c>
      <c r="R4955" s="65">
        <f t="shared" si="700"/>
        <v>0.25411833790684957</v>
      </c>
      <c r="S4955" s="65">
        <f t="shared" si="701"/>
        <v>0.15453927442158602</v>
      </c>
      <c r="T4955" s="66">
        <f>(L4955*'Football Field'!$F$4)+(M4955*'Football Field'!$F$5)+(N4955*'Football Field'!$F$6)+(O4955*'Football Field'!$F$7)+(P4955*'Football Field'!$F$8)+(Q4955*'Football Field'!$F$9)+(R4955*'Football Field'!$F$10)+(S4955*'Football Field'!$F$11)</f>
        <v>150142220.07885274</v>
      </c>
    </row>
    <row r="4956" spans="2:20" x14ac:dyDescent="0.3">
      <c r="B4956" s="62">
        <f t="shared" si="693"/>
        <v>4929</v>
      </c>
      <c r="C4956" s="62">
        <v>0.39867256747330526</v>
      </c>
      <c r="D4956" s="62">
        <v>0.48448193199330869</v>
      </c>
      <c r="E4956" s="62">
        <v>0.87803792460049535</v>
      </c>
      <c r="F4956" s="62">
        <v>7.1163123455454391E-3</v>
      </c>
      <c r="G4956" s="62">
        <v>0.51586035324170687</v>
      </c>
      <c r="H4956" s="62">
        <v>0.84014088682423282</v>
      </c>
      <c r="I4956" s="62">
        <v>0.31023021274112572</v>
      </c>
      <c r="J4956" s="62">
        <v>0.96197039858585509</v>
      </c>
      <c r="K4956" s="62"/>
      <c r="L4956" s="65">
        <f t="shared" si="694"/>
        <v>9.0679314768190786E-2</v>
      </c>
      <c r="M4956" s="65">
        <f t="shared" si="695"/>
        <v>0.11019692147156356</v>
      </c>
      <c r="N4956" s="65">
        <f t="shared" si="696"/>
        <v>0.19971245538129123</v>
      </c>
      <c r="O4956" s="65">
        <f t="shared" si="697"/>
        <v>1.6186273644566373E-3</v>
      </c>
      <c r="P4956" s="65">
        <f t="shared" si="698"/>
        <v>0.11733404092612174</v>
      </c>
      <c r="Q4956" s="65">
        <f t="shared" si="699"/>
        <v>0.19109265633397948</v>
      </c>
      <c r="R4956" s="65">
        <f t="shared" si="700"/>
        <v>7.0562826256258496E-2</v>
      </c>
      <c r="S4956" s="65">
        <f t="shared" si="701"/>
        <v>0.21880315749813814</v>
      </c>
      <c r="T4956" s="66">
        <f>(L4956*'Football Field'!$F$4)+(M4956*'Football Field'!$F$5)+(N4956*'Football Field'!$F$6)+(O4956*'Football Field'!$F$7)+(P4956*'Football Field'!$F$8)+(Q4956*'Football Field'!$F$9)+(R4956*'Football Field'!$F$10)+(S4956*'Football Field'!$F$11)</f>
        <v>133535167.73389745</v>
      </c>
    </row>
    <row r="4957" spans="2:20" x14ac:dyDescent="0.3">
      <c r="B4957" s="62">
        <f t="shared" si="693"/>
        <v>4930</v>
      </c>
      <c r="C4957" s="62">
        <v>0.49109936472531801</v>
      </c>
      <c r="D4957" s="62">
        <v>0.91453667407449879</v>
      </c>
      <c r="E4957" s="62">
        <v>0.96326163191893244</v>
      </c>
      <c r="F4957" s="62">
        <v>0.93000076454877922</v>
      </c>
      <c r="G4957" s="62">
        <v>0.53151865308304558</v>
      </c>
      <c r="H4957" s="62">
        <v>0.77487487826802481</v>
      </c>
      <c r="I4957" s="62">
        <v>0.35264962512756137</v>
      </c>
      <c r="J4957" s="62">
        <v>0.23879457956257366</v>
      </c>
      <c r="K4957" s="62"/>
      <c r="L4957" s="65">
        <f t="shared" si="694"/>
        <v>9.4501500275631797E-2</v>
      </c>
      <c r="M4957" s="65">
        <f t="shared" si="695"/>
        <v>0.17598289463368774</v>
      </c>
      <c r="N4957" s="65">
        <f t="shared" si="696"/>
        <v>0.18535896381215497</v>
      </c>
      <c r="O4957" s="65">
        <f t="shared" si="697"/>
        <v>0.17895862593204728</v>
      </c>
      <c r="P4957" s="65">
        <f t="shared" si="698"/>
        <v>0.10227932216716501</v>
      </c>
      <c r="Q4957" s="65">
        <f t="shared" si="699"/>
        <v>0.14910798869223374</v>
      </c>
      <c r="R4957" s="65">
        <f t="shared" si="700"/>
        <v>6.7859828458205318E-2</v>
      </c>
      <c r="S4957" s="65">
        <f t="shared" si="701"/>
        <v>4.5950876028874134E-2</v>
      </c>
      <c r="T4957" s="66">
        <f>(L4957*'Football Field'!$F$4)+(M4957*'Football Field'!$F$5)+(N4957*'Football Field'!$F$6)+(O4957*'Football Field'!$F$7)+(P4957*'Football Field'!$F$8)+(Q4957*'Football Field'!$F$9)+(R4957*'Football Field'!$F$10)+(S4957*'Football Field'!$F$11)</f>
        <v>131243199.41564669</v>
      </c>
    </row>
    <row r="4958" spans="2:20" x14ac:dyDescent="0.3">
      <c r="B4958" s="62">
        <f t="shared" ref="B4958:B5021" si="702">B4957+1</f>
        <v>4931</v>
      </c>
      <c r="C4958" s="62">
        <v>0.75838637088951721</v>
      </c>
      <c r="D4958" s="62">
        <v>0.14947849453537809</v>
      </c>
      <c r="E4958" s="62">
        <v>0.55341684949703129</v>
      </c>
      <c r="F4958" s="62">
        <v>0.44152862729445619</v>
      </c>
      <c r="G4958" s="62">
        <v>0.51917484776754408</v>
      </c>
      <c r="H4958" s="62">
        <v>1.754911078931598E-2</v>
      </c>
      <c r="I4958" s="62">
        <v>0.57138527763849667</v>
      </c>
      <c r="J4958" s="62">
        <v>0.85165519112222077</v>
      </c>
      <c r="K4958" s="62"/>
      <c r="L4958" s="65">
        <f t="shared" si="694"/>
        <v>0.19634218523646094</v>
      </c>
      <c r="M4958" s="65">
        <f t="shared" si="695"/>
        <v>3.869918472889871E-2</v>
      </c>
      <c r="N4958" s="65">
        <f t="shared" si="696"/>
        <v>0.14327666971319339</v>
      </c>
      <c r="O4958" s="65">
        <f t="shared" si="697"/>
        <v>0.114309405937462</v>
      </c>
      <c r="P4958" s="65">
        <f t="shared" si="698"/>
        <v>0.13441159815533751</v>
      </c>
      <c r="Q4958" s="65">
        <f t="shared" si="699"/>
        <v>4.5433711543228904E-3</v>
      </c>
      <c r="R4958" s="65">
        <f t="shared" si="700"/>
        <v>0.14792859989282156</v>
      </c>
      <c r="S4958" s="65">
        <f t="shared" si="701"/>
        <v>0.22048898518150303</v>
      </c>
      <c r="T4958" s="66">
        <f>(L4958*'Football Field'!$F$4)+(M4958*'Football Field'!$F$5)+(N4958*'Football Field'!$F$6)+(O4958*'Football Field'!$F$7)+(P4958*'Football Field'!$F$8)+(Q4958*'Football Field'!$F$9)+(R4958*'Football Field'!$F$10)+(S4958*'Football Field'!$F$11)</f>
        <v>144733444.09315825</v>
      </c>
    </row>
    <row r="4959" spans="2:20" x14ac:dyDescent="0.3">
      <c r="B4959" s="62">
        <f t="shared" si="702"/>
        <v>4932</v>
      </c>
      <c r="C4959" s="62">
        <v>0.6937950037027093</v>
      </c>
      <c r="D4959" s="62">
        <v>0.28731498204774431</v>
      </c>
      <c r="E4959" s="62">
        <v>0.72874011980627418</v>
      </c>
      <c r="F4959" s="62">
        <v>0.36493955408749468</v>
      </c>
      <c r="G4959" s="62">
        <v>9.7649649758385193E-2</v>
      </c>
      <c r="H4959" s="62">
        <v>0.86579772535144295</v>
      </c>
      <c r="I4959" s="62">
        <v>0.51232155927177547</v>
      </c>
      <c r="J4959" s="62">
        <v>0.29534817883181863</v>
      </c>
      <c r="K4959" s="62"/>
      <c r="L4959" s="65">
        <f t="shared" si="694"/>
        <v>0.18039828957871359</v>
      </c>
      <c r="M4959" s="65">
        <f t="shared" si="695"/>
        <v>7.4706694420015568E-2</v>
      </c>
      <c r="N4959" s="65">
        <f t="shared" si="696"/>
        <v>0.18948460346187604</v>
      </c>
      <c r="O4959" s="65">
        <f t="shared" si="697"/>
        <v>9.4890379731262089E-2</v>
      </c>
      <c r="P4959" s="65">
        <f t="shared" si="698"/>
        <v>2.5390540001526882E-2</v>
      </c>
      <c r="Q4959" s="65">
        <f t="shared" si="699"/>
        <v>0.22512187020803018</v>
      </c>
      <c r="R4959" s="65">
        <f t="shared" si="700"/>
        <v>0.13321216283438467</v>
      </c>
      <c r="S4959" s="65">
        <f t="shared" si="701"/>
        <v>7.6795459764190929E-2</v>
      </c>
      <c r="T4959" s="66">
        <f>(L4959*'Football Field'!$F$4)+(M4959*'Football Field'!$F$5)+(N4959*'Football Field'!$F$6)+(O4959*'Football Field'!$F$7)+(P4959*'Football Field'!$F$8)+(Q4959*'Football Field'!$F$9)+(R4959*'Football Field'!$F$10)+(S4959*'Football Field'!$F$11)</f>
        <v>133669629.16960743</v>
      </c>
    </row>
    <row r="4960" spans="2:20" x14ac:dyDescent="0.3">
      <c r="B4960" s="62">
        <f t="shared" si="702"/>
        <v>4933</v>
      </c>
      <c r="C4960" s="62">
        <v>0.99104444134488989</v>
      </c>
      <c r="D4960" s="62">
        <v>0.69135216946236466</v>
      </c>
      <c r="E4960" s="62">
        <v>0.26856901084565277</v>
      </c>
      <c r="F4960" s="62">
        <v>2.2000022001050223E-2</v>
      </c>
      <c r="G4960" s="62">
        <v>0.80807776173115398</v>
      </c>
      <c r="H4960" s="62">
        <v>0.15391192419945776</v>
      </c>
      <c r="I4960" s="62">
        <v>0.56785681140825961</v>
      </c>
      <c r="J4960" s="62">
        <v>0.92171845329572155</v>
      </c>
      <c r="K4960" s="62"/>
      <c r="L4960" s="65">
        <f t="shared" si="694"/>
        <v>0.22398860629965797</v>
      </c>
      <c r="M4960" s="65">
        <f t="shared" si="695"/>
        <v>0.15625435393187326</v>
      </c>
      <c r="N4960" s="65">
        <f t="shared" si="696"/>
        <v>6.070000085259615E-2</v>
      </c>
      <c r="O4960" s="65">
        <f t="shared" si="697"/>
        <v>4.9722838462116573E-3</v>
      </c>
      <c r="P4960" s="65">
        <f t="shared" si="698"/>
        <v>0.18263581740722262</v>
      </c>
      <c r="Q4960" s="65">
        <f t="shared" si="699"/>
        <v>3.4786045868489754E-2</v>
      </c>
      <c r="R4960" s="65">
        <f t="shared" si="700"/>
        <v>0.1283428375749697</v>
      </c>
      <c r="S4960" s="65">
        <f t="shared" si="701"/>
        <v>0.20832005421897884</v>
      </c>
      <c r="T4960" s="66">
        <f>(L4960*'Football Field'!$F$4)+(M4960*'Football Field'!$F$5)+(N4960*'Football Field'!$F$6)+(O4960*'Football Field'!$F$7)+(P4960*'Football Field'!$F$8)+(Q4960*'Football Field'!$F$9)+(R4960*'Football Field'!$F$10)+(S4960*'Football Field'!$F$11)</f>
        <v>142427384.41043019</v>
      </c>
    </row>
    <row r="4961" spans="2:20" x14ac:dyDescent="0.3">
      <c r="B4961" s="62">
        <f t="shared" si="702"/>
        <v>4934</v>
      </c>
      <c r="C4961" s="62">
        <v>0.49193606343887963</v>
      </c>
      <c r="D4961" s="62">
        <v>0.33870786077678494</v>
      </c>
      <c r="E4961" s="62">
        <v>0.96031623165257807</v>
      </c>
      <c r="F4961" s="62">
        <v>0.73645759761524443</v>
      </c>
      <c r="G4961" s="62">
        <v>0.44357520955704932</v>
      </c>
      <c r="H4961" s="62">
        <v>0.45067470541397814</v>
      </c>
      <c r="I4961" s="62">
        <v>0.12730212331402269</v>
      </c>
      <c r="J4961" s="62">
        <v>0.54508191273778872</v>
      </c>
      <c r="K4961" s="62"/>
      <c r="L4961" s="65">
        <f t="shared" si="694"/>
        <v>0.120158732459926</v>
      </c>
      <c r="M4961" s="65">
        <f t="shared" si="695"/>
        <v>8.2731700824386009E-2</v>
      </c>
      <c r="N4961" s="65">
        <f t="shared" si="696"/>
        <v>0.23456377714906662</v>
      </c>
      <c r="O4961" s="65">
        <f t="shared" si="697"/>
        <v>0.17988478181763681</v>
      </c>
      <c r="P4961" s="65">
        <f t="shared" si="698"/>
        <v>0.10834626467193997</v>
      </c>
      <c r="Q4961" s="65">
        <f t="shared" si="699"/>
        <v>0.11008036486640366</v>
      </c>
      <c r="R4961" s="65">
        <f t="shared" si="700"/>
        <v>3.1094410257179007E-2</v>
      </c>
      <c r="S4961" s="65">
        <f t="shared" si="701"/>
        <v>0.133139967953462</v>
      </c>
      <c r="T4961" s="66">
        <f>(L4961*'Football Field'!$F$4)+(M4961*'Football Field'!$F$5)+(N4961*'Football Field'!$F$6)+(O4961*'Football Field'!$F$7)+(P4961*'Football Field'!$F$8)+(Q4961*'Football Field'!$F$9)+(R4961*'Football Field'!$F$10)+(S4961*'Football Field'!$F$11)</f>
        <v>128782273.55762699</v>
      </c>
    </row>
    <row r="4962" spans="2:20" x14ac:dyDescent="0.3">
      <c r="B4962" s="62">
        <f t="shared" si="702"/>
        <v>4935</v>
      </c>
      <c r="C4962" s="62">
        <v>0.25742219026270963</v>
      </c>
      <c r="D4962" s="62">
        <v>0.96610318289621711</v>
      </c>
      <c r="E4962" s="62">
        <v>0.86876460846491788</v>
      </c>
      <c r="F4962" s="62">
        <v>0.8080742765183917</v>
      </c>
      <c r="G4962" s="62">
        <v>0.78929916710202175</v>
      </c>
      <c r="H4962" s="62">
        <v>0.55107438344278636</v>
      </c>
      <c r="I4962" s="62">
        <v>0.97761854764767298</v>
      </c>
      <c r="J4962" s="62">
        <v>0.5822923149339736</v>
      </c>
      <c r="K4962" s="62"/>
      <c r="L4962" s="65">
        <f t="shared" si="694"/>
        <v>4.4378173002918214E-2</v>
      </c>
      <c r="M4962" s="65">
        <f t="shared" si="695"/>
        <v>0.16655088726221984</v>
      </c>
      <c r="N4962" s="65">
        <f t="shared" si="696"/>
        <v>0.14977025117346154</v>
      </c>
      <c r="O4962" s="65">
        <f t="shared" si="697"/>
        <v>0.13930757098268692</v>
      </c>
      <c r="P4962" s="65">
        <f t="shared" si="698"/>
        <v>0.13607084514728762</v>
      </c>
      <c r="Q4962" s="65">
        <f t="shared" si="699"/>
        <v>9.5002199697479334E-2</v>
      </c>
      <c r="R4962" s="65">
        <f t="shared" si="700"/>
        <v>0.1685360729550705</v>
      </c>
      <c r="S4962" s="65">
        <f t="shared" si="701"/>
        <v>0.10038399977887599</v>
      </c>
      <c r="T4962" s="66">
        <f>(L4962*'Football Field'!$F$4)+(M4962*'Football Field'!$F$5)+(N4962*'Football Field'!$F$6)+(O4962*'Football Field'!$F$7)+(P4962*'Football Field'!$F$8)+(Q4962*'Football Field'!$F$9)+(R4962*'Football Field'!$F$10)+(S4962*'Football Field'!$F$11)</f>
        <v>147468062.08059502</v>
      </c>
    </row>
    <row r="4963" spans="2:20" x14ac:dyDescent="0.3">
      <c r="B4963" s="62">
        <f t="shared" si="702"/>
        <v>4936</v>
      </c>
      <c r="C4963" s="62">
        <v>0.84429152709217103</v>
      </c>
      <c r="D4963" s="62">
        <v>0.42432484275727989</v>
      </c>
      <c r="E4963" s="62">
        <v>0.20489272658879687</v>
      </c>
      <c r="F4963" s="62">
        <v>0.41008566882609165</v>
      </c>
      <c r="G4963" s="62">
        <v>0.40060157915496608</v>
      </c>
      <c r="H4963" s="62">
        <v>0.5811664529825441</v>
      </c>
      <c r="I4963" s="62">
        <v>0.27880981989791775</v>
      </c>
      <c r="J4963" s="62">
        <v>0.9458686458147908</v>
      </c>
      <c r="K4963" s="62"/>
      <c r="L4963" s="65">
        <f t="shared" si="694"/>
        <v>0.20642616364443345</v>
      </c>
      <c r="M4963" s="65">
        <f t="shared" si="695"/>
        <v>0.10374585865037396</v>
      </c>
      <c r="N4963" s="65">
        <f t="shared" si="696"/>
        <v>5.0095515768164033E-2</v>
      </c>
      <c r="O4963" s="65">
        <f t="shared" si="697"/>
        <v>0.10026443315484115</v>
      </c>
      <c r="P4963" s="65">
        <f t="shared" si="698"/>
        <v>9.7945608218609703E-2</v>
      </c>
      <c r="Q4963" s="65">
        <f t="shared" si="699"/>
        <v>0.14209305373608555</v>
      </c>
      <c r="R4963" s="65">
        <f t="shared" si="700"/>
        <v>6.8167972389991158E-2</v>
      </c>
      <c r="S4963" s="65">
        <f t="shared" si="701"/>
        <v>0.23126139443750104</v>
      </c>
      <c r="T4963" s="66">
        <f>(L4963*'Football Field'!$F$4)+(M4963*'Football Field'!$F$5)+(N4963*'Football Field'!$F$6)+(O4963*'Football Field'!$F$7)+(P4963*'Football Field'!$F$8)+(Q4963*'Football Field'!$F$9)+(R4963*'Football Field'!$F$10)+(S4963*'Football Field'!$F$11)</f>
        <v>127959797.46722943</v>
      </c>
    </row>
    <row r="4964" spans="2:20" x14ac:dyDescent="0.3">
      <c r="B4964" s="62">
        <f t="shared" si="702"/>
        <v>4937</v>
      </c>
      <c r="C4964" s="62">
        <v>0.46419182833054773</v>
      </c>
      <c r="D4964" s="62">
        <v>0.18937052717508662</v>
      </c>
      <c r="E4964" s="62">
        <v>0.57505688012417278</v>
      </c>
      <c r="F4964" s="62">
        <v>0.41138974386496452</v>
      </c>
      <c r="G4964" s="62">
        <v>0.65252715122419891</v>
      </c>
      <c r="H4964" s="62">
        <v>7.1887564292819284E-2</v>
      </c>
      <c r="I4964" s="62">
        <v>0.26231824591270314</v>
      </c>
      <c r="J4964" s="62">
        <v>0.94230022469789965</v>
      </c>
      <c r="K4964" s="62"/>
      <c r="L4964" s="65">
        <f t="shared" si="694"/>
        <v>0.13006061760819768</v>
      </c>
      <c r="M4964" s="65">
        <f t="shared" si="695"/>
        <v>5.3059201429205574E-2</v>
      </c>
      <c r="N4964" s="65">
        <f t="shared" si="696"/>
        <v>0.16112358818935124</v>
      </c>
      <c r="O4964" s="65">
        <f t="shared" si="697"/>
        <v>0.11526614838780525</v>
      </c>
      <c r="P4964" s="65">
        <f t="shared" si="698"/>
        <v>0.18282976802836595</v>
      </c>
      <c r="Q4964" s="65">
        <f t="shared" si="699"/>
        <v>2.0141976742458313E-2</v>
      </c>
      <c r="R4964" s="65">
        <f t="shared" si="700"/>
        <v>7.349821989759496E-2</v>
      </c>
      <c r="S4964" s="65">
        <f t="shared" si="701"/>
        <v>0.26402047971702097</v>
      </c>
      <c r="T4964" s="66">
        <f>(L4964*'Football Field'!$F$4)+(M4964*'Football Field'!$F$5)+(N4964*'Football Field'!$F$6)+(O4964*'Football Field'!$F$7)+(P4964*'Football Field'!$F$8)+(Q4964*'Football Field'!$F$9)+(R4964*'Football Field'!$F$10)+(S4964*'Football Field'!$F$11)</f>
        <v>139455665.54093942</v>
      </c>
    </row>
    <row r="4965" spans="2:20" x14ac:dyDescent="0.3">
      <c r="B4965" s="62">
        <f t="shared" si="702"/>
        <v>4938</v>
      </c>
      <c r="C4965" s="62">
        <v>0.87903677146250525</v>
      </c>
      <c r="D4965" s="62">
        <v>0.90666562409227114</v>
      </c>
      <c r="E4965" s="62">
        <v>0.74704129177147782</v>
      </c>
      <c r="F4965" s="62">
        <v>0.23989897925062698</v>
      </c>
      <c r="G4965" s="62">
        <v>0.89803054506954083</v>
      </c>
      <c r="H4965" s="62">
        <v>0.63236999921328818</v>
      </c>
      <c r="I4965" s="62">
        <v>0.48325354426375666</v>
      </c>
      <c r="J4965" s="62">
        <v>0.19198292161550001</v>
      </c>
      <c r="K4965" s="62"/>
      <c r="L4965" s="65">
        <f t="shared" si="694"/>
        <v>0.17657440492341331</v>
      </c>
      <c r="M4965" s="65">
        <f t="shared" si="695"/>
        <v>0.18212428448499396</v>
      </c>
      <c r="N4965" s="65">
        <f t="shared" si="696"/>
        <v>0.1500601292575087</v>
      </c>
      <c r="O4965" s="65">
        <f t="shared" si="697"/>
        <v>4.8189132557488891E-2</v>
      </c>
      <c r="P4965" s="65">
        <f t="shared" si="698"/>
        <v>0.18038973367960676</v>
      </c>
      <c r="Q4965" s="65">
        <f t="shared" si="699"/>
        <v>0.12702580816582881</v>
      </c>
      <c r="R4965" s="65">
        <f t="shared" si="700"/>
        <v>9.7072397623974613E-2</v>
      </c>
      <c r="S4965" s="65">
        <f t="shared" si="701"/>
        <v>3.8564109307185186E-2</v>
      </c>
      <c r="T4965" s="66">
        <f>(L4965*'Football Field'!$F$4)+(M4965*'Football Field'!$F$5)+(N4965*'Football Field'!$F$6)+(O4965*'Football Field'!$F$7)+(P4965*'Football Field'!$F$8)+(Q4965*'Football Field'!$F$9)+(R4965*'Football Field'!$F$10)+(S4965*'Football Field'!$F$11)</f>
        <v>139377755.68895453</v>
      </c>
    </row>
    <row r="4966" spans="2:20" x14ac:dyDescent="0.3">
      <c r="B4966" s="62">
        <f t="shared" si="702"/>
        <v>4939</v>
      </c>
      <c r="C4966" s="62">
        <v>0.98107222681231876</v>
      </c>
      <c r="D4966" s="62">
        <v>0.18077155717940108</v>
      </c>
      <c r="E4966" s="62">
        <v>0.27531650508503203</v>
      </c>
      <c r="F4966" s="62">
        <v>0.97329273699382102</v>
      </c>
      <c r="G4966" s="62">
        <v>0.14260664175459792</v>
      </c>
      <c r="H4966" s="62">
        <v>0.80717513152502929</v>
      </c>
      <c r="I4966" s="62">
        <v>7.3880784699486002E-2</v>
      </c>
      <c r="J4966" s="62">
        <v>0.1321083815139964</v>
      </c>
      <c r="K4966" s="62"/>
      <c r="L4966" s="65">
        <f t="shared" si="694"/>
        <v>0.27510112552823063</v>
      </c>
      <c r="M4966" s="65">
        <f t="shared" si="695"/>
        <v>5.0689905885041096E-2</v>
      </c>
      <c r="N4966" s="65">
        <f t="shared" si="696"/>
        <v>7.7201125824837291E-2</v>
      </c>
      <c r="O4966" s="65">
        <f t="shared" si="697"/>
        <v>0.27291968939476891</v>
      </c>
      <c r="P4966" s="65">
        <f t="shared" si="698"/>
        <v>3.9988133984753066E-2</v>
      </c>
      <c r="Q4966" s="65">
        <f t="shared" si="699"/>
        <v>0.22633887812972683</v>
      </c>
      <c r="R4966" s="65">
        <f t="shared" si="700"/>
        <v>2.0716810108646195E-2</v>
      </c>
      <c r="S4966" s="65">
        <f t="shared" si="701"/>
        <v>3.7044331143996218E-2</v>
      </c>
      <c r="T4966" s="66">
        <f>(L4966*'Football Field'!$F$4)+(M4966*'Football Field'!$F$5)+(N4966*'Football Field'!$F$6)+(O4966*'Football Field'!$F$7)+(P4966*'Football Field'!$F$8)+(Q4966*'Football Field'!$F$9)+(R4966*'Football Field'!$F$10)+(S4966*'Football Field'!$F$11)</f>
        <v>116891902.50426692</v>
      </c>
    </row>
    <row r="4967" spans="2:20" x14ac:dyDescent="0.3">
      <c r="B4967" s="62">
        <f t="shared" si="702"/>
        <v>4940</v>
      </c>
      <c r="C4967" s="62">
        <v>0.42069455429042335</v>
      </c>
      <c r="D4967" s="62">
        <v>0.10132727767599814</v>
      </c>
      <c r="E4967" s="62">
        <v>0.10801089952409704</v>
      </c>
      <c r="F4967" s="62">
        <v>0.64683374790929071</v>
      </c>
      <c r="G4967" s="62">
        <v>0.72084831826580242</v>
      </c>
      <c r="H4967" s="62">
        <v>0.51915463991483368</v>
      </c>
      <c r="I4967" s="62">
        <v>0.63669769490156636</v>
      </c>
      <c r="J4967" s="62">
        <v>3.4975676365816555E-2</v>
      </c>
      <c r="K4967" s="62"/>
      <c r="L4967" s="65">
        <f t="shared" ref="L4967:L5030" si="703">C4967/SUM($C4967:$J4967)</f>
        <v>0.13193944052532267</v>
      </c>
      <c r="M4967" s="65">
        <f t="shared" ref="M4967:M5030" si="704">D4967/SUM($C4967:$J4967)</f>
        <v>3.1778553323739911E-2</v>
      </c>
      <c r="N4967" s="65">
        <f t="shared" ref="N4967:N5030" si="705">E4967/SUM($C4967:$J4967)</f>
        <v>3.3874690101189674E-2</v>
      </c>
      <c r="O4967" s="65">
        <f t="shared" ref="O4967:O5030" si="706">F4967/SUM($C4967:$J4967)</f>
        <v>0.20286186721859395</v>
      </c>
      <c r="P4967" s="65">
        <f t="shared" ref="P4967:P5030" si="707">G4967/SUM($C4967:$J4967)</f>
        <v>0.22607453042986714</v>
      </c>
      <c r="Q4967" s="65">
        <f t="shared" ref="Q4967:Q5030" si="708">H4967/SUM($C4967:$J4967)</f>
        <v>0.16281877680118992</v>
      </c>
      <c r="R4967" s="65">
        <f t="shared" ref="R4967:R5030" si="709">I4967/SUM($C4967:$J4967)</f>
        <v>0.19968296901481319</v>
      </c>
      <c r="S4967" s="65">
        <f t="shared" ref="S4967:S5030" si="710">J4967/SUM($C4967:$J4967)</f>
        <v>1.0969172585283534E-2</v>
      </c>
      <c r="T4967" s="66">
        <f>(L4967*'Football Field'!$F$4)+(M4967*'Football Field'!$F$5)+(N4967*'Football Field'!$F$6)+(O4967*'Football Field'!$F$7)+(P4967*'Football Field'!$F$8)+(Q4967*'Football Field'!$F$9)+(R4967*'Football Field'!$F$10)+(S4967*'Football Field'!$F$11)</f>
        <v>155905323.03140888</v>
      </c>
    </row>
    <row r="4968" spans="2:20" x14ac:dyDescent="0.3">
      <c r="B4968" s="62">
        <f t="shared" si="702"/>
        <v>4941</v>
      </c>
      <c r="C4968" s="62">
        <v>0.55623068326290537</v>
      </c>
      <c r="D4968" s="62">
        <v>0.80196571530816085</v>
      </c>
      <c r="E4968" s="62">
        <v>0.98031628537307947</v>
      </c>
      <c r="F4968" s="62">
        <v>1.9596891304413111E-2</v>
      </c>
      <c r="G4968" s="62">
        <v>0.50312291249675689</v>
      </c>
      <c r="H4968" s="62">
        <v>0.65664493297725479</v>
      </c>
      <c r="I4968" s="62">
        <v>0.35343643559824123</v>
      </c>
      <c r="J4968" s="62">
        <v>0.78650333366184944</v>
      </c>
      <c r="K4968" s="62"/>
      <c r="L4968" s="65">
        <f t="shared" si="703"/>
        <v>0.11941874499908745</v>
      </c>
      <c r="M4968" s="65">
        <f t="shared" si="704"/>
        <v>0.17217629687848404</v>
      </c>
      <c r="N4968" s="65">
        <f t="shared" si="705"/>
        <v>0.21046688725384022</v>
      </c>
      <c r="O4968" s="65">
        <f t="shared" si="706"/>
        <v>4.2073122462940767E-3</v>
      </c>
      <c r="P4968" s="65">
        <f t="shared" si="707"/>
        <v>0.10801688687542284</v>
      </c>
      <c r="Q4968" s="65">
        <f t="shared" si="708"/>
        <v>0.14097696543124727</v>
      </c>
      <c r="R4968" s="65">
        <f t="shared" si="709"/>
        <v>7.5880272063566526E-2</v>
      </c>
      <c r="S4968" s="65">
        <f t="shared" si="710"/>
        <v>0.16885663425205774</v>
      </c>
      <c r="T4968" s="66">
        <f>(L4968*'Football Field'!$F$4)+(M4968*'Football Field'!$F$5)+(N4968*'Football Field'!$F$6)+(O4968*'Football Field'!$F$7)+(P4968*'Football Field'!$F$8)+(Q4968*'Football Field'!$F$9)+(R4968*'Football Field'!$F$10)+(S4968*'Football Field'!$F$11)</f>
        <v>133086642.65012658</v>
      </c>
    </row>
    <row r="4969" spans="2:20" x14ac:dyDescent="0.3">
      <c r="B4969" s="62">
        <f t="shared" si="702"/>
        <v>4942</v>
      </c>
      <c r="C4969" s="62">
        <v>0.61358458218726697</v>
      </c>
      <c r="D4969" s="62">
        <v>0.29246726561753478</v>
      </c>
      <c r="E4969" s="62">
        <v>0.35841324688865817</v>
      </c>
      <c r="F4969" s="62">
        <v>8.9857069124422817E-2</v>
      </c>
      <c r="G4969" s="62">
        <v>0.58759740369255775</v>
      </c>
      <c r="H4969" s="62">
        <v>0.92853271309497465</v>
      </c>
      <c r="I4969" s="62">
        <v>0.5204090675304347</v>
      </c>
      <c r="J4969" s="62">
        <v>0.81273751385931325</v>
      </c>
      <c r="K4969" s="62"/>
      <c r="L4969" s="65">
        <f t="shared" si="703"/>
        <v>0.14596649260106612</v>
      </c>
      <c r="M4969" s="65">
        <f t="shared" si="704"/>
        <v>6.9575445997413846E-2</v>
      </c>
      <c r="N4969" s="65">
        <f t="shared" si="705"/>
        <v>8.5263427518995877E-2</v>
      </c>
      <c r="O4969" s="65">
        <f t="shared" si="706"/>
        <v>2.1376223582326728E-2</v>
      </c>
      <c r="P4969" s="65">
        <f t="shared" si="707"/>
        <v>0.13978436644015674</v>
      </c>
      <c r="Q4969" s="65">
        <f t="shared" si="708"/>
        <v>0.22088994301760351</v>
      </c>
      <c r="R4969" s="65">
        <f t="shared" si="709"/>
        <v>0.12380083937967187</v>
      </c>
      <c r="S4969" s="65">
        <f t="shared" si="710"/>
        <v>0.19334326146276523</v>
      </c>
      <c r="T4969" s="66">
        <f>(L4969*'Football Field'!$F$4)+(M4969*'Football Field'!$F$5)+(N4969*'Football Field'!$F$6)+(O4969*'Football Field'!$F$7)+(P4969*'Football Field'!$F$8)+(Q4969*'Football Field'!$F$9)+(R4969*'Football Field'!$F$10)+(S4969*'Football Field'!$F$11)</f>
        <v>139577009.4636783</v>
      </c>
    </row>
    <row r="4970" spans="2:20" x14ac:dyDescent="0.3">
      <c r="B4970" s="62">
        <f t="shared" si="702"/>
        <v>4943</v>
      </c>
      <c r="C4970" s="62">
        <v>4.9632500881265473E-2</v>
      </c>
      <c r="D4970" s="62">
        <v>0.83057369573473216</v>
      </c>
      <c r="E4970" s="62">
        <v>0.63658204249647332</v>
      </c>
      <c r="F4970" s="62">
        <v>0.32430773281349312</v>
      </c>
      <c r="G4970" s="62">
        <v>0.99508335079622412</v>
      </c>
      <c r="H4970" s="62">
        <v>0.14929409335802268</v>
      </c>
      <c r="I4970" s="62">
        <v>0.64238925657600976</v>
      </c>
      <c r="J4970" s="62">
        <v>0.57767899949307544</v>
      </c>
      <c r="K4970" s="62"/>
      <c r="L4970" s="65">
        <f t="shared" si="703"/>
        <v>1.1801690424315815E-2</v>
      </c>
      <c r="M4970" s="65">
        <f t="shared" si="704"/>
        <v>0.19749505782694021</v>
      </c>
      <c r="N4970" s="65">
        <f t="shared" si="705"/>
        <v>0.1513674318607191</v>
      </c>
      <c r="O4970" s="65">
        <f t="shared" si="706"/>
        <v>7.7114378621232743E-2</v>
      </c>
      <c r="P4970" s="65">
        <f t="shared" si="707"/>
        <v>0.23661241009357872</v>
      </c>
      <c r="Q4970" s="65">
        <f t="shared" si="708"/>
        <v>3.5499373207191168E-2</v>
      </c>
      <c r="R4970" s="65">
        <f t="shared" si="709"/>
        <v>0.15274827992554604</v>
      </c>
      <c r="S4970" s="65">
        <f t="shared" si="710"/>
        <v>0.13736137804047607</v>
      </c>
      <c r="T4970" s="66">
        <f>(L4970*'Football Field'!$F$4)+(M4970*'Football Field'!$F$5)+(N4970*'Football Field'!$F$6)+(O4970*'Football Field'!$F$7)+(P4970*'Football Field'!$F$8)+(Q4970*'Football Field'!$F$9)+(R4970*'Football Field'!$F$10)+(S4970*'Football Field'!$F$11)</f>
        <v>153464502.52276149</v>
      </c>
    </row>
    <row r="4971" spans="2:20" x14ac:dyDescent="0.3">
      <c r="B4971" s="62">
        <f t="shared" si="702"/>
        <v>4944</v>
      </c>
      <c r="C4971" s="62">
        <v>0.98724269321862423</v>
      </c>
      <c r="D4971" s="62">
        <v>1.1841699940718264E-2</v>
      </c>
      <c r="E4971" s="62">
        <v>0.51653086734438924</v>
      </c>
      <c r="F4971" s="62">
        <v>0.71865991737601131</v>
      </c>
      <c r="G4971" s="62">
        <v>0.24927334458652528</v>
      </c>
      <c r="H4971" s="62">
        <v>0.22270003632752722</v>
      </c>
      <c r="I4971" s="62">
        <v>0.78895261549690232</v>
      </c>
      <c r="J4971" s="62">
        <v>0.44429774695282809</v>
      </c>
      <c r="K4971" s="62"/>
      <c r="L4971" s="65">
        <f t="shared" si="703"/>
        <v>0.25060108225819622</v>
      </c>
      <c r="M4971" s="65">
        <f t="shared" si="704"/>
        <v>3.0058898802745098E-3</v>
      </c>
      <c r="N4971" s="65">
        <f t="shared" si="705"/>
        <v>0.13111587987980541</v>
      </c>
      <c r="O4971" s="65">
        <f t="shared" si="706"/>
        <v>0.18242419448338421</v>
      </c>
      <c r="P4971" s="65">
        <f t="shared" si="707"/>
        <v>6.3275393538587563E-2</v>
      </c>
      <c r="Q4971" s="65">
        <f t="shared" si="708"/>
        <v>5.6530041200577516E-2</v>
      </c>
      <c r="R4971" s="65">
        <f t="shared" si="709"/>
        <v>0.20026725004099372</v>
      </c>
      <c r="S4971" s="65">
        <f t="shared" si="710"/>
        <v>0.11278026871818075</v>
      </c>
      <c r="T4971" s="66">
        <f>(L4971*'Football Field'!$F$4)+(M4971*'Football Field'!$F$5)+(N4971*'Football Field'!$F$6)+(O4971*'Football Field'!$F$7)+(P4971*'Football Field'!$F$8)+(Q4971*'Football Field'!$F$9)+(R4971*'Football Field'!$F$10)+(S4971*'Football Field'!$F$11)</f>
        <v>145349947.83871478</v>
      </c>
    </row>
    <row r="4972" spans="2:20" x14ac:dyDescent="0.3">
      <c r="B4972" s="62">
        <f t="shared" si="702"/>
        <v>4945</v>
      </c>
      <c r="C4972" s="62">
        <v>0.1799904604630852</v>
      </c>
      <c r="D4972" s="62">
        <v>0.54271176527398446</v>
      </c>
      <c r="E4972" s="62">
        <v>0.38850891245623276</v>
      </c>
      <c r="F4972" s="62">
        <v>0.61010252617816441</v>
      </c>
      <c r="G4972" s="62">
        <v>0.46649603729492539</v>
      </c>
      <c r="H4972" s="62">
        <v>0.55185912470283816</v>
      </c>
      <c r="I4972" s="62">
        <v>0.37833068735745246</v>
      </c>
      <c r="J4972" s="62">
        <v>0.75241204880704227</v>
      </c>
      <c r="K4972" s="62"/>
      <c r="L4972" s="65">
        <f t="shared" si="703"/>
        <v>4.6504217330638684E-2</v>
      </c>
      <c r="M4972" s="65">
        <f t="shared" si="704"/>
        <v>0.14022068622560227</v>
      </c>
      <c r="N4972" s="65">
        <f t="shared" si="705"/>
        <v>0.10037922483930867</v>
      </c>
      <c r="O4972" s="65">
        <f t="shared" si="706"/>
        <v>0.15763246784503895</v>
      </c>
      <c r="P4972" s="65">
        <f t="shared" si="707"/>
        <v>0.12052879383957259</v>
      </c>
      <c r="Q4972" s="65">
        <f t="shared" si="708"/>
        <v>0.14258409365167596</v>
      </c>
      <c r="R4972" s="65">
        <f t="shared" si="709"/>
        <v>9.7749472180106378E-2</v>
      </c>
      <c r="S4972" s="65">
        <f t="shared" si="710"/>
        <v>0.19440104408805647</v>
      </c>
      <c r="T4972" s="66">
        <f>(L4972*'Football Field'!$F$4)+(M4972*'Football Field'!$F$5)+(N4972*'Football Field'!$F$6)+(O4972*'Football Field'!$F$7)+(P4972*'Football Field'!$F$8)+(Q4972*'Football Field'!$F$9)+(R4972*'Football Field'!$F$10)+(S4972*'Football Field'!$F$11)</f>
        <v>136007739.6058028</v>
      </c>
    </row>
    <row r="4973" spans="2:20" x14ac:dyDescent="0.3">
      <c r="B4973" s="62">
        <f t="shared" si="702"/>
        <v>4946</v>
      </c>
      <c r="C4973" s="62">
        <v>0.73255054670026276</v>
      </c>
      <c r="D4973" s="62">
        <v>0.83282027469467579</v>
      </c>
      <c r="E4973" s="62">
        <v>0.42329403511560315</v>
      </c>
      <c r="F4973" s="62">
        <v>0.47761897352050919</v>
      </c>
      <c r="G4973" s="62">
        <v>0.728876622262846</v>
      </c>
      <c r="H4973" s="62">
        <v>0.23782081693518631</v>
      </c>
      <c r="I4973" s="62">
        <v>0.57789387088522548</v>
      </c>
      <c r="J4973" s="62">
        <v>0.18031447094044739</v>
      </c>
      <c r="K4973" s="62"/>
      <c r="L4973" s="65">
        <f t="shared" si="703"/>
        <v>0.17478344209674368</v>
      </c>
      <c r="M4973" s="65">
        <f t="shared" si="704"/>
        <v>0.19870737236464181</v>
      </c>
      <c r="N4973" s="65">
        <f t="shared" si="705"/>
        <v>0.10099615488622019</v>
      </c>
      <c r="O4973" s="65">
        <f t="shared" si="706"/>
        <v>0.11395785393739592</v>
      </c>
      <c r="P4973" s="65">
        <f t="shared" si="707"/>
        <v>0.17390685936526185</v>
      </c>
      <c r="Q4973" s="65">
        <f t="shared" si="708"/>
        <v>5.6743034557039815E-2</v>
      </c>
      <c r="R4973" s="65">
        <f t="shared" si="709"/>
        <v>0.13788301759504326</v>
      </c>
      <c r="S4973" s="65">
        <f t="shared" si="710"/>
        <v>4.3022265197653363E-2</v>
      </c>
      <c r="T4973" s="66">
        <f>(L4973*'Football Field'!$F$4)+(M4973*'Football Field'!$F$5)+(N4973*'Football Field'!$F$6)+(O4973*'Football Field'!$F$7)+(P4973*'Football Field'!$F$8)+(Q4973*'Football Field'!$F$9)+(R4973*'Football Field'!$F$10)+(S4973*'Football Field'!$F$11)</f>
        <v>143685179.6795986</v>
      </c>
    </row>
    <row r="4974" spans="2:20" x14ac:dyDescent="0.3">
      <c r="B4974" s="62">
        <f t="shared" si="702"/>
        <v>4947</v>
      </c>
      <c r="C4974" s="62">
        <v>0.93729349635298398</v>
      </c>
      <c r="D4974" s="62">
        <v>0.65869550529004817</v>
      </c>
      <c r="E4974" s="62">
        <v>0.19438615783516233</v>
      </c>
      <c r="F4974" s="62">
        <v>0.88261717629458458</v>
      </c>
      <c r="G4974" s="62">
        <v>0.20372176281887977</v>
      </c>
      <c r="H4974" s="62">
        <v>0.82750011342506913</v>
      </c>
      <c r="I4974" s="62">
        <v>0.14533499081668977</v>
      </c>
      <c r="J4974" s="62">
        <v>0.3401869597740953</v>
      </c>
      <c r="K4974" s="62"/>
      <c r="L4974" s="65">
        <f t="shared" si="703"/>
        <v>0.22371181859089964</v>
      </c>
      <c r="M4974" s="65">
        <f t="shared" si="704"/>
        <v>0.15721646416993096</v>
      </c>
      <c r="N4974" s="65">
        <f t="shared" si="705"/>
        <v>4.6395799231946068E-2</v>
      </c>
      <c r="O4974" s="65">
        <f t="shared" si="706"/>
        <v>0.21066175578590163</v>
      </c>
      <c r="P4974" s="65">
        <f t="shared" si="707"/>
        <v>4.8624007553757759E-2</v>
      </c>
      <c r="Q4974" s="65">
        <f t="shared" si="708"/>
        <v>0.19750649714183155</v>
      </c>
      <c r="R4974" s="65">
        <f t="shared" si="709"/>
        <v>3.4688339593736961E-2</v>
      </c>
      <c r="S4974" s="65">
        <f t="shared" si="710"/>
        <v>8.1195317931995373E-2</v>
      </c>
      <c r="T4974" s="66">
        <f>(L4974*'Football Field'!$F$4)+(M4974*'Football Field'!$F$5)+(N4974*'Football Field'!$F$6)+(O4974*'Football Field'!$F$7)+(P4974*'Football Field'!$F$8)+(Q4974*'Football Field'!$F$9)+(R4974*'Football Field'!$F$10)+(S4974*'Football Field'!$F$11)</f>
        <v>118539600.59447181</v>
      </c>
    </row>
    <row r="4975" spans="2:20" x14ac:dyDescent="0.3">
      <c r="B4975" s="62">
        <f t="shared" si="702"/>
        <v>4948</v>
      </c>
      <c r="C4975" s="62">
        <v>0.14688647087672058</v>
      </c>
      <c r="D4975" s="62">
        <v>0.84383894073747723</v>
      </c>
      <c r="E4975" s="62">
        <v>0.7699909104036512</v>
      </c>
      <c r="F4975" s="62">
        <v>0.49429757754972381</v>
      </c>
      <c r="G4975" s="62">
        <v>0.36962921850976638</v>
      </c>
      <c r="H4975" s="62">
        <v>0.56709407989919081</v>
      </c>
      <c r="I4975" s="62">
        <v>0.96913330921990648</v>
      </c>
      <c r="J4975" s="62">
        <v>0.48562386357101217</v>
      </c>
      <c r="K4975" s="62"/>
      <c r="L4975" s="65">
        <f t="shared" si="703"/>
        <v>3.1612320850064803E-2</v>
      </c>
      <c r="M4975" s="65">
        <f t="shared" si="704"/>
        <v>0.18160765372843926</v>
      </c>
      <c r="N4975" s="65">
        <f t="shared" si="705"/>
        <v>0.16571437495930375</v>
      </c>
      <c r="O4975" s="65">
        <f t="shared" si="706"/>
        <v>0.10638075463073939</v>
      </c>
      <c r="P4975" s="65">
        <f t="shared" si="707"/>
        <v>7.9550127260504075E-2</v>
      </c>
      <c r="Q4975" s="65">
        <f t="shared" si="708"/>
        <v>0.12204772773791725</v>
      </c>
      <c r="R4975" s="65">
        <f t="shared" si="709"/>
        <v>0.20857300835593981</v>
      </c>
      <c r="S4975" s="65">
        <f t="shared" si="710"/>
        <v>0.10451403247709153</v>
      </c>
      <c r="T4975" s="66">
        <f>(L4975*'Football Field'!$F$4)+(M4975*'Football Field'!$F$5)+(N4975*'Football Field'!$F$6)+(O4975*'Football Field'!$F$7)+(P4975*'Football Field'!$F$8)+(Q4975*'Football Field'!$F$9)+(R4975*'Football Field'!$F$10)+(S4975*'Football Field'!$F$11)</f>
        <v>148619532.06413484</v>
      </c>
    </row>
    <row r="4976" spans="2:20" x14ac:dyDescent="0.3">
      <c r="B4976" s="62">
        <f t="shared" si="702"/>
        <v>4949</v>
      </c>
      <c r="C4976" s="62">
        <v>0.18129876417774393</v>
      </c>
      <c r="D4976" s="62">
        <v>0.58371011260987138</v>
      </c>
      <c r="E4976" s="62">
        <v>0.85628448925186684</v>
      </c>
      <c r="F4976" s="62">
        <v>0.88300643759803588</v>
      </c>
      <c r="G4976" s="62">
        <v>0.53849885641521555</v>
      </c>
      <c r="H4976" s="62">
        <v>0.73980944287792672</v>
      </c>
      <c r="I4976" s="62">
        <v>0.517021773816425</v>
      </c>
      <c r="J4976" s="62">
        <v>0.629965441333733</v>
      </c>
      <c r="K4976" s="62"/>
      <c r="L4976" s="65">
        <f t="shared" si="703"/>
        <v>3.6777616108319186E-2</v>
      </c>
      <c r="M4976" s="65">
        <f t="shared" si="704"/>
        <v>0.11840933686157437</v>
      </c>
      <c r="N4976" s="65">
        <f t="shared" si="705"/>
        <v>0.173702795868695</v>
      </c>
      <c r="O4976" s="65">
        <f t="shared" si="706"/>
        <v>0.17912351432973336</v>
      </c>
      <c r="P4976" s="65">
        <f t="shared" si="707"/>
        <v>0.10923794382068325</v>
      </c>
      <c r="Q4976" s="65">
        <f t="shared" si="708"/>
        <v>0.1500750863188397</v>
      </c>
      <c r="R4976" s="65">
        <f t="shared" si="709"/>
        <v>0.10488117998653713</v>
      </c>
      <c r="S4976" s="65">
        <f t="shared" si="710"/>
        <v>0.12779252670561814</v>
      </c>
      <c r="T4976" s="66">
        <f>(L4976*'Football Field'!$F$4)+(M4976*'Football Field'!$F$5)+(N4976*'Football Field'!$F$6)+(O4976*'Football Field'!$F$7)+(P4976*'Football Field'!$F$8)+(Q4976*'Football Field'!$F$9)+(R4976*'Football Field'!$F$10)+(S4976*'Football Field'!$F$11)</f>
        <v>137743980.16812176</v>
      </c>
    </row>
    <row r="4977" spans="2:20" x14ac:dyDescent="0.3">
      <c r="B4977" s="62">
        <f t="shared" si="702"/>
        <v>4950</v>
      </c>
      <c r="C4977" s="62">
        <v>0.29906564093467269</v>
      </c>
      <c r="D4977" s="62">
        <v>0.85402854744814471</v>
      </c>
      <c r="E4977" s="62">
        <v>0.66299813573783017</v>
      </c>
      <c r="F4977" s="62">
        <v>0.67143293486429612</v>
      </c>
      <c r="G4977" s="62">
        <v>0.96238235622313428</v>
      </c>
      <c r="H4977" s="62">
        <v>0.94398580762727347</v>
      </c>
      <c r="I4977" s="62">
        <v>0.12224296283610658</v>
      </c>
      <c r="J4977" s="62">
        <v>0.6150202712747932</v>
      </c>
      <c r="K4977" s="62"/>
      <c r="L4977" s="65">
        <f t="shared" si="703"/>
        <v>5.8284254590008598E-2</v>
      </c>
      <c r="M4977" s="65">
        <f t="shared" si="704"/>
        <v>0.16643977265671908</v>
      </c>
      <c r="N4977" s="65">
        <f t="shared" si="705"/>
        <v>0.12921026974304189</v>
      </c>
      <c r="O4977" s="65">
        <f t="shared" si="706"/>
        <v>0.1308541094638673</v>
      </c>
      <c r="P4977" s="65">
        <f t="shared" si="707"/>
        <v>0.18755661161120835</v>
      </c>
      <c r="Q4977" s="65">
        <f t="shared" si="708"/>
        <v>0.18397134812661825</v>
      </c>
      <c r="R4977" s="65">
        <f t="shared" si="709"/>
        <v>2.3823666087181613E-2</v>
      </c>
      <c r="S4977" s="65">
        <f t="shared" si="710"/>
        <v>0.11985996772135495</v>
      </c>
      <c r="T4977" s="66">
        <f>(L4977*'Football Field'!$F$4)+(M4977*'Football Field'!$F$5)+(N4977*'Football Field'!$F$6)+(O4977*'Football Field'!$F$7)+(P4977*'Football Field'!$F$8)+(Q4977*'Football Field'!$F$9)+(R4977*'Football Field'!$F$10)+(S4977*'Football Field'!$F$11)</f>
        <v>131087965.47465304</v>
      </c>
    </row>
    <row r="4978" spans="2:20" x14ac:dyDescent="0.3">
      <c r="B4978" s="62">
        <f t="shared" si="702"/>
        <v>4951</v>
      </c>
      <c r="C4978" s="62">
        <v>0.23363233152248652</v>
      </c>
      <c r="D4978" s="62">
        <v>1.6199872683330119E-2</v>
      </c>
      <c r="E4978" s="62">
        <v>4.866288257642537E-2</v>
      </c>
      <c r="F4978" s="62">
        <v>0.16310167973468437</v>
      </c>
      <c r="G4978" s="62">
        <v>0.4919464493911605</v>
      </c>
      <c r="H4978" s="62">
        <v>5.4663733741190823E-2</v>
      </c>
      <c r="I4978" s="62">
        <v>0.40794209926601732</v>
      </c>
      <c r="J4978" s="62">
        <v>0.96588613972091752</v>
      </c>
      <c r="K4978" s="62"/>
      <c r="L4978" s="65">
        <f t="shared" si="703"/>
        <v>9.8080974049862005E-2</v>
      </c>
      <c r="M4978" s="65">
        <f t="shared" si="704"/>
        <v>6.8008536400358706E-3</v>
      </c>
      <c r="N4978" s="65">
        <f t="shared" si="705"/>
        <v>2.0429119942718541E-2</v>
      </c>
      <c r="O4978" s="65">
        <f t="shared" si="706"/>
        <v>6.8471566042676735E-2</v>
      </c>
      <c r="P4978" s="65">
        <f t="shared" si="707"/>
        <v>0.20652358610739699</v>
      </c>
      <c r="Q4978" s="65">
        <f t="shared" si="708"/>
        <v>2.2948331746722631E-2</v>
      </c>
      <c r="R4978" s="65">
        <f t="shared" si="709"/>
        <v>0.1712577972030617</v>
      </c>
      <c r="S4978" s="65">
        <f t="shared" si="710"/>
        <v>0.4054877712675255</v>
      </c>
      <c r="T4978" s="66">
        <f>(L4978*'Football Field'!$F$4)+(M4978*'Football Field'!$F$5)+(N4978*'Football Field'!$F$6)+(O4978*'Football Field'!$F$7)+(P4978*'Football Field'!$F$8)+(Q4978*'Football Field'!$F$9)+(R4978*'Football Field'!$F$10)+(S4978*'Football Field'!$F$11)</f>
        <v>152350346.6073246</v>
      </c>
    </row>
    <row r="4979" spans="2:20" x14ac:dyDescent="0.3">
      <c r="B4979" s="62">
        <f t="shared" si="702"/>
        <v>4952</v>
      </c>
      <c r="C4979" s="62">
        <v>0.58388657255187271</v>
      </c>
      <c r="D4979" s="62">
        <v>0.52929662154840229</v>
      </c>
      <c r="E4979" s="62">
        <v>0.30267522217765142</v>
      </c>
      <c r="F4979" s="62">
        <v>7.9290480792549523E-2</v>
      </c>
      <c r="G4979" s="62">
        <v>0.51295815269484613</v>
      </c>
      <c r="H4979" s="62">
        <v>0.97314253040281629</v>
      </c>
      <c r="I4979" s="62">
        <v>0.20880721864124696</v>
      </c>
      <c r="J4979" s="62">
        <v>0.59773248181860694</v>
      </c>
      <c r="K4979" s="62"/>
      <c r="L4979" s="65">
        <f t="shared" si="703"/>
        <v>0.15414969769782649</v>
      </c>
      <c r="M4979" s="65">
        <f t="shared" si="704"/>
        <v>0.13973761007651622</v>
      </c>
      <c r="N4979" s="65">
        <f t="shared" si="705"/>
        <v>7.9908146877555375E-2</v>
      </c>
      <c r="O4979" s="65">
        <f t="shared" si="706"/>
        <v>2.0933181578517916E-2</v>
      </c>
      <c r="P4979" s="65">
        <f t="shared" si="707"/>
        <v>0.13542415237254191</v>
      </c>
      <c r="Q4979" s="65">
        <f t="shared" si="708"/>
        <v>0.25691569892226823</v>
      </c>
      <c r="R4979" s="65">
        <f t="shared" si="709"/>
        <v>5.5126408353589298E-2</v>
      </c>
      <c r="S4979" s="65">
        <f t="shared" si="710"/>
        <v>0.15780510412118451</v>
      </c>
      <c r="T4979" s="66">
        <f>(L4979*'Football Field'!$F$4)+(M4979*'Football Field'!$F$5)+(N4979*'Football Field'!$F$6)+(O4979*'Football Field'!$F$7)+(P4979*'Football Field'!$F$8)+(Q4979*'Football Field'!$F$9)+(R4979*'Football Field'!$F$10)+(S4979*'Football Field'!$F$11)</f>
        <v>129004771.34597015</v>
      </c>
    </row>
    <row r="4980" spans="2:20" x14ac:dyDescent="0.3">
      <c r="B4980" s="62">
        <f t="shared" si="702"/>
        <v>4953</v>
      </c>
      <c r="C4980" s="62">
        <v>0.80184890457170055</v>
      </c>
      <c r="D4980" s="62">
        <v>0.80269428158407607</v>
      </c>
      <c r="E4980" s="62">
        <v>0.73722103637472691</v>
      </c>
      <c r="F4980" s="62">
        <v>0.6089323935703177</v>
      </c>
      <c r="G4980" s="62">
        <v>3.1895328331300599E-3</v>
      </c>
      <c r="H4980" s="62">
        <v>0.29015407768066259</v>
      </c>
      <c r="I4980" s="62">
        <v>0.75319301879930356</v>
      </c>
      <c r="J4980" s="62">
        <v>9.4631572307682821E-2</v>
      </c>
      <c r="K4980" s="62"/>
      <c r="L4980" s="65">
        <f t="shared" si="703"/>
        <v>0.19596172901385819</v>
      </c>
      <c r="M4980" s="65">
        <f t="shared" si="704"/>
        <v>0.19616832846179552</v>
      </c>
      <c r="N4980" s="65">
        <f t="shared" si="705"/>
        <v>0.18016749555896139</v>
      </c>
      <c r="O4980" s="65">
        <f t="shared" si="706"/>
        <v>0.148815374088868</v>
      </c>
      <c r="P4980" s="65">
        <f t="shared" si="707"/>
        <v>7.794814773245686E-4</v>
      </c>
      <c r="Q4980" s="65">
        <f t="shared" si="708"/>
        <v>7.0909986181367513E-2</v>
      </c>
      <c r="R4980" s="65">
        <f t="shared" si="709"/>
        <v>0.18407084602044366</v>
      </c>
      <c r="S4980" s="65">
        <f t="shared" si="710"/>
        <v>2.3126759197381015E-2</v>
      </c>
      <c r="T4980" s="66">
        <f>(L4980*'Football Field'!$F$4)+(M4980*'Football Field'!$F$5)+(N4980*'Football Field'!$F$6)+(O4980*'Football Field'!$F$7)+(P4980*'Football Field'!$F$8)+(Q4980*'Football Field'!$F$9)+(R4980*'Football Field'!$F$10)+(S4980*'Football Field'!$F$11)</f>
        <v>137973621.35795623</v>
      </c>
    </row>
    <row r="4981" spans="2:20" x14ac:dyDescent="0.3">
      <c r="B4981" s="62">
        <f t="shared" si="702"/>
        <v>4954</v>
      </c>
      <c r="C4981" s="62">
        <v>0.76337345933727574</v>
      </c>
      <c r="D4981" s="62">
        <v>0.61830177914806639</v>
      </c>
      <c r="E4981" s="62">
        <v>0.72459521138681926</v>
      </c>
      <c r="F4981" s="62">
        <v>0.42692242881878495</v>
      </c>
      <c r="G4981" s="62">
        <v>7.3410191346595211E-2</v>
      </c>
      <c r="H4981" s="62">
        <v>0.10239853139830601</v>
      </c>
      <c r="I4981" s="62">
        <v>0.12199635849275492</v>
      </c>
      <c r="J4981" s="62">
        <v>0.99482123499260411</v>
      </c>
      <c r="K4981" s="62"/>
      <c r="L4981" s="65">
        <f t="shared" si="703"/>
        <v>0.19953202711478307</v>
      </c>
      <c r="M4981" s="65">
        <f t="shared" si="704"/>
        <v>0.16161291154816335</v>
      </c>
      <c r="N4981" s="65">
        <f t="shared" si="705"/>
        <v>0.18939609387414935</v>
      </c>
      <c r="O4981" s="65">
        <f t="shared" si="706"/>
        <v>0.11158980784704269</v>
      </c>
      <c r="P4981" s="65">
        <f t="shared" si="707"/>
        <v>1.9188097399910481E-2</v>
      </c>
      <c r="Q4981" s="65">
        <f t="shared" si="708"/>
        <v>2.6765125632241211E-2</v>
      </c>
      <c r="R4981" s="65">
        <f t="shared" si="709"/>
        <v>3.1887643476384266E-2</v>
      </c>
      <c r="S4981" s="65">
        <f t="shared" si="710"/>
        <v>0.26002829310732567</v>
      </c>
      <c r="T4981" s="66">
        <f>(L4981*'Football Field'!$F$4)+(M4981*'Football Field'!$F$5)+(N4981*'Football Field'!$F$6)+(O4981*'Football Field'!$F$7)+(P4981*'Football Field'!$F$8)+(Q4981*'Football Field'!$F$9)+(R4981*'Football Field'!$F$10)+(S4981*'Football Field'!$F$11)</f>
        <v>120265363.51547134</v>
      </c>
    </row>
    <row r="4982" spans="2:20" x14ac:dyDescent="0.3">
      <c r="B4982" s="62">
        <f t="shared" si="702"/>
        <v>4955</v>
      </c>
      <c r="C4982" s="62">
        <v>0.74205545519362037</v>
      </c>
      <c r="D4982" s="62">
        <v>0.53378117938874625</v>
      </c>
      <c r="E4982" s="62">
        <v>0.63438044531867388</v>
      </c>
      <c r="F4982" s="62">
        <v>0.69244978157273718</v>
      </c>
      <c r="G4982" s="62">
        <v>3.5942892651655844E-3</v>
      </c>
      <c r="H4982" s="62">
        <v>0.69308169830833966</v>
      </c>
      <c r="I4982" s="62">
        <v>0.82216660587980828</v>
      </c>
      <c r="J4982" s="62">
        <v>0.89684235571337667</v>
      </c>
      <c r="K4982" s="62"/>
      <c r="L4982" s="65">
        <f t="shared" si="703"/>
        <v>0.14786836060800518</v>
      </c>
      <c r="M4982" s="65">
        <f t="shared" si="704"/>
        <v>0.10636583474617384</v>
      </c>
      <c r="N4982" s="65">
        <f t="shared" si="705"/>
        <v>0.12641211083957682</v>
      </c>
      <c r="O4982" s="65">
        <f t="shared" si="706"/>
        <v>0.13798350687660602</v>
      </c>
      <c r="P4982" s="65">
        <f t="shared" si="707"/>
        <v>7.162290331149308E-4</v>
      </c>
      <c r="Q4982" s="65">
        <f t="shared" si="708"/>
        <v>0.13810942804742998</v>
      </c>
      <c r="R4982" s="65">
        <f t="shared" si="709"/>
        <v>0.16383199841361445</v>
      </c>
      <c r="S4982" s="65">
        <f t="shared" si="710"/>
        <v>0.17871253143547883</v>
      </c>
      <c r="T4982" s="66">
        <f>(L4982*'Football Field'!$F$4)+(M4982*'Football Field'!$F$5)+(N4982*'Football Field'!$F$6)+(O4982*'Football Field'!$F$7)+(P4982*'Football Field'!$F$8)+(Q4982*'Football Field'!$F$9)+(R4982*'Football Field'!$F$10)+(S4982*'Football Field'!$F$11)</f>
        <v>135398093.51888728</v>
      </c>
    </row>
    <row r="4983" spans="2:20" x14ac:dyDescent="0.3">
      <c r="B4983" s="62">
        <f t="shared" si="702"/>
        <v>4956</v>
      </c>
      <c r="C4983" s="62">
        <v>0.78930952394971476</v>
      </c>
      <c r="D4983" s="62">
        <v>0.90285215205808511</v>
      </c>
      <c r="E4983" s="62">
        <v>0.41722074890327143</v>
      </c>
      <c r="F4983" s="62">
        <v>0.23000386163935427</v>
      </c>
      <c r="G4983" s="62">
        <v>0.54163444263213878</v>
      </c>
      <c r="H4983" s="62">
        <v>0.29931410621513477</v>
      </c>
      <c r="I4983" s="62">
        <v>0.8545703852506128</v>
      </c>
      <c r="J4983" s="62">
        <v>0.54994842979346215</v>
      </c>
      <c r="K4983" s="62"/>
      <c r="L4983" s="65">
        <f t="shared" si="703"/>
        <v>0.17215588198189508</v>
      </c>
      <c r="M4983" s="65">
        <f t="shared" si="704"/>
        <v>0.19692060442781872</v>
      </c>
      <c r="N4983" s="65">
        <f t="shared" si="705"/>
        <v>9.0999796441282296E-2</v>
      </c>
      <c r="O4983" s="65">
        <f t="shared" si="706"/>
        <v>5.0166020373887454E-2</v>
      </c>
      <c r="P4983" s="65">
        <f t="shared" si="707"/>
        <v>0.11813560124867882</v>
      </c>
      <c r="Q4983" s="65">
        <f t="shared" si="708"/>
        <v>6.5283241088032198E-2</v>
      </c>
      <c r="R4983" s="65">
        <f t="shared" si="709"/>
        <v>0.18638989385588584</v>
      </c>
      <c r="S4983" s="65">
        <f t="shared" si="710"/>
        <v>0.11994896058251978</v>
      </c>
      <c r="T4983" s="66">
        <f>(L4983*'Football Field'!$F$4)+(M4983*'Football Field'!$F$5)+(N4983*'Football Field'!$F$6)+(O4983*'Football Field'!$F$7)+(P4983*'Football Field'!$F$8)+(Q4983*'Football Field'!$F$9)+(R4983*'Football Field'!$F$10)+(S4983*'Football Field'!$F$11)</f>
        <v>145744739.40386444</v>
      </c>
    </row>
    <row r="4984" spans="2:20" x14ac:dyDescent="0.3">
      <c r="B4984" s="62">
        <f t="shared" si="702"/>
        <v>4957</v>
      </c>
      <c r="C4984" s="62">
        <v>0.94365459273408858</v>
      </c>
      <c r="D4984" s="62">
        <v>0.90622339695722465</v>
      </c>
      <c r="E4984" s="62">
        <v>0.30557604560676799</v>
      </c>
      <c r="F4984" s="62">
        <v>0.62096044538102391</v>
      </c>
      <c r="G4984" s="62">
        <v>0.72932309535393203</v>
      </c>
      <c r="H4984" s="62">
        <v>0.80201672184940254</v>
      </c>
      <c r="I4984" s="62">
        <v>0.76341384572315896</v>
      </c>
      <c r="J4984" s="62">
        <v>0.22455208656941195</v>
      </c>
      <c r="K4984" s="62"/>
      <c r="L4984" s="65">
        <f t="shared" si="703"/>
        <v>0.17819192701252329</v>
      </c>
      <c r="M4984" s="65">
        <f t="shared" si="704"/>
        <v>0.17112372964749237</v>
      </c>
      <c r="N4984" s="65">
        <f t="shared" si="705"/>
        <v>5.7702452607974991E-2</v>
      </c>
      <c r="O4984" s="65">
        <f t="shared" si="706"/>
        <v>0.1172570336784016</v>
      </c>
      <c r="P4984" s="65">
        <f t="shared" si="707"/>
        <v>0.13771934008111861</v>
      </c>
      <c r="Q4984" s="65">
        <f t="shared" si="708"/>
        <v>0.15144620315845081</v>
      </c>
      <c r="R4984" s="65">
        <f t="shared" si="709"/>
        <v>0.14415675536884054</v>
      </c>
      <c r="S4984" s="65">
        <f t="shared" si="710"/>
        <v>4.2402558445197747E-2</v>
      </c>
      <c r="T4984" s="66">
        <f>(L4984*'Football Field'!$F$4)+(M4984*'Football Field'!$F$5)+(N4984*'Football Field'!$F$6)+(O4984*'Football Field'!$F$7)+(P4984*'Football Field'!$F$8)+(Q4984*'Football Field'!$F$9)+(R4984*'Football Field'!$F$10)+(S4984*'Football Field'!$F$11)</f>
        <v>140545352.6155394</v>
      </c>
    </row>
    <row r="4985" spans="2:20" x14ac:dyDescent="0.3">
      <c r="B4985" s="62">
        <f t="shared" si="702"/>
        <v>4958</v>
      </c>
      <c r="C4985" s="62">
        <v>0.85200323342763973</v>
      </c>
      <c r="D4985" s="62">
        <v>0.75174102563494627</v>
      </c>
      <c r="E4985" s="62">
        <v>0.5115417293661898</v>
      </c>
      <c r="F4985" s="62">
        <v>0.12704722698852733</v>
      </c>
      <c r="G4985" s="62">
        <v>0.78658021029629599</v>
      </c>
      <c r="H4985" s="62">
        <v>0.23450037025938675</v>
      </c>
      <c r="I4985" s="62">
        <v>3.5158489793573056E-3</v>
      </c>
      <c r="J4985" s="62">
        <v>0.43841674114759543</v>
      </c>
      <c r="K4985" s="62"/>
      <c r="L4985" s="65">
        <f t="shared" si="703"/>
        <v>0.22993888955262171</v>
      </c>
      <c r="M4985" s="65">
        <f t="shared" si="704"/>
        <v>0.20288009468021453</v>
      </c>
      <c r="N4985" s="65">
        <f t="shared" si="705"/>
        <v>0.1380550361729104</v>
      </c>
      <c r="O4985" s="65">
        <f t="shared" si="706"/>
        <v>3.4287543929800005E-2</v>
      </c>
      <c r="P4985" s="65">
        <f t="shared" si="707"/>
        <v>0.21228250434211385</v>
      </c>
      <c r="Q4985" s="65">
        <f t="shared" si="708"/>
        <v>6.3287030637427147E-2</v>
      </c>
      <c r="R4985" s="65">
        <f t="shared" si="709"/>
        <v>9.4885838272677975E-4</v>
      </c>
      <c r="S4985" s="65">
        <f t="shared" si="710"/>
        <v>0.11832004230218565</v>
      </c>
      <c r="T4985" s="66">
        <f>(L4985*'Football Field'!$F$4)+(M4985*'Football Field'!$F$5)+(N4985*'Football Field'!$F$6)+(O4985*'Football Field'!$F$7)+(P4985*'Football Field'!$F$8)+(Q4985*'Football Field'!$F$9)+(R4985*'Football Field'!$F$10)+(S4985*'Football Field'!$F$11)</f>
        <v>128533057.62552582</v>
      </c>
    </row>
    <row r="4986" spans="2:20" x14ac:dyDescent="0.3">
      <c r="B4986" s="62">
        <f t="shared" si="702"/>
        <v>4959</v>
      </c>
      <c r="C4986" s="62">
        <v>0.31501960735404888</v>
      </c>
      <c r="D4986" s="62">
        <v>0.71836982130259741</v>
      </c>
      <c r="E4986" s="62">
        <v>0.9131439456534044</v>
      </c>
      <c r="F4986" s="62">
        <v>0.77563060494322911</v>
      </c>
      <c r="G4986" s="62">
        <v>0.95762690443656706</v>
      </c>
      <c r="H4986" s="62">
        <v>0.31108768526750286</v>
      </c>
      <c r="I4986" s="62">
        <v>0.805170444272721</v>
      </c>
      <c r="J4986" s="62">
        <v>0.64913822042728953</v>
      </c>
      <c r="K4986" s="62"/>
      <c r="L4986" s="65">
        <f t="shared" si="703"/>
        <v>5.7852851304519823E-2</v>
      </c>
      <c r="M4986" s="65">
        <f t="shared" si="704"/>
        <v>0.13192747842760424</v>
      </c>
      <c r="N4986" s="65">
        <f t="shared" si="705"/>
        <v>0.16769743747453741</v>
      </c>
      <c r="O4986" s="65">
        <f t="shared" si="706"/>
        <v>0.14244333053397368</v>
      </c>
      <c r="P4986" s="65">
        <f t="shared" si="707"/>
        <v>0.17586666231004133</v>
      </c>
      <c r="Q4986" s="65">
        <f t="shared" si="708"/>
        <v>5.7130760048916644E-2</v>
      </c>
      <c r="R4986" s="65">
        <f t="shared" si="709"/>
        <v>0.147868275179936</v>
      </c>
      <c r="S4986" s="65">
        <f t="shared" si="710"/>
        <v>0.11921320472047091</v>
      </c>
      <c r="T4986" s="66">
        <f>(L4986*'Football Field'!$F$4)+(M4986*'Football Field'!$F$5)+(N4986*'Football Field'!$F$6)+(O4986*'Football Field'!$F$7)+(P4986*'Football Field'!$F$8)+(Q4986*'Football Field'!$F$9)+(R4986*'Football Field'!$F$10)+(S4986*'Football Field'!$F$11)</f>
        <v>148545674.27509245</v>
      </c>
    </row>
    <row r="4987" spans="2:20" x14ac:dyDescent="0.3">
      <c r="B4987" s="62">
        <f t="shared" si="702"/>
        <v>4960</v>
      </c>
      <c r="C4987" s="62">
        <v>0.5469160343481958</v>
      </c>
      <c r="D4987" s="62">
        <v>0.85407125377849669</v>
      </c>
      <c r="E4987" s="62">
        <v>0.76894688684456236</v>
      </c>
      <c r="F4987" s="62">
        <v>0.32210929950174061</v>
      </c>
      <c r="G4987" s="62">
        <v>0.73497072223209992</v>
      </c>
      <c r="H4987" s="62">
        <v>0.79088133035409591</v>
      </c>
      <c r="I4987" s="62">
        <v>9.7721073096569411E-2</v>
      </c>
      <c r="J4987" s="62">
        <v>0.18834033344689982</v>
      </c>
      <c r="K4987" s="62"/>
      <c r="L4987" s="65">
        <f t="shared" si="703"/>
        <v>0.12707284082659151</v>
      </c>
      <c r="M4987" s="65">
        <f t="shared" si="704"/>
        <v>0.19843861519859349</v>
      </c>
      <c r="N4987" s="65">
        <f t="shared" si="705"/>
        <v>0.17866045100058875</v>
      </c>
      <c r="O4987" s="65">
        <f t="shared" si="706"/>
        <v>7.4840270121410465E-2</v>
      </c>
      <c r="P4987" s="65">
        <f t="shared" si="707"/>
        <v>0.17076628171947972</v>
      </c>
      <c r="Q4987" s="65">
        <f t="shared" si="708"/>
        <v>0.18375679463225544</v>
      </c>
      <c r="R4987" s="65">
        <f t="shared" si="709"/>
        <v>2.2704937480582835E-2</v>
      </c>
      <c r="S4987" s="65">
        <f t="shared" si="710"/>
        <v>4.3759809020497815E-2</v>
      </c>
      <c r="T4987" s="66">
        <f>(L4987*'Football Field'!$F$4)+(M4987*'Football Field'!$F$5)+(N4987*'Football Field'!$F$6)+(O4987*'Football Field'!$F$7)+(P4987*'Football Field'!$F$8)+(Q4987*'Football Field'!$F$9)+(R4987*'Football Field'!$F$10)+(S4987*'Football Field'!$F$11)</f>
        <v>129429691.24143338</v>
      </c>
    </row>
    <row r="4988" spans="2:20" x14ac:dyDescent="0.3">
      <c r="B4988" s="62">
        <f t="shared" si="702"/>
        <v>4961</v>
      </c>
      <c r="C4988" s="62">
        <v>0.90586344182505019</v>
      </c>
      <c r="D4988" s="62">
        <v>0.50160826544314174</v>
      </c>
      <c r="E4988" s="62">
        <v>0.89042802581926461</v>
      </c>
      <c r="F4988" s="62">
        <v>8.553515002841261E-2</v>
      </c>
      <c r="G4988" s="62">
        <v>0.72929113954905977</v>
      </c>
      <c r="H4988" s="62">
        <v>0.3776344189489238</v>
      </c>
      <c r="I4988" s="62">
        <v>0.29784372342388554</v>
      </c>
      <c r="J4988" s="62">
        <v>0.30682547056562903</v>
      </c>
      <c r="K4988" s="62"/>
      <c r="L4988" s="65">
        <f t="shared" si="703"/>
        <v>0.22121047280078571</v>
      </c>
      <c r="M4988" s="65">
        <f t="shared" si="704"/>
        <v>0.12249197443701383</v>
      </c>
      <c r="N4988" s="65">
        <f t="shared" si="705"/>
        <v>0.21744116772138272</v>
      </c>
      <c r="O4988" s="65">
        <f t="shared" si="706"/>
        <v>2.088755336096847E-2</v>
      </c>
      <c r="P4988" s="65">
        <f t="shared" si="707"/>
        <v>0.17809178551685986</v>
      </c>
      <c r="Q4988" s="65">
        <f t="shared" si="708"/>
        <v>9.221774994389817E-2</v>
      </c>
      <c r="R4988" s="65">
        <f t="shared" si="709"/>
        <v>7.2732983623450834E-2</v>
      </c>
      <c r="S4988" s="65">
        <f t="shared" si="710"/>
        <v>7.4926312595640338E-2</v>
      </c>
      <c r="T4988" s="66">
        <f>(L4988*'Football Field'!$F$4)+(M4988*'Football Field'!$F$5)+(N4988*'Football Field'!$F$6)+(O4988*'Football Field'!$F$7)+(P4988*'Football Field'!$F$8)+(Q4988*'Football Field'!$F$9)+(R4988*'Football Field'!$F$10)+(S4988*'Football Field'!$F$11)</f>
        <v>137638406.4087348</v>
      </c>
    </row>
    <row r="4989" spans="2:20" x14ac:dyDescent="0.3">
      <c r="B4989" s="62">
        <f t="shared" si="702"/>
        <v>4962</v>
      </c>
      <c r="C4989" s="62">
        <v>0.87381696236602902</v>
      </c>
      <c r="D4989" s="62">
        <v>0.10718468862056807</v>
      </c>
      <c r="E4989" s="62">
        <v>0.24291431170187971</v>
      </c>
      <c r="F4989" s="62">
        <v>0.90203362502926865</v>
      </c>
      <c r="G4989" s="62">
        <v>0.6910880618245081</v>
      </c>
      <c r="H4989" s="62">
        <v>0.31975021043079255</v>
      </c>
      <c r="I4989" s="62">
        <v>0.44390805141729761</v>
      </c>
      <c r="J4989" s="62">
        <v>0.42436781310687677</v>
      </c>
      <c r="K4989" s="62"/>
      <c r="L4989" s="65">
        <f t="shared" si="703"/>
        <v>0.21817804221722448</v>
      </c>
      <c r="M4989" s="65">
        <f t="shared" si="704"/>
        <v>2.6762292935557121E-2</v>
      </c>
      <c r="N4989" s="65">
        <f t="shared" si="705"/>
        <v>6.0651796927993738E-2</v>
      </c>
      <c r="O4989" s="65">
        <f t="shared" si="706"/>
        <v>0.2252232890857451</v>
      </c>
      <c r="P4989" s="65">
        <f t="shared" si="707"/>
        <v>0.17255357451553768</v>
      </c>
      <c r="Q4989" s="65">
        <f t="shared" si="708"/>
        <v>7.9836485116334233E-2</v>
      </c>
      <c r="R4989" s="65">
        <f t="shared" si="709"/>
        <v>0.11083670122452895</v>
      </c>
      <c r="S4989" s="65">
        <f t="shared" si="710"/>
        <v>0.10595781797707854</v>
      </c>
      <c r="T4989" s="66">
        <f>(L4989*'Football Field'!$F$4)+(M4989*'Football Field'!$F$5)+(N4989*'Football Field'!$F$6)+(O4989*'Football Field'!$F$7)+(P4989*'Football Field'!$F$8)+(Q4989*'Football Field'!$F$9)+(R4989*'Football Field'!$F$10)+(S4989*'Football Field'!$F$11)</f>
        <v>140383076.02149284</v>
      </c>
    </row>
    <row r="4990" spans="2:20" x14ac:dyDescent="0.3">
      <c r="B4990" s="62">
        <f t="shared" si="702"/>
        <v>4963</v>
      </c>
      <c r="C4990" s="62">
        <v>0.15931028451644602</v>
      </c>
      <c r="D4990" s="62">
        <v>8.6886663573889855E-2</v>
      </c>
      <c r="E4990" s="62">
        <v>0.45526389013755242</v>
      </c>
      <c r="F4990" s="62">
        <v>0.4963525427181964</v>
      </c>
      <c r="G4990" s="62">
        <v>0.4088855049354071</v>
      </c>
      <c r="H4990" s="62">
        <v>0.6669310622019442</v>
      </c>
      <c r="I4990" s="62">
        <v>0.41975283623331761</v>
      </c>
      <c r="J4990" s="62">
        <v>0.57744210852871292</v>
      </c>
      <c r="K4990" s="62"/>
      <c r="L4990" s="65">
        <f t="shared" si="703"/>
        <v>4.8706454712668344E-2</v>
      </c>
      <c r="M4990" s="65">
        <f t="shared" si="704"/>
        <v>2.6564144037164415E-2</v>
      </c>
      <c r="N4990" s="65">
        <f t="shared" si="705"/>
        <v>0.13918931922445221</v>
      </c>
      <c r="O4990" s="65">
        <f t="shared" si="706"/>
        <v>0.15175148746235465</v>
      </c>
      <c r="P4990" s="65">
        <f t="shared" si="707"/>
        <v>0.12500990371872078</v>
      </c>
      <c r="Q4990" s="65">
        <f t="shared" si="708"/>
        <v>0.20390301653285539</v>
      </c>
      <c r="R4990" s="65">
        <f t="shared" si="709"/>
        <v>0.12833240848554017</v>
      </c>
      <c r="S4990" s="65">
        <f t="shared" si="710"/>
        <v>0.17654326582624388</v>
      </c>
      <c r="T4990" s="66">
        <f>(L4990*'Football Field'!$F$4)+(M4990*'Football Field'!$F$5)+(N4990*'Football Field'!$F$6)+(O4990*'Football Field'!$F$7)+(P4990*'Football Field'!$F$8)+(Q4990*'Football Field'!$F$9)+(R4990*'Football Field'!$F$10)+(S4990*'Football Field'!$F$11)</f>
        <v>141807578.52515703</v>
      </c>
    </row>
    <row r="4991" spans="2:20" x14ac:dyDescent="0.3">
      <c r="B4991" s="62">
        <f t="shared" si="702"/>
        <v>4964</v>
      </c>
      <c r="C4991" s="62">
        <v>0.69662076925257876</v>
      </c>
      <c r="D4991" s="62">
        <v>0.91987710365150599</v>
      </c>
      <c r="E4991" s="62">
        <v>6.5046306850118363E-2</v>
      </c>
      <c r="F4991" s="62">
        <v>0.56758455971851218</v>
      </c>
      <c r="G4991" s="62">
        <v>0.43549956128139078</v>
      </c>
      <c r="H4991" s="62">
        <v>0.96292692980374384</v>
      </c>
      <c r="I4991" s="62">
        <v>0.60180229998291035</v>
      </c>
      <c r="J4991" s="62">
        <v>0.61435250547369091</v>
      </c>
      <c r="K4991" s="62"/>
      <c r="L4991" s="65">
        <f t="shared" si="703"/>
        <v>0.143228268974567</v>
      </c>
      <c r="M4991" s="65">
        <f t="shared" si="704"/>
        <v>0.18913074522125414</v>
      </c>
      <c r="N4991" s="65">
        <f t="shared" si="705"/>
        <v>1.3373804434982376E-2</v>
      </c>
      <c r="O4991" s="65">
        <f t="shared" si="706"/>
        <v>0.11669786140943904</v>
      </c>
      <c r="P4991" s="65">
        <f t="shared" si="707"/>
        <v>8.9540609546341146E-2</v>
      </c>
      <c r="Q4991" s="65">
        <f t="shared" si="708"/>
        <v>0.19798197727116371</v>
      </c>
      <c r="R4991" s="65">
        <f t="shared" si="709"/>
        <v>0.12373317807326667</v>
      </c>
      <c r="S4991" s="65">
        <f t="shared" si="710"/>
        <v>0.12631355506898592</v>
      </c>
      <c r="T4991" s="66">
        <f>(L4991*'Football Field'!$F$4)+(M4991*'Football Field'!$F$5)+(N4991*'Football Field'!$F$6)+(O4991*'Football Field'!$F$7)+(P4991*'Football Field'!$F$8)+(Q4991*'Football Field'!$F$9)+(R4991*'Football Field'!$F$10)+(S4991*'Football Field'!$F$11)</f>
        <v>133356411.47693989</v>
      </c>
    </row>
    <row r="4992" spans="2:20" x14ac:dyDescent="0.3">
      <c r="B4992" s="62">
        <f t="shared" si="702"/>
        <v>4965</v>
      </c>
      <c r="C4992" s="62">
        <v>0.21588253847168226</v>
      </c>
      <c r="D4992" s="62">
        <v>0.43543711898067516</v>
      </c>
      <c r="E4992" s="62">
        <v>0.67385546570512644</v>
      </c>
      <c r="F4992" s="62">
        <v>0.31909540003016645</v>
      </c>
      <c r="G4992" s="62">
        <v>0.39349258479449123</v>
      </c>
      <c r="H4992" s="62">
        <v>0.4295040427897201</v>
      </c>
      <c r="I4992" s="62">
        <v>0.39569756734851125</v>
      </c>
      <c r="J4992" s="62">
        <v>0.96083449570784285</v>
      </c>
      <c r="K4992" s="62"/>
      <c r="L4992" s="65">
        <f t="shared" si="703"/>
        <v>5.6457603132239353E-2</v>
      </c>
      <c r="M4992" s="65">
        <f t="shared" si="704"/>
        <v>0.1138755187265011</v>
      </c>
      <c r="N4992" s="65">
        <f t="shared" si="705"/>
        <v>0.17622668660745203</v>
      </c>
      <c r="O4992" s="65">
        <f t="shared" si="706"/>
        <v>8.3449831485974527E-2</v>
      </c>
      <c r="P4992" s="65">
        <f t="shared" si="707"/>
        <v>0.10290618382144186</v>
      </c>
      <c r="Q4992" s="65">
        <f t="shared" si="708"/>
        <v>0.11232390059511518</v>
      </c>
      <c r="R4992" s="65">
        <f t="shared" si="709"/>
        <v>0.10348283087603773</v>
      </c>
      <c r="S4992" s="65">
        <f t="shared" si="710"/>
        <v>0.25127744475523822</v>
      </c>
      <c r="T4992" s="66">
        <f>(L4992*'Football Field'!$F$4)+(M4992*'Football Field'!$F$5)+(N4992*'Football Field'!$F$6)+(O4992*'Football Field'!$F$7)+(P4992*'Football Field'!$F$8)+(Q4992*'Football Field'!$F$9)+(R4992*'Football Field'!$F$10)+(S4992*'Football Field'!$F$11)</f>
        <v>137293795.56542063</v>
      </c>
    </row>
    <row r="4993" spans="2:20" x14ac:dyDescent="0.3">
      <c r="B4993" s="62">
        <f t="shared" si="702"/>
        <v>4966</v>
      </c>
      <c r="C4993" s="62">
        <v>0.79858704903457844</v>
      </c>
      <c r="D4993" s="62">
        <v>0.99059225787040639</v>
      </c>
      <c r="E4993" s="62">
        <v>0.1166298517897757</v>
      </c>
      <c r="F4993" s="62">
        <v>0.16921834246840461</v>
      </c>
      <c r="G4993" s="62">
        <v>0.1402463310258345</v>
      </c>
      <c r="H4993" s="62">
        <v>0.4657677363573105</v>
      </c>
      <c r="I4993" s="62">
        <v>0.49264338734602575</v>
      </c>
      <c r="J4993" s="62">
        <v>0.83867700784973098</v>
      </c>
      <c r="K4993" s="62"/>
      <c r="L4993" s="65">
        <f t="shared" si="703"/>
        <v>0.19903165672764694</v>
      </c>
      <c r="M4993" s="65">
        <f t="shared" si="704"/>
        <v>0.24688506840159205</v>
      </c>
      <c r="N4993" s="65">
        <f t="shared" si="705"/>
        <v>2.9067629701334991E-2</v>
      </c>
      <c r="O4993" s="65">
        <f t="shared" si="706"/>
        <v>4.2174246490609676E-2</v>
      </c>
      <c r="P4993" s="65">
        <f t="shared" si="707"/>
        <v>3.4953559098899432E-2</v>
      </c>
      <c r="Q4993" s="65">
        <f t="shared" si="708"/>
        <v>0.11608318007354439</v>
      </c>
      <c r="R4993" s="65">
        <f t="shared" si="709"/>
        <v>0.12278139205730322</v>
      </c>
      <c r="S4993" s="65">
        <f t="shared" si="710"/>
        <v>0.20902326744906932</v>
      </c>
      <c r="T4993" s="66">
        <f>(L4993*'Football Field'!$F$4)+(M4993*'Football Field'!$F$5)+(N4993*'Football Field'!$F$6)+(O4993*'Football Field'!$F$7)+(P4993*'Football Field'!$F$8)+(Q4993*'Football Field'!$F$9)+(R4993*'Football Field'!$F$10)+(S4993*'Football Field'!$F$11)</f>
        <v>128818788.90349755</v>
      </c>
    </row>
    <row r="4994" spans="2:20" x14ac:dyDescent="0.3">
      <c r="B4994" s="62">
        <f t="shared" si="702"/>
        <v>4967</v>
      </c>
      <c r="C4994" s="62">
        <v>0.63257866915251271</v>
      </c>
      <c r="D4994" s="62">
        <v>0.90224727782715286</v>
      </c>
      <c r="E4994" s="62">
        <v>0.86566778427630342</v>
      </c>
      <c r="F4994" s="62">
        <v>0.89067428106442925</v>
      </c>
      <c r="G4994" s="62">
        <v>0.32659119514071822</v>
      </c>
      <c r="H4994" s="62">
        <v>0.84828700052408668</v>
      </c>
      <c r="I4994" s="62">
        <v>0.53057761772479128</v>
      </c>
      <c r="J4994" s="62">
        <v>0.98771328919158963</v>
      </c>
      <c r="K4994" s="62"/>
      <c r="L4994" s="65">
        <f t="shared" si="703"/>
        <v>0.10570572095233909</v>
      </c>
      <c r="M4994" s="65">
        <f t="shared" si="704"/>
        <v>0.15076812360394423</v>
      </c>
      <c r="N4994" s="65">
        <f t="shared" si="705"/>
        <v>0.14465558467966422</v>
      </c>
      <c r="O4994" s="65">
        <f t="shared" si="706"/>
        <v>0.14883424245044005</v>
      </c>
      <c r="P4994" s="65">
        <f t="shared" si="707"/>
        <v>5.4574331103017952E-2</v>
      </c>
      <c r="Q4994" s="65">
        <f t="shared" si="708"/>
        <v>0.1417512055615599</v>
      </c>
      <c r="R4994" s="65">
        <f t="shared" si="709"/>
        <v>8.8661050929701349E-2</v>
      </c>
      <c r="S4994" s="65">
        <f t="shared" si="710"/>
        <v>0.16504974071933334</v>
      </c>
      <c r="T4994" s="66">
        <f>(L4994*'Football Field'!$F$4)+(M4994*'Football Field'!$F$5)+(N4994*'Football Field'!$F$6)+(O4994*'Football Field'!$F$7)+(P4994*'Football Field'!$F$8)+(Q4994*'Football Field'!$F$9)+(R4994*'Football Field'!$F$10)+(S4994*'Football Field'!$F$11)</f>
        <v>129889340.00237876</v>
      </c>
    </row>
    <row r="4995" spans="2:20" x14ac:dyDescent="0.3">
      <c r="B4995" s="62">
        <f t="shared" si="702"/>
        <v>4968</v>
      </c>
      <c r="C4995" s="62">
        <v>0.2948036575055738</v>
      </c>
      <c r="D4995" s="62">
        <v>1.0837332997679749E-2</v>
      </c>
      <c r="E4995" s="62">
        <v>0.9608546869806408</v>
      </c>
      <c r="F4995" s="62">
        <v>0.33631255902279422</v>
      </c>
      <c r="G4995" s="62">
        <v>0.37504530659652779</v>
      </c>
      <c r="H4995" s="62">
        <v>0.86416547316972647</v>
      </c>
      <c r="I4995" s="62">
        <v>0.65975047719368507</v>
      </c>
      <c r="J4995" s="62">
        <v>0.41440607864181922</v>
      </c>
      <c r="K4995" s="62"/>
      <c r="L4995" s="65">
        <f t="shared" si="703"/>
        <v>7.5278457790607475E-2</v>
      </c>
      <c r="M4995" s="65">
        <f t="shared" si="704"/>
        <v>2.7673256211659045E-3</v>
      </c>
      <c r="N4995" s="65">
        <f t="shared" si="705"/>
        <v>0.24535536502091043</v>
      </c>
      <c r="O4995" s="65">
        <f t="shared" si="706"/>
        <v>8.5877804207262695E-2</v>
      </c>
      <c r="P4995" s="65">
        <f t="shared" si="707"/>
        <v>9.5768256476459632E-2</v>
      </c>
      <c r="Q4995" s="65">
        <f t="shared" si="708"/>
        <v>0.22066566150007022</v>
      </c>
      <c r="R4995" s="65">
        <f t="shared" si="709"/>
        <v>0.1684680538565535</v>
      </c>
      <c r="S4995" s="65">
        <f t="shared" si="710"/>
        <v>0.10581907552697012</v>
      </c>
      <c r="T4995" s="66">
        <f>(L4995*'Football Field'!$F$4)+(M4995*'Football Field'!$F$5)+(N4995*'Football Field'!$F$6)+(O4995*'Football Field'!$F$7)+(P4995*'Football Field'!$F$8)+(Q4995*'Football Field'!$F$9)+(R4995*'Football Field'!$F$10)+(S4995*'Football Field'!$F$11)</f>
        <v>146691610.06816912</v>
      </c>
    </row>
    <row r="4996" spans="2:20" x14ac:dyDescent="0.3">
      <c r="B4996" s="62">
        <f t="shared" si="702"/>
        <v>4969</v>
      </c>
      <c r="C4996" s="62">
        <v>0.66701170298550805</v>
      </c>
      <c r="D4996" s="62">
        <v>0.45060819147156073</v>
      </c>
      <c r="E4996" s="62">
        <v>0.7639299922660957</v>
      </c>
      <c r="F4996" s="62">
        <v>0.1029008866952329</v>
      </c>
      <c r="G4996" s="62">
        <v>0.3435517800686233</v>
      </c>
      <c r="H4996" s="62">
        <v>0.37696106174867361</v>
      </c>
      <c r="I4996" s="62">
        <v>0.42415088440238857</v>
      </c>
      <c r="J4996" s="62">
        <v>4.1520368596972057E-2</v>
      </c>
      <c r="K4996" s="62"/>
      <c r="L4996" s="65">
        <f t="shared" si="703"/>
        <v>0.21037165448092185</v>
      </c>
      <c r="M4996" s="65">
        <f t="shared" si="704"/>
        <v>0.14211923169897941</v>
      </c>
      <c r="N4996" s="65">
        <f t="shared" si="705"/>
        <v>0.24093912544756066</v>
      </c>
      <c r="O4996" s="65">
        <f t="shared" si="706"/>
        <v>3.2454347779412723E-2</v>
      </c>
      <c r="P4996" s="65">
        <f t="shared" si="707"/>
        <v>0.10835425532926871</v>
      </c>
      <c r="Q4996" s="65">
        <f t="shared" si="708"/>
        <v>0.11889135060149969</v>
      </c>
      <c r="R4996" s="65">
        <f t="shared" si="709"/>
        <v>0.133774749231372</v>
      </c>
      <c r="S4996" s="65">
        <f t="shared" si="710"/>
        <v>1.3095285430985159E-2</v>
      </c>
      <c r="T4996" s="66">
        <f>(L4996*'Football Field'!$F$4)+(M4996*'Football Field'!$F$5)+(N4996*'Football Field'!$F$6)+(O4996*'Football Field'!$F$7)+(P4996*'Football Field'!$F$8)+(Q4996*'Football Field'!$F$9)+(R4996*'Football Field'!$F$10)+(S4996*'Football Field'!$F$11)</f>
        <v>140600840.92489958</v>
      </c>
    </row>
    <row r="4997" spans="2:20" x14ac:dyDescent="0.3">
      <c r="B4997" s="62">
        <f t="shared" si="702"/>
        <v>4970</v>
      </c>
      <c r="C4997" s="62">
        <v>0.74328670887554082</v>
      </c>
      <c r="D4997" s="62">
        <v>0.25978234058198635</v>
      </c>
      <c r="E4997" s="62">
        <v>0.28665013742436629</v>
      </c>
      <c r="F4997" s="62">
        <v>0.18657194505443531</v>
      </c>
      <c r="G4997" s="62">
        <v>0.94290507326045858</v>
      </c>
      <c r="H4997" s="62">
        <v>0.67761638083237763</v>
      </c>
      <c r="I4997" s="62">
        <v>0.12581290385998345</v>
      </c>
      <c r="J4997" s="62">
        <v>0.35036690609636711</v>
      </c>
      <c r="K4997" s="62"/>
      <c r="L4997" s="65">
        <f t="shared" si="703"/>
        <v>0.20802918856213373</v>
      </c>
      <c r="M4997" s="65">
        <f t="shared" si="704"/>
        <v>7.2707218989289862E-2</v>
      </c>
      <c r="N4997" s="65">
        <f t="shared" si="705"/>
        <v>8.0226909451706629E-2</v>
      </c>
      <c r="O4997" s="65">
        <f t="shared" si="706"/>
        <v>5.2217280189026084E-2</v>
      </c>
      <c r="P4997" s="65">
        <f t="shared" si="707"/>
        <v>0.26389786732260401</v>
      </c>
      <c r="Q4997" s="65">
        <f t="shared" si="708"/>
        <v>0.18964954462084016</v>
      </c>
      <c r="R4997" s="65">
        <f t="shared" si="709"/>
        <v>3.5212194686264166E-2</v>
      </c>
      <c r="S4997" s="65">
        <f t="shared" si="710"/>
        <v>9.8059796178135344E-2</v>
      </c>
      <c r="T4997" s="66">
        <f>(L4997*'Football Field'!$F$4)+(M4997*'Football Field'!$F$5)+(N4997*'Football Field'!$F$6)+(O4997*'Football Field'!$F$7)+(P4997*'Football Field'!$F$8)+(Q4997*'Football Field'!$F$9)+(R4997*'Football Field'!$F$10)+(S4997*'Football Field'!$F$11)</f>
        <v>136497615.04886004</v>
      </c>
    </row>
    <row r="4998" spans="2:20" x14ac:dyDescent="0.3">
      <c r="B4998" s="62">
        <f t="shared" si="702"/>
        <v>4971</v>
      </c>
      <c r="C4998" s="62">
        <v>0.24412404303092217</v>
      </c>
      <c r="D4998" s="62">
        <v>0.25085541939024947</v>
      </c>
      <c r="E4998" s="62">
        <v>0.45393476936088395</v>
      </c>
      <c r="F4998" s="62">
        <v>0.79886929866770229</v>
      </c>
      <c r="G4998" s="62">
        <v>0.72982621563317251</v>
      </c>
      <c r="H4998" s="62">
        <v>0.62309527374557638</v>
      </c>
      <c r="I4998" s="62">
        <v>0.90067678161140363</v>
      </c>
      <c r="J4998" s="62">
        <v>0.43799952666576203</v>
      </c>
      <c r="K4998" s="62"/>
      <c r="L4998" s="65">
        <f t="shared" si="703"/>
        <v>5.4990554986879721E-2</v>
      </c>
      <c r="M4998" s="65">
        <f t="shared" si="704"/>
        <v>5.6506842023704207E-2</v>
      </c>
      <c r="N4998" s="65">
        <f t="shared" si="705"/>
        <v>0.10225180848669792</v>
      </c>
      <c r="O4998" s="65">
        <f t="shared" si="706"/>
        <v>0.17995059212644557</v>
      </c>
      <c r="P4998" s="65">
        <f t="shared" si="707"/>
        <v>0.16439818111876331</v>
      </c>
      <c r="Q4998" s="65">
        <f t="shared" si="708"/>
        <v>0.14035633068976688</v>
      </c>
      <c r="R4998" s="65">
        <f t="shared" si="709"/>
        <v>0.20288340087147483</v>
      </c>
      <c r="S4998" s="65">
        <f t="shared" si="710"/>
        <v>9.866228969626735E-2</v>
      </c>
      <c r="T4998" s="66">
        <f>(L4998*'Football Field'!$F$4)+(M4998*'Football Field'!$F$5)+(N4998*'Football Field'!$F$6)+(O4998*'Football Field'!$F$7)+(P4998*'Football Field'!$F$8)+(Q4998*'Football Field'!$F$9)+(R4998*'Football Field'!$F$10)+(S4998*'Football Field'!$F$11)</f>
        <v>153890044.7337676</v>
      </c>
    </row>
    <row r="4999" spans="2:20" x14ac:dyDescent="0.3">
      <c r="B4999" s="62">
        <f t="shared" si="702"/>
        <v>4972</v>
      </c>
      <c r="C4999" s="62">
        <v>0.87701878946827461</v>
      </c>
      <c r="D4999" s="62">
        <v>0.63261825170047248</v>
      </c>
      <c r="E4999" s="62">
        <v>0.99687290897754266</v>
      </c>
      <c r="F4999" s="62">
        <v>0.49805046251282148</v>
      </c>
      <c r="G4999" s="62">
        <v>0.41976024209392204</v>
      </c>
      <c r="H4999" s="62">
        <v>3.2717288377591802E-2</v>
      </c>
      <c r="I4999" s="62">
        <v>0.40217407850095577</v>
      </c>
      <c r="J4999" s="62">
        <v>0.54209176298791972</v>
      </c>
      <c r="K4999" s="62"/>
      <c r="L4999" s="65">
        <f t="shared" si="703"/>
        <v>0.19926340747781263</v>
      </c>
      <c r="M4999" s="65">
        <f t="shared" si="704"/>
        <v>0.14373428480696504</v>
      </c>
      <c r="N4999" s="65">
        <f t="shared" si="705"/>
        <v>0.22649491099913333</v>
      </c>
      <c r="O4999" s="65">
        <f t="shared" si="706"/>
        <v>0.11315975603712586</v>
      </c>
      <c r="P4999" s="65">
        <f t="shared" si="707"/>
        <v>9.5371794957845854E-2</v>
      </c>
      <c r="Q4999" s="65">
        <f t="shared" si="708"/>
        <v>7.4335446900810221E-3</v>
      </c>
      <c r="R4999" s="65">
        <f t="shared" si="709"/>
        <v>9.1376123571921153E-2</v>
      </c>
      <c r="S4999" s="65">
        <f t="shared" si="710"/>
        <v>0.12316617745911494</v>
      </c>
      <c r="T4999" s="66">
        <f>(L4999*'Football Field'!$F$4)+(M4999*'Football Field'!$F$5)+(N4999*'Football Field'!$F$6)+(O4999*'Football Field'!$F$7)+(P4999*'Football Field'!$F$8)+(Q4999*'Football Field'!$F$9)+(R4999*'Football Field'!$F$10)+(S4999*'Football Field'!$F$11)</f>
        <v>134749119.96982571</v>
      </c>
    </row>
    <row r="5000" spans="2:20" x14ac:dyDescent="0.3">
      <c r="B5000" s="62">
        <f t="shared" si="702"/>
        <v>4973</v>
      </c>
      <c r="C5000" s="62">
        <v>0.17448574870787537</v>
      </c>
      <c r="D5000" s="62">
        <v>0.69266168184852162</v>
      </c>
      <c r="E5000" s="62">
        <v>0.24282997409031892</v>
      </c>
      <c r="F5000" s="62">
        <v>0.79061457062938778</v>
      </c>
      <c r="G5000" s="62">
        <v>0.73874087591445625</v>
      </c>
      <c r="H5000" s="62">
        <v>0.44603150488766408</v>
      </c>
      <c r="I5000" s="62">
        <v>0.59964881270406944</v>
      </c>
      <c r="J5000" s="62">
        <v>0.92780101017064531</v>
      </c>
      <c r="K5000" s="62"/>
      <c r="L5000" s="65">
        <f t="shared" si="703"/>
        <v>3.7826312081680642E-2</v>
      </c>
      <c r="M5000" s="65">
        <f t="shared" si="704"/>
        <v>0.15016032620801312</v>
      </c>
      <c r="N5000" s="65">
        <f t="shared" si="705"/>
        <v>5.2642479117907752E-2</v>
      </c>
      <c r="O5000" s="65">
        <f t="shared" si="706"/>
        <v>0.17139527844775421</v>
      </c>
      <c r="P5000" s="65">
        <f t="shared" si="707"/>
        <v>0.16014971495819991</v>
      </c>
      <c r="Q5000" s="65">
        <f t="shared" si="708"/>
        <v>9.669401098418158E-2</v>
      </c>
      <c r="R5000" s="65">
        <f t="shared" si="709"/>
        <v>0.1299963079891901</v>
      </c>
      <c r="S5000" s="65">
        <f t="shared" si="710"/>
        <v>0.20113557021307249</v>
      </c>
      <c r="T5000" s="66">
        <f>(L5000*'Football Field'!$F$4)+(M5000*'Football Field'!$F$5)+(N5000*'Football Field'!$F$6)+(O5000*'Football Field'!$F$7)+(P5000*'Football Field'!$F$8)+(Q5000*'Football Field'!$F$9)+(R5000*'Football Field'!$F$10)+(S5000*'Football Field'!$F$11)</f>
        <v>142643259.57279295</v>
      </c>
    </row>
    <row r="5001" spans="2:20" x14ac:dyDescent="0.3">
      <c r="B5001" s="62">
        <f t="shared" si="702"/>
        <v>4974</v>
      </c>
      <c r="C5001" s="62">
        <v>0.49554701494535158</v>
      </c>
      <c r="D5001" s="62">
        <v>0.60890425510632051</v>
      </c>
      <c r="E5001" s="62">
        <v>0.37604464981626784</v>
      </c>
      <c r="F5001" s="62">
        <v>8.8547583162616461E-2</v>
      </c>
      <c r="G5001" s="62">
        <v>0.92772006053181777</v>
      </c>
      <c r="H5001" s="62">
        <v>0.72377738762765509</v>
      </c>
      <c r="I5001" s="62">
        <v>0.12962443501013254</v>
      </c>
      <c r="J5001" s="62">
        <v>0.83014998089233716</v>
      </c>
      <c r="K5001" s="62"/>
      <c r="L5001" s="65">
        <f t="shared" si="703"/>
        <v>0.11854297377808015</v>
      </c>
      <c r="M5001" s="65">
        <f t="shared" si="704"/>
        <v>0.14565988487366846</v>
      </c>
      <c r="N5001" s="65">
        <f t="shared" si="705"/>
        <v>8.9956047999750585E-2</v>
      </c>
      <c r="O5001" s="65">
        <f t="shared" si="706"/>
        <v>2.1182034221548039E-2</v>
      </c>
      <c r="P5001" s="65">
        <f t="shared" si="707"/>
        <v>0.22192585464600184</v>
      </c>
      <c r="Q5001" s="65">
        <f t="shared" si="708"/>
        <v>0.1731394222850364</v>
      </c>
      <c r="R5001" s="65">
        <f t="shared" si="709"/>
        <v>3.1008290912819141E-2</v>
      </c>
      <c r="S5001" s="65">
        <f t="shared" si="710"/>
        <v>0.19858549128309538</v>
      </c>
      <c r="T5001" s="66">
        <f>(L5001*'Football Field'!$F$4)+(M5001*'Football Field'!$F$5)+(N5001*'Football Field'!$F$6)+(O5001*'Football Field'!$F$7)+(P5001*'Football Field'!$F$8)+(Q5001*'Football Field'!$F$9)+(R5001*'Football Field'!$F$10)+(S5001*'Football Field'!$F$11)</f>
        <v>133483022.68660681</v>
      </c>
    </row>
    <row r="5002" spans="2:20" x14ac:dyDescent="0.3">
      <c r="B5002" s="62">
        <f t="shared" si="702"/>
        <v>4975</v>
      </c>
      <c r="C5002" s="62">
        <v>0.79796777229147631</v>
      </c>
      <c r="D5002" s="62">
        <v>0.41428458687678082</v>
      </c>
      <c r="E5002" s="62">
        <v>0.39727637575427344</v>
      </c>
      <c r="F5002" s="62">
        <v>0.13195862024293881</v>
      </c>
      <c r="G5002" s="62">
        <v>0.85002123704547805</v>
      </c>
      <c r="H5002" s="62">
        <v>0.98204624607331414</v>
      </c>
      <c r="I5002" s="62">
        <v>0.35615788833774353</v>
      </c>
      <c r="J5002" s="62">
        <v>0.76761829090661216</v>
      </c>
      <c r="K5002" s="62"/>
      <c r="L5002" s="65">
        <f t="shared" si="703"/>
        <v>0.16987684481118537</v>
      </c>
      <c r="M5002" s="65">
        <f t="shared" si="704"/>
        <v>8.8195740374870643E-2</v>
      </c>
      <c r="N5002" s="65">
        <f t="shared" si="705"/>
        <v>8.4574915898366992E-2</v>
      </c>
      <c r="O5002" s="65">
        <f t="shared" si="706"/>
        <v>2.8092254889110525E-2</v>
      </c>
      <c r="P5002" s="65">
        <f t="shared" si="707"/>
        <v>0.18095834291292834</v>
      </c>
      <c r="Q5002" s="65">
        <f t="shared" si="708"/>
        <v>0.20906473110127827</v>
      </c>
      <c r="R5002" s="65">
        <f t="shared" si="709"/>
        <v>7.5821330668139092E-2</v>
      </c>
      <c r="S5002" s="65">
        <f t="shared" si="710"/>
        <v>0.16341583934412085</v>
      </c>
      <c r="T5002" s="66">
        <f>(L5002*'Football Field'!$F$4)+(M5002*'Football Field'!$F$5)+(N5002*'Football Field'!$F$6)+(O5002*'Football Field'!$F$7)+(P5002*'Football Field'!$F$8)+(Q5002*'Football Field'!$F$9)+(R5002*'Football Field'!$F$10)+(S5002*'Football Field'!$F$11)</f>
        <v>135916622.84656596</v>
      </c>
    </row>
    <row r="5003" spans="2:20" x14ac:dyDescent="0.3">
      <c r="B5003" s="62">
        <f t="shared" si="702"/>
        <v>4976</v>
      </c>
      <c r="C5003" s="62">
        <v>0.33971675303646709</v>
      </c>
      <c r="D5003" s="62">
        <v>0.21153688895698552</v>
      </c>
      <c r="E5003" s="62">
        <v>0.29110265391193246</v>
      </c>
      <c r="F5003" s="62">
        <v>0.11253917900888533</v>
      </c>
      <c r="G5003" s="62">
        <v>0.23056664820511463</v>
      </c>
      <c r="H5003" s="62">
        <v>0.21254002112954296</v>
      </c>
      <c r="I5003" s="62">
        <v>0.65391010184207221</v>
      </c>
      <c r="J5003" s="62">
        <v>0.54580486911883908</v>
      </c>
      <c r="K5003" s="62"/>
      <c r="L5003" s="65">
        <f t="shared" si="703"/>
        <v>0.1307751144446786</v>
      </c>
      <c r="M5003" s="65">
        <f t="shared" si="704"/>
        <v>8.1431841719185008E-2</v>
      </c>
      <c r="N5003" s="65">
        <f t="shared" si="705"/>
        <v>0.1120609523675628</v>
      </c>
      <c r="O5003" s="65">
        <f t="shared" si="706"/>
        <v>4.332233804441582E-2</v>
      </c>
      <c r="P5003" s="65">
        <f t="shared" si="707"/>
        <v>8.8757411981130921E-2</v>
      </c>
      <c r="Q5003" s="65">
        <f t="shared" si="708"/>
        <v>8.1818000845859745E-2</v>
      </c>
      <c r="R5003" s="65">
        <f t="shared" si="709"/>
        <v>0.251724908002252</v>
      </c>
      <c r="S5003" s="65">
        <f t="shared" si="710"/>
        <v>0.21010943259491513</v>
      </c>
      <c r="T5003" s="66">
        <f>(L5003*'Football Field'!$F$4)+(M5003*'Football Field'!$F$5)+(N5003*'Football Field'!$F$6)+(O5003*'Football Field'!$F$7)+(P5003*'Football Field'!$F$8)+(Q5003*'Football Field'!$F$9)+(R5003*'Football Field'!$F$10)+(S5003*'Football Field'!$F$11)</f>
        <v>154173560.6225605</v>
      </c>
    </row>
    <row r="5004" spans="2:20" x14ac:dyDescent="0.3">
      <c r="B5004" s="62">
        <f t="shared" si="702"/>
        <v>4977</v>
      </c>
      <c r="C5004" s="62">
        <v>0.21028162128435646</v>
      </c>
      <c r="D5004" s="62">
        <v>0.65966656725971395</v>
      </c>
      <c r="E5004" s="62">
        <v>0.68348369012988919</v>
      </c>
      <c r="F5004" s="62">
        <v>3.9621150635652524E-3</v>
      </c>
      <c r="G5004" s="62">
        <v>0.62554033699270195</v>
      </c>
      <c r="H5004" s="62">
        <v>0.35537123400386672</v>
      </c>
      <c r="I5004" s="62">
        <v>0.54968270004702025</v>
      </c>
      <c r="J5004" s="62">
        <v>0.23822473792783028</v>
      </c>
      <c r="K5004" s="62"/>
      <c r="L5004" s="65">
        <f t="shared" si="703"/>
        <v>6.3219529571046207E-2</v>
      </c>
      <c r="M5004" s="65">
        <f t="shared" si="704"/>
        <v>0.19832360907809166</v>
      </c>
      <c r="N5004" s="65">
        <f t="shared" si="705"/>
        <v>0.20548404133266404</v>
      </c>
      <c r="O5004" s="65">
        <f t="shared" si="706"/>
        <v>1.1911789955539275E-3</v>
      </c>
      <c r="P5004" s="65">
        <f t="shared" si="707"/>
        <v>0.18806382407959069</v>
      </c>
      <c r="Q5004" s="65">
        <f t="shared" si="708"/>
        <v>0.10683959016288021</v>
      </c>
      <c r="R5004" s="65">
        <f t="shared" si="709"/>
        <v>0.16525781710291737</v>
      </c>
      <c r="S5004" s="65">
        <f t="shared" si="710"/>
        <v>7.162040967725597E-2</v>
      </c>
      <c r="T5004" s="66">
        <f>(L5004*'Football Field'!$F$4)+(M5004*'Football Field'!$F$5)+(N5004*'Football Field'!$F$6)+(O5004*'Football Field'!$F$7)+(P5004*'Football Field'!$F$8)+(Q5004*'Football Field'!$F$9)+(R5004*'Football Field'!$F$10)+(S5004*'Football Field'!$F$11)</f>
        <v>151337271.70777377</v>
      </c>
    </row>
    <row r="5005" spans="2:20" x14ac:dyDescent="0.3">
      <c r="B5005" s="62">
        <f t="shared" si="702"/>
        <v>4978</v>
      </c>
      <c r="C5005" s="62">
        <v>3.9089199116363105E-2</v>
      </c>
      <c r="D5005" s="62">
        <v>0.56450743187533814</v>
      </c>
      <c r="E5005" s="62">
        <v>0.38422370300926789</v>
      </c>
      <c r="F5005" s="62">
        <v>0.89365833527471317</v>
      </c>
      <c r="G5005" s="62">
        <v>9.2252272321180606E-2</v>
      </c>
      <c r="H5005" s="62">
        <v>0.91812151549849297</v>
      </c>
      <c r="I5005" s="62">
        <v>7.5897468967947912E-2</v>
      </c>
      <c r="J5005" s="62">
        <v>0.27206014502389997</v>
      </c>
      <c r="K5005" s="62"/>
      <c r="L5005" s="65">
        <f t="shared" si="703"/>
        <v>1.2065274895341531E-2</v>
      </c>
      <c r="M5005" s="65">
        <f t="shared" si="704"/>
        <v>0.17424090285820451</v>
      </c>
      <c r="N5005" s="65">
        <f t="shared" si="705"/>
        <v>0.1185945146717602</v>
      </c>
      <c r="O5005" s="65">
        <f t="shared" si="706"/>
        <v>0.27583664340385933</v>
      </c>
      <c r="P5005" s="65">
        <f t="shared" si="707"/>
        <v>2.8474592737537517E-2</v>
      </c>
      <c r="Q5005" s="65">
        <f t="shared" si="708"/>
        <v>0.28338745029902107</v>
      </c>
      <c r="R5005" s="65">
        <f t="shared" si="709"/>
        <v>2.3426518006494902E-2</v>
      </c>
      <c r="S5005" s="65">
        <f t="shared" si="710"/>
        <v>8.3974103127780877E-2</v>
      </c>
      <c r="T5005" s="66">
        <f>(L5005*'Football Field'!$F$4)+(M5005*'Football Field'!$F$5)+(N5005*'Football Field'!$F$6)+(O5005*'Football Field'!$F$7)+(P5005*'Football Field'!$F$8)+(Q5005*'Football Field'!$F$9)+(R5005*'Football Field'!$F$10)+(S5005*'Football Field'!$F$11)</f>
        <v>118660772.14649788</v>
      </c>
    </row>
    <row r="5006" spans="2:20" x14ac:dyDescent="0.3">
      <c r="B5006" s="62">
        <f t="shared" si="702"/>
        <v>4979</v>
      </c>
      <c r="C5006" s="62">
        <v>1.611858493522722E-2</v>
      </c>
      <c r="D5006" s="62">
        <v>0.51619495448590336</v>
      </c>
      <c r="E5006" s="62">
        <v>0.17341814132838684</v>
      </c>
      <c r="F5006" s="62">
        <v>0.37095737562529962</v>
      </c>
      <c r="G5006" s="62">
        <v>0.64906006693816853</v>
      </c>
      <c r="H5006" s="62">
        <v>5.4735619334566499E-2</v>
      </c>
      <c r="I5006" s="62">
        <v>0.63079716816225218</v>
      </c>
      <c r="J5006" s="62">
        <v>0.5971741274160175</v>
      </c>
      <c r="K5006" s="62"/>
      <c r="L5006" s="65">
        <f t="shared" si="703"/>
        <v>5.3577598377448259E-3</v>
      </c>
      <c r="M5006" s="65">
        <f t="shared" si="704"/>
        <v>0.17158135200483743</v>
      </c>
      <c r="N5006" s="65">
        <f t="shared" si="705"/>
        <v>5.7643568370258386E-2</v>
      </c>
      <c r="O5006" s="65">
        <f t="shared" si="706"/>
        <v>0.12330490155477375</v>
      </c>
      <c r="P5006" s="65">
        <f t="shared" si="707"/>
        <v>0.21574523898342854</v>
      </c>
      <c r="Q5006" s="65">
        <f t="shared" si="708"/>
        <v>1.819392360702261E-2</v>
      </c>
      <c r="R5006" s="65">
        <f t="shared" si="709"/>
        <v>0.20967471691368056</v>
      </c>
      <c r="S5006" s="65">
        <f t="shared" si="710"/>
        <v>0.19849853872825388</v>
      </c>
      <c r="T5006" s="66">
        <f>(L5006*'Football Field'!$F$4)+(M5006*'Football Field'!$F$5)+(N5006*'Football Field'!$F$6)+(O5006*'Football Field'!$F$7)+(P5006*'Football Field'!$F$8)+(Q5006*'Football Field'!$F$9)+(R5006*'Football Field'!$F$10)+(S5006*'Football Field'!$F$11)</f>
        <v>158118223.21281958</v>
      </c>
    </row>
    <row r="5007" spans="2:20" x14ac:dyDescent="0.3">
      <c r="B5007" s="62">
        <f t="shared" si="702"/>
        <v>4980</v>
      </c>
      <c r="C5007" s="62">
        <v>0.12891251724898978</v>
      </c>
      <c r="D5007" s="62">
        <v>0.95493913834182687</v>
      </c>
      <c r="E5007" s="62">
        <v>0.86642377747287669</v>
      </c>
      <c r="F5007" s="62">
        <v>0.2792477448135412</v>
      </c>
      <c r="G5007" s="62">
        <v>0.87297106863239304</v>
      </c>
      <c r="H5007" s="62">
        <v>0.37966115557439073</v>
      </c>
      <c r="I5007" s="62">
        <v>0.22441784677061571</v>
      </c>
      <c r="J5007" s="62">
        <v>0.31738911257667024</v>
      </c>
      <c r="K5007" s="62"/>
      <c r="L5007" s="65">
        <f t="shared" si="703"/>
        <v>3.2036213480668888E-2</v>
      </c>
      <c r="M5007" s="65">
        <f t="shared" si="704"/>
        <v>0.23731313878446902</v>
      </c>
      <c r="N5007" s="65">
        <f t="shared" si="705"/>
        <v>0.21531607397159994</v>
      </c>
      <c r="O5007" s="65">
        <f t="shared" si="706"/>
        <v>6.9396211925355611E-2</v>
      </c>
      <c r="P5007" s="65">
        <f t="shared" si="707"/>
        <v>0.21694314961780142</v>
      </c>
      <c r="Q5007" s="65">
        <f t="shared" si="708"/>
        <v>9.4350076236634342E-2</v>
      </c>
      <c r="R5007" s="65">
        <f t="shared" si="709"/>
        <v>5.5770364286109111E-2</v>
      </c>
      <c r="S5007" s="65">
        <f t="shared" si="710"/>
        <v>7.8874771697361609E-2</v>
      </c>
      <c r="T5007" s="66">
        <f>(L5007*'Football Field'!$F$4)+(M5007*'Football Field'!$F$5)+(N5007*'Football Field'!$F$6)+(O5007*'Football Field'!$F$7)+(P5007*'Football Field'!$F$8)+(Q5007*'Football Field'!$F$9)+(R5007*'Football Field'!$F$10)+(S5007*'Football Field'!$F$11)</f>
        <v>139331539.40832764</v>
      </c>
    </row>
    <row r="5008" spans="2:20" x14ac:dyDescent="0.3">
      <c r="B5008" s="62">
        <f t="shared" si="702"/>
        <v>4981</v>
      </c>
      <c r="C5008" s="62">
        <v>0.99359537869006798</v>
      </c>
      <c r="D5008" s="62">
        <v>0.66615489810753192</v>
      </c>
      <c r="E5008" s="62">
        <v>0.20164637978690159</v>
      </c>
      <c r="F5008" s="62">
        <v>0.49405442575743486</v>
      </c>
      <c r="G5008" s="62">
        <v>0.54273435732601505</v>
      </c>
      <c r="H5008" s="62">
        <v>0.5813998227610172</v>
      </c>
      <c r="I5008" s="62">
        <v>0.5370466942509835</v>
      </c>
      <c r="J5008" s="62">
        <v>0.24274408094538791</v>
      </c>
      <c r="K5008" s="62"/>
      <c r="L5008" s="65">
        <f t="shared" si="703"/>
        <v>0.23327251924063758</v>
      </c>
      <c r="M5008" s="65">
        <f t="shared" si="704"/>
        <v>0.15639729674558675</v>
      </c>
      <c r="N5008" s="65">
        <f t="shared" si="705"/>
        <v>4.7341765086165569E-2</v>
      </c>
      <c r="O5008" s="65">
        <f t="shared" si="706"/>
        <v>0.11599220669722245</v>
      </c>
      <c r="P5008" s="65">
        <f t="shared" si="707"/>
        <v>0.1274210946701472</v>
      </c>
      <c r="Q5008" s="65">
        <f t="shared" si="708"/>
        <v>0.13649882462248047</v>
      </c>
      <c r="R5008" s="65">
        <f t="shared" si="709"/>
        <v>0.12608576690739759</v>
      </c>
      <c r="S5008" s="65">
        <f t="shared" si="710"/>
        <v>5.6990526030362185E-2</v>
      </c>
      <c r="T5008" s="66">
        <f>(L5008*'Football Field'!$F$4)+(M5008*'Football Field'!$F$5)+(N5008*'Football Field'!$F$6)+(O5008*'Football Field'!$F$7)+(P5008*'Football Field'!$F$8)+(Q5008*'Football Field'!$F$9)+(R5008*'Football Field'!$F$10)+(S5008*'Football Field'!$F$11)</f>
        <v>136808012.12214184</v>
      </c>
    </row>
    <row r="5009" spans="2:20" x14ac:dyDescent="0.3">
      <c r="B5009" s="62">
        <f t="shared" si="702"/>
        <v>4982</v>
      </c>
      <c r="C5009" s="62">
        <v>0.71175606057000784</v>
      </c>
      <c r="D5009" s="62">
        <v>0.16278800786988845</v>
      </c>
      <c r="E5009" s="62">
        <v>0.84473099956777287</v>
      </c>
      <c r="F5009" s="62">
        <v>0.42105570914155777</v>
      </c>
      <c r="G5009" s="62">
        <v>0.58004791100265463</v>
      </c>
      <c r="H5009" s="62">
        <v>0.7777443381932021</v>
      </c>
      <c r="I5009" s="62">
        <v>0.27186600495927959</v>
      </c>
      <c r="J5009" s="62">
        <v>0.59030590333771893</v>
      </c>
      <c r="K5009" s="62"/>
      <c r="L5009" s="65">
        <f t="shared" si="703"/>
        <v>0.1632357607085661</v>
      </c>
      <c r="M5009" s="65">
        <f t="shared" si="704"/>
        <v>3.7334173561644861E-2</v>
      </c>
      <c r="N5009" s="65">
        <f t="shared" si="705"/>
        <v>0.1937325369567261</v>
      </c>
      <c r="O5009" s="65">
        <f t="shared" si="706"/>
        <v>9.6565878100656602E-2</v>
      </c>
      <c r="P5009" s="65">
        <f t="shared" si="707"/>
        <v>0.13302951284194911</v>
      </c>
      <c r="Q5009" s="65">
        <f t="shared" si="708"/>
        <v>0.17836966302763271</v>
      </c>
      <c r="R5009" s="65">
        <f t="shared" si="709"/>
        <v>6.2350370567672592E-2</v>
      </c>
      <c r="S5009" s="65">
        <f t="shared" si="710"/>
        <v>0.13538210423515182</v>
      </c>
      <c r="T5009" s="66">
        <f>(L5009*'Football Field'!$F$4)+(M5009*'Football Field'!$F$5)+(N5009*'Football Field'!$F$6)+(O5009*'Football Field'!$F$7)+(P5009*'Football Field'!$F$8)+(Q5009*'Football Field'!$F$9)+(R5009*'Football Field'!$F$10)+(S5009*'Football Field'!$F$11)</f>
        <v>133438250.75147888</v>
      </c>
    </row>
    <row r="5010" spans="2:20" x14ac:dyDescent="0.3">
      <c r="B5010" s="62">
        <f t="shared" si="702"/>
        <v>4983</v>
      </c>
      <c r="C5010" s="62">
        <v>0.144206234701585</v>
      </c>
      <c r="D5010" s="62">
        <v>0.86365245541287439</v>
      </c>
      <c r="E5010" s="62">
        <v>0.40374060548955271</v>
      </c>
      <c r="F5010" s="62">
        <v>1.6132511301824914E-2</v>
      </c>
      <c r="G5010" s="62">
        <v>0.52334246463224487</v>
      </c>
      <c r="H5010" s="62">
        <v>2.2996365704039623E-2</v>
      </c>
      <c r="I5010" s="62">
        <v>0.68502969348979792</v>
      </c>
      <c r="J5010" s="62">
        <v>0.14172541103676473</v>
      </c>
      <c r="K5010" s="62"/>
      <c r="L5010" s="65">
        <f t="shared" si="703"/>
        <v>5.1487042749942979E-2</v>
      </c>
      <c r="M5010" s="65">
        <f t="shared" si="704"/>
        <v>0.30835636881410883</v>
      </c>
      <c r="N5010" s="65">
        <f t="shared" si="705"/>
        <v>0.14415056226761036</v>
      </c>
      <c r="O5010" s="65">
        <f t="shared" si="706"/>
        <v>5.7599125362356339E-3</v>
      </c>
      <c r="P5010" s="65">
        <f t="shared" si="707"/>
        <v>0.18685291870452497</v>
      </c>
      <c r="Q5010" s="65">
        <f t="shared" si="708"/>
        <v>8.21056639158055E-3</v>
      </c>
      <c r="R5010" s="65">
        <f t="shared" si="709"/>
        <v>0.24458133302402837</v>
      </c>
      <c r="S5010" s="65">
        <f t="shared" si="710"/>
        <v>5.0601295511968195E-2</v>
      </c>
      <c r="T5010" s="66">
        <f>(L5010*'Football Field'!$F$4)+(M5010*'Football Field'!$F$5)+(N5010*'Football Field'!$F$6)+(O5010*'Football Field'!$F$7)+(P5010*'Football Field'!$F$8)+(Q5010*'Football Field'!$F$9)+(R5010*'Football Field'!$F$10)+(S5010*'Football Field'!$F$11)</f>
        <v>160218750.41852865</v>
      </c>
    </row>
    <row r="5011" spans="2:20" x14ac:dyDescent="0.3">
      <c r="B5011" s="62">
        <f t="shared" si="702"/>
        <v>4984</v>
      </c>
      <c r="C5011" s="62">
        <v>0.56626099618579284</v>
      </c>
      <c r="D5011" s="62">
        <v>0.71265573547192385</v>
      </c>
      <c r="E5011" s="62">
        <v>0.92770818398773391</v>
      </c>
      <c r="F5011" s="62">
        <v>0.58038079547557142</v>
      </c>
      <c r="G5011" s="62">
        <v>0.16587079846848951</v>
      </c>
      <c r="H5011" s="62">
        <v>0.15846659175556799</v>
      </c>
      <c r="I5011" s="62">
        <v>0.56517805880643812</v>
      </c>
      <c r="J5011" s="62">
        <v>0.83242954552464876</v>
      </c>
      <c r="K5011" s="62"/>
      <c r="L5011" s="65">
        <f t="shared" si="703"/>
        <v>0.12558598067460483</v>
      </c>
      <c r="M5011" s="65">
        <f t="shared" si="704"/>
        <v>0.15805356545033536</v>
      </c>
      <c r="N5011" s="65">
        <f t="shared" si="705"/>
        <v>0.20574813178149701</v>
      </c>
      <c r="O5011" s="65">
        <f t="shared" si="706"/>
        <v>0.12871748514459239</v>
      </c>
      <c r="P5011" s="65">
        <f t="shared" si="707"/>
        <v>3.6787006400331751E-2</v>
      </c>
      <c r="Q5011" s="65">
        <f t="shared" si="708"/>
        <v>3.5144893368667725E-2</v>
      </c>
      <c r="R5011" s="65">
        <f t="shared" si="709"/>
        <v>0.12534580564275286</v>
      </c>
      <c r="S5011" s="65">
        <f t="shared" si="710"/>
        <v>0.18461713153721798</v>
      </c>
      <c r="T5011" s="66">
        <f>(L5011*'Football Field'!$F$4)+(M5011*'Football Field'!$F$5)+(N5011*'Football Field'!$F$6)+(O5011*'Football Field'!$F$7)+(P5011*'Football Field'!$F$8)+(Q5011*'Football Field'!$F$9)+(R5011*'Football Field'!$F$10)+(S5011*'Football Field'!$F$11)</f>
        <v>135012776.02058408</v>
      </c>
    </row>
    <row r="5012" spans="2:20" x14ac:dyDescent="0.3">
      <c r="B5012" s="62">
        <f t="shared" si="702"/>
        <v>4985</v>
      </c>
      <c r="C5012" s="62">
        <v>0.95000925978765716</v>
      </c>
      <c r="D5012" s="62">
        <v>0.42456732192931146</v>
      </c>
      <c r="E5012" s="62">
        <v>0.59154529360272567</v>
      </c>
      <c r="F5012" s="62">
        <v>0.40413281611107454</v>
      </c>
      <c r="G5012" s="62">
        <v>0.38297361845311328</v>
      </c>
      <c r="H5012" s="62">
        <v>0.57353265579366097</v>
      </c>
      <c r="I5012" s="62">
        <v>0.62834210952678982</v>
      </c>
      <c r="J5012" s="62">
        <v>3.0274147073265922E-3</v>
      </c>
      <c r="K5012" s="62"/>
      <c r="L5012" s="65">
        <f t="shared" si="703"/>
        <v>0.24001463878187104</v>
      </c>
      <c r="M5012" s="65">
        <f t="shared" si="704"/>
        <v>0.10726460964625431</v>
      </c>
      <c r="N5012" s="65">
        <f t="shared" si="705"/>
        <v>0.14945068009011706</v>
      </c>
      <c r="O5012" s="65">
        <f t="shared" si="706"/>
        <v>0.10210194361735009</v>
      </c>
      <c r="P5012" s="65">
        <f t="shared" si="707"/>
        <v>9.6756188162371776E-2</v>
      </c>
      <c r="Q5012" s="65">
        <f t="shared" si="708"/>
        <v>0.14489988575552534</v>
      </c>
      <c r="R5012" s="65">
        <f t="shared" si="709"/>
        <v>0.15874719419389674</v>
      </c>
      <c r="S5012" s="65">
        <f t="shared" si="710"/>
        <v>7.6485975261370433E-4</v>
      </c>
      <c r="T5012" s="66">
        <f>(L5012*'Football Field'!$F$4)+(M5012*'Football Field'!$F$5)+(N5012*'Football Field'!$F$6)+(O5012*'Football Field'!$F$7)+(P5012*'Football Field'!$F$8)+(Q5012*'Football Field'!$F$9)+(R5012*'Football Field'!$F$10)+(S5012*'Football Field'!$F$11)</f>
        <v>141089863.41053978</v>
      </c>
    </row>
    <row r="5013" spans="2:20" x14ac:dyDescent="0.3">
      <c r="B5013" s="62">
        <f t="shared" si="702"/>
        <v>4986</v>
      </c>
      <c r="C5013" s="62">
        <v>0.77189189015794235</v>
      </c>
      <c r="D5013" s="62">
        <v>1.4367851713511293E-2</v>
      </c>
      <c r="E5013" s="62">
        <v>0.42702098552663936</v>
      </c>
      <c r="F5013" s="62">
        <v>0.9502635744909721</v>
      </c>
      <c r="G5013" s="62">
        <v>0.93069040684189708</v>
      </c>
      <c r="H5013" s="62">
        <v>0.32987312552462078</v>
      </c>
      <c r="I5013" s="62">
        <v>0.36779665129713168</v>
      </c>
      <c r="J5013" s="62">
        <v>0.53108389971776371</v>
      </c>
      <c r="K5013" s="62"/>
      <c r="L5013" s="65">
        <f t="shared" si="703"/>
        <v>0.17855516169971089</v>
      </c>
      <c r="M5013" s="65">
        <f t="shared" si="704"/>
        <v>3.3235924858059348E-3</v>
      </c>
      <c r="N5013" s="65">
        <f t="shared" si="705"/>
        <v>9.8779119319776232E-2</v>
      </c>
      <c r="O5013" s="65">
        <f t="shared" si="706"/>
        <v>0.21981636076764904</v>
      </c>
      <c r="P5013" s="65">
        <f t="shared" si="707"/>
        <v>0.21528866698161767</v>
      </c>
      <c r="Q5013" s="65">
        <f t="shared" si="708"/>
        <v>7.6306734167637946E-2</v>
      </c>
      <c r="R5013" s="65">
        <f t="shared" si="709"/>
        <v>8.5079259650640865E-2</v>
      </c>
      <c r="S5013" s="65">
        <f t="shared" si="710"/>
        <v>0.12285110492716143</v>
      </c>
      <c r="T5013" s="66">
        <f>(L5013*'Football Field'!$F$4)+(M5013*'Football Field'!$F$5)+(N5013*'Football Field'!$F$6)+(O5013*'Football Field'!$F$7)+(P5013*'Football Field'!$F$8)+(Q5013*'Football Field'!$F$9)+(R5013*'Football Field'!$F$10)+(S5013*'Football Field'!$F$11)</f>
        <v>141667305.55623168</v>
      </c>
    </row>
    <row r="5014" spans="2:20" x14ac:dyDescent="0.3">
      <c r="B5014" s="62">
        <f t="shared" si="702"/>
        <v>4987</v>
      </c>
      <c r="C5014" s="62">
        <v>0.91527468428771253</v>
      </c>
      <c r="D5014" s="62">
        <v>0.66992715346710374</v>
      </c>
      <c r="E5014" s="62">
        <v>0.38437494268839423</v>
      </c>
      <c r="F5014" s="62">
        <v>0.79690190206147837</v>
      </c>
      <c r="G5014" s="62">
        <v>0.25371414281019877</v>
      </c>
      <c r="H5014" s="62">
        <v>0.91295722773612631</v>
      </c>
      <c r="I5014" s="62">
        <v>0.45467072002712605</v>
      </c>
      <c r="J5014" s="62">
        <v>0.26538835962576979</v>
      </c>
      <c r="K5014" s="62"/>
      <c r="L5014" s="65">
        <f t="shared" si="703"/>
        <v>0.19669751738750246</v>
      </c>
      <c r="M5014" s="65">
        <f t="shared" si="704"/>
        <v>0.14397099600761318</v>
      </c>
      <c r="N5014" s="65">
        <f t="shared" si="705"/>
        <v>8.2604269811754574E-2</v>
      </c>
      <c r="O5014" s="65">
        <f t="shared" si="706"/>
        <v>0.17125856142176243</v>
      </c>
      <c r="P5014" s="65">
        <f t="shared" si="707"/>
        <v>5.4524551889798538E-2</v>
      </c>
      <c r="Q5014" s="65">
        <f t="shared" si="708"/>
        <v>0.19619948334572718</v>
      </c>
      <c r="R5014" s="65">
        <f t="shared" si="709"/>
        <v>9.771121543443799E-2</v>
      </c>
      <c r="S5014" s="65">
        <f t="shared" si="710"/>
        <v>5.7033404701403702E-2</v>
      </c>
      <c r="T5014" s="66">
        <f>(L5014*'Football Field'!$F$4)+(M5014*'Football Field'!$F$5)+(N5014*'Football Field'!$F$6)+(O5014*'Football Field'!$F$7)+(P5014*'Football Field'!$F$8)+(Q5014*'Football Field'!$F$9)+(R5014*'Football Field'!$F$10)+(S5014*'Football Field'!$F$11)</f>
        <v>128423746.82253407</v>
      </c>
    </row>
    <row r="5015" spans="2:20" x14ac:dyDescent="0.3">
      <c r="B5015" s="62">
        <f t="shared" si="702"/>
        <v>4988</v>
      </c>
      <c r="C5015" s="62">
        <v>0.60301364031203597</v>
      </c>
      <c r="D5015" s="62">
        <v>0.5841581242124988</v>
      </c>
      <c r="E5015" s="62">
        <v>0.94260945856496281</v>
      </c>
      <c r="F5015" s="62">
        <v>0.62321545338386242</v>
      </c>
      <c r="G5015" s="62">
        <v>0.27093022573537784</v>
      </c>
      <c r="H5015" s="62">
        <v>0.43900233144426171</v>
      </c>
      <c r="I5015" s="62">
        <v>5.3602551427254452E-2</v>
      </c>
      <c r="J5015" s="62">
        <v>0.91487730463500705</v>
      </c>
      <c r="K5015" s="62"/>
      <c r="L5015" s="65">
        <f t="shared" si="703"/>
        <v>0.13607717728240309</v>
      </c>
      <c r="M5015" s="65">
        <f t="shared" si="704"/>
        <v>0.13182220652303481</v>
      </c>
      <c r="N5015" s="65">
        <f t="shared" si="705"/>
        <v>0.2127109999283614</v>
      </c>
      <c r="O5015" s="65">
        <f t="shared" si="706"/>
        <v>0.14063595591530165</v>
      </c>
      <c r="P5015" s="65">
        <f t="shared" si="707"/>
        <v>6.1138617593255513E-2</v>
      </c>
      <c r="Q5015" s="65">
        <f t="shared" si="708"/>
        <v>9.9066080913885954E-2</v>
      </c>
      <c r="R5015" s="65">
        <f t="shared" si="709"/>
        <v>1.2096051242856181E-2</v>
      </c>
      <c r="S5015" s="65">
        <f t="shared" si="710"/>
        <v>0.20645291060090151</v>
      </c>
      <c r="T5015" s="66">
        <f>(L5015*'Football Field'!$F$4)+(M5015*'Football Field'!$F$5)+(N5015*'Football Field'!$F$6)+(O5015*'Football Field'!$F$7)+(P5015*'Football Field'!$F$8)+(Q5015*'Football Field'!$F$9)+(R5015*'Football Field'!$F$10)+(S5015*'Football Field'!$F$11)</f>
        <v>121758645.14142168</v>
      </c>
    </row>
    <row r="5016" spans="2:20" x14ac:dyDescent="0.3">
      <c r="B5016" s="62">
        <f t="shared" si="702"/>
        <v>4989</v>
      </c>
      <c r="C5016" s="62">
        <v>4.6090295134089021E-2</v>
      </c>
      <c r="D5016" s="62">
        <v>0.56603467479234659</v>
      </c>
      <c r="E5016" s="62">
        <v>0.16253608223144622</v>
      </c>
      <c r="F5016" s="62">
        <v>0.62909237449883026</v>
      </c>
      <c r="G5016" s="62">
        <v>0.53929235306356615</v>
      </c>
      <c r="H5016" s="62">
        <v>0.66216864081145599</v>
      </c>
      <c r="I5016" s="62">
        <v>0.58053614309933999</v>
      </c>
      <c r="J5016" s="62">
        <v>0.26512069385538928</v>
      </c>
      <c r="K5016" s="62"/>
      <c r="L5016" s="65">
        <f t="shared" si="703"/>
        <v>1.3356132899510181E-2</v>
      </c>
      <c r="M5016" s="65">
        <f t="shared" si="704"/>
        <v>0.16402659866384975</v>
      </c>
      <c r="N5016" s="65">
        <f t="shared" si="705"/>
        <v>4.7100013331077974E-2</v>
      </c>
      <c r="O5016" s="65">
        <f t="shared" si="706"/>
        <v>0.18229957815263353</v>
      </c>
      <c r="P5016" s="65">
        <f t="shared" si="707"/>
        <v>0.15627715809264195</v>
      </c>
      <c r="Q5016" s="65">
        <f t="shared" si="708"/>
        <v>0.19188448116542162</v>
      </c>
      <c r="R5016" s="65">
        <f t="shared" si="709"/>
        <v>0.16822886157804376</v>
      </c>
      <c r="S5016" s="65">
        <f t="shared" si="710"/>
        <v>7.6827176116821355E-2</v>
      </c>
      <c r="T5016" s="66">
        <f>(L5016*'Football Field'!$F$4)+(M5016*'Football Field'!$F$5)+(N5016*'Football Field'!$F$6)+(O5016*'Football Field'!$F$7)+(P5016*'Football Field'!$F$8)+(Q5016*'Football Field'!$F$9)+(R5016*'Football Field'!$F$10)+(S5016*'Football Field'!$F$11)</f>
        <v>146674259.39714792</v>
      </c>
    </row>
    <row r="5017" spans="2:20" x14ac:dyDescent="0.3">
      <c r="B5017" s="62">
        <f t="shared" si="702"/>
        <v>4990</v>
      </c>
      <c r="C5017" s="62">
        <v>0.74998032225354117</v>
      </c>
      <c r="D5017" s="62">
        <v>0.21506013374815025</v>
      </c>
      <c r="E5017" s="62">
        <v>0.73092947389925922</v>
      </c>
      <c r="F5017" s="62">
        <v>0.83236692990770167</v>
      </c>
      <c r="G5017" s="62">
        <v>0.15585523986685679</v>
      </c>
      <c r="H5017" s="62">
        <v>8.043744643222317E-2</v>
      </c>
      <c r="I5017" s="62">
        <v>2.4448352689902419E-2</v>
      </c>
      <c r="J5017" s="62">
        <v>0.92891699289481566</v>
      </c>
      <c r="K5017" s="62"/>
      <c r="L5017" s="65">
        <f t="shared" si="703"/>
        <v>0.20171634015132989</v>
      </c>
      <c r="M5017" s="65">
        <f t="shared" si="704"/>
        <v>5.7843041750456466E-2</v>
      </c>
      <c r="N5017" s="65">
        <f t="shared" si="705"/>
        <v>0.19659238250500566</v>
      </c>
      <c r="O5017" s="65">
        <f t="shared" si="706"/>
        <v>0.22387522149843622</v>
      </c>
      <c r="P5017" s="65">
        <f t="shared" si="707"/>
        <v>4.1919164605390483E-2</v>
      </c>
      <c r="Q5017" s="65">
        <f t="shared" si="708"/>
        <v>2.1634630701605841E-2</v>
      </c>
      <c r="R5017" s="65">
        <f t="shared" si="709"/>
        <v>6.5756821625899018E-3</v>
      </c>
      <c r="S5017" s="65">
        <f t="shared" si="710"/>
        <v>0.2498435366251856</v>
      </c>
      <c r="T5017" s="66">
        <f>(L5017*'Football Field'!$F$4)+(M5017*'Football Field'!$F$5)+(N5017*'Football Field'!$F$6)+(O5017*'Football Field'!$F$7)+(P5017*'Football Field'!$F$8)+(Q5017*'Football Field'!$F$9)+(R5017*'Football Field'!$F$10)+(S5017*'Football Field'!$F$11)</f>
        <v>119844199.79285878</v>
      </c>
    </row>
    <row r="5018" spans="2:20" x14ac:dyDescent="0.3">
      <c r="B5018" s="62">
        <f t="shared" si="702"/>
        <v>4991</v>
      </c>
      <c r="C5018" s="62">
        <v>2.7698158664063999E-2</v>
      </c>
      <c r="D5018" s="62">
        <v>0.34709954070118476</v>
      </c>
      <c r="E5018" s="62">
        <v>0.93418228059999797</v>
      </c>
      <c r="F5018" s="62">
        <v>0.39200095934188206</v>
      </c>
      <c r="G5018" s="62">
        <v>0.41758623954858887</v>
      </c>
      <c r="H5018" s="62">
        <v>0.26811077302227893</v>
      </c>
      <c r="I5018" s="62">
        <v>0.13990329182015548</v>
      </c>
      <c r="J5018" s="62">
        <v>0.15584165313636011</v>
      </c>
      <c r="K5018" s="62"/>
      <c r="L5018" s="65">
        <f t="shared" si="703"/>
        <v>1.0325798626588742E-2</v>
      </c>
      <c r="M5018" s="65">
        <f t="shared" si="704"/>
        <v>0.12939776987095949</v>
      </c>
      <c r="N5018" s="65">
        <f t="shared" si="705"/>
        <v>0.34826062724949625</v>
      </c>
      <c r="O5018" s="65">
        <f t="shared" si="706"/>
        <v>0.14613689728210888</v>
      </c>
      <c r="P5018" s="65">
        <f t="shared" si="707"/>
        <v>0.15567502053512003</v>
      </c>
      <c r="Q5018" s="65">
        <f t="shared" si="708"/>
        <v>9.9950970944466852E-2</v>
      </c>
      <c r="R5018" s="65">
        <f t="shared" si="709"/>
        <v>5.2155568752881319E-2</v>
      </c>
      <c r="S5018" s="65">
        <f t="shared" si="710"/>
        <v>5.8097346738378408E-2</v>
      </c>
      <c r="T5018" s="66">
        <f>(L5018*'Football Field'!$F$4)+(M5018*'Football Field'!$F$5)+(N5018*'Football Field'!$F$6)+(O5018*'Football Field'!$F$7)+(P5018*'Football Field'!$F$8)+(Q5018*'Football Field'!$F$9)+(R5018*'Football Field'!$F$10)+(S5018*'Football Field'!$F$11)</f>
        <v>138119403.92028961</v>
      </c>
    </row>
    <row r="5019" spans="2:20" x14ac:dyDescent="0.3">
      <c r="B5019" s="62">
        <f t="shared" si="702"/>
        <v>4992</v>
      </c>
      <c r="C5019" s="62">
        <v>0.62502926377595713</v>
      </c>
      <c r="D5019" s="62">
        <v>0.51137189647674997</v>
      </c>
      <c r="E5019" s="62">
        <v>0.77043654954871998</v>
      </c>
      <c r="F5019" s="62">
        <v>0.81109555730903815</v>
      </c>
      <c r="G5019" s="62">
        <v>0.71988324151263883</v>
      </c>
      <c r="H5019" s="62">
        <v>0.39220430063667933</v>
      </c>
      <c r="I5019" s="62">
        <v>0.39776364518999008</v>
      </c>
      <c r="J5019" s="62">
        <v>0.66047055328664217</v>
      </c>
      <c r="K5019" s="62"/>
      <c r="L5019" s="65">
        <f t="shared" si="703"/>
        <v>0.12786347332263806</v>
      </c>
      <c r="M5019" s="65">
        <f t="shared" si="704"/>
        <v>0.10461236078466145</v>
      </c>
      <c r="N5019" s="65">
        <f t="shared" si="705"/>
        <v>0.157609729510712</v>
      </c>
      <c r="O5019" s="65">
        <f t="shared" si="706"/>
        <v>0.16592742318585152</v>
      </c>
      <c r="P5019" s="65">
        <f t="shared" si="707"/>
        <v>0.14726793924893705</v>
      </c>
      <c r="Q5019" s="65">
        <f t="shared" si="708"/>
        <v>8.0234009890227831E-2</v>
      </c>
      <c r="R5019" s="65">
        <f t="shared" si="709"/>
        <v>8.1371296006543831E-2</v>
      </c>
      <c r="S5019" s="65">
        <f t="shared" si="710"/>
        <v>0.13511376805042818</v>
      </c>
      <c r="T5019" s="66">
        <f>(L5019*'Football Field'!$F$4)+(M5019*'Football Field'!$F$5)+(N5019*'Football Field'!$F$6)+(O5019*'Football Field'!$F$7)+(P5019*'Football Field'!$F$8)+(Q5019*'Football Field'!$F$9)+(R5019*'Football Field'!$F$10)+(S5019*'Football Field'!$F$11)</f>
        <v>136747466.09396538</v>
      </c>
    </row>
    <row r="5020" spans="2:20" x14ac:dyDescent="0.3">
      <c r="B5020" s="62">
        <f t="shared" si="702"/>
        <v>4993</v>
      </c>
      <c r="C5020" s="62">
        <v>0.3259221926815864</v>
      </c>
      <c r="D5020" s="62">
        <v>0.13994461797596758</v>
      </c>
      <c r="E5020" s="62">
        <v>0.84016174563140611</v>
      </c>
      <c r="F5020" s="62">
        <v>0.20428307719618044</v>
      </c>
      <c r="G5020" s="62">
        <v>0.26397438014665398</v>
      </c>
      <c r="H5020" s="62">
        <v>0.14708538159885065</v>
      </c>
      <c r="I5020" s="62">
        <v>0.46800976578209552</v>
      </c>
      <c r="J5020" s="62">
        <v>7.2559874422322701E-2</v>
      </c>
      <c r="K5020" s="62"/>
      <c r="L5020" s="65">
        <f t="shared" si="703"/>
        <v>0.13238423991092496</v>
      </c>
      <c r="M5020" s="65">
        <f t="shared" si="704"/>
        <v>5.6843204594149502E-2</v>
      </c>
      <c r="N5020" s="65">
        <f t="shared" si="705"/>
        <v>0.34125989759252562</v>
      </c>
      <c r="O5020" s="65">
        <f t="shared" si="706"/>
        <v>8.2976429677195929E-2</v>
      </c>
      <c r="P5020" s="65">
        <f t="shared" si="707"/>
        <v>0.10722205623418012</v>
      </c>
      <c r="Q5020" s="65">
        <f t="shared" si="708"/>
        <v>5.9743665458201513E-2</v>
      </c>
      <c r="R5020" s="65">
        <f t="shared" si="709"/>
        <v>0.19009787766886582</v>
      </c>
      <c r="S5020" s="65">
        <f t="shared" si="710"/>
        <v>2.9472628863956622E-2</v>
      </c>
      <c r="T5020" s="66">
        <f>(L5020*'Football Field'!$F$4)+(M5020*'Football Field'!$F$5)+(N5020*'Football Field'!$F$6)+(O5020*'Football Field'!$F$7)+(P5020*'Football Field'!$F$8)+(Q5020*'Football Field'!$F$9)+(R5020*'Football Field'!$F$10)+(S5020*'Football Field'!$F$11)</f>
        <v>152085316.08347484</v>
      </c>
    </row>
    <row r="5021" spans="2:20" x14ac:dyDescent="0.3">
      <c r="B5021" s="62">
        <f t="shared" si="702"/>
        <v>4994</v>
      </c>
      <c r="C5021" s="62">
        <v>0.65942384863864612</v>
      </c>
      <c r="D5021" s="62">
        <v>0.69357007519757163</v>
      </c>
      <c r="E5021" s="62">
        <v>0.88225076035175509</v>
      </c>
      <c r="F5021" s="62">
        <v>0.83014866433159418</v>
      </c>
      <c r="G5021" s="62">
        <v>0.20527026867317955</v>
      </c>
      <c r="H5021" s="62">
        <v>0.9612923881728217</v>
      </c>
      <c r="I5021" s="62">
        <v>7.8014851600582635E-2</v>
      </c>
      <c r="J5021" s="62">
        <v>0.11942617825966051</v>
      </c>
      <c r="K5021" s="62"/>
      <c r="L5021" s="65">
        <f t="shared" si="703"/>
        <v>0.14887440511528421</v>
      </c>
      <c r="M5021" s="65">
        <f t="shared" si="704"/>
        <v>0.15658340620219732</v>
      </c>
      <c r="N5021" s="65">
        <f t="shared" si="705"/>
        <v>0.19918078089081892</v>
      </c>
      <c r="O5021" s="65">
        <f t="shared" si="706"/>
        <v>0.18741798437341331</v>
      </c>
      <c r="P5021" s="65">
        <f t="shared" si="707"/>
        <v>4.6342711443729243E-2</v>
      </c>
      <c r="Q5021" s="65">
        <f t="shared" si="708"/>
        <v>0.21702556364397238</v>
      </c>
      <c r="R5021" s="65">
        <f t="shared" si="709"/>
        <v>1.7612973273822909E-2</v>
      </c>
      <c r="S5021" s="65">
        <f t="shared" si="710"/>
        <v>2.6962175056761913E-2</v>
      </c>
      <c r="T5021" s="66">
        <f>(L5021*'Football Field'!$F$4)+(M5021*'Football Field'!$F$5)+(N5021*'Football Field'!$F$6)+(O5021*'Football Field'!$F$7)+(P5021*'Football Field'!$F$8)+(Q5021*'Football Field'!$F$9)+(R5021*'Football Field'!$F$10)+(S5021*'Football Field'!$F$11)</f>
        <v>119757247.90951574</v>
      </c>
    </row>
    <row r="5022" spans="2:20" x14ac:dyDescent="0.3">
      <c r="B5022" s="62">
        <f t="shared" ref="B5022:B5085" si="711">B5021+1</f>
        <v>4995</v>
      </c>
      <c r="C5022" s="62">
        <v>0.40864500063669629</v>
      </c>
      <c r="D5022" s="62">
        <v>1.7417286802893561E-2</v>
      </c>
      <c r="E5022" s="62">
        <v>0.3477670281352615</v>
      </c>
      <c r="F5022" s="62">
        <v>0.26024041650846608</v>
      </c>
      <c r="G5022" s="62">
        <v>0.92257480281073379</v>
      </c>
      <c r="H5022" s="62">
        <v>0.60835169084052387</v>
      </c>
      <c r="I5022" s="62">
        <v>0.49452395004002436</v>
      </c>
      <c r="J5022" s="62">
        <v>0.52291246736523544</v>
      </c>
      <c r="K5022" s="62"/>
      <c r="L5022" s="65">
        <f t="shared" si="703"/>
        <v>0.11406913718789087</v>
      </c>
      <c r="M5022" s="65">
        <f t="shared" si="704"/>
        <v>4.8618602323889405E-3</v>
      </c>
      <c r="N5022" s="65">
        <f t="shared" si="705"/>
        <v>9.707566415832454E-2</v>
      </c>
      <c r="O5022" s="65">
        <f t="shared" si="706"/>
        <v>7.2643491848147501E-2</v>
      </c>
      <c r="P5022" s="65">
        <f t="shared" si="707"/>
        <v>0.25752746658821757</v>
      </c>
      <c r="Q5022" s="65">
        <f t="shared" si="708"/>
        <v>0.16981524886601415</v>
      </c>
      <c r="R5022" s="65">
        <f t="shared" si="709"/>
        <v>0.13804138117907425</v>
      </c>
      <c r="S5022" s="65">
        <f t="shared" si="710"/>
        <v>0.14596574993994224</v>
      </c>
      <c r="T5022" s="66">
        <f>(L5022*'Football Field'!$F$4)+(M5022*'Football Field'!$F$5)+(N5022*'Football Field'!$F$6)+(O5022*'Football Field'!$F$7)+(P5022*'Football Field'!$F$8)+(Q5022*'Football Field'!$F$9)+(R5022*'Football Field'!$F$10)+(S5022*'Football Field'!$F$11)</f>
        <v>151874266.98655048</v>
      </c>
    </row>
    <row r="5023" spans="2:20" x14ac:dyDescent="0.3">
      <c r="B5023" s="62">
        <f t="shared" si="711"/>
        <v>4996</v>
      </c>
      <c r="C5023" s="62">
        <v>0.34208276124745796</v>
      </c>
      <c r="D5023" s="62">
        <v>0.43398380897692945</v>
      </c>
      <c r="E5023" s="62">
        <v>5.8093528648972992E-2</v>
      </c>
      <c r="F5023" s="62">
        <v>0.56129825473600969</v>
      </c>
      <c r="G5023" s="62">
        <v>0.3139554773291986</v>
      </c>
      <c r="H5023" s="62">
        <v>0.19873113508558005</v>
      </c>
      <c r="I5023" s="62">
        <v>0.90598549766326697</v>
      </c>
      <c r="J5023" s="62">
        <v>0.51976685568358783</v>
      </c>
      <c r="K5023" s="62"/>
      <c r="L5023" s="65">
        <f t="shared" si="703"/>
        <v>0.10260746762050779</v>
      </c>
      <c r="M5023" s="65">
        <f t="shared" si="704"/>
        <v>0.13017311794677824</v>
      </c>
      <c r="N5023" s="65">
        <f t="shared" si="705"/>
        <v>1.742511033901108E-2</v>
      </c>
      <c r="O5023" s="65">
        <f t="shared" si="706"/>
        <v>0.16836099044643288</v>
      </c>
      <c r="P5023" s="65">
        <f t="shared" si="707"/>
        <v>9.4170709909095721E-2</v>
      </c>
      <c r="Q5023" s="65">
        <f t="shared" si="708"/>
        <v>5.9609254889431952E-2</v>
      </c>
      <c r="R5023" s="65">
        <f t="shared" si="709"/>
        <v>0.27174967039302717</v>
      </c>
      <c r="S5023" s="65">
        <f t="shared" si="710"/>
        <v>0.15590367845571523</v>
      </c>
      <c r="T5023" s="66">
        <f>(L5023*'Football Field'!$F$4)+(M5023*'Football Field'!$F$5)+(N5023*'Football Field'!$F$6)+(O5023*'Football Field'!$F$7)+(P5023*'Football Field'!$F$8)+(Q5023*'Football Field'!$F$9)+(R5023*'Football Field'!$F$10)+(S5023*'Football Field'!$F$11)</f>
        <v>155368794.1246497</v>
      </c>
    </row>
    <row r="5024" spans="2:20" x14ac:dyDescent="0.3">
      <c r="B5024" s="62">
        <f t="shared" si="711"/>
        <v>4997</v>
      </c>
      <c r="C5024" s="62">
        <v>1.4361942837162855E-2</v>
      </c>
      <c r="D5024" s="62">
        <v>0.11982245231423949</v>
      </c>
      <c r="E5024" s="62">
        <v>0.70858400394665</v>
      </c>
      <c r="F5024" s="62">
        <v>0.32833590622771425</v>
      </c>
      <c r="G5024" s="62">
        <v>0.37079725710787392</v>
      </c>
      <c r="H5024" s="62">
        <v>0.3248674248427339</v>
      </c>
      <c r="I5024" s="62">
        <v>0.45481666186919212</v>
      </c>
      <c r="J5024" s="62">
        <v>0.15913880470054587</v>
      </c>
      <c r="K5024" s="62"/>
      <c r="L5024" s="65">
        <f t="shared" si="703"/>
        <v>5.7894147876424232E-3</v>
      </c>
      <c r="M5024" s="65">
        <f t="shared" si="704"/>
        <v>4.8301395234955219E-2</v>
      </c>
      <c r="N5024" s="65">
        <f t="shared" si="705"/>
        <v>0.28563591689841339</v>
      </c>
      <c r="O5024" s="65">
        <f t="shared" si="706"/>
        <v>0.1323548472780452</v>
      </c>
      <c r="P5024" s="65">
        <f t="shared" si="707"/>
        <v>0.14947135968002828</v>
      </c>
      <c r="Q5024" s="65">
        <f t="shared" si="708"/>
        <v>0.13095667450653772</v>
      </c>
      <c r="R5024" s="65">
        <f t="shared" si="709"/>
        <v>0.18334025819112837</v>
      </c>
      <c r="S5024" s="65">
        <f t="shared" si="710"/>
        <v>6.4150133423249503E-2</v>
      </c>
      <c r="T5024" s="66">
        <f>(L5024*'Football Field'!$F$4)+(M5024*'Football Field'!$F$5)+(N5024*'Football Field'!$F$6)+(O5024*'Football Field'!$F$7)+(P5024*'Football Field'!$F$8)+(Q5024*'Football Field'!$F$9)+(R5024*'Football Field'!$F$10)+(S5024*'Football Field'!$F$11)</f>
        <v>154410177.03670153</v>
      </c>
    </row>
    <row r="5025" spans="2:20" x14ac:dyDescent="0.3">
      <c r="B5025" s="62">
        <f t="shared" si="711"/>
        <v>4998</v>
      </c>
      <c r="C5025" s="62">
        <v>0.26208995484868713</v>
      </c>
      <c r="D5025" s="62">
        <v>0.89518373175710619</v>
      </c>
      <c r="E5025" s="62">
        <v>0.49417271507453975</v>
      </c>
      <c r="F5025" s="62">
        <v>6.5841743288005183E-2</v>
      </c>
      <c r="G5025" s="62">
        <v>0.85303133851067758</v>
      </c>
      <c r="H5025" s="62">
        <v>0.42464845402656359</v>
      </c>
      <c r="I5025" s="62">
        <v>0.15054491837636708</v>
      </c>
      <c r="J5025" s="62">
        <v>0.13769590174705515</v>
      </c>
      <c r="K5025" s="62"/>
      <c r="L5025" s="65">
        <f t="shared" si="703"/>
        <v>7.9827380528175063E-2</v>
      </c>
      <c r="M5025" s="65">
        <f t="shared" si="704"/>
        <v>0.27265513643536066</v>
      </c>
      <c r="N5025" s="65">
        <f t="shared" si="705"/>
        <v>0.15051516719010311</v>
      </c>
      <c r="O5025" s="65">
        <f t="shared" si="706"/>
        <v>2.0054083717647424E-2</v>
      </c>
      <c r="P5025" s="65">
        <f t="shared" si="707"/>
        <v>0.25981635694913957</v>
      </c>
      <c r="Q5025" s="65">
        <f t="shared" si="708"/>
        <v>0.12933946190288165</v>
      </c>
      <c r="R5025" s="65">
        <f t="shared" si="709"/>
        <v>4.5852983922071544E-2</v>
      </c>
      <c r="S5025" s="65">
        <f t="shared" si="710"/>
        <v>4.1939429354621208E-2</v>
      </c>
      <c r="T5025" s="66">
        <f>(L5025*'Football Field'!$F$4)+(M5025*'Football Field'!$F$5)+(N5025*'Football Field'!$F$6)+(O5025*'Football Field'!$F$7)+(P5025*'Football Field'!$F$8)+(Q5025*'Football Field'!$F$9)+(R5025*'Football Field'!$F$10)+(S5025*'Football Field'!$F$11)</f>
        <v>138794272.71779025</v>
      </c>
    </row>
    <row r="5026" spans="2:20" x14ac:dyDescent="0.3">
      <c r="B5026" s="62">
        <f t="shared" si="711"/>
        <v>4999</v>
      </c>
      <c r="C5026" s="62">
        <v>0.20055396570848583</v>
      </c>
      <c r="D5026" s="62">
        <v>0.3329922545829751</v>
      </c>
      <c r="E5026" s="62">
        <v>7.9627683844182284E-2</v>
      </c>
      <c r="F5026" s="62">
        <v>0.21278291087079027</v>
      </c>
      <c r="G5026" s="62">
        <v>0.75343776544031282</v>
      </c>
      <c r="H5026" s="62">
        <v>0.75126112230603126</v>
      </c>
      <c r="I5026" s="62">
        <v>0.52737746801587848</v>
      </c>
      <c r="J5026" s="62">
        <v>0.92667103386093019</v>
      </c>
      <c r="K5026" s="62"/>
      <c r="L5026" s="65">
        <f t="shared" si="703"/>
        <v>5.2990657886331241E-2</v>
      </c>
      <c r="M5026" s="65">
        <f t="shared" si="704"/>
        <v>8.7983693461604465E-2</v>
      </c>
      <c r="N5026" s="65">
        <f t="shared" si="705"/>
        <v>2.1039341396027419E-2</v>
      </c>
      <c r="O5026" s="65">
        <f t="shared" si="706"/>
        <v>5.6221807403206446E-2</v>
      </c>
      <c r="P5026" s="65">
        <f t="shared" si="707"/>
        <v>0.19907441234606407</v>
      </c>
      <c r="Q5026" s="65">
        <f t="shared" si="708"/>
        <v>0.19849929655983725</v>
      </c>
      <c r="R5026" s="65">
        <f t="shared" si="709"/>
        <v>0.13934443473040015</v>
      </c>
      <c r="S5026" s="65">
        <f t="shared" si="710"/>
        <v>0.24484635621652884</v>
      </c>
      <c r="T5026" s="66">
        <f>(L5026*'Football Field'!$F$4)+(M5026*'Football Field'!$F$5)+(N5026*'Football Field'!$F$6)+(O5026*'Football Field'!$F$7)+(P5026*'Football Field'!$F$8)+(Q5026*'Football Field'!$F$9)+(R5026*'Football Field'!$F$10)+(S5026*'Football Field'!$F$11)</f>
        <v>145949786.19126058</v>
      </c>
    </row>
    <row r="5027" spans="2:20" x14ac:dyDescent="0.3">
      <c r="B5027" s="62">
        <f t="shared" si="711"/>
        <v>5000</v>
      </c>
      <c r="C5027" s="62">
        <v>0.41313823059677479</v>
      </c>
      <c r="D5027" s="62">
        <v>0.54790852163476045</v>
      </c>
      <c r="E5027" s="62">
        <v>0.33527482438520528</v>
      </c>
      <c r="F5027" s="62">
        <v>5.477613639682033E-2</v>
      </c>
      <c r="G5027" s="62">
        <v>0.25279263609326785</v>
      </c>
      <c r="H5027" s="62">
        <v>0.49719655075707048</v>
      </c>
      <c r="I5027" s="62">
        <v>3.5919715690335807E-2</v>
      </c>
      <c r="J5027" s="62">
        <v>0.66404513412651278</v>
      </c>
      <c r="K5027" s="62"/>
      <c r="L5027" s="65">
        <f t="shared" si="703"/>
        <v>0.1474939656662404</v>
      </c>
      <c r="M5027" s="65">
        <f t="shared" si="704"/>
        <v>0.19560813958442891</v>
      </c>
      <c r="N5027" s="65">
        <f t="shared" si="705"/>
        <v>0.11969604789465906</v>
      </c>
      <c r="O5027" s="65">
        <f t="shared" si="706"/>
        <v>1.9555560300898937E-2</v>
      </c>
      <c r="P5027" s="65">
        <f t="shared" si="707"/>
        <v>9.0249184479394257E-2</v>
      </c>
      <c r="Q5027" s="65">
        <f t="shared" si="708"/>
        <v>0.17750352195875671</v>
      </c>
      <c r="R5027" s="65">
        <f t="shared" si="709"/>
        <v>1.2823653006207325E-2</v>
      </c>
      <c r="S5027" s="65">
        <f t="shared" si="710"/>
        <v>0.23706992710941452</v>
      </c>
      <c r="T5027" s="66">
        <f>(L5027*'Football Field'!$F$4)+(M5027*'Football Field'!$F$5)+(N5027*'Football Field'!$F$6)+(O5027*'Football Field'!$F$7)+(P5027*'Football Field'!$F$8)+(Q5027*'Football Field'!$F$9)+(R5027*'Football Field'!$F$10)+(S5027*'Football Field'!$F$11)</f>
        <v>120929160.27074009</v>
      </c>
    </row>
    <row r="5028" spans="2:20" x14ac:dyDescent="0.3">
      <c r="B5028" s="62">
        <f t="shared" si="711"/>
        <v>5001</v>
      </c>
      <c r="C5028" s="62">
        <v>0.1815732053903667</v>
      </c>
      <c r="D5028" s="62">
        <v>0.5425301312967753</v>
      </c>
      <c r="E5028" s="62">
        <v>0.76055990635718196</v>
      </c>
      <c r="F5028" s="62">
        <v>0.84437513967585154</v>
      </c>
      <c r="G5028" s="62">
        <v>3.3862193073505797E-2</v>
      </c>
      <c r="H5028" s="62">
        <v>0.36587362066459783</v>
      </c>
      <c r="I5028" s="62">
        <v>0.61654504216959682</v>
      </c>
      <c r="J5028" s="62">
        <v>0.97263779258491656</v>
      </c>
      <c r="K5028" s="62"/>
      <c r="L5028" s="65">
        <f t="shared" si="703"/>
        <v>4.2050720763973856E-2</v>
      </c>
      <c r="M5028" s="65">
        <f t="shared" si="704"/>
        <v>0.12564509729370646</v>
      </c>
      <c r="N5028" s="65">
        <f t="shared" si="705"/>
        <v>0.1761388315954506</v>
      </c>
      <c r="O5028" s="65">
        <f t="shared" si="706"/>
        <v>0.19554968555087501</v>
      </c>
      <c r="P5028" s="65">
        <f t="shared" si="707"/>
        <v>7.8421792594806933E-3</v>
      </c>
      <c r="Q5028" s="65">
        <f t="shared" si="708"/>
        <v>8.4733038800488991E-2</v>
      </c>
      <c r="R5028" s="65">
        <f t="shared" si="709"/>
        <v>0.14278628474365032</v>
      </c>
      <c r="S5028" s="65">
        <f t="shared" si="710"/>
        <v>0.22525416199237394</v>
      </c>
      <c r="T5028" s="66">
        <f>(L5028*'Football Field'!$F$4)+(M5028*'Football Field'!$F$5)+(N5028*'Football Field'!$F$6)+(O5028*'Football Field'!$F$7)+(P5028*'Football Field'!$F$8)+(Q5028*'Football Field'!$F$9)+(R5028*'Football Field'!$F$10)+(S5028*'Football Field'!$F$11)</f>
        <v>135579902.15873948</v>
      </c>
    </row>
    <row r="5029" spans="2:20" x14ac:dyDescent="0.3">
      <c r="B5029" s="62">
        <f t="shared" si="711"/>
        <v>5002</v>
      </c>
      <c r="C5029" s="62">
        <v>0.34155546808647919</v>
      </c>
      <c r="D5029" s="62">
        <v>0.56266327850281905</v>
      </c>
      <c r="E5029" s="62">
        <v>0.50578246266872084</v>
      </c>
      <c r="F5029" s="62">
        <v>0.29234135518518123</v>
      </c>
      <c r="G5029" s="62">
        <v>4.4908264742471005E-2</v>
      </c>
      <c r="H5029" s="62">
        <v>9.9812121219315264E-2</v>
      </c>
      <c r="I5029" s="62">
        <v>0.61786873192931735</v>
      </c>
      <c r="J5029" s="62">
        <v>0.75037233520273605</v>
      </c>
      <c r="K5029" s="62"/>
      <c r="L5029" s="65">
        <f t="shared" si="703"/>
        <v>0.10622804755741717</v>
      </c>
      <c r="M5029" s="65">
        <f t="shared" si="704"/>
        <v>0.17499535827216289</v>
      </c>
      <c r="N5029" s="65">
        <f t="shared" si="705"/>
        <v>0.15730470895133458</v>
      </c>
      <c r="O5029" s="65">
        <f t="shared" si="706"/>
        <v>9.0921839300632634E-2</v>
      </c>
      <c r="P5029" s="65">
        <f t="shared" si="707"/>
        <v>1.3967035309112466E-2</v>
      </c>
      <c r="Q5029" s="65">
        <f t="shared" si="708"/>
        <v>3.1042825398443195E-2</v>
      </c>
      <c r="R5029" s="65">
        <f t="shared" si="709"/>
        <v>0.19216494880711527</v>
      </c>
      <c r="S5029" s="65">
        <f t="shared" si="710"/>
        <v>0.2333752364037818</v>
      </c>
      <c r="T5029" s="66">
        <f>(L5029*'Football Field'!$F$4)+(M5029*'Football Field'!$F$5)+(N5029*'Football Field'!$F$6)+(O5029*'Football Field'!$F$7)+(P5029*'Football Field'!$F$8)+(Q5029*'Football Field'!$F$9)+(R5029*'Football Field'!$F$10)+(S5029*'Football Field'!$F$11)</f>
        <v>141296795.80233529</v>
      </c>
    </row>
    <row r="5030" spans="2:20" x14ac:dyDescent="0.3">
      <c r="B5030" s="62">
        <f t="shared" si="711"/>
        <v>5003</v>
      </c>
      <c r="C5030" s="62">
        <v>0.50315393304088007</v>
      </c>
      <c r="D5030" s="62">
        <v>0.28758215698448353</v>
      </c>
      <c r="E5030" s="62">
        <v>0.7417865285625439</v>
      </c>
      <c r="F5030" s="62">
        <v>0.51606017404013727</v>
      </c>
      <c r="G5030" s="62">
        <v>0.42084240878506396</v>
      </c>
      <c r="H5030" s="62">
        <v>0.68112937410611063</v>
      </c>
      <c r="I5030" s="62">
        <v>0.98451923856648726</v>
      </c>
      <c r="J5030" s="62">
        <v>0.39577522925952913</v>
      </c>
      <c r="K5030" s="62"/>
      <c r="L5030" s="65">
        <f t="shared" si="703"/>
        <v>0.11105069452267369</v>
      </c>
      <c r="M5030" s="65">
        <f t="shared" si="704"/>
        <v>6.3472023506692385E-2</v>
      </c>
      <c r="N5030" s="65">
        <f t="shared" si="705"/>
        <v>0.16371910020971808</v>
      </c>
      <c r="O5030" s="65">
        <f t="shared" si="706"/>
        <v>0.11389922045584584</v>
      </c>
      <c r="P5030" s="65">
        <f t="shared" si="707"/>
        <v>9.2883785082882794E-2</v>
      </c>
      <c r="Q5030" s="65">
        <f t="shared" si="708"/>
        <v>0.15033150908140083</v>
      </c>
      <c r="R5030" s="65">
        <f t="shared" si="709"/>
        <v>0.21729243882281118</v>
      </c>
      <c r="S5030" s="65">
        <f t="shared" si="710"/>
        <v>8.7351228317975177E-2</v>
      </c>
      <c r="T5030" s="66">
        <f>(L5030*'Football Field'!$F$4)+(M5030*'Football Field'!$F$5)+(N5030*'Football Field'!$F$6)+(O5030*'Football Field'!$F$7)+(P5030*'Football Field'!$F$8)+(Q5030*'Football Field'!$F$9)+(R5030*'Football Field'!$F$10)+(S5030*'Football Field'!$F$11)</f>
        <v>150786515.6323331</v>
      </c>
    </row>
    <row r="5031" spans="2:20" x14ac:dyDescent="0.3">
      <c r="B5031" s="62">
        <f t="shared" si="711"/>
        <v>5004</v>
      </c>
      <c r="C5031" s="62">
        <v>0.21325925422398284</v>
      </c>
      <c r="D5031" s="62">
        <v>0.97703040894830173</v>
      </c>
      <c r="E5031" s="62">
        <v>0.95184528511412936</v>
      </c>
      <c r="F5031" s="62">
        <v>5.9234111639400622E-2</v>
      </c>
      <c r="G5031" s="62">
        <v>9.9693477230496708E-2</v>
      </c>
      <c r="H5031" s="62">
        <v>0.464299296237628</v>
      </c>
      <c r="I5031" s="62">
        <v>0.71531515137255308</v>
      </c>
      <c r="J5031" s="62">
        <v>0.79035306719564202</v>
      </c>
      <c r="K5031" s="62"/>
      <c r="L5031" s="65">
        <f t="shared" ref="L5031:L5094" si="712">C5031/SUM($C5031:$J5031)</f>
        <v>4.9931574264154475E-2</v>
      </c>
      <c r="M5031" s="65">
        <f t="shared" ref="M5031:M5094" si="713">D5031/SUM($C5031:$J5031)</f>
        <v>0.22875755896389649</v>
      </c>
      <c r="N5031" s="65">
        <f t="shared" ref="N5031:N5094" si="714">E5031/SUM($C5031:$J5031)</f>
        <v>0.22286082596792936</v>
      </c>
      <c r="O5031" s="65">
        <f t="shared" ref="O5031:O5094" si="715">F5031/SUM($C5031:$J5031)</f>
        <v>1.3868811719596344E-2</v>
      </c>
      <c r="P5031" s="65">
        <f t="shared" ref="P5031:P5094" si="716">G5031/SUM($C5031:$J5031)</f>
        <v>2.3341787816430138E-2</v>
      </c>
      <c r="Q5031" s="65">
        <f t="shared" ref="Q5031:Q5094" si="717">H5031/SUM($C5031:$J5031)</f>
        <v>0.10870897431974903</v>
      </c>
      <c r="R5031" s="65">
        <f t="shared" ref="R5031:R5094" si="718">I5031/SUM($C5031:$J5031)</f>
        <v>0.16748071136702339</v>
      </c>
      <c r="S5031" s="65">
        <f t="shared" ref="S5031:S5094" si="719">J5031/SUM($C5031:$J5031)</f>
        <v>0.18504975558122089</v>
      </c>
      <c r="T5031" s="66">
        <f>(L5031*'Football Field'!$F$4)+(M5031*'Football Field'!$F$5)+(N5031*'Football Field'!$F$6)+(O5031*'Football Field'!$F$7)+(P5031*'Football Field'!$F$8)+(Q5031*'Football Field'!$F$9)+(R5031*'Football Field'!$F$10)+(S5031*'Football Field'!$F$11)</f>
        <v>139530852.37207392</v>
      </c>
    </row>
    <row r="5032" spans="2:20" x14ac:dyDescent="0.3">
      <c r="B5032" s="62">
        <f t="shared" si="711"/>
        <v>5005</v>
      </c>
      <c r="C5032" s="62">
        <v>5.4380745298738931E-2</v>
      </c>
      <c r="D5032" s="62">
        <v>0.11316605980713279</v>
      </c>
      <c r="E5032" s="62">
        <v>0.25166628138339009</v>
      </c>
      <c r="F5032" s="62">
        <v>0.23465918919522943</v>
      </c>
      <c r="G5032" s="62">
        <v>0.48569943019684103</v>
      </c>
      <c r="H5032" s="62">
        <v>0.15859854666917672</v>
      </c>
      <c r="I5032" s="62">
        <v>0.92875527867547414</v>
      </c>
      <c r="J5032" s="62">
        <v>0.69963265597056501</v>
      </c>
      <c r="K5032" s="62"/>
      <c r="L5032" s="65">
        <f t="shared" si="712"/>
        <v>1.8581809012597195E-2</v>
      </c>
      <c r="M5032" s="65">
        <f t="shared" si="713"/>
        <v>3.8668651900455972E-2</v>
      </c>
      <c r="N5032" s="65">
        <f t="shared" si="714"/>
        <v>8.5993944177979925E-2</v>
      </c>
      <c r="O5032" s="65">
        <f t="shared" si="715"/>
        <v>8.0182649441874809E-2</v>
      </c>
      <c r="P5032" s="65">
        <f t="shared" si="716"/>
        <v>0.16596267667656026</v>
      </c>
      <c r="Q5032" s="65">
        <f t="shared" si="717"/>
        <v>5.4192856087069224E-2</v>
      </c>
      <c r="R5032" s="65">
        <f t="shared" si="718"/>
        <v>0.3173541133535982</v>
      </c>
      <c r="S5032" s="65">
        <f t="shared" si="719"/>
        <v>0.23906329934986445</v>
      </c>
      <c r="T5032" s="66">
        <f>(L5032*'Football Field'!$F$4)+(M5032*'Football Field'!$F$5)+(N5032*'Football Field'!$F$6)+(O5032*'Football Field'!$F$7)+(P5032*'Football Field'!$F$8)+(Q5032*'Football Field'!$F$9)+(R5032*'Football Field'!$F$10)+(S5032*'Football Field'!$F$11)</f>
        <v>170093339.89565971</v>
      </c>
    </row>
    <row r="5033" spans="2:20" x14ac:dyDescent="0.3">
      <c r="B5033" s="62">
        <f t="shared" si="711"/>
        <v>5006</v>
      </c>
      <c r="C5033" s="62">
        <v>0.75534267207440153</v>
      </c>
      <c r="D5033" s="62">
        <v>0.13752741001828139</v>
      </c>
      <c r="E5033" s="62">
        <v>0.13575028743891471</v>
      </c>
      <c r="F5033" s="62">
        <v>0.20499022161836289</v>
      </c>
      <c r="G5033" s="62">
        <v>0.23196847907235008</v>
      </c>
      <c r="H5033" s="62">
        <v>0.49874609420191451</v>
      </c>
      <c r="I5033" s="62">
        <v>0.91224708247877107</v>
      </c>
      <c r="J5033" s="62">
        <v>0.75821766100339172</v>
      </c>
      <c r="K5033" s="62"/>
      <c r="L5033" s="65">
        <f t="shared" si="712"/>
        <v>0.20780916950148387</v>
      </c>
      <c r="M5033" s="65">
        <f t="shared" si="713"/>
        <v>3.7836412420737729E-2</v>
      </c>
      <c r="N5033" s="65">
        <f t="shared" si="714"/>
        <v>3.7347492118768942E-2</v>
      </c>
      <c r="O5033" s="65">
        <f t="shared" si="715"/>
        <v>5.639671805307607E-2</v>
      </c>
      <c r="P5033" s="65">
        <f t="shared" si="716"/>
        <v>6.3818951012209177E-2</v>
      </c>
      <c r="Q5033" s="65">
        <f t="shared" si="717"/>
        <v>0.13721455898098622</v>
      </c>
      <c r="R5033" s="65">
        <f t="shared" si="718"/>
        <v>0.25097656414596425</v>
      </c>
      <c r="S5033" s="65">
        <f t="shared" si="719"/>
        <v>0.20860013376677375</v>
      </c>
      <c r="T5033" s="66">
        <f>(L5033*'Football Field'!$F$4)+(M5033*'Football Field'!$F$5)+(N5033*'Football Field'!$F$6)+(O5033*'Football Field'!$F$7)+(P5033*'Football Field'!$F$8)+(Q5033*'Football Field'!$F$9)+(R5033*'Football Field'!$F$10)+(S5033*'Football Field'!$F$11)</f>
        <v>149919272.90035862</v>
      </c>
    </row>
    <row r="5034" spans="2:20" x14ac:dyDescent="0.3">
      <c r="B5034" s="62">
        <f t="shared" si="711"/>
        <v>5007</v>
      </c>
      <c r="C5034" s="62">
        <v>0.45465502272146485</v>
      </c>
      <c r="D5034" s="62">
        <v>0.71349303090147231</v>
      </c>
      <c r="E5034" s="62">
        <v>6.933790327005307E-2</v>
      </c>
      <c r="F5034" s="62">
        <v>0.36236330126862504</v>
      </c>
      <c r="G5034" s="62">
        <v>0.77739277425425002</v>
      </c>
      <c r="H5034" s="62">
        <v>0.16116925522845582</v>
      </c>
      <c r="I5034" s="62">
        <v>0.79868660335388453</v>
      </c>
      <c r="J5034" s="62">
        <v>0.87765184213057224</v>
      </c>
      <c r="K5034" s="62"/>
      <c r="L5034" s="65">
        <f t="shared" si="712"/>
        <v>0.10787236526709647</v>
      </c>
      <c r="M5034" s="65">
        <f t="shared" si="713"/>
        <v>0.16928479176195779</v>
      </c>
      <c r="N5034" s="65">
        <f t="shared" si="714"/>
        <v>1.6451250408783053E-2</v>
      </c>
      <c r="O5034" s="65">
        <f t="shared" si="715"/>
        <v>8.597504578276069E-2</v>
      </c>
      <c r="P5034" s="65">
        <f t="shared" si="716"/>
        <v>0.18444577340945942</v>
      </c>
      <c r="Q5034" s="65">
        <f t="shared" si="717"/>
        <v>3.8239341700797361E-2</v>
      </c>
      <c r="R5034" s="65">
        <f t="shared" si="718"/>
        <v>0.18949799013593802</v>
      </c>
      <c r="S5034" s="65">
        <f t="shared" si="719"/>
        <v>0.20823344153320728</v>
      </c>
      <c r="T5034" s="66">
        <f>(L5034*'Football Field'!$F$4)+(M5034*'Football Field'!$F$5)+(N5034*'Football Field'!$F$6)+(O5034*'Football Field'!$F$7)+(P5034*'Football Field'!$F$8)+(Q5034*'Football Field'!$F$9)+(R5034*'Football Field'!$F$10)+(S5034*'Football Field'!$F$11)</f>
        <v>150997813.92255113</v>
      </c>
    </row>
    <row r="5035" spans="2:20" x14ac:dyDescent="0.3">
      <c r="B5035" s="62">
        <f t="shared" si="711"/>
        <v>5008</v>
      </c>
      <c r="C5035" s="62">
        <v>0.90088774917533399</v>
      </c>
      <c r="D5035" s="62">
        <v>0.19232047633460825</v>
      </c>
      <c r="E5035" s="62">
        <v>0.83342721333437919</v>
      </c>
      <c r="F5035" s="62">
        <v>0.25551699016472418</v>
      </c>
      <c r="G5035" s="62">
        <v>0.93978998460495533</v>
      </c>
      <c r="H5035" s="62">
        <v>0.10368178795965832</v>
      </c>
      <c r="I5035" s="62">
        <v>0.69154211126954901</v>
      </c>
      <c r="J5035" s="62">
        <v>0.29056702948564928</v>
      </c>
      <c r="K5035" s="62"/>
      <c r="L5035" s="65">
        <f t="shared" si="712"/>
        <v>0.21410286153654376</v>
      </c>
      <c r="M5035" s="65">
        <f t="shared" si="713"/>
        <v>4.5706431631469417E-2</v>
      </c>
      <c r="N5035" s="65">
        <f t="shared" si="714"/>
        <v>0.19807034940885809</v>
      </c>
      <c r="O5035" s="65">
        <f t="shared" si="715"/>
        <v>6.0725566326715698E-2</v>
      </c>
      <c r="P5035" s="65">
        <f t="shared" si="716"/>
        <v>0.22334827522240489</v>
      </c>
      <c r="Q5035" s="65">
        <f t="shared" si="717"/>
        <v>2.4640769631631046E-2</v>
      </c>
      <c r="R5035" s="65">
        <f t="shared" si="718"/>
        <v>0.1643502700878855</v>
      </c>
      <c r="S5035" s="65">
        <f t="shared" si="719"/>
        <v>6.9055476154491507E-2</v>
      </c>
      <c r="T5035" s="66">
        <f>(L5035*'Football Field'!$F$4)+(M5035*'Football Field'!$F$5)+(N5035*'Football Field'!$F$6)+(O5035*'Football Field'!$F$7)+(P5035*'Football Field'!$F$8)+(Q5035*'Football Field'!$F$9)+(R5035*'Football Field'!$F$10)+(S5035*'Football Field'!$F$11)</f>
        <v>154076593.30994746</v>
      </c>
    </row>
    <row r="5036" spans="2:20" x14ac:dyDescent="0.3">
      <c r="B5036" s="62">
        <f t="shared" si="711"/>
        <v>5009</v>
      </c>
      <c r="C5036" s="62">
        <v>0.29503388117505047</v>
      </c>
      <c r="D5036" s="62">
        <v>7.2662438484021208E-2</v>
      </c>
      <c r="E5036" s="62">
        <v>0.95705626398130861</v>
      </c>
      <c r="F5036" s="62">
        <v>0.10598615845040005</v>
      </c>
      <c r="G5036" s="62">
        <v>0.45914208885164431</v>
      </c>
      <c r="H5036" s="62">
        <v>0.18145666942067862</v>
      </c>
      <c r="I5036" s="62">
        <v>0.78181970654107025</v>
      </c>
      <c r="J5036" s="62">
        <v>0.36290292749421793</v>
      </c>
      <c r="K5036" s="62"/>
      <c r="L5036" s="65">
        <f t="shared" si="712"/>
        <v>9.1737675555074991E-2</v>
      </c>
      <c r="M5036" s="65">
        <f t="shared" si="713"/>
        <v>2.2593619350222048E-2</v>
      </c>
      <c r="N5036" s="65">
        <f t="shared" si="714"/>
        <v>0.29758655746041868</v>
      </c>
      <c r="O5036" s="65">
        <f t="shared" si="715"/>
        <v>3.2955278826036702E-2</v>
      </c>
      <c r="P5036" s="65">
        <f t="shared" si="716"/>
        <v>0.14276539295417534</v>
      </c>
      <c r="Q5036" s="65">
        <f t="shared" si="717"/>
        <v>5.6422038717451599E-2</v>
      </c>
      <c r="R5036" s="65">
        <f t="shared" si="718"/>
        <v>0.24309859700036998</v>
      </c>
      <c r="S5036" s="65">
        <f t="shared" si="719"/>
        <v>0.11284084013625074</v>
      </c>
      <c r="T5036" s="66">
        <f>(L5036*'Football Field'!$F$4)+(M5036*'Football Field'!$F$5)+(N5036*'Football Field'!$F$6)+(O5036*'Football Field'!$F$7)+(P5036*'Football Field'!$F$8)+(Q5036*'Football Field'!$F$9)+(R5036*'Football Field'!$F$10)+(S5036*'Football Field'!$F$11)</f>
        <v>161808339.7819322</v>
      </c>
    </row>
    <row r="5037" spans="2:20" x14ac:dyDescent="0.3">
      <c r="B5037" s="62">
        <f t="shared" si="711"/>
        <v>5010</v>
      </c>
      <c r="C5037" s="62">
        <v>0.56382788112871041</v>
      </c>
      <c r="D5037" s="62">
        <v>0.26142785954268699</v>
      </c>
      <c r="E5037" s="62">
        <v>1.9716533279059756E-2</v>
      </c>
      <c r="F5037" s="62">
        <v>0.57134604855343141</v>
      </c>
      <c r="G5037" s="62">
        <v>0.12815803506436863</v>
      </c>
      <c r="H5037" s="62">
        <v>0.92408078684247885</v>
      </c>
      <c r="I5037" s="62">
        <v>0.38818894385522995</v>
      </c>
      <c r="J5037" s="62">
        <v>2.1871105392442858E-2</v>
      </c>
      <c r="K5037" s="62"/>
      <c r="L5037" s="65">
        <f t="shared" si="712"/>
        <v>0.19586761392616661</v>
      </c>
      <c r="M5037" s="65">
        <f t="shared" si="713"/>
        <v>9.081716739502993E-2</v>
      </c>
      <c r="N5037" s="65">
        <f t="shared" si="714"/>
        <v>6.849307133472024E-3</v>
      </c>
      <c r="O5037" s="65">
        <f t="shared" si="715"/>
        <v>0.19847934272473128</v>
      </c>
      <c r="P5037" s="65">
        <f t="shared" si="716"/>
        <v>4.4520693945238943E-2</v>
      </c>
      <c r="Q5037" s="65">
        <f t="shared" si="717"/>
        <v>0.32101551706084019</v>
      </c>
      <c r="R5037" s="65">
        <f t="shared" si="718"/>
        <v>0.13485257599044773</v>
      </c>
      <c r="S5037" s="65">
        <f t="shared" si="719"/>
        <v>7.5977818240733378E-3</v>
      </c>
      <c r="T5037" s="66">
        <f>(L5037*'Football Field'!$F$4)+(M5037*'Football Field'!$F$5)+(N5037*'Football Field'!$F$6)+(O5037*'Football Field'!$F$7)+(P5037*'Football Field'!$F$8)+(Q5037*'Football Field'!$F$9)+(R5037*'Football Field'!$F$10)+(S5037*'Football Field'!$F$11)</f>
        <v>130759205.41914727</v>
      </c>
    </row>
    <row r="5038" spans="2:20" x14ac:dyDescent="0.3">
      <c r="B5038" s="62">
        <f t="shared" si="711"/>
        <v>5011</v>
      </c>
      <c r="C5038" s="62">
        <v>5.99713758784991E-2</v>
      </c>
      <c r="D5038" s="62">
        <v>0.20980039744347889</v>
      </c>
      <c r="E5038" s="62">
        <v>0.15717159731211927</v>
      </c>
      <c r="F5038" s="62">
        <v>0.32719831839290092</v>
      </c>
      <c r="G5038" s="62">
        <v>9.2922247985225859E-2</v>
      </c>
      <c r="H5038" s="62">
        <v>0.85128019963738366</v>
      </c>
      <c r="I5038" s="62">
        <v>0.41696240013305497</v>
      </c>
      <c r="J5038" s="62">
        <v>0.73213150961812556</v>
      </c>
      <c r="K5038" s="62"/>
      <c r="L5038" s="65">
        <f t="shared" si="712"/>
        <v>2.1061520883414467E-2</v>
      </c>
      <c r="M5038" s="65">
        <f t="shared" si="713"/>
        <v>7.3680408150993928E-2</v>
      </c>
      <c r="N5038" s="65">
        <f t="shared" si="714"/>
        <v>5.5197547672999211E-2</v>
      </c>
      <c r="O5038" s="65">
        <f t="shared" si="715"/>
        <v>0.11490972342892072</v>
      </c>
      <c r="P5038" s="65">
        <f t="shared" si="716"/>
        <v>3.2633632925808939E-2</v>
      </c>
      <c r="Q5038" s="65">
        <f t="shared" si="717"/>
        <v>0.29896355452348355</v>
      </c>
      <c r="R5038" s="65">
        <f t="shared" si="718"/>
        <v>0.14643423082026411</v>
      </c>
      <c r="S5038" s="65">
        <f t="shared" si="719"/>
        <v>0.25711938159411496</v>
      </c>
      <c r="T5038" s="66">
        <f>(L5038*'Football Field'!$F$4)+(M5038*'Football Field'!$F$5)+(N5038*'Football Field'!$F$6)+(O5038*'Football Field'!$F$7)+(P5038*'Football Field'!$F$8)+(Q5038*'Football Field'!$F$9)+(R5038*'Football Field'!$F$10)+(S5038*'Football Field'!$F$11)</f>
        <v>134891974.24975306</v>
      </c>
    </row>
    <row r="5039" spans="2:20" x14ac:dyDescent="0.3">
      <c r="B5039" s="62">
        <f t="shared" si="711"/>
        <v>5012</v>
      </c>
      <c r="C5039" s="62">
        <v>0.83574289596746598</v>
      </c>
      <c r="D5039" s="62">
        <v>0.66037574856715187</v>
      </c>
      <c r="E5039" s="62">
        <v>6.6791550209842621E-3</v>
      </c>
      <c r="F5039" s="62">
        <v>0.88451363328944654</v>
      </c>
      <c r="G5039" s="62">
        <v>0.5767794102931445</v>
      </c>
      <c r="H5039" s="62">
        <v>0.33675696185152382</v>
      </c>
      <c r="I5039" s="62">
        <v>0.75046050774573614</v>
      </c>
      <c r="J5039" s="62">
        <v>0.22935508214781752</v>
      </c>
      <c r="K5039" s="62"/>
      <c r="L5039" s="65">
        <f t="shared" si="712"/>
        <v>0.19523677030210779</v>
      </c>
      <c r="M5039" s="65">
        <f t="shared" si="713"/>
        <v>0.15426948761178164</v>
      </c>
      <c r="N5039" s="65">
        <f t="shared" si="714"/>
        <v>1.5603083926122147E-3</v>
      </c>
      <c r="O5039" s="65">
        <f t="shared" si="715"/>
        <v>0.20663003644405128</v>
      </c>
      <c r="P5039" s="65">
        <f t="shared" si="716"/>
        <v>0.13474065981982511</v>
      </c>
      <c r="Q5039" s="65">
        <f t="shared" si="717"/>
        <v>7.8669339489307558E-2</v>
      </c>
      <c r="R5039" s="65">
        <f t="shared" si="718"/>
        <v>0.17531406665676419</v>
      </c>
      <c r="S5039" s="65">
        <f t="shared" si="719"/>
        <v>5.3579331283550226E-2</v>
      </c>
      <c r="T5039" s="66">
        <f>(L5039*'Football Field'!$F$4)+(M5039*'Football Field'!$F$5)+(N5039*'Football Field'!$F$6)+(O5039*'Football Field'!$F$7)+(P5039*'Football Field'!$F$8)+(Q5039*'Football Field'!$F$9)+(R5039*'Football Field'!$F$10)+(S5039*'Football Field'!$F$11)</f>
        <v>143851039.07759613</v>
      </c>
    </row>
    <row r="5040" spans="2:20" x14ac:dyDescent="0.3">
      <c r="B5040" s="62">
        <f t="shared" si="711"/>
        <v>5013</v>
      </c>
      <c r="C5040" s="62">
        <v>0.5404495882674446</v>
      </c>
      <c r="D5040" s="62">
        <v>0.49100768303970066</v>
      </c>
      <c r="E5040" s="62">
        <v>0.46984588917914638</v>
      </c>
      <c r="F5040" s="62">
        <v>0.33833106325490514</v>
      </c>
      <c r="G5040" s="62">
        <v>8.9592695464483452E-2</v>
      </c>
      <c r="H5040" s="62">
        <v>0.21964892374126532</v>
      </c>
      <c r="I5040" s="62">
        <v>0.99091786812182503</v>
      </c>
      <c r="J5040" s="62">
        <v>0.57263966925852916</v>
      </c>
      <c r="K5040" s="62"/>
      <c r="L5040" s="65">
        <f t="shared" si="712"/>
        <v>0.14557825902852886</v>
      </c>
      <c r="M5040" s="65">
        <f t="shared" si="713"/>
        <v>0.13226033513264335</v>
      </c>
      <c r="N5040" s="65">
        <f t="shared" si="714"/>
        <v>0.12656008634900359</v>
      </c>
      <c r="O5040" s="65">
        <f t="shared" si="715"/>
        <v>9.1134581713376586E-2</v>
      </c>
      <c r="P5040" s="65">
        <f t="shared" si="716"/>
        <v>2.4133145644915165E-2</v>
      </c>
      <c r="Q5040" s="65">
        <f t="shared" si="717"/>
        <v>5.9165754974948637E-2</v>
      </c>
      <c r="R5040" s="65">
        <f t="shared" si="718"/>
        <v>0.26691869364520759</v>
      </c>
      <c r="S5040" s="65">
        <f t="shared" si="719"/>
        <v>0.15424914351137622</v>
      </c>
      <c r="T5040" s="66">
        <f>(L5040*'Football Field'!$F$4)+(M5040*'Football Field'!$F$5)+(N5040*'Football Field'!$F$6)+(O5040*'Football Field'!$F$7)+(P5040*'Football Field'!$F$8)+(Q5040*'Football Field'!$F$9)+(R5040*'Football Field'!$F$10)+(S5040*'Football Field'!$F$11)</f>
        <v>151037306.17009631</v>
      </c>
    </row>
    <row r="5041" spans="2:20" x14ac:dyDescent="0.3">
      <c r="B5041" s="62">
        <f t="shared" si="711"/>
        <v>5014</v>
      </c>
      <c r="C5041" s="62">
        <v>0.45236132412442365</v>
      </c>
      <c r="D5041" s="62">
        <v>0.69549208804569562</v>
      </c>
      <c r="E5041" s="62">
        <v>6.3655403516246323E-2</v>
      </c>
      <c r="F5041" s="62">
        <v>0.31396482099769507</v>
      </c>
      <c r="G5041" s="62">
        <v>0.55965135366649277</v>
      </c>
      <c r="H5041" s="62">
        <v>0.36398303169039958</v>
      </c>
      <c r="I5041" s="62">
        <v>0.69112620419103865</v>
      </c>
      <c r="J5041" s="62">
        <v>0.33559078254361463</v>
      </c>
      <c r="K5041" s="62"/>
      <c r="L5041" s="65">
        <f t="shared" si="712"/>
        <v>0.13014502254351762</v>
      </c>
      <c r="M5041" s="65">
        <f t="shared" si="713"/>
        <v>0.20009410320995694</v>
      </c>
      <c r="N5041" s="65">
        <f t="shared" si="714"/>
        <v>1.831375381543433E-2</v>
      </c>
      <c r="O5041" s="65">
        <f t="shared" si="715"/>
        <v>9.0328143737101504E-2</v>
      </c>
      <c r="P5041" s="65">
        <f t="shared" si="716"/>
        <v>0.1610125228552963</v>
      </c>
      <c r="Q5041" s="65">
        <f t="shared" si="717"/>
        <v>0.10471845699119824</v>
      </c>
      <c r="R5041" s="65">
        <f t="shared" si="718"/>
        <v>0.19883803196251662</v>
      </c>
      <c r="S5041" s="65">
        <f t="shared" si="719"/>
        <v>9.6549964884978426E-2</v>
      </c>
      <c r="T5041" s="66">
        <f>(L5041*'Football Field'!$F$4)+(M5041*'Football Field'!$F$5)+(N5041*'Football Field'!$F$6)+(O5041*'Football Field'!$F$7)+(P5041*'Football Field'!$F$8)+(Q5041*'Football Field'!$F$9)+(R5041*'Football Field'!$F$10)+(S5041*'Football Field'!$F$11)</f>
        <v>149381224.74796721</v>
      </c>
    </row>
    <row r="5042" spans="2:20" x14ac:dyDescent="0.3">
      <c r="B5042" s="62">
        <f t="shared" si="711"/>
        <v>5015</v>
      </c>
      <c r="C5042" s="62">
        <v>0.53916134350119904</v>
      </c>
      <c r="D5042" s="62">
        <v>0.7532807890354265</v>
      </c>
      <c r="E5042" s="62">
        <v>0.3892297345174095</v>
      </c>
      <c r="F5042" s="62">
        <v>0.30752240101633299</v>
      </c>
      <c r="G5042" s="62">
        <v>0.11202068943619659</v>
      </c>
      <c r="H5042" s="62">
        <v>0.77511737834446692</v>
      </c>
      <c r="I5042" s="62">
        <v>0.3582910976807232</v>
      </c>
      <c r="J5042" s="62">
        <v>0.31376845792413788</v>
      </c>
      <c r="K5042" s="62"/>
      <c r="L5042" s="65">
        <f t="shared" si="712"/>
        <v>0.15194526421938787</v>
      </c>
      <c r="M5042" s="65">
        <f t="shared" si="713"/>
        <v>0.21228793551502512</v>
      </c>
      <c r="N5042" s="65">
        <f t="shared" si="714"/>
        <v>0.1096918678724942</v>
      </c>
      <c r="O5042" s="65">
        <f t="shared" si="715"/>
        <v>8.6665286818181086E-2</v>
      </c>
      <c r="P5042" s="65">
        <f t="shared" si="716"/>
        <v>3.1569424365422871E-2</v>
      </c>
      <c r="Q5042" s="65">
        <f t="shared" si="717"/>
        <v>0.21844187509583082</v>
      </c>
      <c r="R5042" s="65">
        <f t="shared" si="718"/>
        <v>0.10097280927268652</v>
      </c>
      <c r="S5042" s="65">
        <f t="shared" si="719"/>
        <v>8.8425536840971597E-2</v>
      </c>
      <c r="T5042" s="66">
        <f>(L5042*'Football Field'!$F$4)+(M5042*'Football Field'!$F$5)+(N5042*'Football Field'!$F$6)+(O5042*'Football Field'!$F$7)+(P5042*'Football Field'!$F$8)+(Q5042*'Football Field'!$F$9)+(R5042*'Football Field'!$F$10)+(S5042*'Football Field'!$F$11)</f>
        <v>127341950.91907871</v>
      </c>
    </row>
    <row r="5043" spans="2:20" x14ac:dyDescent="0.3">
      <c r="B5043" s="62">
        <f t="shared" si="711"/>
        <v>5016</v>
      </c>
      <c r="C5043" s="62">
        <v>8.2387891929763812E-2</v>
      </c>
      <c r="D5043" s="62">
        <v>0.62285532841133517</v>
      </c>
      <c r="E5043" s="62">
        <v>0.47825482554651044</v>
      </c>
      <c r="F5043" s="62">
        <v>0.4540965547683703</v>
      </c>
      <c r="G5043" s="62">
        <v>1.7828177285616031E-2</v>
      </c>
      <c r="H5043" s="62">
        <v>9.3512537524671813E-2</v>
      </c>
      <c r="I5043" s="62">
        <v>0.92202343257373864</v>
      </c>
      <c r="J5043" s="62">
        <v>3.3923289529338096E-2</v>
      </c>
      <c r="K5043" s="62"/>
      <c r="L5043" s="65">
        <f t="shared" si="712"/>
        <v>3.0458959313360314E-2</v>
      </c>
      <c r="M5043" s="65">
        <f t="shared" si="713"/>
        <v>0.23027079176105</v>
      </c>
      <c r="N5043" s="65">
        <f t="shared" si="714"/>
        <v>0.17681171263804124</v>
      </c>
      <c r="O5043" s="65">
        <f t="shared" si="715"/>
        <v>0.16788035428577491</v>
      </c>
      <c r="P5043" s="65">
        <f t="shared" si="716"/>
        <v>6.5911108277523075E-3</v>
      </c>
      <c r="Q5043" s="65">
        <f t="shared" si="717"/>
        <v>3.457176180914117E-2</v>
      </c>
      <c r="R5043" s="65">
        <f t="shared" si="718"/>
        <v>0.34087380512988485</v>
      </c>
      <c r="S5043" s="65">
        <f t="shared" si="719"/>
        <v>1.2541504234995095E-2</v>
      </c>
      <c r="T5043" s="66">
        <f>(L5043*'Football Field'!$F$4)+(M5043*'Football Field'!$F$5)+(N5043*'Football Field'!$F$6)+(O5043*'Football Field'!$F$7)+(P5043*'Football Field'!$F$8)+(Q5043*'Football Field'!$F$9)+(R5043*'Football Field'!$F$10)+(S5043*'Football Field'!$F$11)</f>
        <v>160867584.01546878</v>
      </c>
    </row>
    <row r="5044" spans="2:20" x14ac:dyDescent="0.3">
      <c r="B5044" s="62">
        <f t="shared" si="711"/>
        <v>5017</v>
      </c>
      <c r="C5044" s="62">
        <v>0.37869284401140946</v>
      </c>
      <c r="D5044" s="62">
        <v>0.98207135742954244</v>
      </c>
      <c r="E5044" s="62">
        <v>0.39601533000428901</v>
      </c>
      <c r="F5044" s="62">
        <v>0.1609324798341919</v>
      </c>
      <c r="G5044" s="62">
        <v>3.1291047929651317E-3</v>
      </c>
      <c r="H5044" s="62">
        <v>0.88041894033906476</v>
      </c>
      <c r="I5044" s="62">
        <v>0.16325972846770098</v>
      </c>
      <c r="J5044" s="62">
        <v>0.36306540336304061</v>
      </c>
      <c r="K5044" s="62"/>
      <c r="L5044" s="65">
        <f t="shared" si="712"/>
        <v>0.11380410195041583</v>
      </c>
      <c r="M5044" s="65">
        <f t="shared" si="713"/>
        <v>0.29513034283829148</v>
      </c>
      <c r="N5044" s="65">
        <f t="shared" si="714"/>
        <v>0.11900982472322039</v>
      </c>
      <c r="O5044" s="65">
        <f t="shared" si="715"/>
        <v>4.8363143459958853E-2</v>
      </c>
      <c r="P5044" s="65">
        <f t="shared" si="716"/>
        <v>9.4035302357445597E-4</v>
      </c>
      <c r="Q5044" s="65">
        <f t="shared" si="717"/>
        <v>0.26458193871338448</v>
      </c>
      <c r="R5044" s="65">
        <f t="shared" si="718"/>
        <v>4.9062524092416362E-2</v>
      </c>
      <c r="S5044" s="65">
        <f t="shared" si="719"/>
        <v>0.10910777119873821</v>
      </c>
      <c r="T5044" s="66">
        <f>(L5044*'Football Field'!$F$4)+(M5044*'Football Field'!$F$5)+(N5044*'Football Field'!$F$6)+(O5044*'Football Field'!$F$7)+(P5044*'Football Field'!$F$8)+(Q5044*'Football Field'!$F$9)+(R5044*'Football Field'!$F$10)+(S5044*'Football Field'!$F$11)</f>
        <v>117675465.69332093</v>
      </c>
    </row>
    <row r="5045" spans="2:20" x14ac:dyDescent="0.3">
      <c r="B5045" s="62">
        <f t="shared" si="711"/>
        <v>5018</v>
      </c>
      <c r="C5045" s="62">
        <v>0.52396269497540027</v>
      </c>
      <c r="D5045" s="62">
        <v>0.62440708278793222</v>
      </c>
      <c r="E5045" s="62">
        <v>0.88539712026019857</v>
      </c>
      <c r="F5045" s="62">
        <v>0.33456926388322472</v>
      </c>
      <c r="G5045" s="62">
        <v>0.69987369382188713</v>
      </c>
      <c r="H5045" s="62">
        <v>0.26288833913426313</v>
      </c>
      <c r="I5045" s="62">
        <v>0.29345888530712128</v>
      </c>
      <c r="J5045" s="62">
        <v>0.86797849017564854</v>
      </c>
      <c r="K5045" s="62"/>
      <c r="L5045" s="65">
        <f t="shared" si="712"/>
        <v>0.11662961522975415</v>
      </c>
      <c r="M5045" s="65">
        <f t="shared" si="713"/>
        <v>0.13898767700572431</v>
      </c>
      <c r="N5045" s="65">
        <f t="shared" si="714"/>
        <v>0.19708182748836248</v>
      </c>
      <c r="O5045" s="65">
        <f t="shared" si="715"/>
        <v>7.4472257068291053E-2</v>
      </c>
      <c r="P5045" s="65">
        <f t="shared" si="716"/>
        <v>0.15578589926846939</v>
      </c>
      <c r="Q5045" s="65">
        <f t="shared" si="717"/>
        <v>5.8516696199254647E-2</v>
      </c>
      <c r="R5045" s="65">
        <f t="shared" si="718"/>
        <v>6.5321438353028158E-2</v>
      </c>
      <c r="S5045" s="65">
        <f t="shared" si="719"/>
        <v>0.19320458938711585</v>
      </c>
      <c r="T5045" s="66">
        <f>(L5045*'Football Field'!$F$4)+(M5045*'Football Field'!$F$5)+(N5045*'Football Field'!$F$6)+(O5045*'Football Field'!$F$7)+(P5045*'Football Field'!$F$8)+(Q5045*'Football Field'!$F$9)+(R5045*'Football Field'!$F$10)+(S5045*'Football Field'!$F$11)</f>
        <v>135995571.50512791</v>
      </c>
    </row>
    <row r="5046" spans="2:20" x14ac:dyDescent="0.3">
      <c r="B5046" s="62">
        <f t="shared" si="711"/>
        <v>5019</v>
      </c>
      <c r="C5046" s="62">
        <v>0.31758607776295378</v>
      </c>
      <c r="D5046" s="62">
        <v>0.96656092933249016</v>
      </c>
      <c r="E5046" s="62">
        <v>0.96230315103923214</v>
      </c>
      <c r="F5046" s="62">
        <v>0.79812879241828572</v>
      </c>
      <c r="G5046" s="62">
        <v>0.372326310765971</v>
      </c>
      <c r="H5046" s="62">
        <v>0.64936773351758315</v>
      </c>
      <c r="I5046" s="62">
        <v>0.10776575282537937</v>
      </c>
      <c r="J5046" s="62">
        <v>0.27780488377394164</v>
      </c>
      <c r="K5046" s="62"/>
      <c r="L5046" s="65">
        <f t="shared" si="712"/>
        <v>7.1338102605487036E-2</v>
      </c>
      <c r="M5046" s="65">
        <f t="shared" si="713"/>
        <v>0.2171147527526138</v>
      </c>
      <c r="N5046" s="65">
        <f t="shared" si="714"/>
        <v>0.21615834488078459</v>
      </c>
      <c r="O5046" s="65">
        <f t="shared" si="715"/>
        <v>0.17928050904179402</v>
      </c>
      <c r="P5046" s="65">
        <f t="shared" si="716"/>
        <v>8.3634184304421752E-2</v>
      </c>
      <c r="Q5046" s="65">
        <f t="shared" si="717"/>
        <v>0.14586490166280724</v>
      </c>
      <c r="R5046" s="65">
        <f t="shared" si="718"/>
        <v>2.4206994168531042E-2</v>
      </c>
      <c r="S5046" s="65">
        <f t="shared" si="719"/>
        <v>6.2402210583560463E-2</v>
      </c>
      <c r="T5046" s="66">
        <f>(L5046*'Football Field'!$F$4)+(M5046*'Football Field'!$F$5)+(N5046*'Football Field'!$F$6)+(O5046*'Football Field'!$F$7)+(P5046*'Football Field'!$F$8)+(Q5046*'Football Field'!$F$9)+(R5046*'Football Field'!$F$10)+(S5046*'Football Field'!$F$11)</f>
        <v>124571139.49481444</v>
      </c>
    </row>
    <row r="5047" spans="2:20" x14ac:dyDescent="0.3">
      <c r="B5047" s="62">
        <f t="shared" si="711"/>
        <v>5020</v>
      </c>
      <c r="C5047" s="62">
        <v>0.67310354966378394</v>
      </c>
      <c r="D5047" s="62">
        <v>0.22130227438764827</v>
      </c>
      <c r="E5047" s="62">
        <v>0.13154367614397722</v>
      </c>
      <c r="F5047" s="62">
        <v>0.46727263966544053</v>
      </c>
      <c r="G5047" s="62">
        <v>0.85640285113174608</v>
      </c>
      <c r="H5047" s="62">
        <v>0.39918670474984563</v>
      </c>
      <c r="I5047" s="62">
        <v>0.42659085089056703</v>
      </c>
      <c r="J5047" s="62">
        <v>0.37237273668727433</v>
      </c>
      <c r="K5047" s="62"/>
      <c r="L5047" s="65">
        <f t="shared" si="712"/>
        <v>0.18972553104711909</v>
      </c>
      <c r="M5047" s="65">
        <f t="shared" si="713"/>
        <v>6.2377759783177833E-2</v>
      </c>
      <c r="N5047" s="65">
        <f t="shared" si="714"/>
        <v>3.7077792599329591E-2</v>
      </c>
      <c r="O5047" s="65">
        <f t="shared" si="715"/>
        <v>0.13170863494717475</v>
      </c>
      <c r="P5047" s="65">
        <f t="shared" si="716"/>
        <v>0.24139151517236404</v>
      </c>
      <c r="Q5047" s="65">
        <f t="shared" si="717"/>
        <v>0.11251747161851126</v>
      </c>
      <c r="R5047" s="65">
        <f t="shared" si="718"/>
        <v>0.1202417900863581</v>
      </c>
      <c r="S5047" s="65">
        <f t="shared" si="719"/>
        <v>0.10495950474596551</v>
      </c>
      <c r="T5047" s="66">
        <f>(L5047*'Football Field'!$F$4)+(M5047*'Football Field'!$F$5)+(N5047*'Football Field'!$F$6)+(O5047*'Football Field'!$F$7)+(P5047*'Football Field'!$F$8)+(Q5047*'Football Field'!$F$9)+(R5047*'Football Field'!$F$10)+(S5047*'Football Field'!$F$11)</f>
        <v>146065727.17637169</v>
      </c>
    </row>
    <row r="5048" spans="2:20" x14ac:dyDescent="0.3">
      <c r="B5048" s="62">
        <f t="shared" si="711"/>
        <v>5021</v>
      </c>
      <c r="C5048" s="62">
        <v>0.45571134926638734</v>
      </c>
      <c r="D5048" s="62">
        <v>0.71259452162522918</v>
      </c>
      <c r="E5048" s="62">
        <v>0.69393344531532208</v>
      </c>
      <c r="F5048" s="62">
        <v>0.1641765380984842</v>
      </c>
      <c r="G5048" s="62">
        <v>0.78992020323332168</v>
      </c>
      <c r="H5048" s="62">
        <v>2.4387472888026229E-2</v>
      </c>
      <c r="I5048" s="62">
        <v>0.24488621124457577</v>
      </c>
      <c r="J5048" s="62">
        <v>5.4644089540634933E-2</v>
      </c>
      <c r="K5048" s="62"/>
      <c r="L5048" s="65">
        <f t="shared" si="712"/>
        <v>0.14511927180437686</v>
      </c>
      <c r="M5048" s="65">
        <f t="shared" si="713"/>
        <v>0.22692258649365399</v>
      </c>
      <c r="N5048" s="65">
        <f t="shared" si="714"/>
        <v>0.22098004894320863</v>
      </c>
      <c r="O5048" s="65">
        <f t="shared" si="715"/>
        <v>5.2281295373858436E-2</v>
      </c>
      <c r="P5048" s="65">
        <f t="shared" si="716"/>
        <v>0.25154660918873933</v>
      </c>
      <c r="Q5048" s="65">
        <f t="shared" si="717"/>
        <v>7.7660833164604022E-3</v>
      </c>
      <c r="R5048" s="65">
        <f t="shared" si="718"/>
        <v>7.7982935268026368E-2</v>
      </c>
      <c r="S5048" s="65">
        <f t="shared" si="719"/>
        <v>1.7401169611675957E-2</v>
      </c>
      <c r="T5048" s="66">
        <f>(L5048*'Football Field'!$F$4)+(M5048*'Football Field'!$F$5)+(N5048*'Football Field'!$F$6)+(O5048*'Football Field'!$F$7)+(P5048*'Football Field'!$F$8)+(Q5048*'Football Field'!$F$9)+(R5048*'Football Field'!$F$10)+(S5048*'Football Field'!$F$11)</f>
        <v>144292670.42552942</v>
      </c>
    </row>
    <row r="5049" spans="2:20" x14ac:dyDescent="0.3">
      <c r="B5049" s="62">
        <f t="shared" si="711"/>
        <v>5022</v>
      </c>
      <c r="C5049" s="62">
        <v>0.69837413141798876</v>
      </c>
      <c r="D5049" s="62">
        <v>0.85736492498309835</v>
      </c>
      <c r="E5049" s="62">
        <v>0.37481171105293087</v>
      </c>
      <c r="F5049" s="62">
        <v>0.88063955697212226</v>
      </c>
      <c r="G5049" s="62">
        <v>0.19361997526469044</v>
      </c>
      <c r="H5049" s="62">
        <v>0.64630026204848023</v>
      </c>
      <c r="I5049" s="62">
        <v>0.49627007516275545</v>
      </c>
      <c r="J5049" s="62">
        <v>0.83432757698305715</v>
      </c>
      <c r="K5049" s="62"/>
      <c r="L5049" s="65">
        <f t="shared" si="712"/>
        <v>0.14018768290592884</v>
      </c>
      <c r="M5049" s="65">
        <f t="shared" si="713"/>
        <v>0.17210259777829473</v>
      </c>
      <c r="N5049" s="65">
        <f t="shared" si="714"/>
        <v>7.5237588184761145E-2</v>
      </c>
      <c r="O5049" s="65">
        <f t="shared" si="715"/>
        <v>0.1767746160880288</v>
      </c>
      <c r="P5049" s="65">
        <f t="shared" si="716"/>
        <v>3.8866181428496495E-2</v>
      </c>
      <c r="Q5049" s="65">
        <f t="shared" si="717"/>
        <v>0.12973466817006632</v>
      </c>
      <c r="R5049" s="65">
        <f t="shared" si="718"/>
        <v>9.9618454926673733E-2</v>
      </c>
      <c r="S5049" s="65">
        <f t="shared" si="719"/>
        <v>0.16747821051775003</v>
      </c>
      <c r="T5049" s="66">
        <f>(L5049*'Football Field'!$F$4)+(M5049*'Football Field'!$F$5)+(N5049*'Football Field'!$F$6)+(O5049*'Football Field'!$F$7)+(P5049*'Football Field'!$F$8)+(Q5049*'Football Field'!$F$9)+(R5049*'Football Field'!$F$10)+(S5049*'Football Field'!$F$11)</f>
        <v>128289222.93928623</v>
      </c>
    </row>
    <row r="5050" spans="2:20" x14ac:dyDescent="0.3">
      <c r="B5050" s="62">
        <f t="shared" si="711"/>
        <v>5023</v>
      </c>
      <c r="C5050" s="62">
        <v>0.54119383075569216</v>
      </c>
      <c r="D5050" s="62">
        <v>0.76246672999950738</v>
      </c>
      <c r="E5050" s="62">
        <v>0.97485955667583357</v>
      </c>
      <c r="F5050" s="62">
        <v>2.3665131026772257E-2</v>
      </c>
      <c r="G5050" s="62">
        <v>3.574949755388046E-2</v>
      </c>
      <c r="H5050" s="62">
        <v>0.32070681720517125</v>
      </c>
      <c r="I5050" s="62">
        <v>0.41379708745659105</v>
      </c>
      <c r="J5050" s="62">
        <v>0.24627066832197986</v>
      </c>
      <c r="K5050" s="62"/>
      <c r="L5050" s="65">
        <f t="shared" si="712"/>
        <v>0.16307358636625374</v>
      </c>
      <c r="M5050" s="65">
        <f t="shared" si="713"/>
        <v>0.22974797028331051</v>
      </c>
      <c r="N5050" s="65">
        <f t="shared" si="714"/>
        <v>0.29374659332047887</v>
      </c>
      <c r="O5050" s="65">
        <f t="shared" si="715"/>
        <v>7.1308236883897017E-3</v>
      </c>
      <c r="P5050" s="65">
        <f t="shared" si="716"/>
        <v>1.0772108707821935E-2</v>
      </c>
      <c r="Q5050" s="65">
        <f t="shared" si="717"/>
        <v>9.6636007067424951E-2</v>
      </c>
      <c r="R5050" s="65">
        <f t="shared" si="718"/>
        <v>0.12468614984992034</v>
      </c>
      <c r="S5050" s="65">
        <f t="shared" si="719"/>
        <v>7.4206760716399783E-2</v>
      </c>
      <c r="T5050" s="66">
        <f>(L5050*'Football Field'!$F$4)+(M5050*'Football Field'!$F$5)+(N5050*'Football Field'!$F$6)+(O5050*'Football Field'!$F$7)+(P5050*'Football Field'!$F$8)+(Q5050*'Football Field'!$F$9)+(R5050*'Football Field'!$F$10)+(S5050*'Football Field'!$F$11)</f>
        <v>132961910.24840915</v>
      </c>
    </row>
    <row r="5051" spans="2:20" x14ac:dyDescent="0.3">
      <c r="B5051" s="62">
        <f t="shared" si="711"/>
        <v>5024</v>
      </c>
      <c r="C5051" s="62">
        <v>0.53753268008899568</v>
      </c>
      <c r="D5051" s="62">
        <v>7.9568630965553111E-2</v>
      </c>
      <c r="E5051" s="62">
        <v>0.95954291793537927</v>
      </c>
      <c r="F5051" s="62">
        <v>0.20545757867467696</v>
      </c>
      <c r="G5051" s="62">
        <v>0.21475643971734948</v>
      </c>
      <c r="H5051" s="62">
        <v>0.70394453896486242</v>
      </c>
      <c r="I5051" s="62">
        <v>0.59919206555564897</v>
      </c>
      <c r="J5051" s="62">
        <v>0.26408390535870385</v>
      </c>
      <c r="K5051" s="62"/>
      <c r="L5051" s="65">
        <f t="shared" si="712"/>
        <v>0.15081952916833544</v>
      </c>
      <c r="M5051" s="65">
        <f t="shared" si="713"/>
        <v>2.2325160689405734E-2</v>
      </c>
      <c r="N5051" s="65">
        <f t="shared" si="714"/>
        <v>0.26922607026583883</v>
      </c>
      <c r="O5051" s="65">
        <f t="shared" si="715"/>
        <v>5.7646756053326288E-2</v>
      </c>
      <c r="P5051" s="65">
        <f t="shared" si="716"/>
        <v>6.0255806435203445E-2</v>
      </c>
      <c r="Q5051" s="65">
        <f t="shared" si="717"/>
        <v>0.19751093814374948</v>
      </c>
      <c r="R5051" s="65">
        <f t="shared" si="718"/>
        <v>0.16811976007401713</v>
      </c>
      <c r="S5051" s="65">
        <f t="shared" si="719"/>
        <v>7.4095979170123658E-2</v>
      </c>
      <c r="T5051" s="66">
        <f>(L5051*'Football Field'!$F$4)+(M5051*'Football Field'!$F$5)+(N5051*'Football Field'!$F$6)+(O5051*'Football Field'!$F$7)+(P5051*'Football Field'!$F$8)+(Q5051*'Football Field'!$F$9)+(R5051*'Football Field'!$F$10)+(S5051*'Football Field'!$F$11)</f>
        <v>143484627.5106093</v>
      </c>
    </row>
    <row r="5052" spans="2:20" x14ac:dyDescent="0.3">
      <c r="B5052" s="62">
        <f t="shared" si="711"/>
        <v>5025</v>
      </c>
      <c r="C5052" s="62">
        <v>0.88884070420892936</v>
      </c>
      <c r="D5052" s="62">
        <v>0.10468074095238333</v>
      </c>
      <c r="E5052" s="62">
        <v>0.7481793381729519</v>
      </c>
      <c r="F5052" s="62">
        <v>0.24457293525782831</v>
      </c>
      <c r="G5052" s="62">
        <v>0.10843036501462278</v>
      </c>
      <c r="H5052" s="62">
        <v>0.13466394447156771</v>
      </c>
      <c r="I5052" s="62">
        <v>0.88415768474358636</v>
      </c>
      <c r="J5052" s="62">
        <v>0.18667649824937005</v>
      </c>
      <c r="K5052" s="62"/>
      <c r="L5052" s="65">
        <f t="shared" si="712"/>
        <v>0.26932916450607836</v>
      </c>
      <c r="M5052" s="65">
        <f t="shared" si="713"/>
        <v>3.171949300597679E-2</v>
      </c>
      <c r="N5052" s="65">
        <f t="shared" si="714"/>
        <v>0.22670711984345174</v>
      </c>
      <c r="O5052" s="65">
        <f t="shared" si="715"/>
        <v>7.4108469607515465E-2</v>
      </c>
      <c r="P5052" s="65">
        <f t="shared" si="716"/>
        <v>3.2855673101142027E-2</v>
      </c>
      <c r="Q5052" s="65">
        <f t="shared" si="717"/>
        <v>4.0804755544920392E-2</v>
      </c>
      <c r="R5052" s="65">
        <f t="shared" si="718"/>
        <v>0.2679101546497632</v>
      </c>
      <c r="S5052" s="65">
        <f t="shared" si="719"/>
        <v>5.6565169741152069E-2</v>
      </c>
      <c r="T5052" s="66">
        <f>(L5052*'Football Field'!$F$4)+(M5052*'Football Field'!$F$5)+(N5052*'Football Field'!$F$6)+(O5052*'Football Field'!$F$7)+(P5052*'Football Field'!$F$8)+(Q5052*'Football Field'!$F$9)+(R5052*'Football Field'!$F$10)+(S5052*'Football Field'!$F$11)</f>
        <v>153359795.20204759</v>
      </c>
    </row>
    <row r="5053" spans="2:20" x14ac:dyDescent="0.3">
      <c r="B5053" s="62">
        <f t="shared" si="711"/>
        <v>5026</v>
      </c>
      <c r="C5053" s="62">
        <v>0.51995923693556856</v>
      </c>
      <c r="D5053" s="62">
        <v>0.51664424386900665</v>
      </c>
      <c r="E5053" s="62">
        <v>0.78142912697802036</v>
      </c>
      <c r="F5053" s="62">
        <v>0.14805956794754149</v>
      </c>
      <c r="G5053" s="62">
        <v>0.85703809381522345</v>
      </c>
      <c r="H5053" s="62">
        <v>0.63938717499910047</v>
      </c>
      <c r="I5053" s="62">
        <v>0.74015657664615964</v>
      </c>
      <c r="J5053" s="62">
        <v>0.88386278286358155</v>
      </c>
      <c r="K5053" s="62"/>
      <c r="L5053" s="65">
        <f t="shared" si="712"/>
        <v>0.10222264321790364</v>
      </c>
      <c r="M5053" s="65">
        <f t="shared" si="713"/>
        <v>0.10157092414178888</v>
      </c>
      <c r="N5053" s="65">
        <f t="shared" si="714"/>
        <v>0.15362694836989788</v>
      </c>
      <c r="O5053" s="65">
        <f t="shared" si="715"/>
        <v>2.9108128703508297E-2</v>
      </c>
      <c r="P5053" s="65">
        <f t="shared" si="716"/>
        <v>0.16849147599445755</v>
      </c>
      <c r="Q5053" s="65">
        <f t="shared" si="717"/>
        <v>0.12570186742568729</v>
      </c>
      <c r="R5053" s="65">
        <f t="shared" si="718"/>
        <v>0.14551287155854667</v>
      </c>
      <c r="S5053" s="65">
        <f t="shared" si="719"/>
        <v>0.17376514058820974</v>
      </c>
      <c r="T5053" s="66">
        <f>(L5053*'Football Field'!$F$4)+(M5053*'Football Field'!$F$5)+(N5053*'Football Field'!$F$6)+(O5053*'Football Field'!$F$7)+(P5053*'Football Field'!$F$8)+(Q5053*'Football Field'!$F$9)+(R5053*'Football Field'!$F$10)+(S5053*'Football Field'!$F$11)</f>
        <v>146745893.80734092</v>
      </c>
    </row>
    <row r="5054" spans="2:20" x14ac:dyDescent="0.3">
      <c r="B5054" s="62">
        <f t="shared" si="711"/>
        <v>5027</v>
      </c>
      <c r="C5054" s="62">
        <v>0.175202092239643</v>
      </c>
      <c r="D5054" s="62">
        <v>1.3998690815753445E-2</v>
      </c>
      <c r="E5054" s="62">
        <v>0.97219876469530886</v>
      </c>
      <c r="F5054" s="62">
        <v>0.90651909903147154</v>
      </c>
      <c r="G5054" s="62">
        <v>0.29781974129086441</v>
      </c>
      <c r="H5054" s="62">
        <v>4.1095839627121156E-2</v>
      </c>
      <c r="I5054" s="62">
        <v>0.74330790410879655</v>
      </c>
      <c r="J5054" s="62">
        <v>0.76073697064496271</v>
      </c>
      <c r="K5054" s="62"/>
      <c r="L5054" s="65">
        <f t="shared" si="712"/>
        <v>4.4798646966537688E-2</v>
      </c>
      <c r="M5054" s="65">
        <f t="shared" si="713"/>
        <v>3.5794230527274092E-3</v>
      </c>
      <c r="N5054" s="65">
        <f t="shared" si="714"/>
        <v>0.248588294147291</v>
      </c>
      <c r="O5054" s="65">
        <f t="shared" si="715"/>
        <v>0.23179420158057731</v>
      </c>
      <c r="P5054" s="65">
        <f t="shared" si="716"/>
        <v>7.6151610287312224E-2</v>
      </c>
      <c r="Q5054" s="65">
        <f t="shared" si="717"/>
        <v>1.0508082339168999E-2</v>
      </c>
      <c r="R5054" s="65">
        <f t="shared" si="718"/>
        <v>0.1900615909201592</v>
      </c>
      <c r="S5054" s="65">
        <f t="shared" si="719"/>
        <v>0.19451815070622624</v>
      </c>
      <c r="T5054" s="66">
        <f>(L5054*'Football Field'!$F$4)+(M5054*'Football Field'!$F$5)+(N5054*'Football Field'!$F$6)+(O5054*'Football Field'!$F$7)+(P5054*'Football Field'!$F$8)+(Q5054*'Football Field'!$F$9)+(R5054*'Football Field'!$F$10)+(S5054*'Football Field'!$F$11)</f>
        <v>150035584.31825763</v>
      </c>
    </row>
    <row r="5055" spans="2:20" x14ac:dyDescent="0.3">
      <c r="B5055" s="62">
        <f t="shared" si="711"/>
        <v>5028</v>
      </c>
      <c r="C5055" s="62">
        <v>0.77270860527106433</v>
      </c>
      <c r="D5055" s="62">
        <v>0.69488170130204097</v>
      </c>
      <c r="E5055" s="62">
        <v>0.8934396577592908</v>
      </c>
      <c r="F5055" s="62">
        <v>0.8776134784580758</v>
      </c>
      <c r="G5055" s="62">
        <v>0.94704555619302078</v>
      </c>
      <c r="H5055" s="62">
        <v>0.10978956060405198</v>
      </c>
      <c r="I5055" s="62">
        <v>0.49972831210111746</v>
      </c>
      <c r="J5055" s="62">
        <v>0.11617622426597018</v>
      </c>
      <c r="K5055" s="62"/>
      <c r="L5055" s="65">
        <f t="shared" si="712"/>
        <v>0.15733014309299606</v>
      </c>
      <c r="M5055" s="65">
        <f t="shared" si="713"/>
        <v>0.14148391353840742</v>
      </c>
      <c r="N5055" s="65">
        <f t="shared" si="714"/>
        <v>0.18191202769240131</v>
      </c>
      <c r="O5055" s="65">
        <f t="shared" si="715"/>
        <v>0.17868968095381141</v>
      </c>
      <c r="P5055" s="65">
        <f t="shared" si="716"/>
        <v>0.1928266514117124</v>
      </c>
      <c r="Q5055" s="65">
        <f t="shared" si="717"/>
        <v>2.2354102390115434E-2</v>
      </c>
      <c r="R5055" s="65">
        <f t="shared" si="718"/>
        <v>0.10174899867060452</v>
      </c>
      <c r="S5055" s="65">
        <f t="shared" si="719"/>
        <v>2.3654482249951394E-2</v>
      </c>
      <c r="T5055" s="66">
        <f>(L5055*'Football Field'!$F$4)+(M5055*'Football Field'!$F$5)+(N5055*'Football Field'!$F$6)+(O5055*'Football Field'!$F$7)+(P5055*'Football Field'!$F$8)+(Q5055*'Football Field'!$F$9)+(R5055*'Football Field'!$F$10)+(S5055*'Football Field'!$F$11)</f>
        <v>142915640.37226081</v>
      </c>
    </row>
    <row r="5056" spans="2:20" x14ac:dyDescent="0.3">
      <c r="B5056" s="62">
        <f t="shared" si="711"/>
        <v>5029</v>
      </c>
      <c r="C5056" s="62">
        <v>0.44142990309632446</v>
      </c>
      <c r="D5056" s="62">
        <v>0.8439147784581571</v>
      </c>
      <c r="E5056" s="62">
        <v>0.43127071062444167</v>
      </c>
      <c r="F5056" s="62">
        <v>0.91756774886273773</v>
      </c>
      <c r="G5056" s="62">
        <v>1.1133257815850173E-2</v>
      </c>
      <c r="H5056" s="62">
        <v>0.39001080335346627</v>
      </c>
      <c r="I5056" s="62">
        <v>0.76672556768296707</v>
      </c>
      <c r="J5056" s="62">
        <v>0.26999036764948081</v>
      </c>
      <c r="K5056" s="62"/>
      <c r="L5056" s="65">
        <f t="shared" si="712"/>
        <v>0.1084050163974023</v>
      </c>
      <c r="M5056" s="65">
        <f t="shared" si="713"/>
        <v>0.20724603103474798</v>
      </c>
      <c r="N5056" s="65">
        <f t="shared" si="714"/>
        <v>0.1059101527309993</v>
      </c>
      <c r="O5056" s="65">
        <f t="shared" si="715"/>
        <v>0.22533350405916536</v>
      </c>
      <c r="P5056" s="65">
        <f t="shared" si="716"/>
        <v>2.7340716784662123E-3</v>
      </c>
      <c r="Q5056" s="65">
        <f t="shared" si="717"/>
        <v>9.5777669877228105E-2</v>
      </c>
      <c r="R5056" s="65">
        <f t="shared" si="718"/>
        <v>0.18829013882832193</v>
      </c>
      <c r="S5056" s="65">
        <f t="shared" si="719"/>
        <v>6.6303415393668977E-2</v>
      </c>
      <c r="T5056" s="66">
        <f>(L5056*'Football Field'!$F$4)+(M5056*'Football Field'!$F$5)+(N5056*'Football Field'!$F$6)+(O5056*'Football Field'!$F$7)+(P5056*'Football Field'!$F$8)+(Q5056*'Football Field'!$F$9)+(R5056*'Football Field'!$F$10)+(S5056*'Football Field'!$F$11)</f>
        <v>138039666.48260644</v>
      </c>
    </row>
    <row r="5057" spans="2:20" x14ac:dyDescent="0.3">
      <c r="B5057" s="62">
        <f t="shared" si="711"/>
        <v>5030</v>
      </c>
      <c r="C5057" s="62">
        <v>0.10528080735843959</v>
      </c>
      <c r="D5057" s="62">
        <v>0.54280380528864858</v>
      </c>
      <c r="E5057" s="62">
        <v>0.87381223204965985</v>
      </c>
      <c r="F5057" s="62">
        <v>3.8835507495564858E-2</v>
      </c>
      <c r="G5057" s="62">
        <v>0.15554049575318551</v>
      </c>
      <c r="H5057" s="62">
        <v>3.8095601058877104E-2</v>
      </c>
      <c r="I5057" s="62">
        <v>0.68894989783661698</v>
      </c>
      <c r="J5057" s="62">
        <v>0.65143638930486947</v>
      </c>
      <c r="K5057" s="62"/>
      <c r="L5057" s="65">
        <f t="shared" si="712"/>
        <v>3.4019111798679703E-2</v>
      </c>
      <c r="M5057" s="65">
        <f t="shared" si="713"/>
        <v>0.17539477327519798</v>
      </c>
      <c r="N5057" s="65">
        <f t="shared" si="714"/>
        <v>0.28235266008119464</v>
      </c>
      <c r="O5057" s="65">
        <f t="shared" si="715"/>
        <v>1.2548815918100743E-2</v>
      </c>
      <c r="P5057" s="65">
        <f t="shared" si="716"/>
        <v>5.0259393397646804E-2</v>
      </c>
      <c r="Q5057" s="65">
        <f t="shared" si="717"/>
        <v>1.2309731887290206E-2</v>
      </c>
      <c r="R5057" s="65">
        <f t="shared" si="718"/>
        <v>0.22261857774701063</v>
      </c>
      <c r="S5057" s="65">
        <f t="shared" si="719"/>
        <v>0.21049693589487925</v>
      </c>
      <c r="T5057" s="66">
        <f>(L5057*'Football Field'!$F$4)+(M5057*'Football Field'!$F$5)+(N5057*'Football Field'!$F$6)+(O5057*'Football Field'!$F$7)+(P5057*'Football Field'!$F$8)+(Q5057*'Football Field'!$F$9)+(R5057*'Football Field'!$F$10)+(S5057*'Football Field'!$F$11)</f>
        <v>151383868.6833556</v>
      </c>
    </row>
    <row r="5058" spans="2:20" x14ac:dyDescent="0.3">
      <c r="B5058" s="62">
        <f t="shared" si="711"/>
        <v>5031</v>
      </c>
      <c r="C5058" s="62">
        <v>0.39319276252533841</v>
      </c>
      <c r="D5058" s="62">
        <v>0.91231185285122951</v>
      </c>
      <c r="E5058" s="62">
        <v>0.74144217373247134</v>
      </c>
      <c r="F5058" s="62">
        <v>0.3974793287339955</v>
      </c>
      <c r="G5058" s="62">
        <v>0.86355308322364022</v>
      </c>
      <c r="H5058" s="62">
        <v>6.3538415135559467E-2</v>
      </c>
      <c r="I5058" s="62">
        <v>0.80601164764078348</v>
      </c>
      <c r="J5058" s="62">
        <v>0.92614692247874053</v>
      </c>
      <c r="K5058" s="62"/>
      <c r="L5058" s="65">
        <f t="shared" si="712"/>
        <v>7.7041087281188594E-2</v>
      </c>
      <c r="M5058" s="65">
        <f t="shared" si="713"/>
        <v>0.17875582610360249</v>
      </c>
      <c r="N5058" s="65">
        <f t="shared" si="714"/>
        <v>0.1452761003371634</v>
      </c>
      <c r="O5058" s="65">
        <f t="shared" si="715"/>
        <v>7.7880985043539866E-2</v>
      </c>
      <c r="P5058" s="65">
        <f t="shared" si="716"/>
        <v>0.16920216951420786</v>
      </c>
      <c r="Q5058" s="65">
        <f t="shared" si="717"/>
        <v>1.2449538884509809E-2</v>
      </c>
      <c r="R5058" s="65">
        <f t="shared" si="718"/>
        <v>0.15792766198626709</v>
      </c>
      <c r="S5058" s="65">
        <f t="shared" si="719"/>
        <v>0.18146663084952075</v>
      </c>
      <c r="T5058" s="66">
        <f>(L5058*'Football Field'!$F$4)+(M5058*'Football Field'!$F$5)+(N5058*'Football Field'!$F$6)+(O5058*'Football Field'!$F$7)+(P5058*'Football Field'!$F$8)+(Q5058*'Football Field'!$F$9)+(R5058*'Football Field'!$F$10)+(S5058*'Football Field'!$F$11)</f>
        <v>148590817.79851934</v>
      </c>
    </row>
    <row r="5059" spans="2:20" x14ac:dyDescent="0.3">
      <c r="B5059" s="62">
        <f t="shared" si="711"/>
        <v>5032</v>
      </c>
      <c r="C5059" s="62">
        <v>0.46129634661109398</v>
      </c>
      <c r="D5059" s="62">
        <v>0.36354222841438599</v>
      </c>
      <c r="E5059" s="62">
        <v>0.40533405114659138</v>
      </c>
      <c r="F5059" s="62">
        <v>0.14011218343371123</v>
      </c>
      <c r="G5059" s="62">
        <v>0.96653329446687219</v>
      </c>
      <c r="H5059" s="62">
        <v>7.5532171526748959E-2</v>
      </c>
      <c r="I5059" s="62">
        <v>0.4172532825382963</v>
      </c>
      <c r="J5059" s="62">
        <v>6.8508661267913773E-2</v>
      </c>
      <c r="K5059" s="62"/>
      <c r="L5059" s="65">
        <f t="shared" si="712"/>
        <v>0.15917131970331472</v>
      </c>
      <c r="M5059" s="65">
        <f t="shared" si="713"/>
        <v>0.12544104606444342</v>
      </c>
      <c r="N5059" s="65">
        <f t="shared" si="714"/>
        <v>0.13986140648125869</v>
      </c>
      <c r="O5059" s="65">
        <f t="shared" si="715"/>
        <v>4.8346017278256888E-2</v>
      </c>
      <c r="P5059" s="65">
        <f t="shared" si="716"/>
        <v>0.33350444057859935</v>
      </c>
      <c r="Q5059" s="65">
        <f t="shared" si="717"/>
        <v>2.6062542030287624E-2</v>
      </c>
      <c r="R5059" s="65">
        <f t="shared" si="718"/>
        <v>0.14397416350698544</v>
      </c>
      <c r="S5059" s="65">
        <f t="shared" si="719"/>
        <v>2.3639064356853822E-2</v>
      </c>
      <c r="T5059" s="66">
        <f>(L5059*'Football Field'!$F$4)+(M5059*'Football Field'!$F$5)+(N5059*'Football Field'!$F$6)+(O5059*'Football Field'!$F$7)+(P5059*'Football Field'!$F$8)+(Q5059*'Football Field'!$F$9)+(R5059*'Football Field'!$F$10)+(S5059*'Football Field'!$F$11)</f>
        <v>158325867.95130536</v>
      </c>
    </row>
    <row r="5060" spans="2:20" x14ac:dyDescent="0.3">
      <c r="B5060" s="62">
        <f t="shared" si="711"/>
        <v>5033</v>
      </c>
      <c r="C5060" s="62">
        <v>0.22184323064343581</v>
      </c>
      <c r="D5060" s="62">
        <v>0.77723441323506615</v>
      </c>
      <c r="E5060" s="62">
        <v>7.0169743025559006E-2</v>
      </c>
      <c r="F5060" s="62">
        <v>0.14626271634843535</v>
      </c>
      <c r="G5060" s="62">
        <v>5.3021437845766628E-2</v>
      </c>
      <c r="H5060" s="62">
        <v>0.81442971747592086</v>
      </c>
      <c r="I5060" s="62">
        <v>0.69387120451117767</v>
      </c>
      <c r="J5060" s="62">
        <v>0.70503468626831978</v>
      </c>
      <c r="K5060" s="62"/>
      <c r="L5060" s="65">
        <f t="shared" si="712"/>
        <v>6.3713869923100089E-2</v>
      </c>
      <c r="M5060" s="65">
        <f t="shared" si="713"/>
        <v>0.22322345451328882</v>
      </c>
      <c r="N5060" s="65">
        <f t="shared" si="714"/>
        <v>2.0152906476797714E-2</v>
      </c>
      <c r="O5060" s="65">
        <f t="shared" si="715"/>
        <v>4.2006977887018244E-2</v>
      </c>
      <c r="P5060" s="65">
        <f t="shared" si="716"/>
        <v>1.5227875036992345E-2</v>
      </c>
      <c r="Q5060" s="65">
        <f t="shared" si="717"/>
        <v>0.23390602873148064</v>
      </c>
      <c r="R5060" s="65">
        <f t="shared" si="718"/>
        <v>0.19928135530385668</v>
      </c>
      <c r="S5060" s="65">
        <f t="shared" si="719"/>
        <v>0.20248753212746534</v>
      </c>
      <c r="T5060" s="66">
        <f>(L5060*'Football Field'!$F$4)+(M5060*'Football Field'!$F$5)+(N5060*'Football Field'!$F$6)+(O5060*'Football Field'!$F$7)+(P5060*'Football Field'!$F$8)+(Q5060*'Football Field'!$F$9)+(R5060*'Football Field'!$F$10)+(S5060*'Football Field'!$F$11)</f>
        <v>138259637.28394657</v>
      </c>
    </row>
    <row r="5061" spans="2:20" x14ac:dyDescent="0.3">
      <c r="B5061" s="62">
        <f t="shared" si="711"/>
        <v>5034</v>
      </c>
      <c r="C5061" s="62">
        <v>0.73458139394912791</v>
      </c>
      <c r="D5061" s="62">
        <v>0.59831254514109355</v>
      </c>
      <c r="E5061" s="62">
        <v>0.25362490595577158</v>
      </c>
      <c r="F5061" s="62">
        <v>0.38272123429159044</v>
      </c>
      <c r="G5061" s="62">
        <v>0.33369264776342333</v>
      </c>
      <c r="H5061" s="62">
        <v>0.50911835289351248</v>
      </c>
      <c r="I5061" s="62">
        <v>0.43643550142279952</v>
      </c>
      <c r="J5061" s="62">
        <v>0.78907344928023881</v>
      </c>
      <c r="K5061" s="62"/>
      <c r="L5061" s="65">
        <f t="shared" si="712"/>
        <v>0.18193695904558885</v>
      </c>
      <c r="M5061" s="65">
        <f t="shared" si="713"/>
        <v>0.14818666238820599</v>
      </c>
      <c r="N5061" s="65">
        <f t="shared" si="714"/>
        <v>6.2816380196817415E-2</v>
      </c>
      <c r="O5061" s="65">
        <f t="shared" si="715"/>
        <v>9.4790227608199509E-2</v>
      </c>
      <c r="P5061" s="65">
        <f t="shared" si="716"/>
        <v>8.2647104990726847E-2</v>
      </c>
      <c r="Q5061" s="65">
        <f t="shared" si="717"/>
        <v>0.12609555004078876</v>
      </c>
      <c r="R5061" s="65">
        <f t="shared" si="718"/>
        <v>0.10809387305812958</v>
      </c>
      <c r="S5061" s="65">
        <f t="shared" si="719"/>
        <v>0.19543324267154311</v>
      </c>
      <c r="T5061" s="66">
        <f>(L5061*'Football Field'!$F$4)+(M5061*'Football Field'!$F$5)+(N5061*'Football Field'!$F$6)+(O5061*'Football Field'!$F$7)+(P5061*'Football Field'!$F$8)+(Q5061*'Football Field'!$F$9)+(R5061*'Football Field'!$F$10)+(S5061*'Football Field'!$F$11)</f>
        <v>132239718.14736563</v>
      </c>
    </row>
    <row r="5062" spans="2:20" x14ac:dyDescent="0.3">
      <c r="B5062" s="62">
        <f t="shared" si="711"/>
        <v>5035</v>
      </c>
      <c r="C5062" s="62">
        <v>0.27850747154833244</v>
      </c>
      <c r="D5062" s="62">
        <v>0.88186443422689109</v>
      </c>
      <c r="E5062" s="62">
        <v>0.17744354021103359</v>
      </c>
      <c r="F5062" s="62">
        <v>0.39935145917715298</v>
      </c>
      <c r="G5062" s="62">
        <v>0.25099379570955482</v>
      </c>
      <c r="H5062" s="62">
        <v>0.72600390707482854</v>
      </c>
      <c r="I5062" s="62">
        <v>0.94037964997128753</v>
      </c>
      <c r="J5062" s="62">
        <v>0.96051091379730724</v>
      </c>
      <c r="K5062" s="62"/>
      <c r="L5062" s="65">
        <f t="shared" si="712"/>
        <v>6.0347593080832561E-2</v>
      </c>
      <c r="M5062" s="65">
        <f t="shared" si="713"/>
        <v>0.19108426690788968</v>
      </c>
      <c r="N5062" s="65">
        <f t="shared" si="714"/>
        <v>3.8448844836895077E-2</v>
      </c>
      <c r="O5062" s="65">
        <f t="shared" si="715"/>
        <v>8.6532326119219474E-2</v>
      </c>
      <c r="P5062" s="65">
        <f t="shared" si="716"/>
        <v>5.4385871104593433E-2</v>
      </c>
      <c r="Q5062" s="65">
        <f t="shared" si="717"/>
        <v>0.15731207538409989</v>
      </c>
      <c r="R5062" s="65">
        <f t="shared" si="718"/>
        <v>0.20376346868710352</v>
      </c>
      <c r="S5062" s="65">
        <f t="shared" si="719"/>
        <v>0.20812555387936629</v>
      </c>
      <c r="T5062" s="66">
        <f>(L5062*'Football Field'!$F$4)+(M5062*'Football Field'!$F$5)+(N5062*'Football Field'!$F$6)+(O5062*'Football Field'!$F$7)+(P5062*'Football Field'!$F$8)+(Q5062*'Football Field'!$F$9)+(R5062*'Football Field'!$F$10)+(S5062*'Football Field'!$F$11)</f>
        <v>143050908.55023989</v>
      </c>
    </row>
    <row r="5063" spans="2:20" x14ac:dyDescent="0.3">
      <c r="B5063" s="62">
        <f t="shared" si="711"/>
        <v>5036</v>
      </c>
      <c r="C5063" s="62">
        <v>9.5781116801511579E-2</v>
      </c>
      <c r="D5063" s="62">
        <v>0.6844751262263864</v>
      </c>
      <c r="E5063" s="62">
        <v>0.54757441584408739</v>
      </c>
      <c r="F5063" s="62">
        <v>0.48528094508029174</v>
      </c>
      <c r="G5063" s="62">
        <v>0.4814429758270008</v>
      </c>
      <c r="H5063" s="62">
        <v>0.61705939129480236</v>
      </c>
      <c r="I5063" s="62">
        <v>3.2213151969471387E-2</v>
      </c>
      <c r="J5063" s="62">
        <v>0.50643237127031215</v>
      </c>
      <c r="K5063" s="62"/>
      <c r="L5063" s="65">
        <f t="shared" si="712"/>
        <v>2.7760554520424294E-2</v>
      </c>
      <c r="M5063" s="65">
        <f t="shared" si="713"/>
        <v>0.19838366573714902</v>
      </c>
      <c r="N5063" s="65">
        <f t="shared" si="714"/>
        <v>0.15870528484785193</v>
      </c>
      <c r="O5063" s="65">
        <f t="shared" si="715"/>
        <v>0.1406505643648108</v>
      </c>
      <c r="P5063" s="65">
        <f t="shared" si="716"/>
        <v>0.13953819317661004</v>
      </c>
      <c r="Q5063" s="65">
        <f t="shared" si="717"/>
        <v>0.17884434266806182</v>
      </c>
      <c r="R5063" s="65">
        <f t="shared" si="718"/>
        <v>9.3364432508800197E-3</v>
      </c>
      <c r="S5063" s="65">
        <f t="shared" si="719"/>
        <v>0.14678095143421202</v>
      </c>
      <c r="T5063" s="66">
        <f>(L5063*'Football Field'!$F$4)+(M5063*'Football Field'!$F$5)+(N5063*'Football Field'!$F$6)+(O5063*'Football Field'!$F$7)+(P5063*'Football Field'!$F$8)+(Q5063*'Football Field'!$F$9)+(R5063*'Football Field'!$F$10)+(S5063*'Football Field'!$F$11)</f>
        <v>126235001.72048144</v>
      </c>
    </row>
    <row r="5064" spans="2:20" x14ac:dyDescent="0.3">
      <c r="B5064" s="62">
        <f t="shared" si="711"/>
        <v>5037</v>
      </c>
      <c r="C5064" s="62">
        <v>0.68332211138245968</v>
      </c>
      <c r="D5064" s="62">
        <v>0.66225116542265328</v>
      </c>
      <c r="E5064" s="62">
        <v>0.84272118984103939</v>
      </c>
      <c r="F5064" s="62">
        <v>0.50890395492954554</v>
      </c>
      <c r="G5064" s="62">
        <v>0.95969140920030171</v>
      </c>
      <c r="H5064" s="62">
        <v>0.33068034809730251</v>
      </c>
      <c r="I5064" s="62">
        <v>0.86871363262644585</v>
      </c>
      <c r="J5064" s="62">
        <v>0.8876044624278443</v>
      </c>
      <c r="K5064" s="62"/>
      <c r="L5064" s="65">
        <f t="shared" si="712"/>
        <v>0.11896507710363478</v>
      </c>
      <c r="M5064" s="65">
        <f t="shared" si="713"/>
        <v>0.11529666557560234</v>
      </c>
      <c r="N5064" s="65">
        <f t="shared" si="714"/>
        <v>0.14671615283087638</v>
      </c>
      <c r="O5064" s="65">
        <f t="shared" si="715"/>
        <v>8.8599208525615009E-2</v>
      </c>
      <c r="P5064" s="65">
        <f t="shared" si="716"/>
        <v>0.16708044506305794</v>
      </c>
      <c r="Q5064" s="65">
        <f t="shared" si="717"/>
        <v>5.7570818290166331E-2</v>
      </c>
      <c r="R5064" s="65">
        <f t="shared" si="718"/>
        <v>0.15124138757532471</v>
      </c>
      <c r="S5064" s="65">
        <f t="shared" si="719"/>
        <v>0.15453024503572257</v>
      </c>
      <c r="T5064" s="66">
        <f>(L5064*'Football Field'!$F$4)+(M5064*'Football Field'!$F$5)+(N5064*'Football Field'!$F$6)+(O5064*'Football Field'!$F$7)+(P5064*'Football Field'!$F$8)+(Q5064*'Football Field'!$F$9)+(R5064*'Football Field'!$F$10)+(S5064*'Football Field'!$F$11)</f>
        <v>147394683.40659305</v>
      </c>
    </row>
    <row r="5065" spans="2:20" x14ac:dyDescent="0.3">
      <c r="B5065" s="62">
        <f t="shared" si="711"/>
        <v>5038</v>
      </c>
      <c r="C5065" s="62">
        <v>0.17904072565595852</v>
      </c>
      <c r="D5065" s="62">
        <v>0.32023235066307187</v>
      </c>
      <c r="E5065" s="62">
        <v>0.90586341611429655</v>
      </c>
      <c r="F5065" s="62">
        <v>0.32710880240920692</v>
      </c>
      <c r="G5065" s="62">
        <v>0.12372667385214342</v>
      </c>
      <c r="H5065" s="62">
        <v>0.43422063994305826</v>
      </c>
      <c r="I5065" s="62">
        <v>0.528612895712673</v>
      </c>
      <c r="J5065" s="62">
        <v>0.18464120174729348</v>
      </c>
      <c r="K5065" s="62"/>
      <c r="L5065" s="65">
        <f t="shared" si="712"/>
        <v>5.9611753820190579E-2</v>
      </c>
      <c r="M5065" s="65">
        <f t="shared" si="713"/>
        <v>0.10662161909279927</v>
      </c>
      <c r="N5065" s="65">
        <f t="shared" si="714"/>
        <v>0.30160795404665613</v>
      </c>
      <c r="O5065" s="65">
        <f t="shared" si="715"/>
        <v>0.108911139240493</v>
      </c>
      <c r="P5065" s="65">
        <f t="shared" si="716"/>
        <v>4.1194895717959375E-2</v>
      </c>
      <c r="Q5065" s="65">
        <f t="shared" si="717"/>
        <v>0.1445741118234222</v>
      </c>
      <c r="R5065" s="65">
        <f t="shared" si="718"/>
        <v>0.17600208941262871</v>
      </c>
      <c r="S5065" s="65">
        <f t="shared" si="719"/>
        <v>6.1476436845850628E-2</v>
      </c>
      <c r="T5065" s="66">
        <f>(L5065*'Football Field'!$F$4)+(M5065*'Football Field'!$F$5)+(N5065*'Football Field'!$F$6)+(O5065*'Football Field'!$F$7)+(P5065*'Football Field'!$F$8)+(Q5065*'Football Field'!$F$9)+(R5065*'Football Field'!$F$10)+(S5065*'Football Field'!$F$11)</f>
        <v>144299723.58476174</v>
      </c>
    </row>
    <row r="5066" spans="2:20" x14ac:dyDescent="0.3">
      <c r="B5066" s="62">
        <f t="shared" si="711"/>
        <v>5039</v>
      </c>
      <c r="C5066" s="62">
        <v>1.9398889177488554E-2</v>
      </c>
      <c r="D5066" s="62">
        <v>0.18962033419047741</v>
      </c>
      <c r="E5066" s="62">
        <v>7.2520371513443704E-3</v>
      </c>
      <c r="F5066" s="62">
        <v>0.44680416610965246</v>
      </c>
      <c r="G5066" s="62">
        <v>0.13064423426712757</v>
      </c>
      <c r="H5066" s="62">
        <v>0.62847088949436447</v>
      </c>
      <c r="I5066" s="62">
        <v>0.12974436887778951</v>
      </c>
      <c r="J5066" s="62">
        <v>0.56874160300776933</v>
      </c>
      <c r="K5066" s="62"/>
      <c r="L5066" s="65">
        <f t="shared" si="712"/>
        <v>9.1475003253531188E-3</v>
      </c>
      <c r="M5066" s="65">
        <f t="shared" si="713"/>
        <v>8.9415020253521563E-2</v>
      </c>
      <c r="N5066" s="65">
        <f t="shared" si="714"/>
        <v>3.4196809721650195E-3</v>
      </c>
      <c r="O5066" s="65">
        <f t="shared" si="715"/>
        <v>0.21068944811541573</v>
      </c>
      <c r="P5066" s="65">
        <f t="shared" si="716"/>
        <v>6.1604979776412952E-2</v>
      </c>
      <c r="Q5066" s="65">
        <f t="shared" si="717"/>
        <v>0.29635396199881481</v>
      </c>
      <c r="R5066" s="65">
        <f t="shared" si="718"/>
        <v>6.1180650379691816E-2</v>
      </c>
      <c r="S5066" s="65">
        <f t="shared" si="719"/>
        <v>0.26818875817862503</v>
      </c>
      <c r="T5066" s="66">
        <f>(L5066*'Football Field'!$F$4)+(M5066*'Football Field'!$F$5)+(N5066*'Football Field'!$F$6)+(O5066*'Football Field'!$F$7)+(P5066*'Football Field'!$F$8)+(Q5066*'Football Field'!$F$9)+(R5066*'Football Field'!$F$10)+(S5066*'Football Field'!$F$11)</f>
        <v>124852204.66980372</v>
      </c>
    </row>
    <row r="5067" spans="2:20" x14ac:dyDescent="0.3">
      <c r="B5067" s="62">
        <f t="shared" si="711"/>
        <v>5040</v>
      </c>
      <c r="C5067" s="62">
        <v>0.68367486525633725</v>
      </c>
      <c r="D5067" s="62">
        <v>0.2434383399504112</v>
      </c>
      <c r="E5067" s="62">
        <v>0.77672468114712601</v>
      </c>
      <c r="F5067" s="62">
        <v>0.46424483074620027</v>
      </c>
      <c r="G5067" s="62">
        <v>0.7099908836333898</v>
      </c>
      <c r="H5067" s="62">
        <v>0.54475980281583924</v>
      </c>
      <c r="I5067" s="62">
        <v>0.33823969951278698</v>
      </c>
      <c r="J5067" s="62">
        <v>0.46929375857712707</v>
      </c>
      <c r="K5067" s="62"/>
      <c r="L5067" s="65">
        <f t="shared" si="712"/>
        <v>0.16161124734969703</v>
      </c>
      <c r="M5067" s="65">
        <f t="shared" si="713"/>
        <v>5.7545444145258286E-2</v>
      </c>
      <c r="N5067" s="65">
        <f t="shared" si="714"/>
        <v>0.18360693210568368</v>
      </c>
      <c r="O5067" s="65">
        <f t="shared" si="715"/>
        <v>0.10974103332643609</v>
      </c>
      <c r="P5067" s="65">
        <f t="shared" si="716"/>
        <v>0.16783198877420211</v>
      </c>
      <c r="Q5067" s="65">
        <f t="shared" si="717"/>
        <v>0.12877365501221594</v>
      </c>
      <c r="R5067" s="65">
        <f t="shared" si="718"/>
        <v>7.9955169510221399E-2</v>
      </c>
      <c r="S5067" s="65">
        <f t="shared" si="719"/>
        <v>0.11093452977628546</v>
      </c>
      <c r="T5067" s="66">
        <f>(L5067*'Football Field'!$F$4)+(M5067*'Football Field'!$F$5)+(N5067*'Football Field'!$F$6)+(O5067*'Football Field'!$F$7)+(P5067*'Football Field'!$F$8)+(Q5067*'Football Field'!$F$9)+(R5067*'Football Field'!$F$10)+(S5067*'Football Field'!$F$11)</f>
        <v>138318255.40138674</v>
      </c>
    </row>
    <row r="5068" spans="2:20" x14ac:dyDescent="0.3">
      <c r="B5068" s="62">
        <f t="shared" si="711"/>
        <v>5041</v>
      </c>
      <c r="C5068" s="62">
        <v>0.57247760944728621</v>
      </c>
      <c r="D5068" s="62">
        <v>5.3771035247278332E-2</v>
      </c>
      <c r="E5068" s="62">
        <v>0.57048223875110482</v>
      </c>
      <c r="F5068" s="62">
        <v>2.3369405696508028E-2</v>
      </c>
      <c r="G5068" s="62">
        <v>0.61690666392932858</v>
      </c>
      <c r="H5068" s="62">
        <v>0.34229182523964052</v>
      </c>
      <c r="I5068" s="62">
        <v>0.99773095289866487</v>
      </c>
      <c r="J5068" s="62">
        <v>0.63587733765638355</v>
      </c>
      <c r="K5068" s="62"/>
      <c r="L5068" s="65">
        <f t="shared" si="712"/>
        <v>0.15014203050522237</v>
      </c>
      <c r="M5068" s="65">
        <f t="shared" si="713"/>
        <v>1.4102372356866195E-2</v>
      </c>
      <c r="N5068" s="65">
        <f t="shared" si="714"/>
        <v>0.14961871046092484</v>
      </c>
      <c r="O5068" s="65">
        <f t="shared" si="715"/>
        <v>6.1290257733601543E-3</v>
      </c>
      <c r="P5068" s="65">
        <f t="shared" si="716"/>
        <v>0.16179430885336837</v>
      </c>
      <c r="Q5068" s="65">
        <f t="shared" si="717"/>
        <v>8.9771877220554547E-2</v>
      </c>
      <c r="R5068" s="65">
        <f t="shared" si="718"/>
        <v>0.26167198278854198</v>
      </c>
      <c r="S5068" s="65">
        <f t="shared" si="719"/>
        <v>0.16676969204116163</v>
      </c>
      <c r="T5068" s="66">
        <f>(L5068*'Football Field'!$F$4)+(M5068*'Football Field'!$F$5)+(N5068*'Football Field'!$F$6)+(O5068*'Football Field'!$F$7)+(P5068*'Football Field'!$F$8)+(Q5068*'Football Field'!$F$9)+(R5068*'Football Field'!$F$10)+(S5068*'Football Field'!$F$11)</f>
        <v>162047153.51940978</v>
      </c>
    </row>
    <row r="5069" spans="2:20" x14ac:dyDescent="0.3">
      <c r="B5069" s="62">
        <f t="shared" si="711"/>
        <v>5042</v>
      </c>
      <c r="C5069" s="62">
        <v>0.36768756410223713</v>
      </c>
      <c r="D5069" s="62">
        <v>0.79465444846840083</v>
      </c>
      <c r="E5069" s="62">
        <v>1.5982220198357822E-2</v>
      </c>
      <c r="F5069" s="62">
        <v>0.46218677053014723</v>
      </c>
      <c r="G5069" s="62">
        <v>0.59277990503519418</v>
      </c>
      <c r="H5069" s="62">
        <v>3.1308307891074527E-2</v>
      </c>
      <c r="I5069" s="62">
        <v>0.61520180694947579</v>
      </c>
      <c r="J5069" s="62">
        <v>0.20101175474006483</v>
      </c>
      <c r="K5069" s="62"/>
      <c r="L5069" s="65">
        <f t="shared" si="712"/>
        <v>0.1193475847471272</v>
      </c>
      <c r="M5069" s="65">
        <f t="shared" si="713"/>
        <v>0.25793662444045401</v>
      </c>
      <c r="N5069" s="65">
        <f t="shared" si="714"/>
        <v>5.1876635649292348E-3</v>
      </c>
      <c r="O5069" s="65">
        <f t="shared" si="715"/>
        <v>0.15002105088740519</v>
      </c>
      <c r="P5069" s="65">
        <f t="shared" si="716"/>
        <v>0.19241023319709116</v>
      </c>
      <c r="Q5069" s="65">
        <f t="shared" si="717"/>
        <v>1.0162353296997008E-2</v>
      </c>
      <c r="R5069" s="65">
        <f t="shared" si="718"/>
        <v>0.19968815091900363</v>
      </c>
      <c r="S5069" s="65">
        <f t="shared" si="719"/>
        <v>6.524633894699261E-2</v>
      </c>
      <c r="T5069" s="66">
        <f>(L5069*'Football Field'!$F$4)+(M5069*'Football Field'!$F$5)+(N5069*'Football Field'!$F$6)+(O5069*'Football Field'!$F$7)+(P5069*'Football Field'!$F$8)+(Q5069*'Football Field'!$F$9)+(R5069*'Football Field'!$F$10)+(S5069*'Football Field'!$F$11)</f>
        <v>151779801.09577695</v>
      </c>
    </row>
    <row r="5070" spans="2:20" x14ac:dyDescent="0.3">
      <c r="B5070" s="62">
        <f t="shared" si="711"/>
        <v>5043</v>
      </c>
      <c r="C5070" s="62">
        <v>0.5453813281715536</v>
      </c>
      <c r="D5070" s="62">
        <v>0.89333118937934219</v>
      </c>
      <c r="E5070" s="62">
        <v>0.55486972673551116</v>
      </c>
      <c r="F5070" s="62">
        <v>0.69787137652036513</v>
      </c>
      <c r="G5070" s="62">
        <v>0.13004346012109846</v>
      </c>
      <c r="H5070" s="62">
        <v>0.19502023596276186</v>
      </c>
      <c r="I5070" s="62">
        <v>0.68356444292861351</v>
      </c>
      <c r="J5070" s="62">
        <v>0.50525012202897512</v>
      </c>
      <c r="K5070" s="62"/>
      <c r="L5070" s="65">
        <f t="shared" si="712"/>
        <v>0.12968805875360817</v>
      </c>
      <c r="M5070" s="65">
        <f t="shared" si="713"/>
        <v>0.21242822551896381</v>
      </c>
      <c r="N5070" s="65">
        <f t="shared" si="714"/>
        <v>0.13194433693343816</v>
      </c>
      <c r="O5070" s="65">
        <f t="shared" si="715"/>
        <v>0.16594917978593748</v>
      </c>
      <c r="P5070" s="65">
        <f t="shared" si="716"/>
        <v>3.092347138698244E-2</v>
      </c>
      <c r="Q5070" s="65">
        <f t="shared" si="717"/>
        <v>4.6374517265698308E-2</v>
      </c>
      <c r="R5070" s="65">
        <f t="shared" si="718"/>
        <v>0.16254708596939338</v>
      </c>
      <c r="S5070" s="65">
        <f t="shared" si="719"/>
        <v>0.12014512438597842</v>
      </c>
      <c r="T5070" s="66">
        <f>(L5070*'Football Field'!$F$4)+(M5070*'Football Field'!$F$5)+(N5070*'Football Field'!$F$6)+(O5070*'Football Field'!$F$7)+(P5070*'Football Field'!$F$8)+(Q5070*'Football Field'!$F$9)+(R5070*'Football Field'!$F$10)+(S5070*'Football Field'!$F$11)</f>
        <v>137335726.94868574</v>
      </c>
    </row>
    <row r="5071" spans="2:20" x14ac:dyDescent="0.3">
      <c r="B5071" s="62">
        <f t="shared" si="711"/>
        <v>5044</v>
      </c>
      <c r="C5071" s="62">
        <v>0.40963539387082903</v>
      </c>
      <c r="D5071" s="62">
        <v>0.24038879649370393</v>
      </c>
      <c r="E5071" s="62">
        <v>0.56505458270743381</v>
      </c>
      <c r="F5071" s="62">
        <v>0.11035557587609313</v>
      </c>
      <c r="G5071" s="62">
        <v>0.81277779997756072</v>
      </c>
      <c r="H5071" s="62">
        <v>0.93731672257402665</v>
      </c>
      <c r="I5071" s="62">
        <v>0.40837894902359539</v>
      </c>
      <c r="J5071" s="62">
        <v>0.72424085738002109</v>
      </c>
      <c r="K5071" s="62"/>
      <c r="L5071" s="65">
        <f t="shared" si="712"/>
        <v>9.7343374777084254E-2</v>
      </c>
      <c r="M5071" s="65">
        <f t="shared" si="713"/>
        <v>5.712459679858059E-2</v>
      </c>
      <c r="N5071" s="65">
        <f t="shared" si="714"/>
        <v>0.13427628773538861</v>
      </c>
      <c r="O5071" s="65">
        <f t="shared" si="715"/>
        <v>2.6224257820443377E-2</v>
      </c>
      <c r="P5071" s="65">
        <f t="shared" si="716"/>
        <v>0.19314379366998324</v>
      </c>
      <c r="Q5071" s="65">
        <f t="shared" si="717"/>
        <v>0.22273849959147607</v>
      </c>
      <c r="R5071" s="65">
        <f t="shared" si="718"/>
        <v>9.7044800524270627E-2</v>
      </c>
      <c r="S5071" s="65">
        <f t="shared" si="719"/>
        <v>0.17210438908277323</v>
      </c>
      <c r="T5071" s="66">
        <f>(L5071*'Football Field'!$F$4)+(M5071*'Football Field'!$F$5)+(N5071*'Football Field'!$F$6)+(O5071*'Football Field'!$F$7)+(P5071*'Football Field'!$F$8)+(Q5071*'Football Field'!$F$9)+(R5071*'Football Field'!$F$10)+(S5071*'Football Field'!$F$11)</f>
        <v>141664156.25727433</v>
      </c>
    </row>
    <row r="5072" spans="2:20" x14ac:dyDescent="0.3">
      <c r="B5072" s="62">
        <f t="shared" si="711"/>
        <v>5045</v>
      </c>
      <c r="C5072" s="62">
        <v>0.81680793768934823</v>
      </c>
      <c r="D5072" s="62">
        <v>0.3397259081469669</v>
      </c>
      <c r="E5072" s="62">
        <v>0.49939636869964832</v>
      </c>
      <c r="F5072" s="62">
        <v>0.82945336127624902</v>
      </c>
      <c r="G5072" s="62">
        <v>0.97216827549492679</v>
      </c>
      <c r="H5072" s="62">
        <v>0.98099507473102876</v>
      </c>
      <c r="I5072" s="62">
        <v>0.52039077880838647</v>
      </c>
      <c r="J5072" s="62">
        <v>0.45935995453645428</v>
      </c>
      <c r="K5072" s="62"/>
      <c r="L5072" s="65">
        <f t="shared" si="712"/>
        <v>0.15074991981565655</v>
      </c>
      <c r="M5072" s="65">
        <f t="shared" si="713"/>
        <v>6.269974990367215E-2</v>
      </c>
      <c r="N5072" s="65">
        <f t="shared" si="714"/>
        <v>9.2168500162561284E-2</v>
      </c>
      <c r="O5072" s="65">
        <f t="shared" si="715"/>
        <v>0.15308375682163985</v>
      </c>
      <c r="P5072" s="65">
        <f t="shared" si="716"/>
        <v>0.17942319462855594</v>
      </c>
      <c r="Q5072" s="65">
        <f t="shared" si="717"/>
        <v>0.18105226704040772</v>
      </c>
      <c r="R5072" s="65">
        <f t="shared" si="718"/>
        <v>9.6043224555449072E-2</v>
      </c>
      <c r="S5072" s="65">
        <f t="shared" si="719"/>
        <v>8.4779387072057302E-2</v>
      </c>
      <c r="T5072" s="66">
        <f>(L5072*'Football Field'!$F$4)+(M5072*'Football Field'!$F$5)+(N5072*'Football Field'!$F$6)+(O5072*'Football Field'!$F$7)+(P5072*'Football Field'!$F$8)+(Q5072*'Football Field'!$F$9)+(R5072*'Football Field'!$F$10)+(S5072*'Football Field'!$F$11)</f>
        <v>139249189.99735981</v>
      </c>
    </row>
    <row r="5073" spans="2:20" x14ac:dyDescent="0.3">
      <c r="B5073" s="62">
        <f t="shared" si="711"/>
        <v>5046</v>
      </c>
      <c r="C5073" s="62">
        <v>0.68330130752249962</v>
      </c>
      <c r="D5073" s="62">
        <v>0.36721555430482467</v>
      </c>
      <c r="E5073" s="62">
        <v>0.87941628696929675</v>
      </c>
      <c r="F5073" s="62">
        <v>0.48539227903961168</v>
      </c>
      <c r="G5073" s="62">
        <v>0.55473952935016069</v>
      </c>
      <c r="H5073" s="62">
        <v>0.67579937646675103</v>
      </c>
      <c r="I5073" s="62">
        <v>0.59819205380523233</v>
      </c>
      <c r="J5073" s="62">
        <v>0.3728754557215701</v>
      </c>
      <c r="K5073" s="62"/>
      <c r="L5073" s="65">
        <f t="shared" si="712"/>
        <v>0.14799900252629039</v>
      </c>
      <c r="M5073" s="65">
        <f t="shared" si="713"/>
        <v>7.9536706795286391E-2</v>
      </c>
      <c r="N5073" s="65">
        <f t="shared" si="714"/>
        <v>0.19047634161382637</v>
      </c>
      <c r="O5073" s="65">
        <f t="shared" si="715"/>
        <v>0.10513308307910693</v>
      </c>
      <c r="P5073" s="65">
        <f t="shared" si="716"/>
        <v>0.12015328538358486</v>
      </c>
      <c r="Q5073" s="65">
        <f t="shared" si="717"/>
        <v>0.14637412884165277</v>
      </c>
      <c r="R5073" s="65">
        <f t="shared" si="718"/>
        <v>0.1295648439534301</v>
      </c>
      <c r="S5073" s="65">
        <f t="shared" si="719"/>
        <v>8.076260780682204E-2</v>
      </c>
      <c r="T5073" s="66">
        <f>(L5073*'Football Field'!$F$4)+(M5073*'Football Field'!$F$5)+(N5073*'Football Field'!$F$6)+(O5073*'Football Field'!$F$7)+(P5073*'Football Field'!$F$8)+(Q5073*'Football Field'!$F$9)+(R5073*'Football Field'!$F$10)+(S5073*'Football Field'!$F$11)</f>
        <v>141203434.75455335</v>
      </c>
    </row>
    <row r="5074" spans="2:20" x14ac:dyDescent="0.3">
      <c r="B5074" s="62">
        <f t="shared" si="711"/>
        <v>5047</v>
      </c>
      <c r="C5074" s="62">
        <v>0.55326379494079314</v>
      </c>
      <c r="D5074" s="62">
        <v>0.36957426229528156</v>
      </c>
      <c r="E5074" s="62">
        <v>5.7056177791916407E-2</v>
      </c>
      <c r="F5074" s="62">
        <v>0.40674319648903545</v>
      </c>
      <c r="G5074" s="62">
        <v>0.29756925667018519</v>
      </c>
      <c r="H5074" s="62">
        <v>0.93688916391079402</v>
      </c>
      <c r="I5074" s="62">
        <v>0.72374614175713481</v>
      </c>
      <c r="J5074" s="62">
        <v>0.46708167910248466</v>
      </c>
      <c r="K5074" s="62"/>
      <c r="L5074" s="65">
        <f t="shared" si="712"/>
        <v>0.14514031297786256</v>
      </c>
      <c r="M5074" s="65">
        <f t="shared" si="713"/>
        <v>9.6952167462611705E-2</v>
      </c>
      <c r="N5074" s="65">
        <f t="shared" si="714"/>
        <v>1.4967817481940086E-2</v>
      </c>
      <c r="O5074" s="65">
        <f t="shared" si="715"/>
        <v>0.10670287009536272</v>
      </c>
      <c r="P5074" s="65">
        <f t="shared" si="716"/>
        <v>7.8062753139887711E-2</v>
      </c>
      <c r="Q5074" s="65">
        <f t="shared" si="717"/>
        <v>0.24577857383589033</v>
      </c>
      <c r="R5074" s="65">
        <f t="shared" si="718"/>
        <v>0.18986375485204535</v>
      </c>
      <c r="S5074" s="65">
        <f t="shared" si="719"/>
        <v>0.12253175015439952</v>
      </c>
      <c r="T5074" s="66">
        <f>(L5074*'Football Field'!$F$4)+(M5074*'Football Field'!$F$5)+(N5074*'Football Field'!$F$6)+(O5074*'Football Field'!$F$7)+(P5074*'Football Field'!$F$8)+(Q5074*'Football Field'!$F$9)+(R5074*'Football Field'!$F$10)+(S5074*'Football Field'!$F$11)</f>
        <v>141820676.87607232</v>
      </c>
    </row>
    <row r="5075" spans="2:20" x14ac:dyDescent="0.3">
      <c r="B5075" s="62">
        <f t="shared" si="711"/>
        <v>5048</v>
      </c>
      <c r="C5075" s="62">
        <v>0.82341966886308693</v>
      </c>
      <c r="D5075" s="62">
        <v>0.20084809229758793</v>
      </c>
      <c r="E5075" s="62">
        <v>0.91018852611534751</v>
      </c>
      <c r="F5075" s="62">
        <v>0.87223579910630777</v>
      </c>
      <c r="G5075" s="62">
        <v>0.35777695548641764</v>
      </c>
      <c r="H5075" s="62">
        <v>2.9571941167187199E-2</v>
      </c>
      <c r="I5075" s="62">
        <v>0.7108138739396932</v>
      </c>
      <c r="J5075" s="62">
        <v>0.92875955029472601</v>
      </c>
      <c r="K5075" s="62"/>
      <c r="L5075" s="65">
        <f t="shared" si="712"/>
        <v>0.17035278354528277</v>
      </c>
      <c r="M5075" s="65">
        <f t="shared" si="713"/>
        <v>4.1552361312786459E-2</v>
      </c>
      <c r="N5075" s="65">
        <f t="shared" si="714"/>
        <v>0.18830391699145702</v>
      </c>
      <c r="O5075" s="65">
        <f t="shared" si="715"/>
        <v>0.18045208525412312</v>
      </c>
      <c r="P5075" s="65">
        <f t="shared" si="716"/>
        <v>7.4018513960955767E-2</v>
      </c>
      <c r="Q5075" s="65">
        <f t="shared" si="717"/>
        <v>6.1179768751738533E-3</v>
      </c>
      <c r="R5075" s="65">
        <f t="shared" si="718"/>
        <v>0.14705638763210843</v>
      </c>
      <c r="S5075" s="65">
        <f t="shared" si="719"/>
        <v>0.19214597442811257</v>
      </c>
      <c r="T5075" s="66">
        <f>(L5075*'Football Field'!$F$4)+(M5075*'Football Field'!$F$5)+(N5075*'Football Field'!$F$6)+(O5075*'Football Field'!$F$7)+(P5075*'Football Field'!$F$8)+(Q5075*'Football Field'!$F$9)+(R5075*'Football Field'!$F$10)+(S5075*'Football Field'!$F$11)</f>
        <v>141205606.77227861</v>
      </c>
    </row>
    <row r="5076" spans="2:20" x14ac:dyDescent="0.3">
      <c r="B5076" s="62">
        <f t="shared" si="711"/>
        <v>5049</v>
      </c>
      <c r="C5076" s="62">
        <v>0.66326505693815174</v>
      </c>
      <c r="D5076" s="62">
        <v>0.44298688109387174</v>
      </c>
      <c r="E5076" s="62">
        <v>4.0429129784709694E-2</v>
      </c>
      <c r="F5076" s="62">
        <v>0.66003045036737928</v>
      </c>
      <c r="G5076" s="62">
        <v>0.27894771851817557</v>
      </c>
      <c r="H5076" s="62">
        <v>0.64087553003679365</v>
      </c>
      <c r="I5076" s="62">
        <v>0.6536351655142707</v>
      </c>
      <c r="J5076" s="62">
        <v>0.25316815305707752</v>
      </c>
      <c r="K5076" s="62"/>
      <c r="L5076" s="65">
        <f t="shared" si="712"/>
        <v>0.18254977691719068</v>
      </c>
      <c r="M5076" s="65">
        <f t="shared" si="713"/>
        <v>0.1219228353356011</v>
      </c>
      <c r="N5076" s="65">
        <f t="shared" si="714"/>
        <v>1.1127268873811796E-2</v>
      </c>
      <c r="O5076" s="65">
        <f t="shared" si="715"/>
        <v>0.18165951939234048</v>
      </c>
      <c r="P5076" s="65">
        <f t="shared" si="716"/>
        <v>7.6774501014909666E-2</v>
      </c>
      <c r="Q5076" s="65">
        <f t="shared" si="717"/>
        <v>0.17638752986622705</v>
      </c>
      <c r="R5076" s="65">
        <f t="shared" si="718"/>
        <v>0.17989935155137773</v>
      </c>
      <c r="S5076" s="65">
        <f t="shared" si="719"/>
        <v>6.9679217048541464E-2</v>
      </c>
      <c r="T5076" s="66">
        <f>(L5076*'Football Field'!$F$4)+(M5076*'Football Field'!$F$5)+(N5076*'Football Field'!$F$6)+(O5076*'Football Field'!$F$7)+(P5076*'Football Field'!$F$8)+(Q5076*'Football Field'!$F$9)+(R5076*'Football Field'!$F$10)+(S5076*'Football Field'!$F$11)</f>
        <v>140095868.87893745</v>
      </c>
    </row>
    <row r="5077" spans="2:20" x14ac:dyDescent="0.3">
      <c r="B5077" s="62">
        <f t="shared" si="711"/>
        <v>5050</v>
      </c>
      <c r="C5077" s="62">
        <v>0.21571324357369981</v>
      </c>
      <c r="D5077" s="62">
        <v>0.34715315161699478</v>
      </c>
      <c r="E5077" s="62">
        <v>0.86157425538859878</v>
      </c>
      <c r="F5077" s="62">
        <v>0.17509581510716465</v>
      </c>
      <c r="G5077" s="62">
        <v>0.93492322935064287</v>
      </c>
      <c r="H5077" s="62">
        <v>0.73958056584662069</v>
      </c>
      <c r="I5077" s="62">
        <v>0.65026821217276343</v>
      </c>
      <c r="J5077" s="62">
        <v>0.16149359847171396</v>
      </c>
      <c r="K5077" s="62"/>
      <c r="L5077" s="65">
        <f t="shared" si="712"/>
        <v>5.2795813354957088E-2</v>
      </c>
      <c r="M5077" s="65">
        <f t="shared" si="713"/>
        <v>8.4965729014658375E-2</v>
      </c>
      <c r="N5077" s="65">
        <f t="shared" si="714"/>
        <v>0.21087028698537691</v>
      </c>
      <c r="O5077" s="65">
        <f t="shared" si="715"/>
        <v>4.2854698304481048E-2</v>
      </c>
      <c r="P5077" s="65">
        <f t="shared" si="716"/>
        <v>0.2288224473391969</v>
      </c>
      <c r="Q5077" s="65">
        <f t="shared" si="717"/>
        <v>0.18101233317207602</v>
      </c>
      <c r="R5077" s="65">
        <f t="shared" si="718"/>
        <v>0.15915313585651639</v>
      </c>
      <c r="S5077" s="65">
        <f t="shared" si="719"/>
        <v>3.9525555972737332E-2</v>
      </c>
      <c r="T5077" s="66">
        <f>(L5077*'Football Field'!$F$4)+(M5077*'Football Field'!$F$5)+(N5077*'Football Field'!$F$6)+(O5077*'Football Field'!$F$7)+(P5077*'Football Field'!$F$8)+(Q5077*'Football Field'!$F$9)+(R5077*'Football Field'!$F$10)+(S5077*'Football Field'!$F$11)</f>
        <v>154431526.79096422</v>
      </c>
    </row>
    <row r="5078" spans="2:20" x14ac:dyDescent="0.3">
      <c r="B5078" s="62">
        <f t="shared" si="711"/>
        <v>5051</v>
      </c>
      <c r="C5078" s="62">
        <v>0.21143857922377107</v>
      </c>
      <c r="D5078" s="62">
        <v>0.77979335790781423</v>
      </c>
      <c r="E5078" s="62">
        <v>0.10116465582397516</v>
      </c>
      <c r="F5078" s="62">
        <v>0.25649758249757881</v>
      </c>
      <c r="G5078" s="62">
        <v>1.8758667269616169E-2</v>
      </c>
      <c r="H5078" s="62">
        <v>0.5494473514504975</v>
      </c>
      <c r="I5078" s="62">
        <v>0.31776997668872631</v>
      </c>
      <c r="J5078" s="62">
        <v>0.20688746559432958</v>
      </c>
      <c r="K5078" s="62"/>
      <c r="L5078" s="65">
        <f t="shared" si="712"/>
        <v>8.6592778933878595E-2</v>
      </c>
      <c r="M5078" s="65">
        <f t="shared" si="713"/>
        <v>0.3193573949622282</v>
      </c>
      <c r="N5078" s="65">
        <f t="shared" si="714"/>
        <v>4.1431079937480651E-2</v>
      </c>
      <c r="O5078" s="65">
        <f t="shared" si="715"/>
        <v>0.10504629069977249</v>
      </c>
      <c r="P5078" s="65">
        <f t="shared" si="716"/>
        <v>7.6824443956036437E-3</v>
      </c>
      <c r="Q5078" s="65">
        <f t="shared" si="717"/>
        <v>0.22502124832008441</v>
      </c>
      <c r="R5078" s="65">
        <f t="shared" si="718"/>
        <v>0.13013985169711673</v>
      </c>
      <c r="S5078" s="65">
        <f t="shared" si="719"/>
        <v>8.4728911053835246E-2</v>
      </c>
      <c r="T5078" s="66">
        <f>(L5078*'Football Field'!$F$4)+(M5078*'Football Field'!$F$5)+(N5078*'Football Field'!$F$6)+(O5078*'Football Field'!$F$7)+(P5078*'Football Field'!$F$8)+(Q5078*'Football Field'!$F$9)+(R5078*'Football Field'!$F$10)+(S5078*'Football Field'!$F$11)</f>
        <v>127719524.75887667</v>
      </c>
    </row>
    <row r="5079" spans="2:20" x14ac:dyDescent="0.3">
      <c r="B5079" s="62">
        <f t="shared" si="711"/>
        <v>5052</v>
      </c>
      <c r="C5079" s="62">
        <v>0.67771774259781004</v>
      </c>
      <c r="D5079" s="62">
        <v>0.29080354980525269</v>
      </c>
      <c r="E5079" s="62">
        <v>0.61998607244284532</v>
      </c>
      <c r="F5079" s="62">
        <v>0.11476187864051435</v>
      </c>
      <c r="G5079" s="62">
        <v>0.58788031992684209</v>
      </c>
      <c r="H5079" s="62">
        <v>8.7269246442994941E-2</v>
      </c>
      <c r="I5079" s="62">
        <v>0.89876364643467188</v>
      </c>
      <c r="J5079" s="62">
        <v>0.67909542961494307</v>
      </c>
      <c r="K5079" s="62"/>
      <c r="L5079" s="65">
        <f t="shared" si="712"/>
        <v>0.17130185546676585</v>
      </c>
      <c r="M5079" s="65">
        <f t="shared" si="713"/>
        <v>7.3504328611807571E-2</v>
      </c>
      <c r="N5079" s="65">
        <f t="shared" si="714"/>
        <v>0.15670943506054716</v>
      </c>
      <c r="O5079" s="65">
        <f t="shared" si="715"/>
        <v>2.9007537374801259E-2</v>
      </c>
      <c r="P5079" s="65">
        <f t="shared" si="716"/>
        <v>0.1485942941523771</v>
      </c>
      <c r="Q5079" s="65">
        <f t="shared" si="717"/>
        <v>2.2058421819632315E-2</v>
      </c>
      <c r="R5079" s="65">
        <f t="shared" si="718"/>
        <v>0.22717404397615534</v>
      </c>
      <c r="S5079" s="65">
        <f t="shared" si="719"/>
        <v>0.1716500835379135</v>
      </c>
      <c r="T5079" s="66">
        <f>(L5079*'Football Field'!$F$4)+(M5079*'Football Field'!$F$5)+(N5079*'Football Field'!$F$6)+(O5079*'Football Field'!$F$7)+(P5079*'Football Field'!$F$8)+(Q5079*'Football Field'!$F$9)+(R5079*'Football Field'!$F$10)+(S5079*'Football Field'!$F$11)</f>
        <v>156271707.51486832</v>
      </c>
    </row>
    <row r="5080" spans="2:20" x14ac:dyDescent="0.3">
      <c r="B5080" s="62">
        <f t="shared" si="711"/>
        <v>5053</v>
      </c>
      <c r="C5080" s="62">
        <v>0.11482714284526019</v>
      </c>
      <c r="D5080" s="62">
        <v>4.0491950683179123E-3</v>
      </c>
      <c r="E5080" s="62">
        <v>0.77967304581976338</v>
      </c>
      <c r="F5080" s="62">
        <v>0.55836382701010356</v>
      </c>
      <c r="G5080" s="62">
        <v>0.94754844380803049</v>
      </c>
      <c r="H5080" s="62">
        <v>0.37788903405901775</v>
      </c>
      <c r="I5080" s="62">
        <v>0.57175227741284018</v>
      </c>
      <c r="J5080" s="62">
        <v>0.82482124468979867</v>
      </c>
      <c r="K5080" s="62"/>
      <c r="L5080" s="65">
        <f t="shared" si="712"/>
        <v>2.7477680152917863E-2</v>
      </c>
      <c r="M5080" s="65">
        <f t="shared" si="713"/>
        <v>9.6895633042048349E-4</v>
      </c>
      <c r="N5080" s="65">
        <f t="shared" si="714"/>
        <v>0.18657266954518717</v>
      </c>
      <c r="O5080" s="65">
        <f t="shared" si="715"/>
        <v>0.13361425066735511</v>
      </c>
      <c r="P5080" s="65">
        <f t="shared" si="716"/>
        <v>0.22674458689125915</v>
      </c>
      <c r="Q5080" s="65">
        <f t="shared" si="717"/>
        <v>9.042734804576201E-2</v>
      </c>
      <c r="R5080" s="65">
        <f t="shared" si="718"/>
        <v>0.13681805378214093</v>
      </c>
      <c r="S5080" s="65">
        <f t="shared" si="719"/>
        <v>0.1973764545849572</v>
      </c>
      <c r="T5080" s="66">
        <f>(L5080*'Football Field'!$F$4)+(M5080*'Football Field'!$F$5)+(N5080*'Football Field'!$F$6)+(O5080*'Football Field'!$F$7)+(P5080*'Football Field'!$F$8)+(Q5080*'Football Field'!$F$9)+(R5080*'Football Field'!$F$10)+(S5080*'Football Field'!$F$11)</f>
        <v>152784075.60512719</v>
      </c>
    </row>
    <row r="5081" spans="2:20" x14ac:dyDescent="0.3">
      <c r="B5081" s="62">
        <f t="shared" si="711"/>
        <v>5054</v>
      </c>
      <c r="C5081" s="62">
        <v>0.2671583952036416</v>
      </c>
      <c r="D5081" s="62">
        <v>0.91325452140581953</v>
      </c>
      <c r="E5081" s="62">
        <v>0.98543045502526461</v>
      </c>
      <c r="F5081" s="62">
        <v>0.82705098643474684</v>
      </c>
      <c r="G5081" s="62">
        <v>0.94257133366090839</v>
      </c>
      <c r="H5081" s="62">
        <v>0.28371775082101858</v>
      </c>
      <c r="I5081" s="62">
        <v>7.850668754254897E-2</v>
      </c>
      <c r="J5081" s="62">
        <v>2.3812680854356949E-2</v>
      </c>
      <c r="K5081" s="62"/>
      <c r="L5081" s="65">
        <f t="shared" si="712"/>
        <v>6.182071536013109E-2</v>
      </c>
      <c r="M5081" s="65">
        <f t="shared" si="713"/>
        <v>0.21132799430145829</v>
      </c>
      <c r="N5081" s="65">
        <f t="shared" si="714"/>
        <v>0.22802957631514831</v>
      </c>
      <c r="O5081" s="65">
        <f t="shared" si="715"/>
        <v>0.19138041154097032</v>
      </c>
      <c r="P5081" s="65">
        <f t="shared" si="716"/>
        <v>0.21811193348595129</v>
      </c>
      <c r="Q5081" s="65">
        <f t="shared" si="717"/>
        <v>6.56525665336221E-2</v>
      </c>
      <c r="R5081" s="65">
        <f t="shared" si="718"/>
        <v>1.8166524696838403E-2</v>
      </c>
      <c r="S5081" s="65">
        <f t="shared" si="719"/>
        <v>5.5102777658801345E-3</v>
      </c>
      <c r="T5081" s="66">
        <f>(L5081*'Football Field'!$F$4)+(M5081*'Football Field'!$F$5)+(N5081*'Football Field'!$F$6)+(O5081*'Football Field'!$F$7)+(P5081*'Football Field'!$F$8)+(Q5081*'Football Field'!$F$9)+(R5081*'Football Field'!$F$10)+(S5081*'Football Field'!$F$11)</f>
        <v>134779302.76895514</v>
      </c>
    </row>
    <row r="5082" spans="2:20" x14ac:dyDescent="0.3">
      <c r="B5082" s="62">
        <f t="shared" si="711"/>
        <v>5055</v>
      </c>
      <c r="C5082" s="62">
        <v>0.99702241901189048</v>
      </c>
      <c r="D5082" s="62">
        <v>0.33998560395385469</v>
      </c>
      <c r="E5082" s="62">
        <v>0.12717329685607248</v>
      </c>
      <c r="F5082" s="62">
        <v>0.43184769543308643</v>
      </c>
      <c r="G5082" s="62">
        <v>0.91826168556959376</v>
      </c>
      <c r="H5082" s="62">
        <v>0.61881535678095889</v>
      </c>
      <c r="I5082" s="62">
        <v>0.31625771781823953</v>
      </c>
      <c r="J5082" s="62">
        <v>9.5614340383012641E-2</v>
      </c>
      <c r="K5082" s="62"/>
      <c r="L5082" s="65">
        <f t="shared" si="712"/>
        <v>0.25930509588939665</v>
      </c>
      <c r="M5082" s="65">
        <f t="shared" si="713"/>
        <v>8.8423287132941925E-2</v>
      </c>
      <c r="N5082" s="65">
        <f t="shared" si="714"/>
        <v>3.3075167927032648E-2</v>
      </c>
      <c r="O5082" s="65">
        <f t="shared" si="715"/>
        <v>0.1123147342914021</v>
      </c>
      <c r="P5082" s="65">
        <f t="shared" si="716"/>
        <v>0.2388210434266502</v>
      </c>
      <c r="Q5082" s="65">
        <f t="shared" si="717"/>
        <v>0.16094119085802031</v>
      </c>
      <c r="R5082" s="65">
        <f t="shared" si="718"/>
        <v>8.2252150283535733E-2</v>
      </c>
      <c r="S5082" s="65">
        <f t="shared" si="719"/>
        <v>2.4867330191020328E-2</v>
      </c>
      <c r="T5082" s="66">
        <f>(L5082*'Football Field'!$F$4)+(M5082*'Football Field'!$F$5)+(N5082*'Football Field'!$F$6)+(O5082*'Football Field'!$F$7)+(P5082*'Football Field'!$F$8)+(Q5082*'Football Field'!$F$9)+(R5082*'Football Field'!$F$10)+(S5082*'Football Field'!$F$11)</f>
        <v>139300594.36608142</v>
      </c>
    </row>
    <row r="5083" spans="2:20" x14ac:dyDescent="0.3">
      <c r="B5083" s="62">
        <f t="shared" si="711"/>
        <v>5056</v>
      </c>
      <c r="C5083" s="62">
        <v>0.25796769197959746</v>
      </c>
      <c r="D5083" s="62">
        <v>0.21580588905561637</v>
      </c>
      <c r="E5083" s="62">
        <v>0.81476723674323237</v>
      </c>
      <c r="F5083" s="62">
        <v>0.69627788787427947</v>
      </c>
      <c r="G5083" s="62">
        <v>0.72947165813634651</v>
      </c>
      <c r="H5083" s="62">
        <v>7.3032079050640242E-2</v>
      </c>
      <c r="I5083" s="62">
        <v>5.4797003538074374E-2</v>
      </c>
      <c r="J5083" s="62">
        <v>0.14697542952715648</v>
      </c>
      <c r="K5083" s="62"/>
      <c r="L5083" s="65">
        <f t="shared" si="712"/>
        <v>8.6302945436450298E-2</v>
      </c>
      <c r="M5083" s="65">
        <f t="shared" si="713"/>
        <v>7.2197738116385995E-2</v>
      </c>
      <c r="N5083" s="65">
        <f t="shared" si="714"/>
        <v>0.27257991819231336</v>
      </c>
      <c r="O5083" s="65">
        <f t="shared" si="715"/>
        <v>0.23293937354982172</v>
      </c>
      <c r="P5083" s="65">
        <f t="shared" si="716"/>
        <v>0.24404433061546776</v>
      </c>
      <c r="Q5083" s="65">
        <f t="shared" si="717"/>
        <v>2.4432840736957177E-2</v>
      </c>
      <c r="R5083" s="65">
        <f t="shared" si="718"/>
        <v>1.8332306538608845E-2</v>
      </c>
      <c r="S5083" s="65">
        <f t="shared" si="719"/>
        <v>4.9170546813994971E-2</v>
      </c>
      <c r="T5083" s="66">
        <f>(L5083*'Football Field'!$F$4)+(M5083*'Football Field'!$F$5)+(N5083*'Football Field'!$F$6)+(O5083*'Football Field'!$F$7)+(P5083*'Football Field'!$F$8)+(Q5083*'Football Field'!$F$9)+(R5083*'Football Field'!$F$10)+(S5083*'Football Field'!$F$11)</f>
        <v>139055271.67124099</v>
      </c>
    </row>
    <row r="5084" spans="2:20" x14ac:dyDescent="0.3">
      <c r="B5084" s="62">
        <f t="shared" si="711"/>
        <v>5057</v>
      </c>
      <c r="C5084" s="62">
        <v>0.50805643485898244</v>
      </c>
      <c r="D5084" s="62">
        <v>0.37820936677264028</v>
      </c>
      <c r="E5084" s="62">
        <v>0.8017068225817493</v>
      </c>
      <c r="F5084" s="62">
        <v>0.76625920408689174</v>
      </c>
      <c r="G5084" s="62">
        <v>0.71323979229469736</v>
      </c>
      <c r="H5084" s="62">
        <v>0.32158834485701493</v>
      </c>
      <c r="I5084" s="62">
        <v>0.1686110946061572</v>
      </c>
      <c r="J5084" s="62">
        <v>0.98929618991971013</v>
      </c>
      <c r="K5084" s="62"/>
      <c r="L5084" s="65">
        <f t="shared" si="712"/>
        <v>0.10933075434551533</v>
      </c>
      <c r="M5084" s="65">
        <f t="shared" si="713"/>
        <v>8.1388429577256782E-2</v>
      </c>
      <c r="N5084" s="65">
        <f t="shared" si="714"/>
        <v>0.17252258934804671</v>
      </c>
      <c r="O5084" s="65">
        <f t="shared" si="715"/>
        <v>0.1648944704937495</v>
      </c>
      <c r="P5084" s="65">
        <f t="shared" si="716"/>
        <v>0.15348500514999286</v>
      </c>
      <c r="Q5084" s="65">
        <f t="shared" si="717"/>
        <v>6.9203918934128125E-2</v>
      </c>
      <c r="R5084" s="65">
        <f t="shared" si="718"/>
        <v>3.6284115109044751E-2</v>
      </c>
      <c r="S5084" s="65">
        <f t="shared" si="719"/>
        <v>0.21289071704226603</v>
      </c>
      <c r="T5084" s="66">
        <f>(L5084*'Football Field'!$F$4)+(M5084*'Football Field'!$F$5)+(N5084*'Football Field'!$F$6)+(O5084*'Football Field'!$F$7)+(P5084*'Football Field'!$F$8)+(Q5084*'Football Field'!$F$9)+(R5084*'Football Field'!$F$10)+(S5084*'Football Field'!$F$11)</f>
        <v>132147846.36908185</v>
      </c>
    </row>
    <row r="5085" spans="2:20" x14ac:dyDescent="0.3">
      <c r="B5085" s="62">
        <f t="shared" si="711"/>
        <v>5058</v>
      </c>
      <c r="C5085" s="62">
        <v>0.34120661905808902</v>
      </c>
      <c r="D5085" s="62">
        <v>0.28843246619943075</v>
      </c>
      <c r="E5085" s="62">
        <v>0.73145473749746948</v>
      </c>
      <c r="F5085" s="62">
        <v>0.13894744285617355</v>
      </c>
      <c r="G5085" s="62">
        <v>0.64322346162300681</v>
      </c>
      <c r="H5085" s="62">
        <v>0.19731656397414321</v>
      </c>
      <c r="I5085" s="62">
        <v>0.19883143258928271</v>
      </c>
      <c r="J5085" s="62">
        <v>0.51766418210076692</v>
      </c>
      <c r="K5085" s="62"/>
      <c r="L5085" s="65">
        <f t="shared" si="712"/>
        <v>0.11161204953652318</v>
      </c>
      <c r="M5085" s="65">
        <f t="shared" si="713"/>
        <v>9.4349103760826405E-2</v>
      </c>
      <c r="N5085" s="65">
        <f t="shared" si="714"/>
        <v>0.23926605709074297</v>
      </c>
      <c r="O5085" s="65">
        <f t="shared" si="715"/>
        <v>4.5451078639234303E-2</v>
      </c>
      <c r="P5085" s="65">
        <f t="shared" si="716"/>
        <v>0.21040473675423846</v>
      </c>
      <c r="Q5085" s="65">
        <f t="shared" si="717"/>
        <v>6.4544193701322389E-2</v>
      </c>
      <c r="R5085" s="65">
        <f t="shared" si="718"/>
        <v>6.5039722162584412E-2</v>
      </c>
      <c r="S5085" s="65">
        <f t="shared" si="719"/>
        <v>0.16933305835452786</v>
      </c>
      <c r="T5085" s="66">
        <f>(L5085*'Football Field'!$F$4)+(M5085*'Football Field'!$F$5)+(N5085*'Football Field'!$F$6)+(O5085*'Football Field'!$F$7)+(P5085*'Football Field'!$F$8)+(Q5085*'Football Field'!$F$9)+(R5085*'Football Field'!$F$10)+(S5085*'Football Field'!$F$11)</f>
        <v>141314046.92585999</v>
      </c>
    </row>
    <row r="5086" spans="2:20" x14ac:dyDescent="0.3">
      <c r="B5086" s="62">
        <f t="shared" ref="B5086:B5149" si="720">B5085+1</f>
        <v>5059</v>
      </c>
      <c r="C5086" s="62">
        <v>9.0751944642548876E-2</v>
      </c>
      <c r="D5086" s="62">
        <v>0.28173392131919883</v>
      </c>
      <c r="E5086" s="62">
        <v>8.9515396551718807E-2</v>
      </c>
      <c r="F5086" s="62">
        <v>9.8220119906657244E-2</v>
      </c>
      <c r="G5086" s="62">
        <v>0.28270628784171159</v>
      </c>
      <c r="H5086" s="62">
        <v>0.10712944480286546</v>
      </c>
      <c r="I5086" s="62">
        <v>0.18153557809995668</v>
      </c>
      <c r="J5086" s="62">
        <v>0.17328923499663695</v>
      </c>
      <c r="K5086" s="62"/>
      <c r="L5086" s="65">
        <f t="shared" si="712"/>
        <v>6.9548012493687597E-2</v>
      </c>
      <c r="M5086" s="65">
        <f t="shared" si="713"/>
        <v>0.21590759687827796</v>
      </c>
      <c r="N5086" s="65">
        <f t="shared" si="714"/>
        <v>6.860038032548639E-2</v>
      </c>
      <c r="O5086" s="65">
        <f t="shared" si="715"/>
        <v>7.5271269980004205E-2</v>
      </c>
      <c r="P5086" s="65">
        <f t="shared" si="716"/>
        <v>0.21665277274555581</v>
      </c>
      <c r="Q5086" s="65">
        <f t="shared" si="717"/>
        <v>8.2098956611209459E-2</v>
      </c>
      <c r="R5086" s="65">
        <f t="shared" si="718"/>
        <v>0.13912030980133044</v>
      </c>
      <c r="S5086" s="65">
        <f t="shared" si="719"/>
        <v>0.13280070116444814</v>
      </c>
      <c r="T5086" s="66">
        <f>(L5086*'Football Field'!$F$4)+(M5086*'Football Field'!$F$5)+(N5086*'Football Field'!$F$6)+(O5086*'Football Field'!$F$7)+(P5086*'Football Field'!$F$8)+(Q5086*'Football Field'!$F$9)+(R5086*'Football Field'!$F$10)+(S5086*'Football Field'!$F$11)</f>
        <v>147384958.08461812</v>
      </c>
    </row>
    <row r="5087" spans="2:20" x14ac:dyDescent="0.3">
      <c r="B5087" s="62">
        <f t="shared" si="720"/>
        <v>5060</v>
      </c>
      <c r="C5087" s="62">
        <v>0.98070930833163061</v>
      </c>
      <c r="D5087" s="62">
        <v>0.3331439000425982</v>
      </c>
      <c r="E5087" s="62">
        <v>0.51569737601719456</v>
      </c>
      <c r="F5087" s="62">
        <v>0.47392708455926003</v>
      </c>
      <c r="G5087" s="62">
        <v>0.76699980357820208</v>
      </c>
      <c r="H5087" s="62">
        <v>0.20145665827263881</v>
      </c>
      <c r="I5087" s="62">
        <v>3.3509784176671831E-2</v>
      </c>
      <c r="J5087" s="62">
        <v>0.58059548563630459</v>
      </c>
      <c r="K5087" s="62"/>
      <c r="L5087" s="65">
        <f t="shared" si="712"/>
        <v>0.2523673095482642</v>
      </c>
      <c r="M5087" s="65">
        <f t="shared" si="713"/>
        <v>8.5728389678683667E-2</v>
      </c>
      <c r="N5087" s="65">
        <f t="shared" si="714"/>
        <v>0.13270513313263041</v>
      </c>
      <c r="O5087" s="65">
        <f t="shared" si="715"/>
        <v>0.12195632511711482</v>
      </c>
      <c r="P5087" s="65">
        <f t="shared" si="716"/>
        <v>0.19737314126483541</v>
      </c>
      <c r="Q5087" s="65">
        <f t="shared" si="717"/>
        <v>5.1841126016576776E-2</v>
      </c>
      <c r="R5087" s="65">
        <f t="shared" si="718"/>
        <v>8.6231200258476328E-3</v>
      </c>
      <c r="S5087" s="65">
        <f t="shared" si="719"/>
        <v>0.14940545521604717</v>
      </c>
      <c r="T5087" s="66">
        <f>(L5087*'Football Field'!$F$4)+(M5087*'Football Field'!$F$5)+(N5087*'Football Field'!$F$6)+(O5087*'Football Field'!$F$7)+(P5087*'Football Field'!$F$8)+(Q5087*'Football Field'!$F$9)+(R5087*'Football Field'!$F$10)+(S5087*'Football Field'!$F$11)</f>
        <v>129366358.02808332</v>
      </c>
    </row>
    <row r="5088" spans="2:20" x14ac:dyDescent="0.3">
      <c r="B5088" s="62">
        <f t="shared" si="720"/>
        <v>5061</v>
      </c>
      <c r="C5088" s="62">
        <v>0.50306200775307208</v>
      </c>
      <c r="D5088" s="62">
        <v>0.91361180359246374</v>
      </c>
      <c r="E5088" s="62">
        <v>0.2011627920981266</v>
      </c>
      <c r="F5088" s="62">
        <v>0.98875253968887578</v>
      </c>
      <c r="G5088" s="62">
        <v>0.26518522732415917</v>
      </c>
      <c r="H5088" s="62">
        <v>0.95076918291621615</v>
      </c>
      <c r="I5088" s="62">
        <v>0.303056861251222</v>
      </c>
      <c r="J5088" s="62">
        <v>0.21528584343590862</v>
      </c>
      <c r="K5088" s="62"/>
      <c r="L5088" s="65">
        <f t="shared" si="712"/>
        <v>0.11588923962681577</v>
      </c>
      <c r="M5088" s="65">
        <f t="shared" si="713"/>
        <v>0.21046665341578424</v>
      </c>
      <c r="N5088" s="65">
        <f t="shared" si="714"/>
        <v>4.6341410518327401E-2</v>
      </c>
      <c r="O5088" s="65">
        <f t="shared" si="715"/>
        <v>0.22777665225689478</v>
      </c>
      <c r="P5088" s="65">
        <f t="shared" si="716"/>
        <v>6.1090111917069971E-2</v>
      </c>
      <c r="Q5088" s="65">
        <f t="shared" si="717"/>
        <v>0.21902651357216579</v>
      </c>
      <c r="R5088" s="65">
        <f t="shared" si="718"/>
        <v>6.981451326638978E-2</v>
      </c>
      <c r="S5088" s="65">
        <f t="shared" si="719"/>
        <v>4.9594905426552358E-2</v>
      </c>
      <c r="T5088" s="66">
        <f>(L5088*'Football Field'!$F$4)+(M5088*'Football Field'!$F$5)+(N5088*'Football Field'!$F$6)+(O5088*'Football Field'!$F$7)+(P5088*'Football Field'!$F$8)+(Q5088*'Football Field'!$F$9)+(R5088*'Football Field'!$F$10)+(S5088*'Football Field'!$F$11)</f>
        <v>124660658.06606525</v>
      </c>
    </row>
    <row r="5089" spans="2:20" x14ac:dyDescent="0.3">
      <c r="B5089" s="62">
        <f t="shared" si="720"/>
        <v>5062</v>
      </c>
      <c r="C5089" s="62">
        <v>0.83010571215179008</v>
      </c>
      <c r="D5089" s="62">
        <v>0.29463690156119993</v>
      </c>
      <c r="E5089" s="62">
        <v>0.68574979772863975</v>
      </c>
      <c r="F5089" s="62">
        <v>0.74439164794550539</v>
      </c>
      <c r="G5089" s="62">
        <v>0.64783411900008758</v>
      </c>
      <c r="H5089" s="62">
        <v>0.44378810759953813</v>
      </c>
      <c r="I5089" s="62">
        <v>0.35823976039491112</v>
      </c>
      <c r="J5089" s="62">
        <v>0.80972583713400459</v>
      </c>
      <c r="K5089" s="62"/>
      <c r="L5089" s="65">
        <f t="shared" si="712"/>
        <v>0.17241885137890167</v>
      </c>
      <c r="M5089" s="65">
        <f t="shared" si="713"/>
        <v>6.1198176807306839E-2</v>
      </c>
      <c r="N5089" s="65">
        <f t="shared" si="714"/>
        <v>0.14243510281503277</v>
      </c>
      <c r="O5089" s="65">
        <f t="shared" si="715"/>
        <v>0.15461543154800347</v>
      </c>
      <c r="P5089" s="65">
        <f t="shared" si="716"/>
        <v>0.13455974708632407</v>
      </c>
      <c r="Q5089" s="65">
        <f t="shared" si="717"/>
        <v>9.217794149323609E-2</v>
      </c>
      <c r="R5089" s="65">
        <f t="shared" si="718"/>
        <v>7.4408942260415362E-2</v>
      </c>
      <c r="S5089" s="65">
        <f t="shared" si="719"/>
        <v>0.16818580661077986</v>
      </c>
      <c r="T5089" s="66">
        <f>(L5089*'Football Field'!$F$4)+(M5089*'Football Field'!$F$5)+(N5089*'Football Field'!$F$6)+(O5089*'Football Field'!$F$7)+(P5089*'Football Field'!$F$8)+(Q5089*'Football Field'!$F$9)+(R5089*'Football Field'!$F$10)+(S5089*'Football Field'!$F$11)</f>
        <v>134442215.37870514</v>
      </c>
    </row>
    <row r="5090" spans="2:20" x14ac:dyDescent="0.3">
      <c r="B5090" s="62">
        <f t="shared" si="720"/>
        <v>5063</v>
      </c>
      <c r="C5090" s="62">
        <v>0.15379412404181614</v>
      </c>
      <c r="D5090" s="62">
        <v>0.61552053935012285</v>
      </c>
      <c r="E5090" s="62">
        <v>0.53214336297572928</v>
      </c>
      <c r="F5090" s="62">
        <v>0.82258738041571344</v>
      </c>
      <c r="G5090" s="62">
        <v>2.9028035092202309E-3</v>
      </c>
      <c r="H5090" s="62">
        <v>0.53163022639783719</v>
      </c>
      <c r="I5090" s="62">
        <v>0.24911726491255537</v>
      </c>
      <c r="J5090" s="62">
        <v>0.47051701603417517</v>
      </c>
      <c r="K5090" s="62"/>
      <c r="L5090" s="65">
        <f t="shared" si="712"/>
        <v>4.5525293075500788E-2</v>
      </c>
      <c r="M5090" s="65">
        <f t="shared" si="713"/>
        <v>0.18220301407799969</v>
      </c>
      <c r="N5090" s="65">
        <f t="shared" si="714"/>
        <v>0.15752215963118138</v>
      </c>
      <c r="O5090" s="65">
        <f t="shared" si="715"/>
        <v>0.24349780465898471</v>
      </c>
      <c r="P5090" s="65">
        <f t="shared" si="716"/>
        <v>8.5927197362827543E-4</v>
      </c>
      <c r="Q5090" s="65">
        <f t="shared" si="717"/>
        <v>0.15737026375582305</v>
      </c>
      <c r="R5090" s="65">
        <f t="shared" si="718"/>
        <v>7.3742326411818132E-2</v>
      </c>
      <c r="S5090" s="65">
        <f t="shared" si="719"/>
        <v>0.13927986641506396</v>
      </c>
      <c r="T5090" s="66">
        <f>(L5090*'Football Field'!$F$4)+(M5090*'Football Field'!$F$5)+(N5090*'Football Field'!$F$6)+(O5090*'Football Field'!$F$7)+(P5090*'Football Field'!$F$8)+(Q5090*'Football Field'!$F$9)+(R5090*'Football Field'!$F$10)+(S5090*'Football Field'!$F$11)</f>
        <v>124413158.61927505</v>
      </c>
    </row>
    <row r="5091" spans="2:20" x14ac:dyDescent="0.3">
      <c r="B5091" s="62">
        <f t="shared" si="720"/>
        <v>5064</v>
      </c>
      <c r="C5091" s="62">
        <v>0.34717125785790259</v>
      </c>
      <c r="D5091" s="62">
        <v>0.52897810706140036</v>
      </c>
      <c r="E5091" s="62">
        <v>0.12015608069199557</v>
      </c>
      <c r="F5091" s="62">
        <v>0.48508330334090777</v>
      </c>
      <c r="G5091" s="62">
        <v>0.97231592250505838</v>
      </c>
      <c r="H5091" s="62">
        <v>0.45733162746839062</v>
      </c>
      <c r="I5091" s="62">
        <v>0.61270628695152773</v>
      </c>
      <c r="J5091" s="62">
        <v>0.81181530889677256</v>
      </c>
      <c r="K5091" s="62"/>
      <c r="L5091" s="65">
        <f t="shared" si="712"/>
        <v>8.0075336619626236E-2</v>
      </c>
      <c r="M5091" s="65">
        <f t="shared" si="713"/>
        <v>0.12200923615828681</v>
      </c>
      <c r="N5091" s="65">
        <f t="shared" si="714"/>
        <v>2.7714098994464052E-2</v>
      </c>
      <c r="O5091" s="65">
        <f t="shared" si="715"/>
        <v>0.11188486352024568</v>
      </c>
      <c r="P5091" s="65">
        <f t="shared" si="716"/>
        <v>0.22426546850569787</v>
      </c>
      <c r="Q5091" s="65">
        <f t="shared" si="717"/>
        <v>0.1054839166188172</v>
      </c>
      <c r="R5091" s="65">
        <f t="shared" si="718"/>
        <v>0.14132120982401794</v>
      </c>
      <c r="S5091" s="65">
        <f t="shared" si="719"/>
        <v>0.18724586975884414</v>
      </c>
      <c r="T5091" s="66">
        <f>(L5091*'Football Field'!$F$4)+(M5091*'Football Field'!$F$5)+(N5091*'Football Field'!$F$6)+(O5091*'Football Field'!$F$7)+(P5091*'Football Field'!$F$8)+(Q5091*'Football Field'!$F$9)+(R5091*'Football Field'!$F$10)+(S5091*'Football Field'!$F$11)</f>
        <v>148175693.80596462</v>
      </c>
    </row>
    <row r="5092" spans="2:20" x14ac:dyDescent="0.3">
      <c r="B5092" s="62">
        <f t="shared" si="720"/>
        <v>5065</v>
      </c>
      <c r="C5092" s="62">
        <v>0.15463997113807371</v>
      </c>
      <c r="D5092" s="62">
        <v>0.2800064320290846</v>
      </c>
      <c r="E5092" s="62">
        <v>0.65143029040712563</v>
      </c>
      <c r="F5092" s="62">
        <v>0.54515183406758749</v>
      </c>
      <c r="G5092" s="62">
        <v>0.77103693835190201</v>
      </c>
      <c r="H5092" s="62">
        <v>5.8710266048059401E-2</v>
      </c>
      <c r="I5092" s="62">
        <v>7.771305690735486E-2</v>
      </c>
      <c r="J5092" s="62">
        <v>0.57722849895085171</v>
      </c>
      <c r="K5092" s="62"/>
      <c r="L5092" s="65">
        <f t="shared" si="712"/>
        <v>4.9629035962726956E-2</v>
      </c>
      <c r="M5092" s="65">
        <f t="shared" si="713"/>
        <v>8.986324287760343E-2</v>
      </c>
      <c r="N5092" s="65">
        <f t="shared" si="714"/>
        <v>0.20906533460846599</v>
      </c>
      <c r="O5092" s="65">
        <f t="shared" si="715"/>
        <v>0.17495709407453189</v>
      </c>
      <c r="P5092" s="65">
        <f t="shared" si="716"/>
        <v>0.24745102873752448</v>
      </c>
      <c r="Q5092" s="65">
        <f t="shared" si="717"/>
        <v>1.8842048945280881E-2</v>
      </c>
      <c r="R5092" s="65">
        <f t="shared" si="718"/>
        <v>2.4940667459029144E-2</v>
      </c>
      <c r="S5092" s="65">
        <f t="shared" si="719"/>
        <v>0.1852515473348372</v>
      </c>
      <c r="T5092" s="66">
        <f>(L5092*'Football Field'!$F$4)+(M5092*'Football Field'!$F$5)+(N5092*'Football Field'!$F$6)+(O5092*'Football Field'!$F$7)+(P5092*'Football Field'!$F$8)+(Q5092*'Football Field'!$F$9)+(R5092*'Football Field'!$F$10)+(S5092*'Football Field'!$F$11)</f>
        <v>139351652.73837504</v>
      </c>
    </row>
    <row r="5093" spans="2:20" x14ac:dyDescent="0.3">
      <c r="B5093" s="62">
        <f t="shared" si="720"/>
        <v>5066</v>
      </c>
      <c r="C5093" s="62">
        <v>0.50556170582068471</v>
      </c>
      <c r="D5093" s="62">
        <v>0.85260602805172736</v>
      </c>
      <c r="E5093" s="62">
        <v>0.22233011389840784</v>
      </c>
      <c r="F5093" s="62">
        <v>8.7405014325096841E-2</v>
      </c>
      <c r="G5093" s="62">
        <v>0.52942171870293719</v>
      </c>
      <c r="H5093" s="62">
        <v>0.6303751103905576</v>
      </c>
      <c r="I5093" s="62">
        <v>0.3404057413511864</v>
      </c>
      <c r="J5093" s="62">
        <v>0.53769106493115459</v>
      </c>
      <c r="K5093" s="62"/>
      <c r="L5093" s="65">
        <f t="shared" si="712"/>
        <v>0.13642457327745866</v>
      </c>
      <c r="M5093" s="65">
        <f t="shared" si="713"/>
        <v>0.2300736234797055</v>
      </c>
      <c r="N5093" s="65">
        <f t="shared" si="714"/>
        <v>5.9995230188730188E-2</v>
      </c>
      <c r="O5093" s="65">
        <f t="shared" si="715"/>
        <v>2.3586026481682995E-2</v>
      </c>
      <c r="P5093" s="65">
        <f t="shared" si="716"/>
        <v>0.1428631386165243</v>
      </c>
      <c r="Q5093" s="65">
        <f t="shared" si="717"/>
        <v>0.17010516114973545</v>
      </c>
      <c r="R5093" s="65">
        <f t="shared" si="718"/>
        <v>9.1857645605587165E-2</v>
      </c>
      <c r="S5093" s="65">
        <f t="shared" si="719"/>
        <v>0.14509460120057582</v>
      </c>
      <c r="T5093" s="66">
        <f>(L5093*'Football Field'!$F$4)+(M5093*'Football Field'!$F$5)+(N5093*'Football Field'!$F$6)+(O5093*'Football Field'!$F$7)+(P5093*'Football Field'!$F$8)+(Q5093*'Football Field'!$F$9)+(R5093*'Football Field'!$F$10)+(S5093*'Football Field'!$F$11)</f>
        <v>133909877.47112015</v>
      </c>
    </row>
    <row r="5094" spans="2:20" x14ac:dyDescent="0.3">
      <c r="B5094" s="62">
        <f t="shared" si="720"/>
        <v>5067</v>
      </c>
      <c r="C5094" s="62">
        <v>0.12123778987847933</v>
      </c>
      <c r="D5094" s="62">
        <v>0.86789549127924304</v>
      </c>
      <c r="E5094" s="62">
        <v>0.75372397135476876</v>
      </c>
      <c r="F5094" s="62">
        <v>0.69988449816338461</v>
      </c>
      <c r="G5094" s="62">
        <v>0.53357313950361429</v>
      </c>
      <c r="H5094" s="62">
        <v>3.7856776675260106E-2</v>
      </c>
      <c r="I5094" s="62">
        <v>8.6310357756349987E-2</v>
      </c>
      <c r="J5094" s="62">
        <v>0.14178186047908892</v>
      </c>
      <c r="K5094" s="62"/>
      <c r="L5094" s="65">
        <f t="shared" si="712"/>
        <v>3.73929433800873E-2</v>
      </c>
      <c r="M5094" s="65">
        <f t="shared" si="713"/>
        <v>0.26768194139605045</v>
      </c>
      <c r="N5094" s="65">
        <f t="shared" si="714"/>
        <v>0.23246842270329349</v>
      </c>
      <c r="O5094" s="65">
        <f t="shared" si="715"/>
        <v>0.21586290412136397</v>
      </c>
      <c r="P5094" s="65">
        <f t="shared" si="716"/>
        <v>0.16456807909969734</v>
      </c>
      <c r="Q5094" s="65">
        <f t="shared" si="717"/>
        <v>1.1676031938469762E-2</v>
      </c>
      <c r="R5094" s="65">
        <f t="shared" si="718"/>
        <v>2.6620398837138178E-2</v>
      </c>
      <c r="S5094" s="65">
        <f t="shared" si="719"/>
        <v>4.3729278523899358E-2</v>
      </c>
      <c r="T5094" s="66">
        <f>(L5094*'Football Field'!$F$4)+(M5094*'Football Field'!$F$5)+(N5094*'Football Field'!$F$6)+(O5094*'Football Field'!$F$7)+(P5094*'Football Field'!$F$8)+(Q5094*'Football Field'!$F$9)+(R5094*'Football Field'!$F$10)+(S5094*'Football Field'!$F$11)</f>
        <v>132087013.14123797</v>
      </c>
    </row>
    <row r="5095" spans="2:20" x14ac:dyDescent="0.3">
      <c r="B5095" s="62">
        <f t="shared" si="720"/>
        <v>5068</v>
      </c>
      <c r="C5095" s="62">
        <v>0.22926162951128581</v>
      </c>
      <c r="D5095" s="62">
        <v>0.50803183331773794</v>
      </c>
      <c r="E5095" s="62">
        <v>0.36294392529600039</v>
      </c>
      <c r="F5095" s="62">
        <v>0.88978495983508843</v>
      </c>
      <c r="G5095" s="62">
        <v>0.27079416438054049</v>
      </c>
      <c r="H5095" s="62">
        <v>0.59770132538573006</v>
      </c>
      <c r="I5095" s="62">
        <v>0.77306345951886324</v>
      </c>
      <c r="J5095" s="62">
        <v>0.90814068123339975</v>
      </c>
      <c r="K5095" s="62"/>
      <c r="L5095" s="65">
        <f t="shared" ref="L5095:L5158" si="721">C5095/SUM($C5095:$J5095)</f>
        <v>5.0501248886636908E-2</v>
      </c>
      <c r="M5095" s="65">
        <f t="shared" ref="M5095:M5158" si="722">D5095/SUM($C5095:$J5095)</f>
        <v>0.11190813792698157</v>
      </c>
      <c r="N5095" s="65">
        <f t="shared" ref="N5095:N5158" si="723">E5095/SUM($C5095:$J5095)</f>
        <v>7.9948491783549791E-2</v>
      </c>
      <c r="O5095" s="65">
        <f t="shared" ref="O5095:O5158" si="724">F5095/SUM($C5095:$J5095)</f>
        <v>0.19599987929949703</v>
      </c>
      <c r="P5095" s="65">
        <f t="shared" ref="P5095:P5158" si="725">G5095/SUM($C5095:$J5095)</f>
        <v>5.9649944570237576E-2</v>
      </c>
      <c r="Q5095" s="65">
        <f t="shared" ref="Q5095:Q5158" si="726">H5095/SUM($C5095:$J5095)</f>
        <v>0.13166033695879148</v>
      </c>
      <c r="R5095" s="65">
        <f t="shared" ref="R5095:R5158" si="727">I5095/SUM($C5095:$J5095)</f>
        <v>0.17028872322660005</v>
      </c>
      <c r="S5095" s="65">
        <f t="shared" ref="S5095:S5158" si="728">J5095/SUM($C5095:$J5095)</f>
        <v>0.20004323734770568</v>
      </c>
      <c r="T5095" s="66">
        <f>(L5095*'Football Field'!$F$4)+(M5095*'Football Field'!$F$5)+(N5095*'Football Field'!$F$6)+(O5095*'Football Field'!$F$7)+(P5095*'Football Field'!$F$8)+(Q5095*'Football Field'!$F$9)+(R5095*'Football Field'!$F$10)+(S5095*'Football Field'!$F$11)</f>
        <v>140938150.68280604</v>
      </c>
    </row>
    <row r="5096" spans="2:20" x14ac:dyDescent="0.3">
      <c r="B5096" s="62">
        <f t="shared" si="720"/>
        <v>5069</v>
      </c>
      <c r="C5096" s="62">
        <v>0.58531333109260675</v>
      </c>
      <c r="D5096" s="62">
        <v>0.57057536702931511</v>
      </c>
      <c r="E5096" s="62">
        <v>0.93545925705311705</v>
      </c>
      <c r="F5096" s="62">
        <v>0.95046606374563714</v>
      </c>
      <c r="G5096" s="62">
        <v>0.24887760464042918</v>
      </c>
      <c r="H5096" s="62">
        <v>0.88539111832922657</v>
      </c>
      <c r="I5096" s="62">
        <v>0.27709865412779722</v>
      </c>
      <c r="J5096" s="62">
        <v>0.25569107754456621</v>
      </c>
      <c r="K5096" s="62"/>
      <c r="L5096" s="65">
        <f t="shared" si="721"/>
        <v>0.12430010249348789</v>
      </c>
      <c r="M5096" s="65">
        <f t="shared" si="722"/>
        <v>0.12117027382515255</v>
      </c>
      <c r="N5096" s="65">
        <f t="shared" si="723"/>
        <v>0.19865886415593587</v>
      </c>
      <c r="O5096" s="65">
        <f t="shared" si="724"/>
        <v>0.20184578560619254</v>
      </c>
      <c r="P5096" s="65">
        <f t="shared" si="725"/>
        <v>5.2852908214804643E-2</v>
      </c>
      <c r="Q5096" s="65">
        <f t="shared" si="726"/>
        <v>0.18802614071630336</v>
      </c>
      <c r="R5096" s="65">
        <f t="shared" si="727"/>
        <v>5.8846073170069658E-2</v>
      </c>
      <c r="S5096" s="65">
        <f t="shared" si="728"/>
        <v>5.4299851818053683E-2</v>
      </c>
      <c r="T5096" s="66">
        <f>(L5096*'Football Field'!$F$4)+(M5096*'Football Field'!$F$5)+(N5096*'Football Field'!$F$6)+(O5096*'Football Field'!$F$7)+(P5096*'Football Field'!$F$8)+(Q5096*'Football Field'!$F$9)+(R5096*'Football Field'!$F$10)+(S5096*'Football Field'!$F$11)</f>
        <v>126546556.79868799</v>
      </c>
    </row>
    <row r="5097" spans="2:20" x14ac:dyDescent="0.3">
      <c r="B5097" s="62">
        <f t="shared" si="720"/>
        <v>5070</v>
      </c>
      <c r="C5097" s="62">
        <v>2.518881633076997E-2</v>
      </c>
      <c r="D5097" s="62">
        <v>0.24346524784890111</v>
      </c>
      <c r="E5097" s="62">
        <v>0.30307297831655589</v>
      </c>
      <c r="F5097" s="62">
        <v>0.2985466316528177</v>
      </c>
      <c r="G5097" s="62">
        <v>0.86304105627206473</v>
      </c>
      <c r="H5097" s="62">
        <v>0.40546487455422875</v>
      </c>
      <c r="I5097" s="62">
        <v>0.56370241247265218</v>
      </c>
      <c r="J5097" s="62">
        <v>0.16043311047868025</v>
      </c>
      <c r="K5097" s="62"/>
      <c r="L5097" s="65">
        <f t="shared" si="721"/>
        <v>8.7983105349727104E-3</v>
      </c>
      <c r="M5097" s="65">
        <f t="shared" si="722"/>
        <v>8.5041028801024626E-2</v>
      </c>
      <c r="N5097" s="65">
        <f t="shared" si="723"/>
        <v>0.10586167063081678</v>
      </c>
      <c r="O5097" s="65">
        <f t="shared" si="724"/>
        <v>0.10428064343948115</v>
      </c>
      <c r="P5097" s="65">
        <f t="shared" si="725"/>
        <v>0.30145534104501409</v>
      </c>
      <c r="Q5097" s="65">
        <f t="shared" si="726"/>
        <v>0.14162657865721198</v>
      </c>
      <c r="R5097" s="65">
        <f t="shared" si="727"/>
        <v>0.19689805225937196</v>
      </c>
      <c r="S5097" s="65">
        <f t="shared" si="728"/>
        <v>5.6038374632106633E-2</v>
      </c>
      <c r="T5097" s="66">
        <f>(L5097*'Football Field'!$F$4)+(M5097*'Football Field'!$F$5)+(N5097*'Football Field'!$F$6)+(O5097*'Football Field'!$F$7)+(P5097*'Football Field'!$F$8)+(Q5097*'Football Field'!$F$9)+(R5097*'Football Field'!$F$10)+(S5097*'Football Field'!$F$11)</f>
        <v>163653632.74684954</v>
      </c>
    </row>
    <row r="5098" spans="2:20" x14ac:dyDescent="0.3">
      <c r="B5098" s="62">
        <f t="shared" si="720"/>
        <v>5071</v>
      </c>
      <c r="C5098" s="62">
        <v>2.4020918815006675E-2</v>
      </c>
      <c r="D5098" s="62">
        <v>0.72888000880113535</v>
      </c>
      <c r="E5098" s="62">
        <v>0.39920563089576089</v>
      </c>
      <c r="F5098" s="62">
        <v>0.48865528261850333</v>
      </c>
      <c r="G5098" s="62">
        <v>0.13177309257791714</v>
      </c>
      <c r="H5098" s="62">
        <v>0.30184113341814678</v>
      </c>
      <c r="I5098" s="62">
        <v>0.61350841560702896</v>
      </c>
      <c r="J5098" s="62">
        <v>0.63418645538201834</v>
      </c>
      <c r="K5098" s="62"/>
      <c r="L5098" s="65">
        <f t="shared" si="721"/>
        <v>7.2307061656644864E-3</v>
      </c>
      <c r="M5098" s="65">
        <f t="shared" si="722"/>
        <v>0.21940531143943628</v>
      </c>
      <c r="N5098" s="65">
        <f t="shared" si="723"/>
        <v>0.12016770211481842</v>
      </c>
      <c r="O5098" s="65">
        <f t="shared" si="724"/>
        <v>0.14709357257003627</v>
      </c>
      <c r="P5098" s="65">
        <f t="shared" si="725"/>
        <v>3.9665947847780436E-2</v>
      </c>
      <c r="Q5098" s="65">
        <f t="shared" si="726"/>
        <v>9.085932812421206E-2</v>
      </c>
      <c r="R5098" s="65">
        <f t="shared" si="727"/>
        <v>0.18467649458293886</v>
      </c>
      <c r="S5098" s="65">
        <f t="shared" si="728"/>
        <v>0.19090093715511319</v>
      </c>
      <c r="T5098" s="66">
        <f>(L5098*'Football Field'!$F$4)+(M5098*'Football Field'!$F$5)+(N5098*'Football Field'!$F$6)+(O5098*'Football Field'!$F$7)+(P5098*'Football Field'!$F$8)+(Q5098*'Football Field'!$F$9)+(R5098*'Football Field'!$F$10)+(S5098*'Football Field'!$F$11)</f>
        <v>141795970.40359747</v>
      </c>
    </row>
    <row r="5099" spans="2:20" x14ac:dyDescent="0.3">
      <c r="B5099" s="62">
        <f t="shared" si="720"/>
        <v>5072</v>
      </c>
      <c r="C5099" s="62">
        <v>0.1397640339161339</v>
      </c>
      <c r="D5099" s="62">
        <v>0.35719300491646377</v>
      </c>
      <c r="E5099" s="62">
        <v>0.30042360275599267</v>
      </c>
      <c r="F5099" s="62">
        <v>0.73680579211467701</v>
      </c>
      <c r="G5099" s="62">
        <v>0.76150250206480352</v>
      </c>
      <c r="H5099" s="62">
        <v>1.6535979110453236E-2</v>
      </c>
      <c r="I5099" s="62">
        <v>0.35698943650141546</v>
      </c>
      <c r="J5099" s="62">
        <v>0.55462061398879137</v>
      </c>
      <c r="K5099" s="62"/>
      <c r="L5099" s="65">
        <f t="shared" si="721"/>
        <v>4.3353346377068093E-2</v>
      </c>
      <c r="M5099" s="65">
        <f t="shared" si="722"/>
        <v>0.11079754663421777</v>
      </c>
      <c r="N5099" s="65">
        <f t="shared" si="723"/>
        <v>9.3188269865926987E-2</v>
      </c>
      <c r="O5099" s="65">
        <f t="shared" si="724"/>
        <v>0.2285494760214575</v>
      </c>
      <c r="P5099" s="65">
        <f t="shared" si="725"/>
        <v>0.23621013800180854</v>
      </c>
      <c r="Q5099" s="65">
        <f t="shared" si="726"/>
        <v>5.1292883438783313E-3</v>
      </c>
      <c r="R5099" s="65">
        <f t="shared" si="727"/>
        <v>0.11073440183393018</v>
      </c>
      <c r="S5099" s="65">
        <f t="shared" si="728"/>
        <v>0.17203753292171264</v>
      </c>
      <c r="T5099" s="66">
        <f>(L5099*'Football Field'!$F$4)+(M5099*'Football Field'!$F$5)+(N5099*'Football Field'!$F$6)+(O5099*'Football Field'!$F$7)+(P5099*'Football Field'!$F$8)+(Q5099*'Football Field'!$F$9)+(R5099*'Football Field'!$F$10)+(S5099*'Football Field'!$F$11)</f>
        <v>147547784.25251704</v>
      </c>
    </row>
    <row r="5100" spans="2:20" x14ac:dyDescent="0.3">
      <c r="B5100" s="62">
        <f t="shared" si="720"/>
        <v>5073</v>
      </c>
      <c r="C5100" s="62">
        <v>0.5830753703105962</v>
      </c>
      <c r="D5100" s="62">
        <v>0.5803188049957807</v>
      </c>
      <c r="E5100" s="62">
        <v>0.77051016767781111</v>
      </c>
      <c r="F5100" s="62">
        <v>0.7231731331751321</v>
      </c>
      <c r="G5100" s="62">
        <v>0.26235574481741653</v>
      </c>
      <c r="H5100" s="62">
        <v>0.48824661597135599</v>
      </c>
      <c r="I5100" s="62">
        <v>0.6071847462478005</v>
      </c>
      <c r="J5100" s="62">
        <v>0.60636532976128821</v>
      </c>
      <c r="K5100" s="62"/>
      <c r="L5100" s="65">
        <f t="shared" si="721"/>
        <v>0.12617320092119788</v>
      </c>
      <c r="M5100" s="65">
        <f t="shared" si="722"/>
        <v>0.12557670055944647</v>
      </c>
      <c r="N5100" s="65">
        <f t="shared" si="723"/>
        <v>0.16673270583604277</v>
      </c>
      <c r="O5100" s="65">
        <f t="shared" si="724"/>
        <v>0.15648932141365043</v>
      </c>
      <c r="P5100" s="65">
        <f t="shared" si="725"/>
        <v>5.6771844240385769E-2</v>
      </c>
      <c r="Q5100" s="65">
        <f t="shared" si="726"/>
        <v>0.10565295931336191</v>
      </c>
      <c r="R5100" s="65">
        <f t="shared" si="727"/>
        <v>0.1313902916938525</v>
      </c>
      <c r="S5100" s="65">
        <f t="shared" si="728"/>
        <v>0.13121297602206244</v>
      </c>
      <c r="T5100" s="66">
        <f>(L5100*'Football Field'!$F$4)+(M5100*'Football Field'!$F$5)+(N5100*'Football Field'!$F$6)+(O5100*'Football Field'!$F$7)+(P5100*'Football Field'!$F$8)+(Q5100*'Football Field'!$F$9)+(R5100*'Football Field'!$F$10)+(S5100*'Football Field'!$F$11)</f>
        <v>136353012.74078473</v>
      </c>
    </row>
    <row r="5101" spans="2:20" x14ac:dyDescent="0.3">
      <c r="B5101" s="62">
        <f t="shared" si="720"/>
        <v>5074</v>
      </c>
      <c r="C5101" s="62">
        <v>0.44216019541679685</v>
      </c>
      <c r="D5101" s="62">
        <v>0.55338267297606503</v>
      </c>
      <c r="E5101" s="62">
        <v>9.2718720594059834E-2</v>
      </c>
      <c r="F5101" s="62">
        <v>0.58310988520676654</v>
      </c>
      <c r="G5101" s="62">
        <v>9.6992829611298848E-2</v>
      </c>
      <c r="H5101" s="62">
        <v>0.32392781616050736</v>
      </c>
      <c r="I5101" s="62">
        <v>0.89651109714297061</v>
      </c>
      <c r="J5101" s="62">
        <v>0.84880688563814877</v>
      </c>
      <c r="K5101" s="62"/>
      <c r="L5101" s="65">
        <f t="shared" si="721"/>
        <v>0.11521759208949825</v>
      </c>
      <c r="M5101" s="65">
        <f t="shared" si="722"/>
        <v>0.14419981659418807</v>
      </c>
      <c r="N5101" s="65">
        <f t="shared" si="723"/>
        <v>2.4160536925754955E-2</v>
      </c>
      <c r="O5101" s="65">
        <f t="shared" si="724"/>
        <v>0.15194609915932555</v>
      </c>
      <c r="P5101" s="65">
        <f t="shared" si="725"/>
        <v>2.5274279307811953E-2</v>
      </c>
      <c r="Q5101" s="65">
        <f t="shared" si="726"/>
        <v>8.4408735511892971E-2</v>
      </c>
      <c r="R5101" s="65">
        <f t="shared" si="727"/>
        <v>0.23361182432298921</v>
      </c>
      <c r="S5101" s="65">
        <f t="shared" si="728"/>
        <v>0.22118111608853896</v>
      </c>
      <c r="T5101" s="66">
        <f>(L5101*'Football Field'!$F$4)+(M5101*'Football Field'!$F$5)+(N5101*'Football Field'!$F$6)+(O5101*'Football Field'!$F$7)+(P5101*'Football Field'!$F$8)+(Q5101*'Football Field'!$F$9)+(R5101*'Football Field'!$F$10)+(S5101*'Football Field'!$F$11)</f>
        <v>144886082.10979307</v>
      </c>
    </row>
    <row r="5102" spans="2:20" x14ac:dyDescent="0.3">
      <c r="B5102" s="62">
        <f t="shared" si="720"/>
        <v>5075</v>
      </c>
      <c r="C5102" s="62">
        <v>0.70082315113852245</v>
      </c>
      <c r="D5102" s="62">
        <v>0.80497255539062318</v>
      </c>
      <c r="E5102" s="62">
        <v>0.91429277309948542</v>
      </c>
      <c r="F5102" s="62">
        <v>0.96643680556867617</v>
      </c>
      <c r="G5102" s="62">
        <v>0.91101809745372253</v>
      </c>
      <c r="H5102" s="62">
        <v>0.76428922793759579</v>
      </c>
      <c r="I5102" s="62">
        <v>3.4032229091414901E-2</v>
      </c>
      <c r="J5102" s="62">
        <v>0.14086539204438753</v>
      </c>
      <c r="K5102" s="62"/>
      <c r="L5102" s="65">
        <f t="shared" si="721"/>
        <v>0.13382838529525418</v>
      </c>
      <c r="M5102" s="65">
        <f t="shared" si="722"/>
        <v>0.15371663610129291</v>
      </c>
      <c r="N5102" s="65">
        <f t="shared" si="723"/>
        <v>0.17459229951557265</v>
      </c>
      <c r="O5102" s="65">
        <f t="shared" si="724"/>
        <v>0.18454966416141577</v>
      </c>
      <c r="P5102" s="65">
        <f t="shared" si="725"/>
        <v>0.17396697120938556</v>
      </c>
      <c r="Q5102" s="65">
        <f t="shared" si="726"/>
        <v>0.14594779454314555</v>
      </c>
      <c r="R5102" s="65">
        <f t="shared" si="727"/>
        <v>6.4987554419445939E-3</v>
      </c>
      <c r="S5102" s="65">
        <f t="shared" si="728"/>
        <v>2.6899493731988806E-2</v>
      </c>
      <c r="T5102" s="66">
        <f>(L5102*'Football Field'!$F$4)+(M5102*'Football Field'!$F$5)+(N5102*'Football Field'!$F$6)+(O5102*'Football Field'!$F$7)+(P5102*'Football Field'!$F$8)+(Q5102*'Football Field'!$F$9)+(R5102*'Football Field'!$F$10)+(S5102*'Football Field'!$F$11)</f>
        <v>128096086.99150373</v>
      </c>
    </row>
    <row r="5103" spans="2:20" x14ac:dyDescent="0.3">
      <c r="B5103" s="62">
        <f t="shared" si="720"/>
        <v>5076</v>
      </c>
      <c r="C5103" s="62">
        <v>0.78992121872411381</v>
      </c>
      <c r="D5103" s="62">
        <v>1.5303041687136365E-2</v>
      </c>
      <c r="E5103" s="62">
        <v>0.25126367164227947</v>
      </c>
      <c r="F5103" s="62">
        <v>0.60904204383060323</v>
      </c>
      <c r="G5103" s="62">
        <v>0.32940797059571514</v>
      </c>
      <c r="H5103" s="62">
        <v>0.6632954358403822</v>
      </c>
      <c r="I5103" s="62">
        <v>0.91393891612277656</v>
      </c>
      <c r="J5103" s="62">
        <v>0.22081842589675826</v>
      </c>
      <c r="K5103" s="62"/>
      <c r="L5103" s="65">
        <f t="shared" si="721"/>
        <v>0.20825814670601733</v>
      </c>
      <c r="M5103" s="65">
        <f t="shared" si="722"/>
        <v>4.0345581624906613E-3</v>
      </c>
      <c r="N5103" s="65">
        <f t="shared" si="723"/>
        <v>6.6244209359625106E-2</v>
      </c>
      <c r="O5103" s="65">
        <f t="shared" si="724"/>
        <v>0.16057040158900399</v>
      </c>
      <c r="P5103" s="65">
        <f t="shared" si="725"/>
        <v>8.6846500436157603E-2</v>
      </c>
      <c r="Q5103" s="65">
        <f t="shared" si="726"/>
        <v>0.17487399364938866</v>
      </c>
      <c r="R5103" s="65">
        <f t="shared" si="727"/>
        <v>0.2409546931549281</v>
      </c>
      <c r="S5103" s="65">
        <f t="shared" si="728"/>
        <v>5.8217496942388515E-2</v>
      </c>
      <c r="T5103" s="66">
        <f>(L5103*'Football Field'!$F$4)+(M5103*'Football Field'!$F$5)+(N5103*'Football Field'!$F$6)+(O5103*'Football Field'!$F$7)+(P5103*'Football Field'!$F$8)+(Q5103*'Football Field'!$F$9)+(R5103*'Football Field'!$F$10)+(S5103*'Football Field'!$F$11)</f>
        <v>150853211.09169424</v>
      </c>
    </row>
    <row r="5104" spans="2:20" x14ac:dyDescent="0.3">
      <c r="B5104" s="62">
        <f t="shared" si="720"/>
        <v>5077</v>
      </c>
      <c r="C5104" s="62">
        <v>4.9398612709036449E-2</v>
      </c>
      <c r="D5104" s="62">
        <v>0.22157997289761489</v>
      </c>
      <c r="E5104" s="62">
        <v>5.5695149154377566E-2</v>
      </c>
      <c r="F5104" s="62">
        <v>0.91833379102466384</v>
      </c>
      <c r="G5104" s="62">
        <v>0.94727994664109127</v>
      </c>
      <c r="H5104" s="62">
        <v>1.7397936356301047E-2</v>
      </c>
      <c r="I5104" s="62">
        <v>0.24486955882671013</v>
      </c>
      <c r="J5104" s="62">
        <v>0.51768648203043044</v>
      </c>
      <c r="K5104" s="62"/>
      <c r="L5104" s="65">
        <f t="shared" si="721"/>
        <v>1.6619986480242342E-2</v>
      </c>
      <c r="M5104" s="65">
        <f t="shared" si="722"/>
        <v>7.4549788989866875E-2</v>
      </c>
      <c r="N5104" s="65">
        <f t="shared" si="723"/>
        <v>1.8738433636042311E-2</v>
      </c>
      <c r="O5104" s="65">
        <f t="shared" si="724"/>
        <v>0.3089701178670472</v>
      </c>
      <c r="P5104" s="65">
        <f t="shared" si="725"/>
        <v>0.31870894834460856</v>
      </c>
      <c r="Q5104" s="65">
        <f t="shared" si="726"/>
        <v>5.8534734311060013E-3</v>
      </c>
      <c r="R5104" s="65">
        <f t="shared" si="727"/>
        <v>8.2385486837332919E-2</v>
      </c>
      <c r="S5104" s="65">
        <f t="shared" si="728"/>
        <v>0.17417376441375368</v>
      </c>
      <c r="T5104" s="66">
        <f>(L5104*'Football Field'!$F$4)+(M5104*'Football Field'!$F$5)+(N5104*'Football Field'!$F$6)+(O5104*'Football Field'!$F$7)+(P5104*'Football Field'!$F$8)+(Q5104*'Football Field'!$F$9)+(R5104*'Football Field'!$F$10)+(S5104*'Football Field'!$F$11)</f>
        <v>149260734.88841009</v>
      </c>
    </row>
    <row r="5105" spans="2:20" x14ac:dyDescent="0.3">
      <c r="B5105" s="62">
        <f t="shared" si="720"/>
        <v>5078</v>
      </c>
      <c r="C5105" s="62">
        <v>0.2684477045805812</v>
      </c>
      <c r="D5105" s="62">
        <v>0.91543741430896475</v>
      </c>
      <c r="E5105" s="62">
        <v>0.41035364056050594</v>
      </c>
      <c r="F5105" s="62">
        <v>0.64358387598443545</v>
      </c>
      <c r="G5105" s="62">
        <v>0.32305269761402733</v>
      </c>
      <c r="H5105" s="62">
        <v>0.82439043816999114</v>
      </c>
      <c r="I5105" s="62">
        <v>0.91378249109914933</v>
      </c>
      <c r="J5105" s="62">
        <v>6.4499721717415137E-2</v>
      </c>
      <c r="K5105" s="62"/>
      <c r="L5105" s="65">
        <f t="shared" si="721"/>
        <v>6.1520511648491517E-2</v>
      </c>
      <c r="M5105" s="65">
        <f t="shared" si="722"/>
        <v>0.20979198983448313</v>
      </c>
      <c r="N5105" s="65">
        <f t="shared" si="723"/>
        <v>9.4041280641777844E-2</v>
      </c>
      <c r="O5105" s="65">
        <f t="shared" si="724"/>
        <v>0.1474909588112972</v>
      </c>
      <c r="P5105" s="65">
        <f t="shared" si="725"/>
        <v>7.4034409337534843E-2</v>
      </c>
      <c r="Q5105" s="65">
        <f t="shared" si="726"/>
        <v>0.18892663520286512</v>
      </c>
      <c r="R5105" s="65">
        <f t="shared" si="727"/>
        <v>0.20941272891747928</v>
      </c>
      <c r="S5105" s="65">
        <f t="shared" si="728"/>
        <v>1.4781485606071142E-2</v>
      </c>
      <c r="T5105" s="66">
        <f>(L5105*'Football Field'!$F$4)+(M5105*'Football Field'!$F$5)+(N5105*'Football Field'!$F$6)+(O5105*'Football Field'!$F$7)+(P5105*'Football Field'!$F$8)+(Q5105*'Football Field'!$F$9)+(R5105*'Football Field'!$F$10)+(S5105*'Football Field'!$F$11)</f>
        <v>145770537.53884357</v>
      </c>
    </row>
    <row r="5106" spans="2:20" x14ac:dyDescent="0.3">
      <c r="B5106" s="62">
        <f t="shared" si="720"/>
        <v>5079</v>
      </c>
      <c r="C5106" s="62">
        <v>0.47489248549618024</v>
      </c>
      <c r="D5106" s="62">
        <v>0.51906439896659706</v>
      </c>
      <c r="E5106" s="62">
        <v>0.81906982837394215</v>
      </c>
      <c r="F5106" s="62">
        <v>0.88094433531474436</v>
      </c>
      <c r="G5106" s="62">
        <v>0.45040455792063616</v>
      </c>
      <c r="H5106" s="62">
        <v>0.21487973535631977</v>
      </c>
      <c r="I5106" s="62">
        <v>0.39666094668706109</v>
      </c>
      <c r="J5106" s="62">
        <v>0.46364753246490009</v>
      </c>
      <c r="K5106" s="62"/>
      <c r="L5106" s="65">
        <f t="shared" si="721"/>
        <v>0.11254539703368228</v>
      </c>
      <c r="M5106" s="65">
        <f t="shared" si="722"/>
        <v>0.12301375711748383</v>
      </c>
      <c r="N5106" s="65">
        <f t="shared" si="723"/>
        <v>0.19411243986381585</v>
      </c>
      <c r="O5106" s="65">
        <f t="shared" si="724"/>
        <v>0.20877616094299878</v>
      </c>
      <c r="P5106" s="65">
        <f t="shared" si="725"/>
        <v>0.10674197075153735</v>
      </c>
      <c r="Q5106" s="65">
        <f t="shared" si="726"/>
        <v>5.0924632140476572E-2</v>
      </c>
      <c r="R5106" s="65">
        <f t="shared" si="727"/>
        <v>9.4005201379440753E-2</v>
      </c>
      <c r="S5106" s="65">
        <f t="shared" si="728"/>
        <v>0.10988044077056468</v>
      </c>
      <c r="T5106" s="66">
        <f>(L5106*'Football Field'!$F$4)+(M5106*'Football Field'!$F$5)+(N5106*'Football Field'!$F$6)+(O5106*'Football Field'!$F$7)+(P5106*'Football Field'!$F$8)+(Q5106*'Football Field'!$F$9)+(R5106*'Football Field'!$F$10)+(S5106*'Football Field'!$F$11)</f>
        <v>136257990.67758355</v>
      </c>
    </row>
    <row r="5107" spans="2:20" x14ac:dyDescent="0.3">
      <c r="B5107" s="62">
        <f t="shared" si="720"/>
        <v>5080</v>
      </c>
      <c r="C5107" s="62">
        <v>0.51893449888306808</v>
      </c>
      <c r="D5107" s="62">
        <v>0.82547238264599221</v>
      </c>
      <c r="E5107" s="62">
        <v>0.3799109928891492</v>
      </c>
      <c r="F5107" s="62">
        <v>0.15439806645371623</v>
      </c>
      <c r="G5107" s="62">
        <v>0.85423511663732044</v>
      </c>
      <c r="H5107" s="62">
        <v>0.25020364735023448</v>
      </c>
      <c r="I5107" s="62">
        <v>0.78504562539880229</v>
      </c>
      <c r="J5107" s="62">
        <v>0.27589686179722073</v>
      </c>
      <c r="K5107" s="62"/>
      <c r="L5107" s="65">
        <f t="shared" si="721"/>
        <v>0.1283189978476526</v>
      </c>
      <c r="M5107" s="65">
        <f t="shared" si="722"/>
        <v>0.20411783976596942</v>
      </c>
      <c r="N5107" s="65">
        <f t="shared" si="723"/>
        <v>9.3942102488405052E-2</v>
      </c>
      <c r="O5107" s="65">
        <f t="shared" si="724"/>
        <v>3.817862408376984E-2</v>
      </c>
      <c r="P5107" s="65">
        <f t="shared" si="725"/>
        <v>0.21123011541746259</v>
      </c>
      <c r="Q5107" s="65">
        <f t="shared" si="726"/>
        <v>6.1868851184326466E-2</v>
      </c>
      <c r="R5107" s="65">
        <f t="shared" si="727"/>
        <v>0.19412135468479805</v>
      </c>
      <c r="S5107" s="65">
        <f t="shared" si="728"/>
        <v>6.8222114527615965E-2</v>
      </c>
      <c r="T5107" s="66">
        <f>(L5107*'Football Field'!$F$4)+(M5107*'Football Field'!$F$5)+(N5107*'Football Field'!$F$6)+(O5107*'Football Field'!$F$7)+(P5107*'Football Field'!$F$8)+(Q5107*'Football Field'!$F$9)+(R5107*'Football Field'!$F$10)+(S5107*'Football Field'!$F$11)</f>
        <v>154229364.45004797</v>
      </c>
    </row>
    <row r="5108" spans="2:20" x14ac:dyDescent="0.3">
      <c r="B5108" s="62">
        <f t="shared" si="720"/>
        <v>5081</v>
      </c>
      <c r="C5108" s="62">
        <v>1.6984976384871842E-2</v>
      </c>
      <c r="D5108" s="62">
        <v>0.17809083986699525</v>
      </c>
      <c r="E5108" s="62">
        <v>0.40462137793275776</v>
      </c>
      <c r="F5108" s="62">
        <v>0.4198074820854607</v>
      </c>
      <c r="G5108" s="62">
        <v>0.91891188400376633</v>
      </c>
      <c r="H5108" s="62">
        <v>0.37420942972813276</v>
      </c>
      <c r="I5108" s="62">
        <v>0.9517238848981403</v>
      </c>
      <c r="J5108" s="62">
        <v>0.1430117495089539</v>
      </c>
      <c r="K5108" s="62"/>
      <c r="L5108" s="65">
        <f t="shared" si="721"/>
        <v>4.9847883075273694E-3</v>
      </c>
      <c r="M5108" s="65">
        <f t="shared" si="722"/>
        <v>5.226649223000527E-2</v>
      </c>
      <c r="N5108" s="65">
        <f t="shared" si="723"/>
        <v>0.11874917385762632</v>
      </c>
      <c r="O5108" s="65">
        <f t="shared" si="724"/>
        <v>0.12320602517740269</v>
      </c>
      <c r="P5108" s="65">
        <f t="shared" si="725"/>
        <v>0.26968428517273346</v>
      </c>
      <c r="Q5108" s="65">
        <f t="shared" si="726"/>
        <v>0.10982380826485652</v>
      </c>
      <c r="R5108" s="65">
        <f t="shared" si="727"/>
        <v>0.2793140235190601</v>
      </c>
      <c r="S5108" s="65">
        <f t="shared" si="728"/>
        <v>4.1971403470788246E-2</v>
      </c>
      <c r="T5108" s="66">
        <f>(L5108*'Football Field'!$F$4)+(M5108*'Football Field'!$F$5)+(N5108*'Football Field'!$F$6)+(O5108*'Football Field'!$F$7)+(P5108*'Football Field'!$F$8)+(Q5108*'Football Field'!$F$9)+(R5108*'Football Field'!$F$10)+(S5108*'Football Field'!$F$11)</f>
        <v>172974599.70435718</v>
      </c>
    </row>
    <row r="5109" spans="2:20" x14ac:dyDescent="0.3">
      <c r="B5109" s="62">
        <f t="shared" si="720"/>
        <v>5082</v>
      </c>
      <c r="C5109" s="62">
        <v>0.82182787997063655</v>
      </c>
      <c r="D5109" s="62">
        <v>0.39126022362420898</v>
      </c>
      <c r="E5109" s="62">
        <v>0.30497904967882239</v>
      </c>
      <c r="F5109" s="62">
        <v>0.86345222302508695</v>
      </c>
      <c r="G5109" s="62">
        <v>0.4884792335642385</v>
      </c>
      <c r="H5109" s="62">
        <v>0.60734217557424808</v>
      </c>
      <c r="I5109" s="62">
        <v>0.14274685159049227</v>
      </c>
      <c r="J5109" s="62">
        <v>1.9653880357877407E-2</v>
      </c>
      <c r="K5109" s="62"/>
      <c r="L5109" s="65">
        <f t="shared" si="721"/>
        <v>0.22579292404284443</v>
      </c>
      <c r="M5109" s="65">
        <f t="shared" si="722"/>
        <v>0.10749670594884639</v>
      </c>
      <c r="N5109" s="65">
        <f t="shared" si="723"/>
        <v>8.3791403379074494E-2</v>
      </c>
      <c r="O5109" s="65">
        <f t="shared" si="724"/>
        <v>0.23722899521867583</v>
      </c>
      <c r="P5109" s="65">
        <f t="shared" si="725"/>
        <v>0.13420712191537937</v>
      </c>
      <c r="Q5109" s="65">
        <f t="shared" si="726"/>
        <v>0.16686409534117022</v>
      </c>
      <c r="R5109" s="65">
        <f t="shared" si="727"/>
        <v>3.9218953024176807E-2</v>
      </c>
      <c r="S5109" s="65">
        <f t="shared" si="728"/>
        <v>5.3998011298325901E-3</v>
      </c>
      <c r="T5109" s="66">
        <f>(L5109*'Football Field'!$F$4)+(M5109*'Football Field'!$F$5)+(N5109*'Football Field'!$F$6)+(O5109*'Football Field'!$F$7)+(P5109*'Football Field'!$F$8)+(Q5109*'Football Field'!$F$9)+(R5109*'Football Field'!$F$10)+(S5109*'Football Field'!$F$11)</f>
        <v>126914736.78303143</v>
      </c>
    </row>
    <row r="5110" spans="2:20" x14ac:dyDescent="0.3">
      <c r="B5110" s="62">
        <f t="shared" si="720"/>
        <v>5083</v>
      </c>
      <c r="C5110" s="62">
        <v>0.46222337199209906</v>
      </c>
      <c r="D5110" s="62">
        <v>0.62408495056000568</v>
      </c>
      <c r="E5110" s="62">
        <v>0.16322139570137284</v>
      </c>
      <c r="F5110" s="62">
        <v>0.17856183491763422</v>
      </c>
      <c r="G5110" s="62">
        <v>0.78257419077899892</v>
      </c>
      <c r="H5110" s="62">
        <v>0.57609556969701203</v>
      </c>
      <c r="I5110" s="62">
        <v>0.85396181637201585</v>
      </c>
      <c r="J5110" s="62">
        <v>0.48535338827789121</v>
      </c>
      <c r="K5110" s="62"/>
      <c r="L5110" s="65">
        <f t="shared" si="721"/>
        <v>0.112024915180893</v>
      </c>
      <c r="M5110" s="65">
        <f t="shared" si="722"/>
        <v>0.15125384800609237</v>
      </c>
      <c r="N5110" s="65">
        <f t="shared" si="723"/>
        <v>3.9558499455249994E-2</v>
      </c>
      <c r="O5110" s="65">
        <f t="shared" si="724"/>
        <v>4.3276423528697108E-2</v>
      </c>
      <c r="P5110" s="65">
        <f t="shared" si="725"/>
        <v>0.18966545756208941</v>
      </c>
      <c r="Q5110" s="65">
        <f t="shared" si="726"/>
        <v>0.13962309403190273</v>
      </c>
      <c r="R5110" s="65">
        <f t="shared" si="727"/>
        <v>0.20696703335120759</v>
      </c>
      <c r="S5110" s="65">
        <f t="shared" si="728"/>
        <v>0.11763072888386783</v>
      </c>
      <c r="T5110" s="66">
        <f>(L5110*'Football Field'!$F$4)+(M5110*'Football Field'!$F$5)+(N5110*'Football Field'!$F$6)+(O5110*'Football Field'!$F$7)+(P5110*'Football Field'!$F$8)+(Q5110*'Football Field'!$F$9)+(R5110*'Football Field'!$F$10)+(S5110*'Football Field'!$F$11)</f>
        <v>153486431.46607831</v>
      </c>
    </row>
    <row r="5111" spans="2:20" x14ac:dyDescent="0.3">
      <c r="B5111" s="62">
        <f t="shared" si="720"/>
        <v>5084</v>
      </c>
      <c r="C5111" s="62">
        <v>0.11459309575850507</v>
      </c>
      <c r="D5111" s="62">
        <v>0.46541589590968913</v>
      </c>
      <c r="E5111" s="62">
        <v>0.10158327783183196</v>
      </c>
      <c r="F5111" s="62">
        <v>0.4748088756307759</v>
      </c>
      <c r="G5111" s="62">
        <v>0.94609960877216848</v>
      </c>
      <c r="H5111" s="62">
        <v>0.52909268962828371</v>
      </c>
      <c r="I5111" s="62">
        <v>0.23311776976509146</v>
      </c>
      <c r="J5111" s="62">
        <v>0.13783992992436978</v>
      </c>
      <c r="K5111" s="62"/>
      <c r="L5111" s="65">
        <f t="shared" si="721"/>
        <v>3.8165243585355106E-2</v>
      </c>
      <c r="M5111" s="65">
        <f t="shared" si="722"/>
        <v>0.1550068171063545</v>
      </c>
      <c r="N5111" s="65">
        <f t="shared" si="723"/>
        <v>3.3832322244099287E-2</v>
      </c>
      <c r="O5111" s="65">
        <f t="shared" si="724"/>
        <v>0.15813515007157131</v>
      </c>
      <c r="P5111" s="65">
        <f t="shared" si="725"/>
        <v>0.31509858238661859</v>
      </c>
      <c r="Q5111" s="65">
        <f t="shared" si="726"/>
        <v>0.17621438050202445</v>
      </c>
      <c r="R5111" s="65">
        <f t="shared" si="727"/>
        <v>7.7639899753725899E-2</v>
      </c>
      <c r="S5111" s="65">
        <f t="shared" si="728"/>
        <v>4.5907604350250777E-2</v>
      </c>
      <c r="T5111" s="66">
        <f>(L5111*'Football Field'!$F$4)+(M5111*'Football Field'!$F$5)+(N5111*'Football Field'!$F$6)+(O5111*'Football Field'!$F$7)+(P5111*'Football Field'!$F$8)+(Q5111*'Football Field'!$F$9)+(R5111*'Football Field'!$F$10)+(S5111*'Football Field'!$F$11)</f>
        <v>146272866.47003686</v>
      </c>
    </row>
    <row r="5112" spans="2:20" x14ac:dyDescent="0.3">
      <c r="B5112" s="62">
        <f t="shared" si="720"/>
        <v>5085</v>
      </c>
      <c r="C5112" s="62">
        <v>0.1878865427167884</v>
      </c>
      <c r="D5112" s="62">
        <v>0.36856872887022352</v>
      </c>
      <c r="E5112" s="62">
        <v>0.66978521015743064</v>
      </c>
      <c r="F5112" s="62">
        <v>0.77525365987466111</v>
      </c>
      <c r="G5112" s="62">
        <v>0.4164209160354122</v>
      </c>
      <c r="H5112" s="62">
        <v>0.38306622942225832</v>
      </c>
      <c r="I5112" s="62">
        <v>0.33599416694841955</v>
      </c>
      <c r="J5112" s="62">
        <v>0.64676630289024317</v>
      </c>
      <c r="K5112" s="62"/>
      <c r="L5112" s="65">
        <f t="shared" si="721"/>
        <v>4.9656280683900676E-2</v>
      </c>
      <c r="M5112" s="65">
        <f t="shared" si="722"/>
        <v>9.7408531699236869E-2</v>
      </c>
      <c r="N5112" s="65">
        <f t="shared" si="723"/>
        <v>0.17701662882602476</v>
      </c>
      <c r="O5112" s="65">
        <f t="shared" si="724"/>
        <v>0.2048907429947491</v>
      </c>
      <c r="P5112" s="65">
        <f t="shared" si="725"/>
        <v>0.11005532163349457</v>
      </c>
      <c r="Q5112" s="65">
        <f t="shared" si="726"/>
        <v>0.10124005654512207</v>
      </c>
      <c r="R5112" s="65">
        <f t="shared" si="727"/>
        <v>8.8799444712190687E-2</v>
      </c>
      <c r="S5112" s="65">
        <f t="shared" si="728"/>
        <v>0.17093299290528136</v>
      </c>
      <c r="T5112" s="66">
        <f>(L5112*'Football Field'!$F$4)+(M5112*'Football Field'!$F$5)+(N5112*'Football Field'!$F$6)+(O5112*'Football Field'!$F$7)+(P5112*'Football Field'!$F$8)+(Q5112*'Football Field'!$F$9)+(R5112*'Football Field'!$F$10)+(S5112*'Football Field'!$F$11)</f>
        <v>136188590.81902701</v>
      </c>
    </row>
    <row r="5113" spans="2:20" x14ac:dyDescent="0.3">
      <c r="B5113" s="62">
        <f t="shared" si="720"/>
        <v>5086</v>
      </c>
      <c r="C5113" s="62">
        <v>0.65228845429679883</v>
      </c>
      <c r="D5113" s="62">
        <v>0.63015999382986232</v>
      </c>
      <c r="E5113" s="62">
        <v>0.63402963206782725</v>
      </c>
      <c r="F5113" s="62">
        <v>7.921763866627507E-2</v>
      </c>
      <c r="G5113" s="62">
        <v>0.77196332940038415</v>
      </c>
      <c r="H5113" s="62">
        <v>0.24107943367078</v>
      </c>
      <c r="I5113" s="62">
        <v>0.97533432966453026</v>
      </c>
      <c r="J5113" s="62">
        <v>0.86569382224000035</v>
      </c>
      <c r="K5113" s="62"/>
      <c r="L5113" s="65">
        <f t="shared" si="721"/>
        <v>0.13449893645311328</v>
      </c>
      <c r="M5113" s="65">
        <f t="shared" si="722"/>
        <v>0.12993614773817844</v>
      </c>
      <c r="N5113" s="65">
        <f t="shared" si="723"/>
        <v>0.13073404968483435</v>
      </c>
      <c r="O5113" s="65">
        <f t="shared" si="724"/>
        <v>1.6334319699752055E-2</v>
      </c>
      <c r="P5113" s="65">
        <f t="shared" si="725"/>
        <v>0.15917535578195741</v>
      </c>
      <c r="Q5113" s="65">
        <f t="shared" si="726"/>
        <v>4.9709491584355191E-2</v>
      </c>
      <c r="R5113" s="65">
        <f t="shared" si="727"/>
        <v>0.20110953852082197</v>
      </c>
      <c r="S5113" s="65">
        <f t="shared" si="728"/>
        <v>0.17850216053698739</v>
      </c>
      <c r="T5113" s="66">
        <f>(L5113*'Football Field'!$F$4)+(M5113*'Football Field'!$F$5)+(N5113*'Football Field'!$F$6)+(O5113*'Football Field'!$F$7)+(P5113*'Football Field'!$F$8)+(Q5113*'Football Field'!$F$9)+(R5113*'Football Field'!$F$10)+(S5113*'Football Field'!$F$11)</f>
        <v>152800912.68824017</v>
      </c>
    </row>
    <row r="5114" spans="2:20" x14ac:dyDescent="0.3">
      <c r="B5114" s="62">
        <f t="shared" si="720"/>
        <v>5087</v>
      </c>
      <c r="C5114" s="62">
        <v>0.47169451802088191</v>
      </c>
      <c r="D5114" s="62">
        <v>0.25768277159787711</v>
      </c>
      <c r="E5114" s="62">
        <v>0.74921134640377685</v>
      </c>
      <c r="F5114" s="62">
        <v>0.79849830329997051</v>
      </c>
      <c r="G5114" s="62">
        <v>0.15509546032164923</v>
      </c>
      <c r="H5114" s="62">
        <v>0.31473897646243232</v>
      </c>
      <c r="I5114" s="62">
        <v>9.1579320742665504E-2</v>
      </c>
      <c r="J5114" s="62">
        <v>0.45750348775723426</v>
      </c>
      <c r="K5114" s="62"/>
      <c r="L5114" s="65">
        <f t="shared" si="721"/>
        <v>0.14311101916188795</v>
      </c>
      <c r="M5114" s="65">
        <f t="shared" si="722"/>
        <v>7.8180353290007151E-2</v>
      </c>
      <c r="N5114" s="65">
        <f t="shared" si="723"/>
        <v>0.22730897912777553</v>
      </c>
      <c r="O5114" s="65">
        <f t="shared" si="724"/>
        <v>0.242262527162205</v>
      </c>
      <c r="P5114" s="65">
        <f t="shared" si="725"/>
        <v>4.7055601763492966E-2</v>
      </c>
      <c r="Q5114" s="65">
        <f t="shared" si="726"/>
        <v>9.5491073079450373E-2</v>
      </c>
      <c r="R5114" s="65">
        <f t="shared" si="727"/>
        <v>2.778495281358365E-2</v>
      </c>
      <c r="S5114" s="65">
        <f t="shared" si="728"/>
        <v>0.13880549360159747</v>
      </c>
      <c r="T5114" s="66">
        <f>(L5114*'Football Field'!$F$4)+(M5114*'Football Field'!$F$5)+(N5114*'Football Field'!$F$6)+(O5114*'Football Field'!$F$7)+(P5114*'Football Field'!$F$8)+(Q5114*'Football Field'!$F$9)+(R5114*'Football Field'!$F$10)+(S5114*'Football Field'!$F$11)</f>
        <v>123499531.05458216</v>
      </c>
    </row>
    <row r="5115" spans="2:20" x14ac:dyDescent="0.3">
      <c r="B5115" s="62">
        <f t="shared" si="720"/>
        <v>5088</v>
      </c>
      <c r="C5115" s="62">
        <v>0.74446984631421009</v>
      </c>
      <c r="D5115" s="62">
        <v>0.80128118199244913</v>
      </c>
      <c r="E5115" s="62">
        <v>0.90082686983049909</v>
      </c>
      <c r="F5115" s="62">
        <v>0.48734519302518964</v>
      </c>
      <c r="G5115" s="62">
        <v>0.7154477618337578</v>
      </c>
      <c r="H5115" s="62">
        <v>0.73527042801795406</v>
      </c>
      <c r="I5115" s="62">
        <v>0.55022106932685644</v>
      </c>
      <c r="J5115" s="62">
        <v>0.86242729403411389</v>
      </c>
      <c r="K5115" s="62"/>
      <c r="L5115" s="65">
        <f t="shared" si="721"/>
        <v>0.12841687960796491</v>
      </c>
      <c r="M5115" s="65">
        <f t="shared" si="722"/>
        <v>0.13821651688042064</v>
      </c>
      <c r="N5115" s="65">
        <f t="shared" si="723"/>
        <v>0.15538759059667642</v>
      </c>
      <c r="O5115" s="65">
        <f t="shared" si="724"/>
        <v>8.4064316761893867E-2</v>
      </c>
      <c r="P5115" s="65">
        <f t="shared" si="725"/>
        <v>0.12341073255291624</v>
      </c>
      <c r="Q5115" s="65">
        <f t="shared" si="726"/>
        <v>0.12683003146675087</v>
      </c>
      <c r="R5115" s="65">
        <f t="shared" si="727"/>
        <v>9.4910053331684494E-2</v>
      </c>
      <c r="S5115" s="65">
        <f t="shared" si="728"/>
        <v>0.14876387880169245</v>
      </c>
      <c r="T5115" s="66">
        <f>(L5115*'Football Field'!$F$4)+(M5115*'Football Field'!$F$5)+(N5115*'Football Field'!$F$6)+(O5115*'Football Field'!$F$7)+(P5115*'Football Field'!$F$8)+(Q5115*'Football Field'!$F$9)+(R5115*'Football Field'!$F$10)+(S5115*'Football Field'!$F$11)</f>
        <v>136025938.20925438</v>
      </c>
    </row>
    <row r="5116" spans="2:20" x14ac:dyDescent="0.3">
      <c r="B5116" s="62">
        <f t="shared" si="720"/>
        <v>5089</v>
      </c>
      <c r="C5116" s="62">
        <v>0.9753724057289348</v>
      </c>
      <c r="D5116" s="62">
        <v>0.26944731740945604</v>
      </c>
      <c r="E5116" s="62">
        <v>0.18495673888485975</v>
      </c>
      <c r="F5116" s="62">
        <v>0.95681601351891288</v>
      </c>
      <c r="G5116" s="62">
        <v>0.17307224605183513</v>
      </c>
      <c r="H5116" s="62">
        <v>0.89756514441541857</v>
      </c>
      <c r="I5116" s="62">
        <v>0.95566669746507438</v>
      </c>
      <c r="J5116" s="62">
        <v>0.27224903392177147</v>
      </c>
      <c r="K5116" s="62"/>
      <c r="L5116" s="65">
        <f t="shared" si="721"/>
        <v>0.20818401167105482</v>
      </c>
      <c r="M5116" s="65">
        <f t="shared" si="722"/>
        <v>5.7510980567861004E-2</v>
      </c>
      <c r="N5116" s="65">
        <f t="shared" si="723"/>
        <v>3.9477265976034584E-2</v>
      </c>
      <c r="O5116" s="65">
        <f t="shared" si="724"/>
        <v>0.20422332532219631</v>
      </c>
      <c r="P5116" s="65">
        <f t="shared" si="725"/>
        <v>3.6940633424075192E-2</v>
      </c>
      <c r="Q5116" s="65">
        <f t="shared" si="726"/>
        <v>0.19157678790478444</v>
      </c>
      <c r="R5116" s="65">
        <f t="shared" si="727"/>
        <v>0.20397801468457658</v>
      </c>
      <c r="S5116" s="65">
        <f t="shared" si="728"/>
        <v>5.8108980449416973E-2</v>
      </c>
      <c r="T5116" s="66">
        <f>(L5116*'Football Field'!$F$4)+(M5116*'Football Field'!$F$5)+(N5116*'Football Field'!$F$6)+(O5116*'Football Field'!$F$7)+(P5116*'Football Field'!$F$8)+(Q5116*'Football Field'!$F$9)+(R5116*'Football Field'!$F$10)+(S5116*'Football Field'!$F$11)</f>
        <v>141067249.34920508</v>
      </c>
    </row>
    <row r="5117" spans="2:20" x14ac:dyDescent="0.3">
      <c r="B5117" s="62">
        <f t="shared" si="720"/>
        <v>5090</v>
      </c>
      <c r="C5117" s="62">
        <v>0.13649602736137689</v>
      </c>
      <c r="D5117" s="62">
        <v>0.38877991963873482</v>
      </c>
      <c r="E5117" s="62">
        <v>0.20615883906466015</v>
      </c>
      <c r="F5117" s="62">
        <v>0.28125185534730013</v>
      </c>
      <c r="G5117" s="62">
        <v>0.69410885228358887</v>
      </c>
      <c r="H5117" s="62">
        <v>7.9278318486921462E-2</v>
      </c>
      <c r="I5117" s="62">
        <v>0.41511050832153351</v>
      </c>
      <c r="J5117" s="62">
        <v>5.4517681807175755E-2</v>
      </c>
      <c r="K5117" s="62"/>
      <c r="L5117" s="65">
        <f t="shared" si="721"/>
        <v>6.0511551269412829E-2</v>
      </c>
      <c r="M5117" s="65">
        <f t="shared" si="722"/>
        <v>0.17235429114323336</v>
      </c>
      <c r="N5117" s="65">
        <f t="shared" si="723"/>
        <v>9.1394536536040988E-2</v>
      </c>
      <c r="O5117" s="65">
        <f t="shared" si="724"/>
        <v>0.12468484536482084</v>
      </c>
      <c r="P5117" s="65">
        <f t="shared" si="725"/>
        <v>0.30771300977362009</v>
      </c>
      <c r="Q5117" s="65">
        <f t="shared" si="726"/>
        <v>3.5145741062289883E-2</v>
      </c>
      <c r="R5117" s="65">
        <f t="shared" si="727"/>
        <v>0.18402719326231615</v>
      </c>
      <c r="S5117" s="65">
        <f t="shared" si="728"/>
        <v>2.4168831588265889E-2</v>
      </c>
      <c r="T5117" s="66">
        <f>(L5117*'Football Field'!$F$4)+(M5117*'Football Field'!$F$5)+(N5117*'Football Field'!$F$6)+(O5117*'Football Field'!$F$7)+(P5117*'Football Field'!$F$8)+(Q5117*'Football Field'!$F$9)+(R5117*'Football Field'!$F$10)+(S5117*'Football Field'!$F$11)</f>
        <v>161373277.67237669</v>
      </c>
    </row>
    <row r="5118" spans="2:20" x14ac:dyDescent="0.3">
      <c r="B5118" s="62">
        <f t="shared" si="720"/>
        <v>5091</v>
      </c>
      <c r="C5118" s="62">
        <v>0.45851361794394518</v>
      </c>
      <c r="D5118" s="62">
        <v>0.38289118621438567</v>
      </c>
      <c r="E5118" s="62">
        <v>0.76387895436572995</v>
      </c>
      <c r="F5118" s="62">
        <v>0.24152272847479517</v>
      </c>
      <c r="G5118" s="62">
        <v>0.54007337933385657</v>
      </c>
      <c r="H5118" s="62">
        <v>0.38135648683564272</v>
      </c>
      <c r="I5118" s="62">
        <v>0.56657236690856771</v>
      </c>
      <c r="J5118" s="62">
        <v>0.95307409104016605</v>
      </c>
      <c r="K5118" s="62"/>
      <c r="L5118" s="65">
        <f t="shared" si="721"/>
        <v>0.10693240420544331</v>
      </c>
      <c r="M5118" s="65">
        <f t="shared" si="722"/>
        <v>8.9296093918815364E-2</v>
      </c>
      <c r="N5118" s="65">
        <f t="shared" si="723"/>
        <v>0.17814828156805954</v>
      </c>
      <c r="O5118" s="65">
        <f t="shared" si="724"/>
        <v>5.632680255360642E-2</v>
      </c>
      <c r="P5118" s="65">
        <f t="shared" si="725"/>
        <v>0.12595339078148812</v>
      </c>
      <c r="Q5118" s="65">
        <f t="shared" si="726"/>
        <v>8.8938178498467593E-2</v>
      </c>
      <c r="R5118" s="65">
        <f t="shared" si="727"/>
        <v>0.13213336088375113</v>
      </c>
      <c r="S5118" s="65">
        <f t="shared" si="728"/>
        <v>0.22227148759036838</v>
      </c>
      <c r="T5118" s="66">
        <f>(L5118*'Football Field'!$F$4)+(M5118*'Football Field'!$F$5)+(N5118*'Football Field'!$F$6)+(O5118*'Football Field'!$F$7)+(P5118*'Football Field'!$F$8)+(Q5118*'Football Field'!$F$9)+(R5118*'Football Field'!$F$10)+(S5118*'Football Field'!$F$11)</f>
        <v>142629130.98955038</v>
      </c>
    </row>
    <row r="5119" spans="2:20" x14ac:dyDescent="0.3">
      <c r="B5119" s="62">
        <f t="shared" si="720"/>
        <v>5092</v>
      </c>
      <c r="C5119" s="62">
        <v>0.41217918609880144</v>
      </c>
      <c r="D5119" s="62">
        <v>0.74403767927490938</v>
      </c>
      <c r="E5119" s="62">
        <v>0.3675393605358569</v>
      </c>
      <c r="F5119" s="62">
        <v>7.5062982162097058E-2</v>
      </c>
      <c r="G5119" s="62">
        <v>5.6683149820101808E-2</v>
      </c>
      <c r="H5119" s="62">
        <v>0.23452814194713723</v>
      </c>
      <c r="I5119" s="62">
        <v>0.7901868010557711</v>
      </c>
      <c r="J5119" s="62">
        <v>0.37129845757540481</v>
      </c>
      <c r="K5119" s="62"/>
      <c r="L5119" s="65">
        <f t="shared" si="721"/>
        <v>0.13507358923338916</v>
      </c>
      <c r="M5119" s="65">
        <f t="shared" si="722"/>
        <v>0.24382560608107209</v>
      </c>
      <c r="N5119" s="65">
        <f t="shared" si="723"/>
        <v>0.12044485089604387</v>
      </c>
      <c r="O5119" s="65">
        <f t="shared" si="724"/>
        <v>2.459858906307302E-2</v>
      </c>
      <c r="P5119" s="65">
        <f t="shared" si="725"/>
        <v>1.8575407865014833E-2</v>
      </c>
      <c r="Q5119" s="65">
        <f t="shared" si="726"/>
        <v>7.6856277506074974E-2</v>
      </c>
      <c r="R5119" s="65">
        <f t="shared" si="727"/>
        <v>0.25894894983335842</v>
      </c>
      <c r="S5119" s="65">
        <f t="shared" si="728"/>
        <v>0.12167672952197389</v>
      </c>
      <c r="T5119" s="66">
        <f>(L5119*'Football Field'!$F$4)+(M5119*'Football Field'!$F$5)+(N5119*'Football Field'!$F$6)+(O5119*'Football Field'!$F$7)+(P5119*'Football Field'!$F$8)+(Q5119*'Football Field'!$F$9)+(R5119*'Football Field'!$F$10)+(S5119*'Football Field'!$F$11)</f>
        <v>148284012.1761331</v>
      </c>
    </row>
    <row r="5120" spans="2:20" x14ac:dyDescent="0.3">
      <c r="B5120" s="62">
        <f t="shared" si="720"/>
        <v>5093</v>
      </c>
      <c r="C5120" s="62">
        <v>0.42674116564624998</v>
      </c>
      <c r="D5120" s="62">
        <v>0.75549077637103557</v>
      </c>
      <c r="E5120" s="62">
        <v>0.41861165826729796</v>
      </c>
      <c r="F5120" s="62">
        <v>0.14788734133224357</v>
      </c>
      <c r="G5120" s="62">
        <v>0.48835892473396603</v>
      </c>
      <c r="H5120" s="62">
        <v>0.33625973095506079</v>
      </c>
      <c r="I5120" s="62">
        <v>0.63117607112376972</v>
      </c>
      <c r="J5120" s="62">
        <v>0.71239461004211357</v>
      </c>
      <c r="K5120" s="62"/>
      <c r="L5120" s="65">
        <f t="shared" si="721"/>
        <v>0.10894813662450933</v>
      </c>
      <c r="M5120" s="65">
        <f t="shared" si="722"/>
        <v>0.19287877277548396</v>
      </c>
      <c r="N5120" s="65">
        <f t="shared" si="723"/>
        <v>0.10687265211091491</v>
      </c>
      <c r="O5120" s="65">
        <f t="shared" si="724"/>
        <v>3.7756025351106885E-2</v>
      </c>
      <c r="P5120" s="65">
        <f t="shared" si="725"/>
        <v>0.12467931180986629</v>
      </c>
      <c r="Q5120" s="65">
        <f t="shared" si="726"/>
        <v>8.5847989504207897E-2</v>
      </c>
      <c r="R5120" s="65">
        <f t="shared" si="727"/>
        <v>0.16114090312045751</v>
      </c>
      <c r="S5120" s="65">
        <f t="shared" si="728"/>
        <v>0.18187620870345317</v>
      </c>
      <c r="T5120" s="66">
        <f>(L5120*'Football Field'!$F$4)+(M5120*'Football Field'!$F$5)+(N5120*'Football Field'!$F$6)+(O5120*'Football Field'!$F$7)+(P5120*'Football Field'!$F$8)+(Q5120*'Football Field'!$F$9)+(R5120*'Football Field'!$F$10)+(S5120*'Football Field'!$F$11)</f>
        <v>143900113.17830595</v>
      </c>
    </row>
    <row r="5121" spans="2:20" x14ac:dyDescent="0.3">
      <c r="B5121" s="62">
        <f t="shared" si="720"/>
        <v>5094</v>
      </c>
      <c r="C5121" s="62">
        <v>7.2358940433642549E-2</v>
      </c>
      <c r="D5121" s="62">
        <v>0.99880812358525106</v>
      </c>
      <c r="E5121" s="62">
        <v>0.97224811669</v>
      </c>
      <c r="F5121" s="62">
        <v>0.94885323268305966</v>
      </c>
      <c r="G5121" s="62">
        <v>0.40778533811782602</v>
      </c>
      <c r="H5121" s="62">
        <v>0.83352652143389283</v>
      </c>
      <c r="I5121" s="62">
        <v>0.26146395642808329</v>
      </c>
      <c r="J5121" s="62">
        <v>0.39434816338053147</v>
      </c>
      <c r="K5121" s="62"/>
      <c r="L5121" s="65">
        <f t="shared" si="721"/>
        <v>1.479916820357938E-2</v>
      </c>
      <c r="M5121" s="65">
        <f t="shared" si="722"/>
        <v>0.20428062289821911</v>
      </c>
      <c r="N5121" s="65">
        <f t="shared" si="723"/>
        <v>0.19884845367109349</v>
      </c>
      <c r="O5121" s="65">
        <f t="shared" si="724"/>
        <v>0.19406362927417672</v>
      </c>
      <c r="P5121" s="65">
        <f t="shared" si="725"/>
        <v>8.3402047813200708E-2</v>
      </c>
      <c r="Q5121" s="65">
        <f t="shared" si="726"/>
        <v>0.17047650392499847</v>
      </c>
      <c r="R5121" s="65">
        <f t="shared" si="727"/>
        <v>5.3475756377348693E-2</v>
      </c>
      <c r="S5121" s="65">
        <f t="shared" si="728"/>
        <v>8.0653817837383485E-2</v>
      </c>
      <c r="T5121" s="66">
        <f>(L5121*'Football Field'!$F$4)+(M5121*'Football Field'!$F$5)+(N5121*'Football Field'!$F$6)+(O5121*'Football Field'!$F$7)+(P5121*'Football Field'!$F$8)+(Q5121*'Football Field'!$F$9)+(R5121*'Football Field'!$F$10)+(S5121*'Football Field'!$F$11)</f>
        <v>128720674.28839637</v>
      </c>
    </row>
    <row r="5122" spans="2:20" x14ac:dyDescent="0.3">
      <c r="B5122" s="62">
        <f t="shared" si="720"/>
        <v>5095</v>
      </c>
      <c r="C5122" s="62">
        <v>0.25855645217317991</v>
      </c>
      <c r="D5122" s="62">
        <v>0.59998151000872302</v>
      </c>
      <c r="E5122" s="62">
        <v>0.16453319923215315</v>
      </c>
      <c r="F5122" s="62">
        <v>0.10864500199984095</v>
      </c>
      <c r="G5122" s="62">
        <v>0.68338678610931092</v>
      </c>
      <c r="H5122" s="62">
        <v>0.58763519692739319</v>
      </c>
      <c r="I5122" s="62">
        <v>0.92244835326603303</v>
      </c>
      <c r="J5122" s="62">
        <v>0.38207273379925921</v>
      </c>
      <c r="K5122" s="62"/>
      <c r="L5122" s="65">
        <f t="shared" si="721"/>
        <v>6.9743289014070356E-2</v>
      </c>
      <c r="M5122" s="65">
        <f t="shared" si="722"/>
        <v>0.16183964277019605</v>
      </c>
      <c r="N5122" s="65">
        <f t="shared" si="723"/>
        <v>4.438135799748566E-2</v>
      </c>
      <c r="O5122" s="65">
        <f t="shared" si="724"/>
        <v>2.9306016967365976E-2</v>
      </c>
      <c r="P5122" s="65">
        <f t="shared" si="725"/>
        <v>0.1843374695600124</v>
      </c>
      <c r="Q5122" s="65">
        <f t="shared" si="726"/>
        <v>0.15850933531025055</v>
      </c>
      <c r="R5122" s="65">
        <f t="shared" si="727"/>
        <v>0.24882218781102092</v>
      </c>
      <c r="S5122" s="65">
        <f t="shared" si="728"/>
        <v>0.1030607005695981</v>
      </c>
      <c r="T5122" s="66">
        <f>(L5122*'Football Field'!$F$4)+(M5122*'Football Field'!$F$5)+(N5122*'Football Field'!$F$6)+(O5122*'Football Field'!$F$7)+(P5122*'Football Field'!$F$8)+(Q5122*'Football Field'!$F$9)+(R5122*'Football Field'!$F$10)+(S5122*'Football Field'!$F$11)</f>
        <v>158942517.45720124</v>
      </c>
    </row>
    <row r="5123" spans="2:20" x14ac:dyDescent="0.3">
      <c r="B5123" s="62">
        <f t="shared" si="720"/>
        <v>5096</v>
      </c>
      <c r="C5123" s="62">
        <v>0.61416660154797353</v>
      </c>
      <c r="D5123" s="62">
        <v>0.41516978040374963</v>
      </c>
      <c r="E5123" s="62">
        <v>4.1247894916488614E-2</v>
      </c>
      <c r="F5123" s="62">
        <v>0.85790492206827995</v>
      </c>
      <c r="G5123" s="62">
        <v>0.30839355888362296</v>
      </c>
      <c r="H5123" s="62">
        <v>0.79320884929918412</v>
      </c>
      <c r="I5123" s="62">
        <v>0.35103212207709311</v>
      </c>
      <c r="J5123" s="62">
        <v>0.6831614538488634</v>
      </c>
      <c r="K5123" s="62"/>
      <c r="L5123" s="65">
        <f t="shared" si="721"/>
        <v>0.15111306758444437</v>
      </c>
      <c r="M5123" s="65">
        <f t="shared" si="722"/>
        <v>0.10215075018251414</v>
      </c>
      <c r="N5123" s="65">
        <f t="shared" si="723"/>
        <v>1.0148868265583351E-2</v>
      </c>
      <c r="O5123" s="65">
        <f t="shared" si="724"/>
        <v>0.21108383969883623</v>
      </c>
      <c r="P5123" s="65">
        <f t="shared" si="725"/>
        <v>7.5878917200527821E-2</v>
      </c>
      <c r="Q5123" s="65">
        <f t="shared" si="726"/>
        <v>0.19516564748166981</v>
      </c>
      <c r="R5123" s="65">
        <f t="shared" si="727"/>
        <v>8.6369953452448078E-2</v>
      </c>
      <c r="S5123" s="65">
        <f t="shared" si="728"/>
        <v>0.1680889561339762</v>
      </c>
      <c r="T5123" s="66">
        <f>(L5123*'Football Field'!$F$4)+(M5123*'Football Field'!$F$5)+(N5123*'Football Field'!$F$6)+(O5123*'Football Field'!$F$7)+(P5123*'Football Field'!$F$8)+(Q5123*'Football Field'!$F$9)+(R5123*'Football Field'!$F$10)+(S5123*'Football Field'!$F$11)</f>
        <v>128200247.88436587</v>
      </c>
    </row>
    <row r="5124" spans="2:20" x14ac:dyDescent="0.3">
      <c r="B5124" s="62">
        <f t="shared" si="720"/>
        <v>5097</v>
      </c>
      <c r="C5124" s="62">
        <v>0.4351851131846084</v>
      </c>
      <c r="D5124" s="62">
        <v>0.78086198718117883</v>
      </c>
      <c r="E5124" s="62">
        <v>0.89249505201978163</v>
      </c>
      <c r="F5124" s="62">
        <v>0.42077423165734007</v>
      </c>
      <c r="G5124" s="62">
        <v>0.89286950289668909</v>
      </c>
      <c r="H5124" s="62">
        <v>0.10793653427612548</v>
      </c>
      <c r="I5124" s="62">
        <v>0.13614550947415294</v>
      </c>
      <c r="J5124" s="62">
        <v>0.57640278442012916</v>
      </c>
      <c r="K5124" s="62"/>
      <c r="L5124" s="65">
        <f t="shared" si="721"/>
        <v>0.10257338888797661</v>
      </c>
      <c r="M5124" s="65">
        <f t="shared" si="722"/>
        <v>0.1840496327938409</v>
      </c>
      <c r="N5124" s="65">
        <f t="shared" si="723"/>
        <v>0.21036161228379485</v>
      </c>
      <c r="O5124" s="65">
        <f t="shared" si="724"/>
        <v>9.9176735578082709E-2</v>
      </c>
      <c r="P5124" s="65">
        <f t="shared" si="725"/>
        <v>0.21044987057722636</v>
      </c>
      <c r="Q5124" s="65">
        <f t="shared" si="726"/>
        <v>2.5440705047345837E-2</v>
      </c>
      <c r="R5124" s="65">
        <f t="shared" si="727"/>
        <v>3.2089577206470266E-2</v>
      </c>
      <c r="S5124" s="65">
        <f t="shared" si="728"/>
        <v>0.13585847762526251</v>
      </c>
      <c r="T5124" s="66">
        <f>(L5124*'Football Field'!$F$4)+(M5124*'Football Field'!$F$5)+(N5124*'Football Field'!$F$6)+(O5124*'Football Field'!$F$7)+(P5124*'Football Field'!$F$8)+(Q5124*'Football Field'!$F$9)+(R5124*'Football Field'!$F$10)+(S5124*'Football Field'!$F$11)</f>
        <v>135867488.5411379</v>
      </c>
    </row>
    <row r="5125" spans="2:20" x14ac:dyDescent="0.3">
      <c r="B5125" s="62">
        <f t="shared" si="720"/>
        <v>5098</v>
      </c>
      <c r="C5125" s="62">
        <v>0.13770303880781931</v>
      </c>
      <c r="D5125" s="62">
        <v>0.45976516217267882</v>
      </c>
      <c r="E5125" s="62">
        <v>0.81223951536230621</v>
      </c>
      <c r="F5125" s="62">
        <v>0.86272103709045322</v>
      </c>
      <c r="G5125" s="62">
        <v>0.78328163555583152</v>
      </c>
      <c r="H5125" s="62">
        <v>0.85924785406641102</v>
      </c>
      <c r="I5125" s="62">
        <v>0.30509642687413874</v>
      </c>
      <c r="J5125" s="62">
        <v>0.24823870558861261</v>
      </c>
      <c r="K5125" s="62"/>
      <c r="L5125" s="65">
        <f t="shared" si="721"/>
        <v>3.0817815043724141E-2</v>
      </c>
      <c r="M5125" s="65">
        <f t="shared" si="722"/>
        <v>0.10289502580375069</v>
      </c>
      <c r="N5125" s="65">
        <f t="shared" si="723"/>
        <v>0.1817784659826861</v>
      </c>
      <c r="O5125" s="65">
        <f t="shared" si="724"/>
        <v>0.19307618470561841</v>
      </c>
      <c r="P5125" s="65">
        <f t="shared" si="725"/>
        <v>0.17529771877724637</v>
      </c>
      <c r="Q5125" s="65">
        <f t="shared" si="726"/>
        <v>0.19229888949866719</v>
      </c>
      <c r="R5125" s="65">
        <f t="shared" si="727"/>
        <v>6.8280303291131217E-2</v>
      </c>
      <c r="S5125" s="65">
        <f t="shared" si="728"/>
        <v>5.5555596897175714E-2</v>
      </c>
      <c r="T5125" s="66">
        <f>(L5125*'Football Field'!$F$4)+(M5125*'Football Field'!$F$5)+(N5125*'Football Field'!$F$6)+(O5125*'Football Field'!$F$7)+(P5125*'Football Field'!$F$8)+(Q5125*'Football Field'!$F$9)+(R5125*'Football Field'!$F$10)+(S5125*'Football Field'!$F$11)</f>
        <v>137908399.0487569</v>
      </c>
    </row>
    <row r="5126" spans="2:20" x14ac:dyDescent="0.3">
      <c r="B5126" s="62">
        <f t="shared" si="720"/>
        <v>5099</v>
      </c>
      <c r="C5126" s="62">
        <v>0.64372199953340214</v>
      </c>
      <c r="D5126" s="62">
        <v>0.44877021050214028</v>
      </c>
      <c r="E5126" s="62">
        <v>0.42315862096307233</v>
      </c>
      <c r="F5126" s="62">
        <v>0.59346514230500935</v>
      </c>
      <c r="G5126" s="62">
        <v>0.59411410758388494</v>
      </c>
      <c r="H5126" s="62">
        <v>0.32002081347060074</v>
      </c>
      <c r="I5126" s="62">
        <v>0.92193610502745627</v>
      </c>
      <c r="J5126" s="62">
        <v>7.2320424202702016E-2</v>
      </c>
      <c r="K5126" s="62"/>
      <c r="L5126" s="65">
        <f t="shared" si="721"/>
        <v>0.1602291997654747</v>
      </c>
      <c r="M5126" s="65">
        <f t="shared" si="722"/>
        <v>0.11170364188184068</v>
      </c>
      <c r="N5126" s="65">
        <f t="shared" si="723"/>
        <v>0.10532864693131667</v>
      </c>
      <c r="O5126" s="65">
        <f t="shared" si="724"/>
        <v>0.14771973757174825</v>
      </c>
      <c r="P5126" s="65">
        <f t="shared" si="725"/>
        <v>0.14788127187908151</v>
      </c>
      <c r="Q5126" s="65">
        <f t="shared" si="726"/>
        <v>7.9656558091626792E-2</v>
      </c>
      <c r="R5126" s="65">
        <f t="shared" si="727"/>
        <v>0.22947962699818036</v>
      </c>
      <c r="S5126" s="65">
        <f t="shared" si="728"/>
        <v>1.8001316880731106E-2</v>
      </c>
      <c r="T5126" s="66">
        <f>(L5126*'Football Field'!$F$4)+(M5126*'Football Field'!$F$5)+(N5126*'Football Field'!$F$6)+(O5126*'Football Field'!$F$7)+(P5126*'Football Field'!$F$8)+(Q5126*'Football Field'!$F$9)+(R5126*'Football Field'!$F$10)+(S5126*'Football Field'!$F$11)</f>
        <v>154772484.1576789</v>
      </c>
    </row>
    <row r="5127" spans="2:20" x14ac:dyDescent="0.3">
      <c r="B5127" s="62">
        <f t="shared" si="720"/>
        <v>5100</v>
      </c>
      <c r="C5127" s="62">
        <v>0.97899786560275015</v>
      </c>
      <c r="D5127" s="62">
        <v>0.49276896408836768</v>
      </c>
      <c r="E5127" s="62">
        <v>0.63503495811802002</v>
      </c>
      <c r="F5127" s="62">
        <v>0.9418732393488517</v>
      </c>
      <c r="G5127" s="62">
        <v>0.36874169665675516</v>
      </c>
      <c r="H5127" s="62">
        <v>0.49073724179516265</v>
      </c>
      <c r="I5127" s="62">
        <v>0.15081242216364399</v>
      </c>
      <c r="J5127" s="62">
        <v>0.30077551050285045</v>
      </c>
      <c r="K5127" s="62"/>
      <c r="L5127" s="65">
        <f t="shared" si="721"/>
        <v>0.22455408793575402</v>
      </c>
      <c r="M5127" s="65">
        <f t="shared" si="722"/>
        <v>0.11302709554507825</v>
      </c>
      <c r="N5127" s="65">
        <f t="shared" si="723"/>
        <v>0.14565884241199631</v>
      </c>
      <c r="O5127" s="65">
        <f t="shared" si="724"/>
        <v>0.21603876131319055</v>
      </c>
      <c r="P5127" s="65">
        <f t="shared" si="725"/>
        <v>8.4578790501918258E-2</v>
      </c>
      <c r="Q5127" s="65">
        <f t="shared" si="726"/>
        <v>0.11256107660620294</v>
      </c>
      <c r="R5127" s="65">
        <f t="shared" si="727"/>
        <v>3.4592052851400858E-2</v>
      </c>
      <c r="S5127" s="65">
        <f t="shared" si="728"/>
        <v>6.8989292834458912E-2</v>
      </c>
      <c r="T5127" s="66">
        <f>(L5127*'Football Field'!$F$4)+(M5127*'Football Field'!$F$5)+(N5127*'Football Field'!$F$6)+(O5127*'Football Field'!$F$7)+(P5127*'Football Field'!$F$8)+(Q5127*'Football Field'!$F$9)+(R5127*'Football Field'!$F$10)+(S5127*'Football Field'!$F$11)</f>
        <v>124153654.17857245</v>
      </c>
    </row>
    <row r="5128" spans="2:20" x14ac:dyDescent="0.3">
      <c r="B5128" s="62">
        <f t="shared" si="720"/>
        <v>5101</v>
      </c>
      <c r="C5128" s="62">
        <v>0.67322283960312879</v>
      </c>
      <c r="D5128" s="62">
        <v>0.87085551666214167</v>
      </c>
      <c r="E5128" s="62">
        <v>0.22764368577010619</v>
      </c>
      <c r="F5128" s="62">
        <v>0.93828224438760421</v>
      </c>
      <c r="G5128" s="62">
        <v>0.247067335664229</v>
      </c>
      <c r="H5128" s="62">
        <v>5.5341922577347047E-2</v>
      </c>
      <c r="I5128" s="62">
        <v>0.89021216380510038</v>
      </c>
      <c r="J5128" s="62">
        <v>0.80580762608726386</v>
      </c>
      <c r="K5128" s="62"/>
      <c r="L5128" s="65">
        <f t="shared" si="721"/>
        <v>0.14298234503228477</v>
      </c>
      <c r="M5128" s="65">
        <f t="shared" si="722"/>
        <v>0.18495653538738954</v>
      </c>
      <c r="N5128" s="65">
        <f t="shared" si="723"/>
        <v>4.834807452817598E-2</v>
      </c>
      <c r="O5128" s="65">
        <f t="shared" si="724"/>
        <v>0.19927695216606472</v>
      </c>
      <c r="P5128" s="65">
        <f t="shared" si="725"/>
        <v>5.2473363879002193E-2</v>
      </c>
      <c r="Q5128" s="65">
        <f t="shared" si="726"/>
        <v>1.1753787012587044E-2</v>
      </c>
      <c r="R5128" s="65">
        <f t="shared" si="727"/>
        <v>0.18906759436764378</v>
      </c>
      <c r="S5128" s="65">
        <f t="shared" si="728"/>
        <v>0.17114134762685199</v>
      </c>
      <c r="T5128" s="66">
        <f>(L5128*'Football Field'!$F$4)+(M5128*'Football Field'!$F$5)+(N5128*'Football Field'!$F$6)+(O5128*'Football Field'!$F$7)+(P5128*'Football Field'!$F$8)+(Q5128*'Football Field'!$F$9)+(R5128*'Football Field'!$F$10)+(S5128*'Football Field'!$F$11)</f>
        <v>141252045.83972755</v>
      </c>
    </row>
    <row r="5129" spans="2:20" x14ac:dyDescent="0.3">
      <c r="B5129" s="62">
        <f t="shared" si="720"/>
        <v>5102</v>
      </c>
      <c r="C5129" s="62">
        <v>0.32889196300034151</v>
      </c>
      <c r="D5129" s="62">
        <v>0.71858535669856971</v>
      </c>
      <c r="E5129" s="62">
        <v>0.24357527552761638</v>
      </c>
      <c r="F5129" s="62">
        <v>0.2601905634767181</v>
      </c>
      <c r="G5129" s="62">
        <v>0.6223258263306829</v>
      </c>
      <c r="H5129" s="62">
        <v>0.91915776591773035</v>
      </c>
      <c r="I5129" s="62">
        <v>0.3367989697975643</v>
      </c>
      <c r="J5129" s="62">
        <v>0.55630336765589317</v>
      </c>
      <c r="K5129" s="62"/>
      <c r="L5129" s="65">
        <f t="shared" si="721"/>
        <v>8.251532007659261E-2</v>
      </c>
      <c r="M5129" s="65">
        <f t="shared" si="722"/>
        <v>0.18028504001562781</v>
      </c>
      <c r="N5129" s="65">
        <f t="shared" si="723"/>
        <v>6.11103161036642E-2</v>
      </c>
      <c r="O5129" s="65">
        <f t="shared" si="724"/>
        <v>6.5278906271625997E-2</v>
      </c>
      <c r="P5129" s="65">
        <f t="shared" si="725"/>
        <v>0.15613459898244142</v>
      </c>
      <c r="Q5129" s="65">
        <f t="shared" si="726"/>
        <v>0.23060641726751027</v>
      </c>
      <c r="R5129" s="65">
        <f t="shared" si="727"/>
        <v>8.4499099767554389E-2</v>
      </c>
      <c r="S5129" s="65">
        <f t="shared" si="728"/>
        <v>0.13957030151498331</v>
      </c>
      <c r="T5129" s="66">
        <f>(L5129*'Football Field'!$F$4)+(M5129*'Football Field'!$F$5)+(N5129*'Football Field'!$F$6)+(O5129*'Football Field'!$F$7)+(P5129*'Football Field'!$F$8)+(Q5129*'Football Field'!$F$9)+(R5129*'Football Field'!$F$10)+(S5129*'Football Field'!$F$11)</f>
        <v>134676844.93678266</v>
      </c>
    </row>
    <row r="5130" spans="2:20" x14ac:dyDescent="0.3">
      <c r="B5130" s="62">
        <f t="shared" si="720"/>
        <v>5103</v>
      </c>
      <c r="C5130" s="62">
        <v>1.397091758771507E-2</v>
      </c>
      <c r="D5130" s="62">
        <v>0.99420443670156611</v>
      </c>
      <c r="E5130" s="62">
        <v>0.49983345294948167</v>
      </c>
      <c r="F5130" s="62">
        <v>0.87312615524866566</v>
      </c>
      <c r="G5130" s="62">
        <v>0.78184090570314713</v>
      </c>
      <c r="H5130" s="62">
        <v>0.55125838175021336</v>
      </c>
      <c r="I5130" s="62">
        <v>0.83669456907958162</v>
      </c>
      <c r="J5130" s="62">
        <v>0.66760902580865178</v>
      </c>
      <c r="K5130" s="62"/>
      <c r="L5130" s="65">
        <f t="shared" si="721"/>
        <v>2.6771708863927587E-3</v>
      </c>
      <c r="M5130" s="65">
        <f t="shared" si="722"/>
        <v>0.19051398423539453</v>
      </c>
      <c r="N5130" s="65">
        <f t="shared" si="723"/>
        <v>9.5780363736321233E-2</v>
      </c>
      <c r="O5130" s="65">
        <f t="shared" si="724"/>
        <v>0.16731241225237725</v>
      </c>
      <c r="P5130" s="65">
        <f t="shared" si="725"/>
        <v>0.1498199167948667</v>
      </c>
      <c r="Q5130" s="65">
        <f t="shared" si="726"/>
        <v>0.10563464290988092</v>
      </c>
      <c r="R5130" s="65">
        <f t="shared" si="727"/>
        <v>0.16033122571079</v>
      </c>
      <c r="S5130" s="65">
        <f t="shared" si="728"/>
        <v>0.12793028347397661</v>
      </c>
      <c r="T5130" s="66">
        <f>(L5130*'Football Field'!$F$4)+(M5130*'Football Field'!$F$5)+(N5130*'Football Field'!$F$6)+(O5130*'Football Field'!$F$7)+(P5130*'Football Field'!$F$8)+(Q5130*'Football Field'!$F$9)+(R5130*'Football Field'!$F$10)+(S5130*'Football Field'!$F$11)</f>
        <v>146579699.15566891</v>
      </c>
    </row>
    <row r="5131" spans="2:20" x14ac:dyDescent="0.3">
      <c r="B5131" s="62">
        <f t="shared" si="720"/>
        <v>5104</v>
      </c>
      <c r="C5131" s="62">
        <v>0.86039413457490099</v>
      </c>
      <c r="D5131" s="62">
        <v>0.92925523223593431</v>
      </c>
      <c r="E5131" s="62">
        <v>0.23489859243132383</v>
      </c>
      <c r="F5131" s="62">
        <v>0.51323564276859968</v>
      </c>
      <c r="G5131" s="62">
        <v>0.3303810752831875</v>
      </c>
      <c r="H5131" s="62">
        <v>0.24997145022490397</v>
      </c>
      <c r="I5131" s="62">
        <v>0.8007054948188711</v>
      </c>
      <c r="J5131" s="62">
        <v>0.88043774922874585</v>
      </c>
      <c r="K5131" s="62"/>
      <c r="L5131" s="65">
        <f t="shared" si="721"/>
        <v>0.17927569286179554</v>
      </c>
      <c r="M5131" s="65">
        <f t="shared" si="722"/>
        <v>0.19362390898545023</v>
      </c>
      <c r="N5131" s="65">
        <f t="shared" si="723"/>
        <v>4.8944554847752862E-2</v>
      </c>
      <c r="O5131" s="65">
        <f t="shared" si="724"/>
        <v>0.10694014726654295</v>
      </c>
      <c r="P5131" s="65">
        <f t="shared" si="725"/>
        <v>6.883972565559407E-2</v>
      </c>
      <c r="Q5131" s="65">
        <f t="shared" si="726"/>
        <v>5.2085205063466485E-2</v>
      </c>
      <c r="R5131" s="65">
        <f t="shared" si="727"/>
        <v>0.16683869240092264</v>
      </c>
      <c r="S5131" s="65">
        <f t="shared" si="728"/>
        <v>0.18345207291847532</v>
      </c>
      <c r="T5131" s="66">
        <f>(L5131*'Football Field'!$F$4)+(M5131*'Football Field'!$F$5)+(N5131*'Football Field'!$F$6)+(O5131*'Football Field'!$F$7)+(P5131*'Football Field'!$F$8)+(Q5131*'Football Field'!$F$9)+(R5131*'Football Field'!$F$10)+(S5131*'Football Field'!$F$11)</f>
        <v>138760578.96038398</v>
      </c>
    </row>
    <row r="5132" spans="2:20" x14ac:dyDescent="0.3">
      <c r="B5132" s="62">
        <f t="shared" si="720"/>
        <v>5105</v>
      </c>
      <c r="C5132" s="62">
        <v>0.70561864784297124</v>
      </c>
      <c r="D5132" s="62">
        <v>0.56303482560556883</v>
      </c>
      <c r="E5132" s="62">
        <v>0.10399777072979166</v>
      </c>
      <c r="F5132" s="62">
        <v>0.32457739665366925</v>
      </c>
      <c r="G5132" s="62">
        <v>0.11762237332472669</v>
      </c>
      <c r="H5132" s="62">
        <v>0.24921215046227907</v>
      </c>
      <c r="I5132" s="62">
        <v>0.56991134899812068</v>
      </c>
      <c r="J5132" s="62">
        <v>0.80584210759153507</v>
      </c>
      <c r="K5132" s="62"/>
      <c r="L5132" s="65">
        <f t="shared" si="721"/>
        <v>0.20513263512141389</v>
      </c>
      <c r="M5132" s="65">
        <f t="shared" si="722"/>
        <v>0.1636816399264136</v>
      </c>
      <c r="N5132" s="65">
        <f t="shared" si="723"/>
        <v>3.0233521778044538E-2</v>
      </c>
      <c r="O5132" s="65">
        <f t="shared" si="724"/>
        <v>9.4358924441623637E-2</v>
      </c>
      <c r="P5132" s="65">
        <f t="shared" si="725"/>
        <v>3.4194373211499061E-2</v>
      </c>
      <c r="Q5132" s="65">
        <f t="shared" si="726"/>
        <v>7.2449254685766476E-2</v>
      </c>
      <c r="R5132" s="65">
        <f t="shared" si="727"/>
        <v>0.16568073585209572</v>
      </c>
      <c r="S5132" s="65">
        <f t="shared" si="728"/>
        <v>0.23426891498314326</v>
      </c>
      <c r="T5132" s="66">
        <f>(L5132*'Football Field'!$F$4)+(M5132*'Football Field'!$F$5)+(N5132*'Football Field'!$F$6)+(O5132*'Football Field'!$F$7)+(P5132*'Football Field'!$F$8)+(Q5132*'Football Field'!$F$9)+(R5132*'Football Field'!$F$10)+(S5132*'Football Field'!$F$11)</f>
        <v>135545067.2422508</v>
      </c>
    </row>
    <row r="5133" spans="2:20" x14ac:dyDescent="0.3">
      <c r="B5133" s="62">
        <f t="shared" si="720"/>
        <v>5106</v>
      </c>
      <c r="C5133" s="62">
        <v>0.39539087450952648</v>
      </c>
      <c r="D5133" s="62">
        <v>0.92252997619493904</v>
      </c>
      <c r="E5133" s="62">
        <v>0.36097803550680618</v>
      </c>
      <c r="F5133" s="62">
        <v>0.78261716903723644</v>
      </c>
      <c r="G5133" s="62">
        <v>0.85824838018430094</v>
      </c>
      <c r="H5133" s="62">
        <v>0.61549437950956765</v>
      </c>
      <c r="I5133" s="62">
        <v>0.14556579048096008</v>
      </c>
      <c r="J5133" s="62">
        <v>0.21309365186743967</v>
      </c>
      <c r="K5133" s="62"/>
      <c r="L5133" s="65">
        <f t="shared" si="721"/>
        <v>9.2081602587142888E-2</v>
      </c>
      <c r="M5133" s="65">
        <f t="shared" si="722"/>
        <v>0.21484572386270903</v>
      </c>
      <c r="N5133" s="65">
        <f t="shared" si="723"/>
        <v>8.4067281647453446E-2</v>
      </c>
      <c r="O5133" s="65">
        <f t="shared" si="724"/>
        <v>0.18226177634108578</v>
      </c>
      <c r="P5133" s="65">
        <f t="shared" si="725"/>
        <v>0.19987534199726659</v>
      </c>
      <c r="Q5133" s="65">
        <f t="shared" si="726"/>
        <v>0.14334096334146573</v>
      </c>
      <c r="R5133" s="65">
        <f t="shared" si="727"/>
        <v>3.3900456822576773E-2</v>
      </c>
      <c r="S5133" s="65">
        <f t="shared" si="728"/>
        <v>4.9626853400299681E-2</v>
      </c>
      <c r="T5133" s="66">
        <f>(L5133*'Football Field'!$F$4)+(M5133*'Football Field'!$F$5)+(N5133*'Football Field'!$F$6)+(O5133*'Football Field'!$F$7)+(P5133*'Football Field'!$F$8)+(Q5133*'Football Field'!$F$9)+(R5133*'Football Field'!$F$10)+(S5133*'Football Field'!$F$11)</f>
        <v>131819770.5969712</v>
      </c>
    </row>
    <row r="5134" spans="2:20" x14ac:dyDescent="0.3">
      <c r="B5134" s="62">
        <f t="shared" si="720"/>
        <v>5107</v>
      </c>
      <c r="C5134" s="62">
        <v>0.8025689676816774</v>
      </c>
      <c r="D5134" s="62">
        <v>0.81406023949023865</v>
      </c>
      <c r="E5134" s="62">
        <v>0.64460215793369846</v>
      </c>
      <c r="F5134" s="62">
        <v>0.70734853065484804</v>
      </c>
      <c r="G5134" s="62">
        <v>1.102940578905931E-2</v>
      </c>
      <c r="H5134" s="62">
        <v>0.16570113033656542</v>
      </c>
      <c r="I5134" s="62">
        <v>0.98370541382711429</v>
      </c>
      <c r="J5134" s="62">
        <v>0.5248473432248062</v>
      </c>
      <c r="K5134" s="62"/>
      <c r="L5134" s="65">
        <f t="shared" si="721"/>
        <v>0.1724522047810392</v>
      </c>
      <c r="M5134" s="65">
        <f t="shared" si="722"/>
        <v>0.1749213946437484</v>
      </c>
      <c r="N5134" s="65">
        <f t="shared" si="723"/>
        <v>0.13850904759424051</v>
      </c>
      <c r="O5134" s="65">
        <f t="shared" si="724"/>
        <v>0.15199168990102221</v>
      </c>
      <c r="P5134" s="65">
        <f t="shared" si="725"/>
        <v>2.3699462879088577E-3</v>
      </c>
      <c r="Q5134" s="65">
        <f t="shared" si="726"/>
        <v>3.5605071229946862E-2</v>
      </c>
      <c r="R5134" s="65">
        <f t="shared" si="727"/>
        <v>0.21137394330055323</v>
      </c>
      <c r="S5134" s="65">
        <f t="shared" si="728"/>
        <v>0.11277670226154074</v>
      </c>
      <c r="T5134" s="66">
        <f>(L5134*'Football Field'!$F$4)+(M5134*'Football Field'!$F$5)+(N5134*'Football Field'!$F$6)+(O5134*'Football Field'!$F$7)+(P5134*'Football Field'!$F$8)+(Q5134*'Football Field'!$F$9)+(R5134*'Football Field'!$F$10)+(S5134*'Football Field'!$F$11)</f>
        <v>141701911.02701047</v>
      </c>
    </row>
    <row r="5135" spans="2:20" x14ac:dyDescent="0.3">
      <c r="B5135" s="62">
        <f t="shared" si="720"/>
        <v>5108</v>
      </c>
      <c r="C5135" s="62">
        <v>0.7841965494190446</v>
      </c>
      <c r="D5135" s="62">
        <v>0.29946470962818694</v>
      </c>
      <c r="E5135" s="62">
        <v>0.71684640009763867</v>
      </c>
      <c r="F5135" s="62">
        <v>0.1776671028560759</v>
      </c>
      <c r="G5135" s="62">
        <v>0.1806258129242464</v>
      </c>
      <c r="H5135" s="62">
        <v>0.38231691532986956</v>
      </c>
      <c r="I5135" s="62">
        <v>0.58248864307187231</v>
      </c>
      <c r="J5135" s="62">
        <v>0.89058955270614948</v>
      </c>
      <c r="K5135" s="62"/>
      <c r="L5135" s="65">
        <f t="shared" si="721"/>
        <v>0.19535583483076402</v>
      </c>
      <c r="M5135" s="65">
        <f t="shared" si="722"/>
        <v>7.4601422813077786E-2</v>
      </c>
      <c r="N5135" s="65">
        <f t="shared" si="723"/>
        <v>0.17857784128258133</v>
      </c>
      <c r="O5135" s="65">
        <f t="shared" si="724"/>
        <v>4.4259701507389747E-2</v>
      </c>
      <c r="P5135" s="65">
        <f t="shared" si="725"/>
        <v>4.4996763250160533E-2</v>
      </c>
      <c r="Q5135" s="65">
        <f t="shared" si="726"/>
        <v>9.5241225199881457E-2</v>
      </c>
      <c r="R5135" s="65">
        <f t="shared" si="727"/>
        <v>0.14510718675189957</v>
      </c>
      <c r="S5135" s="65">
        <f t="shared" si="728"/>
        <v>0.22186002436424559</v>
      </c>
      <c r="T5135" s="66">
        <f>(L5135*'Football Field'!$F$4)+(M5135*'Football Field'!$F$5)+(N5135*'Football Field'!$F$6)+(O5135*'Football Field'!$F$7)+(P5135*'Football Field'!$F$8)+(Q5135*'Football Field'!$F$9)+(R5135*'Football Field'!$F$10)+(S5135*'Football Field'!$F$11)</f>
        <v>137336580.24030551</v>
      </c>
    </row>
    <row r="5136" spans="2:20" x14ac:dyDescent="0.3">
      <c r="B5136" s="62">
        <f t="shared" si="720"/>
        <v>5109</v>
      </c>
      <c r="C5136" s="62">
        <v>0.59993306838761173</v>
      </c>
      <c r="D5136" s="62">
        <v>0.20229275634638277</v>
      </c>
      <c r="E5136" s="62">
        <v>0.65235557149916767</v>
      </c>
      <c r="F5136" s="62">
        <v>5.7662337376278794E-2</v>
      </c>
      <c r="G5136" s="62">
        <v>0.54320822348853792</v>
      </c>
      <c r="H5136" s="62">
        <v>0.45540533437399866</v>
      </c>
      <c r="I5136" s="62">
        <v>0.43660146517714926</v>
      </c>
      <c r="J5136" s="62">
        <v>0.60489083860354398</v>
      </c>
      <c r="K5136" s="62"/>
      <c r="L5136" s="65">
        <f t="shared" si="721"/>
        <v>0.16888345369761948</v>
      </c>
      <c r="M5136" s="65">
        <f t="shared" si="722"/>
        <v>5.6946184749588007E-2</v>
      </c>
      <c r="N5136" s="65">
        <f t="shared" si="723"/>
        <v>0.18364058885729323</v>
      </c>
      <c r="O5136" s="65">
        <f t="shared" si="724"/>
        <v>1.6232168549328095E-2</v>
      </c>
      <c r="P5136" s="65">
        <f t="shared" si="725"/>
        <v>0.15291519286684979</v>
      </c>
      <c r="Q5136" s="65">
        <f t="shared" si="726"/>
        <v>0.12819834370541638</v>
      </c>
      <c r="R5136" s="65">
        <f t="shared" si="727"/>
        <v>0.12290498259535595</v>
      </c>
      <c r="S5136" s="65">
        <f t="shared" si="728"/>
        <v>0.1702790849785491</v>
      </c>
      <c r="T5136" s="66">
        <f>(L5136*'Football Field'!$F$4)+(M5136*'Football Field'!$F$5)+(N5136*'Football Field'!$F$6)+(O5136*'Football Field'!$F$7)+(P5136*'Football Field'!$F$8)+(Q5136*'Football Field'!$F$9)+(R5136*'Football Field'!$F$10)+(S5136*'Football Field'!$F$11)</f>
        <v>142819849.9528313</v>
      </c>
    </row>
    <row r="5137" spans="2:20" x14ac:dyDescent="0.3">
      <c r="B5137" s="62">
        <f t="shared" si="720"/>
        <v>5110</v>
      </c>
      <c r="C5137" s="62">
        <v>0.30324092488342647</v>
      </c>
      <c r="D5137" s="62">
        <v>9.8665012243696615E-2</v>
      </c>
      <c r="E5137" s="62">
        <v>0.65146454181919955</v>
      </c>
      <c r="F5137" s="62">
        <v>0.50279113955413057</v>
      </c>
      <c r="G5137" s="62">
        <v>0.58885945766551406</v>
      </c>
      <c r="H5137" s="62">
        <v>0.94428275459234334</v>
      </c>
      <c r="I5137" s="62">
        <v>3.2883574599564258E-2</v>
      </c>
      <c r="J5137" s="62">
        <v>0.35478283429413082</v>
      </c>
      <c r="K5137" s="62"/>
      <c r="L5137" s="65">
        <f t="shared" si="721"/>
        <v>8.7214127237907113E-2</v>
      </c>
      <c r="M5137" s="65">
        <f t="shared" si="722"/>
        <v>2.8376720375257378E-2</v>
      </c>
      <c r="N5137" s="65">
        <f t="shared" si="723"/>
        <v>0.18736557891401498</v>
      </c>
      <c r="O5137" s="65">
        <f t="shared" si="724"/>
        <v>0.14460610960088419</v>
      </c>
      <c r="P5137" s="65">
        <f t="shared" si="725"/>
        <v>0.16935993611623498</v>
      </c>
      <c r="Q5137" s="65">
        <f t="shared" si="726"/>
        <v>0.27158206412685665</v>
      </c>
      <c r="R5137" s="65">
        <f t="shared" si="727"/>
        <v>9.457536974160418E-3</v>
      </c>
      <c r="S5137" s="65">
        <f t="shared" si="728"/>
        <v>0.1020379266546841</v>
      </c>
      <c r="T5137" s="66">
        <f>(L5137*'Football Field'!$F$4)+(M5137*'Football Field'!$F$5)+(N5137*'Football Field'!$F$6)+(O5137*'Football Field'!$F$7)+(P5137*'Football Field'!$F$8)+(Q5137*'Football Field'!$F$9)+(R5137*'Football Field'!$F$10)+(S5137*'Football Field'!$F$11)</f>
        <v>129384725.63223477</v>
      </c>
    </row>
    <row r="5138" spans="2:20" x14ac:dyDescent="0.3">
      <c r="B5138" s="62">
        <f t="shared" si="720"/>
        <v>5111</v>
      </c>
      <c r="C5138" s="62">
        <v>0.27962198339544808</v>
      </c>
      <c r="D5138" s="62">
        <v>0.832743758535888</v>
      </c>
      <c r="E5138" s="62">
        <v>0.63704392957600176</v>
      </c>
      <c r="F5138" s="62">
        <v>3.7701131318296666E-2</v>
      </c>
      <c r="G5138" s="62">
        <v>0.36997578690378241</v>
      </c>
      <c r="H5138" s="62">
        <v>0.91588336818969607</v>
      </c>
      <c r="I5138" s="62">
        <v>0.43468152203241861</v>
      </c>
      <c r="J5138" s="62">
        <v>0.1876125480966</v>
      </c>
      <c r="K5138" s="62"/>
      <c r="L5138" s="65">
        <f t="shared" si="721"/>
        <v>7.5670366521319088E-2</v>
      </c>
      <c r="M5138" s="65">
        <f t="shared" si="722"/>
        <v>0.22535433252268849</v>
      </c>
      <c r="N5138" s="65">
        <f t="shared" si="723"/>
        <v>0.17239469892831813</v>
      </c>
      <c r="O5138" s="65">
        <f t="shared" si="724"/>
        <v>1.0202554142852604E-2</v>
      </c>
      <c r="P5138" s="65">
        <f t="shared" si="725"/>
        <v>0.1001216108228149</v>
      </c>
      <c r="Q5138" s="65">
        <f t="shared" si="726"/>
        <v>0.24785329579642326</v>
      </c>
      <c r="R5138" s="65">
        <f t="shared" si="727"/>
        <v>0.11763206058702683</v>
      </c>
      <c r="S5138" s="65">
        <f t="shared" si="728"/>
        <v>5.0771080678556672E-2</v>
      </c>
      <c r="T5138" s="66">
        <f>(L5138*'Football Field'!$F$4)+(M5138*'Football Field'!$F$5)+(N5138*'Football Field'!$F$6)+(O5138*'Football Field'!$F$7)+(P5138*'Football Field'!$F$8)+(Q5138*'Football Field'!$F$9)+(R5138*'Football Field'!$F$10)+(S5138*'Football Field'!$F$11)</f>
        <v>136405232.41210285</v>
      </c>
    </row>
    <row r="5139" spans="2:20" x14ac:dyDescent="0.3">
      <c r="B5139" s="62">
        <f t="shared" si="720"/>
        <v>5112</v>
      </c>
      <c r="C5139" s="62">
        <v>0.26811339925635913</v>
      </c>
      <c r="D5139" s="62">
        <v>0.47033128683556535</v>
      </c>
      <c r="E5139" s="62">
        <v>0.50088539184951875</v>
      </c>
      <c r="F5139" s="62">
        <v>0.49036342949661293</v>
      </c>
      <c r="G5139" s="62">
        <v>0.48890876576182207</v>
      </c>
      <c r="H5139" s="62">
        <v>0.2746181722198302</v>
      </c>
      <c r="I5139" s="62">
        <v>0.1459263067413783</v>
      </c>
      <c r="J5139" s="62">
        <v>0.96216353809671507</v>
      </c>
      <c r="K5139" s="62"/>
      <c r="L5139" s="65">
        <f t="shared" si="721"/>
        <v>7.4448847127017784E-2</v>
      </c>
      <c r="M5139" s="65">
        <f t="shared" si="722"/>
        <v>0.13060004524128255</v>
      </c>
      <c r="N5139" s="65">
        <f t="shared" si="723"/>
        <v>0.13908420865719476</v>
      </c>
      <c r="O5139" s="65">
        <f t="shared" si="724"/>
        <v>0.13616250474810099</v>
      </c>
      <c r="P5139" s="65">
        <f t="shared" si="725"/>
        <v>0.13575857850527598</v>
      </c>
      <c r="Q5139" s="65">
        <f t="shared" si="726"/>
        <v>7.6255071095296126E-2</v>
      </c>
      <c r="R5139" s="65">
        <f t="shared" si="727"/>
        <v>4.0520337038476094E-2</v>
      </c>
      <c r="S5139" s="65">
        <f t="shared" si="728"/>
        <v>0.26717040758735566</v>
      </c>
      <c r="T5139" s="66">
        <f>(L5139*'Football Field'!$F$4)+(M5139*'Football Field'!$F$5)+(N5139*'Football Field'!$F$6)+(O5139*'Football Field'!$F$7)+(P5139*'Football Field'!$F$8)+(Q5139*'Football Field'!$F$9)+(R5139*'Football Field'!$F$10)+(S5139*'Football Field'!$F$11)</f>
        <v>130634059.94202796</v>
      </c>
    </row>
    <row r="5140" spans="2:20" x14ac:dyDescent="0.3">
      <c r="B5140" s="62">
        <f t="shared" si="720"/>
        <v>5113</v>
      </c>
      <c r="C5140" s="62">
        <v>7.5494589562036252E-3</v>
      </c>
      <c r="D5140" s="62">
        <v>0.79750107918280078</v>
      </c>
      <c r="E5140" s="62">
        <v>0.96233208586393237</v>
      </c>
      <c r="F5140" s="62">
        <v>0.99555459901574928</v>
      </c>
      <c r="G5140" s="62">
        <v>0.9104901134155452</v>
      </c>
      <c r="H5140" s="62">
        <v>0.84089749669539693</v>
      </c>
      <c r="I5140" s="62">
        <v>0.18759918342035342</v>
      </c>
      <c r="J5140" s="62">
        <v>0.76509174857547135</v>
      </c>
      <c r="K5140" s="62"/>
      <c r="L5140" s="65">
        <f t="shared" si="721"/>
        <v>1.3809104053370855E-3</v>
      </c>
      <c r="M5140" s="65">
        <f t="shared" si="722"/>
        <v>0.14587502825035303</v>
      </c>
      <c r="N5140" s="65">
        <f t="shared" si="723"/>
        <v>0.1760251162988643</v>
      </c>
      <c r="O5140" s="65">
        <f t="shared" si="724"/>
        <v>0.18210201722235275</v>
      </c>
      <c r="P5140" s="65">
        <f t="shared" si="725"/>
        <v>0.16654243421495823</v>
      </c>
      <c r="Q5140" s="65">
        <f t="shared" si="726"/>
        <v>0.15381289039983237</v>
      </c>
      <c r="R5140" s="65">
        <f t="shared" si="727"/>
        <v>3.4314732475633998E-2</v>
      </c>
      <c r="S5140" s="65">
        <f t="shared" si="728"/>
        <v>0.13994687073266829</v>
      </c>
      <c r="T5140" s="66">
        <f>(L5140*'Football Field'!$F$4)+(M5140*'Football Field'!$F$5)+(N5140*'Football Field'!$F$6)+(O5140*'Football Field'!$F$7)+(P5140*'Football Field'!$F$8)+(Q5140*'Football Field'!$F$9)+(R5140*'Football Field'!$F$10)+(S5140*'Football Field'!$F$11)</f>
        <v>132905875.44794188</v>
      </c>
    </row>
    <row r="5141" spans="2:20" x14ac:dyDescent="0.3">
      <c r="B5141" s="62">
        <f t="shared" si="720"/>
        <v>5114</v>
      </c>
      <c r="C5141" s="62">
        <v>0.5218650983933727</v>
      </c>
      <c r="D5141" s="62">
        <v>0.9113914397723234</v>
      </c>
      <c r="E5141" s="62">
        <v>0.57252735635699503</v>
      </c>
      <c r="F5141" s="62">
        <v>0.57077194990333135</v>
      </c>
      <c r="G5141" s="62">
        <v>0.12999437310569217</v>
      </c>
      <c r="H5141" s="62">
        <v>0.44939544891813865</v>
      </c>
      <c r="I5141" s="62">
        <v>0.74521508649451607</v>
      </c>
      <c r="J5141" s="62">
        <v>0.88257051247141394</v>
      </c>
      <c r="K5141" s="62"/>
      <c r="L5141" s="65">
        <f t="shared" si="721"/>
        <v>0.10909164195033733</v>
      </c>
      <c r="M5141" s="65">
        <f t="shared" si="722"/>
        <v>0.19051894623790261</v>
      </c>
      <c r="N5141" s="65">
        <f t="shared" si="723"/>
        <v>0.11968217372411977</v>
      </c>
      <c r="O5141" s="65">
        <f t="shared" si="724"/>
        <v>0.11931522032388291</v>
      </c>
      <c r="P5141" s="65">
        <f t="shared" si="725"/>
        <v>2.7174263329859852E-2</v>
      </c>
      <c r="Q5141" s="65">
        <f t="shared" si="726"/>
        <v>9.3942452864579751E-2</v>
      </c>
      <c r="R5141" s="65">
        <f t="shared" si="727"/>
        <v>0.15578113509052749</v>
      </c>
      <c r="S5141" s="65">
        <f t="shared" si="728"/>
        <v>0.18449416647879036</v>
      </c>
      <c r="T5141" s="66">
        <f>(L5141*'Football Field'!$F$4)+(M5141*'Football Field'!$F$5)+(N5141*'Football Field'!$F$6)+(O5141*'Football Field'!$F$7)+(P5141*'Football Field'!$F$8)+(Q5141*'Football Field'!$F$9)+(R5141*'Football Field'!$F$10)+(S5141*'Football Field'!$F$11)</f>
        <v>136103859.00862175</v>
      </c>
    </row>
    <row r="5142" spans="2:20" x14ac:dyDescent="0.3">
      <c r="B5142" s="62">
        <f t="shared" si="720"/>
        <v>5115</v>
      </c>
      <c r="C5142" s="62">
        <v>0.9694947314842115</v>
      </c>
      <c r="D5142" s="62">
        <v>0.59908846000536453</v>
      </c>
      <c r="E5142" s="62">
        <v>0.74389744123820944</v>
      </c>
      <c r="F5142" s="62">
        <v>0.11999523808340962</v>
      </c>
      <c r="G5142" s="62">
        <v>2.1335965632713449E-2</v>
      </c>
      <c r="H5142" s="62">
        <v>0.35229466566381817</v>
      </c>
      <c r="I5142" s="62">
        <v>2.5667152800570081E-2</v>
      </c>
      <c r="J5142" s="62">
        <v>0.17376375378246178</v>
      </c>
      <c r="K5142" s="62"/>
      <c r="L5142" s="65">
        <f t="shared" si="721"/>
        <v>0.32256951075732337</v>
      </c>
      <c r="M5142" s="65">
        <f t="shared" si="722"/>
        <v>0.19932823270575539</v>
      </c>
      <c r="N5142" s="65">
        <f t="shared" si="723"/>
        <v>0.24750896098886305</v>
      </c>
      <c r="O5142" s="65">
        <f t="shared" si="724"/>
        <v>3.9924719531499932E-2</v>
      </c>
      <c r="P5142" s="65">
        <f t="shared" si="725"/>
        <v>7.0988854009997517E-3</v>
      </c>
      <c r="Q5142" s="65">
        <f t="shared" si="726"/>
        <v>0.11721519906727136</v>
      </c>
      <c r="R5142" s="65">
        <f t="shared" si="727"/>
        <v>8.5399545273838213E-3</v>
      </c>
      <c r="S5142" s="65">
        <f t="shared" si="728"/>
        <v>5.7814537020903355E-2</v>
      </c>
      <c r="T5142" s="66">
        <f>(L5142*'Football Field'!$F$4)+(M5142*'Football Field'!$F$5)+(N5142*'Football Field'!$F$6)+(O5142*'Football Field'!$F$7)+(P5142*'Football Field'!$F$8)+(Q5142*'Football Field'!$F$9)+(R5142*'Football Field'!$F$10)+(S5142*'Football Field'!$F$11)</f>
        <v>114765489.63227886</v>
      </c>
    </row>
    <row r="5143" spans="2:20" x14ac:dyDescent="0.3">
      <c r="B5143" s="62">
        <f t="shared" si="720"/>
        <v>5116</v>
      </c>
      <c r="C5143" s="62">
        <v>0.2394806938442523</v>
      </c>
      <c r="D5143" s="62">
        <v>0.37300985923792518</v>
      </c>
      <c r="E5143" s="62">
        <v>0.46026577573693117</v>
      </c>
      <c r="F5143" s="62">
        <v>0.87341524819480332</v>
      </c>
      <c r="G5143" s="62">
        <v>0.17496806154712363</v>
      </c>
      <c r="H5143" s="62">
        <v>7.9343948977737333E-2</v>
      </c>
      <c r="I5143" s="62">
        <v>9.3557348650004091E-3</v>
      </c>
      <c r="J5143" s="62">
        <v>0.63036872988028247</v>
      </c>
      <c r="K5143" s="62"/>
      <c r="L5143" s="65">
        <f t="shared" si="721"/>
        <v>8.4318011017420105E-2</v>
      </c>
      <c r="M5143" s="65">
        <f t="shared" si="722"/>
        <v>0.13133187864105794</v>
      </c>
      <c r="N5143" s="65">
        <f t="shared" si="723"/>
        <v>0.16205354229835095</v>
      </c>
      <c r="O5143" s="65">
        <f t="shared" si="724"/>
        <v>0.30751805224001633</v>
      </c>
      <c r="P5143" s="65">
        <f t="shared" si="725"/>
        <v>6.1603959402346156E-2</v>
      </c>
      <c r="Q5143" s="65">
        <f t="shared" si="726"/>
        <v>2.7935963674889954E-2</v>
      </c>
      <c r="R5143" s="65">
        <f t="shared" si="727"/>
        <v>3.2940315261329738E-3</v>
      </c>
      <c r="S5143" s="65">
        <f t="shared" si="728"/>
        <v>0.22194456119978559</v>
      </c>
      <c r="T5143" s="66">
        <f>(L5143*'Football Field'!$F$4)+(M5143*'Football Field'!$F$5)+(N5143*'Football Field'!$F$6)+(O5143*'Football Field'!$F$7)+(P5143*'Football Field'!$F$8)+(Q5143*'Football Field'!$F$9)+(R5143*'Football Field'!$F$10)+(S5143*'Football Field'!$F$11)</f>
        <v>120806501.6655781</v>
      </c>
    </row>
    <row r="5144" spans="2:20" x14ac:dyDescent="0.3">
      <c r="B5144" s="62">
        <f t="shared" si="720"/>
        <v>5117</v>
      </c>
      <c r="C5144" s="62">
        <v>0.76199961156320206</v>
      </c>
      <c r="D5144" s="62">
        <v>0.62497691165602276</v>
      </c>
      <c r="E5144" s="62">
        <v>0.28000723144098538</v>
      </c>
      <c r="F5144" s="62">
        <v>0.98812415512051444</v>
      </c>
      <c r="G5144" s="62">
        <v>0.84386321474306691</v>
      </c>
      <c r="H5144" s="62">
        <v>0.41755936497373036</v>
      </c>
      <c r="I5144" s="62">
        <v>0.15016603317252342</v>
      </c>
      <c r="J5144" s="62">
        <v>0.48967493179982713</v>
      </c>
      <c r="K5144" s="62"/>
      <c r="L5144" s="65">
        <f t="shared" si="721"/>
        <v>0.16723825508468335</v>
      </c>
      <c r="M5144" s="65">
        <f t="shared" si="722"/>
        <v>0.1371654874720345</v>
      </c>
      <c r="N5144" s="65">
        <f t="shared" si="723"/>
        <v>6.145399562765979E-2</v>
      </c>
      <c r="O5144" s="65">
        <f t="shared" si="724"/>
        <v>0.21686646161193665</v>
      </c>
      <c r="P5144" s="65">
        <f t="shared" si="725"/>
        <v>0.18520509646227895</v>
      </c>
      <c r="Q5144" s="65">
        <f t="shared" si="726"/>
        <v>9.1642959566893542E-2</v>
      </c>
      <c r="R5144" s="65">
        <f t="shared" si="727"/>
        <v>3.2957372916821381E-2</v>
      </c>
      <c r="S5144" s="65">
        <f t="shared" si="728"/>
        <v>0.10747037125769199</v>
      </c>
      <c r="T5144" s="66">
        <f>(L5144*'Football Field'!$F$4)+(M5144*'Football Field'!$F$5)+(N5144*'Football Field'!$F$6)+(O5144*'Football Field'!$F$7)+(P5144*'Football Field'!$F$8)+(Q5144*'Football Field'!$F$9)+(R5144*'Football Field'!$F$10)+(S5144*'Football Field'!$F$11)</f>
        <v>130475781.03904364</v>
      </c>
    </row>
    <row r="5145" spans="2:20" x14ac:dyDescent="0.3">
      <c r="B5145" s="62">
        <f t="shared" si="720"/>
        <v>5118</v>
      </c>
      <c r="C5145" s="62">
        <v>0.57857408596056048</v>
      </c>
      <c r="D5145" s="62">
        <v>0.38830298344198955</v>
      </c>
      <c r="E5145" s="62">
        <v>1.7599625524794882E-2</v>
      </c>
      <c r="F5145" s="62">
        <v>0.22630980770341191</v>
      </c>
      <c r="G5145" s="62">
        <v>0.27632589687930131</v>
      </c>
      <c r="H5145" s="62">
        <v>0.68043310468936957</v>
      </c>
      <c r="I5145" s="62">
        <v>0.91119909192125215</v>
      </c>
      <c r="J5145" s="62">
        <v>0.27717447111828142</v>
      </c>
      <c r="K5145" s="62"/>
      <c r="L5145" s="65">
        <f t="shared" si="721"/>
        <v>0.17240406409340939</v>
      </c>
      <c r="M5145" s="65">
        <f t="shared" si="722"/>
        <v>0.11570689747338299</v>
      </c>
      <c r="N5145" s="65">
        <f t="shared" si="723"/>
        <v>5.2443533864106997E-3</v>
      </c>
      <c r="O5145" s="65">
        <f t="shared" si="724"/>
        <v>6.7436014745613448E-2</v>
      </c>
      <c r="P5145" s="65">
        <f t="shared" si="725"/>
        <v>8.2339857232208186E-2</v>
      </c>
      <c r="Q5145" s="65">
        <f t="shared" si="726"/>
        <v>0.20275611272389446</v>
      </c>
      <c r="R5145" s="65">
        <f t="shared" si="727"/>
        <v>0.27151998414280276</v>
      </c>
      <c r="S5145" s="65">
        <f t="shared" si="728"/>
        <v>8.2592716202278121E-2</v>
      </c>
      <c r="T5145" s="66">
        <f>(L5145*'Football Field'!$F$4)+(M5145*'Football Field'!$F$5)+(N5145*'Football Field'!$F$6)+(O5145*'Football Field'!$F$7)+(P5145*'Football Field'!$F$8)+(Q5145*'Football Field'!$F$9)+(R5145*'Football Field'!$F$10)+(S5145*'Football Field'!$F$11)</f>
        <v>152472029.4501951</v>
      </c>
    </row>
    <row r="5146" spans="2:20" x14ac:dyDescent="0.3">
      <c r="B5146" s="62">
        <f t="shared" si="720"/>
        <v>5119</v>
      </c>
      <c r="C5146" s="62">
        <v>0.20355923348798721</v>
      </c>
      <c r="D5146" s="62">
        <v>0.7303187380802828</v>
      </c>
      <c r="E5146" s="62">
        <v>0.29848430862874975</v>
      </c>
      <c r="F5146" s="62">
        <v>0.4810178493027315</v>
      </c>
      <c r="G5146" s="62">
        <v>3.6882360476225617E-2</v>
      </c>
      <c r="H5146" s="62">
        <v>0.96594441980145496</v>
      </c>
      <c r="I5146" s="62">
        <v>0.63408389477978311</v>
      </c>
      <c r="J5146" s="62">
        <v>0.92016955584700899</v>
      </c>
      <c r="K5146" s="62"/>
      <c r="L5146" s="65">
        <f t="shared" si="721"/>
        <v>4.766681254681384E-2</v>
      </c>
      <c r="M5146" s="65">
        <f t="shared" si="722"/>
        <v>0.17101639552770698</v>
      </c>
      <c r="N5146" s="65">
        <f t="shared" si="723"/>
        <v>6.9895112807111151E-2</v>
      </c>
      <c r="O5146" s="65">
        <f t="shared" si="724"/>
        <v>0.11263840633266067</v>
      </c>
      <c r="P5146" s="65">
        <f t="shared" si="725"/>
        <v>8.6366240085493946E-3</v>
      </c>
      <c r="Q5146" s="65">
        <f t="shared" si="726"/>
        <v>0.22619210536590081</v>
      </c>
      <c r="R5146" s="65">
        <f t="shared" si="727"/>
        <v>0.14848139106008781</v>
      </c>
      <c r="S5146" s="65">
        <f t="shared" si="728"/>
        <v>0.21547315235116937</v>
      </c>
      <c r="T5146" s="66">
        <f>(L5146*'Football Field'!$F$4)+(M5146*'Football Field'!$F$5)+(N5146*'Football Field'!$F$6)+(O5146*'Football Field'!$F$7)+(P5146*'Football Field'!$F$8)+(Q5146*'Football Field'!$F$9)+(R5146*'Football Field'!$F$10)+(S5146*'Football Field'!$F$11)</f>
        <v>132816459.12679046</v>
      </c>
    </row>
    <row r="5147" spans="2:20" x14ac:dyDescent="0.3">
      <c r="B5147" s="62">
        <f t="shared" si="720"/>
        <v>5120</v>
      </c>
      <c r="C5147" s="62">
        <v>0.39765618166511474</v>
      </c>
      <c r="D5147" s="62">
        <v>0.28218779536161454</v>
      </c>
      <c r="E5147" s="62">
        <v>0.98260074289385768</v>
      </c>
      <c r="F5147" s="62">
        <v>0.91029812315172676</v>
      </c>
      <c r="G5147" s="62">
        <v>0.29940811552188795</v>
      </c>
      <c r="H5147" s="62">
        <v>0.38814622894961004</v>
      </c>
      <c r="I5147" s="62">
        <v>0.43689502273150183</v>
      </c>
      <c r="J5147" s="62">
        <v>0.64661931729597322</v>
      </c>
      <c r="K5147" s="62"/>
      <c r="L5147" s="65">
        <f t="shared" si="721"/>
        <v>9.1545450151575156E-2</v>
      </c>
      <c r="M5147" s="65">
        <f t="shared" si="722"/>
        <v>6.4963176595139116E-2</v>
      </c>
      <c r="N5147" s="65">
        <f t="shared" si="723"/>
        <v>0.2262070388314591</v>
      </c>
      <c r="O5147" s="65">
        <f t="shared" si="724"/>
        <v>0.20956206717852074</v>
      </c>
      <c r="P5147" s="65">
        <f t="shared" si="725"/>
        <v>6.8927510694574978E-2</v>
      </c>
      <c r="Q5147" s="65">
        <f t="shared" si="726"/>
        <v>8.935613952998335E-2</v>
      </c>
      <c r="R5147" s="65">
        <f t="shared" si="727"/>
        <v>0.10057872445855834</v>
      </c>
      <c r="S5147" s="65">
        <f t="shared" si="728"/>
        <v>0.14885989256018922</v>
      </c>
      <c r="T5147" s="66">
        <f>(L5147*'Football Field'!$F$4)+(M5147*'Football Field'!$F$5)+(N5147*'Football Field'!$F$6)+(O5147*'Football Field'!$F$7)+(P5147*'Football Field'!$F$8)+(Q5147*'Football Field'!$F$9)+(R5147*'Football Field'!$F$10)+(S5147*'Football Field'!$F$11)</f>
        <v>135503605.96193641</v>
      </c>
    </row>
    <row r="5148" spans="2:20" x14ac:dyDescent="0.3">
      <c r="B5148" s="62">
        <f t="shared" si="720"/>
        <v>5121</v>
      </c>
      <c r="C5148" s="62">
        <v>0.50873432199076629</v>
      </c>
      <c r="D5148" s="62">
        <v>0.90531257604701287</v>
      </c>
      <c r="E5148" s="62">
        <v>0.80348203101207571</v>
      </c>
      <c r="F5148" s="62">
        <v>0.97259080556991795</v>
      </c>
      <c r="G5148" s="62">
        <v>0.67622937658387994</v>
      </c>
      <c r="H5148" s="62">
        <v>0.45836276252973607</v>
      </c>
      <c r="I5148" s="62">
        <v>0.34271260021913896</v>
      </c>
      <c r="J5148" s="62">
        <v>0.61334372887811905</v>
      </c>
      <c r="K5148" s="62"/>
      <c r="L5148" s="65">
        <f t="shared" si="721"/>
        <v>9.6337180965085659E-2</v>
      </c>
      <c r="M5148" s="65">
        <f t="shared" si="722"/>
        <v>0.17143577246237368</v>
      </c>
      <c r="N5148" s="65">
        <f t="shared" si="723"/>
        <v>0.15215248996943015</v>
      </c>
      <c r="O5148" s="65">
        <f t="shared" si="724"/>
        <v>0.18417600777261547</v>
      </c>
      <c r="P5148" s="65">
        <f t="shared" si="725"/>
        <v>0.12805511444743986</v>
      </c>
      <c r="Q5148" s="65">
        <f t="shared" si="726"/>
        <v>8.6798500696175243E-2</v>
      </c>
      <c r="R5148" s="65">
        <f t="shared" si="727"/>
        <v>6.4898247197336723E-2</v>
      </c>
      <c r="S5148" s="65">
        <f t="shared" si="728"/>
        <v>0.11614668648954309</v>
      </c>
      <c r="T5148" s="66">
        <f>(L5148*'Football Field'!$F$4)+(M5148*'Football Field'!$F$5)+(N5148*'Football Field'!$F$6)+(O5148*'Football Field'!$F$7)+(P5148*'Football Field'!$F$8)+(Q5148*'Football Field'!$F$9)+(R5148*'Football Field'!$F$10)+(S5148*'Football Field'!$F$11)</f>
        <v>132663651.13837379</v>
      </c>
    </row>
    <row r="5149" spans="2:20" x14ac:dyDescent="0.3">
      <c r="B5149" s="62">
        <f t="shared" si="720"/>
        <v>5122</v>
      </c>
      <c r="C5149" s="62">
        <v>0.55373994830948492</v>
      </c>
      <c r="D5149" s="62">
        <v>0.17204505852260199</v>
      </c>
      <c r="E5149" s="62">
        <v>0.8113586570587763</v>
      </c>
      <c r="F5149" s="62">
        <v>0.53265526188900014</v>
      </c>
      <c r="G5149" s="62">
        <v>0.11532320861355072</v>
      </c>
      <c r="H5149" s="62">
        <v>0.97719845050857812</v>
      </c>
      <c r="I5149" s="62">
        <v>0.23570959141147196</v>
      </c>
      <c r="J5149" s="62">
        <v>0.88741790392537023</v>
      </c>
      <c r="K5149" s="62"/>
      <c r="L5149" s="65">
        <f t="shared" si="721"/>
        <v>0.12921401401708832</v>
      </c>
      <c r="M5149" s="65">
        <f t="shared" si="722"/>
        <v>4.0146340662938027E-2</v>
      </c>
      <c r="N5149" s="65">
        <f t="shared" si="723"/>
        <v>0.18932878006389431</v>
      </c>
      <c r="O5149" s="65">
        <f t="shared" si="724"/>
        <v>0.12429394824433727</v>
      </c>
      <c r="P5149" s="65">
        <f t="shared" si="725"/>
        <v>2.691042020677651E-2</v>
      </c>
      <c r="Q5149" s="65">
        <f t="shared" si="726"/>
        <v>0.2280271356021463</v>
      </c>
      <c r="R5149" s="65">
        <f t="shared" si="727"/>
        <v>5.5002321110453292E-2</v>
      </c>
      <c r="S5149" s="65">
        <f t="shared" si="728"/>
        <v>0.20707704009236608</v>
      </c>
      <c r="T5149" s="66">
        <f>(L5149*'Football Field'!$F$4)+(M5149*'Football Field'!$F$5)+(N5149*'Football Field'!$F$6)+(O5149*'Football Field'!$F$7)+(P5149*'Football Field'!$F$8)+(Q5149*'Football Field'!$F$9)+(R5149*'Football Field'!$F$10)+(S5149*'Football Field'!$F$11)</f>
        <v>124509098.7596906</v>
      </c>
    </row>
    <row r="5150" spans="2:20" x14ac:dyDescent="0.3">
      <c r="B5150" s="62">
        <f t="shared" ref="B5150:B5213" si="729">B5149+1</f>
        <v>5123</v>
      </c>
      <c r="C5150" s="62">
        <v>0.12548698263599167</v>
      </c>
      <c r="D5150" s="62">
        <v>0.92399071993050153</v>
      </c>
      <c r="E5150" s="62">
        <v>0.45851860003319322</v>
      </c>
      <c r="F5150" s="62">
        <v>0.91659735064663628</v>
      </c>
      <c r="G5150" s="62">
        <v>0.51833128415840679</v>
      </c>
      <c r="H5150" s="62">
        <v>0.64683841970923672</v>
      </c>
      <c r="I5150" s="62">
        <v>0.43075447510255005</v>
      </c>
      <c r="J5150" s="62">
        <v>0.42326875246411011</v>
      </c>
      <c r="K5150" s="62"/>
      <c r="L5150" s="65">
        <f t="shared" si="721"/>
        <v>2.8238750949154862E-2</v>
      </c>
      <c r="M5150" s="65">
        <f t="shared" si="722"/>
        <v>0.20792868926600547</v>
      </c>
      <c r="N5150" s="65">
        <f t="shared" si="723"/>
        <v>0.10318195784061193</v>
      </c>
      <c r="O5150" s="65">
        <f t="shared" si="724"/>
        <v>0.20626493491080017</v>
      </c>
      <c r="P5150" s="65">
        <f t="shared" si="725"/>
        <v>0.11664180407431946</v>
      </c>
      <c r="Q5150" s="65">
        <f t="shared" si="726"/>
        <v>0.14556019002783072</v>
      </c>
      <c r="R5150" s="65">
        <f t="shared" si="727"/>
        <v>9.6934104933733736E-2</v>
      </c>
      <c r="S5150" s="65">
        <f t="shared" si="728"/>
        <v>9.5249567997543777E-2</v>
      </c>
      <c r="T5150" s="66">
        <f>(L5150*'Football Field'!$F$4)+(M5150*'Football Field'!$F$5)+(N5150*'Football Field'!$F$6)+(O5150*'Football Field'!$F$7)+(P5150*'Football Field'!$F$8)+(Q5150*'Football Field'!$F$9)+(R5150*'Football Field'!$F$10)+(S5150*'Football Field'!$F$11)</f>
        <v>135098178.26257455</v>
      </c>
    </row>
    <row r="5151" spans="2:20" x14ac:dyDescent="0.3">
      <c r="B5151" s="62">
        <f t="shared" si="729"/>
        <v>5124</v>
      </c>
      <c r="C5151" s="62">
        <v>5.5847644792299533E-2</v>
      </c>
      <c r="D5151" s="62">
        <v>0.82987939581110115</v>
      </c>
      <c r="E5151" s="62">
        <v>3.2355566780479794E-3</v>
      </c>
      <c r="F5151" s="62">
        <v>0.47729069088793163</v>
      </c>
      <c r="G5151" s="62">
        <v>0.29470327066453805</v>
      </c>
      <c r="H5151" s="62">
        <v>0.94092372569490457</v>
      </c>
      <c r="I5151" s="62">
        <v>0.80560600863100407</v>
      </c>
      <c r="J5151" s="62">
        <v>0.28078892774162389</v>
      </c>
      <c r="K5151" s="62"/>
      <c r="L5151" s="65">
        <f t="shared" si="721"/>
        <v>1.5141940730401843E-2</v>
      </c>
      <c r="M5151" s="65">
        <f t="shared" si="722"/>
        <v>0.22500473693182541</v>
      </c>
      <c r="N5151" s="65">
        <f t="shared" si="723"/>
        <v>8.7725467441043554E-4</v>
      </c>
      <c r="O5151" s="65">
        <f t="shared" si="724"/>
        <v>0.12940755835766429</v>
      </c>
      <c r="P5151" s="65">
        <f t="shared" si="725"/>
        <v>7.9902733124267683E-2</v>
      </c>
      <c r="Q5151" s="65">
        <f t="shared" si="726"/>
        <v>0.25511212405264416</v>
      </c>
      <c r="R5151" s="65">
        <f t="shared" si="727"/>
        <v>0.21842350702725108</v>
      </c>
      <c r="S5151" s="65">
        <f t="shared" si="728"/>
        <v>7.613014510153511E-2</v>
      </c>
      <c r="T5151" s="66">
        <f>(L5151*'Football Field'!$F$4)+(M5151*'Football Field'!$F$5)+(N5151*'Football Field'!$F$6)+(O5151*'Football Field'!$F$7)+(P5151*'Football Field'!$F$8)+(Q5151*'Football Field'!$F$9)+(R5151*'Football Field'!$F$10)+(S5151*'Football Field'!$F$11)</f>
        <v>145584545.90855664</v>
      </c>
    </row>
    <row r="5152" spans="2:20" x14ac:dyDescent="0.3">
      <c r="B5152" s="62">
        <f t="shared" si="729"/>
        <v>5125</v>
      </c>
      <c r="C5152" s="62">
        <v>0.69401599286016835</v>
      </c>
      <c r="D5152" s="62">
        <v>0.90745445694038729</v>
      </c>
      <c r="E5152" s="62">
        <v>0.94952281618823886</v>
      </c>
      <c r="F5152" s="62">
        <v>0.77068304269281063</v>
      </c>
      <c r="G5152" s="62">
        <v>0.85082008539806242</v>
      </c>
      <c r="H5152" s="62">
        <v>0.45413034565176269</v>
      </c>
      <c r="I5152" s="62">
        <v>0.46010908242046289</v>
      </c>
      <c r="J5152" s="62">
        <v>0.98125345052206081</v>
      </c>
      <c r="K5152" s="62"/>
      <c r="L5152" s="65">
        <f t="shared" si="721"/>
        <v>0.11437330583057202</v>
      </c>
      <c r="M5152" s="65">
        <f t="shared" si="722"/>
        <v>0.14954780177791965</v>
      </c>
      <c r="N5152" s="65">
        <f t="shared" si="723"/>
        <v>0.15648063526813338</v>
      </c>
      <c r="O5152" s="65">
        <f t="shared" si="724"/>
        <v>0.12700797711746731</v>
      </c>
      <c r="P5152" s="65">
        <f t="shared" si="725"/>
        <v>0.14021450058087123</v>
      </c>
      <c r="Q5152" s="65">
        <f t="shared" si="726"/>
        <v>7.4840334292753802E-2</v>
      </c>
      <c r="R5152" s="65">
        <f t="shared" si="727"/>
        <v>7.5825625548231843E-2</v>
      </c>
      <c r="S5152" s="65">
        <f t="shared" si="728"/>
        <v>0.16170981958405081</v>
      </c>
      <c r="T5152" s="66">
        <f>(L5152*'Football Field'!$F$4)+(M5152*'Football Field'!$F$5)+(N5152*'Football Field'!$F$6)+(O5152*'Football Field'!$F$7)+(P5152*'Football Field'!$F$8)+(Q5152*'Football Field'!$F$9)+(R5152*'Football Field'!$F$10)+(S5152*'Football Field'!$F$11)</f>
        <v>135220645.66593283</v>
      </c>
    </row>
    <row r="5153" spans="2:20" x14ac:dyDescent="0.3">
      <c r="B5153" s="62">
        <f t="shared" si="729"/>
        <v>5126</v>
      </c>
      <c r="C5153" s="62">
        <v>0.26564596301570598</v>
      </c>
      <c r="D5153" s="62">
        <v>0.64781046237510942</v>
      </c>
      <c r="E5153" s="62">
        <v>0.68346355718640783</v>
      </c>
      <c r="F5153" s="62">
        <v>9.8504924271867189E-2</v>
      </c>
      <c r="G5153" s="62">
        <v>0.85322841791952475</v>
      </c>
      <c r="H5153" s="62">
        <v>0.95454038394621021</v>
      </c>
      <c r="I5153" s="62">
        <v>0.61890610469340912</v>
      </c>
      <c r="J5153" s="62">
        <v>0.12445815446827935</v>
      </c>
      <c r="K5153" s="62"/>
      <c r="L5153" s="65">
        <f t="shared" si="721"/>
        <v>6.2555595620078605E-2</v>
      </c>
      <c r="M5153" s="65">
        <f t="shared" si="722"/>
        <v>0.1525495394800995</v>
      </c>
      <c r="N5153" s="65">
        <f t="shared" si="723"/>
        <v>0.16094530260896753</v>
      </c>
      <c r="O5153" s="65">
        <f t="shared" si="724"/>
        <v>2.3196415783563282E-2</v>
      </c>
      <c r="P5153" s="65">
        <f t="shared" si="725"/>
        <v>0.20092235273222481</v>
      </c>
      <c r="Q5153" s="65">
        <f t="shared" si="726"/>
        <v>0.22477978427868414</v>
      </c>
      <c r="R5153" s="65">
        <f t="shared" si="727"/>
        <v>0.1457430015968656</v>
      </c>
      <c r="S5153" s="65">
        <f t="shared" si="728"/>
        <v>2.9308007899516438E-2</v>
      </c>
      <c r="T5153" s="66">
        <f>(L5153*'Football Field'!$F$4)+(M5153*'Football Field'!$F$5)+(N5153*'Football Field'!$F$6)+(O5153*'Football Field'!$F$7)+(P5153*'Football Field'!$F$8)+(Q5153*'Football Field'!$F$9)+(R5153*'Football Field'!$F$10)+(S5153*'Football Field'!$F$11)</f>
        <v>148493892.67456186</v>
      </c>
    </row>
    <row r="5154" spans="2:20" x14ac:dyDescent="0.3">
      <c r="B5154" s="62">
        <f t="shared" si="729"/>
        <v>5127</v>
      </c>
      <c r="C5154" s="62">
        <v>0.56828092475672387</v>
      </c>
      <c r="D5154" s="62">
        <v>0.7935329780824637</v>
      </c>
      <c r="E5154" s="62">
        <v>5.5809670683576895E-2</v>
      </c>
      <c r="F5154" s="62">
        <v>0.86545352437407375</v>
      </c>
      <c r="G5154" s="62">
        <v>9.174740188052688E-2</v>
      </c>
      <c r="H5154" s="62">
        <v>0.23285885990073396</v>
      </c>
      <c r="I5154" s="62">
        <v>5.6964932897668685E-2</v>
      </c>
      <c r="J5154" s="62">
        <v>0.93329850634371592</v>
      </c>
      <c r="K5154" s="62"/>
      <c r="L5154" s="65">
        <f t="shared" si="721"/>
        <v>0.15794589428820544</v>
      </c>
      <c r="M5154" s="65">
        <f t="shared" si="722"/>
        <v>0.22055161524922307</v>
      </c>
      <c r="N5154" s="65">
        <f t="shared" si="723"/>
        <v>1.5511533049998782E-2</v>
      </c>
      <c r="O5154" s="65">
        <f t="shared" si="724"/>
        <v>0.24054094536194426</v>
      </c>
      <c r="P5154" s="65">
        <f t="shared" si="725"/>
        <v>2.5499932880630689E-2</v>
      </c>
      <c r="Q5154" s="65">
        <f t="shared" si="726"/>
        <v>6.4719928591124493E-2</v>
      </c>
      <c r="R5154" s="65">
        <f t="shared" si="727"/>
        <v>1.583262234860618E-2</v>
      </c>
      <c r="S5154" s="65">
        <f t="shared" si="728"/>
        <v>0.25939752823026707</v>
      </c>
      <c r="T5154" s="66">
        <f>(L5154*'Football Field'!$F$4)+(M5154*'Football Field'!$F$5)+(N5154*'Football Field'!$F$6)+(O5154*'Football Field'!$F$7)+(P5154*'Football Field'!$F$8)+(Q5154*'Football Field'!$F$9)+(R5154*'Football Field'!$F$10)+(S5154*'Football Field'!$F$11)</f>
        <v>114926354.34238094</v>
      </c>
    </row>
    <row r="5155" spans="2:20" x14ac:dyDescent="0.3">
      <c r="B5155" s="62">
        <f t="shared" si="729"/>
        <v>5128</v>
      </c>
      <c r="C5155" s="62">
        <v>0.94370071347320683</v>
      </c>
      <c r="D5155" s="62">
        <v>0.87700104361958364</v>
      </c>
      <c r="E5155" s="62">
        <v>3.0074174735666981E-2</v>
      </c>
      <c r="F5155" s="62">
        <v>0.55991668455186938</v>
      </c>
      <c r="G5155" s="62">
        <v>0.65392679790880814</v>
      </c>
      <c r="H5155" s="62">
        <v>5.2964743094425781E-3</v>
      </c>
      <c r="I5155" s="62">
        <v>0.210191459927207</v>
      </c>
      <c r="J5155" s="62">
        <v>0.65981157057228235</v>
      </c>
      <c r="K5155" s="62"/>
      <c r="L5155" s="65">
        <f t="shared" si="721"/>
        <v>0.23952287670154401</v>
      </c>
      <c r="M5155" s="65">
        <f t="shared" si="722"/>
        <v>0.22259367810044889</v>
      </c>
      <c r="N5155" s="65">
        <f t="shared" si="723"/>
        <v>7.6331963558660268E-3</v>
      </c>
      <c r="O5155" s="65">
        <f t="shared" si="724"/>
        <v>0.14211375818872091</v>
      </c>
      <c r="P5155" s="65">
        <f t="shared" si="725"/>
        <v>0.1659746840827136</v>
      </c>
      <c r="Q5155" s="65">
        <f t="shared" si="726"/>
        <v>1.3443104840987581E-3</v>
      </c>
      <c r="R5155" s="65">
        <f t="shared" si="727"/>
        <v>5.3349184143952989E-2</v>
      </c>
      <c r="S5155" s="65">
        <f t="shared" si="728"/>
        <v>0.1674683119426548</v>
      </c>
      <c r="T5155" s="66">
        <f>(L5155*'Football Field'!$F$4)+(M5155*'Football Field'!$F$5)+(N5155*'Football Field'!$F$6)+(O5155*'Football Field'!$F$7)+(P5155*'Football Field'!$F$8)+(Q5155*'Football Field'!$F$9)+(R5155*'Football Field'!$F$10)+(S5155*'Football Field'!$F$11)</f>
        <v>129635116.7611565</v>
      </c>
    </row>
    <row r="5156" spans="2:20" x14ac:dyDescent="0.3">
      <c r="B5156" s="62">
        <f t="shared" si="729"/>
        <v>5129</v>
      </c>
      <c r="C5156" s="62">
        <v>0.90159202912386371</v>
      </c>
      <c r="D5156" s="62">
        <v>0.55367788117082317</v>
      </c>
      <c r="E5156" s="62">
        <v>0.23463459111948237</v>
      </c>
      <c r="F5156" s="62">
        <v>0.21324533724413441</v>
      </c>
      <c r="G5156" s="62">
        <v>0.26113435593790002</v>
      </c>
      <c r="H5156" s="62">
        <v>0.297970164750189</v>
      </c>
      <c r="I5156" s="62">
        <v>0.773329510323153</v>
      </c>
      <c r="J5156" s="62">
        <v>0.11639051759196806</v>
      </c>
      <c r="K5156" s="62"/>
      <c r="L5156" s="65">
        <f t="shared" si="721"/>
        <v>0.26897342430484494</v>
      </c>
      <c r="M5156" s="65">
        <f t="shared" si="722"/>
        <v>0.16517962764720448</v>
      </c>
      <c r="N5156" s="65">
        <f t="shared" si="723"/>
        <v>6.9998921236141515E-2</v>
      </c>
      <c r="O5156" s="65">
        <f t="shared" si="724"/>
        <v>6.3617830152440685E-2</v>
      </c>
      <c r="P5156" s="65">
        <f t="shared" si="725"/>
        <v>7.7904639406042961E-2</v>
      </c>
      <c r="Q5156" s="65">
        <f t="shared" si="726"/>
        <v>8.8893926481826091E-2</v>
      </c>
      <c r="R5156" s="65">
        <f t="shared" si="727"/>
        <v>0.23070865733999404</v>
      </c>
      <c r="S5156" s="65">
        <f t="shared" si="728"/>
        <v>3.4722973431505384E-2</v>
      </c>
      <c r="T5156" s="66">
        <f>(L5156*'Football Field'!$F$4)+(M5156*'Football Field'!$F$5)+(N5156*'Football Field'!$F$6)+(O5156*'Football Field'!$F$7)+(P5156*'Football Field'!$F$8)+(Q5156*'Football Field'!$F$9)+(R5156*'Football Field'!$F$10)+(S5156*'Football Field'!$F$11)</f>
        <v>147119334.0856396</v>
      </c>
    </row>
    <row r="5157" spans="2:20" x14ac:dyDescent="0.3">
      <c r="B5157" s="62">
        <f t="shared" si="729"/>
        <v>5130</v>
      </c>
      <c r="C5157" s="62">
        <v>2.899081202239906E-2</v>
      </c>
      <c r="D5157" s="62">
        <v>0.25213147341286291</v>
      </c>
      <c r="E5157" s="62">
        <v>0.71099635187249943</v>
      </c>
      <c r="F5157" s="62">
        <v>0.27001132393387928</v>
      </c>
      <c r="G5157" s="62">
        <v>0.99892981146394577</v>
      </c>
      <c r="H5157" s="62">
        <v>0.82810030512708344</v>
      </c>
      <c r="I5157" s="62">
        <v>0.64860889470649441</v>
      </c>
      <c r="J5157" s="62">
        <v>6.7420564507422065E-2</v>
      </c>
      <c r="K5157" s="62"/>
      <c r="L5157" s="65">
        <f t="shared" si="721"/>
        <v>7.6187563694660003E-3</v>
      </c>
      <c r="M5157" s="65">
        <f t="shared" si="722"/>
        <v>6.6259898740433254E-2</v>
      </c>
      <c r="N5157" s="65">
        <f t="shared" si="723"/>
        <v>0.18684912931415823</v>
      </c>
      <c r="O5157" s="65">
        <f t="shared" si="724"/>
        <v>7.0958705553324342E-2</v>
      </c>
      <c r="P5157" s="65">
        <f t="shared" si="725"/>
        <v>0.26251775417191686</v>
      </c>
      <c r="Q5157" s="65">
        <f t="shared" si="726"/>
        <v>0.21762393096713309</v>
      </c>
      <c r="R5157" s="65">
        <f t="shared" si="727"/>
        <v>0.1704537680427648</v>
      </c>
      <c r="S5157" s="65">
        <f t="shared" si="728"/>
        <v>1.7718056840803471E-2</v>
      </c>
      <c r="T5157" s="66">
        <f>(L5157*'Football Field'!$F$4)+(M5157*'Football Field'!$F$5)+(N5157*'Football Field'!$F$6)+(O5157*'Football Field'!$F$7)+(P5157*'Football Field'!$F$8)+(Q5157*'Football Field'!$F$9)+(R5157*'Football Field'!$F$10)+(S5157*'Football Field'!$F$11)</f>
        <v>158441362.35216314</v>
      </c>
    </row>
    <row r="5158" spans="2:20" x14ac:dyDescent="0.3">
      <c r="B5158" s="62">
        <f t="shared" si="729"/>
        <v>5131</v>
      </c>
      <c r="C5158" s="62">
        <v>0.41403032743300061</v>
      </c>
      <c r="D5158" s="62">
        <v>0.21164407694126919</v>
      </c>
      <c r="E5158" s="62">
        <v>0.57405360028345009</v>
      </c>
      <c r="F5158" s="62">
        <v>0.47440794160027577</v>
      </c>
      <c r="G5158" s="62">
        <v>0.24009929015205833</v>
      </c>
      <c r="H5158" s="62">
        <v>0.19320370090906125</v>
      </c>
      <c r="I5158" s="62">
        <v>0.51843756118927353</v>
      </c>
      <c r="J5158" s="62">
        <v>0.73772043346267491</v>
      </c>
      <c r="K5158" s="62"/>
      <c r="L5158" s="65">
        <f t="shared" si="721"/>
        <v>0.12309154033815205</v>
      </c>
      <c r="M5158" s="65">
        <f t="shared" si="722"/>
        <v>6.2921949693076351E-2</v>
      </c>
      <c r="N5158" s="65">
        <f t="shared" si="723"/>
        <v>0.17066658458005415</v>
      </c>
      <c r="O5158" s="65">
        <f t="shared" si="724"/>
        <v>0.14104185227754781</v>
      </c>
      <c r="P5158" s="65">
        <f t="shared" si="725"/>
        <v>7.1381706847782292E-2</v>
      </c>
      <c r="Q5158" s="65">
        <f t="shared" si="726"/>
        <v>5.7439611468501413E-2</v>
      </c>
      <c r="R5158" s="65">
        <f t="shared" si="727"/>
        <v>0.15413189263597937</v>
      </c>
      <c r="S5158" s="65">
        <f t="shared" si="728"/>
        <v>0.2193248621589067</v>
      </c>
      <c r="T5158" s="66">
        <f>(L5158*'Football Field'!$F$4)+(M5158*'Football Field'!$F$5)+(N5158*'Football Field'!$F$6)+(O5158*'Football Field'!$F$7)+(P5158*'Football Field'!$F$8)+(Q5158*'Football Field'!$F$9)+(R5158*'Football Field'!$F$10)+(S5158*'Football Field'!$F$11)</f>
        <v>141598754.36410943</v>
      </c>
    </row>
    <row r="5159" spans="2:20" x14ac:dyDescent="0.3">
      <c r="B5159" s="62">
        <f t="shared" si="729"/>
        <v>5132</v>
      </c>
      <c r="C5159" s="62">
        <v>0.26576421770825231</v>
      </c>
      <c r="D5159" s="62">
        <v>0.63991658051980627</v>
      </c>
      <c r="E5159" s="62">
        <v>0.39843419961444759</v>
      </c>
      <c r="F5159" s="62">
        <v>0.39656135656497249</v>
      </c>
      <c r="G5159" s="62">
        <v>0.77226720629864787</v>
      </c>
      <c r="H5159" s="62">
        <v>0.95221235385661696</v>
      </c>
      <c r="I5159" s="62">
        <v>0.55221902364426301</v>
      </c>
      <c r="J5159" s="62">
        <v>8.4257561226962263E-2</v>
      </c>
      <c r="K5159" s="62"/>
      <c r="L5159" s="65">
        <f t="shared" ref="L5159:L5222" si="730">C5159/SUM($C5159:$J5159)</f>
        <v>6.5432856799646291E-2</v>
      </c>
      <c r="M5159" s="65">
        <f t="shared" ref="M5159:M5222" si="731">D5159/SUM($C5159:$J5159)</f>
        <v>0.15755157085457275</v>
      </c>
      <c r="N5159" s="65">
        <f t="shared" ref="N5159:N5222" si="732">E5159/SUM($C5159:$J5159)</f>
        <v>9.8097058182879338E-2</v>
      </c>
      <c r="O5159" s="65">
        <f t="shared" ref="O5159:O5222" si="733">F5159/SUM($C5159:$J5159)</f>
        <v>9.7635952199081902E-2</v>
      </c>
      <c r="P5159" s="65">
        <f t="shared" ref="P5159:P5222" si="734">G5159/SUM($C5159:$J5159)</f>
        <v>0.19013714470875234</v>
      </c>
      <c r="Q5159" s="65">
        <f t="shared" ref="Q5159:Q5222" si="735">H5159/SUM($C5159:$J5159)</f>
        <v>0.23444079541645332</v>
      </c>
      <c r="R5159" s="65">
        <f t="shared" ref="R5159:R5222" si="736">I5159/SUM($C5159:$J5159)</f>
        <v>0.13595986926961526</v>
      </c>
      <c r="S5159" s="65">
        <f t="shared" ref="S5159:S5222" si="737">J5159/SUM($C5159:$J5159)</f>
        <v>2.0744752568998905E-2</v>
      </c>
      <c r="T5159" s="66">
        <f>(L5159*'Football Field'!$F$4)+(M5159*'Football Field'!$F$5)+(N5159*'Football Field'!$F$6)+(O5159*'Football Field'!$F$7)+(P5159*'Football Field'!$F$8)+(Q5159*'Football Field'!$F$9)+(R5159*'Football Field'!$F$10)+(S5159*'Football Field'!$F$11)</f>
        <v>145039673.78126654</v>
      </c>
    </row>
    <row r="5160" spans="2:20" x14ac:dyDescent="0.3">
      <c r="B5160" s="62">
        <f t="shared" si="729"/>
        <v>5133</v>
      </c>
      <c r="C5160" s="62">
        <v>0.21569837251584589</v>
      </c>
      <c r="D5160" s="62">
        <v>0.55555887373605917</v>
      </c>
      <c r="E5160" s="62">
        <v>0.77457825282390913</v>
      </c>
      <c r="F5160" s="62">
        <v>0.78235393954470345</v>
      </c>
      <c r="G5160" s="62">
        <v>0.57297071119768983</v>
      </c>
      <c r="H5160" s="62">
        <v>0.41990406306022676</v>
      </c>
      <c r="I5160" s="62">
        <v>0.93863247568848351</v>
      </c>
      <c r="J5160" s="62">
        <v>0.41861578074221018</v>
      </c>
      <c r="K5160" s="62"/>
      <c r="L5160" s="65">
        <f t="shared" si="730"/>
        <v>4.6106020906230581E-2</v>
      </c>
      <c r="M5160" s="65">
        <f t="shared" si="731"/>
        <v>0.11875198105741354</v>
      </c>
      <c r="N5160" s="65">
        <f t="shared" si="732"/>
        <v>0.16556787472092374</v>
      </c>
      <c r="O5160" s="65">
        <f t="shared" si="733"/>
        <v>0.16722994555774892</v>
      </c>
      <c r="P5160" s="65">
        <f t="shared" si="734"/>
        <v>0.12247380117435881</v>
      </c>
      <c r="Q5160" s="65">
        <f t="shared" si="735"/>
        <v>8.9755454731786283E-2</v>
      </c>
      <c r="R5160" s="65">
        <f t="shared" si="736"/>
        <v>0.20063484041438909</v>
      </c>
      <c r="S5160" s="65">
        <f t="shared" si="737"/>
        <v>8.9480081437148945E-2</v>
      </c>
      <c r="T5160" s="66">
        <f>(L5160*'Football Field'!$F$4)+(M5160*'Football Field'!$F$5)+(N5160*'Football Field'!$F$6)+(O5160*'Football Field'!$F$7)+(P5160*'Football Field'!$F$8)+(Q5160*'Football Field'!$F$9)+(R5160*'Football Field'!$F$10)+(S5160*'Football Field'!$F$11)</f>
        <v>151480565.18997887</v>
      </c>
    </row>
    <row r="5161" spans="2:20" x14ac:dyDescent="0.3">
      <c r="B5161" s="62">
        <f t="shared" si="729"/>
        <v>5134</v>
      </c>
      <c r="C5161" s="62">
        <v>0.3997820140074092</v>
      </c>
      <c r="D5161" s="62">
        <v>0.68966488814275628</v>
      </c>
      <c r="E5161" s="62">
        <v>0.52657477749227666</v>
      </c>
      <c r="F5161" s="62">
        <v>0.75372807253561214</v>
      </c>
      <c r="G5161" s="62">
        <v>0.39612275073643866</v>
      </c>
      <c r="H5161" s="62">
        <v>0.71594674606301467</v>
      </c>
      <c r="I5161" s="62">
        <v>0.25993962855938724</v>
      </c>
      <c r="J5161" s="62">
        <v>0.32423560414649177</v>
      </c>
      <c r="K5161" s="62"/>
      <c r="L5161" s="65">
        <f t="shared" si="730"/>
        <v>9.8323304620397095E-2</v>
      </c>
      <c r="M5161" s="65">
        <f t="shared" si="731"/>
        <v>0.16961776294817402</v>
      </c>
      <c r="N5161" s="65">
        <f t="shared" si="732"/>
        <v>0.12950700741587487</v>
      </c>
      <c r="O5161" s="65">
        <f t="shared" si="733"/>
        <v>0.18537360931772753</v>
      </c>
      <c r="P5161" s="65">
        <f t="shared" si="734"/>
        <v>9.7423337026379217E-2</v>
      </c>
      <c r="Q5161" s="65">
        <f t="shared" si="735"/>
        <v>0.17608158330962645</v>
      </c>
      <c r="R5161" s="65">
        <f t="shared" si="736"/>
        <v>6.3930147896257866E-2</v>
      </c>
      <c r="S5161" s="65">
        <f t="shared" si="737"/>
        <v>7.974324746556298E-2</v>
      </c>
      <c r="T5161" s="66">
        <f>(L5161*'Football Field'!$F$4)+(M5161*'Football Field'!$F$5)+(N5161*'Football Field'!$F$6)+(O5161*'Football Field'!$F$7)+(P5161*'Football Field'!$F$8)+(Q5161*'Football Field'!$F$9)+(R5161*'Football Field'!$F$10)+(S5161*'Football Field'!$F$11)</f>
        <v>129146949.1875805</v>
      </c>
    </row>
    <row r="5162" spans="2:20" x14ac:dyDescent="0.3">
      <c r="B5162" s="62">
        <f t="shared" si="729"/>
        <v>5135</v>
      </c>
      <c r="C5162" s="62">
        <v>0.95060628379995071</v>
      </c>
      <c r="D5162" s="62">
        <v>0.82816308194800148</v>
      </c>
      <c r="E5162" s="62">
        <v>0.40384910843413013</v>
      </c>
      <c r="F5162" s="62">
        <v>0.77528076520490063</v>
      </c>
      <c r="G5162" s="62">
        <v>0.81277353409578479</v>
      </c>
      <c r="H5162" s="62">
        <v>0.19494174695282196</v>
      </c>
      <c r="I5162" s="62">
        <v>0.30054967003129318</v>
      </c>
      <c r="J5162" s="62">
        <v>0.44346850893209888</v>
      </c>
      <c r="K5162" s="62"/>
      <c r="L5162" s="65">
        <f t="shared" si="730"/>
        <v>0.20184297682519103</v>
      </c>
      <c r="M5162" s="65">
        <f t="shared" si="731"/>
        <v>0.17584451586929212</v>
      </c>
      <c r="N5162" s="65">
        <f t="shared" si="732"/>
        <v>8.5749597518648787E-2</v>
      </c>
      <c r="O5162" s="65">
        <f t="shared" si="733"/>
        <v>0.16461597213384341</v>
      </c>
      <c r="P5162" s="65">
        <f t="shared" si="734"/>
        <v>0.17257684111958593</v>
      </c>
      <c r="Q5162" s="65">
        <f t="shared" si="735"/>
        <v>4.139213382345068E-2</v>
      </c>
      <c r="R5162" s="65">
        <f t="shared" si="736"/>
        <v>6.3815946850727376E-2</v>
      </c>
      <c r="S5162" s="65">
        <f t="shared" si="737"/>
        <v>9.4162015859260512E-2</v>
      </c>
      <c r="T5162" s="66">
        <f>(L5162*'Football Field'!$F$4)+(M5162*'Football Field'!$F$5)+(N5162*'Football Field'!$F$6)+(O5162*'Football Field'!$F$7)+(P5162*'Football Field'!$F$8)+(Q5162*'Football Field'!$F$9)+(R5162*'Football Field'!$F$10)+(S5162*'Football Field'!$F$11)</f>
        <v>133595709.89187378</v>
      </c>
    </row>
    <row r="5163" spans="2:20" x14ac:dyDescent="0.3">
      <c r="B5163" s="62">
        <f t="shared" si="729"/>
        <v>5136</v>
      </c>
      <c r="C5163" s="62">
        <v>0.60510723200171002</v>
      </c>
      <c r="D5163" s="62">
        <v>0.75142938856996577</v>
      </c>
      <c r="E5163" s="62">
        <v>0.94387935227772912</v>
      </c>
      <c r="F5163" s="62">
        <v>0.40767486319962898</v>
      </c>
      <c r="G5163" s="62">
        <v>0.6232663379152058</v>
      </c>
      <c r="H5163" s="62">
        <v>0.10238765737300315</v>
      </c>
      <c r="I5163" s="62">
        <v>4.4106363910265234E-2</v>
      </c>
      <c r="J5163" s="62">
        <v>0.93410300496784637</v>
      </c>
      <c r="K5163" s="62"/>
      <c r="L5163" s="65">
        <f t="shared" si="730"/>
        <v>0.13715174830513285</v>
      </c>
      <c r="M5163" s="65">
        <f t="shared" si="731"/>
        <v>0.17031667929220284</v>
      </c>
      <c r="N5163" s="65">
        <f t="shared" si="732"/>
        <v>0.21393679749251635</v>
      </c>
      <c r="O5163" s="65">
        <f t="shared" si="733"/>
        <v>9.2402333455712152E-2</v>
      </c>
      <c r="P5163" s="65">
        <f t="shared" si="734"/>
        <v>0.14126763552640306</v>
      </c>
      <c r="Q5163" s="65">
        <f t="shared" si="735"/>
        <v>2.3206872221838898E-2</v>
      </c>
      <c r="R5163" s="65">
        <f t="shared" si="736"/>
        <v>9.9970130941323763E-3</v>
      </c>
      <c r="S5163" s="65">
        <f t="shared" si="737"/>
        <v>0.21172092061206152</v>
      </c>
      <c r="T5163" s="66">
        <f>(L5163*'Football Field'!$F$4)+(M5163*'Football Field'!$F$5)+(N5163*'Football Field'!$F$6)+(O5163*'Football Field'!$F$7)+(P5163*'Football Field'!$F$8)+(Q5163*'Football Field'!$F$9)+(R5163*'Football Field'!$F$10)+(S5163*'Football Field'!$F$11)</f>
        <v>127639674.00195457</v>
      </c>
    </row>
    <row r="5164" spans="2:20" x14ac:dyDescent="0.3">
      <c r="B5164" s="62">
        <f t="shared" si="729"/>
        <v>5137</v>
      </c>
      <c r="C5164" s="62">
        <v>0.26736980823257239</v>
      </c>
      <c r="D5164" s="62">
        <v>0.66575624921922849</v>
      </c>
      <c r="E5164" s="62">
        <v>0.51131968719719012</v>
      </c>
      <c r="F5164" s="62">
        <v>8.5835274730808098E-2</v>
      </c>
      <c r="G5164" s="62">
        <v>0.12552329161871878</v>
      </c>
      <c r="H5164" s="62">
        <v>0.85552365182294821</v>
      </c>
      <c r="I5164" s="62">
        <v>8.4312819359170232E-2</v>
      </c>
      <c r="J5164" s="62">
        <v>1.8146275966864245E-2</v>
      </c>
      <c r="K5164" s="62"/>
      <c r="L5164" s="65">
        <f t="shared" si="730"/>
        <v>0.10229211572501568</v>
      </c>
      <c r="M5164" s="65">
        <f t="shared" si="731"/>
        <v>0.25470944434589005</v>
      </c>
      <c r="N5164" s="65">
        <f t="shared" si="732"/>
        <v>0.19562407947630731</v>
      </c>
      <c r="O5164" s="65">
        <f t="shared" si="733"/>
        <v>3.2839429081741311E-2</v>
      </c>
      <c r="P5164" s="65">
        <f t="shared" si="734"/>
        <v>4.8023533985849007E-2</v>
      </c>
      <c r="Q5164" s="65">
        <f t="shared" si="735"/>
        <v>0.3273119166904489</v>
      </c>
      <c r="R5164" s="65">
        <f t="shared" si="736"/>
        <v>3.2256958001363065E-2</v>
      </c>
      <c r="S5164" s="65">
        <f t="shared" si="737"/>
        <v>6.9425226933846956E-3</v>
      </c>
      <c r="T5164" s="66">
        <f>(L5164*'Football Field'!$F$4)+(M5164*'Football Field'!$F$5)+(N5164*'Football Field'!$F$6)+(O5164*'Football Field'!$F$7)+(P5164*'Football Field'!$F$8)+(Q5164*'Football Field'!$F$9)+(R5164*'Football Field'!$F$10)+(S5164*'Football Field'!$F$11)</f>
        <v>120490122.08313251</v>
      </c>
    </row>
    <row r="5165" spans="2:20" x14ac:dyDescent="0.3">
      <c r="B5165" s="62">
        <f t="shared" si="729"/>
        <v>5138</v>
      </c>
      <c r="C5165" s="62">
        <v>0.34810299959541002</v>
      </c>
      <c r="D5165" s="62">
        <v>9.6961921406755303E-2</v>
      </c>
      <c r="E5165" s="62">
        <v>0.79395985291649862</v>
      </c>
      <c r="F5165" s="62">
        <v>3.6540150435942165E-2</v>
      </c>
      <c r="G5165" s="62">
        <v>0.28969566998676832</v>
      </c>
      <c r="H5165" s="62">
        <v>0.54136038466107828</v>
      </c>
      <c r="I5165" s="62">
        <v>0.68087964400788781</v>
      </c>
      <c r="J5165" s="62">
        <v>0.71901090936863277</v>
      </c>
      <c r="K5165" s="62"/>
      <c r="L5165" s="65">
        <f t="shared" si="730"/>
        <v>9.9273308067303417E-2</v>
      </c>
      <c r="M5165" s="65">
        <f t="shared" si="731"/>
        <v>2.7651961361430919E-2</v>
      </c>
      <c r="N5165" s="65">
        <f t="shared" si="732"/>
        <v>0.22642442370005295</v>
      </c>
      <c r="O5165" s="65">
        <f t="shared" si="733"/>
        <v>1.0420655999141033E-2</v>
      </c>
      <c r="P5165" s="65">
        <f t="shared" si="734"/>
        <v>8.2616488584660627E-2</v>
      </c>
      <c r="Q5165" s="65">
        <f t="shared" si="735"/>
        <v>0.15438716789098803</v>
      </c>
      <c r="R5165" s="65">
        <f t="shared" si="736"/>
        <v>0.19417578916272629</v>
      </c>
      <c r="S5165" s="65">
        <f t="shared" si="737"/>
        <v>0.20505020523369669</v>
      </c>
      <c r="T5165" s="66">
        <f>(L5165*'Football Field'!$F$4)+(M5165*'Football Field'!$F$5)+(N5165*'Football Field'!$F$6)+(O5165*'Football Field'!$F$7)+(P5165*'Football Field'!$F$8)+(Q5165*'Football Field'!$F$9)+(R5165*'Football Field'!$F$10)+(S5165*'Football Field'!$F$11)</f>
        <v>148724545.10945919</v>
      </c>
    </row>
    <row r="5166" spans="2:20" x14ac:dyDescent="0.3">
      <c r="B5166" s="62">
        <f t="shared" si="729"/>
        <v>5139</v>
      </c>
      <c r="C5166" s="62">
        <v>0.43032905796061072</v>
      </c>
      <c r="D5166" s="62">
        <v>0.39305081921867446</v>
      </c>
      <c r="E5166" s="62">
        <v>0.11407793559544899</v>
      </c>
      <c r="F5166" s="62">
        <v>0.57607640304865737</v>
      </c>
      <c r="G5166" s="62">
        <v>8.5078577062477345E-2</v>
      </c>
      <c r="H5166" s="62">
        <v>0.16904146114453766</v>
      </c>
      <c r="I5166" s="62">
        <v>6.0708862367466976E-2</v>
      </c>
      <c r="J5166" s="62">
        <v>0.70140086260955536</v>
      </c>
      <c r="K5166" s="62"/>
      <c r="L5166" s="65">
        <f t="shared" si="730"/>
        <v>0.17010640578788438</v>
      </c>
      <c r="M5166" s="65">
        <f t="shared" si="731"/>
        <v>0.15537054937942898</v>
      </c>
      <c r="N5166" s="65">
        <f t="shared" si="732"/>
        <v>4.5094299919713574E-2</v>
      </c>
      <c r="O5166" s="65">
        <f t="shared" si="733"/>
        <v>0.22771942672481449</v>
      </c>
      <c r="P5166" s="65">
        <f t="shared" si="734"/>
        <v>3.3631033475248762E-2</v>
      </c>
      <c r="Q5166" s="65">
        <f t="shared" si="735"/>
        <v>6.6821040439852528E-2</v>
      </c>
      <c r="R5166" s="65">
        <f t="shared" si="736"/>
        <v>2.3997836506189221E-2</v>
      </c>
      <c r="S5166" s="65">
        <f t="shared" si="737"/>
        <v>0.27725940776686808</v>
      </c>
      <c r="T5166" s="66">
        <f>(L5166*'Football Field'!$F$4)+(M5166*'Football Field'!$F$5)+(N5166*'Football Field'!$F$6)+(O5166*'Football Field'!$F$7)+(P5166*'Football Field'!$F$8)+(Q5166*'Football Field'!$F$9)+(R5166*'Football Field'!$F$10)+(S5166*'Football Field'!$F$11)</f>
        <v>117697605.25232434</v>
      </c>
    </row>
    <row r="5167" spans="2:20" x14ac:dyDescent="0.3">
      <c r="B5167" s="62">
        <f t="shared" si="729"/>
        <v>5140</v>
      </c>
      <c r="C5167" s="62">
        <v>8.2369908697461525E-2</v>
      </c>
      <c r="D5167" s="62">
        <v>0.71150842743368159</v>
      </c>
      <c r="E5167" s="62">
        <v>0.63431736428055352</v>
      </c>
      <c r="F5167" s="62">
        <v>0.51407838783836135</v>
      </c>
      <c r="G5167" s="62">
        <v>0.65451236318711137</v>
      </c>
      <c r="H5167" s="62">
        <v>0.57815892902612664</v>
      </c>
      <c r="I5167" s="62">
        <v>0.57615379598208993</v>
      </c>
      <c r="J5167" s="62">
        <v>0.35821176651860354</v>
      </c>
      <c r="K5167" s="62"/>
      <c r="L5167" s="65">
        <f t="shared" si="730"/>
        <v>2.0044700885557525E-2</v>
      </c>
      <c r="M5167" s="65">
        <f t="shared" si="731"/>
        <v>0.17314543418816591</v>
      </c>
      <c r="N5167" s="65">
        <f t="shared" si="732"/>
        <v>0.15436100433495767</v>
      </c>
      <c r="O5167" s="65">
        <f t="shared" si="733"/>
        <v>0.12510087335166795</v>
      </c>
      <c r="P5167" s="65">
        <f t="shared" si="734"/>
        <v>0.15927545329899531</v>
      </c>
      <c r="Q5167" s="65">
        <f t="shared" si="735"/>
        <v>0.14069486029429265</v>
      </c>
      <c r="R5167" s="65">
        <f t="shared" si="736"/>
        <v>0.1402069115671539</v>
      </c>
      <c r="S5167" s="65">
        <f t="shared" si="737"/>
        <v>8.7170762079208888E-2</v>
      </c>
      <c r="T5167" s="66">
        <f>(L5167*'Football Field'!$F$4)+(M5167*'Football Field'!$F$5)+(N5167*'Football Field'!$F$6)+(O5167*'Football Field'!$F$7)+(P5167*'Football Field'!$F$8)+(Q5167*'Football Field'!$F$9)+(R5167*'Football Field'!$F$10)+(S5167*'Football Field'!$F$11)</f>
        <v>145450596.81652984</v>
      </c>
    </row>
    <row r="5168" spans="2:20" x14ac:dyDescent="0.3">
      <c r="B5168" s="62">
        <f t="shared" si="729"/>
        <v>5141</v>
      </c>
      <c r="C5168" s="62">
        <v>0.80654988991633647</v>
      </c>
      <c r="D5168" s="62">
        <v>0.29822889323040502</v>
      </c>
      <c r="E5168" s="62">
        <v>0.85675784846889558</v>
      </c>
      <c r="F5168" s="62">
        <v>5.2995849886086077E-3</v>
      </c>
      <c r="G5168" s="62">
        <v>2.9721004313447597E-2</v>
      </c>
      <c r="H5168" s="62">
        <v>6.6821006350754941E-2</v>
      </c>
      <c r="I5168" s="62">
        <v>0.9644175594159804</v>
      </c>
      <c r="J5168" s="62">
        <v>0.92980189622981468</v>
      </c>
      <c r="K5168" s="62"/>
      <c r="L5168" s="65">
        <f t="shared" si="730"/>
        <v>0.20379784771917997</v>
      </c>
      <c r="M5168" s="65">
        <f t="shared" si="731"/>
        <v>7.5356040993737189E-2</v>
      </c>
      <c r="N5168" s="65">
        <f t="shared" si="732"/>
        <v>0.21648432132646883</v>
      </c>
      <c r="O5168" s="65">
        <f t="shared" si="733"/>
        <v>1.339091391600515E-3</v>
      </c>
      <c r="P5168" s="65">
        <f t="shared" si="734"/>
        <v>7.5098599440158453E-3</v>
      </c>
      <c r="Q5168" s="65">
        <f t="shared" si="735"/>
        <v>1.6884234251307268E-2</v>
      </c>
      <c r="R5168" s="65">
        <f t="shared" si="736"/>
        <v>0.24368761978499426</v>
      </c>
      <c r="S5168" s="65">
        <f t="shared" si="737"/>
        <v>0.23494098458869611</v>
      </c>
      <c r="T5168" s="66">
        <f>(L5168*'Football Field'!$F$4)+(M5168*'Football Field'!$F$5)+(N5168*'Football Field'!$F$6)+(O5168*'Football Field'!$F$7)+(P5168*'Football Field'!$F$8)+(Q5168*'Football Field'!$F$9)+(R5168*'Football Field'!$F$10)+(S5168*'Football Field'!$F$11)</f>
        <v>148692623.68684834</v>
      </c>
    </row>
    <row r="5169" spans="2:20" x14ac:dyDescent="0.3">
      <c r="B5169" s="62">
        <f t="shared" si="729"/>
        <v>5142</v>
      </c>
      <c r="C5169" s="62">
        <v>0.19210775297740423</v>
      </c>
      <c r="D5169" s="62">
        <v>0.24954917923456421</v>
      </c>
      <c r="E5169" s="62">
        <v>0.42167868336251879</v>
      </c>
      <c r="F5169" s="62">
        <v>0.99859299772533094</v>
      </c>
      <c r="G5169" s="62">
        <v>0.83309765786262624</v>
      </c>
      <c r="H5169" s="62">
        <v>0.95754551964738022</v>
      </c>
      <c r="I5169" s="62">
        <v>0.64908844644457353</v>
      </c>
      <c r="J5169" s="62">
        <v>0.88924003937629215</v>
      </c>
      <c r="K5169" s="62"/>
      <c r="L5169" s="65">
        <f t="shared" si="730"/>
        <v>3.700856166362293E-2</v>
      </c>
      <c r="M5169" s="65">
        <f t="shared" si="731"/>
        <v>4.8074354338500519E-2</v>
      </c>
      <c r="N5169" s="65">
        <f t="shared" si="732"/>
        <v>8.1234210038845511E-2</v>
      </c>
      <c r="O5169" s="65">
        <f t="shared" si="733"/>
        <v>0.19237375879112392</v>
      </c>
      <c r="P5169" s="65">
        <f t="shared" si="734"/>
        <v>0.16049194040833573</v>
      </c>
      <c r="Q5169" s="65">
        <f t="shared" si="735"/>
        <v>0.18446617515621083</v>
      </c>
      <c r="R5169" s="65">
        <f t="shared" si="736"/>
        <v>0.12504352074855959</v>
      </c>
      <c r="S5169" s="65">
        <f t="shared" si="737"/>
        <v>0.17130747885480088</v>
      </c>
      <c r="T5169" s="66">
        <f>(L5169*'Football Field'!$F$4)+(M5169*'Football Field'!$F$5)+(N5169*'Football Field'!$F$6)+(O5169*'Football Field'!$F$7)+(P5169*'Football Field'!$F$8)+(Q5169*'Football Field'!$F$9)+(R5169*'Football Field'!$F$10)+(S5169*'Football Field'!$F$11)</f>
        <v>142979274.65483049</v>
      </c>
    </row>
    <row r="5170" spans="2:20" x14ac:dyDescent="0.3">
      <c r="B5170" s="62">
        <f t="shared" si="729"/>
        <v>5143</v>
      </c>
      <c r="C5170" s="62">
        <v>0.30565450283521434</v>
      </c>
      <c r="D5170" s="62">
        <v>0.84290692260747513</v>
      </c>
      <c r="E5170" s="62">
        <v>0.48521337388702024</v>
      </c>
      <c r="F5170" s="62">
        <v>0.46069199081784873</v>
      </c>
      <c r="G5170" s="62">
        <v>0.85077449949738837</v>
      </c>
      <c r="H5170" s="62">
        <v>0.41903823045893418</v>
      </c>
      <c r="I5170" s="62">
        <v>1.6577936014832151E-3</v>
      </c>
      <c r="J5170" s="62">
        <v>0.38822521736224813</v>
      </c>
      <c r="K5170" s="62"/>
      <c r="L5170" s="65">
        <f t="shared" si="730"/>
        <v>8.1417493330607618E-2</v>
      </c>
      <c r="M5170" s="65">
        <f t="shared" si="731"/>
        <v>0.22452595369326442</v>
      </c>
      <c r="N5170" s="65">
        <f t="shared" si="732"/>
        <v>0.12924676805322938</v>
      </c>
      <c r="O5170" s="65">
        <f t="shared" si="733"/>
        <v>0.12271498290374676</v>
      </c>
      <c r="P5170" s="65">
        <f t="shared" si="734"/>
        <v>0.22662164795924386</v>
      </c>
      <c r="Q5170" s="65">
        <f t="shared" si="735"/>
        <v>0.11161962940900368</v>
      </c>
      <c r="R5170" s="65">
        <f t="shared" si="736"/>
        <v>4.4158812724918707E-4</v>
      </c>
      <c r="S5170" s="65">
        <f t="shared" si="737"/>
        <v>0.10341193652365505</v>
      </c>
      <c r="T5170" s="66">
        <f>(L5170*'Football Field'!$F$4)+(M5170*'Football Field'!$F$5)+(N5170*'Football Field'!$F$6)+(O5170*'Football Field'!$F$7)+(P5170*'Football Field'!$F$8)+(Q5170*'Football Field'!$F$9)+(R5170*'Football Field'!$F$10)+(S5170*'Football Field'!$F$11)</f>
        <v>130565009.70913666</v>
      </c>
    </row>
    <row r="5171" spans="2:20" x14ac:dyDescent="0.3">
      <c r="B5171" s="62">
        <f t="shared" si="729"/>
        <v>5144</v>
      </c>
      <c r="C5171" s="62">
        <v>0.32232764044017082</v>
      </c>
      <c r="D5171" s="62">
        <v>0.78149646667999795</v>
      </c>
      <c r="E5171" s="62">
        <v>0.89243156826074188</v>
      </c>
      <c r="F5171" s="62">
        <v>0.13886466606299974</v>
      </c>
      <c r="G5171" s="62">
        <v>0.50968915257055547</v>
      </c>
      <c r="H5171" s="62">
        <v>0.53506178169324903</v>
      </c>
      <c r="I5171" s="62">
        <v>0.26128820316925372</v>
      </c>
      <c r="J5171" s="62">
        <v>0.51476626909640721</v>
      </c>
      <c r="K5171" s="62"/>
      <c r="L5171" s="65">
        <f t="shared" si="730"/>
        <v>8.1479699310660611E-2</v>
      </c>
      <c r="M5171" s="65">
        <f t="shared" si="731"/>
        <v>0.19755084308151113</v>
      </c>
      <c r="N5171" s="65">
        <f t="shared" si="732"/>
        <v>0.22559360946497425</v>
      </c>
      <c r="O5171" s="65">
        <f t="shared" si="733"/>
        <v>3.5102950588529178E-2</v>
      </c>
      <c r="P5171" s="65">
        <f t="shared" si="734"/>
        <v>0.12884194118953565</v>
      </c>
      <c r="Q5171" s="65">
        <f t="shared" si="735"/>
        <v>0.13525576964313893</v>
      </c>
      <c r="R5171" s="65">
        <f t="shared" si="736"/>
        <v>6.6049824950104766E-2</v>
      </c>
      <c r="S5171" s="65">
        <f t="shared" si="737"/>
        <v>0.13012536177154549</v>
      </c>
      <c r="T5171" s="66">
        <f>(L5171*'Football Field'!$F$4)+(M5171*'Football Field'!$F$5)+(N5171*'Football Field'!$F$6)+(O5171*'Football Field'!$F$7)+(P5171*'Football Field'!$F$8)+(Q5171*'Football Field'!$F$9)+(R5171*'Football Field'!$F$10)+(S5171*'Football Field'!$F$11)</f>
        <v>133846328.87073205</v>
      </c>
    </row>
    <row r="5172" spans="2:20" x14ac:dyDescent="0.3">
      <c r="B5172" s="62">
        <f t="shared" si="729"/>
        <v>5145</v>
      </c>
      <c r="C5172" s="62">
        <v>0.10673943877322389</v>
      </c>
      <c r="D5172" s="62">
        <v>0.65388687093104114</v>
      </c>
      <c r="E5172" s="62">
        <v>0.52744232545073277</v>
      </c>
      <c r="F5172" s="62">
        <v>0.72130982692431711</v>
      </c>
      <c r="G5172" s="62">
        <v>0.71188256765662894</v>
      </c>
      <c r="H5172" s="62">
        <v>0.64313552653637451</v>
      </c>
      <c r="I5172" s="62">
        <v>0.39428728902768218</v>
      </c>
      <c r="J5172" s="62">
        <v>0.21120779559452929</v>
      </c>
      <c r="K5172" s="62"/>
      <c r="L5172" s="65">
        <f t="shared" si="730"/>
        <v>2.6887242380543276E-2</v>
      </c>
      <c r="M5172" s="65">
        <f t="shared" si="731"/>
        <v>0.16471151610165907</v>
      </c>
      <c r="N5172" s="65">
        <f t="shared" si="732"/>
        <v>0.13286063529227335</v>
      </c>
      <c r="O5172" s="65">
        <f t="shared" si="733"/>
        <v>0.18169509200049233</v>
      </c>
      <c r="P5172" s="65">
        <f t="shared" si="734"/>
        <v>0.17932040268389327</v>
      </c>
      <c r="Q5172" s="65">
        <f t="shared" si="735"/>
        <v>0.16200329497947147</v>
      </c>
      <c r="R5172" s="65">
        <f t="shared" si="736"/>
        <v>9.9319408360183353E-2</v>
      </c>
      <c r="S5172" s="65">
        <f t="shared" si="737"/>
        <v>5.3202408201483843E-2</v>
      </c>
      <c r="T5172" s="66">
        <f>(L5172*'Football Field'!$F$4)+(M5172*'Football Field'!$F$5)+(N5172*'Football Field'!$F$6)+(O5172*'Football Field'!$F$7)+(P5172*'Football Field'!$F$8)+(Q5172*'Football Field'!$F$9)+(R5172*'Football Field'!$F$10)+(S5172*'Football Field'!$F$11)</f>
        <v>140988909.19134259</v>
      </c>
    </row>
    <row r="5173" spans="2:20" x14ac:dyDescent="0.3">
      <c r="B5173" s="62">
        <f t="shared" si="729"/>
        <v>5146</v>
      </c>
      <c r="C5173" s="62">
        <v>0.14318316416246946</v>
      </c>
      <c r="D5173" s="62">
        <v>0.72456628197260065</v>
      </c>
      <c r="E5173" s="62">
        <v>0.97637653744431496</v>
      </c>
      <c r="F5173" s="62">
        <v>0.43719914067761689</v>
      </c>
      <c r="G5173" s="62">
        <v>0.68062380202374673</v>
      </c>
      <c r="H5173" s="62">
        <v>0.21100160533197787</v>
      </c>
      <c r="I5173" s="62">
        <v>0.84081264084847573</v>
      </c>
      <c r="J5173" s="62">
        <v>0.37491372019044411</v>
      </c>
      <c r="K5173" s="62"/>
      <c r="L5173" s="65">
        <f t="shared" si="730"/>
        <v>3.2625587999475153E-2</v>
      </c>
      <c r="M5173" s="65">
        <f t="shared" si="731"/>
        <v>0.16509902635707968</v>
      </c>
      <c r="N5173" s="65">
        <f t="shared" si="732"/>
        <v>0.22247628643593004</v>
      </c>
      <c r="O5173" s="65">
        <f t="shared" si="733"/>
        <v>9.9619806007969838E-2</v>
      </c>
      <c r="P5173" s="65">
        <f t="shared" si="734"/>
        <v>0.15508633209325023</v>
      </c>
      <c r="Q5173" s="65">
        <f t="shared" si="735"/>
        <v>4.8078637478479382E-2</v>
      </c>
      <c r="R5173" s="65">
        <f t="shared" si="736"/>
        <v>0.19158681794422447</v>
      </c>
      <c r="S5173" s="65">
        <f t="shared" si="737"/>
        <v>8.5427505683591254E-2</v>
      </c>
      <c r="T5173" s="66">
        <f>(L5173*'Football Field'!$F$4)+(M5173*'Football Field'!$F$5)+(N5173*'Football Field'!$F$6)+(O5173*'Football Field'!$F$7)+(P5173*'Football Field'!$F$8)+(Q5173*'Football Field'!$F$9)+(R5173*'Football Field'!$F$10)+(S5173*'Football Field'!$F$11)</f>
        <v>153793149.30183053</v>
      </c>
    </row>
    <row r="5174" spans="2:20" x14ac:dyDescent="0.3">
      <c r="B5174" s="62">
        <f t="shared" si="729"/>
        <v>5147</v>
      </c>
      <c r="C5174" s="62">
        <v>0.34696674005462413</v>
      </c>
      <c r="D5174" s="62">
        <v>0.5786046293349012</v>
      </c>
      <c r="E5174" s="62">
        <v>0.98218092441662719</v>
      </c>
      <c r="F5174" s="62">
        <v>0.95242420913673365</v>
      </c>
      <c r="G5174" s="62">
        <v>0.79632609225918605</v>
      </c>
      <c r="H5174" s="62">
        <v>0.87182851227337732</v>
      </c>
      <c r="I5174" s="62">
        <v>0.15993176825555255</v>
      </c>
      <c r="J5174" s="62">
        <v>0.64693062877790641</v>
      </c>
      <c r="K5174" s="62"/>
      <c r="L5174" s="65">
        <f t="shared" si="730"/>
        <v>6.5033581211514369E-2</v>
      </c>
      <c r="M5174" s="65">
        <f t="shared" si="731"/>
        <v>0.10845054239286869</v>
      </c>
      <c r="N5174" s="65">
        <f t="shared" si="732"/>
        <v>0.18409471438787756</v>
      </c>
      <c r="O5174" s="65">
        <f t="shared" si="733"/>
        <v>0.17851727558369071</v>
      </c>
      <c r="P5174" s="65">
        <f t="shared" si="734"/>
        <v>0.14925908340272762</v>
      </c>
      <c r="Q5174" s="65">
        <f t="shared" si="735"/>
        <v>0.16341085127213709</v>
      </c>
      <c r="R5174" s="65">
        <f t="shared" si="736"/>
        <v>2.9976751193820823E-2</v>
      </c>
      <c r="S5174" s="65">
        <f t="shared" si="737"/>
        <v>0.12125720055536292</v>
      </c>
      <c r="T5174" s="66">
        <f>(L5174*'Football Field'!$F$4)+(M5174*'Football Field'!$F$5)+(N5174*'Football Field'!$F$6)+(O5174*'Football Field'!$F$7)+(P5174*'Football Field'!$F$8)+(Q5174*'Football Field'!$F$9)+(R5174*'Football Field'!$F$10)+(S5174*'Football Field'!$F$11)</f>
        <v>130741119.43706195</v>
      </c>
    </row>
    <row r="5175" spans="2:20" x14ac:dyDescent="0.3">
      <c r="B5175" s="62">
        <f t="shared" si="729"/>
        <v>5148</v>
      </c>
      <c r="C5175" s="62">
        <v>0.97168873543335632</v>
      </c>
      <c r="D5175" s="62">
        <v>0.58935942187576817</v>
      </c>
      <c r="E5175" s="62">
        <v>0.38080346775755203</v>
      </c>
      <c r="F5175" s="62">
        <v>0.88466354242521961</v>
      </c>
      <c r="G5175" s="62">
        <v>0.59631673946031383</v>
      </c>
      <c r="H5175" s="62">
        <v>0.70817947782194968</v>
      </c>
      <c r="I5175" s="62">
        <v>0.69525118008394637</v>
      </c>
      <c r="J5175" s="62">
        <v>0.88177606431902766</v>
      </c>
      <c r="K5175" s="62"/>
      <c r="L5175" s="65">
        <f t="shared" si="730"/>
        <v>0.17023163271294017</v>
      </c>
      <c r="M5175" s="65">
        <f t="shared" si="731"/>
        <v>0.10325077669643062</v>
      </c>
      <c r="N5175" s="65">
        <f t="shared" si="732"/>
        <v>6.6713540761802512E-2</v>
      </c>
      <c r="O5175" s="65">
        <f t="shared" si="733"/>
        <v>0.15498555631757382</v>
      </c>
      <c r="P5175" s="65">
        <f t="shared" si="734"/>
        <v>0.1044696397834782</v>
      </c>
      <c r="Q5175" s="65">
        <f t="shared" si="735"/>
        <v>0.1240670436605017</v>
      </c>
      <c r="R5175" s="65">
        <f t="shared" si="736"/>
        <v>0.12180211544647049</v>
      </c>
      <c r="S5175" s="65">
        <f t="shared" si="737"/>
        <v>0.15447969462080249</v>
      </c>
      <c r="T5175" s="66">
        <f>(L5175*'Football Field'!$F$4)+(M5175*'Football Field'!$F$5)+(N5175*'Football Field'!$F$6)+(O5175*'Football Field'!$F$7)+(P5175*'Football Field'!$F$8)+(Q5175*'Football Field'!$F$9)+(R5175*'Football Field'!$F$10)+(S5175*'Football Field'!$F$11)</f>
        <v>136344044.17935386</v>
      </c>
    </row>
    <row r="5176" spans="2:20" x14ac:dyDescent="0.3">
      <c r="B5176" s="62">
        <f t="shared" si="729"/>
        <v>5149</v>
      </c>
      <c r="C5176" s="62">
        <v>0.95066146686731379</v>
      </c>
      <c r="D5176" s="62">
        <v>0.48782585993049421</v>
      </c>
      <c r="E5176" s="62">
        <v>0.78548849295804357</v>
      </c>
      <c r="F5176" s="62">
        <v>9.222199148660537E-2</v>
      </c>
      <c r="G5176" s="62">
        <v>0.60872147717943847</v>
      </c>
      <c r="H5176" s="62">
        <v>0.3395680282249981</v>
      </c>
      <c r="I5176" s="62">
        <v>0.8072088523769092</v>
      </c>
      <c r="J5176" s="62">
        <v>0.86394515246955106</v>
      </c>
      <c r="K5176" s="62"/>
      <c r="L5176" s="65">
        <f t="shared" si="730"/>
        <v>0.1926115381860197</v>
      </c>
      <c r="M5176" s="65">
        <f t="shared" si="731"/>
        <v>9.8837380626940516E-2</v>
      </c>
      <c r="N5176" s="65">
        <f t="shared" si="732"/>
        <v>0.15914618623874843</v>
      </c>
      <c r="O5176" s="65">
        <f t="shared" si="733"/>
        <v>1.8684905462032685E-2</v>
      </c>
      <c r="P5176" s="65">
        <f t="shared" si="734"/>
        <v>0.12333178963564972</v>
      </c>
      <c r="Q5176" s="65">
        <f t="shared" si="735"/>
        <v>6.8799170382635638E-2</v>
      </c>
      <c r="R5176" s="65">
        <f t="shared" si="736"/>
        <v>0.1635469029853806</v>
      </c>
      <c r="S5176" s="65">
        <f t="shared" si="737"/>
        <v>0.17504212648259282</v>
      </c>
      <c r="T5176" s="66">
        <f>(L5176*'Football Field'!$F$4)+(M5176*'Football Field'!$F$5)+(N5176*'Football Field'!$F$6)+(O5176*'Football Field'!$F$7)+(P5176*'Football Field'!$F$8)+(Q5176*'Football Field'!$F$9)+(R5176*'Football Field'!$F$10)+(S5176*'Football Field'!$F$11)</f>
        <v>145201630.16720137</v>
      </c>
    </row>
    <row r="5177" spans="2:20" x14ac:dyDescent="0.3">
      <c r="B5177" s="62">
        <f t="shared" si="729"/>
        <v>5150</v>
      </c>
      <c r="C5177" s="62">
        <v>0.47595017890365721</v>
      </c>
      <c r="D5177" s="62">
        <v>0.29294311935208295</v>
      </c>
      <c r="E5177" s="62">
        <v>0.52123807559860402</v>
      </c>
      <c r="F5177" s="62">
        <v>0.43187413065428981</v>
      </c>
      <c r="G5177" s="62">
        <v>5.8250687002744606E-2</v>
      </c>
      <c r="H5177" s="62">
        <v>1.4355245511148418E-2</v>
      </c>
      <c r="I5177" s="62">
        <v>5.1960290490138394E-2</v>
      </c>
      <c r="J5177" s="62">
        <v>0.54910695799246967</v>
      </c>
      <c r="K5177" s="62"/>
      <c r="L5177" s="65">
        <f t="shared" si="730"/>
        <v>0.19867028987791907</v>
      </c>
      <c r="M5177" s="65">
        <f t="shared" si="731"/>
        <v>0.1222798036834039</v>
      </c>
      <c r="N5177" s="65">
        <f t="shared" si="732"/>
        <v>0.21757428437808207</v>
      </c>
      <c r="O5177" s="65">
        <f t="shared" si="733"/>
        <v>0.180272143032916</v>
      </c>
      <c r="P5177" s="65">
        <f t="shared" si="734"/>
        <v>2.4314899721396614E-2</v>
      </c>
      <c r="Q5177" s="65">
        <f t="shared" si="735"/>
        <v>5.9921414328239012E-3</v>
      </c>
      <c r="R5177" s="65">
        <f t="shared" si="736"/>
        <v>2.1689173429024537E-2</v>
      </c>
      <c r="S5177" s="65">
        <f t="shared" si="737"/>
        <v>0.22920726444443409</v>
      </c>
      <c r="T5177" s="66">
        <f>(L5177*'Football Field'!$F$4)+(M5177*'Football Field'!$F$5)+(N5177*'Football Field'!$F$6)+(O5177*'Football Field'!$F$7)+(P5177*'Football Field'!$F$8)+(Q5177*'Football Field'!$F$9)+(R5177*'Football Field'!$F$10)+(S5177*'Football Field'!$F$11)</f>
        <v>120386971.7907927</v>
      </c>
    </row>
    <row r="5178" spans="2:20" x14ac:dyDescent="0.3">
      <c r="B5178" s="62">
        <f t="shared" si="729"/>
        <v>5151</v>
      </c>
      <c r="C5178" s="62">
        <v>0.14454575511442558</v>
      </c>
      <c r="D5178" s="62">
        <v>0.96467110805896861</v>
      </c>
      <c r="E5178" s="62">
        <v>0.84725283669868545</v>
      </c>
      <c r="F5178" s="62">
        <v>0.44952522284245788</v>
      </c>
      <c r="G5178" s="62">
        <v>0.1495977980003268</v>
      </c>
      <c r="H5178" s="62">
        <v>2.8492899199342836E-2</v>
      </c>
      <c r="I5178" s="62">
        <v>0.32143900252331115</v>
      </c>
      <c r="J5178" s="62">
        <v>1.7409883943096283E-2</v>
      </c>
      <c r="K5178" s="62"/>
      <c r="L5178" s="65">
        <f t="shared" si="730"/>
        <v>4.9452272980762893E-2</v>
      </c>
      <c r="M5178" s="65">
        <f t="shared" si="731"/>
        <v>0.33003514309100718</v>
      </c>
      <c r="N5178" s="65">
        <f t="shared" si="732"/>
        <v>0.28986377725849705</v>
      </c>
      <c r="O5178" s="65">
        <f t="shared" si="733"/>
        <v>0.15379243765509204</v>
      </c>
      <c r="P5178" s="65">
        <f t="shared" si="734"/>
        <v>5.11806876526869E-2</v>
      </c>
      <c r="Q5178" s="65">
        <f t="shared" si="735"/>
        <v>9.7480457181453491E-3</v>
      </c>
      <c r="R5178" s="65">
        <f t="shared" si="736"/>
        <v>0.10997133251587625</v>
      </c>
      <c r="S5178" s="65">
        <f t="shared" si="737"/>
        <v>5.9563031279323596E-3</v>
      </c>
      <c r="T5178" s="66">
        <f>(L5178*'Football Field'!$F$4)+(M5178*'Football Field'!$F$5)+(N5178*'Football Field'!$F$6)+(O5178*'Football Field'!$F$7)+(P5178*'Football Field'!$F$8)+(Q5178*'Football Field'!$F$9)+(R5178*'Football Field'!$F$10)+(S5178*'Football Field'!$F$11)</f>
        <v>134871179.19239509</v>
      </c>
    </row>
    <row r="5179" spans="2:20" x14ac:dyDescent="0.3">
      <c r="B5179" s="62">
        <f t="shared" si="729"/>
        <v>5152</v>
      </c>
      <c r="C5179" s="62">
        <v>3.7951749091842513E-2</v>
      </c>
      <c r="D5179" s="62">
        <v>0.1908933421313268</v>
      </c>
      <c r="E5179" s="62">
        <v>1.0845291027464676E-2</v>
      </c>
      <c r="F5179" s="62">
        <v>0.45160294903731191</v>
      </c>
      <c r="G5179" s="62">
        <v>0.22702577557333659</v>
      </c>
      <c r="H5179" s="62">
        <v>0.56034994769414204</v>
      </c>
      <c r="I5179" s="62">
        <v>0.29494099959098918</v>
      </c>
      <c r="J5179" s="62">
        <v>0.41802179972707521</v>
      </c>
      <c r="K5179" s="62"/>
      <c r="L5179" s="65">
        <f t="shared" si="730"/>
        <v>1.7316662479041182E-2</v>
      </c>
      <c r="M5179" s="65">
        <f t="shared" si="731"/>
        <v>8.7101007312857776E-2</v>
      </c>
      <c r="N5179" s="65">
        <f t="shared" si="732"/>
        <v>4.9485003643731105E-3</v>
      </c>
      <c r="O5179" s="65">
        <f t="shared" si="733"/>
        <v>0.20605785056424925</v>
      </c>
      <c r="P5179" s="65">
        <f t="shared" si="734"/>
        <v>0.10358755060622583</v>
      </c>
      <c r="Q5179" s="65">
        <f t="shared" si="735"/>
        <v>0.25567704115259132</v>
      </c>
      <c r="R5179" s="65">
        <f t="shared" si="736"/>
        <v>0.13457597774448779</v>
      </c>
      <c r="S5179" s="65">
        <f t="shared" si="737"/>
        <v>0.19073540977617373</v>
      </c>
      <c r="T5179" s="66">
        <f>(L5179*'Football Field'!$F$4)+(M5179*'Football Field'!$F$5)+(N5179*'Football Field'!$F$6)+(O5179*'Football Field'!$F$7)+(P5179*'Football Field'!$F$8)+(Q5179*'Football Field'!$F$9)+(R5179*'Football Field'!$F$10)+(S5179*'Football Field'!$F$11)</f>
        <v>137857402.04297659</v>
      </c>
    </row>
    <row r="5180" spans="2:20" x14ac:dyDescent="0.3">
      <c r="B5180" s="62">
        <f t="shared" si="729"/>
        <v>5153</v>
      </c>
      <c r="C5180" s="62">
        <v>9.6385127371947377E-3</v>
      </c>
      <c r="D5180" s="62">
        <v>0.99469573276686873</v>
      </c>
      <c r="E5180" s="62">
        <v>1.0059136187287043E-2</v>
      </c>
      <c r="F5180" s="62">
        <v>0.49553809051535314</v>
      </c>
      <c r="G5180" s="62">
        <v>0.17043644702196792</v>
      </c>
      <c r="H5180" s="62">
        <v>2.1138717077534785E-2</v>
      </c>
      <c r="I5180" s="62">
        <v>0.37699964033574984</v>
      </c>
      <c r="J5180" s="62">
        <v>0.41272885997447328</v>
      </c>
      <c r="K5180" s="62"/>
      <c r="L5180" s="65">
        <f t="shared" si="730"/>
        <v>3.8689694904856186E-3</v>
      </c>
      <c r="M5180" s="65">
        <f t="shared" si="731"/>
        <v>0.39927814044797655</v>
      </c>
      <c r="N5180" s="65">
        <f t="shared" si="732"/>
        <v>4.0378108189936908E-3</v>
      </c>
      <c r="O5180" s="65">
        <f t="shared" si="733"/>
        <v>0.19891261295727708</v>
      </c>
      <c r="P5180" s="65">
        <f t="shared" si="734"/>
        <v>6.8414436083080052E-2</v>
      </c>
      <c r="Q5180" s="65">
        <f t="shared" si="735"/>
        <v>8.4852356033502246E-3</v>
      </c>
      <c r="R5180" s="65">
        <f t="shared" si="736"/>
        <v>0.1513304122901008</v>
      </c>
      <c r="S5180" s="65">
        <f t="shared" si="737"/>
        <v>0.16567238230873602</v>
      </c>
      <c r="T5180" s="66">
        <f>(L5180*'Football Field'!$F$4)+(M5180*'Football Field'!$F$5)+(N5180*'Football Field'!$F$6)+(O5180*'Football Field'!$F$7)+(P5180*'Football Field'!$F$8)+(Q5180*'Football Field'!$F$9)+(R5180*'Football Field'!$F$10)+(S5180*'Football Field'!$F$11)</f>
        <v>136100403.43706146</v>
      </c>
    </row>
    <row r="5181" spans="2:20" x14ac:dyDescent="0.3">
      <c r="B5181" s="62">
        <f t="shared" si="729"/>
        <v>5154</v>
      </c>
      <c r="C5181" s="62">
        <v>0.29763873038781274</v>
      </c>
      <c r="D5181" s="62">
        <v>0.63463535833821716</v>
      </c>
      <c r="E5181" s="62">
        <v>0.55547146431915417</v>
      </c>
      <c r="F5181" s="62">
        <v>0.27184931401803125</v>
      </c>
      <c r="G5181" s="62">
        <v>0.16662242935761651</v>
      </c>
      <c r="H5181" s="62">
        <v>0.33641893331072481</v>
      </c>
      <c r="I5181" s="62">
        <v>0.81551082942872544</v>
      </c>
      <c r="J5181" s="62">
        <v>0.52084900049712246</v>
      </c>
      <c r="K5181" s="62"/>
      <c r="L5181" s="65">
        <f t="shared" si="730"/>
        <v>8.2700487984459073E-2</v>
      </c>
      <c r="M5181" s="65">
        <f t="shared" si="731"/>
        <v>0.17633677498347397</v>
      </c>
      <c r="N5181" s="65">
        <f t="shared" si="732"/>
        <v>0.15434067031794155</v>
      </c>
      <c r="O5181" s="65">
        <f t="shared" si="733"/>
        <v>7.5534762892713228E-2</v>
      </c>
      <c r="P5181" s="65">
        <f t="shared" si="734"/>
        <v>4.6296919084006342E-2</v>
      </c>
      <c r="Q5181" s="65">
        <f t="shared" si="735"/>
        <v>9.3475771502442045E-2</v>
      </c>
      <c r="R5181" s="65">
        <f t="shared" si="736"/>
        <v>0.22659397673982326</v>
      </c>
      <c r="S5181" s="65">
        <f t="shared" si="737"/>
        <v>0.14472063649514055</v>
      </c>
      <c r="T5181" s="66">
        <f>(L5181*'Football Field'!$F$4)+(M5181*'Football Field'!$F$5)+(N5181*'Football Field'!$F$6)+(O5181*'Football Field'!$F$7)+(P5181*'Football Field'!$F$8)+(Q5181*'Football Field'!$F$9)+(R5181*'Football Field'!$F$10)+(S5181*'Football Field'!$F$11)</f>
        <v>147960699.48031425</v>
      </c>
    </row>
    <row r="5182" spans="2:20" x14ac:dyDescent="0.3">
      <c r="B5182" s="62">
        <f t="shared" si="729"/>
        <v>5155</v>
      </c>
      <c r="C5182" s="62">
        <v>0.46837877635489666</v>
      </c>
      <c r="D5182" s="62">
        <v>0.67830232604125895</v>
      </c>
      <c r="E5182" s="62">
        <v>0.13895600051020496</v>
      </c>
      <c r="F5182" s="62">
        <v>0.39467969005652626</v>
      </c>
      <c r="G5182" s="62">
        <v>0.16992805236455066</v>
      </c>
      <c r="H5182" s="62">
        <v>0.44215730539999232</v>
      </c>
      <c r="I5182" s="62">
        <v>0.74753640741008676</v>
      </c>
      <c r="J5182" s="62">
        <v>0.33283492686937721</v>
      </c>
      <c r="K5182" s="62"/>
      <c r="L5182" s="65">
        <f t="shared" si="730"/>
        <v>0.13887051070491302</v>
      </c>
      <c r="M5182" s="65">
        <f t="shared" si="731"/>
        <v>0.20111114163359611</v>
      </c>
      <c r="N5182" s="65">
        <f t="shared" si="732"/>
        <v>4.1199327831504505E-2</v>
      </c>
      <c r="O5182" s="65">
        <f t="shared" si="733"/>
        <v>0.11701932899170653</v>
      </c>
      <c r="P5182" s="65">
        <f t="shared" si="734"/>
        <v>5.0382290159697259E-2</v>
      </c>
      <c r="Q5182" s="65">
        <f t="shared" si="735"/>
        <v>0.13109605710716402</v>
      </c>
      <c r="R5182" s="65">
        <f t="shared" si="736"/>
        <v>0.22163848557667334</v>
      </c>
      <c r="S5182" s="65">
        <f t="shared" si="737"/>
        <v>9.8682857994745216E-2</v>
      </c>
      <c r="T5182" s="66">
        <f>(L5182*'Football Field'!$F$4)+(M5182*'Football Field'!$F$5)+(N5182*'Football Field'!$F$6)+(O5182*'Football Field'!$F$7)+(P5182*'Football Field'!$F$8)+(Q5182*'Football Field'!$F$9)+(R5182*'Football Field'!$F$10)+(S5182*'Football Field'!$F$11)</f>
        <v>144235344.5564588</v>
      </c>
    </row>
    <row r="5183" spans="2:20" x14ac:dyDescent="0.3">
      <c r="B5183" s="62">
        <f t="shared" si="729"/>
        <v>5156</v>
      </c>
      <c r="C5183" s="62">
        <v>0.50499098674200171</v>
      </c>
      <c r="D5183" s="62">
        <v>0.75379147672999147</v>
      </c>
      <c r="E5183" s="62">
        <v>0.37324615144967899</v>
      </c>
      <c r="F5183" s="62">
        <v>0.78210272500319666</v>
      </c>
      <c r="G5183" s="62">
        <v>8.4828800518448988E-2</v>
      </c>
      <c r="H5183" s="62">
        <v>0.48812465952348716</v>
      </c>
      <c r="I5183" s="62">
        <v>0.2287057288134966</v>
      </c>
      <c r="J5183" s="62">
        <v>0.74549105108070735</v>
      </c>
      <c r="K5183" s="62"/>
      <c r="L5183" s="65">
        <f t="shared" si="730"/>
        <v>0.12748171937823227</v>
      </c>
      <c r="M5183" s="65">
        <f t="shared" si="731"/>
        <v>0.19028979928168605</v>
      </c>
      <c r="N5183" s="65">
        <f t="shared" si="732"/>
        <v>9.422358494969077E-2</v>
      </c>
      <c r="O5183" s="65">
        <f t="shared" si="733"/>
        <v>0.19743679141098541</v>
      </c>
      <c r="P5183" s="65">
        <f t="shared" si="734"/>
        <v>2.1414483875550554E-2</v>
      </c>
      <c r="Q5183" s="65">
        <f t="shared" si="735"/>
        <v>0.12322392379402987</v>
      </c>
      <c r="R5183" s="65">
        <f t="shared" si="736"/>
        <v>5.7735286977887927E-2</v>
      </c>
      <c r="S5183" s="65">
        <f t="shared" si="737"/>
        <v>0.18819441033193726</v>
      </c>
      <c r="T5183" s="66">
        <f>(L5183*'Football Field'!$F$4)+(M5183*'Football Field'!$F$5)+(N5183*'Football Field'!$F$6)+(O5183*'Football Field'!$F$7)+(P5183*'Football Field'!$F$8)+(Q5183*'Football Field'!$F$9)+(R5183*'Football Field'!$F$10)+(S5183*'Football Field'!$F$11)</f>
        <v>121852146.15306252</v>
      </c>
    </row>
    <row r="5184" spans="2:20" x14ac:dyDescent="0.3">
      <c r="B5184" s="62">
        <f t="shared" si="729"/>
        <v>5157</v>
      </c>
      <c r="C5184" s="62">
        <v>6.115991748197902E-2</v>
      </c>
      <c r="D5184" s="62">
        <v>3.9234656627746833E-3</v>
      </c>
      <c r="E5184" s="62">
        <v>1.1660405338145496E-2</v>
      </c>
      <c r="F5184" s="62">
        <v>0.51585624575182498</v>
      </c>
      <c r="G5184" s="62">
        <v>0.53397259328054103</v>
      </c>
      <c r="H5184" s="62">
        <v>0.70197754855711225</v>
      </c>
      <c r="I5184" s="62">
        <v>0.58300126233433092</v>
      </c>
      <c r="J5184" s="62">
        <v>0.44600011170299991</v>
      </c>
      <c r="K5184" s="62"/>
      <c r="L5184" s="65">
        <f t="shared" si="730"/>
        <v>2.140290959217549E-2</v>
      </c>
      <c r="M5184" s="65">
        <f t="shared" si="731"/>
        <v>1.3730165821939596E-3</v>
      </c>
      <c r="N5184" s="65">
        <f t="shared" si="732"/>
        <v>4.0805581749514984E-3</v>
      </c>
      <c r="O5184" s="65">
        <f t="shared" si="733"/>
        <v>0.18052386342147353</v>
      </c>
      <c r="P5184" s="65">
        <f t="shared" si="734"/>
        <v>0.18686367819332622</v>
      </c>
      <c r="Q5184" s="65">
        <f t="shared" si="735"/>
        <v>0.24565700259376305</v>
      </c>
      <c r="R5184" s="65">
        <f t="shared" si="736"/>
        <v>0.2040212580983703</v>
      </c>
      <c r="S5184" s="65">
        <f t="shared" si="737"/>
        <v>0.15607771334374593</v>
      </c>
      <c r="T5184" s="66">
        <f>(L5184*'Football Field'!$F$4)+(M5184*'Football Field'!$F$5)+(N5184*'Football Field'!$F$6)+(O5184*'Football Field'!$F$7)+(P5184*'Football Field'!$F$8)+(Q5184*'Football Field'!$F$9)+(R5184*'Football Field'!$F$10)+(S5184*'Football Field'!$F$11)</f>
        <v>154105943.8096866</v>
      </c>
    </row>
    <row r="5185" spans="2:20" x14ac:dyDescent="0.3">
      <c r="B5185" s="62">
        <f t="shared" si="729"/>
        <v>5158</v>
      </c>
      <c r="C5185" s="62">
        <v>0.76310724389531326</v>
      </c>
      <c r="D5185" s="62">
        <v>0.82380403324700446</v>
      </c>
      <c r="E5185" s="62">
        <v>0.9745191977244243</v>
      </c>
      <c r="F5185" s="62">
        <v>0.1536594684296595</v>
      </c>
      <c r="G5185" s="62">
        <v>0.32584124124712255</v>
      </c>
      <c r="H5185" s="62">
        <v>1.0161573935564494E-2</v>
      </c>
      <c r="I5185" s="62">
        <v>0.6729194395613125</v>
      </c>
      <c r="J5185" s="62">
        <v>5.2378028681641209E-2</v>
      </c>
      <c r="K5185" s="62"/>
      <c r="L5185" s="65">
        <f t="shared" si="730"/>
        <v>0.20207319638089963</v>
      </c>
      <c r="M5185" s="65">
        <f t="shared" si="731"/>
        <v>0.21814589695145925</v>
      </c>
      <c r="N5185" s="65">
        <f t="shared" si="732"/>
        <v>0.25805574615373372</v>
      </c>
      <c r="O5185" s="65">
        <f t="shared" si="733"/>
        <v>4.0689510141815509E-2</v>
      </c>
      <c r="P5185" s="65">
        <f t="shared" si="734"/>
        <v>8.6283784695088878E-2</v>
      </c>
      <c r="Q5185" s="65">
        <f t="shared" si="735"/>
        <v>2.6908167126533629E-3</v>
      </c>
      <c r="R5185" s="65">
        <f t="shared" si="736"/>
        <v>0.17819118236237352</v>
      </c>
      <c r="S5185" s="65">
        <f t="shared" si="737"/>
        <v>1.3869866601976154E-2</v>
      </c>
      <c r="T5185" s="66">
        <f>(L5185*'Football Field'!$F$4)+(M5185*'Football Field'!$F$5)+(N5185*'Football Field'!$F$6)+(O5185*'Football Field'!$F$7)+(P5185*'Football Field'!$F$8)+(Q5185*'Football Field'!$F$9)+(R5185*'Football Field'!$F$10)+(S5185*'Football Field'!$F$11)</f>
        <v>145267239.14538109</v>
      </c>
    </row>
    <row r="5186" spans="2:20" x14ac:dyDescent="0.3">
      <c r="B5186" s="62">
        <f t="shared" si="729"/>
        <v>5159</v>
      </c>
      <c r="C5186" s="62">
        <v>0.62624362272223921</v>
      </c>
      <c r="D5186" s="62">
        <v>0.48500710664238822</v>
      </c>
      <c r="E5186" s="62">
        <v>0.86020958533056213</v>
      </c>
      <c r="F5186" s="62">
        <v>0.83379250763425439</v>
      </c>
      <c r="G5186" s="62">
        <v>0.13968919742601638</v>
      </c>
      <c r="H5186" s="62">
        <v>0.79151124394528571</v>
      </c>
      <c r="I5186" s="62">
        <v>0.10639183958232112</v>
      </c>
      <c r="J5186" s="62">
        <v>0.39196028426467233</v>
      </c>
      <c r="K5186" s="62"/>
      <c r="L5186" s="65">
        <f t="shared" si="730"/>
        <v>0.14788014215805081</v>
      </c>
      <c r="M5186" s="65">
        <f t="shared" si="731"/>
        <v>0.11452878284998183</v>
      </c>
      <c r="N5186" s="65">
        <f t="shared" si="732"/>
        <v>0.20312848091200858</v>
      </c>
      <c r="O5186" s="65">
        <f t="shared" si="733"/>
        <v>0.196890395503412</v>
      </c>
      <c r="P5186" s="65">
        <f t="shared" si="734"/>
        <v>3.2985978018438902E-2</v>
      </c>
      <c r="Q5186" s="65">
        <f t="shared" si="735"/>
        <v>0.18690616722853193</v>
      </c>
      <c r="R5186" s="65">
        <f t="shared" si="736"/>
        <v>2.5123194538091805E-2</v>
      </c>
      <c r="S5186" s="65">
        <f t="shared" si="737"/>
        <v>9.2556858791484134E-2</v>
      </c>
      <c r="T5186" s="66">
        <f>(L5186*'Football Field'!$F$4)+(M5186*'Football Field'!$F$5)+(N5186*'Football Field'!$F$6)+(O5186*'Football Field'!$F$7)+(P5186*'Football Field'!$F$8)+(Q5186*'Football Field'!$F$9)+(R5186*'Football Field'!$F$10)+(S5186*'Football Field'!$F$11)</f>
        <v>120522879.22418025</v>
      </c>
    </row>
    <row r="5187" spans="2:20" x14ac:dyDescent="0.3">
      <c r="B5187" s="62">
        <f t="shared" si="729"/>
        <v>5160</v>
      </c>
      <c r="C5187" s="62">
        <v>0.52479807155994407</v>
      </c>
      <c r="D5187" s="62">
        <v>0.57597119623113313</v>
      </c>
      <c r="E5187" s="62">
        <v>0.68863524708956425</v>
      </c>
      <c r="F5187" s="62">
        <v>0.50122257284393712</v>
      </c>
      <c r="G5187" s="62">
        <v>0.60170044344650497</v>
      </c>
      <c r="H5187" s="62">
        <v>0.66166494058199299</v>
      </c>
      <c r="I5187" s="62">
        <v>0.70611194863634974</v>
      </c>
      <c r="J5187" s="62">
        <v>0.94823818194476728</v>
      </c>
      <c r="K5187" s="62"/>
      <c r="L5187" s="65">
        <f t="shared" si="730"/>
        <v>0.10076105042029075</v>
      </c>
      <c r="M5187" s="65">
        <f t="shared" si="731"/>
        <v>0.11058627287171995</v>
      </c>
      <c r="N5187" s="65">
        <f t="shared" si="732"/>
        <v>0.13221773214015192</v>
      </c>
      <c r="O5187" s="65">
        <f t="shared" si="733"/>
        <v>9.6234562722372949E-2</v>
      </c>
      <c r="P5187" s="65">
        <f t="shared" si="734"/>
        <v>0.11552627954559752</v>
      </c>
      <c r="Q5187" s="65">
        <f t="shared" si="735"/>
        <v>0.12703944250623189</v>
      </c>
      <c r="R5187" s="65">
        <f t="shared" si="736"/>
        <v>0.13557325286548844</v>
      </c>
      <c r="S5187" s="65">
        <f t="shared" si="737"/>
        <v>0.18206140692814651</v>
      </c>
      <c r="T5187" s="66">
        <f>(L5187*'Football Field'!$F$4)+(M5187*'Football Field'!$F$5)+(N5187*'Football Field'!$F$6)+(O5187*'Football Field'!$F$7)+(P5187*'Football Field'!$F$8)+(Q5187*'Football Field'!$F$9)+(R5187*'Football Field'!$F$10)+(S5187*'Football Field'!$F$11)</f>
        <v>140982984.02625263</v>
      </c>
    </row>
    <row r="5188" spans="2:20" x14ac:dyDescent="0.3">
      <c r="B5188" s="62">
        <f t="shared" si="729"/>
        <v>5161</v>
      </c>
      <c r="C5188" s="62">
        <v>0.81254396671805629</v>
      </c>
      <c r="D5188" s="62">
        <v>0.2971029440162789</v>
      </c>
      <c r="E5188" s="62">
        <v>0.31828679534155579</v>
      </c>
      <c r="F5188" s="62">
        <v>0.95903734955405306</v>
      </c>
      <c r="G5188" s="62">
        <v>0.51979253945729509</v>
      </c>
      <c r="H5188" s="62">
        <v>0.92059844576561911</v>
      </c>
      <c r="I5188" s="62">
        <v>0.47681788270542069</v>
      </c>
      <c r="J5188" s="62">
        <v>0.69796661206226152</v>
      </c>
      <c r="K5188" s="62"/>
      <c r="L5188" s="65">
        <f t="shared" si="730"/>
        <v>0.16243905709916517</v>
      </c>
      <c r="M5188" s="65">
        <f t="shared" si="731"/>
        <v>5.9395090067952565E-2</v>
      </c>
      <c r="N5188" s="65">
        <f t="shared" si="732"/>
        <v>6.3630042237871137E-2</v>
      </c>
      <c r="O5188" s="65">
        <f t="shared" si="733"/>
        <v>0.19172516093335115</v>
      </c>
      <c r="P5188" s="65">
        <f t="shared" si="734"/>
        <v>0.10391389691521948</v>
      </c>
      <c r="Q5188" s="65">
        <f t="shared" si="735"/>
        <v>0.18404067917842684</v>
      </c>
      <c r="R5188" s="65">
        <f t="shared" si="736"/>
        <v>9.5322653846698857E-2</v>
      </c>
      <c r="S5188" s="65">
        <f t="shared" si="737"/>
        <v>0.13953341972131478</v>
      </c>
      <c r="T5188" s="66">
        <f>(L5188*'Football Field'!$F$4)+(M5188*'Football Field'!$F$5)+(N5188*'Football Field'!$F$6)+(O5188*'Football Field'!$F$7)+(P5188*'Football Field'!$F$8)+(Q5188*'Football Field'!$F$9)+(R5188*'Football Field'!$F$10)+(S5188*'Football Field'!$F$11)</f>
        <v>132864582.59846951</v>
      </c>
    </row>
    <row r="5189" spans="2:20" x14ac:dyDescent="0.3">
      <c r="B5189" s="62">
        <f t="shared" si="729"/>
        <v>5162</v>
      </c>
      <c r="C5189" s="62">
        <v>0.41777541511553939</v>
      </c>
      <c r="D5189" s="62">
        <v>0.5968877761309227</v>
      </c>
      <c r="E5189" s="62">
        <v>0.12312668470455879</v>
      </c>
      <c r="F5189" s="62">
        <v>0.99666497802817655</v>
      </c>
      <c r="G5189" s="62">
        <v>0.92755460291830616</v>
      </c>
      <c r="H5189" s="62">
        <v>0.85764753114999259</v>
      </c>
      <c r="I5189" s="62">
        <v>0.66927601870118869</v>
      </c>
      <c r="J5189" s="62">
        <v>0.73432277648181776</v>
      </c>
      <c r="K5189" s="62"/>
      <c r="L5189" s="65">
        <f t="shared" si="730"/>
        <v>7.8481183720614994E-2</v>
      </c>
      <c r="M5189" s="65">
        <f t="shared" si="731"/>
        <v>0.11212832905968155</v>
      </c>
      <c r="N5189" s="65">
        <f t="shared" si="732"/>
        <v>2.3129958378561584E-2</v>
      </c>
      <c r="O5189" s="65">
        <f t="shared" si="733"/>
        <v>0.18722845916363884</v>
      </c>
      <c r="P5189" s="65">
        <f t="shared" si="734"/>
        <v>0.17424573244072161</v>
      </c>
      <c r="Q5189" s="65">
        <f t="shared" si="735"/>
        <v>0.16111334229923391</v>
      </c>
      <c r="R5189" s="65">
        <f t="shared" si="736"/>
        <v>0.12572681944188446</v>
      </c>
      <c r="S5189" s="65">
        <f t="shared" si="737"/>
        <v>0.13794617549566296</v>
      </c>
      <c r="T5189" s="66">
        <f>(L5189*'Football Field'!$F$4)+(M5189*'Football Field'!$F$5)+(N5189*'Football Field'!$F$6)+(O5189*'Football Field'!$F$7)+(P5189*'Football Field'!$F$8)+(Q5189*'Football Field'!$F$9)+(R5189*'Football Field'!$F$10)+(S5189*'Football Field'!$F$11)</f>
        <v>141982319.86264646</v>
      </c>
    </row>
    <row r="5190" spans="2:20" x14ac:dyDescent="0.3">
      <c r="B5190" s="62">
        <f t="shared" si="729"/>
        <v>5163</v>
      </c>
      <c r="C5190" s="62">
        <v>0.32463733917510429</v>
      </c>
      <c r="D5190" s="62">
        <v>4.4796293297571399E-2</v>
      </c>
      <c r="E5190" s="62">
        <v>0.1663719296615227</v>
      </c>
      <c r="F5190" s="62">
        <v>0.61074653954294167</v>
      </c>
      <c r="G5190" s="62">
        <v>0.12175987073140848</v>
      </c>
      <c r="H5190" s="62">
        <v>0.22262446837742311</v>
      </c>
      <c r="I5190" s="62">
        <v>0.78502636769928624</v>
      </c>
      <c r="J5190" s="62">
        <v>0.23998406944512074</v>
      </c>
      <c r="K5190" s="62"/>
      <c r="L5190" s="65">
        <f t="shared" si="730"/>
        <v>0.12903187345598943</v>
      </c>
      <c r="M5190" s="65">
        <f t="shared" si="731"/>
        <v>1.7804944011544827E-2</v>
      </c>
      <c r="N5190" s="65">
        <f t="shared" si="732"/>
        <v>6.6126964412849792E-2</v>
      </c>
      <c r="O5190" s="65">
        <f t="shared" si="733"/>
        <v>0.2427501728674584</v>
      </c>
      <c r="P5190" s="65">
        <f t="shared" si="734"/>
        <v>4.8395247053693087E-2</v>
      </c>
      <c r="Q5190" s="65">
        <f t="shared" si="735"/>
        <v>8.848536124918277E-2</v>
      </c>
      <c r="R5190" s="65">
        <f t="shared" si="736"/>
        <v>0.31202024755985708</v>
      </c>
      <c r="S5190" s="65">
        <f t="shared" si="737"/>
        <v>9.5385189389424613E-2</v>
      </c>
      <c r="T5190" s="66">
        <f>(L5190*'Football Field'!$F$4)+(M5190*'Football Field'!$F$5)+(N5190*'Football Field'!$F$6)+(O5190*'Football Field'!$F$7)+(P5190*'Football Field'!$F$8)+(Q5190*'Football Field'!$F$9)+(R5190*'Football Field'!$F$10)+(S5190*'Football Field'!$F$11)</f>
        <v>158771548.09480309</v>
      </c>
    </row>
    <row r="5191" spans="2:20" x14ac:dyDescent="0.3">
      <c r="B5191" s="62">
        <f t="shared" si="729"/>
        <v>5164</v>
      </c>
      <c r="C5191" s="62">
        <v>0.30122495333365273</v>
      </c>
      <c r="D5191" s="62">
        <v>0.24476543485832514</v>
      </c>
      <c r="E5191" s="62">
        <v>0.49666908727396786</v>
      </c>
      <c r="F5191" s="62">
        <v>0.30223380407605438</v>
      </c>
      <c r="G5191" s="62">
        <v>0.44954594546455096</v>
      </c>
      <c r="H5191" s="62">
        <v>0.78933456880937725</v>
      </c>
      <c r="I5191" s="62">
        <v>0.55363564409445554</v>
      </c>
      <c r="J5191" s="62">
        <v>0.61660091299348108</v>
      </c>
      <c r="K5191" s="62"/>
      <c r="L5191" s="65">
        <f t="shared" si="730"/>
        <v>8.0240842506234922E-2</v>
      </c>
      <c r="M5191" s="65">
        <f t="shared" si="731"/>
        <v>6.5201054866402319E-2</v>
      </c>
      <c r="N5191" s="65">
        <f t="shared" si="732"/>
        <v>0.13230360090892751</v>
      </c>
      <c r="O5191" s="65">
        <f t="shared" si="733"/>
        <v>8.0509581973657734E-2</v>
      </c>
      <c r="P5191" s="65">
        <f t="shared" si="734"/>
        <v>0.11975085400505418</v>
      </c>
      <c r="Q5191" s="65">
        <f t="shared" si="735"/>
        <v>0.21026435598914281</v>
      </c>
      <c r="R5191" s="65">
        <f t="shared" si="736"/>
        <v>0.14747845433115411</v>
      </c>
      <c r="S5191" s="65">
        <f t="shared" si="737"/>
        <v>0.16425125541942634</v>
      </c>
      <c r="T5191" s="66">
        <f>(L5191*'Football Field'!$F$4)+(M5191*'Football Field'!$F$5)+(N5191*'Football Field'!$F$6)+(O5191*'Football Field'!$F$7)+(P5191*'Football Field'!$F$8)+(Q5191*'Football Field'!$F$9)+(R5191*'Football Field'!$F$10)+(S5191*'Football Field'!$F$11)</f>
        <v>142977072.5580385</v>
      </c>
    </row>
    <row r="5192" spans="2:20" x14ac:dyDescent="0.3">
      <c r="B5192" s="62">
        <f t="shared" si="729"/>
        <v>5165</v>
      </c>
      <c r="C5192" s="62">
        <v>6.2436034623892578E-2</v>
      </c>
      <c r="D5192" s="62">
        <v>0.83046062788436192</v>
      </c>
      <c r="E5192" s="62">
        <v>0.87531529734907021</v>
      </c>
      <c r="F5192" s="62">
        <v>8.0680526964226895E-2</v>
      </c>
      <c r="G5192" s="62">
        <v>0.3034137791885344</v>
      </c>
      <c r="H5192" s="62">
        <v>0.37910254485398898</v>
      </c>
      <c r="I5192" s="62">
        <v>0.48855619871917721</v>
      </c>
      <c r="J5192" s="62">
        <v>0.29175030767577848</v>
      </c>
      <c r="K5192" s="62"/>
      <c r="L5192" s="65">
        <f t="shared" si="730"/>
        <v>1.8853080244701795E-2</v>
      </c>
      <c r="M5192" s="65">
        <f t="shared" si="731"/>
        <v>0.25076449764761172</v>
      </c>
      <c r="N5192" s="65">
        <f t="shared" si="732"/>
        <v>0.26430873837112673</v>
      </c>
      <c r="O5192" s="65">
        <f t="shared" si="733"/>
        <v>2.4362156536752926E-2</v>
      </c>
      <c r="P5192" s="65">
        <f t="shared" si="734"/>
        <v>9.1618315622508689E-2</v>
      </c>
      <c r="Q5192" s="65">
        <f t="shared" si="735"/>
        <v>0.11447316829387266</v>
      </c>
      <c r="R5192" s="65">
        <f t="shared" si="736"/>
        <v>0.14752360994710587</v>
      </c>
      <c r="S5192" s="65">
        <f t="shared" si="737"/>
        <v>8.8096433336319516E-2</v>
      </c>
      <c r="T5192" s="66">
        <f>(L5192*'Football Field'!$F$4)+(M5192*'Football Field'!$F$5)+(N5192*'Football Field'!$F$6)+(O5192*'Football Field'!$F$7)+(P5192*'Football Field'!$F$8)+(Q5192*'Football Field'!$F$9)+(R5192*'Football Field'!$F$10)+(S5192*'Football Field'!$F$11)</f>
        <v>142845831.18398875</v>
      </c>
    </row>
    <row r="5193" spans="2:20" x14ac:dyDescent="0.3">
      <c r="B5193" s="62">
        <f t="shared" si="729"/>
        <v>5166</v>
      </c>
      <c r="C5193" s="62">
        <v>0.85506162292289445</v>
      </c>
      <c r="D5193" s="62">
        <v>3.6246672691207293E-2</v>
      </c>
      <c r="E5193" s="62">
        <v>0.92928736668206779</v>
      </c>
      <c r="F5193" s="62">
        <v>0.29646895433525866</v>
      </c>
      <c r="G5193" s="62">
        <v>0.48377447490049585</v>
      </c>
      <c r="H5193" s="62">
        <v>0.64502763199968483</v>
      </c>
      <c r="I5193" s="62">
        <v>0.91851766186284245</v>
      </c>
      <c r="J5193" s="62">
        <v>0.50282649854677597</v>
      </c>
      <c r="K5193" s="62"/>
      <c r="L5193" s="65">
        <f t="shared" si="730"/>
        <v>0.18320612549669865</v>
      </c>
      <c r="M5193" s="65">
        <f t="shared" si="731"/>
        <v>7.766238465016344E-3</v>
      </c>
      <c r="N5193" s="65">
        <f t="shared" si="732"/>
        <v>0.19910978736348223</v>
      </c>
      <c r="O5193" s="65">
        <f t="shared" si="733"/>
        <v>6.3521653875838011E-2</v>
      </c>
      <c r="P5193" s="65">
        <f t="shared" si="734"/>
        <v>0.10365387100142609</v>
      </c>
      <c r="Q5193" s="65">
        <f t="shared" si="735"/>
        <v>0.13820408977427456</v>
      </c>
      <c r="R5193" s="65">
        <f t="shared" si="736"/>
        <v>0.19680226257254524</v>
      </c>
      <c r="S5193" s="65">
        <f t="shared" si="737"/>
        <v>0.10773597145071875</v>
      </c>
      <c r="T5193" s="66">
        <f>(L5193*'Football Field'!$F$4)+(M5193*'Football Field'!$F$5)+(N5193*'Football Field'!$F$6)+(O5193*'Football Field'!$F$7)+(P5193*'Football Field'!$F$8)+(Q5193*'Football Field'!$F$9)+(R5193*'Football Field'!$F$10)+(S5193*'Football Field'!$F$11)</f>
        <v>149382777.29855686</v>
      </c>
    </row>
    <row r="5194" spans="2:20" x14ac:dyDescent="0.3">
      <c r="B5194" s="62">
        <f t="shared" si="729"/>
        <v>5167</v>
      </c>
      <c r="C5194" s="62">
        <v>0.38789248278577959</v>
      </c>
      <c r="D5194" s="62">
        <v>0.97930207012698267</v>
      </c>
      <c r="E5194" s="62">
        <v>0.88129479775713115</v>
      </c>
      <c r="F5194" s="62">
        <v>0.78380866530470983</v>
      </c>
      <c r="G5194" s="62">
        <v>0.30647291294402457</v>
      </c>
      <c r="H5194" s="62">
        <v>7.9796596699407529E-2</v>
      </c>
      <c r="I5194" s="62">
        <v>0.43498654193413155</v>
      </c>
      <c r="J5194" s="62">
        <v>0.99015801483563504</v>
      </c>
      <c r="K5194" s="62"/>
      <c r="L5194" s="65">
        <f t="shared" si="730"/>
        <v>8.0081655595549042E-2</v>
      </c>
      <c r="M5194" s="65">
        <f t="shared" si="731"/>
        <v>0.2021800745935784</v>
      </c>
      <c r="N5194" s="65">
        <f t="shared" si="732"/>
        <v>0.18194615674238834</v>
      </c>
      <c r="O5194" s="65">
        <f t="shared" si="733"/>
        <v>0.16181982990993887</v>
      </c>
      <c r="P5194" s="65">
        <f t="shared" si="734"/>
        <v>6.3272322493814051E-2</v>
      </c>
      <c r="Q5194" s="65">
        <f t="shared" si="735"/>
        <v>1.6474265055835081E-2</v>
      </c>
      <c r="R5194" s="65">
        <f t="shared" si="736"/>
        <v>8.9804376175822681E-2</v>
      </c>
      <c r="S5194" s="65">
        <f t="shared" si="737"/>
        <v>0.20442131943307362</v>
      </c>
      <c r="T5194" s="66">
        <f>(L5194*'Football Field'!$F$4)+(M5194*'Football Field'!$F$5)+(N5194*'Football Field'!$F$6)+(O5194*'Football Field'!$F$7)+(P5194*'Football Field'!$F$8)+(Q5194*'Football Field'!$F$9)+(R5194*'Football Field'!$F$10)+(S5194*'Football Field'!$F$11)</f>
        <v>132094715.09767687</v>
      </c>
    </row>
    <row r="5195" spans="2:20" x14ac:dyDescent="0.3">
      <c r="B5195" s="62">
        <f t="shared" si="729"/>
        <v>5168</v>
      </c>
      <c r="C5195" s="62">
        <v>0.81728250730912999</v>
      </c>
      <c r="D5195" s="62">
        <v>0.4372799369321807</v>
      </c>
      <c r="E5195" s="62">
        <v>7.1270092079031677E-2</v>
      </c>
      <c r="F5195" s="62">
        <v>0.71542090083567156</v>
      </c>
      <c r="G5195" s="62">
        <v>0.76986193924862401</v>
      </c>
      <c r="H5195" s="62">
        <v>0.59579075932517811</v>
      </c>
      <c r="I5195" s="62">
        <v>0.9178698697904587</v>
      </c>
      <c r="J5195" s="62">
        <v>0.38765962219937578</v>
      </c>
      <c r="K5195" s="62"/>
      <c r="L5195" s="65">
        <f t="shared" si="730"/>
        <v>0.17343101781628226</v>
      </c>
      <c r="M5195" s="65">
        <f t="shared" si="731"/>
        <v>9.2792766093184945E-2</v>
      </c>
      <c r="N5195" s="65">
        <f t="shared" si="732"/>
        <v>1.51238335564319E-2</v>
      </c>
      <c r="O5195" s="65">
        <f t="shared" si="733"/>
        <v>0.1518155275432089</v>
      </c>
      <c r="P5195" s="65">
        <f t="shared" si="734"/>
        <v>0.16336816034581261</v>
      </c>
      <c r="Q5195" s="65">
        <f t="shared" si="735"/>
        <v>0.12642947435092741</v>
      </c>
      <c r="R5195" s="65">
        <f t="shared" si="736"/>
        <v>0.19477610779261006</v>
      </c>
      <c r="S5195" s="65">
        <f t="shared" si="737"/>
        <v>8.2263112501541891E-2</v>
      </c>
      <c r="T5195" s="66">
        <f>(L5195*'Football Field'!$F$4)+(M5195*'Football Field'!$F$5)+(N5195*'Football Field'!$F$6)+(O5195*'Football Field'!$F$7)+(P5195*'Football Field'!$F$8)+(Q5195*'Football Field'!$F$9)+(R5195*'Football Field'!$F$10)+(S5195*'Football Field'!$F$11)</f>
        <v>149387875.44743854</v>
      </c>
    </row>
    <row r="5196" spans="2:20" x14ac:dyDescent="0.3">
      <c r="B5196" s="62">
        <f t="shared" si="729"/>
        <v>5169</v>
      </c>
      <c r="C5196" s="62">
        <v>0.10963770938286388</v>
      </c>
      <c r="D5196" s="62">
        <v>0.45519612123902831</v>
      </c>
      <c r="E5196" s="62">
        <v>0.47388536539825721</v>
      </c>
      <c r="F5196" s="62">
        <v>0.57046360023816045</v>
      </c>
      <c r="G5196" s="62">
        <v>0.66419014444274604</v>
      </c>
      <c r="H5196" s="62">
        <v>0.2013757263577699</v>
      </c>
      <c r="I5196" s="62">
        <v>0.77957006557649566</v>
      </c>
      <c r="J5196" s="62">
        <v>0.15284763851883443</v>
      </c>
      <c r="K5196" s="62"/>
      <c r="L5196" s="65">
        <f t="shared" si="730"/>
        <v>3.2178560551395903E-2</v>
      </c>
      <c r="M5196" s="65">
        <f t="shared" si="731"/>
        <v>0.13359961670578283</v>
      </c>
      <c r="N5196" s="65">
        <f t="shared" si="732"/>
        <v>0.13908489160091453</v>
      </c>
      <c r="O5196" s="65">
        <f t="shared" si="733"/>
        <v>0.16743050913739779</v>
      </c>
      <c r="P5196" s="65">
        <f t="shared" si="734"/>
        <v>0.19493915825946467</v>
      </c>
      <c r="Q5196" s="65">
        <f t="shared" si="735"/>
        <v>5.9103578875003726E-2</v>
      </c>
      <c r="R5196" s="65">
        <f t="shared" si="736"/>
        <v>0.22880305234769652</v>
      </c>
      <c r="S5196" s="65">
        <f t="shared" si="737"/>
        <v>4.4860632522343853E-2</v>
      </c>
      <c r="T5196" s="66">
        <f>(L5196*'Football Field'!$F$4)+(M5196*'Football Field'!$F$5)+(N5196*'Football Field'!$F$6)+(O5196*'Football Field'!$F$7)+(P5196*'Football Field'!$F$8)+(Q5196*'Football Field'!$F$9)+(R5196*'Football Field'!$F$10)+(S5196*'Football Field'!$F$11)</f>
        <v>160314197.99618182</v>
      </c>
    </row>
    <row r="5197" spans="2:20" x14ac:dyDescent="0.3">
      <c r="B5197" s="62">
        <f t="shared" si="729"/>
        <v>5170</v>
      </c>
      <c r="C5197" s="62">
        <v>0.9218974010354698</v>
      </c>
      <c r="D5197" s="62">
        <v>0.96158539483450445</v>
      </c>
      <c r="E5197" s="62">
        <v>0.82852843755599148</v>
      </c>
      <c r="F5197" s="62">
        <v>0.4940230958164048</v>
      </c>
      <c r="G5197" s="62">
        <v>0.81300209924712608</v>
      </c>
      <c r="H5197" s="62">
        <v>0.42855382180421009</v>
      </c>
      <c r="I5197" s="62">
        <v>0.28201149908394596</v>
      </c>
      <c r="J5197" s="62">
        <v>0.42209035726695987</v>
      </c>
      <c r="K5197" s="62"/>
      <c r="L5197" s="65">
        <f t="shared" si="730"/>
        <v>0.17895040735187062</v>
      </c>
      <c r="M5197" s="65">
        <f t="shared" si="731"/>
        <v>0.186654282695633</v>
      </c>
      <c r="N5197" s="65">
        <f t="shared" si="732"/>
        <v>0.16082646641233897</v>
      </c>
      <c r="O5197" s="65">
        <f t="shared" si="733"/>
        <v>9.5895306937931649E-2</v>
      </c>
      <c r="P5197" s="65">
        <f t="shared" si="734"/>
        <v>0.15781263367787884</v>
      </c>
      <c r="Q5197" s="65">
        <f t="shared" si="735"/>
        <v>8.3187002043748834E-2</v>
      </c>
      <c r="R5197" s="65">
        <f t="shared" si="736"/>
        <v>5.4741528268005331E-2</v>
      </c>
      <c r="S5197" s="65">
        <f t="shared" si="737"/>
        <v>8.1932372612592869E-2</v>
      </c>
      <c r="T5197" s="66">
        <f>(L5197*'Football Field'!$F$4)+(M5197*'Football Field'!$F$5)+(N5197*'Football Field'!$F$6)+(O5197*'Football Field'!$F$7)+(P5197*'Football Field'!$F$8)+(Q5197*'Football Field'!$F$9)+(R5197*'Football Field'!$F$10)+(S5197*'Football Field'!$F$11)</f>
        <v>132582430.00097688</v>
      </c>
    </row>
    <row r="5198" spans="2:20" x14ac:dyDescent="0.3">
      <c r="B5198" s="62">
        <f t="shared" si="729"/>
        <v>5171</v>
      </c>
      <c r="C5198" s="62">
        <v>0.72155193378241667</v>
      </c>
      <c r="D5198" s="62">
        <v>0.62531831367172497</v>
      </c>
      <c r="E5198" s="62">
        <v>0.66297940026217206</v>
      </c>
      <c r="F5198" s="62">
        <v>0.11661808227008308</v>
      </c>
      <c r="G5198" s="62">
        <v>0.34923582533493014</v>
      </c>
      <c r="H5198" s="62">
        <v>0.26223906918231787</v>
      </c>
      <c r="I5198" s="62">
        <v>8.9788281086681909E-2</v>
      </c>
      <c r="J5198" s="62">
        <v>0.55161953498535898</v>
      </c>
      <c r="K5198" s="62"/>
      <c r="L5198" s="65">
        <f t="shared" si="730"/>
        <v>0.21351793679601261</v>
      </c>
      <c r="M5198" s="65">
        <f t="shared" si="731"/>
        <v>0.18504097893002169</v>
      </c>
      <c r="N5198" s="65">
        <f t="shared" si="732"/>
        <v>0.19618545395642095</v>
      </c>
      <c r="O5198" s="65">
        <f t="shared" si="733"/>
        <v>3.4509023056577916E-2</v>
      </c>
      <c r="P5198" s="65">
        <f t="shared" si="734"/>
        <v>0.10334406906773375</v>
      </c>
      <c r="Q5198" s="65">
        <f t="shared" si="735"/>
        <v>7.7600436472532397E-2</v>
      </c>
      <c r="R5198" s="65">
        <f t="shared" si="736"/>
        <v>2.6569686294915931E-2</v>
      </c>
      <c r="S5198" s="65">
        <f t="shared" si="737"/>
        <v>0.16323241542578473</v>
      </c>
      <c r="T5198" s="66">
        <f>(L5198*'Football Field'!$F$4)+(M5198*'Football Field'!$F$5)+(N5198*'Football Field'!$F$6)+(O5198*'Football Field'!$F$7)+(P5198*'Football Field'!$F$8)+(Q5198*'Football Field'!$F$9)+(R5198*'Football Field'!$F$10)+(S5198*'Football Field'!$F$11)</f>
        <v>125164320.22663788</v>
      </c>
    </row>
    <row r="5199" spans="2:20" x14ac:dyDescent="0.3">
      <c r="B5199" s="62">
        <f t="shared" si="729"/>
        <v>5172</v>
      </c>
      <c r="C5199" s="62">
        <v>0.63930226533524648</v>
      </c>
      <c r="D5199" s="62">
        <v>0.75927046465940151</v>
      </c>
      <c r="E5199" s="62">
        <v>0.60194840911718339</v>
      </c>
      <c r="F5199" s="62">
        <v>0.96571511483775996</v>
      </c>
      <c r="G5199" s="62">
        <v>0.57478396493357886</v>
      </c>
      <c r="H5199" s="62">
        <v>0.40382566361297678</v>
      </c>
      <c r="I5199" s="62">
        <v>0.74204738965116279</v>
      </c>
      <c r="J5199" s="62">
        <v>0.62283233621138634</v>
      </c>
      <c r="K5199" s="62"/>
      <c r="L5199" s="65">
        <f t="shared" si="730"/>
        <v>0.12040212856363831</v>
      </c>
      <c r="M5199" s="65">
        <f t="shared" si="731"/>
        <v>0.14299617732866268</v>
      </c>
      <c r="N5199" s="65">
        <f t="shared" si="732"/>
        <v>0.11336714051091111</v>
      </c>
      <c r="O5199" s="65">
        <f t="shared" si="733"/>
        <v>0.18187665165173661</v>
      </c>
      <c r="P5199" s="65">
        <f t="shared" si="734"/>
        <v>0.10825116160969603</v>
      </c>
      <c r="Q5199" s="65">
        <f t="shared" si="735"/>
        <v>7.6053960863300504E-2</v>
      </c>
      <c r="R5199" s="65">
        <f t="shared" si="736"/>
        <v>0.13975249276215215</v>
      </c>
      <c r="S5199" s="65">
        <f t="shared" si="737"/>
        <v>0.11730028670990245</v>
      </c>
      <c r="T5199" s="66">
        <f>(L5199*'Football Field'!$F$4)+(M5199*'Football Field'!$F$5)+(N5199*'Football Field'!$F$6)+(O5199*'Football Field'!$F$7)+(P5199*'Football Field'!$F$8)+(Q5199*'Football Field'!$F$9)+(R5199*'Football Field'!$F$10)+(S5199*'Football Field'!$F$11)</f>
        <v>140382808.56130958</v>
      </c>
    </row>
    <row r="5200" spans="2:20" x14ac:dyDescent="0.3">
      <c r="B5200" s="62">
        <f t="shared" si="729"/>
        <v>5173</v>
      </c>
      <c r="C5200" s="62">
        <v>1.029425063856948E-3</v>
      </c>
      <c r="D5200" s="62">
        <v>0.18986580511246809</v>
      </c>
      <c r="E5200" s="62">
        <v>9.2470080162902146E-2</v>
      </c>
      <c r="F5200" s="62">
        <v>0.68743161856115731</v>
      </c>
      <c r="G5200" s="62">
        <v>0.47249585478098588</v>
      </c>
      <c r="H5200" s="62">
        <v>0.78142697544686379</v>
      </c>
      <c r="I5200" s="62">
        <v>0.58694960184083766</v>
      </c>
      <c r="J5200" s="62">
        <v>0.43359932913144084</v>
      </c>
      <c r="K5200" s="62"/>
      <c r="L5200" s="65">
        <f t="shared" si="730"/>
        <v>3.1720796093005923E-4</v>
      </c>
      <c r="M5200" s="65">
        <f t="shared" si="731"/>
        <v>5.8505419194300218E-2</v>
      </c>
      <c r="N5200" s="65">
        <f t="shared" si="732"/>
        <v>2.8493813299643348E-2</v>
      </c>
      <c r="O5200" s="65">
        <f t="shared" si="733"/>
        <v>0.21182579447369768</v>
      </c>
      <c r="P5200" s="65">
        <f t="shared" si="734"/>
        <v>0.1455952957677448</v>
      </c>
      <c r="Q5200" s="65">
        <f t="shared" si="735"/>
        <v>0.24078960790844758</v>
      </c>
      <c r="R5200" s="65">
        <f t="shared" si="736"/>
        <v>0.18086317586931719</v>
      </c>
      <c r="S5200" s="65">
        <f t="shared" si="737"/>
        <v>0.13360968552591906</v>
      </c>
      <c r="T5200" s="66">
        <f>(L5200*'Football Field'!$F$4)+(M5200*'Football Field'!$F$5)+(N5200*'Football Field'!$F$6)+(O5200*'Football Field'!$F$7)+(P5200*'Football Field'!$F$8)+(Q5200*'Football Field'!$F$9)+(R5200*'Football Field'!$F$10)+(S5200*'Football Field'!$F$11)</f>
        <v>148114232.01076066</v>
      </c>
    </row>
    <row r="5201" spans="2:20" x14ac:dyDescent="0.3">
      <c r="B5201" s="62">
        <f t="shared" si="729"/>
        <v>5174</v>
      </c>
      <c r="C5201" s="62">
        <v>0.46165270680351256</v>
      </c>
      <c r="D5201" s="62">
        <v>0.30034352629576588</v>
      </c>
      <c r="E5201" s="62">
        <v>0.88147379204421428</v>
      </c>
      <c r="F5201" s="62">
        <v>0.26853754608714686</v>
      </c>
      <c r="G5201" s="62">
        <v>0.75522276873622796</v>
      </c>
      <c r="H5201" s="62">
        <v>0.36789191205504812</v>
      </c>
      <c r="I5201" s="62">
        <v>0.19290025619458695</v>
      </c>
      <c r="J5201" s="62">
        <v>0.45928688118026884</v>
      </c>
      <c r="K5201" s="62"/>
      <c r="L5201" s="65">
        <f t="shared" si="730"/>
        <v>0.12520042612400284</v>
      </c>
      <c r="M5201" s="65">
        <f t="shared" si="731"/>
        <v>8.1453302280365694E-2</v>
      </c>
      <c r="N5201" s="65">
        <f t="shared" si="732"/>
        <v>0.23905609726674432</v>
      </c>
      <c r="O5201" s="65">
        <f t="shared" si="733"/>
        <v>7.2827505839177353E-2</v>
      </c>
      <c r="P5201" s="65">
        <f t="shared" si="734"/>
        <v>0.20481676175803062</v>
      </c>
      <c r="Q5201" s="65">
        <f t="shared" si="735"/>
        <v>9.9772455523520279E-2</v>
      </c>
      <c r="R5201" s="65">
        <f t="shared" si="736"/>
        <v>5.2314638079812611E-2</v>
      </c>
      <c r="S5201" s="65">
        <f t="shared" si="737"/>
        <v>0.12455881312834621</v>
      </c>
      <c r="T5201" s="66">
        <f>(L5201*'Football Field'!$F$4)+(M5201*'Football Field'!$F$5)+(N5201*'Football Field'!$F$6)+(O5201*'Football Field'!$F$7)+(P5201*'Football Field'!$F$8)+(Q5201*'Football Field'!$F$9)+(R5201*'Football Field'!$F$10)+(S5201*'Football Field'!$F$11)</f>
        <v>138907309.82854539</v>
      </c>
    </row>
    <row r="5202" spans="2:20" x14ac:dyDescent="0.3">
      <c r="B5202" s="62">
        <f t="shared" si="729"/>
        <v>5175</v>
      </c>
      <c r="C5202" s="62">
        <v>0.33961164467427185</v>
      </c>
      <c r="D5202" s="62">
        <v>0.38599879746089849</v>
      </c>
      <c r="E5202" s="62">
        <v>0.43237040648933489</v>
      </c>
      <c r="F5202" s="62">
        <v>0.19092986073634255</v>
      </c>
      <c r="G5202" s="62">
        <v>0.1175467005505586</v>
      </c>
      <c r="H5202" s="62">
        <v>0.92701889111688973</v>
      </c>
      <c r="I5202" s="62">
        <v>0.23753664841607069</v>
      </c>
      <c r="J5202" s="62">
        <v>0.21395658205605517</v>
      </c>
      <c r="K5202" s="62"/>
      <c r="L5202" s="65">
        <f t="shared" si="730"/>
        <v>0.11937268252400665</v>
      </c>
      <c r="M5202" s="65">
        <f t="shared" si="731"/>
        <v>0.13567765601247925</v>
      </c>
      <c r="N5202" s="65">
        <f t="shared" si="732"/>
        <v>0.15197716590704752</v>
      </c>
      <c r="O5202" s="65">
        <f t="shared" si="733"/>
        <v>6.7111390340847385E-2</v>
      </c>
      <c r="P5202" s="65">
        <f t="shared" si="734"/>
        <v>4.1317384685158678E-2</v>
      </c>
      <c r="Q5202" s="65">
        <f t="shared" si="735"/>
        <v>0.32584492763547623</v>
      </c>
      <c r="R5202" s="65">
        <f t="shared" si="736"/>
        <v>8.3493564970024511E-2</v>
      </c>
      <c r="S5202" s="65">
        <f t="shared" si="737"/>
        <v>7.5205227924959733E-2</v>
      </c>
      <c r="T5202" s="66">
        <f>(L5202*'Football Field'!$F$4)+(M5202*'Football Field'!$F$5)+(N5202*'Football Field'!$F$6)+(O5202*'Football Field'!$F$7)+(P5202*'Football Field'!$F$8)+(Q5202*'Football Field'!$F$9)+(R5202*'Football Field'!$F$10)+(S5202*'Football Field'!$F$11)</f>
        <v>126980426.46214125</v>
      </c>
    </row>
    <row r="5203" spans="2:20" x14ac:dyDescent="0.3">
      <c r="B5203" s="62">
        <f t="shared" si="729"/>
        <v>5176</v>
      </c>
      <c r="C5203" s="62">
        <v>0.79378264729430337</v>
      </c>
      <c r="D5203" s="62">
        <v>0.52132803304393205</v>
      </c>
      <c r="E5203" s="62">
        <v>0.12180078013762374</v>
      </c>
      <c r="F5203" s="62">
        <v>0.82494275094362379</v>
      </c>
      <c r="G5203" s="62">
        <v>0.6923421667587083</v>
      </c>
      <c r="H5203" s="62">
        <v>0.35431461314335144</v>
      </c>
      <c r="I5203" s="62">
        <v>0.69657746647859864</v>
      </c>
      <c r="J5203" s="62">
        <v>0.87915192406650444</v>
      </c>
      <c r="K5203" s="62"/>
      <c r="L5203" s="65">
        <f t="shared" si="730"/>
        <v>0.16251916065419733</v>
      </c>
      <c r="M5203" s="65">
        <f t="shared" si="731"/>
        <v>0.1067367681122796</v>
      </c>
      <c r="N5203" s="65">
        <f t="shared" si="732"/>
        <v>2.4937507291783675E-2</v>
      </c>
      <c r="O5203" s="65">
        <f t="shared" si="733"/>
        <v>0.1688988842576887</v>
      </c>
      <c r="P5203" s="65">
        <f t="shared" si="734"/>
        <v>0.14175022370502391</v>
      </c>
      <c r="Q5203" s="65">
        <f t="shared" si="735"/>
        <v>7.2542419177153705E-2</v>
      </c>
      <c r="R5203" s="65">
        <f t="shared" si="736"/>
        <v>0.14261735951095483</v>
      </c>
      <c r="S5203" s="65">
        <f t="shared" si="737"/>
        <v>0.1799976772909184</v>
      </c>
      <c r="T5203" s="66">
        <f>(L5203*'Football Field'!$F$4)+(M5203*'Football Field'!$F$5)+(N5203*'Football Field'!$F$6)+(O5203*'Football Field'!$F$7)+(P5203*'Football Field'!$F$8)+(Q5203*'Football Field'!$F$9)+(R5203*'Football Field'!$F$10)+(S5203*'Football Field'!$F$11)</f>
        <v>141519569.08305508</v>
      </c>
    </row>
    <row r="5204" spans="2:20" x14ac:dyDescent="0.3">
      <c r="B5204" s="62">
        <f t="shared" si="729"/>
        <v>5177</v>
      </c>
      <c r="C5204" s="62">
        <v>0.91316300944065198</v>
      </c>
      <c r="D5204" s="62">
        <v>0.27744323410846428</v>
      </c>
      <c r="E5204" s="62">
        <v>0.4222730889556171</v>
      </c>
      <c r="F5204" s="62">
        <v>0.80055802557710987</v>
      </c>
      <c r="G5204" s="62">
        <v>0.31511084656097421</v>
      </c>
      <c r="H5204" s="62">
        <v>0.58294115196166107</v>
      </c>
      <c r="I5204" s="62">
        <v>0.50407485901282267</v>
      </c>
      <c r="J5204" s="62">
        <v>0.64187890020176464</v>
      </c>
      <c r="K5204" s="62"/>
      <c r="L5204" s="65">
        <f t="shared" si="730"/>
        <v>0.20486251550803158</v>
      </c>
      <c r="M5204" s="65">
        <f t="shared" si="731"/>
        <v>6.2242686423488638E-2</v>
      </c>
      <c r="N5204" s="65">
        <f t="shared" si="732"/>
        <v>9.4734375287260045E-2</v>
      </c>
      <c r="O5204" s="65">
        <f t="shared" si="733"/>
        <v>0.17960027862969272</v>
      </c>
      <c r="P5204" s="65">
        <f t="shared" si="734"/>
        <v>7.0693184045955426E-2</v>
      </c>
      <c r="Q5204" s="65">
        <f t="shared" si="735"/>
        <v>0.1307792689250156</v>
      </c>
      <c r="R5204" s="65">
        <f t="shared" si="736"/>
        <v>0.11308610024072011</v>
      </c>
      <c r="S5204" s="65">
        <f t="shared" si="737"/>
        <v>0.14400159093983589</v>
      </c>
      <c r="T5204" s="66">
        <f>(L5204*'Football Field'!$F$4)+(M5204*'Football Field'!$F$5)+(N5204*'Football Field'!$F$6)+(O5204*'Football Field'!$F$7)+(P5204*'Football Field'!$F$8)+(Q5204*'Football Field'!$F$9)+(R5204*'Football Field'!$F$10)+(S5204*'Football Field'!$F$11)</f>
        <v>133156544.08408129</v>
      </c>
    </row>
    <row r="5205" spans="2:20" x14ac:dyDescent="0.3">
      <c r="B5205" s="62">
        <f t="shared" si="729"/>
        <v>5178</v>
      </c>
      <c r="C5205" s="62">
        <v>0.15401391917873797</v>
      </c>
      <c r="D5205" s="62">
        <v>0.4967955433655501</v>
      </c>
      <c r="E5205" s="62">
        <v>0.804628403875148</v>
      </c>
      <c r="F5205" s="62">
        <v>0.56314686919025969</v>
      </c>
      <c r="G5205" s="62">
        <v>0.68770113061421001</v>
      </c>
      <c r="H5205" s="62">
        <v>0.77225077202260761</v>
      </c>
      <c r="I5205" s="62">
        <v>0.63223553411245725</v>
      </c>
      <c r="J5205" s="62">
        <v>0.66388971523447526</v>
      </c>
      <c r="K5205" s="62"/>
      <c r="L5205" s="65">
        <f t="shared" si="730"/>
        <v>3.2256507959009639E-2</v>
      </c>
      <c r="M5205" s="65">
        <f t="shared" si="731"/>
        <v>0.10404831903520356</v>
      </c>
      <c r="N5205" s="65">
        <f t="shared" si="732"/>
        <v>0.16852049900452779</v>
      </c>
      <c r="O5205" s="65">
        <f t="shared" si="733"/>
        <v>0.11794486865207128</v>
      </c>
      <c r="P5205" s="65">
        <f t="shared" si="734"/>
        <v>0.14403137788691239</v>
      </c>
      <c r="Q5205" s="65">
        <f t="shared" si="735"/>
        <v>0.16173936295452371</v>
      </c>
      <c r="R5205" s="65">
        <f t="shared" si="736"/>
        <v>0.13241472359650591</v>
      </c>
      <c r="S5205" s="65">
        <f t="shared" si="737"/>
        <v>0.13904434091124576</v>
      </c>
      <c r="T5205" s="66">
        <f>(L5205*'Football Field'!$F$4)+(M5205*'Football Field'!$F$5)+(N5205*'Football Field'!$F$6)+(O5205*'Football Field'!$F$7)+(P5205*'Football Field'!$F$8)+(Q5205*'Football Field'!$F$9)+(R5205*'Football Field'!$F$10)+(S5205*'Football Field'!$F$11)</f>
        <v>144002594.14927265</v>
      </c>
    </row>
    <row r="5206" spans="2:20" x14ac:dyDescent="0.3">
      <c r="B5206" s="62">
        <f t="shared" si="729"/>
        <v>5179</v>
      </c>
      <c r="C5206" s="62">
        <v>0.54188444243868072</v>
      </c>
      <c r="D5206" s="62">
        <v>0.52440299617615915</v>
      </c>
      <c r="E5206" s="62">
        <v>0.36853046193442973</v>
      </c>
      <c r="F5206" s="62">
        <v>0.47235611169172853</v>
      </c>
      <c r="G5206" s="62">
        <v>0.98051707300974233</v>
      </c>
      <c r="H5206" s="62">
        <v>0.3580721256403806</v>
      </c>
      <c r="I5206" s="62">
        <v>0.49029809722520301</v>
      </c>
      <c r="J5206" s="62">
        <v>0.25761096668362615</v>
      </c>
      <c r="K5206" s="62"/>
      <c r="L5206" s="65">
        <f t="shared" si="730"/>
        <v>0.13568575615429651</v>
      </c>
      <c r="M5206" s="65">
        <f t="shared" si="731"/>
        <v>0.13130847002272547</v>
      </c>
      <c r="N5206" s="65">
        <f t="shared" si="732"/>
        <v>9.2278593879586687E-2</v>
      </c>
      <c r="O5206" s="65">
        <f t="shared" si="733"/>
        <v>0.11827613263919849</v>
      </c>
      <c r="P5206" s="65">
        <f t="shared" si="734"/>
        <v>0.24551766032400793</v>
      </c>
      <c r="Q5206" s="65">
        <f t="shared" si="735"/>
        <v>8.9659867160311005E-2</v>
      </c>
      <c r="R5206" s="65">
        <f t="shared" si="736"/>
        <v>0.12276873601246183</v>
      </c>
      <c r="S5206" s="65">
        <f t="shared" si="737"/>
        <v>6.4504783807412008E-2</v>
      </c>
      <c r="T5206" s="66">
        <f>(L5206*'Football Field'!$F$4)+(M5206*'Football Field'!$F$5)+(N5206*'Football Field'!$F$6)+(O5206*'Football Field'!$F$7)+(P5206*'Football Field'!$F$8)+(Q5206*'Football Field'!$F$9)+(R5206*'Football Field'!$F$10)+(S5206*'Football Field'!$F$11)</f>
        <v>147830376.50594625</v>
      </c>
    </row>
    <row r="5207" spans="2:20" x14ac:dyDescent="0.3">
      <c r="B5207" s="62">
        <f t="shared" si="729"/>
        <v>5180</v>
      </c>
      <c r="C5207" s="62">
        <v>0.44045215925045766</v>
      </c>
      <c r="D5207" s="62">
        <v>0.24024492537380349</v>
      </c>
      <c r="E5207" s="62">
        <v>0.80946269352660549</v>
      </c>
      <c r="F5207" s="62">
        <v>0.9218721515104038</v>
      </c>
      <c r="G5207" s="62">
        <v>1.3337435954917098E-2</v>
      </c>
      <c r="H5207" s="62">
        <v>0.9410124013809299</v>
      </c>
      <c r="I5207" s="62">
        <v>0.42892070729275344</v>
      </c>
      <c r="J5207" s="62">
        <v>0.16313322151682008</v>
      </c>
      <c r="K5207" s="62"/>
      <c r="L5207" s="65">
        <f t="shared" si="730"/>
        <v>0.11126924702024185</v>
      </c>
      <c r="M5207" s="65">
        <f t="shared" si="731"/>
        <v>6.0691885339530287E-2</v>
      </c>
      <c r="N5207" s="65">
        <f t="shared" si="732"/>
        <v>0.20449055024036328</v>
      </c>
      <c r="O5207" s="65">
        <f t="shared" si="733"/>
        <v>0.23288799474170443</v>
      </c>
      <c r="P5207" s="65">
        <f t="shared" si="734"/>
        <v>3.3693703725049544E-3</v>
      </c>
      <c r="Q5207" s="65">
        <f t="shared" si="735"/>
        <v>0.23772330124694893</v>
      </c>
      <c r="R5207" s="65">
        <f t="shared" si="736"/>
        <v>0.10835611343822614</v>
      </c>
      <c r="S5207" s="65">
        <f t="shared" si="737"/>
        <v>4.121153760048011E-2</v>
      </c>
      <c r="T5207" s="66">
        <f>(L5207*'Football Field'!$F$4)+(M5207*'Football Field'!$F$5)+(N5207*'Football Field'!$F$6)+(O5207*'Football Field'!$F$7)+(P5207*'Football Field'!$F$8)+(Q5207*'Football Field'!$F$9)+(R5207*'Football Field'!$F$10)+(S5207*'Football Field'!$F$11)</f>
        <v>129888826.68169402</v>
      </c>
    </row>
    <row r="5208" spans="2:20" x14ac:dyDescent="0.3">
      <c r="B5208" s="62">
        <f t="shared" si="729"/>
        <v>5181</v>
      </c>
      <c r="C5208" s="62">
        <v>0.74832610014597623</v>
      </c>
      <c r="D5208" s="62">
        <v>0.11726236574010662</v>
      </c>
      <c r="E5208" s="62">
        <v>0.88768712420667206</v>
      </c>
      <c r="F5208" s="62">
        <v>0.35564502401527609</v>
      </c>
      <c r="G5208" s="62">
        <v>0.65696284421315576</v>
      </c>
      <c r="H5208" s="62">
        <v>0.60081390976256932</v>
      </c>
      <c r="I5208" s="62">
        <v>0.74205870982774558</v>
      </c>
      <c r="J5208" s="62">
        <v>0.79902019662406776</v>
      </c>
      <c r="K5208" s="62"/>
      <c r="L5208" s="65">
        <f t="shared" si="730"/>
        <v>0.15247763106658554</v>
      </c>
      <c r="M5208" s="65">
        <f t="shared" si="731"/>
        <v>2.3893176701744283E-2</v>
      </c>
      <c r="N5208" s="65">
        <f t="shared" si="732"/>
        <v>0.18087359214243628</v>
      </c>
      <c r="O5208" s="65">
        <f t="shared" si="733"/>
        <v>7.2465614592207822E-2</v>
      </c>
      <c r="P5208" s="65">
        <f t="shared" si="734"/>
        <v>0.1338616121565821</v>
      </c>
      <c r="Q5208" s="65">
        <f t="shared" si="735"/>
        <v>0.12242080244772879</v>
      </c>
      <c r="R5208" s="65">
        <f t="shared" si="736"/>
        <v>0.1512005984620739</v>
      </c>
      <c r="S5208" s="65">
        <f t="shared" si="737"/>
        <v>0.16280697243064127</v>
      </c>
      <c r="T5208" s="66">
        <f>(L5208*'Football Field'!$F$4)+(M5208*'Football Field'!$F$5)+(N5208*'Football Field'!$F$6)+(O5208*'Football Field'!$F$7)+(P5208*'Football Field'!$F$8)+(Q5208*'Football Field'!$F$9)+(R5208*'Football Field'!$F$10)+(S5208*'Football Field'!$F$11)</f>
        <v>145639094.79740793</v>
      </c>
    </row>
    <row r="5209" spans="2:20" x14ac:dyDescent="0.3">
      <c r="B5209" s="62">
        <f t="shared" si="729"/>
        <v>5182</v>
      </c>
      <c r="C5209" s="62">
        <v>0.7413169781600244</v>
      </c>
      <c r="D5209" s="62">
        <v>0.42215771807517699</v>
      </c>
      <c r="E5209" s="62">
        <v>0.38007186952037575</v>
      </c>
      <c r="F5209" s="62">
        <v>0.56529131879037975</v>
      </c>
      <c r="G5209" s="62">
        <v>0.88958639078382939</v>
      </c>
      <c r="H5209" s="62">
        <v>0.12159821502262136</v>
      </c>
      <c r="I5209" s="62">
        <v>0.38960587694316406</v>
      </c>
      <c r="J5209" s="62">
        <v>0.76550257248326425</v>
      </c>
      <c r="K5209" s="62"/>
      <c r="L5209" s="65">
        <f t="shared" si="730"/>
        <v>0.17340216910370818</v>
      </c>
      <c r="M5209" s="65">
        <f t="shared" si="731"/>
        <v>9.8747318859201169E-2</v>
      </c>
      <c r="N5209" s="65">
        <f t="shared" si="732"/>
        <v>8.8902977446589732E-2</v>
      </c>
      <c r="O5209" s="65">
        <f t="shared" si="733"/>
        <v>0.13222783740505126</v>
      </c>
      <c r="P5209" s="65">
        <f t="shared" si="734"/>
        <v>0.20808401036480306</v>
      </c>
      <c r="Q5209" s="65">
        <f t="shared" si="735"/>
        <v>2.8443155715111731E-2</v>
      </c>
      <c r="R5209" s="65">
        <f t="shared" si="736"/>
        <v>9.1133086315087111E-2</v>
      </c>
      <c r="S5209" s="65">
        <f t="shared" si="737"/>
        <v>0.17905944479044797</v>
      </c>
      <c r="T5209" s="66">
        <f>(L5209*'Football Field'!$F$4)+(M5209*'Football Field'!$F$5)+(N5209*'Football Field'!$F$6)+(O5209*'Football Field'!$F$7)+(P5209*'Football Field'!$F$8)+(Q5209*'Football Field'!$F$9)+(R5209*'Football Field'!$F$10)+(S5209*'Football Field'!$F$11)</f>
        <v>141191810.55961275</v>
      </c>
    </row>
    <row r="5210" spans="2:20" x14ac:dyDescent="0.3">
      <c r="B5210" s="62">
        <f t="shared" si="729"/>
        <v>5183</v>
      </c>
      <c r="C5210" s="62">
        <v>0.9582479492401893</v>
      </c>
      <c r="D5210" s="62">
        <v>0.67669893148882576</v>
      </c>
      <c r="E5210" s="62">
        <v>0.3968084774617916</v>
      </c>
      <c r="F5210" s="62">
        <v>7.2659014126938537E-2</v>
      </c>
      <c r="G5210" s="62">
        <v>0.12012573855445985</v>
      </c>
      <c r="H5210" s="62">
        <v>0.76406683399342745</v>
      </c>
      <c r="I5210" s="62">
        <v>0.49957316730628365</v>
      </c>
      <c r="J5210" s="62">
        <v>2.0961326459228546E-2</v>
      </c>
      <c r="K5210" s="62"/>
      <c r="L5210" s="65">
        <f t="shared" si="730"/>
        <v>0.27307190832809103</v>
      </c>
      <c r="M5210" s="65">
        <f t="shared" si="731"/>
        <v>0.19283888760915671</v>
      </c>
      <c r="N5210" s="65">
        <f t="shared" si="732"/>
        <v>0.11307850777783975</v>
      </c>
      <c r="O5210" s="65">
        <f t="shared" si="733"/>
        <v>2.0705638515180959E-2</v>
      </c>
      <c r="P5210" s="65">
        <f t="shared" si="734"/>
        <v>3.4232230491489914E-2</v>
      </c>
      <c r="Q5210" s="65">
        <f t="shared" si="735"/>
        <v>0.21773611789540087</v>
      </c>
      <c r="R5210" s="65">
        <f t="shared" si="736"/>
        <v>0.14236336039540159</v>
      </c>
      <c r="S5210" s="65">
        <f t="shared" si="737"/>
        <v>5.9733489874392752E-3</v>
      </c>
      <c r="T5210" s="66">
        <f>(L5210*'Football Field'!$F$4)+(M5210*'Football Field'!$F$5)+(N5210*'Football Field'!$F$6)+(O5210*'Football Field'!$F$7)+(P5210*'Football Field'!$F$8)+(Q5210*'Football Field'!$F$9)+(R5210*'Football Field'!$F$10)+(S5210*'Football Field'!$F$11)</f>
        <v>131766364.48583847</v>
      </c>
    </row>
    <row r="5211" spans="2:20" x14ac:dyDescent="0.3">
      <c r="B5211" s="62">
        <f t="shared" si="729"/>
        <v>5184</v>
      </c>
      <c r="C5211" s="62">
        <v>0.40593719070345735</v>
      </c>
      <c r="D5211" s="62">
        <v>0.93941027855842307</v>
      </c>
      <c r="E5211" s="62">
        <v>0.38622962598331434</v>
      </c>
      <c r="F5211" s="62">
        <v>0.53719290843672107</v>
      </c>
      <c r="G5211" s="62">
        <v>0.98285247031579481</v>
      </c>
      <c r="H5211" s="62">
        <v>0.35084172889090148</v>
      </c>
      <c r="I5211" s="62">
        <v>0.1678150059675213</v>
      </c>
      <c r="J5211" s="62">
        <v>0.13926751362623291</v>
      </c>
      <c r="K5211" s="62"/>
      <c r="L5211" s="65">
        <f t="shared" si="730"/>
        <v>0.10383229042105106</v>
      </c>
      <c r="M5211" s="65">
        <f t="shared" si="731"/>
        <v>0.24028623910700947</v>
      </c>
      <c r="N5211" s="65">
        <f t="shared" si="732"/>
        <v>9.8791408160503552E-2</v>
      </c>
      <c r="O5211" s="65">
        <f t="shared" si="733"/>
        <v>0.13740541975045908</v>
      </c>
      <c r="P5211" s="65">
        <f t="shared" si="734"/>
        <v>0.251398062252018</v>
      </c>
      <c r="Q5211" s="65">
        <f t="shared" si="735"/>
        <v>8.9739745754498765E-2</v>
      </c>
      <c r="R5211" s="65">
        <f t="shared" si="736"/>
        <v>4.2924414997390588E-2</v>
      </c>
      <c r="S5211" s="65">
        <f t="shared" si="737"/>
        <v>3.5622419557069525E-2</v>
      </c>
      <c r="T5211" s="66">
        <f>(L5211*'Football Field'!$F$4)+(M5211*'Football Field'!$F$5)+(N5211*'Football Field'!$F$6)+(O5211*'Football Field'!$F$7)+(P5211*'Football Field'!$F$8)+(Q5211*'Football Field'!$F$9)+(R5211*'Football Field'!$F$10)+(S5211*'Football Field'!$F$11)</f>
        <v>137117442.97700071</v>
      </c>
    </row>
    <row r="5212" spans="2:20" x14ac:dyDescent="0.3">
      <c r="B5212" s="62">
        <f t="shared" si="729"/>
        <v>5185</v>
      </c>
      <c r="C5212" s="62">
        <v>0.97400794340743657</v>
      </c>
      <c r="D5212" s="62">
        <v>0.48650304191465321</v>
      </c>
      <c r="E5212" s="62">
        <v>0.55866439676477297</v>
      </c>
      <c r="F5212" s="62">
        <v>0.15800298688650916</v>
      </c>
      <c r="G5212" s="62">
        <v>0.71773857104984407</v>
      </c>
      <c r="H5212" s="62">
        <v>0.35160028515832131</v>
      </c>
      <c r="I5212" s="62">
        <v>0.48801666228905483</v>
      </c>
      <c r="J5212" s="62">
        <v>0.86098767910738938</v>
      </c>
      <c r="K5212" s="62"/>
      <c r="L5212" s="65">
        <f t="shared" si="730"/>
        <v>0.21194720322740729</v>
      </c>
      <c r="M5212" s="65">
        <f t="shared" si="731"/>
        <v>0.10586459771027118</v>
      </c>
      <c r="N5212" s="65">
        <f t="shared" si="732"/>
        <v>0.1215671363241535</v>
      </c>
      <c r="O5212" s="65">
        <f t="shared" si="733"/>
        <v>3.4381948729307089E-2</v>
      </c>
      <c r="P5212" s="65">
        <f t="shared" si="734"/>
        <v>0.15618217881290508</v>
      </c>
      <c r="Q5212" s="65">
        <f t="shared" si="735"/>
        <v>7.6509331979947096E-2</v>
      </c>
      <c r="R5212" s="65">
        <f t="shared" si="736"/>
        <v>0.10619396628192794</v>
      </c>
      <c r="S5212" s="65">
        <f t="shared" si="737"/>
        <v>0.1873536369340808</v>
      </c>
      <c r="T5212" s="66">
        <f>(L5212*'Football Field'!$F$4)+(M5212*'Football Field'!$F$5)+(N5212*'Football Field'!$F$6)+(O5212*'Football Field'!$F$7)+(P5212*'Football Field'!$F$8)+(Q5212*'Football Field'!$F$9)+(R5212*'Football Field'!$F$10)+(S5212*'Football Field'!$F$11)</f>
        <v>139042148.55729955</v>
      </c>
    </row>
    <row r="5213" spans="2:20" x14ac:dyDescent="0.3">
      <c r="B5213" s="62">
        <f t="shared" si="729"/>
        <v>5186</v>
      </c>
      <c r="C5213" s="62">
        <v>0.32596993302640209</v>
      </c>
      <c r="D5213" s="62">
        <v>0.98857400625933423</v>
      </c>
      <c r="E5213" s="62">
        <v>0.57418559308646944</v>
      </c>
      <c r="F5213" s="62">
        <v>0.9091968568878025</v>
      </c>
      <c r="G5213" s="62">
        <v>0.70070098598097719</v>
      </c>
      <c r="H5213" s="62">
        <v>0.42148835074198099</v>
      </c>
      <c r="I5213" s="62">
        <v>0.95979902893552049</v>
      </c>
      <c r="J5213" s="62">
        <v>0.98144555058032046</v>
      </c>
      <c r="K5213" s="62"/>
      <c r="L5213" s="65">
        <f t="shared" si="730"/>
        <v>5.5613358680679459E-2</v>
      </c>
      <c r="M5213" s="65">
        <f t="shared" si="731"/>
        <v>0.16865948427226155</v>
      </c>
      <c r="N5213" s="65">
        <f t="shared" si="732"/>
        <v>9.7961149487397994E-2</v>
      </c>
      <c r="O5213" s="65">
        <f t="shared" si="733"/>
        <v>0.15511703930482551</v>
      </c>
      <c r="P5213" s="65">
        <f t="shared" si="734"/>
        <v>0.11954579644653783</v>
      </c>
      <c r="Q5213" s="65">
        <f t="shared" si="735"/>
        <v>7.1909647039879759E-2</v>
      </c>
      <c r="R5213" s="65">
        <f t="shared" si="736"/>
        <v>0.16375021819339269</v>
      </c>
      <c r="S5213" s="65">
        <f t="shared" si="737"/>
        <v>0.16744330657502526</v>
      </c>
      <c r="T5213" s="66">
        <f>(L5213*'Football Field'!$F$4)+(M5213*'Football Field'!$F$5)+(N5213*'Football Field'!$F$6)+(O5213*'Football Field'!$F$7)+(P5213*'Football Field'!$F$8)+(Q5213*'Football Field'!$F$9)+(R5213*'Football Field'!$F$10)+(S5213*'Football Field'!$F$11)</f>
        <v>144664386.57319772</v>
      </c>
    </row>
    <row r="5214" spans="2:20" x14ac:dyDescent="0.3">
      <c r="B5214" s="62">
        <f t="shared" ref="B5214:B5277" si="738">B5213+1</f>
        <v>5187</v>
      </c>
      <c r="C5214" s="62">
        <v>0.52798541138229493</v>
      </c>
      <c r="D5214" s="62">
        <v>0.41108850138357245</v>
      </c>
      <c r="E5214" s="62">
        <v>0.38431268571397159</v>
      </c>
      <c r="F5214" s="62">
        <v>0.79660511926461053</v>
      </c>
      <c r="G5214" s="62">
        <v>0.49197994106887899</v>
      </c>
      <c r="H5214" s="62">
        <v>0.78799279310069636</v>
      </c>
      <c r="I5214" s="62">
        <v>0.71410748041120731</v>
      </c>
      <c r="J5214" s="62">
        <v>6.5982447108795639E-2</v>
      </c>
      <c r="K5214" s="62"/>
      <c r="L5214" s="65">
        <f t="shared" si="730"/>
        <v>0.12631065614361298</v>
      </c>
      <c r="M5214" s="65">
        <f t="shared" si="731"/>
        <v>9.8345252015413526E-2</v>
      </c>
      <c r="N5214" s="65">
        <f t="shared" si="732"/>
        <v>9.1939637820215844E-2</v>
      </c>
      <c r="O5214" s="65">
        <f t="shared" si="733"/>
        <v>0.19057290813821173</v>
      </c>
      <c r="P5214" s="65">
        <f t="shared" si="734"/>
        <v>0.11769701932334485</v>
      </c>
      <c r="Q5214" s="65">
        <f t="shared" si="735"/>
        <v>0.18851256983106265</v>
      </c>
      <c r="R5214" s="65">
        <f t="shared" si="736"/>
        <v>0.1708368876550109</v>
      </c>
      <c r="S5214" s="65">
        <f t="shared" si="737"/>
        <v>1.5785069073127597E-2</v>
      </c>
      <c r="T5214" s="66">
        <f>(L5214*'Football Field'!$F$4)+(M5214*'Football Field'!$F$5)+(N5214*'Football Field'!$F$6)+(O5214*'Football Field'!$F$7)+(P5214*'Football Field'!$F$8)+(Q5214*'Football Field'!$F$9)+(R5214*'Football Field'!$F$10)+(S5214*'Football Field'!$F$11)</f>
        <v>144299456.89619452</v>
      </c>
    </row>
    <row r="5215" spans="2:20" x14ac:dyDescent="0.3">
      <c r="B5215" s="62">
        <f t="shared" si="738"/>
        <v>5188</v>
      </c>
      <c r="C5215" s="62">
        <v>0.9207454343221263</v>
      </c>
      <c r="D5215" s="62">
        <v>0.17486634987883076</v>
      </c>
      <c r="E5215" s="62">
        <v>0.15089260813924166</v>
      </c>
      <c r="F5215" s="62">
        <v>0.98206377890235086</v>
      </c>
      <c r="G5215" s="62">
        <v>0.61117751523537134</v>
      </c>
      <c r="H5215" s="62">
        <v>0.77036197979869836</v>
      </c>
      <c r="I5215" s="62">
        <v>0.73006065279497889</v>
      </c>
      <c r="J5215" s="62">
        <v>5.4722902053549904E-2</v>
      </c>
      <c r="K5215" s="62"/>
      <c r="L5215" s="65">
        <f t="shared" si="730"/>
        <v>0.20950357767590067</v>
      </c>
      <c r="M5215" s="65">
        <f t="shared" si="731"/>
        <v>3.9788550178054861E-2</v>
      </c>
      <c r="N5215" s="65">
        <f t="shared" si="732"/>
        <v>3.4333638888247899E-2</v>
      </c>
      <c r="O5215" s="65">
        <f t="shared" si="733"/>
        <v>0.22345576477110851</v>
      </c>
      <c r="P5215" s="65">
        <f t="shared" si="734"/>
        <v>0.13906544769472182</v>
      </c>
      <c r="Q5215" s="65">
        <f t="shared" si="735"/>
        <v>0.17528579003178968</v>
      </c>
      <c r="R5215" s="65">
        <f t="shared" si="736"/>
        <v>0.16611575032523196</v>
      </c>
      <c r="S5215" s="65">
        <f t="shared" si="737"/>
        <v>1.2451480434944678E-2</v>
      </c>
      <c r="T5215" s="66">
        <f>(L5215*'Football Field'!$F$4)+(M5215*'Football Field'!$F$5)+(N5215*'Football Field'!$F$6)+(O5215*'Football Field'!$F$7)+(P5215*'Football Field'!$F$8)+(Q5215*'Football Field'!$F$9)+(R5215*'Football Field'!$F$10)+(S5215*'Football Field'!$F$11)</f>
        <v>143883655.38008317</v>
      </c>
    </row>
    <row r="5216" spans="2:20" x14ac:dyDescent="0.3">
      <c r="B5216" s="62">
        <f t="shared" si="738"/>
        <v>5189</v>
      </c>
      <c r="C5216" s="62">
        <v>0.92855479854357093</v>
      </c>
      <c r="D5216" s="62">
        <v>6.6367429141354295E-2</v>
      </c>
      <c r="E5216" s="62">
        <v>0.30929997227630057</v>
      </c>
      <c r="F5216" s="62">
        <v>0.74241790601332025</v>
      </c>
      <c r="G5216" s="62">
        <v>0.29272200047005748</v>
      </c>
      <c r="H5216" s="62">
        <v>8.8176400602946292E-2</v>
      </c>
      <c r="I5216" s="62">
        <v>0.33622512839695695</v>
      </c>
      <c r="J5216" s="62">
        <v>0.47776954944435024</v>
      </c>
      <c r="K5216" s="62"/>
      <c r="L5216" s="65">
        <f t="shared" si="730"/>
        <v>0.28645543499978343</v>
      </c>
      <c r="M5216" s="65">
        <f t="shared" si="731"/>
        <v>2.0474085982133742E-2</v>
      </c>
      <c r="N5216" s="65">
        <f t="shared" si="732"/>
        <v>9.5417802204886451E-2</v>
      </c>
      <c r="O5216" s="65">
        <f t="shared" si="733"/>
        <v>0.22903294943092667</v>
      </c>
      <c r="P5216" s="65">
        <f t="shared" si="734"/>
        <v>9.0303564324020355E-2</v>
      </c>
      <c r="Q5216" s="65">
        <f t="shared" si="735"/>
        <v>2.7202066298133428E-2</v>
      </c>
      <c r="R5216" s="65">
        <f t="shared" si="736"/>
        <v>0.10372410498968412</v>
      </c>
      <c r="S5216" s="65">
        <f t="shared" si="737"/>
        <v>0.1473899917704318</v>
      </c>
      <c r="T5216" s="66">
        <f>(L5216*'Football Field'!$F$4)+(M5216*'Football Field'!$F$5)+(N5216*'Football Field'!$F$6)+(O5216*'Football Field'!$F$7)+(P5216*'Football Field'!$F$8)+(Q5216*'Football Field'!$F$9)+(R5216*'Football Field'!$F$10)+(S5216*'Football Field'!$F$11)</f>
        <v>133602692.19554891</v>
      </c>
    </row>
    <row r="5217" spans="2:20" x14ac:dyDescent="0.3">
      <c r="B5217" s="62">
        <f t="shared" si="738"/>
        <v>5190</v>
      </c>
      <c r="C5217" s="62">
        <v>0.43160212104852336</v>
      </c>
      <c r="D5217" s="62">
        <v>0.83384436951411478</v>
      </c>
      <c r="E5217" s="62">
        <v>0.40172630619427097</v>
      </c>
      <c r="F5217" s="62">
        <v>0.79375643204718693</v>
      </c>
      <c r="G5217" s="62">
        <v>0.3867849719673786</v>
      </c>
      <c r="H5217" s="62">
        <v>0.4248308693021895</v>
      </c>
      <c r="I5217" s="62">
        <v>0.92971587742340134</v>
      </c>
      <c r="J5217" s="62">
        <v>0.88608395316564303</v>
      </c>
      <c r="K5217" s="62"/>
      <c r="L5217" s="65">
        <f t="shared" si="730"/>
        <v>8.4821711081792303E-2</v>
      </c>
      <c r="M5217" s="65">
        <f t="shared" si="731"/>
        <v>0.16387339808775828</v>
      </c>
      <c r="N5217" s="65">
        <f t="shared" si="732"/>
        <v>7.8950290131069925E-2</v>
      </c>
      <c r="O5217" s="65">
        <f t="shared" si="733"/>
        <v>0.15599501361313139</v>
      </c>
      <c r="P5217" s="65">
        <f t="shared" si="734"/>
        <v>7.6013906195117303E-2</v>
      </c>
      <c r="Q5217" s="65">
        <f t="shared" si="735"/>
        <v>8.3490973508273655E-2</v>
      </c>
      <c r="R5217" s="65">
        <f t="shared" si="736"/>
        <v>0.18271479146437475</v>
      </c>
      <c r="S5217" s="65">
        <f t="shared" si="737"/>
        <v>0.17413991591848246</v>
      </c>
      <c r="T5217" s="66">
        <f>(L5217*'Football Field'!$F$4)+(M5217*'Football Field'!$F$5)+(N5217*'Football Field'!$F$6)+(O5217*'Football Field'!$F$7)+(P5217*'Football Field'!$F$8)+(Q5217*'Football Field'!$F$9)+(R5217*'Football Field'!$F$10)+(S5217*'Football Field'!$F$11)</f>
        <v>143162977.56485483</v>
      </c>
    </row>
    <row r="5218" spans="2:20" x14ac:dyDescent="0.3">
      <c r="B5218" s="62">
        <f t="shared" si="738"/>
        <v>5191</v>
      </c>
      <c r="C5218" s="62">
        <v>0.49666543036469757</v>
      </c>
      <c r="D5218" s="62">
        <v>0.33119640991185972</v>
      </c>
      <c r="E5218" s="62">
        <v>7.7636769962964314E-2</v>
      </c>
      <c r="F5218" s="62">
        <v>0.69781412432772838</v>
      </c>
      <c r="G5218" s="62">
        <v>0.39301742827720954</v>
      </c>
      <c r="H5218" s="62">
        <v>0.38467411455322098</v>
      </c>
      <c r="I5218" s="62">
        <v>0.83043611515110483</v>
      </c>
      <c r="J5218" s="62">
        <v>0.19182392606042253</v>
      </c>
      <c r="K5218" s="62"/>
      <c r="L5218" s="65">
        <f t="shared" si="730"/>
        <v>0.1459379536431854</v>
      </c>
      <c r="M5218" s="65">
        <f t="shared" si="731"/>
        <v>9.7317275094050817E-2</v>
      </c>
      <c r="N5218" s="65">
        <f t="shared" si="732"/>
        <v>2.2812442024688719E-2</v>
      </c>
      <c r="O5218" s="65">
        <f t="shared" si="733"/>
        <v>0.20504258823272944</v>
      </c>
      <c r="P5218" s="65">
        <f t="shared" si="734"/>
        <v>0.11548248724854308</v>
      </c>
      <c r="Q5218" s="65">
        <f t="shared" si="735"/>
        <v>0.11303092517669139</v>
      </c>
      <c r="R5218" s="65">
        <f t="shared" si="736"/>
        <v>0.24401164217843482</v>
      </c>
      <c r="S5218" s="65">
        <f t="shared" si="737"/>
        <v>5.6364686401676287E-2</v>
      </c>
      <c r="T5218" s="66">
        <f>(L5218*'Football Field'!$F$4)+(M5218*'Football Field'!$F$5)+(N5218*'Football Field'!$F$6)+(O5218*'Football Field'!$F$7)+(P5218*'Football Field'!$F$8)+(Q5218*'Football Field'!$F$9)+(R5218*'Football Field'!$F$10)+(S5218*'Football Field'!$F$11)</f>
        <v>152792612.02411661</v>
      </c>
    </row>
    <row r="5219" spans="2:20" x14ac:dyDescent="0.3">
      <c r="B5219" s="62">
        <f t="shared" si="738"/>
        <v>5192</v>
      </c>
      <c r="C5219" s="62">
        <v>0.12133911139154285</v>
      </c>
      <c r="D5219" s="62">
        <v>0.3448631957790903</v>
      </c>
      <c r="E5219" s="62">
        <v>0.47544379438312101</v>
      </c>
      <c r="F5219" s="62">
        <v>0.97359290764512174</v>
      </c>
      <c r="G5219" s="62">
        <v>0.82573618007725635</v>
      </c>
      <c r="H5219" s="62">
        <v>0.43803329803596081</v>
      </c>
      <c r="I5219" s="62">
        <v>0.94350790735674428</v>
      </c>
      <c r="J5219" s="62">
        <v>0.48190581780012443</v>
      </c>
      <c r="K5219" s="62"/>
      <c r="L5219" s="65">
        <f t="shared" si="730"/>
        <v>2.6352733479338974E-2</v>
      </c>
      <c r="M5219" s="65">
        <f t="shared" si="731"/>
        <v>7.4898256472915703E-2</v>
      </c>
      <c r="N5219" s="65">
        <f t="shared" si="732"/>
        <v>0.10325807939497815</v>
      </c>
      <c r="O5219" s="65">
        <f t="shared" si="733"/>
        <v>0.21144735706655934</v>
      </c>
      <c r="P5219" s="65">
        <f t="shared" si="734"/>
        <v>0.17933546099250613</v>
      </c>
      <c r="Q5219" s="65">
        <f t="shared" si="735"/>
        <v>9.5133173680239158E-2</v>
      </c>
      <c r="R5219" s="65">
        <f t="shared" si="736"/>
        <v>0.2049134210154939</v>
      </c>
      <c r="S5219" s="65">
        <f t="shared" si="737"/>
        <v>0.1046615178979686</v>
      </c>
      <c r="T5219" s="66">
        <f>(L5219*'Football Field'!$F$4)+(M5219*'Football Field'!$F$5)+(N5219*'Football Field'!$F$6)+(O5219*'Football Field'!$F$7)+(P5219*'Football Field'!$F$8)+(Q5219*'Football Field'!$F$9)+(R5219*'Football Field'!$F$10)+(S5219*'Football Field'!$F$11)</f>
        <v>155772561.89832824</v>
      </c>
    </row>
    <row r="5220" spans="2:20" x14ac:dyDescent="0.3">
      <c r="B5220" s="62">
        <f t="shared" si="738"/>
        <v>5193</v>
      </c>
      <c r="C5220" s="62">
        <v>0.35166011718589063</v>
      </c>
      <c r="D5220" s="62">
        <v>0.71459948079477509</v>
      </c>
      <c r="E5220" s="62">
        <v>0.71001465057206448</v>
      </c>
      <c r="F5220" s="62">
        <v>0.60359911146932632</v>
      </c>
      <c r="G5220" s="62">
        <v>0.63166928116389831</v>
      </c>
      <c r="H5220" s="62">
        <v>0.59658764700133793</v>
      </c>
      <c r="I5220" s="62">
        <v>0.42838884670963484</v>
      </c>
      <c r="J5220" s="62">
        <v>0.39453688886334148</v>
      </c>
      <c r="K5220" s="62"/>
      <c r="L5220" s="65">
        <f t="shared" si="730"/>
        <v>7.9362597832258033E-2</v>
      </c>
      <c r="M5220" s="65">
        <f t="shared" si="731"/>
        <v>0.16127069415573625</v>
      </c>
      <c r="N5220" s="65">
        <f t="shared" si="732"/>
        <v>0.16023599041962328</v>
      </c>
      <c r="O5220" s="65">
        <f t="shared" si="733"/>
        <v>0.13622014892899095</v>
      </c>
      <c r="P5220" s="65">
        <f t="shared" si="734"/>
        <v>0.1425550202427486</v>
      </c>
      <c r="Q5220" s="65">
        <f t="shared" si="735"/>
        <v>0.13463780277259135</v>
      </c>
      <c r="R5220" s="65">
        <f t="shared" si="736"/>
        <v>9.6678724983959199E-2</v>
      </c>
      <c r="S5220" s="65">
        <f t="shared" si="737"/>
        <v>8.9039020664092347E-2</v>
      </c>
      <c r="T5220" s="66">
        <f>(L5220*'Football Field'!$F$4)+(M5220*'Football Field'!$F$5)+(N5220*'Football Field'!$F$6)+(O5220*'Football Field'!$F$7)+(P5220*'Football Field'!$F$8)+(Q5220*'Football Field'!$F$9)+(R5220*'Football Field'!$F$10)+(S5220*'Football Field'!$F$11)</f>
        <v>138037976.70881268</v>
      </c>
    </row>
    <row r="5221" spans="2:20" x14ac:dyDescent="0.3">
      <c r="B5221" s="62">
        <f t="shared" si="738"/>
        <v>5194</v>
      </c>
      <c r="C5221" s="62">
        <v>9.6510042524955542E-2</v>
      </c>
      <c r="D5221" s="62">
        <v>0.2947769370769584</v>
      </c>
      <c r="E5221" s="62">
        <v>0.22413809451051636</v>
      </c>
      <c r="F5221" s="62">
        <v>0.60894809167189534</v>
      </c>
      <c r="G5221" s="62">
        <v>0.13242309139076269</v>
      </c>
      <c r="H5221" s="62">
        <v>0.96598018816887654</v>
      </c>
      <c r="I5221" s="62">
        <v>0.18066733639487209</v>
      </c>
      <c r="J5221" s="62">
        <v>0.13774842433045908</v>
      </c>
      <c r="K5221" s="62"/>
      <c r="L5221" s="65">
        <f t="shared" si="730"/>
        <v>3.6540332923587097E-2</v>
      </c>
      <c r="M5221" s="65">
        <f t="shared" si="731"/>
        <v>0.11160752950867388</v>
      </c>
      <c r="N5221" s="65">
        <f t="shared" si="732"/>
        <v>8.4862470060096687E-2</v>
      </c>
      <c r="O5221" s="65">
        <f t="shared" si="733"/>
        <v>0.23055803749252718</v>
      </c>
      <c r="P5221" s="65">
        <f t="shared" si="734"/>
        <v>5.013762008174287E-2</v>
      </c>
      <c r="Q5221" s="65">
        <f t="shared" si="735"/>
        <v>0.36573642234333187</v>
      </c>
      <c r="R5221" s="65">
        <f t="shared" si="736"/>
        <v>6.840370647002128E-2</v>
      </c>
      <c r="S5221" s="65">
        <f t="shared" si="737"/>
        <v>5.2153881120019112E-2</v>
      </c>
      <c r="T5221" s="66">
        <f>(L5221*'Football Field'!$F$4)+(M5221*'Football Field'!$F$5)+(N5221*'Football Field'!$F$6)+(O5221*'Football Field'!$F$7)+(P5221*'Football Field'!$F$8)+(Q5221*'Football Field'!$F$9)+(R5221*'Football Field'!$F$10)+(S5221*'Football Field'!$F$11)</f>
        <v>125310280.98608668</v>
      </c>
    </row>
    <row r="5222" spans="2:20" x14ac:dyDescent="0.3">
      <c r="B5222" s="62">
        <f t="shared" si="738"/>
        <v>5195</v>
      </c>
      <c r="C5222" s="62">
        <v>0.26219424798715196</v>
      </c>
      <c r="D5222" s="62">
        <v>0.10970572781630317</v>
      </c>
      <c r="E5222" s="62">
        <v>4.7218453116540493E-2</v>
      </c>
      <c r="F5222" s="62">
        <v>0.817038417342146</v>
      </c>
      <c r="G5222" s="62">
        <v>2.0591154989117122E-2</v>
      </c>
      <c r="H5222" s="62">
        <v>0.41468888579335983</v>
      </c>
      <c r="I5222" s="62">
        <v>0.24881210279815869</v>
      </c>
      <c r="J5222" s="62">
        <v>0.49724014986276166</v>
      </c>
      <c r="K5222" s="62"/>
      <c r="L5222" s="65">
        <f t="shared" si="730"/>
        <v>0.10845725992344619</v>
      </c>
      <c r="M5222" s="65">
        <f t="shared" si="731"/>
        <v>4.5380029227211259E-2</v>
      </c>
      <c r="N5222" s="65">
        <f t="shared" si="732"/>
        <v>1.9532022850076554E-2</v>
      </c>
      <c r="O5222" s="65">
        <f t="shared" si="733"/>
        <v>0.33796983983210982</v>
      </c>
      <c r="P5222" s="65">
        <f t="shared" si="734"/>
        <v>8.5175791075633202E-3</v>
      </c>
      <c r="Q5222" s="65">
        <f t="shared" si="735"/>
        <v>0.17153702119376255</v>
      </c>
      <c r="R5222" s="65">
        <f t="shared" si="736"/>
        <v>0.1029217044708069</v>
      </c>
      <c r="S5222" s="65">
        <f t="shared" si="737"/>
        <v>0.20568454339502337</v>
      </c>
      <c r="T5222" s="66">
        <f>(L5222*'Football Field'!$F$4)+(M5222*'Football Field'!$F$5)+(N5222*'Football Field'!$F$6)+(O5222*'Football Field'!$F$7)+(P5222*'Football Field'!$F$8)+(Q5222*'Football Field'!$F$9)+(R5222*'Football Field'!$F$10)+(S5222*'Football Field'!$F$11)</f>
        <v>126800179.24378927</v>
      </c>
    </row>
    <row r="5223" spans="2:20" x14ac:dyDescent="0.3">
      <c r="B5223" s="62">
        <f t="shared" si="738"/>
        <v>5196</v>
      </c>
      <c r="C5223" s="62">
        <v>0.55475290507564268</v>
      </c>
      <c r="D5223" s="62">
        <v>0.85334355266448025</v>
      </c>
      <c r="E5223" s="62">
        <v>0.10956250730676709</v>
      </c>
      <c r="F5223" s="62">
        <v>3.3400009781003437E-2</v>
      </c>
      <c r="G5223" s="62">
        <v>0.77367445327152784</v>
      </c>
      <c r="H5223" s="62">
        <v>0.83375809730468331</v>
      </c>
      <c r="I5223" s="62">
        <v>0.87762836082435514</v>
      </c>
      <c r="J5223" s="62">
        <v>0.34108811388902893</v>
      </c>
      <c r="K5223" s="62"/>
      <c r="L5223" s="65">
        <f t="shared" ref="L5223:L5286" si="739">C5223/SUM($C5223:$J5223)</f>
        <v>0.1267367018110066</v>
      </c>
      <c r="M5223" s="65">
        <f t="shared" ref="M5223:M5286" si="740">D5223/SUM($C5223:$J5223)</f>
        <v>0.19495156561935728</v>
      </c>
      <c r="N5223" s="65">
        <f t="shared" ref="N5223:N5286" si="741">E5223/SUM($C5223:$J5223)</f>
        <v>2.5030226414606369E-2</v>
      </c>
      <c r="O5223" s="65">
        <f t="shared" ref="O5223:O5286" si="742">F5223/SUM($C5223:$J5223)</f>
        <v>7.6304369772025793E-3</v>
      </c>
      <c r="P5223" s="65">
        <f t="shared" ref="P5223:P5286" si="743">G5223/SUM($C5223:$J5223)</f>
        <v>0.17675067148985418</v>
      </c>
      <c r="Q5223" s="65">
        <f t="shared" ref="Q5223:Q5286" si="744">H5223/SUM($C5223:$J5223)</f>
        <v>0.19047714828317602</v>
      </c>
      <c r="R5223" s="65">
        <f t="shared" ref="R5223:R5286" si="745">I5223/SUM($C5223:$J5223)</f>
        <v>0.2004995789098436</v>
      </c>
      <c r="S5223" s="65">
        <f t="shared" ref="S5223:S5286" si="746">J5223/SUM($C5223:$J5223)</f>
        <v>7.7923670494953357E-2</v>
      </c>
      <c r="T5223" s="66">
        <f>(L5223*'Football Field'!$F$4)+(M5223*'Football Field'!$F$5)+(N5223*'Football Field'!$F$6)+(O5223*'Football Field'!$F$7)+(P5223*'Football Field'!$F$8)+(Q5223*'Football Field'!$F$9)+(R5223*'Football Field'!$F$10)+(S5223*'Football Field'!$F$11)</f>
        <v>150377802.25234851</v>
      </c>
    </row>
    <row r="5224" spans="2:20" x14ac:dyDescent="0.3">
      <c r="B5224" s="62">
        <f t="shared" si="738"/>
        <v>5197</v>
      </c>
      <c r="C5224" s="62">
        <v>0.94221801144158468</v>
      </c>
      <c r="D5224" s="62">
        <v>0.19671914997801354</v>
      </c>
      <c r="E5224" s="62">
        <v>0.63332650608578034</v>
      </c>
      <c r="F5224" s="62">
        <v>0.41851211036350344</v>
      </c>
      <c r="G5224" s="62">
        <v>0.89251742204093465</v>
      </c>
      <c r="H5224" s="62">
        <v>0.899627956889962</v>
      </c>
      <c r="I5224" s="62">
        <v>0.48735190321910626</v>
      </c>
      <c r="J5224" s="62">
        <v>0.94803332868368517</v>
      </c>
      <c r="K5224" s="62"/>
      <c r="L5224" s="65">
        <f t="shared" si="739"/>
        <v>0.17389529935150114</v>
      </c>
      <c r="M5224" s="65">
        <f t="shared" si="740"/>
        <v>3.6306390939460795E-2</v>
      </c>
      <c r="N5224" s="65">
        <f t="shared" si="741"/>
        <v>0.11688643289096691</v>
      </c>
      <c r="O5224" s="65">
        <f t="shared" si="742"/>
        <v>7.7240392170535299E-2</v>
      </c>
      <c r="P5224" s="65">
        <f t="shared" si="743"/>
        <v>0.1647225826693515</v>
      </c>
      <c r="Q5224" s="65">
        <f t="shared" si="744"/>
        <v>0.16603489953350176</v>
      </c>
      <c r="R5224" s="65">
        <f t="shared" si="745"/>
        <v>8.9945430962571335E-2</v>
      </c>
      <c r="S5224" s="65">
        <f t="shared" si="746"/>
        <v>0.17496857148211112</v>
      </c>
      <c r="T5224" s="66">
        <f>(L5224*'Football Field'!$F$4)+(M5224*'Football Field'!$F$5)+(N5224*'Football Field'!$F$6)+(O5224*'Football Field'!$F$7)+(P5224*'Football Field'!$F$8)+(Q5224*'Football Field'!$F$9)+(R5224*'Football Field'!$F$10)+(S5224*'Football Field'!$F$11)</f>
        <v>137977330.32184094</v>
      </c>
    </row>
    <row r="5225" spans="2:20" x14ac:dyDescent="0.3">
      <c r="B5225" s="62">
        <f t="shared" si="738"/>
        <v>5198</v>
      </c>
      <c r="C5225" s="62">
        <v>0.94915621817496931</v>
      </c>
      <c r="D5225" s="62">
        <v>0.21815542066475557</v>
      </c>
      <c r="E5225" s="62">
        <v>0.86590676879551898</v>
      </c>
      <c r="F5225" s="62">
        <v>0.35395519375036655</v>
      </c>
      <c r="G5225" s="62">
        <v>0.19028656599497173</v>
      </c>
      <c r="H5225" s="62">
        <v>7.0560032063490152E-2</v>
      </c>
      <c r="I5225" s="62">
        <v>0.76521885765539233</v>
      </c>
      <c r="J5225" s="62">
        <v>0.48933263721462095</v>
      </c>
      <c r="K5225" s="62"/>
      <c r="L5225" s="65">
        <f t="shared" si="739"/>
        <v>0.24321301247530128</v>
      </c>
      <c r="M5225" s="65">
        <f t="shared" si="740"/>
        <v>5.5900426117116729E-2</v>
      </c>
      <c r="N5225" s="65">
        <f t="shared" si="741"/>
        <v>0.22188106628690915</v>
      </c>
      <c r="O5225" s="65">
        <f t="shared" si="742"/>
        <v>9.0697934970949357E-2</v>
      </c>
      <c r="P5225" s="65">
        <f t="shared" si="743"/>
        <v>4.8759274883332142E-2</v>
      </c>
      <c r="Q5225" s="65">
        <f t="shared" si="744"/>
        <v>1.8080393543133039E-2</v>
      </c>
      <c r="R5225" s="65">
        <f t="shared" si="745"/>
        <v>0.19608066618488784</v>
      </c>
      <c r="S5225" s="65">
        <f t="shared" si="746"/>
        <v>0.12538722553837051</v>
      </c>
      <c r="T5225" s="66">
        <f>(L5225*'Football Field'!$F$4)+(M5225*'Football Field'!$F$5)+(N5225*'Football Field'!$F$6)+(O5225*'Football Field'!$F$7)+(P5225*'Football Field'!$F$8)+(Q5225*'Football Field'!$F$9)+(R5225*'Football Field'!$F$10)+(S5225*'Football Field'!$F$11)</f>
        <v>145266839.70815638</v>
      </c>
    </row>
    <row r="5226" spans="2:20" x14ac:dyDescent="0.3">
      <c r="B5226" s="62">
        <f t="shared" si="738"/>
        <v>5199</v>
      </c>
      <c r="C5226" s="62">
        <v>0.84525377395678625</v>
      </c>
      <c r="D5226" s="62">
        <v>0.47033081059446624</v>
      </c>
      <c r="E5226" s="62">
        <v>2.3546579995388228E-2</v>
      </c>
      <c r="F5226" s="62">
        <v>0.62101975513451391</v>
      </c>
      <c r="G5226" s="62">
        <v>0.96196527008144206</v>
      </c>
      <c r="H5226" s="62">
        <v>0.76982071595413382</v>
      </c>
      <c r="I5226" s="62">
        <v>0.8767304801106115</v>
      </c>
      <c r="J5226" s="62">
        <v>0.42579879541260135</v>
      </c>
      <c r="K5226" s="62"/>
      <c r="L5226" s="65">
        <f t="shared" si="739"/>
        <v>0.16923806134311248</v>
      </c>
      <c r="M5226" s="65">
        <f t="shared" si="740"/>
        <v>9.4170386489172364E-2</v>
      </c>
      <c r="N5226" s="65">
        <f t="shared" si="741"/>
        <v>4.7145338742773258E-3</v>
      </c>
      <c r="O5226" s="65">
        <f t="shared" si="742"/>
        <v>0.12434156776697554</v>
      </c>
      <c r="P5226" s="65">
        <f t="shared" si="743"/>
        <v>0.19260622360298399</v>
      </c>
      <c r="Q5226" s="65">
        <f t="shared" si="744"/>
        <v>0.15413473392726337</v>
      </c>
      <c r="R5226" s="65">
        <f t="shared" si="745"/>
        <v>0.17554037774922954</v>
      </c>
      <c r="S5226" s="65">
        <f t="shared" si="746"/>
        <v>8.5254115246985437E-2</v>
      </c>
      <c r="T5226" s="66">
        <f>(L5226*'Football Field'!$F$4)+(M5226*'Football Field'!$F$5)+(N5226*'Football Field'!$F$6)+(O5226*'Football Field'!$F$7)+(P5226*'Football Field'!$F$8)+(Q5226*'Football Field'!$F$9)+(R5226*'Football Field'!$F$10)+(S5226*'Football Field'!$F$11)</f>
        <v>148685997.84094056</v>
      </c>
    </row>
    <row r="5227" spans="2:20" x14ac:dyDescent="0.3">
      <c r="B5227" s="62">
        <f t="shared" si="738"/>
        <v>5200</v>
      </c>
      <c r="C5227" s="62">
        <v>0.92675855853437994</v>
      </c>
      <c r="D5227" s="62">
        <v>0.92304700168974574</v>
      </c>
      <c r="E5227" s="62">
        <v>0.91842091595296527</v>
      </c>
      <c r="F5227" s="62">
        <v>0.18683870902072852</v>
      </c>
      <c r="G5227" s="62">
        <v>0.29051680453568396</v>
      </c>
      <c r="H5227" s="62">
        <v>0.96925166732983925</v>
      </c>
      <c r="I5227" s="62">
        <v>0.87821214973177597</v>
      </c>
      <c r="J5227" s="62">
        <v>0.97148502470082632</v>
      </c>
      <c r="K5227" s="62"/>
      <c r="L5227" s="65">
        <f t="shared" si="739"/>
        <v>0.15281620034336196</v>
      </c>
      <c r="M5227" s="65">
        <f t="shared" si="740"/>
        <v>0.15220418979419328</v>
      </c>
      <c r="N5227" s="65">
        <f t="shared" si="741"/>
        <v>0.15144137963371807</v>
      </c>
      <c r="O5227" s="65">
        <f t="shared" si="742"/>
        <v>3.0808435839815951E-2</v>
      </c>
      <c r="P5227" s="65">
        <f t="shared" si="743"/>
        <v>4.7904250569045556E-2</v>
      </c>
      <c r="Q5227" s="65">
        <f t="shared" si="744"/>
        <v>0.15982302576417981</v>
      </c>
      <c r="R5227" s="65">
        <f t="shared" si="745"/>
        <v>0.14481122680930394</v>
      </c>
      <c r="S5227" s="65">
        <f t="shared" si="746"/>
        <v>0.16019129124638137</v>
      </c>
      <c r="T5227" s="66">
        <f>(L5227*'Football Field'!$F$4)+(M5227*'Football Field'!$F$5)+(N5227*'Football Field'!$F$6)+(O5227*'Football Field'!$F$7)+(P5227*'Football Field'!$F$8)+(Q5227*'Football Field'!$F$9)+(R5227*'Football Field'!$F$10)+(S5227*'Football Field'!$F$11)</f>
        <v>136206181.33157319</v>
      </c>
    </row>
    <row r="5228" spans="2:20" x14ac:dyDescent="0.3">
      <c r="B5228" s="62">
        <f t="shared" si="738"/>
        <v>5201</v>
      </c>
      <c r="C5228" s="62">
        <v>0.73992007748613131</v>
      </c>
      <c r="D5228" s="62">
        <v>0.60236994967804181</v>
      </c>
      <c r="E5228" s="62">
        <v>0.57069746125151954</v>
      </c>
      <c r="F5228" s="62">
        <v>0.1488167713543348</v>
      </c>
      <c r="G5228" s="62">
        <v>0.95908422524976156</v>
      </c>
      <c r="H5228" s="62">
        <v>0.36863445061742672</v>
      </c>
      <c r="I5228" s="62">
        <v>0.9955790778807746</v>
      </c>
      <c r="J5228" s="62">
        <v>0.46001086443030925</v>
      </c>
      <c r="K5228" s="62"/>
      <c r="L5228" s="65">
        <f t="shared" si="739"/>
        <v>0.15271472432639305</v>
      </c>
      <c r="M5228" s="65">
        <f t="shared" si="740"/>
        <v>0.12432526648029717</v>
      </c>
      <c r="N5228" s="65">
        <f t="shared" si="741"/>
        <v>0.11778826946405134</v>
      </c>
      <c r="O5228" s="65">
        <f t="shared" si="742"/>
        <v>3.0714820294827149E-2</v>
      </c>
      <c r="P5228" s="65">
        <f t="shared" si="743"/>
        <v>0.1979487886886741</v>
      </c>
      <c r="Q5228" s="65">
        <f t="shared" si="744"/>
        <v>7.6083769336975249E-2</v>
      </c>
      <c r="R5228" s="65">
        <f t="shared" si="745"/>
        <v>0.20548109052566807</v>
      </c>
      <c r="S5228" s="65">
        <f t="shared" si="746"/>
        <v>9.4943270883113967E-2</v>
      </c>
      <c r="T5228" s="66">
        <f>(L5228*'Football Field'!$F$4)+(M5228*'Football Field'!$F$5)+(N5228*'Football Field'!$F$6)+(O5228*'Football Field'!$F$7)+(P5228*'Football Field'!$F$8)+(Q5228*'Football Field'!$F$9)+(R5228*'Football Field'!$F$10)+(S5228*'Football Field'!$F$11)</f>
        <v>155632775.3237958</v>
      </c>
    </row>
    <row r="5229" spans="2:20" x14ac:dyDescent="0.3">
      <c r="B5229" s="62">
        <f t="shared" si="738"/>
        <v>5202</v>
      </c>
      <c r="C5229" s="62">
        <v>0.31240417871675275</v>
      </c>
      <c r="D5229" s="62">
        <v>0.17393154533051569</v>
      </c>
      <c r="E5229" s="62">
        <v>0.49424775591838033</v>
      </c>
      <c r="F5229" s="62">
        <v>0.35329479601563019</v>
      </c>
      <c r="G5229" s="62">
        <v>0.66714156060295915</v>
      </c>
      <c r="H5229" s="62">
        <v>0.83405784674815509</v>
      </c>
      <c r="I5229" s="62">
        <v>0.90613594017778976</v>
      </c>
      <c r="J5229" s="62">
        <v>0.74077927754059247</v>
      </c>
      <c r="K5229" s="62"/>
      <c r="L5229" s="65">
        <f t="shared" si="739"/>
        <v>6.9702069060286004E-2</v>
      </c>
      <c r="M5229" s="65">
        <f t="shared" si="740"/>
        <v>3.8806742708079371E-2</v>
      </c>
      <c r="N5229" s="65">
        <f t="shared" si="741"/>
        <v>0.11027410503093546</v>
      </c>
      <c r="O5229" s="65">
        <f t="shared" si="742"/>
        <v>7.8825380542838969E-2</v>
      </c>
      <c r="P5229" s="65">
        <f t="shared" si="743"/>
        <v>0.14884931219916747</v>
      </c>
      <c r="Q5229" s="65">
        <f t="shared" si="744"/>
        <v>0.18609084511325652</v>
      </c>
      <c r="R5229" s="65">
        <f t="shared" si="745"/>
        <v>0.20217255140349549</v>
      </c>
      <c r="S5229" s="65">
        <f t="shared" si="746"/>
        <v>0.16527899394194073</v>
      </c>
      <c r="T5229" s="66">
        <f>(L5229*'Football Field'!$F$4)+(M5229*'Football Field'!$F$5)+(N5229*'Football Field'!$F$6)+(O5229*'Football Field'!$F$7)+(P5229*'Football Field'!$F$8)+(Q5229*'Football Field'!$F$9)+(R5229*'Football Field'!$F$10)+(S5229*'Football Field'!$F$11)</f>
        <v>152509220.09050274</v>
      </c>
    </row>
    <row r="5230" spans="2:20" x14ac:dyDescent="0.3">
      <c r="B5230" s="62">
        <f t="shared" si="738"/>
        <v>5203</v>
      </c>
      <c r="C5230" s="62">
        <v>0.60470644867040468</v>
      </c>
      <c r="D5230" s="62">
        <v>0.19244845221745321</v>
      </c>
      <c r="E5230" s="62">
        <v>0.75699362635279521</v>
      </c>
      <c r="F5230" s="62">
        <v>0.82161726973035598</v>
      </c>
      <c r="G5230" s="62">
        <v>0.12486852212246125</v>
      </c>
      <c r="H5230" s="62">
        <v>0.18400140389631203</v>
      </c>
      <c r="I5230" s="62">
        <v>0.91220141816041878</v>
      </c>
      <c r="J5230" s="62">
        <v>0.1635561752334993</v>
      </c>
      <c r="K5230" s="62"/>
      <c r="L5230" s="65">
        <f t="shared" si="739"/>
        <v>0.16080936162601719</v>
      </c>
      <c r="M5230" s="65">
        <f t="shared" si="740"/>
        <v>5.1177745524377018E-2</v>
      </c>
      <c r="N5230" s="65">
        <f t="shared" si="741"/>
        <v>0.20130703430799138</v>
      </c>
      <c r="O5230" s="65">
        <f t="shared" si="742"/>
        <v>0.21849237582426342</v>
      </c>
      <c r="P5230" s="65">
        <f t="shared" si="743"/>
        <v>3.32062397777435E-2</v>
      </c>
      <c r="Q5230" s="65">
        <f t="shared" si="744"/>
        <v>4.8931425097112631E-2</v>
      </c>
      <c r="R5230" s="65">
        <f t="shared" si="745"/>
        <v>0.24258138482111374</v>
      </c>
      <c r="S5230" s="65">
        <f t="shared" si="746"/>
        <v>4.3494433021380903E-2</v>
      </c>
      <c r="T5230" s="66">
        <f>(L5230*'Football Field'!$F$4)+(M5230*'Football Field'!$F$5)+(N5230*'Football Field'!$F$6)+(O5230*'Football Field'!$F$7)+(P5230*'Football Field'!$F$8)+(Q5230*'Football Field'!$F$9)+(R5230*'Football Field'!$F$10)+(S5230*'Football Field'!$F$11)</f>
        <v>150592375.37852505</v>
      </c>
    </row>
    <row r="5231" spans="2:20" x14ac:dyDescent="0.3">
      <c r="B5231" s="62">
        <f t="shared" si="738"/>
        <v>5204</v>
      </c>
      <c r="C5231" s="62">
        <v>0.31244262192376049</v>
      </c>
      <c r="D5231" s="62">
        <v>0.89793997446186113</v>
      </c>
      <c r="E5231" s="62">
        <v>0.92211641010949674</v>
      </c>
      <c r="F5231" s="62">
        <v>0.5146831337975819</v>
      </c>
      <c r="G5231" s="62">
        <v>0.22399115269692349</v>
      </c>
      <c r="H5231" s="62">
        <v>0.54507383133788456</v>
      </c>
      <c r="I5231" s="62">
        <v>0.94634882607810034</v>
      </c>
      <c r="J5231" s="62">
        <v>0.7582747946653271</v>
      </c>
      <c r="K5231" s="62"/>
      <c r="L5231" s="65">
        <f t="shared" si="739"/>
        <v>6.101357317493325E-2</v>
      </c>
      <c r="M5231" s="65">
        <f t="shared" si="740"/>
        <v>0.17534908010052158</v>
      </c>
      <c r="N5231" s="65">
        <f t="shared" si="741"/>
        <v>0.18007023727304083</v>
      </c>
      <c r="O5231" s="65">
        <f t="shared" si="742"/>
        <v>0.10050695661338205</v>
      </c>
      <c r="P5231" s="65">
        <f t="shared" si="743"/>
        <v>4.3740833121500844E-2</v>
      </c>
      <c r="Q5231" s="65">
        <f t="shared" si="744"/>
        <v>0.10644163043219597</v>
      </c>
      <c r="R5231" s="65">
        <f t="shared" si="745"/>
        <v>0.18480232624285683</v>
      </c>
      <c r="S5231" s="65">
        <f t="shared" si="746"/>
        <v>0.14807536304156868</v>
      </c>
      <c r="T5231" s="66">
        <f>(L5231*'Football Field'!$F$4)+(M5231*'Football Field'!$F$5)+(N5231*'Football Field'!$F$6)+(O5231*'Football Field'!$F$7)+(P5231*'Football Field'!$F$8)+(Q5231*'Football Field'!$F$9)+(R5231*'Football Field'!$F$10)+(S5231*'Football Field'!$F$11)</f>
        <v>142934425.13040423</v>
      </c>
    </row>
    <row r="5232" spans="2:20" x14ac:dyDescent="0.3">
      <c r="B5232" s="62">
        <f t="shared" si="738"/>
        <v>5205</v>
      </c>
      <c r="C5232" s="62">
        <v>0.14322396948318927</v>
      </c>
      <c r="D5232" s="62">
        <v>0.23339730379425949</v>
      </c>
      <c r="E5232" s="62">
        <v>0.91561539611717746</v>
      </c>
      <c r="F5232" s="62">
        <v>0.30914668489565089</v>
      </c>
      <c r="G5232" s="62">
        <v>0.78610565377228636</v>
      </c>
      <c r="H5232" s="62">
        <v>7.2609249736981241E-2</v>
      </c>
      <c r="I5232" s="62">
        <v>0.85767176307099247</v>
      </c>
      <c r="J5232" s="62">
        <v>0.99006293764503339</v>
      </c>
      <c r="K5232" s="62"/>
      <c r="L5232" s="65">
        <f t="shared" si="739"/>
        <v>3.3247335925611798E-2</v>
      </c>
      <c r="M5232" s="65">
        <f t="shared" si="740"/>
        <v>5.4179747924739757E-2</v>
      </c>
      <c r="N5232" s="65">
        <f t="shared" si="741"/>
        <v>0.21254663422062864</v>
      </c>
      <c r="O5232" s="65">
        <f t="shared" si="742"/>
        <v>7.1763851540376178E-2</v>
      </c>
      <c r="P5232" s="65">
        <f t="shared" si="743"/>
        <v>0.18248285421985566</v>
      </c>
      <c r="Q5232" s="65">
        <f t="shared" si="744"/>
        <v>1.6855168349424941E-2</v>
      </c>
      <c r="R5232" s="65">
        <f t="shared" si="745"/>
        <v>0.19909587287398819</v>
      </c>
      <c r="S5232" s="65">
        <f t="shared" si="746"/>
        <v>0.22982853494537486</v>
      </c>
      <c r="T5232" s="66">
        <f>(L5232*'Football Field'!$F$4)+(M5232*'Football Field'!$F$5)+(N5232*'Football Field'!$F$6)+(O5232*'Football Field'!$F$7)+(P5232*'Football Field'!$F$8)+(Q5232*'Football Field'!$F$9)+(R5232*'Football Field'!$F$10)+(S5232*'Football Field'!$F$11)</f>
        <v>158094189.71368843</v>
      </c>
    </row>
    <row r="5233" spans="2:20" x14ac:dyDescent="0.3">
      <c r="B5233" s="62">
        <f t="shared" si="738"/>
        <v>5206</v>
      </c>
      <c r="C5233" s="62">
        <v>1.4666750118624616E-2</v>
      </c>
      <c r="D5233" s="62">
        <v>0.72332692861892989</v>
      </c>
      <c r="E5233" s="62">
        <v>0.93758008068513987</v>
      </c>
      <c r="F5233" s="62">
        <v>0.22563366717478162</v>
      </c>
      <c r="G5233" s="62">
        <v>0.16068845130256082</v>
      </c>
      <c r="H5233" s="62">
        <v>0.39055001748042928</v>
      </c>
      <c r="I5233" s="62">
        <v>8.5375719941537809E-2</v>
      </c>
      <c r="J5233" s="62">
        <v>0.58656490703913333</v>
      </c>
      <c r="K5233" s="62"/>
      <c r="L5233" s="65">
        <f t="shared" si="739"/>
        <v>4.6942815857305559E-3</v>
      </c>
      <c r="M5233" s="65">
        <f t="shared" si="740"/>
        <v>0.23151006555754275</v>
      </c>
      <c r="N5233" s="65">
        <f t="shared" si="741"/>
        <v>0.30008453626813081</v>
      </c>
      <c r="O5233" s="65">
        <f t="shared" si="742"/>
        <v>7.2216950610921038E-2</v>
      </c>
      <c r="P5233" s="65">
        <f t="shared" si="743"/>
        <v>5.1430400865103774E-2</v>
      </c>
      <c r="Q5233" s="65">
        <f t="shared" si="744"/>
        <v>0.12500054480624434</v>
      </c>
      <c r="R5233" s="65">
        <f t="shared" si="745"/>
        <v>2.7325594746522696E-2</v>
      </c>
      <c r="S5233" s="65">
        <f t="shared" si="746"/>
        <v>0.18773762555980397</v>
      </c>
      <c r="T5233" s="66">
        <f>(L5233*'Football Field'!$F$4)+(M5233*'Football Field'!$F$5)+(N5233*'Football Field'!$F$6)+(O5233*'Football Field'!$F$7)+(P5233*'Football Field'!$F$8)+(Q5233*'Football Field'!$F$9)+(R5233*'Football Field'!$F$10)+(S5233*'Football Field'!$F$11)</f>
        <v>125044834.41014686</v>
      </c>
    </row>
    <row r="5234" spans="2:20" x14ac:dyDescent="0.3">
      <c r="B5234" s="62">
        <f t="shared" si="738"/>
        <v>5207</v>
      </c>
      <c r="C5234" s="62">
        <v>0.26693614031176705</v>
      </c>
      <c r="D5234" s="62">
        <v>0.17618737175506072</v>
      </c>
      <c r="E5234" s="62">
        <v>0.29290556450639449</v>
      </c>
      <c r="F5234" s="62">
        <v>0.43656179394913741</v>
      </c>
      <c r="G5234" s="62">
        <v>0.28937653894852955</v>
      </c>
      <c r="H5234" s="62">
        <v>0.76371314019013226</v>
      </c>
      <c r="I5234" s="62">
        <v>0.98279295564708724</v>
      </c>
      <c r="J5234" s="62">
        <v>0.97294580262675789</v>
      </c>
      <c r="K5234" s="62"/>
      <c r="L5234" s="65">
        <f t="shared" si="739"/>
        <v>6.3838644406031209E-2</v>
      </c>
      <c r="M5234" s="65">
        <f t="shared" si="740"/>
        <v>4.2135781843432668E-2</v>
      </c>
      <c r="N5234" s="65">
        <f t="shared" si="741"/>
        <v>7.0049316496569133E-2</v>
      </c>
      <c r="O5234" s="65">
        <f t="shared" si="742"/>
        <v>0.10440517006287707</v>
      </c>
      <c r="P5234" s="65">
        <f t="shared" si="743"/>
        <v>6.9205338579509224E-2</v>
      </c>
      <c r="Q5234" s="65">
        <f t="shared" si="744"/>
        <v>0.18264447641997367</v>
      </c>
      <c r="R5234" s="65">
        <f t="shared" si="745"/>
        <v>0.23503812539969174</v>
      </c>
      <c r="S5234" s="65">
        <f t="shared" si="746"/>
        <v>0.23268314679191543</v>
      </c>
      <c r="T5234" s="66">
        <f>(L5234*'Football Field'!$F$4)+(M5234*'Football Field'!$F$5)+(N5234*'Football Field'!$F$6)+(O5234*'Football Field'!$F$7)+(P5234*'Football Field'!$F$8)+(Q5234*'Football Field'!$F$9)+(R5234*'Football Field'!$F$10)+(S5234*'Football Field'!$F$11)</f>
        <v>150210066.85231882</v>
      </c>
    </row>
    <row r="5235" spans="2:20" x14ac:dyDescent="0.3">
      <c r="B5235" s="62">
        <f t="shared" si="738"/>
        <v>5208</v>
      </c>
      <c r="C5235" s="62">
        <v>0.31111967606806001</v>
      </c>
      <c r="D5235" s="62">
        <v>0.95021263738492301</v>
      </c>
      <c r="E5235" s="62">
        <v>0.86389096705453072</v>
      </c>
      <c r="F5235" s="62">
        <v>0.19105967288922809</v>
      </c>
      <c r="G5235" s="62">
        <v>0.86807284181394373</v>
      </c>
      <c r="H5235" s="62">
        <v>0.57306401205333135</v>
      </c>
      <c r="I5235" s="62">
        <v>0.44209734377717869</v>
      </c>
      <c r="J5235" s="62">
        <v>6.2890503909217466E-2</v>
      </c>
      <c r="K5235" s="62"/>
      <c r="L5235" s="65">
        <f t="shared" si="739"/>
        <v>7.2991534656879131E-2</v>
      </c>
      <c r="M5235" s="65">
        <f t="shared" si="740"/>
        <v>0.22292861553993648</v>
      </c>
      <c r="N5235" s="65">
        <f t="shared" si="741"/>
        <v>0.20267675853368858</v>
      </c>
      <c r="O5235" s="65">
        <f t="shared" si="742"/>
        <v>4.4824354767505403E-2</v>
      </c>
      <c r="P5235" s="65">
        <f t="shared" si="743"/>
        <v>0.20365786477643757</v>
      </c>
      <c r="Q5235" s="65">
        <f t="shared" si="744"/>
        <v>0.13444608269407729</v>
      </c>
      <c r="R5235" s="65">
        <f t="shared" si="745"/>
        <v>0.10372009895949799</v>
      </c>
      <c r="S5235" s="65">
        <f t="shared" si="746"/>
        <v>1.475469007197743E-2</v>
      </c>
      <c r="T5235" s="66">
        <f>(L5235*'Football Field'!$F$4)+(M5235*'Football Field'!$F$5)+(N5235*'Football Field'!$F$6)+(O5235*'Football Field'!$F$7)+(P5235*'Football Field'!$F$8)+(Q5235*'Football Field'!$F$9)+(R5235*'Football Field'!$F$10)+(S5235*'Football Field'!$F$11)</f>
        <v>143744356.60023209</v>
      </c>
    </row>
    <row r="5236" spans="2:20" x14ac:dyDescent="0.3">
      <c r="B5236" s="62">
        <f t="shared" si="738"/>
        <v>5209</v>
      </c>
      <c r="C5236" s="62">
        <v>0.47809815874971739</v>
      </c>
      <c r="D5236" s="62">
        <v>0.96761915530654563</v>
      </c>
      <c r="E5236" s="62">
        <v>0.67553221832352373</v>
      </c>
      <c r="F5236" s="62">
        <v>8.1415676050369257E-2</v>
      </c>
      <c r="G5236" s="62">
        <v>0.89541351889588161</v>
      </c>
      <c r="H5236" s="62">
        <v>0.87104754952541597</v>
      </c>
      <c r="I5236" s="62">
        <v>0.73958464655072242</v>
      </c>
      <c r="J5236" s="62">
        <v>0.66567725711127856</v>
      </c>
      <c r="K5236" s="62"/>
      <c r="L5236" s="65">
        <f t="shared" si="739"/>
        <v>8.8958620533442972E-2</v>
      </c>
      <c r="M5236" s="65">
        <f t="shared" si="740"/>
        <v>0.18004266212384046</v>
      </c>
      <c r="N5236" s="65">
        <f t="shared" si="741"/>
        <v>0.12569472014933339</v>
      </c>
      <c r="O5236" s="65">
        <f t="shared" si="742"/>
        <v>1.514882686471505E-2</v>
      </c>
      <c r="P5236" s="65">
        <f t="shared" si="743"/>
        <v>0.16660752607012771</v>
      </c>
      <c r="Q5236" s="65">
        <f t="shared" si="744"/>
        <v>0.16207380640715061</v>
      </c>
      <c r="R5236" s="65">
        <f t="shared" si="745"/>
        <v>0.13761280758102301</v>
      </c>
      <c r="S5236" s="65">
        <f t="shared" si="746"/>
        <v>0.12386103027036681</v>
      </c>
      <c r="T5236" s="66">
        <f>(L5236*'Football Field'!$F$4)+(M5236*'Football Field'!$F$5)+(N5236*'Football Field'!$F$6)+(O5236*'Football Field'!$F$7)+(P5236*'Football Field'!$F$8)+(Q5236*'Football Field'!$F$9)+(R5236*'Football Field'!$F$10)+(S5236*'Football Field'!$F$11)</f>
        <v>144090685.41636086</v>
      </c>
    </row>
    <row r="5237" spans="2:20" x14ac:dyDescent="0.3">
      <c r="B5237" s="62">
        <f t="shared" si="738"/>
        <v>5210</v>
      </c>
      <c r="C5237" s="62">
        <v>0.78036012549790745</v>
      </c>
      <c r="D5237" s="62">
        <v>0.69781905233867292</v>
      </c>
      <c r="E5237" s="62">
        <v>0.89068496936213248</v>
      </c>
      <c r="F5237" s="62">
        <v>0.73974083792015888</v>
      </c>
      <c r="G5237" s="62">
        <v>0.56618832932802687</v>
      </c>
      <c r="H5237" s="62">
        <v>0.11256073716948989</v>
      </c>
      <c r="I5237" s="62">
        <v>0.78670139074521916</v>
      </c>
      <c r="J5237" s="62">
        <v>0.83820290399288566</v>
      </c>
      <c r="K5237" s="62"/>
      <c r="L5237" s="65">
        <f t="shared" si="739"/>
        <v>0.14418382781441511</v>
      </c>
      <c r="M5237" s="65">
        <f t="shared" si="740"/>
        <v>0.12893306410783203</v>
      </c>
      <c r="N5237" s="65">
        <f t="shared" si="741"/>
        <v>0.16456808089400729</v>
      </c>
      <c r="O5237" s="65">
        <f t="shared" si="742"/>
        <v>0.13667877447469265</v>
      </c>
      <c r="P5237" s="65">
        <f t="shared" si="743"/>
        <v>0.10461221418031372</v>
      </c>
      <c r="Q5237" s="65">
        <f t="shared" si="744"/>
        <v>2.0797369594396178E-2</v>
      </c>
      <c r="R5237" s="65">
        <f t="shared" si="745"/>
        <v>0.14535547647593605</v>
      </c>
      <c r="S5237" s="65">
        <f t="shared" si="746"/>
        <v>0.15487119245840686</v>
      </c>
      <c r="T5237" s="66">
        <f>(L5237*'Football Field'!$F$4)+(M5237*'Football Field'!$F$5)+(N5237*'Football Field'!$F$6)+(O5237*'Football Field'!$F$7)+(P5237*'Football Field'!$F$8)+(Q5237*'Football Field'!$F$9)+(R5237*'Football Field'!$F$10)+(S5237*'Football Field'!$F$11)</f>
        <v>142103221.72748771</v>
      </c>
    </row>
    <row r="5238" spans="2:20" x14ac:dyDescent="0.3">
      <c r="B5238" s="62">
        <f t="shared" si="738"/>
        <v>5211</v>
      </c>
      <c r="C5238" s="62">
        <v>9.4641301825988955E-2</v>
      </c>
      <c r="D5238" s="62">
        <v>0.77669645713987867</v>
      </c>
      <c r="E5238" s="62">
        <v>0.47757576311942396</v>
      </c>
      <c r="F5238" s="62">
        <v>0.47428055650731338</v>
      </c>
      <c r="G5238" s="62">
        <v>0.55569253487949011</v>
      </c>
      <c r="H5238" s="62">
        <v>0.44586437246852639</v>
      </c>
      <c r="I5238" s="62">
        <v>0.612389242464912</v>
      </c>
      <c r="J5238" s="62">
        <v>0.40867291458163835</v>
      </c>
      <c r="K5238" s="62"/>
      <c r="L5238" s="65">
        <f t="shared" si="739"/>
        <v>2.4608918402228425E-2</v>
      </c>
      <c r="M5238" s="65">
        <f t="shared" si="740"/>
        <v>0.20195896895203611</v>
      </c>
      <c r="N5238" s="65">
        <f t="shared" si="741"/>
        <v>0.12418069868794375</v>
      </c>
      <c r="O5238" s="65">
        <f t="shared" si="742"/>
        <v>0.12332386906840818</v>
      </c>
      <c r="P5238" s="65">
        <f t="shared" si="743"/>
        <v>0.1444928586540388</v>
      </c>
      <c r="Q5238" s="65">
        <f t="shared" si="744"/>
        <v>0.11593500669203304</v>
      </c>
      <c r="R5238" s="65">
        <f t="shared" si="745"/>
        <v>0.15923530855408349</v>
      </c>
      <c r="S5238" s="65">
        <f t="shared" si="746"/>
        <v>0.10626437098922814</v>
      </c>
      <c r="T5238" s="66">
        <f>(L5238*'Football Field'!$F$4)+(M5238*'Football Field'!$F$5)+(N5238*'Football Field'!$F$6)+(O5238*'Football Field'!$F$7)+(P5238*'Football Field'!$F$8)+(Q5238*'Football Field'!$F$9)+(R5238*'Football Field'!$F$10)+(S5238*'Football Field'!$F$11)</f>
        <v>146111514.15841481</v>
      </c>
    </row>
    <row r="5239" spans="2:20" x14ac:dyDescent="0.3">
      <c r="B5239" s="62">
        <f t="shared" si="738"/>
        <v>5212</v>
      </c>
      <c r="C5239" s="62">
        <v>0.95488613926482635</v>
      </c>
      <c r="D5239" s="62">
        <v>0.77791267706771794</v>
      </c>
      <c r="E5239" s="62">
        <v>0.62846811994908625</v>
      </c>
      <c r="F5239" s="62">
        <v>0.46766304995239594</v>
      </c>
      <c r="G5239" s="62">
        <v>0.77419363753911552</v>
      </c>
      <c r="H5239" s="62">
        <v>0.6910320345310017</v>
      </c>
      <c r="I5239" s="62">
        <v>0.65972859508517367</v>
      </c>
      <c r="J5239" s="62">
        <v>0.86459963196279321</v>
      </c>
      <c r="K5239" s="62"/>
      <c r="L5239" s="65">
        <f t="shared" si="739"/>
        <v>0.16411253482521945</v>
      </c>
      <c r="M5239" s="65">
        <f t="shared" si="740"/>
        <v>0.133696800127967</v>
      </c>
      <c r="N5239" s="65">
        <f t="shared" si="741"/>
        <v>0.10801235035319755</v>
      </c>
      <c r="O5239" s="65">
        <f t="shared" si="742"/>
        <v>8.0375413796320058E-2</v>
      </c>
      <c r="P5239" s="65">
        <f t="shared" si="743"/>
        <v>0.13305762339363505</v>
      </c>
      <c r="Q5239" s="65">
        <f t="shared" si="744"/>
        <v>0.11876496491992662</v>
      </c>
      <c r="R5239" s="65">
        <f t="shared" si="745"/>
        <v>0.11338496558287703</v>
      </c>
      <c r="S5239" s="65">
        <f t="shared" si="746"/>
        <v>0.1485953470008573</v>
      </c>
      <c r="T5239" s="66">
        <f>(L5239*'Football Field'!$F$4)+(M5239*'Football Field'!$F$5)+(N5239*'Football Field'!$F$6)+(O5239*'Football Field'!$F$7)+(P5239*'Football Field'!$F$8)+(Q5239*'Football Field'!$F$9)+(R5239*'Football Field'!$F$10)+(S5239*'Football Field'!$F$11)</f>
        <v>137956782.61145377</v>
      </c>
    </row>
    <row r="5240" spans="2:20" x14ac:dyDescent="0.3">
      <c r="B5240" s="62">
        <f t="shared" si="738"/>
        <v>5213</v>
      </c>
      <c r="C5240" s="62">
        <v>0.94906280768007067</v>
      </c>
      <c r="D5240" s="62">
        <v>0.35110569840977457</v>
      </c>
      <c r="E5240" s="62">
        <v>0.41001401744146915</v>
      </c>
      <c r="F5240" s="62">
        <v>0.13648318833981243</v>
      </c>
      <c r="G5240" s="62">
        <v>0.9524714484332476</v>
      </c>
      <c r="H5240" s="62">
        <v>0.54812350141392585</v>
      </c>
      <c r="I5240" s="62">
        <v>1.9771253947715506E-2</v>
      </c>
      <c r="J5240" s="62">
        <v>0.36465708612622993</v>
      </c>
      <c r="K5240" s="62"/>
      <c r="L5240" s="65">
        <f t="shared" si="739"/>
        <v>0.25432526859131543</v>
      </c>
      <c r="M5240" s="65">
        <f t="shared" si="740"/>
        <v>9.4087609723411153E-2</v>
      </c>
      <c r="N5240" s="65">
        <f t="shared" si="741"/>
        <v>0.10987357661491852</v>
      </c>
      <c r="O5240" s="65">
        <f t="shared" si="742"/>
        <v>3.6574105793452417E-2</v>
      </c>
      <c r="P5240" s="65">
        <f t="shared" si="743"/>
        <v>0.25523869968151075</v>
      </c>
      <c r="Q5240" s="65">
        <f t="shared" si="744"/>
        <v>0.14688348925933392</v>
      </c>
      <c r="R5240" s="65">
        <f t="shared" si="745"/>
        <v>5.298205166137859E-3</v>
      </c>
      <c r="S5240" s="65">
        <f t="shared" si="746"/>
        <v>9.7719045169919944E-2</v>
      </c>
      <c r="T5240" s="66">
        <f>(L5240*'Football Field'!$F$4)+(M5240*'Football Field'!$F$5)+(N5240*'Football Field'!$F$6)+(O5240*'Football Field'!$F$7)+(P5240*'Football Field'!$F$8)+(Q5240*'Football Field'!$F$9)+(R5240*'Football Field'!$F$10)+(S5240*'Football Field'!$F$11)</f>
        <v>132007190.06741178</v>
      </c>
    </row>
    <row r="5241" spans="2:20" x14ac:dyDescent="0.3">
      <c r="B5241" s="62">
        <f t="shared" si="738"/>
        <v>5214</v>
      </c>
      <c r="C5241" s="62">
        <v>0.18104919579633261</v>
      </c>
      <c r="D5241" s="62">
        <v>0.24664633006999903</v>
      </c>
      <c r="E5241" s="62">
        <v>0.92519149630194208</v>
      </c>
      <c r="F5241" s="62">
        <v>0.21219577252727784</v>
      </c>
      <c r="G5241" s="62">
        <v>0.28346108187987162</v>
      </c>
      <c r="H5241" s="62">
        <v>0.49442209063825338</v>
      </c>
      <c r="I5241" s="62">
        <v>0.81148169958250727</v>
      </c>
      <c r="J5241" s="62">
        <v>0.85554573944852874</v>
      </c>
      <c r="K5241" s="62"/>
      <c r="L5241" s="65">
        <f t="shared" si="739"/>
        <v>4.5149499626205611E-2</v>
      </c>
      <c r="M5241" s="65">
        <f t="shared" si="740"/>
        <v>6.1507914124222698E-2</v>
      </c>
      <c r="N5241" s="65">
        <f t="shared" si="741"/>
        <v>0.23072145077873521</v>
      </c>
      <c r="O5241" s="65">
        <f t="shared" si="742"/>
        <v>5.2916738515536715E-2</v>
      </c>
      <c r="P5241" s="65">
        <f t="shared" si="743"/>
        <v>7.0688665332576672E-2</v>
      </c>
      <c r="Q5241" s="65">
        <f t="shared" si="744"/>
        <v>0.12329748220241361</v>
      </c>
      <c r="R5241" s="65">
        <f t="shared" si="745"/>
        <v>0.20236484636578131</v>
      </c>
      <c r="S5241" s="65">
        <f t="shared" si="746"/>
        <v>0.21335340305452824</v>
      </c>
      <c r="T5241" s="66">
        <f>(L5241*'Football Field'!$F$4)+(M5241*'Football Field'!$F$5)+(N5241*'Football Field'!$F$6)+(O5241*'Football Field'!$F$7)+(P5241*'Football Field'!$F$8)+(Q5241*'Football Field'!$F$9)+(R5241*'Football Field'!$F$10)+(S5241*'Football Field'!$F$11)</f>
        <v>149514442.36412162</v>
      </c>
    </row>
    <row r="5242" spans="2:20" x14ac:dyDescent="0.3">
      <c r="B5242" s="62">
        <f t="shared" si="738"/>
        <v>5215</v>
      </c>
      <c r="C5242" s="62">
        <v>0.28602942407696985</v>
      </c>
      <c r="D5242" s="62">
        <v>7.6331650997433664E-2</v>
      </c>
      <c r="E5242" s="62">
        <v>0.5677561560604536</v>
      </c>
      <c r="F5242" s="62">
        <v>0.69454510773455591</v>
      </c>
      <c r="G5242" s="62">
        <v>0.81108808476345085</v>
      </c>
      <c r="H5242" s="62">
        <v>0.35124227443552647</v>
      </c>
      <c r="I5242" s="62">
        <v>0.31467398109570943</v>
      </c>
      <c r="J5242" s="62">
        <v>0.43210384977491123</v>
      </c>
      <c r="K5242" s="62"/>
      <c r="L5242" s="65">
        <f t="shared" si="739"/>
        <v>8.0941708505008134E-2</v>
      </c>
      <c r="M5242" s="65">
        <f t="shared" si="740"/>
        <v>2.1600624707329732E-2</v>
      </c>
      <c r="N5242" s="65">
        <f t="shared" si="741"/>
        <v>0.16066582462300352</v>
      </c>
      <c r="O5242" s="65">
        <f t="shared" si="742"/>
        <v>0.19654505068926703</v>
      </c>
      <c r="P5242" s="65">
        <f t="shared" si="743"/>
        <v>0.2295248313723908</v>
      </c>
      <c r="Q5242" s="65">
        <f t="shared" si="744"/>
        <v>9.9395892166485519E-2</v>
      </c>
      <c r="R5242" s="65">
        <f t="shared" si="745"/>
        <v>8.9047655618484087E-2</v>
      </c>
      <c r="S5242" s="65">
        <f t="shared" si="746"/>
        <v>0.12227841231803109</v>
      </c>
      <c r="T5242" s="66">
        <f>(L5242*'Football Field'!$F$4)+(M5242*'Football Field'!$F$5)+(N5242*'Football Field'!$F$6)+(O5242*'Football Field'!$F$7)+(P5242*'Football Field'!$F$8)+(Q5242*'Football Field'!$F$9)+(R5242*'Football Field'!$F$10)+(S5242*'Football Field'!$F$11)</f>
        <v>145245752.83176395</v>
      </c>
    </row>
    <row r="5243" spans="2:20" x14ac:dyDescent="0.3">
      <c r="B5243" s="62">
        <f t="shared" si="738"/>
        <v>5216</v>
      </c>
      <c r="C5243" s="62">
        <v>0.21536737679251783</v>
      </c>
      <c r="D5243" s="62">
        <v>1.1482682179864367E-2</v>
      </c>
      <c r="E5243" s="62">
        <v>8.0130413097746489E-2</v>
      </c>
      <c r="F5243" s="62">
        <v>0.83977462007973502</v>
      </c>
      <c r="G5243" s="62">
        <v>0.98396055942183547</v>
      </c>
      <c r="H5243" s="62">
        <v>0.2452277562233125</v>
      </c>
      <c r="I5243" s="62">
        <v>0.51872149381417476</v>
      </c>
      <c r="J5243" s="62">
        <v>0.13102884618274846</v>
      </c>
      <c r="K5243" s="62"/>
      <c r="L5243" s="65">
        <f t="shared" si="739"/>
        <v>7.1179502865974728E-2</v>
      </c>
      <c r="M5243" s="65">
        <f t="shared" si="740"/>
        <v>3.7950576419851158E-3</v>
      </c>
      <c r="N5243" s="65">
        <f t="shared" si="741"/>
        <v>2.6483319125150517E-2</v>
      </c>
      <c r="O5243" s="65">
        <f t="shared" si="742"/>
        <v>0.27754779236747895</v>
      </c>
      <c r="P5243" s="65">
        <f t="shared" si="743"/>
        <v>0.32520163686093545</v>
      </c>
      <c r="Q5243" s="65">
        <f t="shared" si="744"/>
        <v>8.104843935453572E-2</v>
      </c>
      <c r="R5243" s="65">
        <f t="shared" si="745"/>
        <v>0.1714388623080981</v>
      </c>
      <c r="S5243" s="65">
        <f t="shared" si="746"/>
        <v>4.330538947584156E-2</v>
      </c>
      <c r="T5243" s="66">
        <f>(L5243*'Football Field'!$F$4)+(M5243*'Football Field'!$F$5)+(N5243*'Football Field'!$F$6)+(O5243*'Football Field'!$F$7)+(P5243*'Football Field'!$F$8)+(Q5243*'Football Field'!$F$9)+(R5243*'Football Field'!$F$10)+(S5243*'Football Field'!$F$11)</f>
        <v>161082428.26384699</v>
      </c>
    </row>
    <row r="5244" spans="2:20" x14ac:dyDescent="0.3">
      <c r="B5244" s="62">
        <f t="shared" si="738"/>
        <v>5217</v>
      </c>
      <c r="C5244" s="62">
        <v>0.94469356969513252</v>
      </c>
      <c r="D5244" s="62">
        <v>0.50133132141069814</v>
      </c>
      <c r="E5244" s="62">
        <v>9.6620323877132042E-2</v>
      </c>
      <c r="F5244" s="62">
        <v>0.15774996005913222</v>
      </c>
      <c r="G5244" s="62">
        <v>0.50699109952524357</v>
      </c>
      <c r="H5244" s="62">
        <v>0.78096049176178217</v>
      </c>
      <c r="I5244" s="62">
        <v>0.35529444612929995</v>
      </c>
      <c r="J5244" s="62">
        <v>0.79918595012010518</v>
      </c>
      <c r="K5244" s="62"/>
      <c r="L5244" s="65">
        <f t="shared" si="739"/>
        <v>0.22803113251462523</v>
      </c>
      <c r="M5244" s="65">
        <f t="shared" si="740"/>
        <v>0.12101188433327398</v>
      </c>
      <c r="N5244" s="65">
        <f t="shared" si="741"/>
        <v>2.3322315917469957E-2</v>
      </c>
      <c r="O5244" s="65">
        <f t="shared" si="742"/>
        <v>3.8077852120904677E-2</v>
      </c>
      <c r="P5244" s="65">
        <f t="shared" si="743"/>
        <v>0.12237804755767041</v>
      </c>
      <c r="Q5244" s="65">
        <f t="shared" si="744"/>
        <v>0.18850906907632292</v>
      </c>
      <c r="R5244" s="65">
        <f t="shared" si="745"/>
        <v>8.5761348998243545E-2</v>
      </c>
      <c r="S5244" s="65">
        <f t="shared" si="746"/>
        <v>0.19290834948148938</v>
      </c>
      <c r="T5244" s="66">
        <f>(L5244*'Football Field'!$F$4)+(M5244*'Football Field'!$F$5)+(N5244*'Football Field'!$F$6)+(O5244*'Football Field'!$F$7)+(P5244*'Football Field'!$F$8)+(Q5244*'Football Field'!$F$9)+(R5244*'Football Field'!$F$10)+(S5244*'Football Field'!$F$11)</f>
        <v>130805667.10364065</v>
      </c>
    </row>
    <row r="5245" spans="2:20" x14ac:dyDescent="0.3">
      <c r="B5245" s="62">
        <f t="shared" si="738"/>
        <v>5218</v>
      </c>
      <c r="C5245" s="62">
        <v>0.91134791718608499</v>
      </c>
      <c r="D5245" s="62">
        <v>2.2058896139802719E-2</v>
      </c>
      <c r="E5245" s="62">
        <v>8.3504412868567579E-2</v>
      </c>
      <c r="F5245" s="62">
        <v>0.31262711411181576</v>
      </c>
      <c r="G5245" s="62">
        <v>9.5722873077206949E-2</v>
      </c>
      <c r="H5245" s="62">
        <v>0.80036619128054098</v>
      </c>
      <c r="I5245" s="62">
        <v>0.79637773885465224</v>
      </c>
      <c r="J5245" s="62">
        <v>0.65807698643090606</v>
      </c>
      <c r="K5245" s="62"/>
      <c r="L5245" s="65">
        <f t="shared" si="739"/>
        <v>0.24764336365465078</v>
      </c>
      <c r="M5245" s="65">
        <f t="shared" si="740"/>
        <v>5.9941314788278816E-3</v>
      </c>
      <c r="N5245" s="65">
        <f t="shared" si="741"/>
        <v>2.269091012643017E-2</v>
      </c>
      <c r="O5245" s="65">
        <f t="shared" si="742"/>
        <v>8.4951124206594605E-2</v>
      </c>
      <c r="P5245" s="65">
        <f t="shared" si="743"/>
        <v>2.6011069779716709E-2</v>
      </c>
      <c r="Q5245" s="65">
        <f t="shared" si="744"/>
        <v>0.21748595901350365</v>
      </c>
      <c r="R5245" s="65">
        <f t="shared" si="745"/>
        <v>0.21640216460755016</v>
      </c>
      <c r="S5245" s="65">
        <f t="shared" si="746"/>
        <v>0.17882127713272603</v>
      </c>
      <c r="T5245" s="66">
        <f>(L5245*'Football Field'!$F$4)+(M5245*'Football Field'!$F$5)+(N5245*'Football Field'!$F$6)+(O5245*'Football Field'!$F$7)+(P5245*'Football Field'!$F$8)+(Q5245*'Football Field'!$F$9)+(R5245*'Football Field'!$F$10)+(S5245*'Football Field'!$F$11)</f>
        <v>141518462.01558888</v>
      </c>
    </row>
    <row r="5246" spans="2:20" x14ac:dyDescent="0.3">
      <c r="B5246" s="62">
        <f t="shared" si="738"/>
        <v>5219</v>
      </c>
      <c r="C5246" s="62">
        <v>0.5662045257712286</v>
      </c>
      <c r="D5246" s="62">
        <v>0.57178831567714072</v>
      </c>
      <c r="E5246" s="62">
        <v>0.29889349353744454</v>
      </c>
      <c r="F5246" s="62">
        <v>0.76341882831277064</v>
      </c>
      <c r="G5246" s="62">
        <v>0.12143652370911073</v>
      </c>
      <c r="H5246" s="62">
        <v>5.7549419136161406E-2</v>
      </c>
      <c r="I5246" s="62">
        <v>5.4387761960398628E-2</v>
      </c>
      <c r="J5246" s="62">
        <v>0.84515398289469534</v>
      </c>
      <c r="K5246" s="62"/>
      <c r="L5246" s="65">
        <f t="shared" si="739"/>
        <v>0.17268477885315961</v>
      </c>
      <c r="M5246" s="65">
        <f t="shared" si="740"/>
        <v>0.17438775980999946</v>
      </c>
      <c r="N5246" s="65">
        <f t="shared" si="741"/>
        <v>9.1158502772223274E-2</v>
      </c>
      <c r="O5246" s="65">
        <f t="shared" si="742"/>
        <v>0.23283249345271825</v>
      </c>
      <c r="P5246" s="65">
        <f t="shared" si="743"/>
        <v>3.7036509400628061E-2</v>
      </c>
      <c r="Q5246" s="65">
        <f t="shared" si="744"/>
        <v>1.7551800214099973E-2</v>
      </c>
      <c r="R5246" s="65">
        <f t="shared" si="745"/>
        <v>1.6587537221919836E-2</v>
      </c>
      <c r="S5246" s="65">
        <f t="shared" si="746"/>
        <v>0.2577606182752516</v>
      </c>
      <c r="T5246" s="66">
        <f>(L5246*'Football Field'!$F$4)+(M5246*'Football Field'!$F$5)+(N5246*'Football Field'!$F$6)+(O5246*'Football Field'!$F$7)+(P5246*'Football Field'!$F$8)+(Q5246*'Football Field'!$F$9)+(R5246*'Football Field'!$F$10)+(S5246*'Football Field'!$F$11)</f>
        <v>117966467.19743709</v>
      </c>
    </row>
    <row r="5247" spans="2:20" x14ac:dyDescent="0.3">
      <c r="B5247" s="62">
        <f t="shared" si="738"/>
        <v>5220</v>
      </c>
      <c r="C5247" s="62">
        <v>4.9890727019310743E-2</v>
      </c>
      <c r="D5247" s="62">
        <v>0.17307582595858173</v>
      </c>
      <c r="E5247" s="62">
        <v>0.26757426623673086</v>
      </c>
      <c r="F5247" s="62">
        <v>0.56926878155936944</v>
      </c>
      <c r="G5247" s="62">
        <v>0.385348333930562</v>
      </c>
      <c r="H5247" s="62">
        <v>6.1277467135820496E-2</v>
      </c>
      <c r="I5247" s="62">
        <v>0.95397971530944958</v>
      </c>
      <c r="J5247" s="62">
        <v>0.88137862641978137</v>
      </c>
      <c r="K5247" s="62"/>
      <c r="L5247" s="65">
        <f t="shared" si="739"/>
        <v>1.492932563995375E-2</v>
      </c>
      <c r="M5247" s="65">
        <f t="shared" si="740"/>
        <v>5.1791295106593631E-2</v>
      </c>
      <c r="N5247" s="65">
        <f t="shared" si="741"/>
        <v>8.0069054755879665E-2</v>
      </c>
      <c r="O5247" s="65">
        <f t="shared" si="742"/>
        <v>0.17034826959466781</v>
      </c>
      <c r="P5247" s="65">
        <f t="shared" si="743"/>
        <v>0.11531182457686459</v>
      </c>
      <c r="Q5247" s="65">
        <f t="shared" si="744"/>
        <v>1.8336699341104667E-2</v>
      </c>
      <c r="R5247" s="65">
        <f t="shared" si="745"/>
        <v>0.28546935822868486</v>
      </c>
      <c r="S5247" s="65">
        <f t="shared" si="746"/>
        <v>0.26374417275625117</v>
      </c>
      <c r="T5247" s="66">
        <f>(L5247*'Football Field'!$F$4)+(M5247*'Football Field'!$F$5)+(N5247*'Football Field'!$F$6)+(O5247*'Football Field'!$F$7)+(P5247*'Football Field'!$F$8)+(Q5247*'Football Field'!$F$9)+(R5247*'Football Field'!$F$10)+(S5247*'Football Field'!$F$11)</f>
        <v>162167859.48519239</v>
      </c>
    </row>
    <row r="5248" spans="2:20" x14ac:dyDescent="0.3">
      <c r="B5248" s="62">
        <f t="shared" si="738"/>
        <v>5221</v>
      </c>
      <c r="C5248" s="62">
        <v>9.4141875332433123E-2</v>
      </c>
      <c r="D5248" s="62">
        <v>0.63587883425236746</v>
      </c>
      <c r="E5248" s="62">
        <v>0.77585150564697702</v>
      </c>
      <c r="F5248" s="62">
        <v>0.24392008983468383</v>
      </c>
      <c r="G5248" s="62">
        <v>0.18510622578309477</v>
      </c>
      <c r="H5248" s="62">
        <v>0.82929372222551612</v>
      </c>
      <c r="I5248" s="62">
        <v>0.73635747208862845</v>
      </c>
      <c r="J5248" s="62">
        <v>0.51392573708778178</v>
      </c>
      <c r="K5248" s="62"/>
      <c r="L5248" s="65">
        <f t="shared" si="739"/>
        <v>2.3450604248963201E-2</v>
      </c>
      <c r="M5248" s="65">
        <f t="shared" si="740"/>
        <v>0.15839649294947752</v>
      </c>
      <c r="N5248" s="65">
        <f t="shared" si="741"/>
        <v>0.19326348185270703</v>
      </c>
      <c r="O5248" s="65">
        <f t="shared" si="742"/>
        <v>6.0760139681582073E-2</v>
      </c>
      <c r="P5248" s="65">
        <f t="shared" si="743"/>
        <v>4.6109691670472838E-2</v>
      </c>
      <c r="Q5248" s="65">
        <f t="shared" si="744"/>
        <v>0.20657586028945715</v>
      </c>
      <c r="R5248" s="65">
        <f t="shared" si="745"/>
        <v>0.18342557552354524</v>
      </c>
      <c r="S5248" s="65">
        <f t="shared" si="746"/>
        <v>0.128018153783795</v>
      </c>
      <c r="T5248" s="66">
        <f>(L5248*'Football Field'!$F$4)+(M5248*'Football Field'!$F$5)+(N5248*'Football Field'!$F$6)+(O5248*'Football Field'!$F$7)+(P5248*'Football Field'!$F$8)+(Q5248*'Football Field'!$F$9)+(R5248*'Football Field'!$F$10)+(S5248*'Football Field'!$F$11)</f>
        <v>143078595.09554848</v>
      </c>
    </row>
    <row r="5249" spans="2:20" x14ac:dyDescent="0.3">
      <c r="B5249" s="62">
        <f t="shared" si="738"/>
        <v>5222</v>
      </c>
      <c r="C5249" s="62">
        <v>0.77588785186822029</v>
      </c>
      <c r="D5249" s="62">
        <v>0.71539460147543554</v>
      </c>
      <c r="E5249" s="62">
        <v>0.13406315517803202</v>
      </c>
      <c r="F5249" s="62">
        <v>0.60441142718016627</v>
      </c>
      <c r="G5249" s="62">
        <v>0.4857031222805932</v>
      </c>
      <c r="H5249" s="62">
        <v>0.53445616602412571</v>
      </c>
      <c r="I5249" s="62">
        <v>0.24045684222158803</v>
      </c>
      <c r="J5249" s="62">
        <v>0.37211525452919714</v>
      </c>
      <c r="K5249" s="62"/>
      <c r="L5249" s="65">
        <f t="shared" si="739"/>
        <v>0.20087771595599604</v>
      </c>
      <c r="M5249" s="65">
        <f t="shared" si="740"/>
        <v>0.18521598605470013</v>
      </c>
      <c r="N5249" s="65">
        <f t="shared" si="741"/>
        <v>3.4709011542290884E-2</v>
      </c>
      <c r="O5249" s="65">
        <f t="shared" si="742"/>
        <v>0.15648239200718511</v>
      </c>
      <c r="P5249" s="65">
        <f t="shared" si="743"/>
        <v>0.12574875815041442</v>
      </c>
      <c r="Q5249" s="65">
        <f t="shared" si="744"/>
        <v>0.13837094323750215</v>
      </c>
      <c r="R5249" s="65">
        <f t="shared" si="745"/>
        <v>6.2254385263487512E-2</v>
      </c>
      <c r="S5249" s="65">
        <f t="shared" si="746"/>
        <v>9.6340807788423771E-2</v>
      </c>
      <c r="T5249" s="66">
        <f>(L5249*'Football Field'!$F$4)+(M5249*'Football Field'!$F$5)+(N5249*'Football Field'!$F$6)+(O5249*'Football Field'!$F$7)+(P5249*'Football Field'!$F$8)+(Q5249*'Football Field'!$F$9)+(R5249*'Football Field'!$F$10)+(S5249*'Football Field'!$F$11)</f>
        <v>128136533.05566725</v>
      </c>
    </row>
    <row r="5250" spans="2:20" x14ac:dyDescent="0.3">
      <c r="B5250" s="62">
        <f t="shared" si="738"/>
        <v>5223</v>
      </c>
      <c r="C5250" s="62">
        <v>0.96611690420719298</v>
      </c>
      <c r="D5250" s="62">
        <v>0.53854062554370086</v>
      </c>
      <c r="E5250" s="62">
        <v>0.33397426990710966</v>
      </c>
      <c r="F5250" s="62">
        <v>0.87739221272364454</v>
      </c>
      <c r="G5250" s="62">
        <v>0.23699231628794548</v>
      </c>
      <c r="H5250" s="62">
        <v>0.98466544152571844</v>
      </c>
      <c r="I5250" s="62">
        <v>0.96819996783285989</v>
      </c>
      <c r="J5250" s="62">
        <v>8.2964019807051481E-2</v>
      </c>
      <c r="K5250" s="62"/>
      <c r="L5250" s="65">
        <f t="shared" si="739"/>
        <v>0.19365539667965478</v>
      </c>
      <c r="M5250" s="65">
        <f t="shared" si="740"/>
        <v>0.10794894283871111</v>
      </c>
      <c r="N5250" s="65">
        <f t="shared" si="741"/>
        <v>6.6944196336915604E-2</v>
      </c>
      <c r="O5250" s="65">
        <f t="shared" si="742"/>
        <v>0.17587078360674066</v>
      </c>
      <c r="P5250" s="65">
        <f t="shared" si="743"/>
        <v>4.7504438459685314E-2</v>
      </c>
      <c r="Q5250" s="65">
        <f t="shared" si="744"/>
        <v>0.1973733984417646</v>
      </c>
      <c r="R5250" s="65">
        <f t="shared" si="745"/>
        <v>0.19407294088261903</v>
      </c>
      <c r="S5250" s="65">
        <f t="shared" si="746"/>
        <v>1.6629902753909055E-2</v>
      </c>
      <c r="T5250" s="66">
        <f>(L5250*'Football Field'!$F$4)+(M5250*'Football Field'!$F$5)+(N5250*'Football Field'!$F$6)+(O5250*'Football Field'!$F$7)+(P5250*'Football Field'!$F$8)+(Q5250*'Football Field'!$F$9)+(R5250*'Football Field'!$F$10)+(S5250*'Football Field'!$F$11)</f>
        <v>140663128.48667538</v>
      </c>
    </row>
    <row r="5251" spans="2:20" x14ac:dyDescent="0.3">
      <c r="B5251" s="62">
        <f t="shared" si="738"/>
        <v>5224</v>
      </c>
      <c r="C5251" s="62">
        <v>0.30138003061301011</v>
      </c>
      <c r="D5251" s="62">
        <v>0.9158144710626458</v>
      </c>
      <c r="E5251" s="62">
        <v>5.6363029199484549E-2</v>
      </c>
      <c r="F5251" s="62">
        <v>0.63012626150191808</v>
      </c>
      <c r="G5251" s="62">
        <v>0.91386180302658848</v>
      </c>
      <c r="H5251" s="62">
        <v>0.37285136262163188</v>
      </c>
      <c r="I5251" s="62">
        <v>0.33726393372714925</v>
      </c>
      <c r="J5251" s="62">
        <v>0.38619862134622562</v>
      </c>
      <c r="K5251" s="62"/>
      <c r="L5251" s="65">
        <f t="shared" si="739"/>
        <v>7.7003282719875568E-2</v>
      </c>
      <c r="M5251" s="65">
        <f t="shared" si="740"/>
        <v>0.23399267858175721</v>
      </c>
      <c r="N5251" s="65">
        <f t="shared" si="741"/>
        <v>1.4400882047721027E-2</v>
      </c>
      <c r="O5251" s="65">
        <f t="shared" si="742"/>
        <v>0.16099869180103479</v>
      </c>
      <c r="P5251" s="65">
        <f t="shared" si="743"/>
        <v>0.23349376746102785</v>
      </c>
      <c r="Q5251" s="65">
        <f t="shared" si="744"/>
        <v>9.5264370469557463E-2</v>
      </c>
      <c r="R5251" s="65">
        <f t="shared" si="745"/>
        <v>8.6171701513152441E-2</v>
      </c>
      <c r="S5251" s="65">
        <f t="shared" si="746"/>
        <v>9.8674625405873906E-2</v>
      </c>
      <c r="T5251" s="66">
        <f>(L5251*'Football Field'!$F$4)+(M5251*'Football Field'!$F$5)+(N5251*'Football Field'!$F$6)+(O5251*'Football Field'!$F$7)+(P5251*'Football Field'!$F$8)+(Q5251*'Football Field'!$F$9)+(R5251*'Football Field'!$F$10)+(S5251*'Football Field'!$F$11)</f>
        <v>140248933.56319687</v>
      </c>
    </row>
    <row r="5252" spans="2:20" x14ac:dyDescent="0.3">
      <c r="B5252" s="62">
        <f t="shared" si="738"/>
        <v>5225</v>
      </c>
      <c r="C5252" s="62">
        <v>0.9827693394755449</v>
      </c>
      <c r="D5252" s="62">
        <v>0.94084185439772416</v>
      </c>
      <c r="E5252" s="62">
        <v>0.71839967345677946</v>
      </c>
      <c r="F5252" s="62">
        <v>0.48821359345346094</v>
      </c>
      <c r="G5252" s="62">
        <v>0.53155521649521942</v>
      </c>
      <c r="H5252" s="62">
        <v>2.1906296372698586E-2</v>
      </c>
      <c r="I5252" s="62">
        <v>0.79960951578150419</v>
      </c>
      <c r="J5252" s="62">
        <v>0.87764442089785955</v>
      </c>
      <c r="K5252" s="62"/>
      <c r="L5252" s="65">
        <f t="shared" si="739"/>
        <v>0.18332034231193314</v>
      </c>
      <c r="M5252" s="65">
        <f t="shared" si="740"/>
        <v>0.17549942176831274</v>
      </c>
      <c r="N5252" s="65">
        <f t="shared" si="741"/>
        <v>0.13400629096259564</v>
      </c>
      <c r="O5252" s="65">
        <f t="shared" si="742"/>
        <v>9.106865617214803E-2</v>
      </c>
      <c r="P5252" s="65">
        <f t="shared" si="743"/>
        <v>9.9153362168989567E-2</v>
      </c>
      <c r="Q5252" s="65">
        <f t="shared" si="744"/>
        <v>4.0862790367196785E-3</v>
      </c>
      <c r="R5252" s="65">
        <f t="shared" si="745"/>
        <v>0.14915472457369236</v>
      </c>
      <c r="S5252" s="65">
        <f t="shared" si="746"/>
        <v>0.1637109230056088</v>
      </c>
      <c r="T5252" s="66">
        <f>(L5252*'Football Field'!$F$4)+(M5252*'Football Field'!$F$5)+(N5252*'Football Field'!$F$6)+(O5252*'Football Field'!$F$7)+(P5252*'Football Field'!$F$8)+(Q5252*'Football Field'!$F$9)+(R5252*'Football Field'!$F$10)+(S5252*'Football Field'!$F$11)</f>
        <v>140790766.82138923</v>
      </c>
    </row>
    <row r="5253" spans="2:20" x14ac:dyDescent="0.3">
      <c r="B5253" s="62">
        <f t="shared" si="738"/>
        <v>5226</v>
      </c>
      <c r="C5253" s="62">
        <v>0.29148282064912878</v>
      </c>
      <c r="D5253" s="62">
        <v>0.56041604504295606</v>
      </c>
      <c r="E5253" s="62">
        <v>0.28891895664066247</v>
      </c>
      <c r="F5253" s="62">
        <v>0.57499424044489411</v>
      </c>
      <c r="G5253" s="62">
        <v>0.60068573035044681</v>
      </c>
      <c r="H5253" s="62">
        <v>0.20120284560398938</v>
      </c>
      <c r="I5253" s="62">
        <v>0.1111826350672761</v>
      </c>
      <c r="J5253" s="62">
        <v>0.52650756078659733</v>
      </c>
      <c r="K5253" s="62"/>
      <c r="L5253" s="65">
        <f t="shared" si="739"/>
        <v>9.2376138465705165E-2</v>
      </c>
      <c r="M5253" s="65">
        <f t="shared" si="740"/>
        <v>0.17760590507530383</v>
      </c>
      <c r="N5253" s="65">
        <f t="shared" si="741"/>
        <v>9.1563603935794005E-2</v>
      </c>
      <c r="O5253" s="65">
        <f t="shared" si="742"/>
        <v>0.18222599690106048</v>
      </c>
      <c r="P5253" s="65">
        <f t="shared" si="743"/>
        <v>0.1903680912571544</v>
      </c>
      <c r="Q5253" s="65">
        <f t="shared" si="744"/>
        <v>6.376479369801781E-2</v>
      </c>
      <c r="R5253" s="65">
        <f t="shared" si="745"/>
        <v>3.5235772966256157E-2</v>
      </c>
      <c r="S5253" s="65">
        <f t="shared" si="746"/>
        <v>0.16685969770070827</v>
      </c>
      <c r="T5253" s="66">
        <f>(L5253*'Football Field'!$F$4)+(M5253*'Football Field'!$F$5)+(N5253*'Football Field'!$F$6)+(O5253*'Football Field'!$F$7)+(P5253*'Football Field'!$F$8)+(Q5253*'Football Field'!$F$9)+(R5253*'Football Field'!$F$10)+(S5253*'Football Field'!$F$11)</f>
        <v>132448223.87541729</v>
      </c>
    </row>
    <row r="5254" spans="2:20" x14ac:dyDescent="0.3">
      <c r="B5254" s="62">
        <f t="shared" si="738"/>
        <v>5227</v>
      </c>
      <c r="C5254" s="62">
        <v>0.17337736995203545</v>
      </c>
      <c r="D5254" s="62">
        <v>0.21232882577514189</v>
      </c>
      <c r="E5254" s="62">
        <v>0.83354290790938945</v>
      </c>
      <c r="F5254" s="62">
        <v>0.80001095250888843</v>
      </c>
      <c r="G5254" s="62">
        <v>2.2247113325522982E-2</v>
      </c>
      <c r="H5254" s="62">
        <v>0.40174832248218484</v>
      </c>
      <c r="I5254" s="62">
        <v>0.36680665226482956</v>
      </c>
      <c r="J5254" s="62">
        <v>0.34311383096233239</v>
      </c>
      <c r="K5254" s="62"/>
      <c r="L5254" s="65">
        <f t="shared" si="739"/>
        <v>5.4984996497735986E-2</v>
      </c>
      <c r="M5254" s="65">
        <f t="shared" si="740"/>
        <v>6.7338083077649713E-2</v>
      </c>
      <c r="N5254" s="65">
        <f t="shared" si="741"/>
        <v>0.26435026603985223</v>
      </c>
      <c r="O5254" s="65">
        <f t="shared" si="742"/>
        <v>0.25371592286825573</v>
      </c>
      <c r="P5254" s="65">
        <f t="shared" si="743"/>
        <v>7.0554620169116008E-3</v>
      </c>
      <c r="Q5254" s="65">
        <f t="shared" si="744"/>
        <v>0.1274106886658013</v>
      </c>
      <c r="R5254" s="65">
        <f t="shared" si="745"/>
        <v>0.11632926774530954</v>
      </c>
      <c r="S5254" s="65">
        <f t="shared" si="746"/>
        <v>0.10881531308848381</v>
      </c>
      <c r="T5254" s="66">
        <f>(L5254*'Football Field'!$F$4)+(M5254*'Football Field'!$F$5)+(N5254*'Football Field'!$F$6)+(O5254*'Football Field'!$F$7)+(P5254*'Football Field'!$F$8)+(Q5254*'Football Field'!$F$9)+(R5254*'Football Field'!$F$10)+(S5254*'Football Field'!$F$11)</f>
        <v>133786655.28370054</v>
      </c>
    </row>
    <row r="5255" spans="2:20" x14ac:dyDescent="0.3">
      <c r="B5255" s="62">
        <f t="shared" si="738"/>
        <v>5228</v>
      </c>
      <c r="C5255" s="62">
        <v>0.34415271037342143</v>
      </c>
      <c r="D5255" s="62">
        <v>0.20415747170582998</v>
      </c>
      <c r="E5255" s="62">
        <v>0.85501037919571765</v>
      </c>
      <c r="F5255" s="62">
        <v>0.39186718413452815</v>
      </c>
      <c r="G5255" s="62">
        <v>0.26952486957921673</v>
      </c>
      <c r="H5255" s="62">
        <v>0.91077339151812586</v>
      </c>
      <c r="I5255" s="62">
        <v>8.7990978839939782E-2</v>
      </c>
      <c r="J5255" s="62">
        <v>0.92542807823212669</v>
      </c>
      <c r="K5255" s="62"/>
      <c r="L5255" s="65">
        <f t="shared" si="739"/>
        <v>8.6277488405462927E-2</v>
      </c>
      <c r="M5255" s="65">
        <f t="shared" si="740"/>
        <v>5.1181331330722828E-2</v>
      </c>
      <c r="N5255" s="65">
        <f t="shared" si="741"/>
        <v>0.21434713676253539</v>
      </c>
      <c r="O5255" s="65">
        <f t="shared" si="742"/>
        <v>9.8239285690830402E-2</v>
      </c>
      <c r="P5255" s="65">
        <f t="shared" si="743"/>
        <v>6.7568634821655774E-2</v>
      </c>
      <c r="Q5255" s="65">
        <f t="shared" si="744"/>
        <v>0.22832666533832374</v>
      </c>
      <c r="R5255" s="65">
        <f t="shared" si="745"/>
        <v>2.2058930317331981E-2</v>
      </c>
      <c r="S5255" s="65">
        <f t="shared" si="746"/>
        <v>0.23200052733313703</v>
      </c>
      <c r="T5255" s="66">
        <f>(L5255*'Football Field'!$F$4)+(M5255*'Football Field'!$F$5)+(N5255*'Football Field'!$F$6)+(O5255*'Football Field'!$F$7)+(P5255*'Football Field'!$F$8)+(Q5255*'Football Field'!$F$9)+(R5255*'Football Field'!$F$10)+(S5255*'Football Field'!$F$11)</f>
        <v>124103750.02746128</v>
      </c>
    </row>
    <row r="5256" spans="2:20" x14ac:dyDescent="0.3">
      <c r="B5256" s="62">
        <f t="shared" si="738"/>
        <v>5229</v>
      </c>
      <c r="C5256" s="62">
        <v>0.40328909417869696</v>
      </c>
      <c r="D5256" s="62">
        <v>0.8095916753954896</v>
      </c>
      <c r="E5256" s="62">
        <v>0.68266236659667012</v>
      </c>
      <c r="F5256" s="62">
        <v>0.28285247758972754</v>
      </c>
      <c r="G5256" s="62">
        <v>0.37492476917299167</v>
      </c>
      <c r="H5256" s="62">
        <v>0.89404574349131327</v>
      </c>
      <c r="I5256" s="62">
        <v>0.70511670624302436</v>
      </c>
      <c r="J5256" s="62">
        <v>0.81725789128060966</v>
      </c>
      <c r="K5256" s="62"/>
      <c r="L5256" s="65">
        <f t="shared" si="739"/>
        <v>8.1148920352182588E-2</v>
      </c>
      <c r="M5256" s="65">
        <f t="shared" si="740"/>
        <v>0.16290420775759476</v>
      </c>
      <c r="N5256" s="65">
        <f t="shared" si="741"/>
        <v>0.13736377902110877</v>
      </c>
      <c r="O5256" s="65">
        <f t="shared" si="742"/>
        <v>5.6914936472781945E-2</v>
      </c>
      <c r="P5256" s="65">
        <f t="shared" si="743"/>
        <v>7.5441514959981471E-2</v>
      </c>
      <c r="Q5256" s="65">
        <f t="shared" si="744"/>
        <v>0.17989786452702153</v>
      </c>
      <c r="R5256" s="65">
        <f t="shared" si="745"/>
        <v>0.14188199051213279</v>
      </c>
      <c r="S5256" s="65">
        <f t="shared" si="746"/>
        <v>0.16444678639719612</v>
      </c>
      <c r="T5256" s="66">
        <f>(L5256*'Football Field'!$F$4)+(M5256*'Football Field'!$F$5)+(N5256*'Football Field'!$F$6)+(O5256*'Football Field'!$F$7)+(P5256*'Football Field'!$F$8)+(Q5256*'Football Field'!$F$9)+(R5256*'Football Field'!$F$10)+(S5256*'Football Field'!$F$11)</f>
        <v>138217508.27525854</v>
      </c>
    </row>
    <row r="5257" spans="2:20" x14ac:dyDescent="0.3">
      <c r="B5257" s="62">
        <f t="shared" si="738"/>
        <v>5230</v>
      </c>
      <c r="C5257" s="62">
        <v>0.89536015759980703</v>
      </c>
      <c r="D5257" s="62">
        <v>0.66667699280617931</v>
      </c>
      <c r="E5257" s="62">
        <v>0.14898080228956712</v>
      </c>
      <c r="F5257" s="62">
        <v>0.31831311581055577</v>
      </c>
      <c r="G5257" s="62">
        <v>7.006935162298622E-2</v>
      </c>
      <c r="H5257" s="62">
        <v>0.27348801042399928</v>
      </c>
      <c r="I5257" s="62">
        <v>0.9611205563396521</v>
      </c>
      <c r="J5257" s="62">
        <v>0.41819320047460695</v>
      </c>
      <c r="K5257" s="62"/>
      <c r="L5257" s="65">
        <f t="shared" si="739"/>
        <v>0.23862257759303099</v>
      </c>
      <c r="M5257" s="65">
        <f t="shared" si="740"/>
        <v>0.17767619107805538</v>
      </c>
      <c r="N5257" s="65">
        <f t="shared" si="741"/>
        <v>3.9704897244382253E-2</v>
      </c>
      <c r="O5257" s="65">
        <f t="shared" si="742"/>
        <v>8.4833678974504514E-2</v>
      </c>
      <c r="P5257" s="65">
        <f t="shared" si="743"/>
        <v>1.8674194013022727E-2</v>
      </c>
      <c r="Q5257" s="65">
        <f t="shared" si="744"/>
        <v>7.2887333029323195E-2</v>
      </c>
      <c r="R5257" s="65">
        <f t="shared" si="745"/>
        <v>0.25614839188983046</v>
      </c>
      <c r="S5257" s="65">
        <f t="shared" si="746"/>
        <v>0.11145273617785041</v>
      </c>
      <c r="T5257" s="66">
        <f>(L5257*'Football Field'!$F$4)+(M5257*'Football Field'!$F$5)+(N5257*'Football Field'!$F$6)+(O5257*'Football Field'!$F$7)+(P5257*'Football Field'!$F$8)+(Q5257*'Football Field'!$F$9)+(R5257*'Football Field'!$F$10)+(S5257*'Football Field'!$F$11)</f>
        <v>145852809.18734616</v>
      </c>
    </row>
    <row r="5258" spans="2:20" x14ac:dyDescent="0.3">
      <c r="B5258" s="62">
        <f t="shared" si="738"/>
        <v>5231</v>
      </c>
      <c r="C5258" s="62">
        <v>0.55664387809036753</v>
      </c>
      <c r="D5258" s="62">
        <v>0.903335726264197</v>
      </c>
      <c r="E5258" s="62">
        <v>1.5088572830928348E-2</v>
      </c>
      <c r="F5258" s="62">
        <v>4.4197345584278569E-2</v>
      </c>
      <c r="G5258" s="62">
        <v>0.87578391806289546</v>
      </c>
      <c r="H5258" s="62">
        <v>0.56747563992318617</v>
      </c>
      <c r="I5258" s="62">
        <v>0.62199300655363876</v>
      </c>
      <c r="J5258" s="62">
        <v>0.13935052130810754</v>
      </c>
      <c r="K5258" s="62"/>
      <c r="L5258" s="65">
        <f t="shared" si="739"/>
        <v>0.14947999959026717</v>
      </c>
      <c r="M5258" s="65">
        <f t="shared" si="740"/>
        <v>0.24257991384919986</v>
      </c>
      <c r="N5258" s="65">
        <f t="shared" si="741"/>
        <v>4.0518542453434293E-3</v>
      </c>
      <c r="O5258" s="65">
        <f t="shared" si="742"/>
        <v>1.1868664077459441E-2</v>
      </c>
      <c r="P5258" s="65">
        <f t="shared" si="743"/>
        <v>0.23518120806845816</v>
      </c>
      <c r="Q5258" s="65">
        <f t="shared" si="744"/>
        <v>0.1523887385849117</v>
      </c>
      <c r="R5258" s="65">
        <f t="shared" si="745"/>
        <v>0.1670287198410417</v>
      </c>
      <c r="S5258" s="65">
        <f t="shared" si="746"/>
        <v>3.7420901743318552E-2</v>
      </c>
      <c r="T5258" s="66">
        <f>(L5258*'Football Field'!$F$4)+(M5258*'Football Field'!$F$5)+(N5258*'Football Field'!$F$6)+(O5258*'Football Field'!$F$7)+(P5258*'Football Field'!$F$8)+(Q5258*'Football Field'!$F$9)+(R5258*'Football Field'!$F$10)+(S5258*'Football Field'!$F$11)</f>
        <v>149428762.71835607</v>
      </c>
    </row>
    <row r="5259" spans="2:20" x14ac:dyDescent="0.3">
      <c r="B5259" s="62">
        <f t="shared" si="738"/>
        <v>5232</v>
      </c>
      <c r="C5259" s="62">
        <v>9.0413467949940984E-2</v>
      </c>
      <c r="D5259" s="62">
        <v>0.27194403015809709</v>
      </c>
      <c r="E5259" s="62">
        <v>0.82133590040401483</v>
      </c>
      <c r="F5259" s="62">
        <v>0.86018984253088482</v>
      </c>
      <c r="G5259" s="62">
        <v>0.57639066982419995</v>
      </c>
      <c r="H5259" s="62">
        <v>0.60489010224004602</v>
      </c>
      <c r="I5259" s="62">
        <v>0.29204942939735712</v>
      </c>
      <c r="J5259" s="62">
        <v>9.7438551079809588E-2</v>
      </c>
      <c r="K5259" s="62"/>
      <c r="L5259" s="65">
        <f t="shared" si="739"/>
        <v>2.5013049142881789E-2</v>
      </c>
      <c r="M5259" s="65">
        <f t="shared" si="740"/>
        <v>7.5233806917172338E-2</v>
      </c>
      <c r="N5259" s="65">
        <f t="shared" si="741"/>
        <v>0.22722405970527862</v>
      </c>
      <c r="O5259" s="65">
        <f t="shared" si="742"/>
        <v>0.23797307294246767</v>
      </c>
      <c r="P5259" s="65">
        <f t="shared" si="743"/>
        <v>0.15945951943568462</v>
      </c>
      <c r="Q5259" s="65">
        <f t="shared" si="744"/>
        <v>0.16734393886705168</v>
      </c>
      <c r="R5259" s="65">
        <f t="shared" si="745"/>
        <v>8.0796001915458507E-2</v>
      </c>
      <c r="S5259" s="65">
        <f t="shared" si="746"/>
        <v>2.6956551074004735E-2</v>
      </c>
      <c r="T5259" s="66">
        <f>(L5259*'Football Field'!$F$4)+(M5259*'Football Field'!$F$5)+(N5259*'Football Field'!$F$6)+(O5259*'Football Field'!$F$7)+(P5259*'Football Field'!$F$8)+(Q5259*'Football Field'!$F$9)+(R5259*'Football Field'!$F$10)+(S5259*'Football Field'!$F$11)</f>
        <v>139750528.71865064</v>
      </c>
    </row>
    <row r="5260" spans="2:20" x14ac:dyDescent="0.3">
      <c r="B5260" s="62">
        <f t="shared" si="738"/>
        <v>5233</v>
      </c>
      <c r="C5260" s="62">
        <v>0.32226035726749147</v>
      </c>
      <c r="D5260" s="62">
        <v>0.81640216023551593</v>
      </c>
      <c r="E5260" s="62">
        <v>0.81772491734302444</v>
      </c>
      <c r="F5260" s="62">
        <v>0.22401427500164228</v>
      </c>
      <c r="G5260" s="62">
        <v>0.57545883285203014</v>
      </c>
      <c r="H5260" s="62">
        <v>0.35956493008370682</v>
      </c>
      <c r="I5260" s="62">
        <v>0.22227127185388296</v>
      </c>
      <c r="J5260" s="62">
        <v>0.97504370777973304</v>
      </c>
      <c r="K5260" s="62"/>
      <c r="L5260" s="65">
        <f t="shared" si="739"/>
        <v>7.4722873036999995E-2</v>
      </c>
      <c r="M5260" s="65">
        <f t="shared" si="740"/>
        <v>0.189300091030976</v>
      </c>
      <c r="N5260" s="65">
        <f t="shared" si="741"/>
        <v>0.18960680021556586</v>
      </c>
      <c r="O5260" s="65">
        <f t="shared" si="742"/>
        <v>5.1942442971752677E-2</v>
      </c>
      <c r="P5260" s="65">
        <f t="shared" si="743"/>
        <v>0.13343228956185404</v>
      </c>
      <c r="Q5260" s="65">
        <f t="shared" si="744"/>
        <v>8.3372726471910144E-2</v>
      </c>
      <c r="R5260" s="65">
        <f t="shared" si="745"/>
        <v>5.1538290863136341E-2</v>
      </c>
      <c r="S5260" s="65">
        <f t="shared" si="746"/>
        <v>0.22608448584780488</v>
      </c>
      <c r="T5260" s="66">
        <f>(L5260*'Football Field'!$F$4)+(M5260*'Football Field'!$F$5)+(N5260*'Football Field'!$F$6)+(O5260*'Football Field'!$F$7)+(P5260*'Football Field'!$F$8)+(Q5260*'Football Field'!$F$9)+(R5260*'Football Field'!$F$10)+(S5260*'Football Field'!$F$11)</f>
        <v>132189109.25844759</v>
      </c>
    </row>
    <row r="5261" spans="2:20" x14ac:dyDescent="0.3">
      <c r="B5261" s="62">
        <f t="shared" si="738"/>
        <v>5234</v>
      </c>
      <c r="C5261" s="62">
        <v>0.19141617319447202</v>
      </c>
      <c r="D5261" s="62">
        <v>0.34099064255545541</v>
      </c>
      <c r="E5261" s="62">
        <v>0.56350939133809175</v>
      </c>
      <c r="F5261" s="62">
        <v>2.1301851601575827E-2</v>
      </c>
      <c r="G5261" s="62">
        <v>0.13296386559656348</v>
      </c>
      <c r="H5261" s="62">
        <v>0.43693330293127386</v>
      </c>
      <c r="I5261" s="62">
        <v>0.61893763734334861</v>
      </c>
      <c r="J5261" s="62">
        <v>0.88122269906808826</v>
      </c>
      <c r="K5261" s="62"/>
      <c r="L5261" s="65">
        <f t="shared" si="739"/>
        <v>6.0056361420013325E-2</v>
      </c>
      <c r="M5261" s="65">
        <f t="shared" si="740"/>
        <v>0.10698498945200112</v>
      </c>
      <c r="N5261" s="65">
        <f t="shared" si="741"/>
        <v>0.17679970874451434</v>
      </c>
      <c r="O5261" s="65">
        <f t="shared" si="742"/>
        <v>6.6834044237212521E-3</v>
      </c>
      <c r="P5261" s="65">
        <f t="shared" si="743"/>
        <v>4.1717091271887906E-2</v>
      </c>
      <c r="Q5261" s="65">
        <f t="shared" si="744"/>
        <v>0.13708676711774617</v>
      </c>
      <c r="R5261" s="65">
        <f t="shared" si="745"/>
        <v>0.19419018688131814</v>
      </c>
      <c r="S5261" s="65">
        <f t="shared" si="746"/>
        <v>0.27648149068879796</v>
      </c>
      <c r="T5261" s="66">
        <f>(L5261*'Football Field'!$F$4)+(M5261*'Football Field'!$F$5)+(N5261*'Football Field'!$F$6)+(O5261*'Football Field'!$F$7)+(P5261*'Football Field'!$F$8)+(Q5261*'Football Field'!$F$9)+(R5261*'Football Field'!$F$10)+(S5261*'Football Field'!$F$11)</f>
        <v>144536621.7329126</v>
      </c>
    </row>
    <row r="5262" spans="2:20" x14ac:dyDescent="0.3">
      <c r="B5262" s="62">
        <f t="shared" si="738"/>
        <v>5235</v>
      </c>
      <c r="C5262" s="62">
        <v>0.77711025939058143</v>
      </c>
      <c r="D5262" s="62">
        <v>0.15734489779613747</v>
      </c>
      <c r="E5262" s="62">
        <v>0.41942451045033358</v>
      </c>
      <c r="F5262" s="62">
        <v>6.4027703840922046E-2</v>
      </c>
      <c r="G5262" s="62">
        <v>0.8752916099555148</v>
      </c>
      <c r="H5262" s="62">
        <v>4.940043028265817E-2</v>
      </c>
      <c r="I5262" s="62">
        <v>0.26091458473437512</v>
      </c>
      <c r="J5262" s="62">
        <v>0.29922052434695789</v>
      </c>
      <c r="K5262" s="62"/>
      <c r="L5262" s="65">
        <f t="shared" si="739"/>
        <v>0.26771661473784469</v>
      </c>
      <c r="M5262" s="65">
        <f t="shared" si="740"/>
        <v>5.420574863763615E-2</v>
      </c>
      <c r="N5262" s="65">
        <f t="shared" si="741"/>
        <v>0.14449289366466186</v>
      </c>
      <c r="O5262" s="65">
        <f t="shared" si="742"/>
        <v>2.2057719499381376E-2</v>
      </c>
      <c r="P5262" s="65">
        <f t="shared" si="743"/>
        <v>0.30154035916279459</v>
      </c>
      <c r="Q5262" s="65">
        <f t="shared" si="744"/>
        <v>1.7018583659206346E-2</v>
      </c>
      <c r="R5262" s="65">
        <f t="shared" si="745"/>
        <v>8.988578971482826E-2</v>
      </c>
      <c r="S5262" s="65">
        <f t="shared" si="746"/>
        <v>0.10308229092364662</v>
      </c>
      <c r="T5262" s="66">
        <f>(L5262*'Football Field'!$F$4)+(M5262*'Football Field'!$F$5)+(N5262*'Football Field'!$F$6)+(O5262*'Football Field'!$F$7)+(P5262*'Football Field'!$F$8)+(Q5262*'Football Field'!$F$9)+(R5262*'Football Field'!$F$10)+(S5262*'Football Field'!$F$11)</f>
        <v>148453282.80708128</v>
      </c>
    </row>
    <row r="5263" spans="2:20" x14ac:dyDescent="0.3">
      <c r="B5263" s="62">
        <f t="shared" si="738"/>
        <v>5236</v>
      </c>
      <c r="C5263" s="62">
        <v>0.28738884740973725</v>
      </c>
      <c r="D5263" s="62">
        <v>0.36773317998112243</v>
      </c>
      <c r="E5263" s="62">
        <v>0.92732230490273881</v>
      </c>
      <c r="F5263" s="62">
        <v>0.8380856013821617</v>
      </c>
      <c r="G5263" s="62">
        <v>0.99810740442188917</v>
      </c>
      <c r="H5263" s="62">
        <v>0.37599278671410585</v>
      </c>
      <c r="I5263" s="62">
        <v>0.90603412515618365</v>
      </c>
      <c r="J5263" s="62">
        <v>0.70662388891869754</v>
      </c>
      <c r="K5263" s="62"/>
      <c r="L5263" s="65">
        <f t="shared" si="739"/>
        <v>5.3148424871789939E-2</v>
      </c>
      <c r="M5263" s="65">
        <f t="shared" si="740"/>
        <v>6.8006951088210157E-2</v>
      </c>
      <c r="N5263" s="65">
        <f t="shared" si="741"/>
        <v>0.17149489375901372</v>
      </c>
      <c r="O5263" s="65">
        <f t="shared" si="742"/>
        <v>0.15499185171122098</v>
      </c>
      <c r="P5263" s="65">
        <f t="shared" si="743"/>
        <v>0.1845855776103324</v>
      </c>
      <c r="Q5263" s="65">
        <f t="shared" si="744"/>
        <v>6.953444629853274E-2</v>
      </c>
      <c r="R5263" s="65">
        <f t="shared" si="745"/>
        <v>0.16755795176521451</v>
      </c>
      <c r="S5263" s="65">
        <f t="shared" si="746"/>
        <v>0.13067990289568548</v>
      </c>
      <c r="T5263" s="66">
        <f>(L5263*'Football Field'!$F$4)+(M5263*'Football Field'!$F$5)+(N5263*'Football Field'!$F$6)+(O5263*'Football Field'!$F$7)+(P5263*'Football Field'!$F$8)+(Q5263*'Football Field'!$F$9)+(R5263*'Football Field'!$F$10)+(S5263*'Football Field'!$F$11)</f>
        <v>152497612.23666474</v>
      </c>
    </row>
    <row r="5264" spans="2:20" x14ac:dyDescent="0.3">
      <c r="B5264" s="62">
        <f t="shared" si="738"/>
        <v>5237</v>
      </c>
      <c r="C5264" s="62">
        <v>0.88397968903026558</v>
      </c>
      <c r="D5264" s="62">
        <v>0.15441957485038615</v>
      </c>
      <c r="E5264" s="62">
        <v>0.79603284557431342</v>
      </c>
      <c r="F5264" s="62">
        <v>0.68475554124938687</v>
      </c>
      <c r="G5264" s="62">
        <v>0.54627910527004342</v>
      </c>
      <c r="H5264" s="62">
        <v>0.69684253092602255</v>
      </c>
      <c r="I5264" s="62">
        <v>0.59111506778385969</v>
      </c>
      <c r="J5264" s="62">
        <v>0.10870533302125629</v>
      </c>
      <c r="K5264" s="62"/>
      <c r="L5264" s="65">
        <f t="shared" si="739"/>
        <v>0.19810712617024262</v>
      </c>
      <c r="M5264" s="65">
        <f t="shared" si="740"/>
        <v>3.4606698069725994E-2</v>
      </c>
      <c r="N5264" s="65">
        <f t="shared" si="741"/>
        <v>0.17839751448005098</v>
      </c>
      <c r="O5264" s="65">
        <f t="shared" si="742"/>
        <v>0.15345935442801845</v>
      </c>
      <c r="P5264" s="65">
        <f t="shared" si="743"/>
        <v>0.12242564504012542</v>
      </c>
      <c r="Q5264" s="65">
        <f t="shared" si="744"/>
        <v>0.15616814832747386</v>
      </c>
      <c r="R5264" s="65">
        <f t="shared" si="745"/>
        <v>0.1324737533766788</v>
      </c>
      <c r="S5264" s="65">
        <f t="shared" si="746"/>
        <v>2.4361760107683806E-2</v>
      </c>
      <c r="T5264" s="66">
        <f>(L5264*'Football Field'!$F$4)+(M5264*'Football Field'!$F$5)+(N5264*'Football Field'!$F$6)+(O5264*'Football Field'!$F$7)+(P5264*'Football Field'!$F$8)+(Q5264*'Football Field'!$F$9)+(R5264*'Football Field'!$F$10)+(S5264*'Football Field'!$F$11)</f>
        <v>141286463.57414421</v>
      </c>
    </row>
    <row r="5265" spans="2:20" x14ac:dyDescent="0.3">
      <c r="B5265" s="62">
        <f t="shared" si="738"/>
        <v>5238</v>
      </c>
      <c r="C5265" s="62">
        <v>7.8953979226147997E-2</v>
      </c>
      <c r="D5265" s="62">
        <v>0.42066575038353871</v>
      </c>
      <c r="E5265" s="62">
        <v>0.59207289969241594</v>
      </c>
      <c r="F5265" s="62">
        <v>0.39234165290452228</v>
      </c>
      <c r="G5265" s="62">
        <v>0.15923589800974458</v>
      </c>
      <c r="H5265" s="62">
        <v>0.62952240967173367</v>
      </c>
      <c r="I5265" s="62">
        <v>0.38964541211839021</v>
      </c>
      <c r="J5265" s="62">
        <v>0.28086328566663954</v>
      </c>
      <c r="K5265" s="62"/>
      <c r="L5265" s="65">
        <f t="shared" si="739"/>
        <v>2.6824973561767485E-2</v>
      </c>
      <c r="M5265" s="65">
        <f t="shared" si="740"/>
        <v>0.14292310207770192</v>
      </c>
      <c r="N5265" s="65">
        <f t="shared" si="741"/>
        <v>0.20115946069540411</v>
      </c>
      <c r="O5265" s="65">
        <f t="shared" si="742"/>
        <v>0.13329986112794226</v>
      </c>
      <c r="P5265" s="65">
        <f t="shared" si="743"/>
        <v>5.4101120628269314E-2</v>
      </c>
      <c r="Q5265" s="65">
        <f t="shared" si="744"/>
        <v>0.21388310204879202</v>
      </c>
      <c r="R5265" s="65">
        <f t="shared" si="745"/>
        <v>0.13238380105708772</v>
      </c>
      <c r="S5265" s="65">
        <f t="shared" si="746"/>
        <v>9.5424578803035079E-2</v>
      </c>
      <c r="T5265" s="66">
        <f>(L5265*'Football Field'!$F$4)+(M5265*'Football Field'!$F$5)+(N5265*'Football Field'!$F$6)+(O5265*'Football Field'!$F$7)+(P5265*'Football Field'!$F$8)+(Q5265*'Football Field'!$F$9)+(R5265*'Football Field'!$F$10)+(S5265*'Football Field'!$F$11)</f>
        <v>137151852.47676945</v>
      </c>
    </row>
    <row r="5266" spans="2:20" x14ac:dyDescent="0.3">
      <c r="B5266" s="62">
        <f t="shared" si="738"/>
        <v>5239</v>
      </c>
      <c r="C5266" s="62">
        <v>6.4278605041997228E-2</v>
      </c>
      <c r="D5266" s="62">
        <v>0.43572147004617756</v>
      </c>
      <c r="E5266" s="62">
        <v>0.52478076755691705</v>
      </c>
      <c r="F5266" s="62">
        <v>1.6881332341789679E-2</v>
      </c>
      <c r="G5266" s="62">
        <v>0.45609373681477217</v>
      </c>
      <c r="H5266" s="62">
        <v>0.39705761512471638</v>
      </c>
      <c r="I5266" s="62">
        <v>0.33205561221983626</v>
      </c>
      <c r="J5266" s="62">
        <v>0.85221685857158014</v>
      </c>
      <c r="K5266" s="62"/>
      <c r="L5266" s="65">
        <f t="shared" si="739"/>
        <v>2.0875871959938896E-2</v>
      </c>
      <c r="M5266" s="65">
        <f t="shared" si="740"/>
        <v>0.14151000341306919</v>
      </c>
      <c r="N5266" s="65">
        <f t="shared" si="741"/>
        <v>0.1704339430421507</v>
      </c>
      <c r="O5266" s="65">
        <f t="shared" si="742"/>
        <v>5.4825790362146732E-3</v>
      </c>
      <c r="P5266" s="65">
        <f t="shared" si="743"/>
        <v>0.14812633916455339</v>
      </c>
      <c r="Q5266" s="65">
        <f t="shared" si="744"/>
        <v>0.12895307744538959</v>
      </c>
      <c r="R5266" s="65">
        <f t="shared" si="745"/>
        <v>0.10784226633031858</v>
      </c>
      <c r="S5266" s="65">
        <f t="shared" si="746"/>
        <v>0.2767759196083649</v>
      </c>
      <c r="T5266" s="66">
        <f>(L5266*'Football Field'!$F$4)+(M5266*'Football Field'!$F$5)+(N5266*'Football Field'!$F$6)+(O5266*'Football Field'!$F$7)+(P5266*'Football Field'!$F$8)+(Q5266*'Football Field'!$F$9)+(R5266*'Football Field'!$F$10)+(S5266*'Football Field'!$F$11)</f>
        <v>141180796.64117599</v>
      </c>
    </row>
    <row r="5267" spans="2:20" x14ac:dyDescent="0.3">
      <c r="B5267" s="62">
        <f t="shared" si="738"/>
        <v>5240</v>
      </c>
      <c r="C5267" s="62">
        <v>0.47920046103609848</v>
      </c>
      <c r="D5267" s="62">
        <v>0.33495442640604178</v>
      </c>
      <c r="E5267" s="62">
        <v>0.95506452760133087</v>
      </c>
      <c r="F5267" s="62">
        <v>0.98972255001169473</v>
      </c>
      <c r="G5267" s="62">
        <v>0.83043705733097328</v>
      </c>
      <c r="H5267" s="62">
        <v>0.95820925614823682</v>
      </c>
      <c r="I5267" s="62">
        <v>0.18846893982398283</v>
      </c>
      <c r="J5267" s="62">
        <v>0.50377172035426998</v>
      </c>
      <c r="K5267" s="62"/>
      <c r="L5267" s="65">
        <f t="shared" si="739"/>
        <v>9.1453455187381183E-2</v>
      </c>
      <c r="M5267" s="65">
        <f t="shared" si="740"/>
        <v>6.3924687298730132E-2</v>
      </c>
      <c r="N5267" s="65">
        <f t="shared" si="741"/>
        <v>0.18227017308621915</v>
      </c>
      <c r="O5267" s="65">
        <f t="shared" si="742"/>
        <v>0.18888451542749393</v>
      </c>
      <c r="P5267" s="65">
        <f t="shared" si="743"/>
        <v>0.15848552825753182</v>
      </c>
      <c r="Q5267" s="65">
        <f t="shared" si="744"/>
        <v>0.182870331714237</v>
      </c>
      <c r="R5267" s="65">
        <f t="shared" si="745"/>
        <v>3.5968529131084129E-2</v>
      </c>
      <c r="S5267" s="65">
        <f t="shared" si="746"/>
        <v>9.6142779897322644E-2</v>
      </c>
      <c r="T5267" s="66">
        <f>(L5267*'Football Field'!$F$4)+(M5267*'Football Field'!$F$5)+(N5267*'Football Field'!$F$6)+(O5267*'Football Field'!$F$7)+(P5267*'Football Field'!$F$8)+(Q5267*'Football Field'!$F$9)+(R5267*'Football Field'!$F$10)+(S5267*'Football Field'!$F$11)</f>
        <v>132175657.4441947</v>
      </c>
    </row>
    <row r="5268" spans="2:20" x14ac:dyDescent="0.3">
      <c r="B5268" s="62">
        <f t="shared" si="738"/>
        <v>5241</v>
      </c>
      <c r="C5268" s="62">
        <v>0.72104865025092391</v>
      </c>
      <c r="D5268" s="62">
        <v>0.72788438872614447</v>
      </c>
      <c r="E5268" s="62">
        <v>0.73515881426953977</v>
      </c>
      <c r="F5268" s="62">
        <v>0.50149568667828848</v>
      </c>
      <c r="G5268" s="62">
        <v>0.41505513994051801</v>
      </c>
      <c r="H5268" s="62">
        <v>0.57022703874255232</v>
      </c>
      <c r="I5268" s="62">
        <v>0.71485060908459963</v>
      </c>
      <c r="J5268" s="62">
        <v>0.9329738636774193</v>
      </c>
      <c r="K5268" s="62"/>
      <c r="L5268" s="65">
        <f t="shared" si="739"/>
        <v>0.13556873629261937</v>
      </c>
      <c r="M5268" s="65">
        <f t="shared" si="740"/>
        <v>0.13685396500276256</v>
      </c>
      <c r="N5268" s="65">
        <f t="shared" si="741"/>
        <v>0.13822167393312343</v>
      </c>
      <c r="O5268" s="65">
        <f t="shared" si="742"/>
        <v>9.4289250074201691E-2</v>
      </c>
      <c r="P5268" s="65">
        <f t="shared" si="743"/>
        <v>7.8037037853008875E-2</v>
      </c>
      <c r="Q5268" s="65">
        <f t="shared" si="744"/>
        <v>0.10721184904140421</v>
      </c>
      <c r="R5268" s="65">
        <f t="shared" si="745"/>
        <v>0.1344034049268151</v>
      </c>
      <c r="S5268" s="65">
        <f t="shared" si="746"/>
        <v>0.17541408287606483</v>
      </c>
      <c r="T5268" s="66">
        <f>(L5268*'Football Field'!$F$4)+(M5268*'Football Field'!$F$5)+(N5268*'Football Field'!$F$6)+(O5268*'Football Field'!$F$7)+(P5268*'Football Field'!$F$8)+(Q5268*'Football Field'!$F$9)+(R5268*'Football Field'!$F$10)+(S5268*'Football Field'!$F$11)</f>
        <v>137587716.84888989</v>
      </c>
    </row>
    <row r="5269" spans="2:20" x14ac:dyDescent="0.3">
      <c r="B5269" s="62">
        <f t="shared" si="738"/>
        <v>5242</v>
      </c>
      <c r="C5269" s="62">
        <v>0.60405603948659514</v>
      </c>
      <c r="D5269" s="62">
        <v>0.92721910892937043</v>
      </c>
      <c r="E5269" s="62">
        <v>0.89206357848373907</v>
      </c>
      <c r="F5269" s="62">
        <v>0.59641977022942549</v>
      </c>
      <c r="G5269" s="62">
        <v>0.53884440331983841</v>
      </c>
      <c r="H5269" s="62">
        <v>0.73880308742987233</v>
      </c>
      <c r="I5269" s="62">
        <v>0.51442514419116414</v>
      </c>
      <c r="J5269" s="62">
        <v>6.7487675621729859E-2</v>
      </c>
      <c r="K5269" s="62"/>
      <c r="L5269" s="65">
        <f t="shared" si="739"/>
        <v>0.12379925626797823</v>
      </c>
      <c r="M5269" s="65">
        <f t="shared" si="740"/>
        <v>0.19003044184522366</v>
      </c>
      <c r="N5269" s="65">
        <f t="shared" si="741"/>
        <v>0.18282543396785106</v>
      </c>
      <c r="O5269" s="65">
        <f t="shared" si="742"/>
        <v>0.12223422853395687</v>
      </c>
      <c r="P5269" s="65">
        <f t="shared" si="743"/>
        <v>0.11043435048154808</v>
      </c>
      <c r="Q5269" s="65">
        <f t="shared" si="744"/>
        <v>0.15141521112849329</v>
      </c>
      <c r="R5269" s="65">
        <f t="shared" si="745"/>
        <v>0.10542970534744045</v>
      </c>
      <c r="S5269" s="65">
        <f t="shared" si="746"/>
        <v>1.3831372427508242E-2</v>
      </c>
      <c r="T5269" s="66">
        <f>(L5269*'Football Field'!$F$4)+(M5269*'Football Field'!$F$5)+(N5269*'Football Field'!$F$6)+(O5269*'Football Field'!$F$7)+(P5269*'Football Field'!$F$8)+(Q5269*'Football Field'!$F$9)+(R5269*'Football Field'!$F$10)+(S5269*'Football Field'!$F$11)</f>
        <v>136222604.53531647</v>
      </c>
    </row>
    <row r="5270" spans="2:20" x14ac:dyDescent="0.3">
      <c r="B5270" s="62">
        <f t="shared" si="738"/>
        <v>5243</v>
      </c>
      <c r="C5270" s="62">
        <v>0.74045759363457531</v>
      </c>
      <c r="D5270" s="62">
        <v>0.56339178949383939</v>
      </c>
      <c r="E5270" s="62">
        <v>0.75914840441397302</v>
      </c>
      <c r="F5270" s="62">
        <v>0.20583709389246096</v>
      </c>
      <c r="G5270" s="62">
        <v>0.94000708739969852</v>
      </c>
      <c r="H5270" s="62">
        <v>0.12087466327532392</v>
      </c>
      <c r="I5270" s="62">
        <v>0.19552955504842906</v>
      </c>
      <c r="J5270" s="62">
        <v>1.1156175581772398E-4</v>
      </c>
      <c r="K5270" s="62"/>
      <c r="L5270" s="65">
        <f t="shared" si="739"/>
        <v>0.21003757529647912</v>
      </c>
      <c r="M5270" s="65">
        <f t="shared" si="740"/>
        <v>0.15981123892103588</v>
      </c>
      <c r="N5270" s="65">
        <f t="shared" si="741"/>
        <v>0.21533939488774043</v>
      </c>
      <c r="O5270" s="65">
        <f t="shared" si="742"/>
        <v>5.8387576113619381E-2</v>
      </c>
      <c r="P5270" s="65">
        <f t="shared" si="743"/>
        <v>0.26664161607123127</v>
      </c>
      <c r="Q5270" s="65">
        <f t="shared" si="744"/>
        <v>3.4287204841141519E-2</v>
      </c>
      <c r="R5270" s="65">
        <f t="shared" si="745"/>
        <v>5.5463748355370775E-2</v>
      </c>
      <c r="S5270" s="65">
        <f t="shared" si="746"/>
        <v>3.1645513381468101E-5</v>
      </c>
      <c r="T5270" s="66">
        <f>(L5270*'Football Field'!$F$4)+(M5270*'Football Field'!$F$5)+(N5270*'Football Field'!$F$6)+(O5270*'Football Field'!$F$7)+(P5270*'Football Field'!$F$8)+(Q5270*'Football Field'!$F$9)+(R5270*'Football Field'!$F$10)+(S5270*'Football Field'!$F$11)</f>
        <v>142067800.66709727</v>
      </c>
    </row>
    <row r="5271" spans="2:20" x14ac:dyDescent="0.3">
      <c r="B5271" s="62">
        <f t="shared" si="738"/>
        <v>5244</v>
      </c>
      <c r="C5271" s="62">
        <v>0.36483688839148209</v>
      </c>
      <c r="D5271" s="62">
        <v>0.13827955097086542</v>
      </c>
      <c r="E5271" s="62">
        <v>0.85685265416963607</v>
      </c>
      <c r="F5271" s="62">
        <v>0.37294113273329466</v>
      </c>
      <c r="G5271" s="62">
        <v>0.9429779735686793</v>
      </c>
      <c r="H5271" s="62">
        <v>0.62431413526276647</v>
      </c>
      <c r="I5271" s="62">
        <v>0.34418497220675848</v>
      </c>
      <c r="J5271" s="62">
        <v>6.7386871201249976E-2</v>
      </c>
      <c r="K5271" s="62"/>
      <c r="L5271" s="65">
        <f t="shared" si="739"/>
        <v>9.8291779307127639E-2</v>
      </c>
      <c r="M5271" s="65">
        <f t="shared" si="740"/>
        <v>3.7254300590713892E-2</v>
      </c>
      <c r="N5271" s="65">
        <f t="shared" si="741"/>
        <v>0.23084719408086796</v>
      </c>
      <c r="O5271" s="65">
        <f t="shared" si="742"/>
        <v>0.10047516761473134</v>
      </c>
      <c r="P5271" s="65">
        <f t="shared" si="743"/>
        <v>0.25405046972673129</v>
      </c>
      <c r="Q5271" s="65">
        <f t="shared" si="744"/>
        <v>0.1681983076659766</v>
      </c>
      <c r="R5271" s="65">
        <f t="shared" si="745"/>
        <v>9.2727885818046057E-2</v>
      </c>
      <c r="S5271" s="65">
        <f t="shared" si="746"/>
        <v>1.8154895195805369E-2</v>
      </c>
      <c r="T5271" s="66">
        <f>(L5271*'Football Field'!$F$4)+(M5271*'Football Field'!$F$5)+(N5271*'Football Field'!$F$6)+(O5271*'Football Field'!$F$7)+(P5271*'Football Field'!$F$8)+(Q5271*'Football Field'!$F$9)+(R5271*'Football Field'!$F$10)+(S5271*'Football Field'!$F$11)</f>
        <v>147980517.60888633</v>
      </c>
    </row>
    <row r="5272" spans="2:20" x14ac:dyDescent="0.3">
      <c r="B5272" s="62">
        <f t="shared" si="738"/>
        <v>5245</v>
      </c>
      <c r="C5272" s="62">
        <v>0.9332258034734161</v>
      </c>
      <c r="D5272" s="62">
        <v>7.8906415362452575E-2</v>
      </c>
      <c r="E5272" s="62">
        <v>0.60297671486416271</v>
      </c>
      <c r="F5272" s="62">
        <v>0.64641054694234212</v>
      </c>
      <c r="G5272" s="62">
        <v>0.67305665430522232</v>
      </c>
      <c r="H5272" s="62">
        <v>0.17656520011905708</v>
      </c>
      <c r="I5272" s="62">
        <v>0.97562266961879229</v>
      </c>
      <c r="J5272" s="62">
        <v>0.59459448680955418</v>
      </c>
      <c r="K5272" s="62"/>
      <c r="L5272" s="65">
        <f t="shared" si="739"/>
        <v>0.19934935663843784</v>
      </c>
      <c r="M5272" s="65">
        <f t="shared" si="740"/>
        <v>1.6855452430273862E-2</v>
      </c>
      <c r="N5272" s="65">
        <f t="shared" si="741"/>
        <v>0.12880378974599765</v>
      </c>
      <c r="O5272" s="65">
        <f t="shared" si="742"/>
        <v>0.13808182990401785</v>
      </c>
      <c r="P5272" s="65">
        <f t="shared" si="743"/>
        <v>0.14377379034910881</v>
      </c>
      <c r="Q5272" s="65">
        <f t="shared" si="744"/>
        <v>3.7716658623738658E-2</v>
      </c>
      <c r="R5272" s="65">
        <f t="shared" si="745"/>
        <v>0.20840588717810959</v>
      </c>
      <c r="S5272" s="65">
        <f t="shared" si="746"/>
        <v>0.12701323513031565</v>
      </c>
      <c r="T5272" s="66">
        <f>(L5272*'Football Field'!$F$4)+(M5272*'Football Field'!$F$5)+(N5272*'Football Field'!$F$6)+(O5272*'Football Field'!$F$7)+(P5272*'Football Field'!$F$8)+(Q5272*'Football Field'!$F$9)+(R5272*'Football Field'!$F$10)+(S5272*'Football Field'!$F$11)</f>
        <v>153016455.62769359</v>
      </c>
    </row>
    <row r="5273" spans="2:20" x14ac:dyDescent="0.3">
      <c r="B5273" s="62">
        <f t="shared" si="738"/>
        <v>5246</v>
      </c>
      <c r="C5273" s="62">
        <v>0.97489576515253284</v>
      </c>
      <c r="D5273" s="62">
        <v>0.8664186869969317</v>
      </c>
      <c r="E5273" s="62">
        <v>0.39064705760778562</v>
      </c>
      <c r="F5273" s="62">
        <v>0.19518485055151624</v>
      </c>
      <c r="G5273" s="62">
        <v>5.0682595557347443E-2</v>
      </c>
      <c r="H5273" s="62">
        <v>0.90676722171771218</v>
      </c>
      <c r="I5273" s="62">
        <v>0.24358412528707207</v>
      </c>
      <c r="J5273" s="62">
        <v>8.5982996958997804E-2</v>
      </c>
      <c r="K5273" s="62"/>
      <c r="L5273" s="65">
        <f t="shared" si="739"/>
        <v>0.26248058753829745</v>
      </c>
      <c r="M5273" s="65">
        <f t="shared" si="740"/>
        <v>0.23327425776799113</v>
      </c>
      <c r="N5273" s="65">
        <f t="shared" si="741"/>
        <v>0.10517767423572269</v>
      </c>
      <c r="O5273" s="65">
        <f t="shared" si="742"/>
        <v>5.2551499434732842E-2</v>
      </c>
      <c r="P5273" s="65">
        <f t="shared" si="743"/>
        <v>1.3645763922030202E-2</v>
      </c>
      <c r="Q5273" s="65">
        <f t="shared" si="744"/>
        <v>0.24413768284211976</v>
      </c>
      <c r="R5273" s="65">
        <f t="shared" si="745"/>
        <v>6.5582502874396473E-2</v>
      </c>
      <c r="S5273" s="65">
        <f t="shared" si="746"/>
        <v>2.3150031384709367E-2</v>
      </c>
      <c r="T5273" s="66">
        <f>(L5273*'Football Field'!$F$4)+(M5273*'Football Field'!$F$5)+(N5273*'Football Field'!$F$6)+(O5273*'Football Field'!$F$7)+(P5273*'Football Field'!$F$8)+(Q5273*'Football Field'!$F$9)+(R5273*'Football Field'!$F$10)+(S5273*'Football Field'!$F$11)</f>
        <v>119495152.03463756</v>
      </c>
    </row>
    <row r="5274" spans="2:20" x14ac:dyDescent="0.3">
      <c r="B5274" s="62">
        <f t="shared" si="738"/>
        <v>5247</v>
      </c>
      <c r="C5274" s="62">
        <v>0.19146972668021978</v>
      </c>
      <c r="D5274" s="62">
        <v>0.1062274782157917</v>
      </c>
      <c r="E5274" s="62">
        <v>0.27577090284075589</v>
      </c>
      <c r="F5274" s="62">
        <v>0.69969754631045622</v>
      </c>
      <c r="G5274" s="62">
        <v>0.72062280816433</v>
      </c>
      <c r="H5274" s="62">
        <v>0.83630788604466821</v>
      </c>
      <c r="I5274" s="62">
        <v>0.46099581865454797</v>
      </c>
      <c r="J5274" s="62">
        <v>0.88821415420557559</v>
      </c>
      <c r="K5274" s="62"/>
      <c r="L5274" s="65">
        <f t="shared" si="739"/>
        <v>4.5813757587664879E-2</v>
      </c>
      <c r="M5274" s="65">
        <f t="shared" si="740"/>
        <v>2.5417490380895795E-2</v>
      </c>
      <c r="N5274" s="65">
        <f t="shared" si="741"/>
        <v>6.5984850511530344E-2</v>
      </c>
      <c r="O5274" s="65">
        <f t="shared" si="742"/>
        <v>0.16741954107914209</v>
      </c>
      <c r="P5274" s="65">
        <f t="shared" si="743"/>
        <v>0.17242641548510437</v>
      </c>
      <c r="Q5274" s="65">
        <f t="shared" si="744"/>
        <v>0.20010686506015185</v>
      </c>
      <c r="R5274" s="65">
        <f t="shared" si="745"/>
        <v>0.11030438623876944</v>
      </c>
      <c r="S5274" s="65">
        <f t="shared" si="746"/>
        <v>0.21252669365674121</v>
      </c>
      <c r="T5274" s="66">
        <f>(L5274*'Football Field'!$F$4)+(M5274*'Football Field'!$F$5)+(N5274*'Football Field'!$F$6)+(O5274*'Football Field'!$F$7)+(P5274*'Football Field'!$F$8)+(Q5274*'Football Field'!$F$9)+(R5274*'Football Field'!$F$10)+(S5274*'Football Field'!$F$11)</f>
        <v>141684686.1047658</v>
      </c>
    </row>
    <row r="5275" spans="2:20" x14ac:dyDescent="0.3">
      <c r="B5275" s="62">
        <f t="shared" si="738"/>
        <v>5248</v>
      </c>
      <c r="C5275" s="62">
        <v>0.74885614355076036</v>
      </c>
      <c r="D5275" s="62">
        <v>0.53637146506445921</v>
      </c>
      <c r="E5275" s="62">
        <v>0.42706389398074629</v>
      </c>
      <c r="F5275" s="62">
        <v>0.54894689071055169</v>
      </c>
      <c r="G5275" s="62">
        <v>0.74520179583427848</v>
      </c>
      <c r="H5275" s="62">
        <v>0.17294545674542472</v>
      </c>
      <c r="I5275" s="62">
        <v>0.26033967671654579</v>
      </c>
      <c r="J5275" s="62">
        <v>0.7701824715997041</v>
      </c>
      <c r="K5275" s="62"/>
      <c r="L5275" s="65">
        <f t="shared" si="739"/>
        <v>0.17787946438684993</v>
      </c>
      <c r="M5275" s="65">
        <f t="shared" si="740"/>
        <v>0.12740693888904281</v>
      </c>
      <c r="N5275" s="65">
        <f t="shared" si="741"/>
        <v>0.10144257662100405</v>
      </c>
      <c r="O5275" s="65">
        <f t="shared" si="742"/>
        <v>0.13039404128197651</v>
      </c>
      <c r="P5275" s="65">
        <f t="shared" si="743"/>
        <v>0.17701142929080474</v>
      </c>
      <c r="Q5275" s="65">
        <f t="shared" si="744"/>
        <v>4.1080580668201465E-2</v>
      </c>
      <c r="R5275" s="65">
        <f t="shared" si="745"/>
        <v>6.1839757411091892E-2</v>
      </c>
      <c r="S5275" s="65">
        <f t="shared" si="746"/>
        <v>0.18294521145102852</v>
      </c>
      <c r="T5275" s="66">
        <f>(L5275*'Football Field'!$F$4)+(M5275*'Football Field'!$F$5)+(N5275*'Football Field'!$F$6)+(O5275*'Football Field'!$F$7)+(P5275*'Football Field'!$F$8)+(Q5275*'Football Field'!$F$9)+(R5275*'Football Field'!$F$10)+(S5275*'Football Field'!$F$11)</f>
        <v>134810246.44390786</v>
      </c>
    </row>
    <row r="5276" spans="2:20" x14ac:dyDescent="0.3">
      <c r="B5276" s="62">
        <f t="shared" si="738"/>
        <v>5249</v>
      </c>
      <c r="C5276" s="62">
        <v>0.21722798564112933</v>
      </c>
      <c r="D5276" s="62">
        <v>0.33343536929394291</v>
      </c>
      <c r="E5276" s="62">
        <v>3.5631754917644587E-2</v>
      </c>
      <c r="F5276" s="62">
        <v>0.11339551971463624</v>
      </c>
      <c r="G5276" s="62">
        <v>0.45853186690394221</v>
      </c>
      <c r="H5276" s="62">
        <v>0.70133921063295057</v>
      </c>
      <c r="I5276" s="62">
        <v>0.21038733115408392</v>
      </c>
      <c r="J5276" s="62">
        <v>0.15225203023545264</v>
      </c>
      <c r="K5276" s="62"/>
      <c r="L5276" s="65">
        <f t="shared" si="739"/>
        <v>9.7753524071684209E-2</v>
      </c>
      <c r="M5276" s="65">
        <f t="shared" si="740"/>
        <v>0.15004734450962481</v>
      </c>
      <c r="N5276" s="65">
        <f t="shared" si="741"/>
        <v>1.6034442347647664E-2</v>
      </c>
      <c r="O5276" s="65">
        <f t="shared" si="742"/>
        <v>5.1028469620661383E-2</v>
      </c>
      <c r="P5276" s="65">
        <f t="shared" si="743"/>
        <v>0.20634130430633674</v>
      </c>
      <c r="Q5276" s="65">
        <f t="shared" si="744"/>
        <v>0.31560564909111549</v>
      </c>
      <c r="R5276" s="65">
        <f t="shared" si="745"/>
        <v>9.4675200249402E-2</v>
      </c>
      <c r="S5276" s="65">
        <f t="shared" si="746"/>
        <v>6.8514065803527729E-2</v>
      </c>
      <c r="T5276" s="66">
        <f>(L5276*'Football Field'!$F$4)+(M5276*'Football Field'!$F$5)+(N5276*'Football Field'!$F$6)+(O5276*'Football Field'!$F$7)+(P5276*'Football Field'!$F$8)+(Q5276*'Football Field'!$F$9)+(R5276*'Football Field'!$F$10)+(S5276*'Football Field'!$F$11)</f>
        <v>138396628.78157875</v>
      </c>
    </row>
    <row r="5277" spans="2:20" x14ac:dyDescent="0.3">
      <c r="B5277" s="62">
        <f t="shared" si="738"/>
        <v>5250</v>
      </c>
      <c r="C5277" s="62">
        <v>0.76440854596269714</v>
      </c>
      <c r="D5277" s="62">
        <v>0.34986537716060895</v>
      </c>
      <c r="E5277" s="62">
        <v>0.26219754686973185</v>
      </c>
      <c r="F5277" s="62">
        <v>0.97676563925935656</v>
      </c>
      <c r="G5277" s="62">
        <v>0.64688156770306127</v>
      </c>
      <c r="H5277" s="62">
        <v>0.20019834561578043</v>
      </c>
      <c r="I5277" s="62">
        <v>0.99872504481231461</v>
      </c>
      <c r="J5277" s="62">
        <v>0.56521000630897267</v>
      </c>
      <c r="K5277" s="62"/>
      <c r="L5277" s="65">
        <f t="shared" si="739"/>
        <v>0.16044670477946477</v>
      </c>
      <c r="M5277" s="65">
        <f t="shared" si="740"/>
        <v>7.343553022572262E-2</v>
      </c>
      <c r="N5277" s="65">
        <f t="shared" si="741"/>
        <v>5.503435645597908E-2</v>
      </c>
      <c r="O5277" s="65">
        <f t="shared" si="742"/>
        <v>0.20501972274995864</v>
      </c>
      <c r="P5277" s="65">
        <f t="shared" si="743"/>
        <v>0.13577819932640489</v>
      </c>
      <c r="Q5277" s="65">
        <f t="shared" si="744"/>
        <v>4.2020938967785797E-2</v>
      </c>
      <c r="R5277" s="65">
        <f t="shared" si="745"/>
        <v>0.20962892587634535</v>
      </c>
      <c r="S5277" s="65">
        <f t="shared" si="746"/>
        <v>0.1186356216183389</v>
      </c>
      <c r="T5277" s="66">
        <f>(L5277*'Football Field'!$F$4)+(M5277*'Football Field'!$F$5)+(N5277*'Football Field'!$F$6)+(O5277*'Football Field'!$F$7)+(P5277*'Football Field'!$F$8)+(Q5277*'Football Field'!$F$9)+(R5277*'Football Field'!$F$10)+(S5277*'Football Field'!$F$11)</f>
        <v>151017061.54373634</v>
      </c>
    </row>
    <row r="5278" spans="2:20" x14ac:dyDescent="0.3">
      <c r="B5278" s="62">
        <f t="shared" ref="B5278:B5341" si="747">B5277+1</f>
        <v>5251</v>
      </c>
      <c r="C5278" s="62">
        <v>0.91961094651368613</v>
      </c>
      <c r="D5278" s="62">
        <v>0.35154712397860144</v>
      </c>
      <c r="E5278" s="62">
        <v>0.95060684839981768</v>
      </c>
      <c r="F5278" s="62">
        <v>0.22033545011970079</v>
      </c>
      <c r="G5278" s="62">
        <v>0.60381075102183024</v>
      </c>
      <c r="H5278" s="62">
        <v>0.95946192165921895</v>
      </c>
      <c r="I5278" s="62">
        <v>0.16648921930024174</v>
      </c>
      <c r="J5278" s="62">
        <v>0.68360046378153161</v>
      </c>
      <c r="K5278" s="62"/>
      <c r="L5278" s="65">
        <f t="shared" si="739"/>
        <v>0.18939717976238216</v>
      </c>
      <c r="M5278" s="65">
        <f t="shared" si="740"/>
        <v>7.2402393737853052E-2</v>
      </c>
      <c r="N5278" s="65">
        <f t="shared" si="741"/>
        <v>0.19578089716339883</v>
      </c>
      <c r="O5278" s="65">
        <f t="shared" si="742"/>
        <v>4.5378877896735975E-2</v>
      </c>
      <c r="P5278" s="65">
        <f t="shared" si="743"/>
        <v>0.1243569944304035</v>
      </c>
      <c r="Q5278" s="65">
        <f t="shared" si="744"/>
        <v>0.19760463132867598</v>
      </c>
      <c r="R5278" s="65">
        <f t="shared" si="745"/>
        <v>3.428905312170212E-2</v>
      </c>
      <c r="S5278" s="65">
        <f t="shared" si="746"/>
        <v>0.14078997255884848</v>
      </c>
      <c r="T5278" s="66">
        <f>(L5278*'Football Field'!$F$4)+(M5278*'Football Field'!$F$5)+(N5278*'Football Field'!$F$6)+(O5278*'Football Field'!$F$7)+(P5278*'Football Field'!$F$8)+(Q5278*'Football Field'!$F$9)+(R5278*'Football Field'!$F$10)+(S5278*'Football Field'!$F$11)</f>
        <v>128325905.59152345</v>
      </c>
    </row>
    <row r="5279" spans="2:20" x14ac:dyDescent="0.3">
      <c r="B5279" s="62">
        <f t="shared" si="747"/>
        <v>5252</v>
      </c>
      <c r="C5279" s="62">
        <v>0.38335829137348121</v>
      </c>
      <c r="D5279" s="62">
        <v>0.54323815084784055</v>
      </c>
      <c r="E5279" s="62">
        <v>0.96150046447800064</v>
      </c>
      <c r="F5279" s="62">
        <v>0.49310830856135268</v>
      </c>
      <c r="G5279" s="62">
        <v>9.7659535823204413E-2</v>
      </c>
      <c r="H5279" s="62">
        <v>0.97786201715870613</v>
      </c>
      <c r="I5279" s="62">
        <v>0.36179514946141433</v>
      </c>
      <c r="J5279" s="62">
        <v>0.69670335326126076</v>
      </c>
      <c r="K5279" s="62"/>
      <c r="L5279" s="65">
        <f t="shared" si="739"/>
        <v>8.4903469565213358E-2</v>
      </c>
      <c r="M5279" s="65">
        <f t="shared" si="740"/>
        <v>0.1203125244583218</v>
      </c>
      <c r="N5279" s="65">
        <f t="shared" si="741"/>
        <v>0.21294628878449118</v>
      </c>
      <c r="O5279" s="65">
        <f t="shared" si="742"/>
        <v>0.10921012329821951</v>
      </c>
      <c r="P5279" s="65">
        <f t="shared" si="743"/>
        <v>2.1628939856266984E-2</v>
      </c>
      <c r="Q5279" s="65">
        <f t="shared" si="744"/>
        <v>0.21656992917867415</v>
      </c>
      <c r="R5279" s="65">
        <f t="shared" si="745"/>
        <v>8.0127818159573275E-2</v>
      </c>
      <c r="S5279" s="65">
        <f t="shared" si="746"/>
        <v>0.1543009066992399</v>
      </c>
      <c r="T5279" s="66">
        <f>(L5279*'Football Field'!$F$4)+(M5279*'Football Field'!$F$5)+(N5279*'Football Field'!$F$6)+(O5279*'Football Field'!$F$7)+(P5279*'Football Field'!$F$8)+(Q5279*'Football Field'!$F$9)+(R5279*'Football Field'!$F$10)+(S5279*'Football Field'!$F$11)</f>
        <v>127622630.35135227</v>
      </c>
    </row>
    <row r="5280" spans="2:20" x14ac:dyDescent="0.3">
      <c r="B5280" s="62">
        <f t="shared" si="747"/>
        <v>5253</v>
      </c>
      <c r="C5280" s="62">
        <v>0.48000669561402132</v>
      </c>
      <c r="D5280" s="62">
        <v>0.86958531706202513</v>
      </c>
      <c r="E5280" s="62">
        <v>0.66078173474560353</v>
      </c>
      <c r="F5280" s="62">
        <v>0.27204404124953985</v>
      </c>
      <c r="G5280" s="62">
        <v>0.96994880683964912</v>
      </c>
      <c r="H5280" s="62">
        <v>0.73416390189661662</v>
      </c>
      <c r="I5280" s="62">
        <v>0.6404021563746336</v>
      </c>
      <c r="J5280" s="62">
        <v>0.16415717564946031</v>
      </c>
      <c r="K5280" s="62"/>
      <c r="L5280" s="65">
        <f t="shared" si="739"/>
        <v>0.1001873712877082</v>
      </c>
      <c r="M5280" s="65">
        <f t="shared" si="740"/>
        <v>0.18150052451953275</v>
      </c>
      <c r="N5280" s="65">
        <f t="shared" si="741"/>
        <v>0.13791887822399762</v>
      </c>
      <c r="O5280" s="65">
        <f t="shared" si="742"/>
        <v>5.6781244129128994E-2</v>
      </c>
      <c r="P5280" s="65">
        <f t="shared" si="743"/>
        <v>0.20244847025853632</v>
      </c>
      <c r="Q5280" s="65">
        <f t="shared" si="744"/>
        <v>0.15323526129413506</v>
      </c>
      <c r="R5280" s="65">
        <f t="shared" si="745"/>
        <v>0.13366523675691874</v>
      </c>
      <c r="S5280" s="65">
        <f t="shared" si="746"/>
        <v>3.4263013530042102E-2</v>
      </c>
      <c r="T5280" s="66">
        <f>(L5280*'Football Field'!$F$4)+(M5280*'Football Field'!$F$5)+(N5280*'Football Field'!$F$6)+(O5280*'Football Field'!$F$7)+(P5280*'Football Field'!$F$8)+(Q5280*'Football Field'!$F$9)+(R5280*'Football Field'!$F$10)+(S5280*'Football Field'!$F$11)</f>
        <v>146344414.76102421</v>
      </c>
    </row>
    <row r="5281" spans="2:20" x14ac:dyDescent="0.3">
      <c r="B5281" s="62">
        <f t="shared" si="747"/>
        <v>5254</v>
      </c>
      <c r="C5281" s="62">
        <v>0.78983866888634158</v>
      </c>
      <c r="D5281" s="62">
        <v>0.11158205589852088</v>
      </c>
      <c r="E5281" s="62">
        <v>0.18352486207262519</v>
      </c>
      <c r="F5281" s="62">
        <v>0.37992134619853268</v>
      </c>
      <c r="G5281" s="62">
        <v>0.51607797551524914</v>
      </c>
      <c r="H5281" s="62">
        <v>0.84791081399667123</v>
      </c>
      <c r="I5281" s="62">
        <v>0.33363106243220875</v>
      </c>
      <c r="J5281" s="62">
        <v>0.36533781930620923</v>
      </c>
      <c r="K5281" s="62"/>
      <c r="L5281" s="65">
        <f t="shared" si="739"/>
        <v>0.22388830440215143</v>
      </c>
      <c r="M5281" s="65">
        <f t="shared" si="740"/>
        <v>3.1629139317843197E-2</v>
      </c>
      <c r="N5281" s="65">
        <f t="shared" si="741"/>
        <v>5.2022105024325568E-2</v>
      </c>
      <c r="O5281" s="65">
        <f t="shared" si="742"/>
        <v>0.10769281038937388</v>
      </c>
      <c r="P5281" s="65">
        <f t="shared" si="743"/>
        <v>0.14628787805529817</v>
      </c>
      <c r="Q5281" s="65">
        <f t="shared" si="744"/>
        <v>0.24034948136640355</v>
      </c>
      <c r="R5281" s="65">
        <f t="shared" si="745"/>
        <v>9.4571329318626177E-2</v>
      </c>
      <c r="S5281" s="65">
        <f t="shared" si="746"/>
        <v>0.10355895212597792</v>
      </c>
      <c r="T5281" s="66">
        <f>(L5281*'Football Field'!$F$4)+(M5281*'Football Field'!$F$5)+(N5281*'Football Field'!$F$6)+(O5281*'Football Field'!$F$7)+(P5281*'Football Field'!$F$8)+(Q5281*'Football Field'!$F$9)+(R5281*'Football Field'!$F$10)+(S5281*'Football Field'!$F$11)</f>
        <v>134847424.09284759</v>
      </c>
    </row>
    <row r="5282" spans="2:20" x14ac:dyDescent="0.3">
      <c r="B5282" s="62">
        <f t="shared" si="747"/>
        <v>5255</v>
      </c>
      <c r="C5282" s="62">
        <v>0.7734893825697674</v>
      </c>
      <c r="D5282" s="62">
        <v>0.83445409371953216</v>
      </c>
      <c r="E5282" s="62">
        <v>0.4819365680418698</v>
      </c>
      <c r="F5282" s="62">
        <v>0.85420048393585757</v>
      </c>
      <c r="G5282" s="62">
        <v>0.3890531288365815</v>
      </c>
      <c r="H5282" s="62">
        <v>0.9517687691763258</v>
      </c>
      <c r="I5282" s="62">
        <v>0.82307086776373684</v>
      </c>
      <c r="J5282" s="62">
        <v>0.47462300129492674</v>
      </c>
      <c r="K5282" s="62"/>
      <c r="L5282" s="65">
        <f t="shared" si="739"/>
        <v>0.13855370183504437</v>
      </c>
      <c r="M5282" s="65">
        <f t="shared" si="740"/>
        <v>0.14947419615785068</v>
      </c>
      <c r="N5282" s="65">
        <f t="shared" si="741"/>
        <v>8.6328393196599421E-2</v>
      </c>
      <c r="O5282" s="65">
        <f t="shared" si="742"/>
        <v>0.15301132998800304</v>
      </c>
      <c r="P5282" s="65">
        <f t="shared" si="743"/>
        <v>6.9690357004936254E-2</v>
      </c>
      <c r="Q5282" s="65">
        <f t="shared" si="744"/>
        <v>0.17048855385997397</v>
      </c>
      <c r="R5282" s="65">
        <f t="shared" si="745"/>
        <v>0.14743514025024365</v>
      </c>
      <c r="S5282" s="65">
        <f t="shared" si="746"/>
        <v>8.5018327707348518E-2</v>
      </c>
      <c r="T5282" s="66">
        <f>(L5282*'Football Field'!$F$4)+(M5282*'Football Field'!$F$5)+(N5282*'Football Field'!$F$6)+(O5282*'Football Field'!$F$7)+(P5282*'Football Field'!$F$8)+(Q5282*'Football Field'!$F$9)+(R5282*'Football Field'!$F$10)+(S5282*'Football Field'!$F$11)</f>
        <v>137015794.61951441</v>
      </c>
    </row>
    <row r="5283" spans="2:20" x14ac:dyDescent="0.3">
      <c r="B5283" s="62">
        <f t="shared" si="747"/>
        <v>5256</v>
      </c>
      <c r="C5283" s="62">
        <v>0.29298951347057933</v>
      </c>
      <c r="D5283" s="62">
        <v>0.33413847109163597</v>
      </c>
      <c r="E5283" s="62">
        <v>7.0249288081896899E-2</v>
      </c>
      <c r="F5283" s="62">
        <v>0.55213766443120404</v>
      </c>
      <c r="G5283" s="62">
        <v>0.5624110307717789</v>
      </c>
      <c r="H5283" s="62">
        <v>0.22971008260583115</v>
      </c>
      <c r="I5283" s="62">
        <v>0.59715062342313752</v>
      </c>
      <c r="J5283" s="62">
        <v>0.63369821553185068</v>
      </c>
      <c r="K5283" s="62"/>
      <c r="L5283" s="65">
        <f t="shared" si="739"/>
        <v>8.9531204381997756E-2</v>
      </c>
      <c r="M5283" s="65">
        <f t="shared" si="740"/>
        <v>0.10210542825519084</v>
      </c>
      <c r="N5283" s="65">
        <f t="shared" si="741"/>
        <v>2.1466650101051189E-2</v>
      </c>
      <c r="O5283" s="65">
        <f t="shared" si="742"/>
        <v>0.16872122655732152</v>
      </c>
      <c r="P5283" s="65">
        <f t="shared" si="743"/>
        <v>0.17186054321966174</v>
      </c>
      <c r="Q5283" s="65">
        <f t="shared" si="744"/>
        <v>7.0194390614097601E-2</v>
      </c>
      <c r="R5283" s="65">
        <f t="shared" si="745"/>
        <v>0.18247620496459466</v>
      </c>
      <c r="S5283" s="65">
        <f t="shared" si="746"/>
        <v>0.19364435190608462</v>
      </c>
      <c r="T5283" s="66">
        <f>(L5283*'Football Field'!$F$4)+(M5283*'Football Field'!$F$5)+(N5283*'Football Field'!$F$6)+(O5283*'Football Field'!$F$7)+(P5283*'Football Field'!$F$8)+(Q5283*'Football Field'!$F$9)+(R5283*'Football Field'!$F$10)+(S5283*'Football Field'!$F$11)</f>
        <v>149900101.73179209</v>
      </c>
    </row>
    <row r="5284" spans="2:20" x14ac:dyDescent="0.3">
      <c r="B5284" s="62">
        <f t="shared" si="747"/>
        <v>5257</v>
      </c>
      <c r="C5284" s="62">
        <v>0.98855340824995719</v>
      </c>
      <c r="D5284" s="62">
        <v>0.58767281674754301</v>
      </c>
      <c r="E5284" s="62">
        <v>6.5388622565419108E-2</v>
      </c>
      <c r="F5284" s="62">
        <v>0.42949894944788025</v>
      </c>
      <c r="G5284" s="62">
        <v>0.46905759387352053</v>
      </c>
      <c r="H5284" s="62">
        <v>0.30072542956762183</v>
      </c>
      <c r="I5284" s="62">
        <v>0.91116124092269368</v>
      </c>
      <c r="J5284" s="62">
        <v>0.63060717778476305</v>
      </c>
      <c r="K5284" s="62"/>
      <c r="L5284" s="65">
        <f t="shared" si="739"/>
        <v>0.2255598715177167</v>
      </c>
      <c r="M5284" s="65">
        <f t="shared" si="740"/>
        <v>0.13409028175290419</v>
      </c>
      <c r="N5284" s="65">
        <f t="shared" si="741"/>
        <v>1.4919830513443625E-2</v>
      </c>
      <c r="O5284" s="65">
        <f t="shared" si="742"/>
        <v>9.799948798513726E-2</v>
      </c>
      <c r="P5284" s="65">
        <f t="shared" si="743"/>
        <v>0.10702564952542129</v>
      </c>
      <c r="Q5284" s="65">
        <f t="shared" si="744"/>
        <v>6.8617020273558774E-2</v>
      </c>
      <c r="R5284" s="65">
        <f t="shared" si="745"/>
        <v>0.20790117227786614</v>
      </c>
      <c r="S5284" s="65">
        <f t="shared" si="746"/>
        <v>0.14388668615395192</v>
      </c>
      <c r="T5284" s="66">
        <f>(L5284*'Football Field'!$F$4)+(M5284*'Football Field'!$F$5)+(N5284*'Football Field'!$F$6)+(O5284*'Football Field'!$F$7)+(P5284*'Football Field'!$F$8)+(Q5284*'Football Field'!$F$9)+(R5284*'Football Field'!$F$10)+(S5284*'Football Field'!$F$11)</f>
        <v>146297963.93053234</v>
      </c>
    </row>
    <row r="5285" spans="2:20" x14ac:dyDescent="0.3">
      <c r="B5285" s="62">
        <f t="shared" si="747"/>
        <v>5258</v>
      </c>
      <c r="C5285" s="62">
        <v>0.60479817744969633</v>
      </c>
      <c r="D5285" s="62">
        <v>0.69065015329162727</v>
      </c>
      <c r="E5285" s="62">
        <v>0.7515697545697374</v>
      </c>
      <c r="F5285" s="62">
        <v>0.86098525847121865</v>
      </c>
      <c r="G5285" s="62">
        <v>0.72017292495291751</v>
      </c>
      <c r="H5285" s="62">
        <v>0.91348258437089247</v>
      </c>
      <c r="I5285" s="62">
        <v>0.63052043117996392</v>
      </c>
      <c r="J5285" s="62">
        <v>0.89258203627246113</v>
      </c>
      <c r="K5285" s="62"/>
      <c r="L5285" s="65">
        <f t="shared" si="739"/>
        <v>9.9723327181818811E-2</v>
      </c>
      <c r="M5285" s="65">
        <f t="shared" si="740"/>
        <v>0.11387919767764644</v>
      </c>
      <c r="N5285" s="65">
        <f t="shared" si="741"/>
        <v>0.12392404496151282</v>
      </c>
      <c r="O5285" s="65">
        <f t="shared" si="742"/>
        <v>0.14196523374343259</v>
      </c>
      <c r="P5285" s="65">
        <f t="shared" si="743"/>
        <v>0.1187471174688529</v>
      </c>
      <c r="Q5285" s="65">
        <f t="shared" si="744"/>
        <v>0.15062135772340141</v>
      </c>
      <c r="R5285" s="65">
        <f t="shared" si="745"/>
        <v>0.10396459116084358</v>
      </c>
      <c r="S5285" s="65">
        <f t="shared" si="746"/>
        <v>0.14717513008249128</v>
      </c>
      <c r="T5285" s="66">
        <f>(L5285*'Football Field'!$F$4)+(M5285*'Football Field'!$F$5)+(N5285*'Football Field'!$F$6)+(O5285*'Football Field'!$F$7)+(P5285*'Football Field'!$F$8)+(Q5285*'Football Field'!$F$9)+(R5285*'Football Field'!$F$10)+(S5285*'Football Field'!$F$11)</f>
        <v>136691564.07538512</v>
      </c>
    </row>
    <row r="5286" spans="2:20" x14ac:dyDescent="0.3">
      <c r="B5286" s="62">
        <f t="shared" si="747"/>
        <v>5259</v>
      </c>
      <c r="C5286" s="62">
        <v>9.2248350704733584E-2</v>
      </c>
      <c r="D5286" s="62">
        <v>0.91971309159000536</v>
      </c>
      <c r="E5286" s="62">
        <v>0.27336332353496473</v>
      </c>
      <c r="F5286" s="62">
        <v>0.5753019689338198</v>
      </c>
      <c r="G5286" s="62">
        <v>0.90125722397459929</v>
      </c>
      <c r="H5286" s="62">
        <v>0.3344080728640928</v>
      </c>
      <c r="I5286" s="62">
        <v>0.7044044492649123</v>
      </c>
      <c r="J5286" s="62">
        <v>0.7835331417925947</v>
      </c>
      <c r="K5286" s="62"/>
      <c r="L5286" s="65">
        <f t="shared" si="739"/>
        <v>2.0122977751540299E-2</v>
      </c>
      <c r="M5286" s="65">
        <f t="shared" si="740"/>
        <v>0.20062544141416663</v>
      </c>
      <c r="N5286" s="65">
        <f t="shared" si="741"/>
        <v>5.9631245822359603E-2</v>
      </c>
      <c r="O5286" s="65">
        <f t="shared" si="742"/>
        <v>0.12549588835823533</v>
      </c>
      <c r="P5286" s="65">
        <f t="shared" si="743"/>
        <v>0.1965994939519847</v>
      </c>
      <c r="Q5286" s="65">
        <f t="shared" si="744"/>
        <v>7.2947496174956591E-2</v>
      </c>
      <c r="R5286" s="65">
        <f t="shared" si="745"/>
        <v>0.15365819499596187</v>
      </c>
      <c r="S5286" s="65">
        <f t="shared" si="746"/>
        <v>0.17091926153079498</v>
      </c>
      <c r="T5286" s="66">
        <f>(L5286*'Football Field'!$F$4)+(M5286*'Football Field'!$F$5)+(N5286*'Football Field'!$F$6)+(O5286*'Football Field'!$F$7)+(P5286*'Football Field'!$F$8)+(Q5286*'Football Field'!$F$9)+(R5286*'Football Field'!$F$10)+(S5286*'Football Field'!$F$11)</f>
        <v>148462785.16512939</v>
      </c>
    </row>
    <row r="5287" spans="2:20" x14ac:dyDescent="0.3">
      <c r="B5287" s="62">
        <f t="shared" si="747"/>
        <v>5260</v>
      </c>
      <c r="C5287" s="62">
        <v>0.62810337902396607</v>
      </c>
      <c r="D5287" s="62">
        <v>0.96217347160817357</v>
      </c>
      <c r="E5287" s="62">
        <v>5.5404917742030046E-2</v>
      </c>
      <c r="F5287" s="62">
        <v>0.96023371229270726</v>
      </c>
      <c r="G5287" s="62">
        <v>0.3215064184175549</v>
      </c>
      <c r="H5287" s="62">
        <v>3.2029758669239738E-2</v>
      </c>
      <c r="I5287" s="62">
        <v>8.6333898623776384E-2</v>
      </c>
      <c r="J5287" s="62">
        <v>0.29614405537926547</v>
      </c>
      <c r="K5287" s="62"/>
      <c r="L5287" s="65">
        <f t="shared" ref="L5287:L5350" si="748">C5287/SUM($C5287:$J5287)</f>
        <v>0.18794632203333517</v>
      </c>
      <c r="M5287" s="65">
        <f t="shared" ref="M5287:M5350" si="749">D5287/SUM($C5287:$J5287)</f>
        <v>0.28790955627051612</v>
      </c>
      <c r="N5287" s="65">
        <f t="shared" ref="N5287:N5350" si="750">E5287/SUM($C5287:$J5287)</f>
        <v>1.6578720732812198E-2</v>
      </c>
      <c r="O5287" s="65">
        <f t="shared" ref="O5287:O5350" si="751">F5287/SUM($C5287:$J5287)</f>
        <v>0.28732912533964239</v>
      </c>
      <c r="P5287" s="65">
        <f t="shared" ref="P5287:P5350" si="752">G5287/SUM($C5287:$J5287)</f>
        <v>9.6203827060424629E-2</v>
      </c>
      <c r="Q5287" s="65">
        <f t="shared" ref="Q5287:Q5350" si="753">H5287/SUM($C5287:$J5287)</f>
        <v>9.5842110368096669E-3</v>
      </c>
      <c r="R5287" s="65">
        <f t="shared" ref="R5287:R5350" si="754">I5287/SUM($C5287:$J5287)</f>
        <v>2.5833547876070985E-2</v>
      </c>
      <c r="S5287" s="65">
        <f t="shared" ref="S5287:S5350" si="755">J5287/SUM($C5287:$J5287)</f>
        <v>8.8614689650388781E-2</v>
      </c>
      <c r="T5287" s="66">
        <f>(L5287*'Football Field'!$F$4)+(M5287*'Football Field'!$F$5)+(N5287*'Football Field'!$F$6)+(O5287*'Football Field'!$F$7)+(P5287*'Football Field'!$F$8)+(Q5287*'Football Field'!$F$9)+(R5287*'Football Field'!$F$10)+(S5287*'Football Field'!$F$11)</f>
        <v>120789946.68155444</v>
      </c>
    </row>
    <row r="5288" spans="2:20" x14ac:dyDescent="0.3">
      <c r="B5288" s="62">
        <f t="shared" si="747"/>
        <v>5261</v>
      </c>
      <c r="C5288" s="62">
        <v>0.74299392098504147</v>
      </c>
      <c r="D5288" s="62">
        <v>0.68886301121459759</v>
      </c>
      <c r="E5288" s="62">
        <v>0.75263155223295486</v>
      </c>
      <c r="F5288" s="62">
        <v>0.9036858334408796</v>
      </c>
      <c r="G5288" s="62">
        <v>0.44404265254367836</v>
      </c>
      <c r="H5288" s="62">
        <v>1.7675286510151933E-2</v>
      </c>
      <c r="I5288" s="62">
        <v>0.87851722833894685</v>
      </c>
      <c r="J5288" s="62">
        <v>0.2540870536795975</v>
      </c>
      <c r="K5288" s="62"/>
      <c r="L5288" s="65">
        <f t="shared" si="748"/>
        <v>0.15867474002496726</v>
      </c>
      <c r="M5288" s="65">
        <f t="shared" si="749"/>
        <v>0.1471144731202895</v>
      </c>
      <c r="N5288" s="65">
        <f t="shared" si="750"/>
        <v>0.16073296498418593</v>
      </c>
      <c r="O5288" s="65">
        <f t="shared" si="751"/>
        <v>0.19299231209775175</v>
      </c>
      <c r="P5288" s="65">
        <f t="shared" si="752"/>
        <v>9.4830321571074544E-2</v>
      </c>
      <c r="Q5288" s="65">
        <f t="shared" si="753"/>
        <v>3.7747569834042202E-3</v>
      </c>
      <c r="R5288" s="65">
        <f t="shared" si="754"/>
        <v>0.18761727233155071</v>
      </c>
      <c r="S5288" s="65">
        <f t="shared" si="755"/>
        <v>5.4263158886776047E-2</v>
      </c>
      <c r="T5288" s="66">
        <f>(L5288*'Football Field'!$F$4)+(M5288*'Football Field'!$F$5)+(N5288*'Football Field'!$F$6)+(O5288*'Football Field'!$F$7)+(P5288*'Football Field'!$F$8)+(Q5288*'Football Field'!$F$9)+(R5288*'Football Field'!$F$10)+(S5288*'Football Field'!$F$11)</f>
        <v>146560172.19556832</v>
      </c>
    </row>
    <row r="5289" spans="2:20" x14ac:dyDescent="0.3">
      <c r="B5289" s="62">
        <f t="shared" si="747"/>
        <v>5262</v>
      </c>
      <c r="C5289" s="62">
        <v>0.42290310414389642</v>
      </c>
      <c r="D5289" s="62">
        <v>0.50732455011391264</v>
      </c>
      <c r="E5289" s="62">
        <v>0.43120342612779317</v>
      </c>
      <c r="F5289" s="62">
        <v>0.56870562063404428</v>
      </c>
      <c r="G5289" s="62">
        <v>0.49637093550722378</v>
      </c>
      <c r="H5289" s="62">
        <v>0.78750134635749158</v>
      </c>
      <c r="I5289" s="62">
        <v>0.99333402249274705</v>
      </c>
      <c r="J5289" s="62">
        <v>0.78450100532468214</v>
      </c>
      <c r="K5289" s="62"/>
      <c r="L5289" s="65">
        <f t="shared" si="748"/>
        <v>8.4718813976809637E-2</v>
      </c>
      <c r="M5289" s="65">
        <f t="shared" si="749"/>
        <v>0.10163068978643607</v>
      </c>
      <c r="N5289" s="65">
        <f t="shared" si="750"/>
        <v>8.6381590691406898E-2</v>
      </c>
      <c r="O5289" s="65">
        <f t="shared" si="751"/>
        <v>0.11392696154263267</v>
      </c>
      <c r="P5289" s="65">
        <f t="shared" si="752"/>
        <v>9.9436387523944306E-2</v>
      </c>
      <c r="Q5289" s="65">
        <f t="shared" si="753"/>
        <v>0.15775760313607609</v>
      </c>
      <c r="R5289" s="65">
        <f t="shared" si="754"/>
        <v>0.19899139884242828</v>
      </c>
      <c r="S5289" s="65">
        <f t="shared" si="755"/>
        <v>0.15715655450026592</v>
      </c>
      <c r="T5289" s="66">
        <f>(L5289*'Football Field'!$F$4)+(M5289*'Football Field'!$F$5)+(N5289*'Football Field'!$F$6)+(O5289*'Football Field'!$F$7)+(P5289*'Football Field'!$F$8)+(Q5289*'Football Field'!$F$9)+(R5289*'Football Field'!$F$10)+(S5289*'Football Field'!$F$11)</f>
        <v>147305056.29121679</v>
      </c>
    </row>
    <row r="5290" spans="2:20" x14ac:dyDescent="0.3">
      <c r="B5290" s="62">
        <f t="shared" si="747"/>
        <v>5263</v>
      </c>
      <c r="C5290" s="62">
        <v>7.3847412233258858E-2</v>
      </c>
      <c r="D5290" s="62">
        <v>2.4016130243977307E-2</v>
      </c>
      <c r="E5290" s="62">
        <v>0.69498088942351965</v>
      </c>
      <c r="F5290" s="62">
        <v>0.23997481593740544</v>
      </c>
      <c r="G5290" s="62">
        <v>0.66368075848396368</v>
      </c>
      <c r="H5290" s="62">
        <v>0.64690577017126738</v>
      </c>
      <c r="I5290" s="62">
        <v>0.24685182475580847</v>
      </c>
      <c r="J5290" s="62">
        <v>7.2236281922499535E-2</v>
      </c>
      <c r="K5290" s="62"/>
      <c r="L5290" s="65">
        <f t="shared" si="748"/>
        <v>2.7736180991818089E-2</v>
      </c>
      <c r="M5290" s="65">
        <f t="shared" si="749"/>
        <v>9.020163537565783E-3</v>
      </c>
      <c r="N5290" s="65">
        <f t="shared" si="750"/>
        <v>0.26102628585032556</v>
      </c>
      <c r="O5290" s="65">
        <f t="shared" si="751"/>
        <v>9.0131593335919705E-2</v>
      </c>
      <c r="P5290" s="65">
        <f t="shared" si="752"/>
        <v>0.24927034111843771</v>
      </c>
      <c r="Q5290" s="65">
        <f t="shared" si="753"/>
        <v>0.24296986154974362</v>
      </c>
      <c r="R5290" s="65">
        <f t="shared" si="754"/>
        <v>9.2714513380119309E-2</v>
      </c>
      <c r="S5290" s="65">
        <f t="shared" si="755"/>
        <v>2.7131060236070075E-2</v>
      </c>
      <c r="T5290" s="66">
        <f>(L5290*'Football Field'!$F$4)+(M5290*'Football Field'!$F$5)+(N5290*'Football Field'!$F$6)+(O5290*'Football Field'!$F$7)+(P5290*'Football Field'!$F$8)+(Q5290*'Football Field'!$F$9)+(R5290*'Football Field'!$F$10)+(S5290*'Football Field'!$F$11)</f>
        <v>148801160.69998711</v>
      </c>
    </row>
    <row r="5291" spans="2:20" x14ac:dyDescent="0.3">
      <c r="B5291" s="62">
        <f t="shared" si="747"/>
        <v>5264</v>
      </c>
      <c r="C5291" s="62">
        <v>0.45769292199884448</v>
      </c>
      <c r="D5291" s="62">
        <v>0.16702702155848936</v>
      </c>
      <c r="E5291" s="62">
        <v>0.32994075758016372</v>
      </c>
      <c r="F5291" s="62">
        <v>0.65310659364130552</v>
      </c>
      <c r="G5291" s="62">
        <v>0.41166246903791714</v>
      </c>
      <c r="H5291" s="62">
        <v>2.9142428558999067E-2</v>
      </c>
      <c r="I5291" s="62">
        <v>0.7707846321272499</v>
      </c>
      <c r="J5291" s="62">
        <v>0.57875906051753712</v>
      </c>
      <c r="K5291" s="62"/>
      <c r="L5291" s="65">
        <f t="shared" si="748"/>
        <v>0.13469020406762333</v>
      </c>
      <c r="M5291" s="65">
        <f t="shared" si="749"/>
        <v>4.9152832690248706E-2</v>
      </c>
      <c r="N5291" s="65">
        <f t="shared" si="750"/>
        <v>9.7095204738190569E-2</v>
      </c>
      <c r="O5291" s="65">
        <f t="shared" si="751"/>
        <v>0.1921966806724616</v>
      </c>
      <c r="P5291" s="65">
        <f t="shared" si="752"/>
        <v>0.12114432908324223</v>
      </c>
      <c r="Q5291" s="65">
        <f t="shared" si="753"/>
        <v>8.5760549507637538E-3</v>
      </c>
      <c r="R5291" s="65">
        <f t="shared" si="754"/>
        <v>0.22682705893727886</v>
      </c>
      <c r="S5291" s="65">
        <f t="shared" si="755"/>
        <v>0.17031763486019091</v>
      </c>
      <c r="T5291" s="66">
        <f>(L5291*'Football Field'!$F$4)+(M5291*'Football Field'!$F$5)+(N5291*'Football Field'!$F$6)+(O5291*'Football Field'!$F$7)+(P5291*'Football Field'!$F$8)+(Q5291*'Football Field'!$F$9)+(R5291*'Football Field'!$F$10)+(S5291*'Football Field'!$F$11)</f>
        <v>153816222.80198884</v>
      </c>
    </row>
    <row r="5292" spans="2:20" x14ac:dyDescent="0.3">
      <c r="B5292" s="62">
        <f t="shared" si="747"/>
        <v>5265</v>
      </c>
      <c r="C5292" s="62">
        <v>0.57639165611370102</v>
      </c>
      <c r="D5292" s="62">
        <v>0.38369120301931192</v>
      </c>
      <c r="E5292" s="62">
        <v>0.57172800099696874</v>
      </c>
      <c r="F5292" s="62">
        <v>0.93336635181654837</v>
      </c>
      <c r="G5292" s="62">
        <v>0.28203898052128518</v>
      </c>
      <c r="H5292" s="62">
        <v>0.1357563384935695</v>
      </c>
      <c r="I5292" s="62">
        <v>0.13566339439611275</v>
      </c>
      <c r="J5292" s="62">
        <v>0.85586301740111304</v>
      </c>
      <c r="K5292" s="62"/>
      <c r="L5292" s="65">
        <f t="shared" si="748"/>
        <v>0.14876546996895426</v>
      </c>
      <c r="M5292" s="65">
        <f t="shared" si="749"/>
        <v>9.9029889719398689E-2</v>
      </c>
      <c r="N5292" s="65">
        <f t="shared" si="750"/>
        <v>0.14756179042596496</v>
      </c>
      <c r="O5292" s="65">
        <f t="shared" si="751"/>
        <v>0.24089988553513439</v>
      </c>
      <c r="P5292" s="65">
        <f t="shared" si="752"/>
        <v>7.2793665629568058E-2</v>
      </c>
      <c r="Q5292" s="65">
        <f t="shared" si="753"/>
        <v>3.5038424451578801E-2</v>
      </c>
      <c r="R5292" s="65">
        <f t="shared" si="754"/>
        <v>3.5014435776183635E-2</v>
      </c>
      <c r="S5292" s="65">
        <f t="shared" si="755"/>
        <v>0.22089643849321738</v>
      </c>
      <c r="T5292" s="66">
        <f>(L5292*'Football Field'!$F$4)+(M5292*'Football Field'!$F$5)+(N5292*'Football Field'!$F$6)+(O5292*'Football Field'!$F$7)+(P5292*'Football Field'!$F$8)+(Q5292*'Football Field'!$F$9)+(R5292*'Football Field'!$F$10)+(S5292*'Football Field'!$F$11)</f>
        <v>125059281.53631675</v>
      </c>
    </row>
    <row r="5293" spans="2:20" x14ac:dyDescent="0.3">
      <c r="B5293" s="62">
        <f t="shared" si="747"/>
        <v>5266</v>
      </c>
      <c r="C5293" s="62">
        <v>0.5404533446228087</v>
      </c>
      <c r="D5293" s="62">
        <v>0.41515032250721606</v>
      </c>
      <c r="E5293" s="62">
        <v>0.97560775384212628</v>
      </c>
      <c r="F5293" s="62">
        <v>3.6295482577965776E-2</v>
      </c>
      <c r="G5293" s="62">
        <v>0.90264381184685938</v>
      </c>
      <c r="H5293" s="62">
        <v>0.91207949878287331</v>
      </c>
      <c r="I5293" s="62">
        <v>0.33334810627747491</v>
      </c>
      <c r="J5293" s="62">
        <v>0.54762755684790787</v>
      </c>
      <c r="K5293" s="62"/>
      <c r="L5293" s="65">
        <f t="shared" si="748"/>
        <v>0.11589738022356527</v>
      </c>
      <c r="M5293" s="65">
        <f t="shared" si="749"/>
        <v>8.9026805470386536E-2</v>
      </c>
      <c r="N5293" s="65">
        <f t="shared" si="750"/>
        <v>0.20921395698830039</v>
      </c>
      <c r="O5293" s="65">
        <f t="shared" si="751"/>
        <v>7.7833755431231727E-3</v>
      </c>
      <c r="P5293" s="65">
        <f t="shared" si="752"/>
        <v>0.19356722297847123</v>
      </c>
      <c r="Q5293" s="65">
        <f t="shared" si="753"/>
        <v>0.19559065646699364</v>
      </c>
      <c r="R5293" s="65">
        <f t="shared" si="754"/>
        <v>7.148474998708608E-2</v>
      </c>
      <c r="S5293" s="65">
        <f t="shared" si="755"/>
        <v>0.11743585234207379</v>
      </c>
      <c r="T5293" s="66">
        <f>(L5293*'Football Field'!$F$4)+(M5293*'Football Field'!$F$5)+(N5293*'Football Field'!$F$6)+(O5293*'Football Field'!$F$7)+(P5293*'Football Field'!$F$8)+(Q5293*'Football Field'!$F$9)+(R5293*'Football Field'!$F$10)+(S5293*'Football Field'!$F$11)</f>
        <v>139366866.50223505</v>
      </c>
    </row>
    <row r="5294" spans="2:20" x14ac:dyDescent="0.3">
      <c r="B5294" s="62">
        <f t="shared" si="747"/>
        <v>5267</v>
      </c>
      <c r="C5294" s="62">
        <v>6.8784424360390672E-2</v>
      </c>
      <c r="D5294" s="62">
        <v>0.50503598676816663</v>
      </c>
      <c r="E5294" s="62">
        <v>0.46402262500033298</v>
      </c>
      <c r="F5294" s="62">
        <v>0.55184801431266439</v>
      </c>
      <c r="G5294" s="62">
        <v>0.91325155265368474</v>
      </c>
      <c r="H5294" s="62">
        <v>0.95267452793307905</v>
      </c>
      <c r="I5294" s="62">
        <v>0.74164054868209417</v>
      </c>
      <c r="J5294" s="62">
        <v>0.26264978412210782</v>
      </c>
      <c r="K5294" s="62"/>
      <c r="L5294" s="65">
        <f t="shared" si="748"/>
        <v>1.5422836666050989E-2</v>
      </c>
      <c r="M5294" s="65">
        <f t="shared" si="749"/>
        <v>0.11323911782110731</v>
      </c>
      <c r="N5294" s="65">
        <f t="shared" si="750"/>
        <v>0.10404310599789568</v>
      </c>
      <c r="O5294" s="65">
        <f t="shared" si="751"/>
        <v>0.12373530589768029</v>
      </c>
      <c r="P5294" s="65">
        <f t="shared" si="752"/>
        <v>0.20476917067442982</v>
      </c>
      <c r="Q5294" s="65">
        <f t="shared" si="753"/>
        <v>0.21360858620022125</v>
      </c>
      <c r="R5294" s="65">
        <f t="shared" si="754"/>
        <v>0.16629056873856798</v>
      </c>
      <c r="S5294" s="65">
        <f t="shared" si="755"/>
        <v>5.8891308004046725E-2</v>
      </c>
      <c r="T5294" s="66">
        <f>(L5294*'Football Field'!$F$4)+(M5294*'Football Field'!$F$5)+(N5294*'Football Field'!$F$6)+(O5294*'Football Field'!$F$7)+(P5294*'Football Field'!$F$8)+(Q5294*'Football Field'!$F$9)+(R5294*'Football Field'!$F$10)+(S5294*'Football Field'!$F$11)</f>
        <v>151468166.13729233</v>
      </c>
    </row>
    <row r="5295" spans="2:20" x14ac:dyDescent="0.3">
      <c r="B5295" s="62">
        <f t="shared" si="747"/>
        <v>5268</v>
      </c>
      <c r="C5295" s="62">
        <v>0.35722205149648256</v>
      </c>
      <c r="D5295" s="62">
        <v>0.92989705685577539</v>
      </c>
      <c r="E5295" s="62">
        <v>0.7767584575645764</v>
      </c>
      <c r="F5295" s="62">
        <v>0.69916597263823033</v>
      </c>
      <c r="G5295" s="62">
        <v>6.3903312601649165E-2</v>
      </c>
      <c r="H5295" s="62">
        <v>0.53437390024143872</v>
      </c>
      <c r="I5295" s="62">
        <v>0.89631658409276604</v>
      </c>
      <c r="J5295" s="62">
        <v>0.4459076344221149</v>
      </c>
      <c r="K5295" s="62"/>
      <c r="L5295" s="65">
        <f t="shared" si="748"/>
        <v>7.5947408557058491E-2</v>
      </c>
      <c r="M5295" s="65">
        <f t="shared" si="749"/>
        <v>0.19770132162103443</v>
      </c>
      <c r="N5295" s="65">
        <f t="shared" si="750"/>
        <v>0.16514319785039461</v>
      </c>
      <c r="O5295" s="65">
        <f t="shared" si="751"/>
        <v>0.14864660104464944</v>
      </c>
      <c r="P5295" s="65">
        <f t="shared" si="752"/>
        <v>1.3586202111474807E-2</v>
      </c>
      <c r="Q5295" s="65">
        <f t="shared" si="753"/>
        <v>0.11361088363343937</v>
      </c>
      <c r="R5295" s="65">
        <f t="shared" si="754"/>
        <v>0.19056192506422207</v>
      </c>
      <c r="S5295" s="65">
        <f t="shared" si="755"/>
        <v>9.4802460117726806E-2</v>
      </c>
      <c r="T5295" s="66">
        <f>(L5295*'Football Field'!$F$4)+(M5295*'Football Field'!$F$5)+(N5295*'Football Field'!$F$6)+(O5295*'Football Field'!$F$7)+(P5295*'Football Field'!$F$8)+(Q5295*'Football Field'!$F$9)+(R5295*'Football Field'!$F$10)+(S5295*'Football Field'!$F$11)</f>
        <v>140657040.9165591</v>
      </c>
    </row>
    <row r="5296" spans="2:20" x14ac:dyDescent="0.3">
      <c r="B5296" s="62">
        <f t="shared" si="747"/>
        <v>5269</v>
      </c>
      <c r="C5296" s="62">
        <v>0.15001121673432194</v>
      </c>
      <c r="D5296" s="62">
        <v>0.92683176491770336</v>
      </c>
      <c r="E5296" s="62">
        <v>0.3463246423343298</v>
      </c>
      <c r="F5296" s="62">
        <v>0.52088970843625082</v>
      </c>
      <c r="G5296" s="62">
        <v>0.16397261007449959</v>
      </c>
      <c r="H5296" s="62">
        <v>0.68202962993305183</v>
      </c>
      <c r="I5296" s="62">
        <v>0.56972089281129623</v>
      </c>
      <c r="J5296" s="62">
        <v>0.38583759259527706</v>
      </c>
      <c r="K5296" s="62"/>
      <c r="L5296" s="65">
        <f t="shared" si="748"/>
        <v>4.0049790026097973E-2</v>
      </c>
      <c r="M5296" s="65">
        <f t="shared" si="749"/>
        <v>0.24744428038479505</v>
      </c>
      <c r="N5296" s="65">
        <f t="shared" si="750"/>
        <v>9.2461280618224187E-2</v>
      </c>
      <c r="O5296" s="65">
        <f t="shared" si="751"/>
        <v>0.13906642385665158</v>
      </c>
      <c r="P5296" s="65">
        <f t="shared" si="752"/>
        <v>4.3777183776501076E-2</v>
      </c>
      <c r="Q5296" s="65">
        <f t="shared" si="753"/>
        <v>0.18208734030050994</v>
      </c>
      <c r="R5296" s="65">
        <f t="shared" si="754"/>
        <v>0.15210330685460671</v>
      </c>
      <c r="S5296" s="65">
        <f t="shared" si="755"/>
        <v>0.10301039418261357</v>
      </c>
      <c r="T5296" s="66">
        <f>(L5296*'Football Field'!$F$4)+(M5296*'Football Field'!$F$5)+(N5296*'Football Field'!$F$6)+(O5296*'Football Field'!$F$7)+(P5296*'Football Field'!$F$8)+(Q5296*'Football Field'!$F$9)+(R5296*'Football Field'!$F$10)+(S5296*'Football Field'!$F$11)</f>
        <v>135900364.2113542</v>
      </c>
    </row>
    <row r="5297" spans="2:20" x14ac:dyDescent="0.3">
      <c r="B5297" s="62">
        <f t="shared" si="747"/>
        <v>5270</v>
      </c>
      <c r="C5297" s="62">
        <v>0.14361131023732121</v>
      </c>
      <c r="D5297" s="62">
        <v>5.891363687170148E-2</v>
      </c>
      <c r="E5297" s="62">
        <v>0.95839126497968519</v>
      </c>
      <c r="F5297" s="62">
        <v>0.60781875907737126</v>
      </c>
      <c r="G5297" s="62">
        <v>0.13958054975182888</v>
      </c>
      <c r="H5297" s="62">
        <v>0.92575715388357793</v>
      </c>
      <c r="I5297" s="62">
        <v>0.47398457058923849</v>
      </c>
      <c r="J5297" s="62">
        <v>0.95146247362418868</v>
      </c>
      <c r="K5297" s="62"/>
      <c r="L5297" s="65">
        <f t="shared" si="748"/>
        <v>3.3715376312551448E-2</v>
      </c>
      <c r="M5297" s="65">
        <f t="shared" si="749"/>
        <v>1.3831051564030854E-2</v>
      </c>
      <c r="N5297" s="65">
        <f t="shared" si="750"/>
        <v>0.22499984228300027</v>
      </c>
      <c r="O5297" s="65">
        <f t="shared" si="751"/>
        <v>0.14269654777368648</v>
      </c>
      <c r="P5297" s="65">
        <f t="shared" si="752"/>
        <v>3.2769081717999242E-2</v>
      </c>
      <c r="Q5297" s="65">
        <f t="shared" si="753"/>
        <v>0.21733838905614342</v>
      </c>
      <c r="R5297" s="65">
        <f t="shared" si="754"/>
        <v>0.11127652924655447</v>
      </c>
      <c r="S5297" s="65">
        <f t="shared" si="755"/>
        <v>0.22337318204603374</v>
      </c>
      <c r="T5297" s="66">
        <f>(L5297*'Football Field'!$F$4)+(M5297*'Football Field'!$F$5)+(N5297*'Football Field'!$F$6)+(O5297*'Football Field'!$F$7)+(P5297*'Football Field'!$F$8)+(Q5297*'Football Field'!$F$9)+(R5297*'Football Field'!$F$10)+(S5297*'Football Field'!$F$11)</f>
        <v>134534350.69650221</v>
      </c>
    </row>
    <row r="5298" spans="2:20" x14ac:dyDescent="0.3">
      <c r="B5298" s="62">
        <f t="shared" si="747"/>
        <v>5271</v>
      </c>
      <c r="C5298" s="62">
        <v>0.27499569298184645</v>
      </c>
      <c r="D5298" s="62">
        <v>8.2369421830042366E-2</v>
      </c>
      <c r="E5298" s="62">
        <v>0.72309048421269473</v>
      </c>
      <c r="F5298" s="62">
        <v>0.51846364826751956</v>
      </c>
      <c r="G5298" s="62">
        <v>0.55394843286638207</v>
      </c>
      <c r="H5298" s="62">
        <v>0.93831725350142192</v>
      </c>
      <c r="I5298" s="62">
        <v>0.75260320256219659</v>
      </c>
      <c r="J5298" s="62">
        <v>0.41797086033265374</v>
      </c>
      <c r="K5298" s="62"/>
      <c r="L5298" s="65">
        <f t="shared" si="748"/>
        <v>6.4526336004489065E-2</v>
      </c>
      <c r="M5298" s="65">
        <f t="shared" si="749"/>
        <v>1.9327564486079696E-2</v>
      </c>
      <c r="N5298" s="65">
        <f t="shared" si="750"/>
        <v>0.16966949205650703</v>
      </c>
      <c r="O5298" s="65">
        <f t="shared" si="751"/>
        <v>0.12165484925042688</v>
      </c>
      <c r="P5298" s="65">
        <f t="shared" si="752"/>
        <v>0.12998117287115454</v>
      </c>
      <c r="Q5298" s="65">
        <f t="shared" si="753"/>
        <v>0.22017135512823829</v>
      </c>
      <c r="R5298" s="65">
        <f t="shared" si="754"/>
        <v>0.17659450080837688</v>
      </c>
      <c r="S5298" s="65">
        <f t="shared" si="755"/>
        <v>9.8074729394727625E-2</v>
      </c>
      <c r="T5298" s="66">
        <f>(L5298*'Football Field'!$F$4)+(M5298*'Football Field'!$F$5)+(N5298*'Football Field'!$F$6)+(O5298*'Football Field'!$F$7)+(P5298*'Football Field'!$F$8)+(Q5298*'Football Field'!$F$9)+(R5298*'Football Field'!$F$10)+(S5298*'Football Field'!$F$11)</f>
        <v>148836892.98321953</v>
      </c>
    </row>
    <row r="5299" spans="2:20" x14ac:dyDescent="0.3">
      <c r="B5299" s="62">
        <f t="shared" si="747"/>
        <v>5272</v>
      </c>
      <c r="C5299" s="62">
        <v>0.20009433091787954</v>
      </c>
      <c r="D5299" s="62">
        <v>0.49822176253331563</v>
      </c>
      <c r="E5299" s="62">
        <v>0.17275414290964808</v>
      </c>
      <c r="F5299" s="62">
        <v>0.14152432985752617</v>
      </c>
      <c r="G5299" s="62">
        <v>0.37176176562796037</v>
      </c>
      <c r="H5299" s="62">
        <v>0.44473910556222884</v>
      </c>
      <c r="I5299" s="62">
        <v>7.2475669042641022E-2</v>
      </c>
      <c r="J5299" s="62">
        <v>0.755230793954903</v>
      </c>
      <c r="K5299" s="62"/>
      <c r="L5299" s="65">
        <f t="shared" si="748"/>
        <v>7.5313982155498421E-2</v>
      </c>
      <c r="M5299" s="65">
        <f t="shared" si="749"/>
        <v>0.18752687675251978</v>
      </c>
      <c r="N5299" s="65">
        <f t="shared" si="750"/>
        <v>6.5023343623490285E-2</v>
      </c>
      <c r="O5299" s="65">
        <f t="shared" si="751"/>
        <v>5.3268679849970593E-2</v>
      </c>
      <c r="P5299" s="65">
        <f t="shared" si="752"/>
        <v>0.13992829708949509</v>
      </c>
      <c r="Q5299" s="65">
        <f t="shared" si="753"/>
        <v>0.16739641201485464</v>
      </c>
      <c r="R5299" s="65">
        <f t="shared" si="754"/>
        <v>2.7279289822685994E-2</v>
      </c>
      <c r="S5299" s="65">
        <f t="shared" si="755"/>
        <v>0.28426311869148502</v>
      </c>
      <c r="T5299" s="66">
        <f>(L5299*'Football Field'!$F$4)+(M5299*'Football Field'!$F$5)+(N5299*'Football Field'!$F$6)+(O5299*'Football Field'!$F$7)+(P5299*'Football Field'!$F$8)+(Q5299*'Football Field'!$F$9)+(R5299*'Football Field'!$F$10)+(S5299*'Football Field'!$F$11)</f>
        <v>126556005.93316883</v>
      </c>
    </row>
    <row r="5300" spans="2:20" x14ac:dyDescent="0.3">
      <c r="B5300" s="62">
        <f t="shared" si="747"/>
        <v>5273</v>
      </c>
      <c r="C5300" s="62">
        <v>0.33004254980408432</v>
      </c>
      <c r="D5300" s="62">
        <v>0.93921171585361551</v>
      </c>
      <c r="E5300" s="62">
        <v>0.21613550694476391</v>
      </c>
      <c r="F5300" s="62">
        <v>0.44823693484747518</v>
      </c>
      <c r="G5300" s="62">
        <v>3.6337591554177484E-3</v>
      </c>
      <c r="H5300" s="62">
        <v>0.37957609248473623</v>
      </c>
      <c r="I5300" s="62">
        <v>0.48398653509791023</v>
      </c>
      <c r="J5300" s="62">
        <v>8.4529367243557196E-2</v>
      </c>
      <c r="K5300" s="62"/>
      <c r="L5300" s="65">
        <f t="shared" si="748"/>
        <v>0.11438552281419877</v>
      </c>
      <c r="M5300" s="65">
        <f t="shared" si="749"/>
        <v>0.32551022046978206</v>
      </c>
      <c r="N5300" s="65">
        <f t="shared" si="750"/>
        <v>7.4907835293553299E-2</v>
      </c>
      <c r="O5300" s="65">
        <f t="shared" si="751"/>
        <v>0.15534910928181148</v>
      </c>
      <c r="P5300" s="65">
        <f t="shared" si="752"/>
        <v>1.2593813767954255E-3</v>
      </c>
      <c r="Q5300" s="65">
        <f t="shared" si="753"/>
        <v>0.13155276437056515</v>
      </c>
      <c r="R5300" s="65">
        <f t="shared" si="754"/>
        <v>0.16773913813558208</v>
      </c>
      <c r="S5300" s="65">
        <f t="shared" si="755"/>
        <v>2.929602825771177E-2</v>
      </c>
      <c r="T5300" s="66">
        <f>(L5300*'Football Field'!$F$4)+(M5300*'Football Field'!$F$5)+(N5300*'Football Field'!$F$6)+(O5300*'Football Field'!$F$7)+(P5300*'Football Field'!$F$8)+(Q5300*'Football Field'!$F$9)+(R5300*'Football Field'!$F$10)+(S5300*'Football Field'!$F$11)</f>
        <v>133063771.00181825</v>
      </c>
    </row>
    <row r="5301" spans="2:20" x14ac:dyDescent="0.3">
      <c r="B5301" s="62">
        <f t="shared" si="747"/>
        <v>5274</v>
      </c>
      <c r="C5301" s="62">
        <v>0.34755186487050016</v>
      </c>
      <c r="D5301" s="62">
        <v>6.1638491280256336E-2</v>
      </c>
      <c r="E5301" s="62">
        <v>0.11574269750428656</v>
      </c>
      <c r="F5301" s="62">
        <v>0.95180953648899558</v>
      </c>
      <c r="G5301" s="62">
        <v>0.89159426640372097</v>
      </c>
      <c r="H5301" s="62">
        <v>0.32897138782494206</v>
      </c>
      <c r="I5301" s="62">
        <v>0.18094769358944374</v>
      </c>
      <c r="J5301" s="62">
        <v>0.83217540415719149</v>
      </c>
      <c r="K5301" s="62"/>
      <c r="L5301" s="65">
        <f t="shared" si="748"/>
        <v>9.3668857559828678E-2</v>
      </c>
      <c r="M5301" s="65">
        <f t="shared" si="749"/>
        <v>1.6612217178245764E-2</v>
      </c>
      <c r="N5301" s="65">
        <f t="shared" si="750"/>
        <v>3.119386584261016E-2</v>
      </c>
      <c r="O5301" s="65">
        <f t="shared" si="751"/>
        <v>0.25652261118119429</v>
      </c>
      <c r="P5301" s="65">
        <f t="shared" si="752"/>
        <v>0.24029396697971428</v>
      </c>
      <c r="Q5301" s="65">
        <f t="shared" si="753"/>
        <v>8.8661224933767144E-2</v>
      </c>
      <c r="R5301" s="65">
        <f t="shared" si="754"/>
        <v>4.8767293315846505E-2</v>
      </c>
      <c r="S5301" s="65">
        <f t="shared" si="755"/>
        <v>0.2242799630087931</v>
      </c>
      <c r="T5301" s="66">
        <f>(L5301*'Football Field'!$F$4)+(M5301*'Football Field'!$F$5)+(N5301*'Football Field'!$F$6)+(O5301*'Football Field'!$F$7)+(P5301*'Football Field'!$F$8)+(Q5301*'Football Field'!$F$9)+(R5301*'Football Field'!$F$10)+(S5301*'Football Field'!$F$11)</f>
        <v>138320552.0660398</v>
      </c>
    </row>
    <row r="5302" spans="2:20" x14ac:dyDescent="0.3">
      <c r="B5302" s="62">
        <f t="shared" si="747"/>
        <v>5275</v>
      </c>
      <c r="C5302" s="62">
        <v>0.56053586386752785</v>
      </c>
      <c r="D5302" s="62">
        <v>0.67003749508883836</v>
      </c>
      <c r="E5302" s="62">
        <v>0.85528936900520414</v>
      </c>
      <c r="F5302" s="62">
        <v>0.40725977061157526</v>
      </c>
      <c r="G5302" s="62">
        <v>0.18282156086423851</v>
      </c>
      <c r="H5302" s="62">
        <v>0.89412066097096732</v>
      </c>
      <c r="I5302" s="62">
        <v>0.28837818413133909</v>
      </c>
      <c r="J5302" s="62">
        <v>0.69823342879645955</v>
      </c>
      <c r="K5302" s="62"/>
      <c r="L5302" s="65">
        <f t="shared" si="748"/>
        <v>0.1230141934301342</v>
      </c>
      <c r="M5302" s="65">
        <f t="shared" si="749"/>
        <v>0.14704522464914102</v>
      </c>
      <c r="N5302" s="65">
        <f t="shared" si="750"/>
        <v>0.18770026801069889</v>
      </c>
      <c r="O5302" s="65">
        <f t="shared" si="751"/>
        <v>8.9376497433470731E-2</v>
      </c>
      <c r="P5302" s="65">
        <f t="shared" si="752"/>
        <v>4.0121691226286095E-2</v>
      </c>
      <c r="Q5302" s="65">
        <f t="shared" si="753"/>
        <v>0.19622211356766278</v>
      </c>
      <c r="R5302" s="65">
        <f t="shared" si="754"/>
        <v>6.3286958088639197E-2</v>
      </c>
      <c r="S5302" s="65">
        <f t="shared" si="755"/>
        <v>0.15323305359396705</v>
      </c>
      <c r="T5302" s="66">
        <f>(L5302*'Football Field'!$F$4)+(M5302*'Football Field'!$F$5)+(N5302*'Football Field'!$F$6)+(O5302*'Football Field'!$F$7)+(P5302*'Football Field'!$F$8)+(Q5302*'Football Field'!$F$9)+(R5302*'Football Field'!$F$10)+(S5302*'Football Field'!$F$11)</f>
        <v>125722901.26980509</v>
      </c>
    </row>
    <row r="5303" spans="2:20" x14ac:dyDescent="0.3">
      <c r="B5303" s="62">
        <f t="shared" si="747"/>
        <v>5276</v>
      </c>
      <c r="C5303" s="62">
        <v>0.72619737651191685</v>
      </c>
      <c r="D5303" s="62">
        <v>0.14634613536594598</v>
      </c>
      <c r="E5303" s="62">
        <v>0.13307641598620834</v>
      </c>
      <c r="F5303" s="62">
        <v>0.69070979352307726</v>
      </c>
      <c r="G5303" s="62">
        <v>0.37298066902566851</v>
      </c>
      <c r="H5303" s="62">
        <v>0.12891804288422015</v>
      </c>
      <c r="I5303" s="62">
        <v>0.72968313785241301</v>
      </c>
      <c r="J5303" s="62">
        <v>0.71164408555670333</v>
      </c>
      <c r="K5303" s="62"/>
      <c r="L5303" s="65">
        <f t="shared" si="748"/>
        <v>0.19952913075359732</v>
      </c>
      <c r="M5303" s="65">
        <f t="shared" si="749"/>
        <v>4.0209890758585401E-2</v>
      </c>
      <c r="N5303" s="65">
        <f t="shared" si="750"/>
        <v>3.6563918384104138E-2</v>
      </c>
      <c r="O5303" s="65">
        <f t="shared" si="751"/>
        <v>0.18977860449815978</v>
      </c>
      <c r="P5303" s="65">
        <f t="shared" si="752"/>
        <v>0.10247972670466619</v>
      </c>
      <c r="Q5303" s="65">
        <f t="shared" si="753"/>
        <v>3.5421368717546337E-2</v>
      </c>
      <c r="R5303" s="65">
        <f t="shared" si="754"/>
        <v>0.20048687440949481</v>
      </c>
      <c r="S5303" s="65">
        <f t="shared" si="755"/>
        <v>0.19553048577384602</v>
      </c>
      <c r="T5303" s="66">
        <f>(L5303*'Football Field'!$F$4)+(M5303*'Football Field'!$F$5)+(N5303*'Football Field'!$F$6)+(O5303*'Football Field'!$F$7)+(P5303*'Football Field'!$F$8)+(Q5303*'Football Field'!$F$9)+(R5303*'Football Field'!$F$10)+(S5303*'Football Field'!$F$11)</f>
        <v>146940389.83968502</v>
      </c>
    </row>
    <row r="5304" spans="2:20" x14ac:dyDescent="0.3">
      <c r="B5304" s="62">
        <f t="shared" si="747"/>
        <v>5277</v>
      </c>
      <c r="C5304" s="62">
        <v>0.61210705704734891</v>
      </c>
      <c r="D5304" s="62">
        <v>0.35462645707821927</v>
      </c>
      <c r="E5304" s="62">
        <v>0.72963994333460591</v>
      </c>
      <c r="F5304" s="62">
        <v>0.3878019842966145</v>
      </c>
      <c r="G5304" s="62">
        <v>0.47789396761196867</v>
      </c>
      <c r="H5304" s="62">
        <v>6.7533289780618011E-3</v>
      </c>
      <c r="I5304" s="62">
        <v>0.63012380001730861</v>
      </c>
      <c r="J5304" s="62">
        <v>0.75015364159902809</v>
      </c>
      <c r="K5304" s="62"/>
      <c r="L5304" s="65">
        <f t="shared" si="748"/>
        <v>0.15499912110435743</v>
      </c>
      <c r="M5304" s="65">
        <f t="shared" si="749"/>
        <v>8.9799306403396395E-2</v>
      </c>
      <c r="N5304" s="65">
        <f t="shared" si="750"/>
        <v>0.18476106203550735</v>
      </c>
      <c r="O5304" s="65">
        <f t="shared" si="751"/>
        <v>9.8200087772965183E-2</v>
      </c>
      <c r="P5304" s="65">
        <f t="shared" si="752"/>
        <v>0.12101338174116091</v>
      </c>
      <c r="Q5304" s="65">
        <f t="shared" si="753"/>
        <v>1.7100931023038286E-3</v>
      </c>
      <c r="R5304" s="65">
        <f t="shared" si="754"/>
        <v>0.15956136114611999</v>
      </c>
      <c r="S5304" s="65">
        <f t="shared" si="755"/>
        <v>0.18995558669418885</v>
      </c>
      <c r="T5304" s="66">
        <f>(L5304*'Football Field'!$F$4)+(M5304*'Football Field'!$F$5)+(N5304*'Football Field'!$F$6)+(O5304*'Football Field'!$F$7)+(P5304*'Football Field'!$F$8)+(Q5304*'Football Field'!$F$9)+(R5304*'Football Field'!$F$10)+(S5304*'Football Field'!$F$11)</f>
        <v>146019797.59859324</v>
      </c>
    </row>
    <row r="5305" spans="2:20" x14ac:dyDescent="0.3">
      <c r="B5305" s="62">
        <f t="shared" si="747"/>
        <v>5278</v>
      </c>
      <c r="C5305" s="62">
        <v>0.28990400417474171</v>
      </c>
      <c r="D5305" s="62">
        <v>0.6723450522720007</v>
      </c>
      <c r="E5305" s="62">
        <v>0.85214530521541809</v>
      </c>
      <c r="F5305" s="62">
        <v>0.50333248573584899</v>
      </c>
      <c r="G5305" s="62">
        <v>0.66945947419435758</v>
      </c>
      <c r="H5305" s="62">
        <v>0.93173032672857337</v>
      </c>
      <c r="I5305" s="62">
        <v>0.585967771410004</v>
      </c>
      <c r="J5305" s="62">
        <v>0.57301054181910471</v>
      </c>
      <c r="K5305" s="62"/>
      <c r="L5305" s="65">
        <f t="shared" si="748"/>
        <v>5.709137474680006E-2</v>
      </c>
      <c r="M5305" s="65">
        <f t="shared" si="749"/>
        <v>0.13240625443476375</v>
      </c>
      <c r="N5305" s="65">
        <f t="shared" si="750"/>
        <v>0.16781467747322151</v>
      </c>
      <c r="O5305" s="65">
        <f t="shared" si="751"/>
        <v>9.9122272033410591E-2</v>
      </c>
      <c r="P5305" s="65">
        <f t="shared" si="752"/>
        <v>0.13183799177878272</v>
      </c>
      <c r="Q5305" s="65">
        <f t="shared" si="753"/>
        <v>0.18348751476422007</v>
      </c>
      <c r="R5305" s="65">
        <f t="shared" si="754"/>
        <v>0.11539580393981502</v>
      </c>
      <c r="S5305" s="65">
        <f t="shared" si="755"/>
        <v>0.11284411082898627</v>
      </c>
      <c r="T5305" s="66">
        <f>(L5305*'Football Field'!$F$4)+(M5305*'Football Field'!$F$5)+(N5305*'Football Field'!$F$6)+(O5305*'Football Field'!$F$7)+(P5305*'Football Field'!$F$8)+(Q5305*'Football Field'!$F$9)+(R5305*'Football Field'!$F$10)+(S5305*'Football Field'!$F$11)</f>
        <v>140075154.11280316</v>
      </c>
    </row>
    <row r="5306" spans="2:20" x14ac:dyDescent="0.3">
      <c r="B5306" s="62">
        <f t="shared" si="747"/>
        <v>5279</v>
      </c>
      <c r="C5306" s="62">
        <v>0.98796227197651709</v>
      </c>
      <c r="D5306" s="62">
        <v>0.36295187759339664</v>
      </c>
      <c r="E5306" s="62">
        <v>0.37648351756922793</v>
      </c>
      <c r="F5306" s="62">
        <v>0.93405268940286079</v>
      </c>
      <c r="G5306" s="62">
        <v>0.72781902944225263</v>
      </c>
      <c r="H5306" s="62">
        <v>0.92206335721675381</v>
      </c>
      <c r="I5306" s="62">
        <v>0.82619898076687714</v>
      </c>
      <c r="J5306" s="62">
        <v>5.1842580313300912E-2</v>
      </c>
      <c r="K5306" s="62"/>
      <c r="L5306" s="65">
        <f t="shared" si="748"/>
        <v>0.19038177129783396</v>
      </c>
      <c r="M5306" s="65">
        <f t="shared" si="749"/>
        <v>6.9941356377774599E-2</v>
      </c>
      <c r="N5306" s="65">
        <f t="shared" si="750"/>
        <v>7.2548923144478597E-2</v>
      </c>
      <c r="O5306" s="65">
        <f t="shared" si="751"/>
        <v>0.17999331607902627</v>
      </c>
      <c r="P5306" s="65">
        <f t="shared" si="752"/>
        <v>0.14025178889906023</v>
      </c>
      <c r="Q5306" s="65">
        <f t="shared" si="753"/>
        <v>0.17768295427370887</v>
      </c>
      <c r="R5306" s="65">
        <f t="shared" si="754"/>
        <v>0.15920974906074331</v>
      </c>
      <c r="S5306" s="65">
        <f t="shared" si="755"/>
        <v>9.9901408673741757E-3</v>
      </c>
      <c r="T5306" s="66">
        <f>(L5306*'Football Field'!$F$4)+(M5306*'Football Field'!$F$5)+(N5306*'Football Field'!$F$6)+(O5306*'Football Field'!$F$7)+(P5306*'Football Field'!$F$8)+(Q5306*'Football Field'!$F$9)+(R5306*'Football Field'!$F$10)+(S5306*'Football Field'!$F$11)</f>
        <v>143690090.04042587</v>
      </c>
    </row>
    <row r="5307" spans="2:20" x14ac:dyDescent="0.3">
      <c r="B5307" s="62">
        <f t="shared" si="747"/>
        <v>5280</v>
      </c>
      <c r="C5307" s="62">
        <v>0.14699339859091376</v>
      </c>
      <c r="D5307" s="62">
        <v>0.30624004021200324</v>
      </c>
      <c r="E5307" s="62">
        <v>0.11742726402200143</v>
      </c>
      <c r="F5307" s="62">
        <v>0.33468369201337944</v>
      </c>
      <c r="G5307" s="62">
        <v>0.10867065387388963</v>
      </c>
      <c r="H5307" s="62">
        <v>0.82330160840150834</v>
      </c>
      <c r="I5307" s="62">
        <v>0.15599886171163002</v>
      </c>
      <c r="J5307" s="62">
        <v>0.77878482484454459</v>
      </c>
      <c r="K5307" s="62"/>
      <c r="L5307" s="65">
        <f t="shared" si="748"/>
        <v>5.302600208054345E-2</v>
      </c>
      <c r="M5307" s="65">
        <f t="shared" si="749"/>
        <v>0.11047220599763159</v>
      </c>
      <c r="N5307" s="65">
        <f t="shared" si="750"/>
        <v>4.2360394453306215E-2</v>
      </c>
      <c r="O5307" s="65">
        <f t="shared" si="751"/>
        <v>0.12073289221930018</v>
      </c>
      <c r="P5307" s="65">
        <f t="shared" si="752"/>
        <v>3.9201558530173909E-2</v>
      </c>
      <c r="Q5307" s="65">
        <f t="shared" si="753"/>
        <v>0.29699560128893926</v>
      </c>
      <c r="R5307" s="65">
        <f t="shared" si="754"/>
        <v>5.6274608553711122E-2</v>
      </c>
      <c r="S5307" s="65">
        <f t="shared" si="755"/>
        <v>0.28093673687639431</v>
      </c>
      <c r="T5307" s="66">
        <f>(L5307*'Football Field'!$F$4)+(M5307*'Football Field'!$F$5)+(N5307*'Football Field'!$F$6)+(O5307*'Football Field'!$F$7)+(P5307*'Football Field'!$F$8)+(Q5307*'Football Field'!$F$9)+(R5307*'Football Field'!$F$10)+(S5307*'Football Field'!$F$11)</f>
        <v>122534765.74114926</v>
      </c>
    </row>
    <row r="5308" spans="2:20" x14ac:dyDescent="0.3">
      <c r="B5308" s="62">
        <f t="shared" si="747"/>
        <v>5281</v>
      </c>
      <c r="C5308" s="62">
        <v>0.40459278473085281</v>
      </c>
      <c r="D5308" s="62">
        <v>0.53065078787169184</v>
      </c>
      <c r="E5308" s="62">
        <v>0.51015981206589855</v>
      </c>
      <c r="F5308" s="62">
        <v>0.7552992054970662</v>
      </c>
      <c r="G5308" s="62">
        <v>0.7552773237753353</v>
      </c>
      <c r="H5308" s="62">
        <v>0.44010092692829661</v>
      </c>
      <c r="I5308" s="62">
        <v>9.0063375775743637E-2</v>
      </c>
      <c r="J5308" s="62">
        <v>0.20584815341475859</v>
      </c>
      <c r="K5308" s="62"/>
      <c r="L5308" s="65">
        <f t="shared" si="748"/>
        <v>0.10958657119985236</v>
      </c>
      <c r="M5308" s="65">
        <f t="shared" si="749"/>
        <v>0.14373019624174341</v>
      </c>
      <c r="N5308" s="65">
        <f t="shared" si="750"/>
        <v>0.1381800829825813</v>
      </c>
      <c r="O5308" s="65">
        <f t="shared" si="751"/>
        <v>0.20457767237608471</v>
      </c>
      <c r="P5308" s="65">
        <f t="shared" si="752"/>
        <v>0.20457174557030136</v>
      </c>
      <c r="Q5308" s="65">
        <f t="shared" si="753"/>
        <v>0.11920418105338253</v>
      </c>
      <c r="R5308" s="65">
        <f t="shared" si="754"/>
        <v>2.4394247535860614E-2</v>
      </c>
      <c r="S5308" s="65">
        <f t="shared" si="755"/>
        <v>5.5755303040193757E-2</v>
      </c>
      <c r="T5308" s="66">
        <f>(L5308*'Football Field'!$F$4)+(M5308*'Football Field'!$F$5)+(N5308*'Football Field'!$F$6)+(O5308*'Football Field'!$F$7)+(P5308*'Football Field'!$F$8)+(Q5308*'Football Field'!$F$9)+(R5308*'Football Field'!$F$10)+(S5308*'Football Field'!$F$11)</f>
        <v>132650930.23496424</v>
      </c>
    </row>
    <row r="5309" spans="2:20" x14ac:dyDescent="0.3">
      <c r="B5309" s="62">
        <f t="shared" si="747"/>
        <v>5282</v>
      </c>
      <c r="C5309" s="62">
        <v>0.57386360142256299</v>
      </c>
      <c r="D5309" s="62">
        <v>0.33528431473123999</v>
      </c>
      <c r="E5309" s="62">
        <v>0.74961342854437452</v>
      </c>
      <c r="F5309" s="62">
        <v>0.54005896904663098</v>
      </c>
      <c r="G5309" s="62">
        <v>0.19656107822353464</v>
      </c>
      <c r="H5309" s="62">
        <v>0.69594879472714588</v>
      </c>
      <c r="I5309" s="62">
        <v>0.86454703010338074</v>
      </c>
      <c r="J5309" s="62">
        <v>0.99255258737882435</v>
      </c>
      <c r="K5309" s="62"/>
      <c r="L5309" s="65">
        <f t="shared" si="748"/>
        <v>0.11596882731125754</v>
      </c>
      <c r="M5309" s="65">
        <f t="shared" si="749"/>
        <v>6.775569786767055E-2</v>
      </c>
      <c r="N5309" s="65">
        <f t="shared" si="750"/>
        <v>0.15148510905651649</v>
      </c>
      <c r="O5309" s="65">
        <f t="shared" si="751"/>
        <v>0.1091374416568844</v>
      </c>
      <c r="P5309" s="65">
        <f t="shared" si="752"/>
        <v>3.9721908969505566E-2</v>
      </c>
      <c r="Q5309" s="65">
        <f t="shared" si="753"/>
        <v>0.14064032880482483</v>
      </c>
      <c r="R5309" s="65">
        <f t="shared" si="754"/>
        <v>0.17471138609938247</v>
      </c>
      <c r="S5309" s="65">
        <f t="shared" si="755"/>
        <v>0.20057930023395812</v>
      </c>
      <c r="T5309" s="66">
        <f>(L5309*'Football Field'!$F$4)+(M5309*'Football Field'!$F$5)+(N5309*'Football Field'!$F$6)+(O5309*'Football Field'!$F$7)+(P5309*'Football Field'!$F$8)+(Q5309*'Football Field'!$F$9)+(R5309*'Football Field'!$F$10)+(S5309*'Football Field'!$F$11)</f>
        <v>141003442.99426684</v>
      </c>
    </row>
    <row r="5310" spans="2:20" x14ac:dyDescent="0.3">
      <c r="B5310" s="62">
        <f t="shared" si="747"/>
        <v>5283</v>
      </c>
      <c r="C5310" s="62">
        <v>0.9875304339985157</v>
      </c>
      <c r="D5310" s="62">
        <v>0.18053967803597737</v>
      </c>
      <c r="E5310" s="62">
        <v>2.0632748364480702E-2</v>
      </c>
      <c r="F5310" s="62">
        <v>3.4756112528551264E-2</v>
      </c>
      <c r="G5310" s="62">
        <v>0.34819958560808861</v>
      </c>
      <c r="H5310" s="62">
        <v>0.16707105473409789</v>
      </c>
      <c r="I5310" s="62">
        <v>0.97046024476976833</v>
      </c>
      <c r="J5310" s="62">
        <v>0.70948806944317944</v>
      </c>
      <c r="K5310" s="62"/>
      <c r="L5310" s="65">
        <f t="shared" si="748"/>
        <v>0.28886325502024784</v>
      </c>
      <c r="M5310" s="65">
        <f t="shared" si="749"/>
        <v>5.2809794272991845E-2</v>
      </c>
      <c r="N5310" s="65">
        <f t="shared" si="750"/>
        <v>6.035300429623568E-3</v>
      </c>
      <c r="O5310" s="65">
        <f t="shared" si="751"/>
        <v>1.0166536089623365E-2</v>
      </c>
      <c r="P5310" s="65">
        <f t="shared" si="752"/>
        <v>0.10185211739571065</v>
      </c>
      <c r="Q5310" s="65">
        <f t="shared" si="753"/>
        <v>4.8870077345109994E-2</v>
      </c>
      <c r="R5310" s="65">
        <f t="shared" si="754"/>
        <v>0.2838700413888845</v>
      </c>
      <c r="S5310" s="65">
        <f t="shared" si="755"/>
        <v>0.20753287805780826</v>
      </c>
      <c r="T5310" s="66">
        <f>(L5310*'Football Field'!$F$4)+(M5310*'Football Field'!$F$5)+(N5310*'Football Field'!$F$6)+(O5310*'Football Field'!$F$7)+(P5310*'Football Field'!$F$8)+(Q5310*'Football Field'!$F$9)+(R5310*'Football Field'!$F$10)+(S5310*'Football Field'!$F$11)</f>
        <v>156010432.1834262</v>
      </c>
    </row>
    <row r="5311" spans="2:20" x14ac:dyDescent="0.3">
      <c r="B5311" s="62">
        <f t="shared" si="747"/>
        <v>5284</v>
      </c>
      <c r="C5311" s="62">
        <v>6.8450659941674097E-2</v>
      </c>
      <c r="D5311" s="62">
        <v>0.12873334918143298</v>
      </c>
      <c r="E5311" s="62">
        <v>6.3352661106857555E-2</v>
      </c>
      <c r="F5311" s="62">
        <v>0.84981785461032633</v>
      </c>
      <c r="G5311" s="62">
        <v>0.82324984927536304</v>
      </c>
      <c r="H5311" s="62">
        <v>0.32533531436780372</v>
      </c>
      <c r="I5311" s="62">
        <v>0.27649235511362935</v>
      </c>
      <c r="J5311" s="62">
        <v>0.61510685921541264</v>
      </c>
      <c r="K5311" s="62"/>
      <c r="L5311" s="65">
        <f t="shared" si="748"/>
        <v>2.1726651234354827E-2</v>
      </c>
      <c r="M5311" s="65">
        <f t="shared" si="749"/>
        <v>4.0860739433025942E-2</v>
      </c>
      <c r="N5311" s="65">
        <f t="shared" si="750"/>
        <v>2.0108515736879926E-2</v>
      </c>
      <c r="O5311" s="65">
        <f t="shared" si="751"/>
        <v>0.26973729918132111</v>
      </c>
      <c r="P5311" s="65">
        <f t="shared" si="752"/>
        <v>0.26130445446664519</v>
      </c>
      <c r="Q5311" s="65">
        <f t="shared" si="753"/>
        <v>0.10326338585356794</v>
      </c>
      <c r="R5311" s="65">
        <f t="shared" si="754"/>
        <v>8.7760336768672634E-2</v>
      </c>
      <c r="S5311" s="65">
        <f t="shared" si="755"/>
        <v>0.19523861732553252</v>
      </c>
      <c r="T5311" s="66">
        <f>(L5311*'Football Field'!$F$4)+(M5311*'Football Field'!$F$5)+(N5311*'Football Field'!$F$6)+(O5311*'Football Field'!$F$7)+(P5311*'Football Field'!$F$8)+(Q5311*'Football Field'!$F$9)+(R5311*'Football Field'!$F$10)+(S5311*'Football Field'!$F$11)</f>
        <v>145302541.02563426</v>
      </c>
    </row>
    <row r="5312" spans="2:20" x14ac:dyDescent="0.3">
      <c r="B5312" s="62">
        <f t="shared" si="747"/>
        <v>5285</v>
      </c>
      <c r="C5312" s="62">
        <v>0.39822265677513236</v>
      </c>
      <c r="D5312" s="62">
        <v>0.53082971404194856</v>
      </c>
      <c r="E5312" s="62">
        <v>0.16434282152302138</v>
      </c>
      <c r="F5312" s="62">
        <v>0.40294837988573295</v>
      </c>
      <c r="G5312" s="62">
        <v>0.23232762692855558</v>
      </c>
      <c r="H5312" s="62">
        <v>0.4361811374011626</v>
      </c>
      <c r="I5312" s="62">
        <v>0.46727593556257208</v>
      </c>
      <c r="J5312" s="62">
        <v>0.50383627384413121</v>
      </c>
      <c r="K5312" s="62"/>
      <c r="L5312" s="65">
        <f t="shared" si="748"/>
        <v>0.12698570118972424</v>
      </c>
      <c r="M5312" s="65">
        <f t="shared" si="749"/>
        <v>0.16927159292200031</v>
      </c>
      <c r="N5312" s="65">
        <f t="shared" si="750"/>
        <v>5.2405828928972643E-2</v>
      </c>
      <c r="O5312" s="65">
        <f t="shared" si="751"/>
        <v>0.12849264523878412</v>
      </c>
      <c r="P5312" s="65">
        <f t="shared" si="752"/>
        <v>7.4084902275981218E-2</v>
      </c>
      <c r="Q5312" s="65">
        <f t="shared" si="753"/>
        <v>0.13908994537670144</v>
      </c>
      <c r="R5312" s="65">
        <f t="shared" si="754"/>
        <v>0.1490054905640493</v>
      </c>
      <c r="S5312" s="65">
        <f t="shared" si="755"/>
        <v>0.16066389350378685</v>
      </c>
      <c r="T5312" s="66">
        <f>(L5312*'Football Field'!$F$4)+(M5312*'Football Field'!$F$5)+(N5312*'Football Field'!$F$6)+(O5312*'Football Field'!$F$7)+(P5312*'Football Field'!$F$8)+(Q5312*'Football Field'!$F$9)+(R5312*'Football Field'!$F$10)+(S5312*'Football Field'!$F$11)</f>
        <v>137110748.15202615</v>
      </c>
    </row>
    <row r="5313" spans="2:20" x14ac:dyDescent="0.3">
      <c r="B5313" s="62">
        <f t="shared" si="747"/>
        <v>5286</v>
      </c>
      <c r="C5313" s="62">
        <v>0.10739895799531063</v>
      </c>
      <c r="D5313" s="62">
        <v>0.26763488830990034</v>
      </c>
      <c r="E5313" s="62">
        <v>0.51621347998892109</v>
      </c>
      <c r="F5313" s="62">
        <v>0.29480658029195339</v>
      </c>
      <c r="G5313" s="62">
        <v>0.86636727694889004</v>
      </c>
      <c r="H5313" s="62">
        <v>0.89976044177282433</v>
      </c>
      <c r="I5313" s="62">
        <v>0.39186726873211752</v>
      </c>
      <c r="J5313" s="62">
        <v>0.39767878670872236</v>
      </c>
      <c r="K5313" s="62"/>
      <c r="L5313" s="65">
        <f t="shared" si="748"/>
        <v>2.8703039654083645E-2</v>
      </c>
      <c r="M5313" s="65">
        <f t="shared" si="749"/>
        <v>7.1527088859751634E-2</v>
      </c>
      <c r="N5313" s="65">
        <f t="shared" si="750"/>
        <v>0.13796126389551625</v>
      </c>
      <c r="O5313" s="65">
        <f t="shared" si="751"/>
        <v>7.8788892577283678E-2</v>
      </c>
      <c r="P5313" s="65">
        <f t="shared" si="752"/>
        <v>0.23154204444283569</v>
      </c>
      <c r="Q5313" s="65">
        <f t="shared" si="753"/>
        <v>0.24046657548119629</v>
      </c>
      <c r="R5313" s="65">
        <f t="shared" si="754"/>
        <v>0.10472896537829104</v>
      </c>
      <c r="S5313" s="65">
        <f t="shared" si="755"/>
        <v>0.10628212971104176</v>
      </c>
      <c r="T5313" s="66">
        <f>(L5313*'Football Field'!$F$4)+(M5313*'Football Field'!$F$5)+(N5313*'Football Field'!$F$6)+(O5313*'Football Field'!$F$7)+(P5313*'Football Field'!$F$8)+(Q5313*'Football Field'!$F$9)+(R5313*'Football Field'!$F$10)+(S5313*'Football Field'!$F$11)</f>
        <v>146122782.61742061</v>
      </c>
    </row>
    <row r="5314" spans="2:20" x14ac:dyDescent="0.3">
      <c r="B5314" s="62">
        <f t="shared" si="747"/>
        <v>5287</v>
      </c>
      <c r="C5314" s="62">
        <v>0.70065223744209526</v>
      </c>
      <c r="D5314" s="62">
        <v>0.45699690192512632</v>
      </c>
      <c r="E5314" s="62">
        <v>0.8349004660302427</v>
      </c>
      <c r="F5314" s="62">
        <v>0.86881035042706323</v>
      </c>
      <c r="G5314" s="62">
        <v>0.31457330952456231</v>
      </c>
      <c r="H5314" s="62">
        <v>0.84376846730194133</v>
      </c>
      <c r="I5314" s="62">
        <v>0.69403977485285107</v>
      </c>
      <c r="J5314" s="62">
        <v>9.7322607134265549E-2</v>
      </c>
      <c r="K5314" s="62"/>
      <c r="L5314" s="65">
        <f t="shared" si="748"/>
        <v>0.14563352737501256</v>
      </c>
      <c r="M5314" s="65">
        <f t="shared" si="749"/>
        <v>9.498873659460641E-2</v>
      </c>
      <c r="N5314" s="65">
        <f t="shared" si="750"/>
        <v>0.17353758880285419</v>
      </c>
      <c r="O5314" s="65">
        <f t="shared" si="751"/>
        <v>0.1805859015230373</v>
      </c>
      <c r="P5314" s="65">
        <f t="shared" si="752"/>
        <v>6.5385391262494569E-2</v>
      </c>
      <c r="Q5314" s="65">
        <f t="shared" si="753"/>
        <v>0.17538084032900136</v>
      </c>
      <c r="R5314" s="65">
        <f t="shared" si="754"/>
        <v>0.14425909909227047</v>
      </c>
      <c r="S5314" s="65">
        <f t="shared" si="755"/>
        <v>2.0228915020723107E-2</v>
      </c>
      <c r="T5314" s="66">
        <f>(L5314*'Football Field'!$F$4)+(M5314*'Football Field'!$F$5)+(N5314*'Football Field'!$F$6)+(O5314*'Football Field'!$F$7)+(P5314*'Football Field'!$F$8)+(Q5314*'Football Field'!$F$9)+(R5314*'Football Field'!$F$10)+(S5314*'Football Field'!$F$11)</f>
        <v>138338405.24190205</v>
      </c>
    </row>
    <row r="5315" spans="2:20" x14ac:dyDescent="0.3">
      <c r="B5315" s="62">
        <f t="shared" si="747"/>
        <v>5288</v>
      </c>
      <c r="C5315" s="62">
        <v>0.55970302334304634</v>
      </c>
      <c r="D5315" s="62">
        <v>0.45069156519283915</v>
      </c>
      <c r="E5315" s="62">
        <v>0.40939652781624725</v>
      </c>
      <c r="F5315" s="62">
        <v>0.99102685456887096</v>
      </c>
      <c r="G5315" s="62">
        <v>0.85345504188077537</v>
      </c>
      <c r="H5315" s="62">
        <v>7.1745090174706316E-3</v>
      </c>
      <c r="I5315" s="62">
        <v>0.58380722583152944</v>
      </c>
      <c r="J5315" s="62">
        <v>0.46581077538263127</v>
      </c>
      <c r="K5315" s="62"/>
      <c r="L5315" s="65">
        <f t="shared" si="748"/>
        <v>0.12952893686974962</v>
      </c>
      <c r="M5315" s="65">
        <f t="shared" si="749"/>
        <v>0.10430102547402503</v>
      </c>
      <c r="N5315" s="65">
        <f t="shared" si="750"/>
        <v>9.4744346188217185E-2</v>
      </c>
      <c r="O5315" s="65">
        <f t="shared" si="751"/>
        <v>0.22934779611329864</v>
      </c>
      <c r="P5315" s="65">
        <f t="shared" si="752"/>
        <v>0.19751032177860736</v>
      </c>
      <c r="Q5315" s="65">
        <f t="shared" si="753"/>
        <v>1.660356451256515E-3</v>
      </c>
      <c r="R5315" s="65">
        <f t="shared" si="754"/>
        <v>0.13510723749027848</v>
      </c>
      <c r="S5315" s="65">
        <f t="shared" si="755"/>
        <v>0.10779997963456699</v>
      </c>
      <c r="T5315" s="66">
        <f>(L5315*'Football Field'!$F$4)+(M5315*'Football Field'!$F$5)+(N5315*'Football Field'!$F$6)+(O5315*'Football Field'!$F$7)+(P5315*'Football Field'!$F$8)+(Q5315*'Football Field'!$F$9)+(R5315*'Football Field'!$F$10)+(S5315*'Football Field'!$F$11)</f>
        <v>146913170.98150688</v>
      </c>
    </row>
    <row r="5316" spans="2:20" x14ac:dyDescent="0.3">
      <c r="B5316" s="62">
        <f t="shared" si="747"/>
        <v>5289</v>
      </c>
      <c r="C5316" s="62">
        <v>0.38701037187664555</v>
      </c>
      <c r="D5316" s="62">
        <v>0.90639942413438257</v>
      </c>
      <c r="E5316" s="62">
        <v>0.36608788594057218</v>
      </c>
      <c r="F5316" s="62">
        <v>0.87939561449854931</v>
      </c>
      <c r="G5316" s="62">
        <v>0.48959445502070864</v>
      </c>
      <c r="H5316" s="62">
        <v>0.73877246564377208</v>
      </c>
      <c r="I5316" s="62">
        <v>0.35625150953951668</v>
      </c>
      <c r="J5316" s="62">
        <v>0.14793886830164638</v>
      </c>
      <c r="K5316" s="62"/>
      <c r="L5316" s="65">
        <f t="shared" si="748"/>
        <v>9.0603967732570914E-2</v>
      </c>
      <c r="M5316" s="65">
        <f t="shared" si="749"/>
        <v>0.21219943997590895</v>
      </c>
      <c r="N5316" s="65">
        <f t="shared" si="750"/>
        <v>8.5705752133219015E-2</v>
      </c>
      <c r="O5316" s="65">
        <f t="shared" si="751"/>
        <v>0.20587751044973759</v>
      </c>
      <c r="P5316" s="65">
        <f t="shared" si="752"/>
        <v>0.11462018444012358</v>
      </c>
      <c r="Q5316" s="65">
        <f t="shared" si="753"/>
        <v>0.17295587276982605</v>
      </c>
      <c r="R5316" s="65">
        <f t="shared" si="754"/>
        <v>8.3402933411009891E-2</v>
      </c>
      <c r="S5316" s="65">
        <f t="shared" si="755"/>
        <v>3.4634339087603896E-2</v>
      </c>
      <c r="T5316" s="66">
        <f>(L5316*'Football Field'!$F$4)+(M5316*'Football Field'!$F$5)+(N5316*'Football Field'!$F$6)+(O5316*'Football Field'!$F$7)+(P5316*'Football Field'!$F$8)+(Q5316*'Football Field'!$F$9)+(R5316*'Football Field'!$F$10)+(S5316*'Football Field'!$F$11)</f>
        <v>131810789.97410646</v>
      </c>
    </row>
    <row r="5317" spans="2:20" x14ac:dyDescent="0.3">
      <c r="B5317" s="62">
        <f t="shared" si="747"/>
        <v>5290</v>
      </c>
      <c r="C5317" s="62">
        <v>0.596895939181882</v>
      </c>
      <c r="D5317" s="62">
        <v>0.97329754039713434</v>
      </c>
      <c r="E5317" s="62">
        <v>0.67898532143771162</v>
      </c>
      <c r="F5317" s="62">
        <v>0.74845891672141762</v>
      </c>
      <c r="G5317" s="62">
        <v>0.36032625666783036</v>
      </c>
      <c r="H5317" s="62">
        <v>0.19135911437816178</v>
      </c>
      <c r="I5317" s="62">
        <v>0.10457814035521562</v>
      </c>
      <c r="J5317" s="62">
        <v>0.47231640278865605</v>
      </c>
      <c r="K5317" s="62"/>
      <c r="L5317" s="65">
        <f t="shared" si="748"/>
        <v>0.14465934481089826</v>
      </c>
      <c r="M5317" s="65">
        <f t="shared" si="749"/>
        <v>0.23588129061974686</v>
      </c>
      <c r="N5317" s="65">
        <f t="shared" si="750"/>
        <v>0.16455392856252474</v>
      </c>
      <c r="O5317" s="65">
        <f t="shared" si="751"/>
        <v>0.1813910422295622</v>
      </c>
      <c r="P5317" s="65">
        <f t="shared" si="752"/>
        <v>8.7326042591569494E-2</v>
      </c>
      <c r="Q5317" s="65">
        <f t="shared" si="753"/>
        <v>4.6376398786495333E-2</v>
      </c>
      <c r="R5317" s="65">
        <f t="shared" si="754"/>
        <v>2.5344795084487733E-2</v>
      </c>
      <c r="S5317" s="65">
        <f t="shared" si="755"/>
        <v>0.11446715731471545</v>
      </c>
      <c r="T5317" s="66">
        <f>(L5317*'Football Field'!$F$4)+(M5317*'Football Field'!$F$5)+(N5317*'Football Field'!$F$6)+(O5317*'Football Field'!$F$7)+(P5317*'Football Field'!$F$8)+(Q5317*'Football Field'!$F$9)+(R5317*'Football Field'!$F$10)+(S5317*'Football Field'!$F$11)</f>
        <v>123688221.22789733</v>
      </c>
    </row>
    <row r="5318" spans="2:20" x14ac:dyDescent="0.3">
      <c r="B5318" s="62">
        <f t="shared" si="747"/>
        <v>5291</v>
      </c>
      <c r="C5318" s="62">
        <v>8.6544696348974659E-3</v>
      </c>
      <c r="D5318" s="62">
        <v>0.74286869447668624</v>
      </c>
      <c r="E5318" s="62">
        <v>0.39496028314209364</v>
      </c>
      <c r="F5318" s="62">
        <v>0.64836406146391456</v>
      </c>
      <c r="G5318" s="62">
        <v>0.46638408714551027</v>
      </c>
      <c r="H5318" s="62">
        <v>0.64395631982854407</v>
      </c>
      <c r="I5318" s="62">
        <v>0.77433932502929403</v>
      </c>
      <c r="J5318" s="62">
        <v>0.86137129058749706</v>
      </c>
      <c r="K5318" s="62"/>
      <c r="L5318" s="65">
        <f t="shared" si="748"/>
        <v>1.9058936409230274E-3</v>
      </c>
      <c r="M5318" s="65">
        <f t="shared" si="749"/>
        <v>0.16359508792252891</v>
      </c>
      <c r="N5318" s="65">
        <f t="shared" si="750"/>
        <v>8.6978442794732033E-2</v>
      </c>
      <c r="O5318" s="65">
        <f t="shared" si="751"/>
        <v>0.14278320843189854</v>
      </c>
      <c r="P5318" s="65">
        <f t="shared" si="752"/>
        <v>0.10270744521814364</v>
      </c>
      <c r="Q5318" s="65">
        <f t="shared" si="753"/>
        <v>0.14181253234103675</v>
      </c>
      <c r="R5318" s="65">
        <f t="shared" si="754"/>
        <v>0.17052557322970438</v>
      </c>
      <c r="S5318" s="65">
        <f t="shared" si="755"/>
        <v>0.18969181642103269</v>
      </c>
      <c r="T5318" s="66">
        <f>(L5318*'Football Field'!$F$4)+(M5318*'Football Field'!$F$5)+(N5318*'Football Field'!$F$6)+(O5318*'Football Field'!$F$7)+(P5318*'Football Field'!$F$8)+(Q5318*'Football Field'!$F$9)+(R5318*'Football Field'!$F$10)+(S5318*'Football Field'!$F$11)</f>
        <v>144295154.47866717</v>
      </c>
    </row>
    <row r="5319" spans="2:20" x14ac:dyDescent="0.3">
      <c r="B5319" s="62">
        <f t="shared" si="747"/>
        <v>5292</v>
      </c>
      <c r="C5319" s="62">
        <v>0.9962523363824054</v>
      </c>
      <c r="D5319" s="62">
        <v>0.17821981355200256</v>
      </c>
      <c r="E5319" s="62">
        <v>0.55206947766096071</v>
      </c>
      <c r="F5319" s="62">
        <v>0.88850778053348334</v>
      </c>
      <c r="G5319" s="62">
        <v>0.85827794587665107</v>
      </c>
      <c r="H5319" s="62">
        <v>0.48762300229464006</v>
      </c>
      <c r="I5319" s="62">
        <v>0.84896171898564154</v>
      </c>
      <c r="J5319" s="62">
        <v>0.65278428319539894</v>
      </c>
      <c r="K5319" s="62"/>
      <c r="L5319" s="65">
        <f t="shared" si="748"/>
        <v>0.1823737346915979</v>
      </c>
      <c r="M5319" s="65">
        <f t="shared" si="749"/>
        <v>3.2624880069584125E-2</v>
      </c>
      <c r="N5319" s="65">
        <f t="shared" si="750"/>
        <v>0.10106171777309894</v>
      </c>
      <c r="O5319" s="65">
        <f t="shared" si="751"/>
        <v>0.16265003987527488</v>
      </c>
      <c r="P5319" s="65">
        <f t="shared" si="752"/>
        <v>0.15711617295808872</v>
      </c>
      <c r="Q5319" s="65">
        <f t="shared" si="753"/>
        <v>8.9264160095146844E-2</v>
      </c>
      <c r="R5319" s="65">
        <f t="shared" si="754"/>
        <v>0.15541074650205927</v>
      </c>
      <c r="S5319" s="65">
        <f t="shared" si="755"/>
        <v>0.11949854803514931</v>
      </c>
      <c r="T5319" s="66">
        <f>(L5319*'Football Field'!$F$4)+(M5319*'Football Field'!$F$5)+(N5319*'Football Field'!$F$6)+(O5319*'Football Field'!$F$7)+(P5319*'Football Field'!$F$8)+(Q5319*'Football Field'!$F$9)+(R5319*'Football Field'!$F$10)+(S5319*'Football Field'!$F$11)</f>
        <v>146175472.40737063</v>
      </c>
    </row>
    <row r="5320" spans="2:20" x14ac:dyDescent="0.3">
      <c r="B5320" s="62">
        <f t="shared" si="747"/>
        <v>5293</v>
      </c>
      <c r="C5320" s="62">
        <v>0.7627007561215926</v>
      </c>
      <c r="D5320" s="62">
        <v>0.88875873652819126</v>
      </c>
      <c r="E5320" s="62">
        <v>0.49919309156104785</v>
      </c>
      <c r="F5320" s="62">
        <v>0.3089393387100472</v>
      </c>
      <c r="G5320" s="62">
        <v>0.24228923239344313</v>
      </c>
      <c r="H5320" s="62">
        <v>5.4787509615583985E-2</v>
      </c>
      <c r="I5320" s="62">
        <v>0.71945105187461367</v>
      </c>
      <c r="J5320" s="62">
        <v>0.16134005563018217</v>
      </c>
      <c r="K5320" s="62"/>
      <c r="L5320" s="65">
        <f t="shared" si="748"/>
        <v>0.20967950268521746</v>
      </c>
      <c r="M5320" s="65">
        <f t="shared" si="749"/>
        <v>0.24433500083309739</v>
      </c>
      <c r="N5320" s="65">
        <f t="shared" si="750"/>
        <v>0.13723673189295982</v>
      </c>
      <c r="O5320" s="65">
        <f t="shared" si="751"/>
        <v>8.4932716246442858E-2</v>
      </c>
      <c r="P5320" s="65">
        <f t="shared" si="752"/>
        <v>6.6609460324359535E-2</v>
      </c>
      <c r="Q5320" s="65">
        <f t="shared" si="753"/>
        <v>1.5062024886370755E-2</v>
      </c>
      <c r="R5320" s="65">
        <f t="shared" si="754"/>
        <v>0.1977894181337036</v>
      </c>
      <c r="S5320" s="65">
        <f t="shared" si="755"/>
        <v>4.4355144997848484E-2</v>
      </c>
      <c r="T5320" s="66">
        <f>(L5320*'Football Field'!$F$4)+(M5320*'Football Field'!$F$5)+(N5320*'Football Field'!$F$6)+(O5320*'Football Field'!$F$7)+(P5320*'Football Field'!$F$8)+(Q5320*'Football Field'!$F$9)+(R5320*'Football Field'!$F$10)+(S5320*'Football Field'!$F$11)</f>
        <v>143642731.38728654</v>
      </c>
    </row>
    <row r="5321" spans="2:20" x14ac:dyDescent="0.3">
      <c r="B5321" s="62">
        <f t="shared" si="747"/>
        <v>5294</v>
      </c>
      <c r="C5321" s="62">
        <v>0.552873025029747</v>
      </c>
      <c r="D5321" s="62">
        <v>0.55855716555396517</v>
      </c>
      <c r="E5321" s="62">
        <v>3.0568097448174569E-2</v>
      </c>
      <c r="F5321" s="62">
        <v>0.48314061735029878</v>
      </c>
      <c r="G5321" s="62">
        <v>0.95820575524525664</v>
      </c>
      <c r="H5321" s="62">
        <v>0.93001166341612607</v>
      </c>
      <c r="I5321" s="62">
        <v>0.40620064289871749</v>
      </c>
      <c r="J5321" s="62">
        <v>0.30116925245262061</v>
      </c>
      <c r="K5321" s="62"/>
      <c r="L5321" s="65">
        <f t="shared" si="748"/>
        <v>0.13099002311242264</v>
      </c>
      <c r="M5321" s="65">
        <f t="shared" si="749"/>
        <v>0.13233674408619692</v>
      </c>
      <c r="N5321" s="65">
        <f t="shared" si="750"/>
        <v>7.2423786474728712E-3</v>
      </c>
      <c r="O5321" s="65">
        <f t="shared" si="751"/>
        <v>0.11446859906008378</v>
      </c>
      <c r="P5321" s="65">
        <f t="shared" si="752"/>
        <v>0.22702390665429784</v>
      </c>
      <c r="Q5321" s="65">
        <f t="shared" si="753"/>
        <v>0.22034399178572039</v>
      </c>
      <c r="R5321" s="65">
        <f t="shared" si="754"/>
        <v>9.623951466744303E-2</v>
      </c>
      <c r="S5321" s="65">
        <f t="shared" si="755"/>
        <v>7.1354841986362466E-2</v>
      </c>
      <c r="T5321" s="66">
        <f>(L5321*'Football Field'!$F$4)+(M5321*'Football Field'!$F$5)+(N5321*'Football Field'!$F$6)+(O5321*'Football Field'!$F$7)+(P5321*'Football Field'!$F$8)+(Q5321*'Football Field'!$F$9)+(R5321*'Football Field'!$F$10)+(S5321*'Football Field'!$F$11)</f>
        <v>140450121.73299128</v>
      </c>
    </row>
    <row r="5322" spans="2:20" x14ac:dyDescent="0.3">
      <c r="B5322" s="62">
        <f t="shared" si="747"/>
        <v>5295</v>
      </c>
      <c r="C5322" s="62">
        <v>0.84840312567268927</v>
      </c>
      <c r="D5322" s="62">
        <v>0.57800376038982959</v>
      </c>
      <c r="E5322" s="62">
        <v>0.72538722228264219</v>
      </c>
      <c r="F5322" s="62">
        <v>0.4250342699135673</v>
      </c>
      <c r="G5322" s="62">
        <v>0.68441818989423253</v>
      </c>
      <c r="H5322" s="62">
        <v>0.72414068776338325</v>
      </c>
      <c r="I5322" s="62">
        <v>0.91049024617236662</v>
      </c>
      <c r="J5322" s="62">
        <v>0.40220642868545731</v>
      </c>
      <c r="K5322" s="62"/>
      <c r="L5322" s="65">
        <f t="shared" si="748"/>
        <v>0.16013395347414186</v>
      </c>
      <c r="M5322" s="65">
        <f t="shared" si="749"/>
        <v>0.10909675421192702</v>
      </c>
      <c r="N5322" s="65">
        <f t="shared" si="750"/>
        <v>0.13691501149485319</v>
      </c>
      <c r="O5322" s="65">
        <f t="shared" si="751"/>
        <v>8.0224148100926804E-2</v>
      </c>
      <c r="P5322" s="65">
        <f t="shared" si="752"/>
        <v>0.12918220980206779</v>
      </c>
      <c r="Q5322" s="65">
        <f t="shared" si="753"/>
        <v>0.13667973124343658</v>
      </c>
      <c r="R5322" s="65">
        <f t="shared" si="754"/>
        <v>0.17185274111716908</v>
      </c>
      <c r="S5322" s="65">
        <f t="shared" si="755"/>
        <v>7.5915450555477701E-2</v>
      </c>
      <c r="T5322" s="66">
        <f>(L5322*'Football Field'!$F$4)+(M5322*'Football Field'!$F$5)+(N5322*'Football Field'!$F$6)+(O5322*'Football Field'!$F$7)+(P5322*'Football Field'!$F$8)+(Q5322*'Football Field'!$F$9)+(R5322*'Football Field'!$F$10)+(S5322*'Football Field'!$F$11)</f>
        <v>146044374.25193211</v>
      </c>
    </row>
    <row r="5323" spans="2:20" x14ac:dyDescent="0.3">
      <c r="B5323" s="62">
        <f t="shared" si="747"/>
        <v>5296</v>
      </c>
      <c r="C5323" s="62">
        <v>0.9898615092333396</v>
      </c>
      <c r="D5323" s="62">
        <v>0.63424749119754986</v>
      </c>
      <c r="E5323" s="62">
        <v>0.99748553847960475</v>
      </c>
      <c r="F5323" s="62">
        <v>0.76704270638255367</v>
      </c>
      <c r="G5323" s="62">
        <v>0.10036454149671581</v>
      </c>
      <c r="H5323" s="62">
        <v>1.7787924506244002E-3</v>
      </c>
      <c r="I5323" s="62">
        <v>0.9985571568253182</v>
      </c>
      <c r="J5323" s="62">
        <v>0.90784919932598918</v>
      </c>
      <c r="K5323" s="62"/>
      <c r="L5323" s="65">
        <f t="shared" si="748"/>
        <v>0.18340322858605998</v>
      </c>
      <c r="M5323" s="65">
        <f t="shared" si="749"/>
        <v>0.1175144568439003</v>
      </c>
      <c r="N5323" s="65">
        <f t="shared" si="750"/>
        <v>0.18481582172717781</v>
      </c>
      <c r="O5323" s="65">
        <f t="shared" si="751"/>
        <v>0.14211898078844037</v>
      </c>
      <c r="P5323" s="65">
        <f t="shared" si="752"/>
        <v>1.8595713414812816E-2</v>
      </c>
      <c r="Q5323" s="65">
        <f t="shared" si="753"/>
        <v>3.2957769888607836E-4</v>
      </c>
      <c r="R5323" s="65">
        <f t="shared" si="754"/>
        <v>0.18501437300185877</v>
      </c>
      <c r="S5323" s="65">
        <f t="shared" si="755"/>
        <v>0.1682078479388639</v>
      </c>
      <c r="T5323" s="66">
        <f>(L5323*'Football Field'!$F$4)+(M5323*'Football Field'!$F$5)+(N5323*'Football Field'!$F$6)+(O5323*'Football Field'!$F$7)+(P5323*'Football Field'!$F$8)+(Q5323*'Football Field'!$F$9)+(R5323*'Football Field'!$F$10)+(S5323*'Football Field'!$F$11)</f>
        <v>141075760.38841137</v>
      </c>
    </row>
    <row r="5324" spans="2:20" x14ac:dyDescent="0.3">
      <c r="B5324" s="62">
        <f t="shared" si="747"/>
        <v>5297</v>
      </c>
      <c r="C5324" s="62">
        <v>0.92888115332895504</v>
      </c>
      <c r="D5324" s="62">
        <v>0.43231441974111107</v>
      </c>
      <c r="E5324" s="62">
        <v>0.50486927104456181</v>
      </c>
      <c r="F5324" s="62">
        <v>1.0022439987968146E-2</v>
      </c>
      <c r="G5324" s="62">
        <v>0.75691818895646212</v>
      </c>
      <c r="H5324" s="62">
        <v>0.30948241611080884</v>
      </c>
      <c r="I5324" s="62">
        <v>0.50812399941553066</v>
      </c>
      <c r="J5324" s="62">
        <v>0.16702445570393099</v>
      </c>
      <c r="K5324" s="62"/>
      <c r="L5324" s="65">
        <f t="shared" si="748"/>
        <v>0.25676465651260211</v>
      </c>
      <c r="M5324" s="65">
        <f t="shared" si="749"/>
        <v>0.11950190085400572</v>
      </c>
      <c r="N5324" s="65">
        <f t="shared" si="750"/>
        <v>0.13955777280973264</v>
      </c>
      <c r="O5324" s="65">
        <f t="shared" si="751"/>
        <v>2.7704387711023556E-3</v>
      </c>
      <c r="P5324" s="65">
        <f t="shared" si="752"/>
        <v>0.20923003777074115</v>
      </c>
      <c r="Q5324" s="65">
        <f t="shared" si="753"/>
        <v>8.5548238312937869E-2</v>
      </c>
      <c r="R5324" s="65">
        <f t="shared" si="754"/>
        <v>0.14045745648747615</v>
      </c>
      <c r="S5324" s="65">
        <f t="shared" si="755"/>
        <v>4.616949848140204E-2</v>
      </c>
      <c r="T5324" s="66">
        <f>(L5324*'Football Field'!$F$4)+(M5324*'Football Field'!$F$5)+(N5324*'Football Field'!$F$6)+(O5324*'Football Field'!$F$7)+(P5324*'Football Field'!$F$8)+(Q5324*'Football Field'!$F$9)+(R5324*'Football Field'!$F$10)+(S5324*'Football Field'!$F$11)</f>
        <v>147040602.78240743</v>
      </c>
    </row>
    <row r="5325" spans="2:20" x14ac:dyDescent="0.3">
      <c r="B5325" s="62">
        <f t="shared" si="747"/>
        <v>5298</v>
      </c>
      <c r="C5325" s="62">
        <v>0.40677736567524092</v>
      </c>
      <c r="D5325" s="62">
        <v>0.99600070496533288</v>
      </c>
      <c r="E5325" s="62">
        <v>0.64754712053607522</v>
      </c>
      <c r="F5325" s="62">
        <v>2.9345980540073091E-2</v>
      </c>
      <c r="G5325" s="62">
        <v>0.64860106959672781</v>
      </c>
      <c r="H5325" s="62">
        <v>0.72259927478698938</v>
      </c>
      <c r="I5325" s="62">
        <v>0.5537300921335826</v>
      </c>
      <c r="J5325" s="62">
        <v>0.55518500364940648</v>
      </c>
      <c r="K5325" s="62"/>
      <c r="L5325" s="65">
        <f t="shared" si="748"/>
        <v>8.9209737274793394E-2</v>
      </c>
      <c r="M5325" s="65">
        <f t="shared" si="749"/>
        <v>0.21843142886766206</v>
      </c>
      <c r="N5325" s="65">
        <f t="shared" si="750"/>
        <v>0.14201259305610459</v>
      </c>
      <c r="O5325" s="65">
        <f t="shared" si="751"/>
        <v>6.4358232167254156E-3</v>
      </c>
      <c r="P5325" s="65">
        <f t="shared" si="752"/>
        <v>0.14224373305241622</v>
      </c>
      <c r="Q5325" s="65">
        <f t="shared" si="753"/>
        <v>0.15847216904927014</v>
      </c>
      <c r="R5325" s="65">
        <f t="shared" si="754"/>
        <v>0.12143772050439514</v>
      </c>
      <c r="S5325" s="65">
        <f t="shared" si="755"/>
        <v>0.12175679497863306</v>
      </c>
      <c r="T5325" s="66">
        <f>(L5325*'Football Field'!$F$4)+(M5325*'Football Field'!$F$5)+(N5325*'Football Field'!$F$6)+(O5325*'Football Field'!$F$7)+(P5325*'Football Field'!$F$8)+(Q5325*'Football Field'!$F$9)+(R5325*'Football Field'!$F$10)+(S5325*'Football Field'!$F$11)</f>
        <v>140073012.27674437</v>
      </c>
    </row>
    <row r="5326" spans="2:20" x14ac:dyDescent="0.3">
      <c r="B5326" s="62">
        <f t="shared" si="747"/>
        <v>5299</v>
      </c>
      <c r="C5326" s="62">
        <v>5.7820076792052144E-2</v>
      </c>
      <c r="D5326" s="62">
        <v>9.6622968572271595E-2</v>
      </c>
      <c r="E5326" s="62">
        <v>0.6593667424984988</v>
      </c>
      <c r="F5326" s="62">
        <v>0.42502793456364696</v>
      </c>
      <c r="G5326" s="62">
        <v>0.21402035670784392</v>
      </c>
      <c r="H5326" s="62">
        <v>0.61738074286420952</v>
      </c>
      <c r="I5326" s="62">
        <v>0.29205706295038991</v>
      </c>
      <c r="J5326" s="62">
        <v>0.4484039758610654</v>
      </c>
      <c r="K5326" s="62"/>
      <c r="L5326" s="65">
        <f t="shared" si="748"/>
        <v>2.0571416250538304E-2</v>
      </c>
      <c r="M5326" s="65">
        <f t="shared" si="749"/>
        <v>3.4376836146577064E-2</v>
      </c>
      <c r="N5326" s="65">
        <f t="shared" si="750"/>
        <v>0.23459165871537938</v>
      </c>
      <c r="O5326" s="65">
        <f t="shared" si="751"/>
        <v>0.15121783029553493</v>
      </c>
      <c r="P5326" s="65">
        <f t="shared" si="752"/>
        <v>7.6144863310367197E-2</v>
      </c>
      <c r="Q5326" s="65">
        <f t="shared" si="753"/>
        <v>0.21965374228406398</v>
      </c>
      <c r="R5326" s="65">
        <f t="shared" si="754"/>
        <v>0.10390901818532337</v>
      </c>
      <c r="S5326" s="65">
        <f t="shared" si="755"/>
        <v>0.15953463481221569</v>
      </c>
      <c r="T5326" s="66">
        <f>(L5326*'Football Field'!$F$4)+(M5326*'Football Field'!$F$5)+(N5326*'Football Field'!$F$6)+(O5326*'Football Field'!$F$7)+(P5326*'Football Field'!$F$8)+(Q5326*'Football Field'!$F$9)+(R5326*'Football Field'!$F$10)+(S5326*'Football Field'!$F$11)</f>
        <v>136882550.3274551</v>
      </c>
    </row>
    <row r="5327" spans="2:20" x14ac:dyDescent="0.3">
      <c r="B5327" s="62">
        <f t="shared" si="747"/>
        <v>5300</v>
      </c>
      <c r="C5327" s="62">
        <v>0.80338990166481017</v>
      </c>
      <c r="D5327" s="62">
        <v>0.54913656706473435</v>
      </c>
      <c r="E5327" s="62">
        <v>0.69917132802712967</v>
      </c>
      <c r="F5327" s="62">
        <v>0.28392179132607109</v>
      </c>
      <c r="G5327" s="62">
        <v>3.7507748322742174E-2</v>
      </c>
      <c r="H5327" s="62">
        <v>0.1373330587610746</v>
      </c>
      <c r="I5327" s="62">
        <v>0.51671853224063369</v>
      </c>
      <c r="J5327" s="62">
        <v>0.54843173836584969</v>
      </c>
      <c r="K5327" s="62"/>
      <c r="L5327" s="65">
        <f t="shared" si="748"/>
        <v>0.22468606813239761</v>
      </c>
      <c r="M5327" s="65">
        <f t="shared" si="749"/>
        <v>0.15357840055721259</v>
      </c>
      <c r="N5327" s="65">
        <f t="shared" si="750"/>
        <v>0.1955389983366573</v>
      </c>
      <c r="O5327" s="65">
        <f t="shared" si="751"/>
        <v>7.9405119255255188E-2</v>
      </c>
      <c r="P5327" s="65">
        <f t="shared" si="752"/>
        <v>1.0489886016332545E-2</v>
      </c>
      <c r="Q5327" s="65">
        <f t="shared" si="753"/>
        <v>3.840828087791355E-2</v>
      </c>
      <c r="R5327" s="65">
        <f t="shared" si="754"/>
        <v>0.14451196747644765</v>
      </c>
      <c r="S5327" s="65">
        <f t="shared" si="755"/>
        <v>0.15338127934778351</v>
      </c>
      <c r="T5327" s="66">
        <f>(L5327*'Football Field'!$F$4)+(M5327*'Football Field'!$F$5)+(N5327*'Football Field'!$F$6)+(O5327*'Football Field'!$F$7)+(P5327*'Football Field'!$F$8)+(Q5327*'Football Field'!$F$9)+(R5327*'Football Field'!$F$10)+(S5327*'Football Field'!$F$11)</f>
        <v>134195283.79710272</v>
      </c>
    </row>
    <row r="5328" spans="2:20" x14ac:dyDescent="0.3">
      <c r="B5328" s="62">
        <f t="shared" si="747"/>
        <v>5301</v>
      </c>
      <c r="C5328" s="62">
        <v>0.43561777352909548</v>
      </c>
      <c r="D5328" s="62">
        <v>0.87183988921052613</v>
      </c>
      <c r="E5328" s="62">
        <v>0.99322984875659304</v>
      </c>
      <c r="F5328" s="62">
        <v>0.53905623779276324</v>
      </c>
      <c r="G5328" s="62">
        <v>0.77509409129794216</v>
      </c>
      <c r="H5328" s="62">
        <v>0.22784064560585626</v>
      </c>
      <c r="I5328" s="62">
        <v>0.25543332237764127</v>
      </c>
      <c r="J5328" s="62">
        <v>0.19161412503507713</v>
      </c>
      <c r="K5328" s="62"/>
      <c r="L5328" s="65">
        <f t="shared" si="748"/>
        <v>0.10154909200993191</v>
      </c>
      <c r="M5328" s="65">
        <f t="shared" si="749"/>
        <v>0.20323906531663871</v>
      </c>
      <c r="N5328" s="65">
        <f t="shared" si="750"/>
        <v>0.23153690098840135</v>
      </c>
      <c r="O5328" s="65">
        <f t="shared" si="751"/>
        <v>0.12566216260340179</v>
      </c>
      <c r="P5328" s="65">
        <f t="shared" si="752"/>
        <v>0.18068615648050951</v>
      </c>
      <c r="Q5328" s="65">
        <f t="shared" si="753"/>
        <v>5.3113100727709486E-2</v>
      </c>
      <c r="R5328" s="65">
        <f t="shared" si="754"/>
        <v>5.9545371040277795E-2</v>
      </c>
      <c r="S5328" s="65">
        <f t="shared" si="755"/>
        <v>4.4668150833129409E-2</v>
      </c>
      <c r="T5328" s="66">
        <f>(L5328*'Football Field'!$F$4)+(M5328*'Football Field'!$F$5)+(N5328*'Football Field'!$F$6)+(O5328*'Football Field'!$F$7)+(P5328*'Football Field'!$F$8)+(Q5328*'Football Field'!$F$9)+(R5328*'Football Field'!$F$10)+(S5328*'Football Field'!$F$11)</f>
        <v>137217447.3437489</v>
      </c>
    </row>
    <row r="5329" spans="2:20" x14ac:dyDescent="0.3">
      <c r="B5329" s="62">
        <f t="shared" si="747"/>
        <v>5302</v>
      </c>
      <c r="C5329" s="62">
        <v>0.58950787175334829</v>
      </c>
      <c r="D5329" s="62">
        <v>0.26223274627228255</v>
      </c>
      <c r="E5329" s="62">
        <v>0.74118500425122136</v>
      </c>
      <c r="F5329" s="62">
        <v>0.844127650911215</v>
      </c>
      <c r="G5329" s="62">
        <v>0.14012268624383639</v>
      </c>
      <c r="H5329" s="62">
        <v>0.66975962830319269</v>
      </c>
      <c r="I5329" s="62">
        <v>4.3286253243313144E-3</v>
      </c>
      <c r="J5329" s="62">
        <v>0.48812956008247876</v>
      </c>
      <c r="K5329" s="62"/>
      <c r="L5329" s="65">
        <f t="shared" si="748"/>
        <v>0.15764797919584517</v>
      </c>
      <c r="M5329" s="65">
        <f t="shared" si="749"/>
        <v>7.0127074649308688E-2</v>
      </c>
      <c r="N5329" s="65">
        <f t="shared" si="750"/>
        <v>0.19820993701566345</v>
      </c>
      <c r="O5329" s="65">
        <f t="shared" si="751"/>
        <v>0.22573917113895273</v>
      </c>
      <c r="P5329" s="65">
        <f t="shared" si="752"/>
        <v>3.7472032833306766E-2</v>
      </c>
      <c r="Q5329" s="65">
        <f t="shared" si="753"/>
        <v>0.17910914681243864</v>
      </c>
      <c r="R5329" s="65">
        <f t="shared" si="754"/>
        <v>1.1575740847143585E-3</v>
      </c>
      <c r="S5329" s="65">
        <f t="shared" si="755"/>
        <v>0.13053708426977012</v>
      </c>
      <c r="T5329" s="66">
        <f>(L5329*'Football Field'!$F$4)+(M5329*'Football Field'!$F$5)+(N5329*'Football Field'!$F$6)+(O5329*'Football Field'!$F$7)+(P5329*'Football Field'!$F$8)+(Q5329*'Football Field'!$F$9)+(R5329*'Football Field'!$F$10)+(S5329*'Football Field'!$F$11)</f>
        <v>118029707.13573107</v>
      </c>
    </row>
    <row r="5330" spans="2:20" x14ac:dyDescent="0.3">
      <c r="B5330" s="62">
        <f t="shared" si="747"/>
        <v>5303</v>
      </c>
      <c r="C5330" s="62">
        <v>0.7828562954174586</v>
      </c>
      <c r="D5330" s="62">
        <v>0.66845402917737695</v>
      </c>
      <c r="E5330" s="62">
        <v>0.97810098044341931</v>
      </c>
      <c r="F5330" s="62">
        <v>0.55225382984431393</v>
      </c>
      <c r="G5330" s="62">
        <v>0.44242261844097341</v>
      </c>
      <c r="H5330" s="62">
        <v>0.11656288073709975</v>
      </c>
      <c r="I5330" s="62">
        <v>7.9998013964309389E-2</v>
      </c>
      <c r="J5330" s="62">
        <v>0.22277329765953047</v>
      </c>
      <c r="K5330" s="62"/>
      <c r="L5330" s="65">
        <f t="shared" si="748"/>
        <v>0.20368731471091142</v>
      </c>
      <c r="M5330" s="65">
        <f t="shared" si="749"/>
        <v>0.17392158306426353</v>
      </c>
      <c r="N5330" s="65">
        <f t="shared" si="750"/>
        <v>0.25448701554656589</v>
      </c>
      <c r="O5330" s="65">
        <f t="shared" si="751"/>
        <v>0.14368805654148964</v>
      </c>
      <c r="P5330" s="65">
        <f t="shared" si="752"/>
        <v>0.11511164391870629</v>
      </c>
      <c r="Q5330" s="65">
        <f t="shared" si="753"/>
        <v>3.0327890714153909E-2</v>
      </c>
      <c r="R5330" s="65">
        <f t="shared" si="754"/>
        <v>2.0814267882852087E-2</v>
      </c>
      <c r="S5330" s="65">
        <f t="shared" si="755"/>
        <v>5.7962227621057197E-2</v>
      </c>
      <c r="T5330" s="66">
        <f>(L5330*'Football Field'!$F$4)+(M5330*'Football Field'!$F$5)+(N5330*'Football Field'!$F$6)+(O5330*'Football Field'!$F$7)+(P5330*'Football Field'!$F$8)+(Q5330*'Football Field'!$F$9)+(R5330*'Football Field'!$F$10)+(S5330*'Football Field'!$F$11)</f>
        <v>126899782.71227255</v>
      </c>
    </row>
    <row r="5331" spans="2:20" x14ac:dyDescent="0.3">
      <c r="B5331" s="62">
        <f t="shared" si="747"/>
        <v>5304</v>
      </c>
      <c r="C5331" s="62">
        <v>0.77165930131420146</v>
      </c>
      <c r="D5331" s="62">
        <v>0.49255328632967121</v>
      </c>
      <c r="E5331" s="62">
        <v>0.37538279657269225</v>
      </c>
      <c r="F5331" s="62">
        <v>0.50916036302844747</v>
      </c>
      <c r="G5331" s="62">
        <v>0.79501141796324259</v>
      </c>
      <c r="H5331" s="62">
        <v>0.15917941041517947</v>
      </c>
      <c r="I5331" s="62">
        <v>0.49229435187620241</v>
      </c>
      <c r="J5331" s="62">
        <v>0.59498418215368376</v>
      </c>
      <c r="K5331" s="62"/>
      <c r="L5331" s="65">
        <f t="shared" si="748"/>
        <v>0.18415700376967215</v>
      </c>
      <c r="M5331" s="65">
        <f t="shared" si="749"/>
        <v>0.11754816828216245</v>
      </c>
      <c r="N5331" s="65">
        <f t="shared" si="750"/>
        <v>8.9585353232669071E-2</v>
      </c>
      <c r="O5331" s="65">
        <f t="shared" si="751"/>
        <v>0.12151145814468496</v>
      </c>
      <c r="P5331" s="65">
        <f t="shared" si="752"/>
        <v>0.18973000188742078</v>
      </c>
      <c r="Q5331" s="65">
        <f t="shared" si="753"/>
        <v>3.7988271811093509E-2</v>
      </c>
      <c r="R5331" s="65">
        <f t="shared" si="754"/>
        <v>0.11748637340320184</v>
      </c>
      <c r="S5331" s="65">
        <f t="shared" si="755"/>
        <v>0.14199336946909516</v>
      </c>
      <c r="T5331" s="66">
        <f>(L5331*'Football Field'!$F$4)+(M5331*'Football Field'!$F$5)+(N5331*'Football Field'!$F$6)+(O5331*'Football Field'!$F$7)+(P5331*'Football Field'!$F$8)+(Q5331*'Football Field'!$F$9)+(R5331*'Football Field'!$F$10)+(S5331*'Football Field'!$F$11)</f>
        <v>142887595.57252574</v>
      </c>
    </row>
    <row r="5332" spans="2:20" x14ac:dyDescent="0.3">
      <c r="B5332" s="62">
        <f t="shared" si="747"/>
        <v>5305</v>
      </c>
      <c r="C5332" s="62">
        <v>2.4565877015690685E-2</v>
      </c>
      <c r="D5332" s="62">
        <v>0.59901908387721892</v>
      </c>
      <c r="E5332" s="62">
        <v>0.46309222897674962</v>
      </c>
      <c r="F5332" s="62">
        <v>0.42365238605648192</v>
      </c>
      <c r="G5332" s="62">
        <v>0.50975396138237661</v>
      </c>
      <c r="H5332" s="62">
        <v>0.48136919532508538</v>
      </c>
      <c r="I5332" s="62">
        <v>0.24230561106453274</v>
      </c>
      <c r="J5332" s="62">
        <v>2.2195679248019684E-2</v>
      </c>
      <c r="K5332" s="62"/>
      <c r="L5332" s="65">
        <f t="shared" si="748"/>
        <v>8.8815203766562777E-3</v>
      </c>
      <c r="M5332" s="65">
        <f t="shared" si="749"/>
        <v>0.21656870609843826</v>
      </c>
      <c r="N5332" s="65">
        <f t="shared" si="750"/>
        <v>0.16742585926409834</v>
      </c>
      <c r="O5332" s="65">
        <f t="shared" si="751"/>
        <v>0.15316682148072319</v>
      </c>
      <c r="P5332" s="65">
        <f t="shared" si="752"/>
        <v>0.18429589109345074</v>
      </c>
      <c r="Q5332" s="65">
        <f t="shared" si="753"/>
        <v>0.17403369373882616</v>
      </c>
      <c r="R5332" s="65">
        <f t="shared" si="754"/>
        <v>8.7602906286360097E-2</v>
      </c>
      <c r="S5332" s="65">
        <f t="shared" si="755"/>
        <v>8.0246016614469833E-3</v>
      </c>
      <c r="T5332" s="66">
        <f>(L5332*'Football Field'!$F$4)+(M5332*'Football Field'!$F$5)+(N5332*'Football Field'!$F$6)+(O5332*'Football Field'!$F$7)+(P5332*'Football Field'!$F$8)+(Q5332*'Football Field'!$F$9)+(R5332*'Football Field'!$F$10)+(S5332*'Football Field'!$F$11)</f>
        <v>140043162.43926939</v>
      </c>
    </row>
    <row r="5333" spans="2:20" x14ac:dyDescent="0.3">
      <c r="B5333" s="62">
        <f t="shared" si="747"/>
        <v>5306</v>
      </c>
      <c r="C5333" s="62">
        <v>0.77628115731918657</v>
      </c>
      <c r="D5333" s="62">
        <v>0.70437059034280258</v>
      </c>
      <c r="E5333" s="62">
        <v>0.59047813667388271</v>
      </c>
      <c r="F5333" s="62">
        <v>0.174081673549495</v>
      </c>
      <c r="G5333" s="62">
        <v>0.45398310121862773</v>
      </c>
      <c r="H5333" s="62">
        <v>0.37133718468470867</v>
      </c>
      <c r="I5333" s="62">
        <v>0.29411767608934225</v>
      </c>
      <c r="J5333" s="62">
        <v>0.96054916210667318</v>
      </c>
      <c r="K5333" s="62"/>
      <c r="L5333" s="65">
        <f t="shared" si="748"/>
        <v>0.17947872789117095</v>
      </c>
      <c r="M5333" s="65">
        <f t="shared" si="749"/>
        <v>0.16285277096671674</v>
      </c>
      <c r="N5333" s="65">
        <f t="shared" si="750"/>
        <v>0.13652046532182147</v>
      </c>
      <c r="O5333" s="65">
        <f t="shared" si="751"/>
        <v>4.0248249005202588E-2</v>
      </c>
      <c r="P5333" s="65">
        <f t="shared" si="752"/>
        <v>0.10496236926861981</v>
      </c>
      <c r="Q5333" s="65">
        <f t="shared" si="753"/>
        <v>8.5854364617144449E-2</v>
      </c>
      <c r="R5333" s="65">
        <f t="shared" si="754"/>
        <v>6.8000963126711084E-2</v>
      </c>
      <c r="S5333" s="65">
        <f t="shared" si="755"/>
        <v>0.22208208980261288</v>
      </c>
      <c r="T5333" s="66">
        <f>(L5333*'Football Field'!$F$4)+(M5333*'Football Field'!$F$5)+(N5333*'Football Field'!$F$6)+(O5333*'Football Field'!$F$7)+(P5333*'Football Field'!$F$8)+(Q5333*'Football Field'!$F$9)+(R5333*'Football Field'!$F$10)+(S5333*'Football Field'!$F$11)</f>
        <v>130217423.78974991</v>
      </c>
    </row>
    <row r="5334" spans="2:20" x14ac:dyDescent="0.3">
      <c r="B5334" s="62">
        <f t="shared" si="747"/>
        <v>5307</v>
      </c>
      <c r="C5334" s="62">
        <v>0.69753912365573478</v>
      </c>
      <c r="D5334" s="62">
        <v>0.54711591267848858</v>
      </c>
      <c r="E5334" s="62">
        <v>0.64373154129849597</v>
      </c>
      <c r="F5334" s="62">
        <v>0.84349505045477213</v>
      </c>
      <c r="G5334" s="62">
        <v>0.52261937256858715</v>
      </c>
      <c r="H5334" s="62">
        <v>0.47301930930232494</v>
      </c>
      <c r="I5334" s="62">
        <v>0.44140005110217861</v>
      </c>
      <c r="J5334" s="62">
        <v>9.3817919140991579E-3</v>
      </c>
      <c r="K5334" s="62"/>
      <c r="L5334" s="65">
        <f t="shared" si="748"/>
        <v>0.16694319800666688</v>
      </c>
      <c r="M5334" s="65">
        <f t="shared" si="749"/>
        <v>0.13094216087005039</v>
      </c>
      <c r="N5334" s="65">
        <f t="shared" si="750"/>
        <v>0.15406533987500179</v>
      </c>
      <c r="O5334" s="65">
        <f t="shared" si="751"/>
        <v>0.20187507259479981</v>
      </c>
      <c r="P5334" s="65">
        <f t="shared" si="752"/>
        <v>0.12507936320414642</v>
      </c>
      <c r="Q5334" s="65">
        <f t="shared" si="753"/>
        <v>0.11320849761082159</v>
      </c>
      <c r="R5334" s="65">
        <f t="shared" si="754"/>
        <v>0.10564100798405167</v>
      </c>
      <c r="S5334" s="65">
        <f t="shared" si="755"/>
        <v>2.2453598544614414E-3</v>
      </c>
      <c r="T5334" s="66">
        <f>(L5334*'Football Field'!$F$4)+(M5334*'Football Field'!$F$5)+(N5334*'Football Field'!$F$6)+(O5334*'Football Field'!$F$7)+(P5334*'Football Field'!$F$8)+(Q5334*'Football Field'!$F$9)+(R5334*'Football Field'!$F$10)+(S5334*'Football Field'!$F$11)</f>
        <v>137158014.64960602</v>
      </c>
    </row>
    <row r="5335" spans="2:20" x14ac:dyDescent="0.3">
      <c r="B5335" s="62">
        <f t="shared" si="747"/>
        <v>5308</v>
      </c>
      <c r="C5335" s="62">
        <v>0.21432158980271498</v>
      </c>
      <c r="D5335" s="62">
        <v>0.15641685654166571</v>
      </c>
      <c r="E5335" s="62">
        <v>0.70827281494911554</v>
      </c>
      <c r="F5335" s="62">
        <v>7.8602265533131987E-3</v>
      </c>
      <c r="G5335" s="62">
        <v>0.81559779640382601</v>
      </c>
      <c r="H5335" s="62">
        <v>0.63235304721318353</v>
      </c>
      <c r="I5335" s="62">
        <v>0.88426322123102608</v>
      </c>
      <c r="J5335" s="62">
        <v>0.85906088940079239</v>
      </c>
      <c r="K5335" s="62"/>
      <c r="L5335" s="65">
        <f t="shared" si="748"/>
        <v>5.0096833454286845E-2</v>
      </c>
      <c r="M5335" s="65">
        <f t="shared" si="749"/>
        <v>3.6561828506516798E-2</v>
      </c>
      <c r="N5335" s="65">
        <f t="shared" si="750"/>
        <v>0.16555600060342257</v>
      </c>
      <c r="O5335" s="65">
        <f t="shared" si="751"/>
        <v>1.8372972173114506E-3</v>
      </c>
      <c r="P5335" s="65">
        <f t="shared" si="752"/>
        <v>0.19064279529531666</v>
      </c>
      <c r="Q5335" s="65">
        <f t="shared" si="753"/>
        <v>0.14781005179977597</v>
      </c>
      <c r="R5335" s="65">
        <f t="shared" si="754"/>
        <v>0.20669306981410207</v>
      </c>
      <c r="S5335" s="65">
        <f t="shared" si="755"/>
        <v>0.20080212330926753</v>
      </c>
      <c r="T5335" s="66">
        <f>(L5335*'Football Field'!$F$4)+(M5335*'Football Field'!$F$5)+(N5335*'Football Field'!$F$6)+(O5335*'Football Field'!$F$7)+(P5335*'Football Field'!$F$8)+(Q5335*'Football Field'!$F$9)+(R5335*'Football Field'!$F$10)+(S5335*'Football Field'!$F$11)</f>
        <v>157839921.45262676</v>
      </c>
    </row>
    <row r="5336" spans="2:20" x14ac:dyDescent="0.3">
      <c r="B5336" s="62">
        <f t="shared" si="747"/>
        <v>5309</v>
      </c>
      <c r="C5336" s="62">
        <v>0.20770551151590821</v>
      </c>
      <c r="D5336" s="62">
        <v>0.80471749470617049</v>
      </c>
      <c r="E5336" s="62">
        <v>0.79174788169655874</v>
      </c>
      <c r="F5336" s="62">
        <v>6.484865152032393E-2</v>
      </c>
      <c r="G5336" s="62">
        <v>0.29430911078196809</v>
      </c>
      <c r="H5336" s="62">
        <v>0.41657148657955823</v>
      </c>
      <c r="I5336" s="62">
        <v>0.39113529325117169</v>
      </c>
      <c r="J5336" s="62">
        <v>0.44150309215760419</v>
      </c>
      <c r="K5336" s="62"/>
      <c r="L5336" s="65">
        <f t="shared" si="748"/>
        <v>6.0865396878052098E-2</v>
      </c>
      <c r="M5336" s="65">
        <f t="shared" si="749"/>
        <v>0.23581198848568594</v>
      </c>
      <c r="N5336" s="65">
        <f t="shared" si="750"/>
        <v>0.23201141219176169</v>
      </c>
      <c r="O5336" s="65">
        <f t="shared" si="751"/>
        <v>1.9003053327685565E-2</v>
      </c>
      <c r="P5336" s="65">
        <f t="shared" si="752"/>
        <v>8.624345450360911E-2</v>
      </c>
      <c r="Q5336" s="65">
        <f t="shared" si="753"/>
        <v>0.12207085249542371</v>
      </c>
      <c r="R5336" s="65">
        <f t="shared" si="754"/>
        <v>0.11461710709069221</v>
      </c>
      <c r="S5336" s="65">
        <f t="shared" si="755"/>
        <v>0.12937673502708971</v>
      </c>
      <c r="T5336" s="66">
        <f>(L5336*'Football Field'!$F$4)+(M5336*'Football Field'!$F$5)+(N5336*'Football Field'!$F$6)+(O5336*'Football Field'!$F$7)+(P5336*'Football Field'!$F$8)+(Q5336*'Football Field'!$F$9)+(R5336*'Football Field'!$F$10)+(S5336*'Football Field'!$F$11)</f>
        <v>137119806.78558964</v>
      </c>
    </row>
    <row r="5337" spans="2:20" x14ac:dyDescent="0.3">
      <c r="B5337" s="62">
        <f t="shared" si="747"/>
        <v>5310</v>
      </c>
      <c r="C5337" s="62">
        <v>0.10256289309213529</v>
      </c>
      <c r="D5337" s="62">
        <v>0.41963365016584664</v>
      </c>
      <c r="E5337" s="62">
        <v>0.19644704462433271</v>
      </c>
      <c r="F5337" s="62">
        <v>0.84440096291426081</v>
      </c>
      <c r="G5337" s="62">
        <v>0.58387195517023971</v>
      </c>
      <c r="H5337" s="62">
        <v>0.72200372462974427</v>
      </c>
      <c r="I5337" s="62">
        <v>0.6161184199140769</v>
      </c>
      <c r="J5337" s="62">
        <v>0.52405443741871482</v>
      </c>
      <c r="K5337" s="62"/>
      <c r="L5337" s="65">
        <f t="shared" si="748"/>
        <v>2.5582567139918373E-2</v>
      </c>
      <c r="M5337" s="65">
        <f t="shared" si="749"/>
        <v>0.10467046809895413</v>
      </c>
      <c r="N5337" s="65">
        <f t="shared" si="750"/>
        <v>4.9000369987865583E-2</v>
      </c>
      <c r="O5337" s="65">
        <f t="shared" si="751"/>
        <v>0.21062144090806928</v>
      </c>
      <c r="P5337" s="65">
        <f t="shared" si="752"/>
        <v>0.14563691647075291</v>
      </c>
      <c r="Q5337" s="65">
        <f t="shared" si="753"/>
        <v>0.18009153411866788</v>
      </c>
      <c r="R5337" s="65">
        <f t="shared" si="754"/>
        <v>0.15368024797655541</v>
      </c>
      <c r="S5337" s="65">
        <f t="shared" si="755"/>
        <v>0.13071645529921649</v>
      </c>
      <c r="T5337" s="66">
        <f>(L5337*'Football Field'!$F$4)+(M5337*'Football Field'!$F$5)+(N5337*'Football Field'!$F$6)+(O5337*'Football Field'!$F$7)+(P5337*'Football Field'!$F$8)+(Q5337*'Football Field'!$F$9)+(R5337*'Football Field'!$F$10)+(S5337*'Football Field'!$F$11)</f>
        <v>144581992.5277856</v>
      </c>
    </row>
    <row r="5338" spans="2:20" x14ac:dyDescent="0.3">
      <c r="B5338" s="62">
        <f t="shared" si="747"/>
        <v>5311</v>
      </c>
      <c r="C5338" s="62">
        <v>0.57873922300364644</v>
      </c>
      <c r="D5338" s="62">
        <v>0.49492300422711233</v>
      </c>
      <c r="E5338" s="62">
        <v>0.78914236862193854</v>
      </c>
      <c r="F5338" s="62">
        <v>0.589039055131651</v>
      </c>
      <c r="G5338" s="62">
        <v>0.91596292620025488</v>
      </c>
      <c r="H5338" s="62">
        <v>0.94702738964012223</v>
      </c>
      <c r="I5338" s="62">
        <v>0.20419087957052851</v>
      </c>
      <c r="J5338" s="62">
        <v>9.3145557516917554E-2</v>
      </c>
      <c r="K5338" s="62"/>
      <c r="L5338" s="65">
        <f t="shared" si="748"/>
        <v>0.12548088477232835</v>
      </c>
      <c r="M5338" s="65">
        <f t="shared" si="749"/>
        <v>0.10730804824715599</v>
      </c>
      <c r="N5338" s="65">
        <f t="shared" si="750"/>
        <v>0.17110000271294529</v>
      </c>
      <c r="O5338" s="65">
        <f t="shared" si="751"/>
        <v>0.12771407028500326</v>
      </c>
      <c r="P5338" s="65">
        <f t="shared" si="752"/>
        <v>0.19859693939827319</v>
      </c>
      <c r="Q5338" s="65">
        <f t="shared" si="753"/>
        <v>0.20533226370752197</v>
      </c>
      <c r="R5338" s="65">
        <f t="shared" si="754"/>
        <v>4.4272188945431869E-2</v>
      </c>
      <c r="S5338" s="65">
        <f t="shared" si="755"/>
        <v>2.0195601931339936E-2</v>
      </c>
      <c r="T5338" s="66">
        <f>(L5338*'Football Field'!$F$4)+(M5338*'Football Field'!$F$5)+(N5338*'Football Field'!$F$6)+(O5338*'Football Field'!$F$7)+(P5338*'Football Field'!$F$8)+(Q5338*'Football Field'!$F$9)+(R5338*'Football Field'!$F$10)+(S5338*'Football Field'!$F$11)</f>
        <v>134999000.42384365</v>
      </c>
    </row>
    <row r="5339" spans="2:20" x14ac:dyDescent="0.3">
      <c r="B5339" s="62">
        <f t="shared" si="747"/>
        <v>5312</v>
      </c>
      <c r="C5339" s="62">
        <v>0.34474377610485862</v>
      </c>
      <c r="D5339" s="62">
        <v>0.91102258121835511</v>
      </c>
      <c r="E5339" s="62">
        <v>0.60469312215519522</v>
      </c>
      <c r="F5339" s="62">
        <v>0.33175720698259104</v>
      </c>
      <c r="G5339" s="62">
        <v>0.23604153860392385</v>
      </c>
      <c r="H5339" s="62">
        <v>0.68897118438650529</v>
      </c>
      <c r="I5339" s="62">
        <v>8.9135050816203765E-2</v>
      </c>
      <c r="J5339" s="62">
        <v>0.54426408168990292</v>
      </c>
      <c r="K5339" s="62"/>
      <c r="L5339" s="65">
        <f t="shared" si="748"/>
        <v>9.1916267433119161E-2</v>
      </c>
      <c r="M5339" s="65">
        <f t="shared" si="749"/>
        <v>0.24289864246137058</v>
      </c>
      <c r="N5339" s="65">
        <f t="shared" si="750"/>
        <v>0.16122447621528327</v>
      </c>
      <c r="O5339" s="65">
        <f t="shared" si="751"/>
        <v>8.8453762688383869E-2</v>
      </c>
      <c r="P5339" s="65">
        <f t="shared" si="752"/>
        <v>6.2933861874982844E-2</v>
      </c>
      <c r="Q5339" s="65">
        <f t="shared" si="753"/>
        <v>0.1836948598559206</v>
      </c>
      <c r="R5339" s="65">
        <f t="shared" si="754"/>
        <v>2.3765363543488158E-2</v>
      </c>
      <c r="S5339" s="65">
        <f t="shared" si="755"/>
        <v>0.14511276592745159</v>
      </c>
      <c r="T5339" s="66">
        <f>(L5339*'Football Field'!$F$4)+(M5339*'Football Field'!$F$5)+(N5339*'Football Field'!$F$6)+(O5339*'Football Field'!$F$7)+(P5339*'Football Field'!$F$8)+(Q5339*'Football Field'!$F$9)+(R5339*'Football Field'!$F$10)+(S5339*'Football Field'!$F$11)</f>
        <v>121188511.71712337</v>
      </c>
    </row>
    <row r="5340" spans="2:20" x14ac:dyDescent="0.3">
      <c r="B5340" s="62">
        <f t="shared" si="747"/>
        <v>5313</v>
      </c>
      <c r="C5340" s="62">
        <v>0.82503272435882213</v>
      </c>
      <c r="D5340" s="62">
        <v>0.57292647606344393</v>
      </c>
      <c r="E5340" s="62">
        <v>0.96506879487621966</v>
      </c>
      <c r="F5340" s="62">
        <v>0.111486096021569</v>
      </c>
      <c r="G5340" s="62">
        <v>0.21407759283652561</v>
      </c>
      <c r="H5340" s="62">
        <v>0.20013048927906729</v>
      </c>
      <c r="I5340" s="62">
        <v>0.10563071282922498</v>
      </c>
      <c r="J5340" s="62">
        <v>0.20513359179979551</v>
      </c>
      <c r="K5340" s="62"/>
      <c r="L5340" s="65">
        <f t="shared" si="748"/>
        <v>0.25786410726069853</v>
      </c>
      <c r="M5340" s="65">
        <f t="shared" si="749"/>
        <v>0.17906825985712571</v>
      </c>
      <c r="N5340" s="65">
        <f t="shared" si="750"/>
        <v>0.30163240304112127</v>
      </c>
      <c r="O5340" s="65">
        <f t="shared" si="751"/>
        <v>3.4844996778672317E-2</v>
      </c>
      <c r="P5340" s="65">
        <f t="shared" si="752"/>
        <v>6.6909985181752868E-2</v>
      </c>
      <c r="Q5340" s="65">
        <f t="shared" si="753"/>
        <v>6.2550815779700966E-2</v>
      </c>
      <c r="R5340" s="65">
        <f t="shared" si="754"/>
        <v>3.3014895844510575E-2</v>
      </c>
      <c r="S5340" s="65">
        <f t="shared" si="755"/>
        <v>6.4114536256417748E-2</v>
      </c>
      <c r="T5340" s="66">
        <f>(L5340*'Football Field'!$F$4)+(M5340*'Football Field'!$F$5)+(N5340*'Football Field'!$F$6)+(O5340*'Football Field'!$F$7)+(P5340*'Football Field'!$F$8)+(Q5340*'Football Field'!$F$9)+(R5340*'Football Field'!$F$10)+(S5340*'Football Field'!$F$11)</f>
        <v>124872044.08399273</v>
      </c>
    </row>
    <row r="5341" spans="2:20" x14ac:dyDescent="0.3">
      <c r="B5341" s="62">
        <f t="shared" si="747"/>
        <v>5314</v>
      </c>
      <c r="C5341" s="62">
        <v>0.63953531748614134</v>
      </c>
      <c r="D5341" s="62">
        <v>0.83505098160014768</v>
      </c>
      <c r="E5341" s="62">
        <v>0.39831917017474894</v>
      </c>
      <c r="F5341" s="62">
        <v>0.40805286797439078</v>
      </c>
      <c r="G5341" s="62">
        <v>0.39514909389472053</v>
      </c>
      <c r="H5341" s="62">
        <v>0.74691752779041021</v>
      </c>
      <c r="I5341" s="62">
        <v>0.77278166175972163</v>
      </c>
      <c r="J5341" s="62">
        <v>0.34013721625558424</v>
      </c>
      <c r="K5341" s="62"/>
      <c r="L5341" s="65">
        <f t="shared" si="748"/>
        <v>0.1409927769119298</v>
      </c>
      <c r="M5341" s="65">
        <f t="shared" si="749"/>
        <v>0.18409641115932421</v>
      </c>
      <c r="N5341" s="65">
        <f t="shared" si="750"/>
        <v>8.7813955484030579E-2</v>
      </c>
      <c r="O5341" s="65">
        <f t="shared" si="751"/>
        <v>8.9959858993765657E-2</v>
      </c>
      <c r="P5341" s="65">
        <f t="shared" si="752"/>
        <v>8.7115076398664781E-2</v>
      </c>
      <c r="Q5341" s="65">
        <f t="shared" si="753"/>
        <v>0.1646663968165378</v>
      </c>
      <c r="R5341" s="65">
        <f t="shared" si="754"/>
        <v>0.17036843698703147</v>
      </c>
      <c r="S5341" s="65">
        <f t="shared" si="755"/>
        <v>7.4987087248715764E-2</v>
      </c>
      <c r="T5341" s="66">
        <f>(L5341*'Football Field'!$F$4)+(M5341*'Football Field'!$F$5)+(N5341*'Football Field'!$F$6)+(O5341*'Football Field'!$F$7)+(P5341*'Football Field'!$F$8)+(Q5341*'Football Field'!$F$9)+(R5341*'Football Field'!$F$10)+(S5341*'Football Field'!$F$11)</f>
        <v>141018404.99959305</v>
      </c>
    </row>
    <row r="5342" spans="2:20" x14ac:dyDescent="0.3">
      <c r="B5342" s="62">
        <f t="shared" ref="B5342:B5405" si="756">B5341+1</f>
        <v>5315</v>
      </c>
      <c r="C5342" s="62">
        <v>0.83649399559223059</v>
      </c>
      <c r="D5342" s="62">
        <v>0.54978966612981739</v>
      </c>
      <c r="E5342" s="62">
        <v>0.30793893233748659</v>
      </c>
      <c r="F5342" s="62">
        <v>0.14894156083840115</v>
      </c>
      <c r="G5342" s="62">
        <v>0.71835806264651103</v>
      </c>
      <c r="H5342" s="62">
        <v>0.77960056601578409</v>
      </c>
      <c r="I5342" s="62">
        <v>0.26675713013335778</v>
      </c>
      <c r="J5342" s="62">
        <v>0.34603015204404886</v>
      </c>
      <c r="K5342" s="62"/>
      <c r="L5342" s="65">
        <f t="shared" si="748"/>
        <v>0.2115612094571441</v>
      </c>
      <c r="M5342" s="65">
        <f t="shared" si="749"/>
        <v>0.13904961341786343</v>
      </c>
      <c r="N5342" s="65">
        <f t="shared" si="750"/>
        <v>7.7882128631582281E-2</v>
      </c>
      <c r="O5342" s="65">
        <f t="shared" si="751"/>
        <v>3.7669435662951729E-2</v>
      </c>
      <c r="P5342" s="65">
        <f t="shared" si="752"/>
        <v>0.18168295451922351</v>
      </c>
      <c r="Q5342" s="65">
        <f t="shared" si="753"/>
        <v>0.19717205324707929</v>
      </c>
      <c r="R5342" s="65">
        <f t="shared" si="754"/>
        <v>6.7466666084523577E-2</v>
      </c>
      <c r="S5342" s="65">
        <f t="shared" si="755"/>
        <v>8.751593897963228E-2</v>
      </c>
      <c r="T5342" s="66">
        <f>(L5342*'Football Field'!$F$4)+(M5342*'Football Field'!$F$5)+(N5342*'Football Field'!$F$6)+(O5342*'Football Field'!$F$7)+(P5342*'Football Field'!$F$8)+(Q5342*'Football Field'!$F$9)+(R5342*'Football Field'!$F$10)+(S5342*'Football Field'!$F$11)</f>
        <v>133758551.16998535</v>
      </c>
    </row>
    <row r="5343" spans="2:20" x14ac:dyDescent="0.3">
      <c r="B5343" s="62">
        <f t="shared" si="756"/>
        <v>5316</v>
      </c>
      <c r="C5343" s="62">
        <v>0.13891293035808083</v>
      </c>
      <c r="D5343" s="62">
        <v>0.9322218215385486</v>
      </c>
      <c r="E5343" s="62">
        <v>0.58158406411092023</v>
      </c>
      <c r="F5343" s="62">
        <v>0.81837723829603559</v>
      </c>
      <c r="G5343" s="62">
        <v>0.54642587575068913</v>
      </c>
      <c r="H5343" s="62">
        <v>0.61732550136882414</v>
      </c>
      <c r="I5343" s="62">
        <v>0.12415069655402167</v>
      </c>
      <c r="J5343" s="62">
        <v>0.94101577560619198</v>
      </c>
      <c r="K5343" s="62"/>
      <c r="L5343" s="65">
        <f t="shared" si="748"/>
        <v>2.9555855196975688E-2</v>
      </c>
      <c r="M5343" s="65">
        <f t="shared" si="749"/>
        <v>0.19834448166798366</v>
      </c>
      <c r="N5343" s="65">
        <f t="shared" si="750"/>
        <v>0.12374092418482376</v>
      </c>
      <c r="O5343" s="65">
        <f t="shared" si="751"/>
        <v>0.17412230156853387</v>
      </c>
      <c r="P5343" s="65">
        <f t="shared" si="752"/>
        <v>0.1162604807049808</v>
      </c>
      <c r="Q5343" s="65">
        <f t="shared" si="753"/>
        <v>0.13134546280771048</v>
      </c>
      <c r="R5343" s="65">
        <f t="shared" si="754"/>
        <v>2.6414963679015632E-2</v>
      </c>
      <c r="S5343" s="65">
        <f t="shared" si="755"/>
        <v>0.20021553018997607</v>
      </c>
      <c r="T5343" s="66">
        <f>(L5343*'Football Field'!$F$4)+(M5343*'Football Field'!$F$5)+(N5343*'Football Field'!$F$6)+(O5343*'Football Field'!$F$7)+(P5343*'Football Field'!$F$8)+(Q5343*'Football Field'!$F$9)+(R5343*'Football Field'!$F$10)+(S5343*'Football Field'!$F$11)</f>
        <v>126425869.61679338</v>
      </c>
    </row>
    <row r="5344" spans="2:20" x14ac:dyDescent="0.3">
      <c r="B5344" s="62">
        <f t="shared" si="756"/>
        <v>5317</v>
      </c>
      <c r="C5344" s="62">
        <v>0.34989596996822214</v>
      </c>
      <c r="D5344" s="62">
        <v>0.55695031292721253</v>
      </c>
      <c r="E5344" s="62">
        <v>0.34283850217531797</v>
      </c>
      <c r="F5344" s="62">
        <v>0.52696881493039915</v>
      </c>
      <c r="G5344" s="62">
        <v>0.79295740052573538</v>
      </c>
      <c r="H5344" s="62">
        <v>0.66894809097115693</v>
      </c>
      <c r="I5344" s="62">
        <v>0.85337717508529665</v>
      </c>
      <c r="J5344" s="62">
        <v>0.2867299296369209</v>
      </c>
      <c r="K5344" s="62"/>
      <c r="L5344" s="65">
        <f t="shared" si="748"/>
        <v>7.9909258730491553E-2</v>
      </c>
      <c r="M5344" s="65">
        <f t="shared" si="749"/>
        <v>0.12719633969997107</v>
      </c>
      <c r="N5344" s="65">
        <f t="shared" si="750"/>
        <v>7.8297473890853328E-2</v>
      </c>
      <c r="O5344" s="65">
        <f t="shared" si="751"/>
        <v>0.12034916372142904</v>
      </c>
      <c r="P5344" s="65">
        <f t="shared" si="752"/>
        <v>0.181095649905953</v>
      </c>
      <c r="Q5344" s="65">
        <f t="shared" si="753"/>
        <v>0.15277439772609391</v>
      </c>
      <c r="R5344" s="65">
        <f t="shared" si="754"/>
        <v>0.19489432097426065</v>
      </c>
      <c r="S5344" s="65">
        <f t="shared" si="755"/>
        <v>6.5483395350947521E-2</v>
      </c>
      <c r="T5344" s="66">
        <f>(L5344*'Football Field'!$F$4)+(M5344*'Football Field'!$F$5)+(N5344*'Football Field'!$F$6)+(O5344*'Football Field'!$F$7)+(P5344*'Football Field'!$F$8)+(Q5344*'Football Field'!$F$9)+(R5344*'Football Field'!$F$10)+(S5344*'Football Field'!$F$11)</f>
        <v>152496803.07728544</v>
      </c>
    </row>
    <row r="5345" spans="2:20" x14ac:dyDescent="0.3">
      <c r="B5345" s="62">
        <f t="shared" si="756"/>
        <v>5318</v>
      </c>
      <c r="C5345" s="62">
        <v>0.93785208670509479</v>
      </c>
      <c r="D5345" s="62">
        <v>0.69292609141927652</v>
      </c>
      <c r="E5345" s="62">
        <v>0.25709048949679136</v>
      </c>
      <c r="F5345" s="62">
        <v>0.67751991969679859</v>
      </c>
      <c r="G5345" s="62">
        <v>0.85258035336286542</v>
      </c>
      <c r="H5345" s="62">
        <v>0.43904700020417409</v>
      </c>
      <c r="I5345" s="62">
        <v>5.5194820536385802E-2</v>
      </c>
      <c r="J5345" s="62">
        <v>0.36770033433826965</v>
      </c>
      <c r="K5345" s="62"/>
      <c r="L5345" s="65">
        <f t="shared" si="748"/>
        <v>0.21912887107264364</v>
      </c>
      <c r="M5345" s="65">
        <f t="shared" si="749"/>
        <v>0.16190198252150531</v>
      </c>
      <c r="N5345" s="65">
        <f t="shared" si="750"/>
        <v>6.0069119134625266E-2</v>
      </c>
      <c r="O5345" s="65">
        <f t="shared" si="751"/>
        <v>0.15830233491720305</v>
      </c>
      <c r="P5345" s="65">
        <f t="shared" si="752"/>
        <v>0.19920515503407624</v>
      </c>
      <c r="Q5345" s="65">
        <f t="shared" si="753"/>
        <v>0.10258320567433331</v>
      </c>
      <c r="R5345" s="65">
        <f t="shared" si="754"/>
        <v>1.289625398786212E-2</v>
      </c>
      <c r="S5345" s="65">
        <f t="shared" si="755"/>
        <v>8.5913077657751025E-2</v>
      </c>
      <c r="T5345" s="66">
        <f>(L5345*'Football Field'!$F$4)+(M5345*'Football Field'!$F$5)+(N5345*'Football Field'!$F$6)+(O5345*'Football Field'!$F$7)+(P5345*'Football Field'!$F$8)+(Q5345*'Football Field'!$F$9)+(R5345*'Football Field'!$F$10)+(S5345*'Football Field'!$F$11)</f>
        <v>127890996.78016222</v>
      </c>
    </row>
    <row r="5346" spans="2:20" x14ac:dyDescent="0.3">
      <c r="B5346" s="62">
        <f t="shared" si="756"/>
        <v>5319</v>
      </c>
      <c r="C5346" s="62">
        <v>0.89400354294152073</v>
      </c>
      <c r="D5346" s="62">
        <v>0.49111570668394167</v>
      </c>
      <c r="E5346" s="62">
        <v>0.29308133769834899</v>
      </c>
      <c r="F5346" s="62">
        <v>0.14780211460175108</v>
      </c>
      <c r="G5346" s="62">
        <v>0.78592037273787607</v>
      </c>
      <c r="H5346" s="62">
        <v>0.2656374549004088</v>
      </c>
      <c r="I5346" s="62">
        <v>0.10279530633512168</v>
      </c>
      <c r="J5346" s="62">
        <v>0.11641354036190288</v>
      </c>
      <c r="K5346" s="62"/>
      <c r="L5346" s="65">
        <f t="shared" si="748"/>
        <v>0.28868909315454616</v>
      </c>
      <c r="M5346" s="65">
        <f t="shared" si="749"/>
        <v>0.15858969364936334</v>
      </c>
      <c r="N5346" s="65">
        <f t="shared" si="750"/>
        <v>9.4640995853628535E-2</v>
      </c>
      <c r="O5346" s="65">
        <f t="shared" si="751"/>
        <v>4.7727840418071939E-2</v>
      </c>
      <c r="P5346" s="65">
        <f t="shared" si="752"/>
        <v>0.25378718181681931</v>
      </c>
      <c r="Q5346" s="65">
        <f t="shared" si="753"/>
        <v>8.5778894914398524E-2</v>
      </c>
      <c r="R5346" s="65">
        <f t="shared" si="754"/>
        <v>3.3194369307293942E-2</v>
      </c>
      <c r="S5346" s="65">
        <f t="shared" si="755"/>
        <v>3.7591930885878214E-2</v>
      </c>
      <c r="T5346" s="66">
        <f>(L5346*'Football Field'!$F$4)+(M5346*'Football Field'!$F$5)+(N5346*'Football Field'!$F$6)+(O5346*'Football Field'!$F$7)+(P5346*'Football Field'!$F$8)+(Q5346*'Football Field'!$F$9)+(R5346*'Football Field'!$F$10)+(S5346*'Football Field'!$F$11)</f>
        <v>134604463.57033119</v>
      </c>
    </row>
    <row r="5347" spans="2:20" x14ac:dyDescent="0.3">
      <c r="B5347" s="62">
        <f t="shared" si="756"/>
        <v>5320</v>
      </c>
      <c r="C5347" s="62">
        <v>0.64859639680812098</v>
      </c>
      <c r="D5347" s="62">
        <v>0.78576314539004766</v>
      </c>
      <c r="E5347" s="62">
        <v>0.13922941393267496</v>
      </c>
      <c r="F5347" s="62">
        <v>0.13605396195867758</v>
      </c>
      <c r="G5347" s="62">
        <v>0.80493708818798637</v>
      </c>
      <c r="H5347" s="62">
        <v>5.1106514548522552E-2</v>
      </c>
      <c r="I5347" s="62">
        <v>0.77006103430379691</v>
      </c>
      <c r="J5347" s="62">
        <v>7.7372446743137591E-2</v>
      </c>
      <c r="K5347" s="62"/>
      <c r="L5347" s="65">
        <f t="shared" si="748"/>
        <v>0.19003035242013194</v>
      </c>
      <c r="M5347" s="65">
        <f t="shared" si="749"/>
        <v>0.23021843502685418</v>
      </c>
      <c r="N5347" s="65">
        <f t="shared" si="750"/>
        <v>4.0792416866758913E-2</v>
      </c>
      <c r="O5347" s="65">
        <f t="shared" si="751"/>
        <v>3.9862050523865954E-2</v>
      </c>
      <c r="P5347" s="65">
        <f t="shared" si="752"/>
        <v>0.23583615218517764</v>
      </c>
      <c r="Q5347" s="65">
        <f t="shared" si="753"/>
        <v>1.4973547522641344E-2</v>
      </c>
      <c r="R5347" s="65">
        <f t="shared" si="754"/>
        <v>0.22561791963986688</v>
      </c>
      <c r="S5347" s="65">
        <f t="shared" si="755"/>
        <v>2.2669125814703001E-2</v>
      </c>
      <c r="T5347" s="66">
        <f>(L5347*'Football Field'!$F$4)+(M5347*'Football Field'!$F$5)+(N5347*'Football Field'!$F$6)+(O5347*'Football Field'!$F$7)+(P5347*'Football Field'!$F$8)+(Q5347*'Football Field'!$F$9)+(R5347*'Football Field'!$F$10)+(S5347*'Football Field'!$F$11)</f>
        <v>158507118.67683694</v>
      </c>
    </row>
    <row r="5348" spans="2:20" x14ac:dyDescent="0.3">
      <c r="B5348" s="62">
        <f t="shared" si="756"/>
        <v>5321</v>
      </c>
      <c r="C5348" s="62">
        <v>0.58136307788706332</v>
      </c>
      <c r="D5348" s="62">
        <v>0.55001892804864638</v>
      </c>
      <c r="E5348" s="62">
        <v>6.9808859189226191E-2</v>
      </c>
      <c r="F5348" s="62">
        <v>0.87759032665762526</v>
      </c>
      <c r="G5348" s="62">
        <v>0.73038573575834553</v>
      </c>
      <c r="H5348" s="62">
        <v>0.94106408351513193</v>
      </c>
      <c r="I5348" s="62">
        <v>6.4356178525990959E-2</v>
      </c>
      <c r="J5348" s="62">
        <v>0.18879426677844535</v>
      </c>
      <c r="K5348" s="62"/>
      <c r="L5348" s="65">
        <f t="shared" si="748"/>
        <v>0.14521800738308557</v>
      </c>
      <c r="M5348" s="65">
        <f t="shared" si="749"/>
        <v>0.13738858863293921</v>
      </c>
      <c r="N5348" s="65">
        <f t="shared" si="750"/>
        <v>1.7437473783147889E-2</v>
      </c>
      <c r="O5348" s="65">
        <f t="shared" si="751"/>
        <v>0.21921226748536068</v>
      </c>
      <c r="P5348" s="65">
        <f t="shared" si="752"/>
        <v>0.18244220385192786</v>
      </c>
      <c r="Q5348" s="65">
        <f t="shared" si="753"/>
        <v>0.23506730342170923</v>
      </c>
      <c r="R5348" s="65">
        <f t="shared" si="754"/>
        <v>1.6075455019092282E-2</v>
      </c>
      <c r="S5348" s="65">
        <f t="shared" si="755"/>
        <v>4.7158700422737287E-2</v>
      </c>
      <c r="T5348" s="66">
        <f>(L5348*'Football Field'!$F$4)+(M5348*'Football Field'!$F$5)+(N5348*'Football Field'!$F$6)+(O5348*'Football Field'!$F$7)+(P5348*'Football Field'!$F$8)+(Q5348*'Football Field'!$F$9)+(R5348*'Football Field'!$F$10)+(S5348*'Football Field'!$F$11)</f>
        <v>126407020.15472245</v>
      </c>
    </row>
    <row r="5349" spans="2:20" x14ac:dyDescent="0.3">
      <c r="B5349" s="62">
        <f t="shared" si="756"/>
        <v>5322</v>
      </c>
      <c r="C5349" s="62">
        <v>0.91432646001485696</v>
      </c>
      <c r="D5349" s="62">
        <v>0.54511272577344572</v>
      </c>
      <c r="E5349" s="62">
        <v>0.89816171670871647</v>
      </c>
      <c r="F5349" s="62">
        <v>0.46201744245651011</v>
      </c>
      <c r="G5349" s="62">
        <v>0.20697728627975798</v>
      </c>
      <c r="H5349" s="62">
        <v>0.59467635054837176</v>
      </c>
      <c r="I5349" s="62">
        <v>5.9993764187178389E-2</v>
      </c>
      <c r="J5349" s="62">
        <v>0.37218477684478546</v>
      </c>
      <c r="K5349" s="62"/>
      <c r="L5349" s="65">
        <f t="shared" si="748"/>
        <v>0.22556744059631331</v>
      </c>
      <c r="M5349" s="65">
        <f t="shared" si="749"/>
        <v>0.13448115937407976</v>
      </c>
      <c r="N5349" s="65">
        <f t="shared" si="750"/>
        <v>0.22157954356508966</v>
      </c>
      <c r="O5349" s="65">
        <f t="shared" si="751"/>
        <v>0.11398127098287852</v>
      </c>
      <c r="P5349" s="65">
        <f t="shared" si="752"/>
        <v>5.1061998935190846E-2</v>
      </c>
      <c r="Q5349" s="65">
        <f t="shared" si="753"/>
        <v>0.14670867380801011</v>
      </c>
      <c r="R5349" s="65">
        <f t="shared" si="754"/>
        <v>1.4800665223251548E-2</v>
      </c>
      <c r="S5349" s="65">
        <f t="shared" si="755"/>
        <v>9.1819247515186331E-2</v>
      </c>
      <c r="T5349" s="66">
        <f>(L5349*'Football Field'!$F$4)+(M5349*'Football Field'!$F$5)+(N5349*'Football Field'!$F$6)+(O5349*'Football Field'!$F$7)+(P5349*'Football Field'!$F$8)+(Q5349*'Football Field'!$F$9)+(R5349*'Football Field'!$F$10)+(S5349*'Football Field'!$F$11)</f>
        <v>120023262.28341064</v>
      </c>
    </row>
    <row r="5350" spans="2:20" x14ac:dyDescent="0.3">
      <c r="B5350" s="62">
        <f t="shared" si="756"/>
        <v>5323</v>
      </c>
      <c r="C5350" s="62">
        <v>0.32314432022660577</v>
      </c>
      <c r="D5350" s="62">
        <v>0.45996286442631096</v>
      </c>
      <c r="E5350" s="62">
        <v>4.0347635250599923E-2</v>
      </c>
      <c r="F5350" s="62">
        <v>0.29957251722099321</v>
      </c>
      <c r="G5350" s="62">
        <v>0.31542697279583432</v>
      </c>
      <c r="H5350" s="62">
        <v>0.16182368034478167</v>
      </c>
      <c r="I5350" s="62">
        <v>0.43195420083463998</v>
      </c>
      <c r="J5350" s="62">
        <v>0.45542844429440876</v>
      </c>
      <c r="K5350" s="62"/>
      <c r="L5350" s="65">
        <f t="shared" si="748"/>
        <v>0.12989887592742447</v>
      </c>
      <c r="M5350" s="65">
        <f t="shared" si="749"/>
        <v>0.18489775409153789</v>
      </c>
      <c r="N5350" s="65">
        <f t="shared" si="750"/>
        <v>1.621910749261294E-2</v>
      </c>
      <c r="O5350" s="65">
        <f t="shared" si="751"/>
        <v>0.12042338611573736</v>
      </c>
      <c r="P5350" s="65">
        <f t="shared" si="752"/>
        <v>0.12679662503316266</v>
      </c>
      <c r="Q5350" s="65">
        <f t="shared" si="753"/>
        <v>6.5050545095408641E-2</v>
      </c>
      <c r="R5350" s="65">
        <f t="shared" si="754"/>
        <v>0.17363871690890667</v>
      </c>
      <c r="S5350" s="65">
        <f t="shared" si="755"/>
        <v>0.18307498933520941</v>
      </c>
      <c r="T5350" s="66">
        <f>(L5350*'Football Field'!$F$4)+(M5350*'Football Field'!$F$5)+(N5350*'Football Field'!$F$6)+(O5350*'Football Field'!$F$7)+(P5350*'Football Field'!$F$8)+(Q5350*'Football Field'!$F$9)+(R5350*'Football Field'!$F$10)+(S5350*'Football Field'!$F$11)</f>
        <v>143957747.00775442</v>
      </c>
    </row>
    <row r="5351" spans="2:20" x14ac:dyDescent="0.3">
      <c r="B5351" s="62">
        <f t="shared" si="756"/>
        <v>5324</v>
      </c>
      <c r="C5351" s="62">
        <v>0.34447691430662952</v>
      </c>
      <c r="D5351" s="62">
        <v>0.72447561828569573</v>
      </c>
      <c r="E5351" s="62">
        <v>0.64795890714172999</v>
      </c>
      <c r="F5351" s="62">
        <v>0.19249094292363111</v>
      </c>
      <c r="G5351" s="62">
        <v>0.6257986160622997</v>
      </c>
      <c r="H5351" s="62">
        <v>0.43238465646796842</v>
      </c>
      <c r="I5351" s="62">
        <v>0.29530241008306257</v>
      </c>
      <c r="J5351" s="62">
        <v>0.53358628271341835</v>
      </c>
      <c r="K5351" s="62"/>
      <c r="L5351" s="65">
        <f t="shared" ref="L5351:L5414" si="757">C5351/SUM($C5351:$J5351)</f>
        <v>9.0736004706449228E-2</v>
      </c>
      <c r="M5351" s="65">
        <f t="shared" ref="M5351:M5414" si="758">D5351/SUM($C5351:$J5351)</f>
        <v>0.19082852980959106</v>
      </c>
      <c r="N5351" s="65">
        <f t="shared" ref="N5351:N5414" si="759">E5351/SUM($C5351:$J5351)</f>
        <v>0.17067385362046081</v>
      </c>
      <c r="O5351" s="65">
        <f t="shared" ref="O5351:O5414" si="760">F5351/SUM($C5351:$J5351)</f>
        <v>5.0702553284951171E-2</v>
      </c>
      <c r="P5351" s="65">
        <f t="shared" ref="P5351:P5414" si="761">G5351/SUM($C5351:$J5351)</f>
        <v>0.16483678242012587</v>
      </c>
      <c r="Q5351" s="65">
        <f t="shared" ref="Q5351:Q5414" si="762">H5351/SUM($C5351:$J5351)</f>
        <v>0.11389110443944478</v>
      </c>
      <c r="R5351" s="65">
        <f t="shared" ref="R5351:R5414" si="763">I5351/SUM($C5351:$J5351)</f>
        <v>7.7783328165996923E-2</v>
      </c>
      <c r="S5351" s="65">
        <f t="shared" ref="S5351:S5414" si="764">J5351/SUM($C5351:$J5351)</f>
        <v>0.14054784355298003</v>
      </c>
      <c r="T5351" s="66">
        <f>(L5351*'Football Field'!$F$4)+(M5351*'Football Field'!$F$5)+(N5351*'Football Field'!$F$6)+(O5351*'Football Field'!$F$7)+(P5351*'Football Field'!$F$8)+(Q5351*'Football Field'!$F$9)+(R5351*'Football Field'!$F$10)+(S5351*'Football Field'!$F$11)</f>
        <v>137157623.7889429</v>
      </c>
    </row>
    <row r="5352" spans="2:20" x14ac:dyDescent="0.3">
      <c r="B5352" s="62">
        <f t="shared" si="756"/>
        <v>5325</v>
      </c>
      <c r="C5352" s="62">
        <v>0.58100518145089908</v>
      </c>
      <c r="D5352" s="62">
        <v>0.93817571460304827</v>
      </c>
      <c r="E5352" s="62">
        <v>0.15135995942540892</v>
      </c>
      <c r="F5352" s="62">
        <v>0.60310601341250436</v>
      </c>
      <c r="G5352" s="62">
        <v>0.87227011781220032</v>
      </c>
      <c r="H5352" s="62">
        <v>0.45050334416082616</v>
      </c>
      <c r="I5352" s="62">
        <v>0.7595939505058944</v>
      </c>
      <c r="J5352" s="62">
        <v>0.6278587937192649</v>
      </c>
      <c r="K5352" s="62"/>
      <c r="L5352" s="65">
        <f t="shared" si="757"/>
        <v>0.11657704213111439</v>
      </c>
      <c r="M5352" s="65">
        <f t="shared" si="758"/>
        <v>0.18824229679767629</v>
      </c>
      <c r="N5352" s="65">
        <f t="shared" si="759"/>
        <v>3.0369946654926438E-2</v>
      </c>
      <c r="O5352" s="65">
        <f t="shared" si="760"/>
        <v>0.12101151139399906</v>
      </c>
      <c r="P5352" s="65">
        <f t="shared" si="761"/>
        <v>0.17501852568676027</v>
      </c>
      <c r="Q5352" s="65">
        <f t="shared" si="762"/>
        <v>9.0392218536321095E-2</v>
      </c>
      <c r="R5352" s="65">
        <f t="shared" si="763"/>
        <v>0.15241037222685899</v>
      </c>
      <c r="S5352" s="65">
        <f t="shared" si="764"/>
        <v>0.12597808657234333</v>
      </c>
      <c r="T5352" s="66">
        <f>(L5352*'Football Field'!$F$4)+(M5352*'Football Field'!$F$5)+(N5352*'Football Field'!$F$6)+(O5352*'Football Field'!$F$7)+(P5352*'Football Field'!$F$8)+(Q5352*'Football Field'!$F$9)+(R5352*'Football Field'!$F$10)+(S5352*'Football Field'!$F$11)</f>
        <v>144950061.46440151</v>
      </c>
    </row>
    <row r="5353" spans="2:20" x14ac:dyDescent="0.3">
      <c r="B5353" s="62">
        <f t="shared" si="756"/>
        <v>5326</v>
      </c>
      <c r="C5353" s="62">
        <v>0.49775545626059714</v>
      </c>
      <c r="D5353" s="62">
        <v>0.62190428516397056</v>
      </c>
      <c r="E5353" s="62">
        <v>0.64392854697034818</v>
      </c>
      <c r="F5353" s="62">
        <v>0.23520822136568997</v>
      </c>
      <c r="G5353" s="62">
        <v>0.94480055607821145</v>
      </c>
      <c r="H5353" s="62">
        <v>0.44949997450166823</v>
      </c>
      <c r="I5353" s="62">
        <v>0.10251867488685973</v>
      </c>
      <c r="J5353" s="62">
        <v>0.98163249737328473</v>
      </c>
      <c r="K5353" s="62"/>
      <c r="L5353" s="65">
        <f t="shared" si="757"/>
        <v>0.11117441620943183</v>
      </c>
      <c r="M5353" s="65">
        <f t="shared" si="758"/>
        <v>0.13890324048010164</v>
      </c>
      <c r="N5353" s="65">
        <f t="shared" si="759"/>
        <v>0.14382239187858636</v>
      </c>
      <c r="O5353" s="65">
        <f t="shared" si="760"/>
        <v>5.2534103582581634E-2</v>
      </c>
      <c r="P5353" s="65">
        <f t="shared" si="761"/>
        <v>0.21102259942149149</v>
      </c>
      <c r="Q5353" s="65">
        <f t="shared" si="762"/>
        <v>0.10039648309794603</v>
      </c>
      <c r="R5353" s="65">
        <f t="shared" si="763"/>
        <v>2.2897697429044545E-2</v>
      </c>
      <c r="S5353" s="65">
        <f t="shared" si="764"/>
        <v>0.21924906790081647</v>
      </c>
      <c r="T5353" s="66">
        <f>(L5353*'Football Field'!$F$4)+(M5353*'Football Field'!$F$5)+(N5353*'Football Field'!$F$6)+(O5353*'Football Field'!$F$7)+(P5353*'Football Field'!$F$8)+(Q5353*'Football Field'!$F$9)+(R5353*'Football Field'!$F$10)+(S5353*'Football Field'!$F$11)</f>
        <v>133313776.12482803</v>
      </c>
    </row>
    <row r="5354" spans="2:20" x14ac:dyDescent="0.3">
      <c r="B5354" s="62">
        <f t="shared" si="756"/>
        <v>5327</v>
      </c>
      <c r="C5354" s="62">
        <v>0.68920718134268488</v>
      </c>
      <c r="D5354" s="62">
        <v>0.33167215588247634</v>
      </c>
      <c r="E5354" s="62">
        <v>1.7601213481410305E-2</v>
      </c>
      <c r="F5354" s="62">
        <v>1.9309663823416923E-3</v>
      </c>
      <c r="G5354" s="62">
        <v>0.90774595597182572</v>
      </c>
      <c r="H5354" s="62">
        <v>0.88213440032733326</v>
      </c>
      <c r="I5354" s="62">
        <v>0.53271470982808666</v>
      </c>
      <c r="J5354" s="62">
        <v>0.83818643339483612</v>
      </c>
      <c r="K5354" s="62"/>
      <c r="L5354" s="65">
        <f t="shared" si="757"/>
        <v>0.16405034917882741</v>
      </c>
      <c r="M5354" s="65">
        <f t="shared" si="758"/>
        <v>7.8947135866189899E-2</v>
      </c>
      <c r="N5354" s="65">
        <f t="shared" si="759"/>
        <v>4.1895750592313413E-3</v>
      </c>
      <c r="O5354" s="65">
        <f t="shared" si="760"/>
        <v>4.5962334382326439E-4</v>
      </c>
      <c r="P5354" s="65">
        <f t="shared" si="761"/>
        <v>0.21606861488694074</v>
      </c>
      <c r="Q5354" s="65">
        <f t="shared" si="762"/>
        <v>0.20997235709939621</v>
      </c>
      <c r="R5354" s="65">
        <f t="shared" si="763"/>
        <v>0.12680081770149551</v>
      </c>
      <c r="S5354" s="65">
        <f t="shared" si="764"/>
        <v>0.19951152686409582</v>
      </c>
      <c r="T5354" s="66">
        <f>(L5354*'Football Field'!$F$4)+(M5354*'Football Field'!$F$5)+(N5354*'Football Field'!$F$6)+(O5354*'Football Field'!$F$7)+(P5354*'Football Field'!$F$8)+(Q5354*'Football Field'!$F$9)+(R5354*'Football Field'!$F$10)+(S5354*'Football Field'!$F$11)</f>
        <v>143908368.0862391</v>
      </c>
    </row>
    <row r="5355" spans="2:20" x14ac:dyDescent="0.3">
      <c r="B5355" s="62">
        <f t="shared" si="756"/>
        <v>5328</v>
      </c>
      <c r="C5355" s="62">
        <v>0.21093684959590475</v>
      </c>
      <c r="D5355" s="62">
        <v>0.26382458592841973</v>
      </c>
      <c r="E5355" s="62">
        <v>0.59662799137707223</v>
      </c>
      <c r="F5355" s="62">
        <v>0.51781218751417568</v>
      </c>
      <c r="G5355" s="62">
        <v>0.94329905476591902</v>
      </c>
      <c r="H5355" s="62">
        <v>0.83580132307255783</v>
      </c>
      <c r="I5355" s="62">
        <v>0.81472091447761952</v>
      </c>
      <c r="J5355" s="62">
        <v>0.14255103900189559</v>
      </c>
      <c r="K5355" s="62"/>
      <c r="L5355" s="65">
        <f t="shared" si="757"/>
        <v>4.8765054589797893E-2</v>
      </c>
      <c r="M5355" s="65">
        <f t="shared" si="758"/>
        <v>6.0991810390534959E-2</v>
      </c>
      <c r="N5355" s="65">
        <f t="shared" si="759"/>
        <v>0.13793036458561603</v>
      </c>
      <c r="O5355" s="65">
        <f t="shared" si="760"/>
        <v>0.11970947532290101</v>
      </c>
      <c r="P5355" s="65">
        <f t="shared" si="761"/>
        <v>0.21807488823450155</v>
      </c>
      <c r="Q5355" s="65">
        <f t="shared" si="762"/>
        <v>0.1932232192902244</v>
      </c>
      <c r="R5355" s="65">
        <f t="shared" si="763"/>
        <v>0.1883497831036276</v>
      </c>
      <c r="S5355" s="65">
        <f t="shared" si="764"/>
        <v>3.2955404482796484E-2</v>
      </c>
      <c r="T5355" s="66">
        <f>(L5355*'Football Field'!$F$4)+(M5355*'Football Field'!$F$5)+(N5355*'Football Field'!$F$6)+(O5355*'Football Field'!$F$7)+(P5355*'Football Field'!$F$8)+(Q5355*'Football Field'!$F$9)+(R5355*'Football Field'!$F$10)+(S5355*'Football Field'!$F$11)</f>
        <v>156285165.28161427</v>
      </c>
    </row>
    <row r="5356" spans="2:20" x14ac:dyDescent="0.3">
      <c r="B5356" s="62">
        <f t="shared" si="756"/>
        <v>5329</v>
      </c>
      <c r="C5356" s="62">
        <v>0.31073244177595749</v>
      </c>
      <c r="D5356" s="62">
        <v>0.58596836635200034</v>
      </c>
      <c r="E5356" s="62">
        <v>0.10731661324277364</v>
      </c>
      <c r="F5356" s="62">
        <v>0.72496438156793352</v>
      </c>
      <c r="G5356" s="62">
        <v>0.20703261982874854</v>
      </c>
      <c r="H5356" s="62">
        <v>0.57910100847276924</v>
      </c>
      <c r="I5356" s="62">
        <v>0.26498737373564019</v>
      </c>
      <c r="J5356" s="62">
        <v>0.55653701052912208</v>
      </c>
      <c r="K5356" s="62"/>
      <c r="L5356" s="65">
        <f t="shared" si="757"/>
        <v>9.3127355350740265E-2</v>
      </c>
      <c r="M5356" s="65">
        <f t="shared" si="758"/>
        <v>0.17561630824792029</v>
      </c>
      <c r="N5356" s="65">
        <f t="shared" si="759"/>
        <v>3.2163079977673002E-2</v>
      </c>
      <c r="O5356" s="65">
        <f t="shared" si="760"/>
        <v>0.21727379089559362</v>
      </c>
      <c r="P5356" s="65">
        <f t="shared" si="761"/>
        <v>6.2048237531271436E-2</v>
      </c>
      <c r="Q5356" s="65">
        <f t="shared" si="762"/>
        <v>0.17355814247068554</v>
      </c>
      <c r="R5356" s="65">
        <f t="shared" si="763"/>
        <v>7.9417434421383215E-2</v>
      </c>
      <c r="S5356" s="65">
        <f t="shared" si="764"/>
        <v>0.16679565110473257</v>
      </c>
      <c r="T5356" s="66">
        <f>(L5356*'Football Field'!$F$4)+(M5356*'Football Field'!$F$5)+(N5356*'Football Field'!$F$6)+(O5356*'Football Field'!$F$7)+(P5356*'Football Field'!$F$8)+(Q5356*'Football Field'!$F$9)+(R5356*'Football Field'!$F$10)+(S5356*'Football Field'!$F$11)</f>
        <v>126755651.06376372</v>
      </c>
    </row>
    <row r="5357" spans="2:20" x14ac:dyDescent="0.3">
      <c r="B5357" s="62">
        <f t="shared" si="756"/>
        <v>5330</v>
      </c>
      <c r="C5357" s="62">
        <v>0.20338025070094601</v>
      </c>
      <c r="D5357" s="62">
        <v>0.14175653877037464</v>
      </c>
      <c r="E5357" s="62">
        <v>0.19959993634735873</v>
      </c>
      <c r="F5357" s="62">
        <v>0.58960405840169527</v>
      </c>
      <c r="G5357" s="62">
        <v>0.44288107857260994</v>
      </c>
      <c r="H5357" s="62">
        <v>0.44956092250455182</v>
      </c>
      <c r="I5357" s="62">
        <v>0.67226438181808901</v>
      </c>
      <c r="J5357" s="62">
        <v>0.59053622319455057</v>
      </c>
      <c r="K5357" s="62"/>
      <c r="L5357" s="65">
        <f t="shared" si="757"/>
        <v>6.1825534291066929E-2</v>
      </c>
      <c r="M5357" s="65">
        <f t="shared" si="758"/>
        <v>4.3092550621435487E-2</v>
      </c>
      <c r="N5357" s="65">
        <f t="shared" si="759"/>
        <v>6.0676357053389175E-2</v>
      </c>
      <c r="O5357" s="65">
        <f t="shared" si="760"/>
        <v>0.17923365619440987</v>
      </c>
      <c r="P5357" s="65">
        <f t="shared" si="761"/>
        <v>0.13463135784220095</v>
      </c>
      <c r="Q5357" s="65">
        <f t="shared" si="762"/>
        <v>0.13666196267551148</v>
      </c>
      <c r="R5357" s="65">
        <f t="shared" si="763"/>
        <v>0.20436155648107798</v>
      </c>
      <c r="S5357" s="65">
        <f t="shared" si="764"/>
        <v>0.17951702484090809</v>
      </c>
      <c r="T5357" s="66">
        <f>(L5357*'Football Field'!$F$4)+(M5357*'Football Field'!$F$5)+(N5357*'Football Field'!$F$6)+(O5357*'Football Field'!$F$7)+(P5357*'Football Field'!$F$8)+(Q5357*'Football Field'!$F$9)+(R5357*'Football Field'!$F$10)+(S5357*'Football Field'!$F$11)</f>
        <v>151197951.27272728</v>
      </c>
    </row>
    <row r="5358" spans="2:20" x14ac:dyDescent="0.3">
      <c r="B5358" s="62">
        <f t="shared" si="756"/>
        <v>5331</v>
      </c>
      <c r="C5358" s="62">
        <v>0.41716756161732171</v>
      </c>
      <c r="D5358" s="62">
        <v>0.68459895413448846</v>
      </c>
      <c r="E5358" s="62">
        <v>0.19039737862281492</v>
      </c>
      <c r="F5358" s="62">
        <v>0.27512726584898595</v>
      </c>
      <c r="G5358" s="62">
        <v>0.11393459034938702</v>
      </c>
      <c r="H5358" s="62">
        <v>0.78214675348649942</v>
      </c>
      <c r="I5358" s="62">
        <v>5.8833923149382295E-2</v>
      </c>
      <c r="J5358" s="62">
        <v>0.92530672221245891</v>
      </c>
      <c r="K5358" s="62"/>
      <c r="L5358" s="65">
        <f t="shared" si="757"/>
        <v>0.12100535764086727</v>
      </c>
      <c r="M5358" s="65">
        <f t="shared" si="758"/>
        <v>0.1985776194209434</v>
      </c>
      <c r="N5358" s="65">
        <f t="shared" si="759"/>
        <v>5.5227455377442995E-2</v>
      </c>
      <c r="O5358" s="65">
        <f t="shared" si="760"/>
        <v>7.9804558800643244E-2</v>
      </c>
      <c r="P5358" s="65">
        <f t="shared" si="761"/>
        <v>3.3048341053756626E-2</v>
      </c>
      <c r="Q5358" s="65">
        <f t="shared" si="762"/>
        <v>0.22687273973640448</v>
      </c>
      <c r="R5358" s="65">
        <f t="shared" si="763"/>
        <v>1.7065612399261628E-2</v>
      </c>
      <c r="S5358" s="65">
        <f t="shared" si="764"/>
        <v>0.2683983155706805</v>
      </c>
      <c r="T5358" s="66">
        <f>(L5358*'Football Field'!$F$4)+(M5358*'Football Field'!$F$5)+(N5358*'Football Field'!$F$6)+(O5358*'Football Field'!$F$7)+(P5358*'Football Field'!$F$8)+(Q5358*'Football Field'!$F$9)+(R5358*'Football Field'!$F$10)+(S5358*'Football Field'!$F$11)</f>
        <v>115929160.42855135</v>
      </c>
    </row>
    <row r="5359" spans="2:20" x14ac:dyDescent="0.3">
      <c r="B5359" s="62">
        <f t="shared" si="756"/>
        <v>5332</v>
      </c>
      <c r="C5359" s="62">
        <v>0.24201448205462239</v>
      </c>
      <c r="D5359" s="62">
        <v>0.15591248300076954</v>
      </c>
      <c r="E5359" s="62">
        <v>0.73394689482456976</v>
      </c>
      <c r="F5359" s="62">
        <v>0.92592496994237994</v>
      </c>
      <c r="G5359" s="62">
        <v>0.92512377189474604</v>
      </c>
      <c r="H5359" s="62">
        <v>0.61170665526954104</v>
      </c>
      <c r="I5359" s="62">
        <v>0.13859358468497873</v>
      </c>
      <c r="J5359" s="62">
        <v>0.47926357178267498</v>
      </c>
      <c r="K5359" s="62"/>
      <c r="L5359" s="65">
        <f t="shared" si="757"/>
        <v>5.7451694391618943E-2</v>
      </c>
      <c r="M5359" s="65">
        <f t="shared" si="758"/>
        <v>3.701198477526238E-2</v>
      </c>
      <c r="N5359" s="65">
        <f t="shared" si="759"/>
        <v>0.17423127881918216</v>
      </c>
      <c r="O5359" s="65">
        <f t="shared" si="760"/>
        <v>0.21980485610233977</v>
      </c>
      <c r="P5359" s="65">
        <f t="shared" si="761"/>
        <v>0.21961466010667438</v>
      </c>
      <c r="Q5359" s="65">
        <f t="shared" si="762"/>
        <v>0.14521273073209398</v>
      </c>
      <c r="R5359" s="65">
        <f t="shared" si="763"/>
        <v>3.290066034214946E-2</v>
      </c>
      <c r="S5359" s="65">
        <f t="shared" si="764"/>
        <v>0.1137721347306789</v>
      </c>
      <c r="T5359" s="66">
        <f>(L5359*'Football Field'!$F$4)+(M5359*'Football Field'!$F$5)+(N5359*'Football Field'!$F$6)+(O5359*'Football Field'!$F$7)+(P5359*'Football Field'!$F$8)+(Q5359*'Football Field'!$F$9)+(R5359*'Football Field'!$F$10)+(S5359*'Football Field'!$F$11)</f>
        <v>137157467.87365761</v>
      </c>
    </row>
    <row r="5360" spans="2:20" x14ac:dyDescent="0.3">
      <c r="B5360" s="62">
        <f t="shared" si="756"/>
        <v>5333</v>
      </c>
      <c r="C5360" s="62">
        <v>0.97809085670740781</v>
      </c>
      <c r="D5360" s="62">
        <v>0.1371094429893277</v>
      </c>
      <c r="E5360" s="62">
        <v>0.30029703723212398</v>
      </c>
      <c r="F5360" s="62">
        <v>0.29067744574971643</v>
      </c>
      <c r="G5360" s="62">
        <v>8.3866554826504514E-2</v>
      </c>
      <c r="H5360" s="62">
        <v>0.19929793667614115</v>
      </c>
      <c r="I5360" s="62">
        <v>0.79433956533226402</v>
      </c>
      <c r="J5360" s="62">
        <v>0.34247931426598943</v>
      </c>
      <c r="K5360" s="62"/>
      <c r="L5360" s="65">
        <f t="shared" si="757"/>
        <v>0.31287312048653448</v>
      </c>
      <c r="M5360" s="65">
        <f t="shared" si="758"/>
        <v>4.3858767293511555E-2</v>
      </c>
      <c r="N5360" s="65">
        <f t="shared" si="759"/>
        <v>9.6059451396938986E-2</v>
      </c>
      <c r="O5360" s="65">
        <f t="shared" si="760"/>
        <v>9.2982322534863465E-2</v>
      </c>
      <c r="P5360" s="65">
        <f t="shared" si="761"/>
        <v>2.6827355079624235E-2</v>
      </c>
      <c r="Q5360" s="65">
        <f t="shared" si="762"/>
        <v>6.3751712764497592E-2</v>
      </c>
      <c r="R5360" s="65">
        <f t="shared" si="763"/>
        <v>0.25409449114783916</v>
      </c>
      <c r="S5360" s="65">
        <f t="shared" si="764"/>
        <v>0.10955277929619059</v>
      </c>
      <c r="T5360" s="66">
        <f>(L5360*'Football Field'!$F$4)+(M5360*'Football Field'!$F$5)+(N5360*'Football Field'!$F$6)+(O5360*'Football Field'!$F$7)+(P5360*'Football Field'!$F$8)+(Q5360*'Football Field'!$F$9)+(R5360*'Football Field'!$F$10)+(S5360*'Football Field'!$F$11)</f>
        <v>147824945.78682721</v>
      </c>
    </row>
    <row r="5361" spans="2:20" x14ac:dyDescent="0.3">
      <c r="B5361" s="62">
        <f t="shared" si="756"/>
        <v>5334</v>
      </c>
      <c r="C5361" s="62">
        <v>5.3301135964960444E-3</v>
      </c>
      <c r="D5361" s="62">
        <v>2.580136852761028E-2</v>
      </c>
      <c r="E5361" s="62">
        <v>0.14983837485369622</v>
      </c>
      <c r="F5361" s="62">
        <v>0.82283444703619779</v>
      </c>
      <c r="G5361" s="62">
        <v>0.86678647051295754</v>
      </c>
      <c r="H5361" s="62">
        <v>0.44233633812168149</v>
      </c>
      <c r="I5361" s="62">
        <v>0.16786656326459803</v>
      </c>
      <c r="J5361" s="62">
        <v>0.6236888328897171</v>
      </c>
      <c r="K5361" s="62"/>
      <c r="L5361" s="65">
        <f t="shared" si="757"/>
        <v>1.71690888300455E-3</v>
      </c>
      <c r="M5361" s="65">
        <f t="shared" si="758"/>
        <v>8.3110046374714249E-3</v>
      </c>
      <c r="N5361" s="65">
        <f t="shared" si="759"/>
        <v>4.8265169614845664E-2</v>
      </c>
      <c r="O5361" s="65">
        <f t="shared" si="760"/>
        <v>0.26504721630835387</v>
      </c>
      <c r="P5361" s="65">
        <f t="shared" si="761"/>
        <v>0.27920481692363547</v>
      </c>
      <c r="Q5361" s="65">
        <f t="shared" si="762"/>
        <v>0.14248311493700128</v>
      </c>
      <c r="R5361" s="65">
        <f t="shared" si="763"/>
        <v>5.4072317298809659E-2</v>
      </c>
      <c r="S5361" s="65">
        <f t="shared" si="764"/>
        <v>0.20089945139687801</v>
      </c>
      <c r="T5361" s="66">
        <f>(L5361*'Football Field'!$F$4)+(M5361*'Football Field'!$F$5)+(N5361*'Football Field'!$F$6)+(O5361*'Football Field'!$F$7)+(P5361*'Football Field'!$F$8)+(Q5361*'Football Field'!$F$9)+(R5361*'Football Field'!$F$10)+(S5361*'Football Field'!$F$11)</f>
        <v>143041318.70604026</v>
      </c>
    </row>
    <row r="5362" spans="2:20" x14ac:dyDescent="0.3">
      <c r="B5362" s="62">
        <f t="shared" si="756"/>
        <v>5335</v>
      </c>
      <c r="C5362" s="62">
        <v>0.28765673531232283</v>
      </c>
      <c r="D5362" s="62">
        <v>0.81317039347185283</v>
      </c>
      <c r="E5362" s="62">
        <v>0.30884394539469107</v>
      </c>
      <c r="F5362" s="62">
        <v>0.41787934328637566</v>
      </c>
      <c r="G5362" s="62">
        <v>0.96417508741423108</v>
      </c>
      <c r="H5362" s="62">
        <v>0.79599049352451789</v>
      </c>
      <c r="I5362" s="62">
        <v>0.76993813362322594</v>
      </c>
      <c r="J5362" s="62">
        <v>0.64818073064448889</v>
      </c>
      <c r="K5362" s="62"/>
      <c r="L5362" s="65">
        <f t="shared" si="757"/>
        <v>5.7464287816876798E-2</v>
      </c>
      <c r="M5362" s="65">
        <f t="shared" si="758"/>
        <v>0.16244451041236485</v>
      </c>
      <c r="N5362" s="65">
        <f t="shared" si="759"/>
        <v>6.1696790618829045E-2</v>
      </c>
      <c r="O5362" s="65">
        <f t="shared" si="760"/>
        <v>8.3478451597052042E-2</v>
      </c>
      <c r="P5362" s="65">
        <f t="shared" si="761"/>
        <v>0.19261024661521359</v>
      </c>
      <c r="Q5362" s="65">
        <f t="shared" si="762"/>
        <v>0.15901253544342514</v>
      </c>
      <c r="R5362" s="65">
        <f t="shared" si="763"/>
        <v>0.1538081368533791</v>
      </c>
      <c r="S5362" s="65">
        <f t="shared" si="764"/>
        <v>0.12948504064285951</v>
      </c>
      <c r="T5362" s="66">
        <f>(L5362*'Football Field'!$F$4)+(M5362*'Football Field'!$F$5)+(N5362*'Football Field'!$F$6)+(O5362*'Football Field'!$F$7)+(P5362*'Football Field'!$F$8)+(Q5362*'Football Field'!$F$9)+(R5362*'Football Field'!$F$10)+(S5362*'Football Field'!$F$11)</f>
        <v>147532500.94889215</v>
      </c>
    </row>
    <row r="5363" spans="2:20" x14ac:dyDescent="0.3">
      <c r="B5363" s="62">
        <f t="shared" si="756"/>
        <v>5336</v>
      </c>
      <c r="C5363" s="62">
        <v>0.58094019465864821</v>
      </c>
      <c r="D5363" s="62">
        <v>0.85889064258409564</v>
      </c>
      <c r="E5363" s="62">
        <v>0.72374469575855327</v>
      </c>
      <c r="F5363" s="62">
        <v>0.92280799438623617</v>
      </c>
      <c r="G5363" s="62">
        <v>0.13100933075951482</v>
      </c>
      <c r="H5363" s="62">
        <v>0.24201920118084241</v>
      </c>
      <c r="I5363" s="62">
        <v>0.47540357466698824</v>
      </c>
      <c r="J5363" s="62">
        <v>0.88067268964555279</v>
      </c>
      <c r="K5363" s="62"/>
      <c r="L5363" s="65">
        <f t="shared" si="757"/>
        <v>0.12063993423193824</v>
      </c>
      <c r="M5363" s="65">
        <f t="shared" si="758"/>
        <v>0.17836003014846646</v>
      </c>
      <c r="N5363" s="65">
        <f t="shared" si="759"/>
        <v>0.15029518236094774</v>
      </c>
      <c r="O5363" s="65">
        <f t="shared" si="760"/>
        <v>0.19163331574410467</v>
      </c>
      <c r="P5363" s="65">
        <f t="shared" si="761"/>
        <v>2.7205824613125398E-2</v>
      </c>
      <c r="Q5363" s="65">
        <f t="shared" si="762"/>
        <v>5.0258496109877343E-2</v>
      </c>
      <c r="R5363" s="65">
        <f t="shared" si="763"/>
        <v>9.8723855757912163E-2</v>
      </c>
      <c r="S5363" s="65">
        <f t="shared" si="764"/>
        <v>0.1828833610336279</v>
      </c>
      <c r="T5363" s="66">
        <f>(L5363*'Football Field'!$F$4)+(M5363*'Football Field'!$F$5)+(N5363*'Football Field'!$F$6)+(O5363*'Football Field'!$F$7)+(P5363*'Football Field'!$F$8)+(Q5363*'Football Field'!$F$9)+(R5363*'Football Field'!$F$10)+(S5363*'Football Field'!$F$11)</f>
        <v>129473195.00548184</v>
      </c>
    </row>
    <row r="5364" spans="2:20" x14ac:dyDescent="0.3">
      <c r="B5364" s="62">
        <f t="shared" si="756"/>
        <v>5337</v>
      </c>
      <c r="C5364" s="62">
        <v>0.78852158647775239</v>
      </c>
      <c r="D5364" s="62">
        <v>0.2844429457979063</v>
      </c>
      <c r="E5364" s="62">
        <v>0.35056671324582234</v>
      </c>
      <c r="F5364" s="62">
        <v>0.47336352977566898</v>
      </c>
      <c r="G5364" s="62">
        <v>0.48742736672350584</v>
      </c>
      <c r="H5364" s="62">
        <v>6.9510170637664515E-2</v>
      </c>
      <c r="I5364" s="62">
        <v>0.13730154221027058</v>
      </c>
      <c r="J5364" s="62">
        <v>0.47102096659531179</v>
      </c>
      <c r="K5364" s="62"/>
      <c r="L5364" s="65">
        <f t="shared" si="757"/>
        <v>0.25750546019119613</v>
      </c>
      <c r="M5364" s="65">
        <f t="shared" si="758"/>
        <v>9.2889798975586954E-2</v>
      </c>
      <c r="N5364" s="65">
        <f t="shared" si="759"/>
        <v>0.11448366711851277</v>
      </c>
      <c r="O5364" s="65">
        <f t="shared" si="760"/>
        <v>0.1545851066894689</v>
      </c>
      <c r="P5364" s="65">
        <f t="shared" si="761"/>
        <v>0.15917789763826667</v>
      </c>
      <c r="Q5364" s="65">
        <f t="shared" si="762"/>
        <v>2.269975709602896E-2</v>
      </c>
      <c r="R5364" s="65">
        <f t="shared" si="763"/>
        <v>4.4838210415707132E-2</v>
      </c>
      <c r="S5364" s="65">
        <f t="shared" si="764"/>
        <v>0.15382010187523246</v>
      </c>
      <c r="T5364" s="66">
        <f>(L5364*'Football Field'!$F$4)+(M5364*'Football Field'!$F$5)+(N5364*'Football Field'!$F$6)+(O5364*'Football Field'!$F$7)+(P5364*'Football Field'!$F$8)+(Q5364*'Football Field'!$F$9)+(R5364*'Football Field'!$F$10)+(S5364*'Football Field'!$F$11)</f>
        <v>131003540.44394061</v>
      </c>
    </row>
    <row r="5365" spans="2:20" x14ac:dyDescent="0.3">
      <c r="B5365" s="62">
        <f t="shared" si="756"/>
        <v>5338</v>
      </c>
      <c r="C5365" s="62">
        <v>0.39383587934928288</v>
      </c>
      <c r="D5365" s="62">
        <v>0.86018608037425126</v>
      </c>
      <c r="E5365" s="62">
        <v>0.90521775137007132</v>
      </c>
      <c r="F5365" s="62">
        <v>0.71359986313683788</v>
      </c>
      <c r="G5365" s="62">
        <v>2.1086094449226378E-2</v>
      </c>
      <c r="H5365" s="62">
        <v>0.29575092685634352</v>
      </c>
      <c r="I5365" s="62">
        <v>0.64246694287347583</v>
      </c>
      <c r="J5365" s="62">
        <v>0.46992839741387216</v>
      </c>
      <c r="K5365" s="62"/>
      <c r="L5365" s="65">
        <f t="shared" si="757"/>
        <v>9.1545628530711146E-2</v>
      </c>
      <c r="M5365" s="65">
        <f t="shared" si="758"/>
        <v>0.19994693096865257</v>
      </c>
      <c r="N5365" s="65">
        <f t="shared" si="759"/>
        <v>0.2104143689072982</v>
      </c>
      <c r="O5365" s="65">
        <f t="shared" si="760"/>
        <v>0.16587353112222286</v>
      </c>
      <c r="P5365" s="65">
        <f t="shared" si="761"/>
        <v>4.9013811865028165E-3</v>
      </c>
      <c r="Q5365" s="65">
        <f t="shared" si="762"/>
        <v>6.8746160284681654E-2</v>
      </c>
      <c r="R5365" s="65">
        <f t="shared" si="763"/>
        <v>0.14933895863610561</v>
      </c>
      <c r="S5365" s="65">
        <f t="shared" si="764"/>
        <v>0.10923304036382503</v>
      </c>
      <c r="T5365" s="66">
        <f>(L5365*'Football Field'!$F$4)+(M5365*'Football Field'!$F$5)+(N5365*'Football Field'!$F$6)+(O5365*'Football Field'!$F$7)+(P5365*'Football Field'!$F$8)+(Q5365*'Football Field'!$F$9)+(R5365*'Football Field'!$F$10)+(S5365*'Football Field'!$F$11)</f>
        <v>135560476.70709616</v>
      </c>
    </row>
    <row r="5366" spans="2:20" x14ac:dyDescent="0.3">
      <c r="B5366" s="62">
        <f t="shared" si="756"/>
        <v>5339</v>
      </c>
      <c r="C5366" s="62">
        <v>7.2965724615304262E-2</v>
      </c>
      <c r="D5366" s="62">
        <v>0.17617524223755088</v>
      </c>
      <c r="E5366" s="62">
        <v>0.4632137081631551</v>
      </c>
      <c r="F5366" s="62">
        <v>0.47172881016068369</v>
      </c>
      <c r="G5366" s="62">
        <v>0.60225467244785758</v>
      </c>
      <c r="H5366" s="62">
        <v>0.3703918941764327</v>
      </c>
      <c r="I5366" s="62">
        <v>0.70878503144934135</v>
      </c>
      <c r="J5366" s="62">
        <v>0.85600058552807945</v>
      </c>
      <c r="K5366" s="62"/>
      <c r="L5366" s="65">
        <f t="shared" si="757"/>
        <v>1.960645368967516E-2</v>
      </c>
      <c r="M5366" s="65">
        <f t="shared" si="758"/>
        <v>4.7339648121213149E-2</v>
      </c>
      <c r="N5366" s="65">
        <f t="shared" si="759"/>
        <v>0.12446910060040296</v>
      </c>
      <c r="O5366" s="65">
        <f t="shared" si="760"/>
        <v>0.12675717426591668</v>
      </c>
      <c r="P5366" s="65">
        <f t="shared" si="761"/>
        <v>0.16183048146228793</v>
      </c>
      <c r="Q5366" s="65">
        <f t="shared" si="762"/>
        <v>9.9527162355872778E-2</v>
      </c>
      <c r="R5366" s="65">
        <f t="shared" si="763"/>
        <v>0.19045601161797648</v>
      </c>
      <c r="S5366" s="65">
        <f t="shared" si="764"/>
        <v>0.23001396788665504</v>
      </c>
      <c r="T5366" s="66">
        <f>(L5366*'Football Field'!$F$4)+(M5366*'Football Field'!$F$5)+(N5366*'Football Field'!$F$6)+(O5366*'Football Field'!$F$7)+(P5366*'Football Field'!$F$8)+(Q5366*'Football Field'!$F$9)+(R5366*'Football Field'!$F$10)+(S5366*'Football Field'!$F$11)</f>
        <v>153375399.03711683</v>
      </c>
    </row>
    <row r="5367" spans="2:20" x14ac:dyDescent="0.3">
      <c r="B5367" s="62">
        <f t="shared" si="756"/>
        <v>5340</v>
      </c>
      <c r="C5367" s="62">
        <v>0.23570828305160252</v>
      </c>
      <c r="D5367" s="62">
        <v>0.25721557131354666</v>
      </c>
      <c r="E5367" s="62">
        <v>6.185050124558622E-2</v>
      </c>
      <c r="F5367" s="62">
        <v>0.79979397427127374</v>
      </c>
      <c r="G5367" s="62">
        <v>0.53702682731510365</v>
      </c>
      <c r="H5367" s="62">
        <v>0.98738548247734137</v>
      </c>
      <c r="I5367" s="62">
        <v>0.70580802005365995</v>
      </c>
      <c r="J5367" s="62">
        <v>0.2017316488932096</v>
      </c>
      <c r="K5367" s="62"/>
      <c r="L5367" s="65">
        <f t="shared" si="757"/>
        <v>6.2249311726898987E-2</v>
      </c>
      <c r="M5367" s="65">
        <f t="shared" si="758"/>
        <v>6.7929272880936739E-2</v>
      </c>
      <c r="N5367" s="65">
        <f t="shared" si="759"/>
        <v>1.6334390470523069E-2</v>
      </c>
      <c r="O5367" s="65">
        <f t="shared" si="760"/>
        <v>0.21122136132487287</v>
      </c>
      <c r="P5367" s="65">
        <f t="shared" si="761"/>
        <v>0.14182594665935802</v>
      </c>
      <c r="Q5367" s="65">
        <f t="shared" si="762"/>
        <v>0.26076328713442171</v>
      </c>
      <c r="R5367" s="65">
        <f t="shared" si="763"/>
        <v>0.18640016757513325</v>
      </c>
      <c r="S5367" s="65">
        <f t="shared" si="764"/>
        <v>5.3276262227855406E-2</v>
      </c>
      <c r="T5367" s="66">
        <f>(L5367*'Football Field'!$F$4)+(M5367*'Football Field'!$F$5)+(N5367*'Football Field'!$F$6)+(O5367*'Football Field'!$F$7)+(P5367*'Football Field'!$F$8)+(Q5367*'Football Field'!$F$9)+(R5367*'Football Field'!$F$10)+(S5367*'Football Field'!$F$11)</f>
        <v>147300820.19451562</v>
      </c>
    </row>
    <row r="5368" spans="2:20" x14ac:dyDescent="0.3">
      <c r="B5368" s="62">
        <f t="shared" si="756"/>
        <v>5341</v>
      </c>
      <c r="C5368" s="62">
        <v>0.9620935883950078</v>
      </c>
      <c r="D5368" s="62">
        <v>0.24368605704185076</v>
      </c>
      <c r="E5368" s="62">
        <v>0.51037560642222368</v>
      </c>
      <c r="F5368" s="62">
        <v>0.53327620479515903</v>
      </c>
      <c r="G5368" s="62">
        <v>0.21217065521672418</v>
      </c>
      <c r="H5368" s="62">
        <v>0.78053770145648493</v>
      </c>
      <c r="I5368" s="62">
        <v>0.30244847459470248</v>
      </c>
      <c r="J5368" s="62">
        <v>8.1415938263038834E-2</v>
      </c>
      <c r="K5368" s="62"/>
      <c r="L5368" s="65">
        <f t="shared" si="757"/>
        <v>0.26533162356713452</v>
      </c>
      <c r="M5368" s="65">
        <f t="shared" si="758"/>
        <v>6.7205122178863402E-2</v>
      </c>
      <c r="N5368" s="65">
        <f t="shared" si="759"/>
        <v>0.14075427787329814</v>
      </c>
      <c r="O5368" s="65">
        <f t="shared" si="760"/>
        <v>0.14706993470777138</v>
      </c>
      <c r="P5368" s="65">
        <f t="shared" si="761"/>
        <v>5.8513626014149056E-2</v>
      </c>
      <c r="Q5368" s="65">
        <f t="shared" si="762"/>
        <v>0.21526111189276387</v>
      </c>
      <c r="R5368" s="65">
        <f t="shared" si="763"/>
        <v>8.3410954794418249E-2</v>
      </c>
      <c r="S5368" s="65">
        <f t="shared" si="764"/>
        <v>2.2453348971601745E-2</v>
      </c>
      <c r="T5368" s="66">
        <f>(L5368*'Football Field'!$F$4)+(M5368*'Football Field'!$F$5)+(N5368*'Football Field'!$F$6)+(O5368*'Football Field'!$F$7)+(P5368*'Football Field'!$F$8)+(Q5368*'Football Field'!$F$9)+(R5368*'Football Field'!$F$10)+(S5368*'Football Field'!$F$11)</f>
        <v>127763048.04173294</v>
      </c>
    </row>
    <row r="5369" spans="2:20" x14ac:dyDescent="0.3">
      <c r="B5369" s="62">
        <f t="shared" si="756"/>
        <v>5342</v>
      </c>
      <c r="C5369" s="62">
        <v>7.9197794274057709E-2</v>
      </c>
      <c r="D5369" s="62">
        <v>0.10813148922297677</v>
      </c>
      <c r="E5369" s="62">
        <v>0.35375906809948932</v>
      </c>
      <c r="F5369" s="62">
        <v>0.62089608615225111</v>
      </c>
      <c r="G5369" s="62">
        <v>0.49542697707179784</v>
      </c>
      <c r="H5369" s="62">
        <v>0.97083663951038135</v>
      </c>
      <c r="I5369" s="62">
        <v>0.96132206596962633</v>
      </c>
      <c r="J5369" s="62">
        <v>0.11614706156749055</v>
      </c>
      <c r="K5369" s="62"/>
      <c r="L5369" s="65">
        <f t="shared" si="757"/>
        <v>2.1371785915441529E-2</v>
      </c>
      <c r="M5369" s="65">
        <f t="shared" si="758"/>
        <v>2.9179638897447416E-2</v>
      </c>
      <c r="N5369" s="65">
        <f t="shared" si="759"/>
        <v>9.5463050939348149E-2</v>
      </c>
      <c r="O5369" s="65">
        <f t="shared" si="760"/>
        <v>0.16755085606377934</v>
      </c>
      <c r="P5369" s="65">
        <f t="shared" si="761"/>
        <v>0.13369260328227492</v>
      </c>
      <c r="Q5369" s="65">
        <f t="shared" si="762"/>
        <v>0.26198346820978324</v>
      </c>
      <c r="R5369" s="65">
        <f t="shared" si="763"/>
        <v>0.25941592916840434</v>
      </c>
      <c r="S5369" s="65">
        <f t="shared" si="764"/>
        <v>3.1342667523521113E-2</v>
      </c>
      <c r="T5369" s="66">
        <f>(L5369*'Football Field'!$F$4)+(M5369*'Football Field'!$F$5)+(N5369*'Football Field'!$F$6)+(O5369*'Football Field'!$F$7)+(P5369*'Football Field'!$F$8)+(Q5369*'Football Field'!$F$9)+(R5369*'Football Field'!$F$10)+(S5369*'Football Field'!$F$11)</f>
        <v>158679714.13814384</v>
      </c>
    </row>
    <row r="5370" spans="2:20" x14ac:dyDescent="0.3">
      <c r="B5370" s="62">
        <f t="shared" si="756"/>
        <v>5343</v>
      </c>
      <c r="C5370" s="62">
        <v>0.45401523153657064</v>
      </c>
      <c r="D5370" s="62">
        <v>0.79778868179617202</v>
      </c>
      <c r="E5370" s="62">
        <v>0.12749555239894184</v>
      </c>
      <c r="F5370" s="62">
        <v>0.63740987524180992</v>
      </c>
      <c r="G5370" s="62">
        <v>0.85783707197109982</v>
      </c>
      <c r="H5370" s="62">
        <v>0.36795455144554756</v>
      </c>
      <c r="I5370" s="62">
        <v>0.20903110719335571</v>
      </c>
      <c r="J5370" s="62">
        <v>0.35557460725927903</v>
      </c>
      <c r="K5370" s="62"/>
      <c r="L5370" s="65">
        <f t="shared" si="757"/>
        <v>0.11925466498211573</v>
      </c>
      <c r="M5370" s="65">
        <f t="shared" si="758"/>
        <v>0.20955248935621396</v>
      </c>
      <c r="N5370" s="65">
        <f t="shared" si="759"/>
        <v>3.3488831060992465E-2</v>
      </c>
      <c r="O5370" s="65">
        <f t="shared" si="760"/>
        <v>0.16742632371824148</v>
      </c>
      <c r="P5370" s="65">
        <f t="shared" si="761"/>
        <v>0.22532519951131272</v>
      </c>
      <c r="Q5370" s="65">
        <f t="shared" si="762"/>
        <v>9.6649393485709334E-2</v>
      </c>
      <c r="R5370" s="65">
        <f t="shared" si="763"/>
        <v>5.4905503004421624E-2</v>
      </c>
      <c r="S5370" s="65">
        <f t="shared" si="764"/>
        <v>9.339759488099264E-2</v>
      </c>
      <c r="T5370" s="66">
        <f>(L5370*'Football Field'!$F$4)+(M5370*'Football Field'!$F$5)+(N5370*'Football Field'!$F$6)+(O5370*'Football Field'!$F$7)+(P5370*'Football Field'!$F$8)+(Q5370*'Football Field'!$F$9)+(R5370*'Football Field'!$F$10)+(S5370*'Football Field'!$F$11)</f>
        <v>135618673.9729588</v>
      </c>
    </row>
    <row r="5371" spans="2:20" x14ac:dyDescent="0.3">
      <c r="B5371" s="62">
        <f t="shared" si="756"/>
        <v>5344</v>
      </c>
      <c r="C5371" s="62">
        <v>0.19186647604698714</v>
      </c>
      <c r="D5371" s="62">
        <v>6.6746864052052546E-2</v>
      </c>
      <c r="E5371" s="62">
        <v>0.33134693041100871</v>
      </c>
      <c r="F5371" s="62">
        <v>0.70605146413884035</v>
      </c>
      <c r="G5371" s="62">
        <v>0.23072702096623576</v>
      </c>
      <c r="H5371" s="62">
        <v>0.26228831795824059</v>
      </c>
      <c r="I5371" s="62">
        <v>0.56646378984511925</v>
      </c>
      <c r="J5371" s="62">
        <v>0.82064043945838716</v>
      </c>
      <c r="K5371" s="62"/>
      <c r="L5371" s="65">
        <f t="shared" si="757"/>
        <v>6.0408861520680403E-2</v>
      </c>
      <c r="M5371" s="65">
        <f t="shared" si="758"/>
        <v>2.1015146317028732E-2</v>
      </c>
      <c r="N5371" s="65">
        <f t="shared" si="759"/>
        <v>0.10432406560487023</v>
      </c>
      <c r="O5371" s="65">
        <f t="shared" si="760"/>
        <v>0.22229920516803386</v>
      </c>
      <c r="P5371" s="65">
        <f t="shared" si="761"/>
        <v>7.2644043638009609E-2</v>
      </c>
      <c r="Q5371" s="65">
        <f t="shared" si="762"/>
        <v>8.2581068899974464E-2</v>
      </c>
      <c r="R5371" s="65">
        <f t="shared" si="763"/>
        <v>0.1783502430557668</v>
      </c>
      <c r="S5371" s="65">
        <f t="shared" si="764"/>
        <v>0.25837736579563592</v>
      </c>
      <c r="T5371" s="66">
        <f>(L5371*'Football Field'!$F$4)+(M5371*'Football Field'!$F$5)+(N5371*'Football Field'!$F$6)+(O5371*'Football Field'!$F$7)+(P5371*'Football Field'!$F$8)+(Q5371*'Football Field'!$F$9)+(R5371*'Football Field'!$F$10)+(S5371*'Football Field'!$F$11)</f>
        <v>144642554.26339144</v>
      </c>
    </row>
    <row r="5372" spans="2:20" x14ac:dyDescent="0.3">
      <c r="B5372" s="62">
        <f t="shared" si="756"/>
        <v>5345</v>
      </c>
      <c r="C5372" s="62">
        <v>0.84754796070854133</v>
      </c>
      <c r="D5372" s="62">
        <v>0.1774971987351549</v>
      </c>
      <c r="E5372" s="62">
        <v>0.77670520153885969</v>
      </c>
      <c r="F5372" s="62">
        <v>0.84074386963218783</v>
      </c>
      <c r="G5372" s="62">
        <v>0.11188573350476338</v>
      </c>
      <c r="H5372" s="62">
        <v>0.50069062104033479</v>
      </c>
      <c r="I5372" s="62">
        <v>0.59041454180895558</v>
      </c>
      <c r="J5372" s="62">
        <v>0.9813248705526082</v>
      </c>
      <c r="K5372" s="62"/>
      <c r="L5372" s="65">
        <f t="shared" si="757"/>
        <v>0.17559173888008062</v>
      </c>
      <c r="M5372" s="65">
        <f t="shared" si="758"/>
        <v>3.6773189503274566E-2</v>
      </c>
      <c r="N5372" s="65">
        <f t="shared" si="759"/>
        <v>0.16091480748935677</v>
      </c>
      <c r="O5372" s="65">
        <f t="shared" si="760"/>
        <v>0.1741820933626794</v>
      </c>
      <c r="P5372" s="65">
        <f t="shared" si="761"/>
        <v>2.3180057545711834E-2</v>
      </c>
      <c r="Q5372" s="65">
        <f t="shared" si="762"/>
        <v>0.10373116432953489</v>
      </c>
      <c r="R5372" s="65">
        <f t="shared" si="763"/>
        <v>0.12231982243182077</v>
      </c>
      <c r="S5372" s="65">
        <f t="shared" si="764"/>
        <v>0.20330712645754112</v>
      </c>
      <c r="T5372" s="66">
        <f>(L5372*'Football Field'!$F$4)+(M5372*'Football Field'!$F$5)+(N5372*'Football Field'!$F$6)+(O5372*'Football Field'!$F$7)+(P5372*'Football Field'!$F$8)+(Q5372*'Football Field'!$F$9)+(R5372*'Football Field'!$F$10)+(S5372*'Football Field'!$F$11)</f>
        <v>132918061.69310173</v>
      </c>
    </row>
    <row r="5373" spans="2:20" x14ac:dyDescent="0.3">
      <c r="B5373" s="62">
        <f t="shared" si="756"/>
        <v>5346</v>
      </c>
      <c r="C5373" s="62">
        <v>1.7928936692420461E-2</v>
      </c>
      <c r="D5373" s="62">
        <v>0.43522989805332513</v>
      </c>
      <c r="E5373" s="62">
        <v>0.59378438199736072</v>
      </c>
      <c r="F5373" s="62">
        <v>0.83617459064532684</v>
      </c>
      <c r="G5373" s="62">
        <v>0.99004496723953728</v>
      </c>
      <c r="H5373" s="62">
        <v>0.45232227419614579</v>
      </c>
      <c r="I5373" s="62">
        <v>0.78625803059914423</v>
      </c>
      <c r="J5373" s="62">
        <v>0.52386998684932629</v>
      </c>
      <c r="K5373" s="62"/>
      <c r="L5373" s="65">
        <f t="shared" si="757"/>
        <v>3.8676516862173739E-3</v>
      </c>
      <c r="M5373" s="65">
        <f t="shared" si="758"/>
        <v>9.3888314626588462E-2</v>
      </c>
      <c r="N5373" s="65">
        <f t="shared" si="759"/>
        <v>0.12809187771032238</v>
      </c>
      <c r="O5373" s="65">
        <f t="shared" si="760"/>
        <v>0.18038058368786156</v>
      </c>
      <c r="P5373" s="65">
        <f t="shared" si="761"/>
        <v>0.21357368552669445</v>
      </c>
      <c r="Q5373" s="65">
        <f t="shared" si="762"/>
        <v>9.7575502469590292E-2</v>
      </c>
      <c r="R5373" s="65">
        <f t="shared" si="763"/>
        <v>0.16961252359903287</v>
      </c>
      <c r="S5373" s="65">
        <f t="shared" si="764"/>
        <v>0.11300986069369261</v>
      </c>
      <c r="T5373" s="66">
        <f>(L5373*'Football Field'!$F$4)+(M5373*'Football Field'!$F$5)+(N5373*'Football Field'!$F$6)+(O5373*'Football Field'!$F$7)+(P5373*'Football Field'!$F$8)+(Q5373*'Football Field'!$F$9)+(R5373*'Football Field'!$F$10)+(S5373*'Football Field'!$F$11)</f>
        <v>154221007.55053109</v>
      </c>
    </row>
    <row r="5374" spans="2:20" x14ac:dyDescent="0.3">
      <c r="B5374" s="62">
        <f t="shared" si="756"/>
        <v>5347</v>
      </c>
      <c r="C5374" s="62">
        <v>0.65645139667370622</v>
      </c>
      <c r="D5374" s="62">
        <v>0.84913937730478128</v>
      </c>
      <c r="E5374" s="62">
        <v>0.50924710233930703</v>
      </c>
      <c r="F5374" s="62">
        <v>0.52570901333514841</v>
      </c>
      <c r="G5374" s="62">
        <v>0.76980331748909336</v>
      </c>
      <c r="H5374" s="62">
        <v>0.48172075192104413</v>
      </c>
      <c r="I5374" s="62">
        <v>0.87517284775190551</v>
      </c>
      <c r="J5374" s="62">
        <v>0.91654036074196821</v>
      </c>
      <c r="K5374" s="62"/>
      <c r="L5374" s="65">
        <f t="shared" si="757"/>
        <v>0.11756389161455004</v>
      </c>
      <c r="M5374" s="65">
        <f t="shared" si="758"/>
        <v>0.15207238528997463</v>
      </c>
      <c r="N5374" s="65">
        <f t="shared" si="759"/>
        <v>9.1201072079065595E-2</v>
      </c>
      <c r="O5374" s="65">
        <f t="shared" si="760"/>
        <v>9.4149235994764338E-2</v>
      </c>
      <c r="P5374" s="65">
        <f t="shared" si="761"/>
        <v>0.13786408901007033</v>
      </c>
      <c r="Q5374" s="65">
        <f t="shared" si="762"/>
        <v>8.6271377522066567E-2</v>
      </c>
      <c r="R5374" s="65">
        <f t="shared" si="763"/>
        <v>0.1567347199479624</v>
      </c>
      <c r="S5374" s="65">
        <f t="shared" si="764"/>
        <v>0.16414322854154617</v>
      </c>
      <c r="T5374" s="66">
        <f>(L5374*'Football Field'!$F$4)+(M5374*'Football Field'!$F$5)+(N5374*'Football Field'!$F$6)+(O5374*'Football Field'!$F$7)+(P5374*'Football Field'!$F$8)+(Q5374*'Football Field'!$F$9)+(R5374*'Football Field'!$F$10)+(S5374*'Football Field'!$F$11)</f>
        <v>144311729.31076986</v>
      </c>
    </row>
    <row r="5375" spans="2:20" x14ac:dyDescent="0.3">
      <c r="B5375" s="62">
        <f t="shared" si="756"/>
        <v>5348</v>
      </c>
      <c r="C5375" s="62">
        <v>0.43446261080656223</v>
      </c>
      <c r="D5375" s="62">
        <v>0.7644554276300608</v>
      </c>
      <c r="E5375" s="62">
        <v>0.69558352210037133</v>
      </c>
      <c r="F5375" s="62">
        <v>0.27772391684314535</v>
      </c>
      <c r="G5375" s="62">
        <v>0.61065401316964751</v>
      </c>
      <c r="H5375" s="62">
        <v>6.934699992925708E-2</v>
      </c>
      <c r="I5375" s="62">
        <v>0.15073897080829002</v>
      </c>
      <c r="J5375" s="62">
        <v>0.50118858029088409</v>
      </c>
      <c r="K5375" s="62"/>
      <c r="L5375" s="65">
        <f t="shared" si="757"/>
        <v>0.1239850205360512</v>
      </c>
      <c r="M5375" s="65">
        <f t="shared" si="758"/>
        <v>0.21815691278393731</v>
      </c>
      <c r="N5375" s="65">
        <f t="shared" si="759"/>
        <v>0.1985025526409481</v>
      </c>
      <c r="O5375" s="65">
        <f t="shared" si="760"/>
        <v>7.9255624481069514E-2</v>
      </c>
      <c r="P5375" s="65">
        <f t="shared" si="761"/>
        <v>0.17426574457743246</v>
      </c>
      <c r="Q5375" s="65">
        <f t="shared" si="762"/>
        <v>1.9789940483901852E-2</v>
      </c>
      <c r="R5375" s="65">
        <f t="shared" si="763"/>
        <v>4.3017221566092868E-2</v>
      </c>
      <c r="S5375" s="65">
        <f t="shared" si="764"/>
        <v>0.14302698293056668</v>
      </c>
      <c r="T5375" s="66">
        <f>(L5375*'Football Field'!$F$4)+(M5375*'Football Field'!$F$5)+(N5375*'Football Field'!$F$6)+(O5375*'Football Field'!$F$7)+(P5375*'Football Field'!$F$8)+(Q5375*'Football Field'!$F$9)+(R5375*'Football Field'!$F$10)+(S5375*'Football Field'!$F$11)</f>
        <v>133809370.81603825</v>
      </c>
    </row>
    <row r="5376" spans="2:20" x14ac:dyDescent="0.3">
      <c r="B5376" s="62">
        <f t="shared" si="756"/>
        <v>5349</v>
      </c>
      <c r="C5376" s="62">
        <v>0.15201566924254117</v>
      </c>
      <c r="D5376" s="62">
        <v>0.74897599522050973</v>
      </c>
      <c r="E5376" s="62">
        <v>1.8748328330489117E-2</v>
      </c>
      <c r="F5376" s="62">
        <v>0.18671438970310195</v>
      </c>
      <c r="G5376" s="62">
        <v>0.50736916136492149</v>
      </c>
      <c r="H5376" s="62">
        <v>0.93217049628089088</v>
      </c>
      <c r="I5376" s="62">
        <v>0.63368515604967901</v>
      </c>
      <c r="J5376" s="62">
        <v>0.58745661774374758</v>
      </c>
      <c r="K5376" s="62"/>
      <c r="L5376" s="65">
        <f t="shared" si="757"/>
        <v>4.0353116200426052E-2</v>
      </c>
      <c r="M5376" s="65">
        <f t="shared" si="758"/>
        <v>0.19881842126577967</v>
      </c>
      <c r="N5376" s="65">
        <f t="shared" si="759"/>
        <v>4.9768124263353747E-3</v>
      </c>
      <c r="O5376" s="65">
        <f t="shared" si="760"/>
        <v>4.956401864047049E-2</v>
      </c>
      <c r="P5376" s="65">
        <f t="shared" si="761"/>
        <v>0.1346830022660705</v>
      </c>
      <c r="Q5376" s="65">
        <f t="shared" si="762"/>
        <v>0.24744807257346127</v>
      </c>
      <c r="R5376" s="65">
        <f t="shared" si="763"/>
        <v>0.16821404572287205</v>
      </c>
      <c r="S5376" s="65">
        <f t="shared" si="764"/>
        <v>0.15594251090458469</v>
      </c>
      <c r="T5376" s="66">
        <f>(L5376*'Football Field'!$F$4)+(M5376*'Football Field'!$F$5)+(N5376*'Football Field'!$F$6)+(O5376*'Football Field'!$F$7)+(P5376*'Football Field'!$F$8)+(Q5376*'Football Field'!$F$9)+(R5376*'Football Field'!$F$10)+(S5376*'Football Field'!$F$11)</f>
        <v>143227330.3715457</v>
      </c>
    </row>
    <row r="5377" spans="2:20" x14ac:dyDescent="0.3">
      <c r="B5377" s="62">
        <f t="shared" si="756"/>
        <v>5350</v>
      </c>
      <c r="C5377" s="62">
        <v>0.54038161337558088</v>
      </c>
      <c r="D5377" s="62">
        <v>0.87757739110430555</v>
      </c>
      <c r="E5377" s="62">
        <v>0.25096004632185498</v>
      </c>
      <c r="F5377" s="62">
        <v>5.539957370671833E-2</v>
      </c>
      <c r="G5377" s="62">
        <v>0.65736894845153027</v>
      </c>
      <c r="H5377" s="62">
        <v>0.54996880094846179</v>
      </c>
      <c r="I5377" s="62">
        <v>0.98569847377318121</v>
      </c>
      <c r="J5377" s="62">
        <v>0.82892380089741102</v>
      </c>
      <c r="K5377" s="62"/>
      <c r="L5377" s="65">
        <f t="shared" si="757"/>
        <v>0.11385374803844735</v>
      </c>
      <c r="M5377" s="65">
        <f t="shared" si="758"/>
        <v>0.18489799189666992</v>
      </c>
      <c r="N5377" s="65">
        <f t="shared" si="759"/>
        <v>5.2875118572523798E-2</v>
      </c>
      <c r="O5377" s="65">
        <f t="shared" si="760"/>
        <v>1.1672212655130148E-2</v>
      </c>
      <c r="P5377" s="65">
        <f t="shared" si="761"/>
        <v>0.13850197114919399</v>
      </c>
      <c r="Q5377" s="65">
        <f t="shared" si="762"/>
        <v>0.1158736858218624</v>
      </c>
      <c r="R5377" s="65">
        <f t="shared" si="763"/>
        <v>0.20767817204922909</v>
      </c>
      <c r="S5377" s="65">
        <f t="shared" si="764"/>
        <v>0.17464709981694329</v>
      </c>
      <c r="T5377" s="66">
        <f>(L5377*'Football Field'!$F$4)+(M5377*'Football Field'!$F$5)+(N5377*'Football Field'!$F$6)+(O5377*'Football Field'!$F$7)+(P5377*'Football Field'!$F$8)+(Q5377*'Football Field'!$F$9)+(R5377*'Football Field'!$F$10)+(S5377*'Football Field'!$F$11)</f>
        <v>149839944.62068084</v>
      </c>
    </row>
    <row r="5378" spans="2:20" x14ac:dyDescent="0.3">
      <c r="B5378" s="62">
        <f t="shared" si="756"/>
        <v>5351</v>
      </c>
      <c r="C5378" s="62">
        <v>0.42642676789224654</v>
      </c>
      <c r="D5378" s="62">
        <v>0.44353172998772483</v>
      </c>
      <c r="E5378" s="62">
        <v>7.1897802811809575E-2</v>
      </c>
      <c r="F5378" s="62">
        <v>0.92774886485542829</v>
      </c>
      <c r="G5378" s="62">
        <v>3.2632664207359885E-2</v>
      </c>
      <c r="H5378" s="62">
        <v>0.97539179964453848</v>
      </c>
      <c r="I5378" s="62">
        <v>0.36241388783358996</v>
      </c>
      <c r="J5378" s="62">
        <v>0.36236813234612575</v>
      </c>
      <c r="K5378" s="62"/>
      <c r="L5378" s="65">
        <f t="shared" si="757"/>
        <v>0.11837258186251488</v>
      </c>
      <c r="M5378" s="65">
        <f t="shared" si="758"/>
        <v>0.12312077939221089</v>
      </c>
      <c r="N5378" s="65">
        <f t="shared" si="759"/>
        <v>1.9958241812874308E-2</v>
      </c>
      <c r="O5378" s="65">
        <f t="shared" si="760"/>
        <v>0.2575354943025171</v>
      </c>
      <c r="P5378" s="65">
        <f t="shared" si="761"/>
        <v>9.0585605926449698E-3</v>
      </c>
      <c r="Q5378" s="65">
        <f t="shared" si="762"/>
        <v>0.27076078319882646</v>
      </c>
      <c r="R5378" s="65">
        <f t="shared" si="763"/>
        <v>0.10060313009368645</v>
      </c>
      <c r="S5378" s="65">
        <f t="shared" si="764"/>
        <v>0.10059042874472497</v>
      </c>
      <c r="T5378" s="66">
        <f>(L5378*'Football Field'!$F$4)+(M5378*'Football Field'!$F$5)+(N5378*'Football Field'!$F$6)+(O5378*'Football Field'!$F$7)+(P5378*'Football Field'!$F$8)+(Q5378*'Football Field'!$F$9)+(R5378*'Football Field'!$F$10)+(S5378*'Football Field'!$F$11)</f>
        <v>124850902.90988594</v>
      </c>
    </row>
    <row r="5379" spans="2:20" x14ac:dyDescent="0.3">
      <c r="B5379" s="62">
        <f t="shared" si="756"/>
        <v>5352</v>
      </c>
      <c r="C5379" s="62">
        <v>0.58618384847473648</v>
      </c>
      <c r="D5379" s="62">
        <v>0.66662566330559792</v>
      </c>
      <c r="E5379" s="62">
        <v>0.80538190206360638</v>
      </c>
      <c r="F5379" s="62">
        <v>0.17669439274165777</v>
      </c>
      <c r="G5379" s="62">
        <v>8.2772916855336165E-2</v>
      </c>
      <c r="H5379" s="62">
        <v>0.68984500108645219</v>
      </c>
      <c r="I5379" s="62">
        <v>0.82672751520725529</v>
      </c>
      <c r="J5379" s="62">
        <v>0.4982104445359633</v>
      </c>
      <c r="K5379" s="62"/>
      <c r="L5379" s="65">
        <f t="shared" si="757"/>
        <v>0.13530103604231764</v>
      </c>
      <c r="M5379" s="65">
        <f t="shared" si="758"/>
        <v>0.15386835227946727</v>
      </c>
      <c r="N5379" s="65">
        <f t="shared" si="759"/>
        <v>0.18589561285674819</v>
      </c>
      <c r="O5379" s="65">
        <f t="shared" si="760"/>
        <v>4.0784021025179806E-2</v>
      </c>
      <c r="P5379" s="65">
        <f t="shared" si="761"/>
        <v>1.9105373571640244E-2</v>
      </c>
      <c r="Q5379" s="65">
        <f t="shared" si="762"/>
        <v>0.15922776377833511</v>
      </c>
      <c r="R5379" s="65">
        <f t="shared" si="763"/>
        <v>0.19082253737165775</v>
      </c>
      <c r="S5379" s="65">
        <f t="shared" si="764"/>
        <v>0.11499530307465415</v>
      </c>
      <c r="T5379" s="66">
        <f>(L5379*'Football Field'!$F$4)+(M5379*'Football Field'!$F$5)+(N5379*'Football Field'!$F$6)+(O5379*'Football Field'!$F$7)+(P5379*'Football Field'!$F$8)+(Q5379*'Football Field'!$F$9)+(R5379*'Football Field'!$F$10)+(S5379*'Football Field'!$F$11)</f>
        <v>140932902.40354493</v>
      </c>
    </row>
    <row r="5380" spans="2:20" x14ac:dyDescent="0.3">
      <c r="B5380" s="62">
        <f t="shared" si="756"/>
        <v>5353</v>
      </c>
      <c r="C5380" s="62">
        <v>0.63633893658281426</v>
      </c>
      <c r="D5380" s="62">
        <v>0.88146404653127164</v>
      </c>
      <c r="E5380" s="62">
        <v>8.5131031365321741E-2</v>
      </c>
      <c r="F5380" s="62">
        <v>0.18429228675618226</v>
      </c>
      <c r="G5380" s="62">
        <v>0.95275285886942973</v>
      </c>
      <c r="H5380" s="62">
        <v>0.25473344194242875</v>
      </c>
      <c r="I5380" s="62">
        <v>0.44179239355451783</v>
      </c>
      <c r="J5380" s="62">
        <v>0.90388708619946911</v>
      </c>
      <c r="K5380" s="62"/>
      <c r="L5380" s="65">
        <f t="shared" si="757"/>
        <v>0.1466086299555473</v>
      </c>
      <c r="M5380" s="65">
        <f t="shared" si="758"/>
        <v>0.2030839679731028</v>
      </c>
      <c r="N5380" s="65">
        <f t="shared" si="759"/>
        <v>1.9613673087798322E-2</v>
      </c>
      <c r="O5380" s="65">
        <f t="shared" si="760"/>
        <v>4.2459824661668269E-2</v>
      </c>
      <c r="P5380" s="65">
        <f t="shared" si="761"/>
        <v>0.219508477785721</v>
      </c>
      <c r="Q5380" s="65">
        <f t="shared" si="762"/>
        <v>5.8689039409707947E-2</v>
      </c>
      <c r="R5380" s="65">
        <f t="shared" si="763"/>
        <v>0.10178628686723537</v>
      </c>
      <c r="S5380" s="65">
        <f t="shared" si="764"/>
        <v>0.20825010025921897</v>
      </c>
      <c r="T5380" s="66">
        <f>(L5380*'Football Field'!$F$4)+(M5380*'Football Field'!$F$5)+(N5380*'Football Field'!$F$6)+(O5380*'Football Field'!$F$7)+(P5380*'Football Field'!$F$8)+(Q5380*'Football Field'!$F$9)+(R5380*'Football Field'!$F$10)+(S5380*'Football Field'!$F$11)</f>
        <v>141177063.94789672</v>
      </c>
    </row>
    <row r="5381" spans="2:20" x14ac:dyDescent="0.3">
      <c r="B5381" s="62">
        <f t="shared" si="756"/>
        <v>5354</v>
      </c>
      <c r="C5381" s="62">
        <v>0.86858379098011829</v>
      </c>
      <c r="D5381" s="62">
        <v>0.33350472994750513</v>
      </c>
      <c r="E5381" s="62">
        <v>0.31912602318411754</v>
      </c>
      <c r="F5381" s="62">
        <v>0.99649568481820672</v>
      </c>
      <c r="G5381" s="62">
        <v>0.96293239087651583</v>
      </c>
      <c r="H5381" s="62">
        <v>0.84461474652849644</v>
      </c>
      <c r="I5381" s="62">
        <v>0.21518204910773986</v>
      </c>
      <c r="J5381" s="62">
        <v>0.97446022912274066</v>
      </c>
      <c r="K5381" s="62"/>
      <c r="L5381" s="65">
        <f t="shared" si="757"/>
        <v>0.15749766033114468</v>
      </c>
      <c r="M5381" s="65">
        <f t="shared" si="758"/>
        <v>6.0473399597788038E-2</v>
      </c>
      <c r="N5381" s="65">
        <f t="shared" si="759"/>
        <v>5.7866152378419897E-2</v>
      </c>
      <c r="O5381" s="65">
        <f t="shared" si="760"/>
        <v>0.18069153548427405</v>
      </c>
      <c r="P5381" s="65">
        <f t="shared" si="761"/>
        <v>0.17460560534867037</v>
      </c>
      <c r="Q5381" s="65">
        <f t="shared" si="762"/>
        <v>0.15315142631123069</v>
      </c>
      <c r="R5381" s="65">
        <f t="shared" si="763"/>
        <v>3.9018307308599377E-2</v>
      </c>
      <c r="S5381" s="65">
        <f t="shared" si="764"/>
        <v>0.17669591323987283</v>
      </c>
      <c r="T5381" s="66">
        <f>(L5381*'Football Field'!$F$4)+(M5381*'Football Field'!$F$5)+(N5381*'Football Field'!$F$6)+(O5381*'Football Field'!$F$7)+(P5381*'Football Field'!$F$8)+(Q5381*'Football Field'!$F$9)+(R5381*'Football Field'!$F$10)+(S5381*'Football Field'!$F$11)</f>
        <v>130924503.88546243</v>
      </c>
    </row>
    <row r="5382" spans="2:20" x14ac:dyDescent="0.3">
      <c r="B5382" s="62">
        <f t="shared" si="756"/>
        <v>5355</v>
      </c>
      <c r="C5382" s="62">
        <v>0.20545796417720708</v>
      </c>
      <c r="D5382" s="62">
        <v>8.4581002126829508E-2</v>
      </c>
      <c r="E5382" s="62">
        <v>2.1798879485765088E-2</v>
      </c>
      <c r="F5382" s="62">
        <v>0.90784196902637626</v>
      </c>
      <c r="G5382" s="62">
        <v>6.2351794133977956E-2</v>
      </c>
      <c r="H5382" s="62">
        <v>2.1886021516907772E-2</v>
      </c>
      <c r="I5382" s="62">
        <v>0.7305191899076926</v>
      </c>
      <c r="J5382" s="62">
        <v>0.12307717666522988</v>
      </c>
      <c r="K5382" s="62"/>
      <c r="L5382" s="65">
        <f t="shared" si="757"/>
        <v>9.5229029549326841E-2</v>
      </c>
      <c r="M5382" s="65">
        <f t="shared" si="758"/>
        <v>3.9202991147622178E-2</v>
      </c>
      <c r="N5382" s="65">
        <f t="shared" si="759"/>
        <v>1.0103702462960698E-2</v>
      </c>
      <c r="O5382" s="65">
        <f t="shared" si="760"/>
        <v>0.42078149679301985</v>
      </c>
      <c r="P5382" s="65">
        <f t="shared" si="761"/>
        <v>2.8899832964941072E-2</v>
      </c>
      <c r="Q5382" s="65">
        <f t="shared" si="762"/>
        <v>1.0144092481872391E-2</v>
      </c>
      <c r="R5382" s="65">
        <f t="shared" si="763"/>
        <v>0.3385930246153363</v>
      </c>
      <c r="S5382" s="65">
        <f t="shared" si="764"/>
        <v>5.7045829984920769E-2</v>
      </c>
      <c r="T5382" s="66">
        <f>(L5382*'Football Field'!$F$4)+(M5382*'Football Field'!$F$5)+(N5382*'Football Field'!$F$6)+(O5382*'Football Field'!$F$7)+(P5382*'Football Field'!$F$8)+(Q5382*'Football Field'!$F$9)+(R5382*'Football Field'!$F$10)+(S5382*'Football Field'!$F$11)</f>
        <v>160458603.69172952</v>
      </c>
    </row>
    <row r="5383" spans="2:20" x14ac:dyDescent="0.3">
      <c r="B5383" s="62">
        <f t="shared" si="756"/>
        <v>5356</v>
      </c>
      <c r="C5383" s="62">
        <v>0.30106738999765503</v>
      </c>
      <c r="D5383" s="62">
        <v>0.98893751383308226</v>
      </c>
      <c r="E5383" s="62">
        <v>0.97804290686533224</v>
      </c>
      <c r="F5383" s="62">
        <v>0.92512584443347357</v>
      </c>
      <c r="G5383" s="62">
        <v>0.49569384892115587</v>
      </c>
      <c r="H5383" s="62">
        <v>0.21873365456666483</v>
      </c>
      <c r="I5383" s="62">
        <v>0.97849764079310286</v>
      </c>
      <c r="J5383" s="62">
        <v>0.49355708462301218</v>
      </c>
      <c r="K5383" s="62"/>
      <c r="L5383" s="65">
        <f t="shared" si="757"/>
        <v>5.5964060989701289E-2</v>
      </c>
      <c r="M5383" s="65">
        <f t="shared" si="758"/>
        <v>0.1838291398466943</v>
      </c>
      <c r="N5383" s="65">
        <f t="shared" si="759"/>
        <v>0.18180399043145296</v>
      </c>
      <c r="O5383" s="65">
        <f t="shared" si="760"/>
        <v>0.17196747605719465</v>
      </c>
      <c r="P5383" s="65">
        <f t="shared" si="761"/>
        <v>9.2142296757743894E-2</v>
      </c>
      <c r="Q5383" s="65">
        <f t="shared" si="762"/>
        <v>4.0659413776976738E-2</v>
      </c>
      <c r="R5383" s="65">
        <f t="shared" si="763"/>
        <v>0.18188851887296914</v>
      </c>
      <c r="S5383" s="65">
        <f t="shared" si="764"/>
        <v>9.1745103267267022E-2</v>
      </c>
      <c r="T5383" s="66">
        <f>(L5383*'Football Field'!$F$4)+(M5383*'Football Field'!$F$5)+(N5383*'Football Field'!$F$6)+(O5383*'Football Field'!$F$7)+(P5383*'Football Field'!$F$8)+(Q5383*'Football Field'!$F$9)+(R5383*'Football Field'!$F$10)+(S5383*'Football Field'!$F$11)</f>
        <v>146613069.99144831</v>
      </c>
    </row>
    <row r="5384" spans="2:20" x14ac:dyDescent="0.3">
      <c r="B5384" s="62">
        <f t="shared" si="756"/>
        <v>5357</v>
      </c>
      <c r="C5384" s="62">
        <v>0.67847554333152593</v>
      </c>
      <c r="D5384" s="62">
        <v>0.43713902011595251</v>
      </c>
      <c r="E5384" s="62">
        <v>0.86439671072532664</v>
      </c>
      <c r="F5384" s="62">
        <v>0.55382221779310747</v>
      </c>
      <c r="G5384" s="62">
        <v>0.30850522688177362</v>
      </c>
      <c r="H5384" s="62">
        <v>0.56759894686985313</v>
      </c>
      <c r="I5384" s="62">
        <v>0.66390514922971577</v>
      </c>
      <c r="J5384" s="62">
        <v>0.47820772746358131</v>
      </c>
      <c r="K5384" s="62"/>
      <c r="L5384" s="65">
        <f t="shared" si="757"/>
        <v>0.1490483326163147</v>
      </c>
      <c r="M5384" s="65">
        <f t="shared" si="758"/>
        <v>9.6031231648943199E-2</v>
      </c>
      <c r="N5384" s="65">
        <f t="shared" si="759"/>
        <v>0.18989172081282052</v>
      </c>
      <c r="O5384" s="65">
        <f t="shared" si="760"/>
        <v>0.12166433844115332</v>
      </c>
      <c r="P5384" s="65">
        <f t="shared" si="761"/>
        <v>6.7772803488773334E-2</v>
      </c>
      <c r="Q5384" s="65">
        <f t="shared" si="762"/>
        <v>0.12469082704192561</v>
      </c>
      <c r="R5384" s="65">
        <f t="shared" si="763"/>
        <v>0.14584749071746936</v>
      </c>
      <c r="S5384" s="65">
        <f t="shared" si="764"/>
        <v>0.10505325523260012</v>
      </c>
      <c r="T5384" s="66">
        <f>(L5384*'Football Field'!$F$4)+(M5384*'Football Field'!$F$5)+(N5384*'Football Field'!$F$6)+(O5384*'Football Field'!$F$7)+(P5384*'Football Field'!$F$8)+(Q5384*'Football Field'!$F$9)+(R5384*'Football Field'!$F$10)+(S5384*'Football Field'!$F$11)</f>
        <v>139401820.73864004</v>
      </c>
    </row>
    <row r="5385" spans="2:20" x14ac:dyDescent="0.3">
      <c r="B5385" s="62">
        <f t="shared" si="756"/>
        <v>5358</v>
      </c>
      <c r="C5385" s="62">
        <v>0.61312240861326206</v>
      </c>
      <c r="D5385" s="62">
        <v>0.93954464384205438</v>
      </c>
      <c r="E5385" s="62">
        <v>0.46273462057534165</v>
      </c>
      <c r="F5385" s="62">
        <v>0.20535690392156847</v>
      </c>
      <c r="G5385" s="62">
        <v>0.77236369376587144</v>
      </c>
      <c r="H5385" s="62">
        <v>0.63685272601117904</v>
      </c>
      <c r="I5385" s="62">
        <v>0.54342707375902644</v>
      </c>
      <c r="J5385" s="62">
        <v>9.7015895052851131E-2</v>
      </c>
      <c r="K5385" s="62"/>
      <c r="L5385" s="65">
        <f t="shared" si="757"/>
        <v>0.14357433243318751</v>
      </c>
      <c r="M5385" s="65">
        <f t="shared" si="758"/>
        <v>0.22001233870394549</v>
      </c>
      <c r="N5385" s="65">
        <f t="shared" si="759"/>
        <v>0.1083581570490848</v>
      </c>
      <c r="O5385" s="65">
        <f t="shared" si="760"/>
        <v>4.8088244658633851E-2</v>
      </c>
      <c r="P5385" s="65">
        <f t="shared" si="761"/>
        <v>0.18086372341026721</v>
      </c>
      <c r="Q5385" s="65">
        <f t="shared" si="762"/>
        <v>0.1491312398809834</v>
      </c>
      <c r="R5385" s="65">
        <f t="shared" si="763"/>
        <v>0.127253837480089</v>
      </c>
      <c r="S5385" s="65">
        <f t="shared" si="764"/>
        <v>2.2718126383808688E-2</v>
      </c>
      <c r="T5385" s="66">
        <f>(L5385*'Football Field'!$F$4)+(M5385*'Football Field'!$F$5)+(N5385*'Football Field'!$F$6)+(O5385*'Football Field'!$F$7)+(P5385*'Football Field'!$F$8)+(Q5385*'Football Field'!$F$9)+(R5385*'Football Field'!$F$10)+(S5385*'Football Field'!$F$11)</f>
        <v>142428373.24723062</v>
      </c>
    </row>
    <row r="5386" spans="2:20" x14ac:dyDescent="0.3">
      <c r="B5386" s="62">
        <f t="shared" si="756"/>
        <v>5359</v>
      </c>
      <c r="C5386" s="62">
        <v>0.73313948698994647</v>
      </c>
      <c r="D5386" s="62">
        <v>0.17682738528160813</v>
      </c>
      <c r="E5386" s="62">
        <v>0.37786161978544019</v>
      </c>
      <c r="F5386" s="62">
        <v>0.50610302771649607</v>
      </c>
      <c r="G5386" s="62">
        <v>7.2193229150759874E-3</v>
      </c>
      <c r="H5386" s="62">
        <v>6.7507130292216444E-2</v>
      </c>
      <c r="I5386" s="62">
        <v>0.57095296679073659</v>
      </c>
      <c r="J5386" s="62">
        <v>0.81625296231298194</v>
      </c>
      <c r="K5386" s="62"/>
      <c r="L5386" s="65">
        <f t="shared" si="757"/>
        <v>0.22517510222726708</v>
      </c>
      <c r="M5386" s="65">
        <f t="shared" si="758"/>
        <v>5.4310435140853992E-2</v>
      </c>
      <c r="N5386" s="65">
        <f t="shared" si="759"/>
        <v>0.11605571705362802</v>
      </c>
      <c r="O5386" s="65">
        <f t="shared" si="760"/>
        <v>0.15544354522695919</v>
      </c>
      <c r="P5386" s="65">
        <f t="shared" si="761"/>
        <v>2.2173294499361475E-3</v>
      </c>
      <c r="Q5386" s="65">
        <f t="shared" si="762"/>
        <v>2.0734014787594884E-2</v>
      </c>
      <c r="R5386" s="65">
        <f t="shared" si="763"/>
        <v>0.17536143523234965</v>
      </c>
      <c r="S5386" s="65">
        <f t="shared" si="764"/>
        <v>0.25070242088141098</v>
      </c>
      <c r="T5386" s="66">
        <f>(L5386*'Football Field'!$F$4)+(M5386*'Football Field'!$F$5)+(N5386*'Football Field'!$F$6)+(O5386*'Football Field'!$F$7)+(P5386*'Football Field'!$F$8)+(Q5386*'Football Field'!$F$9)+(R5386*'Football Field'!$F$10)+(S5386*'Football Field'!$F$11)</f>
        <v>137328225.49412987</v>
      </c>
    </row>
    <row r="5387" spans="2:20" x14ac:dyDescent="0.3">
      <c r="B5387" s="62">
        <f t="shared" si="756"/>
        <v>5360</v>
      </c>
      <c r="C5387" s="62">
        <v>0.78566279675615158</v>
      </c>
      <c r="D5387" s="62">
        <v>0.37752316713755929</v>
      </c>
      <c r="E5387" s="62">
        <v>0.86277678685446102</v>
      </c>
      <c r="F5387" s="62">
        <v>3.4246541509009187E-2</v>
      </c>
      <c r="G5387" s="62">
        <v>0.41073959029895901</v>
      </c>
      <c r="H5387" s="62">
        <v>0.7924518470483084</v>
      </c>
      <c r="I5387" s="62">
        <v>0.7270931432720471</v>
      </c>
      <c r="J5387" s="62">
        <v>0.47752531122923902</v>
      </c>
      <c r="K5387" s="62"/>
      <c r="L5387" s="65">
        <f t="shared" si="757"/>
        <v>0.17584141078691459</v>
      </c>
      <c r="M5387" s="65">
        <f t="shared" si="758"/>
        <v>8.4494526899199021E-2</v>
      </c>
      <c r="N5387" s="65">
        <f t="shared" si="759"/>
        <v>0.19310051083120944</v>
      </c>
      <c r="O5387" s="65">
        <f t="shared" si="760"/>
        <v>7.6648152341950082E-3</v>
      </c>
      <c r="P5387" s="65">
        <f t="shared" si="761"/>
        <v>9.1928788434951114E-2</v>
      </c>
      <c r="Q5387" s="65">
        <f t="shared" si="762"/>
        <v>0.17736088731832875</v>
      </c>
      <c r="R5387" s="65">
        <f t="shared" si="763"/>
        <v>0.16273277112563994</v>
      </c>
      <c r="S5387" s="65">
        <f t="shared" si="764"/>
        <v>0.10687628936956203</v>
      </c>
      <c r="T5387" s="66">
        <f>(L5387*'Football Field'!$F$4)+(M5387*'Football Field'!$F$5)+(N5387*'Football Field'!$F$6)+(O5387*'Football Field'!$F$7)+(P5387*'Football Field'!$F$8)+(Q5387*'Football Field'!$F$9)+(R5387*'Football Field'!$F$10)+(S5387*'Football Field'!$F$11)</f>
        <v>142921429.07815874</v>
      </c>
    </row>
    <row r="5388" spans="2:20" x14ac:dyDescent="0.3">
      <c r="B5388" s="62">
        <f t="shared" si="756"/>
        <v>5361</v>
      </c>
      <c r="C5388" s="62">
        <v>3.753775818684868E-2</v>
      </c>
      <c r="D5388" s="62">
        <v>0.71927079171275299</v>
      </c>
      <c r="E5388" s="62">
        <v>0.76051785979051978</v>
      </c>
      <c r="F5388" s="62">
        <v>0.85417031056985848</v>
      </c>
      <c r="G5388" s="62">
        <v>0.26326788964100012</v>
      </c>
      <c r="H5388" s="62">
        <v>0.8641684773380699</v>
      </c>
      <c r="I5388" s="62">
        <v>0.69090850726003461</v>
      </c>
      <c r="J5388" s="62">
        <v>0.50341272944378557</v>
      </c>
      <c r="K5388" s="62"/>
      <c r="L5388" s="65">
        <f t="shared" si="757"/>
        <v>7.9982365318128929E-3</v>
      </c>
      <c r="M5388" s="65">
        <f t="shared" si="758"/>
        <v>0.15325629980104793</v>
      </c>
      <c r="N5388" s="65">
        <f t="shared" si="759"/>
        <v>0.1620448855521637</v>
      </c>
      <c r="O5388" s="65">
        <f t="shared" si="760"/>
        <v>0.18199957888756771</v>
      </c>
      <c r="P5388" s="65">
        <f t="shared" si="761"/>
        <v>5.6094954901106879E-2</v>
      </c>
      <c r="Q5388" s="65">
        <f t="shared" si="762"/>
        <v>0.18412990596513631</v>
      </c>
      <c r="R5388" s="65">
        <f t="shared" si="763"/>
        <v>0.147213097686893</v>
      </c>
      <c r="S5388" s="65">
        <f t="shared" si="764"/>
        <v>0.10726304067427171</v>
      </c>
      <c r="T5388" s="66">
        <f>(L5388*'Football Field'!$F$4)+(M5388*'Football Field'!$F$5)+(N5388*'Football Field'!$F$6)+(O5388*'Football Field'!$F$7)+(P5388*'Football Field'!$F$8)+(Q5388*'Football Field'!$F$9)+(R5388*'Football Field'!$F$10)+(S5388*'Football Field'!$F$11)</f>
        <v>138845642.12796924</v>
      </c>
    </row>
    <row r="5389" spans="2:20" x14ac:dyDescent="0.3">
      <c r="B5389" s="62">
        <f t="shared" si="756"/>
        <v>5362</v>
      </c>
      <c r="C5389" s="62">
        <v>0.1458826850846382</v>
      </c>
      <c r="D5389" s="62">
        <v>0.53081441252352857</v>
      </c>
      <c r="E5389" s="62">
        <v>0.60700648771567889</v>
      </c>
      <c r="F5389" s="62">
        <v>0.28935305894194041</v>
      </c>
      <c r="G5389" s="62">
        <v>0.4147821558644077</v>
      </c>
      <c r="H5389" s="62">
        <v>0.21176852477666108</v>
      </c>
      <c r="I5389" s="62">
        <v>0.66826159430990373</v>
      </c>
      <c r="J5389" s="62">
        <v>6.2894471026905485E-2</v>
      </c>
      <c r="K5389" s="62"/>
      <c r="L5389" s="65">
        <f t="shared" si="757"/>
        <v>4.9776343450403722E-2</v>
      </c>
      <c r="M5389" s="65">
        <f t="shared" si="758"/>
        <v>0.18111813948904168</v>
      </c>
      <c r="N5389" s="65">
        <f t="shared" si="759"/>
        <v>0.20711548729466431</v>
      </c>
      <c r="O5389" s="65">
        <f t="shared" si="760"/>
        <v>9.8729586941470424E-2</v>
      </c>
      <c r="P5389" s="65">
        <f t="shared" si="761"/>
        <v>0.14152700188803802</v>
      </c>
      <c r="Q5389" s="65">
        <f t="shared" si="762"/>
        <v>7.225712095409198E-2</v>
      </c>
      <c r="R5389" s="65">
        <f t="shared" si="763"/>
        <v>0.22801622148499145</v>
      </c>
      <c r="S5389" s="65">
        <f t="shared" si="764"/>
        <v>2.1460098497298491E-2</v>
      </c>
      <c r="T5389" s="66">
        <f>(L5389*'Football Field'!$F$4)+(M5389*'Football Field'!$F$5)+(N5389*'Football Field'!$F$6)+(O5389*'Football Field'!$F$7)+(P5389*'Football Field'!$F$8)+(Q5389*'Football Field'!$F$9)+(R5389*'Football Field'!$F$10)+(S5389*'Football Field'!$F$11)</f>
        <v>156700174.93285933</v>
      </c>
    </row>
    <row r="5390" spans="2:20" x14ac:dyDescent="0.3">
      <c r="B5390" s="62">
        <f t="shared" si="756"/>
        <v>5363</v>
      </c>
      <c r="C5390" s="62">
        <v>0.22758179331254724</v>
      </c>
      <c r="D5390" s="62">
        <v>0.86125110229629875</v>
      </c>
      <c r="E5390" s="62">
        <v>0.50862374425570411</v>
      </c>
      <c r="F5390" s="62">
        <v>0.56080392027619286</v>
      </c>
      <c r="G5390" s="62">
        <v>0.16025604995308163</v>
      </c>
      <c r="H5390" s="62">
        <v>0.27185246674479313</v>
      </c>
      <c r="I5390" s="62">
        <v>0.39918485035790552</v>
      </c>
      <c r="J5390" s="62">
        <v>0.49448309010754032</v>
      </c>
      <c r="K5390" s="62"/>
      <c r="L5390" s="65">
        <f t="shared" si="757"/>
        <v>6.5321290268221463E-2</v>
      </c>
      <c r="M5390" s="65">
        <f t="shared" si="758"/>
        <v>0.24719918244804762</v>
      </c>
      <c r="N5390" s="65">
        <f t="shared" si="759"/>
        <v>0.14598689443583338</v>
      </c>
      <c r="O5390" s="65">
        <f t="shared" si="760"/>
        <v>0.16096382371681606</v>
      </c>
      <c r="P5390" s="65">
        <f t="shared" si="761"/>
        <v>4.5997229408626446E-2</v>
      </c>
      <c r="Q5390" s="65">
        <f t="shared" si="762"/>
        <v>7.8028007565531465E-2</v>
      </c>
      <c r="R5390" s="65">
        <f t="shared" si="763"/>
        <v>0.11457537574236036</v>
      </c>
      <c r="S5390" s="65">
        <f t="shared" si="764"/>
        <v>0.14192819641456328</v>
      </c>
      <c r="T5390" s="66">
        <f>(L5390*'Football Field'!$F$4)+(M5390*'Football Field'!$F$5)+(N5390*'Football Field'!$F$6)+(O5390*'Football Field'!$F$7)+(P5390*'Football Field'!$F$8)+(Q5390*'Football Field'!$F$9)+(R5390*'Football Field'!$F$10)+(S5390*'Football Field'!$F$11)</f>
        <v>132611784.60362813</v>
      </c>
    </row>
    <row r="5391" spans="2:20" x14ac:dyDescent="0.3">
      <c r="B5391" s="62">
        <f t="shared" si="756"/>
        <v>5364</v>
      </c>
      <c r="C5391" s="62">
        <v>0.34822314039963387</v>
      </c>
      <c r="D5391" s="62">
        <v>9.500436362736997E-2</v>
      </c>
      <c r="E5391" s="62">
        <v>0.12233343665020002</v>
      </c>
      <c r="F5391" s="62">
        <v>0.62864486734313996</v>
      </c>
      <c r="G5391" s="62">
        <v>0.42978596734265362</v>
      </c>
      <c r="H5391" s="62">
        <v>0.72552391073701572</v>
      </c>
      <c r="I5391" s="62">
        <v>0.52968214418232207</v>
      </c>
      <c r="J5391" s="62">
        <v>0.89987230584022249</v>
      </c>
      <c r="K5391" s="62"/>
      <c r="L5391" s="65">
        <f t="shared" si="757"/>
        <v>9.214519123927177E-2</v>
      </c>
      <c r="M5391" s="65">
        <f t="shared" si="758"/>
        <v>2.5139613768811228E-2</v>
      </c>
      <c r="N5391" s="65">
        <f t="shared" si="759"/>
        <v>3.2371306232415652E-2</v>
      </c>
      <c r="O5391" s="65">
        <f t="shared" si="760"/>
        <v>0.16634908712971094</v>
      </c>
      <c r="P5391" s="65">
        <f t="shared" si="761"/>
        <v>0.11372796795553185</v>
      </c>
      <c r="Q5391" s="65">
        <f t="shared" si="762"/>
        <v>0.19198476995757099</v>
      </c>
      <c r="R5391" s="65">
        <f t="shared" si="763"/>
        <v>0.14016203063269747</v>
      </c>
      <c r="S5391" s="65">
        <f t="shared" si="764"/>
        <v>0.23812003308399013</v>
      </c>
      <c r="T5391" s="66">
        <f>(L5391*'Football Field'!$F$4)+(M5391*'Football Field'!$F$5)+(N5391*'Football Field'!$F$6)+(O5391*'Football Field'!$F$7)+(P5391*'Football Field'!$F$8)+(Q5391*'Football Field'!$F$9)+(R5391*'Football Field'!$F$10)+(S5391*'Football Field'!$F$11)</f>
        <v>140105672.25670001</v>
      </c>
    </row>
    <row r="5392" spans="2:20" x14ac:dyDescent="0.3">
      <c r="B5392" s="62">
        <f t="shared" si="756"/>
        <v>5365</v>
      </c>
      <c r="C5392" s="62">
        <v>0.46656406665491912</v>
      </c>
      <c r="D5392" s="62">
        <v>0.10218168287708052</v>
      </c>
      <c r="E5392" s="62">
        <v>0.28064545779534555</v>
      </c>
      <c r="F5392" s="62">
        <v>0.54335592761571683</v>
      </c>
      <c r="G5392" s="62">
        <v>0.66482374461477045</v>
      </c>
      <c r="H5392" s="62">
        <v>0.2402811399623368</v>
      </c>
      <c r="I5392" s="62">
        <v>1.2725028453358989E-2</v>
      </c>
      <c r="J5392" s="62">
        <v>0.62972971687083634</v>
      </c>
      <c r="K5392" s="62"/>
      <c r="L5392" s="65">
        <f t="shared" si="757"/>
        <v>0.15867870394795869</v>
      </c>
      <c r="M5392" s="65">
        <f t="shared" si="758"/>
        <v>3.475204835727036E-2</v>
      </c>
      <c r="N5392" s="65">
        <f t="shared" si="759"/>
        <v>9.544767952475891E-2</v>
      </c>
      <c r="O5392" s="65">
        <f t="shared" si="760"/>
        <v>0.1847956594571443</v>
      </c>
      <c r="P5392" s="65">
        <f t="shared" si="761"/>
        <v>0.22610693297845769</v>
      </c>
      <c r="Q5392" s="65">
        <f t="shared" si="762"/>
        <v>8.1719752114046945E-2</v>
      </c>
      <c r="R5392" s="65">
        <f t="shared" si="763"/>
        <v>4.3277894012642409E-3</v>
      </c>
      <c r="S5392" s="65">
        <f t="shared" si="764"/>
        <v>0.21417143421909893</v>
      </c>
      <c r="T5392" s="66">
        <f>(L5392*'Football Field'!$F$4)+(M5392*'Football Field'!$F$5)+(N5392*'Football Field'!$F$6)+(O5392*'Football Field'!$F$7)+(P5392*'Football Field'!$F$8)+(Q5392*'Football Field'!$F$9)+(R5392*'Football Field'!$F$10)+(S5392*'Football Field'!$F$11)</f>
        <v>131712169.01690868</v>
      </c>
    </row>
    <row r="5393" spans="2:20" x14ac:dyDescent="0.3">
      <c r="B5393" s="62">
        <f t="shared" si="756"/>
        <v>5366</v>
      </c>
      <c r="C5393" s="62">
        <v>0.43448155791723031</v>
      </c>
      <c r="D5393" s="62">
        <v>0.22997746500924054</v>
      </c>
      <c r="E5393" s="62">
        <v>0.65345484145816235</v>
      </c>
      <c r="F5393" s="62">
        <v>0.95221559292887825</v>
      </c>
      <c r="G5393" s="62">
        <v>0.8746397484397338</v>
      </c>
      <c r="H5393" s="62">
        <v>0.38185681697566576</v>
      </c>
      <c r="I5393" s="62">
        <v>0.28225545201990365</v>
      </c>
      <c r="J5393" s="62">
        <v>0.24607950380902643</v>
      </c>
      <c r="K5393" s="62"/>
      <c r="L5393" s="65">
        <f t="shared" si="757"/>
        <v>0.10714814771701081</v>
      </c>
      <c r="M5393" s="65">
        <f t="shared" si="758"/>
        <v>5.6715087081067969E-2</v>
      </c>
      <c r="N5393" s="65">
        <f t="shared" si="759"/>
        <v>0.1611494771253176</v>
      </c>
      <c r="O5393" s="65">
        <f t="shared" si="760"/>
        <v>0.23482731349674701</v>
      </c>
      <c r="P5393" s="65">
        <f t="shared" si="761"/>
        <v>0.21569621830264862</v>
      </c>
      <c r="Q5393" s="65">
        <f t="shared" si="762"/>
        <v>9.4170281537819936E-2</v>
      </c>
      <c r="R5393" s="65">
        <f t="shared" si="763"/>
        <v>6.9607439754029055E-2</v>
      </c>
      <c r="S5393" s="65">
        <f t="shared" si="764"/>
        <v>6.0686034985358926E-2</v>
      </c>
      <c r="T5393" s="66">
        <f>(L5393*'Football Field'!$F$4)+(M5393*'Football Field'!$F$5)+(N5393*'Football Field'!$F$6)+(O5393*'Football Field'!$F$7)+(P5393*'Football Field'!$F$8)+(Q5393*'Football Field'!$F$9)+(R5393*'Football Field'!$F$10)+(S5393*'Football Field'!$F$11)</f>
        <v>140983068.63139415</v>
      </c>
    </row>
    <row r="5394" spans="2:20" x14ac:dyDescent="0.3">
      <c r="B5394" s="62">
        <f t="shared" si="756"/>
        <v>5367</v>
      </c>
      <c r="C5394" s="62">
        <v>0.50508710466843609</v>
      </c>
      <c r="D5394" s="62">
        <v>0.17632320707376181</v>
      </c>
      <c r="E5394" s="62">
        <v>0.87729789773391309</v>
      </c>
      <c r="F5394" s="62">
        <v>0.29406490905769944</v>
      </c>
      <c r="G5394" s="62">
        <v>2.8155525673142501E-3</v>
      </c>
      <c r="H5394" s="62">
        <v>0.57745052814021602</v>
      </c>
      <c r="I5394" s="62">
        <v>0.30288016052668831</v>
      </c>
      <c r="J5394" s="62">
        <v>0.7903854392902121</v>
      </c>
      <c r="K5394" s="62"/>
      <c r="L5394" s="65">
        <f t="shared" si="757"/>
        <v>0.14323410296334227</v>
      </c>
      <c r="M5394" s="65">
        <f t="shared" si="758"/>
        <v>5.0002259339819936E-2</v>
      </c>
      <c r="N5394" s="65">
        <f t="shared" si="759"/>
        <v>0.24878674638908416</v>
      </c>
      <c r="O5394" s="65">
        <f t="shared" si="760"/>
        <v>8.3391801280545685E-2</v>
      </c>
      <c r="P5394" s="65">
        <f t="shared" si="761"/>
        <v>7.9844276877772747E-4</v>
      </c>
      <c r="Q5394" s="65">
        <f t="shared" si="762"/>
        <v>0.16375513775622397</v>
      </c>
      <c r="R5394" s="65">
        <f t="shared" si="763"/>
        <v>8.5891656503311209E-2</v>
      </c>
      <c r="S5394" s="65">
        <f t="shared" si="764"/>
        <v>0.22413985299889497</v>
      </c>
      <c r="T5394" s="66">
        <f>(L5394*'Football Field'!$F$4)+(M5394*'Football Field'!$F$5)+(N5394*'Football Field'!$F$6)+(O5394*'Football Field'!$F$7)+(P5394*'Football Field'!$F$8)+(Q5394*'Football Field'!$F$9)+(R5394*'Football Field'!$F$10)+(S5394*'Football Field'!$F$11)</f>
        <v>127955178.59939426</v>
      </c>
    </row>
    <row r="5395" spans="2:20" x14ac:dyDescent="0.3">
      <c r="B5395" s="62">
        <f t="shared" si="756"/>
        <v>5368</v>
      </c>
      <c r="C5395" s="62">
        <v>1.3352185198333366E-2</v>
      </c>
      <c r="D5395" s="62">
        <v>0.84868108310517387</v>
      </c>
      <c r="E5395" s="62">
        <v>8.1281611869820414E-2</v>
      </c>
      <c r="F5395" s="62">
        <v>0.17278400622469647</v>
      </c>
      <c r="G5395" s="62">
        <v>0.18302289106100922</v>
      </c>
      <c r="H5395" s="62">
        <v>0.68439390524001908</v>
      </c>
      <c r="I5395" s="62">
        <v>0.4740928884015041</v>
      </c>
      <c r="J5395" s="62">
        <v>0.94847746273978328</v>
      </c>
      <c r="K5395" s="62"/>
      <c r="L5395" s="65">
        <f t="shared" si="757"/>
        <v>3.9200962822653262E-3</v>
      </c>
      <c r="M5395" s="65">
        <f t="shared" si="758"/>
        <v>0.24916607351467615</v>
      </c>
      <c r="N5395" s="65">
        <f t="shared" si="759"/>
        <v>2.3863640278685479E-2</v>
      </c>
      <c r="O5395" s="65">
        <f t="shared" si="760"/>
        <v>5.0728021696470074E-2</v>
      </c>
      <c r="P5395" s="65">
        <f t="shared" si="761"/>
        <v>5.3734077543147699E-2</v>
      </c>
      <c r="Q5395" s="65">
        <f t="shared" si="762"/>
        <v>0.20093265362072177</v>
      </c>
      <c r="R5395" s="65">
        <f t="shared" si="763"/>
        <v>0.13918993345771932</v>
      </c>
      <c r="S5395" s="65">
        <f t="shared" si="764"/>
        <v>0.27846550360631411</v>
      </c>
      <c r="T5395" s="66">
        <f>(L5395*'Football Field'!$F$4)+(M5395*'Football Field'!$F$5)+(N5395*'Football Field'!$F$6)+(O5395*'Football Field'!$F$7)+(P5395*'Football Field'!$F$8)+(Q5395*'Football Field'!$F$9)+(R5395*'Football Field'!$F$10)+(S5395*'Football Field'!$F$11)</f>
        <v>134028417.49252844</v>
      </c>
    </row>
    <row r="5396" spans="2:20" x14ac:dyDescent="0.3">
      <c r="B5396" s="62">
        <f t="shared" si="756"/>
        <v>5369</v>
      </c>
      <c r="C5396" s="62">
        <v>0.39453382617600308</v>
      </c>
      <c r="D5396" s="62">
        <v>0.73429813205954209</v>
      </c>
      <c r="E5396" s="62">
        <v>0.50092053458399233</v>
      </c>
      <c r="F5396" s="62">
        <v>0.23035515395435635</v>
      </c>
      <c r="G5396" s="62">
        <v>0.7219913347298027</v>
      </c>
      <c r="H5396" s="62">
        <v>0.75765107395276432</v>
      </c>
      <c r="I5396" s="62">
        <v>0.5206560853496619</v>
      </c>
      <c r="J5396" s="62">
        <v>0.50079363986165271</v>
      </c>
      <c r="K5396" s="62"/>
      <c r="L5396" s="65">
        <f t="shared" si="757"/>
        <v>9.0464515733694073E-2</v>
      </c>
      <c r="M5396" s="65">
        <f t="shared" si="758"/>
        <v>0.16837067068436576</v>
      </c>
      <c r="N5396" s="65">
        <f t="shared" si="759"/>
        <v>0.114858424235565</v>
      </c>
      <c r="O5396" s="65">
        <f t="shared" si="760"/>
        <v>5.2819216165117984E-2</v>
      </c>
      <c r="P5396" s="65">
        <f t="shared" si="761"/>
        <v>0.16554878726955577</v>
      </c>
      <c r="Q5396" s="65">
        <f t="shared" si="762"/>
        <v>0.17372537651479816</v>
      </c>
      <c r="R5396" s="65">
        <f t="shared" si="763"/>
        <v>0.1193836814487642</v>
      </c>
      <c r="S5396" s="65">
        <f t="shared" si="764"/>
        <v>0.1148293279481392</v>
      </c>
      <c r="T5396" s="66">
        <f>(L5396*'Football Field'!$F$4)+(M5396*'Football Field'!$F$5)+(N5396*'Football Field'!$F$6)+(O5396*'Football Field'!$F$7)+(P5396*'Football Field'!$F$8)+(Q5396*'Football Field'!$F$9)+(R5396*'Football Field'!$F$10)+(S5396*'Football Field'!$F$11)</f>
        <v>141417700.14547911</v>
      </c>
    </row>
    <row r="5397" spans="2:20" x14ac:dyDescent="0.3">
      <c r="B5397" s="62">
        <f t="shared" si="756"/>
        <v>5370</v>
      </c>
      <c r="C5397" s="62">
        <v>0.84302158106914116</v>
      </c>
      <c r="D5397" s="62">
        <v>0.74129709878940719</v>
      </c>
      <c r="E5397" s="62">
        <v>0.96084354785209014</v>
      </c>
      <c r="F5397" s="62">
        <v>0.139193914713167</v>
      </c>
      <c r="G5397" s="62">
        <v>0.78923619941058165</v>
      </c>
      <c r="H5397" s="62">
        <v>0.53430555285105896</v>
      </c>
      <c r="I5397" s="62">
        <v>0.26453565827709247</v>
      </c>
      <c r="J5397" s="62">
        <v>6.5223663576615687E-2</v>
      </c>
      <c r="K5397" s="62"/>
      <c r="L5397" s="65">
        <f t="shared" si="757"/>
        <v>0.19434951610624385</v>
      </c>
      <c r="M5397" s="65">
        <f t="shared" si="758"/>
        <v>0.17089803591738376</v>
      </c>
      <c r="N5397" s="65">
        <f t="shared" si="759"/>
        <v>0.22151209740328662</v>
      </c>
      <c r="O5397" s="65">
        <f t="shared" si="760"/>
        <v>3.2089652954233286E-2</v>
      </c>
      <c r="P5397" s="65">
        <f t="shared" si="761"/>
        <v>0.18194987755170802</v>
      </c>
      <c r="Q5397" s="65">
        <f t="shared" si="762"/>
        <v>0.12317837168271226</v>
      </c>
      <c r="R5397" s="65">
        <f t="shared" si="763"/>
        <v>6.0985837531937363E-2</v>
      </c>
      <c r="S5397" s="65">
        <f t="shared" si="764"/>
        <v>1.5036610852494952E-2</v>
      </c>
      <c r="T5397" s="66">
        <f>(L5397*'Football Field'!$F$4)+(M5397*'Football Field'!$F$5)+(N5397*'Football Field'!$F$6)+(O5397*'Football Field'!$F$7)+(P5397*'Football Field'!$F$8)+(Q5397*'Football Field'!$F$9)+(R5397*'Football Field'!$F$10)+(S5397*'Football Field'!$F$11)</f>
        <v>136020497.12496051</v>
      </c>
    </row>
    <row r="5398" spans="2:20" x14ac:dyDescent="0.3">
      <c r="B5398" s="62">
        <f t="shared" si="756"/>
        <v>5371</v>
      </c>
      <c r="C5398" s="62">
        <v>0.59648927602932056</v>
      </c>
      <c r="D5398" s="62">
        <v>0.52517291643415631</v>
      </c>
      <c r="E5398" s="62">
        <v>4.2015678616874608E-3</v>
      </c>
      <c r="F5398" s="62">
        <v>0.50508748323011032</v>
      </c>
      <c r="G5398" s="62">
        <v>0.54818035008301735</v>
      </c>
      <c r="H5398" s="62">
        <v>0.64891416049460882</v>
      </c>
      <c r="I5398" s="62">
        <v>0.52464056295070627</v>
      </c>
      <c r="J5398" s="62">
        <v>4.3534671827732407E-2</v>
      </c>
      <c r="K5398" s="62"/>
      <c r="L5398" s="65">
        <f t="shared" si="757"/>
        <v>0.1756332341083981</v>
      </c>
      <c r="M5398" s="65">
        <f t="shared" si="758"/>
        <v>0.15463449467771553</v>
      </c>
      <c r="N5398" s="65">
        <f t="shared" si="759"/>
        <v>1.2371302914049405E-3</v>
      </c>
      <c r="O5398" s="65">
        <f t="shared" si="760"/>
        <v>0.14872044100758483</v>
      </c>
      <c r="P5398" s="65">
        <f t="shared" si="761"/>
        <v>0.16140891652010456</v>
      </c>
      <c r="Q5398" s="65">
        <f t="shared" si="762"/>
        <v>0.19106947475247146</v>
      </c>
      <c r="R5398" s="65">
        <f t="shared" si="763"/>
        <v>0.15447774590159402</v>
      </c>
      <c r="S5398" s="65">
        <f t="shared" si="764"/>
        <v>1.281856274072656E-2</v>
      </c>
      <c r="T5398" s="66">
        <f>(L5398*'Football Field'!$F$4)+(M5398*'Football Field'!$F$5)+(N5398*'Football Field'!$F$6)+(O5398*'Football Field'!$F$7)+(P5398*'Football Field'!$F$8)+(Q5398*'Football Field'!$F$9)+(R5398*'Football Field'!$F$10)+(S5398*'Football Field'!$F$11)</f>
        <v>142501396.28432962</v>
      </c>
    </row>
    <row r="5399" spans="2:20" x14ac:dyDescent="0.3">
      <c r="B5399" s="62">
        <f t="shared" si="756"/>
        <v>5372</v>
      </c>
      <c r="C5399" s="62">
        <v>0.45550720460699301</v>
      </c>
      <c r="D5399" s="62">
        <v>0.57002166151919376</v>
      </c>
      <c r="E5399" s="62">
        <v>0.96681739504704167</v>
      </c>
      <c r="F5399" s="62">
        <v>0.85561646106313105</v>
      </c>
      <c r="G5399" s="62">
        <v>0.63053412392257313</v>
      </c>
      <c r="H5399" s="62">
        <v>6.1132134615986655E-2</v>
      </c>
      <c r="I5399" s="62">
        <v>0.7655973325688229</v>
      </c>
      <c r="J5399" s="62">
        <v>0.3037952146397912</v>
      </c>
      <c r="K5399" s="62"/>
      <c r="L5399" s="65">
        <f t="shared" si="757"/>
        <v>9.8829480800077613E-2</v>
      </c>
      <c r="M5399" s="65">
        <f t="shared" si="758"/>
        <v>0.12367520048633417</v>
      </c>
      <c r="N5399" s="65">
        <f t="shared" si="759"/>
        <v>0.20976630054275933</v>
      </c>
      <c r="O5399" s="65">
        <f t="shared" si="760"/>
        <v>0.18563950197851795</v>
      </c>
      <c r="P5399" s="65">
        <f t="shared" si="761"/>
        <v>0.13680433473662565</v>
      </c>
      <c r="Q5399" s="65">
        <f t="shared" si="762"/>
        <v>1.3263581921851474E-2</v>
      </c>
      <c r="R5399" s="65">
        <f t="shared" si="763"/>
        <v>0.16610843058999009</v>
      </c>
      <c r="S5399" s="65">
        <f t="shared" si="764"/>
        <v>6.5913168943843678E-2</v>
      </c>
      <c r="T5399" s="66">
        <f>(L5399*'Football Field'!$F$4)+(M5399*'Football Field'!$F$5)+(N5399*'Football Field'!$F$6)+(O5399*'Football Field'!$F$7)+(P5399*'Football Field'!$F$8)+(Q5399*'Football Field'!$F$9)+(R5399*'Football Field'!$F$10)+(S5399*'Football Field'!$F$11)</f>
        <v>148699768.58742148</v>
      </c>
    </row>
    <row r="5400" spans="2:20" x14ac:dyDescent="0.3">
      <c r="B5400" s="62">
        <f t="shared" si="756"/>
        <v>5373</v>
      </c>
      <c r="C5400" s="62">
        <v>0.48547513721404167</v>
      </c>
      <c r="D5400" s="62">
        <v>0.87191624680412338</v>
      </c>
      <c r="E5400" s="62">
        <v>0.78851802227015921</v>
      </c>
      <c r="F5400" s="62">
        <v>0.29725964146282668</v>
      </c>
      <c r="G5400" s="62">
        <v>0.7305640163955035</v>
      </c>
      <c r="H5400" s="62">
        <v>0.66273750883478111</v>
      </c>
      <c r="I5400" s="62">
        <v>0.49385679783742764</v>
      </c>
      <c r="J5400" s="62">
        <v>0.82250851307907291</v>
      </c>
      <c r="K5400" s="62"/>
      <c r="L5400" s="65">
        <f t="shared" si="757"/>
        <v>9.4215136703868219E-2</v>
      </c>
      <c r="M5400" s="65">
        <f t="shared" si="758"/>
        <v>0.16921094838839501</v>
      </c>
      <c r="N5400" s="65">
        <f t="shared" si="759"/>
        <v>0.15302603072110141</v>
      </c>
      <c r="O5400" s="65">
        <f t="shared" si="760"/>
        <v>5.7688552121702819E-2</v>
      </c>
      <c r="P5400" s="65">
        <f t="shared" si="761"/>
        <v>0.14177901894342071</v>
      </c>
      <c r="Q5400" s="65">
        <f t="shared" si="762"/>
        <v>0.12861607157056279</v>
      </c>
      <c r="R5400" s="65">
        <f t="shared" si="763"/>
        <v>9.5841747916070377E-2</v>
      </c>
      <c r="S5400" s="65">
        <f t="shared" si="764"/>
        <v>0.15962249363487871</v>
      </c>
      <c r="T5400" s="66">
        <f>(L5400*'Football Field'!$F$4)+(M5400*'Football Field'!$F$5)+(N5400*'Football Field'!$F$6)+(O5400*'Football Field'!$F$7)+(P5400*'Football Field'!$F$8)+(Q5400*'Football Field'!$F$9)+(R5400*'Football Field'!$F$10)+(S5400*'Football Field'!$F$11)</f>
        <v>137561470.94613335</v>
      </c>
    </row>
    <row r="5401" spans="2:20" x14ac:dyDescent="0.3">
      <c r="B5401" s="62">
        <f t="shared" si="756"/>
        <v>5374</v>
      </c>
      <c r="C5401" s="62">
        <v>0.43989151517156844</v>
      </c>
      <c r="D5401" s="62">
        <v>0.50672920400087862</v>
      </c>
      <c r="E5401" s="62">
        <v>0.29782381806269853</v>
      </c>
      <c r="F5401" s="62">
        <v>0.6869090183837443</v>
      </c>
      <c r="G5401" s="62">
        <v>0.70258261859956372</v>
      </c>
      <c r="H5401" s="62">
        <v>0.26106248033710255</v>
      </c>
      <c r="I5401" s="62">
        <v>0.8509751094806115</v>
      </c>
      <c r="J5401" s="62">
        <v>0.36180373732087456</v>
      </c>
      <c r="K5401" s="62"/>
      <c r="L5401" s="65">
        <f t="shared" si="757"/>
        <v>0.10708747370719232</v>
      </c>
      <c r="M5401" s="65">
        <f t="shared" si="758"/>
        <v>0.12335848371375419</v>
      </c>
      <c r="N5401" s="65">
        <f t="shared" si="759"/>
        <v>7.2502422043138823E-2</v>
      </c>
      <c r="O5401" s="65">
        <f t="shared" si="760"/>
        <v>0.16722157374804686</v>
      </c>
      <c r="P5401" s="65">
        <f t="shared" si="761"/>
        <v>0.17103716507709071</v>
      </c>
      <c r="Q5401" s="65">
        <f t="shared" si="762"/>
        <v>6.3553218315952634E-2</v>
      </c>
      <c r="R5401" s="65">
        <f t="shared" si="763"/>
        <v>0.20716192860968832</v>
      </c>
      <c r="S5401" s="65">
        <f t="shared" si="764"/>
        <v>8.8077734785136086E-2</v>
      </c>
      <c r="T5401" s="66">
        <f>(L5401*'Football Field'!$F$4)+(M5401*'Football Field'!$F$5)+(N5401*'Football Field'!$F$6)+(O5401*'Football Field'!$F$7)+(P5401*'Football Field'!$F$8)+(Q5401*'Football Field'!$F$9)+(R5401*'Football Field'!$F$10)+(S5401*'Football Field'!$F$11)</f>
        <v>153614006.79896098</v>
      </c>
    </row>
    <row r="5402" spans="2:20" x14ac:dyDescent="0.3">
      <c r="B5402" s="62">
        <f t="shared" si="756"/>
        <v>5375</v>
      </c>
      <c r="C5402" s="62">
        <v>3.2764230287981699E-2</v>
      </c>
      <c r="D5402" s="62">
        <v>0.86827684326896204</v>
      </c>
      <c r="E5402" s="62">
        <v>0.54525077796744281</v>
      </c>
      <c r="F5402" s="62">
        <v>0.32249882256067552</v>
      </c>
      <c r="G5402" s="62">
        <v>0.25378942482910105</v>
      </c>
      <c r="H5402" s="62">
        <v>5.9205197904801388E-3</v>
      </c>
      <c r="I5402" s="62">
        <v>0.55545498098848733</v>
      </c>
      <c r="J5402" s="62">
        <v>0.86763685380119671</v>
      </c>
      <c r="K5402" s="62"/>
      <c r="L5402" s="65">
        <f t="shared" si="757"/>
        <v>9.492496790810807E-3</v>
      </c>
      <c r="M5402" s="65">
        <f t="shared" si="758"/>
        <v>0.25155833284718621</v>
      </c>
      <c r="N5402" s="65">
        <f t="shared" si="759"/>
        <v>0.15797078748837837</v>
      </c>
      <c r="O5402" s="65">
        <f t="shared" si="760"/>
        <v>9.3434791884013935E-2</v>
      </c>
      <c r="P5402" s="65">
        <f t="shared" si="761"/>
        <v>7.3528212918697697E-2</v>
      </c>
      <c r="Q5402" s="65">
        <f t="shared" si="762"/>
        <v>1.7153009430433527E-3</v>
      </c>
      <c r="R5402" s="65">
        <f t="shared" si="763"/>
        <v>0.16092716288858355</v>
      </c>
      <c r="S5402" s="65">
        <f t="shared" si="764"/>
        <v>0.25137291423928615</v>
      </c>
      <c r="T5402" s="66">
        <f>(L5402*'Football Field'!$F$4)+(M5402*'Football Field'!$F$5)+(N5402*'Football Field'!$F$6)+(O5402*'Football Field'!$F$7)+(P5402*'Football Field'!$F$8)+(Q5402*'Football Field'!$F$9)+(R5402*'Football Field'!$F$10)+(S5402*'Football Field'!$F$11)</f>
        <v>142239642.96689457</v>
      </c>
    </row>
    <row r="5403" spans="2:20" x14ac:dyDescent="0.3">
      <c r="B5403" s="62">
        <f t="shared" si="756"/>
        <v>5376</v>
      </c>
      <c r="C5403" s="62">
        <v>0.17193500440431631</v>
      </c>
      <c r="D5403" s="62">
        <v>0.81981476522441188</v>
      </c>
      <c r="E5403" s="62">
        <v>0.21809293776107186</v>
      </c>
      <c r="F5403" s="62">
        <v>0.79790228280269959</v>
      </c>
      <c r="G5403" s="62">
        <v>0.20661638599702559</v>
      </c>
      <c r="H5403" s="62">
        <v>0.15878761618888804</v>
      </c>
      <c r="I5403" s="62">
        <v>0.90563731404725589</v>
      </c>
      <c r="J5403" s="62">
        <v>0.13471599454204863</v>
      </c>
      <c r="K5403" s="62"/>
      <c r="L5403" s="65">
        <f t="shared" si="757"/>
        <v>5.0369089938967743E-2</v>
      </c>
      <c r="M5403" s="65">
        <f t="shared" si="758"/>
        <v>0.24016821813537281</v>
      </c>
      <c r="N5403" s="65">
        <f t="shared" si="759"/>
        <v>6.3891252599783857E-2</v>
      </c>
      <c r="O5403" s="65">
        <f t="shared" si="760"/>
        <v>0.23374886332330777</v>
      </c>
      <c r="P5403" s="65">
        <f t="shared" si="761"/>
        <v>6.0529148006858075E-2</v>
      </c>
      <c r="Q5403" s="65">
        <f t="shared" si="762"/>
        <v>4.6517506709713427E-2</v>
      </c>
      <c r="R5403" s="65">
        <f t="shared" si="763"/>
        <v>0.2653102983966088</v>
      </c>
      <c r="S5403" s="65">
        <f t="shared" si="764"/>
        <v>3.9465622889387549E-2</v>
      </c>
      <c r="T5403" s="66">
        <f>(L5403*'Football Field'!$F$4)+(M5403*'Football Field'!$F$5)+(N5403*'Football Field'!$F$6)+(O5403*'Football Field'!$F$7)+(P5403*'Football Field'!$F$8)+(Q5403*'Football Field'!$F$9)+(R5403*'Football Field'!$F$10)+(S5403*'Football Field'!$F$11)</f>
        <v>152395364.6841628</v>
      </c>
    </row>
    <row r="5404" spans="2:20" x14ac:dyDescent="0.3">
      <c r="B5404" s="62">
        <f t="shared" si="756"/>
        <v>5377</v>
      </c>
      <c r="C5404" s="62">
        <v>6.9892955838044335E-2</v>
      </c>
      <c r="D5404" s="62">
        <v>3.432709732838013E-2</v>
      </c>
      <c r="E5404" s="62">
        <v>0.24575420710260487</v>
      </c>
      <c r="F5404" s="62">
        <v>0.48926225013246538</v>
      </c>
      <c r="G5404" s="62">
        <v>5.7303079763852849E-2</v>
      </c>
      <c r="H5404" s="62">
        <v>0.17082610735905612</v>
      </c>
      <c r="I5404" s="62">
        <v>0.42146044757903645</v>
      </c>
      <c r="J5404" s="62">
        <v>0.12158585870218641</v>
      </c>
      <c r="K5404" s="62"/>
      <c r="L5404" s="65">
        <f t="shared" si="757"/>
        <v>4.3400667452103935E-2</v>
      </c>
      <c r="M5404" s="65">
        <f t="shared" si="758"/>
        <v>2.1315723707511149E-2</v>
      </c>
      <c r="N5404" s="65">
        <f t="shared" si="759"/>
        <v>0.15260331301670232</v>
      </c>
      <c r="O5404" s="65">
        <f t="shared" si="760"/>
        <v>0.30381184999631827</v>
      </c>
      <c r="P5404" s="65">
        <f t="shared" si="761"/>
        <v>3.5582869246154232E-2</v>
      </c>
      <c r="Q5404" s="65">
        <f t="shared" si="762"/>
        <v>0.10607602710074836</v>
      </c>
      <c r="R5404" s="65">
        <f t="shared" si="763"/>
        <v>0.26170970322070813</v>
      </c>
      <c r="S5404" s="65">
        <f t="shared" si="764"/>
        <v>7.549984625975352E-2</v>
      </c>
      <c r="T5404" s="66">
        <f>(L5404*'Football Field'!$F$4)+(M5404*'Football Field'!$F$5)+(N5404*'Football Field'!$F$6)+(O5404*'Football Field'!$F$7)+(P5404*'Football Field'!$F$8)+(Q5404*'Football Field'!$F$9)+(R5404*'Football Field'!$F$10)+(S5404*'Football Field'!$F$11)</f>
        <v>153681171.44073576</v>
      </c>
    </row>
    <row r="5405" spans="2:20" x14ac:dyDescent="0.3">
      <c r="B5405" s="62">
        <f t="shared" si="756"/>
        <v>5378</v>
      </c>
      <c r="C5405" s="62">
        <v>0.7074333285933706</v>
      </c>
      <c r="D5405" s="62">
        <v>0.97697394106266955</v>
      </c>
      <c r="E5405" s="62">
        <v>0.45206157429526739</v>
      </c>
      <c r="F5405" s="62">
        <v>6.4976385097595957E-3</v>
      </c>
      <c r="G5405" s="62">
        <v>0.2101279825685386</v>
      </c>
      <c r="H5405" s="62">
        <v>0.28916752376341948</v>
      </c>
      <c r="I5405" s="62">
        <v>0.48337526465890901</v>
      </c>
      <c r="J5405" s="62">
        <v>0.77775861565402338</v>
      </c>
      <c r="K5405" s="62"/>
      <c r="L5405" s="65">
        <f t="shared" si="757"/>
        <v>0.18123535309151276</v>
      </c>
      <c r="M5405" s="65">
        <f t="shared" si="758"/>
        <v>0.25028820386758205</v>
      </c>
      <c r="N5405" s="65">
        <f t="shared" si="759"/>
        <v>0.11581238220626813</v>
      </c>
      <c r="O5405" s="65">
        <f t="shared" si="760"/>
        <v>1.6646117195507071E-3</v>
      </c>
      <c r="P5405" s="65">
        <f t="shared" si="761"/>
        <v>5.3832096362971954E-2</v>
      </c>
      <c r="Q5405" s="65">
        <f t="shared" si="762"/>
        <v>7.4081013932530249E-2</v>
      </c>
      <c r="R5405" s="65">
        <f t="shared" si="763"/>
        <v>0.12383454839532386</v>
      </c>
      <c r="S5405" s="65">
        <f t="shared" si="764"/>
        <v>0.19925179042426019</v>
      </c>
      <c r="T5405" s="66">
        <f>(L5405*'Football Field'!$F$4)+(M5405*'Football Field'!$F$5)+(N5405*'Football Field'!$F$6)+(O5405*'Football Field'!$F$7)+(P5405*'Football Field'!$F$8)+(Q5405*'Football Field'!$F$9)+(R5405*'Football Field'!$F$10)+(S5405*'Football Field'!$F$11)</f>
        <v>132494537.91707909</v>
      </c>
    </row>
    <row r="5406" spans="2:20" x14ac:dyDescent="0.3">
      <c r="B5406" s="62">
        <f t="shared" ref="B5406:B5469" si="765">B5405+1</f>
        <v>5379</v>
      </c>
      <c r="C5406" s="62">
        <v>0.47270809142623571</v>
      </c>
      <c r="D5406" s="62">
        <v>0.22403401771146869</v>
      </c>
      <c r="E5406" s="62">
        <v>0.81446491675815158</v>
      </c>
      <c r="F5406" s="62">
        <v>0.29561721342431768</v>
      </c>
      <c r="G5406" s="62">
        <v>0.89702836987313506</v>
      </c>
      <c r="H5406" s="62">
        <v>0.65102322538151214</v>
      </c>
      <c r="I5406" s="62">
        <v>0.8063896922990762</v>
      </c>
      <c r="J5406" s="62">
        <v>0.5660061658203005</v>
      </c>
      <c r="K5406" s="62"/>
      <c r="L5406" s="65">
        <f t="shared" si="757"/>
        <v>9.9995964301520163E-2</v>
      </c>
      <c r="M5406" s="65">
        <f t="shared" si="758"/>
        <v>4.7391821810814048E-2</v>
      </c>
      <c r="N5406" s="65">
        <f t="shared" si="759"/>
        <v>0.17229069317443155</v>
      </c>
      <c r="O5406" s="65">
        <f t="shared" si="760"/>
        <v>6.2534424217922963E-2</v>
      </c>
      <c r="P5406" s="65">
        <f t="shared" si="761"/>
        <v>0.18975604284802486</v>
      </c>
      <c r="Q5406" s="65">
        <f t="shared" si="762"/>
        <v>0.13771648166269809</v>
      </c>
      <c r="R5406" s="65">
        <f t="shared" si="763"/>
        <v>0.17058247224193146</v>
      </c>
      <c r="S5406" s="65">
        <f t="shared" si="764"/>
        <v>0.11973209974265697</v>
      </c>
      <c r="T5406" s="66">
        <f>(L5406*'Football Field'!$F$4)+(M5406*'Football Field'!$F$5)+(N5406*'Football Field'!$F$6)+(O5406*'Football Field'!$F$7)+(P5406*'Football Field'!$F$8)+(Q5406*'Football Field'!$F$9)+(R5406*'Football Field'!$F$10)+(S5406*'Football Field'!$F$11)</f>
        <v>152460160.9329094</v>
      </c>
    </row>
    <row r="5407" spans="2:20" x14ac:dyDescent="0.3">
      <c r="B5407" s="62">
        <f t="shared" si="765"/>
        <v>5380</v>
      </c>
      <c r="C5407" s="62">
        <v>0.87863200460395119</v>
      </c>
      <c r="D5407" s="62">
        <v>0.52047412808776938</v>
      </c>
      <c r="E5407" s="62">
        <v>0.63555239149550224</v>
      </c>
      <c r="F5407" s="62">
        <v>0.55935840058742703</v>
      </c>
      <c r="G5407" s="62">
        <v>0.79440713952222231</v>
      </c>
      <c r="H5407" s="62">
        <v>0.81829277192710459</v>
      </c>
      <c r="I5407" s="62">
        <v>0.93605864271179517</v>
      </c>
      <c r="J5407" s="62">
        <v>0.16317318910151801</v>
      </c>
      <c r="K5407" s="62"/>
      <c r="L5407" s="65">
        <f t="shared" si="757"/>
        <v>0.16559376269445966</v>
      </c>
      <c r="M5407" s="65">
        <f t="shared" si="758"/>
        <v>9.8092567540857253E-2</v>
      </c>
      <c r="N5407" s="65">
        <f t="shared" si="759"/>
        <v>0.11978110442794726</v>
      </c>
      <c r="O5407" s="65">
        <f t="shared" si="760"/>
        <v>0.1054209973716798</v>
      </c>
      <c r="P5407" s="65">
        <f t="shared" si="761"/>
        <v>0.14972009516557941</v>
      </c>
      <c r="Q5407" s="65">
        <f t="shared" si="762"/>
        <v>0.15422176563004655</v>
      </c>
      <c r="R5407" s="65">
        <f t="shared" si="763"/>
        <v>0.17641682972746331</v>
      </c>
      <c r="S5407" s="65">
        <f t="shared" si="764"/>
        <v>3.075287744196685E-2</v>
      </c>
      <c r="T5407" s="66">
        <f>(L5407*'Football Field'!$F$4)+(M5407*'Football Field'!$F$5)+(N5407*'Football Field'!$F$6)+(O5407*'Football Field'!$F$7)+(P5407*'Football Field'!$F$8)+(Q5407*'Football Field'!$F$9)+(R5407*'Football Field'!$F$10)+(S5407*'Football Field'!$F$11)</f>
        <v>147751240.78536284</v>
      </c>
    </row>
    <row r="5408" spans="2:20" x14ac:dyDescent="0.3">
      <c r="B5408" s="62">
        <f t="shared" si="765"/>
        <v>5381</v>
      </c>
      <c r="C5408" s="62">
        <v>0.18016642356686907</v>
      </c>
      <c r="D5408" s="62">
        <v>0.52440329979379785</v>
      </c>
      <c r="E5408" s="62">
        <v>0.57741192979016165</v>
      </c>
      <c r="F5408" s="62">
        <v>0.81151561771209824</v>
      </c>
      <c r="G5408" s="62">
        <v>0.26096390423691396</v>
      </c>
      <c r="H5408" s="62">
        <v>4.1473905660774135E-2</v>
      </c>
      <c r="I5408" s="62">
        <v>0.94610044676747163</v>
      </c>
      <c r="J5408" s="62">
        <v>0.72747527038605919</v>
      </c>
      <c r="K5408" s="62"/>
      <c r="L5408" s="65">
        <f t="shared" si="757"/>
        <v>4.427225593287884E-2</v>
      </c>
      <c r="M5408" s="65">
        <f t="shared" si="758"/>
        <v>0.12886150838144578</v>
      </c>
      <c r="N5408" s="65">
        <f t="shared" si="759"/>
        <v>0.14188730745870431</v>
      </c>
      <c r="O5408" s="65">
        <f t="shared" si="760"/>
        <v>0.19941355558708573</v>
      </c>
      <c r="P5408" s="65">
        <f t="shared" si="761"/>
        <v>6.4126603219893816E-2</v>
      </c>
      <c r="Q5408" s="65">
        <f t="shared" si="762"/>
        <v>1.0191373784296591E-2</v>
      </c>
      <c r="R5408" s="65">
        <f t="shared" si="763"/>
        <v>0.23248505625108584</v>
      </c>
      <c r="S5408" s="65">
        <f t="shared" si="764"/>
        <v>0.17876233938460889</v>
      </c>
      <c r="T5408" s="66">
        <f>(L5408*'Football Field'!$F$4)+(M5408*'Football Field'!$F$5)+(N5408*'Football Field'!$F$6)+(O5408*'Football Field'!$F$7)+(P5408*'Football Field'!$F$8)+(Q5408*'Football Field'!$F$9)+(R5408*'Football Field'!$F$10)+(S5408*'Football Field'!$F$11)</f>
        <v>151395766.0843271</v>
      </c>
    </row>
    <row r="5409" spans="2:20" x14ac:dyDescent="0.3">
      <c r="B5409" s="62">
        <f t="shared" si="765"/>
        <v>5382</v>
      </c>
      <c r="C5409" s="62">
        <v>0.94228592249663579</v>
      </c>
      <c r="D5409" s="62">
        <v>0.75137773836637911</v>
      </c>
      <c r="E5409" s="62">
        <v>0.23205994572528565</v>
      </c>
      <c r="F5409" s="62">
        <v>0.77187522885592863</v>
      </c>
      <c r="G5409" s="62">
        <v>0.89800391992703543</v>
      </c>
      <c r="H5409" s="62">
        <v>0.89233494230415078</v>
      </c>
      <c r="I5409" s="62">
        <v>0.67115103902785578</v>
      </c>
      <c r="J5409" s="62">
        <v>0.35137554863303033</v>
      </c>
      <c r="K5409" s="62"/>
      <c r="L5409" s="65">
        <f t="shared" si="757"/>
        <v>0.17099937023530284</v>
      </c>
      <c r="M5409" s="65">
        <f t="shared" si="758"/>
        <v>0.13635470614805423</v>
      </c>
      <c r="N5409" s="65">
        <f t="shared" si="759"/>
        <v>4.21125940953491E-2</v>
      </c>
      <c r="O5409" s="65">
        <f t="shared" si="760"/>
        <v>0.14007444543465022</v>
      </c>
      <c r="P5409" s="65">
        <f t="shared" si="761"/>
        <v>0.16296338628247375</v>
      </c>
      <c r="Q5409" s="65">
        <f t="shared" si="762"/>
        <v>0.16193462040552756</v>
      </c>
      <c r="R5409" s="65">
        <f t="shared" si="763"/>
        <v>0.12179573340377718</v>
      </c>
      <c r="S5409" s="65">
        <f t="shared" si="764"/>
        <v>6.3765143994865034E-2</v>
      </c>
      <c r="T5409" s="66">
        <f>(L5409*'Football Field'!$F$4)+(M5409*'Football Field'!$F$5)+(N5409*'Football Field'!$F$6)+(O5409*'Football Field'!$F$7)+(P5409*'Football Field'!$F$8)+(Q5409*'Football Field'!$F$9)+(R5409*'Football Field'!$F$10)+(S5409*'Football Field'!$F$11)</f>
        <v>139576477.11092675</v>
      </c>
    </row>
    <row r="5410" spans="2:20" x14ac:dyDescent="0.3">
      <c r="B5410" s="62">
        <f t="shared" si="765"/>
        <v>5383</v>
      </c>
      <c r="C5410" s="62">
        <v>0.34049836838837277</v>
      </c>
      <c r="D5410" s="62">
        <v>0.99724750488834291</v>
      </c>
      <c r="E5410" s="62">
        <v>0.16703190437190907</v>
      </c>
      <c r="F5410" s="62">
        <v>0.94203737339838811</v>
      </c>
      <c r="G5410" s="62">
        <v>0.69952398746754996</v>
      </c>
      <c r="H5410" s="62">
        <v>0.93983832716547344</v>
      </c>
      <c r="I5410" s="62">
        <v>0.79763707728633426</v>
      </c>
      <c r="J5410" s="62">
        <v>0.26257577570132573</v>
      </c>
      <c r="K5410" s="62"/>
      <c r="L5410" s="65">
        <f t="shared" si="757"/>
        <v>6.6162561971498765E-2</v>
      </c>
      <c r="M5410" s="65">
        <f t="shared" si="758"/>
        <v>0.19377611163129022</v>
      </c>
      <c r="N5410" s="65">
        <f t="shared" si="759"/>
        <v>3.2456128281997558E-2</v>
      </c>
      <c r="O5410" s="65">
        <f t="shared" si="760"/>
        <v>0.18304817844486071</v>
      </c>
      <c r="P5410" s="65">
        <f t="shared" si="761"/>
        <v>0.13592517165480825</v>
      </c>
      <c r="Q5410" s="65">
        <f t="shared" si="762"/>
        <v>0.18262087967878421</v>
      </c>
      <c r="R5410" s="65">
        <f t="shared" si="763"/>
        <v>0.15498961949952281</v>
      </c>
      <c r="S5410" s="65">
        <f t="shared" si="764"/>
        <v>5.1021348837237364E-2</v>
      </c>
      <c r="T5410" s="66">
        <f>(L5410*'Football Field'!$F$4)+(M5410*'Football Field'!$F$5)+(N5410*'Football Field'!$F$6)+(O5410*'Football Field'!$F$7)+(P5410*'Football Field'!$F$8)+(Q5410*'Football Field'!$F$9)+(R5410*'Football Field'!$F$10)+(S5410*'Football Field'!$F$11)</f>
        <v>142241346.74555469</v>
      </c>
    </row>
    <row r="5411" spans="2:20" x14ac:dyDescent="0.3">
      <c r="B5411" s="62">
        <f t="shared" si="765"/>
        <v>5384</v>
      </c>
      <c r="C5411" s="62">
        <v>0.5555480901341876</v>
      </c>
      <c r="D5411" s="62">
        <v>0.87684999004644026</v>
      </c>
      <c r="E5411" s="62">
        <v>0.70738377794641827</v>
      </c>
      <c r="F5411" s="62">
        <v>0.39789850678105376</v>
      </c>
      <c r="G5411" s="62">
        <v>0.7653412254792904</v>
      </c>
      <c r="H5411" s="62">
        <v>4.3606542757275601E-2</v>
      </c>
      <c r="I5411" s="62">
        <v>0.57070044274574405</v>
      </c>
      <c r="J5411" s="62">
        <v>0.41012990909939318</v>
      </c>
      <c r="K5411" s="62"/>
      <c r="L5411" s="65">
        <f t="shared" si="757"/>
        <v>0.12837745112082727</v>
      </c>
      <c r="M5411" s="65">
        <f t="shared" si="758"/>
        <v>0.20262470294928928</v>
      </c>
      <c r="N5411" s="65">
        <f t="shared" si="759"/>
        <v>0.16346402406864108</v>
      </c>
      <c r="O5411" s="65">
        <f t="shared" si="760"/>
        <v>9.1947388556401444E-2</v>
      </c>
      <c r="P5411" s="65">
        <f t="shared" si="761"/>
        <v>0.17685697693783742</v>
      </c>
      <c r="Q5411" s="65">
        <f t="shared" si="762"/>
        <v>1.0076709668857367E-2</v>
      </c>
      <c r="R5411" s="65">
        <f t="shared" si="763"/>
        <v>0.13187889490454321</v>
      </c>
      <c r="S5411" s="65">
        <f t="shared" si="764"/>
        <v>9.4773851793602953E-2</v>
      </c>
      <c r="T5411" s="66">
        <f>(L5411*'Football Field'!$F$4)+(M5411*'Football Field'!$F$5)+(N5411*'Football Field'!$F$6)+(O5411*'Football Field'!$F$7)+(P5411*'Football Field'!$F$8)+(Q5411*'Football Field'!$F$9)+(R5411*'Football Field'!$F$10)+(S5411*'Football Field'!$F$11)</f>
        <v>145184102.20132619</v>
      </c>
    </row>
    <row r="5412" spans="2:20" x14ac:dyDescent="0.3">
      <c r="B5412" s="62">
        <f t="shared" si="765"/>
        <v>5385</v>
      </c>
      <c r="C5412" s="62">
        <v>0.53422353101132891</v>
      </c>
      <c r="D5412" s="62">
        <v>0.98508932199432286</v>
      </c>
      <c r="E5412" s="62">
        <v>0.21581267074183907</v>
      </c>
      <c r="F5412" s="62">
        <v>0.96343041563543286</v>
      </c>
      <c r="G5412" s="62">
        <v>0.94707454960202964</v>
      </c>
      <c r="H5412" s="62">
        <v>0.80758101923391989</v>
      </c>
      <c r="I5412" s="62">
        <v>0.42113699874966182</v>
      </c>
      <c r="J5412" s="62">
        <v>0.22300891218476127</v>
      </c>
      <c r="K5412" s="62"/>
      <c r="L5412" s="65">
        <f t="shared" si="757"/>
        <v>0.10480401648979654</v>
      </c>
      <c r="M5412" s="65">
        <f t="shared" si="758"/>
        <v>0.19325490464781891</v>
      </c>
      <c r="N5412" s="65">
        <f t="shared" si="759"/>
        <v>4.2338147592108008E-2</v>
      </c>
      <c r="O5412" s="65">
        <f t="shared" si="760"/>
        <v>0.18900585860731434</v>
      </c>
      <c r="P5412" s="65">
        <f t="shared" si="761"/>
        <v>0.18579716345638259</v>
      </c>
      <c r="Q5412" s="65">
        <f t="shared" si="762"/>
        <v>0.15843131113377254</v>
      </c>
      <c r="R5412" s="65">
        <f t="shared" si="763"/>
        <v>8.2618691239355016E-2</v>
      </c>
      <c r="S5412" s="65">
        <f t="shared" si="764"/>
        <v>4.3749906833451833E-2</v>
      </c>
      <c r="T5412" s="66">
        <f>(L5412*'Football Field'!$F$4)+(M5412*'Football Field'!$F$5)+(N5412*'Football Field'!$F$6)+(O5412*'Football Field'!$F$7)+(P5412*'Football Field'!$F$8)+(Q5412*'Football Field'!$F$9)+(R5412*'Football Field'!$F$10)+(S5412*'Football Field'!$F$11)</f>
        <v>136345732.3830986</v>
      </c>
    </row>
    <row r="5413" spans="2:20" x14ac:dyDescent="0.3">
      <c r="B5413" s="62">
        <f t="shared" si="765"/>
        <v>5386</v>
      </c>
      <c r="C5413" s="62">
        <v>0.93113556684489152</v>
      </c>
      <c r="D5413" s="62">
        <v>0.65676436763306845</v>
      </c>
      <c r="E5413" s="62">
        <v>0.11526396512306469</v>
      </c>
      <c r="F5413" s="62">
        <v>0.81825742356714681</v>
      </c>
      <c r="G5413" s="62">
        <v>0.9804649868738462</v>
      </c>
      <c r="H5413" s="62">
        <v>7.5344762198851112E-2</v>
      </c>
      <c r="I5413" s="62">
        <v>0.51457274653115082</v>
      </c>
      <c r="J5413" s="62">
        <v>0.31281926224209977</v>
      </c>
      <c r="K5413" s="62"/>
      <c r="L5413" s="65">
        <f t="shared" si="757"/>
        <v>0.21139960212679701</v>
      </c>
      <c r="M5413" s="65">
        <f t="shared" si="758"/>
        <v>0.14910796123827585</v>
      </c>
      <c r="N5413" s="65">
        <f t="shared" si="759"/>
        <v>2.6168860082467341E-2</v>
      </c>
      <c r="O5413" s="65">
        <f t="shared" si="760"/>
        <v>0.18577240515634574</v>
      </c>
      <c r="P5413" s="65">
        <f t="shared" si="761"/>
        <v>0.22259906667158097</v>
      </c>
      <c r="Q5413" s="65">
        <f t="shared" si="762"/>
        <v>1.7105836484311333E-2</v>
      </c>
      <c r="R5413" s="65">
        <f t="shared" si="763"/>
        <v>0.11682560279656795</v>
      </c>
      <c r="S5413" s="65">
        <f t="shared" si="764"/>
        <v>7.1020665443653888E-2</v>
      </c>
      <c r="T5413" s="66">
        <f>(L5413*'Football Field'!$F$4)+(M5413*'Football Field'!$F$5)+(N5413*'Football Field'!$F$6)+(O5413*'Football Field'!$F$7)+(P5413*'Football Field'!$F$8)+(Q5413*'Football Field'!$F$9)+(R5413*'Football Field'!$F$10)+(S5413*'Football Field'!$F$11)</f>
        <v>143506363.82111153</v>
      </c>
    </row>
    <row r="5414" spans="2:20" x14ac:dyDescent="0.3">
      <c r="B5414" s="62">
        <f t="shared" si="765"/>
        <v>5387</v>
      </c>
      <c r="C5414" s="62">
        <v>0.74368351216599793</v>
      </c>
      <c r="D5414" s="62">
        <v>0.12347624965585413</v>
      </c>
      <c r="E5414" s="62">
        <v>0.21020842789452199</v>
      </c>
      <c r="F5414" s="62">
        <v>0.54518909063466581</v>
      </c>
      <c r="G5414" s="62">
        <v>0.86125151318996662</v>
      </c>
      <c r="H5414" s="62">
        <v>0.88325324580430309</v>
      </c>
      <c r="I5414" s="62">
        <v>0.22742086071288725</v>
      </c>
      <c r="J5414" s="62">
        <v>0.97476972352321423</v>
      </c>
      <c r="K5414" s="62"/>
      <c r="L5414" s="65">
        <f t="shared" si="757"/>
        <v>0.16275823935142675</v>
      </c>
      <c r="M5414" s="65">
        <f t="shared" si="758"/>
        <v>2.7023292391102818E-2</v>
      </c>
      <c r="N5414" s="65">
        <f t="shared" si="759"/>
        <v>4.6004991453013427E-2</v>
      </c>
      <c r="O5414" s="65">
        <f t="shared" si="760"/>
        <v>0.11931690706287605</v>
      </c>
      <c r="P5414" s="65">
        <f t="shared" si="761"/>
        <v>0.18848848687970154</v>
      </c>
      <c r="Q5414" s="65">
        <f t="shared" si="762"/>
        <v>0.19330365785553857</v>
      </c>
      <c r="R5414" s="65">
        <f t="shared" si="763"/>
        <v>4.9772004187116546E-2</v>
      </c>
      <c r="S5414" s="65">
        <f t="shared" si="764"/>
        <v>0.21333242081922429</v>
      </c>
      <c r="T5414" s="66">
        <f>(L5414*'Football Field'!$F$4)+(M5414*'Football Field'!$F$5)+(N5414*'Football Field'!$F$6)+(O5414*'Football Field'!$F$7)+(P5414*'Football Field'!$F$8)+(Q5414*'Football Field'!$F$9)+(R5414*'Football Field'!$F$10)+(S5414*'Football Field'!$F$11)</f>
        <v>133173731.36114337</v>
      </c>
    </row>
    <row r="5415" spans="2:20" x14ac:dyDescent="0.3">
      <c r="B5415" s="62">
        <f t="shared" si="765"/>
        <v>5388</v>
      </c>
      <c r="C5415" s="62">
        <v>0.86872758564519148</v>
      </c>
      <c r="D5415" s="62">
        <v>1.1888918296366513E-2</v>
      </c>
      <c r="E5415" s="62">
        <v>1.494063531466705E-2</v>
      </c>
      <c r="F5415" s="62">
        <v>0.41851571359459661</v>
      </c>
      <c r="G5415" s="62">
        <v>0.23162667128971637</v>
      </c>
      <c r="H5415" s="62">
        <v>5.5165421366343836E-2</v>
      </c>
      <c r="I5415" s="62">
        <v>0.48760738345452448</v>
      </c>
      <c r="J5415" s="62">
        <v>0.99113375371062284</v>
      </c>
      <c r="K5415" s="62"/>
      <c r="L5415" s="65">
        <f t="shared" ref="L5415:L5478" si="766">C5415/SUM($C5415:$J5415)</f>
        <v>0.28209048895352146</v>
      </c>
      <c r="M5415" s="65">
        <f t="shared" ref="M5415:M5478" si="767">D5415/SUM($C5415:$J5415)</f>
        <v>3.8605321515831855E-3</v>
      </c>
      <c r="N5415" s="65">
        <f t="shared" ref="N5415:N5478" si="768">E5415/SUM($C5415:$J5415)</f>
        <v>4.8514761023279208E-3</v>
      </c>
      <c r="O5415" s="65">
        <f t="shared" ref="O5415:O5478" si="769">F5415/SUM($C5415:$J5415)</f>
        <v>0.13589910604133834</v>
      </c>
      <c r="P5415" s="65">
        <f t="shared" ref="P5415:P5478" si="770">G5415/SUM($C5415:$J5415)</f>
        <v>7.5213084099621227E-2</v>
      </c>
      <c r="Q5415" s="65">
        <f t="shared" ref="Q5415:Q5478" si="771">H5415/SUM($C5415:$J5415)</f>
        <v>1.7913142098511314E-2</v>
      </c>
      <c r="R5415" s="65">
        <f t="shared" ref="R5415:R5478" si="772">I5415/SUM($C5415:$J5415)</f>
        <v>0.15833433574447631</v>
      </c>
      <c r="S5415" s="65">
        <f t="shared" ref="S5415:S5478" si="773">J5415/SUM($C5415:$J5415)</f>
        <v>0.32183783480862033</v>
      </c>
      <c r="T5415" s="66">
        <f>(L5415*'Football Field'!$F$4)+(M5415*'Football Field'!$F$5)+(N5415*'Football Field'!$F$6)+(O5415*'Football Field'!$F$7)+(P5415*'Football Field'!$F$8)+(Q5415*'Football Field'!$F$9)+(R5415*'Football Field'!$F$10)+(S5415*'Football Field'!$F$11)</f>
        <v>138339016.83601761</v>
      </c>
    </row>
    <row r="5416" spans="2:20" x14ac:dyDescent="0.3">
      <c r="B5416" s="62">
        <f t="shared" si="765"/>
        <v>5389</v>
      </c>
      <c r="C5416" s="62">
        <v>0.31330620877279269</v>
      </c>
      <c r="D5416" s="62">
        <v>0.12146379044778577</v>
      </c>
      <c r="E5416" s="62">
        <v>0.15154759444778587</v>
      </c>
      <c r="F5416" s="62">
        <v>6.684263118970224E-2</v>
      </c>
      <c r="G5416" s="62">
        <v>0.1456914639346325</v>
      </c>
      <c r="H5416" s="62">
        <v>0.15655514918155922</v>
      </c>
      <c r="I5416" s="62">
        <v>0.50821546277052032</v>
      </c>
      <c r="J5416" s="62">
        <v>0.43650406589225477</v>
      </c>
      <c r="K5416" s="62"/>
      <c r="L5416" s="65">
        <f t="shared" si="766"/>
        <v>0.16488703818541411</v>
      </c>
      <c r="M5416" s="65">
        <f t="shared" si="767"/>
        <v>6.3924059252311857E-2</v>
      </c>
      <c r="N5416" s="65">
        <f t="shared" si="768"/>
        <v>7.975658730319321E-2</v>
      </c>
      <c r="O5416" s="65">
        <f t="shared" si="769"/>
        <v>3.5177992560570935E-2</v>
      </c>
      <c r="P5416" s="65">
        <f t="shared" si="770"/>
        <v>7.667461832682565E-2</v>
      </c>
      <c r="Q5416" s="65">
        <f t="shared" si="771"/>
        <v>8.239196715039572E-2</v>
      </c>
      <c r="R5416" s="65">
        <f t="shared" si="772"/>
        <v>0.26746403381054751</v>
      </c>
      <c r="S5416" s="65">
        <f t="shared" si="773"/>
        <v>0.229723703410741</v>
      </c>
      <c r="T5416" s="66">
        <f>(L5416*'Football Field'!$F$4)+(M5416*'Football Field'!$F$5)+(N5416*'Football Field'!$F$6)+(O5416*'Football Field'!$F$7)+(P5416*'Football Field'!$F$8)+(Q5416*'Football Field'!$F$9)+(R5416*'Football Field'!$F$10)+(S5416*'Football Field'!$F$11)</f>
        <v>154508130.96383613</v>
      </c>
    </row>
    <row r="5417" spans="2:20" x14ac:dyDescent="0.3">
      <c r="B5417" s="62">
        <f t="shared" si="765"/>
        <v>5390</v>
      </c>
      <c r="C5417" s="62">
        <v>0.53634722881229413</v>
      </c>
      <c r="D5417" s="62">
        <v>0.97432433181889821</v>
      </c>
      <c r="E5417" s="62">
        <v>0.49434926833530446</v>
      </c>
      <c r="F5417" s="62">
        <v>0.46174759763859019</v>
      </c>
      <c r="G5417" s="62">
        <v>0.32708338964661121</v>
      </c>
      <c r="H5417" s="62">
        <v>0.83422197126742093</v>
      </c>
      <c r="I5417" s="62">
        <v>0.45473540594956585</v>
      </c>
      <c r="J5417" s="62">
        <v>0.9450036639893219</v>
      </c>
      <c r="K5417" s="62"/>
      <c r="L5417" s="65">
        <f t="shared" si="766"/>
        <v>0.10667605259346583</v>
      </c>
      <c r="M5417" s="65">
        <f t="shared" si="767"/>
        <v>0.1937869128071531</v>
      </c>
      <c r="N5417" s="65">
        <f t="shared" si="768"/>
        <v>9.832292536545216E-2</v>
      </c>
      <c r="O5417" s="65">
        <f t="shared" si="769"/>
        <v>9.1838660413475173E-2</v>
      </c>
      <c r="P5417" s="65">
        <f t="shared" si="770"/>
        <v>6.50548059205171E-2</v>
      </c>
      <c r="Q5417" s="65">
        <f t="shared" si="771"/>
        <v>0.16592144435725717</v>
      </c>
      <c r="R5417" s="65">
        <f t="shared" si="772"/>
        <v>9.0443980084706999E-2</v>
      </c>
      <c r="S5417" s="65">
        <f t="shared" si="773"/>
        <v>0.18795521845797233</v>
      </c>
      <c r="T5417" s="66">
        <f>(L5417*'Football Field'!$F$4)+(M5417*'Football Field'!$F$5)+(N5417*'Football Field'!$F$6)+(O5417*'Football Field'!$F$7)+(P5417*'Football Field'!$F$8)+(Q5417*'Football Field'!$F$9)+(R5417*'Football Field'!$F$10)+(S5417*'Football Field'!$F$11)</f>
        <v>129413509.97030331</v>
      </c>
    </row>
    <row r="5418" spans="2:20" x14ac:dyDescent="0.3">
      <c r="B5418" s="62">
        <f t="shared" si="765"/>
        <v>5391</v>
      </c>
      <c r="C5418" s="62">
        <v>0.21000713862096221</v>
      </c>
      <c r="D5418" s="62">
        <v>0.68056164046671819</v>
      </c>
      <c r="E5418" s="62">
        <v>0.52956121411130486</v>
      </c>
      <c r="F5418" s="62">
        <v>4.4625147239239049E-2</v>
      </c>
      <c r="G5418" s="62">
        <v>0.43200520521517982</v>
      </c>
      <c r="H5418" s="62">
        <v>0.47167769241333102</v>
      </c>
      <c r="I5418" s="62">
        <v>0.26566983955013379</v>
      </c>
      <c r="J5418" s="62">
        <v>0.61316989323576621</v>
      </c>
      <c r="K5418" s="62"/>
      <c r="L5418" s="65">
        <f t="shared" si="766"/>
        <v>6.4671750752576002E-2</v>
      </c>
      <c r="M5418" s="65">
        <f t="shared" si="767"/>
        <v>0.20957912703846818</v>
      </c>
      <c r="N5418" s="65">
        <f t="shared" si="768"/>
        <v>0.1630785080551512</v>
      </c>
      <c r="O5418" s="65">
        <f t="shared" si="769"/>
        <v>1.3742325230010077E-2</v>
      </c>
      <c r="P5418" s="65">
        <f t="shared" si="770"/>
        <v>0.13303611076725</v>
      </c>
      <c r="Q5418" s="65">
        <f t="shared" si="771"/>
        <v>0.14525326310150641</v>
      </c>
      <c r="R5418" s="65">
        <f t="shared" si="772"/>
        <v>8.1813093396188613E-2</v>
      </c>
      <c r="S5418" s="65">
        <f t="shared" si="773"/>
        <v>0.18882582165884956</v>
      </c>
      <c r="T5418" s="66">
        <f>(L5418*'Football Field'!$F$4)+(M5418*'Football Field'!$F$5)+(N5418*'Football Field'!$F$6)+(O5418*'Football Field'!$F$7)+(P5418*'Football Field'!$F$8)+(Q5418*'Football Field'!$F$9)+(R5418*'Football Field'!$F$10)+(S5418*'Football Field'!$F$11)</f>
        <v>135087298.93762702</v>
      </c>
    </row>
    <row r="5419" spans="2:20" x14ac:dyDescent="0.3">
      <c r="B5419" s="62">
        <f t="shared" si="765"/>
        <v>5392</v>
      </c>
      <c r="C5419" s="62">
        <v>0.13933086187983812</v>
      </c>
      <c r="D5419" s="62">
        <v>0.57565762771217566</v>
      </c>
      <c r="E5419" s="62">
        <v>0.51106021345774499</v>
      </c>
      <c r="F5419" s="62">
        <v>0.59080956977414933</v>
      </c>
      <c r="G5419" s="62">
        <v>0.1595233454499122</v>
      </c>
      <c r="H5419" s="62">
        <v>0.73303473705886901</v>
      </c>
      <c r="I5419" s="62">
        <v>0.88695568876317865</v>
      </c>
      <c r="J5419" s="62">
        <v>0.17761790509800157</v>
      </c>
      <c r="K5419" s="62"/>
      <c r="L5419" s="65">
        <f t="shared" si="766"/>
        <v>3.6918715671089536E-2</v>
      </c>
      <c r="M5419" s="65">
        <f t="shared" si="767"/>
        <v>0.15253289899066558</v>
      </c>
      <c r="N5419" s="65">
        <f t="shared" si="768"/>
        <v>0.13541642143665705</v>
      </c>
      <c r="O5419" s="65">
        <f t="shared" si="769"/>
        <v>0.15654773269874425</v>
      </c>
      <c r="P5419" s="65">
        <f t="shared" si="770"/>
        <v>4.2269149520121709E-2</v>
      </c>
      <c r="Q5419" s="65">
        <f t="shared" si="771"/>
        <v>0.19423335698481298</v>
      </c>
      <c r="R5419" s="65">
        <f t="shared" si="772"/>
        <v>0.23501803150075529</v>
      </c>
      <c r="S5419" s="65">
        <f t="shared" si="773"/>
        <v>4.7063693197153596E-2</v>
      </c>
      <c r="T5419" s="66">
        <f>(L5419*'Football Field'!$F$4)+(M5419*'Football Field'!$F$5)+(N5419*'Football Field'!$F$6)+(O5419*'Football Field'!$F$7)+(P5419*'Football Field'!$F$8)+(Q5419*'Football Field'!$F$9)+(R5419*'Football Field'!$F$10)+(S5419*'Football Field'!$F$11)</f>
        <v>148418718.49841878</v>
      </c>
    </row>
    <row r="5420" spans="2:20" x14ac:dyDescent="0.3">
      <c r="B5420" s="62">
        <f t="shared" si="765"/>
        <v>5393</v>
      </c>
      <c r="C5420" s="62">
        <v>0.75007338421041247</v>
      </c>
      <c r="D5420" s="62">
        <v>0.92315160149083098</v>
      </c>
      <c r="E5420" s="62">
        <v>0.58008027536592033</v>
      </c>
      <c r="F5420" s="62">
        <v>0.51117193456631593</v>
      </c>
      <c r="G5420" s="62">
        <v>0.89858985353676402</v>
      </c>
      <c r="H5420" s="62">
        <v>0.50592490724156491</v>
      </c>
      <c r="I5420" s="62">
        <v>0.57075359361971945</v>
      </c>
      <c r="J5420" s="62">
        <v>0.53117482378293679</v>
      </c>
      <c r="K5420" s="62"/>
      <c r="L5420" s="65">
        <f t="shared" si="766"/>
        <v>0.14230406286096078</v>
      </c>
      <c r="M5420" s="65">
        <f t="shared" si="767"/>
        <v>0.17514049464244966</v>
      </c>
      <c r="N5420" s="65">
        <f t="shared" si="768"/>
        <v>0.11005293842944686</v>
      </c>
      <c r="O5420" s="65">
        <f t="shared" si="769"/>
        <v>9.6979635113780049E-2</v>
      </c>
      <c r="P5420" s="65">
        <f t="shared" si="770"/>
        <v>0.17048063522281434</v>
      </c>
      <c r="Q5420" s="65">
        <f t="shared" si="771"/>
        <v>9.5984168107520973E-2</v>
      </c>
      <c r="R5420" s="65">
        <f t="shared" si="772"/>
        <v>0.10828347862266717</v>
      </c>
      <c r="S5420" s="65">
        <f t="shared" si="773"/>
        <v>0.10077458700036018</v>
      </c>
      <c r="T5420" s="66">
        <f>(L5420*'Football Field'!$F$4)+(M5420*'Football Field'!$F$5)+(N5420*'Football Field'!$F$6)+(O5420*'Football Field'!$F$7)+(P5420*'Football Field'!$F$8)+(Q5420*'Football Field'!$F$9)+(R5420*'Football Field'!$F$10)+(S5420*'Football Field'!$F$11)</f>
        <v>140090531.71029499</v>
      </c>
    </row>
    <row r="5421" spans="2:20" x14ac:dyDescent="0.3">
      <c r="B5421" s="62">
        <f t="shared" si="765"/>
        <v>5394</v>
      </c>
      <c r="C5421" s="62">
        <v>9.1138656943165919E-2</v>
      </c>
      <c r="D5421" s="62">
        <v>0.87072304488541241</v>
      </c>
      <c r="E5421" s="62">
        <v>0.77964604340750077</v>
      </c>
      <c r="F5421" s="62">
        <v>0.47899027240812364</v>
      </c>
      <c r="G5421" s="62">
        <v>0.40921141207013167</v>
      </c>
      <c r="H5421" s="62">
        <v>0.90942332457460284</v>
      </c>
      <c r="I5421" s="62">
        <v>0.98120722746460021</v>
      </c>
      <c r="J5421" s="62">
        <v>0.44850332580216612</v>
      </c>
      <c r="K5421" s="62"/>
      <c r="L5421" s="65">
        <f t="shared" si="766"/>
        <v>1.8342026765983743E-2</v>
      </c>
      <c r="M5421" s="65">
        <f t="shared" si="767"/>
        <v>0.17523656734382764</v>
      </c>
      <c r="N5421" s="65">
        <f t="shared" si="768"/>
        <v>0.15690694899192298</v>
      </c>
      <c r="O5421" s="65">
        <f t="shared" si="769"/>
        <v>9.6398747708498517E-2</v>
      </c>
      <c r="P5421" s="65">
        <f t="shared" si="770"/>
        <v>8.2355467206598795E-2</v>
      </c>
      <c r="Q5421" s="65">
        <f t="shared" si="771"/>
        <v>0.18302515661778243</v>
      </c>
      <c r="R5421" s="65">
        <f t="shared" si="772"/>
        <v>0.19747196011847676</v>
      </c>
      <c r="S5421" s="65">
        <f t="shared" si="773"/>
        <v>9.0263125246909007E-2</v>
      </c>
      <c r="T5421" s="66">
        <f>(L5421*'Football Field'!$F$4)+(M5421*'Football Field'!$F$5)+(N5421*'Football Field'!$F$6)+(O5421*'Football Field'!$F$7)+(P5421*'Football Field'!$F$8)+(Q5421*'Football Field'!$F$9)+(R5421*'Football Field'!$F$10)+(S5421*'Football Field'!$F$11)</f>
        <v>146980304.17861009</v>
      </c>
    </row>
    <row r="5422" spans="2:20" x14ac:dyDescent="0.3">
      <c r="B5422" s="62">
        <f t="shared" si="765"/>
        <v>5395</v>
      </c>
      <c r="C5422" s="62">
        <v>0.71782161276287215</v>
      </c>
      <c r="D5422" s="62">
        <v>0.84187329087388074</v>
      </c>
      <c r="E5422" s="62">
        <v>0.55794469501730692</v>
      </c>
      <c r="F5422" s="62">
        <v>0.11374719524242327</v>
      </c>
      <c r="G5422" s="62">
        <v>0.62570823945854803</v>
      </c>
      <c r="H5422" s="62">
        <v>0.50941779932505282</v>
      </c>
      <c r="I5422" s="62">
        <v>0.37988359102694613</v>
      </c>
      <c r="J5422" s="62">
        <v>0.99169926906659123</v>
      </c>
      <c r="K5422" s="62"/>
      <c r="L5422" s="65">
        <f t="shared" si="766"/>
        <v>0.15150002433628953</v>
      </c>
      <c r="M5422" s="65">
        <f t="shared" si="767"/>
        <v>0.17768178303318707</v>
      </c>
      <c r="N5422" s="65">
        <f t="shared" si="768"/>
        <v>0.1177571605124533</v>
      </c>
      <c r="O5422" s="65">
        <f t="shared" si="769"/>
        <v>2.4006943425795839E-2</v>
      </c>
      <c r="P5422" s="65">
        <f t="shared" si="770"/>
        <v>0.13205901274067902</v>
      </c>
      <c r="Q5422" s="65">
        <f t="shared" si="771"/>
        <v>0.10751530411300032</v>
      </c>
      <c r="R5422" s="65">
        <f t="shared" si="772"/>
        <v>8.017642860323218E-2</v>
      </c>
      <c r="S5422" s="65">
        <f t="shared" si="773"/>
        <v>0.20930334323536279</v>
      </c>
      <c r="T5422" s="66">
        <f>(L5422*'Football Field'!$F$4)+(M5422*'Football Field'!$F$5)+(N5422*'Football Field'!$F$6)+(O5422*'Football Field'!$F$7)+(P5422*'Football Field'!$F$8)+(Q5422*'Football Field'!$F$9)+(R5422*'Football Field'!$F$10)+(S5422*'Football Field'!$F$11)</f>
        <v>133510411.83003159</v>
      </c>
    </row>
    <row r="5423" spans="2:20" x14ac:dyDescent="0.3">
      <c r="B5423" s="62">
        <f t="shared" si="765"/>
        <v>5396</v>
      </c>
      <c r="C5423" s="62">
        <v>0.97013337965903801</v>
      </c>
      <c r="D5423" s="62">
        <v>8.3397903255827521E-2</v>
      </c>
      <c r="E5423" s="62">
        <v>0.4346088476017439</v>
      </c>
      <c r="F5423" s="62">
        <v>0.84924867030948148</v>
      </c>
      <c r="G5423" s="62">
        <v>0.84922307344052139</v>
      </c>
      <c r="H5423" s="62">
        <v>0.72523666066228043</v>
      </c>
      <c r="I5423" s="62">
        <v>0.25963875090386657</v>
      </c>
      <c r="J5423" s="62">
        <v>0.92418320357135619</v>
      </c>
      <c r="K5423" s="62"/>
      <c r="L5423" s="65">
        <f t="shared" si="766"/>
        <v>0.19038385266008137</v>
      </c>
      <c r="M5423" s="65">
        <f t="shared" si="767"/>
        <v>1.6366423894410804E-2</v>
      </c>
      <c r="N5423" s="65">
        <f t="shared" si="768"/>
        <v>8.5289825648158554E-2</v>
      </c>
      <c r="O5423" s="65">
        <f t="shared" si="769"/>
        <v>0.16666082943852045</v>
      </c>
      <c r="P5423" s="65">
        <f t="shared" si="770"/>
        <v>0.16665580618024398</v>
      </c>
      <c r="Q5423" s="65">
        <f t="shared" si="771"/>
        <v>0.14232408908117783</v>
      </c>
      <c r="R5423" s="65">
        <f t="shared" si="772"/>
        <v>5.0952814049447792E-2</v>
      </c>
      <c r="S5423" s="65">
        <f t="shared" si="773"/>
        <v>0.18136635904795906</v>
      </c>
      <c r="T5423" s="66">
        <f>(L5423*'Football Field'!$F$4)+(M5423*'Football Field'!$F$5)+(N5423*'Football Field'!$F$6)+(O5423*'Football Field'!$F$7)+(P5423*'Football Field'!$F$8)+(Q5423*'Football Field'!$F$9)+(R5423*'Football Field'!$F$10)+(S5423*'Football Field'!$F$11)</f>
        <v>132566390.01489334</v>
      </c>
    </row>
    <row r="5424" spans="2:20" x14ac:dyDescent="0.3">
      <c r="B5424" s="62">
        <f t="shared" si="765"/>
        <v>5397</v>
      </c>
      <c r="C5424" s="62">
        <v>0.44810276333610866</v>
      </c>
      <c r="D5424" s="62">
        <v>0.37892726563170598</v>
      </c>
      <c r="E5424" s="62">
        <v>0.44756059068633636</v>
      </c>
      <c r="F5424" s="62">
        <v>8.0114022128966345E-2</v>
      </c>
      <c r="G5424" s="62">
        <v>0.94704381291770567</v>
      </c>
      <c r="H5424" s="62">
        <v>2.0672400497040999E-2</v>
      </c>
      <c r="I5424" s="62">
        <v>5.605313379612531E-2</v>
      </c>
      <c r="J5424" s="62">
        <v>0.81143077137874375</v>
      </c>
      <c r="K5424" s="62"/>
      <c r="L5424" s="65">
        <f t="shared" si="766"/>
        <v>0.14047527967065354</v>
      </c>
      <c r="M5424" s="65">
        <f t="shared" si="767"/>
        <v>0.11878952322934846</v>
      </c>
      <c r="N5424" s="65">
        <f t="shared" si="768"/>
        <v>0.14030531451792935</v>
      </c>
      <c r="O5424" s="65">
        <f t="shared" si="769"/>
        <v>2.5114863341438826E-2</v>
      </c>
      <c r="P5424" s="65">
        <f t="shared" si="770"/>
        <v>0.29688780200667997</v>
      </c>
      <c r="Q5424" s="65">
        <f t="shared" si="771"/>
        <v>6.4805698131957645E-3</v>
      </c>
      <c r="R5424" s="65">
        <f t="shared" si="772"/>
        <v>1.7572039921836299E-2</v>
      </c>
      <c r="S5424" s="65">
        <f t="shared" si="773"/>
        <v>0.25437460749891794</v>
      </c>
      <c r="T5424" s="66">
        <f>(L5424*'Football Field'!$F$4)+(M5424*'Football Field'!$F$5)+(N5424*'Football Field'!$F$6)+(O5424*'Football Field'!$F$7)+(P5424*'Football Field'!$F$8)+(Q5424*'Football Field'!$F$9)+(R5424*'Football Field'!$F$10)+(S5424*'Football Field'!$F$11)</f>
        <v>139524106.3155582</v>
      </c>
    </row>
    <row r="5425" spans="2:20" x14ac:dyDescent="0.3">
      <c r="B5425" s="62">
        <f t="shared" si="765"/>
        <v>5398</v>
      </c>
      <c r="C5425" s="62">
        <v>0.97855953978116239</v>
      </c>
      <c r="D5425" s="62">
        <v>0.52331270601735302</v>
      </c>
      <c r="E5425" s="62">
        <v>0.37690942162987895</v>
      </c>
      <c r="F5425" s="62">
        <v>8.091653555959688E-2</v>
      </c>
      <c r="G5425" s="62">
        <v>1.993449157207472E-2</v>
      </c>
      <c r="H5425" s="62">
        <v>0.39479535821580169</v>
      </c>
      <c r="I5425" s="62">
        <v>0.64948312289618104</v>
      </c>
      <c r="J5425" s="62">
        <v>0.18310826195654684</v>
      </c>
      <c r="K5425" s="62"/>
      <c r="L5425" s="65">
        <f t="shared" si="766"/>
        <v>0.30513052970603455</v>
      </c>
      <c r="M5425" s="65">
        <f t="shared" si="767"/>
        <v>0.16317727915123345</v>
      </c>
      <c r="N5425" s="65">
        <f t="shared" si="768"/>
        <v>0.11752639139243308</v>
      </c>
      <c r="O5425" s="65">
        <f t="shared" si="769"/>
        <v>2.5231071134208641E-2</v>
      </c>
      <c r="P5425" s="65">
        <f t="shared" si="770"/>
        <v>6.2158935920934482E-3</v>
      </c>
      <c r="Q5425" s="65">
        <f t="shared" si="771"/>
        <v>0.12310351274569446</v>
      </c>
      <c r="R5425" s="65">
        <f t="shared" si="772"/>
        <v>0.202519234924387</v>
      </c>
      <c r="S5425" s="65">
        <f t="shared" si="773"/>
        <v>5.7096087353915373E-2</v>
      </c>
      <c r="T5425" s="66">
        <f>(L5425*'Football Field'!$F$4)+(M5425*'Football Field'!$F$5)+(N5425*'Football Field'!$F$6)+(O5425*'Football Field'!$F$7)+(P5425*'Football Field'!$F$8)+(Q5425*'Football Field'!$F$9)+(R5425*'Football Field'!$F$10)+(S5425*'Football Field'!$F$11)</f>
        <v>138305513.26456243</v>
      </c>
    </row>
    <row r="5426" spans="2:20" x14ac:dyDescent="0.3">
      <c r="B5426" s="62">
        <f t="shared" si="765"/>
        <v>5399</v>
      </c>
      <c r="C5426" s="62">
        <v>0.72337740805011741</v>
      </c>
      <c r="D5426" s="62">
        <v>0.49924843050913204</v>
      </c>
      <c r="E5426" s="62">
        <v>0.47649908300371147</v>
      </c>
      <c r="F5426" s="62">
        <v>0.56117111563553557</v>
      </c>
      <c r="G5426" s="62">
        <v>0.99151731703949975</v>
      </c>
      <c r="H5426" s="62">
        <v>9.3402287278990803E-2</v>
      </c>
      <c r="I5426" s="62">
        <v>0.44287310742773733</v>
      </c>
      <c r="J5426" s="62">
        <v>0.94408665407125281</v>
      </c>
      <c r="K5426" s="62"/>
      <c r="L5426" s="65">
        <f t="shared" si="766"/>
        <v>0.15286360847678726</v>
      </c>
      <c r="M5426" s="65">
        <f t="shared" si="767"/>
        <v>0.10550082953200422</v>
      </c>
      <c r="N5426" s="65">
        <f t="shared" si="768"/>
        <v>0.10069345331113937</v>
      </c>
      <c r="O5426" s="65">
        <f t="shared" si="769"/>
        <v>0.11858628809022632</v>
      </c>
      <c r="P5426" s="65">
        <f t="shared" si="770"/>
        <v>0.20952674670672009</v>
      </c>
      <c r="Q5426" s="65">
        <f t="shared" si="771"/>
        <v>1.9737706091676636E-2</v>
      </c>
      <c r="R5426" s="65">
        <f t="shared" si="772"/>
        <v>9.3587635645432571E-2</v>
      </c>
      <c r="S5426" s="65">
        <f t="shared" si="773"/>
        <v>0.19950373214601344</v>
      </c>
      <c r="T5426" s="66">
        <f>(L5426*'Football Field'!$F$4)+(M5426*'Football Field'!$F$5)+(N5426*'Football Field'!$F$6)+(O5426*'Football Field'!$F$7)+(P5426*'Football Field'!$F$8)+(Q5426*'Football Field'!$F$9)+(R5426*'Football Field'!$F$10)+(S5426*'Football Field'!$F$11)</f>
        <v>142098053.29564762</v>
      </c>
    </row>
    <row r="5427" spans="2:20" x14ac:dyDescent="0.3">
      <c r="B5427" s="62">
        <f t="shared" si="765"/>
        <v>5400</v>
      </c>
      <c r="C5427" s="62">
        <v>0.39453128258131576</v>
      </c>
      <c r="D5427" s="62">
        <v>0.88801424617769009</v>
      </c>
      <c r="E5427" s="62">
        <v>0.50784982617125574</v>
      </c>
      <c r="F5427" s="62">
        <v>4.2323880185203722E-2</v>
      </c>
      <c r="G5427" s="62">
        <v>0.89620139177989444</v>
      </c>
      <c r="H5427" s="62">
        <v>0.30934847028986157</v>
      </c>
      <c r="I5427" s="62">
        <v>0.11205811508176122</v>
      </c>
      <c r="J5427" s="62">
        <v>0.32052460759406154</v>
      </c>
      <c r="K5427" s="62"/>
      <c r="L5427" s="65">
        <f t="shared" si="766"/>
        <v>0.11366987214023756</v>
      </c>
      <c r="M5427" s="65">
        <f t="shared" si="767"/>
        <v>0.255849080360118</v>
      </c>
      <c r="N5427" s="65">
        <f t="shared" si="768"/>
        <v>0.14631849831940896</v>
      </c>
      <c r="O5427" s="65">
        <f t="shared" si="769"/>
        <v>1.2194090206622005E-2</v>
      </c>
      <c r="P5427" s="65">
        <f t="shared" si="770"/>
        <v>0.25820790926642728</v>
      </c>
      <c r="Q5427" s="65">
        <f t="shared" si="771"/>
        <v>8.9127535932158108E-2</v>
      </c>
      <c r="R5427" s="65">
        <f t="shared" si="772"/>
        <v>3.2285479443558467E-2</v>
      </c>
      <c r="S5427" s="65">
        <f t="shared" si="773"/>
        <v>9.2347534331469611E-2</v>
      </c>
      <c r="T5427" s="66">
        <f>(L5427*'Football Field'!$F$4)+(M5427*'Football Field'!$F$5)+(N5427*'Football Field'!$F$6)+(O5427*'Football Field'!$F$7)+(P5427*'Football Field'!$F$8)+(Q5427*'Football Field'!$F$9)+(R5427*'Football Field'!$F$10)+(S5427*'Football Field'!$F$11)</f>
        <v>136895456.81748343</v>
      </c>
    </row>
    <row r="5428" spans="2:20" x14ac:dyDescent="0.3">
      <c r="B5428" s="62">
        <f t="shared" si="765"/>
        <v>5401</v>
      </c>
      <c r="C5428" s="62">
        <v>0.80389061588150379</v>
      </c>
      <c r="D5428" s="62">
        <v>0.31943992973432589</v>
      </c>
      <c r="E5428" s="62">
        <v>0.44034589509769051</v>
      </c>
      <c r="F5428" s="62">
        <v>0.44350216059886871</v>
      </c>
      <c r="G5428" s="62">
        <v>0.19933754310230367</v>
      </c>
      <c r="H5428" s="62">
        <v>0.72699424668309887</v>
      </c>
      <c r="I5428" s="62">
        <v>2.9008404198889171E-3</v>
      </c>
      <c r="J5428" s="62">
        <v>0.38657620140834648</v>
      </c>
      <c r="K5428" s="62"/>
      <c r="L5428" s="65">
        <f t="shared" si="766"/>
        <v>0.24191804275758128</v>
      </c>
      <c r="M5428" s="65">
        <f t="shared" si="767"/>
        <v>9.6130345414230448E-2</v>
      </c>
      <c r="N5428" s="65">
        <f t="shared" si="768"/>
        <v>0.13251506482826145</v>
      </c>
      <c r="O5428" s="65">
        <f t="shared" si="769"/>
        <v>0.13346489252544264</v>
      </c>
      <c r="P5428" s="65">
        <f t="shared" si="770"/>
        <v>5.9987450186285769E-2</v>
      </c>
      <c r="Q5428" s="65">
        <f t="shared" si="771"/>
        <v>0.21877730847839849</v>
      </c>
      <c r="R5428" s="65">
        <f t="shared" si="772"/>
        <v>8.7296159809265603E-4</v>
      </c>
      <c r="S5428" s="65">
        <f t="shared" si="773"/>
        <v>0.11633393421170728</v>
      </c>
      <c r="T5428" s="66">
        <f>(L5428*'Football Field'!$F$4)+(M5428*'Football Field'!$F$5)+(N5428*'Football Field'!$F$6)+(O5428*'Football Field'!$F$7)+(P5428*'Football Field'!$F$8)+(Q5428*'Football Field'!$F$9)+(R5428*'Football Field'!$F$10)+(S5428*'Football Field'!$F$11)</f>
        <v>116862421.96287495</v>
      </c>
    </row>
    <row r="5429" spans="2:20" x14ac:dyDescent="0.3">
      <c r="B5429" s="62">
        <f t="shared" si="765"/>
        <v>5402</v>
      </c>
      <c r="C5429" s="62">
        <v>0.31851714420971222</v>
      </c>
      <c r="D5429" s="62">
        <v>0.63246993793056583</v>
      </c>
      <c r="E5429" s="62">
        <v>0.81854491569133592</v>
      </c>
      <c r="F5429" s="62">
        <v>0.24467620412881053</v>
      </c>
      <c r="G5429" s="62">
        <v>0.38585714220951683</v>
      </c>
      <c r="H5429" s="62">
        <v>0.74388040466465877</v>
      </c>
      <c r="I5429" s="62">
        <v>0.52463405871405389</v>
      </c>
      <c r="J5429" s="62">
        <v>0.29966184165245069</v>
      </c>
      <c r="K5429" s="62"/>
      <c r="L5429" s="65">
        <f t="shared" si="766"/>
        <v>8.0266569520491979E-2</v>
      </c>
      <c r="M5429" s="65">
        <f t="shared" si="767"/>
        <v>0.15938291914704744</v>
      </c>
      <c r="N5429" s="65">
        <f t="shared" si="768"/>
        <v>0.20627395911136792</v>
      </c>
      <c r="O5429" s="65">
        <f t="shared" si="769"/>
        <v>6.16585948534836E-2</v>
      </c>
      <c r="P5429" s="65">
        <f t="shared" si="770"/>
        <v>9.7236301697301741E-2</v>
      </c>
      <c r="Q5429" s="65">
        <f t="shared" si="771"/>
        <v>0.18745844392173505</v>
      </c>
      <c r="R5429" s="65">
        <f t="shared" si="772"/>
        <v>0.13220819322323135</v>
      </c>
      <c r="S5429" s="65">
        <f t="shared" si="773"/>
        <v>7.5515018525340885E-2</v>
      </c>
      <c r="T5429" s="66">
        <f>(L5429*'Football Field'!$F$4)+(M5429*'Football Field'!$F$5)+(N5429*'Football Field'!$F$6)+(O5429*'Football Field'!$F$7)+(P5429*'Football Field'!$F$8)+(Q5429*'Football Field'!$F$9)+(R5429*'Football Field'!$F$10)+(S5429*'Football Field'!$F$11)</f>
        <v>139825289.19752261</v>
      </c>
    </row>
    <row r="5430" spans="2:20" x14ac:dyDescent="0.3">
      <c r="B5430" s="62">
        <f t="shared" si="765"/>
        <v>5403</v>
      </c>
      <c r="C5430" s="62">
        <v>0.16892159788551619</v>
      </c>
      <c r="D5430" s="62">
        <v>0.747530861041941</v>
      </c>
      <c r="E5430" s="62">
        <v>0.6981658770325736</v>
      </c>
      <c r="F5430" s="62">
        <v>0.91501814069399312</v>
      </c>
      <c r="G5430" s="62">
        <v>0.98039209696164054</v>
      </c>
      <c r="H5430" s="62">
        <v>0.21460114035228006</v>
      </c>
      <c r="I5430" s="62">
        <v>0.93243894313132669</v>
      </c>
      <c r="J5430" s="62">
        <v>0.19452054082660075</v>
      </c>
      <c r="K5430" s="62"/>
      <c r="L5430" s="65">
        <f t="shared" si="766"/>
        <v>3.4817786707442733E-2</v>
      </c>
      <c r="M5430" s="65">
        <f t="shared" si="767"/>
        <v>0.15407958723329701</v>
      </c>
      <c r="N5430" s="65">
        <f t="shared" si="768"/>
        <v>0.14390457405813542</v>
      </c>
      <c r="O5430" s="65">
        <f t="shared" si="769"/>
        <v>0.18860173509438455</v>
      </c>
      <c r="P5430" s="65">
        <f t="shared" si="770"/>
        <v>0.20207648606785852</v>
      </c>
      <c r="Q5430" s="65">
        <f t="shared" si="771"/>
        <v>4.4233163938122641E-2</v>
      </c>
      <c r="R5430" s="65">
        <f t="shared" si="772"/>
        <v>0.19219247654561486</v>
      </c>
      <c r="S5430" s="65">
        <f t="shared" si="773"/>
        <v>4.0094190355144083E-2</v>
      </c>
      <c r="T5430" s="66">
        <f>(L5430*'Football Field'!$F$4)+(M5430*'Football Field'!$F$5)+(N5430*'Football Field'!$F$6)+(O5430*'Football Field'!$F$7)+(P5430*'Football Field'!$F$8)+(Q5430*'Football Field'!$F$9)+(R5430*'Football Field'!$F$10)+(S5430*'Football Field'!$F$11)</f>
        <v>155979425.84883356</v>
      </c>
    </row>
    <row r="5431" spans="2:20" x14ac:dyDescent="0.3">
      <c r="B5431" s="62">
        <f t="shared" si="765"/>
        <v>5404</v>
      </c>
      <c r="C5431" s="62">
        <v>0.27147231098045776</v>
      </c>
      <c r="D5431" s="62">
        <v>0.59979902516489481</v>
      </c>
      <c r="E5431" s="62">
        <v>0.66739316869929044</v>
      </c>
      <c r="F5431" s="62">
        <v>0.4007150715525023</v>
      </c>
      <c r="G5431" s="62">
        <v>0.6124585680155159</v>
      </c>
      <c r="H5431" s="62">
        <v>2.206254008596753E-2</v>
      </c>
      <c r="I5431" s="62">
        <v>0.34026265345302042</v>
      </c>
      <c r="J5431" s="62">
        <v>0.56838522922734869</v>
      </c>
      <c r="K5431" s="62"/>
      <c r="L5431" s="65">
        <f t="shared" si="766"/>
        <v>7.7952196715625727E-2</v>
      </c>
      <c r="M5431" s="65">
        <f t="shared" si="767"/>
        <v>0.1722299096752456</v>
      </c>
      <c r="N5431" s="65">
        <f t="shared" si="768"/>
        <v>0.191639299732697</v>
      </c>
      <c r="O5431" s="65">
        <f t="shared" si="769"/>
        <v>0.11506374249278521</v>
      </c>
      <c r="P5431" s="65">
        <f t="shared" si="770"/>
        <v>0.17586504716332832</v>
      </c>
      <c r="Q5431" s="65">
        <f t="shared" si="771"/>
        <v>6.3351708268749455E-3</v>
      </c>
      <c r="R5431" s="65">
        <f t="shared" si="772"/>
        <v>9.7705070550860001E-2</v>
      </c>
      <c r="S5431" s="65">
        <f t="shared" si="773"/>
        <v>0.16320956284258317</v>
      </c>
      <c r="T5431" s="66">
        <f>(L5431*'Football Field'!$F$4)+(M5431*'Football Field'!$F$5)+(N5431*'Football Field'!$F$6)+(O5431*'Football Field'!$F$7)+(P5431*'Football Field'!$F$8)+(Q5431*'Football Field'!$F$9)+(R5431*'Football Field'!$F$10)+(S5431*'Football Field'!$F$11)</f>
        <v>142130743.92491817</v>
      </c>
    </row>
    <row r="5432" spans="2:20" x14ac:dyDescent="0.3">
      <c r="B5432" s="62">
        <f t="shared" si="765"/>
        <v>5405</v>
      </c>
      <c r="C5432" s="62">
        <v>0.60454901261202887</v>
      </c>
      <c r="D5432" s="62">
        <v>0.43074242653764927</v>
      </c>
      <c r="E5432" s="62">
        <v>0.99420619394608956</v>
      </c>
      <c r="F5432" s="62">
        <v>0.13789091915832763</v>
      </c>
      <c r="G5432" s="62">
        <v>0.45646554225066327</v>
      </c>
      <c r="H5432" s="62">
        <v>0.361091055412052</v>
      </c>
      <c r="I5432" s="62">
        <v>4.7777604810342877E-3</v>
      </c>
      <c r="J5432" s="62">
        <v>0.60038271079797512</v>
      </c>
      <c r="K5432" s="62"/>
      <c r="L5432" s="65">
        <f t="shared" si="766"/>
        <v>0.16839309936810742</v>
      </c>
      <c r="M5432" s="65">
        <f t="shared" si="767"/>
        <v>0.11998043288603141</v>
      </c>
      <c r="N5432" s="65">
        <f t="shared" si="768"/>
        <v>0.27692951095264201</v>
      </c>
      <c r="O5432" s="65">
        <f t="shared" si="769"/>
        <v>3.8408596767801458E-2</v>
      </c>
      <c r="P5432" s="65">
        <f t="shared" si="770"/>
        <v>0.12714543537541387</v>
      </c>
      <c r="Q5432" s="65">
        <f t="shared" si="771"/>
        <v>0.10057950754434265</v>
      </c>
      <c r="R5432" s="65">
        <f t="shared" si="772"/>
        <v>1.3308133478933341E-3</v>
      </c>
      <c r="S5432" s="65">
        <f t="shared" si="773"/>
        <v>0.16723260375776772</v>
      </c>
      <c r="T5432" s="66">
        <f>(L5432*'Football Field'!$F$4)+(M5432*'Football Field'!$F$5)+(N5432*'Football Field'!$F$6)+(O5432*'Football Field'!$F$7)+(P5432*'Football Field'!$F$8)+(Q5432*'Football Field'!$F$9)+(R5432*'Football Field'!$F$10)+(S5432*'Football Field'!$F$11)</f>
        <v>126208921.80943049</v>
      </c>
    </row>
    <row r="5433" spans="2:20" x14ac:dyDescent="0.3">
      <c r="B5433" s="62">
        <f t="shared" si="765"/>
        <v>5406</v>
      </c>
      <c r="C5433" s="62">
        <v>0.7336035987166859</v>
      </c>
      <c r="D5433" s="62">
        <v>0.93718555522855773</v>
      </c>
      <c r="E5433" s="62">
        <v>0.95944124865753866</v>
      </c>
      <c r="F5433" s="62">
        <v>0.35497549314622345</v>
      </c>
      <c r="G5433" s="62">
        <v>2.3911366531249145E-2</v>
      </c>
      <c r="H5433" s="62">
        <v>0.29593199784736257</v>
      </c>
      <c r="I5433" s="62">
        <v>0.22869418306465639</v>
      </c>
      <c r="J5433" s="62">
        <v>0.75019928039292749</v>
      </c>
      <c r="K5433" s="62"/>
      <c r="L5433" s="65">
        <f t="shared" si="766"/>
        <v>0.17124495962045408</v>
      </c>
      <c r="M5433" s="65">
        <f t="shared" si="767"/>
        <v>0.21876706008903729</v>
      </c>
      <c r="N5433" s="65">
        <f t="shared" si="768"/>
        <v>0.22396220270998141</v>
      </c>
      <c r="O5433" s="65">
        <f t="shared" si="769"/>
        <v>8.2861867221498936E-2</v>
      </c>
      <c r="P5433" s="65">
        <f t="shared" si="770"/>
        <v>5.5816261033569308E-3</v>
      </c>
      <c r="Q5433" s="65">
        <f t="shared" si="771"/>
        <v>6.9079354450308619E-2</v>
      </c>
      <c r="R5433" s="65">
        <f t="shared" si="772"/>
        <v>5.3384043116539111E-2</v>
      </c>
      <c r="S5433" s="65">
        <f t="shared" si="773"/>
        <v>0.17511888668882367</v>
      </c>
      <c r="T5433" s="66">
        <f>(L5433*'Football Field'!$F$4)+(M5433*'Football Field'!$F$5)+(N5433*'Football Field'!$F$6)+(O5433*'Football Field'!$F$7)+(P5433*'Football Field'!$F$8)+(Q5433*'Football Field'!$F$9)+(R5433*'Football Field'!$F$10)+(S5433*'Football Field'!$F$11)</f>
        <v>122129148.04468785</v>
      </c>
    </row>
    <row r="5434" spans="2:20" x14ac:dyDescent="0.3">
      <c r="B5434" s="62">
        <f t="shared" si="765"/>
        <v>5407</v>
      </c>
      <c r="C5434" s="62">
        <v>0.53486192980516367</v>
      </c>
      <c r="D5434" s="62">
        <v>0.7549508582722616</v>
      </c>
      <c r="E5434" s="62">
        <v>0.49979416815712285</v>
      </c>
      <c r="F5434" s="62">
        <v>3.306009916890118E-3</v>
      </c>
      <c r="G5434" s="62">
        <v>0.55567298315359881</v>
      </c>
      <c r="H5434" s="62">
        <v>0.68187232398534259</v>
      </c>
      <c r="I5434" s="62">
        <v>0.55206965320938473</v>
      </c>
      <c r="J5434" s="62">
        <v>0.16076646908955383</v>
      </c>
      <c r="K5434" s="62"/>
      <c r="L5434" s="65">
        <f t="shared" si="766"/>
        <v>0.14288534998352934</v>
      </c>
      <c r="M5434" s="65">
        <f t="shared" si="767"/>
        <v>0.20168086676853728</v>
      </c>
      <c r="N5434" s="65">
        <f t="shared" si="768"/>
        <v>0.13351719510654164</v>
      </c>
      <c r="O5434" s="65">
        <f t="shared" si="769"/>
        <v>8.8318191611793946E-4</v>
      </c>
      <c r="P5434" s="65">
        <f t="shared" si="770"/>
        <v>0.1484449055912733</v>
      </c>
      <c r="Q5434" s="65">
        <f t="shared" si="771"/>
        <v>0.18215834821562127</v>
      </c>
      <c r="R5434" s="65">
        <f t="shared" si="772"/>
        <v>0.14748229630559706</v>
      </c>
      <c r="S5434" s="65">
        <f t="shared" si="773"/>
        <v>4.2947856112782137E-2</v>
      </c>
      <c r="T5434" s="66">
        <f>(L5434*'Football Field'!$F$4)+(M5434*'Football Field'!$F$5)+(N5434*'Football Field'!$F$6)+(O5434*'Football Field'!$F$7)+(P5434*'Football Field'!$F$8)+(Q5434*'Football Field'!$F$9)+(R5434*'Football Field'!$F$10)+(S5434*'Football Field'!$F$11)</f>
        <v>143119392.39606884</v>
      </c>
    </row>
    <row r="5435" spans="2:20" x14ac:dyDescent="0.3">
      <c r="B5435" s="62">
        <f t="shared" si="765"/>
        <v>5408</v>
      </c>
      <c r="C5435" s="62">
        <v>0.23403047503089269</v>
      </c>
      <c r="D5435" s="62">
        <v>0.53873803164396183</v>
      </c>
      <c r="E5435" s="62">
        <v>0.30060525910243374</v>
      </c>
      <c r="F5435" s="62">
        <v>0.86605094817487072</v>
      </c>
      <c r="G5435" s="62">
        <v>1.2263965840313307E-2</v>
      </c>
      <c r="H5435" s="62">
        <v>0.60946700800973574</v>
      </c>
      <c r="I5435" s="62">
        <v>0.61380032797471529</v>
      </c>
      <c r="J5435" s="62">
        <v>0.63537744292438969</v>
      </c>
      <c r="K5435" s="62"/>
      <c r="L5435" s="65">
        <f t="shared" si="766"/>
        <v>6.1419945935823152E-2</v>
      </c>
      <c r="M5435" s="65">
        <f t="shared" si="767"/>
        <v>0.14138868355831025</v>
      </c>
      <c r="N5435" s="65">
        <f t="shared" si="768"/>
        <v>7.8892113344035217E-2</v>
      </c>
      <c r="O5435" s="65">
        <f t="shared" si="769"/>
        <v>0.2272900672766969</v>
      </c>
      <c r="P5435" s="65">
        <f t="shared" si="770"/>
        <v>3.2186069731790007E-3</v>
      </c>
      <c r="Q5435" s="65">
        <f t="shared" si="771"/>
        <v>0.15995109473107955</v>
      </c>
      <c r="R5435" s="65">
        <f t="shared" si="772"/>
        <v>0.16108834951781847</v>
      </c>
      <c r="S5435" s="65">
        <f t="shared" si="773"/>
        <v>0.16675113866305738</v>
      </c>
      <c r="T5435" s="66">
        <f>(L5435*'Football Field'!$F$4)+(M5435*'Football Field'!$F$5)+(N5435*'Football Field'!$F$6)+(O5435*'Football Field'!$F$7)+(P5435*'Football Field'!$F$8)+(Q5435*'Football Field'!$F$9)+(R5435*'Football Field'!$F$10)+(S5435*'Football Field'!$F$11)</f>
        <v>134824253.19879878</v>
      </c>
    </row>
    <row r="5436" spans="2:20" x14ac:dyDescent="0.3">
      <c r="B5436" s="62">
        <f t="shared" si="765"/>
        <v>5409</v>
      </c>
      <c r="C5436" s="62">
        <v>0.9765593395291291</v>
      </c>
      <c r="D5436" s="62">
        <v>0.25818440832332423</v>
      </c>
      <c r="E5436" s="62">
        <v>0.4899710044846658</v>
      </c>
      <c r="F5436" s="62">
        <v>0.29438769674265552</v>
      </c>
      <c r="G5436" s="62">
        <v>0.67745461804630724</v>
      </c>
      <c r="H5436" s="62">
        <v>0.99027866039018175</v>
      </c>
      <c r="I5436" s="62">
        <v>0.91569577854477946</v>
      </c>
      <c r="J5436" s="62">
        <v>0.66901857375660556</v>
      </c>
      <c r="K5436" s="62"/>
      <c r="L5436" s="65">
        <f t="shared" si="766"/>
        <v>0.18525088915837634</v>
      </c>
      <c r="M5436" s="65">
        <f t="shared" si="767"/>
        <v>4.8976943102901391E-2</v>
      </c>
      <c r="N5436" s="65">
        <f t="shared" si="768"/>
        <v>9.2946286588557789E-2</v>
      </c>
      <c r="O5436" s="65">
        <f t="shared" si="769"/>
        <v>5.584461729192923E-2</v>
      </c>
      <c r="P5436" s="65">
        <f t="shared" si="770"/>
        <v>0.12851146395060739</v>
      </c>
      <c r="Q5436" s="65">
        <f t="shared" si="771"/>
        <v>0.18785341036244832</v>
      </c>
      <c r="R5436" s="65">
        <f t="shared" si="772"/>
        <v>0.17370522231223021</v>
      </c>
      <c r="S5436" s="65">
        <f t="shared" si="773"/>
        <v>0.12691116723294946</v>
      </c>
      <c r="T5436" s="66">
        <f>(L5436*'Football Field'!$F$4)+(M5436*'Football Field'!$F$5)+(N5436*'Football Field'!$F$6)+(O5436*'Football Field'!$F$7)+(P5436*'Football Field'!$F$8)+(Q5436*'Football Field'!$F$9)+(R5436*'Football Field'!$F$10)+(S5436*'Football Field'!$F$11)</f>
        <v>145388368.44065896</v>
      </c>
    </row>
    <row r="5437" spans="2:20" x14ac:dyDescent="0.3">
      <c r="B5437" s="62">
        <f t="shared" si="765"/>
        <v>5410</v>
      </c>
      <c r="C5437" s="62">
        <v>0.28728050781089398</v>
      </c>
      <c r="D5437" s="62">
        <v>0.10974790852692451</v>
      </c>
      <c r="E5437" s="62">
        <v>0.18733741790195024</v>
      </c>
      <c r="F5437" s="62">
        <v>0.39102217911345505</v>
      </c>
      <c r="G5437" s="62">
        <v>0.42473675889607065</v>
      </c>
      <c r="H5437" s="62">
        <v>0.28651298225899358</v>
      </c>
      <c r="I5437" s="62">
        <v>0.4255400038446131</v>
      </c>
      <c r="J5437" s="62">
        <v>0.12949681243283051</v>
      </c>
      <c r="K5437" s="62"/>
      <c r="L5437" s="65">
        <f t="shared" si="766"/>
        <v>0.12815442150026218</v>
      </c>
      <c r="M5437" s="65">
        <f t="shared" si="767"/>
        <v>4.8958002181581896E-2</v>
      </c>
      <c r="N5437" s="65">
        <f t="shared" si="768"/>
        <v>8.3570300677625303E-2</v>
      </c>
      <c r="O5437" s="65">
        <f t="shared" si="769"/>
        <v>0.17443307079867415</v>
      </c>
      <c r="P5437" s="65">
        <f t="shared" si="770"/>
        <v>0.18947297900925722</v>
      </c>
      <c r="Q5437" s="65">
        <f t="shared" si="771"/>
        <v>0.12781203212675407</v>
      </c>
      <c r="R5437" s="65">
        <f t="shared" si="772"/>
        <v>0.1898313026299159</v>
      </c>
      <c r="S5437" s="65">
        <f t="shared" si="773"/>
        <v>5.7767891075929209E-2</v>
      </c>
      <c r="T5437" s="66">
        <f>(L5437*'Football Field'!$F$4)+(M5437*'Football Field'!$F$5)+(N5437*'Football Field'!$F$6)+(O5437*'Football Field'!$F$7)+(P5437*'Football Field'!$F$8)+(Q5437*'Football Field'!$F$9)+(R5437*'Football Field'!$F$10)+(S5437*'Football Field'!$F$11)</f>
        <v>152961796.58584198</v>
      </c>
    </row>
    <row r="5438" spans="2:20" x14ac:dyDescent="0.3">
      <c r="B5438" s="62">
        <f t="shared" si="765"/>
        <v>5411</v>
      </c>
      <c r="C5438" s="62">
        <v>0.5531040122745442</v>
      </c>
      <c r="D5438" s="62">
        <v>0.79233607988095511</v>
      </c>
      <c r="E5438" s="62">
        <v>0.93425519508950339</v>
      </c>
      <c r="F5438" s="62">
        <v>0.18114836992471517</v>
      </c>
      <c r="G5438" s="62">
        <v>0.96814662370168536</v>
      </c>
      <c r="H5438" s="62">
        <v>0.49320520621039998</v>
      </c>
      <c r="I5438" s="62">
        <v>9.9890713812910703E-2</v>
      </c>
      <c r="J5438" s="62">
        <v>0.67712141373936785</v>
      </c>
      <c r="K5438" s="62"/>
      <c r="L5438" s="65">
        <f t="shared" si="766"/>
        <v>0.11770154835297979</v>
      </c>
      <c r="M5438" s="65">
        <f t="shared" si="767"/>
        <v>0.16861057115533568</v>
      </c>
      <c r="N5438" s="65">
        <f t="shared" si="768"/>
        <v>0.19881121918939776</v>
      </c>
      <c r="O5438" s="65">
        <f t="shared" si="769"/>
        <v>3.8548705394626591E-2</v>
      </c>
      <c r="P5438" s="65">
        <f t="shared" si="770"/>
        <v>0.20602337736403098</v>
      </c>
      <c r="Q5438" s="65">
        <f t="shared" si="771"/>
        <v>0.10495497255207034</v>
      </c>
      <c r="R5438" s="65">
        <f t="shared" si="772"/>
        <v>2.1256927125721175E-2</v>
      </c>
      <c r="S5438" s="65">
        <f t="shared" si="773"/>
        <v>0.14409267886583768</v>
      </c>
      <c r="T5438" s="66">
        <f>(L5438*'Football Field'!$F$4)+(M5438*'Football Field'!$F$5)+(N5438*'Football Field'!$F$6)+(O5438*'Football Field'!$F$7)+(P5438*'Football Field'!$F$8)+(Q5438*'Football Field'!$F$9)+(R5438*'Football Field'!$F$10)+(S5438*'Football Field'!$F$11)</f>
        <v>133307305.40342717</v>
      </c>
    </row>
    <row r="5439" spans="2:20" x14ac:dyDescent="0.3">
      <c r="B5439" s="62">
        <f t="shared" si="765"/>
        <v>5412</v>
      </c>
      <c r="C5439" s="62">
        <v>0.78561603132188795</v>
      </c>
      <c r="D5439" s="62">
        <v>0.98568055445666958</v>
      </c>
      <c r="E5439" s="62">
        <v>0.86152824598615407</v>
      </c>
      <c r="F5439" s="62">
        <v>0.59767398471937139</v>
      </c>
      <c r="G5439" s="62">
        <v>0.34570453478357532</v>
      </c>
      <c r="H5439" s="62">
        <v>0.76006776726157532</v>
      </c>
      <c r="I5439" s="62">
        <v>0.75339416103897516</v>
      </c>
      <c r="J5439" s="62">
        <v>0.896762295184243</v>
      </c>
      <c r="K5439" s="62"/>
      <c r="L5439" s="65">
        <f t="shared" si="766"/>
        <v>0.13123286325808001</v>
      </c>
      <c r="M5439" s="65">
        <f t="shared" si="767"/>
        <v>0.16465254814302652</v>
      </c>
      <c r="N5439" s="65">
        <f t="shared" si="768"/>
        <v>0.14391358372389224</v>
      </c>
      <c r="O5439" s="65">
        <f t="shared" si="769"/>
        <v>9.9838171807179368E-2</v>
      </c>
      <c r="P5439" s="65">
        <f t="shared" si="770"/>
        <v>5.7748052651897447E-2</v>
      </c>
      <c r="Q5439" s="65">
        <f t="shared" si="771"/>
        <v>0.12696516541303104</v>
      </c>
      <c r="R5439" s="65">
        <f t="shared" si="772"/>
        <v>0.12585037597654877</v>
      </c>
      <c r="S5439" s="65">
        <f t="shared" si="773"/>
        <v>0.14979923902634462</v>
      </c>
      <c r="T5439" s="66">
        <f>(L5439*'Football Field'!$F$4)+(M5439*'Football Field'!$F$5)+(N5439*'Football Field'!$F$6)+(O5439*'Football Field'!$F$7)+(P5439*'Football Field'!$F$8)+(Q5439*'Football Field'!$F$9)+(R5439*'Football Field'!$F$10)+(S5439*'Football Field'!$F$11)</f>
        <v>134658850.02834895</v>
      </c>
    </row>
    <row r="5440" spans="2:20" x14ac:dyDescent="0.3">
      <c r="B5440" s="62">
        <f t="shared" si="765"/>
        <v>5413</v>
      </c>
      <c r="C5440" s="62">
        <v>0.33956433725219137</v>
      </c>
      <c r="D5440" s="62">
        <v>0.33123593996782907</v>
      </c>
      <c r="E5440" s="62">
        <v>0.93778327493750346</v>
      </c>
      <c r="F5440" s="62">
        <v>0.76184812333735052</v>
      </c>
      <c r="G5440" s="62">
        <v>0.44161483186303341</v>
      </c>
      <c r="H5440" s="62">
        <v>0.83777998734433989</v>
      </c>
      <c r="I5440" s="62">
        <v>0.81995889149910739</v>
      </c>
      <c r="J5440" s="62">
        <v>0.48114729105967602</v>
      </c>
      <c r="K5440" s="62"/>
      <c r="L5440" s="65">
        <f t="shared" si="766"/>
        <v>6.8585933073128783E-2</v>
      </c>
      <c r="M5440" s="65">
        <f t="shared" si="767"/>
        <v>6.6903745528423611E-2</v>
      </c>
      <c r="N5440" s="65">
        <f t="shared" si="768"/>
        <v>0.18941547705639708</v>
      </c>
      <c r="O5440" s="65">
        <f t="shared" si="769"/>
        <v>0.15387971782295012</v>
      </c>
      <c r="P5440" s="65">
        <f t="shared" si="770"/>
        <v>8.9198310833696254E-2</v>
      </c>
      <c r="Q5440" s="65">
        <f t="shared" si="771"/>
        <v>0.16921659855973217</v>
      </c>
      <c r="R5440" s="65">
        <f t="shared" si="772"/>
        <v>0.16561705540151422</v>
      </c>
      <c r="S5440" s="65">
        <f t="shared" si="773"/>
        <v>9.7183161724157738E-2</v>
      </c>
      <c r="T5440" s="66">
        <f>(L5440*'Football Field'!$F$4)+(M5440*'Football Field'!$F$5)+(N5440*'Football Field'!$F$6)+(O5440*'Football Field'!$F$7)+(P5440*'Football Field'!$F$8)+(Q5440*'Football Field'!$F$9)+(R5440*'Football Field'!$F$10)+(S5440*'Football Field'!$F$11)</f>
        <v>144537425.46886644</v>
      </c>
    </row>
    <row r="5441" spans="2:20" x14ac:dyDescent="0.3">
      <c r="B5441" s="62">
        <f t="shared" si="765"/>
        <v>5414</v>
      </c>
      <c r="C5441" s="62">
        <v>0.9504769538259461</v>
      </c>
      <c r="D5441" s="62">
        <v>0.30736234134639795</v>
      </c>
      <c r="E5441" s="62">
        <v>0.49177046060001306</v>
      </c>
      <c r="F5441" s="62">
        <v>0.87411408629278819</v>
      </c>
      <c r="G5441" s="62">
        <v>0.36976260075884182</v>
      </c>
      <c r="H5441" s="62">
        <v>0.40894603926182105</v>
      </c>
      <c r="I5441" s="62">
        <v>0.72161874460943032</v>
      </c>
      <c r="J5441" s="62">
        <v>0.76848905147168112</v>
      </c>
      <c r="K5441" s="62"/>
      <c r="L5441" s="65">
        <f t="shared" si="766"/>
        <v>0.19427064465211921</v>
      </c>
      <c r="M5441" s="65">
        <f t="shared" si="767"/>
        <v>6.2822649149769885E-2</v>
      </c>
      <c r="N5441" s="65">
        <f t="shared" si="768"/>
        <v>0.10051434073921696</v>
      </c>
      <c r="O5441" s="65">
        <f t="shared" si="769"/>
        <v>0.17866262444349079</v>
      </c>
      <c r="P5441" s="65">
        <f t="shared" si="770"/>
        <v>7.5576812808045027E-2</v>
      </c>
      <c r="Q5441" s="65">
        <f t="shared" si="771"/>
        <v>8.3585625464700372E-2</v>
      </c>
      <c r="R5441" s="65">
        <f t="shared" si="772"/>
        <v>0.14749367477456887</v>
      </c>
      <c r="S5441" s="65">
        <f t="shared" si="773"/>
        <v>0.15707362796808896</v>
      </c>
      <c r="T5441" s="66">
        <f>(L5441*'Football Field'!$F$4)+(M5441*'Football Field'!$F$5)+(N5441*'Football Field'!$F$6)+(O5441*'Football Field'!$F$7)+(P5441*'Football Field'!$F$8)+(Q5441*'Football Field'!$F$9)+(R5441*'Football Field'!$F$10)+(S5441*'Football Field'!$F$11)</f>
        <v>138628284.94127646</v>
      </c>
    </row>
    <row r="5442" spans="2:20" x14ac:dyDescent="0.3">
      <c r="B5442" s="62">
        <f t="shared" si="765"/>
        <v>5415</v>
      </c>
      <c r="C5442" s="62">
        <v>9.580955021545956E-2</v>
      </c>
      <c r="D5442" s="62">
        <v>0.33730596993754269</v>
      </c>
      <c r="E5442" s="62">
        <v>0.8414305555763909</v>
      </c>
      <c r="F5442" s="62">
        <v>0.57874986171951004</v>
      </c>
      <c r="G5442" s="62">
        <v>0.9864625912572822</v>
      </c>
      <c r="H5442" s="62">
        <v>0.34787649702438073</v>
      </c>
      <c r="I5442" s="62">
        <v>0.26246737699230738</v>
      </c>
      <c r="J5442" s="62">
        <v>0.41594972817005482</v>
      </c>
      <c r="K5442" s="62"/>
      <c r="L5442" s="65">
        <f t="shared" si="766"/>
        <v>2.4782270639824709E-2</v>
      </c>
      <c r="M5442" s="65">
        <f t="shared" si="767"/>
        <v>8.7248169066886427E-2</v>
      </c>
      <c r="N5442" s="65">
        <f t="shared" si="768"/>
        <v>0.2176459414120856</v>
      </c>
      <c r="O5442" s="65">
        <f t="shared" si="769"/>
        <v>0.14970048052244922</v>
      </c>
      <c r="P5442" s="65">
        <f t="shared" si="770"/>
        <v>0.25516018870377793</v>
      </c>
      <c r="Q5442" s="65">
        <f t="shared" si="771"/>
        <v>8.9982360621721103E-2</v>
      </c>
      <c r="R5442" s="65">
        <f t="shared" si="772"/>
        <v>6.7890283965644879E-2</v>
      </c>
      <c r="S5442" s="65">
        <f t="shared" si="773"/>
        <v>0.10759030506761026</v>
      </c>
      <c r="T5442" s="66">
        <f>(L5442*'Football Field'!$F$4)+(M5442*'Football Field'!$F$5)+(N5442*'Football Field'!$F$6)+(O5442*'Football Field'!$F$7)+(P5442*'Football Field'!$F$8)+(Q5442*'Football Field'!$F$9)+(R5442*'Football Field'!$F$10)+(S5442*'Football Field'!$F$11)</f>
        <v>145515689.11567044</v>
      </c>
    </row>
    <row r="5443" spans="2:20" x14ac:dyDescent="0.3">
      <c r="B5443" s="62">
        <f t="shared" si="765"/>
        <v>5416</v>
      </c>
      <c r="C5443" s="62">
        <v>0.17976427465536571</v>
      </c>
      <c r="D5443" s="62">
        <v>0.94124276535127915</v>
      </c>
      <c r="E5443" s="62">
        <v>0.55191055548686618</v>
      </c>
      <c r="F5443" s="62">
        <v>7.9232137091961641E-2</v>
      </c>
      <c r="G5443" s="62">
        <v>0.466979171418341</v>
      </c>
      <c r="H5443" s="62">
        <v>0.49829256265591382</v>
      </c>
      <c r="I5443" s="62">
        <v>0.7280984995207439</v>
      </c>
      <c r="J5443" s="62">
        <v>0.46934646360349053</v>
      </c>
      <c r="K5443" s="62"/>
      <c r="L5443" s="65">
        <f t="shared" si="766"/>
        <v>4.5918367300537971E-2</v>
      </c>
      <c r="M5443" s="65">
        <f t="shared" si="767"/>
        <v>0.24042781081632475</v>
      </c>
      <c r="N5443" s="65">
        <f t="shared" si="768"/>
        <v>0.14097813179218041</v>
      </c>
      <c r="O5443" s="65">
        <f t="shared" si="769"/>
        <v>2.0238784263281746E-2</v>
      </c>
      <c r="P5443" s="65">
        <f t="shared" si="770"/>
        <v>0.11928355150653525</v>
      </c>
      <c r="Q5443" s="65">
        <f t="shared" si="771"/>
        <v>0.12728213633674637</v>
      </c>
      <c r="R5443" s="65">
        <f t="shared" si="772"/>
        <v>0.18598297351384305</v>
      </c>
      <c r="S5443" s="65">
        <f t="shared" si="773"/>
        <v>0.11988824447055041</v>
      </c>
      <c r="T5443" s="66">
        <f>(L5443*'Football Field'!$F$4)+(M5443*'Football Field'!$F$5)+(N5443*'Football Field'!$F$6)+(O5443*'Football Field'!$F$7)+(P5443*'Football Field'!$F$8)+(Q5443*'Football Field'!$F$9)+(R5443*'Football Field'!$F$10)+(S5443*'Football Field'!$F$11)</f>
        <v>147344373.91371512</v>
      </c>
    </row>
    <row r="5444" spans="2:20" x14ac:dyDescent="0.3">
      <c r="B5444" s="62">
        <f t="shared" si="765"/>
        <v>5417</v>
      </c>
      <c r="C5444" s="62">
        <v>8.5583833931781261E-2</v>
      </c>
      <c r="D5444" s="62">
        <v>0.95592532441377787</v>
      </c>
      <c r="E5444" s="62">
        <v>0.19803538028898371</v>
      </c>
      <c r="F5444" s="62">
        <v>0.88090765690587913</v>
      </c>
      <c r="G5444" s="62">
        <v>5.8039291772203905E-2</v>
      </c>
      <c r="H5444" s="62">
        <v>0.37796783188087213</v>
      </c>
      <c r="I5444" s="62">
        <v>0.30012535365545379</v>
      </c>
      <c r="J5444" s="62">
        <v>0.37488671053232225</v>
      </c>
      <c r="K5444" s="62"/>
      <c r="L5444" s="65">
        <f t="shared" si="766"/>
        <v>2.6484478362370636E-2</v>
      </c>
      <c r="M5444" s="65">
        <f t="shared" si="767"/>
        <v>0.29581735717354185</v>
      </c>
      <c r="N5444" s="65">
        <f t="shared" si="768"/>
        <v>6.1283346436993014E-2</v>
      </c>
      <c r="O5444" s="65">
        <f t="shared" si="769"/>
        <v>0.27260264826610808</v>
      </c>
      <c r="P5444" s="65">
        <f t="shared" si="770"/>
        <v>1.7960639252659592E-2</v>
      </c>
      <c r="Q5444" s="65">
        <f t="shared" si="771"/>
        <v>0.1169646229345168</v>
      </c>
      <c r="R5444" s="65">
        <f t="shared" si="772"/>
        <v>9.2875757835557682E-2</v>
      </c>
      <c r="S5444" s="65">
        <f t="shared" si="773"/>
        <v>0.11601114973825229</v>
      </c>
      <c r="T5444" s="66">
        <f>(L5444*'Football Field'!$F$4)+(M5444*'Football Field'!$F$5)+(N5444*'Football Field'!$F$6)+(O5444*'Football Field'!$F$7)+(P5444*'Football Field'!$F$8)+(Q5444*'Football Field'!$F$9)+(R5444*'Football Field'!$F$10)+(S5444*'Football Field'!$F$11)</f>
        <v>125707925.47760946</v>
      </c>
    </row>
    <row r="5445" spans="2:20" x14ac:dyDescent="0.3">
      <c r="B5445" s="62">
        <f t="shared" si="765"/>
        <v>5418</v>
      </c>
      <c r="C5445" s="62">
        <v>0.61645821452110738</v>
      </c>
      <c r="D5445" s="62">
        <v>3.0910865178186087E-2</v>
      </c>
      <c r="E5445" s="62">
        <v>0.64251390141460285</v>
      </c>
      <c r="F5445" s="62">
        <v>9.4965739686471373E-2</v>
      </c>
      <c r="G5445" s="62">
        <v>0.57080803304277083</v>
      </c>
      <c r="H5445" s="62">
        <v>0.82113221462443076</v>
      </c>
      <c r="I5445" s="62">
        <v>0.73590140108288993</v>
      </c>
      <c r="J5445" s="62">
        <v>0.51815235879926058</v>
      </c>
      <c r="K5445" s="62"/>
      <c r="L5445" s="65">
        <f t="shared" si="766"/>
        <v>0.15293531801313756</v>
      </c>
      <c r="M5445" s="65">
        <f t="shared" si="767"/>
        <v>7.6685862638062804E-3</v>
      </c>
      <c r="N5445" s="65">
        <f t="shared" si="768"/>
        <v>0.15939939727632504</v>
      </c>
      <c r="O5445" s="65">
        <f t="shared" si="769"/>
        <v>2.3559773001947813E-2</v>
      </c>
      <c r="P5445" s="65">
        <f t="shared" si="770"/>
        <v>0.14161009781606321</v>
      </c>
      <c r="Q5445" s="65">
        <f t="shared" si="771"/>
        <v>0.20371229292803822</v>
      </c>
      <c r="R5445" s="65">
        <f t="shared" si="772"/>
        <v>0.18256762932156814</v>
      </c>
      <c r="S5445" s="65">
        <f t="shared" si="773"/>
        <v>0.1285469053791139</v>
      </c>
      <c r="T5445" s="66">
        <f>(L5445*'Football Field'!$F$4)+(M5445*'Football Field'!$F$5)+(N5445*'Football Field'!$F$6)+(O5445*'Football Field'!$F$7)+(P5445*'Football Field'!$F$8)+(Q5445*'Football Field'!$F$9)+(R5445*'Football Field'!$F$10)+(S5445*'Football Field'!$F$11)</f>
        <v>149501964.25034419</v>
      </c>
    </row>
    <row r="5446" spans="2:20" x14ac:dyDescent="0.3">
      <c r="B5446" s="62">
        <f t="shared" si="765"/>
        <v>5419</v>
      </c>
      <c r="C5446" s="62">
        <v>0.58271153371681772</v>
      </c>
      <c r="D5446" s="62">
        <v>0.82175896922787528</v>
      </c>
      <c r="E5446" s="62">
        <v>0.42445457323220392</v>
      </c>
      <c r="F5446" s="62">
        <v>0.59374948590643994</v>
      </c>
      <c r="G5446" s="62">
        <v>0.23903174420050133</v>
      </c>
      <c r="H5446" s="62">
        <v>0.50228396150649857</v>
      </c>
      <c r="I5446" s="62">
        <v>0.5125990439250061</v>
      </c>
      <c r="J5446" s="62">
        <v>0.9242746474237109</v>
      </c>
      <c r="K5446" s="62"/>
      <c r="L5446" s="65">
        <f t="shared" si="766"/>
        <v>0.12665263282982589</v>
      </c>
      <c r="M5446" s="65">
        <f t="shared" si="767"/>
        <v>0.17860970820394537</v>
      </c>
      <c r="N5446" s="65">
        <f t="shared" si="768"/>
        <v>9.2255406158896922E-2</v>
      </c>
      <c r="O5446" s="65">
        <f t="shared" si="769"/>
        <v>0.12905173706060774</v>
      </c>
      <c r="P5446" s="65">
        <f t="shared" si="770"/>
        <v>5.1953664860203919E-2</v>
      </c>
      <c r="Q5446" s="65">
        <f t="shared" si="771"/>
        <v>0.10917166122870746</v>
      </c>
      <c r="R5446" s="65">
        <f t="shared" si="772"/>
        <v>0.11141364936617845</v>
      </c>
      <c r="S5446" s="65">
        <f t="shared" si="773"/>
        <v>0.2008915402916342</v>
      </c>
      <c r="T5446" s="66">
        <f>(L5446*'Football Field'!$F$4)+(M5446*'Football Field'!$F$5)+(N5446*'Football Field'!$F$6)+(O5446*'Football Field'!$F$7)+(P5446*'Football Field'!$F$8)+(Q5446*'Football Field'!$F$9)+(R5446*'Football Field'!$F$10)+(S5446*'Football Field'!$F$11)</f>
        <v>131409016.36037944</v>
      </c>
    </row>
    <row r="5447" spans="2:20" x14ac:dyDescent="0.3">
      <c r="B5447" s="62">
        <f t="shared" si="765"/>
        <v>5420</v>
      </c>
      <c r="C5447" s="62">
        <v>0.20458284239578894</v>
      </c>
      <c r="D5447" s="62">
        <v>0.78730095366446695</v>
      </c>
      <c r="E5447" s="62">
        <v>0.3009409054243708</v>
      </c>
      <c r="F5447" s="62">
        <v>0.91279641142366197</v>
      </c>
      <c r="G5447" s="62">
        <v>0.17200791700959817</v>
      </c>
      <c r="H5447" s="62">
        <v>0.72910000013052034</v>
      </c>
      <c r="I5447" s="62">
        <v>0.41127787012034278</v>
      </c>
      <c r="J5447" s="62">
        <v>0.6991699743169788</v>
      </c>
      <c r="K5447" s="62"/>
      <c r="L5447" s="65">
        <f t="shared" si="766"/>
        <v>4.8511800307341195E-2</v>
      </c>
      <c r="M5447" s="65">
        <f t="shared" si="767"/>
        <v>0.18668909962674399</v>
      </c>
      <c r="N5447" s="65">
        <f t="shared" si="768"/>
        <v>7.1360750184581614E-2</v>
      </c>
      <c r="O5447" s="65">
        <f t="shared" si="769"/>
        <v>0.21644726758940472</v>
      </c>
      <c r="P5447" s="65">
        <f t="shared" si="770"/>
        <v>4.0787456189058706E-2</v>
      </c>
      <c r="Q5447" s="65">
        <f t="shared" si="771"/>
        <v>0.17288817183401439</v>
      </c>
      <c r="R5447" s="65">
        <f t="shared" si="772"/>
        <v>9.7524453529233779E-2</v>
      </c>
      <c r="S5447" s="65">
        <f t="shared" si="773"/>
        <v>0.16579100073962166</v>
      </c>
      <c r="T5447" s="66">
        <f>(L5447*'Football Field'!$F$4)+(M5447*'Football Field'!$F$5)+(N5447*'Football Field'!$F$6)+(O5447*'Football Field'!$F$7)+(P5447*'Football Field'!$F$8)+(Q5447*'Football Field'!$F$9)+(R5447*'Football Field'!$F$10)+(S5447*'Football Field'!$F$11)</f>
        <v>128717141.37965328</v>
      </c>
    </row>
    <row r="5448" spans="2:20" x14ac:dyDescent="0.3">
      <c r="B5448" s="62">
        <f t="shared" si="765"/>
        <v>5421</v>
      </c>
      <c r="C5448" s="62">
        <v>0.13452077243627825</v>
      </c>
      <c r="D5448" s="62">
        <v>0.27541695245611064</v>
      </c>
      <c r="E5448" s="62">
        <v>0.16369465681537909</v>
      </c>
      <c r="F5448" s="62">
        <v>0.37579913947077048</v>
      </c>
      <c r="G5448" s="62">
        <v>0.48064811581673117</v>
      </c>
      <c r="H5448" s="62">
        <v>0.5939646909158165</v>
      </c>
      <c r="I5448" s="62">
        <v>0.95213836476677116</v>
      </c>
      <c r="J5448" s="62">
        <v>0.61513240750247355</v>
      </c>
      <c r="K5448" s="62"/>
      <c r="L5448" s="65">
        <f t="shared" si="766"/>
        <v>3.7457245795425628E-2</v>
      </c>
      <c r="M5448" s="65">
        <f t="shared" si="767"/>
        <v>7.6689720832984309E-2</v>
      </c>
      <c r="N5448" s="65">
        <f t="shared" si="768"/>
        <v>4.558070017503045E-2</v>
      </c>
      <c r="O5448" s="65">
        <f t="shared" si="769"/>
        <v>0.10464109357931319</v>
      </c>
      <c r="P5448" s="65">
        <f t="shared" si="770"/>
        <v>0.13383624171340366</v>
      </c>
      <c r="Q5448" s="65">
        <f t="shared" si="771"/>
        <v>0.16538918873645805</v>
      </c>
      <c r="R5448" s="65">
        <f t="shared" si="772"/>
        <v>0.2651224797063787</v>
      </c>
      <c r="S5448" s="65">
        <f t="shared" si="773"/>
        <v>0.17128332946100608</v>
      </c>
      <c r="T5448" s="66">
        <f>(L5448*'Football Field'!$F$4)+(M5448*'Football Field'!$F$5)+(N5448*'Football Field'!$F$6)+(O5448*'Football Field'!$F$7)+(P5448*'Football Field'!$F$8)+(Q5448*'Football Field'!$F$9)+(R5448*'Football Field'!$F$10)+(S5448*'Football Field'!$F$11)</f>
        <v>158587068.14288551</v>
      </c>
    </row>
    <row r="5449" spans="2:20" x14ac:dyDescent="0.3">
      <c r="B5449" s="62">
        <f t="shared" si="765"/>
        <v>5422</v>
      </c>
      <c r="C5449" s="62">
        <v>0.61272637332887936</v>
      </c>
      <c r="D5449" s="62">
        <v>0.96644794026475467</v>
      </c>
      <c r="E5449" s="62">
        <v>0.75269391803108565</v>
      </c>
      <c r="F5449" s="62">
        <v>0.10876933185575421</v>
      </c>
      <c r="G5449" s="62">
        <v>6.4810811782470057E-2</v>
      </c>
      <c r="H5449" s="62">
        <v>0.87755930611193189</v>
      </c>
      <c r="I5449" s="62">
        <v>0.80590930373659442</v>
      </c>
      <c r="J5449" s="62">
        <v>0.84438903145944288</v>
      </c>
      <c r="K5449" s="62"/>
      <c r="L5449" s="65">
        <f t="shared" si="766"/>
        <v>0.1217343772287299</v>
      </c>
      <c r="M5449" s="65">
        <f t="shared" si="767"/>
        <v>0.19201056663015606</v>
      </c>
      <c r="N5449" s="65">
        <f t="shared" si="768"/>
        <v>0.14954264961300334</v>
      </c>
      <c r="O5449" s="65">
        <f t="shared" si="769"/>
        <v>2.1609918311673904E-2</v>
      </c>
      <c r="P5449" s="65">
        <f t="shared" si="770"/>
        <v>1.2876390104058151E-2</v>
      </c>
      <c r="Q5449" s="65">
        <f t="shared" si="771"/>
        <v>0.17435047724552913</v>
      </c>
      <c r="R5449" s="65">
        <f t="shared" si="772"/>
        <v>0.16011530017911443</v>
      </c>
      <c r="S5449" s="65">
        <f t="shared" si="773"/>
        <v>0.16776032068773508</v>
      </c>
      <c r="T5449" s="66">
        <f>(L5449*'Football Field'!$F$4)+(M5449*'Football Field'!$F$5)+(N5449*'Football Field'!$F$6)+(O5449*'Football Field'!$F$7)+(P5449*'Football Field'!$F$8)+(Q5449*'Football Field'!$F$9)+(R5449*'Football Field'!$F$10)+(S5449*'Football Field'!$F$11)</f>
        <v>135424226.78485197</v>
      </c>
    </row>
    <row r="5450" spans="2:20" x14ac:dyDescent="0.3">
      <c r="B5450" s="62">
        <f t="shared" si="765"/>
        <v>5423</v>
      </c>
      <c r="C5450" s="62">
        <v>0.85699380239593093</v>
      </c>
      <c r="D5450" s="62">
        <v>0.96953895952231262</v>
      </c>
      <c r="E5450" s="62">
        <v>0.79528953089933008</v>
      </c>
      <c r="F5450" s="62">
        <v>0.25884341040325443</v>
      </c>
      <c r="G5450" s="62">
        <v>0.34429698958074706</v>
      </c>
      <c r="H5450" s="62">
        <v>0.59414198470230706</v>
      </c>
      <c r="I5450" s="62">
        <v>0.8737327394665666</v>
      </c>
      <c r="J5450" s="62">
        <v>0.24841925156604705</v>
      </c>
      <c r="K5450" s="62"/>
      <c r="L5450" s="65">
        <f t="shared" si="766"/>
        <v>0.17343640694741644</v>
      </c>
      <c r="M5450" s="65">
        <f t="shared" si="767"/>
        <v>0.19621303335563647</v>
      </c>
      <c r="N5450" s="65">
        <f t="shared" si="768"/>
        <v>0.16094884039587432</v>
      </c>
      <c r="O5450" s="65">
        <f t="shared" si="769"/>
        <v>5.2384125692446333E-2</v>
      </c>
      <c r="P5450" s="65">
        <f t="shared" si="770"/>
        <v>6.9678021741526153E-2</v>
      </c>
      <c r="Q5450" s="65">
        <f t="shared" si="771"/>
        <v>0.12024106913642282</v>
      </c>
      <c r="R5450" s="65">
        <f t="shared" si="772"/>
        <v>0.17682399399125917</v>
      </c>
      <c r="S5450" s="65">
        <f t="shared" si="773"/>
        <v>5.0274508739418307E-2</v>
      </c>
      <c r="T5450" s="66">
        <f>(L5450*'Football Field'!$F$4)+(M5450*'Football Field'!$F$5)+(N5450*'Football Field'!$F$6)+(O5450*'Football Field'!$F$7)+(P5450*'Football Field'!$F$8)+(Q5450*'Football Field'!$F$9)+(R5450*'Football Field'!$F$10)+(S5450*'Football Field'!$F$11)</f>
        <v>141746173.8533439</v>
      </c>
    </row>
    <row r="5451" spans="2:20" x14ac:dyDescent="0.3">
      <c r="B5451" s="62">
        <f t="shared" si="765"/>
        <v>5424</v>
      </c>
      <c r="C5451" s="62">
        <v>0.35719945681038168</v>
      </c>
      <c r="D5451" s="62">
        <v>0.87124486618096275</v>
      </c>
      <c r="E5451" s="62">
        <v>0.46448722555202737</v>
      </c>
      <c r="F5451" s="62">
        <v>0.33885419377745973</v>
      </c>
      <c r="G5451" s="62">
        <v>0.67569658668436883</v>
      </c>
      <c r="H5451" s="62">
        <v>0.2606270500399448</v>
      </c>
      <c r="I5451" s="62">
        <v>0.66717118921445007</v>
      </c>
      <c r="J5451" s="62">
        <v>0.58434531187897443</v>
      </c>
      <c r="K5451" s="62"/>
      <c r="L5451" s="65">
        <f t="shared" si="766"/>
        <v>8.4651925776569437E-2</v>
      </c>
      <c r="M5451" s="65">
        <f t="shared" si="767"/>
        <v>0.20647443421035033</v>
      </c>
      <c r="N5451" s="65">
        <f t="shared" si="768"/>
        <v>0.11007782176574714</v>
      </c>
      <c r="O5451" s="65">
        <f t="shared" si="769"/>
        <v>8.0304321615908753E-2</v>
      </c>
      <c r="P5451" s="65">
        <f t="shared" si="770"/>
        <v>0.16013187089993375</v>
      </c>
      <c r="Q5451" s="65">
        <f t="shared" si="771"/>
        <v>6.1765440217507142E-2</v>
      </c>
      <c r="R5451" s="65">
        <f t="shared" si="772"/>
        <v>0.15811145541474891</v>
      </c>
      <c r="S5451" s="65">
        <f t="shared" si="773"/>
        <v>0.13848273009923451</v>
      </c>
      <c r="T5451" s="66">
        <f>(L5451*'Football Field'!$F$4)+(M5451*'Football Field'!$F$5)+(N5451*'Football Field'!$F$6)+(O5451*'Football Field'!$F$7)+(P5451*'Football Field'!$F$8)+(Q5451*'Football Field'!$F$9)+(R5451*'Football Field'!$F$10)+(S5451*'Football Field'!$F$11)</f>
        <v>146510024.20674786</v>
      </c>
    </row>
    <row r="5452" spans="2:20" x14ac:dyDescent="0.3">
      <c r="B5452" s="62">
        <f t="shared" si="765"/>
        <v>5425</v>
      </c>
      <c r="C5452" s="62">
        <v>0.16614833855876776</v>
      </c>
      <c r="D5452" s="62">
        <v>0.73173540942861259</v>
      </c>
      <c r="E5452" s="62">
        <v>0.46551803701861572</v>
      </c>
      <c r="F5452" s="62">
        <v>0.38637157534721522</v>
      </c>
      <c r="G5452" s="62">
        <v>0.44463182260004341</v>
      </c>
      <c r="H5452" s="62">
        <v>0.44242021707662471</v>
      </c>
      <c r="I5452" s="62">
        <v>0.75695209023218268</v>
      </c>
      <c r="J5452" s="62">
        <v>0.78543355285322192</v>
      </c>
      <c r="K5452" s="62"/>
      <c r="L5452" s="65">
        <f t="shared" si="766"/>
        <v>3.9755910109511197E-2</v>
      </c>
      <c r="M5452" s="65">
        <f t="shared" si="767"/>
        <v>0.17508936540404035</v>
      </c>
      <c r="N5452" s="65">
        <f t="shared" si="768"/>
        <v>0.11138897562627213</v>
      </c>
      <c r="O5452" s="65">
        <f t="shared" si="769"/>
        <v>9.2450840926952702E-2</v>
      </c>
      <c r="P5452" s="65">
        <f t="shared" si="770"/>
        <v>0.10639133032836844</v>
      </c>
      <c r="Q5452" s="65">
        <f t="shared" si="771"/>
        <v>0.10586213821516753</v>
      </c>
      <c r="R5452" s="65">
        <f t="shared" si="772"/>
        <v>0.18112320302157617</v>
      </c>
      <c r="S5452" s="65">
        <f t="shared" si="773"/>
        <v>0.18793823636811147</v>
      </c>
      <c r="T5452" s="66">
        <f>(L5452*'Football Field'!$F$4)+(M5452*'Football Field'!$F$5)+(N5452*'Football Field'!$F$6)+(O5452*'Football Field'!$F$7)+(P5452*'Football Field'!$F$8)+(Q5452*'Football Field'!$F$9)+(R5452*'Football Field'!$F$10)+(S5452*'Football Field'!$F$11)</f>
        <v>146117447.23398766</v>
      </c>
    </row>
    <row r="5453" spans="2:20" x14ac:dyDescent="0.3">
      <c r="B5453" s="62">
        <f t="shared" si="765"/>
        <v>5426</v>
      </c>
      <c r="C5453" s="62">
        <v>0.9640825319016384</v>
      </c>
      <c r="D5453" s="62">
        <v>0.71463160689706806</v>
      </c>
      <c r="E5453" s="62">
        <v>6.606545152236809E-2</v>
      </c>
      <c r="F5453" s="62">
        <v>5.8369528511297841E-2</v>
      </c>
      <c r="G5453" s="62">
        <v>0.71399791225664078</v>
      </c>
      <c r="H5453" s="62">
        <v>0.38732645610642469</v>
      </c>
      <c r="I5453" s="62">
        <v>0.49960452010603529</v>
      </c>
      <c r="J5453" s="62">
        <v>0.82547597753745894</v>
      </c>
      <c r="K5453" s="62"/>
      <c r="L5453" s="65">
        <f t="shared" si="766"/>
        <v>0.22793952633243245</v>
      </c>
      <c r="M5453" s="65">
        <f t="shared" si="767"/>
        <v>0.16896145774677523</v>
      </c>
      <c r="N5453" s="65">
        <f t="shared" si="768"/>
        <v>1.561995703546599E-2</v>
      </c>
      <c r="O5453" s="65">
        <f t="shared" si="769"/>
        <v>1.3800398037364367E-2</v>
      </c>
      <c r="P5453" s="65">
        <f t="shared" si="770"/>
        <v>0.16881163234137816</v>
      </c>
      <c r="Q5453" s="65">
        <f t="shared" si="771"/>
        <v>9.1576193966271049E-2</v>
      </c>
      <c r="R5453" s="65">
        <f t="shared" si="772"/>
        <v>0.11812227055072355</v>
      </c>
      <c r="S5453" s="65">
        <f t="shared" si="773"/>
        <v>0.19516856398958915</v>
      </c>
      <c r="T5453" s="66">
        <f>(L5453*'Football Field'!$F$4)+(M5453*'Football Field'!$F$5)+(N5453*'Football Field'!$F$6)+(O5453*'Football Field'!$F$7)+(P5453*'Football Field'!$F$8)+(Q5453*'Football Field'!$F$9)+(R5453*'Football Field'!$F$10)+(S5453*'Football Field'!$F$11)</f>
        <v>138596158.37717682</v>
      </c>
    </row>
    <row r="5454" spans="2:20" x14ac:dyDescent="0.3">
      <c r="B5454" s="62">
        <f t="shared" si="765"/>
        <v>5427</v>
      </c>
      <c r="C5454" s="62">
        <v>0.80083540910594597</v>
      </c>
      <c r="D5454" s="62">
        <v>0.11713825525032107</v>
      </c>
      <c r="E5454" s="62">
        <v>0.31939836756167883</v>
      </c>
      <c r="F5454" s="62">
        <v>0.75753940248895968</v>
      </c>
      <c r="G5454" s="62">
        <v>1.7970296197236446E-2</v>
      </c>
      <c r="H5454" s="62">
        <v>0.63781756601087791</v>
      </c>
      <c r="I5454" s="62">
        <v>0.78765343980379665</v>
      </c>
      <c r="J5454" s="62">
        <v>9.185410054945975E-2</v>
      </c>
      <c r="K5454" s="62"/>
      <c r="L5454" s="65">
        <f t="shared" si="766"/>
        <v>0.226852262796505</v>
      </c>
      <c r="M5454" s="65">
        <f t="shared" si="767"/>
        <v>3.3181697464196976E-2</v>
      </c>
      <c r="N5454" s="65">
        <f t="shared" si="768"/>
        <v>9.047582261099936E-2</v>
      </c>
      <c r="O5454" s="65">
        <f t="shared" si="769"/>
        <v>0.21458782373769655</v>
      </c>
      <c r="P5454" s="65">
        <f t="shared" si="770"/>
        <v>5.0904371973482573E-3</v>
      </c>
      <c r="Q5454" s="65">
        <f t="shared" si="771"/>
        <v>0.18067427645645617</v>
      </c>
      <c r="R5454" s="65">
        <f t="shared" si="772"/>
        <v>0.2231182126654736</v>
      </c>
      <c r="S5454" s="65">
        <f t="shared" si="773"/>
        <v>2.6019467071324239E-2</v>
      </c>
      <c r="T5454" s="66">
        <f>(L5454*'Football Field'!$F$4)+(M5454*'Football Field'!$F$5)+(N5454*'Football Field'!$F$6)+(O5454*'Football Field'!$F$7)+(P5454*'Football Field'!$F$8)+(Q5454*'Football Field'!$F$9)+(R5454*'Football Field'!$F$10)+(S5454*'Football Field'!$F$11)</f>
        <v>142260507.83920571</v>
      </c>
    </row>
    <row r="5455" spans="2:20" x14ac:dyDescent="0.3">
      <c r="B5455" s="62">
        <f t="shared" si="765"/>
        <v>5428</v>
      </c>
      <c r="C5455" s="62">
        <v>0.91094818820601886</v>
      </c>
      <c r="D5455" s="62">
        <v>9.6340374376325921E-2</v>
      </c>
      <c r="E5455" s="62">
        <v>0.16112288610585968</v>
      </c>
      <c r="F5455" s="62">
        <v>0.69913954940711009</v>
      </c>
      <c r="G5455" s="62">
        <v>0.65022680315255887</v>
      </c>
      <c r="H5455" s="62">
        <v>0.33925527741821837</v>
      </c>
      <c r="I5455" s="62">
        <v>0.51609421854108428</v>
      </c>
      <c r="J5455" s="62">
        <v>2.2003031086449742E-2</v>
      </c>
      <c r="K5455" s="62"/>
      <c r="L5455" s="65">
        <f t="shared" si="766"/>
        <v>0.2683102267428587</v>
      </c>
      <c r="M5455" s="65">
        <f t="shared" si="767"/>
        <v>2.837604600137577E-2</v>
      </c>
      <c r="N5455" s="65">
        <f t="shared" si="768"/>
        <v>4.7457054818522741E-2</v>
      </c>
      <c r="O5455" s="65">
        <f t="shared" si="769"/>
        <v>0.20592421550971624</v>
      </c>
      <c r="P5455" s="65">
        <f t="shared" si="770"/>
        <v>0.19151747953056031</v>
      </c>
      <c r="Q5455" s="65">
        <f t="shared" si="771"/>
        <v>9.9924080849269278E-2</v>
      </c>
      <c r="R5455" s="65">
        <f t="shared" si="772"/>
        <v>0.1520101347038629</v>
      </c>
      <c r="S5455" s="65">
        <f t="shared" si="773"/>
        <v>6.4807618438342401E-3</v>
      </c>
      <c r="T5455" s="66">
        <f>(L5455*'Football Field'!$F$4)+(M5455*'Football Field'!$F$5)+(N5455*'Football Field'!$F$6)+(O5455*'Football Field'!$F$7)+(P5455*'Football Field'!$F$8)+(Q5455*'Football Field'!$F$9)+(R5455*'Football Field'!$F$10)+(S5455*'Football Field'!$F$11)</f>
        <v>146153378.47065187</v>
      </c>
    </row>
    <row r="5456" spans="2:20" x14ac:dyDescent="0.3">
      <c r="B5456" s="62">
        <f t="shared" si="765"/>
        <v>5429</v>
      </c>
      <c r="C5456" s="62">
        <v>0.70954587329864371</v>
      </c>
      <c r="D5456" s="62">
        <v>0.56049856565347855</v>
      </c>
      <c r="E5456" s="62">
        <v>0.33880779461233934</v>
      </c>
      <c r="F5456" s="62">
        <v>0.59360176779754692</v>
      </c>
      <c r="G5456" s="62">
        <v>0.20281954673593938</v>
      </c>
      <c r="H5456" s="62">
        <v>0.67466370762260575</v>
      </c>
      <c r="I5456" s="62">
        <v>0.31522124741299407</v>
      </c>
      <c r="J5456" s="62">
        <v>0.92196226103475221</v>
      </c>
      <c r="K5456" s="62"/>
      <c r="L5456" s="65">
        <f t="shared" si="766"/>
        <v>0.16435627170493086</v>
      </c>
      <c r="M5456" s="65">
        <f t="shared" si="767"/>
        <v>0.12983156975954077</v>
      </c>
      <c r="N5456" s="65">
        <f t="shared" si="768"/>
        <v>7.84800363761914E-2</v>
      </c>
      <c r="O5456" s="65">
        <f t="shared" si="769"/>
        <v>0.13749945860314736</v>
      </c>
      <c r="P5456" s="65">
        <f t="shared" si="770"/>
        <v>4.698028102881039E-2</v>
      </c>
      <c r="Q5456" s="65">
        <f t="shared" si="771"/>
        <v>0.15627631110583048</v>
      </c>
      <c r="R5456" s="65">
        <f t="shared" si="772"/>
        <v>7.3016546127062529E-2</v>
      </c>
      <c r="S5456" s="65">
        <f t="shared" si="773"/>
        <v>0.21355952529448635</v>
      </c>
      <c r="T5456" s="66">
        <f>(L5456*'Football Field'!$F$4)+(M5456*'Football Field'!$F$5)+(N5456*'Football Field'!$F$6)+(O5456*'Football Field'!$F$7)+(P5456*'Football Field'!$F$8)+(Q5456*'Football Field'!$F$9)+(R5456*'Football Field'!$F$10)+(S5456*'Football Field'!$F$11)</f>
        <v>125443350.71753047</v>
      </c>
    </row>
    <row r="5457" spans="2:20" x14ac:dyDescent="0.3">
      <c r="B5457" s="62">
        <f t="shared" si="765"/>
        <v>5430</v>
      </c>
      <c r="C5457" s="62">
        <v>0.34587736172468198</v>
      </c>
      <c r="D5457" s="62">
        <v>0.5432149382262671</v>
      </c>
      <c r="E5457" s="62">
        <v>0.90069938286345097</v>
      </c>
      <c r="F5457" s="62">
        <v>2.5981747133458022E-2</v>
      </c>
      <c r="G5457" s="62">
        <v>0.8104903162079804</v>
      </c>
      <c r="H5457" s="62">
        <v>0.28694131732091632</v>
      </c>
      <c r="I5457" s="62">
        <v>0.60379491362860327</v>
      </c>
      <c r="J5457" s="62">
        <v>0.8781989920037635</v>
      </c>
      <c r="K5457" s="62"/>
      <c r="L5457" s="65">
        <f t="shared" si="766"/>
        <v>7.8694358129317882E-2</v>
      </c>
      <c r="M5457" s="65">
        <f t="shared" si="767"/>
        <v>0.12359279796982052</v>
      </c>
      <c r="N5457" s="65">
        <f t="shared" si="768"/>
        <v>0.2049280110397407</v>
      </c>
      <c r="O5457" s="65">
        <f t="shared" si="769"/>
        <v>5.9113927073759657E-3</v>
      </c>
      <c r="P5457" s="65">
        <f t="shared" si="770"/>
        <v>0.18440355531214131</v>
      </c>
      <c r="Q5457" s="65">
        <f t="shared" si="771"/>
        <v>6.5285171237441722E-2</v>
      </c>
      <c r="R5457" s="65">
        <f t="shared" si="772"/>
        <v>0.13737601366224123</v>
      </c>
      <c r="S5457" s="65">
        <f t="shared" si="773"/>
        <v>0.19980869994192066</v>
      </c>
      <c r="T5457" s="66">
        <f>(L5457*'Football Field'!$F$4)+(M5457*'Football Field'!$F$5)+(N5457*'Football Field'!$F$6)+(O5457*'Football Field'!$F$7)+(P5457*'Football Field'!$F$8)+(Q5457*'Football Field'!$F$9)+(R5457*'Football Field'!$F$10)+(S5457*'Football Field'!$F$11)</f>
        <v>148343996.7292856</v>
      </c>
    </row>
    <row r="5458" spans="2:20" x14ac:dyDescent="0.3">
      <c r="B5458" s="62">
        <f t="shared" si="765"/>
        <v>5431</v>
      </c>
      <c r="C5458" s="62">
        <v>0.51759048591140688</v>
      </c>
      <c r="D5458" s="62">
        <v>0.79310705269997472</v>
      </c>
      <c r="E5458" s="62">
        <v>0.61498279209508322</v>
      </c>
      <c r="F5458" s="62">
        <v>0.15983568568785878</v>
      </c>
      <c r="G5458" s="62">
        <v>0.76430219525227516</v>
      </c>
      <c r="H5458" s="62">
        <v>1.2501602235377995E-2</v>
      </c>
      <c r="I5458" s="62">
        <v>0.80137483905574469</v>
      </c>
      <c r="J5458" s="62">
        <v>0.94652228256708448</v>
      </c>
      <c r="K5458" s="62"/>
      <c r="L5458" s="65">
        <f t="shared" si="766"/>
        <v>0.11227031030259582</v>
      </c>
      <c r="M5458" s="65">
        <f t="shared" si="767"/>
        <v>0.17203247998852181</v>
      </c>
      <c r="N5458" s="65">
        <f t="shared" si="768"/>
        <v>0.13339562990168582</v>
      </c>
      <c r="O5458" s="65">
        <f t="shared" si="769"/>
        <v>3.466988385230016E-2</v>
      </c>
      <c r="P5458" s="65">
        <f t="shared" si="770"/>
        <v>0.1657844318270863</v>
      </c>
      <c r="Q5458" s="65">
        <f t="shared" si="771"/>
        <v>2.7117166958237956E-3</v>
      </c>
      <c r="R5458" s="65">
        <f t="shared" si="772"/>
        <v>0.17382584166139603</v>
      </c>
      <c r="S5458" s="65">
        <f t="shared" si="773"/>
        <v>0.20530970577059038</v>
      </c>
      <c r="T5458" s="66">
        <f>(L5458*'Football Field'!$F$4)+(M5458*'Football Field'!$F$5)+(N5458*'Football Field'!$F$6)+(O5458*'Football Field'!$F$7)+(P5458*'Football Field'!$F$8)+(Q5458*'Football Field'!$F$9)+(R5458*'Football Field'!$F$10)+(S5458*'Football Field'!$F$11)</f>
        <v>149936240.41973317</v>
      </c>
    </row>
    <row r="5459" spans="2:20" x14ac:dyDescent="0.3">
      <c r="B5459" s="62">
        <f t="shared" si="765"/>
        <v>5432</v>
      </c>
      <c r="C5459" s="62">
        <v>0.65615763468823385</v>
      </c>
      <c r="D5459" s="62">
        <v>0.62259872236984792</v>
      </c>
      <c r="E5459" s="62">
        <v>3.4838288771980253E-2</v>
      </c>
      <c r="F5459" s="62">
        <v>0.59322360482182579</v>
      </c>
      <c r="G5459" s="62">
        <v>0.66362427041227234</v>
      </c>
      <c r="H5459" s="62">
        <v>0.86269854374696375</v>
      </c>
      <c r="I5459" s="62">
        <v>8.3811360428265091E-2</v>
      </c>
      <c r="J5459" s="62">
        <v>0.3941913544786303</v>
      </c>
      <c r="K5459" s="62"/>
      <c r="L5459" s="65">
        <f t="shared" si="766"/>
        <v>0.1677661757388885</v>
      </c>
      <c r="M5459" s="65">
        <f t="shared" si="767"/>
        <v>0.15918584369064928</v>
      </c>
      <c r="N5459" s="65">
        <f t="shared" si="768"/>
        <v>8.9074426137542764E-3</v>
      </c>
      <c r="O5459" s="65">
        <f t="shared" si="769"/>
        <v>0.15167522296114494</v>
      </c>
      <c r="P5459" s="65">
        <f t="shared" si="770"/>
        <v>0.16967524279051624</v>
      </c>
      <c r="Q5459" s="65">
        <f t="shared" si="771"/>
        <v>0.22057448980031141</v>
      </c>
      <c r="R5459" s="65">
        <f t="shared" si="772"/>
        <v>2.1428862028260085E-2</v>
      </c>
      <c r="S5459" s="65">
        <f t="shared" si="773"/>
        <v>0.10078672037647518</v>
      </c>
      <c r="T5459" s="66">
        <f>(L5459*'Football Field'!$F$4)+(M5459*'Football Field'!$F$5)+(N5459*'Football Field'!$F$6)+(O5459*'Football Field'!$F$7)+(P5459*'Football Field'!$F$8)+(Q5459*'Football Field'!$F$9)+(R5459*'Football Field'!$F$10)+(S5459*'Football Field'!$F$11)</f>
        <v>125637708.63970301</v>
      </c>
    </row>
    <row r="5460" spans="2:20" x14ac:dyDescent="0.3">
      <c r="B5460" s="62">
        <f t="shared" si="765"/>
        <v>5433</v>
      </c>
      <c r="C5460" s="62">
        <v>0.73505924273275336</v>
      </c>
      <c r="D5460" s="62">
        <v>0.90440988496545183</v>
      </c>
      <c r="E5460" s="62">
        <v>0.50445502524767638</v>
      </c>
      <c r="F5460" s="62">
        <v>0.16687230037836132</v>
      </c>
      <c r="G5460" s="62">
        <v>0.36899001991555191</v>
      </c>
      <c r="H5460" s="62">
        <v>0.83781319350154915</v>
      </c>
      <c r="I5460" s="62">
        <v>0.50075749332120278</v>
      </c>
      <c r="J5460" s="62">
        <v>0.17678001104764263</v>
      </c>
      <c r="K5460" s="62"/>
      <c r="L5460" s="65">
        <f t="shared" si="766"/>
        <v>0.17521697449960361</v>
      </c>
      <c r="M5460" s="65">
        <f t="shared" si="767"/>
        <v>0.2155852950872906</v>
      </c>
      <c r="N5460" s="65">
        <f t="shared" si="768"/>
        <v>0.12024756394656309</v>
      </c>
      <c r="O5460" s="65">
        <f t="shared" si="769"/>
        <v>3.9777555195936697E-2</v>
      </c>
      <c r="P5460" s="65">
        <f t="shared" si="770"/>
        <v>8.7956604245649342E-2</v>
      </c>
      <c r="Q5460" s="65">
        <f t="shared" si="771"/>
        <v>0.19971055994811071</v>
      </c>
      <c r="R5460" s="65">
        <f t="shared" si="772"/>
        <v>0.11936617871989241</v>
      </c>
      <c r="S5460" s="65">
        <f t="shared" si="773"/>
        <v>4.2139268356953398E-2</v>
      </c>
      <c r="T5460" s="66">
        <f>(L5460*'Football Field'!$F$4)+(M5460*'Football Field'!$F$5)+(N5460*'Football Field'!$F$6)+(O5460*'Football Field'!$F$7)+(P5460*'Football Field'!$F$8)+(Q5460*'Football Field'!$F$9)+(R5460*'Football Field'!$F$10)+(S5460*'Football Field'!$F$11)</f>
        <v>133980312.21616274</v>
      </c>
    </row>
    <row r="5461" spans="2:20" x14ac:dyDescent="0.3">
      <c r="B5461" s="62">
        <f t="shared" si="765"/>
        <v>5434</v>
      </c>
      <c r="C5461" s="62">
        <v>0.3170306304121796</v>
      </c>
      <c r="D5461" s="62">
        <v>0.62614408783882192</v>
      </c>
      <c r="E5461" s="62">
        <v>0.50132651019171737</v>
      </c>
      <c r="F5461" s="62">
        <v>0.89507785263195894</v>
      </c>
      <c r="G5461" s="62">
        <v>0.96930689035536399</v>
      </c>
      <c r="H5461" s="62">
        <v>0.51261157760973974</v>
      </c>
      <c r="I5461" s="62">
        <v>0.86488536875358357</v>
      </c>
      <c r="J5461" s="62">
        <v>0.42892157279540732</v>
      </c>
      <c r="K5461" s="62"/>
      <c r="L5461" s="65">
        <f t="shared" si="766"/>
        <v>6.1976883486693349E-2</v>
      </c>
      <c r="M5461" s="65">
        <f t="shared" si="767"/>
        <v>0.12240602470308716</v>
      </c>
      <c r="N5461" s="65">
        <f t="shared" si="768"/>
        <v>9.8005213788165832E-2</v>
      </c>
      <c r="O5461" s="65">
        <f t="shared" si="769"/>
        <v>0.17498036613045009</v>
      </c>
      <c r="P5461" s="65">
        <f t="shared" si="770"/>
        <v>0.18949153313135356</v>
      </c>
      <c r="Q5461" s="65">
        <f t="shared" si="771"/>
        <v>0.10021135174902131</v>
      </c>
      <c r="R5461" s="65">
        <f t="shared" si="772"/>
        <v>0.16907798359703025</v>
      </c>
      <c r="S5461" s="65">
        <f t="shared" si="773"/>
        <v>8.385064341419847E-2</v>
      </c>
      <c r="T5461" s="66">
        <f>(L5461*'Football Field'!$F$4)+(M5461*'Football Field'!$F$5)+(N5461*'Football Field'!$F$6)+(O5461*'Football Field'!$F$7)+(P5461*'Football Field'!$F$8)+(Q5461*'Football Field'!$F$9)+(R5461*'Football Field'!$F$10)+(S5461*'Football Field'!$F$11)</f>
        <v>150750197.00187135</v>
      </c>
    </row>
    <row r="5462" spans="2:20" x14ac:dyDescent="0.3">
      <c r="B5462" s="62">
        <f t="shared" si="765"/>
        <v>5435</v>
      </c>
      <c r="C5462" s="62">
        <v>4.081444522226918E-3</v>
      </c>
      <c r="D5462" s="62">
        <v>0.7183139008946986</v>
      </c>
      <c r="E5462" s="62">
        <v>1.9999948488973129E-2</v>
      </c>
      <c r="F5462" s="62">
        <v>0.16010026853798676</v>
      </c>
      <c r="G5462" s="62">
        <v>6.2473137075392815E-2</v>
      </c>
      <c r="H5462" s="62">
        <v>0.55335514014322462</v>
      </c>
      <c r="I5462" s="62">
        <v>0.26014357229984253</v>
      </c>
      <c r="J5462" s="62">
        <v>0.86201939199965272</v>
      </c>
      <c r="K5462" s="62"/>
      <c r="L5462" s="65">
        <f t="shared" si="766"/>
        <v>1.5457166898553674E-3</v>
      </c>
      <c r="M5462" s="65">
        <f t="shared" si="767"/>
        <v>0.27203843617657275</v>
      </c>
      <c r="N5462" s="65">
        <f t="shared" si="768"/>
        <v>7.5743413899905139E-3</v>
      </c>
      <c r="O5462" s="65">
        <f t="shared" si="769"/>
        <v>6.0632860689839273E-2</v>
      </c>
      <c r="P5462" s="65">
        <f t="shared" si="770"/>
        <v>2.3659704332418218E-2</v>
      </c>
      <c r="Q5462" s="65">
        <f t="shared" si="771"/>
        <v>0.20956557681444429</v>
      </c>
      <c r="R5462" s="65">
        <f t="shared" si="772"/>
        <v>9.8521065096595931E-2</v>
      </c>
      <c r="S5462" s="65">
        <f t="shared" si="773"/>
        <v>0.32646229881028366</v>
      </c>
      <c r="T5462" s="66">
        <f>(L5462*'Football Field'!$F$4)+(M5462*'Football Field'!$F$5)+(N5462*'Football Field'!$F$6)+(O5462*'Football Field'!$F$7)+(P5462*'Football Field'!$F$8)+(Q5462*'Football Field'!$F$9)+(R5462*'Football Field'!$F$10)+(S5462*'Football Field'!$F$11)</f>
        <v>125871874.08221677</v>
      </c>
    </row>
    <row r="5463" spans="2:20" x14ac:dyDescent="0.3">
      <c r="B5463" s="62">
        <f t="shared" si="765"/>
        <v>5436</v>
      </c>
      <c r="C5463" s="62">
        <v>0.59706163102473031</v>
      </c>
      <c r="D5463" s="62">
        <v>6.2814931330141155E-2</v>
      </c>
      <c r="E5463" s="62">
        <v>0.7741033577845351</v>
      </c>
      <c r="F5463" s="62">
        <v>0.45612242267628456</v>
      </c>
      <c r="G5463" s="62">
        <v>0.52116425154322699</v>
      </c>
      <c r="H5463" s="62">
        <v>0.51184954732832544</v>
      </c>
      <c r="I5463" s="62">
        <v>0.64482950020740748</v>
      </c>
      <c r="J5463" s="62">
        <v>0.83347453048923614</v>
      </c>
      <c r="K5463" s="62"/>
      <c r="L5463" s="65">
        <f t="shared" si="766"/>
        <v>0.13565204130496614</v>
      </c>
      <c r="M5463" s="65">
        <f t="shared" si="767"/>
        <v>1.4271514390801611E-2</v>
      </c>
      <c r="N5463" s="65">
        <f t="shared" si="768"/>
        <v>0.17587581450222395</v>
      </c>
      <c r="O5463" s="65">
        <f t="shared" si="769"/>
        <v>0.10363073844623212</v>
      </c>
      <c r="P5463" s="65">
        <f t="shared" si="770"/>
        <v>0.11840820260996694</v>
      </c>
      <c r="Q5463" s="65">
        <f t="shared" si="771"/>
        <v>0.11629190744838583</v>
      </c>
      <c r="R5463" s="65">
        <f t="shared" si="772"/>
        <v>0.14650487228038406</v>
      </c>
      <c r="S5463" s="65">
        <f t="shared" si="773"/>
        <v>0.18936490901703926</v>
      </c>
      <c r="T5463" s="66">
        <f>(L5463*'Football Field'!$F$4)+(M5463*'Football Field'!$F$5)+(N5463*'Football Field'!$F$6)+(O5463*'Football Field'!$F$7)+(P5463*'Football Field'!$F$8)+(Q5463*'Football Field'!$F$9)+(R5463*'Football Field'!$F$10)+(S5463*'Football Field'!$F$11)</f>
        <v>144128453.95947522</v>
      </c>
    </row>
    <row r="5464" spans="2:20" x14ac:dyDescent="0.3">
      <c r="B5464" s="62">
        <f t="shared" si="765"/>
        <v>5437</v>
      </c>
      <c r="C5464" s="62">
        <v>0.19960415836235523</v>
      </c>
      <c r="D5464" s="62">
        <v>7.4793604040282902E-2</v>
      </c>
      <c r="E5464" s="62">
        <v>0.57732820812406527</v>
      </c>
      <c r="F5464" s="62">
        <v>0.11083988758345953</v>
      </c>
      <c r="G5464" s="62">
        <v>0.78356592909592204</v>
      </c>
      <c r="H5464" s="62">
        <v>0.43258510834751485</v>
      </c>
      <c r="I5464" s="62">
        <v>0.3823185760158756</v>
      </c>
      <c r="J5464" s="62">
        <v>0.65480956086485487</v>
      </c>
      <c r="K5464" s="62"/>
      <c r="L5464" s="65">
        <f t="shared" si="766"/>
        <v>6.206896052178823E-2</v>
      </c>
      <c r="M5464" s="65">
        <f t="shared" si="767"/>
        <v>2.3257838386467784E-2</v>
      </c>
      <c r="N5464" s="65">
        <f t="shared" si="768"/>
        <v>0.17952612837411491</v>
      </c>
      <c r="O5464" s="65">
        <f t="shared" si="769"/>
        <v>3.4466800006079878E-2</v>
      </c>
      <c r="P5464" s="65">
        <f t="shared" si="770"/>
        <v>0.24365786323440417</v>
      </c>
      <c r="Q5464" s="65">
        <f t="shared" si="771"/>
        <v>0.13451677676770904</v>
      </c>
      <c r="R5464" s="65">
        <f t="shared" si="772"/>
        <v>0.11888588292031849</v>
      </c>
      <c r="S5464" s="65">
        <f t="shared" si="773"/>
        <v>0.20361974978911754</v>
      </c>
      <c r="T5464" s="66">
        <f>(L5464*'Football Field'!$F$4)+(M5464*'Football Field'!$F$5)+(N5464*'Football Field'!$F$6)+(O5464*'Football Field'!$F$7)+(P5464*'Football Field'!$F$8)+(Q5464*'Football Field'!$F$9)+(R5464*'Football Field'!$F$10)+(S5464*'Football Field'!$F$11)</f>
        <v>150603034.08715001</v>
      </c>
    </row>
    <row r="5465" spans="2:20" x14ac:dyDescent="0.3">
      <c r="B5465" s="62">
        <f t="shared" si="765"/>
        <v>5438</v>
      </c>
      <c r="C5465" s="62">
        <v>0.99313130209756095</v>
      </c>
      <c r="D5465" s="62">
        <v>5.5702505216306486E-2</v>
      </c>
      <c r="E5465" s="62">
        <v>0.32710572484686173</v>
      </c>
      <c r="F5465" s="62">
        <v>0.93417348130263422</v>
      </c>
      <c r="G5465" s="62">
        <v>0.78984752624936172</v>
      </c>
      <c r="H5465" s="62">
        <v>0.75697389176870289</v>
      </c>
      <c r="I5465" s="62">
        <v>0.59505142574624303</v>
      </c>
      <c r="J5465" s="62">
        <v>0.43716315183309673</v>
      </c>
      <c r="K5465" s="62"/>
      <c r="L5465" s="65">
        <f t="shared" si="766"/>
        <v>0.20312968581179466</v>
      </c>
      <c r="M5465" s="65">
        <f t="shared" si="767"/>
        <v>1.1393088063602962E-2</v>
      </c>
      <c r="N5465" s="65">
        <f t="shared" si="768"/>
        <v>6.6904429429468448E-2</v>
      </c>
      <c r="O5465" s="65">
        <f t="shared" si="769"/>
        <v>0.19107077316960197</v>
      </c>
      <c r="P5465" s="65">
        <f t="shared" si="770"/>
        <v>0.16155112572465771</v>
      </c>
      <c r="Q5465" s="65">
        <f t="shared" si="771"/>
        <v>0.15482733096615553</v>
      </c>
      <c r="R5465" s="65">
        <f t="shared" si="772"/>
        <v>0.1217085886814801</v>
      </c>
      <c r="S5465" s="65">
        <f t="shared" si="773"/>
        <v>8.9414978153238608E-2</v>
      </c>
      <c r="T5465" s="66">
        <f>(L5465*'Football Field'!$F$4)+(M5465*'Football Field'!$F$5)+(N5465*'Football Field'!$F$6)+(O5465*'Football Field'!$F$7)+(P5465*'Football Field'!$F$8)+(Q5465*'Football Field'!$F$9)+(R5465*'Football Field'!$F$10)+(S5465*'Football Field'!$F$11)</f>
        <v>140903437.55967739</v>
      </c>
    </row>
    <row r="5466" spans="2:20" x14ac:dyDescent="0.3">
      <c r="B5466" s="62">
        <f t="shared" si="765"/>
        <v>5439</v>
      </c>
      <c r="C5466" s="62">
        <v>9.3907471290511912E-2</v>
      </c>
      <c r="D5466" s="62">
        <v>0.99405291729813883</v>
      </c>
      <c r="E5466" s="62">
        <v>0.24362263188448241</v>
      </c>
      <c r="F5466" s="62">
        <v>0.71969082037582799</v>
      </c>
      <c r="G5466" s="62">
        <v>0.21601923871435391</v>
      </c>
      <c r="H5466" s="62">
        <v>0.62676459550270658</v>
      </c>
      <c r="I5466" s="62">
        <v>0.75365336800567351</v>
      </c>
      <c r="J5466" s="62">
        <v>9.9352846657186134E-2</v>
      </c>
      <c r="K5466" s="62"/>
      <c r="L5466" s="65">
        <f t="shared" si="766"/>
        <v>2.5061614654589351E-2</v>
      </c>
      <c r="M5466" s="65">
        <f t="shared" si="767"/>
        <v>0.26528848894809304</v>
      </c>
      <c r="N5466" s="65">
        <f t="shared" si="768"/>
        <v>6.501694101140873E-2</v>
      </c>
      <c r="O5466" s="65">
        <f t="shared" si="769"/>
        <v>0.19206793413599926</v>
      </c>
      <c r="P5466" s="65">
        <f t="shared" si="770"/>
        <v>5.765026833582599E-2</v>
      </c>
      <c r="Q5466" s="65">
        <f t="shared" si="771"/>
        <v>0.16726819022775086</v>
      </c>
      <c r="R5466" s="65">
        <f t="shared" si="772"/>
        <v>0.20113171010281441</v>
      </c>
      <c r="S5466" s="65">
        <f t="shared" si="773"/>
        <v>2.6514852583518347E-2</v>
      </c>
      <c r="T5466" s="66">
        <f>(L5466*'Football Field'!$F$4)+(M5466*'Football Field'!$F$5)+(N5466*'Football Field'!$F$6)+(O5466*'Football Field'!$F$7)+(P5466*'Football Field'!$F$8)+(Q5466*'Football Field'!$F$9)+(R5466*'Football Field'!$F$10)+(S5466*'Football Field'!$F$11)</f>
        <v>142924107.67753935</v>
      </c>
    </row>
    <row r="5467" spans="2:20" x14ac:dyDescent="0.3">
      <c r="B5467" s="62">
        <f t="shared" si="765"/>
        <v>5440</v>
      </c>
      <c r="C5467" s="62">
        <v>0.39071271323942658</v>
      </c>
      <c r="D5467" s="62">
        <v>0.13446956408633137</v>
      </c>
      <c r="E5467" s="62">
        <v>0.91188483221005989</v>
      </c>
      <c r="F5467" s="62">
        <v>0.86829574974368084</v>
      </c>
      <c r="G5467" s="62">
        <v>0.67285708630773344</v>
      </c>
      <c r="H5467" s="62">
        <v>0.70443723541669523</v>
      </c>
      <c r="I5467" s="62">
        <v>0.11140440496804604</v>
      </c>
      <c r="J5467" s="62">
        <v>5.4141004860705388E-2</v>
      </c>
      <c r="K5467" s="62"/>
      <c r="L5467" s="65">
        <f t="shared" si="766"/>
        <v>0.10153122243880713</v>
      </c>
      <c r="M5467" s="65">
        <f t="shared" si="767"/>
        <v>3.494347319620579E-2</v>
      </c>
      <c r="N5467" s="65">
        <f t="shared" si="768"/>
        <v>0.23696383199324889</v>
      </c>
      <c r="O5467" s="65">
        <f t="shared" si="769"/>
        <v>0.22563670421410897</v>
      </c>
      <c r="P5467" s="65">
        <f t="shared" si="770"/>
        <v>0.17484970461550983</v>
      </c>
      <c r="Q5467" s="65">
        <f t="shared" si="771"/>
        <v>0.18305617201517146</v>
      </c>
      <c r="R5467" s="65">
        <f t="shared" si="772"/>
        <v>2.8949724537226152E-2</v>
      </c>
      <c r="S5467" s="65">
        <f t="shared" si="773"/>
        <v>1.4069166989721894E-2</v>
      </c>
      <c r="T5467" s="66">
        <f>(L5467*'Football Field'!$F$4)+(M5467*'Football Field'!$F$5)+(N5467*'Football Field'!$F$6)+(O5467*'Football Field'!$F$7)+(P5467*'Football Field'!$F$8)+(Q5467*'Football Field'!$F$9)+(R5467*'Football Field'!$F$10)+(S5467*'Football Field'!$F$11)</f>
        <v>133644004.87619099</v>
      </c>
    </row>
    <row r="5468" spans="2:20" x14ac:dyDescent="0.3">
      <c r="B5468" s="62">
        <f t="shared" si="765"/>
        <v>5441</v>
      </c>
      <c r="C5468" s="62">
        <v>0.13222556546771647</v>
      </c>
      <c r="D5468" s="62">
        <v>0.38575445790262908</v>
      </c>
      <c r="E5468" s="62">
        <v>0.28594668939534551</v>
      </c>
      <c r="F5468" s="62">
        <v>0.88079919766169301</v>
      </c>
      <c r="G5468" s="62">
        <v>0.21009803592448684</v>
      </c>
      <c r="H5468" s="62">
        <v>0.39031895608614997</v>
      </c>
      <c r="I5468" s="62">
        <v>0.5912850110864184</v>
      </c>
      <c r="J5468" s="62">
        <v>0.72371888559976116</v>
      </c>
      <c r="K5468" s="62"/>
      <c r="L5468" s="65">
        <f t="shared" si="766"/>
        <v>3.6727826070837633E-2</v>
      </c>
      <c r="M5468" s="65">
        <f t="shared" si="767"/>
        <v>0.10714964678564516</v>
      </c>
      <c r="N5468" s="65">
        <f t="shared" si="768"/>
        <v>7.9426397130502327E-2</v>
      </c>
      <c r="O5468" s="65">
        <f t="shared" si="769"/>
        <v>0.24465646730737844</v>
      </c>
      <c r="P5468" s="65">
        <f t="shared" si="770"/>
        <v>5.8358185831643566E-2</v>
      </c>
      <c r="Q5468" s="65">
        <f t="shared" si="771"/>
        <v>0.10841751124734747</v>
      </c>
      <c r="R5468" s="65">
        <f t="shared" si="772"/>
        <v>0.16423913914573121</v>
      </c>
      <c r="S5468" s="65">
        <f t="shared" si="773"/>
        <v>0.20102482648091424</v>
      </c>
      <c r="T5468" s="66">
        <f>(L5468*'Football Field'!$F$4)+(M5468*'Football Field'!$F$5)+(N5468*'Football Field'!$F$6)+(O5468*'Football Field'!$F$7)+(P5468*'Football Field'!$F$8)+(Q5468*'Football Field'!$F$9)+(R5468*'Football Field'!$F$10)+(S5468*'Football Field'!$F$11)</f>
        <v>140413956.88099623</v>
      </c>
    </row>
    <row r="5469" spans="2:20" x14ac:dyDescent="0.3">
      <c r="B5469" s="62">
        <f t="shared" si="765"/>
        <v>5442</v>
      </c>
      <c r="C5469" s="62">
        <v>0.52059369358025609</v>
      </c>
      <c r="D5469" s="62">
        <v>0.54882725049601699</v>
      </c>
      <c r="E5469" s="62">
        <v>0.99214557637315282</v>
      </c>
      <c r="F5469" s="62">
        <v>0.31400643284964402</v>
      </c>
      <c r="G5469" s="62">
        <v>0.11624621377890054</v>
      </c>
      <c r="H5469" s="62">
        <v>0.31923602821082386</v>
      </c>
      <c r="I5469" s="62">
        <v>0.47319308222101586</v>
      </c>
      <c r="J5469" s="62">
        <v>0.57007151154209157</v>
      </c>
      <c r="K5469" s="62"/>
      <c r="L5469" s="65">
        <f t="shared" si="766"/>
        <v>0.13506759222703557</v>
      </c>
      <c r="M5469" s="65">
        <f t="shared" si="767"/>
        <v>0.14239276462086692</v>
      </c>
      <c r="N5469" s="65">
        <f t="shared" si="768"/>
        <v>0.257411328243006</v>
      </c>
      <c r="O5469" s="65">
        <f t="shared" si="769"/>
        <v>8.1468702659694026E-2</v>
      </c>
      <c r="P5469" s="65">
        <f t="shared" si="770"/>
        <v>3.0159981563827414E-2</v>
      </c>
      <c r="Q5469" s="65">
        <f t="shared" si="771"/>
        <v>8.2825516740361219E-2</v>
      </c>
      <c r="R5469" s="65">
        <f t="shared" si="772"/>
        <v>0.12276954381551547</v>
      </c>
      <c r="S5469" s="65">
        <f t="shared" si="773"/>
        <v>0.14790457012969324</v>
      </c>
      <c r="T5469" s="66">
        <f>(L5469*'Football Field'!$F$4)+(M5469*'Football Field'!$F$5)+(N5469*'Football Field'!$F$6)+(O5469*'Football Field'!$F$7)+(P5469*'Football Field'!$F$8)+(Q5469*'Football Field'!$F$9)+(R5469*'Football Field'!$F$10)+(S5469*'Football Field'!$F$11)</f>
        <v>134847653.61988318</v>
      </c>
    </row>
    <row r="5470" spans="2:20" x14ac:dyDescent="0.3">
      <c r="B5470" s="62">
        <f t="shared" ref="B5470:B5533" si="774">B5469+1</f>
        <v>5443</v>
      </c>
      <c r="C5470" s="62">
        <v>0.57623886437910132</v>
      </c>
      <c r="D5470" s="62">
        <v>0.95840667233015686</v>
      </c>
      <c r="E5470" s="62">
        <v>0.46157881164967862</v>
      </c>
      <c r="F5470" s="62">
        <v>0.91162265389370778</v>
      </c>
      <c r="G5470" s="62">
        <v>0.25745586468574533</v>
      </c>
      <c r="H5470" s="62">
        <v>0.92973429603392088</v>
      </c>
      <c r="I5470" s="62">
        <v>0.77480731402443448</v>
      </c>
      <c r="J5470" s="62">
        <v>0.50980653414783816</v>
      </c>
      <c r="K5470" s="62"/>
      <c r="L5470" s="65">
        <f t="shared" si="766"/>
        <v>0.10711454389612902</v>
      </c>
      <c r="M5470" s="65">
        <f t="shared" si="767"/>
        <v>0.17815406061558717</v>
      </c>
      <c r="N5470" s="65">
        <f t="shared" si="768"/>
        <v>8.5800883866530286E-2</v>
      </c>
      <c r="O5470" s="65">
        <f t="shared" si="769"/>
        <v>0.16945758228650404</v>
      </c>
      <c r="P5470" s="65">
        <f t="shared" si="770"/>
        <v>4.7857354343691642E-2</v>
      </c>
      <c r="Q5470" s="65">
        <f t="shared" si="771"/>
        <v>0.17282427691087515</v>
      </c>
      <c r="R5470" s="65">
        <f t="shared" si="772"/>
        <v>0.14402557199701793</v>
      </c>
      <c r="S5470" s="65">
        <f t="shared" si="773"/>
        <v>9.4765726083664847E-2</v>
      </c>
      <c r="T5470" s="66">
        <f>(L5470*'Football Field'!$F$4)+(M5470*'Football Field'!$F$5)+(N5470*'Football Field'!$F$6)+(O5470*'Football Field'!$F$7)+(P5470*'Football Field'!$F$8)+(Q5470*'Football Field'!$F$9)+(R5470*'Football Field'!$F$10)+(S5470*'Football Field'!$F$11)</f>
        <v>134990566.0144251</v>
      </c>
    </row>
    <row r="5471" spans="2:20" x14ac:dyDescent="0.3">
      <c r="B5471" s="62">
        <f t="shared" si="774"/>
        <v>5444</v>
      </c>
      <c r="C5471" s="62">
        <v>0.39998175459295471</v>
      </c>
      <c r="D5471" s="62">
        <v>0.57663670634590147</v>
      </c>
      <c r="E5471" s="62">
        <v>0.48614816642726943</v>
      </c>
      <c r="F5471" s="62">
        <v>0.15528081533029836</v>
      </c>
      <c r="G5471" s="62">
        <v>0.97560270435244167</v>
      </c>
      <c r="H5471" s="62">
        <v>0.76852008474169153</v>
      </c>
      <c r="I5471" s="62">
        <v>1.9166033307300157E-2</v>
      </c>
      <c r="J5471" s="62">
        <v>0.45521989017086906</v>
      </c>
      <c r="K5471" s="62"/>
      <c r="L5471" s="65">
        <f t="shared" si="766"/>
        <v>0.10425541511849409</v>
      </c>
      <c r="M5471" s="65">
        <f t="shared" si="767"/>
        <v>0.15030060372086793</v>
      </c>
      <c r="N5471" s="65">
        <f t="shared" si="768"/>
        <v>0.12671472715436322</v>
      </c>
      <c r="O5471" s="65">
        <f t="shared" si="769"/>
        <v>4.0474010817501495E-2</v>
      </c>
      <c r="P5471" s="65">
        <f t="shared" si="770"/>
        <v>0.25429126145140629</v>
      </c>
      <c r="Q5471" s="65">
        <f t="shared" si="771"/>
        <v>0.20031508822991845</v>
      </c>
      <c r="R5471" s="65">
        <f t="shared" si="772"/>
        <v>4.9956347650429991E-3</v>
      </c>
      <c r="S5471" s="65">
        <f t="shared" si="773"/>
        <v>0.11865325874240562</v>
      </c>
      <c r="T5471" s="66">
        <f>(L5471*'Football Field'!$F$4)+(M5471*'Football Field'!$F$5)+(N5471*'Football Field'!$F$6)+(O5471*'Football Field'!$F$7)+(P5471*'Football Field'!$F$8)+(Q5471*'Football Field'!$F$9)+(R5471*'Football Field'!$F$10)+(S5471*'Football Field'!$F$11)</f>
        <v>133059398.30754033</v>
      </c>
    </row>
    <row r="5472" spans="2:20" x14ac:dyDescent="0.3">
      <c r="B5472" s="62">
        <f t="shared" si="774"/>
        <v>5445</v>
      </c>
      <c r="C5472" s="62">
        <v>0.5501475102616854</v>
      </c>
      <c r="D5472" s="62">
        <v>0.24443421732728032</v>
      </c>
      <c r="E5472" s="62">
        <v>1.4835302048916699E-3</v>
      </c>
      <c r="F5472" s="62">
        <v>0.46077300537705179</v>
      </c>
      <c r="G5472" s="62">
        <v>0.99463097680616042</v>
      </c>
      <c r="H5472" s="62">
        <v>0.55403122805153027</v>
      </c>
      <c r="I5472" s="62">
        <v>0.11149919692521215</v>
      </c>
      <c r="J5472" s="62">
        <v>0.48025165002291914</v>
      </c>
      <c r="K5472" s="62"/>
      <c r="L5472" s="65">
        <f t="shared" si="766"/>
        <v>0.16193900870282057</v>
      </c>
      <c r="M5472" s="65">
        <f t="shared" si="767"/>
        <v>7.1950584359095182E-2</v>
      </c>
      <c r="N5472" s="65">
        <f t="shared" si="768"/>
        <v>4.3668544577539774E-4</v>
      </c>
      <c r="O5472" s="65">
        <f t="shared" si="769"/>
        <v>0.13563112135559149</v>
      </c>
      <c r="P5472" s="65">
        <f t="shared" si="770"/>
        <v>0.29277521283790364</v>
      </c>
      <c r="Q5472" s="65">
        <f t="shared" si="771"/>
        <v>0.16308220284118871</v>
      </c>
      <c r="R5472" s="65">
        <f t="shared" si="772"/>
        <v>3.2820414678675566E-2</v>
      </c>
      <c r="S5472" s="65">
        <f t="shared" si="773"/>
        <v>0.14136476977894954</v>
      </c>
      <c r="T5472" s="66">
        <f>(L5472*'Football Field'!$F$4)+(M5472*'Football Field'!$F$5)+(N5472*'Football Field'!$F$6)+(O5472*'Football Field'!$F$7)+(P5472*'Football Field'!$F$8)+(Q5472*'Football Field'!$F$9)+(R5472*'Football Field'!$F$10)+(S5472*'Football Field'!$F$11)</f>
        <v>137597598.05815437</v>
      </c>
    </row>
    <row r="5473" spans="2:20" x14ac:dyDescent="0.3">
      <c r="B5473" s="62">
        <f t="shared" si="774"/>
        <v>5446</v>
      </c>
      <c r="C5473" s="62">
        <v>0.43394200775684288</v>
      </c>
      <c r="D5473" s="62">
        <v>0.82955454889511482</v>
      </c>
      <c r="E5473" s="62">
        <v>0.71444849866138527</v>
      </c>
      <c r="F5473" s="62">
        <v>0.8779764981936794</v>
      </c>
      <c r="G5473" s="62">
        <v>0.98808441281755122</v>
      </c>
      <c r="H5473" s="62">
        <v>0.52715171642354952</v>
      </c>
      <c r="I5473" s="62">
        <v>0.17828697716274045</v>
      </c>
      <c r="J5473" s="62">
        <v>0.82765681932585589</v>
      </c>
      <c r="K5473" s="62"/>
      <c r="L5473" s="65">
        <f t="shared" si="766"/>
        <v>8.0701844559281227E-2</v>
      </c>
      <c r="M5473" s="65">
        <f t="shared" si="767"/>
        <v>0.15427541252445737</v>
      </c>
      <c r="N5473" s="65">
        <f t="shared" si="768"/>
        <v>0.13286870285416325</v>
      </c>
      <c r="O5473" s="65">
        <f t="shared" si="769"/>
        <v>0.16328062648323094</v>
      </c>
      <c r="P5473" s="65">
        <f t="shared" si="770"/>
        <v>0.18375781387667059</v>
      </c>
      <c r="Q5473" s="65">
        <f t="shared" si="771"/>
        <v>9.8036408362220231E-2</v>
      </c>
      <c r="R5473" s="65">
        <f t="shared" si="772"/>
        <v>3.3156706796623137E-2</v>
      </c>
      <c r="S5473" s="65">
        <f t="shared" si="773"/>
        <v>0.15392248454335325</v>
      </c>
      <c r="T5473" s="66">
        <f>(L5473*'Football Field'!$F$4)+(M5473*'Football Field'!$F$5)+(N5473*'Football Field'!$F$6)+(O5473*'Football Field'!$F$7)+(P5473*'Football Field'!$F$8)+(Q5473*'Football Field'!$F$9)+(R5473*'Football Field'!$F$10)+(S5473*'Football Field'!$F$11)</f>
        <v>132594098.9562299</v>
      </c>
    </row>
    <row r="5474" spans="2:20" x14ac:dyDescent="0.3">
      <c r="B5474" s="62">
        <f t="shared" si="774"/>
        <v>5447</v>
      </c>
      <c r="C5474" s="62">
        <v>0.71635463885978934</v>
      </c>
      <c r="D5474" s="62">
        <v>0.94123046486772854</v>
      </c>
      <c r="E5474" s="62">
        <v>0.40114006279839642</v>
      </c>
      <c r="F5474" s="62">
        <v>0.86863085358341297</v>
      </c>
      <c r="G5474" s="62">
        <v>0.53377128717052391</v>
      </c>
      <c r="H5474" s="62">
        <v>0.89265750889721618</v>
      </c>
      <c r="I5474" s="62">
        <v>0.97059036613672078</v>
      </c>
      <c r="J5474" s="62">
        <v>0.50327228055219753</v>
      </c>
      <c r="K5474" s="62"/>
      <c r="L5474" s="65">
        <f t="shared" si="766"/>
        <v>0.12292346841919166</v>
      </c>
      <c r="M5474" s="65">
        <f t="shared" si="767"/>
        <v>0.16151122230115816</v>
      </c>
      <c r="N5474" s="65">
        <f t="shared" si="768"/>
        <v>6.8833961792383255E-2</v>
      </c>
      <c r="O5474" s="65">
        <f t="shared" si="769"/>
        <v>0.14905343178673131</v>
      </c>
      <c r="P5474" s="65">
        <f t="shared" si="770"/>
        <v>9.1592926746467934E-2</v>
      </c>
      <c r="Q5474" s="65">
        <f t="shared" si="771"/>
        <v>0.1531763056336656</v>
      </c>
      <c r="R5474" s="65">
        <f t="shared" si="772"/>
        <v>0.16654925891131256</v>
      </c>
      <c r="S5474" s="65">
        <f t="shared" si="773"/>
        <v>8.6359424409089544E-2</v>
      </c>
      <c r="T5474" s="66">
        <f>(L5474*'Football Field'!$F$4)+(M5474*'Football Field'!$F$5)+(N5474*'Football Field'!$F$6)+(O5474*'Football Field'!$F$7)+(P5474*'Football Field'!$F$8)+(Q5474*'Football Field'!$F$9)+(R5474*'Football Field'!$F$10)+(S5474*'Football Field'!$F$11)</f>
        <v>141025921.29226655</v>
      </c>
    </row>
    <row r="5475" spans="2:20" x14ac:dyDescent="0.3">
      <c r="B5475" s="62">
        <f t="shared" si="774"/>
        <v>5448</v>
      </c>
      <c r="C5475" s="62">
        <v>0.69267842069412211</v>
      </c>
      <c r="D5475" s="62">
        <v>0.50882853304841158</v>
      </c>
      <c r="E5475" s="62">
        <v>0.76484238996224319</v>
      </c>
      <c r="F5475" s="62">
        <v>0.75292816005772467</v>
      </c>
      <c r="G5475" s="62">
        <v>0.62198469102788989</v>
      </c>
      <c r="H5475" s="62">
        <v>0.90790093600059096</v>
      </c>
      <c r="I5475" s="62">
        <v>0.32995503991089825</v>
      </c>
      <c r="J5475" s="62">
        <v>0.13060137997611221</v>
      </c>
      <c r="K5475" s="62"/>
      <c r="L5475" s="65">
        <f t="shared" si="766"/>
        <v>0.14707423939805644</v>
      </c>
      <c r="M5475" s="65">
        <f t="shared" si="767"/>
        <v>0.10803796862493915</v>
      </c>
      <c r="N5475" s="65">
        <f t="shared" si="768"/>
        <v>0.16239658895446107</v>
      </c>
      <c r="O5475" s="65">
        <f t="shared" si="769"/>
        <v>0.15986687783762749</v>
      </c>
      <c r="P5475" s="65">
        <f t="shared" si="770"/>
        <v>0.13206406121110784</v>
      </c>
      <c r="Q5475" s="65">
        <f t="shared" si="771"/>
        <v>0.19277176193429457</v>
      </c>
      <c r="R5475" s="65">
        <f t="shared" si="772"/>
        <v>7.0058320110249275E-2</v>
      </c>
      <c r="S5475" s="65">
        <f t="shared" si="773"/>
        <v>2.7730181929263988E-2</v>
      </c>
      <c r="T5475" s="66">
        <f>(L5475*'Football Field'!$F$4)+(M5475*'Football Field'!$F$5)+(N5475*'Football Field'!$F$6)+(O5475*'Football Field'!$F$7)+(P5475*'Football Field'!$F$8)+(Q5475*'Football Field'!$F$9)+(R5475*'Football Field'!$F$10)+(S5475*'Football Field'!$F$11)</f>
        <v>133076416.36566</v>
      </c>
    </row>
    <row r="5476" spans="2:20" x14ac:dyDescent="0.3">
      <c r="B5476" s="62">
        <f t="shared" si="774"/>
        <v>5449</v>
      </c>
      <c r="C5476" s="62">
        <v>0.77889522844129599</v>
      </c>
      <c r="D5476" s="62">
        <v>0.20451808529971804</v>
      </c>
      <c r="E5476" s="62">
        <v>0.64753707180665088</v>
      </c>
      <c r="F5476" s="62">
        <v>0.53917761075628523</v>
      </c>
      <c r="G5476" s="62">
        <v>9.210741722715976E-2</v>
      </c>
      <c r="H5476" s="62">
        <v>6.8660103047448406E-2</v>
      </c>
      <c r="I5476" s="62">
        <v>0.23625769259735729</v>
      </c>
      <c r="J5476" s="62">
        <v>0.83519698804529396</v>
      </c>
      <c r="K5476" s="62"/>
      <c r="L5476" s="65">
        <f t="shared" si="766"/>
        <v>0.22892858856135404</v>
      </c>
      <c r="M5476" s="65">
        <f t="shared" si="767"/>
        <v>6.0110827353031866E-2</v>
      </c>
      <c r="N5476" s="65">
        <f t="shared" si="768"/>
        <v>0.19032052383540993</v>
      </c>
      <c r="O5476" s="65">
        <f t="shared" si="769"/>
        <v>0.1584721088371932</v>
      </c>
      <c r="P5476" s="65">
        <f t="shared" si="770"/>
        <v>2.7071703936410296E-2</v>
      </c>
      <c r="Q5476" s="65">
        <f t="shared" si="771"/>
        <v>2.0180198706037066E-2</v>
      </c>
      <c r="R5476" s="65">
        <f t="shared" si="772"/>
        <v>6.9439557629992141E-2</v>
      </c>
      <c r="S5476" s="65">
        <f t="shared" si="773"/>
        <v>0.24547649114057152</v>
      </c>
      <c r="T5476" s="66">
        <f>(L5476*'Football Field'!$F$4)+(M5476*'Football Field'!$F$5)+(N5476*'Football Field'!$F$6)+(O5476*'Football Field'!$F$7)+(P5476*'Football Field'!$F$8)+(Q5476*'Football Field'!$F$9)+(R5476*'Football Field'!$F$10)+(S5476*'Football Field'!$F$11)</f>
        <v>126551755.4526297</v>
      </c>
    </row>
    <row r="5477" spans="2:20" x14ac:dyDescent="0.3">
      <c r="B5477" s="62">
        <f t="shared" si="774"/>
        <v>5450</v>
      </c>
      <c r="C5477" s="62">
        <v>0.12209054943245778</v>
      </c>
      <c r="D5477" s="62">
        <v>0.97110009388120033</v>
      </c>
      <c r="E5477" s="62">
        <v>0.56856776381224161</v>
      </c>
      <c r="F5477" s="62">
        <v>0.72839531393856149</v>
      </c>
      <c r="G5477" s="62">
        <v>0.28992812763180875</v>
      </c>
      <c r="H5477" s="62">
        <v>0.28217730112333406</v>
      </c>
      <c r="I5477" s="62">
        <v>8.8160965004390635E-2</v>
      </c>
      <c r="J5477" s="62">
        <v>0.32770579918560394</v>
      </c>
      <c r="K5477" s="62"/>
      <c r="L5477" s="65">
        <f t="shared" si="766"/>
        <v>3.6141503466797918E-2</v>
      </c>
      <c r="M5477" s="65">
        <f t="shared" si="767"/>
        <v>0.2874671100487704</v>
      </c>
      <c r="N5477" s="65">
        <f t="shared" si="768"/>
        <v>0.16830863570073135</v>
      </c>
      <c r="O5477" s="65">
        <f t="shared" si="769"/>
        <v>0.21562112617466273</v>
      </c>
      <c r="P5477" s="65">
        <f t="shared" si="770"/>
        <v>8.5825139444753382E-2</v>
      </c>
      <c r="Q5477" s="65">
        <f t="shared" si="771"/>
        <v>8.3530723337783871E-2</v>
      </c>
      <c r="R5477" s="65">
        <f t="shared" si="772"/>
        <v>2.6097595900370023E-2</v>
      </c>
      <c r="S5477" s="65">
        <f t="shared" si="773"/>
        <v>9.7008165926130374E-2</v>
      </c>
      <c r="T5477" s="66">
        <f>(L5477*'Football Field'!$F$4)+(M5477*'Football Field'!$F$5)+(N5477*'Football Field'!$F$6)+(O5477*'Football Field'!$F$7)+(P5477*'Football Field'!$F$8)+(Q5477*'Football Field'!$F$9)+(R5477*'Football Field'!$F$10)+(S5477*'Football Field'!$F$11)</f>
        <v>124232387.85772529</v>
      </c>
    </row>
    <row r="5478" spans="2:20" x14ac:dyDescent="0.3">
      <c r="B5478" s="62">
        <f t="shared" si="774"/>
        <v>5451</v>
      </c>
      <c r="C5478" s="62">
        <v>0.78075449020185439</v>
      </c>
      <c r="D5478" s="62">
        <v>0.27049935154824234</v>
      </c>
      <c r="E5478" s="62">
        <v>0.315186065825658</v>
      </c>
      <c r="F5478" s="62">
        <v>0.65691793647072694</v>
      </c>
      <c r="G5478" s="62">
        <v>0.13565708481150685</v>
      </c>
      <c r="H5478" s="62">
        <v>0.57941970414369748</v>
      </c>
      <c r="I5478" s="62">
        <v>0.13842887780483581</v>
      </c>
      <c r="J5478" s="62">
        <v>0.38261232713882343</v>
      </c>
      <c r="K5478" s="62"/>
      <c r="L5478" s="65">
        <f t="shared" si="766"/>
        <v>0.23953375604527066</v>
      </c>
      <c r="M5478" s="65">
        <f t="shared" si="767"/>
        <v>8.2988604609124911E-2</v>
      </c>
      <c r="N5478" s="65">
        <f t="shared" si="768"/>
        <v>9.6698390016089167E-2</v>
      </c>
      <c r="O5478" s="65">
        <f t="shared" si="769"/>
        <v>0.20154097441778374</v>
      </c>
      <c r="P5478" s="65">
        <f t="shared" si="770"/>
        <v>4.1619294498903281E-2</v>
      </c>
      <c r="Q5478" s="65">
        <f t="shared" si="771"/>
        <v>0.17776468762196521</v>
      </c>
      <c r="R5478" s="65">
        <f t="shared" si="772"/>
        <v>4.2469674477506283E-2</v>
      </c>
      <c r="S5478" s="65">
        <f t="shared" si="773"/>
        <v>0.11738461831335689</v>
      </c>
      <c r="T5478" s="66">
        <f>(L5478*'Football Field'!$F$4)+(M5478*'Football Field'!$F$5)+(N5478*'Football Field'!$F$6)+(O5478*'Football Field'!$F$7)+(P5478*'Football Field'!$F$8)+(Q5478*'Football Field'!$F$9)+(R5478*'Football Field'!$F$10)+(S5478*'Football Field'!$F$11)</f>
        <v>120738707.68070717</v>
      </c>
    </row>
    <row r="5479" spans="2:20" x14ac:dyDescent="0.3">
      <c r="B5479" s="62">
        <f t="shared" si="774"/>
        <v>5452</v>
      </c>
      <c r="C5479" s="62">
        <v>0.83474163132477708</v>
      </c>
      <c r="D5479" s="62">
        <v>0.63197511643269488</v>
      </c>
      <c r="E5479" s="62">
        <v>0.38663373874351814</v>
      </c>
      <c r="F5479" s="62">
        <v>0.68041840475866333</v>
      </c>
      <c r="G5479" s="62">
        <v>0.15452163478886194</v>
      </c>
      <c r="H5479" s="62">
        <v>7.7157248642118703E-2</v>
      </c>
      <c r="I5479" s="62">
        <v>0.51207080413407557</v>
      </c>
      <c r="J5479" s="62">
        <v>0.31912965057242482</v>
      </c>
      <c r="K5479" s="62"/>
      <c r="L5479" s="65">
        <f t="shared" ref="L5479:L5542" si="775">C5479/SUM($C5479:$J5479)</f>
        <v>0.23208876100310077</v>
      </c>
      <c r="M5479" s="65">
        <f t="shared" ref="M5479:M5542" si="776">D5479/SUM($C5479:$J5479)</f>
        <v>0.1757122398757984</v>
      </c>
      <c r="N5479" s="65">
        <f t="shared" ref="N5479:N5542" si="777">E5479/SUM($C5479:$J5479)</f>
        <v>0.10749834681728805</v>
      </c>
      <c r="O5479" s="65">
        <f t="shared" ref="O5479:O5542" si="778">F5479/SUM($C5479:$J5479)</f>
        <v>0.18918124914115225</v>
      </c>
      <c r="P5479" s="65">
        <f t="shared" ref="P5479:P5542" si="779">G5479/SUM($C5479:$J5479)</f>
        <v>4.2962676618158641E-2</v>
      </c>
      <c r="Q5479" s="65">
        <f t="shared" ref="Q5479:Q5542" si="780">H5479/SUM($C5479:$J5479)</f>
        <v>2.1452542400859621E-2</v>
      </c>
      <c r="R5479" s="65">
        <f t="shared" ref="R5479:R5542" si="781">I5479/SUM($C5479:$J5479)</f>
        <v>0.14237444739484803</v>
      </c>
      <c r="S5479" s="65">
        <f t="shared" ref="S5479:S5542" si="782">J5479/SUM($C5479:$J5479)</f>
        <v>8.8729736748794294E-2</v>
      </c>
      <c r="T5479" s="66">
        <f>(L5479*'Football Field'!$F$4)+(M5479*'Football Field'!$F$5)+(N5479*'Football Field'!$F$6)+(O5479*'Football Field'!$F$7)+(P5479*'Football Field'!$F$8)+(Q5479*'Football Field'!$F$9)+(R5479*'Football Field'!$F$10)+(S5479*'Football Field'!$F$11)</f>
        <v>134430035.66610131</v>
      </c>
    </row>
    <row r="5480" spans="2:20" x14ac:dyDescent="0.3">
      <c r="B5480" s="62">
        <f t="shared" si="774"/>
        <v>5453</v>
      </c>
      <c r="C5480" s="62">
        <v>0.59505122342493999</v>
      </c>
      <c r="D5480" s="62">
        <v>0.81884381921870475</v>
      </c>
      <c r="E5480" s="62">
        <v>0.87502267187572969</v>
      </c>
      <c r="F5480" s="62">
        <v>0.61417867238370183</v>
      </c>
      <c r="G5480" s="62">
        <v>0.61206885028934688</v>
      </c>
      <c r="H5480" s="62">
        <v>0.76219211338410886</v>
      </c>
      <c r="I5480" s="62">
        <v>0.55356976321723939</v>
      </c>
      <c r="J5480" s="62">
        <v>0.42936575006903865</v>
      </c>
      <c r="K5480" s="62"/>
      <c r="L5480" s="65">
        <f t="shared" si="775"/>
        <v>0.11312131069979513</v>
      </c>
      <c r="M5480" s="65">
        <f t="shared" si="776"/>
        <v>0.15566506284165332</v>
      </c>
      <c r="N5480" s="65">
        <f t="shared" si="777"/>
        <v>0.16634485845587904</v>
      </c>
      <c r="O5480" s="65">
        <f t="shared" si="778"/>
        <v>0.11675750538586741</v>
      </c>
      <c r="P5480" s="65">
        <f t="shared" si="779"/>
        <v>0.11635642085522291</v>
      </c>
      <c r="Q5480" s="65">
        <f t="shared" si="780"/>
        <v>0.14489537619097612</v>
      </c>
      <c r="R5480" s="65">
        <f t="shared" si="781"/>
        <v>0.10523554059511708</v>
      </c>
      <c r="S5480" s="65">
        <f t="shared" si="782"/>
        <v>8.1623924975489093E-2</v>
      </c>
      <c r="T5480" s="66">
        <f>(L5480*'Football Field'!$F$4)+(M5480*'Football Field'!$F$5)+(N5480*'Football Field'!$F$6)+(O5480*'Football Field'!$F$7)+(P5480*'Football Field'!$F$8)+(Q5480*'Football Field'!$F$9)+(R5480*'Football Field'!$F$10)+(S5480*'Football Field'!$F$11)</f>
        <v>136897343.75163507</v>
      </c>
    </row>
    <row r="5481" spans="2:20" x14ac:dyDescent="0.3">
      <c r="B5481" s="62">
        <f t="shared" si="774"/>
        <v>5454</v>
      </c>
      <c r="C5481" s="62">
        <v>0.33508810479716322</v>
      </c>
      <c r="D5481" s="62">
        <v>0.16852182464598553</v>
      </c>
      <c r="E5481" s="62">
        <v>0.76717558180305356</v>
      </c>
      <c r="F5481" s="62">
        <v>0.16924095603013423</v>
      </c>
      <c r="G5481" s="62">
        <v>0.68302414046563642</v>
      </c>
      <c r="H5481" s="62">
        <v>0.77100527480686942</v>
      </c>
      <c r="I5481" s="62">
        <v>0.44037865942470933</v>
      </c>
      <c r="J5481" s="62">
        <v>0.48198060230225803</v>
      </c>
      <c r="K5481" s="62"/>
      <c r="L5481" s="65">
        <f t="shared" si="775"/>
        <v>8.7801796222236828E-2</v>
      </c>
      <c r="M5481" s="65">
        <f t="shared" si="776"/>
        <v>4.4157099863401703E-2</v>
      </c>
      <c r="N5481" s="65">
        <f t="shared" si="777"/>
        <v>0.20101995008423809</v>
      </c>
      <c r="O5481" s="65">
        <f t="shared" si="778"/>
        <v>4.4345530984483301E-2</v>
      </c>
      <c r="P5481" s="65">
        <f t="shared" si="779"/>
        <v>0.17897008439715875</v>
      </c>
      <c r="Q5481" s="65">
        <f t="shared" si="780"/>
        <v>0.20202342922868075</v>
      </c>
      <c r="R5481" s="65">
        <f t="shared" si="781"/>
        <v>0.11539065923821926</v>
      </c>
      <c r="S5481" s="65">
        <f t="shared" si="782"/>
        <v>0.12629144998158137</v>
      </c>
      <c r="T5481" s="66">
        <f>(L5481*'Football Field'!$F$4)+(M5481*'Football Field'!$F$5)+(N5481*'Football Field'!$F$6)+(O5481*'Football Field'!$F$7)+(P5481*'Football Field'!$F$8)+(Q5481*'Football Field'!$F$9)+(R5481*'Football Field'!$F$10)+(S5481*'Football Field'!$F$11)</f>
        <v>144656714.82874212</v>
      </c>
    </row>
    <row r="5482" spans="2:20" x14ac:dyDescent="0.3">
      <c r="B5482" s="62">
        <f t="shared" si="774"/>
        <v>5455</v>
      </c>
      <c r="C5482" s="62">
        <v>0.79112200774963271</v>
      </c>
      <c r="D5482" s="62">
        <v>0.55079840118507406</v>
      </c>
      <c r="E5482" s="62">
        <v>0.94859509311634416</v>
      </c>
      <c r="F5482" s="62">
        <v>0.26421142710722001</v>
      </c>
      <c r="G5482" s="62">
        <v>0.69755233633518121</v>
      </c>
      <c r="H5482" s="62">
        <v>0.31794211727951849</v>
      </c>
      <c r="I5482" s="62">
        <v>0.76049336220802732</v>
      </c>
      <c r="J5482" s="62">
        <v>0.24895349673494083</v>
      </c>
      <c r="K5482" s="62"/>
      <c r="L5482" s="65">
        <f t="shared" si="775"/>
        <v>0.1727465759513642</v>
      </c>
      <c r="M5482" s="65">
        <f t="shared" si="776"/>
        <v>0.12027037158890304</v>
      </c>
      <c r="N5482" s="65">
        <f t="shared" si="777"/>
        <v>0.20713183642335603</v>
      </c>
      <c r="O5482" s="65">
        <f t="shared" si="778"/>
        <v>5.7692263535714911E-2</v>
      </c>
      <c r="P5482" s="65">
        <f t="shared" si="779"/>
        <v>0.15231503670532651</v>
      </c>
      <c r="Q5482" s="65">
        <f t="shared" si="780"/>
        <v>6.9424705131127584E-2</v>
      </c>
      <c r="R5482" s="65">
        <f t="shared" si="781"/>
        <v>0.16605861430763402</v>
      </c>
      <c r="S5482" s="65">
        <f t="shared" si="782"/>
        <v>5.4360596356573948E-2</v>
      </c>
      <c r="T5482" s="66">
        <f>(L5482*'Football Field'!$F$4)+(M5482*'Football Field'!$F$5)+(N5482*'Football Field'!$F$6)+(O5482*'Football Field'!$F$7)+(P5482*'Football Field'!$F$8)+(Q5482*'Football Field'!$F$9)+(R5482*'Football Field'!$F$10)+(S5482*'Football Field'!$F$11)</f>
        <v>148551692.64048117</v>
      </c>
    </row>
    <row r="5483" spans="2:20" x14ac:dyDescent="0.3">
      <c r="B5483" s="62">
        <f t="shared" si="774"/>
        <v>5456</v>
      </c>
      <c r="C5483" s="62">
        <v>0.35150691858159189</v>
      </c>
      <c r="D5483" s="62">
        <v>0.88323414035848924</v>
      </c>
      <c r="E5483" s="62">
        <v>0.7263545446423697</v>
      </c>
      <c r="F5483" s="62">
        <v>0.58781441228873321</v>
      </c>
      <c r="G5483" s="62">
        <v>0.99055532238048971</v>
      </c>
      <c r="H5483" s="62">
        <v>1.2759805126858592E-2</v>
      </c>
      <c r="I5483" s="62">
        <v>0.74418064400340667</v>
      </c>
      <c r="J5483" s="62">
        <v>0.95422113266008957</v>
      </c>
      <c r="K5483" s="62"/>
      <c r="L5483" s="65">
        <f t="shared" si="775"/>
        <v>6.6945704567175426E-2</v>
      </c>
      <c r="M5483" s="65">
        <f t="shared" si="776"/>
        <v>0.16821498724030831</v>
      </c>
      <c r="N5483" s="65">
        <f t="shared" si="777"/>
        <v>0.13833672734770414</v>
      </c>
      <c r="O5483" s="65">
        <f t="shared" si="778"/>
        <v>0.11195128148316964</v>
      </c>
      <c r="P5483" s="65">
        <f t="shared" si="779"/>
        <v>0.18865467637768496</v>
      </c>
      <c r="Q5483" s="65">
        <f t="shared" si="780"/>
        <v>2.4301488795849271E-3</v>
      </c>
      <c r="R5483" s="65">
        <f t="shared" si="781"/>
        <v>0.14173176943172527</v>
      </c>
      <c r="S5483" s="65">
        <f t="shared" si="782"/>
        <v>0.18173470467264727</v>
      </c>
      <c r="T5483" s="66">
        <f>(L5483*'Football Field'!$F$4)+(M5483*'Football Field'!$F$5)+(N5483*'Football Field'!$F$6)+(O5483*'Football Field'!$F$7)+(P5483*'Football Field'!$F$8)+(Q5483*'Football Field'!$F$9)+(R5483*'Football Field'!$F$10)+(S5483*'Football Field'!$F$11)</f>
        <v>148082567.25455418</v>
      </c>
    </row>
    <row r="5484" spans="2:20" x14ac:dyDescent="0.3">
      <c r="B5484" s="62">
        <f t="shared" si="774"/>
        <v>5457</v>
      </c>
      <c r="C5484" s="62">
        <v>0.88214313193285243</v>
      </c>
      <c r="D5484" s="62">
        <v>0.90109661888043147</v>
      </c>
      <c r="E5484" s="62">
        <v>0.39426276351154266</v>
      </c>
      <c r="F5484" s="62">
        <v>0.62018332574042012</v>
      </c>
      <c r="G5484" s="62">
        <v>0.27676757471767655</v>
      </c>
      <c r="H5484" s="62">
        <v>0.35918474941777645</v>
      </c>
      <c r="I5484" s="62">
        <v>0.57184124606095288</v>
      </c>
      <c r="J5484" s="62">
        <v>0.9403579328407351</v>
      </c>
      <c r="K5484" s="62"/>
      <c r="L5484" s="65">
        <f t="shared" si="775"/>
        <v>0.17836072453193702</v>
      </c>
      <c r="M5484" s="65">
        <f t="shared" si="776"/>
        <v>0.18219293445570497</v>
      </c>
      <c r="N5484" s="65">
        <f t="shared" si="777"/>
        <v>7.9716079636422577E-2</v>
      </c>
      <c r="O5484" s="65">
        <f t="shared" si="778"/>
        <v>0.12539501053453492</v>
      </c>
      <c r="P5484" s="65">
        <f t="shared" si="779"/>
        <v>5.5959700151414167E-2</v>
      </c>
      <c r="Q5484" s="65">
        <f t="shared" si="780"/>
        <v>7.262364782754252E-2</v>
      </c>
      <c r="R5484" s="65">
        <f t="shared" si="781"/>
        <v>0.11562071422717927</v>
      </c>
      <c r="S5484" s="65">
        <f t="shared" si="782"/>
        <v>0.1901311886352644</v>
      </c>
      <c r="T5484" s="66">
        <f>(L5484*'Football Field'!$F$4)+(M5484*'Football Field'!$F$5)+(N5484*'Football Field'!$F$6)+(O5484*'Football Field'!$F$7)+(P5484*'Football Field'!$F$8)+(Q5484*'Football Field'!$F$9)+(R5484*'Football Field'!$F$10)+(S5484*'Football Field'!$F$11)</f>
        <v>131624278.61438802</v>
      </c>
    </row>
    <row r="5485" spans="2:20" x14ac:dyDescent="0.3">
      <c r="B5485" s="62">
        <f t="shared" si="774"/>
        <v>5458</v>
      </c>
      <c r="C5485" s="62">
        <v>0.43275988941968746</v>
      </c>
      <c r="D5485" s="62">
        <v>8.8249534148771902E-2</v>
      </c>
      <c r="E5485" s="62">
        <v>0.3547978698515718</v>
      </c>
      <c r="F5485" s="62">
        <v>0.83886360605334453</v>
      </c>
      <c r="G5485" s="62">
        <v>0.62547536519582458</v>
      </c>
      <c r="H5485" s="62">
        <v>0.60804597841373653</v>
      </c>
      <c r="I5485" s="62">
        <v>0.36789404636888501</v>
      </c>
      <c r="J5485" s="62">
        <v>0.46169354043700561</v>
      </c>
      <c r="K5485" s="62"/>
      <c r="L5485" s="65">
        <f t="shared" si="775"/>
        <v>0.11455402614938064</v>
      </c>
      <c r="M5485" s="65">
        <f t="shared" si="776"/>
        <v>2.336015811471176E-2</v>
      </c>
      <c r="N5485" s="65">
        <f t="shared" si="777"/>
        <v>9.3917032179721499E-2</v>
      </c>
      <c r="O5485" s="65">
        <f t="shared" si="778"/>
        <v>0.222052010394166</v>
      </c>
      <c r="P5485" s="65">
        <f t="shared" si="779"/>
        <v>0.16556691849726751</v>
      </c>
      <c r="Q5485" s="65">
        <f t="shared" si="780"/>
        <v>0.16095325979641067</v>
      </c>
      <c r="R5485" s="65">
        <f t="shared" si="781"/>
        <v>9.7383665257091342E-2</v>
      </c>
      <c r="S5485" s="65">
        <f t="shared" si="782"/>
        <v>0.12221292961125063</v>
      </c>
      <c r="T5485" s="66">
        <f>(L5485*'Football Field'!$F$4)+(M5485*'Football Field'!$F$5)+(N5485*'Football Field'!$F$6)+(O5485*'Football Field'!$F$7)+(P5485*'Football Field'!$F$8)+(Q5485*'Football Field'!$F$9)+(R5485*'Football Field'!$F$10)+(S5485*'Football Field'!$F$11)</f>
        <v>139425035.2540009</v>
      </c>
    </row>
    <row r="5486" spans="2:20" x14ac:dyDescent="0.3">
      <c r="B5486" s="62">
        <f t="shared" si="774"/>
        <v>5459</v>
      </c>
      <c r="C5486" s="62">
        <v>0.14042246771882516</v>
      </c>
      <c r="D5486" s="62">
        <v>0.1804982867657714</v>
      </c>
      <c r="E5486" s="62">
        <v>1.49576940559486E-2</v>
      </c>
      <c r="F5486" s="62">
        <v>0.20912328425763227</v>
      </c>
      <c r="G5486" s="62">
        <v>0.70031730500010225</v>
      </c>
      <c r="H5486" s="62">
        <v>0.73896402839724729</v>
      </c>
      <c r="I5486" s="62">
        <v>0.29889105578687625</v>
      </c>
      <c r="J5486" s="62">
        <v>0.31748065885593257</v>
      </c>
      <c r="K5486" s="62"/>
      <c r="L5486" s="65">
        <f t="shared" si="775"/>
        <v>5.3995043384250783E-2</v>
      </c>
      <c r="M5486" s="65">
        <f t="shared" si="776"/>
        <v>6.9404939131362434E-2</v>
      </c>
      <c r="N5486" s="65">
        <f t="shared" si="777"/>
        <v>5.751510798802332E-3</v>
      </c>
      <c r="O5486" s="65">
        <f t="shared" si="778"/>
        <v>8.0411781601485835E-2</v>
      </c>
      <c r="P5486" s="65">
        <f t="shared" si="779"/>
        <v>0.26928499321019111</v>
      </c>
      <c r="Q5486" s="65">
        <f t="shared" si="780"/>
        <v>0.28414537517318544</v>
      </c>
      <c r="R5486" s="65">
        <f t="shared" si="781"/>
        <v>0.11492915476098947</v>
      </c>
      <c r="S5486" s="65">
        <f t="shared" si="782"/>
        <v>0.12207720193973261</v>
      </c>
      <c r="T5486" s="66">
        <f>(L5486*'Football Field'!$F$4)+(M5486*'Football Field'!$F$5)+(N5486*'Football Field'!$F$6)+(O5486*'Football Field'!$F$7)+(P5486*'Football Field'!$F$8)+(Q5486*'Football Field'!$F$9)+(R5486*'Football Field'!$F$10)+(S5486*'Football Field'!$F$11)</f>
        <v>147191582.34491053</v>
      </c>
    </row>
    <row r="5487" spans="2:20" x14ac:dyDescent="0.3">
      <c r="B5487" s="62">
        <f t="shared" si="774"/>
        <v>5460</v>
      </c>
      <c r="C5487" s="62">
        <v>0.24798545308382791</v>
      </c>
      <c r="D5487" s="62">
        <v>3.6881376025712509E-2</v>
      </c>
      <c r="E5487" s="62">
        <v>0.85488720098908033</v>
      </c>
      <c r="F5487" s="62">
        <v>0.91879054403229066</v>
      </c>
      <c r="G5487" s="62">
        <v>0.18802163880667921</v>
      </c>
      <c r="H5487" s="62">
        <v>0.37813879620993796</v>
      </c>
      <c r="I5487" s="62">
        <v>0.16187098499095465</v>
      </c>
      <c r="J5487" s="62">
        <v>0.10447120107405572</v>
      </c>
      <c r="K5487" s="62"/>
      <c r="L5487" s="65">
        <f t="shared" si="775"/>
        <v>8.5777033835518879E-2</v>
      </c>
      <c r="M5487" s="65">
        <f t="shared" si="776"/>
        <v>1.2757099256901314E-2</v>
      </c>
      <c r="N5487" s="65">
        <f t="shared" si="777"/>
        <v>0.29570157222086862</v>
      </c>
      <c r="O5487" s="65">
        <f t="shared" si="778"/>
        <v>0.31780544625967083</v>
      </c>
      <c r="P5487" s="65">
        <f t="shared" si="779"/>
        <v>6.503582477589287E-2</v>
      </c>
      <c r="Q5487" s="65">
        <f t="shared" si="780"/>
        <v>0.13079647984858947</v>
      </c>
      <c r="R5487" s="65">
        <f t="shared" si="781"/>
        <v>5.5990433244744904E-2</v>
      </c>
      <c r="S5487" s="65">
        <f t="shared" si="782"/>
        <v>3.613611055781308E-2</v>
      </c>
      <c r="T5487" s="66">
        <f>(L5487*'Football Field'!$F$4)+(M5487*'Football Field'!$F$5)+(N5487*'Football Field'!$F$6)+(O5487*'Football Field'!$F$7)+(P5487*'Football Field'!$F$8)+(Q5487*'Football Field'!$F$9)+(R5487*'Football Field'!$F$10)+(S5487*'Football Field'!$F$11)</f>
        <v>130904375.98985948</v>
      </c>
    </row>
    <row r="5488" spans="2:20" x14ac:dyDescent="0.3">
      <c r="B5488" s="62">
        <f t="shared" si="774"/>
        <v>5461</v>
      </c>
      <c r="C5488" s="62">
        <v>0.21864905766496123</v>
      </c>
      <c r="D5488" s="62">
        <v>0.58069577568734165</v>
      </c>
      <c r="E5488" s="62">
        <v>0.3361293216992749</v>
      </c>
      <c r="F5488" s="62">
        <v>0.46607176719101984</v>
      </c>
      <c r="G5488" s="62">
        <v>0.41071325391059788</v>
      </c>
      <c r="H5488" s="62">
        <v>0.11563687591958194</v>
      </c>
      <c r="I5488" s="62">
        <v>0.97232164516560193</v>
      </c>
      <c r="J5488" s="62">
        <v>8.4615007362879302E-2</v>
      </c>
      <c r="K5488" s="62"/>
      <c r="L5488" s="65">
        <f t="shared" si="775"/>
        <v>6.8653231722052455E-2</v>
      </c>
      <c r="M5488" s="65">
        <f t="shared" si="776"/>
        <v>0.18233164173690714</v>
      </c>
      <c r="N5488" s="65">
        <f t="shared" si="777"/>
        <v>0.10554065248502852</v>
      </c>
      <c r="O5488" s="65">
        <f t="shared" si="778"/>
        <v>0.14634105160929389</v>
      </c>
      <c r="P5488" s="65">
        <f t="shared" si="779"/>
        <v>0.12895912972672743</v>
      </c>
      <c r="Q5488" s="65">
        <f t="shared" si="780"/>
        <v>3.6308618582230896E-2</v>
      </c>
      <c r="R5488" s="65">
        <f t="shared" si="781"/>
        <v>0.30529755731308872</v>
      </c>
      <c r="S5488" s="65">
        <f t="shared" si="782"/>
        <v>2.6568116824671053E-2</v>
      </c>
      <c r="T5488" s="66">
        <f>(L5488*'Football Field'!$F$4)+(M5488*'Football Field'!$F$5)+(N5488*'Football Field'!$F$6)+(O5488*'Football Field'!$F$7)+(P5488*'Football Field'!$F$8)+(Q5488*'Football Field'!$F$9)+(R5488*'Football Field'!$F$10)+(S5488*'Football Field'!$F$11)</f>
        <v>164022042.27877825</v>
      </c>
    </row>
    <row r="5489" spans="2:20" x14ac:dyDescent="0.3">
      <c r="B5489" s="62">
        <f t="shared" si="774"/>
        <v>5462</v>
      </c>
      <c r="C5489" s="62">
        <v>1.1130014960969326E-2</v>
      </c>
      <c r="D5489" s="62">
        <v>0.34111676099376453</v>
      </c>
      <c r="E5489" s="62">
        <v>0.59035078950299791</v>
      </c>
      <c r="F5489" s="62">
        <v>0.70553138823281936</v>
      </c>
      <c r="G5489" s="62">
        <v>3.6760183118479173E-2</v>
      </c>
      <c r="H5489" s="62">
        <v>0.23585286849914322</v>
      </c>
      <c r="I5489" s="62">
        <v>0.35716784038683425</v>
      </c>
      <c r="J5489" s="62">
        <v>0.36212732469700826</v>
      </c>
      <c r="K5489" s="62"/>
      <c r="L5489" s="65">
        <f t="shared" si="775"/>
        <v>4.2158553999891756E-3</v>
      </c>
      <c r="M5489" s="65">
        <f t="shared" si="776"/>
        <v>0.12920907509158761</v>
      </c>
      <c r="N5489" s="65">
        <f t="shared" si="777"/>
        <v>0.22361457487181413</v>
      </c>
      <c r="O5489" s="65">
        <f t="shared" si="778"/>
        <v>0.26724297526767615</v>
      </c>
      <c r="P5489" s="65">
        <f t="shared" si="779"/>
        <v>1.3924115740014634E-2</v>
      </c>
      <c r="Q5489" s="65">
        <f t="shared" si="780"/>
        <v>8.9336949927913953E-2</v>
      </c>
      <c r="R5489" s="65">
        <f t="shared" si="781"/>
        <v>0.13528894380445361</v>
      </c>
      <c r="S5489" s="65">
        <f t="shared" si="782"/>
        <v>0.13716750989655055</v>
      </c>
      <c r="T5489" s="66">
        <f>(L5489*'Football Field'!$F$4)+(M5489*'Football Field'!$F$5)+(N5489*'Football Field'!$F$6)+(O5489*'Football Field'!$F$7)+(P5489*'Football Field'!$F$8)+(Q5489*'Football Field'!$F$9)+(R5489*'Football Field'!$F$10)+(S5489*'Football Field'!$F$11)</f>
        <v>136277949.34629801</v>
      </c>
    </row>
    <row r="5490" spans="2:20" x14ac:dyDescent="0.3">
      <c r="B5490" s="62">
        <f t="shared" si="774"/>
        <v>5463</v>
      </c>
      <c r="C5490" s="62">
        <v>0.53249991673385089</v>
      </c>
      <c r="D5490" s="62">
        <v>0.44075715255969117</v>
      </c>
      <c r="E5490" s="62">
        <v>0.84499233381929439</v>
      </c>
      <c r="F5490" s="62">
        <v>0.53742642769784355</v>
      </c>
      <c r="G5490" s="62">
        <v>8.7002024055958804E-2</v>
      </c>
      <c r="H5490" s="62">
        <v>0.12758726044765567</v>
      </c>
      <c r="I5490" s="62">
        <v>0.8861798339231457</v>
      </c>
      <c r="J5490" s="62">
        <v>0.34315969307684246</v>
      </c>
      <c r="K5490" s="62"/>
      <c r="L5490" s="65">
        <f t="shared" si="775"/>
        <v>0.14014613804911899</v>
      </c>
      <c r="M5490" s="65">
        <f t="shared" si="776"/>
        <v>0.11600079325390879</v>
      </c>
      <c r="N5490" s="65">
        <f t="shared" si="777"/>
        <v>0.22238954137728975</v>
      </c>
      <c r="O5490" s="65">
        <f t="shared" si="778"/>
        <v>0.14144272320146054</v>
      </c>
      <c r="P5490" s="65">
        <f t="shared" si="779"/>
        <v>2.2897651794363313E-2</v>
      </c>
      <c r="Q5490" s="65">
        <f t="shared" si="780"/>
        <v>3.3579088473253409E-2</v>
      </c>
      <c r="R5490" s="65">
        <f t="shared" si="781"/>
        <v>0.23322948499804622</v>
      </c>
      <c r="S5490" s="65">
        <f t="shared" si="782"/>
        <v>9.0314578852558988E-2</v>
      </c>
      <c r="T5490" s="66">
        <f>(L5490*'Football Field'!$F$4)+(M5490*'Football Field'!$F$5)+(N5490*'Football Field'!$F$6)+(O5490*'Football Field'!$F$7)+(P5490*'Football Field'!$F$8)+(Q5490*'Football Field'!$F$9)+(R5490*'Football Field'!$F$10)+(S5490*'Football Field'!$F$11)</f>
        <v>148708397.87295058</v>
      </c>
    </row>
    <row r="5491" spans="2:20" x14ac:dyDescent="0.3">
      <c r="B5491" s="62">
        <f t="shared" si="774"/>
        <v>5464</v>
      </c>
      <c r="C5491" s="62">
        <v>0.84933711689792113</v>
      </c>
      <c r="D5491" s="62">
        <v>0.90332345838829853</v>
      </c>
      <c r="E5491" s="62">
        <v>0.80715215619217007</v>
      </c>
      <c r="F5491" s="62">
        <v>0.31342088296703841</v>
      </c>
      <c r="G5491" s="62">
        <v>0.40280951921190977</v>
      </c>
      <c r="H5491" s="62">
        <v>9.3330250225008182E-2</v>
      </c>
      <c r="I5491" s="62">
        <v>0.20096702028404745</v>
      </c>
      <c r="J5491" s="62">
        <v>0.37180128685326552</v>
      </c>
      <c r="K5491" s="62"/>
      <c r="L5491" s="65">
        <f t="shared" si="775"/>
        <v>0.21545068226054423</v>
      </c>
      <c r="M5491" s="65">
        <f t="shared" si="776"/>
        <v>0.22914535528900493</v>
      </c>
      <c r="N5491" s="65">
        <f t="shared" si="777"/>
        <v>0.20474965626702149</v>
      </c>
      <c r="O5491" s="65">
        <f t="shared" si="778"/>
        <v>7.9505230286628828E-2</v>
      </c>
      <c r="P5491" s="65">
        <f t="shared" si="779"/>
        <v>0.10218037574081225</v>
      </c>
      <c r="Q5491" s="65">
        <f t="shared" si="780"/>
        <v>2.3675011590176442E-2</v>
      </c>
      <c r="R5491" s="65">
        <f t="shared" si="781"/>
        <v>5.0979146878930702E-2</v>
      </c>
      <c r="S5491" s="65">
        <f t="shared" si="782"/>
        <v>9.4314541686881082E-2</v>
      </c>
      <c r="T5491" s="66">
        <f>(L5491*'Football Field'!$F$4)+(M5491*'Football Field'!$F$5)+(N5491*'Football Field'!$F$6)+(O5491*'Football Field'!$F$7)+(P5491*'Football Field'!$F$8)+(Q5491*'Football Field'!$F$9)+(R5491*'Football Field'!$F$10)+(S5491*'Football Field'!$F$11)</f>
        <v>128317429.71764633</v>
      </c>
    </row>
    <row r="5492" spans="2:20" x14ac:dyDescent="0.3">
      <c r="B5492" s="62">
        <f t="shared" si="774"/>
        <v>5465</v>
      </c>
      <c r="C5492" s="62">
        <v>7.7635307581470636E-3</v>
      </c>
      <c r="D5492" s="62">
        <v>0.26308277023965454</v>
      </c>
      <c r="E5492" s="62">
        <v>0.75048221338679943</v>
      </c>
      <c r="F5492" s="62">
        <v>7.752870308982085E-3</v>
      </c>
      <c r="G5492" s="62">
        <v>0.58580143681905561</v>
      </c>
      <c r="H5492" s="62">
        <v>0.99428350073332106</v>
      </c>
      <c r="I5492" s="62">
        <v>0.7687643774155194</v>
      </c>
      <c r="J5492" s="62">
        <v>0.20330824306217965</v>
      </c>
      <c r="K5492" s="62"/>
      <c r="L5492" s="65">
        <f t="shared" si="775"/>
        <v>2.1678337810776245E-3</v>
      </c>
      <c r="M5492" s="65">
        <f t="shared" si="776"/>
        <v>7.3461384299471175E-2</v>
      </c>
      <c r="N5492" s="65">
        <f t="shared" si="777"/>
        <v>0.20955938025627277</v>
      </c>
      <c r="O5492" s="65">
        <f t="shared" si="778"/>
        <v>2.1648570321548422E-3</v>
      </c>
      <c r="P5492" s="65">
        <f t="shared" si="779"/>
        <v>0.16357507728136481</v>
      </c>
      <c r="Q5492" s="65">
        <f t="shared" si="780"/>
        <v>0.27763673874749428</v>
      </c>
      <c r="R5492" s="65">
        <f t="shared" si="781"/>
        <v>0.21466436328620031</v>
      </c>
      <c r="S5492" s="65">
        <f t="shared" si="782"/>
        <v>5.6770365315964244E-2</v>
      </c>
      <c r="T5492" s="66">
        <f>(L5492*'Football Field'!$F$4)+(M5492*'Football Field'!$F$5)+(N5492*'Football Field'!$F$6)+(O5492*'Football Field'!$F$7)+(P5492*'Football Field'!$F$8)+(Q5492*'Football Field'!$F$9)+(R5492*'Football Field'!$F$10)+(S5492*'Football Field'!$F$11)</f>
        <v>156876348.85714084</v>
      </c>
    </row>
    <row r="5493" spans="2:20" x14ac:dyDescent="0.3">
      <c r="B5493" s="62">
        <f t="shared" si="774"/>
        <v>5466</v>
      </c>
      <c r="C5493" s="62">
        <v>0.73066362582859301</v>
      </c>
      <c r="D5493" s="62">
        <v>0.65528143649451476</v>
      </c>
      <c r="E5493" s="62">
        <v>0.88853201542879146</v>
      </c>
      <c r="F5493" s="62">
        <v>4.0239890200644224E-2</v>
      </c>
      <c r="G5493" s="62">
        <v>0.7010376014246269</v>
      </c>
      <c r="H5493" s="62">
        <v>0.16008173816107751</v>
      </c>
      <c r="I5493" s="62">
        <v>0.25583766137774433</v>
      </c>
      <c r="J5493" s="62">
        <v>0.52710133247638591</v>
      </c>
      <c r="K5493" s="62"/>
      <c r="L5493" s="65">
        <f t="shared" si="775"/>
        <v>0.18456809750520684</v>
      </c>
      <c r="M5493" s="65">
        <f t="shared" si="776"/>
        <v>0.16552630210258196</v>
      </c>
      <c r="N5493" s="65">
        <f t="shared" si="777"/>
        <v>0.2244461854443412</v>
      </c>
      <c r="O5493" s="65">
        <f t="shared" si="778"/>
        <v>1.0164732053999394E-2</v>
      </c>
      <c r="P5493" s="65">
        <f t="shared" si="779"/>
        <v>0.17708446376788758</v>
      </c>
      <c r="Q5493" s="65">
        <f t="shared" si="780"/>
        <v>4.0437187254546536E-2</v>
      </c>
      <c r="R5493" s="65">
        <f t="shared" si="781"/>
        <v>6.4625456586980642E-2</v>
      </c>
      <c r="S5493" s="65">
        <f t="shared" si="782"/>
        <v>0.13314757528445581</v>
      </c>
      <c r="T5493" s="66">
        <f>(L5493*'Football Field'!$F$4)+(M5493*'Football Field'!$F$5)+(N5493*'Football Field'!$F$6)+(O5493*'Football Field'!$F$7)+(P5493*'Football Field'!$F$8)+(Q5493*'Football Field'!$F$9)+(R5493*'Football Field'!$F$10)+(S5493*'Football Field'!$F$11)</f>
        <v>137027861.04898769</v>
      </c>
    </row>
    <row r="5494" spans="2:20" x14ac:dyDescent="0.3">
      <c r="B5494" s="62">
        <f t="shared" si="774"/>
        <v>5467</v>
      </c>
      <c r="C5494" s="62">
        <v>0.88167810811215896</v>
      </c>
      <c r="D5494" s="62">
        <v>0.61579487007648459</v>
      </c>
      <c r="E5494" s="62">
        <v>0.64296444079684756</v>
      </c>
      <c r="F5494" s="62">
        <v>0.6096551206630253</v>
      </c>
      <c r="G5494" s="62">
        <v>0.22974091495025084</v>
      </c>
      <c r="H5494" s="62">
        <v>0.91753407899213602</v>
      </c>
      <c r="I5494" s="62">
        <v>0.27912535133171723</v>
      </c>
      <c r="J5494" s="62">
        <v>0.54968237753797855</v>
      </c>
      <c r="K5494" s="62"/>
      <c r="L5494" s="65">
        <f t="shared" si="775"/>
        <v>0.18655213976409521</v>
      </c>
      <c r="M5494" s="65">
        <f t="shared" si="776"/>
        <v>0.13029454810270452</v>
      </c>
      <c r="N5494" s="65">
        <f t="shared" si="777"/>
        <v>0.13604329189901848</v>
      </c>
      <c r="O5494" s="65">
        <f t="shared" si="778"/>
        <v>0.12899545336488838</v>
      </c>
      <c r="P5494" s="65">
        <f t="shared" si="779"/>
        <v>4.8610324880470124E-2</v>
      </c>
      <c r="Q5494" s="65">
        <f t="shared" si="780"/>
        <v>0.19413881797401611</v>
      </c>
      <c r="R5494" s="65">
        <f t="shared" si="781"/>
        <v>5.9059458405779815E-2</v>
      </c>
      <c r="S5494" s="65">
        <f t="shared" si="782"/>
        <v>0.11630596560902742</v>
      </c>
      <c r="T5494" s="66">
        <f>(L5494*'Football Field'!$F$4)+(M5494*'Football Field'!$F$5)+(N5494*'Football Field'!$F$6)+(O5494*'Football Field'!$F$7)+(P5494*'Football Field'!$F$8)+(Q5494*'Football Field'!$F$9)+(R5494*'Football Field'!$F$10)+(S5494*'Football Field'!$F$11)</f>
        <v>124223742.5347926</v>
      </c>
    </row>
    <row r="5495" spans="2:20" x14ac:dyDescent="0.3">
      <c r="B5495" s="62">
        <f t="shared" si="774"/>
        <v>5468</v>
      </c>
      <c r="C5495" s="62">
        <v>0.22490955508387778</v>
      </c>
      <c r="D5495" s="62">
        <v>0.11416518460746472</v>
      </c>
      <c r="E5495" s="62">
        <v>0.34375297794949233</v>
      </c>
      <c r="F5495" s="62">
        <v>4.9168179721715943E-2</v>
      </c>
      <c r="G5495" s="62">
        <v>0.93141362963208851</v>
      </c>
      <c r="H5495" s="62">
        <v>0.26747209335610889</v>
      </c>
      <c r="I5495" s="62">
        <v>0.15420921264838461</v>
      </c>
      <c r="J5495" s="62">
        <v>0.27411834126926948</v>
      </c>
      <c r="K5495" s="62"/>
      <c r="L5495" s="65">
        <f t="shared" si="775"/>
        <v>9.5332604474812177E-2</v>
      </c>
      <c r="M5495" s="65">
        <f t="shared" si="776"/>
        <v>4.8391293935548425E-2</v>
      </c>
      <c r="N5495" s="65">
        <f t="shared" si="777"/>
        <v>0.14570686724126156</v>
      </c>
      <c r="O5495" s="65">
        <f t="shared" si="778"/>
        <v>2.0840958172758526E-2</v>
      </c>
      <c r="P5495" s="65">
        <f t="shared" si="779"/>
        <v>0.3947990876734882</v>
      </c>
      <c r="Q5495" s="65">
        <f t="shared" si="780"/>
        <v>0.1133736237860523</v>
      </c>
      <c r="R5495" s="65">
        <f t="shared" si="781"/>
        <v>6.5364790172200551E-2</v>
      </c>
      <c r="S5495" s="65">
        <f t="shared" si="782"/>
        <v>0.11619077454387844</v>
      </c>
      <c r="T5495" s="66">
        <f>(L5495*'Football Field'!$F$4)+(M5495*'Football Field'!$F$5)+(N5495*'Football Field'!$F$6)+(O5495*'Football Field'!$F$7)+(P5495*'Football Field'!$F$8)+(Q5495*'Football Field'!$F$9)+(R5495*'Football Field'!$F$10)+(S5495*'Football Field'!$F$11)</f>
        <v>153666652.82073283</v>
      </c>
    </row>
    <row r="5496" spans="2:20" x14ac:dyDescent="0.3">
      <c r="B5496" s="62">
        <f t="shared" si="774"/>
        <v>5469</v>
      </c>
      <c r="C5496" s="62">
        <v>0.13671710979929819</v>
      </c>
      <c r="D5496" s="62">
        <v>0.18429071761458549</v>
      </c>
      <c r="E5496" s="62">
        <v>0.11101183020479477</v>
      </c>
      <c r="F5496" s="62">
        <v>0.39520483045425747</v>
      </c>
      <c r="G5496" s="62">
        <v>0.45401353653076026</v>
      </c>
      <c r="H5496" s="62">
        <v>0.22161849019698598</v>
      </c>
      <c r="I5496" s="62">
        <v>0.30401627724938673</v>
      </c>
      <c r="J5496" s="62">
        <v>0.94127396731843915</v>
      </c>
      <c r="K5496" s="62"/>
      <c r="L5496" s="65">
        <f t="shared" si="775"/>
        <v>4.974883867945764E-2</v>
      </c>
      <c r="M5496" s="65">
        <f t="shared" si="776"/>
        <v>6.705999851948713E-2</v>
      </c>
      <c r="N5496" s="65">
        <f t="shared" si="777"/>
        <v>4.0395160784755177E-2</v>
      </c>
      <c r="O5496" s="65">
        <f t="shared" si="778"/>
        <v>0.14380776030501041</v>
      </c>
      <c r="P5496" s="65">
        <f t="shared" si="779"/>
        <v>0.16520716551363773</v>
      </c>
      <c r="Q5496" s="65">
        <f t="shared" si="780"/>
        <v>8.064288759014869E-2</v>
      </c>
      <c r="R5496" s="65">
        <f t="shared" si="781"/>
        <v>0.11062592498489641</v>
      </c>
      <c r="S5496" s="65">
        <f t="shared" si="782"/>
        <v>0.34251226362260689</v>
      </c>
      <c r="T5496" s="66">
        <f>(L5496*'Football Field'!$F$4)+(M5496*'Football Field'!$F$5)+(N5496*'Football Field'!$F$6)+(O5496*'Football Field'!$F$7)+(P5496*'Football Field'!$F$8)+(Q5496*'Football Field'!$F$9)+(R5496*'Football Field'!$F$10)+(S5496*'Football Field'!$F$11)</f>
        <v>141156263.4354915</v>
      </c>
    </row>
    <row r="5497" spans="2:20" x14ac:dyDescent="0.3">
      <c r="B5497" s="62">
        <f t="shared" si="774"/>
        <v>5470</v>
      </c>
      <c r="C5497" s="62">
        <v>0.65850817258047778</v>
      </c>
      <c r="D5497" s="62">
        <v>0.8699048021091943</v>
      </c>
      <c r="E5497" s="62">
        <v>0.17006294153108625</v>
      </c>
      <c r="F5497" s="62">
        <v>0.94339514991406237</v>
      </c>
      <c r="G5497" s="62">
        <v>0.31460864576297287</v>
      </c>
      <c r="H5497" s="62">
        <v>7.6118315846502638E-2</v>
      </c>
      <c r="I5497" s="62">
        <v>0.80476326507237561</v>
      </c>
      <c r="J5497" s="62">
        <v>0.8375718346533525</v>
      </c>
      <c r="K5497" s="62"/>
      <c r="L5497" s="65">
        <f t="shared" si="775"/>
        <v>0.1408593780114345</v>
      </c>
      <c r="M5497" s="65">
        <f t="shared" si="776"/>
        <v>0.18607855521988367</v>
      </c>
      <c r="N5497" s="65">
        <f t="shared" si="777"/>
        <v>3.6377620148573278E-2</v>
      </c>
      <c r="O5497" s="65">
        <f t="shared" si="778"/>
        <v>0.20179864057747668</v>
      </c>
      <c r="P5497" s="65">
        <f t="shared" si="779"/>
        <v>6.7296929642549241E-2</v>
      </c>
      <c r="Q5497" s="65">
        <f t="shared" si="780"/>
        <v>1.6282225600026127E-2</v>
      </c>
      <c r="R5497" s="65">
        <f t="shared" si="781"/>
        <v>0.17214433728336487</v>
      </c>
      <c r="S5497" s="65">
        <f t="shared" si="782"/>
        <v>0.17916231351669171</v>
      </c>
      <c r="T5497" s="66">
        <f>(L5497*'Football Field'!$F$4)+(M5497*'Football Field'!$F$5)+(N5497*'Football Field'!$F$6)+(O5497*'Football Field'!$F$7)+(P5497*'Football Field'!$F$8)+(Q5497*'Football Field'!$F$9)+(R5497*'Football Field'!$F$10)+(S5497*'Football Field'!$F$11)</f>
        <v>139891745.0108535</v>
      </c>
    </row>
    <row r="5498" spans="2:20" x14ac:dyDescent="0.3">
      <c r="B5498" s="62">
        <f t="shared" si="774"/>
        <v>5471</v>
      </c>
      <c r="C5498" s="62">
        <v>0.29262081805282147</v>
      </c>
      <c r="D5498" s="62">
        <v>0.65718457024965893</v>
      </c>
      <c r="E5498" s="62">
        <v>0.92820622849254553</v>
      </c>
      <c r="F5498" s="62">
        <v>0.3506817292902028</v>
      </c>
      <c r="G5498" s="62">
        <v>0.92971248390056027</v>
      </c>
      <c r="H5498" s="62">
        <v>0.16426977064790549</v>
      </c>
      <c r="I5498" s="62">
        <v>0.69740979048526885</v>
      </c>
      <c r="J5498" s="62">
        <v>0.79408726807232055</v>
      </c>
      <c r="K5498" s="62"/>
      <c r="L5498" s="65">
        <f t="shared" si="775"/>
        <v>6.0783199683157568E-2</v>
      </c>
      <c r="M5498" s="65">
        <f t="shared" si="776"/>
        <v>0.1365103864721082</v>
      </c>
      <c r="N5498" s="65">
        <f t="shared" si="777"/>
        <v>0.1928070084317399</v>
      </c>
      <c r="O5498" s="65">
        <f t="shared" si="778"/>
        <v>7.2843612831516649E-2</v>
      </c>
      <c r="P5498" s="65">
        <f t="shared" si="779"/>
        <v>0.19311988782237391</v>
      </c>
      <c r="Q5498" s="65">
        <f t="shared" si="780"/>
        <v>3.4122118643642625E-2</v>
      </c>
      <c r="R5498" s="65">
        <f t="shared" si="781"/>
        <v>0.14486596968095122</v>
      </c>
      <c r="S5498" s="65">
        <f t="shared" si="782"/>
        <v>0.16494781643450995</v>
      </c>
      <c r="T5498" s="66">
        <f>(L5498*'Football Field'!$F$4)+(M5498*'Football Field'!$F$5)+(N5498*'Football Field'!$F$6)+(O5498*'Football Field'!$F$7)+(P5498*'Football Field'!$F$8)+(Q5498*'Football Field'!$F$9)+(R5498*'Football Field'!$F$10)+(S5498*'Football Field'!$F$11)</f>
        <v>150031834.30329672</v>
      </c>
    </row>
    <row r="5499" spans="2:20" x14ac:dyDescent="0.3">
      <c r="B5499" s="62">
        <f t="shared" si="774"/>
        <v>5472</v>
      </c>
      <c r="C5499" s="62">
        <v>0.89941044668085091</v>
      </c>
      <c r="D5499" s="62">
        <v>0.21961323808885558</v>
      </c>
      <c r="E5499" s="62">
        <v>0.31680974204347023</v>
      </c>
      <c r="F5499" s="62">
        <v>0.85469517298196107</v>
      </c>
      <c r="G5499" s="62">
        <v>0.79040071481690155</v>
      </c>
      <c r="H5499" s="62">
        <v>0.44895480732110171</v>
      </c>
      <c r="I5499" s="62">
        <v>0.43183925383537258</v>
      </c>
      <c r="J5499" s="62">
        <v>0.63406350946653556</v>
      </c>
      <c r="K5499" s="62"/>
      <c r="L5499" s="65">
        <f t="shared" si="775"/>
        <v>0.19570325368445601</v>
      </c>
      <c r="M5499" s="65">
        <f t="shared" si="776"/>
        <v>4.7785775009370028E-2</v>
      </c>
      <c r="N5499" s="65">
        <f t="shared" si="777"/>
        <v>6.8934820076468173E-2</v>
      </c>
      <c r="O5499" s="65">
        <f t="shared" si="778"/>
        <v>0.18597363070247064</v>
      </c>
      <c r="P5499" s="65">
        <f t="shared" si="779"/>
        <v>0.17198376133502474</v>
      </c>
      <c r="Q5499" s="65">
        <f t="shared" si="780"/>
        <v>9.7688343374551415E-2</v>
      </c>
      <c r="R5499" s="65">
        <f t="shared" si="781"/>
        <v>9.3964159918456774E-2</v>
      </c>
      <c r="S5499" s="65">
        <f t="shared" si="782"/>
        <v>0.13796625589920203</v>
      </c>
      <c r="T5499" s="66">
        <f>(L5499*'Football Field'!$F$4)+(M5499*'Football Field'!$F$5)+(N5499*'Football Field'!$F$6)+(O5499*'Football Field'!$F$7)+(P5499*'Football Field'!$F$8)+(Q5499*'Football Field'!$F$9)+(R5499*'Football Field'!$F$10)+(S5499*'Football Field'!$F$11)</f>
        <v>138220870.62549508</v>
      </c>
    </row>
    <row r="5500" spans="2:20" x14ac:dyDescent="0.3">
      <c r="B5500" s="62">
        <f t="shared" si="774"/>
        <v>5473</v>
      </c>
      <c r="C5500" s="62">
        <v>0.59919999849666172</v>
      </c>
      <c r="D5500" s="62">
        <v>0.60143721203911149</v>
      </c>
      <c r="E5500" s="62">
        <v>0.91226371587314237</v>
      </c>
      <c r="F5500" s="62">
        <v>0.49880310950514684</v>
      </c>
      <c r="G5500" s="62">
        <v>0.81906745967494099</v>
      </c>
      <c r="H5500" s="62">
        <v>3.2757397888621531E-2</v>
      </c>
      <c r="I5500" s="62">
        <v>0.98140761317308467</v>
      </c>
      <c r="J5500" s="62">
        <v>0.32840608746210476</v>
      </c>
      <c r="K5500" s="62"/>
      <c r="L5500" s="65">
        <f t="shared" si="775"/>
        <v>0.12553048239941608</v>
      </c>
      <c r="M5500" s="65">
        <f t="shared" si="776"/>
        <v>0.12599917147805229</v>
      </c>
      <c r="N5500" s="65">
        <f t="shared" si="777"/>
        <v>0.19111632946654189</v>
      </c>
      <c r="O5500" s="65">
        <f t="shared" si="778"/>
        <v>0.10449765539987511</v>
      </c>
      <c r="P5500" s="65">
        <f t="shared" si="779"/>
        <v>0.17159201199703014</v>
      </c>
      <c r="Q5500" s="65">
        <f t="shared" si="780"/>
        <v>6.8625700424316399E-3</v>
      </c>
      <c r="R5500" s="65">
        <f t="shared" si="781"/>
        <v>0.20560175470822067</v>
      </c>
      <c r="S5500" s="65">
        <f t="shared" si="782"/>
        <v>6.8800024508432159E-2</v>
      </c>
      <c r="T5500" s="66">
        <f>(L5500*'Football Field'!$F$4)+(M5500*'Football Field'!$F$5)+(N5500*'Football Field'!$F$6)+(O5500*'Football Field'!$F$7)+(P5500*'Football Field'!$F$8)+(Q5500*'Football Field'!$F$9)+(R5500*'Football Field'!$F$10)+(S5500*'Football Field'!$F$11)</f>
        <v>155855616.7776522</v>
      </c>
    </row>
    <row r="5501" spans="2:20" x14ac:dyDescent="0.3">
      <c r="B5501" s="62">
        <f t="shared" si="774"/>
        <v>5474</v>
      </c>
      <c r="C5501" s="62">
        <v>0.7034389854801637</v>
      </c>
      <c r="D5501" s="62">
        <v>0.72449820177174074</v>
      </c>
      <c r="E5501" s="62">
        <v>0.20793755770973954</v>
      </c>
      <c r="F5501" s="62">
        <v>0.79756985122044177</v>
      </c>
      <c r="G5501" s="62">
        <v>0.33695655463303786</v>
      </c>
      <c r="H5501" s="62">
        <v>0.11869669922174531</v>
      </c>
      <c r="I5501" s="62">
        <v>0.88735667052760125</v>
      </c>
      <c r="J5501" s="62">
        <v>0.78959492854169189</v>
      </c>
      <c r="K5501" s="62"/>
      <c r="L5501" s="65">
        <f t="shared" si="775"/>
        <v>0.15405855615905936</v>
      </c>
      <c r="M5501" s="65">
        <f t="shared" si="776"/>
        <v>0.1586706867385255</v>
      </c>
      <c r="N5501" s="65">
        <f t="shared" si="777"/>
        <v>4.55399268070662E-2</v>
      </c>
      <c r="O5501" s="65">
        <f t="shared" si="778"/>
        <v>0.17467394081257093</v>
      </c>
      <c r="P5501" s="65">
        <f t="shared" si="779"/>
        <v>7.3796080920455129E-2</v>
      </c>
      <c r="Q5501" s="65">
        <f t="shared" si="780"/>
        <v>2.5995491407781637E-2</v>
      </c>
      <c r="R5501" s="65">
        <f t="shared" si="781"/>
        <v>0.19433794583659358</v>
      </c>
      <c r="S5501" s="65">
        <f t="shared" si="782"/>
        <v>0.17292737131794772</v>
      </c>
      <c r="T5501" s="66">
        <f>(L5501*'Football Field'!$F$4)+(M5501*'Football Field'!$F$5)+(N5501*'Football Field'!$F$6)+(O5501*'Football Field'!$F$7)+(P5501*'Football Field'!$F$8)+(Q5501*'Football Field'!$F$9)+(R5501*'Football Field'!$F$10)+(S5501*'Football Field'!$F$11)</f>
        <v>143527859.42215973</v>
      </c>
    </row>
    <row r="5502" spans="2:20" x14ac:dyDescent="0.3">
      <c r="B5502" s="62">
        <f t="shared" si="774"/>
        <v>5475</v>
      </c>
      <c r="C5502" s="62">
        <v>0.77207779818309863</v>
      </c>
      <c r="D5502" s="62">
        <v>0.29892722520338888</v>
      </c>
      <c r="E5502" s="62">
        <v>7.6877017090841049E-2</v>
      </c>
      <c r="F5502" s="62">
        <v>0.86375436107239234</v>
      </c>
      <c r="G5502" s="62">
        <v>0.97830022176591724</v>
      </c>
      <c r="H5502" s="62">
        <v>0.63879425426957215</v>
      </c>
      <c r="I5502" s="62">
        <v>0.17660109516963429</v>
      </c>
      <c r="J5502" s="62">
        <v>1.0949538727415331E-2</v>
      </c>
      <c r="K5502" s="62"/>
      <c r="L5502" s="65">
        <f t="shared" si="775"/>
        <v>0.20231154223295766</v>
      </c>
      <c r="M5502" s="65">
        <f t="shared" si="776"/>
        <v>7.8329448261086052E-2</v>
      </c>
      <c r="N5502" s="65">
        <f t="shared" si="777"/>
        <v>2.0144482753574881E-2</v>
      </c>
      <c r="O5502" s="65">
        <f t="shared" si="778"/>
        <v>0.22633402658414123</v>
      </c>
      <c r="P5502" s="65">
        <f t="shared" si="779"/>
        <v>0.25634907142527374</v>
      </c>
      <c r="Q5502" s="65">
        <f t="shared" si="780"/>
        <v>0.16738656525929657</v>
      </c>
      <c r="R5502" s="65">
        <f t="shared" si="781"/>
        <v>4.6275699169016936E-2</v>
      </c>
      <c r="S5502" s="65">
        <f t="shared" si="782"/>
        <v>2.86916431465311E-3</v>
      </c>
      <c r="T5502" s="66">
        <f>(L5502*'Football Field'!$F$4)+(M5502*'Football Field'!$F$5)+(N5502*'Football Field'!$F$6)+(O5502*'Football Field'!$F$7)+(P5502*'Football Field'!$F$8)+(Q5502*'Football Field'!$F$9)+(R5502*'Football Field'!$F$10)+(S5502*'Football Field'!$F$11)</f>
        <v>136351698.0474202</v>
      </c>
    </row>
    <row r="5503" spans="2:20" x14ac:dyDescent="0.3">
      <c r="B5503" s="62">
        <f t="shared" si="774"/>
        <v>5476</v>
      </c>
      <c r="C5503" s="62">
        <v>0.8411382044274559</v>
      </c>
      <c r="D5503" s="62">
        <v>6.3886581786458674E-3</v>
      </c>
      <c r="E5503" s="62">
        <v>0.39591692133195688</v>
      </c>
      <c r="F5503" s="62">
        <v>0.74186447281134948</v>
      </c>
      <c r="G5503" s="62">
        <v>0.79882897891526206</v>
      </c>
      <c r="H5503" s="62">
        <v>0.74952929856005446</v>
      </c>
      <c r="I5503" s="62">
        <v>0.65523059588957366</v>
      </c>
      <c r="J5503" s="62">
        <v>0.37496693913144119</v>
      </c>
      <c r="K5503" s="62"/>
      <c r="L5503" s="65">
        <f t="shared" si="775"/>
        <v>0.18430395639861136</v>
      </c>
      <c r="M5503" s="65">
        <f t="shared" si="776"/>
        <v>1.3998353328918726E-3</v>
      </c>
      <c r="N5503" s="65">
        <f t="shared" si="777"/>
        <v>8.6750375411025149E-2</v>
      </c>
      <c r="O5503" s="65">
        <f t="shared" si="778"/>
        <v>0.16255183361189715</v>
      </c>
      <c r="P5503" s="65">
        <f t="shared" si="779"/>
        <v>0.17503347312604836</v>
      </c>
      <c r="Q5503" s="65">
        <f t="shared" si="780"/>
        <v>0.16423129330491376</v>
      </c>
      <c r="R5503" s="65">
        <f t="shared" si="781"/>
        <v>0.14356926191227737</v>
      </c>
      <c r="S5503" s="65">
        <f t="shared" si="782"/>
        <v>8.2159970902334775E-2</v>
      </c>
      <c r="T5503" s="66">
        <f>(L5503*'Football Field'!$F$4)+(M5503*'Football Field'!$F$5)+(N5503*'Football Field'!$F$6)+(O5503*'Football Field'!$F$7)+(P5503*'Football Field'!$F$8)+(Q5503*'Football Field'!$F$9)+(R5503*'Football Field'!$F$10)+(S5503*'Football Field'!$F$11)</f>
        <v>145425985.46261626</v>
      </c>
    </row>
    <row r="5504" spans="2:20" x14ac:dyDescent="0.3">
      <c r="B5504" s="62">
        <f t="shared" si="774"/>
        <v>5477</v>
      </c>
      <c r="C5504" s="62">
        <v>0.95561233607044482</v>
      </c>
      <c r="D5504" s="62">
        <v>0.1763382992370387</v>
      </c>
      <c r="E5504" s="62">
        <v>0.14394472868159947</v>
      </c>
      <c r="F5504" s="62">
        <v>0.12271985564505716</v>
      </c>
      <c r="G5504" s="62">
        <v>0.15700607889262852</v>
      </c>
      <c r="H5504" s="62">
        <v>0.21907676738506521</v>
      </c>
      <c r="I5504" s="62">
        <v>0.96262081410365952</v>
      </c>
      <c r="J5504" s="62">
        <v>0.12708792600870478</v>
      </c>
      <c r="K5504" s="62"/>
      <c r="L5504" s="65">
        <f t="shared" si="775"/>
        <v>0.33361613792449984</v>
      </c>
      <c r="M5504" s="65">
        <f t="shared" si="776"/>
        <v>6.156189088301902E-2</v>
      </c>
      <c r="N5504" s="65">
        <f t="shared" si="777"/>
        <v>5.025289298254218E-2</v>
      </c>
      <c r="O5504" s="65">
        <f t="shared" si="778"/>
        <v>4.2843026132657655E-2</v>
      </c>
      <c r="P5504" s="65">
        <f t="shared" si="779"/>
        <v>5.4812772600046029E-2</v>
      </c>
      <c r="Q5504" s="65">
        <f t="shared" si="780"/>
        <v>7.6482421045893326E-2</v>
      </c>
      <c r="R5504" s="65">
        <f t="shared" si="781"/>
        <v>0.33606288467097278</v>
      </c>
      <c r="S5504" s="65">
        <f t="shared" si="782"/>
        <v>4.4367973760369279E-2</v>
      </c>
      <c r="T5504" s="66">
        <f>(L5504*'Football Field'!$F$4)+(M5504*'Football Field'!$F$5)+(N5504*'Football Field'!$F$6)+(O5504*'Football Field'!$F$7)+(P5504*'Football Field'!$F$8)+(Q5504*'Football Field'!$F$9)+(R5504*'Football Field'!$F$10)+(S5504*'Football Field'!$F$11)</f>
        <v>159280321.40329859</v>
      </c>
    </row>
    <row r="5505" spans="2:20" x14ac:dyDescent="0.3">
      <c r="B5505" s="62">
        <f t="shared" si="774"/>
        <v>5478</v>
      </c>
      <c r="C5505" s="62">
        <v>0.5196168978556438</v>
      </c>
      <c r="D5505" s="62">
        <v>0.32620883173572135</v>
      </c>
      <c r="E5505" s="62">
        <v>0.95861870695300866</v>
      </c>
      <c r="F5505" s="62">
        <v>0.43883350169616842</v>
      </c>
      <c r="G5505" s="62">
        <v>0.89764983475658444</v>
      </c>
      <c r="H5505" s="62">
        <v>0.47811209752693784</v>
      </c>
      <c r="I5505" s="62">
        <v>0.20220522252665096</v>
      </c>
      <c r="J5505" s="62">
        <v>0.33656662330447851</v>
      </c>
      <c r="K5505" s="62"/>
      <c r="L5505" s="65">
        <f t="shared" si="775"/>
        <v>0.12497364799172497</v>
      </c>
      <c r="M5505" s="65">
        <f t="shared" si="776"/>
        <v>7.8456855189604741E-2</v>
      </c>
      <c r="N5505" s="65">
        <f t="shared" si="777"/>
        <v>0.23055846977923034</v>
      </c>
      <c r="O5505" s="65">
        <f t="shared" si="778"/>
        <v>0.10554434198402257</v>
      </c>
      <c r="P5505" s="65">
        <f t="shared" si="779"/>
        <v>0.21589477734780138</v>
      </c>
      <c r="Q5505" s="65">
        <f t="shared" si="780"/>
        <v>0.11499128150662359</v>
      </c>
      <c r="R5505" s="65">
        <f t="shared" si="781"/>
        <v>4.8632606842502098E-2</v>
      </c>
      <c r="S5505" s="65">
        <f t="shared" si="782"/>
        <v>8.0948019358490428E-2</v>
      </c>
      <c r="T5505" s="66">
        <f>(L5505*'Football Field'!$F$4)+(M5505*'Football Field'!$F$5)+(N5505*'Football Field'!$F$6)+(O5505*'Football Field'!$F$7)+(P5505*'Football Field'!$F$8)+(Q5505*'Football Field'!$F$9)+(R5505*'Football Field'!$F$10)+(S5505*'Football Field'!$F$11)</f>
        <v>138987260.89616761</v>
      </c>
    </row>
    <row r="5506" spans="2:20" x14ac:dyDescent="0.3">
      <c r="B5506" s="62">
        <f t="shared" si="774"/>
        <v>5479</v>
      </c>
      <c r="C5506" s="62">
        <v>0.81275648018002045</v>
      </c>
      <c r="D5506" s="62">
        <v>0.39203963302177947</v>
      </c>
      <c r="E5506" s="62">
        <v>4.1702767004763941E-2</v>
      </c>
      <c r="F5506" s="62">
        <v>0.1666140070005262</v>
      </c>
      <c r="G5506" s="62">
        <v>0.83702828176645927</v>
      </c>
      <c r="H5506" s="62">
        <v>0.89540147910464074</v>
      </c>
      <c r="I5506" s="62">
        <v>0.23769623540132911</v>
      </c>
      <c r="J5506" s="62">
        <v>0.89973219750329614</v>
      </c>
      <c r="K5506" s="62"/>
      <c r="L5506" s="65">
        <f t="shared" si="775"/>
        <v>0.18976464347116651</v>
      </c>
      <c r="M5506" s="65">
        <f t="shared" si="776"/>
        <v>9.1534503878045792E-2</v>
      </c>
      <c r="N5506" s="65">
        <f t="shared" si="777"/>
        <v>9.7368780260814625E-3</v>
      </c>
      <c r="O5506" s="65">
        <f t="shared" si="778"/>
        <v>3.8901501749643665E-2</v>
      </c>
      <c r="P5506" s="65">
        <f t="shared" si="779"/>
        <v>0.19543169121150966</v>
      </c>
      <c r="Q5506" s="65">
        <f t="shared" si="780"/>
        <v>0.20906082767646719</v>
      </c>
      <c r="R5506" s="65">
        <f t="shared" si="781"/>
        <v>5.5497978134091179E-2</v>
      </c>
      <c r="S5506" s="65">
        <f t="shared" si="782"/>
        <v>0.21007197585299461</v>
      </c>
      <c r="T5506" s="66">
        <f>(L5506*'Football Field'!$F$4)+(M5506*'Football Field'!$F$5)+(N5506*'Football Field'!$F$6)+(O5506*'Football Field'!$F$7)+(P5506*'Football Field'!$F$8)+(Q5506*'Football Field'!$F$9)+(R5506*'Football Field'!$F$10)+(S5506*'Football Field'!$F$11)</f>
        <v>132655706.25798997</v>
      </c>
    </row>
    <row r="5507" spans="2:20" x14ac:dyDescent="0.3">
      <c r="B5507" s="62">
        <f t="shared" si="774"/>
        <v>5480</v>
      </c>
      <c r="C5507" s="62">
        <v>0.90082046614398048</v>
      </c>
      <c r="D5507" s="62">
        <v>0.40871271635026984</v>
      </c>
      <c r="E5507" s="62">
        <v>0.43783212132826521</v>
      </c>
      <c r="F5507" s="62">
        <v>0.59837436722574533</v>
      </c>
      <c r="G5507" s="62">
        <v>0.77761950394547408</v>
      </c>
      <c r="H5507" s="62">
        <v>0.36913070667749237</v>
      </c>
      <c r="I5507" s="62">
        <v>0.82837141482539722</v>
      </c>
      <c r="J5507" s="62">
        <v>0.33023370555607368</v>
      </c>
      <c r="K5507" s="62"/>
      <c r="L5507" s="65">
        <f t="shared" si="775"/>
        <v>0.19367922301015469</v>
      </c>
      <c r="M5507" s="65">
        <f t="shared" si="776"/>
        <v>8.7874514747578791E-2</v>
      </c>
      <c r="N5507" s="65">
        <f t="shared" si="777"/>
        <v>9.4135278065710093E-2</v>
      </c>
      <c r="O5507" s="65">
        <f t="shared" si="778"/>
        <v>0.12865236400496247</v>
      </c>
      <c r="P5507" s="65">
        <f t="shared" si="779"/>
        <v>0.16719063007792406</v>
      </c>
      <c r="Q5507" s="65">
        <f t="shared" si="780"/>
        <v>7.9364258634704629E-2</v>
      </c>
      <c r="R5507" s="65">
        <f t="shared" si="781"/>
        <v>0.17810244995206648</v>
      </c>
      <c r="S5507" s="65">
        <f t="shared" si="782"/>
        <v>7.10012815068988E-2</v>
      </c>
      <c r="T5507" s="66">
        <f>(L5507*'Football Field'!$F$4)+(M5507*'Football Field'!$F$5)+(N5507*'Football Field'!$F$6)+(O5507*'Football Field'!$F$7)+(P5507*'Football Field'!$F$8)+(Q5507*'Football Field'!$F$9)+(R5507*'Football Field'!$F$10)+(S5507*'Football Field'!$F$11)</f>
        <v>149121769.8122766</v>
      </c>
    </row>
    <row r="5508" spans="2:20" x14ac:dyDescent="0.3">
      <c r="B5508" s="62">
        <f t="shared" si="774"/>
        <v>5481</v>
      </c>
      <c r="C5508" s="62">
        <v>0.22517161700870925</v>
      </c>
      <c r="D5508" s="62">
        <v>3.6852122357050487E-2</v>
      </c>
      <c r="E5508" s="62">
        <v>0.91670665269740403</v>
      </c>
      <c r="F5508" s="62">
        <v>0.16334306400424148</v>
      </c>
      <c r="G5508" s="62">
        <v>0.42284637607794329</v>
      </c>
      <c r="H5508" s="62">
        <v>0.38288901193761349</v>
      </c>
      <c r="I5508" s="62">
        <v>0.67663951527036159</v>
      </c>
      <c r="J5508" s="62">
        <v>6.7978678628550337E-2</v>
      </c>
      <c r="K5508" s="62"/>
      <c r="L5508" s="65">
        <f t="shared" si="775"/>
        <v>7.7848676579174034E-2</v>
      </c>
      <c r="M5508" s="65">
        <f t="shared" si="776"/>
        <v>1.2740899553602301E-2</v>
      </c>
      <c r="N5508" s="65">
        <f t="shared" si="777"/>
        <v>0.31693337140736155</v>
      </c>
      <c r="O5508" s="65">
        <f t="shared" si="778"/>
        <v>5.6472665294337185E-2</v>
      </c>
      <c r="P5508" s="65">
        <f t="shared" si="779"/>
        <v>0.14619085305362614</v>
      </c>
      <c r="Q5508" s="65">
        <f t="shared" si="780"/>
        <v>0.13237637696982865</v>
      </c>
      <c r="R5508" s="65">
        <f t="shared" si="781"/>
        <v>0.23393486037333946</v>
      </c>
      <c r="S5508" s="65">
        <f t="shared" si="782"/>
        <v>2.3502296768730571E-2</v>
      </c>
      <c r="T5508" s="66">
        <f>(L5508*'Football Field'!$F$4)+(M5508*'Football Field'!$F$5)+(N5508*'Football Field'!$F$6)+(O5508*'Football Field'!$F$7)+(P5508*'Football Field'!$F$8)+(Q5508*'Football Field'!$F$9)+(R5508*'Football Field'!$F$10)+(S5508*'Football Field'!$F$11)</f>
        <v>160895996.41808549</v>
      </c>
    </row>
    <row r="5509" spans="2:20" x14ac:dyDescent="0.3">
      <c r="B5509" s="62">
        <f t="shared" si="774"/>
        <v>5482</v>
      </c>
      <c r="C5509" s="62">
        <v>0.97506467982750711</v>
      </c>
      <c r="D5509" s="62">
        <v>0.12506623267946293</v>
      </c>
      <c r="E5509" s="62">
        <v>0.33744721002600542</v>
      </c>
      <c r="F5509" s="62">
        <v>0.62552151366125963</v>
      </c>
      <c r="G5509" s="62">
        <v>0.31427772173379898</v>
      </c>
      <c r="H5509" s="62">
        <v>0.63988678170618407</v>
      </c>
      <c r="I5509" s="62">
        <v>0.7771841459309663</v>
      </c>
      <c r="J5509" s="62">
        <v>0.16212028409894397</v>
      </c>
      <c r="K5509" s="62"/>
      <c r="L5509" s="65">
        <f t="shared" si="775"/>
        <v>0.24644200211858827</v>
      </c>
      <c r="M5509" s="65">
        <f t="shared" si="776"/>
        <v>3.1609772578787818E-2</v>
      </c>
      <c r="N5509" s="65">
        <f t="shared" si="777"/>
        <v>8.5287845789729644E-2</v>
      </c>
      <c r="O5509" s="65">
        <f t="shared" si="778"/>
        <v>0.15809697283076779</v>
      </c>
      <c r="P5509" s="65">
        <f t="shared" si="779"/>
        <v>7.9431890589091406E-2</v>
      </c>
      <c r="Q5509" s="65">
        <f t="shared" si="780"/>
        <v>0.16172771188962454</v>
      </c>
      <c r="R5509" s="65">
        <f t="shared" si="781"/>
        <v>0.19642883277439094</v>
      </c>
      <c r="S5509" s="65">
        <f t="shared" si="782"/>
        <v>4.097497142901943E-2</v>
      </c>
      <c r="T5509" s="66">
        <f>(L5509*'Football Field'!$F$4)+(M5509*'Football Field'!$F$5)+(N5509*'Football Field'!$F$6)+(O5509*'Football Field'!$F$7)+(P5509*'Football Field'!$F$8)+(Q5509*'Football Field'!$F$9)+(R5509*'Football Field'!$F$10)+(S5509*'Football Field'!$F$11)</f>
        <v>144140692.46174437</v>
      </c>
    </row>
    <row r="5510" spans="2:20" x14ac:dyDescent="0.3">
      <c r="B5510" s="62">
        <f t="shared" si="774"/>
        <v>5483</v>
      </c>
      <c r="C5510" s="62">
        <v>0.93379372905999192</v>
      </c>
      <c r="D5510" s="62">
        <v>6.2807569192292356E-2</v>
      </c>
      <c r="E5510" s="62">
        <v>0.58582461144792775</v>
      </c>
      <c r="F5510" s="62">
        <v>0.35687094961547194</v>
      </c>
      <c r="G5510" s="62">
        <v>0.89162674902389649</v>
      </c>
      <c r="H5510" s="62">
        <v>0.95535518318892443</v>
      </c>
      <c r="I5510" s="62">
        <v>0.87964267221927939</v>
      </c>
      <c r="J5510" s="62">
        <v>0.47180674838438719</v>
      </c>
      <c r="K5510" s="62"/>
      <c r="L5510" s="65">
        <f t="shared" si="775"/>
        <v>0.18175226296613789</v>
      </c>
      <c r="M5510" s="65">
        <f t="shared" si="776"/>
        <v>1.2224774569425315E-2</v>
      </c>
      <c r="N5510" s="65">
        <f t="shared" si="777"/>
        <v>0.11402405640387289</v>
      </c>
      <c r="O5510" s="65">
        <f t="shared" si="778"/>
        <v>6.9460846288591338E-2</v>
      </c>
      <c r="P5510" s="65">
        <f t="shared" si="779"/>
        <v>0.17354494286373878</v>
      </c>
      <c r="Q5510" s="65">
        <f t="shared" si="780"/>
        <v>0.18594895326166921</v>
      </c>
      <c r="R5510" s="65">
        <f t="shared" si="781"/>
        <v>0.17121237946026446</v>
      </c>
      <c r="S5510" s="65">
        <f t="shared" si="782"/>
        <v>9.1831784186300128E-2</v>
      </c>
      <c r="T5510" s="66">
        <f>(L5510*'Football Field'!$F$4)+(M5510*'Football Field'!$F$5)+(N5510*'Football Field'!$F$6)+(O5510*'Football Field'!$F$7)+(P5510*'Football Field'!$F$8)+(Q5510*'Football Field'!$F$9)+(R5510*'Football Field'!$F$10)+(S5510*'Football Field'!$F$11)</f>
        <v>149245453.41880175</v>
      </c>
    </row>
    <row r="5511" spans="2:20" x14ac:dyDescent="0.3">
      <c r="B5511" s="62">
        <f t="shared" si="774"/>
        <v>5484</v>
      </c>
      <c r="C5511" s="62">
        <v>0.51327263287685343</v>
      </c>
      <c r="D5511" s="62">
        <v>0.94414853581626412</v>
      </c>
      <c r="E5511" s="62">
        <v>0.63016134465733875</v>
      </c>
      <c r="F5511" s="62">
        <v>0.67169334139967318</v>
      </c>
      <c r="G5511" s="62">
        <v>0.93708256405595447</v>
      </c>
      <c r="H5511" s="62">
        <v>0.85366152483484048</v>
      </c>
      <c r="I5511" s="62">
        <v>0.55178224602113646</v>
      </c>
      <c r="J5511" s="62">
        <v>0.50112096261107697</v>
      </c>
      <c r="K5511" s="62"/>
      <c r="L5511" s="65">
        <f t="shared" si="775"/>
        <v>9.1608008699640253E-2</v>
      </c>
      <c r="M5511" s="65">
        <f t="shared" si="776"/>
        <v>0.16850999204463793</v>
      </c>
      <c r="N5511" s="65">
        <f t="shared" si="777"/>
        <v>0.11247010311067335</v>
      </c>
      <c r="O5511" s="65">
        <f t="shared" si="778"/>
        <v>0.11988266180791064</v>
      </c>
      <c r="P5511" s="65">
        <f t="shared" si="779"/>
        <v>0.16724886966828642</v>
      </c>
      <c r="Q5511" s="65">
        <f t="shared" si="780"/>
        <v>0.15236002737044593</v>
      </c>
      <c r="R5511" s="65">
        <f t="shared" si="781"/>
        <v>9.848113761782995E-2</v>
      </c>
      <c r="S5511" s="65">
        <f t="shared" si="782"/>
        <v>8.9439199680575551E-2</v>
      </c>
      <c r="T5511" s="66">
        <f>(L5511*'Football Field'!$F$4)+(M5511*'Football Field'!$F$5)+(N5511*'Football Field'!$F$6)+(O5511*'Football Field'!$F$7)+(P5511*'Football Field'!$F$8)+(Q5511*'Football Field'!$F$9)+(R5511*'Football Field'!$F$10)+(S5511*'Football Field'!$F$11)</f>
        <v>138867457.19502535</v>
      </c>
    </row>
    <row r="5512" spans="2:20" x14ac:dyDescent="0.3">
      <c r="B5512" s="62">
        <f t="shared" si="774"/>
        <v>5485</v>
      </c>
      <c r="C5512" s="62">
        <v>0.92771657285659836</v>
      </c>
      <c r="D5512" s="62">
        <v>0.93980578393997127</v>
      </c>
      <c r="E5512" s="62">
        <v>0.93342066339004004</v>
      </c>
      <c r="F5512" s="62">
        <v>0.20222123741364073</v>
      </c>
      <c r="G5512" s="62">
        <v>0.48004913577915198</v>
      </c>
      <c r="H5512" s="62">
        <v>0.97319230097682918</v>
      </c>
      <c r="I5512" s="62">
        <v>0.92944269676153712</v>
      </c>
      <c r="J5512" s="62">
        <v>0.32162121098029361</v>
      </c>
      <c r="K5512" s="62"/>
      <c r="L5512" s="65">
        <f t="shared" si="775"/>
        <v>0.16254428626576836</v>
      </c>
      <c r="M5512" s="65">
        <f t="shared" si="776"/>
        <v>0.16466242476254264</v>
      </c>
      <c r="N5512" s="65">
        <f t="shared" si="777"/>
        <v>0.16354369422255272</v>
      </c>
      <c r="O5512" s="65">
        <f t="shared" si="778"/>
        <v>3.5430979315124927E-2</v>
      </c>
      <c r="P5512" s="65">
        <f t="shared" si="779"/>
        <v>8.4108925539031557E-2</v>
      </c>
      <c r="Q5512" s="65">
        <f t="shared" si="780"/>
        <v>0.17051204278321244</v>
      </c>
      <c r="R5512" s="65">
        <f t="shared" si="781"/>
        <v>0.1628467186964736</v>
      </c>
      <c r="S5512" s="65">
        <f t="shared" si="782"/>
        <v>5.6350928415293863E-2</v>
      </c>
      <c r="T5512" s="66">
        <f>(L5512*'Football Field'!$F$4)+(M5512*'Football Field'!$F$5)+(N5512*'Football Field'!$F$6)+(O5512*'Football Field'!$F$7)+(P5512*'Football Field'!$F$8)+(Q5512*'Football Field'!$F$9)+(R5512*'Football Field'!$F$10)+(S5512*'Football Field'!$F$11)</f>
        <v>141136349.4225024</v>
      </c>
    </row>
    <row r="5513" spans="2:20" x14ac:dyDescent="0.3">
      <c r="B5513" s="62">
        <f t="shared" si="774"/>
        <v>5486</v>
      </c>
      <c r="C5513" s="62">
        <v>0.87319226632923874</v>
      </c>
      <c r="D5513" s="62">
        <v>0.40570729155008334</v>
      </c>
      <c r="E5513" s="62">
        <v>0.52811850287129292</v>
      </c>
      <c r="F5513" s="62">
        <v>0.81640381604786127</v>
      </c>
      <c r="G5513" s="62">
        <v>0.23776634299049371</v>
      </c>
      <c r="H5513" s="62">
        <v>0.87874643388876283</v>
      </c>
      <c r="I5513" s="62">
        <v>0.44169959913163359</v>
      </c>
      <c r="J5513" s="62">
        <v>0.98762826695123507</v>
      </c>
      <c r="K5513" s="62"/>
      <c r="L5513" s="65">
        <f t="shared" si="775"/>
        <v>0.16892008540701431</v>
      </c>
      <c r="M5513" s="65">
        <f t="shared" si="776"/>
        <v>7.8484559451020577E-2</v>
      </c>
      <c r="N5513" s="65">
        <f t="shared" si="777"/>
        <v>0.10216515428505479</v>
      </c>
      <c r="O5513" s="65">
        <f t="shared" si="778"/>
        <v>0.1579342919665977</v>
      </c>
      <c r="P5513" s="65">
        <f t="shared" si="779"/>
        <v>4.5996182643381234E-2</v>
      </c>
      <c r="Q5513" s="65">
        <f t="shared" si="780"/>
        <v>0.16999454574604567</v>
      </c>
      <c r="R5513" s="65">
        <f t="shared" si="781"/>
        <v>8.544731428190061E-2</v>
      </c>
      <c r="S5513" s="65">
        <f t="shared" si="782"/>
        <v>0.19105786621898516</v>
      </c>
      <c r="T5513" s="66">
        <f>(L5513*'Football Field'!$F$4)+(M5513*'Football Field'!$F$5)+(N5513*'Football Field'!$F$6)+(O5513*'Football Field'!$F$7)+(P5513*'Football Field'!$F$8)+(Q5513*'Football Field'!$F$9)+(R5513*'Football Field'!$F$10)+(S5513*'Football Field'!$F$11)</f>
        <v>127820836.83409469</v>
      </c>
    </row>
    <row r="5514" spans="2:20" x14ac:dyDescent="0.3">
      <c r="B5514" s="62">
        <f t="shared" si="774"/>
        <v>5487</v>
      </c>
      <c r="C5514" s="62">
        <v>0.53860335969721518</v>
      </c>
      <c r="D5514" s="62">
        <v>0.2529942119896752</v>
      </c>
      <c r="E5514" s="62">
        <v>0.12879193103874775</v>
      </c>
      <c r="F5514" s="62">
        <v>0.22589609578061731</v>
      </c>
      <c r="G5514" s="62">
        <v>0.84242309495184287</v>
      </c>
      <c r="H5514" s="62">
        <v>0.97830042258499694</v>
      </c>
      <c r="I5514" s="62">
        <v>0.5393158645344418</v>
      </c>
      <c r="J5514" s="62">
        <v>0.83385826403480789</v>
      </c>
      <c r="K5514" s="62"/>
      <c r="L5514" s="65">
        <f t="shared" si="775"/>
        <v>0.1240969169598557</v>
      </c>
      <c r="M5514" s="65">
        <f t="shared" si="776"/>
        <v>5.8291136049089122E-2</v>
      </c>
      <c r="N5514" s="65">
        <f t="shared" si="777"/>
        <v>2.9674307230834713E-2</v>
      </c>
      <c r="O5514" s="65">
        <f t="shared" si="778"/>
        <v>5.2047594087422884E-2</v>
      </c>
      <c r="P5514" s="65">
        <f t="shared" si="779"/>
        <v>0.19409850862808126</v>
      </c>
      <c r="Q5514" s="65">
        <f t="shared" si="780"/>
        <v>0.22540532679107575</v>
      </c>
      <c r="R5514" s="65">
        <f t="shared" si="781"/>
        <v>0.12426108164993212</v>
      </c>
      <c r="S5514" s="65">
        <f t="shared" si="782"/>
        <v>0.19212512860370859</v>
      </c>
      <c r="T5514" s="66">
        <f>(L5514*'Football Field'!$F$4)+(M5514*'Football Field'!$F$5)+(N5514*'Football Field'!$F$6)+(O5514*'Football Field'!$F$7)+(P5514*'Football Field'!$F$8)+(Q5514*'Football Field'!$F$9)+(R5514*'Football Field'!$F$10)+(S5514*'Football Field'!$F$11)</f>
        <v>142988835.83847761</v>
      </c>
    </row>
    <row r="5515" spans="2:20" x14ac:dyDescent="0.3">
      <c r="B5515" s="62">
        <f t="shared" si="774"/>
        <v>5488</v>
      </c>
      <c r="C5515" s="62">
        <v>0.66291947220603953</v>
      </c>
      <c r="D5515" s="62">
        <v>0.67819005543995103</v>
      </c>
      <c r="E5515" s="62">
        <v>0.6001298054597296</v>
      </c>
      <c r="F5515" s="62">
        <v>2.4634798692505844E-2</v>
      </c>
      <c r="G5515" s="62">
        <v>0.80887107107522194</v>
      </c>
      <c r="H5515" s="62">
        <v>0.46493354998301517</v>
      </c>
      <c r="I5515" s="62">
        <v>0.92371288215679548</v>
      </c>
      <c r="J5515" s="62">
        <v>0.82851279801374855</v>
      </c>
      <c r="K5515" s="62"/>
      <c r="L5515" s="65">
        <f t="shared" si="775"/>
        <v>0.1327989109366936</v>
      </c>
      <c r="M5515" s="65">
        <f t="shared" si="776"/>
        <v>0.13585798056408463</v>
      </c>
      <c r="N5515" s="65">
        <f t="shared" si="777"/>
        <v>0.12022061189497191</v>
      </c>
      <c r="O5515" s="65">
        <f t="shared" si="778"/>
        <v>4.9349499821188915E-3</v>
      </c>
      <c r="P5515" s="65">
        <f t="shared" si="779"/>
        <v>0.16203656979561529</v>
      </c>
      <c r="Q5515" s="65">
        <f t="shared" si="780"/>
        <v>9.313751018688618E-2</v>
      </c>
      <c r="R5515" s="65">
        <f t="shared" si="781"/>
        <v>0.18504218070470382</v>
      </c>
      <c r="S5515" s="65">
        <f t="shared" si="782"/>
        <v>0.16597128593492569</v>
      </c>
      <c r="T5515" s="66">
        <f>(L5515*'Football Field'!$F$4)+(M5515*'Football Field'!$F$5)+(N5515*'Football Field'!$F$6)+(O5515*'Football Field'!$F$7)+(P5515*'Football Field'!$F$8)+(Q5515*'Football Field'!$F$9)+(R5515*'Football Field'!$F$10)+(S5515*'Football Field'!$F$11)</f>
        <v>150340826.580899</v>
      </c>
    </row>
    <row r="5516" spans="2:20" x14ac:dyDescent="0.3">
      <c r="B5516" s="62">
        <f t="shared" si="774"/>
        <v>5489</v>
      </c>
      <c r="C5516" s="62">
        <v>0.55269547340276515</v>
      </c>
      <c r="D5516" s="62">
        <v>0.31512089966047707</v>
      </c>
      <c r="E5516" s="62">
        <v>0.9841985952804555</v>
      </c>
      <c r="F5516" s="62">
        <v>0.29833055906360961</v>
      </c>
      <c r="G5516" s="62">
        <v>0.22677144169178443</v>
      </c>
      <c r="H5516" s="62">
        <v>0.54052469741784936</v>
      </c>
      <c r="I5516" s="62">
        <v>0.18729748404932856</v>
      </c>
      <c r="J5516" s="62">
        <v>0.13036220692467038</v>
      </c>
      <c r="K5516" s="62"/>
      <c r="L5516" s="65">
        <f t="shared" si="775"/>
        <v>0.17083276404006917</v>
      </c>
      <c r="M5516" s="65">
        <f t="shared" si="776"/>
        <v>9.7400787389049143E-2</v>
      </c>
      <c r="N5516" s="65">
        <f t="shared" si="777"/>
        <v>0.30420615779784022</v>
      </c>
      <c r="O5516" s="65">
        <f t="shared" si="778"/>
        <v>9.2211057363439153E-2</v>
      </c>
      <c r="P5516" s="65">
        <f t="shared" si="779"/>
        <v>7.0092834216733235E-2</v>
      </c>
      <c r="Q5516" s="65">
        <f t="shared" si="780"/>
        <v>0.16707089624474436</v>
      </c>
      <c r="R5516" s="65">
        <f t="shared" si="781"/>
        <v>5.7891820066673053E-2</v>
      </c>
      <c r="S5516" s="65">
        <f t="shared" si="782"/>
        <v>4.0293682881451777E-2</v>
      </c>
      <c r="T5516" s="66">
        <f>(L5516*'Football Field'!$F$4)+(M5516*'Football Field'!$F$5)+(N5516*'Football Field'!$F$6)+(O5516*'Football Field'!$F$7)+(P5516*'Football Field'!$F$8)+(Q5516*'Football Field'!$F$9)+(R5516*'Football Field'!$F$10)+(S5516*'Football Field'!$F$11)</f>
        <v>129554668.00452591</v>
      </c>
    </row>
    <row r="5517" spans="2:20" x14ac:dyDescent="0.3">
      <c r="B5517" s="62">
        <f t="shared" si="774"/>
        <v>5490</v>
      </c>
      <c r="C5517" s="62">
        <v>0.12618101593772313</v>
      </c>
      <c r="D5517" s="62">
        <v>0.29453232776345428</v>
      </c>
      <c r="E5517" s="62">
        <v>0.89737495021549707</v>
      </c>
      <c r="F5517" s="62">
        <v>0.45025683838581898</v>
      </c>
      <c r="G5517" s="62">
        <v>0.73764110587729925</v>
      </c>
      <c r="H5517" s="62">
        <v>0.32602501899778369</v>
      </c>
      <c r="I5517" s="62">
        <v>0.44248057594502943</v>
      </c>
      <c r="J5517" s="62">
        <v>0.81574243246491174</v>
      </c>
      <c r="K5517" s="62"/>
      <c r="L5517" s="65">
        <f t="shared" si="775"/>
        <v>3.084933716372321E-2</v>
      </c>
      <c r="M5517" s="65">
        <f t="shared" si="776"/>
        <v>7.2008669586837937E-2</v>
      </c>
      <c r="N5517" s="65">
        <f t="shared" si="777"/>
        <v>0.21939451189028628</v>
      </c>
      <c r="O5517" s="65">
        <f t="shared" si="778"/>
        <v>0.11008094137149488</v>
      </c>
      <c r="P5517" s="65">
        <f t="shared" si="779"/>
        <v>0.18034201905825192</v>
      </c>
      <c r="Q5517" s="65">
        <f t="shared" si="780"/>
        <v>7.9708153085689751E-2</v>
      </c>
      <c r="R5517" s="65">
        <f t="shared" si="781"/>
        <v>0.10817976360614931</v>
      </c>
      <c r="S5517" s="65">
        <f t="shared" si="782"/>
        <v>0.19943660423756662</v>
      </c>
      <c r="T5517" s="66">
        <f>(L5517*'Football Field'!$F$4)+(M5517*'Football Field'!$F$5)+(N5517*'Football Field'!$F$6)+(O5517*'Football Field'!$F$7)+(P5517*'Football Field'!$F$8)+(Q5517*'Football Field'!$F$9)+(R5517*'Football Field'!$F$10)+(S5517*'Football Field'!$F$11)</f>
        <v>145469179.86526349</v>
      </c>
    </row>
    <row r="5518" spans="2:20" x14ac:dyDescent="0.3">
      <c r="B5518" s="62">
        <f t="shared" si="774"/>
        <v>5491</v>
      </c>
      <c r="C5518" s="62">
        <v>0.58066671579741069</v>
      </c>
      <c r="D5518" s="62">
        <v>0.35624252846186422</v>
      </c>
      <c r="E5518" s="62">
        <v>2.8208107033677932E-2</v>
      </c>
      <c r="F5518" s="62">
        <v>0.47623698669763281</v>
      </c>
      <c r="G5518" s="62">
        <v>0.76116571025673074</v>
      </c>
      <c r="H5518" s="62">
        <v>0.9515829350335403</v>
      </c>
      <c r="I5518" s="62">
        <v>0.8953488070261858</v>
      </c>
      <c r="J5518" s="62">
        <v>0.85140382965612649</v>
      </c>
      <c r="K5518" s="62"/>
      <c r="L5518" s="65">
        <f t="shared" si="775"/>
        <v>0.1184827223703796</v>
      </c>
      <c r="M5518" s="65">
        <f t="shared" si="776"/>
        <v>7.268986399247189E-2</v>
      </c>
      <c r="N5518" s="65">
        <f t="shared" si="777"/>
        <v>5.7557514893470628E-3</v>
      </c>
      <c r="O5518" s="65">
        <f t="shared" si="778"/>
        <v>9.7174253564566729E-2</v>
      </c>
      <c r="P5518" s="65">
        <f t="shared" si="779"/>
        <v>0.15531282071567151</v>
      </c>
      <c r="Q5518" s="65">
        <f t="shared" si="780"/>
        <v>0.19416669431300074</v>
      </c>
      <c r="R5518" s="65">
        <f t="shared" si="781"/>
        <v>0.1826923452670321</v>
      </c>
      <c r="S5518" s="65">
        <f t="shared" si="782"/>
        <v>0.17372554828753045</v>
      </c>
      <c r="T5518" s="66">
        <f>(L5518*'Football Field'!$F$4)+(M5518*'Football Field'!$F$5)+(N5518*'Football Field'!$F$6)+(O5518*'Football Field'!$F$7)+(P5518*'Football Field'!$F$8)+(Q5518*'Football Field'!$F$9)+(R5518*'Football Field'!$F$10)+(S5518*'Football Field'!$F$11)</f>
        <v>147452854.45773575</v>
      </c>
    </row>
    <row r="5519" spans="2:20" x14ac:dyDescent="0.3">
      <c r="B5519" s="62">
        <f t="shared" si="774"/>
        <v>5492</v>
      </c>
      <c r="C5519" s="62">
        <v>0.76891173601837404</v>
      </c>
      <c r="D5519" s="62">
        <v>0.74696979695059518</v>
      </c>
      <c r="E5519" s="62">
        <v>0.99642232595313818</v>
      </c>
      <c r="F5519" s="62">
        <v>0.64266860051529773</v>
      </c>
      <c r="G5519" s="62">
        <v>0.2436960941636962</v>
      </c>
      <c r="H5519" s="62">
        <v>0.29909120973108383</v>
      </c>
      <c r="I5519" s="62">
        <v>0.6191726242390031</v>
      </c>
      <c r="J5519" s="62">
        <v>0.35140983412557336</v>
      </c>
      <c r="K5519" s="62"/>
      <c r="L5519" s="65">
        <f t="shared" si="775"/>
        <v>0.16470766269978046</v>
      </c>
      <c r="M5519" s="65">
        <f t="shared" si="776"/>
        <v>0.16000750619330142</v>
      </c>
      <c r="N5519" s="65">
        <f t="shared" si="777"/>
        <v>0.21344243387344836</v>
      </c>
      <c r="O5519" s="65">
        <f t="shared" si="778"/>
        <v>0.13766527173787882</v>
      </c>
      <c r="P5519" s="65">
        <f t="shared" si="779"/>
        <v>5.220184866291188E-2</v>
      </c>
      <c r="Q5519" s="65">
        <f t="shared" si="780"/>
        <v>6.4067970068907187E-2</v>
      </c>
      <c r="R5519" s="65">
        <f t="shared" si="781"/>
        <v>0.13263222678091446</v>
      </c>
      <c r="S5519" s="65">
        <f t="shared" si="782"/>
        <v>7.5275079982857263E-2</v>
      </c>
      <c r="T5519" s="66">
        <f>(L5519*'Football Field'!$F$4)+(M5519*'Football Field'!$F$5)+(N5519*'Football Field'!$F$6)+(O5519*'Football Field'!$F$7)+(P5519*'Football Field'!$F$8)+(Q5519*'Football Field'!$F$9)+(R5519*'Football Field'!$F$10)+(S5519*'Football Field'!$F$11)</f>
        <v>136511236.8483547</v>
      </c>
    </row>
    <row r="5520" spans="2:20" x14ac:dyDescent="0.3">
      <c r="B5520" s="62">
        <f t="shared" si="774"/>
        <v>5493</v>
      </c>
      <c r="C5520" s="62">
        <v>0.35307715447280397</v>
      </c>
      <c r="D5520" s="62">
        <v>0.82140259064656751</v>
      </c>
      <c r="E5520" s="62">
        <v>0.35337348164666837</v>
      </c>
      <c r="F5520" s="62">
        <v>0.75919303738425314</v>
      </c>
      <c r="G5520" s="62">
        <v>0.61904348800923004</v>
      </c>
      <c r="H5520" s="62">
        <v>0.66429514442761417</v>
      </c>
      <c r="I5520" s="62">
        <v>0.91188328800421903</v>
      </c>
      <c r="J5520" s="62">
        <v>0.5453823410372779</v>
      </c>
      <c r="K5520" s="62"/>
      <c r="L5520" s="65">
        <f t="shared" si="775"/>
        <v>7.0227067826807016E-2</v>
      </c>
      <c r="M5520" s="65">
        <f t="shared" si="776"/>
        <v>0.16337702600040269</v>
      </c>
      <c r="N5520" s="65">
        <f t="shared" si="777"/>
        <v>7.0286007319986549E-2</v>
      </c>
      <c r="O5520" s="65">
        <f t="shared" si="778"/>
        <v>0.15100354201514976</v>
      </c>
      <c r="P5520" s="65">
        <f t="shared" si="779"/>
        <v>0.12312778799036111</v>
      </c>
      <c r="Q5520" s="65">
        <f t="shared" si="780"/>
        <v>0.13212834524622291</v>
      </c>
      <c r="R5520" s="65">
        <f t="shared" si="781"/>
        <v>0.18137364229193345</v>
      </c>
      <c r="S5520" s="65">
        <f t="shared" si="782"/>
        <v>0.10847658130913661</v>
      </c>
      <c r="T5520" s="66">
        <f>(L5520*'Football Field'!$F$4)+(M5520*'Football Field'!$F$5)+(N5520*'Football Field'!$F$6)+(O5520*'Football Field'!$F$7)+(P5520*'Football Field'!$F$8)+(Q5520*'Football Field'!$F$9)+(R5520*'Football Field'!$F$10)+(S5520*'Football Field'!$F$11)</f>
        <v>146139868.66273236</v>
      </c>
    </row>
    <row r="5521" spans="2:20" x14ac:dyDescent="0.3">
      <c r="B5521" s="62">
        <f t="shared" si="774"/>
        <v>5494</v>
      </c>
      <c r="C5521" s="62">
        <v>0.86241728437281706</v>
      </c>
      <c r="D5521" s="62">
        <v>7.8006120047111827E-2</v>
      </c>
      <c r="E5521" s="62">
        <v>0.18439441119613942</v>
      </c>
      <c r="F5521" s="62">
        <v>0.30417600964547442</v>
      </c>
      <c r="G5521" s="62">
        <v>8.5861433133613496E-2</v>
      </c>
      <c r="H5521" s="62">
        <v>0.90119707732911181</v>
      </c>
      <c r="I5521" s="62">
        <v>0.14100351664684341</v>
      </c>
      <c r="J5521" s="62">
        <v>0.3082165763432565</v>
      </c>
      <c r="K5521" s="62"/>
      <c r="L5521" s="65">
        <f t="shared" si="775"/>
        <v>0.30098962867547607</v>
      </c>
      <c r="M5521" s="65">
        <f t="shared" si="776"/>
        <v>2.7224678276792251E-2</v>
      </c>
      <c r="N5521" s="65">
        <f t="shared" si="777"/>
        <v>6.4354931610770494E-2</v>
      </c>
      <c r="O5521" s="65">
        <f t="shared" si="778"/>
        <v>0.10615954231687369</v>
      </c>
      <c r="P5521" s="65">
        <f t="shared" si="779"/>
        <v>2.9966237162355639E-2</v>
      </c>
      <c r="Q5521" s="65">
        <f t="shared" si="780"/>
        <v>0.31452404605501122</v>
      </c>
      <c r="R5521" s="65">
        <f t="shared" si="781"/>
        <v>4.9211207714064002E-2</v>
      </c>
      <c r="S5521" s="65">
        <f t="shared" si="782"/>
        <v>0.10756972818865659</v>
      </c>
      <c r="T5521" s="66">
        <f>(L5521*'Football Field'!$F$4)+(M5521*'Football Field'!$F$5)+(N5521*'Football Field'!$F$6)+(O5521*'Football Field'!$F$7)+(P5521*'Football Field'!$F$8)+(Q5521*'Football Field'!$F$9)+(R5521*'Football Field'!$F$10)+(S5521*'Football Field'!$F$11)</f>
        <v>118999881.8820971</v>
      </c>
    </row>
    <row r="5522" spans="2:20" x14ac:dyDescent="0.3">
      <c r="B5522" s="62">
        <f t="shared" si="774"/>
        <v>5495</v>
      </c>
      <c r="C5522" s="62">
        <v>0.92351387947985575</v>
      </c>
      <c r="D5522" s="62">
        <v>0.60314417396372444</v>
      </c>
      <c r="E5522" s="62">
        <v>0.23152428917286716</v>
      </c>
      <c r="F5522" s="62">
        <v>0.11813106519829708</v>
      </c>
      <c r="G5522" s="62">
        <v>0.65812431649617609</v>
      </c>
      <c r="H5522" s="62">
        <v>0.5344704476673322</v>
      </c>
      <c r="I5522" s="62">
        <v>0.28112093955786877</v>
      </c>
      <c r="J5522" s="62">
        <v>0.13747744855735866</v>
      </c>
      <c r="K5522" s="62"/>
      <c r="L5522" s="65">
        <f t="shared" si="775"/>
        <v>0.264806349053893</v>
      </c>
      <c r="M5522" s="65">
        <f t="shared" si="776"/>
        <v>0.17294424069773151</v>
      </c>
      <c r="N5522" s="65">
        <f t="shared" si="777"/>
        <v>6.6386768077265304E-2</v>
      </c>
      <c r="O5522" s="65">
        <f t="shared" si="778"/>
        <v>3.3872643151424117E-2</v>
      </c>
      <c r="P5522" s="65">
        <f t="shared" si="779"/>
        <v>0.18870912646499383</v>
      </c>
      <c r="Q5522" s="65">
        <f t="shared" si="780"/>
        <v>0.15325288668503784</v>
      </c>
      <c r="R5522" s="65">
        <f t="shared" si="781"/>
        <v>8.060800308583034E-2</v>
      </c>
      <c r="S5522" s="65">
        <f t="shared" si="782"/>
        <v>3.9419982783824123E-2</v>
      </c>
      <c r="T5522" s="66">
        <f>(L5522*'Football Field'!$F$4)+(M5522*'Football Field'!$F$5)+(N5522*'Football Field'!$F$6)+(O5522*'Football Field'!$F$7)+(P5522*'Football Field'!$F$8)+(Q5522*'Football Field'!$F$9)+(R5522*'Football Field'!$F$10)+(S5522*'Football Field'!$F$11)</f>
        <v>135094467.42182636</v>
      </c>
    </row>
    <row r="5523" spans="2:20" x14ac:dyDescent="0.3">
      <c r="B5523" s="62">
        <f t="shared" si="774"/>
        <v>5496</v>
      </c>
      <c r="C5523" s="62">
        <v>0.36506863696966363</v>
      </c>
      <c r="D5523" s="62">
        <v>8.6416289958132331E-2</v>
      </c>
      <c r="E5523" s="62">
        <v>0.93367503347330238</v>
      </c>
      <c r="F5523" s="62">
        <v>0.9658276176342524</v>
      </c>
      <c r="G5523" s="62">
        <v>0.74620903464793586</v>
      </c>
      <c r="H5523" s="62">
        <v>0.43867467202176147</v>
      </c>
      <c r="I5523" s="62">
        <v>9.2969924847074448E-2</v>
      </c>
      <c r="J5523" s="62">
        <v>0.24801002704234776</v>
      </c>
      <c r="K5523" s="62"/>
      <c r="L5523" s="65">
        <f t="shared" si="775"/>
        <v>9.4166274301087094E-2</v>
      </c>
      <c r="M5523" s="65">
        <f t="shared" si="776"/>
        <v>2.2290329105855166E-2</v>
      </c>
      <c r="N5523" s="65">
        <f t="shared" si="777"/>
        <v>0.24083334038204349</v>
      </c>
      <c r="O5523" s="65">
        <f t="shared" si="778"/>
        <v>0.24912681934183811</v>
      </c>
      <c r="P5523" s="65">
        <f t="shared" si="779"/>
        <v>0.19247811925417743</v>
      </c>
      <c r="Q5523" s="65">
        <f t="shared" si="780"/>
        <v>0.11315230976133739</v>
      </c>
      <c r="R5523" s="65">
        <f t="shared" si="781"/>
        <v>2.3980782127905866E-2</v>
      </c>
      <c r="S5523" s="65">
        <f t="shared" si="782"/>
        <v>6.3972025725755305E-2</v>
      </c>
      <c r="T5523" s="66">
        <f>(L5523*'Football Field'!$F$4)+(M5523*'Football Field'!$F$5)+(N5523*'Football Field'!$F$6)+(O5523*'Football Field'!$F$7)+(P5523*'Football Field'!$F$8)+(Q5523*'Football Field'!$F$9)+(R5523*'Football Field'!$F$10)+(S5523*'Football Field'!$F$11)</f>
        <v>135131033.51626515</v>
      </c>
    </row>
    <row r="5524" spans="2:20" x14ac:dyDescent="0.3">
      <c r="B5524" s="62">
        <f t="shared" si="774"/>
        <v>5497</v>
      </c>
      <c r="C5524" s="62">
        <v>0.18927187882887797</v>
      </c>
      <c r="D5524" s="62">
        <v>0.24827200406775474</v>
      </c>
      <c r="E5524" s="62">
        <v>0.70645189590654955</v>
      </c>
      <c r="F5524" s="62">
        <v>0.17569437743485883</v>
      </c>
      <c r="G5524" s="62">
        <v>0.31102829522115982</v>
      </c>
      <c r="H5524" s="62">
        <v>0.78861855983947415</v>
      </c>
      <c r="I5524" s="62">
        <v>0.642311160254602</v>
      </c>
      <c r="J5524" s="62">
        <v>0.85587279603205824</v>
      </c>
      <c r="K5524" s="62"/>
      <c r="L5524" s="65">
        <f t="shared" si="775"/>
        <v>4.8314196757328537E-2</v>
      </c>
      <c r="M5524" s="65">
        <f t="shared" si="776"/>
        <v>6.3374773516728253E-2</v>
      </c>
      <c r="N5524" s="65">
        <f t="shared" si="777"/>
        <v>0.18033136306146927</v>
      </c>
      <c r="O5524" s="65">
        <f t="shared" si="778"/>
        <v>4.4848356623641138E-2</v>
      </c>
      <c r="P5524" s="65">
        <f t="shared" si="779"/>
        <v>7.9394162225217155E-2</v>
      </c>
      <c r="Q5524" s="65">
        <f t="shared" si="780"/>
        <v>0.20130551089955223</v>
      </c>
      <c r="R5524" s="65">
        <f t="shared" si="781"/>
        <v>0.16395857624484061</v>
      </c>
      <c r="S5524" s="65">
        <f t="shared" si="782"/>
        <v>0.21847306067122274</v>
      </c>
      <c r="T5524" s="66">
        <f>(L5524*'Football Field'!$F$4)+(M5524*'Football Field'!$F$5)+(N5524*'Football Field'!$F$6)+(O5524*'Football Field'!$F$7)+(P5524*'Football Field'!$F$8)+(Q5524*'Football Field'!$F$9)+(R5524*'Football Field'!$F$10)+(S5524*'Football Field'!$F$11)</f>
        <v>143538782.66384798</v>
      </c>
    </row>
    <row r="5525" spans="2:20" x14ac:dyDescent="0.3">
      <c r="B5525" s="62">
        <f t="shared" si="774"/>
        <v>5498</v>
      </c>
      <c r="C5525" s="62">
        <v>0.41727289345983765</v>
      </c>
      <c r="D5525" s="62">
        <v>0.13405562907997037</v>
      </c>
      <c r="E5525" s="62">
        <v>0.16143631836935834</v>
      </c>
      <c r="F5525" s="62">
        <v>0.52209574307274265</v>
      </c>
      <c r="G5525" s="62">
        <v>0.83233723282407002</v>
      </c>
      <c r="H5525" s="62">
        <v>4.9586986523719734E-4</v>
      </c>
      <c r="I5525" s="62">
        <v>0.64756687817257264</v>
      </c>
      <c r="J5525" s="62">
        <v>0.40220969532924278</v>
      </c>
      <c r="K5525" s="62"/>
      <c r="L5525" s="65">
        <f t="shared" si="775"/>
        <v>0.13384983933629488</v>
      </c>
      <c r="M5525" s="65">
        <f t="shared" si="776"/>
        <v>4.3001413932503646E-2</v>
      </c>
      <c r="N5525" s="65">
        <f t="shared" si="777"/>
        <v>5.1784397250480271E-2</v>
      </c>
      <c r="O5525" s="65">
        <f t="shared" si="778"/>
        <v>0.16747416959921996</v>
      </c>
      <c r="P5525" s="65">
        <f t="shared" si="779"/>
        <v>0.26699123435354666</v>
      </c>
      <c r="Q5525" s="65">
        <f t="shared" si="780"/>
        <v>1.5906161850912884E-4</v>
      </c>
      <c r="R5525" s="65">
        <f t="shared" si="781"/>
        <v>0.20772191043664687</v>
      </c>
      <c r="S5525" s="65">
        <f t="shared" si="782"/>
        <v>0.12901797347279861</v>
      </c>
      <c r="T5525" s="66">
        <f>(L5525*'Football Field'!$F$4)+(M5525*'Football Field'!$F$5)+(N5525*'Football Field'!$F$6)+(O5525*'Football Field'!$F$7)+(P5525*'Football Field'!$F$8)+(Q5525*'Football Field'!$F$9)+(R5525*'Football Field'!$F$10)+(S5525*'Football Field'!$F$11)</f>
        <v>161464329.90288812</v>
      </c>
    </row>
    <row r="5526" spans="2:20" x14ac:dyDescent="0.3">
      <c r="B5526" s="62">
        <f t="shared" si="774"/>
        <v>5499</v>
      </c>
      <c r="C5526" s="62">
        <v>6.7987079807087958E-2</v>
      </c>
      <c r="D5526" s="62">
        <v>7.3306357463413074E-2</v>
      </c>
      <c r="E5526" s="62">
        <v>0.31545352459109277</v>
      </c>
      <c r="F5526" s="62">
        <v>3.8313469086027396E-2</v>
      </c>
      <c r="G5526" s="62">
        <v>0.90578397895146756</v>
      </c>
      <c r="H5526" s="62">
        <v>0.62756486877962492</v>
      </c>
      <c r="I5526" s="62">
        <v>0.86047466946175066</v>
      </c>
      <c r="J5526" s="62">
        <v>0.77334641353254574</v>
      </c>
      <c r="K5526" s="62"/>
      <c r="L5526" s="65">
        <f t="shared" si="775"/>
        <v>1.8564391939569182E-2</v>
      </c>
      <c r="M5526" s="65">
        <f t="shared" si="776"/>
        <v>2.0016861372402762E-2</v>
      </c>
      <c r="N5526" s="65">
        <f t="shared" si="777"/>
        <v>8.613699670355654E-2</v>
      </c>
      <c r="O5526" s="65">
        <f t="shared" si="778"/>
        <v>1.0461785661272472E-2</v>
      </c>
      <c r="P5526" s="65">
        <f t="shared" si="779"/>
        <v>0.247331240664413</v>
      </c>
      <c r="Q5526" s="65">
        <f t="shared" si="780"/>
        <v>0.17136138549540492</v>
      </c>
      <c r="R5526" s="65">
        <f t="shared" si="781"/>
        <v>0.23495918729390403</v>
      </c>
      <c r="S5526" s="65">
        <f t="shared" si="782"/>
        <v>0.21116815086947704</v>
      </c>
      <c r="T5526" s="66">
        <f>(L5526*'Football Field'!$F$4)+(M5526*'Football Field'!$F$5)+(N5526*'Football Field'!$F$6)+(O5526*'Football Field'!$F$7)+(P5526*'Football Field'!$F$8)+(Q5526*'Football Field'!$F$9)+(R5526*'Football Field'!$F$10)+(S5526*'Football Field'!$F$11)</f>
        <v>164678403.67389652</v>
      </c>
    </row>
    <row r="5527" spans="2:20" x14ac:dyDescent="0.3">
      <c r="B5527" s="62">
        <f t="shared" si="774"/>
        <v>5500</v>
      </c>
      <c r="C5527" s="62">
        <v>0.97203135025209231</v>
      </c>
      <c r="D5527" s="62">
        <v>0.34584753262995338</v>
      </c>
      <c r="E5527" s="62">
        <v>0.65460590033452981</v>
      </c>
      <c r="F5527" s="62">
        <v>0.42716494808941152</v>
      </c>
      <c r="G5527" s="62">
        <v>0.95590300951631091</v>
      </c>
      <c r="H5527" s="62">
        <v>0.98124221178130577</v>
      </c>
      <c r="I5527" s="62">
        <v>0.6264649662873274</v>
      </c>
      <c r="J5527" s="62">
        <v>7.3479726335222706E-3</v>
      </c>
      <c r="K5527" s="62"/>
      <c r="L5527" s="65">
        <f t="shared" si="775"/>
        <v>0.19555582968222759</v>
      </c>
      <c r="M5527" s="65">
        <f t="shared" si="776"/>
        <v>6.9578518398055372E-2</v>
      </c>
      <c r="N5527" s="65">
        <f t="shared" si="777"/>
        <v>0.13169534081550063</v>
      </c>
      <c r="O5527" s="65">
        <f t="shared" si="778"/>
        <v>8.593817042333686E-2</v>
      </c>
      <c r="P5527" s="65">
        <f t="shared" si="779"/>
        <v>0.19231108757265941</v>
      </c>
      <c r="Q5527" s="65">
        <f t="shared" si="780"/>
        <v>0.19740889508795376</v>
      </c>
      <c r="R5527" s="65">
        <f t="shared" si="781"/>
        <v>0.12603387351384795</v>
      </c>
      <c r="S5527" s="65">
        <f t="shared" si="782"/>
        <v>1.4782845064185289E-3</v>
      </c>
      <c r="T5527" s="66">
        <f>(L5527*'Football Field'!$F$4)+(M5527*'Football Field'!$F$5)+(N5527*'Football Field'!$F$6)+(O5527*'Football Field'!$F$7)+(P5527*'Football Field'!$F$8)+(Q5527*'Football Field'!$F$9)+(R5527*'Football Field'!$F$10)+(S5527*'Football Field'!$F$11)</f>
        <v>144143010.39289552</v>
      </c>
    </row>
    <row r="5528" spans="2:20" x14ac:dyDescent="0.3">
      <c r="B5528" s="62">
        <f t="shared" si="774"/>
        <v>5501</v>
      </c>
      <c r="C5528" s="62">
        <v>0.84115469406263221</v>
      </c>
      <c r="D5528" s="62">
        <v>0.77875727441253095</v>
      </c>
      <c r="E5528" s="62">
        <v>0.76685219160217866</v>
      </c>
      <c r="F5528" s="62">
        <v>0.60195185916327854</v>
      </c>
      <c r="G5528" s="62">
        <v>0.76150870227788736</v>
      </c>
      <c r="H5528" s="62">
        <v>0.96796039637189679</v>
      </c>
      <c r="I5528" s="62">
        <v>0.73284570454638243</v>
      </c>
      <c r="J5528" s="62">
        <v>0.51101236645614334</v>
      </c>
      <c r="K5528" s="62"/>
      <c r="L5528" s="65">
        <f t="shared" si="775"/>
        <v>0.14108497161336783</v>
      </c>
      <c r="M5528" s="65">
        <f t="shared" si="776"/>
        <v>0.1306191937460848</v>
      </c>
      <c r="N5528" s="65">
        <f t="shared" si="777"/>
        <v>0.1286223811714072</v>
      </c>
      <c r="O5528" s="65">
        <f t="shared" si="778"/>
        <v>0.10096402191193329</v>
      </c>
      <c r="P5528" s="65">
        <f t="shared" si="779"/>
        <v>0.12772612981008763</v>
      </c>
      <c r="Q5528" s="65">
        <f t="shared" si="780"/>
        <v>0.16235380484582396</v>
      </c>
      <c r="R5528" s="65">
        <f t="shared" si="781"/>
        <v>0.12291855012248942</v>
      </c>
      <c r="S5528" s="65">
        <f t="shared" si="782"/>
        <v>8.5710946778805752E-2</v>
      </c>
      <c r="T5528" s="66">
        <f>(L5528*'Football Field'!$F$4)+(M5528*'Football Field'!$F$5)+(N5528*'Football Field'!$F$6)+(O5528*'Football Field'!$F$7)+(P5528*'Football Field'!$F$8)+(Q5528*'Football Field'!$F$9)+(R5528*'Football Field'!$F$10)+(S5528*'Football Field'!$F$11)</f>
        <v>139161553.18899083</v>
      </c>
    </row>
    <row r="5529" spans="2:20" x14ac:dyDescent="0.3">
      <c r="B5529" s="62">
        <f t="shared" si="774"/>
        <v>5502</v>
      </c>
      <c r="C5529" s="62">
        <v>0.39680656778994938</v>
      </c>
      <c r="D5529" s="62">
        <v>0.70135346944158916</v>
      </c>
      <c r="E5529" s="62">
        <v>0.78694094325721775</v>
      </c>
      <c r="F5529" s="62">
        <v>0.22845958588841386</v>
      </c>
      <c r="G5529" s="62">
        <v>0.60034361269740388</v>
      </c>
      <c r="H5529" s="62">
        <v>0.98211766928046129</v>
      </c>
      <c r="I5529" s="62">
        <v>0.43834149224698715</v>
      </c>
      <c r="J5529" s="62">
        <v>0.51863800689307837</v>
      </c>
      <c r="K5529" s="62"/>
      <c r="L5529" s="65">
        <f t="shared" si="775"/>
        <v>8.5279701886088299E-2</v>
      </c>
      <c r="M5529" s="65">
        <f t="shared" si="776"/>
        <v>0.1507314133530514</v>
      </c>
      <c r="N5529" s="65">
        <f t="shared" si="777"/>
        <v>0.1691254492502694</v>
      </c>
      <c r="O5529" s="65">
        <f t="shared" si="778"/>
        <v>4.9099402477371497E-2</v>
      </c>
      <c r="P5529" s="65">
        <f t="shared" si="779"/>
        <v>0.12902287531478862</v>
      </c>
      <c r="Q5529" s="65">
        <f t="shared" si="780"/>
        <v>0.21107186435894221</v>
      </c>
      <c r="R5529" s="65">
        <f t="shared" si="781"/>
        <v>9.4206182098564004E-2</v>
      </c>
      <c r="S5529" s="65">
        <f t="shared" si="782"/>
        <v>0.11146311126092456</v>
      </c>
      <c r="T5529" s="66">
        <f>(L5529*'Football Field'!$F$4)+(M5529*'Football Field'!$F$5)+(N5529*'Football Field'!$F$6)+(O5529*'Football Field'!$F$7)+(P5529*'Football Field'!$F$8)+(Q5529*'Football Field'!$F$9)+(R5529*'Football Field'!$F$10)+(S5529*'Football Field'!$F$11)</f>
        <v>136376891.77503133</v>
      </c>
    </row>
    <row r="5530" spans="2:20" x14ac:dyDescent="0.3">
      <c r="B5530" s="62">
        <f t="shared" si="774"/>
        <v>5503</v>
      </c>
      <c r="C5530" s="62">
        <v>0.70613050216783502</v>
      </c>
      <c r="D5530" s="62">
        <v>0.13809429674125606</v>
      </c>
      <c r="E5530" s="62">
        <v>0.40324665450489716</v>
      </c>
      <c r="F5530" s="62">
        <v>4.930525384221307E-2</v>
      </c>
      <c r="G5530" s="62">
        <v>0.60102725669924928</v>
      </c>
      <c r="H5530" s="62">
        <v>0.81229212207395596</v>
      </c>
      <c r="I5530" s="62">
        <v>0.58856538716278528</v>
      </c>
      <c r="J5530" s="62">
        <v>0.8153599480499486</v>
      </c>
      <c r="K5530" s="62"/>
      <c r="L5530" s="65">
        <f t="shared" si="775"/>
        <v>0.17163996728890005</v>
      </c>
      <c r="M5530" s="65">
        <f t="shared" si="776"/>
        <v>3.356674227028246E-2</v>
      </c>
      <c r="N5530" s="65">
        <f t="shared" si="777"/>
        <v>9.8017636082980225E-2</v>
      </c>
      <c r="O5530" s="65">
        <f t="shared" si="778"/>
        <v>1.1984685735381128E-2</v>
      </c>
      <c r="P5530" s="65">
        <f t="shared" si="779"/>
        <v>0.14609239844885932</v>
      </c>
      <c r="Q5530" s="65">
        <f t="shared" si="780"/>
        <v>0.19744479644170201</v>
      </c>
      <c r="R5530" s="65">
        <f t="shared" si="781"/>
        <v>0.14306327724105058</v>
      </c>
      <c r="S5530" s="65">
        <f t="shared" si="782"/>
        <v>0.1981904964908443</v>
      </c>
      <c r="T5530" s="66">
        <f>(L5530*'Football Field'!$F$4)+(M5530*'Football Field'!$F$5)+(N5530*'Football Field'!$F$6)+(O5530*'Football Field'!$F$7)+(P5530*'Football Field'!$F$8)+(Q5530*'Football Field'!$F$9)+(R5530*'Football Field'!$F$10)+(S5530*'Football Field'!$F$11)</f>
        <v>143064365.73194793</v>
      </c>
    </row>
    <row r="5531" spans="2:20" x14ac:dyDescent="0.3">
      <c r="B5531" s="62">
        <f t="shared" si="774"/>
        <v>5504</v>
      </c>
      <c r="C5531" s="62">
        <v>0.37491330758055452</v>
      </c>
      <c r="D5531" s="62">
        <v>0.39503948170854142</v>
      </c>
      <c r="E5531" s="62">
        <v>0.27701816353839026</v>
      </c>
      <c r="F5531" s="62">
        <v>0.82718966330171806</v>
      </c>
      <c r="G5531" s="62">
        <v>0.78735861283314645</v>
      </c>
      <c r="H5531" s="62">
        <v>0.96330831897378622</v>
      </c>
      <c r="I5531" s="62">
        <v>0.83869175408548036</v>
      </c>
      <c r="J5531" s="62">
        <v>0.84574649409540859</v>
      </c>
      <c r="K5531" s="62"/>
      <c r="L5531" s="65">
        <f t="shared" si="775"/>
        <v>7.0614906463102756E-2</v>
      </c>
      <c r="M5531" s="65">
        <f t="shared" si="776"/>
        <v>7.4405670553818706E-2</v>
      </c>
      <c r="N5531" s="65">
        <f t="shared" si="777"/>
        <v>5.2176360004614904E-2</v>
      </c>
      <c r="O5531" s="65">
        <f t="shared" si="778"/>
        <v>0.15580113994418773</v>
      </c>
      <c r="P5531" s="65">
        <f t="shared" si="779"/>
        <v>0.1482989631841351</v>
      </c>
      <c r="Q5531" s="65">
        <f t="shared" si="780"/>
        <v>0.18143908328686606</v>
      </c>
      <c r="R5531" s="65">
        <f t="shared" si="781"/>
        <v>0.15796755828251513</v>
      </c>
      <c r="S5531" s="65">
        <f t="shared" si="782"/>
        <v>0.15929631828075966</v>
      </c>
      <c r="T5531" s="66">
        <f>(L5531*'Football Field'!$F$4)+(M5531*'Football Field'!$F$5)+(N5531*'Football Field'!$F$6)+(O5531*'Football Field'!$F$7)+(P5531*'Football Field'!$F$8)+(Q5531*'Football Field'!$F$9)+(R5531*'Football Field'!$F$10)+(S5531*'Football Field'!$F$11)</f>
        <v>145190458.80931047</v>
      </c>
    </row>
    <row r="5532" spans="2:20" x14ac:dyDescent="0.3">
      <c r="B5532" s="62">
        <f t="shared" si="774"/>
        <v>5505</v>
      </c>
      <c r="C5532" s="62">
        <v>8.0577066412064968E-2</v>
      </c>
      <c r="D5532" s="62">
        <v>0.23842164256020193</v>
      </c>
      <c r="E5532" s="62">
        <v>0.79714728671225821</v>
      </c>
      <c r="F5532" s="62">
        <v>0.8668146082576933</v>
      </c>
      <c r="G5532" s="62">
        <v>0.81390713672447268</v>
      </c>
      <c r="H5532" s="62">
        <v>0.93669785474153033</v>
      </c>
      <c r="I5532" s="62">
        <v>0.47568682768598369</v>
      </c>
      <c r="J5532" s="62">
        <v>9.5754147839879455E-2</v>
      </c>
      <c r="K5532" s="62"/>
      <c r="L5532" s="65">
        <f t="shared" si="775"/>
        <v>1.8717060028686942E-2</v>
      </c>
      <c r="M5532" s="65">
        <f t="shared" si="776"/>
        <v>5.538241083531497E-2</v>
      </c>
      <c r="N5532" s="65">
        <f t="shared" si="777"/>
        <v>0.18516749593236886</v>
      </c>
      <c r="O5532" s="65">
        <f t="shared" si="778"/>
        <v>0.20135035660807718</v>
      </c>
      <c r="P5532" s="65">
        <f t="shared" si="779"/>
        <v>0.18906060265266314</v>
      </c>
      <c r="Q5532" s="65">
        <f t="shared" si="780"/>
        <v>0.21758337398734545</v>
      </c>
      <c r="R5532" s="65">
        <f t="shared" si="781"/>
        <v>0.11049619085314683</v>
      </c>
      <c r="S5532" s="65">
        <f t="shared" si="782"/>
        <v>2.2242509102396814E-2</v>
      </c>
      <c r="T5532" s="66">
        <f>(L5532*'Football Field'!$F$4)+(M5532*'Football Field'!$F$5)+(N5532*'Football Field'!$F$6)+(O5532*'Football Field'!$F$7)+(P5532*'Football Field'!$F$8)+(Q5532*'Football Field'!$F$9)+(R5532*'Football Field'!$F$10)+(S5532*'Football Field'!$F$11)</f>
        <v>144995604.20821202</v>
      </c>
    </row>
    <row r="5533" spans="2:20" x14ac:dyDescent="0.3">
      <c r="B5533" s="62">
        <f t="shared" si="774"/>
        <v>5506</v>
      </c>
      <c r="C5533" s="62">
        <v>0.80458545285060312</v>
      </c>
      <c r="D5533" s="62">
        <v>0.66086748383958716</v>
      </c>
      <c r="E5533" s="62">
        <v>0.32807526683758936</v>
      </c>
      <c r="F5533" s="62">
        <v>0.1888127314317759</v>
      </c>
      <c r="G5533" s="62">
        <v>0.53047186278852487</v>
      </c>
      <c r="H5533" s="62">
        <v>0.66546183817325899</v>
      </c>
      <c r="I5533" s="62">
        <v>0.47861577506061248</v>
      </c>
      <c r="J5533" s="62">
        <v>0.37643477414460336</v>
      </c>
      <c r="K5533" s="62"/>
      <c r="L5533" s="65">
        <f t="shared" si="775"/>
        <v>0.1994843995762165</v>
      </c>
      <c r="M5533" s="65">
        <f t="shared" si="776"/>
        <v>0.16385177329034301</v>
      </c>
      <c r="N5533" s="65">
        <f t="shared" si="777"/>
        <v>8.134113957570599E-2</v>
      </c>
      <c r="O5533" s="65">
        <f t="shared" si="778"/>
        <v>4.6813168481442798E-2</v>
      </c>
      <c r="P5533" s="65">
        <f t="shared" si="779"/>
        <v>0.13152221515505699</v>
      </c>
      <c r="Q5533" s="65">
        <f t="shared" si="780"/>
        <v>0.16499087170735491</v>
      </c>
      <c r="R5533" s="65">
        <f t="shared" si="781"/>
        <v>0.11866530792646582</v>
      </c>
      <c r="S5533" s="65">
        <f t="shared" si="782"/>
        <v>9.3331124287413927E-2</v>
      </c>
      <c r="T5533" s="66">
        <f>(L5533*'Football Field'!$F$4)+(M5533*'Football Field'!$F$5)+(N5533*'Football Field'!$F$6)+(O5533*'Football Field'!$F$7)+(P5533*'Football Field'!$F$8)+(Q5533*'Football Field'!$F$9)+(R5533*'Football Field'!$F$10)+(S5533*'Football Field'!$F$11)</f>
        <v>136932248.56955159</v>
      </c>
    </row>
    <row r="5534" spans="2:20" x14ac:dyDescent="0.3">
      <c r="B5534" s="62">
        <f t="shared" ref="B5534:B5597" si="783">B5533+1</f>
        <v>5507</v>
      </c>
      <c r="C5534" s="62">
        <v>0.28370358150930997</v>
      </c>
      <c r="D5534" s="62">
        <v>0.5277047589402849</v>
      </c>
      <c r="E5534" s="62">
        <v>0.86053434599401613</v>
      </c>
      <c r="F5534" s="62">
        <v>0.69249989918217814</v>
      </c>
      <c r="G5534" s="62">
        <v>5.2600165957386369E-2</v>
      </c>
      <c r="H5534" s="62">
        <v>0.96402393647415041</v>
      </c>
      <c r="I5534" s="62">
        <v>0.95654457183485919</v>
      </c>
      <c r="J5534" s="62">
        <v>0.55040000548166723</v>
      </c>
      <c r="K5534" s="62"/>
      <c r="L5534" s="65">
        <f t="shared" si="775"/>
        <v>5.8040697147945568E-2</v>
      </c>
      <c r="M5534" s="65">
        <f t="shared" si="776"/>
        <v>0.10795898992264785</v>
      </c>
      <c r="N5534" s="65">
        <f t="shared" si="777"/>
        <v>0.17604999237418889</v>
      </c>
      <c r="O5534" s="65">
        <f t="shared" si="778"/>
        <v>0.14167313894871175</v>
      </c>
      <c r="P5534" s="65">
        <f t="shared" si="779"/>
        <v>1.076105661416951E-2</v>
      </c>
      <c r="Q5534" s="65">
        <f t="shared" si="780"/>
        <v>0.19722211839060041</v>
      </c>
      <c r="R5534" s="65">
        <f t="shared" si="781"/>
        <v>0.19569197366849753</v>
      </c>
      <c r="S5534" s="65">
        <f t="shared" si="782"/>
        <v>0.11260203293323848</v>
      </c>
      <c r="T5534" s="66">
        <f>(L5534*'Football Field'!$F$4)+(M5534*'Football Field'!$F$5)+(N5534*'Football Field'!$F$6)+(O5534*'Football Field'!$F$7)+(P5534*'Football Field'!$F$8)+(Q5534*'Football Field'!$F$9)+(R5534*'Football Field'!$F$10)+(S5534*'Football Field'!$F$11)</f>
        <v>141883141.70857236</v>
      </c>
    </row>
    <row r="5535" spans="2:20" x14ac:dyDescent="0.3">
      <c r="B5535" s="62">
        <f t="shared" si="783"/>
        <v>5508</v>
      </c>
      <c r="C5535" s="62">
        <v>0.55853411087148375</v>
      </c>
      <c r="D5535" s="62">
        <v>0.56079335222639248</v>
      </c>
      <c r="E5535" s="62">
        <v>0.75599716293144936</v>
      </c>
      <c r="F5535" s="62">
        <v>0.18483256761803613</v>
      </c>
      <c r="G5535" s="62">
        <v>0.53146990107745795</v>
      </c>
      <c r="H5535" s="62">
        <v>9.1712463320018367E-3</v>
      </c>
      <c r="I5535" s="62">
        <v>0.76896366819529216</v>
      </c>
      <c r="J5535" s="62">
        <v>0.29373497254613823</v>
      </c>
      <c r="K5535" s="62"/>
      <c r="L5535" s="65">
        <f t="shared" si="775"/>
        <v>0.15245927965725348</v>
      </c>
      <c r="M5535" s="65">
        <f t="shared" si="776"/>
        <v>0.15307596949380406</v>
      </c>
      <c r="N5535" s="65">
        <f t="shared" si="777"/>
        <v>0.20635943381079658</v>
      </c>
      <c r="O5535" s="65">
        <f t="shared" si="778"/>
        <v>5.0452496217783104E-2</v>
      </c>
      <c r="P5535" s="65">
        <f t="shared" si="779"/>
        <v>0.145071745307289</v>
      </c>
      <c r="Q5535" s="65">
        <f t="shared" si="780"/>
        <v>2.5034130988965818E-3</v>
      </c>
      <c r="R5535" s="65">
        <f t="shared" si="781"/>
        <v>0.20989881307827399</v>
      </c>
      <c r="S5535" s="65">
        <f t="shared" si="782"/>
        <v>8.0178849335903218E-2</v>
      </c>
      <c r="T5535" s="66">
        <f>(L5535*'Football Field'!$F$4)+(M5535*'Football Field'!$F$5)+(N5535*'Football Field'!$F$6)+(O5535*'Football Field'!$F$7)+(P5535*'Football Field'!$F$8)+(Q5535*'Football Field'!$F$9)+(R5535*'Football Field'!$F$10)+(S5535*'Football Field'!$F$11)</f>
        <v>154164791.2028372</v>
      </c>
    </row>
    <row r="5536" spans="2:20" x14ac:dyDescent="0.3">
      <c r="B5536" s="62">
        <f t="shared" si="783"/>
        <v>5509</v>
      </c>
      <c r="C5536" s="62">
        <v>0.4234527618825813</v>
      </c>
      <c r="D5536" s="62">
        <v>0.71500598624243616</v>
      </c>
      <c r="E5536" s="62">
        <v>0.93279971700664721</v>
      </c>
      <c r="F5536" s="62">
        <v>0.85465075943624824</v>
      </c>
      <c r="G5536" s="62">
        <v>0.7284592065317439</v>
      </c>
      <c r="H5536" s="62">
        <v>0.46518102853707644</v>
      </c>
      <c r="I5536" s="62">
        <v>0.55270562676760826</v>
      </c>
      <c r="J5536" s="62">
        <v>0.96567816757169178</v>
      </c>
      <c r="K5536" s="62"/>
      <c r="L5536" s="65">
        <f t="shared" si="775"/>
        <v>7.5107799756932242E-2</v>
      </c>
      <c r="M5536" s="65">
        <f t="shared" si="776"/>
        <v>0.12682058371978658</v>
      </c>
      <c r="N5536" s="65">
        <f t="shared" si="777"/>
        <v>0.16545064919823413</v>
      </c>
      <c r="O5536" s="65">
        <f t="shared" si="778"/>
        <v>0.15158937166088726</v>
      </c>
      <c r="P5536" s="65">
        <f t="shared" si="779"/>
        <v>0.12920678087453652</v>
      </c>
      <c r="Q5536" s="65">
        <f t="shared" si="780"/>
        <v>8.250914077583614E-2</v>
      </c>
      <c r="R5536" s="65">
        <f t="shared" si="781"/>
        <v>9.8033375329128702E-2</v>
      </c>
      <c r="S5536" s="65">
        <f t="shared" si="782"/>
        <v>0.17128229868465858</v>
      </c>
      <c r="T5536" s="66">
        <f>(L5536*'Football Field'!$F$4)+(M5536*'Football Field'!$F$5)+(N5536*'Football Field'!$F$6)+(O5536*'Football Field'!$F$7)+(P5536*'Football Field'!$F$8)+(Q5536*'Football Field'!$F$9)+(R5536*'Football Field'!$F$10)+(S5536*'Football Field'!$F$11)</f>
        <v>138145556.69801962</v>
      </c>
    </row>
    <row r="5537" spans="2:20" x14ac:dyDescent="0.3">
      <c r="B5537" s="62">
        <f t="shared" si="783"/>
        <v>5510</v>
      </c>
      <c r="C5537" s="62">
        <v>0.6064633233471276</v>
      </c>
      <c r="D5537" s="62">
        <v>0.88004643824828033</v>
      </c>
      <c r="E5537" s="62">
        <v>0.66630639204705078</v>
      </c>
      <c r="F5537" s="62">
        <v>8.6815915951869993E-3</v>
      </c>
      <c r="G5537" s="62">
        <v>0.7115877788008953</v>
      </c>
      <c r="H5537" s="62">
        <v>0.94161981361046143</v>
      </c>
      <c r="I5537" s="62">
        <v>0.38228265627785563</v>
      </c>
      <c r="J5537" s="62">
        <v>8.0292422748254877E-3</v>
      </c>
      <c r="K5537" s="62"/>
      <c r="L5537" s="65">
        <f t="shared" si="775"/>
        <v>0.14422374256304712</v>
      </c>
      <c r="M5537" s="65">
        <f t="shared" si="776"/>
        <v>0.20928485873299543</v>
      </c>
      <c r="N5537" s="65">
        <f t="shared" si="777"/>
        <v>0.15845509176768877</v>
      </c>
      <c r="O5537" s="65">
        <f t="shared" si="778"/>
        <v>2.0645793126472232E-3</v>
      </c>
      <c r="P5537" s="65">
        <f t="shared" si="779"/>
        <v>0.16922351058985424</v>
      </c>
      <c r="Q5537" s="65">
        <f t="shared" si="780"/>
        <v>0.22392769416113253</v>
      </c>
      <c r="R5537" s="65">
        <f t="shared" si="781"/>
        <v>9.0911079504436151E-2</v>
      </c>
      <c r="S5537" s="65">
        <f t="shared" si="782"/>
        <v>1.9094433681984518E-3</v>
      </c>
      <c r="T5537" s="66">
        <f>(L5537*'Football Field'!$F$4)+(M5537*'Football Field'!$F$5)+(N5537*'Football Field'!$F$6)+(O5537*'Football Field'!$F$7)+(P5537*'Football Field'!$F$8)+(Q5537*'Football Field'!$F$9)+(R5537*'Football Field'!$F$10)+(S5537*'Football Field'!$F$11)</f>
        <v>137282653.73350796</v>
      </c>
    </row>
    <row r="5538" spans="2:20" x14ac:dyDescent="0.3">
      <c r="B5538" s="62">
        <f t="shared" si="783"/>
        <v>5511</v>
      </c>
      <c r="C5538" s="62">
        <v>0.31663243061485646</v>
      </c>
      <c r="D5538" s="62">
        <v>0.68020771303829841</v>
      </c>
      <c r="E5538" s="62">
        <v>0.67501298702908064</v>
      </c>
      <c r="F5538" s="62">
        <v>8.5233813712728423E-2</v>
      </c>
      <c r="G5538" s="62">
        <v>0.411303059315414</v>
      </c>
      <c r="H5538" s="62">
        <v>0.37637173895588094</v>
      </c>
      <c r="I5538" s="62">
        <v>0.51912064294503646</v>
      </c>
      <c r="J5538" s="62">
        <v>0.97390059570720855</v>
      </c>
      <c r="K5538" s="62"/>
      <c r="L5538" s="65">
        <f t="shared" si="775"/>
        <v>7.8417396893248295E-2</v>
      </c>
      <c r="M5538" s="65">
        <f t="shared" si="776"/>
        <v>0.16846069146989726</v>
      </c>
      <c r="N5538" s="65">
        <f t="shared" si="777"/>
        <v>0.16717416219547809</v>
      </c>
      <c r="O5538" s="65">
        <f t="shared" si="778"/>
        <v>2.1109062598727395E-2</v>
      </c>
      <c r="P5538" s="65">
        <f t="shared" si="779"/>
        <v>0.101863587324623</v>
      </c>
      <c r="Q5538" s="65">
        <f t="shared" si="780"/>
        <v>9.3212473453186909E-2</v>
      </c>
      <c r="R5538" s="65">
        <f t="shared" si="781"/>
        <v>0.12856576129693875</v>
      </c>
      <c r="S5538" s="65">
        <f t="shared" si="782"/>
        <v>0.24119686476790031</v>
      </c>
      <c r="T5538" s="66">
        <f>(L5538*'Football Field'!$F$4)+(M5538*'Football Field'!$F$5)+(N5538*'Football Field'!$F$6)+(O5538*'Football Field'!$F$7)+(P5538*'Football Field'!$F$8)+(Q5538*'Football Field'!$F$9)+(R5538*'Football Field'!$F$10)+(S5538*'Football Field'!$F$11)</f>
        <v>139652085.34946245</v>
      </c>
    </row>
    <row r="5539" spans="2:20" x14ac:dyDescent="0.3">
      <c r="B5539" s="62">
        <f t="shared" si="783"/>
        <v>5512</v>
      </c>
      <c r="C5539" s="62">
        <v>0.41098201858795225</v>
      </c>
      <c r="D5539" s="62">
        <v>0.63762406867091093</v>
      </c>
      <c r="E5539" s="62">
        <v>0.75317539425056534</v>
      </c>
      <c r="F5539" s="62">
        <v>6.6822221352647704E-2</v>
      </c>
      <c r="G5539" s="62">
        <v>0.9396636631577282</v>
      </c>
      <c r="H5539" s="62">
        <v>0.4776810376546109</v>
      </c>
      <c r="I5539" s="62">
        <v>0.63068000400068014</v>
      </c>
      <c r="J5539" s="62">
        <v>0.24914776298258345</v>
      </c>
      <c r="K5539" s="62"/>
      <c r="L5539" s="65">
        <f t="shared" si="775"/>
        <v>9.8656769291343788E-2</v>
      </c>
      <c r="M5539" s="65">
        <f t="shared" si="776"/>
        <v>0.1530624888495257</v>
      </c>
      <c r="N5539" s="65">
        <f t="shared" si="777"/>
        <v>0.18080073518007964</v>
      </c>
      <c r="O5539" s="65">
        <f t="shared" si="778"/>
        <v>1.6040761340784668E-2</v>
      </c>
      <c r="P5539" s="65">
        <f t="shared" si="779"/>
        <v>0.22556748722516629</v>
      </c>
      <c r="Q5539" s="65">
        <f t="shared" si="780"/>
        <v>0.11466795576277833</v>
      </c>
      <c r="R5539" s="65">
        <f t="shared" si="781"/>
        <v>0.15139555707360783</v>
      </c>
      <c r="S5539" s="65">
        <f t="shared" si="782"/>
        <v>5.9808245276713655E-2</v>
      </c>
      <c r="T5539" s="66">
        <f>(L5539*'Football Field'!$F$4)+(M5539*'Football Field'!$F$5)+(N5539*'Football Field'!$F$6)+(O5539*'Football Field'!$F$7)+(P5539*'Football Field'!$F$8)+(Q5539*'Football Field'!$F$9)+(R5539*'Football Field'!$F$10)+(S5539*'Football Field'!$F$11)</f>
        <v>151830189.05119944</v>
      </c>
    </row>
    <row r="5540" spans="2:20" x14ac:dyDescent="0.3">
      <c r="B5540" s="62">
        <f t="shared" si="783"/>
        <v>5513</v>
      </c>
      <c r="C5540" s="62">
        <v>0.90948906039358079</v>
      </c>
      <c r="D5540" s="62">
        <v>0.58979616296757276</v>
      </c>
      <c r="E5540" s="62">
        <v>0.13578764545481137</v>
      </c>
      <c r="F5540" s="62">
        <v>0.23925331016566531</v>
      </c>
      <c r="G5540" s="62">
        <v>0.9720516949631044</v>
      </c>
      <c r="H5540" s="62">
        <v>0.94328137144715374</v>
      </c>
      <c r="I5540" s="62">
        <v>0.18670885216368882</v>
      </c>
      <c r="J5540" s="62">
        <v>0.3187417895335467</v>
      </c>
      <c r="K5540" s="62"/>
      <c r="L5540" s="65">
        <f t="shared" si="775"/>
        <v>0.21174989332111324</v>
      </c>
      <c r="M5540" s="65">
        <f t="shared" si="776"/>
        <v>0.13731806134703775</v>
      </c>
      <c r="N5540" s="65">
        <f t="shared" si="777"/>
        <v>3.1614475304341326E-2</v>
      </c>
      <c r="O5540" s="65">
        <f t="shared" si="778"/>
        <v>5.5703652864586367E-2</v>
      </c>
      <c r="P5540" s="65">
        <f t="shared" si="779"/>
        <v>0.22631590821111261</v>
      </c>
      <c r="Q5540" s="65">
        <f t="shared" si="780"/>
        <v>0.21961751765248388</v>
      </c>
      <c r="R5540" s="65">
        <f t="shared" si="781"/>
        <v>4.3470099036331034E-2</v>
      </c>
      <c r="S5540" s="65">
        <f t="shared" si="782"/>
        <v>7.4210392262993752E-2</v>
      </c>
      <c r="T5540" s="66">
        <f>(L5540*'Football Field'!$F$4)+(M5540*'Football Field'!$F$5)+(N5540*'Football Field'!$F$6)+(O5540*'Football Field'!$F$7)+(P5540*'Football Field'!$F$8)+(Q5540*'Football Field'!$F$9)+(R5540*'Football Field'!$F$10)+(S5540*'Football Field'!$F$11)</f>
        <v>132905695.62544878</v>
      </c>
    </row>
    <row r="5541" spans="2:20" x14ac:dyDescent="0.3">
      <c r="B5541" s="62">
        <f t="shared" si="783"/>
        <v>5514</v>
      </c>
      <c r="C5541" s="62">
        <v>0.9728544434247921</v>
      </c>
      <c r="D5541" s="62">
        <v>0.88181218111545889</v>
      </c>
      <c r="E5541" s="62">
        <v>0.28746238017919035</v>
      </c>
      <c r="F5541" s="62">
        <v>0.60543054957350373</v>
      </c>
      <c r="G5541" s="62">
        <v>5.4042463212428116E-2</v>
      </c>
      <c r="H5541" s="62">
        <v>0.92181151942552242</v>
      </c>
      <c r="I5541" s="62">
        <v>0.49459393362682369</v>
      </c>
      <c r="J5541" s="62">
        <v>0.74651152618660832</v>
      </c>
      <c r="K5541" s="62"/>
      <c r="L5541" s="65">
        <f t="shared" si="775"/>
        <v>0.19596147060022906</v>
      </c>
      <c r="M5541" s="65">
        <f t="shared" si="776"/>
        <v>0.17762288384710401</v>
      </c>
      <c r="N5541" s="65">
        <f t="shared" si="777"/>
        <v>5.7903369967504358E-2</v>
      </c>
      <c r="O5541" s="65">
        <f t="shared" si="778"/>
        <v>0.12195150224433383</v>
      </c>
      <c r="P5541" s="65">
        <f t="shared" si="779"/>
        <v>1.0885740038031584E-2</v>
      </c>
      <c r="Q5541" s="65">
        <f t="shared" si="780"/>
        <v>0.18567992589615137</v>
      </c>
      <c r="R5541" s="65">
        <f t="shared" si="781"/>
        <v>9.9625751044798608E-2</v>
      </c>
      <c r="S5541" s="65">
        <f t="shared" si="782"/>
        <v>0.15036935636184728</v>
      </c>
      <c r="T5541" s="66">
        <f>(L5541*'Football Field'!$F$4)+(M5541*'Football Field'!$F$5)+(N5541*'Football Field'!$F$6)+(O5541*'Football Field'!$F$7)+(P5541*'Football Field'!$F$8)+(Q5541*'Football Field'!$F$9)+(R5541*'Football Field'!$F$10)+(S5541*'Football Field'!$F$11)</f>
        <v>124733975.67474455</v>
      </c>
    </row>
    <row r="5542" spans="2:20" x14ac:dyDescent="0.3">
      <c r="B5542" s="62">
        <f t="shared" si="783"/>
        <v>5515</v>
      </c>
      <c r="C5542" s="62">
        <v>0.87115813896128358</v>
      </c>
      <c r="D5542" s="62">
        <v>0.39031530589686603</v>
      </c>
      <c r="E5542" s="62">
        <v>0.33021583053927317</v>
      </c>
      <c r="F5542" s="62">
        <v>7.1625767100404469E-2</v>
      </c>
      <c r="G5542" s="62">
        <v>7.2037622253938727E-2</v>
      </c>
      <c r="H5542" s="62">
        <v>8.7741920684317742E-3</v>
      </c>
      <c r="I5542" s="62">
        <v>0.85094940018250143</v>
      </c>
      <c r="J5542" s="62">
        <v>0.87839377407561192</v>
      </c>
      <c r="K5542" s="62"/>
      <c r="L5542" s="65">
        <f t="shared" si="775"/>
        <v>0.2508034130615025</v>
      </c>
      <c r="M5542" s="65">
        <f t="shared" si="776"/>
        <v>0.11237042565635602</v>
      </c>
      <c r="N5542" s="65">
        <f t="shared" si="777"/>
        <v>9.5067994709820566E-2</v>
      </c>
      <c r="O5542" s="65">
        <f t="shared" si="778"/>
        <v>2.0620810445906974E-2</v>
      </c>
      <c r="P5542" s="65">
        <f t="shared" si="779"/>
        <v>2.0739382119147064E-2</v>
      </c>
      <c r="Q5542" s="65">
        <f t="shared" si="780"/>
        <v>2.5260595283466132E-3</v>
      </c>
      <c r="R5542" s="65">
        <f t="shared" si="781"/>
        <v>0.24498538711109333</v>
      </c>
      <c r="S5542" s="65">
        <f t="shared" si="782"/>
        <v>0.25288652736782691</v>
      </c>
      <c r="T5542" s="66">
        <f>(L5542*'Football Field'!$F$4)+(M5542*'Football Field'!$F$5)+(N5542*'Football Field'!$F$6)+(O5542*'Football Field'!$F$7)+(P5542*'Football Field'!$F$8)+(Q5542*'Football Field'!$F$9)+(R5542*'Football Field'!$F$10)+(S5542*'Football Field'!$F$11)</f>
        <v>146711793.05328354</v>
      </c>
    </row>
    <row r="5543" spans="2:20" x14ac:dyDescent="0.3">
      <c r="B5543" s="62">
        <f t="shared" si="783"/>
        <v>5516</v>
      </c>
      <c r="C5543" s="62">
        <v>0.64414784119957769</v>
      </c>
      <c r="D5543" s="62">
        <v>0.71407276577076151</v>
      </c>
      <c r="E5543" s="62">
        <v>0.38973998520224284</v>
      </c>
      <c r="F5543" s="62">
        <v>0.51225255004108661</v>
      </c>
      <c r="G5543" s="62">
        <v>0.7768639427723647</v>
      </c>
      <c r="H5543" s="62">
        <v>0.74981445153548043</v>
      </c>
      <c r="I5543" s="62">
        <v>0.14363550370780531</v>
      </c>
      <c r="J5543" s="62">
        <v>9.6060674745124253E-3</v>
      </c>
      <c r="K5543" s="62"/>
      <c r="L5543" s="65">
        <f t="shared" ref="L5543:L5606" si="784">C5543/SUM($C5543:$J5543)</f>
        <v>0.16348377671305728</v>
      </c>
      <c r="M5543" s="65">
        <f t="shared" ref="M5543:M5606" si="785">D5543/SUM($C5543:$J5543)</f>
        <v>0.18123061994392811</v>
      </c>
      <c r="N5543" s="65">
        <f t="shared" ref="N5543:N5606" si="786">E5543/SUM($C5543:$J5543)</f>
        <v>9.8915436242551044E-2</v>
      </c>
      <c r="O5543" s="65">
        <f t="shared" ref="O5543:O5606" si="787">F5543/SUM($C5543:$J5543)</f>
        <v>0.13000894539311872</v>
      </c>
      <c r="P5543" s="65">
        <f t="shared" ref="P5543:P5606" si="788">G5543/SUM($C5543:$J5543)</f>
        <v>0.19716692851148199</v>
      </c>
      <c r="Q5543" s="65">
        <f t="shared" ref="Q5543:Q5606" si="789">H5543/SUM($C5543:$J5543)</f>
        <v>0.19030180733473887</v>
      </c>
      <c r="R5543" s="65">
        <f t="shared" ref="R5543:R5606" si="790">I5543/SUM($C5543:$J5543)</f>
        <v>3.6454480034434911E-2</v>
      </c>
      <c r="S5543" s="65">
        <f t="shared" ref="S5543:S5606" si="791">J5543/SUM($C5543:$J5543)</f>
        <v>2.4380058266890627E-3</v>
      </c>
      <c r="T5543" s="66">
        <f>(L5543*'Football Field'!$F$4)+(M5543*'Football Field'!$F$5)+(N5543*'Football Field'!$F$6)+(O5543*'Football Field'!$F$7)+(P5543*'Football Field'!$F$8)+(Q5543*'Football Field'!$F$9)+(R5543*'Football Field'!$F$10)+(S5543*'Football Field'!$F$11)</f>
        <v>131367510.41182356</v>
      </c>
    </row>
    <row r="5544" spans="2:20" x14ac:dyDescent="0.3">
      <c r="B5544" s="62">
        <f t="shared" si="783"/>
        <v>5517</v>
      </c>
      <c r="C5544" s="62">
        <v>0.64063033749195464</v>
      </c>
      <c r="D5544" s="62">
        <v>0.62617918791680061</v>
      </c>
      <c r="E5544" s="62">
        <v>0.40815425391868343</v>
      </c>
      <c r="F5544" s="62">
        <v>7.9311691898066305E-2</v>
      </c>
      <c r="G5544" s="62">
        <v>4.3657186049076979E-2</v>
      </c>
      <c r="H5544" s="62">
        <v>4.9005657884551135E-2</v>
      </c>
      <c r="I5544" s="62">
        <v>0.7565159083839843</v>
      </c>
      <c r="J5544" s="62">
        <v>0.47477420232358569</v>
      </c>
      <c r="K5544" s="62"/>
      <c r="L5544" s="65">
        <f t="shared" si="784"/>
        <v>0.20811656864340058</v>
      </c>
      <c r="M5544" s="65">
        <f t="shared" si="785"/>
        <v>0.20342193667466188</v>
      </c>
      <c r="N5544" s="65">
        <f t="shared" si="786"/>
        <v>0.13259388110671608</v>
      </c>
      <c r="O5544" s="65">
        <f t="shared" si="787"/>
        <v>2.5765369207691395E-2</v>
      </c>
      <c r="P5544" s="65">
        <f t="shared" si="788"/>
        <v>1.4182568675612468E-2</v>
      </c>
      <c r="Q5544" s="65">
        <f t="shared" si="789"/>
        <v>1.5920084901026522E-2</v>
      </c>
      <c r="R5544" s="65">
        <f t="shared" si="790"/>
        <v>0.2457634079481871</v>
      </c>
      <c r="S5544" s="65">
        <f t="shared" si="791"/>
        <v>0.15423618284270399</v>
      </c>
      <c r="T5544" s="66">
        <f>(L5544*'Football Field'!$F$4)+(M5544*'Football Field'!$F$5)+(N5544*'Football Field'!$F$6)+(O5544*'Football Field'!$F$7)+(P5544*'Football Field'!$F$8)+(Q5544*'Football Field'!$F$9)+(R5544*'Football Field'!$F$10)+(S5544*'Football Field'!$F$11)</f>
        <v>146450769.76809663</v>
      </c>
    </row>
    <row r="5545" spans="2:20" x14ac:dyDescent="0.3">
      <c r="B5545" s="62">
        <f t="shared" si="783"/>
        <v>5518</v>
      </c>
      <c r="C5545" s="62">
        <v>7.9186308325656873E-2</v>
      </c>
      <c r="D5545" s="62">
        <v>4.3822524247890682E-2</v>
      </c>
      <c r="E5545" s="62">
        <v>6.9990263251091367E-2</v>
      </c>
      <c r="F5545" s="62">
        <v>0.33042196377726385</v>
      </c>
      <c r="G5545" s="62">
        <v>0.90578211554644072</v>
      </c>
      <c r="H5545" s="62">
        <v>0.37431001311828083</v>
      </c>
      <c r="I5545" s="62">
        <v>0.68586992847842432</v>
      </c>
      <c r="J5545" s="62">
        <v>0.15364959446304371</v>
      </c>
      <c r="K5545" s="62"/>
      <c r="L5545" s="65">
        <f t="shared" si="784"/>
        <v>2.9960396626896812E-2</v>
      </c>
      <c r="M5545" s="65">
        <f t="shared" si="785"/>
        <v>1.6580394204754292E-2</v>
      </c>
      <c r="N5545" s="65">
        <f t="shared" si="786"/>
        <v>2.6481043141951811E-2</v>
      </c>
      <c r="O5545" s="65">
        <f t="shared" si="787"/>
        <v>0.12501622184851155</v>
      </c>
      <c r="P5545" s="65">
        <f t="shared" si="788"/>
        <v>0.34270560167695413</v>
      </c>
      <c r="Q5545" s="65">
        <f t="shared" si="789"/>
        <v>0.14162140768480652</v>
      </c>
      <c r="R5545" s="65">
        <f t="shared" si="790"/>
        <v>0.25950111232824014</v>
      </c>
      <c r="S5545" s="65">
        <f t="shared" si="791"/>
        <v>5.8133822487884637E-2</v>
      </c>
      <c r="T5545" s="66">
        <f>(L5545*'Football Field'!$F$4)+(M5545*'Football Field'!$F$5)+(N5545*'Football Field'!$F$6)+(O5545*'Football Field'!$F$7)+(P5545*'Football Field'!$F$8)+(Q5545*'Football Field'!$F$9)+(R5545*'Football Field'!$F$10)+(S5545*'Football Field'!$F$11)</f>
        <v>173928268.39936155</v>
      </c>
    </row>
    <row r="5546" spans="2:20" x14ac:dyDescent="0.3">
      <c r="B5546" s="62">
        <f t="shared" si="783"/>
        <v>5519</v>
      </c>
      <c r="C5546" s="62">
        <v>0.81944998707451211</v>
      </c>
      <c r="D5546" s="62">
        <v>0.98382066999760476</v>
      </c>
      <c r="E5546" s="62">
        <v>0.99443845808353482</v>
      </c>
      <c r="F5546" s="62">
        <v>0.45891357679625311</v>
      </c>
      <c r="G5546" s="62">
        <v>0.1753292663312247</v>
      </c>
      <c r="H5546" s="62">
        <v>1.3376869723343066E-2</v>
      </c>
      <c r="I5546" s="62">
        <v>0.25755621874550605</v>
      </c>
      <c r="J5546" s="62">
        <v>0.27520824396199728</v>
      </c>
      <c r="K5546" s="62"/>
      <c r="L5546" s="65">
        <f t="shared" si="784"/>
        <v>0.20599064104085898</v>
      </c>
      <c r="M5546" s="65">
        <f t="shared" si="785"/>
        <v>0.24730960239020228</v>
      </c>
      <c r="N5546" s="65">
        <f t="shared" si="786"/>
        <v>0.24997866701739821</v>
      </c>
      <c r="O5546" s="65">
        <f t="shared" si="787"/>
        <v>0.11536018470644983</v>
      </c>
      <c r="P5546" s="65">
        <f t="shared" si="788"/>
        <v>4.4073693983118514E-2</v>
      </c>
      <c r="Q5546" s="65">
        <f t="shared" si="789"/>
        <v>3.3626334894077425E-3</v>
      </c>
      <c r="R5546" s="65">
        <f t="shared" si="790"/>
        <v>6.4743634682152121E-2</v>
      </c>
      <c r="S5546" s="65">
        <f t="shared" si="791"/>
        <v>6.9180942690412306E-2</v>
      </c>
      <c r="T5546" s="66">
        <f>(L5546*'Football Field'!$F$4)+(M5546*'Football Field'!$F$5)+(N5546*'Football Field'!$F$6)+(O5546*'Football Field'!$F$7)+(P5546*'Football Field'!$F$8)+(Q5546*'Football Field'!$F$9)+(R5546*'Football Field'!$F$10)+(S5546*'Football Field'!$F$11)</f>
        <v>126695421.2662006</v>
      </c>
    </row>
    <row r="5547" spans="2:20" x14ac:dyDescent="0.3">
      <c r="B5547" s="62">
        <f t="shared" si="783"/>
        <v>5520</v>
      </c>
      <c r="C5547" s="62">
        <v>0.8564760373820639</v>
      </c>
      <c r="D5547" s="62">
        <v>0.88178006842933976</v>
      </c>
      <c r="E5547" s="62">
        <v>0.99460446812029091</v>
      </c>
      <c r="F5547" s="62">
        <v>0.90599008866572606</v>
      </c>
      <c r="G5547" s="62">
        <v>0.38214457927411116</v>
      </c>
      <c r="H5547" s="62">
        <v>0.58136405106499034</v>
      </c>
      <c r="I5547" s="62">
        <v>0.79493422059700336</v>
      </c>
      <c r="J5547" s="62">
        <v>0.87730783128751444</v>
      </c>
      <c r="K5547" s="62"/>
      <c r="L5547" s="65">
        <f t="shared" si="784"/>
        <v>0.13649887703048835</v>
      </c>
      <c r="M5547" s="65">
        <f t="shared" si="785"/>
        <v>0.14053164814321592</v>
      </c>
      <c r="N5547" s="65">
        <f t="shared" si="786"/>
        <v>0.15851277451135956</v>
      </c>
      <c r="O5547" s="65">
        <f t="shared" si="787"/>
        <v>0.14439006382668701</v>
      </c>
      <c r="P5547" s="65">
        <f t="shared" si="788"/>
        <v>6.0903403781903606E-2</v>
      </c>
      <c r="Q5547" s="65">
        <f t="shared" si="789"/>
        <v>9.2653543885276371E-2</v>
      </c>
      <c r="R5547" s="65">
        <f t="shared" si="790"/>
        <v>0.1266907930737512</v>
      </c>
      <c r="S5547" s="65">
        <f t="shared" si="791"/>
        <v>0.13981889574731801</v>
      </c>
      <c r="T5547" s="66">
        <f>(L5547*'Football Field'!$F$4)+(M5547*'Football Field'!$F$5)+(N5547*'Football Field'!$F$6)+(O5547*'Football Field'!$F$7)+(P5547*'Football Field'!$F$8)+(Q5547*'Football Field'!$F$9)+(R5547*'Football Field'!$F$10)+(S5547*'Football Field'!$F$11)</f>
        <v>135707724.53989509</v>
      </c>
    </row>
    <row r="5548" spans="2:20" x14ac:dyDescent="0.3">
      <c r="B5548" s="62">
        <f t="shared" si="783"/>
        <v>5521</v>
      </c>
      <c r="C5548" s="62">
        <v>0.42180982434627767</v>
      </c>
      <c r="D5548" s="62">
        <v>0.81894507681659745</v>
      </c>
      <c r="E5548" s="62">
        <v>0.302622596612526</v>
      </c>
      <c r="F5548" s="62">
        <v>0.81674283657343383</v>
      </c>
      <c r="G5548" s="62">
        <v>0.65077085377576571</v>
      </c>
      <c r="H5548" s="62">
        <v>0.3733633346250933</v>
      </c>
      <c r="I5548" s="62">
        <v>0.36145124350135638</v>
      </c>
      <c r="J5548" s="62">
        <v>0.16143266714578863</v>
      </c>
      <c r="K5548" s="62"/>
      <c r="L5548" s="65">
        <f t="shared" si="784"/>
        <v>0.10795876100544488</v>
      </c>
      <c r="M5548" s="65">
        <f t="shared" si="785"/>
        <v>0.2096022679453956</v>
      </c>
      <c r="N5548" s="65">
        <f t="shared" si="786"/>
        <v>7.7453768729005085E-2</v>
      </c>
      <c r="O5548" s="65">
        <f t="shared" si="787"/>
        <v>0.20903862263804235</v>
      </c>
      <c r="P5548" s="65">
        <f t="shared" si="788"/>
        <v>0.16655945645877462</v>
      </c>
      <c r="Q5548" s="65">
        <f t="shared" si="789"/>
        <v>9.5559279761811208E-2</v>
      </c>
      <c r="R5548" s="65">
        <f t="shared" si="790"/>
        <v>9.2510477850438783E-2</v>
      </c>
      <c r="S5548" s="65">
        <f t="shared" si="791"/>
        <v>4.1317365611087446E-2</v>
      </c>
      <c r="T5548" s="66">
        <f>(L5548*'Football Field'!$F$4)+(M5548*'Football Field'!$F$5)+(N5548*'Football Field'!$F$6)+(O5548*'Football Field'!$F$7)+(P5548*'Football Field'!$F$8)+(Q5548*'Football Field'!$F$9)+(R5548*'Football Field'!$F$10)+(S5548*'Football Field'!$F$11)</f>
        <v>137117333.40659171</v>
      </c>
    </row>
    <row r="5549" spans="2:20" x14ac:dyDescent="0.3">
      <c r="B5549" s="62">
        <f t="shared" si="783"/>
        <v>5522</v>
      </c>
      <c r="C5549" s="62">
        <v>0.38556532032975033</v>
      </c>
      <c r="D5549" s="62">
        <v>0.58816020674244585</v>
      </c>
      <c r="E5549" s="62">
        <v>2.1166661488945748E-2</v>
      </c>
      <c r="F5549" s="62">
        <v>0.4315326712118519</v>
      </c>
      <c r="G5549" s="62">
        <v>0.20019482277394451</v>
      </c>
      <c r="H5549" s="62">
        <v>0.88321613431717749</v>
      </c>
      <c r="I5549" s="62">
        <v>8.028323654827374E-2</v>
      </c>
      <c r="J5549" s="62">
        <v>0.34640428922416489</v>
      </c>
      <c r="K5549" s="62"/>
      <c r="L5549" s="65">
        <f t="shared" si="784"/>
        <v>0.13129993374531493</v>
      </c>
      <c r="M5549" s="65">
        <f t="shared" si="785"/>
        <v>0.2002913439177251</v>
      </c>
      <c r="N5549" s="65">
        <f t="shared" si="786"/>
        <v>7.2080685283915646E-3</v>
      </c>
      <c r="O5549" s="65">
        <f t="shared" si="787"/>
        <v>0.14695359813635969</v>
      </c>
      <c r="P5549" s="65">
        <f t="shared" si="788"/>
        <v>6.8174095491507242E-2</v>
      </c>
      <c r="Q5549" s="65">
        <f t="shared" si="789"/>
        <v>0.30076932183490929</v>
      </c>
      <c r="R5549" s="65">
        <f t="shared" si="790"/>
        <v>2.7339553335949823E-2</v>
      </c>
      <c r="S5549" s="65">
        <f t="shared" si="791"/>
        <v>0.11796408500984233</v>
      </c>
      <c r="T5549" s="66">
        <f>(L5549*'Football Field'!$F$4)+(M5549*'Football Field'!$F$5)+(N5549*'Football Field'!$F$6)+(O5549*'Football Field'!$F$7)+(P5549*'Football Field'!$F$8)+(Q5549*'Football Field'!$F$9)+(R5549*'Football Field'!$F$10)+(S5549*'Football Field'!$F$11)</f>
        <v>118234401.51888759</v>
      </c>
    </row>
    <row r="5550" spans="2:20" x14ac:dyDescent="0.3">
      <c r="B5550" s="62">
        <f t="shared" si="783"/>
        <v>5523</v>
      </c>
      <c r="C5550" s="62">
        <v>4.6093086087064861E-2</v>
      </c>
      <c r="D5550" s="62">
        <v>0.45468472400562587</v>
      </c>
      <c r="E5550" s="62">
        <v>0.82607698397582785</v>
      </c>
      <c r="F5550" s="62">
        <v>0.66636940763036945</v>
      </c>
      <c r="G5550" s="62">
        <v>0.13728308058081318</v>
      </c>
      <c r="H5550" s="62">
        <v>0.47301508401804138</v>
      </c>
      <c r="I5550" s="62">
        <v>0.53085483787446686</v>
      </c>
      <c r="J5550" s="62">
        <v>0.97185263328419036</v>
      </c>
      <c r="K5550" s="62"/>
      <c r="L5550" s="65">
        <f t="shared" si="784"/>
        <v>1.122515979661216E-2</v>
      </c>
      <c r="M5550" s="65">
        <f t="shared" si="785"/>
        <v>0.11073046127570881</v>
      </c>
      <c r="N5550" s="65">
        <f t="shared" si="786"/>
        <v>0.2011765090303714</v>
      </c>
      <c r="O5550" s="65">
        <f t="shared" si="787"/>
        <v>0.16228253994743544</v>
      </c>
      <c r="P5550" s="65">
        <f t="shared" si="788"/>
        <v>3.343287785026984E-2</v>
      </c>
      <c r="Q5550" s="65">
        <f t="shared" si="789"/>
        <v>0.1151944978099546</v>
      </c>
      <c r="R5550" s="65">
        <f t="shared" si="790"/>
        <v>0.12928035177965208</v>
      </c>
      <c r="S5550" s="65">
        <f t="shared" si="791"/>
        <v>0.23667760250999581</v>
      </c>
      <c r="T5550" s="66">
        <f>(L5550*'Football Field'!$F$4)+(M5550*'Football Field'!$F$5)+(N5550*'Football Field'!$F$6)+(O5550*'Football Field'!$F$7)+(P5550*'Football Field'!$F$8)+(Q5550*'Football Field'!$F$9)+(R5550*'Football Field'!$F$10)+(S5550*'Football Field'!$F$11)</f>
        <v>136506197.63715887</v>
      </c>
    </row>
    <row r="5551" spans="2:20" x14ac:dyDescent="0.3">
      <c r="B5551" s="62">
        <f t="shared" si="783"/>
        <v>5524</v>
      </c>
      <c r="C5551" s="62">
        <v>0.45942967667085144</v>
      </c>
      <c r="D5551" s="62">
        <v>0.55588786843418714</v>
      </c>
      <c r="E5551" s="62">
        <v>0.66146095410616457</v>
      </c>
      <c r="F5551" s="62">
        <v>0.31024689934394312</v>
      </c>
      <c r="G5551" s="62">
        <v>0.63180658428628422</v>
      </c>
      <c r="H5551" s="62">
        <v>0.14492458186280155</v>
      </c>
      <c r="I5551" s="62">
        <v>0.36733217676656615</v>
      </c>
      <c r="J5551" s="62">
        <v>0.60048245465565209</v>
      </c>
      <c r="K5551" s="62"/>
      <c r="L5551" s="65">
        <f t="shared" si="784"/>
        <v>0.12311963313141699</v>
      </c>
      <c r="M5551" s="65">
        <f t="shared" si="785"/>
        <v>0.14896884963932228</v>
      </c>
      <c r="N5551" s="65">
        <f t="shared" si="786"/>
        <v>0.17726070851677511</v>
      </c>
      <c r="O5551" s="65">
        <f t="shared" si="787"/>
        <v>8.3141090719639557E-2</v>
      </c>
      <c r="P5551" s="65">
        <f t="shared" si="788"/>
        <v>0.1693138228052917</v>
      </c>
      <c r="Q5551" s="65">
        <f t="shared" si="789"/>
        <v>3.8837415728055838E-2</v>
      </c>
      <c r="R5551" s="65">
        <f t="shared" si="790"/>
        <v>9.8439010663356641E-2</v>
      </c>
      <c r="S5551" s="65">
        <f t="shared" si="791"/>
        <v>0.16091946879614186</v>
      </c>
      <c r="T5551" s="66">
        <f>(L5551*'Football Field'!$F$4)+(M5551*'Football Field'!$F$5)+(N5551*'Football Field'!$F$6)+(O5551*'Football Field'!$F$7)+(P5551*'Football Field'!$F$8)+(Q5551*'Football Field'!$F$9)+(R5551*'Football Field'!$F$10)+(S5551*'Football Field'!$F$11)</f>
        <v>140931402.38996994</v>
      </c>
    </row>
    <row r="5552" spans="2:20" x14ac:dyDescent="0.3">
      <c r="B5552" s="62">
        <f t="shared" si="783"/>
        <v>5525</v>
      </c>
      <c r="C5552" s="62">
        <v>0.8449965388872952</v>
      </c>
      <c r="D5552" s="62">
        <v>0.27382939054744282</v>
      </c>
      <c r="E5552" s="62">
        <v>0.67822788153820746</v>
      </c>
      <c r="F5552" s="62">
        <v>0.56217750400359179</v>
      </c>
      <c r="G5552" s="62">
        <v>0.62930328311541672</v>
      </c>
      <c r="H5552" s="62">
        <v>0.22057835844707774</v>
      </c>
      <c r="I5552" s="62">
        <v>0.79850636798644958</v>
      </c>
      <c r="J5552" s="62">
        <v>0.30706796401696268</v>
      </c>
      <c r="K5552" s="62"/>
      <c r="L5552" s="65">
        <f t="shared" si="784"/>
        <v>0.19584189591935541</v>
      </c>
      <c r="M5552" s="65">
        <f t="shared" si="785"/>
        <v>6.3464481255591954E-2</v>
      </c>
      <c r="N5552" s="65">
        <f t="shared" si="786"/>
        <v>0.15719050679274635</v>
      </c>
      <c r="O5552" s="65">
        <f t="shared" si="787"/>
        <v>0.13029391620024042</v>
      </c>
      <c r="P5552" s="65">
        <f t="shared" si="788"/>
        <v>0.14585142352877287</v>
      </c>
      <c r="Q5552" s="65">
        <f t="shared" si="789"/>
        <v>5.1122675572067212E-2</v>
      </c>
      <c r="R5552" s="65">
        <f t="shared" si="790"/>
        <v>0.18506703141774966</v>
      </c>
      <c r="S5552" s="65">
        <f t="shared" si="791"/>
        <v>7.1168069313476037E-2</v>
      </c>
      <c r="T5552" s="66">
        <f>(L5552*'Football Field'!$F$4)+(M5552*'Football Field'!$F$5)+(N5552*'Football Field'!$F$6)+(O5552*'Football Field'!$F$7)+(P5552*'Football Field'!$F$8)+(Q5552*'Football Field'!$F$9)+(R5552*'Football Field'!$F$10)+(S5552*'Football Field'!$F$11)</f>
        <v>150070018.03654319</v>
      </c>
    </row>
    <row r="5553" spans="2:20" x14ac:dyDescent="0.3">
      <c r="B5553" s="62">
        <f t="shared" si="783"/>
        <v>5526</v>
      </c>
      <c r="C5553" s="62">
        <v>0.58169458638119742</v>
      </c>
      <c r="D5553" s="62">
        <v>0.92060871753311091</v>
      </c>
      <c r="E5553" s="62">
        <v>9.8919255006221229E-2</v>
      </c>
      <c r="F5553" s="62">
        <v>0.68288776509093463</v>
      </c>
      <c r="G5553" s="62">
        <v>7.1040864557327055E-2</v>
      </c>
      <c r="H5553" s="62">
        <v>0.3365674596901721</v>
      </c>
      <c r="I5553" s="62">
        <v>8.9929117621353361E-2</v>
      </c>
      <c r="J5553" s="62">
        <v>1.1065691647851539E-2</v>
      </c>
      <c r="K5553" s="62"/>
      <c r="L5553" s="65">
        <f t="shared" si="784"/>
        <v>0.20829010753436034</v>
      </c>
      <c r="M5553" s="65">
        <f t="shared" si="785"/>
        <v>0.32964667930806696</v>
      </c>
      <c r="N5553" s="65">
        <f t="shared" si="786"/>
        <v>3.5420481374331438E-2</v>
      </c>
      <c r="O5553" s="65">
        <f t="shared" si="787"/>
        <v>0.24452482342938214</v>
      </c>
      <c r="P5553" s="65">
        <f t="shared" si="788"/>
        <v>2.5437935412179861E-2</v>
      </c>
      <c r="Q5553" s="65">
        <f t="shared" si="789"/>
        <v>0.1205162881221864</v>
      </c>
      <c r="R5553" s="65">
        <f t="shared" si="790"/>
        <v>3.220134073509627E-2</v>
      </c>
      <c r="S5553" s="65">
        <f t="shared" si="791"/>
        <v>3.9623440843966091E-3</v>
      </c>
      <c r="T5553" s="66">
        <f>(L5553*'Football Field'!$F$4)+(M5553*'Football Field'!$F$5)+(N5553*'Football Field'!$F$6)+(O5553*'Football Field'!$F$7)+(P5553*'Football Field'!$F$8)+(Q5553*'Football Field'!$F$9)+(R5553*'Football Field'!$F$10)+(S5553*'Football Field'!$F$11)</f>
        <v>115172598.06352615</v>
      </c>
    </row>
    <row r="5554" spans="2:20" x14ac:dyDescent="0.3">
      <c r="B5554" s="62">
        <f t="shared" si="783"/>
        <v>5527</v>
      </c>
      <c r="C5554" s="62">
        <v>3.5039597490216234E-2</v>
      </c>
      <c r="D5554" s="62">
        <v>0.65482611374189459</v>
      </c>
      <c r="E5554" s="62">
        <v>0.86002185569046619</v>
      </c>
      <c r="F5554" s="62">
        <v>0.63400233562685671</v>
      </c>
      <c r="G5554" s="62">
        <v>0.17415331853400473</v>
      </c>
      <c r="H5554" s="62">
        <v>0.94911900295753648</v>
      </c>
      <c r="I5554" s="62">
        <v>0.76580679279385222</v>
      </c>
      <c r="J5554" s="62">
        <v>0.18521120953309089</v>
      </c>
      <c r="K5554" s="62"/>
      <c r="L5554" s="65">
        <f t="shared" si="784"/>
        <v>8.2287727685269475E-3</v>
      </c>
      <c r="M5554" s="65">
        <f t="shared" si="785"/>
        <v>0.15378074175607145</v>
      </c>
      <c r="N5554" s="65">
        <f t="shared" si="786"/>
        <v>0.20196934135501246</v>
      </c>
      <c r="O5554" s="65">
        <f t="shared" si="787"/>
        <v>0.1488904419077722</v>
      </c>
      <c r="P5554" s="65">
        <f t="shared" si="788"/>
        <v>4.0898531597041293E-2</v>
      </c>
      <c r="Q5554" s="65">
        <f t="shared" si="789"/>
        <v>0.22289310280488117</v>
      </c>
      <c r="R5554" s="65">
        <f t="shared" si="790"/>
        <v>0.17984367783489974</v>
      </c>
      <c r="S5554" s="65">
        <f t="shared" si="791"/>
        <v>4.3495389975794829E-2</v>
      </c>
      <c r="T5554" s="66">
        <f>(L5554*'Football Field'!$F$4)+(M5554*'Football Field'!$F$5)+(N5554*'Football Field'!$F$6)+(O5554*'Football Field'!$F$7)+(P5554*'Football Field'!$F$8)+(Q5554*'Football Field'!$F$9)+(R5554*'Football Field'!$F$10)+(S5554*'Football Field'!$F$11)</f>
        <v>142441291.72824514</v>
      </c>
    </row>
    <row r="5555" spans="2:20" x14ac:dyDescent="0.3">
      <c r="B5555" s="62">
        <f t="shared" si="783"/>
        <v>5528</v>
      </c>
      <c r="C5555" s="62">
        <v>0.39247787916368171</v>
      </c>
      <c r="D5555" s="62">
        <v>0.71577421616804404</v>
      </c>
      <c r="E5555" s="62">
        <v>0.2839267116806119</v>
      </c>
      <c r="F5555" s="62">
        <v>0.81970350775276801</v>
      </c>
      <c r="G5555" s="62">
        <v>0.93991545332664739</v>
      </c>
      <c r="H5555" s="62">
        <v>0.64204085145276479</v>
      </c>
      <c r="I5555" s="62">
        <v>9.9499140257344965E-2</v>
      </c>
      <c r="J5555" s="62">
        <v>0.4898377880684408</v>
      </c>
      <c r="K5555" s="62"/>
      <c r="L5555" s="65">
        <f t="shared" si="784"/>
        <v>8.9541902868658499E-2</v>
      </c>
      <c r="M5555" s="65">
        <f t="shared" si="785"/>
        <v>0.16330037625707788</v>
      </c>
      <c r="N5555" s="65">
        <f t="shared" si="786"/>
        <v>6.4776486494720967E-2</v>
      </c>
      <c r="O5555" s="65">
        <f t="shared" si="787"/>
        <v>0.18701133431697606</v>
      </c>
      <c r="P5555" s="65">
        <f t="shared" si="788"/>
        <v>0.21443710001150498</v>
      </c>
      <c r="Q5555" s="65">
        <f t="shared" si="789"/>
        <v>0.14647847078922482</v>
      </c>
      <c r="R5555" s="65">
        <f t="shared" si="790"/>
        <v>2.2700240766238437E-2</v>
      </c>
      <c r="S5555" s="65">
        <f t="shared" si="791"/>
        <v>0.11175408849559838</v>
      </c>
      <c r="T5555" s="66">
        <f>(L5555*'Football Field'!$F$4)+(M5555*'Football Field'!$F$5)+(N5555*'Football Field'!$F$6)+(O5555*'Football Field'!$F$7)+(P5555*'Football Field'!$F$8)+(Q5555*'Football Field'!$F$9)+(R5555*'Football Field'!$F$10)+(S5555*'Football Field'!$F$11)</f>
        <v>131646085.93459748</v>
      </c>
    </row>
    <row r="5556" spans="2:20" x14ac:dyDescent="0.3">
      <c r="B5556" s="62">
        <f t="shared" si="783"/>
        <v>5529</v>
      </c>
      <c r="C5556" s="62">
        <v>0.29622027970574105</v>
      </c>
      <c r="D5556" s="62">
        <v>0.17563119260494953</v>
      </c>
      <c r="E5556" s="62">
        <v>0.76797611614803896</v>
      </c>
      <c r="F5556" s="62">
        <v>0.3086312398058082</v>
      </c>
      <c r="G5556" s="62">
        <v>5.440742544396393E-2</v>
      </c>
      <c r="H5556" s="62">
        <v>0.79487646951567625</v>
      </c>
      <c r="I5556" s="62">
        <v>0.87126354100588899</v>
      </c>
      <c r="J5556" s="62">
        <v>0.72786973570941949</v>
      </c>
      <c r="K5556" s="62"/>
      <c r="L5556" s="65">
        <f t="shared" si="784"/>
        <v>7.4112952143180297E-2</v>
      </c>
      <c r="M5556" s="65">
        <f t="shared" si="785"/>
        <v>4.3942116945236386E-2</v>
      </c>
      <c r="N5556" s="65">
        <f t="shared" si="786"/>
        <v>0.19214409357700021</v>
      </c>
      <c r="O5556" s="65">
        <f t="shared" si="787"/>
        <v>7.7218117302233283E-2</v>
      </c>
      <c r="P5556" s="65">
        <f t="shared" si="788"/>
        <v>1.3612487714101631E-2</v>
      </c>
      <c r="Q5556" s="65">
        <f t="shared" si="789"/>
        <v>0.1988744383182543</v>
      </c>
      <c r="R5556" s="65">
        <f t="shared" si="790"/>
        <v>0.21798613242419335</v>
      </c>
      <c r="S5556" s="65">
        <f t="shared" si="791"/>
        <v>0.18210966157580061</v>
      </c>
      <c r="T5556" s="66">
        <f>(L5556*'Football Field'!$F$4)+(M5556*'Football Field'!$F$5)+(N5556*'Football Field'!$F$6)+(O5556*'Football Field'!$F$7)+(P5556*'Football Field'!$F$8)+(Q5556*'Football Field'!$F$9)+(R5556*'Football Field'!$F$10)+(S5556*'Football Field'!$F$11)</f>
        <v>145840274.2207799</v>
      </c>
    </row>
    <row r="5557" spans="2:20" x14ac:dyDescent="0.3">
      <c r="B5557" s="62">
        <f t="shared" si="783"/>
        <v>5530</v>
      </c>
      <c r="C5557" s="62">
        <v>0.40945898832957894</v>
      </c>
      <c r="D5557" s="62">
        <v>0.42057010408497908</v>
      </c>
      <c r="E5557" s="62">
        <v>0.38666389694106351</v>
      </c>
      <c r="F5557" s="62">
        <v>0.16475719907895869</v>
      </c>
      <c r="G5557" s="62">
        <v>0.91107370495630857</v>
      </c>
      <c r="H5557" s="62">
        <v>0.79394723591214922</v>
      </c>
      <c r="I5557" s="62">
        <v>0.53642663822780456</v>
      </c>
      <c r="J5557" s="62">
        <v>0.53112724228282149</v>
      </c>
      <c r="K5557" s="62"/>
      <c r="L5557" s="65">
        <f t="shared" si="784"/>
        <v>9.8569215968188406E-2</v>
      </c>
      <c r="M5557" s="65">
        <f t="shared" si="785"/>
        <v>0.1012439990350093</v>
      </c>
      <c r="N5557" s="65">
        <f t="shared" si="786"/>
        <v>9.3081745061137228E-2</v>
      </c>
      <c r="O5557" s="65">
        <f t="shared" si="787"/>
        <v>3.9662062382804279E-2</v>
      </c>
      <c r="P5557" s="65">
        <f t="shared" si="788"/>
        <v>0.21932311500386861</v>
      </c>
      <c r="Q5557" s="65">
        <f t="shared" si="789"/>
        <v>0.19112721614253431</v>
      </c>
      <c r="R5557" s="65">
        <f t="shared" si="790"/>
        <v>0.12913418599082219</v>
      </c>
      <c r="S5557" s="65">
        <f t="shared" si="791"/>
        <v>0.12785846041563581</v>
      </c>
      <c r="T5557" s="66">
        <f>(L5557*'Football Field'!$F$4)+(M5557*'Football Field'!$F$5)+(N5557*'Football Field'!$F$6)+(O5557*'Football Field'!$F$7)+(P5557*'Football Field'!$F$8)+(Q5557*'Football Field'!$F$9)+(R5557*'Football Field'!$F$10)+(S5557*'Football Field'!$F$11)</f>
        <v>146792762.5684371</v>
      </c>
    </row>
    <row r="5558" spans="2:20" x14ac:dyDescent="0.3">
      <c r="B5558" s="62">
        <f t="shared" si="783"/>
        <v>5531</v>
      </c>
      <c r="C5558" s="62">
        <v>0.25107128937855749</v>
      </c>
      <c r="D5558" s="62">
        <v>0.76589138913367871</v>
      </c>
      <c r="E5558" s="62">
        <v>6.2693403719367935E-2</v>
      </c>
      <c r="F5558" s="62">
        <v>0.65101291866415434</v>
      </c>
      <c r="G5558" s="62">
        <v>0.91501240291987573</v>
      </c>
      <c r="H5558" s="62">
        <v>0.34184012405786246</v>
      </c>
      <c r="I5558" s="62">
        <v>0.41229639052153311</v>
      </c>
      <c r="J5558" s="62">
        <v>0.31226457315285361</v>
      </c>
      <c r="K5558" s="62"/>
      <c r="L5558" s="65">
        <f t="shared" si="784"/>
        <v>6.7636236519588902E-2</v>
      </c>
      <c r="M5558" s="65">
        <f t="shared" si="785"/>
        <v>0.20632391410415918</v>
      </c>
      <c r="N5558" s="65">
        <f t="shared" si="786"/>
        <v>1.6889011454383308E-2</v>
      </c>
      <c r="O5558" s="65">
        <f t="shared" si="787"/>
        <v>0.1753767380295182</v>
      </c>
      <c r="P5558" s="65">
        <f t="shared" si="788"/>
        <v>0.24649570827245521</v>
      </c>
      <c r="Q5558" s="65">
        <f t="shared" si="789"/>
        <v>9.208850418497036E-2</v>
      </c>
      <c r="R5558" s="65">
        <f t="shared" si="790"/>
        <v>0.11106875762063456</v>
      </c>
      <c r="S5558" s="65">
        <f t="shared" si="791"/>
        <v>8.4121129814290277E-2</v>
      </c>
      <c r="T5558" s="66">
        <f>(L5558*'Football Field'!$F$4)+(M5558*'Football Field'!$F$5)+(N5558*'Football Field'!$F$6)+(O5558*'Football Field'!$F$7)+(P5558*'Football Field'!$F$8)+(Q5558*'Football Field'!$F$9)+(R5558*'Football Field'!$F$10)+(S5558*'Football Field'!$F$11)</f>
        <v>144958747.53779161</v>
      </c>
    </row>
    <row r="5559" spans="2:20" x14ac:dyDescent="0.3">
      <c r="B5559" s="62">
        <f t="shared" si="783"/>
        <v>5532</v>
      </c>
      <c r="C5559" s="62">
        <v>9.7019715120796324E-2</v>
      </c>
      <c r="D5559" s="62">
        <v>0.60868813787702958</v>
      </c>
      <c r="E5559" s="62">
        <v>0.75068402508758325</v>
      </c>
      <c r="F5559" s="62">
        <v>0.42686760570259952</v>
      </c>
      <c r="G5559" s="62">
        <v>0.74439540411246863</v>
      </c>
      <c r="H5559" s="62">
        <v>0.16213273809921058</v>
      </c>
      <c r="I5559" s="62">
        <v>0.66906812287884931</v>
      </c>
      <c r="J5559" s="62">
        <v>0.90148631220103492</v>
      </c>
      <c r="K5559" s="62"/>
      <c r="L5559" s="65">
        <f t="shared" si="784"/>
        <v>2.2250482590986293E-2</v>
      </c>
      <c r="M5559" s="65">
        <f t="shared" si="785"/>
        <v>0.13959641912275228</v>
      </c>
      <c r="N5559" s="65">
        <f t="shared" si="786"/>
        <v>0.17216172827086004</v>
      </c>
      <c r="O5559" s="65">
        <f t="shared" si="787"/>
        <v>9.7897733646362547E-2</v>
      </c>
      <c r="P5559" s="65">
        <f t="shared" si="788"/>
        <v>0.1707194971598546</v>
      </c>
      <c r="Q5559" s="65">
        <f t="shared" si="789"/>
        <v>3.718349061336447E-2</v>
      </c>
      <c r="R5559" s="65">
        <f t="shared" si="790"/>
        <v>0.15344395313637285</v>
      </c>
      <c r="S5559" s="65">
        <f t="shared" si="791"/>
        <v>0.20674669545944679</v>
      </c>
      <c r="T5559" s="66">
        <f>(L5559*'Football Field'!$F$4)+(M5559*'Football Field'!$F$5)+(N5559*'Football Field'!$F$6)+(O5559*'Football Field'!$F$7)+(P5559*'Football Field'!$F$8)+(Q5559*'Football Field'!$F$9)+(R5559*'Football Field'!$F$10)+(S5559*'Football Field'!$F$11)</f>
        <v>149522835.41078976</v>
      </c>
    </row>
    <row r="5560" spans="2:20" x14ac:dyDescent="0.3">
      <c r="B5560" s="62">
        <f t="shared" si="783"/>
        <v>5533</v>
      </c>
      <c r="C5560" s="62">
        <v>0.88190266823292318</v>
      </c>
      <c r="D5560" s="62">
        <v>7.7142518934018356E-2</v>
      </c>
      <c r="E5560" s="62">
        <v>6.3312838742700106E-2</v>
      </c>
      <c r="F5560" s="62">
        <v>0.15246822713321673</v>
      </c>
      <c r="G5560" s="62">
        <v>0.20811207598830772</v>
      </c>
      <c r="H5560" s="62">
        <v>0.82510905011196112</v>
      </c>
      <c r="I5560" s="62">
        <v>0.73910215527066725</v>
      </c>
      <c r="J5560" s="62">
        <v>0.90120986739804165</v>
      </c>
      <c r="K5560" s="62"/>
      <c r="L5560" s="65">
        <f t="shared" si="784"/>
        <v>0.22916328132391087</v>
      </c>
      <c r="M5560" s="65">
        <f t="shared" si="785"/>
        <v>2.0045559907346255E-2</v>
      </c>
      <c r="N5560" s="65">
        <f t="shared" si="786"/>
        <v>1.6451903819817856E-2</v>
      </c>
      <c r="O5560" s="65">
        <f t="shared" si="787"/>
        <v>3.9619019746813033E-2</v>
      </c>
      <c r="P5560" s="65">
        <f t="shared" si="788"/>
        <v>5.407812895290575E-2</v>
      </c>
      <c r="Q5560" s="65">
        <f t="shared" si="789"/>
        <v>0.21440540343594044</v>
      </c>
      <c r="R5560" s="65">
        <f t="shared" si="790"/>
        <v>0.19205642667436218</v>
      </c>
      <c r="S5560" s="65">
        <f t="shared" si="791"/>
        <v>0.2341802761389036</v>
      </c>
      <c r="T5560" s="66">
        <f>(L5560*'Football Field'!$F$4)+(M5560*'Football Field'!$F$5)+(N5560*'Football Field'!$F$6)+(O5560*'Football Field'!$F$7)+(P5560*'Football Field'!$F$8)+(Q5560*'Football Field'!$F$9)+(R5560*'Football Field'!$F$10)+(S5560*'Football Field'!$F$11)</f>
        <v>140427741.36717975</v>
      </c>
    </row>
    <row r="5561" spans="2:20" x14ac:dyDescent="0.3">
      <c r="B5561" s="62">
        <f t="shared" si="783"/>
        <v>5534</v>
      </c>
      <c r="C5561" s="62">
        <v>0.6681695058391478</v>
      </c>
      <c r="D5561" s="62">
        <v>0.57242200013459554</v>
      </c>
      <c r="E5561" s="62">
        <v>0.55812744775457568</v>
      </c>
      <c r="F5561" s="62">
        <v>0.26297486522144775</v>
      </c>
      <c r="G5561" s="62">
        <v>0.67950708244671376</v>
      </c>
      <c r="H5561" s="62">
        <v>0.85362553287343912</v>
      </c>
      <c r="I5561" s="62">
        <v>0.59995084462675818</v>
      </c>
      <c r="J5561" s="62">
        <v>0.84797097508917141</v>
      </c>
      <c r="K5561" s="62"/>
      <c r="L5561" s="65">
        <f t="shared" si="784"/>
        <v>0.13250106334596787</v>
      </c>
      <c r="M5561" s="65">
        <f t="shared" si="785"/>
        <v>0.11351389585671788</v>
      </c>
      <c r="N5561" s="65">
        <f t="shared" si="786"/>
        <v>0.11067922086204185</v>
      </c>
      <c r="O5561" s="65">
        <f t="shared" si="787"/>
        <v>5.2149116310454179E-2</v>
      </c>
      <c r="P5561" s="65">
        <f t="shared" si="788"/>
        <v>0.13474935654573342</v>
      </c>
      <c r="Q5561" s="65">
        <f t="shared" si="789"/>
        <v>0.16927784015367478</v>
      </c>
      <c r="R5561" s="65">
        <f t="shared" si="790"/>
        <v>0.11897299139463284</v>
      </c>
      <c r="S5561" s="65">
        <f t="shared" si="791"/>
        <v>0.16815651553077729</v>
      </c>
      <c r="T5561" s="66">
        <f>(L5561*'Football Field'!$F$4)+(M5561*'Football Field'!$F$5)+(N5561*'Football Field'!$F$6)+(O5561*'Football Field'!$F$7)+(P5561*'Football Field'!$F$8)+(Q5561*'Football Field'!$F$9)+(R5561*'Football Field'!$F$10)+(S5561*'Football Field'!$F$11)</f>
        <v>139107742.29056811</v>
      </c>
    </row>
    <row r="5562" spans="2:20" x14ac:dyDescent="0.3">
      <c r="B5562" s="62">
        <f t="shared" si="783"/>
        <v>5535</v>
      </c>
      <c r="C5562" s="62">
        <v>3.670027573226109E-2</v>
      </c>
      <c r="D5562" s="62">
        <v>0.72051916120531145</v>
      </c>
      <c r="E5562" s="62">
        <v>0.82087129709867346</v>
      </c>
      <c r="F5562" s="62">
        <v>4.8399826755254227E-2</v>
      </c>
      <c r="G5562" s="62">
        <v>0.50490093339314313</v>
      </c>
      <c r="H5562" s="62">
        <v>1.0542912556634865E-2</v>
      </c>
      <c r="I5562" s="62">
        <v>0.33598277035990443</v>
      </c>
      <c r="J5562" s="62">
        <v>0.81895541944100914</v>
      </c>
      <c r="K5562" s="62"/>
      <c r="L5562" s="65">
        <f t="shared" si="784"/>
        <v>1.113184530416883E-2</v>
      </c>
      <c r="M5562" s="65">
        <f t="shared" si="785"/>
        <v>0.21854625561236507</v>
      </c>
      <c r="N5562" s="65">
        <f t="shared" si="786"/>
        <v>0.24898484034827897</v>
      </c>
      <c r="O5562" s="65">
        <f t="shared" si="787"/>
        <v>1.4680526874473913E-2</v>
      </c>
      <c r="P5562" s="65">
        <f t="shared" si="788"/>
        <v>0.15314541845586957</v>
      </c>
      <c r="Q5562" s="65">
        <f t="shared" si="789"/>
        <v>3.1978525854145616E-3</v>
      </c>
      <c r="R5562" s="65">
        <f t="shared" si="790"/>
        <v>0.10190954018432138</v>
      </c>
      <c r="S5562" s="65">
        <f t="shared" si="791"/>
        <v>0.24840372063510785</v>
      </c>
      <c r="T5562" s="66">
        <f>(L5562*'Football Field'!$F$4)+(M5562*'Football Field'!$F$5)+(N5562*'Football Field'!$F$6)+(O5562*'Football Field'!$F$7)+(P5562*'Football Field'!$F$8)+(Q5562*'Football Field'!$F$9)+(R5562*'Football Field'!$F$10)+(S5562*'Football Field'!$F$11)</f>
        <v>142472264.47779444</v>
      </c>
    </row>
    <row r="5563" spans="2:20" x14ac:dyDescent="0.3">
      <c r="B5563" s="62">
        <f t="shared" si="783"/>
        <v>5536</v>
      </c>
      <c r="C5563" s="62">
        <v>0.41477355320436304</v>
      </c>
      <c r="D5563" s="62">
        <v>0.64287377968818504</v>
      </c>
      <c r="E5563" s="62">
        <v>0.90906398137635291</v>
      </c>
      <c r="F5563" s="62">
        <v>0.16321772390004019</v>
      </c>
      <c r="G5563" s="62">
        <v>7.8400200685291077E-2</v>
      </c>
      <c r="H5563" s="62">
        <v>0.54403542508217118</v>
      </c>
      <c r="I5563" s="62">
        <v>0.24261710942095027</v>
      </c>
      <c r="J5563" s="62">
        <v>8.3992634200920402E-2</v>
      </c>
      <c r="K5563" s="62"/>
      <c r="L5563" s="65">
        <f t="shared" si="784"/>
        <v>0.1347115949343963</v>
      </c>
      <c r="M5563" s="65">
        <f t="shared" si="785"/>
        <v>0.20879477858278289</v>
      </c>
      <c r="N5563" s="65">
        <f t="shared" si="786"/>
        <v>0.29524895664763573</v>
      </c>
      <c r="O5563" s="65">
        <f t="shared" si="787"/>
        <v>5.3010419151056566E-2</v>
      </c>
      <c r="P5563" s="65">
        <f t="shared" si="788"/>
        <v>2.5463089427711402E-2</v>
      </c>
      <c r="Q5563" s="65">
        <f t="shared" si="789"/>
        <v>0.17669371455205071</v>
      </c>
      <c r="R5563" s="65">
        <f t="shared" si="790"/>
        <v>7.8798027299406312E-2</v>
      </c>
      <c r="S5563" s="65">
        <f t="shared" si="791"/>
        <v>2.7279419404959999E-2</v>
      </c>
      <c r="T5563" s="66">
        <f>(L5563*'Football Field'!$F$4)+(M5563*'Football Field'!$F$5)+(N5563*'Football Field'!$F$6)+(O5563*'Football Field'!$F$7)+(P5563*'Football Field'!$F$8)+(Q5563*'Football Field'!$F$9)+(R5563*'Football Field'!$F$10)+(S5563*'Football Field'!$F$11)</f>
        <v>128001214.54680716</v>
      </c>
    </row>
    <row r="5564" spans="2:20" x14ac:dyDescent="0.3">
      <c r="B5564" s="62">
        <f t="shared" si="783"/>
        <v>5537</v>
      </c>
      <c r="C5564" s="62">
        <v>0.86447844226588477</v>
      </c>
      <c r="D5564" s="62">
        <v>0.79355421156761663</v>
      </c>
      <c r="E5564" s="62">
        <v>0.21101918650068507</v>
      </c>
      <c r="F5564" s="62">
        <v>0.46484633143352494</v>
      </c>
      <c r="G5564" s="62">
        <v>0.56587136026623541</v>
      </c>
      <c r="H5564" s="62">
        <v>0.95268598018557848</v>
      </c>
      <c r="I5564" s="62">
        <v>0.81592859247556726</v>
      </c>
      <c r="J5564" s="62">
        <v>0.96331187799407347</v>
      </c>
      <c r="K5564" s="62"/>
      <c r="L5564" s="65">
        <f t="shared" si="784"/>
        <v>0.15350232770432531</v>
      </c>
      <c r="M5564" s="65">
        <f t="shared" si="785"/>
        <v>0.1409085671539908</v>
      </c>
      <c r="N5564" s="65">
        <f t="shared" si="786"/>
        <v>3.7469917969528289E-2</v>
      </c>
      <c r="O5564" s="65">
        <f t="shared" si="787"/>
        <v>8.2541091149518728E-2</v>
      </c>
      <c r="P5564" s="65">
        <f t="shared" si="788"/>
        <v>0.10047974216037647</v>
      </c>
      <c r="Q5564" s="65">
        <f t="shared" si="789"/>
        <v>0.16916502295471311</v>
      </c>
      <c r="R5564" s="65">
        <f t="shared" si="790"/>
        <v>0.14488150549738249</v>
      </c>
      <c r="S5564" s="65">
        <f t="shared" si="791"/>
        <v>0.17105182541016475</v>
      </c>
      <c r="T5564" s="66">
        <f>(L5564*'Football Field'!$F$4)+(M5564*'Football Field'!$F$5)+(N5564*'Football Field'!$F$6)+(O5564*'Football Field'!$F$7)+(P5564*'Football Field'!$F$8)+(Q5564*'Football Field'!$F$9)+(R5564*'Football Field'!$F$10)+(S5564*'Football Field'!$F$11)</f>
        <v>138028201.77304253</v>
      </c>
    </row>
    <row r="5565" spans="2:20" x14ac:dyDescent="0.3">
      <c r="B5565" s="62">
        <f t="shared" si="783"/>
        <v>5538</v>
      </c>
      <c r="C5565" s="62">
        <v>0.37989222528770605</v>
      </c>
      <c r="D5565" s="62">
        <v>0.44457902158925244</v>
      </c>
      <c r="E5565" s="62">
        <v>0.93615938389706554</v>
      </c>
      <c r="F5565" s="62">
        <v>0.49505774638501721</v>
      </c>
      <c r="G5565" s="62">
        <v>0.24450381776459695</v>
      </c>
      <c r="H5565" s="62">
        <v>0.66457184448158224</v>
      </c>
      <c r="I5565" s="62">
        <v>0.51933922043907721</v>
      </c>
      <c r="J5565" s="62">
        <v>0.97471628725847292</v>
      </c>
      <c r="K5565" s="62"/>
      <c r="L5565" s="65">
        <f t="shared" si="784"/>
        <v>8.1542592806358782E-2</v>
      </c>
      <c r="M5565" s="65">
        <f t="shared" si="785"/>
        <v>9.5427396810363163E-2</v>
      </c>
      <c r="N5565" s="65">
        <f t="shared" si="786"/>
        <v>0.20094347386329761</v>
      </c>
      <c r="O5565" s="65">
        <f t="shared" si="787"/>
        <v>0.10626248588934595</v>
      </c>
      <c r="P5565" s="65">
        <f t="shared" si="788"/>
        <v>5.2481924936682543E-2</v>
      </c>
      <c r="Q5565" s="65">
        <f t="shared" si="789"/>
        <v>0.14264811885552994</v>
      </c>
      <c r="R5565" s="65">
        <f t="shared" si="790"/>
        <v>0.11147442290655885</v>
      </c>
      <c r="S5565" s="65">
        <f t="shared" si="791"/>
        <v>0.20921958393186318</v>
      </c>
      <c r="T5565" s="66">
        <f>(L5565*'Football Field'!$F$4)+(M5565*'Football Field'!$F$5)+(N5565*'Football Field'!$F$6)+(O5565*'Football Field'!$F$7)+(P5565*'Football Field'!$F$8)+(Q5565*'Football Field'!$F$9)+(R5565*'Football Field'!$F$10)+(S5565*'Football Field'!$F$11)</f>
        <v>134690069.74795914</v>
      </c>
    </row>
    <row r="5566" spans="2:20" x14ac:dyDescent="0.3">
      <c r="B5566" s="62">
        <f t="shared" si="783"/>
        <v>5539</v>
      </c>
      <c r="C5566" s="62">
        <v>0.9049842768208316</v>
      </c>
      <c r="D5566" s="62">
        <v>0.81943815800418762</v>
      </c>
      <c r="E5566" s="62">
        <v>0.25994614879262024</v>
      </c>
      <c r="F5566" s="62">
        <v>6.7681723743349353E-2</v>
      </c>
      <c r="G5566" s="62">
        <v>0.74007271056017176</v>
      </c>
      <c r="H5566" s="62">
        <v>0.10779015423786842</v>
      </c>
      <c r="I5566" s="62">
        <v>0.67943624510772194</v>
      </c>
      <c r="J5566" s="62">
        <v>0.39229276201504526</v>
      </c>
      <c r="K5566" s="62"/>
      <c r="L5566" s="65">
        <f t="shared" si="784"/>
        <v>0.22786148297591166</v>
      </c>
      <c r="M5566" s="65">
        <f t="shared" si="785"/>
        <v>0.20632225185813924</v>
      </c>
      <c r="N5566" s="65">
        <f t="shared" si="786"/>
        <v>6.5450545909860158E-2</v>
      </c>
      <c r="O5566" s="65">
        <f t="shared" si="787"/>
        <v>1.7041244071888784E-2</v>
      </c>
      <c r="P5566" s="65">
        <f t="shared" si="788"/>
        <v>0.1863392211969109</v>
      </c>
      <c r="Q5566" s="65">
        <f t="shared" si="789"/>
        <v>2.7139945990139636E-2</v>
      </c>
      <c r="R5566" s="65">
        <f t="shared" si="790"/>
        <v>0.17107186761486817</v>
      </c>
      <c r="S5566" s="65">
        <f t="shared" si="791"/>
        <v>9.8773440382281558E-2</v>
      </c>
      <c r="T5566" s="66">
        <f>(L5566*'Football Field'!$F$4)+(M5566*'Football Field'!$F$5)+(N5566*'Football Field'!$F$6)+(O5566*'Football Field'!$F$7)+(P5566*'Football Field'!$F$8)+(Q5566*'Football Field'!$F$9)+(R5566*'Football Field'!$F$10)+(S5566*'Football Field'!$F$11)</f>
        <v>147844884.77781495</v>
      </c>
    </row>
    <row r="5567" spans="2:20" x14ac:dyDescent="0.3">
      <c r="B5567" s="62">
        <f t="shared" si="783"/>
        <v>5540</v>
      </c>
      <c r="C5567" s="62">
        <v>0.3839578253244218</v>
      </c>
      <c r="D5567" s="62">
        <v>0.30826790639939705</v>
      </c>
      <c r="E5567" s="62">
        <v>0.70806737699603428</v>
      </c>
      <c r="F5567" s="62">
        <v>1.5687853671157215E-2</v>
      </c>
      <c r="G5567" s="62">
        <v>0.48381101752682587</v>
      </c>
      <c r="H5567" s="62">
        <v>0.5734075381520598</v>
      </c>
      <c r="I5567" s="62">
        <v>1.3057009232854133E-2</v>
      </c>
      <c r="J5567" s="62">
        <v>0.29938898177334161</v>
      </c>
      <c r="K5567" s="62"/>
      <c r="L5567" s="65">
        <f t="shared" si="784"/>
        <v>0.13783441721978765</v>
      </c>
      <c r="M5567" s="65">
        <f t="shared" si="785"/>
        <v>0.1106630062565425</v>
      </c>
      <c r="N5567" s="65">
        <f t="shared" si="786"/>
        <v>0.25418430833680533</v>
      </c>
      <c r="O5567" s="65">
        <f t="shared" si="787"/>
        <v>5.6316762560216669E-3</v>
      </c>
      <c r="P5567" s="65">
        <f t="shared" si="788"/>
        <v>0.17368003787649575</v>
      </c>
      <c r="Q5567" s="65">
        <f t="shared" si="789"/>
        <v>0.20584368552416438</v>
      </c>
      <c r="R5567" s="65">
        <f t="shared" si="790"/>
        <v>4.6872472431658116E-3</v>
      </c>
      <c r="S5567" s="65">
        <f t="shared" si="791"/>
        <v>0.10747562128701697</v>
      </c>
      <c r="T5567" s="66">
        <f>(L5567*'Football Field'!$F$4)+(M5567*'Football Field'!$F$5)+(N5567*'Football Field'!$F$6)+(O5567*'Football Field'!$F$7)+(P5567*'Football Field'!$F$8)+(Q5567*'Football Field'!$F$9)+(R5567*'Football Field'!$F$10)+(S5567*'Football Field'!$F$11)</f>
        <v>129374429.38595371</v>
      </c>
    </row>
    <row r="5568" spans="2:20" x14ac:dyDescent="0.3">
      <c r="B5568" s="62">
        <f t="shared" si="783"/>
        <v>5541</v>
      </c>
      <c r="C5568" s="62">
        <v>0.17890626016868871</v>
      </c>
      <c r="D5568" s="62">
        <v>0.23404797592335524</v>
      </c>
      <c r="E5568" s="62">
        <v>0.59361118970973281</v>
      </c>
      <c r="F5568" s="62">
        <v>0.17410430864746962</v>
      </c>
      <c r="G5568" s="62">
        <v>0.27392893379689676</v>
      </c>
      <c r="H5568" s="62">
        <v>0.71048889455972286</v>
      </c>
      <c r="I5568" s="62">
        <v>0.60766323203626271</v>
      </c>
      <c r="J5568" s="62">
        <v>0.68854362610239495</v>
      </c>
      <c r="K5568" s="62"/>
      <c r="L5568" s="65">
        <f t="shared" si="784"/>
        <v>5.1687674728308285E-2</v>
      </c>
      <c r="M5568" s="65">
        <f t="shared" si="785"/>
        <v>6.7618626866040435E-2</v>
      </c>
      <c r="N5568" s="65">
        <f t="shared" si="786"/>
        <v>0.17149976786653914</v>
      </c>
      <c r="O5568" s="65">
        <f t="shared" si="787"/>
        <v>5.030034648134895E-2</v>
      </c>
      <c r="P5568" s="65">
        <f t="shared" si="788"/>
        <v>7.9140604780493243E-2</v>
      </c>
      <c r="Q5568" s="65">
        <f t="shared" si="789"/>
        <v>0.20526681875442526</v>
      </c>
      <c r="R5568" s="65">
        <f t="shared" si="790"/>
        <v>0.17555953297681118</v>
      </c>
      <c r="S5568" s="65">
        <f t="shared" si="791"/>
        <v>0.19892662754603349</v>
      </c>
      <c r="T5568" s="66">
        <f>(L5568*'Football Field'!$F$4)+(M5568*'Football Field'!$F$5)+(N5568*'Football Field'!$F$6)+(O5568*'Football Field'!$F$7)+(P5568*'Football Field'!$F$8)+(Q5568*'Football Field'!$F$9)+(R5568*'Football Field'!$F$10)+(S5568*'Football Field'!$F$11)</f>
        <v>144754610.55104864</v>
      </c>
    </row>
    <row r="5569" spans="2:20" x14ac:dyDescent="0.3">
      <c r="B5569" s="62">
        <f t="shared" si="783"/>
        <v>5542</v>
      </c>
      <c r="C5569" s="62">
        <v>0.2643805241565953</v>
      </c>
      <c r="D5569" s="62">
        <v>0.80816620539844275</v>
      </c>
      <c r="E5569" s="62">
        <v>0.10926392322836664</v>
      </c>
      <c r="F5569" s="62">
        <v>0.97738249794854959</v>
      </c>
      <c r="G5569" s="62">
        <v>0.98849706495647205</v>
      </c>
      <c r="H5569" s="62">
        <v>0.84660110466454841</v>
      </c>
      <c r="I5569" s="62">
        <v>0.69533197781691669</v>
      </c>
      <c r="J5569" s="62">
        <v>0.77448796903308825</v>
      </c>
      <c r="K5569" s="62"/>
      <c r="L5569" s="65">
        <f t="shared" si="784"/>
        <v>4.838490858403198E-2</v>
      </c>
      <c r="M5569" s="65">
        <f t="shared" si="785"/>
        <v>0.14790441956211012</v>
      </c>
      <c r="N5569" s="65">
        <f t="shared" si="786"/>
        <v>1.9996650486273439E-2</v>
      </c>
      <c r="O5569" s="65">
        <f t="shared" si="787"/>
        <v>0.17887309576125474</v>
      </c>
      <c r="P5569" s="65">
        <f t="shared" si="788"/>
        <v>0.18090719910659381</v>
      </c>
      <c r="Q5569" s="65">
        <f t="shared" si="789"/>
        <v>0.15493848189843223</v>
      </c>
      <c r="R5569" s="65">
        <f t="shared" si="790"/>
        <v>0.12725435918380368</v>
      </c>
      <c r="S5569" s="65">
        <f t="shared" si="791"/>
        <v>0.14174088541749999</v>
      </c>
      <c r="T5569" s="66">
        <f>(L5569*'Football Field'!$F$4)+(M5569*'Football Field'!$F$5)+(N5569*'Football Field'!$F$6)+(O5569*'Football Field'!$F$7)+(P5569*'Football Field'!$F$8)+(Q5569*'Football Field'!$F$9)+(R5569*'Football Field'!$F$10)+(S5569*'Football Field'!$F$11)</f>
        <v>142658965.07840934</v>
      </c>
    </row>
    <row r="5570" spans="2:20" x14ac:dyDescent="0.3">
      <c r="B5570" s="62">
        <f t="shared" si="783"/>
        <v>5543</v>
      </c>
      <c r="C5570" s="62">
        <v>0.89244357003156405</v>
      </c>
      <c r="D5570" s="62">
        <v>0.2838541733024923</v>
      </c>
      <c r="E5570" s="62">
        <v>0.12816113493561643</v>
      </c>
      <c r="F5570" s="62">
        <v>0.93951231271600899</v>
      </c>
      <c r="G5570" s="62">
        <v>0.23535786814010351</v>
      </c>
      <c r="H5570" s="62">
        <v>0.12502552144067336</v>
      </c>
      <c r="I5570" s="62">
        <v>3.239663505727064E-2</v>
      </c>
      <c r="J5570" s="62">
        <v>0.50290674621044307</v>
      </c>
      <c r="K5570" s="62"/>
      <c r="L5570" s="65">
        <f t="shared" si="784"/>
        <v>0.28424866048472464</v>
      </c>
      <c r="M5570" s="65">
        <f t="shared" si="785"/>
        <v>9.0409266472028738E-2</v>
      </c>
      <c r="N5570" s="65">
        <f t="shared" si="786"/>
        <v>4.0820094575125421E-2</v>
      </c>
      <c r="O5570" s="65">
        <f t="shared" si="787"/>
        <v>0.2992403389594549</v>
      </c>
      <c r="P5570" s="65">
        <f t="shared" si="788"/>
        <v>7.4962900736680452E-2</v>
      </c>
      <c r="Q5570" s="65">
        <f t="shared" si="789"/>
        <v>3.9821382762227416E-2</v>
      </c>
      <c r="R5570" s="65">
        <f t="shared" si="790"/>
        <v>1.0318523689868655E-2</v>
      </c>
      <c r="S5570" s="65">
        <f t="shared" si="791"/>
        <v>0.16017883231988989</v>
      </c>
      <c r="T5570" s="66">
        <f>(L5570*'Football Field'!$F$4)+(M5570*'Football Field'!$F$5)+(N5570*'Football Field'!$F$6)+(O5570*'Football Field'!$F$7)+(P5570*'Football Field'!$F$8)+(Q5570*'Football Field'!$F$9)+(R5570*'Football Field'!$F$10)+(S5570*'Football Field'!$F$11)</f>
        <v>118336129.30746809</v>
      </c>
    </row>
    <row r="5571" spans="2:20" x14ac:dyDescent="0.3">
      <c r="B5571" s="62">
        <f t="shared" si="783"/>
        <v>5544</v>
      </c>
      <c r="C5571" s="62">
        <v>0.41336208893402981</v>
      </c>
      <c r="D5571" s="62">
        <v>4.1143393343770596E-2</v>
      </c>
      <c r="E5571" s="62">
        <v>0.2512158384578238</v>
      </c>
      <c r="F5571" s="62">
        <v>0.47396204014254062</v>
      </c>
      <c r="G5571" s="62">
        <v>0.75723618637255086</v>
      </c>
      <c r="H5571" s="62">
        <v>0.14015771169385738</v>
      </c>
      <c r="I5571" s="62">
        <v>0.27992358269211892</v>
      </c>
      <c r="J5571" s="62">
        <v>2.5025766671432637E-2</v>
      </c>
      <c r="K5571" s="62"/>
      <c r="L5571" s="65">
        <f t="shared" si="784"/>
        <v>0.17353378316274451</v>
      </c>
      <c r="M5571" s="65">
        <f t="shared" si="785"/>
        <v>1.7272432306284523E-2</v>
      </c>
      <c r="N5571" s="65">
        <f t="shared" si="786"/>
        <v>0.10546306980015399</v>
      </c>
      <c r="O5571" s="65">
        <f t="shared" si="787"/>
        <v>0.19897428453965943</v>
      </c>
      <c r="P5571" s="65">
        <f t="shared" si="788"/>
        <v>0.31789577149618448</v>
      </c>
      <c r="Q5571" s="65">
        <f t="shared" si="789"/>
        <v>5.8839691884637182E-2</v>
      </c>
      <c r="R5571" s="65">
        <f t="shared" si="790"/>
        <v>0.11751488489498423</v>
      </c>
      <c r="S5571" s="65">
        <f t="shared" si="791"/>
        <v>1.0506081915351743E-2</v>
      </c>
      <c r="T5571" s="66">
        <f>(L5571*'Football Field'!$F$4)+(M5571*'Football Field'!$F$5)+(N5571*'Football Field'!$F$6)+(O5571*'Football Field'!$F$7)+(P5571*'Football Field'!$F$8)+(Q5571*'Football Field'!$F$9)+(R5571*'Football Field'!$F$10)+(S5571*'Football Field'!$F$11)</f>
        <v>153718233.37185887</v>
      </c>
    </row>
    <row r="5572" spans="2:20" x14ac:dyDescent="0.3">
      <c r="B5572" s="62">
        <f t="shared" si="783"/>
        <v>5545</v>
      </c>
      <c r="C5572" s="62">
        <v>0.90327762491649</v>
      </c>
      <c r="D5572" s="62">
        <v>0.40017362527183153</v>
      </c>
      <c r="E5572" s="62">
        <v>0.37549732860458473</v>
      </c>
      <c r="F5572" s="62">
        <v>0.12097031221513688</v>
      </c>
      <c r="G5572" s="62">
        <v>0.84851561748641935</v>
      </c>
      <c r="H5572" s="62">
        <v>0.660534631727139</v>
      </c>
      <c r="I5572" s="62">
        <v>0.36933168029464369</v>
      </c>
      <c r="J5572" s="62">
        <v>0.13781425529786262</v>
      </c>
      <c r="K5572" s="62"/>
      <c r="L5572" s="65">
        <f t="shared" si="784"/>
        <v>0.23670083500398373</v>
      </c>
      <c r="M5572" s="65">
        <f t="shared" si="785"/>
        <v>0.10486413992284047</v>
      </c>
      <c r="N5572" s="65">
        <f t="shared" si="786"/>
        <v>9.8397800156610399E-2</v>
      </c>
      <c r="O5572" s="65">
        <f t="shared" si="787"/>
        <v>3.1699859624733609E-2</v>
      </c>
      <c r="P5572" s="65">
        <f t="shared" si="788"/>
        <v>0.22235063687260584</v>
      </c>
      <c r="Q5572" s="65">
        <f t="shared" si="789"/>
        <v>0.17309085774522256</v>
      </c>
      <c r="R5572" s="65">
        <f t="shared" si="790"/>
        <v>9.6782112949215141E-2</v>
      </c>
      <c r="S5572" s="65">
        <f t="shared" si="791"/>
        <v>3.6113757724788247E-2</v>
      </c>
      <c r="T5572" s="66">
        <f>(L5572*'Football Field'!$F$4)+(M5572*'Football Field'!$F$5)+(N5572*'Football Field'!$F$6)+(O5572*'Football Field'!$F$7)+(P5572*'Football Field'!$F$8)+(Q5572*'Football Field'!$F$9)+(R5572*'Football Field'!$F$10)+(S5572*'Football Field'!$F$11)</f>
        <v>141246798.60312447</v>
      </c>
    </row>
    <row r="5573" spans="2:20" x14ac:dyDescent="0.3">
      <c r="B5573" s="62">
        <f t="shared" si="783"/>
        <v>5546</v>
      </c>
      <c r="C5573" s="62">
        <v>0.87391712990141091</v>
      </c>
      <c r="D5573" s="62">
        <v>0.96283245655762617</v>
      </c>
      <c r="E5573" s="62">
        <v>3.6997632270728831E-3</v>
      </c>
      <c r="F5573" s="62">
        <v>0.80667734184569728</v>
      </c>
      <c r="G5573" s="62">
        <v>0.94588773345422972</v>
      </c>
      <c r="H5573" s="62">
        <v>0.11476371125200557</v>
      </c>
      <c r="I5573" s="62">
        <v>0.77241910420087478</v>
      </c>
      <c r="J5573" s="62">
        <v>0.33694878308142417</v>
      </c>
      <c r="K5573" s="62"/>
      <c r="L5573" s="65">
        <f t="shared" si="784"/>
        <v>0.1814180275280004</v>
      </c>
      <c r="M5573" s="65">
        <f t="shared" si="785"/>
        <v>0.19987611997985355</v>
      </c>
      <c r="N5573" s="65">
        <f t="shared" si="786"/>
        <v>7.6804049721729598E-4</v>
      </c>
      <c r="O5573" s="65">
        <f t="shared" si="787"/>
        <v>0.16745959908771507</v>
      </c>
      <c r="P5573" s="65">
        <f t="shared" si="788"/>
        <v>0.19635853445916107</v>
      </c>
      <c r="Q5573" s="65">
        <f t="shared" si="789"/>
        <v>2.3824005062677536E-2</v>
      </c>
      <c r="R5573" s="65">
        <f t="shared" si="790"/>
        <v>0.16034786996894804</v>
      </c>
      <c r="S5573" s="65">
        <f t="shared" si="791"/>
        <v>6.9947803416427062E-2</v>
      </c>
      <c r="T5573" s="66">
        <f>(L5573*'Football Field'!$F$4)+(M5573*'Football Field'!$F$5)+(N5573*'Football Field'!$F$6)+(O5573*'Football Field'!$F$7)+(P5573*'Football Field'!$F$8)+(Q5573*'Football Field'!$F$9)+(R5573*'Football Field'!$F$10)+(S5573*'Football Field'!$F$11)</f>
        <v>146574610.16265607</v>
      </c>
    </row>
    <row r="5574" spans="2:20" x14ac:dyDescent="0.3">
      <c r="B5574" s="62">
        <f t="shared" si="783"/>
        <v>5547</v>
      </c>
      <c r="C5574" s="62">
        <v>0.42147108453906024</v>
      </c>
      <c r="D5574" s="62">
        <v>0.74340064992522292</v>
      </c>
      <c r="E5574" s="62">
        <v>0.57171523762859033</v>
      </c>
      <c r="F5574" s="62">
        <v>2.4312505482665392E-2</v>
      </c>
      <c r="G5574" s="62">
        <v>0.54628481601984424</v>
      </c>
      <c r="H5574" s="62">
        <v>0.88149327472228156</v>
      </c>
      <c r="I5574" s="62">
        <v>0.28818414460998398</v>
      </c>
      <c r="J5574" s="62">
        <v>0.84354479746251543</v>
      </c>
      <c r="K5574" s="62"/>
      <c r="L5574" s="65">
        <f t="shared" si="784"/>
        <v>9.7553571296002506E-2</v>
      </c>
      <c r="M5574" s="65">
        <f t="shared" si="785"/>
        <v>0.17206729231090073</v>
      </c>
      <c r="N5574" s="65">
        <f t="shared" si="786"/>
        <v>0.13232903807863217</v>
      </c>
      <c r="O5574" s="65">
        <f t="shared" si="787"/>
        <v>5.6273652546805827E-3</v>
      </c>
      <c r="P5574" s="65">
        <f t="shared" si="788"/>
        <v>0.12644292029143128</v>
      </c>
      <c r="Q5574" s="65">
        <f t="shared" si="789"/>
        <v>0.20403016998571191</v>
      </c>
      <c r="R5574" s="65">
        <f t="shared" si="790"/>
        <v>6.6703016004843227E-2</v>
      </c>
      <c r="S5574" s="65">
        <f t="shared" si="791"/>
        <v>0.19524662677779764</v>
      </c>
      <c r="T5574" s="66">
        <f>(L5574*'Football Field'!$F$4)+(M5574*'Football Field'!$F$5)+(N5574*'Football Field'!$F$6)+(O5574*'Football Field'!$F$7)+(P5574*'Football Field'!$F$8)+(Q5574*'Football Field'!$F$9)+(R5574*'Football Field'!$F$10)+(S5574*'Football Field'!$F$11)</f>
        <v>131597856.29169063</v>
      </c>
    </row>
    <row r="5575" spans="2:20" x14ac:dyDescent="0.3">
      <c r="B5575" s="62">
        <f t="shared" si="783"/>
        <v>5548</v>
      </c>
      <c r="C5575" s="62">
        <v>0.84912236458778456</v>
      </c>
      <c r="D5575" s="62">
        <v>0.74102951768075986</v>
      </c>
      <c r="E5575" s="62">
        <v>9.3393807784262539E-2</v>
      </c>
      <c r="F5575" s="62">
        <v>0.42097575151303812</v>
      </c>
      <c r="G5575" s="62">
        <v>0.61076098861318973</v>
      </c>
      <c r="H5575" s="62">
        <v>0.61383224840460626</v>
      </c>
      <c r="I5575" s="62">
        <v>0.70726956174127209</v>
      </c>
      <c r="J5575" s="62">
        <v>0.11533808616304997</v>
      </c>
      <c r="K5575" s="62"/>
      <c r="L5575" s="65">
        <f t="shared" si="784"/>
        <v>0.20452291791538876</v>
      </c>
      <c r="M5575" s="65">
        <f t="shared" si="785"/>
        <v>0.1784872540615243</v>
      </c>
      <c r="N5575" s="65">
        <f t="shared" si="786"/>
        <v>2.2495196075231382E-2</v>
      </c>
      <c r="O5575" s="65">
        <f t="shared" si="787"/>
        <v>0.10139785814364688</v>
      </c>
      <c r="P5575" s="65">
        <f t="shared" si="788"/>
        <v>0.14711026908436009</v>
      </c>
      <c r="Q5575" s="65">
        <f t="shared" si="789"/>
        <v>0.14785002467249803</v>
      </c>
      <c r="R5575" s="65">
        <f t="shared" si="790"/>
        <v>0.17035569966442518</v>
      </c>
      <c r="S5575" s="65">
        <f t="shared" si="791"/>
        <v>2.7780780382925342E-2</v>
      </c>
      <c r="T5575" s="66">
        <f>(L5575*'Football Field'!$F$4)+(M5575*'Football Field'!$F$5)+(N5575*'Football Field'!$F$6)+(O5575*'Football Field'!$F$7)+(P5575*'Football Field'!$F$8)+(Q5575*'Football Field'!$F$9)+(R5575*'Football Field'!$F$10)+(S5575*'Football Field'!$F$11)</f>
        <v>143654320.88838485</v>
      </c>
    </row>
    <row r="5576" spans="2:20" x14ac:dyDescent="0.3">
      <c r="B5576" s="62">
        <f t="shared" si="783"/>
        <v>5549</v>
      </c>
      <c r="C5576" s="62">
        <v>0.89255561752212054</v>
      </c>
      <c r="D5576" s="62">
        <v>0.37730883221377132</v>
      </c>
      <c r="E5576" s="62">
        <v>0.52233674226597115</v>
      </c>
      <c r="F5576" s="62">
        <v>0.57183554314858553</v>
      </c>
      <c r="G5576" s="62">
        <v>0.43121670674794832</v>
      </c>
      <c r="H5576" s="62">
        <v>0.95596121522359911</v>
      </c>
      <c r="I5576" s="62">
        <v>0.49263943140689725</v>
      </c>
      <c r="J5576" s="62">
        <v>0.89828009867207037</v>
      </c>
      <c r="K5576" s="62"/>
      <c r="L5576" s="65">
        <f t="shared" si="784"/>
        <v>0.17357688170482546</v>
      </c>
      <c r="M5576" s="65">
        <f t="shared" si="785"/>
        <v>7.3375921062681024E-2</v>
      </c>
      <c r="N5576" s="65">
        <f t="shared" si="786"/>
        <v>0.10157975720783292</v>
      </c>
      <c r="O5576" s="65">
        <f t="shared" si="787"/>
        <v>0.11120587723515921</v>
      </c>
      <c r="P5576" s="65">
        <f t="shared" si="788"/>
        <v>8.3859481501137964E-2</v>
      </c>
      <c r="Q5576" s="65">
        <f t="shared" si="789"/>
        <v>0.18590748129503032</v>
      </c>
      <c r="R5576" s="65">
        <f t="shared" si="790"/>
        <v>9.5804468236768719E-2</v>
      </c>
      <c r="S5576" s="65">
        <f t="shared" si="791"/>
        <v>0.17469013175656437</v>
      </c>
      <c r="T5576" s="66">
        <f>(L5576*'Football Field'!$F$4)+(M5576*'Football Field'!$F$5)+(N5576*'Football Field'!$F$6)+(O5576*'Football Field'!$F$7)+(P5576*'Football Field'!$F$8)+(Q5576*'Football Field'!$F$9)+(R5576*'Football Field'!$F$10)+(S5576*'Football Field'!$F$11)</f>
        <v>131882310.30703232</v>
      </c>
    </row>
    <row r="5577" spans="2:20" x14ac:dyDescent="0.3">
      <c r="B5577" s="62">
        <f t="shared" si="783"/>
        <v>5550</v>
      </c>
      <c r="C5577" s="62">
        <v>0.41008544883367848</v>
      </c>
      <c r="D5577" s="62">
        <v>0.64713677219257892</v>
      </c>
      <c r="E5577" s="62">
        <v>0.98068182942489612</v>
      </c>
      <c r="F5577" s="62">
        <v>0.60919873366453359</v>
      </c>
      <c r="G5577" s="62">
        <v>0.99143697410884946</v>
      </c>
      <c r="H5577" s="62">
        <v>0.17485714708149636</v>
      </c>
      <c r="I5577" s="62">
        <v>0.35080368965873765</v>
      </c>
      <c r="J5577" s="62">
        <v>0.54736206693677203</v>
      </c>
      <c r="K5577" s="62"/>
      <c r="L5577" s="65">
        <f t="shared" si="784"/>
        <v>8.7038097179455071E-2</v>
      </c>
      <c r="M5577" s="65">
        <f t="shared" si="785"/>
        <v>0.1373507726906471</v>
      </c>
      <c r="N5577" s="65">
        <f t="shared" si="786"/>
        <v>0.20814364570694305</v>
      </c>
      <c r="O5577" s="65">
        <f t="shared" si="787"/>
        <v>0.12929865893339657</v>
      </c>
      <c r="P5577" s="65">
        <f t="shared" si="788"/>
        <v>0.21042635856799044</v>
      </c>
      <c r="Q5577" s="65">
        <f t="shared" si="789"/>
        <v>3.7112346715755161E-2</v>
      </c>
      <c r="R5577" s="65">
        <f t="shared" si="790"/>
        <v>7.4455910879715773E-2</v>
      </c>
      <c r="S5577" s="65">
        <f t="shared" si="791"/>
        <v>0.11617420932609689</v>
      </c>
      <c r="T5577" s="66">
        <f>(L5577*'Football Field'!$F$4)+(M5577*'Football Field'!$F$5)+(N5577*'Football Field'!$F$6)+(O5577*'Football Field'!$F$7)+(P5577*'Football Field'!$F$8)+(Q5577*'Football Field'!$F$9)+(R5577*'Football Field'!$F$10)+(S5577*'Football Field'!$F$11)</f>
        <v>141973434.16972548</v>
      </c>
    </row>
    <row r="5578" spans="2:20" x14ac:dyDescent="0.3">
      <c r="B5578" s="62">
        <f t="shared" si="783"/>
        <v>5551</v>
      </c>
      <c r="C5578" s="62">
        <v>0.3604068308415368</v>
      </c>
      <c r="D5578" s="62">
        <v>0.930113021474956</v>
      </c>
      <c r="E5578" s="62">
        <v>0.52645425890972286</v>
      </c>
      <c r="F5578" s="62">
        <v>0.67057978200382307</v>
      </c>
      <c r="G5578" s="62">
        <v>3.4287844730028771E-3</v>
      </c>
      <c r="H5578" s="62">
        <v>0.18030977531144765</v>
      </c>
      <c r="I5578" s="62">
        <v>0.93466120401458797</v>
      </c>
      <c r="J5578" s="62">
        <v>0.7373217964428892</v>
      </c>
      <c r="K5578" s="62"/>
      <c r="L5578" s="65">
        <f t="shared" si="784"/>
        <v>8.2980422195748957E-2</v>
      </c>
      <c r="M5578" s="65">
        <f t="shared" si="785"/>
        <v>0.21415013425672411</v>
      </c>
      <c r="N5578" s="65">
        <f t="shared" si="786"/>
        <v>0.12121134488232403</v>
      </c>
      <c r="O5578" s="65">
        <f t="shared" si="787"/>
        <v>0.15439494666813475</v>
      </c>
      <c r="P5578" s="65">
        <f t="shared" si="788"/>
        <v>7.8944669978551422E-4</v>
      </c>
      <c r="Q5578" s="65">
        <f t="shared" si="789"/>
        <v>4.1514699503415096E-2</v>
      </c>
      <c r="R5578" s="65">
        <f t="shared" si="790"/>
        <v>0.2151973122652007</v>
      </c>
      <c r="S5578" s="65">
        <f t="shared" si="791"/>
        <v>0.16976169352866677</v>
      </c>
      <c r="T5578" s="66">
        <f>(L5578*'Football Field'!$F$4)+(M5578*'Football Field'!$F$5)+(N5578*'Football Field'!$F$6)+(O5578*'Football Field'!$F$7)+(P5578*'Football Field'!$F$8)+(Q5578*'Football Field'!$F$9)+(R5578*'Football Field'!$F$10)+(S5578*'Football Field'!$F$11)</f>
        <v>142413582.45461318</v>
      </c>
    </row>
    <row r="5579" spans="2:20" x14ac:dyDescent="0.3">
      <c r="B5579" s="62">
        <f t="shared" si="783"/>
        <v>5552</v>
      </c>
      <c r="C5579" s="62">
        <v>0.82701595311899556</v>
      </c>
      <c r="D5579" s="62">
        <v>0.61265051695747996</v>
      </c>
      <c r="E5579" s="62">
        <v>0.73578839583173627</v>
      </c>
      <c r="F5579" s="62">
        <v>0.5258739167629749</v>
      </c>
      <c r="G5579" s="62">
        <v>0.9113393174544997</v>
      </c>
      <c r="H5579" s="62">
        <v>0.29101654288460044</v>
      </c>
      <c r="I5579" s="62">
        <v>0.34398756999968949</v>
      </c>
      <c r="J5579" s="62">
        <v>0.55931100508215859</v>
      </c>
      <c r="K5579" s="62"/>
      <c r="L5579" s="65">
        <f t="shared" si="784"/>
        <v>0.17204469323011981</v>
      </c>
      <c r="M5579" s="65">
        <f t="shared" si="785"/>
        <v>0.12745010522434017</v>
      </c>
      <c r="N5579" s="65">
        <f t="shared" si="786"/>
        <v>0.15306656221774093</v>
      </c>
      <c r="O5579" s="65">
        <f t="shared" si="787"/>
        <v>0.10939790985409167</v>
      </c>
      <c r="P5579" s="65">
        <f t="shared" si="788"/>
        <v>0.18958654027009589</v>
      </c>
      <c r="Q5579" s="65">
        <f t="shared" si="789"/>
        <v>6.0540370057730983E-2</v>
      </c>
      <c r="R5579" s="65">
        <f t="shared" si="790"/>
        <v>7.1559968985333011E-2</v>
      </c>
      <c r="S5579" s="65">
        <f t="shared" si="791"/>
        <v>0.11635385016054747</v>
      </c>
      <c r="T5579" s="66">
        <f>(L5579*'Football Field'!$F$4)+(M5579*'Football Field'!$F$5)+(N5579*'Football Field'!$F$6)+(O5579*'Football Field'!$F$7)+(P5579*'Football Field'!$F$8)+(Q5579*'Football Field'!$F$9)+(R5579*'Football Field'!$F$10)+(S5579*'Football Field'!$F$11)</f>
        <v>137904102.5783461</v>
      </c>
    </row>
    <row r="5580" spans="2:20" x14ac:dyDescent="0.3">
      <c r="B5580" s="62">
        <f t="shared" si="783"/>
        <v>5553</v>
      </c>
      <c r="C5580" s="62">
        <v>0.78460790363496058</v>
      </c>
      <c r="D5580" s="62">
        <v>0.40444826739533113</v>
      </c>
      <c r="E5580" s="62">
        <v>0.79269990618515773</v>
      </c>
      <c r="F5580" s="62">
        <v>0.2106083701624536</v>
      </c>
      <c r="G5580" s="62">
        <v>0.28466833106690803</v>
      </c>
      <c r="H5580" s="62">
        <v>0.18334774175808566</v>
      </c>
      <c r="I5580" s="62">
        <v>0.71782002927309219</v>
      </c>
      <c r="J5580" s="62">
        <v>0.97725005743046078</v>
      </c>
      <c r="K5580" s="62"/>
      <c r="L5580" s="65">
        <f t="shared" si="784"/>
        <v>0.18014391034323882</v>
      </c>
      <c r="M5580" s="65">
        <f t="shared" si="785"/>
        <v>9.2860258076167004E-2</v>
      </c>
      <c r="N5580" s="65">
        <f t="shared" si="786"/>
        <v>0.18200181283841707</v>
      </c>
      <c r="O5580" s="65">
        <f t="shared" si="787"/>
        <v>4.8355127671173982E-2</v>
      </c>
      <c r="P5580" s="65">
        <f t="shared" si="788"/>
        <v>6.5359099840441012E-2</v>
      </c>
      <c r="Q5580" s="65">
        <f t="shared" si="789"/>
        <v>4.2096159113215667E-2</v>
      </c>
      <c r="R5580" s="65">
        <f t="shared" si="790"/>
        <v>0.16480959011103077</v>
      </c>
      <c r="S5580" s="65">
        <f t="shared" si="791"/>
        <v>0.22437404200631567</v>
      </c>
      <c r="T5580" s="66">
        <f>(L5580*'Football Field'!$F$4)+(M5580*'Football Field'!$F$5)+(N5580*'Football Field'!$F$6)+(O5580*'Football Field'!$F$7)+(P5580*'Football Field'!$F$8)+(Q5580*'Football Field'!$F$9)+(R5580*'Football Field'!$F$10)+(S5580*'Football Field'!$F$11)</f>
        <v>141894371.1070506</v>
      </c>
    </row>
    <row r="5581" spans="2:20" x14ac:dyDescent="0.3">
      <c r="B5581" s="62">
        <f t="shared" si="783"/>
        <v>5554</v>
      </c>
      <c r="C5581" s="62">
        <v>0.67616703123086841</v>
      </c>
      <c r="D5581" s="62">
        <v>0.10552681776594797</v>
      </c>
      <c r="E5581" s="62">
        <v>3.4960241001956383E-2</v>
      </c>
      <c r="F5581" s="62">
        <v>0.19414523662796512</v>
      </c>
      <c r="G5581" s="62">
        <v>1.7839401388073717E-2</v>
      </c>
      <c r="H5581" s="62">
        <v>0.45237823471457994</v>
      </c>
      <c r="I5581" s="62">
        <v>0.67283341696672105</v>
      </c>
      <c r="J5581" s="62">
        <v>0.51383018018634463</v>
      </c>
      <c r="K5581" s="62"/>
      <c r="L5581" s="65">
        <f t="shared" si="784"/>
        <v>0.253466266313633</v>
      </c>
      <c r="M5581" s="65">
        <f t="shared" si="785"/>
        <v>3.9557516500625424E-2</v>
      </c>
      <c r="N5581" s="65">
        <f t="shared" si="786"/>
        <v>1.3105107683319024E-2</v>
      </c>
      <c r="O5581" s="65">
        <f t="shared" si="787"/>
        <v>7.2776793274124063E-2</v>
      </c>
      <c r="P5581" s="65">
        <f t="shared" si="788"/>
        <v>6.6872329679756532E-3</v>
      </c>
      <c r="Q5581" s="65">
        <f t="shared" si="789"/>
        <v>0.16957736301624979</v>
      </c>
      <c r="R5581" s="65">
        <f t="shared" si="790"/>
        <v>0.2522166360864313</v>
      </c>
      <c r="S5581" s="65">
        <f t="shared" si="791"/>
        <v>0.19261308415764178</v>
      </c>
      <c r="T5581" s="66">
        <f>(L5581*'Football Field'!$F$4)+(M5581*'Football Field'!$F$5)+(N5581*'Football Field'!$F$6)+(O5581*'Football Field'!$F$7)+(P5581*'Football Field'!$F$8)+(Q5581*'Football Field'!$F$9)+(R5581*'Football Field'!$F$10)+(S5581*'Football Field'!$F$11)</f>
        <v>144540059.41933894</v>
      </c>
    </row>
    <row r="5582" spans="2:20" x14ac:dyDescent="0.3">
      <c r="B5582" s="62">
        <f t="shared" si="783"/>
        <v>5555</v>
      </c>
      <c r="C5582" s="62">
        <v>0.83600661669251453</v>
      </c>
      <c r="D5582" s="62">
        <v>0.21289520130537709</v>
      </c>
      <c r="E5582" s="62">
        <v>0.83535899150569137</v>
      </c>
      <c r="F5582" s="62">
        <v>0.1573928638717399</v>
      </c>
      <c r="G5582" s="62">
        <v>6.4588220893253556E-3</v>
      </c>
      <c r="H5582" s="62">
        <v>0.55659487154778431</v>
      </c>
      <c r="I5582" s="62">
        <v>0.62882585168015848</v>
      </c>
      <c r="J5582" s="62">
        <v>0.26343016376795036</v>
      </c>
      <c r="K5582" s="62"/>
      <c r="L5582" s="65">
        <f t="shared" si="784"/>
        <v>0.23906644858954221</v>
      </c>
      <c r="M5582" s="65">
        <f t="shared" si="785"/>
        <v>6.0880020183562603E-2</v>
      </c>
      <c r="N5582" s="65">
        <f t="shared" si="786"/>
        <v>0.23888125214451467</v>
      </c>
      <c r="O5582" s="65">
        <f t="shared" si="787"/>
        <v>4.5008439225061252E-2</v>
      </c>
      <c r="P5582" s="65">
        <f t="shared" si="788"/>
        <v>1.8469801890750098E-3</v>
      </c>
      <c r="Q5582" s="65">
        <f t="shared" si="789"/>
        <v>0.15916519868050544</v>
      </c>
      <c r="R5582" s="65">
        <f t="shared" si="790"/>
        <v>0.17982054225506436</v>
      </c>
      <c r="S5582" s="65">
        <f t="shared" si="791"/>
        <v>7.533111873267459E-2</v>
      </c>
      <c r="T5582" s="66">
        <f>(L5582*'Football Field'!$F$4)+(M5582*'Football Field'!$F$5)+(N5582*'Football Field'!$F$6)+(O5582*'Football Field'!$F$7)+(P5582*'Football Field'!$F$8)+(Q5582*'Football Field'!$F$9)+(R5582*'Football Field'!$F$10)+(S5582*'Football Field'!$F$11)</f>
        <v>138898523.26374131</v>
      </c>
    </row>
    <row r="5583" spans="2:20" x14ac:dyDescent="0.3">
      <c r="B5583" s="62">
        <f t="shared" si="783"/>
        <v>5556</v>
      </c>
      <c r="C5583" s="62">
        <v>0.12157974175398356</v>
      </c>
      <c r="D5583" s="62">
        <v>0.86863029474915809</v>
      </c>
      <c r="E5583" s="62">
        <v>1.1663488056104954E-2</v>
      </c>
      <c r="F5583" s="62">
        <v>0.50192700530045631</v>
      </c>
      <c r="G5583" s="62">
        <v>0.47799377738568116</v>
      </c>
      <c r="H5583" s="62">
        <v>0.14705885940198626</v>
      </c>
      <c r="I5583" s="62">
        <v>8.4084398884106348E-2</v>
      </c>
      <c r="J5583" s="62">
        <v>0.85138129242980309</v>
      </c>
      <c r="K5583" s="62"/>
      <c r="L5583" s="65">
        <f t="shared" si="784"/>
        <v>3.9675943460685321E-2</v>
      </c>
      <c r="M5583" s="65">
        <f t="shared" si="785"/>
        <v>0.28346602785555614</v>
      </c>
      <c r="N5583" s="65">
        <f t="shared" si="786"/>
        <v>3.8062253299138661E-3</v>
      </c>
      <c r="O5583" s="65">
        <f t="shared" si="787"/>
        <v>0.16379725105839443</v>
      </c>
      <c r="P5583" s="65">
        <f t="shared" si="788"/>
        <v>0.15598695812735849</v>
      </c>
      <c r="Q5583" s="65">
        <f t="shared" si="789"/>
        <v>4.7990717095226149E-2</v>
      </c>
      <c r="R5583" s="65">
        <f t="shared" si="790"/>
        <v>2.7439833379496441E-2</v>
      </c>
      <c r="S5583" s="65">
        <f t="shared" si="791"/>
        <v>0.27783704369336915</v>
      </c>
      <c r="T5583" s="66">
        <f>(L5583*'Football Field'!$F$4)+(M5583*'Football Field'!$F$5)+(N5583*'Football Field'!$F$6)+(O5583*'Football Field'!$F$7)+(P5583*'Football Field'!$F$8)+(Q5583*'Football Field'!$F$9)+(R5583*'Football Field'!$F$10)+(S5583*'Football Field'!$F$11)</f>
        <v>126894639.57384457</v>
      </c>
    </row>
    <row r="5584" spans="2:20" x14ac:dyDescent="0.3">
      <c r="B5584" s="62">
        <f t="shared" si="783"/>
        <v>5557</v>
      </c>
      <c r="C5584" s="62">
        <v>0.99228180388171439</v>
      </c>
      <c r="D5584" s="62">
        <v>0.97069625327442921</v>
      </c>
      <c r="E5584" s="62">
        <v>0.61787638339525663</v>
      </c>
      <c r="F5584" s="62">
        <v>0.80975258524196936</v>
      </c>
      <c r="G5584" s="62">
        <v>0.92280990020230957</v>
      </c>
      <c r="H5584" s="62">
        <v>0.77867587827821705</v>
      </c>
      <c r="I5584" s="62">
        <v>5.571236072087915E-2</v>
      </c>
      <c r="J5584" s="62">
        <v>7.8260476624548714E-2</v>
      </c>
      <c r="K5584" s="62"/>
      <c r="L5584" s="65">
        <f t="shared" si="784"/>
        <v>0.18987166865631841</v>
      </c>
      <c r="M5584" s="65">
        <f t="shared" si="785"/>
        <v>0.18574130518836229</v>
      </c>
      <c r="N5584" s="65">
        <f t="shared" si="786"/>
        <v>0.1182297402609364</v>
      </c>
      <c r="O5584" s="65">
        <f t="shared" si="787"/>
        <v>0.15494497022640979</v>
      </c>
      <c r="P5584" s="65">
        <f t="shared" si="788"/>
        <v>0.17657832172126564</v>
      </c>
      <c r="Q5584" s="65">
        <f t="shared" si="789"/>
        <v>0.14899848790206549</v>
      </c>
      <c r="R5584" s="65">
        <f t="shared" si="790"/>
        <v>1.066047855908989E-2</v>
      </c>
      <c r="S5584" s="65">
        <f t="shared" si="791"/>
        <v>1.4975027485552074E-2</v>
      </c>
      <c r="T5584" s="66">
        <f>(L5584*'Football Field'!$F$4)+(M5584*'Football Field'!$F$5)+(N5584*'Football Field'!$F$6)+(O5584*'Football Field'!$F$7)+(P5584*'Football Field'!$F$8)+(Q5584*'Football Field'!$F$9)+(R5584*'Football Field'!$F$10)+(S5584*'Football Field'!$F$11)</f>
        <v>126738221.41441458</v>
      </c>
    </row>
    <row r="5585" spans="2:20" x14ac:dyDescent="0.3">
      <c r="B5585" s="62">
        <f t="shared" si="783"/>
        <v>5558</v>
      </c>
      <c r="C5585" s="62">
        <v>9.1234969117653941E-3</v>
      </c>
      <c r="D5585" s="62">
        <v>0.32027337630967789</v>
      </c>
      <c r="E5585" s="62">
        <v>6.0644819642162284E-2</v>
      </c>
      <c r="F5585" s="62">
        <v>0.51972380750144209</v>
      </c>
      <c r="G5585" s="62">
        <v>0.53343596623948974</v>
      </c>
      <c r="H5585" s="62">
        <v>0.39863093652858872</v>
      </c>
      <c r="I5585" s="62">
        <v>0.76298850879762214</v>
      </c>
      <c r="J5585" s="62">
        <v>0.48757251792191725</v>
      </c>
      <c r="K5585" s="62"/>
      <c r="L5585" s="65">
        <f t="shared" si="784"/>
        <v>2.9503027731500758E-3</v>
      </c>
      <c r="M5585" s="65">
        <f t="shared" si="785"/>
        <v>0.10356812080180142</v>
      </c>
      <c r="N5585" s="65">
        <f t="shared" si="786"/>
        <v>1.9610965104479492E-2</v>
      </c>
      <c r="O5585" s="65">
        <f t="shared" si="787"/>
        <v>0.16806522820940148</v>
      </c>
      <c r="P5585" s="65">
        <f t="shared" si="788"/>
        <v>0.17249938545656035</v>
      </c>
      <c r="Q5585" s="65">
        <f t="shared" si="789"/>
        <v>0.12890692777974927</v>
      </c>
      <c r="R5585" s="65">
        <f t="shared" si="790"/>
        <v>0.24673073659776015</v>
      </c>
      <c r="S5585" s="65">
        <f t="shared" si="791"/>
        <v>0.15766833327709767</v>
      </c>
      <c r="T5585" s="66">
        <f>(L5585*'Football Field'!$F$4)+(M5585*'Football Field'!$F$5)+(N5585*'Football Field'!$F$6)+(O5585*'Football Field'!$F$7)+(P5585*'Football Field'!$F$8)+(Q5585*'Football Field'!$F$9)+(R5585*'Football Field'!$F$10)+(S5585*'Football Field'!$F$11)</f>
        <v>158950173.66413811</v>
      </c>
    </row>
    <row r="5586" spans="2:20" x14ac:dyDescent="0.3">
      <c r="B5586" s="62">
        <f t="shared" si="783"/>
        <v>5559</v>
      </c>
      <c r="C5586" s="62">
        <v>0.85672359739245263</v>
      </c>
      <c r="D5586" s="62">
        <v>0.13424090471285899</v>
      </c>
      <c r="E5586" s="62">
        <v>0.8472040420639888</v>
      </c>
      <c r="F5586" s="62">
        <v>0.22013788702223969</v>
      </c>
      <c r="G5586" s="62">
        <v>0.99558541167216297</v>
      </c>
      <c r="H5586" s="62">
        <v>0.10820367471360104</v>
      </c>
      <c r="I5586" s="62">
        <v>0.12911575448435297</v>
      </c>
      <c r="J5586" s="62">
        <v>0.90874839534915819</v>
      </c>
      <c r="K5586" s="62"/>
      <c r="L5586" s="65">
        <f t="shared" si="784"/>
        <v>0.20398376775856142</v>
      </c>
      <c r="M5586" s="65">
        <f t="shared" si="785"/>
        <v>3.1962427104833512E-2</v>
      </c>
      <c r="N5586" s="65">
        <f t="shared" si="786"/>
        <v>0.20171718520008355</v>
      </c>
      <c r="O5586" s="65">
        <f t="shared" si="787"/>
        <v>5.2414285958595874E-2</v>
      </c>
      <c r="P5586" s="65">
        <f t="shared" si="788"/>
        <v>0.23704642199240927</v>
      </c>
      <c r="Q5586" s="65">
        <f t="shared" si="789"/>
        <v>2.5763027095997395E-2</v>
      </c>
      <c r="R5586" s="65">
        <f t="shared" si="790"/>
        <v>3.0742141522504204E-2</v>
      </c>
      <c r="S5586" s="65">
        <f t="shared" si="791"/>
        <v>0.21637074336701476</v>
      </c>
      <c r="T5586" s="66">
        <f>(L5586*'Football Field'!$F$4)+(M5586*'Football Field'!$F$5)+(N5586*'Football Field'!$F$6)+(O5586*'Football Field'!$F$7)+(P5586*'Football Field'!$F$8)+(Q5586*'Football Field'!$F$9)+(R5586*'Football Field'!$F$10)+(S5586*'Football Field'!$F$11)</f>
        <v>137924614.23248395</v>
      </c>
    </row>
    <row r="5587" spans="2:20" x14ac:dyDescent="0.3">
      <c r="B5587" s="62">
        <f t="shared" si="783"/>
        <v>5560</v>
      </c>
      <c r="C5587" s="62">
        <v>0.87378907720838661</v>
      </c>
      <c r="D5587" s="62">
        <v>0.86055051146890815</v>
      </c>
      <c r="E5587" s="62">
        <v>5.6608600291915168E-2</v>
      </c>
      <c r="F5587" s="62">
        <v>0.60749041762349343</v>
      </c>
      <c r="G5587" s="62">
        <v>0.35726937256606095</v>
      </c>
      <c r="H5587" s="62">
        <v>0.94274402337656016</v>
      </c>
      <c r="I5587" s="62">
        <v>0.60725139879185752</v>
      </c>
      <c r="J5587" s="62">
        <v>0.34437014500028329</v>
      </c>
      <c r="K5587" s="62"/>
      <c r="L5587" s="65">
        <f t="shared" si="784"/>
        <v>0.18790865746596369</v>
      </c>
      <c r="M5587" s="65">
        <f t="shared" si="785"/>
        <v>0.18506169910980305</v>
      </c>
      <c r="N5587" s="65">
        <f t="shared" si="786"/>
        <v>1.2173699991610564E-2</v>
      </c>
      <c r="O5587" s="65">
        <f t="shared" si="787"/>
        <v>0.13064103429144194</v>
      </c>
      <c r="P5587" s="65">
        <f t="shared" si="788"/>
        <v>7.6830907942999127E-2</v>
      </c>
      <c r="Q5587" s="65">
        <f t="shared" si="789"/>
        <v>0.20273744360906304</v>
      </c>
      <c r="R5587" s="65">
        <f t="shared" si="790"/>
        <v>0.1305896332051463</v>
      </c>
      <c r="S5587" s="65">
        <f t="shared" si="791"/>
        <v>7.4056924383972364E-2</v>
      </c>
      <c r="T5587" s="66">
        <f>(L5587*'Football Field'!$F$4)+(M5587*'Football Field'!$F$5)+(N5587*'Football Field'!$F$6)+(O5587*'Football Field'!$F$7)+(P5587*'Football Field'!$F$8)+(Q5587*'Football Field'!$F$9)+(R5587*'Football Field'!$F$10)+(S5587*'Football Field'!$F$11)</f>
        <v>132727077.85201496</v>
      </c>
    </row>
    <row r="5588" spans="2:20" x14ac:dyDescent="0.3">
      <c r="B5588" s="62">
        <f t="shared" si="783"/>
        <v>5561</v>
      </c>
      <c r="C5588" s="62">
        <v>0.28254365673914739</v>
      </c>
      <c r="D5588" s="62">
        <v>0.54308843624755365</v>
      </c>
      <c r="E5588" s="62">
        <v>0.33961946679126109</v>
      </c>
      <c r="F5588" s="62">
        <v>0.65563344146734348</v>
      </c>
      <c r="G5588" s="62">
        <v>0.57693406925156099</v>
      </c>
      <c r="H5588" s="62">
        <v>0.76969355190170918</v>
      </c>
      <c r="I5588" s="62">
        <v>8.7858799792060682E-2</v>
      </c>
      <c r="J5588" s="62">
        <v>0.93707446747165124</v>
      </c>
      <c r="K5588" s="62"/>
      <c r="L5588" s="65">
        <f t="shared" si="784"/>
        <v>6.7393513041120484E-2</v>
      </c>
      <c r="M5588" s="65">
        <f t="shared" si="785"/>
        <v>0.12953976045026566</v>
      </c>
      <c r="N5588" s="65">
        <f t="shared" si="786"/>
        <v>8.1007477670419811E-2</v>
      </c>
      <c r="O5588" s="65">
        <f t="shared" si="787"/>
        <v>0.15638447310292092</v>
      </c>
      <c r="P5588" s="65">
        <f t="shared" si="788"/>
        <v>0.13761276458550417</v>
      </c>
      <c r="Q5588" s="65">
        <f t="shared" si="789"/>
        <v>0.183590575086399</v>
      </c>
      <c r="R5588" s="65">
        <f t="shared" si="790"/>
        <v>2.0956454085359209E-2</v>
      </c>
      <c r="S5588" s="65">
        <f t="shared" si="791"/>
        <v>0.22351498197801067</v>
      </c>
      <c r="T5588" s="66">
        <f>(L5588*'Football Field'!$F$4)+(M5588*'Football Field'!$F$5)+(N5588*'Football Field'!$F$6)+(O5588*'Football Field'!$F$7)+(P5588*'Football Field'!$F$8)+(Q5588*'Football Field'!$F$9)+(R5588*'Football Field'!$F$10)+(S5588*'Football Field'!$F$11)</f>
        <v>126392246.66426441</v>
      </c>
    </row>
    <row r="5589" spans="2:20" x14ac:dyDescent="0.3">
      <c r="B5589" s="62">
        <f t="shared" si="783"/>
        <v>5562</v>
      </c>
      <c r="C5589" s="62">
        <v>0.28365140464260763</v>
      </c>
      <c r="D5589" s="62">
        <v>0.84610609556185079</v>
      </c>
      <c r="E5589" s="62">
        <v>0.15295654683200033</v>
      </c>
      <c r="F5589" s="62">
        <v>0.80280452873131902</v>
      </c>
      <c r="G5589" s="62">
        <v>0.32897827757466791</v>
      </c>
      <c r="H5589" s="62">
        <v>0.61013753284884831</v>
      </c>
      <c r="I5589" s="62">
        <v>0.79884338034711</v>
      </c>
      <c r="J5589" s="62">
        <v>0.57639793383532767</v>
      </c>
      <c r="K5589" s="62"/>
      <c r="L5589" s="65">
        <f t="shared" si="784"/>
        <v>6.4468049544789172E-2</v>
      </c>
      <c r="M5589" s="65">
        <f t="shared" si="785"/>
        <v>0.19230227242328266</v>
      </c>
      <c r="N5589" s="65">
        <f t="shared" si="786"/>
        <v>3.4763833628074538E-2</v>
      </c>
      <c r="O5589" s="65">
        <f t="shared" si="787"/>
        <v>0.18246072921176562</v>
      </c>
      <c r="P5589" s="65">
        <f t="shared" si="788"/>
        <v>7.476990260127668E-2</v>
      </c>
      <c r="Q5589" s="65">
        <f t="shared" si="789"/>
        <v>0.13867153856119671</v>
      </c>
      <c r="R5589" s="65">
        <f t="shared" si="790"/>
        <v>0.18156044278233932</v>
      </c>
      <c r="S5589" s="65">
        <f t="shared" si="791"/>
        <v>0.13100323124727539</v>
      </c>
      <c r="T5589" s="66">
        <f>(L5589*'Football Field'!$F$4)+(M5589*'Football Field'!$F$5)+(N5589*'Football Field'!$F$6)+(O5589*'Football Field'!$F$7)+(P5589*'Football Field'!$F$8)+(Q5589*'Football Field'!$F$9)+(R5589*'Football Field'!$F$10)+(S5589*'Football Field'!$F$11)</f>
        <v>141604659.32310399</v>
      </c>
    </row>
    <row r="5590" spans="2:20" x14ac:dyDescent="0.3">
      <c r="B5590" s="62">
        <f t="shared" si="783"/>
        <v>5563</v>
      </c>
      <c r="C5590" s="62">
        <v>3.9047197867266847E-2</v>
      </c>
      <c r="D5590" s="62">
        <v>0.92316514738114253</v>
      </c>
      <c r="E5590" s="62">
        <v>0.54164129629382785</v>
      </c>
      <c r="F5590" s="62">
        <v>0.47842003521716303</v>
      </c>
      <c r="G5590" s="62">
        <v>0.48695546221044317</v>
      </c>
      <c r="H5590" s="62">
        <v>0.79118337456257781</v>
      </c>
      <c r="I5590" s="62">
        <v>0.45623398378581448</v>
      </c>
      <c r="J5590" s="62">
        <v>0.22954178421159788</v>
      </c>
      <c r="K5590" s="62"/>
      <c r="L5590" s="65">
        <f t="shared" si="784"/>
        <v>9.8949150627271297E-3</v>
      </c>
      <c r="M5590" s="65">
        <f t="shared" si="785"/>
        <v>0.23393844427089916</v>
      </c>
      <c r="N5590" s="65">
        <f t="shared" si="786"/>
        <v>0.13725683055443255</v>
      </c>
      <c r="O5590" s="65">
        <f t="shared" si="787"/>
        <v>0.12123598801821286</v>
      </c>
      <c r="P5590" s="65">
        <f t="shared" si="788"/>
        <v>0.12339894284559155</v>
      </c>
      <c r="Q5590" s="65">
        <f t="shared" si="789"/>
        <v>0.2004930627019795</v>
      </c>
      <c r="R5590" s="65">
        <f t="shared" si="790"/>
        <v>0.11561384080967987</v>
      </c>
      <c r="S5590" s="65">
        <f t="shared" si="791"/>
        <v>5.8167975736477154E-2</v>
      </c>
      <c r="T5590" s="66">
        <f>(L5590*'Football Field'!$F$4)+(M5590*'Football Field'!$F$5)+(N5590*'Football Field'!$F$6)+(O5590*'Football Field'!$F$7)+(P5590*'Football Field'!$F$8)+(Q5590*'Football Field'!$F$9)+(R5590*'Football Field'!$F$10)+(S5590*'Football Field'!$F$11)</f>
        <v>138249671.17559078</v>
      </c>
    </row>
    <row r="5591" spans="2:20" x14ac:dyDescent="0.3">
      <c r="B5591" s="62">
        <f t="shared" si="783"/>
        <v>5564</v>
      </c>
      <c r="C5591" s="62">
        <v>0.48247326876994501</v>
      </c>
      <c r="D5591" s="62">
        <v>0.38303863889938206</v>
      </c>
      <c r="E5591" s="62">
        <v>8.6191663345950298E-3</v>
      </c>
      <c r="F5591" s="62">
        <v>0.82830434962652522</v>
      </c>
      <c r="G5591" s="62">
        <v>0.29315120373362291</v>
      </c>
      <c r="H5591" s="62">
        <v>0.90241134564837666</v>
      </c>
      <c r="I5591" s="62">
        <v>0.42302485024552339</v>
      </c>
      <c r="J5591" s="62">
        <v>0.75025784791285588</v>
      </c>
      <c r="K5591" s="62"/>
      <c r="L5591" s="65">
        <f t="shared" si="784"/>
        <v>0.11850651127700181</v>
      </c>
      <c r="M5591" s="65">
        <f t="shared" si="785"/>
        <v>9.4083083392338826E-2</v>
      </c>
      <c r="N5591" s="65">
        <f t="shared" si="786"/>
        <v>2.1170651278425161E-3</v>
      </c>
      <c r="O5591" s="65">
        <f t="shared" si="787"/>
        <v>0.2034505642148027</v>
      </c>
      <c r="P5591" s="65">
        <f t="shared" si="788"/>
        <v>7.2004665708620366E-2</v>
      </c>
      <c r="Q5591" s="65">
        <f t="shared" si="789"/>
        <v>0.22165294376249908</v>
      </c>
      <c r="R5591" s="65">
        <f t="shared" si="790"/>
        <v>0.10390461488961142</v>
      </c>
      <c r="S5591" s="65">
        <f t="shared" si="791"/>
        <v>0.18428055162728327</v>
      </c>
      <c r="T5591" s="66">
        <f>(L5591*'Football Field'!$F$4)+(M5591*'Football Field'!$F$5)+(N5591*'Football Field'!$F$6)+(O5591*'Football Field'!$F$7)+(P5591*'Football Field'!$F$8)+(Q5591*'Football Field'!$F$9)+(R5591*'Football Field'!$F$10)+(S5591*'Football Field'!$F$11)</f>
        <v>130359690.35945401</v>
      </c>
    </row>
    <row r="5592" spans="2:20" x14ac:dyDescent="0.3">
      <c r="B5592" s="62">
        <f t="shared" si="783"/>
        <v>5565</v>
      </c>
      <c r="C5592" s="62">
        <v>0.25293373312225653</v>
      </c>
      <c r="D5592" s="62">
        <v>0.30041104258684981</v>
      </c>
      <c r="E5592" s="62">
        <v>0.39680452291853241</v>
      </c>
      <c r="F5592" s="62">
        <v>0.48833782225916678</v>
      </c>
      <c r="G5592" s="62">
        <v>0.98951184504698153</v>
      </c>
      <c r="H5592" s="62">
        <v>0.55367461941933616</v>
      </c>
      <c r="I5592" s="62">
        <v>0.96827587172664975</v>
      </c>
      <c r="J5592" s="62">
        <v>0.46736002784783326</v>
      </c>
      <c r="K5592" s="62"/>
      <c r="L5592" s="65">
        <f t="shared" si="784"/>
        <v>5.7259681257402724E-2</v>
      </c>
      <c r="M5592" s="65">
        <f t="shared" si="785"/>
        <v>6.8007696452306227E-2</v>
      </c>
      <c r="N5592" s="65">
        <f t="shared" si="786"/>
        <v>8.9829459373964499E-2</v>
      </c>
      <c r="O5592" s="65">
        <f t="shared" si="787"/>
        <v>0.11055096409373952</v>
      </c>
      <c r="P5592" s="65">
        <f t="shared" si="788"/>
        <v>0.22400781480747853</v>
      </c>
      <c r="Q5592" s="65">
        <f t="shared" si="789"/>
        <v>0.12534204843661984</v>
      </c>
      <c r="R5592" s="65">
        <f t="shared" si="790"/>
        <v>0.21920036959840014</v>
      </c>
      <c r="S5592" s="65">
        <f t="shared" si="791"/>
        <v>0.10580196598008859</v>
      </c>
      <c r="T5592" s="66">
        <f>(L5592*'Football Field'!$F$4)+(M5592*'Football Field'!$F$5)+(N5592*'Football Field'!$F$6)+(O5592*'Football Field'!$F$7)+(P5592*'Football Field'!$F$8)+(Q5592*'Football Field'!$F$9)+(R5592*'Football Field'!$F$10)+(S5592*'Football Field'!$F$11)</f>
        <v>160231647.8010875</v>
      </c>
    </row>
    <row r="5593" spans="2:20" x14ac:dyDescent="0.3">
      <c r="B5593" s="62">
        <f t="shared" si="783"/>
        <v>5566</v>
      </c>
      <c r="C5593" s="62">
        <v>0.59331128757055684</v>
      </c>
      <c r="D5593" s="62">
        <v>0.47666910272344876</v>
      </c>
      <c r="E5593" s="62">
        <v>0.2836875938829384</v>
      </c>
      <c r="F5593" s="62">
        <v>0.18818605065157357</v>
      </c>
      <c r="G5593" s="62">
        <v>0.96806946819684847</v>
      </c>
      <c r="H5593" s="62">
        <v>0.10988200503736134</v>
      </c>
      <c r="I5593" s="62">
        <v>0.78234786432177073</v>
      </c>
      <c r="J5593" s="62">
        <v>0.90210386859194225</v>
      </c>
      <c r="K5593" s="62"/>
      <c r="L5593" s="65">
        <f t="shared" si="784"/>
        <v>0.13784289700955732</v>
      </c>
      <c r="M5593" s="65">
        <f t="shared" si="785"/>
        <v>0.11074363729601677</v>
      </c>
      <c r="N5593" s="65">
        <f t="shared" si="786"/>
        <v>6.5908605829186589E-2</v>
      </c>
      <c r="O5593" s="65">
        <f t="shared" si="787"/>
        <v>4.372091167322581E-2</v>
      </c>
      <c r="P5593" s="65">
        <f t="shared" si="788"/>
        <v>0.22490976119662345</v>
      </c>
      <c r="Q5593" s="65">
        <f t="shared" si="789"/>
        <v>2.5528679836160095E-2</v>
      </c>
      <c r="R5593" s="65">
        <f t="shared" si="790"/>
        <v>0.18176140981394773</v>
      </c>
      <c r="S5593" s="65">
        <f t="shared" si="791"/>
        <v>0.20958409734528224</v>
      </c>
      <c r="T5593" s="66">
        <f>(L5593*'Football Field'!$F$4)+(M5593*'Football Field'!$F$5)+(N5593*'Football Field'!$F$6)+(O5593*'Football Field'!$F$7)+(P5593*'Football Field'!$F$8)+(Q5593*'Football Field'!$F$9)+(R5593*'Football Field'!$F$10)+(S5593*'Football Field'!$F$11)</f>
        <v>154289130.79710525</v>
      </c>
    </row>
    <row r="5594" spans="2:20" x14ac:dyDescent="0.3">
      <c r="B5594" s="62">
        <f t="shared" si="783"/>
        <v>5567</v>
      </c>
      <c r="C5594" s="62">
        <v>0.4703068313307931</v>
      </c>
      <c r="D5594" s="62">
        <v>0.99960077014455795</v>
      </c>
      <c r="E5594" s="62">
        <v>0.32888015390628311</v>
      </c>
      <c r="F5594" s="62">
        <v>0.857696101348983</v>
      </c>
      <c r="G5594" s="62">
        <v>0.66076405028683505</v>
      </c>
      <c r="H5594" s="62">
        <v>0.55360680543745266</v>
      </c>
      <c r="I5594" s="62">
        <v>0.82299151240876456</v>
      </c>
      <c r="J5594" s="62">
        <v>0.45785941177214529</v>
      </c>
      <c r="K5594" s="62"/>
      <c r="L5594" s="65">
        <f t="shared" si="784"/>
        <v>9.1291479852081497E-2</v>
      </c>
      <c r="M5594" s="65">
        <f t="shared" si="785"/>
        <v>0.19403297483381077</v>
      </c>
      <c r="N5594" s="65">
        <f t="shared" si="786"/>
        <v>6.3839081093354094E-2</v>
      </c>
      <c r="O5594" s="65">
        <f t="shared" si="787"/>
        <v>0.16648779294561536</v>
      </c>
      <c r="P5594" s="65">
        <f t="shared" si="788"/>
        <v>0.12826122004873119</v>
      </c>
      <c r="Q5594" s="65">
        <f t="shared" si="789"/>
        <v>0.10746087693763712</v>
      </c>
      <c r="R5594" s="65">
        <f t="shared" si="790"/>
        <v>0.15975126889163596</v>
      </c>
      <c r="S5594" s="65">
        <f t="shared" si="791"/>
        <v>8.8875305397134133E-2</v>
      </c>
      <c r="T5594" s="66">
        <f>(L5594*'Football Field'!$F$4)+(M5594*'Football Field'!$F$5)+(N5594*'Football Field'!$F$6)+(O5594*'Football Field'!$F$7)+(P5594*'Football Field'!$F$8)+(Q5594*'Football Field'!$F$9)+(R5594*'Football Field'!$F$10)+(S5594*'Football Field'!$F$11)</f>
        <v>143150028.88088301</v>
      </c>
    </row>
    <row r="5595" spans="2:20" x14ac:dyDescent="0.3">
      <c r="B5595" s="62">
        <f t="shared" si="783"/>
        <v>5568</v>
      </c>
      <c r="C5595" s="62">
        <v>5.6616763628946853E-2</v>
      </c>
      <c r="D5595" s="62">
        <v>0.64547994141688514</v>
      </c>
      <c r="E5595" s="62">
        <v>0.53038554208192601</v>
      </c>
      <c r="F5595" s="62">
        <v>0.58778245795207384</v>
      </c>
      <c r="G5595" s="62">
        <v>0.28532484934467395</v>
      </c>
      <c r="H5595" s="62">
        <v>0.92270504176056412</v>
      </c>
      <c r="I5595" s="62">
        <v>0.93835913474542576</v>
      </c>
      <c r="J5595" s="62">
        <v>0.67371272174869734</v>
      </c>
      <c r="K5595" s="62"/>
      <c r="L5595" s="65">
        <f t="shared" si="784"/>
        <v>1.2200925122251547E-2</v>
      </c>
      <c r="M5595" s="65">
        <f t="shared" si="785"/>
        <v>0.13910107057260676</v>
      </c>
      <c r="N5595" s="65">
        <f t="shared" si="786"/>
        <v>0.11429820198266867</v>
      </c>
      <c r="O5595" s="65">
        <f t="shared" si="787"/>
        <v>0.12666725008597282</v>
      </c>
      <c r="P5595" s="65">
        <f t="shared" si="788"/>
        <v>6.1487568332008982E-2</v>
      </c>
      <c r="Q5595" s="65">
        <f t="shared" si="789"/>
        <v>0.19884314119800284</v>
      </c>
      <c r="R5595" s="65">
        <f t="shared" si="790"/>
        <v>0.20221660170904146</v>
      </c>
      <c r="S5595" s="65">
        <f t="shared" si="791"/>
        <v>0.14518524099744712</v>
      </c>
      <c r="T5595" s="66">
        <f>(L5595*'Football Field'!$F$4)+(M5595*'Football Field'!$F$5)+(N5595*'Football Field'!$F$6)+(O5595*'Football Field'!$F$7)+(P5595*'Football Field'!$F$8)+(Q5595*'Football Field'!$F$9)+(R5595*'Football Field'!$F$10)+(S5595*'Football Field'!$F$11)</f>
        <v>145598240.69027832</v>
      </c>
    </row>
    <row r="5596" spans="2:20" x14ac:dyDescent="0.3">
      <c r="B5596" s="62">
        <f t="shared" si="783"/>
        <v>5569</v>
      </c>
      <c r="C5596" s="62">
        <v>0.90329277352082959</v>
      </c>
      <c r="D5596" s="62">
        <v>0.56314127072280595</v>
      </c>
      <c r="E5596" s="62">
        <v>0.22983517093906058</v>
      </c>
      <c r="F5596" s="62">
        <v>0.95152263061291009</v>
      </c>
      <c r="G5596" s="62">
        <v>0.1003367864425404</v>
      </c>
      <c r="H5596" s="62">
        <v>0.70311021895996229</v>
      </c>
      <c r="I5596" s="62">
        <v>0.43619782228930015</v>
      </c>
      <c r="J5596" s="62">
        <v>0.89796648018856939</v>
      </c>
      <c r="K5596" s="62"/>
      <c r="L5596" s="65">
        <f t="shared" si="784"/>
        <v>0.18876001551237159</v>
      </c>
      <c r="M5596" s="65">
        <f t="shared" si="785"/>
        <v>0.11767896092311901</v>
      </c>
      <c r="N5596" s="65">
        <f t="shared" si="786"/>
        <v>4.8028382052306147E-2</v>
      </c>
      <c r="O5596" s="65">
        <f t="shared" si="787"/>
        <v>0.19883855133124653</v>
      </c>
      <c r="P5596" s="65">
        <f t="shared" si="788"/>
        <v>2.0967258811927941E-2</v>
      </c>
      <c r="Q5596" s="65">
        <f t="shared" si="789"/>
        <v>0.14692810540316917</v>
      </c>
      <c r="R5596" s="65">
        <f t="shared" si="790"/>
        <v>9.1151739630176892E-2</v>
      </c>
      <c r="S5596" s="65">
        <f t="shared" si="791"/>
        <v>0.18764698633568275</v>
      </c>
      <c r="T5596" s="66">
        <f>(L5596*'Football Field'!$F$4)+(M5596*'Football Field'!$F$5)+(N5596*'Football Field'!$F$6)+(O5596*'Football Field'!$F$7)+(P5596*'Football Field'!$F$8)+(Q5596*'Football Field'!$F$9)+(R5596*'Football Field'!$F$10)+(S5596*'Football Field'!$F$11)</f>
        <v>125187673.0198833</v>
      </c>
    </row>
    <row r="5597" spans="2:20" x14ac:dyDescent="0.3">
      <c r="B5597" s="62">
        <f t="shared" si="783"/>
        <v>5570</v>
      </c>
      <c r="C5597" s="62">
        <v>1.8585573826201518E-2</v>
      </c>
      <c r="D5597" s="62">
        <v>0.8198940036303678</v>
      </c>
      <c r="E5597" s="62">
        <v>0.51534096370342575</v>
      </c>
      <c r="F5597" s="62">
        <v>0.78183646146563757</v>
      </c>
      <c r="G5597" s="62">
        <v>0.31032906136987004</v>
      </c>
      <c r="H5597" s="62">
        <v>0.92531256701119258</v>
      </c>
      <c r="I5597" s="62">
        <v>1.9034951591437088E-2</v>
      </c>
      <c r="J5597" s="62">
        <v>0.59598283137819219</v>
      </c>
      <c r="K5597" s="62"/>
      <c r="L5597" s="65">
        <f t="shared" si="784"/>
        <v>4.6623428489116171E-3</v>
      </c>
      <c r="M5597" s="65">
        <f t="shared" si="785"/>
        <v>0.20567710098369457</v>
      </c>
      <c r="N5597" s="65">
        <f t="shared" si="786"/>
        <v>0.12927748582541054</v>
      </c>
      <c r="O5597" s="65">
        <f t="shared" si="787"/>
        <v>0.19613005598965005</v>
      </c>
      <c r="P5597" s="65">
        <f t="shared" si="788"/>
        <v>7.7848577268435859E-2</v>
      </c>
      <c r="Q5597" s="65">
        <f t="shared" si="789"/>
        <v>0.23212220780241558</v>
      </c>
      <c r="R5597" s="65">
        <f t="shared" si="790"/>
        <v>4.7750729281547041E-3</v>
      </c>
      <c r="S5597" s="65">
        <f t="shared" si="791"/>
        <v>0.14950715635332701</v>
      </c>
      <c r="T5597" s="66">
        <f>(L5597*'Football Field'!$F$4)+(M5597*'Football Field'!$F$5)+(N5597*'Football Field'!$F$6)+(O5597*'Football Field'!$F$7)+(P5597*'Football Field'!$F$8)+(Q5597*'Football Field'!$F$9)+(R5597*'Football Field'!$F$10)+(S5597*'Football Field'!$F$11)</f>
        <v>120276471.60809703</v>
      </c>
    </row>
    <row r="5598" spans="2:20" x14ac:dyDescent="0.3">
      <c r="B5598" s="62">
        <f t="shared" ref="B5598:B5661" si="792">B5597+1</f>
        <v>5571</v>
      </c>
      <c r="C5598" s="62">
        <v>0.70517029673688625</v>
      </c>
      <c r="D5598" s="62">
        <v>0.68297709749466051</v>
      </c>
      <c r="E5598" s="62">
        <v>0.61457698182745568</v>
      </c>
      <c r="F5598" s="62">
        <v>0.76300817030472179</v>
      </c>
      <c r="G5598" s="62">
        <v>0.13903799357961211</v>
      </c>
      <c r="H5598" s="62">
        <v>0.75761242446529564</v>
      </c>
      <c r="I5598" s="62">
        <v>0.3701572034688434</v>
      </c>
      <c r="J5598" s="62">
        <v>0.19013862708152762</v>
      </c>
      <c r="K5598" s="62"/>
      <c r="L5598" s="65">
        <f t="shared" si="784"/>
        <v>0.16699595943189252</v>
      </c>
      <c r="M5598" s="65">
        <f t="shared" si="785"/>
        <v>0.16174024373106302</v>
      </c>
      <c r="N5598" s="65">
        <f t="shared" si="786"/>
        <v>0.14554196794725008</v>
      </c>
      <c r="O5598" s="65">
        <f t="shared" si="787"/>
        <v>0.18069292204171306</v>
      </c>
      <c r="P5598" s="65">
        <f t="shared" si="788"/>
        <v>3.2926490583559065E-2</v>
      </c>
      <c r="Q5598" s="65">
        <f t="shared" si="789"/>
        <v>0.17941512041354576</v>
      </c>
      <c r="R5598" s="65">
        <f t="shared" si="790"/>
        <v>8.7659332249171759E-2</v>
      </c>
      <c r="S5598" s="65">
        <f t="shared" si="791"/>
        <v>4.5027963601804971E-2</v>
      </c>
      <c r="T5598" s="66">
        <f>(L5598*'Football Field'!$F$4)+(M5598*'Football Field'!$F$5)+(N5598*'Football Field'!$F$6)+(O5598*'Football Field'!$F$7)+(P5598*'Football Field'!$F$8)+(Q5598*'Football Field'!$F$9)+(R5598*'Football Field'!$F$10)+(S5598*'Football Field'!$F$11)</f>
        <v>126965132.35659751</v>
      </c>
    </row>
    <row r="5599" spans="2:20" x14ac:dyDescent="0.3">
      <c r="B5599" s="62">
        <f t="shared" si="792"/>
        <v>5572</v>
      </c>
      <c r="C5599" s="62">
        <v>0.31863953938800837</v>
      </c>
      <c r="D5599" s="62">
        <v>0.51307086283365999</v>
      </c>
      <c r="E5599" s="62">
        <v>0.60977034728895041</v>
      </c>
      <c r="F5599" s="62">
        <v>0.79444946932161542</v>
      </c>
      <c r="G5599" s="62">
        <v>0.13400134333769842</v>
      </c>
      <c r="H5599" s="62">
        <v>0.6321796456454214</v>
      </c>
      <c r="I5599" s="62">
        <v>0.40547054243102265</v>
      </c>
      <c r="J5599" s="62">
        <v>0.64566048438449108</v>
      </c>
      <c r="K5599" s="62"/>
      <c r="L5599" s="65">
        <f t="shared" si="784"/>
        <v>7.8613495306437603E-2</v>
      </c>
      <c r="M5599" s="65">
        <f t="shared" si="785"/>
        <v>0.1265828275571558</v>
      </c>
      <c r="N5599" s="65">
        <f t="shared" si="786"/>
        <v>0.15044014445499401</v>
      </c>
      <c r="O5599" s="65">
        <f t="shared" si="787"/>
        <v>0.19600345188694765</v>
      </c>
      <c r="P5599" s="65">
        <f t="shared" si="788"/>
        <v>3.306028497206312E-2</v>
      </c>
      <c r="Q5599" s="65">
        <f t="shared" si="789"/>
        <v>0.15596887850523311</v>
      </c>
      <c r="R5599" s="65">
        <f t="shared" si="790"/>
        <v>0.1000360992409202</v>
      </c>
      <c r="S5599" s="65">
        <f t="shared" si="791"/>
        <v>0.15929481807624851</v>
      </c>
      <c r="T5599" s="66">
        <f>(L5599*'Football Field'!$F$4)+(M5599*'Football Field'!$F$5)+(N5599*'Football Field'!$F$6)+(O5599*'Football Field'!$F$7)+(P5599*'Football Field'!$F$8)+(Q5599*'Football Field'!$F$9)+(R5599*'Football Field'!$F$10)+(S5599*'Football Field'!$F$11)</f>
        <v>130353735.11512394</v>
      </c>
    </row>
    <row r="5600" spans="2:20" x14ac:dyDescent="0.3">
      <c r="B5600" s="62">
        <f t="shared" si="792"/>
        <v>5573</v>
      </c>
      <c r="C5600" s="62">
        <v>0.8968230591902443</v>
      </c>
      <c r="D5600" s="62">
        <v>0.22473902433032289</v>
      </c>
      <c r="E5600" s="62">
        <v>0.7404606706109611</v>
      </c>
      <c r="F5600" s="62">
        <v>0.43380171487638375</v>
      </c>
      <c r="G5600" s="62">
        <v>0.42821787094593988</v>
      </c>
      <c r="H5600" s="62">
        <v>0.6379234421039971</v>
      </c>
      <c r="I5600" s="62">
        <v>0.53402293810106871</v>
      </c>
      <c r="J5600" s="62">
        <v>0.91588937469542431</v>
      </c>
      <c r="K5600" s="62"/>
      <c r="L5600" s="65">
        <f t="shared" si="784"/>
        <v>0.18637692840749148</v>
      </c>
      <c r="M5600" s="65">
        <f t="shared" si="785"/>
        <v>4.6705053598646046E-2</v>
      </c>
      <c r="N5600" s="65">
        <f t="shared" si="786"/>
        <v>0.15388184322516074</v>
      </c>
      <c r="O5600" s="65">
        <f t="shared" si="787"/>
        <v>9.0152266189011829E-2</v>
      </c>
      <c r="P5600" s="65">
        <f t="shared" si="788"/>
        <v>8.8991836971901148E-2</v>
      </c>
      <c r="Q5600" s="65">
        <f t="shared" si="789"/>
        <v>0.13257265240908131</v>
      </c>
      <c r="R5600" s="65">
        <f t="shared" si="790"/>
        <v>0.11098014695595355</v>
      </c>
      <c r="S5600" s="65">
        <f t="shared" si="791"/>
        <v>0.19033927224275382</v>
      </c>
      <c r="T5600" s="66">
        <f>(L5600*'Football Field'!$F$4)+(M5600*'Football Field'!$F$5)+(N5600*'Football Field'!$F$6)+(O5600*'Football Field'!$F$7)+(P5600*'Football Field'!$F$8)+(Q5600*'Football Field'!$F$9)+(R5600*'Football Field'!$F$10)+(S5600*'Football Field'!$F$11)</f>
        <v>135774219.36490577</v>
      </c>
    </row>
    <row r="5601" spans="2:20" x14ac:dyDescent="0.3">
      <c r="B5601" s="62">
        <f t="shared" si="792"/>
        <v>5574</v>
      </c>
      <c r="C5601" s="62">
        <v>0.51308284206275734</v>
      </c>
      <c r="D5601" s="62">
        <v>0.15672305229504757</v>
      </c>
      <c r="E5601" s="62">
        <v>0.86354734572554026</v>
      </c>
      <c r="F5601" s="62">
        <v>0.76530213240812761</v>
      </c>
      <c r="G5601" s="62">
        <v>0.50652726753145572</v>
      </c>
      <c r="H5601" s="62">
        <v>0.94922305717189348</v>
      </c>
      <c r="I5601" s="62">
        <v>0.48854097097743931</v>
      </c>
      <c r="J5601" s="62">
        <v>0.86219259470285314</v>
      </c>
      <c r="K5601" s="62"/>
      <c r="L5601" s="65">
        <f t="shared" si="784"/>
        <v>0.10050320189968708</v>
      </c>
      <c r="M5601" s="65">
        <f t="shared" si="785"/>
        <v>3.0699074839103255E-2</v>
      </c>
      <c r="N5601" s="65">
        <f t="shared" si="786"/>
        <v>0.16915255417326408</v>
      </c>
      <c r="O5601" s="65">
        <f t="shared" si="787"/>
        <v>0.14990817938571266</v>
      </c>
      <c r="P5601" s="65">
        <f t="shared" si="788"/>
        <v>9.9219089127490209E-2</v>
      </c>
      <c r="Q5601" s="65">
        <f t="shared" si="789"/>
        <v>0.18593480183287098</v>
      </c>
      <c r="R5601" s="65">
        <f t="shared" si="790"/>
        <v>9.569591461101544E-2</v>
      </c>
      <c r="S5601" s="65">
        <f t="shared" si="791"/>
        <v>0.16888718413085621</v>
      </c>
      <c r="T5601" s="66">
        <f>(L5601*'Football Field'!$F$4)+(M5601*'Football Field'!$F$5)+(N5601*'Football Field'!$F$6)+(O5601*'Football Field'!$F$7)+(P5601*'Football Field'!$F$8)+(Q5601*'Football Field'!$F$9)+(R5601*'Football Field'!$F$10)+(S5601*'Football Field'!$F$11)</f>
        <v>135612745.14138949</v>
      </c>
    </row>
    <row r="5602" spans="2:20" x14ac:dyDescent="0.3">
      <c r="B5602" s="62">
        <f t="shared" si="792"/>
        <v>5575</v>
      </c>
      <c r="C5602" s="62">
        <v>0.90928086449858281</v>
      </c>
      <c r="D5602" s="62">
        <v>0.46797323189372209</v>
      </c>
      <c r="E5602" s="62">
        <v>0.93907232545654118</v>
      </c>
      <c r="F5602" s="62">
        <v>7.0506839647157649E-2</v>
      </c>
      <c r="G5602" s="62">
        <v>0.16400521110072597</v>
      </c>
      <c r="H5602" s="62">
        <v>0.2278002976615171</v>
      </c>
      <c r="I5602" s="62">
        <v>0.73171002459122958</v>
      </c>
      <c r="J5602" s="62">
        <v>0.38534520017962326</v>
      </c>
      <c r="K5602" s="62"/>
      <c r="L5602" s="65">
        <f t="shared" si="784"/>
        <v>0.23340664478750747</v>
      </c>
      <c r="M5602" s="65">
        <f t="shared" si="785"/>
        <v>0.12012576770425382</v>
      </c>
      <c r="N5602" s="65">
        <f t="shared" si="786"/>
        <v>0.24105392432126249</v>
      </c>
      <c r="O5602" s="65">
        <f t="shared" si="787"/>
        <v>1.8098659632179603E-2</v>
      </c>
      <c r="P5602" s="65">
        <f t="shared" si="788"/>
        <v>4.2099100008880681E-2</v>
      </c>
      <c r="Q5602" s="65">
        <f t="shared" si="789"/>
        <v>5.8474895089858189E-2</v>
      </c>
      <c r="R5602" s="65">
        <f t="shared" si="790"/>
        <v>0.18782533369532892</v>
      </c>
      <c r="S5602" s="65">
        <f t="shared" si="791"/>
        <v>9.8915674760728961E-2</v>
      </c>
      <c r="T5602" s="66">
        <f>(L5602*'Football Field'!$F$4)+(M5602*'Football Field'!$F$5)+(N5602*'Football Field'!$F$6)+(O5602*'Football Field'!$F$7)+(P5602*'Football Field'!$F$8)+(Q5602*'Football Field'!$F$9)+(R5602*'Football Field'!$F$10)+(S5602*'Football Field'!$F$11)</f>
        <v>143197153.43053833</v>
      </c>
    </row>
    <row r="5603" spans="2:20" x14ac:dyDescent="0.3">
      <c r="B5603" s="62">
        <f t="shared" si="792"/>
        <v>5576</v>
      </c>
      <c r="C5603" s="62">
        <v>0.46150759830767951</v>
      </c>
      <c r="D5603" s="62">
        <v>0.35565500372092651</v>
      </c>
      <c r="E5603" s="62">
        <v>0.27925167713602139</v>
      </c>
      <c r="F5603" s="62">
        <v>0.75403876757557187</v>
      </c>
      <c r="G5603" s="62">
        <v>0.8946883676473868</v>
      </c>
      <c r="H5603" s="62">
        <v>0.92932906219044153</v>
      </c>
      <c r="I5603" s="62">
        <v>0.72742866649142868</v>
      </c>
      <c r="J5603" s="62">
        <v>0.75641743355892543</v>
      </c>
      <c r="K5603" s="62"/>
      <c r="L5603" s="65">
        <f t="shared" si="784"/>
        <v>8.9468645720331821E-2</v>
      </c>
      <c r="M5603" s="65">
        <f t="shared" si="785"/>
        <v>6.8947882208771391E-2</v>
      </c>
      <c r="N5603" s="65">
        <f t="shared" si="786"/>
        <v>5.4136203737721739E-2</v>
      </c>
      <c r="O5603" s="65">
        <f t="shared" si="787"/>
        <v>0.14617923432462776</v>
      </c>
      <c r="P5603" s="65">
        <f t="shared" si="788"/>
        <v>0.1734458043349057</v>
      </c>
      <c r="Q5603" s="65">
        <f t="shared" si="789"/>
        <v>0.18016130812930384</v>
      </c>
      <c r="R5603" s="65">
        <f t="shared" si="790"/>
        <v>0.14102055499798272</v>
      </c>
      <c r="S5603" s="65">
        <f t="shared" si="791"/>
        <v>0.14664036654635509</v>
      </c>
      <c r="T5603" s="66">
        <f>(L5603*'Football Field'!$F$4)+(M5603*'Football Field'!$F$5)+(N5603*'Football Field'!$F$6)+(O5603*'Football Field'!$F$7)+(P5603*'Football Field'!$F$8)+(Q5603*'Football Field'!$F$9)+(R5603*'Football Field'!$F$10)+(S5603*'Football Field'!$F$11)</f>
        <v>144711574.0902372</v>
      </c>
    </row>
    <row r="5604" spans="2:20" x14ac:dyDescent="0.3">
      <c r="B5604" s="62">
        <f t="shared" si="792"/>
        <v>5577</v>
      </c>
      <c r="C5604" s="62">
        <v>0.9747494537114213</v>
      </c>
      <c r="D5604" s="62">
        <v>0.23662928678286355</v>
      </c>
      <c r="E5604" s="62">
        <v>0.21958549806169125</v>
      </c>
      <c r="F5604" s="62">
        <v>0.98522913273311852</v>
      </c>
      <c r="G5604" s="62">
        <v>0.59326829555421801</v>
      </c>
      <c r="H5604" s="62">
        <v>0.77697862296590892</v>
      </c>
      <c r="I5604" s="62">
        <v>0.64970925811931113</v>
      </c>
      <c r="J5604" s="62">
        <v>0.51460826758161793</v>
      </c>
      <c r="K5604" s="62"/>
      <c r="L5604" s="65">
        <f t="shared" si="784"/>
        <v>0.19688893903427149</v>
      </c>
      <c r="M5604" s="65">
        <f t="shared" si="785"/>
        <v>4.7796578948283708E-2</v>
      </c>
      <c r="N5604" s="65">
        <f t="shared" si="786"/>
        <v>4.4353916358775482E-2</v>
      </c>
      <c r="O5604" s="65">
        <f t="shared" si="787"/>
        <v>0.19900572184050483</v>
      </c>
      <c r="P5604" s="65">
        <f t="shared" si="788"/>
        <v>0.11983383507380974</v>
      </c>
      <c r="Q5604" s="65">
        <f t="shared" si="789"/>
        <v>0.15694135159100792</v>
      </c>
      <c r="R5604" s="65">
        <f t="shared" si="790"/>
        <v>0.13123430438949107</v>
      </c>
      <c r="S5604" s="65">
        <f t="shared" si="791"/>
        <v>0.10394535276385562</v>
      </c>
      <c r="T5604" s="66">
        <f>(L5604*'Football Field'!$F$4)+(M5604*'Football Field'!$F$5)+(N5604*'Football Field'!$F$6)+(O5604*'Football Field'!$F$7)+(P5604*'Football Field'!$F$8)+(Q5604*'Football Field'!$F$9)+(R5604*'Football Field'!$F$10)+(S5604*'Football Field'!$F$11)</f>
        <v>138297783.34107998</v>
      </c>
    </row>
    <row r="5605" spans="2:20" x14ac:dyDescent="0.3">
      <c r="B5605" s="62">
        <f t="shared" si="792"/>
        <v>5578</v>
      </c>
      <c r="C5605" s="62">
        <v>0.29388583239129151</v>
      </c>
      <c r="D5605" s="62">
        <v>0.64197387862107691</v>
      </c>
      <c r="E5605" s="62">
        <v>0.29259524322591735</v>
      </c>
      <c r="F5605" s="62">
        <v>0.60653737536344909</v>
      </c>
      <c r="G5605" s="62">
        <v>0.66884548939294208</v>
      </c>
      <c r="H5605" s="62">
        <v>0.73094455183868579</v>
      </c>
      <c r="I5605" s="62">
        <v>0.34054461378834333</v>
      </c>
      <c r="J5605" s="62">
        <v>0.80709638826090668</v>
      </c>
      <c r="K5605" s="62"/>
      <c r="L5605" s="65">
        <f t="shared" si="784"/>
        <v>6.7060118885315073E-2</v>
      </c>
      <c r="M5605" s="65">
        <f t="shared" si="785"/>
        <v>0.14648832940091039</v>
      </c>
      <c r="N5605" s="65">
        <f t="shared" si="786"/>
        <v>6.6765626761765354E-2</v>
      </c>
      <c r="O5605" s="65">
        <f t="shared" si="787"/>
        <v>0.13840227740582009</v>
      </c>
      <c r="P5605" s="65">
        <f t="shared" si="788"/>
        <v>0.15262000780928606</v>
      </c>
      <c r="Q5605" s="65">
        <f t="shared" si="789"/>
        <v>0.16679003593345082</v>
      </c>
      <c r="R5605" s="65">
        <f t="shared" si="790"/>
        <v>7.7706918025207669E-2</v>
      </c>
      <c r="S5605" s="65">
        <f t="shared" si="791"/>
        <v>0.18416668577824452</v>
      </c>
      <c r="T5605" s="66">
        <f>(L5605*'Football Field'!$F$4)+(M5605*'Football Field'!$F$5)+(N5605*'Football Field'!$F$6)+(O5605*'Football Field'!$F$7)+(P5605*'Football Field'!$F$8)+(Q5605*'Football Field'!$F$9)+(R5605*'Football Field'!$F$10)+(S5605*'Football Field'!$F$11)</f>
        <v>134642082.6365535</v>
      </c>
    </row>
    <row r="5606" spans="2:20" x14ac:dyDescent="0.3">
      <c r="B5606" s="62">
        <f t="shared" si="792"/>
        <v>5579</v>
      </c>
      <c r="C5606" s="62">
        <v>0.76958991636066854</v>
      </c>
      <c r="D5606" s="62">
        <v>0.32319340997911628</v>
      </c>
      <c r="E5606" s="62">
        <v>0.93043290611398899</v>
      </c>
      <c r="F5606" s="62">
        <v>0.71924736287816959</v>
      </c>
      <c r="G5606" s="62">
        <v>0.11794800909004277</v>
      </c>
      <c r="H5606" s="62">
        <v>0.88301892777433821</v>
      </c>
      <c r="I5606" s="62">
        <v>0.35833870316339655</v>
      </c>
      <c r="J5606" s="62">
        <v>6.9832341256998443E-2</v>
      </c>
      <c r="K5606" s="62"/>
      <c r="L5606" s="65">
        <f t="shared" si="784"/>
        <v>0.18448308215110676</v>
      </c>
      <c r="M5606" s="65">
        <f t="shared" si="785"/>
        <v>7.7474659083151182E-2</v>
      </c>
      <c r="N5606" s="65">
        <f t="shared" si="786"/>
        <v>0.22303973402670807</v>
      </c>
      <c r="O5606" s="65">
        <f t="shared" si="787"/>
        <v>0.17241516229876838</v>
      </c>
      <c r="P5606" s="65">
        <f t="shared" si="788"/>
        <v>2.8274035025584055E-2</v>
      </c>
      <c r="Q5606" s="65">
        <f t="shared" si="789"/>
        <v>0.21167384074355691</v>
      </c>
      <c r="R5606" s="65">
        <f t="shared" si="790"/>
        <v>8.5899551187249026E-2</v>
      </c>
      <c r="S5606" s="65">
        <f t="shared" si="791"/>
        <v>1.6739935483875801E-2</v>
      </c>
      <c r="T5606" s="66">
        <f>(L5606*'Football Field'!$F$4)+(M5606*'Football Field'!$F$5)+(N5606*'Football Field'!$F$6)+(O5606*'Football Field'!$F$7)+(P5606*'Football Field'!$F$8)+(Q5606*'Football Field'!$F$9)+(R5606*'Football Field'!$F$10)+(S5606*'Football Field'!$F$11)</f>
        <v>128274462.9970118</v>
      </c>
    </row>
    <row r="5607" spans="2:20" x14ac:dyDescent="0.3">
      <c r="B5607" s="62">
        <f t="shared" si="792"/>
        <v>5580</v>
      </c>
      <c r="C5607" s="62">
        <v>0.4815270391257459</v>
      </c>
      <c r="D5607" s="62">
        <v>0.88001654682963804</v>
      </c>
      <c r="E5607" s="62">
        <v>0.31953690178049676</v>
      </c>
      <c r="F5607" s="62">
        <v>0.83043836560229856</v>
      </c>
      <c r="G5607" s="62">
        <v>0.25856780083562592</v>
      </c>
      <c r="H5607" s="62">
        <v>0.89077982340258377</v>
      </c>
      <c r="I5607" s="62">
        <v>0.13758295560761069</v>
      </c>
      <c r="J5607" s="62">
        <v>0.83879414194682222</v>
      </c>
      <c r="K5607" s="62"/>
      <c r="L5607" s="65">
        <f t="shared" ref="L5607:L5670" si="793">C5607/SUM($C5607:$J5607)</f>
        <v>0.10383906545434407</v>
      </c>
      <c r="M5607" s="65">
        <f t="shared" ref="M5607:M5670" si="794">D5607/SUM($C5607:$J5607)</f>
        <v>0.18977147362909697</v>
      </c>
      <c r="N5607" s="65">
        <f t="shared" ref="N5607:N5670" si="795">E5607/SUM($C5607:$J5607)</f>
        <v>6.890664607184932E-2</v>
      </c>
      <c r="O5607" s="65">
        <f t="shared" ref="O5607:O5670" si="796">F5607/SUM($C5607:$J5607)</f>
        <v>0.17908016953344336</v>
      </c>
      <c r="P5607" s="65">
        <f t="shared" ref="P5607:P5670" si="797">G5607/SUM($C5607:$J5607)</f>
        <v>5.5758943140771171E-2</v>
      </c>
      <c r="Q5607" s="65">
        <f t="shared" ref="Q5607:Q5670" si="798">H5607/SUM($C5607:$J5607)</f>
        <v>0.19209252414079928</v>
      </c>
      <c r="R5607" s="65">
        <f t="shared" ref="R5607:R5670" si="799">I5607/SUM($C5607:$J5607)</f>
        <v>2.9669124206771761E-2</v>
      </c>
      <c r="S5607" s="65">
        <f t="shared" ref="S5607:S5670" si="800">J5607/SUM($C5607:$J5607)</f>
        <v>0.18088205382292408</v>
      </c>
      <c r="T5607" s="66">
        <f>(L5607*'Football Field'!$F$4)+(M5607*'Football Field'!$F$5)+(N5607*'Football Field'!$F$6)+(O5607*'Football Field'!$F$7)+(P5607*'Football Field'!$F$8)+(Q5607*'Football Field'!$F$9)+(R5607*'Football Field'!$F$10)+(S5607*'Football Field'!$F$11)</f>
        <v>120037166.03453855</v>
      </c>
    </row>
    <row r="5608" spans="2:20" x14ac:dyDescent="0.3">
      <c r="B5608" s="62">
        <f t="shared" si="792"/>
        <v>5581</v>
      </c>
      <c r="C5608" s="62">
        <v>0.97622964008142077</v>
      </c>
      <c r="D5608" s="62">
        <v>0.7116608079526846</v>
      </c>
      <c r="E5608" s="62">
        <v>0.8992471506087949</v>
      </c>
      <c r="F5608" s="62">
        <v>0.25476493700399594</v>
      </c>
      <c r="G5608" s="62">
        <v>0.2922776517385115</v>
      </c>
      <c r="H5608" s="62">
        <v>0.13626209432582448</v>
      </c>
      <c r="I5608" s="62">
        <v>0.21245252380963309</v>
      </c>
      <c r="J5608" s="62">
        <v>0.28672497777838835</v>
      </c>
      <c r="K5608" s="62"/>
      <c r="L5608" s="65">
        <f t="shared" si="793"/>
        <v>0.25897297239537598</v>
      </c>
      <c r="M5608" s="65">
        <f t="shared" si="794"/>
        <v>0.18878848500997189</v>
      </c>
      <c r="N5608" s="65">
        <f t="shared" si="795"/>
        <v>0.2385511543081287</v>
      </c>
      <c r="O5608" s="65">
        <f t="shared" si="796"/>
        <v>6.7583722404231467E-2</v>
      </c>
      <c r="P5608" s="65">
        <f t="shared" si="797"/>
        <v>7.7535048238393883E-2</v>
      </c>
      <c r="Q5608" s="65">
        <f t="shared" si="798"/>
        <v>3.6147437184384922E-2</v>
      </c>
      <c r="R5608" s="65">
        <f t="shared" si="799"/>
        <v>5.6359138592935225E-2</v>
      </c>
      <c r="S5608" s="65">
        <f t="shared" si="800"/>
        <v>7.6062041866577959E-2</v>
      </c>
      <c r="T5608" s="66">
        <f>(L5608*'Football Field'!$F$4)+(M5608*'Football Field'!$F$5)+(N5608*'Football Field'!$F$6)+(O5608*'Football Field'!$F$7)+(P5608*'Football Field'!$F$8)+(Q5608*'Football Field'!$F$9)+(R5608*'Football Field'!$F$10)+(S5608*'Football Field'!$F$11)</f>
        <v>127621649.17362013</v>
      </c>
    </row>
    <row r="5609" spans="2:20" x14ac:dyDescent="0.3">
      <c r="B5609" s="62">
        <f t="shared" si="792"/>
        <v>5582</v>
      </c>
      <c r="C5609" s="62">
        <v>0.96889159668124436</v>
      </c>
      <c r="D5609" s="62">
        <v>0.6438109325359721</v>
      </c>
      <c r="E5609" s="62">
        <v>0.98765483197282666</v>
      </c>
      <c r="F5609" s="62">
        <v>0.29674099711151447</v>
      </c>
      <c r="G5609" s="62">
        <v>0.48313042078987178</v>
      </c>
      <c r="H5609" s="62">
        <v>0.21224016399561974</v>
      </c>
      <c r="I5609" s="62">
        <v>0.42026140953568303</v>
      </c>
      <c r="J5609" s="62">
        <v>0.89361909972702502</v>
      </c>
      <c r="K5609" s="62"/>
      <c r="L5609" s="65">
        <f t="shared" si="793"/>
        <v>0.19747708680171999</v>
      </c>
      <c r="M5609" s="65">
        <f t="shared" si="794"/>
        <v>0.13121995055359073</v>
      </c>
      <c r="N5609" s="65">
        <f t="shared" si="795"/>
        <v>0.20130136297157092</v>
      </c>
      <c r="O5609" s="65">
        <f t="shared" si="796"/>
        <v>6.0481015466478598E-2</v>
      </c>
      <c r="P5609" s="65">
        <f t="shared" si="797"/>
        <v>9.8470446404605394E-2</v>
      </c>
      <c r="Q5609" s="65">
        <f t="shared" si="798"/>
        <v>4.3258264837612276E-2</v>
      </c>
      <c r="R5609" s="65">
        <f t="shared" si="799"/>
        <v>8.565664015929618E-2</v>
      </c>
      <c r="S5609" s="65">
        <f t="shared" si="800"/>
        <v>0.18213523280512589</v>
      </c>
      <c r="T5609" s="66">
        <f>(L5609*'Football Field'!$F$4)+(M5609*'Football Field'!$F$5)+(N5609*'Football Field'!$F$6)+(O5609*'Football Field'!$F$7)+(P5609*'Football Field'!$F$8)+(Q5609*'Football Field'!$F$9)+(R5609*'Football Field'!$F$10)+(S5609*'Football Field'!$F$11)</f>
        <v>133680564.47234857</v>
      </c>
    </row>
    <row r="5610" spans="2:20" x14ac:dyDescent="0.3">
      <c r="B5610" s="62">
        <f t="shared" si="792"/>
        <v>5583</v>
      </c>
      <c r="C5610" s="62">
        <v>0.26079860217702855</v>
      </c>
      <c r="D5610" s="62">
        <v>0.25083516662037175</v>
      </c>
      <c r="E5610" s="62">
        <v>0.7162633759034408</v>
      </c>
      <c r="F5610" s="62">
        <v>0.53383027522190318</v>
      </c>
      <c r="G5610" s="62">
        <v>0.66600778395592375</v>
      </c>
      <c r="H5610" s="62">
        <v>0.15294167432288464</v>
      </c>
      <c r="I5610" s="62">
        <v>0.8581646974653987</v>
      </c>
      <c r="J5610" s="62">
        <v>0.87890253841673083</v>
      </c>
      <c r="K5610" s="62"/>
      <c r="L5610" s="65">
        <f t="shared" si="793"/>
        <v>6.0401588256782462E-2</v>
      </c>
      <c r="M5610" s="65">
        <f t="shared" si="794"/>
        <v>5.8094032437492962E-2</v>
      </c>
      <c r="N5610" s="65">
        <f t="shared" si="795"/>
        <v>0.1658883335784356</v>
      </c>
      <c r="O5610" s="65">
        <f t="shared" si="796"/>
        <v>0.12363638537092729</v>
      </c>
      <c r="P5610" s="65">
        <f t="shared" si="797"/>
        <v>0.15424901669914379</v>
      </c>
      <c r="Q5610" s="65">
        <f t="shared" si="798"/>
        <v>3.5421662396346552E-2</v>
      </c>
      <c r="R5610" s="65">
        <f t="shared" si="799"/>
        <v>0.19875302352129304</v>
      </c>
      <c r="S5610" s="65">
        <f t="shared" si="800"/>
        <v>0.20355595773957827</v>
      </c>
      <c r="T5610" s="66">
        <f>(L5610*'Football Field'!$F$4)+(M5610*'Football Field'!$F$5)+(N5610*'Football Field'!$F$6)+(O5610*'Football Field'!$F$7)+(P5610*'Football Field'!$F$8)+(Q5610*'Football Field'!$F$9)+(R5610*'Football Field'!$F$10)+(S5610*'Football Field'!$F$11)</f>
        <v>154532540.10753068</v>
      </c>
    </row>
    <row r="5611" spans="2:20" x14ac:dyDescent="0.3">
      <c r="B5611" s="62">
        <f t="shared" si="792"/>
        <v>5584</v>
      </c>
      <c r="C5611" s="62">
        <v>0.80221901429928</v>
      </c>
      <c r="D5611" s="62">
        <v>0.85818885622363406</v>
      </c>
      <c r="E5611" s="62">
        <v>0.947806088703953</v>
      </c>
      <c r="F5611" s="62">
        <v>5.9802286506953184E-2</v>
      </c>
      <c r="G5611" s="62">
        <v>5.8992642775593351E-2</v>
      </c>
      <c r="H5611" s="62">
        <v>0.82546420312352287</v>
      </c>
      <c r="I5611" s="62">
        <v>0.36361610996537619</v>
      </c>
      <c r="J5611" s="62">
        <v>0.56520371994917362</v>
      </c>
      <c r="K5611" s="62"/>
      <c r="L5611" s="65">
        <f t="shared" si="793"/>
        <v>0.1790150807687565</v>
      </c>
      <c r="M5611" s="65">
        <f t="shared" si="794"/>
        <v>0.19150474455646233</v>
      </c>
      <c r="N5611" s="65">
        <f t="shared" si="795"/>
        <v>0.21150281967657122</v>
      </c>
      <c r="O5611" s="65">
        <f t="shared" si="796"/>
        <v>1.3344873355500756E-2</v>
      </c>
      <c r="P5611" s="65">
        <f t="shared" si="797"/>
        <v>1.3164201449973935E-2</v>
      </c>
      <c r="Q5611" s="65">
        <f t="shared" si="798"/>
        <v>0.18420224198119869</v>
      </c>
      <c r="R5611" s="65">
        <f t="shared" si="799"/>
        <v>8.1140893115242238E-2</v>
      </c>
      <c r="S5611" s="65">
        <f t="shared" si="800"/>
        <v>0.12612514509629438</v>
      </c>
      <c r="T5611" s="66">
        <f>(L5611*'Football Field'!$F$4)+(M5611*'Football Field'!$F$5)+(N5611*'Football Field'!$F$6)+(O5611*'Football Field'!$F$7)+(P5611*'Football Field'!$F$8)+(Q5611*'Football Field'!$F$9)+(R5611*'Football Field'!$F$10)+(S5611*'Football Field'!$F$11)</f>
        <v>125452351.33499229</v>
      </c>
    </row>
    <row r="5612" spans="2:20" x14ac:dyDescent="0.3">
      <c r="B5612" s="62">
        <f t="shared" si="792"/>
        <v>5585</v>
      </c>
      <c r="C5612" s="62">
        <v>0.40467083019470707</v>
      </c>
      <c r="D5612" s="62">
        <v>3.5555333347423557E-2</v>
      </c>
      <c r="E5612" s="62">
        <v>0.30136105523021917</v>
      </c>
      <c r="F5612" s="62">
        <v>0.25114902568083997</v>
      </c>
      <c r="G5612" s="62">
        <v>0.58560141830420642</v>
      </c>
      <c r="H5612" s="62">
        <v>0.19394992948175993</v>
      </c>
      <c r="I5612" s="62">
        <v>0.2369436904973764</v>
      </c>
      <c r="J5612" s="62">
        <v>0.22860280521443344</v>
      </c>
      <c r="K5612" s="62"/>
      <c r="L5612" s="65">
        <f t="shared" si="793"/>
        <v>0.18083147109678577</v>
      </c>
      <c r="M5612" s="65">
        <f t="shared" si="794"/>
        <v>1.5888279447909912E-2</v>
      </c>
      <c r="N5612" s="65">
        <f t="shared" si="795"/>
        <v>0.13466639768015831</v>
      </c>
      <c r="O5612" s="65">
        <f t="shared" si="796"/>
        <v>0.11222861740871962</v>
      </c>
      <c r="P5612" s="65">
        <f t="shared" si="797"/>
        <v>0.26168223169770471</v>
      </c>
      <c r="Q5612" s="65">
        <f t="shared" si="798"/>
        <v>8.6668591977409198E-2</v>
      </c>
      <c r="R5612" s="65">
        <f t="shared" si="799"/>
        <v>0.10588081206428034</v>
      </c>
      <c r="S5612" s="65">
        <f t="shared" si="800"/>
        <v>0.10215359862703211</v>
      </c>
      <c r="T5612" s="66">
        <f>(L5612*'Football Field'!$F$4)+(M5612*'Football Field'!$F$5)+(N5612*'Football Field'!$F$6)+(O5612*'Football Field'!$F$7)+(P5612*'Football Field'!$F$8)+(Q5612*'Football Field'!$F$9)+(R5612*'Football Field'!$F$10)+(S5612*'Football Field'!$F$11)</f>
        <v>148321375.79745927</v>
      </c>
    </row>
    <row r="5613" spans="2:20" x14ac:dyDescent="0.3">
      <c r="B5613" s="62">
        <f t="shared" si="792"/>
        <v>5586</v>
      </c>
      <c r="C5613" s="62">
        <v>0.9999162532154301</v>
      </c>
      <c r="D5613" s="62">
        <v>0.8412275596379305</v>
      </c>
      <c r="E5613" s="62">
        <v>0.19507270512852093</v>
      </c>
      <c r="F5613" s="62">
        <v>1.2997384784382171E-2</v>
      </c>
      <c r="G5613" s="62">
        <v>0.59049303704732004</v>
      </c>
      <c r="H5613" s="62">
        <v>0.40378612412556136</v>
      </c>
      <c r="I5613" s="62">
        <v>0.2025763830070626</v>
      </c>
      <c r="J5613" s="62">
        <v>0.66849023609295366</v>
      </c>
      <c r="K5613" s="62"/>
      <c r="L5613" s="65">
        <f t="shared" si="793"/>
        <v>0.25543517896733697</v>
      </c>
      <c r="M5613" s="65">
        <f t="shared" si="794"/>
        <v>0.21489710919027893</v>
      </c>
      <c r="N5613" s="65">
        <f t="shared" si="795"/>
        <v>4.9832604666553856E-2</v>
      </c>
      <c r="O5613" s="65">
        <f t="shared" si="796"/>
        <v>3.3202673702221706E-3</v>
      </c>
      <c r="P5613" s="65">
        <f t="shared" si="797"/>
        <v>0.15084532740828635</v>
      </c>
      <c r="Q5613" s="65">
        <f t="shared" si="798"/>
        <v>0.10314981934623932</v>
      </c>
      <c r="R5613" s="65">
        <f t="shared" si="799"/>
        <v>5.174946849955487E-2</v>
      </c>
      <c r="S5613" s="65">
        <f t="shared" si="800"/>
        <v>0.17077022455152743</v>
      </c>
      <c r="T5613" s="66">
        <f>(L5613*'Football Field'!$F$4)+(M5613*'Football Field'!$F$5)+(N5613*'Football Field'!$F$6)+(O5613*'Football Field'!$F$7)+(P5613*'Football Field'!$F$8)+(Q5613*'Football Field'!$F$9)+(R5613*'Football Field'!$F$10)+(S5613*'Football Field'!$F$11)</f>
        <v>128263201.89365399</v>
      </c>
    </row>
    <row r="5614" spans="2:20" x14ac:dyDescent="0.3">
      <c r="B5614" s="62">
        <f t="shared" si="792"/>
        <v>5587</v>
      </c>
      <c r="C5614" s="62">
        <v>0.6147784730310395</v>
      </c>
      <c r="D5614" s="62">
        <v>0.36788003974272099</v>
      </c>
      <c r="E5614" s="62">
        <v>0.10952051172246158</v>
      </c>
      <c r="F5614" s="62">
        <v>0.95428143744523919</v>
      </c>
      <c r="G5614" s="62">
        <v>0.43580198004231929</v>
      </c>
      <c r="H5614" s="62">
        <v>0.86097627815548794</v>
      </c>
      <c r="I5614" s="62">
        <v>0.19044703497260251</v>
      </c>
      <c r="J5614" s="62">
        <v>0.26317824530883838</v>
      </c>
      <c r="K5614" s="62"/>
      <c r="L5614" s="65">
        <f t="shared" si="793"/>
        <v>0.16191743316666579</v>
      </c>
      <c r="M5614" s="65">
        <f t="shared" si="794"/>
        <v>9.6890496921132344E-2</v>
      </c>
      <c r="N5614" s="65">
        <f t="shared" si="795"/>
        <v>2.8844992001379615E-2</v>
      </c>
      <c r="O5614" s="65">
        <f t="shared" si="796"/>
        <v>0.25133411081869156</v>
      </c>
      <c r="P5614" s="65">
        <f t="shared" si="797"/>
        <v>0.11477945483273314</v>
      </c>
      <c r="Q5614" s="65">
        <f t="shared" si="798"/>
        <v>0.22675984129536583</v>
      </c>
      <c r="R5614" s="65">
        <f t="shared" si="799"/>
        <v>5.0159035180480559E-2</v>
      </c>
      <c r="S5614" s="65">
        <f t="shared" si="800"/>
        <v>6.9314635783551126E-2</v>
      </c>
      <c r="T5614" s="66">
        <f>(L5614*'Football Field'!$F$4)+(M5614*'Football Field'!$F$5)+(N5614*'Football Field'!$F$6)+(O5614*'Football Field'!$F$7)+(P5614*'Football Field'!$F$8)+(Q5614*'Football Field'!$F$9)+(R5614*'Football Field'!$F$10)+(S5614*'Football Field'!$F$11)</f>
        <v>126338095.23726751</v>
      </c>
    </row>
    <row r="5615" spans="2:20" x14ac:dyDescent="0.3">
      <c r="B5615" s="62">
        <f t="shared" si="792"/>
        <v>5588</v>
      </c>
      <c r="C5615" s="62">
        <v>0.32752585216426156</v>
      </c>
      <c r="D5615" s="62">
        <v>0.54912903564438842</v>
      </c>
      <c r="E5615" s="62">
        <v>2.0576174768121902E-2</v>
      </c>
      <c r="F5615" s="62">
        <v>0.2597514303490851</v>
      </c>
      <c r="G5615" s="62">
        <v>0.27626351163491514</v>
      </c>
      <c r="H5615" s="62">
        <v>0.59824570126086429</v>
      </c>
      <c r="I5615" s="62">
        <v>0.39863759550760047</v>
      </c>
      <c r="J5615" s="62">
        <v>0.73619091004962145</v>
      </c>
      <c r="K5615" s="62"/>
      <c r="L5615" s="65">
        <f t="shared" si="793"/>
        <v>0.10344053358445124</v>
      </c>
      <c r="M5615" s="65">
        <f t="shared" si="794"/>
        <v>0.17342814339212254</v>
      </c>
      <c r="N5615" s="65">
        <f t="shared" si="795"/>
        <v>6.4984503759843854E-3</v>
      </c>
      <c r="O5615" s="65">
        <f t="shared" si="796"/>
        <v>8.2035742757669283E-2</v>
      </c>
      <c r="P5615" s="65">
        <f t="shared" si="797"/>
        <v>8.7250654763880886E-2</v>
      </c>
      <c r="Q5615" s="65">
        <f t="shared" si="798"/>
        <v>0.18894036652102922</v>
      </c>
      <c r="R5615" s="65">
        <f t="shared" si="799"/>
        <v>0.1258993307357259</v>
      </c>
      <c r="S5615" s="65">
        <f t="shared" si="800"/>
        <v>0.23250677786913646</v>
      </c>
      <c r="T5615" s="66">
        <f>(L5615*'Football Field'!$F$4)+(M5615*'Football Field'!$F$5)+(N5615*'Football Field'!$F$6)+(O5615*'Football Field'!$F$7)+(P5615*'Football Field'!$F$8)+(Q5615*'Football Field'!$F$9)+(R5615*'Football Field'!$F$10)+(S5615*'Football Field'!$F$11)</f>
        <v>134107274.58833951</v>
      </c>
    </row>
    <row r="5616" spans="2:20" x14ac:dyDescent="0.3">
      <c r="B5616" s="62">
        <f t="shared" si="792"/>
        <v>5589</v>
      </c>
      <c r="C5616" s="62">
        <v>0.51023683567314415</v>
      </c>
      <c r="D5616" s="62">
        <v>3.7738161072889409E-2</v>
      </c>
      <c r="E5616" s="62">
        <v>0.87217326152296637</v>
      </c>
      <c r="F5616" s="62">
        <v>0.75589391936545236</v>
      </c>
      <c r="G5616" s="62">
        <v>0.90626972687281304</v>
      </c>
      <c r="H5616" s="62">
        <v>0.49205613863798003</v>
      </c>
      <c r="I5616" s="62">
        <v>0.15627638587087589</v>
      </c>
      <c r="J5616" s="62">
        <v>0.23826378449639984</v>
      </c>
      <c r="K5616" s="62"/>
      <c r="L5616" s="65">
        <f t="shared" si="793"/>
        <v>0.12855848717690041</v>
      </c>
      <c r="M5616" s="65">
        <f t="shared" si="794"/>
        <v>9.5084489342450139E-3</v>
      </c>
      <c r="N5616" s="65">
        <f t="shared" si="795"/>
        <v>0.2197514315280889</v>
      </c>
      <c r="O5616" s="65">
        <f t="shared" si="796"/>
        <v>0.19045386758805369</v>
      </c>
      <c r="P5616" s="65">
        <f t="shared" si="797"/>
        <v>0.22834232441741348</v>
      </c>
      <c r="Q5616" s="65">
        <f t="shared" si="798"/>
        <v>0.12397770675641444</v>
      </c>
      <c r="R5616" s="65">
        <f t="shared" si="799"/>
        <v>3.9375157464921526E-2</v>
      </c>
      <c r="S5616" s="65">
        <f t="shared" si="800"/>
        <v>6.0032576133962588E-2</v>
      </c>
      <c r="T5616" s="66">
        <f>(L5616*'Football Field'!$F$4)+(M5616*'Football Field'!$F$5)+(N5616*'Football Field'!$F$6)+(O5616*'Football Field'!$F$7)+(P5616*'Football Field'!$F$8)+(Q5616*'Football Field'!$F$9)+(R5616*'Football Field'!$F$10)+(S5616*'Football Field'!$F$11)</f>
        <v>139084387.62143588</v>
      </c>
    </row>
    <row r="5617" spans="2:20" x14ac:dyDescent="0.3">
      <c r="B5617" s="62">
        <f t="shared" si="792"/>
        <v>5590</v>
      </c>
      <c r="C5617" s="62">
        <v>0.73149330862487683</v>
      </c>
      <c r="D5617" s="62">
        <v>0.42399929694087357</v>
      </c>
      <c r="E5617" s="62">
        <v>0.4750093275173658</v>
      </c>
      <c r="F5617" s="62">
        <v>9.9776858685547531E-2</v>
      </c>
      <c r="G5617" s="62">
        <v>0.23367988180562571</v>
      </c>
      <c r="H5617" s="62">
        <v>0.61532793784442474</v>
      </c>
      <c r="I5617" s="62">
        <v>0.56441007677017963</v>
      </c>
      <c r="J5617" s="62">
        <v>0.99445413990078202</v>
      </c>
      <c r="K5617" s="62"/>
      <c r="L5617" s="65">
        <f t="shared" si="793"/>
        <v>0.17676816022739344</v>
      </c>
      <c r="M5617" s="65">
        <f t="shared" si="794"/>
        <v>0.10246105435857382</v>
      </c>
      <c r="N5617" s="65">
        <f t="shared" si="795"/>
        <v>0.11478782365616376</v>
      </c>
      <c r="O5617" s="65">
        <f t="shared" si="796"/>
        <v>2.4111460125683291E-2</v>
      </c>
      <c r="P5617" s="65">
        <f t="shared" si="797"/>
        <v>5.6469638617184237E-2</v>
      </c>
      <c r="Q5617" s="65">
        <f t="shared" si="798"/>
        <v>0.14869635337300716</v>
      </c>
      <c r="R5617" s="65">
        <f t="shared" si="799"/>
        <v>0.13639185718871735</v>
      </c>
      <c r="S5617" s="65">
        <f t="shared" si="800"/>
        <v>0.24031365245327679</v>
      </c>
      <c r="T5617" s="66">
        <f>(L5617*'Football Field'!$F$4)+(M5617*'Football Field'!$F$5)+(N5617*'Football Field'!$F$6)+(O5617*'Football Field'!$F$7)+(P5617*'Football Field'!$F$8)+(Q5617*'Football Field'!$F$9)+(R5617*'Football Field'!$F$10)+(S5617*'Football Field'!$F$11)</f>
        <v>135397558.40510705</v>
      </c>
    </row>
    <row r="5618" spans="2:20" x14ac:dyDescent="0.3">
      <c r="B5618" s="62">
        <f t="shared" si="792"/>
        <v>5591</v>
      </c>
      <c r="C5618" s="62">
        <v>2.7792648586181135E-2</v>
      </c>
      <c r="D5618" s="62">
        <v>0.45546778366206975</v>
      </c>
      <c r="E5618" s="62">
        <v>0.86878180102529401</v>
      </c>
      <c r="F5618" s="62">
        <v>0.88829458516462556</v>
      </c>
      <c r="G5618" s="62">
        <v>0.8776380210346717</v>
      </c>
      <c r="H5618" s="62">
        <v>0.48349851693332158</v>
      </c>
      <c r="I5618" s="62">
        <v>0.64212261241784752</v>
      </c>
      <c r="J5618" s="62">
        <v>0.11463660568303313</v>
      </c>
      <c r="K5618" s="62"/>
      <c r="L5618" s="65">
        <f t="shared" si="793"/>
        <v>6.3770457659260496E-3</v>
      </c>
      <c r="M5618" s="65">
        <f t="shared" si="794"/>
        <v>0.10450745247655518</v>
      </c>
      <c r="N5618" s="65">
        <f t="shared" si="795"/>
        <v>0.19934268907701905</v>
      </c>
      <c r="O5618" s="65">
        <f t="shared" si="796"/>
        <v>0.2038199132282654</v>
      </c>
      <c r="P5618" s="65">
        <f t="shared" si="797"/>
        <v>0.20137475594311083</v>
      </c>
      <c r="Q5618" s="65">
        <f t="shared" si="798"/>
        <v>0.11093912696662582</v>
      </c>
      <c r="R5618" s="65">
        <f t="shared" si="799"/>
        <v>0.14733555436528703</v>
      </c>
      <c r="S5618" s="65">
        <f t="shared" si="800"/>
        <v>2.6303462177210579E-2</v>
      </c>
      <c r="T5618" s="66">
        <f>(L5618*'Football Field'!$F$4)+(M5618*'Football Field'!$F$5)+(N5618*'Football Field'!$F$6)+(O5618*'Football Field'!$F$7)+(P5618*'Football Field'!$F$8)+(Q5618*'Football Field'!$F$9)+(R5618*'Football Field'!$F$10)+(S5618*'Football Field'!$F$11)</f>
        <v>151442177.23685119</v>
      </c>
    </row>
    <row r="5619" spans="2:20" x14ac:dyDescent="0.3">
      <c r="B5619" s="62">
        <f t="shared" si="792"/>
        <v>5592</v>
      </c>
      <c r="C5619" s="62">
        <v>0.78722379991648772</v>
      </c>
      <c r="D5619" s="62">
        <v>0.49413449736410753</v>
      </c>
      <c r="E5619" s="62">
        <v>0.54514334224555283</v>
      </c>
      <c r="F5619" s="62">
        <v>0.94442518713800094</v>
      </c>
      <c r="G5619" s="62">
        <v>0.2569689436681426</v>
      </c>
      <c r="H5619" s="62">
        <v>0.55176960112155926</v>
      </c>
      <c r="I5619" s="62">
        <v>0.89138636287958861</v>
      </c>
      <c r="J5619" s="62">
        <v>0.4852436340972921</v>
      </c>
      <c r="K5619" s="62"/>
      <c r="L5619" s="65">
        <f t="shared" si="793"/>
        <v>0.1588331084807279</v>
      </c>
      <c r="M5619" s="65">
        <f t="shared" si="794"/>
        <v>9.9698355451434878E-2</v>
      </c>
      <c r="N5619" s="65">
        <f t="shared" si="795"/>
        <v>0.10999008366568692</v>
      </c>
      <c r="O5619" s="65">
        <f t="shared" si="796"/>
        <v>0.19055062641212725</v>
      </c>
      <c r="P5619" s="65">
        <f t="shared" si="797"/>
        <v>5.1846979359808497E-2</v>
      </c>
      <c r="Q5619" s="65">
        <f t="shared" si="798"/>
        <v>0.1113270215161251</v>
      </c>
      <c r="R5619" s="65">
        <f t="shared" si="799"/>
        <v>0.17984932224929531</v>
      </c>
      <c r="S5619" s="65">
        <f t="shared" si="800"/>
        <v>9.7904502864794046E-2</v>
      </c>
      <c r="T5619" s="66">
        <f>(L5619*'Football Field'!$F$4)+(M5619*'Football Field'!$F$5)+(N5619*'Football Field'!$F$6)+(O5619*'Football Field'!$F$7)+(P5619*'Football Field'!$F$8)+(Q5619*'Football Field'!$F$9)+(R5619*'Football Field'!$F$10)+(S5619*'Football Field'!$F$11)</f>
        <v>141100123.37434426</v>
      </c>
    </row>
    <row r="5620" spans="2:20" x14ac:dyDescent="0.3">
      <c r="B5620" s="62">
        <f t="shared" si="792"/>
        <v>5593</v>
      </c>
      <c r="C5620" s="62">
        <v>0.2078834867502114</v>
      </c>
      <c r="D5620" s="62">
        <v>0.5853778522064923</v>
      </c>
      <c r="E5620" s="62">
        <v>0.49095740060485316</v>
      </c>
      <c r="F5620" s="62">
        <v>0.80306908472063065</v>
      </c>
      <c r="G5620" s="62">
        <v>0.21257858524176731</v>
      </c>
      <c r="H5620" s="62">
        <v>0.66510209137894116</v>
      </c>
      <c r="I5620" s="62">
        <v>0.63608469498353748</v>
      </c>
      <c r="J5620" s="62">
        <v>0.57393940020970069</v>
      </c>
      <c r="K5620" s="62"/>
      <c r="L5620" s="65">
        <f t="shared" si="793"/>
        <v>4.9792540217818544E-2</v>
      </c>
      <c r="M5620" s="65">
        <f t="shared" si="794"/>
        <v>0.14021051264949677</v>
      </c>
      <c r="N5620" s="65">
        <f t="shared" si="795"/>
        <v>0.11759479551267409</v>
      </c>
      <c r="O5620" s="65">
        <f t="shared" si="796"/>
        <v>0.19235221769531949</v>
      </c>
      <c r="P5620" s="65">
        <f t="shared" si="797"/>
        <v>5.0917116701126829E-2</v>
      </c>
      <c r="Q5620" s="65">
        <f t="shared" si="798"/>
        <v>0.15930617266264163</v>
      </c>
      <c r="R5620" s="65">
        <f t="shared" si="799"/>
        <v>0.15235588575134587</v>
      </c>
      <c r="S5620" s="65">
        <f t="shared" si="800"/>
        <v>0.13747075880957685</v>
      </c>
      <c r="T5620" s="66">
        <f>(L5620*'Football Field'!$F$4)+(M5620*'Football Field'!$F$5)+(N5620*'Football Field'!$F$6)+(O5620*'Football Field'!$F$7)+(P5620*'Football Field'!$F$8)+(Q5620*'Football Field'!$F$9)+(R5620*'Football Field'!$F$10)+(S5620*'Football Field'!$F$11)</f>
        <v>138120280.17096728</v>
      </c>
    </row>
    <row r="5621" spans="2:20" x14ac:dyDescent="0.3">
      <c r="B5621" s="62">
        <f t="shared" si="792"/>
        <v>5594</v>
      </c>
      <c r="C5621" s="62">
        <v>5.6722388356542308E-2</v>
      </c>
      <c r="D5621" s="62">
        <v>0.86311634783132885</v>
      </c>
      <c r="E5621" s="62">
        <v>0.77783899452828098</v>
      </c>
      <c r="F5621" s="62">
        <v>0.82561016406304988</v>
      </c>
      <c r="G5621" s="62">
        <v>0.98757882257693563</v>
      </c>
      <c r="H5621" s="62">
        <v>0.28334706776539442</v>
      </c>
      <c r="I5621" s="62">
        <v>0.78425621873500395</v>
      </c>
      <c r="J5621" s="62">
        <v>0.53289896659258762</v>
      </c>
      <c r="K5621" s="62"/>
      <c r="L5621" s="65">
        <f t="shared" si="793"/>
        <v>1.1097298724564244E-2</v>
      </c>
      <c r="M5621" s="65">
        <f t="shared" si="794"/>
        <v>0.16886207057665981</v>
      </c>
      <c r="N5621" s="65">
        <f t="shared" si="795"/>
        <v>0.15217821273034299</v>
      </c>
      <c r="O5621" s="65">
        <f t="shared" si="796"/>
        <v>0.16152427438446212</v>
      </c>
      <c r="P5621" s="65">
        <f t="shared" si="797"/>
        <v>0.19321219584939484</v>
      </c>
      <c r="Q5621" s="65">
        <f t="shared" si="798"/>
        <v>5.5434673059905792E-2</v>
      </c>
      <c r="R5621" s="65">
        <f t="shared" si="799"/>
        <v>0.15343369325695408</v>
      </c>
      <c r="S5621" s="65">
        <f t="shared" si="800"/>
        <v>0.10425758141771618</v>
      </c>
      <c r="T5621" s="66">
        <f>(L5621*'Football Field'!$F$4)+(M5621*'Football Field'!$F$5)+(N5621*'Football Field'!$F$6)+(O5621*'Football Field'!$F$7)+(P5621*'Football Field'!$F$8)+(Q5621*'Football Field'!$F$9)+(R5621*'Football Field'!$F$10)+(S5621*'Football Field'!$F$11)</f>
        <v>150460663.83607665</v>
      </c>
    </row>
    <row r="5622" spans="2:20" x14ac:dyDescent="0.3">
      <c r="B5622" s="62">
        <f t="shared" si="792"/>
        <v>5595</v>
      </c>
      <c r="C5622" s="62">
        <v>0.39867853817445598</v>
      </c>
      <c r="D5622" s="62">
        <v>9.7744249984075382E-2</v>
      </c>
      <c r="E5622" s="62">
        <v>0.63591429314485204</v>
      </c>
      <c r="F5622" s="62">
        <v>0.74578432604820299</v>
      </c>
      <c r="G5622" s="62">
        <v>3.3533655396412287E-2</v>
      </c>
      <c r="H5622" s="62">
        <v>0.65693176272837583</v>
      </c>
      <c r="I5622" s="62">
        <v>0.34434351057072077</v>
      </c>
      <c r="J5622" s="62">
        <v>0.37604325623005108</v>
      </c>
      <c r="K5622" s="62"/>
      <c r="L5622" s="65">
        <f t="shared" si="793"/>
        <v>0.12121670393176608</v>
      </c>
      <c r="M5622" s="65">
        <f t="shared" si="794"/>
        <v>2.9718770078783572E-2</v>
      </c>
      <c r="N5622" s="65">
        <f t="shared" si="795"/>
        <v>0.19334733931523357</v>
      </c>
      <c r="O5622" s="65">
        <f t="shared" si="796"/>
        <v>0.22675290789788721</v>
      </c>
      <c r="P5622" s="65">
        <f t="shared" si="797"/>
        <v>1.0195781284213657E-2</v>
      </c>
      <c r="Q5622" s="65">
        <f t="shared" si="798"/>
        <v>0.19973762157012154</v>
      </c>
      <c r="R5622" s="65">
        <f t="shared" si="799"/>
        <v>0.10469634398381164</v>
      </c>
      <c r="S5622" s="65">
        <f t="shared" si="800"/>
        <v>0.11433453193818276</v>
      </c>
      <c r="T5622" s="66">
        <f>(L5622*'Football Field'!$F$4)+(M5622*'Football Field'!$F$5)+(N5622*'Football Field'!$F$6)+(O5622*'Football Field'!$F$7)+(P5622*'Football Field'!$F$8)+(Q5622*'Football Field'!$F$9)+(R5622*'Football Field'!$F$10)+(S5622*'Football Field'!$F$11)</f>
        <v>130223333.10995486</v>
      </c>
    </row>
    <row r="5623" spans="2:20" x14ac:dyDescent="0.3">
      <c r="B5623" s="62">
        <f t="shared" si="792"/>
        <v>5596</v>
      </c>
      <c r="C5623" s="62">
        <v>0.32002968229678985</v>
      </c>
      <c r="D5623" s="62">
        <v>0.52573426005936974</v>
      </c>
      <c r="E5623" s="62">
        <v>0.18586786396093813</v>
      </c>
      <c r="F5623" s="62">
        <v>0.42555615538930969</v>
      </c>
      <c r="G5623" s="62">
        <v>0.34386979343156709</v>
      </c>
      <c r="H5623" s="62">
        <v>0.23333568089804735</v>
      </c>
      <c r="I5623" s="62">
        <v>0.34815372728591842</v>
      </c>
      <c r="J5623" s="62">
        <v>0.47814423627709013</v>
      </c>
      <c r="K5623" s="62"/>
      <c r="L5623" s="65">
        <f t="shared" si="793"/>
        <v>0.11187144560285212</v>
      </c>
      <c r="M5623" s="65">
        <f t="shared" si="794"/>
        <v>0.1837787396896636</v>
      </c>
      <c r="N5623" s="65">
        <f t="shared" si="795"/>
        <v>6.4973056508993002E-2</v>
      </c>
      <c r="O5623" s="65">
        <f t="shared" si="796"/>
        <v>0.1487598961037733</v>
      </c>
      <c r="P5623" s="65">
        <f t="shared" si="797"/>
        <v>0.12020513414336326</v>
      </c>
      <c r="Q5623" s="65">
        <f t="shared" si="798"/>
        <v>8.1566183940970663E-2</v>
      </c>
      <c r="R5623" s="65">
        <f t="shared" si="799"/>
        <v>0.12170265109152194</v>
      </c>
      <c r="S5623" s="65">
        <f t="shared" si="800"/>
        <v>0.16714289291886195</v>
      </c>
      <c r="T5623" s="66">
        <f>(L5623*'Football Field'!$F$4)+(M5623*'Football Field'!$F$5)+(N5623*'Football Field'!$F$6)+(O5623*'Football Field'!$F$7)+(P5623*'Football Field'!$F$8)+(Q5623*'Football Field'!$F$9)+(R5623*'Football Field'!$F$10)+(S5623*'Football Field'!$F$11)</f>
        <v>137652400.32619712</v>
      </c>
    </row>
    <row r="5624" spans="2:20" x14ac:dyDescent="0.3">
      <c r="B5624" s="62">
        <f t="shared" si="792"/>
        <v>5597</v>
      </c>
      <c r="C5624" s="62">
        <v>0.64191254809806308</v>
      </c>
      <c r="D5624" s="62">
        <v>0.9489767481723379</v>
      </c>
      <c r="E5624" s="62">
        <v>8.1250397955546783E-2</v>
      </c>
      <c r="F5624" s="62">
        <v>0.60974197437190003</v>
      </c>
      <c r="G5624" s="62">
        <v>0.70720826695202221</v>
      </c>
      <c r="H5624" s="62">
        <v>0.31495848578733543</v>
      </c>
      <c r="I5624" s="62">
        <v>0.92622909808937781</v>
      </c>
      <c r="J5624" s="62">
        <v>0.12916854158571922</v>
      </c>
      <c r="K5624" s="62"/>
      <c r="L5624" s="65">
        <f t="shared" si="793"/>
        <v>0.14724635632927299</v>
      </c>
      <c r="M5624" s="65">
        <f t="shared" si="794"/>
        <v>0.21768287412919082</v>
      </c>
      <c r="N5624" s="65">
        <f t="shared" si="795"/>
        <v>1.8637780309335838E-2</v>
      </c>
      <c r="O5624" s="65">
        <f t="shared" si="796"/>
        <v>0.13986684680537426</v>
      </c>
      <c r="P5624" s="65">
        <f t="shared" si="797"/>
        <v>0.16222434159164756</v>
      </c>
      <c r="Q5624" s="65">
        <f t="shared" si="798"/>
        <v>7.2247363857553773E-2</v>
      </c>
      <c r="R5624" s="65">
        <f t="shared" si="799"/>
        <v>0.21246486024288577</v>
      </c>
      <c r="S5624" s="65">
        <f t="shared" si="800"/>
        <v>2.9629576734738889E-2</v>
      </c>
      <c r="T5624" s="66">
        <f>(L5624*'Football Field'!$F$4)+(M5624*'Football Field'!$F$5)+(N5624*'Football Field'!$F$6)+(O5624*'Football Field'!$F$7)+(P5624*'Football Field'!$F$8)+(Q5624*'Football Field'!$F$9)+(R5624*'Football Field'!$F$10)+(S5624*'Football Field'!$F$11)</f>
        <v>151076096.27930692</v>
      </c>
    </row>
    <row r="5625" spans="2:20" x14ac:dyDescent="0.3">
      <c r="B5625" s="62">
        <f t="shared" si="792"/>
        <v>5598</v>
      </c>
      <c r="C5625" s="62">
        <v>0.12304174320040107</v>
      </c>
      <c r="D5625" s="62">
        <v>0.6495553744510526</v>
      </c>
      <c r="E5625" s="62">
        <v>0.88311576835312067</v>
      </c>
      <c r="F5625" s="62">
        <v>8.233534734381609E-2</v>
      </c>
      <c r="G5625" s="62">
        <v>8.0097193045350012E-2</v>
      </c>
      <c r="H5625" s="62">
        <v>0.62276360261973285</v>
      </c>
      <c r="I5625" s="62">
        <v>0.10789775473397833</v>
      </c>
      <c r="J5625" s="62">
        <v>0.23159196125770509</v>
      </c>
      <c r="K5625" s="62"/>
      <c r="L5625" s="65">
        <f t="shared" si="793"/>
        <v>4.4253272456491792E-2</v>
      </c>
      <c r="M5625" s="65">
        <f t="shared" si="794"/>
        <v>0.23361950353989525</v>
      </c>
      <c r="N5625" s="65">
        <f t="shared" si="795"/>
        <v>0.31762198495434968</v>
      </c>
      <c r="O5625" s="65">
        <f t="shared" si="796"/>
        <v>2.9612783954721347E-2</v>
      </c>
      <c r="P5625" s="65">
        <f t="shared" si="797"/>
        <v>2.8807807940943897E-2</v>
      </c>
      <c r="Q5625" s="65">
        <f t="shared" si="798"/>
        <v>0.22398355766002828</v>
      </c>
      <c r="R5625" s="65">
        <f t="shared" si="799"/>
        <v>3.8806575829388172E-2</v>
      </c>
      <c r="S5625" s="65">
        <f t="shared" si="800"/>
        <v>8.3294513664181474E-2</v>
      </c>
      <c r="T5625" s="66">
        <f>(L5625*'Football Field'!$F$4)+(M5625*'Football Field'!$F$5)+(N5625*'Football Field'!$F$6)+(O5625*'Football Field'!$F$7)+(P5625*'Football Field'!$F$8)+(Q5625*'Football Field'!$F$9)+(R5625*'Football Field'!$F$10)+(S5625*'Football Field'!$F$11)</f>
        <v>123932712.92265034</v>
      </c>
    </row>
    <row r="5626" spans="2:20" x14ac:dyDescent="0.3">
      <c r="B5626" s="62">
        <f t="shared" si="792"/>
        <v>5599</v>
      </c>
      <c r="C5626" s="62">
        <v>0.50250324077712949</v>
      </c>
      <c r="D5626" s="62">
        <v>0.20060465004994132</v>
      </c>
      <c r="E5626" s="62">
        <v>0.42417090982613559</v>
      </c>
      <c r="F5626" s="62">
        <v>0.40190314749662492</v>
      </c>
      <c r="G5626" s="62">
        <v>0.44447300266511136</v>
      </c>
      <c r="H5626" s="62">
        <v>2.9206001833152029E-2</v>
      </c>
      <c r="I5626" s="62">
        <v>0.42192167434885586</v>
      </c>
      <c r="J5626" s="62">
        <v>0.20996964422514275</v>
      </c>
      <c r="K5626" s="62"/>
      <c r="L5626" s="65">
        <f t="shared" si="793"/>
        <v>0.19072124778700744</v>
      </c>
      <c r="M5626" s="65">
        <f t="shared" si="794"/>
        <v>7.6137955071158794E-2</v>
      </c>
      <c r="N5626" s="65">
        <f t="shared" si="795"/>
        <v>0.16099081285899786</v>
      </c>
      <c r="O5626" s="65">
        <f t="shared" si="796"/>
        <v>0.15253925459573006</v>
      </c>
      <c r="P5626" s="65">
        <f t="shared" si="797"/>
        <v>0.16869631635574933</v>
      </c>
      <c r="Q5626" s="65">
        <f t="shared" si="798"/>
        <v>1.1084913808464136E-2</v>
      </c>
      <c r="R5626" s="65">
        <f t="shared" si="799"/>
        <v>0.16013713279888486</v>
      </c>
      <c r="S5626" s="65">
        <f t="shared" si="800"/>
        <v>7.9692366724007507E-2</v>
      </c>
      <c r="T5626" s="66">
        <f>(L5626*'Football Field'!$F$4)+(M5626*'Football Field'!$F$5)+(N5626*'Football Field'!$F$6)+(O5626*'Football Field'!$F$7)+(P5626*'Football Field'!$F$8)+(Q5626*'Football Field'!$F$9)+(R5626*'Football Field'!$F$10)+(S5626*'Football Field'!$F$11)</f>
        <v>148790833.22602022</v>
      </c>
    </row>
    <row r="5627" spans="2:20" x14ac:dyDescent="0.3">
      <c r="B5627" s="62">
        <f t="shared" si="792"/>
        <v>5600</v>
      </c>
      <c r="C5627" s="62">
        <v>0.40333031971571853</v>
      </c>
      <c r="D5627" s="62">
        <v>0.84561688705034976</v>
      </c>
      <c r="E5627" s="62">
        <v>0.26419877786852541</v>
      </c>
      <c r="F5627" s="62">
        <v>0.271558288555802</v>
      </c>
      <c r="G5627" s="62">
        <v>0.43987421159492945</v>
      </c>
      <c r="H5627" s="62">
        <v>0.12092054295594357</v>
      </c>
      <c r="I5627" s="62">
        <v>0.62345511313022905</v>
      </c>
      <c r="J5627" s="62">
        <v>0.46994556324207759</v>
      </c>
      <c r="K5627" s="62"/>
      <c r="L5627" s="65">
        <f t="shared" si="793"/>
        <v>0.11728469988038881</v>
      </c>
      <c r="M5627" s="65">
        <f t="shared" si="794"/>
        <v>0.24589751368405185</v>
      </c>
      <c r="N5627" s="65">
        <f t="shared" si="795"/>
        <v>7.6826543546034118E-2</v>
      </c>
      <c r="O5627" s="65">
        <f t="shared" si="796"/>
        <v>7.8966620698756304E-2</v>
      </c>
      <c r="P5627" s="65">
        <f t="shared" si="797"/>
        <v>0.12791132322607623</v>
      </c>
      <c r="Q5627" s="65">
        <f t="shared" si="798"/>
        <v>3.5162567495440389E-2</v>
      </c>
      <c r="R5627" s="65">
        <f t="shared" si="799"/>
        <v>0.18129493930412063</v>
      </c>
      <c r="S5627" s="65">
        <f t="shared" si="800"/>
        <v>0.13665579216513168</v>
      </c>
      <c r="T5627" s="66">
        <f>(L5627*'Football Field'!$F$4)+(M5627*'Football Field'!$F$5)+(N5627*'Football Field'!$F$6)+(O5627*'Football Field'!$F$7)+(P5627*'Football Field'!$F$8)+(Q5627*'Football Field'!$F$9)+(R5627*'Football Field'!$F$10)+(S5627*'Football Field'!$F$11)</f>
        <v>145909849.83267936</v>
      </c>
    </row>
    <row r="5628" spans="2:20" x14ac:dyDescent="0.3">
      <c r="B5628" s="62">
        <f t="shared" si="792"/>
        <v>5601</v>
      </c>
      <c r="C5628" s="62">
        <v>0.61264394063093219</v>
      </c>
      <c r="D5628" s="62">
        <v>3.0798696124940905E-2</v>
      </c>
      <c r="E5628" s="62">
        <v>0.12103691281472695</v>
      </c>
      <c r="F5628" s="62">
        <v>0.39824961763249589</v>
      </c>
      <c r="G5628" s="62">
        <v>0.14492030596856098</v>
      </c>
      <c r="H5628" s="62">
        <v>7.8617699073058156E-2</v>
      </c>
      <c r="I5628" s="62">
        <v>0.86985067547874906</v>
      </c>
      <c r="J5628" s="62">
        <v>0.94847206564254061</v>
      </c>
      <c r="K5628" s="62"/>
      <c r="L5628" s="65">
        <f t="shared" si="793"/>
        <v>0.19117701708903823</v>
      </c>
      <c r="M5628" s="65">
        <f t="shared" si="794"/>
        <v>9.6108072975212254E-3</v>
      </c>
      <c r="N5628" s="65">
        <f t="shared" si="795"/>
        <v>3.7769860134020526E-2</v>
      </c>
      <c r="O5628" s="65">
        <f t="shared" si="796"/>
        <v>0.12427475227686356</v>
      </c>
      <c r="P5628" s="65">
        <f t="shared" si="797"/>
        <v>4.5222730485455803E-2</v>
      </c>
      <c r="Q5628" s="65">
        <f t="shared" si="798"/>
        <v>2.4532842328795979E-2</v>
      </c>
      <c r="R5628" s="65">
        <f t="shared" si="799"/>
        <v>0.27143899812287814</v>
      </c>
      <c r="S5628" s="65">
        <f t="shared" si="800"/>
        <v>0.29597299226542662</v>
      </c>
      <c r="T5628" s="66">
        <f>(L5628*'Football Field'!$F$4)+(M5628*'Football Field'!$F$5)+(N5628*'Football Field'!$F$6)+(O5628*'Football Field'!$F$7)+(P5628*'Football Field'!$F$8)+(Q5628*'Football Field'!$F$9)+(R5628*'Football Field'!$F$10)+(S5628*'Football Field'!$F$11)</f>
        <v>152576587.13824844</v>
      </c>
    </row>
    <row r="5629" spans="2:20" x14ac:dyDescent="0.3">
      <c r="B5629" s="62">
        <f t="shared" si="792"/>
        <v>5602</v>
      </c>
      <c r="C5629" s="62">
        <v>0.30319717281546643</v>
      </c>
      <c r="D5629" s="62">
        <v>0.48887119524784384</v>
      </c>
      <c r="E5629" s="62">
        <v>0.3717996238146215</v>
      </c>
      <c r="F5629" s="62">
        <v>0.69098174234724263</v>
      </c>
      <c r="G5629" s="62">
        <v>0.60294458439238297</v>
      </c>
      <c r="H5629" s="62">
        <v>0.61156853919204546</v>
      </c>
      <c r="I5629" s="62">
        <v>0.73275624440518317</v>
      </c>
      <c r="J5629" s="62">
        <v>0.21003574318999696</v>
      </c>
      <c r="K5629" s="62"/>
      <c r="L5629" s="65">
        <f t="shared" si="793"/>
        <v>7.5569658823792754E-2</v>
      </c>
      <c r="M5629" s="65">
        <f t="shared" si="794"/>
        <v>0.12184753931114091</v>
      </c>
      <c r="N5629" s="65">
        <f t="shared" si="795"/>
        <v>9.2668313696928351E-2</v>
      </c>
      <c r="O5629" s="65">
        <f t="shared" si="796"/>
        <v>0.17222210232953508</v>
      </c>
      <c r="P5629" s="65">
        <f t="shared" si="797"/>
        <v>0.15027949010565975</v>
      </c>
      <c r="Q5629" s="65">
        <f t="shared" si="798"/>
        <v>0.15242894722582542</v>
      </c>
      <c r="R5629" s="65">
        <f t="shared" si="799"/>
        <v>0.18263408882247562</v>
      </c>
      <c r="S5629" s="65">
        <f t="shared" si="800"/>
        <v>5.2349859684642008E-2</v>
      </c>
      <c r="T5629" s="66">
        <f>(L5629*'Football Field'!$F$4)+(M5629*'Football Field'!$F$5)+(N5629*'Football Field'!$F$6)+(O5629*'Football Field'!$F$7)+(P5629*'Football Field'!$F$8)+(Q5629*'Football Field'!$F$9)+(R5629*'Football Field'!$F$10)+(S5629*'Football Field'!$F$11)</f>
        <v>148949466.84045836</v>
      </c>
    </row>
    <row r="5630" spans="2:20" x14ac:dyDescent="0.3">
      <c r="B5630" s="62">
        <f t="shared" si="792"/>
        <v>5603</v>
      </c>
      <c r="C5630" s="62">
        <v>0.97523076647059359</v>
      </c>
      <c r="D5630" s="62">
        <v>0.20122002286141616</v>
      </c>
      <c r="E5630" s="62">
        <v>0.91886582412596651</v>
      </c>
      <c r="F5630" s="62">
        <v>2.7044627215895845E-2</v>
      </c>
      <c r="G5630" s="62">
        <v>0.35760466022998072</v>
      </c>
      <c r="H5630" s="62">
        <v>0.97784720824284377</v>
      </c>
      <c r="I5630" s="62">
        <v>0.83150798405800408</v>
      </c>
      <c r="J5630" s="62">
        <v>0.24195252649495602</v>
      </c>
      <c r="K5630" s="62"/>
      <c r="L5630" s="65">
        <f t="shared" si="793"/>
        <v>0.2152222196935514</v>
      </c>
      <c r="M5630" s="65">
        <f t="shared" si="794"/>
        <v>4.4406945982386613E-2</v>
      </c>
      <c r="N5630" s="65">
        <f t="shared" si="795"/>
        <v>0.20278312484401922</v>
      </c>
      <c r="O5630" s="65">
        <f t="shared" si="796"/>
        <v>5.968438343321324E-3</v>
      </c>
      <c r="P5630" s="65">
        <f t="shared" si="797"/>
        <v>7.8919237777939244E-2</v>
      </c>
      <c r="Q5630" s="65">
        <f t="shared" si="798"/>
        <v>0.21579963831618218</v>
      </c>
      <c r="R5630" s="65">
        <f t="shared" si="799"/>
        <v>0.18350425373630785</v>
      </c>
      <c r="S5630" s="65">
        <f t="shared" si="800"/>
        <v>5.3396141306291972E-2</v>
      </c>
      <c r="T5630" s="66">
        <f>(L5630*'Football Field'!$F$4)+(M5630*'Football Field'!$F$5)+(N5630*'Football Field'!$F$6)+(O5630*'Football Field'!$F$7)+(P5630*'Football Field'!$F$8)+(Q5630*'Football Field'!$F$9)+(R5630*'Football Field'!$F$10)+(S5630*'Football Field'!$F$11)</f>
        <v>144503329.66338831</v>
      </c>
    </row>
    <row r="5631" spans="2:20" x14ac:dyDescent="0.3">
      <c r="B5631" s="62">
        <f t="shared" si="792"/>
        <v>5604</v>
      </c>
      <c r="C5631" s="62">
        <v>0.73635359032962311</v>
      </c>
      <c r="D5631" s="62">
        <v>0.30740895157401138</v>
      </c>
      <c r="E5631" s="62">
        <v>0.10677362223053077</v>
      </c>
      <c r="F5631" s="62">
        <v>0.1523925356144028</v>
      </c>
      <c r="G5631" s="62">
        <v>0.55347426507325348</v>
      </c>
      <c r="H5631" s="62">
        <v>0.91873873752591118</v>
      </c>
      <c r="I5631" s="62">
        <v>0.97193463753350118</v>
      </c>
      <c r="J5631" s="62">
        <v>0.70125379923309294</v>
      </c>
      <c r="K5631" s="62"/>
      <c r="L5631" s="65">
        <f t="shared" si="793"/>
        <v>0.16553483381434292</v>
      </c>
      <c r="M5631" s="65">
        <f t="shared" si="794"/>
        <v>6.9106595499950282E-2</v>
      </c>
      <c r="N5631" s="65">
        <f t="shared" si="795"/>
        <v>2.4003079558251861E-2</v>
      </c>
      <c r="O5631" s="65">
        <f t="shared" si="796"/>
        <v>3.4258369061776629E-2</v>
      </c>
      <c r="P5631" s="65">
        <f t="shared" si="797"/>
        <v>0.12442292900127495</v>
      </c>
      <c r="Q5631" s="65">
        <f t="shared" si="798"/>
        <v>0.20653564569037003</v>
      </c>
      <c r="R5631" s="65">
        <f t="shared" si="799"/>
        <v>0.21849426799221686</v>
      </c>
      <c r="S5631" s="65">
        <f t="shared" si="800"/>
        <v>0.15764427938181633</v>
      </c>
      <c r="T5631" s="66">
        <f>(L5631*'Football Field'!$F$4)+(M5631*'Football Field'!$F$5)+(N5631*'Football Field'!$F$6)+(O5631*'Football Field'!$F$7)+(P5631*'Football Field'!$F$8)+(Q5631*'Football Field'!$F$9)+(R5631*'Football Field'!$F$10)+(S5631*'Football Field'!$F$11)</f>
        <v>149580629.64726812</v>
      </c>
    </row>
    <row r="5632" spans="2:20" x14ac:dyDescent="0.3">
      <c r="B5632" s="62">
        <f t="shared" si="792"/>
        <v>5605</v>
      </c>
      <c r="C5632" s="62">
        <v>0.35438987586233384</v>
      </c>
      <c r="D5632" s="62">
        <v>0.41449643039523365</v>
      </c>
      <c r="E5632" s="62">
        <v>0.73116775966773473</v>
      </c>
      <c r="F5632" s="62">
        <v>0.23304657228076819</v>
      </c>
      <c r="G5632" s="62">
        <v>0.9117361580666985</v>
      </c>
      <c r="H5632" s="62">
        <v>0.63699442652595384</v>
      </c>
      <c r="I5632" s="62">
        <v>0.22458029809281166</v>
      </c>
      <c r="J5632" s="62">
        <v>0.83561395568258912</v>
      </c>
      <c r="K5632" s="62"/>
      <c r="L5632" s="65">
        <f t="shared" si="793"/>
        <v>8.1618562068398764E-2</v>
      </c>
      <c r="M5632" s="65">
        <f t="shared" si="794"/>
        <v>9.5461538084358061E-2</v>
      </c>
      <c r="N5632" s="65">
        <f t="shared" si="795"/>
        <v>0.16839324495272864</v>
      </c>
      <c r="O5632" s="65">
        <f t="shared" si="796"/>
        <v>5.3672318031777862E-2</v>
      </c>
      <c r="P5632" s="65">
        <f t="shared" si="797"/>
        <v>0.20997945843147428</v>
      </c>
      <c r="Q5632" s="65">
        <f t="shared" si="798"/>
        <v>0.14670444242269742</v>
      </c>
      <c r="R5632" s="65">
        <f t="shared" si="799"/>
        <v>5.1722473602344325E-2</v>
      </c>
      <c r="S5632" s="65">
        <f t="shared" si="800"/>
        <v>0.19244796240622061</v>
      </c>
      <c r="T5632" s="66">
        <f>(L5632*'Football Field'!$F$4)+(M5632*'Football Field'!$F$5)+(N5632*'Football Field'!$F$6)+(O5632*'Football Field'!$F$7)+(P5632*'Football Field'!$F$8)+(Q5632*'Football Field'!$F$9)+(R5632*'Football Field'!$F$10)+(S5632*'Football Field'!$F$11)</f>
        <v>137953098.5718556</v>
      </c>
    </row>
    <row r="5633" spans="2:20" x14ac:dyDescent="0.3">
      <c r="B5633" s="62">
        <f t="shared" si="792"/>
        <v>5606</v>
      </c>
      <c r="C5633" s="62">
        <v>0.39909527851756055</v>
      </c>
      <c r="D5633" s="62">
        <v>0.27987559187633493</v>
      </c>
      <c r="E5633" s="62">
        <v>0.79851027714836809</v>
      </c>
      <c r="F5633" s="62">
        <v>0.85032705685148458</v>
      </c>
      <c r="G5633" s="62">
        <v>0.2741563807445947</v>
      </c>
      <c r="H5633" s="62">
        <v>0.3455419044721767</v>
      </c>
      <c r="I5633" s="62">
        <v>0.11343381089440607</v>
      </c>
      <c r="J5633" s="62">
        <v>0.54985256010845796</v>
      </c>
      <c r="K5633" s="62"/>
      <c r="L5633" s="65">
        <f t="shared" si="793"/>
        <v>0.1105284334836544</v>
      </c>
      <c r="M5633" s="65">
        <f t="shared" si="794"/>
        <v>7.7510841158800525E-2</v>
      </c>
      <c r="N5633" s="65">
        <f t="shared" si="795"/>
        <v>0.22114541264843457</v>
      </c>
      <c r="O5633" s="65">
        <f t="shared" si="796"/>
        <v>0.23549593944501024</v>
      </c>
      <c r="P5633" s="65">
        <f t="shared" si="797"/>
        <v>7.5926920022219832E-2</v>
      </c>
      <c r="Q5633" s="65">
        <f t="shared" si="798"/>
        <v>9.5696961252293433E-2</v>
      </c>
      <c r="R5633" s="65">
        <f t="shared" si="799"/>
        <v>3.1415208590818061E-2</v>
      </c>
      <c r="S5633" s="65">
        <f t="shared" si="800"/>
        <v>0.15228028339876903</v>
      </c>
      <c r="T5633" s="66">
        <f>(L5633*'Football Field'!$F$4)+(M5633*'Football Field'!$F$5)+(N5633*'Football Field'!$F$6)+(O5633*'Football Field'!$F$7)+(P5633*'Football Field'!$F$8)+(Q5633*'Football Field'!$F$9)+(R5633*'Football Field'!$F$10)+(S5633*'Football Field'!$F$11)</f>
        <v>126424279.99420592</v>
      </c>
    </row>
    <row r="5634" spans="2:20" x14ac:dyDescent="0.3">
      <c r="B5634" s="62">
        <f t="shared" si="792"/>
        <v>5607</v>
      </c>
      <c r="C5634" s="62">
        <v>0.65574322807718199</v>
      </c>
      <c r="D5634" s="62">
        <v>0.87155493959767028</v>
      </c>
      <c r="E5634" s="62">
        <v>0.32468028562224405</v>
      </c>
      <c r="F5634" s="62">
        <v>0.16475184361686324</v>
      </c>
      <c r="G5634" s="62">
        <v>0.928288327846715</v>
      </c>
      <c r="H5634" s="62">
        <v>0.57430045045920708</v>
      </c>
      <c r="I5634" s="62">
        <v>0.29933273474960076</v>
      </c>
      <c r="J5634" s="62">
        <v>0.71539208692417378</v>
      </c>
      <c r="K5634" s="62"/>
      <c r="L5634" s="65">
        <f t="shared" si="793"/>
        <v>0.14462657243491664</v>
      </c>
      <c r="M5634" s="65">
        <f t="shared" si="794"/>
        <v>0.19222463642109555</v>
      </c>
      <c r="N5634" s="65">
        <f t="shared" si="795"/>
        <v>7.1609427038120996E-2</v>
      </c>
      <c r="O5634" s="65">
        <f t="shared" si="796"/>
        <v>3.633662297132529E-2</v>
      </c>
      <c r="P5634" s="65">
        <f t="shared" si="797"/>
        <v>0.20473739314317177</v>
      </c>
      <c r="Q5634" s="65">
        <f t="shared" si="798"/>
        <v>0.12666406932069388</v>
      </c>
      <c r="R5634" s="65">
        <f t="shared" si="799"/>
        <v>6.6018931787289986E-2</v>
      </c>
      <c r="S5634" s="65">
        <f t="shared" si="800"/>
        <v>0.15778234688338594</v>
      </c>
      <c r="T5634" s="66">
        <f>(L5634*'Football Field'!$F$4)+(M5634*'Football Field'!$F$5)+(N5634*'Football Field'!$F$6)+(O5634*'Football Field'!$F$7)+(P5634*'Football Field'!$F$8)+(Q5634*'Football Field'!$F$9)+(R5634*'Football Field'!$F$10)+(S5634*'Football Field'!$F$11)</f>
        <v>135971163.17676064</v>
      </c>
    </row>
    <row r="5635" spans="2:20" x14ac:dyDescent="0.3">
      <c r="B5635" s="62">
        <f t="shared" si="792"/>
        <v>5608</v>
      </c>
      <c r="C5635" s="62">
        <v>0.59260933512480485</v>
      </c>
      <c r="D5635" s="62">
        <v>0.37438355439169191</v>
      </c>
      <c r="E5635" s="62">
        <v>0.60900644703688589</v>
      </c>
      <c r="F5635" s="62">
        <v>0.32561512247622515</v>
      </c>
      <c r="G5635" s="62">
        <v>0.48131774189517318</v>
      </c>
      <c r="H5635" s="62">
        <v>0.33182900196208132</v>
      </c>
      <c r="I5635" s="62">
        <v>0.17281580953995423</v>
      </c>
      <c r="J5635" s="62">
        <v>0.69090926082669246</v>
      </c>
      <c r="K5635" s="62"/>
      <c r="L5635" s="65">
        <f t="shared" si="793"/>
        <v>0.16560335568536719</v>
      </c>
      <c r="M5635" s="65">
        <f t="shared" si="794"/>
        <v>0.10462064845404807</v>
      </c>
      <c r="N5635" s="65">
        <f t="shared" si="795"/>
        <v>0.1701854920022331</v>
      </c>
      <c r="O5635" s="65">
        <f t="shared" si="796"/>
        <v>9.0992419032022875E-2</v>
      </c>
      <c r="P5635" s="65">
        <f t="shared" si="797"/>
        <v>0.13450316841863025</v>
      </c>
      <c r="Q5635" s="65">
        <f t="shared" si="798"/>
        <v>9.2728873781702997E-2</v>
      </c>
      <c r="R5635" s="65">
        <f t="shared" si="799"/>
        <v>4.8292992160294798E-2</v>
      </c>
      <c r="S5635" s="65">
        <f t="shared" si="800"/>
        <v>0.19307305046570086</v>
      </c>
      <c r="T5635" s="66">
        <f>(L5635*'Football Field'!$F$4)+(M5635*'Football Field'!$F$5)+(N5635*'Football Field'!$F$6)+(O5635*'Football Field'!$F$7)+(P5635*'Football Field'!$F$8)+(Q5635*'Football Field'!$F$9)+(R5635*'Football Field'!$F$10)+(S5635*'Football Field'!$F$11)</f>
        <v>131173517.66863357</v>
      </c>
    </row>
    <row r="5636" spans="2:20" x14ac:dyDescent="0.3">
      <c r="B5636" s="62">
        <f t="shared" si="792"/>
        <v>5609</v>
      </c>
      <c r="C5636" s="62">
        <v>0.76642434283605143</v>
      </c>
      <c r="D5636" s="62">
        <v>0.75114010164753664</v>
      </c>
      <c r="E5636" s="62">
        <v>0.98458048746463467</v>
      </c>
      <c r="F5636" s="62">
        <v>0.66754189315561652</v>
      </c>
      <c r="G5636" s="62">
        <v>1.3811950387363714E-2</v>
      </c>
      <c r="H5636" s="62">
        <v>5.4706959410883771E-2</v>
      </c>
      <c r="I5636" s="62">
        <v>0.79341568598685452</v>
      </c>
      <c r="J5636" s="62">
        <v>0.60738411910318557</v>
      </c>
      <c r="K5636" s="62"/>
      <c r="L5636" s="65">
        <f t="shared" si="793"/>
        <v>0.16521306910044178</v>
      </c>
      <c r="M5636" s="65">
        <f t="shared" si="794"/>
        <v>0.16191834546694925</v>
      </c>
      <c r="N5636" s="65">
        <f t="shared" si="795"/>
        <v>0.21223955845206982</v>
      </c>
      <c r="O5636" s="65">
        <f t="shared" si="796"/>
        <v>0.14389762792927155</v>
      </c>
      <c r="P5636" s="65">
        <f t="shared" si="797"/>
        <v>2.977351561297587E-3</v>
      </c>
      <c r="Q5636" s="65">
        <f t="shared" si="798"/>
        <v>1.1792820452414596E-2</v>
      </c>
      <c r="R5636" s="65">
        <f t="shared" si="799"/>
        <v>0.17103141592458654</v>
      </c>
      <c r="S5636" s="65">
        <f t="shared" si="800"/>
        <v>0.13092981111296892</v>
      </c>
      <c r="T5636" s="66">
        <f>(L5636*'Football Field'!$F$4)+(M5636*'Football Field'!$F$5)+(N5636*'Football Field'!$F$6)+(O5636*'Football Field'!$F$7)+(P5636*'Football Field'!$F$8)+(Q5636*'Football Field'!$F$9)+(R5636*'Football Field'!$F$10)+(S5636*'Football Field'!$F$11)</f>
        <v>138241373.65475976</v>
      </c>
    </row>
    <row r="5637" spans="2:20" x14ac:dyDescent="0.3">
      <c r="B5637" s="62">
        <f t="shared" si="792"/>
        <v>5610</v>
      </c>
      <c r="C5637" s="62">
        <v>0.57425356689042506</v>
      </c>
      <c r="D5637" s="62">
        <v>0.31661647205531673</v>
      </c>
      <c r="E5637" s="62">
        <v>0.88217560245348492</v>
      </c>
      <c r="F5637" s="62">
        <v>6.1491699218661711E-2</v>
      </c>
      <c r="G5637" s="62">
        <v>0.78412598948056877</v>
      </c>
      <c r="H5637" s="62">
        <v>0.87017084188670957</v>
      </c>
      <c r="I5637" s="62">
        <v>0.85780758562338788</v>
      </c>
      <c r="J5637" s="62">
        <v>0.11884263431667486</v>
      </c>
      <c r="K5637" s="62"/>
      <c r="L5637" s="65">
        <f t="shared" si="793"/>
        <v>0.12859826986044928</v>
      </c>
      <c r="M5637" s="65">
        <f t="shared" si="794"/>
        <v>7.0903052002117078E-2</v>
      </c>
      <c r="N5637" s="65">
        <f t="shared" si="795"/>
        <v>0.19755429087350307</v>
      </c>
      <c r="O5637" s="65">
        <f t="shared" si="796"/>
        <v>1.3770443208771454E-2</v>
      </c>
      <c r="P5637" s="65">
        <f t="shared" si="797"/>
        <v>0.17559707316377027</v>
      </c>
      <c r="Q5637" s="65">
        <f t="shared" si="798"/>
        <v>0.19486594633724558</v>
      </c>
      <c r="R5637" s="65">
        <f t="shared" si="799"/>
        <v>0.19209732032084348</v>
      </c>
      <c r="S5637" s="65">
        <f t="shared" si="800"/>
        <v>2.661360423329966E-2</v>
      </c>
      <c r="T5637" s="66">
        <f>(L5637*'Football Field'!$F$4)+(M5637*'Football Field'!$F$5)+(N5637*'Football Field'!$F$6)+(O5637*'Football Field'!$F$7)+(P5637*'Football Field'!$F$8)+(Q5637*'Football Field'!$F$9)+(R5637*'Football Field'!$F$10)+(S5637*'Football Field'!$F$11)</f>
        <v>153665599.37722439</v>
      </c>
    </row>
    <row r="5638" spans="2:20" x14ac:dyDescent="0.3">
      <c r="B5638" s="62">
        <f t="shared" si="792"/>
        <v>5611</v>
      </c>
      <c r="C5638" s="62">
        <v>0.51387982311046754</v>
      </c>
      <c r="D5638" s="62">
        <v>0.59333834752041448</v>
      </c>
      <c r="E5638" s="62">
        <v>0.18042265275534697</v>
      </c>
      <c r="F5638" s="62">
        <v>0.75876452202057543</v>
      </c>
      <c r="G5638" s="62">
        <v>0.84824455528625542</v>
      </c>
      <c r="H5638" s="62">
        <v>9.7534266627489541E-2</v>
      </c>
      <c r="I5638" s="62">
        <v>0.89225442911928898</v>
      </c>
      <c r="J5638" s="62">
        <v>0.89711242355626564</v>
      </c>
      <c r="K5638" s="62"/>
      <c r="L5638" s="65">
        <f t="shared" si="793"/>
        <v>0.10747136670955908</v>
      </c>
      <c r="M5638" s="65">
        <f t="shared" si="794"/>
        <v>0.12408909683052968</v>
      </c>
      <c r="N5638" s="65">
        <f t="shared" si="795"/>
        <v>3.7733081169861488E-2</v>
      </c>
      <c r="O5638" s="65">
        <f t="shared" si="796"/>
        <v>0.15868585713034883</v>
      </c>
      <c r="P5638" s="65">
        <f t="shared" si="797"/>
        <v>0.17739945715081937</v>
      </c>
      <c r="Q5638" s="65">
        <f t="shared" si="798"/>
        <v>2.0398039510528744E-2</v>
      </c>
      <c r="R5638" s="65">
        <f t="shared" si="799"/>
        <v>0.18660355716961816</v>
      </c>
      <c r="S5638" s="65">
        <f t="shared" si="800"/>
        <v>0.18761954432873471</v>
      </c>
      <c r="T5638" s="66">
        <f>(L5638*'Football Field'!$F$4)+(M5638*'Football Field'!$F$5)+(N5638*'Football Field'!$F$6)+(O5638*'Football Field'!$F$7)+(P5638*'Football Field'!$F$8)+(Q5638*'Football Field'!$F$9)+(R5638*'Football Field'!$F$10)+(S5638*'Football Field'!$F$11)</f>
        <v>151078901.36445329</v>
      </c>
    </row>
    <row r="5639" spans="2:20" x14ac:dyDescent="0.3">
      <c r="B5639" s="62">
        <f t="shared" si="792"/>
        <v>5612</v>
      </c>
      <c r="C5639" s="62">
        <v>0.43527929211327221</v>
      </c>
      <c r="D5639" s="62">
        <v>0.23827912554568376</v>
      </c>
      <c r="E5639" s="62">
        <v>0.26384752238230147</v>
      </c>
      <c r="F5639" s="62">
        <v>0.75604140029589117</v>
      </c>
      <c r="G5639" s="62">
        <v>0.93257342161185497</v>
      </c>
      <c r="H5639" s="62">
        <v>0.38450318767130043</v>
      </c>
      <c r="I5639" s="62">
        <v>0.34360688847543408</v>
      </c>
      <c r="J5639" s="62">
        <v>0.54489326905420443</v>
      </c>
      <c r="K5639" s="62"/>
      <c r="L5639" s="65">
        <f t="shared" si="793"/>
        <v>0.11163800996127901</v>
      </c>
      <c r="M5639" s="65">
        <f t="shared" si="794"/>
        <v>6.1112503795176056E-2</v>
      </c>
      <c r="N5639" s="65">
        <f t="shared" si="795"/>
        <v>6.7670143895356749E-2</v>
      </c>
      <c r="O5639" s="65">
        <f t="shared" si="796"/>
        <v>0.19390529002102849</v>
      </c>
      <c r="P5639" s="65">
        <f t="shared" si="797"/>
        <v>0.23918124022411735</v>
      </c>
      <c r="Q5639" s="65">
        <f t="shared" si="798"/>
        <v>9.8615237327260227E-2</v>
      </c>
      <c r="R5639" s="65">
        <f t="shared" si="799"/>
        <v>8.8126382149147406E-2</v>
      </c>
      <c r="S5639" s="65">
        <f t="shared" si="800"/>
        <v>0.13975119262663482</v>
      </c>
      <c r="T5639" s="66">
        <f>(L5639*'Football Field'!$F$4)+(M5639*'Football Field'!$F$5)+(N5639*'Football Field'!$F$6)+(O5639*'Football Field'!$F$7)+(P5639*'Football Field'!$F$8)+(Q5639*'Football Field'!$F$9)+(R5639*'Football Field'!$F$10)+(S5639*'Football Field'!$F$11)</f>
        <v>143318578.49512592</v>
      </c>
    </row>
    <row r="5640" spans="2:20" x14ac:dyDescent="0.3">
      <c r="B5640" s="62">
        <f t="shared" si="792"/>
        <v>5613</v>
      </c>
      <c r="C5640" s="62">
        <v>0.58757647452536144</v>
      </c>
      <c r="D5640" s="62">
        <v>0.96162988312528574</v>
      </c>
      <c r="E5640" s="62">
        <v>0.41103436315644337</v>
      </c>
      <c r="F5640" s="62">
        <v>0.17286264188661249</v>
      </c>
      <c r="G5640" s="62">
        <v>0.39450647027058239</v>
      </c>
      <c r="H5640" s="62">
        <v>0.59426629921589202</v>
      </c>
      <c r="I5640" s="62">
        <v>0.5121582151767109</v>
      </c>
      <c r="J5640" s="62">
        <v>0.73204734269590088</v>
      </c>
      <c r="K5640" s="62"/>
      <c r="L5640" s="65">
        <f t="shared" si="793"/>
        <v>0.13457752654148281</v>
      </c>
      <c r="M5640" s="65">
        <f t="shared" si="794"/>
        <v>0.22025008952905295</v>
      </c>
      <c r="N5640" s="65">
        <f t="shared" si="795"/>
        <v>9.4142618561833105E-2</v>
      </c>
      <c r="O5640" s="65">
        <f t="shared" si="796"/>
        <v>3.9592168483801878E-2</v>
      </c>
      <c r="P5640" s="65">
        <f t="shared" si="797"/>
        <v>9.0357097799929731E-2</v>
      </c>
      <c r="Q5640" s="65">
        <f t="shared" si="798"/>
        <v>0.13610975272629561</v>
      </c>
      <c r="R5640" s="65">
        <f t="shared" si="799"/>
        <v>0.11730385538675492</v>
      </c>
      <c r="S5640" s="65">
        <f t="shared" si="800"/>
        <v>0.16766689097084894</v>
      </c>
      <c r="T5640" s="66">
        <f>(L5640*'Football Field'!$F$4)+(M5640*'Football Field'!$F$5)+(N5640*'Football Field'!$F$6)+(O5640*'Football Field'!$F$7)+(P5640*'Football Field'!$F$8)+(Q5640*'Football Field'!$F$9)+(R5640*'Football Field'!$F$10)+(S5640*'Football Field'!$F$11)</f>
        <v>134359981.87693629</v>
      </c>
    </row>
    <row r="5641" spans="2:20" x14ac:dyDescent="0.3">
      <c r="B5641" s="62">
        <f t="shared" si="792"/>
        <v>5614</v>
      </c>
      <c r="C5641" s="62">
        <v>0.91145226533744916</v>
      </c>
      <c r="D5641" s="62">
        <v>0.53898016568925045</v>
      </c>
      <c r="E5641" s="62">
        <v>0.40019479123445567</v>
      </c>
      <c r="F5641" s="62">
        <v>0.67832326119535857</v>
      </c>
      <c r="G5641" s="62">
        <v>0.79459613194056922</v>
      </c>
      <c r="H5641" s="62">
        <v>9.8667546898282832E-2</v>
      </c>
      <c r="I5641" s="62">
        <v>0.88083351305129831</v>
      </c>
      <c r="J5641" s="62">
        <v>0.6495505907523984</v>
      </c>
      <c r="K5641" s="62"/>
      <c r="L5641" s="65">
        <f t="shared" si="793"/>
        <v>0.1840351703017008</v>
      </c>
      <c r="M5641" s="65">
        <f t="shared" si="794"/>
        <v>0.10882775802322055</v>
      </c>
      <c r="N5641" s="65">
        <f t="shared" si="795"/>
        <v>8.0805017837570534E-2</v>
      </c>
      <c r="O5641" s="65">
        <f t="shared" si="796"/>
        <v>0.1369631100181366</v>
      </c>
      <c r="P5641" s="65">
        <f t="shared" si="797"/>
        <v>0.16044025564916989</v>
      </c>
      <c r="Q5641" s="65">
        <f t="shared" si="798"/>
        <v>1.9922380455057339E-2</v>
      </c>
      <c r="R5641" s="65">
        <f t="shared" si="799"/>
        <v>0.17785280891460048</v>
      </c>
      <c r="S5641" s="65">
        <f t="shared" si="800"/>
        <v>0.13115349880054372</v>
      </c>
      <c r="T5641" s="66">
        <f>(L5641*'Football Field'!$F$4)+(M5641*'Football Field'!$F$5)+(N5641*'Football Field'!$F$6)+(O5641*'Football Field'!$F$7)+(P5641*'Football Field'!$F$8)+(Q5641*'Football Field'!$F$9)+(R5641*'Football Field'!$F$10)+(S5641*'Football Field'!$F$11)</f>
        <v>148689940.77244693</v>
      </c>
    </row>
    <row r="5642" spans="2:20" x14ac:dyDescent="0.3">
      <c r="B5642" s="62">
        <f t="shared" si="792"/>
        <v>5615</v>
      </c>
      <c r="C5642" s="62">
        <v>0.46099790861730039</v>
      </c>
      <c r="D5642" s="62">
        <v>0.29226948084357962</v>
      </c>
      <c r="E5642" s="62">
        <v>6.9696924052945031E-2</v>
      </c>
      <c r="F5642" s="62">
        <v>0.66198300942033061</v>
      </c>
      <c r="G5642" s="62">
        <v>0.47277167387793306</v>
      </c>
      <c r="H5642" s="62">
        <v>0.82377295055675159</v>
      </c>
      <c r="I5642" s="62">
        <v>1.9639677170196324E-2</v>
      </c>
      <c r="J5642" s="62">
        <v>0.54471493113256775</v>
      </c>
      <c r="K5642" s="62"/>
      <c r="L5642" s="65">
        <f t="shared" si="793"/>
        <v>0.13778214300827832</v>
      </c>
      <c r="M5642" s="65">
        <f t="shared" si="794"/>
        <v>8.7352924284034614E-2</v>
      </c>
      <c r="N5642" s="65">
        <f t="shared" si="795"/>
        <v>2.0830878790541227E-2</v>
      </c>
      <c r="O5642" s="65">
        <f t="shared" si="796"/>
        <v>0.19785217235924685</v>
      </c>
      <c r="P5642" s="65">
        <f t="shared" si="797"/>
        <v>0.14130106267919829</v>
      </c>
      <c r="Q5642" s="65">
        <f t="shared" si="798"/>
        <v>0.24620762992264525</v>
      </c>
      <c r="R5642" s="65">
        <f t="shared" si="799"/>
        <v>5.8698678625607494E-3</v>
      </c>
      <c r="S5642" s="65">
        <f t="shared" si="800"/>
        <v>0.1628033210934948</v>
      </c>
      <c r="T5642" s="66">
        <f>(L5642*'Football Field'!$F$4)+(M5642*'Football Field'!$F$5)+(N5642*'Football Field'!$F$6)+(O5642*'Football Field'!$F$7)+(P5642*'Football Field'!$F$8)+(Q5642*'Football Field'!$F$9)+(R5642*'Football Field'!$F$10)+(S5642*'Football Field'!$F$11)</f>
        <v>122645772.61436073</v>
      </c>
    </row>
    <row r="5643" spans="2:20" x14ac:dyDescent="0.3">
      <c r="B5643" s="62">
        <f t="shared" si="792"/>
        <v>5616</v>
      </c>
      <c r="C5643" s="62">
        <v>0.38605848287172839</v>
      </c>
      <c r="D5643" s="62">
        <v>0.43881893416337348</v>
      </c>
      <c r="E5643" s="62">
        <v>0.77615736928789136</v>
      </c>
      <c r="F5643" s="62">
        <v>0.50866201109327747</v>
      </c>
      <c r="G5643" s="62">
        <v>0.72274046274448256</v>
      </c>
      <c r="H5643" s="62">
        <v>0.19125251788227282</v>
      </c>
      <c r="I5643" s="62">
        <v>0.76232188614940455</v>
      </c>
      <c r="J5643" s="62">
        <v>0.39887940228101115</v>
      </c>
      <c r="K5643" s="62"/>
      <c r="L5643" s="65">
        <f t="shared" si="793"/>
        <v>9.2250545292462127E-2</v>
      </c>
      <c r="M5643" s="65">
        <f t="shared" si="794"/>
        <v>0.10485791080176454</v>
      </c>
      <c r="N5643" s="65">
        <f t="shared" si="795"/>
        <v>0.18546656459135744</v>
      </c>
      <c r="O5643" s="65">
        <f t="shared" si="796"/>
        <v>0.12154725248844311</v>
      </c>
      <c r="P5643" s="65">
        <f t="shared" si="797"/>
        <v>0.17270233591851347</v>
      </c>
      <c r="Q5643" s="65">
        <f t="shared" si="798"/>
        <v>4.5700715943232197E-2</v>
      </c>
      <c r="R5643" s="65">
        <f t="shared" si="799"/>
        <v>0.18216050884970922</v>
      </c>
      <c r="S5643" s="65">
        <f t="shared" si="800"/>
        <v>9.5314166114517776E-2</v>
      </c>
      <c r="T5643" s="66">
        <f>(L5643*'Football Field'!$F$4)+(M5643*'Football Field'!$F$5)+(N5643*'Football Field'!$F$6)+(O5643*'Football Field'!$F$7)+(P5643*'Football Field'!$F$8)+(Q5643*'Football Field'!$F$9)+(R5643*'Football Field'!$F$10)+(S5643*'Football Field'!$F$11)</f>
        <v>153098748.5768359</v>
      </c>
    </row>
    <row r="5644" spans="2:20" x14ac:dyDescent="0.3">
      <c r="B5644" s="62">
        <f t="shared" si="792"/>
        <v>5617</v>
      </c>
      <c r="C5644" s="62">
        <v>0.70820951189517189</v>
      </c>
      <c r="D5644" s="62">
        <v>0.21320287773212732</v>
      </c>
      <c r="E5644" s="62">
        <v>0.26443305728552557</v>
      </c>
      <c r="F5644" s="62">
        <v>0.23016954242146492</v>
      </c>
      <c r="G5644" s="62">
        <v>0.86125901669732308</v>
      </c>
      <c r="H5644" s="62">
        <v>0.69189502573737727</v>
      </c>
      <c r="I5644" s="62">
        <v>0.14940895570144874</v>
      </c>
      <c r="J5644" s="62">
        <v>0.10154296471025082</v>
      </c>
      <c r="K5644" s="62"/>
      <c r="L5644" s="65">
        <f t="shared" si="793"/>
        <v>0.21993258092233064</v>
      </c>
      <c r="M5644" s="65">
        <f t="shared" si="794"/>
        <v>6.6209586813111718E-2</v>
      </c>
      <c r="N5644" s="65">
        <f t="shared" si="795"/>
        <v>8.2118982861947951E-2</v>
      </c>
      <c r="O5644" s="65">
        <f t="shared" si="796"/>
        <v>7.1478539421195475E-2</v>
      </c>
      <c r="P5644" s="65">
        <f t="shared" si="797"/>
        <v>0.26746169770861311</v>
      </c>
      <c r="Q5644" s="65">
        <f t="shared" si="798"/>
        <v>0.21486616062319674</v>
      </c>
      <c r="R5644" s="65">
        <f t="shared" si="799"/>
        <v>4.6398553942598925E-2</v>
      </c>
      <c r="S5644" s="65">
        <f t="shared" si="800"/>
        <v>3.1533897707005439E-2</v>
      </c>
      <c r="T5644" s="66">
        <f>(L5644*'Football Field'!$F$4)+(M5644*'Football Field'!$F$5)+(N5644*'Football Field'!$F$6)+(O5644*'Football Field'!$F$7)+(P5644*'Football Field'!$F$8)+(Q5644*'Football Field'!$F$9)+(R5644*'Football Field'!$F$10)+(S5644*'Football Field'!$F$11)</f>
        <v>137976795.46294099</v>
      </c>
    </row>
    <row r="5645" spans="2:20" x14ac:dyDescent="0.3">
      <c r="B5645" s="62">
        <f t="shared" si="792"/>
        <v>5618</v>
      </c>
      <c r="C5645" s="62">
        <v>1.0595858974032701E-2</v>
      </c>
      <c r="D5645" s="62">
        <v>0.83327352553618139</v>
      </c>
      <c r="E5645" s="62">
        <v>0.97108200136081813</v>
      </c>
      <c r="F5645" s="62">
        <v>0.56175271967756513</v>
      </c>
      <c r="G5645" s="62">
        <v>0.85540645046343433</v>
      </c>
      <c r="H5645" s="62">
        <v>0.21916706082748305</v>
      </c>
      <c r="I5645" s="62">
        <v>0.78309351199064414</v>
      </c>
      <c r="J5645" s="62">
        <v>0.97123231159220402</v>
      </c>
      <c r="K5645" s="62"/>
      <c r="L5645" s="65">
        <f t="shared" si="793"/>
        <v>2.0354717940583257E-3</v>
      </c>
      <c r="M5645" s="65">
        <f t="shared" si="794"/>
        <v>0.16007241716986662</v>
      </c>
      <c r="N5645" s="65">
        <f t="shared" si="795"/>
        <v>0.18654552012552614</v>
      </c>
      <c r="O5645" s="65">
        <f t="shared" si="796"/>
        <v>0.10791308368122382</v>
      </c>
      <c r="P5645" s="65">
        <f t="shared" si="797"/>
        <v>0.16432416726580881</v>
      </c>
      <c r="Q5645" s="65">
        <f t="shared" si="798"/>
        <v>4.210214307252353E-2</v>
      </c>
      <c r="R5645" s="65">
        <f t="shared" si="799"/>
        <v>0.15043280206667198</v>
      </c>
      <c r="S5645" s="65">
        <f t="shared" si="800"/>
        <v>0.18657439482432067</v>
      </c>
      <c r="T5645" s="66">
        <f>(L5645*'Football Field'!$F$4)+(M5645*'Football Field'!$F$5)+(N5645*'Football Field'!$F$6)+(O5645*'Football Field'!$F$7)+(P5645*'Football Field'!$F$8)+(Q5645*'Football Field'!$F$9)+(R5645*'Football Field'!$F$10)+(S5645*'Football Field'!$F$11)</f>
        <v>148903588.10767525</v>
      </c>
    </row>
    <row r="5646" spans="2:20" x14ac:dyDescent="0.3">
      <c r="B5646" s="62">
        <f t="shared" si="792"/>
        <v>5619</v>
      </c>
      <c r="C5646" s="62">
        <v>0.68904757394768634</v>
      </c>
      <c r="D5646" s="62">
        <v>0.13784768310162832</v>
      </c>
      <c r="E5646" s="62">
        <v>8.314521180491341E-2</v>
      </c>
      <c r="F5646" s="62">
        <v>0.33392905608389933</v>
      </c>
      <c r="G5646" s="62">
        <v>0.80475621229664274</v>
      </c>
      <c r="H5646" s="62">
        <v>0.61882887120102281</v>
      </c>
      <c r="I5646" s="62">
        <v>0.33079412146265097</v>
      </c>
      <c r="J5646" s="62">
        <v>0.75014343577433973</v>
      </c>
      <c r="K5646" s="62"/>
      <c r="L5646" s="65">
        <f t="shared" si="793"/>
        <v>0.18381993172020281</v>
      </c>
      <c r="M5646" s="65">
        <f t="shared" si="794"/>
        <v>3.6774168654794888E-2</v>
      </c>
      <c r="N5646" s="65">
        <f t="shared" si="795"/>
        <v>2.2180975210865993E-2</v>
      </c>
      <c r="O5646" s="65">
        <f t="shared" si="796"/>
        <v>8.9083567825455318E-2</v>
      </c>
      <c r="P5646" s="65">
        <f t="shared" si="797"/>
        <v>0.21468798032080297</v>
      </c>
      <c r="Q5646" s="65">
        <f t="shared" si="798"/>
        <v>0.165087412178159</v>
      </c>
      <c r="R5646" s="65">
        <f t="shared" si="799"/>
        <v>8.8247248985054136E-2</v>
      </c>
      <c r="S5646" s="65">
        <f t="shared" si="800"/>
        <v>0.20011871510466478</v>
      </c>
      <c r="T5646" s="66">
        <f>(L5646*'Football Field'!$F$4)+(M5646*'Football Field'!$F$5)+(N5646*'Football Field'!$F$6)+(O5646*'Football Field'!$F$7)+(P5646*'Football Field'!$F$8)+(Q5646*'Football Field'!$F$9)+(R5646*'Football Field'!$F$10)+(S5646*'Football Field'!$F$11)</f>
        <v>139589426.98315549</v>
      </c>
    </row>
    <row r="5647" spans="2:20" x14ac:dyDescent="0.3">
      <c r="B5647" s="62">
        <f t="shared" si="792"/>
        <v>5620</v>
      </c>
      <c r="C5647" s="62">
        <v>0.72197282364188076</v>
      </c>
      <c r="D5647" s="62">
        <v>0.87195968191885798</v>
      </c>
      <c r="E5647" s="62">
        <v>0.9848164849561406</v>
      </c>
      <c r="F5647" s="62">
        <v>7.8402581643848279E-3</v>
      </c>
      <c r="G5647" s="62">
        <v>0.7132131258605805</v>
      </c>
      <c r="H5647" s="62">
        <v>0.51038804477531152</v>
      </c>
      <c r="I5647" s="62">
        <v>0.96113749309189245</v>
      </c>
      <c r="J5647" s="62">
        <v>0.83869609229650632</v>
      </c>
      <c r="K5647" s="62"/>
      <c r="L5647" s="65">
        <f t="shared" si="793"/>
        <v>0.12869335728979184</v>
      </c>
      <c r="M5647" s="65">
        <f t="shared" si="794"/>
        <v>0.15542886825216415</v>
      </c>
      <c r="N5647" s="65">
        <f t="shared" si="795"/>
        <v>0.17554585936354283</v>
      </c>
      <c r="O5647" s="65">
        <f t="shared" si="796"/>
        <v>1.3975444949626964E-3</v>
      </c>
      <c r="P5647" s="65">
        <f t="shared" si="797"/>
        <v>0.12713192051626773</v>
      </c>
      <c r="Q5647" s="65">
        <f t="shared" si="798"/>
        <v>9.0977871814311342E-2</v>
      </c>
      <c r="R5647" s="65">
        <f t="shared" si="799"/>
        <v>0.17132502325938592</v>
      </c>
      <c r="S5647" s="65">
        <f t="shared" si="800"/>
        <v>0.1494995550095736</v>
      </c>
      <c r="T5647" s="66">
        <f>(L5647*'Football Field'!$F$4)+(M5647*'Football Field'!$F$5)+(N5647*'Football Field'!$F$6)+(O5647*'Football Field'!$F$7)+(P5647*'Football Field'!$F$8)+(Q5647*'Football Field'!$F$9)+(R5647*'Football Field'!$F$10)+(S5647*'Football Field'!$F$11)</f>
        <v>146827499.20536861</v>
      </c>
    </row>
    <row r="5648" spans="2:20" x14ac:dyDescent="0.3">
      <c r="B5648" s="62">
        <f t="shared" si="792"/>
        <v>5621</v>
      </c>
      <c r="C5648" s="62">
        <v>0.32336254018349686</v>
      </c>
      <c r="D5648" s="62">
        <v>0.77863331041266615</v>
      </c>
      <c r="E5648" s="62">
        <v>0.32759723113024497</v>
      </c>
      <c r="F5648" s="62">
        <v>7.502680727118427E-2</v>
      </c>
      <c r="G5648" s="62">
        <v>0.93545924584723239</v>
      </c>
      <c r="H5648" s="62">
        <v>0.19104248448694883</v>
      </c>
      <c r="I5648" s="62">
        <v>0.12153723819167661</v>
      </c>
      <c r="J5648" s="62">
        <v>0.60622750072325771</v>
      </c>
      <c r="K5648" s="62"/>
      <c r="L5648" s="65">
        <f t="shared" si="793"/>
        <v>9.6270759321636479E-2</v>
      </c>
      <c r="M5648" s="65">
        <f t="shared" si="794"/>
        <v>0.231812936600541</v>
      </c>
      <c r="N5648" s="65">
        <f t="shared" si="795"/>
        <v>9.7531501869937087E-2</v>
      </c>
      <c r="O5648" s="65">
        <f t="shared" si="796"/>
        <v>2.2336810260632702E-2</v>
      </c>
      <c r="P5648" s="65">
        <f t="shared" si="797"/>
        <v>0.27850279708049697</v>
      </c>
      <c r="Q5648" s="65">
        <f t="shared" si="798"/>
        <v>5.6876733569119722E-2</v>
      </c>
      <c r="R5648" s="65">
        <f t="shared" si="799"/>
        <v>3.6183789872282955E-2</v>
      </c>
      <c r="S5648" s="65">
        <f t="shared" si="800"/>
        <v>0.18048467142535304</v>
      </c>
      <c r="T5648" s="66">
        <f>(L5648*'Football Field'!$F$4)+(M5648*'Football Field'!$F$5)+(N5648*'Football Field'!$F$6)+(O5648*'Football Field'!$F$7)+(P5648*'Football Field'!$F$8)+(Q5648*'Football Field'!$F$9)+(R5648*'Football Field'!$F$10)+(S5648*'Football Field'!$F$11)</f>
        <v>138739352.89223647</v>
      </c>
    </row>
    <row r="5649" spans="2:20" x14ac:dyDescent="0.3">
      <c r="B5649" s="62">
        <f t="shared" si="792"/>
        <v>5622</v>
      </c>
      <c r="C5649" s="62">
        <v>1.281507650713376E-2</v>
      </c>
      <c r="D5649" s="62">
        <v>0.50817697852460231</v>
      </c>
      <c r="E5649" s="62">
        <v>0.62915164515345467</v>
      </c>
      <c r="F5649" s="62">
        <v>0.37532999472412154</v>
      </c>
      <c r="G5649" s="62">
        <v>0.70949324600502262</v>
      </c>
      <c r="H5649" s="62">
        <v>0.90596082132661726</v>
      </c>
      <c r="I5649" s="62">
        <v>0.21034580722003504</v>
      </c>
      <c r="J5649" s="62">
        <v>0.55182068126430361</v>
      </c>
      <c r="K5649" s="62"/>
      <c r="L5649" s="65">
        <f t="shared" si="793"/>
        <v>3.2833120811142096E-3</v>
      </c>
      <c r="M5649" s="65">
        <f t="shared" si="794"/>
        <v>0.1301984901927927</v>
      </c>
      <c r="N5649" s="65">
        <f t="shared" si="795"/>
        <v>0.16119304447658236</v>
      </c>
      <c r="O5649" s="65">
        <f t="shared" si="796"/>
        <v>9.6162165352367809E-2</v>
      </c>
      <c r="P5649" s="65">
        <f t="shared" si="797"/>
        <v>0.18177712359192488</v>
      </c>
      <c r="Q5649" s="65">
        <f t="shared" si="798"/>
        <v>0.23211348820445921</v>
      </c>
      <c r="R5649" s="65">
        <f t="shared" si="799"/>
        <v>5.3892064528277182E-2</v>
      </c>
      <c r="S5649" s="65">
        <f t="shared" si="800"/>
        <v>0.14138031157248171</v>
      </c>
      <c r="T5649" s="66">
        <f>(L5649*'Football Field'!$F$4)+(M5649*'Football Field'!$F$5)+(N5649*'Football Field'!$F$6)+(O5649*'Football Field'!$F$7)+(P5649*'Football Field'!$F$8)+(Q5649*'Football Field'!$F$9)+(R5649*'Football Field'!$F$10)+(S5649*'Football Field'!$F$11)</f>
        <v>135924561.81718343</v>
      </c>
    </row>
    <row r="5650" spans="2:20" x14ac:dyDescent="0.3">
      <c r="B5650" s="62">
        <f t="shared" si="792"/>
        <v>5623</v>
      </c>
      <c r="C5650" s="62">
        <v>0.43094672376148002</v>
      </c>
      <c r="D5650" s="62">
        <v>0.33677991629133019</v>
      </c>
      <c r="E5650" s="62">
        <v>0.54633006142988227</v>
      </c>
      <c r="F5650" s="62">
        <v>0.18610423945301813</v>
      </c>
      <c r="G5650" s="62">
        <v>0.98099784149213565</v>
      </c>
      <c r="H5650" s="62">
        <v>4.9565168781863789E-2</v>
      </c>
      <c r="I5650" s="62">
        <v>0.64586099224612004</v>
      </c>
      <c r="J5650" s="62">
        <v>0.66669480741732889</v>
      </c>
      <c r="K5650" s="62"/>
      <c r="L5650" s="65">
        <f t="shared" si="793"/>
        <v>0.11212993893134444</v>
      </c>
      <c r="M5650" s="65">
        <f t="shared" si="794"/>
        <v>8.7628259747372483E-2</v>
      </c>
      <c r="N5650" s="65">
        <f t="shared" si="795"/>
        <v>0.14215204118455363</v>
      </c>
      <c r="O5650" s="65">
        <f t="shared" si="796"/>
        <v>4.8423287274556817E-2</v>
      </c>
      <c r="P5650" s="65">
        <f t="shared" si="797"/>
        <v>0.25525017825446134</v>
      </c>
      <c r="Q5650" s="65">
        <f t="shared" si="798"/>
        <v>1.2896581043990623E-2</v>
      </c>
      <c r="R5650" s="65">
        <f t="shared" si="799"/>
        <v>0.16804943540718995</v>
      </c>
      <c r="S5650" s="65">
        <f t="shared" si="800"/>
        <v>0.17347027815653068</v>
      </c>
      <c r="T5650" s="66">
        <f>(L5650*'Football Field'!$F$4)+(M5650*'Football Field'!$F$5)+(N5650*'Football Field'!$F$6)+(O5650*'Football Field'!$F$7)+(P5650*'Football Field'!$F$8)+(Q5650*'Football Field'!$F$9)+(R5650*'Football Field'!$F$10)+(S5650*'Football Field'!$F$11)</f>
        <v>156820040.57487801</v>
      </c>
    </row>
    <row r="5651" spans="2:20" x14ac:dyDescent="0.3">
      <c r="B5651" s="62">
        <f t="shared" si="792"/>
        <v>5624</v>
      </c>
      <c r="C5651" s="62">
        <v>0.6502492101462255</v>
      </c>
      <c r="D5651" s="62">
        <v>0.18341715393777169</v>
      </c>
      <c r="E5651" s="62">
        <v>0.66754901696363667</v>
      </c>
      <c r="F5651" s="62">
        <v>0.52931364386108404</v>
      </c>
      <c r="G5651" s="62">
        <v>0.27417611876658987</v>
      </c>
      <c r="H5651" s="62">
        <v>0.12160989599278615</v>
      </c>
      <c r="I5651" s="62">
        <v>0.47083456637985799</v>
      </c>
      <c r="J5651" s="62">
        <v>0.17571356853812281</v>
      </c>
      <c r="K5651" s="62"/>
      <c r="L5651" s="65">
        <f t="shared" si="793"/>
        <v>0.21161020624805932</v>
      </c>
      <c r="M5651" s="65">
        <f t="shared" si="794"/>
        <v>5.9689333210379156E-2</v>
      </c>
      <c r="N5651" s="65">
        <f t="shared" si="795"/>
        <v>0.2172400718927415</v>
      </c>
      <c r="O5651" s="65">
        <f t="shared" si="796"/>
        <v>0.17225421822837408</v>
      </c>
      <c r="P5651" s="65">
        <f t="shared" si="797"/>
        <v>8.9224968112523381E-2</v>
      </c>
      <c r="Q5651" s="65">
        <f t="shared" si="798"/>
        <v>3.9575434727635549E-2</v>
      </c>
      <c r="R5651" s="65">
        <f t="shared" si="799"/>
        <v>0.15322340749626157</v>
      </c>
      <c r="S5651" s="65">
        <f t="shared" si="800"/>
        <v>5.7182360084025559E-2</v>
      </c>
      <c r="T5651" s="66">
        <f>(L5651*'Football Field'!$F$4)+(M5651*'Football Field'!$F$5)+(N5651*'Football Field'!$F$6)+(O5651*'Football Field'!$F$7)+(P5651*'Football Field'!$F$8)+(Q5651*'Football Field'!$F$9)+(R5651*'Football Field'!$F$10)+(S5651*'Football Field'!$F$11)</f>
        <v>142705163.86707088</v>
      </c>
    </row>
    <row r="5652" spans="2:20" x14ac:dyDescent="0.3">
      <c r="B5652" s="62">
        <f t="shared" si="792"/>
        <v>5625</v>
      </c>
      <c r="C5652" s="62">
        <v>0.29862841547848784</v>
      </c>
      <c r="D5652" s="62">
        <v>0.67516729078311721</v>
      </c>
      <c r="E5652" s="62">
        <v>0.66815540409446517</v>
      </c>
      <c r="F5652" s="62">
        <v>0.1385512452026213</v>
      </c>
      <c r="G5652" s="62">
        <v>0.28922237496819303</v>
      </c>
      <c r="H5652" s="62">
        <v>0.48628300464037744</v>
      </c>
      <c r="I5652" s="62">
        <v>0.68521229509815518</v>
      </c>
      <c r="J5652" s="62">
        <v>0.87804321340250358</v>
      </c>
      <c r="K5652" s="62"/>
      <c r="L5652" s="65">
        <f t="shared" si="793"/>
        <v>7.249558909291258E-2</v>
      </c>
      <c r="M5652" s="65">
        <f t="shared" si="794"/>
        <v>0.16390486619688016</v>
      </c>
      <c r="N5652" s="65">
        <f t="shared" si="795"/>
        <v>0.16220264755391514</v>
      </c>
      <c r="O5652" s="65">
        <f t="shared" si="796"/>
        <v>3.3634957759885946E-2</v>
      </c>
      <c r="P5652" s="65">
        <f t="shared" si="797"/>
        <v>7.0212161219067981E-2</v>
      </c>
      <c r="Q5652" s="65">
        <f t="shared" si="798"/>
        <v>0.11805096588276688</v>
      </c>
      <c r="R5652" s="65">
        <f t="shared" si="799"/>
        <v>0.16634341011137238</v>
      </c>
      <c r="S5652" s="65">
        <f t="shared" si="800"/>
        <v>0.21315540218319873</v>
      </c>
      <c r="T5652" s="66">
        <f>(L5652*'Football Field'!$F$4)+(M5652*'Football Field'!$F$5)+(N5652*'Football Field'!$F$6)+(O5652*'Football Field'!$F$7)+(P5652*'Football Field'!$F$8)+(Q5652*'Football Field'!$F$9)+(R5652*'Football Field'!$F$10)+(S5652*'Football Field'!$F$11)</f>
        <v>142085134.25795802</v>
      </c>
    </row>
    <row r="5653" spans="2:20" x14ac:dyDescent="0.3">
      <c r="B5653" s="62">
        <f t="shared" si="792"/>
        <v>5626</v>
      </c>
      <c r="C5653" s="62">
        <v>0.50249818487080467</v>
      </c>
      <c r="D5653" s="62">
        <v>0.40112284615606486</v>
      </c>
      <c r="E5653" s="62">
        <v>0.48753800660352242</v>
      </c>
      <c r="F5653" s="62">
        <v>2.4534378868439899E-2</v>
      </c>
      <c r="G5653" s="62">
        <v>0.36024558224424197</v>
      </c>
      <c r="H5653" s="62">
        <v>0.5486092181604123</v>
      </c>
      <c r="I5653" s="62">
        <v>0.79690304341989693</v>
      </c>
      <c r="J5653" s="62">
        <v>2.9768941108752056E-2</v>
      </c>
      <c r="K5653" s="62"/>
      <c r="L5653" s="65">
        <f t="shared" si="793"/>
        <v>0.15946146341738807</v>
      </c>
      <c r="M5653" s="65">
        <f t="shared" si="794"/>
        <v>0.12729127782747982</v>
      </c>
      <c r="N5653" s="65">
        <f t="shared" si="795"/>
        <v>0.15471403946380866</v>
      </c>
      <c r="O5653" s="65">
        <f t="shared" si="796"/>
        <v>7.7856758018020316E-3</v>
      </c>
      <c r="P5653" s="65">
        <f t="shared" si="797"/>
        <v>0.11431939351001912</v>
      </c>
      <c r="Q5653" s="65">
        <f t="shared" si="798"/>
        <v>0.17409421845895942</v>
      </c>
      <c r="R5653" s="65">
        <f t="shared" si="799"/>
        <v>0.25288713338970353</v>
      </c>
      <c r="S5653" s="65">
        <f t="shared" si="800"/>
        <v>9.4467981308392745E-3</v>
      </c>
      <c r="T5653" s="66">
        <f>(L5653*'Football Field'!$F$4)+(M5653*'Football Field'!$F$5)+(N5653*'Football Field'!$F$6)+(O5653*'Football Field'!$F$7)+(P5653*'Football Field'!$F$8)+(Q5653*'Football Field'!$F$9)+(R5653*'Football Field'!$F$10)+(S5653*'Football Field'!$F$11)</f>
        <v>155454391.56356347</v>
      </c>
    </row>
    <row r="5654" spans="2:20" x14ac:dyDescent="0.3">
      <c r="B5654" s="62">
        <f t="shared" si="792"/>
        <v>5627</v>
      </c>
      <c r="C5654" s="62">
        <v>0.11117514068254097</v>
      </c>
      <c r="D5654" s="62">
        <v>0.46529599415053069</v>
      </c>
      <c r="E5654" s="62">
        <v>0.78297936910042787</v>
      </c>
      <c r="F5654" s="62">
        <v>0.35828292381250693</v>
      </c>
      <c r="G5654" s="62">
        <v>0.55690183627672218</v>
      </c>
      <c r="H5654" s="62">
        <v>0.74420087221257669</v>
      </c>
      <c r="I5654" s="62">
        <v>0.72279656470649956</v>
      </c>
      <c r="J5654" s="62">
        <v>0.19105260790518641</v>
      </c>
      <c r="K5654" s="62"/>
      <c r="L5654" s="65">
        <f t="shared" si="793"/>
        <v>2.8269523735459007E-2</v>
      </c>
      <c r="M5654" s="65">
        <f t="shared" si="794"/>
        <v>0.11831508437855379</v>
      </c>
      <c r="N5654" s="65">
        <f t="shared" si="795"/>
        <v>0.1990953528213999</v>
      </c>
      <c r="O5654" s="65">
        <f t="shared" si="796"/>
        <v>9.1103888482129899E-2</v>
      </c>
      <c r="P5654" s="65">
        <f t="shared" si="797"/>
        <v>0.14160854290169431</v>
      </c>
      <c r="Q5654" s="65">
        <f t="shared" si="798"/>
        <v>0.1892347883870642</v>
      </c>
      <c r="R5654" s="65">
        <f t="shared" si="799"/>
        <v>0.18379211860163136</v>
      </c>
      <c r="S5654" s="65">
        <f t="shared" si="800"/>
        <v>4.8580700692067415E-2</v>
      </c>
      <c r="T5654" s="66">
        <f>(L5654*'Football Field'!$F$4)+(M5654*'Football Field'!$F$5)+(N5654*'Football Field'!$F$6)+(O5654*'Football Field'!$F$7)+(P5654*'Football Field'!$F$8)+(Q5654*'Football Field'!$F$9)+(R5654*'Football Field'!$F$10)+(S5654*'Football Field'!$F$11)</f>
        <v>150817175.46723291</v>
      </c>
    </row>
    <row r="5655" spans="2:20" x14ac:dyDescent="0.3">
      <c r="B5655" s="62">
        <f t="shared" si="792"/>
        <v>5628</v>
      </c>
      <c r="C5655" s="62">
        <v>6.3018758441391487E-2</v>
      </c>
      <c r="D5655" s="62">
        <v>0.78983856081263737</v>
      </c>
      <c r="E5655" s="62">
        <v>1.4764188569873271E-2</v>
      </c>
      <c r="F5655" s="62">
        <v>0.44850016752021982</v>
      </c>
      <c r="G5655" s="62">
        <v>0.75216661370571147</v>
      </c>
      <c r="H5655" s="62">
        <v>0.90177296732426071</v>
      </c>
      <c r="I5655" s="62">
        <v>0.73508721166184166</v>
      </c>
      <c r="J5655" s="62">
        <v>9.6219019053292332E-2</v>
      </c>
      <c r="K5655" s="62"/>
      <c r="L5655" s="65">
        <f t="shared" si="793"/>
        <v>1.6577917987520334E-2</v>
      </c>
      <c r="M5655" s="65">
        <f t="shared" si="794"/>
        <v>0.20777748099735294</v>
      </c>
      <c r="N5655" s="65">
        <f t="shared" si="795"/>
        <v>3.8839150963482518E-3</v>
      </c>
      <c r="O5655" s="65">
        <f t="shared" si="796"/>
        <v>0.11798390159422446</v>
      </c>
      <c r="P5655" s="65">
        <f t="shared" si="797"/>
        <v>0.19786737700586224</v>
      </c>
      <c r="Q5655" s="65">
        <f t="shared" si="798"/>
        <v>0.23722330724061716</v>
      </c>
      <c r="R5655" s="65">
        <f t="shared" si="799"/>
        <v>0.19337441438073394</v>
      </c>
      <c r="S5655" s="65">
        <f t="shared" si="800"/>
        <v>2.5311685697340689E-2</v>
      </c>
      <c r="T5655" s="66">
        <f>(L5655*'Football Field'!$F$4)+(M5655*'Football Field'!$F$5)+(N5655*'Football Field'!$F$6)+(O5655*'Football Field'!$F$7)+(P5655*'Football Field'!$F$8)+(Q5655*'Football Field'!$F$9)+(R5655*'Football Field'!$F$10)+(S5655*'Football Field'!$F$11)</f>
        <v>151431457.87199187</v>
      </c>
    </row>
    <row r="5656" spans="2:20" x14ac:dyDescent="0.3">
      <c r="B5656" s="62">
        <f t="shared" si="792"/>
        <v>5629</v>
      </c>
      <c r="C5656" s="62">
        <v>0.50209397796472854</v>
      </c>
      <c r="D5656" s="62">
        <v>0.85758361074798661</v>
      </c>
      <c r="E5656" s="62">
        <v>0.6427243760523238</v>
      </c>
      <c r="F5656" s="62">
        <v>0.98520341468759964</v>
      </c>
      <c r="G5656" s="62">
        <v>0.1528098496938135</v>
      </c>
      <c r="H5656" s="62">
        <v>6.469268544712159E-2</v>
      </c>
      <c r="I5656" s="62">
        <v>2.9581199746673392E-2</v>
      </c>
      <c r="J5656" s="62">
        <v>0.42996548036374804</v>
      </c>
      <c r="K5656" s="62"/>
      <c r="L5656" s="65">
        <f t="shared" si="793"/>
        <v>0.13700990502360952</v>
      </c>
      <c r="M5656" s="65">
        <f t="shared" si="794"/>
        <v>0.2340148542204579</v>
      </c>
      <c r="N5656" s="65">
        <f t="shared" si="795"/>
        <v>0.1753847080107255</v>
      </c>
      <c r="O5656" s="65">
        <f t="shared" si="796"/>
        <v>0.26883936513726947</v>
      </c>
      <c r="P5656" s="65">
        <f t="shared" si="797"/>
        <v>4.16982953631286E-2</v>
      </c>
      <c r="Q5656" s="65">
        <f t="shared" si="798"/>
        <v>1.7653146776946658E-2</v>
      </c>
      <c r="R5656" s="65">
        <f t="shared" si="799"/>
        <v>8.0720294320296652E-3</v>
      </c>
      <c r="S5656" s="65">
        <f t="shared" si="800"/>
        <v>0.11732769603583271</v>
      </c>
      <c r="T5656" s="66">
        <f>(L5656*'Football Field'!$F$4)+(M5656*'Football Field'!$F$5)+(N5656*'Football Field'!$F$6)+(O5656*'Football Field'!$F$7)+(P5656*'Football Field'!$F$8)+(Q5656*'Football Field'!$F$9)+(R5656*'Football Field'!$F$10)+(S5656*'Football Field'!$F$11)</f>
        <v>118519952.20080297</v>
      </c>
    </row>
    <row r="5657" spans="2:20" x14ac:dyDescent="0.3">
      <c r="B5657" s="62">
        <f t="shared" si="792"/>
        <v>5630</v>
      </c>
      <c r="C5657" s="62">
        <v>0.36226311058784821</v>
      </c>
      <c r="D5657" s="62">
        <v>4.9658685289785565E-2</v>
      </c>
      <c r="E5657" s="62">
        <v>0.28703018204176933</v>
      </c>
      <c r="F5657" s="62">
        <v>0.47878020568617397</v>
      </c>
      <c r="G5657" s="62">
        <v>1.7598006048870851E-2</v>
      </c>
      <c r="H5657" s="62">
        <v>0.32218379940525443</v>
      </c>
      <c r="I5657" s="62">
        <v>0.81497978200480692</v>
      </c>
      <c r="J5657" s="62">
        <v>4.3667540429285223E-3</v>
      </c>
      <c r="K5657" s="62"/>
      <c r="L5657" s="65">
        <f t="shared" si="793"/>
        <v>0.15502128034414595</v>
      </c>
      <c r="M5657" s="65">
        <f t="shared" si="794"/>
        <v>2.1250170798063565E-2</v>
      </c>
      <c r="N5657" s="65">
        <f t="shared" si="795"/>
        <v>0.1228272628844946</v>
      </c>
      <c r="O5657" s="65">
        <f t="shared" si="796"/>
        <v>0.2048818063988487</v>
      </c>
      <c r="P5657" s="65">
        <f t="shared" si="797"/>
        <v>7.5306189050635694E-3</v>
      </c>
      <c r="Q5657" s="65">
        <f t="shared" si="798"/>
        <v>0.13787035894683614</v>
      </c>
      <c r="R5657" s="65">
        <f t="shared" si="799"/>
        <v>0.34874986044250034</v>
      </c>
      <c r="S5657" s="65">
        <f t="shared" si="800"/>
        <v>1.8686412800471949E-3</v>
      </c>
      <c r="T5657" s="66">
        <f>(L5657*'Football Field'!$F$4)+(M5657*'Football Field'!$F$5)+(N5657*'Football Field'!$F$6)+(O5657*'Football Field'!$F$7)+(P5657*'Football Field'!$F$8)+(Q5657*'Football Field'!$F$9)+(R5657*'Football Field'!$F$10)+(S5657*'Football Field'!$F$11)</f>
        <v>160873152.00902537</v>
      </c>
    </row>
    <row r="5658" spans="2:20" x14ac:dyDescent="0.3">
      <c r="B5658" s="62">
        <f t="shared" si="792"/>
        <v>5631</v>
      </c>
      <c r="C5658" s="62">
        <v>0.15112007038817488</v>
      </c>
      <c r="D5658" s="62">
        <v>0.9609311761460021</v>
      </c>
      <c r="E5658" s="62">
        <v>2.4934292004757275E-2</v>
      </c>
      <c r="F5658" s="62">
        <v>6.9584616394183785E-3</v>
      </c>
      <c r="G5658" s="62">
        <v>0.78585091914924898</v>
      </c>
      <c r="H5658" s="62">
        <v>0.20990807770915143</v>
      </c>
      <c r="I5658" s="62">
        <v>0.34397120746430809</v>
      </c>
      <c r="J5658" s="62">
        <v>0.84636749810760792</v>
      </c>
      <c r="K5658" s="62"/>
      <c r="L5658" s="65">
        <f t="shared" si="793"/>
        <v>4.5380834200902435E-2</v>
      </c>
      <c r="M5658" s="65">
        <f t="shared" si="794"/>
        <v>0.28856430698547503</v>
      </c>
      <c r="N5658" s="65">
        <f t="shared" si="795"/>
        <v>7.4876816062766985E-3</v>
      </c>
      <c r="O5658" s="65">
        <f t="shared" si="796"/>
        <v>2.0896019512210004E-3</v>
      </c>
      <c r="P5658" s="65">
        <f t="shared" si="797"/>
        <v>0.23598831165796916</v>
      </c>
      <c r="Q5658" s="65">
        <f t="shared" si="798"/>
        <v>6.3034669369069707E-2</v>
      </c>
      <c r="R5658" s="65">
        <f t="shared" si="799"/>
        <v>0.1032933633218016</v>
      </c>
      <c r="S5658" s="65">
        <f t="shared" si="800"/>
        <v>0.25416123090728421</v>
      </c>
      <c r="T5658" s="66">
        <f>(L5658*'Football Field'!$F$4)+(M5658*'Football Field'!$F$5)+(N5658*'Football Field'!$F$6)+(O5658*'Football Field'!$F$7)+(P5658*'Football Field'!$F$8)+(Q5658*'Football Field'!$F$9)+(R5658*'Football Field'!$F$10)+(S5658*'Football Field'!$F$11)</f>
        <v>142702281.10896063</v>
      </c>
    </row>
    <row r="5659" spans="2:20" x14ac:dyDescent="0.3">
      <c r="B5659" s="62">
        <f t="shared" si="792"/>
        <v>5632</v>
      </c>
      <c r="C5659" s="62">
        <v>0.50053675502285999</v>
      </c>
      <c r="D5659" s="62">
        <v>0.68537977857966925</v>
      </c>
      <c r="E5659" s="62">
        <v>0.64171988561038018</v>
      </c>
      <c r="F5659" s="62">
        <v>4.0500193499645842E-2</v>
      </c>
      <c r="G5659" s="62">
        <v>0.39656497160455562</v>
      </c>
      <c r="H5659" s="62">
        <v>0.81614611115357394</v>
      </c>
      <c r="I5659" s="62">
        <v>0.86009952168751336</v>
      </c>
      <c r="J5659" s="62">
        <v>0.27756099678658275</v>
      </c>
      <c r="K5659" s="62"/>
      <c r="L5659" s="65">
        <f t="shared" si="793"/>
        <v>0.11865254958335181</v>
      </c>
      <c r="M5659" s="65">
        <f t="shared" si="794"/>
        <v>0.16246970346390813</v>
      </c>
      <c r="N5659" s="65">
        <f t="shared" si="795"/>
        <v>0.15212009863797318</v>
      </c>
      <c r="O5659" s="65">
        <f t="shared" si="796"/>
        <v>9.6005960983476663E-3</v>
      </c>
      <c r="P5659" s="65">
        <f t="shared" si="797"/>
        <v>9.4005973555690348E-2</v>
      </c>
      <c r="Q5659" s="65">
        <f t="shared" si="798"/>
        <v>0.19346794406034482</v>
      </c>
      <c r="R5659" s="65">
        <f t="shared" si="799"/>
        <v>0.20388712740782441</v>
      </c>
      <c r="S5659" s="65">
        <f t="shared" si="800"/>
        <v>6.5796007192559638E-2</v>
      </c>
      <c r="T5659" s="66">
        <f>(L5659*'Football Field'!$F$4)+(M5659*'Football Field'!$F$5)+(N5659*'Football Field'!$F$6)+(O5659*'Football Field'!$F$7)+(P5659*'Football Field'!$F$8)+(Q5659*'Football Field'!$F$9)+(R5659*'Football Field'!$F$10)+(S5659*'Football Field'!$F$11)</f>
        <v>147452703.269959</v>
      </c>
    </row>
    <row r="5660" spans="2:20" x14ac:dyDescent="0.3">
      <c r="B5660" s="62">
        <f t="shared" si="792"/>
        <v>5633</v>
      </c>
      <c r="C5660" s="62">
        <v>0.31773637037843294</v>
      </c>
      <c r="D5660" s="62">
        <v>0.26925757466753752</v>
      </c>
      <c r="E5660" s="62">
        <v>0.14895025736563783</v>
      </c>
      <c r="F5660" s="62">
        <v>6.1306626029464351E-2</v>
      </c>
      <c r="G5660" s="62">
        <v>0.65569240271872076</v>
      </c>
      <c r="H5660" s="62">
        <v>0.36660072645168729</v>
      </c>
      <c r="I5660" s="62">
        <v>0.45360153092421451</v>
      </c>
      <c r="J5660" s="62">
        <v>0.46760398856996499</v>
      </c>
      <c r="K5660" s="62"/>
      <c r="L5660" s="65">
        <f t="shared" si="793"/>
        <v>0.11593046830167605</v>
      </c>
      <c r="M5660" s="65">
        <f t="shared" si="794"/>
        <v>9.8242315438434091E-2</v>
      </c>
      <c r="N5660" s="65">
        <f t="shared" si="795"/>
        <v>5.4346542290663942E-2</v>
      </c>
      <c r="O5660" s="65">
        <f t="shared" si="796"/>
        <v>2.2368562519696829E-2</v>
      </c>
      <c r="P5660" s="65">
        <f t="shared" si="797"/>
        <v>0.23923835731646584</v>
      </c>
      <c r="Q5660" s="65">
        <f t="shared" si="798"/>
        <v>0.13375929814600646</v>
      </c>
      <c r="R5660" s="65">
        <f t="shared" si="799"/>
        <v>0.16550273372786911</v>
      </c>
      <c r="S5660" s="65">
        <f t="shared" si="800"/>
        <v>0.17061172225918778</v>
      </c>
      <c r="T5660" s="66">
        <f>(L5660*'Football Field'!$F$4)+(M5660*'Football Field'!$F$5)+(N5660*'Football Field'!$F$6)+(O5660*'Football Field'!$F$7)+(P5660*'Football Field'!$F$8)+(Q5660*'Football Field'!$F$9)+(R5660*'Football Field'!$F$10)+(S5660*'Football Field'!$F$11)</f>
        <v>152594963.27582631</v>
      </c>
    </row>
    <row r="5661" spans="2:20" x14ac:dyDescent="0.3">
      <c r="B5661" s="62">
        <f t="shared" si="792"/>
        <v>5634</v>
      </c>
      <c r="C5661" s="62">
        <v>0.71849999648955887</v>
      </c>
      <c r="D5661" s="62">
        <v>0.87494399602474404</v>
      </c>
      <c r="E5661" s="62">
        <v>0.89380725977807296</v>
      </c>
      <c r="F5661" s="62">
        <v>0.59508925823492598</v>
      </c>
      <c r="G5661" s="62">
        <v>0.66739459577230376</v>
      </c>
      <c r="H5661" s="62">
        <v>0.44511648112809599</v>
      </c>
      <c r="I5661" s="62">
        <v>0.2671266066832062</v>
      </c>
      <c r="J5661" s="62">
        <v>0.79063040061409529</v>
      </c>
      <c r="K5661" s="62"/>
      <c r="L5661" s="65">
        <f t="shared" si="793"/>
        <v>0.13678917504173477</v>
      </c>
      <c r="M5661" s="65">
        <f t="shared" si="794"/>
        <v>0.16657323313665848</v>
      </c>
      <c r="N5661" s="65">
        <f t="shared" si="795"/>
        <v>0.17016445136911398</v>
      </c>
      <c r="O5661" s="65">
        <f t="shared" si="796"/>
        <v>0.11329404190377934</v>
      </c>
      <c r="P5661" s="65">
        <f t="shared" si="797"/>
        <v>0.12705964736122599</v>
      </c>
      <c r="Q5661" s="65">
        <f t="shared" si="798"/>
        <v>8.4741985453686705E-2</v>
      </c>
      <c r="R5661" s="65">
        <f t="shared" si="799"/>
        <v>5.0855989336702413E-2</v>
      </c>
      <c r="S5661" s="65">
        <f t="shared" si="800"/>
        <v>0.15052147639709831</v>
      </c>
      <c r="T5661" s="66">
        <f>(L5661*'Football Field'!$F$4)+(M5661*'Football Field'!$F$5)+(N5661*'Football Field'!$F$6)+(O5661*'Football Field'!$F$7)+(P5661*'Football Field'!$F$8)+(Q5661*'Football Field'!$F$9)+(R5661*'Football Field'!$F$10)+(S5661*'Football Field'!$F$11)</f>
        <v>130687958.58902983</v>
      </c>
    </row>
    <row r="5662" spans="2:20" x14ac:dyDescent="0.3">
      <c r="B5662" s="62">
        <f t="shared" ref="B5662:B5725" si="801">B5661+1</f>
        <v>5635</v>
      </c>
      <c r="C5662" s="62">
        <v>0.48093252058395275</v>
      </c>
      <c r="D5662" s="62">
        <v>0.51157807170555702</v>
      </c>
      <c r="E5662" s="62">
        <v>0.8490477069432889</v>
      </c>
      <c r="F5662" s="62">
        <v>0.8530229007532153</v>
      </c>
      <c r="G5662" s="62">
        <v>0.88718933710703995</v>
      </c>
      <c r="H5662" s="62">
        <v>0.66393875581830153</v>
      </c>
      <c r="I5662" s="62">
        <v>0.29861765009434804</v>
      </c>
      <c r="J5662" s="62">
        <v>0.8986251079701536</v>
      </c>
      <c r="K5662" s="62"/>
      <c r="L5662" s="65">
        <f t="shared" si="793"/>
        <v>8.8358764890777833E-2</v>
      </c>
      <c r="M5662" s="65">
        <f t="shared" si="794"/>
        <v>9.3989082930436077E-2</v>
      </c>
      <c r="N5662" s="65">
        <f t="shared" si="795"/>
        <v>0.15599029699169675</v>
      </c>
      <c r="O5662" s="65">
        <f t="shared" si="796"/>
        <v>0.15672063482541213</v>
      </c>
      <c r="P5662" s="65">
        <f t="shared" si="797"/>
        <v>0.16299782338666338</v>
      </c>
      <c r="Q5662" s="65">
        <f t="shared" si="798"/>
        <v>0.12198137143230302</v>
      </c>
      <c r="R5662" s="65">
        <f t="shared" si="799"/>
        <v>5.4863178528425476E-2</v>
      </c>
      <c r="S5662" s="65">
        <f t="shared" si="800"/>
        <v>0.16509884701428532</v>
      </c>
      <c r="T5662" s="66">
        <f>(L5662*'Football Field'!$F$4)+(M5662*'Football Field'!$F$5)+(N5662*'Football Field'!$F$6)+(O5662*'Football Field'!$F$7)+(P5662*'Football Field'!$F$8)+(Q5662*'Football Field'!$F$9)+(R5662*'Football Field'!$F$10)+(S5662*'Football Field'!$F$11)</f>
        <v>134705583.11691499</v>
      </c>
    </row>
    <row r="5663" spans="2:20" x14ac:dyDescent="0.3">
      <c r="B5663" s="62">
        <f t="shared" si="801"/>
        <v>5636</v>
      </c>
      <c r="C5663" s="62">
        <v>0.24964599901351014</v>
      </c>
      <c r="D5663" s="62">
        <v>7.9611962146322268E-2</v>
      </c>
      <c r="E5663" s="62">
        <v>0.42986781484189884</v>
      </c>
      <c r="F5663" s="62">
        <v>2.8320821457529011E-2</v>
      </c>
      <c r="G5663" s="62">
        <v>0.72545180771851914</v>
      </c>
      <c r="H5663" s="62">
        <v>0.91717515586568077</v>
      </c>
      <c r="I5663" s="62">
        <v>0.39492333405969238</v>
      </c>
      <c r="J5663" s="62">
        <v>0.38448112894949482</v>
      </c>
      <c r="K5663" s="62"/>
      <c r="L5663" s="65">
        <f t="shared" si="793"/>
        <v>7.7783987658615925E-2</v>
      </c>
      <c r="M5663" s="65">
        <f t="shared" si="794"/>
        <v>2.4805267881471662E-2</v>
      </c>
      <c r="N5663" s="65">
        <f t="shared" si="795"/>
        <v>0.13393698651941524</v>
      </c>
      <c r="O5663" s="65">
        <f t="shared" si="796"/>
        <v>8.8241206966633047E-3</v>
      </c>
      <c r="P5663" s="65">
        <f t="shared" si="797"/>
        <v>0.22603420315758457</v>
      </c>
      <c r="Q5663" s="65">
        <f t="shared" si="798"/>
        <v>0.2857708166225586</v>
      </c>
      <c r="R5663" s="65">
        <f t="shared" si="799"/>
        <v>0.12304908496024466</v>
      </c>
      <c r="S5663" s="65">
        <f t="shared" si="800"/>
        <v>0.11979553250344609</v>
      </c>
      <c r="T5663" s="66">
        <f>(L5663*'Football Field'!$F$4)+(M5663*'Football Field'!$F$5)+(N5663*'Football Field'!$F$6)+(O5663*'Football Field'!$F$7)+(P5663*'Football Field'!$F$8)+(Q5663*'Football Field'!$F$9)+(R5663*'Football Field'!$F$10)+(S5663*'Football Field'!$F$11)</f>
        <v>147629055.41780892</v>
      </c>
    </row>
    <row r="5664" spans="2:20" x14ac:dyDescent="0.3">
      <c r="B5664" s="62">
        <f t="shared" si="801"/>
        <v>5637</v>
      </c>
      <c r="C5664" s="62">
        <v>0.96019873731002969</v>
      </c>
      <c r="D5664" s="62">
        <v>0.66359777609605985</v>
      </c>
      <c r="E5664" s="62">
        <v>0.6331891999734871</v>
      </c>
      <c r="F5664" s="62">
        <v>0.43329683410881248</v>
      </c>
      <c r="G5664" s="62">
        <v>0.96755181066253582</v>
      </c>
      <c r="H5664" s="62">
        <v>0.72270712225107037</v>
      </c>
      <c r="I5664" s="62">
        <v>0.37621897125458736</v>
      </c>
      <c r="J5664" s="62">
        <v>0.60697325851488915</v>
      </c>
      <c r="K5664" s="62"/>
      <c r="L5664" s="65">
        <f t="shared" si="793"/>
        <v>0.17901685452601135</v>
      </c>
      <c r="M5664" s="65">
        <f t="shared" si="794"/>
        <v>0.12371937384543376</v>
      </c>
      <c r="N5664" s="65">
        <f t="shared" si="795"/>
        <v>0.11805008119115681</v>
      </c>
      <c r="O5664" s="65">
        <f t="shared" si="796"/>
        <v>8.0782689358185986E-2</v>
      </c>
      <c r="P5664" s="65">
        <f t="shared" si="797"/>
        <v>0.1803877416262718</v>
      </c>
      <c r="Q5664" s="65">
        <f t="shared" si="798"/>
        <v>0.13473956040743981</v>
      </c>
      <c r="R5664" s="65">
        <f t="shared" si="799"/>
        <v>7.0141247046091718E-2</v>
      </c>
      <c r="S5664" s="65">
        <f t="shared" si="800"/>
        <v>0.11316245199940861</v>
      </c>
      <c r="T5664" s="66">
        <f>(L5664*'Football Field'!$F$4)+(M5664*'Football Field'!$F$5)+(N5664*'Football Field'!$F$6)+(O5664*'Football Field'!$F$7)+(P5664*'Football Field'!$F$8)+(Q5664*'Football Field'!$F$9)+(R5664*'Football Field'!$F$10)+(S5664*'Football Field'!$F$11)</f>
        <v>135786055.24546441</v>
      </c>
    </row>
    <row r="5665" spans="2:20" x14ac:dyDescent="0.3">
      <c r="B5665" s="62">
        <f t="shared" si="801"/>
        <v>5638</v>
      </c>
      <c r="C5665" s="62">
        <v>0.33542574351334364</v>
      </c>
      <c r="D5665" s="62">
        <v>0.24384386813265202</v>
      </c>
      <c r="E5665" s="62">
        <v>0.32174520290416386</v>
      </c>
      <c r="F5665" s="62">
        <v>0.17937924421624218</v>
      </c>
      <c r="G5665" s="62">
        <v>0.27263689047849493</v>
      </c>
      <c r="H5665" s="62">
        <v>0.30957983399800493</v>
      </c>
      <c r="I5665" s="62">
        <v>0.57617039491987365</v>
      </c>
      <c r="J5665" s="62">
        <v>4.2795647735605291E-2</v>
      </c>
      <c r="K5665" s="62"/>
      <c r="L5665" s="65">
        <f t="shared" si="793"/>
        <v>0.14701488010655456</v>
      </c>
      <c r="M5665" s="65">
        <f t="shared" si="794"/>
        <v>0.10687515115193963</v>
      </c>
      <c r="N5665" s="65">
        <f t="shared" si="795"/>
        <v>0.1410187898351726</v>
      </c>
      <c r="O5665" s="65">
        <f t="shared" si="796"/>
        <v>7.8620733775033355E-2</v>
      </c>
      <c r="P5665" s="65">
        <f t="shared" si="797"/>
        <v>0.11949494199965983</v>
      </c>
      <c r="Q5665" s="65">
        <f t="shared" si="798"/>
        <v>0.13568678927833455</v>
      </c>
      <c r="R5665" s="65">
        <f t="shared" si="799"/>
        <v>0.25253166510972264</v>
      </c>
      <c r="S5665" s="65">
        <f t="shared" si="800"/>
        <v>1.8757048743582996E-2</v>
      </c>
      <c r="T5665" s="66">
        <f>(L5665*'Football Field'!$F$4)+(M5665*'Football Field'!$F$5)+(N5665*'Football Field'!$F$6)+(O5665*'Football Field'!$F$7)+(P5665*'Football Field'!$F$8)+(Q5665*'Football Field'!$F$9)+(R5665*'Football Field'!$F$10)+(S5665*'Football Field'!$F$11)</f>
        <v>156172002.19462872</v>
      </c>
    </row>
    <row r="5666" spans="2:20" x14ac:dyDescent="0.3">
      <c r="B5666" s="62">
        <f t="shared" si="801"/>
        <v>5639</v>
      </c>
      <c r="C5666" s="62">
        <v>0.55567239192541973</v>
      </c>
      <c r="D5666" s="62">
        <v>0.91671046155221603</v>
      </c>
      <c r="E5666" s="62">
        <v>0.40244119900745112</v>
      </c>
      <c r="F5666" s="62">
        <v>0.25426507713651159</v>
      </c>
      <c r="G5666" s="62">
        <v>0.67562779261861505</v>
      </c>
      <c r="H5666" s="62">
        <v>0.38691492391735205</v>
      </c>
      <c r="I5666" s="62">
        <v>0.83511978995159275</v>
      </c>
      <c r="J5666" s="62">
        <v>0.18908850245441877</v>
      </c>
      <c r="K5666" s="62"/>
      <c r="L5666" s="65">
        <f t="shared" si="793"/>
        <v>0.13180584976230827</v>
      </c>
      <c r="M5666" s="65">
        <f t="shared" si="794"/>
        <v>0.2174443127401311</v>
      </c>
      <c r="N5666" s="65">
        <f t="shared" si="795"/>
        <v>9.5459311971105978E-2</v>
      </c>
      <c r="O5666" s="65">
        <f t="shared" si="796"/>
        <v>6.0311840292678866E-2</v>
      </c>
      <c r="P5666" s="65">
        <f t="shared" si="797"/>
        <v>0.16025934817557275</v>
      </c>
      <c r="Q5666" s="65">
        <f t="shared" si="798"/>
        <v>9.1776469505597036E-2</v>
      </c>
      <c r="R5666" s="65">
        <f t="shared" si="799"/>
        <v>0.19809095281210906</v>
      </c>
      <c r="S5666" s="65">
        <f t="shared" si="800"/>
        <v>4.4851914740497038E-2</v>
      </c>
      <c r="T5666" s="66">
        <f>(L5666*'Football Field'!$F$4)+(M5666*'Football Field'!$F$5)+(N5666*'Football Field'!$F$6)+(O5666*'Football Field'!$F$7)+(P5666*'Football Field'!$F$8)+(Q5666*'Football Field'!$F$9)+(R5666*'Football Field'!$F$10)+(S5666*'Football Field'!$F$11)</f>
        <v>150557663.10247669</v>
      </c>
    </row>
    <row r="5667" spans="2:20" x14ac:dyDescent="0.3">
      <c r="B5667" s="62">
        <f t="shared" si="801"/>
        <v>5640</v>
      </c>
      <c r="C5667" s="62">
        <v>0.61047789491923721</v>
      </c>
      <c r="D5667" s="62">
        <v>0.58746758053148007</v>
      </c>
      <c r="E5667" s="62">
        <v>0.79312970889804413</v>
      </c>
      <c r="F5667" s="62">
        <v>0.28088733649237607</v>
      </c>
      <c r="G5667" s="62">
        <v>0.39626530495326118</v>
      </c>
      <c r="H5667" s="62">
        <v>0.98688349756867499</v>
      </c>
      <c r="I5667" s="62">
        <v>0.16662126098137542</v>
      </c>
      <c r="J5667" s="62">
        <v>0.93045359811451422</v>
      </c>
      <c r="K5667" s="62"/>
      <c r="L5667" s="65">
        <f t="shared" si="793"/>
        <v>0.12846253734178245</v>
      </c>
      <c r="M5667" s="65">
        <f t="shared" si="794"/>
        <v>0.12362048917609995</v>
      </c>
      <c r="N5667" s="65">
        <f t="shared" si="795"/>
        <v>0.16689786099408427</v>
      </c>
      <c r="O5667" s="65">
        <f t="shared" si="796"/>
        <v>5.9106972182439661E-2</v>
      </c>
      <c r="P5667" s="65">
        <f t="shared" si="797"/>
        <v>8.3385896456653202E-2</v>
      </c>
      <c r="Q5667" s="65">
        <f t="shared" si="798"/>
        <v>0.20766936725067947</v>
      </c>
      <c r="R5667" s="65">
        <f t="shared" si="799"/>
        <v>3.506202294775395E-2</v>
      </c>
      <c r="S5667" s="65">
        <f t="shared" si="800"/>
        <v>0.19579485365050697</v>
      </c>
      <c r="T5667" s="66">
        <f>(L5667*'Football Field'!$F$4)+(M5667*'Football Field'!$F$5)+(N5667*'Football Field'!$F$6)+(O5667*'Football Field'!$F$7)+(P5667*'Football Field'!$F$8)+(Q5667*'Football Field'!$F$9)+(R5667*'Football Field'!$F$10)+(S5667*'Football Field'!$F$11)</f>
        <v>124971028.57089552</v>
      </c>
    </row>
    <row r="5668" spans="2:20" x14ac:dyDescent="0.3">
      <c r="B5668" s="62">
        <f t="shared" si="801"/>
        <v>5641</v>
      </c>
      <c r="C5668" s="62">
        <v>0.84204765805553627</v>
      </c>
      <c r="D5668" s="62">
        <v>2.5788216876640901E-2</v>
      </c>
      <c r="E5668" s="62">
        <v>0.56144346089016428</v>
      </c>
      <c r="F5668" s="62">
        <v>0.29049308512874972</v>
      </c>
      <c r="G5668" s="62">
        <v>0.52906992847339984</v>
      </c>
      <c r="H5668" s="62">
        <v>0.82004523080194192</v>
      </c>
      <c r="I5668" s="62">
        <v>9.6344700680841666E-2</v>
      </c>
      <c r="J5668" s="62">
        <v>0.64502783753437154</v>
      </c>
      <c r="K5668" s="62"/>
      <c r="L5668" s="65">
        <f t="shared" si="793"/>
        <v>0.22099479612429307</v>
      </c>
      <c r="M5668" s="65">
        <f t="shared" si="794"/>
        <v>6.768098784601613E-3</v>
      </c>
      <c r="N5668" s="65">
        <f t="shared" si="795"/>
        <v>0.14735042843211146</v>
      </c>
      <c r="O5668" s="65">
        <f t="shared" si="796"/>
        <v>7.6239699154071972E-2</v>
      </c>
      <c r="P5668" s="65">
        <f t="shared" si="797"/>
        <v>0.13885401836811698</v>
      </c>
      <c r="Q5668" s="65">
        <f t="shared" si="798"/>
        <v>0.21522027507595237</v>
      </c>
      <c r="R5668" s="65">
        <f t="shared" si="799"/>
        <v>2.5285596701005698E-2</v>
      </c>
      <c r="S5668" s="65">
        <f t="shared" si="800"/>
        <v>0.16928708735984691</v>
      </c>
      <c r="T5668" s="66">
        <f>(L5668*'Football Field'!$F$4)+(M5668*'Football Field'!$F$5)+(N5668*'Football Field'!$F$6)+(O5668*'Football Field'!$F$7)+(P5668*'Football Field'!$F$8)+(Q5668*'Football Field'!$F$9)+(R5668*'Football Field'!$F$10)+(S5668*'Football Field'!$F$11)</f>
        <v>127494995.42738727</v>
      </c>
    </row>
    <row r="5669" spans="2:20" x14ac:dyDescent="0.3">
      <c r="B5669" s="62">
        <f t="shared" si="801"/>
        <v>5642</v>
      </c>
      <c r="C5669" s="62">
        <v>5.025054686830166E-2</v>
      </c>
      <c r="D5669" s="62">
        <v>0.37512157897866338</v>
      </c>
      <c r="E5669" s="62">
        <v>1.6558497698921926E-3</v>
      </c>
      <c r="F5669" s="62">
        <v>0.78500993766933291</v>
      </c>
      <c r="G5669" s="62">
        <v>0.90765446362067281</v>
      </c>
      <c r="H5669" s="62">
        <v>0.80383605320044282</v>
      </c>
      <c r="I5669" s="62">
        <v>0.38619720618673703</v>
      </c>
      <c r="J5669" s="62">
        <v>5.8920106190529675E-2</v>
      </c>
      <c r="K5669" s="62"/>
      <c r="L5669" s="65">
        <f t="shared" si="793"/>
        <v>1.4917136056948199E-2</v>
      </c>
      <c r="M5669" s="65">
        <f t="shared" si="794"/>
        <v>0.11135679072682464</v>
      </c>
      <c r="N5669" s="65">
        <f t="shared" si="795"/>
        <v>4.9154761185155277E-4</v>
      </c>
      <c r="O5669" s="65">
        <f t="shared" si="796"/>
        <v>0.2330342807404682</v>
      </c>
      <c r="P5669" s="65">
        <f t="shared" si="797"/>
        <v>0.26944194581625097</v>
      </c>
      <c r="Q5669" s="65">
        <f t="shared" si="798"/>
        <v>0.23862291100030211</v>
      </c>
      <c r="R5669" s="65">
        <f t="shared" si="799"/>
        <v>0.11464464823834342</v>
      </c>
      <c r="S5669" s="65">
        <f t="shared" si="800"/>
        <v>1.7490739809010804E-2</v>
      </c>
      <c r="T5669" s="66">
        <f>(L5669*'Football Field'!$F$4)+(M5669*'Football Field'!$F$5)+(N5669*'Football Field'!$F$6)+(O5669*'Football Field'!$F$7)+(P5669*'Football Field'!$F$8)+(Q5669*'Football Field'!$F$9)+(R5669*'Football Field'!$F$10)+(S5669*'Football Field'!$F$11)</f>
        <v>147356080.50992414</v>
      </c>
    </row>
    <row r="5670" spans="2:20" x14ac:dyDescent="0.3">
      <c r="B5670" s="62">
        <f t="shared" si="801"/>
        <v>5643</v>
      </c>
      <c r="C5670" s="62">
        <v>0.75144355827636011</v>
      </c>
      <c r="D5670" s="62">
        <v>0.15145722209961898</v>
      </c>
      <c r="E5670" s="62">
        <v>0.9547288363581562</v>
      </c>
      <c r="F5670" s="62">
        <v>0.16760262985582497</v>
      </c>
      <c r="G5670" s="62">
        <v>0.10929619589429307</v>
      </c>
      <c r="H5670" s="62">
        <v>0.36604003904401561</v>
      </c>
      <c r="I5670" s="62">
        <v>0.60977377741996674</v>
      </c>
      <c r="J5670" s="62">
        <v>0.46157334887530255</v>
      </c>
      <c r="K5670" s="62"/>
      <c r="L5670" s="65">
        <f t="shared" si="793"/>
        <v>0.21037550736934527</v>
      </c>
      <c r="M5670" s="65">
        <f t="shared" si="794"/>
        <v>4.2402239786372177E-2</v>
      </c>
      <c r="N5670" s="65">
        <f t="shared" si="795"/>
        <v>0.26728762411604051</v>
      </c>
      <c r="O5670" s="65">
        <f t="shared" si="796"/>
        <v>4.6922337551516133E-2</v>
      </c>
      <c r="P5670" s="65">
        <f t="shared" si="797"/>
        <v>3.0598762091383822E-2</v>
      </c>
      <c r="Q5670" s="65">
        <f t="shared" si="798"/>
        <v>0.10247723609210729</v>
      </c>
      <c r="R5670" s="65">
        <f t="shared" si="799"/>
        <v>0.17071337746176987</v>
      </c>
      <c r="S5670" s="65">
        <f t="shared" si="800"/>
        <v>0.129222915531465</v>
      </c>
      <c r="T5670" s="66">
        <f>(L5670*'Football Field'!$F$4)+(M5670*'Football Field'!$F$5)+(N5670*'Football Field'!$F$6)+(O5670*'Football Field'!$F$7)+(P5670*'Football Field'!$F$8)+(Q5670*'Football Field'!$F$9)+(R5670*'Football Field'!$F$10)+(S5670*'Football Field'!$F$11)</f>
        <v>141363837.24270749</v>
      </c>
    </row>
    <row r="5671" spans="2:20" x14ac:dyDescent="0.3">
      <c r="B5671" s="62">
        <f t="shared" si="801"/>
        <v>5644</v>
      </c>
      <c r="C5671" s="62">
        <v>0.16552709047353631</v>
      </c>
      <c r="D5671" s="62">
        <v>0.35496850810709768</v>
      </c>
      <c r="E5671" s="62">
        <v>4.459778663627012E-3</v>
      </c>
      <c r="F5671" s="62">
        <v>0.17201440162848758</v>
      </c>
      <c r="G5671" s="62">
        <v>0.26217934758569317</v>
      </c>
      <c r="H5671" s="62">
        <v>0.71450746959080025</v>
      </c>
      <c r="I5671" s="62">
        <v>0.47086460947193665</v>
      </c>
      <c r="J5671" s="62">
        <v>0.13400747461992379</v>
      </c>
      <c r="K5671" s="62"/>
      <c r="L5671" s="65">
        <f t="shared" ref="L5671:L5734" si="802">C5671/SUM($C5671:$J5671)</f>
        <v>7.2646481001628516E-2</v>
      </c>
      <c r="M5671" s="65">
        <f t="shared" ref="M5671:M5734" si="803">D5671/SUM($C5671:$J5671)</f>
        <v>0.15578847490526893</v>
      </c>
      <c r="N5671" s="65">
        <f t="shared" ref="N5671:N5734" si="804">E5671/SUM($C5671:$J5671)</f>
        <v>1.9573063540946215E-3</v>
      </c>
      <c r="O5671" s="65">
        <f t="shared" ref="O5671:O5734" si="805">F5671/SUM($C5671:$J5671)</f>
        <v>7.5493630221865463E-2</v>
      </c>
      <c r="P5671" s="65">
        <f t="shared" ref="P5671:P5734" si="806">G5671/SUM($C5671:$J5671)</f>
        <v>0.11506519530377698</v>
      </c>
      <c r="Q5671" s="65">
        <f t="shared" ref="Q5671:Q5734" si="807">H5671/SUM($C5671:$J5671)</f>
        <v>0.31358282905025925</v>
      </c>
      <c r="R5671" s="65">
        <f t="shared" ref="R5671:R5734" si="808">I5671/SUM($C5671:$J5671)</f>
        <v>0.20665292193854562</v>
      </c>
      <c r="S5671" s="65">
        <f t="shared" ref="S5671:S5734" si="809">J5671/SUM($C5671:$J5671)</f>
        <v>5.8813161224560533E-2</v>
      </c>
      <c r="T5671" s="66">
        <f>(L5671*'Football Field'!$F$4)+(M5671*'Football Field'!$F$5)+(N5671*'Football Field'!$F$6)+(O5671*'Football Field'!$F$7)+(P5671*'Football Field'!$F$8)+(Q5671*'Football Field'!$F$9)+(R5671*'Football Field'!$F$10)+(S5671*'Football Field'!$F$11)</f>
        <v>146288647.08243871</v>
      </c>
    </row>
    <row r="5672" spans="2:20" x14ac:dyDescent="0.3">
      <c r="B5672" s="62">
        <f t="shared" si="801"/>
        <v>5645</v>
      </c>
      <c r="C5672" s="62">
        <v>0.95657277462084345</v>
      </c>
      <c r="D5672" s="62">
        <v>0.61577428679910551</v>
      </c>
      <c r="E5672" s="62">
        <v>0.96848345525477442</v>
      </c>
      <c r="F5672" s="62">
        <v>0.68791881904956054</v>
      </c>
      <c r="G5672" s="62">
        <v>0.35588159543011311</v>
      </c>
      <c r="H5672" s="62">
        <v>0.38227231456486066</v>
      </c>
      <c r="I5672" s="62">
        <v>0.40094784670706507</v>
      </c>
      <c r="J5672" s="62">
        <v>0.30774542958607964</v>
      </c>
      <c r="K5672" s="62"/>
      <c r="L5672" s="65">
        <f t="shared" si="802"/>
        <v>0.20458839211582128</v>
      </c>
      <c r="M5672" s="65">
        <f t="shared" si="803"/>
        <v>0.13169962033722982</v>
      </c>
      <c r="N5672" s="65">
        <f t="shared" si="804"/>
        <v>0.20713580624316444</v>
      </c>
      <c r="O5672" s="65">
        <f t="shared" si="805"/>
        <v>0.14712963700158554</v>
      </c>
      <c r="P5672" s="65">
        <f t="shared" si="806"/>
        <v>7.6114693334774691E-2</v>
      </c>
      <c r="Q5672" s="65">
        <f t="shared" si="807"/>
        <v>8.1759046736635144E-2</v>
      </c>
      <c r="R5672" s="65">
        <f t="shared" si="808"/>
        <v>8.5753303309947487E-2</v>
      </c>
      <c r="S5672" s="65">
        <f t="shared" si="809"/>
        <v>6.5819500920841725E-2</v>
      </c>
      <c r="T5672" s="66">
        <f>(L5672*'Football Field'!$F$4)+(M5672*'Football Field'!$F$5)+(N5672*'Football Field'!$F$6)+(O5672*'Football Field'!$F$7)+(P5672*'Football Field'!$F$8)+(Q5672*'Football Field'!$F$9)+(R5672*'Football Field'!$F$10)+(S5672*'Football Field'!$F$11)</f>
        <v>131692342.69486298</v>
      </c>
    </row>
    <row r="5673" spans="2:20" x14ac:dyDescent="0.3">
      <c r="B5673" s="62">
        <f t="shared" si="801"/>
        <v>5646</v>
      </c>
      <c r="C5673" s="62">
        <v>0.12221619606845513</v>
      </c>
      <c r="D5673" s="62">
        <v>0.28956880373922067</v>
      </c>
      <c r="E5673" s="62">
        <v>0.9049950247745121</v>
      </c>
      <c r="F5673" s="62">
        <v>0.54688742959395564</v>
      </c>
      <c r="G5673" s="62">
        <v>0.53361075661232293</v>
      </c>
      <c r="H5673" s="62">
        <v>0.70863747312082248</v>
      </c>
      <c r="I5673" s="62">
        <v>0.49352366599975439</v>
      </c>
      <c r="J5673" s="62">
        <v>0.23928379811942757</v>
      </c>
      <c r="K5673" s="62"/>
      <c r="L5673" s="65">
        <f t="shared" si="802"/>
        <v>3.1837720865914521E-2</v>
      </c>
      <c r="M5673" s="65">
        <f t="shared" si="803"/>
        <v>7.5433625341785909E-2</v>
      </c>
      <c r="N5673" s="65">
        <f t="shared" si="804"/>
        <v>0.23575417915702213</v>
      </c>
      <c r="O5673" s="65">
        <f t="shared" si="805"/>
        <v>0.14246597332105895</v>
      </c>
      <c r="P5673" s="65">
        <f t="shared" si="806"/>
        <v>0.13900735636181002</v>
      </c>
      <c r="Q5673" s="65">
        <f t="shared" si="807"/>
        <v>0.18460239141881629</v>
      </c>
      <c r="R5673" s="65">
        <f t="shared" si="808"/>
        <v>0.12856453746950286</v>
      </c>
      <c r="S5673" s="65">
        <f t="shared" si="809"/>
        <v>6.2334216064089246E-2</v>
      </c>
      <c r="T5673" s="66">
        <f>(L5673*'Football Field'!$F$4)+(M5673*'Football Field'!$F$5)+(N5673*'Football Field'!$F$6)+(O5673*'Football Field'!$F$7)+(P5673*'Football Field'!$F$8)+(Q5673*'Football Field'!$F$9)+(R5673*'Football Field'!$F$10)+(S5673*'Football Field'!$F$11)</f>
        <v>144489034.85660762</v>
      </c>
    </row>
    <row r="5674" spans="2:20" x14ac:dyDescent="0.3">
      <c r="B5674" s="62">
        <f t="shared" si="801"/>
        <v>5647</v>
      </c>
      <c r="C5674" s="62">
        <v>0.43752928412076364</v>
      </c>
      <c r="D5674" s="62">
        <v>0.97541574537591424</v>
      </c>
      <c r="E5674" s="62">
        <v>0.78680031167468545</v>
      </c>
      <c r="F5674" s="62">
        <v>0.77236458613609116</v>
      </c>
      <c r="G5674" s="62">
        <v>0.22872651299670532</v>
      </c>
      <c r="H5674" s="62">
        <v>0.45591310337659785</v>
      </c>
      <c r="I5674" s="62">
        <v>0.3420224499514708</v>
      </c>
      <c r="J5674" s="62">
        <v>0.68850548340367401</v>
      </c>
      <c r="K5674" s="62"/>
      <c r="L5674" s="65">
        <f t="shared" si="802"/>
        <v>9.3344011798815976E-2</v>
      </c>
      <c r="M5674" s="65">
        <f t="shared" si="803"/>
        <v>0.20809857111184696</v>
      </c>
      <c r="N5674" s="65">
        <f t="shared" si="804"/>
        <v>0.16785870167264666</v>
      </c>
      <c r="O5674" s="65">
        <f t="shared" si="805"/>
        <v>0.16477893402302099</v>
      </c>
      <c r="P5674" s="65">
        <f t="shared" si="806"/>
        <v>4.8797305923810021E-2</v>
      </c>
      <c r="Q5674" s="65">
        <f t="shared" si="807"/>
        <v>9.7266079426751584E-2</v>
      </c>
      <c r="R5674" s="65">
        <f t="shared" si="808"/>
        <v>7.2968253240206254E-2</v>
      </c>
      <c r="S5674" s="65">
        <f t="shared" si="809"/>
        <v>0.14688814280290161</v>
      </c>
      <c r="T5674" s="66">
        <f>(L5674*'Football Field'!$F$4)+(M5674*'Football Field'!$F$5)+(N5674*'Football Field'!$F$6)+(O5674*'Football Field'!$F$7)+(P5674*'Football Field'!$F$8)+(Q5674*'Football Field'!$F$9)+(R5674*'Football Field'!$F$10)+(S5674*'Football Field'!$F$11)</f>
        <v>127694106.3514545</v>
      </c>
    </row>
    <row r="5675" spans="2:20" x14ac:dyDescent="0.3">
      <c r="B5675" s="62">
        <f t="shared" si="801"/>
        <v>5648</v>
      </c>
      <c r="C5675" s="62">
        <v>0.50376223485915805</v>
      </c>
      <c r="D5675" s="62">
        <v>0.56987073308457303</v>
      </c>
      <c r="E5675" s="62">
        <v>2.7260014052231663E-2</v>
      </c>
      <c r="F5675" s="62">
        <v>0.55983025334343928</v>
      </c>
      <c r="G5675" s="62">
        <v>0.92517965790396073</v>
      </c>
      <c r="H5675" s="62">
        <v>2.1239667010931274E-2</v>
      </c>
      <c r="I5675" s="62">
        <v>0.1567445903280249</v>
      </c>
      <c r="J5675" s="62">
        <v>0.69684631998982205</v>
      </c>
      <c r="K5675" s="62"/>
      <c r="L5675" s="65">
        <f t="shared" si="802"/>
        <v>0.14556516390032032</v>
      </c>
      <c r="M5675" s="65">
        <f t="shared" si="803"/>
        <v>0.16466761683047493</v>
      </c>
      <c r="N5675" s="65">
        <f t="shared" si="804"/>
        <v>7.8769469778685198E-3</v>
      </c>
      <c r="O5675" s="65">
        <f t="shared" si="805"/>
        <v>0.16176635909811515</v>
      </c>
      <c r="P5675" s="65">
        <f t="shared" si="806"/>
        <v>0.26733629323699598</v>
      </c>
      <c r="Q5675" s="65">
        <f t="shared" si="807"/>
        <v>6.1373310575748713E-3</v>
      </c>
      <c r="R5675" s="65">
        <f t="shared" si="808"/>
        <v>4.5292303397785588E-2</v>
      </c>
      <c r="S5675" s="65">
        <f t="shared" si="809"/>
        <v>0.20135798550086462</v>
      </c>
      <c r="T5675" s="66">
        <f>(L5675*'Football Field'!$F$4)+(M5675*'Football Field'!$F$5)+(N5675*'Football Field'!$F$6)+(O5675*'Football Field'!$F$7)+(P5675*'Football Field'!$F$8)+(Q5675*'Football Field'!$F$9)+(R5675*'Football Field'!$F$10)+(S5675*'Football Field'!$F$11)</f>
        <v>137872507.99837279</v>
      </c>
    </row>
    <row r="5676" spans="2:20" x14ac:dyDescent="0.3">
      <c r="B5676" s="62">
        <f t="shared" si="801"/>
        <v>5649</v>
      </c>
      <c r="C5676" s="62">
        <v>0.14414340994375774</v>
      </c>
      <c r="D5676" s="62">
        <v>2.6532489984080088E-2</v>
      </c>
      <c r="E5676" s="62">
        <v>0.60581325488489646</v>
      </c>
      <c r="F5676" s="62">
        <v>0.48953499257704425</v>
      </c>
      <c r="G5676" s="62">
        <v>0.75127863549053797</v>
      </c>
      <c r="H5676" s="62">
        <v>0.66699942805024448</v>
      </c>
      <c r="I5676" s="62">
        <v>0.91452962098028701</v>
      </c>
      <c r="J5676" s="62">
        <v>0.5648673244434026</v>
      </c>
      <c r="K5676" s="62"/>
      <c r="L5676" s="65">
        <f t="shared" si="802"/>
        <v>3.4619074176812092E-2</v>
      </c>
      <c r="M5676" s="65">
        <f t="shared" si="803"/>
        <v>6.3723359896424477E-3</v>
      </c>
      <c r="N5676" s="65">
        <f t="shared" si="804"/>
        <v>0.14549880578195967</v>
      </c>
      <c r="O5676" s="65">
        <f t="shared" si="805"/>
        <v>0.11757213338287456</v>
      </c>
      <c r="P5676" s="65">
        <f t="shared" si="806"/>
        <v>0.18043537904125623</v>
      </c>
      <c r="Q5676" s="65">
        <f t="shared" si="807"/>
        <v>0.16019395326204872</v>
      </c>
      <c r="R5676" s="65">
        <f t="shared" si="808"/>
        <v>0.21964353970786216</v>
      </c>
      <c r="S5676" s="65">
        <f t="shared" si="809"/>
        <v>0.13566477865754412</v>
      </c>
      <c r="T5676" s="66">
        <f>(L5676*'Football Field'!$F$4)+(M5676*'Football Field'!$F$5)+(N5676*'Football Field'!$F$6)+(O5676*'Football Field'!$F$7)+(P5676*'Football Field'!$F$8)+(Q5676*'Football Field'!$F$9)+(R5676*'Football Field'!$F$10)+(S5676*'Football Field'!$F$11)</f>
        <v>158764313.8657676</v>
      </c>
    </row>
    <row r="5677" spans="2:20" x14ac:dyDescent="0.3">
      <c r="B5677" s="62">
        <f t="shared" si="801"/>
        <v>5650</v>
      </c>
      <c r="C5677" s="62">
        <v>0.92086241114690648</v>
      </c>
      <c r="D5677" s="62">
        <v>5.1710831081558384E-2</v>
      </c>
      <c r="E5677" s="62">
        <v>0.17122181266141201</v>
      </c>
      <c r="F5677" s="62">
        <v>9.5118228037545549E-2</v>
      </c>
      <c r="G5677" s="62">
        <v>0.67503806302577241</v>
      </c>
      <c r="H5677" s="62">
        <v>0.74728132506702105</v>
      </c>
      <c r="I5677" s="62">
        <v>0.70071967106000432</v>
      </c>
      <c r="J5677" s="62">
        <v>5.813380621738562E-2</v>
      </c>
      <c r="K5677" s="62"/>
      <c r="L5677" s="65">
        <f t="shared" si="802"/>
        <v>0.26925123263496686</v>
      </c>
      <c r="M5677" s="65">
        <f t="shared" si="803"/>
        <v>1.5119745187500073E-2</v>
      </c>
      <c r="N5677" s="65">
        <f t="shared" si="804"/>
        <v>5.0063596423335709E-2</v>
      </c>
      <c r="O5677" s="65">
        <f t="shared" si="805"/>
        <v>2.7811646816233545E-2</v>
      </c>
      <c r="P5677" s="65">
        <f t="shared" si="806"/>
        <v>0.19737457881339679</v>
      </c>
      <c r="Q5677" s="65">
        <f t="shared" si="807"/>
        <v>0.2184978075593185</v>
      </c>
      <c r="R5677" s="65">
        <f t="shared" si="808"/>
        <v>0.20488363177892377</v>
      </c>
      <c r="S5677" s="65">
        <f t="shared" si="809"/>
        <v>1.6997760786324787E-2</v>
      </c>
      <c r="T5677" s="66">
        <f>(L5677*'Football Field'!$F$4)+(M5677*'Football Field'!$F$5)+(N5677*'Football Field'!$F$6)+(O5677*'Football Field'!$F$7)+(P5677*'Football Field'!$F$8)+(Q5677*'Football Field'!$F$9)+(R5677*'Football Field'!$F$10)+(S5677*'Football Field'!$F$11)</f>
        <v>152892962.95687643</v>
      </c>
    </row>
    <row r="5678" spans="2:20" x14ac:dyDescent="0.3">
      <c r="B5678" s="62">
        <f t="shared" si="801"/>
        <v>5651</v>
      </c>
      <c r="C5678" s="62">
        <v>0.73799856024691712</v>
      </c>
      <c r="D5678" s="62">
        <v>0.87349915844948445</v>
      </c>
      <c r="E5678" s="62">
        <v>2.2343979588002161E-2</v>
      </c>
      <c r="F5678" s="62">
        <v>0.94316392155996398</v>
      </c>
      <c r="G5678" s="62">
        <v>0.83319069831599046</v>
      </c>
      <c r="H5678" s="62">
        <v>0.14359003756337019</v>
      </c>
      <c r="I5678" s="62">
        <v>0.54340771092078288</v>
      </c>
      <c r="J5678" s="62">
        <v>0.61696882972010958</v>
      </c>
      <c r="K5678" s="62"/>
      <c r="L5678" s="65">
        <f t="shared" si="802"/>
        <v>0.156549227608582</v>
      </c>
      <c r="M5678" s="65">
        <f t="shared" si="803"/>
        <v>0.18529252757113954</v>
      </c>
      <c r="N5678" s="65">
        <f t="shared" si="804"/>
        <v>4.7397555152862815E-3</v>
      </c>
      <c r="O5678" s="65">
        <f t="shared" si="805"/>
        <v>0.20007028655867945</v>
      </c>
      <c r="P5678" s="65">
        <f t="shared" si="806"/>
        <v>0.17674202538875242</v>
      </c>
      <c r="Q5678" s="65">
        <f t="shared" si="807"/>
        <v>3.0459286350520736E-2</v>
      </c>
      <c r="R5678" s="65">
        <f t="shared" si="808"/>
        <v>0.11527130539757924</v>
      </c>
      <c r="S5678" s="65">
        <f t="shared" si="809"/>
        <v>0.13087558560946036</v>
      </c>
      <c r="T5678" s="66">
        <f>(L5678*'Football Field'!$F$4)+(M5678*'Football Field'!$F$5)+(N5678*'Football Field'!$F$6)+(O5678*'Football Field'!$F$7)+(P5678*'Football Field'!$F$8)+(Q5678*'Football Field'!$F$9)+(R5678*'Football Field'!$F$10)+(S5678*'Football Field'!$F$11)</f>
        <v>139683315.15209407</v>
      </c>
    </row>
    <row r="5679" spans="2:20" x14ac:dyDescent="0.3">
      <c r="B5679" s="62">
        <f t="shared" si="801"/>
        <v>5652</v>
      </c>
      <c r="C5679" s="62">
        <v>0.13828970239761884</v>
      </c>
      <c r="D5679" s="62">
        <v>0.14918669616714564</v>
      </c>
      <c r="E5679" s="62">
        <v>0.96874435701195605</v>
      </c>
      <c r="F5679" s="62">
        <v>0.24121931160043275</v>
      </c>
      <c r="G5679" s="62">
        <v>0.56570852852073761</v>
      </c>
      <c r="H5679" s="62">
        <v>0.55930071706469431</v>
      </c>
      <c r="I5679" s="62">
        <v>0.9614451822000033</v>
      </c>
      <c r="J5679" s="62">
        <v>0.66647272695734994</v>
      </c>
      <c r="K5679" s="62"/>
      <c r="L5679" s="65">
        <f t="shared" si="802"/>
        <v>3.2535942232104792E-2</v>
      </c>
      <c r="M5679" s="65">
        <f t="shared" si="803"/>
        <v>3.5099719242554374E-2</v>
      </c>
      <c r="N5679" s="65">
        <f t="shared" si="804"/>
        <v>0.2279201552317551</v>
      </c>
      <c r="O5679" s="65">
        <f t="shared" si="805"/>
        <v>5.6752581366715724E-2</v>
      </c>
      <c r="P5679" s="65">
        <f t="shared" si="806"/>
        <v>0.13309638884924413</v>
      </c>
      <c r="Q5679" s="65">
        <f t="shared" si="807"/>
        <v>0.13158879877020413</v>
      </c>
      <c r="R5679" s="65">
        <f t="shared" si="808"/>
        <v>0.2262028507187922</v>
      </c>
      <c r="S5679" s="65">
        <f t="shared" si="809"/>
        <v>0.1568035635886296</v>
      </c>
      <c r="T5679" s="66">
        <f>(L5679*'Football Field'!$F$4)+(M5679*'Football Field'!$F$5)+(N5679*'Football Field'!$F$6)+(O5679*'Football Field'!$F$7)+(P5679*'Football Field'!$F$8)+(Q5679*'Football Field'!$F$9)+(R5679*'Football Field'!$F$10)+(S5679*'Football Field'!$F$11)</f>
        <v>157600679.64350796</v>
      </c>
    </row>
    <row r="5680" spans="2:20" x14ac:dyDescent="0.3">
      <c r="B5680" s="62">
        <f t="shared" si="801"/>
        <v>5653</v>
      </c>
      <c r="C5680" s="62">
        <v>0.20235259550543572</v>
      </c>
      <c r="D5680" s="62">
        <v>0.54219529542461364</v>
      </c>
      <c r="E5680" s="62">
        <v>8.254612202030287E-2</v>
      </c>
      <c r="F5680" s="62">
        <v>0.52778182221009062</v>
      </c>
      <c r="G5680" s="62">
        <v>0.69962859138130828</v>
      </c>
      <c r="H5680" s="62">
        <v>0.59335649962648374</v>
      </c>
      <c r="I5680" s="62">
        <v>0.76701295090327437</v>
      </c>
      <c r="J5680" s="62">
        <v>0.13172676339331202</v>
      </c>
      <c r="K5680" s="62"/>
      <c r="L5680" s="65">
        <f t="shared" si="802"/>
        <v>5.7055365410105828E-2</v>
      </c>
      <c r="M5680" s="65">
        <f t="shared" si="803"/>
        <v>0.15287745940111064</v>
      </c>
      <c r="N5680" s="65">
        <f t="shared" si="804"/>
        <v>2.3274715816180618E-2</v>
      </c>
      <c r="O5680" s="65">
        <f t="shared" si="805"/>
        <v>0.14881343452893503</v>
      </c>
      <c r="P5680" s="65">
        <f t="shared" si="806"/>
        <v>0.19726737298778987</v>
      </c>
      <c r="Q5680" s="65">
        <f t="shared" si="807"/>
        <v>0.16730287951132775</v>
      </c>
      <c r="R5680" s="65">
        <f t="shared" si="808"/>
        <v>0.21626707618333618</v>
      </c>
      <c r="S5680" s="65">
        <f t="shared" si="809"/>
        <v>3.714169616121419E-2</v>
      </c>
      <c r="T5680" s="66">
        <f>(L5680*'Football Field'!$F$4)+(M5680*'Football Field'!$F$5)+(N5680*'Football Field'!$F$6)+(O5680*'Football Field'!$F$7)+(P5680*'Football Field'!$F$8)+(Q5680*'Football Field'!$F$9)+(R5680*'Football Field'!$F$10)+(S5680*'Football Field'!$F$11)</f>
        <v>155359665.91805393</v>
      </c>
    </row>
    <row r="5681" spans="2:20" x14ac:dyDescent="0.3">
      <c r="B5681" s="62">
        <f t="shared" si="801"/>
        <v>5654</v>
      </c>
      <c r="C5681" s="62">
        <v>0.30984082677336122</v>
      </c>
      <c r="D5681" s="62">
        <v>0.20394647937700128</v>
      </c>
      <c r="E5681" s="62">
        <v>0.86819750704713605</v>
      </c>
      <c r="F5681" s="62">
        <v>0.57781033466417064</v>
      </c>
      <c r="G5681" s="62">
        <v>0.35742106962814102</v>
      </c>
      <c r="H5681" s="62">
        <v>0.18990398551298437</v>
      </c>
      <c r="I5681" s="62">
        <v>0.50999922036262779</v>
      </c>
      <c r="J5681" s="62">
        <v>0.53985871612136749</v>
      </c>
      <c r="K5681" s="62"/>
      <c r="L5681" s="65">
        <f t="shared" si="802"/>
        <v>8.7107880516259187E-2</v>
      </c>
      <c r="M5681" s="65">
        <f t="shared" si="803"/>
        <v>5.7337006689174422E-2</v>
      </c>
      <c r="N5681" s="65">
        <f t="shared" si="804"/>
        <v>0.24408289086994553</v>
      </c>
      <c r="O5681" s="65">
        <f t="shared" si="805"/>
        <v>0.16244416243377266</v>
      </c>
      <c r="P5681" s="65">
        <f t="shared" si="806"/>
        <v>0.10048447182183431</v>
      </c>
      <c r="Q5681" s="65">
        <f t="shared" si="807"/>
        <v>5.3389134840278837E-2</v>
      </c>
      <c r="R5681" s="65">
        <f t="shared" si="808"/>
        <v>0.14337991417518572</v>
      </c>
      <c r="S5681" s="65">
        <f t="shared" si="809"/>
        <v>0.15177453865354923</v>
      </c>
      <c r="T5681" s="66">
        <f>(L5681*'Football Field'!$F$4)+(M5681*'Football Field'!$F$5)+(N5681*'Football Field'!$F$6)+(O5681*'Football Field'!$F$7)+(P5681*'Football Field'!$F$8)+(Q5681*'Football Field'!$F$9)+(R5681*'Football Field'!$F$10)+(S5681*'Football Field'!$F$11)</f>
        <v>144233475.65296879</v>
      </c>
    </row>
    <row r="5682" spans="2:20" x14ac:dyDescent="0.3">
      <c r="B5682" s="62">
        <f t="shared" si="801"/>
        <v>5655</v>
      </c>
      <c r="C5682" s="62">
        <v>0.61264713737898013</v>
      </c>
      <c r="D5682" s="62">
        <v>0.1205934404264174</v>
      </c>
      <c r="E5682" s="62">
        <v>0.7003636921490437</v>
      </c>
      <c r="F5682" s="62">
        <v>0.25810905958327812</v>
      </c>
      <c r="G5682" s="62">
        <v>9.8094532885006913E-4</v>
      </c>
      <c r="H5682" s="62">
        <v>0.3340249997897734</v>
      </c>
      <c r="I5682" s="62">
        <v>0.36907795637954366</v>
      </c>
      <c r="J5682" s="62">
        <v>0.66190782345881138</v>
      </c>
      <c r="K5682" s="62"/>
      <c r="L5682" s="65">
        <f t="shared" si="802"/>
        <v>0.20036175054831223</v>
      </c>
      <c r="M5682" s="65">
        <f t="shared" si="803"/>
        <v>3.9439199751836795E-2</v>
      </c>
      <c r="N5682" s="65">
        <f t="shared" si="804"/>
        <v>0.22904880610362943</v>
      </c>
      <c r="O5682" s="65">
        <f t="shared" si="805"/>
        <v>8.4412673879015451E-2</v>
      </c>
      <c r="P5682" s="65">
        <f t="shared" si="806"/>
        <v>3.2081097142058247E-4</v>
      </c>
      <c r="Q5682" s="65">
        <f t="shared" si="807"/>
        <v>0.10924042503666948</v>
      </c>
      <c r="R5682" s="65">
        <f t="shared" si="808"/>
        <v>0.12070423726350407</v>
      </c>
      <c r="S5682" s="65">
        <f t="shared" si="809"/>
        <v>0.21647209644561194</v>
      </c>
      <c r="T5682" s="66">
        <f>(L5682*'Football Field'!$F$4)+(M5682*'Football Field'!$F$5)+(N5682*'Football Field'!$F$6)+(O5682*'Football Field'!$F$7)+(P5682*'Football Field'!$F$8)+(Q5682*'Football Field'!$F$9)+(R5682*'Football Field'!$F$10)+(S5682*'Football Field'!$F$11)</f>
        <v>131939126.56316766</v>
      </c>
    </row>
    <row r="5683" spans="2:20" x14ac:dyDescent="0.3">
      <c r="B5683" s="62">
        <f t="shared" si="801"/>
        <v>5656</v>
      </c>
      <c r="C5683" s="62">
        <v>0.37806983479699985</v>
      </c>
      <c r="D5683" s="62">
        <v>0.24761230481813823</v>
      </c>
      <c r="E5683" s="62">
        <v>0.75457794036809578</v>
      </c>
      <c r="F5683" s="62">
        <v>0.40883695210951054</v>
      </c>
      <c r="G5683" s="62">
        <v>1.751044717492245E-2</v>
      </c>
      <c r="H5683" s="62">
        <v>0.4786189348894615</v>
      </c>
      <c r="I5683" s="62">
        <v>0.33349106672884488</v>
      </c>
      <c r="J5683" s="62">
        <v>0.5929352438975678</v>
      </c>
      <c r="K5683" s="62"/>
      <c r="L5683" s="65">
        <f t="shared" si="802"/>
        <v>0.11771815547787193</v>
      </c>
      <c r="M5683" s="65">
        <f t="shared" si="803"/>
        <v>7.7098094357267985E-2</v>
      </c>
      <c r="N5683" s="65">
        <f t="shared" si="804"/>
        <v>0.23495004131212627</v>
      </c>
      <c r="O5683" s="65">
        <f t="shared" si="805"/>
        <v>0.12729799487803134</v>
      </c>
      <c r="P5683" s="65">
        <f t="shared" si="806"/>
        <v>5.4521608266667812E-3</v>
      </c>
      <c r="Q5683" s="65">
        <f t="shared" si="807"/>
        <v>0.14902574341119634</v>
      </c>
      <c r="R5683" s="65">
        <f t="shared" si="808"/>
        <v>0.10383783531618336</v>
      </c>
      <c r="S5683" s="65">
        <f t="shared" si="809"/>
        <v>0.18461997442065611</v>
      </c>
      <c r="T5683" s="66">
        <f>(L5683*'Football Field'!$F$4)+(M5683*'Football Field'!$F$5)+(N5683*'Football Field'!$F$6)+(O5683*'Football Field'!$F$7)+(P5683*'Football Field'!$F$8)+(Q5683*'Football Field'!$F$9)+(R5683*'Football Field'!$F$10)+(S5683*'Football Field'!$F$11)</f>
        <v>130507724.09120059</v>
      </c>
    </row>
    <row r="5684" spans="2:20" x14ac:dyDescent="0.3">
      <c r="B5684" s="62">
        <f t="shared" si="801"/>
        <v>5657</v>
      </c>
      <c r="C5684" s="62">
        <v>0.62522824001587118</v>
      </c>
      <c r="D5684" s="62">
        <v>0.70137905727268901</v>
      </c>
      <c r="E5684" s="62">
        <v>0.24922091725187079</v>
      </c>
      <c r="F5684" s="62">
        <v>0.61308226981084546</v>
      </c>
      <c r="G5684" s="62">
        <v>0.17891721086603318</v>
      </c>
      <c r="H5684" s="62">
        <v>0.63198746722410859</v>
      </c>
      <c r="I5684" s="62">
        <v>0.49144529600848963</v>
      </c>
      <c r="J5684" s="62">
        <v>0.24110387762420948</v>
      </c>
      <c r="K5684" s="62"/>
      <c r="L5684" s="65">
        <f t="shared" si="802"/>
        <v>0.16751532908320432</v>
      </c>
      <c r="M5684" s="65">
        <f t="shared" si="803"/>
        <v>0.1879181650338117</v>
      </c>
      <c r="N5684" s="65">
        <f t="shared" si="804"/>
        <v>6.6772933939780774E-2</v>
      </c>
      <c r="O5684" s="65">
        <f t="shared" si="805"/>
        <v>0.16426109956235282</v>
      </c>
      <c r="P5684" s="65">
        <f t="shared" si="806"/>
        <v>4.7936695015746246E-2</v>
      </c>
      <c r="Q5684" s="65">
        <f t="shared" si="807"/>
        <v>0.16932630641542989</v>
      </c>
      <c r="R5684" s="65">
        <f t="shared" si="808"/>
        <v>0.13167130852113321</v>
      </c>
      <c r="S5684" s="65">
        <f t="shared" si="809"/>
        <v>6.4598162428541009E-2</v>
      </c>
      <c r="T5684" s="66">
        <f>(L5684*'Football Field'!$F$4)+(M5684*'Football Field'!$F$5)+(N5684*'Football Field'!$F$6)+(O5684*'Football Field'!$F$7)+(P5684*'Football Field'!$F$8)+(Q5684*'Football Field'!$F$9)+(R5684*'Football Field'!$F$10)+(S5684*'Football Field'!$F$11)</f>
        <v>132192113.62540871</v>
      </c>
    </row>
    <row r="5685" spans="2:20" x14ac:dyDescent="0.3">
      <c r="B5685" s="62">
        <f t="shared" si="801"/>
        <v>5658</v>
      </c>
      <c r="C5685" s="62">
        <v>8.7081560911471234E-2</v>
      </c>
      <c r="D5685" s="62">
        <v>0.48629917823290392</v>
      </c>
      <c r="E5685" s="62">
        <v>8.7792110855959726E-2</v>
      </c>
      <c r="F5685" s="62">
        <v>0.32593341824614419</v>
      </c>
      <c r="G5685" s="62">
        <v>0.12073495274497714</v>
      </c>
      <c r="H5685" s="62">
        <v>0.4350707048029363</v>
      </c>
      <c r="I5685" s="62">
        <v>0.42909090470085232</v>
      </c>
      <c r="J5685" s="62">
        <v>0.70441130752243009</v>
      </c>
      <c r="K5685" s="62"/>
      <c r="L5685" s="65">
        <f t="shared" si="802"/>
        <v>3.2536654053086665E-2</v>
      </c>
      <c r="M5685" s="65">
        <f t="shared" si="803"/>
        <v>0.18169803070652155</v>
      </c>
      <c r="N5685" s="65">
        <f t="shared" si="804"/>
        <v>3.2802139851564313E-2</v>
      </c>
      <c r="O5685" s="65">
        <f t="shared" si="805"/>
        <v>0.12177988959793476</v>
      </c>
      <c r="P5685" s="65">
        <f t="shared" si="806"/>
        <v>4.5110714007213115E-2</v>
      </c>
      <c r="Q5685" s="65">
        <f t="shared" si="807"/>
        <v>0.1625573182501486</v>
      </c>
      <c r="R5685" s="65">
        <f t="shared" si="808"/>
        <v>0.16032306009960953</v>
      </c>
      <c r="S5685" s="65">
        <f t="shared" si="809"/>
        <v>0.26319219343392147</v>
      </c>
      <c r="T5685" s="66">
        <f>(L5685*'Football Field'!$F$4)+(M5685*'Football Field'!$F$5)+(N5685*'Football Field'!$F$6)+(O5685*'Football Field'!$F$7)+(P5685*'Football Field'!$F$8)+(Q5685*'Football Field'!$F$9)+(R5685*'Football Field'!$F$10)+(S5685*'Football Field'!$F$11)</f>
        <v>136953743.5502632</v>
      </c>
    </row>
    <row r="5686" spans="2:20" x14ac:dyDescent="0.3">
      <c r="B5686" s="62">
        <f t="shared" si="801"/>
        <v>5659</v>
      </c>
      <c r="C5686" s="62">
        <v>0.22949264491166232</v>
      </c>
      <c r="D5686" s="62">
        <v>0.28421680894814172</v>
      </c>
      <c r="E5686" s="62">
        <v>0.71723259917420523</v>
      </c>
      <c r="F5686" s="62">
        <v>0.92267726771180247</v>
      </c>
      <c r="G5686" s="62">
        <v>0.86375690231227142</v>
      </c>
      <c r="H5686" s="62">
        <v>2.0259263919704118E-3</v>
      </c>
      <c r="I5686" s="62">
        <v>0.68190742820660621</v>
      </c>
      <c r="J5686" s="62">
        <v>0.7401633656057508</v>
      </c>
      <c r="K5686" s="62"/>
      <c r="L5686" s="65">
        <f t="shared" si="802"/>
        <v>5.1670391296607165E-2</v>
      </c>
      <c r="M5686" s="65">
        <f t="shared" si="803"/>
        <v>6.3991565991478247E-2</v>
      </c>
      <c r="N5686" s="65">
        <f t="shared" si="804"/>
        <v>0.16148530191143612</v>
      </c>
      <c r="O5686" s="65">
        <f t="shared" si="805"/>
        <v>0.20774127851245333</v>
      </c>
      <c r="P5686" s="65">
        <f t="shared" si="806"/>
        <v>0.19447532684456992</v>
      </c>
      <c r="Q5686" s="65">
        <f t="shared" si="807"/>
        <v>4.5613840675168016E-4</v>
      </c>
      <c r="R5686" s="65">
        <f t="shared" si="808"/>
        <v>0.1535318208435876</v>
      </c>
      <c r="S5686" s="65">
        <f t="shared" si="809"/>
        <v>0.16664817619311575</v>
      </c>
      <c r="T5686" s="66">
        <f>(L5686*'Football Field'!$F$4)+(M5686*'Football Field'!$F$5)+(N5686*'Football Field'!$F$6)+(O5686*'Football Field'!$F$7)+(P5686*'Football Field'!$F$8)+(Q5686*'Football Field'!$F$9)+(R5686*'Football Field'!$F$10)+(S5686*'Football Field'!$F$11)</f>
        <v>151773852.54264638</v>
      </c>
    </row>
    <row r="5687" spans="2:20" x14ac:dyDescent="0.3">
      <c r="B5687" s="62">
        <f t="shared" si="801"/>
        <v>5660</v>
      </c>
      <c r="C5687" s="62">
        <v>0.41647872281844778</v>
      </c>
      <c r="D5687" s="62">
        <v>0.97561141645104676</v>
      </c>
      <c r="E5687" s="62">
        <v>0.94679103342203741</v>
      </c>
      <c r="F5687" s="62">
        <v>0.3234942607755531</v>
      </c>
      <c r="G5687" s="62">
        <v>0.73694321550358166</v>
      </c>
      <c r="H5687" s="62">
        <v>0.70423611927470253</v>
      </c>
      <c r="I5687" s="62">
        <v>0.12251414153855178</v>
      </c>
      <c r="J5687" s="62">
        <v>0.94922249945340775</v>
      </c>
      <c r="K5687" s="62"/>
      <c r="L5687" s="65">
        <f t="shared" si="802"/>
        <v>8.0474448661012388E-2</v>
      </c>
      <c r="M5687" s="65">
        <f t="shared" si="803"/>
        <v>0.18851332984065153</v>
      </c>
      <c r="N5687" s="65">
        <f t="shared" si="804"/>
        <v>0.18294448728667126</v>
      </c>
      <c r="O5687" s="65">
        <f t="shared" si="805"/>
        <v>6.2507448411146721E-2</v>
      </c>
      <c r="P5687" s="65">
        <f t="shared" si="806"/>
        <v>0.14239646760532532</v>
      </c>
      <c r="Q5687" s="65">
        <f t="shared" si="807"/>
        <v>0.13607661165083731</v>
      </c>
      <c r="R5687" s="65">
        <f t="shared" si="808"/>
        <v>2.3672897205339483E-2</v>
      </c>
      <c r="S5687" s="65">
        <f t="shared" si="809"/>
        <v>0.18341430933901609</v>
      </c>
      <c r="T5687" s="66">
        <f>(L5687*'Football Field'!$F$4)+(M5687*'Football Field'!$F$5)+(N5687*'Football Field'!$F$6)+(O5687*'Football Field'!$F$7)+(P5687*'Football Field'!$F$8)+(Q5687*'Football Field'!$F$9)+(R5687*'Football Field'!$F$10)+(S5687*'Football Field'!$F$11)</f>
        <v>128600695.47649863</v>
      </c>
    </row>
    <row r="5688" spans="2:20" x14ac:dyDescent="0.3">
      <c r="B5688" s="62">
        <f t="shared" si="801"/>
        <v>5661</v>
      </c>
      <c r="C5688" s="62">
        <v>0.84589931094112913</v>
      </c>
      <c r="D5688" s="62">
        <v>0.86184021353455187</v>
      </c>
      <c r="E5688" s="62">
        <v>0.77937549606212997</v>
      </c>
      <c r="F5688" s="62">
        <v>0.25600063327713352</v>
      </c>
      <c r="G5688" s="62">
        <v>0.13737421059720711</v>
      </c>
      <c r="H5688" s="62">
        <v>0.69488422432040642</v>
      </c>
      <c r="I5688" s="62">
        <v>0.49640338645235083</v>
      </c>
      <c r="J5688" s="62">
        <v>0.55718087337454492</v>
      </c>
      <c r="K5688" s="62"/>
      <c r="L5688" s="65">
        <f t="shared" si="802"/>
        <v>0.18274074797073422</v>
      </c>
      <c r="M5688" s="65">
        <f t="shared" si="803"/>
        <v>0.18618448226105974</v>
      </c>
      <c r="N5688" s="65">
        <f t="shared" si="804"/>
        <v>0.16836952017610488</v>
      </c>
      <c r="O5688" s="65">
        <f t="shared" si="805"/>
        <v>5.5304155708551954E-2</v>
      </c>
      <c r="P5688" s="65">
        <f t="shared" si="806"/>
        <v>2.9677132575616803E-2</v>
      </c>
      <c r="Q5688" s="65">
        <f t="shared" si="807"/>
        <v>0.15011675888953649</v>
      </c>
      <c r="R5688" s="65">
        <f t="shared" si="808"/>
        <v>0.10723868072972252</v>
      </c>
      <c r="S5688" s="65">
        <f t="shared" si="809"/>
        <v>0.12036852168867353</v>
      </c>
      <c r="T5688" s="66">
        <f>(L5688*'Football Field'!$F$4)+(M5688*'Football Field'!$F$5)+(N5688*'Football Field'!$F$6)+(O5688*'Football Field'!$F$7)+(P5688*'Football Field'!$F$8)+(Q5688*'Football Field'!$F$9)+(R5688*'Football Field'!$F$10)+(S5688*'Football Field'!$F$11)</f>
        <v>129552888.47514307</v>
      </c>
    </row>
    <row r="5689" spans="2:20" x14ac:dyDescent="0.3">
      <c r="B5689" s="62">
        <f t="shared" si="801"/>
        <v>5662</v>
      </c>
      <c r="C5689" s="62">
        <v>0.57875151923506796</v>
      </c>
      <c r="D5689" s="62">
        <v>0.29997967307095241</v>
      </c>
      <c r="E5689" s="62">
        <v>3.1678158920177557E-2</v>
      </c>
      <c r="F5689" s="62">
        <v>0.62376097238030326</v>
      </c>
      <c r="G5689" s="62">
        <v>0.45965914684029385</v>
      </c>
      <c r="H5689" s="62">
        <v>0.24118729584682908</v>
      </c>
      <c r="I5689" s="62">
        <v>0.69439107365225605</v>
      </c>
      <c r="J5689" s="62">
        <v>0.41786792899292835</v>
      </c>
      <c r="K5689" s="62"/>
      <c r="L5689" s="65">
        <f t="shared" si="802"/>
        <v>0.17290225221525454</v>
      </c>
      <c r="M5689" s="65">
        <f t="shared" si="803"/>
        <v>8.9619049572977186E-2</v>
      </c>
      <c r="N5689" s="65">
        <f t="shared" si="804"/>
        <v>9.4638628863915001E-3</v>
      </c>
      <c r="O5689" s="65">
        <f t="shared" si="805"/>
        <v>0.1863488446839428</v>
      </c>
      <c r="P5689" s="65">
        <f t="shared" si="806"/>
        <v>0.13732335743165261</v>
      </c>
      <c r="Q5689" s="65">
        <f t="shared" si="807"/>
        <v>7.2054802919119212E-2</v>
      </c>
      <c r="R5689" s="65">
        <f t="shared" si="808"/>
        <v>0.20744961622101421</v>
      </c>
      <c r="S5689" s="65">
        <f t="shared" si="809"/>
        <v>0.12483821406964793</v>
      </c>
      <c r="T5689" s="66">
        <f>(L5689*'Football Field'!$F$4)+(M5689*'Football Field'!$F$5)+(N5689*'Football Field'!$F$6)+(O5689*'Football Field'!$F$7)+(P5689*'Football Field'!$F$8)+(Q5689*'Football Field'!$F$9)+(R5689*'Football Field'!$F$10)+(S5689*'Football Field'!$F$11)</f>
        <v>149452056.88675788</v>
      </c>
    </row>
    <row r="5690" spans="2:20" x14ac:dyDescent="0.3">
      <c r="B5690" s="62">
        <f t="shared" si="801"/>
        <v>5663</v>
      </c>
      <c r="C5690" s="62">
        <v>0.98654508666422558</v>
      </c>
      <c r="D5690" s="62">
        <v>0.46626692187512986</v>
      </c>
      <c r="E5690" s="62">
        <v>0.98955046921623124</v>
      </c>
      <c r="F5690" s="62">
        <v>0.54098857851394899</v>
      </c>
      <c r="G5690" s="62">
        <v>0.81626606898956577</v>
      </c>
      <c r="H5690" s="62">
        <v>0.6078080043225591</v>
      </c>
      <c r="I5690" s="62">
        <v>0.53927064581893858</v>
      </c>
      <c r="J5690" s="62">
        <v>0.62847369640435669</v>
      </c>
      <c r="K5690" s="62"/>
      <c r="L5690" s="65">
        <f t="shared" si="802"/>
        <v>0.17695338081710948</v>
      </c>
      <c r="M5690" s="65">
        <f t="shared" si="803"/>
        <v>8.3632779995865547E-2</v>
      </c>
      <c r="N5690" s="65">
        <f t="shared" si="804"/>
        <v>0.17749244650241369</v>
      </c>
      <c r="O5690" s="65">
        <f t="shared" si="805"/>
        <v>9.703536031502992E-2</v>
      </c>
      <c r="P5690" s="65">
        <f t="shared" si="806"/>
        <v>0.1464109877049711</v>
      </c>
      <c r="Q5690" s="65">
        <f t="shared" si="807"/>
        <v>0.10902054321333154</v>
      </c>
      <c r="R5690" s="65">
        <f t="shared" si="808"/>
        <v>9.6727220319699117E-2</v>
      </c>
      <c r="S5690" s="65">
        <f t="shared" si="809"/>
        <v>0.11272728113157945</v>
      </c>
      <c r="T5690" s="66">
        <f>(L5690*'Football Field'!$F$4)+(M5690*'Football Field'!$F$5)+(N5690*'Football Field'!$F$6)+(O5690*'Football Field'!$F$7)+(P5690*'Football Field'!$F$8)+(Q5690*'Football Field'!$F$9)+(R5690*'Football Field'!$F$10)+(S5690*'Football Field'!$F$11)</f>
        <v>138496690.19265369</v>
      </c>
    </row>
    <row r="5691" spans="2:20" x14ac:dyDescent="0.3">
      <c r="B5691" s="62">
        <f t="shared" si="801"/>
        <v>5664</v>
      </c>
      <c r="C5691" s="62">
        <v>0.58666991876435104</v>
      </c>
      <c r="D5691" s="62">
        <v>0.41106622048814834</v>
      </c>
      <c r="E5691" s="62">
        <v>0.91229411675075678</v>
      </c>
      <c r="F5691" s="62">
        <v>0.44508075797357116</v>
      </c>
      <c r="G5691" s="62">
        <v>0.5422809702782736</v>
      </c>
      <c r="H5691" s="62">
        <v>0.69449644851144332</v>
      </c>
      <c r="I5691" s="62">
        <v>0.53814523572835882</v>
      </c>
      <c r="J5691" s="62">
        <v>0.36049203039961852</v>
      </c>
      <c r="K5691" s="62"/>
      <c r="L5691" s="65">
        <f t="shared" si="802"/>
        <v>0.13064615550664313</v>
      </c>
      <c r="M5691" s="65">
        <f t="shared" si="803"/>
        <v>9.1540778975910259E-2</v>
      </c>
      <c r="N5691" s="65">
        <f t="shared" si="804"/>
        <v>0.20315975855017276</v>
      </c>
      <c r="O5691" s="65">
        <f t="shared" si="805"/>
        <v>9.9115512930510838E-2</v>
      </c>
      <c r="P5691" s="65">
        <f t="shared" si="806"/>
        <v>0.12076113280273007</v>
      </c>
      <c r="Q5691" s="65">
        <f t="shared" si="807"/>
        <v>0.15465816144475347</v>
      </c>
      <c r="R5691" s="65">
        <f t="shared" si="808"/>
        <v>0.11984014162547595</v>
      </c>
      <c r="S5691" s="65">
        <f t="shared" si="809"/>
        <v>8.027835816380352E-2</v>
      </c>
      <c r="T5691" s="66">
        <f>(L5691*'Football Field'!$F$4)+(M5691*'Football Field'!$F$5)+(N5691*'Football Field'!$F$6)+(O5691*'Football Field'!$F$7)+(P5691*'Football Field'!$F$8)+(Q5691*'Football Field'!$F$9)+(R5691*'Football Field'!$F$10)+(S5691*'Football Field'!$F$11)</f>
        <v>140233848.60266319</v>
      </c>
    </row>
    <row r="5692" spans="2:20" x14ac:dyDescent="0.3">
      <c r="B5692" s="62">
        <f t="shared" si="801"/>
        <v>5665</v>
      </c>
      <c r="C5692" s="62">
        <v>0.89579101943520345</v>
      </c>
      <c r="D5692" s="62">
        <v>0.96259924848122402</v>
      </c>
      <c r="E5692" s="62">
        <v>0.15758733810133685</v>
      </c>
      <c r="F5692" s="62">
        <v>0.43207500544530442</v>
      </c>
      <c r="G5692" s="62">
        <v>0.37526405912650174</v>
      </c>
      <c r="H5692" s="62">
        <v>0.14215475474076444</v>
      </c>
      <c r="I5692" s="62">
        <v>0.45936617334942365</v>
      </c>
      <c r="J5692" s="62">
        <v>0.68656240895686105</v>
      </c>
      <c r="K5692" s="62"/>
      <c r="L5692" s="65">
        <f t="shared" si="802"/>
        <v>0.21787980195829601</v>
      </c>
      <c r="M5692" s="65">
        <f t="shared" si="803"/>
        <v>0.23412931037925463</v>
      </c>
      <c r="N5692" s="65">
        <f t="shared" si="804"/>
        <v>3.8329361728031835E-2</v>
      </c>
      <c r="O5692" s="65">
        <f t="shared" si="805"/>
        <v>0.10509194061457343</v>
      </c>
      <c r="P5692" s="65">
        <f t="shared" si="806"/>
        <v>9.127403279405473E-2</v>
      </c>
      <c r="Q5692" s="65">
        <f t="shared" si="807"/>
        <v>3.4575753873795433E-2</v>
      </c>
      <c r="R5692" s="65">
        <f t="shared" si="808"/>
        <v>0.11172986634630178</v>
      </c>
      <c r="S5692" s="65">
        <f t="shared" si="809"/>
        <v>0.16698993230569206</v>
      </c>
      <c r="T5692" s="66">
        <f>(L5692*'Football Field'!$F$4)+(M5692*'Football Field'!$F$5)+(N5692*'Football Field'!$F$6)+(O5692*'Football Field'!$F$7)+(P5692*'Football Field'!$F$8)+(Q5692*'Football Field'!$F$9)+(R5692*'Football Field'!$F$10)+(S5692*'Football Field'!$F$11)</f>
        <v>132217355.59584203</v>
      </c>
    </row>
    <row r="5693" spans="2:20" x14ac:dyDescent="0.3">
      <c r="B5693" s="62">
        <f t="shared" si="801"/>
        <v>5666</v>
      </c>
      <c r="C5693" s="62">
        <v>0.39739869799310545</v>
      </c>
      <c r="D5693" s="62">
        <v>9.1175126966390185E-2</v>
      </c>
      <c r="E5693" s="62">
        <v>0.94067322220999106</v>
      </c>
      <c r="F5693" s="62">
        <v>0.2679822577767037</v>
      </c>
      <c r="G5693" s="62">
        <v>0.41041648569781819</v>
      </c>
      <c r="H5693" s="62">
        <v>0.51461570428508763</v>
      </c>
      <c r="I5693" s="62">
        <v>0.68318657678911787</v>
      </c>
      <c r="J5693" s="62">
        <v>4.2289473919343457E-2</v>
      </c>
      <c r="K5693" s="62"/>
      <c r="L5693" s="65">
        <f t="shared" si="802"/>
        <v>0.11870664667573966</v>
      </c>
      <c r="M5693" s="65">
        <f t="shared" si="803"/>
        <v>2.7234849125254947E-2</v>
      </c>
      <c r="N5693" s="65">
        <f t="shared" si="804"/>
        <v>0.28098774452489078</v>
      </c>
      <c r="O5693" s="65">
        <f t="shared" si="805"/>
        <v>8.004876550908592E-2</v>
      </c>
      <c r="P5693" s="65">
        <f t="shared" si="806"/>
        <v>0.12259517961096818</v>
      </c>
      <c r="Q5693" s="65">
        <f t="shared" si="807"/>
        <v>0.15372044470919896</v>
      </c>
      <c r="R5693" s="65">
        <f t="shared" si="808"/>
        <v>0.20407411497337341</v>
      </c>
      <c r="S5693" s="65">
        <f t="shared" si="809"/>
        <v>1.263225487148804E-2</v>
      </c>
      <c r="T5693" s="66">
        <f>(L5693*'Football Field'!$F$4)+(M5693*'Football Field'!$F$5)+(N5693*'Football Field'!$F$6)+(O5693*'Football Field'!$F$7)+(P5693*'Football Field'!$F$8)+(Q5693*'Football Field'!$F$9)+(R5693*'Football Field'!$F$10)+(S5693*'Football Field'!$F$11)</f>
        <v>153716316.0631789</v>
      </c>
    </row>
    <row r="5694" spans="2:20" x14ac:dyDescent="0.3">
      <c r="B5694" s="62">
        <f t="shared" si="801"/>
        <v>5667</v>
      </c>
      <c r="C5694" s="62">
        <v>0.81991384783156962</v>
      </c>
      <c r="D5694" s="62">
        <v>0.42686172976323733</v>
      </c>
      <c r="E5694" s="62">
        <v>0.2371611588858783</v>
      </c>
      <c r="F5694" s="62">
        <v>0.74888935567885895</v>
      </c>
      <c r="G5694" s="62">
        <v>0.96310563436477303</v>
      </c>
      <c r="H5694" s="62">
        <v>0.66933587556069452</v>
      </c>
      <c r="I5694" s="62">
        <v>0.43806630774077993</v>
      </c>
      <c r="J5694" s="62">
        <v>0.28705253543750053</v>
      </c>
      <c r="K5694" s="62"/>
      <c r="L5694" s="65">
        <f t="shared" si="802"/>
        <v>0.17861542979189013</v>
      </c>
      <c r="M5694" s="65">
        <f t="shared" si="803"/>
        <v>9.2990369079645918E-2</v>
      </c>
      <c r="N5694" s="65">
        <f t="shared" si="804"/>
        <v>5.1664747993188924E-2</v>
      </c>
      <c r="O5694" s="65">
        <f t="shared" si="805"/>
        <v>0.16314298689419052</v>
      </c>
      <c r="P5694" s="65">
        <f t="shared" si="806"/>
        <v>0.20980927114722081</v>
      </c>
      <c r="Q5694" s="65">
        <f t="shared" si="807"/>
        <v>0.1458125331150204</v>
      </c>
      <c r="R5694" s="65">
        <f t="shared" si="808"/>
        <v>9.543124810173878E-2</v>
      </c>
      <c r="S5694" s="65">
        <f t="shared" si="809"/>
        <v>6.2533413877104635E-2</v>
      </c>
      <c r="T5694" s="66">
        <f>(L5694*'Football Field'!$F$4)+(M5694*'Football Field'!$F$5)+(N5694*'Football Field'!$F$6)+(O5694*'Football Field'!$F$7)+(P5694*'Football Field'!$F$8)+(Q5694*'Football Field'!$F$9)+(R5694*'Football Field'!$F$10)+(S5694*'Football Field'!$F$11)</f>
        <v>140264305.84078568</v>
      </c>
    </row>
    <row r="5695" spans="2:20" x14ac:dyDescent="0.3">
      <c r="B5695" s="62">
        <f t="shared" si="801"/>
        <v>5668</v>
      </c>
      <c r="C5695" s="62">
        <v>0.67233336046468228</v>
      </c>
      <c r="D5695" s="62">
        <v>0.58213704969816049</v>
      </c>
      <c r="E5695" s="62">
        <v>0.11270140936874384</v>
      </c>
      <c r="F5695" s="62">
        <v>5.0797097937989921E-2</v>
      </c>
      <c r="G5695" s="62">
        <v>0.25969589592814668</v>
      </c>
      <c r="H5695" s="62">
        <v>0.25626054344723481</v>
      </c>
      <c r="I5695" s="62">
        <v>8.719642441074027E-2</v>
      </c>
      <c r="J5695" s="62">
        <v>9.713039748193375E-2</v>
      </c>
      <c r="K5695" s="62"/>
      <c r="L5695" s="65">
        <f t="shared" si="802"/>
        <v>0.31740005614693056</v>
      </c>
      <c r="M5695" s="65">
        <f t="shared" si="803"/>
        <v>0.27481952127394194</v>
      </c>
      <c r="N5695" s="65">
        <f t="shared" si="804"/>
        <v>5.3204906620659312E-2</v>
      </c>
      <c r="O5695" s="65">
        <f t="shared" si="805"/>
        <v>2.3980665969744144E-2</v>
      </c>
      <c r="P5695" s="65">
        <f t="shared" si="806"/>
        <v>0.12259914024160803</v>
      </c>
      <c r="Q5695" s="65">
        <f t="shared" si="807"/>
        <v>0.12097735388614247</v>
      </c>
      <c r="R5695" s="65">
        <f t="shared" si="808"/>
        <v>4.1164326554690392E-2</v>
      </c>
      <c r="S5695" s="65">
        <f t="shared" si="809"/>
        <v>4.5854029306283267E-2</v>
      </c>
      <c r="T5695" s="66">
        <f>(L5695*'Football Field'!$F$4)+(M5695*'Football Field'!$F$5)+(N5695*'Football Field'!$F$6)+(O5695*'Football Field'!$F$7)+(P5695*'Football Field'!$F$8)+(Q5695*'Football Field'!$F$9)+(R5695*'Football Field'!$F$10)+(S5695*'Football Field'!$F$11)</f>
        <v>123255937.07588534</v>
      </c>
    </row>
    <row r="5696" spans="2:20" x14ac:dyDescent="0.3">
      <c r="B5696" s="62">
        <f t="shared" si="801"/>
        <v>5669</v>
      </c>
      <c r="C5696" s="62">
        <v>0.45592392938356685</v>
      </c>
      <c r="D5696" s="62">
        <v>0.20694638439159019</v>
      </c>
      <c r="E5696" s="62">
        <v>0.31047519981533922</v>
      </c>
      <c r="F5696" s="62">
        <v>0.15255873408247678</v>
      </c>
      <c r="G5696" s="62">
        <v>0.93038686156622796</v>
      </c>
      <c r="H5696" s="62">
        <v>5.8528062777843282E-2</v>
      </c>
      <c r="I5696" s="62">
        <v>0.45831037351593862</v>
      </c>
      <c r="J5696" s="62">
        <v>2.2785841558319864E-2</v>
      </c>
      <c r="K5696" s="62"/>
      <c r="L5696" s="65">
        <f t="shared" si="802"/>
        <v>0.17563127506032661</v>
      </c>
      <c r="M5696" s="65">
        <f t="shared" si="803"/>
        <v>7.9720003749225263E-2</v>
      </c>
      <c r="N5696" s="65">
        <f t="shared" si="804"/>
        <v>0.11960143283530654</v>
      </c>
      <c r="O5696" s="65">
        <f t="shared" si="805"/>
        <v>5.8768762202768603E-2</v>
      </c>
      <c r="P5696" s="65">
        <f t="shared" si="806"/>
        <v>0.358404155309822</v>
      </c>
      <c r="Q5696" s="65">
        <f t="shared" si="807"/>
        <v>2.2546213589582129E-2</v>
      </c>
      <c r="R5696" s="65">
        <f t="shared" si="808"/>
        <v>0.17655058242459543</v>
      </c>
      <c r="S5696" s="65">
        <f t="shared" si="809"/>
        <v>8.77757482837342E-3</v>
      </c>
      <c r="T5696" s="66">
        <f>(L5696*'Football Field'!$F$4)+(M5696*'Football Field'!$F$5)+(N5696*'Football Field'!$F$6)+(O5696*'Football Field'!$F$7)+(P5696*'Football Field'!$F$8)+(Q5696*'Football Field'!$F$9)+(R5696*'Football Field'!$F$10)+(S5696*'Football Field'!$F$11)</f>
        <v>164384755.45826027</v>
      </c>
    </row>
    <row r="5697" spans="2:20" x14ac:dyDescent="0.3">
      <c r="B5697" s="62">
        <f t="shared" si="801"/>
        <v>5670</v>
      </c>
      <c r="C5697" s="62">
        <v>0.19205021004766354</v>
      </c>
      <c r="D5697" s="62">
        <v>0.91017193947339126</v>
      </c>
      <c r="E5697" s="62">
        <v>0.47362040110282189</v>
      </c>
      <c r="F5697" s="62">
        <v>0.77132295776969451</v>
      </c>
      <c r="G5697" s="62">
        <v>0.30033009328538074</v>
      </c>
      <c r="H5697" s="62">
        <v>0.20904008570871357</v>
      </c>
      <c r="I5697" s="62">
        <v>0.6290262478318005</v>
      </c>
      <c r="J5697" s="62">
        <v>0.1087435317533374</v>
      </c>
      <c r="K5697" s="62"/>
      <c r="L5697" s="65">
        <f t="shared" si="802"/>
        <v>5.3431799776720725E-2</v>
      </c>
      <c r="M5697" s="65">
        <f t="shared" si="803"/>
        <v>0.25322609551045094</v>
      </c>
      <c r="N5697" s="65">
        <f t="shared" si="804"/>
        <v>0.1317696577140714</v>
      </c>
      <c r="O5697" s="65">
        <f t="shared" si="805"/>
        <v>0.21459582799992738</v>
      </c>
      <c r="P5697" s="65">
        <f t="shared" si="806"/>
        <v>8.3557197919052986E-2</v>
      </c>
      <c r="Q5697" s="65">
        <f t="shared" si="807"/>
        <v>5.8158686741995619E-2</v>
      </c>
      <c r="R5697" s="65">
        <f t="shared" si="808"/>
        <v>0.17500634089444239</v>
      </c>
      <c r="S5697" s="65">
        <f t="shared" si="809"/>
        <v>3.0254393443338409E-2</v>
      </c>
      <c r="T5697" s="66">
        <f>(L5697*'Football Field'!$F$4)+(M5697*'Football Field'!$F$5)+(N5697*'Football Field'!$F$6)+(O5697*'Football Field'!$F$7)+(P5697*'Football Field'!$F$8)+(Q5697*'Football Field'!$F$9)+(R5697*'Football Field'!$F$10)+(S5697*'Football Field'!$F$11)</f>
        <v>143261314.81992695</v>
      </c>
    </row>
    <row r="5698" spans="2:20" x14ac:dyDescent="0.3">
      <c r="B5698" s="62">
        <f t="shared" si="801"/>
        <v>5671</v>
      </c>
      <c r="C5698" s="62">
        <v>0.94498084036899377</v>
      </c>
      <c r="D5698" s="62">
        <v>0.37590506825668146</v>
      </c>
      <c r="E5698" s="62">
        <v>5.3684123789553118E-2</v>
      </c>
      <c r="F5698" s="62">
        <v>0.44068097275217599</v>
      </c>
      <c r="G5698" s="62">
        <v>0.98581269789899184</v>
      </c>
      <c r="H5698" s="62">
        <v>0.1201333380975218</v>
      </c>
      <c r="I5698" s="62">
        <v>0.83561501569883689</v>
      </c>
      <c r="J5698" s="62">
        <v>5.902245083301727E-2</v>
      </c>
      <c r="K5698" s="62"/>
      <c r="L5698" s="65">
        <f t="shared" si="802"/>
        <v>0.24764722853235832</v>
      </c>
      <c r="M5698" s="65">
        <f t="shared" si="803"/>
        <v>9.8511889731736649E-2</v>
      </c>
      <c r="N5698" s="65">
        <f t="shared" si="804"/>
        <v>1.4068776746287875E-2</v>
      </c>
      <c r="O5698" s="65">
        <f t="shared" si="805"/>
        <v>0.11548744366754139</v>
      </c>
      <c r="P5698" s="65">
        <f t="shared" si="806"/>
        <v>0.25834786490630179</v>
      </c>
      <c r="Q5698" s="65">
        <f t="shared" si="807"/>
        <v>3.1482848078247888E-2</v>
      </c>
      <c r="R5698" s="65">
        <f t="shared" si="808"/>
        <v>0.21898617825630781</v>
      </c>
      <c r="S5698" s="65">
        <f t="shared" si="809"/>
        <v>1.5467770081218366E-2</v>
      </c>
      <c r="T5698" s="66">
        <f>(L5698*'Football Field'!$F$4)+(M5698*'Football Field'!$F$5)+(N5698*'Football Field'!$F$6)+(O5698*'Football Field'!$F$7)+(P5698*'Football Field'!$F$8)+(Q5698*'Football Field'!$F$9)+(R5698*'Football Field'!$F$10)+(S5698*'Football Field'!$F$11)</f>
        <v>159358226.68182489</v>
      </c>
    </row>
    <row r="5699" spans="2:20" x14ac:dyDescent="0.3">
      <c r="B5699" s="62">
        <f t="shared" si="801"/>
        <v>5672</v>
      </c>
      <c r="C5699" s="62">
        <v>0.93645646226137558</v>
      </c>
      <c r="D5699" s="62">
        <v>0.45884487008042918</v>
      </c>
      <c r="E5699" s="62">
        <v>0.73008864376005578</v>
      </c>
      <c r="F5699" s="62">
        <v>0.16635630979294069</v>
      </c>
      <c r="G5699" s="62">
        <v>0.36393815836896082</v>
      </c>
      <c r="H5699" s="62">
        <v>7.8016395544188266E-2</v>
      </c>
      <c r="I5699" s="62">
        <v>0.14131983405594062</v>
      </c>
      <c r="J5699" s="62">
        <v>7.5264785610934082E-2</v>
      </c>
      <c r="K5699" s="62"/>
      <c r="L5699" s="65">
        <f t="shared" si="802"/>
        <v>0.31741215388292382</v>
      </c>
      <c r="M5699" s="65">
        <f t="shared" si="803"/>
        <v>0.1555255843487455</v>
      </c>
      <c r="N5699" s="65">
        <f t="shared" si="804"/>
        <v>0.24746372979447814</v>
      </c>
      <c r="O5699" s="65">
        <f t="shared" si="805"/>
        <v>5.6386513128310473E-2</v>
      </c>
      <c r="P5699" s="65">
        <f t="shared" si="806"/>
        <v>0.12335693049639504</v>
      </c>
      <c r="Q5699" s="65">
        <f t="shared" si="807"/>
        <v>2.6443676930867511E-2</v>
      </c>
      <c r="R5699" s="65">
        <f t="shared" si="808"/>
        <v>4.7900393367730838E-2</v>
      </c>
      <c r="S5699" s="65">
        <f t="shared" si="809"/>
        <v>2.551101805054886E-2</v>
      </c>
      <c r="T5699" s="66">
        <f>(L5699*'Football Field'!$F$4)+(M5699*'Football Field'!$F$5)+(N5699*'Football Field'!$F$6)+(O5699*'Football Field'!$F$7)+(P5699*'Football Field'!$F$8)+(Q5699*'Football Field'!$F$9)+(R5699*'Football Field'!$F$10)+(S5699*'Football Field'!$F$11)</f>
        <v>129791886.66560258</v>
      </c>
    </row>
    <row r="5700" spans="2:20" x14ac:dyDescent="0.3">
      <c r="B5700" s="62">
        <f t="shared" si="801"/>
        <v>5673</v>
      </c>
      <c r="C5700" s="62">
        <v>0.22849375930920834</v>
      </c>
      <c r="D5700" s="62">
        <v>0.57895066125206085</v>
      </c>
      <c r="E5700" s="62">
        <v>0.47858880204323406</v>
      </c>
      <c r="F5700" s="62">
        <v>0.12787420573722963</v>
      </c>
      <c r="G5700" s="62">
        <v>0.4758039523284795</v>
      </c>
      <c r="H5700" s="62">
        <v>0.23469556503681777</v>
      </c>
      <c r="I5700" s="62">
        <v>6.8626088519687323E-2</v>
      </c>
      <c r="J5700" s="62">
        <v>0.77416192918551119</v>
      </c>
      <c r="K5700" s="62"/>
      <c r="L5700" s="65">
        <f t="shared" si="802"/>
        <v>7.7006655149631301E-2</v>
      </c>
      <c r="M5700" s="65">
        <f t="shared" si="803"/>
        <v>0.19511716230007231</v>
      </c>
      <c r="N5700" s="65">
        <f t="shared" si="804"/>
        <v>0.1612933453799289</v>
      </c>
      <c r="O5700" s="65">
        <f t="shared" si="805"/>
        <v>4.3095990426654095E-2</v>
      </c>
      <c r="P5700" s="65">
        <f t="shared" si="806"/>
        <v>0.16035479912695466</v>
      </c>
      <c r="Q5700" s="65">
        <f t="shared" si="807"/>
        <v>7.9096779258118408E-2</v>
      </c>
      <c r="R5700" s="65">
        <f t="shared" si="808"/>
        <v>2.3128270762757152E-2</v>
      </c>
      <c r="S5700" s="65">
        <f t="shared" si="809"/>
        <v>0.26090699759588326</v>
      </c>
      <c r="T5700" s="66">
        <f>(L5700*'Football Field'!$F$4)+(M5700*'Football Field'!$F$5)+(N5700*'Football Field'!$F$6)+(O5700*'Football Field'!$F$7)+(P5700*'Football Field'!$F$8)+(Q5700*'Football Field'!$F$9)+(R5700*'Football Field'!$F$10)+(S5700*'Football Field'!$F$11)</f>
        <v>129889409.93190798</v>
      </c>
    </row>
    <row r="5701" spans="2:20" x14ac:dyDescent="0.3">
      <c r="B5701" s="62">
        <f t="shared" si="801"/>
        <v>5674</v>
      </c>
      <c r="C5701" s="62">
        <v>0.71795656825690368</v>
      </c>
      <c r="D5701" s="62">
        <v>0.90840263376350205</v>
      </c>
      <c r="E5701" s="62">
        <v>0.80395757858786832</v>
      </c>
      <c r="F5701" s="62">
        <v>0.34360599684985782</v>
      </c>
      <c r="G5701" s="62">
        <v>4.0481035255724329E-2</v>
      </c>
      <c r="H5701" s="62">
        <v>0.75476218376945159</v>
      </c>
      <c r="I5701" s="62">
        <v>0.29600294152607987</v>
      </c>
      <c r="J5701" s="62">
        <v>3.6092507505070426E-2</v>
      </c>
      <c r="K5701" s="62"/>
      <c r="L5701" s="65">
        <f t="shared" si="802"/>
        <v>0.18403190308672762</v>
      </c>
      <c r="M5701" s="65">
        <f t="shared" si="803"/>
        <v>0.2328484379861169</v>
      </c>
      <c r="N5701" s="65">
        <f t="shared" si="804"/>
        <v>0.20607631398614215</v>
      </c>
      <c r="O5701" s="65">
        <f t="shared" si="805"/>
        <v>8.8075613913270207E-2</v>
      </c>
      <c r="P5701" s="65">
        <f t="shared" si="806"/>
        <v>1.0376396409491624E-2</v>
      </c>
      <c r="Q5701" s="65">
        <f t="shared" si="807"/>
        <v>0.19346618890083675</v>
      </c>
      <c r="R5701" s="65">
        <f t="shared" si="808"/>
        <v>7.5873648987666367E-2</v>
      </c>
      <c r="S5701" s="65">
        <f t="shared" si="809"/>
        <v>9.2514967297483743E-3</v>
      </c>
      <c r="T5701" s="66">
        <f>(L5701*'Football Field'!$F$4)+(M5701*'Football Field'!$F$5)+(N5701*'Football Field'!$F$6)+(O5701*'Football Field'!$F$7)+(P5701*'Football Field'!$F$8)+(Q5701*'Football Field'!$F$9)+(R5701*'Football Field'!$F$10)+(S5701*'Football Field'!$F$11)</f>
        <v>123820031.81922589</v>
      </c>
    </row>
    <row r="5702" spans="2:20" x14ac:dyDescent="0.3">
      <c r="B5702" s="62">
        <f t="shared" si="801"/>
        <v>5675</v>
      </c>
      <c r="C5702" s="62">
        <v>0.64095190848903094</v>
      </c>
      <c r="D5702" s="62">
        <v>6.586612204687925E-2</v>
      </c>
      <c r="E5702" s="62">
        <v>7.1341298076170734E-3</v>
      </c>
      <c r="F5702" s="62">
        <v>0.81622049025218613</v>
      </c>
      <c r="G5702" s="62">
        <v>0.67266506335697596</v>
      </c>
      <c r="H5702" s="62">
        <v>0.30205765075913438</v>
      </c>
      <c r="I5702" s="62">
        <v>6.5849925836345968E-2</v>
      </c>
      <c r="J5702" s="62">
        <v>0.62196125255085055</v>
      </c>
      <c r="K5702" s="62"/>
      <c r="L5702" s="65">
        <f t="shared" si="802"/>
        <v>0.2007550333350985</v>
      </c>
      <c r="M5702" s="65">
        <f t="shared" si="803"/>
        <v>2.0630183562985998E-2</v>
      </c>
      <c r="N5702" s="65">
        <f t="shared" si="804"/>
        <v>2.2345084683831561E-3</v>
      </c>
      <c r="O5702" s="65">
        <f t="shared" si="805"/>
        <v>0.2556515856480554</v>
      </c>
      <c r="P5702" s="65">
        <f t="shared" si="806"/>
        <v>0.21068803357794652</v>
      </c>
      <c r="Q5702" s="65">
        <f t="shared" si="807"/>
        <v>9.4608648393328457E-2</v>
      </c>
      <c r="R5702" s="65">
        <f t="shared" si="808"/>
        <v>2.0625110685064195E-2</v>
      </c>
      <c r="S5702" s="65">
        <f t="shared" si="809"/>
        <v>0.19480689632913772</v>
      </c>
      <c r="T5702" s="66">
        <f>(L5702*'Football Field'!$F$4)+(M5702*'Football Field'!$F$5)+(N5702*'Football Field'!$F$6)+(O5702*'Football Field'!$F$7)+(P5702*'Football Field'!$F$8)+(Q5702*'Football Field'!$F$9)+(R5702*'Football Field'!$F$10)+(S5702*'Football Field'!$F$11)</f>
        <v>130466884.50459619</v>
      </c>
    </row>
    <row r="5703" spans="2:20" x14ac:dyDescent="0.3">
      <c r="B5703" s="62">
        <f t="shared" si="801"/>
        <v>5676</v>
      </c>
      <c r="C5703" s="62">
        <v>0.62012217825644955</v>
      </c>
      <c r="D5703" s="62">
        <v>0.11981070706456798</v>
      </c>
      <c r="E5703" s="62">
        <v>5.2106277244938659E-2</v>
      </c>
      <c r="F5703" s="62">
        <v>0.59994643674488679</v>
      </c>
      <c r="G5703" s="62">
        <v>0.38017019498074578</v>
      </c>
      <c r="H5703" s="62">
        <v>0.42736982129551182</v>
      </c>
      <c r="I5703" s="62">
        <v>0.8233263074822571</v>
      </c>
      <c r="J5703" s="62">
        <v>0.47158814631465573</v>
      </c>
      <c r="K5703" s="62"/>
      <c r="L5703" s="65">
        <f t="shared" si="802"/>
        <v>0.17745966905815683</v>
      </c>
      <c r="M5703" s="65">
        <f t="shared" si="803"/>
        <v>3.4286095822409615E-2</v>
      </c>
      <c r="N5703" s="65">
        <f t="shared" si="804"/>
        <v>1.4911194986990794E-2</v>
      </c>
      <c r="O5703" s="65">
        <f t="shared" si="805"/>
        <v>0.17168599971172008</v>
      </c>
      <c r="P5703" s="65">
        <f t="shared" si="806"/>
        <v>0.10879287881098523</v>
      </c>
      <c r="Q5703" s="65">
        <f t="shared" si="807"/>
        <v>0.12229994299797706</v>
      </c>
      <c r="R5703" s="65">
        <f t="shared" si="808"/>
        <v>0.23561036707874919</v>
      </c>
      <c r="S5703" s="65">
        <f t="shared" si="809"/>
        <v>0.13495385153301129</v>
      </c>
      <c r="T5703" s="66">
        <f>(L5703*'Football Field'!$F$4)+(M5703*'Football Field'!$F$5)+(N5703*'Football Field'!$F$6)+(O5703*'Football Field'!$F$7)+(P5703*'Football Field'!$F$8)+(Q5703*'Football Field'!$F$9)+(R5703*'Football Field'!$F$10)+(S5703*'Football Field'!$F$11)</f>
        <v>151292751.98097524</v>
      </c>
    </row>
    <row r="5704" spans="2:20" x14ac:dyDescent="0.3">
      <c r="B5704" s="62">
        <f t="shared" si="801"/>
        <v>5677</v>
      </c>
      <c r="C5704" s="62">
        <v>7.5744457989983305E-2</v>
      </c>
      <c r="D5704" s="62">
        <v>0.54734293468646233</v>
      </c>
      <c r="E5704" s="62">
        <v>0.42265556113624814</v>
      </c>
      <c r="F5704" s="62">
        <v>0.47319619743627894</v>
      </c>
      <c r="G5704" s="62">
        <v>3.3529005775948639E-2</v>
      </c>
      <c r="H5704" s="62">
        <v>0.2906645013681397</v>
      </c>
      <c r="I5704" s="62">
        <v>0.32687949537615169</v>
      </c>
      <c r="J5704" s="62">
        <v>0.86339656402354037</v>
      </c>
      <c r="K5704" s="62"/>
      <c r="L5704" s="65">
        <f t="shared" si="802"/>
        <v>2.4970079879343927E-2</v>
      </c>
      <c r="M5704" s="65">
        <f t="shared" si="803"/>
        <v>0.18043824146610021</v>
      </c>
      <c r="N5704" s="65">
        <f t="shared" si="804"/>
        <v>0.1393335354570325</v>
      </c>
      <c r="O5704" s="65">
        <f t="shared" si="805"/>
        <v>0.15599486962000889</v>
      </c>
      <c r="P5704" s="65">
        <f t="shared" si="806"/>
        <v>1.1053243692246612E-2</v>
      </c>
      <c r="Q5704" s="65">
        <f t="shared" si="807"/>
        <v>9.5821080642123427E-2</v>
      </c>
      <c r="R5704" s="65">
        <f t="shared" si="808"/>
        <v>0.1077597929546415</v>
      </c>
      <c r="S5704" s="65">
        <f t="shared" si="809"/>
        <v>0.28462915628850272</v>
      </c>
      <c r="T5704" s="66">
        <f>(L5704*'Football Field'!$F$4)+(M5704*'Football Field'!$F$5)+(N5704*'Football Field'!$F$6)+(O5704*'Football Field'!$F$7)+(P5704*'Football Field'!$F$8)+(Q5704*'Football Field'!$F$9)+(R5704*'Football Field'!$F$10)+(S5704*'Football Field'!$F$11)</f>
        <v>130103930.56884104</v>
      </c>
    </row>
    <row r="5705" spans="2:20" x14ac:dyDescent="0.3">
      <c r="B5705" s="62">
        <f t="shared" si="801"/>
        <v>5678</v>
      </c>
      <c r="C5705" s="62">
        <v>0.99814815771618237</v>
      </c>
      <c r="D5705" s="62">
        <v>0.54254704579722235</v>
      </c>
      <c r="E5705" s="62">
        <v>0.28490676891597189</v>
      </c>
      <c r="F5705" s="62">
        <v>0.6131159501080391</v>
      </c>
      <c r="G5705" s="62">
        <v>0.46360946259671232</v>
      </c>
      <c r="H5705" s="62">
        <v>0.26065254325894127</v>
      </c>
      <c r="I5705" s="62">
        <v>0.77656894155320744</v>
      </c>
      <c r="J5705" s="62">
        <v>0.34688377803957493</v>
      </c>
      <c r="K5705" s="62"/>
      <c r="L5705" s="65">
        <f t="shared" si="802"/>
        <v>0.23286220493519275</v>
      </c>
      <c r="M5705" s="65">
        <f t="shared" si="803"/>
        <v>0.12657309477431292</v>
      </c>
      <c r="N5705" s="65">
        <f t="shared" si="804"/>
        <v>6.6467105006268193E-2</v>
      </c>
      <c r="O5705" s="65">
        <f t="shared" si="805"/>
        <v>0.1430364129006286</v>
      </c>
      <c r="P5705" s="65">
        <f t="shared" si="806"/>
        <v>0.1081574121582331</v>
      </c>
      <c r="Q5705" s="65">
        <f t="shared" si="807"/>
        <v>6.0808734130330742E-2</v>
      </c>
      <c r="R5705" s="65">
        <f t="shared" si="808"/>
        <v>0.18116905252625601</v>
      </c>
      <c r="S5705" s="65">
        <f t="shared" si="809"/>
        <v>8.0925983568777601E-2</v>
      </c>
      <c r="T5705" s="66">
        <f>(L5705*'Football Field'!$F$4)+(M5705*'Football Field'!$F$5)+(N5705*'Football Field'!$F$6)+(O5705*'Football Field'!$F$7)+(P5705*'Football Field'!$F$8)+(Q5705*'Football Field'!$F$9)+(R5705*'Football Field'!$F$10)+(S5705*'Football Field'!$F$11)</f>
        <v>143850624.62326199</v>
      </c>
    </row>
    <row r="5706" spans="2:20" x14ac:dyDescent="0.3">
      <c r="B5706" s="62">
        <f t="shared" si="801"/>
        <v>5679</v>
      </c>
      <c r="C5706" s="62">
        <v>6.2881349876775294E-2</v>
      </c>
      <c r="D5706" s="62">
        <v>0.3004852808755788</v>
      </c>
      <c r="E5706" s="62">
        <v>1.9746269898923363E-2</v>
      </c>
      <c r="F5706" s="62">
        <v>0.55223085302850461</v>
      </c>
      <c r="G5706" s="62">
        <v>0.30388178827597478</v>
      </c>
      <c r="H5706" s="62">
        <v>0.37618437714762021</v>
      </c>
      <c r="I5706" s="62">
        <v>0.36884477873513555</v>
      </c>
      <c r="J5706" s="62">
        <v>0.28967047763667586</v>
      </c>
      <c r="K5706" s="62"/>
      <c r="L5706" s="65">
        <f t="shared" si="802"/>
        <v>2.7653218564517985E-2</v>
      </c>
      <c r="M5706" s="65">
        <f t="shared" si="803"/>
        <v>0.13214387356118065</v>
      </c>
      <c r="N5706" s="65">
        <f t="shared" si="804"/>
        <v>8.6837817320866463E-3</v>
      </c>
      <c r="O5706" s="65">
        <f t="shared" si="805"/>
        <v>0.24285357274920158</v>
      </c>
      <c r="P5706" s="65">
        <f t="shared" si="806"/>
        <v>0.13363754953479143</v>
      </c>
      <c r="Q5706" s="65">
        <f t="shared" si="807"/>
        <v>0.16543392949110911</v>
      </c>
      <c r="R5706" s="65">
        <f t="shared" si="808"/>
        <v>0.16220620744834185</v>
      </c>
      <c r="S5706" s="65">
        <f t="shared" si="809"/>
        <v>0.12738786691877083</v>
      </c>
      <c r="T5706" s="66">
        <f>(L5706*'Football Field'!$F$4)+(M5706*'Football Field'!$F$5)+(N5706*'Football Field'!$F$6)+(O5706*'Football Field'!$F$7)+(P5706*'Football Field'!$F$8)+(Q5706*'Football Field'!$F$9)+(R5706*'Football Field'!$F$10)+(S5706*'Football Field'!$F$11)</f>
        <v>143832204.57347953</v>
      </c>
    </row>
    <row r="5707" spans="2:20" x14ac:dyDescent="0.3">
      <c r="B5707" s="62">
        <f t="shared" si="801"/>
        <v>5680</v>
      </c>
      <c r="C5707" s="62">
        <v>0.1720715776672137</v>
      </c>
      <c r="D5707" s="62">
        <v>0.23665287498061982</v>
      </c>
      <c r="E5707" s="62">
        <v>0.84853092116895545</v>
      </c>
      <c r="F5707" s="62">
        <v>0.30777305298131752</v>
      </c>
      <c r="G5707" s="62">
        <v>0.11582884638898583</v>
      </c>
      <c r="H5707" s="62">
        <v>0.96754822269541541</v>
      </c>
      <c r="I5707" s="62">
        <v>0.82071835268290338</v>
      </c>
      <c r="J5707" s="62">
        <v>0.79444662546785638</v>
      </c>
      <c r="K5707" s="62"/>
      <c r="L5707" s="65">
        <f t="shared" si="802"/>
        <v>4.0358563020171406E-2</v>
      </c>
      <c r="M5707" s="65">
        <f t="shared" si="803"/>
        <v>5.5505796473149439E-2</v>
      </c>
      <c r="N5707" s="65">
        <f t="shared" si="804"/>
        <v>0.19901885669225475</v>
      </c>
      <c r="O5707" s="65">
        <f t="shared" si="805"/>
        <v>7.2186693020736978E-2</v>
      </c>
      <c r="P5707" s="65">
        <f t="shared" si="806"/>
        <v>2.7167100226072643E-2</v>
      </c>
      <c r="Q5707" s="65">
        <f t="shared" si="807"/>
        <v>0.22693379377405501</v>
      </c>
      <c r="R5707" s="65">
        <f t="shared" si="808"/>
        <v>0.19249555218598682</v>
      </c>
      <c r="S5707" s="65">
        <f t="shared" si="809"/>
        <v>0.18633364460757298</v>
      </c>
      <c r="T5707" s="66">
        <f>(L5707*'Football Field'!$F$4)+(M5707*'Football Field'!$F$5)+(N5707*'Football Field'!$F$6)+(O5707*'Football Field'!$F$7)+(P5707*'Football Field'!$F$8)+(Q5707*'Football Field'!$F$9)+(R5707*'Football Field'!$F$10)+(S5707*'Football Field'!$F$11)</f>
        <v>143715309.56886923</v>
      </c>
    </row>
    <row r="5708" spans="2:20" x14ac:dyDescent="0.3">
      <c r="B5708" s="62">
        <f t="shared" si="801"/>
        <v>5681</v>
      </c>
      <c r="C5708" s="62">
        <v>0.2580103599462753</v>
      </c>
      <c r="D5708" s="62">
        <v>0.93701297842539799</v>
      </c>
      <c r="E5708" s="62">
        <v>6.3711588899624472E-2</v>
      </c>
      <c r="F5708" s="62">
        <v>0.29608978504871764</v>
      </c>
      <c r="G5708" s="62">
        <v>2.3973326846487009E-2</v>
      </c>
      <c r="H5708" s="62">
        <v>0.7302658738803065</v>
      </c>
      <c r="I5708" s="62">
        <v>0.47824353103977435</v>
      </c>
      <c r="J5708" s="62">
        <v>0.95338383523853742</v>
      </c>
      <c r="K5708" s="62"/>
      <c r="L5708" s="65">
        <f t="shared" si="802"/>
        <v>6.8973978518971607E-2</v>
      </c>
      <c r="M5708" s="65">
        <f t="shared" si="803"/>
        <v>0.25049193008904219</v>
      </c>
      <c r="N5708" s="65">
        <f t="shared" si="804"/>
        <v>1.7032036097648518E-2</v>
      </c>
      <c r="O5708" s="65">
        <f t="shared" si="805"/>
        <v>7.9153761414424151E-2</v>
      </c>
      <c r="P5708" s="65">
        <f t="shared" si="806"/>
        <v>6.4087958765771686E-3</v>
      </c>
      <c r="Q5708" s="65">
        <f t="shared" si="807"/>
        <v>0.1952221713447729</v>
      </c>
      <c r="R5708" s="65">
        <f t="shared" si="808"/>
        <v>0.12784897103993489</v>
      </c>
      <c r="S5708" s="65">
        <f t="shared" si="809"/>
        <v>0.25486835561862853</v>
      </c>
      <c r="T5708" s="66">
        <f>(L5708*'Football Field'!$F$4)+(M5708*'Football Field'!$F$5)+(N5708*'Football Field'!$F$6)+(O5708*'Football Field'!$F$7)+(P5708*'Football Field'!$F$8)+(Q5708*'Football Field'!$F$9)+(R5708*'Football Field'!$F$10)+(S5708*'Football Field'!$F$11)</f>
        <v>128097677.10748269</v>
      </c>
    </row>
    <row r="5709" spans="2:20" x14ac:dyDescent="0.3">
      <c r="B5709" s="62">
        <f t="shared" si="801"/>
        <v>5682</v>
      </c>
      <c r="C5709" s="62">
        <v>0.81214894236622381</v>
      </c>
      <c r="D5709" s="62">
        <v>0.87248071966364171</v>
      </c>
      <c r="E5709" s="62">
        <v>0.68423807128701841</v>
      </c>
      <c r="F5709" s="62">
        <v>0.32217017249807767</v>
      </c>
      <c r="G5709" s="62">
        <v>0.89878037584920789</v>
      </c>
      <c r="H5709" s="62">
        <v>0.11153463934235441</v>
      </c>
      <c r="I5709" s="62">
        <v>0.27270964071918613</v>
      </c>
      <c r="J5709" s="62">
        <v>0.90018935165425862</v>
      </c>
      <c r="K5709" s="62"/>
      <c r="L5709" s="65">
        <f t="shared" si="802"/>
        <v>0.16662022332839435</v>
      </c>
      <c r="M5709" s="65">
        <f t="shared" si="803"/>
        <v>0.17899787191315572</v>
      </c>
      <c r="N5709" s="65">
        <f t="shared" si="804"/>
        <v>0.14037806897275135</v>
      </c>
      <c r="O5709" s="65">
        <f t="shared" si="805"/>
        <v>6.609633195479922E-2</v>
      </c>
      <c r="P5709" s="65">
        <f t="shared" si="806"/>
        <v>0.18439350116107636</v>
      </c>
      <c r="Q5709" s="65">
        <f t="shared" si="807"/>
        <v>2.2882411767883491E-2</v>
      </c>
      <c r="R5709" s="65">
        <f t="shared" si="808"/>
        <v>5.5949024704814693E-2</v>
      </c>
      <c r="S5709" s="65">
        <f t="shared" si="809"/>
        <v>0.18468256619712489</v>
      </c>
      <c r="T5709" s="66">
        <f>(L5709*'Football Field'!$F$4)+(M5709*'Football Field'!$F$5)+(N5709*'Football Field'!$F$6)+(O5709*'Football Field'!$F$7)+(P5709*'Football Field'!$F$8)+(Q5709*'Football Field'!$F$9)+(R5709*'Football Field'!$F$10)+(S5709*'Football Field'!$F$11)</f>
        <v>135062813.55308682</v>
      </c>
    </row>
    <row r="5710" spans="2:20" x14ac:dyDescent="0.3">
      <c r="B5710" s="62">
        <f t="shared" si="801"/>
        <v>5683</v>
      </c>
      <c r="C5710" s="62">
        <v>7.6451794255838257E-2</v>
      </c>
      <c r="D5710" s="62">
        <v>0.39325579605148564</v>
      </c>
      <c r="E5710" s="62">
        <v>0.24210921323188617</v>
      </c>
      <c r="F5710" s="62">
        <v>0.13852887833563443</v>
      </c>
      <c r="G5710" s="62">
        <v>0.75839305677067526</v>
      </c>
      <c r="H5710" s="62">
        <v>0.7967771336984536</v>
      </c>
      <c r="I5710" s="62">
        <v>0.67216894987533327</v>
      </c>
      <c r="J5710" s="62">
        <v>0.91736032431326131</v>
      </c>
      <c r="K5710" s="62"/>
      <c r="L5710" s="65">
        <f t="shared" si="802"/>
        <v>1.9136653392313553E-2</v>
      </c>
      <c r="M5710" s="65">
        <f t="shared" si="803"/>
        <v>9.8435882856744539E-2</v>
      </c>
      <c r="N5710" s="65">
        <f t="shared" si="804"/>
        <v>6.0602372276573842E-2</v>
      </c>
      <c r="O5710" s="65">
        <f t="shared" si="805"/>
        <v>3.467517218319003E-2</v>
      </c>
      <c r="P5710" s="65">
        <f t="shared" si="806"/>
        <v>0.18983341337929804</v>
      </c>
      <c r="Q5710" s="65">
        <f t="shared" si="807"/>
        <v>0.19944133407103121</v>
      </c>
      <c r="R5710" s="65">
        <f t="shared" si="808"/>
        <v>0.16825065180020082</v>
      </c>
      <c r="S5710" s="65">
        <f t="shared" si="809"/>
        <v>0.22962452004064807</v>
      </c>
      <c r="T5710" s="66">
        <f>(L5710*'Football Field'!$F$4)+(M5710*'Football Field'!$F$5)+(N5710*'Football Field'!$F$6)+(O5710*'Football Field'!$F$7)+(P5710*'Football Field'!$F$8)+(Q5710*'Football Field'!$F$9)+(R5710*'Football Field'!$F$10)+(S5710*'Football Field'!$F$11)</f>
        <v>150098109.53338802</v>
      </c>
    </row>
    <row r="5711" spans="2:20" x14ac:dyDescent="0.3">
      <c r="B5711" s="62">
        <f t="shared" si="801"/>
        <v>5684</v>
      </c>
      <c r="C5711" s="62">
        <v>0.63885383104122895</v>
      </c>
      <c r="D5711" s="62">
        <v>0.26823033695898391</v>
      </c>
      <c r="E5711" s="62">
        <v>3.9957887332766617E-3</v>
      </c>
      <c r="F5711" s="62">
        <v>0.6254410075553285</v>
      </c>
      <c r="G5711" s="62">
        <v>0.63847415127196749</v>
      </c>
      <c r="H5711" s="62">
        <v>0.16439312226820757</v>
      </c>
      <c r="I5711" s="62">
        <v>0.95181279492966453</v>
      </c>
      <c r="J5711" s="62">
        <v>0.91632476951325725</v>
      </c>
      <c r="K5711" s="62"/>
      <c r="L5711" s="65">
        <f t="shared" si="802"/>
        <v>0.1518359865306757</v>
      </c>
      <c r="M5711" s="65">
        <f t="shared" si="803"/>
        <v>6.3750134773778222E-2</v>
      </c>
      <c r="N5711" s="65">
        <f t="shared" si="804"/>
        <v>9.4967658454264909E-4</v>
      </c>
      <c r="O5711" s="65">
        <f t="shared" si="805"/>
        <v>0.14864816924417018</v>
      </c>
      <c r="P5711" s="65">
        <f t="shared" si="806"/>
        <v>0.15174574827971679</v>
      </c>
      <c r="Q5711" s="65">
        <f t="shared" si="807"/>
        <v>3.9071209540638134E-2</v>
      </c>
      <c r="R5711" s="65">
        <f t="shared" si="808"/>
        <v>0.22621674581667908</v>
      </c>
      <c r="S5711" s="65">
        <f t="shared" si="809"/>
        <v>0.2177823292297992</v>
      </c>
      <c r="T5711" s="66">
        <f>(L5711*'Football Field'!$F$4)+(M5711*'Football Field'!$F$5)+(N5711*'Football Field'!$F$6)+(O5711*'Football Field'!$F$7)+(P5711*'Football Field'!$F$8)+(Q5711*'Football Field'!$F$9)+(R5711*'Football Field'!$F$10)+(S5711*'Football Field'!$F$11)</f>
        <v>153653017.54508042</v>
      </c>
    </row>
    <row r="5712" spans="2:20" x14ac:dyDescent="0.3">
      <c r="B5712" s="62">
        <f t="shared" si="801"/>
        <v>5685</v>
      </c>
      <c r="C5712" s="62">
        <v>0.31138860003922375</v>
      </c>
      <c r="D5712" s="62">
        <v>0.77716316378870898</v>
      </c>
      <c r="E5712" s="62">
        <v>8.5729130574032864E-2</v>
      </c>
      <c r="F5712" s="62">
        <v>0.8365962988315031</v>
      </c>
      <c r="G5712" s="62">
        <v>0.31525429356969881</v>
      </c>
      <c r="H5712" s="62">
        <v>0.43318548959460434</v>
      </c>
      <c r="I5712" s="62">
        <v>0.31767355473702685</v>
      </c>
      <c r="J5712" s="62">
        <v>0.16288966050274178</v>
      </c>
      <c r="K5712" s="62"/>
      <c r="L5712" s="65">
        <f t="shared" si="802"/>
        <v>9.6111146592071317E-2</v>
      </c>
      <c r="M5712" s="65">
        <f t="shared" si="803"/>
        <v>0.2398740440447909</v>
      </c>
      <c r="N5712" s="65">
        <f t="shared" si="804"/>
        <v>2.6460586658515476E-2</v>
      </c>
      <c r="O5712" s="65">
        <f t="shared" si="805"/>
        <v>0.25821828257441221</v>
      </c>
      <c r="P5712" s="65">
        <f t="shared" si="806"/>
        <v>9.7304305999771884E-2</v>
      </c>
      <c r="Q5712" s="65">
        <f t="shared" si="807"/>
        <v>0.13370416928153703</v>
      </c>
      <c r="R5712" s="65">
        <f t="shared" si="808"/>
        <v>9.8051019157120237E-2</v>
      </c>
      <c r="S5712" s="65">
        <f t="shared" si="809"/>
        <v>5.027644569178099E-2</v>
      </c>
      <c r="T5712" s="66">
        <f>(L5712*'Football Field'!$F$4)+(M5712*'Football Field'!$F$5)+(N5712*'Football Field'!$F$6)+(O5712*'Football Field'!$F$7)+(P5712*'Football Field'!$F$8)+(Q5712*'Football Field'!$F$9)+(R5712*'Football Field'!$F$10)+(S5712*'Football Field'!$F$11)</f>
        <v>131252487.27976349</v>
      </c>
    </row>
    <row r="5713" spans="2:20" x14ac:dyDescent="0.3">
      <c r="B5713" s="62">
        <f t="shared" si="801"/>
        <v>5686</v>
      </c>
      <c r="C5713" s="62">
        <v>0.86390616769339368</v>
      </c>
      <c r="D5713" s="62">
        <v>0.1195965140135139</v>
      </c>
      <c r="E5713" s="62">
        <v>0.11043069887441737</v>
      </c>
      <c r="F5713" s="62">
        <v>0.26895416937379057</v>
      </c>
      <c r="G5713" s="62">
        <v>0.10238735963735568</v>
      </c>
      <c r="H5713" s="62">
        <v>0.29855156648211068</v>
      </c>
      <c r="I5713" s="62">
        <v>0.77588099093825547</v>
      </c>
      <c r="J5713" s="62">
        <v>0.69001502503301992</v>
      </c>
      <c r="K5713" s="62"/>
      <c r="L5713" s="65">
        <f t="shared" si="802"/>
        <v>0.26748619109567989</v>
      </c>
      <c r="M5713" s="65">
        <f t="shared" si="803"/>
        <v>3.7029965982543558E-2</v>
      </c>
      <c r="N5713" s="65">
        <f t="shared" si="804"/>
        <v>3.4192008491870582E-2</v>
      </c>
      <c r="O5713" s="65">
        <f t="shared" si="805"/>
        <v>8.3274699308119954E-2</v>
      </c>
      <c r="P5713" s="65">
        <f t="shared" si="806"/>
        <v>3.1701596619992806E-2</v>
      </c>
      <c r="Q5713" s="65">
        <f t="shared" si="807"/>
        <v>9.2438767484631215E-2</v>
      </c>
      <c r="R5713" s="65">
        <f t="shared" si="808"/>
        <v>0.24023147278104881</v>
      </c>
      <c r="S5713" s="65">
        <f t="shared" si="809"/>
        <v>0.2136452982361132</v>
      </c>
      <c r="T5713" s="66">
        <f>(L5713*'Football Field'!$F$4)+(M5713*'Football Field'!$F$5)+(N5713*'Football Field'!$F$6)+(O5713*'Football Field'!$F$7)+(P5713*'Football Field'!$F$8)+(Q5713*'Football Field'!$F$9)+(R5713*'Football Field'!$F$10)+(S5713*'Football Field'!$F$11)</f>
        <v>145658300.49080735</v>
      </c>
    </row>
    <row r="5714" spans="2:20" x14ac:dyDescent="0.3">
      <c r="B5714" s="62">
        <f t="shared" si="801"/>
        <v>5687</v>
      </c>
      <c r="C5714" s="62">
        <v>0.39101186885932804</v>
      </c>
      <c r="D5714" s="62">
        <v>0.5226642359992586</v>
      </c>
      <c r="E5714" s="62">
        <v>0.4754339820355008</v>
      </c>
      <c r="F5714" s="62">
        <v>0.31733352018113903</v>
      </c>
      <c r="G5714" s="62">
        <v>0.63416255846165548</v>
      </c>
      <c r="H5714" s="62">
        <v>0.15168871634182279</v>
      </c>
      <c r="I5714" s="62">
        <v>0.87794288384968922</v>
      </c>
      <c r="J5714" s="62">
        <v>0.42083935095352987</v>
      </c>
      <c r="K5714" s="62"/>
      <c r="L5714" s="65">
        <f t="shared" si="802"/>
        <v>0.10314004617282874</v>
      </c>
      <c r="M5714" s="65">
        <f t="shared" si="803"/>
        <v>0.13786694913152062</v>
      </c>
      <c r="N5714" s="65">
        <f t="shared" si="804"/>
        <v>0.125408681333187</v>
      </c>
      <c r="O5714" s="65">
        <f t="shared" si="805"/>
        <v>8.3705371960061795E-2</v>
      </c>
      <c r="P5714" s="65">
        <f t="shared" si="806"/>
        <v>0.1672776730579133</v>
      </c>
      <c r="Q5714" s="65">
        <f t="shared" si="807"/>
        <v>4.0012036598871877E-2</v>
      </c>
      <c r="R5714" s="65">
        <f t="shared" si="808"/>
        <v>0.23158138355626326</v>
      </c>
      <c r="S5714" s="65">
        <f t="shared" si="809"/>
        <v>0.11100785818935342</v>
      </c>
      <c r="T5714" s="66">
        <f>(L5714*'Football Field'!$F$4)+(M5714*'Football Field'!$F$5)+(N5714*'Football Field'!$F$6)+(O5714*'Football Field'!$F$7)+(P5714*'Football Field'!$F$8)+(Q5714*'Football Field'!$F$9)+(R5714*'Football Field'!$F$10)+(S5714*'Football Field'!$F$11)</f>
        <v>157636867.01276553</v>
      </c>
    </row>
    <row r="5715" spans="2:20" x14ac:dyDescent="0.3">
      <c r="B5715" s="62">
        <f t="shared" si="801"/>
        <v>5688</v>
      </c>
      <c r="C5715" s="62">
        <v>0.68326325577527558</v>
      </c>
      <c r="D5715" s="62">
        <v>0.3466265886515183</v>
      </c>
      <c r="E5715" s="62">
        <v>0.26422793269694267</v>
      </c>
      <c r="F5715" s="62">
        <v>0.50902682343129568</v>
      </c>
      <c r="G5715" s="62">
        <v>0.49498518893251375</v>
      </c>
      <c r="H5715" s="62">
        <v>0.61787915924831938</v>
      </c>
      <c r="I5715" s="62">
        <v>5.8763919183515867E-2</v>
      </c>
      <c r="J5715" s="62">
        <v>0.99090103179743583</v>
      </c>
      <c r="K5715" s="62"/>
      <c r="L5715" s="65">
        <f t="shared" si="802"/>
        <v>0.17229436233374268</v>
      </c>
      <c r="M5715" s="65">
        <f t="shared" si="803"/>
        <v>8.7406730209528924E-2</v>
      </c>
      <c r="N5715" s="65">
        <f t="shared" si="804"/>
        <v>6.6628759544704569E-2</v>
      </c>
      <c r="O5715" s="65">
        <f t="shared" si="805"/>
        <v>0.12835821509873632</v>
      </c>
      <c r="P5715" s="65">
        <f t="shared" si="806"/>
        <v>0.12481742106123753</v>
      </c>
      <c r="Q5715" s="65">
        <f t="shared" si="807"/>
        <v>0.15580685020330121</v>
      </c>
      <c r="R5715" s="65">
        <f t="shared" si="808"/>
        <v>1.4818142053412944E-2</v>
      </c>
      <c r="S5715" s="65">
        <f t="shared" si="809"/>
        <v>0.24986951949533587</v>
      </c>
      <c r="T5715" s="66">
        <f>(L5715*'Football Field'!$F$4)+(M5715*'Football Field'!$F$5)+(N5715*'Football Field'!$F$6)+(O5715*'Football Field'!$F$7)+(P5715*'Football Field'!$F$8)+(Q5715*'Football Field'!$F$9)+(R5715*'Football Field'!$F$10)+(S5715*'Football Field'!$F$11)</f>
        <v>123750479.90854351</v>
      </c>
    </row>
    <row r="5716" spans="2:20" x14ac:dyDescent="0.3">
      <c r="B5716" s="62">
        <f t="shared" si="801"/>
        <v>5689</v>
      </c>
      <c r="C5716" s="62">
        <v>0.69626686371485347</v>
      </c>
      <c r="D5716" s="62">
        <v>0.20743281581135498</v>
      </c>
      <c r="E5716" s="62">
        <v>0.81517872243902978</v>
      </c>
      <c r="F5716" s="62">
        <v>0.24215384025932074</v>
      </c>
      <c r="G5716" s="62">
        <v>0.47261363526272027</v>
      </c>
      <c r="H5716" s="62">
        <v>0.57603205346088759</v>
      </c>
      <c r="I5716" s="62">
        <v>0.84050850279513623</v>
      </c>
      <c r="J5716" s="62">
        <v>0.40886428051333756</v>
      </c>
      <c r="K5716" s="62"/>
      <c r="L5716" s="65">
        <f t="shared" si="802"/>
        <v>0.16347935500842645</v>
      </c>
      <c r="M5716" s="65">
        <f t="shared" si="803"/>
        <v>4.8704002306664149E-2</v>
      </c>
      <c r="N5716" s="65">
        <f t="shared" si="804"/>
        <v>0.19139915843460631</v>
      </c>
      <c r="O5716" s="65">
        <f t="shared" si="805"/>
        <v>5.6856294161687491E-2</v>
      </c>
      <c r="P5716" s="65">
        <f t="shared" si="806"/>
        <v>0.1109668954353385</v>
      </c>
      <c r="Q5716" s="65">
        <f t="shared" si="807"/>
        <v>0.13524893036203872</v>
      </c>
      <c r="R5716" s="65">
        <f t="shared" si="808"/>
        <v>0.19734644153957573</v>
      </c>
      <c r="S5716" s="65">
        <f t="shared" si="809"/>
        <v>9.599892275166283E-2</v>
      </c>
      <c r="T5716" s="66">
        <f>(L5716*'Football Field'!$F$4)+(M5716*'Football Field'!$F$5)+(N5716*'Football Field'!$F$6)+(O5716*'Football Field'!$F$7)+(P5716*'Football Field'!$F$8)+(Q5716*'Football Field'!$F$9)+(R5716*'Football Field'!$F$10)+(S5716*'Football Field'!$F$11)</f>
        <v>149681864.20329279</v>
      </c>
    </row>
    <row r="5717" spans="2:20" x14ac:dyDescent="0.3">
      <c r="B5717" s="62">
        <f t="shared" si="801"/>
        <v>5690</v>
      </c>
      <c r="C5717" s="62">
        <v>0.12634863697958154</v>
      </c>
      <c r="D5717" s="62">
        <v>7.6491201433634082E-2</v>
      </c>
      <c r="E5717" s="62">
        <v>7.748808056632539E-2</v>
      </c>
      <c r="F5717" s="62">
        <v>0.78929454110226038</v>
      </c>
      <c r="G5717" s="62">
        <v>0.83015978570223492</v>
      </c>
      <c r="H5717" s="62">
        <v>0.71077976714982061</v>
      </c>
      <c r="I5717" s="62">
        <v>9.7088865985750505E-4</v>
      </c>
      <c r="J5717" s="62">
        <v>0.80265352847126825</v>
      </c>
      <c r="K5717" s="62"/>
      <c r="L5717" s="65">
        <f t="shared" si="802"/>
        <v>3.7006953067052269E-2</v>
      </c>
      <c r="M5717" s="65">
        <f t="shared" si="803"/>
        <v>2.2403932239921126E-2</v>
      </c>
      <c r="N5717" s="65">
        <f t="shared" si="804"/>
        <v>2.2695913698201464E-2</v>
      </c>
      <c r="O5717" s="65">
        <f t="shared" si="805"/>
        <v>0.23118085589931819</v>
      </c>
      <c r="P5717" s="65">
        <f t="shared" si="806"/>
        <v>0.24315010404585152</v>
      </c>
      <c r="Q5717" s="65">
        <f t="shared" si="807"/>
        <v>0.20818422828078906</v>
      </c>
      <c r="R5717" s="65">
        <f t="shared" si="808"/>
        <v>2.8436896453806889E-4</v>
      </c>
      <c r="S5717" s="65">
        <f t="shared" si="809"/>
        <v>0.23509364380432829</v>
      </c>
      <c r="T5717" s="66">
        <f>(L5717*'Football Field'!$F$4)+(M5717*'Football Field'!$F$5)+(N5717*'Football Field'!$F$6)+(O5717*'Football Field'!$F$7)+(P5717*'Football Field'!$F$8)+(Q5717*'Football Field'!$F$9)+(R5717*'Football Field'!$F$10)+(S5717*'Football Field'!$F$11)</f>
        <v>131758966.52897269</v>
      </c>
    </row>
    <row r="5718" spans="2:20" x14ac:dyDescent="0.3">
      <c r="B5718" s="62">
        <f t="shared" si="801"/>
        <v>5691</v>
      </c>
      <c r="C5718" s="62">
        <v>0.37599828572723226</v>
      </c>
      <c r="D5718" s="62">
        <v>9.0986271331416457E-2</v>
      </c>
      <c r="E5718" s="62">
        <v>0.58622073359616134</v>
      </c>
      <c r="F5718" s="62">
        <v>0.49595457384301533</v>
      </c>
      <c r="G5718" s="62">
        <v>0.80273502357046755</v>
      </c>
      <c r="H5718" s="62">
        <v>0.89306383050712579</v>
      </c>
      <c r="I5718" s="62">
        <v>0.92411015360327853</v>
      </c>
      <c r="J5718" s="62">
        <v>0.26781394577239859</v>
      </c>
      <c r="K5718" s="62"/>
      <c r="L5718" s="65">
        <f t="shared" si="802"/>
        <v>8.4743794495988997E-2</v>
      </c>
      <c r="M5718" s="65">
        <f t="shared" si="803"/>
        <v>2.0506800622116256E-2</v>
      </c>
      <c r="N5718" s="65">
        <f t="shared" si="804"/>
        <v>0.13212445711308457</v>
      </c>
      <c r="O5718" s="65">
        <f t="shared" si="805"/>
        <v>0.11177995772988247</v>
      </c>
      <c r="P5718" s="65">
        <f t="shared" si="806"/>
        <v>0.18092319687206926</v>
      </c>
      <c r="Q5718" s="65">
        <f t="shared" si="807"/>
        <v>0.20128181589423472</v>
      </c>
      <c r="R5718" s="65">
        <f t="shared" si="808"/>
        <v>0.20827914360605596</v>
      </c>
      <c r="S5718" s="65">
        <f t="shared" si="809"/>
        <v>6.0360833666567769E-2</v>
      </c>
      <c r="T5718" s="66">
        <f>(L5718*'Football Field'!$F$4)+(M5718*'Football Field'!$F$5)+(N5718*'Football Field'!$F$6)+(O5718*'Football Field'!$F$7)+(P5718*'Football Field'!$F$8)+(Q5718*'Football Field'!$F$9)+(R5718*'Football Field'!$F$10)+(S5718*'Football Field'!$F$11)</f>
        <v>155965746.7494691</v>
      </c>
    </row>
    <row r="5719" spans="2:20" x14ac:dyDescent="0.3">
      <c r="B5719" s="62">
        <f t="shared" si="801"/>
        <v>5692</v>
      </c>
      <c r="C5719" s="62">
        <v>0.84614446469961879</v>
      </c>
      <c r="D5719" s="62">
        <v>1.9777926370698862E-2</v>
      </c>
      <c r="E5719" s="62">
        <v>0.67401263812167422</v>
      </c>
      <c r="F5719" s="62">
        <v>6.6660519681554509E-2</v>
      </c>
      <c r="G5719" s="62">
        <v>0.81734159975060017</v>
      </c>
      <c r="H5719" s="62">
        <v>0.88601974994190869</v>
      </c>
      <c r="I5719" s="62">
        <v>0.18752352651279958</v>
      </c>
      <c r="J5719" s="62">
        <v>0.24643401067929727</v>
      </c>
      <c r="K5719" s="62"/>
      <c r="L5719" s="65">
        <f t="shared" si="802"/>
        <v>0.22600528917490403</v>
      </c>
      <c r="M5719" s="65">
        <f t="shared" si="803"/>
        <v>5.2826865330574211E-3</v>
      </c>
      <c r="N5719" s="65">
        <f t="shared" si="804"/>
        <v>0.18002885741302604</v>
      </c>
      <c r="O5719" s="65">
        <f t="shared" si="805"/>
        <v>1.7805032894149354E-2</v>
      </c>
      <c r="P5719" s="65">
        <f t="shared" si="806"/>
        <v>0.21831204045267835</v>
      </c>
      <c r="Q5719" s="65">
        <f t="shared" si="807"/>
        <v>0.23665598270076049</v>
      </c>
      <c r="R5719" s="65">
        <f t="shared" si="808"/>
        <v>5.008755668178768E-2</v>
      </c>
      <c r="S5719" s="65">
        <f t="shared" si="809"/>
        <v>6.5822554149636642E-2</v>
      </c>
      <c r="T5719" s="66">
        <f>(L5719*'Football Field'!$F$4)+(M5719*'Football Field'!$F$5)+(N5719*'Football Field'!$F$6)+(O5719*'Football Field'!$F$7)+(P5719*'Football Field'!$F$8)+(Q5719*'Football Field'!$F$9)+(R5719*'Football Field'!$F$10)+(S5719*'Football Field'!$F$11)</f>
        <v>137070993.5696899</v>
      </c>
    </row>
    <row r="5720" spans="2:20" x14ac:dyDescent="0.3">
      <c r="B5720" s="62">
        <f t="shared" si="801"/>
        <v>5693</v>
      </c>
      <c r="C5720" s="62">
        <v>0.53930748314288235</v>
      </c>
      <c r="D5720" s="62">
        <v>0.71077153970453899</v>
      </c>
      <c r="E5720" s="62">
        <v>0.50059024705646182</v>
      </c>
      <c r="F5720" s="62">
        <v>0.18797906922019814</v>
      </c>
      <c r="G5720" s="62">
        <v>0.52225288316695384</v>
      </c>
      <c r="H5720" s="62">
        <v>0.22978042716177038</v>
      </c>
      <c r="I5720" s="62">
        <v>0.54076012735630341</v>
      </c>
      <c r="J5720" s="62">
        <v>0.18509198151114425</v>
      </c>
      <c r="K5720" s="62"/>
      <c r="L5720" s="65">
        <f t="shared" si="802"/>
        <v>0.15785223307965618</v>
      </c>
      <c r="M5720" s="65">
        <f t="shared" si="803"/>
        <v>0.20803878725729072</v>
      </c>
      <c r="N5720" s="65">
        <f t="shared" si="804"/>
        <v>0.14651991827605362</v>
      </c>
      <c r="O5720" s="65">
        <f t="shared" si="805"/>
        <v>5.5020404455953187E-2</v>
      </c>
      <c r="P5720" s="65">
        <f t="shared" si="806"/>
        <v>0.15286044866236612</v>
      </c>
      <c r="Q5720" s="65">
        <f t="shared" si="807"/>
        <v>6.7255424186044771E-2</v>
      </c>
      <c r="R5720" s="65">
        <f t="shared" si="808"/>
        <v>0.1582774137792127</v>
      </c>
      <c r="S5720" s="65">
        <f t="shared" si="809"/>
        <v>5.4175370303422718E-2</v>
      </c>
      <c r="T5720" s="66">
        <f>(L5720*'Football Field'!$F$4)+(M5720*'Football Field'!$F$5)+(N5720*'Football Field'!$F$6)+(O5720*'Football Field'!$F$7)+(P5720*'Football Field'!$F$8)+(Q5720*'Football Field'!$F$9)+(R5720*'Football Field'!$F$10)+(S5720*'Football Field'!$F$11)</f>
        <v>145700848.21176401</v>
      </c>
    </row>
    <row r="5721" spans="2:20" x14ac:dyDescent="0.3">
      <c r="B5721" s="62">
        <f t="shared" si="801"/>
        <v>5694</v>
      </c>
      <c r="C5721" s="62">
        <v>2.146091716666132E-2</v>
      </c>
      <c r="D5721" s="62">
        <v>0.30482021060741049</v>
      </c>
      <c r="E5721" s="62">
        <v>0.39669726599911226</v>
      </c>
      <c r="F5721" s="62">
        <v>0.71487285671307277</v>
      </c>
      <c r="G5721" s="62">
        <v>0.99093849774387865</v>
      </c>
      <c r="H5721" s="62">
        <v>0.17421399215455702</v>
      </c>
      <c r="I5721" s="62">
        <v>0.79286875150659097</v>
      </c>
      <c r="J5721" s="62">
        <v>0.49378408778022298</v>
      </c>
      <c r="K5721" s="62"/>
      <c r="L5721" s="65">
        <f t="shared" si="802"/>
        <v>5.5174323817743717E-3</v>
      </c>
      <c r="M5721" s="65">
        <f t="shared" si="803"/>
        <v>7.8366869764413358E-2</v>
      </c>
      <c r="N5721" s="65">
        <f t="shared" si="804"/>
        <v>0.10198773538835516</v>
      </c>
      <c r="O5721" s="65">
        <f t="shared" si="805"/>
        <v>0.18378816794500813</v>
      </c>
      <c r="P5721" s="65">
        <f t="shared" si="806"/>
        <v>0.25476246487230148</v>
      </c>
      <c r="Q5721" s="65">
        <f t="shared" si="807"/>
        <v>4.4789042062235197E-2</v>
      </c>
      <c r="R5721" s="65">
        <f t="shared" si="808"/>
        <v>0.20384029676305027</v>
      </c>
      <c r="S5721" s="65">
        <f t="shared" si="809"/>
        <v>0.12694799082286193</v>
      </c>
      <c r="T5721" s="66">
        <f>(L5721*'Football Field'!$F$4)+(M5721*'Football Field'!$F$5)+(N5721*'Football Field'!$F$6)+(O5721*'Football Field'!$F$7)+(P5721*'Football Field'!$F$8)+(Q5721*'Football Field'!$F$9)+(R5721*'Football Field'!$F$10)+(S5721*'Football Field'!$F$11)</f>
        <v>161840173.04280284</v>
      </c>
    </row>
    <row r="5722" spans="2:20" x14ac:dyDescent="0.3">
      <c r="B5722" s="62">
        <f t="shared" si="801"/>
        <v>5695</v>
      </c>
      <c r="C5722" s="62">
        <v>0.51692972643199242</v>
      </c>
      <c r="D5722" s="62">
        <v>6.4540271079084333E-2</v>
      </c>
      <c r="E5722" s="62">
        <v>0.10196209913030629</v>
      </c>
      <c r="F5722" s="62">
        <v>0.22501163948893166</v>
      </c>
      <c r="G5722" s="62">
        <v>0.85379343652054995</v>
      </c>
      <c r="H5722" s="62">
        <v>0.18607593799781652</v>
      </c>
      <c r="I5722" s="62">
        <v>0.22191809545696584</v>
      </c>
      <c r="J5722" s="62">
        <v>0.26268465217595005</v>
      </c>
      <c r="K5722" s="62"/>
      <c r="L5722" s="65">
        <f t="shared" si="802"/>
        <v>0.21247332688155815</v>
      </c>
      <c r="M5722" s="65">
        <f t="shared" si="803"/>
        <v>2.6527950343778035E-2</v>
      </c>
      <c r="N5722" s="65">
        <f t="shared" si="804"/>
        <v>4.19094227131733E-2</v>
      </c>
      <c r="O5722" s="65">
        <f t="shared" si="805"/>
        <v>9.2486404214513415E-2</v>
      </c>
      <c r="P5722" s="65">
        <f t="shared" si="806"/>
        <v>0.35093422306992411</v>
      </c>
      <c r="Q5722" s="65">
        <f t="shared" si="807"/>
        <v>7.6482685319518032E-2</v>
      </c>
      <c r="R5722" s="65">
        <f t="shared" si="808"/>
        <v>9.1214866597856659E-2</v>
      </c>
      <c r="S5722" s="65">
        <f t="shared" si="809"/>
        <v>0.10797112085967819</v>
      </c>
      <c r="T5722" s="66">
        <f>(L5722*'Football Field'!$F$4)+(M5722*'Football Field'!$F$5)+(N5722*'Football Field'!$F$6)+(O5722*'Football Field'!$F$7)+(P5722*'Football Field'!$F$8)+(Q5722*'Football Field'!$F$9)+(R5722*'Football Field'!$F$10)+(S5722*'Football Field'!$F$11)</f>
        <v>150894475.7850441</v>
      </c>
    </row>
    <row r="5723" spans="2:20" x14ac:dyDescent="0.3">
      <c r="B5723" s="62">
        <f t="shared" si="801"/>
        <v>5696</v>
      </c>
      <c r="C5723" s="62">
        <v>0.55581592363598797</v>
      </c>
      <c r="D5723" s="62">
        <v>8.8802030758586836E-3</v>
      </c>
      <c r="E5723" s="62">
        <v>0.30329506817796181</v>
      </c>
      <c r="F5723" s="62">
        <v>0.74809511445451315</v>
      </c>
      <c r="G5723" s="62">
        <v>0.54794491744085283</v>
      </c>
      <c r="H5723" s="62">
        <v>6.6999172720365596E-3</v>
      </c>
      <c r="I5723" s="62">
        <v>0.30072390433449903</v>
      </c>
      <c r="J5723" s="62">
        <v>0.2064449109441101</v>
      </c>
      <c r="K5723" s="62"/>
      <c r="L5723" s="65">
        <f t="shared" si="802"/>
        <v>0.20755664217338538</v>
      </c>
      <c r="M5723" s="65">
        <f t="shared" si="803"/>
        <v>3.3161071028438181E-3</v>
      </c>
      <c r="N5723" s="65">
        <f t="shared" si="804"/>
        <v>0.11325855064921317</v>
      </c>
      <c r="O5723" s="65">
        <f t="shared" si="805"/>
        <v>0.27935887292819478</v>
      </c>
      <c r="P5723" s="65">
        <f t="shared" si="806"/>
        <v>0.20461739637830073</v>
      </c>
      <c r="Q5723" s="65">
        <f t="shared" si="807"/>
        <v>2.5019296365717454E-3</v>
      </c>
      <c r="R5723" s="65">
        <f t="shared" si="808"/>
        <v>0.11229840879085171</v>
      </c>
      <c r="S5723" s="65">
        <f t="shared" si="809"/>
        <v>7.7092092340638879E-2</v>
      </c>
      <c r="T5723" s="66">
        <f>(L5723*'Football Field'!$F$4)+(M5723*'Football Field'!$F$5)+(N5723*'Football Field'!$F$6)+(O5723*'Football Field'!$F$7)+(P5723*'Football Field'!$F$8)+(Q5723*'Football Field'!$F$9)+(R5723*'Football Field'!$F$10)+(S5723*'Football Field'!$F$11)</f>
        <v>144879535.33937815</v>
      </c>
    </row>
    <row r="5724" spans="2:20" x14ac:dyDescent="0.3">
      <c r="B5724" s="62">
        <f t="shared" si="801"/>
        <v>5697</v>
      </c>
      <c r="C5724" s="62">
        <v>0.23528229414444035</v>
      </c>
      <c r="D5724" s="62">
        <v>0.82943482564040361</v>
      </c>
      <c r="E5724" s="62">
        <v>0.10590067016015725</v>
      </c>
      <c r="F5724" s="62">
        <v>0.41064774236243717</v>
      </c>
      <c r="G5724" s="62">
        <v>0.19487472289987884</v>
      </c>
      <c r="H5724" s="62">
        <v>0.11720624529612456</v>
      </c>
      <c r="I5724" s="62">
        <v>0.18298291779874043</v>
      </c>
      <c r="J5724" s="62">
        <v>0.75287642033078861</v>
      </c>
      <c r="K5724" s="62"/>
      <c r="L5724" s="65">
        <f t="shared" si="802"/>
        <v>8.3161956946238028E-2</v>
      </c>
      <c r="M5724" s="65">
        <f t="shared" si="803"/>
        <v>0.29316878055121431</v>
      </c>
      <c r="N5724" s="65">
        <f t="shared" si="804"/>
        <v>3.743123554818014E-2</v>
      </c>
      <c r="O5724" s="65">
        <f t="shared" si="805"/>
        <v>0.14514594051624605</v>
      </c>
      <c r="P5724" s="65">
        <f t="shared" si="806"/>
        <v>6.8879655286601324E-2</v>
      </c>
      <c r="Q5724" s="65">
        <f t="shared" si="807"/>
        <v>4.1427259796960138E-2</v>
      </c>
      <c r="R5724" s="65">
        <f t="shared" si="808"/>
        <v>6.4676424493438411E-2</v>
      </c>
      <c r="S5724" s="65">
        <f t="shared" si="809"/>
        <v>0.26610874686112168</v>
      </c>
      <c r="T5724" s="66">
        <f>(L5724*'Football Field'!$F$4)+(M5724*'Football Field'!$F$5)+(N5724*'Football Field'!$F$6)+(O5724*'Football Field'!$F$7)+(P5724*'Football Field'!$F$8)+(Q5724*'Football Field'!$F$9)+(R5724*'Football Field'!$F$10)+(S5724*'Football Field'!$F$11)</f>
        <v>125338076.8128967</v>
      </c>
    </row>
    <row r="5725" spans="2:20" x14ac:dyDescent="0.3">
      <c r="B5725" s="62">
        <f t="shared" si="801"/>
        <v>5698</v>
      </c>
      <c r="C5725" s="62">
        <v>0.47925145469588981</v>
      </c>
      <c r="D5725" s="62">
        <v>0.65814430604025675</v>
      </c>
      <c r="E5725" s="62">
        <v>1.7402435805931593E-2</v>
      </c>
      <c r="F5725" s="62">
        <v>6.2586619853293946E-2</v>
      </c>
      <c r="G5725" s="62">
        <v>0.58728138844160027</v>
      </c>
      <c r="H5725" s="62">
        <v>0.18476664370120721</v>
      </c>
      <c r="I5725" s="62">
        <v>0.83355125862303892</v>
      </c>
      <c r="J5725" s="62">
        <v>0.7318148993046375</v>
      </c>
      <c r="K5725" s="62"/>
      <c r="L5725" s="65">
        <f t="shared" si="802"/>
        <v>0.13481815816426612</v>
      </c>
      <c r="M5725" s="65">
        <f t="shared" si="803"/>
        <v>0.18514248058558364</v>
      </c>
      <c r="N5725" s="65">
        <f t="shared" si="804"/>
        <v>4.8954767271730823E-3</v>
      </c>
      <c r="O5725" s="65">
        <f t="shared" si="805"/>
        <v>1.7606233078003731E-2</v>
      </c>
      <c r="P5725" s="65">
        <f t="shared" si="806"/>
        <v>0.16520804337274453</v>
      </c>
      <c r="Q5725" s="65">
        <f t="shared" si="807"/>
        <v>5.1976678108982675E-2</v>
      </c>
      <c r="R5725" s="65">
        <f t="shared" si="808"/>
        <v>0.23448618532493259</v>
      </c>
      <c r="S5725" s="65">
        <f t="shared" si="809"/>
        <v>0.20586674463831367</v>
      </c>
      <c r="T5725" s="66">
        <f>(L5725*'Football Field'!$F$4)+(M5725*'Football Field'!$F$5)+(N5725*'Football Field'!$F$6)+(O5725*'Football Field'!$F$7)+(P5725*'Football Field'!$F$8)+(Q5725*'Football Field'!$F$9)+(R5725*'Football Field'!$F$10)+(S5725*'Football Field'!$F$11)</f>
        <v>154678045.71106443</v>
      </c>
    </row>
    <row r="5726" spans="2:20" x14ac:dyDescent="0.3">
      <c r="B5726" s="62">
        <f t="shared" ref="B5726:B5789" si="810">B5725+1</f>
        <v>5699</v>
      </c>
      <c r="C5726" s="62">
        <v>0.35798134106247281</v>
      </c>
      <c r="D5726" s="62">
        <v>0.46685557764136532</v>
      </c>
      <c r="E5726" s="62">
        <v>0.78388515555799376</v>
      </c>
      <c r="F5726" s="62">
        <v>0.4618012865949539</v>
      </c>
      <c r="G5726" s="62">
        <v>0.6172472809497902</v>
      </c>
      <c r="H5726" s="62">
        <v>0.80648274923801555</v>
      </c>
      <c r="I5726" s="62">
        <v>0.15290811378042701</v>
      </c>
      <c r="J5726" s="62">
        <v>0.24649654147202771</v>
      </c>
      <c r="K5726" s="62"/>
      <c r="L5726" s="65">
        <f t="shared" si="802"/>
        <v>9.1939594285358694E-2</v>
      </c>
      <c r="M5726" s="65">
        <f t="shared" si="803"/>
        <v>0.11990153528899518</v>
      </c>
      <c r="N5726" s="65">
        <f t="shared" si="804"/>
        <v>0.20132357444780893</v>
      </c>
      <c r="O5726" s="65">
        <f t="shared" si="805"/>
        <v>0.11860345235867258</v>
      </c>
      <c r="P5726" s="65">
        <f t="shared" si="806"/>
        <v>0.15852631987978652</v>
      </c>
      <c r="Q5726" s="65">
        <f t="shared" si="807"/>
        <v>0.20712726686540905</v>
      </c>
      <c r="R5726" s="65">
        <f t="shared" si="808"/>
        <v>3.9271068995348976E-2</v>
      </c>
      <c r="S5726" s="65">
        <f t="shared" si="809"/>
        <v>6.3307187878620025E-2</v>
      </c>
      <c r="T5726" s="66">
        <f>(L5726*'Football Field'!$F$4)+(M5726*'Football Field'!$F$5)+(N5726*'Football Field'!$F$6)+(O5726*'Football Field'!$F$7)+(P5726*'Football Field'!$F$8)+(Q5726*'Football Field'!$F$9)+(R5726*'Football Field'!$F$10)+(S5726*'Football Field'!$F$11)</f>
        <v>132200738.58589068</v>
      </c>
    </row>
    <row r="5727" spans="2:20" x14ac:dyDescent="0.3">
      <c r="B5727" s="62">
        <f t="shared" si="810"/>
        <v>5700</v>
      </c>
      <c r="C5727" s="62">
        <v>0.17513458083054156</v>
      </c>
      <c r="D5727" s="62">
        <v>0.18790911235295871</v>
      </c>
      <c r="E5727" s="62">
        <v>0.48583024125238194</v>
      </c>
      <c r="F5727" s="62">
        <v>0.29317806344733943</v>
      </c>
      <c r="G5727" s="62">
        <v>0.40781598451962742</v>
      </c>
      <c r="H5727" s="62">
        <v>0.55550930168649437</v>
      </c>
      <c r="I5727" s="62">
        <v>0.98707601046111226</v>
      </c>
      <c r="J5727" s="62">
        <v>0.74199923332225493</v>
      </c>
      <c r="K5727" s="62"/>
      <c r="L5727" s="65">
        <f t="shared" si="802"/>
        <v>4.5673946817044904E-2</v>
      </c>
      <c r="M5727" s="65">
        <f t="shared" si="803"/>
        <v>4.9005460619747851E-2</v>
      </c>
      <c r="N5727" s="65">
        <f t="shared" si="804"/>
        <v>0.12670133160363112</v>
      </c>
      <c r="O5727" s="65">
        <f t="shared" si="805"/>
        <v>7.6458910709213984E-2</v>
      </c>
      <c r="P5727" s="65">
        <f t="shared" si="806"/>
        <v>0.10635572654901972</v>
      </c>
      <c r="Q5727" s="65">
        <f t="shared" si="807"/>
        <v>0.1448731722843056</v>
      </c>
      <c r="R5727" s="65">
        <f t="shared" si="808"/>
        <v>0.2574229315100493</v>
      </c>
      <c r="S5727" s="65">
        <f t="shared" si="809"/>
        <v>0.1935085199069875</v>
      </c>
      <c r="T5727" s="66">
        <f>(L5727*'Football Field'!$F$4)+(M5727*'Football Field'!$F$5)+(N5727*'Football Field'!$F$6)+(O5727*'Football Field'!$F$7)+(P5727*'Football Field'!$F$8)+(Q5727*'Football Field'!$F$9)+(R5727*'Football Field'!$F$10)+(S5727*'Football Field'!$F$11)</f>
        <v>157409371.61450937</v>
      </c>
    </row>
    <row r="5728" spans="2:20" x14ac:dyDescent="0.3">
      <c r="B5728" s="62">
        <f t="shared" si="810"/>
        <v>5701</v>
      </c>
      <c r="C5728" s="62">
        <v>0.3774815950818502</v>
      </c>
      <c r="D5728" s="62">
        <v>0.64506128918013517</v>
      </c>
      <c r="E5728" s="62">
        <v>0.73293836490199971</v>
      </c>
      <c r="F5728" s="62">
        <v>0.83402106127732722</v>
      </c>
      <c r="G5728" s="62">
        <v>0.60371510096251368</v>
      </c>
      <c r="H5728" s="62">
        <v>0.10682733678551248</v>
      </c>
      <c r="I5728" s="62">
        <v>0.21650224495795689</v>
      </c>
      <c r="J5728" s="62">
        <v>0.51678027844038077</v>
      </c>
      <c r="K5728" s="62"/>
      <c r="L5728" s="65">
        <f t="shared" si="802"/>
        <v>9.3590618777944751E-2</v>
      </c>
      <c r="M5728" s="65">
        <f t="shared" si="803"/>
        <v>0.15993279140133196</v>
      </c>
      <c r="N5728" s="65">
        <f t="shared" si="804"/>
        <v>0.18172052887081649</v>
      </c>
      <c r="O5728" s="65">
        <f t="shared" si="805"/>
        <v>0.20678239208419699</v>
      </c>
      <c r="P5728" s="65">
        <f t="shared" si="806"/>
        <v>0.1496816549490832</v>
      </c>
      <c r="Q5728" s="65">
        <f t="shared" si="807"/>
        <v>2.6486156364757641E-2</v>
      </c>
      <c r="R5728" s="65">
        <f t="shared" si="808"/>
        <v>5.367832322536354E-2</v>
      </c>
      <c r="S5728" s="65">
        <f t="shared" si="809"/>
        <v>0.1281275343265055</v>
      </c>
      <c r="T5728" s="66">
        <f>(L5728*'Football Field'!$F$4)+(M5728*'Football Field'!$F$5)+(N5728*'Football Field'!$F$6)+(O5728*'Football Field'!$F$7)+(P5728*'Football Field'!$F$8)+(Q5728*'Football Field'!$F$9)+(R5728*'Football Field'!$F$10)+(S5728*'Football Field'!$F$11)</f>
        <v>133957336.62751439</v>
      </c>
    </row>
    <row r="5729" spans="2:20" x14ac:dyDescent="0.3">
      <c r="B5729" s="62">
        <f t="shared" si="810"/>
        <v>5702</v>
      </c>
      <c r="C5729" s="62">
        <v>0.5159762825945382</v>
      </c>
      <c r="D5729" s="62">
        <v>0.44408816581685873</v>
      </c>
      <c r="E5729" s="62">
        <v>6.7999275634957446E-2</v>
      </c>
      <c r="F5729" s="62">
        <v>0.95873999530729614</v>
      </c>
      <c r="G5729" s="62">
        <v>0.94535784957817814</v>
      </c>
      <c r="H5729" s="62">
        <v>0.79280804053456033</v>
      </c>
      <c r="I5729" s="62">
        <v>0.31255391850884362</v>
      </c>
      <c r="J5729" s="62">
        <v>0.1048271453885804</v>
      </c>
      <c r="K5729" s="62"/>
      <c r="L5729" s="65">
        <f t="shared" si="802"/>
        <v>0.12456122701353468</v>
      </c>
      <c r="M5729" s="65">
        <f t="shared" si="803"/>
        <v>0.10720680136339956</v>
      </c>
      <c r="N5729" s="65">
        <f t="shared" si="804"/>
        <v>1.6415625087515429E-2</v>
      </c>
      <c r="O5729" s="65">
        <f t="shared" si="805"/>
        <v>0.23144829371211764</v>
      </c>
      <c r="P5729" s="65">
        <f t="shared" si="806"/>
        <v>0.22821772566408444</v>
      </c>
      <c r="Q5729" s="65">
        <f t="shared" si="807"/>
        <v>0.19139085583277218</v>
      </c>
      <c r="R5729" s="65">
        <f t="shared" si="808"/>
        <v>7.5453273552775507E-2</v>
      </c>
      <c r="S5729" s="65">
        <f t="shared" si="809"/>
        <v>2.5306197773800516E-2</v>
      </c>
      <c r="T5729" s="66">
        <f>(L5729*'Football Field'!$F$4)+(M5729*'Football Field'!$F$5)+(N5729*'Football Field'!$F$6)+(O5729*'Football Field'!$F$7)+(P5729*'Football Field'!$F$8)+(Q5729*'Football Field'!$F$9)+(R5729*'Football Field'!$F$10)+(S5729*'Football Field'!$F$11)</f>
        <v>138489028.82214075</v>
      </c>
    </row>
    <row r="5730" spans="2:20" x14ac:dyDescent="0.3">
      <c r="B5730" s="62">
        <f t="shared" si="810"/>
        <v>5703</v>
      </c>
      <c r="C5730" s="62">
        <v>0.85266952665610085</v>
      </c>
      <c r="D5730" s="62">
        <v>0.66540098457432095</v>
      </c>
      <c r="E5730" s="62">
        <v>1.929355273529354E-2</v>
      </c>
      <c r="F5730" s="62">
        <v>0.47637526225679516</v>
      </c>
      <c r="G5730" s="62">
        <v>0.98335490440393902</v>
      </c>
      <c r="H5730" s="62">
        <v>0.58278349718787437</v>
      </c>
      <c r="I5730" s="62">
        <v>0.78023448429231668</v>
      </c>
      <c r="J5730" s="62">
        <v>0.87391046382486037</v>
      </c>
      <c r="K5730" s="62"/>
      <c r="L5730" s="65">
        <f t="shared" si="802"/>
        <v>0.16290902417696362</v>
      </c>
      <c r="M5730" s="65">
        <f t="shared" si="803"/>
        <v>0.12712993920224069</v>
      </c>
      <c r="N5730" s="65">
        <f t="shared" si="804"/>
        <v>3.6861805784706228E-3</v>
      </c>
      <c r="O5730" s="65">
        <f t="shared" si="805"/>
        <v>9.1015131525393034E-2</v>
      </c>
      <c r="P5730" s="65">
        <f t="shared" si="806"/>
        <v>0.18787746352836174</v>
      </c>
      <c r="Q5730" s="65">
        <f t="shared" si="807"/>
        <v>0.11134523735783321</v>
      </c>
      <c r="R5730" s="65">
        <f t="shared" si="808"/>
        <v>0.14906975620877647</v>
      </c>
      <c r="S5730" s="65">
        <f t="shared" si="809"/>
        <v>0.16696726742196052</v>
      </c>
      <c r="T5730" s="66">
        <f>(L5730*'Football Field'!$F$4)+(M5730*'Football Field'!$F$5)+(N5730*'Football Field'!$F$6)+(O5730*'Football Field'!$F$7)+(P5730*'Football Field'!$F$8)+(Q5730*'Football Field'!$F$9)+(R5730*'Football Field'!$F$10)+(S5730*'Football Field'!$F$11)</f>
        <v>144918953.78269523</v>
      </c>
    </row>
    <row r="5731" spans="2:20" x14ac:dyDescent="0.3">
      <c r="B5731" s="62">
        <f t="shared" si="810"/>
        <v>5704</v>
      </c>
      <c r="C5731" s="62">
        <v>0.50742314686165091</v>
      </c>
      <c r="D5731" s="62">
        <v>0.71246102005658818</v>
      </c>
      <c r="E5731" s="62">
        <v>0.14791196829411946</v>
      </c>
      <c r="F5731" s="62">
        <v>0.64754851396188695</v>
      </c>
      <c r="G5731" s="62">
        <v>0.61597146114372958</v>
      </c>
      <c r="H5731" s="62">
        <v>0.71815141256670512</v>
      </c>
      <c r="I5731" s="62">
        <v>4.7762533846909316E-2</v>
      </c>
      <c r="J5731" s="62">
        <v>0.7783001858689822</v>
      </c>
      <c r="K5731" s="62"/>
      <c r="L5731" s="65">
        <f t="shared" si="802"/>
        <v>0.12152304435127777</v>
      </c>
      <c r="M5731" s="65">
        <f t="shared" si="803"/>
        <v>0.17062767568721013</v>
      </c>
      <c r="N5731" s="65">
        <f t="shared" si="804"/>
        <v>3.5423517421825222E-2</v>
      </c>
      <c r="O5731" s="65">
        <f t="shared" si="805"/>
        <v>0.15508174443459083</v>
      </c>
      <c r="P5731" s="65">
        <f t="shared" si="806"/>
        <v>0.14751933894749975</v>
      </c>
      <c r="Q5731" s="65">
        <f t="shared" si="807"/>
        <v>0.17199047087237274</v>
      </c>
      <c r="R5731" s="65">
        <f t="shared" si="808"/>
        <v>1.143867510756244E-2</v>
      </c>
      <c r="S5731" s="65">
        <f t="shared" si="809"/>
        <v>0.18639553317766111</v>
      </c>
      <c r="T5731" s="66">
        <f>(L5731*'Football Field'!$F$4)+(M5731*'Football Field'!$F$5)+(N5731*'Football Field'!$F$6)+(O5731*'Football Field'!$F$7)+(P5731*'Football Field'!$F$8)+(Q5731*'Football Field'!$F$9)+(R5731*'Football Field'!$F$10)+(S5731*'Football Field'!$F$11)</f>
        <v>124002191.86914971</v>
      </c>
    </row>
    <row r="5732" spans="2:20" x14ac:dyDescent="0.3">
      <c r="B5732" s="62">
        <f t="shared" si="810"/>
        <v>5705</v>
      </c>
      <c r="C5732" s="62">
        <v>0.244911412634507</v>
      </c>
      <c r="D5732" s="62">
        <v>0.71608361335444193</v>
      </c>
      <c r="E5732" s="62">
        <v>0.48970738475751263</v>
      </c>
      <c r="F5732" s="62">
        <v>0.3649005448124899</v>
      </c>
      <c r="G5732" s="62">
        <v>0.39097667651415713</v>
      </c>
      <c r="H5732" s="62">
        <v>0.21559590313749954</v>
      </c>
      <c r="I5732" s="62">
        <v>0.77639663506922429</v>
      </c>
      <c r="J5732" s="62">
        <v>8.3882914076012671E-2</v>
      </c>
      <c r="K5732" s="62"/>
      <c r="L5732" s="65">
        <f t="shared" si="802"/>
        <v>7.4612266227724752E-2</v>
      </c>
      <c r="M5732" s="65">
        <f t="shared" si="803"/>
        <v>0.21815488558161567</v>
      </c>
      <c r="N5732" s="65">
        <f t="shared" si="804"/>
        <v>0.14918936350156145</v>
      </c>
      <c r="O5732" s="65">
        <f t="shared" si="805"/>
        <v>0.11116695748606067</v>
      </c>
      <c r="P5732" s="65">
        <f t="shared" si="806"/>
        <v>0.11911105147410818</v>
      </c>
      <c r="Q5732" s="65">
        <f t="shared" si="807"/>
        <v>6.5681295736544257E-2</v>
      </c>
      <c r="R5732" s="65">
        <f t="shared" si="808"/>
        <v>0.23652924872286132</v>
      </c>
      <c r="S5732" s="65">
        <f t="shared" si="809"/>
        <v>2.5554931269523833E-2</v>
      </c>
      <c r="T5732" s="66">
        <f>(L5732*'Football Field'!$F$4)+(M5732*'Football Field'!$F$5)+(N5732*'Football Field'!$F$6)+(O5732*'Football Field'!$F$7)+(P5732*'Football Field'!$F$8)+(Q5732*'Football Field'!$F$9)+(R5732*'Football Field'!$F$10)+(S5732*'Football Field'!$F$11)</f>
        <v>154410440.87067631</v>
      </c>
    </row>
    <row r="5733" spans="2:20" x14ac:dyDescent="0.3">
      <c r="B5733" s="62">
        <f t="shared" si="810"/>
        <v>5706</v>
      </c>
      <c r="C5733" s="62">
        <v>0.64145566559348943</v>
      </c>
      <c r="D5733" s="62">
        <v>0.50104377276486411</v>
      </c>
      <c r="E5733" s="62">
        <v>0.78871772079890479</v>
      </c>
      <c r="F5733" s="62">
        <v>0.54863919072998424</v>
      </c>
      <c r="G5733" s="62">
        <v>0.80191208366368205</v>
      </c>
      <c r="H5733" s="62">
        <v>0.4404304994610706</v>
      </c>
      <c r="I5733" s="62">
        <v>0.64856876738468194</v>
      </c>
      <c r="J5733" s="62">
        <v>0.47066010455476082</v>
      </c>
      <c r="K5733" s="62"/>
      <c r="L5733" s="65">
        <f t="shared" si="802"/>
        <v>0.13249307671952851</v>
      </c>
      <c r="M5733" s="65">
        <f t="shared" si="803"/>
        <v>0.10349091072935865</v>
      </c>
      <c r="N5733" s="65">
        <f t="shared" si="804"/>
        <v>0.16291014811627785</v>
      </c>
      <c r="O5733" s="65">
        <f t="shared" si="805"/>
        <v>0.11332177465682303</v>
      </c>
      <c r="P5733" s="65">
        <f t="shared" si="806"/>
        <v>0.16563545217870404</v>
      </c>
      <c r="Q5733" s="65">
        <f t="shared" si="807"/>
        <v>9.097120048152578E-2</v>
      </c>
      <c r="R5733" s="65">
        <f t="shared" si="808"/>
        <v>0.13396229242980262</v>
      </c>
      <c r="S5733" s="65">
        <f t="shared" si="809"/>
        <v>9.7215144687979455E-2</v>
      </c>
      <c r="T5733" s="66">
        <f>(L5733*'Football Field'!$F$4)+(M5733*'Football Field'!$F$5)+(N5733*'Football Field'!$F$6)+(O5733*'Football Field'!$F$7)+(P5733*'Football Field'!$F$8)+(Q5733*'Football Field'!$F$9)+(R5733*'Football Field'!$F$10)+(S5733*'Football Field'!$F$11)</f>
        <v>145005632.97821712</v>
      </c>
    </row>
    <row r="5734" spans="2:20" x14ac:dyDescent="0.3">
      <c r="B5734" s="62">
        <f t="shared" si="810"/>
        <v>5707</v>
      </c>
      <c r="C5734" s="62">
        <v>0.65324440906857484</v>
      </c>
      <c r="D5734" s="62">
        <v>0.49349754071290219</v>
      </c>
      <c r="E5734" s="62">
        <v>0.6678512497971566</v>
      </c>
      <c r="F5734" s="62">
        <v>0.86483035193081892</v>
      </c>
      <c r="G5734" s="62">
        <v>0.92335779980503085</v>
      </c>
      <c r="H5734" s="62">
        <v>0.91113212206325045</v>
      </c>
      <c r="I5734" s="62">
        <v>0.5133590281040441</v>
      </c>
      <c r="J5734" s="62">
        <v>0.22917643469328752</v>
      </c>
      <c r="K5734" s="62"/>
      <c r="L5734" s="65">
        <f t="shared" si="802"/>
        <v>0.12427485114007747</v>
      </c>
      <c r="M5734" s="65">
        <f t="shared" si="803"/>
        <v>9.3884207133952138E-2</v>
      </c>
      <c r="N5734" s="65">
        <f t="shared" si="804"/>
        <v>0.12705369307423134</v>
      </c>
      <c r="O5734" s="65">
        <f t="shared" si="805"/>
        <v>0.16452749040878648</v>
      </c>
      <c r="P5734" s="65">
        <f t="shared" si="806"/>
        <v>0.17566189855863532</v>
      </c>
      <c r="Q5734" s="65">
        <f t="shared" si="807"/>
        <v>0.17333605503000463</v>
      </c>
      <c r="R5734" s="65">
        <f t="shared" si="808"/>
        <v>9.7662706199063282E-2</v>
      </c>
      <c r="S5734" s="65">
        <f t="shared" si="809"/>
        <v>4.3599098455249376E-2</v>
      </c>
      <c r="T5734" s="66">
        <f>(L5734*'Football Field'!$F$4)+(M5734*'Football Field'!$F$5)+(N5734*'Football Field'!$F$6)+(O5734*'Football Field'!$F$7)+(P5734*'Football Field'!$F$8)+(Q5734*'Football Field'!$F$9)+(R5734*'Football Field'!$F$10)+(S5734*'Football Field'!$F$11)</f>
        <v>139868616.83621746</v>
      </c>
    </row>
    <row r="5735" spans="2:20" x14ac:dyDescent="0.3">
      <c r="B5735" s="62">
        <f t="shared" si="810"/>
        <v>5708</v>
      </c>
      <c r="C5735" s="62">
        <v>0.10922620307210795</v>
      </c>
      <c r="D5735" s="62">
        <v>0.90617714556807716</v>
      </c>
      <c r="E5735" s="62">
        <v>0.56175897082886883</v>
      </c>
      <c r="F5735" s="62">
        <v>0.66049386852351799</v>
      </c>
      <c r="G5735" s="62">
        <v>0.74260665299072703</v>
      </c>
      <c r="H5735" s="62">
        <v>0.32592067711788553</v>
      </c>
      <c r="I5735" s="62">
        <v>0.60518601762822344</v>
      </c>
      <c r="J5735" s="62">
        <v>0.7925605896651331</v>
      </c>
      <c r="K5735" s="62"/>
      <c r="L5735" s="65">
        <f t="shared" ref="L5735:L5798" si="811">C5735/SUM($C5735:$J5735)</f>
        <v>2.3220201014985658E-2</v>
      </c>
      <c r="M5735" s="65">
        <f t="shared" ref="M5735:M5798" si="812">D5735/SUM($C5735:$J5735)</f>
        <v>0.1926425608824433</v>
      </c>
      <c r="N5735" s="65">
        <f t="shared" ref="N5735:N5798" si="813">E5735/SUM($C5735:$J5735)</f>
        <v>0.11942332387043086</v>
      </c>
      <c r="O5735" s="65">
        <f t="shared" ref="O5735:O5798" si="814">F5735/SUM($C5735:$J5735)</f>
        <v>0.14041319724495677</v>
      </c>
      <c r="P5735" s="65">
        <f t="shared" ref="P5735:P5798" si="815">G5735/SUM($C5735:$J5735)</f>
        <v>0.15786940562354571</v>
      </c>
      <c r="Q5735" s="65">
        <f t="shared" ref="Q5735:Q5798" si="816">H5735/SUM($C5735:$J5735)</f>
        <v>6.9286887438734859E-2</v>
      </c>
      <c r="R5735" s="65">
        <f t="shared" ref="R5735:R5798" si="817">I5735/SUM($C5735:$J5735)</f>
        <v>0.12865540122738611</v>
      </c>
      <c r="S5735" s="65">
        <f t="shared" ref="S5735:S5798" si="818">J5735/SUM($C5735:$J5735)</f>
        <v>0.16848902269751662</v>
      </c>
      <c r="T5735" s="66">
        <f>(L5735*'Football Field'!$F$4)+(M5735*'Football Field'!$F$5)+(N5735*'Football Field'!$F$6)+(O5735*'Football Field'!$F$7)+(P5735*'Football Field'!$F$8)+(Q5735*'Football Field'!$F$9)+(R5735*'Football Field'!$F$10)+(S5735*'Football Field'!$F$11)</f>
        <v>143479601.03758818</v>
      </c>
    </row>
    <row r="5736" spans="2:20" x14ac:dyDescent="0.3">
      <c r="B5736" s="62">
        <f t="shared" si="810"/>
        <v>5709</v>
      </c>
      <c r="C5736" s="62">
        <v>0.18579430073664049</v>
      </c>
      <c r="D5736" s="62">
        <v>0.96402568067522709</v>
      </c>
      <c r="E5736" s="62">
        <v>0.63901517056049395</v>
      </c>
      <c r="F5736" s="62">
        <v>0.11854159672999909</v>
      </c>
      <c r="G5736" s="62">
        <v>0.1777788656480157</v>
      </c>
      <c r="H5736" s="62">
        <v>0.96420550992906173</v>
      </c>
      <c r="I5736" s="62">
        <v>0.7849909187106674</v>
      </c>
      <c r="J5736" s="62">
        <v>8.9069015875340329E-2</v>
      </c>
      <c r="K5736" s="62"/>
      <c r="L5736" s="65">
        <f t="shared" si="811"/>
        <v>4.7355177522131031E-2</v>
      </c>
      <c r="M5736" s="65">
        <f t="shared" si="812"/>
        <v>0.24571048230902826</v>
      </c>
      <c r="N5736" s="65">
        <f t="shared" si="813"/>
        <v>0.16287193267634673</v>
      </c>
      <c r="O5736" s="65">
        <f t="shared" si="814"/>
        <v>3.021383505656115E-2</v>
      </c>
      <c r="P5736" s="65">
        <f t="shared" si="815"/>
        <v>4.531220661272202E-2</v>
      </c>
      <c r="Q5736" s="65">
        <f t="shared" si="816"/>
        <v>0.24575631711776699</v>
      </c>
      <c r="R5736" s="65">
        <f t="shared" si="817"/>
        <v>0.20007817334233988</v>
      </c>
      <c r="S5736" s="65">
        <f t="shared" si="818"/>
        <v>2.2701875363103859E-2</v>
      </c>
      <c r="T5736" s="66">
        <f>(L5736*'Football Field'!$F$4)+(M5736*'Football Field'!$F$5)+(N5736*'Football Field'!$F$6)+(O5736*'Football Field'!$F$7)+(P5736*'Football Field'!$F$8)+(Q5736*'Football Field'!$F$9)+(R5736*'Football Field'!$F$10)+(S5736*'Football Field'!$F$11)</f>
        <v>143101962.49695086</v>
      </c>
    </row>
    <row r="5737" spans="2:20" x14ac:dyDescent="0.3">
      <c r="B5737" s="62">
        <f t="shared" si="810"/>
        <v>5710</v>
      </c>
      <c r="C5737" s="62">
        <v>0.53334003065342717</v>
      </c>
      <c r="D5737" s="62">
        <v>0.53437024209441386</v>
      </c>
      <c r="E5737" s="62">
        <v>9.4454229353584385E-3</v>
      </c>
      <c r="F5737" s="62">
        <v>0.1568137967379627</v>
      </c>
      <c r="G5737" s="62">
        <v>0.1660266310073002</v>
      </c>
      <c r="H5737" s="62">
        <v>0.77363374300154886</v>
      </c>
      <c r="I5737" s="62">
        <v>0.59765966410349647</v>
      </c>
      <c r="J5737" s="62">
        <v>0.46769146529136896</v>
      </c>
      <c r="K5737" s="62"/>
      <c r="L5737" s="65">
        <f t="shared" si="811"/>
        <v>0.16466290828532651</v>
      </c>
      <c r="M5737" s="65">
        <f t="shared" si="812"/>
        <v>0.16498097481375462</v>
      </c>
      <c r="N5737" s="65">
        <f t="shared" si="813"/>
        <v>2.9161711499801368E-3</v>
      </c>
      <c r="O5737" s="65">
        <f t="shared" si="814"/>
        <v>4.8414546717038293E-2</v>
      </c>
      <c r="P5737" s="65">
        <f t="shared" si="815"/>
        <v>5.1258908657171025E-2</v>
      </c>
      <c r="Q5737" s="65">
        <f t="shared" si="816"/>
        <v>0.23885096701671948</v>
      </c>
      <c r="R5737" s="65">
        <f t="shared" si="817"/>
        <v>0.18452089248868517</v>
      </c>
      <c r="S5737" s="65">
        <f t="shared" si="818"/>
        <v>0.14439463087132476</v>
      </c>
      <c r="T5737" s="66">
        <f>(L5737*'Football Field'!$F$4)+(M5737*'Football Field'!$F$5)+(N5737*'Football Field'!$F$6)+(O5737*'Football Field'!$F$7)+(P5737*'Football Field'!$F$8)+(Q5737*'Football Field'!$F$9)+(R5737*'Football Field'!$F$10)+(S5737*'Football Field'!$F$11)</f>
        <v>138010067.45083874</v>
      </c>
    </row>
    <row r="5738" spans="2:20" x14ac:dyDescent="0.3">
      <c r="B5738" s="62">
        <f t="shared" si="810"/>
        <v>5711</v>
      </c>
      <c r="C5738" s="62">
        <v>0.95338321204878262</v>
      </c>
      <c r="D5738" s="62">
        <v>0.35500831496733565</v>
      </c>
      <c r="E5738" s="62">
        <v>7.2490323484150965E-2</v>
      </c>
      <c r="F5738" s="62">
        <v>0.89421989954237568</v>
      </c>
      <c r="G5738" s="62">
        <v>0.2146234895445841</v>
      </c>
      <c r="H5738" s="62">
        <v>0.98346044148133571</v>
      </c>
      <c r="I5738" s="62">
        <v>0.40211119132424167</v>
      </c>
      <c r="J5738" s="62">
        <v>0.24895683250656286</v>
      </c>
      <c r="K5738" s="62"/>
      <c r="L5738" s="65">
        <f t="shared" si="811"/>
        <v>0.2311650253029342</v>
      </c>
      <c r="M5738" s="65">
        <f t="shared" si="812"/>
        <v>8.6078195079416872E-2</v>
      </c>
      <c r="N5738" s="65">
        <f t="shared" si="813"/>
        <v>1.7576591711134737E-2</v>
      </c>
      <c r="O5738" s="65">
        <f t="shared" si="814"/>
        <v>0.21681980875233148</v>
      </c>
      <c r="P5738" s="65">
        <f t="shared" si="815"/>
        <v>5.2039351820093935E-2</v>
      </c>
      <c r="Q5738" s="65">
        <f t="shared" si="816"/>
        <v>0.23845779427028049</v>
      </c>
      <c r="R5738" s="65">
        <f t="shared" si="817"/>
        <v>9.7499140473961979E-2</v>
      </c>
      <c r="S5738" s="65">
        <f t="shared" si="818"/>
        <v>6.0364092589846478E-2</v>
      </c>
      <c r="T5738" s="66">
        <f>(L5738*'Football Field'!$F$4)+(M5738*'Football Field'!$F$5)+(N5738*'Football Field'!$F$6)+(O5738*'Football Field'!$F$7)+(P5738*'Football Field'!$F$8)+(Q5738*'Football Field'!$F$9)+(R5738*'Football Field'!$F$10)+(S5738*'Football Field'!$F$11)</f>
        <v>126857111.72268537</v>
      </c>
    </row>
    <row r="5739" spans="2:20" x14ac:dyDescent="0.3">
      <c r="B5739" s="62">
        <f t="shared" si="810"/>
        <v>5712</v>
      </c>
      <c r="C5739" s="62">
        <v>0.39574430518886028</v>
      </c>
      <c r="D5739" s="62">
        <v>0.40200938954337251</v>
      </c>
      <c r="E5739" s="62">
        <v>0.45682174996530067</v>
      </c>
      <c r="F5739" s="62">
        <v>0.68574042374810706</v>
      </c>
      <c r="G5739" s="62">
        <v>0.1470590328779795</v>
      </c>
      <c r="H5739" s="62">
        <v>0.78308735794820672</v>
      </c>
      <c r="I5739" s="62">
        <v>0.13662212468837387</v>
      </c>
      <c r="J5739" s="62">
        <v>0.34499835299174397</v>
      </c>
      <c r="K5739" s="62"/>
      <c r="L5739" s="65">
        <f t="shared" si="811"/>
        <v>0.11805922951314483</v>
      </c>
      <c r="M5739" s="65">
        <f t="shared" si="812"/>
        <v>0.11992824195888449</v>
      </c>
      <c r="N5739" s="65">
        <f t="shared" si="813"/>
        <v>0.13627997451539328</v>
      </c>
      <c r="O5739" s="65">
        <f t="shared" si="814"/>
        <v>0.20457144932277307</v>
      </c>
      <c r="P5739" s="65">
        <f t="shared" si="815"/>
        <v>4.3870943654481687E-2</v>
      </c>
      <c r="Q5739" s="65">
        <f t="shared" si="816"/>
        <v>0.23361218066480952</v>
      </c>
      <c r="R5739" s="65">
        <f t="shared" si="817"/>
        <v>4.0757384411282356E-2</v>
      </c>
      <c r="S5739" s="65">
        <f t="shared" si="818"/>
        <v>0.10292059595923092</v>
      </c>
      <c r="T5739" s="66">
        <f>(L5739*'Football Field'!$F$4)+(M5739*'Football Field'!$F$5)+(N5739*'Football Field'!$F$6)+(O5739*'Football Field'!$F$7)+(P5739*'Football Field'!$F$8)+(Q5739*'Football Field'!$F$9)+(R5739*'Football Field'!$F$10)+(S5739*'Football Field'!$F$11)</f>
        <v>122096348.94402839</v>
      </c>
    </row>
    <row r="5740" spans="2:20" x14ac:dyDescent="0.3">
      <c r="B5740" s="62">
        <f t="shared" si="810"/>
        <v>5713</v>
      </c>
      <c r="C5740" s="62">
        <v>0.14310772703543961</v>
      </c>
      <c r="D5740" s="62">
        <v>6.473461293300764E-2</v>
      </c>
      <c r="E5740" s="62">
        <v>0.48039221324988368</v>
      </c>
      <c r="F5740" s="62">
        <v>0.53160149594214678</v>
      </c>
      <c r="G5740" s="62">
        <v>0.97001060010712392</v>
      </c>
      <c r="H5740" s="62">
        <v>0.16312574136559865</v>
      </c>
      <c r="I5740" s="62">
        <v>0.37473462024809556</v>
      </c>
      <c r="J5740" s="62">
        <v>0.38643142311789114</v>
      </c>
      <c r="K5740" s="62"/>
      <c r="L5740" s="65">
        <f t="shared" si="811"/>
        <v>4.5954195700818663E-2</v>
      </c>
      <c r="M5740" s="65">
        <f t="shared" si="812"/>
        <v>2.0787326673167586E-2</v>
      </c>
      <c r="N5740" s="65">
        <f t="shared" si="813"/>
        <v>0.15426167571907276</v>
      </c>
      <c r="O5740" s="65">
        <f t="shared" si="814"/>
        <v>0.17070580104541541</v>
      </c>
      <c r="P5740" s="65">
        <f t="shared" si="815"/>
        <v>0.31148602435808642</v>
      </c>
      <c r="Q5740" s="65">
        <f t="shared" si="816"/>
        <v>5.2382302464348704E-2</v>
      </c>
      <c r="R5740" s="65">
        <f t="shared" si="817"/>
        <v>0.1203333211384762</v>
      </c>
      <c r="S5740" s="65">
        <f t="shared" si="818"/>
        <v>0.12408935290061418</v>
      </c>
      <c r="T5740" s="66">
        <f>(L5740*'Football Field'!$F$4)+(M5740*'Football Field'!$F$5)+(N5740*'Football Field'!$F$6)+(O5740*'Football Field'!$F$7)+(P5740*'Football Field'!$F$8)+(Q5740*'Football Field'!$F$9)+(R5740*'Football Field'!$F$10)+(S5740*'Football Field'!$F$11)</f>
        <v>156142220.38177559</v>
      </c>
    </row>
    <row r="5741" spans="2:20" x14ac:dyDescent="0.3">
      <c r="B5741" s="62">
        <f t="shared" si="810"/>
        <v>5714</v>
      </c>
      <c r="C5741" s="62">
        <v>0.96949349819390163</v>
      </c>
      <c r="D5741" s="62">
        <v>0.78613875340437966</v>
      </c>
      <c r="E5741" s="62">
        <v>0.27509651769186827</v>
      </c>
      <c r="F5741" s="62">
        <v>0.37288659214809061</v>
      </c>
      <c r="G5741" s="62">
        <v>0.99787982508041573</v>
      </c>
      <c r="H5741" s="62">
        <v>0.73343773426288217</v>
      </c>
      <c r="I5741" s="62">
        <v>0.85215205030945507</v>
      </c>
      <c r="J5741" s="62">
        <v>0.23528387162319442</v>
      </c>
      <c r="K5741" s="62"/>
      <c r="L5741" s="65">
        <f t="shared" si="811"/>
        <v>0.18564247899618538</v>
      </c>
      <c r="M5741" s="65">
        <f t="shared" si="812"/>
        <v>0.15053298169491316</v>
      </c>
      <c r="N5741" s="65">
        <f t="shared" si="813"/>
        <v>5.2676577617772044E-2</v>
      </c>
      <c r="O5741" s="65">
        <f t="shared" si="814"/>
        <v>7.1401810821598868E-2</v>
      </c>
      <c r="P5741" s="65">
        <f t="shared" si="815"/>
        <v>0.19107800600345842</v>
      </c>
      <c r="Q5741" s="65">
        <f t="shared" si="816"/>
        <v>0.14044158050730429</v>
      </c>
      <c r="R5741" s="65">
        <f t="shared" si="817"/>
        <v>0.16317347088540221</v>
      </c>
      <c r="S5741" s="65">
        <f t="shared" si="818"/>
        <v>4.5053093473365599E-2</v>
      </c>
      <c r="T5741" s="66">
        <f>(L5741*'Football Field'!$F$4)+(M5741*'Football Field'!$F$5)+(N5741*'Football Field'!$F$6)+(O5741*'Football Field'!$F$7)+(P5741*'Football Field'!$F$8)+(Q5741*'Football Field'!$F$9)+(R5741*'Football Field'!$F$10)+(S5741*'Football Field'!$F$11)</f>
        <v>147152892.95154899</v>
      </c>
    </row>
    <row r="5742" spans="2:20" x14ac:dyDescent="0.3">
      <c r="B5742" s="62">
        <f t="shared" si="810"/>
        <v>5715</v>
      </c>
      <c r="C5742" s="62">
        <v>0.86758814208985235</v>
      </c>
      <c r="D5742" s="62">
        <v>0.92281206933829907</v>
      </c>
      <c r="E5742" s="62">
        <v>0.14558416032259403</v>
      </c>
      <c r="F5742" s="62">
        <v>6.9234327954946218E-2</v>
      </c>
      <c r="G5742" s="62">
        <v>0.62284328313278914</v>
      </c>
      <c r="H5742" s="62">
        <v>0.23549215839002235</v>
      </c>
      <c r="I5742" s="62">
        <v>0.38228081257464652</v>
      </c>
      <c r="J5742" s="62">
        <v>0.59061242375981682</v>
      </c>
      <c r="K5742" s="62"/>
      <c r="L5742" s="65">
        <f t="shared" si="811"/>
        <v>0.22614363151801445</v>
      </c>
      <c r="M5742" s="65">
        <f t="shared" si="812"/>
        <v>0.24053817986277157</v>
      </c>
      <c r="N5742" s="65">
        <f t="shared" si="813"/>
        <v>3.7947649477489701E-2</v>
      </c>
      <c r="O5742" s="65">
        <f t="shared" si="814"/>
        <v>1.8046468813792533E-2</v>
      </c>
      <c r="P5742" s="65">
        <f t="shared" si="815"/>
        <v>0.16234897076274746</v>
      </c>
      <c r="Q5742" s="65">
        <f t="shared" si="816"/>
        <v>6.1382872020419706E-2</v>
      </c>
      <c r="R5742" s="65">
        <f t="shared" si="817"/>
        <v>9.9644482239056142E-2</v>
      </c>
      <c r="S5742" s="65">
        <f t="shared" si="818"/>
        <v>0.15394774530570848</v>
      </c>
      <c r="T5742" s="66">
        <f>(L5742*'Football Field'!$F$4)+(M5742*'Football Field'!$F$5)+(N5742*'Football Field'!$F$6)+(O5742*'Football Field'!$F$7)+(P5742*'Football Field'!$F$8)+(Q5742*'Football Field'!$F$9)+(R5742*'Football Field'!$F$10)+(S5742*'Football Field'!$F$11)</f>
        <v>135576984.02891195</v>
      </c>
    </row>
    <row r="5743" spans="2:20" x14ac:dyDescent="0.3">
      <c r="B5743" s="62">
        <f t="shared" si="810"/>
        <v>5716</v>
      </c>
      <c r="C5743" s="62">
        <v>9.3445074839015985E-2</v>
      </c>
      <c r="D5743" s="62">
        <v>0.16276753578676606</v>
      </c>
      <c r="E5743" s="62">
        <v>0.66470370549203184</v>
      </c>
      <c r="F5743" s="62">
        <v>0.73912818571458461</v>
      </c>
      <c r="G5743" s="62">
        <v>6.7761226253570173E-2</v>
      </c>
      <c r="H5743" s="62">
        <v>0.28729870606109198</v>
      </c>
      <c r="I5743" s="62">
        <v>4.6716204841155018E-2</v>
      </c>
      <c r="J5743" s="62">
        <v>0.71310665252963068</v>
      </c>
      <c r="K5743" s="62"/>
      <c r="L5743" s="65">
        <f t="shared" si="811"/>
        <v>3.3674783164463686E-2</v>
      </c>
      <c r="M5743" s="65">
        <f t="shared" si="812"/>
        <v>5.8656504725114619E-2</v>
      </c>
      <c r="N5743" s="65">
        <f t="shared" si="813"/>
        <v>0.23953914307010482</v>
      </c>
      <c r="O5743" s="65">
        <f t="shared" si="814"/>
        <v>0.26635947830917467</v>
      </c>
      <c r="P5743" s="65">
        <f t="shared" si="815"/>
        <v>2.4419099722251005E-2</v>
      </c>
      <c r="Q5743" s="65">
        <f t="shared" si="816"/>
        <v>0.10353377796214028</v>
      </c>
      <c r="R5743" s="65">
        <f t="shared" si="817"/>
        <v>1.6835109512221457E-2</v>
      </c>
      <c r="S5743" s="65">
        <f t="shared" si="818"/>
        <v>0.25698210353452949</v>
      </c>
      <c r="T5743" s="66">
        <f>(L5743*'Football Field'!$F$4)+(M5743*'Football Field'!$F$5)+(N5743*'Football Field'!$F$6)+(O5743*'Football Field'!$F$7)+(P5743*'Football Field'!$F$8)+(Q5743*'Football Field'!$F$9)+(R5743*'Football Field'!$F$10)+(S5743*'Football Field'!$F$11)</f>
        <v>122118974.11142887</v>
      </c>
    </row>
    <row r="5744" spans="2:20" x14ac:dyDescent="0.3">
      <c r="B5744" s="62">
        <f t="shared" si="810"/>
        <v>5717</v>
      </c>
      <c r="C5744" s="62">
        <v>0.62103830238218882</v>
      </c>
      <c r="D5744" s="62">
        <v>0.34016840004292137</v>
      </c>
      <c r="E5744" s="62">
        <v>0.79991232076924168</v>
      </c>
      <c r="F5744" s="62">
        <v>0.83433573405969785</v>
      </c>
      <c r="G5744" s="62">
        <v>0.20467865904028415</v>
      </c>
      <c r="H5744" s="62">
        <v>0.92181962778010396</v>
      </c>
      <c r="I5744" s="62">
        <v>0.60073548549845546</v>
      </c>
      <c r="J5744" s="62">
        <v>0.54250317379964808</v>
      </c>
      <c r="K5744" s="62"/>
      <c r="L5744" s="65">
        <f t="shared" si="811"/>
        <v>0.12764929734458075</v>
      </c>
      <c r="M5744" s="65">
        <f t="shared" si="812"/>
        <v>6.9918807065118785E-2</v>
      </c>
      <c r="N5744" s="65">
        <f t="shared" si="813"/>
        <v>0.16441537549583995</v>
      </c>
      <c r="O5744" s="65">
        <f t="shared" si="814"/>
        <v>0.17149082398568957</v>
      </c>
      <c r="P5744" s="65">
        <f t="shared" si="815"/>
        <v>4.2070009060157135E-2</v>
      </c>
      <c r="Q5744" s="65">
        <f t="shared" si="816"/>
        <v>0.18947241629576494</v>
      </c>
      <c r="R5744" s="65">
        <f t="shared" si="817"/>
        <v>0.12347622090246244</v>
      </c>
      <c r="S5744" s="65">
        <f t="shared" si="818"/>
        <v>0.11150704985038634</v>
      </c>
      <c r="T5744" s="66">
        <f>(L5744*'Football Field'!$F$4)+(M5744*'Football Field'!$F$5)+(N5744*'Football Field'!$F$6)+(O5744*'Football Field'!$F$7)+(P5744*'Football Field'!$F$8)+(Q5744*'Football Field'!$F$9)+(R5744*'Football Field'!$F$10)+(S5744*'Football Field'!$F$11)</f>
        <v>134112252.27779835</v>
      </c>
    </row>
    <row r="5745" spans="2:20" x14ac:dyDescent="0.3">
      <c r="B5745" s="62">
        <f t="shared" si="810"/>
        <v>5718</v>
      </c>
      <c r="C5745" s="62">
        <v>0.58060590807889023</v>
      </c>
      <c r="D5745" s="62">
        <v>4.6101398799472282E-2</v>
      </c>
      <c r="E5745" s="62">
        <v>0.46532667726219568</v>
      </c>
      <c r="F5745" s="62">
        <v>0.83965978857187196</v>
      </c>
      <c r="G5745" s="62">
        <v>0.1830620710251013</v>
      </c>
      <c r="H5745" s="62">
        <v>0.18047398761593036</v>
      </c>
      <c r="I5745" s="62">
        <v>0.97549571288423831</v>
      </c>
      <c r="J5745" s="62">
        <v>0.97472103851632153</v>
      </c>
      <c r="K5745" s="62"/>
      <c r="L5745" s="65">
        <f t="shared" si="811"/>
        <v>0.1367596781072325</v>
      </c>
      <c r="M5745" s="65">
        <f t="shared" si="812"/>
        <v>1.0859022225540827E-2</v>
      </c>
      <c r="N5745" s="65">
        <f t="shared" si="813"/>
        <v>0.10960606103312179</v>
      </c>
      <c r="O5745" s="65">
        <f t="shared" si="814"/>
        <v>0.19777890787338195</v>
      </c>
      <c r="P5745" s="65">
        <f t="shared" si="815"/>
        <v>4.3119626512023827E-2</v>
      </c>
      <c r="Q5745" s="65">
        <f t="shared" si="816"/>
        <v>4.251001257419116E-2</v>
      </c>
      <c r="R5745" s="65">
        <f t="shared" si="817"/>
        <v>0.22977458174763654</v>
      </c>
      <c r="S5745" s="65">
        <f t="shared" si="818"/>
        <v>0.22959210992687129</v>
      </c>
      <c r="T5745" s="66">
        <f>(L5745*'Football Field'!$F$4)+(M5745*'Football Field'!$F$5)+(N5745*'Football Field'!$F$6)+(O5745*'Football Field'!$F$7)+(P5745*'Football Field'!$F$8)+(Q5745*'Football Field'!$F$9)+(R5745*'Football Field'!$F$10)+(S5745*'Football Field'!$F$11)</f>
        <v>148766597.13264111</v>
      </c>
    </row>
    <row r="5746" spans="2:20" x14ac:dyDescent="0.3">
      <c r="B5746" s="62">
        <f t="shared" si="810"/>
        <v>5719</v>
      </c>
      <c r="C5746" s="62">
        <v>0.69218761910776483</v>
      </c>
      <c r="D5746" s="62">
        <v>5.2257504391154397E-2</v>
      </c>
      <c r="E5746" s="62">
        <v>8.7061017115983019E-2</v>
      </c>
      <c r="F5746" s="62">
        <v>0.93128893329411921</v>
      </c>
      <c r="G5746" s="62">
        <v>0.5355836378379315</v>
      </c>
      <c r="H5746" s="62">
        <v>0.9691689097436067</v>
      </c>
      <c r="I5746" s="62">
        <v>0.78589032724924124</v>
      </c>
      <c r="J5746" s="62">
        <v>0.20158423788047009</v>
      </c>
      <c r="K5746" s="62"/>
      <c r="L5746" s="65">
        <f t="shared" si="811"/>
        <v>0.16267544298225237</v>
      </c>
      <c r="M5746" s="65">
        <f t="shared" si="812"/>
        <v>1.2281370601421492E-2</v>
      </c>
      <c r="N5746" s="65">
        <f t="shared" si="813"/>
        <v>2.0460766900286097E-2</v>
      </c>
      <c r="O5746" s="65">
        <f t="shared" si="814"/>
        <v>0.21886817329002795</v>
      </c>
      <c r="P5746" s="65">
        <f t="shared" si="815"/>
        <v>0.12587093893941387</v>
      </c>
      <c r="Q5746" s="65">
        <f t="shared" si="816"/>
        <v>0.22777058902092576</v>
      </c>
      <c r="R5746" s="65">
        <f t="shared" si="817"/>
        <v>0.18469711620316306</v>
      </c>
      <c r="S5746" s="65">
        <f t="shared" si="818"/>
        <v>4.7375602062509278E-2</v>
      </c>
      <c r="T5746" s="66">
        <f>(L5746*'Football Field'!$F$4)+(M5746*'Football Field'!$F$5)+(N5746*'Football Field'!$F$6)+(O5746*'Football Field'!$F$7)+(P5746*'Football Field'!$F$8)+(Q5746*'Football Field'!$F$9)+(R5746*'Football Field'!$F$10)+(S5746*'Football Field'!$F$11)</f>
        <v>145568324.11769909</v>
      </c>
    </row>
    <row r="5747" spans="2:20" x14ac:dyDescent="0.3">
      <c r="B5747" s="62">
        <f t="shared" si="810"/>
        <v>5720</v>
      </c>
      <c r="C5747" s="62">
        <v>0.84534702476183543</v>
      </c>
      <c r="D5747" s="62">
        <v>0.63193914358067027</v>
      </c>
      <c r="E5747" s="62">
        <v>0.71887564598188658</v>
      </c>
      <c r="F5747" s="62">
        <v>0.65954019120716723</v>
      </c>
      <c r="G5747" s="62">
        <v>0.36107409140192226</v>
      </c>
      <c r="H5747" s="62">
        <v>0.27591629080502977</v>
      </c>
      <c r="I5747" s="62">
        <v>0.60029542283034476</v>
      </c>
      <c r="J5747" s="62">
        <v>0.58779454863776903</v>
      </c>
      <c r="K5747" s="62"/>
      <c r="L5747" s="65">
        <f t="shared" si="811"/>
        <v>0.18059951518555939</v>
      </c>
      <c r="M5747" s="65">
        <f t="shared" si="812"/>
        <v>0.13500716228296963</v>
      </c>
      <c r="N5747" s="65">
        <f t="shared" si="813"/>
        <v>0.15358023313515762</v>
      </c>
      <c r="O5747" s="65">
        <f t="shared" si="814"/>
        <v>0.14090383628068467</v>
      </c>
      <c r="P5747" s="65">
        <f t="shared" si="815"/>
        <v>7.7139688131776962E-2</v>
      </c>
      <c r="Q5747" s="65">
        <f t="shared" si="816"/>
        <v>5.8946618242638513E-2</v>
      </c>
      <c r="R5747" s="65">
        <f t="shared" si="817"/>
        <v>0.12824681362286039</v>
      </c>
      <c r="S5747" s="65">
        <f t="shared" si="818"/>
        <v>0.12557613311835289</v>
      </c>
      <c r="T5747" s="66">
        <f>(L5747*'Football Field'!$F$4)+(M5747*'Football Field'!$F$5)+(N5747*'Football Field'!$F$6)+(O5747*'Football Field'!$F$7)+(P5747*'Football Field'!$F$8)+(Q5747*'Football Field'!$F$9)+(R5747*'Football Field'!$F$10)+(S5747*'Football Field'!$F$11)</f>
        <v>136796695.71904662</v>
      </c>
    </row>
    <row r="5748" spans="2:20" x14ac:dyDescent="0.3">
      <c r="B5748" s="62">
        <f t="shared" si="810"/>
        <v>5721</v>
      </c>
      <c r="C5748" s="62">
        <v>0.66764228877001375</v>
      </c>
      <c r="D5748" s="62">
        <v>0.41905297744654768</v>
      </c>
      <c r="E5748" s="62">
        <v>0.23657617670768316</v>
      </c>
      <c r="F5748" s="62">
        <v>0.88574481647199177</v>
      </c>
      <c r="G5748" s="62">
        <v>0.78166357290213229</v>
      </c>
      <c r="H5748" s="62">
        <v>0.95866023747379991</v>
      </c>
      <c r="I5748" s="62">
        <v>0.3022425467995643</v>
      </c>
      <c r="J5748" s="62">
        <v>0.49549380737476301</v>
      </c>
      <c r="K5748" s="62"/>
      <c r="L5748" s="65">
        <f t="shared" si="811"/>
        <v>0.14064283553601764</v>
      </c>
      <c r="M5748" s="65">
        <f t="shared" si="812"/>
        <v>8.8276012438444545E-2</v>
      </c>
      <c r="N5748" s="65">
        <f t="shared" si="813"/>
        <v>4.983618454387656E-2</v>
      </c>
      <c r="O5748" s="65">
        <f t="shared" si="814"/>
        <v>0.1865874355853798</v>
      </c>
      <c r="P5748" s="65">
        <f t="shared" si="815"/>
        <v>0.16466210001571746</v>
      </c>
      <c r="Q5748" s="65">
        <f t="shared" si="816"/>
        <v>0.20194750449726592</v>
      </c>
      <c r="R5748" s="65">
        <f t="shared" si="817"/>
        <v>6.3669197587574139E-2</v>
      </c>
      <c r="S5748" s="65">
        <f t="shared" si="818"/>
        <v>0.104378729795724</v>
      </c>
      <c r="T5748" s="66">
        <f>(L5748*'Football Field'!$F$4)+(M5748*'Football Field'!$F$5)+(N5748*'Football Field'!$F$6)+(O5748*'Football Field'!$F$7)+(P5748*'Football Field'!$F$8)+(Q5748*'Football Field'!$F$9)+(R5748*'Football Field'!$F$10)+(S5748*'Football Field'!$F$11)</f>
        <v>132794041.31073587</v>
      </c>
    </row>
    <row r="5749" spans="2:20" x14ac:dyDescent="0.3">
      <c r="B5749" s="62">
        <f t="shared" si="810"/>
        <v>5722</v>
      </c>
      <c r="C5749" s="62">
        <v>0.49790175544861515</v>
      </c>
      <c r="D5749" s="62">
        <v>0.94520566867903721</v>
      </c>
      <c r="E5749" s="62">
        <v>0.11688398297895086</v>
      </c>
      <c r="F5749" s="62">
        <v>0.9968640939484178</v>
      </c>
      <c r="G5749" s="62">
        <v>0.49616890449908158</v>
      </c>
      <c r="H5749" s="62">
        <v>0.16737280799533882</v>
      </c>
      <c r="I5749" s="62">
        <v>0.51908713927211692</v>
      </c>
      <c r="J5749" s="62">
        <v>0.2573147249253207</v>
      </c>
      <c r="K5749" s="62"/>
      <c r="L5749" s="65">
        <f t="shared" si="811"/>
        <v>0.12457512768675326</v>
      </c>
      <c r="M5749" s="65">
        <f t="shared" si="812"/>
        <v>0.23649066422720433</v>
      </c>
      <c r="N5749" s="65">
        <f t="shared" si="813"/>
        <v>2.9244398005826708E-2</v>
      </c>
      <c r="O5749" s="65">
        <f t="shared" si="814"/>
        <v>0.24941561348397359</v>
      </c>
      <c r="P5749" s="65">
        <f t="shared" si="815"/>
        <v>0.12414156800165885</v>
      </c>
      <c r="Q5749" s="65">
        <f t="shared" si="816"/>
        <v>4.187671302448661E-2</v>
      </c>
      <c r="R5749" s="65">
        <f t="shared" si="817"/>
        <v>0.12987571533486805</v>
      </c>
      <c r="S5749" s="65">
        <f t="shared" si="818"/>
        <v>6.4380200235228502E-2</v>
      </c>
      <c r="T5749" s="66">
        <f>(L5749*'Football Field'!$F$4)+(M5749*'Football Field'!$F$5)+(N5749*'Football Field'!$F$6)+(O5749*'Football Field'!$F$7)+(P5749*'Football Field'!$F$8)+(Q5749*'Football Field'!$F$9)+(R5749*'Football Field'!$F$10)+(S5749*'Football Field'!$F$11)</f>
        <v>137864734.03464139</v>
      </c>
    </row>
    <row r="5750" spans="2:20" x14ac:dyDescent="0.3">
      <c r="B5750" s="62">
        <f t="shared" si="810"/>
        <v>5723</v>
      </c>
      <c r="C5750" s="62">
        <v>8.6984573763852047E-2</v>
      </c>
      <c r="D5750" s="62">
        <v>0.33646074711912632</v>
      </c>
      <c r="E5750" s="62">
        <v>0.27548742616027788</v>
      </c>
      <c r="F5750" s="62">
        <v>0.59071450419356453</v>
      </c>
      <c r="G5750" s="62">
        <v>8.6721302771846309E-2</v>
      </c>
      <c r="H5750" s="62">
        <v>0.92775637718486059</v>
      </c>
      <c r="I5750" s="62">
        <v>0.33970539392216736</v>
      </c>
      <c r="J5750" s="62">
        <v>0.85031155613795517</v>
      </c>
      <c r="K5750" s="62"/>
      <c r="L5750" s="65">
        <f t="shared" si="811"/>
        <v>2.4894402322507631E-2</v>
      </c>
      <c r="M5750" s="65">
        <f t="shared" si="812"/>
        <v>9.6292811955995566E-2</v>
      </c>
      <c r="N5750" s="65">
        <f t="shared" si="813"/>
        <v>7.8842655943163018E-2</v>
      </c>
      <c r="O5750" s="65">
        <f t="shared" si="814"/>
        <v>0.16905853404602572</v>
      </c>
      <c r="P5750" s="65">
        <f t="shared" si="815"/>
        <v>2.4819055928184546E-2</v>
      </c>
      <c r="Q5750" s="65">
        <f t="shared" si="816"/>
        <v>0.26551766033381402</v>
      </c>
      <c r="R5750" s="65">
        <f t="shared" si="817"/>
        <v>9.7221408135918549E-2</v>
      </c>
      <c r="S5750" s="65">
        <f t="shared" si="818"/>
        <v>0.243353471334391</v>
      </c>
      <c r="T5750" s="66">
        <f>(L5750*'Football Field'!$F$4)+(M5750*'Football Field'!$F$5)+(N5750*'Football Field'!$F$6)+(O5750*'Football Field'!$F$7)+(P5750*'Football Field'!$F$8)+(Q5750*'Football Field'!$F$9)+(R5750*'Football Field'!$F$10)+(S5750*'Football Field'!$F$11)</f>
        <v>128227087.30875</v>
      </c>
    </row>
    <row r="5751" spans="2:20" x14ac:dyDescent="0.3">
      <c r="B5751" s="62">
        <f t="shared" si="810"/>
        <v>5724</v>
      </c>
      <c r="C5751" s="62">
        <v>0.49250333998465023</v>
      </c>
      <c r="D5751" s="62">
        <v>0.87160768446355785</v>
      </c>
      <c r="E5751" s="62">
        <v>0.65809899915404091</v>
      </c>
      <c r="F5751" s="62">
        <v>0.89749867072985701</v>
      </c>
      <c r="G5751" s="62">
        <v>0.85685775771554873</v>
      </c>
      <c r="H5751" s="62">
        <v>0.94465056915332302</v>
      </c>
      <c r="I5751" s="62">
        <v>0.46382470835625733</v>
      </c>
      <c r="J5751" s="62">
        <v>0.38598113354473196</v>
      </c>
      <c r="K5751" s="62"/>
      <c r="L5751" s="65">
        <f t="shared" si="811"/>
        <v>8.8404472946359891E-2</v>
      </c>
      <c r="M5751" s="65">
        <f t="shared" si="812"/>
        <v>0.15645379778216228</v>
      </c>
      <c r="N5751" s="65">
        <f t="shared" si="813"/>
        <v>0.11812893526479065</v>
      </c>
      <c r="O5751" s="65">
        <f t="shared" si="814"/>
        <v>0.16110123630512732</v>
      </c>
      <c r="P5751" s="65">
        <f t="shared" si="815"/>
        <v>0.15380618223462955</v>
      </c>
      <c r="Q5751" s="65">
        <f t="shared" si="816"/>
        <v>0.16956501388819251</v>
      </c>
      <c r="R5751" s="65">
        <f t="shared" si="817"/>
        <v>8.3256651382327657E-2</v>
      </c>
      <c r="S5751" s="65">
        <f t="shared" si="818"/>
        <v>6.9283710196410178E-2</v>
      </c>
      <c r="T5751" s="66">
        <f>(L5751*'Football Field'!$F$4)+(M5751*'Football Field'!$F$5)+(N5751*'Football Field'!$F$6)+(O5751*'Football Field'!$F$7)+(P5751*'Football Field'!$F$8)+(Q5751*'Football Field'!$F$9)+(R5751*'Football Field'!$F$10)+(S5751*'Football Field'!$F$11)</f>
        <v>135990736.6547839</v>
      </c>
    </row>
    <row r="5752" spans="2:20" x14ac:dyDescent="0.3">
      <c r="B5752" s="62">
        <f t="shared" si="810"/>
        <v>5725</v>
      </c>
      <c r="C5752" s="62">
        <v>0.98860148030566852</v>
      </c>
      <c r="D5752" s="62">
        <v>0.65770123816677728</v>
      </c>
      <c r="E5752" s="62">
        <v>0.71134658109920368</v>
      </c>
      <c r="F5752" s="62">
        <v>0.38687897592861453</v>
      </c>
      <c r="G5752" s="62">
        <v>5.5090515110339133E-2</v>
      </c>
      <c r="H5752" s="62">
        <v>0.83585211330548181</v>
      </c>
      <c r="I5752" s="62">
        <v>0.60859258532811078</v>
      </c>
      <c r="J5752" s="62">
        <v>0.83355550638531706</v>
      </c>
      <c r="K5752" s="62"/>
      <c r="L5752" s="65">
        <f t="shared" si="811"/>
        <v>0.19469784581249458</v>
      </c>
      <c r="M5752" s="65">
        <f t="shared" si="812"/>
        <v>0.12952945834118001</v>
      </c>
      <c r="N5752" s="65">
        <f t="shared" si="813"/>
        <v>0.14009451707808027</v>
      </c>
      <c r="O5752" s="65">
        <f t="shared" si="814"/>
        <v>7.6192990506301281E-2</v>
      </c>
      <c r="P5752" s="65">
        <f t="shared" si="815"/>
        <v>1.0849674849128596E-2</v>
      </c>
      <c r="Q5752" s="65">
        <f t="shared" si="816"/>
        <v>0.16461497288885388</v>
      </c>
      <c r="R5752" s="65">
        <f t="shared" si="817"/>
        <v>0.11985786760525909</v>
      </c>
      <c r="S5752" s="65">
        <f t="shared" si="818"/>
        <v>0.16416267291870221</v>
      </c>
      <c r="T5752" s="66">
        <f>(L5752*'Football Field'!$F$4)+(M5752*'Football Field'!$F$5)+(N5752*'Football Field'!$F$6)+(O5752*'Football Field'!$F$7)+(P5752*'Football Field'!$F$8)+(Q5752*'Football Field'!$F$9)+(R5752*'Football Field'!$F$10)+(S5752*'Football Field'!$F$11)</f>
        <v>129631961.16095641</v>
      </c>
    </row>
    <row r="5753" spans="2:20" x14ac:dyDescent="0.3">
      <c r="B5753" s="62">
        <f t="shared" si="810"/>
        <v>5726</v>
      </c>
      <c r="C5753" s="62">
        <v>0.54298024008173329</v>
      </c>
      <c r="D5753" s="62">
        <v>0.91002750885250316</v>
      </c>
      <c r="E5753" s="62">
        <v>0.90984942649594569</v>
      </c>
      <c r="F5753" s="62">
        <v>0.46292710588341446</v>
      </c>
      <c r="G5753" s="62">
        <v>0.87311085246778475</v>
      </c>
      <c r="H5753" s="62">
        <v>0.88754879700795131</v>
      </c>
      <c r="I5753" s="62">
        <v>0.77425919150129663</v>
      </c>
      <c r="J5753" s="62">
        <v>0.41845814241220158</v>
      </c>
      <c r="K5753" s="62"/>
      <c r="L5753" s="65">
        <f t="shared" si="811"/>
        <v>9.3954851787589597E-2</v>
      </c>
      <c r="M5753" s="65">
        <f t="shared" si="812"/>
        <v>0.15746705571458</v>
      </c>
      <c r="N5753" s="65">
        <f t="shared" si="813"/>
        <v>0.15743624114679053</v>
      </c>
      <c r="O5753" s="65">
        <f t="shared" si="814"/>
        <v>8.0102818502542444E-2</v>
      </c>
      <c r="P5753" s="65">
        <f t="shared" si="815"/>
        <v>0.15107916399572574</v>
      </c>
      <c r="Q5753" s="65">
        <f t="shared" si="816"/>
        <v>0.15357744080076122</v>
      </c>
      <c r="R5753" s="65">
        <f t="shared" si="817"/>
        <v>0.1339743184240611</v>
      </c>
      <c r="S5753" s="65">
        <f t="shared" si="818"/>
        <v>7.2408109627949455E-2</v>
      </c>
      <c r="T5753" s="66">
        <f>(L5753*'Football Field'!$F$4)+(M5753*'Football Field'!$F$5)+(N5753*'Football Field'!$F$6)+(O5753*'Football Field'!$F$7)+(P5753*'Football Field'!$F$8)+(Q5753*'Football Field'!$F$9)+(R5753*'Football Field'!$F$10)+(S5753*'Football Field'!$F$11)</f>
        <v>143254454.9637914</v>
      </c>
    </row>
    <row r="5754" spans="2:20" x14ac:dyDescent="0.3">
      <c r="B5754" s="62">
        <f t="shared" si="810"/>
        <v>5727</v>
      </c>
      <c r="C5754" s="62">
        <v>0.21675002844226188</v>
      </c>
      <c r="D5754" s="62">
        <v>0.97936599924835255</v>
      </c>
      <c r="E5754" s="62">
        <v>0.47822865107756229</v>
      </c>
      <c r="F5754" s="62">
        <v>0.99022004953747156</v>
      </c>
      <c r="G5754" s="62">
        <v>0.30271285928032576</v>
      </c>
      <c r="H5754" s="62">
        <v>0.6646406133543018</v>
      </c>
      <c r="I5754" s="62">
        <v>0.34627552672210626</v>
      </c>
      <c r="J5754" s="62">
        <v>0.86997308860686384</v>
      </c>
      <c r="K5754" s="62"/>
      <c r="L5754" s="65">
        <f t="shared" si="811"/>
        <v>4.4707625924690242E-2</v>
      </c>
      <c r="M5754" s="65">
        <f t="shared" si="812"/>
        <v>0.2020074878533146</v>
      </c>
      <c r="N5754" s="65">
        <f t="shared" si="813"/>
        <v>9.864112956525041E-2</v>
      </c>
      <c r="O5754" s="65">
        <f t="shared" si="814"/>
        <v>0.20424628257726993</v>
      </c>
      <c r="P5754" s="65">
        <f t="shared" si="815"/>
        <v>6.2438622834613787E-2</v>
      </c>
      <c r="Q5754" s="65">
        <f t="shared" si="816"/>
        <v>0.13709111887898179</v>
      </c>
      <c r="R5754" s="65">
        <f t="shared" si="817"/>
        <v>7.1424012383421179E-2</v>
      </c>
      <c r="S5754" s="65">
        <f t="shared" si="818"/>
        <v>0.17944371998245809</v>
      </c>
      <c r="T5754" s="66">
        <f>(L5754*'Football Field'!$F$4)+(M5754*'Football Field'!$F$5)+(N5754*'Football Field'!$F$6)+(O5754*'Football Field'!$F$7)+(P5754*'Football Field'!$F$8)+(Q5754*'Football Field'!$F$9)+(R5754*'Football Field'!$F$10)+(S5754*'Football Field'!$F$11)</f>
        <v>127572206.61794233</v>
      </c>
    </row>
    <row r="5755" spans="2:20" x14ac:dyDescent="0.3">
      <c r="B5755" s="62">
        <f t="shared" si="810"/>
        <v>5728</v>
      </c>
      <c r="C5755" s="62">
        <v>0.14757284922312786</v>
      </c>
      <c r="D5755" s="62">
        <v>0.95659798756800518</v>
      </c>
      <c r="E5755" s="62">
        <v>0.67497000864130086</v>
      </c>
      <c r="F5755" s="62">
        <v>0.66106424680534459</v>
      </c>
      <c r="G5755" s="62">
        <v>1.2568117040034132E-2</v>
      </c>
      <c r="H5755" s="62">
        <v>0.46205363526895238</v>
      </c>
      <c r="I5755" s="62">
        <v>0.90851259861383937</v>
      </c>
      <c r="J5755" s="62">
        <v>0.49322485538708094</v>
      </c>
      <c r="K5755" s="62"/>
      <c r="L5755" s="65">
        <f t="shared" si="811"/>
        <v>3.4187571183123343E-2</v>
      </c>
      <c r="M5755" s="65">
        <f t="shared" si="812"/>
        <v>0.22161096682605982</v>
      </c>
      <c r="N5755" s="65">
        <f t="shared" si="813"/>
        <v>0.1563674167597586</v>
      </c>
      <c r="O5755" s="65">
        <f t="shared" si="814"/>
        <v>0.15314592835504864</v>
      </c>
      <c r="P5755" s="65">
        <f t="shared" si="815"/>
        <v>2.9116019525673915E-3</v>
      </c>
      <c r="Q5755" s="65">
        <f t="shared" si="816"/>
        <v>0.1070419906462209</v>
      </c>
      <c r="R5755" s="65">
        <f t="shared" si="817"/>
        <v>0.21047123030682294</v>
      </c>
      <c r="S5755" s="65">
        <f t="shared" si="818"/>
        <v>0.11426329397039846</v>
      </c>
      <c r="T5755" s="66">
        <f>(L5755*'Football Field'!$F$4)+(M5755*'Football Field'!$F$5)+(N5755*'Football Field'!$F$6)+(O5755*'Football Field'!$F$7)+(P5755*'Football Field'!$F$8)+(Q5755*'Football Field'!$F$9)+(R5755*'Football Field'!$F$10)+(S5755*'Football Field'!$F$11)</f>
        <v>142622829.21409786</v>
      </c>
    </row>
    <row r="5756" spans="2:20" x14ac:dyDescent="0.3">
      <c r="B5756" s="62">
        <f t="shared" si="810"/>
        <v>5729</v>
      </c>
      <c r="C5756" s="62">
        <v>0.904467548808776</v>
      </c>
      <c r="D5756" s="62">
        <v>0.2117052063476641</v>
      </c>
      <c r="E5756" s="62">
        <v>0.20688051944316566</v>
      </c>
      <c r="F5756" s="62">
        <v>0.51695885866591107</v>
      </c>
      <c r="G5756" s="62">
        <v>0.9953815439159025</v>
      </c>
      <c r="H5756" s="62">
        <v>0.76218786093006907</v>
      </c>
      <c r="I5756" s="62">
        <v>0.88049477177792235</v>
      </c>
      <c r="J5756" s="62">
        <v>0.85883362992081425</v>
      </c>
      <c r="K5756" s="62"/>
      <c r="L5756" s="65">
        <f t="shared" si="811"/>
        <v>0.16947401380375138</v>
      </c>
      <c r="M5756" s="65">
        <f t="shared" si="812"/>
        <v>3.9668124202071907E-2</v>
      </c>
      <c r="N5756" s="65">
        <f t="shared" si="813"/>
        <v>3.876410165739505E-2</v>
      </c>
      <c r="O5756" s="65">
        <f t="shared" si="814"/>
        <v>9.6864827118348124E-2</v>
      </c>
      <c r="P5756" s="65">
        <f t="shared" si="815"/>
        <v>0.18650896401510147</v>
      </c>
      <c r="Q5756" s="65">
        <f t="shared" si="816"/>
        <v>0.14281445059520187</v>
      </c>
      <c r="R5756" s="65">
        <f t="shared" si="817"/>
        <v>0.16498213042906096</v>
      </c>
      <c r="S5756" s="65">
        <f t="shared" si="818"/>
        <v>0.16092338817906932</v>
      </c>
      <c r="T5756" s="66">
        <f>(L5756*'Football Field'!$F$4)+(M5756*'Football Field'!$F$5)+(N5756*'Football Field'!$F$6)+(O5756*'Football Field'!$F$7)+(P5756*'Football Field'!$F$8)+(Q5756*'Football Field'!$F$9)+(R5756*'Football Field'!$F$10)+(S5756*'Football Field'!$F$11)</f>
        <v>148175757.58794087</v>
      </c>
    </row>
    <row r="5757" spans="2:20" x14ac:dyDescent="0.3">
      <c r="B5757" s="62">
        <f t="shared" si="810"/>
        <v>5730</v>
      </c>
      <c r="C5757" s="62">
        <v>0.1908224283696428</v>
      </c>
      <c r="D5757" s="62">
        <v>0.44708363655277916</v>
      </c>
      <c r="E5757" s="62">
        <v>0.27439368415458865</v>
      </c>
      <c r="F5757" s="62">
        <v>0.70227807203539505</v>
      </c>
      <c r="G5757" s="62">
        <v>0.92686026015430723</v>
      </c>
      <c r="H5757" s="62">
        <v>0.12818680426274354</v>
      </c>
      <c r="I5757" s="62">
        <v>0.47237266295119817</v>
      </c>
      <c r="J5757" s="62">
        <v>0.70406103655528818</v>
      </c>
      <c r="K5757" s="62"/>
      <c r="L5757" s="65">
        <f t="shared" si="811"/>
        <v>4.9615060236493903E-2</v>
      </c>
      <c r="M5757" s="65">
        <f t="shared" si="812"/>
        <v>0.11624462463787484</v>
      </c>
      <c r="N5757" s="65">
        <f t="shared" si="813"/>
        <v>7.1344124923678032E-2</v>
      </c>
      <c r="O5757" s="65">
        <f t="shared" si="814"/>
        <v>0.18259682126730581</v>
      </c>
      <c r="P5757" s="65">
        <f t="shared" si="815"/>
        <v>0.24098963644508431</v>
      </c>
      <c r="Q5757" s="65">
        <f t="shared" si="816"/>
        <v>3.3329394607114544E-2</v>
      </c>
      <c r="R5757" s="65">
        <f t="shared" si="817"/>
        <v>0.12281993435801596</v>
      </c>
      <c r="S5757" s="65">
        <f t="shared" si="818"/>
        <v>0.18306040352443267</v>
      </c>
      <c r="T5757" s="66">
        <f>(L5757*'Football Field'!$F$4)+(M5757*'Football Field'!$F$5)+(N5757*'Football Field'!$F$6)+(O5757*'Football Field'!$F$7)+(P5757*'Football Field'!$F$8)+(Q5757*'Football Field'!$F$9)+(R5757*'Football Field'!$F$10)+(S5757*'Football Field'!$F$11)</f>
        <v>148756459.07161421</v>
      </c>
    </row>
    <row r="5758" spans="2:20" x14ac:dyDescent="0.3">
      <c r="B5758" s="62">
        <f t="shared" si="810"/>
        <v>5731</v>
      </c>
      <c r="C5758" s="62">
        <v>0.17983814726934233</v>
      </c>
      <c r="D5758" s="62">
        <v>0.50907474185159862</v>
      </c>
      <c r="E5758" s="62">
        <v>0.71118290431802123</v>
      </c>
      <c r="F5758" s="62">
        <v>0.71621897617113972</v>
      </c>
      <c r="G5758" s="62">
        <v>0.68150871173418803</v>
      </c>
      <c r="H5758" s="62">
        <v>0.85241908348799633</v>
      </c>
      <c r="I5758" s="62">
        <v>1.4518323861556937E-2</v>
      </c>
      <c r="J5758" s="62">
        <v>0.62252929354516517</v>
      </c>
      <c r="K5758" s="62"/>
      <c r="L5758" s="65">
        <f t="shared" si="811"/>
        <v>4.1946810135306274E-2</v>
      </c>
      <c r="M5758" s="65">
        <f t="shared" si="812"/>
        <v>0.11874044447948652</v>
      </c>
      <c r="N5758" s="65">
        <f t="shared" si="813"/>
        <v>0.16588168145563004</v>
      </c>
      <c r="O5758" s="65">
        <f t="shared" si="814"/>
        <v>0.16705633295787298</v>
      </c>
      <c r="P5758" s="65">
        <f t="shared" si="815"/>
        <v>0.15896024826065649</v>
      </c>
      <c r="Q5758" s="65">
        <f t="shared" si="816"/>
        <v>0.19882467648663479</v>
      </c>
      <c r="R5758" s="65">
        <f t="shared" si="817"/>
        <v>3.3863637039783577E-3</v>
      </c>
      <c r="S5758" s="65">
        <f t="shared" si="818"/>
        <v>0.14520344252043454</v>
      </c>
      <c r="T5758" s="66">
        <f>(L5758*'Football Field'!$F$4)+(M5758*'Football Field'!$F$5)+(N5758*'Football Field'!$F$6)+(O5758*'Football Field'!$F$7)+(P5758*'Football Field'!$F$8)+(Q5758*'Football Field'!$F$9)+(R5758*'Football Field'!$F$10)+(S5758*'Football Field'!$F$11)</f>
        <v>127550784.51497537</v>
      </c>
    </row>
    <row r="5759" spans="2:20" x14ac:dyDescent="0.3">
      <c r="B5759" s="62">
        <f t="shared" si="810"/>
        <v>5732</v>
      </c>
      <c r="C5759" s="62">
        <v>0.16699478694367498</v>
      </c>
      <c r="D5759" s="62">
        <v>0.17998801985980462</v>
      </c>
      <c r="E5759" s="62">
        <v>0.93809758789644626</v>
      </c>
      <c r="F5759" s="62">
        <v>0.51240821100026057</v>
      </c>
      <c r="G5759" s="62">
        <v>0.29107030221269237</v>
      </c>
      <c r="H5759" s="62">
        <v>0.939736454139671</v>
      </c>
      <c r="I5759" s="62">
        <v>0.51422632797842738</v>
      </c>
      <c r="J5759" s="62">
        <v>0.33511730141299467</v>
      </c>
      <c r="K5759" s="62"/>
      <c r="L5759" s="65">
        <f t="shared" si="811"/>
        <v>4.3066099580737073E-2</v>
      </c>
      <c r="M5759" s="65">
        <f t="shared" si="812"/>
        <v>4.64169099436407E-2</v>
      </c>
      <c r="N5759" s="65">
        <f t="shared" si="813"/>
        <v>0.24192494194698444</v>
      </c>
      <c r="O5759" s="65">
        <f t="shared" si="814"/>
        <v>0.13214438273673532</v>
      </c>
      <c r="P5759" s="65">
        <f t="shared" si="815"/>
        <v>7.506379599930274E-2</v>
      </c>
      <c r="Q5759" s="65">
        <f t="shared" si="816"/>
        <v>0.24234758733683143</v>
      </c>
      <c r="R5759" s="65">
        <f t="shared" si="817"/>
        <v>0.1326132548989398</v>
      </c>
      <c r="S5759" s="65">
        <f t="shared" si="818"/>
        <v>8.6423027556828388E-2</v>
      </c>
      <c r="T5759" s="66">
        <f>(L5759*'Football Field'!$F$4)+(M5759*'Football Field'!$F$5)+(N5759*'Football Field'!$F$6)+(O5759*'Football Field'!$F$7)+(P5759*'Football Field'!$F$8)+(Q5759*'Football Field'!$F$9)+(R5759*'Football Field'!$F$10)+(S5759*'Football Field'!$F$11)</f>
        <v>140121266.42864496</v>
      </c>
    </row>
    <row r="5760" spans="2:20" x14ac:dyDescent="0.3">
      <c r="B5760" s="62">
        <f t="shared" si="810"/>
        <v>5733</v>
      </c>
      <c r="C5760" s="62">
        <v>0.62928468292666817</v>
      </c>
      <c r="D5760" s="62">
        <v>0.18625210828577843</v>
      </c>
      <c r="E5760" s="62">
        <v>0.98751051476046792</v>
      </c>
      <c r="F5760" s="62">
        <v>0.53317044642506917</v>
      </c>
      <c r="G5760" s="62">
        <v>0.98265231914478546</v>
      </c>
      <c r="H5760" s="62">
        <v>0.65463512858914552</v>
      </c>
      <c r="I5760" s="62">
        <v>0.16054681323586562</v>
      </c>
      <c r="J5760" s="62">
        <v>0.12076676241730422</v>
      </c>
      <c r="K5760" s="62"/>
      <c r="L5760" s="65">
        <f t="shared" si="811"/>
        <v>0.14789929162389642</v>
      </c>
      <c r="M5760" s="65">
        <f t="shared" si="812"/>
        <v>4.3774392776907832E-2</v>
      </c>
      <c r="N5760" s="65">
        <f t="shared" si="813"/>
        <v>0.23209226216180168</v>
      </c>
      <c r="O5760" s="65">
        <f t="shared" si="814"/>
        <v>0.12530978979867136</v>
      </c>
      <c r="P5760" s="65">
        <f t="shared" si="815"/>
        <v>0.23095045192928806</v>
      </c>
      <c r="Q5760" s="65">
        <f t="shared" si="816"/>
        <v>0.15385734694854414</v>
      </c>
      <c r="R5760" s="65">
        <f t="shared" si="817"/>
        <v>3.7732938039468457E-2</v>
      </c>
      <c r="S5760" s="65">
        <f t="shared" si="818"/>
        <v>2.8383526721422057E-2</v>
      </c>
      <c r="T5760" s="66">
        <f>(L5760*'Football Field'!$F$4)+(M5760*'Football Field'!$F$5)+(N5760*'Football Field'!$F$6)+(O5760*'Football Field'!$F$7)+(P5760*'Football Field'!$F$8)+(Q5760*'Football Field'!$F$9)+(R5760*'Football Field'!$F$10)+(S5760*'Football Field'!$F$11)</f>
        <v>138482299.55082282</v>
      </c>
    </row>
    <row r="5761" spans="2:20" x14ac:dyDescent="0.3">
      <c r="B5761" s="62">
        <f t="shared" si="810"/>
        <v>5734</v>
      </c>
      <c r="C5761" s="62">
        <v>1.7459541118230559E-2</v>
      </c>
      <c r="D5761" s="62">
        <v>0.62700334290883553</v>
      </c>
      <c r="E5761" s="62">
        <v>0.98161954036203081</v>
      </c>
      <c r="F5761" s="62">
        <v>0.34686482671472474</v>
      </c>
      <c r="G5761" s="62">
        <v>0.59617138164191286</v>
      </c>
      <c r="H5761" s="62">
        <v>0.14977737380642975</v>
      </c>
      <c r="I5761" s="62">
        <v>0.56100040571385978</v>
      </c>
      <c r="J5761" s="62">
        <v>0.28162253893116984</v>
      </c>
      <c r="K5761" s="62"/>
      <c r="L5761" s="65">
        <f t="shared" si="811"/>
        <v>4.9022738212193386E-3</v>
      </c>
      <c r="M5761" s="65">
        <f t="shared" si="812"/>
        <v>0.17604941922268033</v>
      </c>
      <c r="N5761" s="65">
        <f t="shared" si="813"/>
        <v>0.27561822745097631</v>
      </c>
      <c r="O5761" s="65">
        <f t="shared" si="814"/>
        <v>9.7392385515210345E-2</v>
      </c>
      <c r="P5761" s="65">
        <f t="shared" si="815"/>
        <v>0.16739244962925487</v>
      </c>
      <c r="Q5761" s="65">
        <f t="shared" si="816"/>
        <v>4.2054352611568313E-2</v>
      </c>
      <c r="R5761" s="65">
        <f t="shared" si="817"/>
        <v>0.1575171755088601</v>
      </c>
      <c r="S5761" s="65">
        <f t="shared" si="818"/>
        <v>7.9073716240230393E-2</v>
      </c>
      <c r="T5761" s="66">
        <f>(L5761*'Football Field'!$F$4)+(M5761*'Football Field'!$F$5)+(N5761*'Football Field'!$F$6)+(O5761*'Football Field'!$F$7)+(P5761*'Football Field'!$F$8)+(Q5761*'Football Field'!$F$9)+(R5761*'Football Field'!$F$10)+(S5761*'Football Field'!$F$11)</f>
        <v>151497215.87756109</v>
      </c>
    </row>
    <row r="5762" spans="2:20" x14ac:dyDescent="0.3">
      <c r="B5762" s="62">
        <f t="shared" si="810"/>
        <v>5735</v>
      </c>
      <c r="C5762" s="62">
        <v>0.95538818763131816</v>
      </c>
      <c r="D5762" s="62">
        <v>0.38329879873106543</v>
      </c>
      <c r="E5762" s="62">
        <v>4.7098653028289084E-3</v>
      </c>
      <c r="F5762" s="62">
        <v>0.69392022224327776</v>
      </c>
      <c r="G5762" s="62">
        <v>0.41125797298498612</v>
      </c>
      <c r="H5762" s="62">
        <v>0.47237064489810421</v>
      </c>
      <c r="I5762" s="62">
        <v>0.90623192798400054</v>
      </c>
      <c r="J5762" s="62">
        <v>0.98509567156928957</v>
      </c>
      <c r="K5762" s="62"/>
      <c r="L5762" s="65">
        <f t="shared" si="811"/>
        <v>0.19853157328982843</v>
      </c>
      <c r="M5762" s="65">
        <f t="shared" si="812"/>
        <v>7.9650255819936219E-2</v>
      </c>
      <c r="N5762" s="65">
        <f t="shared" si="813"/>
        <v>9.7871941547872008E-4</v>
      </c>
      <c r="O5762" s="65">
        <f t="shared" si="814"/>
        <v>0.14419800793345011</v>
      </c>
      <c r="P5762" s="65">
        <f t="shared" si="815"/>
        <v>8.5460228064074287E-2</v>
      </c>
      <c r="Q5762" s="65">
        <f t="shared" si="816"/>
        <v>9.8159563328975491E-2</v>
      </c>
      <c r="R5762" s="65">
        <f t="shared" si="817"/>
        <v>0.18831680437058859</v>
      </c>
      <c r="S5762" s="65">
        <f t="shared" si="818"/>
        <v>0.20470484777766806</v>
      </c>
      <c r="T5762" s="66">
        <f>(L5762*'Football Field'!$F$4)+(M5762*'Football Field'!$F$5)+(N5762*'Football Field'!$F$6)+(O5762*'Football Field'!$F$7)+(P5762*'Football Field'!$F$8)+(Q5762*'Football Field'!$F$9)+(R5762*'Football Field'!$F$10)+(S5762*'Football Field'!$F$11)</f>
        <v>142549668.0389272</v>
      </c>
    </row>
    <row r="5763" spans="2:20" x14ac:dyDescent="0.3">
      <c r="B5763" s="62">
        <f t="shared" si="810"/>
        <v>5736</v>
      </c>
      <c r="C5763" s="62">
        <v>0.67956378884759705</v>
      </c>
      <c r="D5763" s="62">
        <v>0.39382971526338961</v>
      </c>
      <c r="E5763" s="62">
        <v>0.38050194020296457</v>
      </c>
      <c r="F5763" s="62">
        <v>0.18117709214744615</v>
      </c>
      <c r="G5763" s="62">
        <v>0.53402001640749175</v>
      </c>
      <c r="H5763" s="62">
        <v>0.10251900479172016</v>
      </c>
      <c r="I5763" s="62">
        <v>0.18850172238367935</v>
      </c>
      <c r="J5763" s="62">
        <v>5.5450876991077314E-2</v>
      </c>
      <c r="K5763" s="62"/>
      <c r="L5763" s="65">
        <f t="shared" si="811"/>
        <v>0.27014369200127025</v>
      </c>
      <c r="M5763" s="65">
        <f t="shared" si="812"/>
        <v>0.15655721368185035</v>
      </c>
      <c r="N5763" s="65">
        <f t="shared" si="813"/>
        <v>0.15125908800171184</v>
      </c>
      <c r="O5763" s="65">
        <f t="shared" si="814"/>
        <v>7.2022449374126205E-2</v>
      </c>
      <c r="P5763" s="65">
        <f t="shared" si="815"/>
        <v>0.2122863831216466</v>
      </c>
      <c r="Q5763" s="65">
        <f t="shared" si="816"/>
        <v>4.0753881989056676E-2</v>
      </c>
      <c r="R5763" s="65">
        <f t="shared" si="817"/>
        <v>7.4934174052563904E-2</v>
      </c>
      <c r="S5763" s="65">
        <f t="shared" si="818"/>
        <v>2.2043117777773985E-2</v>
      </c>
      <c r="T5763" s="66">
        <f>(L5763*'Football Field'!$F$4)+(M5763*'Football Field'!$F$5)+(N5763*'Football Field'!$F$6)+(O5763*'Football Field'!$F$7)+(P5763*'Football Field'!$F$8)+(Q5763*'Football Field'!$F$9)+(R5763*'Football Field'!$F$10)+(S5763*'Football Field'!$F$11)</f>
        <v>138625636.50295469</v>
      </c>
    </row>
    <row r="5764" spans="2:20" x14ac:dyDescent="0.3">
      <c r="B5764" s="62">
        <f t="shared" si="810"/>
        <v>5737</v>
      </c>
      <c r="C5764" s="62">
        <v>7.7292306452414805E-2</v>
      </c>
      <c r="D5764" s="62">
        <v>0.4942143053891167</v>
      </c>
      <c r="E5764" s="62">
        <v>0.15805581415323444</v>
      </c>
      <c r="F5764" s="62">
        <v>0.49348273904335882</v>
      </c>
      <c r="G5764" s="62">
        <v>0.96778100230395703</v>
      </c>
      <c r="H5764" s="62">
        <v>6.8246427197597659E-2</v>
      </c>
      <c r="I5764" s="62">
        <v>0.51232675419928841</v>
      </c>
      <c r="J5764" s="62">
        <v>0.12694534371603128</v>
      </c>
      <c r="K5764" s="62"/>
      <c r="L5764" s="65">
        <f t="shared" si="811"/>
        <v>2.6667741298549801E-2</v>
      </c>
      <c r="M5764" s="65">
        <f t="shared" si="812"/>
        <v>0.17051605582857707</v>
      </c>
      <c r="N5764" s="65">
        <f t="shared" si="813"/>
        <v>5.4533132158051098E-2</v>
      </c>
      <c r="O5764" s="65">
        <f t="shared" si="814"/>
        <v>0.17026364749782805</v>
      </c>
      <c r="P5764" s="65">
        <f t="shared" si="815"/>
        <v>0.33390818035663405</v>
      </c>
      <c r="Q5764" s="65">
        <f t="shared" si="816"/>
        <v>2.3546691107947739E-2</v>
      </c>
      <c r="R5764" s="65">
        <f t="shared" si="817"/>
        <v>0.17676529487089052</v>
      </c>
      <c r="S5764" s="65">
        <f t="shared" si="818"/>
        <v>4.3799256881521614E-2</v>
      </c>
      <c r="T5764" s="66">
        <f>(L5764*'Football Field'!$F$4)+(M5764*'Football Field'!$F$5)+(N5764*'Football Field'!$F$6)+(O5764*'Football Field'!$F$7)+(P5764*'Football Field'!$F$8)+(Q5764*'Football Field'!$F$9)+(R5764*'Football Field'!$F$10)+(S5764*'Football Field'!$F$11)</f>
        <v>162192983.89233729</v>
      </c>
    </row>
    <row r="5765" spans="2:20" x14ac:dyDescent="0.3">
      <c r="B5765" s="62">
        <f t="shared" si="810"/>
        <v>5738</v>
      </c>
      <c r="C5765" s="62">
        <v>0.6251909385132981</v>
      </c>
      <c r="D5765" s="62">
        <v>0.72421154081739869</v>
      </c>
      <c r="E5765" s="62">
        <v>9.6728441176541224E-3</v>
      </c>
      <c r="F5765" s="62">
        <v>0.18397121115415127</v>
      </c>
      <c r="G5765" s="62">
        <v>0.80628369658744203</v>
      </c>
      <c r="H5765" s="62">
        <v>0.6285876613575756</v>
      </c>
      <c r="I5765" s="62">
        <v>0.44524681945845845</v>
      </c>
      <c r="J5765" s="62">
        <v>0.85726525560703726</v>
      </c>
      <c r="K5765" s="62"/>
      <c r="L5765" s="65">
        <f t="shared" si="811"/>
        <v>0.14605797624156347</v>
      </c>
      <c r="M5765" s="65">
        <f t="shared" si="812"/>
        <v>0.16919130701751808</v>
      </c>
      <c r="N5765" s="65">
        <f t="shared" si="813"/>
        <v>2.2597832906604449E-3</v>
      </c>
      <c r="O5765" s="65">
        <f t="shared" si="814"/>
        <v>4.2979610120041971E-2</v>
      </c>
      <c r="P5765" s="65">
        <f t="shared" si="815"/>
        <v>0.18836511815121851</v>
      </c>
      <c r="Q5765" s="65">
        <f t="shared" si="816"/>
        <v>0.14685152335481566</v>
      </c>
      <c r="R5765" s="65">
        <f t="shared" si="817"/>
        <v>0.10401918097652013</v>
      </c>
      <c r="S5765" s="65">
        <f t="shared" si="818"/>
        <v>0.20027550084766177</v>
      </c>
      <c r="T5765" s="66">
        <f>(L5765*'Football Field'!$F$4)+(M5765*'Football Field'!$F$5)+(N5765*'Football Field'!$F$6)+(O5765*'Football Field'!$F$7)+(P5765*'Football Field'!$F$8)+(Q5765*'Football Field'!$F$9)+(R5765*'Football Field'!$F$10)+(S5765*'Football Field'!$F$11)</f>
        <v>138531321.63075337</v>
      </c>
    </row>
    <row r="5766" spans="2:20" x14ac:dyDescent="0.3">
      <c r="B5766" s="62">
        <f t="shared" si="810"/>
        <v>5739</v>
      </c>
      <c r="C5766" s="62">
        <v>0.64681557231326459</v>
      </c>
      <c r="D5766" s="62">
        <v>0.31669160253312589</v>
      </c>
      <c r="E5766" s="62">
        <v>0.24756748505774795</v>
      </c>
      <c r="F5766" s="62">
        <v>0.58937835325743837</v>
      </c>
      <c r="G5766" s="62">
        <v>0.70279627342839912</v>
      </c>
      <c r="H5766" s="62">
        <v>0.3502407355315833</v>
      </c>
      <c r="I5766" s="62">
        <v>0.4981918786646411</v>
      </c>
      <c r="J5766" s="62">
        <v>0.61655314452143617</v>
      </c>
      <c r="K5766" s="62"/>
      <c r="L5766" s="65">
        <f t="shared" si="811"/>
        <v>0.16299830149378672</v>
      </c>
      <c r="M5766" s="65">
        <f t="shared" si="812"/>
        <v>7.9806664403009028E-2</v>
      </c>
      <c r="N5766" s="65">
        <f t="shared" si="813"/>
        <v>6.2387303733555763E-2</v>
      </c>
      <c r="O5766" s="65">
        <f t="shared" si="814"/>
        <v>0.14852405327007209</v>
      </c>
      <c r="P5766" s="65">
        <f t="shared" si="815"/>
        <v>0.17710550544616618</v>
      </c>
      <c r="Q5766" s="65">
        <f t="shared" si="816"/>
        <v>8.8261086234228084E-2</v>
      </c>
      <c r="R5766" s="65">
        <f t="shared" si="817"/>
        <v>0.12554495209494801</v>
      </c>
      <c r="S5766" s="65">
        <f t="shared" si="818"/>
        <v>0.15537213332423408</v>
      </c>
      <c r="T5766" s="66">
        <f>(L5766*'Football Field'!$F$4)+(M5766*'Football Field'!$F$5)+(N5766*'Football Field'!$F$6)+(O5766*'Football Field'!$F$7)+(P5766*'Football Field'!$F$8)+(Q5766*'Football Field'!$F$9)+(R5766*'Football Field'!$F$10)+(S5766*'Football Field'!$F$11)</f>
        <v>142776658.72805741</v>
      </c>
    </row>
    <row r="5767" spans="2:20" x14ac:dyDescent="0.3">
      <c r="B5767" s="62">
        <f t="shared" si="810"/>
        <v>5740</v>
      </c>
      <c r="C5767" s="62">
        <v>0.80142150872199691</v>
      </c>
      <c r="D5767" s="62">
        <v>0.49223589545431934</v>
      </c>
      <c r="E5767" s="62">
        <v>0.31398692147034324</v>
      </c>
      <c r="F5767" s="62">
        <v>0.44833661043296313</v>
      </c>
      <c r="G5767" s="62">
        <v>0.98206118595147973</v>
      </c>
      <c r="H5767" s="62">
        <v>0.6713610183240839</v>
      </c>
      <c r="I5767" s="62">
        <v>8.7743170842880192E-2</v>
      </c>
      <c r="J5767" s="62">
        <v>9.0178873273870752E-2</v>
      </c>
      <c r="K5767" s="62"/>
      <c r="L5767" s="65">
        <f t="shared" si="811"/>
        <v>0.20616271361174118</v>
      </c>
      <c r="M5767" s="65">
        <f t="shared" si="812"/>
        <v>0.12662586022403624</v>
      </c>
      <c r="N5767" s="65">
        <f t="shared" si="813"/>
        <v>8.077197213255416E-2</v>
      </c>
      <c r="O5767" s="65">
        <f t="shared" si="814"/>
        <v>0.11533293181230636</v>
      </c>
      <c r="P5767" s="65">
        <f t="shared" si="815"/>
        <v>0.25263160125485751</v>
      </c>
      <c r="Q5767" s="65">
        <f t="shared" si="816"/>
        <v>0.17270513436999305</v>
      </c>
      <c r="R5767" s="65">
        <f t="shared" si="817"/>
        <v>2.2571605584573554E-2</v>
      </c>
      <c r="S5767" s="65">
        <f t="shared" si="818"/>
        <v>2.3198181009938035E-2</v>
      </c>
      <c r="T5767" s="66">
        <f>(L5767*'Football Field'!$F$4)+(M5767*'Football Field'!$F$5)+(N5767*'Football Field'!$F$6)+(O5767*'Football Field'!$F$7)+(P5767*'Football Field'!$F$8)+(Q5767*'Football Field'!$F$9)+(R5767*'Football Field'!$F$10)+(S5767*'Football Field'!$F$11)</f>
        <v>133539127.6548226</v>
      </c>
    </row>
    <row r="5768" spans="2:20" x14ac:dyDescent="0.3">
      <c r="B5768" s="62">
        <f t="shared" si="810"/>
        <v>5741</v>
      </c>
      <c r="C5768" s="62">
        <v>0.30133349730599257</v>
      </c>
      <c r="D5768" s="62">
        <v>0.90176875085188724</v>
      </c>
      <c r="E5768" s="62">
        <v>0.30245382740365656</v>
      </c>
      <c r="F5768" s="62">
        <v>7.1845797783849141E-2</v>
      </c>
      <c r="G5768" s="62">
        <v>0.93384431295072245</v>
      </c>
      <c r="H5768" s="62">
        <v>0.31465419100667436</v>
      </c>
      <c r="I5768" s="62">
        <v>0.56871769637915182</v>
      </c>
      <c r="J5768" s="62">
        <v>0.2957690434511</v>
      </c>
      <c r="K5768" s="62"/>
      <c r="L5768" s="65">
        <f t="shared" si="811"/>
        <v>8.1653628126712813E-2</v>
      </c>
      <c r="M5768" s="65">
        <f t="shared" si="812"/>
        <v>0.24435613994676195</v>
      </c>
      <c r="N5768" s="65">
        <f t="shared" si="813"/>
        <v>8.195720877072242E-2</v>
      </c>
      <c r="O5768" s="65">
        <f t="shared" si="814"/>
        <v>1.9468363481515798E-2</v>
      </c>
      <c r="P5768" s="65">
        <f t="shared" si="815"/>
        <v>0.25304779236174052</v>
      </c>
      <c r="Q5768" s="65">
        <f t="shared" si="816"/>
        <v>8.526319354028121E-2</v>
      </c>
      <c r="R5768" s="65">
        <f t="shared" si="817"/>
        <v>0.15410786953455813</v>
      </c>
      <c r="S5768" s="65">
        <f t="shared" si="818"/>
        <v>8.014580423770698E-2</v>
      </c>
      <c r="T5768" s="66">
        <f>(L5768*'Football Field'!$F$4)+(M5768*'Football Field'!$F$5)+(N5768*'Football Field'!$F$6)+(O5768*'Football Field'!$F$7)+(P5768*'Football Field'!$F$8)+(Q5768*'Football Field'!$F$9)+(R5768*'Football Field'!$F$10)+(S5768*'Football Field'!$F$11)</f>
        <v>151845158.04635814</v>
      </c>
    </row>
    <row r="5769" spans="2:20" x14ac:dyDescent="0.3">
      <c r="B5769" s="62">
        <f t="shared" si="810"/>
        <v>5742</v>
      </c>
      <c r="C5769" s="62">
        <v>0.28078801380937413</v>
      </c>
      <c r="D5769" s="62">
        <v>0.40264742793722863</v>
      </c>
      <c r="E5769" s="62">
        <v>4.5212024156248254E-2</v>
      </c>
      <c r="F5769" s="62">
        <v>0.66011851959734724</v>
      </c>
      <c r="G5769" s="62">
        <v>0.79764394190088839</v>
      </c>
      <c r="H5769" s="62">
        <v>0.78827421611144199</v>
      </c>
      <c r="I5769" s="62">
        <v>0.60032695116050738</v>
      </c>
      <c r="J5769" s="62">
        <v>0.38861734151553695</v>
      </c>
      <c r="K5769" s="62"/>
      <c r="L5769" s="65">
        <f t="shared" si="811"/>
        <v>7.0841154343765908E-2</v>
      </c>
      <c r="M5769" s="65">
        <f t="shared" si="812"/>
        <v>0.1015855634350062</v>
      </c>
      <c r="N5769" s="65">
        <f t="shared" si="813"/>
        <v>1.1406726156128843E-2</v>
      </c>
      <c r="O5769" s="65">
        <f t="shared" si="814"/>
        <v>0.16654399629651401</v>
      </c>
      <c r="P5769" s="65">
        <f t="shared" si="815"/>
        <v>0.201240846548145</v>
      </c>
      <c r="Q5769" s="65">
        <f t="shared" si="816"/>
        <v>0.19887692017606146</v>
      </c>
      <c r="R5769" s="65">
        <f t="shared" si="817"/>
        <v>0.15145893739166483</v>
      </c>
      <c r="S5769" s="65">
        <f t="shared" si="818"/>
        <v>9.8045855652713912E-2</v>
      </c>
      <c r="T5769" s="66">
        <f>(L5769*'Football Field'!$F$4)+(M5769*'Football Field'!$F$5)+(N5769*'Football Field'!$F$6)+(O5769*'Football Field'!$F$7)+(P5769*'Football Field'!$F$8)+(Q5769*'Football Field'!$F$9)+(R5769*'Football Field'!$F$10)+(S5769*'Football Field'!$F$11)</f>
        <v>147074359.28543147</v>
      </c>
    </row>
    <row r="5770" spans="2:20" x14ac:dyDescent="0.3">
      <c r="B5770" s="62">
        <f t="shared" si="810"/>
        <v>5743</v>
      </c>
      <c r="C5770" s="62">
        <v>0.22857508708536101</v>
      </c>
      <c r="D5770" s="62">
        <v>0.50981122065466611</v>
      </c>
      <c r="E5770" s="62">
        <v>0.64593193259186588</v>
      </c>
      <c r="F5770" s="62">
        <v>0.16274885997595101</v>
      </c>
      <c r="G5770" s="62">
        <v>0.32136339036152894</v>
      </c>
      <c r="H5770" s="62">
        <v>0.91199836759285224</v>
      </c>
      <c r="I5770" s="62">
        <v>0.36552203301588937</v>
      </c>
      <c r="J5770" s="62">
        <v>0.92437286494436088</v>
      </c>
      <c r="K5770" s="62"/>
      <c r="L5770" s="65">
        <f t="shared" si="811"/>
        <v>5.6156487978610697E-2</v>
      </c>
      <c r="M5770" s="65">
        <f t="shared" si="812"/>
        <v>0.12525077885396613</v>
      </c>
      <c r="N5770" s="65">
        <f t="shared" si="813"/>
        <v>0.15869301099314334</v>
      </c>
      <c r="O5770" s="65">
        <f t="shared" si="814"/>
        <v>3.9984254256716055E-2</v>
      </c>
      <c r="P5770" s="65">
        <f t="shared" si="815"/>
        <v>7.8952783515131242E-2</v>
      </c>
      <c r="Q5770" s="65">
        <f t="shared" si="816"/>
        <v>0.22406039966689181</v>
      </c>
      <c r="R5770" s="65">
        <f t="shared" si="817"/>
        <v>8.9801709865732521E-2</v>
      </c>
      <c r="S5770" s="65">
        <f t="shared" si="818"/>
        <v>0.22710057486980809</v>
      </c>
      <c r="T5770" s="66">
        <f>(L5770*'Football Field'!$F$4)+(M5770*'Football Field'!$F$5)+(N5770*'Football Field'!$F$6)+(O5770*'Football Field'!$F$7)+(P5770*'Football Field'!$F$8)+(Q5770*'Football Field'!$F$9)+(R5770*'Football Field'!$F$10)+(S5770*'Football Field'!$F$11)</f>
        <v>132439706.16198421</v>
      </c>
    </row>
    <row r="5771" spans="2:20" x14ac:dyDescent="0.3">
      <c r="B5771" s="62">
        <f t="shared" si="810"/>
        <v>5744</v>
      </c>
      <c r="C5771" s="62">
        <v>3.402566702805776E-2</v>
      </c>
      <c r="D5771" s="62">
        <v>0.66344980481980953</v>
      </c>
      <c r="E5771" s="62">
        <v>0.32320425868559288</v>
      </c>
      <c r="F5771" s="62">
        <v>0.87838045159124634</v>
      </c>
      <c r="G5771" s="62">
        <v>0.98269477820438889</v>
      </c>
      <c r="H5771" s="62">
        <v>0.9795957412078049</v>
      </c>
      <c r="I5771" s="62">
        <v>0.97393138123471934</v>
      </c>
      <c r="J5771" s="62">
        <v>0.64722718915939415</v>
      </c>
      <c r="K5771" s="62"/>
      <c r="L5771" s="65">
        <f t="shared" si="811"/>
        <v>6.2062215201823924E-3</v>
      </c>
      <c r="M5771" s="65">
        <f t="shared" si="812"/>
        <v>0.12101207164691825</v>
      </c>
      <c r="N5771" s="65">
        <f t="shared" si="813"/>
        <v>5.8951885469726885E-2</v>
      </c>
      <c r="O5771" s="65">
        <f t="shared" si="814"/>
        <v>0.16021504169419651</v>
      </c>
      <c r="P5771" s="65">
        <f t="shared" si="815"/>
        <v>0.17924179047640179</v>
      </c>
      <c r="Q5771" s="65">
        <f t="shared" si="816"/>
        <v>0.17867653160626173</v>
      </c>
      <c r="R5771" s="65">
        <f t="shared" si="817"/>
        <v>0.17764336235982098</v>
      </c>
      <c r="S5771" s="65">
        <f t="shared" si="818"/>
        <v>0.11805309522649142</v>
      </c>
      <c r="T5771" s="66">
        <f>(L5771*'Football Field'!$F$4)+(M5771*'Football Field'!$F$5)+(N5771*'Football Field'!$F$6)+(O5771*'Football Field'!$F$7)+(P5771*'Football Field'!$F$8)+(Q5771*'Football Field'!$F$9)+(R5771*'Football Field'!$F$10)+(S5771*'Football Field'!$F$11)</f>
        <v>150508392.53525859</v>
      </c>
    </row>
    <row r="5772" spans="2:20" x14ac:dyDescent="0.3">
      <c r="B5772" s="62">
        <f t="shared" si="810"/>
        <v>5745</v>
      </c>
      <c r="C5772" s="62">
        <v>0.37986179529878417</v>
      </c>
      <c r="D5772" s="62">
        <v>0.50637999209425633</v>
      </c>
      <c r="E5772" s="62">
        <v>0.96154229931233814</v>
      </c>
      <c r="F5772" s="62">
        <v>0.69024999477356785</v>
      </c>
      <c r="G5772" s="62">
        <v>0.72851711195739965</v>
      </c>
      <c r="H5772" s="62">
        <v>0.75838036411932985</v>
      </c>
      <c r="I5772" s="62">
        <v>0.31861642046376581</v>
      </c>
      <c r="J5772" s="62">
        <v>0.48713103683655756</v>
      </c>
      <c r="K5772" s="62"/>
      <c r="L5772" s="65">
        <f t="shared" si="811"/>
        <v>7.8635279663703275E-2</v>
      </c>
      <c r="M5772" s="65">
        <f t="shared" si="812"/>
        <v>0.10482584136452942</v>
      </c>
      <c r="N5772" s="65">
        <f t="shared" si="813"/>
        <v>0.19904909772627508</v>
      </c>
      <c r="O5772" s="65">
        <f t="shared" si="814"/>
        <v>0.14288881390189903</v>
      </c>
      <c r="P5772" s="65">
        <f t="shared" si="815"/>
        <v>0.15081049883814654</v>
      </c>
      <c r="Q5772" s="65">
        <f t="shared" si="816"/>
        <v>0.15699249769795287</v>
      </c>
      <c r="R5772" s="65">
        <f t="shared" si="817"/>
        <v>6.5956860202035922E-2</v>
      </c>
      <c r="S5772" s="65">
        <f t="shared" si="818"/>
        <v>0.10084111060545775</v>
      </c>
      <c r="T5772" s="66">
        <f>(L5772*'Football Field'!$F$4)+(M5772*'Football Field'!$F$5)+(N5772*'Football Field'!$F$6)+(O5772*'Football Field'!$F$7)+(P5772*'Football Field'!$F$8)+(Q5772*'Football Field'!$F$9)+(R5772*'Football Field'!$F$10)+(S5772*'Football Field'!$F$11)</f>
        <v>135788734.19049755</v>
      </c>
    </row>
    <row r="5773" spans="2:20" x14ac:dyDescent="0.3">
      <c r="B5773" s="62">
        <f t="shared" si="810"/>
        <v>5746</v>
      </c>
      <c r="C5773" s="62">
        <v>0.85835418912960149</v>
      </c>
      <c r="D5773" s="62">
        <v>0.99964949172997419</v>
      </c>
      <c r="E5773" s="62">
        <v>0.17911083950464457</v>
      </c>
      <c r="F5773" s="62">
        <v>0.53937655086314884</v>
      </c>
      <c r="G5773" s="62">
        <v>0.61192925351013372</v>
      </c>
      <c r="H5773" s="62">
        <v>0.43511410753571367</v>
      </c>
      <c r="I5773" s="62">
        <v>0.22121357121435681</v>
      </c>
      <c r="J5773" s="62">
        <v>0.15320159714424286</v>
      </c>
      <c r="K5773" s="62"/>
      <c r="L5773" s="65">
        <f t="shared" si="811"/>
        <v>0.21469860175174585</v>
      </c>
      <c r="M5773" s="65">
        <f t="shared" si="812"/>
        <v>0.25004054367568684</v>
      </c>
      <c r="N5773" s="65">
        <f t="shared" si="813"/>
        <v>4.4800674694933325E-2</v>
      </c>
      <c r="O5773" s="65">
        <f t="shared" si="814"/>
        <v>0.13491329424910922</v>
      </c>
      <c r="P5773" s="65">
        <f t="shared" si="815"/>
        <v>0.15306077230524054</v>
      </c>
      <c r="Q5773" s="65">
        <f t="shared" si="816"/>
        <v>0.10883431533677924</v>
      </c>
      <c r="R5773" s="65">
        <f t="shared" si="817"/>
        <v>5.5331755852899532E-2</v>
      </c>
      <c r="S5773" s="65">
        <f t="shared" si="818"/>
        <v>3.8320042133605604E-2</v>
      </c>
      <c r="T5773" s="66">
        <f>(L5773*'Football Field'!$F$4)+(M5773*'Football Field'!$F$5)+(N5773*'Football Field'!$F$6)+(O5773*'Football Field'!$F$7)+(P5773*'Football Field'!$F$8)+(Q5773*'Football Field'!$F$9)+(R5773*'Football Field'!$F$10)+(S5773*'Football Field'!$F$11)</f>
        <v>128803004.86679816</v>
      </c>
    </row>
    <row r="5774" spans="2:20" x14ac:dyDescent="0.3">
      <c r="B5774" s="62">
        <f t="shared" si="810"/>
        <v>5747</v>
      </c>
      <c r="C5774" s="62">
        <v>0.84595924002808787</v>
      </c>
      <c r="D5774" s="62">
        <v>0.36789000257023396</v>
      </c>
      <c r="E5774" s="62">
        <v>0.62418579354048898</v>
      </c>
      <c r="F5774" s="62">
        <v>0.90597350909378038</v>
      </c>
      <c r="G5774" s="62">
        <v>6.8027849398214491E-3</v>
      </c>
      <c r="H5774" s="62">
        <v>0.74728569351172303</v>
      </c>
      <c r="I5774" s="62">
        <v>0.52432007974523853</v>
      </c>
      <c r="J5774" s="62">
        <v>0.38485287895412001</v>
      </c>
      <c r="K5774" s="62"/>
      <c r="L5774" s="65">
        <f t="shared" si="811"/>
        <v>0.19194631674699106</v>
      </c>
      <c r="M5774" s="65">
        <f t="shared" si="812"/>
        <v>8.3473443660303182E-2</v>
      </c>
      <c r="N5774" s="65">
        <f t="shared" si="813"/>
        <v>0.14162640274715443</v>
      </c>
      <c r="O5774" s="65">
        <f t="shared" si="814"/>
        <v>0.20556342423202792</v>
      </c>
      <c r="P5774" s="65">
        <f t="shared" si="815"/>
        <v>1.5435371481695428E-3</v>
      </c>
      <c r="Q5774" s="65">
        <f t="shared" si="816"/>
        <v>0.16955750305716097</v>
      </c>
      <c r="R5774" s="65">
        <f t="shared" si="817"/>
        <v>0.11896708888745708</v>
      </c>
      <c r="S5774" s="65">
        <f t="shared" si="818"/>
        <v>8.7322283520735858E-2</v>
      </c>
      <c r="T5774" s="66">
        <f>(L5774*'Football Field'!$F$4)+(M5774*'Football Field'!$F$5)+(N5774*'Football Field'!$F$6)+(O5774*'Football Field'!$F$7)+(P5774*'Football Field'!$F$8)+(Q5774*'Football Field'!$F$9)+(R5774*'Football Field'!$F$10)+(S5774*'Football Field'!$F$11)</f>
        <v>129269892.14105394</v>
      </c>
    </row>
    <row r="5775" spans="2:20" x14ac:dyDescent="0.3">
      <c r="B5775" s="62">
        <f t="shared" si="810"/>
        <v>5748</v>
      </c>
      <c r="C5775" s="62">
        <v>0.21136284383940473</v>
      </c>
      <c r="D5775" s="62">
        <v>2.4467615741983195E-3</v>
      </c>
      <c r="E5775" s="62">
        <v>0.19959955478226632</v>
      </c>
      <c r="F5775" s="62">
        <v>0.20320619276436791</v>
      </c>
      <c r="G5775" s="62">
        <v>0.99829065147667584</v>
      </c>
      <c r="H5775" s="62">
        <v>0.75871799636660142</v>
      </c>
      <c r="I5775" s="62">
        <v>0.3036569590401712</v>
      </c>
      <c r="J5775" s="62">
        <v>0.55044960695652934</v>
      </c>
      <c r="K5775" s="62"/>
      <c r="L5775" s="65">
        <f t="shared" si="811"/>
        <v>6.5483422319520798E-2</v>
      </c>
      <c r="M5775" s="65">
        <f t="shared" si="812"/>
        <v>7.580439332096721E-4</v>
      </c>
      <c r="N5775" s="65">
        <f t="shared" si="813"/>
        <v>6.1838976535187606E-2</v>
      </c>
      <c r="O5775" s="65">
        <f t="shared" si="814"/>
        <v>6.295636781288555E-2</v>
      </c>
      <c r="P5775" s="65">
        <f t="shared" si="815"/>
        <v>0.30928562059822828</v>
      </c>
      <c r="Q5775" s="65">
        <f t="shared" si="816"/>
        <v>0.23506236988013232</v>
      </c>
      <c r="R5775" s="65">
        <f t="shared" si="817"/>
        <v>9.4077542333776354E-2</v>
      </c>
      <c r="S5775" s="65">
        <f t="shared" si="818"/>
        <v>0.17053765658705927</v>
      </c>
      <c r="T5775" s="66">
        <f>(L5775*'Football Field'!$F$4)+(M5775*'Football Field'!$F$5)+(N5775*'Football Field'!$F$6)+(O5775*'Football Field'!$F$7)+(P5775*'Football Field'!$F$8)+(Q5775*'Football Field'!$F$9)+(R5775*'Football Field'!$F$10)+(S5775*'Football Field'!$F$11)</f>
        <v>149460763.8379069</v>
      </c>
    </row>
    <row r="5776" spans="2:20" x14ac:dyDescent="0.3">
      <c r="B5776" s="62">
        <f t="shared" si="810"/>
        <v>5749</v>
      </c>
      <c r="C5776" s="62">
        <v>0.42217875644459746</v>
      </c>
      <c r="D5776" s="62">
        <v>0.19321843559997876</v>
      </c>
      <c r="E5776" s="62">
        <v>0.1891979119494267</v>
      </c>
      <c r="F5776" s="62">
        <v>0.34258550132967114</v>
      </c>
      <c r="G5776" s="62">
        <v>0.98952647144649797</v>
      </c>
      <c r="H5776" s="62">
        <v>0.42417318155119277</v>
      </c>
      <c r="I5776" s="62">
        <v>4.8444026311639576E-2</v>
      </c>
      <c r="J5776" s="62">
        <v>1.5907350036081791E-3</v>
      </c>
      <c r="K5776" s="62"/>
      <c r="L5776" s="65">
        <f t="shared" si="811"/>
        <v>0.16169762449922875</v>
      </c>
      <c r="M5776" s="65">
        <f t="shared" si="812"/>
        <v>7.4004107428540855E-2</v>
      </c>
      <c r="N5776" s="65">
        <f t="shared" si="813"/>
        <v>7.2464216769398834E-2</v>
      </c>
      <c r="O5776" s="65">
        <f t="shared" si="814"/>
        <v>0.13121281188897224</v>
      </c>
      <c r="P5776" s="65">
        <f t="shared" si="815"/>
        <v>0.37899604698134537</v>
      </c>
      <c r="Q5776" s="65">
        <f t="shared" si="816"/>
        <v>0.16246150424697822</v>
      </c>
      <c r="R5776" s="65">
        <f t="shared" si="817"/>
        <v>1.8554424769589788E-2</v>
      </c>
      <c r="S5776" s="65">
        <f t="shared" si="818"/>
        <v>6.092634159458693E-4</v>
      </c>
      <c r="T5776" s="66">
        <f>(L5776*'Football Field'!$F$4)+(M5776*'Football Field'!$F$5)+(N5776*'Football Field'!$F$6)+(O5776*'Football Field'!$F$7)+(P5776*'Football Field'!$F$8)+(Q5776*'Football Field'!$F$9)+(R5776*'Football Field'!$F$10)+(S5776*'Football Field'!$F$11)</f>
        <v>143444306.66099879</v>
      </c>
    </row>
    <row r="5777" spans="2:20" x14ac:dyDescent="0.3">
      <c r="B5777" s="62">
        <f t="shared" si="810"/>
        <v>5750</v>
      </c>
      <c r="C5777" s="62">
        <v>2.7733754972776525E-2</v>
      </c>
      <c r="D5777" s="62">
        <v>7.5774751066377433E-2</v>
      </c>
      <c r="E5777" s="62">
        <v>0.68115161903776678</v>
      </c>
      <c r="F5777" s="62">
        <v>0.80566252372307512</v>
      </c>
      <c r="G5777" s="62">
        <v>4.7277512541199385E-2</v>
      </c>
      <c r="H5777" s="62">
        <v>0.69544133344611803</v>
      </c>
      <c r="I5777" s="62">
        <v>0.96269258954286097</v>
      </c>
      <c r="J5777" s="62">
        <v>0.7041160834599699</v>
      </c>
      <c r="K5777" s="62"/>
      <c r="L5777" s="65">
        <f t="shared" si="811"/>
        <v>6.9336984660350407E-3</v>
      </c>
      <c r="M5777" s="65">
        <f t="shared" si="812"/>
        <v>1.894439738682557E-2</v>
      </c>
      <c r="N5777" s="65">
        <f t="shared" si="813"/>
        <v>0.17029428365165303</v>
      </c>
      <c r="O5777" s="65">
        <f t="shared" si="814"/>
        <v>0.20142317585065725</v>
      </c>
      <c r="P5777" s="65">
        <f t="shared" si="815"/>
        <v>1.1819820882770588E-2</v>
      </c>
      <c r="Q5777" s="65">
        <f t="shared" si="816"/>
        <v>0.17386684607497152</v>
      </c>
      <c r="R5777" s="65">
        <f t="shared" si="817"/>
        <v>0.24068216287079919</v>
      </c>
      <c r="S5777" s="65">
        <f t="shared" si="818"/>
        <v>0.17603561481628777</v>
      </c>
      <c r="T5777" s="66">
        <f>(L5777*'Football Field'!$F$4)+(M5777*'Football Field'!$F$5)+(N5777*'Football Field'!$F$6)+(O5777*'Football Field'!$F$7)+(P5777*'Football Field'!$F$8)+(Q5777*'Football Field'!$F$9)+(R5777*'Football Field'!$F$10)+(S5777*'Football Field'!$F$11)</f>
        <v>149510506.1621449</v>
      </c>
    </row>
    <row r="5778" spans="2:20" x14ac:dyDescent="0.3">
      <c r="B5778" s="62">
        <f t="shared" si="810"/>
        <v>5751</v>
      </c>
      <c r="C5778" s="62">
        <v>0.323864955737172</v>
      </c>
      <c r="D5778" s="62">
        <v>0.65756297064822666</v>
      </c>
      <c r="E5778" s="62">
        <v>0.90140800106467622</v>
      </c>
      <c r="F5778" s="62">
        <v>0.33003679635259486</v>
      </c>
      <c r="G5778" s="62">
        <v>7.5833985437404161E-2</v>
      </c>
      <c r="H5778" s="62">
        <v>0.51645151999744832</v>
      </c>
      <c r="I5778" s="62">
        <v>0.63227450879520908</v>
      </c>
      <c r="J5778" s="62">
        <v>6.4911133511435293E-2</v>
      </c>
      <c r="K5778" s="62"/>
      <c r="L5778" s="65">
        <f t="shared" si="811"/>
        <v>9.2470918794841678E-2</v>
      </c>
      <c r="M5778" s="65">
        <f t="shared" si="812"/>
        <v>0.18774940290437853</v>
      </c>
      <c r="N5778" s="65">
        <f t="shared" si="813"/>
        <v>0.25737278637555649</v>
      </c>
      <c r="O5778" s="65">
        <f t="shared" si="814"/>
        <v>9.4233121720022101E-2</v>
      </c>
      <c r="P5778" s="65">
        <f t="shared" si="815"/>
        <v>2.1652352886745333E-2</v>
      </c>
      <c r="Q5778" s="65">
        <f t="shared" si="816"/>
        <v>0.14745882727093482</v>
      </c>
      <c r="R5778" s="65">
        <f t="shared" si="817"/>
        <v>0.18052896345567643</v>
      </c>
      <c r="S5778" s="65">
        <f t="shared" si="818"/>
        <v>1.8533626591844703E-2</v>
      </c>
      <c r="T5778" s="66">
        <f>(L5778*'Football Field'!$F$4)+(M5778*'Football Field'!$F$5)+(N5778*'Football Field'!$F$6)+(O5778*'Football Field'!$F$7)+(P5778*'Football Field'!$F$8)+(Q5778*'Football Field'!$F$9)+(R5778*'Football Field'!$F$10)+(S5778*'Football Field'!$F$11)</f>
        <v>141313935.6958237</v>
      </c>
    </row>
    <row r="5779" spans="2:20" x14ac:dyDescent="0.3">
      <c r="B5779" s="62">
        <f t="shared" si="810"/>
        <v>5752</v>
      </c>
      <c r="C5779" s="62">
        <v>0.82648205608626513</v>
      </c>
      <c r="D5779" s="62">
        <v>0.55406912943349707</v>
      </c>
      <c r="E5779" s="62">
        <v>7.2234668198950858E-2</v>
      </c>
      <c r="F5779" s="62">
        <v>0.47598165860084907</v>
      </c>
      <c r="G5779" s="62">
        <v>0.25392175923126947</v>
      </c>
      <c r="H5779" s="62">
        <v>0.64763035766986032</v>
      </c>
      <c r="I5779" s="62">
        <v>1.2308000459337221E-2</v>
      </c>
      <c r="J5779" s="62">
        <v>0.32123905865154911</v>
      </c>
      <c r="K5779" s="62"/>
      <c r="L5779" s="65">
        <f t="shared" si="811"/>
        <v>0.26122530988247772</v>
      </c>
      <c r="M5779" s="65">
        <f t="shared" si="812"/>
        <v>0.17512404409355117</v>
      </c>
      <c r="N5779" s="65">
        <f t="shared" si="813"/>
        <v>2.2831135226194635E-2</v>
      </c>
      <c r="O5779" s="65">
        <f t="shared" si="814"/>
        <v>0.15044301972528792</v>
      </c>
      <c r="P5779" s="65">
        <f t="shared" si="815"/>
        <v>8.0256782047024744E-2</v>
      </c>
      <c r="Q5779" s="65">
        <f t="shared" si="816"/>
        <v>0.20469584260877291</v>
      </c>
      <c r="R5779" s="65">
        <f t="shared" si="817"/>
        <v>3.8901766957278707E-3</v>
      </c>
      <c r="S5779" s="65">
        <f t="shared" si="818"/>
        <v>0.10153368972096297</v>
      </c>
      <c r="T5779" s="66">
        <f>(L5779*'Football Field'!$F$4)+(M5779*'Football Field'!$F$5)+(N5779*'Football Field'!$F$6)+(O5779*'Football Field'!$F$7)+(P5779*'Football Field'!$F$8)+(Q5779*'Football Field'!$F$9)+(R5779*'Football Field'!$F$10)+(S5779*'Football Field'!$F$11)</f>
        <v>115733458.341371</v>
      </c>
    </row>
    <row r="5780" spans="2:20" x14ac:dyDescent="0.3">
      <c r="B5780" s="62">
        <f t="shared" si="810"/>
        <v>5753</v>
      </c>
      <c r="C5780" s="62">
        <v>0.83869910335104381</v>
      </c>
      <c r="D5780" s="62">
        <v>0.13492331062309837</v>
      </c>
      <c r="E5780" s="62">
        <v>0.5657435389151122</v>
      </c>
      <c r="F5780" s="62">
        <v>0.11418773567851459</v>
      </c>
      <c r="G5780" s="62">
        <v>0.3631713494674933</v>
      </c>
      <c r="H5780" s="62">
        <v>0.70590654538780939</v>
      </c>
      <c r="I5780" s="62">
        <v>0.53731113361968974</v>
      </c>
      <c r="J5780" s="62">
        <v>0.23163907035113218</v>
      </c>
      <c r="K5780" s="62"/>
      <c r="L5780" s="65">
        <f t="shared" si="811"/>
        <v>0.24020605972316245</v>
      </c>
      <c r="M5780" s="65">
        <f t="shared" si="812"/>
        <v>3.8642460305592541E-2</v>
      </c>
      <c r="N5780" s="65">
        <f t="shared" si="813"/>
        <v>0.16203072800920457</v>
      </c>
      <c r="O5780" s="65">
        <f t="shared" si="814"/>
        <v>3.270372645738423E-2</v>
      </c>
      <c r="P5780" s="65">
        <f t="shared" si="815"/>
        <v>0.10401341614814739</v>
      </c>
      <c r="Q5780" s="65">
        <f t="shared" si="816"/>
        <v>0.20217385367756086</v>
      </c>
      <c r="R5780" s="65">
        <f t="shared" si="817"/>
        <v>0.15388759775286182</v>
      </c>
      <c r="S5780" s="65">
        <f t="shared" si="818"/>
        <v>6.6342157926086248E-2</v>
      </c>
      <c r="T5780" s="66">
        <f>(L5780*'Football Field'!$F$4)+(M5780*'Football Field'!$F$5)+(N5780*'Football Field'!$F$6)+(O5780*'Football Field'!$F$7)+(P5780*'Football Field'!$F$8)+(Q5780*'Football Field'!$F$9)+(R5780*'Football Field'!$F$10)+(S5780*'Football Field'!$F$11)</f>
        <v>141572084.81987488</v>
      </c>
    </row>
    <row r="5781" spans="2:20" x14ac:dyDescent="0.3">
      <c r="B5781" s="62">
        <f t="shared" si="810"/>
        <v>5754</v>
      </c>
      <c r="C5781" s="62">
        <v>0.58872553241991332</v>
      </c>
      <c r="D5781" s="62">
        <v>0.24813783066960937</v>
      </c>
      <c r="E5781" s="62">
        <v>0.74006927039843884</v>
      </c>
      <c r="F5781" s="62">
        <v>0.38096255234668164</v>
      </c>
      <c r="G5781" s="62">
        <v>0.8377755711780196</v>
      </c>
      <c r="H5781" s="62">
        <v>0.3863790774932051</v>
      </c>
      <c r="I5781" s="62">
        <v>0.11424445625013213</v>
      </c>
      <c r="J5781" s="62">
        <v>0.86360304477694705</v>
      </c>
      <c r="K5781" s="62"/>
      <c r="L5781" s="65">
        <f t="shared" si="811"/>
        <v>0.14152405334409257</v>
      </c>
      <c r="M5781" s="65">
        <f t="shared" si="812"/>
        <v>5.9649989087487677E-2</v>
      </c>
      <c r="N5781" s="65">
        <f t="shared" si="813"/>
        <v>0.17790565744902562</v>
      </c>
      <c r="O5781" s="65">
        <f t="shared" si="814"/>
        <v>9.157979671579429E-2</v>
      </c>
      <c r="P5781" s="65">
        <f t="shared" si="815"/>
        <v>0.20139332863383938</v>
      </c>
      <c r="Q5781" s="65">
        <f t="shared" si="816"/>
        <v>9.2881878163876358E-2</v>
      </c>
      <c r="R5781" s="65">
        <f t="shared" si="817"/>
        <v>2.7463287440841529E-2</v>
      </c>
      <c r="S5781" s="65">
        <f t="shared" si="818"/>
        <v>0.20760200916504257</v>
      </c>
      <c r="T5781" s="66">
        <f>(L5781*'Football Field'!$F$4)+(M5781*'Football Field'!$F$5)+(N5781*'Football Field'!$F$6)+(O5781*'Football Field'!$F$7)+(P5781*'Football Field'!$F$8)+(Q5781*'Football Field'!$F$9)+(R5781*'Football Field'!$F$10)+(S5781*'Football Field'!$F$11)</f>
        <v>134344677.8280541</v>
      </c>
    </row>
    <row r="5782" spans="2:20" x14ac:dyDescent="0.3">
      <c r="B5782" s="62">
        <f t="shared" si="810"/>
        <v>5755</v>
      </c>
      <c r="C5782" s="62">
        <v>0.94969062955332739</v>
      </c>
      <c r="D5782" s="62">
        <v>1.7994289418168941E-2</v>
      </c>
      <c r="E5782" s="62">
        <v>8.0565703283367318E-2</v>
      </c>
      <c r="F5782" s="62">
        <v>9.7104650102546985E-2</v>
      </c>
      <c r="G5782" s="62">
        <v>0.15821649353848066</v>
      </c>
      <c r="H5782" s="62">
        <v>6.63024553920043E-2</v>
      </c>
      <c r="I5782" s="62">
        <v>0.74845989937703727</v>
      </c>
      <c r="J5782" s="62">
        <v>0.55705841766702879</v>
      </c>
      <c r="K5782" s="62"/>
      <c r="L5782" s="65">
        <f t="shared" si="811"/>
        <v>0.35497244458393945</v>
      </c>
      <c r="M5782" s="65">
        <f t="shared" si="812"/>
        <v>6.7258501922069034E-3</v>
      </c>
      <c r="N5782" s="65">
        <f t="shared" si="813"/>
        <v>3.0113600949787336E-2</v>
      </c>
      <c r="O5782" s="65">
        <f t="shared" si="814"/>
        <v>3.6295477658425869E-2</v>
      </c>
      <c r="P5782" s="65">
        <f t="shared" si="815"/>
        <v>5.9137674667032063E-2</v>
      </c>
      <c r="Q5782" s="65">
        <f t="shared" si="816"/>
        <v>2.4782327991892426E-2</v>
      </c>
      <c r="R5782" s="65">
        <f t="shared" si="817"/>
        <v>0.27975704075323571</v>
      </c>
      <c r="S5782" s="65">
        <f t="shared" si="818"/>
        <v>0.20821558320348024</v>
      </c>
      <c r="T5782" s="66">
        <f>(L5782*'Football Field'!$F$4)+(M5782*'Football Field'!$F$5)+(N5782*'Football Field'!$F$6)+(O5782*'Football Field'!$F$7)+(P5782*'Football Field'!$F$8)+(Q5782*'Football Field'!$F$9)+(R5782*'Football Field'!$F$10)+(S5782*'Football Field'!$F$11)</f>
        <v>152588316.15721571</v>
      </c>
    </row>
    <row r="5783" spans="2:20" x14ac:dyDescent="0.3">
      <c r="B5783" s="62">
        <f t="shared" si="810"/>
        <v>5756</v>
      </c>
      <c r="C5783" s="62">
        <v>4.3672786379930995E-2</v>
      </c>
      <c r="D5783" s="62">
        <v>0.83892472521323702</v>
      </c>
      <c r="E5783" s="62">
        <v>0.92568407961931565</v>
      </c>
      <c r="F5783" s="62">
        <v>0.22309820487767151</v>
      </c>
      <c r="G5783" s="62">
        <v>0.9747374226976061</v>
      </c>
      <c r="H5783" s="62">
        <v>0.9765930927702724</v>
      </c>
      <c r="I5783" s="62">
        <v>0.8647364073029048</v>
      </c>
      <c r="J5783" s="62">
        <v>0.4330694151474932</v>
      </c>
      <c r="K5783" s="62"/>
      <c r="L5783" s="65">
        <f t="shared" si="811"/>
        <v>8.2705525883468994E-3</v>
      </c>
      <c r="M5783" s="65">
        <f t="shared" si="812"/>
        <v>0.15887172843015454</v>
      </c>
      <c r="N5783" s="65">
        <f t="shared" si="813"/>
        <v>0.1753018182555254</v>
      </c>
      <c r="O5783" s="65">
        <f t="shared" si="814"/>
        <v>4.224931791058046E-2</v>
      </c>
      <c r="P5783" s="65">
        <f t="shared" si="815"/>
        <v>0.18459131606850795</v>
      </c>
      <c r="Q5783" s="65">
        <f t="shared" si="816"/>
        <v>0.18494273438171319</v>
      </c>
      <c r="R5783" s="65">
        <f t="shared" si="817"/>
        <v>0.1637598267589204</v>
      </c>
      <c r="S5783" s="65">
        <f t="shared" si="818"/>
        <v>8.2012705606251193E-2</v>
      </c>
      <c r="T5783" s="66">
        <f>(L5783*'Football Field'!$F$4)+(M5783*'Football Field'!$F$5)+(N5783*'Football Field'!$F$6)+(O5783*'Football Field'!$F$7)+(P5783*'Football Field'!$F$8)+(Q5783*'Football Field'!$F$9)+(R5783*'Football Field'!$F$10)+(S5783*'Football Field'!$F$11)</f>
        <v>150816385.97479013</v>
      </c>
    </row>
    <row r="5784" spans="2:20" x14ac:dyDescent="0.3">
      <c r="B5784" s="62">
        <f t="shared" si="810"/>
        <v>5757</v>
      </c>
      <c r="C5784" s="62">
        <v>0.2319208563466526</v>
      </c>
      <c r="D5784" s="62">
        <v>0.37624026818753908</v>
      </c>
      <c r="E5784" s="62">
        <v>0.48346208503142729</v>
      </c>
      <c r="F5784" s="62">
        <v>0.6053484285280416</v>
      </c>
      <c r="G5784" s="62">
        <v>0.50958788947354383</v>
      </c>
      <c r="H5784" s="62">
        <v>0.93834947469226371</v>
      </c>
      <c r="I5784" s="62">
        <v>3.8430236413828922E-2</v>
      </c>
      <c r="J5784" s="62">
        <v>0.95691223238400203</v>
      </c>
      <c r="K5784" s="62"/>
      <c r="L5784" s="65">
        <f t="shared" si="811"/>
        <v>5.6016127997999793E-2</v>
      </c>
      <c r="M5784" s="65">
        <f t="shared" si="812"/>
        <v>9.0873771996138761E-2</v>
      </c>
      <c r="N5784" s="65">
        <f t="shared" si="813"/>
        <v>0.11677118851622924</v>
      </c>
      <c r="O5784" s="65">
        <f t="shared" si="814"/>
        <v>0.14621054608875081</v>
      </c>
      <c r="P5784" s="65">
        <f t="shared" si="815"/>
        <v>0.12308138600658718</v>
      </c>
      <c r="Q5784" s="65">
        <f t="shared" si="816"/>
        <v>0.22664069592194039</v>
      </c>
      <c r="R5784" s="65">
        <f t="shared" si="817"/>
        <v>9.2821019888473019E-3</v>
      </c>
      <c r="S5784" s="65">
        <f t="shared" si="818"/>
        <v>0.23112418148350652</v>
      </c>
      <c r="T5784" s="66">
        <f>(L5784*'Football Field'!$F$4)+(M5784*'Football Field'!$F$5)+(N5784*'Football Field'!$F$6)+(O5784*'Football Field'!$F$7)+(P5784*'Football Field'!$F$8)+(Q5784*'Football Field'!$F$9)+(R5784*'Football Field'!$F$10)+(S5784*'Football Field'!$F$11)</f>
        <v>124680791.54145466</v>
      </c>
    </row>
    <row r="5785" spans="2:20" x14ac:dyDescent="0.3">
      <c r="B5785" s="62">
        <f t="shared" si="810"/>
        <v>5758</v>
      </c>
      <c r="C5785" s="62">
        <v>0.62623464662757922</v>
      </c>
      <c r="D5785" s="62">
        <v>0.11783376925101785</v>
      </c>
      <c r="E5785" s="62">
        <v>0.43946182311825299</v>
      </c>
      <c r="F5785" s="62">
        <v>0.88372479533837001</v>
      </c>
      <c r="G5785" s="62">
        <v>0.73534077662447894</v>
      </c>
      <c r="H5785" s="62">
        <v>0.13715406051281687</v>
      </c>
      <c r="I5785" s="62">
        <v>0.60910018375731212</v>
      </c>
      <c r="J5785" s="62">
        <v>0.49585088639457042</v>
      </c>
      <c r="K5785" s="62"/>
      <c r="L5785" s="65">
        <f t="shared" si="811"/>
        <v>0.15482841764218944</v>
      </c>
      <c r="M5785" s="65">
        <f t="shared" si="812"/>
        <v>2.9132875570200858E-2</v>
      </c>
      <c r="N5785" s="65">
        <f t="shared" si="813"/>
        <v>0.10865125245619768</v>
      </c>
      <c r="O5785" s="65">
        <f t="shared" si="814"/>
        <v>0.21848952693730081</v>
      </c>
      <c r="P5785" s="65">
        <f t="shared" si="815"/>
        <v>0.18180349727640371</v>
      </c>
      <c r="Q5785" s="65">
        <f t="shared" si="816"/>
        <v>3.3909567726343251E-2</v>
      </c>
      <c r="R5785" s="65">
        <f t="shared" si="817"/>
        <v>0.15059214328777801</v>
      </c>
      <c r="S5785" s="65">
        <f t="shared" si="818"/>
        <v>0.12259271910358618</v>
      </c>
      <c r="T5785" s="66">
        <f>(L5785*'Football Field'!$F$4)+(M5785*'Football Field'!$F$5)+(N5785*'Football Field'!$F$6)+(O5785*'Football Field'!$F$7)+(P5785*'Football Field'!$F$8)+(Q5785*'Football Field'!$F$9)+(R5785*'Football Field'!$F$10)+(S5785*'Football Field'!$F$11)</f>
        <v>148294331.32925546</v>
      </c>
    </row>
    <row r="5786" spans="2:20" x14ac:dyDescent="0.3">
      <c r="B5786" s="62">
        <f t="shared" si="810"/>
        <v>5759</v>
      </c>
      <c r="C5786" s="62">
        <v>0.12266698211291838</v>
      </c>
      <c r="D5786" s="62">
        <v>0.33433277041270182</v>
      </c>
      <c r="E5786" s="62">
        <v>0.72014961568795532</v>
      </c>
      <c r="F5786" s="62">
        <v>0.66504829481280703</v>
      </c>
      <c r="G5786" s="62">
        <v>0.2808916865008414</v>
      </c>
      <c r="H5786" s="62">
        <v>5.3787348367325905E-2</v>
      </c>
      <c r="I5786" s="62">
        <v>4.89777260869384E-2</v>
      </c>
      <c r="J5786" s="62">
        <v>0.77183139158145642</v>
      </c>
      <c r="K5786" s="62"/>
      <c r="L5786" s="65">
        <f t="shared" si="811"/>
        <v>4.0920559945299792E-2</v>
      </c>
      <c r="M5786" s="65">
        <f t="shared" si="812"/>
        <v>0.11153029069189374</v>
      </c>
      <c r="N5786" s="65">
        <f t="shared" si="813"/>
        <v>0.24023518807380959</v>
      </c>
      <c r="O5786" s="65">
        <f t="shared" si="814"/>
        <v>0.22185390188661766</v>
      </c>
      <c r="P5786" s="65">
        <f t="shared" si="815"/>
        <v>9.370284405475357E-2</v>
      </c>
      <c r="Q5786" s="65">
        <f t="shared" si="816"/>
        <v>1.794295722656479E-2</v>
      </c>
      <c r="R5786" s="65">
        <f t="shared" si="817"/>
        <v>1.6338512139151821E-2</v>
      </c>
      <c r="S5786" s="65">
        <f t="shared" si="818"/>
        <v>0.25747574598190898</v>
      </c>
      <c r="T5786" s="66">
        <f>(L5786*'Football Field'!$F$4)+(M5786*'Football Field'!$F$5)+(N5786*'Football Field'!$F$6)+(O5786*'Football Field'!$F$7)+(P5786*'Football Field'!$F$8)+(Q5786*'Football Field'!$F$9)+(R5786*'Football Field'!$F$10)+(S5786*'Football Field'!$F$11)</f>
        <v>127233389.61627437</v>
      </c>
    </row>
    <row r="5787" spans="2:20" x14ac:dyDescent="0.3">
      <c r="B5787" s="62">
        <f t="shared" si="810"/>
        <v>5760</v>
      </c>
      <c r="C5787" s="62">
        <v>0.16114796133717368</v>
      </c>
      <c r="D5787" s="62">
        <v>0.4200413920219882</v>
      </c>
      <c r="E5787" s="62">
        <v>0.34483520710938653</v>
      </c>
      <c r="F5787" s="62">
        <v>0.47605050749806799</v>
      </c>
      <c r="G5787" s="62">
        <v>0.41469258078219273</v>
      </c>
      <c r="H5787" s="62">
        <v>0.123538035539138</v>
      </c>
      <c r="I5787" s="62">
        <v>0.10116563075824081</v>
      </c>
      <c r="J5787" s="62">
        <v>0.62961367558602721</v>
      </c>
      <c r="K5787" s="62"/>
      <c r="L5787" s="65">
        <f t="shared" si="811"/>
        <v>6.0330525573816289E-2</v>
      </c>
      <c r="M5787" s="65">
        <f t="shared" si="812"/>
        <v>0.15725497073103961</v>
      </c>
      <c r="N5787" s="65">
        <f t="shared" si="813"/>
        <v>0.12909930171400799</v>
      </c>
      <c r="O5787" s="65">
        <f t="shared" si="814"/>
        <v>0.17822364663334517</v>
      </c>
      <c r="P5787" s="65">
        <f t="shared" si="815"/>
        <v>0.15525248437865685</v>
      </c>
      <c r="Q5787" s="65">
        <f t="shared" si="816"/>
        <v>4.6250132800865304E-2</v>
      </c>
      <c r="R5787" s="65">
        <f t="shared" si="817"/>
        <v>3.7874358589501889E-2</v>
      </c>
      <c r="S5787" s="65">
        <f t="shared" si="818"/>
        <v>0.23571457957876696</v>
      </c>
      <c r="T5787" s="66">
        <f>(L5787*'Football Field'!$F$4)+(M5787*'Football Field'!$F$5)+(N5787*'Football Field'!$F$6)+(O5787*'Football Field'!$F$7)+(P5787*'Football Field'!$F$8)+(Q5787*'Football Field'!$F$9)+(R5787*'Football Field'!$F$10)+(S5787*'Football Field'!$F$11)</f>
        <v>131642014.79762611</v>
      </c>
    </row>
    <row r="5788" spans="2:20" x14ac:dyDescent="0.3">
      <c r="B5788" s="62">
        <f t="shared" si="810"/>
        <v>5761</v>
      </c>
      <c r="C5788" s="62">
        <v>0.69356536140483227</v>
      </c>
      <c r="D5788" s="62">
        <v>0.80750941193910575</v>
      </c>
      <c r="E5788" s="62">
        <v>7.0220210802991789E-2</v>
      </c>
      <c r="F5788" s="62">
        <v>0.41130859346152859</v>
      </c>
      <c r="G5788" s="62">
        <v>0.21047368278954548</v>
      </c>
      <c r="H5788" s="62">
        <v>0.26197133032434861</v>
      </c>
      <c r="I5788" s="62">
        <v>0.63000874457001532</v>
      </c>
      <c r="J5788" s="62">
        <v>0.91342071444410111</v>
      </c>
      <c r="K5788" s="62"/>
      <c r="L5788" s="65">
        <f t="shared" si="811"/>
        <v>0.17345733871179903</v>
      </c>
      <c r="M5788" s="65">
        <f t="shared" si="812"/>
        <v>0.20195419404448822</v>
      </c>
      <c r="N5788" s="65">
        <f t="shared" si="813"/>
        <v>1.7561734722445169E-2</v>
      </c>
      <c r="O5788" s="65">
        <f t="shared" si="814"/>
        <v>0.10286628770880386</v>
      </c>
      <c r="P5788" s="65">
        <f t="shared" si="815"/>
        <v>5.2638448972707835E-2</v>
      </c>
      <c r="Q5788" s="65">
        <f t="shared" si="816"/>
        <v>6.5517761274596603E-2</v>
      </c>
      <c r="R5788" s="65">
        <f t="shared" si="817"/>
        <v>0.15756213657632503</v>
      </c>
      <c r="S5788" s="65">
        <f t="shared" si="818"/>
        <v>0.22844209798883419</v>
      </c>
      <c r="T5788" s="66">
        <f>(L5788*'Football Field'!$F$4)+(M5788*'Football Field'!$F$5)+(N5788*'Football Field'!$F$6)+(O5788*'Football Field'!$F$7)+(P5788*'Football Field'!$F$8)+(Q5788*'Football Field'!$F$9)+(R5788*'Football Field'!$F$10)+(S5788*'Football Field'!$F$11)</f>
        <v>135644122.33389124</v>
      </c>
    </row>
    <row r="5789" spans="2:20" x14ac:dyDescent="0.3">
      <c r="B5789" s="62">
        <f t="shared" si="810"/>
        <v>5762</v>
      </c>
      <c r="C5789" s="62">
        <v>0.19088509305025814</v>
      </c>
      <c r="D5789" s="62">
        <v>0.50528256051978393</v>
      </c>
      <c r="E5789" s="62">
        <v>0.91350385850481564</v>
      </c>
      <c r="F5789" s="62">
        <v>0.72357036364992966</v>
      </c>
      <c r="G5789" s="62">
        <v>0.68787701266204881</v>
      </c>
      <c r="H5789" s="62">
        <v>0.40477469506379316</v>
      </c>
      <c r="I5789" s="62">
        <v>0.56627126765557934</v>
      </c>
      <c r="J5789" s="62">
        <v>0.27950825794775036</v>
      </c>
      <c r="K5789" s="62"/>
      <c r="L5789" s="65">
        <f t="shared" si="811"/>
        <v>4.4686259499976851E-2</v>
      </c>
      <c r="M5789" s="65">
        <f t="shared" si="812"/>
        <v>0.11828680416786107</v>
      </c>
      <c r="N5789" s="65">
        <f t="shared" si="813"/>
        <v>0.21385153666571829</v>
      </c>
      <c r="O5789" s="65">
        <f t="shared" si="814"/>
        <v>0.16938804659848553</v>
      </c>
      <c r="P5789" s="65">
        <f t="shared" si="815"/>
        <v>0.16103222205933071</v>
      </c>
      <c r="Q5789" s="65">
        <f t="shared" si="816"/>
        <v>9.4757881684780401E-2</v>
      </c>
      <c r="R5789" s="65">
        <f t="shared" si="817"/>
        <v>0.13256427942843935</v>
      </c>
      <c r="S5789" s="65">
        <f t="shared" si="818"/>
        <v>6.54329698954077E-2</v>
      </c>
      <c r="T5789" s="66">
        <f>(L5789*'Football Field'!$F$4)+(M5789*'Football Field'!$F$5)+(N5789*'Football Field'!$F$6)+(O5789*'Football Field'!$F$7)+(P5789*'Football Field'!$F$8)+(Q5789*'Football Field'!$F$9)+(R5789*'Football Field'!$F$10)+(S5789*'Football Field'!$F$11)</f>
        <v>146294416.714315</v>
      </c>
    </row>
    <row r="5790" spans="2:20" x14ac:dyDescent="0.3">
      <c r="B5790" s="62">
        <f t="shared" ref="B5790:B5853" si="819">B5789+1</f>
        <v>5763</v>
      </c>
      <c r="C5790" s="62">
        <v>0.71320206517853069</v>
      </c>
      <c r="D5790" s="62">
        <v>0.98699751724568086</v>
      </c>
      <c r="E5790" s="62">
        <v>0.82390059405398897</v>
      </c>
      <c r="F5790" s="62">
        <v>0.18982866767189877</v>
      </c>
      <c r="G5790" s="62">
        <v>0.54625850189300962</v>
      </c>
      <c r="H5790" s="62">
        <v>0.95863338909481577</v>
      </c>
      <c r="I5790" s="62">
        <v>1.3982398897026682E-2</v>
      </c>
      <c r="J5790" s="62">
        <v>0.30555566036062098</v>
      </c>
      <c r="K5790" s="62"/>
      <c r="L5790" s="65">
        <f t="shared" si="811"/>
        <v>0.15714977539000777</v>
      </c>
      <c r="M5790" s="65">
        <f t="shared" si="812"/>
        <v>0.21747895262589767</v>
      </c>
      <c r="N5790" s="65">
        <f t="shared" si="813"/>
        <v>0.18154152886092328</v>
      </c>
      <c r="O5790" s="65">
        <f t="shared" si="814"/>
        <v>4.1827602503865163E-2</v>
      </c>
      <c r="P5790" s="65">
        <f t="shared" si="815"/>
        <v>0.12036476767054759</v>
      </c>
      <c r="Q5790" s="65">
        <f t="shared" si="816"/>
        <v>0.21122908798630768</v>
      </c>
      <c r="R5790" s="65">
        <f t="shared" si="817"/>
        <v>3.0809373014521395E-3</v>
      </c>
      <c r="S5790" s="65">
        <f t="shared" si="818"/>
        <v>6.7327347660998557E-2</v>
      </c>
      <c r="T5790" s="66">
        <f>(L5790*'Football Field'!$F$4)+(M5790*'Football Field'!$F$5)+(N5790*'Football Field'!$F$6)+(O5790*'Football Field'!$F$7)+(P5790*'Football Field'!$F$8)+(Q5790*'Football Field'!$F$9)+(R5790*'Football Field'!$F$10)+(S5790*'Football Field'!$F$11)</f>
        <v>122391140.4959745</v>
      </c>
    </row>
    <row r="5791" spans="2:20" x14ac:dyDescent="0.3">
      <c r="B5791" s="62">
        <f t="shared" si="819"/>
        <v>5764</v>
      </c>
      <c r="C5791" s="62">
        <v>2.9193365247301095E-2</v>
      </c>
      <c r="D5791" s="62">
        <v>3.6726761891858195E-2</v>
      </c>
      <c r="E5791" s="62">
        <v>0.15842387838395888</v>
      </c>
      <c r="F5791" s="62">
        <v>0.2535941670470423</v>
      </c>
      <c r="G5791" s="62">
        <v>0.52902986079194592</v>
      </c>
      <c r="H5791" s="62">
        <v>0.17181960162632237</v>
      </c>
      <c r="I5791" s="62">
        <v>0.46152297151820143</v>
      </c>
      <c r="J5791" s="62">
        <v>9.5596896291378908E-3</v>
      </c>
      <c r="K5791" s="62"/>
      <c r="L5791" s="65">
        <f t="shared" si="811"/>
        <v>1.769433955849507E-2</v>
      </c>
      <c r="M5791" s="65">
        <f t="shared" si="812"/>
        <v>2.2260393424790734E-2</v>
      </c>
      <c r="N5791" s="65">
        <f t="shared" si="813"/>
        <v>9.6022019885448104E-2</v>
      </c>
      <c r="O5791" s="65">
        <f t="shared" si="814"/>
        <v>0.15370551711913116</v>
      </c>
      <c r="P5791" s="65">
        <f t="shared" si="815"/>
        <v>0.32064936378999576</v>
      </c>
      <c r="Q5791" s="65">
        <f t="shared" si="816"/>
        <v>0.10414127827426703</v>
      </c>
      <c r="R5791" s="65">
        <f t="shared" si="817"/>
        <v>0.27973288118414774</v>
      </c>
      <c r="S5791" s="65">
        <f t="shared" si="818"/>
        <v>5.7942067637244271E-3</v>
      </c>
      <c r="T5791" s="66">
        <f>(L5791*'Football Field'!$F$4)+(M5791*'Football Field'!$F$5)+(N5791*'Football Field'!$F$6)+(O5791*'Football Field'!$F$7)+(P5791*'Football Field'!$F$8)+(Q5791*'Football Field'!$F$9)+(R5791*'Football Field'!$F$10)+(S5791*'Football Field'!$F$11)</f>
        <v>176587784.01331866</v>
      </c>
    </row>
    <row r="5792" spans="2:20" x14ac:dyDescent="0.3">
      <c r="B5792" s="62">
        <f t="shared" si="819"/>
        <v>5765</v>
      </c>
      <c r="C5792" s="62">
        <v>0.30281613911963767</v>
      </c>
      <c r="D5792" s="62">
        <v>0.99476679234869281</v>
      </c>
      <c r="E5792" s="62">
        <v>0.14944957277382154</v>
      </c>
      <c r="F5792" s="62">
        <v>0.54776844849770456</v>
      </c>
      <c r="G5792" s="62">
        <v>0.48457102396032659</v>
      </c>
      <c r="H5792" s="62">
        <v>0.29667291285490938</v>
      </c>
      <c r="I5792" s="62">
        <v>0.29952832552221031</v>
      </c>
      <c r="J5792" s="62">
        <v>1.5962432056926268E-5</v>
      </c>
      <c r="K5792" s="62"/>
      <c r="L5792" s="65">
        <f t="shared" si="811"/>
        <v>9.8457928430110073E-2</v>
      </c>
      <c r="M5792" s="65">
        <f t="shared" si="812"/>
        <v>0.32343942410223459</v>
      </c>
      <c r="N5792" s="65">
        <f t="shared" si="813"/>
        <v>4.8592176701196213E-2</v>
      </c>
      <c r="O5792" s="65">
        <f t="shared" si="814"/>
        <v>0.17810195604254675</v>
      </c>
      <c r="P5792" s="65">
        <f t="shared" si="815"/>
        <v>0.15755388512347954</v>
      </c>
      <c r="Q5792" s="65">
        <f t="shared" si="816"/>
        <v>9.6460513980335241E-2</v>
      </c>
      <c r="R5792" s="65">
        <f t="shared" si="817"/>
        <v>9.7388925579706673E-2</v>
      </c>
      <c r="S5792" s="65">
        <f t="shared" si="818"/>
        <v>5.1900403908472553E-6</v>
      </c>
      <c r="T5792" s="66">
        <f>(L5792*'Football Field'!$F$4)+(M5792*'Football Field'!$F$5)+(N5792*'Football Field'!$F$6)+(O5792*'Football Field'!$F$7)+(P5792*'Football Field'!$F$8)+(Q5792*'Football Field'!$F$9)+(R5792*'Football Field'!$F$10)+(S5792*'Football Field'!$F$11)</f>
        <v>135442827.85149014</v>
      </c>
    </row>
    <row r="5793" spans="2:20" x14ac:dyDescent="0.3">
      <c r="B5793" s="62">
        <f t="shared" si="819"/>
        <v>5766</v>
      </c>
      <c r="C5793" s="62">
        <v>0.88474259567338553</v>
      </c>
      <c r="D5793" s="62">
        <v>0.31515685414652861</v>
      </c>
      <c r="E5793" s="62">
        <v>0.54658593702906244</v>
      </c>
      <c r="F5793" s="62">
        <v>0.99206474657534549</v>
      </c>
      <c r="G5793" s="62">
        <v>8.2334242887242337E-2</v>
      </c>
      <c r="H5793" s="62">
        <v>6.5558983295076811E-2</v>
      </c>
      <c r="I5793" s="62">
        <v>0.52951591847971202</v>
      </c>
      <c r="J5793" s="62">
        <v>0.89214550806208237</v>
      </c>
      <c r="K5793" s="62"/>
      <c r="L5793" s="65">
        <f t="shared" si="811"/>
        <v>0.20536700929792606</v>
      </c>
      <c r="M5793" s="65">
        <f t="shared" si="812"/>
        <v>7.3154407747887562E-2</v>
      </c>
      <c r="N5793" s="65">
        <f t="shared" si="813"/>
        <v>0.12687387242447401</v>
      </c>
      <c r="O5793" s="65">
        <f t="shared" si="814"/>
        <v>0.23027869465131529</v>
      </c>
      <c r="P5793" s="65">
        <f t="shared" si="815"/>
        <v>1.9111476385617682E-2</v>
      </c>
      <c r="Q5793" s="65">
        <f t="shared" si="816"/>
        <v>1.5217592549249098E-2</v>
      </c>
      <c r="R5793" s="65">
        <f t="shared" si="817"/>
        <v>0.12291156895306483</v>
      </c>
      <c r="S5793" s="65">
        <f t="shared" si="818"/>
        <v>0.20708537799046553</v>
      </c>
      <c r="T5793" s="66">
        <f>(L5793*'Football Field'!$F$4)+(M5793*'Football Field'!$F$5)+(N5793*'Football Field'!$F$6)+(O5793*'Football Field'!$F$7)+(P5793*'Football Field'!$F$8)+(Q5793*'Football Field'!$F$9)+(R5793*'Football Field'!$F$10)+(S5793*'Football Field'!$F$11)</f>
        <v>131945283.63711458</v>
      </c>
    </row>
    <row r="5794" spans="2:20" x14ac:dyDescent="0.3">
      <c r="B5794" s="62">
        <f t="shared" si="819"/>
        <v>5767</v>
      </c>
      <c r="C5794" s="62">
        <v>0.36234052411443696</v>
      </c>
      <c r="D5794" s="62">
        <v>0.38804385867425895</v>
      </c>
      <c r="E5794" s="62">
        <v>0.54454532588585547</v>
      </c>
      <c r="F5794" s="62">
        <v>0.88009432945324806</v>
      </c>
      <c r="G5794" s="62">
        <v>0.6030745808374558</v>
      </c>
      <c r="H5794" s="62">
        <v>0.74158663747521869</v>
      </c>
      <c r="I5794" s="62">
        <v>0.68858467539479651</v>
      </c>
      <c r="J5794" s="62">
        <v>0.49858454500895777</v>
      </c>
      <c r="K5794" s="62"/>
      <c r="L5794" s="65">
        <f t="shared" si="811"/>
        <v>7.698145882712161E-2</v>
      </c>
      <c r="M5794" s="65">
        <f t="shared" si="812"/>
        <v>8.2442289342760391E-2</v>
      </c>
      <c r="N5794" s="65">
        <f t="shared" si="813"/>
        <v>0.11569198252565331</v>
      </c>
      <c r="O5794" s="65">
        <f t="shared" si="814"/>
        <v>0.18698141907359728</v>
      </c>
      <c r="P5794" s="65">
        <f t="shared" si="815"/>
        <v>0.12812688044729928</v>
      </c>
      <c r="Q5794" s="65">
        <f t="shared" si="816"/>
        <v>0.15755461340976598</v>
      </c>
      <c r="R5794" s="65">
        <f t="shared" si="817"/>
        <v>0.14629402263918453</v>
      </c>
      <c r="S5794" s="65">
        <f t="shared" si="818"/>
        <v>0.10592733373461767</v>
      </c>
      <c r="T5794" s="66">
        <f>(L5794*'Football Field'!$F$4)+(M5794*'Football Field'!$F$5)+(N5794*'Football Field'!$F$6)+(O5794*'Football Field'!$F$7)+(P5794*'Football Field'!$F$8)+(Q5794*'Football Field'!$F$9)+(R5794*'Football Field'!$F$10)+(S5794*'Football Field'!$F$11)</f>
        <v>143330680.05398569</v>
      </c>
    </row>
    <row r="5795" spans="2:20" x14ac:dyDescent="0.3">
      <c r="B5795" s="62">
        <f t="shared" si="819"/>
        <v>5768</v>
      </c>
      <c r="C5795" s="62">
        <v>0.49533004140722448</v>
      </c>
      <c r="D5795" s="62">
        <v>0.85284906837681962</v>
      </c>
      <c r="E5795" s="62">
        <v>0.9454092108561466</v>
      </c>
      <c r="F5795" s="62">
        <v>0.38395266425583674</v>
      </c>
      <c r="G5795" s="62">
        <v>0.65363338735408316</v>
      </c>
      <c r="H5795" s="62">
        <v>0.22030415882701959</v>
      </c>
      <c r="I5795" s="62">
        <v>0.64521561753481904</v>
      </c>
      <c r="J5795" s="62">
        <v>8.2069053098861033E-3</v>
      </c>
      <c r="K5795" s="62"/>
      <c r="L5795" s="65">
        <f t="shared" si="811"/>
        <v>0.11779826327785742</v>
      </c>
      <c r="M5795" s="65">
        <f t="shared" si="812"/>
        <v>0.20282262470394699</v>
      </c>
      <c r="N5795" s="65">
        <f t="shared" si="813"/>
        <v>0.22483506715916191</v>
      </c>
      <c r="O5795" s="65">
        <f t="shared" si="814"/>
        <v>9.1310748893301777E-2</v>
      </c>
      <c r="P5795" s="65">
        <f t="shared" si="815"/>
        <v>0.15544560477694264</v>
      </c>
      <c r="Q5795" s="65">
        <f t="shared" si="816"/>
        <v>5.2392233729625072E-2</v>
      </c>
      <c r="R5795" s="65">
        <f t="shared" si="817"/>
        <v>0.15344370991394388</v>
      </c>
      <c r="S5795" s="65">
        <f t="shared" si="818"/>
        <v>1.9517475452202782E-3</v>
      </c>
      <c r="T5795" s="66">
        <f>(L5795*'Football Field'!$F$4)+(M5795*'Football Field'!$F$5)+(N5795*'Football Field'!$F$6)+(O5795*'Football Field'!$F$7)+(P5795*'Football Field'!$F$8)+(Q5795*'Football Field'!$F$9)+(R5795*'Football Field'!$F$10)+(S5795*'Football Field'!$F$11)</f>
        <v>147354187.25503948</v>
      </c>
    </row>
    <row r="5796" spans="2:20" x14ac:dyDescent="0.3">
      <c r="B5796" s="62">
        <f t="shared" si="819"/>
        <v>5769</v>
      </c>
      <c r="C5796" s="62">
        <v>0.35088804345366442</v>
      </c>
      <c r="D5796" s="62">
        <v>0.51440710982452054</v>
      </c>
      <c r="E5796" s="62">
        <v>0.4170139121891614</v>
      </c>
      <c r="F5796" s="62">
        <v>0.3452050278659079</v>
      </c>
      <c r="G5796" s="62">
        <v>0.94782108596238657</v>
      </c>
      <c r="H5796" s="62">
        <v>0.36689258895451338</v>
      </c>
      <c r="I5796" s="62">
        <v>0.90086282108067017</v>
      </c>
      <c r="J5796" s="62">
        <v>0.66934236814717551</v>
      </c>
      <c r="K5796" s="62"/>
      <c r="L5796" s="65">
        <f t="shared" si="811"/>
        <v>7.7760278492819065E-2</v>
      </c>
      <c r="M5796" s="65">
        <f t="shared" si="812"/>
        <v>0.1139977290902562</v>
      </c>
      <c r="N5796" s="65">
        <f t="shared" si="813"/>
        <v>9.2414428340278465E-2</v>
      </c>
      <c r="O5796" s="65">
        <f t="shared" si="814"/>
        <v>7.650086574556958E-2</v>
      </c>
      <c r="P5796" s="65">
        <f t="shared" si="815"/>
        <v>0.21004657462924925</v>
      </c>
      <c r="Q5796" s="65">
        <f t="shared" si="816"/>
        <v>8.1307044871769082E-2</v>
      </c>
      <c r="R5796" s="65">
        <f t="shared" si="817"/>
        <v>0.19964015633467999</v>
      </c>
      <c r="S5796" s="65">
        <f t="shared" si="818"/>
        <v>0.14833292249537847</v>
      </c>
      <c r="T5796" s="66">
        <f>(L5796*'Football Field'!$F$4)+(M5796*'Football Field'!$F$5)+(N5796*'Football Field'!$F$6)+(O5796*'Football Field'!$F$7)+(P5796*'Football Field'!$F$8)+(Q5796*'Football Field'!$F$9)+(R5796*'Football Field'!$F$10)+(S5796*'Football Field'!$F$11)</f>
        <v>156282119.91263029</v>
      </c>
    </row>
    <row r="5797" spans="2:20" x14ac:dyDescent="0.3">
      <c r="B5797" s="62">
        <f t="shared" si="819"/>
        <v>5770</v>
      </c>
      <c r="C5797" s="62">
        <v>0.11849633661843662</v>
      </c>
      <c r="D5797" s="62">
        <v>0.55982371071281367</v>
      </c>
      <c r="E5797" s="62">
        <v>0.37081535586835745</v>
      </c>
      <c r="F5797" s="62">
        <v>0.43025254516779965</v>
      </c>
      <c r="G5797" s="62">
        <v>0.16809539174817911</v>
      </c>
      <c r="H5797" s="62">
        <v>0.23301682626496134</v>
      </c>
      <c r="I5797" s="62">
        <v>0.93218512152467836</v>
      </c>
      <c r="J5797" s="62">
        <v>0.6233515894134265</v>
      </c>
      <c r="K5797" s="62"/>
      <c r="L5797" s="65">
        <f t="shared" si="811"/>
        <v>3.4486340178894258E-2</v>
      </c>
      <c r="M5797" s="65">
        <f t="shared" si="812"/>
        <v>0.16292715436444269</v>
      </c>
      <c r="N5797" s="65">
        <f t="shared" si="813"/>
        <v>0.1079194924583368</v>
      </c>
      <c r="O5797" s="65">
        <f t="shared" si="814"/>
        <v>0.12521767388700197</v>
      </c>
      <c r="P5797" s="65">
        <f t="shared" si="815"/>
        <v>4.8921300250815154E-2</v>
      </c>
      <c r="Q5797" s="65">
        <f t="shared" si="816"/>
        <v>6.7815577825462242E-2</v>
      </c>
      <c r="R5797" s="65">
        <f t="shared" si="817"/>
        <v>0.27129659977692638</v>
      </c>
      <c r="S5797" s="65">
        <f t="shared" si="818"/>
        <v>0.18141586125812056</v>
      </c>
      <c r="T5797" s="66">
        <f>(L5797*'Football Field'!$F$4)+(M5797*'Football Field'!$F$5)+(N5797*'Football Field'!$F$6)+(O5797*'Football Field'!$F$7)+(P5797*'Football Field'!$F$8)+(Q5797*'Football Field'!$F$9)+(R5797*'Football Field'!$F$10)+(S5797*'Football Field'!$F$11)</f>
        <v>154078116.68998951</v>
      </c>
    </row>
    <row r="5798" spans="2:20" x14ac:dyDescent="0.3">
      <c r="B5798" s="62">
        <f t="shared" si="819"/>
        <v>5771</v>
      </c>
      <c r="C5798" s="62">
        <v>0.98622402841814261</v>
      </c>
      <c r="D5798" s="62">
        <v>0.60289388855625725</v>
      </c>
      <c r="E5798" s="62">
        <v>0.35649631703867435</v>
      </c>
      <c r="F5798" s="62">
        <v>0.68163186970537959</v>
      </c>
      <c r="G5798" s="62">
        <v>0.20785903419036922</v>
      </c>
      <c r="H5798" s="62">
        <v>9.5792199659815447E-2</v>
      </c>
      <c r="I5798" s="62">
        <v>0.40427408378967777</v>
      </c>
      <c r="J5798" s="62">
        <v>0.27889273887362409</v>
      </c>
      <c r="K5798" s="62"/>
      <c r="L5798" s="65">
        <f t="shared" si="811"/>
        <v>0.27288503598531838</v>
      </c>
      <c r="M5798" s="65">
        <f t="shared" si="812"/>
        <v>0.16681881168306797</v>
      </c>
      <c r="N5798" s="65">
        <f t="shared" si="813"/>
        <v>9.8641391307174642E-2</v>
      </c>
      <c r="O5798" s="65">
        <f t="shared" si="814"/>
        <v>0.18860535936407791</v>
      </c>
      <c r="P5798" s="65">
        <f t="shared" si="815"/>
        <v>5.7513930294206345E-2</v>
      </c>
      <c r="Q5798" s="65">
        <f t="shared" si="816"/>
        <v>2.6505395425428135E-2</v>
      </c>
      <c r="R5798" s="65">
        <f t="shared" si="817"/>
        <v>0.11186134663523312</v>
      </c>
      <c r="S5798" s="65">
        <f t="shared" si="818"/>
        <v>7.7168729305493441E-2</v>
      </c>
      <c r="T5798" s="66">
        <f>(L5798*'Football Field'!$F$4)+(M5798*'Football Field'!$F$5)+(N5798*'Football Field'!$F$6)+(O5798*'Football Field'!$F$7)+(P5798*'Football Field'!$F$8)+(Q5798*'Football Field'!$F$9)+(R5798*'Football Field'!$F$10)+(S5798*'Football Field'!$F$11)</f>
        <v>130894531.00745645</v>
      </c>
    </row>
    <row r="5799" spans="2:20" x14ac:dyDescent="0.3">
      <c r="B5799" s="62">
        <f t="shared" si="819"/>
        <v>5772</v>
      </c>
      <c r="C5799" s="62">
        <v>0.28532299224425217</v>
      </c>
      <c r="D5799" s="62">
        <v>0.6964995289406376</v>
      </c>
      <c r="E5799" s="62">
        <v>0.59604147142590536</v>
      </c>
      <c r="F5799" s="62">
        <v>0.34237423715161197</v>
      </c>
      <c r="G5799" s="62">
        <v>0.29725985480937234</v>
      </c>
      <c r="H5799" s="62">
        <v>0.42806966495725696</v>
      </c>
      <c r="I5799" s="62">
        <v>0.40986466525232745</v>
      </c>
      <c r="J5799" s="62">
        <v>0.30919285503159522</v>
      </c>
      <c r="K5799" s="62"/>
      <c r="L5799" s="65">
        <f t="shared" ref="L5799:L5862" si="820">C5799/SUM($C5799:$J5799)</f>
        <v>8.4800823082480548E-2</v>
      </c>
      <c r="M5799" s="65">
        <f t="shared" ref="M5799:M5862" si="821">D5799/SUM($C5799:$J5799)</f>
        <v>0.20700656777132159</v>
      </c>
      <c r="N5799" s="65">
        <f t="shared" ref="N5799:N5862" si="822">E5799/SUM($C5799:$J5799)</f>
        <v>0.17714943675110645</v>
      </c>
      <c r="O5799" s="65">
        <f t="shared" ref="O5799:O5862" si="823">F5799/SUM($C5799:$J5799)</f>
        <v>0.10175701889400736</v>
      </c>
      <c r="P5799" s="65">
        <f t="shared" ref="P5799:P5862" si="824">G5799/SUM($C5799:$J5799)</f>
        <v>8.8348577024714881E-2</v>
      </c>
      <c r="Q5799" s="65">
        <f t="shared" ref="Q5799:Q5862" si="825">H5799/SUM($C5799:$J5799)</f>
        <v>0.12722654995129767</v>
      </c>
      <c r="R5799" s="65">
        <f t="shared" ref="R5799:R5862" si="826">I5799/SUM($C5799:$J5799)</f>
        <v>0.12181584348473729</v>
      </c>
      <c r="S5799" s="65">
        <f t="shared" ref="S5799:S5862" si="827">J5799/SUM($C5799:$J5799)</f>
        <v>9.1895183040334033E-2</v>
      </c>
      <c r="T5799" s="66">
        <f>(L5799*'Football Field'!$F$4)+(M5799*'Football Field'!$F$5)+(N5799*'Football Field'!$F$6)+(O5799*'Football Field'!$F$7)+(P5799*'Football Field'!$F$8)+(Q5799*'Football Field'!$F$9)+(R5799*'Football Field'!$F$10)+(S5799*'Football Field'!$F$11)</f>
        <v>137130477.53014827</v>
      </c>
    </row>
    <row r="5800" spans="2:20" x14ac:dyDescent="0.3">
      <c r="B5800" s="62">
        <f t="shared" si="819"/>
        <v>5773</v>
      </c>
      <c r="C5800" s="62">
        <v>7.6982991396578382E-2</v>
      </c>
      <c r="D5800" s="62">
        <v>0.489405976942765</v>
      </c>
      <c r="E5800" s="62">
        <v>0.88733895359905468</v>
      </c>
      <c r="F5800" s="62">
        <v>0.5351221978892996</v>
      </c>
      <c r="G5800" s="62">
        <v>0.70887256862440984</v>
      </c>
      <c r="H5800" s="62">
        <v>0.208536427300269</v>
      </c>
      <c r="I5800" s="62">
        <v>0.28639325679695016</v>
      </c>
      <c r="J5800" s="62">
        <v>0.52826541183061437</v>
      </c>
      <c r="K5800" s="62"/>
      <c r="L5800" s="65">
        <f t="shared" si="820"/>
        <v>2.0689248152632036E-2</v>
      </c>
      <c r="M5800" s="65">
        <f t="shared" si="821"/>
        <v>0.13152829632442961</v>
      </c>
      <c r="N5800" s="65">
        <f t="shared" si="822"/>
        <v>0.23847314157921445</v>
      </c>
      <c r="O5800" s="65">
        <f t="shared" si="823"/>
        <v>0.14381457180690518</v>
      </c>
      <c r="P5800" s="65">
        <f t="shared" si="824"/>
        <v>0.19051014015955672</v>
      </c>
      <c r="Q5800" s="65">
        <f t="shared" si="825"/>
        <v>5.6044352330407589E-2</v>
      </c>
      <c r="R5800" s="65">
        <f t="shared" si="826"/>
        <v>7.6968445258103202E-2</v>
      </c>
      <c r="S5800" s="65">
        <f t="shared" si="827"/>
        <v>0.14197180438875118</v>
      </c>
      <c r="T5800" s="66">
        <f>(L5800*'Football Field'!$F$4)+(M5800*'Football Field'!$F$5)+(N5800*'Football Field'!$F$6)+(O5800*'Football Field'!$F$7)+(P5800*'Football Field'!$F$8)+(Q5800*'Football Field'!$F$9)+(R5800*'Football Field'!$F$10)+(S5800*'Football Field'!$F$11)</f>
        <v>142123424.97145075</v>
      </c>
    </row>
    <row r="5801" spans="2:20" x14ac:dyDescent="0.3">
      <c r="B5801" s="62">
        <f t="shared" si="819"/>
        <v>5774</v>
      </c>
      <c r="C5801" s="62">
        <v>0.77631226538322518</v>
      </c>
      <c r="D5801" s="62">
        <v>0.50948921876959052</v>
      </c>
      <c r="E5801" s="62">
        <v>0.52578872374743102</v>
      </c>
      <c r="F5801" s="62">
        <v>0.8886542021871825</v>
      </c>
      <c r="G5801" s="62">
        <v>7.6585797422321855E-2</v>
      </c>
      <c r="H5801" s="62">
        <v>8.0056412457970905E-2</v>
      </c>
      <c r="I5801" s="62">
        <v>0.99559685346999505</v>
      </c>
      <c r="J5801" s="62">
        <v>0.69834157812397513</v>
      </c>
      <c r="K5801" s="62"/>
      <c r="L5801" s="65">
        <f t="shared" si="820"/>
        <v>0.17058714773419395</v>
      </c>
      <c r="M5801" s="65">
        <f t="shared" si="821"/>
        <v>0.11195535161140741</v>
      </c>
      <c r="N5801" s="65">
        <f t="shared" si="822"/>
        <v>0.1155370109354122</v>
      </c>
      <c r="O5801" s="65">
        <f t="shared" si="823"/>
        <v>0.19527320697204692</v>
      </c>
      <c r="P5801" s="65">
        <f t="shared" si="824"/>
        <v>1.682899178821215E-2</v>
      </c>
      <c r="Q5801" s="65">
        <f t="shared" si="825"/>
        <v>1.7591626035041316E-2</v>
      </c>
      <c r="R5801" s="65">
        <f t="shared" si="826"/>
        <v>0.218772825188773</v>
      </c>
      <c r="S5801" s="65">
        <f t="shared" si="827"/>
        <v>0.153453839734913</v>
      </c>
      <c r="T5801" s="66">
        <f>(L5801*'Football Field'!$F$4)+(M5801*'Football Field'!$F$5)+(N5801*'Football Field'!$F$6)+(O5801*'Football Field'!$F$7)+(P5801*'Football Field'!$F$8)+(Q5801*'Football Field'!$F$9)+(R5801*'Football Field'!$F$10)+(S5801*'Football Field'!$F$11)</f>
        <v>144146228.82135725</v>
      </c>
    </row>
    <row r="5802" spans="2:20" x14ac:dyDescent="0.3">
      <c r="B5802" s="62">
        <f t="shared" si="819"/>
        <v>5775</v>
      </c>
      <c r="C5802" s="62">
        <v>0.45147231873022675</v>
      </c>
      <c r="D5802" s="62">
        <v>0.61479703042999911</v>
      </c>
      <c r="E5802" s="62">
        <v>0.66292783158575164</v>
      </c>
      <c r="F5802" s="62">
        <v>0.24576282378646142</v>
      </c>
      <c r="G5802" s="62">
        <v>0.36402907224774983</v>
      </c>
      <c r="H5802" s="62">
        <v>0.11743343975296183</v>
      </c>
      <c r="I5802" s="62">
        <v>0.42555566798483513</v>
      </c>
      <c r="J5802" s="62">
        <v>0.21191862942015693</v>
      </c>
      <c r="K5802" s="62"/>
      <c r="L5802" s="65">
        <f t="shared" si="820"/>
        <v>0.14592352165603065</v>
      </c>
      <c r="M5802" s="65">
        <f t="shared" si="821"/>
        <v>0.19871284254223062</v>
      </c>
      <c r="N5802" s="65">
        <f t="shared" si="822"/>
        <v>0.2142695349758377</v>
      </c>
      <c r="O5802" s="65">
        <f t="shared" si="823"/>
        <v>7.943471892122872E-2</v>
      </c>
      <c r="P5802" s="65">
        <f t="shared" si="824"/>
        <v>0.11766037917224087</v>
      </c>
      <c r="Q5802" s="65">
        <f t="shared" si="825"/>
        <v>3.7956482331252601E-2</v>
      </c>
      <c r="R5802" s="65">
        <f t="shared" si="826"/>
        <v>0.13754681994166318</v>
      </c>
      <c r="S5802" s="65">
        <f t="shared" si="827"/>
        <v>6.8495700459515682E-2</v>
      </c>
      <c r="T5802" s="66">
        <f>(L5802*'Football Field'!$F$4)+(M5802*'Football Field'!$F$5)+(N5802*'Football Field'!$F$6)+(O5802*'Football Field'!$F$7)+(P5802*'Football Field'!$F$8)+(Q5802*'Football Field'!$F$9)+(R5802*'Football Field'!$F$10)+(S5802*'Football Field'!$F$11)</f>
        <v>142082407.14502135</v>
      </c>
    </row>
    <row r="5803" spans="2:20" x14ac:dyDescent="0.3">
      <c r="B5803" s="62">
        <f t="shared" si="819"/>
        <v>5776</v>
      </c>
      <c r="C5803" s="62">
        <v>0.8556331203488442</v>
      </c>
      <c r="D5803" s="62">
        <v>0.70317650001667498</v>
      </c>
      <c r="E5803" s="62">
        <v>3.94554619613392E-2</v>
      </c>
      <c r="F5803" s="62">
        <v>0.27914994705632767</v>
      </c>
      <c r="G5803" s="62">
        <v>0.45039341564359481</v>
      </c>
      <c r="H5803" s="62">
        <v>0.27503311511747308</v>
      </c>
      <c r="I5803" s="62">
        <v>0.45035803585119316</v>
      </c>
      <c r="J5803" s="62">
        <v>0.84178508491425452</v>
      </c>
      <c r="K5803" s="62"/>
      <c r="L5803" s="65">
        <f t="shared" si="820"/>
        <v>0.21967560605373293</v>
      </c>
      <c r="M5803" s="65">
        <f t="shared" si="821"/>
        <v>0.18053382943022078</v>
      </c>
      <c r="N5803" s="65">
        <f t="shared" si="822"/>
        <v>1.0129811846172421E-2</v>
      </c>
      <c r="O5803" s="65">
        <f t="shared" si="823"/>
        <v>7.1669074444505959E-2</v>
      </c>
      <c r="P5803" s="65">
        <f t="shared" si="824"/>
        <v>0.11563419436566365</v>
      </c>
      <c r="Q5803" s="65">
        <f t="shared" si="825"/>
        <v>7.0612117286488821E-2</v>
      </c>
      <c r="R5803" s="65">
        <f t="shared" si="826"/>
        <v>0.115625110942929</v>
      </c>
      <c r="S5803" s="65">
        <f t="shared" si="827"/>
        <v>0.21612025563028647</v>
      </c>
      <c r="T5803" s="66">
        <f>(L5803*'Football Field'!$F$4)+(M5803*'Football Field'!$F$5)+(N5803*'Football Field'!$F$6)+(O5803*'Football Field'!$F$7)+(P5803*'Football Field'!$F$8)+(Q5803*'Football Field'!$F$9)+(R5803*'Football Field'!$F$10)+(S5803*'Football Field'!$F$11)</f>
        <v>134322530.85824069</v>
      </c>
    </row>
    <row r="5804" spans="2:20" x14ac:dyDescent="0.3">
      <c r="B5804" s="62">
        <f t="shared" si="819"/>
        <v>5777</v>
      </c>
      <c r="C5804" s="62">
        <v>0.24956500512605972</v>
      </c>
      <c r="D5804" s="62">
        <v>0.34834986086588493</v>
      </c>
      <c r="E5804" s="62">
        <v>0.60447356286042619</v>
      </c>
      <c r="F5804" s="62">
        <v>0.38619923109210552</v>
      </c>
      <c r="G5804" s="62">
        <v>0.66203930550390266</v>
      </c>
      <c r="H5804" s="62">
        <v>0.10214077916945496</v>
      </c>
      <c r="I5804" s="62">
        <v>0.36596395617692479</v>
      </c>
      <c r="J5804" s="62">
        <v>0.86731191936021101</v>
      </c>
      <c r="K5804" s="62"/>
      <c r="L5804" s="65">
        <f t="shared" si="820"/>
        <v>6.9593410332045774E-2</v>
      </c>
      <c r="M5804" s="65">
        <f t="shared" si="821"/>
        <v>9.7140441601998986E-2</v>
      </c>
      <c r="N5804" s="65">
        <f t="shared" si="822"/>
        <v>0.16856280260034986</v>
      </c>
      <c r="O5804" s="65">
        <f t="shared" si="823"/>
        <v>0.1076950734568633</v>
      </c>
      <c r="P5804" s="65">
        <f t="shared" si="824"/>
        <v>0.1846155193938474</v>
      </c>
      <c r="Q5804" s="65">
        <f t="shared" si="825"/>
        <v>2.8482860218259413E-2</v>
      </c>
      <c r="R5804" s="65">
        <f t="shared" si="826"/>
        <v>0.10205228796439172</v>
      </c>
      <c r="S5804" s="65">
        <f t="shared" si="827"/>
        <v>0.24185760443224344</v>
      </c>
      <c r="T5804" s="66">
        <f>(L5804*'Football Field'!$F$4)+(M5804*'Football Field'!$F$5)+(N5804*'Football Field'!$F$6)+(O5804*'Football Field'!$F$7)+(P5804*'Football Field'!$F$8)+(Q5804*'Football Field'!$F$9)+(R5804*'Football Field'!$F$10)+(S5804*'Football Field'!$F$11)</f>
        <v>143684411.53211051</v>
      </c>
    </row>
    <row r="5805" spans="2:20" x14ac:dyDescent="0.3">
      <c r="B5805" s="62">
        <f t="shared" si="819"/>
        <v>5778</v>
      </c>
      <c r="C5805" s="62">
        <v>5.373319237327423E-2</v>
      </c>
      <c r="D5805" s="62">
        <v>0.45601966539045258</v>
      </c>
      <c r="E5805" s="62">
        <v>0.51069721679842683</v>
      </c>
      <c r="F5805" s="62">
        <v>0.13574092556084305</v>
      </c>
      <c r="G5805" s="62">
        <v>0.85909905025731559</v>
      </c>
      <c r="H5805" s="62">
        <v>0.92964924041660013</v>
      </c>
      <c r="I5805" s="62">
        <v>0.72783100198671224</v>
      </c>
      <c r="J5805" s="62">
        <v>0.86960564155889319</v>
      </c>
      <c r="K5805" s="62"/>
      <c r="L5805" s="65">
        <f t="shared" si="820"/>
        <v>1.1829314250946469E-2</v>
      </c>
      <c r="M5805" s="65">
        <f t="shared" si="821"/>
        <v>0.10039232154756886</v>
      </c>
      <c r="N5805" s="65">
        <f t="shared" si="822"/>
        <v>0.11242953559552689</v>
      </c>
      <c r="O5805" s="65">
        <f t="shared" si="823"/>
        <v>2.9883243378113475E-2</v>
      </c>
      <c r="P5805" s="65">
        <f t="shared" si="824"/>
        <v>0.18912988767885086</v>
      </c>
      <c r="Q5805" s="65">
        <f t="shared" si="825"/>
        <v>0.20466144895406183</v>
      </c>
      <c r="R5805" s="65">
        <f t="shared" si="826"/>
        <v>0.16023134423638616</v>
      </c>
      <c r="S5805" s="65">
        <f t="shared" si="827"/>
        <v>0.19144290435854547</v>
      </c>
      <c r="T5805" s="66">
        <f>(L5805*'Football Field'!$F$4)+(M5805*'Football Field'!$F$5)+(N5805*'Football Field'!$F$6)+(O5805*'Football Field'!$F$7)+(P5805*'Football Field'!$F$8)+(Q5805*'Football Field'!$F$9)+(R5805*'Football Field'!$F$10)+(S5805*'Football Field'!$F$11)</f>
        <v>149982673.09779409</v>
      </c>
    </row>
    <row r="5806" spans="2:20" x14ac:dyDescent="0.3">
      <c r="B5806" s="62">
        <f t="shared" si="819"/>
        <v>5779</v>
      </c>
      <c r="C5806" s="62">
        <v>0.48975104172615369</v>
      </c>
      <c r="D5806" s="62">
        <v>0.2590683010745114</v>
      </c>
      <c r="E5806" s="62">
        <v>0.20949680138352489</v>
      </c>
      <c r="F5806" s="62">
        <v>0.760423058522124</v>
      </c>
      <c r="G5806" s="62">
        <v>0.50960363088146576</v>
      </c>
      <c r="H5806" s="62">
        <v>4.1381040286389004E-3</v>
      </c>
      <c r="I5806" s="62">
        <v>0.30063468137980409</v>
      </c>
      <c r="J5806" s="62">
        <v>0.64924730569538247</v>
      </c>
      <c r="K5806" s="62"/>
      <c r="L5806" s="65">
        <f t="shared" si="820"/>
        <v>0.15389540832261117</v>
      </c>
      <c r="M5806" s="65">
        <f t="shared" si="821"/>
        <v>8.1407528683931307E-2</v>
      </c>
      <c r="N5806" s="65">
        <f t="shared" si="822"/>
        <v>6.583058134509491E-2</v>
      </c>
      <c r="O5806" s="65">
        <f t="shared" si="823"/>
        <v>0.23894919483321175</v>
      </c>
      <c r="P5806" s="65">
        <f t="shared" si="824"/>
        <v>0.16013372545522919</v>
      </c>
      <c r="Q5806" s="65">
        <f t="shared" si="825"/>
        <v>1.3003243585236004E-3</v>
      </c>
      <c r="R5806" s="65">
        <f t="shared" si="826"/>
        <v>9.4469012018463555E-2</v>
      </c>
      <c r="S5806" s="65">
        <f t="shared" si="827"/>
        <v>0.20401422498293445</v>
      </c>
      <c r="T5806" s="66">
        <f>(L5806*'Football Field'!$F$4)+(M5806*'Football Field'!$F$5)+(N5806*'Football Field'!$F$6)+(O5806*'Football Field'!$F$7)+(P5806*'Football Field'!$F$8)+(Q5806*'Football Field'!$F$9)+(R5806*'Football Field'!$F$10)+(S5806*'Football Field'!$F$11)</f>
        <v>138220945.92443973</v>
      </c>
    </row>
    <row r="5807" spans="2:20" x14ac:dyDescent="0.3">
      <c r="B5807" s="62">
        <f t="shared" si="819"/>
        <v>5780</v>
      </c>
      <c r="C5807" s="62">
        <v>0.18430209032987321</v>
      </c>
      <c r="D5807" s="62">
        <v>0.93393410197825177</v>
      </c>
      <c r="E5807" s="62">
        <v>0.73310861179570341</v>
      </c>
      <c r="F5807" s="62">
        <v>1.1494003935230812E-2</v>
      </c>
      <c r="G5807" s="62">
        <v>0.97387892884599436</v>
      </c>
      <c r="H5807" s="62">
        <v>0.32969584300026522</v>
      </c>
      <c r="I5807" s="62">
        <v>0.93741096955443359</v>
      </c>
      <c r="J5807" s="62">
        <v>0.67540896764426617</v>
      </c>
      <c r="K5807" s="62"/>
      <c r="L5807" s="65">
        <f t="shared" si="820"/>
        <v>3.8563106337252698E-2</v>
      </c>
      <c r="M5807" s="65">
        <f t="shared" si="821"/>
        <v>0.19541503854954514</v>
      </c>
      <c r="N5807" s="65">
        <f t="shared" si="822"/>
        <v>0.15339459960998081</v>
      </c>
      <c r="O5807" s="65">
        <f t="shared" si="823"/>
        <v>2.4049889787021153E-3</v>
      </c>
      <c r="P5807" s="65">
        <f t="shared" si="824"/>
        <v>0.20377303711248509</v>
      </c>
      <c r="Q5807" s="65">
        <f t="shared" si="825"/>
        <v>6.8985087634182901E-2</v>
      </c>
      <c r="R5807" s="65">
        <f t="shared" si="826"/>
        <v>0.19614253335885992</v>
      </c>
      <c r="S5807" s="65">
        <f t="shared" si="827"/>
        <v>0.14132160841899127</v>
      </c>
      <c r="T5807" s="66">
        <f>(L5807*'Football Field'!$F$4)+(M5807*'Football Field'!$F$5)+(N5807*'Football Field'!$F$6)+(O5807*'Football Field'!$F$7)+(P5807*'Football Field'!$F$8)+(Q5807*'Football Field'!$F$9)+(R5807*'Football Field'!$F$10)+(S5807*'Football Field'!$F$11)</f>
        <v>156225734.51127622</v>
      </c>
    </row>
    <row r="5808" spans="2:20" x14ac:dyDescent="0.3">
      <c r="B5808" s="62">
        <f t="shared" si="819"/>
        <v>5781</v>
      </c>
      <c r="C5808" s="62">
        <v>0.67886471664545411</v>
      </c>
      <c r="D5808" s="62">
        <v>0.30435874263967999</v>
      </c>
      <c r="E5808" s="62">
        <v>0.58075577864999561</v>
      </c>
      <c r="F5808" s="62">
        <v>0.85355459837054626</v>
      </c>
      <c r="G5808" s="62">
        <v>0.65230456932321446</v>
      </c>
      <c r="H5808" s="62">
        <v>0.13157044127024509</v>
      </c>
      <c r="I5808" s="62">
        <v>0.77018643008502552</v>
      </c>
      <c r="J5808" s="62">
        <v>0.32913136417592403</v>
      </c>
      <c r="K5808" s="62"/>
      <c r="L5808" s="65">
        <f t="shared" si="820"/>
        <v>0.15784884120473558</v>
      </c>
      <c r="M5808" s="65">
        <f t="shared" si="821"/>
        <v>7.0769143922521371E-2</v>
      </c>
      <c r="N5808" s="65">
        <f t="shared" si="822"/>
        <v>0.13503666405855119</v>
      </c>
      <c r="O5808" s="65">
        <f t="shared" si="823"/>
        <v>0.19846753109151505</v>
      </c>
      <c r="P5808" s="65">
        <f t="shared" si="824"/>
        <v>0.15167310637238288</v>
      </c>
      <c r="Q5808" s="65">
        <f t="shared" si="825"/>
        <v>3.0592607307576996E-2</v>
      </c>
      <c r="R5808" s="65">
        <f t="shared" si="826"/>
        <v>0.17908286072264154</v>
      </c>
      <c r="S5808" s="65">
        <f t="shared" si="827"/>
        <v>7.6529245320075406E-2</v>
      </c>
      <c r="T5808" s="66">
        <f>(L5808*'Football Field'!$F$4)+(M5808*'Football Field'!$F$5)+(N5808*'Football Field'!$F$6)+(O5808*'Football Field'!$F$7)+(P5808*'Football Field'!$F$8)+(Q5808*'Football Field'!$F$9)+(R5808*'Football Field'!$F$10)+(S5808*'Football Field'!$F$11)</f>
        <v>149822485.18097576</v>
      </c>
    </row>
    <row r="5809" spans="2:20" x14ac:dyDescent="0.3">
      <c r="B5809" s="62">
        <f t="shared" si="819"/>
        <v>5782</v>
      </c>
      <c r="C5809" s="62">
        <v>0.48017751709674183</v>
      </c>
      <c r="D5809" s="62">
        <v>0.58594205185592674</v>
      </c>
      <c r="E5809" s="62">
        <v>0.39293323975089844</v>
      </c>
      <c r="F5809" s="62">
        <v>0.10373086659850494</v>
      </c>
      <c r="G5809" s="62">
        <v>0.14257553849608939</v>
      </c>
      <c r="H5809" s="62">
        <v>0.13632905266503148</v>
      </c>
      <c r="I5809" s="62">
        <v>0.54854901924697497</v>
      </c>
      <c r="J5809" s="62">
        <v>0.20965532877830106</v>
      </c>
      <c r="K5809" s="62"/>
      <c r="L5809" s="65">
        <f t="shared" si="820"/>
        <v>0.18469128856355366</v>
      </c>
      <c r="M5809" s="65">
        <f t="shared" si="821"/>
        <v>0.22537163596320739</v>
      </c>
      <c r="N5809" s="65">
        <f t="shared" si="822"/>
        <v>0.15113441130652558</v>
      </c>
      <c r="O5809" s="65">
        <f t="shared" si="823"/>
        <v>3.9898135030824754E-2</v>
      </c>
      <c r="P5809" s="65">
        <f t="shared" si="824"/>
        <v>5.4839010542803227E-2</v>
      </c>
      <c r="Q5809" s="65">
        <f t="shared" si="825"/>
        <v>5.2436416760180043E-2</v>
      </c>
      <c r="R5809" s="65">
        <f t="shared" si="826"/>
        <v>0.21098910631541695</v>
      </c>
      <c r="S5809" s="65">
        <f t="shared" si="827"/>
        <v>8.0639995517488294E-2</v>
      </c>
      <c r="T5809" s="66">
        <f>(L5809*'Football Field'!$F$4)+(M5809*'Football Field'!$F$5)+(N5809*'Football Field'!$F$6)+(O5809*'Football Field'!$F$7)+(P5809*'Football Field'!$F$8)+(Q5809*'Football Field'!$F$9)+(R5809*'Football Field'!$F$10)+(S5809*'Football Field'!$F$11)</f>
        <v>145014914.73897505</v>
      </c>
    </row>
    <row r="5810" spans="2:20" x14ac:dyDescent="0.3">
      <c r="B5810" s="62">
        <f t="shared" si="819"/>
        <v>5783</v>
      </c>
      <c r="C5810" s="62">
        <v>0.85646835873981719</v>
      </c>
      <c r="D5810" s="62">
        <v>0.7430097058249262</v>
      </c>
      <c r="E5810" s="62">
        <v>0.1226191523269653</v>
      </c>
      <c r="F5810" s="62">
        <v>0.54631638712587949</v>
      </c>
      <c r="G5810" s="62">
        <v>0.92107251784803457</v>
      </c>
      <c r="H5810" s="62">
        <v>0.85148865174774335</v>
      </c>
      <c r="I5810" s="62">
        <v>0.75089731812846316</v>
      </c>
      <c r="J5810" s="62">
        <v>0.9061104103396268</v>
      </c>
      <c r="K5810" s="62"/>
      <c r="L5810" s="65">
        <f t="shared" si="820"/>
        <v>0.15031080885681058</v>
      </c>
      <c r="M5810" s="65">
        <f t="shared" si="821"/>
        <v>0.13039873421048712</v>
      </c>
      <c r="N5810" s="65">
        <f t="shared" si="822"/>
        <v>2.1519748837798794E-2</v>
      </c>
      <c r="O5810" s="65">
        <f t="shared" si="823"/>
        <v>9.5878916252605487E-2</v>
      </c>
      <c r="P5810" s="65">
        <f t="shared" si="824"/>
        <v>0.16164888493630322</v>
      </c>
      <c r="Q5810" s="65">
        <f t="shared" si="825"/>
        <v>0.14943686672198395</v>
      </c>
      <c r="R5810" s="65">
        <f t="shared" si="826"/>
        <v>0.13178301580500862</v>
      </c>
      <c r="S5810" s="65">
        <f t="shared" si="827"/>
        <v>0.15902302437900209</v>
      </c>
      <c r="T5810" s="66">
        <f>(L5810*'Football Field'!$F$4)+(M5810*'Football Field'!$F$5)+(N5810*'Football Field'!$F$6)+(O5810*'Football Field'!$F$7)+(P5810*'Football Field'!$F$8)+(Q5810*'Football Field'!$F$9)+(R5810*'Football Field'!$F$10)+(S5810*'Football Field'!$F$11)</f>
        <v>140858522.14251542</v>
      </c>
    </row>
    <row r="5811" spans="2:20" x14ac:dyDescent="0.3">
      <c r="B5811" s="62">
        <f t="shared" si="819"/>
        <v>5784</v>
      </c>
      <c r="C5811" s="62">
        <v>0.79315072502662454</v>
      </c>
      <c r="D5811" s="62">
        <v>0.32820343829410881</v>
      </c>
      <c r="E5811" s="62">
        <v>0.57564749645065827</v>
      </c>
      <c r="F5811" s="62">
        <v>0.46970121582879265</v>
      </c>
      <c r="G5811" s="62">
        <v>0.84454514073597597</v>
      </c>
      <c r="H5811" s="62">
        <v>0.21396509091720228</v>
      </c>
      <c r="I5811" s="62">
        <v>9.7565292081295718E-2</v>
      </c>
      <c r="J5811" s="62">
        <v>1.834905739173387E-2</v>
      </c>
      <c r="K5811" s="62"/>
      <c r="L5811" s="65">
        <f t="shared" si="820"/>
        <v>0.23739014308773088</v>
      </c>
      <c r="M5811" s="65">
        <f t="shared" si="821"/>
        <v>9.8231343324950468E-2</v>
      </c>
      <c r="N5811" s="65">
        <f t="shared" si="822"/>
        <v>0.17229139082729658</v>
      </c>
      <c r="O5811" s="65">
        <f t="shared" si="823"/>
        <v>0.14058165152699736</v>
      </c>
      <c r="P5811" s="65">
        <f t="shared" si="824"/>
        <v>0.2527725002037049</v>
      </c>
      <c r="Q5811" s="65">
        <f t="shared" si="825"/>
        <v>6.4039787074403748E-2</v>
      </c>
      <c r="R5811" s="65">
        <f t="shared" si="826"/>
        <v>2.9201308044946406E-2</v>
      </c>
      <c r="S5811" s="65">
        <f t="shared" si="827"/>
        <v>5.4918759099696597E-3</v>
      </c>
      <c r="T5811" s="66">
        <f>(L5811*'Football Field'!$F$4)+(M5811*'Football Field'!$F$5)+(N5811*'Football Field'!$F$6)+(O5811*'Football Field'!$F$7)+(P5811*'Football Field'!$F$8)+(Q5811*'Football Field'!$F$9)+(R5811*'Football Field'!$F$10)+(S5811*'Football Field'!$F$11)</f>
        <v>136850153.65890503</v>
      </c>
    </row>
    <row r="5812" spans="2:20" x14ac:dyDescent="0.3">
      <c r="B5812" s="62">
        <f t="shared" si="819"/>
        <v>5785</v>
      </c>
      <c r="C5812" s="62">
        <v>0.72757192852449948</v>
      </c>
      <c r="D5812" s="62">
        <v>0.43835145216745253</v>
      </c>
      <c r="E5812" s="62">
        <v>7.6099915952085539E-2</v>
      </c>
      <c r="F5812" s="62">
        <v>1.3722944568272943E-2</v>
      </c>
      <c r="G5812" s="62">
        <v>0.39907450226481189</v>
      </c>
      <c r="H5812" s="62">
        <v>1.3161971394959338E-3</v>
      </c>
      <c r="I5812" s="62">
        <v>0.12136129136130624</v>
      </c>
      <c r="J5812" s="62">
        <v>0.83343026273332554</v>
      </c>
      <c r="K5812" s="62"/>
      <c r="L5812" s="65">
        <f t="shared" si="820"/>
        <v>0.27866405763247976</v>
      </c>
      <c r="M5812" s="65">
        <f t="shared" si="821"/>
        <v>0.16789102154861235</v>
      </c>
      <c r="N5812" s="65">
        <f t="shared" si="822"/>
        <v>2.9146687129209044E-2</v>
      </c>
      <c r="O5812" s="65">
        <f t="shared" si="823"/>
        <v>5.2559633847002775E-3</v>
      </c>
      <c r="P5812" s="65">
        <f t="shared" si="824"/>
        <v>0.15284773331524984</v>
      </c>
      <c r="Q5812" s="65">
        <f t="shared" si="825"/>
        <v>5.0411075682924651E-4</v>
      </c>
      <c r="R5812" s="65">
        <f t="shared" si="826"/>
        <v>4.6482043306485851E-2</v>
      </c>
      <c r="S5812" s="65">
        <f t="shared" si="827"/>
        <v>0.31920838292643361</v>
      </c>
      <c r="T5812" s="66">
        <f>(L5812*'Football Field'!$F$4)+(M5812*'Football Field'!$F$5)+(N5812*'Football Field'!$F$6)+(O5812*'Football Field'!$F$7)+(P5812*'Football Field'!$F$8)+(Q5812*'Football Field'!$F$9)+(R5812*'Football Field'!$F$10)+(S5812*'Football Field'!$F$11)</f>
        <v>128358227.94316629</v>
      </c>
    </row>
    <row r="5813" spans="2:20" x14ac:dyDescent="0.3">
      <c r="B5813" s="62">
        <f t="shared" si="819"/>
        <v>5786</v>
      </c>
      <c r="C5813" s="62">
        <v>0.16756506489439826</v>
      </c>
      <c r="D5813" s="62">
        <v>0.77917048593593263</v>
      </c>
      <c r="E5813" s="62">
        <v>0.71672264557209708</v>
      </c>
      <c r="F5813" s="62">
        <v>0.5712749881456497</v>
      </c>
      <c r="G5813" s="62">
        <v>0.34997857592327997</v>
      </c>
      <c r="H5813" s="62">
        <v>0.61829699882015221</v>
      </c>
      <c r="I5813" s="62">
        <v>0.95307534686066653</v>
      </c>
      <c r="J5813" s="62">
        <v>0.28646458476389514</v>
      </c>
      <c r="K5813" s="62"/>
      <c r="L5813" s="65">
        <f t="shared" si="820"/>
        <v>3.7718228105643042E-2</v>
      </c>
      <c r="M5813" s="65">
        <f t="shared" si="821"/>
        <v>0.17538817020264658</v>
      </c>
      <c r="N5813" s="65">
        <f t="shared" si="822"/>
        <v>0.16133141028653666</v>
      </c>
      <c r="O5813" s="65">
        <f t="shared" si="823"/>
        <v>0.12859172243036249</v>
      </c>
      <c r="P5813" s="65">
        <f t="shared" si="824"/>
        <v>7.8778782242477335E-2</v>
      </c>
      <c r="Q5813" s="65">
        <f t="shared" si="825"/>
        <v>0.13917618957883765</v>
      </c>
      <c r="R5813" s="65">
        <f t="shared" si="826"/>
        <v>0.21453346112097166</v>
      </c>
      <c r="S5813" s="65">
        <f t="shared" si="827"/>
        <v>6.4482036032524601E-2</v>
      </c>
      <c r="T5813" s="66">
        <f>(L5813*'Football Field'!$F$4)+(M5813*'Football Field'!$F$5)+(N5813*'Football Field'!$F$6)+(O5813*'Football Field'!$F$7)+(P5813*'Football Field'!$F$8)+(Q5813*'Football Field'!$F$9)+(R5813*'Football Field'!$F$10)+(S5813*'Football Field'!$F$11)</f>
        <v>149106966.65729621</v>
      </c>
    </row>
    <row r="5814" spans="2:20" x14ac:dyDescent="0.3">
      <c r="B5814" s="62">
        <f t="shared" si="819"/>
        <v>5787</v>
      </c>
      <c r="C5814" s="62">
        <v>0.81704829411370083</v>
      </c>
      <c r="D5814" s="62">
        <v>2.2038643927065893E-2</v>
      </c>
      <c r="E5814" s="62">
        <v>0.58105349265045447</v>
      </c>
      <c r="F5814" s="62">
        <v>0.72668252589488369</v>
      </c>
      <c r="G5814" s="62">
        <v>0.41494755408435058</v>
      </c>
      <c r="H5814" s="62">
        <v>0.54496464334890671</v>
      </c>
      <c r="I5814" s="62">
        <v>0.90793304442318312</v>
      </c>
      <c r="J5814" s="62">
        <v>0.13625454941010784</v>
      </c>
      <c r="K5814" s="62"/>
      <c r="L5814" s="65">
        <f t="shared" si="820"/>
        <v>0.19683534089772559</v>
      </c>
      <c r="M5814" s="65">
        <f t="shared" si="821"/>
        <v>5.3093360839988838E-3</v>
      </c>
      <c r="N5814" s="65">
        <f t="shared" si="822"/>
        <v>0.13998176500659856</v>
      </c>
      <c r="O5814" s="65">
        <f t="shared" si="823"/>
        <v>0.17506529753433972</v>
      </c>
      <c r="P5814" s="65">
        <f t="shared" si="824"/>
        <v>9.9965135294076579E-2</v>
      </c>
      <c r="Q5814" s="65">
        <f t="shared" si="825"/>
        <v>0.13128758988126837</v>
      </c>
      <c r="R5814" s="65">
        <f t="shared" si="826"/>
        <v>0.21873041238670923</v>
      </c>
      <c r="S5814" s="65">
        <f t="shared" si="827"/>
        <v>3.2825122915283056E-2</v>
      </c>
      <c r="T5814" s="66">
        <f>(L5814*'Football Field'!$F$4)+(M5814*'Football Field'!$F$5)+(N5814*'Football Field'!$F$6)+(O5814*'Football Field'!$F$7)+(P5814*'Football Field'!$F$8)+(Q5814*'Football Field'!$F$9)+(R5814*'Football Field'!$F$10)+(S5814*'Football Field'!$F$11)</f>
        <v>150731401.69628724</v>
      </c>
    </row>
    <row r="5815" spans="2:20" x14ac:dyDescent="0.3">
      <c r="B5815" s="62">
        <f t="shared" si="819"/>
        <v>5788</v>
      </c>
      <c r="C5815" s="62">
        <v>0.67406645454214764</v>
      </c>
      <c r="D5815" s="62">
        <v>0.2973683907912239</v>
      </c>
      <c r="E5815" s="62">
        <v>0.44198555572180198</v>
      </c>
      <c r="F5815" s="62">
        <v>0.59853880026024375</v>
      </c>
      <c r="G5815" s="62">
        <v>0.47819197337372343</v>
      </c>
      <c r="H5815" s="62">
        <v>0.66429861234671195</v>
      </c>
      <c r="I5815" s="62">
        <v>0.91036494792734857</v>
      </c>
      <c r="J5815" s="62">
        <v>0.39764525939907303</v>
      </c>
      <c r="K5815" s="62"/>
      <c r="L5815" s="65">
        <f t="shared" si="820"/>
        <v>0.15105266050423782</v>
      </c>
      <c r="M5815" s="65">
        <f t="shared" si="821"/>
        <v>6.6637771804544887E-2</v>
      </c>
      <c r="N5815" s="65">
        <f t="shared" si="822"/>
        <v>9.904527016044784E-2</v>
      </c>
      <c r="O5815" s="65">
        <f t="shared" si="823"/>
        <v>0.1341275442281652</v>
      </c>
      <c r="P5815" s="65">
        <f t="shared" si="824"/>
        <v>0.10715882584445698</v>
      </c>
      <c r="Q5815" s="65">
        <f t="shared" si="825"/>
        <v>0.14886376868049575</v>
      </c>
      <c r="R5815" s="65">
        <f t="shared" si="826"/>
        <v>0.20400517855117442</v>
      </c>
      <c r="S5815" s="65">
        <f t="shared" si="827"/>
        <v>8.9108980226477105E-2</v>
      </c>
      <c r="T5815" s="66">
        <f>(L5815*'Football Field'!$F$4)+(M5815*'Football Field'!$F$5)+(N5815*'Football Field'!$F$6)+(O5815*'Football Field'!$F$7)+(P5815*'Football Field'!$F$8)+(Q5815*'Football Field'!$F$9)+(R5815*'Football Field'!$F$10)+(S5815*'Football Field'!$F$11)</f>
        <v>148374968.82050434</v>
      </c>
    </row>
    <row r="5816" spans="2:20" x14ac:dyDescent="0.3">
      <c r="B5816" s="62">
        <f t="shared" si="819"/>
        <v>5789</v>
      </c>
      <c r="C5816" s="62">
        <v>0.73825158332278373</v>
      </c>
      <c r="D5816" s="62">
        <v>0.81345847150552208</v>
      </c>
      <c r="E5816" s="62">
        <v>0.13361948939896495</v>
      </c>
      <c r="F5816" s="62">
        <v>0.79027105876379655</v>
      </c>
      <c r="G5816" s="62">
        <v>2.0152199060771148E-2</v>
      </c>
      <c r="H5816" s="62">
        <v>0.45317117132546902</v>
      </c>
      <c r="I5816" s="62">
        <v>8.6607150713680636E-2</v>
      </c>
      <c r="J5816" s="62">
        <v>0.67811133263232315</v>
      </c>
      <c r="K5816" s="62"/>
      <c r="L5816" s="65">
        <f t="shared" si="820"/>
        <v>0.19879446983007923</v>
      </c>
      <c r="M5816" s="65">
        <f t="shared" si="821"/>
        <v>0.21904598544019974</v>
      </c>
      <c r="N5816" s="65">
        <f t="shared" si="822"/>
        <v>3.5980709224458438E-2</v>
      </c>
      <c r="O5816" s="65">
        <f t="shared" si="823"/>
        <v>0.21280213913244703</v>
      </c>
      <c r="P5816" s="65">
        <f t="shared" si="824"/>
        <v>5.4265318472667941E-3</v>
      </c>
      <c r="Q5816" s="65">
        <f t="shared" si="825"/>
        <v>0.12202875656622023</v>
      </c>
      <c r="R5816" s="65">
        <f t="shared" si="826"/>
        <v>2.3321348708970069E-2</v>
      </c>
      <c r="S5816" s="65">
        <f t="shared" si="827"/>
        <v>0.18260005925035838</v>
      </c>
      <c r="T5816" s="66">
        <f>(L5816*'Football Field'!$F$4)+(M5816*'Football Field'!$F$5)+(N5816*'Football Field'!$F$6)+(O5816*'Football Field'!$F$7)+(P5816*'Football Field'!$F$8)+(Q5816*'Football Field'!$F$9)+(R5816*'Football Field'!$F$10)+(S5816*'Football Field'!$F$11)</f>
        <v>113871456.37157038</v>
      </c>
    </row>
    <row r="5817" spans="2:20" x14ac:dyDescent="0.3">
      <c r="B5817" s="62">
        <f t="shared" si="819"/>
        <v>5790</v>
      </c>
      <c r="C5817" s="62">
        <v>0.55870382585896294</v>
      </c>
      <c r="D5817" s="62">
        <v>0.6832074996199865</v>
      </c>
      <c r="E5817" s="62">
        <v>0.6598711215758577</v>
      </c>
      <c r="F5817" s="62">
        <v>0.20274425611881974</v>
      </c>
      <c r="G5817" s="62">
        <v>0.65450508038003041</v>
      </c>
      <c r="H5817" s="62">
        <v>0.93769184876881928</v>
      </c>
      <c r="I5817" s="62">
        <v>0.67253139619313429</v>
      </c>
      <c r="J5817" s="62">
        <v>3.1333090059443069E-2</v>
      </c>
      <c r="K5817" s="62"/>
      <c r="L5817" s="65">
        <f t="shared" si="820"/>
        <v>0.12696117218983805</v>
      </c>
      <c r="M5817" s="65">
        <f t="shared" si="821"/>
        <v>0.15525368001066514</v>
      </c>
      <c r="N5817" s="65">
        <f t="shared" si="822"/>
        <v>0.14995066654625455</v>
      </c>
      <c r="O5817" s="65">
        <f t="shared" si="823"/>
        <v>4.607208187992607E-2</v>
      </c>
      <c r="P5817" s="65">
        <f t="shared" si="824"/>
        <v>0.14873127471697223</v>
      </c>
      <c r="Q5817" s="65">
        <f t="shared" si="825"/>
        <v>0.21308330239105661</v>
      </c>
      <c r="R5817" s="65">
        <f t="shared" si="826"/>
        <v>0.15282761714379789</v>
      </c>
      <c r="S5817" s="65">
        <f t="shared" si="827"/>
        <v>7.1202051214893005E-3</v>
      </c>
      <c r="T5817" s="66">
        <f>(L5817*'Football Field'!$F$4)+(M5817*'Football Field'!$F$5)+(N5817*'Football Field'!$F$6)+(O5817*'Football Field'!$F$7)+(P5817*'Football Field'!$F$8)+(Q5817*'Football Field'!$F$9)+(R5817*'Football Field'!$F$10)+(S5817*'Football Field'!$F$11)</f>
        <v>144583046.81432202</v>
      </c>
    </row>
    <row r="5818" spans="2:20" x14ac:dyDescent="0.3">
      <c r="B5818" s="62">
        <f t="shared" si="819"/>
        <v>5791</v>
      </c>
      <c r="C5818" s="62">
        <v>0.65435191304807916</v>
      </c>
      <c r="D5818" s="62">
        <v>0.81421725935547518</v>
      </c>
      <c r="E5818" s="62">
        <v>0.4091429933704509</v>
      </c>
      <c r="F5818" s="62">
        <v>0.94289020146654101</v>
      </c>
      <c r="G5818" s="62">
        <v>0.57943488469620796</v>
      </c>
      <c r="H5818" s="62">
        <v>0.63635449268802313</v>
      </c>
      <c r="I5818" s="62">
        <v>0.55694405326096841</v>
      </c>
      <c r="J5818" s="62">
        <v>0.90203981605751304</v>
      </c>
      <c r="K5818" s="62"/>
      <c r="L5818" s="65">
        <f t="shared" si="820"/>
        <v>0.11907319153722827</v>
      </c>
      <c r="M5818" s="65">
        <f t="shared" si="821"/>
        <v>0.14816407768189402</v>
      </c>
      <c r="N5818" s="65">
        <f t="shared" si="822"/>
        <v>7.4452234408207515E-2</v>
      </c>
      <c r="O5818" s="65">
        <f t="shared" si="823"/>
        <v>0.17157884514284566</v>
      </c>
      <c r="P5818" s="65">
        <f t="shared" si="824"/>
        <v>0.10544045128162384</v>
      </c>
      <c r="Q5818" s="65">
        <f t="shared" si="825"/>
        <v>0.11579817966826854</v>
      </c>
      <c r="R5818" s="65">
        <f t="shared" si="826"/>
        <v>0.10134776808483302</v>
      </c>
      <c r="S5818" s="65">
        <f t="shared" si="827"/>
        <v>0.16414525219509893</v>
      </c>
      <c r="T5818" s="66">
        <f>(L5818*'Football Field'!$F$4)+(M5818*'Football Field'!$F$5)+(N5818*'Football Field'!$F$6)+(O5818*'Football Field'!$F$7)+(P5818*'Football Field'!$F$8)+(Q5818*'Football Field'!$F$9)+(R5818*'Football Field'!$F$10)+(S5818*'Football Field'!$F$11)</f>
        <v>134082375.81691933</v>
      </c>
    </row>
    <row r="5819" spans="2:20" x14ac:dyDescent="0.3">
      <c r="B5819" s="62">
        <f t="shared" si="819"/>
        <v>5792</v>
      </c>
      <c r="C5819" s="62">
        <v>0.57660904873268892</v>
      </c>
      <c r="D5819" s="62">
        <v>9.9467917901974179E-4</v>
      </c>
      <c r="E5819" s="62">
        <v>0.70982775797906517</v>
      </c>
      <c r="F5819" s="62">
        <v>0.54162506838162772</v>
      </c>
      <c r="G5819" s="62">
        <v>0.21023763657800754</v>
      </c>
      <c r="H5819" s="62">
        <v>0.55397845743702456</v>
      </c>
      <c r="I5819" s="62">
        <v>0.53142636420234146</v>
      </c>
      <c r="J5819" s="62">
        <v>0.2749885502624787</v>
      </c>
      <c r="K5819" s="62"/>
      <c r="L5819" s="65">
        <f t="shared" si="820"/>
        <v>0.16960648238683698</v>
      </c>
      <c r="M5819" s="65">
        <f t="shared" si="821"/>
        <v>2.9257958581772983E-4</v>
      </c>
      <c r="N5819" s="65">
        <f t="shared" si="822"/>
        <v>0.2087920565866401</v>
      </c>
      <c r="O5819" s="65">
        <f t="shared" si="823"/>
        <v>0.15931613078678009</v>
      </c>
      <c r="P5819" s="65">
        <f t="shared" si="824"/>
        <v>6.1840281701594772E-2</v>
      </c>
      <c r="Q5819" s="65">
        <f t="shared" si="825"/>
        <v>0.16294981442016551</v>
      </c>
      <c r="R5819" s="65">
        <f t="shared" si="826"/>
        <v>0.15631623624028543</v>
      </c>
      <c r="S5819" s="65">
        <f t="shared" si="827"/>
        <v>8.0886418291879369E-2</v>
      </c>
      <c r="T5819" s="66">
        <f>(L5819*'Football Field'!$F$4)+(M5819*'Football Field'!$F$5)+(N5819*'Football Field'!$F$6)+(O5819*'Football Field'!$F$7)+(P5819*'Football Field'!$F$8)+(Q5819*'Football Field'!$F$9)+(R5819*'Football Field'!$F$10)+(S5819*'Football Field'!$F$11)</f>
        <v>141150168.89431477</v>
      </c>
    </row>
    <row r="5820" spans="2:20" x14ac:dyDescent="0.3">
      <c r="B5820" s="62">
        <f t="shared" si="819"/>
        <v>5793</v>
      </c>
      <c r="C5820" s="62">
        <v>0.96371139852471677</v>
      </c>
      <c r="D5820" s="62">
        <v>0.11733451888966118</v>
      </c>
      <c r="E5820" s="62">
        <v>0.25174090195429633</v>
      </c>
      <c r="F5820" s="62">
        <v>0.47358165482427583</v>
      </c>
      <c r="G5820" s="62">
        <v>1.4964022864092485E-2</v>
      </c>
      <c r="H5820" s="62">
        <v>0.3981277927678516</v>
      </c>
      <c r="I5820" s="62">
        <v>0.89728338389273776</v>
      </c>
      <c r="J5820" s="62">
        <v>0.5879117117138507</v>
      </c>
      <c r="K5820" s="62"/>
      <c r="L5820" s="65">
        <f t="shared" si="820"/>
        <v>0.26013523479525286</v>
      </c>
      <c r="M5820" s="65">
        <f t="shared" si="821"/>
        <v>3.1672181804298968E-2</v>
      </c>
      <c r="N5820" s="65">
        <f t="shared" si="822"/>
        <v>6.7952582835171318E-2</v>
      </c>
      <c r="O5820" s="65">
        <f t="shared" si="823"/>
        <v>0.12783419928521034</v>
      </c>
      <c r="P5820" s="65">
        <f t="shared" si="824"/>
        <v>4.0392482720358674E-3</v>
      </c>
      <c r="Q5820" s="65">
        <f t="shared" si="825"/>
        <v>0.10746688999292212</v>
      </c>
      <c r="R5820" s="65">
        <f t="shared" si="826"/>
        <v>0.24220427827681221</v>
      </c>
      <c r="S5820" s="65">
        <f t="shared" si="827"/>
        <v>0.15869538473829636</v>
      </c>
      <c r="T5820" s="66">
        <f>(L5820*'Football Field'!$F$4)+(M5820*'Football Field'!$F$5)+(N5820*'Football Field'!$F$6)+(O5820*'Football Field'!$F$7)+(P5820*'Football Field'!$F$8)+(Q5820*'Football Field'!$F$9)+(R5820*'Football Field'!$F$10)+(S5820*'Football Field'!$F$11)</f>
        <v>144490988.04646945</v>
      </c>
    </row>
    <row r="5821" spans="2:20" x14ac:dyDescent="0.3">
      <c r="B5821" s="62">
        <f t="shared" si="819"/>
        <v>5794</v>
      </c>
      <c r="C5821" s="62">
        <v>0.70431288438597117</v>
      </c>
      <c r="D5821" s="62">
        <v>0.24708265412483399</v>
      </c>
      <c r="E5821" s="62">
        <v>0.30658981134731611</v>
      </c>
      <c r="F5821" s="62">
        <v>0.44676260958429481</v>
      </c>
      <c r="G5821" s="62">
        <v>0.83188386493339284</v>
      </c>
      <c r="H5821" s="62">
        <v>0.15567773206373703</v>
      </c>
      <c r="I5821" s="62">
        <v>0.44812798734995019</v>
      </c>
      <c r="J5821" s="62">
        <v>0.98790973469159893</v>
      </c>
      <c r="K5821" s="62"/>
      <c r="L5821" s="65">
        <f t="shared" si="820"/>
        <v>0.17060407879375464</v>
      </c>
      <c r="M5821" s="65">
        <f t="shared" si="821"/>
        <v>5.9850259064382988E-2</v>
      </c>
      <c r="N5821" s="65">
        <f t="shared" si="822"/>
        <v>7.4264539939604329E-2</v>
      </c>
      <c r="O5821" s="65">
        <f t="shared" si="823"/>
        <v>0.10821827221586555</v>
      </c>
      <c r="P5821" s="65">
        <f t="shared" si="824"/>
        <v>0.20150530195692748</v>
      </c>
      <c r="Q5821" s="65">
        <f t="shared" si="825"/>
        <v>3.7709456487636892E-2</v>
      </c>
      <c r="R5821" s="65">
        <f t="shared" si="826"/>
        <v>0.10854900450982065</v>
      </c>
      <c r="S5821" s="65">
        <f t="shared" si="827"/>
        <v>0.23929908703200753</v>
      </c>
      <c r="T5821" s="66">
        <f>(L5821*'Football Field'!$F$4)+(M5821*'Football Field'!$F$5)+(N5821*'Football Field'!$F$6)+(O5821*'Football Field'!$F$7)+(P5821*'Football Field'!$F$8)+(Q5821*'Football Field'!$F$9)+(R5821*'Football Field'!$F$10)+(S5821*'Football Field'!$F$11)</f>
        <v>143120382.85492441</v>
      </c>
    </row>
    <row r="5822" spans="2:20" x14ac:dyDescent="0.3">
      <c r="B5822" s="62">
        <f t="shared" si="819"/>
        <v>5795</v>
      </c>
      <c r="C5822" s="62">
        <v>0.4195909655260317</v>
      </c>
      <c r="D5822" s="62">
        <v>0.72848908928850564</v>
      </c>
      <c r="E5822" s="62">
        <v>0.43849191075598049</v>
      </c>
      <c r="F5822" s="62">
        <v>0.21732390379437561</v>
      </c>
      <c r="G5822" s="62">
        <v>6.7487334257482656E-2</v>
      </c>
      <c r="H5822" s="62">
        <v>0.10551449912359834</v>
      </c>
      <c r="I5822" s="62">
        <v>0.42529771804423944</v>
      </c>
      <c r="J5822" s="62">
        <v>0.18492294738449855</v>
      </c>
      <c r="K5822" s="62"/>
      <c r="L5822" s="65">
        <f t="shared" si="820"/>
        <v>0.16218468033299355</v>
      </c>
      <c r="M5822" s="65">
        <f t="shared" si="821"/>
        <v>0.28158320788486996</v>
      </c>
      <c r="N5822" s="65">
        <f t="shared" si="822"/>
        <v>0.16949047100050132</v>
      </c>
      <c r="O5822" s="65">
        <f t="shared" si="823"/>
        <v>8.4002304056812041E-2</v>
      </c>
      <c r="P5822" s="65">
        <f t="shared" si="824"/>
        <v>2.6085908974121247E-2</v>
      </c>
      <c r="Q5822" s="65">
        <f t="shared" si="825"/>
        <v>4.0784565724390064E-2</v>
      </c>
      <c r="R5822" s="65">
        <f t="shared" si="826"/>
        <v>0.16439051389221876</v>
      </c>
      <c r="S5822" s="65">
        <f t="shared" si="827"/>
        <v>7.1478348134092942E-2</v>
      </c>
      <c r="T5822" s="66">
        <f>(L5822*'Football Field'!$F$4)+(M5822*'Football Field'!$F$5)+(N5822*'Football Field'!$F$6)+(O5822*'Football Field'!$F$7)+(P5822*'Football Field'!$F$8)+(Q5822*'Football Field'!$F$9)+(R5822*'Football Field'!$F$10)+(S5822*'Football Field'!$F$11)</f>
        <v>136841079.79974827</v>
      </c>
    </row>
    <row r="5823" spans="2:20" x14ac:dyDescent="0.3">
      <c r="B5823" s="62">
        <f t="shared" si="819"/>
        <v>5796</v>
      </c>
      <c r="C5823" s="62">
        <v>0.16657159850658876</v>
      </c>
      <c r="D5823" s="62">
        <v>0.92340236592655056</v>
      </c>
      <c r="E5823" s="62">
        <v>0.77233837269055228</v>
      </c>
      <c r="F5823" s="62">
        <v>0.56824540605843565</v>
      </c>
      <c r="G5823" s="62">
        <v>5.7895801597587226E-3</v>
      </c>
      <c r="H5823" s="62">
        <v>0.63971707957694968</v>
      </c>
      <c r="I5823" s="62">
        <v>0.65821902936226373</v>
      </c>
      <c r="J5823" s="62">
        <v>0.12604110785073874</v>
      </c>
      <c r="K5823" s="62"/>
      <c r="L5823" s="65">
        <f t="shared" si="820"/>
        <v>4.3149635937319408E-2</v>
      </c>
      <c r="M5823" s="65">
        <f t="shared" si="821"/>
        <v>0.23920329918556915</v>
      </c>
      <c r="N5823" s="65">
        <f t="shared" si="822"/>
        <v>0.20007083981187124</v>
      </c>
      <c r="O5823" s="65">
        <f t="shared" si="823"/>
        <v>0.14720145939828908</v>
      </c>
      <c r="P5823" s="65">
        <f t="shared" si="824"/>
        <v>1.4997651362133914E-3</v>
      </c>
      <c r="Q5823" s="65">
        <f t="shared" si="825"/>
        <v>0.16571588034282272</v>
      </c>
      <c r="R5823" s="65">
        <f t="shared" si="826"/>
        <v>0.17050872861062202</v>
      </c>
      <c r="S5823" s="65">
        <f t="shared" si="827"/>
        <v>3.2650391577293186E-2</v>
      </c>
      <c r="T5823" s="66">
        <f>(L5823*'Football Field'!$F$4)+(M5823*'Football Field'!$F$5)+(N5823*'Football Field'!$F$6)+(O5823*'Football Field'!$F$7)+(P5823*'Football Field'!$F$8)+(Q5823*'Football Field'!$F$9)+(R5823*'Football Field'!$F$10)+(S5823*'Football Field'!$F$11)</f>
        <v>137329480.08062786</v>
      </c>
    </row>
    <row r="5824" spans="2:20" x14ac:dyDescent="0.3">
      <c r="B5824" s="62">
        <f t="shared" si="819"/>
        <v>5797</v>
      </c>
      <c r="C5824" s="62">
        <v>0.96901904785654525</v>
      </c>
      <c r="D5824" s="62">
        <v>0.66988152640182674</v>
      </c>
      <c r="E5824" s="62">
        <v>0.51942156269064355</v>
      </c>
      <c r="F5824" s="62">
        <v>0.70002775088215929</v>
      </c>
      <c r="G5824" s="62">
        <v>0.93901036477182398</v>
      </c>
      <c r="H5824" s="62">
        <v>0.51892389682474815</v>
      </c>
      <c r="I5824" s="62">
        <v>0.92976476590705115</v>
      </c>
      <c r="J5824" s="62">
        <v>0.81483178204304518</v>
      </c>
      <c r="K5824" s="62"/>
      <c r="L5824" s="65">
        <f t="shared" si="820"/>
        <v>0.15988089788267537</v>
      </c>
      <c r="M5824" s="65">
        <f t="shared" si="821"/>
        <v>0.11052544338839103</v>
      </c>
      <c r="N5824" s="65">
        <f t="shared" si="822"/>
        <v>8.5700674312128286E-2</v>
      </c>
      <c r="O5824" s="65">
        <f t="shared" si="823"/>
        <v>0.11549934503495782</v>
      </c>
      <c r="P5824" s="65">
        <f t="shared" si="824"/>
        <v>0.15492968953803593</v>
      </c>
      <c r="Q5824" s="65">
        <f t="shared" si="825"/>
        <v>8.5618563165127712E-2</v>
      </c>
      <c r="R5824" s="65">
        <f t="shared" si="826"/>
        <v>0.15340423485143026</v>
      </c>
      <c r="S5824" s="65">
        <f t="shared" si="827"/>
        <v>0.13444115182725358</v>
      </c>
      <c r="T5824" s="66">
        <f>(L5824*'Football Field'!$F$4)+(M5824*'Football Field'!$F$5)+(N5824*'Football Field'!$F$6)+(O5824*'Football Field'!$F$7)+(P5824*'Football Field'!$F$8)+(Q5824*'Football Field'!$F$9)+(R5824*'Football Field'!$F$10)+(S5824*'Football Field'!$F$11)</f>
        <v>144955618.51880005</v>
      </c>
    </row>
    <row r="5825" spans="2:20" x14ac:dyDescent="0.3">
      <c r="B5825" s="62">
        <f t="shared" si="819"/>
        <v>5798</v>
      </c>
      <c r="C5825" s="62">
        <v>0.84005942408826262</v>
      </c>
      <c r="D5825" s="62">
        <v>0.10998932083146329</v>
      </c>
      <c r="E5825" s="62">
        <v>0.59297368320032229</v>
      </c>
      <c r="F5825" s="62">
        <v>0.84596159005026683</v>
      </c>
      <c r="G5825" s="62">
        <v>0.61441813582252303</v>
      </c>
      <c r="H5825" s="62">
        <v>0.38450477196707189</v>
      </c>
      <c r="I5825" s="62">
        <v>0.51495290123863746</v>
      </c>
      <c r="J5825" s="62">
        <v>0.43827711298576855</v>
      </c>
      <c r="K5825" s="62"/>
      <c r="L5825" s="65">
        <f t="shared" si="820"/>
        <v>0.1935113855340844</v>
      </c>
      <c r="M5825" s="65">
        <f t="shared" si="821"/>
        <v>2.5336524128813445E-2</v>
      </c>
      <c r="N5825" s="65">
        <f t="shared" si="822"/>
        <v>0.13659409766860425</v>
      </c>
      <c r="O5825" s="65">
        <f t="shared" si="823"/>
        <v>0.1948709754395237</v>
      </c>
      <c r="P5825" s="65">
        <f t="shared" si="824"/>
        <v>0.14153392170955936</v>
      </c>
      <c r="Q5825" s="65">
        <f t="shared" si="825"/>
        <v>8.8572366471062439E-2</v>
      </c>
      <c r="R5825" s="65">
        <f t="shared" si="826"/>
        <v>0.11862166716555447</v>
      </c>
      <c r="S5825" s="65">
        <f t="shared" si="827"/>
        <v>0.10095906188279796</v>
      </c>
      <c r="T5825" s="66">
        <f>(L5825*'Football Field'!$F$4)+(M5825*'Football Field'!$F$5)+(N5825*'Football Field'!$F$6)+(O5825*'Football Field'!$F$7)+(P5825*'Football Field'!$F$8)+(Q5825*'Football Field'!$F$9)+(R5825*'Football Field'!$F$10)+(S5825*'Football Field'!$F$11)</f>
        <v>140776522.30304676</v>
      </c>
    </row>
    <row r="5826" spans="2:20" x14ac:dyDescent="0.3">
      <c r="B5826" s="62">
        <f t="shared" si="819"/>
        <v>5799</v>
      </c>
      <c r="C5826" s="62">
        <v>0.36943130862231255</v>
      </c>
      <c r="D5826" s="62">
        <v>0.55275796587878301</v>
      </c>
      <c r="E5826" s="62">
        <v>0.47122266104840194</v>
      </c>
      <c r="F5826" s="62">
        <v>0.74410601784743824</v>
      </c>
      <c r="G5826" s="62">
        <v>2.5585903055783676E-3</v>
      </c>
      <c r="H5826" s="62">
        <v>0.93301516100173842</v>
      </c>
      <c r="I5826" s="62">
        <v>0.12966375470541847</v>
      </c>
      <c r="J5826" s="62">
        <v>0.62057726575800809</v>
      </c>
      <c r="K5826" s="62"/>
      <c r="L5826" s="65">
        <f t="shared" si="820"/>
        <v>9.6625466622476744E-2</v>
      </c>
      <c r="M5826" s="65">
        <f t="shared" si="821"/>
        <v>0.14457490509266124</v>
      </c>
      <c r="N5826" s="65">
        <f t="shared" si="822"/>
        <v>0.12324918988779238</v>
      </c>
      <c r="O5826" s="65">
        <f t="shared" si="823"/>
        <v>0.19462235471928596</v>
      </c>
      <c r="P5826" s="65">
        <f t="shared" si="824"/>
        <v>6.6920419683488483E-4</v>
      </c>
      <c r="Q5826" s="65">
        <f t="shared" si="825"/>
        <v>0.24403190307242212</v>
      </c>
      <c r="R5826" s="65">
        <f t="shared" si="826"/>
        <v>3.3913803486650997E-2</v>
      </c>
      <c r="S5826" s="65">
        <f t="shared" si="827"/>
        <v>0.1623131729218758</v>
      </c>
      <c r="T5826" s="66">
        <f>(L5826*'Football Field'!$F$4)+(M5826*'Football Field'!$F$5)+(N5826*'Football Field'!$F$6)+(O5826*'Football Field'!$F$7)+(P5826*'Football Field'!$F$8)+(Q5826*'Football Field'!$F$9)+(R5826*'Football Field'!$F$10)+(S5826*'Football Field'!$F$11)</f>
        <v>117676975.41689219</v>
      </c>
    </row>
    <row r="5827" spans="2:20" x14ac:dyDescent="0.3">
      <c r="B5827" s="62">
        <f t="shared" si="819"/>
        <v>5800</v>
      </c>
      <c r="C5827" s="62">
        <v>0.33393994932846272</v>
      </c>
      <c r="D5827" s="62">
        <v>0.31086735634055795</v>
      </c>
      <c r="E5827" s="62">
        <v>0.7564557953062041</v>
      </c>
      <c r="F5827" s="62">
        <v>0.9553526622948314</v>
      </c>
      <c r="G5827" s="62">
        <v>0.13215224243832968</v>
      </c>
      <c r="H5827" s="62">
        <v>0.22146713521088912</v>
      </c>
      <c r="I5827" s="62">
        <v>0.28848649474930432</v>
      </c>
      <c r="J5827" s="62">
        <v>0.35224908679911193</v>
      </c>
      <c r="K5827" s="62"/>
      <c r="L5827" s="65">
        <f t="shared" si="820"/>
        <v>9.9654690233326085E-2</v>
      </c>
      <c r="M5827" s="65">
        <f t="shared" si="821"/>
        <v>9.2769344195174533E-2</v>
      </c>
      <c r="N5827" s="65">
        <f t="shared" si="822"/>
        <v>0.22574228722271311</v>
      </c>
      <c r="O5827" s="65">
        <f t="shared" si="823"/>
        <v>0.28509728715006472</v>
      </c>
      <c r="P5827" s="65">
        <f t="shared" si="824"/>
        <v>3.9437003001032284E-2</v>
      </c>
      <c r="Q5827" s="65">
        <f t="shared" si="825"/>
        <v>6.6090441711707429E-2</v>
      </c>
      <c r="R5827" s="65">
        <f t="shared" si="826"/>
        <v>8.6090425325130768E-2</v>
      </c>
      <c r="S5827" s="65">
        <f t="shared" si="827"/>
        <v>0.10511852116085092</v>
      </c>
      <c r="T5827" s="66">
        <f>(L5827*'Football Field'!$F$4)+(M5827*'Football Field'!$F$5)+(N5827*'Football Field'!$F$6)+(O5827*'Football Field'!$F$7)+(P5827*'Football Field'!$F$8)+(Q5827*'Football Field'!$F$9)+(R5827*'Football Field'!$F$10)+(S5827*'Football Field'!$F$11)</f>
        <v>131132955.3477135</v>
      </c>
    </row>
    <row r="5828" spans="2:20" x14ac:dyDescent="0.3">
      <c r="B5828" s="62">
        <f t="shared" si="819"/>
        <v>5801</v>
      </c>
      <c r="C5828" s="62">
        <v>0.37210070020228603</v>
      </c>
      <c r="D5828" s="62">
        <v>7.4827895428200786E-2</v>
      </c>
      <c r="E5828" s="62">
        <v>0.737697861968166</v>
      </c>
      <c r="F5828" s="62">
        <v>0.49828058482723758</v>
      </c>
      <c r="G5828" s="62">
        <v>0.76728828024839124</v>
      </c>
      <c r="H5828" s="62">
        <v>0.78284147158173734</v>
      </c>
      <c r="I5828" s="62">
        <v>4.4221738122301346E-2</v>
      </c>
      <c r="J5828" s="62">
        <v>0.17666046383921563</v>
      </c>
      <c r="K5828" s="62"/>
      <c r="L5828" s="65">
        <f t="shared" si="820"/>
        <v>0.10773289721321831</v>
      </c>
      <c r="M5828" s="65">
        <f t="shared" si="821"/>
        <v>2.1664635305618483E-2</v>
      </c>
      <c r="N5828" s="65">
        <f t="shared" si="822"/>
        <v>0.21358284973562941</v>
      </c>
      <c r="O5828" s="65">
        <f t="shared" si="823"/>
        <v>0.14426527818773854</v>
      </c>
      <c r="P5828" s="65">
        <f t="shared" si="824"/>
        <v>0.2221500507361828</v>
      </c>
      <c r="Q5828" s="65">
        <f t="shared" si="825"/>
        <v>0.22665310693129875</v>
      </c>
      <c r="R5828" s="65">
        <f t="shared" si="826"/>
        <v>1.280335125714574E-2</v>
      </c>
      <c r="S5828" s="65">
        <f t="shared" si="827"/>
        <v>5.1147830633167843E-2</v>
      </c>
      <c r="T5828" s="66">
        <f>(L5828*'Football Field'!$F$4)+(M5828*'Football Field'!$F$5)+(N5828*'Football Field'!$F$6)+(O5828*'Football Field'!$F$7)+(P5828*'Football Field'!$F$8)+(Q5828*'Football Field'!$F$9)+(R5828*'Football Field'!$F$10)+(S5828*'Football Field'!$F$11)</f>
        <v>134390052.35418335</v>
      </c>
    </row>
    <row r="5829" spans="2:20" x14ac:dyDescent="0.3">
      <c r="B5829" s="62">
        <f t="shared" si="819"/>
        <v>5802</v>
      </c>
      <c r="C5829" s="62">
        <v>0.87488261640314025</v>
      </c>
      <c r="D5829" s="62">
        <v>0.27532165965106836</v>
      </c>
      <c r="E5829" s="62">
        <v>0.48139198026519026</v>
      </c>
      <c r="F5829" s="62">
        <v>0.16284833856841019</v>
      </c>
      <c r="G5829" s="62">
        <v>0.19469365321278564</v>
      </c>
      <c r="H5829" s="62">
        <v>3.4274048736128604E-2</v>
      </c>
      <c r="I5829" s="62">
        <v>1.6932538891447302E-2</v>
      </c>
      <c r="J5829" s="62">
        <v>0.83626153504153966</v>
      </c>
      <c r="K5829" s="62"/>
      <c r="L5829" s="65">
        <f t="shared" si="820"/>
        <v>0.3041370641785246</v>
      </c>
      <c r="M5829" s="65">
        <f t="shared" si="821"/>
        <v>9.5710578426272105E-2</v>
      </c>
      <c r="N5829" s="65">
        <f t="shared" si="822"/>
        <v>0.16734718561315753</v>
      </c>
      <c r="O5829" s="65">
        <f t="shared" si="823"/>
        <v>5.6611269523412715E-2</v>
      </c>
      <c r="P5829" s="65">
        <f t="shared" si="824"/>
        <v>6.768171522914701E-2</v>
      </c>
      <c r="Q5829" s="65">
        <f t="shared" si="825"/>
        <v>1.1914751035942986E-2</v>
      </c>
      <c r="R5829" s="65">
        <f t="shared" si="826"/>
        <v>5.8862898530383781E-3</v>
      </c>
      <c r="S5829" s="65">
        <f t="shared" si="827"/>
        <v>0.29071114614050453</v>
      </c>
      <c r="T5829" s="66">
        <f>(L5829*'Football Field'!$F$4)+(M5829*'Football Field'!$F$5)+(N5829*'Football Field'!$F$6)+(O5829*'Football Field'!$F$7)+(P5829*'Football Field'!$F$8)+(Q5829*'Football Field'!$F$9)+(R5829*'Football Field'!$F$10)+(S5829*'Football Field'!$F$11)</f>
        <v>119609955.82712808</v>
      </c>
    </row>
    <row r="5830" spans="2:20" x14ac:dyDescent="0.3">
      <c r="B5830" s="62">
        <f t="shared" si="819"/>
        <v>5803</v>
      </c>
      <c r="C5830" s="62">
        <v>0.86361776657917644</v>
      </c>
      <c r="D5830" s="62">
        <v>0.55482466807292607</v>
      </c>
      <c r="E5830" s="62">
        <v>3.5811316579737906E-2</v>
      </c>
      <c r="F5830" s="62">
        <v>0.8225728501030658</v>
      </c>
      <c r="G5830" s="62">
        <v>0.84773938636048174</v>
      </c>
      <c r="H5830" s="62">
        <v>0.89661774986137999</v>
      </c>
      <c r="I5830" s="62">
        <v>0.95533233397928308</v>
      </c>
      <c r="J5830" s="62">
        <v>0.14860034282792911</v>
      </c>
      <c r="K5830" s="62"/>
      <c r="L5830" s="65">
        <f t="shared" si="820"/>
        <v>0.16850695608762098</v>
      </c>
      <c r="M5830" s="65">
        <f t="shared" si="821"/>
        <v>0.10825601278400994</v>
      </c>
      <c r="N5830" s="65">
        <f t="shared" si="822"/>
        <v>6.9874152476558033E-3</v>
      </c>
      <c r="O5830" s="65">
        <f t="shared" si="823"/>
        <v>0.16049837381208953</v>
      </c>
      <c r="P5830" s="65">
        <f t="shared" si="824"/>
        <v>0.16540880593161808</v>
      </c>
      <c r="Q5830" s="65">
        <f t="shared" si="825"/>
        <v>0.174945830956827</v>
      </c>
      <c r="R5830" s="65">
        <f t="shared" si="826"/>
        <v>0.18640207494639685</v>
      </c>
      <c r="S5830" s="65">
        <f t="shared" si="827"/>
        <v>2.8994530233782064E-2</v>
      </c>
      <c r="T5830" s="66">
        <f>(L5830*'Football Field'!$F$4)+(M5830*'Football Field'!$F$5)+(N5830*'Football Field'!$F$6)+(O5830*'Football Field'!$F$7)+(P5830*'Football Field'!$F$8)+(Q5830*'Football Field'!$F$9)+(R5830*'Football Field'!$F$10)+(S5830*'Football Field'!$F$11)</f>
        <v>147802666.13783959</v>
      </c>
    </row>
    <row r="5831" spans="2:20" x14ac:dyDescent="0.3">
      <c r="B5831" s="62">
        <f t="shared" si="819"/>
        <v>5804</v>
      </c>
      <c r="C5831" s="62">
        <v>0.57033917339615126</v>
      </c>
      <c r="D5831" s="62">
        <v>0.75216415470559372</v>
      </c>
      <c r="E5831" s="62">
        <v>0.98440833899921654</v>
      </c>
      <c r="F5831" s="62">
        <v>0.4049576667932473</v>
      </c>
      <c r="G5831" s="62">
        <v>0.60588233358287868</v>
      </c>
      <c r="H5831" s="62">
        <v>0.24770595938809659</v>
      </c>
      <c r="I5831" s="62">
        <v>0.85630861041229478</v>
      </c>
      <c r="J5831" s="62">
        <v>0.42421353923118976</v>
      </c>
      <c r="K5831" s="62"/>
      <c r="L5831" s="65">
        <f t="shared" si="820"/>
        <v>0.11769326322014852</v>
      </c>
      <c r="M5831" s="65">
        <f t="shared" si="821"/>
        <v>0.15521405152200149</v>
      </c>
      <c r="N5831" s="65">
        <f t="shared" si="822"/>
        <v>0.20313917605913798</v>
      </c>
      <c r="O5831" s="65">
        <f t="shared" si="823"/>
        <v>8.3565694755128095E-2</v>
      </c>
      <c r="P5831" s="65">
        <f t="shared" si="824"/>
        <v>0.12502782956708752</v>
      </c>
      <c r="Q5831" s="65">
        <f t="shared" si="825"/>
        <v>5.1115764161640528E-2</v>
      </c>
      <c r="R5831" s="65">
        <f t="shared" si="826"/>
        <v>0.17670494923716548</v>
      </c>
      <c r="S5831" s="65">
        <f t="shared" si="827"/>
        <v>8.7539271477690389E-2</v>
      </c>
      <c r="T5831" s="66">
        <f>(L5831*'Football Field'!$F$4)+(M5831*'Football Field'!$F$5)+(N5831*'Football Field'!$F$6)+(O5831*'Football Field'!$F$7)+(P5831*'Football Field'!$F$8)+(Q5831*'Football Field'!$F$9)+(R5831*'Football Field'!$F$10)+(S5831*'Football Field'!$F$11)</f>
        <v>148281860.01557249</v>
      </c>
    </row>
    <row r="5832" spans="2:20" x14ac:dyDescent="0.3">
      <c r="B5832" s="62">
        <f t="shared" si="819"/>
        <v>5805</v>
      </c>
      <c r="C5832" s="62">
        <v>0.37756007064435149</v>
      </c>
      <c r="D5832" s="62">
        <v>0.35503190955455832</v>
      </c>
      <c r="E5832" s="62">
        <v>0.99743416905368765</v>
      </c>
      <c r="F5832" s="62">
        <v>0.60782566411732064</v>
      </c>
      <c r="G5832" s="62">
        <v>0.35097761666003435</v>
      </c>
      <c r="H5832" s="62">
        <v>5.8916772963231168E-2</v>
      </c>
      <c r="I5832" s="62">
        <v>0.19756256263915339</v>
      </c>
      <c r="J5832" s="62">
        <v>0.61179318520900405</v>
      </c>
      <c r="K5832" s="62"/>
      <c r="L5832" s="65">
        <f t="shared" si="820"/>
        <v>0.10614260593656848</v>
      </c>
      <c r="M5832" s="65">
        <f t="shared" si="821"/>
        <v>9.9809315128171858E-2</v>
      </c>
      <c r="N5832" s="65">
        <f t="shared" si="822"/>
        <v>0.28040640466258498</v>
      </c>
      <c r="O5832" s="65">
        <f t="shared" si="823"/>
        <v>0.17087664973267214</v>
      </c>
      <c r="P5832" s="65">
        <f t="shared" si="824"/>
        <v>9.8669540966353123E-2</v>
      </c>
      <c r="Q5832" s="65">
        <f t="shared" si="825"/>
        <v>1.6563138694772557E-2</v>
      </c>
      <c r="R5832" s="65">
        <f t="shared" si="826"/>
        <v>5.5540314944424074E-2</v>
      </c>
      <c r="S5832" s="65">
        <f t="shared" si="827"/>
        <v>0.17199202993445267</v>
      </c>
      <c r="T5832" s="66">
        <f>(L5832*'Football Field'!$F$4)+(M5832*'Football Field'!$F$5)+(N5832*'Football Field'!$F$6)+(O5832*'Football Field'!$F$7)+(P5832*'Football Field'!$F$8)+(Q5832*'Football Field'!$F$9)+(R5832*'Football Field'!$F$10)+(S5832*'Football Field'!$F$11)</f>
        <v>132832646.07253307</v>
      </c>
    </row>
    <row r="5833" spans="2:20" x14ac:dyDescent="0.3">
      <c r="B5833" s="62">
        <f t="shared" si="819"/>
        <v>5806</v>
      </c>
      <c r="C5833" s="62">
        <v>0.52970641740357238</v>
      </c>
      <c r="D5833" s="62">
        <v>0.11295517714074266</v>
      </c>
      <c r="E5833" s="62">
        <v>3.5238852345620297E-2</v>
      </c>
      <c r="F5833" s="62">
        <v>0.67082179644616224</v>
      </c>
      <c r="G5833" s="62">
        <v>0.73132679635558862</v>
      </c>
      <c r="H5833" s="62">
        <v>0.7266617870700649</v>
      </c>
      <c r="I5833" s="62">
        <v>0.9768809424779914</v>
      </c>
      <c r="J5833" s="62">
        <v>0.4257748654675676</v>
      </c>
      <c r="K5833" s="62"/>
      <c r="L5833" s="65">
        <f t="shared" si="820"/>
        <v>0.12583993350353634</v>
      </c>
      <c r="M5833" s="65">
        <f t="shared" si="821"/>
        <v>2.6834245373020774E-2</v>
      </c>
      <c r="N5833" s="65">
        <f t="shared" si="822"/>
        <v>8.3715331553842094E-3</v>
      </c>
      <c r="O5833" s="65">
        <f t="shared" si="823"/>
        <v>0.15936406938636899</v>
      </c>
      <c r="P5833" s="65">
        <f t="shared" si="824"/>
        <v>0.17373796578459363</v>
      </c>
      <c r="Q5833" s="65">
        <f t="shared" si="825"/>
        <v>0.17262972084174177</v>
      </c>
      <c r="R5833" s="65">
        <f t="shared" si="826"/>
        <v>0.23207314241134447</v>
      </c>
      <c r="S5833" s="65">
        <f t="shared" si="827"/>
        <v>0.10114938954400987</v>
      </c>
      <c r="T5833" s="66">
        <f>(L5833*'Football Field'!$F$4)+(M5833*'Football Field'!$F$5)+(N5833*'Football Field'!$F$6)+(O5833*'Football Field'!$F$7)+(P5833*'Football Field'!$F$8)+(Q5833*'Football Field'!$F$9)+(R5833*'Football Field'!$F$10)+(S5833*'Football Field'!$F$11)</f>
        <v>155877274.14687666</v>
      </c>
    </row>
    <row r="5834" spans="2:20" x14ac:dyDescent="0.3">
      <c r="B5834" s="62">
        <f t="shared" si="819"/>
        <v>5807</v>
      </c>
      <c r="C5834" s="62">
        <v>0.35985606053059327</v>
      </c>
      <c r="D5834" s="62">
        <v>0.31417842414002362</v>
      </c>
      <c r="E5834" s="62">
        <v>0.71551158211393007</v>
      </c>
      <c r="F5834" s="62">
        <v>0.29171565610458927</v>
      </c>
      <c r="G5834" s="62">
        <v>0.41891063442362486</v>
      </c>
      <c r="H5834" s="62">
        <v>0.45695477586696964</v>
      </c>
      <c r="I5834" s="62">
        <v>0.97204111700699924</v>
      </c>
      <c r="J5834" s="62">
        <v>0.1101332043519333</v>
      </c>
      <c r="K5834" s="62"/>
      <c r="L5834" s="65">
        <f t="shared" si="820"/>
        <v>9.8880531065050362E-2</v>
      </c>
      <c r="M5834" s="65">
        <f t="shared" si="821"/>
        <v>8.6329321180086335E-2</v>
      </c>
      <c r="N5834" s="65">
        <f t="shared" si="822"/>
        <v>0.19660684641048293</v>
      </c>
      <c r="O5834" s="65">
        <f t="shared" si="823"/>
        <v>8.0157046551003197E-2</v>
      </c>
      <c r="P5834" s="65">
        <f t="shared" si="824"/>
        <v>0.11510742917468159</v>
      </c>
      <c r="Q5834" s="65">
        <f t="shared" si="825"/>
        <v>0.12556112253275695</v>
      </c>
      <c r="R5834" s="65">
        <f t="shared" si="826"/>
        <v>0.26709552070624504</v>
      </c>
      <c r="S5834" s="65">
        <f t="shared" si="827"/>
        <v>3.0262182379693622E-2</v>
      </c>
      <c r="T5834" s="66">
        <f>(L5834*'Football Field'!$F$4)+(M5834*'Football Field'!$F$5)+(N5834*'Football Field'!$F$6)+(O5834*'Football Field'!$F$7)+(P5834*'Football Field'!$F$8)+(Q5834*'Football Field'!$F$9)+(R5834*'Football Field'!$F$10)+(S5834*'Football Field'!$F$11)</f>
        <v>159685796.93644384</v>
      </c>
    </row>
    <row r="5835" spans="2:20" x14ac:dyDescent="0.3">
      <c r="B5835" s="62">
        <f t="shared" si="819"/>
        <v>5808</v>
      </c>
      <c r="C5835" s="62">
        <v>0.26542104671406119</v>
      </c>
      <c r="D5835" s="62">
        <v>0.12892071327646581</v>
      </c>
      <c r="E5835" s="62">
        <v>0.88630887115829182</v>
      </c>
      <c r="F5835" s="62">
        <v>0.83832152488972456</v>
      </c>
      <c r="G5835" s="62">
        <v>0.66730423154449026</v>
      </c>
      <c r="H5835" s="62">
        <v>0.67318541403548082</v>
      </c>
      <c r="I5835" s="62">
        <v>0.76294099970234841</v>
      </c>
      <c r="J5835" s="62">
        <v>0.22301292384707883</v>
      </c>
      <c r="K5835" s="62"/>
      <c r="L5835" s="65">
        <f t="shared" si="820"/>
        <v>5.970668732091057E-2</v>
      </c>
      <c r="M5835" s="65">
        <f t="shared" si="821"/>
        <v>2.9000822700692493E-2</v>
      </c>
      <c r="N5835" s="65">
        <f t="shared" si="822"/>
        <v>0.19937592476231419</v>
      </c>
      <c r="O5835" s="65">
        <f t="shared" si="823"/>
        <v>0.18858113092629913</v>
      </c>
      <c r="P5835" s="65">
        <f t="shared" si="824"/>
        <v>0.15011064719245812</v>
      </c>
      <c r="Q5835" s="65">
        <f t="shared" si="825"/>
        <v>0.15143362413198122</v>
      </c>
      <c r="R5835" s="65">
        <f t="shared" si="826"/>
        <v>0.17162421849162951</v>
      </c>
      <c r="S5835" s="65">
        <f t="shared" si="827"/>
        <v>5.0166944473714822E-2</v>
      </c>
      <c r="T5835" s="66">
        <f>(L5835*'Football Field'!$F$4)+(M5835*'Football Field'!$F$5)+(N5835*'Football Field'!$F$6)+(O5835*'Football Field'!$F$7)+(P5835*'Football Field'!$F$8)+(Q5835*'Football Field'!$F$9)+(R5835*'Football Field'!$F$10)+(S5835*'Football Field'!$F$11)</f>
        <v>150672353.11874825</v>
      </c>
    </row>
    <row r="5836" spans="2:20" x14ac:dyDescent="0.3">
      <c r="B5836" s="62">
        <f t="shared" si="819"/>
        <v>5809</v>
      </c>
      <c r="C5836" s="62">
        <v>0.88419836577940247</v>
      </c>
      <c r="D5836" s="62">
        <v>0.1819548253251424</v>
      </c>
      <c r="E5836" s="62">
        <v>0.64354447373963242</v>
      </c>
      <c r="F5836" s="62">
        <v>0.44178839345281129</v>
      </c>
      <c r="G5836" s="62">
        <v>0.74842720202471569</v>
      </c>
      <c r="H5836" s="62">
        <v>0.57201897456928996</v>
      </c>
      <c r="I5836" s="62">
        <v>0.86681564780523579</v>
      </c>
      <c r="J5836" s="62">
        <v>0.10070112260373199</v>
      </c>
      <c r="K5836" s="62"/>
      <c r="L5836" s="65">
        <f t="shared" si="820"/>
        <v>0.19916849246918183</v>
      </c>
      <c r="M5836" s="65">
        <f t="shared" si="821"/>
        <v>4.0985902779358124E-2</v>
      </c>
      <c r="N5836" s="65">
        <f t="shared" si="822"/>
        <v>0.14496043832722202</v>
      </c>
      <c r="O5836" s="65">
        <f t="shared" si="823"/>
        <v>9.9514239926033504E-2</v>
      </c>
      <c r="P5836" s="65">
        <f t="shared" si="824"/>
        <v>0.16858560626132166</v>
      </c>
      <c r="Q5836" s="65">
        <f t="shared" si="825"/>
        <v>0.12884909228293748</v>
      </c>
      <c r="R5836" s="65">
        <f t="shared" si="826"/>
        <v>0.19525297999152649</v>
      </c>
      <c r="S5836" s="65">
        <f t="shared" si="827"/>
        <v>2.2683247962418673E-2</v>
      </c>
      <c r="T5836" s="66">
        <f>(L5836*'Football Field'!$F$4)+(M5836*'Football Field'!$F$5)+(N5836*'Football Field'!$F$6)+(O5836*'Football Field'!$F$7)+(P5836*'Football Field'!$F$8)+(Q5836*'Football Field'!$F$9)+(R5836*'Football Field'!$F$10)+(S5836*'Football Field'!$F$11)</f>
        <v>152488312.48190454</v>
      </c>
    </row>
    <row r="5837" spans="2:20" x14ac:dyDescent="0.3">
      <c r="B5837" s="62">
        <f t="shared" si="819"/>
        <v>5810</v>
      </c>
      <c r="C5837" s="62">
        <v>0.14705981182999506</v>
      </c>
      <c r="D5837" s="62">
        <v>0.53252318106188501</v>
      </c>
      <c r="E5837" s="62">
        <v>0.34163858381769097</v>
      </c>
      <c r="F5837" s="62">
        <v>0.35635934500422384</v>
      </c>
      <c r="G5837" s="62">
        <v>0.96989283866714571</v>
      </c>
      <c r="H5837" s="62">
        <v>0.9005111990183855</v>
      </c>
      <c r="I5837" s="62">
        <v>6.1692938415877974E-2</v>
      </c>
      <c r="J5837" s="62">
        <v>0.8041181249248277</v>
      </c>
      <c r="K5837" s="62"/>
      <c r="L5837" s="65">
        <f t="shared" si="820"/>
        <v>3.5747959066780494E-2</v>
      </c>
      <c r="M5837" s="65">
        <f t="shared" si="821"/>
        <v>0.12944812482637216</v>
      </c>
      <c r="N5837" s="65">
        <f t="shared" si="822"/>
        <v>8.3047040234663708E-2</v>
      </c>
      <c r="O5837" s="65">
        <f t="shared" si="823"/>
        <v>8.6625428930933571E-2</v>
      </c>
      <c r="P5837" s="65">
        <f t="shared" si="824"/>
        <v>0.23576590412014148</v>
      </c>
      <c r="Q5837" s="65">
        <f t="shared" si="825"/>
        <v>0.21890030376824365</v>
      </c>
      <c r="R5837" s="65">
        <f t="shared" si="826"/>
        <v>1.4996596349176015E-2</v>
      </c>
      <c r="S5837" s="65">
        <f t="shared" si="827"/>
        <v>0.19546864270368888</v>
      </c>
      <c r="T5837" s="66">
        <f>(L5837*'Football Field'!$F$4)+(M5837*'Football Field'!$F$5)+(N5837*'Football Field'!$F$6)+(O5837*'Football Field'!$F$7)+(P5837*'Football Field'!$F$8)+(Q5837*'Football Field'!$F$9)+(R5837*'Football Field'!$F$10)+(S5837*'Football Field'!$F$11)</f>
        <v>133104715.35661915</v>
      </c>
    </row>
    <row r="5838" spans="2:20" x14ac:dyDescent="0.3">
      <c r="B5838" s="62">
        <f t="shared" si="819"/>
        <v>5811</v>
      </c>
      <c r="C5838" s="62">
        <v>0.44434760024263109</v>
      </c>
      <c r="D5838" s="62">
        <v>0.13916479991621733</v>
      </c>
      <c r="E5838" s="62">
        <v>0.10461353187437183</v>
      </c>
      <c r="F5838" s="62">
        <v>0.13973339226122905</v>
      </c>
      <c r="G5838" s="62">
        <v>0.73096422437761799</v>
      </c>
      <c r="H5838" s="62">
        <v>0.26742256381437446</v>
      </c>
      <c r="I5838" s="62">
        <v>0.14011894347800269</v>
      </c>
      <c r="J5838" s="62">
        <v>0.47015282906549849</v>
      </c>
      <c r="K5838" s="62"/>
      <c r="L5838" s="65">
        <f t="shared" si="820"/>
        <v>0.18236993168518048</v>
      </c>
      <c r="M5838" s="65">
        <f t="shared" si="821"/>
        <v>5.7116264473678222E-2</v>
      </c>
      <c r="N5838" s="65">
        <f t="shared" si="822"/>
        <v>4.2935671647280446E-2</v>
      </c>
      <c r="O5838" s="65">
        <f t="shared" si="823"/>
        <v>5.7349627154291066E-2</v>
      </c>
      <c r="P5838" s="65">
        <f t="shared" si="824"/>
        <v>0.3000036358726072</v>
      </c>
      <c r="Q5838" s="65">
        <f t="shared" si="825"/>
        <v>0.10975604384331783</v>
      </c>
      <c r="R5838" s="65">
        <f t="shared" si="826"/>
        <v>5.7507865769793325E-2</v>
      </c>
      <c r="S5838" s="65">
        <f t="shared" si="827"/>
        <v>0.19296095955385145</v>
      </c>
      <c r="T5838" s="66">
        <f>(L5838*'Football Field'!$F$4)+(M5838*'Football Field'!$F$5)+(N5838*'Football Field'!$F$6)+(O5838*'Football Field'!$F$7)+(P5838*'Football Field'!$F$8)+(Q5838*'Football Field'!$F$9)+(R5838*'Football Field'!$F$10)+(S5838*'Football Field'!$F$11)</f>
        <v>142522327.06247649</v>
      </c>
    </row>
    <row r="5839" spans="2:20" x14ac:dyDescent="0.3">
      <c r="B5839" s="62">
        <f t="shared" si="819"/>
        <v>5812</v>
      </c>
      <c r="C5839" s="62">
        <v>0.18622406201212027</v>
      </c>
      <c r="D5839" s="62">
        <v>0.44013068653099185</v>
      </c>
      <c r="E5839" s="62">
        <v>0.61667677988893899</v>
      </c>
      <c r="F5839" s="62">
        <v>0.19796080766770274</v>
      </c>
      <c r="G5839" s="62">
        <v>0.22480121384821949</v>
      </c>
      <c r="H5839" s="62">
        <v>0.49569204318659932</v>
      </c>
      <c r="I5839" s="62">
        <v>0.88299537060992439</v>
      </c>
      <c r="J5839" s="62">
        <v>0.76380264244321561</v>
      </c>
      <c r="K5839" s="62"/>
      <c r="L5839" s="65">
        <f t="shared" si="820"/>
        <v>4.8899735752227794E-2</v>
      </c>
      <c r="M5839" s="65">
        <f t="shared" si="821"/>
        <v>0.11557193004635107</v>
      </c>
      <c r="N5839" s="65">
        <f t="shared" si="822"/>
        <v>0.16193037169998589</v>
      </c>
      <c r="O5839" s="65">
        <f t="shared" si="823"/>
        <v>5.1981634809459921E-2</v>
      </c>
      <c r="P5839" s="65">
        <f t="shared" si="824"/>
        <v>5.9029535899837317E-2</v>
      </c>
      <c r="Q5839" s="65">
        <f t="shared" si="825"/>
        <v>0.13016153586387241</v>
      </c>
      <c r="R5839" s="65">
        <f t="shared" si="826"/>
        <v>0.23186176816643342</v>
      </c>
      <c r="S5839" s="65">
        <f t="shared" si="827"/>
        <v>0.20056348776183225</v>
      </c>
      <c r="T5839" s="66">
        <f>(L5839*'Football Field'!$F$4)+(M5839*'Football Field'!$F$5)+(N5839*'Football Field'!$F$6)+(O5839*'Football Field'!$F$7)+(P5839*'Football Field'!$F$8)+(Q5839*'Football Field'!$F$9)+(R5839*'Football Field'!$F$10)+(S5839*'Football Field'!$F$11)</f>
        <v>150555888.034468</v>
      </c>
    </row>
    <row r="5840" spans="2:20" x14ac:dyDescent="0.3">
      <c r="B5840" s="62">
        <f t="shared" si="819"/>
        <v>5813</v>
      </c>
      <c r="C5840" s="62">
        <v>0.69440555614750066</v>
      </c>
      <c r="D5840" s="62">
        <v>0.9069429970028986</v>
      </c>
      <c r="E5840" s="62">
        <v>0.19832359614712813</v>
      </c>
      <c r="F5840" s="62">
        <v>0.1644906276041741</v>
      </c>
      <c r="G5840" s="62">
        <v>9.4822432770125697E-2</v>
      </c>
      <c r="H5840" s="62">
        <v>0.31944691590844088</v>
      </c>
      <c r="I5840" s="62">
        <v>0.25429946896359024</v>
      </c>
      <c r="J5840" s="62">
        <v>0.99847778133557341</v>
      </c>
      <c r="K5840" s="62"/>
      <c r="L5840" s="65">
        <f t="shared" si="820"/>
        <v>0.19123258514370978</v>
      </c>
      <c r="M5840" s="65">
        <f t="shared" si="821"/>
        <v>0.24976334414295479</v>
      </c>
      <c r="N5840" s="65">
        <f t="shared" si="822"/>
        <v>5.4616403412181852E-2</v>
      </c>
      <c r="O5840" s="65">
        <f t="shared" si="823"/>
        <v>4.5299130558765041E-2</v>
      </c>
      <c r="P5840" s="65">
        <f t="shared" si="824"/>
        <v>2.6113182401430911E-2</v>
      </c>
      <c r="Q5840" s="65">
        <f t="shared" si="825"/>
        <v>8.7972596135708916E-2</v>
      </c>
      <c r="R5840" s="65">
        <f t="shared" si="826"/>
        <v>7.003161829576468E-2</v>
      </c>
      <c r="S5840" s="65">
        <f t="shared" si="827"/>
        <v>0.27497113990948402</v>
      </c>
      <c r="T5840" s="66">
        <f>(L5840*'Football Field'!$F$4)+(M5840*'Football Field'!$F$5)+(N5840*'Football Field'!$F$6)+(O5840*'Football Field'!$F$7)+(P5840*'Football Field'!$F$8)+(Q5840*'Football Field'!$F$9)+(R5840*'Football Field'!$F$10)+(S5840*'Football Field'!$F$11)</f>
        <v>122002507.48844543</v>
      </c>
    </row>
    <row r="5841" spans="2:20" x14ac:dyDescent="0.3">
      <c r="B5841" s="62">
        <f t="shared" si="819"/>
        <v>5814</v>
      </c>
      <c r="C5841" s="62">
        <v>0.46790005062817108</v>
      </c>
      <c r="D5841" s="62">
        <v>0.28865935659770281</v>
      </c>
      <c r="E5841" s="62">
        <v>0.3180487858431077</v>
      </c>
      <c r="F5841" s="62">
        <v>0.95274735449165759</v>
      </c>
      <c r="G5841" s="62">
        <v>0.25135711474517586</v>
      </c>
      <c r="H5841" s="62">
        <v>0.48507782333183025</v>
      </c>
      <c r="I5841" s="62">
        <v>0.25473068200443094</v>
      </c>
      <c r="J5841" s="62">
        <v>0.50226937177469388</v>
      </c>
      <c r="K5841" s="62"/>
      <c r="L5841" s="65">
        <f t="shared" si="820"/>
        <v>0.13289630422197174</v>
      </c>
      <c r="M5841" s="65">
        <f t="shared" si="821"/>
        <v>8.1987085958689296E-2</v>
      </c>
      <c r="N5841" s="65">
        <f t="shared" si="822"/>
        <v>9.0334480930465533E-2</v>
      </c>
      <c r="O5841" s="65">
        <f t="shared" si="823"/>
        <v>0.27060608798655861</v>
      </c>
      <c r="P5841" s="65">
        <f t="shared" si="824"/>
        <v>7.1392237604346084E-2</v>
      </c>
      <c r="Q5841" s="65">
        <f t="shared" si="825"/>
        <v>0.13777525754547865</v>
      </c>
      <c r="R5841" s="65">
        <f t="shared" si="826"/>
        <v>7.2350422199960768E-2</v>
      </c>
      <c r="S5841" s="65">
        <f t="shared" si="827"/>
        <v>0.1426581235525293</v>
      </c>
      <c r="T5841" s="66">
        <f>(L5841*'Football Field'!$F$4)+(M5841*'Football Field'!$F$5)+(N5841*'Football Field'!$F$6)+(O5841*'Football Field'!$F$7)+(P5841*'Football Field'!$F$8)+(Q5841*'Football Field'!$F$9)+(R5841*'Football Field'!$F$10)+(S5841*'Football Field'!$F$11)</f>
        <v>128363636.77040787</v>
      </c>
    </row>
    <row r="5842" spans="2:20" x14ac:dyDescent="0.3">
      <c r="B5842" s="62">
        <f t="shared" si="819"/>
        <v>5815</v>
      </c>
      <c r="C5842" s="62">
        <v>0.98036944283354233</v>
      </c>
      <c r="D5842" s="62">
        <v>0.39770551914641195</v>
      </c>
      <c r="E5842" s="62">
        <v>0.24612021101443071</v>
      </c>
      <c r="F5842" s="62">
        <v>0.3628982276394157</v>
      </c>
      <c r="G5842" s="62">
        <v>0.69298852598210681</v>
      </c>
      <c r="H5842" s="62">
        <v>0.17262838493949551</v>
      </c>
      <c r="I5842" s="62">
        <v>3.4388464932684659E-2</v>
      </c>
      <c r="J5842" s="62">
        <v>0.90297059986633532</v>
      </c>
      <c r="K5842" s="62"/>
      <c r="L5842" s="65">
        <f t="shared" si="820"/>
        <v>0.25866794126511117</v>
      </c>
      <c r="M5842" s="65">
        <f t="shared" si="821"/>
        <v>0.10493357235823354</v>
      </c>
      <c r="N5842" s="65">
        <f t="shared" si="822"/>
        <v>6.4938180960467759E-2</v>
      </c>
      <c r="O5842" s="65">
        <f t="shared" si="823"/>
        <v>9.5749758540958116E-2</v>
      </c>
      <c r="P5842" s="65">
        <f t="shared" si="824"/>
        <v>0.18284322981144896</v>
      </c>
      <c r="Q5842" s="65">
        <f t="shared" si="825"/>
        <v>4.5547552774757548E-2</v>
      </c>
      <c r="R5842" s="65">
        <f t="shared" si="826"/>
        <v>9.0733075091522734E-3</v>
      </c>
      <c r="S5842" s="65">
        <f t="shared" si="827"/>
        <v>0.23824645677987064</v>
      </c>
      <c r="T5842" s="66">
        <f>(L5842*'Football Field'!$F$4)+(M5842*'Football Field'!$F$5)+(N5842*'Football Field'!$F$6)+(O5842*'Football Field'!$F$7)+(P5842*'Football Field'!$F$8)+(Q5842*'Football Field'!$F$9)+(R5842*'Football Field'!$F$10)+(S5842*'Football Field'!$F$11)</f>
        <v>126874450.2162196</v>
      </c>
    </row>
    <row r="5843" spans="2:20" x14ac:dyDescent="0.3">
      <c r="B5843" s="62">
        <f t="shared" si="819"/>
        <v>5816</v>
      </c>
      <c r="C5843" s="62">
        <v>0.84716630004370397</v>
      </c>
      <c r="D5843" s="62">
        <v>0.78431793654128101</v>
      </c>
      <c r="E5843" s="62">
        <v>0.44537830897765041</v>
      </c>
      <c r="F5843" s="62">
        <v>0.90167906091335892</v>
      </c>
      <c r="G5843" s="62">
        <v>0.66038308388312861</v>
      </c>
      <c r="H5843" s="62">
        <v>8.1669605794909561E-2</v>
      </c>
      <c r="I5843" s="62">
        <v>0.70034241599412905</v>
      </c>
      <c r="J5843" s="62">
        <v>0.34360536058595748</v>
      </c>
      <c r="K5843" s="62"/>
      <c r="L5843" s="65">
        <f t="shared" si="820"/>
        <v>0.17780644752656363</v>
      </c>
      <c r="M5843" s="65">
        <f t="shared" si="821"/>
        <v>0.1646155967495114</v>
      </c>
      <c r="N5843" s="65">
        <f t="shared" si="822"/>
        <v>9.3477673652291052E-2</v>
      </c>
      <c r="O5843" s="65">
        <f t="shared" si="823"/>
        <v>0.18924779068976355</v>
      </c>
      <c r="P5843" s="65">
        <f t="shared" si="824"/>
        <v>0.13860368400612519</v>
      </c>
      <c r="Q5843" s="65">
        <f t="shared" si="825"/>
        <v>1.7141123857899669E-2</v>
      </c>
      <c r="R5843" s="65">
        <f t="shared" si="826"/>
        <v>0.14699049883554485</v>
      </c>
      <c r="S5843" s="65">
        <f t="shared" si="827"/>
        <v>7.2117184682300536E-2</v>
      </c>
      <c r="T5843" s="66">
        <f>(L5843*'Football Field'!$F$4)+(M5843*'Football Field'!$F$5)+(N5843*'Football Field'!$F$6)+(O5843*'Football Field'!$F$7)+(P5843*'Football Field'!$F$8)+(Q5843*'Football Field'!$F$9)+(R5843*'Football Field'!$F$10)+(S5843*'Football Field'!$F$11)</f>
        <v>142713443.20042858</v>
      </c>
    </row>
    <row r="5844" spans="2:20" x14ac:dyDescent="0.3">
      <c r="B5844" s="62">
        <f t="shared" si="819"/>
        <v>5817</v>
      </c>
      <c r="C5844" s="62">
        <v>0.35359430093006594</v>
      </c>
      <c r="D5844" s="62">
        <v>0.17548405119677868</v>
      </c>
      <c r="E5844" s="62">
        <v>0.58362139720237338</v>
      </c>
      <c r="F5844" s="62">
        <v>0.62355879012877558</v>
      </c>
      <c r="G5844" s="62">
        <v>0.55421443474546916</v>
      </c>
      <c r="H5844" s="62">
        <v>0.96736628682889503</v>
      </c>
      <c r="I5844" s="62">
        <v>4.5089099828692802E-2</v>
      </c>
      <c r="J5844" s="62">
        <v>0.84109311523217278</v>
      </c>
      <c r="K5844" s="62"/>
      <c r="L5844" s="65">
        <f t="shared" si="820"/>
        <v>8.5326367869940925E-2</v>
      </c>
      <c r="M5844" s="65">
        <f t="shared" si="821"/>
        <v>4.2346317993075727E-2</v>
      </c>
      <c r="N5844" s="65">
        <f t="shared" si="822"/>
        <v>0.14083454937897247</v>
      </c>
      <c r="O5844" s="65">
        <f t="shared" si="823"/>
        <v>0.15047190120178522</v>
      </c>
      <c r="P5844" s="65">
        <f t="shared" si="824"/>
        <v>0.13373831143074938</v>
      </c>
      <c r="Q5844" s="65">
        <f t="shared" si="825"/>
        <v>0.23343660075354622</v>
      </c>
      <c r="R5844" s="65">
        <f t="shared" si="826"/>
        <v>1.0880517895192126E-2</v>
      </c>
      <c r="S5844" s="65">
        <f t="shared" si="827"/>
        <v>0.20296543347673804</v>
      </c>
      <c r="T5844" s="66">
        <f>(L5844*'Football Field'!$F$4)+(M5844*'Football Field'!$F$5)+(N5844*'Football Field'!$F$6)+(O5844*'Football Field'!$F$7)+(P5844*'Football Field'!$F$8)+(Q5844*'Football Field'!$F$9)+(R5844*'Football Field'!$F$10)+(S5844*'Football Field'!$F$11)</f>
        <v>126232368.23504725</v>
      </c>
    </row>
    <row r="5845" spans="2:20" x14ac:dyDescent="0.3">
      <c r="B5845" s="62">
        <f t="shared" si="819"/>
        <v>5818</v>
      </c>
      <c r="C5845" s="62">
        <v>0.17992836100169018</v>
      </c>
      <c r="D5845" s="62">
        <v>0.80614199055017532</v>
      </c>
      <c r="E5845" s="62">
        <v>0.78247930047697045</v>
      </c>
      <c r="F5845" s="62">
        <v>0.16489664430090267</v>
      </c>
      <c r="G5845" s="62">
        <v>0.2233957730119609</v>
      </c>
      <c r="H5845" s="62">
        <v>3.280277512071661E-2</v>
      </c>
      <c r="I5845" s="62">
        <v>0.84183856192638629</v>
      </c>
      <c r="J5845" s="62">
        <v>0.75461201175649273</v>
      </c>
      <c r="K5845" s="62"/>
      <c r="L5845" s="65">
        <f t="shared" si="820"/>
        <v>4.7523461806948372E-2</v>
      </c>
      <c r="M5845" s="65">
        <f t="shared" si="821"/>
        <v>0.21292173110235088</v>
      </c>
      <c r="N5845" s="65">
        <f t="shared" si="822"/>
        <v>0.20667183841348763</v>
      </c>
      <c r="O5845" s="65">
        <f t="shared" si="823"/>
        <v>4.3553219369648379E-2</v>
      </c>
      <c r="P5845" s="65">
        <f t="shared" si="824"/>
        <v>5.9004263849587908E-2</v>
      </c>
      <c r="Q5845" s="65">
        <f t="shared" si="825"/>
        <v>8.6640117318505898E-3</v>
      </c>
      <c r="R5845" s="65">
        <f t="shared" si="826"/>
        <v>0.22235006489582343</v>
      </c>
      <c r="S5845" s="65">
        <f t="shared" si="827"/>
        <v>0.19931140883030266</v>
      </c>
      <c r="T5845" s="66">
        <f>(L5845*'Football Field'!$F$4)+(M5845*'Football Field'!$F$5)+(N5845*'Football Field'!$F$6)+(O5845*'Football Field'!$F$7)+(P5845*'Football Field'!$F$8)+(Q5845*'Football Field'!$F$9)+(R5845*'Football Field'!$F$10)+(S5845*'Football Field'!$F$11)</f>
        <v>150031827.9424862</v>
      </c>
    </row>
    <row r="5846" spans="2:20" x14ac:dyDescent="0.3">
      <c r="B5846" s="62">
        <f t="shared" si="819"/>
        <v>5819</v>
      </c>
      <c r="C5846" s="62">
        <v>0.14223399819028604</v>
      </c>
      <c r="D5846" s="62">
        <v>0.78005122936909888</v>
      </c>
      <c r="E5846" s="62">
        <v>0.30576074362261207</v>
      </c>
      <c r="F5846" s="62">
        <v>0.78223050596257915</v>
      </c>
      <c r="G5846" s="62">
        <v>0.6134662961638786</v>
      </c>
      <c r="H5846" s="62">
        <v>0.2803748665946475</v>
      </c>
      <c r="I5846" s="62">
        <v>2.1810598406024839E-2</v>
      </c>
      <c r="J5846" s="62">
        <v>0.26971257955714334</v>
      </c>
      <c r="K5846" s="62"/>
      <c r="L5846" s="65">
        <f t="shared" si="820"/>
        <v>4.4508756239149461E-2</v>
      </c>
      <c r="M5846" s="65">
        <f t="shared" si="821"/>
        <v>0.24409853103889792</v>
      </c>
      <c r="N5846" s="65">
        <f t="shared" si="822"/>
        <v>9.568057270803311E-2</v>
      </c>
      <c r="O5846" s="65">
        <f t="shared" si="823"/>
        <v>0.24478048396092103</v>
      </c>
      <c r="P5846" s="65">
        <f t="shared" si="824"/>
        <v>0.19196972724033801</v>
      </c>
      <c r="Q5846" s="65">
        <f t="shared" si="825"/>
        <v>8.7736664592316049E-2</v>
      </c>
      <c r="R5846" s="65">
        <f t="shared" si="826"/>
        <v>6.8251094691510975E-3</v>
      </c>
      <c r="S5846" s="65">
        <f t="shared" si="827"/>
        <v>8.4400154751193363E-2</v>
      </c>
      <c r="T5846" s="66">
        <f>(L5846*'Football Field'!$F$4)+(M5846*'Football Field'!$F$5)+(N5846*'Football Field'!$F$6)+(O5846*'Football Field'!$F$7)+(P5846*'Football Field'!$F$8)+(Q5846*'Football Field'!$F$9)+(R5846*'Football Field'!$F$10)+(S5846*'Football Field'!$F$11)</f>
        <v>128566955.06542532</v>
      </c>
    </row>
    <row r="5847" spans="2:20" x14ac:dyDescent="0.3">
      <c r="B5847" s="62">
        <f t="shared" si="819"/>
        <v>5820</v>
      </c>
      <c r="C5847" s="62">
        <v>5.1932003003649307E-2</v>
      </c>
      <c r="D5847" s="62">
        <v>0.34454319485524854</v>
      </c>
      <c r="E5847" s="62">
        <v>0.79488435808423719</v>
      </c>
      <c r="F5847" s="62">
        <v>0.20446681172909853</v>
      </c>
      <c r="G5847" s="62">
        <v>0.57083042704253162</v>
      </c>
      <c r="H5847" s="62">
        <v>0.45214004426257226</v>
      </c>
      <c r="I5847" s="62">
        <v>1.5160234979969545E-3</v>
      </c>
      <c r="J5847" s="62">
        <v>0.98241053593493888</v>
      </c>
      <c r="K5847" s="62"/>
      <c r="L5847" s="65">
        <f t="shared" si="820"/>
        <v>1.5261893760718709E-2</v>
      </c>
      <c r="M5847" s="65">
        <f t="shared" si="821"/>
        <v>0.1012551284703942</v>
      </c>
      <c r="N5847" s="65">
        <f t="shared" si="822"/>
        <v>0.23360240166908694</v>
      </c>
      <c r="O5847" s="65">
        <f t="shared" si="823"/>
        <v>6.0089166173372746E-2</v>
      </c>
      <c r="P5847" s="65">
        <f t="shared" si="824"/>
        <v>0.16775692884976173</v>
      </c>
      <c r="Q5847" s="65">
        <f t="shared" si="825"/>
        <v>0.13287593239985615</v>
      </c>
      <c r="R5847" s="65">
        <f t="shared" si="826"/>
        <v>4.4553239287837187E-4</v>
      </c>
      <c r="S5847" s="65">
        <f t="shared" si="827"/>
        <v>0.2887130162839312</v>
      </c>
      <c r="T5847" s="66">
        <f>(L5847*'Football Field'!$F$4)+(M5847*'Football Field'!$F$5)+(N5847*'Football Field'!$F$6)+(O5847*'Football Field'!$F$7)+(P5847*'Football Field'!$F$8)+(Q5847*'Football Field'!$F$9)+(R5847*'Football Field'!$F$10)+(S5847*'Football Field'!$F$11)</f>
        <v>130172576.59736021</v>
      </c>
    </row>
    <row r="5848" spans="2:20" x14ac:dyDescent="0.3">
      <c r="B5848" s="62">
        <f t="shared" si="819"/>
        <v>5821</v>
      </c>
      <c r="C5848" s="62">
        <v>0.32818585019287816</v>
      </c>
      <c r="D5848" s="62">
        <v>0.92663237329291681</v>
      </c>
      <c r="E5848" s="62">
        <v>1.2737242777859259E-2</v>
      </c>
      <c r="F5848" s="62">
        <v>0.47671557356372674</v>
      </c>
      <c r="G5848" s="62">
        <v>0.38962426898575997</v>
      </c>
      <c r="H5848" s="62">
        <v>0.3120458268086671</v>
      </c>
      <c r="I5848" s="62">
        <v>0.51205225653278152</v>
      </c>
      <c r="J5848" s="62">
        <v>0.77698041039995247</v>
      </c>
      <c r="K5848" s="62"/>
      <c r="L5848" s="65">
        <f t="shared" si="820"/>
        <v>8.7868313820143762E-2</v>
      </c>
      <c r="M5848" s="65">
        <f t="shared" si="821"/>
        <v>0.24809608374204525</v>
      </c>
      <c r="N5848" s="65">
        <f t="shared" si="822"/>
        <v>3.4102629499429419E-3</v>
      </c>
      <c r="O5848" s="65">
        <f t="shared" si="823"/>
        <v>0.12763558695851529</v>
      </c>
      <c r="P5848" s="65">
        <f t="shared" si="824"/>
        <v>0.10431780504572101</v>
      </c>
      <c r="Q5848" s="65">
        <f t="shared" si="825"/>
        <v>8.3546992108818219E-2</v>
      </c>
      <c r="R5848" s="65">
        <f t="shared" si="826"/>
        <v>0.13709661261414002</v>
      </c>
      <c r="S5848" s="65">
        <f t="shared" si="827"/>
        <v>0.20802834276067353</v>
      </c>
      <c r="T5848" s="66">
        <f>(L5848*'Football Field'!$F$4)+(M5848*'Football Field'!$F$5)+(N5848*'Football Field'!$F$6)+(O5848*'Football Field'!$F$7)+(P5848*'Football Field'!$F$8)+(Q5848*'Football Field'!$F$9)+(R5848*'Football Field'!$F$10)+(S5848*'Football Field'!$F$11)</f>
        <v>136951875.23284277</v>
      </c>
    </row>
    <row r="5849" spans="2:20" x14ac:dyDescent="0.3">
      <c r="B5849" s="62">
        <f t="shared" si="819"/>
        <v>5822</v>
      </c>
      <c r="C5849" s="62">
        <v>0.7926940472588615</v>
      </c>
      <c r="D5849" s="62">
        <v>5.2489593250691136E-2</v>
      </c>
      <c r="E5849" s="62">
        <v>0.28020306818023089</v>
      </c>
      <c r="F5849" s="62">
        <v>0.47599761419318121</v>
      </c>
      <c r="G5849" s="62">
        <v>0.99691905219301336</v>
      </c>
      <c r="H5849" s="62">
        <v>0.11660842124040038</v>
      </c>
      <c r="I5849" s="62">
        <v>0.39855520454047111</v>
      </c>
      <c r="J5849" s="62">
        <v>0.66456604841819444</v>
      </c>
      <c r="K5849" s="62"/>
      <c r="L5849" s="65">
        <f t="shared" si="820"/>
        <v>0.20981659951624015</v>
      </c>
      <c r="M5849" s="65">
        <f t="shared" si="821"/>
        <v>1.3893365295140342E-2</v>
      </c>
      <c r="N5849" s="65">
        <f t="shared" si="822"/>
        <v>7.4166388839292524E-2</v>
      </c>
      <c r="O5849" s="65">
        <f t="shared" si="823"/>
        <v>0.12599085502561155</v>
      </c>
      <c r="P5849" s="65">
        <f t="shared" si="824"/>
        <v>0.26387250698728254</v>
      </c>
      <c r="Q5849" s="65">
        <f t="shared" si="825"/>
        <v>3.0864849438724747E-2</v>
      </c>
      <c r="R5849" s="65">
        <f t="shared" si="826"/>
        <v>0.10549277874023594</v>
      </c>
      <c r="S5849" s="65">
        <f t="shared" si="827"/>
        <v>0.17590265615747225</v>
      </c>
      <c r="T5849" s="66">
        <f>(L5849*'Football Field'!$F$4)+(M5849*'Football Field'!$F$5)+(N5849*'Football Field'!$F$6)+(O5849*'Football Field'!$F$7)+(P5849*'Football Field'!$F$8)+(Q5849*'Football Field'!$F$9)+(R5849*'Football Field'!$F$10)+(S5849*'Football Field'!$F$11)</f>
        <v>147400528.41787329</v>
      </c>
    </row>
    <row r="5850" spans="2:20" x14ac:dyDescent="0.3">
      <c r="B5850" s="62">
        <f t="shared" si="819"/>
        <v>5823</v>
      </c>
      <c r="C5850" s="62">
        <v>0.16795242492875406</v>
      </c>
      <c r="D5850" s="62">
        <v>0.13248912605457874</v>
      </c>
      <c r="E5850" s="62">
        <v>0.68744071653700012</v>
      </c>
      <c r="F5850" s="62">
        <v>0.36051387748816799</v>
      </c>
      <c r="G5850" s="62">
        <v>0.60429844326908322</v>
      </c>
      <c r="H5850" s="62">
        <v>0.86311171374201856</v>
      </c>
      <c r="I5850" s="62">
        <v>0.70877413860177685</v>
      </c>
      <c r="J5850" s="62">
        <v>3.8017895828678316E-2</v>
      </c>
      <c r="K5850" s="62"/>
      <c r="L5850" s="65">
        <f t="shared" si="820"/>
        <v>4.7143239025960432E-2</v>
      </c>
      <c r="M5850" s="65">
        <f t="shared" si="821"/>
        <v>3.7188903587317454E-2</v>
      </c>
      <c r="N5850" s="65">
        <f t="shared" si="822"/>
        <v>0.19296048883860389</v>
      </c>
      <c r="O5850" s="65">
        <f t="shared" si="823"/>
        <v>0.10119408460943738</v>
      </c>
      <c r="P5850" s="65">
        <f t="shared" si="824"/>
        <v>0.16962295105971303</v>
      </c>
      <c r="Q5850" s="65">
        <f t="shared" si="825"/>
        <v>0.24227028483993066</v>
      </c>
      <c r="R5850" s="65">
        <f t="shared" si="826"/>
        <v>0.19894865254667837</v>
      </c>
      <c r="S5850" s="65">
        <f t="shared" si="827"/>
        <v>1.067139549235886E-2</v>
      </c>
      <c r="T5850" s="66">
        <f>(L5850*'Football Field'!$F$4)+(M5850*'Football Field'!$F$5)+(N5850*'Football Field'!$F$6)+(O5850*'Football Field'!$F$7)+(P5850*'Football Field'!$F$8)+(Q5850*'Football Field'!$F$9)+(R5850*'Football Field'!$F$10)+(S5850*'Football Field'!$F$11)</f>
        <v>155003139.81716004</v>
      </c>
    </row>
    <row r="5851" spans="2:20" x14ac:dyDescent="0.3">
      <c r="B5851" s="62">
        <f t="shared" si="819"/>
        <v>5824</v>
      </c>
      <c r="C5851" s="62">
        <v>0.39546644148004795</v>
      </c>
      <c r="D5851" s="62">
        <v>9.8951678839658719E-2</v>
      </c>
      <c r="E5851" s="62">
        <v>0.37123911159420375</v>
      </c>
      <c r="F5851" s="62">
        <v>0.93065272271450239</v>
      </c>
      <c r="G5851" s="62">
        <v>0.45516660645583629</v>
      </c>
      <c r="H5851" s="62">
        <v>0.65034600978280688</v>
      </c>
      <c r="I5851" s="62">
        <v>0.61580457208958039</v>
      </c>
      <c r="J5851" s="62">
        <v>0.93326417135316209</v>
      </c>
      <c r="K5851" s="62"/>
      <c r="L5851" s="65">
        <f t="shared" si="820"/>
        <v>8.8851066798375219E-2</v>
      </c>
      <c r="M5851" s="65">
        <f t="shared" si="821"/>
        <v>2.2231879381445468E-2</v>
      </c>
      <c r="N5851" s="65">
        <f t="shared" si="822"/>
        <v>8.3407813262178471E-2</v>
      </c>
      <c r="O5851" s="65">
        <f t="shared" si="823"/>
        <v>0.20909356283817035</v>
      </c>
      <c r="P5851" s="65">
        <f t="shared" si="824"/>
        <v>0.10226414763093787</v>
      </c>
      <c r="Q5851" s="65">
        <f t="shared" si="825"/>
        <v>0.1461159044014213</v>
      </c>
      <c r="R5851" s="65">
        <f t="shared" si="826"/>
        <v>0.13835533797685498</v>
      </c>
      <c r="S5851" s="65">
        <f t="shared" si="827"/>
        <v>0.20968028771061642</v>
      </c>
      <c r="T5851" s="66">
        <f>(L5851*'Football Field'!$F$4)+(M5851*'Football Field'!$F$5)+(N5851*'Football Field'!$F$6)+(O5851*'Football Field'!$F$7)+(P5851*'Football Field'!$F$8)+(Q5851*'Football Field'!$F$9)+(R5851*'Football Field'!$F$10)+(S5851*'Football Field'!$F$11)</f>
        <v>140359786.7955685</v>
      </c>
    </row>
    <row r="5852" spans="2:20" x14ac:dyDescent="0.3">
      <c r="B5852" s="62">
        <f t="shared" si="819"/>
        <v>5825</v>
      </c>
      <c r="C5852" s="62">
        <v>0.68003137030305194</v>
      </c>
      <c r="D5852" s="62">
        <v>3.4382791286836523E-2</v>
      </c>
      <c r="E5852" s="62">
        <v>0.13336562880819391</v>
      </c>
      <c r="F5852" s="62">
        <v>0.78452432146855533</v>
      </c>
      <c r="G5852" s="62">
        <v>8.5606036465859514E-2</v>
      </c>
      <c r="H5852" s="62">
        <v>0.29948308281108182</v>
      </c>
      <c r="I5852" s="62">
        <v>0.87175566679607996</v>
      </c>
      <c r="J5852" s="62">
        <v>0.74703870925246774</v>
      </c>
      <c r="K5852" s="62"/>
      <c r="L5852" s="65">
        <f t="shared" si="820"/>
        <v>0.18701767998933747</v>
      </c>
      <c r="M5852" s="65">
        <f t="shared" si="821"/>
        <v>9.4557253368417367E-3</v>
      </c>
      <c r="N5852" s="65">
        <f t="shared" si="822"/>
        <v>3.6677323398937381E-2</v>
      </c>
      <c r="O5852" s="65">
        <f t="shared" si="823"/>
        <v>0.21575463265889269</v>
      </c>
      <c r="P5852" s="65">
        <f t="shared" si="824"/>
        <v>2.3542799688480515E-2</v>
      </c>
      <c r="Q5852" s="65">
        <f t="shared" si="825"/>
        <v>8.2361834746569468E-2</v>
      </c>
      <c r="R5852" s="65">
        <f t="shared" si="826"/>
        <v>0.23974441392182508</v>
      </c>
      <c r="S5852" s="65">
        <f t="shared" si="827"/>
        <v>0.20544559025911563</v>
      </c>
      <c r="T5852" s="66">
        <f>(L5852*'Football Field'!$F$4)+(M5852*'Football Field'!$F$5)+(N5852*'Football Field'!$F$6)+(O5852*'Football Field'!$F$7)+(P5852*'Football Field'!$F$8)+(Q5852*'Football Field'!$F$9)+(R5852*'Football Field'!$F$10)+(S5852*'Football Field'!$F$11)</f>
        <v>146339874.42515883</v>
      </c>
    </row>
    <row r="5853" spans="2:20" x14ac:dyDescent="0.3">
      <c r="B5853" s="62">
        <f t="shared" si="819"/>
        <v>5826</v>
      </c>
      <c r="C5853" s="62">
        <v>0.71973666526231028</v>
      </c>
      <c r="D5853" s="62">
        <v>0.57531526035213565</v>
      </c>
      <c r="E5853" s="62">
        <v>0.14364936584551313</v>
      </c>
      <c r="F5853" s="62">
        <v>0.71217145853386832</v>
      </c>
      <c r="G5853" s="62">
        <v>0.18830386365264074</v>
      </c>
      <c r="H5853" s="62">
        <v>0.94308310151298602</v>
      </c>
      <c r="I5853" s="62">
        <v>0.47787017548783939</v>
      </c>
      <c r="J5853" s="62">
        <v>0.67980563776932756</v>
      </c>
      <c r="K5853" s="62"/>
      <c r="L5853" s="65">
        <f t="shared" si="820"/>
        <v>0.16210520640577505</v>
      </c>
      <c r="M5853" s="65">
        <f t="shared" si="821"/>
        <v>0.12957739063326124</v>
      </c>
      <c r="N5853" s="65">
        <f t="shared" si="822"/>
        <v>3.2353930575370692E-2</v>
      </c>
      <c r="O5853" s="65">
        <f t="shared" si="823"/>
        <v>0.16040130627478827</v>
      </c>
      <c r="P5853" s="65">
        <f t="shared" si="824"/>
        <v>4.2411395942002349E-2</v>
      </c>
      <c r="Q5853" s="65">
        <f t="shared" si="825"/>
        <v>0.21240918825893634</v>
      </c>
      <c r="R5853" s="65">
        <f t="shared" si="826"/>
        <v>0.10762998075745898</v>
      </c>
      <c r="S5853" s="65">
        <f t="shared" si="827"/>
        <v>0.1531116011524071</v>
      </c>
      <c r="T5853" s="66">
        <f>(L5853*'Football Field'!$F$4)+(M5853*'Football Field'!$F$5)+(N5853*'Football Field'!$F$6)+(O5853*'Football Field'!$F$7)+(P5853*'Football Field'!$F$8)+(Q5853*'Football Field'!$F$9)+(R5853*'Football Field'!$F$10)+(S5853*'Football Field'!$F$11)</f>
        <v>128371520.55213088</v>
      </c>
    </row>
    <row r="5854" spans="2:20" x14ac:dyDescent="0.3">
      <c r="B5854" s="62">
        <f t="shared" ref="B5854:B5917" si="828">B5853+1</f>
        <v>5827</v>
      </c>
      <c r="C5854" s="62">
        <v>0.75936904231755131</v>
      </c>
      <c r="D5854" s="62">
        <v>0.87057430914627354</v>
      </c>
      <c r="E5854" s="62">
        <v>0.17780014191510951</v>
      </c>
      <c r="F5854" s="62">
        <v>0.11021537226025957</v>
      </c>
      <c r="G5854" s="62">
        <v>0.92137355022438794</v>
      </c>
      <c r="H5854" s="62">
        <v>0.6226172202634368</v>
      </c>
      <c r="I5854" s="62">
        <v>0.61331991649744821</v>
      </c>
      <c r="J5854" s="62">
        <v>0.29348773724745636</v>
      </c>
      <c r="K5854" s="62"/>
      <c r="L5854" s="65">
        <f t="shared" si="820"/>
        <v>0.17381808874528101</v>
      </c>
      <c r="M5854" s="65">
        <f t="shared" si="821"/>
        <v>0.19927275684655754</v>
      </c>
      <c r="N5854" s="65">
        <f t="shared" si="822"/>
        <v>4.0698104773937212E-2</v>
      </c>
      <c r="O5854" s="65">
        <f t="shared" si="823"/>
        <v>2.5228083170418171E-2</v>
      </c>
      <c r="P5854" s="65">
        <f t="shared" si="824"/>
        <v>0.21090060378506387</v>
      </c>
      <c r="Q5854" s="65">
        <f t="shared" si="825"/>
        <v>0.14251586411239836</v>
      </c>
      <c r="R5854" s="65">
        <f t="shared" si="826"/>
        <v>0.14038772946240477</v>
      </c>
      <c r="S5854" s="65">
        <f t="shared" si="827"/>
        <v>6.7178769103939023E-2</v>
      </c>
      <c r="T5854" s="66">
        <f>(L5854*'Football Field'!$F$4)+(M5854*'Football Field'!$F$5)+(N5854*'Football Field'!$F$6)+(O5854*'Football Field'!$F$7)+(P5854*'Football Field'!$F$8)+(Q5854*'Football Field'!$F$9)+(R5854*'Football Field'!$F$10)+(S5854*'Football Field'!$F$11)</f>
        <v>145046227.76121768</v>
      </c>
    </row>
    <row r="5855" spans="2:20" x14ac:dyDescent="0.3">
      <c r="B5855" s="62">
        <f t="shared" si="828"/>
        <v>5828</v>
      </c>
      <c r="C5855" s="62">
        <v>0.34216176885636596</v>
      </c>
      <c r="D5855" s="62">
        <v>0.94544918468113914</v>
      </c>
      <c r="E5855" s="62">
        <v>0.68836433563907928</v>
      </c>
      <c r="F5855" s="62">
        <v>0.30392479416099349</v>
      </c>
      <c r="G5855" s="62">
        <v>0.8483325681099193</v>
      </c>
      <c r="H5855" s="62">
        <v>0.15396203803437436</v>
      </c>
      <c r="I5855" s="62">
        <v>0.43518828523067166</v>
      </c>
      <c r="J5855" s="62">
        <v>0.15312330139554331</v>
      </c>
      <c r="K5855" s="62"/>
      <c r="L5855" s="65">
        <f t="shared" si="820"/>
        <v>8.8402328906806521E-2</v>
      </c>
      <c r="M5855" s="65">
        <f t="shared" si="821"/>
        <v>0.24427015931151455</v>
      </c>
      <c r="N5855" s="65">
        <f t="shared" si="822"/>
        <v>0.17784865506825914</v>
      </c>
      <c r="O5855" s="65">
        <f t="shared" si="823"/>
        <v>7.8523266074276787E-2</v>
      </c>
      <c r="P5855" s="65">
        <f t="shared" si="824"/>
        <v>0.21917870882848534</v>
      </c>
      <c r="Q5855" s="65">
        <f t="shared" si="825"/>
        <v>3.9778268539377735E-2</v>
      </c>
      <c r="R5855" s="65">
        <f t="shared" si="826"/>
        <v>0.11243704419677802</v>
      </c>
      <c r="S5855" s="65">
        <f t="shared" si="827"/>
        <v>3.956156907450193E-2</v>
      </c>
      <c r="T5855" s="66">
        <f>(L5855*'Football Field'!$F$4)+(M5855*'Football Field'!$F$5)+(N5855*'Football Field'!$F$6)+(O5855*'Football Field'!$F$7)+(P5855*'Football Field'!$F$8)+(Q5855*'Football Field'!$F$9)+(R5855*'Football Field'!$F$10)+(S5855*'Football Field'!$F$11)</f>
        <v>145867489.94668689</v>
      </c>
    </row>
    <row r="5856" spans="2:20" x14ac:dyDescent="0.3">
      <c r="B5856" s="62">
        <f t="shared" si="828"/>
        <v>5829</v>
      </c>
      <c r="C5856" s="62">
        <v>0.52871525856998391</v>
      </c>
      <c r="D5856" s="62">
        <v>0.65788850763814999</v>
      </c>
      <c r="E5856" s="62">
        <v>0.8288554825126222</v>
      </c>
      <c r="F5856" s="62">
        <v>4.1841525098641807E-2</v>
      </c>
      <c r="G5856" s="62">
        <v>0.71036552658856</v>
      </c>
      <c r="H5856" s="62">
        <v>0.17481946316663077</v>
      </c>
      <c r="I5856" s="62">
        <v>0.23098292963979006</v>
      </c>
      <c r="J5856" s="62">
        <v>0.72897089714090268</v>
      </c>
      <c r="K5856" s="62"/>
      <c r="L5856" s="65">
        <f t="shared" si="820"/>
        <v>0.1354832653596181</v>
      </c>
      <c r="M5856" s="65">
        <f t="shared" si="821"/>
        <v>0.1685839056327981</v>
      </c>
      <c r="N5856" s="65">
        <f t="shared" si="822"/>
        <v>0.21239418659064049</v>
      </c>
      <c r="O5856" s="65">
        <f t="shared" si="823"/>
        <v>1.0721889251547011E-2</v>
      </c>
      <c r="P5856" s="65">
        <f t="shared" si="824"/>
        <v>0.18203113978860794</v>
      </c>
      <c r="Q5856" s="65">
        <f t="shared" si="825"/>
        <v>4.4797480939535846E-2</v>
      </c>
      <c r="R5856" s="65">
        <f t="shared" si="826"/>
        <v>5.9189367136048658E-2</v>
      </c>
      <c r="S5856" s="65">
        <f t="shared" si="827"/>
        <v>0.18679876530120398</v>
      </c>
      <c r="T5856" s="66">
        <f>(L5856*'Football Field'!$F$4)+(M5856*'Football Field'!$F$5)+(N5856*'Football Field'!$F$6)+(O5856*'Football Field'!$F$7)+(P5856*'Football Field'!$F$8)+(Q5856*'Football Field'!$F$9)+(R5856*'Football Field'!$F$10)+(S5856*'Football Field'!$F$11)</f>
        <v>137009210.44190371</v>
      </c>
    </row>
    <row r="5857" spans="2:20" x14ac:dyDescent="0.3">
      <c r="B5857" s="62">
        <f t="shared" si="828"/>
        <v>5830</v>
      </c>
      <c r="C5857" s="62">
        <v>0.39998277583811426</v>
      </c>
      <c r="D5857" s="62">
        <v>0.16696237817216186</v>
      </c>
      <c r="E5857" s="62">
        <v>0.40816401053830753</v>
      </c>
      <c r="F5857" s="62">
        <v>0.70122666398539202</v>
      </c>
      <c r="G5857" s="62">
        <v>0.67192402686319896</v>
      </c>
      <c r="H5857" s="62">
        <v>0.62880999737945797</v>
      </c>
      <c r="I5857" s="62">
        <v>0.55729083671641177</v>
      </c>
      <c r="J5857" s="62">
        <v>0.3002827960835549</v>
      </c>
      <c r="K5857" s="62"/>
      <c r="L5857" s="65">
        <f t="shared" si="820"/>
        <v>0.10430768266791575</v>
      </c>
      <c r="M5857" s="65">
        <f t="shared" si="821"/>
        <v>4.3540521772144986E-2</v>
      </c>
      <c r="N5857" s="65">
        <f t="shared" si="822"/>
        <v>0.10644118861989425</v>
      </c>
      <c r="O5857" s="65">
        <f t="shared" si="823"/>
        <v>0.18286619515554561</v>
      </c>
      <c r="P5857" s="65">
        <f t="shared" si="824"/>
        <v>0.17522464067142987</v>
      </c>
      <c r="Q5857" s="65">
        <f t="shared" si="825"/>
        <v>0.16398134526576633</v>
      </c>
      <c r="R5857" s="65">
        <f t="shared" si="826"/>
        <v>0.1453305473670688</v>
      </c>
      <c r="S5857" s="65">
        <f t="shared" si="827"/>
        <v>7.8307878480234433E-2</v>
      </c>
      <c r="T5857" s="66">
        <f>(L5857*'Football Field'!$F$4)+(M5857*'Football Field'!$F$5)+(N5857*'Football Field'!$F$6)+(O5857*'Football Field'!$F$7)+(P5857*'Football Field'!$F$8)+(Q5857*'Football Field'!$F$9)+(R5857*'Football Field'!$F$10)+(S5857*'Football Field'!$F$11)</f>
        <v>146565923.41114712</v>
      </c>
    </row>
    <row r="5858" spans="2:20" x14ac:dyDescent="0.3">
      <c r="B5858" s="62">
        <f t="shared" si="828"/>
        <v>5831</v>
      </c>
      <c r="C5858" s="62">
        <v>0.27027144474489873</v>
      </c>
      <c r="D5858" s="62">
        <v>0.69244847868238446</v>
      </c>
      <c r="E5858" s="62">
        <v>0.47496897378457714</v>
      </c>
      <c r="F5858" s="62">
        <v>4.7835619349579028E-2</v>
      </c>
      <c r="G5858" s="62">
        <v>0.51035374821715807</v>
      </c>
      <c r="H5858" s="62">
        <v>0.71604324039222589</v>
      </c>
      <c r="I5858" s="62">
        <v>0.29038355962846107</v>
      </c>
      <c r="J5858" s="62">
        <v>0.50438626143243237</v>
      </c>
      <c r="K5858" s="62"/>
      <c r="L5858" s="65">
        <f t="shared" si="820"/>
        <v>7.7073063923003407E-2</v>
      </c>
      <c r="M5858" s="65">
        <f t="shared" si="821"/>
        <v>0.19746490759039464</v>
      </c>
      <c r="N5858" s="65">
        <f t="shared" si="822"/>
        <v>0.13544647349813299</v>
      </c>
      <c r="O5858" s="65">
        <f t="shared" si="823"/>
        <v>1.3641240388552555E-2</v>
      </c>
      <c r="P5858" s="65">
        <f t="shared" si="824"/>
        <v>0.14553711768112282</v>
      </c>
      <c r="Q5858" s="65">
        <f t="shared" si="825"/>
        <v>0.20419340448812309</v>
      </c>
      <c r="R5858" s="65">
        <f t="shared" si="826"/>
        <v>8.2808417569078321E-2</v>
      </c>
      <c r="S5858" s="65">
        <f t="shared" si="827"/>
        <v>0.14383537486159204</v>
      </c>
      <c r="T5858" s="66">
        <f>(L5858*'Football Field'!$F$4)+(M5858*'Football Field'!$F$5)+(N5858*'Football Field'!$F$6)+(O5858*'Football Field'!$F$7)+(P5858*'Football Field'!$F$8)+(Q5858*'Football Field'!$F$9)+(R5858*'Football Field'!$F$10)+(S5858*'Football Field'!$F$11)</f>
        <v>135156394.43073922</v>
      </c>
    </row>
    <row r="5859" spans="2:20" x14ac:dyDescent="0.3">
      <c r="B5859" s="62">
        <f t="shared" si="828"/>
        <v>5832</v>
      </c>
      <c r="C5859" s="62">
        <v>0.70544418433863254</v>
      </c>
      <c r="D5859" s="62">
        <v>1.16498395528426E-2</v>
      </c>
      <c r="E5859" s="62">
        <v>0.90071602268350859</v>
      </c>
      <c r="F5859" s="62">
        <v>0.25531202654122853</v>
      </c>
      <c r="G5859" s="62">
        <v>0.85612169745684341</v>
      </c>
      <c r="H5859" s="62">
        <v>0.24221861090285479</v>
      </c>
      <c r="I5859" s="62">
        <v>1.4749269101343221E-2</v>
      </c>
      <c r="J5859" s="62">
        <v>0.71905973378277055</v>
      </c>
      <c r="K5859" s="62"/>
      <c r="L5859" s="65">
        <f t="shared" si="820"/>
        <v>0.1903893429550983</v>
      </c>
      <c r="M5859" s="65">
        <f t="shared" si="821"/>
        <v>3.1441258532415874E-3</v>
      </c>
      <c r="N5859" s="65">
        <f t="shared" si="822"/>
        <v>0.24309043231905683</v>
      </c>
      <c r="O5859" s="65">
        <f t="shared" si="823"/>
        <v>6.8905081452036776E-2</v>
      </c>
      <c r="P5859" s="65">
        <f t="shared" si="824"/>
        <v>0.2310550587658812</v>
      </c>
      <c r="Q5859" s="65">
        <f t="shared" si="825"/>
        <v>6.5371354963434311E-2</v>
      </c>
      <c r="R5859" s="65">
        <f t="shared" si="826"/>
        <v>3.9806177662451356E-3</v>
      </c>
      <c r="S5859" s="65">
        <f t="shared" si="827"/>
        <v>0.19406398592500579</v>
      </c>
      <c r="T5859" s="66">
        <f>(L5859*'Football Field'!$F$4)+(M5859*'Football Field'!$F$5)+(N5859*'Football Field'!$F$6)+(O5859*'Football Field'!$F$7)+(P5859*'Football Field'!$F$8)+(Q5859*'Football Field'!$F$9)+(R5859*'Football Field'!$F$10)+(S5859*'Football Field'!$F$11)</f>
        <v>134902976.14903092</v>
      </c>
    </row>
    <row r="5860" spans="2:20" x14ac:dyDescent="0.3">
      <c r="B5860" s="62">
        <f t="shared" si="828"/>
        <v>5833</v>
      </c>
      <c r="C5860" s="62">
        <v>0.73341693072771619</v>
      </c>
      <c r="D5860" s="62">
        <v>9.6777276217874797E-2</v>
      </c>
      <c r="E5860" s="62">
        <v>0.89351655412901243</v>
      </c>
      <c r="F5860" s="62">
        <v>0.54666643032306506</v>
      </c>
      <c r="G5860" s="62">
        <v>0.63960832831339487</v>
      </c>
      <c r="H5860" s="62">
        <v>0.70124426833001507</v>
      </c>
      <c r="I5860" s="62">
        <v>0.33730457739970321</v>
      </c>
      <c r="J5860" s="62">
        <v>0.6576011816212205</v>
      </c>
      <c r="K5860" s="62"/>
      <c r="L5860" s="65">
        <f t="shared" si="820"/>
        <v>0.15922608512802497</v>
      </c>
      <c r="M5860" s="65">
        <f t="shared" si="821"/>
        <v>2.1010514178116977E-2</v>
      </c>
      <c r="N5860" s="65">
        <f t="shared" si="822"/>
        <v>0.19398399048393983</v>
      </c>
      <c r="O5860" s="65">
        <f t="shared" si="823"/>
        <v>0.118682228244836</v>
      </c>
      <c r="P5860" s="65">
        <f t="shared" si="824"/>
        <v>0.13886007517111942</v>
      </c>
      <c r="Q5860" s="65">
        <f t="shared" si="825"/>
        <v>0.15224134443401255</v>
      </c>
      <c r="R5860" s="65">
        <f t="shared" si="826"/>
        <v>7.3229407591978282E-2</v>
      </c>
      <c r="S5860" s="65">
        <f t="shared" si="827"/>
        <v>0.14276635476797198</v>
      </c>
      <c r="T5860" s="66">
        <f>(L5860*'Football Field'!$F$4)+(M5860*'Football Field'!$F$5)+(N5860*'Football Field'!$F$6)+(O5860*'Football Field'!$F$7)+(P5860*'Football Field'!$F$8)+(Q5860*'Football Field'!$F$9)+(R5860*'Football Field'!$F$10)+(S5860*'Football Field'!$F$11)</f>
        <v>135719017.39840075</v>
      </c>
    </row>
    <row r="5861" spans="2:20" x14ac:dyDescent="0.3">
      <c r="B5861" s="62">
        <f t="shared" si="828"/>
        <v>5834</v>
      </c>
      <c r="C5861" s="62">
        <v>0.22651036239531763</v>
      </c>
      <c r="D5861" s="62">
        <v>0.16950958045061648</v>
      </c>
      <c r="E5861" s="62">
        <v>0.3577466869062591</v>
      </c>
      <c r="F5861" s="62">
        <v>0.93303501270875111</v>
      </c>
      <c r="G5861" s="62">
        <v>0.58542770275052602</v>
      </c>
      <c r="H5861" s="62">
        <v>0.6538430877896928</v>
      </c>
      <c r="I5861" s="62">
        <v>0.3200215197759152</v>
      </c>
      <c r="J5861" s="62">
        <v>0.92331459048646691</v>
      </c>
      <c r="K5861" s="62"/>
      <c r="L5861" s="65">
        <f t="shared" si="820"/>
        <v>5.4326737244611636E-2</v>
      </c>
      <c r="M5861" s="65">
        <f t="shared" si="821"/>
        <v>4.0655545910580217E-2</v>
      </c>
      <c r="N5861" s="65">
        <f t="shared" si="822"/>
        <v>8.5802742330027923E-2</v>
      </c>
      <c r="O5861" s="65">
        <f t="shared" si="823"/>
        <v>0.22378114378266972</v>
      </c>
      <c r="P5861" s="65">
        <f t="shared" si="824"/>
        <v>0.14041025164022203</v>
      </c>
      <c r="Q5861" s="65">
        <f t="shared" si="825"/>
        <v>0.1568191461702878</v>
      </c>
      <c r="R5861" s="65">
        <f t="shared" si="826"/>
        <v>7.6754656315215122E-2</v>
      </c>
      <c r="S5861" s="65">
        <f t="shared" si="827"/>
        <v>0.22144977660638537</v>
      </c>
      <c r="T5861" s="66">
        <f>(L5861*'Football Field'!$F$4)+(M5861*'Football Field'!$F$5)+(N5861*'Football Field'!$F$6)+(O5861*'Football Field'!$F$7)+(P5861*'Football Field'!$F$8)+(Q5861*'Football Field'!$F$9)+(R5861*'Football Field'!$F$10)+(S5861*'Football Field'!$F$11)</f>
        <v>135302158.52495629</v>
      </c>
    </row>
    <row r="5862" spans="2:20" x14ac:dyDescent="0.3">
      <c r="B5862" s="62">
        <f t="shared" si="828"/>
        <v>5835</v>
      </c>
      <c r="C5862" s="62">
        <v>0.67470666829926118</v>
      </c>
      <c r="D5862" s="62">
        <v>0.30073192471673738</v>
      </c>
      <c r="E5862" s="62">
        <v>0.92472257302353744</v>
      </c>
      <c r="F5862" s="62">
        <v>0.65095758950879046</v>
      </c>
      <c r="G5862" s="62">
        <v>0.59611079723944238</v>
      </c>
      <c r="H5862" s="62">
        <v>5.9864823582670201E-2</v>
      </c>
      <c r="I5862" s="62">
        <v>0.37672641585122046</v>
      </c>
      <c r="J5862" s="62">
        <v>0.12588277951441684</v>
      </c>
      <c r="K5862" s="62"/>
      <c r="L5862" s="65">
        <f t="shared" si="820"/>
        <v>0.18187616752987898</v>
      </c>
      <c r="M5862" s="65">
        <f t="shared" si="821"/>
        <v>8.1066295163847835E-2</v>
      </c>
      <c r="N5862" s="65">
        <f t="shared" si="822"/>
        <v>0.24927128411793381</v>
      </c>
      <c r="O5862" s="65">
        <f t="shared" si="823"/>
        <v>0.17547428707468224</v>
      </c>
      <c r="P5862" s="65">
        <f t="shared" si="824"/>
        <v>0.16068960382203068</v>
      </c>
      <c r="Q5862" s="65">
        <f t="shared" si="825"/>
        <v>1.6137360418437559E-2</v>
      </c>
      <c r="R5862" s="65">
        <f t="shared" si="826"/>
        <v>0.10155162227016404</v>
      </c>
      <c r="S5862" s="65">
        <f t="shared" si="827"/>
        <v>3.3933379603024692E-2</v>
      </c>
      <c r="T5862" s="66">
        <f>(L5862*'Football Field'!$F$4)+(M5862*'Football Field'!$F$5)+(N5862*'Football Field'!$F$6)+(O5862*'Football Field'!$F$7)+(P5862*'Football Field'!$F$8)+(Q5862*'Football Field'!$F$9)+(R5862*'Football Field'!$F$10)+(S5862*'Football Field'!$F$11)</f>
        <v>142148154.12817734</v>
      </c>
    </row>
    <row r="5863" spans="2:20" x14ac:dyDescent="0.3">
      <c r="B5863" s="62">
        <f t="shared" si="828"/>
        <v>5836</v>
      </c>
      <c r="C5863" s="62">
        <v>0.20371876019438184</v>
      </c>
      <c r="D5863" s="62">
        <v>0.91965913436838598</v>
      </c>
      <c r="E5863" s="62">
        <v>0.97673491299694437</v>
      </c>
      <c r="F5863" s="62">
        <v>0.31078274593634814</v>
      </c>
      <c r="G5863" s="62">
        <v>4.5128262262047691E-2</v>
      </c>
      <c r="H5863" s="62">
        <v>0.15121963269060501</v>
      </c>
      <c r="I5863" s="62">
        <v>0.25149713536008034</v>
      </c>
      <c r="J5863" s="62">
        <v>5.549825720617485E-2</v>
      </c>
      <c r="K5863" s="62"/>
      <c r="L5863" s="65">
        <f t="shared" ref="L5863:L5926" si="829">C5863/SUM($C5863:$J5863)</f>
        <v>6.9904620488631913E-2</v>
      </c>
      <c r="M5863" s="65">
        <f t="shared" ref="M5863:M5926" si="830">D5863/SUM($C5863:$J5863)</f>
        <v>0.31557438650021152</v>
      </c>
      <c r="N5863" s="65">
        <f t="shared" ref="N5863:N5926" si="831">E5863/SUM($C5863:$J5863)</f>
        <v>0.33515952750693839</v>
      </c>
      <c r="O5863" s="65">
        <f t="shared" ref="O5863:O5926" si="832">F5863/SUM($C5863:$J5863)</f>
        <v>0.10664285355146425</v>
      </c>
      <c r="P5863" s="65">
        <f t="shared" ref="P5863:P5926" si="833">G5863/SUM($C5863:$J5863)</f>
        <v>1.5485437098330097E-2</v>
      </c>
      <c r="Q5863" s="65">
        <f t="shared" ref="Q5863:Q5926" si="834">H5863/SUM($C5863:$J5863)</f>
        <v>5.188992424448588E-2</v>
      </c>
      <c r="R5863" s="65">
        <f t="shared" ref="R5863:R5926" si="835">I5863/SUM($C5863:$J5863)</f>
        <v>8.6299424680129924E-2</v>
      </c>
      <c r="S5863" s="65">
        <f t="shared" ref="S5863:S5926" si="836">J5863/SUM($C5863:$J5863)</f>
        <v>1.9043825929808134E-2</v>
      </c>
      <c r="T5863" s="66">
        <f>(L5863*'Football Field'!$F$4)+(M5863*'Football Field'!$F$5)+(N5863*'Football Field'!$F$6)+(O5863*'Football Field'!$F$7)+(P5863*'Football Field'!$F$8)+(Q5863*'Football Field'!$F$9)+(R5863*'Football Field'!$F$10)+(S5863*'Football Field'!$F$11)</f>
        <v>129558025.44304219</v>
      </c>
    </row>
    <row r="5864" spans="2:20" x14ac:dyDescent="0.3">
      <c r="B5864" s="62">
        <f t="shared" si="828"/>
        <v>5837</v>
      </c>
      <c r="C5864" s="62">
        <v>1.61840649152587E-2</v>
      </c>
      <c r="D5864" s="62">
        <v>0.36770783754489245</v>
      </c>
      <c r="E5864" s="62">
        <v>0.87943370152138045</v>
      </c>
      <c r="F5864" s="62">
        <v>0.59384085608605619</v>
      </c>
      <c r="G5864" s="62">
        <v>0.70595903354301537</v>
      </c>
      <c r="H5864" s="62">
        <v>0.47659491871299842</v>
      </c>
      <c r="I5864" s="62">
        <v>0.51701539035454314</v>
      </c>
      <c r="J5864" s="62">
        <v>0.83854253696563874</v>
      </c>
      <c r="K5864" s="62"/>
      <c r="L5864" s="65">
        <f t="shared" si="829"/>
        <v>3.6821479015980456E-3</v>
      </c>
      <c r="M5864" s="65">
        <f t="shared" si="830"/>
        <v>8.3659738731061431E-2</v>
      </c>
      <c r="N5864" s="65">
        <f t="shared" si="831"/>
        <v>0.20008600902227602</v>
      </c>
      <c r="O5864" s="65">
        <f t="shared" si="832"/>
        <v>0.13510881682505327</v>
      </c>
      <c r="P5864" s="65">
        <f t="shared" si="833"/>
        <v>0.16061759437975207</v>
      </c>
      <c r="Q5864" s="65">
        <f t="shared" si="834"/>
        <v>0.10843338734984966</v>
      </c>
      <c r="R5864" s="65">
        <f t="shared" si="835"/>
        <v>0.11762972681189623</v>
      </c>
      <c r="S5864" s="65">
        <f t="shared" si="836"/>
        <v>0.19078257897851325</v>
      </c>
      <c r="T5864" s="66">
        <f>(L5864*'Football Field'!$F$4)+(M5864*'Football Field'!$F$5)+(N5864*'Football Field'!$F$6)+(O5864*'Football Field'!$F$7)+(P5864*'Football Field'!$F$8)+(Q5864*'Football Field'!$F$9)+(R5864*'Football Field'!$F$10)+(S5864*'Football Field'!$F$11)</f>
        <v>144862262.98053852</v>
      </c>
    </row>
    <row r="5865" spans="2:20" x14ac:dyDescent="0.3">
      <c r="B5865" s="62">
        <f t="shared" si="828"/>
        <v>5838</v>
      </c>
      <c r="C5865" s="62">
        <v>0.12523161572292874</v>
      </c>
      <c r="D5865" s="62">
        <v>2.5862584896422236E-2</v>
      </c>
      <c r="E5865" s="62">
        <v>0.50940899656739547</v>
      </c>
      <c r="F5865" s="62">
        <v>0.50842283734624583</v>
      </c>
      <c r="G5865" s="62">
        <v>0.37335910785485404</v>
      </c>
      <c r="H5865" s="62">
        <v>9.8213642291375081E-2</v>
      </c>
      <c r="I5865" s="62">
        <v>0.64331765758317017</v>
      </c>
      <c r="J5865" s="62">
        <v>0.41150801459651332</v>
      </c>
      <c r="K5865" s="62"/>
      <c r="L5865" s="65">
        <f t="shared" si="829"/>
        <v>4.6462538268536316E-2</v>
      </c>
      <c r="M5865" s="65">
        <f t="shared" si="830"/>
        <v>9.5953512500540072E-3</v>
      </c>
      <c r="N5865" s="65">
        <f t="shared" si="831"/>
        <v>0.18899728204190075</v>
      </c>
      <c r="O5865" s="65">
        <f t="shared" si="832"/>
        <v>0.18863140430178671</v>
      </c>
      <c r="P5865" s="65">
        <f t="shared" si="833"/>
        <v>0.13852102551318135</v>
      </c>
      <c r="Q5865" s="65">
        <f t="shared" si="834"/>
        <v>3.6438523028812619E-2</v>
      </c>
      <c r="R5865" s="65">
        <f t="shared" si="835"/>
        <v>0.23867911558702803</v>
      </c>
      <c r="S5865" s="65">
        <f t="shared" si="836"/>
        <v>0.15267476000870012</v>
      </c>
      <c r="T5865" s="66">
        <f>(L5865*'Football Field'!$F$4)+(M5865*'Football Field'!$F$5)+(N5865*'Football Field'!$F$6)+(O5865*'Football Field'!$F$7)+(P5865*'Football Field'!$F$8)+(Q5865*'Football Field'!$F$9)+(R5865*'Football Field'!$F$10)+(S5865*'Football Field'!$F$11)</f>
        <v>159679387.22164956</v>
      </c>
    </row>
    <row r="5866" spans="2:20" x14ac:dyDescent="0.3">
      <c r="B5866" s="62">
        <f t="shared" si="828"/>
        <v>5839</v>
      </c>
      <c r="C5866" s="62">
        <v>0.3399833224287967</v>
      </c>
      <c r="D5866" s="62">
        <v>0.93095725149457276</v>
      </c>
      <c r="E5866" s="62">
        <v>0.12030960541298141</v>
      </c>
      <c r="F5866" s="62">
        <v>0.8157763145408895</v>
      </c>
      <c r="G5866" s="62">
        <v>0.90948489674397903</v>
      </c>
      <c r="H5866" s="62">
        <v>8.8760512750996945E-2</v>
      </c>
      <c r="I5866" s="62">
        <v>0.50435979866338221</v>
      </c>
      <c r="J5866" s="62">
        <v>0.92998401823794807</v>
      </c>
      <c r="K5866" s="62"/>
      <c r="L5866" s="65">
        <f t="shared" si="829"/>
        <v>7.3278336596538568E-2</v>
      </c>
      <c r="M5866" s="65">
        <f t="shared" si="830"/>
        <v>0.20065395662546046</v>
      </c>
      <c r="N5866" s="65">
        <f t="shared" si="831"/>
        <v>2.593094184228863E-2</v>
      </c>
      <c r="O5866" s="65">
        <f t="shared" si="832"/>
        <v>0.17582842281015296</v>
      </c>
      <c r="P5866" s="65">
        <f t="shared" si="833"/>
        <v>0.19602591067398936</v>
      </c>
      <c r="Q5866" s="65">
        <f t="shared" si="834"/>
        <v>1.9131005260445089E-2</v>
      </c>
      <c r="R5866" s="65">
        <f t="shared" si="835"/>
        <v>0.10870723548493488</v>
      </c>
      <c r="S5866" s="65">
        <f t="shared" si="836"/>
        <v>0.20044419070619005</v>
      </c>
      <c r="T5866" s="66">
        <f>(L5866*'Football Field'!$F$4)+(M5866*'Football Field'!$F$5)+(N5866*'Football Field'!$F$6)+(O5866*'Football Field'!$F$7)+(P5866*'Football Field'!$F$8)+(Q5866*'Football Field'!$F$9)+(R5866*'Football Field'!$F$10)+(S5866*'Football Field'!$F$11)</f>
        <v>141625859.24693966</v>
      </c>
    </row>
    <row r="5867" spans="2:20" x14ac:dyDescent="0.3">
      <c r="B5867" s="62">
        <f t="shared" si="828"/>
        <v>5840</v>
      </c>
      <c r="C5867" s="62">
        <v>0.37566452120945737</v>
      </c>
      <c r="D5867" s="62">
        <v>0.38697293342303651</v>
      </c>
      <c r="E5867" s="62">
        <v>0.63554057395070973</v>
      </c>
      <c r="F5867" s="62">
        <v>0.66633582322720908</v>
      </c>
      <c r="G5867" s="62">
        <v>0.63084895223251525</v>
      </c>
      <c r="H5867" s="62">
        <v>0.47365879914028564</v>
      </c>
      <c r="I5867" s="62">
        <v>2.8927690158480956E-2</v>
      </c>
      <c r="J5867" s="62">
        <v>0.65296817412903219</v>
      </c>
      <c r="K5867" s="62"/>
      <c r="L5867" s="65">
        <f t="shared" si="829"/>
        <v>9.7551953367671876E-2</v>
      </c>
      <c r="M5867" s="65">
        <f t="shared" si="830"/>
        <v>0.10048850350386747</v>
      </c>
      <c r="N5867" s="65">
        <f t="shared" si="831"/>
        <v>0.16503614510547568</v>
      </c>
      <c r="O5867" s="65">
        <f t="shared" si="832"/>
        <v>0.17303300547359091</v>
      </c>
      <c r="P5867" s="65">
        <f t="shared" si="833"/>
        <v>0.16381783238965528</v>
      </c>
      <c r="Q5867" s="65">
        <f t="shared" si="834"/>
        <v>0.1229989484691251</v>
      </c>
      <c r="R5867" s="65">
        <f t="shared" si="835"/>
        <v>7.5118956463849111E-3</v>
      </c>
      <c r="S5867" s="65">
        <f t="shared" si="836"/>
        <v>0.16956171604422884</v>
      </c>
      <c r="T5867" s="66">
        <f>(L5867*'Football Field'!$F$4)+(M5867*'Football Field'!$F$5)+(N5867*'Football Field'!$F$6)+(O5867*'Football Field'!$F$7)+(P5867*'Football Field'!$F$8)+(Q5867*'Football Field'!$F$9)+(R5867*'Football Field'!$F$10)+(S5867*'Football Field'!$F$11)</f>
        <v>128522580.44704193</v>
      </c>
    </row>
    <row r="5868" spans="2:20" x14ac:dyDescent="0.3">
      <c r="B5868" s="62">
        <f t="shared" si="828"/>
        <v>5841</v>
      </c>
      <c r="C5868" s="62">
        <v>7.7246587333264616E-2</v>
      </c>
      <c r="D5868" s="62">
        <v>0.90030050385874094</v>
      </c>
      <c r="E5868" s="62">
        <v>0.23864474161756077</v>
      </c>
      <c r="F5868" s="62">
        <v>0.47141429538789892</v>
      </c>
      <c r="G5868" s="62">
        <v>0.12571935127069289</v>
      </c>
      <c r="H5868" s="62">
        <v>0.60184186867972622</v>
      </c>
      <c r="I5868" s="62">
        <v>2.6733857034435982E-2</v>
      </c>
      <c r="J5868" s="62">
        <v>0.85516742311291116</v>
      </c>
      <c r="K5868" s="62"/>
      <c r="L5868" s="65">
        <f t="shared" si="829"/>
        <v>2.3428868501656097E-2</v>
      </c>
      <c r="M5868" s="65">
        <f t="shared" si="830"/>
        <v>0.27306089298003078</v>
      </c>
      <c r="N5868" s="65">
        <f t="shared" si="831"/>
        <v>7.2380883906851962E-2</v>
      </c>
      <c r="O5868" s="65">
        <f t="shared" si="832"/>
        <v>0.14297982497005118</v>
      </c>
      <c r="P5868" s="65">
        <f t="shared" si="833"/>
        <v>3.8130644352312684E-2</v>
      </c>
      <c r="Q5868" s="65">
        <f t="shared" si="834"/>
        <v>0.18253847175480606</v>
      </c>
      <c r="R5868" s="65">
        <f t="shared" si="835"/>
        <v>8.1083714196931601E-3</v>
      </c>
      <c r="S5868" s="65">
        <f t="shared" si="836"/>
        <v>0.25937204211459819</v>
      </c>
      <c r="T5868" s="66">
        <f>(L5868*'Football Field'!$F$4)+(M5868*'Football Field'!$F$5)+(N5868*'Football Field'!$F$6)+(O5868*'Football Field'!$F$7)+(P5868*'Football Field'!$F$8)+(Q5868*'Football Field'!$F$9)+(R5868*'Football Field'!$F$10)+(S5868*'Football Field'!$F$11)</f>
        <v>116162134.1583672</v>
      </c>
    </row>
    <row r="5869" spans="2:20" x14ac:dyDescent="0.3">
      <c r="B5869" s="62">
        <f t="shared" si="828"/>
        <v>5842</v>
      </c>
      <c r="C5869" s="62">
        <v>0.41596842840821302</v>
      </c>
      <c r="D5869" s="62">
        <v>0.83369030674887956</v>
      </c>
      <c r="E5869" s="62">
        <v>0.52873040703230256</v>
      </c>
      <c r="F5869" s="62">
        <v>0.27900313251616693</v>
      </c>
      <c r="G5869" s="62">
        <v>0.66896585985229751</v>
      </c>
      <c r="H5869" s="62">
        <v>0.94030377977741575</v>
      </c>
      <c r="I5869" s="62">
        <v>0.66848482194308556</v>
      </c>
      <c r="J5869" s="62">
        <v>0.94204291999660916</v>
      </c>
      <c r="K5869" s="62"/>
      <c r="L5869" s="65">
        <f t="shared" si="829"/>
        <v>7.882385426750689E-2</v>
      </c>
      <c r="M5869" s="65">
        <f t="shared" si="830"/>
        <v>0.15797997817977982</v>
      </c>
      <c r="N5869" s="65">
        <f t="shared" si="831"/>
        <v>0.10019166288700708</v>
      </c>
      <c r="O5869" s="65">
        <f t="shared" si="832"/>
        <v>5.2869642875997734E-2</v>
      </c>
      <c r="P5869" s="65">
        <f t="shared" si="833"/>
        <v>0.12676555201248974</v>
      </c>
      <c r="Q5869" s="65">
        <f t="shared" si="834"/>
        <v>0.17818267695937831</v>
      </c>
      <c r="R5869" s="65">
        <f t="shared" si="835"/>
        <v>0.12667439782995243</v>
      </c>
      <c r="S5869" s="65">
        <f t="shared" si="836"/>
        <v>0.17851223498788796</v>
      </c>
      <c r="T5869" s="66">
        <f>(L5869*'Football Field'!$F$4)+(M5869*'Football Field'!$F$5)+(N5869*'Football Field'!$F$6)+(O5869*'Football Field'!$F$7)+(P5869*'Football Field'!$F$8)+(Q5869*'Football Field'!$F$9)+(R5869*'Football Field'!$F$10)+(S5869*'Football Field'!$F$11)</f>
        <v>139448896.05836865</v>
      </c>
    </row>
    <row r="5870" spans="2:20" x14ac:dyDescent="0.3">
      <c r="B5870" s="62">
        <f t="shared" si="828"/>
        <v>5843</v>
      </c>
      <c r="C5870" s="62">
        <v>0.38675679499499138</v>
      </c>
      <c r="D5870" s="62">
        <v>0.26538953769347151</v>
      </c>
      <c r="E5870" s="62">
        <v>0.68784811884025887</v>
      </c>
      <c r="F5870" s="62">
        <v>0.66076296948876145</v>
      </c>
      <c r="G5870" s="62">
        <v>0.21563934039948252</v>
      </c>
      <c r="H5870" s="62">
        <v>2.9000074263943021E-2</v>
      </c>
      <c r="I5870" s="62">
        <v>0.18331145621510003</v>
      </c>
      <c r="J5870" s="62">
        <v>0.9288230363291019</v>
      </c>
      <c r="K5870" s="62"/>
      <c r="L5870" s="65">
        <f t="shared" si="829"/>
        <v>0.11519082241875681</v>
      </c>
      <c r="M5870" s="65">
        <f t="shared" si="830"/>
        <v>7.9043056266511202E-2</v>
      </c>
      <c r="N5870" s="65">
        <f t="shared" si="831"/>
        <v>0.2048672228484836</v>
      </c>
      <c r="O5870" s="65">
        <f t="shared" si="832"/>
        <v>0.19680023948966699</v>
      </c>
      <c r="P5870" s="65">
        <f t="shared" si="833"/>
        <v>6.4225563165028102E-2</v>
      </c>
      <c r="Q5870" s="65">
        <f t="shared" si="834"/>
        <v>8.6373205277799486E-3</v>
      </c>
      <c r="R5870" s="65">
        <f t="shared" si="835"/>
        <v>5.4597094798220051E-2</v>
      </c>
      <c r="S5870" s="65">
        <f t="shared" si="836"/>
        <v>0.27663868048555335</v>
      </c>
      <c r="T5870" s="66">
        <f>(L5870*'Football Field'!$F$4)+(M5870*'Football Field'!$F$5)+(N5870*'Football Field'!$F$6)+(O5870*'Football Field'!$F$7)+(P5870*'Football Field'!$F$8)+(Q5870*'Football Field'!$F$9)+(R5870*'Football Field'!$F$10)+(S5870*'Football Field'!$F$11)</f>
        <v>128918663.63215758</v>
      </c>
    </row>
    <row r="5871" spans="2:20" x14ac:dyDescent="0.3">
      <c r="B5871" s="62">
        <f t="shared" si="828"/>
        <v>5844</v>
      </c>
      <c r="C5871" s="62">
        <v>0.84590772600684505</v>
      </c>
      <c r="D5871" s="62">
        <v>0.30310584786370831</v>
      </c>
      <c r="E5871" s="62">
        <v>0.42069944100289824</v>
      </c>
      <c r="F5871" s="62">
        <v>0.56770683249051845</v>
      </c>
      <c r="G5871" s="62">
        <v>0.43567640961331588</v>
      </c>
      <c r="H5871" s="62">
        <v>2.1772277230600823E-2</v>
      </c>
      <c r="I5871" s="62">
        <v>0.43296557019224147</v>
      </c>
      <c r="J5871" s="62">
        <v>0.35114750152533347</v>
      </c>
      <c r="K5871" s="62"/>
      <c r="L5871" s="65">
        <f t="shared" si="829"/>
        <v>0.25034398663888596</v>
      </c>
      <c r="M5871" s="65">
        <f t="shared" si="830"/>
        <v>8.9703313960684122E-2</v>
      </c>
      <c r="N5871" s="65">
        <f t="shared" si="831"/>
        <v>0.12450480353759542</v>
      </c>
      <c r="O5871" s="65">
        <f t="shared" si="832"/>
        <v>0.16801122311378505</v>
      </c>
      <c r="P5871" s="65">
        <f t="shared" si="833"/>
        <v>0.128937194819085</v>
      </c>
      <c r="Q5871" s="65">
        <f t="shared" si="834"/>
        <v>6.4434435489143967E-3</v>
      </c>
      <c r="R5871" s="65">
        <f t="shared" si="835"/>
        <v>0.12813492959919726</v>
      </c>
      <c r="S5871" s="65">
        <f t="shared" si="836"/>
        <v>0.1039211047818529</v>
      </c>
      <c r="T5871" s="66">
        <f>(L5871*'Football Field'!$F$4)+(M5871*'Football Field'!$F$5)+(N5871*'Football Field'!$F$6)+(O5871*'Football Field'!$F$7)+(P5871*'Football Field'!$F$8)+(Q5871*'Football Field'!$F$9)+(R5871*'Football Field'!$F$10)+(S5871*'Football Field'!$F$11)</f>
        <v>140101925.73851156</v>
      </c>
    </row>
    <row r="5872" spans="2:20" x14ac:dyDescent="0.3">
      <c r="B5872" s="62">
        <f t="shared" si="828"/>
        <v>5845</v>
      </c>
      <c r="C5872" s="62">
        <v>0.54657377306495247</v>
      </c>
      <c r="D5872" s="62">
        <v>0.85050810122227805</v>
      </c>
      <c r="E5872" s="62">
        <v>0.83504543760698879</v>
      </c>
      <c r="F5872" s="62">
        <v>0.64588521802563037</v>
      </c>
      <c r="G5872" s="62">
        <v>0.48582115984212793</v>
      </c>
      <c r="H5872" s="62">
        <v>0.79035773811139298</v>
      </c>
      <c r="I5872" s="62">
        <v>0.75967757621560916</v>
      </c>
      <c r="J5872" s="62">
        <v>0.53174011621851336</v>
      </c>
      <c r="K5872" s="62"/>
      <c r="L5872" s="65">
        <f t="shared" si="829"/>
        <v>0.10036963009825603</v>
      </c>
      <c r="M5872" s="65">
        <f t="shared" si="830"/>
        <v>0.15618236315394099</v>
      </c>
      <c r="N5872" s="65">
        <f t="shared" si="831"/>
        <v>0.15334288950210898</v>
      </c>
      <c r="O5872" s="65">
        <f t="shared" si="832"/>
        <v>0.11860660648907531</v>
      </c>
      <c r="P5872" s="65">
        <f t="shared" si="833"/>
        <v>8.9213373400310353E-2</v>
      </c>
      <c r="Q5872" s="65">
        <f t="shared" si="834"/>
        <v>0.14513670016528188</v>
      </c>
      <c r="R5872" s="65">
        <f t="shared" si="835"/>
        <v>0.13950277359839464</v>
      </c>
      <c r="S5872" s="65">
        <f t="shared" si="836"/>
        <v>9.7645663592631854E-2</v>
      </c>
      <c r="T5872" s="66">
        <f>(L5872*'Football Field'!$F$4)+(M5872*'Football Field'!$F$5)+(N5872*'Football Field'!$F$6)+(O5872*'Football Field'!$F$7)+(P5872*'Football Field'!$F$8)+(Q5872*'Football Field'!$F$9)+(R5872*'Football Field'!$F$10)+(S5872*'Football Field'!$F$11)</f>
        <v>139284976.69514531</v>
      </c>
    </row>
    <row r="5873" spans="2:20" x14ac:dyDescent="0.3">
      <c r="B5873" s="62">
        <f t="shared" si="828"/>
        <v>5846</v>
      </c>
      <c r="C5873" s="62">
        <v>0.57992154767105786</v>
      </c>
      <c r="D5873" s="62">
        <v>0.54108504094369614</v>
      </c>
      <c r="E5873" s="62">
        <v>3.8075692203848543E-2</v>
      </c>
      <c r="F5873" s="62">
        <v>0.77601490484361435</v>
      </c>
      <c r="G5873" s="62">
        <v>0.26500916084896076</v>
      </c>
      <c r="H5873" s="62">
        <v>0.50411388739443619</v>
      </c>
      <c r="I5873" s="62">
        <v>0.21667008945763444</v>
      </c>
      <c r="J5873" s="62">
        <v>0.84613911517082319</v>
      </c>
      <c r="K5873" s="62"/>
      <c r="L5873" s="65">
        <f t="shared" si="829"/>
        <v>0.1539466460598547</v>
      </c>
      <c r="M5873" s="65">
        <f t="shared" si="830"/>
        <v>0.1436370619801309</v>
      </c>
      <c r="N5873" s="65">
        <f t="shared" si="831"/>
        <v>1.0107617374677483E-2</v>
      </c>
      <c r="O5873" s="65">
        <f t="shared" si="832"/>
        <v>0.20600181588854222</v>
      </c>
      <c r="P5873" s="65">
        <f t="shared" si="833"/>
        <v>7.0349638932497502E-2</v>
      </c>
      <c r="Q5873" s="65">
        <f t="shared" si="834"/>
        <v>0.1338226567166437</v>
      </c>
      <c r="R5873" s="65">
        <f t="shared" si="835"/>
        <v>5.751749302547287E-2</v>
      </c>
      <c r="S5873" s="65">
        <f t="shared" si="836"/>
        <v>0.22461707002218059</v>
      </c>
      <c r="T5873" s="66">
        <f>(L5873*'Football Field'!$F$4)+(M5873*'Football Field'!$F$5)+(N5873*'Football Field'!$F$6)+(O5873*'Football Field'!$F$7)+(P5873*'Football Field'!$F$8)+(Q5873*'Football Field'!$F$9)+(R5873*'Football Field'!$F$10)+(S5873*'Football Field'!$F$11)</f>
        <v>123997336.85451105</v>
      </c>
    </row>
    <row r="5874" spans="2:20" x14ac:dyDescent="0.3">
      <c r="B5874" s="62">
        <f t="shared" si="828"/>
        <v>5847</v>
      </c>
      <c r="C5874" s="62">
        <v>0.98889346425470748</v>
      </c>
      <c r="D5874" s="62">
        <v>0.32620580696354673</v>
      </c>
      <c r="E5874" s="62">
        <v>0.97942154435783146</v>
      </c>
      <c r="F5874" s="62">
        <v>0.19517239265462383</v>
      </c>
      <c r="G5874" s="62">
        <v>0.27483870727480109</v>
      </c>
      <c r="H5874" s="62">
        <v>0.15237659887118049</v>
      </c>
      <c r="I5874" s="62">
        <v>0.48129109600277398</v>
      </c>
      <c r="J5874" s="62">
        <v>0.53324270755937719</v>
      </c>
      <c r="K5874" s="62"/>
      <c r="L5874" s="65">
        <f t="shared" si="829"/>
        <v>0.25153452201052762</v>
      </c>
      <c r="M5874" s="65">
        <f t="shared" si="830"/>
        <v>8.2973570660084969E-2</v>
      </c>
      <c r="N5874" s="65">
        <f t="shared" si="831"/>
        <v>0.24912524848420464</v>
      </c>
      <c r="O5874" s="65">
        <f t="shared" si="832"/>
        <v>4.9643966989943757E-2</v>
      </c>
      <c r="P5874" s="65">
        <f t="shared" si="833"/>
        <v>6.9907856976747465E-2</v>
      </c>
      <c r="Q5874" s="65">
        <f t="shared" si="834"/>
        <v>3.8758447040135584E-2</v>
      </c>
      <c r="R5874" s="65">
        <f t="shared" si="835"/>
        <v>0.12242099898215039</v>
      </c>
      <c r="S5874" s="65">
        <f t="shared" si="836"/>
        <v>0.13563538885620563</v>
      </c>
      <c r="T5874" s="66">
        <f>(L5874*'Football Field'!$F$4)+(M5874*'Football Field'!$F$5)+(N5874*'Football Field'!$F$6)+(O5874*'Football Field'!$F$7)+(P5874*'Football Field'!$F$8)+(Q5874*'Football Field'!$F$9)+(R5874*'Football Field'!$F$10)+(S5874*'Football Field'!$F$11)</f>
        <v>137150473.13622683</v>
      </c>
    </row>
    <row r="5875" spans="2:20" x14ac:dyDescent="0.3">
      <c r="B5875" s="62">
        <f t="shared" si="828"/>
        <v>5848</v>
      </c>
      <c r="C5875" s="62">
        <v>0.5843629318975877</v>
      </c>
      <c r="D5875" s="62">
        <v>0.54066493664603121</v>
      </c>
      <c r="E5875" s="62">
        <v>0.6805003828074685</v>
      </c>
      <c r="F5875" s="62">
        <v>0.20513907519460206</v>
      </c>
      <c r="G5875" s="62">
        <v>1.630763110122313E-2</v>
      </c>
      <c r="H5875" s="62">
        <v>0.22998794393694899</v>
      </c>
      <c r="I5875" s="62">
        <v>0.21995778130914456</v>
      </c>
      <c r="J5875" s="62">
        <v>0.21800298513319383</v>
      </c>
      <c r="K5875" s="62"/>
      <c r="L5875" s="65">
        <f t="shared" si="829"/>
        <v>0.21683839836754384</v>
      </c>
      <c r="M5875" s="65">
        <f t="shared" si="830"/>
        <v>0.20062346962206234</v>
      </c>
      <c r="N5875" s="65">
        <f t="shared" si="831"/>
        <v>0.25251193229746521</v>
      </c>
      <c r="O5875" s="65">
        <f t="shared" si="832"/>
        <v>7.6120551252885305E-2</v>
      </c>
      <c r="P5875" s="65">
        <f t="shared" si="833"/>
        <v>6.0512404468832572E-3</v>
      </c>
      <c r="Q5875" s="65">
        <f t="shared" si="834"/>
        <v>8.534117187274376E-2</v>
      </c>
      <c r="R5875" s="65">
        <f t="shared" si="835"/>
        <v>8.1619299247256499E-2</v>
      </c>
      <c r="S5875" s="65">
        <f t="shared" si="836"/>
        <v>8.0893936893159671E-2</v>
      </c>
      <c r="T5875" s="66">
        <f>(L5875*'Football Field'!$F$4)+(M5875*'Football Field'!$F$5)+(N5875*'Football Field'!$F$6)+(O5875*'Football Field'!$F$7)+(P5875*'Football Field'!$F$8)+(Q5875*'Football Field'!$F$9)+(R5875*'Football Field'!$F$10)+(S5875*'Football Field'!$F$11)</f>
        <v>125894709.84020084</v>
      </c>
    </row>
    <row r="5876" spans="2:20" x14ac:dyDescent="0.3">
      <c r="B5876" s="62">
        <f t="shared" si="828"/>
        <v>5849</v>
      </c>
      <c r="C5876" s="62">
        <v>0.42376963787563426</v>
      </c>
      <c r="D5876" s="62">
        <v>0.28094021072014985</v>
      </c>
      <c r="E5876" s="62">
        <v>0.56735523021065715</v>
      </c>
      <c r="F5876" s="62">
        <v>0.30301981551485224</v>
      </c>
      <c r="G5876" s="62">
        <v>0.56301328123491834</v>
      </c>
      <c r="H5876" s="62">
        <v>0.90174755057919098</v>
      </c>
      <c r="I5876" s="62">
        <v>0.52493965567199463</v>
      </c>
      <c r="J5876" s="62">
        <v>0.6891812607088813</v>
      </c>
      <c r="K5876" s="62"/>
      <c r="L5876" s="65">
        <f t="shared" si="829"/>
        <v>9.9617527236877612E-2</v>
      </c>
      <c r="M5876" s="65">
        <f t="shared" si="830"/>
        <v>6.6041940224046955E-2</v>
      </c>
      <c r="N5876" s="65">
        <f t="shared" si="831"/>
        <v>0.13337086956447283</v>
      </c>
      <c r="O5876" s="65">
        <f t="shared" si="832"/>
        <v>7.1232297048669818E-2</v>
      </c>
      <c r="P5876" s="65">
        <f t="shared" si="833"/>
        <v>0.13235018714248503</v>
      </c>
      <c r="Q5876" s="65">
        <f t="shared" si="834"/>
        <v>0.21197804927915348</v>
      </c>
      <c r="R5876" s="65">
        <f t="shared" si="835"/>
        <v>0.12340004042943921</v>
      </c>
      <c r="S5876" s="65">
        <f t="shared" si="836"/>
        <v>0.1620090890748549</v>
      </c>
      <c r="T5876" s="66">
        <f>(L5876*'Football Field'!$F$4)+(M5876*'Football Field'!$F$5)+(N5876*'Football Field'!$F$6)+(O5876*'Football Field'!$F$7)+(P5876*'Football Field'!$F$8)+(Q5876*'Football Field'!$F$9)+(R5876*'Football Field'!$F$10)+(S5876*'Football Field'!$F$11)</f>
        <v>140516676.70765355</v>
      </c>
    </row>
    <row r="5877" spans="2:20" x14ac:dyDescent="0.3">
      <c r="B5877" s="62">
        <f t="shared" si="828"/>
        <v>5850</v>
      </c>
      <c r="C5877" s="62">
        <v>0.24058455068644158</v>
      </c>
      <c r="D5877" s="62">
        <v>0.76833906654242201</v>
      </c>
      <c r="E5877" s="62">
        <v>0.66664515485690912</v>
      </c>
      <c r="F5877" s="62">
        <v>0.20686112661661216</v>
      </c>
      <c r="G5877" s="62">
        <v>0.27609164959554633</v>
      </c>
      <c r="H5877" s="62">
        <v>4.503765587352504E-2</v>
      </c>
      <c r="I5877" s="62">
        <v>0.48669810181617468</v>
      </c>
      <c r="J5877" s="62">
        <v>0.84282619246404578</v>
      </c>
      <c r="K5877" s="62"/>
      <c r="L5877" s="65">
        <f t="shared" si="829"/>
        <v>6.8094782020259162E-2</v>
      </c>
      <c r="M5877" s="65">
        <f t="shared" si="830"/>
        <v>0.21746982964855929</v>
      </c>
      <c r="N5877" s="65">
        <f t="shared" si="831"/>
        <v>0.18868649867716311</v>
      </c>
      <c r="O5877" s="65">
        <f t="shared" si="832"/>
        <v>5.8549741806913448E-2</v>
      </c>
      <c r="P5877" s="65">
        <f t="shared" si="833"/>
        <v>7.8144671564241139E-2</v>
      </c>
      <c r="Q5877" s="65">
        <f t="shared" si="834"/>
        <v>1.2747407722818366E-2</v>
      </c>
      <c r="R5877" s="65">
        <f t="shared" si="835"/>
        <v>0.13775448613922178</v>
      </c>
      <c r="S5877" s="65">
        <f t="shared" si="836"/>
        <v>0.23855258242082369</v>
      </c>
      <c r="T5877" s="66">
        <f>(L5877*'Football Field'!$F$4)+(M5877*'Football Field'!$F$5)+(N5877*'Football Field'!$F$6)+(O5877*'Football Field'!$F$7)+(P5877*'Football Field'!$F$8)+(Q5877*'Football Field'!$F$9)+(R5877*'Football Field'!$F$10)+(S5877*'Football Field'!$F$11)</f>
        <v>139685387.75572532</v>
      </c>
    </row>
    <row r="5878" spans="2:20" x14ac:dyDescent="0.3">
      <c r="B5878" s="62">
        <f t="shared" si="828"/>
        <v>5851</v>
      </c>
      <c r="C5878" s="62">
        <v>0.52968885622179041</v>
      </c>
      <c r="D5878" s="62">
        <v>0.33356831029785106</v>
      </c>
      <c r="E5878" s="62">
        <v>0.53146125707182157</v>
      </c>
      <c r="F5878" s="62">
        <v>0.81488911793519014</v>
      </c>
      <c r="G5878" s="62">
        <v>0.55390147459667016</v>
      </c>
      <c r="H5878" s="62">
        <v>0.36518672109032402</v>
      </c>
      <c r="I5878" s="62">
        <v>6.6201071096796293E-2</v>
      </c>
      <c r="J5878" s="62">
        <v>0.90669530647505947</v>
      </c>
      <c r="K5878" s="62"/>
      <c r="L5878" s="65">
        <f t="shared" si="829"/>
        <v>0.12914225534819934</v>
      </c>
      <c r="M5878" s="65">
        <f t="shared" si="830"/>
        <v>8.1326543684194535E-2</v>
      </c>
      <c r="N5878" s="65">
        <f t="shared" si="831"/>
        <v>0.12957438043534344</v>
      </c>
      <c r="O5878" s="65">
        <f t="shared" si="832"/>
        <v>0.19867629328563929</v>
      </c>
      <c r="P5878" s="65">
        <f t="shared" si="833"/>
        <v>0.13504547968091582</v>
      </c>
      <c r="Q5878" s="65">
        <f t="shared" si="834"/>
        <v>8.9035357702656845E-2</v>
      </c>
      <c r="R5878" s="65">
        <f t="shared" si="835"/>
        <v>1.6140335080651564E-2</v>
      </c>
      <c r="S5878" s="65">
        <f t="shared" si="836"/>
        <v>0.22105935478239919</v>
      </c>
      <c r="T5878" s="66">
        <f>(L5878*'Football Field'!$F$4)+(M5878*'Football Field'!$F$5)+(N5878*'Football Field'!$F$6)+(O5878*'Football Field'!$F$7)+(P5878*'Football Field'!$F$8)+(Q5878*'Football Field'!$F$9)+(R5878*'Football Field'!$F$10)+(S5878*'Football Field'!$F$11)</f>
        <v>126924111.10441211</v>
      </c>
    </row>
    <row r="5879" spans="2:20" x14ac:dyDescent="0.3">
      <c r="B5879" s="62">
        <f t="shared" si="828"/>
        <v>5852</v>
      </c>
      <c r="C5879" s="62">
        <v>0.4754279602337762</v>
      </c>
      <c r="D5879" s="62">
        <v>0.96958909977784624</v>
      </c>
      <c r="E5879" s="62">
        <v>0.79568302495023036</v>
      </c>
      <c r="F5879" s="62">
        <v>0.96676602678982448</v>
      </c>
      <c r="G5879" s="62">
        <v>0.72695476716248486</v>
      </c>
      <c r="H5879" s="62">
        <v>0.34082888423258173</v>
      </c>
      <c r="I5879" s="62">
        <v>0.51127019634706017</v>
      </c>
      <c r="J5879" s="62">
        <v>0.81154089534580742</v>
      </c>
      <c r="K5879" s="62"/>
      <c r="L5879" s="65">
        <f t="shared" si="829"/>
        <v>8.4927258306376097E-2</v>
      </c>
      <c r="M5879" s="65">
        <f t="shared" si="830"/>
        <v>0.1732008859710093</v>
      </c>
      <c r="N5879" s="65">
        <f t="shared" si="831"/>
        <v>0.1421354725471321</v>
      </c>
      <c r="O5879" s="65">
        <f t="shared" si="832"/>
        <v>0.1726965911694297</v>
      </c>
      <c r="P5879" s="65">
        <f t="shared" si="833"/>
        <v>0.12985831808777518</v>
      </c>
      <c r="Q5879" s="65">
        <f t="shared" si="834"/>
        <v>6.0883383205441552E-2</v>
      </c>
      <c r="R5879" s="65">
        <f t="shared" si="835"/>
        <v>9.1329874684205892E-2</v>
      </c>
      <c r="S5879" s="65">
        <f t="shared" si="836"/>
        <v>0.14496821602863028</v>
      </c>
      <c r="T5879" s="66">
        <f>(L5879*'Football Field'!$F$4)+(M5879*'Football Field'!$F$5)+(N5879*'Football Field'!$F$6)+(O5879*'Football Field'!$F$7)+(P5879*'Football Field'!$F$8)+(Q5879*'Football Field'!$F$9)+(R5879*'Football Field'!$F$10)+(S5879*'Football Field'!$F$11)</f>
        <v>136409323.52747697</v>
      </c>
    </row>
    <row r="5880" spans="2:20" x14ac:dyDescent="0.3">
      <c r="B5880" s="62">
        <f t="shared" si="828"/>
        <v>5853</v>
      </c>
      <c r="C5880" s="62">
        <v>0.30861878518483676</v>
      </c>
      <c r="D5880" s="62">
        <v>0.79852639755934751</v>
      </c>
      <c r="E5880" s="62">
        <v>0.84547631060687523</v>
      </c>
      <c r="F5880" s="62">
        <v>3.9421021839213255E-2</v>
      </c>
      <c r="G5880" s="62">
        <v>0.25898126394194088</v>
      </c>
      <c r="H5880" s="62">
        <v>0.48712063514759008</v>
      </c>
      <c r="I5880" s="62">
        <v>0.93762298000932365</v>
      </c>
      <c r="J5880" s="62">
        <v>0.17314506398344454</v>
      </c>
      <c r="K5880" s="62"/>
      <c r="L5880" s="65">
        <f t="shared" si="829"/>
        <v>8.0183373493339399E-2</v>
      </c>
      <c r="M5880" s="65">
        <f t="shared" si="830"/>
        <v>0.20746805915085259</v>
      </c>
      <c r="N5880" s="65">
        <f t="shared" si="831"/>
        <v>0.21966628749626924</v>
      </c>
      <c r="O5880" s="65">
        <f t="shared" si="832"/>
        <v>1.0242119629009639E-2</v>
      </c>
      <c r="P5880" s="65">
        <f t="shared" si="833"/>
        <v>6.7286867848944026E-2</v>
      </c>
      <c r="Q5880" s="65">
        <f t="shared" si="834"/>
        <v>0.12656059092760305</v>
      </c>
      <c r="R5880" s="65">
        <f t="shared" si="835"/>
        <v>0.24360725014518453</v>
      </c>
      <c r="S5880" s="65">
        <f t="shared" si="836"/>
        <v>4.4985451308797407E-2</v>
      </c>
      <c r="T5880" s="66">
        <f>(L5880*'Football Field'!$F$4)+(M5880*'Football Field'!$F$5)+(N5880*'Football Field'!$F$6)+(O5880*'Football Field'!$F$7)+(P5880*'Football Field'!$F$8)+(Q5880*'Football Field'!$F$9)+(R5880*'Football Field'!$F$10)+(S5880*'Football Field'!$F$11)</f>
        <v>152428350.74438611</v>
      </c>
    </row>
    <row r="5881" spans="2:20" x14ac:dyDescent="0.3">
      <c r="B5881" s="62">
        <f t="shared" si="828"/>
        <v>5854</v>
      </c>
      <c r="C5881" s="62">
        <v>0.40093016756106781</v>
      </c>
      <c r="D5881" s="62">
        <v>0.29955598979111964</v>
      </c>
      <c r="E5881" s="62">
        <v>0.44051387644583706</v>
      </c>
      <c r="F5881" s="62">
        <v>0.22957970456614807</v>
      </c>
      <c r="G5881" s="62">
        <v>0.58495428421323115</v>
      </c>
      <c r="H5881" s="62">
        <v>0.6289641623456369</v>
      </c>
      <c r="I5881" s="62">
        <v>9.8229162262812197E-2</v>
      </c>
      <c r="J5881" s="62">
        <v>0.90815715093047067</v>
      </c>
      <c r="K5881" s="62"/>
      <c r="L5881" s="65">
        <f t="shared" si="829"/>
        <v>0.11165220373180604</v>
      </c>
      <c r="M5881" s="65">
        <f t="shared" si="830"/>
        <v>8.3421226705637078E-2</v>
      </c>
      <c r="N5881" s="65">
        <f t="shared" si="831"/>
        <v>0.1226755905618569</v>
      </c>
      <c r="O5881" s="65">
        <f t="shared" si="832"/>
        <v>6.3934026473583067E-2</v>
      </c>
      <c r="P5881" s="65">
        <f t="shared" si="833"/>
        <v>0.16289977706609102</v>
      </c>
      <c r="Q5881" s="65">
        <f t="shared" si="834"/>
        <v>0.17515577643212243</v>
      </c>
      <c r="R5881" s="65">
        <f t="shared" si="835"/>
        <v>2.7355143924662696E-2</v>
      </c>
      <c r="S5881" s="65">
        <f t="shared" si="836"/>
        <v>0.25290625510424086</v>
      </c>
      <c r="T5881" s="66">
        <f>(L5881*'Football Field'!$F$4)+(M5881*'Football Field'!$F$5)+(N5881*'Football Field'!$F$6)+(O5881*'Football Field'!$F$7)+(P5881*'Football Field'!$F$8)+(Q5881*'Football Field'!$F$9)+(R5881*'Football Field'!$F$10)+(S5881*'Football Field'!$F$11)</f>
        <v>129949464.82668567</v>
      </c>
    </row>
    <row r="5882" spans="2:20" x14ac:dyDescent="0.3">
      <c r="B5882" s="62">
        <f t="shared" si="828"/>
        <v>5855</v>
      </c>
      <c r="C5882" s="62">
        <v>3.8617477998328376E-3</v>
      </c>
      <c r="D5882" s="62">
        <v>0.70138767263435264</v>
      </c>
      <c r="E5882" s="62">
        <v>5.7352681547677142E-2</v>
      </c>
      <c r="F5882" s="62">
        <v>0.43435207284799005</v>
      </c>
      <c r="G5882" s="62">
        <v>2.2423860111922767E-2</v>
      </c>
      <c r="H5882" s="62">
        <v>0.91772145180457065</v>
      </c>
      <c r="I5882" s="62">
        <v>0.30596419562457744</v>
      </c>
      <c r="J5882" s="62">
        <v>0.61136440034107065</v>
      </c>
      <c r="K5882" s="62"/>
      <c r="L5882" s="65">
        <f t="shared" si="829"/>
        <v>1.2643112541068679E-3</v>
      </c>
      <c r="M5882" s="65">
        <f t="shared" si="830"/>
        <v>0.2296297878493829</v>
      </c>
      <c r="N5882" s="65">
        <f t="shared" si="831"/>
        <v>1.8776897014630086E-2</v>
      </c>
      <c r="O5882" s="65">
        <f t="shared" si="832"/>
        <v>0.14220405951163645</v>
      </c>
      <c r="P5882" s="65">
        <f t="shared" si="833"/>
        <v>7.3414267760440639E-3</v>
      </c>
      <c r="Q5882" s="65">
        <f t="shared" si="834"/>
        <v>0.30045606802754887</v>
      </c>
      <c r="R5882" s="65">
        <f t="shared" si="835"/>
        <v>0.10017069884746314</v>
      </c>
      <c r="S5882" s="65">
        <f t="shared" si="836"/>
        <v>0.20015675071918757</v>
      </c>
      <c r="T5882" s="66">
        <f>(L5882*'Football Field'!$F$4)+(M5882*'Football Field'!$F$5)+(N5882*'Football Field'!$F$6)+(O5882*'Football Field'!$F$7)+(P5882*'Football Field'!$F$8)+(Q5882*'Football Field'!$F$9)+(R5882*'Football Field'!$F$10)+(S5882*'Football Field'!$F$11)</f>
        <v>124793209.36831965</v>
      </c>
    </row>
    <row r="5883" spans="2:20" x14ac:dyDescent="0.3">
      <c r="B5883" s="62">
        <f t="shared" si="828"/>
        <v>5856</v>
      </c>
      <c r="C5883" s="62">
        <v>0.94871746556525827</v>
      </c>
      <c r="D5883" s="62">
        <v>0.46368055096412841</v>
      </c>
      <c r="E5883" s="62">
        <v>0.16202972149678274</v>
      </c>
      <c r="F5883" s="62">
        <v>0.13924448728380057</v>
      </c>
      <c r="G5883" s="62">
        <v>0.12005935894619413</v>
      </c>
      <c r="H5883" s="62">
        <v>4.2570961986434508E-2</v>
      </c>
      <c r="I5883" s="62">
        <v>0.53028388714333086</v>
      </c>
      <c r="J5883" s="62">
        <v>0.33027291823550298</v>
      </c>
      <c r="K5883" s="62"/>
      <c r="L5883" s="65">
        <f t="shared" si="829"/>
        <v>0.34664458186468272</v>
      </c>
      <c r="M5883" s="65">
        <f t="shared" si="830"/>
        <v>0.16942067216184281</v>
      </c>
      <c r="N5883" s="65">
        <f t="shared" si="831"/>
        <v>5.9202794400373328E-2</v>
      </c>
      <c r="O5883" s="65">
        <f t="shared" si="832"/>
        <v>5.0877472823477821E-2</v>
      </c>
      <c r="P5883" s="65">
        <f t="shared" si="833"/>
        <v>4.3867566258041654E-2</v>
      </c>
      <c r="Q5883" s="65">
        <f t="shared" si="834"/>
        <v>1.5554676553332434E-2</v>
      </c>
      <c r="R5883" s="65">
        <f t="shared" si="835"/>
        <v>0.19375635318240522</v>
      </c>
      <c r="S5883" s="65">
        <f t="shared" si="836"/>
        <v>0.1206758827558439</v>
      </c>
      <c r="T5883" s="66">
        <f>(L5883*'Football Field'!$F$4)+(M5883*'Football Field'!$F$5)+(N5883*'Football Field'!$F$6)+(O5883*'Football Field'!$F$7)+(P5883*'Football Field'!$F$8)+(Q5883*'Football Field'!$F$9)+(R5883*'Football Field'!$F$10)+(S5883*'Football Field'!$F$11)</f>
        <v>139106272.11952913</v>
      </c>
    </row>
    <row r="5884" spans="2:20" x14ac:dyDescent="0.3">
      <c r="B5884" s="62">
        <f t="shared" si="828"/>
        <v>5857</v>
      </c>
      <c r="C5884" s="62">
        <v>0.62450099601819986</v>
      </c>
      <c r="D5884" s="62">
        <v>0.14899258919351732</v>
      </c>
      <c r="E5884" s="62">
        <v>0.74059876491823518</v>
      </c>
      <c r="F5884" s="62">
        <v>0.67248985120544902</v>
      </c>
      <c r="G5884" s="62">
        <v>0.57568424383285899</v>
      </c>
      <c r="H5884" s="62">
        <v>2.7714549354399209E-2</v>
      </c>
      <c r="I5884" s="62">
        <v>0.58290455836524746</v>
      </c>
      <c r="J5884" s="62">
        <v>0.50405167305190823</v>
      </c>
      <c r="K5884" s="62"/>
      <c r="L5884" s="65">
        <f t="shared" si="829"/>
        <v>0.16108101824290266</v>
      </c>
      <c r="M5884" s="65">
        <f t="shared" si="830"/>
        <v>3.8430487911085477E-2</v>
      </c>
      <c r="N5884" s="65">
        <f t="shared" si="831"/>
        <v>0.19102676204376906</v>
      </c>
      <c r="O5884" s="65">
        <f t="shared" si="832"/>
        <v>0.17345905079554894</v>
      </c>
      <c r="P5884" s="65">
        <f t="shared" si="833"/>
        <v>0.14848944160897687</v>
      </c>
      <c r="Q5884" s="65">
        <f t="shared" si="834"/>
        <v>7.1485679904659477E-3</v>
      </c>
      <c r="R5884" s="65">
        <f t="shared" si="835"/>
        <v>0.15035181752883414</v>
      </c>
      <c r="S5884" s="65">
        <f t="shared" si="836"/>
        <v>0.13001285387841693</v>
      </c>
      <c r="T5884" s="66">
        <f>(L5884*'Football Field'!$F$4)+(M5884*'Football Field'!$F$5)+(N5884*'Football Field'!$F$6)+(O5884*'Football Field'!$F$7)+(P5884*'Football Field'!$F$8)+(Q5884*'Football Field'!$F$9)+(R5884*'Football Field'!$F$10)+(S5884*'Football Field'!$F$11)</f>
        <v>147363479.33105984</v>
      </c>
    </row>
    <row r="5885" spans="2:20" x14ac:dyDescent="0.3">
      <c r="B5885" s="62">
        <f t="shared" si="828"/>
        <v>5858</v>
      </c>
      <c r="C5885" s="62">
        <v>0.9367674812502953</v>
      </c>
      <c r="D5885" s="62">
        <v>0.86566821699676166</v>
      </c>
      <c r="E5885" s="62">
        <v>0.881427651570584</v>
      </c>
      <c r="F5885" s="62">
        <v>0.33276797157937377</v>
      </c>
      <c r="G5885" s="62">
        <v>0.47121072035203071</v>
      </c>
      <c r="H5885" s="62">
        <v>0.68914365509469078</v>
      </c>
      <c r="I5885" s="62">
        <v>0.28933444027381783</v>
      </c>
      <c r="J5885" s="62">
        <v>0.4036388529180428</v>
      </c>
      <c r="K5885" s="62"/>
      <c r="L5885" s="65">
        <f t="shared" si="829"/>
        <v>0.19235633876322394</v>
      </c>
      <c r="M5885" s="65">
        <f t="shared" si="830"/>
        <v>0.17775677757615657</v>
      </c>
      <c r="N5885" s="65">
        <f t="shared" si="831"/>
        <v>0.18099282835318931</v>
      </c>
      <c r="O5885" s="65">
        <f t="shared" si="832"/>
        <v>6.8330754378065392E-2</v>
      </c>
      <c r="P5885" s="65">
        <f t="shared" si="833"/>
        <v>9.6758662920195637E-2</v>
      </c>
      <c r="Q5885" s="65">
        <f t="shared" si="834"/>
        <v>0.14150912903060267</v>
      </c>
      <c r="R5885" s="65">
        <f t="shared" si="835"/>
        <v>5.9412089684086421E-2</v>
      </c>
      <c r="S5885" s="65">
        <f t="shared" si="836"/>
        <v>8.288341929448001E-2</v>
      </c>
      <c r="T5885" s="66">
        <f>(L5885*'Football Field'!$F$4)+(M5885*'Football Field'!$F$5)+(N5885*'Football Field'!$F$6)+(O5885*'Football Field'!$F$7)+(P5885*'Football Field'!$F$8)+(Q5885*'Football Field'!$F$9)+(R5885*'Football Field'!$F$10)+(S5885*'Football Field'!$F$11)</f>
        <v>128527618.54088385</v>
      </c>
    </row>
    <row r="5886" spans="2:20" x14ac:dyDescent="0.3">
      <c r="B5886" s="62">
        <f t="shared" si="828"/>
        <v>5859</v>
      </c>
      <c r="C5886" s="62">
        <v>0.33034544304789193</v>
      </c>
      <c r="D5886" s="62">
        <v>0.63702544214057921</v>
      </c>
      <c r="E5886" s="62">
        <v>0.9882956674298532</v>
      </c>
      <c r="F5886" s="62">
        <v>0.97747360897128466</v>
      </c>
      <c r="G5886" s="62">
        <v>0.69557474331515601</v>
      </c>
      <c r="H5886" s="62">
        <v>0.18518870151639344</v>
      </c>
      <c r="I5886" s="62">
        <v>0.91852726725975775</v>
      </c>
      <c r="J5886" s="62">
        <v>0.55847496840308253</v>
      </c>
      <c r="K5886" s="62"/>
      <c r="L5886" s="65">
        <f t="shared" si="829"/>
        <v>6.2436462282189173E-2</v>
      </c>
      <c r="M5886" s="65">
        <f t="shared" si="830"/>
        <v>0.12040007158578835</v>
      </c>
      <c r="N5886" s="65">
        <f t="shared" si="831"/>
        <v>0.1867913920465045</v>
      </c>
      <c r="O5886" s="65">
        <f t="shared" si="832"/>
        <v>0.18474598455267052</v>
      </c>
      <c r="P5886" s="65">
        <f t="shared" si="833"/>
        <v>0.1314660975031037</v>
      </c>
      <c r="Q5886" s="65">
        <f t="shared" si="834"/>
        <v>3.500132246606958E-2</v>
      </c>
      <c r="R5886" s="65">
        <f t="shared" si="835"/>
        <v>0.17360491656339236</v>
      </c>
      <c r="S5886" s="65">
        <f t="shared" si="836"/>
        <v>0.10555375300028183</v>
      </c>
      <c r="T5886" s="66">
        <f>(L5886*'Football Field'!$F$4)+(M5886*'Football Field'!$F$5)+(N5886*'Football Field'!$F$6)+(O5886*'Football Field'!$F$7)+(P5886*'Football Field'!$F$8)+(Q5886*'Football Field'!$F$9)+(R5886*'Football Field'!$F$10)+(S5886*'Football Field'!$F$11)</f>
        <v>149187274.49041417</v>
      </c>
    </row>
    <row r="5887" spans="2:20" x14ac:dyDescent="0.3">
      <c r="B5887" s="62">
        <f t="shared" si="828"/>
        <v>5860</v>
      </c>
      <c r="C5887" s="62">
        <v>0.6681313775945309</v>
      </c>
      <c r="D5887" s="62">
        <v>0.72768583756324556</v>
      </c>
      <c r="E5887" s="62">
        <v>0.4057957401360115</v>
      </c>
      <c r="F5887" s="62">
        <v>0.96442186038018818</v>
      </c>
      <c r="G5887" s="62">
        <v>0.17546786058555897</v>
      </c>
      <c r="H5887" s="62">
        <v>0.89328420110896301</v>
      </c>
      <c r="I5887" s="62">
        <v>0.29120509043421761</v>
      </c>
      <c r="J5887" s="62">
        <v>0.54252904415588887</v>
      </c>
      <c r="K5887" s="62"/>
      <c r="L5887" s="65">
        <f t="shared" si="829"/>
        <v>0.14311414169135911</v>
      </c>
      <c r="M5887" s="65">
        <f t="shared" si="830"/>
        <v>0.15587074272542611</v>
      </c>
      <c r="N5887" s="65">
        <f t="shared" si="831"/>
        <v>8.692169085167431E-2</v>
      </c>
      <c r="O5887" s="65">
        <f t="shared" si="832"/>
        <v>0.20657974075939314</v>
      </c>
      <c r="P5887" s="65">
        <f t="shared" si="833"/>
        <v>3.7585320947702922E-2</v>
      </c>
      <c r="Q5887" s="65">
        <f t="shared" si="834"/>
        <v>0.19134201148945879</v>
      </c>
      <c r="R5887" s="65">
        <f t="shared" si="835"/>
        <v>6.2376304977161734E-2</v>
      </c>
      <c r="S5887" s="65">
        <f t="shared" si="836"/>
        <v>0.11621004655782398</v>
      </c>
      <c r="T5887" s="66">
        <f>(L5887*'Football Field'!$F$4)+(M5887*'Football Field'!$F$5)+(N5887*'Football Field'!$F$6)+(O5887*'Football Field'!$F$7)+(P5887*'Football Field'!$F$8)+(Q5887*'Football Field'!$F$9)+(R5887*'Football Field'!$F$10)+(S5887*'Football Field'!$F$11)</f>
        <v>123172425.58966732</v>
      </c>
    </row>
    <row r="5888" spans="2:20" x14ac:dyDescent="0.3">
      <c r="B5888" s="62">
        <f t="shared" si="828"/>
        <v>5861</v>
      </c>
      <c r="C5888" s="62">
        <v>0.65689503273218741</v>
      </c>
      <c r="D5888" s="62">
        <v>0.60165238917103392</v>
      </c>
      <c r="E5888" s="62">
        <v>0.40519477936910286</v>
      </c>
      <c r="F5888" s="62">
        <v>4.1904143648184289E-2</v>
      </c>
      <c r="G5888" s="62">
        <v>0.33781368665368416</v>
      </c>
      <c r="H5888" s="62">
        <v>8.1552096264973839E-2</v>
      </c>
      <c r="I5888" s="62">
        <v>0.26555272712491407</v>
      </c>
      <c r="J5888" s="62">
        <v>0.80731902942253242</v>
      </c>
      <c r="K5888" s="62"/>
      <c r="L5888" s="65">
        <f t="shared" si="829"/>
        <v>0.20541553617359892</v>
      </c>
      <c r="M5888" s="65">
        <f t="shared" si="830"/>
        <v>0.18814078650839974</v>
      </c>
      <c r="N5888" s="65">
        <f t="shared" si="831"/>
        <v>0.12670715823905637</v>
      </c>
      <c r="O5888" s="65">
        <f t="shared" si="832"/>
        <v>1.3103710191848299E-2</v>
      </c>
      <c r="P5888" s="65">
        <f t="shared" si="833"/>
        <v>0.10563663311949185</v>
      </c>
      <c r="Q5888" s="65">
        <f t="shared" si="834"/>
        <v>2.5501894131661495E-2</v>
      </c>
      <c r="R5888" s="65">
        <f t="shared" si="835"/>
        <v>8.3040140519626715E-2</v>
      </c>
      <c r="S5888" s="65">
        <f t="shared" si="836"/>
        <v>0.25245414111631648</v>
      </c>
      <c r="T5888" s="66">
        <f>(L5888*'Football Field'!$F$4)+(M5888*'Football Field'!$F$5)+(N5888*'Football Field'!$F$6)+(O5888*'Football Field'!$F$7)+(P5888*'Football Field'!$F$8)+(Q5888*'Football Field'!$F$9)+(R5888*'Football Field'!$F$10)+(S5888*'Football Field'!$F$11)</f>
        <v>131940929.04309009</v>
      </c>
    </row>
    <row r="5889" spans="2:20" x14ac:dyDescent="0.3">
      <c r="B5889" s="62">
        <f t="shared" si="828"/>
        <v>5862</v>
      </c>
      <c r="C5889" s="62">
        <v>0.30376682074294425</v>
      </c>
      <c r="D5889" s="62">
        <v>0.14683690926626369</v>
      </c>
      <c r="E5889" s="62">
        <v>0.33572100180168851</v>
      </c>
      <c r="F5889" s="62">
        <v>0.48137671106680713</v>
      </c>
      <c r="G5889" s="62">
        <v>0.3449887728001485</v>
      </c>
      <c r="H5889" s="62">
        <v>0.84353455697505453</v>
      </c>
      <c r="I5889" s="62">
        <v>0.8190947817570946</v>
      </c>
      <c r="J5889" s="62">
        <v>0.55291803781697912</v>
      </c>
      <c r="K5889" s="62"/>
      <c r="L5889" s="65">
        <f t="shared" si="829"/>
        <v>7.9348998964882844E-2</v>
      </c>
      <c r="M5889" s="65">
        <f t="shared" si="830"/>
        <v>3.8356268577584562E-2</v>
      </c>
      <c r="N5889" s="65">
        <f t="shared" si="831"/>
        <v>8.7695968109019931E-2</v>
      </c>
      <c r="O5889" s="65">
        <f t="shared" si="832"/>
        <v>0.12574368739396305</v>
      </c>
      <c r="P5889" s="65">
        <f t="shared" si="833"/>
        <v>9.0116865656569664E-2</v>
      </c>
      <c r="Q5889" s="65">
        <f t="shared" si="834"/>
        <v>0.22034540350572904</v>
      </c>
      <c r="R5889" s="65">
        <f t="shared" si="835"/>
        <v>0.21396132346127633</v>
      </c>
      <c r="S5889" s="65">
        <f t="shared" si="836"/>
        <v>0.14443148433097464</v>
      </c>
      <c r="T5889" s="66">
        <f>(L5889*'Football Field'!$F$4)+(M5889*'Football Field'!$F$5)+(N5889*'Football Field'!$F$6)+(O5889*'Football Field'!$F$7)+(P5889*'Football Field'!$F$8)+(Q5889*'Football Field'!$F$9)+(R5889*'Football Field'!$F$10)+(S5889*'Football Field'!$F$11)</f>
        <v>148865924.34537923</v>
      </c>
    </row>
    <row r="5890" spans="2:20" x14ac:dyDescent="0.3">
      <c r="B5890" s="62">
        <f t="shared" si="828"/>
        <v>5863</v>
      </c>
      <c r="C5890" s="62">
        <v>0.8375336804754997</v>
      </c>
      <c r="D5890" s="62">
        <v>0.21401147241204277</v>
      </c>
      <c r="E5890" s="62">
        <v>0.828090785537551</v>
      </c>
      <c r="F5890" s="62">
        <v>0.26887621859005695</v>
      </c>
      <c r="G5890" s="62">
        <v>0.51676979021623093</v>
      </c>
      <c r="H5890" s="62">
        <v>0.83420211727712235</v>
      </c>
      <c r="I5890" s="62">
        <v>0.21133055311980287</v>
      </c>
      <c r="J5890" s="62">
        <v>0.5882689535251695</v>
      </c>
      <c r="K5890" s="62"/>
      <c r="L5890" s="65">
        <f t="shared" si="829"/>
        <v>0.19481679446645025</v>
      </c>
      <c r="M5890" s="65">
        <f t="shared" si="830"/>
        <v>4.9780719278881544E-2</v>
      </c>
      <c r="N5890" s="65">
        <f t="shared" si="831"/>
        <v>0.19262030426530372</v>
      </c>
      <c r="O5890" s="65">
        <f t="shared" si="832"/>
        <v>6.2542682443811032E-2</v>
      </c>
      <c r="P5890" s="65">
        <f t="shared" si="833"/>
        <v>0.12020463935237662</v>
      </c>
      <c r="Q5890" s="65">
        <f t="shared" si="834"/>
        <v>0.19404184716820932</v>
      </c>
      <c r="R5890" s="65">
        <f t="shared" si="835"/>
        <v>4.9157116772005738E-2</v>
      </c>
      <c r="S5890" s="65">
        <f t="shared" si="836"/>
        <v>0.13683589625296178</v>
      </c>
      <c r="T5890" s="66">
        <f>(L5890*'Football Field'!$F$4)+(M5890*'Football Field'!$F$5)+(N5890*'Football Field'!$F$6)+(O5890*'Football Field'!$F$7)+(P5890*'Football Field'!$F$8)+(Q5890*'Football Field'!$F$9)+(R5890*'Football Field'!$F$10)+(S5890*'Football Field'!$F$11)</f>
        <v>130104094.0164551</v>
      </c>
    </row>
    <row r="5891" spans="2:20" x14ac:dyDescent="0.3">
      <c r="B5891" s="62">
        <f t="shared" si="828"/>
        <v>5864</v>
      </c>
      <c r="C5891" s="62">
        <v>2.026707055501642E-2</v>
      </c>
      <c r="D5891" s="62">
        <v>0.36244017271519913</v>
      </c>
      <c r="E5891" s="62">
        <v>0.55732763066416746</v>
      </c>
      <c r="F5891" s="62">
        <v>0.24420462086248684</v>
      </c>
      <c r="G5891" s="62">
        <v>0.55754514961474722</v>
      </c>
      <c r="H5891" s="62">
        <v>0.18215464696687167</v>
      </c>
      <c r="I5891" s="62">
        <v>0.15897050157397308</v>
      </c>
      <c r="J5891" s="62">
        <v>0.40740149304719275</v>
      </c>
      <c r="K5891" s="62"/>
      <c r="L5891" s="65">
        <f t="shared" si="829"/>
        <v>8.1383683513608883E-3</v>
      </c>
      <c r="M5891" s="65">
        <f t="shared" si="830"/>
        <v>0.14554010767762687</v>
      </c>
      <c r="N5891" s="65">
        <f t="shared" si="831"/>
        <v>0.22379837966338673</v>
      </c>
      <c r="O5891" s="65">
        <f t="shared" si="832"/>
        <v>9.8061885771223517E-2</v>
      </c>
      <c r="P5891" s="65">
        <f t="shared" si="833"/>
        <v>0.22388572575212776</v>
      </c>
      <c r="Q5891" s="65">
        <f t="shared" si="834"/>
        <v>7.3145332469451346E-2</v>
      </c>
      <c r="R5891" s="65">
        <f t="shared" si="835"/>
        <v>6.3835594557071426E-2</v>
      </c>
      <c r="S5891" s="65">
        <f t="shared" si="836"/>
        <v>0.16359460575775156</v>
      </c>
      <c r="T5891" s="66">
        <f>(L5891*'Football Field'!$F$4)+(M5891*'Football Field'!$F$5)+(N5891*'Football Field'!$F$6)+(O5891*'Football Field'!$F$7)+(P5891*'Football Field'!$F$8)+(Q5891*'Football Field'!$F$9)+(R5891*'Football Field'!$F$10)+(S5891*'Football Field'!$F$11)</f>
        <v>142510604.75523663</v>
      </c>
    </row>
    <row r="5892" spans="2:20" x14ac:dyDescent="0.3">
      <c r="B5892" s="62">
        <f t="shared" si="828"/>
        <v>5865</v>
      </c>
      <c r="C5892" s="62">
        <v>3.8216148446053144E-2</v>
      </c>
      <c r="D5892" s="62">
        <v>0.62239084794320509</v>
      </c>
      <c r="E5892" s="62">
        <v>0.54236716506782034</v>
      </c>
      <c r="F5892" s="62">
        <v>0.21230276996380693</v>
      </c>
      <c r="G5892" s="62">
        <v>0.92173090720209394</v>
      </c>
      <c r="H5892" s="62">
        <v>0.25926805356458582</v>
      </c>
      <c r="I5892" s="62">
        <v>0.67521040287931122</v>
      </c>
      <c r="J5892" s="62">
        <v>0.80660032218255862</v>
      </c>
      <c r="K5892" s="62"/>
      <c r="L5892" s="65">
        <f t="shared" si="829"/>
        <v>9.3710977801224251E-3</v>
      </c>
      <c r="M5892" s="65">
        <f t="shared" si="830"/>
        <v>0.15261834932848775</v>
      </c>
      <c r="N5892" s="65">
        <f t="shared" si="831"/>
        <v>0.13299549910826394</v>
      </c>
      <c r="O5892" s="65">
        <f t="shared" si="832"/>
        <v>5.2059406748697197E-2</v>
      </c>
      <c r="P5892" s="65">
        <f t="shared" si="833"/>
        <v>0.2260204340200547</v>
      </c>
      <c r="Q5892" s="65">
        <f t="shared" si="834"/>
        <v>6.3575906521440073E-2</v>
      </c>
      <c r="R5892" s="65">
        <f t="shared" si="835"/>
        <v>0.16557039274823532</v>
      </c>
      <c r="S5892" s="65">
        <f t="shared" si="836"/>
        <v>0.19778891374469873</v>
      </c>
      <c r="T5892" s="66">
        <f>(L5892*'Football Field'!$F$4)+(M5892*'Football Field'!$F$5)+(N5892*'Football Field'!$F$6)+(O5892*'Football Field'!$F$7)+(P5892*'Football Field'!$F$8)+(Q5892*'Football Field'!$F$9)+(R5892*'Football Field'!$F$10)+(S5892*'Football Field'!$F$11)</f>
        <v>154339846.86587128</v>
      </c>
    </row>
    <row r="5893" spans="2:20" x14ac:dyDescent="0.3">
      <c r="B5893" s="62">
        <f t="shared" si="828"/>
        <v>5866</v>
      </c>
      <c r="C5893" s="62">
        <v>0.8848840871953586</v>
      </c>
      <c r="D5893" s="62">
        <v>0.40628609771209245</v>
      </c>
      <c r="E5893" s="62">
        <v>0.18882188678423617</v>
      </c>
      <c r="F5893" s="62">
        <v>0.87423238719706864</v>
      </c>
      <c r="G5893" s="62">
        <v>0.13947495121175091</v>
      </c>
      <c r="H5893" s="62">
        <v>0.78871866817958458</v>
      </c>
      <c r="I5893" s="62">
        <v>0.77513237272250946</v>
      </c>
      <c r="J5893" s="62">
        <v>0.80015138717556067</v>
      </c>
      <c r="K5893" s="62"/>
      <c r="L5893" s="65">
        <f t="shared" si="829"/>
        <v>0.18216105406898059</v>
      </c>
      <c r="M5893" s="65">
        <f t="shared" si="830"/>
        <v>8.3637512397110494E-2</v>
      </c>
      <c r="N5893" s="65">
        <f t="shared" si="831"/>
        <v>3.8870620938532559E-2</v>
      </c>
      <c r="O5893" s="65">
        <f t="shared" si="832"/>
        <v>0.17996830936106645</v>
      </c>
      <c r="P5893" s="65">
        <f t="shared" si="833"/>
        <v>2.8712126815930668E-2</v>
      </c>
      <c r="Q5893" s="65">
        <f t="shared" si="834"/>
        <v>0.16236456959560666</v>
      </c>
      <c r="R5893" s="65">
        <f t="shared" si="835"/>
        <v>0.15956771299352041</v>
      </c>
      <c r="S5893" s="65">
        <f t="shared" si="836"/>
        <v>0.16471809382925207</v>
      </c>
      <c r="T5893" s="66">
        <f>(L5893*'Football Field'!$F$4)+(M5893*'Football Field'!$F$5)+(N5893*'Football Field'!$F$6)+(O5893*'Football Field'!$F$7)+(P5893*'Football Field'!$F$8)+(Q5893*'Football Field'!$F$9)+(R5893*'Football Field'!$F$10)+(S5893*'Football Field'!$F$11)</f>
        <v>134907916.27403352</v>
      </c>
    </row>
    <row r="5894" spans="2:20" x14ac:dyDescent="0.3">
      <c r="B5894" s="62">
        <f t="shared" si="828"/>
        <v>5867</v>
      </c>
      <c r="C5894" s="62">
        <v>5.5179124719115125E-2</v>
      </c>
      <c r="D5894" s="62">
        <v>0.13041966675803351</v>
      </c>
      <c r="E5894" s="62">
        <v>0.62681249802684302</v>
      </c>
      <c r="F5894" s="62">
        <v>7.1634827908750198E-2</v>
      </c>
      <c r="G5894" s="62">
        <v>0.34986623868478339</v>
      </c>
      <c r="H5894" s="62">
        <v>0.72267938535614751</v>
      </c>
      <c r="I5894" s="62">
        <v>0.80352025344756584</v>
      </c>
      <c r="J5894" s="62">
        <v>0.56188597489098102</v>
      </c>
      <c r="K5894" s="62"/>
      <c r="L5894" s="65">
        <f t="shared" si="829"/>
        <v>1.6610222288175089E-2</v>
      </c>
      <c r="M5894" s="65">
        <f t="shared" si="830"/>
        <v>3.9259405918959919E-2</v>
      </c>
      <c r="N5894" s="65">
        <f t="shared" si="831"/>
        <v>0.18868539467110151</v>
      </c>
      <c r="O5894" s="65">
        <f t="shared" si="832"/>
        <v>2.1563778352709444E-2</v>
      </c>
      <c r="P5894" s="65">
        <f t="shared" si="833"/>
        <v>0.10531801700850117</v>
      </c>
      <c r="Q5894" s="65">
        <f t="shared" si="834"/>
        <v>0.21754359633198353</v>
      </c>
      <c r="R5894" s="65">
        <f t="shared" si="835"/>
        <v>0.2418786106295614</v>
      </c>
      <c r="S5894" s="65">
        <f t="shared" si="836"/>
        <v>0.16914097479900783</v>
      </c>
      <c r="T5894" s="66">
        <f>(L5894*'Football Field'!$F$4)+(M5894*'Football Field'!$F$5)+(N5894*'Football Field'!$F$6)+(O5894*'Football Field'!$F$7)+(P5894*'Football Field'!$F$8)+(Q5894*'Football Field'!$F$9)+(R5894*'Football Field'!$F$10)+(S5894*'Football Field'!$F$11)</f>
        <v>156380025.28612658</v>
      </c>
    </row>
    <row r="5895" spans="2:20" x14ac:dyDescent="0.3">
      <c r="B5895" s="62">
        <f t="shared" si="828"/>
        <v>5868</v>
      </c>
      <c r="C5895" s="62">
        <v>0.35903744094910373</v>
      </c>
      <c r="D5895" s="62">
        <v>0.78174135625107521</v>
      </c>
      <c r="E5895" s="62">
        <v>0.48135295173440873</v>
      </c>
      <c r="F5895" s="62">
        <v>0.50927610846127114</v>
      </c>
      <c r="G5895" s="62">
        <v>0.72034808980966225</v>
      </c>
      <c r="H5895" s="62">
        <v>0.68326158836988593</v>
      </c>
      <c r="I5895" s="62">
        <v>0.94182821774258119</v>
      </c>
      <c r="J5895" s="62">
        <v>0.67425394658395732</v>
      </c>
      <c r="K5895" s="62"/>
      <c r="L5895" s="65">
        <f t="shared" si="829"/>
        <v>6.9701124394066422E-2</v>
      </c>
      <c r="M5895" s="65">
        <f t="shared" si="830"/>
        <v>0.15176203175915157</v>
      </c>
      <c r="N5895" s="65">
        <f t="shared" si="831"/>
        <v>9.3446638538868032E-2</v>
      </c>
      <c r="O5895" s="65">
        <f t="shared" si="832"/>
        <v>9.88674531908139E-2</v>
      </c>
      <c r="P5895" s="65">
        <f t="shared" si="833"/>
        <v>0.13984355414890814</v>
      </c>
      <c r="Q5895" s="65">
        <f t="shared" si="834"/>
        <v>0.1326438291192252</v>
      </c>
      <c r="R5895" s="65">
        <f t="shared" si="835"/>
        <v>0.18284022298394059</v>
      </c>
      <c r="S5895" s="65">
        <f t="shared" si="836"/>
        <v>0.1308951458650261</v>
      </c>
      <c r="T5895" s="66">
        <f>(L5895*'Football Field'!$F$4)+(M5895*'Football Field'!$F$5)+(N5895*'Football Field'!$F$6)+(O5895*'Football Field'!$F$7)+(P5895*'Football Field'!$F$8)+(Q5895*'Football Field'!$F$9)+(R5895*'Football Field'!$F$10)+(S5895*'Football Field'!$F$11)</f>
        <v>148162844.27082887</v>
      </c>
    </row>
    <row r="5896" spans="2:20" x14ac:dyDescent="0.3">
      <c r="B5896" s="62">
        <f t="shared" si="828"/>
        <v>5869</v>
      </c>
      <c r="C5896" s="62">
        <v>0.84428515621657507</v>
      </c>
      <c r="D5896" s="62">
        <v>0.41521599542281984</v>
      </c>
      <c r="E5896" s="62">
        <v>0.75138337790061283</v>
      </c>
      <c r="F5896" s="62">
        <v>0.9362207673994094</v>
      </c>
      <c r="G5896" s="62">
        <v>0.54722045643275696</v>
      </c>
      <c r="H5896" s="62">
        <v>0.9436229725324139</v>
      </c>
      <c r="I5896" s="62">
        <v>0.68993588688559793</v>
      </c>
      <c r="J5896" s="62">
        <v>0.11996457868294041</v>
      </c>
      <c r="K5896" s="62"/>
      <c r="L5896" s="65">
        <f t="shared" si="829"/>
        <v>0.16088213007119118</v>
      </c>
      <c r="M5896" s="65">
        <f t="shared" si="830"/>
        <v>7.9121175223075407E-2</v>
      </c>
      <c r="N5896" s="65">
        <f t="shared" si="831"/>
        <v>0.14317930079269134</v>
      </c>
      <c r="O5896" s="65">
        <f t="shared" si="832"/>
        <v>0.17840085209014978</v>
      </c>
      <c r="P5896" s="65">
        <f t="shared" si="833"/>
        <v>0.10427518712273559</v>
      </c>
      <c r="Q5896" s="65">
        <f t="shared" si="834"/>
        <v>0.179811373784453</v>
      </c>
      <c r="R5896" s="65">
        <f t="shared" si="835"/>
        <v>0.13147021983913482</v>
      </c>
      <c r="S5896" s="65">
        <f t="shared" si="836"/>
        <v>2.2859761076568796E-2</v>
      </c>
      <c r="T5896" s="66">
        <f>(L5896*'Football Field'!$F$4)+(M5896*'Football Field'!$F$5)+(N5896*'Football Field'!$F$6)+(O5896*'Football Field'!$F$7)+(P5896*'Football Field'!$F$8)+(Q5896*'Football Field'!$F$9)+(R5896*'Football Field'!$F$10)+(S5896*'Football Field'!$F$11)</f>
        <v>138939439.09514931</v>
      </c>
    </row>
    <row r="5897" spans="2:20" x14ac:dyDescent="0.3">
      <c r="B5897" s="62">
        <f t="shared" si="828"/>
        <v>5870</v>
      </c>
      <c r="C5897" s="62">
        <v>0.94761663065238999</v>
      </c>
      <c r="D5897" s="62">
        <v>1.0579202591055825E-2</v>
      </c>
      <c r="E5897" s="62">
        <v>0.47690082581463078</v>
      </c>
      <c r="F5897" s="62">
        <v>0.87718751005062556</v>
      </c>
      <c r="G5897" s="62">
        <v>8.3785277393846558E-2</v>
      </c>
      <c r="H5897" s="62">
        <v>0.87708179834441979</v>
      </c>
      <c r="I5897" s="62">
        <v>0.63502959150250227</v>
      </c>
      <c r="J5897" s="62">
        <v>0.80876929650849649</v>
      </c>
      <c r="K5897" s="62"/>
      <c r="L5897" s="65">
        <f t="shared" si="829"/>
        <v>0.20089604595379423</v>
      </c>
      <c r="M5897" s="65">
        <f t="shared" si="830"/>
        <v>2.2428056886507641E-3</v>
      </c>
      <c r="N5897" s="65">
        <f t="shared" si="831"/>
        <v>0.10110363950904859</v>
      </c>
      <c r="O5897" s="65">
        <f t="shared" si="832"/>
        <v>0.18596497426169392</v>
      </c>
      <c r="P5897" s="65">
        <f t="shared" si="833"/>
        <v>1.7762595540326741E-2</v>
      </c>
      <c r="Q5897" s="65">
        <f t="shared" si="834"/>
        <v>0.18594256323269673</v>
      </c>
      <c r="R5897" s="65">
        <f t="shared" si="835"/>
        <v>0.13462715814588064</v>
      </c>
      <c r="S5897" s="65">
        <f t="shared" si="836"/>
        <v>0.17146021766790839</v>
      </c>
      <c r="T5897" s="66">
        <f>(L5897*'Football Field'!$F$4)+(M5897*'Football Field'!$F$5)+(N5897*'Football Field'!$F$6)+(O5897*'Football Field'!$F$7)+(P5897*'Football Field'!$F$8)+(Q5897*'Football Field'!$F$9)+(R5897*'Football Field'!$F$10)+(S5897*'Football Field'!$F$11)</f>
        <v>132441653.80276959</v>
      </c>
    </row>
    <row r="5898" spans="2:20" x14ac:dyDescent="0.3">
      <c r="B5898" s="62">
        <f t="shared" si="828"/>
        <v>5871</v>
      </c>
      <c r="C5898" s="62">
        <v>0.23951919505318076</v>
      </c>
      <c r="D5898" s="62">
        <v>0.83434862134518961</v>
      </c>
      <c r="E5898" s="62">
        <v>0.66253409325263546</v>
      </c>
      <c r="F5898" s="62">
        <v>0.75512582641723369</v>
      </c>
      <c r="G5898" s="62">
        <v>0.90487876268315393</v>
      </c>
      <c r="H5898" s="62">
        <v>4.3857370119662731E-2</v>
      </c>
      <c r="I5898" s="62">
        <v>0.4755714961310602</v>
      </c>
      <c r="J5898" s="62">
        <v>0.96373197065039484</v>
      </c>
      <c r="K5898" s="62"/>
      <c r="L5898" s="65">
        <f t="shared" si="829"/>
        <v>4.908615427911734E-2</v>
      </c>
      <c r="M5898" s="65">
        <f t="shared" si="830"/>
        <v>0.1709882380859937</v>
      </c>
      <c r="N5898" s="65">
        <f t="shared" si="831"/>
        <v>0.13577722115070254</v>
      </c>
      <c r="O5898" s="65">
        <f t="shared" si="832"/>
        <v>0.15475261933571735</v>
      </c>
      <c r="P5898" s="65">
        <f t="shared" si="833"/>
        <v>0.1854424174191974</v>
      </c>
      <c r="Q5898" s="65">
        <f t="shared" si="834"/>
        <v>8.9879628874509586E-3</v>
      </c>
      <c r="R5898" s="65">
        <f t="shared" si="835"/>
        <v>9.7461816472190405E-2</v>
      </c>
      <c r="S5898" s="65">
        <f t="shared" si="836"/>
        <v>0.1975035703696302</v>
      </c>
      <c r="T5898" s="66">
        <f>(L5898*'Football Field'!$F$4)+(M5898*'Football Field'!$F$5)+(N5898*'Football Field'!$F$6)+(O5898*'Football Field'!$F$7)+(P5898*'Football Field'!$F$8)+(Q5898*'Football Field'!$F$9)+(R5898*'Football Field'!$F$10)+(S5898*'Football Field'!$F$11)</f>
        <v>142110678.81946853</v>
      </c>
    </row>
    <row r="5899" spans="2:20" x14ac:dyDescent="0.3">
      <c r="B5899" s="62">
        <f t="shared" si="828"/>
        <v>5872</v>
      </c>
      <c r="C5899" s="62">
        <v>0.5987543367930831</v>
      </c>
      <c r="D5899" s="62">
        <v>0.12455861821145264</v>
      </c>
      <c r="E5899" s="62">
        <v>0.79843615864460205</v>
      </c>
      <c r="F5899" s="62">
        <v>0.16130101175670009</v>
      </c>
      <c r="G5899" s="62">
        <v>0.28865549064041174</v>
      </c>
      <c r="H5899" s="62">
        <v>0.58728931046412491</v>
      </c>
      <c r="I5899" s="62">
        <v>0.31093592871795639</v>
      </c>
      <c r="J5899" s="62">
        <v>0.59712530148116294</v>
      </c>
      <c r="K5899" s="62"/>
      <c r="L5899" s="65">
        <f t="shared" si="829"/>
        <v>0.17269819400945255</v>
      </c>
      <c r="M5899" s="65">
        <f t="shared" si="830"/>
        <v>3.5926334210193027E-2</v>
      </c>
      <c r="N5899" s="65">
        <f t="shared" si="831"/>
        <v>0.23029224868465359</v>
      </c>
      <c r="O5899" s="65">
        <f t="shared" si="832"/>
        <v>4.6523910910571266E-2</v>
      </c>
      <c r="P5899" s="65">
        <f t="shared" si="833"/>
        <v>8.3256652789370528E-2</v>
      </c>
      <c r="Q5899" s="65">
        <f t="shared" si="834"/>
        <v>0.16939134641000686</v>
      </c>
      <c r="R5899" s="65">
        <f t="shared" si="835"/>
        <v>8.9682980218312586E-2</v>
      </c>
      <c r="S5899" s="65">
        <f t="shared" si="836"/>
        <v>0.17222833276743962</v>
      </c>
      <c r="T5899" s="66">
        <f>(L5899*'Football Field'!$F$4)+(M5899*'Football Field'!$F$5)+(N5899*'Football Field'!$F$6)+(O5899*'Football Field'!$F$7)+(P5899*'Football Field'!$F$8)+(Q5899*'Football Field'!$F$9)+(R5899*'Football Field'!$F$10)+(S5899*'Football Field'!$F$11)</f>
        <v>133997058.28124197</v>
      </c>
    </row>
    <row r="5900" spans="2:20" x14ac:dyDescent="0.3">
      <c r="B5900" s="62">
        <f t="shared" si="828"/>
        <v>5873</v>
      </c>
      <c r="C5900" s="62">
        <v>0.81061946231602966</v>
      </c>
      <c r="D5900" s="62">
        <v>0.32340219565251893</v>
      </c>
      <c r="E5900" s="62">
        <v>0.73911894043139215</v>
      </c>
      <c r="F5900" s="62">
        <v>0.73595200580708897</v>
      </c>
      <c r="G5900" s="62">
        <v>0.24464038007040689</v>
      </c>
      <c r="H5900" s="62">
        <v>0.75523105336110385</v>
      </c>
      <c r="I5900" s="62">
        <v>0.22817815254318752</v>
      </c>
      <c r="J5900" s="62">
        <v>0.26836092797379751</v>
      </c>
      <c r="K5900" s="62"/>
      <c r="L5900" s="65">
        <f t="shared" si="829"/>
        <v>0.19744704582765382</v>
      </c>
      <c r="M5900" s="65">
        <f t="shared" si="830"/>
        <v>7.8772853495679113E-2</v>
      </c>
      <c r="N5900" s="65">
        <f t="shared" si="831"/>
        <v>0.18003127001970354</v>
      </c>
      <c r="O5900" s="65">
        <f t="shared" si="832"/>
        <v>0.17925988231564888</v>
      </c>
      <c r="P5900" s="65">
        <f t="shared" si="833"/>
        <v>5.958840440007173E-2</v>
      </c>
      <c r="Q5900" s="65">
        <f t="shared" si="834"/>
        <v>0.18395578608168386</v>
      </c>
      <c r="R5900" s="65">
        <f t="shared" si="835"/>
        <v>5.5578608997793398E-2</v>
      </c>
      <c r="S5900" s="65">
        <f t="shared" si="836"/>
        <v>6.5366148861765755E-2</v>
      </c>
      <c r="T5900" s="66">
        <f>(L5900*'Football Field'!$F$4)+(M5900*'Football Field'!$F$5)+(N5900*'Football Field'!$F$6)+(O5900*'Football Field'!$F$7)+(P5900*'Football Field'!$F$8)+(Q5900*'Football Field'!$F$9)+(R5900*'Football Field'!$F$10)+(S5900*'Football Field'!$F$11)</f>
        <v>125866823.67113821</v>
      </c>
    </row>
    <row r="5901" spans="2:20" x14ac:dyDescent="0.3">
      <c r="B5901" s="62">
        <f t="shared" si="828"/>
        <v>5874</v>
      </c>
      <c r="C5901" s="62">
        <v>7.0957999697358276E-2</v>
      </c>
      <c r="D5901" s="62">
        <v>3.4112974094690718E-2</v>
      </c>
      <c r="E5901" s="62">
        <v>0.22004177966972815</v>
      </c>
      <c r="F5901" s="62">
        <v>0.88402816348062263</v>
      </c>
      <c r="G5901" s="62">
        <v>0.71856307895036153</v>
      </c>
      <c r="H5901" s="62">
        <v>0.24983792165407781</v>
      </c>
      <c r="I5901" s="62">
        <v>0.24461724461174106</v>
      </c>
      <c r="J5901" s="62">
        <v>0.19759876778862284</v>
      </c>
      <c r="K5901" s="62"/>
      <c r="L5901" s="65">
        <f t="shared" si="829"/>
        <v>2.7085708525286658E-2</v>
      </c>
      <c r="M5901" s="65">
        <f t="shared" si="830"/>
        <v>1.3021422210325446E-2</v>
      </c>
      <c r="N5901" s="65">
        <f t="shared" si="831"/>
        <v>8.3993172481460057E-2</v>
      </c>
      <c r="O5901" s="65">
        <f t="shared" si="832"/>
        <v>0.33744650731849829</v>
      </c>
      <c r="P5901" s="65">
        <f t="shared" si="833"/>
        <v>0.27428605930962602</v>
      </c>
      <c r="Q5901" s="65">
        <f t="shared" si="834"/>
        <v>9.5366796602888007E-2</v>
      </c>
      <c r="R5901" s="65">
        <f t="shared" si="835"/>
        <v>9.3373987655672813E-2</v>
      </c>
      <c r="S5901" s="65">
        <f t="shared" si="836"/>
        <v>7.542634589624285E-2</v>
      </c>
      <c r="T5901" s="66">
        <f>(L5901*'Football Field'!$F$4)+(M5901*'Football Field'!$F$5)+(N5901*'Football Field'!$F$6)+(O5901*'Football Field'!$F$7)+(P5901*'Football Field'!$F$8)+(Q5901*'Football Field'!$F$9)+(R5901*'Football Field'!$F$10)+(S5901*'Football Field'!$F$11)</f>
        <v>148434297.90098175</v>
      </c>
    </row>
    <row r="5902" spans="2:20" x14ac:dyDescent="0.3">
      <c r="B5902" s="62">
        <f t="shared" si="828"/>
        <v>5875</v>
      </c>
      <c r="C5902" s="62">
        <v>0.61003443931988177</v>
      </c>
      <c r="D5902" s="62">
        <v>0.70856143315844167</v>
      </c>
      <c r="E5902" s="62">
        <v>0.86319835887150853</v>
      </c>
      <c r="F5902" s="62">
        <v>0.49270608827471563</v>
      </c>
      <c r="G5902" s="62">
        <v>0.98805727537173826</v>
      </c>
      <c r="H5902" s="62">
        <v>0.93990534322240837</v>
      </c>
      <c r="I5902" s="62">
        <v>0.37629896420378417</v>
      </c>
      <c r="J5902" s="62">
        <v>0.28821858213260154</v>
      </c>
      <c r="K5902" s="62"/>
      <c r="L5902" s="65">
        <f t="shared" si="829"/>
        <v>0.11582242256426616</v>
      </c>
      <c r="M5902" s="65">
        <f t="shared" si="830"/>
        <v>0.13452896498026351</v>
      </c>
      <c r="N5902" s="65">
        <f t="shared" si="831"/>
        <v>0.16388865715427572</v>
      </c>
      <c r="O5902" s="65">
        <f t="shared" si="832"/>
        <v>9.3546214898560839E-2</v>
      </c>
      <c r="P5902" s="65">
        <f t="shared" si="833"/>
        <v>0.18759463382655819</v>
      </c>
      <c r="Q5902" s="65">
        <f t="shared" si="834"/>
        <v>0.17845240664524797</v>
      </c>
      <c r="R5902" s="65">
        <f t="shared" si="835"/>
        <v>7.1444913325053164E-2</v>
      </c>
      <c r="S5902" s="65">
        <f t="shared" si="836"/>
        <v>5.4721786605774439E-2</v>
      </c>
      <c r="T5902" s="66">
        <f>(L5902*'Football Field'!$F$4)+(M5902*'Football Field'!$F$5)+(N5902*'Football Field'!$F$6)+(O5902*'Football Field'!$F$7)+(P5902*'Football Field'!$F$8)+(Q5902*'Football Field'!$F$9)+(R5902*'Football Field'!$F$10)+(S5902*'Football Field'!$F$11)</f>
        <v>137664278.81379899</v>
      </c>
    </row>
    <row r="5903" spans="2:20" x14ac:dyDescent="0.3">
      <c r="B5903" s="62">
        <f t="shared" si="828"/>
        <v>5876</v>
      </c>
      <c r="C5903" s="62">
        <v>0.72538023593158585</v>
      </c>
      <c r="D5903" s="62">
        <v>0.72623965311370919</v>
      </c>
      <c r="E5903" s="62">
        <v>0.77868328716943058</v>
      </c>
      <c r="F5903" s="62">
        <v>0.20748496903433855</v>
      </c>
      <c r="G5903" s="62">
        <v>0.43520417086414109</v>
      </c>
      <c r="H5903" s="62">
        <v>0.29356831942685169</v>
      </c>
      <c r="I5903" s="62">
        <v>0.21229875463494263</v>
      </c>
      <c r="J5903" s="62">
        <v>0.58057445916778905</v>
      </c>
      <c r="K5903" s="62"/>
      <c r="L5903" s="65">
        <f t="shared" si="829"/>
        <v>0.18320301930337565</v>
      </c>
      <c r="M5903" s="65">
        <f t="shared" si="830"/>
        <v>0.18342007487617326</v>
      </c>
      <c r="N5903" s="65">
        <f t="shared" si="831"/>
        <v>0.19666531044550251</v>
      </c>
      <c r="O5903" s="65">
        <f t="shared" si="832"/>
        <v>5.2402686073105678E-2</v>
      </c>
      <c r="P5903" s="65">
        <f t="shared" si="833"/>
        <v>0.10991575751073072</v>
      </c>
      <c r="Q5903" s="65">
        <f t="shared" si="834"/>
        <v>7.4144014168990344E-2</v>
      </c>
      <c r="R5903" s="65">
        <f t="shared" si="835"/>
        <v>5.361846231379299E-2</v>
      </c>
      <c r="S5903" s="65">
        <f t="shared" si="836"/>
        <v>0.14663067530832882</v>
      </c>
      <c r="T5903" s="66">
        <f>(L5903*'Football Field'!$F$4)+(M5903*'Football Field'!$F$5)+(N5903*'Football Field'!$F$6)+(O5903*'Football Field'!$F$7)+(P5903*'Football Field'!$F$8)+(Q5903*'Football Field'!$F$9)+(R5903*'Football Field'!$F$10)+(S5903*'Football Field'!$F$11)</f>
        <v>129619638.84408827</v>
      </c>
    </row>
    <row r="5904" spans="2:20" x14ac:dyDescent="0.3">
      <c r="B5904" s="62">
        <f t="shared" si="828"/>
        <v>5877</v>
      </c>
      <c r="C5904" s="62">
        <v>0.71712403364028099</v>
      </c>
      <c r="D5904" s="62">
        <v>0.86330798886952365</v>
      </c>
      <c r="E5904" s="62">
        <v>0.72290010451498221</v>
      </c>
      <c r="F5904" s="62">
        <v>0.1096058908540245</v>
      </c>
      <c r="G5904" s="62">
        <v>0.67587029883730765</v>
      </c>
      <c r="H5904" s="62">
        <v>0.7952803000162405</v>
      </c>
      <c r="I5904" s="62">
        <v>0.80777566004725709</v>
      </c>
      <c r="J5904" s="62">
        <v>0.69118486072655505</v>
      </c>
      <c r="K5904" s="62"/>
      <c r="L5904" s="65">
        <f t="shared" si="829"/>
        <v>0.13321892766011534</v>
      </c>
      <c r="M5904" s="65">
        <f t="shared" si="830"/>
        <v>0.16037527557652428</v>
      </c>
      <c r="N5904" s="65">
        <f t="shared" si="831"/>
        <v>0.13429193864834071</v>
      </c>
      <c r="O5904" s="65">
        <f t="shared" si="832"/>
        <v>2.0361302312912211E-2</v>
      </c>
      <c r="P5904" s="65">
        <f t="shared" si="833"/>
        <v>0.12555529061182247</v>
      </c>
      <c r="Q5904" s="65">
        <f t="shared" si="834"/>
        <v>0.14773788603844576</v>
      </c>
      <c r="R5904" s="65">
        <f t="shared" si="835"/>
        <v>0.1500591280913848</v>
      </c>
      <c r="S5904" s="65">
        <f t="shared" si="836"/>
        <v>0.12840025106045441</v>
      </c>
      <c r="T5904" s="66">
        <f>(L5904*'Football Field'!$F$4)+(M5904*'Football Field'!$F$5)+(N5904*'Football Field'!$F$6)+(O5904*'Football Field'!$F$7)+(P5904*'Football Field'!$F$8)+(Q5904*'Football Field'!$F$9)+(R5904*'Football Field'!$F$10)+(S5904*'Football Field'!$F$11)</f>
        <v>142599926.1428628</v>
      </c>
    </row>
    <row r="5905" spans="2:20" x14ac:dyDescent="0.3">
      <c r="B5905" s="62">
        <f t="shared" si="828"/>
        <v>5878</v>
      </c>
      <c r="C5905" s="62">
        <v>0.10336338141868506</v>
      </c>
      <c r="D5905" s="62">
        <v>1.6909384415949247E-2</v>
      </c>
      <c r="E5905" s="62">
        <v>0.20078083484147191</v>
      </c>
      <c r="F5905" s="62">
        <v>0.84211316233581424</v>
      </c>
      <c r="G5905" s="62">
        <v>0.54002091691748411</v>
      </c>
      <c r="H5905" s="62">
        <v>0.31066143299930837</v>
      </c>
      <c r="I5905" s="62">
        <v>0.60585130475928328</v>
      </c>
      <c r="J5905" s="62">
        <v>0.91317478581316347</v>
      </c>
      <c r="K5905" s="62"/>
      <c r="L5905" s="65">
        <f t="shared" si="829"/>
        <v>2.9257580713932266E-2</v>
      </c>
      <c r="M5905" s="65">
        <f t="shared" si="830"/>
        <v>4.7862954228305781E-3</v>
      </c>
      <c r="N5905" s="65">
        <f t="shared" si="831"/>
        <v>5.683213339732282E-2</v>
      </c>
      <c r="O5905" s="65">
        <f t="shared" si="832"/>
        <v>0.23836482010495613</v>
      </c>
      <c r="P5905" s="65">
        <f t="shared" si="833"/>
        <v>0.15285592776736384</v>
      </c>
      <c r="Q5905" s="65">
        <f t="shared" si="834"/>
        <v>8.7934448601930754E-2</v>
      </c>
      <c r="R5905" s="65">
        <f t="shared" si="835"/>
        <v>0.17148958563802957</v>
      </c>
      <c r="S5905" s="65">
        <f t="shared" si="836"/>
        <v>0.25847920835363403</v>
      </c>
      <c r="T5905" s="66">
        <f>(L5905*'Football Field'!$F$4)+(M5905*'Football Field'!$F$5)+(N5905*'Football Field'!$F$6)+(O5905*'Football Field'!$F$7)+(P5905*'Football Field'!$F$8)+(Q5905*'Football Field'!$F$9)+(R5905*'Football Field'!$F$10)+(S5905*'Football Field'!$F$11)</f>
        <v>149340259.75055146</v>
      </c>
    </row>
    <row r="5906" spans="2:20" x14ac:dyDescent="0.3">
      <c r="B5906" s="62">
        <f t="shared" si="828"/>
        <v>5879</v>
      </c>
      <c r="C5906" s="62">
        <v>0.11866326569223407</v>
      </c>
      <c r="D5906" s="62">
        <v>0.29877489102751242</v>
      </c>
      <c r="E5906" s="62">
        <v>0.26937947996026246</v>
      </c>
      <c r="F5906" s="62">
        <v>0.24269299769245123</v>
      </c>
      <c r="G5906" s="62">
        <v>0.64806476514528166</v>
      </c>
      <c r="H5906" s="62">
        <v>0.14784002337336999</v>
      </c>
      <c r="I5906" s="62">
        <v>0.7328738688796802</v>
      </c>
      <c r="J5906" s="62">
        <v>0.33491877106145529</v>
      </c>
      <c r="K5906" s="62"/>
      <c r="L5906" s="65">
        <f t="shared" si="829"/>
        <v>4.2482787899413517E-2</v>
      </c>
      <c r="M5906" s="65">
        <f t="shared" si="830"/>
        <v>0.10696478182314915</v>
      </c>
      <c r="N5906" s="65">
        <f t="shared" si="831"/>
        <v>9.644089301644003E-2</v>
      </c>
      <c r="O5906" s="65">
        <f t="shared" si="832"/>
        <v>8.6886831282581303E-2</v>
      </c>
      <c r="P5906" s="65">
        <f t="shared" si="833"/>
        <v>0.23201449751228315</v>
      </c>
      <c r="Q5906" s="65">
        <f t="shared" si="834"/>
        <v>5.2928396327004613E-2</v>
      </c>
      <c r="R5906" s="65">
        <f t="shared" si="835"/>
        <v>0.26237711348168002</v>
      </c>
      <c r="S5906" s="65">
        <f t="shared" si="836"/>
        <v>0.11990469865744821</v>
      </c>
      <c r="T5906" s="66">
        <f>(L5906*'Football Field'!$F$4)+(M5906*'Football Field'!$F$5)+(N5906*'Football Field'!$F$6)+(O5906*'Football Field'!$F$7)+(P5906*'Football Field'!$F$8)+(Q5906*'Football Field'!$F$9)+(R5906*'Football Field'!$F$10)+(S5906*'Football Field'!$F$11)</f>
        <v>166942640.9072963</v>
      </c>
    </row>
    <row r="5907" spans="2:20" x14ac:dyDescent="0.3">
      <c r="B5907" s="62">
        <f t="shared" si="828"/>
        <v>5880</v>
      </c>
      <c r="C5907" s="62">
        <v>0.72296592344576427</v>
      </c>
      <c r="D5907" s="62">
        <v>0.83235277484403714</v>
      </c>
      <c r="E5907" s="62">
        <v>0.36184575066671354</v>
      </c>
      <c r="F5907" s="62">
        <v>6.2881708587563478E-2</v>
      </c>
      <c r="G5907" s="62">
        <v>0.40529069258139772</v>
      </c>
      <c r="H5907" s="62">
        <v>0.67800355501396858</v>
      </c>
      <c r="I5907" s="62">
        <v>2.0494787845217188E-2</v>
      </c>
      <c r="J5907" s="62">
        <v>0.80473085487097429</v>
      </c>
      <c r="K5907" s="62"/>
      <c r="L5907" s="65">
        <f t="shared" si="829"/>
        <v>0.18592095763538502</v>
      </c>
      <c r="M5907" s="65">
        <f t="shared" si="830"/>
        <v>0.21405134041712912</v>
      </c>
      <c r="N5907" s="65">
        <f t="shared" si="831"/>
        <v>9.3053775148362133E-2</v>
      </c>
      <c r="O5907" s="65">
        <f t="shared" si="832"/>
        <v>1.6170924658008529E-2</v>
      </c>
      <c r="P5907" s="65">
        <f t="shared" si="833"/>
        <v>0.10422625913860889</v>
      </c>
      <c r="Q5907" s="65">
        <f t="shared" si="834"/>
        <v>0.17435824585977039</v>
      </c>
      <c r="R5907" s="65">
        <f t="shared" si="835"/>
        <v>5.2705258424295288E-3</v>
      </c>
      <c r="S5907" s="65">
        <f t="shared" si="836"/>
        <v>0.20694797130030648</v>
      </c>
      <c r="T5907" s="66">
        <f>(L5907*'Football Field'!$F$4)+(M5907*'Football Field'!$F$5)+(N5907*'Football Field'!$F$6)+(O5907*'Football Field'!$F$7)+(P5907*'Football Field'!$F$8)+(Q5907*'Football Field'!$F$9)+(R5907*'Football Field'!$F$10)+(S5907*'Football Field'!$F$11)</f>
        <v>119828420.2459769</v>
      </c>
    </row>
    <row r="5908" spans="2:20" x14ac:dyDescent="0.3">
      <c r="B5908" s="62">
        <f t="shared" si="828"/>
        <v>5881</v>
      </c>
      <c r="C5908" s="62">
        <v>0.95497556270507677</v>
      </c>
      <c r="D5908" s="62">
        <v>0.23715824495942017</v>
      </c>
      <c r="E5908" s="62">
        <v>9.6957632658522086E-2</v>
      </c>
      <c r="F5908" s="62">
        <v>0.51488179983312998</v>
      </c>
      <c r="G5908" s="62">
        <v>0.90733589709499718</v>
      </c>
      <c r="H5908" s="62">
        <v>0.9438474805038487</v>
      </c>
      <c r="I5908" s="62">
        <v>0.63985463194385261</v>
      </c>
      <c r="J5908" s="62">
        <v>0.96537086154808571</v>
      </c>
      <c r="K5908" s="62"/>
      <c r="L5908" s="65">
        <f t="shared" si="829"/>
        <v>0.18154110148449032</v>
      </c>
      <c r="M5908" s="65">
        <f t="shared" si="830"/>
        <v>4.5083843710205997E-2</v>
      </c>
      <c r="N5908" s="65">
        <f t="shared" si="831"/>
        <v>1.8431671047474351E-2</v>
      </c>
      <c r="O5908" s="65">
        <f t="shared" si="832"/>
        <v>9.7879163327753246E-2</v>
      </c>
      <c r="P5908" s="65">
        <f t="shared" si="833"/>
        <v>0.1724847887295245</v>
      </c>
      <c r="Q5908" s="65">
        <f t="shared" si="834"/>
        <v>0.1794256501796439</v>
      </c>
      <c r="R5908" s="65">
        <f t="shared" si="835"/>
        <v>0.12163653103751051</v>
      </c>
      <c r="S5908" s="65">
        <f t="shared" si="836"/>
        <v>0.18351725048339732</v>
      </c>
      <c r="T5908" s="66">
        <f>(L5908*'Football Field'!$F$4)+(M5908*'Football Field'!$F$5)+(N5908*'Football Field'!$F$6)+(O5908*'Football Field'!$F$7)+(P5908*'Football Field'!$F$8)+(Q5908*'Football Field'!$F$9)+(R5908*'Football Field'!$F$10)+(S5908*'Football Field'!$F$11)</f>
        <v>140583840.16697434</v>
      </c>
    </row>
    <row r="5909" spans="2:20" x14ac:dyDescent="0.3">
      <c r="B5909" s="62">
        <f t="shared" si="828"/>
        <v>5882</v>
      </c>
      <c r="C5909" s="62">
        <v>0.43792600199010956</v>
      </c>
      <c r="D5909" s="62">
        <v>0.35870416259135285</v>
      </c>
      <c r="E5909" s="62">
        <v>0.10797012630703662</v>
      </c>
      <c r="F5909" s="62">
        <v>0.13087297786227547</v>
      </c>
      <c r="G5909" s="62">
        <v>0.64760236542926952</v>
      </c>
      <c r="H5909" s="62">
        <v>0.36854731328455081</v>
      </c>
      <c r="I5909" s="62">
        <v>0.19693357235367859</v>
      </c>
      <c r="J5909" s="62">
        <v>0.52681890360833727</v>
      </c>
      <c r="K5909" s="62"/>
      <c r="L5909" s="65">
        <f t="shared" si="829"/>
        <v>0.15778982486247761</v>
      </c>
      <c r="M5909" s="65">
        <f t="shared" si="830"/>
        <v>0.12924527599530286</v>
      </c>
      <c r="N5909" s="65">
        <f t="shared" si="831"/>
        <v>3.8902890540744056E-2</v>
      </c>
      <c r="O5909" s="65">
        <f t="shared" si="832"/>
        <v>4.7155053964084419E-2</v>
      </c>
      <c r="P5909" s="65">
        <f t="shared" si="833"/>
        <v>0.23333865392153283</v>
      </c>
      <c r="Q5909" s="65">
        <f t="shared" si="834"/>
        <v>0.13279187751454713</v>
      </c>
      <c r="R5909" s="65">
        <f t="shared" si="835"/>
        <v>7.0957453428241085E-2</v>
      </c>
      <c r="S5909" s="65">
        <f t="shared" si="836"/>
        <v>0.18981896977307006</v>
      </c>
      <c r="T5909" s="66">
        <f>(L5909*'Football Field'!$F$4)+(M5909*'Football Field'!$F$5)+(N5909*'Football Field'!$F$6)+(O5909*'Football Field'!$F$7)+(P5909*'Football Field'!$F$8)+(Q5909*'Football Field'!$F$9)+(R5909*'Football Field'!$F$10)+(S5909*'Football Field'!$F$11)</f>
        <v>138608577.15293214</v>
      </c>
    </row>
    <row r="5910" spans="2:20" x14ac:dyDescent="0.3">
      <c r="B5910" s="62">
        <f t="shared" si="828"/>
        <v>5883</v>
      </c>
      <c r="C5910" s="62">
        <v>5.995767057688739E-2</v>
      </c>
      <c r="D5910" s="62">
        <v>0.92547124566140704</v>
      </c>
      <c r="E5910" s="62">
        <v>0.35067012689858534</v>
      </c>
      <c r="F5910" s="62">
        <v>0.83474738808771942</v>
      </c>
      <c r="G5910" s="62">
        <v>0.4102523592667825</v>
      </c>
      <c r="H5910" s="62">
        <v>0.20749281780450102</v>
      </c>
      <c r="I5910" s="62">
        <v>9.8571653213005095E-2</v>
      </c>
      <c r="J5910" s="62">
        <v>0.84018893696197272</v>
      </c>
      <c r="K5910" s="62"/>
      <c r="L5910" s="65">
        <f t="shared" si="829"/>
        <v>1.6085861325764953E-2</v>
      </c>
      <c r="M5910" s="65">
        <f t="shared" si="830"/>
        <v>0.24829186950486729</v>
      </c>
      <c r="N5910" s="65">
        <f t="shared" si="831"/>
        <v>9.4080223232579724E-2</v>
      </c>
      <c r="O5910" s="65">
        <f t="shared" si="832"/>
        <v>0.22395184131785911</v>
      </c>
      <c r="P5910" s="65">
        <f t="shared" si="833"/>
        <v>0.11006535938167791</v>
      </c>
      <c r="Q5910" s="65">
        <f t="shared" si="834"/>
        <v>5.5667617857422913E-2</v>
      </c>
      <c r="R5910" s="65">
        <f t="shared" si="835"/>
        <v>2.6445489442463724E-2</v>
      </c>
      <c r="S5910" s="65">
        <f t="shared" si="836"/>
        <v>0.22541173793736441</v>
      </c>
      <c r="T5910" s="66">
        <f>(L5910*'Football Field'!$F$4)+(M5910*'Football Field'!$F$5)+(N5910*'Football Field'!$F$6)+(O5910*'Football Field'!$F$7)+(P5910*'Football Field'!$F$8)+(Q5910*'Football Field'!$F$9)+(R5910*'Football Field'!$F$10)+(S5910*'Football Field'!$F$11)</f>
        <v>125601269.78873676</v>
      </c>
    </row>
    <row r="5911" spans="2:20" x14ac:dyDescent="0.3">
      <c r="B5911" s="62">
        <f t="shared" si="828"/>
        <v>5884</v>
      </c>
      <c r="C5911" s="62">
        <v>0.80363150088311319</v>
      </c>
      <c r="D5911" s="62">
        <v>0.31369355951820366</v>
      </c>
      <c r="E5911" s="62">
        <v>5.0814700809583058E-2</v>
      </c>
      <c r="F5911" s="62">
        <v>0.37935292045725566</v>
      </c>
      <c r="G5911" s="62">
        <v>0.38488451133914092</v>
      </c>
      <c r="H5911" s="62">
        <v>0.78724640898526466</v>
      </c>
      <c r="I5911" s="62">
        <v>4.4580634868995883E-4</v>
      </c>
      <c r="J5911" s="62">
        <v>0.59253521764784589</v>
      </c>
      <c r="K5911" s="62"/>
      <c r="L5911" s="65">
        <f t="shared" si="829"/>
        <v>0.24259807360594993</v>
      </c>
      <c r="M5911" s="65">
        <f t="shared" si="830"/>
        <v>9.4696951473506805E-2</v>
      </c>
      <c r="N5911" s="65">
        <f t="shared" si="831"/>
        <v>1.5339802526059236E-2</v>
      </c>
      <c r="O5911" s="65">
        <f t="shared" si="832"/>
        <v>0.11451801928942433</v>
      </c>
      <c r="P5911" s="65">
        <f t="shared" si="833"/>
        <v>0.11618788077500189</v>
      </c>
      <c r="Q5911" s="65">
        <f t="shared" si="834"/>
        <v>0.23765178699833639</v>
      </c>
      <c r="R5911" s="65">
        <f t="shared" si="835"/>
        <v>1.3457879796229753E-4</v>
      </c>
      <c r="S5911" s="65">
        <f t="shared" si="836"/>
        <v>0.17887290653375915</v>
      </c>
      <c r="T5911" s="66">
        <f>(L5911*'Football Field'!$F$4)+(M5911*'Football Field'!$F$5)+(N5911*'Football Field'!$F$6)+(O5911*'Football Field'!$F$7)+(P5911*'Football Field'!$F$8)+(Q5911*'Football Field'!$F$9)+(R5911*'Football Field'!$F$10)+(S5911*'Football Field'!$F$11)</f>
        <v>118652000.01575622</v>
      </c>
    </row>
    <row r="5912" spans="2:20" x14ac:dyDescent="0.3">
      <c r="B5912" s="62">
        <f t="shared" si="828"/>
        <v>5885</v>
      </c>
      <c r="C5912" s="62">
        <v>0.92940222540292539</v>
      </c>
      <c r="D5912" s="62">
        <v>0.44998010648049047</v>
      </c>
      <c r="E5912" s="62">
        <v>0.48646329970144686</v>
      </c>
      <c r="F5912" s="62">
        <v>0.8885085308726538</v>
      </c>
      <c r="G5912" s="62">
        <v>0.77914162092741246</v>
      </c>
      <c r="H5912" s="62">
        <v>0.10495668311519823</v>
      </c>
      <c r="I5912" s="62">
        <v>0.89758206156442855</v>
      </c>
      <c r="J5912" s="62">
        <v>0.30373060176489519</v>
      </c>
      <c r="K5912" s="62"/>
      <c r="L5912" s="65">
        <f t="shared" si="829"/>
        <v>0.19203457202388594</v>
      </c>
      <c r="M5912" s="65">
        <f t="shared" si="830"/>
        <v>9.2975608197819165E-2</v>
      </c>
      <c r="N5912" s="65">
        <f t="shared" si="831"/>
        <v>0.1005138238430569</v>
      </c>
      <c r="O5912" s="65">
        <f t="shared" si="832"/>
        <v>0.18358505155475677</v>
      </c>
      <c r="P5912" s="65">
        <f t="shared" si="833"/>
        <v>0.16098748596811943</v>
      </c>
      <c r="Q5912" s="65">
        <f t="shared" si="834"/>
        <v>2.1686317476091409E-2</v>
      </c>
      <c r="R5912" s="65">
        <f t="shared" si="835"/>
        <v>0.18545983895628806</v>
      </c>
      <c r="S5912" s="65">
        <f t="shared" si="836"/>
        <v>6.2757301979982319E-2</v>
      </c>
      <c r="T5912" s="66">
        <f>(L5912*'Football Field'!$F$4)+(M5912*'Football Field'!$F$5)+(N5912*'Football Field'!$F$6)+(O5912*'Football Field'!$F$7)+(P5912*'Football Field'!$F$8)+(Q5912*'Football Field'!$F$9)+(R5912*'Football Field'!$F$10)+(S5912*'Football Field'!$F$11)</f>
        <v>150120137.97385448</v>
      </c>
    </row>
    <row r="5913" spans="2:20" x14ac:dyDescent="0.3">
      <c r="B5913" s="62">
        <f t="shared" si="828"/>
        <v>5886</v>
      </c>
      <c r="C5913" s="62">
        <v>0.86291087052555104</v>
      </c>
      <c r="D5913" s="62">
        <v>0.80519725653797636</v>
      </c>
      <c r="E5913" s="62">
        <v>0.71266056683707912</v>
      </c>
      <c r="F5913" s="62">
        <v>0.36216317909161677</v>
      </c>
      <c r="G5913" s="62">
        <v>0.62633695616844676</v>
      </c>
      <c r="H5913" s="62">
        <v>2.6187215215708104E-2</v>
      </c>
      <c r="I5913" s="62">
        <v>0.73580978299141142</v>
      </c>
      <c r="J5913" s="62">
        <v>0.61451636164554091</v>
      </c>
      <c r="K5913" s="62"/>
      <c r="L5913" s="65">
        <f t="shared" si="829"/>
        <v>0.18182690147963873</v>
      </c>
      <c r="M5913" s="65">
        <f t="shared" si="830"/>
        <v>0.16966586844251705</v>
      </c>
      <c r="N5913" s="65">
        <f t="shared" si="831"/>
        <v>0.1501671459947985</v>
      </c>
      <c r="O5913" s="65">
        <f t="shared" si="832"/>
        <v>7.6312642398557298E-2</v>
      </c>
      <c r="P5913" s="65">
        <f t="shared" si="833"/>
        <v>0.13197760268443021</v>
      </c>
      <c r="Q5913" s="65">
        <f t="shared" si="834"/>
        <v>5.5179977025352159E-3</v>
      </c>
      <c r="R5913" s="65">
        <f t="shared" si="835"/>
        <v>0.1550449965223519</v>
      </c>
      <c r="S5913" s="65">
        <f t="shared" si="836"/>
        <v>0.12948684477517111</v>
      </c>
      <c r="T5913" s="66">
        <f>(L5913*'Football Field'!$F$4)+(M5913*'Football Field'!$F$5)+(N5913*'Football Field'!$F$6)+(O5913*'Football Field'!$F$7)+(P5913*'Football Field'!$F$8)+(Q5913*'Football Field'!$F$9)+(R5913*'Football Field'!$F$10)+(S5913*'Football Field'!$F$11)</f>
        <v>144378287.85229492</v>
      </c>
    </row>
    <row r="5914" spans="2:20" x14ac:dyDescent="0.3">
      <c r="B5914" s="62">
        <f t="shared" si="828"/>
        <v>5887</v>
      </c>
      <c r="C5914" s="62">
        <v>0.70981721382787777</v>
      </c>
      <c r="D5914" s="62">
        <v>0.69145759986192379</v>
      </c>
      <c r="E5914" s="62">
        <v>0.43082184950106761</v>
      </c>
      <c r="F5914" s="62">
        <v>6.8752367886153243E-2</v>
      </c>
      <c r="G5914" s="62">
        <v>0.62194119563270522</v>
      </c>
      <c r="H5914" s="62">
        <v>0.51048962429360478</v>
      </c>
      <c r="I5914" s="62">
        <v>0.48942175866422488</v>
      </c>
      <c r="J5914" s="62">
        <v>0.93032756362218427</v>
      </c>
      <c r="K5914" s="62"/>
      <c r="L5914" s="65">
        <f t="shared" si="829"/>
        <v>0.15940097991846067</v>
      </c>
      <c r="M5914" s="65">
        <f t="shared" si="830"/>
        <v>0.15527803051671882</v>
      </c>
      <c r="N5914" s="65">
        <f t="shared" si="831"/>
        <v>9.6748041105419361E-2</v>
      </c>
      <c r="O5914" s="65">
        <f t="shared" si="832"/>
        <v>1.5439460468515501E-2</v>
      </c>
      <c r="P5914" s="65">
        <f t="shared" si="833"/>
        <v>0.13966699328251578</v>
      </c>
      <c r="Q5914" s="65">
        <f t="shared" si="834"/>
        <v>0.11463873341671213</v>
      </c>
      <c r="R5914" s="65">
        <f t="shared" si="835"/>
        <v>0.10990760213292229</v>
      </c>
      <c r="S5914" s="65">
        <f t="shared" si="836"/>
        <v>0.20892015915873527</v>
      </c>
      <c r="T5914" s="66">
        <f>(L5914*'Football Field'!$F$4)+(M5914*'Football Field'!$F$5)+(N5914*'Football Field'!$F$6)+(O5914*'Football Field'!$F$7)+(P5914*'Football Field'!$F$8)+(Q5914*'Football Field'!$F$9)+(R5914*'Football Field'!$F$10)+(S5914*'Football Field'!$F$11)</f>
        <v>137680782.23940209</v>
      </c>
    </row>
    <row r="5915" spans="2:20" x14ac:dyDescent="0.3">
      <c r="B5915" s="62">
        <f t="shared" si="828"/>
        <v>5888</v>
      </c>
      <c r="C5915" s="62">
        <v>0.41611145214001433</v>
      </c>
      <c r="D5915" s="62">
        <v>0.5348179189418254</v>
      </c>
      <c r="E5915" s="62">
        <v>0.13196240702424433</v>
      </c>
      <c r="F5915" s="62">
        <v>0.74806034554547962</v>
      </c>
      <c r="G5915" s="62">
        <v>7.6690493581376917E-2</v>
      </c>
      <c r="H5915" s="62">
        <v>0.79174597105492306</v>
      </c>
      <c r="I5915" s="62">
        <v>0.15843870416918338</v>
      </c>
      <c r="J5915" s="62">
        <v>0.2671431862316348</v>
      </c>
      <c r="K5915" s="62"/>
      <c r="L5915" s="65">
        <f t="shared" si="829"/>
        <v>0.13315692259423373</v>
      </c>
      <c r="M5915" s="65">
        <f t="shared" si="830"/>
        <v>0.17114335082174881</v>
      </c>
      <c r="N5915" s="65">
        <f t="shared" si="831"/>
        <v>4.2228369171544676E-2</v>
      </c>
      <c r="O5915" s="65">
        <f t="shared" si="832"/>
        <v>0.23938157196908466</v>
      </c>
      <c r="P5915" s="65">
        <f t="shared" si="833"/>
        <v>2.454118978223379E-2</v>
      </c>
      <c r="Q5915" s="65">
        <f t="shared" si="834"/>
        <v>0.25336110419422586</v>
      </c>
      <c r="R5915" s="65">
        <f t="shared" si="835"/>
        <v>5.0700864296058357E-2</v>
      </c>
      <c r="S5915" s="65">
        <f t="shared" si="836"/>
        <v>8.5486627170870091E-2</v>
      </c>
      <c r="T5915" s="66">
        <f>(L5915*'Football Field'!$F$4)+(M5915*'Football Field'!$F$5)+(N5915*'Football Field'!$F$6)+(O5915*'Football Field'!$F$7)+(P5915*'Football Field'!$F$8)+(Q5915*'Football Field'!$F$9)+(R5915*'Football Field'!$F$10)+(S5915*'Football Field'!$F$11)</f>
        <v>119306190.99262632</v>
      </c>
    </row>
    <row r="5916" spans="2:20" x14ac:dyDescent="0.3">
      <c r="B5916" s="62">
        <f t="shared" si="828"/>
        <v>5889</v>
      </c>
      <c r="C5916" s="62">
        <v>6.833058302934647E-2</v>
      </c>
      <c r="D5916" s="62">
        <v>0.72433125889083994</v>
      </c>
      <c r="E5916" s="62">
        <v>0.38666076120385606</v>
      </c>
      <c r="F5916" s="62">
        <v>0.44565658597049507</v>
      </c>
      <c r="G5916" s="62">
        <v>0.39029903645321951</v>
      </c>
      <c r="H5916" s="62">
        <v>0.7438011036094615</v>
      </c>
      <c r="I5916" s="62">
        <v>0.4880100044023048</v>
      </c>
      <c r="J5916" s="62">
        <v>0.23523270976239063</v>
      </c>
      <c r="K5916" s="62"/>
      <c r="L5916" s="65">
        <f t="shared" si="829"/>
        <v>1.9622132065695866E-2</v>
      </c>
      <c r="M5916" s="65">
        <f t="shared" si="830"/>
        <v>0.2080023759663176</v>
      </c>
      <c r="N5916" s="65">
        <f t="shared" si="831"/>
        <v>0.11103532539311221</v>
      </c>
      <c r="O5916" s="65">
        <f t="shared" si="832"/>
        <v>0.12797684430856573</v>
      </c>
      <c r="P5916" s="65">
        <f t="shared" si="833"/>
        <v>0.11208010965031226</v>
      </c>
      <c r="Q5916" s="65">
        <f t="shared" si="834"/>
        <v>0.21359342828037886</v>
      </c>
      <c r="R5916" s="65">
        <f t="shared" si="835"/>
        <v>0.14013925143372849</v>
      </c>
      <c r="S5916" s="65">
        <f t="shared" si="836"/>
        <v>6.7550532901889115E-2</v>
      </c>
      <c r="T5916" s="66">
        <f>(L5916*'Football Field'!$F$4)+(M5916*'Football Field'!$F$5)+(N5916*'Football Field'!$F$6)+(O5916*'Football Field'!$F$7)+(P5916*'Football Field'!$F$8)+(Q5916*'Football Field'!$F$9)+(R5916*'Football Field'!$F$10)+(S5916*'Football Field'!$F$11)</f>
        <v>140196174.7743409</v>
      </c>
    </row>
    <row r="5917" spans="2:20" x14ac:dyDescent="0.3">
      <c r="B5917" s="62">
        <f t="shared" si="828"/>
        <v>5890</v>
      </c>
      <c r="C5917" s="62">
        <v>0.97754544505766372</v>
      </c>
      <c r="D5917" s="62">
        <v>0.62426037190512018</v>
      </c>
      <c r="E5917" s="62">
        <v>0.50840299969403746</v>
      </c>
      <c r="F5917" s="62">
        <v>0.57244808456455321</v>
      </c>
      <c r="G5917" s="62">
        <v>8.1734208745121162E-3</v>
      </c>
      <c r="H5917" s="62">
        <v>0.49604398500202973</v>
      </c>
      <c r="I5917" s="62">
        <v>0.75699792732690296</v>
      </c>
      <c r="J5917" s="62">
        <v>0.96475026496588212</v>
      </c>
      <c r="K5917" s="62"/>
      <c r="L5917" s="65">
        <f t="shared" si="829"/>
        <v>0.19914862982007778</v>
      </c>
      <c r="M5917" s="65">
        <f t="shared" si="830"/>
        <v>0.12717628458546335</v>
      </c>
      <c r="N5917" s="65">
        <f t="shared" si="831"/>
        <v>0.10357345665859304</v>
      </c>
      <c r="O5917" s="65">
        <f t="shared" si="832"/>
        <v>0.11662092259806293</v>
      </c>
      <c r="P5917" s="65">
        <f t="shared" si="833"/>
        <v>1.6651149839953406E-3</v>
      </c>
      <c r="Q5917" s="65">
        <f t="shared" si="834"/>
        <v>0.10105563934965518</v>
      </c>
      <c r="R5917" s="65">
        <f t="shared" si="835"/>
        <v>0.15421799647882226</v>
      </c>
      <c r="S5917" s="65">
        <f t="shared" si="836"/>
        <v>0.19654195552533013</v>
      </c>
      <c r="T5917" s="66">
        <f>(L5917*'Football Field'!$F$4)+(M5917*'Football Field'!$F$5)+(N5917*'Football Field'!$F$6)+(O5917*'Football Field'!$F$7)+(P5917*'Football Field'!$F$8)+(Q5917*'Football Field'!$F$9)+(R5917*'Football Field'!$F$10)+(S5917*'Football Field'!$F$11)</f>
        <v>133217424.32364169</v>
      </c>
    </row>
    <row r="5918" spans="2:20" x14ac:dyDescent="0.3">
      <c r="B5918" s="62">
        <f t="shared" ref="B5918:B5981" si="837">B5917+1</f>
        <v>5891</v>
      </c>
      <c r="C5918" s="62">
        <v>0.82736675931010073</v>
      </c>
      <c r="D5918" s="62">
        <v>0.93706584429163786</v>
      </c>
      <c r="E5918" s="62">
        <v>0.10999255878579739</v>
      </c>
      <c r="F5918" s="62">
        <v>0.61849568617694628</v>
      </c>
      <c r="G5918" s="62">
        <v>0.9874795294368186</v>
      </c>
      <c r="H5918" s="62">
        <v>0.19490684454215212</v>
      </c>
      <c r="I5918" s="62">
        <v>0.24670697736631375</v>
      </c>
      <c r="J5918" s="62">
        <v>2.4161962462149633E-2</v>
      </c>
      <c r="K5918" s="62"/>
      <c r="L5918" s="65">
        <f t="shared" si="829"/>
        <v>0.20966290537136029</v>
      </c>
      <c r="M5918" s="65">
        <f t="shared" si="830"/>
        <v>0.2374617365607922</v>
      </c>
      <c r="N5918" s="65">
        <f t="shared" si="831"/>
        <v>2.7873200348887742E-2</v>
      </c>
      <c r="O5918" s="65">
        <f t="shared" si="832"/>
        <v>0.15673291326284555</v>
      </c>
      <c r="P5918" s="65">
        <f t="shared" si="833"/>
        <v>0.25023706210907654</v>
      </c>
      <c r="Q5918" s="65">
        <f t="shared" si="834"/>
        <v>4.9391318715229393E-2</v>
      </c>
      <c r="R5918" s="65">
        <f t="shared" si="835"/>
        <v>6.2517983793715468E-2</v>
      </c>
      <c r="S5918" s="65">
        <f t="shared" si="836"/>
        <v>6.1228798380928524E-3</v>
      </c>
      <c r="T5918" s="66">
        <f>(L5918*'Football Field'!$F$4)+(M5918*'Football Field'!$F$5)+(N5918*'Football Field'!$F$6)+(O5918*'Football Field'!$F$7)+(P5918*'Football Field'!$F$8)+(Q5918*'Football Field'!$F$9)+(R5918*'Football Field'!$F$10)+(S5918*'Football Field'!$F$11)</f>
        <v>137295429.03833067</v>
      </c>
    </row>
    <row r="5919" spans="2:20" x14ac:dyDescent="0.3">
      <c r="B5919" s="62">
        <f t="shared" si="837"/>
        <v>5892</v>
      </c>
      <c r="C5919" s="62">
        <v>0.26878072877610226</v>
      </c>
      <c r="D5919" s="62">
        <v>0.91850718660820641</v>
      </c>
      <c r="E5919" s="62">
        <v>0.66196726726689281</v>
      </c>
      <c r="F5919" s="62">
        <v>0.11279895759179637</v>
      </c>
      <c r="G5919" s="62">
        <v>0.13814016549714581</v>
      </c>
      <c r="H5919" s="62">
        <v>1.5075580957105483E-2</v>
      </c>
      <c r="I5919" s="62">
        <v>0.68314103991657571</v>
      </c>
      <c r="J5919" s="62">
        <v>0.40322594565291892</v>
      </c>
      <c r="K5919" s="62"/>
      <c r="L5919" s="65">
        <f t="shared" si="829"/>
        <v>8.395103489228832E-2</v>
      </c>
      <c r="M5919" s="65">
        <f t="shared" si="830"/>
        <v>0.28688674676522813</v>
      </c>
      <c r="N5919" s="65">
        <f t="shared" si="831"/>
        <v>0.20675900911842732</v>
      </c>
      <c r="O5919" s="65">
        <f t="shared" si="832"/>
        <v>3.5231652461553277E-2</v>
      </c>
      <c r="P5919" s="65">
        <f t="shared" si="833"/>
        <v>4.3146731190456089E-2</v>
      </c>
      <c r="Q5919" s="65">
        <f t="shared" si="834"/>
        <v>4.7087104373682584E-3</v>
      </c>
      <c r="R5919" s="65">
        <f t="shared" si="835"/>
        <v>0.21337243015723861</v>
      </c>
      <c r="S5919" s="65">
        <f t="shared" si="836"/>
        <v>0.12594368497743993</v>
      </c>
      <c r="T5919" s="66">
        <f>(L5919*'Football Field'!$F$4)+(M5919*'Football Field'!$F$5)+(N5919*'Football Field'!$F$6)+(O5919*'Football Field'!$F$7)+(P5919*'Football Field'!$F$8)+(Q5919*'Football Field'!$F$9)+(R5919*'Football Field'!$F$10)+(S5919*'Football Field'!$F$11)</f>
        <v>146448945.65026379</v>
      </c>
    </row>
    <row r="5920" spans="2:20" x14ac:dyDescent="0.3">
      <c r="B5920" s="62">
        <f t="shared" si="837"/>
        <v>5893</v>
      </c>
      <c r="C5920" s="62">
        <v>0.12303617864235794</v>
      </c>
      <c r="D5920" s="62">
        <v>3.2196549788769957E-3</v>
      </c>
      <c r="E5920" s="62">
        <v>0.12624689504665176</v>
      </c>
      <c r="F5920" s="62">
        <v>0.99015380835266487</v>
      </c>
      <c r="G5920" s="62">
        <v>0.26464462913029674</v>
      </c>
      <c r="H5920" s="62">
        <v>0.774695463231867</v>
      </c>
      <c r="I5920" s="62">
        <v>0.140581228736819</v>
      </c>
      <c r="J5920" s="62">
        <v>0.38614128292652261</v>
      </c>
      <c r="K5920" s="62"/>
      <c r="L5920" s="65">
        <f t="shared" si="829"/>
        <v>4.3805084262193386E-2</v>
      </c>
      <c r="M5920" s="65">
        <f t="shared" si="830"/>
        <v>1.1463072016797997E-3</v>
      </c>
      <c r="N5920" s="65">
        <f t="shared" si="831"/>
        <v>4.494820902585276E-2</v>
      </c>
      <c r="O5920" s="65">
        <f t="shared" si="832"/>
        <v>0.35252859350824944</v>
      </c>
      <c r="P5920" s="65">
        <f t="shared" si="833"/>
        <v>9.4222531994329145E-2</v>
      </c>
      <c r="Q5920" s="65">
        <f t="shared" si="834"/>
        <v>0.27581805952422345</v>
      </c>
      <c r="R5920" s="65">
        <f t="shared" si="835"/>
        <v>5.005172168423435E-2</v>
      </c>
      <c r="S5920" s="65">
        <f t="shared" si="836"/>
        <v>0.13747949279923777</v>
      </c>
      <c r="T5920" s="66">
        <f>(L5920*'Football Field'!$F$4)+(M5920*'Football Field'!$F$5)+(N5920*'Football Field'!$F$6)+(O5920*'Football Field'!$F$7)+(P5920*'Football Field'!$F$8)+(Q5920*'Football Field'!$F$9)+(R5920*'Football Field'!$F$10)+(S5920*'Football Field'!$F$11)</f>
        <v>127179646.5930233</v>
      </c>
    </row>
    <row r="5921" spans="2:20" x14ac:dyDescent="0.3">
      <c r="B5921" s="62">
        <f t="shared" si="837"/>
        <v>5894</v>
      </c>
      <c r="C5921" s="62">
        <v>0.81564973627200876</v>
      </c>
      <c r="D5921" s="62">
        <v>0.44175164469280559</v>
      </c>
      <c r="E5921" s="62">
        <v>0.12983726847325783</v>
      </c>
      <c r="F5921" s="62">
        <v>0.71220376891175607</v>
      </c>
      <c r="G5921" s="62">
        <v>0.240938287591137</v>
      </c>
      <c r="H5921" s="62">
        <v>0.43746237777281993</v>
      </c>
      <c r="I5921" s="62">
        <v>3.7756701221775768E-2</v>
      </c>
      <c r="J5921" s="62">
        <v>0.68949496058101056</v>
      </c>
      <c r="K5921" s="62"/>
      <c r="L5921" s="65">
        <f t="shared" si="829"/>
        <v>0.2327040481046399</v>
      </c>
      <c r="M5921" s="65">
        <f t="shared" si="830"/>
        <v>0.12603129922746251</v>
      </c>
      <c r="N5921" s="65">
        <f t="shared" si="831"/>
        <v>3.7042441902415041E-2</v>
      </c>
      <c r="O5921" s="65">
        <f t="shared" si="832"/>
        <v>0.20319101782419677</v>
      </c>
      <c r="P5921" s="65">
        <f t="shared" si="833"/>
        <v>6.8739450737908131E-2</v>
      </c>
      <c r="Q5921" s="65">
        <f t="shared" si="834"/>
        <v>0.12480757569603099</v>
      </c>
      <c r="R5921" s="65">
        <f t="shared" si="835"/>
        <v>1.0771948823942928E-2</v>
      </c>
      <c r="S5921" s="65">
        <f t="shared" si="836"/>
        <v>0.19671221768340377</v>
      </c>
      <c r="T5921" s="66">
        <f>(L5921*'Football Field'!$F$4)+(M5921*'Football Field'!$F$5)+(N5921*'Football Field'!$F$6)+(O5921*'Football Field'!$F$7)+(P5921*'Football Field'!$F$8)+(Q5921*'Football Field'!$F$9)+(R5921*'Football Field'!$F$10)+(S5921*'Football Field'!$F$11)</f>
        <v>117523392.66528256</v>
      </c>
    </row>
    <row r="5922" spans="2:20" x14ac:dyDescent="0.3">
      <c r="B5922" s="62">
        <f t="shared" si="837"/>
        <v>5895</v>
      </c>
      <c r="C5922" s="62">
        <v>0.36831116697544874</v>
      </c>
      <c r="D5922" s="62">
        <v>0.58384029342709465</v>
      </c>
      <c r="E5922" s="62">
        <v>0.28396543554033793</v>
      </c>
      <c r="F5922" s="62">
        <v>0.86089713701593473</v>
      </c>
      <c r="G5922" s="62">
        <v>0.32321786334913594</v>
      </c>
      <c r="H5922" s="62">
        <v>0.78363395030523364</v>
      </c>
      <c r="I5922" s="62">
        <v>0.64118733986355048</v>
      </c>
      <c r="J5922" s="62">
        <v>0.93027244383430385</v>
      </c>
      <c r="K5922" s="62"/>
      <c r="L5922" s="65">
        <f t="shared" si="829"/>
        <v>7.7127968957262275E-2</v>
      </c>
      <c r="M5922" s="65">
        <f t="shared" si="830"/>
        <v>0.12226188089063707</v>
      </c>
      <c r="N5922" s="65">
        <f t="shared" si="831"/>
        <v>5.9465145944789091E-2</v>
      </c>
      <c r="O5922" s="65">
        <f t="shared" si="832"/>
        <v>0.18028029995513845</v>
      </c>
      <c r="P5922" s="65">
        <f t="shared" si="833"/>
        <v>6.76849891235759E-2</v>
      </c>
      <c r="Q5922" s="65">
        <f t="shared" si="834"/>
        <v>0.1641006312388778</v>
      </c>
      <c r="R5922" s="65">
        <f t="shared" si="835"/>
        <v>0.13427091459348017</v>
      </c>
      <c r="S5922" s="65">
        <f t="shared" si="836"/>
        <v>0.19480816929623934</v>
      </c>
      <c r="T5922" s="66">
        <f>(L5922*'Football Field'!$F$4)+(M5922*'Football Field'!$F$5)+(N5922*'Football Field'!$F$6)+(O5922*'Football Field'!$F$7)+(P5922*'Football Field'!$F$8)+(Q5922*'Football Field'!$F$9)+(R5922*'Football Field'!$F$10)+(S5922*'Football Field'!$F$11)</f>
        <v>135747748.84006128</v>
      </c>
    </row>
    <row r="5923" spans="2:20" x14ac:dyDescent="0.3">
      <c r="B5923" s="62">
        <f t="shared" si="837"/>
        <v>5896</v>
      </c>
      <c r="C5923" s="62">
        <v>0.44672519310752734</v>
      </c>
      <c r="D5923" s="62">
        <v>0.96445316763001099</v>
      </c>
      <c r="E5923" s="62">
        <v>0.28060771716903055</v>
      </c>
      <c r="F5923" s="62">
        <v>0.33692583739480175</v>
      </c>
      <c r="G5923" s="62">
        <v>0.18584210159833114</v>
      </c>
      <c r="H5923" s="62">
        <v>5.3411356801268628E-2</v>
      </c>
      <c r="I5923" s="62">
        <v>4.8123825792905084E-2</v>
      </c>
      <c r="J5923" s="62">
        <v>0.51210937171519388</v>
      </c>
      <c r="K5923" s="62"/>
      <c r="L5923" s="65">
        <f t="shared" si="829"/>
        <v>0.15795397029585162</v>
      </c>
      <c r="M5923" s="65">
        <f t="shared" si="830"/>
        <v>0.34101324335854616</v>
      </c>
      <c r="N5923" s="65">
        <f t="shared" si="831"/>
        <v>9.9217827215388674E-2</v>
      </c>
      <c r="O5923" s="65">
        <f t="shared" si="832"/>
        <v>0.11913089866627159</v>
      </c>
      <c r="P5923" s="65">
        <f t="shared" si="833"/>
        <v>6.571041492283998E-2</v>
      </c>
      <c r="Q5923" s="65">
        <f t="shared" si="834"/>
        <v>1.8885292335903768E-2</v>
      </c>
      <c r="R5923" s="65">
        <f t="shared" si="835"/>
        <v>1.701571674733288E-2</v>
      </c>
      <c r="S5923" s="65">
        <f t="shared" si="836"/>
        <v>0.18107263645786531</v>
      </c>
      <c r="T5923" s="66">
        <f>(L5923*'Football Field'!$F$4)+(M5923*'Football Field'!$F$5)+(N5923*'Football Field'!$F$6)+(O5923*'Football Field'!$F$7)+(P5923*'Football Field'!$F$8)+(Q5923*'Football Field'!$F$9)+(R5923*'Football Field'!$F$10)+(S5923*'Football Field'!$F$11)</f>
        <v>118723984.12351996</v>
      </c>
    </row>
    <row r="5924" spans="2:20" x14ac:dyDescent="0.3">
      <c r="B5924" s="62">
        <f t="shared" si="837"/>
        <v>5897</v>
      </c>
      <c r="C5924" s="62">
        <v>7.4183113164083658E-2</v>
      </c>
      <c r="D5924" s="62">
        <v>0.56234801525888745</v>
      </c>
      <c r="E5924" s="62">
        <v>0.64014926203801326</v>
      </c>
      <c r="F5924" s="62">
        <v>0.64077016364170092</v>
      </c>
      <c r="G5924" s="62">
        <v>0.35608528881504165</v>
      </c>
      <c r="H5924" s="62">
        <v>0.20305364237936518</v>
      </c>
      <c r="I5924" s="62">
        <v>0.61362538537435218</v>
      </c>
      <c r="J5924" s="62">
        <v>0.27995215759695891</v>
      </c>
      <c r="K5924" s="62"/>
      <c r="L5924" s="65">
        <f t="shared" si="829"/>
        <v>2.201170225150504E-2</v>
      </c>
      <c r="M5924" s="65">
        <f t="shared" si="830"/>
        <v>0.1668605770995934</v>
      </c>
      <c r="N5924" s="65">
        <f t="shared" si="831"/>
        <v>0.1899458562939306</v>
      </c>
      <c r="O5924" s="65">
        <f t="shared" si="832"/>
        <v>0.1901300909619692</v>
      </c>
      <c r="P5924" s="65">
        <f t="shared" si="833"/>
        <v>0.10565805368940388</v>
      </c>
      <c r="Q5924" s="65">
        <f t="shared" si="834"/>
        <v>6.0250320140273421E-2</v>
      </c>
      <c r="R5924" s="65">
        <f t="shared" si="835"/>
        <v>0.18207565981963625</v>
      </c>
      <c r="S5924" s="65">
        <f t="shared" si="836"/>
        <v>8.3067739743688238E-2</v>
      </c>
      <c r="T5924" s="66">
        <f>(L5924*'Football Field'!$F$4)+(M5924*'Football Field'!$F$5)+(N5924*'Football Field'!$F$6)+(O5924*'Football Field'!$F$7)+(P5924*'Football Field'!$F$8)+(Q5924*'Football Field'!$F$9)+(R5924*'Football Field'!$F$10)+(S5924*'Football Field'!$F$11)</f>
        <v>148239329.66194448</v>
      </c>
    </row>
    <row r="5925" spans="2:20" x14ac:dyDescent="0.3">
      <c r="B5925" s="62">
        <f t="shared" si="837"/>
        <v>5898</v>
      </c>
      <c r="C5925" s="62">
        <v>0.13020716644128083</v>
      </c>
      <c r="D5925" s="62">
        <v>0.34080314327857908</v>
      </c>
      <c r="E5925" s="62">
        <v>0.70350330147409168</v>
      </c>
      <c r="F5925" s="62">
        <v>0.63182099194876373</v>
      </c>
      <c r="G5925" s="62">
        <v>0.52544390358384652</v>
      </c>
      <c r="H5925" s="62">
        <v>0.12172516796810806</v>
      </c>
      <c r="I5925" s="62">
        <v>0.55890371183144916</v>
      </c>
      <c r="J5925" s="62">
        <v>0.59984164626974401</v>
      </c>
      <c r="K5925" s="62"/>
      <c r="L5925" s="65">
        <f t="shared" si="829"/>
        <v>3.6046010465812517E-2</v>
      </c>
      <c r="M5925" s="65">
        <f t="shared" si="830"/>
        <v>9.4346524889176622E-2</v>
      </c>
      <c r="N5925" s="65">
        <f t="shared" si="831"/>
        <v>0.19475492832496755</v>
      </c>
      <c r="O5925" s="65">
        <f t="shared" si="832"/>
        <v>0.1749106958607827</v>
      </c>
      <c r="P5925" s="65">
        <f t="shared" si="833"/>
        <v>0.14546170510762252</v>
      </c>
      <c r="Q5925" s="65">
        <f t="shared" si="834"/>
        <v>3.3697889282537467E-2</v>
      </c>
      <c r="R5925" s="65">
        <f t="shared" si="835"/>
        <v>0.15472457927377736</v>
      </c>
      <c r="S5925" s="65">
        <f t="shared" si="836"/>
        <v>0.16605766679532322</v>
      </c>
      <c r="T5925" s="66">
        <f>(L5925*'Football Field'!$F$4)+(M5925*'Football Field'!$F$5)+(N5925*'Football Field'!$F$6)+(O5925*'Football Field'!$F$7)+(P5925*'Football Field'!$F$8)+(Q5925*'Football Field'!$F$9)+(R5925*'Football Field'!$F$10)+(S5925*'Football Field'!$F$11)</f>
        <v>148531455.94343847</v>
      </c>
    </row>
    <row r="5926" spans="2:20" x14ac:dyDescent="0.3">
      <c r="B5926" s="62">
        <f t="shared" si="837"/>
        <v>5899</v>
      </c>
      <c r="C5926" s="62">
        <v>8.2468757685545624E-2</v>
      </c>
      <c r="D5926" s="62">
        <v>4.8047406909136448E-2</v>
      </c>
      <c r="E5926" s="62">
        <v>0.52557497300977785</v>
      </c>
      <c r="F5926" s="62">
        <v>0.51385572414174174</v>
      </c>
      <c r="G5926" s="62">
        <v>0.48060989074702087</v>
      </c>
      <c r="H5926" s="62">
        <v>8.9424135332373256E-3</v>
      </c>
      <c r="I5926" s="62">
        <v>0.61525299985360438</v>
      </c>
      <c r="J5926" s="62">
        <v>0.96823102627174751</v>
      </c>
      <c r="K5926" s="62"/>
      <c r="L5926" s="65">
        <f t="shared" si="829"/>
        <v>2.5429905984441829E-2</v>
      </c>
      <c r="M5926" s="65">
        <f t="shared" si="830"/>
        <v>1.4815805097421929E-2</v>
      </c>
      <c r="N5926" s="65">
        <f t="shared" si="831"/>
        <v>0.16206527813085703</v>
      </c>
      <c r="O5926" s="65">
        <f t="shared" si="832"/>
        <v>0.15845155330601138</v>
      </c>
      <c r="P5926" s="65">
        <f t="shared" si="833"/>
        <v>0.14819993267622289</v>
      </c>
      <c r="Q5926" s="65">
        <f t="shared" si="834"/>
        <v>2.7574652729864383E-3</v>
      </c>
      <c r="R5926" s="65">
        <f t="shared" si="835"/>
        <v>0.18971822035419386</v>
      </c>
      <c r="S5926" s="65">
        <f t="shared" si="836"/>
        <v>0.29856183917786472</v>
      </c>
      <c r="T5926" s="66">
        <f>(L5926*'Football Field'!$F$4)+(M5926*'Football Field'!$F$5)+(N5926*'Football Field'!$F$6)+(O5926*'Football Field'!$F$7)+(P5926*'Football Field'!$F$8)+(Q5926*'Football Field'!$F$9)+(R5926*'Football Field'!$F$10)+(S5926*'Football Field'!$F$11)</f>
        <v>153972674.18735218</v>
      </c>
    </row>
    <row r="5927" spans="2:20" x14ac:dyDescent="0.3">
      <c r="B5927" s="62">
        <f t="shared" si="837"/>
        <v>5900</v>
      </c>
      <c r="C5927" s="62">
        <v>0.31501655918795513</v>
      </c>
      <c r="D5927" s="62">
        <v>0.74049672120872478</v>
      </c>
      <c r="E5927" s="62">
        <v>0.45996726141474864</v>
      </c>
      <c r="F5927" s="62">
        <v>0.38724634775802202</v>
      </c>
      <c r="G5927" s="62">
        <v>0.20050074791977124</v>
      </c>
      <c r="H5927" s="62">
        <v>0.46184220000350074</v>
      </c>
      <c r="I5927" s="62">
        <v>0.88441395459816696</v>
      </c>
      <c r="J5927" s="62">
        <v>0.54893830738656146</v>
      </c>
      <c r="K5927" s="62"/>
      <c r="L5927" s="65">
        <f t="shared" ref="L5927:L5990" si="838">C5927/SUM($C5927:$J5927)</f>
        <v>7.8785218606390803E-2</v>
      </c>
      <c r="M5927" s="65">
        <f t="shared" ref="M5927:M5990" si="839">D5927/SUM($C5927:$J5927)</f>
        <v>0.18519723600604832</v>
      </c>
      <c r="N5927" s="65">
        <f t="shared" ref="N5927:N5990" si="840">E5927/SUM($C5927:$J5927)</f>
        <v>0.11503719466608119</v>
      </c>
      <c r="O5927" s="65">
        <f t="shared" ref="O5927:O5990" si="841">F5927/SUM($C5927:$J5927)</f>
        <v>9.6849791773767638E-2</v>
      </c>
      <c r="P5927" s="65">
        <f t="shared" ref="P5927:P5990" si="842">G5927/SUM($C5927:$J5927)</f>
        <v>5.0144967922714917E-2</v>
      </c>
      <c r="Q5927" s="65">
        <f t="shared" ref="Q5927:Q5990" si="843">H5927/SUM($C5927:$J5927)</f>
        <v>0.11550611429039927</v>
      </c>
      <c r="R5927" s="65">
        <f t="shared" ref="R5927:R5990" si="844">I5927/SUM($C5927:$J5927)</f>
        <v>0.22119074289674165</v>
      </c>
      <c r="S5927" s="65">
        <f t="shared" ref="S5927:S5990" si="845">J5927/SUM($C5927:$J5927)</f>
        <v>0.13728873383785606</v>
      </c>
      <c r="T5927" s="66">
        <f>(L5927*'Football Field'!$F$4)+(M5927*'Football Field'!$F$5)+(N5927*'Football Field'!$F$6)+(O5927*'Football Field'!$F$7)+(P5927*'Football Field'!$F$8)+(Q5927*'Football Field'!$F$9)+(R5927*'Football Field'!$F$10)+(S5927*'Football Field'!$F$11)</f>
        <v>146581766.16376844</v>
      </c>
    </row>
    <row r="5928" spans="2:20" x14ac:dyDescent="0.3">
      <c r="B5928" s="62">
        <f t="shared" si="837"/>
        <v>5901</v>
      </c>
      <c r="C5928" s="62">
        <v>0.3149761133662714</v>
      </c>
      <c r="D5928" s="62">
        <v>0.37957429969527512</v>
      </c>
      <c r="E5928" s="62">
        <v>0.80371516145112265</v>
      </c>
      <c r="F5928" s="62">
        <v>0.71174166462045829</v>
      </c>
      <c r="G5928" s="62">
        <v>0.12990414148098606</v>
      </c>
      <c r="H5928" s="62">
        <v>0.66975898988291849</v>
      </c>
      <c r="I5928" s="62">
        <v>0.78930872403537533</v>
      </c>
      <c r="J5928" s="62">
        <v>0.35899957468869637</v>
      </c>
      <c r="K5928" s="62"/>
      <c r="L5928" s="65">
        <f t="shared" si="838"/>
        <v>7.5752219629658307E-2</v>
      </c>
      <c r="M5928" s="65">
        <f t="shared" si="839"/>
        <v>9.1288178678025578E-2</v>
      </c>
      <c r="N5928" s="65">
        <f t="shared" si="840"/>
        <v>0.19329468123550506</v>
      </c>
      <c r="O5928" s="65">
        <f t="shared" si="841"/>
        <v>0.17117491965243437</v>
      </c>
      <c r="P5928" s="65">
        <f t="shared" si="842"/>
        <v>3.1242137542115012E-2</v>
      </c>
      <c r="Q5928" s="65">
        <f t="shared" si="843"/>
        <v>0.16107802448356032</v>
      </c>
      <c r="R5928" s="65">
        <f t="shared" si="844"/>
        <v>0.18982991179779987</v>
      </c>
      <c r="S5928" s="65">
        <f t="shared" si="845"/>
        <v>8.633992698090158E-2</v>
      </c>
      <c r="T5928" s="66">
        <f>(L5928*'Football Field'!$F$4)+(M5928*'Football Field'!$F$5)+(N5928*'Football Field'!$F$6)+(O5928*'Football Field'!$F$7)+(P5928*'Football Field'!$F$8)+(Q5928*'Football Field'!$F$9)+(R5928*'Football Field'!$F$10)+(S5928*'Football Field'!$F$11)</f>
        <v>143174716.99323541</v>
      </c>
    </row>
    <row r="5929" spans="2:20" x14ac:dyDescent="0.3">
      <c r="B5929" s="62">
        <f t="shared" si="837"/>
        <v>5902</v>
      </c>
      <c r="C5929" s="62">
        <v>0.55651873819035946</v>
      </c>
      <c r="D5929" s="62">
        <v>0.53475629464377628</v>
      </c>
      <c r="E5929" s="62">
        <v>0.42789977085163733</v>
      </c>
      <c r="F5929" s="62">
        <v>0.18518324528283059</v>
      </c>
      <c r="G5929" s="62">
        <v>0.60544907327681596</v>
      </c>
      <c r="H5929" s="62">
        <v>3.5751829906794486E-2</v>
      </c>
      <c r="I5929" s="62">
        <v>0.41784260232673809</v>
      </c>
      <c r="J5929" s="62">
        <v>0.68206216492427429</v>
      </c>
      <c r="K5929" s="62"/>
      <c r="L5929" s="65">
        <f t="shared" si="838"/>
        <v>0.16152215884796822</v>
      </c>
      <c r="M5929" s="65">
        <f t="shared" si="839"/>
        <v>0.15520589917469774</v>
      </c>
      <c r="N5929" s="65">
        <f t="shared" si="840"/>
        <v>0.12419221495263688</v>
      </c>
      <c r="O5929" s="65">
        <f t="shared" si="841"/>
        <v>5.374697293718865E-2</v>
      </c>
      <c r="P5929" s="65">
        <f t="shared" si="842"/>
        <v>0.17572353755089984</v>
      </c>
      <c r="Q5929" s="65">
        <f t="shared" si="843"/>
        <v>1.0376492924727965E-2</v>
      </c>
      <c r="R5929" s="65">
        <f t="shared" si="844"/>
        <v>0.12127325560668237</v>
      </c>
      <c r="S5929" s="65">
        <f t="shared" si="845"/>
        <v>0.1979594680051982</v>
      </c>
      <c r="T5929" s="66">
        <f>(L5929*'Football Field'!$F$4)+(M5929*'Football Field'!$F$5)+(N5929*'Football Field'!$F$6)+(O5929*'Football Field'!$F$7)+(P5929*'Football Field'!$F$8)+(Q5929*'Football Field'!$F$9)+(R5929*'Football Field'!$F$10)+(S5929*'Football Field'!$F$11)</f>
        <v>143111341.57128447</v>
      </c>
    </row>
    <row r="5930" spans="2:20" x14ac:dyDescent="0.3">
      <c r="B5930" s="62">
        <f t="shared" si="837"/>
        <v>5903</v>
      </c>
      <c r="C5930" s="62">
        <v>0.26588765523623781</v>
      </c>
      <c r="D5930" s="62">
        <v>0.14757979778556696</v>
      </c>
      <c r="E5930" s="62">
        <v>2.0239460980149948E-2</v>
      </c>
      <c r="F5930" s="62">
        <v>0.78108369257896049</v>
      </c>
      <c r="G5930" s="62">
        <v>0.86181199900686578</v>
      </c>
      <c r="H5930" s="62">
        <v>0.85337151408972955</v>
      </c>
      <c r="I5930" s="62">
        <v>0.25000653369490389</v>
      </c>
      <c r="J5930" s="62">
        <v>0.51973522835466357</v>
      </c>
      <c r="K5930" s="62"/>
      <c r="L5930" s="65">
        <f t="shared" si="838"/>
        <v>7.1867047020950647E-2</v>
      </c>
      <c r="M5930" s="65">
        <f t="shared" si="839"/>
        <v>3.9889494897287811E-2</v>
      </c>
      <c r="N5930" s="65">
        <f t="shared" si="840"/>
        <v>5.4705446653654632E-3</v>
      </c>
      <c r="O5930" s="65">
        <f t="shared" si="841"/>
        <v>0.21111991232535943</v>
      </c>
      <c r="P5930" s="65">
        <f t="shared" si="842"/>
        <v>0.23294004906251348</v>
      </c>
      <c r="Q5930" s="65">
        <f t="shared" si="843"/>
        <v>0.23065866173792893</v>
      </c>
      <c r="R5930" s="65">
        <f t="shared" si="844"/>
        <v>6.7574522392297165E-2</v>
      </c>
      <c r="S5930" s="65">
        <f t="shared" si="845"/>
        <v>0.14047976789829711</v>
      </c>
      <c r="T5930" s="66">
        <f>(L5930*'Football Field'!$F$4)+(M5930*'Football Field'!$F$5)+(N5930*'Football Field'!$F$6)+(O5930*'Football Field'!$F$7)+(P5930*'Football Field'!$F$8)+(Q5930*'Football Field'!$F$9)+(R5930*'Football Field'!$F$10)+(S5930*'Football Field'!$F$11)</f>
        <v>138711898.72927395</v>
      </c>
    </row>
    <row r="5931" spans="2:20" x14ac:dyDescent="0.3">
      <c r="B5931" s="62">
        <f t="shared" si="837"/>
        <v>5904</v>
      </c>
      <c r="C5931" s="62">
        <v>0.1809070928508546</v>
      </c>
      <c r="D5931" s="62">
        <v>0.14182610989074373</v>
      </c>
      <c r="E5931" s="62">
        <v>0.36960864258663106</v>
      </c>
      <c r="F5931" s="62">
        <v>0.49549407739100282</v>
      </c>
      <c r="G5931" s="62">
        <v>5.0873609474698878E-2</v>
      </c>
      <c r="H5931" s="62">
        <v>0.16883127755264737</v>
      </c>
      <c r="I5931" s="62">
        <v>0.1965614374275273</v>
      </c>
      <c r="J5931" s="62">
        <v>5.6774815122692446E-2</v>
      </c>
      <c r="K5931" s="62"/>
      <c r="L5931" s="65">
        <f t="shared" si="838"/>
        <v>0.10892262706107897</v>
      </c>
      <c r="M5931" s="65">
        <f t="shared" si="839"/>
        <v>8.5392298509207432E-2</v>
      </c>
      <c r="N5931" s="65">
        <f t="shared" si="840"/>
        <v>0.22253823053917404</v>
      </c>
      <c r="O5931" s="65">
        <f t="shared" si="841"/>
        <v>0.29833278370753852</v>
      </c>
      <c r="P5931" s="65">
        <f t="shared" si="842"/>
        <v>3.0630569010536294E-2</v>
      </c>
      <c r="Q5931" s="65">
        <f t="shared" si="843"/>
        <v>0.10165188103638055</v>
      </c>
      <c r="R5931" s="65">
        <f t="shared" si="844"/>
        <v>0.11834797522924775</v>
      </c>
      <c r="S5931" s="65">
        <f t="shared" si="845"/>
        <v>3.4183634906836222E-2</v>
      </c>
      <c r="T5931" s="66">
        <f>(L5931*'Football Field'!$F$4)+(M5931*'Football Field'!$F$5)+(N5931*'Football Field'!$F$6)+(O5931*'Football Field'!$F$7)+(P5931*'Football Field'!$F$8)+(Q5931*'Football Field'!$F$9)+(R5931*'Football Field'!$F$10)+(S5931*'Football Field'!$F$11)</f>
        <v>134327684.45723465</v>
      </c>
    </row>
    <row r="5932" spans="2:20" x14ac:dyDescent="0.3">
      <c r="B5932" s="62">
        <f t="shared" si="837"/>
        <v>5905</v>
      </c>
      <c r="C5932" s="62">
        <v>0.99400243241737718</v>
      </c>
      <c r="D5932" s="62">
        <v>0.59986278926972325</v>
      </c>
      <c r="E5932" s="62">
        <v>0.94712741148012036</v>
      </c>
      <c r="F5932" s="62">
        <v>0.42538401502939449</v>
      </c>
      <c r="G5932" s="62">
        <v>0.29541637253490571</v>
      </c>
      <c r="H5932" s="62">
        <v>0.19984613893559922</v>
      </c>
      <c r="I5932" s="62">
        <v>0.23947683881639348</v>
      </c>
      <c r="J5932" s="62">
        <v>0.15184887743023079</v>
      </c>
      <c r="K5932" s="62"/>
      <c r="L5932" s="65">
        <f t="shared" si="838"/>
        <v>0.25798377728051469</v>
      </c>
      <c r="M5932" s="65">
        <f t="shared" si="839"/>
        <v>0.15568862125364269</v>
      </c>
      <c r="N5932" s="65">
        <f t="shared" si="840"/>
        <v>0.24581781614489953</v>
      </c>
      <c r="O5932" s="65">
        <f t="shared" si="841"/>
        <v>0.11040433243724113</v>
      </c>
      <c r="P5932" s="65">
        <f t="shared" si="842"/>
        <v>7.6672480037816779E-2</v>
      </c>
      <c r="Q5932" s="65">
        <f t="shared" si="843"/>
        <v>5.1868144499553744E-2</v>
      </c>
      <c r="R5932" s="65">
        <f t="shared" si="844"/>
        <v>6.2153911735206444E-2</v>
      </c>
      <c r="S5932" s="65">
        <f t="shared" si="845"/>
        <v>3.9410916611125169E-2</v>
      </c>
      <c r="T5932" s="66">
        <f>(L5932*'Football Field'!$F$4)+(M5932*'Football Field'!$F$5)+(N5932*'Football Field'!$F$6)+(O5932*'Football Field'!$F$7)+(P5932*'Football Field'!$F$8)+(Q5932*'Football Field'!$F$9)+(R5932*'Football Field'!$F$10)+(S5932*'Football Field'!$F$11)</f>
        <v>128676163.5250774</v>
      </c>
    </row>
    <row r="5933" spans="2:20" x14ac:dyDescent="0.3">
      <c r="B5933" s="62">
        <f t="shared" si="837"/>
        <v>5906</v>
      </c>
      <c r="C5933" s="62">
        <v>0.26391597780866738</v>
      </c>
      <c r="D5933" s="62">
        <v>0.86159503950291783</v>
      </c>
      <c r="E5933" s="62">
        <v>0.29502020870158807</v>
      </c>
      <c r="F5933" s="62">
        <v>0.49461987988703027</v>
      </c>
      <c r="G5933" s="62">
        <v>0.36571930570904121</v>
      </c>
      <c r="H5933" s="62">
        <v>0.45677408968898769</v>
      </c>
      <c r="I5933" s="62">
        <v>0.30395819039261884</v>
      </c>
      <c r="J5933" s="62">
        <v>0.26890446157447967</v>
      </c>
      <c r="K5933" s="62"/>
      <c r="L5933" s="65">
        <f t="shared" si="838"/>
        <v>7.9720709121064104E-2</v>
      </c>
      <c r="M5933" s="65">
        <f t="shared" si="839"/>
        <v>0.26026073940153865</v>
      </c>
      <c r="N5933" s="65">
        <f t="shared" si="840"/>
        <v>8.9116318147989454E-2</v>
      </c>
      <c r="O5933" s="65">
        <f t="shared" si="841"/>
        <v>0.14940909564238827</v>
      </c>
      <c r="P5933" s="65">
        <f t="shared" si="842"/>
        <v>0.11047228982674533</v>
      </c>
      <c r="Q5933" s="65">
        <f t="shared" si="843"/>
        <v>0.13797707376600801</v>
      </c>
      <c r="R5933" s="65">
        <f t="shared" si="844"/>
        <v>9.1816201059347846E-2</v>
      </c>
      <c r="S5933" s="65">
        <f t="shared" si="845"/>
        <v>8.1227573034918468E-2</v>
      </c>
      <c r="T5933" s="66">
        <f>(L5933*'Football Field'!$F$4)+(M5933*'Football Field'!$F$5)+(N5933*'Football Field'!$F$6)+(O5933*'Football Field'!$F$7)+(P5933*'Football Field'!$F$8)+(Q5933*'Football Field'!$F$9)+(R5933*'Football Field'!$F$10)+(S5933*'Football Field'!$F$11)</f>
        <v>132586548.73634806</v>
      </c>
    </row>
    <row r="5934" spans="2:20" x14ac:dyDescent="0.3">
      <c r="B5934" s="62">
        <f t="shared" si="837"/>
        <v>5907</v>
      </c>
      <c r="C5934" s="62">
        <v>0.3004788495679438</v>
      </c>
      <c r="D5934" s="62">
        <v>0.53911218922060344</v>
      </c>
      <c r="E5934" s="62">
        <v>1.580658369436605E-2</v>
      </c>
      <c r="F5934" s="62">
        <v>0.55020539401824531</v>
      </c>
      <c r="G5934" s="62">
        <v>0.35763618611930892</v>
      </c>
      <c r="H5934" s="62">
        <v>0.87232017307647258</v>
      </c>
      <c r="I5934" s="62">
        <v>0.51536965207058194</v>
      </c>
      <c r="J5934" s="62">
        <v>0.79170159730028999</v>
      </c>
      <c r="K5934" s="62"/>
      <c r="L5934" s="65">
        <f t="shared" si="838"/>
        <v>7.6212782312767541E-2</v>
      </c>
      <c r="M5934" s="65">
        <f t="shared" si="839"/>
        <v>0.13673920802847994</v>
      </c>
      <c r="N5934" s="65">
        <f t="shared" si="840"/>
        <v>4.0091464804908475E-3</v>
      </c>
      <c r="O5934" s="65">
        <f t="shared" si="841"/>
        <v>0.13955286364387279</v>
      </c>
      <c r="P5934" s="65">
        <f t="shared" si="842"/>
        <v>9.0710041119603402E-2</v>
      </c>
      <c r="Q5934" s="65">
        <f t="shared" si="843"/>
        <v>0.22125333464670405</v>
      </c>
      <c r="R5934" s="65">
        <f t="shared" si="844"/>
        <v>0.13071720409053478</v>
      </c>
      <c r="S5934" s="65">
        <f t="shared" si="845"/>
        <v>0.20080541967754664</v>
      </c>
      <c r="T5934" s="66">
        <f>(L5934*'Football Field'!$F$4)+(M5934*'Football Field'!$F$5)+(N5934*'Football Field'!$F$6)+(O5934*'Football Field'!$F$7)+(P5934*'Football Field'!$F$8)+(Q5934*'Football Field'!$F$9)+(R5934*'Football Field'!$F$10)+(S5934*'Football Field'!$F$11)</f>
        <v>135405427.82240939</v>
      </c>
    </row>
    <row r="5935" spans="2:20" x14ac:dyDescent="0.3">
      <c r="B5935" s="62">
        <f t="shared" si="837"/>
        <v>5908</v>
      </c>
      <c r="C5935" s="62">
        <v>0.19197964767915487</v>
      </c>
      <c r="D5935" s="62">
        <v>0.92903637915786952</v>
      </c>
      <c r="E5935" s="62">
        <v>0.19095964134044241</v>
      </c>
      <c r="F5935" s="62">
        <v>0.2105106642413499</v>
      </c>
      <c r="G5935" s="62">
        <v>0.66344222297465749</v>
      </c>
      <c r="H5935" s="62">
        <v>0.24191682577654039</v>
      </c>
      <c r="I5935" s="62">
        <v>0.5803807085021544</v>
      </c>
      <c r="J5935" s="62">
        <v>0.39035787384873488</v>
      </c>
      <c r="K5935" s="62"/>
      <c r="L5935" s="65">
        <f t="shared" si="838"/>
        <v>5.6488128508752691E-2</v>
      </c>
      <c r="M5935" s="65">
        <f t="shared" si="839"/>
        <v>0.27335984313755068</v>
      </c>
      <c r="N5935" s="65">
        <f t="shared" si="840"/>
        <v>5.6188001647194806E-2</v>
      </c>
      <c r="O5935" s="65">
        <f t="shared" si="841"/>
        <v>6.1940698391121297E-2</v>
      </c>
      <c r="P5935" s="65">
        <f t="shared" si="842"/>
        <v>0.19521136746827258</v>
      </c>
      <c r="Q5935" s="65">
        <f t="shared" si="843"/>
        <v>7.1181653410121032E-2</v>
      </c>
      <c r="R5935" s="65">
        <f t="shared" si="844"/>
        <v>0.1707713314520807</v>
      </c>
      <c r="S5935" s="65">
        <f t="shared" si="845"/>
        <v>0.11485897598490621</v>
      </c>
      <c r="T5935" s="66">
        <f>(L5935*'Football Field'!$F$4)+(M5935*'Football Field'!$F$5)+(N5935*'Football Field'!$F$6)+(O5935*'Football Field'!$F$7)+(P5935*'Football Field'!$F$8)+(Q5935*'Football Field'!$F$9)+(R5935*'Football Field'!$F$10)+(S5935*'Football Field'!$F$11)</f>
        <v>149341048.27228284</v>
      </c>
    </row>
    <row r="5936" spans="2:20" x14ac:dyDescent="0.3">
      <c r="B5936" s="62">
        <f t="shared" si="837"/>
        <v>5909</v>
      </c>
      <c r="C5936" s="62">
        <v>0.29115850362943407</v>
      </c>
      <c r="D5936" s="62">
        <v>0.65834132904911102</v>
      </c>
      <c r="E5936" s="62">
        <v>0.87863871869151844</v>
      </c>
      <c r="F5936" s="62">
        <v>0.65726283736957891</v>
      </c>
      <c r="G5936" s="62">
        <v>0.6440020820151976</v>
      </c>
      <c r="H5936" s="62">
        <v>0.15072403402621237</v>
      </c>
      <c r="I5936" s="62">
        <v>0.59840374934032159</v>
      </c>
      <c r="J5936" s="62">
        <v>0.28474070629064907</v>
      </c>
      <c r="K5936" s="62"/>
      <c r="L5936" s="65">
        <f t="shared" si="838"/>
        <v>6.9935018994199752E-2</v>
      </c>
      <c r="M5936" s="65">
        <f t="shared" si="839"/>
        <v>0.15813075276109456</v>
      </c>
      <c r="N5936" s="65">
        <f t="shared" si="840"/>
        <v>0.21104523726683544</v>
      </c>
      <c r="O5936" s="65">
        <f t="shared" si="841"/>
        <v>0.15787170370309705</v>
      </c>
      <c r="P5936" s="65">
        <f t="shared" si="842"/>
        <v>0.15468652736091332</v>
      </c>
      <c r="Q5936" s="65">
        <f t="shared" si="843"/>
        <v>3.6203264033535729E-2</v>
      </c>
      <c r="R5936" s="65">
        <f t="shared" si="844"/>
        <v>0.14373400417519203</v>
      </c>
      <c r="S5936" s="65">
        <f t="shared" si="845"/>
        <v>6.8393491705132176E-2</v>
      </c>
      <c r="T5936" s="66">
        <f>(L5936*'Football Field'!$F$4)+(M5936*'Football Field'!$F$5)+(N5936*'Football Field'!$F$6)+(O5936*'Football Field'!$F$7)+(P5936*'Football Field'!$F$8)+(Q5936*'Football Field'!$F$9)+(R5936*'Football Field'!$F$10)+(S5936*'Football Field'!$F$11)</f>
        <v>146944153.80517295</v>
      </c>
    </row>
    <row r="5937" spans="2:20" x14ac:dyDescent="0.3">
      <c r="B5937" s="62">
        <f t="shared" si="837"/>
        <v>5910</v>
      </c>
      <c r="C5937" s="62">
        <v>0.84579115010145822</v>
      </c>
      <c r="D5937" s="62">
        <v>0.60484905407942879</v>
      </c>
      <c r="E5937" s="62">
        <v>0.81907605277609785</v>
      </c>
      <c r="F5937" s="62">
        <v>0.53777678214967761</v>
      </c>
      <c r="G5937" s="62">
        <v>0.48686678206825951</v>
      </c>
      <c r="H5937" s="62">
        <v>0.43688614832212358</v>
      </c>
      <c r="I5937" s="62">
        <v>0.97283238450750664</v>
      </c>
      <c r="J5937" s="62">
        <v>0.92389180973821994</v>
      </c>
      <c r="K5937" s="62"/>
      <c r="L5937" s="65">
        <f t="shared" si="838"/>
        <v>0.15028351705741474</v>
      </c>
      <c r="M5937" s="65">
        <f t="shared" si="839"/>
        <v>0.10747197239531661</v>
      </c>
      <c r="N5937" s="65">
        <f t="shared" si="840"/>
        <v>0.14553667289369338</v>
      </c>
      <c r="O5937" s="65">
        <f t="shared" si="841"/>
        <v>9.5554305816013707E-2</v>
      </c>
      <c r="P5937" s="65">
        <f t="shared" si="842"/>
        <v>8.6508415628216151E-2</v>
      </c>
      <c r="Q5937" s="65">
        <f t="shared" si="843"/>
        <v>7.7627658926958651E-2</v>
      </c>
      <c r="R5937" s="65">
        <f t="shared" si="844"/>
        <v>0.17285670609535417</v>
      </c>
      <c r="S5937" s="65">
        <f t="shared" si="845"/>
        <v>0.16416075118703252</v>
      </c>
      <c r="T5937" s="66">
        <f>(L5937*'Football Field'!$F$4)+(M5937*'Football Field'!$F$5)+(N5937*'Football Field'!$F$6)+(O5937*'Football Field'!$F$7)+(P5937*'Football Field'!$F$8)+(Q5937*'Football Field'!$F$9)+(R5937*'Football Field'!$F$10)+(S5937*'Football Field'!$F$11)</f>
        <v>143756425.39990878</v>
      </c>
    </row>
    <row r="5938" spans="2:20" x14ac:dyDescent="0.3">
      <c r="B5938" s="62">
        <f t="shared" si="837"/>
        <v>5911</v>
      </c>
      <c r="C5938" s="62">
        <v>0.42187491596552296</v>
      </c>
      <c r="D5938" s="62">
        <v>0.34857013608925325</v>
      </c>
      <c r="E5938" s="62">
        <v>0.36299887542956422</v>
      </c>
      <c r="F5938" s="62">
        <v>1.3574903638419511E-2</v>
      </c>
      <c r="G5938" s="62">
        <v>0.71916174519353715</v>
      </c>
      <c r="H5938" s="62">
        <v>0.21255032541570662</v>
      </c>
      <c r="I5938" s="62">
        <v>0.74629477775114328</v>
      </c>
      <c r="J5938" s="62">
        <v>0.13399381223013795</v>
      </c>
      <c r="K5938" s="62"/>
      <c r="L5938" s="65">
        <f t="shared" si="838"/>
        <v>0.14257253699983422</v>
      </c>
      <c r="M5938" s="65">
        <f t="shared" si="839"/>
        <v>0.11779920242682471</v>
      </c>
      <c r="N5938" s="65">
        <f t="shared" si="840"/>
        <v>0.12267539177965546</v>
      </c>
      <c r="O5938" s="65">
        <f t="shared" si="841"/>
        <v>4.5876357612499481E-3</v>
      </c>
      <c r="P5938" s="65">
        <f t="shared" si="842"/>
        <v>0.24304055691675736</v>
      </c>
      <c r="Q5938" s="65">
        <f t="shared" si="843"/>
        <v>7.1831336701550091E-2</v>
      </c>
      <c r="R5938" s="65">
        <f t="shared" si="844"/>
        <v>0.25221015942650493</v>
      </c>
      <c r="S5938" s="65">
        <f t="shared" si="845"/>
        <v>4.5283179987623177E-2</v>
      </c>
      <c r="T5938" s="66">
        <f>(L5938*'Football Field'!$F$4)+(M5938*'Football Field'!$F$5)+(N5938*'Football Field'!$F$6)+(O5938*'Football Field'!$F$7)+(P5938*'Football Field'!$F$8)+(Q5938*'Football Field'!$F$9)+(R5938*'Football Field'!$F$10)+(S5938*'Football Field'!$F$11)</f>
        <v>165443046.29180464</v>
      </c>
    </row>
    <row r="5939" spans="2:20" x14ac:dyDescent="0.3">
      <c r="B5939" s="62">
        <f t="shared" si="837"/>
        <v>5912</v>
      </c>
      <c r="C5939" s="62">
        <v>5.237634225327803E-2</v>
      </c>
      <c r="D5939" s="62">
        <v>0.21276772875691319</v>
      </c>
      <c r="E5939" s="62">
        <v>0.37651009977929539</v>
      </c>
      <c r="F5939" s="62">
        <v>0.44308089336363909</v>
      </c>
      <c r="G5939" s="62">
        <v>0.30923121750390026</v>
      </c>
      <c r="H5939" s="62">
        <v>0.85097546892360321</v>
      </c>
      <c r="I5939" s="62">
        <v>2.1759992859680444E-2</v>
      </c>
      <c r="J5939" s="62">
        <v>0.67085410579025428</v>
      </c>
      <c r="K5939" s="62"/>
      <c r="L5939" s="65">
        <f t="shared" si="838"/>
        <v>1.7829905180184746E-2</v>
      </c>
      <c r="M5939" s="65">
        <f t="shared" si="839"/>
        <v>7.2430190157114327E-2</v>
      </c>
      <c r="N5939" s="65">
        <f t="shared" si="840"/>
        <v>0.12817121413297214</v>
      </c>
      <c r="O5939" s="65">
        <f t="shared" si="841"/>
        <v>0.15083318108818106</v>
      </c>
      <c r="P5939" s="65">
        <f t="shared" si="842"/>
        <v>0.10526820029137401</v>
      </c>
      <c r="Q5939" s="65">
        <f t="shared" si="843"/>
        <v>0.28968826895546507</v>
      </c>
      <c r="R5939" s="65">
        <f t="shared" si="844"/>
        <v>7.4075163082874002E-3</v>
      </c>
      <c r="S5939" s="65">
        <f t="shared" si="845"/>
        <v>0.22837152388642129</v>
      </c>
      <c r="T5939" s="66">
        <f>(L5939*'Football Field'!$F$4)+(M5939*'Football Field'!$F$5)+(N5939*'Football Field'!$F$6)+(O5939*'Football Field'!$F$7)+(P5939*'Football Field'!$F$8)+(Q5939*'Football Field'!$F$9)+(R5939*'Football Field'!$F$10)+(S5939*'Football Field'!$F$11)</f>
        <v>123511811.10084718</v>
      </c>
    </row>
    <row r="5940" spans="2:20" x14ac:dyDescent="0.3">
      <c r="B5940" s="62">
        <f t="shared" si="837"/>
        <v>5913</v>
      </c>
      <c r="C5940" s="62">
        <v>0.58374611122674314</v>
      </c>
      <c r="D5940" s="62">
        <v>2.8251223549867754E-2</v>
      </c>
      <c r="E5940" s="62">
        <v>0.6585945964427905</v>
      </c>
      <c r="F5940" s="62">
        <v>0.49488823334556531</v>
      </c>
      <c r="G5940" s="62">
        <v>0.90718519538184539</v>
      </c>
      <c r="H5940" s="62">
        <v>0.81141535788751229</v>
      </c>
      <c r="I5940" s="62">
        <v>0.94608505147048816</v>
      </c>
      <c r="J5940" s="62">
        <v>0.60484489704071942</v>
      </c>
      <c r="K5940" s="62"/>
      <c r="L5940" s="65">
        <f t="shared" si="838"/>
        <v>0.11593741302844801</v>
      </c>
      <c r="M5940" s="65">
        <f t="shared" si="839"/>
        <v>5.6109560479586469E-3</v>
      </c>
      <c r="N5940" s="65">
        <f t="shared" si="840"/>
        <v>0.1308030191167015</v>
      </c>
      <c r="O5940" s="65">
        <f t="shared" si="841"/>
        <v>9.8289411113553979E-2</v>
      </c>
      <c r="P5940" s="65">
        <f t="shared" si="842"/>
        <v>0.18017542672661124</v>
      </c>
      <c r="Q5940" s="65">
        <f t="shared" si="843"/>
        <v>0.16115464527435586</v>
      </c>
      <c r="R5940" s="65">
        <f t="shared" si="844"/>
        <v>0.1879013003476252</v>
      </c>
      <c r="S5940" s="65">
        <f t="shared" si="845"/>
        <v>0.12012782834474565</v>
      </c>
      <c r="T5940" s="66">
        <f>(L5940*'Football Field'!$F$4)+(M5940*'Football Field'!$F$5)+(N5940*'Football Field'!$F$6)+(O5940*'Football Field'!$F$7)+(P5940*'Football Field'!$F$8)+(Q5940*'Football Field'!$F$9)+(R5940*'Football Field'!$F$10)+(S5940*'Football Field'!$F$11)</f>
        <v>153306564.52799734</v>
      </c>
    </row>
    <row r="5941" spans="2:20" x14ac:dyDescent="0.3">
      <c r="B5941" s="62">
        <f t="shared" si="837"/>
        <v>5914</v>
      </c>
      <c r="C5941" s="62">
        <v>0.83599850311125257</v>
      </c>
      <c r="D5941" s="62">
        <v>0.17405078038391686</v>
      </c>
      <c r="E5941" s="62">
        <v>0.65148015834027984</v>
      </c>
      <c r="F5941" s="62">
        <v>0.36076628771924957</v>
      </c>
      <c r="G5941" s="62">
        <v>0.31287485016821481</v>
      </c>
      <c r="H5941" s="62">
        <v>0.71548474027028686</v>
      </c>
      <c r="I5941" s="62">
        <v>0.58384796826905505</v>
      </c>
      <c r="J5941" s="62">
        <v>9.7337496547522773E-2</v>
      </c>
      <c r="K5941" s="62"/>
      <c r="L5941" s="65">
        <f t="shared" si="838"/>
        <v>0.22401773047610485</v>
      </c>
      <c r="M5941" s="65">
        <f t="shared" si="839"/>
        <v>4.6639390697582689E-2</v>
      </c>
      <c r="N5941" s="65">
        <f t="shared" si="840"/>
        <v>0.17457340650546738</v>
      </c>
      <c r="O5941" s="65">
        <f t="shared" si="841"/>
        <v>9.6672475735761793E-2</v>
      </c>
      <c r="P5941" s="65">
        <f t="shared" si="842"/>
        <v>8.3839281526090839E-2</v>
      </c>
      <c r="Q5941" s="65">
        <f t="shared" si="843"/>
        <v>0.19172434772207383</v>
      </c>
      <c r="R5941" s="65">
        <f t="shared" si="844"/>
        <v>0.15645039591334423</v>
      </c>
      <c r="S5941" s="65">
        <f t="shared" si="845"/>
        <v>2.6082971423574363E-2</v>
      </c>
      <c r="T5941" s="66">
        <f>(L5941*'Football Field'!$F$4)+(M5941*'Football Field'!$F$5)+(N5941*'Football Field'!$F$6)+(O5941*'Football Field'!$F$7)+(P5941*'Football Field'!$F$8)+(Q5941*'Football Field'!$F$9)+(R5941*'Football Field'!$F$10)+(S5941*'Football Field'!$F$11)</f>
        <v>140797157.71350452</v>
      </c>
    </row>
    <row r="5942" spans="2:20" x14ac:dyDescent="0.3">
      <c r="B5942" s="62">
        <f t="shared" si="837"/>
        <v>5915</v>
      </c>
      <c r="C5942" s="62">
        <v>6.3796501608048062E-2</v>
      </c>
      <c r="D5942" s="62">
        <v>0.11323306944091438</v>
      </c>
      <c r="E5942" s="62">
        <v>9.6432621433926613E-2</v>
      </c>
      <c r="F5942" s="62">
        <v>0.17287302054066866</v>
      </c>
      <c r="G5942" s="62">
        <v>0.51355075969707009</v>
      </c>
      <c r="H5942" s="62">
        <v>0.98972842692996943</v>
      </c>
      <c r="I5942" s="62">
        <v>0.83484452089966743</v>
      </c>
      <c r="J5942" s="62">
        <v>0.34832750556398095</v>
      </c>
      <c r="K5942" s="62"/>
      <c r="L5942" s="65">
        <f t="shared" si="838"/>
        <v>2.0364140075510385E-2</v>
      </c>
      <c r="M5942" s="65">
        <f t="shared" si="839"/>
        <v>3.6144522491870959E-2</v>
      </c>
      <c r="N5942" s="65">
        <f t="shared" si="840"/>
        <v>3.0781741337387272E-2</v>
      </c>
      <c r="O5942" s="65">
        <f t="shared" si="841"/>
        <v>5.5181872310105698E-2</v>
      </c>
      <c r="P5942" s="65">
        <f t="shared" si="842"/>
        <v>0.16392779137965471</v>
      </c>
      <c r="Q5942" s="65">
        <f t="shared" si="843"/>
        <v>0.31592591779631146</v>
      </c>
      <c r="R5942" s="65">
        <f t="shared" si="844"/>
        <v>0.2664862545178886</v>
      </c>
      <c r="S5942" s="65">
        <f t="shared" si="845"/>
        <v>0.11118776009127099</v>
      </c>
      <c r="T5942" s="66">
        <f>(L5942*'Football Field'!$F$4)+(M5942*'Football Field'!$F$5)+(N5942*'Football Field'!$F$6)+(O5942*'Football Field'!$F$7)+(P5942*'Football Field'!$F$8)+(Q5942*'Football Field'!$F$9)+(R5942*'Football Field'!$F$10)+(S5942*'Football Field'!$F$11)</f>
        <v>160249175.95793268</v>
      </c>
    </row>
    <row r="5943" spans="2:20" x14ac:dyDescent="0.3">
      <c r="B5943" s="62">
        <f t="shared" si="837"/>
        <v>5916</v>
      </c>
      <c r="C5943" s="62">
        <v>0.69713587712375191</v>
      </c>
      <c r="D5943" s="62">
        <v>0.94901070690027467</v>
      </c>
      <c r="E5943" s="62">
        <v>0.17939206949546871</v>
      </c>
      <c r="F5943" s="62">
        <v>0.36776267852375089</v>
      </c>
      <c r="G5943" s="62">
        <v>0.85301936379105436</v>
      </c>
      <c r="H5943" s="62">
        <v>0.16514410824769288</v>
      </c>
      <c r="I5943" s="62">
        <v>0.43013285440822102</v>
      </c>
      <c r="J5943" s="62">
        <v>0.9964146779629578</v>
      </c>
      <c r="K5943" s="62"/>
      <c r="L5943" s="65">
        <f t="shared" si="838"/>
        <v>0.15030918991838491</v>
      </c>
      <c r="M5943" s="65">
        <f t="shared" si="839"/>
        <v>0.20461582204975587</v>
      </c>
      <c r="N5943" s="65">
        <f t="shared" si="840"/>
        <v>3.8678652940508401E-2</v>
      </c>
      <c r="O5943" s="65">
        <f t="shared" si="841"/>
        <v>7.9293165227971363E-2</v>
      </c>
      <c r="P5943" s="65">
        <f t="shared" si="842"/>
        <v>0.18391916664098054</v>
      </c>
      <c r="Q5943" s="65">
        <f t="shared" si="843"/>
        <v>3.5606655667928554E-2</v>
      </c>
      <c r="R5943" s="65">
        <f t="shared" si="844"/>
        <v>9.274077410866842E-2</v>
      </c>
      <c r="S5943" s="65">
        <f t="shared" si="845"/>
        <v>0.21483657344580204</v>
      </c>
      <c r="T5943" s="66">
        <f>(L5943*'Football Field'!$F$4)+(M5943*'Football Field'!$F$5)+(N5943*'Football Field'!$F$6)+(O5943*'Football Field'!$F$7)+(P5943*'Football Field'!$F$8)+(Q5943*'Football Field'!$F$9)+(R5943*'Football Field'!$F$10)+(S5943*'Football Field'!$F$11)</f>
        <v>137792953.9198747</v>
      </c>
    </row>
    <row r="5944" spans="2:20" x14ac:dyDescent="0.3">
      <c r="B5944" s="62">
        <f t="shared" si="837"/>
        <v>5917</v>
      </c>
      <c r="C5944" s="62">
        <v>9.4282114820129159E-2</v>
      </c>
      <c r="D5944" s="62">
        <v>0.32317369774958393</v>
      </c>
      <c r="E5944" s="62">
        <v>0.7310921102608221</v>
      </c>
      <c r="F5944" s="62">
        <v>0.75834225871077521</v>
      </c>
      <c r="G5944" s="62">
        <v>0.44499564385791224</v>
      </c>
      <c r="H5944" s="62">
        <v>0.55930341256584026</v>
      </c>
      <c r="I5944" s="62">
        <v>0.88152301351115925</v>
      </c>
      <c r="J5944" s="62">
        <v>0.20019111086142982</v>
      </c>
      <c r="K5944" s="62"/>
      <c r="L5944" s="65">
        <f t="shared" si="838"/>
        <v>2.3612420903903752E-2</v>
      </c>
      <c r="M5944" s="65">
        <f t="shared" si="839"/>
        <v>8.0937019612811592E-2</v>
      </c>
      <c r="N5944" s="65">
        <f t="shared" si="840"/>
        <v>0.18309787237946148</v>
      </c>
      <c r="O5944" s="65">
        <f t="shared" si="841"/>
        <v>0.18992251750034903</v>
      </c>
      <c r="P5944" s="65">
        <f t="shared" si="842"/>
        <v>0.11144663506140773</v>
      </c>
      <c r="Q5944" s="65">
        <f t="shared" si="843"/>
        <v>0.14007436739926385</v>
      </c>
      <c r="R5944" s="65">
        <f t="shared" si="844"/>
        <v>0.22077243887892894</v>
      </c>
      <c r="S5944" s="65">
        <f t="shared" si="845"/>
        <v>5.0136728263873526E-2</v>
      </c>
      <c r="T5944" s="66">
        <f>(L5944*'Football Field'!$F$4)+(M5944*'Football Field'!$F$5)+(N5944*'Football Field'!$F$6)+(O5944*'Football Field'!$F$7)+(P5944*'Football Field'!$F$8)+(Q5944*'Football Field'!$F$9)+(R5944*'Football Field'!$F$10)+(S5944*'Football Field'!$F$11)</f>
        <v>153915293.19478875</v>
      </c>
    </row>
    <row r="5945" spans="2:20" x14ac:dyDescent="0.3">
      <c r="B5945" s="62">
        <f t="shared" si="837"/>
        <v>5918</v>
      </c>
      <c r="C5945" s="62">
        <v>0.88229559292229076</v>
      </c>
      <c r="D5945" s="62">
        <v>0.79242183147760015</v>
      </c>
      <c r="E5945" s="62">
        <v>0.30612987736349317</v>
      </c>
      <c r="F5945" s="62">
        <v>0.63184585486090594</v>
      </c>
      <c r="G5945" s="62">
        <v>0.2253517578295452</v>
      </c>
      <c r="H5945" s="62">
        <v>0.69958435932457452</v>
      </c>
      <c r="I5945" s="62">
        <v>0.5565640340965059</v>
      </c>
      <c r="J5945" s="62">
        <v>0.43595407090618676</v>
      </c>
      <c r="K5945" s="62"/>
      <c r="L5945" s="65">
        <f t="shared" si="838"/>
        <v>0.19476090271475549</v>
      </c>
      <c r="M5945" s="65">
        <f t="shared" si="839"/>
        <v>0.17492186571881732</v>
      </c>
      <c r="N5945" s="65">
        <f t="shared" si="840"/>
        <v>6.7576140855236722E-2</v>
      </c>
      <c r="O5945" s="65">
        <f t="shared" si="841"/>
        <v>0.13947578346356421</v>
      </c>
      <c r="P5945" s="65">
        <f t="shared" si="842"/>
        <v>4.9744906509019395E-2</v>
      </c>
      <c r="Q5945" s="65">
        <f t="shared" si="843"/>
        <v>0.15442860923275464</v>
      </c>
      <c r="R5945" s="65">
        <f t="shared" si="844"/>
        <v>0.12285782063149059</v>
      </c>
      <c r="S5945" s="65">
        <f t="shared" si="845"/>
        <v>9.6233970874361738E-2</v>
      </c>
      <c r="T5945" s="66">
        <f>(L5945*'Football Field'!$F$4)+(M5945*'Football Field'!$F$5)+(N5945*'Football Field'!$F$6)+(O5945*'Football Field'!$F$7)+(P5945*'Football Field'!$F$8)+(Q5945*'Football Field'!$F$9)+(R5945*'Football Field'!$F$10)+(S5945*'Football Field'!$F$11)</f>
        <v>131117690.74409133</v>
      </c>
    </row>
    <row r="5946" spans="2:20" x14ac:dyDescent="0.3">
      <c r="B5946" s="62">
        <f t="shared" si="837"/>
        <v>5919</v>
      </c>
      <c r="C5946" s="62">
        <v>0.59189084268690018</v>
      </c>
      <c r="D5946" s="62">
        <v>0.27802851917978588</v>
      </c>
      <c r="E5946" s="62">
        <v>3.5376198780087464E-2</v>
      </c>
      <c r="F5946" s="62">
        <v>0.41870988339740756</v>
      </c>
      <c r="G5946" s="62">
        <v>0.89181476860110154</v>
      </c>
      <c r="H5946" s="62">
        <v>3.5088339054070161E-3</v>
      </c>
      <c r="I5946" s="62">
        <v>0.30932384772265697</v>
      </c>
      <c r="J5946" s="62">
        <v>0.11994483549480084</v>
      </c>
      <c r="K5946" s="62"/>
      <c r="L5946" s="65">
        <f t="shared" si="838"/>
        <v>0.22347328778338607</v>
      </c>
      <c r="M5946" s="65">
        <f t="shared" si="839"/>
        <v>0.10497196914992596</v>
      </c>
      <c r="N5946" s="65">
        <f t="shared" si="840"/>
        <v>1.3356576720763187E-2</v>
      </c>
      <c r="O5946" s="65">
        <f t="shared" si="841"/>
        <v>0.15808738287866031</v>
      </c>
      <c r="P5946" s="65">
        <f t="shared" si="842"/>
        <v>0.33671204901288243</v>
      </c>
      <c r="Q5946" s="65">
        <f t="shared" si="843"/>
        <v>1.3247892898081476E-3</v>
      </c>
      <c r="R5946" s="65">
        <f t="shared" si="844"/>
        <v>0.11678777952805032</v>
      </c>
      <c r="S5946" s="65">
        <f t="shared" si="845"/>
        <v>4.5286165636523656E-2</v>
      </c>
      <c r="T5946" s="66">
        <f>(L5946*'Football Field'!$F$4)+(M5946*'Football Field'!$F$5)+(N5946*'Football Field'!$F$6)+(O5946*'Football Field'!$F$7)+(P5946*'Football Field'!$F$8)+(Q5946*'Football Field'!$F$9)+(R5946*'Football Field'!$F$10)+(S5946*'Football Field'!$F$11)</f>
        <v>152208697.62764245</v>
      </c>
    </row>
    <row r="5947" spans="2:20" x14ac:dyDescent="0.3">
      <c r="B5947" s="62">
        <f t="shared" si="837"/>
        <v>5920</v>
      </c>
      <c r="C5947" s="62">
        <v>0.18249802044134544</v>
      </c>
      <c r="D5947" s="62">
        <v>0.23236558458443612</v>
      </c>
      <c r="E5947" s="62">
        <v>0.48726710808289808</v>
      </c>
      <c r="F5947" s="62">
        <v>0.7311217668296931</v>
      </c>
      <c r="G5947" s="62">
        <v>0.64094497379548598</v>
      </c>
      <c r="H5947" s="62">
        <v>0.91982230085308736</v>
      </c>
      <c r="I5947" s="62">
        <v>0.45626718788595544</v>
      </c>
      <c r="J5947" s="62">
        <v>0.2390507381120387</v>
      </c>
      <c r="K5947" s="62"/>
      <c r="L5947" s="65">
        <f t="shared" si="838"/>
        <v>4.6922647357762602E-2</v>
      </c>
      <c r="M5947" s="65">
        <f t="shared" si="839"/>
        <v>5.9744255620789742E-2</v>
      </c>
      <c r="N5947" s="65">
        <f t="shared" si="840"/>
        <v>0.125282798280867</v>
      </c>
      <c r="O5947" s="65">
        <f t="shared" si="841"/>
        <v>0.18798104635639029</v>
      </c>
      <c r="P5947" s="65">
        <f t="shared" si="842"/>
        <v>0.16479540385372005</v>
      </c>
      <c r="Q5947" s="65">
        <f t="shared" si="843"/>
        <v>0.23649844173847873</v>
      </c>
      <c r="R5947" s="65">
        <f t="shared" si="844"/>
        <v>0.11731231005309233</v>
      </c>
      <c r="S5947" s="65">
        <f t="shared" si="845"/>
        <v>6.1463096738899381E-2</v>
      </c>
      <c r="T5947" s="66">
        <f>(L5947*'Football Field'!$F$4)+(M5947*'Football Field'!$F$5)+(N5947*'Football Field'!$F$6)+(O5947*'Football Field'!$F$7)+(P5947*'Football Field'!$F$8)+(Q5947*'Football Field'!$F$9)+(R5947*'Football Field'!$F$10)+(S5947*'Football Field'!$F$11)</f>
        <v>142444087.1208438</v>
      </c>
    </row>
    <row r="5948" spans="2:20" x14ac:dyDescent="0.3">
      <c r="B5948" s="62">
        <f t="shared" si="837"/>
        <v>5921</v>
      </c>
      <c r="C5948" s="62">
        <v>0.79709040063329817</v>
      </c>
      <c r="D5948" s="62">
        <v>0.58737437876756615</v>
      </c>
      <c r="E5948" s="62">
        <v>0.92461682041765902</v>
      </c>
      <c r="F5948" s="62">
        <v>0.2672979555148447</v>
      </c>
      <c r="G5948" s="62">
        <v>0.73128163578447059</v>
      </c>
      <c r="H5948" s="62">
        <v>0.70077578860197087</v>
      </c>
      <c r="I5948" s="62">
        <v>0.66335787935307033</v>
      </c>
      <c r="J5948" s="62">
        <v>4.3914929842047257E-2</v>
      </c>
      <c r="K5948" s="62"/>
      <c r="L5948" s="65">
        <f t="shared" si="838"/>
        <v>0.16902872235840172</v>
      </c>
      <c r="M5948" s="65">
        <f t="shared" si="839"/>
        <v>0.1245569394767017</v>
      </c>
      <c r="N5948" s="65">
        <f t="shared" si="840"/>
        <v>0.19607161208077889</v>
      </c>
      <c r="O5948" s="65">
        <f t="shared" si="841"/>
        <v>5.6682443890668122E-2</v>
      </c>
      <c r="P5948" s="65">
        <f t="shared" si="842"/>
        <v>0.15507350293342306</v>
      </c>
      <c r="Q5948" s="65">
        <f t="shared" si="843"/>
        <v>0.14860451977966563</v>
      </c>
      <c r="R5948" s="65">
        <f t="shared" si="844"/>
        <v>0.14066978441133196</v>
      </c>
      <c r="S5948" s="65">
        <f t="shared" si="845"/>
        <v>9.3124750690292118E-3</v>
      </c>
      <c r="T5948" s="66">
        <f>(L5948*'Football Field'!$F$4)+(M5948*'Football Field'!$F$5)+(N5948*'Football Field'!$F$6)+(O5948*'Football Field'!$F$7)+(P5948*'Football Field'!$F$8)+(Q5948*'Football Field'!$F$9)+(R5948*'Football Field'!$F$10)+(S5948*'Football Field'!$F$11)</f>
        <v>144611478.05007571</v>
      </c>
    </row>
    <row r="5949" spans="2:20" x14ac:dyDescent="0.3">
      <c r="B5949" s="62">
        <f t="shared" si="837"/>
        <v>5922</v>
      </c>
      <c r="C5949" s="62">
        <v>0.23750096878210591</v>
      </c>
      <c r="D5949" s="62">
        <v>0.22495004922485351</v>
      </c>
      <c r="E5949" s="62">
        <v>0.68322182504273854</v>
      </c>
      <c r="F5949" s="62">
        <v>0.65347786929468255</v>
      </c>
      <c r="G5949" s="62">
        <v>0.26190462756146393</v>
      </c>
      <c r="H5949" s="62">
        <v>0.78195872524022902</v>
      </c>
      <c r="I5949" s="62">
        <v>0.38245907133415935</v>
      </c>
      <c r="J5949" s="62">
        <v>0.18212039329432506</v>
      </c>
      <c r="K5949" s="62"/>
      <c r="L5949" s="65">
        <f t="shared" si="838"/>
        <v>6.9697564192117326E-2</v>
      </c>
      <c r="M5949" s="65">
        <f t="shared" si="839"/>
        <v>6.6014343336229991E-2</v>
      </c>
      <c r="N5949" s="65">
        <f t="shared" si="840"/>
        <v>0.20049980112737789</v>
      </c>
      <c r="O5949" s="65">
        <f t="shared" si="841"/>
        <v>0.19177107351119893</v>
      </c>
      <c r="P5949" s="65">
        <f t="shared" si="842"/>
        <v>7.6859116345015244E-2</v>
      </c>
      <c r="Q5949" s="65">
        <f t="shared" si="843"/>
        <v>0.22947535215327236</v>
      </c>
      <c r="R5949" s="65">
        <f t="shared" si="844"/>
        <v>0.11223729238606177</v>
      </c>
      <c r="S5949" s="65">
        <f t="shared" si="845"/>
        <v>5.3445456948726489E-2</v>
      </c>
      <c r="T5949" s="66">
        <f>(L5949*'Football Field'!$F$4)+(M5949*'Football Field'!$F$5)+(N5949*'Football Field'!$F$6)+(O5949*'Football Field'!$F$7)+(P5949*'Football Field'!$F$8)+(Q5949*'Football Field'!$F$9)+(R5949*'Football Field'!$F$10)+(S5949*'Football Field'!$F$11)</f>
        <v>136333858.23896316</v>
      </c>
    </row>
    <row r="5950" spans="2:20" x14ac:dyDescent="0.3">
      <c r="B5950" s="62">
        <f t="shared" si="837"/>
        <v>5923</v>
      </c>
      <c r="C5950" s="62">
        <v>0.46677817401071064</v>
      </c>
      <c r="D5950" s="62">
        <v>0.59789215991819045</v>
      </c>
      <c r="E5950" s="62">
        <v>9.5768856544766523E-2</v>
      </c>
      <c r="F5950" s="62">
        <v>6.7747037389522924E-2</v>
      </c>
      <c r="G5950" s="62">
        <v>0.84420330446078751</v>
      </c>
      <c r="H5950" s="62">
        <v>0.76822651835341105</v>
      </c>
      <c r="I5950" s="62">
        <v>0.89898484488967334</v>
      </c>
      <c r="J5950" s="62">
        <v>0.6068913830600049</v>
      </c>
      <c r="K5950" s="62"/>
      <c r="L5950" s="65">
        <f t="shared" si="838"/>
        <v>0.1073919252786876</v>
      </c>
      <c r="M5950" s="65">
        <f t="shared" si="839"/>
        <v>0.13755739607733697</v>
      </c>
      <c r="N5950" s="65">
        <f t="shared" si="840"/>
        <v>2.2033596382004195E-2</v>
      </c>
      <c r="O5950" s="65">
        <f t="shared" si="841"/>
        <v>1.5586600193138333E-2</v>
      </c>
      <c r="P5950" s="65">
        <f t="shared" si="842"/>
        <v>0.19422634399052635</v>
      </c>
      <c r="Q5950" s="65">
        <f t="shared" si="843"/>
        <v>0.176746320735688</v>
      </c>
      <c r="R5950" s="65">
        <f t="shared" si="844"/>
        <v>0.20682996477647878</v>
      </c>
      <c r="S5950" s="65">
        <f t="shared" si="845"/>
        <v>0.13962785256613972</v>
      </c>
      <c r="T5950" s="66">
        <f>(L5950*'Football Field'!$F$4)+(M5950*'Football Field'!$F$5)+(N5950*'Football Field'!$F$6)+(O5950*'Football Field'!$F$7)+(P5950*'Football Field'!$F$8)+(Q5950*'Football Field'!$F$9)+(R5950*'Football Field'!$F$10)+(S5950*'Football Field'!$F$11)</f>
        <v>153421937.01322684</v>
      </c>
    </row>
    <row r="5951" spans="2:20" x14ac:dyDescent="0.3">
      <c r="B5951" s="62">
        <f t="shared" si="837"/>
        <v>5924</v>
      </c>
      <c r="C5951" s="62">
        <v>0.64179359161851168</v>
      </c>
      <c r="D5951" s="62">
        <v>0.91976554421925327</v>
      </c>
      <c r="E5951" s="62">
        <v>0.82574152834883097</v>
      </c>
      <c r="F5951" s="62">
        <v>0.72529375383529526</v>
      </c>
      <c r="G5951" s="62">
        <v>0.41727911980891585</v>
      </c>
      <c r="H5951" s="62">
        <v>0.56451960854544703</v>
      </c>
      <c r="I5951" s="62">
        <v>0.74546369525710032</v>
      </c>
      <c r="J5951" s="62">
        <v>0.95653641575204396</v>
      </c>
      <c r="K5951" s="62"/>
      <c r="L5951" s="65">
        <f t="shared" si="838"/>
        <v>0.11072292080955322</v>
      </c>
      <c r="M5951" s="65">
        <f t="shared" si="839"/>
        <v>0.15867894108933103</v>
      </c>
      <c r="N5951" s="65">
        <f t="shared" si="840"/>
        <v>0.14245781672882929</v>
      </c>
      <c r="O5951" s="65">
        <f t="shared" si="841"/>
        <v>0.1251284586171188</v>
      </c>
      <c r="P5951" s="65">
        <f t="shared" si="842"/>
        <v>7.1989442620589122E-2</v>
      </c>
      <c r="Q5951" s="65">
        <f t="shared" si="843"/>
        <v>9.739153012542269E-2</v>
      </c>
      <c r="R5951" s="65">
        <f t="shared" si="844"/>
        <v>0.12860819860820821</v>
      </c>
      <c r="S5951" s="65">
        <f t="shared" si="845"/>
        <v>0.16502269140094758</v>
      </c>
      <c r="T5951" s="66">
        <f>(L5951*'Football Field'!$F$4)+(M5951*'Football Field'!$F$5)+(N5951*'Football Field'!$F$6)+(O5951*'Football Field'!$F$7)+(P5951*'Football Field'!$F$8)+(Q5951*'Football Field'!$F$9)+(R5951*'Football Field'!$F$10)+(S5951*'Football Field'!$F$11)</f>
        <v>136586850.3230229</v>
      </c>
    </row>
    <row r="5952" spans="2:20" x14ac:dyDescent="0.3">
      <c r="B5952" s="62">
        <f t="shared" si="837"/>
        <v>5925</v>
      </c>
      <c r="C5952" s="62">
        <v>0.27451320591310002</v>
      </c>
      <c r="D5952" s="62">
        <v>0.8199594911210728</v>
      </c>
      <c r="E5952" s="62">
        <v>0.6133806782442609</v>
      </c>
      <c r="F5952" s="62">
        <v>0.30560489073083741</v>
      </c>
      <c r="G5952" s="62">
        <v>0.61742404612897306</v>
      </c>
      <c r="H5952" s="62">
        <v>4.0766069983312003E-2</v>
      </c>
      <c r="I5952" s="62">
        <v>0.42910871825267138</v>
      </c>
      <c r="J5952" s="62">
        <v>0.62167244345839656</v>
      </c>
      <c r="K5952" s="62"/>
      <c r="L5952" s="65">
        <f t="shared" si="838"/>
        <v>7.3745709000165652E-2</v>
      </c>
      <c r="M5952" s="65">
        <f t="shared" si="839"/>
        <v>0.22027535550796221</v>
      </c>
      <c r="N5952" s="65">
        <f t="shared" si="840"/>
        <v>0.16477966097720212</v>
      </c>
      <c r="O5952" s="65">
        <f t="shared" si="841"/>
        <v>8.209823372941151E-2</v>
      </c>
      <c r="P5952" s="65">
        <f t="shared" si="842"/>
        <v>0.16586587841586695</v>
      </c>
      <c r="Q5952" s="65">
        <f t="shared" si="843"/>
        <v>1.0951468524328104E-2</v>
      </c>
      <c r="R5952" s="65">
        <f t="shared" si="844"/>
        <v>0.11527651852098182</v>
      </c>
      <c r="S5952" s="65">
        <f t="shared" si="845"/>
        <v>0.16700717532408171</v>
      </c>
      <c r="T5952" s="66">
        <f>(L5952*'Football Field'!$F$4)+(M5952*'Football Field'!$F$5)+(N5952*'Football Field'!$F$6)+(O5952*'Football Field'!$F$7)+(P5952*'Football Field'!$F$8)+(Q5952*'Football Field'!$F$9)+(R5952*'Football Field'!$F$10)+(S5952*'Football Field'!$F$11)</f>
        <v>142708757.59349281</v>
      </c>
    </row>
    <row r="5953" spans="2:20" x14ac:dyDescent="0.3">
      <c r="B5953" s="62">
        <f t="shared" si="837"/>
        <v>5926</v>
      </c>
      <c r="C5953" s="62">
        <v>0.905157869966141</v>
      </c>
      <c r="D5953" s="62">
        <v>8.7636565075214778E-2</v>
      </c>
      <c r="E5953" s="62">
        <v>6.3122556448980904E-2</v>
      </c>
      <c r="F5953" s="62">
        <v>0.99086533805558241</v>
      </c>
      <c r="G5953" s="62">
        <v>9.0797249082019249E-2</v>
      </c>
      <c r="H5953" s="62">
        <v>0.72034806204914958</v>
      </c>
      <c r="I5953" s="62">
        <v>0.86558952552320101</v>
      </c>
      <c r="J5953" s="62">
        <v>4.1449778249274094E-2</v>
      </c>
      <c r="K5953" s="62"/>
      <c r="L5953" s="65">
        <f t="shared" si="838"/>
        <v>0.24041588766152494</v>
      </c>
      <c r="M5953" s="65">
        <f t="shared" si="839"/>
        <v>2.3276848473905317E-2</v>
      </c>
      <c r="N5953" s="65">
        <f t="shared" si="840"/>
        <v>1.6765766441067493E-2</v>
      </c>
      <c r="O5953" s="65">
        <f t="shared" si="841"/>
        <v>0.26318035527943967</v>
      </c>
      <c r="P5953" s="65">
        <f t="shared" si="842"/>
        <v>2.4116346948510534E-2</v>
      </c>
      <c r="Q5953" s="65">
        <f t="shared" si="843"/>
        <v>0.19132918633219612</v>
      </c>
      <c r="R5953" s="65">
        <f t="shared" si="844"/>
        <v>0.2299062749539624</v>
      </c>
      <c r="S5953" s="65">
        <f t="shared" si="845"/>
        <v>1.100933390939347E-2</v>
      </c>
      <c r="T5953" s="66">
        <f>(L5953*'Football Field'!$F$4)+(M5953*'Football Field'!$F$5)+(N5953*'Football Field'!$F$6)+(O5953*'Football Field'!$F$7)+(P5953*'Football Field'!$F$8)+(Q5953*'Football Field'!$F$9)+(R5953*'Football Field'!$F$10)+(S5953*'Football Field'!$F$11)</f>
        <v>143028910.12361538</v>
      </c>
    </row>
    <row r="5954" spans="2:20" x14ac:dyDescent="0.3">
      <c r="B5954" s="62">
        <f t="shared" si="837"/>
        <v>5927</v>
      </c>
      <c r="C5954" s="62">
        <v>0.32938115640786281</v>
      </c>
      <c r="D5954" s="62">
        <v>0.5566556070650307</v>
      </c>
      <c r="E5954" s="62">
        <v>0.80811942812367699</v>
      </c>
      <c r="F5954" s="62">
        <v>0.92769885962218634</v>
      </c>
      <c r="G5954" s="62">
        <v>0.87643211267109911</v>
      </c>
      <c r="H5954" s="62">
        <v>0.15662573583215345</v>
      </c>
      <c r="I5954" s="62">
        <v>0.24661525439328846</v>
      </c>
      <c r="J5954" s="62">
        <v>0.9635792895672769</v>
      </c>
      <c r="K5954" s="62"/>
      <c r="L5954" s="65">
        <f t="shared" si="838"/>
        <v>6.7702750704009607E-2</v>
      </c>
      <c r="M5954" s="65">
        <f t="shared" si="839"/>
        <v>0.11441794729278951</v>
      </c>
      <c r="N5954" s="65">
        <f t="shared" si="840"/>
        <v>0.16610515543146614</v>
      </c>
      <c r="O5954" s="65">
        <f t="shared" si="841"/>
        <v>0.19068414631352473</v>
      </c>
      <c r="P5954" s="65">
        <f t="shared" si="842"/>
        <v>0.18014650710523594</v>
      </c>
      <c r="Q5954" s="65">
        <f t="shared" si="843"/>
        <v>3.2193684855929473E-2</v>
      </c>
      <c r="R5954" s="65">
        <f t="shared" si="844"/>
        <v>5.0690608018024885E-2</v>
      </c>
      <c r="S5954" s="65">
        <f t="shared" si="845"/>
        <v>0.19805920027901977</v>
      </c>
      <c r="T5954" s="66">
        <f>(L5954*'Football Field'!$F$4)+(M5954*'Football Field'!$F$5)+(N5954*'Football Field'!$F$6)+(O5954*'Football Field'!$F$7)+(P5954*'Football Field'!$F$8)+(Q5954*'Football Field'!$F$9)+(R5954*'Football Field'!$F$10)+(S5954*'Football Field'!$F$11)</f>
        <v>136328864.46889254</v>
      </c>
    </row>
    <row r="5955" spans="2:20" x14ac:dyDescent="0.3">
      <c r="B5955" s="62">
        <f t="shared" si="837"/>
        <v>5928</v>
      </c>
      <c r="C5955" s="62">
        <v>0.43806492282788112</v>
      </c>
      <c r="D5955" s="62">
        <v>0.95805014833666724</v>
      </c>
      <c r="E5955" s="62">
        <v>0.21125751274071725</v>
      </c>
      <c r="F5955" s="62">
        <v>0.48204201975210359</v>
      </c>
      <c r="G5955" s="62">
        <v>0.41625841246221096</v>
      </c>
      <c r="H5955" s="62">
        <v>0.12859634639098694</v>
      </c>
      <c r="I5955" s="62">
        <v>0.16443323713171354</v>
      </c>
      <c r="J5955" s="62">
        <v>0.11560474514471109</v>
      </c>
      <c r="K5955" s="62"/>
      <c r="L5955" s="65">
        <f t="shared" si="838"/>
        <v>0.15031527941329725</v>
      </c>
      <c r="M5955" s="65">
        <f t="shared" si="839"/>
        <v>0.32874025797258238</v>
      </c>
      <c r="N5955" s="65">
        <f t="shared" si="840"/>
        <v>7.2489784963348874E-2</v>
      </c>
      <c r="O5955" s="65">
        <f t="shared" si="841"/>
        <v>0.16540534772846213</v>
      </c>
      <c r="P5955" s="65">
        <f t="shared" si="842"/>
        <v>0.14283270884479601</v>
      </c>
      <c r="Q5955" s="65">
        <f t="shared" si="843"/>
        <v>4.4125869778633836E-2</v>
      </c>
      <c r="R5955" s="65">
        <f t="shared" si="844"/>
        <v>5.6422750821338664E-2</v>
      </c>
      <c r="S5955" s="65">
        <f t="shared" si="845"/>
        <v>3.9668000477540814E-2</v>
      </c>
      <c r="T5955" s="66">
        <f>(L5955*'Football Field'!$F$4)+(M5955*'Football Field'!$F$5)+(N5955*'Football Field'!$F$6)+(O5955*'Football Field'!$F$7)+(P5955*'Football Field'!$F$8)+(Q5955*'Football Field'!$F$9)+(R5955*'Football Field'!$F$10)+(S5955*'Football Field'!$F$11)</f>
        <v>129126449.06903951</v>
      </c>
    </row>
    <row r="5956" spans="2:20" x14ac:dyDescent="0.3">
      <c r="B5956" s="62">
        <f t="shared" si="837"/>
        <v>5929</v>
      </c>
      <c r="C5956" s="62">
        <v>0.43188941992086072</v>
      </c>
      <c r="D5956" s="62">
        <v>0.3906920669598718</v>
      </c>
      <c r="E5956" s="62">
        <v>0.53463829718686107</v>
      </c>
      <c r="F5956" s="62">
        <v>0.67026924547910416</v>
      </c>
      <c r="G5956" s="62">
        <v>8.8019096248935114E-2</v>
      </c>
      <c r="H5956" s="62">
        <v>0.23019592482607121</v>
      </c>
      <c r="I5956" s="62">
        <v>0.61762361862866078</v>
      </c>
      <c r="J5956" s="62">
        <v>2.5712456754792279E-2</v>
      </c>
      <c r="K5956" s="62"/>
      <c r="L5956" s="65">
        <f t="shared" si="838"/>
        <v>0.14449100771961856</v>
      </c>
      <c r="M5956" s="65">
        <f t="shared" si="839"/>
        <v>0.13070820413576401</v>
      </c>
      <c r="N5956" s="65">
        <f t="shared" si="840"/>
        <v>0.17886621612584491</v>
      </c>
      <c r="O5956" s="65">
        <f t="shared" si="841"/>
        <v>0.22424230429282227</v>
      </c>
      <c r="P5956" s="65">
        <f t="shared" si="842"/>
        <v>2.9447278235964124E-2</v>
      </c>
      <c r="Q5956" s="65">
        <f t="shared" si="843"/>
        <v>7.701332706219885E-2</v>
      </c>
      <c r="R5956" s="65">
        <f t="shared" si="844"/>
        <v>0.20662941700087276</v>
      </c>
      <c r="S5956" s="65">
        <f t="shared" si="845"/>
        <v>8.6022454269146596E-3</v>
      </c>
      <c r="T5956" s="66">
        <f>(L5956*'Football Field'!$F$4)+(M5956*'Football Field'!$F$5)+(N5956*'Football Field'!$F$6)+(O5956*'Football Field'!$F$7)+(P5956*'Football Field'!$F$8)+(Q5956*'Football Field'!$F$9)+(R5956*'Football Field'!$F$10)+(S5956*'Football Field'!$F$11)</f>
        <v>144301225.51286447</v>
      </c>
    </row>
    <row r="5957" spans="2:20" x14ac:dyDescent="0.3">
      <c r="B5957" s="62">
        <f t="shared" si="837"/>
        <v>5930</v>
      </c>
      <c r="C5957" s="62">
        <v>0.33696162973888644</v>
      </c>
      <c r="D5957" s="62">
        <v>6.3117335963133181E-3</v>
      </c>
      <c r="E5957" s="62">
        <v>0.92419548968155141</v>
      </c>
      <c r="F5957" s="62">
        <v>6.7364204347493351E-2</v>
      </c>
      <c r="G5957" s="62">
        <v>0.97808690062661718</v>
      </c>
      <c r="H5957" s="62">
        <v>0.80434328962739388</v>
      </c>
      <c r="I5957" s="62">
        <v>7.3616872963998548E-3</v>
      </c>
      <c r="J5957" s="62">
        <v>0.61650013623019073</v>
      </c>
      <c r="K5957" s="62"/>
      <c r="L5957" s="65">
        <f t="shared" si="838"/>
        <v>9.0069597602565749E-2</v>
      </c>
      <c r="M5957" s="65">
        <f t="shared" si="839"/>
        <v>1.6871217818926925E-3</v>
      </c>
      <c r="N5957" s="65">
        <f t="shared" si="840"/>
        <v>0.2470367796067113</v>
      </c>
      <c r="O5957" s="65">
        <f t="shared" si="841"/>
        <v>1.800640263728975E-2</v>
      </c>
      <c r="P5957" s="65">
        <f t="shared" si="842"/>
        <v>0.26144191440445652</v>
      </c>
      <c r="Q5957" s="65">
        <f t="shared" si="843"/>
        <v>0.21500037404022196</v>
      </c>
      <c r="R5957" s="65">
        <f t="shared" si="844"/>
        <v>1.9677736393204992E-3</v>
      </c>
      <c r="S5957" s="65">
        <f t="shared" si="845"/>
        <v>0.16479003628754157</v>
      </c>
      <c r="T5957" s="66">
        <f>(L5957*'Football Field'!$F$4)+(M5957*'Football Field'!$F$5)+(N5957*'Football Field'!$F$6)+(O5957*'Football Field'!$F$7)+(P5957*'Football Field'!$F$8)+(Q5957*'Football Field'!$F$9)+(R5957*'Football Field'!$F$10)+(S5957*'Football Field'!$F$11)</f>
        <v>137114960.52351555</v>
      </c>
    </row>
    <row r="5958" spans="2:20" x14ac:dyDescent="0.3">
      <c r="B5958" s="62">
        <f t="shared" si="837"/>
        <v>5931</v>
      </c>
      <c r="C5958" s="62">
        <v>0.51579078344844298</v>
      </c>
      <c r="D5958" s="62">
        <v>0.2867828620412094</v>
      </c>
      <c r="E5958" s="62">
        <v>0.201568349193048</v>
      </c>
      <c r="F5958" s="62">
        <v>0.53043658557597961</v>
      </c>
      <c r="G5958" s="62">
        <v>0.38760319206873928</v>
      </c>
      <c r="H5958" s="62">
        <v>0.55028070228825154</v>
      </c>
      <c r="I5958" s="62">
        <v>8.5689057950043224E-2</v>
      </c>
      <c r="J5958" s="62">
        <v>0.34440923187359707</v>
      </c>
      <c r="K5958" s="62"/>
      <c r="L5958" s="65">
        <f t="shared" si="838"/>
        <v>0.17770197605081955</v>
      </c>
      <c r="M5958" s="65">
        <f t="shared" si="839"/>
        <v>9.8803396488620063E-2</v>
      </c>
      <c r="N5958" s="65">
        <f t="shared" si="840"/>
        <v>6.9445005824704947E-2</v>
      </c>
      <c r="O5958" s="65">
        <f t="shared" si="841"/>
        <v>0.18274779707443756</v>
      </c>
      <c r="P5958" s="65">
        <f t="shared" si="842"/>
        <v>0.13353835579170475</v>
      </c>
      <c r="Q5958" s="65">
        <f t="shared" si="843"/>
        <v>0.1895845589281055</v>
      </c>
      <c r="R5958" s="65">
        <f t="shared" si="844"/>
        <v>2.9521882538984783E-2</v>
      </c>
      <c r="S5958" s="65">
        <f t="shared" si="845"/>
        <v>0.1186570273026228</v>
      </c>
      <c r="T5958" s="66">
        <f>(L5958*'Football Field'!$F$4)+(M5958*'Football Field'!$F$5)+(N5958*'Football Field'!$F$6)+(O5958*'Football Field'!$F$7)+(P5958*'Football Field'!$F$8)+(Q5958*'Football Field'!$F$9)+(R5958*'Football Field'!$F$10)+(S5958*'Football Field'!$F$11)</f>
        <v>125887378.5811221</v>
      </c>
    </row>
    <row r="5959" spans="2:20" x14ac:dyDescent="0.3">
      <c r="B5959" s="62">
        <f t="shared" si="837"/>
        <v>5932</v>
      </c>
      <c r="C5959" s="62">
        <v>0.85362450028734771</v>
      </c>
      <c r="D5959" s="62">
        <v>0.11362500889131211</v>
      </c>
      <c r="E5959" s="62">
        <v>5.2176691291426103E-2</v>
      </c>
      <c r="F5959" s="62">
        <v>0.31960979130964695</v>
      </c>
      <c r="G5959" s="62">
        <v>0.43817571850548998</v>
      </c>
      <c r="H5959" s="62">
        <v>0.20506791735601726</v>
      </c>
      <c r="I5959" s="62">
        <v>0.37228277307401747</v>
      </c>
      <c r="J5959" s="62">
        <v>0.99654529013656967</v>
      </c>
      <c r="K5959" s="62"/>
      <c r="L5959" s="65">
        <f t="shared" si="838"/>
        <v>0.25472905649008326</v>
      </c>
      <c r="M5959" s="65">
        <f t="shared" si="839"/>
        <v>3.3906701715822642E-2</v>
      </c>
      <c r="N5959" s="65">
        <f t="shared" si="840"/>
        <v>1.5569983451699567E-2</v>
      </c>
      <c r="O5959" s="65">
        <f t="shared" si="841"/>
        <v>9.5374371937418823E-2</v>
      </c>
      <c r="P5959" s="65">
        <f t="shared" si="842"/>
        <v>0.13075548711897972</v>
      </c>
      <c r="Q5959" s="65">
        <f t="shared" si="843"/>
        <v>6.1194069625345425E-2</v>
      </c>
      <c r="R5959" s="65">
        <f t="shared" si="844"/>
        <v>0.11109245282994348</v>
      </c>
      <c r="S5959" s="65">
        <f t="shared" si="845"/>
        <v>0.29737787683070699</v>
      </c>
      <c r="T5959" s="66">
        <f>(L5959*'Football Field'!$F$4)+(M5959*'Football Field'!$F$5)+(N5959*'Football Field'!$F$6)+(O5959*'Football Field'!$F$7)+(P5959*'Football Field'!$F$8)+(Q5959*'Football Field'!$F$9)+(R5959*'Football Field'!$F$10)+(S5959*'Football Field'!$F$11)</f>
        <v>136173565.22547692</v>
      </c>
    </row>
    <row r="5960" spans="2:20" x14ac:dyDescent="0.3">
      <c r="B5960" s="62">
        <f t="shared" si="837"/>
        <v>5933</v>
      </c>
      <c r="C5960" s="62">
        <v>0.77518257476374786</v>
      </c>
      <c r="D5960" s="62">
        <v>0.51615639039346095</v>
      </c>
      <c r="E5960" s="62">
        <v>0.5435646585848134</v>
      </c>
      <c r="F5960" s="62">
        <v>0.5111894690416694</v>
      </c>
      <c r="G5960" s="62">
        <v>0.51939135230779521</v>
      </c>
      <c r="H5960" s="62">
        <v>0.74329615758910572</v>
      </c>
      <c r="I5960" s="62">
        <v>0.82182956992055078</v>
      </c>
      <c r="J5960" s="62">
        <v>0.54544182129517704</v>
      </c>
      <c r="K5960" s="62"/>
      <c r="L5960" s="65">
        <f t="shared" si="838"/>
        <v>0.15578265173165298</v>
      </c>
      <c r="M5960" s="65">
        <f t="shared" si="839"/>
        <v>0.10372809428570763</v>
      </c>
      <c r="N5960" s="65">
        <f t="shared" si="840"/>
        <v>0.10923612921479836</v>
      </c>
      <c r="O5960" s="65">
        <f t="shared" si="841"/>
        <v>0.10272992920264901</v>
      </c>
      <c r="P5960" s="65">
        <f t="shared" si="842"/>
        <v>0.10437820041769788</v>
      </c>
      <c r="Q5960" s="65">
        <f t="shared" si="843"/>
        <v>0.14937467665145801</v>
      </c>
      <c r="R5960" s="65">
        <f t="shared" si="844"/>
        <v>0.16515694991302662</v>
      </c>
      <c r="S5960" s="65">
        <f t="shared" si="845"/>
        <v>0.10961336858300957</v>
      </c>
      <c r="T5960" s="66">
        <f>(L5960*'Football Field'!$F$4)+(M5960*'Football Field'!$F$5)+(N5960*'Football Field'!$F$6)+(O5960*'Football Field'!$F$7)+(P5960*'Football Field'!$F$8)+(Q5960*'Football Field'!$F$9)+(R5960*'Football Field'!$F$10)+(S5960*'Football Field'!$F$11)</f>
        <v>142815898.32193246</v>
      </c>
    </row>
    <row r="5961" spans="2:20" x14ac:dyDescent="0.3">
      <c r="B5961" s="62">
        <f t="shared" si="837"/>
        <v>5934</v>
      </c>
      <c r="C5961" s="62">
        <v>4.9789565312313044E-2</v>
      </c>
      <c r="D5961" s="62">
        <v>0.18478203044531682</v>
      </c>
      <c r="E5961" s="62">
        <v>0.28402845183142533</v>
      </c>
      <c r="F5961" s="62">
        <v>0.90567504781832731</v>
      </c>
      <c r="G5961" s="62">
        <v>0.73098402987045752</v>
      </c>
      <c r="H5961" s="62">
        <v>0.30927861307785809</v>
      </c>
      <c r="I5961" s="62">
        <v>0.49877970775702762</v>
      </c>
      <c r="J5961" s="62">
        <v>0.85397771509745979</v>
      </c>
      <c r="K5961" s="62"/>
      <c r="L5961" s="65">
        <f t="shared" si="838"/>
        <v>1.3043153125347637E-2</v>
      </c>
      <c r="M5961" s="65">
        <f t="shared" si="839"/>
        <v>4.8406534638190231E-2</v>
      </c>
      <c r="N5961" s="65">
        <f t="shared" si="840"/>
        <v>7.4405682515098104E-2</v>
      </c>
      <c r="O5961" s="65">
        <f t="shared" si="841"/>
        <v>0.23725570320614239</v>
      </c>
      <c r="P5961" s="65">
        <f t="shared" si="842"/>
        <v>0.19149266666576442</v>
      </c>
      <c r="Q5961" s="65">
        <f t="shared" si="843"/>
        <v>8.1020356041791752E-2</v>
      </c>
      <c r="R5961" s="65">
        <f t="shared" si="844"/>
        <v>0.13066312315207529</v>
      </c>
      <c r="S5961" s="65">
        <f t="shared" si="845"/>
        <v>0.22371278065559011</v>
      </c>
      <c r="T5961" s="66">
        <f>(L5961*'Football Field'!$F$4)+(M5961*'Football Field'!$F$5)+(N5961*'Football Field'!$F$6)+(O5961*'Football Field'!$F$7)+(P5961*'Football Field'!$F$8)+(Q5961*'Football Field'!$F$9)+(R5961*'Football Field'!$F$10)+(S5961*'Football Field'!$F$11)</f>
        <v>146962517.40183225</v>
      </c>
    </row>
    <row r="5962" spans="2:20" x14ac:dyDescent="0.3">
      <c r="B5962" s="62">
        <f t="shared" si="837"/>
        <v>5935</v>
      </c>
      <c r="C5962" s="62">
        <v>0.20891657119193308</v>
      </c>
      <c r="D5962" s="62">
        <v>0.3963226674216398</v>
      </c>
      <c r="E5962" s="62">
        <v>0.7501770450504065</v>
      </c>
      <c r="F5962" s="62">
        <v>0.81364044468229246</v>
      </c>
      <c r="G5962" s="62">
        <v>0.1385249142595586</v>
      </c>
      <c r="H5962" s="62">
        <v>0.82184418329523501</v>
      </c>
      <c r="I5962" s="62">
        <v>0.59850035237455301</v>
      </c>
      <c r="J5962" s="62">
        <v>0.25653680215304675</v>
      </c>
      <c r="K5962" s="62"/>
      <c r="L5962" s="65">
        <f t="shared" si="838"/>
        <v>5.2432805178041074E-2</v>
      </c>
      <c r="M5962" s="65">
        <f t="shared" si="839"/>
        <v>9.9467022122765897E-2</v>
      </c>
      <c r="N5962" s="65">
        <f t="shared" si="840"/>
        <v>0.18827557157268388</v>
      </c>
      <c r="O5962" s="65">
        <f t="shared" si="841"/>
        <v>0.20420328879420474</v>
      </c>
      <c r="P5962" s="65">
        <f t="shared" si="842"/>
        <v>3.4766269617758E-2</v>
      </c>
      <c r="Q5962" s="65">
        <f t="shared" si="843"/>
        <v>0.20626222086440807</v>
      </c>
      <c r="R5962" s="65">
        <f t="shared" si="844"/>
        <v>0.15020853633584616</v>
      </c>
      <c r="S5962" s="65">
        <f t="shared" si="845"/>
        <v>6.4384285514292178E-2</v>
      </c>
      <c r="T5962" s="66">
        <f>(L5962*'Football Field'!$F$4)+(M5962*'Football Field'!$F$5)+(N5962*'Football Field'!$F$6)+(O5962*'Football Field'!$F$7)+(P5962*'Football Field'!$F$8)+(Q5962*'Football Field'!$F$9)+(R5962*'Football Field'!$F$10)+(S5962*'Football Field'!$F$11)</f>
        <v>137982836.44414708</v>
      </c>
    </row>
    <row r="5963" spans="2:20" x14ac:dyDescent="0.3">
      <c r="B5963" s="62">
        <f t="shared" si="837"/>
        <v>5936</v>
      </c>
      <c r="C5963" s="62">
        <v>0.36268944672040726</v>
      </c>
      <c r="D5963" s="62">
        <v>0.61483322270376473</v>
      </c>
      <c r="E5963" s="62">
        <v>0.5972568429254429</v>
      </c>
      <c r="F5963" s="62">
        <v>0.71481899521081183</v>
      </c>
      <c r="G5963" s="62">
        <v>0.92180206552836363</v>
      </c>
      <c r="H5963" s="62">
        <v>0.10490392249262981</v>
      </c>
      <c r="I5963" s="62">
        <v>0.5063325278120766</v>
      </c>
      <c r="J5963" s="62">
        <v>0.29237159522299272</v>
      </c>
      <c r="K5963" s="62"/>
      <c r="L5963" s="65">
        <f t="shared" si="838"/>
        <v>8.8138198564052445E-2</v>
      </c>
      <c r="M5963" s="65">
        <f t="shared" si="839"/>
        <v>0.14941237787989819</v>
      </c>
      <c r="N5963" s="65">
        <f t="shared" si="840"/>
        <v>0.1451410916184781</v>
      </c>
      <c r="O5963" s="65">
        <f t="shared" si="841"/>
        <v>0.17371020609214222</v>
      </c>
      <c r="P5963" s="65">
        <f t="shared" si="842"/>
        <v>0.22400975331086515</v>
      </c>
      <c r="Q5963" s="65">
        <f t="shared" si="843"/>
        <v>2.5493001890212239E-2</v>
      </c>
      <c r="R5963" s="65">
        <f t="shared" si="844"/>
        <v>0.12304531405387703</v>
      </c>
      <c r="S5963" s="65">
        <f t="shared" si="845"/>
        <v>7.1050056590474711E-2</v>
      </c>
      <c r="T5963" s="66">
        <f>(L5963*'Football Field'!$F$4)+(M5963*'Football Field'!$F$5)+(N5963*'Football Field'!$F$6)+(O5963*'Football Field'!$F$7)+(P5963*'Football Field'!$F$8)+(Q5963*'Football Field'!$F$9)+(R5963*'Football Field'!$F$10)+(S5963*'Football Field'!$F$11)</f>
        <v>148104975.47612175</v>
      </c>
    </row>
    <row r="5964" spans="2:20" x14ac:dyDescent="0.3">
      <c r="B5964" s="62">
        <f t="shared" si="837"/>
        <v>5937</v>
      </c>
      <c r="C5964" s="62">
        <v>0.62681611469444731</v>
      </c>
      <c r="D5964" s="62">
        <v>0.71598445692691204</v>
      </c>
      <c r="E5964" s="62">
        <v>0.6797592966251671</v>
      </c>
      <c r="F5964" s="62">
        <v>0.59858205643640761</v>
      </c>
      <c r="G5964" s="62">
        <v>0.37653933956894092</v>
      </c>
      <c r="H5964" s="62">
        <v>0.87100184024844896</v>
      </c>
      <c r="I5964" s="62">
        <v>0.33670914635405325</v>
      </c>
      <c r="J5964" s="62">
        <v>0.22171531697205915</v>
      </c>
      <c r="K5964" s="62"/>
      <c r="L5964" s="65">
        <f t="shared" si="838"/>
        <v>0.14158592378684698</v>
      </c>
      <c r="M5964" s="65">
        <f t="shared" si="839"/>
        <v>0.16172736848100505</v>
      </c>
      <c r="N5964" s="65">
        <f t="shared" si="840"/>
        <v>0.15354478882899755</v>
      </c>
      <c r="O5964" s="65">
        <f t="shared" si="841"/>
        <v>0.13520838318602041</v>
      </c>
      <c r="P5964" s="65">
        <f t="shared" si="842"/>
        <v>8.5053126403659834E-2</v>
      </c>
      <c r="Q5964" s="65">
        <f t="shared" si="843"/>
        <v>0.19674286809255961</v>
      </c>
      <c r="R5964" s="65">
        <f t="shared" si="844"/>
        <v>7.6056237892445505E-2</v>
      </c>
      <c r="S5964" s="65">
        <f t="shared" si="845"/>
        <v>5.008130332846511E-2</v>
      </c>
      <c r="T5964" s="66">
        <f>(L5964*'Football Field'!$F$4)+(M5964*'Football Field'!$F$5)+(N5964*'Football Field'!$F$6)+(O5964*'Football Field'!$F$7)+(P5964*'Football Field'!$F$8)+(Q5964*'Football Field'!$F$9)+(R5964*'Football Field'!$F$10)+(S5964*'Football Field'!$F$11)</f>
        <v>129675670.13598964</v>
      </c>
    </row>
    <row r="5965" spans="2:20" x14ac:dyDescent="0.3">
      <c r="B5965" s="62">
        <f t="shared" si="837"/>
        <v>5938</v>
      </c>
      <c r="C5965" s="62">
        <v>0.73612569186006471</v>
      </c>
      <c r="D5965" s="62">
        <v>0.6434849968640477</v>
      </c>
      <c r="E5965" s="62">
        <v>0.26074239955396028</v>
      </c>
      <c r="F5965" s="62">
        <v>0.26995419406220733</v>
      </c>
      <c r="G5965" s="62">
        <v>0.14277014499497243</v>
      </c>
      <c r="H5965" s="62">
        <v>8.7683277406756854E-2</v>
      </c>
      <c r="I5965" s="62">
        <v>0.88328477908313197</v>
      </c>
      <c r="J5965" s="62">
        <v>0.6693555779149496</v>
      </c>
      <c r="K5965" s="62"/>
      <c r="L5965" s="65">
        <f t="shared" si="838"/>
        <v>0.19930835551155932</v>
      </c>
      <c r="M5965" s="65">
        <f t="shared" si="839"/>
        <v>0.1742255948128415</v>
      </c>
      <c r="N5965" s="65">
        <f t="shared" si="840"/>
        <v>7.0596828017132643E-2</v>
      </c>
      <c r="O5965" s="65">
        <f t="shared" si="841"/>
        <v>7.309095046802809E-2</v>
      </c>
      <c r="P5965" s="65">
        <f t="shared" si="842"/>
        <v>3.8655467578088687E-2</v>
      </c>
      <c r="Q5965" s="65">
        <f t="shared" si="843"/>
        <v>2.374052423254738E-2</v>
      </c>
      <c r="R5965" s="65">
        <f t="shared" si="844"/>
        <v>0.23915214305672655</v>
      </c>
      <c r="S5965" s="65">
        <f t="shared" si="845"/>
        <v>0.1812301363230758</v>
      </c>
      <c r="T5965" s="66">
        <f>(L5965*'Football Field'!$F$4)+(M5965*'Football Field'!$F$5)+(N5965*'Football Field'!$F$6)+(O5965*'Football Field'!$F$7)+(P5965*'Football Field'!$F$8)+(Q5965*'Football Field'!$F$9)+(R5965*'Football Field'!$F$10)+(S5965*'Football Field'!$F$11)</f>
        <v>146598050.93987763</v>
      </c>
    </row>
    <row r="5966" spans="2:20" x14ac:dyDescent="0.3">
      <c r="B5966" s="62">
        <f t="shared" si="837"/>
        <v>5939</v>
      </c>
      <c r="C5966" s="62">
        <v>0.17905857891674137</v>
      </c>
      <c r="D5966" s="62">
        <v>0.19992526379678988</v>
      </c>
      <c r="E5966" s="62">
        <v>0.88132854066855337</v>
      </c>
      <c r="F5966" s="62">
        <v>0.62891596384105364</v>
      </c>
      <c r="G5966" s="62">
        <v>0.79844382862583341</v>
      </c>
      <c r="H5966" s="62">
        <v>0.35151564046115436</v>
      </c>
      <c r="I5966" s="62">
        <v>0.28473521336305863</v>
      </c>
      <c r="J5966" s="62">
        <v>0.48014229711370959</v>
      </c>
      <c r="K5966" s="62"/>
      <c r="L5966" s="65">
        <f t="shared" si="838"/>
        <v>4.7070321757061752E-2</v>
      </c>
      <c r="M5966" s="65">
        <f t="shared" si="839"/>
        <v>5.2555686252017349E-2</v>
      </c>
      <c r="N5966" s="65">
        <f t="shared" si="840"/>
        <v>0.23168070602325011</v>
      </c>
      <c r="O5966" s="65">
        <f t="shared" si="841"/>
        <v>0.16532733005725425</v>
      </c>
      <c r="P5966" s="65">
        <f t="shared" si="842"/>
        <v>0.20989224948464261</v>
      </c>
      <c r="Q5966" s="65">
        <f t="shared" si="843"/>
        <v>9.2405258654709332E-2</v>
      </c>
      <c r="R5966" s="65">
        <f t="shared" si="844"/>
        <v>7.4850242806834333E-2</v>
      </c>
      <c r="S5966" s="65">
        <f t="shared" si="845"/>
        <v>0.1262182049642302</v>
      </c>
      <c r="T5966" s="66">
        <f>(L5966*'Football Field'!$F$4)+(M5966*'Football Field'!$F$5)+(N5966*'Football Field'!$F$6)+(O5966*'Football Field'!$F$7)+(P5966*'Football Field'!$F$8)+(Q5966*'Football Field'!$F$9)+(R5966*'Football Field'!$F$10)+(S5966*'Football Field'!$F$11)</f>
        <v>143396683.07610184</v>
      </c>
    </row>
    <row r="5967" spans="2:20" x14ac:dyDescent="0.3">
      <c r="B5967" s="62">
        <f t="shared" si="837"/>
        <v>5940</v>
      </c>
      <c r="C5967" s="62">
        <v>0.19297256433656262</v>
      </c>
      <c r="D5967" s="62">
        <v>0.10966452282474304</v>
      </c>
      <c r="E5967" s="62">
        <v>0.18571736893132196</v>
      </c>
      <c r="F5967" s="62">
        <v>0.50805869088411426</v>
      </c>
      <c r="G5967" s="62">
        <v>0.87558367468633957</v>
      </c>
      <c r="H5967" s="62">
        <v>0.25670325507853264</v>
      </c>
      <c r="I5967" s="62">
        <v>0.88099169536139377</v>
      </c>
      <c r="J5967" s="62">
        <v>0.18012512948529169</v>
      </c>
      <c r="K5967" s="62"/>
      <c r="L5967" s="65">
        <f t="shared" si="838"/>
        <v>6.0496439228369552E-2</v>
      </c>
      <c r="M5967" s="65">
        <f t="shared" si="839"/>
        <v>3.4379566667333786E-2</v>
      </c>
      <c r="N5967" s="65">
        <f t="shared" si="840"/>
        <v>5.8221952751848563E-2</v>
      </c>
      <c r="O5967" s="65">
        <f t="shared" si="841"/>
        <v>0.15927518931608192</v>
      </c>
      <c r="P5967" s="65">
        <f t="shared" si="842"/>
        <v>0.27449339623548985</v>
      </c>
      <c r="Q5967" s="65">
        <f t="shared" si="843"/>
        <v>8.0475858959400737E-2</v>
      </c>
      <c r="R5967" s="65">
        <f t="shared" si="844"/>
        <v>0.27618879783435946</v>
      </c>
      <c r="S5967" s="65">
        <f t="shared" si="845"/>
        <v>5.6468799007116155E-2</v>
      </c>
      <c r="T5967" s="66">
        <f>(L5967*'Football Field'!$F$4)+(M5967*'Football Field'!$F$5)+(N5967*'Football Field'!$F$6)+(O5967*'Football Field'!$F$7)+(P5967*'Football Field'!$F$8)+(Q5967*'Football Field'!$F$9)+(R5967*'Football Field'!$F$10)+(S5967*'Football Field'!$F$11)</f>
        <v>171510294.34094131</v>
      </c>
    </row>
    <row r="5968" spans="2:20" x14ac:dyDescent="0.3">
      <c r="B5968" s="62">
        <f t="shared" si="837"/>
        <v>5941</v>
      </c>
      <c r="C5968" s="62">
        <v>0.42831493643168672</v>
      </c>
      <c r="D5968" s="62">
        <v>0.67628887589190545</v>
      </c>
      <c r="E5968" s="62">
        <v>0.78176168648687916</v>
      </c>
      <c r="F5968" s="62">
        <v>0.34129792752288413</v>
      </c>
      <c r="G5968" s="62">
        <v>0.26989189089060872</v>
      </c>
      <c r="H5968" s="62">
        <v>0.76187083014746038</v>
      </c>
      <c r="I5968" s="62">
        <v>0.22701756668417861</v>
      </c>
      <c r="J5968" s="62">
        <v>0.14525576962118425</v>
      </c>
      <c r="K5968" s="62"/>
      <c r="L5968" s="65">
        <f t="shared" si="838"/>
        <v>0.11793787959516247</v>
      </c>
      <c r="M5968" s="65">
        <f t="shared" si="839"/>
        <v>0.18621829227103898</v>
      </c>
      <c r="N5968" s="65">
        <f t="shared" si="840"/>
        <v>0.2152605660244255</v>
      </c>
      <c r="O5968" s="65">
        <f t="shared" si="841"/>
        <v>9.3977469517204912E-2</v>
      </c>
      <c r="P5968" s="65">
        <f t="shared" si="842"/>
        <v>7.4315590291453876E-2</v>
      </c>
      <c r="Q5968" s="65">
        <f t="shared" si="843"/>
        <v>0.20978355548739699</v>
      </c>
      <c r="R5968" s="65">
        <f t="shared" si="844"/>
        <v>6.2510008800161679E-2</v>
      </c>
      <c r="S5968" s="65">
        <f t="shared" si="845"/>
        <v>3.9996638013155512E-2</v>
      </c>
      <c r="T5968" s="66">
        <f>(L5968*'Football Field'!$F$4)+(M5968*'Football Field'!$F$5)+(N5968*'Football Field'!$F$6)+(O5968*'Football Field'!$F$7)+(P5968*'Football Field'!$F$8)+(Q5968*'Football Field'!$F$9)+(R5968*'Football Field'!$F$10)+(S5968*'Football Field'!$F$11)</f>
        <v>128194376.20354807</v>
      </c>
    </row>
    <row r="5969" spans="2:20" x14ac:dyDescent="0.3">
      <c r="B5969" s="62">
        <f t="shared" si="837"/>
        <v>5942</v>
      </c>
      <c r="C5969" s="62">
        <v>0.96791147237930097</v>
      </c>
      <c r="D5969" s="62">
        <v>0.80609363334999085</v>
      </c>
      <c r="E5969" s="62">
        <v>0.6955432789761723</v>
      </c>
      <c r="F5969" s="62">
        <v>0.7565773086358929</v>
      </c>
      <c r="G5969" s="62">
        <v>0.94387507260093162</v>
      </c>
      <c r="H5969" s="62">
        <v>0.33509025380229041</v>
      </c>
      <c r="I5969" s="62">
        <v>0.61917627613682613</v>
      </c>
      <c r="J5969" s="62">
        <v>0.4835776388055284</v>
      </c>
      <c r="K5969" s="62"/>
      <c r="L5969" s="65">
        <f t="shared" si="838"/>
        <v>0.17259954289968901</v>
      </c>
      <c r="M5969" s="65">
        <f t="shared" si="839"/>
        <v>0.14374392351043003</v>
      </c>
      <c r="N5969" s="65">
        <f t="shared" si="840"/>
        <v>0.12403040509803294</v>
      </c>
      <c r="O5969" s="65">
        <f t="shared" si="841"/>
        <v>0.13491409221323808</v>
      </c>
      <c r="P5969" s="65">
        <f t="shared" si="842"/>
        <v>0.16831333312422003</v>
      </c>
      <c r="Q5969" s="65">
        <f t="shared" si="843"/>
        <v>5.9753837294896139E-2</v>
      </c>
      <c r="R5969" s="65">
        <f t="shared" si="844"/>
        <v>0.11041251734814467</v>
      </c>
      <c r="S5969" s="65">
        <f t="shared" si="845"/>
        <v>8.6232348511349297E-2</v>
      </c>
      <c r="T5969" s="66">
        <f>(L5969*'Football Field'!$F$4)+(M5969*'Football Field'!$F$5)+(N5969*'Football Field'!$F$6)+(O5969*'Football Field'!$F$7)+(P5969*'Football Field'!$F$8)+(Q5969*'Football Field'!$F$9)+(R5969*'Football Field'!$F$10)+(S5969*'Football Field'!$F$11)</f>
        <v>140686179.13521177</v>
      </c>
    </row>
    <row r="5970" spans="2:20" x14ac:dyDescent="0.3">
      <c r="B5970" s="62">
        <f t="shared" si="837"/>
        <v>5943</v>
      </c>
      <c r="C5970" s="62">
        <v>0.70260067849536323</v>
      </c>
      <c r="D5970" s="62">
        <v>0.35722915843526626</v>
      </c>
      <c r="E5970" s="62">
        <v>0.12033093285190366</v>
      </c>
      <c r="F5970" s="62">
        <v>0.43403213556552445</v>
      </c>
      <c r="G5970" s="62">
        <v>0.63598530783833107</v>
      </c>
      <c r="H5970" s="62">
        <v>0.78482799037458739</v>
      </c>
      <c r="I5970" s="62">
        <v>0.84558259906166644</v>
      </c>
      <c r="J5970" s="62">
        <v>0.71691265901822254</v>
      </c>
      <c r="K5970" s="62"/>
      <c r="L5970" s="65">
        <f t="shared" si="838"/>
        <v>0.15282228496445163</v>
      </c>
      <c r="M5970" s="65">
        <f t="shared" si="839"/>
        <v>7.770071666443143E-2</v>
      </c>
      <c r="N5970" s="65">
        <f t="shared" si="840"/>
        <v>2.6173114648441482E-2</v>
      </c>
      <c r="O5970" s="65">
        <f t="shared" si="841"/>
        <v>9.440608973958145E-2</v>
      </c>
      <c r="P5970" s="65">
        <f t="shared" si="842"/>
        <v>0.1383328125384316</v>
      </c>
      <c r="Q5970" s="65">
        <f t="shared" si="843"/>
        <v>0.17070750209059843</v>
      </c>
      <c r="R5970" s="65">
        <f t="shared" si="844"/>
        <v>0.1839222034221768</v>
      </c>
      <c r="S5970" s="65">
        <f t="shared" si="845"/>
        <v>0.15593527593188708</v>
      </c>
      <c r="T5970" s="66">
        <f>(L5970*'Football Field'!$F$4)+(M5970*'Football Field'!$F$5)+(N5970*'Football Field'!$F$6)+(O5970*'Football Field'!$F$7)+(P5970*'Football Field'!$F$8)+(Q5970*'Football Field'!$F$9)+(R5970*'Football Field'!$F$10)+(S5970*'Football Field'!$F$11)</f>
        <v>146427431.34136263</v>
      </c>
    </row>
    <row r="5971" spans="2:20" x14ac:dyDescent="0.3">
      <c r="B5971" s="62">
        <f t="shared" si="837"/>
        <v>5944</v>
      </c>
      <c r="C5971" s="62">
        <v>0.94697730553555648</v>
      </c>
      <c r="D5971" s="62">
        <v>0.96808483562675773</v>
      </c>
      <c r="E5971" s="62">
        <v>0.48577588540635785</v>
      </c>
      <c r="F5971" s="62">
        <v>0.89743073059341716</v>
      </c>
      <c r="G5971" s="62">
        <v>0.82933240398393093</v>
      </c>
      <c r="H5971" s="62">
        <v>0.56054548676867033</v>
      </c>
      <c r="I5971" s="62">
        <v>0.74297663258989111</v>
      </c>
      <c r="J5971" s="62">
        <v>0.98109863016724608</v>
      </c>
      <c r="K5971" s="62"/>
      <c r="L5971" s="65">
        <f t="shared" si="838"/>
        <v>0.14768317733350855</v>
      </c>
      <c r="M5971" s="65">
        <f t="shared" si="839"/>
        <v>0.15097494271300549</v>
      </c>
      <c r="N5971" s="65">
        <f t="shared" si="840"/>
        <v>7.5757809410476509E-2</v>
      </c>
      <c r="O5971" s="65">
        <f t="shared" si="841"/>
        <v>0.13995628084858197</v>
      </c>
      <c r="P5971" s="65">
        <f t="shared" si="842"/>
        <v>0.12933619820668985</v>
      </c>
      <c r="Q5971" s="65">
        <f t="shared" si="843"/>
        <v>8.7418291908419044E-2</v>
      </c>
      <c r="R5971" s="65">
        <f t="shared" si="844"/>
        <v>0.11586882720845312</v>
      </c>
      <c r="S5971" s="65">
        <f t="shared" si="845"/>
        <v>0.15300447237086551</v>
      </c>
      <c r="T5971" s="66">
        <f>(L5971*'Football Field'!$F$4)+(M5971*'Football Field'!$F$5)+(N5971*'Football Field'!$F$6)+(O5971*'Football Field'!$F$7)+(P5971*'Football Field'!$F$8)+(Q5971*'Football Field'!$F$9)+(R5971*'Football Field'!$F$10)+(S5971*'Football Field'!$F$11)</f>
        <v>137634021.10525733</v>
      </c>
    </row>
    <row r="5972" spans="2:20" x14ac:dyDescent="0.3">
      <c r="B5972" s="62">
        <f t="shared" si="837"/>
        <v>5945</v>
      </c>
      <c r="C5972" s="62">
        <v>0.93922028532747126</v>
      </c>
      <c r="D5972" s="62">
        <v>4.7522779756350442E-3</v>
      </c>
      <c r="E5972" s="62">
        <v>0.4026463090366611</v>
      </c>
      <c r="F5972" s="62">
        <v>0.69790863109573276</v>
      </c>
      <c r="G5972" s="62">
        <v>5.653077686836594E-2</v>
      </c>
      <c r="H5972" s="62">
        <v>0.89183721808295791</v>
      </c>
      <c r="I5972" s="62">
        <v>0.7095854386376782</v>
      </c>
      <c r="J5972" s="62">
        <v>0.81421321883522668</v>
      </c>
      <c r="K5972" s="62"/>
      <c r="L5972" s="65">
        <f t="shared" si="838"/>
        <v>0.20794418504272083</v>
      </c>
      <c r="M5972" s="65">
        <f t="shared" si="839"/>
        <v>1.0521584618408755E-3</v>
      </c>
      <c r="N5972" s="65">
        <f t="shared" si="840"/>
        <v>8.9146241729537584E-2</v>
      </c>
      <c r="O5972" s="65">
        <f t="shared" si="841"/>
        <v>0.15451757568979996</v>
      </c>
      <c r="P5972" s="65">
        <f t="shared" si="842"/>
        <v>1.2515962984791828E-2</v>
      </c>
      <c r="Q5972" s="65">
        <f t="shared" si="843"/>
        <v>0.19745353289549919</v>
      </c>
      <c r="R5972" s="65">
        <f t="shared" si="844"/>
        <v>0.15710283099799843</v>
      </c>
      <c r="S5972" s="65">
        <f t="shared" si="845"/>
        <v>0.18026751219781129</v>
      </c>
      <c r="T5972" s="66">
        <f>(L5972*'Football Field'!$F$4)+(M5972*'Football Field'!$F$5)+(N5972*'Football Field'!$F$6)+(O5972*'Football Field'!$F$7)+(P5972*'Football Field'!$F$8)+(Q5972*'Football Field'!$F$9)+(R5972*'Football Field'!$F$10)+(S5972*'Football Field'!$F$11)</f>
        <v>134632777.38199222</v>
      </c>
    </row>
    <row r="5973" spans="2:20" x14ac:dyDescent="0.3">
      <c r="B5973" s="62">
        <f t="shared" si="837"/>
        <v>5946</v>
      </c>
      <c r="C5973" s="62">
        <v>0.89658029686519514</v>
      </c>
      <c r="D5973" s="62">
        <v>0.9706717643901337</v>
      </c>
      <c r="E5973" s="62">
        <v>0.70462110861179572</v>
      </c>
      <c r="F5973" s="62">
        <v>0.67891307301365278</v>
      </c>
      <c r="G5973" s="62">
        <v>0.87950745320250379</v>
      </c>
      <c r="H5973" s="62">
        <v>0.19178782963408858</v>
      </c>
      <c r="I5973" s="62">
        <v>0.8144207843756438</v>
      </c>
      <c r="J5973" s="62">
        <v>0.79601982315530828</v>
      </c>
      <c r="K5973" s="62"/>
      <c r="L5973" s="65">
        <f t="shared" si="838"/>
        <v>0.15112970111655988</v>
      </c>
      <c r="M5973" s="65">
        <f t="shared" si="839"/>
        <v>0.16361873459351889</v>
      </c>
      <c r="N5973" s="65">
        <f t="shared" si="840"/>
        <v>0.11877260510547544</v>
      </c>
      <c r="O5973" s="65">
        <f t="shared" si="841"/>
        <v>0.11443919765739119</v>
      </c>
      <c r="P5973" s="65">
        <f t="shared" si="842"/>
        <v>0.14825186209982735</v>
      </c>
      <c r="Q5973" s="65">
        <f t="shared" si="843"/>
        <v>3.2328211395829407E-2</v>
      </c>
      <c r="R5973" s="65">
        <f t="shared" si="844"/>
        <v>0.13728069884666605</v>
      </c>
      <c r="S5973" s="65">
        <f t="shared" si="845"/>
        <v>0.13417898918473173</v>
      </c>
      <c r="T5973" s="66">
        <f>(L5973*'Football Field'!$F$4)+(M5973*'Football Field'!$F$5)+(N5973*'Football Field'!$F$6)+(O5973*'Football Field'!$F$7)+(P5973*'Football Field'!$F$8)+(Q5973*'Football Field'!$F$9)+(R5973*'Football Field'!$F$10)+(S5973*'Football Field'!$F$11)</f>
        <v>142899113.56512839</v>
      </c>
    </row>
    <row r="5974" spans="2:20" x14ac:dyDescent="0.3">
      <c r="B5974" s="62">
        <f t="shared" si="837"/>
        <v>5947</v>
      </c>
      <c r="C5974" s="62">
        <v>0.68280709878160162</v>
      </c>
      <c r="D5974" s="62">
        <v>0.61852325918135209</v>
      </c>
      <c r="E5974" s="62">
        <v>5.3875268327047587E-2</v>
      </c>
      <c r="F5974" s="62">
        <v>0.48484066917822866</v>
      </c>
      <c r="G5974" s="62">
        <v>0.92471162051690992</v>
      </c>
      <c r="H5974" s="62">
        <v>1.9973820618216731E-2</v>
      </c>
      <c r="I5974" s="62">
        <v>6.8639248643298956E-2</v>
      </c>
      <c r="J5974" s="62">
        <v>0.21053101909657912</v>
      </c>
      <c r="K5974" s="62"/>
      <c r="L5974" s="65">
        <f t="shared" si="838"/>
        <v>0.22285539740294841</v>
      </c>
      <c r="M5974" s="65">
        <f t="shared" si="839"/>
        <v>0.20187436096342651</v>
      </c>
      <c r="N5974" s="65">
        <f t="shared" si="840"/>
        <v>1.7583874500776038E-2</v>
      </c>
      <c r="O5974" s="65">
        <f t="shared" si="841"/>
        <v>0.15824287738019779</v>
      </c>
      <c r="P5974" s="65">
        <f t="shared" si="842"/>
        <v>0.30180848447701164</v>
      </c>
      <c r="Q5974" s="65">
        <f t="shared" si="843"/>
        <v>6.519079458123282E-3</v>
      </c>
      <c r="R5974" s="65">
        <f t="shared" si="844"/>
        <v>2.2402560051202482E-2</v>
      </c>
      <c r="S5974" s="65">
        <f t="shared" si="845"/>
        <v>6.8713365766313955E-2</v>
      </c>
      <c r="T5974" s="66">
        <f>(L5974*'Football Field'!$F$4)+(M5974*'Football Field'!$F$5)+(N5974*'Football Field'!$F$6)+(O5974*'Football Field'!$F$7)+(P5974*'Football Field'!$F$8)+(Q5974*'Football Field'!$F$9)+(R5974*'Football Field'!$F$10)+(S5974*'Football Field'!$F$11)</f>
        <v>136232601.34610349</v>
      </c>
    </row>
    <row r="5975" spans="2:20" x14ac:dyDescent="0.3">
      <c r="B5975" s="62">
        <f t="shared" si="837"/>
        <v>5948</v>
      </c>
      <c r="C5975" s="62">
        <v>0.81730262278341748</v>
      </c>
      <c r="D5975" s="62">
        <v>0.77780448374010402</v>
      </c>
      <c r="E5975" s="62">
        <v>4.78292109595021E-2</v>
      </c>
      <c r="F5975" s="62">
        <v>0.23495286266529969</v>
      </c>
      <c r="G5975" s="62">
        <v>0.58291437471844454</v>
      </c>
      <c r="H5975" s="62">
        <v>0.62698618432000863</v>
      </c>
      <c r="I5975" s="62">
        <v>0.80860309243035322</v>
      </c>
      <c r="J5975" s="62">
        <v>0.52733118606227225</v>
      </c>
      <c r="K5975" s="62"/>
      <c r="L5975" s="65">
        <f t="shared" si="838"/>
        <v>0.18475443303358655</v>
      </c>
      <c r="M5975" s="65">
        <f t="shared" si="839"/>
        <v>0.17582572525582751</v>
      </c>
      <c r="N5975" s="65">
        <f t="shared" si="840"/>
        <v>1.0811978949941899E-2</v>
      </c>
      <c r="O5975" s="65">
        <f t="shared" si="841"/>
        <v>5.3112007378017065E-2</v>
      </c>
      <c r="P5975" s="65">
        <f t="shared" si="842"/>
        <v>0.13177005897945457</v>
      </c>
      <c r="Q5975" s="65">
        <f t="shared" si="843"/>
        <v>0.14173266275523969</v>
      </c>
      <c r="R5975" s="65">
        <f t="shared" si="844"/>
        <v>0.18278787040031724</v>
      </c>
      <c r="S5975" s="65">
        <f t="shared" si="845"/>
        <v>0.11920526324761546</v>
      </c>
      <c r="T5975" s="66">
        <f>(L5975*'Football Field'!$F$4)+(M5975*'Football Field'!$F$5)+(N5975*'Football Field'!$F$6)+(O5975*'Football Field'!$F$7)+(P5975*'Football Field'!$F$8)+(Q5975*'Football Field'!$F$9)+(R5975*'Football Field'!$F$10)+(S5975*'Football Field'!$F$11)</f>
        <v>144285176.21476492</v>
      </c>
    </row>
    <row r="5976" spans="2:20" x14ac:dyDescent="0.3">
      <c r="B5976" s="62">
        <f t="shared" si="837"/>
        <v>5949</v>
      </c>
      <c r="C5976" s="62">
        <v>0.62267295664360567</v>
      </c>
      <c r="D5976" s="62">
        <v>0.71248374781798096</v>
      </c>
      <c r="E5976" s="62">
        <v>6.5146026301800108E-2</v>
      </c>
      <c r="F5976" s="62">
        <v>0.34651147925157455</v>
      </c>
      <c r="G5976" s="62">
        <v>0.26452554868490841</v>
      </c>
      <c r="H5976" s="62">
        <v>0.4540275260767902</v>
      </c>
      <c r="I5976" s="62">
        <v>0.56356903449148155</v>
      </c>
      <c r="J5976" s="62">
        <v>0.50610816716374307</v>
      </c>
      <c r="K5976" s="62"/>
      <c r="L5976" s="65">
        <f t="shared" si="838"/>
        <v>0.17614289128002003</v>
      </c>
      <c r="M5976" s="65">
        <f t="shared" si="839"/>
        <v>0.20154873596431885</v>
      </c>
      <c r="N5976" s="65">
        <f t="shared" si="840"/>
        <v>1.8428629838136944E-2</v>
      </c>
      <c r="O5976" s="65">
        <f t="shared" si="841"/>
        <v>9.8021815731469827E-2</v>
      </c>
      <c r="P5976" s="65">
        <f t="shared" si="842"/>
        <v>7.4829482259757552E-2</v>
      </c>
      <c r="Q5976" s="65">
        <f t="shared" si="843"/>
        <v>0.12843615626887492</v>
      </c>
      <c r="R5976" s="65">
        <f t="shared" si="844"/>
        <v>0.15942346317127198</v>
      </c>
      <c r="S5976" s="65">
        <f t="shared" si="845"/>
        <v>0.14316882548614998</v>
      </c>
      <c r="T5976" s="66">
        <f>(L5976*'Football Field'!$F$4)+(M5976*'Football Field'!$F$5)+(N5976*'Football Field'!$F$6)+(O5976*'Football Field'!$F$7)+(P5976*'Football Field'!$F$8)+(Q5976*'Football Field'!$F$9)+(R5976*'Football Field'!$F$10)+(S5976*'Football Field'!$F$11)</f>
        <v>137037206.88552007</v>
      </c>
    </row>
    <row r="5977" spans="2:20" x14ac:dyDescent="0.3">
      <c r="B5977" s="62">
        <f t="shared" si="837"/>
        <v>5950</v>
      </c>
      <c r="C5977" s="62">
        <v>0.69485733906500813</v>
      </c>
      <c r="D5977" s="62">
        <v>0.14066285721968652</v>
      </c>
      <c r="E5977" s="62">
        <v>0.62747352536344903</v>
      </c>
      <c r="F5977" s="62">
        <v>0.6054891700555588</v>
      </c>
      <c r="G5977" s="62">
        <v>0.75974911338256013</v>
      </c>
      <c r="H5977" s="62">
        <v>0.46924732782476519</v>
      </c>
      <c r="I5977" s="62">
        <v>0.84054759339690666</v>
      </c>
      <c r="J5977" s="62">
        <v>8.1116798438121251E-2</v>
      </c>
      <c r="K5977" s="62"/>
      <c r="L5977" s="65">
        <f t="shared" si="838"/>
        <v>0.16469155458951107</v>
      </c>
      <c r="M5977" s="65">
        <f t="shared" si="839"/>
        <v>3.3339195437849849E-2</v>
      </c>
      <c r="N5977" s="65">
        <f t="shared" si="840"/>
        <v>0.14872058557360848</v>
      </c>
      <c r="O5977" s="65">
        <f t="shared" si="841"/>
        <v>0.14350996542361266</v>
      </c>
      <c r="P5977" s="65">
        <f t="shared" si="842"/>
        <v>0.18007187309749403</v>
      </c>
      <c r="Q5977" s="65">
        <f t="shared" si="843"/>
        <v>0.1112186164866921</v>
      </c>
      <c r="R5977" s="65">
        <f t="shared" si="844"/>
        <v>0.19922231813695751</v>
      </c>
      <c r="S5977" s="65">
        <f t="shared" si="845"/>
        <v>1.9225891254274242E-2</v>
      </c>
      <c r="T5977" s="66">
        <f>(L5977*'Football Field'!$F$4)+(M5977*'Football Field'!$F$5)+(N5977*'Football Field'!$F$6)+(O5977*'Football Field'!$F$7)+(P5977*'Football Field'!$F$8)+(Q5977*'Football Field'!$F$9)+(R5977*'Football Field'!$F$10)+(S5977*'Football Field'!$F$11)</f>
        <v>154555670.75467843</v>
      </c>
    </row>
    <row r="5978" spans="2:20" x14ac:dyDescent="0.3">
      <c r="B5978" s="62">
        <f t="shared" si="837"/>
        <v>5951</v>
      </c>
      <c r="C5978" s="62">
        <v>0.67948288405753743</v>
      </c>
      <c r="D5978" s="62">
        <v>0.73600729124513875</v>
      </c>
      <c r="E5978" s="62">
        <v>0.48681184855552218</v>
      </c>
      <c r="F5978" s="62">
        <v>0.88657924641031272</v>
      </c>
      <c r="G5978" s="62">
        <v>0.84077653004824793</v>
      </c>
      <c r="H5978" s="62">
        <v>0.48363240272249264</v>
      </c>
      <c r="I5978" s="62">
        <v>0.59347524016991116</v>
      </c>
      <c r="J5978" s="62">
        <v>0.69018345203987586</v>
      </c>
      <c r="K5978" s="62"/>
      <c r="L5978" s="65">
        <f t="shared" si="838"/>
        <v>0.12590130039135439</v>
      </c>
      <c r="M5978" s="65">
        <f t="shared" si="839"/>
        <v>0.13637470087831471</v>
      </c>
      <c r="N5978" s="65">
        <f t="shared" si="840"/>
        <v>9.0201307813765869E-2</v>
      </c>
      <c r="O5978" s="65">
        <f t="shared" si="841"/>
        <v>0.16427416001488784</v>
      </c>
      <c r="P5978" s="65">
        <f t="shared" si="842"/>
        <v>0.15578738030823078</v>
      </c>
      <c r="Q5978" s="65">
        <f t="shared" si="843"/>
        <v>8.9612188684654162E-2</v>
      </c>
      <c r="R5978" s="65">
        <f t="shared" si="844"/>
        <v>0.1099649545861645</v>
      </c>
      <c r="S5978" s="65">
        <f t="shared" si="845"/>
        <v>0.12788400732262775</v>
      </c>
      <c r="T5978" s="66">
        <f>(L5978*'Football Field'!$F$4)+(M5978*'Football Field'!$F$5)+(N5978*'Football Field'!$F$6)+(O5978*'Football Field'!$F$7)+(P5978*'Football Field'!$F$8)+(Q5978*'Football Field'!$F$9)+(R5978*'Football Field'!$F$10)+(S5978*'Football Field'!$F$11)</f>
        <v>139490776.28551045</v>
      </c>
    </row>
    <row r="5979" spans="2:20" x14ac:dyDescent="0.3">
      <c r="B5979" s="62">
        <f t="shared" si="837"/>
        <v>5952</v>
      </c>
      <c r="C5979" s="62">
        <v>0.2825389628319791</v>
      </c>
      <c r="D5979" s="62">
        <v>0.40428588628864315</v>
      </c>
      <c r="E5979" s="62">
        <v>0.19624568442017831</v>
      </c>
      <c r="F5979" s="62">
        <v>0.75795105547209696</v>
      </c>
      <c r="G5979" s="62">
        <v>0.14220589848334386</v>
      </c>
      <c r="H5979" s="62">
        <v>0.42070254355314485</v>
      </c>
      <c r="I5979" s="62">
        <v>0.31497297806323277</v>
      </c>
      <c r="J5979" s="62">
        <v>0.12270841049359671</v>
      </c>
      <c r="K5979" s="62"/>
      <c r="L5979" s="65">
        <f t="shared" si="838"/>
        <v>0.10695704929762045</v>
      </c>
      <c r="M5979" s="65">
        <f t="shared" si="839"/>
        <v>0.15304517662514874</v>
      </c>
      <c r="N5979" s="65">
        <f t="shared" si="840"/>
        <v>7.4290140844951613E-2</v>
      </c>
      <c r="O5979" s="65">
        <f t="shared" si="841"/>
        <v>0.28692753591483361</v>
      </c>
      <c r="P5979" s="65">
        <f t="shared" si="842"/>
        <v>5.3833011709399137E-2</v>
      </c>
      <c r="Q5979" s="65">
        <f t="shared" si="843"/>
        <v>0.1592598140781277</v>
      </c>
      <c r="R5979" s="65">
        <f t="shared" si="844"/>
        <v>0.11923516673401789</v>
      </c>
      <c r="S5979" s="65">
        <f t="shared" si="845"/>
        <v>4.6452104795900999E-2</v>
      </c>
      <c r="T5979" s="66">
        <f>(L5979*'Football Field'!$F$4)+(M5979*'Football Field'!$F$5)+(N5979*'Football Field'!$F$6)+(O5979*'Football Field'!$F$7)+(P5979*'Football Field'!$F$8)+(Q5979*'Football Field'!$F$9)+(R5979*'Football Field'!$F$10)+(S5979*'Football Field'!$F$11)</f>
        <v>132279961.46857031</v>
      </c>
    </row>
    <row r="5980" spans="2:20" x14ac:dyDescent="0.3">
      <c r="B5980" s="62">
        <f t="shared" si="837"/>
        <v>5953</v>
      </c>
      <c r="C5980" s="62">
        <v>0.70464417219394371</v>
      </c>
      <c r="D5980" s="62">
        <v>0.40082805232847463</v>
      </c>
      <c r="E5980" s="62">
        <v>0.43595524937150965</v>
      </c>
      <c r="F5980" s="62">
        <v>0.32161327533354911</v>
      </c>
      <c r="G5980" s="62">
        <v>0.2246605359598276</v>
      </c>
      <c r="H5980" s="62">
        <v>0.27888157374614897</v>
      </c>
      <c r="I5980" s="62">
        <v>0.309330695372391</v>
      </c>
      <c r="J5980" s="62">
        <v>0.4650731791129773</v>
      </c>
      <c r="K5980" s="62"/>
      <c r="L5980" s="65">
        <f t="shared" si="838"/>
        <v>0.22433847449809841</v>
      </c>
      <c r="M5980" s="65">
        <f t="shared" si="839"/>
        <v>0.12761214431879866</v>
      </c>
      <c r="N5980" s="65">
        <f t="shared" si="840"/>
        <v>0.13879563537569997</v>
      </c>
      <c r="O5980" s="65">
        <f t="shared" si="841"/>
        <v>0.10239243353425044</v>
      </c>
      <c r="P5980" s="65">
        <f t="shared" si="842"/>
        <v>7.1525464774980063E-2</v>
      </c>
      <c r="Q5980" s="65">
        <f t="shared" si="843"/>
        <v>8.8787886551370127E-2</v>
      </c>
      <c r="R5980" s="65">
        <f t="shared" si="844"/>
        <v>9.8482012700416149E-2</v>
      </c>
      <c r="S5980" s="65">
        <f t="shared" si="845"/>
        <v>0.14806594824638633</v>
      </c>
      <c r="T5980" s="66">
        <f>(L5980*'Football Field'!$F$4)+(M5980*'Football Field'!$F$5)+(N5980*'Football Field'!$F$6)+(O5980*'Football Field'!$F$7)+(P5980*'Football Field'!$F$8)+(Q5980*'Football Field'!$F$9)+(R5980*'Football Field'!$F$10)+(S5980*'Football Field'!$F$11)</f>
        <v>131531577.60965781</v>
      </c>
    </row>
    <row r="5981" spans="2:20" x14ac:dyDescent="0.3">
      <c r="B5981" s="62">
        <f t="shared" si="837"/>
        <v>5954</v>
      </c>
      <c r="C5981" s="62">
        <v>0.65496322921772254</v>
      </c>
      <c r="D5981" s="62">
        <v>0.69830295912474716</v>
      </c>
      <c r="E5981" s="62">
        <v>0.85217891476463081</v>
      </c>
      <c r="F5981" s="62">
        <v>0.49002711590011938</v>
      </c>
      <c r="G5981" s="62">
        <v>0.54052078137348647</v>
      </c>
      <c r="H5981" s="62">
        <v>0.53050568799904452</v>
      </c>
      <c r="I5981" s="62">
        <v>0.45380809724632254</v>
      </c>
      <c r="J5981" s="62">
        <v>0.80584035562774159</v>
      </c>
      <c r="K5981" s="62"/>
      <c r="L5981" s="65">
        <f t="shared" si="838"/>
        <v>0.13031119281047082</v>
      </c>
      <c r="M5981" s="65">
        <f t="shared" si="839"/>
        <v>0.13893404619876482</v>
      </c>
      <c r="N5981" s="65">
        <f t="shared" si="840"/>
        <v>0.16954913790129264</v>
      </c>
      <c r="O5981" s="65">
        <f t="shared" si="841"/>
        <v>9.7495577055047772E-2</v>
      </c>
      <c r="P5981" s="65">
        <f t="shared" si="842"/>
        <v>0.10754177428212916</v>
      </c>
      <c r="Q5981" s="65">
        <f t="shared" si="843"/>
        <v>0.10554917575825394</v>
      </c>
      <c r="R5981" s="65">
        <f t="shared" si="844"/>
        <v>9.0289457210979363E-2</v>
      </c>
      <c r="S5981" s="65">
        <f t="shared" si="845"/>
        <v>0.16032963878306156</v>
      </c>
      <c r="T5981" s="66">
        <f>(L5981*'Football Field'!$F$4)+(M5981*'Football Field'!$F$5)+(N5981*'Football Field'!$F$6)+(O5981*'Football Field'!$F$7)+(P5981*'Football Field'!$F$8)+(Q5981*'Football Field'!$F$9)+(R5981*'Football Field'!$F$10)+(S5981*'Football Field'!$F$11)</f>
        <v>134628041.4121457</v>
      </c>
    </row>
    <row r="5982" spans="2:20" x14ac:dyDescent="0.3">
      <c r="B5982" s="62">
        <f t="shared" ref="B5982:B6045" si="846">B5981+1</f>
        <v>5955</v>
      </c>
      <c r="C5982" s="62">
        <v>0.41060280085802381</v>
      </c>
      <c r="D5982" s="62">
        <v>0.96238059920134145</v>
      </c>
      <c r="E5982" s="62">
        <v>0.381291350801224</v>
      </c>
      <c r="F5982" s="62">
        <v>7.0783433648333283E-2</v>
      </c>
      <c r="G5982" s="62">
        <v>0.57811373875552829</v>
      </c>
      <c r="H5982" s="62">
        <v>0.8477736530690112</v>
      </c>
      <c r="I5982" s="62">
        <v>0.82319197292851909</v>
      </c>
      <c r="J5982" s="62">
        <v>0.52187041971169301</v>
      </c>
      <c r="K5982" s="62"/>
      <c r="L5982" s="65">
        <f t="shared" si="838"/>
        <v>8.9339009773239081E-2</v>
      </c>
      <c r="M5982" s="65">
        <f t="shared" si="839"/>
        <v>0.20939489350281712</v>
      </c>
      <c r="N5982" s="65">
        <f t="shared" si="840"/>
        <v>8.2961420731907348E-2</v>
      </c>
      <c r="O5982" s="65">
        <f t="shared" si="841"/>
        <v>1.5401068519935527E-2</v>
      </c>
      <c r="P5982" s="65">
        <f t="shared" si="842"/>
        <v>0.12578606100298509</v>
      </c>
      <c r="Q5982" s="65">
        <f t="shared" si="843"/>
        <v>0.18445869954797442</v>
      </c>
      <c r="R5982" s="65">
        <f t="shared" si="844"/>
        <v>0.17911021444820174</v>
      </c>
      <c r="S5982" s="65">
        <f t="shared" si="845"/>
        <v>0.11354863247293952</v>
      </c>
      <c r="T5982" s="66">
        <f>(L5982*'Football Field'!$F$4)+(M5982*'Football Field'!$F$5)+(N5982*'Football Field'!$F$6)+(O5982*'Football Field'!$F$7)+(P5982*'Football Field'!$F$8)+(Q5982*'Football Field'!$F$9)+(R5982*'Football Field'!$F$10)+(S5982*'Football Field'!$F$11)</f>
        <v>145211458.64367104</v>
      </c>
    </row>
    <row r="5983" spans="2:20" x14ac:dyDescent="0.3">
      <c r="B5983" s="62">
        <f t="shared" si="846"/>
        <v>5956</v>
      </c>
      <c r="C5983" s="62">
        <v>0.1118248159416193</v>
      </c>
      <c r="D5983" s="62">
        <v>0.44473654852415867</v>
      </c>
      <c r="E5983" s="62">
        <v>0.50603504295953405</v>
      </c>
      <c r="F5983" s="62">
        <v>0.87264450920855974</v>
      </c>
      <c r="G5983" s="62">
        <v>0.36392267870558059</v>
      </c>
      <c r="H5983" s="62">
        <v>6.782352074468867E-3</v>
      </c>
      <c r="I5983" s="62">
        <v>0.94164729540414849</v>
      </c>
      <c r="J5983" s="62">
        <v>0.80778840235115512</v>
      </c>
      <c r="K5983" s="62"/>
      <c r="L5983" s="65">
        <f t="shared" si="838"/>
        <v>2.7574424733816393E-2</v>
      </c>
      <c r="M5983" s="65">
        <f t="shared" si="839"/>
        <v>0.10966576944834015</v>
      </c>
      <c r="N5983" s="65">
        <f t="shared" si="840"/>
        <v>0.12478111488281837</v>
      </c>
      <c r="O5983" s="65">
        <f t="shared" si="841"/>
        <v>0.21518184613969804</v>
      </c>
      <c r="P5983" s="65">
        <f t="shared" si="842"/>
        <v>8.9738207287860486E-2</v>
      </c>
      <c r="Q5983" s="65">
        <f t="shared" si="843"/>
        <v>1.6724325027579123E-3</v>
      </c>
      <c r="R5983" s="65">
        <f t="shared" si="844"/>
        <v>0.23219696141936227</v>
      </c>
      <c r="S5983" s="65">
        <f t="shared" si="845"/>
        <v>0.19918924358534626</v>
      </c>
      <c r="T5983" s="66">
        <f>(L5983*'Football Field'!$F$4)+(M5983*'Football Field'!$F$5)+(N5983*'Football Field'!$F$6)+(O5983*'Football Field'!$F$7)+(P5983*'Football Field'!$F$8)+(Q5983*'Football Field'!$F$9)+(R5983*'Football Field'!$F$10)+(S5983*'Football Field'!$F$11)</f>
        <v>153419935.69828272</v>
      </c>
    </row>
    <row r="5984" spans="2:20" x14ac:dyDescent="0.3">
      <c r="B5984" s="62">
        <f t="shared" si="846"/>
        <v>5957</v>
      </c>
      <c r="C5984" s="62">
        <v>0.77751464683954541</v>
      </c>
      <c r="D5984" s="62">
        <v>0.91512128948285953</v>
      </c>
      <c r="E5984" s="62">
        <v>0.27324450286791235</v>
      </c>
      <c r="F5984" s="62">
        <v>0.60350829291498376</v>
      </c>
      <c r="G5984" s="62">
        <v>0.88293496390401738</v>
      </c>
      <c r="H5984" s="62">
        <v>0.6021644673063975</v>
      </c>
      <c r="I5984" s="62">
        <v>0.25314354817552576</v>
      </c>
      <c r="J5984" s="62">
        <v>0.41559880081001876</v>
      </c>
      <c r="K5984" s="62"/>
      <c r="L5984" s="65">
        <f t="shared" si="838"/>
        <v>0.16461501186837554</v>
      </c>
      <c r="M5984" s="65">
        <f t="shared" si="839"/>
        <v>0.19374902137414263</v>
      </c>
      <c r="N5984" s="65">
        <f t="shared" si="840"/>
        <v>5.7851189383255765E-2</v>
      </c>
      <c r="O5984" s="65">
        <f t="shared" si="841"/>
        <v>0.12777447370887293</v>
      </c>
      <c r="P5984" s="65">
        <f t="shared" si="842"/>
        <v>0.18693454863244274</v>
      </c>
      <c r="Q5984" s="65">
        <f t="shared" si="843"/>
        <v>0.12748995962363266</v>
      </c>
      <c r="R5984" s="65">
        <f t="shared" si="844"/>
        <v>5.3595425316684098E-2</v>
      </c>
      <c r="S5984" s="65">
        <f t="shared" si="845"/>
        <v>8.7990370092593695E-2</v>
      </c>
      <c r="T5984" s="66">
        <f>(L5984*'Football Field'!$F$4)+(M5984*'Football Field'!$F$5)+(N5984*'Football Field'!$F$6)+(O5984*'Football Field'!$F$7)+(P5984*'Football Field'!$F$8)+(Q5984*'Football Field'!$F$9)+(R5984*'Football Field'!$F$10)+(S5984*'Football Field'!$F$11)</f>
        <v>132435253.58040842</v>
      </c>
    </row>
    <row r="5985" spans="2:20" x14ac:dyDescent="0.3">
      <c r="B5985" s="62">
        <f t="shared" si="846"/>
        <v>5958</v>
      </c>
      <c r="C5985" s="62">
        <v>0.20654483371444776</v>
      </c>
      <c r="D5985" s="62">
        <v>0.49324587300509493</v>
      </c>
      <c r="E5985" s="62">
        <v>9.0990523444832605E-2</v>
      </c>
      <c r="F5985" s="62">
        <v>0.5088714207244569</v>
      </c>
      <c r="G5985" s="62">
        <v>0.78295251816345091</v>
      </c>
      <c r="H5985" s="62">
        <v>0.58532092442834982</v>
      </c>
      <c r="I5985" s="62">
        <v>0.88115282467202416</v>
      </c>
      <c r="J5985" s="62">
        <v>0.59075876178473719</v>
      </c>
      <c r="K5985" s="62"/>
      <c r="L5985" s="65">
        <f t="shared" si="838"/>
        <v>4.9892012606052534E-2</v>
      </c>
      <c r="M5985" s="65">
        <f t="shared" si="839"/>
        <v>0.11914618667187796</v>
      </c>
      <c r="N5985" s="65">
        <f t="shared" si="840"/>
        <v>2.1979249062298652E-2</v>
      </c>
      <c r="O5985" s="65">
        <f t="shared" si="841"/>
        <v>0.12292062154769132</v>
      </c>
      <c r="P5985" s="65">
        <f t="shared" si="842"/>
        <v>0.18912638095880399</v>
      </c>
      <c r="Q5985" s="65">
        <f t="shared" si="843"/>
        <v>0.14138740928538085</v>
      </c>
      <c r="R5985" s="65">
        <f t="shared" si="844"/>
        <v>0.21284719179746911</v>
      </c>
      <c r="S5985" s="65">
        <f t="shared" si="845"/>
        <v>0.14270094807042558</v>
      </c>
      <c r="T5985" s="66">
        <f>(L5985*'Football Field'!$F$4)+(M5985*'Football Field'!$F$5)+(N5985*'Football Field'!$F$6)+(O5985*'Football Field'!$F$7)+(P5985*'Football Field'!$F$8)+(Q5985*'Football Field'!$F$9)+(R5985*'Football Field'!$F$10)+(S5985*'Football Field'!$F$11)</f>
        <v>154959853.7906484</v>
      </c>
    </row>
    <row r="5986" spans="2:20" x14ac:dyDescent="0.3">
      <c r="B5986" s="62">
        <f t="shared" si="846"/>
        <v>5959</v>
      </c>
      <c r="C5986" s="62">
        <v>0.30668915938090957</v>
      </c>
      <c r="D5986" s="62">
        <v>0.43634071759898962</v>
      </c>
      <c r="E5986" s="62">
        <v>8.9539178650129503E-2</v>
      </c>
      <c r="F5986" s="62">
        <v>0.74916023872589754</v>
      </c>
      <c r="G5986" s="62">
        <v>0.97966857582178224</v>
      </c>
      <c r="H5986" s="62">
        <v>0.50423037382160452</v>
      </c>
      <c r="I5986" s="62">
        <v>0.68177949633657997</v>
      </c>
      <c r="J5986" s="62">
        <v>0.52705572286211844</v>
      </c>
      <c r="K5986" s="62"/>
      <c r="L5986" s="65">
        <f t="shared" si="838"/>
        <v>7.174915916849478E-2</v>
      </c>
      <c r="M5986" s="65">
        <f t="shared" si="839"/>
        <v>0.1020808158394069</v>
      </c>
      <c r="N5986" s="65">
        <f t="shared" si="840"/>
        <v>2.0947466137221177E-2</v>
      </c>
      <c r="O5986" s="65">
        <f t="shared" si="841"/>
        <v>0.17526415775359108</v>
      </c>
      <c r="P5986" s="65">
        <f t="shared" si="842"/>
        <v>0.22919100473228207</v>
      </c>
      <c r="Q5986" s="65">
        <f t="shared" si="843"/>
        <v>0.11796343053646226</v>
      </c>
      <c r="R5986" s="65">
        <f t="shared" si="844"/>
        <v>0.15950060217066289</v>
      </c>
      <c r="S5986" s="65">
        <f t="shared" si="845"/>
        <v>0.12330336366187883</v>
      </c>
      <c r="T5986" s="66">
        <f>(L5986*'Football Field'!$F$4)+(M5986*'Football Field'!$F$5)+(N5986*'Football Field'!$F$6)+(O5986*'Football Field'!$F$7)+(P5986*'Football Field'!$F$8)+(Q5986*'Football Field'!$F$9)+(R5986*'Football Field'!$F$10)+(S5986*'Football Field'!$F$11)</f>
        <v>150984425.90237001</v>
      </c>
    </row>
    <row r="5987" spans="2:20" x14ac:dyDescent="0.3">
      <c r="B5987" s="62">
        <f t="shared" si="846"/>
        <v>5960</v>
      </c>
      <c r="C5987" s="62">
        <v>9.3172804203848658E-2</v>
      </c>
      <c r="D5987" s="62">
        <v>0.1805990150368233</v>
      </c>
      <c r="E5987" s="62">
        <v>5.5473868418798977E-2</v>
      </c>
      <c r="F5987" s="62">
        <v>0.56412079213503319</v>
      </c>
      <c r="G5987" s="62">
        <v>0.1330844615024368</v>
      </c>
      <c r="H5987" s="62">
        <v>0.95360241847128002</v>
      </c>
      <c r="I5987" s="62">
        <v>9.6921306262736429E-2</v>
      </c>
      <c r="J5987" s="62">
        <v>0.65729566611826862</v>
      </c>
      <c r="K5987" s="62"/>
      <c r="L5987" s="65">
        <f t="shared" si="838"/>
        <v>3.407592991385449E-2</v>
      </c>
      <c r="M5987" s="65">
        <f t="shared" si="839"/>
        <v>6.6050168088122641E-2</v>
      </c>
      <c r="N5987" s="65">
        <f t="shared" si="840"/>
        <v>2.0288362773257573E-2</v>
      </c>
      <c r="O5987" s="65">
        <f t="shared" si="841"/>
        <v>0.20631492998412335</v>
      </c>
      <c r="P5987" s="65">
        <f t="shared" si="842"/>
        <v>4.8672751899344224E-2</v>
      </c>
      <c r="Q5987" s="65">
        <f t="shared" si="843"/>
        <v>0.34875937732232837</v>
      </c>
      <c r="R5987" s="65">
        <f t="shared" si="844"/>
        <v>3.5446863144125589E-2</v>
      </c>
      <c r="S5987" s="65">
        <f t="shared" si="845"/>
        <v>0.24039161687484381</v>
      </c>
      <c r="T5987" s="66">
        <f>(L5987*'Football Field'!$F$4)+(M5987*'Football Field'!$F$5)+(N5987*'Football Field'!$F$6)+(O5987*'Football Field'!$F$7)+(P5987*'Football Field'!$F$8)+(Q5987*'Football Field'!$F$9)+(R5987*'Football Field'!$F$10)+(S5987*'Football Field'!$F$11)</f>
        <v>120369259.56986043</v>
      </c>
    </row>
    <row r="5988" spans="2:20" x14ac:dyDescent="0.3">
      <c r="B5988" s="62">
        <f t="shared" si="846"/>
        <v>5961</v>
      </c>
      <c r="C5988" s="62">
        <v>8.5228322538348111E-2</v>
      </c>
      <c r="D5988" s="62">
        <v>0.4993093578070672</v>
      </c>
      <c r="E5988" s="62">
        <v>0.91145809010702439</v>
      </c>
      <c r="F5988" s="62">
        <v>0.27115915112545041</v>
      </c>
      <c r="G5988" s="62">
        <v>0.90100081156972511</v>
      </c>
      <c r="H5988" s="62">
        <v>5.7632359502231223E-2</v>
      </c>
      <c r="I5988" s="62">
        <v>0.31616832371742876</v>
      </c>
      <c r="J5988" s="62">
        <v>9.9181117201944002E-2</v>
      </c>
      <c r="K5988" s="62"/>
      <c r="L5988" s="65">
        <f t="shared" si="838"/>
        <v>2.7132948375394653E-2</v>
      </c>
      <c r="M5988" s="65">
        <f t="shared" si="839"/>
        <v>0.15895813299193901</v>
      </c>
      <c r="N5988" s="65">
        <f t="shared" si="840"/>
        <v>0.29016815735264884</v>
      </c>
      <c r="O5988" s="65">
        <f t="shared" si="841"/>
        <v>8.6325144387210923E-2</v>
      </c>
      <c r="P5988" s="65">
        <f t="shared" si="842"/>
        <v>0.28683901992216615</v>
      </c>
      <c r="Q5988" s="65">
        <f t="shared" si="843"/>
        <v>1.8347607796957745E-2</v>
      </c>
      <c r="R5988" s="65">
        <f t="shared" si="844"/>
        <v>0.10065408481435459</v>
      </c>
      <c r="S5988" s="65">
        <f t="shared" si="845"/>
        <v>3.1574904359328144E-2</v>
      </c>
      <c r="T5988" s="66">
        <f>(L5988*'Football Field'!$F$4)+(M5988*'Football Field'!$F$5)+(N5988*'Football Field'!$F$6)+(O5988*'Football Field'!$F$7)+(P5988*'Football Field'!$F$8)+(Q5988*'Football Field'!$F$9)+(R5988*'Football Field'!$F$10)+(S5988*'Football Field'!$F$11)</f>
        <v>153279759.19413379</v>
      </c>
    </row>
    <row r="5989" spans="2:20" x14ac:dyDescent="0.3">
      <c r="B5989" s="62">
        <f t="shared" si="846"/>
        <v>5962</v>
      </c>
      <c r="C5989" s="62">
        <v>0.70847724229557774</v>
      </c>
      <c r="D5989" s="62">
        <v>0.85792101300119372</v>
      </c>
      <c r="E5989" s="62">
        <v>0.71973590177478741</v>
      </c>
      <c r="F5989" s="62">
        <v>0.72506349180522434</v>
      </c>
      <c r="G5989" s="62">
        <v>0.19506683769950051</v>
      </c>
      <c r="H5989" s="62">
        <v>0.23915289168890708</v>
      </c>
      <c r="I5989" s="62">
        <v>8.6117249923452044E-2</v>
      </c>
      <c r="J5989" s="62">
        <v>0.78816469143438639</v>
      </c>
      <c r="K5989" s="62"/>
      <c r="L5989" s="65">
        <f t="shared" si="838"/>
        <v>0.16401077711061726</v>
      </c>
      <c r="M5989" s="65">
        <f t="shared" si="839"/>
        <v>0.19860665049160472</v>
      </c>
      <c r="N5989" s="65">
        <f t="shared" si="840"/>
        <v>0.16661712969355405</v>
      </c>
      <c r="O5989" s="65">
        <f t="shared" si="841"/>
        <v>0.16785045396828663</v>
      </c>
      <c r="P5989" s="65">
        <f t="shared" si="842"/>
        <v>4.5157503628406148E-2</v>
      </c>
      <c r="Q5989" s="65">
        <f t="shared" si="843"/>
        <v>5.5363319063091047E-2</v>
      </c>
      <c r="R5989" s="65">
        <f t="shared" si="844"/>
        <v>1.9935936173207377E-2</v>
      </c>
      <c r="S5989" s="65">
        <f t="shared" si="845"/>
        <v>0.18245822987123275</v>
      </c>
      <c r="T5989" s="66">
        <f>(L5989*'Football Field'!$F$4)+(M5989*'Football Field'!$F$5)+(N5989*'Football Field'!$F$6)+(O5989*'Football Field'!$F$7)+(P5989*'Football Field'!$F$8)+(Q5989*'Football Field'!$F$9)+(R5989*'Football Field'!$F$10)+(S5989*'Football Field'!$F$11)</f>
        <v>119990605.87609036</v>
      </c>
    </row>
    <row r="5990" spans="2:20" x14ac:dyDescent="0.3">
      <c r="B5990" s="62">
        <f t="shared" si="846"/>
        <v>5963</v>
      </c>
      <c r="C5990" s="62">
        <v>0.60275096447628695</v>
      </c>
      <c r="D5990" s="62">
        <v>0.9427143693213208</v>
      </c>
      <c r="E5990" s="62">
        <v>0.9818349027782628</v>
      </c>
      <c r="F5990" s="62">
        <v>0.68528887144234929</v>
      </c>
      <c r="G5990" s="62">
        <v>0.25748989405897449</v>
      </c>
      <c r="H5990" s="62">
        <v>0.14439045293886588</v>
      </c>
      <c r="I5990" s="62">
        <v>0.75610039128807838</v>
      </c>
      <c r="J5990" s="62">
        <v>0.36565785875345802</v>
      </c>
      <c r="K5990" s="62"/>
      <c r="L5990" s="65">
        <f t="shared" si="838"/>
        <v>0.12726393281991852</v>
      </c>
      <c r="M5990" s="65">
        <f t="shared" si="839"/>
        <v>0.19904329521881728</v>
      </c>
      <c r="N5990" s="65">
        <f t="shared" si="840"/>
        <v>0.20730314586222426</v>
      </c>
      <c r="O5990" s="65">
        <f t="shared" si="841"/>
        <v>0.14469086245801932</v>
      </c>
      <c r="P5990" s="65">
        <f t="shared" si="842"/>
        <v>5.4366029273468626E-2</v>
      </c>
      <c r="Q5990" s="65">
        <f t="shared" si="843"/>
        <v>3.0486383242232636E-2</v>
      </c>
      <c r="R5990" s="65">
        <f t="shared" si="844"/>
        <v>0.15964190034205364</v>
      </c>
      <c r="S5990" s="65">
        <f t="shared" si="845"/>
        <v>7.7204450783265544E-2</v>
      </c>
      <c r="T5990" s="66">
        <f>(L5990*'Football Field'!$F$4)+(M5990*'Football Field'!$F$5)+(N5990*'Football Field'!$F$6)+(O5990*'Football Field'!$F$7)+(P5990*'Football Field'!$F$8)+(Q5990*'Football Field'!$F$9)+(R5990*'Football Field'!$F$10)+(S5990*'Football Field'!$F$11)</f>
        <v>140397562.25653109</v>
      </c>
    </row>
    <row r="5991" spans="2:20" x14ac:dyDescent="0.3">
      <c r="B5991" s="62">
        <f t="shared" si="846"/>
        <v>5964</v>
      </c>
      <c r="C5991" s="62">
        <v>0.90717669328458361</v>
      </c>
      <c r="D5991" s="62">
        <v>0.46924123775175852</v>
      </c>
      <c r="E5991" s="62">
        <v>0.7557388649596295</v>
      </c>
      <c r="F5991" s="62">
        <v>0.64135055801679197</v>
      </c>
      <c r="G5991" s="62">
        <v>0.94994525913530037</v>
      </c>
      <c r="H5991" s="62">
        <v>0.16449586165941144</v>
      </c>
      <c r="I5991" s="62">
        <v>0.97741598084950032</v>
      </c>
      <c r="J5991" s="62">
        <v>0.55722706321111937</v>
      </c>
      <c r="K5991" s="62"/>
      <c r="L5991" s="65">
        <f t="shared" ref="L5991:L6054" si="847">C5991/SUM($C5991:$J5991)</f>
        <v>0.16729578286102334</v>
      </c>
      <c r="M5991" s="65">
        <f t="shared" ref="M5991:M6054" si="848">D5991/SUM($C5991:$J5991)</f>
        <v>8.6534498517732233E-2</v>
      </c>
      <c r="N5991" s="65">
        <f t="shared" ref="N5991:N6054" si="849">E5991/SUM($C5991:$J5991)</f>
        <v>0.13936857724392662</v>
      </c>
      <c r="O5991" s="65">
        <f t="shared" ref="O5991:O6054" si="850">F5991/SUM($C5991:$J5991)</f>
        <v>0.11827380981679894</v>
      </c>
      <c r="P5991" s="65">
        <f t="shared" ref="P5991:P6054" si="851">G5991/SUM($C5991:$J5991)</f>
        <v>0.17518289102727597</v>
      </c>
      <c r="Q5991" s="65">
        <f t="shared" ref="Q5991:Q6054" si="852">H5991/SUM($C5991:$J5991)</f>
        <v>3.0335285460290046E-2</v>
      </c>
      <c r="R5991" s="65">
        <f t="shared" ref="R5991:R6054" si="853">I5991/SUM($C5991:$J5991)</f>
        <v>0.18024886762142189</v>
      </c>
      <c r="S5991" s="65">
        <f t="shared" ref="S5991:S6054" si="854">J5991/SUM($C5991:$J5991)</f>
        <v>0.10276028745153097</v>
      </c>
      <c r="T5991" s="66">
        <f>(L5991*'Football Field'!$F$4)+(M5991*'Football Field'!$F$5)+(N5991*'Football Field'!$F$6)+(O5991*'Football Field'!$F$7)+(P5991*'Football Field'!$F$8)+(Q5991*'Football Field'!$F$9)+(R5991*'Football Field'!$F$10)+(S5991*'Football Field'!$F$11)</f>
        <v>151562712.10322356</v>
      </c>
    </row>
    <row r="5992" spans="2:20" x14ac:dyDescent="0.3">
      <c r="B5992" s="62">
        <f t="shared" si="846"/>
        <v>5965</v>
      </c>
      <c r="C5992" s="62">
        <v>0.48981348241371381</v>
      </c>
      <c r="D5992" s="62">
        <v>0.27184099388648175</v>
      </c>
      <c r="E5992" s="62">
        <v>0.17834247392120151</v>
      </c>
      <c r="F5992" s="62">
        <v>0.51179362543751639</v>
      </c>
      <c r="G5992" s="62">
        <v>0.3842510396340898</v>
      </c>
      <c r="H5992" s="62">
        <v>1.9465161656133989E-2</v>
      </c>
      <c r="I5992" s="62">
        <v>0.29703413063124384</v>
      </c>
      <c r="J5992" s="62">
        <v>0.9781319580985891</v>
      </c>
      <c r="K5992" s="62"/>
      <c r="L5992" s="65">
        <f t="shared" si="847"/>
        <v>0.15645629659472091</v>
      </c>
      <c r="M5992" s="65">
        <f t="shared" si="848"/>
        <v>8.6831491359773791E-2</v>
      </c>
      <c r="N5992" s="65">
        <f t="shared" si="849"/>
        <v>5.6966179978859971E-2</v>
      </c>
      <c r="O5992" s="65">
        <f t="shared" si="850"/>
        <v>0.16347719720198881</v>
      </c>
      <c r="P5992" s="65">
        <f t="shared" si="851"/>
        <v>0.12273752516481938</v>
      </c>
      <c r="Q5992" s="65">
        <f t="shared" si="852"/>
        <v>6.2175648786327118E-3</v>
      </c>
      <c r="R5992" s="65">
        <f t="shared" si="853"/>
        <v>9.4878686907079346E-2</v>
      </c>
      <c r="S5992" s="65">
        <f t="shared" si="854"/>
        <v>0.31243505791412512</v>
      </c>
      <c r="T5992" s="66">
        <f>(L5992*'Football Field'!$F$4)+(M5992*'Football Field'!$F$5)+(N5992*'Football Field'!$F$6)+(O5992*'Football Field'!$F$7)+(P5992*'Football Field'!$F$8)+(Q5992*'Football Field'!$F$9)+(R5992*'Football Field'!$F$10)+(S5992*'Football Field'!$F$11)</f>
        <v>135253650.56441826</v>
      </c>
    </row>
    <row r="5993" spans="2:20" x14ac:dyDescent="0.3">
      <c r="B5993" s="62">
        <f t="shared" si="846"/>
        <v>5966</v>
      </c>
      <c r="C5993" s="62">
        <v>0.70206766754971017</v>
      </c>
      <c r="D5993" s="62">
        <v>0.19925397911229203</v>
      </c>
      <c r="E5993" s="62">
        <v>0.89919232561995888</v>
      </c>
      <c r="F5993" s="62">
        <v>0.30103469089704427</v>
      </c>
      <c r="G5993" s="62">
        <v>0.27983812577595335</v>
      </c>
      <c r="H5993" s="62">
        <v>0.46044285226071346</v>
      </c>
      <c r="I5993" s="62">
        <v>0.46462710595558998</v>
      </c>
      <c r="J5993" s="62">
        <v>0.29471142535166517</v>
      </c>
      <c r="K5993" s="62"/>
      <c r="L5993" s="65">
        <f t="shared" si="847"/>
        <v>0.19495553495849416</v>
      </c>
      <c r="M5993" s="65">
        <f t="shared" si="848"/>
        <v>5.5330373247383637E-2</v>
      </c>
      <c r="N5993" s="65">
        <f t="shared" si="849"/>
        <v>0.24969462200650222</v>
      </c>
      <c r="O5993" s="65">
        <f t="shared" si="850"/>
        <v>8.3593621979098962E-2</v>
      </c>
      <c r="P5993" s="65">
        <f t="shared" si="851"/>
        <v>7.7707597193358138E-2</v>
      </c>
      <c r="Q5993" s="65">
        <f t="shared" si="852"/>
        <v>0.12785930292673159</v>
      </c>
      <c r="R5993" s="65">
        <f t="shared" si="853"/>
        <v>0.12902121858698945</v>
      </c>
      <c r="S5993" s="65">
        <f t="shared" si="854"/>
        <v>8.1837729101441686E-2</v>
      </c>
      <c r="T5993" s="66">
        <f>(L5993*'Football Field'!$F$4)+(M5993*'Football Field'!$F$5)+(N5993*'Football Field'!$F$6)+(O5993*'Football Field'!$F$7)+(P5993*'Football Field'!$F$8)+(Q5993*'Football Field'!$F$9)+(R5993*'Football Field'!$F$10)+(S5993*'Football Field'!$F$11)</f>
        <v>138904822.48686051</v>
      </c>
    </row>
    <row r="5994" spans="2:20" x14ac:dyDescent="0.3">
      <c r="B5994" s="62">
        <f t="shared" si="846"/>
        <v>5967</v>
      </c>
      <c r="C5994" s="62">
        <v>0.80784078098387124</v>
      </c>
      <c r="D5994" s="62">
        <v>0.77077162880593564</v>
      </c>
      <c r="E5994" s="62">
        <v>0.69684701575350372</v>
      </c>
      <c r="F5994" s="62">
        <v>0.12898547633237545</v>
      </c>
      <c r="G5994" s="62">
        <v>5.4606155026778347E-2</v>
      </c>
      <c r="H5994" s="62">
        <v>0.49602276798076583</v>
      </c>
      <c r="I5994" s="62">
        <v>5.7155354232463207E-4</v>
      </c>
      <c r="J5994" s="62">
        <v>0.54315229950557609</v>
      </c>
      <c r="K5994" s="62"/>
      <c r="L5994" s="65">
        <f t="shared" si="847"/>
        <v>0.23089096751131793</v>
      </c>
      <c r="M5994" s="65">
        <f t="shared" si="848"/>
        <v>0.22029614163391684</v>
      </c>
      <c r="N5994" s="65">
        <f t="shared" si="849"/>
        <v>0.19916756551797971</v>
      </c>
      <c r="O5994" s="65">
        <f t="shared" si="850"/>
        <v>3.6865657350226004E-2</v>
      </c>
      <c r="P5994" s="65">
        <f t="shared" si="851"/>
        <v>1.5607119946148884E-2</v>
      </c>
      <c r="Q5994" s="65">
        <f t="shared" si="852"/>
        <v>0.14176949159119953</v>
      </c>
      <c r="R5994" s="65">
        <f t="shared" si="853"/>
        <v>1.6335712863014035E-4</v>
      </c>
      <c r="S5994" s="65">
        <f t="shared" si="854"/>
        <v>0.1552396993205811</v>
      </c>
      <c r="T5994" s="66">
        <f>(L5994*'Football Field'!$F$4)+(M5994*'Football Field'!$F$5)+(N5994*'Football Field'!$F$6)+(O5994*'Football Field'!$F$7)+(P5994*'Football Field'!$F$8)+(Q5994*'Football Field'!$F$9)+(R5994*'Football Field'!$F$10)+(S5994*'Football Field'!$F$11)</f>
        <v>114141684.61042194</v>
      </c>
    </row>
    <row r="5995" spans="2:20" x14ac:dyDescent="0.3">
      <c r="B5995" s="62">
        <f t="shared" si="846"/>
        <v>5968</v>
      </c>
      <c r="C5995" s="62">
        <v>4.9835345486361926E-2</v>
      </c>
      <c r="D5995" s="62">
        <v>2.3035352658778985E-3</v>
      </c>
      <c r="E5995" s="62">
        <v>0.70819320665966168</v>
      </c>
      <c r="F5995" s="62">
        <v>0.32375262482602796</v>
      </c>
      <c r="G5995" s="62">
        <v>0.62614558016606692</v>
      </c>
      <c r="H5995" s="62">
        <v>0.3926258901765437</v>
      </c>
      <c r="I5995" s="62">
        <v>0.64019143716275306</v>
      </c>
      <c r="J5995" s="62">
        <v>0.42149280818420987</v>
      </c>
      <c r="K5995" s="62"/>
      <c r="L5995" s="65">
        <f t="shared" si="847"/>
        <v>1.5748051453714471E-2</v>
      </c>
      <c r="M5995" s="65">
        <f t="shared" si="848"/>
        <v>7.2792094724051688E-4</v>
      </c>
      <c r="N5995" s="65">
        <f t="shared" si="849"/>
        <v>0.2237902225579928</v>
      </c>
      <c r="O5995" s="65">
        <f t="shared" si="850"/>
        <v>0.10230636397274837</v>
      </c>
      <c r="P5995" s="65">
        <f t="shared" si="851"/>
        <v>0.19786303712230893</v>
      </c>
      <c r="Q5995" s="65">
        <f t="shared" si="852"/>
        <v>0.12407042953585501</v>
      </c>
      <c r="R5995" s="65">
        <f t="shared" si="853"/>
        <v>0.20230155112349835</v>
      </c>
      <c r="S5995" s="65">
        <f t="shared" si="854"/>
        <v>0.13319242328664158</v>
      </c>
      <c r="T5995" s="66">
        <f>(L5995*'Football Field'!$F$4)+(M5995*'Football Field'!$F$5)+(N5995*'Football Field'!$F$6)+(O5995*'Football Field'!$F$7)+(P5995*'Football Field'!$F$8)+(Q5995*'Football Field'!$F$9)+(R5995*'Football Field'!$F$10)+(S5995*'Football Field'!$F$11)</f>
        <v>159816532.53200203</v>
      </c>
    </row>
    <row r="5996" spans="2:20" x14ac:dyDescent="0.3">
      <c r="B5996" s="62">
        <f t="shared" si="846"/>
        <v>5969</v>
      </c>
      <c r="C5996" s="62">
        <v>0.1900135068391785</v>
      </c>
      <c r="D5996" s="62">
        <v>7.7465010854427252E-4</v>
      </c>
      <c r="E5996" s="62">
        <v>0.28326733907069734</v>
      </c>
      <c r="F5996" s="62">
        <v>0.84451709155209687</v>
      </c>
      <c r="G5996" s="62">
        <v>0.15734377557271673</v>
      </c>
      <c r="H5996" s="62">
        <v>9.971233946805691E-2</v>
      </c>
      <c r="I5996" s="62">
        <v>0.58174153073110724</v>
      </c>
      <c r="J5996" s="62">
        <v>0.29412219112441473</v>
      </c>
      <c r="K5996" s="62"/>
      <c r="L5996" s="65">
        <f t="shared" si="847"/>
        <v>7.750931838204865E-2</v>
      </c>
      <c r="M5996" s="65">
        <f t="shared" si="848"/>
        <v>3.1599123081636901E-4</v>
      </c>
      <c r="N5996" s="65">
        <f t="shared" si="849"/>
        <v>0.11554893510727719</v>
      </c>
      <c r="O5996" s="65">
        <f t="shared" si="850"/>
        <v>0.34449100601882349</v>
      </c>
      <c r="P5996" s="65">
        <f t="shared" si="851"/>
        <v>6.4182852046519467E-2</v>
      </c>
      <c r="Q5996" s="65">
        <f t="shared" si="852"/>
        <v>4.0674137302196177E-2</v>
      </c>
      <c r="R5996" s="65">
        <f t="shared" si="853"/>
        <v>0.23730097018661322</v>
      </c>
      <c r="S5996" s="65">
        <f t="shared" si="854"/>
        <v>0.11997678972570551</v>
      </c>
      <c r="T5996" s="66">
        <f>(L5996*'Football Field'!$F$4)+(M5996*'Football Field'!$F$5)+(N5996*'Football Field'!$F$6)+(O5996*'Football Field'!$F$7)+(P5996*'Football Field'!$F$8)+(Q5996*'Football Field'!$F$9)+(R5996*'Football Field'!$F$10)+(S5996*'Football Field'!$F$11)</f>
        <v>152205771.92844468</v>
      </c>
    </row>
    <row r="5997" spans="2:20" x14ac:dyDescent="0.3">
      <c r="B5997" s="62">
        <f t="shared" si="846"/>
        <v>5970</v>
      </c>
      <c r="C5997" s="62">
        <v>0.20840220716435764</v>
      </c>
      <c r="D5997" s="62">
        <v>0.59978930609054604</v>
      </c>
      <c r="E5997" s="62">
        <v>0.33272239219704591</v>
      </c>
      <c r="F5997" s="62">
        <v>0.74013158421005687</v>
      </c>
      <c r="G5997" s="62">
        <v>0.19059756410660278</v>
      </c>
      <c r="H5997" s="62">
        <v>0.45697046902368044</v>
      </c>
      <c r="I5997" s="62">
        <v>0.30130468156427381</v>
      </c>
      <c r="J5997" s="62">
        <v>0.9358801929435101</v>
      </c>
      <c r="K5997" s="62"/>
      <c r="L5997" s="65">
        <f t="shared" si="847"/>
        <v>5.5340776424402764E-2</v>
      </c>
      <c r="M5997" s="65">
        <f t="shared" si="848"/>
        <v>0.15927281357402745</v>
      </c>
      <c r="N5997" s="65">
        <f t="shared" si="849"/>
        <v>8.8353745233837933E-2</v>
      </c>
      <c r="O5997" s="65">
        <f t="shared" si="850"/>
        <v>0.19654041616797688</v>
      </c>
      <c r="P5997" s="65">
        <f t="shared" si="851"/>
        <v>5.0612790170406777E-2</v>
      </c>
      <c r="Q5997" s="65">
        <f t="shared" si="852"/>
        <v>0.12134756585782974</v>
      </c>
      <c r="R5997" s="65">
        <f t="shared" si="853"/>
        <v>8.0010836953007675E-2</v>
      </c>
      <c r="S5997" s="65">
        <f t="shared" si="854"/>
        <v>0.24852105561851071</v>
      </c>
      <c r="T5997" s="66">
        <f>(L5997*'Football Field'!$F$4)+(M5997*'Football Field'!$F$5)+(N5997*'Football Field'!$F$6)+(O5997*'Football Field'!$F$7)+(P5997*'Football Field'!$F$8)+(Q5997*'Football Field'!$F$9)+(R5997*'Football Field'!$F$10)+(S5997*'Football Field'!$F$11)</f>
        <v>128091251.18231501</v>
      </c>
    </row>
    <row r="5998" spans="2:20" x14ac:dyDescent="0.3">
      <c r="B5998" s="62">
        <f t="shared" si="846"/>
        <v>5971</v>
      </c>
      <c r="C5998" s="62">
        <v>0.95574726007004485</v>
      </c>
      <c r="D5998" s="62">
        <v>0.57165697426005668</v>
      </c>
      <c r="E5998" s="62">
        <v>0.88366434325753085</v>
      </c>
      <c r="F5998" s="62">
        <v>5.1924134298045876E-2</v>
      </c>
      <c r="G5998" s="62">
        <v>0.70454089682382204</v>
      </c>
      <c r="H5998" s="62">
        <v>1.8463874735929142E-2</v>
      </c>
      <c r="I5998" s="62">
        <v>0.45591917550396799</v>
      </c>
      <c r="J5998" s="62">
        <v>0.30761448213201192</v>
      </c>
      <c r="K5998" s="62"/>
      <c r="L5998" s="65">
        <f t="shared" si="847"/>
        <v>0.24199005551032435</v>
      </c>
      <c r="M5998" s="65">
        <f t="shared" si="848"/>
        <v>0.14474046509316368</v>
      </c>
      <c r="N5998" s="65">
        <f t="shared" si="849"/>
        <v>0.22373904944463291</v>
      </c>
      <c r="O5998" s="65">
        <f t="shared" si="850"/>
        <v>1.3146910973293069E-2</v>
      </c>
      <c r="P5998" s="65">
        <f t="shared" si="851"/>
        <v>0.17838595814462013</v>
      </c>
      <c r="Q5998" s="65">
        <f t="shared" si="852"/>
        <v>4.6749535771158915E-3</v>
      </c>
      <c r="R5998" s="65">
        <f t="shared" si="853"/>
        <v>0.11543627818544916</v>
      </c>
      <c r="S5998" s="65">
        <f t="shared" si="854"/>
        <v>7.7886329071400848E-2</v>
      </c>
      <c r="T5998" s="66">
        <f>(L5998*'Football Field'!$F$4)+(M5998*'Football Field'!$F$5)+(N5998*'Football Field'!$F$6)+(O5998*'Football Field'!$F$7)+(P5998*'Football Field'!$F$8)+(Q5998*'Football Field'!$F$9)+(R5998*'Football Field'!$F$10)+(S5998*'Football Field'!$F$11)</f>
        <v>143552612.09366599</v>
      </c>
    </row>
    <row r="5999" spans="2:20" x14ac:dyDescent="0.3">
      <c r="B5999" s="62">
        <f t="shared" si="846"/>
        <v>5972</v>
      </c>
      <c r="C5999" s="62">
        <v>0.8899495971334076</v>
      </c>
      <c r="D5999" s="62">
        <v>0.82711628849134022</v>
      </c>
      <c r="E5999" s="62">
        <v>8.8159631872900324E-2</v>
      </c>
      <c r="F5999" s="62">
        <v>7.282891009222614E-2</v>
      </c>
      <c r="G5999" s="62">
        <v>0.50726391730192444</v>
      </c>
      <c r="H5999" s="62">
        <v>0.42257159131677891</v>
      </c>
      <c r="I5999" s="62">
        <v>0.58266138548687607</v>
      </c>
      <c r="J5999" s="62">
        <v>0.94138947034455267</v>
      </c>
      <c r="K5999" s="62"/>
      <c r="L5999" s="65">
        <f t="shared" si="847"/>
        <v>0.20543900294498502</v>
      </c>
      <c r="M5999" s="65">
        <f t="shared" si="848"/>
        <v>0.1909343474895078</v>
      </c>
      <c r="N5999" s="65">
        <f t="shared" si="849"/>
        <v>2.0351070364326013E-2</v>
      </c>
      <c r="O5999" s="65">
        <f t="shared" si="850"/>
        <v>1.6812074215337879E-2</v>
      </c>
      <c r="P5999" s="65">
        <f t="shared" si="851"/>
        <v>0.11709853427221997</v>
      </c>
      <c r="Q5999" s="65">
        <f t="shared" si="852"/>
        <v>9.7547868635060597E-2</v>
      </c>
      <c r="R5999" s="65">
        <f t="shared" si="853"/>
        <v>0.13450354320574359</v>
      </c>
      <c r="S5999" s="65">
        <f t="shared" si="854"/>
        <v>0.21731355887281914</v>
      </c>
      <c r="T5999" s="66">
        <f>(L5999*'Football Field'!$F$4)+(M5999*'Football Field'!$F$5)+(N5999*'Football Field'!$F$6)+(O5999*'Football Field'!$F$7)+(P5999*'Football Field'!$F$8)+(Q5999*'Football Field'!$F$9)+(R5999*'Football Field'!$F$10)+(S5999*'Football Field'!$F$11)</f>
        <v>136984765.78536466</v>
      </c>
    </row>
    <row r="6000" spans="2:20" x14ac:dyDescent="0.3">
      <c r="B6000" s="62">
        <f t="shared" si="846"/>
        <v>5973</v>
      </c>
      <c r="C6000" s="62">
        <v>0.54352624795969273</v>
      </c>
      <c r="D6000" s="62">
        <v>0.86935608075440152</v>
      </c>
      <c r="E6000" s="62">
        <v>0.48362894034743631</v>
      </c>
      <c r="F6000" s="62">
        <v>0.6048662407594666</v>
      </c>
      <c r="G6000" s="62">
        <v>0.89717486115797007</v>
      </c>
      <c r="H6000" s="62">
        <v>5.4129847218671756E-2</v>
      </c>
      <c r="I6000" s="62">
        <v>0.72337350278390433</v>
      </c>
      <c r="J6000" s="62">
        <v>0.2443217525617416</v>
      </c>
      <c r="K6000" s="62"/>
      <c r="L6000" s="65">
        <f t="shared" si="847"/>
        <v>0.12295923848422229</v>
      </c>
      <c r="M6000" s="65">
        <f t="shared" si="848"/>
        <v>0.19667010022507045</v>
      </c>
      <c r="N6000" s="65">
        <f t="shared" si="849"/>
        <v>0.10940896863266503</v>
      </c>
      <c r="O6000" s="65">
        <f t="shared" si="850"/>
        <v>0.13683587982693662</v>
      </c>
      <c r="P6000" s="65">
        <f t="shared" si="851"/>
        <v>0.20296340448925801</v>
      </c>
      <c r="Q6000" s="65">
        <f t="shared" si="852"/>
        <v>1.2245525985653521E-2</v>
      </c>
      <c r="R6000" s="65">
        <f t="shared" si="853"/>
        <v>0.16364518802147973</v>
      </c>
      <c r="S6000" s="65">
        <f t="shared" si="854"/>
        <v>5.5271694334714419E-2</v>
      </c>
      <c r="T6000" s="66">
        <f>(L6000*'Football Field'!$F$4)+(M6000*'Football Field'!$F$5)+(N6000*'Football Field'!$F$6)+(O6000*'Football Field'!$F$7)+(P6000*'Football Field'!$F$8)+(Q6000*'Football Field'!$F$9)+(R6000*'Football Field'!$F$10)+(S6000*'Football Field'!$F$11)</f>
        <v>150377132.95126772</v>
      </c>
    </row>
    <row r="6001" spans="2:20" x14ac:dyDescent="0.3">
      <c r="B6001" s="62">
        <f t="shared" si="846"/>
        <v>5974</v>
      </c>
      <c r="C6001" s="62">
        <v>1.1509938842814149E-3</v>
      </c>
      <c r="D6001" s="62">
        <v>0.15077545977582241</v>
      </c>
      <c r="E6001" s="62">
        <v>0.19049541876603515</v>
      </c>
      <c r="F6001" s="62">
        <v>0.48964017954130767</v>
      </c>
      <c r="G6001" s="62">
        <v>0.26139258788370945</v>
      </c>
      <c r="H6001" s="62">
        <v>0.28784942491512844</v>
      </c>
      <c r="I6001" s="62">
        <v>0.76163393776389787</v>
      </c>
      <c r="J6001" s="62">
        <v>0.92653866342561397</v>
      </c>
      <c r="K6001" s="62"/>
      <c r="L6001" s="65">
        <f t="shared" si="847"/>
        <v>3.7498049652806532E-4</v>
      </c>
      <c r="M6001" s="65">
        <f t="shared" si="848"/>
        <v>4.9120901112591722E-2</v>
      </c>
      <c r="N6001" s="65">
        <f t="shared" si="849"/>
        <v>6.2061204399713944E-2</v>
      </c>
      <c r="O6001" s="65">
        <f t="shared" si="850"/>
        <v>0.15951910792220991</v>
      </c>
      <c r="P6001" s="65">
        <f t="shared" si="851"/>
        <v>8.5158682189335075E-2</v>
      </c>
      <c r="Q6001" s="65">
        <f t="shared" si="852"/>
        <v>9.3778013727136691E-2</v>
      </c>
      <c r="R6001" s="65">
        <f t="shared" si="853"/>
        <v>0.24813152880793596</v>
      </c>
      <c r="S6001" s="65">
        <f t="shared" si="854"/>
        <v>0.30185558134454871</v>
      </c>
      <c r="T6001" s="66">
        <f>(L6001*'Football Field'!$F$4)+(M6001*'Football Field'!$F$5)+(N6001*'Football Field'!$F$6)+(O6001*'Football Field'!$F$7)+(P6001*'Football Field'!$F$8)+(Q6001*'Football Field'!$F$9)+(R6001*'Football Field'!$F$10)+(S6001*'Football Field'!$F$11)</f>
        <v>154337723.41083825</v>
      </c>
    </row>
    <row r="6002" spans="2:20" x14ac:dyDescent="0.3">
      <c r="B6002" s="62">
        <f t="shared" si="846"/>
        <v>5975</v>
      </c>
      <c r="C6002" s="62">
        <v>0.73980802936881118</v>
      </c>
      <c r="D6002" s="62">
        <v>0.69903903310636284</v>
      </c>
      <c r="E6002" s="62">
        <v>0.15846852622521901</v>
      </c>
      <c r="F6002" s="62">
        <v>0.10615604976551951</v>
      </c>
      <c r="G6002" s="62">
        <v>0.16699875813122345</v>
      </c>
      <c r="H6002" s="62">
        <v>0.99869080391583243</v>
      </c>
      <c r="I6002" s="62">
        <v>0.43691694119648283</v>
      </c>
      <c r="J6002" s="62">
        <v>0.54279637989869611</v>
      </c>
      <c r="K6002" s="62"/>
      <c r="L6002" s="65">
        <f t="shared" si="847"/>
        <v>0.1922141200539067</v>
      </c>
      <c r="M6002" s="65">
        <f t="shared" si="848"/>
        <v>0.1816216738638412</v>
      </c>
      <c r="N6002" s="65">
        <f t="shared" si="849"/>
        <v>4.1172692259919985E-2</v>
      </c>
      <c r="O6002" s="65">
        <f t="shared" si="850"/>
        <v>2.7581062767711401E-2</v>
      </c>
      <c r="P6002" s="65">
        <f t="shared" si="851"/>
        <v>4.3388984804172713E-2</v>
      </c>
      <c r="Q6002" s="65">
        <f t="shared" si="852"/>
        <v>0.25947606197838752</v>
      </c>
      <c r="R6002" s="65">
        <f t="shared" si="853"/>
        <v>0.11351810477155513</v>
      </c>
      <c r="S6002" s="65">
        <f t="shared" si="854"/>
        <v>0.14102729950050524</v>
      </c>
      <c r="T6002" s="66">
        <f>(L6002*'Football Field'!$F$4)+(M6002*'Football Field'!$F$5)+(N6002*'Football Field'!$F$6)+(O6002*'Football Field'!$F$7)+(P6002*'Football Field'!$F$8)+(Q6002*'Football Field'!$F$9)+(R6002*'Football Field'!$F$10)+(S6002*'Football Field'!$F$11)</f>
        <v>128150643.94527559</v>
      </c>
    </row>
    <row r="6003" spans="2:20" x14ac:dyDescent="0.3">
      <c r="B6003" s="62">
        <f t="shared" si="846"/>
        <v>5976</v>
      </c>
      <c r="C6003" s="62">
        <v>0.31797691796412619</v>
      </c>
      <c r="D6003" s="62">
        <v>0.15293716047388051</v>
      </c>
      <c r="E6003" s="62">
        <v>8.2658927083335443E-2</v>
      </c>
      <c r="F6003" s="62">
        <v>0.75924222863957824</v>
      </c>
      <c r="G6003" s="62">
        <v>0.37890683124711533</v>
      </c>
      <c r="H6003" s="62">
        <v>0.57244758582001354</v>
      </c>
      <c r="I6003" s="62">
        <v>9.7874202371005636E-2</v>
      </c>
      <c r="J6003" s="62">
        <v>3.5381207001310089E-2</v>
      </c>
      <c r="K6003" s="62"/>
      <c r="L6003" s="65">
        <f t="shared" si="847"/>
        <v>0.13263268295214123</v>
      </c>
      <c r="M6003" s="65">
        <f t="shared" si="848"/>
        <v>6.3792259031271614E-2</v>
      </c>
      <c r="N6003" s="65">
        <f t="shared" si="849"/>
        <v>3.4478210994689416E-2</v>
      </c>
      <c r="O6003" s="65">
        <f t="shared" si="850"/>
        <v>0.31669070333712468</v>
      </c>
      <c r="P6003" s="65">
        <f t="shared" si="851"/>
        <v>0.15804741406691944</v>
      </c>
      <c r="Q6003" s="65">
        <f t="shared" si="852"/>
        <v>0.23877600815462438</v>
      </c>
      <c r="R6003" s="65">
        <f t="shared" si="853"/>
        <v>4.0824718144264291E-2</v>
      </c>
      <c r="S6003" s="65">
        <f t="shared" si="854"/>
        <v>1.4758003318965016E-2</v>
      </c>
      <c r="T6003" s="66">
        <f>(L6003*'Football Field'!$F$4)+(M6003*'Football Field'!$F$5)+(N6003*'Football Field'!$F$6)+(O6003*'Football Field'!$F$7)+(P6003*'Football Field'!$F$8)+(Q6003*'Football Field'!$F$9)+(R6003*'Football Field'!$F$10)+(S6003*'Football Field'!$F$11)</f>
        <v>129025568.69154064</v>
      </c>
    </row>
    <row r="6004" spans="2:20" x14ac:dyDescent="0.3">
      <c r="B6004" s="62">
        <f t="shared" si="846"/>
        <v>5977</v>
      </c>
      <c r="C6004" s="62">
        <v>0.73633578608825245</v>
      </c>
      <c r="D6004" s="62">
        <v>0.58627962361863617</v>
      </c>
      <c r="E6004" s="62">
        <v>0.29898500352033697</v>
      </c>
      <c r="F6004" s="62">
        <v>5.5521282299636932E-2</v>
      </c>
      <c r="G6004" s="62">
        <v>0.2304488306047443</v>
      </c>
      <c r="H6004" s="62">
        <v>0.73794926701909136</v>
      </c>
      <c r="I6004" s="62">
        <v>0.28531718591918465</v>
      </c>
      <c r="J6004" s="62">
        <v>0.36291240277534897</v>
      </c>
      <c r="K6004" s="62"/>
      <c r="L6004" s="65">
        <f t="shared" si="847"/>
        <v>0.22355549883268311</v>
      </c>
      <c r="M6004" s="65">
        <f t="shared" si="848"/>
        <v>0.17799764209449026</v>
      </c>
      <c r="N6004" s="65">
        <f t="shared" si="849"/>
        <v>9.0773452639811625E-2</v>
      </c>
      <c r="O6004" s="65">
        <f t="shared" si="850"/>
        <v>1.6856559459460959E-2</v>
      </c>
      <c r="P6004" s="65">
        <f t="shared" si="851"/>
        <v>6.996550249844502E-2</v>
      </c>
      <c r="Q6004" s="65">
        <f t="shared" si="852"/>
        <v>0.22404536030779479</v>
      </c>
      <c r="R6004" s="65">
        <f t="shared" si="853"/>
        <v>8.662382981893528E-2</v>
      </c>
      <c r="S6004" s="65">
        <f t="shared" si="854"/>
        <v>0.11018215434837891</v>
      </c>
      <c r="T6004" s="66">
        <f>(L6004*'Football Field'!$F$4)+(M6004*'Football Field'!$F$5)+(N6004*'Football Field'!$F$6)+(O6004*'Football Field'!$F$7)+(P6004*'Football Field'!$F$8)+(Q6004*'Football Field'!$F$9)+(R6004*'Football Field'!$F$10)+(S6004*'Football Field'!$F$11)</f>
        <v>127440822.26904811</v>
      </c>
    </row>
    <row r="6005" spans="2:20" x14ac:dyDescent="0.3">
      <c r="B6005" s="62">
        <f t="shared" si="846"/>
        <v>5978</v>
      </c>
      <c r="C6005" s="62">
        <v>0.48760868115775968</v>
      </c>
      <c r="D6005" s="62">
        <v>0.2652650974280466</v>
      </c>
      <c r="E6005" s="62">
        <v>0.15025112658206552</v>
      </c>
      <c r="F6005" s="62">
        <v>0.53761469712968835</v>
      </c>
      <c r="G6005" s="62">
        <v>0.30386247207161521</v>
      </c>
      <c r="H6005" s="62">
        <v>0.15961267252935829</v>
      </c>
      <c r="I6005" s="62">
        <v>0.26701518773448352</v>
      </c>
      <c r="J6005" s="62">
        <v>0.68506952636156038</v>
      </c>
      <c r="K6005" s="62"/>
      <c r="L6005" s="65">
        <f t="shared" si="847"/>
        <v>0.17071343107279513</v>
      </c>
      <c r="M6005" s="65">
        <f t="shared" si="848"/>
        <v>9.2870198328462383E-2</v>
      </c>
      <c r="N6005" s="65">
        <f t="shared" si="849"/>
        <v>5.2603422237018291E-2</v>
      </c>
      <c r="O6005" s="65">
        <f t="shared" si="850"/>
        <v>0.18822070461144444</v>
      </c>
      <c r="P6005" s="65">
        <f t="shared" si="851"/>
        <v>0.1063832683586366</v>
      </c>
      <c r="Q6005" s="65">
        <f t="shared" si="852"/>
        <v>5.5880930801905614E-2</v>
      </c>
      <c r="R6005" s="65">
        <f t="shared" si="853"/>
        <v>9.3482910801484215E-2</v>
      </c>
      <c r="S6005" s="65">
        <f t="shared" si="854"/>
        <v>0.23984513378825334</v>
      </c>
      <c r="T6005" s="66">
        <f>(L6005*'Football Field'!$F$4)+(M6005*'Football Field'!$F$5)+(N6005*'Football Field'!$F$6)+(O6005*'Football Field'!$F$7)+(P6005*'Football Field'!$F$8)+(Q6005*'Football Field'!$F$9)+(R6005*'Football Field'!$F$10)+(S6005*'Football Field'!$F$11)</f>
        <v>133129998.58471844</v>
      </c>
    </row>
    <row r="6006" spans="2:20" x14ac:dyDescent="0.3">
      <c r="B6006" s="62">
        <f t="shared" si="846"/>
        <v>5979</v>
      </c>
      <c r="C6006" s="62">
        <v>0.39387950249569725</v>
      </c>
      <c r="D6006" s="62">
        <v>0.40879582355274324</v>
      </c>
      <c r="E6006" s="62">
        <v>0.71519520714881768</v>
      </c>
      <c r="F6006" s="62">
        <v>4.4884443031873111E-2</v>
      </c>
      <c r="G6006" s="62">
        <v>0.55776408794523968</v>
      </c>
      <c r="H6006" s="62">
        <v>0.89279931082498531</v>
      </c>
      <c r="I6006" s="62">
        <v>0.35104930065219497</v>
      </c>
      <c r="J6006" s="62">
        <v>0.87394460714573974</v>
      </c>
      <c r="K6006" s="62"/>
      <c r="L6006" s="65">
        <f t="shared" si="847"/>
        <v>9.293310077560786E-2</v>
      </c>
      <c r="M6006" s="65">
        <f t="shared" si="848"/>
        <v>9.6452501910250357E-2</v>
      </c>
      <c r="N6006" s="65">
        <f t="shared" si="849"/>
        <v>0.16874528336472366</v>
      </c>
      <c r="O6006" s="65">
        <f t="shared" si="850"/>
        <v>1.0590168925034785E-2</v>
      </c>
      <c r="P6006" s="65">
        <f t="shared" si="851"/>
        <v>0.13160051707589482</v>
      </c>
      <c r="Q6006" s="65">
        <f t="shared" si="852"/>
        <v>0.2106497235818916</v>
      </c>
      <c r="R6006" s="65">
        <f t="shared" si="853"/>
        <v>8.2827615623571285E-2</v>
      </c>
      <c r="S6006" s="65">
        <f t="shared" si="854"/>
        <v>0.20620108874302562</v>
      </c>
      <c r="T6006" s="66">
        <f>(L6006*'Football Field'!$F$4)+(M6006*'Football Field'!$F$5)+(N6006*'Football Field'!$F$6)+(O6006*'Football Field'!$F$7)+(P6006*'Football Field'!$F$8)+(Q6006*'Football Field'!$F$9)+(R6006*'Football Field'!$F$10)+(S6006*'Football Field'!$F$11)</f>
        <v>135595782.52574065</v>
      </c>
    </row>
    <row r="6007" spans="2:20" x14ac:dyDescent="0.3">
      <c r="B6007" s="62">
        <f t="shared" si="846"/>
        <v>5980</v>
      </c>
      <c r="C6007" s="62">
        <v>0.38510763150345362</v>
      </c>
      <c r="D6007" s="62">
        <v>0.62969684041798213</v>
      </c>
      <c r="E6007" s="62">
        <v>0.55769912006040134</v>
      </c>
      <c r="F6007" s="62">
        <v>0.78425200899849068</v>
      </c>
      <c r="G6007" s="62">
        <v>0.40864041955960506</v>
      </c>
      <c r="H6007" s="62">
        <v>0.44422140476480909</v>
      </c>
      <c r="I6007" s="62">
        <v>0.95757308061126145</v>
      </c>
      <c r="J6007" s="62">
        <v>0.73089459909657006</v>
      </c>
      <c r="K6007" s="62"/>
      <c r="L6007" s="65">
        <f t="shared" si="847"/>
        <v>7.8624120089163918E-2</v>
      </c>
      <c r="M6007" s="65">
        <f t="shared" si="848"/>
        <v>0.12855979978248372</v>
      </c>
      <c r="N6007" s="65">
        <f t="shared" si="849"/>
        <v>0.11386064310921559</v>
      </c>
      <c r="O6007" s="65">
        <f t="shared" si="850"/>
        <v>0.16011400214257354</v>
      </c>
      <c r="P6007" s="65">
        <f t="shared" si="851"/>
        <v>8.3428607465683494E-2</v>
      </c>
      <c r="Q6007" s="65">
        <f t="shared" si="852"/>
        <v>9.0692871855208163E-2</v>
      </c>
      <c r="R6007" s="65">
        <f t="shared" si="853"/>
        <v>0.19549947787377275</v>
      </c>
      <c r="S6007" s="65">
        <f t="shared" si="854"/>
        <v>0.14922047768189889</v>
      </c>
      <c r="T6007" s="66">
        <f>(L6007*'Football Field'!$F$4)+(M6007*'Football Field'!$F$5)+(N6007*'Football Field'!$F$6)+(O6007*'Football Field'!$F$7)+(P6007*'Football Field'!$F$8)+(Q6007*'Football Field'!$F$9)+(R6007*'Football Field'!$F$10)+(S6007*'Football Field'!$F$11)</f>
        <v>146437857.10914767</v>
      </c>
    </row>
    <row r="6008" spans="2:20" x14ac:dyDescent="0.3">
      <c r="B6008" s="62">
        <f t="shared" si="846"/>
        <v>5981</v>
      </c>
      <c r="C6008" s="62">
        <v>0.1384549406062312</v>
      </c>
      <c r="D6008" s="62">
        <v>0.1034398566521052</v>
      </c>
      <c r="E6008" s="62">
        <v>5.8934494264465953E-2</v>
      </c>
      <c r="F6008" s="62">
        <v>0.22577309993897654</v>
      </c>
      <c r="G6008" s="62">
        <v>0.17957199755358033</v>
      </c>
      <c r="H6008" s="62">
        <v>0.76440849469882299</v>
      </c>
      <c r="I6008" s="62">
        <v>0.46515639699835742</v>
      </c>
      <c r="J6008" s="62">
        <v>0.32070439496694558</v>
      </c>
      <c r="K6008" s="62"/>
      <c r="L6008" s="65">
        <f t="shared" si="847"/>
        <v>6.1359803525580188E-2</v>
      </c>
      <c r="M6008" s="65">
        <f t="shared" si="848"/>
        <v>4.5841984786505363E-2</v>
      </c>
      <c r="N6008" s="65">
        <f t="shared" si="849"/>
        <v>2.6118309488367328E-2</v>
      </c>
      <c r="O6008" s="65">
        <f t="shared" si="850"/>
        <v>0.10005705100127937</v>
      </c>
      <c r="P6008" s="65">
        <f t="shared" si="851"/>
        <v>7.9581865698245546E-2</v>
      </c>
      <c r="Q6008" s="65">
        <f t="shared" si="852"/>
        <v>0.33876692910078327</v>
      </c>
      <c r="R6008" s="65">
        <f t="shared" si="853"/>
        <v>0.20614580457377665</v>
      </c>
      <c r="S6008" s="65">
        <f t="shared" si="854"/>
        <v>0.14212825182546227</v>
      </c>
      <c r="T6008" s="66">
        <f>(L6008*'Football Field'!$F$4)+(M6008*'Football Field'!$F$5)+(N6008*'Football Field'!$F$6)+(O6008*'Football Field'!$F$7)+(P6008*'Football Field'!$F$8)+(Q6008*'Football Field'!$F$9)+(R6008*'Football Field'!$F$10)+(S6008*'Football Field'!$F$11)</f>
        <v>145166654.98559979</v>
      </c>
    </row>
    <row r="6009" spans="2:20" x14ac:dyDescent="0.3">
      <c r="B6009" s="62">
        <f t="shared" si="846"/>
        <v>5982</v>
      </c>
      <c r="C6009" s="62">
        <v>0.12169000814524766</v>
      </c>
      <c r="D6009" s="62">
        <v>0.92150579850425651</v>
      </c>
      <c r="E6009" s="62">
        <v>0.9575392255654509</v>
      </c>
      <c r="F6009" s="62">
        <v>0.90113489448028528</v>
      </c>
      <c r="G6009" s="62">
        <v>0.77206556783507241</v>
      </c>
      <c r="H6009" s="62">
        <v>0.81963468904757475</v>
      </c>
      <c r="I6009" s="62">
        <v>0.84182384718087011</v>
      </c>
      <c r="J6009" s="62">
        <v>0.93151224128048016</v>
      </c>
      <c r="K6009" s="62"/>
      <c r="L6009" s="65">
        <f t="shared" si="847"/>
        <v>1.9417875880510017E-2</v>
      </c>
      <c r="M6009" s="65">
        <f t="shared" si="848"/>
        <v>0.14704317545256673</v>
      </c>
      <c r="N6009" s="65">
        <f t="shared" si="849"/>
        <v>0.15279297056629981</v>
      </c>
      <c r="O6009" s="65">
        <f t="shared" si="850"/>
        <v>0.14379262356305481</v>
      </c>
      <c r="P6009" s="65">
        <f t="shared" si="851"/>
        <v>0.12319724187989872</v>
      </c>
      <c r="Q6009" s="65">
        <f t="shared" si="852"/>
        <v>0.13078776887162019</v>
      </c>
      <c r="R6009" s="65">
        <f t="shared" si="853"/>
        <v>0.1343284566001563</v>
      </c>
      <c r="S6009" s="65">
        <f t="shared" si="854"/>
        <v>0.14863988718589341</v>
      </c>
      <c r="T6009" s="66">
        <f>(L6009*'Football Field'!$F$4)+(M6009*'Football Field'!$F$5)+(N6009*'Football Field'!$F$6)+(O6009*'Football Field'!$F$7)+(P6009*'Football Field'!$F$8)+(Q6009*'Football Field'!$F$9)+(R6009*'Football Field'!$F$10)+(S6009*'Football Field'!$F$11)</f>
        <v>142331202.77888897</v>
      </c>
    </row>
    <row r="6010" spans="2:20" x14ac:dyDescent="0.3">
      <c r="B6010" s="62">
        <f t="shared" si="846"/>
        <v>5983</v>
      </c>
      <c r="C6010" s="62">
        <v>0.95181207625608455</v>
      </c>
      <c r="D6010" s="62">
        <v>0.39482314439766752</v>
      </c>
      <c r="E6010" s="62">
        <v>0.73112419567553799</v>
      </c>
      <c r="F6010" s="62">
        <v>0.51211710929173027</v>
      </c>
      <c r="G6010" s="62">
        <v>4.2329759193352579E-2</v>
      </c>
      <c r="H6010" s="62">
        <v>0.88008352069432616</v>
      </c>
      <c r="I6010" s="62">
        <v>0.71958000412535594</v>
      </c>
      <c r="J6010" s="62">
        <v>0.61752694900933225</v>
      </c>
      <c r="K6010" s="62"/>
      <c r="L6010" s="65">
        <f t="shared" si="847"/>
        <v>0.19627432516417831</v>
      </c>
      <c r="M6010" s="65">
        <f t="shared" si="848"/>
        <v>8.1416960510387021E-2</v>
      </c>
      <c r="N6010" s="65">
        <f t="shared" si="849"/>
        <v>0.15076600906543869</v>
      </c>
      <c r="O6010" s="65">
        <f t="shared" si="850"/>
        <v>0.10560429158099952</v>
      </c>
      <c r="P6010" s="65">
        <f t="shared" si="851"/>
        <v>8.7288710947202985E-3</v>
      </c>
      <c r="Q6010" s="65">
        <f t="shared" si="852"/>
        <v>0.18148309253634431</v>
      </c>
      <c r="R6010" s="65">
        <f t="shared" si="853"/>
        <v>0.14838546729400989</v>
      </c>
      <c r="S6010" s="65">
        <f t="shared" si="854"/>
        <v>0.12734098275392186</v>
      </c>
      <c r="T6010" s="66">
        <f>(L6010*'Football Field'!$F$4)+(M6010*'Football Field'!$F$5)+(N6010*'Football Field'!$F$6)+(O6010*'Football Field'!$F$7)+(P6010*'Football Field'!$F$8)+(Q6010*'Football Field'!$F$9)+(R6010*'Football Field'!$F$10)+(S6010*'Football Field'!$F$11)</f>
        <v>133766810.31730747</v>
      </c>
    </row>
    <row r="6011" spans="2:20" x14ac:dyDescent="0.3">
      <c r="B6011" s="62">
        <f t="shared" si="846"/>
        <v>5984</v>
      </c>
      <c r="C6011" s="62">
        <v>0.88881806526913709</v>
      </c>
      <c r="D6011" s="62">
        <v>0.75527326060478261</v>
      </c>
      <c r="E6011" s="62">
        <v>0.50161209766632164</v>
      </c>
      <c r="F6011" s="62">
        <v>0.27277064520566285</v>
      </c>
      <c r="G6011" s="62">
        <v>0.86235552374837687</v>
      </c>
      <c r="H6011" s="62">
        <v>0.72852018801603124</v>
      </c>
      <c r="I6011" s="62">
        <v>0.50779199687084098</v>
      </c>
      <c r="J6011" s="62">
        <v>0.31048290653253763</v>
      </c>
      <c r="K6011" s="62"/>
      <c r="L6011" s="65">
        <f t="shared" si="847"/>
        <v>0.1841108461125408</v>
      </c>
      <c r="M6011" s="65">
        <f t="shared" si="848"/>
        <v>0.15644821419557675</v>
      </c>
      <c r="N6011" s="65">
        <f t="shared" si="849"/>
        <v>0.10390453494401959</v>
      </c>
      <c r="O6011" s="65">
        <f t="shared" si="850"/>
        <v>5.6502040457820202E-2</v>
      </c>
      <c r="P6011" s="65">
        <f t="shared" si="851"/>
        <v>0.17862936334339824</v>
      </c>
      <c r="Q6011" s="65">
        <f t="shared" si="852"/>
        <v>0.15090655047057835</v>
      </c>
      <c r="R6011" s="65">
        <f t="shared" si="853"/>
        <v>0.10518464671930146</v>
      </c>
      <c r="S6011" s="65">
        <f t="shared" si="854"/>
        <v>6.4313803756764557E-2</v>
      </c>
      <c r="T6011" s="66">
        <f>(L6011*'Football Field'!$F$4)+(M6011*'Football Field'!$F$5)+(N6011*'Football Field'!$F$6)+(O6011*'Football Field'!$F$7)+(P6011*'Football Field'!$F$8)+(Q6011*'Football Field'!$F$9)+(R6011*'Football Field'!$F$10)+(S6011*'Football Field'!$F$11)</f>
        <v>139455588.99485752</v>
      </c>
    </row>
    <row r="6012" spans="2:20" x14ac:dyDescent="0.3">
      <c r="B6012" s="62">
        <f t="shared" si="846"/>
        <v>5985</v>
      </c>
      <c r="C6012" s="62">
        <v>0.57201994961640978</v>
      </c>
      <c r="D6012" s="62">
        <v>0.76528381829368253</v>
      </c>
      <c r="E6012" s="62">
        <v>0.90915031785353895</v>
      </c>
      <c r="F6012" s="62">
        <v>0.63560540212827077</v>
      </c>
      <c r="G6012" s="62">
        <v>0.37546977742189325</v>
      </c>
      <c r="H6012" s="62">
        <v>0.83285181806919384</v>
      </c>
      <c r="I6012" s="62">
        <v>0.48713393706076913</v>
      </c>
      <c r="J6012" s="62">
        <v>0.3862016712899945</v>
      </c>
      <c r="K6012" s="62"/>
      <c r="L6012" s="65">
        <f t="shared" si="847"/>
        <v>0.11524024942217476</v>
      </c>
      <c r="M6012" s="65">
        <f t="shared" si="848"/>
        <v>0.15417556355868092</v>
      </c>
      <c r="N6012" s="65">
        <f t="shared" si="849"/>
        <v>0.18315918782544099</v>
      </c>
      <c r="O6012" s="65">
        <f t="shared" si="850"/>
        <v>0.12805029811366272</v>
      </c>
      <c r="P6012" s="65">
        <f t="shared" si="851"/>
        <v>7.5642870199899986E-2</v>
      </c>
      <c r="Q6012" s="65">
        <f t="shared" si="852"/>
        <v>0.16778794395259714</v>
      </c>
      <c r="R6012" s="65">
        <f t="shared" si="853"/>
        <v>9.8138948556836442E-2</v>
      </c>
      <c r="S6012" s="65">
        <f t="shared" si="854"/>
        <v>7.7804938370707052E-2</v>
      </c>
      <c r="T6012" s="66">
        <f>(L6012*'Football Field'!$F$4)+(M6012*'Football Field'!$F$5)+(N6012*'Football Field'!$F$6)+(O6012*'Football Field'!$F$7)+(P6012*'Football Field'!$F$8)+(Q6012*'Football Field'!$F$9)+(R6012*'Football Field'!$F$10)+(S6012*'Football Field'!$F$11)</f>
        <v>133059342.33118464</v>
      </c>
    </row>
    <row r="6013" spans="2:20" x14ac:dyDescent="0.3">
      <c r="B6013" s="62">
        <f t="shared" si="846"/>
        <v>5986</v>
      </c>
      <c r="C6013" s="62">
        <v>0.21460122002078441</v>
      </c>
      <c r="D6013" s="62">
        <v>0.1049535389604046</v>
      </c>
      <c r="E6013" s="62">
        <v>0.90256896409389797</v>
      </c>
      <c r="F6013" s="62">
        <v>6.0923740502450419E-2</v>
      </c>
      <c r="G6013" s="62">
        <v>0.5008276784116743</v>
      </c>
      <c r="H6013" s="62">
        <v>0.52357966905747522</v>
      </c>
      <c r="I6013" s="62">
        <v>0.69339100502646966</v>
      </c>
      <c r="J6013" s="62">
        <v>0.92215927621924831</v>
      </c>
      <c r="K6013" s="62"/>
      <c r="L6013" s="65">
        <f t="shared" si="847"/>
        <v>5.4703273376426428E-2</v>
      </c>
      <c r="M6013" s="65">
        <f t="shared" si="848"/>
        <v>2.6753352721006818E-2</v>
      </c>
      <c r="N6013" s="65">
        <f t="shared" si="849"/>
        <v>0.23007081124293993</v>
      </c>
      <c r="O6013" s="65">
        <f t="shared" si="850"/>
        <v>1.5529865261237702E-2</v>
      </c>
      <c r="P6013" s="65">
        <f t="shared" si="851"/>
        <v>0.12766429475089366</v>
      </c>
      <c r="Q6013" s="65">
        <f t="shared" si="852"/>
        <v>0.1334639279684243</v>
      </c>
      <c r="R6013" s="65">
        <f t="shared" si="853"/>
        <v>0.17674996302930804</v>
      </c>
      <c r="S6013" s="65">
        <f t="shared" si="854"/>
        <v>0.23506451164976319</v>
      </c>
      <c r="T6013" s="66">
        <f>(L6013*'Football Field'!$F$4)+(M6013*'Football Field'!$F$5)+(N6013*'Football Field'!$F$6)+(O6013*'Football Field'!$F$7)+(P6013*'Football Field'!$F$8)+(Q6013*'Football Field'!$F$9)+(R6013*'Football Field'!$F$10)+(S6013*'Football Field'!$F$11)</f>
        <v>150580782.133517</v>
      </c>
    </row>
    <row r="6014" spans="2:20" x14ac:dyDescent="0.3">
      <c r="B6014" s="62">
        <f t="shared" si="846"/>
        <v>5987</v>
      </c>
      <c r="C6014" s="62">
        <v>0.49925427563689462</v>
      </c>
      <c r="D6014" s="62">
        <v>0.21809889431977525</v>
      </c>
      <c r="E6014" s="62">
        <v>0.1371384071970263</v>
      </c>
      <c r="F6014" s="62">
        <v>0.11956556145772845</v>
      </c>
      <c r="G6014" s="62">
        <v>0.51178499283613121</v>
      </c>
      <c r="H6014" s="62">
        <v>0.93550114396220196</v>
      </c>
      <c r="I6014" s="62">
        <v>0.41109310590702797</v>
      </c>
      <c r="J6014" s="62">
        <v>0.51515786419708887</v>
      </c>
      <c r="K6014" s="62"/>
      <c r="L6014" s="65">
        <f t="shared" si="847"/>
        <v>0.14913822853708972</v>
      </c>
      <c r="M6014" s="65">
        <f t="shared" si="848"/>
        <v>6.5150934768169869E-2</v>
      </c>
      <c r="N6014" s="65">
        <f t="shared" si="849"/>
        <v>4.0966257299792551E-2</v>
      </c>
      <c r="O6014" s="65">
        <f t="shared" si="850"/>
        <v>3.5716861927922949E-2</v>
      </c>
      <c r="P6014" s="65">
        <f t="shared" si="851"/>
        <v>0.15288142925982637</v>
      </c>
      <c r="Q6014" s="65">
        <f t="shared" si="852"/>
        <v>0.27945475925461133</v>
      </c>
      <c r="R6014" s="65">
        <f t="shared" si="853"/>
        <v>0.12280254886264536</v>
      </c>
      <c r="S6014" s="65">
        <f t="shared" si="854"/>
        <v>0.15388898008994195</v>
      </c>
      <c r="T6014" s="66">
        <f>(L6014*'Football Field'!$F$4)+(M6014*'Football Field'!$F$5)+(N6014*'Football Field'!$F$6)+(O6014*'Football Field'!$F$7)+(P6014*'Football Field'!$F$8)+(Q6014*'Football Field'!$F$9)+(R6014*'Football Field'!$F$10)+(S6014*'Football Field'!$F$11)</f>
        <v>139147438.17338753</v>
      </c>
    </row>
    <row r="6015" spans="2:20" x14ac:dyDescent="0.3">
      <c r="B6015" s="62">
        <f t="shared" si="846"/>
        <v>5988</v>
      </c>
      <c r="C6015" s="62">
        <v>0.62253094661632924</v>
      </c>
      <c r="D6015" s="62">
        <v>0.10075042325163752</v>
      </c>
      <c r="E6015" s="62">
        <v>3.4466613274610092E-2</v>
      </c>
      <c r="F6015" s="62">
        <v>0.54691055007388623</v>
      </c>
      <c r="G6015" s="62">
        <v>0.91913308846969455</v>
      </c>
      <c r="H6015" s="62">
        <v>0.97114977052288265</v>
      </c>
      <c r="I6015" s="62">
        <v>0.68627472850127014</v>
      </c>
      <c r="J6015" s="62">
        <v>0.62004747831172013</v>
      </c>
      <c r="K6015" s="62"/>
      <c r="L6015" s="65">
        <f t="shared" si="847"/>
        <v>0.13830137536303888</v>
      </c>
      <c r="M6015" s="65">
        <f t="shared" si="848"/>
        <v>2.2382697888105711E-2</v>
      </c>
      <c r="N6015" s="65">
        <f t="shared" si="849"/>
        <v>7.6570972831047921E-3</v>
      </c>
      <c r="O6015" s="65">
        <f t="shared" si="850"/>
        <v>0.1215015601825032</v>
      </c>
      <c r="P6015" s="65">
        <f t="shared" si="851"/>
        <v>0.20419445967780922</v>
      </c>
      <c r="Q6015" s="65">
        <f t="shared" si="852"/>
        <v>0.21575047742902237</v>
      </c>
      <c r="R6015" s="65">
        <f t="shared" si="853"/>
        <v>0.15246268373404614</v>
      </c>
      <c r="S6015" s="65">
        <f t="shared" si="854"/>
        <v>0.13774964844236962</v>
      </c>
      <c r="T6015" s="66">
        <f>(L6015*'Football Field'!$F$4)+(M6015*'Football Field'!$F$5)+(N6015*'Football Field'!$F$6)+(O6015*'Football Field'!$F$7)+(P6015*'Football Field'!$F$8)+(Q6015*'Football Field'!$F$9)+(R6015*'Football Field'!$F$10)+(S6015*'Football Field'!$F$11)</f>
        <v>147273746.07585227</v>
      </c>
    </row>
    <row r="6016" spans="2:20" x14ac:dyDescent="0.3">
      <c r="B6016" s="62">
        <f t="shared" si="846"/>
        <v>5989</v>
      </c>
      <c r="C6016" s="62">
        <v>4.6492973369926749E-2</v>
      </c>
      <c r="D6016" s="62">
        <v>0.89801772113476863</v>
      </c>
      <c r="E6016" s="62">
        <v>0.26671493394090207</v>
      </c>
      <c r="F6016" s="62">
        <v>9.9296242148138592E-2</v>
      </c>
      <c r="G6016" s="62">
        <v>0.89477056930501064</v>
      </c>
      <c r="H6016" s="62">
        <v>0.53129000922471803</v>
      </c>
      <c r="I6016" s="62">
        <v>0.14280496356728956</v>
      </c>
      <c r="J6016" s="62">
        <v>0.47670637555807893</v>
      </c>
      <c r="K6016" s="62"/>
      <c r="L6016" s="65">
        <f t="shared" si="847"/>
        <v>1.3853299789391817E-2</v>
      </c>
      <c r="M6016" s="65">
        <f t="shared" si="848"/>
        <v>0.26757825549426695</v>
      </c>
      <c r="N6016" s="65">
        <f t="shared" si="849"/>
        <v>7.9471835642611913E-2</v>
      </c>
      <c r="O6016" s="65">
        <f t="shared" si="850"/>
        <v>2.9586849597534666E-2</v>
      </c>
      <c r="P6016" s="65">
        <f t="shared" si="851"/>
        <v>0.26661071643408701</v>
      </c>
      <c r="Q6016" s="65">
        <f t="shared" si="852"/>
        <v>0.15830606733488767</v>
      </c>
      <c r="R6016" s="65">
        <f t="shared" si="853"/>
        <v>4.2550945407816912E-2</v>
      </c>
      <c r="S6016" s="65">
        <f t="shared" si="854"/>
        <v>0.14204203029940299</v>
      </c>
      <c r="T6016" s="66">
        <f>(L6016*'Football Field'!$F$4)+(M6016*'Football Field'!$F$5)+(N6016*'Football Field'!$F$6)+(O6016*'Football Field'!$F$7)+(P6016*'Football Field'!$F$8)+(Q6016*'Football Field'!$F$9)+(R6016*'Football Field'!$F$10)+(S6016*'Football Field'!$F$11)</f>
        <v>138210006.36954388</v>
      </c>
    </row>
    <row r="6017" spans="2:20" x14ac:dyDescent="0.3">
      <c r="B6017" s="62">
        <f t="shared" si="846"/>
        <v>5990</v>
      </c>
      <c r="C6017" s="62">
        <v>0.61159661306814805</v>
      </c>
      <c r="D6017" s="62">
        <v>0.86136359874594026</v>
      </c>
      <c r="E6017" s="62">
        <v>6.0202139713203096E-2</v>
      </c>
      <c r="F6017" s="62">
        <v>0.3139804103463576</v>
      </c>
      <c r="G6017" s="62">
        <v>0.46103915060369283</v>
      </c>
      <c r="H6017" s="62">
        <v>0.64624340705299776</v>
      </c>
      <c r="I6017" s="62">
        <v>0.36672392774203377</v>
      </c>
      <c r="J6017" s="62">
        <v>0.5131548422200638</v>
      </c>
      <c r="K6017" s="62"/>
      <c r="L6017" s="65">
        <f t="shared" si="847"/>
        <v>0.15950654898347086</v>
      </c>
      <c r="M6017" s="65">
        <f t="shared" si="848"/>
        <v>0.22464665781371623</v>
      </c>
      <c r="N6017" s="65">
        <f t="shared" si="849"/>
        <v>1.5700929897078744E-2</v>
      </c>
      <c r="O6017" s="65">
        <f t="shared" si="850"/>
        <v>8.1887195959963757E-2</v>
      </c>
      <c r="P6017" s="65">
        <f t="shared" si="851"/>
        <v>0.12024063293965882</v>
      </c>
      <c r="Q6017" s="65">
        <f t="shared" si="852"/>
        <v>0.16854255478170582</v>
      </c>
      <c r="R6017" s="65">
        <f t="shared" si="853"/>
        <v>9.5642890908680792E-2</v>
      </c>
      <c r="S6017" s="65">
        <f t="shared" si="854"/>
        <v>0.13383258871572501</v>
      </c>
      <c r="T6017" s="66">
        <f>(L6017*'Football Field'!$F$4)+(M6017*'Football Field'!$F$5)+(N6017*'Football Field'!$F$6)+(O6017*'Football Field'!$F$7)+(P6017*'Football Field'!$F$8)+(Q6017*'Football Field'!$F$9)+(R6017*'Football Field'!$F$10)+(S6017*'Football Field'!$F$11)</f>
        <v>131654770.33667146</v>
      </c>
    </row>
    <row r="6018" spans="2:20" x14ac:dyDescent="0.3">
      <c r="B6018" s="62">
        <f t="shared" si="846"/>
        <v>5991</v>
      </c>
      <c r="C6018" s="62">
        <v>1.6994583091221038E-2</v>
      </c>
      <c r="D6018" s="62">
        <v>0.92691220917383388</v>
      </c>
      <c r="E6018" s="62">
        <v>4.8784750444998859E-2</v>
      </c>
      <c r="F6018" s="62">
        <v>5.4229773563825301E-2</v>
      </c>
      <c r="G6018" s="62">
        <v>0.61757849702655698</v>
      </c>
      <c r="H6018" s="62">
        <v>0.45295460947662325</v>
      </c>
      <c r="I6018" s="62">
        <v>0.37344373470767644</v>
      </c>
      <c r="J6018" s="62">
        <v>0.54719072431434623</v>
      </c>
      <c r="K6018" s="62"/>
      <c r="L6018" s="65">
        <f t="shared" si="847"/>
        <v>5.5938399936335181E-3</v>
      </c>
      <c r="M6018" s="65">
        <f t="shared" si="848"/>
        <v>0.30509713350615969</v>
      </c>
      <c r="N6018" s="65">
        <f t="shared" si="849"/>
        <v>1.605771007466698E-2</v>
      </c>
      <c r="O6018" s="65">
        <f t="shared" si="850"/>
        <v>1.7849962813369619E-2</v>
      </c>
      <c r="P6018" s="65">
        <f t="shared" si="851"/>
        <v>0.20327861397552072</v>
      </c>
      <c r="Q6018" s="65">
        <f t="shared" si="852"/>
        <v>0.14909195454755578</v>
      </c>
      <c r="R6018" s="65">
        <f t="shared" si="853"/>
        <v>0.12292060872377512</v>
      </c>
      <c r="S6018" s="65">
        <f t="shared" si="854"/>
        <v>0.18011017636531862</v>
      </c>
      <c r="T6018" s="66">
        <f>(L6018*'Football Field'!$F$4)+(M6018*'Football Field'!$F$5)+(N6018*'Football Field'!$F$6)+(O6018*'Football Field'!$F$7)+(P6018*'Football Field'!$F$8)+(Q6018*'Football Field'!$F$9)+(R6018*'Football Field'!$F$10)+(S6018*'Football Field'!$F$11)</f>
        <v>142644922.90687677</v>
      </c>
    </row>
    <row r="6019" spans="2:20" x14ac:dyDescent="0.3">
      <c r="B6019" s="62">
        <f t="shared" si="846"/>
        <v>5992</v>
      </c>
      <c r="C6019" s="62">
        <v>0.6528376337720817</v>
      </c>
      <c r="D6019" s="62">
        <v>0.22694852696830259</v>
      </c>
      <c r="E6019" s="62">
        <v>0.18243651037645092</v>
      </c>
      <c r="F6019" s="62">
        <v>7.7382989483054554E-2</v>
      </c>
      <c r="G6019" s="62">
        <v>0.96863617202096486</v>
      </c>
      <c r="H6019" s="62">
        <v>0.60783738121304187</v>
      </c>
      <c r="I6019" s="62">
        <v>0.9697631573386124</v>
      </c>
      <c r="J6019" s="62">
        <v>0.59604490042596459</v>
      </c>
      <c r="K6019" s="62"/>
      <c r="L6019" s="65">
        <f t="shared" si="847"/>
        <v>0.15246492781403154</v>
      </c>
      <c r="M6019" s="65">
        <f t="shared" si="848"/>
        <v>5.3001985473470979E-2</v>
      </c>
      <c r="N6019" s="65">
        <f t="shared" si="849"/>
        <v>4.2606565470918026E-2</v>
      </c>
      <c r="O6019" s="65">
        <f t="shared" si="850"/>
        <v>1.80721687832213E-2</v>
      </c>
      <c r="P6019" s="65">
        <f t="shared" si="851"/>
        <v>0.22621711189032839</v>
      </c>
      <c r="Q6019" s="65">
        <f t="shared" si="852"/>
        <v>0.14195548426620064</v>
      </c>
      <c r="R6019" s="65">
        <f t="shared" si="853"/>
        <v>0.22648031015926059</v>
      </c>
      <c r="S6019" s="65">
        <f t="shared" si="854"/>
        <v>0.13920144614256852</v>
      </c>
      <c r="T6019" s="66">
        <f>(L6019*'Football Field'!$F$4)+(M6019*'Football Field'!$F$5)+(N6019*'Football Field'!$F$6)+(O6019*'Football Field'!$F$7)+(P6019*'Football Field'!$F$8)+(Q6019*'Football Field'!$F$9)+(R6019*'Football Field'!$F$10)+(S6019*'Football Field'!$F$11)</f>
        <v>159378962.36915016</v>
      </c>
    </row>
    <row r="6020" spans="2:20" x14ac:dyDescent="0.3">
      <c r="B6020" s="62">
        <f t="shared" si="846"/>
        <v>5993</v>
      </c>
      <c r="C6020" s="62">
        <v>0.63195276307360793</v>
      </c>
      <c r="D6020" s="62">
        <v>0.89443604169366153</v>
      </c>
      <c r="E6020" s="62">
        <v>0.94587547534690453</v>
      </c>
      <c r="F6020" s="62">
        <v>7.8889862363833774E-2</v>
      </c>
      <c r="G6020" s="62">
        <v>0.98022896776898594</v>
      </c>
      <c r="H6020" s="62">
        <v>0.12506142761382022</v>
      </c>
      <c r="I6020" s="62">
        <v>0.30809890785882998</v>
      </c>
      <c r="J6020" s="62">
        <v>0.85136503640378558</v>
      </c>
      <c r="K6020" s="62"/>
      <c r="L6020" s="65">
        <f t="shared" si="847"/>
        <v>0.13122192114310433</v>
      </c>
      <c r="M6020" s="65">
        <f t="shared" si="848"/>
        <v>0.18572529877047975</v>
      </c>
      <c r="N6020" s="65">
        <f t="shared" si="849"/>
        <v>0.19640644726908293</v>
      </c>
      <c r="O6020" s="65">
        <f t="shared" si="850"/>
        <v>1.6381096662586428E-2</v>
      </c>
      <c r="P6020" s="65">
        <f t="shared" si="851"/>
        <v>0.20353978307677134</v>
      </c>
      <c r="Q6020" s="65">
        <f t="shared" si="852"/>
        <v>2.596839787924669E-2</v>
      </c>
      <c r="R6020" s="65">
        <f t="shared" si="853"/>
        <v>6.3975241432117719E-2</v>
      </c>
      <c r="S6020" s="65">
        <f t="shared" si="854"/>
        <v>0.17678181376661084</v>
      </c>
      <c r="T6020" s="66">
        <f>(L6020*'Football Field'!$F$4)+(M6020*'Football Field'!$F$5)+(N6020*'Football Field'!$F$6)+(O6020*'Football Field'!$F$7)+(P6020*'Football Field'!$F$8)+(Q6020*'Football Field'!$F$9)+(R6020*'Football Field'!$F$10)+(S6020*'Football Field'!$F$11)</f>
        <v>138947078.42912185</v>
      </c>
    </row>
    <row r="6021" spans="2:20" x14ac:dyDescent="0.3">
      <c r="B6021" s="62">
        <f t="shared" si="846"/>
        <v>5994</v>
      </c>
      <c r="C6021" s="62">
        <v>0.13621873196086809</v>
      </c>
      <c r="D6021" s="62">
        <v>0.22814581728890437</v>
      </c>
      <c r="E6021" s="62">
        <v>0.32266583204545352</v>
      </c>
      <c r="F6021" s="62">
        <v>0.5986616994640126</v>
      </c>
      <c r="G6021" s="62">
        <v>0.97994709265781677</v>
      </c>
      <c r="H6021" s="62">
        <v>0.12272613318180015</v>
      </c>
      <c r="I6021" s="62">
        <v>0.56085662729802122</v>
      </c>
      <c r="J6021" s="62">
        <v>0.68471479493936105</v>
      </c>
      <c r="K6021" s="62"/>
      <c r="L6021" s="65">
        <f t="shared" si="847"/>
        <v>3.7485168874828466E-2</v>
      </c>
      <c r="M6021" s="65">
        <f t="shared" si="848"/>
        <v>6.2782000434544641E-2</v>
      </c>
      <c r="N6021" s="65">
        <f t="shared" si="849"/>
        <v>8.8792363797920812E-2</v>
      </c>
      <c r="O6021" s="65">
        <f t="shared" si="850"/>
        <v>0.16474191603653293</v>
      </c>
      <c r="P6021" s="65">
        <f t="shared" si="851"/>
        <v>0.2696654250696443</v>
      </c>
      <c r="Q6021" s="65">
        <f t="shared" si="852"/>
        <v>3.3772226194236185E-2</v>
      </c>
      <c r="R6021" s="65">
        <f t="shared" si="853"/>
        <v>0.15433857800755785</v>
      </c>
      <c r="S6021" s="65">
        <f t="shared" si="854"/>
        <v>0.18842232158473488</v>
      </c>
      <c r="T6021" s="66">
        <f>(L6021*'Football Field'!$F$4)+(M6021*'Football Field'!$F$5)+(N6021*'Football Field'!$F$6)+(O6021*'Football Field'!$F$7)+(P6021*'Football Field'!$F$8)+(Q6021*'Football Field'!$F$9)+(R6021*'Football Field'!$F$10)+(S6021*'Football Field'!$F$11)</f>
        <v>156082817.90790337</v>
      </c>
    </row>
    <row r="6022" spans="2:20" x14ac:dyDescent="0.3">
      <c r="B6022" s="62">
        <f t="shared" si="846"/>
        <v>5995</v>
      </c>
      <c r="C6022" s="62">
        <v>0.3760139422798684</v>
      </c>
      <c r="D6022" s="62">
        <v>0.79071967738092386</v>
      </c>
      <c r="E6022" s="62">
        <v>0.62955601936098504</v>
      </c>
      <c r="F6022" s="62">
        <v>0.65599714549439647</v>
      </c>
      <c r="G6022" s="62">
        <v>0.78437939834699133</v>
      </c>
      <c r="H6022" s="62">
        <v>0.40115254525238153</v>
      </c>
      <c r="I6022" s="62">
        <v>0.12797269696584024</v>
      </c>
      <c r="J6022" s="62">
        <v>1.6914016159480627E-2</v>
      </c>
      <c r="K6022" s="62"/>
      <c r="L6022" s="65">
        <f t="shared" si="847"/>
        <v>9.9403442356463756E-2</v>
      </c>
      <c r="M6022" s="65">
        <f t="shared" si="848"/>
        <v>0.2090354878706967</v>
      </c>
      <c r="N6022" s="65">
        <f t="shared" si="849"/>
        <v>0.16643009326004177</v>
      </c>
      <c r="O6022" s="65">
        <f t="shared" si="850"/>
        <v>0.17342009725166574</v>
      </c>
      <c r="P6022" s="65">
        <f t="shared" si="851"/>
        <v>0.2073593650183044</v>
      </c>
      <c r="Q6022" s="65">
        <f t="shared" si="852"/>
        <v>0.10604910995152417</v>
      </c>
      <c r="R6022" s="65">
        <f t="shared" si="853"/>
        <v>3.3830997140464746E-2</v>
      </c>
      <c r="S6022" s="65">
        <f t="shared" si="854"/>
        <v>4.4714071508386343E-3</v>
      </c>
      <c r="T6022" s="66">
        <f>(L6022*'Football Field'!$F$4)+(M6022*'Football Field'!$F$5)+(N6022*'Football Field'!$F$6)+(O6022*'Football Field'!$F$7)+(P6022*'Football Field'!$F$8)+(Q6022*'Football Field'!$F$9)+(R6022*'Football Field'!$F$10)+(S6022*'Football Field'!$F$11)</f>
        <v>134150383.07922211</v>
      </c>
    </row>
    <row r="6023" spans="2:20" x14ac:dyDescent="0.3">
      <c r="B6023" s="62">
        <f t="shared" si="846"/>
        <v>5996</v>
      </c>
      <c r="C6023" s="62">
        <v>0.12707264789816064</v>
      </c>
      <c r="D6023" s="62">
        <v>0.13668806436520642</v>
      </c>
      <c r="E6023" s="62">
        <v>0.38423121299001184</v>
      </c>
      <c r="F6023" s="62">
        <v>0.66284086732774394</v>
      </c>
      <c r="G6023" s="62">
        <v>7.9761179529994175E-2</v>
      </c>
      <c r="H6023" s="62">
        <v>0.21230124828939445</v>
      </c>
      <c r="I6023" s="62">
        <v>0.975342234088305</v>
      </c>
      <c r="J6023" s="62">
        <v>0.61741551869922229</v>
      </c>
      <c r="K6023" s="62"/>
      <c r="L6023" s="65">
        <f t="shared" si="847"/>
        <v>3.9764220008967614E-2</v>
      </c>
      <c r="M6023" s="65">
        <f t="shared" si="848"/>
        <v>4.2773125089625753E-2</v>
      </c>
      <c r="N6023" s="65">
        <f t="shared" si="849"/>
        <v>0.12023558759782861</v>
      </c>
      <c r="O6023" s="65">
        <f t="shared" si="850"/>
        <v>0.20741953925819501</v>
      </c>
      <c r="P6023" s="65">
        <f t="shared" si="851"/>
        <v>2.495927442660429E-2</v>
      </c>
      <c r="Q6023" s="65">
        <f t="shared" si="852"/>
        <v>6.6434387610491724E-2</v>
      </c>
      <c r="R6023" s="65">
        <f t="shared" si="853"/>
        <v>0.30520905813977878</v>
      </c>
      <c r="S6023" s="65">
        <f t="shared" si="854"/>
        <v>0.1932048078685083</v>
      </c>
      <c r="T6023" s="66">
        <f>(L6023*'Football Field'!$F$4)+(M6023*'Football Field'!$F$5)+(N6023*'Football Field'!$F$6)+(O6023*'Football Field'!$F$7)+(P6023*'Football Field'!$F$8)+(Q6023*'Football Field'!$F$9)+(R6023*'Football Field'!$F$10)+(S6023*'Football Field'!$F$11)</f>
        <v>158177080.11800355</v>
      </c>
    </row>
    <row r="6024" spans="2:20" x14ac:dyDescent="0.3">
      <c r="B6024" s="62">
        <f t="shared" si="846"/>
        <v>5997</v>
      </c>
      <c r="C6024" s="62">
        <v>0.98756971065885724</v>
      </c>
      <c r="D6024" s="62">
        <v>0.44557982655516437</v>
      </c>
      <c r="E6024" s="62">
        <v>0.55354230417502182</v>
      </c>
      <c r="F6024" s="62">
        <v>0.31228327096256792</v>
      </c>
      <c r="G6024" s="62">
        <v>0.85029123839715803</v>
      </c>
      <c r="H6024" s="62">
        <v>0.25608535372486607</v>
      </c>
      <c r="I6024" s="62">
        <v>0.43224333579293428</v>
      </c>
      <c r="J6024" s="62">
        <v>0.72014061649230554</v>
      </c>
      <c r="K6024" s="62"/>
      <c r="L6024" s="65">
        <f t="shared" si="847"/>
        <v>0.21667990094913575</v>
      </c>
      <c r="M6024" s="65">
        <f t="shared" si="848"/>
        <v>9.7763420284016175E-2</v>
      </c>
      <c r="N6024" s="65">
        <f t="shared" si="849"/>
        <v>0.1214511647585679</v>
      </c>
      <c r="O6024" s="65">
        <f t="shared" si="850"/>
        <v>6.8517196801325841E-2</v>
      </c>
      <c r="P6024" s="65">
        <f t="shared" si="851"/>
        <v>0.18656001629586003</v>
      </c>
      <c r="Q6024" s="65">
        <f t="shared" si="852"/>
        <v>5.6186969366050304E-2</v>
      </c>
      <c r="R6024" s="65">
        <f t="shared" si="853"/>
        <v>9.4837298243030138E-2</v>
      </c>
      <c r="S6024" s="65">
        <f t="shared" si="854"/>
        <v>0.1580040333020139</v>
      </c>
      <c r="T6024" s="66">
        <f>(L6024*'Football Field'!$F$4)+(M6024*'Football Field'!$F$5)+(N6024*'Football Field'!$F$6)+(O6024*'Football Field'!$F$7)+(P6024*'Football Field'!$F$8)+(Q6024*'Football Field'!$F$9)+(R6024*'Football Field'!$F$10)+(S6024*'Football Field'!$F$11)</f>
        <v>139971967.58732355</v>
      </c>
    </row>
    <row r="6025" spans="2:20" x14ac:dyDescent="0.3">
      <c r="B6025" s="62">
        <f t="shared" si="846"/>
        <v>5998</v>
      </c>
      <c r="C6025" s="62">
        <v>0.73027066854585443</v>
      </c>
      <c r="D6025" s="62">
        <v>2.9789170357480632E-2</v>
      </c>
      <c r="E6025" s="62">
        <v>0.88665965376080458</v>
      </c>
      <c r="F6025" s="62">
        <v>0.61356672496972442</v>
      </c>
      <c r="G6025" s="62">
        <v>9.3564832294762756E-2</v>
      </c>
      <c r="H6025" s="62">
        <v>0.4184478297199512</v>
      </c>
      <c r="I6025" s="62">
        <v>0.5324423212783721</v>
      </c>
      <c r="J6025" s="62">
        <v>0.29825182002198014</v>
      </c>
      <c r="K6025" s="62"/>
      <c r="L6025" s="65">
        <f t="shared" si="847"/>
        <v>0.2026844527035806</v>
      </c>
      <c r="M6025" s="65">
        <f t="shared" si="848"/>
        <v>8.2678956590470937E-3</v>
      </c>
      <c r="N6025" s="65">
        <f t="shared" si="849"/>
        <v>0.24608975055058047</v>
      </c>
      <c r="O6025" s="65">
        <f t="shared" si="850"/>
        <v>0.17029362016586078</v>
      </c>
      <c r="P6025" s="65">
        <f t="shared" si="851"/>
        <v>2.5968641002285464E-2</v>
      </c>
      <c r="Q6025" s="65">
        <f t="shared" si="852"/>
        <v>0.11613895094632835</v>
      </c>
      <c r="R6025" s="65">
        <f t="shared" si="853"/>
        <v>0.14777778313268597</v>
      </c>
      <c r="S6025" s="65">
        <f t="shared" si="854"/>
        <v>8.2778905839631281E-2</v>
      </c>
      <c r="T6025" s="66">
        <f>(L6025*'Football Field'!$F$4)+(M6025*'Football Field'!$F$5)+(N6025*'Football Field'!$F$6)+(O6025*'Football Field'!$F$7)+(P6025*'Football Field'!$F$8)+(Q6025*'Football Field'!$F$9)+(R6025*'Football Field'!$F$10)+(S6025*'Football Field'!$F$11)</f>
        <v>137908793.47210491</v>
      </c>
    </row>
    <row r="6026" spans="2:20" x14ac:dyDescent="0.3">
      <c r="B6026" s="62">
        <f t="shared" si="846"/>
        <v>5999</v>
      </c>
      <c r="C6026" s="62">
        <v>0.43231182319854522</v>
      </c>
      <c r="D6026" s="62">
        <v>0.30806132108415885</v>
      </c>
      <c r="E6026" s="62">
        <v>0.21480201288050871</v>
      </c>
      <c r="F6026" s="62">
        <v>0.38223023218750563</v>
      </c>
      <c r="G6026" s="62">
        <v>0.1355400999348545</v>
      </c>
      <c r="H6026" s="62">
        <v>0.82351515096197125</v>
      </c>
      <c r="I6026" s="62">
        <v>0.95888032071403639</v>
      </c>
      <c r="J6026" s="62">
        <v>0.55745816361756717</v>
      </c>
      <c r="K6026" s="62"/>
      <c r="L6026" s="65">
        <f t="shared" si="847"/>
        <v>0.11338436908770097</v>
      </c>
      <c r="M6026" s="65">
        <f t="shared" si="848"/>
        <v>8.0796630249479071E-2</v>
      </c>
      <c r="N6026" s="65">
        <f t="shared" si="849"/>
        <v>5.6337091428654354E-2</v>
      </c>
      <c r="O6026" s="65">
        <f t="shared" si="850"/>
        <v>0.10024924463590663</v>
      </c>
      <c r="P6026" s="65">
        <f t="shared" si="851"/>
        <v>3.5548712509163527E-2</v>
      </c>
      <c r="Q6026" s="65">
        <f t="shared" si="852"/>
        <v>0.21598702791689031</v>
      </c>
      <c r="R6026" s="65">
        <f t="shared" si="853"/>
        <v>0.25148986069909374</v>
      </c>
      <c r="S6026" s="65">
        <f t="shared" si="854"/>
        <v>0.14620706347311144</v>
      </c>
      <c r="T6026" s="66">
        <f>(L6026*'Football Field'!$F$4)+(M6026*'Football Field'!$F$5)+(N6026*'Football Field'!$F$6)+(O6026*'Football Field'!$F$7)+(P6026*'Football Field'!$F$8)+(Q6026*'Football Field'!$F$9)+(R6026*'Football Field'!$F$10)+(S6026*'Football Field'!$F$11)</f>
        <v>148313782.26867703</v>
      </c>
    </row>
    <row r="6027" spans="2:20" x14ac:dyDescent="0.3">
      <c r="B6027" s="62">
        <f t="shared" si="846"/>
        <v>6000</v>
      </c>
      <c r="C6027" s="62">
        <v>0.45233125894575588</v>
      </c>
      <c r="D6027" s="62">
        <v>0.17785031423009456</v>
      </c>
      <c r="E6027" s="62">
        <v>0.66468577242337179</v>
      </c>
      <c r="F6027" s="62">
        <v>0.72743183935079148</v>
      </c>
      <c r="G6027" s="62">
        <v>2.1993486452424049E-3</v>
      </c>
      <c r="H6027" s="62">
        <v>0.15859008557263865</v>
      </c>
      <c r="I6027" s="62">
        <v>0.7784453602721173</v>
      </c>
      <c r="J6027" s="62">
        <v>8.6314990635682598E-2</v>
      </c>
      <c r="K6027" s="62"/>
      <c r="L6027" s="65">
        <f t="shared" si="847"/>
        <v>0.14840999780068564</v>
      </c>
      <c r="M6027" s="65">
        <f t="shared" si="848"/>
        <v>5.8352732033725929E-2</v>
      </c>
      <c r="N6027" s="65">
        <f t="shared" si="849"/>
        <v>0.21808356613118662</v>
      </c>
      <c r="O6027" s="65">
        <f t="shared" si="850"/>
        <v>0.23867056619039934</v>
      </c>
      <c r="P6027" s="65">
        <f t="shared" si="851"/>
        <v>7.2160683381492592E-4</v>
      </c>
      <c r="Q6027" s="65">
        <f t="shared" si="852"/>
        <v>5.2033446253309593E-2</v>
      </c>
      <c r="R6027" s="65">
        <f t="shared" si="853"/>
        <v>0.25540811500669086</v>
      </c>
      <c r="S6027" s="65">
        <f t="shared" si="854"/>
        <v>2.8319969750187107E-2</v>
      </c>
      <c r="T6027" s="66">
        <f>(L6027*'Football Field'!$F$4)+(M6027*'Football Field'!$F$5)+(N6027*'Football Field'!$F$6)+(O6027*'Football Field'!$F$7)+(P6027*'Football Field'!$F$8)+(Q6027*'Football Field'!$F$9)+(R6027*'Football Field'!$F$10)+(S6027*'Football Field'!$F$11)</f>
        <v>150210983.24791959</v>
      </c>
    </row>
    <row r="6028" spans="2:20" x14ac:dyDescent="0.3">
      <c r="B6028" s="62">
        <f t="shared" si="846"/>
        <v>6001</v>
      </c>
      <c r="C6028" s="62">
        <v>0.48293026128576588</v>
      </c>
      <c r="D6028" s="62">
        <v>0.8284391727723045</v>
      </c>
      <c r="E6028" s="62">
        <v>9.1569499925932107E-2</v>
      </c>
      <c r="F6028" s="62">
        <v>0.52346229720593485</v>
      </c>
      <c r="G6028" s="62">
        <v>0.88785440520905512</v>
      </c>
      <c r="H6028" s="62">
        <v>0.15455043235853216</v>
      </c>
      <c r="I6028" s="62">
        <v>0.42699103728867172</v>
      </c>
      <c r="J6028" s="62">
        <v>0.42065214256051486</v>
      </c>
      <c r="K6028" s="62"/>
      <c r="L6028" s="65">
        <f t="shared" si="847"/>
        <v>0.12653915454583117</v>
      </c>
      <c r="M6028" s="65">
        <f t="shared" si="848"/>
        <v>0.21707066406680153</v>
      </c>
      <c r="N6028" s="65">
        <f t="shared" si="849"/>
        <v>2.3993375507184278E-2</v>
      </c>
      <c r="O6028" s="65">
        <f t="shared" si="850"/>
        <v>0.13715950694144241</v>
      </c>
      <c r="P6028" s="65">
        <f t="shared" si="851"/>
        <v>0.23263886072458273</v>
      </c>
      <c r="Q6028" s="65">
        <f t="shared" si="852"/>
        <v>4.0495869928037061E-2</v>
      </c>
      <c r="R6028" s="65">
        <f t="shared" si="853"/>
        <v>0.11188175434130437</v>
      </c>
      <c r="S6028" s="65">
        <f t="shared" si="854"/>
        <v>0.11022081394481645</v>
      </c>
      <c r="T6028" s="66">
        <f>(L6028*'Football Field'!$F$4)+(M6028*'Football Field'!$F$5)+(N6028*'Football Field'!$F$6)+(O6028*'Football Field'!$F$7)+(P6028*'Football Field'!$F$8)+(Q6028*'Football Field'!$F$9)+(R6028*'Football Field'!$F$10)+(S6028*'Football Field'!$F$11)</f>
        <v>143735088.88558474</v>
      </c>
    </row>
    <row r="6029" spans="2:20" x14ac:dyDescent="0.3">
      <c r="B6029" s="62">
        <f t="shared" si="846"/>
        <v>6002</v>
      </c>
      <c r="C6029" s="62">
        <v>0.95121818239577827</v>
      </c>
      <c r="D6029" s="62">
        <v>0.60861405956571224</v>
      </c>
      <c r="E6029" s="62">
        <v>0.16602470717910578</v>
      </c>
      <c r="F6029" s="62">
        <v>0.99663583394802058</v>
      </c>
      <c r="G6029" s="62">
        <v>0.92164329829608371</v>
      </c>
      <c r="H6029" s="62">
        <v>0.75293199316424031</v>
      </c>
      <c r="I6029" s="62">
        <v>0.42104823784912759</v>
      </c>
      <c r="J6029" s="62">
        <v>0.26607302586825354</v>
      </c>
      <c r="K6029" s="62"/>
      <c r="L6029" s="65">
        <f t="shared" si="847"/>
        <v>0.18709338285976143</v>
      </c>
      <c r="M6029" s="65">
        <f t="shared" si="848"/>
        <v>0.11970719795680267</v>
      </c>
      <c r="N6029" s="65">
        <f t="shared" si="849"/>
        <v>3.2655099197332248E-2</v>
      </c>
      <c r="O6029" s="65">
        <f t="shared" si="850"/>
        <v>0.1960264985504783</v>
      </c>
      <c r="P6029" s="65">
        <f t="shared" si="851"/>
        <v>0.18127635242836146</v>
      </c>
      <c r="Q6029" s="65">
        <f t="shared" si="852"/>
        <v>0.14809283114168709</v>
      </c>
      <c r="R6029" s="65">
        <f t="shared" si="853"/>
        <v>8.281521592441371E-2</v>
      </c>
      <c r="S6029" s="65">
        <f t="shared" si="854"/>
        <v>5.2333421941162958E-2</v>
      </c>
      <c r="T6029" s="66">
        <f>(L6029*'Football Field'!$F$4)+(M6029*'Football Field'!$F$5)+(N6029*'Football Field'!$F$6)+(O6029*'Football Field'!$F$7)+(P6029*'Football Field'!$F$8)+(Q6029*'Football Field'!$F$9)+(R6029*'Football Field'!$F$10)+(S6029*'Football Field'!$F$11)</f>
        <v>135704845.45247114</v>
      </c>
    </row>
    <row r="6030" spans="2:20" x14ac:dyDescent="0.3">
      <c r="B6030" s="62">
        <f t="shared" si="846"/>
        <v>6003</v>
      </c>
      <c r="C6030" s="62">
        <v>7.9450346147283524E-2</v>
      </c>
      <c r="D6030" s="62">
        <v>0.64804801460574746</v>
      </c>
      <c r="E6030" s="62">
        <v>0.5025629886250732</v>
      </c>
      <c r="F6030" s="62">
        <v>0.42190856602244575</v>
      </c>
      <c r="G6030" s="62">
        <v>0.4081105206399378</v>
      </c>
      <c r="H6030" s="62">
        <v>0.88785375639696917</v>
      </c>
      <c r="I6030" s="62">
        <v>0.64953347033858855</v>
      </c>
      <c r="J6030" s="62">
        <v>0.14261612201112273</v>
      </c>
      <c r="K6030" s="62"/>
      <c r="L6030" s="65">
        <f t="shared" si="847"/>
        <v>2.1242932169179919E-2</v>
      </c>
      <c r="M6030" s="65">
        <f t="shared" si="848"/>
        <v>0.17327098853819528</v>
      </c>
      <c r="N6030" s="65">
        <f t="shared" si="849"/>
        <v>0.13437212039720972</v>
      </c>
      <c r="O6030" s="65">
        <f t="shared" si="850"/>
        <v>0.11280724986391039</v>
      </c>
      <c r="P6030" s="65">
        <f t="shared" si="851"/>
        <v>0.10911801556423195</v>
      </c>
      <c r="Q6030" s="65">
        <f t="shared" si="852"/>
        <v>0.23738873444715972</v>
      </c>
      <c r="R6030" s="65">
        <f t="shared" si="853"/>
        <v>0.17366816031784449</v>
      </c>
      <c r="S6030" s="65">
        <f t="shared" si="854"/>
        <v>3.8131798702268481E-2</v>
      </c>
      <c r="T6030" s="66">
        <f>(L6030*'Football Field'!$F$4)+(M6030*'Football Field'!$F$5)+(N6030*'Football Field'!$F$6)+(O6030*'Football Field'!$F$7)+(P6030*'Football Field'!$F$8)+(Q6030*'Football Field'!$F$9)+(R6030*'Football Field'!$F$10)+(S6030*'Football Field'!$F$11)</f>
        <v>144985184.64684719</v>
      </c>
    </row>
    <row r="6031" spans="2:20" x14ac:dyDescent="0.3">
      <c r="B6031" s="62">
        <f t="shared" si="846"/>
        <v>6004</v>
      </c>
      <c r="C6031" s="62">
        <v>0.16120499638268149</v>
      </c>
      <c r="D6031" s="62">
        <v>0.6608223833673319</v>
      </c>
      <c r="E6031" s="62">
        <v>0.36588311637702842</v>
      </c>
      <c r="F6031" s="62">
        <v>5.9140083921336961E-2</v>
      </c>
      <c r="G6031" s="62">
        <v>0.18983877935091009</v>
      </c>
      <c r="H6031" s="62">
        <v>0.28814560357114061</v>
      </c>
      <c r="I6031" s="62">
        <v>0.63216337743284301</v>
      </c>
      <c r="J6031" s="62">
        <v>3.365754582175251E-3</v>
      </c>
      <c r="K6031" s="62"/>
      <c r="L6031" s="65">
        <f t="shared" si="847"/>
        <v>6.8290878745944514E-2</v>
      </c>
      <c r="M6031" s="65">
        <f t="shared" si="848"/>
        <v>0.27994257168069209</v>
      </c>
      <c r="N6031" s="65">
        <f t="shared" si="849"/>
        <v>0.15499817062975532</v>
      </c>
      <c r="O6031" s="65">
        <f t="shared" si="850"/>
        <v>2.5053369254818533E-2</v>
      </c>
      <c r="P6031" s="65">
        <f t="shared" si="851"/>
        <v>8.0420938263945072E-2</v>
      </c>
      <c r="Q6031" s="65">
        <f t="shared" si="852"/>
        <v>0.12206641801561288</v>
      </c>
      <c r="R6031" s="65">
        <f t="shared" si="853"/>
        <v>0.26780182701912192</v>
      </c>
      <c r="S6031" s="65">
        <f t="shared" si="854"/>
        <v>1.4258263901095216E-3</v>
      </c>
      <c r="T6031" s="66">
        <f>(L6031*'Football Field'!$F$4)+(M6031*'Football Field'!$F$5)+(N6031*'Football Field'!$F$6)+(O6031*'Football Field'!$F$7)+(P6031*'Football Field'!$F$8)+(Q6031*'Football Field'!$F$9)+(R6031*'Football Field'!$F$10)+(S6031*'Football Field'!$F$11)</f>
        <v>154764495.72809595</v>
      </c>
    </row>
    <row r="6032" spans="2:20" x14ac:dyDescent="0.3">
      <c r="B6032" s="62">
        <f t="shared" si="846"/>
        <v>6005</v>
      </c>
      <c r="C6032" s="62">
        <v>0.10943909632685644</v>
      </c>
      <c r="D6032" s="62">
        <v>0.78631855326569333</v>
      </c>
      <c r="E6032" s="62">
        <v>0.71235905708418934</v>
      </c>
      <c r="F6032" s="62">
        <v>0.25872674371615723</v>
      </c>
      <c r="G6032" s="62">
        <v>7.6291645491819993E-2</v>
      </c>
      <c r="H6032" s="62">
        <v>0.69943168833989755</v>
      </c>
      <c r="I6032" s="62">
        <v>0.89680671499402675</v>
      </c>
      <c r="J6032" s="62">
        <v>0.24329233111850945</v>
      </c>
      <c r="K6032" s="62"/>
      <c r="L6032" s="65">
        <f t="shared" si="847"/>
        <v>2.8931737889493162E-2</v>
      </c>
      <c r="M6032" s="65">
        <f t="shared" si="848"/>
        <v>0.2078741788289579</v>
      </c>
      <c r="N6032" s="65">
        <f t="shared" si="849"/>
        <v>0.18832196367203194</v>
      </c>
      <c r="O6032" s="65">
        <f t="shared" si="850"/>
        <v>6.839799107844978E-2</v>
      </c>
      <c r="P6032" s="65">
        <f t="shared" si="851"/>
        <v>2.0168751064383632E-2</v>
      </c>
      <c r="Q6032" s="65">
        <f t="shared" si="852"/>
        <v>0.18490443504959489</v>
      </c>
      <c r="R6032" s="65">
        <f t="shared" si="853"/>
        <v>0.23708325165855162</v>
      </c>
      <c r="S6032" s="65">
        <f t="shared" si="854"/>
        <v>6.4317690758537008E-2</v>
      </c>
      <c r="T6032" s="66">
        <f>(L6032*'Football Field'!$F$4)+(M6032*'Football Field'!$F$5)+(N6032*'Football Field'!$F$6)+(O6032*'Football Field'!$F$7)+(P6032*'Football Field'!$F$8)+(Q6032*'Football Field'!$F$9)+(R6032*'Football Field'!$F$10)+(S6032*'Football Field'!$F$11)</f>
        <v>147646887.77805093</v>
      </c>
    </row>
    <row r="6033" spans="2:20" x14ac:dyDescent="0.3">
      <c r="B6033" s="62">
        <f t="shared" si="846"/>
        <v>6006</v>
      </c>
      <c r="C6033" s="62">
        <v>0.88363193688903985</v>
      </c>
      <c r="D6033" s="62">
        <v>0.12210197306612403</v>
      </c>
      <c r="E6033" s="62">
        <v>0.4577685164714046</v>
      </c>
      <c r="F6033" s="62">
        <v>0.36928197233244076</v>
      </c>
      <c r="G6033" s="62">
        <v>0.125854052618943</v>
      </c>
      <c r="H6033" s="62">
        <v>7.8329894920523224E-2</v>
      </c>
      <c r="I6033" s="62">
        <v>0.41302665403699779</v>
      </c>
      <c r="J6033" s="62">
        <v>0.20008274516827784</v>
      </c>
      <c r="K6033" s="62"/>
      <c r="L6033" s="65">
        <f t="shared" si="847"/>
        <v>0.33343623159292296</v>
      </c>
      <c r="M6033" s="65">
        <f t="shared" si="848"/>
        <v>4.6074864510404684E-2</v>
      </c>
      <c r="N6033" s="65">
        <f t="shared" si="849"/>
        <v>0.17273776863643969</v>
      </c>
      <c r="O6033" s="65">
        <f t="shared" si="850"/>
        <v>0.1393475995030645</v>
      </c>
      <c r="P6033" s="65">
        <f t="shared" si="851"/>
        <v>4.749070204920329E-2</v>
      </c>
      <c r="Q6033" s="65">
        <f t="shared" si="852"/>
        <v>2.9557583755201705E-2</v>
      </c>
      <c r="R6033" s="65">
        <f t="shared" si="853"/>
        <v>0.15585454228192311</v>
      </c>
      <c r="S6033" s="65">
        <f t="shared" si="854"/>
        <v>7.5500707670840161E-2</v>
      </c>
      <c r="T6033" s="66">
        <f>(L6033*'Football Field'!$F$4)+(M6033*'Football Field'!$F$5)+(N6033*'Football Field'!$F$6)+(O6033*'Football Field'!$F$7)+(P6033*'Football Field'!$F$8)+(Q6033*'Football Field'!$F$9)+(R6033*'Football Field'!$F$10)+(S6033*'Football Field'!$F$11)</f>
        <v>137849995.92162257</v>
      </c>
    </row>
    <row r="6034" spans="2:20" x14ac:dyDescent="0.3">
      <c r="B6034" s="62">
        <f t="shared" si="846"/>
        <v>6007</v>
      </c>
      <c r="C6034" s="62">
        <v>0.90771697988915778</v>
      </c>
      <c r="D6034" s="62">
        <v>0.55976169972668632</v>
      </c>
      <c r="E6034" s="62">
        <v>0.89932168275912405</v>
      </c>
      <c r="F6034" s="62">
        <v>0.8066392745414962</v>
      </c>
      <c r="G6034" s="62">
        <v>0.86367815721664198</v>
      </c>
      <c r="H6034" s="62">
        <v>0.8044226599844011</v>
      </c>
      <c r="I6034" s="62">
        <v>0.59369603719744823</v>
      </c>
      <c r="J6034" s="62">
        <v>0.56513419945042775</v>
      </c>
      <c r="K6034" s="62"/>
      <c r="L6034" s="65">
        <f t="shared" si="847"/>
        <v>0.15127681716166991</v>
      </c>
      <c r="M6034" s="65">
        <f t="shared" si="848"/>
        <v>9.3287853130168102E-2</v>
      </c>
      <c r="N6034" s="65">
        <f t="shared" si="849"/>
        <v>0.14987768741407712</v>
      </c>
      <c r="O6034" s="65">
        <f t="shared" si="850"/>
        <v>0.13443157366642702</v>
      </c>
      <c r="P6034" s="65">
        <f t="shared" si="851"/>
        <v>0.1439374668211498</v>
      </c>
      <c r="Q6034" s="65">
        <f t="shared" si="852"/>
        <v>0.13406216072990521</v>
      </c>
      <c r="R6034" s="65">
        <f t="shared" si="853"/>
        <v>9.8943226642839097E-2</v>
      </c>
      <c r="S6034" s="65">
        <f t="shared" si="854"/>
        <v>9.4183214433763845E-2</v>
      </c>
      <c r="T6034" s="66">
        <f>(L6034*'Football Field'!$F$4)+(M6034*'Football Field'!$F$5)+(N6034*'Football Field'!$F$6)+(O6034*'Football Field'!$F$7)+(P6034*'Football Field'!$F$8)+(Q6034*'Football Field'!$F$9)+(R6034*'Football Field'!$F$10)+(S6034*'Football Field'!$F$11)</f>
        <v>138093191.33260235</v>
      </c>
    </row>
    <row r="6035" spans="2:20" x14ac:dyDescent="0.3">
      <c r="B6035" s="62">
        <f t="shared" si="846"/>
        <v>6008</v>
      </c>
      <c r="C6035" s="62">
        <v>0.53079961514430485</v>
      </c>
      <c r="D6035" s="62">
        <v>0.96495394639214171</v>
      </c>
      <c r="E6035" s="62">
        <v>0.36698534254001292</v>
      </c>
      <c r="F6035" s="62">
        <v>0.10269605395609493</v>
      </c>
      <c r="G6035" s="62">
        <v>0.79624352209841409</v>
      </c>
      <c r="H6035" s="62">
        <v>0.69346663204268166</v>
      </c>
      <c r="I6035" s="62">
        <v>0.46528871925858983</v>
      </c>
      <c r="J6035" s="62">
        <v>0.98891332708796931</v>
      </c>
      <c r="K6035" s="62"/>
      <c r="L6035" s="65">
        <f t="shared" si="847"/>
        <v>0.10812020376743946</v>
      </c>
      <c r="M6035" s="65">
        <f t="shared" si="848"/>
        <v>0.19655443284703483</v>
      </c>
      <c r="N6035" s="65">
        <f t="shared" si="849"/>
        <v>7.4752371484486907E-2</v>
      </c>
      <c r="O6035" s="65">
        <f t="shared" si="850"/>
        <v>2.0918474624037366E-2</v>
      </c>
      <c r="P6035" s="65">
        <f t="shared" si="851"/>
        <v>0.16218928838970523</v>
      </c>
      <c r="Q6035" s="65">
        <f t="shared" si="852"/>
        <v>0.14125434801227391</v>
      </c>
      <c r="R6035" s="65">
        <f t="shared" si="853"/>
        <v>9.4776088191497673E-2</v>
      </c>
      <c r="S6035" s="65">
        <f t="shared" si="854"/>
        <v>0.20143479268352468</v>
      </c>
      <c r="T6035" s="66">
        <f>(L6035*'Football Field'!$F$4)+(M6035*'Football Field'!$F$5)+(N6035*'Football Field'!$F$6)+(O6035*'Football Field'!$F$7)+(P6035*'Football Field'!$F$8)+(Q6035*'Football Field'!$F$9)+(R6035*'Football Field'!$F$10)+(S6035*'Football Field'!$F$11)</f>
        <v>136946678.45211685</v>
      </c>
    </row>
    <row r="6036" spans="2:20" x14ac:dyDescent="0.3">
      <c r="B6036" s="62">
        <f t="shared" si="846"/>
        <v>6009</v>
      </c>
      <c r="C6036" s="62">
        <v>0.76132237521783908</v>
      </c>
      <c r="D6036" s="62">
        <v>0.83446081866496957</v>
      </c>
      <c r="E6036" s="62">
        <v>0.36718174214982335</v>
      </c>
      <c r="F6036" s="62">
        <v>0.61184973717788038</v>
      </c>
      <c r="G6036" s="62">
        <v>0.71431968130434498</v>
      </c>
      <c r="H6036" s="62">
        <v>0.88102732786411431</v>
      </c>
      <c r="I6036" s="62">
        <v>8.587322678367082E-2</v>
      </c>
      <c r="J6036" s="62">
        <v>8.1285798099681394E-2</v>
      </c>
      <c r="K6036" s="62"/>
      <c r="L6036" s="65">
        <f t="shared" si="847"/>
        <v>0.17552826424458215</v>
      </c>
      <c r="M6036" s="65">
        <f t="shared" si="848"/>
        <v>0.19239085024719638</v>
      </c>
      <c r="N6036" s="65">
        <f t="shared" si="849"/>
        <v>8.4656350528800314E-2</v>
      </c>
      <c r="O6036" s="65">
        <f t="shared" si="850"/>
        <v>0.14106628918479819</v>
      </c>
      <c r="P6036" s="65">
        <f t="shared" si="851"/>
        <v>0.16469146035438476</v>
      </c>
      <c r="Q6036" s="65">
        <f t="shared" si="852"/>
        <v>0.20312708866304022</v>
      </c>
      <c r="R6036" s="65">
        <f t="shared" si="853"/>
        <v>1.9798680471076625E-2</v>
      </c>
      <c r="S6036" s="65">
        <f t="shared" si="854"/>
        <v>1.8741016306121443E-2</v>
      </c>
      <c r="T6036" s="66">
        <f>(L6036*'Football Field'!$F$4)+(M6036*'Football Field'!$F$5)+(N6036*'Football Field'!$F$6)+(O6036*'Football Field'!$F$7)+(P6036*'Football Field'!$F$8)+(Q6036*'Football Field'!$F$9)+(R6036*'Football Field'!$F$10)+(S6036*'Football Field'!$F$11)</f>
        <v>126131046.66676092</v>
      </c>
    </row>
    <row r="6037" spans="2:20" x14ac:dyDescent="0.3">
      <c r="B6037" s="62">
        <f t="shared" si="846"/>
        <v>6010</v>
      </c>
      <c r="C6037" s="62">
        <v>0.84467093903551205</v>
      </c>
      <c r="D6037" s="62">
        <v>0.90090643138607374</v>
      </c>
      <c r="E6037" s="62">
        <v>0.92474945465629077</v>
      </c>
      <c r="F6037" s="62">
        <v>0.64552063784964753</v>
      </c>
      <c r="G6037" s="62">
        <v>0.33742238686213621</v>
      </c>
      <c r="H6037" s="62">
        <v>0.55209651214790745</v>
      </c>
      <c r="I6037" s="62">
        <v>0.69812133037810098</v>
      </c>
      <c r="J6037" s="62">
        <v>0.40374423825533967</v>
      </c>
      <c r="K6037" s="62"/>
      <c r="L6037" s="65">
        <f t="shared" si="847"/>
        <v>0.1591547062735269</v>
      </c>
      <c r="M6037" s="65">
        <f t="shared" si="848"/>
        <v>0.16975071810911882</v>
      </c>
      <c r="N6037" s="65">
        <f t="shared" si="849"/>
        <v>0.17424327158749145</v>
      </c>
      <c r="O6037" s="65">
        <f t="shared" si="850"/>
        <v>0.12163038026118364</v>
      </c>
      <c r="P6037" s="65">
        <f t="shared" si="851"/>
        <v>6.3577848354148092E-2</v>
      </c>
      <c r="Q6037" s="65">
        <f t="shared" si="852"/>
        <v>0.10402720653071347</v>
      </c>
      <c r="R6037" s="65">
        <f t="shared" si="853"/>
        <v>0.13154151533433919</v>
      </c>
      <c r="S6037" s="65">
        <f t="shared" si="854"/>
        <v>7.6074353549478391E-2</v>
      </c>
      <c r="T6037" s="66">
        <f>(L6037*'Football Field'!$F$4)+(M6037*'Football Field'!$F$5)+(N6037*'Football Field'!$F$6)+(O6037*'Football Field'!$F$7)+(P6037*'Football Field'!$F$8)+(Q6037*'Football Field'!$F$9)+(R6037*'Football Field'!$F$10)+(S6037*'Football Field'!$F$11)</f>
        <v>136154000.8570196</v>
      </c>
    </row>
    <row r="6038" spans="2:20" x14ac:dyDescent="0.3">
      <c r="B6038" s="62">
        <f t="shared" si="846"/>
        <v>6011</v>
      </c>
      <c r="C6038" s="62">
        <v>0.50171604908713074</v>
      </c>
      <c r="D6038" s="62">
        <v>2.6646788357289619E-2</v>
      </c>
      <c r="E6038" s="62">
        <v>0.32878728281832514</v>
      </c>
      <c r="F6038" s="62">
        <v>0.13231365019085162</v>
      </c>
      <c r="G6038" s="62">
        <v>0.91464332711539476</v>
      </c>
      <c r="H6038" s="62">
        <v>0.72969327725011024</v>
      </c>
      <c r="I6038" s="62">
        <v>0.23095474878953348</v>
      </c>
      <c r="J6038" s="62">
        <v>0.52758774407553566</v>
      </c>
      <c r="K6038" s="62"/>
      <c r="L6038" s="65">
        <f t="shared" si="847"/>
        <v>0.14789662149617383</v>
      </c>
      <c r="M6038" s="65">
        <f t="shared" si="848"/>
        <v>7.8549808780031764E-3</v>
      </c>
      <c r="N6038" s="65">
        <f t="shared" si="849"/>
        <v>9.6920416255794409E-2</v>
      </c>
      <c r="O6038" s="65">
        <f t="shared" si="850"/>
        <v>3.9003619431068101E-2</v>
      </c>
      <c r="P6038" s="65">
        <f t="shared" si="851"/>
        <v>0.2696199537577369</v>
      </c>
      <c r="Q6038" s="65">
        <f t="shared" si="852"/>
        <v>0.21510009622000423</v>
      </c>
      <c r="R6038" s="65">
        <f t="shared" si="853"/>
        <v>6.8081192791457981E-2</v>
      </c>
      <c r="S6038" s="65">
        <f t="shared" si="854"/>
        <v>0.15552311916976147</v>
      </c>
      <c r="T6038" s="66">
        <f>(L6038*'Football Field'!$F$4)+(M6038*'Football Field'!$F$5)+(N6038*'Football Field'!$F$6)+(O6038*'Football Field'!$F$7)+(P6038*'Football Field'!$F$8)+(Q6038*'Football Field'!$F$9)+(R6038*'Football Field'!$F$10)+(S6038*'Football Field'!$F$11)</f>
        <v>142813223.27695757</v>
      </c>
    </row>
    <row r="6039" spans="2:20" x14ac:dyDescent="0.3">
      <c r="B6039" s="62">
        <f t="shared" si="846"/>
        <v>6012</v>
      </c>
      <c r="C6039" s="62">
        <v>0.79992660602589627</v>
      </c>
      <c r="D6039" s="62">
        <v>0.4014157084322949</v>
      </c>
      <c r="E6039" s="62">
        <v>0.51862448901217961</v>
      </c>
      <c r="F6039" s="62">
        <v>0.31814130437606114</v>
      </c>
      <c r="G6039" s="62">
        <v>1.5925766471542979E-2</v>
      </c>
      <c r="H6039" s="62">
        <v>0.74040889743071614</v>
      </c>
      <c r="I6039" s="62">
        <v>0.66550638622900637</v>
      </c>
      <c r="J6039" s="62">
        <v>0.24732815429954047</v>
      </c>
      <c r="K6039" s="62"/>
      <c r="L6039" s="65">
        <f t="shared" si="847"/>
        <v>0.21577199077522805</v>
      </c>
      <c r="M6039" s="65">
        <f t="shared" si="848"/>
        <v>0.10827776684062534</v>
      </c>
      <c r="N6039" s="65">
        <f t="shared" si="849"/>
        <v>0.1398936322607085</v>
      </c>
      <c r="O6039" s="65">
        <f t="shared" si="850"/>
        <v>8.5815351153388425E-2</v>
      </c>
      <c r="P6039" s="65">
        <f t="shared" si="851"/>
        <v>4.2958120286287396E-3</v>
      </c>
      <c r="Q6039" s="65">
        <f t="shared" si="852"/>
        <v>0.19971769982750806</v>
      </c>
      <c r="R6039" s="65">
        <f t="shared" si="853"/>
        <v>0.17951351630078397</v>
      </c>
      <c r="S6039" s="65">
        <f t="shared" si="854"/>
        <v>6.6714230813129091E-2</v>
      </c>
      <c r="T6039" s="66">
        <f>(L6039*'Football Field'!$F$4)+(M6039*'Football Field'!$F$5)+(N6039*'Football Field'!$F$6)+(O6039*'Football Field'!$F$7)+(P6039*'Football Field'!$F$8)+(Q6039*'Football Field'!$F$9)+(R6039*'Football Field'!$F$10)+(S6039*'Football Field'!$F$11)</f>
        <v>136649412.74205291</v>
      </c>
    </row>
    <row r="6040" spans="2:20" x14ac:dyDescent="0.3">
      <c r="B6040" s="62">
        <f t="shared" si="846"/>
        <v>6013</v>
      </c>
      <c r="C6040" s="62">
        <v>3.7416204780936546E-2</v>
      </c>
      <c r="D6040" s="62">
        <v>0.45874804436216798</v>
      </c>
      <c r="E6040" s="62">
        <v>0.14835226292521586</v>
      </c>
      <c r="F6040" s="62">
        <v>0.3204989295005336</v>
      </c>
      <c r="G6040" s="62">
        <v>0.93031075752548664</v>
      </c>
      <c r="H6040" s="62">
        <v>0.34379885965291213</v>
      </c>
      <c r="I6040" s="62">
        <v>0.23919091325846542</v>
      </c>
      <c r="J6040" s="62">
        <v>0.37388786940811369</v>
      </c>
      <c r="K6040" s="62"/>
      <c r="L6040" s="65">
        <f t="shared" si="847"/>
        <v>1.3118348779163484E-2</v>
      </c>
      <c r="M6040" s="65">
        <f t="shared" si="848"/>
        <v>0.16083985222275257</v>
      </c>
      <c r="N6040" s="65">
        <f t="shared" si="849"/>
        <v>5.2013204936880636E-2</v>
      </c>
      <c r="O6040" s="65">
        <f t="shared" si="850"/>
        <v>0.11236887239506096</v>
      </c>
      <c r="P6040" s="65">
        <f t="shared" si="851"/>
        <v>0.32617260520353736</v>
      </c>
      <c r="Q6040" s="65">
        <f t="shared" si="852"/>
        <v>0.1205379695030814</v>
      </c>
      <c r="R6040" s="65">
        <f t="shared" si="853"/>
        <v>8.3861787781583985E-2</v>
      </c>
      <c r="S6040" s="65">
        <f t="shared" si="854"/>
        <v>0.13108735917793946</v>
      </c>
      <c r="T6040" s="66">
        <f>(L6040*'Football Field'!$F$4)+(M6040*'Football Field'!$F$5)+(N6040*'Football Field'!$F$6)+(O6040*'Football Field'!$F$7)+(P6040*'Football Field'!$F$8)+(Q6040*'Football Field'!$F$9)+(R6040*'Football Field'!$F$10)+(S6040*'Football Field'!$F$11)</f>
        <v>148957251.3190572</v>
      </c>
    </row>
    <row r="6041" spans="2:20" x14ac:dyDescent="0.3">
      <c r="B6041" s="62">
        <f t="shared" si="846"/>
        <v>6014</v>
      </c>
      <c r="C6041" s="62">
        <v>0.59172458143935192</v>
      </c>
      <c r="D6041" s="62">
        <v>0.91913375382820917</v>
      </c>
      <c r="E6041" s="62">
        <v>0.22276373987079379</v>
      </c>
      <c r="F6041" s="62">
        <v>0.99554179327457715</v>
      </c>
      <c r="G6041" s="62">
        <v>0.62648725109982917</v>
      </c>
      <c r="H6041" s="62">
        <v>0.66033708314654282</v>
      </c>
      <c r="I6041" s="62">
        <v>0.35711507578756763</v>
      </c>
      <c r="J6041" s="62">
        <v>0.55153464426264531</v>
      </c>
      <c r="K6041" s="62"/>
      <c r="L6041" s="65">
        <f t="shared" si="847"/>
        <v>0.12015595678834948</v>
      </c>
      <c r="M6041" s="65">
        <f t="shared" si="848"/>
        <v>0.18663986434204796</v>
      </c>
      <c r="N6041" s="65">
        <f t="shared" si="849"/>
        <v>4.5234541780937679E-2</v>
      </c>
      <c r="O6041" s="65">
        <f t="shared" si="850"/>
        <v>0.20215532774170608</v>
      </c>
      <c r="P6041" s="65">
        <f t="shared" si="851"/>
        <v>0.12721488583167515</v>
      </c>
      <c r="Q6041" s="65">
        <f t="shared" si="852"/>
        <v>0.13408845350872575</v>
      </c>
      <c r="R6041" s="65">
        <f t="shared" si="853"/>
        <v>7.2516006535376765E-2</v>
      </c>
      <c r="S6041" s="65">
        <f t="shared" si="854"/>
        <v>0.11199496347118104</v>
      </c>
      <c r="T6041" s="66">
        <f>(L6041*'Football Field'!$F$4)+(M6041*'Football Field'!$F$5)+(N6041*'Football Field'!$F$6)+(O6041*'Football Field'!$F$7)+(P6041*'Football Field'!$F$8)+(Q6041*'Football Field'!$F$9)+(R6041*'Football Field'!$F$10)+(S6041*'Football Field'!$F$11)</f>
        <v>130785970.43712811</v>
      </c>
    </row>
    <row r="6042" spans="2:20" x14ac:dyDescent="0.3">
      <c r="B6042" s="62">
        <f t="shared" si="846"/>
        <v>6015</v>
      </c>
      <c r="C6042" s="62">
        <v>0.15334775506226694</v>
      </c>
      <c r="D6042" s="62">
        <v>0.42162155584569194</v>
      </c>
      <c r="E6042" s="62">
        <v>0.38637265103671736</v>
      </c>
      <c r="F6042" s="62">
        <v>0.78701959727823612</v>
      </c>
      <c r="G6042" s="62">
        <v>9.6673741526922208E-2</v>
      </c>
      <c r="H6042" s="62">
        <v>0.91916250505510155</v>
      </c>
      <c r="I6042" s="62">
        <v>0.90819037489959742</v>
      </c>
      <c r="J6042" s="62">
        <v>0.65176091552383209</v>
      </c>
      <c r="K6042" s="62"/>
      <c r="L6042" s="65">
        <f t="shared" si="847"/>
        <v>3.5463105376274104E-2</v>
      </c>
      <c r="M6042" s="65">
        <f t="shared" si="848"/>
        <v>9.7503935794776633E-2</v>
      </c>
      <c r="N6042" s="65">
        <f t="shared" si="849"/>
        <v>8.9352296241061988E-2</v>
      </c>
      <c r="O6042" s="65">
        <f t="shared" si="850"/>
        <v>0.18200565701231139</v>
      </c>
      <c r="P6042" s="65">
        <f t="shared" si="851"/>
        <v>2.2356708655407731E-2</v>
      </c>
      <c r="Q6042" s="65">
        <f t="shared" si="852"/>
        <v>0.21256494274372245</v>
      </c>
      <c r="R6042" s="65">
        <f t="shared" si="853"/>
        <v>0.21002753482569428</v>
      </c>
      <c r="S6042" s="65">
        <f t="shared" si="854"/>
        <v>0.15072581935075155</v>
      </c>
      <c r="T6042" s="66">
        <f>(L6042*'Football Field'!$F$4)+(M6042*'Football Field'!$F$5)+(N6042*'Football Field'!$F$6)+(O6042*'Football Field'!$F$7)+(P6042*'Football Field'!$F$8)+(Q6042*'Football Field'!$F$9)+(R6042*'Football Field'!$F$10)+(S6042*'Football Field'!$F$11)</f>
        <v>143278441.15077049</v>
      </c>
    </row>
    <row r="6043" spans="2:20" x14ac:dyDescent="0.3">
      <c r="B6043" s="62">
        <f t="shared" si="846"/>
        <v>6016</v>
      </c>
      <c r="C6043" s="62">
        <v>0.62189988691862974</v>
      </c>
      <c r="D6043" s="62">
        <v>0.26305731653159292</v>
      </c>
      <c r="E6043" s="62">
        <v>0.21930119228105593</v>
      </c>
      <c r="F6043" s="62">
        <v>0.99379373324141174</v>
      </c>
      <c r="G6043" s="62">
        <v>0.2245456325647005</v>
      </c>
      <c r="H6043" s="62">
        <v>0.22631639720267438</v>
      </c>
      <c r="I6043" s="62">
        <v>0.68318391200921702</v>
      </c>
      <c r="J6043" s="62">
        <v>0.92235591096633951</v>
      </c>
      <c r="K6043" s="62"/>
      <c r="L6043" s="65">
        <f t="shared" si="847"/>
        <v>0.14969473477277756</v>
      </c>
      <c r="M6043" s="65">
        <f t="shared" si="848"/>
        <v>6.3319347786579855E-2</v>
      </c>
      <c r="N6043" s="65">
        <f t="shared" si="849"/>
        <v>5.278700720870505E-2</v>
      </c>
      <c r="O6043" s="65">
        <f t="shared" si="850"/>
        <v>0.23921163590095057</v>
      </c>
      <c r="P6043" s="65">
        <f t="shared" si="851"/>
        <v>5.4049372926733494E-2</v>
      </c>
      <c r="Q6043" s="65">
        <f t="shared" si="852"/>
        <v>5.4475605747163633E-2</v>
      </c>
      <c r="R6043" s="65">
        <f t="shared" si="853"/>
        <v>0.16444613781161432</v>
      </c>
      <c r="S6043" s="65">
        <f t="shared" si="854"/>
        <v>0.22201615784547546</v>
      </c>
      <c r="T6043" s="66">
        <f>(L6043*'Football Field'!$F$4)+(M6043*'Football Field'!$F$5)+(N6043*'Football Field'!$F$6)+(O6043*'Football Field'!$F$7)+(P6043*'Football Field'!$F$8)+(Q6043*'Football Field'!$F$9)+(R6043*'Football Field'!$F$10)+(S6043*'Football Field'!$F$11)</f>
        <v>139113728.52084816</v>
      </c>
    </row>
    <row r="6044" spans="2:20" x14ac:dyDescent="0.3">
      <c r="B6044" s="62">
        <f t="shared" si="846"/>
        <v>6017</v>
      </c>
      <c r="C6044" s="62">
        <v>0.91399307469667035</v>
      </c>
      <c r="D6044" s="62">
        <v>0.35084350165932754</v>
      </c>
      <c r="E6044" s="62">
        <v>0.96864302179723683</v>
      </c>
      <c r="F6044" s="62">
        <v>0.28707100803980623</v>
      </c>
      <c r="G6044" s="62">
        <v>0.34852196475356056</v>
      </c>
      <c r="H6044" s="62">
        <v>4.0405871539338833E-2</v>
      </c>
      <c r="I6044" s="62">
        <v>0.43252234137700529</v>
      </c>
      <c r="J6044" s="62">
        <v>0.24159825978610328</v>
      </c>
      <c r="K6044" s="62"/>
      <c r="L6044" s="65">
        <f t="shared" si="847"/>
        <v>0.25504892248380123</v>
      </c>
      <c r="M6044" s="65">
        <f t="shared" si="848"/>
        <v>9.7902554774117911E-2</v>
      </c>
      <c r="N6044" s="65">
        <f t="shared" si="849"/>
        <v>0.2702989396969207</v>
      </c>
      <c r="O6044" s="65">
        <f t="shared" si="850"/>
        <v>8.0106899388914979E-2</v>
      </c>
      <c r="P6044" s="65">
        <f t="shared" si="851"/>
        <v>9.7254732046884729E-2</v>
      </c>
      <c r="Q6044" s="65">
        <f t="shared" si="852"/>
        <v>1.1275221096776219E-2</v>
      </c>
      <c r="R6044" s="65">
        <f t="shared" si="853"/>
        <v>0.12069495948313</v>
      </c>
      <c r="S6044" s="65">
        <f t="shared" si="854"/>
        <v>6.7417771029454385E-2</v>
      </c>
      <c r="T6044" s="66">
        <f>(L6044*'Football Field'!$F$4)+(M6044*'Football Field'!$F$5)+(N6044*'Football Field'!$F$6)+(O6044*'Football Field'!$F$7)+(P6044*'Football Field'!$F$8)+(Q6044*'Football Field'!$F$9)+(R6044*'Football Field'!$F$10)+(S6044*'Football Field'!$F$11)</f>
        <v>139330872.49992144</v>
      </c>
    </row>
    <row r="6045" spans="2:20" x14ac:dyDescent="0.3">
      <c r="B6045" s="62">
        <f t="shared" si="846"/>
        <v>6018</v>
      </c>
      <c r="C6045" s="62">
        <v>1.489192880176704E-2</v>
      </c>
      <c r="D6045" s="62">
        <v>0.8349752218994303</v>
      </c>
      <c r="E6045" s="62">
        <v>0.2310301938483672</v>
      </c>
      <c r="F6045" s="62">
        <v>0.50725011336855819</v>
      </c>
      <c r="G6045" s="62">
        <v>0.45464592600221954</v>
      </c>
      <c r="H6045" s="62">
        <v>0.74027020771233887</v>
      </c>
      <c r="I6045" s="62">
        <v>0.14531723047647083</v>
      </c>
      <c r="J6045" s="62">
        <v>0.23613408915813006</v>
      </c>
      <c r="K6045" s="62"/>
      <c r="L6045" s="65">
        <f t="shared" si="847"/>
        <v>4.705912033703556E-3</v>
      </c>
      <c r="M6045" s="65">
        <f t="shared" si="848"/>
        <v>0.26385567624487849</v>
      </c>
      <c r="N6045" s="65">
        <f t="shared" si="849"/>
        <v>7.3006511369493723E-2</v>
      </c>
      <c r="O6045" s="65">
        <f t="shared" si="850"/>
        <v>0.16029316580638944</v>
      </c>
      <c r="P6045" s="65">
        <f t="shared" si="851"/>
        <v>0.14367002170963042</v>
      </c>
      <c r="Q6045" s="65">
        <f t="shared" si="852"/>
        <v>0.23392849408817781</v>
      </c>
      <c r="R6045" s="65">
        <f t="shared" si="853"/>
        <v>4.5920855028702065E-2</v>
      </c>
      <c r="S6045" s="65">
        <f t="shared" si="854"/>
        <v>7.461936371902457E-2</v>
      </c>
      <c r="T6045" s="66">
        <f>(L6045*'Football Field'!$F$4)+(M6045*'Football Field'!$F$5)+(N6045*'Football Field'!$F$6)+(O6045*'Football Field'!$F$7)+(P6045*'Football Field'!$F$8)+(Q6045*'Football Field'!$F$9)+(R6045*'Football Field'!$F$10)+(S6045*'Football Field'!$F$11)</f>
        <v>128890552.6907306</v>
      </c>
    </row>
    <row r="6046" spans="2:20" x14ac:dyDescent="0.3">
      <c r="B6046" s="62">
        <f t="shared" ref="B6046:B6109" si="855">B6045+1</f>
        <v>6019</v>
      </c>
      <c r="C6046" s="62">
        <v>3.374408625748615E-2</v>
      </c>
      <c r="D6046" s="62">
        <v>3.2107930706855137E-2</v>
      </c>
      <c r="E6046" s="62">
        <v>0.30845252590268391</v>
      </c>
      <c r="F6046" s="62">
        <v>0.53472606480771734</v>
      </c>
      <c r="G6046" s="62">
        <v>0.22357206625488235</v>
      </c>
      <c r="H6046" s="62">
        <v>0.33067175890537059</v>
      </c>
      <c r="I6046" s="62">
        <v>0.28256901920394939</v>
      </c>
      <c r="J6046" s="62">
        <v>0.76069425874922714</v>
      </c>
      <c r="K6046" s="62"/>
      <c r="L6046" s="65">
        <f t="shared" si="847"/>
        <v>1.3462429115768395E-2</v>
      </c>
      <c r="M6046" s="65">
        <f t="shared" si="848"/>
        <v>1.2809673905428261E-2</v>
      </c>
      <c r="N6046" s="65">
        <f t="shared" si="849"/>
        <v>0.12305920017684158</v>
      </c>
      <c r="O6046" s="65">
        <f t="shared" si="850"/>
        <v>0.21333254333507498</v>
      </c>
      <c r="P6046" s="65">
        <f t="shared" si="851"/>
        <v>8.9195572559162051E-2</v>
      </c>
      <c r="Q6046" s="65">
        <f t="shared" si="852"/>
        <v>0.13192371193226213</v>
      </c>
      <c r="R6046" s="65">
        <f t="shared" si="853"/>
        <v>0.11273280189951602</v>
      </c>
      <c r="S6046" s="65">
        <f t="shared" si="854"/>
        <v>0.30348406707594655</v>
      </c>
      <c r="T6046" s="66">
        <f>(L6046*'Football Field'!$F$4)+(M6046*'Football Field'!$F$5)+(N6046*'Football Field'!$F$6)+(O6046*'Football Field'!$F$7)+(P6046*'Football Field'!$F$8)+(Q6046*'Football Field'!$F$9)+(R6046*'Football Field'!$F$10)+(S6046*'Football Field'!$F$11)</f>
        <v>137919060.81045306</v>
      </c>
    </row>
    <row r="6047" spans="2:20" x14ac:dyDescent="0.3">
      <c r="B6047" s="62">
        <f t="shared" si="855"/>
        <v>6020</v>
      </c>
      <c r="C6047" s="62">
        <v>6.6331753235159052E-2</v>
      </c>
      <c r="D6047" s="62">
        <v>0.48811485055231985</v>
      </c>
      <c r="E6047" s="62">
        <v>0.97979126687316587</v>
      </c>
      <c r="F6047" s="62">
        <v>0.47940765187844392</v>
      </c>
      <c r="G6047" s="62">
        <v>8.3090674118386332E-2</v>
      </c>
      <c r="H6047" s="62">
        <v>8.2558757293670015E-2</v>
      </c>
      <c r="I6047" s="62">
        <v>0.35261635316164641</v>
      </c>
      <c r="J6047" s="62">
        <v>0.42948988304568969</v>
      </c>
      <c r="K6047" s="62"/>
      <c r="L6047" s="65">
        <f t="shared" si="847"/>
        <v>2.2398773072556666E-2</v>
      </c>
      <c r="M6047" s="65">
        <f t="shared" si="848"/>
        <v>0.16482564138032174</v>
      </c>
      <c r="N6047" s="65">
        <f t="shared" si="849"/>
        <v>0.3308539451288367</v>
      </c>
      <c r="O6047" s="65">
        <f t="shared" si="850"/>
        <v>0.16188541203793738</v>
      </c>
      <c r="P6047" s="65">
        <f t="shared" si="851"/>
        <v>2.8057891782619186E-2</v>
      </c>
      <c r="Q6047" s="65">
        <f t="shared" si="852"/>
        <v>2.7878275178666971E-2</v>
      </c>
      <c r="R6047" s="65">
        <f t="shared" si="853"/>
        <v>0.11907078120096788</v>
      </c>
      <c r="S6047" s="65">
        <f t="shared" si="854"/>
        <v>0.14502928021809339</v>
      </c>
      <c r="T6047" s="66">
        <f>(L6047*'Football Field'!$F$4)+(M6047*'Football Field'!$F$5)+(N6047*'Football Field'!$F$6)+(O6047*'Football Field'!$F$7)+(P6047*'Football Field'!$F$8)+(Q6047*'Football Field'!$F$9)+(R6047*'Football Field'!$F$10)+(S6047*'Football Field'!$F$11)</f>
        <v>137103803.13432804</v>
      </c>
    </row>
    <row r="6048" spans="2:20" x14ac:dyDescent="0.3">
      <c r="B6048" s="62">
        <f t="shared" si="855"/>
        <v>6021</v>
      </c>
      <c r="C6048" s="62">
        <v>9.6719254692466339E-2</v>
      </c>
      <c r="D6048" s="62">
        <v>0.11863772048926668</v>
      </c>
      <c r="E6048" s="62">
        <v>0.86800889240478807</v>
      </c>
      <c r="F6048" s="62">
        <v>0.20020985116472434</v>
      </c>
      <c r="G6048" s="62">
        <v>0.80280215608534267</v>
      </c>
      <c r="H6048" s="62">
        <v>0.4393615336667045</v>
      </c>
      <c r="I6048" s="62">
        <v>0.24333584939862674</v>
      </c>
      <c r="J6048" s="62">
        <v>0.57866784242464597</v>
      </c>
      <c r="K6048" s="62"/>
      <c r="L6048" s="65">
        <f t="shared" si="847"/>
        <v>2.8890883139459415E-2</v>
      </c>
      <c r="M6048" s="65">
        <f t="shared" si="848"/>
        <v>3.5438119632803917E-2</v>
      </c>
      <c r="N6048" s="65">
        <f t="shared" si="849"/>
        <v>0.25928181057863003</v>
      </c>
      <c r="O6048" s="65">
        <f t="shared" si="850"/>
        <v>5.9804425000590494E-2</v>
      </c>
      <c r="P6048" s="65">
        <f t="shared" si="851"/>
        <v>0.23980399093557422</v>
      </c>
      <c r="Q6048" s="65">
        <f t="shared" si="852"/>
        <v>0.13124111393847568</v>
      </c>
      <c r="R6048" s="65">
        <f t="shared" si="853"/>
        <v>7.2686536005373253E-2</v>
      </c>
      <c r="S6048" s="65">
        <f t="shared" si="854"/>
        <v>0.17285312076909315</v>
      </c>
      <c r="T6048" s="66">
        <f>(L6048*'Football Field'!$F$4)+(M6048*'Football Field'!$F$5)+(N6048*'Football Field'!$F$6)+(O6048*'Football Field'!$F$7)+(P6048*'Football Field'!$F$8)+(Q6048*'Football Field'!$F$9)+(R6048*'Football Field'!$F$10)+(S6048*'Football Field'!$F$11)</f>
        <v>146024091.41679826</v>
      </c>
    </row>
    <row r="6049" spans="2:20" x14ac:dyDescent="0.3">
      <c r="B6049" s="62">
        <f t="shared" si="855"/>
        <v>6022</v>
      </c>
      <c r="C6049" s="62">
        <v>0.94737732016827259</v>
      </c>
      <c r="D6049" s="62">
        <v>0.74724719284151253</v>
      </c>
      <c r="E6049" s="62">
        <v>0.45191323564775865</v>
      </c>
      <c r="F6049" s="62">
        <v>0.93910743347886239</v>
      </c>
      <c r="G6049" s="62">
        <v>0.609381780746722</v>
      </c>
      <c r="H6049" s="62">
        <v>0.19716894237335236</v>
      </c>
      <c r="I6049" s="62">
        <v>0.44205511722346036</v>
      </c>
      <c r="J6049" s="62">
        <v>0.23112739293810192</v>
      </c>
      <c r="K6049" s="62"/>
      <c r="L6049" s="65">
        <f t="shared" si="847"/>
        <v>0.20751342691962221</v>
      </c>
      <c r="M6049" s="65">
        <f t="shared" si="848"/>
        <v>0.16367694522713264</v>
      </c>
      <c r="N6049" s="65">
        <f t="shared" si="849"/>
        <v>9.8987026819413806E-2</v>
      </c>
      <c r="O6049" s="65">
        <f t="shared" si="850"/>
        <v>0.20570199182335913</v>
      </c>
      <c r="P6049" s="65">
        <f t="shared" si="851"/>
        <v>0.13347892010194345</v>
      </c>
      <c r="Q6049" s="65">
        <f t="shared" si="852"/>
        <v>4.3187864056893961E-2</v>
      </c>
      <c r="R6049" s="65">
        <f t="shared" si="853"/>
        <v>9.6827705613748621E-2</v>
      </c>
      <c r="S6049" s="65">
        <f t="shared" si="854"/>
        <v>5.0626119437886301E-2</v>
      </c>
      <c r="T6049" s="66">
        <f>(L6049*'Football Field'!$F$4)+(M6049*'Football Field'!$F$5)+(N6049*'Football Field'!$F$6)+(O6049*'Football Field'!$F$7)+(P6049*'Football Field'!$F$8)+(Q6049*'Football Field'!$F$9)+(R6049*'Football Field'!$F$10)+(S6049*'Football Field'!$F$11)</f>
        <v>135285054.80410638</v>
      </c>
    </row>
    <row r="6050" spans="2:20" x14ac:dyDescent="0.3">
      <c r="B6050" s="62">
        <f t="shared" si="855"/>
        <v>6023</v>
      </c>
      <c r="C6050" s="62">
        <v>0.9609407045923174</v>
      </c>
      <c r="D6050" s="62">
        <v>0.98565830962230849</v>
      </c>
      <c r="E6050" s="62">
        <v>0.31157433005660684</v>
      </c>
      <c r="F6050" s="62">
        <v>0.38115270976926385</v>
      </c>
      <c r="G6050" s="62">
        <v>0.76819874382383913</v>
      </c>
      <c r="H6050" s="62">
        <v>0.31807685721836421</v>
      </c>
      <c r="I6050" s="62">
        <v>0.83416018967553707</v>
      </c>
      <c r="J6050" s="62">
        <v>0.73854940579856287</v>
      </c>
      <c r="K6050" s="62"/>
      <c r="L6050" s="65">
        <f t="shared" si="847"/>
        <v>0.18136735634233114</v>
      </c>
      <c r="M6050" s="65">
        <f t="shared" si="848"/>
        <v>0.18603254188185445</v>
      </c>
      <c r="N6050" s="65">
        <f t="shared" si="849"/>
        <v>5.8806347026868884E-2</v>
      </c>
      <c r="O6050" s="65">
        <f t="shared" si="850"/>
        <v>7.193852753161839E-2</v>
      </c>
      <c r="P6050" s="65">
        <f t="shared" si="851"/>
        <v>0.14498935745670077</v>
      </c>
      <c r="Q6050" s="65">
        <f t="shared" si="852"/>
        <v>6.0033629995772234E-2</v>
      </c>
      <c r="R6050" s="65">
        <f t="shared" si="853"/>
        <v>0.15743888009370441</v>
      </c>
      <c r="S6050" s="65">
        <f t="shared" si="854"/>
        <v>0.13939335967114969</v>
      </c>
      <c r="T6050" s="66">
        <f>(L6050*'Football Field'!$F$4)+(M6050*'Football Field'!$F$5)+(N6050*'Football Field'!$F$6)+(O6050*'Football Field'!$F$7)+(P6050*'Football Field'!$F$8)+(Q6050*'Football Field'!$F$9)+(R6050*'Football Field'!$F$10)+(S6050*'Football Field'!$F$11)</f>
        <v>143381321.81289276</v>
      </c>
    </row>
    <row r="6051" spans="2:20" x14ac:dyDescent="0.3">
      <c r="B6051" s="62">
        <f t="shared" si="855"/>
        <v>6024</v>
      </c>
      <c r="C6051" s="62">
        <v>0.83030613852097146</v>
      </c>
      <c r="D6051" s="62">
        <v>0.1124044378471688</v>
      </c>
      <c r="E6051" s="62">
        <v>0.74869464983148204</v>
      </c>
      <c r="F6051" s="62">
        <v>0.45920161298854223</v>
      </c>
      <c r="G6051" s="62">
        <v>0.78718164541954971</v>
      </c>
      <c r="H6051" s="62">
        <v>0.59014705425552894</v>
      </c>
      <c r="I6051" s="62">
        <v>0.84717573462582563</v>
      </c>
      <c r="J6051" s="62">
        <v>0.81100787917879558</v>
      </c>
      <c r="K6051" s="62"/>
      <c r="L6051" s="65">
        <f t="shared" si="847"/>
        <v>0.16010163169772951</v>
      </c>
      <c r="M6051" s="65">
        <f t="shared" si="848"/>
        <v>2.16740947398683E-2</v>
      </c>
      <c r="N6051" s="65">
        <f t="shared" si="849"/>
        <v>0.1443651076636632</v>
      </c>
      <c r="O6051" s="65">
        <f t="shared" si="850"/>
        <v>8.854436226215856E-2</v>
      </c>
      <c r="P6051" s="65">
        <f t="shared" si="851"/>
        <v>0.15178626295437206</v>
      </c>
      <c r="Q6051" s="65">
        <f t="shared" si="852"/>
        <v>0.11379357798826181</v>
      </c>
      <c r="R6051" s="65">
        <f t="shared" si="853"/>
        <v>0.16335446789532748</v>
      </c>
      <c r="S6051" s="65">
        <f t="shared" si="854"/>
        <v>0.15638049479861904</v>
      </c>
      <c r="T6051" s="66">
        <f>(L6051*'Football Field'!$F$4)+(M6051*'Football Field'!$F$5)+(N6051*'Football Field'!$F$6)+(O6051*'Football Field'!$F$7)+(P6051*'Football Field'!$F$8)+(Q6051*'Football Field'!$F$9)+(R6051*'Football Field'!$F$10)+(S6051*'Football Field'!$F$11)</f>
        <v>147875242.14127097</v>
      </c>
    </row>
    <row r="6052" spans="2:20" x14ac:dyDescent="0.3">
      <c r="B6052" s="62">
        <f t="shared" si="855"/>
        <v>6025</v>
      </c>
      <c r="C6052" s="62">
        <v>0.177752830292214</v>
      </c>
      <c r="D6052" s="62">
        <v>0.6462873486954458</v>
      </c>
      <c r="E6052" s="62">
        <v>0.33088496901536968</v>
      </c>
      <c r="F6052" s="62">
        <v>0.98990267124069731</v>
      </c>
      <c r="G6052" s="62">
        <v>0.43022093988644872</v>
      </c>
      <c r="H6052" s="62">
        <v>0.17907997293488298</v>
      </c>
      <c r="I6052" s="62">
        <v>0.88987753643169643</v>
      </c>
      <c r="J6052" s="62">
        <v>0.74740512457082631</v>
      </c>
      <c r="K6052" s="62"/>
      <c r="L6052" s="65">
        <f t="shared" si="847"/>
        <v>4.0477380591766046E-2</v>
      </c>
      <c r="M6052" s="65">
        <f t="shared" si="848"/>
        <v>0.14717075920413542</v>
      </c>
      <c r="N6052" s="65">
        <f t="shared" si="849"/>
        <v>7.5348205713023156E-2</v>
      </c>
      <c r="O6052" s="65">
        <f t="shared" si="850"/>
        <v>0.22541788564910784</v>
      </c>
      <c r="P6052" s="65">
        <f t="shared" si="851"/>
        <v>9.7968716974594749E-2</v>
      </c>
      <c r="Q6052" s="65">
        <f t="shared" si="852"/>
        <v>4.0779593826618978E-2</v>
      </c>
      <c r="R6052" s="65">
        <f t="shared" si="853"/>
        <v>0.20264043989057479</v>
      </c>
      <c r="S6052" s="65">
        <f t="shared" si="854"/>
        <v>0.1701970181501791</v>
      </c>
      <c r="T6052" s="66">
        <f>(L6052*'Football Field'!$F$4)+(M6052*'Football Field'!$F$5)+(N6052*'Football Field'!$F$6)+(O6052*'Football Field'!$F$7)+(P6052*'Football Field'!$F$8)+(Q6052*'Football Field'!$F$9)+(R6052*'Football Field'!$F$10)+(S6052*'Football Field'!$F$11)</f>
        <v>148364332.78034163</v>
      </c>
    </row>
    <row r="6053" spans="2:20" x14ac:dyDescent="0.3">
      <c r="B6053" s="62">
        <f t="shared" si="855"/>
        <v>6026</v>
      </c>
      <c r="C6053" s="62">
        <v>0.86317191485313582</v>
      </c>
      <c r="D6053" s="62">
        <v>0.99082454119263064</v>
      </c>
      <c r="E6053" s="62">
        <v>0.98054899475724466</v>
      </c>
      <c r="F6053" s="62">
        <v>0.78247706649396165</v>
      </c>
      <c r="G6053" s="62">
        <v>4.4238007447939598E-2</v>
      </c>
      <c r="H6053" s="62">
        <v>0.41327787998421528</v>
      </c>
      <c r="I6053" s="62">
        <v>0.5103294876034743</v>
      </c>
      <c r="J6053" s="62">
        <v>0.3743074630081763</v>
      </c>
      <c r="K6053" s="62"/>
      <c r="L6053" s="65">
        <f t="shared" si="847"/>
        <v>0.17405553403622714</v>
      </c>
      <c r="M6053" s="65">
        <f t="shared" si="848"/>
        <v>0.19979623025944487</v>
      </c>
      <c r="N6053" s="65">
        <f t="shared" si="849"/>
        <v>0.19772420301718982</v>
      </c>
      <c r="O6053" s="65">
        <f t="shared" si="850"/>
        <v>0.15778370604525482</v>
      </c>
      <c r="P6053" s="65">
        <f t="shared" si="851"/>
        <v>8.9204362173435792E-3</v>
      </c>
      <c r="Q6053" s="65">
        <f t="shared" si="852"/>
        <v>8.3336008584398227E-2</v>
      </c>
      <c r="R6053" s="65">
        <f t="shared" si="853"/>
        <v>0.10290611866625676</v>
      </c>
      <c r="S6053" s="65">
        <f t="shared" si="854"/>
        <v>7.5477763173884591E-2</v>
      </c>
      <c r="T6053" s="66">
        <f>(L6053*'Football Field'!$F$4)+(M6053*'Football Field'!$F$5)+(N6053*'Football Field'!$F$6)+(O6053*'Football Field'!$F$7)+(P6053*'Football Field'!$F$8)+(Q6053*'Football Field'!$F$9)+(R6053*'Football Field'!$F$10)+(S6053*'Football Field'!$F$11)</f>
        <v>128397520.9438504</v>
      </c>
    </row>
    <row r="6054" spans="2:20" x14ac:dyDescent="0.3">
      <c r="B6054" s="62">
        <f t="shared" si="855"/>
        <v>6027</v>
      </c>
      <c r="C6054" s="62">
        <v>0.3779651065413383</v>
      </c>
      <c r="D6054" s="62">
        <v>0.24143083363098261</v>
      </c>
      <c r="E6054" s="62">
        <v>0.88078044784617837</v>
      </c>
      <c r="F6054" s="62">
        <v>0.9928977646421896</v>
      </c>
      <c r="G6054" s="62">
        <v>0.30846553837717439</v>
      </c>
      <c r="H6054" s="62">
        <v>1.6126672117490304E-2</v>
      </c>
      <c r="I6054" s="62">
        <v>0.96288586691816358</v>
      </c>
      <c r="J6054" s="62">
        <v>0.22814065875599787</v>
      </c>
      <c r="K6054" s="62"/>
      <c r="L6054" s="65">
        <f t="shared" si="847"/>
        <v>9.4286371399156771E-2</v>
      </c>
      <c r="M6054" s="65">
        <f t="shared" si="848"/>
        <v>6.022682214039031E-2</v>
      </c>
      <c r="N6054" s="65">
        <f t="shared" si="849"/>
        <v>0.21971761675745496</v>
      </c>
      <c r="O6054" s="65">
        <f t="shared" si="850"/>
        <v>0.24768616408829028</v>
      </c>
      <c r="P6054" s="65">
        <f t="shared" si="851"/>
        <v>7.6949156977510993E-2</v>
      </c>
      <c r="Q6054" s="65">
        <f t="shared" si="852"/>
        <v>4.0229253187312828E-3</v>
      </c>
      <c r="R6054" s="65">
        <f t="shared" si="853"/>
        <v>0.24019945992902278</v>
      </c>
      <c r="S6054" s="65">
        <f t="shared" si="854"/>
        <v>5.6911483389442664E-2</v>
      </c>
      <c r="T6054" s="66">
        <f>(L6054*'Football Field'!$F$4)+(M6054*'Football Field'!$F$5)+(N6054*'Football Field'!$F$6)+(O6054*'Football Field'!$F$7)+(P6054*'Football Field'!$F$8)+(Q6054*'Football Field'!$F$9)+(R6054*'Football Field'!$F$10)+(S6054*'Football Field'!$F$11)</f>
        <v>154932772.24292985</v>
      </c>
    </row>
    <row r="6055" spans="2:20" x14ac:dyDescent="0.3">
      <c r="B6055" s="62">
        <f t="shared" si="855"/>
        <v>6028</v>
      </c>
      <c r="C6055" s="62">
        <v>0.17738457007762409</v>
      </c>
      <c r="D6055" s="62">
        <v>0.55478755487657672</v>
      </c>
      <c r="E6055" s="62">
        <v>0.92953177518990093</v>
      </c>
      <c r="F6055" s="62">
        <v>4.3974507420363906E-2</v>
      </c>
      <c r="G6055" s="62">
        <v>0.85081764983594188</v>
      </c>
      <c r="H6055" s="62">
        <v>0.40125325162599501</v>
      </c>
      <c r="I6055" s="62">
        <v>8.6839835983122171E-2</v>
      </c>
      <c r="J6055" s="62">
        <v>0.62905388414420937</v>
      </c>
      <c r="K6055" s="62"/>
      <c r="L6055" s="65">
        <f t="shared" ref="L6055:L6118" si="856">C6055/SUM($C6055:$J6055)</f>
        <v>4.8285739433558052E-2</v>
      </c>
      <c r="M6055" s="65">
        <f t="shared" ref="M6055:M6118" si="857">D6055/SUM($C6055:$J6055)</f>
        <v>0.15101836255559606</v>
      </c>
      <c r="N6055" s="65">
        <f t="shared" ref="N6055:N6118" si="858">E6055/SUM($C6055:$J6055)</f>
        <v>0.25302724511151792</v>
      </c>
      <c r="O6055" s="65">
        <f t="shared" ref="O6055:O6118" si="859">F6055/SUM($C6055:$J6055)</f>
        <v>1.1970272307729894E-2</v>
      </c>
      <c r="P6055" s="65">
        <f t="shared" ref="P6055:P6118" si="860">G6055/SUM($C6055:$J6055)</f>
        <v>0.23160052380808963</v>
      </c>
      <c r="Q6055" s="65">
        <f t="shared" ref="Q6055:Q6118" si="861">H6055/SUM($C6055:$J6055)</f>
        <v>0.10922488887507079</v>
      </c>
      <c r="R6055" s="65">
        <f t="shared" ref="R6055:R6118" si="862">I6055/SUM($C6055:$J6055)</f>
        <v>2.3638615753890146E-2</v>
      </c>
      <c r="S6055" s="65">
        <f t="shared" ref="S6055:S6118" si="863">J6055/SUM($C6055:$J6055)</f>
        <v>0.17123435215454758</v>
      </c>
      <c r="T6055" s="66">
        <f>(L6055*'Football Field'!$F$4)+(M6055*'Football Field'!$F$5)+(N6055*'Football Field'!$F$6)+(O6055*'Football Field'!$F$7)+(P6055*'Football Field'!$F$8)+(Q6055*'Football Field'!$F$9)+(R6055*'Football Field'!$F$10)+(S6055*'Football Field'!$F$11)</f>
        <v>137565040.46608594</v>
      </c>
    </row>
    <row r="6056" spans="2:20" x14ac:dyDescent="0.3">
      <c r="B6056" s="62">
        <f t="shared" si="855"/>
        <v>6029</v>
      </c>
      <c r="C6056" s="62">
        <v>0.11429621291741654</v>
      </c>
      <c r="D6056" s="62">
        <v>0.84271270587320379</v>
      </c>
      <c r="E6056" s="62">
        <v>0.75187374349712088</v>
      </c>
      <c r="F6056" s="62">
        <v>0.61881126064737046</v>
      </c>
      <c r="G6056" s="62">
        <v>0.43184294745990226</v>
      </c>
      <c r="H6056" s="62">
        <v>0.10133611624574612</v>
      </c>
      <c r="I6056" s="62">
        <v>0.23548730236961912</v>
      </c>
      <c r="J6056" s="62">
        <v>0.47401625379093493</v>
      </c>
      <c r="K6056" s="62"/>
      <c r="L6056" s="65">
        <f t="shared" si="856"/>
        <v>3.2012369437017379E-2</v>
      </c>
      <c r="M6056" s="65">
        <f t="shared" si="857"/>
        <v>0.23602908426348004</v>
      </c>
      <c r="N6056" s="65">
        <f t="shared" si="858"/>
        <v>0.21058668027972241</v>
      </c>
      <c r="O6056" s="65">
        <f t="shared" si="859"/>
        <v>0.17331820698156722</v>
      </c>
      <c r="P6056" s="65">
        <f t="shared" si="860"/>
        <v>0.12095165377741328</v>
      </c>
      <c r="Q6056" s="65">
        <f t="shared" si="861"/>
        <v>2.8382473117593898E-2</v>
      </c>
      <c r="R6056" s="65">
        <f t="shared" si="862"/>
        <v>6.5955873154167663E-2</v>
      </c>
      <c r="S6056" s="65">
        <f t="shared" si="863"/>
        <v>0.13276365898903825</v>
      </c>
      <c r="T6056" s="66">
        <f>(L6056*'Football Field'!$F$4)+(M6056*'Football Field'!$F$5)+(N6056*'Football Field'!$F$6)+(O6056*'Football Field'!$F$7)+(P6056*'Football Field'!$F$8)+(Q6056*'Football Field'!$F$9)+(R6056*'Football Field'!$F$10)+(S6056*'Football Field'!$F$11)</f>
        <v>133912414.23419783</v>
      </c>
    </row>
    <row r="6057" spans="2:20" x14ac:dyDescent="0.3">
      <c r="B6057" s="62">
        <f t="shared" si="855"/>
        <v>6030</v>
      </c>
      <c r="C6057" s="62">
        <v>0.23142844384891781</v>
      </c>
      <c r="D6057" s="62">
        <v>0.19889968800480728</v>
      </c>
      <c r="E6057" s="62">
        <v>0.62412440939648228</v>
      </c>
      <c r="F6057" s="62">
        <v>0.89284303984282731</v>
      </c>
      <c r="G6057" s="62">
        <v>0.70026149142755989</v>
      </c>
      <c r="H6057" s="62">
        <v>0.14696209072828492</v>
      </c>
      <c r="I6057" s="62">
        <v>0.64782658288726858</v>
      </c>
      <c r="J6057" s="62">
        <v>0.42008161829578905</v>
      </c>
      <c r="K6057" s="62"/>
      <c r="L6057" s="65">
        <f t="shared" si="856"/>
        <v>5.9917875991683522E-2</v>
      </c>
      <c r="M6057" s="65">
        <f t="shared" si="857"/>
        <v>5.1496033255258457E-2</v>
      </c>
      <c r="N6057" s="65">
        <f t="shared" si="858"/>
        <v>0.16158864633776093</v>
      </c>
      <c r="O6057" s="65">
        <f t="shared" si="859"/>
        <v>0.2311611211293656</v>
      </c>
      <c r="P6057" s="65">
        <f t="shared" si="860"/>
        <v>0.18130088293079144</v>
      </c>
      <c r="Q6057" s="65">
        <f t="shared" si="861"/>
        <v>3.8049153255701219E-2</v>
      </c>
      <c r="R6057" s="65">
        <f t="shared" si="862"/>
        <v>0.16772524678468539</v>
      </c>
      <c r="S6057" s="65">
        <f t="shared" si="863"/>
        <v>0.10876104031475352</v>
      </c>
      <c r="T6057" s="66">
        <f>(L6057*'Football Field'!$F$4)+(M6057*'Football Field'!$F$5)+(N6057*'Football Field'!$F$6)+(O6057*'Football Field'!$F$7)+(P6057*'Football Field'!$F$8)+(Q6057*'Football Field'!$F$9)+(R6057*'Football Field'!$F$10)+(S6057*'Football Field'!$F$11)</f>
        <v>152384356.89760819</v>
      </c>
    </row>
    <row r="6058" spans="2:20" x14ac:dyDescent="0.3">
      <c r="B6058" s="62">
        <f t="shared" si="855"/>
        <v>6031</v>
      </c>
      <c r="C6058" s="62">
        <v>9.6457154418965962E-2</v>
      </c>
      <c r="D6058" s="62">
        <v>0.38906215358281049</v>
      </c>
      <c r="E6058" s="62">
        <v>0.27454396646696844</v>
      </c>
      <c r="F6058" s="62">
        <v>0.33843645956173019</v>
      </c>
      <c r="G6058" s="62">
        <v>9.4798273291915147E-2</v>
      </c>
      <c r="H6058" s="62">
        <v>0.92356746514250809</v>
      </c>
      <c r="I6058" s="62">
        <v>0.44154230840476649</v>
      </c>
      <c r="J6058" s="62">
        <v>0.54814271106902035</v>
      </c>
      <c r="K6058" s="62"/>
      <c r="L6058" s="65">
        <f t="shared" si="856"/>
        <v>3.1049601372733705E-2</v>
      </c>
      <c r="M6058" s="65">
        <f t="shared" si="857"/>
        <v>0.12523928215311605</v>
      </c>
      <c r="N6058" s="65">
        <f t="shared" si="858"/>
        <v>8.8375826235367425E-2</v>
      </c>
      <c r="O6058" s="65">
        <f t="shared" si="859"/>
        <v>0.10894284848739873</v>
      </c>
      <c r="P6058" s="65">
        <f t="shared" si="860"/>
        <v>3.0515606792135219E-2</v>
      </c>
      <c r="Q6058" s="65">
        <f t="shared" si="861"/>
        <v>0.29729678224741912</v>
      </c>
      <c r="R6058" s="65">
        <f t="shared" si="862"/>
        <v>0.14213266758436494</v>
      </c>
      <c r="S6058" s="65">
        <f t="shared" si="863"/>
        <v>0.17644738512746477</v>
      </c>
      <c r="T6058" s="66">
        <f>(L6058*'Football Field'!$F$4)+(M6058*'Football Field'!$F$5)+(N6058*'Football Field'!$F$6)+(O6058*'Football Field'!$F$7)+(P6058*'Football Field'!$F$8)+(Q6058*'Football Field'!$F$9)+(R6058*'Football Field'!$F$10)+(S6058*'Football Field'!$F$11)</f>
        <v>134109464.87750837</v>
      </c>
    </row>
    <row r="6059" spans="2:20" x14ac:dyDescent="0.3">
      <c r="B6059" s="62">
        <f t="shared" si="855"/>
        <v>6032</v>
      </c>
      <c r="C6059" s="62">
        <v>0.26524644733823133</v>
      </c>
      <c r="D6059" s="62">
        <v>0.80449626092662097</v>
      </c>
      <c r="E6059" s="62">
        <v>7.5130004550908347E-2</v>
      </c>
      <c r="F6059" s="62">
        <v>0.12239217376313904</v>
      </c>
      <c r="G6059" s="62">
        <v>0.8800734255997128</v>
      </c>
      <c r="H6059" s="62">
        <v>0.629032566669529</v>
      </c>
      <c r="I6059" s="62">
        <v>0.30833238280866637</v>
      </c>
      <c r="J6059" s="62">
        <v>0.78931530627180624</v>
      </c>
      <c r="K6059" s="62"/>
      <c r="L6059" s="65">
        <f t="shared" si="856"/>
        <v>6.8468037178266564E-2</v>
      </c>
      <c r="M6059" s="65">
        <f t="shared" si="857"/>
        <v>0.20766453408011784</v>
      </c>
      <c r="N6059" s="65">
        <f t="shared" si="858"/>
        <v>1.9393300066468024E-2</v>
      </c>
      <c r="O6059" s="65">
        <f t="shared" si="859"/>
        <v>3.1593078767451675E-2</v>
      </c>
      <c r="P6059" s="65">
        <f t="shared" si="860"/>
        <v>0.22717325954126139</v>
      </c>
      <c r="Q6059" s="65">
        <f t="shared" si="861"/>
        <v>0.16237210938456198</v>
      </c>
      <c r="R6059" s="65">
        <f t="shared" si="862"/>
        <v>7.9589805108633643E-2</v>
      </c>
      <c r="S6059" s="65">
        <f t="shared" si="863"/>
        <v>0.20374587587323895</v>
      </c>
      <c r="T6059" s="66">
        <f>(L6059*'Football Field'!$F$4)+(M6059*'Football Field'!$F$5)+(N6059*'Football Field'!$F$6)+(O6059*'Football Field'!$F$7)+(P6059*'Football Field'!$F$8)+(Q6059*'Football Field'!$F$9)+(R6059*'Football Field'!$F$10)+(S6059*'Football Field'!$F$11)</f>
        <v>138966509.72480646</v>
      </c>
    </row>
    <row r="6060" spans="2:20" x14ac:dyDescent="0.3">
      <c r="B6060" s="62">
        <f t="shared" si="855"/>
        <v>6033</v>
      </c>
      <c r="C6060" s="62">
        <v>0.33003406967721383</v>
      </c>
      <c r="D6060" s="62">
        <v>8.9231134259757483E-2</v>
      </c>
      <c r="E6060" s="62">
        <v>0.55588584682191688</v>
      </c>
      <c r="F6060" s="62">
        <v>2.222033778832655E-2</v>
      </c>
      <c r="G6060" s="62">
        <v>0.22812839314380284</v>
      </c>
      <c r="H6060" s="62">
        <v>0.28902920465326443</v>
      </c>
      <c r="I6060" s="62">
        <v>0.63117651200149649</v>
      </c>
      <c r="J6060" s="62">
        <v>0.63519690831344988</v>
      </c>
      <c r="K6060" s="62"/>
      <c r="L6060" s="65">
        <f t="shared" si="856"/>
        <v>0.11867876732635595</v>
      </c>
      <c r="M6060" s="65">
        <f t="shared" si="857"/>
        <v>3.2087114616493578E-2</v>
      </c>
      <c r="N6060" s="65">
        <f t="shared" si="858"/>
        <v>0.19989405075517097</v>
      </c>
      <c r="O6060" s="65">
        <f t="shared" si="859"/>
        <v>7.9903335460881665E-3</v>
      </c>
      <c r="P6060" s="65">
        <f t="shared" si="860"/>
        <v>8.2033944304381226E-2</v>
      </c>
      <c r="Q6060" s="65">
        <f t="shared" si="861"/>
        <v>0.10393360225844202</v>
      </c>
      <c r="R6060" s="65">
        <f t="shared" si="862"/>
        <v>0.22696823537930105</v>
      </c>
      <c r="S6060" s="65">
        <f t="shared" si="863"/>
        <v>0.22841395181376709</v>
      </c>
      <c r="T6060" s="66">
        <f>(L6060*'Football Field'!$F$4)+(M6060*'Football Field'!$F$5)+(N6060*'Football Field'!$F$6)+(O6060*'Football Field'!$F$7)+(P6060*'Football Field'!$F$8)+(Q6060*'Football Field'!$F$9)+(R6060*'Football Field'!$F$10)+(S6060*'Football Field'!$F$11)</f>
        <v>152590975.46917099</v>
      </c>
    </row>
    <row r="6061" spans="2:20" x14ac:dyDescent="0.3">
      <c r="B6061" s="62">
        <f t="shared" si="855"/>
        <v>6034</v>
      </c>
      <c r="C6061" s="62">
        <v>0.50785316874176245</v>
      </c>
      <c r="D6061" s="62">
        <v>0.30929710471392124</v>
      </c>
      <c r="E6061" s="62">
        <v>0.42023728301590579</v>
      </c>
      <c r="F6061" s="62">
        <v>0.98276353074083111</v>
      </c>
      <c r="G6061" s="62">
        <v>0.83956904368887941</v>
      </c>
      <c r="H6061" s="62">
        <v>0.27361264696171095</v>
      </c>
      <c r="I6061" s="62">
        <v>0.25245038172501733</v>
      </c>
      <c r="J6061" s="62">
        <v>0.46557579964639517</v>
      </c>
      <c r="K6061" s="62"/>
      <c r="L6061" s="65">
        <f t="shared" si="856"/>
        <v>0.12535378223748664</v>
      </c>
      <c r="M6061" s="65">
        <f t="shared" si="857"/>
        <v>7.6344038587083982E-2</v>
      </c>
      <c r="N6061" s="65">
        <f t="shared" si="858"/>
        <v>0.10372748681230583</v>
      </c>
      <c r="O6061" s="65">
        <f t="shared" si="859"/>
        <v>0.24257626653910264</v>
      </c>
      <c r="P6061" s="65">
        <f t="shared" si="860"/>
        <v>0.20723146285895408</v>
      </c>
      <c r="Q6061" s="65">
        <f t="shared" si="861"/>
        <v>6.7536016856283437E-2</v>
      </c>
      <c r="R6061" s="65">
        <f t="shared" si="862"/>
        <v>6.2312518901737182E-2</v>
      </c>
      <c r="S6061" s="65">
        <f t="shared" si="863"/>
        <v>0.11491842720704609</v>
      </c>
      <c r="T6061" s="66">
        <f>(L6061*'Football Field'!$F$4)+(M6061*'Football Field'!$F$5)+(N6061*'Football Field'!$F$6)+(O6061*'Football Field'!$F$7)+(P6061*'Football Field'!$F$8)+(Q6061*'Football Field'!$F$9)+(R6061*'Football Field'!$F$10)+(S6061*'Football Field'!$F$11)</f>
        <v>138098972.61478963</v>
      </c>
    </row>
    <row r="6062" spans="2:20" x14ac:dyDescent="0.3">
      <c r="B6062" s="62">
        <f t="shared" si="855"/>
        <v>6035</v>
      </c>
      <c r="C6062" s="62">
        <v>0.65773582112731754</v>
      </c>
      <c r="D6062" s="62">
        <v>0.21032166142160125</v>
      </c>
      <c r="E6062" s="62">
        <v>9.6807685459341486E-2</v>
      </c>
      <c r="F6062" s="62">
        <v>0.89325337325146015</v>
      </c>
      <c r="G6062" s="62">
        <v>0.48983517992085013</v>
      </c>
      <c r="H6062" s="62">
        <v>0.41133213895220688</v>
      </c>
      <c r="I6062" s="62">
        <v>0.20187358428196633</v>
      </c>
      <c r="J6062" s="62">
        <v>0.15211567065731857</v>
      </c>
      <c r="K6062" s="62"/>
      <c r="L6062" s="65">
        <f t="shared" si="856"/>
        <v>0.21126813301627959</v>
      </c>
      <c r="M6062" s="65">
        <f t="shared" si="857"/>
        <v>6.755640078301689E-2</v>
      </c>
      <c r="N6062" s="65">
        <f t="shared" si="858"/>
        <v>3.1095127118921744E-2</v>
      </c>
      <c r="O6062" s="65">
        <f t="shared" si="859"/>
        <v>0.28691758364913544</v>
      </c>
      <c r="P6062" s="65">
        <f t="shared" si="860"/>
        <v>0.15733758239014867</v>
      </c>
      <c r="Q6062" s="65">
        <f t="shared" si="861"/>
        <v>0.13212200134862989</v>
      </c>
      <c r="R6062" s="65">
        <f t="shared" si="862"/>
        <v>6.4842834899058913E-2</v>
      </c>
      <c r="S6062" s="65">
        <f t="shared" si="863"/>
        <v>4.8860336794808959E-2</v>
      </c>
      <c r="T6062" s="66">
        <f>(L6062*'Football Field'!$F$4)+(M6062*'Football Field'!$F$5)+(N6062*'Football Field'!$F$6)+(O6062*'Football Field'!$F$7)+(P6062*'Football Field'!$F$8)+(Q6062*'Football Field'!$F$9)+(R6062*'Football Field'!$F$10)+(S6062*'Football Field'!$F$11)</f>
        <v>131876348.43550326</v>
      </c>
    </row>
    <row r="6063" spans="2:20" x14ac:dyDescent="0.3">
      <c r="B6063" s="62">
        <f t="shared" si="855"/>
        <v>6036</v>
      </c>
      <c r="C6063" s="62">
        <v>7.3497129087374602E-2</v>
      </c>
      <c r="D6063" s="62">
        <v>0.21849137368095572</v>
      </c>
      <c r="E6063" s="62">
        <v>0.32011549466411582</v>
      </c>
      <c r="F6063" s="62">
        <v>0.71955527093722493</v>
      </c>
      <c r="G6063" s="62">
        <v>0.3444420343064124</v>
      </c>
      <c r="H6063" s="62">
        <v>0.23689525915583043</v>
      </c>
      <c r="I6063" s="62">
        <v>0.87262740577955256</v>
      </c>
      <c r="J6063" s="62">
        <v>0.35897092900174976</v>
      </c>
      <c r="K6063" s="62"/>
      <c r="L6063" s="65">
        <f t="shared" si="856"/>
        <v>2.3372526987985733E-2</v>
      </c>
      <c r="M6063" s="65">
        <f t="shared" si="857"/>
        <v>6.9481564673489343E-2</v>
      </c>
      <c r="N6063" s="65">
        <f t="shared" si="858"/>
        <v>0.10179864344653292</v>
      </c>
      <c r="O6063" s="65">
        <f t="shared" si="859"/>
        <v>0.22882288326302333</v>
      </c>
      <c r="P6063" s="65">
        <f t="shared" si="860"/>
        <v>0.10953462866628147</v>
      </c>
      <c r="Q6063" s="65">
        <f t="shared" si="861"/>
        <v>7.5334110416248143E-2</v>
      </c>
      <c r="R6063" s="65">
        <f t="shared" si="862"/>
        <v>0.27750073840016326</v>
      </c>
      <c r="S6063" s="65">
        <f t="shared" si="863"/>
        <v>0.1141549041462758</v>
      </c>
      <c r="T6063" s="66">
        <f>(L6063*'Football Field'!$F$4)+(M6063*'Football Field'!$F$5)+(N6063*'Football Field'!$F$6)+(O6063*'Football Field'!$F$7)+(P6063*'Football Field'!$F$8)+(Q6063*'Football Field'!$F$9)+(R6063*'Football Field'!$F$10)+(S6063*'Football Field'!$F$11)</f>
        <v>160315786.48737627</v>
      </c>
    </row>
    <row r="6064" spans="2:20" x14ac:dyDescent="0.3">
      <c r="B6064" s="62">
        <f t="shared" si="855"/>
        <v>6037</v>
      </c>
      <c r="C6064" s="62">
        <v>0.31928498109675685</v>
      </c>
      <c r="D6064" s="62">
        <v>9.4054302949780233E-2</v>
      </c>
      <c r="E6064" s="62">
        <v>0.35972294458319121</v>
      </c>
      <c r="F6064" s="62">
        <v>0.15159768363971449</v>
      </c>
      <c r="G6064" s="62">
        <v>0.96183917231426264</v>
      </c>
      <c r="H6064" s="62">
        <v>0.92831401498054322</v>
      </c>
      <c r="I6064" s="62">
        <v>0.42804565802241712</v>
      </c>
      <c r="J6064" s="62">
        <v>0.34328861127011967</v>
      </c>
      <c r="K6064" s="62"/>
      <c r="L6064" s="65">
        <f t="shared" si="856"/>
        <v>8.903286682235273E-2</v>
      </c>
      <c r="M6064" s="65">
        <f t="shared" si="857"/>
        <v>2.622711597592919E-2</v>
      </c>
      <c r="N6064" s="65">
        <f t="shared" si="858"/>
        <v>0.10030902458363443</v>
      </c>
      <c r="O6064" s="65">
        <f t="shared" si="859"/>
        <v>4.227313270955782E-2</v>
      </c>
      <c r="P6064" s="65">
        <f t="shared" si="860"/>
        <v>0.26820960584809533</v>
      </c>
      <c r="Q6064" s="65">
        <f t="shared" si="861"/>
        <v>0.25886108949183451</v>
      </c>
      <c r="R6064" s="65">
        <f t="shared" si="862"/>
        <v>0.11936086668933302</v>
      </c>
      <c r="S6064" s="65">
        <f t="shared" si="863"/>
        <v>9.5726297879262942E-2</v>
      </c>
      <c r="T6064" s="66">
        <f>(L6064*'Football Field'!$F$4)+(M6064*'Football Field'!$F$5)+(N6064*'Football Field'!$F$6)+(O6064*'Football Field'!$F$7)+(P6064*'Football Field'!$F$8)+(Q6064*'Football Field'!$F$9)+(R6064*'Football Field'!$F$10)+(S6064*'Football Field'!$F$11)</f>
        <v>149687838.41811764</v>
      </c>
    </row>
    <row r="6065" spans="2:20" x14ac:dyDescent="0.3">
      <c r="B6065" s="62">
        <f t="shared" si="855"/>
        <v>6038</v>
      </c>
      <c r="C6065" s="62">
        <v>0.76355556019546988</v>
      </c>
      <c r="D6065" s="62">
        <v>0.12292525758107742</v>
      </c>
      <c r="E6065" s="62">
        <v>0.74392310917654425</v>
      </c>
      <c r="F6065" s="62">
        <v>0.88095966696794736</v>
      </c>
      <c r="G6065" s="62">
        <v>0.63177995759679761</v>
      </c>
      <c r="H6065" s="62">
        <v>0.5449355678287584</v>
      </c>
      <c r="I6065" s="62">
        <v>0.9942670074005342</v>
      </c>
      <c r="J6065" s="62">
        <v>0.45008169799653996</v>
      </c>
      <c r="K6065" s="62"/>
      <c r="L6065" s="65">
        <f t="shared" si="856"/>
        <v>0.14877083249263315</v>
      </c>
      <c r="M6065" s="65">
        <f t="shared" si="857"/>
        <v>2.3950703600438206E-2</v>
      </c>
      <c r="N6065" s="65">
        <f t="shared" si="858"/>
        <v>0.14494565429445633</v>
      </c>
      <c r="O6065" s="65">
        <f t="shared" si="859"/>
        <v>0.17164579747635234</v>
      </c>
      <c r="P6065" s="65">
        <f t="shared" si="860"/>
        <v>0.12309573152708697</v>
      </c>
      <c r="Q6065" s="65">
        <f t="shared" si="861"/>
        <v>0.10617500848265204</v>
      </c>
      <c r="R6065" s="65">
        <f t="shared" si="862"/>
        <v>0.19372255029230565</v>
      </c>
      <c r="S6065" s="65">
        <f t="shared" si="863"/>
        <v>8.7693721834075394E-2</v>
      </c>
      <c r="T6065" s="66">
        <f>(L6065*'Football Field'!$F$4)+(M6065*'Football Field'!$F$5)+(N6065*'Football Field'!$F$6)+(O6065*'Football Field'!$F$7)+(P6065*'Football Field'!$F$8)+(Q6065*'Football Field'!$F$9)+(R6065*'Football Field'!$F$10)+(S6065*'Football Field'!$F$11)</f>
        <v>149859113.17242435</v>
      </c>
    </row>
    <row r="6066" spans="2:20" x14ac:dyDescent="0.3">
      <c r="B6066" s="62">
        <f t="shared" si="855"/>
        <v>6039</v>
      </c>
      <c r="C6066" s="62">
        <v>0.61359808023931162</v>
      </c>
      <c r="D6066" s="62">
        <v>0.58438060062744157</v>
      </c>
      <c r="E6066" s="62">
        <v>0.29370313330414188</v>
      </c>
      <c r="F6066" s="62">
        <v>0.84939630142921729</v>
      </c>
      <c r="G6066" s="62">
        <v>0.77087657162986134</v>
      </c>
      <c r="H6066" s="62">
        <v>0.98730158147814662</v>
      </c>
      <c r="I6066" s="62">
        <v>0.8311732396731889</v>
      </c>
      <c r="J6066" s="62">
        <v>0.29449570463496666</v>
      </c>
      <c r="K6066" s="62"/>
      <c r="L6066" s="65">
        <f t="shared" si="856"/>
        <v>0.11743672018706085</v>
      </c>
      <c r="M6066" s="65">
        <f t="shared" si="857"/>
        <v>0.11184477802125074</v>
      </c>
      <c r="N6066" s="65">
        <f t="shared" si="858"/>
        <v>5.6211930569354737E-2</v>
      </c>
      <c r="O6066" s="65">
        <f t="shared" si="859"/>
        <v>0.16256621229969201</v>
      </c>
      <c r="P6066" s="65">
        <f t="shared" si="860"/>
        <v>0.14753829771753713</v>
      </c>
      <c r="Q6066" s="65">
        <f t="shared" si="861"/>
        <v>0.18895994511435146</v>
      </c>
      <c r="R6066" s="65">
        <f t="shared" si="862"/>
        <v>0.15907849505722674</v>
      </c>
      <c r="S6066" s="65">
        <f t="shared" si="863"/>
        <v>5.636362103352642E-2</v>
      </c>
      <c r="T6066" s="66">
        <f>(L6066*'Football Field'!$F$4)+(M6066*'Football Field'!$F$5)+(N6066*'Football Field'!$F$6)+(O6066*'Football Field'!$F$7)+(P6066*'Football Field'!$F$8)+(Q6066*'Football Field'!$F$9)+(R6066*'Football Field'!$F$10)+(S6066*'Football Field'!$F$11)</f>
        <v>144293780.98223913</v>
      </c>
    </row>
    <row r="6067" spans="2:20" x14ac:dyDescent="0.3">
      <c r="B6067" s="62">
        <f t="shared" si="855"/>
        <v>6040</v>
      </c>
      <c r="C6067" s="62">
        <v>0.15257479587144207</v>
      </c>
      <c r="D6067" s="62">
        <v>0.15657104608174677</v>
      </c>
      <c r="E6067" s="62">
        <v>0.44608971914811291</v>
      </c>
      <c r="F6067" s="62">
        <v>0.1590860520681</v>
      </c>
      <c r="G6067" s="62">
        <v>0.47849359107308498</v>
      </c>
      <c r="H6067" s="62">
        <v>0.16519540415271761</v>
      </c>
      <c r="I6067" s="62">
        <v>0.21069643397658544</v>
      </c>
      <c r="J6067" s="62">
        <v>4.3107076791298882E-3</v>
      </c>
      <c r="K6067" s="62"/>
      <c r="L6067" s="65">
        <f t="shared" si="856"/>
        <v>8.6053732889622939E-2</v>
      </c>
      <c r="M6067" s="65">
        <f t="shared" si="857"/>
        <v>8.830765855403884E-2</v>
      </c>
      <c r="N6067" s="65">
        <f t="shared" si="858"/>
        <v>0.25159912760901665</v>
      </c>
      <c r="O6067" s="65">
        <f t="shared" si="859"/>
        <v>8.9726147447498031E-2</v>
      </c>
      <c r="P6067" s="65">
        <f t="shared" si="860"/>
        <v>0.26987524014316444</v>
      </c>
      <c r="Q6067" s="65">
        <f t="shared" si="861"/>
        <v>9.3171884008478395E-2</v>
      </c>
      <c r="R6067" s="65">
        <f t="shared" si="862"/>
        <v>0.11883492648087389</v>
      </c>
      <c r="S6067" s="65">
        <f t="shared" si="863"/>
        <v>2.4312828673069341E-3</v>
      </c>
      <c r="T6067" s="66">
        <f>(L6067*'Football Field'!$F$4)+(M6067*'Football Field'!$F$5)+(N6067*'Football Field'!$F$6)+(O6067*'Football Field'!$F$7)+(P6067*'Football Field'!$F$8)+(Q6067*'Football Field'!$F$9)+(R6067*'Football Field'!$F$10)+(S6067*'Football Field'!$F$11)</f>
        <v>153143141.97274551</v>
      </c>
    </row>
    <row r="6068" spans="2:20" x14ac:dyDescent="0.3">
      <c r="B6068" s="62">
        <f t="shared" si="855"/>
        <v>6041</v>
      </c>
      <c r="C6068" s="62">
        <v>0.70714087622161603</v>
      </c>
      <c r="D6068" s="62">
        <v>0.37995792897338188</v>
      </c>
      <c r="E6068" s="62">
        <v>0.77374157062984183</v>
      </c>
      <c r="F6068" s="62">
        <v>0.63508309433004584</v>
      </c>
      <c r="G6068" s="62">
        <v>0.41602075484879186</v>
      </c>
      <c r="H6068" s="62">
        <v>0.61694663654951976</v>
      </c>
      <c r="I6068" s="62">
        <v>0.47429455647941576</v>
      </c>
      <c r="J6068" s="62">
        <v>0.26879251814141969</v>
      </c>
      <c r="K6068" s="62"/>
      <c r="L6068" s="65">
        <f t="shared" si="856"/>
        <v>0.16553008624733878</v>
      </c>
      <c r="M6068" s="65">
        <f t="shared" si="857"/>
        <v>8.8941922137751192E-2</v>
      </c>
      <c r="N6068" s="65">
        <f t="shared" si="858"/>
        <v>0.18112021695570876</v>
      </c>
      <c r="O6068" s="65">
        <f t="shared" si="859"/>
        <v>0.14866254082267658</v>
      </c>
      <c r="P6068" s="65">
        <f t="shared" si="860"/>
        <v>9.7383638460777827E-2</v>
      </c>
      <c r="Q6068" s="65">
        <f t="shared" si="861"/>
        <v>0.14441709338556527</v>
      </c>
      <c r="R6068" s="65">
        <f t="shared" si="862"/>
        <v>0.11102458008109287</v>
      </c>
      <c r="S6068" s="65">
        <f t="shared" si="863"/>
        <v>6.2919921909088614E-2</v>
      </c>
      <c r="T6068" s="66">
        <f>(L6068*'Football Field'!$F$4)+(M6068*'Football Field'!$F$5)+(N6068*'Football Field'!$F$6)+(O6068*'Football Field'!$F$7)+(P6068*'Football Field'!$F$8)+(Q6068*'Football Field'!$F$9)+(R6068*'Football Field'!$F$10)+(S6068*'Football Field'!$F$11)</f>
        <v>136575123.65703678</v>
      </c>
    </row>
    <row r="6069" spans="2:20" x14ac:dyDescent="0.3">
      <c r="B6069" s="62">
        <f t="shared" si="855"/>
        <v>6042</v>
      </c>
      <c r="C6069" s="62">
        <v>0.83257372411148411</v>
      </c>
      <c r="D6069" s="62">
        <v>0.75217056741567778</v>
      </c>
      <c r="E6069" s="62">
        <v>3.7472267197733111E-2</v>
      </c>
      <c r="F6069" s="62">
        <v>0.16351995969131217</v>
      </c>
      <c r="G6069" s="62">
        <v>0.76189394544380096</v>
      </c>
      <c r="H6069" s="62">
        <v>0.83230733246016564</v>
      </c>
      <c r="I6069" s="62">
        <v>0.50065744497392006</v>
      </c>
      <c r="J6069" s="62">
        <v>0.75918514277080773</v>
      </c>
      <c r="K6069" s="62"/>
      <c r="L6069" s="65">
        <f t="shared" si="856"/>
        <v>0.17944248546136315</v>
      </c>
      <c r="M6069" s="65">
        <f t="shared" si="857"/>
        <v>0.16211339872873526</v>
      </c>
      <c r="N6069" s="65">
        <f t="shared" si="858"/>
        <v>8.0763019142952915E-3</v>
      </c>
      <c r="O6069" s="65">
        <f t="shared" si="859"/>
        <v>3.5243038712115225E-2</v>
      </c>
      <c r="P6069" s="65">
        <f t="shared" si="860"/>
        <v>0.1642090535277248</v>
      </c>
      <c r="Q6069" s="65">
        <f t="shared" si="861"/>
        <v>0.17938507075004764</v>
      </c>
      <c r="R6069" s="65">
        <f t="shared" si="862"/>
        <v>0.1079054186903767</v>
      </c>
      <c r="S6069" s="65">
        <f t="shared" si="863"/>
        <v>0.16362523221534189</v>
      </c>
      <c r="T6069" s="66">
        <f>(L6069*'Football Field'!$F$4)+(M6069*'Football Field'!$F$5)+(N6069*'Football Field'!$F$6)+(O6069*'Football Field'!$F$7)+(P6069*'Football Field'!$F$8)+(Q6069*'Football Field'!$F$9)+(R6069*'Football Field'!$F$10)+(S6069*'Football Field'!$F$11)</f>
        <v>136765317.09585312</v>
      </c>
    </row>
    <row r="6070" spans="2:20" x14ac:dyDescent="0.3">
      <c r="B6070" s="62">
        <f t="shared" si="855"/>
        <v>6043</v>
      </c>
      <c r="C6070" s="62">
        <v>0.80029664206892959</v>
      </c>
      <c r="D6070" s="62">
        <v>1.7561139503750156E-2</v>
      </c>
      <c r="E6070" s="62">
        <v>0.41009409038442535</v>
      </c>
      <c r="F6070" s="62">
        <v>0.99445543199558617</v>
      </c>
      <c r="G6070" s="62">
        <v>0.67891434997135491</v>
      </c>
      <c r="H6070" s="62">
        <v>0.17094869918402633</v>
      </c>
      <c r="I6070" s="62">
        <v>0.6379428172969529</v>
      </c>
      <c r="J6070" s="62">
        <v>0.38675032194019798</v>
      </c>
      <c r="K6070" s="62"/>
      <c r="L6070" s="65">
        <f t="shared" si="856"/>
        <v>0.19533897325768357</v>
      </c>
      <c r="M6070" s="65">
        <f t="shared" si="857"/>
        <v>4.286379299342411E-3</v>
      </c>
      <c r="N6070" s="65">
        <f t="shared" si="858"/>
        <v>0.10009708193657232</v>
      </c>
      <c r="O6070" s="65">
        <f t="shared" si="859"/>
        <v>0.24272987393068771</v>
      </c>
      <c r="P6070" s="65">
        <f t="shared" si="860"/>
        <v>0.16571159377910985</v>
      </c>
      <c r="Q6070" s="65">
        <f t="shared" si="861"/>
        <v>4.1725707222782744E-2</v>
      </c>
      <c r="R6070" s="65">
        <f t="shared" si="862"/>
        <v>0.15571113056996647</v>
      </c>
      <c r="S6070" s="65">
        <f t="shared" si="863"/>
        <v>9.4399260003854846E-2</v>
      </c>
      <c r="T6070" s="66">
        <f>(L6070*'Football Field'!$F$4)+(M6070*'Football Field'!$F$5)+(N6070*'Football Field'!$F$6)+(O6070*'Football Field'!$F$7)+(P6070*'Football Field'!$F$8)+(Q6070*'Football Field'!$F$9)+(R6070*'Football Field'!$F$10)+(S6070*'Football Field'!$F$11)</f>
        <v>147300063.10732523</v>
      </c>
    </row>
    <row r="6071" spans="2:20" x14ac:dyDescent="0.3">
      <c r="B6071" s="62">
        <f t="shared" si="855"/>
        <v>6044</v>
      </c>
      <c r="C6071" s="62">
        <v>0.87445443260963274</v>
      </c>
      <c r="D6071" s="62">
        <v>0.31431538418042027</v>
      </c>
      <c r="E6071" s="62">
        <v>0.15597585705861905</v>
      </c>
      <c r="F6071" s="62">
        <v>0.94033415136581477</v>
      </c>
      <c r="G6071" s="62">
        <v>4.1025918718611498E-2</v>
      </c>
      <c r="H6071" s="62">
        <v>0.6753481745222808</v>
      </c>
      <c r="I6071" s="62">
        <v>0.67750878277828352</v>
      </c>
      <c r="J6071" s="62">
        <v>0.96014215404280101</v>
      </c>
      <c r="K6071" s="62"/>
      <c r="L6071" s="65">
        <f t="shared" si="856"/>
        <v>0.18849637158234062</v>
      </c>
      <c r="M6071" s="65">
        <f t="shared" si="857"/>
        <v>6.7753455458744727E-2</v>
      </c>
      <c r="N6071" s="65">
        <f t="shared" si="858"/>
        <v>3.3621972756492868E-2</v>
      </c>
      <c r="O6071" s="65">
        <f t="shared" si="859"/>
        <v>0.20269732646725794</v>
      </c>
      <c r="P6071" s="65">
        <f t="shared" si="860"/>
        <v>8.8434989073267224E-3</v>
      </c>
      <c r="Q6071" s="65">
        <f t="shared" si="861"/>
        <v>0.14557726018073244</v>
      </c>
      <c r="R6071" s="65">
        <f t="shared" si="862"/>
        <v>0.14604299836156817</v>
      </c>
      <c r="S6071" s="65">
        <f t="shared" si="863"/>
        <v>0.20696711628553655</v>
      </c>
      <c r="T6071" s="66">
        <f>(L6071*'Football Field'!$F$4)+(M6071*'Football Field'!$F$5)+(N6071*'Football Field'!$F$6)+(O6071*'Football Field'!$F$7)+(P6071*'Football Field'!$F$8)+(Q6071*'Football Field'!$F$9)+(R6071*'Football Field'!$F$10)+(S6071*'Football Field'!$F$11)</f>
        <v>131773613.20692767</v>
      </c>
    </row>
    <row r="6072" spans="2:20" x14ac:dyDescent="0.3">
      <c r="B6072" s="62">
        <f t="shared" si="855"/>
        <v>6045</v>
      </c>
      <c r="C6072" s="62">
        <v>0.79234382371623246</v>
      </c>
      <c r="D6072" s="62">
        <v>0.76887007839713273</v>
      </c>
      <c r="E6072" s="62">
        <v>0.52104001018022728</v>
      </c>
      <c r="F6072" s="62">
        <v>0.91940422880374184</v>
      </c>
      <c r="G6072" s="62">
        <v>0.5509611142998172</v>
      </c>
      <c r="H6072" s="62">
        <v>4.6029828911092641E-2</v>
      </c>
      <c r="I6072" s="62">
        <v>0.70382157649327637</v>
      </c>
      <c r="J6072" s="62">
        <v>0.17059856799591899</v>
      </c>
      <c r="K6072" s="62"/>
      <c r="L6072" s="65">
        <f t="shared" si="856"/>
        <v>0.17713649916597643</v>
      </c>
      <c r="M6072" s="65">
        <f t="shared" si="857"/>
        <v>0.17188870528700476</v>
      </c>
      <c r="N6072" s="65">
        <f t="shared" si="858"/>
        <v>0.11648377959942867</v>
      </c>
      <c r="O6072" s="65">
        <f t="shared" si="859"/>
        <v>0.20554214159813455</v>
      </c>
      <c r="P6072" s="65">
        <f t="shared" si="860"/>
        <v>0.12317294593894317</v>
      </c>
      <c r="Q6072" s="65">
        <f t="shared" si="861"/>
        <v>1.0290435170275135E-2</v>
      </c>
      <c r="R6072" s="65">
        <f t="shared" si="862"/>
        <v>0.1573464528476558</v>
      </c>
      <c r="S6072" s="65">
        <f t="shared" si="863"/>
        <v>3.8139040392581515E-2</v>
      </c>
      <c r="T6072" s="66">
        <f>(L6072*'Football Field'!$F$4)+(M6072*'Football Field'!$F$5)+(N6072*'Football Field'!$F$6)+(O6072*'Football Field'!$F$7)+(P6072*'Football Field'!$F$8)+(Q6072*'Football Field'!$F$9)+(R6072*'Football Field'!$F$10)+(S6072*'Football Field'!$F$11)</f>
        <v>143320481.34129792</v>
      </c>
    </row>
    <row r="6073" spans="2:20" x14ac:dyDescent="0.3">
      <c r="B6073" s="62">
        <f t="shared" si="855"/>
        <v>6046</v>
      </c>
      <c r="C6073" s="62">
        <v>0.3547075647682324</v>
      </c>
      <c r="D6073" s="62">
        <v>0.13428969821748005</v>
      </c>
      <c r="E6073" s="62">
        <v>0.35359206226688555</v>
      </c>
      <c r="F6073" s="62">
        <v>0.70722492950680071</v>
      </c>
      <c r="G6073" s="62">
        <v>8.1195828894204292E-2</v>
      </c>
      <c r="H6073" s="62">
        <v>0.21782591753564806</v>
      </c>
      <c r="I6073" s="62">
        <v>3.3337277923599307E-2</v>
      </c>
      <c r="J6073" s="62">
        <v>0.5902713605178217</v>
      </c>
      <c r="K6073" s="62"/>
      <c r="L6073" s="65">
        <f t="shared" si="856"/>
        <v>0.14346431021453235</v>
      </c>
      <c r="M6073" s="65">
        <f t="shared" si="857"/>
        <v>5.4314541998214332E-2</v>
      </c>
      <c r="N6073" s="65">
        <f t="shared" si="858"/>
        <v>0.1430131363101842</v>
      </c>
      <c r="O6073" s="65">
        <f t="shared" si="859"/>
        <v>0.28604277651791798</v>
      </c>
      <c r="P6073" s="65">
        <f t="shared" si="860"/>
        <v>3.284030210129725E-2</v>
      </c>
      <c r="Q6073" s="65">
        <f t="shared" si="861"/>
        <v>8.810143371630208E-2</v>
      </c>
      <c r="R6073" s="65">
        <f t="shared" si="862"/>
        <v>1.3483528564902123E-2</v>
      </c>
      <c r="S6073" s="65">
        <f t="shared" si="863"/>
        <v>0.23873997057664958</v>
      </c>
      <c r="T6073" s="66">
        <f>(L6073*'Football Field'!$F$4)+(M6073*'Football Field'!$F$5)+(N6073*'Football Field'!$F$6)+(O6073*'Football Field'!$F$7)+(P6073*'Football Field'!$F$8)+(Q6073*'Football Field'!$F$9)+(R6073*'Football Field'!$F$10)+(S6073*'Football Field'!$F$11)</f>
        <v>119302817.6811478</v>
      </c>
    </row>
    <row r="6074" spans="2:20" x14ac:dyDescent="0.3">
      <c r="B6074" s="62">
        <f t="shared" si="855"/>
        <v>6047</v>
      </c>
      <c r="C6074" s="62">
        <v>0.10425563919671321</v>
      </c>
      <c r="D6074" s="62">
        <v>0.86737112862947685</v>
      </c>
      <c r="E6074" s="62">
        <v>0.46793060230275585</v>
      </c>
      <c r="F6074" s="62">
        <v>0.26218759906077371</v>
      </c>
      <c r="G6074" s="62">
        <v>0.19145633942961227</v>
      </c>
      <c r="H6074" s="62">
        <v>2.6636185659571376E-2</v>
      </c>
      <c r="I6074" s="62">
        <v>9.1527018197412491E-2</v>
      </c>
      <c r="J6074" s="62">
        <v>0.59868568445824133</v>
      </c>
      <c r="K6074" s="62"/>
      <c r="L6074" s="65">
        <f t="shared" si="856"/>
        <v>3.9943921124259991E-2</v>
      </c>
      <c r="M6074" s="65">
        <f t="shared" si="857"/>
        <v>0.33231971157036899</v>
      </c>
      <c r="N6074" s="65">
        <f t="shared" si="858"/>
        <v>0.17928030765551151</v>
      </c>
      <c r="O6074" s="65">
        <f t="shared" si="859"/>
        <v>0.10045308682902225</v>
      </c>
      <c r="P6074" s="65">
        <f t="shared" si="860"/>
        <v>7.3353508547258306E-2</v>
      </c>
      <c r="Q6074" s="65">
        <f t="shared" si="861"/>
        <v>1.0205238845925243E-2</v>
      </c>
      <c r="R6074" s="65">
        <f t="shared" si="862"/>
        <v>3.5067148633734641E-2</v>
      </c>
      <c r="S6074" s="65">
        <f t="shared" si="863"/>
        <v>0.229377076793919</v>
      </c>
      <c r="T6074" s="66">
        <f>(L6074*'Football Field'!$F$4)+(M6074*'Football Field'!$F$5)+(N6074*'Football Field'!$F$6)+(O6074*'Football Field'!$F$7)+(P6074*'Football Field'!$F$8)+(Q6074*'Football Field'!$F$9)+(R6074*'Football Field'!$F$10)+(S6074*'Football Field'!$F$11)</f>
        <v>124788205.71376494</v>
      </c>
    </row>
    <row r="6075" spans="2:20" x14ac:dyDescent="0.3">
      <c r="B6075" s="62">
        <f t="shared" si="855"/>
        <v>6048</v>
      </c>
      <c r="C6075" s="62">
        <v>0.79467874149031525</v>
      </c>
      <c r="D6075" s="62">
        <v>0.81691877919325995</v>
      </c>
      <c r="E6075" s="62">
        <v>0.43271958578256242</v>
      </c>
      <c r="F6075" s="62">
        <v>0.57151622725499618</v>
      </c>
      <c r="G6075" s="62">
        <v>0.46114168274756728</v>
      </c>
      <c r="H6075" s="62">
        <v>0.67729680834772887</v>
      </c>
      <c r="I6075" s="62">
        <v>0.91582128347938385</v>
      </c>
      <c r="J6075" s="62">
        <v>0.77519313438109183</v>
      </c>
      <c r="K6075" s="62"/>
      <c r="L6075" s="65">
        <f t="shared" si="856"/>
        <v>0.14593883701872223</v>
      </c>
      <c r="M6075" s="65">
        <f t="shared" si="857"/>
        <v>0.15002311040891439</v>
      </c>
      <c r="N6075" s="65">
        <f t="shared" si="858"/>
        <v>7.946682075060893E-2</v>
      </c>
      <c r="O6075" s="65">
        <f t="shared" si="859"/>
        <v>0.10495614037252861</v>
      </c>
      <c r="P6075" s="65">
        <f t="shared" si="860"/>
        <v>8.468639887714513E-2</v>
      </c>
      <c r="Q6075" s="65">
        <f t="shared" si="861"/>
        <v>0.12438222311243814</v>
      </c>
      <c r="R6075" s="65">
        <f t="shared" si="862"/>
        <v>0.16818606821836526</v>
      </c>
      <c r="S6075" s="65">
        <f t="shared" si="863"/>
        <v>0.14236040124127736</v>
      </c>
      <c r="T6075" s="66">
        <f>(L6075*'Football Field'!$F$4)+(M6075*'Football Field'!$F$5)+(N6075*'Football Field'!$F$6)+(O6075*'Football Field'!$F$7)+(P6075*'Football Field'!$F$8)+(Q6075*'Football Field'!$F$9)+(R6075*'Football Field'!$F$10)+(S6075*'Football Field'!$F$11)</f>
        <v>141011963.03234449</v>
      </c>
    </row>
    <row r="6076" spans="2:20" x14ac:dyDescent="0.3">
      <c r="B6076" s="62">
        <f t="shared" si="855"/>
        <v>6049</v>
      </c>
      <c r="C6076" s="62">
        <v>0.78333735682416006</v>
      </c>
      <c r="D6076" s="62">
        <v>0.90600378919924762</v>
      </c>
      <c r="E6076" s="62">
        <v>0.94761313380938117</v>
      </c>
      <c r="F6076" s="62">
        <v>0.86939406475937764</v>
      </c>
      <c r="G6076" s="62">
        <v>0.25214193238396176</v>
      </c>
      <c r="H6076" s="62">
        <v>0.70610301561209909</v>
      </c>
      <c r="I6076" s="62">
        <v>2.3048383822020013E-2</v>
      </c>
      <c r="J6076" s="62">
        <v>0.26625417812316321</v>
      </c>
      <c r="K6076" s="62"/>
      <c r="L6076" s="65">
        <f t="shared" si="856"/>
        <v>0.16477798016486916</v>
      </c>
      <c r="M6076" s="65">
        <f t="shared" si="857"/>
        <v>0.19058132885584025</v>
      </c>
      <c r="N6076" s="65">
        <f t="shared" si="858"/>
        <v>0.19933401210413945</v>
      </c>
      <c r="O6076" s="65">
        <f t="shared" si="859"/>
        <v>0.1828803346481194</v>
      </c>
      <c r="P6076" s="65">
        <f t="shared" si="860"/>
        <v>5.3039010550370844E-2</v>
      </c>
      <c r="Q6076" s="65">
        <f t="shared" si="861"/>
        <v>0.14853144393955225</v>
      </c>
      <c r="R6076" s="65">
        <f t="shared" si="862"/>
        <v>4.8483148405618973E-3</v>
      </c>
      <c r="S6076" s="65">
        <f t="shared" si="863"/>
        <v>5.6007574896546779E-2</v>
      </c>
      <c r="T6076" s="66">
        <f>(L6076*'Football Field'!$F$4)+(M6076*'Football Field'!$F$5)+(N6076*'Football Field'!$F$6)+(O6076*'Football Field'!$F$7)+(P6076*'Football Field'!$F$8)+(Q6076*'Football Field'!$F$9)+(R6076*'Football Field'!$F$10)+(S6076*'Football Field'!$F$11)</f>
        <v>118546946.05712661</v>
      </c>
    </row>
    <row r="6077" spans="2:20" x14ac:dyDescent="0.3">
      <c r="B6077" s="62">
        <f t="shared" si="855"/>
        <v>6050</v>
      </c>
      <c r="C6077" s="62">
        <v>0.55474165926999419</v>
      </c>
      <c r="D6077" s="62">
        <v>0.230606020615714</v>
      </c>
      <c r="E6077" s="62">
        <v>0.29799820212388262</v>
      </c>
      <c r="F6077" s="62">
        <v>7.8126560177326554E-2</v>
      </c>
      <c r="G6077" s="62">
        <v>0.86693898199221364</v>
      </c>
      <c r="H6077" s="62">
        <v>0.14230710819851533</v>
      </c>
      <c r="I6077" s="62">
        <v>0.46578769513662155</v>
      </c>
      <c r="J6077" s="62">
        <v>0.23916706429352563</v>
      </c>
      <c r="K6077" s="62"/>
      <c r="L6077" s="65">
        <f t="shared" si="856"/>
        <v>0.19290844368528928</v>
      </c>
      <c r="M6077" s="65">
        <f t="shared" si="857"/>
        <v>8.0192009736524489E-2</v>
      </c>
      <c r="N6077" s="65">
        <f t="shared" si="858"/>
        <v>0.10362728025218258</v>
      </c>
      <c r="O6077" s="65">
        <f t="shared" si="859"/>
        <v>2.7168093260069977E-2</v>
      </c>
      <c r="P6077" s="65">
        <f t="shared" si="860"/>
        <v>0.30147339214852603</v>
      </c>
      <c r="Q6077" s="65">
        <f t="shared" si="861"/>
        <v>4.9486535415521386E-2</v>
      </c>
      <c r="R6077" s="65">
        <f t="shared" si="862"/>
        <v>0.16197517863505415</v>
      </c>
      <c r="S6077" s="65">
        <f t="shared" si="863"/>
        <v>8.3169066866832134E-2</v>
      </c>
      <c r="T6077" s="66">
        <f>(L6077*'Football Field'!$F$4)+(M6077*'Football Field'!$F$5)+(N6077*'Football Field'!$F$6)+(O6077*'Football Field'!$F$7)+(P6077*'Football Field'!$F$8)+(Q6077*'Football Field'!$F$9)+(R6077*'Football Field'!$F$10)+(S6077*'Football Field'!$F$11)</f>
        <v>157542816.26638743</v>
      </c>
    </row>
    <row r="6078" spans="2:20" x14ac:dyDescent="0.3">
      <c r="B6078" s="62">
        <f t="shared" si="855"/>
        <v>6051</v>
      </c>
      <c r="C6078" s="62">
        <v>5.6761090033849881E-2</v>
      </c>
      <c r="D6078" s="62">
        <v>0.80930794008079787</v>
      </c>
      <c r="E6078" s="62">
        <v>0.11994424912275736</v>
      </c>
      <c r="F6078" s="62">
        <v>0.61900973766833467</v>
      </c>
      <c r="G6078" s="62">
        <v>0.65239230305635987</v>
      </c>
      <c r="H6078" s="62">
        <v>0.10754058774436226</v>
      </c>
      <c r="I6078" s="62">
        <v>0.53417659866144374</v>
      </c>
      <c r="J6078" s="62">
        <v>0.14447072185423371</v>
      </c>
      <c r="K6078" s="62"/>
      <c r="L6078" s="65">
        <f t="shared" si="856"/>
        <v>1.8649306686077394E-2</v>
      </c>
      <c r="M6078" s="65">
        <f t="shared" si="857"/>
        <v>0.2659045477992672</v>
      </c>
      <c r="N6078" s="65">
        <f t="shared" si="858"/>
        <v>3.9408635136985455E-2</v>
      </c>
      <c r="O6078" s="65">
        <f t="shared" si="859"/>
        <v>0.20338056285671538</v>
      </c>
      <c r="P6078" s="65">
        <f t="shared" si="860"/>
        <v>0.21434866969747626</v>
      </c>
      <c r="Q6078" s="65">
        <f t="shared" si="861"/>
        <v>3.5333313733925814E-2</v>
      </c>
      <c r="R6078" s="65">
        <f t="shared" si="862"/>
        <v>0.17550796165158242</v>
      </c>
      <c r="S6078" s="65">
        <f t="shared" si="863"/>
        <v>4.7467002437970016E-2</v>
      </c>
      <c r="T6078" s="66">
        <f>(L6078*'Football Field'!$F$4)+(M6078*'Football Field'!$F$5)+(N6078*'Football Field'!$F$6)+(O6078*'Football Field'!$F$7)+(P6078*'Football Field'!$F$8)+(Q6078*'Football Field'!$F$9)+(R6078*'Football Field'!$F$10)+(S6078*'Football Field'!$F$11)</f>
        <v>151817640.34348261</v>
      </c>
    </row>
    <row r="6079" spans="2:20" x14ac:dyDescent="0.3">
      <c r="B6079" s="62">
        <f t="shared" si="855"/>
        <v>6052</v>
      </c>
      <c r="C6079" s="62">
        <v>7.8654842924113288E-2</v>
      </c>
      <c r="D6079" s="62">
        <v>0.44960469538730419</v>
      </c>
      <c r="E6079" s="62">
        <v>0.73758342269837407</v>
      </c>
      <c r="F6079" s="62">
        <v>0.32949692978089773</v>
      </c>
      <c r="G6079" s="62">
        <v>0.67657228241740541</v>
      </c>
      <c r="H6079" s="62">
        <v>0.64105375648728413</v>
      </c>
      <c r="I6079" s="62">
        <v>0.65078831250344094</v>
      </c>
      <c r="J6079" s="62">
        <v>0.80066251991428883</v>
      </c>
      <c r="K6079" s="62"/>
      <c r="L6079" s="65">
        <f t="shared" si="856"/>
        <v>1.8021845119582755E-2</v>
      </c>
      <c r="M6079" s="65">
        <f t="shared" si="857"/>
        <v>0.10301598584494948</v>
      </c>
      <c r="N6079" s="65">
        <f t="shared" si="858"/>
        <v>0.16899931030905038</v>
      </c>
      <c r="O6079" s="65">
        <f t="shared" si="859"/>
        <v>7.5496211232899332E-2</v>
      </c>
      <c r="P6079" s="65">
        <f t="shared" si="860"/>
        <v>0.15502009072337794</v>
      </c>
      <c r="Q6079" s="65">
        <f t="shared" si="861"/>
        <v>0.14688188397867549</v>
      </c>
      <c r="R6079" s="65">
        <f t="shared" si="862"/>
        <v>0.14911232083811138</v>
      </c>
      <c r="S6079" s="65">
        <f t="shared" si="863"/>
        <v>0.18345235195335338</v>
      </c>
      <c r="T6079" s="66">
        <f>(L6079*'Football Field'!$F$4)+(M6079*'Football Field'!$F$5)+(N6079*'Football Field'!$F$6)+(O6079*'Football Field'!$F$7)+(P6079*'Football Field'!$F$8)+(Q6079*'Football Field'!$F$9)+(R6079*'Football Field'!$F$10)+(S6079*'Football Field'!$F$11)</f>
        <v>147347985.75128731</v>
      </c>
    </row>
    <row r="6080" spans="2:20" x14ac:dyDescent="0.3">
      <c r="B6080" s="62">
        <f t="shared" si="855"/>
        <v>6053</v>
      </c>
      <c r="C6080" s="62">
        <v>0.8283383406056184</v>
      </c>
      <c r="D6080" s="62">
        <v>0.4632870704892339</v>
      </c>
      <c r="E6080" s="62">
        <v>0.47070563107763519</v>
      </c>
      <c r="F6080" s="62">
        <v>0.8915873814418922</v>
      </c>
      <c r="G6080" s="62">
        <v>0.93330259479411537</v>
      </c>
      <c r="H6080" s="62">
        <v>0.40950702185537513</v>
      </c>
      <c r="I6080" s="62">
        <v>0.9950244843608802</v>
      </c>
      <c r="J6080" s="62">
        <v>0.14073663137984671</v>
      </c>
      <c r="K6080" s="62"/>
      <c r="L6080" s="65">
        <f t="shared" si="856"/>
        <v>0.16139115260215009</v>
      </c>
      <c r="M6080" s="65">
        <f t="shared" si="857"/>
        <v>9.0265572202373884E-2</v>
      </c>
      <c r="N6080" s="65">
        <f t="shared" si="858"/>
        <v>9.1710984041134841E-2</v>
      </c>
      <c r="O6080" s="65">
        <f t="shared" si="859"/>
        <v>0.17371442088656089</v>
      </c>
      <c r="P6080" s="65">
        <f t="shared" si="860"/>
        <v>0.18184209774748905</v>
      </c>
      <c r="Q6080" s="65">
        <f t="shared" si="861"/>
        <v>7.9787216184623616E-2</v>
      </c>
      <c r="R6080" s="65">
        <f t="shared" si="862"/>
        <v>0.19386782009987924</v>
      </c>
      <c r="S6080" s="65">
        <f t="shared" si="863"/>
        <v>2.7420736235788487E-2</v>
      </c>
      <c r="T6080" s="66">
        <f>(L6080*'Football Field'!$F$4)+(M6080*'Football Field'!$F$5)+(N6080*'Football Field'!$F$6)+(O6080*'Football Field'!$F$7)+(P6080*'Football Field'!$F$8)+(Q6080*'Football Field'!$F$9)+(R6080*'Football Field'!$F$10)+(S6080*'Football Field'!$F$11)</f>
        <v>152578058.4385879</v>
      </c>
    </row>
    <row r="6081" spans="2:20" x14ac:dyDescent="0.3">
      <c r="B6081" s="62">
        <f t="shared" si="855"/>
        <v>6054</v>
      </c>
      <c r="C6081" s="62">
        <v>0.84800991934881254</v>
      </c>
      <c r="D6081" s="62">
        <v>0.44520528834653461</v>
      </c>
      <c r="E6081" s="62">
        <v>0.60991573398664278</v>
      </c>
      <c r="F6081" s="62">
        <v>0.72715525865847996</v>
      </c>
      <c r="G6081" s="62">
        <v>0.3230741439532695</v>
      </c>
      <c r="H6081" s="62">
        <v>0.39488564244071289</v>
      </c>
      <c r="I6081" s="62">
        <v>9.3315747086286649E-4</v>
      </c>
      <c r="J6081" s="62">
        <v>0.71267019389209163</v>
      </c>
      <c r="K6081" s="62"/>
      <c r="L6081" s="65">
        <f t="shared" si="856"/>
        <v>0.20877434113448068</v>
      </c>
      <c r="M6081" s="65">
        <f t="shared" si="857"/>
        <v>0.10960654896054596</v>
      </c>
      <c r="N6081" s="65">
        <f t="shared" si="858"/>
        <v>0.15015715336018121</v>
      </c>
      <c r="O6081" s="65">
        <f t="shared" si="859"/>
        <v>0.17902073615538966</v>
      </c>
      <c r="P6081" s="65">
        <f t="shared" si="860"/>
        <v>7.9538682275349798E-2</v>
      </c>
      <c r="Q6081" s="65">
        <f t="shared" si="861"/>
        <v>9.7218190427929452E-2</v>
      </c>
      <c r="R6081" s="65">
        <f t="shared" si="862"/>
        <v>2.2973709588646702E-4</v>
      </c>
      <c r="S6081" s="65">
        <f t="shared" si="863"/>
        <v>0.17545461059023681</v>
      </c>
      <c r="T6081" s="66">
        <f>(L6081*'Football Field'!$F$4)+(M6081*'Football Field'!$F$5)+(N6081*'Football Field'!$F$6)+(O6081*'Football Field'!$F$7)+(P6081*'Football Field'!$F$8)+(Q6081*'Football Field'!$F$9)+(R6081*'Football Field'!$F$10)+(S6081*'Football Field'!$F$11)</f>
        <v>119737212.92863682</v>
      </c>
    </row>
    <row r="6082" spans="2:20" x14ac:dyDescent="0.3">
      <c r="B6082" s="62">
        <f t="shared" si="855"/>
        <v>6055</v>
      </c>
      <c r="C6082" s="62">
        <v>0.79143534507009494</v>
      </c>
      <c r="D6082" s="62">
        <v>3.4430453713613418E-2</v>
      </c>
      <c r="E6082" s="62">
        <v>0.23439347700523516</v>
      </c>
      <c r="F6082" s="62">
        <v>0.36790290156954242</v>
      </c>
      <c r="G6082" s="62">
        <v>0.64590242680818011</v>
      </c>
      <c r="H6082" s="62">
        <v>0.31550092816887942</v>
      </c>
      <c r="I6082" s="62">
        <v>0.99658556225745676</v>
      </c>
      <c r="J6082" s="62">
        <v>0.29031993771842501</v>
      </c>
      <c r="K6082" s="62"/>
      <c r="L6082" s="65">
        <f t="shared" si="856"/>
        <v>0.21527038785683378</v>
      </c>
      <c r="M6082" s="65">
        <f t="shared" si="857"/>
        <v>9.3650822789066585E-3</v>
      </c>
      <c r="N6082" s="65">
        <f t="shared" si="858"/>
        <v>6.375501804453769E-2</v>
      </c>
      <c r="O6082" s="65">
        <f t="shared" si="859"/>
        <v>0.10006957713964058</v>
      </c>
      <c r="P6082" s="65">
        <f t="shared" si="860"/>
        <v>0.17568543887100779</v>
      </c>
      <c r="Q6082" s="65">
        <f t="shared" si="861"/>
        <v>8.5816242096302175E-2</v>
      </c>
      <c r="R6082" s="65">
        <f t="shared" si="862"/>
        <v>0.27107124019168333</v>
      </c>
      <c r="S6082" s="65">
        <f t="shared" si="863"/>
        <v>7.896701352108805E-2</v>
      </c>
      <c r="T6082" s="66">
        <f>(L6082*'Football Field'!$F$4)+(M6082*'Football Field'!$F$5)+(N6082*'Football Field'!$F$6)+(O6082*'Football Field'!$F$7)+(P6082*'Football Field'!$F$8)+(Q6082*'Football Field'!$F$9)+(R6082*'Football Field'!$F$10)+(S6082*'Football Field'!$F$11)</f>
        <v>161933060.82866406</v>
      </c>
    </row>
    <row r="6083" spans="2:20" x14ac:dyDescent="0.3">
      <c r="B6083" s="62">
        <f t="shared" si="855"/>
        <v>6056</v>
      </c>
      <c r="C6083" s="62">
        <v>0.72818470536053181</v>
      </c>
      <c r="D6083" s="62">
        <v>0.61405213383568547</v>
      </c>
      <c r="E6083" s="62">
        <v>0.2230861301153001</v>
      </c>
      <c r="F6083" s="62">
        <v>0.34958957966045034</v>
      </c>
      <c r="G6083" s="62">
        <v>0.42029134056190176</v>
      </c>
      <c r="H6083" s="62">
        <v>0.37832881388130568</v>
      </c>
      <c r="I6083" s="62">
        <v>0.62055841388957733</v>
      </c>
      <c r="J6083" s="62">
        <v>0.41300145921645859</v>
      </c>
      <c r="K6083" s="62"/>
      <c r="L6083" s="65">
        <f t="shared" si="856"/>
        <v>0.19433325718271316</v>
      </c>
      <c r="M6083" s="65">
        <f t="shared" si="857"/>
        <v>0.16387428954471403</v>
      </c>
      <c r="N6083" s="65">
        <f t="shared" si="858"/>
        <v>5.9535793567826005E-2</v>
      </c>
      <c r="O6083" s="65">
        <f t="shared" si="859"/>
        <v>9.3296221676222424E-2</v>
      </c>
      <c r="P6083" s="65">
        <f t="shared" si="860"/>
        <v>0.11216465352241148</v>
      </c>
      <c r="Q6083" s="65">
        <f t="shared" si="861"/>
        <v>0.1009659639187631</v>
      </c>
      <c r="R6083" s="65">
        <f t="shared" si="862"/>
        <v>0.16561064377696849</v>
      </c>
      <c r="S6083" s="65">
        <f t="shared" si="863"/>
        <v>0.11021917681038131</v>
      </c>
      <c r="T6083" s="66">
        <f>(L6083*'Football Field'!$F$4)+(M6083*'Football Field'!$F$5)+(N6083*'Football Field'!$F$6)+(O6083*'Football Field'!$F$7)+(P6083*'Football Field'!$F$8)+(Q6083*'Football Field'!$F$9)+(R6083*'Football Field'!$F$10)+(S6083*'Football Field'!$F$11)</f>
        <v>141777241.45197073</v>
      </c>
    </row>
    <row r="6084" spans="2:20" x14ac:dyDescent="0.3">
      <c r="B6084" s="62">
        <f t="shared" si="855"/>
        <v>6057</v>
      </c>
      <c r="C6084" s="62">
        <v>0.67066031932946946</v>
      </c>
      <c r="D6084" s="62">
        <v>0.2413231729764681</v>
      </c>
      <c r="E6084" s="62">
        <v>0.3827821139205605</v>
      </c>
      <c r="F6084" s="62">
        <v>0.26902002444607542</v>
      </c>
      <c r="G6084" s="62">
        <v>0.96682622252744188</v>
      </c>
      <c r="H6084" s="62">
        <v>0.23375280459914471</v>
      </c>
      <c r="I6084" s="62">
        <v>0.34995399846811559</v>
      </c>
      <c r="J6084" s="62">
        <v>0.8197616138013647</v>
      </c>
      <c r="K6084" s="62"/>
      <c r="L6084" s="65">
        <f t="shared" si="856"/>
        <v>0.17047448788272132</v>
      </c>
      <c r="M6084" s="65">
        <f t="shared" si="857"/>
        <v>6.134170032383645E-2</v>
      </c>
      <c r="N6084" s="65">
        <f t="shared" si="858"/>
        <v>9.7299009588810922E-2</v>
      </c>
      <c r="O6084" s="65">
        <f t="shared" si="859"/>
        <v>6.838193579649092E-2</v>
      </c>
      <c r="P6084" s="65">
        <f t="shared" si="860"/>
        <v>0.24575660793788864</v>
      </c>
      <c r="Q6084" s="65">
        <f t="shared" si="861"/>
        <v>5.9417395821226161E-2</v>
      </c>
      <c r="R6084" s="65">
        <f t="shared" si="862"/>
        <v>8.8954463164019212E-2</v>
      </c>
      <c r="S6084" s="65">
        <f t="shared" si="863"/>
        <v>0.20837439948500641</v>
      </c>
      <c r="T6084" s="66">
        <f>(L6084*'Football Field'!$F$4)+(M6084*'Football Field'!$F$5)+(N6084*'Football Field'!$F$6)+(O6084*'Football Field'!$F$7)+(P6084*'Football Field'!$F$8)+(Q6084*'Football Field'!$F$9)+(R6084*'Football Field'!$F$10)+(S6084*'Football Field'!$F$11)</f>
        <v>144104431.84433073</v>
      </c>
    </row>
    <row r="6085" spans="2:20" x14ac:dyDescent="0.3">
      <c r="B6085" s="62">
        <f t="shared" si="855"/>
        <v>6058</v>
      </c>
      <c r="C6085" s="62">
        <v>0.7103099151817871</v>
      </c>
      <c r="D6085" s="62">
        <v>0.88622737651093153</v>
      </c>
      <c r="E6085" s="62">
        <v>0.10446579121377775</v>
      </c>
      <c r="F6085" s="62">
        <v>0.77039722183422255</v>
      </c>
      <c r="G6085" s="62">
        <v>0.43692432664740954</v>
      </c>
      <c r="H6085" s="62">
        <v>0.24809283111383329</v>
      </c>
      <c r="I6085" s="62">
        <v>0.60855691100666842</v>
      </c>
      <c r="J6085" s="62">
        <v>0.34015086722764865</v>
      </c>
      <c r="K6085" s="62"/>
      <c r="L6085" s="65">
        <f t="shared" si="856"/>
        <v>0.17303002308752677</v>
      </c>
      <c r="M6085" s="65">
        <f t="shared" si="857"/>
        <v>0.2158831520453153</v>
      </c>
      <c r="N6085" s="65">
        <f t="shared" si="858"/>
        <v>2.5447650214696301E-2</v>
      </c>
      <c r="O6085" s="65">
        <f t="shared" si="859"/>
        <v>0.18766716644582743</v>
      </c>
      <c r="P6085" s="65">
        <f t="shared" si="860"/>
        <v>0.10643386036354999</v>
      </c>
      <c r="Q6085" s="65">
        <f t="shared" si="861"/>
        <v>6.0434899440324111E-2</v>
      </c>
      <c r="R6085" s="65">
        <f t="shared" si="862"/>
        <v>0.14824320217268699</v>
      </c>
      <c r="S6085" s="65">
        <f t="shared" si="863"/>
        <v>8.2860046230073259E-2</v>
      </c>
      <c r="T6085" s="66">
        <f>(L6085*'Football Field'!$F$4)+(M6085*'Football Field'!$F$5)+(N6085*'Football Field'!$F$6)+(O6085*'Football Field'!$F$7)+(P6085*'Football Field'!$F$8)+(Q6085*'Football Field'!$F$9)+(R6085*'Football Field'!$F$10)+(S6085*'Football Field'!$F$11)</f>
        <v>138400035.14209822</v>
      </c>
    </row>
    <row r="6086" spans="2:20" x14ac:dyDescent="0.3">
      <c r="B6086" s="62">
        <f t="shared" si="855"/>
        <v>6059</v>
      </c>
      <c r="C6086" s="62">
        <v>0.79205246280497121</v>
      </c>
      <c r="D6086" s="62">
        <v>0.90804893517926866</v>
      </c>
      <c r="E6086" s="62">
        <v>0.17547037726831138</v>
      </c>
      <c r="F6086" s="62">
        <v>0.41599422693082411</v>
      </c>
      <c r="G6086" s="62">
        <v>0.2251498353554835</v>
      </c>
      <c r="H6086" s="62">
        <v>0.22447447899548201</v>
      </c>
      <c r="I6086" s="62">
        <v>0.37423107259495403</v>
      </c>
      <c r="J6086" s="62">
        <v>0.38183531101637402</v>
      </c>
      <c r="K6086" s="62"/>
      <c r="L6086" s="65">
        <f t="shared" si="856"/>
        <v>0.226478217275838</v>
      </c>
      <c r="M6086" s="65">
        <f t="shared" si="857"/>
        <v>0.25964606348211333</v>
      </c>
      <c r="N6086" s="65">
        <f t="shared" si="858"/>
        <v>5.0173719664616728E-2</v>
      </c>
      <c r="O6086" s="65">
        <f t="shared" si="859"/>
        <v>0.11894872541483641</v>
      </c>
      <c r="P6086" s="65">
        <f t="shared" si="860"/>
        <v>6.4378984632756708E-2</v>
      </c>
      <c r="Q6086" s="65">
        <f t="shared" si="861"/>
        <v>6.4185874312895616E-2</v>
      </c>
      <c r="R6086" s="65">
        <f t="shared" si="862"/>
        <v>0.10700703570869315</v>
      </c>
      <c r="S6086" s="65">
        <f t="shared" si="863"/>
        <v>0.10918137950824988</v>
      </c>
      <c r="T6086" s="66">
        <f>(L6086*'Football Field'!$F$4)+(M6086*'Football Field'!$F$5)+(N6086*'Football Field'!$F$6)+(O6086*'Football Field'!$F$7)+(P6086*'Football Field'!$F$8)+(Q6086*'Football Field'!$F$9)+(R6086*'Football Field'!$F$10)+(S6086*'Football Field'!$F$11)</f>
        <v>129194173.95989917</v>
      </c>
    </row>
    <row r="6087" spans="2:20" x14ac:dyDescent="0.3">
      <c r="B6087" s="62">
        <f t="shared" si="855"/>
        <v>6060</v>
      </c>
      <c r="C6087" s="62">
        <v>0.59925078551636302</v>
      </c>
      <c r="D6087" s="62">
        <v>0.69099732893890387</v>
      </c>
      <c r="E6087" s="62">
        <v>0.90251328255812702</v>
      </c>
      <c r="F6087" s="62">
        <v>0.80326903562317531</v>
      </c>
      <c r="G6087" s="62">
        <v>0.56898497183128249</v>
      </c>
      <c r="H6087" s="62">
        <v>6.929858304608949E-2</v>
      </c>
      <c r="I6087" s="62">
        <v>0.61374135050429557</v>
      </c>
      <c r="J6087" s="62">
        <v>0.14450997790237208</v>
      </c>
      <c r="K6087" s="62"/>
      <c r="L6087" s="65">
        <f t="shared" si="856"/>
        <v>0.13642387589420968</v>
      </c>
      <c r="M6087" s="65">
        <f t="shared" si="857"/>
        <v>0.15731065544647055</v>
      </c>
      <c r="N6087" s="65">
        <f t="shared" si="858"/>
        <v>0.20546382754674539</v>
      </c>
      <c r="O6087" s="65">
        <f t="shared" si="859"/>
        <v>0.18287014030543189</v>
      </c>
      <c r="P6087" s="65">
        <f t="shared" si="860"/>
        <v>0.12953363943594148</v>
      </c>
      <c r="Q6087" s="65">
        <f t="shared" si="861"/>
        <v>1.5776335253324666E-2</v>
      </c>
      <c r="R6087" s="65">
        <f t="shared" si="862"/>
        <v>0.1397227602466887</v>
      </c>
      <c r="S6087" s="65">
        <f t="shared" si="863"/>
        <v>3.2898765871187778E-2</v>
      </c>
      <c r="T6087" s="66">
        <f>(L6087*'Football Field'!$F$4)+(M6087*'Football Field'!$F$5)+(N6087*'Football Field'!$F$6)+(O6087*'Football Field'!$F$7)+(P6087*'Football Field'!$F$8)+(Q6087*'Football Field'!$F$9)+(R6087*'Football Field'!$F$10)+(S6087*'Football Field'!$F$11)</f>
        <v>143764978.86295038</v>
      </c>
    </row>
    <row r="6088" spans="2:20" x14ac:dyDescent="0.3">
      <c r="B6088" s="62">
        <f t="shared" si="855"/>
        <v>6061</v>
      </c>
      <c r="C6088" s="62">
        <v>0.57188244527907683</v>
      </c>
      <c r="D6088" s="62">
        <v>0.71718151466497493</v>
      </c>
      <c r="E6088" s="62">
        <v>5.7231118688385596E-2</v>
      </c>
      <c r="F6088" s="62">
        <v>0.60855104167241547</v>
      </c>
      <c r="G6088" s="62">
        <v>0.57670527104724911</v>
      </c>
      <c r="H6088" s="62">
        <v>0.42848991121297808</v>
      </c>
      <c r="I6088" s="62">
        <v>0.7289507724321902</v>
      </c>
      <c r="J6088" s="62">
        <v>0.42134015874018393</v>
      </c>
      <c r="K6088" s="62"/>
      <c r="L6088" s="65">
        <f t="shared" si="856"/>
        <v>0.13913290039795007</v>
      </c>
      <c r="M6088" s="65">
        <f t="shared" si="857"/>
        <v>0.17448261451431488</v>
      </c>
      <c r="N6088" s="65">
        <f t="shared" si="858"/>
        <v>1.3923720865830432E-2</v>
      </c>
      <c r="O6088" s="65">
        <f t="shared" si="859"/>
        <v>0.14805397886755994</v>
      </c>
      <c r="P6088" s="65">
        <f t="shared" si="860"/>
        <v>0.14030624247686688</v>
      </c>
      <c r="Q6088" s="65">
        <f t="shared" si="861"/>
        <v>0.10424702599365299</v>
      </c>
      <c r="R6088" s="65">
        <f t="shared" si="862"/>
        <v>0.17734594942204171</v>
      </c>
      <c r="S6088" s="65">
        <f t="shared" si="863"/>
        <v>0.10250756746178316</v>
      </c>
      <c r="T6088" s="66">
        <f>(L6088*'Football Field'!$F$4)+(M6088*'Football Field'!$F$5)+(N6088*'Football Field'!$F$6)+(O6088*'Football Field'!$F$7)+(P6088*'Football Field'!$F$8)+(Q6088*'Football Field'!$F$9)+(R6088*'Football Field'!$F$10)+(S6088*'Football Field'!$F$11)</f>
        <v>145080537.9361977</v>
      </c>
    </row>
    <row r="6089" spans="2:20" x14ac:dyDescent="0.3">
      <c r="B6089" s="62">
        <f t="shared" si="855"/>
        <v>6062</v>
      </c>
      <c r="C6089" s="62">
        <v>0.79866111082098767</v>
      </c>
      <c r="D6089" s="62">
        <v>0.38848081512967592</v>
      </c>
      <c r="E6089" s="62">
        <v>0.58756349313461953</v>
      </c>
      <c r="F6089" s="62">
        <v>0.33804636717014991</v>
      </c>
      <c r="G6089" s="62">
        <v>0.42261526950051431</v>
      </c>
      <c r="H6089" s="62">
        <v>0.56664288164278354</v>
      </c>
      <c r="I6089" s="62">
        <v>0.69109749139925281</v>
      </c>
      <c r="J6089" s="62">
        <v>0.39802198526885391</v>
      </c>
      <c r="K6089" s="62"/>
      <c r="L6089" s="65">
        <f t="shared" si="856"/>
        <v>0.19055987823721521</v>
      </c>
      <c r="M6089" s="65">
        <f t="shared" si="857"/>
        <v>9.269120009174707E-2</v>
      </c>
      <c r="N6089" s="65">
        <f t="shared" si="858"/>
        <v>0.14019216184605493</v>
      </c>
      <c r="O6089" s="65">
        <f t="shared" si="859"/>
        <v>8.0657582663888353E-2</v>
      </c>
      <c r="P6089" s="65">
        <f t="shared" si="860"/>
        <v>0.10083565257662422</v>
      </c>
      <c r="Q6089" s="65">
        <f t="shared" si="861"/>
        <v>0.13520052130600876</v>
      </c>
      <c r="R6089" s="65">
        <f t="shared" si="862"/>
        <v>0.16489528790967359</v>
      </c>
      <c r="S6089" s="65">
        <f t="shared" si="863"/>
        <v>9.4967715368787814E-2</v>
      </c>
      <c r="T6089" s="66">
        <f>(L6089*'Football Field'!$F$4)+(M6089*'Football Field'!$F$5)+(N6089*'Football Field'!$F$6)+(O6089*'Football Field'!$F$7)+(P6089*'Football Field'!$F$8)+(Q6089*'Football Field'!$F$9)+(R6089*'Football Field'!$F$10)+(S6089*'Football Field'!$F$11)</f>
        <v>142897197.52959251</v>
      </c>
    </row>
    <row r="6090" spans="2:20" x14ac:dyDescent="0.3">
      <c r="B6090" s="62">
        <f t="shared" si="855"/>
        <v>6063</v>
      </c>
      <c r="C6090" s="62">
        <v>0.37149545645505178</v>
      </c>
      <c r="D6090" s="62">
        <v>0.74161189716430898</v>
      </c>
      <c r="E6090" s="62">
        <v>0.7359719130936595</v>
      </c>
      <c r="F6090" s="62">
        <v>0.54570762080995927</v>
      </c>
      <c r="G6090" s="62">
        <v>0.3364706688551159</v>
      </c>
      <c r="H6090" s="62">
        <v>0.95435586163399266</v>
      </c>
      <c r="I6090" s="62">
        <v>0.49588132169372723</v>
      </c>
      <c r="J6090" s="62">
        <v>0.43268015645196245</v>
      </c>
      <c r="K6090" s="62"/>
      <c r="L6090" s="65">
        <f t="shared" si="856"/>
        <v>8.0511784840318026E-2</v>
      </c>
      <c r="M6090" s="65">
        <f t="shared" si="857"/>
        <v>0.16072470460143351</v>
      </c>
      <c r="N6090" s="65">
        <f t="shared" si="858"/>
        <v>0.1595023876763976</v>
      </c>
      <c r="O6090" s="65">
        <f t="shared" si="859"/>
        <v>0.11826764981630192</v>
      </c>
      <c r="P6090" s="65">
        <f t="shared" si="860"/>
        <v>7.2921091295281196E-2</v>
      </c>
      <c r="Q6090" s="65">
        <f t="shared" si="861"/>
        <v>0.20683131504804567</v>
      </c>
      <c r="R6090" s="65">
        <f t="shared" si="862"/>
        <v>0.10746912131714979</v>
      </c>
      <c r="S6090" s="65">
        <f t="shared" si="863"/>
        <v>9.3771945405072346E-2</v>
      </c>
      <c r="T6090" s="66">
        <f>(L6090*'Football Field'!$F$4)+(M6090*'Football Field'!$F$5)+(N6090*'Football Field'!$F$6)+(O6090*'Football Field'!$F$7)+(P6090*'Football Field'!$F$8)+(Q6090*'Football Field'!$F$9)+(R6090*'Football Field'!$F$10)+(S6090*'Football Field'!$F$11)</f>
        <v>133711884.58911246</v>
      </c>
    </row>
    <row r="6091" spans="2:20" x14ac:dyDescent="0.3">
      <c r="B6091" s="62">
        <f t="shared" si="855"/>
        <v>6064</v>
      </c>
      <c r="C6091" s="62">
        <v>0.41010283712071827</v>
      </c>
      <c r="D6091" s="62">
        <v>0.50055231348836404</v>
      </c>
      <c r="E6091" s="62">
        <v>0.14233648180426228</v>
      </c>
      <c r="F6091" s="62">
        <v>0.21516319469163081</v>
      </c>
      <c r="G6091" s="62">
        <v>7.9738567900548341E-2</v>
      </c>
      <c r="H6091" s="62">
        <v>9.5404106336896333E-2</v>
      </c>
      <c r="I6091" s="62">
        <v>0.93974033632689402</v>
      </c>
      <c r="J6091" s="62">
        <v>0.50670854787352315</v>
      </c>
      <c r="K6091" s="62"/>
      <c r="L6091" s="65">
        <f t="shared" si="856"/>
        <v>0.14191654989947522</v>
      </c>
      <c r="M6091" s="65">
        <f t="shared" si="857"/>
        <v>0.17321669333772194</v>
      </c>
      <c r="N6091" s="65">
        <f t="shared" si="858"/>
        <v>4.9255700263649414E-2</v>
      </c>
      <c r="O6091" s="65">
        <f t="shared" si="859"/>
        <v>7.4457466498816127E-2</v>
      </c>
      <c r="P6091" s="65">
        <f t="shared" si="860"/>
        <v>2.7593621467777871E-2</v>
      </c>
      <c r="Q6091" s="65">
        <f t="shared" si="861"/>
        <v>3.301469873418484E-2</v>
      </c>
      <c r="R6091" s="65">
        <f t="shared" si="862"/>
        <v>0.3251982045996622</v>
      </c>
      <c r="S6091" s="65">
        <f t="shared" si="863"/>
        <v>0.17534706519871232</v>
      </c>
      <c r="T6091" s="66">
        <f>(L6091*'Football Field'!$F$4)+(M6091*'Football Field'!$F$5)+(N6091*'Football Field'!$F$6)+(O6091*'Football Field'!$F$7)+(P6091*'Football Field'!$F$8)+(Q6091*'Football Field'!$F$9)+(R6091*'Football Field'!$F$10)+(S6091*'Football Field'!$F$11)</f>
        <v>157319213.86940917</v>
      </c>
    </row>
    <row r="6092" spans="2:20" x14ac:dyDescent="0.3">
      <c r="B6092" s="62">
        <f t="shared" si="855"/>
        <v>6065</v>
      </c>
      <c r="C6092" s="62">
        <v>8.2956698176800403E-2</v>
      </c>
      <c r="D6092" s="62">
        <v>0.86937711875698043</v>
      </c>
      <c r="E6092" s="62">
        <v>0.19680931627461362</v>
      </c>
      <c r="F6092" s="62">
        <v>5.3503563024354772E-2</v>
      </c>
      <c r="G6092" s="62">
        <v>0.44920909297939016</v>
      </c>
      <c r="H6092" s="62">
        <v>0.70265261054342187</v>
      </c>
      <c r="I6092" s="62">
        <v>0.68336671497896162</v>
      </c>
      <c r="J6092" s="62">
        <v>0.47638990748336396</v>
      </c>
      <c r="K6092" s="62"/>
      <c r="L6092" s="65">
        <f t="shared" si="856"/>
        <v>2.3605703511923988E-2</v>
      </c>
      <c r="M6092" s="65">
        <f t="shared" si="857"/>
        <v>0.24738518958035441</v>
      </c>
      <c r="N6092" s="65">
        <f t="shared" si="858"/>
        <v>5.600298071726114E-2</v>
      </c>
      <c r="O6092" s="65">
        <f t="shared" si="859"/>
        <v>1.5224680747210166E-2</v>
      </c>
      <c r="P6092" s="65">
        <f t="shared" si="860"/>
        <v>0.12782447827338017</v>
      </c>
      <c r="Q6092" s="65">
        <f t="shared" si="861"/>
        <v>0.1999429770097336</v>
      </c>
      <c r="R6092" s="65">
        <f t="shared" si="862"/>
        <v>0.19445508823568525</v>
      </c>
      <c r="S6092" s="65">
        <f t="shared" si="863"/>
        <v>0.13555890192445122</v>
      </c>
      <c r="T6092" s="66">
        <f>(L6092*'Football Field'!$F$4)+(M6092*'Football Field'!$F$5)+(N6092*'Football Field'!$F$6)+(O6092*'Football Field'!$F$7)+(P6092*'Football Field'!$F$8)+(Q6092*'Football Field'!$F$9)+(R6092*'Football Field'!$F$10)+(S6092*'Football Field'!$F$11)</f>
        <v>147166675.07537681</v>
      </c>
    </row>
    <row r="6093" spans="2:20" x14ac:dyDescent="0.3">
      <c r="B6093" s="62">
        <f t="shared" si="855"/>
        <v>6066</v>
      </c>
      <c r="C6093" s="62">
        <v>0.55911251045171806</v>
      </c>
      <c r="D6093" s="62">
        <v>0.90899457827615415</v>
      </c>
      <c r="E6093" s="62">
        <v>0.78438293117539915</v>
      </c>
      <c r="F6093" s="62">
        <v>0.15215368296688259</v>
      </c>
      <c r="G6093" s="62">
        <v>0.5621121446749261</v>
      </c>
      <c r="H6093" s="62">
        <v>0.33705453445239131</v>
      </c>
      <c r="I6093" s="62">
        <v>0.41151175237568172</v>
      </c>
      <c r="J6093" s="62">
        <v>0.7163790141010522</v>
      </c>
      <c r="K6093" s="62"/>
      <c r="L6093" s="65">
        <f t="shared" si="856"/>
        <v>0.12616205193443952</v>
      </c>
      <c r="M6093" s="65">
        <f t="shared" si="857"/>
        <v>0.20511188544135309</v>
      </c>
      <c r="N6093" s="65">
        <f t="shared" si="858"/>
        <v>0.17699364304956688</v>
      </c>
      <c r="O6093" s="65">
        <f t="shared" si="859"/>
        <v>3.4333019729741412E-2</v>
      </c>
      <c r="P6093" s="65">
        <f t="shared" si="860"/>
        <v>0.12683891035126685</v>
      </c>
      <c r="Q6093" s="65">
        <f t="shared" si="861"/>
        <v>7.6055339283975884E-2</v>
      </c>
      <c r="R6093" s="65">
        <f t="shared" si="862"/>
        <v>9.2856385976604366E-2</v>
      </c>
      <c r="S6093" s="65">
        <f t="shared" si="863"/>
        <v>0.16164876423305191</v>
      </c>
      <c r="T6093" s="66">
        <f>(L6093*'Football Field'!$F$4)+(M6093*'Football Field'!$F$5)+(N6093*'Football Field'!$F$6)+(O6093*'Football Field'!$F$7)+(P6093*'Football Field'!$F$8)+(Q6093*'Football Field'!$F$9)+(R6093*'Football Field'!$F$10)+(S6093*'Football Field'!$F$11)</f>
        <v>136131458.488695</v>
      </c>
    </row>
    <row r="6094" spans="2:20" x14ac:dyDescent="0.3">
      <c r="B6094" s="62">
        <f t="shared" si="855"/>
        <v>6067</v>
      </c>
      <c r="C6094" s="62">
        <v>0.23528365032388376</v>
      </c>
      <c r="D6094" s="62">
        <v>0.10863931381999326</v>
      </c>
      <c r="E6094" s="62">
        <v>0.53283453401200365</v>
      </c>
      <c r="F6094" s="62">
        <v>0.341044663425359</v>
      </c>
      <c r="G6094" s="62">
        <v>0.13686157261633791</v>
      </c>
      <c r="H6094" s="62">
        <v>0.85574471073967373</v>
      </c>
      <c r="I6094" s="62">
        <v>0.77025272185625271</v>
      </c>
      <c r="J6094" s="62">
        <v>0.60562334654830507</v>
      </c>
      <c r="K6094" s="62"/>
      <c r="L6094" s="65">
        <f t="shared" si="856"/>
        <v>6.5606521024356559E-2</v>
      </c>
      <c r="M6094" s="65">
        <f t="shared" si="857"/>
        <v>3.0292999179465496E-2</v>
      </c>
      <c r="N6094" s="65">
        <f t="shared" si="858"/>
        <v>0.14857564480167026</v>
      </c>
      <c r="O6094" s="65">
        <f t="shared" si="859"/>
        <v>9.5096934489328391E-2</v>
      </c>
      <c r="P6094" s="65">
        <f t="shared" si="860"/>
        <v>3.8162497177003429E-2</v>
      </c>
      <c r="Q6094" s="65">
        <f t="shared" si="861"/>
        <v>0.23861595686457812</v>
      </c>
      <c r="R6094" s="65">
        <f t="shared" si="862"/>
        <v>0.21477736052193686</v>
      </c>
      <c r="S6094" s="65">
        <f t="shared" si="863"/>
        <v>0.16887208594166075</v>
      </c>
      <c r="T6094" s="66">
        <f>(L6094*'Football Field'!$F$4)+(M6094*'Football Field'!$F$5)+(N6094*'Football Field'!$F$6)+(O6094*'Football Field'!$F$7)+(P6094*'Football Field'!$F$8)+(Q6094*'Football Field'!$F$9)+(R6094*'Football Field'!$F$10)+(S6094*'Football Field'!$F$11)</f>
        <v>146376023.10258761</v>
      </c>
    </row>
    <row r="6095" spans="2:20" x14ac:dyDescent="0.3">
      <c r="B6095" s="62">
        <f t="shared" si="855"/>
        <v>6068</v>
      </c>
      <c r="C6095" s="62">
        <v>0.32702606149969282</v>
      </c>
      <c r="D6095" s="62">
        <v>0.4144748705313217</v>
      </c>
      <c r="E6095" s="62">
        <v>0.560586372388578</v>
      </c>
      <c r="F6095" s="62">
        <v>0.63564092419041429</v>
      </c>
      <c r="G6095" s="62">
        <v>0.70584292864868237</v>
      </c>
      <c r="H6095" s="62">
        <v>7.5480922099265935E-2</v>
      </c>
      <c r="I6095" s="62">
        <v>0.4817885896421974</v>
      </c>
      <c r="J6095" s="62">
        <v>0.9596403103314749</v>
      </c>
      <c r="K6095" s="62"/>
      <c r="L6095" s="65">
        <f t="shared" si="856"/>
        <v>7.8602945939252655E-2</v>
      </c>
      <c r="M6095" s="65">
        <f t="shared" si="857"/>
        <v>9.9621864056185699E-2</v>
      </c>
      <c r="N6095" s="65">
        <f t="shared" si="858"/>
        <v>0.13474076078545974</v>
      </c>
      <c r="O6095" s="65">
        <f t="shared" si="859"/>
        <v>0.15278063458242963</v>
      </c>
      <c r="P6095" s="65">
        <f t="shared" si="860"/>
        <v>0.16965416550518028</v>
      </c>
      <c r="Q6095" s="65">
        <f t="shared" si="861"/>
        <v>1.8142354808071203E-2</v>
      </c>
      <c r="R6095" s="65">
        <f t="shared" si="862"/>
        <v>0.11580117588221633</v>
      </c>
      <c r="S6095" s="65">
        <f t="shared" si="863"/>
        <v>0.23065609844120455</v>
      </c>
      <c r="T6095" s="66">
        <f>(L6095*'Football Field'!$F$4)+(M6095*'Football Field'!$F$5)+(N6095*'Football Field'!$F$6)+(O6095*'Football Field'!$F$7)+(P6095*'Football Field'!$F$8)+(Q6095*'Football Field'!$F$9)+(R6095*'Football Field'!$F$10)+(S6095*'Football Field'!$F$11)</f>
        <v>143663508.04384565</v>
      </c>
    </row>
    <row r="6096" spans="2:20" x14ac:dyDescent="0.3">
      <c r="B6096" s="62">
        <f t="shared" si="855"/>
        <v>6069</v>
      </c>
      <c r="C6096" s="62">
        <v>0.70244918262737577</v>
      </c>
      <c r="D6096" s="62">
        <v>0.89117066358832875</v>
      </c>
      <c r="E6096" s="62">
        <v>0.57109196749481561</v>
      </c>
      <c r="F6096" s="62">
        <v>0.40739137747241538</v>
      </c>
      <c r="G6096" s="62">
        <v>0.35833442036044927</v>
      </c>
      <c r="H6096" s="62">
        <v>5.8560573100603364E-3</v>
      </c>
      <c r="I6096" s="62">
        <v>0.52375407158110754</v>
      </c>
      <c r="J6096" s="62">
        <v>0.14959498042127806</v>
      </c>
      <c r="K6096" s="62"/>
      <c r="L6096" s="65">
        <f t="shared" si="856"/>
        <v>0.19460352088830224</v>
      </c>
      <c r="M6096" s="65">
        <f t="shared" si="857"/>
        <v>0.2468861138082486</v>
      </c>
      <c r="N6096" s="65">
        <f t="shared" si="858"/>
        <v>0.15821287912932619</v>
      </c>
      <c r="O6096" s="65">
        <f t="shared" si="859"/>
        <v>0.11286196695273616</v>
      </c>
      <c r="P6096" s="65">
        <f t="shared" si="860"/>
        <v>9.9271437112061253E-2</v>
      </c>
      <c r="Q6096" s="65">
        <f t="shared" si="861"/>
        <v>1.6223371017372852E-3</v>
      </c>
      <c r="R6096" s="65">
        <f t="shared" si="862"/>
        <v>0.14509859065966721</v>
      </c>
      <c r="S6096" s="65">
        <f t="shared" si="863"/>
        <v>4.1443154347921098E-2</v>
      </c>
      <c r="T6096" s="66">
        <f>(L6096*'Football Field'!$F$4)+(M6096*'Football Field'!$F$5)+(N6096*'Football Field'!$F$6)+(O6096*'Football Field'!$F$7)+(P6096*'Football Field'!$F$8)+(Q6096*'Football Field'!$F$9)+(R6096*'Football Field'!$F$10)+(S6096*'Football Field'!$F$11)</f>
        <v>139796337.86124963</v>
      </c>
    </row>
    <row r="6097" spans="2:20" x14ac:dyDescent="0.3">
      <c r="B6097" s="62">
        <f t="shared" si="855"/>
        <v>6070</v>
      </c>
      <c r="C6097" s="62">
        <v>0.69883884685845366</v>
      </c>
      <c r="D6097" s="62">
        <v>9.1923743483046327E-2</v>
      </c>
      <c r="E6097" s="62">
        <v>2.6923942998154371E-2</v>
      </c>
      <c r="F6097" s="62">
        <v>0.74134333695896815</v>
      </c>
      <c r="G6097" s="62">
        <v>0.93449990178398656</v>
      </c>
      <c r="H6097" s="62">
        <v>0.98698987825167783</v>
      </c>
      <c r="I6097" s="62">
        <v>0.5030197835477479</v>
      </c>
      <c r="J6097" s="62">
        <v>5.4809039022111872E-2</v>
      </c>
      <c r="K6097" s="62"/>
      <c r="L6097" s="65">
        <f t="shared" si="856"/>
        <v>0.17305065462958652</v>
      </c>
      <c r="M6097" s="65">
        <f t="shared" si="857"/>
        <v>2.2762707106586094E-2</v>
      </c>
      <c r="N6097" s="65">
        <f t="shared" si="858"/>
        <v>6.66706778248689E-3</v>
      </c>
      <c r="O6097" s="65">
        <f t="shared" si="859"/>
        <v>0.18357587066423636</v>
      </c>
      <c r="P6097" s="65">
        <f t="shared" si="860"/>
        <v>0.23140645440930663</v>
      </c>
      <c r="Q6097" s="65">
        <f t="shared" si="861"/>
        <v>0.24440433629589467</v>
      </c>
      <c r="R6097" s="65">
        <f t="shared" si="862"/>
        <v>0.12456076708655237</v>
      </c>
      <c r="S6097" s="65">
        <f t="shared" si="863"/>
        <v>1.3572142025350372E-2</v>
      </c>
      <c r="T6097" s="66">
        <f>(L6097*'Football Field'!$F$4)+(M6097*'Football Field'!$F$5)+(N6097*'Football Field'!$F$6)+(O6097*'Football Field'!$F$7)+(P6097*'Football Field'!$F$8)+(Q6097*'Football Field'!$F$9)+(R6097*'Football Field'!$F$10)+(S6097*'Football Field'!$F$11)</f>
        <v>144916586.98151693</v>
      </c>
    </row>
    <row r="6098" spans="2:20" x14ac:dyDescent="0.3">
      <c r="B6098" s="62">
        <f t="shared" si="855"/>
        <v>6071</v>
      </c>
      <c r="C6098" s="62">
        <v>0.15973423969501621</v>
      </c>
      <c r="D6098" s="62">
        <v>0.45398152232713773</v>
      </c>
      <c r="E6098" s="62">
        <v>0.98042376075482951</v>
      </c>
      <c r="F6098" s="62">
        <v>0.91294063404659342</v>
      </c>
      <c r="G6098" s="62">
        <v>0.34527544009233602</v>
      </c>
      <c r="H6098" s="62">
        <v>0.88477470036146366</v>
      </c>
      <c r="I6098" s="62">
        <v>0.83408954163064619</v>
      </c>
      <c r="J6098" s="62">
        <v>0.47176985764901114</v>
      </c>
      <c r="K6098" s="62"/>
      <c r="L6098" s="65">
        <f t="shared" si="856"/>
        <v>3.1674512403638354E-2</v>
      </c>
      <c r="M6098" s="65">
        <f t="shared" si="857"/>
        <v>9.0022298208755291E-2</v>
      </c>
      <c r="N6098" s="65">
        <f t="shared" si="858"/>
        <v>0.19441319926237158</v>
      </c>
      <c r="O6098" s="65">
        <f t="shared" si="859"/>
        <v>0.18103162785953719</v>
      </c>
      <c r="P6098" s="65">
        <f t="shared" si="860"/>
        <v>6.846641791238707E-2</v>
      </c>
      <c r="Q6098" s="65">
        <f t="shared" si="861"/>
        <v>0.17544646203927797</v>
      </c>
      <c r="R6098" s="65">
        <f t="shared" si="862"/>
        <v>0.1653958448894112</v>
      </c>
      <c r="S6098" s="65">
        <f t="shared" si="863"/>
        <v>9.3549637424621218E-2</v>
      </c>
      <c r="T6098" s="66">
        <f>(L6098*'Football Field'!$F$4)+(M6098*'Football Field'!$F$5)+(N6098*'Football Field'!$F$6)+(O6098*'Football Field'!$F$7)+(P6098*'Football Field'!$F$8)+(Q6098*'Football Field'!$F$9)+(R6098*'Football Field'!$F$10)+(S6098*'Football Field'!$F$11)</f>
        <v>143206085.39423153</v>
      </c>
    </row>
    <row r="6099" spans="2:20" x14ac:dyDescent="0.3">
      <c r="B6099" s="62">
        <f t="shared" si="855"/>
        <v>6072</v>
      </c>
      <c r="C6099" s="62">
        <v>0.40307102377923532</v>
      </c>
      <c r="D6099" s="62">
        <v>0.80194447606611463</v>
      </c>
      <c r="E6099" s="62">
        <v>0.79354714935046622</v>
      </c>
      <c r="F6099" s="62">
        <v>0.18348178505625179</v>
      </c>
      <c r="G6099" s="62">
        <v>0.38274844455318868</v>
      </c>
      <c r="H6099" s="62">
        <v>0.35755287193883734</v>
      </c>
      <c r="I6099" s="62">
        <v>0.18529051160509369</v>
      </c>
      <c r="J6099" s="62">
        <v>0.72890869730085983</v>
      </c>
      <c r="K6099" s="62"/>
      <c r="L6099" s="65">
        <f t="shared" si="856"/>
        <v>0.10506094103377892</v>
      </c>
      <c r="M6099" s="65">
        <f t="shared" si="857"/>
        <v>0.20902778007305417</v>
      </c>
      <c r="N6099" s="65">
        <f t="shared" si="858"/>
        <v>0.20683900689198492</v>
      </c>
      <c r="O6099" s="65">
        <f t="shared" si="859"/>
        <v>4.7824745177230552E-2</v>
      </c>
      <c r="P6099" s="65">
        <f t="shared" si="860"/>
        <v>9.9763836623486701E-2</v>
      </c>
      <c r="Q6099" s="65">
        <f t="shared" si="861"/>
        <v>9.319658069938315E-2</v>
      </c>
      <c r="R6099" s="65">
        <f t="shared" si="862"/>
        <v>4.829619190022344E-2</v>
      </c>
      <c r="S6099" s="65">
        <f t="shared" si="863"/>
        <v>0.18999091760085815</v>
      </c>
      <c r="T6099" s="66">
        <f>(L6099*'Football Field'!$F$4)+(M6099*'Football Field'!$F$5)+(N6099*'Football Field'!$F$6)+(O6099*'Football Field'!$F$7)+(P6099*'Football Field'!$F$8)+(Q6099*'Football Field'!$F$9)+(R6099*'Football Field'!$F$10)+(S6099*'Football Field'!$F$11)</f>
        <v>128911816.26023686</v>
      </c>
    </row>
    <row r="6100" spans="2:20" x14ac:dyDescent="0.3">
      <c r="B6100" s="62">
        <f t="shared" si="855"/>
        <v>6073</v>
      </c>
      <c r="C6100" s="62">
        <v>5.6671082558048869E-2</v>
      </c>
      <c r="D6100" s="62">
        <v>8.9624870981949045E-2</v>
      </c>
      <c r="E6100" s="62">
        <v>0.15953855638120762</v>
      </c>
      <c r="F6100" s="62">
        <v>0.95998531321756497</v>
      </c>
      <c r="G6100" s="62">
        <v>0.79418743983898776</v>
      </c>
      <c r="H6100" s="62">
        <v>4.4938487813043437E-2</v>
      </c>
      <c r="I6100" s="62">
        <v>0.15229804815612125</v>
      </c>
      <c r="J6100" s="62">
        <v>0.93282097833065247</v>
      </c>
      <c r="K6100" s="62"/>
      <c r="L6100" s="65">
        <f t="shared" si="856"/>
        <v>1.7764868902258587E-2</v>
      </c>
      <c r="M6100" s="65">
        <f t="shared" si="857"/>
        <v>2.8095000333640735E-2</v>
      </c>
      <c r="N6100" s="65">
        <f t="shared" si="858"/>
        <v>5.0011071097233011E-2</v>
      </c>
      <c r="O6100" s="65">
        <f t="shared" si="859"/>
        <v>0.30092972407814972</v>
      </c>
      <c r="P6100" s="65">
        <f t="shared" si="860"/>
        <v>0.2489565244868642</v>
      </c>
      <c r="Q6100" s="65">
        <f t="shared" si="861"/>
        <v>1.4087014198938702E-2</v>
      </c>
      <c r="R6100" s="65">
        <f t="shared" si="862"/>
        <v>4.7741365391988533E-2</v>
      </c>
      <c r="S6100" s="65">
        <f t="shared" si="863"/>
        <v>0.29241443151092644</v>
      </c>
      <c r="T6100" s="66">
        <f>(L6100*'Football Field'!$F$4)+(M6100*'Football Field'!$F$5)+(N6100*'Football Field'!$F$6)+(O6100*'Football Field'!$F$7)+(P6100*'Football Field'!$F$8)+(Q6100*'Football Field'!$F$9)+(R6100*'Football Field'!$F$10)+(S6100*'Football Field'!$F$11)</f>
        <v>140553314.05907044</v>
      </c>
    </row>
    <row r="6101" spans="2:20" x14ac:dyDescent="0.3">
      <c r="B6101" s="62">
        <f t="shared" si="855"/>
        <v>6074</v>
      </c>
      <c r="C6101" s="62">
        <v>0.71165022872693939</v>
      </c>
      <c r="D6101" s="62">
        <v>0.70277710418965766</v>
      </c>
      <c r="E6101" s="62">
        <v>0.93231798535973642</v>
      </c>
      <c r="F6101" s="62">
        <v>3.9886549307957431E-2</v>
      </c>
      <c r="G6101" s="62">
        <v>0.46514578087375547</v>
      </c>
      <c r="H6101" s="62">
        <v>0.81431106927060093</v>
      </c>
      <c r="I6101" s="62">
        <v>0.42187525915648361</v>
      </c>
      <c r="J6101" s="62">
        <v>0.22356457526058271</v>
      </c>
      <c r="K6101" s="62"/>
      <c r="L6101" s="65">
        <f t="shared" si="856"/>
        <v>0.16505752429095549</v>
      </c>
      <c r="M6101" s="65">
        <f t="shared" si="857"/>
        <v>0.16299952457462152</v>
      </c>
      <c r="N6101" s="65">
        <f t="shared" si="858"/>
        <v>0.21623838833115247</v>
      </c>
      <c r="O6101" s="65">
        <f t="shared" si="859"/>
        <v>9.2511388537847277E-3</v>
      </c>
      <c r="P6101" s="65">
        <f t="shared" si="860"/>
        <v>0.10788419356338644</v>
      </c>
      <c r="Q6101" s="65">
        <f t="shared" si="861"/>
        <v>0.18886830028420978</v>
      </c>
      <c r="R6101" s="65">
        <f t="shared" si="862"/>
        <v>9.7848188653773233E-2</v>
      </c>
      <c r="S6101" s="65">
        <f t="shared" si="863"/>
        <v>5.1852741448116246E-2</v>
      </c>
      <c r="T6101" s="66">
        <f>(L6101*'Football Field'!$F$4)+(M6101*'Football Field'!$F$5)+(N6101*'Football Field'!$F$6)+(O6101*'Football Field'!$F$7)+(P6101*'Football Field'!$F$8)+(Q6101*'Football Field'!$F$9)+(R6101*'Football Field'!$F$10)+(S6101*'Football Field'!$F$11)</f>
        <v>135214832.72232822</v>
      </c>
    </row>
    <row r="6102" spans="2:20" x14ac:dyDescent="0.3">
      <c r="B6102" s="62">
        <f t="shared" si="855"/>
        <v>6075</v>
      </c>
      <c r="C6102" s="62">
        <v>0.45748556740136226</v>
      </c>
      <c r="D6102" s="62">
        <v>0.13812049464315734</v>
      </c>
      <c r="E6102" s="62">
        <v>0.14876483859587708</v>
      </c>
      <c r="F6102" s="62">
        <v>0.70419551522256896</v>
      </c>
      <c r="G6102" s="62">
        <v>4.0282393040441788E-2</v>
      </c>
      <c r="H6102" s="62">
        <v>0.29704354797285404</v>
      </c>
      <c r="I6102" s="62">
        <v>0.52658020437608466</v>
      </c>
      <c r="J6102" s="62">
        <v>0.1976233040101486</v>
      </c>
      <c r="K6102" s="62"/>
      <c r="L6102" s="65">
        <f t="shared" si="856"/>
        <v>0.18225820524728065</v>
      </c>
      <c r="M6102" s="65">
        <f t="shared" si="857"/>
        <v>5.50259838895489E-2</v>
      </c>
      <c r="N6102" s="65">
        <f t="shared" si="858"/>
        <v>5.9266596409583705E-2</v>
      </c>
      <c r="O6102" s="65">
        <f t="shared" si="859"/>
        <v>0.280545267201947</v>
      </c>
      <c r="P6102" s="65">
        <f t="shared" si="860"/>
        <v>1.604814923522024E-2</v>
      </c>
      <c r="Q6102" s="65">
        <f t="shared" si="861"/>
        <v>0.11833952323641254</v>
      </c>
      <c r="R6102" s="65">
        <f t="shared" si="862"/>
        <v>0.20978489772581543</v>
      </c>
      <c r="S6102" s="65">
        <f t="shared" si="863"/>
        <v>7.8731377054191531E-2</v>
      </c>
      <c r="T6102" s="66">
        <f>(L6102*'Football Field'!$F$4)+(M6102*'Football Field'!$F$5)+(N6102*'Football Field'!$F$6)+(O6102*'Football Field'!$F$7)+(P6102*'Football Field'!$F$8)+(Q6102*'Football Field'!$F$9)+(R6102*'Football Field'!$F$10)+(S6102*'Football Field'!$F$11)</f>
        <v>141513810.34310338</v>
      </c>
    </row>
    <row r="6103" spans="2:20" x14ac:dyDescent="0.3">
      <c r="B6103" s="62">
        <f t="shared" si="855"/>
        <v>6076</v>
      </c>
      <c r="C6103" s="62">
        <v>0.5746205300809657</v>
      </c>
      <c r="D6103" s="62">
        <v>0.56839641945559038</v>
      </c>
      <c r="E6103" s="62">
        <v>0.31220037764497754</v>
      </c>
      <c r="F6103" s="62">
        <v>0.56477955762945631</v>
      </c>
      <c r="G6103" s="62">
        <v>0.63614041523693332</v>
      </c>
      <c r="H6103" s="62">
        <v>0.63357907186784101</v>
      </c>
      <c r="I6103" s="62">
        <v>0.12167423688608991</v>
      </c>
      <c r="J6103" s="62">
        <v>0.40762181289615707</v>
      </c>
      <c r="K6103" s="62"/>
      <c r="L6103" s="65">
        <f t="shared" si="856"/>
        <v>0.15046312151702235</v>
      </c>
      <c r="M6103" s="65">
        <f t="shared" si="857"/>
        <v>0.14883335184410573</v>
      </c>
      <c r="N6103" s="65">
        <f t="shared" si="858"/>
        <v>8.1748981980573621E-2</v>
      </c>
      <c r="O6103" s="65">
        <f t="shared" si="859"/>
        <v>0.14788628453278077</v>
      </c>
      <c r="P6103" s="65">
        <f t="shared" si="860"/>
        <v>0.16657196808856992</v>
      </c>
      <c r="Q6103" s="65">
        <f t="shared" si="861"/>
        <v>0.16590128596286124</v>
      </c>
      <c r="R6103" s="65">
        <f t="shared" si="862"/>
        <v>3.1860131219995105E-2</v>
      </c>
      <c r="S6103" s="65">
        <f t="shared" si="863"/>
        <v>0.10673487485409121</v>
      </c>
      <c r="T6103" s="66">
        <f>(L6103*'Football Field'!$F$4)+(M6103*'Football Field'!$F$5)+(N6103*'Football Field'!$F$6)+(O6103*'Football Field'!$F$7)+(P6103*'Football Field'!$F$8)+(Q6103*'Football Field'!$F$9)+(R6103*'Football Field'!$F$10)+(S6103*'Football Field'!$F$11)</f>
        <v>128873537.76002811</v>
      </c>
    </row>
    <row r="6104" spans="2:20" x14ac:dyDescent="0.3">
      <c r="B6104" s="62">
        <f t="shared" si="855"/>
        <v>6077</v>
      </c>
      <c r="C6104" s="62">
        <v>0.52275601688324724</v>
      </c>
      <c r="D6104" s="62">
        <v>0.76596515361398576</v>
      </c>
      <c r="E6104" s="62">
        <v>0.11132456480715214</v>
      </c>
      <c r="F6104" s="62">
        <v>0.90252821819619977</v>
      </c>
      <c r="G6104" s="62">
        <v>0.89463552949225011</v>
      </c>
      <c r="H6104" s="62">
        <v>0.57769984984598621</v>
      </c>
      <c r="I6104" s="62">
        <v>0.60193815265360029</v>
      </c>
      <c r="J6104" s="62">
        <v>0.24656897206692274</v>
      </c>
      <c r="K6104" s="62"/>
      <c r="L6104" s="65">
        <f t="shared" si="856"/>
        <v>0.11306704072235035</v>
      </c>
      <c r="M6104" s="65">
        <f t="shared" si="857"/>
        <v>0.1656708108917212</v>
      </c>
      <c r="N6104" s="65">
        <f t="shared" si="858"/>
        <v>2.4078420325976704E-2</v>
      </c>
      <c r="O6104" s="65">
        <f t="shared" si="859"/>
        <v>0.19520807318158731</v>
      </c>
      <c r="P6104" s="65">
        <f t="shared" si="860"/>
        <v>0.19350096140041842</v>
      </c>
      <c r="Q6104" s="65">
        <f t="shared" si="861"/>
        <v>0.12495085726085514</v>
      </c>
      <c r="R6104" s="65">
        <f t="shared" si="862"/>
        <v>0.1301933663512885</v>
      </c>
      <c r="S6104" s="65">
        <f t="shared" si="863"/>
        <v>5.3330469865802234E-2</v>
      </c>
      <c r="T6104" s="66">
        <f>(L6104*'Football Field'!$F$4)+(M6104*'Football Field'!$F$5)+(N6104*'Football Field'!$F$6)+(O6104*'Football Field'!$F$7)+(P6104*'Football Field'!$F$8)+(Q6104*'Football Field'!$F$9)+(R6104*'Football Field'!$F$10)+(S6104*'Football Field'!$F$11)</f>
        <v>143270066.21804842</v>
      </c>
    </row>
    <row r="6105" spans="2:20" x14ac:dyDescent="0.3">
      <c r="B6105" s="62">
        <f t="shared" si="855"/>
        <v>6078</v>
      </c>
      <c r="C6105" s="62">
        <v>0.17206271843126608</v>
      </c>
      <c r="D6105" s="62">
        <v>0.16153731522813464</v>
      </c>
      <c r="E6105" s="62">
        <v>0.98803525863077579</v>
      </c>
      <c r="F6105" s="62">
        <v>0.16266247983175586</v>
      </c>
      <c r="G6105" s="62">
        <v>4.2393798756132139E-2</v>
      </c>
      <c r="H6105" s="62">
        <v>0.2600154209436224</v>
      </c>
      <c r="I6105" s="62">
        <v>0.54187924304939772</v>
      </c>
      <c r="J6105" s="62">
        <v>4.2934937233742865E-3</v>
      </c>
      <c r="K6105" s="62"/>
      <c r="L6105" s="65">
        <f t="shared" si="856"/>
        <v>7.3755503261598701E-2</v>
      </c>
      <c r="M6105" s="65">
        <f t="shared" si="857"/>
        <v>6.9243739078422004E-2</v>
      </c>
      <c r="N6105" s="65">
        <f t="shared" si="858"/>
        <v>0.42352601658811578</v>
      </c>
      <c r="O6105" s="65">
        <f t="shared" si="859"/>
        <v>6.9726046241465986E-2</v>
      </c>
      <c r="P6105" s="65">
        <f t="shared" si="860"/>
        <v>1.81723036282175E-2</v>
      </c>
      <c r="Q6105" s="65">
        <f t="shared" si="861"/>
        <v>0.11145684784199296</v>
      </c>
      <c r="R6105" s="65">
        <f t="shared" si="862"/>
        <v>0.23227911683894464</v>
      </c>
      <c r="S6105" s="65">
        <f t="shared" si="863"/>
        <v>1.8404265212425169E-3</v>
      </c>
      <c r="T6105" s="66">
        <f>(L6105*'Football Field'!$F$4)+(M6105*'Football Field'!$F$5)+(N6105*'Football Field'!$F$6)+(O6105*'Football Field'!$F$7)+(P6105*'Football Field'!$F$8)+(Q6105*'Football Field'!$F$9)+(R6105*'Football Field'!$F$10)+(S6105*'Football Field'!$F$11)</f>
        <v>152725632.48140484</v>
      </c>
    </row>
    <row r="6106" spans="2:20" x14ac:dyDescent="0.3">
      <c r="B6106" s="62">
        <f t="shared" si="855"/>
        <v>6079</v>
      </c>
      <c r="C6106" s="62">
        <v>0.73068597203763097</v>
      </c>
      <c r="D6106" s="62">
        <v>0.17159377054908065</v>
      </c>
      <c r="E6106" s="62">
        <v>0.85882282422637868</v>
      </c>
      <c r="F6106" s="62">
        <v>0.9970092838094593</v>
      </c>
      <c r="G6106" s="62">
        <v>0.67439721791893459</v>
      </c>
      <c r="H6106" s="62">
        <v>0.96271588523734852</v>
      </c>
      <c r="I6106" s="62">
        <v>0.87119943870669969</v>
      </c>
      <c r="J6106" s="62">
        <v>0.47625155311925937</v>
      </c>
      <c r="K6106" s="62"/>
      <c r="L6106" s="65">
        <f t="shared" si="856"/>
        <v>0.12723789030736934</v>
      </c>
      <c r="M6106" s="65">
        <f t="shared" si="857"/>
        <v>2.9880455065623451E-2</v>
      </c>
      <c r="N6106" s="65">
        <f t="shared" si="858"/>
        <v>0.14955098152172183</v>
      </c>
      <c r="O6106" s="65">
        <f t="shared" si="859"/>
        <v>0.17361405958706919</v>
      </c>
      <c r="P6106" s="65">
        <f t="shared" si="860"/>
        <v>0.11743605669323733</v>
      </c>
      <c r="Q6106" s="65">
        <f t="shared" si="861"/>
        <v>0.16764238385663599</v>
      </c>
      <c r="R6106" s="65">
        <f t="shared" si="862"/>
        <v>0.15170618139675457</v>
      </c>
      <c r="S6106" s="65">
        <f t="shared" si="863"/>
        <v>8.2931991571588287E-2</v>
      </c>
      <c r="T6106" s="66">
        <f>(L6106*'Football Field'!$F$4)+(M6106*'Football Field'!$F$5)+(N6106*'Football Field'!$F$6)+(O6106*'Football Field'!$F$7)+(P6106*'Football Field'!$F$8)+(Q6106*'Football Field'!$F$9)+(R6106*'Football Field'!$F$10)+(S6106*'Football Field'!$F$11)</f>
        <v>143744598.07987684</v>
      </c>
    </row>
    <row r="6107" spans="2:20" x14ac:dyDescent="0.3">
      <c r="B6107" s="62">
        <f t="shared" si="855"/>
        <v>6080</v>
      </c>
      <c r="C6107" s="62">
        <v>0.23338660921526411</v>
      </c>
      <c r="D6107" s="62">
        <v>0.87108033286667663</v>
      </c>
      <c r="E6107" s="62">
        <v>0.78280129971180423</v>
      </c>
      <c r="F6107" s="62">
        <v>0.31791669730303174</v>
      </c>
      <c r="G6107" s="62">
        <v>3.498537285299741E-2</v>
      </c>
      <c r="H6107" s="62">
        <v>0.51784312019766032</v>
      </c>
      <c r="I6107" s="62">
        <v>0.8781500183658304</v>
      </c>
      <c r="J6107" s="62">
        <v>0.50497867724996348</v>
      </c>
      <c r="K6107" s="62"/>
      <c r="L6107" s="65">
        <f t="shared" si="856"/>
        <v>5.635802926216496E-2</v>
      </c>
      <c r="M6107" s="65">
        <f t="shared" si="857"/>
        <v>0.21034784752417485</v>
      </c>
      <c r="N6107" s="65">
        <f t="shared" si="858"/>
        <v>0.18903029057218612</v>
      </c>
      <c r="O6107" s="65">
        <f t="shared" si="859"/>
        <v>7.6770293676143228E-2</v>
      </c>
      <c r="P6107" s="65">
        <f t="shared" si="860"/>
        <v>8.448242483262508E-3</v>
      </c>
      <c r="Q6107" s="65">
        <f t="shared" si="861"/>
        <v>0.1250483813936048</v>
      </c>
      <c r="R6107" s="65">
        <f t="shared" si="862"/>
        <v>0.21205503005523479</v>
      </c>
      <c r="S6107" s="65">
        <f t="shared" si="863"/>
        <v>0.12194188503322864</v>
      </c>
      <c r="T6107" s="66">
        <f>(L6107*'Football Field'!$F$4)+(M6107*'Football Field'!$F$5)+(N6107*'Football Field'!$F$6)+(O6107*'Football Field'!$F$7)+(P6107*'Football Field'!$F$8)+(Q6107*'Football Field'!$F$9)+(R6107*'Football Field'!$F$10)+(S6107*'Football Field'!$F$11)</f>
        <v>143597321.24963632</v>
      </c>
    </row>
    <row r="6108" spans="2:20" x14ac:dyDescent="0.3">
      <c r="B6108" s="62">
        <f t="shared" si="855"/>
        <v>6081</v>
      </c>
      <c r="C6108" s="62">
        <v>0.13593662738184487</v>
      </c>
      <c r="D6108" s="62">
        <v>0.35780480519218583</v>
      </c>
      <c r="E6108" s="62">
        <v>7.7352571011572002E-2</v>
      </c>
      <c r="F6108" s="62">
        <v>0.94225784075292163</v>
      </c>
      <c r="G6108" s="62">
        <v>0.17429863185027872</v>
      </c>
      <c r="H6108" s="62">
        <v>0.91715678157330749</v>
      </c>
      <c r="I6108" s="62">
        <v>0.47462069803905971</v>
      </c>
      <c r="J6108" s="62">
        <v>0.15988997806123018</v>
      </c>
      <c r="K6108" s="62"/>
      <c r="L6108" s="65">
        <f t="shared" si="856"/>
        <v>4.196458333429496E-2</v>
      </c>
      <c r="M6108" s="65">
        <f t="shared" si="857"/>
        <v>0.11045683458602573</v>
      </c>
      <c r="N6108" s="65">
        <f t="shared" si="858"/>
        <v>2.3879277240113531E-2</v>
      </c>
      <c r="O6108" s="65">
        <f t="shared" si="859"/>
        <v>0.29088155592971404</v>
      </c>
      <c r="P6108" s="65">
        <f t="shared" si="860"/>
        <v>5.3807201209933028E-2</v>
      </c>
      <c r="Q6108" s="65">
        <f t="shared" si="861"/>
        <v>0.28313268419433457</v>
      </c>
      <c r="R6108" s="65">
        <f t="shared" si="862"/>
        <v>0.14651871404087397</v>
      </c>
      <c r="S6108" s="65">
        <f t="shared" si="863"/>
        <v>4.9359149464710116E-2</v>
      </c>
      <c r="T6108" s="66">
        <f>(L6108*'Football Field'!$F$4)+(M6108*'Football Field'!$F$5)+(N6108*'Football Field'!$F$6)+(O6108*'Football Field'!$F$7)+(P6108*'Football Field'!$F$8)+(Q6108*'Football Field'!$F$9)+(R6108*'Football Field'!$F$10)+(S6108*'Football Field'!$F$11)</f>
        <v>135243332.83739412</v>
      </c>
    </row>
    <row r="6109" spans="2:20" x14ac:dyDescent="0.3">
      <c r="B6109" s="62">
        <f t="shared" si="855"/>
        <v>6082</v>
      </c>
      <c r="C6109" s="62">
        <v>0.68426206051630689</v>
      </c>
      <c r="D6109" s="62">
        <v>0.85385962354696465</v>
      </c>
      <c r="E6109" s="62">
        <v>0.28636347170026666</v>
      </c>
      <c r="F6109" s="62">
        <v>0.82134267864702881</v>
      </c>
      <c r="G6109" s="62">
        <v>0.54656220890593243</v>
      </c>
      <c r="H6109" s="62">
        <v>0.31954712387371087</v>
      </c>
      <c r="I6109" s="62">
        <v>0.12138533924686212</v>
      </c>
      <c r="J6109" s="62">
        <v>0.68353196750522704</v>
      </c>
      <c r="K6109" s="62"/>
      <c r="L6109" s="65">
        <f t="shared" si="856"/>
        <v>0.15850941111095998</v>
      </c>
      <c r="M6109" s="65">
        <f t="shared" si="857"/>
        <v>0.19779671256028947</v>
      </c>
      <c r="N6109" s="65">
        <f t="shared" si="858"/>
        <v>6.6336142074937654E-2</v>
      </c>
      <c r="O6109" s="65">
        <f t="shared" si="859"/>
        <v>0.19026415729436216</v>
      </c>
      <c r="P6109" s="65">
        <f t="shared" si="860"/>
        <v>0.12661121939716283</v>
      </c>
      <c r="Q6109" s="65">
        <f t="shared" si="861"/>
        <v>7.4023140182877062E-2</v>
      </c>
      <c r="R6109" s="65">
        <f t="shared" si="862"/>
        <v>2.8118932426278633E-2</v>
      </c>
      <c r="S6109" s="65">
        <f t="shared" si="863"/>
        <v>0.15834028495313213</v>
      </c>
      <c r="T6109" s="66">
        <f>(L6109*'Football Field'!$F$4)+(M6109*'Football Field'!$F$5)+(N6109*'Football Field'!$F$6)+(O6109*'Football Field'!$F$7)+(P6109*'Football Field'!$F$8)+(Q6109*'Football Field'!$F$9)+(R6109*'Football Field'!$F$10)+(S6109*'Football Field'!$F$11)</f>
        <v>125181447.07468727</v>
      </c>
    </row>
    <row r="6110" spans="2:20" x14ac:dyDescent="0.3">
      <c r="B6110" s="62">
        <f t="shared" ref="B6110:B6173" si="864">B6109+1</f>
        <v>6083</v>
      </c>
      <c r="C6110" s="62">
        <v>4.9379495975329868E-2</v>
      </c>
      <c r="D6110" s="62">
        <v>0.96763043079796829</v>
      </c>
      <c r="E6110" s="62">
        <v>7.1254521656501812E-2</v>
      </c>
      <c r="F6110" s="62">
        <v>0.14451954450891513</v>
      </c>
      <c r="G6110" s="62">
        <v>0.85159735196066844</v>
      </c>
      <c r="H6110" s="62">
        <v>0.98137497408061869</v>
      </c>
      <c r="I6110" s="62">
        <v>0.73055992774489265</v>
      </c>
      <c r="J6110" s="62">
        <v>0.51222797409375009</v>
      </c>
      <c r="K6110" s="62"/>
      <c r="L6110" s="65">
        <f t="shared" si="856"/>
        <v>1.1460830722528251E-2</v>
      </c>
      <c r="M6110" s="65">
        <f t="shared" si="857"/>
        <v>0.22458407787076484</v>
      </c>
      <c r="N6110" s="65">
        <f t="shared" si="858"/>
        <v>1.6537957603453144E-2</v>
      </c>
      <c r="O6110" s="65">
        <f t="shared" si="859"/>
        <v>3.3542546415238073E-2</v>
      </c>
      <c r="P6110" s="65">
        <f t="shared" si="860"/>
        <v>0.19765315343539883</v>
      </c>
      <c r="Q6110" s="65">
        <f t="shared" si="861"/>
        <v>0.22777414453324391</v>
      </c>
      <c r="R6110" s="65">
        <f t="shared" si="862"/>
        <v>0.1695607356691079</v>
      </c>
      <c r="S6110" s="65">
        <f t="shared" si="863"/>
        <v>0.11888655375026515</v>
      </c>
      <c r="T6110" s="66">
        <f>(L6110*'Football Field'!$F$4)+(M6110*'Football Field'!$F$5)+(N6110*'Football Field'!$F$6)+(O6110*'Football Field'!$F$7)+(P6110*'Football Field'!$F$8)+(Q6110*'Football Field'!$F$9)+(R6110*'Football Field'!$F$10)+(S6110*'Football Field'!$F$11)</f>
        <v>148535460.6548245</v>
      </c>
    </row>
    <row r="6111" spans="2:20" x14ac:dyDescent="0.3">
      <c r="B6111" s="62">
        <f t="shared" si="864"/>
        <v>6084</v>
      </c>
      <c r="C6111" s="62">
        <v>0.55276169177365031</v>
      </c>
      <c r="D6111" s="62">
        <v>4.3335192960585078E-2</v>
      </c>
      <c r="E6111" s="62">
        <v>0.83459483151730174</v>
      </c>
      <c r="F6111" s="62">
        <v>0.17633253096412727</v>
      </c>
      <c r="G6111" s="62">
        <v>0.2144445277675493</v>
      </c>
      <c r="H6111" s="62">
        <v>0.70069826316465955</v>
      </c>
      <c r="I6111" s="62">
        <v>6.4073446176428739E-2</v>
      </c>
      <c r="J6111" s="62">
        <v>0.12837188282617118</v>
      </c>
      <c r="K6111" s="62"/>
      <c r="L6111" s="65">
        <f t="shared" si="856"/>
        <v>0.20362453898118937</v>
      </c>
      <c r="M6111" s="65">
        <f t="shared" si="857"/>
        <v>1.5963676245265911E-2</v>
      </c>
      <c r="N6111" s="65">
        <f t="shared" si="858"/>
        <v>0.30744530659947422</v>
      </c>
      <c r="O6111" s="65">
        <f t="shared" si="859"/>
        <v>6.4956799393507292E-2</v>
      </c>
      <c r="P6111" s="65">
        <f t="shared" si="860"/>
        <v>7.8996371770254467E-2</v>
      </c>
      <c r="Q6111" s="65">
        <f t="shared" si="861"/>
        <v>0.25812092792466795</v>
      </c>
      <c r="R6111" s="65">
        <f t="shared" si="862"/>
        <v>2.3603165944346811E-2</v>
      </c>
      <c r="S6111" s="65">
        <f t="shared" si="863"/>
        <v>4.7289213141293925E-2</v>
      </c>
      <c r="T6111" s="66">
        <f>(L6111*'Football Field'!$F$4)+(M6111*'Football Field'!$F$5)+(N6111*'Football Field'!$F$6)+(O6111*'Football Field'!$F$7)+(P6111*'Football Field'!$F$8)+(Q6111*'Football Field'!$F$9)+(R6111*'Football Field'!$F$10)+(S6111*'Football Field'!$F$11)</f>
        <v>125572090.21366195</v>
      </c>
    </row>
    <row r="6112" spans="2:20" x14ac:dyDescent="0.3">
      <c r="B6112" s="62">
        <f t="shared" si="864"/>
        <v>6085</v>
      </c>
      <c r="C6112" s="62">
        <v>2.1331632196110006E-2</v>
      </c>
      <c r="D6112" s="62">
        <v>0.94835141370351594</v>
      </c>
      <c r="E6112" s="62">
        <v>0.70209600795116411</v>
      </c>
      <c r="F6112" s="62">
        <v>0.16008771769897279</v>
      </c>
      <c r="G6112" s="62">
        <v>0.56970999964565883</v>
      </c>
      <c r="H6112" s="62">
        <v>0.17124775713376339</v>
      </c>
      <c r="I6112" s="62">
        <v>0.46188423342574259</v>
      </c>
      <c r="J6112" s="62">
        <v>0.10504563487601692</v>
      </c>
      <c r="K6112" s="62"/>
      <c r="L6112" s="65">
        <f t="shared" si="856"/>
        <v>6.7940448523615467E-3</v>
      </c>
      <c r="M6112" s="65">
        <f t="shared" si="857"/>
        <v>0.30204636856982409</v>
      </c>
      <c r="N6112" s="65">
        <f t="shared" si="858"/>
        <v>0.22361494539335153</v>
      </c>
      <c r="O6112" s="65">
        <f t="shared" si="859"/>
        <v>5.0987337694550869E-2</v>
      </c>
      <c r="P6112" s="65">
        <f t="shared" si="860"/>
        <v>0.18145049824819914</v>
      </c>
      <c r="Q6112" s="65">
        <f t="shared" si="861"/>
        <v>5.4541768399947975E-2</v>
      </c>
      <c r="R6112" s="65">
        <f t="shared" si="862"/>
        <v>0.14710839609663701</v>
      </c>
      <c r="S6112" s="65">
        <f t="shared" si="863"/>
        <v>3.3456640745127768E-2</v>
      </c>
      <c r="T6112" s="66">
        <f>(L6112*'Football Field'!$F$4)+(M6112*'Football Field'!$F$5)+(N6112*'Football Field'!$F$6)+(O6112*'Football Field'!$F$7)+(P6112*'Football Field'!$F$8)+(Q6112*'Football Field'!$F$9)+(R6112*'Football Field'!$F$10)+(S6112*'Football Field'!$F$11)</f>
        <v>148749053.59322286</v>
      </c>
    </row>
    <row r="6113" spans="2:20" x14ac:dyDescent="0.3">
      <c r="B6113" s="62">
        <f t="shared" si="864"/>
        <v>6086</v>
      </c>
      <c r="C6113" s="62">
        <v>0.80767561715123803</v>
      </c>
      <c r="D6113" s="62">
        <v>0.24129250111854827</v>
      </c>
      <c r="E6113" s="62">
        <v>0.14643412598843975</v>
      </c>
      <c r="F6113" s="62">
        <v>5.9836838432437256E-2</v>
      </c>
      <c r="G6113" s="62">
        <v>0.91693909631837944</v>
      </c>
      <c r="H6113" s="62">
        <v>0.47724612430654012</v>
      </c>
      <c r="I6113" s="62">
        <v>0.22515365749009997</v>
      </c>
      <c r="J6113" s="62">
        <v>0.69466852057908146</v>
      </c>
      <c r="K6113" s="62"/>
      <c r="L6113" s="65">
        <f t="shared" si="856"/>
        <v>0.22628743107645599</v>
      </c>
      <c r="M6113" s="65">
        <f t="shared" si="857"/>
        <v>6.7603204871671888E-2</v>
      </c>
      <c r="N6113" s="65">
        <f t="shared" si="858"/>
        <v>4.1026621936075293E-2</v>
      </c>
      <c r="O6113" s="65">
        <f t="shared" si="859"/>
        <v>1.676455765790159E-2</v>
      </c>
      <c r="P6113" s="65">
        <f t="shared" si="860"/>
        <v>0.25689990901458659</v>
      </c>
      <c r="Q6113" s="65">
        <f t="shared" si="861"/>
        <v>0.13371061001127119</v>
      </c>
      <c r="R6113" s="65">
        <f t="shared" si="862"/>
        <v>6.3081566001221306E-2</v>
      </c>
      <c r="S6113" s="65">
        <f t="shared" si="863"/>
        <v>0.19462609943081602</v>
      </c>
      <c r="T6113" s="66">
        <f>(L6113*'Football Field'!$F$4)+(M6113*'Football Field'!$F$5)+(N6113*'Football Field'!$F$6)+(O6113*'Football Field'!$F$7)+(P6113*'Football Field'!$F$8)+(Q6113*'Football Field'!$F$9)+(R6113*'Football Field'!$F$10)+(S6113*'Football Field'!$F$11)</f>
        <v>139191599.53578237</v>
      </c>
    </row>
    <row r="6114" spans="2:20" x14ac:dyDescent="0.3">
      <c r="B6114" s="62">
        <f t="shared" si="864"/>
        <v>6087</v>
      </c>
      <c r="C6114" s="62">
        <v>0.90932153216911382</v>
      </c>
      <c r="D6114" s="62">
        <v>0.58390842921593633</v>
      </c>
      <c r="E6114" s="62">
        <v>0.80669702626077433</v>
      </c>
      <c r="F6114" s="62">
        <v>0.80063158971795834</v>
      </c>
      <c r="G6114" s="62">
        <v>0.61212985875983972</v>
      </c>
      <c r="H6114" s="62">
        <v>0.87536740030635851</v>
      </c>
      <c r="I6114" s="62">
        <v>0.41558292766135352</v>
      </c>
      <c r="J6114" s="62">
        <v>0.86013870023658245</v>
      </c>
      <c r="K6114" s="62"/>
      <c r="L6114" s="65">
        <f t="shared" si="856"/>
        <v>0.15507435909717571</v>
      </c>
      <c r="M6114" s="65">
        <f t="shared" si="857"/>
        <v>9.9578886267107272E-2</v>
      </c>
      <c r="N6114" s="65">
        <f t="shared" si="858"/>
        <v>0.13757292652531361</v>
      </c>
      <c r="O6114" s="65">
        <f t="shared" si="859"/>
        <v>0.13653853588212927</v>
      </c>
      <c r="P6114" s="65">
        <f t="shared" si="860"/>
        <v>0.10439172742889888</v>
      </c>
      <c r="Q6114" s="65">
        <f t="shared" si="861"/>
        <v>0.14928387129825871</v>
      </c>
      <c r="R6114" s="65">
        <f t="shared" si="862"/>
        <v>7.0872902355100881E-2</v>
      </c>
      <c r="S6114" s="65">
        <f t="shared" si="863"/>
        <v>0.14668679114601565</v>
      </c>
      <c r="T6114" s="66">
        <f>(L6114*'Football Field'!$F$4)+(M6114*'Football Field'!$F$5)+(N6114*'Football Field'!$F$6)+(O6114*'Football Field'!$F$7)+(P6114*'Football Field'!$F$8)+(Q6114*'Football Field'!$F$9)+(R6114*'Football Field'!$F$10)+(S6114*'Football Field'!$F$11)</f>
        <v>131015838.5959191</v>
      </c>
    </row>
    <row r="6115" spans="2:20" x14ac:dyDescent="0.3">
      <c r="B6115" s="62">
        <f t="shared" si="864"/>
        <v>6088</v>
      </c>
      <c r="C6115" s="62">
        <v>6.3068231373168304E-2</v>
      </c>
      <c r="D6115" s="62">
        <v>0.5576368134366253</v>
      </c>
      <c r="E6115" s="62">
        <v>0.36361838000135749</v>
      </c>
      <c r="F6115" s="62">
        <v>0.90951331921796819</v>
      </c>
      <c r="G6115" s="62">
        <v>0.3029158486778617</v>
      </c>
      <c r="H6115" s="62">
        <v>0.92794599160614133</v>
      </c>
      <c r="I6115" s="62">
        <v>0.33865137390948985</v>
      </c>
      <c r="J6115" s="62">
        <v>0.60445086166876794</v>
      </c>
      <c r="K6115" s="62"/>
      <c r="L6115" s="65">
        <f t="shared" si="856"/>
        <v>1.5504257500703382E-2</v>
      </c>
      <c r="M6115" s="65">
        <f t="shared" si="857"/>
        <v>0.13708557476801814</v>
      </c>
      <c r="N6115" s="65">
        <f t="shared" si="858"/>
        <v>8.9389425908780587E-2</v>
      </c>
      <c r="O6115" s="65">
        <f t="shared" si="859"/>
        <v>0.22358845958496421</v>
      </c>
      <c r="P6115" s="65">
        <f t="shared" si="860"/>
        <v>7.4466735735096837E-2</v>
      </c>
      <c r="Q6115" s="65">
        <f t="shared" si="861"/>
        <v>0.22811982019093047</v>
      </c>
      <c r="R6115" s="65">
        <f t="shared" si="862"/>
        <v>8.3251709929723791E-2</v>
      </c>
      <c r="S6115" s="65">
        <f t="shared" si="863"/>
        <v>0.14859401638178246</v>
      </c>
      <c r="T6115" s="66">
        <f>(L6115*'Football Field'!$F$4)+(M6115*'Football Field'!$F$5)+(N6115*'Football Field'!$F$6)+(O6115*'Football Field'!$F$7)+(P6115*'Football Field'!$F$8)+(Q6115*'Football Field'!$F$9)+(R6115*'Football Field'!$F$10)+(S6115*'Football Field'!$F$11)</f>
        <v>130203236.87519012</v>
      </c>
    </row>
    <row r="6116" spans="2:20" x14ac:dyDescent="0.3">
      <c r="B6116" s="62">
        <f t="shared" si="864"/>
        <v>6089</v>
      </c>
      <c r="C6116" s="62">
        <v>0.27818033108292639</v>
      </c>
      <c r="D6116" s="62">
        <v>0.30830544382131675</v>
      </c>
      <c r="E6116" s="62">
        <v>0.51296124664344289</v>
      </c>
      <c r="F6116" s="62">
        <v>0.29231177534057873</v>
      </c>
      <c r="G6116" s="62">
        <v>0.45645263411624182</v>
      </c>
      <c r="H6116" s="62">
        <v>5.3407963345676546E-2</v>
      </c>
      <c r="I6116" s="62">
        <v>0.76309634767329682</v>
      </c>
      <c r="J6116" s="62">
        <v>0.64406484171555556</v>
      </c>
      <c r="K6116" s="62"/>
      <c r="L6116" s="65">
        <f t="shared" si="856"/>
        <v>8.4073369038140652E-2</v>
      </c>
      <c r="M6116" s="65">
        <f t="shared" si="857"/>
        <v>9.3177965724436471E-2</v>
      </c>
      <c r="N6116" s="65">
        <f t="shared" si="858"/>
        <v>0.15503030003391133</v>
      </c>
      <c r="O6116" s="65">
        <f t="shared" si="859"/>
        <v>8.8344260957387635E-2</v>
      </c>
      <c r="P6116" s="65">
        <f t="shared" si="860"/>
        <v>0.13795191991861688</v>
      </c>
      <c r="Q6116" s="65">
        <f t="shared" si="861"/>
        <v>1.614128286660934E-2</v>
      </c>
      <c r="R6116" s="65">
        <f t="shared" si="862"/>
        <v>0.23062766731149389</v>
      </c>
      <c r="S6116" s="65">
        <f t="shared" si="863"/>
        <v>0.19465323414940383</v>
      </c>
      <c r="T6116" s="66">
        <f>(L6116*'Football Field'!$F$4)+(M6116*'Football Field'!$F$5)+(N6116*'Football Field'!$F$6)+(O6116*'Football Field'!$F$7)+(P6116*'Football Field'!$F$8)+(Q6116*'Football Field'!$F$9)+(R6116*'Football Field'!$F$10)+(S6116*'Football Field'!$F$11)</f>
        <v>156791043.87288675</v>
      </c>
    </row>
    <row r="6117" spans="2:20" x14ac:dyDescent="0.3">
      <c r="B6117" s="62">
        <f t="shared" si="864"/>
        <v>6090</v>
      </c>
      <c r="C6117" s="62">
        <v>0.39471194848139224</v>
      </c>
      <c r="D6117" s="62">
        <v>0.19089900807643267</v>
      </c>
      <c r="E6117" s="62">
        <v>0.50834264690670783</v>
      </c>
      <c r="F6117" s="62">
        <v>0.82574384826464386</v>
      </c>
      <c r="G6117" s="62">
        <v>0.15668647889391729</v>
      </c>
      <c r="H6117" s="62">
        <v>0.26257887819581949</v>
      </c>
      <c r="I6117" s="62">
        <v>2.2443758345435327E-2</v>
      </c>
      <c r="J6117" s="62">
        <v>0.29013678730822656</v>
      </c>
      <c r="K6117" s="62"/>
      <c r="L6117" s="65">
        <f t="shared" si="856"/>
        <v>0.14886120862990954</v>
      </c>
      <c r="M6117" s="65">
        <f t="shared" si="857"/>
        <v>7.1995431549111824E-2</v>
      </c>
      <c r="N6117" s="65">
        <f t="shared" si="858"/>
        <v>0.19171575906886251</v>
      </c>
      <c r="O6117" s="65">
        <f t="shared" si="859"/>
        <v>0.31142008176928127</v>
      </c>
      <c r="P6117" s="65">
        <f t="shared" si="860"/>
        <v>5.9092557785118377E-2</v>
      </c>
      <c r="Q6117" s="65">
        <f t="shared" si="861"/>
        <v>9.9028695025071403E-2</v>
      </c>
      <c r="R6117" s="65">
        <f t="shared" si="862"/>
        <v>8.464413115319272E-3</v>
      </c>
      <c r="S6117" s="65">
        <f t="shared" si="863"/>
        <v>0.10942185305732567</v>
      </c>
      <c r="T6117" s="66">
        <f>(L6117*'Football Field'!$F$4)+(M6117*'Football Field'!$F$5)+(N6117*'Football Field'!$F$6)+(O6117*'Football Field'!$F$7)+(P6117*'Football Field'!$F$8)+(Q6117*'Football Field'!$F$9)+(R6117*'Football Field'!$F$10)+(S6117*'Football Field'!$F$11)</f>
        <v>121129089.81659181</v>
      </c>
    </row>
    <row r="6118" spans="2:20" x14ac:dyDescent="0.3">
      <c r="B6118" s="62">
        <f t="shared" si="864"/>
        <v>6091</v>
      </c>
      <c r="C6118" s="62">
        <v>0.81530989776091445</v>
      </c>
      <c r="D6118" s="62">
        <v>0.37425536569865026</v>
      </c>
      <c r="E6118" s="62">
        <v>0.42033647692905196</v>
      </c>
      <c r="F6118" s="62">
        <v>0.10850374351599268</v>
      </c>
      <c r="G6118" s="62">
        <v>0.37217899883025107</v>
      </c>
      <c r="H6118" s="62">
        <v>0.63456285392066403</v>
      </c>
      <c r="I6118" s="62">
        <v>0.53773970619260614</v>
      </c>
      <c r="J6118" s="62">
        <v>0.18614141731248735</v>
      </c>
      <c r="K6118" s="62"/>
      <c r="L6118" s="65">
        <f t="shared" si="856"/>
        <v>0.23638827779430566</v>
      </c>
      <c r="M6118" s="65">
        <f t="shared" si="857"/>
        <v>0.10851037328964852</v>
      </c>
      <c r="N6118" s="65">
        <f t="shared" si="858"/>
        <v>0.12187097954810072</v>
      </c>
      <c r="O6118" s="65">
        <f t="shared" si="859"/>
        <v>3.1459219536547338E-2</v>
      </c>
      <c r="P6118" s="65">
        <f t="shared" si="860"/>
        <v>0.10790835828966139</v>
      </c>
      <c r="Q6118" s="65">
        <f t="shared" si="861"/>
        <v>0.18398307269726416</v>
      </c>
      <c r="R6118" s="65">
        <f t="shared" si="862"/>
        <v>0.155910486794755</v>
      </c>
      <c r="S6118" s="65">
        <f t="shared" si="863"/>
        <v>5.396923204971725E-2</v>
      </c>
      <c r="T6118" s="66">
        <f>(L6118*'Football Field'!$F$4)+(M6118*'Football Field'!$F$5)+(N6118*'Football Field'!$F$6)+(O6118*'Football Field'!$F$7)+(P6118*'Football Field'!$F$8)+(Q6118*'Football Field'!$F$9)+(R6118*'Football Field'!$F$10)+(S6118*'Football Field'!$F$11)</f>
        <v>140811805.08521637</v>
      </c>
    </row>
    <row r="6119" spans="2:20" x14ac:dyDescent="0.3">
      <c r="B6119" s="62">
        <f t="shared" si="864"/>
        <v>6092</v>
      </c>
      <c r="C6119" s="62">
        <v>0.91581788794446584</v>
      </c>
      <c r="D6119" s="62">
        <v>0.83193725210435243</v>
      </c>
      <c r="E6119" s="62">
        <v>0.12172722193758001</v>
      </c>
      <c r="F6119" s="62">
        <v>0.46125984734307057</v>
      </c>
      <c r="G6119" s="62">
        <v>0.65895475611794407</v>
      </c>
      <c r="H6119" s="62">
        <v>0.34705191280665271</v>
      </c>
      <c r="I6119" s="62">
        <v>0.25064727172635703</v>
      </c>
      <c r="J6119" s="62">
        <v>0.17475480523944387</v>
      </c>
      <c r="K6119" s="62"/>
      <c r="L6119" s="65">
        <f t="shared" ref="L6119:L6182" si="865">C6119/SUM($C6119:$J6119)</f>
        <v>0.24342933041370846</v>
      </c>
      <c r="M6119" s="65">
        <f t="shared" ref="M6119:M6182" si="866">D6119/SUM($C6119:$J6119)</f>
        <v>0.22113340533294271</v>
      </c>
      <c r="N6119" s="65">
        <f t="shared" ref="N6119:N6182" si="867">E6119/SUM($C6119:$J6119)</f>
        <v>3.2355751639547396E-2</v>
      </c>
      <c r="O6119" s="65">
        <f t="shared" ref="O6119:O6182" si="868">F6119/SUM($C6119:$J6119)</f>
        <v>0.12260535338250768</v>
      </c>
      <c r="P6119" s="65">
        <f t="shared" ref="P6119:P6182" si="869">G6119/SUM($C6119:$J6119)</f>
        <v>0.17515372561105369</v>
      </c>
      <c r="Q6119" s="65">
        <f t="shared" ref="Q6119:Q6182" si="870">H6119/SUM($C6119:$J6119)</f>
        <v>9.2248268859368612E-2</v>
      </c>
      <c r="R6119" s="65">
        <f t="shared" ref="R6119:R6182" si="871">I6119/SUM($C6119:$J6119)</f>
        <v>6.662339568766952E-2</v>
      </c>
      <c r="S6119" s="65">
        <f t="shared" ref="S6119:S6182" si="872">J6119/SUM($C6119:$J6119)</f>
        <v>4.6450769073201871E-2</v>
      </c>
      <c r="T6119" s="66">
        <f>(L6119*'Football Field'!$F$4)+(M6119*'Football Field'!$F$5)+(N6119*'Football Field'!$F$6)+(O6119*'Football Field'!$F$7)+(P6119*'Football Field'!$F$8)+(Q6119*'Football Field'!$F$9)+(R6119*'Football Field'!$F$10)+(S6119*'Football Field'!$F$11)</f>
        <v>131785915.94218738</v>
      </c>
    </row>
    <row r="6120" spans="2:20" x14ac:dyDescent="0.3">
      <c r="B6120" s="62">
        <f t="shared" si="864"/>
        <v>6093</v>
      </c>
      <c r="C6120" s="62">
        <v>0.89320107918052005</v>
      </c>
      <c r="D6120" s="62">
        <v>0.73789770696393364</v>
      </c>
      <c r="E6120" s="62">
        <v>0.21299493034958517</v>
      </c>
      <c r="F6120" s="62">
        <v>0.26010956891397274</v>
      </c>
      <c r="G6120" s="62">
        <v>0.10955529858172508</v>
      </c>
      <c r="H6120" s="62">
        <v>0.46611292397664095</v>
      </c>
      <c r="I6120" s="62">
        <v>0.59385993580208418</v>
      </c>
      <c r="J6120" s="62">
        <v>9.9676681259529221E-2</v>
      </c>
      <c r="K6120" s="62"/>
      <c r="L6120" s="65">
        <f t="shared" si="865"/>
        <v>0.26477705811925994</v>
      </c>
      <c r="M6120" s="65">
        <f t="shared" si="866"/>
        <v>0.21873952976200023</v>
      </c>
      <c r="N6120" s="65">
        <f t="shared" si="867"/>
        <v>6.313938973743885E-2</v>
      </c>
      <c r="O6120" s="65">
        <f t="shared" si="868"/>
        <v>7.7105870168559715E-2</v>
      </c>
      <c r="P6120" s="65">
        <f t="shared" si="869"/>
        <v>3.2476147125191396E-2</v>
      </c>
      <c r="Q6120" s="65">
        <f t="shared" si="870"/>
        <v>0.13817270448792002</v>
      </c>
      <c r="R6120" s="65">
        <f t="shared" si="871"/>
        <v>0.17604153241824441</v>
      </c>
      <c r="S6120" s="65">
        <f t="shared" si="872"/>
        <v>2.954776818138545E-2</v>
      </c>
      <c r="T6120" s="66">
        <f>(L6120*'Football Field'!$F$4)+(M6120*'Football Field'!$F$5)+(N6120*'Football Field'!$F$6)+(O6120*'Football Field'!$F$7)+(P6120*'Football Field'!$F$8)+(Q6120*'Football Field'!$F$9)+(R6120*'Football Field'!$F$10)+(S6120*'Football Field'!$F$11)</f>
        <v>135531529.15141174</v>
      </c>
    </row>
    <row r="6121" spans="2:20" x14ac:dyDescent="0.3">
      <c r="B6121" s="62">
        <f t="shared" si="864"/>
        <v>6094</v>
      </c>
      <c r="C6121" s="62">
        <v>0.47098797631730982</v>
      </c>
      <c r="D6121" s="62">
        <v>0.78062998011350182</v>
      </c>
      <c r="E6121" s="62">
        <v>0.12294178387763954</v>
      </c>
      <c r="F6121" s="62">
        <v>0.13859258435960464</v>
      </c>
      <c r="G6121" s="62">
        <v>0.27929914116335597</v>
      </c>
      <c r="H6121" s="62">
        <v>0.27891269862198276</v>
      </c>
      <c r="I6121" s="62">
        <v>6.1179930515407044E-2</v>
      </c>
      <c r="J6121" s="62">
        <v>0.12205709307845614</v>
      </c>
      <c r="K6121" s="62"/>
      <c r="L6121" s="65">
        <f t="shared" si="865"/>
        <v>0.20890079310445109</v>
      </c>
      <c r="M6121" s="65">
        <f t="shared" si="866"/>
        <v>0.34623860940551376</v>
      </c>
      <c r="N6121" s="65">
        <f t="shared" si="867"/>
        <v>5.4529281954349175E-2</v>
      </c>
      <c r="O6121" s="65">
        <f t="shared" si="868"/>
        <v>6.147099766218151E-2</v>
      </c>
      <c r="P6121" s="65">
        <f t="shared" si="869"/>
        <v>0.12387962121374597</v>
      </c>
      <c r="Q6121" s="65">
        <f t="shared" si="870"/>
        <v>0.12370821948495157</v>
      </c>
      <c r="R6121" s="65">
        <f t="shared" si="871"/>
        <v>2.7135588697349996E-2</v>
      </c>
      <c r="S6121" s="65">
        <f t="shared" si="872"/>
        <v>5.413688847745686E-2</v>
      </c>
      <c r="T6121" s="66">
        <f>(L6121*'Football Field'!$F$4)+(M6121*'Football Field'!$F$5)+(N6121*'Football Field'!$F$6)+(O6121*'Football Field'!$F$7)+(P6121*'Football Field'!$F$8)+(Q6121*'Football Field'!$F$9)+(R6121*'Football Field'!$F$10)+(S6121*'Football Field'!$F$11)</f>
        <v>122072331.70870531</v>
      </c>
    </row>
    <row r="6122" spans="2:20" x14ac:dyDescent="0.3">
      <c r="B6122" s="62">
        <f t="shared" si="864"/>
        <v>6095</v>
      </c>
      <c r="C6122" s="62">
        <v>0.76641515698588469</v>
      </c>
      <c r="D6122" s="62">
        <v>1.7548504131919329E-2</v>
      </c>
      <c r="E6122" s="62">
        <v>0.52358282843088977</v>
      </c>
      <c r="F6122" s="62">
        <v>0.56016034406266191</v>
      </c>
      <c r="G6122" s="62">
        <v>0.57498036385037343</v>
      </c>
      <c r="H6122" s="62">
        <v>0.12430402769083837</v>
      </c>
      <c r="I6122" s="62">
        <v>0.53349334928458125</v>
      </c>
      <c r="J6122" s="62">
        <v>0.35325214160169627</v>
      </c>
      <c r="K6122" s="62"/>
      <c r="L6122" s="65">
        <f t="shared" si="865"/>
        <v>0.2219089699069188</v>
      </c>
      <c r="M6122" s="65">
        <f t="shared" si="866"/>
        <v>5.0810196534164407E-3</v>
      </c>
      <c r="N6122" s="65">
        <f t="shared" si="867"/>
        <v>0.15159894093820697</v>
      </c>
      <c r="O6122" s="65">
        <f t="shared" si="868"/>
        <v>0.1621896485222302</v>
      </c>
      <c r="P6122" s="65">
        <f t="shared" si="869"/>
        <v>0.16648065881229912</v>
      </c>
      <c r="Q6122" s="65">
        <f t="shared" si="870"/>
        <v>3.5991170697401903E-2</v>
      </c>
      <c r="R6122" s="65">
        <f t="shared" si="871"/>
        <v>0.15446844769813683</v>
      </c>
      <c r="S6122" s="65">
        <f t="shared" si="872"/>
        <v>0.10228114377138965</v>
      </c>
      <c r="T6122" s="66">
        <f>(L6122*'Football Field'!$F$4)+(M6122*'Football Field'!$F$5)+(N6122*'Football Field'!$F$6)+(O6122*'Football Field'!$F$7)+(P6122*'Football Field'!$F$8)+(Q6122*'Football Field'!$F$9)+(R6122*'Football Field'!$F$10)+(S6122*'Football Field'!$F$11)</f>
        <v>147896952.10864726</v>
      </c>
    </row>
    <row r="6123" spans="2:20" x14ac:dyDescent="0.3">
      <c r="B6123" s="62">
        <f t="shared" si="864"/>
        <v>6096</v>
      </c>
      <c r="C6123" s="62">
        <v>0.17328277816303506</v>
      </c>
      <c r="D6123" s="62">
        <v>0.28311615633153386</v>
      </c>
      <c r="E6123" s="62">
        <v>0.54373494430795966</v>
      </c>
      <c r="F6123" s="62">
        <v>0.68343024766929839</v>
      </c>
      <c r="G6123" s="62">
        <v>0.96163580549312799</v>
      </c>
      <c r="H6123" s="62">
        <v>4.706988431090342E-2</v>
      </c>
      <c r="I6123" s="62">
        <v>0.97179522759342352</v>
      </c>
      <c r="J6123" s="62">
        <v>0.86242701107462794</v>
      </c>
      <c r="K6123" s="62"/>
      <c r="L6123" s="65">
        <f t="shared" si="865"/>
        <v>3.8281913689381768E-2</v>
      </c>
      <c r="M6123" s="65">
        <f t="shared" si="866"/>
        <v>6.2546482550943555E-2</v>
      </c>
      <c r="N6123" s="65">
        <f t="shared" si="867"/>
        <v>0.12012280982887917</v>
      </c>
      <c r="O6123" s="65">
        <f t="shared" si="868"/>
        <v>0.15098452385945196</v>
      </c>
      <c r="P6123" s="65">
        <f t="shared" si="869"/>
        <v>0.21244614898700939</v>
      </c>
      <c r="Q6123" s="65">
        <f t="shared" si="870"/>
        <v>1.0398755535093212E-2</v>
      </c>
      <c r="R6123" s="65">
        <f t="shared" si="871"/>
        <v>0.21469058507062058</v>
      </c>
      <c r="S6123" s="65">
        <f t="shared" si="872"/>
        <v>0.19052878047862051</v>
      </c>
      <c r="T6123" s="66">
        <f>(L6123*'Football Field'!$F$4)+(M6123*'Football Field'!$F$5)+(N6123*'Football Field'!$F$6)+(O6123*'Football Field'!$F$7)+(P6123*'Football Field'!$F$8)+(Q6123*'Football Field'!$F$9)+(R6123*'Football Field'!$F$10)+(S6123*'Football Field'!$F$11)</f>
        <v>160504268.21618649</v>
      </c>
    </row>
    <row r="6124" spans="2:20" x14ac:dyDescent="0.3">
      <c r="B6124" s="62">
        <f t="shared" si="864"/>
        <v>6097</v>
      </c>
      <c r="C6124" s="62">
        <v>0.68785276787546201</v>
      </c>
      <c r="D6124" s="62">
        <v>0.30953930752294734</v>
      </c>
      <c r="E6124" s="62">
        <v>9.2979727854413885E-2</v>
      </c>
      <c r="F6124" s="62">
        <v>0.46265395395842368</v>
      </c>
      <c r="G6124" s="62">
        <v>0.61764228157635104</v>
      </c>
      <c r="H6124" s="62">
        <v>0.11312680287134946</v>
      </c>
      <c r="I6124" s="62">
        <v>0.47554348317129835</v>
      </c>
      <c r="J6124" s="62">
        <v>0.23944165519335814</v>
      </c>
      <c r="K6124" s="62"/>
      <c r="L6124" s="65">
        <f t="shared" si="865"/>
        <v>0.22937753768452457</v>
      </c>
      <c r="M6124" s="65">
        <f t="shared" si="866"/>
        <v>0.10322174670530877</v>
      </c>
      <c r="N6124" s="65">
        <f t="shared" si="867"/>
        <v>3.1005851871027237E-2</v>
      </c>
      <c r="O6124" s="65">
        <f t="shared" si="868"/>
        <v>0.15428072650891247</v>
      </c>
      <c r="P6124" s="65">
        <f t="shared" si="869"/>
        <v>0.2059645208020528</v>
      </c>
      <c r="Q6124" s="65">
        <f t="shared" si="870"/>
        <v>3.7724275747118674E-2</v>
      </c>
      <c r="R6124" s="65">
        <f t="shared" si="871"/>
        <v>0.15857898423329986</v>
      </c>
      <c r="S6124" s="65">
        <f t="shared" si="872"/>
        <v>7.9846356447755618E-2</v>
      </c>
      <c r="T6124" s="66">
        <f>(L6124*'Football Field'!$F$4)+(M6124*'Football Field'!$F$5)+(N6124*'Football Field'!$F$6)+(O6124*'Football Field'!$F$7)+(P6124*'Football Field'!$F$8)+(Q6124*'Football Field'!$F$9)+(R6124*'Football Field'!$F$10)+(S6124*'Football Field'!$F$11)</f>
        <v>147969141.08591682</v>
      </c>
    </row>
    <row r="6125" spans="2:20" x14ac:dyDescent="0.3">
      <c r="B6125" s="62">
        <f t="shared" si="864"/>
        <v>6098</v>
      </c>
      <c r="C6125" s="62">
        <v>0.28051048558549174</v>
      </c>
      <c r="D6125" s="62">
        <v>0.45667976932893639</v>
      </c>
      <c r="E6125" s="62">
        <v>0.68407159571541387</v>
      </c>
      <c r="F6125" s="62">
        <v>9.6521354057136244E-2</v>
      </c>
      <c r="G6125" s="62">
        <v>0.96571581638430426</v>
      </c>
      <c r="H6125" s="62">
        <v>0.4286557850181294</v>
      </c>
      <c r="I6125" s="62">
        <v>0.5809280065524558</v>
      </c>
      <c r="J6125" s="62">
        <v>0.93736384011430929</v>
      </c>
      <c r="K6125" s="62"/>
      <c r="L6125" s="65">
        <f t="shared" si="865"/>
        <v>6.3314267741151203E-2</v>
      </c>
      <c r="M6125" s="65">
        <f t="shared" si="866"/>
        <v>0.10307759129541404</v>
      </c>
      <c r="N6125" s="65">
        <f t="shared" si="867"/>
        <v>0.15440239987764068</v>
      </c>
      <c r="O6125" s="65">
        <f t="shared" si="868"/>
        <v>2.1785919484458838E-2</v>
      </c>
      <c r="P6125" s="65">
        <f t="shared" si="869"/>
        <v>0.21797256395888059</v>
      </c>
      <c r="Q6125" s="65">
        <f t="shared" si="870"/>
        <v>9.6752273216395235E-2</v>
      </c>
      <c r="R6125" s="65">
        <f t="shared" si="871"/>
        <v>0.13112176989899224</v>
      </c>
      <c r="S6125" s="65">
        <f t="shared" si="872"/>
        <v>0.21157321452706718</v>
      </c>
      <c r="T6125" s="66">
        <f>(L6125*'Football Field'!$F$4)+(M6125*'Football Field'!$F$5)+(N6125*'Football Field'!$F$6)+(O6125*'Football Field'!$F$7)+(P6125*'Football Field'!$F$8)+(Q6125*'Football Field'!$F$9)+(R6125*'Football Field'!$F$10)+(S6125*'Football Field'!$F$11)</f>
        <v>149248914.66680884</v>
      </c>
    </row>
    <row r="6126" spans="2:20" x14ac:dyDescent="0.3">
      <c r="B6126" s="62">
        <f t="shared" si="864"/>
        <v>6099</v>
      </c>
      <c r="C6126" s="62">
        <v>6.1046923772926198E-2</v>
      </c>
      <c r="D6126" s="62">
        <v>0.28589952108324568</v>
      </c>
      <c r="E6126" s="62">
        <v>0.83424781300922213</v>
      </c>
      <c r="F6126" s="62">
        <v>0.20353059612557556</v>
      </c>
      <c r="G6126" s="62">
        <v>0.48286675582671346</v>
      </c>
      <c r="H6126" s="62">
        <v>0.93965218261810368</v>
      </c>
      <c r="I6126" s="62">
        <v>0.21422376744335769</v>
      </c>
      <c r="J6126" s="62">
        <v>0.41868528405220296</v>
      </c>
      <c r="K6126" s="62"/>
      <c r="L6126" s="65">
        <f t="shared" si="865"/>
        <v>1.7745410318212147E-2</v>
      </c>
      <c r="M6126" s="65">
        <f t="shared" si="866"/>
        <v>8.3106633354268239E-2</v>
      </c>
      <c r="N6126" s="65">
        <f t="shared" si="867"/>
        <v>0.24250312438323468</v>
      </c>
      <c r="O6126" s="65">
        <f t="shared" si="868"/>
        <v>5.9163242262510719E-2</v>
      </c>
      <c r="P6126" s="65">
        <f t="shared" si="869"/>
        <v>0.14036200649588046</v>
      </c>
      <c r="Q6126" s="65">
        <f t="shared" si="870"/>
        <v>0.2731425681494678</v>
      </c>
      <c r="R6126" s="65">
        <f t="shared" si="871"/>
        <v>6.2271584188842738E-2</v>
      </c>
      <c r="S6126" s="65">
        <f t="shared" si="872"/>
        <v>0.12170543084758309</v>
      </c>
      <c r="T6126" s="66">
        <f>(L6126*'Football Field'!$F$4)+(M6126*'Football Field'!$F$5)+(N6126*'Football Field'!$F$6)+(O6126*'Football Field'!$F$7)+(P6126*'Football Field'!$F$8)+(Q6126*'Football Field'!$F$9)+(R6126*'Football Field'!$F$10)+(S6126*'Football Field'!$F$11)</f>
        <v>135485222.90712512</v>
      </c>
    </row>
    <row r="6127" spans="2:20" x14ac:dyDescent="0.3">
      <c r="B6127" s="62">
        <f t="shared" si="864"/>
        <v>6100</v>
      </c>
      <c r="C6127" s="62">
        <v>0.98019874721209799</v>
      </c>
      <c r="D6127" s="62">
        <v>1.6802288490315176E-2</v>
      </c>
      <c r="E6127" s="62">
        <v>0.25034720701835211</v>
      </c>
      <c r="F6127" s="62">
        <v>0.12077587749249719</v>
      </c>
      <c r="G6127" s="62">
        <v>0.13591843396803649</v>
      </c>
      <c r="H6127" s="62">
        <v>0.89545098469468087</v>
      </c>
      <c r="I6127" s="62">
        <v>0.53133697149396475</v>
      </c>
      <c r="J6127" s="62">
        <v>0.26338084432271724</v>
      </c>
      <c r="K6127" s="62"/>
      <c r="L6127" s="65">
        <f t="shared" si="865"/>
        <v>0.30686721646395559</v>
      </c>
      <c r="M6127" s="65">
        <f t="shared" si="866"/>
        <v>5.2602306561933326E-3</v>
      </c>
      <c r="N6127" s="65">
        <f t="shared" si="867"/>
        <v>7.837527928468585E-2</v>
      </c>
      <c r="O6127" s="65">
        <f t="shared" si="868"/>
        <v>3.7810859733831824E-2</v>
      </c>
      <c r="P6127" s="65">
        <f t="shared" si="869"/>
        <v>4.2551484192915649E-2</v>
      </c>
      <c r="Q6127" s="65">
        <f t="shared" si="870"/>
        <v>0.28033554616827749</v>
      </c>
      <c r="R6127" s="65">
        <f t="shared" si="871"/>
        <v>0.16634371132435238</v>
      </c>
      <c r="S6127" s="65">
        <f t="shared" si="872"/>
        <v>8.2455672175787822E-2</v>
      </c>
      <c r="T6127" s="66">
        <f>(L6127*'Football Field'!$F$4)+(M6127*'Football Field'!$F$5)+(N6127*'Football Field'!$F$6)+(O6127*'Football Field'!$F$7)+(P6127*'Football Field'!$F$8)+(Q6127*'Football Field'!$F$9)+(R6127*'Football Field'!$F$10)+(S6127*'Football Field'!$F$11)</f>
        <v>136018999.56335577</v>
      </c>
    </row>
    <row r="6128" spans="2:20" x14ac:dyDescent="0.3">
      <c r="B6128" s="62">
        <f t="shared" si="864"/>
        <v>6101</v>
      </c>
      <c r="C6128" s="62">
        <v>0.25663254227626231</v>
      </c>
      <c r="D6128" s="62">
        <v>0.39205151491740631</v>
      </c>
      <c r="E6128" s="62">
        <v>0.64692450015682323</v>
      </c>
      <c r="F6128" s="62">
        <v>0.53738658194715816</v>
      </c>
      <c r="G6128" s="62">
        <v>0.88530609391940307</v>
      </c>
      <c r="H6128" s="62">
        <v>0.52003013811979337</v>
      </c>
      <c r="I6128" s="62">
        <v>0.96766659566583157</v>
      </c>
      <c r="J6128" s="62">
        <v>0.20297624578769435</v>
      </c>
      <c r="K6128" s="62"/>
      <c r="L6128" s="65">
        <f t="shared" si="865"/>
        <v>5.8206859439498396E-2</v>
      </c>
      <c r="M6128" s="65">
        <f t="shared" si="866"/>
        <v>8.8921253787348165E-2</v>
      </c>
      <c r="N6128" s="65">
        <f t="shared" si="867"/>
        <v>0.14672902787231196</v>
      </c>
      <c r="O6128" s="65">
        <f t="shared" si="868"/>
        <v>0.12188471876025203</v>
      </c>
      <c r="P6128" s="65">
        <f t="shared" si="869"/>
        <v>0.2007963873662818</v>
      </c>
      <c r="Q6128" s="65">
        <f t="shared" si="870"/>
        <v>0.11794810153599747</v>
      </c>
      <c r="R6128" s="65">
        <f t="shared" si="871"/>
        <v>0.21947658320582694</v>
      </c>
      <c r="S6128" s="65">
        <f t="shared" si="872"/>
        <v>4.6037068032483176E-2</v>
      </c>
      <c r="T6128" s="66">
        <f>(L6128*'Football Field'!$F$4)+(M6128*'Football Field'!$F$5)+(N6128*'Football Field'!$F$6)+(O6128*'Football Field'!$F$7)+(P6128*'Football Field'!$F$8)+(Q6128*'Football Field'!$F$9)+(R6128*'Football Field'!$F$10)+(S6128*'Football Field'!$F$11)</f>
        <v>159402322.57121232</v>
      </c>
    </row>
    <row r="6129" spans="2:20" x14ac:dyDescent="0.3">
      <c r="B6129" s="62">
        <f t="shared" si="864"/>
        <v>6102</v>
      </c>
      <c r="C6129" s="62">
        <v>0.76992065080182293</v>
      </c>
      <c r="D6129" s="62">
        <v>0.39353644141957</v>
      </c>
      <c r="E6129" s="62">
        <v>5.0425049024514057E-2</v>
      </c>
      <c r="F6129" s="62">
        <v>0.93853698341247904</v>
      </c>
      <c r="G6129" s="62">
        <v>0.33048503708221133</v>
      </c>
      <c r="H6129" s="62">
        <v>0.49066923221855119</v>
      </c>
      <c r="I6129" s="62">
        <v>0.6932286149399266</v>
      </c>
      <c r="J6129" s="62">
        <v>0.34702941784071328</v>
      </c>
      <c r="K6129" s="62"/>
      <c r="L6129" s="65">
        <f t="shared" si="865"/>
        <v>0.19181688739409433</v>
      </c>
      <c r="M6129" s="65">
        <f t="shared" si="866"/>
        <v>9.8045084504014099E-2</v>
      </c>
      <c r="N6129" s="65">
        <f t="shared" si="867"/>
        <v>1.2562821818720852E-2</v>
      </c>
      <c r="O6129" s="65">
        <f t="shared" si="868"/>
        <v>0.23382571005848155</v>
      </c>
      <c r="P6129" s="65">
        <f t="shared" si="869"/>
        <v>8.2336551276306569E-2</v>
      </c>
      <c r="Q6129" s="65">
        <f t="shared" si="870"/>
        <v>0.12224460373441605</v>
      </c>
      <c r="R6129" s="65">
        <f t="shared" si="871"/>
        <v>0.17270994748850169</v>
      </c>
      <c r="S6129" s="65">
        <f t="shared" si="872"/>
        <v>8.6458393725464946E-2</v>
      </c>
      <c r="T6129" s="66">
        <f>(L6129*'Football Field'!$F$4)+(M6129*'Football Field'!$F$5)+(N6129*'Football Field'!$F$6)+(O6129*'Football Field'!$F$7)+(P6129*'Football Field'!$F$8)+(Q6129*'Football Field'!$F$9)+(R6129*'Football Field'!$F$10)+(S6129*'Football Field'!$F$11)</f>
        <v>140124619.94755509</v>
      </c>
    </row>
    <row r="6130" spans="2:20" x14ac:dyDescent="0.3">
      <c r="B6130" s="62">
        <f t="shared" si="864"/>
        <v>6103</v>
      </c>
      <c r="C6130" s="62">
        <v>0.5275484809953096</v>
      </c>
      <c r="D6130" s="62">
        <v>0.11733300532310742</v>
      </c>
      <c r="E6130" s="62">
        <v>0.44360458290321481</v>
      </c>
      <c r="F6130" s="62">
        <v>0.36878683595179496</v>
      </c>
      <c r="G6130" s="62">
        <v>0.77058035278846282</v>
      </c>
      <c r="H6130" s="62">
        <v>0.72729420276912127</v>
      </c>
      <c r="I6130" s="62">
        <v>0.11925585558995255</v>
      </c>
      <c r="J6130" s="62">
        <v>0.74772406980275097</v>
      </c>
      <c r="K6130" s="62"/>
      <c r="L6130" s="65">
        <f t="shared" si="865"/>
        <v>0.13802482955188294</v>
      </c>
      <c r="M6130" s="65">
        <f t="shared" si="866"/>
        <v>3.069835028238109E-2</v>
      </c>
      <c r="N6130" s="65">
        <f t="shared" si="867"/>
        <v>0.11606221825932</v>
      </c>
      <c r="O6130" s="65">
        <f t="shared" si="868"/>
        <v>9.6487322031882192E-2</v>
      </c>
      <c r="P6130" s="65">
        <f t="shared" si="869"/>
        <v>0.20161032716650557</v>
      </c>
      <c r="Q6130" s="65">
        <f t="shared" si="870"/>
        <v>0.19028518133895087</v>
      </c>
      <c r="R6130" s="65">
        <f t="shared" si="871"/>
        <v>3.1201434055524304E-2</v>
      </c>
      <c r="S6130" s="65">
        <f t="shared" si="872"/>
        <v>0.19563033731355303</v>
      </c>
      <c r="T6130" s="66">
        <f>(L6130*'Football Field'!$F$4)+(M6130*'Football Field'!$F$5)+(N6130*'Football Field'!$F$6)+(O6130*'Football Field'!$F$7)+(P6130*'Football Field'!$F$8)+(Q6130*'Football Field'!$F$9)+(R6130*'Football Field'!$F$10)+(S6130*'Football Field'!$F$11)</f>
        <v>133313194.53640287</v>
      </c>
    </row>
    <row r="6131" spans="2:20" x14ac:dyDescent="0.3">
      <c r="B6131" s="62">
        <f t="shared" si="864"/>
        <v>6104</v>
      </c>
      <c r="C6131" s="62">
        <v>0.27820455062261462</v>
      </c>
      <c r="D6131" s="62">
        <v>0.96125575919812978</v>
      </c>
      <c r="E6131" s="62">
        <v>0.33142961141267568</v>
      </c>
      <c r="F6131" s="62">
        <v>0.19750678133692012</v>
      </c>
      <c r="G6131" s="62">
        <v>0.54335989287037978</v>
      </c>
      <c r="H6131" s="62">
        <v>0.25108506074003711</v>
      </c>
      <c r="I6131" s="62">
        <v>0.60473289822567688</v>
      </c>
      <c r="J6131" s="62">
        <v>0.48504581184999007</v>
      </c>
      <c r="K6131" s="62"/>
      <c r="L6131" s="65">
        <f t="shared" si="865"/>
        <v>7.6165744787692474E-2</v>
      </c>
      <c r="M6131" s="65">
        <f t="shared" si="866"/>
        <v>0.26316881110295132</v>
      </c>
      <c r="N6131" s="65">
        <f t="shared" si="867"/>
        <v>9.0737492041188611E-2</v>
      </c>
      <c r="O6131" s="65">
        <f t="shared" si="868"/>
        <v>5.4072627739122289E-2</v>
      </c>
      <c r="P6131" s="65">
        <f t="shared" si="869"/>
        <v>0.14875892876523331</v>
      </c>
      <c r="Q6131" s="65">
        <f t="shared" si="870"/>
        <v>6.8741077791605959E-2</v>
      </c>
      <c r="R6131" s="65">
        <f t="shared" si="871"/>
        <v>0.16556138815090399</v>
      </c>
      <c r="S6131" s="65">
        <f t="shared" si="872"/>
        <v>0.13279392962130204</v>
      </c>
      <c r="T6131" s="66">
        <f>(L6131*'Football Field'!$F$4)+(M6131*'Football Field'!$F$5)+(N6131*'Football Field'!$F$6)+(O6131*'Football Field'!$F$7)+(P6131*'Football Field'!$F$8)+(Q6131*'Football Field'!$F$9)+(R6131*'Football Field'!$F$10)+(S6131*'Football Field'!$F$11)</f>
        <v>145734576.06687725</v>
      </c>
    </row>
    <row r="6132" spans="2:20" x14ac:dyDescent="0.3">
      <c r="B6132" s="62">
        <f t="shared" si="864"/>
        <v>6105</v>
      </c>
      <c r="C6132" s="62">
        <v>0.31488834716585379</v>
      </c>
      <c r="D6132" s="62">
        <v>8.0900645199519339E-2</v>
      </c>
      <c r="E6132" s="62">
        <v>0.44490315889930165</v>
      </c>
      <c r="F6132" s="62">
        <v>0.16644642099616991</v>
      </c>
      <c r="G6132" s="62">
        <v>0.93132529453407531</v>
      </c>
      <c r="H6132" s="62">
        <v>0.38513956855482689</v>
      </c>
      <c r="I6132" s="62">
        <v>0.39707889137729013</v>
      </c>
      <c r="J6132" s="62">
        <v>0.89354226165309936</v>
      </c>
      <c r="K6132" s="62"/>
      <c r="L6132" s="65">
        <f t="shared" si="865"/>
        <v>8.7124731589240834E-2</v>
      </c>
      <c r="M6132" s="65">
        <f t="shared" si="866"/>
        <v>2.2383956287502959E-2</v>
      </c>
      <c r="N6132" s="65">
        <f t="shared" si="867"/>
        <v>0.12309781753178303</v>
      </c>
      <c r="O6132" s="65">
        <f t="shared" si="868"/>
        <v>4.6053148310512083E-2</v>
      </c>
      <c r="P6132" s="65">
        <f t="shared" si="869"/>
        <v>0.25768329326526085</v>
      </c>
      <c r="Q6132" s="65">
        <f t="shared" si="870"/>
        <v>0.10656215714791623</v>
      </c>
      <c r="R6132" s="65">
        <f t="shared" si="871"/>
        <v>0.10986558296734332</v>
      </c>
      <c r="S6132" s="65">
        <f t="shared" si="872"/>
        <v>0.24722931290044073</v>
      </c>
      <c r="T6132" s="66">
        <f>(L6132*'Football Field'!$F$4)+(M6132*'Football Field'!$F$5)+(N6132*'Football Field'!$F$6)+(O6132*'Football Field'!$F$7)+(P6132*'Football Field'!$F$8)+(Q6132*'Football Field'!$F$9)+(R6132*'Football Field'!$F$10)+(S6132*'Football Field'!$F$11)</f>
        <v>149326944.23086199</v>
      </c>
    </row>
    <row r="6133" spans="2:20" x14ac:dyDescent="0.3">
      <c r="B6133" s="62">
        <f t="shared" si="864"/>
        <v>6106</v>
      </c>
      <c r="C6133" s="62">
        <v>0.95350019139493403</v>
      </c>
      <c r="D6133" s="62">
        <v>0.70041933351117502</v>
      </c>
      <c r="E6133" s="62">
        <v>0.75723507162254833</v>
      </c>
      <c r="F6133" s="62">
        <v>8.8847585117823535E-2</v>
      </c>
      <c r="G6133" s="62">
        <v>0.52296060778319209</v>
      </c>
      <c r="H6133" s="62">
        <v>3.9111836144885115E-2</v>
      </c>
      <c r="I6133" s="62">
        <v>0.46210595026649426</v>
      </c>
      <c r="J6133" s="62">
        <v>0.27151397709187874</v>
      </c>
      <c r="K6133" s="62"/>
      <c r="L6133" s="65">
        <f t="shared" si="865"/>
        <v>0.25120572219336379</v>
      </c>
      <c r="M6133" s="65">
        <f t="shared" si="866"/>
        <v>0.18452995196095573</v>
      </c>
      <c r="N6133" s="65">
        <f t="shared" si="867"/>
        <v>0.19949842145159791</v>
      </c>
      <c r="O6133" s="65">
        <f t="shared" si="868"/>
        <v>2.3407464399149574E-2</v>
      </c>
      <c r="P6133" s="65">
        <f t="shared" si="869"/>
        <v>0.13777731598004922</v>
      </c>
      <c r="Q6133" s="65">
        <f t="shared" si="870"/>
        <v>1.0304263317147958E-2</v>
      </c>
      <c r="R6133" s="65">
        <f t="shared" si="871"/>
        <v>0.12174476734684178</v>
      </c>
      <c r="S6133" s="65">
        <f t="shared" si="872"/>
        <v>7.1532093350894124E-2</v>
      </c>
      <c r="T6133" s="66">
        <f>(L6133*'Football Field'!$F$4)+(M6133*'Football Field'!$F$5)+(N6133*'Football Field'!$F$6)+(O6133*'Football Field'!$F$7)+(P6133*'Football Field'!$F$8)+(Q6133*'Football Field'!$F$9)+(R6133*'Football Field'!$F$10)+(S6133*'Football Field'!$F$11)</f>
        <v>140316633.76395434</v>
      </c>
    </row>
    <row r="6134" spans="2:20" x14ac:dyDescent="0.3">
      <c r="B6134" s="62">
        <f t="shared" si="864"/>
        <v>6107</v>
      </c>
      <c r="C6134" s="62">
        <v>0.92299760298077471</v>
      </c>
      <c r="D6134" s="62">
        <v>0.49138555419441798</v>
      </c>
      <c r="E6134" s="62">
        <v>0.80979328632346415</v>
      </c>
      <c r="F6134" s="62">
        <v>0.90223642654107106</v>
      </c>
      <c r="G6134" s="62">
        <v>0.54979698851706593</v>
      </c>
      <c r="H6134" s="62">
        <v>0.11435713742097964</v>
      </c>
      <c r="I6134" s="62">
        <v>0.97465273366248928</v>
      </c>
      <c r="J6134" s="62">
        <v>0.60342428996398023</v>
      </c>
      <c r="K6134" s="62"/>
      <c r="L6134" s="65">
        <f t="shared" si="865"/>
        <v>0.17192378552393101</v>
      </c>
      <c r="M6134" s="65">
        <f t="shared" si="866"/>
        <v>9.1528801760754688E-2</v>
      </c>
      <c r="N6134" s="65">
        <f t="shared" si="867"/>
        <v>0.15083758270550393</v>
      </c>
      <c r="O6134" s="65">
        <f t="shared" si="868"/>
        <v>0.1680566681729031</v>
      </c>
      <c r="P6134" s="65">
        <f t="shared" si="869"/>
        <v>0.10240891117187445</v>
      </c>
      <c r="Q6134" s="65">
        <f t="shared" si="870"/>
        <v>2.1300935022585017E-2</v>
      </c>
      <c r="R6134" s="65">
        <f t="shared" si="871"/>
        <v>0.18154542005456661</v>
      </c>
      <c r="S6134" s="65">
        <f t="shared" si="872"/>
        <v>0.11239789558788113</v>
      </c>
      <c r="T6134" s="66">
        <f>(L6134*'Football Field'!$F$4)+(M6134*'Football Field'!$F$5)+(N6134*'Football Field'!$F$6)+(O6134*'Football Field'!$F$7)+(P6134*'Football Field'!$F$8)+(Q6134*'Football Field'!$F$9)+(R6134*'Football Field'!$F$10)+(S6134*'Football Field'!$F$11)</f>
        <v>146466621.45643225</v>
      </c>
    </row>
    <row r="6135" spans="2:20" x14ac:dyDescent="0.3">
      <c r="B6135" s="62">
        <f t="shared" si="864"/>
        <v>6108</v>
      </c>
      <c r="C6135" s="62">
        <v>0.75505493451653416</v>
      </c>
      <c r="D6135" s="62">
        <v>0.67102829277705556</v>
      </c>
      <c r="E6135" s="62">
        <v>0.92904373210289248</v>
      </c>
      <c r="F6135" s="62">
        <v>0.52509118802280119</v>
      </c>
      <c r="G6135" s="62">
        <v>0.84345344878729811</v>
      </c>
      <c r="H6135" s="62">
        <v>0.48101986170637689</v>
      </c>
      <c r="I6135" s="62">
        <v>0.75078544980100037</v>
      </c>
      <c r="J6135" s="62">
        <v>0.75681743072845331</v>
      </c>
      <c r="K6135" s="62"/>
      <c r="L6135" s="65">
        <f t="shared" si="865"/>
        <v>0.13218067728674099</v>
      </c>
      <c r="M6135" s="65">
        <f t="shared" si="866"/>
        <v>0.11747088875676297</v>
      </c>
      <c r="N6135" s="65">
        <f t="shared" si="867"/>
        <v>0.16263933142426576</v>
      </c>
      <c r="O6135" s="65">
        <f t="shared" si="868"/>
        <v>9.1922992218566119E-2</v>
      </c>
      <c r="P6135" s="65">
        <f t="shared" si="869"/>
        <v>0.14765581022515814</v>
      </c>
      <c r="Q6135" s="65">
        <f t="shared" si="870"/>
        <v>8.4207821447369241E-2</v>
      </c>
      <c r="R6135" s="65">
        <f t="shared" si="871"/>
        <v>0.13143325699244676</v>
      </c>
      <c r="S6135" s="65">
        <f t="shared" si="872"/>
        <v>0.1324892216486899</v>
      </c>
      <c r="T6135" s="66">
        <f>(L6135*'Football Field'!$F$4)+(M6135*'Football Field'!$F$5)+(N6135*'Football Field'!$F$6)+(O6135*'Football Field'!$F$7)+(P6135*'Football Field'!$F$8)+(Q6135*'Football Field'!$F$9)+(R6135*'Football Field'!$F$10)+(S6135*'Football Field'!$F$11)</f>
        <v>143251494.64884877</v>
      </c>
    </row>
    <row r="6136" spans="2:20" x14ac:dyDescent="0.3">
      <c r="B6136" s="62">
        <f t="shared" si="864"/>
        <v>6109</v>
      </c>
      <c r="C6136" s="62">
        <v>7.103873833062857E-2</v>
      </c>
      <c r="D6136" s="62">
        <v>0.73323779945343581</v>
      </c>
      <c r="E6136" s="62">
        <v>0.10739985903840399</v>
      </c>
      <c r="F6136" s="62">
        <v>2.890479044348726E-2</v>
      </c>
      <c r="G6136" s="62">
        <v>0.72750956128365374</v>
      </c>
      <c r="H6136" s="62">
        <v>0.61621055709471839</v>
      </c>
      <c r="I6136" s="62">
        <v>0.20838305531451284</v>
      </c>
      <c r="J6136" s="62">
        <v>0.75605014660307313</v>
      </c>
      <c r="K6136" s="62"/>
      <c r="L6136" s="65">
        <f t="shared" si="865"/>
        <v>2.1866587794501308E-2</v>
      </c>
      <c r="M6136" s="65">
        <f t="shared" si="866"/>
        <v>0.22569951399436164</v>
      </c>
      <c r="N6136" s="65">
        <f t="shared" si="867"/>
        <v>3.3058983055837529E-2</v>
      </c>
      <c r="O6136" s="65">
        <f t="shared" si="868"/>
        <v>8.8972461049701204E-3</v>
      </c>
      <c r="P6136" s="65">
        <f t="shared" si="869"/>
        <v>0.22393629260571055</v>
      </c>
      <c r="Q6136" s="65">
        <f t="shared" si="870"/>
        <v>0.1896771052421786</v>
      </c>
      <c r="R6136" s="65">
        <f t="shared" si="871"/>
        <v>6.4142839259247006E-2</v>
      </c>
      <c r="S6136" s="65">
        <f t="shared" si="872"/>
        <v>0.23272143194319317</v>
      </c>
      <c r="T6136" s="66">
        <f>(L6136*'Football Field'!$F$4)+(M6136*'Football Field'!$F$5)+(N6136*'Football Field'!$F$6)+(O6136*'Football Field'!$F$7)+(P6136*'Football Field'!$F$8)+(Q6136*'Football Field'!$F$9)+(R6136*'Football Field'!$F$10)+(S6136*'Football Field'!$F$11)</f>
        <v>137143954.92820945</v>
      </c>
    </row>
    <row r="6137" spans="2:20" x14ac:dyDescent="0.3">
      <c r="B6137" s="62">
        <f t="shared" si="864"/>
        <v>6110</v>
      </c>
      <c r="C6137" s="62">
        <v>0.20946529872241848</v>
      </c>
      <c r="D6137" s="62">
        <v>0.51767087480520324</v>
      </c>
      <c r="E6137" s="62">
        <v>0.78048204301828772</v>
      </c>
      <c r="F6137" s="62">
        <v>0.86369309611828116</v>
      </c>
      <c r="G6137" s="62">
        <v>0.51052680815227858</v>
      </c>
      <c r="H6137" s="62">
        <v>0.30850699559944683</v>
      </c>
      <c r="I6137" s="62">
        <v>0.45476001987850279</v>
      </c>
      <c r="J6137" s="62">
        <v>0.66172413414173692</v>
      </c>
      <c r="K6137" s="62"/>
      <c r="L6137" s="65">
        <f t="shared" si="865"/>
        <v>4.8635616963104221E-2</v>
      </c>
      <c r="M6137" s="65">
        <f t="shared" si="866"/>
        <v>0.12019767729329525</v>
      </c>
      <c r="N6137" s="65">
        <f t="shared" si="867"/>
        <v>0.18121963839519642</v>
      </c>
      <c r="O6137" s="65">
        <f t="shared" si="868"/>
        <v>0.20054036087453597</v>
      </c>
      <c r="P6137" s="65">
        <f t="shared" si="869"/>
        <v>0.11853890091644546</v>
      </c>
      <c r="Q6137" s="65">
        <f t="shared" si="870"/>
        <v>7.1632046739620148E-2</v>
      </c>
      <c r="R6137" s="65">
        <f t="shared" si="871"/>
        <v>0.10559044515652438</v>
      </c>
      <c r="S6137" s="65">
        <f t="shared" si="872"/>
        <v>0.15364531366127815</v>
      </c>
      <c r="T6137" s="66">
        <f>(L6137*'Football Field'!$F$4)+(M6137*'Football Field'!$F$5)+(N6137*'Football Field'!$F$6)+(O6137*'Football Field'!$F$7)+(P6137*'Football Field'!$F$8)+(Q6137*'Football Field'!$F$9)+(R6137*'Football Field'!$F$10)+(S6137*'Football Field'!$F$11)</f>
        <v>139092359.93117049</v>
      </c>
    </row>
    <row r="6138" spans="2:20" x14ac:dyDescent="0.3">
      <c r="B6138" s="62">
        <f t="shared" si="864"/>
        <v>6111</v>
      </c>
      <c r="C6138" s="62">
        <v>0.17233301268224499</v>
      </c>
      <c r="D6138" s="62">
        <v>0.50648363450066924</v>
      </c>
      <c r="E6138" s="62">
        <v>0.40167304089037037</v>
      </c>
      <c r="F6138" s="62">
        <v>0.18598388431950474</v>
      </c>
      <c r="G6138" s="62">
        <v>0.82476807304258826</v>
      </c>
      <c r="H6138" s="62">
        <v>0.23015948915012863</v>
      </c>
      <c r="I6138" s="62">
        <v>0.43957358589556006</v>
      </c>
      <c r="J6138" s="62">
        <v>3.1781334610149314E-2</v>
      </c>
      <c r="K6138" s="62"/>
      <c r="L6138" s="65">
        <f t="shared" si="865"/>
        <v>6.1707148523796274E-2</v>
      </c>
      <c r="M6138" s="65">
        <f t="shared" si="866"/>
        <v>0.18135620315900694</v>
      </c>
      <c r="N6138" s="65">
        <f t="shared" si="867"/>
        <v>0.14382675499283848</v>
      </c>
      <c r="O6138" s="65">
        <f t="shared" si="868"/>
        <v>6.6595105569802526E-2</v>
      </c>
      <c r="P6138" s="65">
        <f t="shared" si="869"/>
        <v>0.295324065823447</v>
      </c>
      <c r="Q6138" s="65">
        <f t="shared" si="870"/>
        <v>8.2413030214560326E-2</v>
      </c>
      <c r="R6138" s="65">
        <f t="shared" si="871"/>
        <v>0.15739777382067227</v>
      </c>
      <c r="S6138" s="65">
        <f t="shared" si="872"/>
        <v>1.1379917895876262E-2</v>
      </c>
      <c r="T6138" s="66">
        <f>(L6138*'Football Field'!$F$4)+(M6138*'Football Field'!$F$5)+(N6138*'Football Field'!$F$6)+(O6138*'Football Field'!$F$7)+(P6138*'Football Field'!$F$8)+(Q6138*'Football Field'!$F$9)+(R6138*'Football Field'!$F$10)+(S6138*'Football Field'!$F$11)</f>
        <v>157486550.41152173</v>
      </c>
    </row>
    <row r="6139" spans="2:20" x14ac:dyDescent="0.3">
      <c r="B6139" s="62">
        <f t="shared" si="864"/>
        <v>6112</v>
      </c>
      <c r="C6139" s="62">
        <v>0.15109625666991167</v>
      </c>
      <c r="D6139" s="62">
        <v>0.49980897041719263</v>
      </c>
      <c r="E6139" s="62">
        <v>0.12312131839962859</v>
      </c>
      <c r="F6139" s="62">
        <v>0.30862076943957983</v>
      </c>
      <c r="G6139" s="62">
        <v>0.44183020855744104</v>
      </c>
      <c r="H6139" s="62">
        <v>0.32523697948504715</v>
      </c>
      <c r="I6139" s="62">
        <v>0.59295928785257146</v>
      </c>
      <c r="J6139" s="62">
        <v>0.71779908757428212</v>
      </c>
      <c r="K6139" s="62"/>
      <c r="L6139" s="65">
        <f t="shared" si="865"/>
        <v>4.7808116849467286E-2</v>
      </c>
      <c r="M6139" s="65">
        <f t="shared" si="866"/>
        <v>0.15814373027333486</v>
      </c>
      <c r="N6139" s="65">
        <f t="shared" si="867"/>
        <v>3.8956612866783549E-2</v>
      </c>
      <c r="O6139" s="65">
        <f t="shared" si="868"/>
        <v>9.7650187587195653E-2</v>
      </c>
      <c r="P6139" s="65">
        <f t="shared" si="869"/>
        <v>0.13979876605735234</v>
      </c>
      <c r="Q6139" s="65">
        <f t="shared" si="870"/>
        <v>0.10290769514533744</v>
      </c>
      <c r="R6139" s="65">
        <f t="shared" si="871"/>
        <v>0.18761726825941769</v>
      </c>
      <c r="S6139" s="65">
        <f t="shared" si="872"/>
        <v>0.22711762296111121</v>
      </c>
      <c r="T6139" s="66">
        <f>(L6139*'Football Field'!$F$4)+(M6139*'Football Field'!$F$5)+(N6139*'Football Field'!$F$6)+(O6139*'Football Field'!$F$7)+(P6139*'Football Field'!$F$8)+(Q6139*'Football Field'!$F$9)+(R6139*'Football Field'!$F$10)+(S6139*'Football Field'!$F$11)</f>
        <v>148218143.5931077</v>
      </c>
    </row>
    <row r="6140" spans="2:20" x14ac:dyDescent="0.3">
      <c r="B6140" s="62">
        <f t="shared" si="864"/>
        <v>6113</v>
      </c>
      <c r="C6140" s="62">
        <v>0.74770817684029212</v>
      </c>
      <c r="D6140" s="62">
        <v>0.99629719988971599</v>
      </c>
      <c r="E6140" s="62">
        <v>0.54809214943248719</v>
      </c>
      <c r="F6140" s="62">
        <v>0.76726386616101738</v>
      </c>
      <c r="G6140" s="62">
        <v>0.75191489136223144</v>
      </c>
      <c r="H6140" s="62">
        <v>0.9925808067776849</v>
      </c>
      <c r="I6140" s="62">
        <v>0.95246265699055344</v>
      </c>
      <c r="J6140" s="62">
        <v>0.72929442581402726</v>
      </c>
      <c r="K6140" s="62"/>
      <c r="L6140" s="65">
        <f t="shared" si="865"/>
        <v>0.11528718126991704</v>
      </c>
      <c r="M6140" s="65">
        <f t="shared" si="866"/>
        <v>0.1536164769091862</v>
      </c>
      <c r="N6140" s="65">
        <f t="shared" si="867"/>
        <v>8.4508904598669832E-2</v>
      </c>
      <c r="O6140" s="65">
        <f t="shared" si="868"/>
        <v>0.11830242220135088</v>
      </c>
      <c r="P6140" s="65">
        <f t="shared" si="869"/>
        <v>0.11593580365317231</v>
      </c>
      <c r="Q6140" s="65">
        <f t="shared" si="870"/>
        <v>0.15304345591028851</v>
      </c>
      <c r="R6140" s="65">
        <f t="shared" si="871"/>
        <v>0.14685774262002096</v>
      </c>
      <c r="S6140" s="65">
        <f t="shared" si="872"/>
        <v>0.11244801283739425</v>
      </c>
      <c r="T6140" s="66">
        <f>(L6140*'Football Field'!$F$4)+(M6140*'Football Field'!$F$5)+(N6140*'Football Field'!$F$6)+(O6140*'Football Field'!$F$7)+(P6140*'Football Field'!$F$8)+(Q6140*'Football Field'!$F$9)+(R6140*'Football Field'!$F$10)+(S6140*'Football Field'!$F$11)</f>
        <v>140744223.95679629</v>
      </c>
    </row>
    <row r="6141" spans="2:20" x14ac:dyDescent="0.3">
      <c r="B6141" s="62">
        <f t="shared" si="864"/>
        <v>6114</v>
      </c>
      <c r="C6141" s="62">
        <v>0.32332216282820314</v>
      </c>
      <c r="D6141" s="62">
        <v>0.59305901153499863</v>
      </c>
      <c r="E6141" s="62">
        <v>0.46781546292838183</v>
      </c>
      <c r="F6141" s="62">
        <v>0.57743688275015548</v>
      </c>
      <c r="G6141" s="62">
        <v>0.12173246032159613</v>
      </c>
      <c r="H6141" s="62">
        <v>0.40315786776284668</v>
      </c>
      <c r="I6141" s="62">
        <v>0.91010231030921196</v>
      </c>
      <c r="J6141" s="62">
        <v>0.25268237757038048</v>
      </c>
      <c r="K6141" s="62"/>
      <c r="L6141" s="65">
        <f t="shared" si="865"/>
        <v>8.8598198710291662E-2</v>
      </c>
      <c r="M6141" s="65">
        <f t="shared" si="866"/>
        <v>0.16251270773178064</v>
      </c>
      <c r="N6141" s="65">
        <f t="shared" si="867"/>
        <v>0.12819290512509343</v>
      </c>
      <c r="O6141" s="65">
        <f t="shared" si="868"/>
        <v>0.15823186147537124</v>
      </c>
      <c r="P6141" s="65">
        <f t="shared" si="869"/>
        <v>3.335767834386353E-2</v>
      </c>
      <c r="Q6141" s="65">
        <f t="shared" si="870"/>
        <v>0.11047513899827975</v>
      </c>
      <c r="R6141" s="65">
        <f t="shared" si="871"/>
        <v>0.24939034376779043</v>
      </c>
      <c r="S6141" s="65">
        <f t="shared" si="872"/>
        <v>6.9241165847529387E-2</v>
      </c>
      <c r="T6141" s="66">
        <f>(L6141*'Football Field'!$F$4)+(M6141*'Football Field'!$F$5)+(N6141*'Football Field'!$F$6)+(O6141*'Football Field'!$F$7)+(P6141*'Football Field'!$F$8)+(Q6141*'Football Field'!$F$9)+(R6141*'Football Field'!$F$10)+(S6141*'Football Field'!$F$11)</f>
        <v>149398343.48839051</v>
      </c>
    </row>
    <row r="6142" spans="2:20" x14ac:dyDescent="0.3">
      <c r="B6142" s="62">
        <f t="shared" si="864"/>
        <v>6115</v>
      </c>
      <c r="C6142" s="62">
        <v>0.95815130942842974</v>
      </c>
      <c r="D6142" s="62">
        <v>0.90602384914824563</v>
      </c>
      <c r="E6142" s="62">
        <v>0.34055787857057973</v>
      </c>
      <c r="F6142" s="62">
        <v>0.54979424554367651</v>
      </c>
      <c r="G6142" s="62">
        <v>0.91546924736890656</v>
      </c>
      <c r="H6142" s="62">
        <v>0.17410524049056697</v>
      </c>
      <c r="I6142" s="62">
        <v>0.30443330238515953</v>
      </c>
      <c r="J6142" s="62">
        <v>0.73381040427144317</v>
      </c>
      <c r="K6142" s="62"/>
      <c r="L6142" s="65">
        <f t="shared" si="865"/>
        <v>0.19624815857491293</v>
      </c>
      <c r="M6142" s="65">
        <f t="shared" si="866"/>
        <v>0.18557143352062527</v>
      </c>
      <c r="N6142" s="65">
        <f t="shared" si="867"/>
        <v>6.9752925138226632E-2</v>
      </c>
      <c r="O6142" s="65">
        <f t="shared" si="868"/>
        <v>0.11260863208274881</v>
      </c>
      <c r="P6142" s="65">
        <f t="shared" si="869"/>
        <v>0.18750603611373473</v>
      </c>
      <c r="Q6142" s="65">
        <f t="shared" si="870"/>
        <v>3.5660164014072508E-2</v>
      </c>
      <c r="R6142" s="65">
        <f t="shared" si="871"/>
        <v>6.2353904246717405E-2</v>
      </c>
      <c r="S6142" s="65">
        <f t="shared" si="872"/>
        <v>0.15029874630896184</v>
      </c>
      <c r="T6142" s="66">
        <f>(L6142*'Football Field'!$F$4)+(M6142*'Football Field'!$F$5)+(N6142*'Football Field'!$F$6)+(O6142*'Football Field'!$F$7)+(P6142*'Football Field'!$F$8)+(Q6142*'Football Field'!$F$9)+(R6142*'Football Field'!$F$10)+(S6142*'Football Field'!$F$11)</f>
        <v>134259291.77647254</v>
      </c>
    </row>
    <row r="6143" spans="2:20" x14ac:dyDescent="0.3">
      <c r="B6143" s="62">
        <f t="shared" si="864"/>
        <v>6116</v>
      </c>
      <c r="C6143" s="62">
        <v>0.70073714930125108</v>
      </c>
      <c r="D6143" s="62">
        <v>3.1055648604314867E-2</v>
      </c>
      <c r="E6143" s="62">
        <v>0.5190164276652186</v>
      </c>
      <c r="F6143" s="62">
        <v>6.6959593836339759E-2</v>
      </c>
      <c r="G6143" s="62">
        <v>0.45172896717596955</v>
      </c>
      <c r="H6143" s="62">
        <v>0.38968567645478158</v>
      </c>
      <c r="I6143" s="62">
        <v>0.82198353128020818</v>
      </c>
      <c r="J6143" s="62">
        <v>0.38305372001476101</v>
      </c>
      <c r="K6143" s="62"/>
      <c r="L6143" s="65">
        <f t="shared" si="865"/>
        <v>0.20829107505219482</v>
      </c>
      <c r="M6143" s="65">
        <f t="shared" si="866"/>
        <v>9.2311567050301219E-3</v>
      </c>
      <c r="N6143" s="65">
        <f t="shared" si="867"/>
        <v>0.154275379571267</v>
      </c>
      <c r="O6143" s="65">
        <f t="shared" si="868"/>
        <v>1.9903448531502919E-2</v>
      </c>
      <c r="P6143" s="65">
        <f t="shared" si="869"/>
        <v>0.13427447410077298</v>
      </c>
      <c r="Q6143" s="65">
        <f t="shared" si="870"/>
        <v>0.11583237532382287</v>
      </c>
      <c r="R6143" s="65">
        <f t="shared" si="871"/>
        <v>0.24433103564764622</v>
      </c>
      <c r="S6143" s="65">
        <f t="shared" si="872"/>
        <v>0.11386105506776299</v>
      </c>
      <c r="T6143" s="66">
        <f>(L6143*'Football Field'!$F$4)+(M6143*'Football Field'!$F$5)+(N6143*'Football Field'!$F$6)+(O6143*'Football Field'!$F$7)+(P6143*'Football Field'!$F$8)+(Q6143*'Football Field'!$F$9)+(R6143*'Football Field'!$F$10)+(S6143*'Football Field'!$F$11)</f>
        <v>156929500.95639393</v>
      </c>
    </row>
    <row r="6144" spans="2:20" x14ac:dyDescent="0.3">
      <c r="B6144" s="62">
        <f t="shared" si="864"/>
        <v>6117</v>
      </c>
      <c r="C6144" s="62">
        <v>0.15143705305784361</v>
      </c>
      <c r="D6144" s="62">
        <v>0.26448584706473977</v>
      </c>
      <c r="E6144" s="62">
        <v>0.6038799044868528</v>
      </c>
      <c r="F6144" s="62">
        <v>6.510685141568695E-2</v>
      </c>
      <c r="G6144" s="62">
        <v>0.67800220527245458</v>
      </c>
      <c r="H6144" s="62">
        <v>0.74878555453062323</v>
      </c>
      <c r="I6144" s="62">
        <v>0.97381540554393575</v>
      </c>
      <c r="J6144" s="62">
        <v>0.6952666690829109</v>
      </c>
      <c r="K6144" s="62"/>
      <c r="L6144" s="65">
        <f t="shared" si="865"/>
        <v>3.6222205309699503E-2</v>
      </c>
      <c r="M6144" s="65">
        <f t="shared" si="866"/>
        <v>6.3262328871583798E-2</v>
      </c>
      <c r="N6144" s="65">
        <f t="shared" si="867"/>
        <v>0.14444194099821439</v>
      </c>
      <c r="O6144" s="65">
        <f t="shared" si="868"/>
        <v>1.5572897725012649E-2</v>
      </c>
      <c r="P6144" s="65">
        <f t="shared" si="869"/>
        <v>0.16217124266428579</v>
      </c>
      <c r="Q6144" s="65">
        <f t="shared" si="870"/>
        <v>0.17910190103069112</v>
      </c>
      <c r="R6144" s="65">
        <f t="shared" si="871"/>
        <v>0.23292675630638032</v>
      </c>
      <c r="S6144" s="65">
        <f t="shared" si="872"/>
        <v>0.16630072709413243</v>
      </c>
      <c r="T6144" s="66">
        <f>(L6144*'Football Field'!$F$4)+(M6144*'Football Field'!$F$5)+(N6144*'Football Field'!$F$6)+(O6144*'Football Field'!$F$7)+(P6144*'Football Field'!$F$8)+(Q6144*'Football Field'!$F$9)+(R6144*'Football Field'!$F$10)+(S6144*'Football Field'!$F$11)</f>
        <v>158405720.58125842</v>
      </c>
    </row>
    <row r="6145" spans="2:20" x14ac:dyDescent="0.3">
      <c r="B6145" s="62">
        <f t="shared" si="864"/>
        <v>6118</v>
      </c>
      <c r="C6145" s="62">
        <v>0.16714010969768778</v>
      </c>
      <c r="D6145" s="62">
        <v>0.30313958715014788</v>
      </c>
      <c r="E6145" s="62">
        <v>0.1545600255635704</v>
      </c>
      <c r="F6145" s="62">
        <v>6.8944362056094777E-3</v>
      </c>
      <c r="G6145" s="62">
        <v>0.57314234130690855</v>
      </c>
      <c r="H6145" s="62">
        <v>0.60378620663307747</v>
      </c>
      <c r="I6145" s="62">
        <v>0.90459702464188263</v>
      </c>
      <c r="J6145" s="62">
        <v>0.36591607044621577</v>
      </c>
      <c r="K6145" s="62"/>
      <c r="L6145" s="65">
        <f t="shared" si="865"/>
        <v>5.4280794753060357E-2</v>
      </c>
      <c r="M6145" s="65">
        <f t="shared" si="866"/>
        <v>9.8448288333582823E-2</v>
      </c>
      <c r="N6145" s="65">
        <f t="shared" si="867"/>
        <v>5.0195258575685797E-2</v>
      </c>
      <c r="O6145" s="65">
        <f t="shared" si="868"/>
        <v>2.2390524769407487E-3</v>
      </c>
      <c r="P6145" s="65">
        <f t="shared" si="869"/>
        <v>0.18613498488806576</v>
      </c>
      <c r="Q6145" s="65">
        <f t="shared" si="870"/>
        <v>0.19608695492816447</v>
      </c>
      <c r="R6145" s="65">
        <f t="shared" si="871"/>
        <v>0.29377894700217727</v>
      </c>
      <c r="S6145" s="65">
        <f t="shared" si="872"/>
        <v>0.11883571904232265</v>
      </c>
      <c r="T6145" s="66">
        <f>(L6145*'Football Field'!$F$4)+(M6145*'Football Field'!$F$5)+(N6145*'Football Field'!$F$6)+(O6145*'Football Field'!$F$7)+(P6145*'Football Field'!$F$8)+(Q6145*'Football Field'!$F$9)+(R6145*'Football Field'!$F$10)+(S6145*'Football Field'!$F$11)</f>
        <v>165688486.68891177</v>
      </c>
    </row>
    <row r="6146" spans="2:20" x14ac:dyDescent="0.3">
      <c r="B6146" s="62">
        <f t="shared" si="864"/>
        <v>6119</v>
      </c>
      <c r="C6146" s="62">
        <v>9.6778638603909006E-2</v>
      </c>
      <c r="D6146" s="62">
        <v>0.32989329002941747</v>
      </c>
      <c r="E6146" s="62">
        <v>0.27850093859004799</v>
      </c>
      <c r="F6146" s="62">
        <v>0.10082382180862071</v>
      </c>
      <c r="G6146" s="62">
        <v>0.13306336954363185</v>
      </c>
      <c r="H6146" s="62">
        <v>0.63395658857253656</v>
      </c>
      <c r="I6146" s="62">
        <v>7.1962485848336089E-2</v>
      </c>
      <c r="J6146" s="62">
        <v>0.14395793401597046</v>
      </c>
      <c r="K6146" s="62"/>
      <c r="L6146" s="65">
        <f t="shared" si="865"/>
        <v>5.4098403117964128E-2</v>
      </c>
      <c r="M6146" s="65">
        <f t="shared" si="866"/>
        <v>0.18440743171605259</v>
      </c>
      <c r="N6146" s="65">
        <f t="shared" si="867"/>
        <v>0.15567956174956191</v>
      </c>
      <c r="O6146" s="65">
        <f t="shared" si="868"/>
        <v>5.6359624755831561E-2</v>
      </c>
      <c r="P6146" s="65">
        <f t="shared" si="869"/>
        <v>7.4381246829352168E-2</v>
      </c>
      <c r="Q6146" s="65">
        <f t="shared" si="870"/>
        <v>0.3543761266187222</v>
      </c>
      <c r="R6146" s="65">
        <f t="shared" si="871"/>
        <v>4.022639318917666E-2</v>
      </c>
      <c r="S6146" s="65">
        <f t="shared" si="872"/>
        <v>8.0471212023338873E-2</v>
      </c>
      <c r="T6146" s="66">
        <f>(L6146*'Football Field'!$F$4)+(M6146*'Football Field'!$F$5)+(N6146*'Football Field'!$F$6)+(O6146*'Football Field'!$F$7)+(P6146*'Football Field'!$F$8)+(Q6146*'Football Field'!$F$9)+(R6146*'Football Field'!$F$10)+(S6146*'Football Field'!$F$11)</f>
        <v>123904702.17298171</v>
      </c>
    </row>
    <row r="6147" spans="2:20" x14ac:dyDescent="0.3">
      <c r="B6147" s="62">
        <f t="shared" si="864"/>
        <v>6120</v>
      </c>
      <c r="C6147" s="62">
        <v>0.85158288232315826</v>
      </c>
      <c r="D6147" s="62">
        <v>0.27272548809916108</v>
      </c>
      <c r="E6147" s="62">
        <v>0.88149159361546547</v>
      </c>
      <c r="F6147" s="62">
        <v>0.24642609844548413</v>
      </c>
      <c r="G6147" s="62">
        <v>0.43004685646969465</v>
      </c>
      <c r="H6147" s="62">
        <v>0.22769427199069459</v>
      </c>
      <c r="I6147" s="62">
        <v>8.8430918776010392E-2</v>
      </c>
      <c r="J6147" s="62">
        <v>0.72297127600337652</v>
      </c>
      <c r="K6147" s="62"/>
      <c r="L6147" s="65">
        <f t="shared" si="865"/>
        <v>0.22883589186019479</v>
      </c>
      <c r="M6147" s="65">
        <f t="shared" si="866"/>
        <v>7.3286325497669391E-2</v>
      </c>
      <c r="N6147" s="65">
        <f t="shared" si="867"/>
        <v>0.23687290947178996</v>
      </c>
      <c r="O6147" s="65">
        <f t="shared" si="868"/>
        <v>6.6219198607612731E-2</v>
      </c>
      <c r="P6147" s="65">
        <f t="shared" si="869"/>
        <v>0.11556145383459118</v>
      </c>
      <c r="Q6147" s="65">
        <f t="shared" si="870"/>
        <v>6.1185614323651619E-2</v>
      </c>
      <c r="R6147" s="65">
        <f t="shared" si="871"/>
        <v>2.3763004853878181E-2</v>
      </c>
      <c r="S6147" s="65">
        <f t="shared" si="872"/>
        <v>0.19427560155061213</v>
      </c>
      <c r="T6147" s="66">
        <f>(L6147*'Football Field'!$F$4)+(M6147*'Football Field'!$F$5)+(N6147*'Football Field'!$F$6)+(O6147*'Football Field'!$F$7)+(P6147*'Football Field'!$F$8)+(Q6147*'Football Field'!$F$9)+(R6147*'Football Field'!$F$10)+(S6147*'Football Field'!$F$11)</f>
        <v>127590717.082747</v>
      </c>
    </row>
    <row r="6148" spans="2:20" x14ac:dyDescent="0.3">
      <c r="B6148" s="62">
        <f t="shared" si="864"/>
        <v>6121</v>
      </c>
      <c r="C6148" s="62">
        <v>4.2357471216001308E-2</v>
      </c>
      <c r="D6148" s="62">
        <v>0.45426859470290304</v>
      </c>
      <c r="E6148" s="62">
        <v>0.55605940711679058</v>
      </c>
      <c r="F6148" s="62">
        <v>0.50277655111383956</v>
      </c>
      <c r="G6148" s="62">
        <v>0.89390223263518598</v>
      </c>
      <c r="H6148" s="62">
        <v>0.18264589867542658</v>
      </c>
      <c r="I6148" s="62">
        <v>0.91018041958259444</v>
      </c>
      <c r="J6148" s="62">
        <v>0.20845986641872893</v>
      </c>
      <c r="K6148" s="62"/>
      <c r="L6148" s="65">
        <f t="shared" si="865"/>
        <v>1.1293366811196724E-2</v>
      </c>
      <c r="M6148" s="65">
        <f t="shared" si="866"/>
        <v>0.12111728399991702</v>
      </c>
      <c r="N6148" s="65">
        <f t="shared" si="867"/>
        <v>0.148256793267068</v>
      </c>
      <c r="O6148" s="65">
        <f t="shared" si="868"/>
        <v>0.13405049576359046</v>
      </c>
      <c r="P6148" s="65">
        <f t="shared" si="869"/>
        <v>0.23833258966326651</v>
      </c>
      <c r="Q6148" s="65">
        <f t="shared" si="870"/>
        <v>4.8697126412094317E-2</v>
      </c>
      <c r="R6148" s="65">
        <f t="shared" si="871"/>
        <v>0.24267268672148917</v>
      </c>
      <c r="S6148" s="65">
        <f t="shared" si="872"/>
        <v>5.5579657361377807E-2</v>
      </c>
      <c r="T6148" s="66">
        <f>(L6148*'Football Field'!$F$4)+(M6148*'Football Field'!$F$5)+(N6148*'Football Field'!$F$6)+(O6148*'Football Field'!$F$7)+(P6148*'Football Field'!$F$8)+(Q6148*'Football Field'!$F$9)+(R6148*'Football Field'!$F$10)+(S6148*'Football Field'!$F$11)</f>
        <v>166023325.5350872</v>
      </c>
    </row>
    <row r="6149" spans="2:20" x14ac:dyDescent="0.3">
      <c r="B6149" s="62">
        <f t="shared" si="864"/>
        <v>6122</v>
      </c>
      <c r="C6149" s="62">
        <v>0.80708905439010181</v>
      </c>
      <c r="D6149" s="62">
        <v>0.11251090335803382</v>
      </c>
      <c r="E6149" s="62">
        <v>0.9702872982729559</v>
      </c>
      <c r="F6149" s="62">
        <v>0.4683602255481002</v>
      </c>
      <c r="G6149" s="62">
        <v>0.85853477480746077</v>
      </c>
      <c r="H6149" s="62">
        <v>4.3641375753719847E-2</v>
      </c>
      <c r="I6149" s="62">
        <v>0.16691251305436217</v>
      </c>
      <c r="J6149" s="62">
        <v>5.7673818700571089E-2</v>
      </c>
      <c r="K6149" s="62"/>
      <c r="L6149" s="65">
        <f t="shared" si="865"/>
        <v>0.23158873654705675</v>
      </c>
      <c r="M6149" s="65">
        <f t="shared" si="866"/>
        <v>3.2284241515510528E-2</v>
      </c>
      <c r="N6149" s="65">
        <f t="shared" si="867"/>
        <v>0.27841736704569398</v>
      </c>
      <c r="O6149" s="65">
        <f t="shared" si="868"/>
        <v>0.13439279382316116</v>
      </c>
      <c r="P6149" s="65">
        <f t="shared" si="869"/>
        <v>0.2463507375027166</v>
      </c>
      <c r="Q6149" s="65">
        <f t="shared" si="870"/>
        <v>1.2522597124820191E-2</v>
      </c>
      <c r="R6149" s="65">
        <f t="shared" si="871"/>
        <v>4.7894414875152246E-2</v>
      </c>
      <c r="S6149" s="65">
        <f t="shared" si="872"/>
        <v>1.6549111565888532E-2</v>
      </c>
      <c r="T6149" s="66">
        <f>(L6149*'Football Field'!$F$4)+(M6149*'Football Field'!$F$5)+(N6149*'Football Field'!$F$6)+(O6149*'Football Field'!$F$7)+(P6149*'Football Field'!$F$8)+(Q6149*'Football Field'!$F$9)+(R6149*'Football Field'!$F$10)+(S6149*'Football Field'!$F$11)</f>
        <v>141976592.90797132</v>
      </c>
    </row>
    <row r="6150" spans="2:20" x14ac:dyDescent="0.3">
      <c r="B6150" s="62">
        <f t="shared" si="864"/>
        <v>6123</v>
      </c>
      <c r="C6150" s="62">
        <v>7.1500351641826332E-2</v>
      </c>
      <c r="D6150" s="62">
        <v>0.63579130144302531</v>
      </c>
      <c r="E6150" s="62">
        <v>0.83414949970641605</v>
      </c>
      <c r="F6150" s="62">
        <v>0.90567023530834945</v>
      </c>
      <c r="G6150" s="62">
        <v>0.80653058805403866</v>
      </c>
      <c r="H6150" s="62">
        <v>0.76739003733178801</v>
      </c>
      <c r="I6150" s="62">
        <v>0.34322987312398856</v>
      </c>
      <c r="J6150" s="62">
        <v>0.92489667599078129</v>
      </c>
      <c r="K6150" s="62"/>
      <c r="L6150" s="65">
        <f t="shared" si="865"/>
        <v>1.3518284769794444E-2</v>
      </c>
      <c r="M6150" s="65">
        <f t="shared" si="866"/>
        <v>0.12020651185213528</v>
      </c>
      <c r="N6150" s="65">
        <f t="shared" si="867"/>
        <v>0.15770930098498281</v>
      </c>
      <c r="O6150" s="65">
        <f t="shared" si="868"/>
        <v>0.1712314396683754</v>
      </c>
      <c r="P6150" s="65">
        <f t="shared" si="869"/>
        <v>0.15248750411020739</v>
      </c>
      <c r="Q6150" s="65">
        <f t="shared" si="870"/>
        <v>0.14508735713805676</v>
      </c>
      <c r="R6150" s="65">
        <f t="shared" si="871"/>
        <v>6.4893095765927028E-2</v>
      </c>
      <c r="S6150" s="65">
        <f t="shared" si="872"/>
        <v>0.17486650571052101</v>
      </c>
      <c r="T6150" s="66">
        <f>(L6150*'Football Field'!$F$4)+(M6150*'Football Field'!$F$5)+(N6150*'Football Field'!$F$6)+(O6150*'Football Field'!$F$7)+(P6150*'Football Field'!$F$8)+(Q6150*'Football Field'!$F$9)+(R6150*'Football Field'!$F$10)+(S6150*'Football Field'!$F$11)</f>
        <v>135735595.60938847</v>
      </c>
    </row>
    <row r="6151" spans="2:20" x14ac:dyDescent="0.3">
      <c r="B6151" s="62">
        <f t="shared" si="864"/>
        <v>6124</v>
      </c>
      <c r="C6151" s="62">
        <v>0.92990729874253175</v>
      </c>
      <c r="D6151" s="62">
        <v>0.35646099138454912</v>
      </c>
      <c r="E6151" s="62">
        <v>5.2973230652268222E-2</v>
      </c>
      <c r="F6151" s="62">
        <v>0.58484526568140938</v>
      </c>
      <c r="G6151" s="62">
        <v>0.80296005630823619</v>
      </c>
      <c r="H6151" s="62">
        <v>0.57162343109070335</v>
      </c>
      <c r="I6151" s="62">
        <v>0.47727327726144464</v>
      </c>
      <c r="J6151" s="62">
        <v>0.34131718585349025</v>
      </c>
      <c r="K6151" s="62"/>
      <c r="L6151" s="65">
        <f t="shared" si="865"/>
        <v>0.22585033426675455</v>
      </c>
      <c r="M6151" s="65">
        <f t="shared" si="866"/>
        <v>8.6575117935007717E-2</v>
      </c>
      <c r="N6151" s="65">
        <f t="shared" si="867"/>
        <v>1.2865822072999135E-2</v>
      </c>
      <c r="O6151" s="65">
        <f t="shared" si="868"/>
        <v>0.14204372729097908</v>
      </c>
      <c r="P6151" s="65">
        <f t="shared" si="869"/>
        <v>0.19501814574990037</v>
      </c>
      <c r="Q6151" s="65">
        <f t="shared" si="870"/>
        <v>0.13883248702437537</v>
      </c>
      <c r="R6151" s="65">
        <f t="shared" si="871"/>
        <v>0.11591728482166878</v>
      </c>
      <c r="S6151" s="65">
        <f t="shared" si="872"/>
        <v>8.2897080838314971E-2</v>
      </c>
      <c r="T6151" s="66">
        <f>(L6151*'Football Field'!$F$4)+(M6151*'Football Field'!$F$5)+(N6151*'Football Field'!$F$6)+(O6151*'Football Field'!$F$7)+(P6151*'Football Field'!$F$8)+(Q6151*'Football Field'!$F$9)+(R6151*'Football Field'!$F$10)+(S6151*'Football Field'!$F$11)</f>
        <v>140681033.98482141</v>
      </c>
    </row>
    <row r="6152" spans="2:20" x14ac:dyDescent="0.3">
      <c r="B6152" s="62">
        <f t="shared" si="864"/>
        <v>6125</v>
      </c>
      <c r="C6152" s="62">
        <v>0.62006104340118851</v>
      </c>
      <c r="D6152" s="62">
        <v>0.81135706878253222</v>
      </c>
      <c r="E6152" s="62">
        <v>0.77142264205389632</v>
      </c>
      <c r="F6152" s="62">
        <v>0.32528352221804402</v>
      </c>
      <c r="G6152" s="62">
        <v>0.699309091413438</v>
      </c>
      <c r="H6152" s="62">
        <v>0.89525351330172309</v>
      </c>
      <c r="I6152" s="62">
        <v>0.82922420007433484</v>
      </c>
      <c r="J6152" s="62">
        <v>0.64816336707137834</v>
      </c>
      <c r="K6152" s="62"/>
      <c r="L6152" s="65">
        <f t="shared" si="865"/>
        <v>0.11072371432268868</v>
      </c>
      <c r="M6152" s="65">
        <f t="shared" si="866"/>
        <v>0.14488326472631771</v>
      </c>
      <c r="N6152" s="65">
        <f t="shared" si="867"/>
        <v>0.13775221189886097</v>
      </c>
      <c r="O6152" s="65">
        <f t="shared" si="868"/>
        <v>5.8085571043761573E-2</v>
      </c>
      <c r="P6152" s="65">
        <f t="shared" si="869"/>
        <v>0.12487496333618575</v>
      </c>
      <c r="Q6152" s="65">
        <f t="shared" si="870"/>
        <v>0.1598645735095271</v>
      </c>
      <c r="R6152" s="65">
        <f t="shared" si="871"/>
        <v>0.14807378146974667</v>
      </c>
      <c r="S6152" s="65">
        <f t="shared" si="872"/>
        <v>0.11574191969291155</v>
      </c>
      <c r="T6152" s="66">
        <f>(L6152*'Football Field'!$F$4)+(M6152*'Football Field'!$F$5)+(N6152*'Football Field'!$F$6)+(O6152*'Football Field'!$F$7)+(P6152*'Football Field'!$F$8)+(Q6152*'Football Field'!$F$9)+(R6152*'Football Field'!$F$10)+(S6152*'Football Field'!$F$11)</f>
        <v>142686680.15905118</v>
      </c>
    </row>
    <row r="6153" spans="2:20" x14ac:dyDescent="0.3">
      <c r="B6153" s="62">
        <f t="shared" si="864"/>
        <v>6126</v>
      </c>
      <c r="C6153" s="62">
        <v>0.53026745233134542</v>
      </c>
      <c r="D6153" s="62">
        <v>0.9259907744412067</v>
      </c>
      <c r="E6153" s="62">
        <v>0.92222867260377528</v>
      </c>
      <c r="F6153" s="62">
        <v>0.93015130731331863</v>
      </c>
      <c r="G6153" s="62">
        <v>0.91560511184678617</v>
      </c>
      <c r="H6153" s="62">
        <v>0.39779050993019871</v>
      </c>
      <c r="I6153" s="62">
        <v>0.94921668160124006</v>
      </c>
      <c r="J6153" s="62">
        <v>0.70973134578965036</v>
      </c>
      <c r="K6153" s="62"/>
      <c r="L6153" s="65">
        <f t="shared" si="865"/>
        <v>8.4424292968913489E-2</v>
      </c>
      <c r="M6153" s="65">
        <f t="shared" si="866"/>
        <v>0.14742771045861972</v>
      </c>
      <c r="N6153" s="65">
        <f t="shared" si="867"/>
        <v>0.14682874330288387</v>
      </c>
      <c r="O6153" s="65">
        <f t="shared" si="868"/>
        <v>0.14809011212886683</v>
      </c>
      <c r="P6153" s="65">
        <f t="shared" si="869"/>
        <v>0.14577420104993785</v>
      </c>
      <c r="Q6153" s="65">
        <f t="shared" si="870"/>
        <v>6.3332536068262474E-2</v>
      </c>
      <c r="R6153" s="65">
        <f t="shared" si="871"/>
        <v>0.15112552517820424</v>
      </c>
      <c r="S6153" s="65">
        <f t="shared" si="872"/>
        <v>0.11299687884431135</v>
      </c>
      <c r="T6153" s="66">
        <f>(L6153*'Football Field'!$F$4)+(M6153*'Football Field'!$F$5)+(N6153*'Football Field'!$F$6)+(O6153*'Football Field'!$F$7)+(P6153*'Football Field'!$F$8)+(Q6153*'Football Field'!$F$9)+(R6153*'Football Field'!$F$10)+(S6153*'Football Field'!$F$11)</f>
        <v>145799062.3798193</v>
      </c>
    </row>
    <row r="6154" spans="2:20" x14ac:dyDescent="0.3">
      <c r="B6154" s="62">
        <f t="shared" si="864"/>
        <v>6127</v>
      </c>
      <c r="C6154" s="62">
        <v>0.49991584082292906</v>
      </c>
      <c r="D6154" s="62">
        <v>9.4964771396900627E-2</v>
      </c>
      <c r="E6154" s="62">
        <v>0.19363613322076823</v>
      </c>
      <c r="F6154" s="62">
        <v>0.76026747015869467</v>
      </c>
      <c r="G6154" s="62">
        <v>8.7349121323483714E-2</v>
      </c>
      <c r="H6154" s="62">
        <v>0.77844463732959257</v>
      </c>
      <c r="I6154" s="62">
        <v>0.36921716850400255</v>
      </c>
      <c r="J6154" s="62">
        <v>0.54061039550959478</v>
      </c>
      <c r="K6154" s="62"/>
      <c r="L6154" s="65">
        <f t="shared" si="865"/>
        <v>0.15037751413556141</v>
      </c>
      <c r="M6154" s="65">
        <f t="shared" si="866"/>
        <v>2.8565940678355061E-2</v>
      </c>
      <c r="N6154" s="65">
        <f t="shared" si="867"/>
        <v>5.8246844734162667E-2</v>
      </c>
      <c r="O6154" s="65">
        <f t="shared" si="868"/>
        <v>0.2286927576697684</v>
      </c>
      <c r="P6154" s="65">
        <f t="shared" si="869"/>
        <v>2.6275110036378304E-2</v>
      </c>
      <c r="Q6154" s="65">
        <f t="shared" si="870"/>
        <v>0.23416055242635495</v>
      </c>
      <c r="R6154" s="65">
        <f t="shared" si="871"/>
        <v>0.11106261382797143</v>
      </c>
      <c r="S6154" s="65">
        <f t="shared" si="872"/>
        <v>0.16261866649144766</v>
      </c>
      <c r="T6154" s="66">
        <f>(L6154*'Football Field'!$F$4)+(M6154*'Football Field'!$F$5)+(N6154*'Football Field'!$F$6)+(O6154*'Football Field'!$F$7)+(P6154*'Football Field'!$F$8)+(Q6154*'Football Field'!$F$9)+(R6154*'Football Field'!$F$10)+(S6154*'Football Field'!$F$11)</f>
        <v>129140519.08362912</v>
      </c>
    </row>
    <row r="6155" spans="2:20" x14ac:dyDescent="0.3">
      <c r="B6155" s="62">
        <f t="shared" si="864"/>
        <v>6128</v>
      </c>
      <c r="C6155" s="62">
        <v>0.72781674174766431</v>
      </c>
      <c r="D6155" s="62">
        <v>5.5002259942161902E-2</v>
      </c>
      <c r="E6155" s="62">
        <v>0.54603254626035369</v>
      </c>
      <c r="F6155" s="62">
        <v>0.24529137150634617</v>
      </c>
      <c r="G6155" s="62">
        <v>0.85338901283301127</v>
      </c>
      <c r="H6155" s="62">
        <v>0.73700353091522741</v>
      </c>
      <c r="I6155" s="62">
        <v>0.62050127418749956</v>
      </c>
      <c r="J6155" s="62">
        <v>0.40637881053234515</v>
      </c>
      <c r="K6155" s="62"/>
      <c r="L6155" s="65">
        <f t="shared" si="865"/>
        <v>0.17364461562587002</v>
      </c>
      <c r="M6155" s="65">
        <f t="shared" si="866"/>
        <v>1.3122597679296298E-2</v>
      </c>
      <c r="N6155" s="65">
        <f t="shared" si="867"/>
        <v>0.13027401841144648</v>
      </c>
      <c r="O6155" s="65">
        <f t="shared" si="868"/>
        <v>5.8522322280310006E-2</v>
      </c>
      <c r="P6155" s="65">
        <f t="shared" si="869"/>
        <v>0.20360400992823749</v>
      </c>
      <c r="Q6155" s="65">
        <f t="shared" si="870"/>
        <v>0.17583642625941887</v>
      </c>
      <c r="R6155" s="65">
        <f t="shared" si="871"/>
        <v>0.148040982119929</v>
      </c>
      <c r="S6155" s="65">
        <f t="shared" si="872"/>
        <v>9.6955027695491719E-2</v>
      </c>
      <c r="T6155" s="66">
        <f>(L6155*'Football Field'!$F$4)+(M6155*'Football Field'!$F$5)+(N6155*'Football Field'!$F$6)+(O6155*'Football Field'!$F$7)+(P6155*'Football Field'!$F$8)+(Q6155*'Football Field'!$F$9)+(R6155*'Football Field'!$F$10)+(S6155*'Football Field'!$F$11)</f>
        <v>148917116.708588</v>
      </c>
    </row>
    <row r="6156" spans="2:20" x14ac:dyDescent="0.3">
      <c r="B6156" s="62">
        <f t="shared" si="864"/>
        <v>6129</v>
      </c>
      <c r="C6156" s="62">
        <v>0.4872657286488965</v>
      </c>
      <c r="D6156" s="62">
        <v>0.2994511366717143</v>
      </c>
      <c r="E6156" s="62">
        <v>0.77313505930269777</v>
      </c>
      <c r="F6156" s="62">
        <v>0.20743102587877216</v>
      </c>
      <c r="G6156" s="62">
        <v>0.15105377003543008</v>
      </c>
      <c r="H6156" s="62">
        <v>0.78451538275538968</v>
      </c>
      <c r="I6156" s="62">
        <v>0.66638133392784749</v>
      </c>
      <c r="J6156" s="62">
        <v>0.87748568239930613</v>
      </c>
      <c r="K6156" s="62"/>
      <c r="L6156" s="65">
        <f t="shared" si="865"/>
        <v>0.11473933521944142</v>
      </c>
      <c r="M6156" s="65">
        <f t="shared" si="866"/>
        <v>7.0513525438552105E-2</v>
      </c>
      <c r="N6156" s="65">
        <f t="shared" si="867"/>
        <v>0.182054672683855</v>
      </c>
      <c r="O6156" s="65">
        <f t="shared" si="868"/>
        <v>4.8845007177524526E-2</v>
      </c>
      <c r="P6156" s="65">
        <f t="shared" si="869"/>
        <v>3.5569522207756603E-2</v>
      </c>
      <c r="Q6156" s="65">
        <f t="shared" si="870"/>
        <v>0.18473446457310763</v>
      </c>
      <c r="R6156" s="65">
        <f t="shared" si="871"/>
        <v>0.15691674329228239</v>
      </c>
      <c r="S6156" s="65">
        <f t="shared" si="872"/>
        <v>0.20662672940748036</v>
      </c>
      <c r="T6156" s="66">
        <f>(L6156*'Football Field'!$F$4)+(M6156*'Football Field'!$F$5)+(N6156*'Football Field'!$F$6)+(O6156*'Football Field'!$F$7)+(P6156*'Football Field'!$F$8)+(Q6156*'Football Field'!$F$9)+(R6156*'Football Field'!$F$10)+(S6156*'Football Field'!$F$11)</f>
        <v>138608050.00461805</v>
      </c>
    </row>
    <row r="6157" spans="2:20" x14ac:dyDescent="0.3">
      <c r="B6157" s="62">
        <f t="shared" si="864"/>
        <v>6130</v>
      </c>
      <c r="C6157" s="62">
        <v>0.38083097802166777</v>
      </c>
      <c r="D6157" s="62">
        <v>0.50444820767452825</v>
      </c>
      <c r="E6157" s="62">
        <v>0.92247060835820061</v>
      </c>
      <c r="F6157" s="62">
        <v>0.84337706323992445</v>
      </c>
      <c r="G6157" s="62">
        <v>0.41680565464919994</v>
      </c>
      <c r="H6157" s="62">
        <v>1.4207046696324555E-2</v>
      </c>
      <c r="I6157" s="62">
        <v>1.7043237906631203E-2</v>
      </c>
      <c r="J6157" s="62">
        <v>0.81374811853416851</v>
      </c>
      <c r="K6157" s="62"/>
      <c r="L6157" s="65">
        <f t="shared" si="865"/>
        <v>9.7326271862844496E-2</v>
      </c>
      <c r="M6157" s="65">
        <f t="shared" si="866"/>
        <v>0.12891825044249</v>
      </c>
      <c r="N6157" s="65">
        <f t="shared" si="867"/>
        <v>0.23574927040059651</v>
      </c>
      <c r="O6157" s="65">
        <f t="shared" si="868"/>
        <v>0.21553589407610138</v>
      </c>
      <c r="P6157" s="65">
        <f t="shared" si="869"/>
        <v>0.10652006480431551</v>
      </c>
      <c r="Q6157" s="65">
        <f t="shared" si="870"/>
        <v>3.6307941552379155E-3</v>
      </c>
      <c r="R6157" s="65">
        <f t="shared" si="871"/>
        <v>4.3556194260792212E-3</v>
      </c>
      <c r="S6157" s="65">
        <f t="shared" si="872"/>
        <v>0.20796383483233494</v>
      </c>
      <c r="T6157" s="66">
        <f>(L6157*'Football Field'!$F$4)+(M6157*'Football Field'!$F$5)+(N6157*'Football Field'!$F$6)+(O6157*'Football Field'!$F$7)+(P6157*'Football Field'!$F$8)+(Q6157*'Football Field'!$F$9)+(R6157*'Football Field'!$F$10)+(S6157*'Football Field'!$F$11)</f>
        <v>125748553.24260332</v>
      </c>
    </row>
    <row r="6158" spans="2:20" x14ac:dyDescent="0.3">
      <c r="B6158" s="62">
        <f t="shared" si="864"/>
        <v>6131</v>
      </c>
      <c r="C6158" s="62">
        <v>0.57470133974873983</v>
      </c>
      <c r="D6158" s="62">
        <v>4.3861845398381893E-2</v>
      </c>
      <c r="E6158" s="62">
        <v>2.7897407564522525E-2</v>
      </c>
      <c r="F6158" s="62">
        <v>0.94700470807314385</v>
      </c>
      <c r="G6158" s="62">
        <v>0.64944633136248164</v>
      </c>
      <c r="H6158" s="62">
        <v>2.1890674438561519E-2</v>
      </c>
      <c r="I6158" s="62">
        <v>0.79881695583359158</v>
      </c>
      <c r="J6158" s="62">
        <v>0.12569998410440819</v>
      </c>
      <c r="K6158" s="62"/>
      <c r="L6158" s="65">
        <f t="shared" si="865"/>
        <v>0.18019561396217396</v>
      </c>
      <c r="M6158" s="65">
        <f t="shared" si="866"/>
        <v>1.3752729660471807E-2</v>
      </c>
      <c r="N6158" s="65">
        <f t="shared" si="867"/>
        <v>8.7471354882171313E-3</v>
      </c>
      <c r="O6158" s="65">
        <f t="shared" si="868"/>
        <v>0.29693004521429545</v>
      </c>
      <c r="P6158" s="65">
        <f t="shared" si="869"/>
        <v>0.20363164712041279</v>
      </c>
      <c r="Q6158" s="65">
        <f t="shared" si="870"/>
        <v>6.8637451275600754E-3</v>
      </c>
      <c r="R6158" s="65">
        <f t="shared" si="871"/>
        <v>0.25046628891236106</v>
      </c>
      <c r="S6158" s="65">
        <f t="shared" si="872"/>
        <v>3.9412794514507667E-2</v>
      </c>
      <c r="T6158" s="66">
        <f>(L6158*'Football Field'!$F$4)+(M6158*'Football Field'!$F$5)+(N6158*'Football Field'!$F$6)+(O6158*'Football Field'!$F$7)+(P6158*'Football Field'!$F$8)+(Q6158*'Football Field'!$F$9)+(R6158*'Football Field'!$F$10)+(S6158*'Football Field'!$F$11)</f>
        <v>161172781.99355713</v>
      </c>
    </row>
    <row r="6159" spans="2:20" x14ac:dyDescent="0.3">
      <c r="B6159" s="62">
        <f t="shared" si="864"/>
        <v>6132</v>
      </c>
      <c r="C6159" s="62">
        <v>0.63693923653355466</v>
      </c>
      <c r="D6159" s="62">
        <v>0.13087432059009652</v>
      </c>
      <c r="E6159" s="62">
        <v>6.1708546559378519E-2</v>
      </c>
      <c r="F6159" s="62">
        <v>0.89069515196069882</v>
      </c>
      <c r="G6159" s="62">
        <v>0.41079439056779032</v>
      </c>
      <c r="H6159" s="62">
        <v>0.83080733341978419</v>
      </c>
      <c r="I6159" s="62">
        <v>0.20786119296398109</v>
      </c>
      <c r="J6159" s="62">
        <v>0.24194440171970077</v>
      </c>
      <c r="K6159" s="62"/>
      <c r="L6159" s="65">
        <f t="shared" si="865"/>
        <v>0.18669675477450351</v>
      </c>
      <c r="M6159" s="65">
        <f t="shared" si="866"/>
        <v>3.8361290270742809E-2</v>
      </c>
      <c r="N6159" s="65">
        <f t="shared" si="867"/>
        <v>1.8087730702833527E-2</v>
      </c>
      <c r="O6159" s="65">
        <f t="shared" si="868"/>
        <v>0.26107654361105664</v>
      </c>
      <c r="P6159" s="65">
        <f t="shared" si="869"/>
        <v>0.12041019802135559</v>
      </c>
      <c r="Q6159" s="65">
        <f t="shared" si="870"/>
        <v>0.24352249648881741</v>
      </c>
      <c r="R6159" s="65">
        <f t="shared" si="871"/>
        <v>6.0927334891681985E-2</v>
      </c>
      <c r="S6159" s="65">
        <f t="shared" si="872"/>
        <v>7.091765123900845E-2</v>
      </c>
      <c r="T6159" s="66">
        <f>(L6159*'Football Field'!$F$4)+(M6159*'Football Field'!$F$5)+(N6159*'Football Field'!$F$6)+(O6159*'Football Field'!$F$7)+(P6159*'Football Field'!$F$8)+(Q6159*'Football Field'!$F$9)+(R6159*'Football Field'!$F$10)+(S6159*'Football Field'!$F$11)</f>
        <v>128162243.20103753</v>
      </c>
    </row>
    <row r="6160" spans="2:20" x14ac:dyDescent="0.3">
      <c r="B6160" s="62">
        <f t="shared" si="864"/>
        <v>6133</v>
      </c>
      <c r="C6160" s="62">
        <v>0.92262476136482086</v>
      </c>
      <c r="D6160" s="62">
        <v>0.48739147999323618</v>
      </c>
      <c r="E6160" s="62">
        <v>0.97596920760791428</v>
      </c>
      <c r="F6160" s="62">
        <v>0.40219419397590683</v>
      </c>
      <c r="G6160" s="62">
        <v>0.15517167719619307</v>
      </c>
      <c r="H6160" s="62">
        <v>0.74851296879092877</v>
      </c>
      <c r="I6160" s="62">
        <v>0.78784637679822589</v>
      </c>
      <c r="J6160" s="62">
        <v>0.2818504222107977</v>
      </c>
      <c r="K6160" s="62"/>
      <c r="L6160" s="65">
        <f t="shared" si="865"/>
        <v>0.19376518421700231</v>
      </c>
      <c r="M6160" s="65">
        <f t="shared" si="866"/>
        <v>0.10235959824770396</v>
      </c>
      <c r="N6160" s="65">
        <f t="shared" si="867"/>
        <v>0.20496832647600335</v>
      </c>
      <c r="O6160" s="65">
        <f t="shared" si="868"/>
        <v>8.4466876838930907E-2</v>
      </c>
      <c r="P6160" s="65">
        <f t="shared" si="869"/>
        <v>3.2588404166287749E-2</v>
      </c>
      <c r="Q6160" s="65">
        <f t="shared" si="870"/>
        <v>0.15719906874387485</v>
      </c>
      <c r="R6160" s="65">
        <f t="shared" si="871"/>
        <v>0.16545968060642902</v>
      </c>
      <c r="S6160" s="65">
        <f t="shared" si="872"/>
        <v>5.9192860703768065E-2</v>
      </c>
      <c r="T6160" s="66">
        <f>(L6160*'Football Field'!$F$4)+(M6160*'Football Field'!$F$5)+(N6160*'Football Field'!$F$6)+(O6160*'Football Field'!$F$7)+(P6160*'Football Field'!$F$8)+(Q6160*'Football Field'!$F$9)+(R6160*'Football Field'!$F$10)+(S6160*'Football Field'!$F$11)</f>
        <v>138778747.23058903</v>
      </c>
    </row>
    <row r="6161" spans="2:20" x14ac:dyDescent="0.3">
      <c r="B6161" s="62">
        <f t="shared" si="864"/>
        <v>6134</v>
      </c>
      <c r="C6161" s="62">
        <v>0.55847999645239443</v>
      </c>
      <c r="D6161" s="62">
        <v>0.95860680968526479</v>
      </c>
      <c r="E6161" s="62">
        <v>0.93184833866093708</v>
      </c>
      <c r="F6161" s="62">
        <v>0.876487990738818</v>
      </c>
      <c r="G6161" s="62">
        <v>0.34758870898787175</v>
      </c>
      <c r="H6161" s="62">
        <v>0.61183574560579324</v>
      </c>
      <c r="I6161" s="62">
        <v>0.84517643935789677</v>
      </c>
      <c r="J6161" s="62">
        <v>0.75715931258867131</v>
      </c>
      <c r="K6161" s="62"/>
      <c r="L6161" s="65">
        <f t="shared" si="865"/>
        <v>9.4863700347287153E-2</v>
      </c>
      <c r="M6161" s="65">
        <f t="shared" si="866"/>
        <v>0.16282944728997731</v>
      </c>
      <c r="N6161" s="65">
        <f t="shared" si="867"/>
        <v>0.15828423959564986</v>
      </c>
      <c r="O6161" s="65">
        <f t="shared" si="868"/>
        <v>0.14888070233421616</v>
      </c>
      <c r="P6161" s="65">
        <f t="shared" si="869"/>
        <v>5.9041597448399513E-2</v>
      </c>
      <c r="Q6161" s="65">
        <f t="shared" si="870"/>
        <v>0.10392673542758567</v>
      </c>
      <c r="R6161" s="65">
        <f t="shared" si="871"/>
        <v>0.14356210606133854</v>
      </c>
      <c r="S6161" s="65">
        <f t="shared" si="872"/>
        <v>0.12861147149554578</v>
      </c>
      <c r="T6161" s="66">
        <f>(L6161*'Football Field'!$F$4)+(M6161*'Football Field'!$F$5)+(N6161*'Football Field'!$F$6)+(O6161*'Football Field'!$F$7)+(P6161*'Football Field'!$F$8)+(Q6161*'Football Field'!$F$9)+(R6161*'Football Field'!$F$10)+(S6161*'Football Field'!$F$11)</f>
        <v>137964766.74062613</v>
      </c>
    </row>
    <row r="6162" spans="2:20" x14ac:dyDescent="0.3">
      <c r="B6162" s="62">
        <f t="shared" si="864"/>
        <v>6135</v>
      </c>
      <c r="C6162" s="62">
        <v>0.20943644522914029</v>
      </c>
      <c r="D6162" s="62">
        <v>0.8196868976636098</v>
      </c>
      <c r="E6162" s="62">
        <v>0.1973769409545385</v>
      </c>
      <c r="F6162" s="62">
        <v>0.350624259175355</v>
      </c>
      <c r="G6162" s="62">
        <v>0.47197792647634818</v>
      </c>
      <c r="H6162" s="62">
        <v>0.26133335229115084</v>
      </c>
      <c r="I6162" s="62">
        <v>5.7719127478738752E-2</v>
      </c>
      <c r="J6162" s="62">
        <v>0.33294250566103756</v>
      </c>
      <c r="K6162" s="62"/>
      <c r="L6162" s="65">
        <f t="shared" si="865"/>
        <v>7.7537537509757934E-2</v>
      </c>
      <c r="M6162" s="65">
        <f t="shared" si="866"/>
        <v>0.30346439228527461</v>
      </c>
      <c r="N6162" s="65">
        <f t="shared" si="867"/>
        <v>7.3072869175562397E-2</v>
      </c>
      <c r="O6162" s="65">
        <f t="shared" si="868"/>
        <v>0.12980807432009228</v>
      </c>
      <c r="P6162" s="65">
        <f t="shared" si="869"/>
        <v>0.17473561556059955</v>
      </c>
      <c r="Q6162" s="65">
        <f t="shared" si="870"/>
        <v>9.6750804682806696E-2</v>
      </c>
      <c r="R6162" s="65">
        <f t="shared" si="871"/>
        <v>2.1368768969587695E-2</v>
      </c>
      <c r="S6162" s="65">
        <f t="shared" si="872"/>
        <v>0.12326193749631884</v>
      </c>
      <c r="T6162" s="66">
        <f>(L6162*'Football Field'!$F$4)+(M6162*'Football Field'!$F$5)+(N6162*'Football Field'!$F$6)+(O6162*'Football Field'!$F$7)+(P6162*'Football Field'!$F$8)+(Q6162*'Football Field'!$F$9)+(R6162*'Football Field'!$F$10)+(S6162*'Football Field'!$F$11)</f>
        <v>127716405.62110659</v>
      </c>
    </row>
    <row r="6163" spans="2:20" x14ac:dyDescent="0.3">
      <c r="B6163" s="62">
        <f t="shared" si="864"/>
        <v>6136</v>
      </c>
      <c r="C6163" s="62">
        <v>0.25555633563124514</v>
      </c>
      <c r="D6163" s="62">
        <v>0.48941270662659353</v>
      </c>
      <c r="E6163" s="62">
        <v>0.39645313762565493</v>
      </c>
      <c r="F6163" s="62">
        <v>0.97642624567531022</v>
      </c>
      <c r="G6163" s="62">
        <v>0.82937875796894744</v>
      </c>
      <c r="H6163" s="62">
        <v>0.45843322416985532</v>
      </c>
      <c r="I6163" s="62">
        <v>0.34891869343614101</v>
      </c>
      <c r="J6163" s="62">
        <v>0.99004221298398254</v>
      </c>
      <c r="K6163" s="62"/>
      <c r="L6163" s="65">
        <f t="shared" si="865"/>
        <v>5.3862325086057213E-2</v>
      </c>
      <c r="M6163" s="65">
        <f t="shared" si="866"/>
        <v>0.1031510576345334</v>
      </c>
      <c r="N6163" s="65">
        <f t="shared" si="867"/>
        <v>8.3558436254122015E-2</v>
      </c>
      <c r="O6163" s="65">
        <f t="shared" si="868"/>
        <v>0.20579645477078046</v>
      </c>
      <c r="P6163" s="65">
        <f t="shared" si="869"/>
        <v>0.17480399447288067</v>
      </c>
      <c r="Q6163" s="65">
        <f t="shared" si="870"/>
        <v>9.6621667741064343E-2</v>
      </c>
      <c r="R6163" s="65">
        <f t="shared" si="871"/>
        <v>7.3539840239288529E-2</v>
      </c>
      <c r="S6163" s="65">
        <f t="shared" si="872"/>
        <v>0.2086662238012735</v>
      </c>
      <c r="T6163" s="66">
        <f>(L6163*'Football Field'!$F$4)+(M6163*'Football Field'!$F$5)+(N6163*'Football Field'!$F$6)+(O6163*'Football Field'!$F$7)+(P6163*'Football Field'!$F$8)+(Q6163*'Football Field'!$F$9)+(R6163*'Football Field'!$F$10)+(S6163*'Football Field'!$F$11)</f>
        <v>137193437.16641212</v>
      </c>
    </row>
    <row r="6164" spans="2:20" x14ac:dyDescent="0.3">
      <c r="B6164" s="62">
        <f t="shared" si="864"/>
        <v>6137</v>
      </c>
      <c r="C6164" s="62">
        <v>0.33293471033902999</v>
      </c>
      <c r="D6164" s="62">
        <v>0.51106629985593688</v>
      </c>
      <c r="E6164" s="62">
        <v>0.41966936808185751</v>
      </c>
      <c r="F6164" s="62">
        <v>0.25569105266044567</v>
      </c>
      <c r="G6164" s="62">
        <v>0.47138521753356855</v>
      </c>
      <c r="H6164" s="62">
        <v>0.39409443299582103</v>
      </c>
      <c r="I6164" s="62">
        <v>0.52820187258650952</v>
      </c>
      <c r="J6164" s="62">
        <v>0.80971725635454228</v>
      </c>
      <c r="K6164" s="62"/>
      <c r="L6164" s="65">
        <f t="shared" si="865"/>
        <v>8.9432220052273387E-2</v>
      </c>
      <c r="M6164" s="65">
        <f t="shared" si="866"/>
        <v>0.13728155212015811</v>
      </c>
      <c r="N6164" s="65">
        <f t="shared" si="867"/>
        <v>0.11273070097520355</v>
      </c>
      <c r="O6164" s="65">
        <f t="shared" si="868"/>
        <v>6.8683191559212139E-2</v>
      </c>
      <c r="P6164" s="65">
        <f t="shared" si="869"/>
        <v>0.12662250343595005</v>
      </c>
      <c r="Q6164" s="65">
        <f t="shared" si="870"/>
        <v>0.1058608158253256</v>
      </c>
      <c r="R6164" s="65">
        <f t="shared" si="871"/>
        <v>0.14188447354460729</v>
      </c>
      <c r="S6164" s="65">
        <f t="shared" si="872"/>
        <v>0.21750454248727003</v>
      </c>
      <c r="T6164" s="66">
        <f>(L6164*'Football Field'!$F$4)+(M6164*'Football Field'!$F$5)+(N6164*'Football Field'!$F$6)+(O6164*'Football Field'!$F$7)+(P6164*'Football Field'!$F$8)+(Q6164*'Football Field'!$F$9)+(R6164*'Football Field'!$F$10)+(S6164*'Football Field'!$F$11)</f>
        <v>142306932.62895468</v>
      </c>
    </row>
    <row r="6165" spans="2:20" x14ac:dyDescent="0.3">
      <c r="B6165" s="62">
        <f t="shared" si="864"/>
        <v>6138</v>
      </c>
      <c r="C6165" s="62">
        <v>0.91278190518693114</v>
      </c>
      <c r="D6165" s="62">
        <v>0.50592398270768701</v>
      </c>
      <c r="E6165" s="62">
        <v>0.76288161175405211</v>
      </c>
      <c r="F6165" s="62">
        <v>0.88750148239459992</v>
      </c>
      <c r="G6165" s="62">
        <v>0.35064129748750084</v>
      </c>
      <c r="H6165" s="62">
        <v>0.36936478962941455</v>
      </c>
      <c r="I6165" s="62">
        <v>0.72881744043025776</v>
      </c>
      <c r="J6165" s="62">
        <v>0.76230719000864999</v>
      </c>
      <c r="K6165" s="62"/>
      <c r="L6165" s="65">
        <f t="shared" si="865"/>
        <v>0.17286816782571282</v>
      </c>
      <c r="M6165" s="65">
        <f t="shared" si="866"/>
        <v>9.581494928063311E-2</v>
      </c>
      <c r="N6165" s="65">
        <f t="shared" si="867"/>
        <v>0.14447914199706022</v>
      </c>
      <c r="O6165" s="65">
        <f t="shared" si="868"/>
        <v>0.16808040818111875</v>
      </c>
      <c r="P6165" s="65">
        <f t="shared" si="869"/>
        <v>6.6406573482941184E-2</v>
      </c>
      <c r="Q6165" s="65">
        <f t="shared" si="870"/>
        <v>6.995254187197153E-2</v>
      </c>
      <c r="R6165" s="65">
        <f t="shared" si="871"/>
        <v>0.13802786283411539</v>
      </c>
      <c r="S6165" s="65">
        <f t="shared" si="872"/>
        <v>0.14437035452644686</v>
      </c>
      <c r="T6165" s="66">
        <f>(L6165*'Football Field'!$F$4)+(M6165*'Football Field'!$F$5)+(N6165*'Football Field'!$F$6)+(O6165*'Football Field'!$F$7)+(P6165*'Football Field'!$F$8)+(Q6165*'Football Field'!$F$9)+(R6165*'Football Field'!$F$10)+(S6165*'Football Field'!$F$11)</f>
        <v>137537172.60179123</v>
      </c>
    </row>
    <row r="6166" spans="2:20" x14ac:dyDescent="0.3">
      <c r="B6166" s="62">
        <f t="shared" si="864"/>
        <v>6139</v>
      </c>
      <c r="C6166" s="62">
        <v>0.12039669028890265</v>
      </c>
      <c r="D6166" s="62">
        <v>0.36359849577446446</v>
      </c>
      <c r="E6166" s="62">
        <v>9.9960310487451354E-3</v>
      </c>
      <c r="F6166" s="62">
        <v>0.14120789125214872</v>
      </c>
      <c r="G6166" s="62">
        <v>0.8788851531530778</v>
      </c>
      <c r="H6166" s="62">
        <v>0.25610988520628319</v>
      </c>
      <c r="I6166" s="62">
        <v>0.79880768446925587</v>
      </c>
      <c r="J6166" s="62">
        <v>0.14050547934734392</v>
      </c>
      <c r="K6166" s="62"/>
      <c r="L6166" s="65">
        <f t="shared" si="865"/>
        <v>4.4434901437818204E-2</v>
      </c>
      <c r="M6166" s="65">
        <f t="shared" si="866"/>
        <v>0.13419358359360548</v>
      </c>
      <c r="N6166" s="65">
        <f t="shared" si="867"/>
        <v>3.6892430626998839E-3</v>
      </c>
      <c r="O6166" s="65">
        <f t="shared" si="868"/>
        <v>5.2115707790430225E-2</v>
      </c>
      <c r="P6166" s="65">
        <f t="shared" si="869"/>
        <v>0.32437083662189692</v>
      </c>
      <c r="Q6166" s="65">
        <f t="shared" si="870"/>
        <v>9.4522677318490025E-2</v>
      </c>
      <c r="R6166" s="65">
        <f t="shared" si="871"/>
        <v>0.2948165821003042</v>
      </c>
      <c r="S6166" s="65">
        <f t="shared" si="872"/>
        <v>5.1856468074754851E-2</v>
      </c>
      <c r="T6166" s="66">
        <f>(L6166*'Football Field'!$F$4)+(M6166*'Football Field'!$F$5)+(N6166*'Football Field'!$F$6)+(O6166*'Football Field'!$F$7)+(P6166*'Football Field'!$F$8)+(Q6166*'Football Field'!$F$9)+(R6166*'Football Field'!$F$10)+(S6166*'Football Field'!$F$11)</f>
        <v>175718881.72808075</v>
      </c>
    </row>
    <row r="6167" spans="2:20" x14ac:dyDescent="0.3">
      <c r="B6167" s="62">
        <f t="shared" si="864"/>
        <v>6140</v>
      </c>
      <c r="C6167" s="62">
        <v>0.13072043136676681</v>
      </c>
      <c r="D6167" s="62">
        <v>0.77383546732763864</v>
      </c>
      <c r="E6167" s="62">
        <v>0.35142303764244553</v>
      </c>
      <c r="F6167" s="62">
        <v>0.14390671981965308</v>
      </c>
      <c r="G6167" s="62">
        <v>0.86100719887984101</v>
      </c>
      <c r="H6167" s="62">
        <v>0.95969900671463138</v>
      </c>
      <c r="I6167" s="62">
        <v>0.44480594957090103</v>
      </c>
      <c r="J6167" s="62">
        <v>0.80355570201911697</v>
      </c>
      <c r="K6167" s="62"/>
      <c r="L6167" s="65">
        <f t="shared" si="865"/>
        <v>2.9250792378245186E-2</v>
      </c>
      <c r="M6167" s="65">
        <f t="shared" si="866"/>
        <v>0.17315809283259212</v>
      </c>
      <c r="N6167" s="65">
        <f t="shared" si="867"/>
        <v>7.8636539089824029E-2</v>
      </c>
      <c r="O6167" s="65">
        <f t="shared" si="868"/>
        <v>3.2201435837283583E-2</v>
      </c>
      <c r="P6167" s="65">
        <f t="shared" si="869"/>
        <v>0.19266416540460971</v>
      </c>
      <c r="Q6167" s="65">
        <f t="shared" si="870"/>
        <v>0.21474803974793627</v>
      </c>
      <c r="R6167" s="65">
        <f t="shared" si="871"/>
        <v>9.9532462855798115E-2</v>
      </c>
      <c r="S6167" s="65">
        <f t="shared" si="872"/>
        <v>0.17980847185371096</v>
      </c>
      <c r="T6167" s="66">
        <f>(L6167*'Football Field'!$F$4)+(M6167*'Football Field'!$F$5)+(N6167*'Football Field'!$F$6)+(O6167*'Football Field'!$F$7)+(P6167*'Football Field'!$F$8)+(Q6167*'Football Field'!$F$9)+(R6167*'Football Field'!$F$10)+(S6167*'Football Field'!$F$11)</f>
        <v>140572833.61069456</v>
      </c>
    </row>
    <row r="6168" spans="2:20" x14ac:dyDescent="0.3">
      <c r="B6168" s="62">
        <f t="shared" si="864"/>
        <v>6141</v>
      </c>
      <c r="C6168" s="62">
        <v>0.15380325773709502</v>
      </c>
      <c r="D6168" s="62">
        <v>0.82010543109706402</v>
      </c>
      <c r="E6168" s="62">
        <v>0.47086443888964924</v>
      </c>
      <c r="F6168" s="62">
        <v>0.35699648498843117</v>
      </c>
      <c r="G6168" s="62">
        <v>0.2757369531428745</v>
      </c>
      <c r="H6168" s="62">
        <v>0.39746722917616528</v>
      </c>
      <c r="I6168" s="62">
        <v>0.88821425614045024</v>
      </c>
      <c r="J6168" s="62">
        <v>3.1136123200873667E-2</v>
      </c>
      <c r="K6168" s="62"/>
      <c r="L6168" s="65">
        <f t="shared" si="865"/>
        <v>4.5311894160941057E-2</v>
      </c>
      <c r="M6168" s="65">
        <f t="shared" si="866"/>
        <v>0.24161081528067363</v>
      </c>
      <c r="N6168" s="65">
        <f t="shared" si="867"/>
        <v>0.13872111639916729</v>
      </c>
      <c r="O6168" s="65">
        <f t="shared" si="868"/>
        <v>0.10517454039416178</v>
      </c>
      <c r="P6168" s="65">
        <f t="shared" si="869"/>
        <v>8.123471388640742E-2</v>
      </c>
      <c r="Q6168" s="65">
        <f t="shared" si="870"/>
        <v>0.1170976043411151</v>
      </c>
      <c r="R6168" s="65">
        <f t="shared" si="871"/>
        <v>0.26167631920561185</v>
      </c>
      <c r="S6168" s="65">
        <f t="shared" si="872"/>
        <v>9.1729963319218833E-3</v>
      </c>
      <c r="T6168" s="66">
        <f>(L6168*'Football Field'!$F$4)+(M6168*'Football Field'!$F$5)+(N6168*'Football Field'!$F$6)+(O6168*'Football Field'!$F$7)+(P6168*'Football Field'!$F$8)+(Q6168*'Football Field'!$F$9)+(R6168*'Football Field'!$F$10)+(S6168*'Football Field'!$F$11)</f>
        <v>154417414.97968724</v>
      </c>
    </row>
    <row r="6169" spans="2:20" x14ac:dyDescent="0.3">
      <c r="B6169" s="62">
        <f t="shared" si="864"/>
        <v>6142</v>
      </c>
      <c r="C6169" s="62">
        <v>0.17982776954973212</v>
      </c>
      <c r="D6169" s="62">
        <v>0.15179013561648946</v>
      </c>
      <c r="E6169" s="62">
        <v>0.78925760282083435</v>
      </c>
      <c r="F6169" s="62">
        <v>0.92446683697423926</v>
      </c>
      <c r="G6169" s="62">
        <v>0.44969544044819987</v>
      </c>
      <c r="H6169" s="62">
        <v>9.7381597800704878E-2</v>
      </c>
      <c r="I6169" s="62">
        <v>0.49186335373686696</v>
      </c>
      <c r="J6169" s="62">
        <v>0.86573968912627974</v>
      </c>
      <c r="K6169" s="62"/>
      <c r="L6169" s="65">
        <f t="shared" si="865"/>
        <v>4.5525759135624962E-2</v>
      </c>
      <c r="M6169" s="65">
        <f t="shared" si="866"/>
        <v>3.8427664261992962E-2</v>
      </c>
      <c r="N6169" s="65">
        <f t="shared" si="867"/>
        <v>0.19981091692317876</v>
      </c>
      <c r="O6169" s="65">
        <f t="shared" si="868"/>
        <v>0.23404090844447101</v>
      </c>
      <c r="P6169" s="65">
        <f t="shared" si="869"/>
        <v>0.11384630058802853</v>
      </c>
      <c r="Q6169" s="65">
        <f t="shared" si="870"/>
        <v>2.4653429093948302E-2</v>
      </c>
      <c r="R6169" s="65">
        <f t="shared" si="871"/>
        <v>0.12452166106454753</v>
      </c>
      <c r="S6169" s="65">
        <f t="shared" si="872"/>
        <v>0.2191733604882081</v>
      </c>
      <c r="T6169" s="66">
        <f>(L6169*'Football Field'!$F$4)+(M6169*'Football Field'!$F$5)+(N6169*'Football Field'!$F$6)+(O6169*'Football Field'!$F$7)+(P6169*'Football Field'!$F$8)+(Q6169*'Football Field'!$F$9)+(R6169*'Football Field'!$F$10)+(S6169*'Football Field'!$F$11)</f>
        <v>142844354.38866785</v>
      </c>
    </row>
    <row r="6170" spans="2:20" x14ac:dyDescent="0.3">
      <c r="B6170" s="62">
        <f t="shared" si="864"/>
        <v>6143</v>
      </c>
      <c r="C6170" s="62">
        <v>3.3506014353108404E-2</v>
      </c>
      <c r="D6170" s="62">
        <v>0.38401305758831672</v>
      </c>
      <c r="E6170" s="62">
        <v>0.15079662134119753</v>
      </c>
      <c r="F6170" s="62">
        <v>0.45189302400297626</v>
      </c>
      <c r="G6170" s="62">
        <v>0.49123304775874066</v>
      </c>
      <c r="H6170" s="62">
        <v>0.82951346542484783</v>
      </c>
      <c r="I6170" s="62">
        <v>0.23228061400213784</v>
      </c>
      <c r="J6170" s="62">
        <v>0.87424467811830231</v>
      </c>
      <c r="K6170" s="62"/>
      <c r="L6170" s="65">
        <f t="shared" si="865"/>
        <v>9.7189858314093817E-3</v>
      </c>
      <c r="M6170" s="65">
        <f t="shared" si="866"/>
        <v>0.11138947851106623</v>
      </c>
      <c r="N6170" s="65">
        <f t="shared" si="867"/>
        <v>4.3741109007897842E-2</v>
      </c>
      <c r="O6170" s="65">
        <f t="shared" si="868"/>
        <v>0.13107921017738772</v>
      </c>
      <c r="P6170" s="65">
        <f t="shared" si="869"/>
        <v>0.14249044905110689</v>
      </c>
      <c r="Q6170" s="65">
        <f t="shared" si="870"/>
        <v>0.24061440231190809</v>
      </c>
      <c r="R6170" s="65">
        <f t="shared" si="871"/>
        <v>6.7376918442357644E-2</v>
      </c>
      <c r="S6170" s="65">
        <f t="shared" si="872"/>
        <v>0.25358944666686617</v>
      </c>
      <c r="T6170" s="66">
        <f>(L6170*'Football Field'!$F$4)+(M6170*'Football Field'!$F$5)+(N6170*'Football Field'!$F$6)+(O6170*'Football Field'!$F$7)+(P6170*'Football Field'!$F$8)+(Q6170*'Football Field'!$F$9)+(R6170*'Football Field'!$F$10)+(S6170*'Football Field'!$F$11)</f>
        <v>132647919.45588809</v>
      </c>
    </row>
    <row r="6171" spans="2:20" x14ac:dyDescent="0.3">
      <c r="B6171" s="62">
        <f t="shared" si="864"/>
        <v>6144</v>
      </c>
      <c r="C6171" s="62">
        <v>0.98309160217308234</v>
      </c>
      <c r="D6171" s="62">
        <v>0.50273551580513576</v>
      </c>
      <c r="E6171" s="62">
        <v>0.41955833910495033</v>
      </c>
      <c r="F6171" s="62">
        <v>0.34697020820731561</v>
      </c>
      <c r="G6171" s="62">
        <v>0.35499887688375042</v>
      </c>
      <c r="H6171" s="62">
        <v>0.71910094398014246</v>
      </c>
      <c r="I6171" s="62">
        <v>0.88390887960785203</v>
      </c>
      <c r="J6171" s="62">
        <v>0.39148739614487249</v>
      </c>
      <c r="K6171" s="62"/>
      <c r="L6171" s="65">
        <f t="shared" si="865"/>
        <v>0.21362956762554847</v>
      </c>
      <c r="M6171" s="65">
        <f t="shared" si="866"/>
        <v>0.10924635164623207</v>
      </c>
      <c r="N6171" s="65">
        <f t="shared" si="867"/>
        <v>9.1171632814846873E-2</v>
      </c>
      <c r="O6171" s="65">
        <f t="shared" si="868"/>
        <v>7.5397954162592165E-2</v>
      </c>
      <c r="P6171" s="65">
        <f t="shared" si="869"/>
        <v>7.7142614593181003E-2</v>
      </c>
      <c r="Q6171" s="65">
        <f t="shared" si="870"/>
        <v>0.15626338725916117</v>
      </c>
      <c r="R6171" s="65">
        <f t="shared" si="871"/>
        <v>0.19207678242150553</v>
      </c>
      <c r="S6171" s="65">
        <f t="shared" si="872"/>
        <v>8.5071709476932864E-2</v>
      </c>
      <c r="T6171" s="66">
        <f>(L6171*'Football Field'!$F$4)+(M6171*'Football Field'!$F$5)+(N6171*'Football Field'!$F$6)+(O6171*'Football Field'!$F$7)+(P6171*'Football Field'!$F$8)+(Q6171*'Football Field'!$F$9)+(R6171*'Football Field'!$F$10)+(S6171*'Football Field'!$F$11)</f>
        <v>143166534.45361516</v>
      </c>
    </row>
    <row r="6172" spans="2:20" x14ac:dyDescent="0.3">
      <c r="B6172" s="62">
        <f t="shared" si="864"/>
        <v>6145</v>
      </c>
      <c r="C6172" s="62">
        <v>0.49527954751912895</v>
      </c>
      <c r="D6172" s="62">
        <v>0.80257342631214956</v>
      </c>
      <c r="E6172" s="62">
        <v>0.86292296361153387</v>
      </c>
      <c r="F6172" s="62">
        <v>0.63211014790506015</v>
      </c>
      <c r="G6172" s="62">
        <v>0.55606432720656629</v>
      </c>
      <c r="H6172" s="62">
        <v>0.20545068618468343</v>
      </c>
      <c r="I6172" s="62">
        <v>1.3752239521998E-3</v>
      </c>
      <c r="J6172" s="62">
        <v>0.72357383760605143</v>
      </c>
      <c r="K6172" s="62"/>
      <c r="L6172" s="65">
        <f t="shared" si="865"/>
        <v>0.11573709300869919</v>
      </c>
      <c r="M6172" s="65">
        <f t="shared" si="866"/>
        <v>0.18754563105356595</v>
      </c>
      <c r="N6172" s="65">
        <f t="shared" si="867"/>
        <v>0.2016481314423611</v>
      </c>
      <c r="O6172" s="65">
        <f t="shared" si="868"/>
        <v>0.1477117142153038</v>
      </c>
      <c r="P6172" s="65">
        <f t="shared" si="869"/>
        <v>0.1299413009866725</v>
      </c>
      <c r="Q6172" s="65">
        <f t="shared" si="870"/>
        <v>4.8009786179873296E-2</v>
      </c>
      <c r="R6172" s="65">
        <f t="shared" si="871"/>
        <v>3.2136280058564666E-4</v>
      </c>
      <c r="S6172" s="65">
        <f t="shared" si="872"/>
        <v>0.16908498031293845</v>
      </c>
      <c r="T6172" s="66">
        <f>(L6172*'Football Field'!$F$4)+(M6172*'Football Field'!$F$5)+(N6172*'Football Field'!$F$6)+(O6172*'Football Field'!$F$7)+(P6172*'Football Field'!$F$8)+(Q6172*'Football Field'!$F$9)+(R6172*'Football Field'!$F$10)+(S6172*'Football Field'!$F$11)</f>
        <v>125156839.41665855</v>
      </c>
    </row>
    <row r="6173" spans="2:20" x14ac:dyDescent="0.3">
      <c r="B6173" s="62">
        <f t="shared" si="864"/>
        <v>6146</v>
      </c>
      <c r="C6173" s="62">
        <v>0.81729801378835532</v>
      </c>
      <c r="D6173" s="62">
        <v>0.93477704032419495</v>
      </c>
      <c r="E6173" s="62">
        <v>0.77995029633402846</v>
      </c>
      <c r="F6173" s="62">
        <v>0.21588420817872145</v>
      </c>
      <c r="G6173" s="62">
        <v>0.30617804122324754</v>
      </c>
      <c r="H6173" s="62">
        <v>0.38166886620943874</v>
      </c>
      <c r="I6173" s="62">
        <v>0.29423320107456208</v>
      </c>
      <c r="J6173" s="62">
        <v>0.9479963210511485</v>
      </c>
      <c r="K6173" s="62"/>
      <c r="L6173" s="65">
        <f t="shared" si="865"/>
        <v>0.17471151385506486</v>
      </c>
      <c r="M6173" s="65">
        <f t="shared" si="866"/>
        <v>0.19982467726183531</v>
      </c>
      <c r="N6173" s="65">
        <f t="shared" si="867"/>
        <v>0.16672779659967657</v>
      </c>
      <c r="O6173" s="65">
        <f t="shared" si="868"/>
        <v>4.6148964260267468E-2</v>
      </c>
      <c r="P6173" s="65">
        <f t="shared" si="869"/>
        <v>6.545082477729397E-2</v>
      </c>
      <c r="Q6173" s="65">
        <f t="shared" si="870"/>
        <v>8.1588287603577836E-2</v>
      </c>
      <c r="R6173" s="65">
        <f t="shared" si="871"/>
        <v>6.2897409658296738E-2</v>
      </c>
      <c r="S6173" s="65">
        <f t="shared" si="872"/>
        <v>0.20265052598398722</v>
      </c>
      <c r="T6173" s="66">
        <f>(L6173*'Football Field'!$F$4)+(M6173*'Football Field'!$F$5)+(N6173*'Football Field'!$F$6)+(O6173*'Football Field'!$F$7)+(P6173*'Football Field'!$F$8)+(Q6173*'Football Field'!$F$9)+(R6173*'Football Field'!$F$10)+(S6173*'Football Field'!$F$11)</f>
        <v>126856371.14125927</v>
      </c>
    </row>
    <row r="6174" spans="2:20" x14ac:dyDescent="0.3">
      <c r="B6174" s="62">
        <f t="shared" ref="B6174:B6237" si="873">B6173+1</f>
        <v>6147</v>
      </c>
      <c r="C6174" s="62">
        <v>0.93516974636660155</v>
      </c>
      <c r="D6174" s="62">
        <v>0.88088659255364044</v>
      </c>
      <c r="E6174" s="62">
        <v>0.22642109639399721</v>
      </c>
      <c r="F6174" s="62">
        <v>0.10820535380563623</v>
      </c>
      <c r="G6174" s="62">
        <v>0.63984854137688285</v>
      </c>
      <c r="H6174" s="62">
        <v>0.33839588798334697</v>
      </c>
      <c r="I6174" s="62">
        <v>0.49035883358940879</v>
      </c>
      <c r="J6174" s="62">
        <v>0.35270055398077516</v>
      </c>
      <c r="K6174" s="62"/>
      <c r="L6174" s="65">
        <f t="shared" si="865"/>
        <v>0.23544131416307232</v>
      </c>
      <c r="M6174" s="65">
        <f t="shared" si="866"/>
        <v>0.22177481444973624</v>
      </c>
      <c r="N6174" s="65">
        <f t="shared" si="867"/>
        <v>5.7004496452506541E-2</v>
      </c>
      <c r="O6174" s="65">
        <f t="shared" si="868"/>
        <v>2.7242124543122449E-2</v>
      </c>
      <c r="P6174" s="65">
        <f t="shared" si="869"/>
        <v>0.16109030690139789</v>
      </c>
      <c r="Q6174" s="65">
        <f t="shared" si="870"/>
        <v>8.5195626658934043E-2</v>
      </c>
      <c r="R6174" s="65">
        <f t="shared" si="871"/>
        <v>0.12345430189580059</v>
      </c>
      <c r="S6174" s="65">
        <f t="shared" si="872"/>
        <v>8.8797014935429922E-2</v>
      </c>
      <c r="T6174" s="66">
        <f>(L6174*'Football Field'!$F$4)+(M6174*'Football Field'!$F$5)+(N6174*'Football Field'!$F$6)+(O6174*'Football Field'!$F$7)+(P6174*'Football Field'!$F$8)+(Q6174*'Football Field'!$F$9)+(R6174*'Football Field'!$F$10)+(S6174*'Football Field'!$F$11)</f>
        <v>138853026.47180963</v>
      </c>
    </row>
    <row r="6175" spans="2:20" x14ac:dyDescent="0.3">
      <c r="B6175" s="62">
        <f t="shared" si="873"/>
        <v>6148</v>
      </c>
      <c r="C6175" s="62">
        <v>0.54463804135070337</v>
      </c>
      <c r="D6175" s="62">
        <v>0.34925464767468717</v>
      </c>
      <c r="E6175" s="62">
        <v>0.21546975546270208</v>
      </c>
      <c r="F6175" s="62">
        <v>0.86082393368554055</v>
      </c>
      <c r="G6175" s="62">
        <v>0.90046132392019018</v>
      </c>
      <c r="H6175" s="62">
        <v>0.73266580135835646</v>
      </c>
      <c r="I6175" s="62">
        <v>0.72440090759136244</v>
      </c>
      <c r="J6175" s="62">
        <v>0.87577156029025383</v>
      </c>
      <c r="K6175" s="62"/>
      <c r="L6175" s="65">
        <f t="shared" si="865"/>
        <v>0.10466791769039742</v>
      </c>
      <c r="M6175" s="65">
        <f t="shared" si="866"/>
        <v>6.7119359905790946E-2</v>
      </c>
      <c r="N6175" s="65">
        <f t="shared" si="867"/>
        <v>4.1408731886610872E-2</v>
      </c>
      <c r="O6175" s="65">
        <f t="shared" si="868"/>
        <v>0.16543216190604776</v>
      </c>
      <c r="P6175" s="65">
        <f t="shared" si="869"/>
        <v>0.17304963035950635</v>
      </c>
      <c r="Q6175" s="65">
        <f t="shared" si="870"/>
        <v>0.14080287818486312</v>
      </c>
      <c r="R6175" s="65">
        <f t="shared" si="871"/>
        <v>0.13921454032587288</v>
      </c>
      <c r="S6175" s="65">
        <f t="shared" si="872"/>
        <v>0.16830477974091082</v>
      </c>
      <c r="T6175" s="66">
        <f>(L6175*'Football Field'!$F$4)+(M6175*'Football Field'!$F$5)+(N6175*'Football Field'!$F$6)+(O6175*'Football Field'!$F$7)+(P6175*'Football Field'!$F$8)+(Q6175*'Football Field'!$F$9)+(R6175*'Football Field'!$F$10)+(S6175*'Football Field'!$F$11)</f>
        <v>144333194.54745787</v>
      </c>
    </row>
    <row r="6176" spans="2:20" x14ac:dyDescent="0.3">
      <c r="B6176" s="62">
        <f t="shared" si="873"/>
        <v>6149</v>
      </c>
      <c r="C6176" s="62">
        <v>0.56741558200338227</v>
      </c>
      <c r="D6176" s="62">
        <v>0.694668869512297</v>
      </c>
      <c r="E6176" s="62">
        <v>0.28798493351542997</v>
      </c>
      <c r="F6176" s="62">
        <v>0.37569314208818594</v>
      </c>
      <c r="G6176" s="62">
        <v>0.36270554483596362</v>
      </c>
      <c r="H6176" s="62">
        <v>0.7083711049821958</v>
      </c>
      <c r="I6176" s="62">
        <v>0.51293080531716106</v>
      </c>
      <c r="J6176" s="62">
        <v>0.33076463608868567</v>
      </c>
      <c r="K6176" s="62"/>
      <c r="L6176" s="65">
        <f t="shared" si="865"/>
        <v>0.14774390505250787</v>
      </c>
      <c r="M6176" s="65">
        <f t="shared" si="866"/>
        <v>0.18087816893887487</v>
      </c>
      <c r="N6176" s="65">
        <f t="shared" si="867"/>
        <v>7.498563667150554E-2</v>
      </c>
      <c r="O6176" s="65">
        <f t="shared" si="868"/>
        <v>9.7823136470059843E-2</v>
      </c>
      <c r="P6176" s="65">
        <f t="shared" si="869"/>
        <v>9.4441420500051262E-2</v>
      </c>
      <c r="Q6176" s="65">
        <f t="shared" si="870"/>
        <v>0.1844459627049963</v>
      </c>
      <c r="R6176" s="65">
        <f t="shared" si="871"/>
        <v>0.13355713625579166</v>
      </c>
      <c r="S6176" s="65">
        <f t="shared" si="872"/>
        <v>8.6124633406212653E-2</v>
      </c>
      <c r="T6176" s="66">
        <f>(L6176*'Football Field'!$F$4)+(M6176*'Football Field'!$F$5)+(N6176*'Football Field'!$F$6)+(O6176*'Football Field'!$F$7)+(P6176*'Football Field'!$F$8)+(Q6176*'Football Field'!$F$9)+(R6176*'Football Field'!$F$10)+(S6176*'Football Field'!$F$11)</f>
        <v>136293593.12361655</v>
      </c>
    </row>
    <row r="6177" spans="2:20" x14ac:dyDescent="0.3">
      <c r="B6177" s="62">
        <f t="shared" si="873"/>
        <v>6150</v>
      </c>
      <c r="C6177" s="62">
        <v>0.9606061055631484</v>
      </c>
      <c r="D6177" s="62">
        <v>0.57279190725603024</v>
      </c>
      <c r="E6177" s="62">
        <v>0.79515890640191611</v>
      </c>
      <c r="F6177" s="62">
        <v>0.48320285014699005</v>
      </c>
      <c r="G6177" s="62">
        <v>0.27766283643999889</v>
      </c>
      <c r="H6177" s="62">
        <v>0.51903040014483559</v>
      </c>
      <c r="I6177" s="62">
        <v>0.73480635249866544</v>
      </c>
      <c r="J6177" s="62">
        <v>0.16854714791396197</v>
      </c>
      <c r="K6177" s="62"/>
      <c r="L6177" s="65">
        <f t="shared" si="865"/>
        <v>0.2129094198095294</v>
      </c>
      <c r="M6177" s="65">
        <f t="shared" si="866"/>
        <v>0.12695400532977169</v>
      </c>
      <c r="N6177" s="65">
        <f t="shared" si="867"/>
        <v>0.17623958502654197</v>
      </c>
      <c r="O6177" s="65">
        <f t="shared" si="868"/>
        <v>0.10709742305332828</v>
      </c>
      <c r="P6177" s="65">
        <f t="shared" si="869"/>
        <v>6.1541388365891646E-2</v>
      </c>
      <c r="Q6177" s="65">
        <f t="shared" si="870"/>
        <v>0.11503826669263278</v>
      </c>
      <c r="R6177" s="65">
        <f t="shared" si="871"/>
        <v>0.16286300209504848</v>
      </c>
      <c r="S6177" s="65">
        <f t="shared" si="872"/>
        <v>3.7356909627255692E-2</v>
      </c>
      <c r="T6177" s="66">
        <f>(L6177*'Football Field'!$F$4)+(M6177*'Football Field'!$F$5)+(N6177*'Football Field'!$F$6)+(O6177*'Football Field'!$F$7)+(P6177*'Football Field'!$F$8)+(Q6177*'Football Field'!$F$9)+(R6177*'Football Field'!$F$10)+(S6177*'Football Field'!$F$11)</f>
        <v>139861772.77977127</v>
      </c>
    </row>
    <row r="6178" spans="2:20" x14ac:dyDescent="0.3">
      <c r="B6178" s="62">
        <f t="shared" si="873"/>
        <v>6151</v>
      </c>
      <c r="C6178" s="62">
        <v>0.55528169276449124</v>
      </c>
      <c r="D6178" s="62">
        <v>0.88990040145510507</v>
      </c>
      <c r="E6178" s="62">
        <v>0.82797229234553649</v>
      </c>
      <c r="F6178" s="62">
        <v>0.30400645452331121</v>
      </c>
      <c r="G6178" s="62">
        <v>0.8728679974073853</v>
      </c>
      <c r="H6178" s="62">
        <v>0.92682114505020285</v>
      </c>
      <c r="I6178" s="62">
        <v>5.4215172438077164E-2</v>
      </c>
      <c r="J6178" s="62">
        <v>0.38544465233527681</v>
      </c>
      <c r="K6178" s="62"/>
      <c r="L6178" s="65">
        <f t="shared" si="865"/>
        <v>0.11528715083386167</v>
      </c>
      <c r="M6178" s="65">
        <f t="shared" si="866"/>
        <v>0.18476042546783808</v>
      </c>
      <c r="N6178" s="65">
        <f t="shared" si="867"/>
        <v>0.17190295988090989</v>
      </c>
      <c r="O6178" s="65">
        <f t="shared" si="868"/>
        <v>6.3117582361861213E-2</v>
      </c>
      <c r="P6178" s="65">
        <f t="shared" si="869"/>
        <v>0.18122417105841068</v>
      </c>
      <c r="Q6178" s="65">
        <f t="shared" si="870"/>
        <v>0.19242588138185404</v>
      </c>
      <c r="R6178" s="65">
        <f t="shared" si="871"/>
        <v>1.125611170653763E-2</v>
      </c>
      <c r="S6178" s="65">
        <f t="shared" si="872"/>
        <v>8.0025717308726735E-2</v>
      </c>
      <c r="T6178" s="66">
        <f>(L6178*'Football Field'!$F$4)+(M6178*'Football Field'!$F$5)+(N6178*'Football Field'!$F$6)+(O6178*'Football Field'!$F$7)+(P6178*'Football Field'!$F$8)+(Q6178*'Football Field'!$F$9)+(R6178*'Football Field'!$F$10)+(S6178*'Football Field'!$F$11)</f>
        <v>128819028.14959994</v>
      </c>
    </row>
    <row r="6179" spans="2:20" x14ac:dyDescent="0.3">
      <c r="B6179" s="62">
        <f t="shared" si="873"/>
        <v>6152</v>
      </c>
      <c r="C6179" s="62">
        <v>0.3689334071708974</v>
      </c>
      <c r="D6179" s="62">
        <v>0.74984050321621598</v>
      </c>
      <c r="E6179" s="62">
        <v>0.2890075424559716</v>
      </c>
      <c r="F6179" s="62">
        <v>0.74957255127708378</v>
      </c>
      <c r="G6179" s="62">
        <v>7.6656380081883024E-2</v>
      </c>
      <c r="H6179" s="62">
        <v>0.13553582043411461</v>
      </c>
      <c r="I6179" s="62">
        <v>0.31599256507965812</v>
      </c>
      <c r="J6179" s="62">
        <v>0.60004743768086721</v>
      </c>
      <c r="K6179" s="62"/>
      <c r="L6179" s="65">
        <f t="shared" si="865"/>
        <v>0.1122884574875358</v>
      </c>
      <c r="M6179" s="65">
        <f t="shared" si="866"/>
        <v>0.22822122321068122</v>
      </c>
      <c r="N6179" s="65">
        <f t="shared" si="867"/>
        <v>8.7962246069009542E-2</v>
      </c>
      <c r="O6179" s="65">
        <f t="shared" si="868"/>
        <v>0.22813966944151548</v>
      </c>
      <c r="P6179" s="65">
        <f t="shared" si="869"/>
        <v>2.3331112088707331E-2</v>
      </c>
      <c r="Q6179" s="65">
        <f t="shared" si="870"/>
        <v>4.1251640309722795E-2</v>
      </c>
      <c r="R6179" s="65">
        <f t="shared" si="871"/>
        <v>9.6175399193081088E-2</v>
      </c>
      <c r="S6179" s="65">
        <f t="shared" si="872"/>
        <v>0.18263025219974674</v>
      </c>
      <c r="T6179" s="66">
        <f>(L6179*'Football Field'!$F$4)+(M6179*'Football Field'!$F$5)+(N6179*'Football Field'!$F$6)+(O6179*'Football Field'!$F$7)+(P6179*'Football Field'!$F$8)+(Q6179*'Football Field'!$F$9)+(R6179*'Football Field'!$F$10)+(S6179*'Football Field'!$F$11)</f>
        <v>127308884.06569566</v>
      </c>
    </row>
    <row r="6180" spans="2:20" x14ac:dyDescent="0.3">
      <c r="B6180" s="62">
        <f t="shared" si="873"/>
        <v>6153</v>
      </c>
      <c r="C6180" s="62">
        <v>0.71176186320107215</v>
      </c>
      <c r="D6180" s="62">
        <v>0.33534607838323527</v>
      </c>
      <c r="E6180" s="62">
        <v>0.39111051469114722</v>
      </c>
      <c r="F6180" s="62">
        <v>0.94452761302371324</v>
      </c>
      <c r="G6180" s="62">
        <v>0.38225039697322305</v>
      </c>
      <c r="H6180" s="62">
        <v>0.26748166913853144</v>
      </c>
      <c r="I6180" s="62">
        <v>0.67861316115984005</v>
      </c>
      <c r="J6180" s="62">
        <v>0.53575774311143198</v>
      </c>
      <c r="K6180" s="62"/>
      <c r="L6180" s="65">
        <f t="shared" si="865"/>
        <v>0.16759763687157941</v>
      </c>
      <c r="M6180" s="65">
        <f t="shared" si="866"/>
        <v>7.8963503352671632E-2</v>
      </c>
      <c r="N6180" s="65">
        <f t="shared" si="867"/>
        <v>9.2094282381277037E-2</v>
      </c>
      <c r="O6180" s="65">
        <f t="shared" si="868"/>
        <v>0.22240668415527087</v>
      </c>
      <c r="P6180" s="65">
        <f t="shared" si="869"/>
        <v>9.0008002027269635E-2</v>
      </c>
      <c r="Q6180" s="65">
        <f t="shared" si="870"/>
        <v>6.2983559490626007E-2</v>
      </c>
      <c r="R6180" s="65">
        <f t="shared" si="871"/>
        <v>0.15979215527063398</v>
      </c>
      <c r="S6180" s="65">
        <f t="shared" si="872"/>
        <v>0.1261541764506714</v>
      </c>
      <c r="T6180" s="66">
        <f>(L6180*'Football Field'!$F$4)+(M6180*'Football Field'!$F$5)+(N6180*'Football Field'!$F$6)+(O6180*'Football Field'!$F$7)+(P6180*'Football Field'!$F$8)+(Q6180*'Football Field'!$F$9)+(R6180*'Football Field'!$F$10)+(S6180*'Football Field'!$F$11)</f>
        <v>141446409.43322471</v>
      </c>
    </row>
    <row r="6181" spans="2:20" x14ac:dyDescent="0.3">
      <c r="B6181" s="62">
        <f t="shared" si="873"/>
        <v>6154</v>
      </c>
      <c r="C6181" s="62">
        <v>0.70244957560063126</v>
      </c>
      <c r="D6181" s="62">
        <v>0.75157546062875136</v>
      </c>
      <c r="E6181" s="62">
        <v>0.27881231504131376</v>
      </c>
      <c r="F6181" s="62">
        <v>0.63750376536146136</v>
      </c>
      <c r="G6181" s="62">
        <v>0.30414310469181394</v>
      </c>
      <c r="H6181" s="62">
        <v>0.11967410085769903</v>
      </c>
      <c r="I6181" s="62">
        <v>0.80667362950959676</v>
      </c>
      <c r="J6181" s="62">
        <v>0.11711491632315763</v>
      </c>
      <c r="K6181" s="62"/>
      <c r="L6181" s="65">
        <f t="shared" si="865"/>
        <v>0.18893480744542629</v>
      </c>
      <c r="M6181" s="65">
        <f t="shared" si="866"/>
        <v>0.20214798309641557</v>
      </c>
      <c r="N6181" s="65">
        <f t="shared" si="867"/>
        <v>7.499093584148335E-2</v>
      </c>
      <c r="O6181" s="65">
        <f t="shared" si="868"/>
        <v>0.17146661531016474</v>
      </c>
      <c r="P6181" s="65">
        <f t="shared" si="869"/>
        <v>8.1804048171953025E-2</v>
      </c>
      <c r="Q6181" s="65">
        <f t="shared" si="870"/>
        <v>3.2188222453434667E-2</v>
      </c>
      <c r="R6181" s="65">
        <f t="shared" si="871"/>
        <v>0.21696749796222931</v>
      </c>
      <c r="S6181" s="65">
        <f t="shared" si="872"/>
        <v>3.1499889718892893E-2</v>
      </c>
      <c r="T6181" s="66">
        <f>(L6181*'Football Field'!$F$4)+(M6181*'Football Field'!$F$5)+(N6181*'Football Field'!$F$6)+(O6181*'Football Field'!$F$7)+(P6181*'Football Field'!$F$8)+(Q6181*'Football Field'!$F$9)+(R6181*'Football Field'!$F$10)+(S6181*'Football Field'!$F$11)</f>
        <v>146671162.35746914</v>
      </c>
    </row>
    <row r="6182" spans="2:20" x14ac:dyDescent="0.3">
      <c r="B6182" s="62">
        <f t="shared" si="873"/>
        <v>6155</v>
      </c>
      <c r="C6182" s="62">
        <v>0.98782345968372931</v>
      </c>
      <c r="D6182" s="62">
        <v>0.20884126928224445</v>
      </c>
      <c r="E6182" s="62">
        <v>0.62241292115373648</v>
      </c>
      <c r="F6182" s="62">
        <v>0.79066346148087541</v>
      </c>
      <c r="G6182" s="62">
        <v>0.99021272808909599</v>
      </c>
      <c r="H6182" s="62">
        <v>0.109457908080132</v>
      </c>
      <c r="I6182" s="62">
        <v>0.25635425570503223</v>
      </c>
      <c r="J6182" s="62">
        <v>0.68988363168904621</v>
      </c>
      <c r="K6182" s="62"/>
      <c r="L6182" s="65">
        <f t="shared" si="865"/>
        <v>0.21217736236480245</v>
      </c>
      <c r="M6182" s="65">
        <f t="shared" si="866"/>
        <v>4.4857600044659003E-2</v>
      </c>
      <c r="N6182" s="65">
        <f t="shared" si="867"/>
        <v>0.13368981128920923</v>
      </c>
      <c r="O6182" s="65">
        <f t="shared" si="868"/>
        <v>0.16982881519026546</v>
      </c>
      <c r="P6182" s="65">
        <f t="shared" si="869"/>
        <v>0.2126905600047882</v>
      </c>
      <c r="Q6182" s="65">
        <f t="shared" si="870"/>
        <v>2.351077006598646E-2</v>
      </c>
      <c r="R6182" s="65">
        <f t="shared" si="871"/>
        <v>5.5063047220907949E-2</v>
      </c>
      <c r="S6182" s="65">
        <f t="shared" si="872"/>
        <v>0.14818203381938133</v>
      </c>
      <c r="T6182" s="66">
        <f>(L6182*'Football Field'!$F$4)+(M6182*'Football Field'!$F$5)+(N6182*'Football Field'!$F$6)+(O6182*'Football Field'!$F$7)+(P6182*'Football Field'!$F$8)+(Q6182*'Football Field'!$F$9)+(R6182*'Football Field'!$F$10)+(S6182*'Football Field'!$F$11)</f>
        <v>137748831.70079154</v>
      </c>
    </row>
    <row r="6183" spans="2:20" x14ac:dyDescent="0.3">
      <c r="B6183" s="62">
        <f t="shared" si="873"/>
        <v>6156</v>
      </c>
      <c r="C6183" s="62">
        <v>0.89551273310800106</v>
      </c>
      <c r="D6183" s="62">
        <v>0.23278931112703727</v>
      </c>
      <c r="E6183" s="62">
        <v>0.60786908047985755</v>
      </c>
      <c r="F6183" s="62">
        <v>0.30978356671564866</v>
      </c>
      <c r="G6183" s="62">
        <v>0.58666382091284075</v>
      </c>
      <c r="H6183" s="62">
        <v>0.86342301144773947</v>
      </c>
      <c r="I6183" s="62">
        <v>0.16992304008718617</v>
      </c>
      <c r="J6183" s="62">
        <v>0.76188594663446851</v>
      </c>
      <c r="K6183" s="62"/>
      <c r="L6183" s="65">
        <f t="shared" ref="L6183:L6246" si="874">C6183/SUM($C6183:$J6183)</f>
        <v>0.20224547576342944</v>
      </c>
      <c r="M6183" s="65">
        <f t="shared" ref="M6183:M6246" si="875">D6183/SUM($C6183:$J6183)</f>
        <v>5.2573886714183227E-2</v>
      </c>
      <c r="N6183" s="65">
        <f t="shared" ref="N6183:N6246" si="876">E6183/SUM($C6183:$J6183)</f>
        <v>0.13728310814392455</v>
      </c>
      <c r="O6183" s="65">
        <f t="shared" ref="O6183:O6246" si="877">F6183/SUM($C6183:$J6183)</f>
        <v>6.9962517022683607E-2</v>
      </c>
      <c r="P6183" s="65">
        <f t="shared" ref="P6183:P6246" si="878">G6183/SUM($C6183:$J6183)</f>
        <v>0.13249404412365776</v>
      </c>
      <c r="Q6183" s="65">
        <f t="shared" ref="Q6183:Q6246" si="879">H6183/SUM($C6183:$J6183)</f>
        <v>0.19499822981777862</v>
      </c>
      <c r="R6183" s="65">
        <f t="shared" ref="R6183:R6246" si="880">I6183/SUM($C6183:$J6183)</f>
        <v>3.837596587412969E-2</v>
      </c>
      <c r="S6183" s="65">
        <f t="shared" ref="S6183:S6246" si="881">J6183/SUM($C6183:$J6183)</f>
        <v>0.17206677254021299</v>
      </c>
      <c r="T6183" s="66">
        <f>(L6183*'Football Field'!$F$4)+(M6183*'Football Field'!$F$5)+(N6183*'Football Field'!$F$6)+(O6183*'Football Field'!$F$7)+(P6183*'Football Field'!$F$8)+(Q6183*'Football Field'!$F$9)+(R6183*'Football Field'!$F$10)+(S6183*'Football Field'!$F$11)</f>
        <v>128447996.1832846</v>
      </c>
    </row>
    <row r="6184" spans="2:20" x14ac:dyDescent="0.3">
      <c r="B6184" s="62">
        <f t="shared" si="873"/>
        <v>6157</v>
      </c>
      <c r="C6184" s="62">
        <v>0.33210805867316118</v>
      </c>
      <c r="D6184" s="62">
        <v>0.63106573612204309</v>
      </c>
      <c r="E6184" s="62">
        <v>0.73571270595834082</v>
      </c>
      <c r="F6184" s="62">
        <v>0.71066411248246975</v>
      </c>
      <c r="G6184" s="62">
        <v>0.48864650342215898</v>
      </c>
      <c r="H6184" s="62">
        <v>0.34845798762251545</v>
      </c>
      <c r="I6184" s="62">
        <v>8.534865328533725E-2</v>
      </c>
      <c r="J6184" s="62">
        <v>0.26952979936550692</v>
      </c>
      <c r="K6184" s="62"/>
      <c r="L6184" s="65">
        <f t="shared" si="874"/>
        <v>9.2212956903867771E-2</v>
      </c>
      <c r="M6184" s="65">
        <f t="shared" si="875"/>
        <v>0.17522139559341049</v>
      </c>
      <c r="N6184" s="65">
        <f t="shared" si="876"/>
        <v>0.20427762072142394</v>
      </c>
      <c r="O6184" s="65">
        <f t="shared" si="877"/>
        <v>0.19732264082746673</v>
      </c>
      <c r="P6184" s="65">
        <f t="shared" si="878"/>
        <v>0.13567734291457784</v>
      </c>
      <c r="Q6184" s="65">
        <f t="shared" si="879"/>
        <v>9.6752669970788144E-2</v>
      </c>
      <c r="R6184" s="65">
        <f t="shared" si="880"/>
        <v>2.36978642392696E-2</v>
      </c>
      <c r="S6184" s="65">
        <f t="shared" si="881"/>
        <v>7.4837508829195321E-2</v>
      </c>
      <c r="T6184" s="66">
        <f>(L6184*'Football Field'!$F$4)+(M6184*'Football Field'!$F$5)+(N6184*'Football Field'!$F$6)+(O6184*'Football Field'!$F$7)+(P6184*'Football Field'!$F$8)+(Q6184*'Football Field'!$F$9)+(R6184*'Football Field'!$F$10)+(S6184*'Football Field'!$F$11)</f>
        <v>128715045.32524963</v>
      </c>
    </row>
    <row r="6185" spans="2:20" x14ac:dyDescent="0.3">
      <c r="B6185" s="62">
        <f t="shared" si="873"/>
        <v>6158</v>
      </c>
      <c r="C6185" s="62">
        <v>0.43380213015912783</v>
      </c>
      <c r="D6185" s="62">
        <v>0.95425784782809819</v>
      </c>
      <c r="E6185" s="62">
        <v>0.18449689950028569</v>
      </c>
      <c r="F6185" s="62">
        <v>3.0355203068017422E-2</v>
      </c>
      <c r="G6185" s="62">
        <v>0.91939674895528889</v>
      </c>
      <c r="H6185" s="62">
        <v>0.18198593663188556</v>
      </c>
      <c r="I6185" s="62">
        <v>0.11331542690566376</v>
      </c>
      <c r="J6185" s="62">
        <v>0.4164505018722362</v>
      </c>
      <c r="K6185" s="62"/>
      <c r="L6185" s="65">
        <f t="shared" si="874"/>
        <v>0.13413543253546692</v>
      </c>
      <c r="M6185" s="65">
        <f t="shared" si="875"/>
        <v>0.29506491616772995</v>
      </c>
      <c r="N6185" s="65">
        <f t="shared" si="876"/>
        <v>5.7048063380522034E-2</v>
      </c>
      <c r="O6185" s="65">
        <f t="shared" si="877"/>
        <v>9.3860956647143709E-3</v>
      </c>
      <c r="P6185" s="65">
        <f t="shared" si="878"/>
        <v>0.28428555790535659</v>
      </c>
      <c r="Q6185" s="65">
        <f t="shared" si="879"/>
        <v>5.6271651585794787E-2</v>
      </c>
      <c r="R6185" s="65">
        <f t="shared" si="880"/>
        <v>3.503812624284891E-2</v>
      </c>
      <c r="S6185" s="65">
        <f t="shared" si="881"/>
        <v>0.12877015651756657</v>
      </c>
      <c r="T6185" s="66">
        <f>(L6185*'Football Field'!$F$4)+(M6185*'Football Field'!$F$5)+(N6185*'Football Field'!$F$6)+(O6185*'Football Field'!$F$7)+(P6185*'Football Field'!$F$8)+(Q6185*'Football Field'!$F$9)+(R6185*'Football Field'!$F$10)+(S6185*'Football Field'!$F$11)</f>
        <v>137118162.19564173</v>
      </c>
    </row>
    <row r="6186" spans="2:20" x14ac:dyDescent="0.3">
      <c r="B6186" s="62">
        <f t="shared" si="873"/>
        <v>6159</v>
      </c>
      <c r="C6186" s="62">
        <v>0.70914032439446217</v>
      </c>
      <c r="D6186" s="62">
        <v>0.33593426738899845</v>
      </c>
      <c r="E6186" s="62">
        <v>0.82785934291528362</v>
      </c>
      <c r="F6186" s="62">
        <v>0.72932493394300069</v>
      </c>
      <c r="G6186" s="62">
        <v>0.88266607624153526</v>
      </c>
      <c r="H6186" s="62">
        <v>0.38251884218909571</v>
      </c>
      <c r="I6186" s="62">
        <v>0.93761034695207757</v>
      </c>
      <c r="J6186" s="62">
        <v>0.6087207340660461</v>
      </c>
      <c r="K6186" s="62"/>
      <c r="L6186" s="65">
        <f t="shared" si="874"/>
        <v>0.13098814444136353</v>
      </c>
      <c r="M6186" s="65">
        <f t="shared" si="875"/>
        <v>6.2051761584885831E-2</v>
      </c>
      <c r="N6186" s="65">
        <f t="shared" si="876"/>
        <v>0.15291720898753941</v>
      </c>
      <c r="O6186" s="65">
        <f t="shared" si="877"/>
        <v>0.13471652436855799</v>
      </c>
      <c r="P6186" s="65">
        <f t="shared" si="878"/>
        <v>0.16304077981596263</v>
      </c>
      <c r="Q6186" s="65">
        <f t="shared" si="879"/>
        <v>7.0656584639991582E-2</v>
      </c>
      <c r="R6186" s="65">
        <f t="shared" si="880"/>
        <v>0.17318975572450862</v>
      </c>
      <c r="S6186" s="65">
        <f t="shared" si="881"/>
        <v>0.11243924043719034</v>
      </c>
      <c r="T6186" s="66">
        <f>(L6186*'Football Field'!$F$4)+(M6186*'Football Field'!$F$5)+(N6186*'Football Field'!$F$6)+(O6186*'Football Field'!$F$7)+(P6186*'Football Field'!$F$8)+(Q6186*'Football Field'!$F$9)+(R6186*'Football Field'!$F$10)+(S6186*'Football Field'!$F$11)</f>
        <v>150386122.54328224</v>
      </c>
    </row>
    <row r="6187" spans="2:20" x14ac:dyDescent="0.3">
      <c r="B6187" s="62">
        <f t="shared" si="873"/>
        <v>6160</v>
      </c>
      <c r="C6187" s="62">
        <v>4.5635588040081609E-2</v>
      </c>
      <c r="D6187" s="62">
        <v>4.3667762570590574E-2</v>
      </c>
      <c r="E6187" s="62">
        <v>0.83771852768150235</v>
      </c>
      <c r="F6187" s="62">
        <v>0.74611958694599756</v>
      </c>
      <c r="G6187" s="62">
        <v>0.63182001859041015</v>
      </c>
      <c r="H6187" s="62">
        <v>0.94749569239159803</v>
      </c>
      <c r="I6187" s="62">
        <v>0.72821519135967372</v>
      </c>
      <c r="J6187" s="62">
        <v>0.96701436338722113</v>
      </c>
      <c r="K6187" s="62"/>
      <c r="L6187" s="65">
        <f t="shared" si="874"/>
        <v>9.2236211630888111E-3</v>
      </c>
      <c r="M6187" s="65">
        <f t="shared" si="875"/>
        <v>8.8258947959009657E-3</v>
      </c>
      <c r="N6187" s="65">
        <f t="shared" si="876"/>
        <v>0.16931519177200652</v>
      </c>
      <c r="O6187" s="65">
        <f t="shared" si="877"/>
        <v>0.15080170340537324</v>
      </c>
      <c r="P6187" s="65">
        <f t="shared" si="878"/>
        <v>0.12770008550377937</v>
      </c>
      <c r="Q6187" s="65">
        <f t="shared" si="879"/>
        <v>0.19150276561798416</v>
      </c>
      <c r="R6187" s="65">
        <f t="shared" si="880"/>
        <v>0.14718296265643654</v>
      </c>
      <c r="S6187" s="65">
        <f t="shared" si="881"/>
        <v>0.19544777508543035</v>
      </c>
      <c r="T6187" s="66">
        <f>(L6187*'Football Field'!$F$4)+(M6187*'Football Field'!$F$5)+(N6187*'Football Field'!$F$6)+(O6187*'Football Field'!$F$7)+(P6187*'Football Field'!$F$8)+(Q6187*'Football Field'!$F$9)+(R6187*'Football Field'!$F$10)+(S6187*'Football Field'!$F$11)</f>
        <v>145819408.13347453</v>
      </c>
    </row>
    <row r="6188" spans="2:20" x14ac:dyDescent="0.3">
      <c r="B6188" s="62">
        <f t="shared" si="873"/>
        <v>6161</v>
      </c>
      <c r="C6188" s="62">
        <v>0.91528607595957023</v>
      </c>
      <c r="D6188" s="62">
        <v>0.62612304269689512</v>
      </c>
      <c r="E6188" s="62">
        <v>7.5717083500214444E-2</v>
      </c>
      <c r="F6188" s="62">
        <v>0.73487741145346996</v>
      </c>
      <c r="G6188" s="62">
        <v>0.52329900688150677</v>
      </c>
      <c r="H6188" s="62">
        <v>0.86696386385913782</v>
      </c>
      <c r="I6188" s="62">
        <v>0.39572524295595835</v>
      </c>
      <c r="J6188" s="62">
        <v>7.4471540076914144E-2</v>
      </c>
      <c r="K6188" s="62"/>
      <c r="L6188" s="65">
        <f t="shared" si="874"/>
        <v>0.21728048836567032</v>
      </c>
      <c r="M6188" s="65">
        <f t="shared" si="875"/>
        <v>0.14863584628615079</v>
      </c>
      <c r="N6188" s="65">
        <f t="shared" si="876"/>
        <v>1.7974538576152818E-2</v>
      </c>
      <c r="O6188" s="65">
        <f t="shared" si="877"/>
        <v>0.17445313224295428</v>
      </c>
      <c r="P6188" s="65">
        <f t="shared" si="878"/>
        <v>0.12422636677530589</v>
      </c>
      <c r="Q6188" s="65">
        <f t="shared" si="879"/>
        <v>0.20580924006433024</v>
      </c>
      <c r="R6188" s="65">
        <f t="shared" si="880"/>
        <v>9.3941529655578643E-2</v>
      </c>
      <c r="S6188" s="65">
        <f t="shared" si="881"/>
        <v>1.7678858033857218E-2</v>
      </c>
      <c r="T6188" s="66">
        <f>(L6188*'Football Field'!$F$4)+(M6188*'Football Field'!$F$5)+(N6188*'Football Field'!$F$6)+(O6188*'Football Field'!$F$7)+(P6188*'Football Field'!$F$8)+(Q6188*'Football Field'!$F$9)+(R6188*'Football Field'!$F$10)+(S6188*'Football Field'!$F$11)</f>
        <v>131527626.63346522</v>
      </c>
    </row>
    <row r="6189" spans="2:20" x14ac:dyDescent="0.3">
      <c r="B6189" s="62">
        <f t="shared" si="873"/>
        <v>6162</v>
      </c>
      <c r="C6189" s="62">
        <v>8.5597781189077793E-2</v>
      </c>
      <c r="D6189" s="62">
        <v>0.8287994681238795</v>
      </c>
      <c r="E6189" s="62">
        <v>2.3507781429552121E-2</v>
      </c>
      <c r="F6189" s="62">
        <v>0.82009832495148505</v>
      </c>
      <c r="G6189" s="62">
        <v>0.63236279466769207</v>
      </c>
      <c r="H6189" s="62">
        <v>0.70711489667336103</v>
      </c>
      <c r="I6189" s="62">
        <v>8.2768208128012333E-3</v>
      </c>
      <c r="J6189" s="62">
        <v>0.90951453478115185</v>
      </c>
      <c r="K6189" s="62"/>
      <c r="L6189" s="65">
        <f t="shared" si="874"/>
        <v>2.1318050833371259E-2</v>
      </c>
      <c r="M6189" s="65">
        <f t="shared" si="875"/>
        <v>0.20641176613104079</v>
      </c>
      <c r="N6189" s="65">
        <f t="shared" si="876"/>
        <v>5.8545919360689933E-3</v>
      </c>
      <c r="O6189" s="65">
        <f t="shared" si="877"/>
        <v>0.20424475420759136</v>
      </c>
      <c r="P6189" s="65">
        <f t="shared" si="878"/>
        <v>0.15748938832983095</v>
      </c>
      <c r="Q6189" s="65">
        <f t="shared" si="879"/>
        <v>0.17610633246461121</v>
      </c>
      <c r="R6189" s="65">
        <f t="shared" si="880"/>
        <v>2.0613348193716527E-3</v>
      </c>
      <c r="S6189" s="65">
        <f t="shared" si="881"/>
        <v>0.22651378127811378</v>
      </c>
      <c r="T6189" s="66">
        <f>(L6189*'Football Field'!$F$4)+(M6189*'Football Field'!$F$5)+(N6189*'Football Field'!$F$6)+(O6189*'Football Field'!$F$7)+(P6189*'Football Field'!$F$8)+(Q6189*'Football Field'!$F$9)+(R6189*'Football Field'!$F$10)+(S6189*'Football Field'!$F$11)</f>
        <v>123771691.48819086</v>
      </c>
    </row>
    <row r="6190" spans="2:20" x14ac:dyDescent="0.3">
      <c r="B6190" s="62">
        <f t="shared" si="873"/>
        <v>6163</v>
      </c>
      <c r="C6190" s="62">
        <v>0.97346649450285816</v>
      </c>
      <c r="D6190" s="62">
        <v>0.22190934250103544</v>
      </c>
      <c r="E6190" s="62">
        <v>0.85553171149388341</v>
      </c>
      <c r="F6190" s="62">
        <v>2.3067558037758507E-2</v>
      </c>
      <c r="G6190" s="62">
        <v>0.18403714781294245</v>
      </c>
      <c r="H6190" s="62">
        <v>0.97862166482351032</v>
      </c>
      <c r="I6190" s="62">
        <v>0.34597377718207489</v>
      </c>
      <c r="J6190" s="62">
        <v>0.99814060399925419</v>
      </c>
      <c r="K6190" s="62"/>
      <c r="L6190" s="65">
        <f t="shared" si="874"/>
        <v>0.21251254831612856</v>
      </c>
      <c r="M6190" s="65">
        <f t="shared" si="875"/>
        <v>4.8443906530275714E-2</v>
      </c>
      <c r="N6190" s="65">
        <f t="shared" si="876"/>
        <v>0.18676680214625535</v>
      </c>
      <c r="O6190" s="65">
        <f t="shared" si="877"/>
        <v>5.0357619596735504E-3</v>
      </c>
      <c r="P6190" s="65">
        <f t="shared" si="878"/>
        <v>4.0176219199545955E-2</v>
      </c>
      <c r="Q6190" s="65">
        <f t="shared" si="879"/>
        <v>0.21363794748295348</v>
      </c>
      <c r="R6190" s="65">
        <f t="shared" si="880"/>
        <v>7.5527785963570543E-2</v>
      </c>
      <c r="S6190" s="65">
        <f t="shared" si="881"/>
        <v>0.21789902840159689</v>
      </c>
      <c r="T6190" s="66">
        <f>(L6190*'Football Field'!$F$4)+(M6190*'Football Field'!$F$5)+(N6190*'Football Field'!$F$6)+(O6190*'Football Field'!$F$7)+(P6190*'Football Field'!$F$8)+(Q6190*'Football Field'!$F$9)+(R6190*'Football Field'!$F$10)+(S6190*'Football Field'!$F$11)</f>
        <v>127188161.837799</v>
      </c>
    </row>
    <row r="6191" spans="2:20" x14ac:dyDescent="0.3">
      <c r="B6191" s="62">
        <f t="shared" si="873"/>
        <v>6164</v>
      </c>
      <c r="C6191" s="62">
        <v>0.4990466703539429</v>
      </c>
      <c r="D6191" s="62">
        <v>0.98219363383628022</v>
      </c>
      <c r="E6191" s="62">
        <v>0.52832125669716068</v>
      </c>
      <c r="F6191" s="62">
        <v>0.54978096588305858</v>
      </c>
      <c r="G6191" s="62">
        <v>0.52062057942255502</v>
      </c>
      <c r="H6191" s="62">
        <v>0.71678611330641495</v>
      </c>
      <c r="I6191" s="62">
        <v>0.42074200152787855</v>
      </c>
      <c r="J6191" s="62">
        <v>0.22597654836844139</v>
      </c>
      <c r="K6191" s="62"/>
      <c r="L6191" s="65">
        <f t="shared" si="874"/>
        <v>0.11231018120376922</v>
      </c>
      <c r="M6191" s="65">
        <f t="shared" si="875"/>
        <v>0.2210421420407532</v>
      </c>
      <c r="N6191" s="65">
        <f t="shared" si="876"/>
        <v>0.11889841090689562</v>
      </c>
      <c r="O6191" s="65">
        <f t="shared" si="877"/>
        <v>0.12372790676454561</v>
      </c>
      <c r="P6191" s="65">
        <f t="shared" si="878"/>
        <v>0.11716537768278992</v>
      </c>
      <c r="Q6191" s="65">
        <f t="shared" si="879"/>
        <v>0.16131232418141087</v>
      </c>
      <c r="R6191" s="65">
        <f t="shared" si="880"/>
        <v>9.4687758157205065E-2</v>
      </c>
      <c r="S6191" s="65">
        <f t="shared" si="881"/>
        <v>5.0855899062630529E-2</v>
      </c>
      <c r="T6191" s="66">
        <f>(L6191*'Football Field'!$F$4)+(M6191*'Football Field'!$F$5)+(N6191*'Football Field'!$F$6)+(O6191*'Football Field'!$F$7)+(P6191*'Football Field'!$F$8)+(Q6191*'Football Field'!$F$9)+(R6191*'Football Field'!$F$10)+(S6191*'Football Field'!$F$11)</f>
        <v>133863887.07306887</v>
      </c>
    </row>
    <row r="6192" spans="2:20" x14ac:dyDescent="0.3">
      <c r="B6192" s="62">
        <f t="shared" si="873"/>
        <v>6165</v>
      </c>
      <c r="C6192" s="62">
        <v>0.45468970693588306</v>
      </c>
      <c r="D6192" s="62">
        <v>0.600029756496403</v>
      </c>
      <c r="E6192" s="62">
        <v>0.16258739868912209</v>
      </c>
      <c r="F6192" s="62">
        <v>9.6191657224413252E-2</v>
      </c>
      <c r="G6192" s="62">
        <v>0.54338369417743593</v>
      </c>
      <c r="H6192" s="62">
        <v>0.14567707025272447</v>
      </c>
      <c r="I6192" s="62">
        <v>0.79637635813375374</v>
      </c>
      <c r="J6192" s="62">
        <v>0.83148235071744858</v>
      </c>
      <c r="K6192" s="62"/>
      <c r="L6192" s="65">
        <f t="shared" si="874"/>
        <v>0.12524445060025796</v>
      </c>
      <c r="M6192" s="65">
        <f t="shared" si="875"/>
        <v>0.16527842185527131</v>
      </c>
      <c r="N6192" s="65">
        <f t="shared" si="876"/>
        <v>4.4784760052234168E-2</v>
      </c>
      <c r="O6192" s="65">
        <f t="shared" si="877"/>
        <v>2.6496028121214578E-2</v>
      </c>
      <c r="P6192" s="65">
        <f t="shared" si="878"/>
        <v>0.14967524270785454</v>
      </c>
      <c r="Q6192" s="65">
        <f t="shared" si="879"/>
        <v>4.0126803731298157E-2</v>
      </c>
      <c r="R6192" s="65">
        <f t="shared" si="880"/>
        <v>0.21936216704276768</v>
      </c>
      <c r="S6192" s="65">
        <f t="shared" si="881"/>
        <v>0.22903212588910152</v>
      </c>
      <c r="T6192" s="66">
        <f>(L6192*'Football Field'!$F$4)+(M6192*'Football Field'!$F$5)+(N6192*'Football Field'!$F$6)+(O6192*'Football Field'!$F$7)+(P6192*'Football Field'!$F$8)+(Q6192*'Football Field'!$F$9)+(R6192*'Football Field'!$F$10)+(S6192*'Football Field'!$F$11)</f>
        <v>152701497.57573068</v>
      </c>
    </row>
    <row r="6193" spans="2:20" x14ac:dyDescent="0.3">
      <c r="B6193" s="62">
        <f t="shared" si="873"/>
        <v>6166</v>
      </c>
      <c r="C6193" s="62">
        <v>0.56644952298197659</v>
      </c>
      <c r="D6193" s="62">
        <v>0.18864604433569032</v>
      </c>
      <c r="E6193" s="62">
        <v>4.0948214802395966E-2</v>
      </c>
      <c r="F6193" s="62">
        <v>0.2130050310530327</v>
      </c>
      <c r="G6193" s="62">
        <v>0.57181043420627631</v>
      </c>
      <c r="H6193" s="62">
        <v>0.65873524332939215</v>
      </c>
      <c r="I6193" s="62">
        <v>0.16883414875045144</v>
      </c>
      <c r="J6193" s="62">
        <v>0.99372274462833654</v>
      </c>
      <c r="K6193" s="62"/>
      <c r="L6193" s="65">
        <f t="shared" si="874"/>
        <v>0.16649744794760121</v>
      </c>
      <c r="M6193" s="65">
        <f t="shared" si="875"/>
        <v>5.5449044747985163E-2</v>
      </c>
      <c r="N6193" s="65">
        <f t="shared" si="876"/>
        <v>1.2035976704010827E-2</v>
      </c>
      <c r="O6193" s="65">
        <f t="shared" si="877"/>
        <v>6.2608922121835595E-2</v>
      </c>
      <c r="P6193" s="65">
        <f t="shared" si="878"/>
        <v>0.16807318947673294</v>
      </c>
      <c r="Q6193" s="65">
        <f t="shared" si="879"/>
        <v>0.19362314281792703</v>
      </c>
      <c r="R6193" s="65">
        <f t="shared" si="880"/>
        <v>4.9625701413557856E-2</v>
      </c>
      <c r="S6193" s="65">
        <f t="shared" si="881"/>
        <v>0.29208657477034944</v>
      </c>
      <c r="T6193" s="66">
        <f>(L6193*'Football Field'!$F$4)+(M6193*'Football Field'!$F$5)+(N6193*'Football Field'!$F$6)+(O6193*'Football Field'!$F$7)+(P6193*'Football Field'!$F$8)+(Q6193*'Football Field'!$F$9)+(R6193*'Football Field'!$F$10)+(S6193*'Football Field'!$F$11)</f>
        <v>130688896.07996017</v>
      </c>
    </row>
    <row r="6194" spans="2:20" x14ac:dyDescent="0.3">
      <c r="B6194" s="62">
        <f t="shared" si="873"/>
        <v>6167</v>
      </c>
      <c r="C6194" s="62">
        <v>0.26644788425950794</v>
      </c>
      <c r="D6194" s="62">
        <v>0.46069986422789277</v>
      </c>
      <c r="E6194" s="62">
        <v>0.41411661891292517</v>
      </c>
      <c r="F6194" s="62">
        <v>0.33588087173904979</v>
      </c>
      <c r="G6194" s="62">
        <v>0.73361561924886565</v>
      </c>
      <c r="H6194" s="62">
        <v>0.1469338854603961</v>
      </c>
      <c r="I6194" s="62">
        <v>0.1698395669333449</v>
      </c>
      <c r="J6194" s="62">
        <v>0.28301389770801411</v>
      </c>
      <c r="K6194" s="62"/>
      <c r="L6194" s="65">
        <f t="shared" si="874"/>
        <v>9.4802815854441627E-2</v>
      </c>
      <c r="M6194" s="65">
        <f t="shared" si="875"/>
        <v>0.16391815050039998</v>
      </c>
      <c r="N6194" s="65">
        <f t="shared" si="876"/>
        <v>0.14734371666779369</v>
      </c>
      <c r="O6194" s="65">
        <f t="shared" si="877"/>
        <v>0.11950724443168552</v>
      </c>
      <c r="P6194" s="65">
        <f t="shared" si="878"/>
        <v>0.26102225075975843</v>
      </c>
      <c r="Q6194" s="65">
        <f t="shared" si="879"/>
        <v>5.2279439653994848E-2</v>
      </c>
      <c r="R6194" s="65">
        <f t="shared" si="880"/>
        <v>6.0429337742828979E-2</v>
      </c>
      <c r="S6194" s="65">
        <f t="shared" si="881"/>
        <v>0.10069704438909696</v>
      </c>
      <c r="T6194" s="66">
        <f>(L6194*'Football Field'!$F$4)+(M6194*'Football Field'!$F$5)+(N6194*'Football Field'!$F$6)+(O6194*'Football Field'!$F$7)+(P6194*'Football Field'!$F$8)+(Q6194*'Football Field'!$F$9)+(R6194*'Football Field'!$F$10)+(S6194*'Football Field'!$F$11)</f>
        <v>142271671.55233139</v>
      </c>
    </row>
    <row r="6195" spans="2:20" x14ac:dyDescent="0.3">
      <c r="B6195" s="62">
        <f t="shared" si="873"/>
        <v>6168</v>
      </c>
      <c r="C6195" s="62">
        <v>0.73557709181876241</v>
      </c>
      <c r="D6195" s="62">
        <v>0.73173168155049872</v>
      </c>
      <c r="E6195" s="62">
        <v>0.13954894138056162</v>
      </c>
      <c r="F6195" s="62">
        <v>0.41099819483638966</v>
      </c>
      <c r="G6195" s="62">
        <v>0.85047732000327525</v>
      </c>
      <c r="H6195" s="62">
        <v>0.14259235234150447</v>
      </c>
      <c r="I6195" s="62">
        <v>0.76374080937397715</v>
      </c>
      <c r="J6195" s="62">
        <v>6.0140455783906033E-2</v>
      </c>
      <c r="K6195" s="62"/>
      <c r="L6195" s="65">
        <f t="shared" si="874"/>
        <v>0.19181594305777425</v>
      </c>
      <c r="M6195" s="65">
        <f t="shared" si="875"/>
        <v>0.19081317801077249</v>
      </c>
      <c r="N6195" s="65">
        <f t="shared" si="876"/>
        <v>3.6390083502249322E-2</v>
      </c>
      <c r="O6195" s="65">
        <f t="shared" si="877"/>
        <v>0.10717572259171061</v>
      </c>
      <c r="P6195" s="65">
        <f t="shared" si="878"/>
        <v>0.22177839821291126</v>
      </c>
      <c r="Q6195" s="65">
        <f t="shared" si="879"/>
        <v>3.7183711729770925E-2</v>
      </c>
      <c r="R6195" s="65">
        <f t="shared" si="880"/>
        <v>0.19916017672539552</v>
      </c>
      <c r="S6195" s="65">
        <f t="shared" si="881"/>
        <v>1.5682786169415701E-2</v>
      </c>
      <c r="T6195" s="66">
        <f>(L6195*'Football Field'!$F$4)+(M6195*'Football Field'!$F$5)+(N6195*'Football Field'!$F$6)+(O6195*'Football Field'!$F$7)+(P6195*'Football Field'!$F$8)+(Q6195*'Football Field'!$F$9)+(R6195*'Football Field'!$F$10)+(S6195*'Football Field'!$F$11)</f>
        <v>154108265.61136895</v>
      </c>
    </row>
    <row r="6196" spans="2:20" x14ac:dyDescent="0.3">
      <c r="B6196" s="62">
        <f t="shared" si="873"/>
        <v>6169</v>
      </c>
      <c r="C6196" s="62">
        <v>0.96882686174791388</v>
      </c>
      <c r="D6196" s="62">
        <v>0.10653528408231983</v>
      </c>
      <c r="E6196" s="62">
        <v>0.57452533005720474</v>
      </c>
      <c r="F6196" s="62">
        <v>0.59879857761866817</v>
      </c>
      <c r="G6196" s="62">
        <v>0.34975477784278597</v>
      </c>
      <c r="H6196" s="62">
        <v>0.12427874352075763</v>
      </c>
      <c r="I6196" s="62">
        <v>0.91218960023639362</v>
      </c>
      <c r="J6196" s="62">
        <v>0.65819843196270167</v>
      </c>
      <c r="K6196" s="62"/>
      <c r="L6196" s="65">
        <f t="shared" si="874"/>
        <v>0.22567029537128488</v>
      </c>
      <c r="M6196" s="65">
        <f t="shared" si="875"/>
        <v>2.4815423658821389E-2</v>
      </c>
      <c r="N6196" s="65">
        <f t="shared" si="876"/>
        <v>0.13382504764409575</v>
      </c>
      <c r="O6196" s="65">
        <f t="shared" si="877"/>
        <v>0.13947905163912647</v>
      </c>
      <c r="P6196" s="65">
        <f t="shared" si="878"/>
        <v>8.1468905476979658E-2</v>
      </c>
      <c r="Q6196" s="65">
        <f t="shared" si="879"/>
        <v>2.8948434303423587E-2</v>
      </c>
      <c r="R6196" s="65">
        <f t="shared" si="880"/>
        <v>0.21247769301995667</v>
      </c>
      <c r="S6196" s="65">
        <f t="shared" si="881"/>
        <v>0.15331514888631162</v>
      </c>
      <c r="T6196" s="66">
        <f>(L6196*'Football Field'!$F$4)+(M6196*'Football Field'!$F$5)+(N6196*'Football Field'!$F$6)+(O6196*'Football Field'!$F$7)+(P6196*'Football Field'!$F$8)+(Q6196*'Football Field'!$F$9)+(R6196*'Football Field'!$F$10)+(S6196*'Football Field'!$F$11)</f>
        <v>148666631.56292263</v>
      </c>
    </row>
    <row r="6197" spans="2:20" x14ac:dyDescent="0.3">
      <c r="B6197" s="62">
        <f t="shared" si="873"/>
        <v>6170</v>
      </c>
      <c r="C6197" s="62">
        <v>2.5693243206630911E-2</v>
      </c>
      <c r="D6197" s="62">
        <v>0.60520689269720829</v>
      </c>
      <c r="E6197" s="62">
        <v>0.57394001057449162</v>
      </c>
      <c r="F6197" s="62">
        <v>0.17668825130140131</v>
      </c>
      <c r="G6197" s="62">
        <v>0.55011737066233202</v>
      </c>
      <c r="H6197" s="62">
        <v>0.83725865906559083</v>
      </c>
      <c r="I6197" s="62">
        <v>0.35731901084185758</v>
      </c>
      <c r="J6197" s="62">
        <v>0.10134965111232797</v>
      </c>
      <c r="K6197" s="62"/>
      <c r="L6197" s="65">
        <f t="shared" si="874"/>
        <v>7.9605457396210201E-3</v>
      </c>
      <c r="M6197" s="65">
        <f t="shared" si="875"/>
        <v>0.18751144464341762</v>
      </c>
      <c r="N6197" s="65">
        <f t="shared" si="876"/>
        <v>0.17782401658026875</v>
      </c>
      <c r="O6197" s="65">
        <f t="shared" si="877"/>
        <v>5.4743377269532871E-2</v>
      </c>
      <c r="P6197" s="65">
        <f t="shared" si="878"/>
        <v>0.170443040456152</v>
      </c>
      <c r="Q6197" s="65">
        <f t="shared" si="879"/>
        <v>0.25940811744876513</v>
      </c>
      <c r="R6197" s="65">
        <f t="shared" si="880"/>
        <v>0.1107082631245498</v>
      </c>
      <c r="S6197" s="65">
        <f t="shared" si="881"/>
        <v>3.1401194737692775E-2</v>
      </c>
      <c r="T6197" s="66">
        <f>(L6197*'Football Field'!$F$4)+(M6197*'Football Field'!$F$5)+(N6197*'Football Field'!$F$6)+(O6197*'Football Field'!$F$7)+(P6197*'Football Field'!$F$8)+(Q6197*'Football Field'!$F$9)+(R6197*'Football Field'!$F$10)+(S6197*'Football Field'!$F$11)</f>
        <v>141964551.40814805</v>
      </c>
    </row>
    <row r="6198" spans="2:20" x14ac:dyDescent="0.3">
      <c r="B6198" s="62">
        <f t="shared" si="873"/>
        <v>6171</v>
      </c>
      <c r="C6198" s="62">
        <v>0.38491304357164713</v>
      </c>
      <c r="D6198" s="62">
        <v>0.37240970697472486</v>
      </c>
      <c r="E6198" s="62">
        <v>0.72302234498462559</v>
      </c>
      <c r="F6198" s="62">
        <v>0.30126402177423262</v>
      </c>
      <c r="G6198" s="62">
        <v>0.27147231412470874</v>
      </c>
      <c r="H6198" s="62">
        <v>0.18105973865048308</v>
      </c>
      <c r="I6198" s="62">
        <v>0.731140320707374</v>
      </c>
      <c r="J6198" s="62">
        <v>0.34444874169201767</v>
      </c>
      <c r="K6198" s="62"/>
      <c r="L6198" s="65">
        <f t="shared" si="874"/>
        <v>0.11629740689870403</v>
      </c>
      <c r="M6198" s="65">
        <f t="shared" si="875"/>
        <v>0.11251965592848247</v>
      </c>
      <c r="N6198" s="65">
        <f t="shared" si="876"/>
        <v>0.21845355790308674</v>
      </c>
      <c r="O6198" s="65">
        <f t="shared" si="877"/>
        <v>9.102373928176942E-2</v>
      </c>
      <c r="P6198" s="65">
        <f t="shared" si="878"/>
        <v>8.2022489766879966E-2</v>
      </c>
      <c r="Q6198" s="65">
        <f t="shared" si="879"/>
        <v>5.4705285909306324E-2</v>
      </c>
      <c r="R6198" s="65">
        <f t="shared" si="880"/>
        <v>0.22090631844625222</v>
      </c>
      <c r="S6198" s="65">
        <f t="shared" si="881"/>
        <v>0.10407154586551898</v>
      </c>
      <c r="T6198" s="66">
        <f>(L6198*'Football Field'!$F$4)+(M6198*'Football Field'!$F$5)+(N6198*'Football Field'!$F$6)+(O6198*'Football Field'!$F$7)+(P6198*'Football Field'!$F$8)+(Q6198*'Football Field'!$F$9)+(R6198*'Football Field'!$F$10)+(S6198*'Football Field'!$F$11)</f>
        <v>151616193.06535083</v>
      </c>
    </row>
    <row r="6199" spans="2:20" x14ac:dyDescent="0.3">
      <c r="B6199" s="62">
        <f t="shared" si="873"/>
        <v>6172</v>
      </c>
      <c r="C6199" s="62">
        <v>0.90633210297896072</v>
      </c>
      <c r="D6199" s="62">
        <v>4.163844450243448E-2</v>
      </c>
      <c r="E6199" s="62">
        <v>4.1044263840110617E-2</v>
      </c>
      <c r="F6199" s="62">
        <v>0.2210293223366121</v>
      </c>
      <c r="G6199" s="62">
        <v>0.41680457782348768</v>
      </c>
      <c r="H6199" s="62">
        <v>0.66494080108049669</v>
      </c>
      <c r="I6199" s="62">
        <v>0.9134986974792727</v>
      </c>
      <c r="J6199" s="62">
        <v>0.51320717531915894</v>
      </c>
      <c r="K6199" s="62"/>
      <c r="L6199" s="65">
        <f t="shared" si="874"/>
        <v>0.24373624518861292</v>
      </c>
      <c r="M6199" s="65">
        <f t="shared" si="875"/>
        <v>1.1197659318433535E-2</v>
      </c>
      <c r="N6199" s="65">
        <f t="shared" si="876"/>
        <v>1.1037868704019137E-2</v>
      </c>
      <c r="O6199" s="65">
        <f t="shared" si="877"/>
        <v>5.9440526188842317E-2</v>
      </c>
      <c r="P6199" s="65">
        <f t="shared" si="878"/>
        <v>0.11208957780730865</v>
      </c>
      <c r="Q6199" s="65">
        <f t="shared" si="879"/>
        <v>0.17881985377696688</v>
      </c>
      <c r="R6199" s="65">
        <f t="shared" si="880"/>
        <v>0.24566352860774163</v>
      </c>
      <c r="S6199" s="65">
        <f t="shared" si="881"/>
        <v>0.13801474040807502</v>
      </c>
      <c r="T6199" s="66">
        <f>(L6199*'Football Field'!$F$4)+(M6199*'Football Field'!$F$5)+(N6199*'Football Field'!$F$6)+(O6199*'Football Field'!$F$7)+(P6199*'Football Field'!$F$8)+(Q6199*'Football Field'!$F$9)+(R6199*'Football Field'!$F$10)+(S6199*'Football Field'!$F$11)</f>
        <v>151837598.32888386</v>
      </c>
    </row>
    <row r="6200" spans="2:20" x14ac:dyDescent="0.3">
      <c r="B6200" s="62">
        <f t="shared" si="873"/>
        <v>6173</v>
      </c>
      <c r="C6200" s="62">
        <v>0.46622918427351057</v>
      </c>
      <c r="D6200" s="62">
        <v>0.7813426692101445</v>
      </c>
      <c r="E6200" s="62">
        <v>0.10835548032052533</v>
      </c>
      <c r="F6200" s="62">
        <v>0.71839973814169522</v>
      </c>
      <c r="G6200" s="62">
        <v>0.92245243575097324</v>
      </c>
      <c r="H6200" s="62">
        <v>0.82850530125178978</v>
      </c>
      <c r="I6200" s="62">
        <v>0.32742968583405418</v>
      </c>
      <c r="J6200" s="62">
        <v>0.4700523554552013</v>
      </c>
      <c r="K6200" s="62"/>
      <c r="L6200" s="65">
        <f t="shared" si="874"/>
        <v>0.10085500726680988</v>
      </c>
      <c r="M6200" s="65">
        <f t="shared" si="875"/>
        <v>0.16902056593443288</v>
      </c>
      <c r="N6200" s="65">
        <f t="shared" si="876"/>
        <v>2.3439529578470782E-2</v>
      </c>
      <c r="O6200" s="65">
        <f t="shared" si="877"/>
        <v>0.15540470921753829</v>
      </c>
      <c r="P6200" s="65">
        <f t="shared" si="878"/>
        <v>0.19954552449546586</v>
      </c>
      <c r="Q6200" s="65">
        <f t="shared" si="879"/>
        <v>0.17922281786916289</v>
      </c>
      <c r="R6200" s="65">
        <f t="shared" si="880"/>
        <v>7.0829807438202122E-2</v>
      </c>
      <c r="S6200" s="65">
        <f t="shared" si="881"/>
        <v>0.10168203819991739</v>
      </c>
      <c r="T6200" s="66">
        <f>(L6200*'Football Field'!$F$4)+(M6200*'Football Field'!$F$5)+(N6200*'Football Field'!$F$6)+(O6200*'Football Field'!$F$7)+(P6200*'Football Field'!$F$8)+(Q6200*'Football Field'!$F$9)+(R6200*'Football Field'!$F$10)+(S6200*'Football Field'!$F$11)</f>
        <v>135648176.80685169</v>
      </c>
    </row>
    <row r="6201" spans="2:20" x14ac:dyDescent="0.3">
      <c r="B6201" s="62">
        <f t="shared" si="873"/>
        <v>6174</v>
      </c>
      <c r="C6201" s="62">
        <v>0.30347295798645502</v>
      </c>
      <c r="D6201" s="62">
        <v>0.53626510409564943</v>
      </c>
      <c r="E6201" s="62">
        <v>9.8185508815383904E-2</v>
      </c>
      <c r="F6201" s="62">
        <v>0.27487596399493386</v>
      </c>
      <c r="G6201" s="62">
        <v>0.43610732223305837</v>
      </c>
      <c r="H6201" s="62">
        <v>0.77256733171225467</v>
      </c>
      <c r="I6201" s="62">
        <v>0.21272701738135014</v>
      </c>
      <c r="J6201" s="62">
        <v>0.81179968565224658</v>
      </c>
      <c r="K6201" s="62"/>
      <c r="L6201" s="65">
        <f t="shared" si="874"/>
        <v>8.8065258108988964E-2</v>
      </c>
      <c r="M6201" s="65">
        <f t="shared" si="875"/>
        <v>0.15561954884011467</v>
      </c>
      <c r="N6201" s="65">
        <f t="shared" si="876"/>
        <v>2.8492595299957915E-2</v>
      </c>
      <c r="O6201" s="65">
        <f t="shared" si="877"/>
        <v>7.9766654919715921E-2</v>
      </c>
      <c r="P6201" s="65">
        <f t="shared" si="878"/>
        <v>0.12655461676222396</v>
      </c>
      <c r="Q6201" s="65">
        <f t="shared" si="879"/>
        <v>0.22419243521806409</v>
      </c>
      <c r="R6201" s="65">
        <f t="shared" si="880"/>
        <v>6.1731561905031859E-2</v>
      </c>
      <c r="S6201" s="65">
        <f t="shared" si="881"/>
        <v>0.23557732894590261</v>
      </c>
      <c r="T6201" s="66">
        <f>(L6201*'Football Field'!$F$4)+(M6201*'Football Field'!$F$5)+(N6201*'Football Field'!$F$6)+(O6201*'Football Field'!$F$7)+(P6201*'Football Field'!$F$8)+(Q6201*'Football Field'!$F$9)+(R6201*'Football Field'!$F$10)+(S6201*'Football Field'!$F$11)</f>
        <v>129136725.41825384</v>
      </c>
    </row>
    <row r="6202" spans="2:20" x14ac:dyDescent="0.3">
      <c r="B6202" s="62">
        <f t="shared" si="873"/>
        <v>6175</v>
      </c>
      <c r="C6202" s="62">
        <v>0.91692950799018635</v>
      </c>
      <c r="D6202" s="62">
        <v>0.6646675215259461</v>
      </c>
      <c r="E6202" s="62">
        <v>0.76661482136392534</v>
      </c>
      <c r="F6202" s="62">
        <v>0.3378396908433523</v>
      </c>
      <c r="G6202" s="62">
        <v>0.1577006918919156</v>
      </c>
      <c r="H6202" s="62">
        <v>0.7428843548808185</v>
      </c>
      <c r="I6202" s="62">
        <v>0.63274694083354877</v>
      </c>
      <c r="J6202" s="62">
        <v>0.14462775541371486</v>
      </c>
      <c r="K6202" s="62"/>
      <c r="L6202" s="65">
        <f t="shared" si="874"/>
        <v>0.21011162624527893</v>
      </c>
      <c r="M6202" s="65">
        <f t="shared" si="875"/>
        <v>0.15230655425883641</v>
      </c>
      <c r="N6202" s="65">
        <f t="shared" si="876"/>
        <v>0.1756674699820352</v>
      </c>
      <c r="O6202" s="65">
        <f t="shared" si="877"/>
        <v>7.7414944371120342E-2</v>
      </c>
      <c r="P6202" s="65">
        <f t="shared" si="878"/>
        <v>3.6136637052987822E-2</v>
      </c>
      <c r="Q6202" s="65">
        <f t="shared" si="879"/>
        <v>0.17022970528924702</v>
      </c>
      <c r="R6202" s="65">
        <f t="shared" si="880"/>
        <v>0.14499204964149232</v>
      </c>
      <c r="S6202" s="65">
        <f t="shared" si="881"/>
        <v>3.3141013159002086E-2</v>
      </c>
      <c r="T6202" s="66">
        <f>(L6202*'Football Field'!$F$4)+(M6202*'Football Field'!$F$5)+(N6202*'Football Field'!$F$6)+(O6202*'Football Field'!$F$7)+(P6202*'Football Field'!$F$8)+(Q6202*'Football Field'!$F$9)+(R6202*'Football Field'!$F$10)+(S6202*'Football Field'!$F$11)</f>
        <v>134971598.43262079</v>
      </c>
    </row>
    <row r="6203" spans="2:20" x14ac:dyDescent="0.3">
      <c r="B6203" s="62">
        <f t="shared" si="873"/>
        <v>6176</v>
      </c>
      <c r="C6203" s="62">
        <v>0.24001176042161232</v>
      </c>
      <c r="D6203" s="62">
        <v>0.51687843875989492</v>
      </c>
      <c r="E6203" s="62">
        <v>0.18994931761302813</v>
      </c>
      <c r="F6203" s="62">
        <v>0.15696654209463956</v>
      </c>
      <c r="G6203" s="62">
        <v>0.30178334068042689</v>
      </c>
      <c r="H6203" s="62">
        <v>0.79989460768111564</v>
      </c>
      <c r="I6203" s="62">
        <v>5.0705407760370802E-3</v>
      </c>
      <c r="J6203" s="62">
        <v>0.58095359477008746</v>
      </c>
      <c r="K6203" s="62"/>
      <c r="L6203" s="65">
        <f t="shared" si="874"/>
        <v>8.5979244245063147E-2</v>
      </c>
      <c r="M6203" s="65">
        <f t="shared" si="875"/>
        <v>0.18516099983216558</v>
      </c>
      <c r="N6203" s="65">
        <f t="shared" si="876"/>
        <v>6.8045410543820184E-2</v>
      </c>
      <c r="O6203" s="65">
        <f t="shared" si="877"/>
        <v>5.62300140516062E-2</v>
      </c>
      <c r="P6203" s="65">
        <f t="shared" si="878"/>
        <v>0.10810763402540782</v>
      </c>
      <c r="Q6203" s="65">
        <f t="shared" si="879"/>
        <v>0.28654568310866274</v>
      </c>
      <c r="R6203" s="65">
        <f t="shared" si="880"/>
        <v>1.8164162584017578E-3</v>
      </c>
      <c r="S6203" s="65">
        <f t="shared" si="881"/>
        <v>0.2081145979348725</v>
      </c>
      <c r="T6203" s="66">
        <f>(L6203*'Football Field'!$F$4)+(M6203*'Football Field'!$F$5)+(N6203*'Football Field'!$F$6)+(O6203*'Football Field'!$F$7)+(P6203*'Football Field'!$F$8)+(Q6203*'Football Field'!$F$9)+(R6203*'Football Field'!$F$10)+(S6203*'Football Field'!$F$11)</f>
        <v>119877953.46856487</v>
      </c>
    </row>
    <row r="6204" spans="2:20" x14ac:dyDescent="0.3">
      <c r="B6204" s="62">
        <f t="shared" si="873"/>
        <v>6177</v>
      </c>
      <c r="C6204" s="62">
        <v>0.66330153671904712</v>
      </c>
      <c r="D6204" s="62">
        <v>0.70179661855604836</v>
      </c>
      <c r="E6204" s="62">
        <v>0.4204236017526779</v>
      </c>
      <c r="F6204" s="62">
        <v>0.11106557709379394</v>
      </c>
      <c r="G6204" s="62">
        <v>0.51200755382480523</v>
      </c>
      <c r="H6204" s="62">
        <v>0.83171690015579991</v>
      </c>
      <c r="I6204" s="62">
        <v>0.11472052383423781</v>
      </c>
      <c r="J6204" s="62">
        <v>0.94034838005873178</v>
      </c>
      <c r="K6204" s="62"/>
      <c r="L6204" s="65">
        <f t="shared" si="874"/>
        <v>0.15442206041368436</v>
      </c>
      <c r="M6204" s="65">
        <f t="shared" si="875"/>
        <v>0.16338403249423605</v>
      </c>
      <c r="N6204" s="65">
        <f t="shared" si="876"/>
        <v>9.7878076915552101E-2</v>
      </c>
      <c r="O6204" s="65">
        <f t="shared" si="877"/>
        <v>2.5856981035644967E-2</v>
      </c>
      <c r="P6204" s="65">
        <f t="shared" si="878"/>
        <v>0.11919957520388842</v>
      </c>
      <c r="Q6204" s="65">
        <f t="shared" si="879"/>
        <v>0.19363054401808552</v>
      </c>
      <c r="R6204" s="65">
        <f t="shared" si="880"/>
        <v>2.6707882737385915E-2</v>
      </c>
      <c r="S6204" s="65">
        <f t="shared" si="881"/>
        <v>0.21892084718152272</v>
      </c>
      <c r="T6204" s="66">
        <f>(L6204*'Football Field'!$F$4)+(M6204*'Football Field'!$F$5)+(N6204*'Football Field'!$F$6)+(O6204*'Football Field'!$F$7)+(P6204*'Football Field'!$F$8)+(Q6204*'Football Field'!$F$9)+(R6204*'Football Field'!$F$10)+(S6204*'Football Field'!$F$11)</f>
        <v>124632566.58296952</v>
      </c>
    </row>
    <row r="6205" spans="2:20" x14ac:dyDescent="0.3">
      <c r="B6205" s="62">
        <f t="shared" si="873"/>
        <v>6178</v>
      </c>
      <c r="C6205" s="62">
        <v>0.31864233144443721</v>
      </c>
      <c r="D6205" s="62">
        <v>0.42232177899239232</v>
      </c>
      <c r="E6205" s="62">
        <v>0.71223069437318054</v>
      </c>
      <c r="F6205" s="62">
        <v>0.33296428862806304</v>
      </c>
      <c r="G6205" s="62">
        <v>0.1235226316178154</v>
      </c>
      <c r="H6205" s="62">
        <v>0.12217157091194386</v>
      </c>
      <c r="I6205" s="62">
        <v>0.13000545367913019</v>
      </c>
      <c r="J6205" s="62">
        <v>0.68655373916242202</v>
      </c>
      <c r="K6205" s="62"/>
      <c r="L6205" s="65">
        <f t="shared" si="874"/>
        <v>0.11186663894232093</v>
      </c>
      <c r="M6205" s="65">
        <f t="shared" si="875"/>
        <v>0.14826566750833187</v>
      </c>
      <c r="N6205" s="65">
        <f t="shared" si="876"/>
        <v>0.25004478711258837</v>
      </c>
      <c r="O6205" s="65">
        <f t="shared" si="877"/>
        <v>0.1168946878080989</v>
      </c>
      <c r="P6205" s="65">
        <f t="shared" si="878"/>
        <v>4.3365429727295901E-2</v>
      </c>
      <c r="Q6205" s="65">
        <f t="shared" si="879"/>
        <v>4.2891109132515662E-2</v>
      </c>
      <c r="R6205" s="65">
        <f t="shared" si="880"/>
        <v>4.5641371883421107E-2</v>
      </c>
      <c r="S6205" s="65">
        <f t="shared" si="881"/>
        <v>0.24103030788542723</v>
      </c>
      <c r="T6205" s="66">
        <f>(L6205*'Football Field'!$F$4)+(M6205*'Football Field'!$F$5)+(N6205*'Football Field'!$F$6)+(O6205*'Football Field'!$F$7)+(P6205*'Football Field'!$F$8)+(Q6205*'Football Field'!$F$9)+(R6205*'Football Field'!$F$10)+(S6205*'Football Field'!$F$11)</f>
        <v>126098343.46405253</v>
      </c>
    </row>
    <row r="6206" spans="2:20" x14ac:dyDescent="0.3">
      <c r="B6206" s="62">
        <f t="shared" si="873"/>
        <v>6179</v>
      </c>
      <c r="C6206" s="62">
        <v>0.50681234608474701</v>
      </c>
      <c r="D6206" s="62">
        <v>0.19839913280673782</v>
      </c>
      <c r="E6206" s="62">
        <v>0.85165745103466162</v>
      </c>
      <c r="F6206" s="62">
        <v>0.130926986330128</v>
      </c>
      <c r="G6206" s="62">
        <v>0.74291476277000379</v>
      </c>
      <c r="H6206" s="62">
        <v>0.14237790498626501</v>
      </c>
      <c r="I6206" s="62">
        <v>0.36199639751783175</v>
      </c>
      <c r="J6206" s="62">
        <v>0.61514416954956741</v>
      </c>
      <c r="K6206" s="62"/>
      <c r="L6206" s="65">
        <f t="shared" si="874"/>
        <v>0.14275482638369416</v>
      </c>
      <c r="M6206" s="65">
        <f t="shared" si="875"/>
        <v>5.5883472408080163E-2</v>
      </c>
      <c r="N6206" s="65">
        <f t="shared" si="876"/>
        <v>0.23988802265780404</v>
      </c>
      <c r="O6206" s="65">
        <f t="shared" si="877"/>
        <v>3.6878460729866239E-2</v>
      </c>
      <c r="P6206" s="65">
        <f t="shared" si="878"/>
        <v>0.20925825662380609</v>
      </c>
      <c r="Q6206" s="65">
        <f t="shared" si="879"/>
        <v>4.0103863420465451E-2</v>
      </c>
      <c r="R6206" s="65">
        <f t="shared" si="880"/>
        <v>0.10196423445165963</v>
      </c>
      <c r="S6206" s="65">
        <f t="shared" si="881"/>
        <v>0.17326886332462429</v>
      </c>
      <c r="T6206" s="66">
        <f>(L6206*'Football Field'!$F$4)+(M6206*'Football Field'!$F$5)+(N6206*'Football Field'!$F$6)+(O6206*'Football Field'!$F$7)+(P6206*'Football Field'!$F$8)+(Q6206*'Football Field'!$F$9)+(R6206*'Football Field'!$F$10)+(S6206*'Football Field'!$F$11)</f>
        <v>146304588.40954247</v>
      </c>
    </row>
    <row r="6207" spans="2:20" x14ac:dyDescent="0.3">
      <c r="B6207" s="62">
        <f t="shared" si="873"/>
        <v>6180</v>
      </c>
      <c r="C6207" s="62">
        <v>0.8538435655127391</v>
      </c>
      <c r="D6207" s="62">
        <v>0.7047878864515188</v>
      </c>
      <c r="E6207" s="62">
        <v>0.76471944345373088</v>
      </c>
      <c r="F6207" s="62">
        <v>0.49057412179119619</v>
      </c>
      <c r="G6207" s="62">
        <v>0.552012122163551</v>
      </c>
      <c r="H6207" s="62">
        <v>0.78940360492282424</v>
      </c>
      <c r="I6207" s="62">
        <v>0.754640511232334</v>
      </c>
      <c r="J6207" s="62">
        <v>0.86226518780977679</v>
      </c>
      <c r="K6207" s="62"/>
      <c r="L6207" s="65">
        <f t="shared" si="874"/>
        <v>0.1479222299141863</v>
      </c>
      <c r="M6207" s="65">
        <f t="shared" si="875"/>
        <v>0.12209941023307924</v>
      </c>
      <c r="N6207" s="65">
        <f t="shared" si="876"/>
        <v>0.13248211956306377</v>
      </c>
      <c r="O6207" s="65">
        <f t="shared" si="877"/>
        <v>8.4988422896845828E-2</v>
      </c>
      <c r="P6207" s="65">
        <f t="shared" si="878"/>
        <v>9.5632112658787058E-2</v>
      </c>
      <c r="Q6207" s="65">
        <f t="shared" si="879"/>
        <v>0.13675847222946522</v>
      </c>
      <c r="R6207" s="65">
        <f t="shared" si="880"/>
        <v>0.13073601736172238</v>
      </c>
      <c r="S6207" s="65">
        <f t="shared" si="881"/>
        <v>0.14938121514285027</v>
      </c>
      <c r="T6207" s="66">
        <f>(L6207*'Football Field'!$F$4)+(M6207*'Football Field'!$F$5)+(N6207*'Football Field'!$F$6)+(O6207*'Football Field'!$F$7)+(P6207*'Football Field'!$F$8)+(Q6207*'Football Field'!$F$9)+(R6207*'Football Field'!$F$10)+(S6207*'Football Field'!$F$11)</f>
        <v>138090690.82244009</v>
      </c>
    </row>
    <row r="6208" spans="2:20" x14ac:dyDescent="0.3">
      <c r="B6208" s="62">
        <f t="shared" si="873"/>
        <v>6181</v>
      </c>
      <c r="C6208" s="62">
        <v>0.59959246787965059</v>
      </c>
      <c r="D6208" s="62">
        <v>0.24968814456970734</v>
      </c>
      <c r="E6208" s="62">
        <v>0.65264695029687703</v>
      </c>
      <c r="F6208" s="62">
        <v>4.2226288178969229E-3</v>
      </c>
      <c r="G6208" s="62">
        <v>0.8042472800091266</v>
      </c>
      <c r="H6208" s="62">
        <v>0.6197883052415919</v>
      </c>
      <c r="I6208" s="62">
        <v>4.352945295858035E-2</v>
      </c>
      <c r="J6208" s="62">
        <v>0.5500641799425291</v>
      </c>
      <c r="K6208" s="62"/>
      <c r="L6208" s="65">
        <f t="shared" si="874"/>
        <v>0.17015607339847125</v>
      </c>
      <c r="M6208" s="65">
        <f t="shared" si="875"/>
        <v>7.0858051977162176E-2</v>
      </c>
      <c r="N6208" s="65">
        <f t="shared" si="876"/>
        <v>0.18521220383357784</v>
      </c>
      <c r="O6208" s="65">
        <f t="shared" si="877"/>
        <v>1.1983238242025186E-3</v>
      </c>
      <c r="P6208" s="65">
        <f t="shared" si="878"/>
        <v>0.22823428668423779</v>
      </c>
      <c r="Q6208" s="65">
        <f t="shared" si="879"/>
        <v>0.17588737352079339</v>
      </c>
      <c r="R6208" s="65">
        <f t="shared" si="880"/>
        <v>1.2353058434520199E-2</v>
      </c>
      <c r="S6208" s="65">
        <f t="shared" si="881"/>
        <v>0.15610062832703478</v>
      </c>
      <c r="T6208" s="66">
        <f>(L6208*'Football Field'!$F$4)+(M6208*'Football Field'!$F$5)+(N6208*'Football Field'!$F$6)+(O6208*'Football Field'!$F$7)+(P6208*'Football Field'!$F$8)+(Q6208*'Football Field'!$F$9)+(R6208*'Football Field'!$F$10)+(S6208*'Football Field'!$F$11)</f>
        <v>133423487.8909514</v>
      </c>
    </row>
    <row r="6209" spans="2:20" x14ac:dyDescent="0.3">
      <c r="B6209" s="62">
        <f t="shared" si="873"/>
        <v>6182</v>
      </c>
      <c r="C6209" s="62">
        <v>0.43709296702582623</v>
      </c>
      <c r="D6209" s="62">
        <v>0.49402843058623735</v>
      </c>
      <c r="E6209" s="62">
        <v>5.0405148173244707E-2</v>
      </c>
      <c r="F6209" s="62">
        <v>0.69961381827996394</v>
      </c>
      <c r="G6209" s="62">
        <v>0.1758852612184747</v>
      </c>
      <c r="H6209" s="62">
        <v>0.9699790751766828</v>
      </c>
      <c r="I6209" s="62">
        <v>0.57803376731453515</v>
      </c>
      <c r="J6209" s="62">
        <v>0.26715400975949999</v>
      </c>
      <c r="K6209" s="62"/>
      <c r="L6209" s="65">
        <f t="shared" si="874"/>
        <v>0.11902779325970773</v>
      </c>
      <c r="M6209" s="65">
        <f t="shared" si="875"/>
        <v>0.13453228108509482</v>
      </c>
      <c r="N6209" s="65">
        <f t="shared" si="876"/>
        <v>1.3726172710611037E-2</v>
      </c>
      <c r="O6209" s="65">
        <f t="shared" si="877"/>
        <v>0.19051665253388064</v>
      </c>
      <c r="P6209" s="65">
        <f t="shared" si="878"/>
        <v>4.7896525657218622E-2</v>
      </c>
      <c r="Q6209" s="65">
        <f t="shared" si="879"/>
        <v>0.26414167588185178</v>
      </c>
      <c r="R6209" s="65">
        <f t="shared" si="880"/>
        <v>0.15740835232651829</v>
      </c>
      <c r="S6209" s="65">
        <f t="shared" si="881"/>
        <v>7.2750546545117104E-2</v>
      </c>
      <c r="T6209" s="66">
        <f>(L6209*'Football Field'!$F$4)+(M6209*'Football Field'!$F$5)+(N6209*'Football Field'!$F$6)+(O6209*'Football Field'!$F$7)+(P6209*'Football Field'!$F$8)+(Q6209*'Football Field'!$F$9)+(R6209*'Football Field'!$F$10)+(S6209*'Football Field'!$F$11)</f>
        <v>135025272.11987448</v>
      </c>
    </row>
    <row r="6210" spans="2:20" x14ac:dyDescent="0.3">
      <c r="B6210" s="62">
        <f t="shared" si="873"/>
        <v>6183</v>
      </c>
      <c r="C6210" s="62">
        <v>1.6820207464048109E-2</v>
      </c>
      <c r="D6210" s="62">
        <v>0.31119560411919234</v>
      </c>
      <c r="E6210" s="62">
        <v>0.18053869118702559</v>
      </c>
      <c r="F6210" s="62">
        <v>0.77227865201010648</v>
      </c>
      <c r="G6210" s="62">
        <v>0.6935839888084594</v>
      </c>
      <c r="H6210" s="62">
        <v>0.85707802667687072</v>
      </c>
      <c r="I6210" s="62">
        <v>0.71003760863909382</v>
      </c>
      <c r="J6210" s="62">
        <v>0.32343259929515211</v>
      </c>
      <c r="K6210" s="62"/>
      <c r="L6210" s="65">
        <f t="shared" si="874"/>
        <v>4.3519684701242732E-3</v>
      </c>
      <c r="M6210" s="65">
        <f t="shared" si="875"/>
        <v>8.0517048321950876E-2</v>
      </c>
      <c r="N6210" s="65">
        <f t="shared" si="876"/>
        <v>4.6711593383304481E-2</v>
      </c>
      <c r="O6210" s="65">
        <f t="shared" si="877"/>
        <v>0.19981515393801125</v>
      </c>
      <c r="P6210" s="65">
        <f t="shared" si="878"/>
        <v>0.17945412725313625</v>
      </c>
      <c r="Q6210" s="65">
        <f t="shared" si="879"/>
        <v>0.22175568027365938</v>
      </c>
      <c r="R6210" s="65">
        <f t="shared" si="880"/>
        <v>0.18371124684428186</v>
      </c>
      <c r="S6210" s="65">
        <f t="shared" si="881"/>
        <v>8.3683181515531765E-2</v>
      </c>
      <c r="T6210" s="66">
        <f>(L6210*'Football Field'!$F$4)+(M6210*'Football Field'!$F$5)+(N6210*'Football Field'!$F$6)+(O6210*'Football Field'!$F$7)+(P6210*'Football Field'!$F$8)+(Q6210*'Football Field'!$F$9)+(R6210*'Football Field'!$F$10)+(S6210*'Football Field'!$F$11)</f>
        <v>151200691.77082697</v>
      </c>
    </row>
    <row r="6211" spans="2:20" x14ac:dyDescent="0.3">
      <c r="B6211" s="62">
        <f t="shared" si="873"/>
        <v>6184</v>
      </c>
      <c r="C6211" s="62">
        <v>0.87241644173400723</v>
      </c>
      <c r="D6211" s="62">
        <v>0.93408941986031779</v>
      </c>
      <c r="E6211" s="62">
        <v>0.89638862719062362</v>
      </c>
      <c r="F6211" s="62">
        <v>7.4269032028785653E-2</v>
      </c>
      <c r="G6211" s="62">
        <v>1.1421431187044195E-2</v>
      </c>
      <c r="H6211" s="62">
        <v>0.10892687180943006</v>
      </c>
      <c r="I6211" s="62">
        <v>0.80936212712545352</v>
      </c>
      <c r="J6211" s="62">
        <v>0.83154850240816991</v>
      </c>
      <c r="K6211" s="62"/>
      <c r="L6211" s="65">
        <f t="shared" si="874"/>
        <v>0.19222900703992987</v>
      </c>
      <c r="M6211" s="65">
        <f t="shared" si="875"/>
        <v>0.20581808535080218</v>
      </c>
      <c r="N6211" s="65">
        <f t="shared" si="876"/>
        <v>0.1975110594938512</v>
      </c>
      <c r="O6211" s="65">
        <f t="shared" si="877"/>
        <v>1.6364503920093535E-2</v>
      </c>
      <c r="P6211" s="65">
        <f t="shared" si="878"/>
        <v>2.5166082057057251E-3</v>
      </c>
      <c r="Q6211" s="65">
        <f t="shared" si="879"/>
        <v>2.4001042857783018E-2</v>
      </c>
      <c r="R6211" s="65">
        <f t="shared" si="880"/>
        <v>0.17833556383212618</v>
      </c>
      <c r="S6211" s="65">
        <f t="shared" si="881"/>
        <v>0.18322412929970838</v>
      </c>
      <c r="T6211" s="66">
        <f>(L6211*'Football Field'!$F$4)+(M6211*'Football Field'!$F$5)+(N6211*'Football Field'!$F$6)+(O6211*'Football Field'!$F$7)+(P6211*'Football Field'!$F$8)+(Q6211*'Football Field'!$F$9)+(R6211*'Football Field'!$F$10)+(S6211*'Football Field'!$F$11)</f>
        <v>138060454.45577359</v>
      </c>
    </row>
    <row r="6212" spans="2:20" x14ac:dyDescent="0.3">
      <c r="B6212" s="62">
        <f t="shared" si="873"/>
        <v>6185</v>
      </c>
      <c r="C6212" s="62">
        <v>0.728881283235153</v>
      </c>
      <c r="D6212" s="62">
        <v>0.15186375826893084</v>
      </c>
      <c r="E6212" s="62">
        <v>5.6107349655224681E-2</v>
      </c>
      <c r="F6212" s="62">
        <v>0.61993075115493923</v>
      </c>
      <c r="G6212" s="62">
        <v>0.83483876327726403</v>
      </c>
      <c r="H6212" s="62">
        <v>0.86500183583814616</v>
      </c>
      <c r="I6212" s="62">
        <v>0.21551142941635715</v>
      </c>
      <c r="J6212" s="62">
        <v>0.29496808287088305</v>
      </c>
      <c r="K6212" s="62"/>
      <c r="L6212" s="65">
        <f t="shared" si="874"/>
        <v>0.19348587870958558</v>
      </c>
      <c r="M6212" s="65">
        <f t="shared" si="875"/>
        <v>4.0313139311775166E-2</v>
      </c>
      <c r="N6212" s="65">
        <f t="shared" si="876"/>
        <v>1.4894030207392136E-2</v>
      </c>
      <c r="O6212" s="65">
        <f t="shared" si="877"/>
        <v>0.16456431093128929</v>
      </c>
      <c r="P6212" s="65">
        <f t="shared" si="878"/>
        <v>0.22161292299422675</v>
      </c>
      <c r="Q6212" s="65">
        <f t="shared" si="879"/>
        <v>0.22961989029227495</v>
      </c>
      <c r="R6212" s="65">
        <f t="shared" si="880"/>
        <v>5.7208792778301973E-2</v>
      </c>
      <c r="S6212" s="65">
        <f t="shared" si="881"/>
        <v>7.8301034775154113E-2</v>
      </c>
      <c r="T6212" s="66">
        <f>(L6212*'Football Field'!$F$4)+(M6212*'Football Field'!$F$5)+(N6212*'Football Field'!$F$6)+(O6212*'Football Field'!$F$7)+(P6212*'Football Field'!$F$8)+(Q6212*'Football Field'!$F$9)+(R6212*'Football Field'!$F$10)+(S6212*'Football Field'!$F$11)</f>
        <v>135192471.21059713</v>
      </c>
    </row>
    <row r="6213" spans="2:20" x14ac:dyDescent="0.3">
      <c r="B6213" s="62">
        <f t="shared" si="873"/>
        <v>6186</v>
      </c>
      <c r="C6213" s="62">
        <v>0.44504591808040983</v>
      </c>
      <c r="D6213" s="62">
        <v>0.2699147186361498</v>
      </c>
      <c r="E6213" s="62">
        <v>0.69620453287266193</v>
      </c>
      <c r="F6213" s="62">
        <v>0.32955468620789485</v>
      </c>
      <c r="G6213" s="62">
        <v>4.2457494629612236E-2</v>
      </c>
      <c r="H6213" s="62">
        <v>7.1461714516175445E-2</v>
      </c>
      <c r="I6213" s="62">
        <v>0.47996691870477026</v>
      </c>
      <c r="J6213" s="62">
        <v>0.11805490561817611</v>
      </c>
      <c r="K6213" s="62"/>
      <c r="L6213" s="65">
        <f t="shared" si="874"/>
        <v>0.18145432172387455</v>
      </c>
      <c r="M6213" s="65">
        <f t="shared" si="875"/>
        <v>0.11004975038230531</v>
      </c>
      <c r="N6213" s="65">
        <f t="shared" si="876"/>
        <v>0.28385682501793202</v>
      </c>
      <c r="O6213" s="65">
        <f t="shared" si="877"/>
        <v>0.13436618476292489</v>
      </c>
      <c r="P6213" s="65">
        <f t="shared" si="878"/>
        <v>1.7310788790830742E-2</v>
      </c>
      <c r="Q6213" s="65">
        <f t="shared" si="879"/>
        <v>2.9136402357508921E-2</v>
      </c>
      <c r="R6213" s="65">
        <f t="shared" si="880"/>
        <v>0.19569232779197526</v>
      </c>
      <c r="S6213" s="65">
        <f t="shared" si="881"/>
        <v>4.8133399172648458E-2</v>
      </c>
      <c r="T6213" s="66">
        <f>(L6213*'Football Field'!$F$4)+(M6213*'Football Field'!$F$5)+(N6213*'Football Field'!$F$6)+(O6213*'Football Field'!$F$7)+(P6213*'Football Field'!$F$8)+(Q6213*'Football Field'!$F$9)+(R6213*'Football Field'!$F$10)+(S6213*'Football Field'!$F$11)</f>
        <v>144092150.69219321</v>
      </c>
    </row>
    <row r="6214" spans="2:20" x14ac:dyDescent="0.3">
      <c r="B6214" s="62">
        <f t="shared" si="873"/>
        <v>6187</v>
      </c>
      <c r="C6214" s="62">
        <v>0.29991627930047515</v>
      </c>
      <c r="D6214" s="62">
        <v>0.55031656624470593</v>
      </c>
      <c r="E6214" s="62">
        <v>0.43999010700052066</v>
      </c>
      <c r="F6214" s="62">
        <v>0.3780477286914542</v>
      </c>
      <c r="G6214" s="62">
        <v>0.99633828221803722</v>
      </c>
      <c r="H6214" s="62">
        <v>5.9390168445612179E-3</v>
      </c>
      <c r="I6214" s="62">
        <v>0.45717307378558902</v>
      </c>
      <c r="J6214" s="62">
        <v>0.93981779243144625</v>
      </c>
      <c r="K6214" s="62"/>
      <c r="L6214" s="65">
        <f t="shared" si="874"/>
        <v>7.3734090961984661E-2</v>
      </c>
      <c r="M6214" s="65">
        <f t="shared" si="875"/>
        <v>0.13529472907578152</v>
      </c>
      <c r="N6214" s="65">
        <f t="shared" si="876"/>
        <v>0.10817108910399302</v>
      </c>
      <c r="O6214" s="65">
        <f t="shared" si="877"/>
        <v>9.2942622789009846E-2</v>
      </c>
      <c r="P6214" s="65">
        <f t="shared" si="878"/>
        <v>0.24494868268344749</v>
      </c>
      <c r="Q6214" s="65">
        <f t="shared" si="879"/>
        <v>1.4601008296815791E-3</v>
      </c>
      <c r="R6214" s="65">
        <f t="shared" si="880"/>
        <v>0.11239550279331349</v>
      </c>
      <c r="S6214" s="65">
        <f t="shared" si="881"/>
        <v>0.23105318176278833</v>
      </c>
      <c r="T6214" s="66">
        <f>(L6214*'Football Field'!$F$4)+(M6214*'Football Field'!$F$5)+(N6214*'Football Field'!$F$6)+(O6214*'Football Field'!$F$7)+(P6214*'Football Field'!$F$8)+(Q6214*'Football Field'!$F$9)+(R6214*'Football Field'!$F$10)+(S6214*'Football Field'!$F$11)</f>
        <v>148156084.58079427</v>
      </c>
    </row>
    <row r="6215" spans="2:20" x14ac:dyDescent="0.3">
      <c r="B6215" s="62">
        <f t="shared" si="873"/>
        <v>6188</v>
      </c>
      <c r="C6215" s="62">
        <v>0.24492215088893499</v>
      </c>
      <c r="D6215" s="62">
        <v>0.36982184636257842</v>
      </c>
      <c r="E6215" s="62">
        <v>0.99440820942504693</v>
      </c>
      <c r="F6215" s="62">
        <v>0.57053591522604719</v>
      </c>
      <c r="G6215" s="62">
        <v>0.7619302215294983</v>
      </c>
      <c r="H6215" s="62">
        <v>0.75187824438973261</v>
      </c>
      <c r="I6215" s="62">
        <v>0.3023980968868073</v>
      </c>
      <c r="J6215" s="62">
        <v>0.82045952919929943</v>
      </c>
      <c r="K6215" s="62"/>
      <c r="L6215" s="65">
        <f t="shared" si="874"/>
        <v>5.0852188192821356E-2</v>
      </c>
      <c r="M6215" s="65">
        <f t="shared" si="875"/>
        <v>7.6784603029125723E-2</v>
      </c>
      <c r="N6215" s="65">
        <f t="shared" si="876"/>
        <v>0.20646492455923282</v>
      </c>
      <c r="O6215" s="65">
        <f t="shared" si="877"/>
        <v>0.1184580472878301</v>
      </c>
      <c r="P6215" s="65">
        <f t="shared" si="878"/>
        <v>0.15819646722188965</v>
      </c>
      <c r="Q6215" s="65">
        <f t="shared" si="879"/>
        <v>0.15610941616764221</v>
      </c>
      <c r="R6215" s="65">
        <f t="shared" si="880"/>
        <v>6.2785684660315769E-2</v>
      </c>
      <c r="S6215" s="65">
        <f t="shared" si="881"/>
        <v>0.17034866888114239</v>
      </c>
      <c r="T6215" s="66">
        <f>(L6215*'Football Field'!$F$4)+(M6215*'Football Field'!$F$5)+(N6215*'Football Field'!$F$6)+(O6215*'Football Field'!$F$7)+(P6215*'Football Field'!$F$8)+(Q6215*'Football Field'!$F$9)+(R6215*'Football Field'!$F$10)+(S6215*'Football Field'!$F$11)</f>
        <v>136736215.647185</v>
      </c>
    </row>
    <row r="6216" spans="2:20" x14ac:dyDescent="0.3">
      <c r="B6216" s="62">
        <f t="shared" si="873"/>
        <v>6189</v>
      </c>
      <c r="C6216" s="62">
        <v>6.4387283928538097E-2</v>
      </c>
      <c r="D6216" s="62">
        <v>0.44290396571869384</v>
      </c>
      <c r="E6216" s="62">
        <v>0.26977823114924027</v>
      </c>
      <c r="F6216" s="62">
        <v>0.14454483565238796</v>
      </c>
      <c r="G6216" s="62">
        <v>0.20467047746197364</v>
      </c>
      <c r="H6216" s="62">
        <v>0.64044625417835277</v>
      </c>
      <c r="I6216" s="62">
        <v>0.26224348922199758</v>
      </c>
      <c r="J6216" s="62">
        <v>0.14341323085324575</v>
      </c>
      <c r="K6216" s="62"/>
      <c r="L6216" s="65">
        <f t="shared" si="874"/>
        <v>2.9638946081409063E-2</v>
      </c>
      <c r="M6216" s="65">
        <f t="shared" si="875"/>
        <v>0.20387887107877056</v>
      </c>
      <c r="N6216" s="65">
        <f t="shared" si="876"/>
        <v>0.12418511791621382</v>
      </c>
      <c r="O6216" s="65">
        <f t="shared" si="877"/>
        <v>6.6537308748760765E-2</v>
      </c>
      <c r="P6216" s="65">
        <f t="shared" si="878"/>
        <v>9.4214523052167182E-2</v>
      </c>
      <c r="Q6216" s="65">
        <f t="shared" si="879"/>
        <v>0.29481212496399811</v>
      </c>
      <c r="R6216" s="65">
        <f t="shared" si="880"/>
        <v>0.12071670309743164</v>
      </c>
      <c r="S6216" s="65">
        <f t="shared" si="881"/>
        <v>6.6016405061249048E-2</v>
      </c>
      <c r="T6216" s="66">
        <f>(L6216*'Football Field'!$F$4)+(M6216*'Football Field'!$F$5)+(N6216*'Football Field'!$F$6)+(O6216*'Football Field'!$F$7)+(P6216*'Football Field'!$F$8)+(Q6216*'Football Field'!$F$9)+(R6216*'Football Field'!$F$10)+(S6216*'Football Field'!$F$11)</f>
        <v>135895235.31604916</v>
      </c>
    </row>
    <row r="6217" spans="2:20" x14ac:dyDescent="0.3">
      <c r="B6217" s="62">
        <f t="shared" si="873"/>
        <v>6190</v>
      </c>
      <c r="C6217" s="62">
        <v>0.41655760964245803</v>
      </c>
      <c r="D6217" s="62">
        <v>0.95823964515399651</v>
      </c>
      <c r="E6217" s="62">
        <v>0.73682661174715025</v>
      </c>
      <c r="F6217" s="62">
        <v>0.14213949785853497</v>
      </c>
      <c r="G6217" s="62">
        <v>1.4690410876577742E-3</v>
      </c>
      <c r="H6217" s="62">
        <v>1.1246946020280202E-3</v>
      </c>
      <c r="I6217" s="62">
        <v>0.68508105206970016</v>
      </c>
      <c r="J6217" s="62">
        <v>0.63031124405964167</v>
      </c>
      <c r="K6217" s="62"/>
      <c r="L6217" s="65">
        <f t="shared" si="874"/>
        <v>0.11662565410752693</v>
      </c>
      <c r="M6217" s="65">
        <f t="shared" si="875"/>
        <v>0.26828300052847859</v>
      </c>
      <c r="N6217" s="65">
        <f t="shared" si="876"/>
        <v>0.20629291980190342</v>
      </c>
      <c r="O6217" s="65">
        <f t="shared" si="877"/>
        <v>3.9795484534529614E-2</v>
      </c>
      <c r="P6217" s="65">
        <f t="shared" si="878"/>
        <v>4.1129455756666117E-4</v>
      </c>
      <c r="Q6217" s="65">
        <f t="shared" si="879"/>
        <v>3.1488620204371629E-4</v>
      </c>
      <c r="R6217" s="65">
        <f t="shared" si="880"/>
        <v>0.19180546451397204</v>
      </c>
      <c r="S6217" s="65">
        <f t="shared" si="881"/>
        <v>0.17647129575397902</v>
      </c>
      <c r="T6217" s="66">
        <f>(L6217*'Football Field'!$F$4)+(M6217*'Football Field'!$F$5)+(N6217*'Football Field'!$F$6)+(O6217*'Football Field'!$F$7)+(P6217*'Football Field'!$F$8)+(Q6217*'Football Field'!$F$9)+(R6217*'Football Field'!$F$10)+(S6217*'Football Field'!$F$11)</f>
        <v>140265684.73739389</v>
      </c>
    </row>
    <row r="6218" spans="2:20" x14ac:dyDescent="0.3">
      <c r="B6218" s="62">
        <f t="shared" si="873"/>
        <v>6191</v>
      </c>
      <c r="C6218" s="62">
        <v>0.6054549400990864</v>
      </c>
      <c r="D6218" s="62">
        <v>5.1263026645314458E-2</v>
      </c>
      <c r="E6218" s="62">
        <v>0.83210437407344973</v>
      </c>
      <c r="F6218" s="62">
        <v>0.91534607465911522</v>
      </c>
      <c r="G6218" s="62">
        <v>0.84506916503796581</v>
      </c>
      <c r="H6218" s="62">
        <v>8.3146608581190051E-2</v>
      </c>
      <c r="I6218" s="62">
        <v>0.77397208965549158</v>
      </c>
      <c r="J6218" s="62">
        <v>0.46520082646548677</v>
      </c>
      <c r="K6218" s="62"/>
      <c r="L6218" s="65">
        <f t="shared" si="874"/>
        <v>0.13243954437496494</v>
      </c>
      <c r="M6218" s="65">
        <f t="shared" si="875"/>
        <v>1.1213471792097413E-2</v>
      </c>
      <c r="N6218" s="65">
        <f t="shared" si="876"/>
        <v>0.18201771407904871</v>
      </c>
      <c r="O6218" s="65">
        <f t="shared" si="877"/>
        <v>0.20022632411493108</v>
      </c>
      <c r="P6218" s="65">
        <f t="shared" si="878"/>
        <v>0.18485368236427926</v>
      </c>
      <c r="Q6218" s="65">
        <f t="shared" si="879"/>
        <v>1.8187809244754358E-2</v>
      </c>
      <c r="R6218" s="65">
        <f t="shared" si="880"/>
        <v>0.16930163439766027</v>
      </c>
      <c r="S6218" s="65">
        <f t="shared" si="881"/>
        <v>0.10175981963226394</v>
      </c>
      <c r="T6218" s="66">
        <f>(L6218*'Football Field'!$F$4)+(M6218*'Football Field'!$F$5)+(N6218*'Football Field'!$F$6)+(O6218*'Football Field'!$F$7)+(P6218*'Football Field'!$F$8)+(Q6218*'Football Field'!$F$9)+(R6218*'Football Field'!$F$10)+(S6218*'Football Field'!$F$11)</f>
        <v>152935302.4937852</v>
      </c>
    </row>
    <row r="6219" spans="2:20" x14ac:dyDescent="0.3">
      <c r="B6219" s="62">
        <f t="shared" si="873"/>
        <v>6192</v>
      </c>
      <c r="C6219" s="62">
        <v>0.90583320368680509</v>
      </c>
      <c r="D6219" s="62">
        <v>0.98760757210540095</v>
      </c>
      <c r="E6219" s="62">
        <v>0.23955190265306892</v>
      </c>
      <c r="F6219" s="62">
        <v>0.29964084082389653</v>
      </c>
      <c r="G6219" s="62">
        <v>0.56502137404486785</v>
      </c>
      <c r="H6219" s="62">
        <v>0.12158803921934513</v>
      </c>
      <c r="I6219" s="62">
        <v>7.1623917023375783E-2</v>
      </c>
      <c r="J6219" s="62">
        <v>0.67034205731976126</v>
      </c>
      <c r="K6219" s="62"/>
      <c r="L6219" s="65">
        <f t="shared" si="874"/>
        <v>0.23459834096870147</v>
      </c>
      <c r="M6219" s="65">
        <f t="shared" si="875"/>
        <v>0.25577677766839979</v>
      </c>
      <c r="N6219" s="65">
        <f t="shared" si="876"/>
        <v>6.2040648001833079E-2</v>
      </c>
      <c r="O6219" s="65">
        <f t="shared" si="877"/>
        <v>7.7602856527720851E-2</v>
      </c>
      <c r="P6219" s="65">
        <f t="shared" si="878"/>
        <v>0.14633276460090194</v>
      </c>
      <c r="Q6219" s="65">
        <f t="shared" si="879"/>
        <v>3.148962984178505E-2</v>
      </c>
      <c r="R6219" s="65">
        <f t="shared" si="880"/>
        <v>1.8549609397155126E-2</v>
      </c>
      <c r="S6219" s="65">
        <f t="shared" si="881"/>
        <v>0.17360937299350282</v>
      </c>
      <c r="T6219" s="66">
        <f>(L6219*'Football Field'!$F$4)+(M6219*'Football Field'!$F$5)+(N6219*'Football Field'!$F$6)+(O6219*'Football Field'!$F$7)+(P6219*'Football Field'!$F$8)+(Q6219*'Football Field'!$F$9)+(R6219*'Football Field'!$F$10)+(S6219*'Football Field'!$F$11)</f>
        <v>124124752.36494432</v>
      </c>
    </row>
    <row r="6220" spans="2:20" x14ac:dyDescent="0.3">
      <c r="B6220" s="62">
        <f t="shared" si="873"/>
        <v>6193</v>
      </c>
      <c r="C6220" s="62">
        <v>0.42247664042782451</v>
      </c>
      <c r="D6220" s="62">
        <v>0.92473714359479964</v>
      </c>
      <c r="E6220" s="62">
        <v>0.89514112932035483</v>
      </c>
      <c r="F6220" s="62">
        <v>0.96211137366984822</v>
      </c>
      <c r="G6220" s="62">
        <v>0.36695028674843866</v>
      </c>
      <c r="H6220" s="62">
        <v>8.5038965161199909E-2</v>
      </c>
      <c r="I6220" s="62">
        <v>0.46934742620377989</v>
      </c>
      <c r="J6220" s="62">
        <v>0.45811477369985865</v>
      </c>
      <c r="K6220" s="62"/>
      <c r="L6220" s="65">
        <f t="shared" si="874"/>
        <v>9.2164969901055993E-2</v>
      </c>
      <c r="M6220" s="65">
        <f t="shared" si="875"/>
        <v>0.20173510876127015</v>
      </c>
      <c r="N6220" s="65">
        <f t="shared" si="876"/>
        <v>0.19527861980123395</v>
      </c>
      <c r="O6220" s="65">
        <f t="shared" si="877"/>
        <v>0.20988844662736802</v>
      </c>
      <c r="P6220" s="65">
        <f t="shared" si="878"/>
        <v>8.0051673624145572E-2</v>
      </c>
      <c r="Q6220" s="65">
        <f t="shared" si="879"/>
        <v>1.8551590583948296E-2</v>
      </c>
      <c r="R6220" s="65">
        <f t="shared" si="880"/>
        <v>0.10239001939942648</v>
      </c>
      <c r="S6220" s="65">
        <f t="shared" si="881"/>
        <v>9.9939571301551608E-2</v>
      </c>
      <c r="T6220" s="66">
        <f>(L6220*'Football Field'!$F$4)+(M6220*'Football Field'!$F$5)+(N6220*'Football Field'!$F$6)+(O6220*'Football Field'!$F$7)+(P6220*'Football Field'!$F$8)+(Q6220*'Football Field'!$F$9)+(R6220*'Football Field'!$F$10)+(S6220*'Football Field'!$F$11)</f>
        <v>135041782.79304713</v>
      </c>
    </row>
    <row r="6221" spans="2:20" x14ac:dyDescent="0.3">
      <c r="B6221" s="62">
        <f t="shared" si="873"/>
        <v>6194</v>
      </c>
      <c r="C6221" s="62">
        <v>5.1675184403876973E-2</v>
      </c>
      <c r="D6221" s="62">
        <v>6.8140737686805841E-2</v>
      </c>
      <c r="E6221" s="62">
        <v>0.55267491117747691</v>
      </c>
      <c r="F6221" s="62">
        <v>0.26528226616733896</v>
      </c>
      <c r="G6221" s="62">
        <v>0.67640326676727891</v>
      </c>
      <c r="H6221" s="62">
        <v>0.48587153180777043</v>
      </c>
      <c r="I6221" s="62">
        <v>1.4773832643164675E-2</v>
      </c>
      <c r="J6221" s="62">
        <v>0.96157213091839933</v>
      </c>
      <c r="K6221" s="62"/>
      <c r="L6221" s="65">
        <f t="shared" si="874"/>
        <v>1.6797323986815427E-2</v>
      </c>
      <c r="M6221" s="65">
        <f t="shared" si="875"/>
        <v>2.2149549359711786E-2</v>
      </c>
      <c r="N6221" s="65">
        <f t="shared" si="876"/>
        <v>0.17965024507461688</v>
      </c>
      <c r="O6221" s="65">
        <f t="shared" si="877"/>
        <v>8.6231567901963402E-2</v>
      </c>
      <c r="P6221" s="65">
        <f t="shared" si="878"/>
        <v>0.21986887804464036</v>
      </c>
      <c r="Q6221" s="65">
        <f t="shared" si="879"/>
        <v>0.15793541193697425</v>
      </c>
      <c r="R6221" s="65">
        <f t="shared" si="880"/>
        <v>4.8023215842768873E-3</v>
      </c>
      <c r="S6221" s="65">
        <f t="shared" si="881"/>
        <v>0.31256470211100107</v>
      </c>
      <c r="T6221" s="66">
        <f>(L6221*'Football Field'!$F$4)+(M6221*'Football Field'!$F$5)+(N6221*'Football Field'!$F$6)+(O6221*'Football Field'!$F$7)+(P6221*'Football Field'!$F$8)+(Q6221*'Football Field'!$F$9)+(R6221*'Football Field'!$F$10)+(S6221*'Football Field'!$F$11)</f>
        <v>134253520.59707132</v>
      </c>
    </row>
    <row r="6222" spans="2:20" x14ac:dyDescent="0.3">
      <c r="B6222" s="62">
        <f t="shared" si="873"/>
        <v>6195</v>
      </c>
      <c r="C6222" s="62">
        <v>0.53389358958243371</v>
      </c>
      <c r="D6222" s="62">
        <v>0.8997315590934537</v>
      </c>
      <c r="E6222" s="62">
        <v>0.40092078599373748</v>
      </c>
      <c r="F6222" s="62">
        <v>0.37919488595658091</v>
      </c>
      <c r="G6222" s="62">
        <v>0.8010331332236762</v>
      </c>
      <c r="H6222" s="62">
        <v>0.34164260105800215</v>
      </c>
      <c r="I6222" s="62">
        <v>0.72567541023259219</v>
      </c>
      <c r="J6222" s="62">
        <v>0.52932014909622371</v>
      </c>
      <c r="K6222" s="62"/>
      <c r="L6222" s="65">
        <f t="shared" si="874"/>
        <v>0.11577659431785702</v>
      </c>
      <c r="M6222" s="65">
        <f t="shared" si="875"/>
        <v>0.19510977045745587</v>
      </c>
      <c r="N6222" s="65">
        <f t="shared" si="876"/>
        <v>8.6941001164477269E-2</v>
      </c>
      <c r="O6222" s="65">
        <f t="shared" si="877"/>
        <v>8.2229667737980267E-2</v>
      </c>
      <c r="P6222" s="65">
        <f t="shared" si="878"/>
        <v>0.17370668970371705</v>
      </c>
      <c r="Q6222" s="65">
        <f t="shared" si="879"/>
        <v>7.4086330302871289E-2</v>
      </c>
      <c r="R6222" s="65">
        <f t="shared" si="880"/>
        <v>0.15736511772440209</v>
      </c>
      <c r="S6222" s="65">
        <f t="shared" si="881"/>
        <v>0.11478482859123924</v>
      </c>
      <c r="T6222" s="66">
        <f>(L6222*'Football Field'!$F$4)+(M6222*'Football Field'!$F$5)+(N6222*'Football Field'!$F$6)+(O6222*'Football Field'!$F$7)+(P6222*'Football Field'!$F$8)+(Q6222*'Football Field'!$F$9)+(R6222*'Football Field'!$F$10)+(S6222*'Football Field'!$F$11)</f>
        <v>146630524.69945946</v>
      </c>
    </row>
    <row r="6223" spans="2:20" x14ac:dyDescent="0.3">
      <c r="B6223" s="62">
        <f t="shared" si="873"/>
        <v>6196</v>
      </c>
      <c r="C6223" s="62">
        <v>0.4367726094628962</v>
      </c>
      <c r="D6223" s="62">
        <v>0.26079805997753824</v>
      </c>
      <c r="E6223" s="62">
        <v>0.17516417473264179</v>
      </c>
      <c r="F6223" s="62">
        <v>0.11050291619656949</v>
      </c>
      <c r="G6223" s="62">
        <v>0.11731247477685169</v>
      </c>
      <c r="H6223" s="62">
        <v>0.67267506094662688</v>
      </c>
      <c r="I6223" s="62">
        <v>0.5321780825261192</v>
      </c>
      <c r="J6223" s="62">
        <v>0.69471466706767049</v>
      </c>
      <c r="K6223" s="62"/>
      <c r="L6223" s="65">
        <f t="shared" si="874"/>
        <v>0.14558514125496408</v>
      </c>
      <c r="M6223" s="65">
        <f t="shared" si="875"/>
        <v>8.6929266117535486E-2</v>
      </c>
      <c r="N6223" s="65">
        <f t="shared" si="876"/>
        <v>5.8385760848465473E-2</v>
      </c>
      <c r="O6223" s="65">
        <f t="shared" si="877"/>
        <v>3.6832856078924212E-2</v>
      </c>
      <c r="P6223" s="65">
        <f t="shared" si="878"/>
        <v>3.9102619627085888E-2</v>
      </c>
      <c r="Q6223" s="65">
        <f t="shared" si="879"/>
        <v>0.22421619773051615</v>
      </c>
      <c r="R6223" s="65">
        <f t="shared" si="880"/>
        <v>0.17738571430254185</v>
      </c>
      <c r="S6223" s="65">
        <f t="shared" si="881"/>
        <v>0.23156244403996673</v>
      </c>
      <c r="T6223" s="66">
        <f>(L6223*'Football Field'!$F$4)+(M6223*'Football Field'!$F$5)+(N6223*'Football Field'!$F$6)+(O6223*'Football Field'!$F$7)+(P6223*'Football Field'!$F$8)+(Q6223*'Football Field'!$F$9)+(R6223*'Football Field'!$F$10)+(S6223*'Football Field'!$F$11)</f>
        <v>138408950.88488519</v>
      </c>
    </row>
    <row r="6224" spans="2:20" x14ac:dyDescent="0.3">
      <c r="B6224" s="62">
        <f t="shared" si="873"/>
        <v>6197</v>
      </c>
      <c r="C6224" s="62">
        <v>0.55118538686458574</v>
      </c>
      <c r="D6224" s="62">
        <v>0.14678427127832017</v>
      </c>
      <c r="E6224" s="62">
        <v>0.77666767711208917</v>
      </c>
      <c r="F6224" s="62">
        <v>0.435711513711177</v>
      </c>
      <c r="G6224" s="62">
        <v>0.60830958012839786</v>
      </c>
      <c r="H6224" s="62">
        <v>0.92277679135657764</v>
      </c>
      <c r="I6224" s="62">
        <v>0.98294285666510994</v>
      </c>
      <c r="J6224" s="62">
        <v>0.81893400826512219</v>
      </c>
      <c r="K6224" s="62"/>
      <c r="L6224" s="65">
        <f t="shared" si="874"/>
        <v>0.10512160594089347</v>
      </c>
      <c r="M6224" s="65">
        <f t="shared" si="875"/>
        <v>2.7994570776658931E-2</v>
      </c>
      <c r="N6224" s="65">
        <f t="shared" si="876"/>
        <v>0.14812539564018667</v>
      </c>
      <c r="O6224" s="65">
        <f t="shared" si="877"/>
        <v>8.3098527536814529E-2</v>
      </c>
      <c r="P6224" s="65">
        <f t="shared" si="878"/>
        <v>0.11601628326194732</v>
      </c>
      <c r="Q6224" s="65">
        <f t="shared" si="879"/>
        <v>0.17599120104434107</v>
      </c>
      <c r="R6224" s="65">
        <f t="shared" si="880"/>
        <v>0.18746602160218626</v>
      </c>
      <c r="S6224" s="65">
        <f t="shared" si="881"/>
        <v>0.15618639419697175</v>
      </c>
      <c r="T6224" s="66">
        <f>(L6224*'Football Field'!$F$4)+(M6224*'Football Field'!$F$5)+(N6224*'Football Field'!$F$6)+(O6224*'Football Field'!$F$7)+(P6224*'Football Field'!$F$8)+(Q6224*'Football Field'!$F$9)+(R6224*'Football Field'!$F$10)+(S6224*'Football Field'!$F$11)</f>
        <v>148590926.87462047</v>
      </c>
    </row>
    <row r="6225" spans="2:20" x14ac:dyDescent="0.3">
      <c r="B6225" s="62">
        <f t="shared" si="873"/>
        <v>6198</v>
      </c>
      <c r="C6225" s="62">
        <v>0.53435470981424649</v>
      </c>
      <c r="D6225" s="62">
        <v>0.69724193662216083</v>
      </c>
      <c r="E6225" s="62">
        <v>0.56123808386024754</v>
      </c>
      <c r="F6225" s="62">
        <v>0.59155779163635103</v>
      </c>
      <c r="G6225" s="62">
        <v>0.73681470393678294</v>
      </c>
      <c r="H6225" s="62">
        <v>0.47394867987377154</v>
      </c>
      <c r="I6225" s="62">
        <v>0.22874870047180784</v>
      </c>
      <c r="J6225" s="62">
        <v>0.63081142477873853</v>
      </c>
      <c r="K6225" s="62"/>
      <c r="L6225" s="65">
        <f t="shared" si="874"/>
        <v>0.11995258644915258</v>
      </c>
      <c r="M6225" s="65">
        <f t="shared" si="875"/>
        <v>0.15651770657681305</v>
      </c>
      <c r="N6225" s="65">
        <f t="shared" si="876"/>
        <v>0.12598739851325666</v>
      </c>
      <c r="O6225" s="65">
        <f t="shared" si="877"/>
        <v>0.13279360289646563</v>
      </c>
      <c r="P6225" s="65">
        <f t="shared" si="878"/>
        <v>0.16540104886828366</v>
      </c>
      <c r="Q6225" s="65">
        <f t="shared" si="879"/>
        <v>0.10639256836490336</v>
      </c>
      <c r="R6225" s="65">
        <f t="shared" si="880"/>
        <v>5.1349782765111665E-2</v>
      </c>
      <c r="S6225" s="65">
        <f t="shared" si="881"/>
        <v>0.14160530556601331</v>
      </c>
      <c r="T6225" s="66">
        <f>(L6225*'Football Field'!$F$4)+(M6225*'Football Field'!$F$5)+(N6225*'Football Field'!$F$6)+(O6225*'Football Field'!$F$7)+(P6225*'Football Field'!$F$8)+(Q6225*'Football Field'!$F$9)+(R6225*'Football Field'!$F$10)+(S6225*'Football Field'!$F$11)</f>
        <v>132926194.19099018</v>
      </c>
    </row>
    <row r="6226" spans="2:20" x14ac:dyDescent="0.3">
      <c r="B6226" s="62">
        <f t="shared" si="873"/>
        <v>6199</v>
      </c>
      <c r="C6226" s="62">
        <v>0.66646416381055618</v>
      </c>
      <c r="D6226" s="62">
        <v>0.53064299190080189</v>
      </c>
      <c r="E6226" s="62">
        <v>0.74852128669273399</v>
      </c>
      <c r="F6226" s="62">
        <v>0.45232292961951415</v>
      </c>
      <c r="G6226" s="62">
        <v>0.5964269579345306</v>
      </c>
      <c r="H6226" s="62">
        <v>0.39239814871079493</v>
      </c>
      <c r="I6226" s="62">
        <v>0.35057160522112429</v>
      </c>
      <c r="J6226" s="62">
        <v>0.40554365374480372</v>
      </c>
      <c r="K6226" s="62"/>
      <c r="L6226" s="65">
        <f t="shared" si="874"/>
        <v>0.16086931689676126</v>
      </c>
      <c r="M6226" s="65">
        <f t="shared" si="875"/>
        <v>0.12808516985378463</v>
      </c>
      <c r="N6226" s="65">
        <f t="shared" si="876"/>
        <v>0.18067604323159508</v>
      </c>
      <c r="O6226" s="65">
        <f t="shared" si="877"/>
        <v>0.10918048509704512</v>
      </c>
      <c r="P6226" s="65">
        <f t="shared" si="878"/>
        <v>0.14396392561178187</v>
      </c>
      <c r="Q6226" s="65">
        <f t="shared" si="879"/>
        <v>9.4716003593859677E-2</v>
      </c>
      <c r="R6226" s="65">
        <f t="shared" si="880"/>
        <v>8.4620025678311006E-2</v>
      </c>
      <c r="S6226" s="65">
        <f t="shared" si="881"/>
        <v>9.7889030036861405E-2</v>
      </c>
      <c r="T6226" s="66">
        <f>(L6226*'Football Field'!$F$4)+(M6226*'Football Field'!$F$5)+(N6226*'Football Field'!$F$6)+(O6226*'Football Field'!$F$7)+(P6226*'Football Field'!$F$8)+(Q6226*'Football Field'!$F$9)+(R6226*'Football Field'!$F$10)+(S6226*'Football Field'!$F$11)</f>
        <v>136605679.06297141</v>
      </c>
    </row>
    <row r="6227" spans="2:20" x14ac:dyDescent="0.3">
      <c r="B6227" s="62">
        <f t="shared" si="873"/>
        <v>6200</v>
      </c>
      <c r="C6227" s="62">
        <v>0.93337064325918984</v>
      </c>
      <c r="D6227" s="62">
        <v>0.79763606567825196</v>
      </c>
      <c r="E6227" s="62">
        <v>0.97813452927892863</v>
      </c>
      <c r="F6227" s="62">
        <v>7.0618698458386864E-2</v>
      </c>
      <c r="G6227" s="62">
        <v>0.50064290141163603</v>
      </c>
      <c r="H6227" s="62">
        <v>0.6351981683183261</v>
      </c>
      <c r="I6227" s="62">
        <v>0.64276448138526232</v>
      </c>
      <c r="J6227" s="62">
        <v>0.24863851617026012</v>
      </c>
      <c r="K6227" s="62"/>
      <c r="L6227" s="65">
        <f t="shared" si="874"/>
        <v>0.19416889240995727</v>
      </c>
      <c r="M6227" s="65">
        <f t="shared" si="875"/>
        <v>0.16593205768522784</v>
      </c>
      <c r="N6227" s="65">
        <f t="shared" si="876"/>
        <v>0.20348111390651941</v>
      </c>
      <c r="O6227" s="65">
        <f t="shared" si="877"/>
        <v>1.4690792518626527E-2</v>
      </c>
      <c r="P6227" s="65">
        <f t="shared" si="878"/>
        <v>0.10414863415948528</v>
      </c>
      <c r="Q6227" s="65">
        <f t="shared" si="879"/>
        <v>0.13214013714051814</v>
      </c>
      <c r="R6227" s="65">
        <f t="shared" si="880"/>
        <v>0.13371415560622002</v>
      </c>
      <c r="S6227" s="65">
        <f t="shared" si="881"/>
        <v>5.1724216573445697E-2</v>
      </c>
      <c r="T6227" s="66">
        <f>(L6227*'Football Field'!$F$4)+(M6227*'Football Field'!$F$5)+(N6227*'Football Field'!$F$6)+(O6227*'Football Field'!$F$7)+(P6227*'Football Field'!$F$8)+(Q6227*'Football Field'!$F$9)+(R6227*'Football Field'!$F$10)+(S6227*'Football Field'!$F$11)</f>
        <v>139441975.44473711</v>
      </c>
    </row>
    <row r="6228" spans="2:20" x14ac:dyDescent="0.3">
      <c r="B6228" s="62">
        <f t="shared" si="873"/>
        <v>6201</v>
      </c>
      <c r="C6228" s="62">
        <v>0.30474812274129426</v>
      </c>
      <c r="D6228" s="62">
        <v>0.26512202167611265</v>
      </c>
      <c r="E6228" s="62">
        <v>0.48452215784938957</v>
      </c>
      <c r="F6228" s="62">
        <v>0.95784742608354911</v>
      </c>
      <c r="G6228" s="62">
        <v>0.78714466452280007</v>
      </c>
      <c r="H6228" s="62">
        <v>0.22971821477117971</v>
      </c>
      <c r="I6228" s="62">
        <v>0.95207439109237524</v>
      </c>
      <c r="J6228" s="62">
        <v>0.88477746355833464</v>
      </c>
      <c r="K6228" s="62"/>
      <c r="L6228" s="65">
        <f t="shared" si="874"/>
        <v>6.262864256184579E-2</v>
      </c>
      <c r="M6228" s="65">
        <f t="shared" si="875"/>
        <v>5.4485101274677254E-2</v>
      </c>
      <c r="N6228" s="65">
        <f t="shared" si="876"/>
        <v>9.9573919485646811E-2</v>
      </c>
      <c r="O6228" s="65">
        <f t="shared" si="877"/>
        <v>0.19684677148248095</v>
      </c>
      <c r="P6228" s="65">
        <f t="shared" si="878"/>
        <v>0.16176572769477626</v>
      </c>
      <c r="Q6228" s="65">
        <f t="shared" si="879"/>
        <v>4.7209281663279846E-2</v>
      </c>
      <c r="R6228" s="65">
        <f t="shared" si="880"/>
        <v>0.19566035779203078</v>
      </c>
      <c r="S6228" s="65">
        <f t="shared" si="881"/>
        <v>0.18183019804526243</v>
      </c>
      <c r="T6228" s="66">
        <f>(L6228*'Football Field'!$F$4)+(M6228*'Football Field'!$F$5)+(N6228*'Football Field'!$F$6)+(O6228*'Football Field'!$F$7)+(P6228*'Football Field'!$F$8)+(Q6228*'Football Field'!$F$9)+(R6228*'Football Field'!$F$10)+(S6228*'Football Field'!$F$11)</f>
        <v>153336707.90072075</v>
      </c>
    </row>
    <row r="6229" spans="2:20" x14ac:dyDescent="0.3">
      <c r="B6229" s="62">
        <f t="shared" si="873"/>
        <v>6202</v>
      </c>
      <c r="C6229" s="62">
        <v>7.7418564515929988E-2</v>
      </c>
      <c r="D6229" s="62">
        <v>0.45561227877127486</v>
      </c>
      <c r="E6229" s="62">
        <v>0.44893048683527503</v>
      </c>
      <c r="F6229" s="62">
        <v>0.49738565565863446</v>
      </c>
      <c r="G6229" s="62">
        <v>0.82305303333200686</v>
      </c>
      <c r="H6229" s="62">
        <v>7.9249123801559573E-2</v>
      </c>
      <c r="I6229" s="62">
        <v>0.38130752581790417</v>
      </c>
      <c r="J6229" s="62">
        <v>0.45880684562888052</v>
      </c>
      <c r="K6229" s="62"/>
      <c r="L6229" s="65">
        <f t="shared" si="874"/>
        <v>2.4029871891846129E-2</v>
      </c>
      <c r="M6229" s="65">
        <f t="shared" si="875"/>
        <v>0.14141704589437396</v>
      </c>
      <c r="N6229" s="65">
        <f t="shared" si="876"/>
        <v>0.13934309108477516</v>
      </c>
      <c r="O6229" s="65">
        <f t="shared" si="877"/>
        <v>0.15438304315058127</v>
      </c>
      <c r="P6229" s="65">
        <f t="shared" si="878"/>
        <v>0.25546661934159098</v>
      </c>
      <c r="Q6229" s="65">
        <f t="shared" si="879"/>
        <v>2.4598057383260881E-2</v>
      </c>
      <c r="R6229" s="65">
        <f t="shared" si="880"/>
        <v>0.11835366690266745</v>
      </c>
      <c r="S6229" s="65">
        <f t="shared" si="881"/>
        <v>0.14240860435090416</v>
      </c>
      <c r="T6229" s="66">
        <f>(L6229*'Football Field'!$F$4)+(M6229*'Football Field'!$F$5)+(N6229*'Football Field'!$F$6)+(O6229*'Football Field'!$F$7)+(P6229*'Football Field'!$F$8)+(Q6229*'Football Field'!$F$9)+(R6229*'Football Field'!$F$10)+(S6229*'Football Field'!$F$11)</f>
        <v>150630298.83379716</v>
      </c>
    </row>
    <row r="6230" spans="2:20" x14ac:dyDescent="0.3">
      <c r="B6230" s="62">
        <f t="shared" si="873"/>
        <v>6203</v>
      </c>
      <c r="C6230" s="62">
        <v>0.48364920134775413</v>
      </c>
      <c r="D6230" s="62">
        <v>0.80820248527930305</v>
      </c>
      <c r="E6230" s="62">
        <v>0.57088929741672645</v>
      </c>
      <c r="F6230" s="62">
        <v>0.65236090114414402</v>
      </c>
      <c r="G6230" s="62">
        <v>0.28455565783498826</v>
      </c>
      <c r="H6230" s="62">
        <v>0.53709589928383383</v>
      </c>
      <c r="I6230" s="62">
        <v>0.3433126955553768</v>
      </c>
      <c r="J6230" s="62">
        <v>0.16421837884724544</v>
      </c>
      <c r="K6230" s="62"/>
      <c r="L6230" s="65">
        <f t="shared" si="874"/>
        <v>0.12580993920859629</v>
      </c>
      <c r="M6230" s="65">
        <f t="shared" si="875"/>
        <v>0.21023482569159774</v>
      </c>
      <c r="N6230" s="65">
        <f t="shared" si="876"/>
        <v>0.14850339378766789</v>
      </c>
      <c r="O6230" s="65">
        <f t="shared" si="877"/>
        <v>0.16969631105830621</v>
      </c>
      <c r="P6230" s="65">
        <f t="shared" si="878"/>
        <v>7.4020446873313619E-2</v>
      </c>
      <c r="Q6230" s="65">
        <f t="shared" si="879"/>
        <v>0.1397128378373973</v>
      </c>
      <c r="R6230" s="65">
        <f t="shared" si="880"/>
        <v>8.9304705222298511E-2</v>
      </c>
      <c r="S6230" s="65">
        <f t="shared" si="881"/>
        <v>4.2717540320822284E-2</v>
      </c>
      <c r="T6230" s="66">
        <f>(L6230*'Football Field'!$F$4)+(M6230*'Football Field'!$F$5)+(N6230*'Football Field'!$F$6)+(O6230*'Football Field'!$F$7)+(P6230*'Football Field'!$F$8)+(Q6230*'Football Field'!$F$9)+(R6230*'Football Field'!$F$10)+(S6230*'Football Field'!$F$11)</f>
        <v>130587663.1017756</v>
      </c>
    </row>
    <row r="6231" spans="2:20" x14ac:dyDescent="0.3">
      <c r="B6231" s="62">
        <f t="shared" si="873"/>
        <v>6204</v>
      </c>
      <c r="C6231" s="62">
        <v>0.82295906728128176</v>
      </c>
      <c r="D6231" s="62">
        <v>0.73182253443230971</v>
      </c>
      <c r="E6231" s="62">
        <v>0.84091344168023197</v>
      </c>
      <c r="F6231" s="62">
        <v>0.60569551859900261</v>
      </c>
      <c r="G6231" s="62">
        <v>2.7521429148947729E-2</v>
      </c>
      <c r="H6231" s="62">
        <v>0.37147083816376025</v>
      </c>
      <c r="I6231" s="62">
        <v>0.52876952346588901</v>
      </c>
      <c r="J6231" s="62">
        <v>0.33726288376252944</v>
      </c>
      <c r="K6231" s="62"/>
      <c r="L6231" s="65">
        <f t="shared" si="874"/>
        <v>0.19289239833810831</v>
      </c>
      <c r="M6231" s="65">
        <f t="shared" si="875"/>
        <v>0.1715310146479892</v>
      </c>
      <c r="N6231" s="65">
        <f t="shared" si="876"/>
        <v>0.19710070282877395</v>
      </c>
      <c r="O6231" s="65">
        <f t="shared" si="877"/>
        <v>0.14196825320994103</v>
      </c>
      <c r="P6231" s="65">
        <f t="shared" si="878"/>
        <v>6.4507150905700897E-3</v>
      </c>
      <c r="Q6231" s="65">
        <f t="shared" si="879"/>
        <v>8.7068608555210425E-2</v>
      </c>
      <c r="R6231" s="65">
        <f t="shared" si="880"/>
        <v>0.12393766057695378</v>
      </c>
      <c r="S6231" s="65">
        <f t="shared" si="881"/>
        <v>7.9050646752453171E-2</v>
      </c>
      <c r="T6231" s="66">
        <f>(L6231*'Football Field'!$F$4)+(M6231*'Football Field'!$F$5)+(N6231*'Football Field'!$F$6)+(O6231*'Football Field'!$F$7)+(P6231*'Football Field'!$F$8)+(Q6231*'Football Field'!$F$9)+(R6231*'Football Field'!$F$10)+(S6231*'Football Field'!$F$11)</f>
        <v>131012951.94524892</v>
      </c>
    </row>
    <row r="6232" spans="2:20" x14ac:dyDescent="0.3">
      <c r="B6232" s="62">
        <f t="shared" si="873"/>
        <v>6205</v>
      </c>
      <c r="C6232" s="62">
        <v>0.29337169830900489</v>
      </c>
      <c r="D6232" s="62">
        <v>0.39087210346611845</v>
      </c>
      <c r="E6232" s="62">
        <v>0.12333537971653363</v>
      </c>
      <c r="F6232" s="62">
        <v>0.67834026796277758</v>
      </c>
      <c r="G6232" s="62">
        <v>0.46011975233072333</v>
      </c>
      <c r="H6232" s="62">
        <v>0.41855067525297518</v>
      </c>
      <c r="I6232" s="62">
        <v>0.52112521734703898</v>
      </c>
      <c r="J6232" s="62">
        <v>0.12204674953437356</v>
      </c>
      <c r="K6232" s="62"/>
      <c r="L6232" s="65">
        <f t="shared" si="874"/>
        <v>9.7538207322525064E-2</v>
      </c>
      <c r="M6232" s="65">
        <f t="shared" si="875"/>
        <v>0.12995447237829044</v>
      </c>
      <c r="N6232" s="65">
        <f t="shared" si="876"/>
        <v>4.1005699957882946E-2</v>
      </c>
      <c r="O6232" s="65">
        <f t="shared" si="877"/>
        <v>0.22552991332545227</v>
      </c>
      <c r="P6232" s="65">
        <f t="shared" si="878"/>
        <v>0.15297745506709443</v>
      </c>
      <c r="Q6232" s="65">
        <f t="shared" si="879"/>
        <v>0.13915685382441836</v>
      </c>
      <c r="R6232" s="65">
        <f t="shared" si="880"/>
        <v>0.17326013307886706</v>
      </c>
      <c r="S6232" s="65">
        <f t="shared" si="881"/>
        <v>4.0577265045469532E-2</v>
      </c>
      <c r="T6232" s="66">
        <f>(L6232*'Football Field'!$F$4)+(M6232*'Football Field'!$F$5)+(N6232*'Football Field'!$F$6)+(O6232*'Football Field'!$F$7)+(P6232*'Football Field'!$F$8)+(Q6232*'Football Field'!$F$9)+(R6232*'Football Field'!$F$10)+(S6232*'Football Field'!$F$11)</f>
        <v>146673750.76468202</v>
      </c>
    </row>
    <row r="6233" spans="2:20" x14ac:dyDescent="0.3">
      <c r="B6233" s="62">
        <f t="shared" si="873"/>
        <v>6206</v>
      </c>
      <c r="C6233" s="62">
        <v>0.43091885332339042</v>
      </c>
      <c r="D6233" s="62">
        <v>0.22056937135816057</v>
      </c>
      <c r="E6233" s="62">
        <v>0.66227777917574293</v>
      </c>
      <c r="F6233" s="62">
        <v>4.3186177830981554E-2</v>
      </c>
      <c r="G6233" s="62">
        <v>0.98793506483963023</v>
      </c>
      <c r="H6233" s="62">
        <v>0.51495911816936912</v>
      </c>
      <c r="I6233" s="62">
        <v>0.41936997018454358</v>
      </c>
      <c r="J6233" s="62">
        <v>0.24901523882699195</v>
      </c>
      <c r="K6233" s="62"/>
      <c r="L6233" s="65">
        <f t="shared" si="874"/>
        <v>0.12213451535733996</v>
      </c>
      <c r="M6233" s="65">
        <f t="shared" si="875"/>
        <v>6.2515559636665857E-2</v>
      </c>
      <c r="N6233" s="65">
        <f t="shared" si="876"/>
        <v>0.18770813801191885</v>
      </c>
      <c r="O6233" s="65">
        <f t="shared" si="877"/>
        <v>1.2240176680235606E-2</v>
      </c>
      <c r="P6233" s="65">
        <f t="shared" si="878"/>
        <v>0.28000856638815563</v>
      </c>
      <c r="Q6233" s="65">
        <f t="shared" si="879"/>
        <v>0.14595388862983669</v>
      </c>
      <c r="R6233" s="65">
        <f t="shared" si="880"/>
        <v>0.11886123725821937</v>
      </c>
      <c r="S6233" s="65">
        <f t="shared" si="881"/>
        <v>7.0577918037628085E-2</v>
      </c>
      <c r="T6233" s="66">
        <f>(L6233*'Football Field'!$F$4)+(M6233*'Football Field'!$F$5)+(N6233*'Football Field'!$F$6)+(O6233*'Football Field'!$F$7)+(P6233*'Football Field'!$F$8)+(Q6233*'Football Field'!$F$9)+(R6233*'Football Field'!$F$10)+(S6233*'Football Field'!$F$11)</f>
        <v>152191110.27017412</v>
      </c>
    </row>
    <row r="6234" spans="2:20" x14ac:dyDescent="0.3">
      <c r="B6234" s="62">
        <f t="shared" si="873"/>
        <v>6207</v>
      </c>
      <c r="C6234" s="62">
        <v>0.84326758503297761</v>
      </c>
      <c r="D6234" s="62">
        <v>0.32427822623543168</v>
      </c>
      <c r="E6234" s="62">
        <v>0.72635489139557774</v>
      </c>
      <c r="F6234" s="62">
        <v>0.34375013917884689</v>
      </c>
      <c r="G6234" s="62">
        <v>0.88559173257342483</v>
      </c>
      <c r="H6234" s="62">
        <v>0.378326538190912</v>
      </c>
      <c r="I6234" s="62">
        <v>0.29127791253938062</v>
      </c>
      <c r="J6234" s="62">
        <v>0.44244895589227817</v>
      </c>
      <c r="K6234" s="62"/>
      <c r="L6234" s="65">
        <f t="shared" si="874"/>
        <v>0.19910475886649642</v>
      </c>
      <c r="M6234" s="65">
        <f t="shared" si="875"/>
        <v>7.6565658619186516E-2</v>
      </c>
      <c r="N6234" s="65">
        <f t="shared" si="876"/>
        <v>0.17150038501380441</v>
      </c>
      <c r="O6234" s="65">
        <f t="shared" si="877"/>
        <v>8.1163191596950013E-2</v>
      </c>
      <c r="P6234" s="65">
        <f t="shared" si="878"/>
        <v>0.20909795597242006</v>
      </c>
      <c r="Q6234" s="65">
        <f t="shared" si="879"/>
        <v>8.9327059994073046E-2</v>
      </c>
      <c r="R6234" s="65">
        <f t="shared" si="880"/>
        <v>6.8773921313507874E-2</v>
      </c>
      <c r="S6234" s="65">
        <f t="shared" si="881"/>
        <v>0.10446706862356163</v>
      </c>
      <c r="T6234" s="66">
        <f>(L6234*'Football Field'!$F$4)+(M6234*'Football Field'!$F$5)+(N6234*'Football Field'!$F$6)+(O6234*'Football Field'!$F$7)+(P6234*'Football Field'!$F$8)+(Q6234*'Football Field'!$F$9)+(R6234*'Football Field'!$F$10)+(S6234*'Football Field'!$F$11)</f>
        <v>139338944.30444145</v>
      </c>
    </row>
    <row r="6235" spans="2:20" x14ac:dyDescent="0.3">
      <c r="B6235" s="62">
        <f t="shared" si="873"/>
        <v>6208</v>
      </c>
      <c r="C6235" s="62">
        <v>0.43593310388492945</v>
      </c>
      <c r="D6235" s="62">
        <v>0.22571388922891289</v>
      </c>
      <c r="E6235" s="62">
        <v>0.68157754065089982</v>
      </c>
      <c r="F6235" s="62">
        <v>0.4669676326545128</v>
      </c>
      <c r="G6235" s="62">
        <v>0.62468161636207875</v>
      </c>
      <c r="H6235" s="62">
        <v>0.14317186249785863</v>
      </c>
      <c r="I6235" s="62">
        <v>0.87794389667537731</v>
      </c>
      <c r="J6235" s="62">
        <v>7.8687623037417831E-2</v>
      </c>
      <c r="K6235" s="62"/>
      <c r="L6235" s="65">
        <f t="shared" si="874"/>
        <v>0.12333038734130551</v>
      </c>
      <c r="M6235" s="65">
        <f t="shared" si="875"/>
        <v>6.3857002688794226E-2</v>
      </c>
      <c r="N6235" s="65">
        <f t="shared" si="876"/>
        <v>0.19282596651296863</v>
      </c>
      <c r="O6235" s="65">
        <f t="shared" si="877"/>
        <v>0.13211040523854214</v>
      </c>
      <c r="P6235" s="65">
        <f t="shared" si="878"/>
        <v>0.17672946840775905</v>
      </c>
      <c r="Q6235" s="65">
        <f t="shared" si="879"/>
        <v>4.0504933213096755E-2</v>
      </c>
      <c r="R6235" s="65">
        <f t="shared" si="880"/>
        <v>0.24838022135958418</v>
      </c>
      <c r="S6235" s="65">
        <f t="shared" si="881"/>
        <v>2.226161523794952E-2</v>
      </c>
      <c r="T6235" s="66">
        <f>(L6235*'Football Field'!$F$4)+(M6235*'Football Field'!$F$5)+(N6235*'Football Field'!$F$6)+(O6235*'Football Field'!$F$7)+(P6235*'Football Field'!$F$8)+(Q6235*'Football Field'!$F$9)+(R6235*'Football Field'!$F$10)+(S6235*'Football Field'!$F$11)</f>
        <v>162303814.02232149</v>
      </c>
    </row>
    <row r="6236" spans="2:20" x14ac:dyDescent="0.3">
      <c r="B6236" s="62">
        <f t="shared" si="873"/>
        <v>6209</v>
      </c>
      <c r="C6236" s="62">
        <v>0.6692086113417498</v>
      </c>
      <c r="D6236" s="62">
        <v>0.84007998299174291</v>
      </c>
      <c r="E6236" s="62">
        <v>0.14735591140580129</v>
      </c>
      <c r="F6236" s="62">
        <v>0.79529396335947677</v>
      </c>
      <c r="G6236" s="62">
        <v>0.36549988980203107</v>
      </c>
      <c r="H6236" s="62">
        <v>0.74675511067150135</v>
      </c>
      <c r="I6236" s="62">
        <v>0.79516190524071551</v>
      </c>
      <c r="J6236" s="62">
        <v>0.97407598046930366</v>
      </c>
      <c r="K6236" s="62"/>
      <c r="L6236" s="65">
        <f t="shared" si="874"/>
        <v>0.12547430851977762</v>
      </c>
      <c r="M6236" s="65">
        <f t="shared" si="875"/>
        <v>0.15751210187784889</v>
      </c>
      <c r="N6236" s="65">
        <f t="shared" si="876"/>
        <v>2.7628725597050659E-2</v>
      </c>
      <c r="O6236" s="65">
        <f t="shared" si="877"/>
        <v>0.1491148775303546</v>
      </c>
      <c r="P6236" s="65">
        <f t="shared" si="878"/>
        <v>6.8529969817654759E-2</v>
      </c>
      <c r="Q6236" s="65">
        <f t="shared" si="879"/>
        <v>0.14001400991725566</v>
      </c>
      <c r="R6236" s="65">
        <f t="shared" si="880"/>
        <v>0.14909011708816189</v>
      </c>
      <c r="S6236" s="65">
        <f t="shared" si="881"/>
        <v>0.18263588965189587</v>
      </c>
      <c r="T6236" s="66">
        <f>(L6236*'Football Field'!$F$4)+(M6236*'Football Field'!$F$5)+(N6236*'Football Field'!$F$6)+(O6236*'Football Field'!$F$7)+(P6236*'Football Field'!$F$8)+(Q6236*'Football Field'!$F$9)+(R6236*'Football Field'!$F$10)+(S6236*'Football Field'!$F$11)</f>
        <v>136380217.75614133</v>
      </c>
    </row>
    <row r="6237" spans="2:20" x14ac:dyDescent="0.3">
      <c r="B6237" s="62">
        <f t="shared" si="873"/>
        <v>6210</v>
      </c>
      <c r="C6237" s="62">
        <v>0.64057474694069216</v>
      </c>
      <c r="D6237" s="62">
        <v>0.98155226125941442</v>
      </c>
      <c r="E6237" s="62">
        <v>0.71379592964534821</v>
      </c>
      <c r="F6237" s="62">
        <v>0.27002336072414057</v>
      </c>
      <c r="G6237" s="62">
        <v>0.87440677692115809</v>
      </c>
      <c r="H6237" s="62">
        <v>0.25607016502890201</v>
      </c>
      <c r="I6237" s="62">
        <v>8.414264853539577E-3</v>
      </c>
      <c r="J6237" s="62">
        <v>0.61408027233956475</v>
      </c>
      <c r="K6237" s="62"/>
      <c r="L6237" s="65">
        <f t="shared" si="874"/>
        <v>0.14695729068714364</v>
      </c>
      <c r="M6237" s="65">
        <f t="shared" si="875"/>
        <v>0.2251825593678578</v>
      </c>
      <c r="N6237" s="65">
        <f t="shared" si="876"/>
        <v>0.16375530947039244</v>
      </c>
      <c r="O6237" s="65">
        <f t="shared" si="877"/>
        <v>6.1947339797225769E-2</v>
      </c>
      <c r="P6237" s="65">
        <f t="shared" si="878"/>
        <v>0.20060180565736263</v>
      </c>
      <c r="Q6237" s="65">
        <f t="shared" si="879"/>
        <v>5.8746270998318494E-2</v>
      </c>
      <c r="R6237" s="65">
        <f t="shared" si="880"/>
        <v>1.9303564055651369E-3</v>
      </c>
      <c r="S6237" s="65">
        <f t="shared" si="881"/>
        <v>0.14087906761613406</v>
      </c>
      <c r="T6237" s="66">
        <f>(L6237*'Football Field'!$F$4)+(M6237*'Football Field'!$F$5)+(N6237*'Football Field'!$F$6)+(O6237*'Football Field'!$F$7)+(P6237*'Football Field'!$F$8)+(Q6237*'Football Field'!$F$9)+(R6237*'Football Field'!$F$10)+(S6237*'Football Field'!$F$11)</f>
        <v>129083278.7718606</v>
      </c>
    </row>
    <row r="6238" spans="2:20" x14ac:dyDescent="0.3">
      <c r="B6238" s="62">
        <f t="shared" ref="B6238:B6301" si="882">B6237+1</f>
        <v>6211</v>
      </c>
      <c r="C6238" s="62">
        <v>0.52006120835482939</v>
      </c>
      <c r="D6238" s="62">
        <v>0.89654771719463</v>
      </c>
      <c r="E6238" s="62">
        <v>0.54073395561264481</v>
      </c>
      <c r="F6238" s="62">
        <v>0.5859527626748966</v>
      </c>
      <c r="G6238" s="62">
        <v>0.25716759664045141</v>
      </c>
      <c r="H6238" s="62">
        <v>0.15968118186299862</v>
      </c>
      <c r="I6238" s="62">
        <v>0.57599197848632688</v>
      </c>
      <c r="J6238" s="62">
        <v>0.83998502594908153</v>
      </c>
      <c r="K6238" s="62"/>
      <c r="L6238" s="65">
        <f t="shared" si="874"/>
        <v>0.11884067137003289</v>
      </c>
      <c r="M6238" s="65">
        <f t="shared" si="875"/>
        <v>0.2048726782828712</v>
      </c>
      <c r="N6238" s="65">
        <f t="shared" si="876"/>
        <v>0.12356465986160595</v>
      </c>
      <c r="O6238" s="65">
        <f t="shared" si="877"/>
        <v>0.1338977385521502</v>
      </c>
      <c r="P6238" s="65">
        <f t="shared" si="878"/>
        <v>5.8766101659551429E-2</v>
      </c>
      <c r="Q6238" s="65">
        <f t="shared" si="879"/>
        <v>3.6489202718637752E-2</v>
      </c>
      <c r="R6238" s="65">
        <f t="shared" si="880"/>
        <v>0.13162157132159227</v>
      </c>
      <c r="S6238" s="65">
        <f t="shared" si="881"/>
        <v>0.19194737623355823</v>
      </c>
      <c r="T6238" s="66">
        <f>(L6238*'Football Field'!$F$4)+(M6238*'Football Field'!$F$5)+(N6238*'Football Field'!$F$6)+(O6238*'Football Field'!$F$7)+(P6238*'Football Field'!$F$8)+(Q6238*'Football Field'!$F$9)+(R6238*'Football Field'!$F$10)+(S6238*'Football Field'!$F$11)</f>
        <v>135511476.93942502</v>
      </c>
    </row>
    <row r="6239" spans="2:20" x14ac:dyDescent="0.3">
      <c r="B6239" s="62">
        <f t="shared" si="882"/>
        <v>6212</v>
      </c>
      <c r="C6239" s="62">
        <v>0.26724085965964528</v>
      </c>
      <c r="D6239" s="62">
        <v>0.76957139262894214</v>
      </c>
      <c r="E6239" s="62">
        <v>0.30362685321285021</v>
      </c>
      <c r="F6239" s="62">
        <v>0.6979923795525832</v>
      </c>
      <c r="G6239" s="62">
        <v>0.71451483787928971</v>
      </c>
      <c r="H6239" s="62">
        <v>0.78246061448128479</v>
      </c>
      <c r="I6239" s="62">
        <v>0.63099998101223342</v>
      </c>
      <c r="J6239" s="62">
        <v>0.35873362754236193</v>
      </c>
      <c r="K6239" s="62"/>
      <c r="L6239" s="65">
        <f t="shared" si="874"/>
        <v>5.9056919214960611E-2</v>
      </c>
      <c r="M6239" s="65">
        <f t="shared" si="875"/>
        <v>0.17006574377329445</v>
      </c>
      <c r="N6239" s="65">
        <f t="shared" si="876"/>
        <v>6.709777301465443E-2</v>
      </c>
      <c r="O6239" s="65">
        <f t="shared" si="877"/>
        <v>0.15424766865513737</v>
      </c>
      <c r="P6239" s="65">
        <f t="shared" si="878"/>
        <v>0.15789892725337562</v>
      </c>
      <c r="Q6239" s="65">
        <f t="shared" si="879"/>
        <v>0.17291410212181552</v>
      </c>
      <c r="R6239" s="65">
        <f t="shared" si="880"/>
        <v>0.13944317852719562</v>
      </c>
      <c r="S6239" s="65">
        <f t="shared" si="881"/>
        <v>7.9275687439566284E-2</v>
      </c>
      <c r="T6239" s="66">
        <f>(L6239*'Football Field'!$F$4)+(M6239*'Football Field'!$F$5)+(N6239*'Football Field'!$F$6)+(O6239*'Football Field'!$F$7)+(P6239*'Football Field'!$F$8)+(Q6239*'Football Field'!$F$9)+(R6239*'Football Field'!$F$10)+(S6239*'Football Field'!$F$11)</f>
        <v>142915867.93727353</v>
      </c>
    </row>
    <row r="6240" spans="2:20" x14ac:dyDescent="0.3">
      <c r="B6240" s="62">
        <f t="shared" si="882"/>
        <v>6213</v>
      </c>
      <c r="C6240" s="62">
        <v>0.89287130690901506</v>
      </c>
      <c r="D6240" s="62">
        <v>0.95653022833396339</v>
      </c>
      <c r="E6240" s="62">
        <v>0.54319835587181819</v>
      </c>
      <c r="F6240" s="62">
        <v>0.19284006184716207</v>
      </c>
      <c r="G6240" s="62">
        <v>0.29892977202125959</v>
      </c>
      <c r="H6240" s="62">
        <v>0.6402255614659863</v>
      </c>
      <c r="I6240" s="62">
        <v>0.71347469680043796</v>
      </c>
      <c r="J6240" s="62">
        <v>0.13183407624950727</v>
      </c>
      <c r="K6240" s="62"/>
      <c r="L6240" s="65">
        <f t="shared" si="874"/>
        <v>0.2043228626422865</v>
      </c>
      <c r="M6240" s="65">
        <f t="shared" si="875"/>
        <v>0.21889044137129055</v>
      </c>
      <c r="N6240" s="65">
        <f t="shared" si="876"/>
        <v>0.12430441228819014</v>
      </c>
      <c r="O6240" s="65">
        <f t="shared" si="877"/>
        <v>4.4129129432023302E-2</v>
      </c>
      <c r="P6240" s="65">
        <f t="shared" si="878"/>
        <v>6.8406483975650703E-2</v>
      </c>
      <c r="Q6240" s="65">
        <f t="shared" si="879"/>
        <v>0.14650792162685711</v>
      </c>
      <c r="R6240" s="65">
        <f t="shared" si="880"/>
        <v>0.1632701054956826</v>
      </c>
      <c r="S6240" s="65">
        <f t="shared" si="881"/>
        <v>3.0168643168018938E-2</v>
      </c>
      <c r="T6240" s="66">
        <f>(L6240*'Football Field'!$F$4)+(M6240*'Football Field'!$F$5)+(N6240*'Football Field'!$F$6)+(O6240*'Football Field'!$F$7)+(P6240*'Football Field'!$F$8)+(Q6240*'Football Field'!$F$9)+(R6240*'Football Field'!$F$10)+(S6240*'Football Field'!$F$11)</f>
        <v>138365917.12969708</v>
      </c>
    </row>
    <row r="6241" spans="2:20" x14ac:dyDescent="0.3">
      <c r="B6241" s="62">
        <f t="shared" si="882"/>
        <v>6214</v>
      </c>
      <c r="C6241" s="62">
        <v>0.16017050694373325</v>
      </c>
      <c r="D6241" s="62">
        <v>0.56200836439619051</v>
      </c>
      <c r="E6241" s="62">
        <v>0.7847941558030902</v>
      </c>
      <c r="F6241" s="62">
        <v>0.56808230507973179</v>
      </c>
      <c r="G6241" s="62">
        <v>0.83238044993928662</v>
      </c>
      <c r="H6241" s="62">
        <v>0.25325363365447928</v>
      </c>
      <c r="I6241" s="62">
        <v>0.71986411426398444</v>
      </c>
      <c r="J6241" s="62">
        <v>0.44473924363478712</v>
      </c>
      <c r="K6241" s="62"/>
      <c r="L6241" s="65">
        <f t="shared" si="874"/>
        <v>3.7031136462504041E-2</v>
      </c>
      <c r="M6241" s="65">
        <f t="shared" si="875"/>
        <v>0.1299353347388422</v>
      </c>
      <c r="N6241" s="65">
        <f t="shared" si="876"/>
        <v>0.1814430136549989</v>
      </c>
      <c r="O6241" s="65">
        <f t="shared" si="877"/>
        <v>0.13133961902693767</v>
      </c>
      <c r="P6241" s="65">
        <f t="shared" si="878"/>
        <v>0.19244488026282194</v>
      </c>
      <c r="Q6241" s="65">
        <f t="shared" si="879"/>
        <v>5.8551789879634622E-2</v>
      </c>
      <c r="R6241" s="65">
        <f t="shared" si="880"/>
        <v>0.1664313034804451</v>
      </c>
      <c r="S6241" s="65">
        <f t="shared" si="881"/>
        <v>0.10282292249381557</v>
      </c>
      <c r="T6241" s="66">
        <f>(L6241*'Football Field'!$F$4)+(M6241*'Football Field'!$F$5)+(N6241*'Football Field'!$F$6)+(O6241*'Football Field'!$F$7)+(P6241*'Football Field'!$F$8)+(Q6241*'Football Field'!$F$9)+(R6241*'Football Field'!$F$10)+(S6241*'Football Field'!$F$11)</f>
        <v>152741786.93907198</v>
      </c>
    </row>
    <row r="6242" spans="2:20" x14ac:dyDescent="0.3">
      <c r="B6242" s="62">
        <f t="shared" si="882"/>
        <v>6215</v>
      </c>
      <c r="C6242" s="62">
        <v>0.4272887609191699</v>
      </c>
      <c r="D6242" s="62">
        <v>0.95205308295517399</v>
      </c>
      <c r="E6242" s="62">
        <v>0.62700512852687695</v>
      </c>
      <c r="F6242" s="62">
        <v>0.81101032972238052</v>
      </c>
      <c r="G6242" s="62">
        <v>0.25371969875574008</v>
      </c>
      <c r="H6242" s="62">
        <v>4.2822185338332042E-2</v>
      </c>
      <c r="I6242" s="62">
        <v>0.77942384547497223</v>
      </c>
      <c r="J6242" s="62">
        <v>0.11005475696075717</v>
      </c>
      <c r="K6242" s="62"/>
      <c r="L6242" s="65">
        <f t="shared" si="874"/>
        <v>0.10673206064394312</v>
      </c>
      <c r="M6242" s="65">
        <f t="shared" si="875"/>
        <v>0.23781245068939938</v>
      </c>
      <c r="N6242" s="65">
        <f t="shared" si="876"/>
        <v>0.15661902563979097</v>
      </c>
      <c r="O6242" s="65">
        <f t="shared" si="877"/>
        <v>0.20258151304655569</v>
      </c>
      <c r="P6242" s="65">
        <f t="shared" si="878"/>
        <v>6.3376406662105852E-2</v>
      </c>
      <c r="Q6242" s="65">
        <f t="shared" si="879"/>
        <v>1.0696513693936425E-2</v>
      </c>
      <c r="R6242" s="65">
        <f t="shared" si="880"/>
        <v>0.19469155463770094</v>
      </c>
      <c r="S6242" s="65">
        <f t="shared" si="881"/>
        <v>2.7490474986567724E-2</v>
      </c>
      <c r="T6242" s="66">
        <f>(L6242*'Football Field'!$F$4)+(M6242*'Football Field'!$F$5)+(N6242*'Football Field'!$F$6)+(O6242*'Football Field'!$F$7)+(P6242*'Football Field'!$F$8)+(Q6242*'Football Field'!$F$9)+(R6242*'Football Field'!$F$10)+(S6242*'Football Field'!$F$11)</f>
        <v>144676189.37975657</v>
      </c>
    </row>
    <row r="6243" spans="2:20" x14ac:dyDescent="0.3">
      <c r="B6243" s="62">
        <f t="shared" si="882"/>
        <v>6216</v>
      </c>
      <c r="C6243" s="62">
        <v>3.0433223257057218E-2</v>
      </c>
      <c r="D6243" s="62">
        <v>0.79615254334702523</v>
      </c>
      <c r="E6243" s="62">
        <v>0.7832244731754775</v>
      </c>
      <c r="F6243" s="62">
        <v>0.49043191513109186</v>
      </c>
      <c r="G6243" s="62">
        <v>0.87269296784948347</v>
      </c>
      <c r="H6243" s="62">
        <v>0.64478734147819694</v>
      </c>
      <c r="I6243" s="62">
        <v>7.3366433493871619E-2</v>
      </c>
      <c r="J6243" s="62">
        <v>0.40713321471131769</v>
      </c>
      <c r="K6243" s="62"/>
      <c r="L6243" s="65">
        <f t="shared" si="874"/>
        <v>7.4259575059761043E-3</v>
      </c>
      <c r="M6243" s="65">
        <f t="shared" si="875"/>
        <v>0.19426778771449449</v>
      </c>
      <c r="N6243" s="65">
        <f t="shared" si="876"/>
        <v>0.19111323195425545</v>
      </c>
      <c r="O6243" s="65">
        <f t="shared" si="877"/>
        <v>0.11966943266495553</v>
      </c>
      <c r="P6243" s="65">
        <f t="shared" si="878"/>
        <v>0.21294428264385834</v>
      </c>
      <c r="Q6243" s="65">
        <f t="shared" si="879"/>
        <v>0.15733342990864624</v>
      </c>
      <c r="R6243" s="65">
        <f t="shared" si="880"/>
        <v>1.7902014942310595E-2</v>
      </c>
      <c r="S6243" s="65">
        <f t="shared" si="881"/>
        <v>9.9343862665503213E-2</v>
      </c>
      <c r="T6243" s="66">
        <f>(L6243*'Football Field'!$F$4)+(M6243*'Football Field'!$F$5)+(N6243*'Football Field'!$F$6)+(O6243*'Football Field'!$F$7)+(P6243*'Football Field'!$F$8)+(Q6243*'Football Field'!$F$9)+(R6243*'Football Field'!$F$10)+(S6243*'Football Field'!$F$11)</f>
        <v>133885022.98805922</v>
      </c>
    </row>
    <row r="6244" spans="2:20" x14ac:dyDescent="0.3">
      <c r="B6244" s="62">
        <f t="shared" si="882"/>
        <v>6217</v>
      </c>
      <c r="C6244" s="62">
        <v>0.50242335096677293</v>
      </c>
      <c r="D6244" s="62">
        <v>0.50050287685772499</v>
      </c>
      <c r="E6244" s="62">
        <v>0.50530308964220794</v>
      </c>
      <c r="F6244" s="62">
        <v>0.45078116341074614</v>
      </c>
      <c r="G6244" s="62">
        <v>5.104341961425285E-2</v>
      </c>
      <c r="H6244" s="62">
        <v>0.82870975783200373</v>
      </c>
      <c r="I6244" s="62">
        <v>0.27484975691085067</v>
      </c>
      <c r="J6244" s="62">
        <v>3.4867403197579527E-2</v>
      </c>
      <c r="K6244" s="62"/>
      <c r="L6244" s="65">
        <f t="shared" si="874"/>
        <v>0.15957643699953258</v>
      </c>
      <c r="M6244" s="65">
        <f t="shared" si="875"/>
        <v>0.1589664685036774</v>
      </c>
      <c r="N6244" s="65">
        <f t="shared" si="876"/>
        <v>0.16049108086795832</v>
      </c>
      <c r="O6244" s="65">
        <f t="shared" si="877"/>
        <v>0.14317418126600606</v>
      </c>
      <c r="P6244" s="65">
        <f t="shared" si="878"/>
        <v>1.6212078954214858E-2</v>
      </c>
      <c r="Q6244" s="65">
        <f t="shared" si="879"/>
        <v>0.26320940339877297</v>
      </c>
      <c r="R6244" s="65">
        <f t="shared" si="880"/>
        <v>8.729599218194338E-2</v>
      </c>
      <c r="S6244" s="65">
        <f t="shared" si="881"/>
        <v>1.1074357827894465E-2</v>
      </c>
      <c r="T6244" s="66">
        <f>(L6244*'Football Field'!$F$4)+(M6244*'Football Field'!$F$5)+(N6244*'Football Field'!$F$6)+(O6244*'Football Field'!$F$7)+(P6244*'Football Field'!$F$8)+(Q6244*'Football Field'!$F$9)+(R6244*'Football Field'!$F$10)+(S6244*'Football Field'!$F$11)</f>
        <v>125449475.46640319</v>
      </c>
    </row>
    <row r="6245" spans="2:20" x14ac:dyDescent="0.3">
      <c r="B6245" s="62">
        <f t="shared" si="882"/>
        <v>6218</v>
      </c>
      <c r="C6245" s="62">
        <v>0.83062736195438069</v>
      </c>
      <c r="D6245" s="62">
        <v>0.43295114929109635</v>
      </c>
      <c r="E6245" s="62">
        <v>0.14901310143913049</v>
      </c>
      <c r="F6245" s="62">
        <v>0.31329823351243358</v>
      </c>
      <c r="G6245" s="62">
        <v>0.84677437255452581</v>
      </c>
      <c r="H6245" s="62">
        <v>0.73267465063164905</v>
      </c>
      <c r="I6245" s="62">
        <v>0.61830912348623057</v>
      </c>
      <c r="J6245" s="62">
        <v>0.13330704743952437</v>
      </c>
      <c r="K6245" s="62"/>
      <c r="L6245" s="65">
        <f t="shared" si="874"/>
        <v>0.20474157433381898</v>
      </c>
      <c r="M6245" s="65">
        <f t="shared" si="875"/>
        <v>0.10671825174038004</v>
      </c>
      <c r="N6245" s="65">
        <f t="shared" si="876"/>
        <v>3.6730281691211918E-2</v>
      </c>
      <c r="O6245" s="65">
        <f t="shared" si="877"/>
        <v>7.7224970550468147E-2</v>
      </c>
      <c r="P6245" s="65">
        <f t="shared" si="878"/>
        <v>0.20872165556215702</v>
      </c>
      <c r="Q6245" s="65">
        <f t="shared" si="879"/>
        <v>0.18059718270278138</v>
      </c>
      <c r="R6245" s="65">
        <f t="shared" si="880"/>
        <v>0.15240719143861678</v>
      </c>
      <c r="S6245" s="65">
        <f t="shared" si="881"/>
        <v>3.2858891980565783E-2</v>
      </c>
      <c r="T6245" s="66">
        <f>(L6245*'Football Field'!$F$4)+(M6245*'Football Field'!$F$5)+(N6245*'Football Field'!$F$6)+(O6245*'Football Field'!$F$7)+(P6245*'Football Field'!$F$8)+(Q6245*'Football Field'!$F$9)+(R6245*'Football Field'!$F$10)+(S6245*'Football Field'!$F$11)</f>
        <v>146682374.20166814</v>
      </c>
    </row>
    <row r="6246" spans="2:20" x14ac:dyDescent="0.3">
      <c r="B6246" s="62">
        <f t="shared" si="882"/>
        <v>6219</v>
      </c>
      <c r="C6246" s="62">
        <v>0.14993864255906797</v>
      </c>
      <c r="D6246" s="62">
        <v>0.23201643139057992</v>
      </c>
      <c r="E6246" s="62">
        <v>0.84060876410056862</v>
      </c>
      <c r="F6246" s="62">
        <v>0.92311199641468733</v>
      </c>
      <c r="G6246" s="62">
        <v>0.43077843451224374</v>
      </c>
      <c r="H6246" s="62">
        <v>3.2690974690143926E-2</v>
      </c>
      <c r="I6246" s="62">
        <v>0.60686300567936124</v>
      </c>
      <c r="J6246" s="62">
        <v>0.14764388126558714</v>
      </c>
      <c r="K6246" s="62"/>
      <c r="L6246" s="65">
        <f t="shared" si="874"/>
        <v>4.4576144243482364E-2</v>
      </c>
      <c r="M6246" s="65">
        <f t="shared" si="875"/>
        <v>6.8977534650216388E-2</v>
      </c>
      <c r="N6246" s="65">
        <f t="shared" si="876"/>
        <v>0.24990954220571085</v>
      </c>
      <c r="O6246" s="65">
        <f t="shared" si="877"/>
        <v>0.27443741521709203</v>
      </c>
      <c r="P6246" s="65">
        <f t="shared" si="878"/>
        <v>0.12806866399523753</v>
      </c>
      <c r="Q6246" s="65">
        <f t="shared" si="879"/>
        <v>9.7188928642848796E-3</v>
      </c>
      <c r="R6246" s="65">
        <f t="shared" si="880"/>
        <v>0.18041788571308126</v>
      </c>
      <c r="S6246" s="65">
        <f t="shared" si="881"/>
        <v>4.3893921110894886E-2</v>
      </c>
      <c r="T6246" s="66">
        <f>(L6246*'Football Field'!$F$4)+(M6246*'Football Field'!$F$5)+(N6246*'Football Field'!$F$6)+(O6246*'Football Field'!$F$7)+(P6246*'Football Field'!$F$8)+(Q6246*'Football Field'!$F$9)+(R6246*'Football Field'!$F$10)+(S6246*'Football Field'!$F$11)</f>
        <v>151916457.84620544</v>
      </c>
    </row>
    <row r="6247" spans="2:20" x14ac:dyDescent="0.3">
      <c r="B6247" s="62">
        <f t="shared" si="882"/>
        <v>6220</v>
      </c>
      <c r="C6247" s="62">
        <v>0.97419447212040389</v>
      </c>
      <c r="D6247" s="62">
        <v>0.77988881430100676</v>
      </c>
      <c r="E6247" s="62">
        <v>0.86153534758908235</v>
      </c>
      <c r="F6247" s="62">
        <v>0.65892207124889812</v>
      </c>
      <c r="G6247" s="62">
        <v>0.64135868190198753</v>
      </c>
      <c r="H6247" s="62">
        <v>0.75892821857346027</v>
      </c>
      <c r="I6247" s="62">
        <v>0.69521161850780067</v>
      </c>
      <c r="J6247" s="62">
        <v>0.34709689630629936</v>
      </c>
      <c r="K6247" s="62"/>
      <c r="L6247" s="65">
        <f t="shared" ref="L6247:L6310" si="883">C6247/SUM($C6247:$J6247)</f>
        <v>0.17039903398816841</v>
      </c>
      <c r="M6247" s="65">
        <f t="shared" ref="M6247:M6310" si="884">D6247/SUM($C6247:$J6247)</f>
        <v>0.13641249707137018</v>
      </c>
      <c r="N6247" s="65">
        <f t="shared" ref="N6247:N6310" si="885">E6247/SUM($C6247:$J6247)</f>
        <v>0.1506935167229079</v>
      </c>
      <c r="O6247" s="65">
        <f t="shared" ref="O6247:O6310" si="886">F6247/SUM($C6247:$J6247)</f>
        <v>0.11525387140609673</v>
      </c>
      <c r="P6247" s="65">
        <f t="shared" ref="P6247:P6310" si="887">G6247/SUM($C6247:$J6247)</f>
        <v>0.11218181067908639</v>
      </c>
      <c r="Q6247" s="65">
        <f t="shared" ref="Q6247:Q6310" si="888">H6247/SUM($C6247:$J6247)</f>
        <v>0.13274622163458139</v>
      </c>
      <c r="R6247" s="65">
        <f t="shared" ref="R6247:R6310" si="889">I6247/SUM($C6247:$J6247)</f>
        <v>0.12160137590725213</v>
      </c>
      <c r="S6247" s="65">
        <f t="shared" ref="S6247:S6310" si="890">J6247/SUM($C6247:$J6247)</f>
        <v>6.0711672590536878E-2</v>
      </c>
      <c r="T6247" s="66">
        <f>(L6247*'Football Field'!$F$4)+(M6247*'Football Field'!$F$5)+(N6247*'Football Field'!$F$6)+(O6247*'Football Field'!$F$7)+(P6247*'Football Field'!$F$8)+(Q6247*'Football Field'!$F$9)+(R6247*'Football Field'!$F$10)+(S6247*'Football Field'!$F$11)</f>
        <v>138030694.15108424</v>
      </c>
    </row>
    <row r="6248" spans="2:20" x14ac:dyDescent="0.3">
      <c r="B6248" s="62">
        <f t="shared" si="882"/>
        <v>6221</v>
      </c>
      <c r="C6248" s="62">
        <v>0.72584169278369659</v>
      </c>
      <c r="D6248" s="62">
        <v>0.38925072937775318</v>
      </c>
      <c r="E6248" s="62">
        <v>0.18713820056206698</v>
      </c>
      <c r="F6248" s="62">
        <v>6.2029310079626421E-2</v>
      </c>
      <c r="G6248" s="62">
        <v>0.58252560827127653</v>
      </c>
      <c r="H6248" s="62">
        <v>0.47129952827859078</v>
      </c>
      <c r="I6248" s="62">
        <v>0.55330697618656355</v>
      </c>
      <c r="J6248" s="62">
        <v>0.7636951236805698</v>
      </c>
      <c r="K6248" s="62"/>
      <c r="L6248" s="65">
        <f t="shared" si="883"/>
        <v>0.19433058986284557</v>
      </c>
      <c r="M6248" s="65">
        <f t="shared" si="884"/>
        <v>0.10421463054074467</v>
      </c>
      <c r="N6248" s="65">
        <f t="shared" si="885"/>
        <v>5.0102766571078428E-2</v>
      </c>
      <c r="O6248" s="65">
        <f t="shared" si="886"/>
        <v>1.6607192086651526E-2</v>
      </c>
      <c r="P6248" s="65">
        <f t="shared" si="887"/>
        <v>0.15596037840072771</v>
      </c>
      <c r="Q6248" s="65">
        <f t="shared" si="888"/>
        <v>0.12618166777001735</v>
      </c>
      <c r="R6248" s="65">
        <f t="shared" si="889"/>
        <v>0.14813763404137356</v>
      </c>
      <c r="S6248" s="65">
        <f t="shared" si="890"/>
        <v>0.20446514072656119</v>
      </c>
      <c r="T6248" s="66">
        <f>(L6248*'Football Field'!$F$4)+(M6248*'Football Field'!$F$5)+(N6248*'Football Field'!$F$6)+(O6248*'Football Field'!$F$7)+(P6248*'Football Field'!$F$8)+(Q6248*'Football Field'!$F$9)+(R6248*'Football Field'!$F$10)+(S6248*'Football Field'!$F$11)</f>
        <v>143071216.8829006</v>
      </c>
    </row>
    <row r="6249" spans="2:20" x14ac:dyDescent="0.3">
      <c r="B6249" s="62">
        <f t="shared" si="882"/>
        <v>6222</v>
      </c>
      <c r="C6249" s="62">
        <v>0.16534057136340197</v>
      </c>
      <c r="D6249" s="62">
        <v>0.4451802406900357</v>
      </c>
      <c r="E6249" s="62">
        <v>0.29272658328881695</v>
      </c>
      <c r="F6249" s="62">
        <v>0.93814170164315203</v>
      </c>
      <c r="G6249" s="62">
        <v>0.70223045777527193</v>
      </c>
      <c r="H6249" s="62">
        <v>0.66509903490348465</v>
      </c>
      <c r="I6249" s="62">
        <v>0.72339156885473865</v>
      </c>
      <c r="J6249" s="62">
        <v>0.57922644616736108</v>
      </c>
      <c r="K6249" s="62"/>
      <c r="L6249" s="65">
        <f t="shared" si="883"/>
        <v>3.6650018797455795E-2</v>
      </c>
      <c r="M6249" s="65">
        <f t="shared" si="884"/>
        <v>9.8680342368510823E-2</v>
      </c>
      <c r="N6249" s="65">
        <f t="shared" si="885"/>
        <v>6.4886885847697529E-2</v>
      </c>
      <c r="O6249" s="65">
        <f t="shared" si="886"/>
        <v>0.20795205143163867</v>
      </c>
      <c r="P6249" s="65">
        <f t="shared" si="887"/>
        <v>0.15565906943095589</v>
      </c>
      <c r="Q6249" s="65">
        <f t="shared" si="888"/>
        <v>0.14742837726021074</v>
      </c>
      <c r="R6249" s="65">
        <f t="shared" si="889"/>
        <v>0.16034972165528449</v>
      </c>
      <c r="S6249" s="65">
        <f t="shared" si="890"/>
        <v>0.1283935332082459</v>
      </c>
      <c r="T6249" s="66">
        <f>(L6249*'Football Field'!$F$4)+(M6249*'Football Field'!$F$5)+(N6249*'Football Field'!$F$6)+(O6249*'Football Field'!$F$7)+(P6249*'Football Field'!$F$8)+(Q6249*'Football Field'!$F$9)+(R6249*'Football Field'!$F$10)+(S6249*'Football Field'!$F$11)</f>
        <v>146674529.04119238</v>
      </c>
    </row>
    <row r="6250" spans="2:20" x14ac:dyDescent="0.3">
      <c r="B6250" s="62">
        <f t="shared" si="882"/>
        <v>6223</v>
      </c>
      <c r="C6250" s="62">
        <v>0.55792337480068477</v>
      </c>
      <c r="D6250" s="62">
        <v>0.72202355949803754</v>
      </c>
      <c r="E6250" s="62">
        <v>0.62162440190186996</v>
      </c>
      <c r="F6250" s="62">
        <v>0.25523166134477171</v>
      </c>
      <c r="G6250" s="62">
        <v>0.94933171720936071</v>
      </c>
      <c r="H6250" s="62">
        <v>0.21053873152339475</v>
      </c>
      <c r="I6250" s="62">
        <v>0.99105553422066794</v>
      </c>
      <c r="J6250" s="62">
        <v>0.41278474533004494</v>
      </c>
      <c r="K6250" s="62"/>
      <c r="L6250" s="65">
        <f t="shared" si="883"/>
        <v>0.11819124087023475</v>
      </c>
      <c r="M6250" s="65">
        <f t="shared" si="884"/>
        <v>0.1529544455188008</v>
      </c>
      <c r="N6250" s="65">
        <f t="shared" si="885"/>
        <v>0.13168575244270148</v>
      </c>
      <c r="O6250" s="65">
        <f t="shared" si="886"/>
        <v>5.4068619681845731E-2</v>
      </c>
      <c r="P6250" s="65">
        <f t="shared" si="887"/>
        <v>0.20110771249641399</v>
      </c>
      <c r="Q6250" s="65">
        <f t="shared" si="888"/>
        <v>4.4600809096562506E-2</v>
      </c>
      <c r="R6250" s="65">
        <f t="shared" si="889"/>
        <v>0.20994654221594442</v>
      </c>
      <c r="S6250" s="65">
        <f t="shared" si="890"/>
        <v>8.7444877677496383E-2</v>
      </c>
      <c r="T6250" s="66">
        <f>(L6250*'Football Field'!$F$4)+(M6250*'Football Field'!$F$5)+(N6250*'Football Field'!$F$6)+(O6250*'Football Field'!$F$7)+(P6250*'Football Field'!$F$8)+(Q6250*'Football Field'!$F$9)+(R6250*'Football Field'!$F$10)+(S6250*'Football Field'!$F$11)</f>
        <v>157058029.16253328</v>
      </c>
    </row>
    <row r="6251" spans="2:20" x14ac:dyDescent="0.3">
      <c r="B6251" s="62">
        <f t="shared" si="882"/>
        <v>6224</v>
      </c>
      <c r="C6251" s="62">
        <v>0.45625334908439774</v>
      </c>
      <c r="D6251" s="62">
        <v>0.53437504848487993</v>
      </c>
      <c r="E6251" s="62">
        <v>0.21606034290494192</v>
      </c>
      <c r="F6251" s="62">
        <v>0.70364019548063506</v>
      </c>
      <c r="G6251" s="62">
        <v>0.94355259670597957</v>
      </c>
      <c r="H6251" s="62">
        <v>0.62325291649485237</v>
      </c>
      <c r="I6251" s="62">
        <v>0.61199844075098264</v>
      </c>
      <c r="J6251" s="62">
        <v>0.31720541006154868</v>
      </c>
      <c r="K6251" s="62"/>
      <c r="L6251" s="65">
        <f t="shared" si="883"/>
        <v>0.10354478435931455</v>
      </c>
      <c r="M6251" s="65">
        <f t="shared" si="884"/>
        <v>0.12127417644912429</v>
      </c>
      <c r="N6251" s="65">
        <f t="shared" si="885"/>
        <v>4.9033988812547676E-2</v>
      </c>
      <c r="O6251" s="65">
        <f t="shared" si="886"/>
        <v>0.15968819177722018</v>
      </c>
      <c r="P6251" s="65">
        <f t="shared" si="887"/>
        <v>0.21413530520631732</v>
      </c>
      <c r="Q6251" s="65">
        <f t="shared" si="888"/>
        <v>0.14144463590082221</v>
      </c>
      <c r="R6251" s="65">
        <f t="shared" si="889"/>
        <v>0.13889047982434688</v>
      </c>
      <c r="S6251" s="65">
        <f t="shared" si="890"/>
        <v>7.1988437670307034E-2</v>
      </c>
      <c r="T6251" s="66">
        <f>(L6251*'Football Field'!$F$4)+(M6251*'Football Field'!$F$5)+(N6251*'Football Field'!$F$6)+(O6251*'Football Field'!$F$7)+(P6251*'Football Field'!$F$8)+(Q6251*'Football Field'!$F$9)+(R6251*'Football Field'!$F$10)+(S6251*'Football Field'!$F$11)</f>
        <v>146901680.23247123</v>
      </c>
    </row>
    <row r="6252" spans="2:20" x14ac:dyDescent="0.3">
      <c r="B6252" s="62">
        <f t="shared" si="882"/>
        <v>6225</v>
      </c>
      <c r="C6252" s="62">
        <v>0.32750079477147787</v>
      </c>
      <c r="D6252" s="62">
        <v>0.99858148305162886</v>
      </c>
      <c r="E6252" s="62">
        <v>1.2980333386403697E-2</v>
      </c>
      <c r="F6252" s="62">
        <v>0.77385719945183862</v>
      </c>
      <c r="G6252" s="62">
        <v>0.22874459330037034</v>
      </c>
      <c r="H6252" s="62">
        <v>0.22828666880706583</v>
      </c>
      <c r="I6252" s="62">
        <v>0.5111660578114281</v>
      </c>
      <c r="J6252" s="62">
        <v>0.21355050636480344</v>
      </c>
      <c r="K6252" s="62"/>
      <c r="L6252" s="65">
        <f t="shared" si="883"/>
        <v>9.9403287633332643E-2</v>
      </c>
      <c r="M6252" s="65">
        <f t="shared" si="884"/>
        <v>0.30309020304626672</v>
      </c>
      <c r="N6252" s="65">
        <f t="shared" si="885"/>
        <v>3.9398005555545878E-3</v>
      </c>
      <c r="O6252" s="65">
        <f t="shared" si="886"/>
        <v>0.23488171941051947</v>
      </c>
      <c r="P6252" s="65">
        <f t="shared" si="887"/>
        <v>6.9428731060858673E-2</v>
      </c>
      <c r="Q6252" s="65">
        <f t="shared" si="888"/>
        <v>6.9289741474118718E-2</v>
      </c>
      <c r="R6252" s="65">
        <f t="shared" si="889"/>
        <v>0.15514950645686593</v>
      </c>
      <c r="S6252" s="65">
        <f t="shared" si="890"/>
        <v>6.4817010362483274E-2</v>
      </c>
      <c r="T6252" s="66">
        <f>(L6252*'Football Field'!$F$4)+(M6252*'Football Field'!$F$5)+(N6252*'Football Field'!$F$6)+(O6252*'Football Field'!$F$7)+(P6252*'Football Field'!$F$8)+(Q6252*'Football Field'!$F$9)+(R6252*'Football Field'!$F$10)+(S6252*'Football Field'!$F$11)</f>
        <v>136032790.3923516</v>
      </c>
    </row>
    <row r="6253" spans="2:20" x14ac:dyDescent="0.3">
      <c r="B6253" s="62">
        <f t="shared" si="882"/>
        <v>6226</v>
      </c>
      <c r="C6253" s="62">
        <v>0.32518525807234</v>
      </c>
      <c r="D6253" s="62">
        <v>0.43440017094782057</v>
      </c>
      <c r="E6253" s="62">
        <v>0.54599693642790836</v>
      </c>
      <c r="F6253" s="62">
        <v>0.15125158149088835</v>
      </c>
      <c r="G6253" s="62">
        <v>6.0909319952399565E-2</v>
      </c>
      <c r="H6253" s="62">
        <v>0.48735320019619088</v>
      </c>
      <c r="I6253" s="62">
        <v>0.51632983529950272</v>
      </c>
      <c r="J6253" s="62">
        <v>0.11130498411496081</v>
      </c>
      <c r="K6253" s="62"/>
      <c r="L6253" s="65">
        <f t="shared" si="883"/>
        <v>0.12351631164926014</v>
      </c>
      <c r="M6253" s="65">
        <f t="shared" si="884"/>
        <v>0.16499981337821532</v>
      </c>
      <c r="N6253" s="65">
        <f t="shared" si="885"/>
        <v>0.20738802293543196</v>
      </c>
      <c r="O6253" s="65">
        <f t="shared" si="886"/>
        <v>5.7450444056464788E-2</v>
      </c>
      <c r="P6253" s="65">
        <f t="shared" si="887"/>
        <v>2.3135410842983133E-2</v>
      </c>
      <c r="Q6253" s="65">
        <f t="shared" si="888"/>
        <v>0.18511315708323375</v>
      </c>
      <c r="R6253" s="65">
        <f t="shared" si="889"/>
        <v>0.19611945888542479</v>
      </c>
      <c r="S6253" s="65">
        <f t="shared" si="890"/>
        <v>4.2277381168986154E-2</v>
      </c>
      <c r="T6253" s="66">
        <f>(L6253*'Football Field'!$F$4)+(M6253*'Football Field'!$F$5)+(N6253*'Football Field'!$F$6)+(O6253*'Football Field'!$F$7)+(P6253*'Football Field'!$F$8)+(Q6253*'Football Field'!$F$9)+(R6253*'Football Field'!$F$10)+(S6253*'Football Field'!$F$11)</f>
        <v>142136929.91800413</v>
      </c>
    </row>
    <row r="6254" spans="2:20" x14ac:dyDescent="0.3">
      <c r="B6254" s="62">
        <f t="shared" si="882"/>
        <v>6227</v>
      </c>
      <c r="C6254" s="62">
        <v>0.72047191303794089</v>
      </c>
      <c r="D6254" s="62">
        <v>0.79097229831820548</v>
      </c>
      <c r="E6254" s="62">
        <v>0.46394625409538681</v>
      </c>
      <c r="F6254" s="62">
        <v>0.14467730711609716</v>
      </c>
      <c r="G6254" s="62">
        <v>0.24774193531503685</v>
      </c>
      <c r="H6254" s="62">
        <v>0.10807361476232147</v>
      </c>
      <c r="I6254" s="62">
        <v>0.10485699201188015</v>
      </c>
      <c r="J6254" s="62">
        <v>0.69988050083388731</v>
      </c>
      <c r="K6254" s="62"/>
      <c r="L6254" s="65">
        <f t="shared" si="883"/>
        <v>0.21961450394874837</v>
      </c>
      <c r="M6254" s="65">
        <f t="shared" si="884"/>
        <v>0.24110445638316841</v>
      </c>
      <c r="N6254" s="65">
        <f t="shared" si="885"/>
        <v>0.14142026164824656</v>
      </c>
      <c r="O6254" s="65">
        <f t="shared" si="886"/>
        <v>4.410058804508759E-2</v>
      </c>
      <c r="P6254" s="65">
        <f t="shared" si="887"/>
        <v>7.5516784550419463E-2</v>
      </c>
      <c r="Q6254" s="65">
        <f t="shared" si="888"/>
        <v>3.2943037565331811E-2</v>
      </c>
      <c r="R6254" s="65">
        <f t="shared" si="889"/>
        <v>3.1962545478208315E-2</v>
      </c>
      <c r="S6254" s="65">
        <f t="shared" si="890"/>
        <v>0.21333782238078935</v>
      </c>
      <c r="T6254" s="66">
        <f>(L6254*'Football Field'!$F$4)+(M6254*'Football Field'!$F$5)+(N6254*'Football Field'!$F$6)+(O6254*'Football Field'!$F$7)+(P6254*'Football Field'!$F$8)+(Q6254*'Football Field'!$F$9)+(R6254*'Football Field'!$F$10)+(S6254*'Football Field'!$F$11)</f>
        <v>122446495.52181983</v>
      </c>
    </row>
    <row r="6255" spans="2:20" x14ac:dyDescent="0.3">
      <c r="B6255" s="62">
        <f t="shared" si="882"/>
        <v>6228</v>
      </c>
      <c r="C6255" s="62">
        <v>0.26704390945539602</v>
      </c>
      <c r="D6255" s="62">
        <v>0.36558648978193209</v>
      </c>
      <c r="E6255" s="62">
        <v>0.47465707398485746</v>
      </c>
      <c r="F6255" s="62">
        <v>0.61968973792032578</v>
      </c>
      <c r="G6255" s="62">
        <v>0.29065855201256263</v>
      </c>
      <c r="H6255" s="62">
        <v>0.11054123863046483</v>
      </c>
      <c r="I6255" s="62">
        <v>4.6415484489323422E-2</v>
      </c>
      <c r="J6255" s="62">
        <v>0.69202785654692078</v>
      </c>
      <c r="K6255" s="62"/>
      <c r="L6255" s="65">
        <f t="shared" si="883"/>
        <v>9.3156357493971109E-2</v>
      </c>
      <c r="M6255" s="65">
        <f t="shared" si="884"/>
        <v>0.12753223170880865</v>
      </c>
      <c r="N6255" s="65">
        <f t="shared" si="885"/>
        <v>0.16558072476302343</v>
      </c>
      <c r="O6255" s="65">
        <f t="shared" si="886"/>
        <v>0.21617433207437883</v>
      </c>
      <c r="P6255" s="65">
        <f t="shared" si="887"/>
        <v>0.10139415662084166</v>
      </c>
      <c r="Q6255" s="65">
        <f t="shared" si="888"/>
        <v>3.8561520330820158E-2</v>
      </c>
      <c r="R6255" s="65">
        <f t="shared" si="889"/>
        <v>1.6191709727292988E-2</v>
      </c>
      <c r="S6255" s="65">
        <f t="shared" si="890"/>
        <v>0.24140896728086328</v>
      </c>
      <c r="T6255" s="66">
        <f>(L6255*'Football Field'!$F$4)+(M6255*'Football Field'!$F$5)+(N6255*'Football Field'!$F$6)+(O6255*'Football Field'!$F$7)+(P6255*'Football Field'!$F$8)+(Q6255*'Football Field'!$F$9)+(R6255*'Football Field'!$F$10)+(S6255*'Football Field'!$F$11)</f>
        <v>125422507.46922287</v>
      </c>
    </row>
    <row r="6256" spans="2:20" x14ac:dyDescent="0.3">
      <c r="B6256" s="62">
        <f t="shared" si="882"/>
        <v>6229</v>
      </c>
      <c r="C6256" s="62">
        <v>5.0866124488837317E-2</v>
      </c>
      <c r="D6256" s="62">
        <v>0.53495963002392821</v>
      </c>
      <c r="E6256" s="62">
        <v>0.27515104305502225</v>
      </c>
      <c r="F6256" s="62">
        <v>0.39428077497325065</v>
      </c>
      <c r="G6256" s="62">
        <v>0.19926742391976993</v>
      </c>
      <c r="H6256" s="62">
        <v>0.43608964708944031</v>
      </c>
      <c r="I6256" s="62">
        <v>0.14174774340993468</v>
      </c>
      <c r="J6256" s="62">
        <v>0.31379645560216196</v>
      </c>
      <c r="K6256" s="62"/>
      <c r="L6256" s="65">
        <f t="shared" si="883"/>
        <v>2.168059705338797E-2</v>
      </c>
      <c r="M6256" s="65">
        <f t="shared" si="884"/>
        <v>0.22801509442543746</v>
      </c>
      <c r="N6256" s="65">
        <f t="shared" si="885"/>
        <v>0.11727724400557528</v>
      </c>
      <c r="O6256" s="65">
        <f t="shared" si="886"/>
        <v>0.16805374291820707</v>
      </c>
      <c r="P6256" s="65">
        <f t="shared" si="887"/>
        <v>8.4933475221200733E-2</v>
      </c>
      <c r="Q6256" s="65">
        <f t="shared" si="888"/>
        <v>0.18587387996848809</v>
      </c>
      <c r="R6256" s="65">
        <f t="shared" si="889"/>
        <v>6.0416942296679974E-2</v>
      </c>
      <c r="S6256" s="65">
        <f t="shared" si="890"/>
        <v>0.13374902411102343</v>
      </c>
      <c r="T6256" s="66">
        <f>(L6256*'Football Field'!$F$4)+(M6256*'Football Field'!$F$5)+(N6256*'Football Field'!$F$6)+(O6256*'Football Field'!$F$7)+(P6256*'Football Field'!$F$8)+(Q6256*'Football Field'!$F$9)+(R6256*'Football Field'!$F$10)+(S6256*'Football Field'!$F$11)</f>
        <v>127792268.33464791</v>
      </c>
    </row>
    <row r="6257" spans="2:20" x14ac:dyDescent="0.3">
      <c r="B6257" s="62">
        <f t="shared" si="882"/>
        <v>6230</v>
      </c>
      <c r="C6257" s="62">
        <v>0.58183614507545856</v>
      </c>
      <c r="D6257" s="62">
        <v>5.9017355688232187E-2</v>
      </c>
      <c r="E6257" s="62">
        <v>0.30259090381143705</v>
      </c>
      <c r="F6257" s="62">
        <v>0.50443957514753723</v>
      </c>
      <c r="G6257" s="62">
        <v>9.371891622516948E-2</v>
      </c>
      <c r="H6257" s="62">
        <v>0.9767785759704638</v>
      </c>
      <c r="I6257" s="62">
        <v>0.51886472611341661</v>
      </c>
      <c r="J6257" s="62">
        <v>0.73767495063322175</v>
      </c>
      <c r="K6257" s="62"/>
      <c r="L6257" s="65">
        <f t="shared" si="883"/>
        <v>0.15413199962633248</v>
      </c>
      <c r="M6257" s="65">
        <f t="shared" si="884"/>
        <v>1.5634063166883538E-2</v>
      </c>
      <c r="N6257" s="65">
        <f t="shared" si="885"/>
        <v>8.0158205137199567E-2</v>
      </c>
      <c r="O6257" s="65">
        <f t="shared" si="886"/>
        <v>0.13362916873798558</v>
      </c>
      <c r="P6257" s="65">
        <f t="shared" si="887"/>
        <v>2.4826721548426176E-2</v>
      </c>
      <c r="Q6257" s="65">
        <f t="shared" si="888"/>
        <v>0.25875469645661808</v>
      </c>
      <c r="R6257" s="65">
        <f t="shared" si="889"/>
        <v>0.13745048060061379</v>
      </c>
      <c r="S6257" s="65">
        <f t="shared" si="890"/>
        <v>0.19541466472594074</v>
      </c>
      <c r="T6257" s="66">
        <f>(L6257*'Football Field'!$F$4)+(M6257*'Football Field'!$F$5)+(N6257*'Football Field'!$F$6)+(O6257*'Football Field'!$F$7)+(P6257*'Football Field'!$F$8)+(Q6257*'Football Field'!$F$9)+(R6257*'Football Field'!$F$10)+(S6257*'Football Field'!$F$11)</f>
        <v>132859386.87848061</v>
      </c>
    </row>
    <row r="6258" spans="2:20" x14ac:dyDescent="0.3">
      <c r="B6258" s="62">
        <f t="shared" si="882"/>
        <v>6231</v>
      </c>
      <c r="C6258" s="62">
        <v>0.49753707015751536</v>
      </c>
      <c r="D6258" s="62">
        <v>0.61250085626085726</v>
      </c>
      <c r="E6258" s="62">
        <v>0.51116228448058298</v>
      </c>
      <c r="F6258" s="62">
        <v>0.8441012346528024</v>
      </c>
      <c r="G6258" s="62">
        <v>0.62183840773678245</v>
      </c>
      <c r="H6258" s="62">
        <v>0.41588164254417659</v>
      </c>
      <c r="I6258" s="62">
        <v>0.79359080218839018</v>
      </c>
      <c r="J6258" s="62">
        <v>1.312123775076357E-2</v>
      </c>
      <c r="K6258" s="62"/>
      <c r="L6258" s="65">
        <f t="shared" si="883"/>
        <v>0.11544497264803791</v>
      </c>
      <c r="M6258" s="65">
        <f t="shared" si="884"/>
        <v>0.14212035411863547</v>
      </c>
      <c r="N6258" s="65">
        <f t="shared" si="885"/>
        <v>0.11860647073370259</v>
      </c>
      <c r="O6258" s="65">
        <f t="shared" si="886"/>
        <v>0.19585926314157248</v>
      </c>
      <c r="P6258" s="65">
        <f t="shared" si="887"/>
        <v>0.14428697333033874</v>
      </c>
      <c r="Q6258" s="65">
        <f t="shared" si="888"/>
        <v>9.6498226419859723E-2</v>
      </c>
      <c r="R6258" s="65">
        <f t="shared" si="889"/>
        <v>0.18413918067123808</v>
      </c>
      <c r="S6258" s="65">
        <f t="shared" si="890"/>
        <v>3.0445589366149906E-3</v>
      </c>
      <c r="T6258" s="66">
        <f>(L6258*'Football Field'!$F$4)+(M6258*'Football Field'!$F$5)+(N6258*'Football Field'!$F$6)+(O6258*'Football Field'!$F$7)+(P6258*'Football Field'!$F$8)+(Q6258*'Football Field'!$F$9)+(R6258*'Football Field'!$F$10)+(S6258*'Football Field'!$F$11)</f>
        <v>148876073.59485567</v>
      </c>
    </row>
    <row r="6259" spans="2:20" x14ac:dyDescent="0.3">
      <c r="B6259" s="62">
        <f t="shared" si="882"/>
        <v>6232</v>
      </c>
      <c r="C6259" s="62">
        <v>4.8557550106576031E-5</v>
      </c>
      <c r="D6259" s="62">
        <v>0.72229865050810638</v>
      </c>
      <c r="E6259" s="62">
        <v>0.75711397596168106</v>
      </c>
      <c r="F6259" s="62">
        <v>0.84441985515509033</v>
      </c>
      <c r="G6259" s="62">
        <v>0.28651267771796429</v>
      </c>
      <c r="H6259" s="62">
        <v>0.71669522422602316</v>
      </c>
      <c r="I6259" s="62">
        <v>0.67157510504371409</v>
      </c>
      <c r="J6259" s="62">
        <v>0.66063640203129315</v>
      </c>
      <c r="K6259" s="62"/>
      <c r="L6259" s="65">
        <f t="shared" si="883"/>
        <v>1.042163961016889E-5</v>
      </c>
      <c r="M6259" s="65">
        <f t="shared" si="884"/>
        <v>0.15502298221358127</v>
      </c>
      <c r="N6259" s="65">
        <f t="shared" si="885"/>
        <v>0.16249520381437321</v>
      </c>
      <c r="O6259" s="65">
        <f t="shared" si="886"/>
        <v>0.18123318393910426</v>
      </c>
      <c r="P6259" s="65">
        <f t="shared" si="887"/>
        <v>6.1492638412923406E-2</v>
      </c>
      <c r="Q6259" s="65">
        <f t="shared" si="888"/>
        <v>0.15382034968443084</v>
      </c>
      <c r="R6259" s="65">
        <f t="shared" si="889"/>
        <v>0.1441364669462403</v>
      </c>
      <c r="S6259" s="65">
        <f t="shared" si="890"/>
        <v>0.14178875334973656</v>
      </c>
      <c r="T6259" s="66">
        <f>(L6259*'Football Field'!$F$4)+(M6259*'Football Field'!$F$5)+(N6259*'Football Field'!$F$6)+(O6259*'Football Field'!$F$7)+(P6259*'Football Field'!$F$8)+(Q6259*'Football Field'!$F$9)+(R6259*'Football Field'!$F$10)+(S6259*'Football Field'!$F$11)</f>
        <v>139168041.07855695</v>
      </c>
    </row>
    <row r="6260" spans="2:20" x14ac:dyDescent="0.3">
      <c r="B6260" s="62">
        <f t="shared" si="882"/>
        <v>6233</v>
      </c>
      <c r="C6260" s="62">
        <v>8.1369746235827156E-2</v>
      </c>
      <c r="D6260" s="62">
        <v>0.24348811320422159</v>
      </c>
      <c r="E6260" s="62">
        <v>0.12299318808220672</v>
      </c>
      <c r="F6260" s="62">
        <v>0.51219787559020669</v>
      </c>
      <c r="G6260" s="62">
        <v>0.57723718703299853</v>
      </c>
      <c r="H6260" s="62">
        <v>0.43903456638473304</v>
      </c>
      <c r="I6260" s="62">
        <v>0.43824077619287571</v>
      </c>
      <c r="J6260" s="62">
        <v>0.53897317186232119</v>
      </c>
      <c r="K6260" s="62"/>
      <c r="L6260" s="65">
        <f t="shared" si="883"/>
        <v>2.7549955080431676E-2</v>
      </c>
      <c r="M6260" s="65">
        <f t="shared" si="884"/>
        <v>8.2439566198890188E-2</v>
      </c>
      <c r="N6260" s="65">
        <f t="shared" si="885"/>
        <v>4.1642710756936589E-2</v>
      </c>
      <c r="O6260" s="65">
        <f t="shared" si="886"/>
        <v>0.17341861216951457</v>
      </c>
      <c r="P6260" s="65">
        <f t="shared" si="887"/>
        <v>0.19543945150601696</v>
      </c>
      <c r="Q6260" s="65">
        <f t="shared" si="888"/>
        <v>0.14864717099646785</v>
      </c>
      <c r="R6260" s="65">
        <f t="shared" si="889"/>
        <v>0.14837841159705203</v>
      </c>
      <c r="S6260" s="65">
        <f t="shared" si="890"/>
        <v>0.18248412169469005</v>
      </c>
      <c r="T6260" s="66">
        <f>(L6260*'Football Field'!$F$4)+(M6260*'Football Field'!$F$5)+(N6260*'Football Field'!$F$6)+(O6260*'Football Field'!$F$7)+(P6260*'Football Field'!$F$8)+(Q6260*'Football Field'!$F$9)+(R6260*'Football Field'!$F$10)+(S6260*'Football Field'!$F$11)</f>
        <v>147935285.29743084</v>
      </c>
    </row>
    <row r="6261" spans="2:20" x14ac:dyDescent="0.3">
      <c r="B6261" s="62">
        <f t="shared" si="882"/>
        <v>6234</v>
      </c>
      <c r="C6261" s="62">
        <v>0.21258074658387816</v>
      </c>
      <c r="D6261" s="62">
        <v>5.5198214769062837E-2</v>
      </c>
      <c r="E6261" s="62">
        <v>0.38328088490584922</v>
      </c>
      <c r="F6261" s="62">
        <v>0.84864520649032171</v>
      </c>
      <c r="G6261" s="62">
        <v>6.8010879977299044E-2</v>
      </c>
      <c r="H6261" s="62">
        <v>0.67044596076064655</v>
      </c>
      <c r="I6261" s="62">
        <v>0.18108452380026652</v>
      </c>
      <c r="J6261" s="62">
        <v>0.17671758895870171</v>
      </c>
      <c r="K6261" s="62"/>
      <c r="L6261" s="65">
        <f t="shared" si="883"/>
        <v>8.188894224742628E-2</v>
      </c>
      <c r="M6261" s="65">
        <f t="shared" si="884"/>
        <v>2.1263089409657848E-2</v>
      </c>
      <c r="N6261" s="65">
        <f t="shared" si="885"/>
        <v>0.14764491494629944</v>
      </c>
      <c r="O6261" s="65">
        <f t="shared" si="886"/>
        <v>0.32690946578937025</v>
      </c>
      <c r="P6261" s="65">
        <f t="shared" si="887"/>
        <v>2.6198699139765146E-2</v>
      </c>
      <c r="Q6261" s="65">
        <f t="shared" si="888"/>
        <v>0.25826473677890693</v>
      </c>
      <c r="R6261" s="65">
        <f t="shared" si="889"/>
        <v>6.9756176651358665E-2</v>
      </c>
      <c r="S6261" s="65">
        <f t="shared" si="890"/>
        <v>6.807397503721542E-2</v>
      </c>
      <c r="T6261" s="66">
        <f>(L6261*'Football Field'!$F$4)+(M6261*'Football Field'!$F$5)+(N6261*'Football Field'!$F$6)+(O6261*'Football Field'!$F$7)+(P6261*'Football Field'!$F$8)+(Q6261*'Football Field'!$F$9)+(R6261*'Football Field'!$F$10)+(S6261*'Football Field'!$F$11)</f>
        <v>126058340.82400884</v>
      </c>
    </row>
    <row r="6262" spans="2:20" x14ac:dyDescent="0.3">
      <c r="B6262" s="62">
        <f t="shared" si="882"/>
        <v>6235</v>
      </c>
      <c r="C6262" s="62">
        <v>0.82361456137855238</v>
      </c>
      <c r="D6262" s="62">
        <v>0.37496791325345258</v>
      </c>
      <c r="E6262" s="62">
        <v>5.7499887376805114E-2</v>
      </c>
      <c r="F6262" s="62">
        <v>0.2188317083882857</v>
      </c>
      <c r="G6262" s="62">
        <v>0.27868817895967979</v>
      </c>
      <c r="H6262" s="62">
        <v>0.23229338479340744</v>
      </c>
      <c r="I6262" s="62">
        <v>0.90638604952002488</v>
      </c>
      <c r="J6262" s="62">
        <v>0.90420821650147909</v>
      </c>
      <c r="K6262" s="62"/>
      <c r="L6262" s="65">
        <f t="shared" si="883"/>
        <v>0.21694106478231548</v>
      </c>
      <c r="M6262" s="65">
        <f t="shared" si="884"/>
        <v>9.8766998757588043E-2</v>
      </c>
      <c r="N6262" s="65">
        <f t="shared" si="885"/>
        <v>1.5145539403174712E-2</v>
      </c>
      <c r="O6262" s="65">
        <f t="shared" si="886"/>
        <v>5.7640534847304491E-2</v>
      </c>
      <c r="P6262" s="65">
        <f t="shared" si="887"/>
        <v>7.3406801094631324E-2</v>
      </c>
      <c r="Q6262" s="65">
        <f t="shared" si="888"/>
        <v>6.1186356582405906E-2</v>
      </c>
      <c r="R6262" s="65">
        <f t="shared" si="889"/>
        <v>0.23874317418282498</v>
      </c>
      <c r="S6262" s="65">
        <f t="shared" si="890"/>
        <v>0.23816953034975502</v>
      </c>
      <c r="T6262" s="66">
        <f>(L6262*'Football Field'!$F$4)+(M6262*'Football Field'!$F$5)+(N6262*'Football Field'!$F$6)+(O6262*'Football Field'!$F$7)+(P6262*'Football Field'!$F$8)+(Q6262*'Football Field'!$F$9)+(R6262*'Football Field'!$F$10)+(S6262*'Football Field'!$F$11)</f>
        <v>148426457.59989461</v>
      </c>
    </row>
    <row r="6263" spans="2:20" x14ac:dyDescent="0.3">
      <c r="B6263" s="62">
        <f t="shared" si="882"/>
        <v>6236</v>
      </c>
      <c r="C6263" s="62">
        <v>0.28782571249301281</v>
      </c>
      <c r="D6263" s="62">
        <v>0.42377836494605092</v>
      </c>
      <c r="E6263" s="62">
        <v>0.39702933638984483</v>
      </c>
      <c r="F6263" s="62">
        <v>0.41617730146332466</v>
      </c>
      <c r="G6263" s="62">
        <v>0.4064022551040416</v>
      </c>
      <c r="H6263" s="62">
        <v>0.14869177707674863</v>
      </c>
      <c r="I6263" s="62">
        <v>0.53334046049699146</v>
      </c>
      <c r="J6263" s="62">
        <v>0.2494659407797335</v>
      </c>
      <c r="K6263" s="62"/>
      <c r="L6263" s="65">
        <f t="shared" si="883"/>
        <v>0.10054305081346292</v>
      </c>
      <c r="M6263" s="65">
        <f t="shared" si="884"/>
        <v>0.14803392411111072</v>
      </c>
      <c r="N6263" s="65">
        <f t="shared" si="885"/>
        <v>0.13868997455899179</v>
      </c>
      <c r="O6263" s="65">
        <f t="shared" si="886"/>
        <v>0.14537872661203857</v>
      </c>
      <c r="P6263" s="65">
        <f t="shared" si="887"/>
        <v>0.14196411512964988</v>
      </c>
      <c r="Q6263" s="65">
        <f t="shared" si="888"/>
        <v>5.1940894260913396E-2</v>
      </c>
      <c r="R6263" s="65">
        <f t="shared" si="889"/>
        <v>0.1863060688920434</v>
      </c>
      <c r="S6263" s="65">
        <f t="shared" si="890"/>
        <v>8.7143245621789128E-2</v>
      </c>
      <c r="T6263" s="66">
        <f>(L6263*'Football Field'!$F$4)+(M6263*'Football Field'!$F$5)+(N6263*'Football Field'!$F$6)+(O6263*'Football Field'!$F$7)+(P6263*'Football Field'!$F$8)+(Q6263*'Football Field'!$F$9)+(R6263*'Football Field'!$F$10)+(S6263*'Football Field'!$F$11)</f>
        <v>149857995.17640936</v>
      </c>
    </row>
    <row r="6264" spans="2:20" x14ac:dyDescent="0.3">
      <c r="B6264" s="62">
        <f t="shared" si="882"/>
        <v>6237</v>
      </c>
      <c r="C6264" s="62">
        <v>0.2779694512099864</v>
      </c>
      <c r="D6264" s="62">
        <v>0.31208339963901477</v>
      </c>
      <c r="E6264" s="62">
        <v>0.99750253153617308</v>
      </c>
      <c r="F6264" s="62">
        <v>0.74772728743625283</v>
      </c>
      <c r="G6264" s="62">
        <v>0.4046609807053031</v>
      </c>
      <c r="H6264" s="62">
        <v>0.16404350236658238</v>
      </c>
      <c r="I6264" s="62">
        <v>0.37106543478620546</v>
      </c>
      <c r="J6264" s="62">
        <v>0.4356362923701792</v>
      </c>
      <c r="K6264" s="62"/>
      <c r="L6264" s="65">
        <f t="shared" si="883"/>
        <v>7.4910470857439154E-2</v>
      </c>
      <c r="M6264" s="65">
        <f t="shared" si="884"/>
        <v>8.410389815134138E-2</v>
      </c>
      <c r="N6264" s="65">
        <f t="shared" si="885"/>
        <v>0.26881869210301823</v>
      </c>
      <c r="O6264" s="65">
        <f t="shared" si="886"/>
        <v>0.20150632715568395</v>
      </c>
      <c r="P6264" s="65">
        <f t="shared" si="887"/>
        <v>0.10905279148595273</v>
      </c>
      <c r="Q6264" s="65">
        <f t="shared" si="888"/>
        <v>4.4208368761000878E-2</v>
      </c>
      <c r="R6264" s="65">
        <f t="shared" si="889"/>
        <v>9.9999069386069298E-2</v>
      </c>
      <c r="S6264" s="65">
        <f t="shared" si="890"/>
        <v>0.11740038209949434</v>
      </c>
      <c r="T6264" s="66">
        <f>(L6264*'Football Field'!$F$4)+(M6264*'Football Field'!$F$5)+(N6264*'Football Field'!$F$6)+(O6264*'Football Field'!$F$7)+(P6264*'Football Field'!$F$8)+(Q6264*'Football Field'!$F$9)+(R6264*'Football Field'!$F$10)+(S6264*'Football Field'!$F$11)</f>
        <v>139546474.85386372</v>
      </c>
    </row>
    <row r="6265" spans="2:20" x14ac:dyDescent="0.3">
      <c r="B6265" s="62">
        <f t="shared" si="882"/>
        <v>6238</v>
      </c>
      <c r="C6265" s="62">
        <v>0.72233215380052462</v>
      </c>
      <c r="D6265" s="62">
        <v>0.6276339414336044</v>
      </c>
      <c r="E6265" s="62">
        <v>0.20022993215154705</v>
      </c>
      <c r="F6265" s="62">
        <v>0.49603113516345421</v>
      </c>
      <c r="G6265" s="62">
        <v>4.1535601181938553E-2</v>
      </c>
      <c r="H6265" s="62">
        <v>0.56987385029966897</v>
      </c>
      <c r="I6265" s="62">
        <v>0.57017604915888154</v>
      </c>
      <c r="J6265" s="62">
        <v>0.81998093069140787</v>
      </c>
      <c r="K6265" s="62"/>
      <c r="L6265" s="65">
        <f t="shared" si="883"/>
        <v>0.17845083674534704</v>
      </c>
      <c r="M6265" s="65">
        <f t="shared" si="884"/>
        <v>0.15505581667562962</v>
      </c>
      <c r="N6265" s="65">
        <f t="shared" si="885"/>
        <v>4.9466438321912186E-2</v>
      </c>
      <c r="O6265" s="65">
        <f t="shared" si="886"/>
        <v>0.12254358421666933</v>
      </c>
      <c r="P6265" s="65">
        <f t="shared" si="887"/>
        <v>1.0261294262812002E-2</v>
      </c>
      <c r="Q6265" s="65">
        <f t="shared" si="888"/>
        <v>0.14078629186061675</v>
      </c>
      <c r="R6265" s="65">
        <f t="shared" si="889"/>
        <v>0.1408609495357683</v>
      </c>
      <c r="S6265" s="65">
        <f t="shared" si="890"/>
        <v>0.20257478838124493</v>
      </c>
      <c r="T6265" s="66">
        <f>(L6265*'Football Field'!$F$4)+(M6265*'Football Field'!$F$5)+(N6265*'Football Field'!$F$6)+(O6265*'Football Field'!$F$7)+(P6265*'Football Field'!$F$8)+(Q6265*'Football Field'!$F$9)+(R6265*'Football Field'!$F$10)+(S6265*'Football Field'!$F$11)</f>
        <v>130750973.09732728</v>
      </c>
    </row>
    <row r="6266" spans="2:20" x14ac:dyDescent="0.3">
      <c r="B6266" s="62">
        <f t="shared" si="882"/>
        <v>6239</v>
      </c>
      <c r="C6266" s="62">
        <v>0.21688610448158208</v>
      </c>
      <c r="D6266" s="62">
        <v>0.56439023356767781</v>
      </c>
      <c r="E6266" s="62">
        <v>0.59360327179009165</v>
      </c>
      <c r="F6266" s="62">
        <v>0.71640019884868034</v>
      </c>
      <c r="G6266" s="62">
        <v>0.26041804922673761</v>
      </c>
      <c r="H6266" s="62">
        <v>0.29955362684485431</v>
      </c>
      <c r="I6266" s="62">
        <v>0.85235750832194257</v>
      </c>
      <c r="J6266" s="62">
        <v>0.65089807690267842</v>
      </c>
      <c r="K6266" s="62"/>
      <c r="L6266" s="65">
        <f t="shared" si="883"/>
        <v>5.2205015138511869E-2</v>
      </c>
      <c r="M6266" s="65">
        <f t="shared" si="884"/>
        <v>0.13585010786124818</v>
      </c>
      <c r="N6266" s="65">
        <f t="shared" si="885"/>
        <v>0.14288175752035553</v>
      </c>
      <c r="O6266" s="65">
        <f t="shared" si="886"/>
        <v>0.17243927782060486</v>
      </c>
      <c r="P6266" s="65">
        <f t="shared" si="887"/>
        <v>6.2683260574575267E-2</v>
      </c>
      <c r="Q6266" s="65">
        <f t="shared" si="888"/>
        <v>7.2103289704111714E-2</v>
      </c>
      <c r="R6266" s="65">
        <f t="shared" si="889"/>
        <v>0.20516453431506015</v>
      </c>
      <c r="S6266" s="65">
        <f t="shared" si="890"/>
        <v>0.15667275706553241</v>
      </c>
      <c r="T6266" s="66">
        <f>(L6266*'Football Field'!$F$4)+(M6266*'Football Field'!$F$5)+(N6266*'Football Field'!$F$6)+(O6266*'Football Field'!$F$7)+(P6266*'Football Field'!$F$8)+(Q6266*'Football Field'!$F$9)+(R6266*'Football Field'!$F$10)+(S6266*'Football Field'!$F$11)</f>
        <v>147087296.34782103</v>
      </c>
    </row>
    <row r="6267" spans="2:20" x14ac:dyDescent="0.3">
      <c r="B6267" s="62">
        <f t="shared" si="882"/>
        <v>6240</v>
      </c>
      <c r="C6267" s="62">
        <v>0.11012594378731622</v>
      </c>
      <c r="D6267" s="62">
        <v>0.76530427270523749</v>
      </c>
      <c r="E6267" s="62">
        <v>0.21130567439736869</v>
      </c>
      <c r="F6267" s="62">
        <v>0.56166110127832447</v>
      </c>
      <c r="G6267" s="62">
        <v>0.73125217800183928</v>
      </c>
      <c r="H6267" s="62">
        <v>0.56708118847854638</v>
      </c>
      <c r="I6267" s="62">
        <v>0.45519866998995195</v>
      </c>
      <c r="J6267" s="62">
        <v>4.242258704713997E-2</v>
      </c>
      <c r="K6267" s="62"/>
      <c r="L6267" s="65">
        <f t="shared" si="883"/>
        <v>3.1972909875344312E-2</v>
      </c>
      <c r="M6267" s="65">
        <f t="shared" si="884"/>
        <v>0.22219109954396329</v>
      </c>
      <c r="N6267" s="65">
        <f t="shared" si="885"/>
        <v>6.134846205453405E-2</v>
      </c>
      <c r="O6267" s="65">
        <f t="shared" si="886"/>
        <v>0.16306729508116879</v>
      </c>
      <c r="P6267" s="65">
        <f t="shared" si="887"/>
        <v>0.21230474109312353</v>
      </c>
      <c r="Q6267" s="65">
        <f t="shared" si="888"/>
        <v>0.16464091119386143</v>
      </c>
      <c r="R6267" s="65">
        <f t="shared" si="889"/>
        <v>0.13215801427384993</v>
      </c>
      <c r="S6267" s="65">
        <f t="shared" si="890"/>
        <v>1.231656688415483E-2</v>
      </c>
      <c r="T6267" s="66">
        <f>(L6267*'Football Field'!$F$4)+(M6267*'Football Field'!$F$5)+(N6267*'Football Field'!$F$6)+(O6267*'Football Field'!$F$7)+(P6267*'Football Field'!$F$8)+(Q6267*'Football Field'!$F$9)+(R6267*'Football Field'!$F$10)+(S6267*'Football Field'!$F$11)</f>
        <v>145722509.16099438</v>
      </c>
    </row>
    <row r="6268" spans="2:20" x14ac:dyDescent="0.3">
      <c r="B6268" s="62">
        <f t="shared" si="882"/>
        <v>6241</v>
      </c>
      <c r="C6268" s="62">
        <v>0.69149385824074594</v>
      </c>
      <c r="D6268" s="62">
        <v>0.75480063829849908</v>
      </c>
      <c r="E6268" s="62">
        <v>0.84062158392156183</v>
      </c>
      <c r="F6268" s="62">
        <v>0.87582999809538198</v>
      </c>
      <c r="G6268" s="62">
        <v>0.9979576194383345</v>
      </c>
      <c r="H6268" s="62">
        <v>0.34288111093852625</v>
      </c>
      <c r="I6268" s="62">
        <v>0.84500668164135828</v>
      </c>
      <c r="J6268" s="62">
        <v>0.46851449638370268</v>
      </c>
      <c r="K6268" s="62"/>
      <c r="L6268" s="65">
        <f t="shared" si="883"/>
        <v>0.11887248741746631</v>
      </c>
      <c r="M6268" s="65">
        <f t="shared" si="884"/>
        <v>0.12975535257407275</v>
      </c>
      <c r="N6268" s="65">
        <f t="shared" si="885"/>
        <v>0.14450855559555326</v>
      </c>
      <c r="O6268" s="65">
        <f t="shared" si="886"/>
        <v>0.15056112095240889</v>
      </c>
      <c r="P6268" s="65">
        <f t="shared" si="887"/>
        <v>0.17155568794444262</v>
      </c>
      <c r="Q6268" s="65">
        <f t="shared" si="888"/>
        <v>5.8943590112894975E-2</v>
      </c>
      <c r="R6268" s="65">
        <f t="shared" si="889"/>
        <v>0.14526238365535271</v>
      </c>
      <c r="S6268" s="65">
        <f t="shared" si="890"/>
        <v>8.054082174780848E-2</v>
      </c>
      <c r="T6268" s="66">
        <f>(L6268*'Football Field'!$F$4)+(M6268*'Football Field'!$F$5)+(N6268*'Football Field'!$F$6)+(O6268*'Football Field'!$F$7)+(P6268*'Football Field'!$F$8)+(Q6268*'Football Field'!$F$9)+(R6268*'Football Field'!$F$10)+(S6268*'Football Field'!$F$11)</f>
        <v>146695317.96152952</v>
      </c>
    </row>
    <row r="6269" spans="2:20" x14ac:dyDescent="0.3">
      <c r="B6269" s="62">
        <f t="shared" si="882"/>
        <v>6242</v>
      </c>
      <c r="C6269" s="62">
        <v>0.74502359166175414</v>
      </c>
      <c r="D6269" s="62">
        <v>0.3834343109130568</v>
      </c>
      <c r="E6269" s="62">
        <v>0.28720736583087947</v>
      </c>
      <c r="F6269" s="62">
        <v>0.3558912538527621</v>
      </c>
      <c r="G6269" s="62">
        <v>0.33461674207206404</v>
      </c>
      <c r="H6269" s="62">
        <v>0.79225134275218667</v>
      </c>
      <c r="I6269" s="62">
        <v>0.16635826892405814</v>
      </c>
      <c r="J6269" s="62">
        <v>0.92743960007454507</v>
      </c>
      <c r="K6269" s="62"/>
      <c r="L6269" s="65">
        <f t="shared" si="883"/>
        <v>0.1866187558748118</v>
      </c>
      <c r="M6269" s="65">
        <f t="shared" si="884"/>
        <v>9.6045326434169312E-2</v>
      </c>
      <c r="N6269" s="65">
        <f t="shared" si="885"/>
        <v>7.1941723576687294E-2</v>
      </c>
      <c r="O6269" s="65">
        <f t="shared" si="886"/>
        <v>8.9146147536872375E-2</v>
      </c>
      <c r="P6269" s="65">
        <f t="shared" si="887"/>
        <v>8.3817158005812784E-2</v>
      </c>
      <c r="Q6269" s="65">
        <f t="shared" si="888"/>
        <v>0.19844869555712893</v>
      </c>
      <c r="R6269" s="65">
        <f t="shared" si="889"/>
        <v>4.167059073505152E-2</v>
      </c>
      <c r="S6269" s="65">
        <f t="shared" si="890"/>
        <v>0.2323116022794659</v>
      </c>
      <c r="T6269" s="66">
        <f>(L6269*'Football Field'!$F$4)+(M6269*'Football Field'!$F$5)+(N6269*'Football Field'!$F$6)+(O6269*'Football Field'!$F$7)+(P6269*'Football Field'!$F$8)+(Q6269*'Football Field'!$F$9)+(R6269*'Football Field'!$F$10)+(S6269*'Football Field'!$F$11)</f>
        <v>123743575.19549146</v>
      </c>
    </row>
    <row r="6270" spans="2:20" x14ac:dyDescent="0.3">
      <c r="B6270" s="62">
        <f t="shared" si="882"/>
        <v>6243</v>
      </c>
      <c r="C6270" s="62">
        <v>0.16514984958621959</v>
      </c>
      <c r="D6270" s="62">
        <v>0.75798543489513215</v>
      </c>
      <c r="E6270" s="62">
        <v>0.85487228443866337</v>
      </c>
      <c r="F6270" s="62">
        <v>0.22789244473524517</v>
      </c>
      <c r="G6270" s="62">
        <v>0.29522750790157404</v>
      </c>
      <c r="H6270" s="62">
        <v>0.31565858040710759</v>
      </c>
      <c r="I6270" s="62">
        <v>0.46906713851477033</v>
      </c>
      <c r="J6270" s="62">
        <v>0.62797909210336655</v>
      </c>
      <c r="K6270" s="62"/>
      <c r="L6270" s="65">
        <f t="shared" si="883"/>
        <v>4.4468849101595688E-2</v>
      </c>
      <c r="M6270" s="65">
        <f t="shared" si="884"/>
        <v>0.20409791477261852</v>
      </c>
      <c r="N6270" s="65">
        <f t="shared" si="885"/>
        <v>0.2301860202300261</v>
      </c>
      <c r="O6270" s="65">
        <f t="shared" si="886"/>
        <v>6.1363148448007797E-2</v>
      </c>
      <c r="P6270" s="65">
        <f t="shared" si="887"/>
        <v>7.9494032434230602E-2</v>
      </c>
      <c r="Q6270" s="65">
        <f t="shared" si="888"/>
        <v>8.4995377318943965E-2</v>
      </c>
      <c r="R6270" s="65">
        <f t="shared" si="889"/>
        <v>0.12630272357735836</v>
      </c>
      <c r="S6270" s="65">
        <f t="shared" si="890"/>
        <v>0.16909193411721898</v>
      </c>
      <c r="T6270" s="66">
        <f>(L6270*'Football Field'!$F$4)+(M6270*'Football Field'!$F$5)+(N6270*'Football Field'!$F$6)+(O6270*'Football Field'!$F$7)+(P6270*'Football Field'!$F$8)+(Q6270*'Football Field'!$F$9)+(R6270*'Football Field'!$F$10)+(S6270*'Football Field'!$F$11)</f>
        <v>138929952.10493597</v>
      </c>
    </row>
    <row r="6271" spans="2:20" x14ac:dyDescent="0.3">
      <c r="B6271" s="62">
        <f t="shared" si="882"/>
        <v>6244</v>
      </c>
      <c r="C6271" s="62">
        <v>0.47012370800254288</v>
      </c>
      <c r="D6271" s="62">
        <v>0.73734098110921154</v>
      </c>
      <c r="E6271" s="62">
        <v>0.15846383916649553</v>
      </c>
      <c r="F6271" s="62">
        <v>0.48184112106658517</v>
      </c>
      <c r="G6271" s="62">
        <v>0.98613399541023483</v>
      </c>
      <c r="H6271" s="62">
        <v>0.73872955055297618</v>
      </c>
      <c r="I6271" s="62">
        <v>0.62732997693483439</v>
      </c>
      <c r="J6271" s="62">
        <v>0.63049479682686382</v>
      </c>
      <c r="K6271" s="62"/>
      <c r="L6271" s="65">
        <f t="shared" si="883"/>
        <v>9.7324872923608086E-2</v>
      </c>
      <c r="M6271" s="65">
        <f t="shared" si="884"/>
        <v>0.15264411487079135</v>
      </c>
      <c r="N6271" s="65">
        <f t="shared" si="885"/>
        <v>3.2805137769786392E-2</v>
      </c>
      <c r="O6271" s="65">
        <f t="shared" si="886"/>
        <v>9.9750608358854784E-2</v>
      </c>
      <c r="P6271" s="65">
        <f t="shared" si="887"/>
        <v>0.20414917213328859</v>
      </c>
      <c r="Q6271" s="65">
        <f t="shared" si="888"/>
        <v>0.15293157611207653</v>
      </c>
      <c r="R6271" s="65">
        <f t="shared" si="889"/>
        <v>0.12986966887026788</v>
      </c>
      <c r="S6271" s="65">
        <f t="shared" si="890"/>
        <v>0.13052484896132638</v>
      </c>
      <c r="T6271" s="66">
        <f>(L6271*'Football Field'!$F$4)+(M6271*'Football Field'!$F$5)+(N6271*'Football Field'!$F$6)+(O6271*'Football Field'!$F$7)+(P6271*'Football Field'!$F$8)+(Q6271*'Football Field'!$F$9)+(R6271*'Football Field'!$F$10)+(S6271*'Football Field'!$F$11)</f>
        <v>144363146.72927591</v>
      </c>
    </row>
    <row r="6272" spans="2:20" x14ac:dyDescent="0.3">
      <c r="B6272" s="62">
        <f t="shared" si="882"/>
        <v>6245</v>
      </c>
      <c r="C6272" s="62">
        <v>0.56489164144519544</v>
      </c>
      <c r="D6272" s="62">
        <v>0.70743708516595405</v>
      </c>
      <c r="E6272" s="62">
        <v>0.20348701034274375</v>
      </c>
      <c r="F6272" s="62">
        <v>0.50834319850223819</v>
      </c>
      <c r="G6272" s="62">
        <v>0.2312408265856396</v>
      </c>
      <c r="H6272" s="62">
        <v>9.6381582123182152E-2</v>
      </c>
      <c r="I6272" s="62">
        <v>0.32958229028849184</v>
      </c>
      <c r="J6272" s="62">
        <v>0.90543000151195974</v>
      </c>
      <c r="K6272" s="62"/>
      <c r="L6272" s="65">
        <f t="shared" si="883"/>
        <v>0.15926825731191355</v>
      </c>
      <c r="M6272" s="65">
        <f t="shared" si="884"/>
        <v>0.19945820303509038</v>
      </c>
      <c r="N6272" s="65">
        <f t="shared" si="885"/>
        <v>5.7372103152360729E-2</v>
      </c>
      <c r="O6272" s="65">
        <f t="shared" si="886"/>
        <v>0.1433247182321257</v>
      </c>
      <c r="P6272" s="65">
        <f t="shared" si="887"/>
        <v>6.5197147147439821E-2</v>
      </c>
      <c r="Q6272" s="65">
        <f t="shared" si="888"/>
        <v>2.7174285288506215E-2</v>
      </c>
      <c r="R6272" s="65">
        <f t="shared" si="889"/>
        <v>9.2924010843608781E-2</v>
      </c>
      <c r="S6272" s="65">
        <f t="shared" si="890"/>
        <v>0.25528127498895492</v>
      </c>
      <c r="T6272" s="66">
        <f>(L6272*'Football Field'!$F$4)+(M6272*'Football Field'!$F$5)+(N6272*'Football Field'!$F$6)+(O6272*'Football Field'!$F$7)+(P6272*'Football Field'!$F$8)+(Q6272*'Football Field'!$F$9)+(R6272*'Football Field'!$F$10)+(S6272*'Football Field'!$F$11)</f>
        <v>129315762.11452597</v>
      </c>
    </row>
    <row r="6273" spans="2:20" x14ac:dyDescent="0.3">
      <c r="B6273" s="62">
        <f t="shared" si="882"/>
        <v>6246</v>
      </c>
      <c r="C6273" s="62">
        <v>0.60541051546613189</v>
      </c>
      <c r="D6273" s="62">
        <v>0.30091549530616124</v>
      </c>
      <c r="E6273" s="62">
        <v>0.94016467925877245</v>
      </c>
      <c r="F6273" s="62">
        <v>0.43090494087446973</v>
      </c>
      <c r="G6273" s="62">
        <v>0.80362100465728503</v>
      </c>
      <c r="H6273" s="62">
        <v>0.92444949978744373</v>
      </c>
      <c r="I6273" s="62">
        <v>0.88543724054397621</v>
      </c>
      <c r="J6273" s="62">
        <v>0.70376426574442408</v>
      </c>
      <c r="K6273" s="62"/>
      <c r="L6273" s="65">
        <f t="shared" si="883"/>
        <v>0.10821206088460487</v>
      </c>
      <c r="M6273" s="65">
        <f t="shared" si="884"/>
        <v>5.3786125393147366E-2</v>
      </c>
      <c r="N6273" s="65">
        <f t="shared" si="885"/>
        <v>0.16804656495794995</v>
      </c>
      <c r="O6273" s="65">
        <f t="shared" si="886"/>
        <v>7.7020650461420218E-2</v>
      </c>
      <c r="P6273" s="65">
        <f t="shared" si="887"/>
        <v>0.14364052632479637</v>
      </c>
      <c r="Q6273" s="65">
        <f t="shared" si="888"/>
        <v>0.165237608201633</v>
      </c>
      <c r="R6273" s="65">
        <f t="shared" si="889"/>
        <v>0.15826449348913135</v>
      </c>
      <c r="S6273" s="65">
        <f t="shared" si="890"/>
        <v>0.1257919702873169</v>
      </c>
      <c r="T6273" s="66">
        <f>(L6273*'Football Field'!$F$4)+(M6273*'Football Field'!$F$5)+(N6273*'Football Field'!$F$6)+(O6273*'Football Field'!$F$7)+(P6273*'Football Field'!$F$8)+(Q6273*'Football Field'!$F$9)+(R6273*'Football Field'!$F$10)+(S6273*'Football Field'!$F$11)</f>
        <v>146948070.37420169</v>
      </c>
    </row>
    <row r="6274" spans="2:20" x14ac:dyDescent="0.3">
      <c r="B6274" s="62">
        <f t="shared" si="882"/>
        <v>6247</v>
      </c>
      <c r="C6274" s="62">
        <v>0.71234426703261855</v>
      </c>
      <c r="D6274" s="62">
        <v>0.30393630222086532</v>
      </c>
      <c r="E6274" s="62">
        <v>0.45427032372465181</v>
      </c>
      <c r="F6274" s="62">
        <v>0.66811046789840933</v>
      </c>
      <c r="G6274" s="62">
        <v>0.1308889112479712</v>
      </c>
      <c r="H6274" s="62">
        <v>0.4752672199577469</v>
      </c>
      <c r="I6274" s="62">
        <v>6.6369056606180976E-2</v>
      </c>
      <c r="J6274" s="62">
        <v>0.25514901474366836</v>
      </c>
      <c r="K6274" s="62"/>
      <c r="L6274" s="65">
        <f t="shared" si="883"/>
        <v>0.23231125631772023</v>
      </c>
      <c r="M6274" s="65">
        <f t="shared" si="884"/>
        <v>9.9120365639523506E-2</v>
      </c>
      <c r="N6274" s="65">
        <f t="shared" si="885"/>
        <v>0.14814762257011183</v>
      </c>
      <c r="O6274" s="65">
        <f t="shared" si="886"/>
        <v>0.21788563387061308</v>
      </c>
      <c r="P6274" s="65">
        <f t="shared" si="887"/>
        <v>4.2685775428136383E-2</v>
      </c>
      <c r="Q6274" s="65">
        <f t="shared" si="888"/>
        <v>0.15499517587885456</v>
      </c>
      <c r="R6274" s="65">
        <f t="shared" si="889"/>
        <v>2.164442059038538E-2</v>
      </c>
      <c r="S6274" s="65">
        <f t="shared" si="890"/>
        <v>8.3209749704655001E-2</v>
      </c>
      <c r="T6274" s="66">
        <f>(L6274*'Football Field'!$F$4)+(M6274*'Football Field'!$F$5)+(N6274*'Football Field'!$F$6)+(O6274*'Football Field'!$F$7)+(P6274*'Football Field'!$F$8)+(Q6274*'Football Field'!$F$9)+(R6274*'Football Field'!$F$10)+(S6274*'Football Field'!$F$11)</f>
        <v>119116863.03202762</v>
      </c>
    </row>
    <row r="6275" spans="2:20" x14ac:dyDescent="0.3">
      <c r="B6275" s="62">
        <f t="shared" si="882"/>
        <v>6248</v>
      </c>
      <c r="C6275" s="62">
        <v>0.53507711949872427</v>
      </c>
      <c r="D6275" s="62">
        <v>0.6820180449343779</v>
      </c>
      <c r="E6275" s="62">
        <v>8.8072806867716347E-2</v>
      </c>
      <c r="F6275" s="62">
        <v>0.88389216125455228</v>
      </c>
      <c r="G6275" s="62">
        <v>0.30132632896428369</v>
      </c>
      <c r="H6275" s="62">
        <v>0.81449841543078927</v>
      </c>
      <c r="I6275" s="62">
        <v>5.7974419710398961E-2</v>
      </c>
      <c r="J6275" s="62">
        <v>0.83775362525574071</v>
      </c>
      <c r="K6275" s="62"/>
      <c r="L6275" s="65">
        <f t="shared" si="883"/>
        <v>0.12738072501443157</v>
      </c>
      <c r="M6275" s="65">
        <f t="shared" si="884"/>
        <v>0.1623615547569183</v>
      </c>
      <c r="N6275" s="65">
        <f t="shared" si="885"/>
        <v>2.0966656177292337E-2</v>
      </c>
      <c r="O6275" s="65">
        <f t="shared" si="886"/>
        <v>0.21041980722452883</v>
      </c>
      <c r="P6275" s="65">
        <f t="shared" si="887"/>
        <v>7.1733895639877157E-2</v>
      </c>
      <c r="Q6275" s="65">
        <f t="shared" si="888"/>
        <v>0.19389989760331544</v>
      </c>
      <c r="R6275" s="65">
        <f t="shared" si="889"/>
        <v>1.380141917097836E-2</v>
      </c>
      <c r="S6275" s="65">
        <f t="shared" si="890"/>
        <v>0.19943604441265797</v>
      </c>
      <c r="T6275" s="66">
        <f>(L6275*'Football Field'!$F$4)+(M6275*'Football Field'!$F$5)+(N6275*'Football Field'!$F$6)+(O6275*'Football Field'!$F$7)+(P6275*'Football Field'!$F$8)+(Q6275*'Football Field'!$F$9)+(R6275*'Football Field'!$F$10)+(S6275*'Football Field'!$F$11)</f>
        <v>118230633.5570565</v>
      </c>
    </row>
    <row r="6276" spans="2:20" x14ac:dyDescent="0.3">
      <c r="B6276" s="62">
        <f t="shared" si="882"/>
        <v>6249</v>
      </c>
      <c r="C6276" s="62">
        <v>0.78493423008707475</v>
      </c>
      <c r="D6276" s="62">
        <v>0.15038163012749561</v>
      </c>
      <c r="E6276" s="62">
        <v>0.33228924098239732</v>
      </c>
      <c r="F6276" s="62">
        <v>0.34046401133346638</v>
      </c>
      <c r="G6276" s="62">
        <v>0.6847210393467591</v>
      </c>
      <c r="H6276" s="62">
        <v>0.41191123171043886</v>
      </c>
      <c r="I6276" s="62">
        <v>0.19470531596588614</v>
      </c>
      <c r="J6276" s="62">
        <v>0.27475877128943205</v>
      </c>
      <c r="K6276" s="62"/>
      <c r="L6276" s="65">
        <f t="shared" si="883"/>
        <v>0.24728837777906482</v>
      </c>
      <c r="M6276" s="65">
        <f t="shared" si="884"/>
        <v>4.7376745638770798E-2</v>
      </c>
      <c r="N6276" s="65">
        <f t="shared" si="885"/>
        <v>0.10468554460525732</v>
      </c>
      <c r="O6276" s="65">
        <f t="shared" si="886"/>
        <v>0.10726095235452571</v>
      </c>
      <c r="P6276" s="65">
        <f t="shared" si="887"/>
        <v>0.21571686972101062</v>
      </c>
      <c r="Q6276" s="65">
        <f t="shared" si="888"/>
        <v>0.12976993023651323</v>
      </c>
      <c r="R6276" s="65">
        <f t="shared" si="889"/>
        <v>6.1340631972213788E-2</v>
      </c>
      <c r="S6276" s="65">
        <f t="shared" si="890"/>
        <v>8.6560947692643581E-2</v>
      </c>
      <c r="T6276" s="66">
        <f>(L6276*'Football Field'!$F$4)+(M6276*'Football Field'!$F$5)+(N6276*'Football Field'!$F$6)+(O6276*'Football Field'!$F$7)+(P6276*'Football Field'!$F$8)+(Q6276*'Football Field'!$F$9)+(R6276*'Football Field'!$F$10)+(S6276*'Football Field'!$F$11)</f>
        <v>137009160.59636208</v>
      </c>
    </row>
    <row r="6277" spans="2:20" x14ac:dyDescent="0.3">
      <c r="B6277" s="62">
        <f t="shared" si="882"/>
        <v>6250</v>
      </c>
      <c r="C6277" s="62">
        <v>0.51829297830631949</v>
      </c>
      <c r="D6277" s="62">
        <v>0.91792051213201997</v>
      </c>
      <c r="E6277" s="62">
        <v>0.9355205052336234</v>
      </c>
      <c r="F6277" s="62">
        <v>0.4174458562178085</v>
      </c>
      <c r="G6277" s="62">
        <v>0.32377127568767083</v>
      </c>
      <c r="H6277" s="62">
        <v>0.55151422878442202</v>
      </c>
      <c r="I6277" s="62">
        <v>0.66036777892984377</v>
      </c>
      <c r="J6277" s="62">
        <v>0.28907934891075893</v>
      </c>
      <c r="K6277" s="62"/>
      <c r="L6277" s="65">
        <f t="shared" si="883"/>
        <v>0.11233264178306331</v>
      </c>
      <c r="M6277" s="65">
        <f t="shared" si="884"/>
        <v>0.19894623386873495</v>
      </c>
      <c r="N6277" s="65">
        <f t="shared" si="885"/>
        <v>0.20276078240251488</v>
      </c>
      <c r="O6277" s="65">
        <f t="shared" si="886"/>
        <v>9.0475460392258747E-2</v>
      </c>
      <c r="P6277" s="65">
        <f t="shared" si="887"/>
        <v>7.0172825513320491E-2</v>
      </c>
      <c r="Q6277" s="65">
        <f t="shared" si="888"/>
        <v>0.11953287598599811</v>
      </c>
      <c r="R6277" s="65">
        <f t="shared" si="889"/>
        <v>0.14312533694361801</v>
      </c>
      <c r="S6277" s="65">
        <f t="shared" si="890"/>
        <v>6.2653843110491381E-2</v>
      </c>
      <c r="T6277" s="66">
        <f>(L6277*'Football Field'!$F$4)+(M6277*'Football Field'!$F$5)+(N6277*'Football Field'!$F$6)+(O6277*'Football Field'!$F$7)+(P6277*'Football Field'!$F$8)+(Q6277*'Football Field'!$F$9)+(R6277*'Football Field'!$F$10)+(S6277*'Football Field'!$F$11)</f>
        <v>138855166.53953645</v>
      </c>
    </row>
    <row r="6278" spans="2:20" x14ac:dyDescent="0.3">
      <c r="B6278" s="62">
        <f t="shared" si="882"/>
        <v>6251</v>
      </c>
      <c r="C6278" s="62">
        <v>0.76446167471258897</v>
      </c>
      <c r="D6278" s="62">
        <v>0.95755067616996259</v>
      </c>
      <c r="E6278" s="62">
        <v>0.95472893251961877</v>
      </c>
      <c r="F6278" s="62">
        <v>0.32454944844689815</v>
      </c>
      <c r="G6278" s="62">
        <v>0.95360745874328356</v>
      </c>
      <c r="H6278" s="62">
        <v>0.70322268167924284</v>
      </c>
      <c r="I6278" s="62">
        <v>0.70554180525159838</v>
      </c>
      <c r="J6278" s="62">
        <v>0.46270589935098549</v>
      </c>
      <c r="K6278" s="62"/>
      <c r="L6278" s="65">
        <f t="shared" si="883"/>
        <v>0.13120722876112986</v>
      </c>
      <c r="M6278" s="65">
        <f t="shared" si="884"/>
        <v>0.16434776886080291</v>
      </c>
      <c r="N6278" s="65">
        <f t="shared" si="885"/>
        <v>0.16386346313707237</v>
      </c>
      <c r="O6278" s="65">
        <f t="shared" si="886"/>
        <v>5.5703556025461322E-2</v>
      </c>
      <c r="P6278" s="65">
        <f t="shared" si="887"/>
        <v>0.16367098067367544</v>
      </c>
      <c r="Q6278" s="65">
        <f t="shared" si="888"/>
        <v>0.12069656637763188</v>
      </c>
      <c r="R6278" s="65">
        <f t="shared" si="889"/>
        <v>0.12109460566089325</v>
      </c>
      <c r="S6278" s="65">
        <f t="shared" si="890"/>
        <v>7.9415830503333049E-2</v>
      </c>
      <c r="T6278" s="66">
        <f>(L6278*'Football Field'!$F$4)+(M6278*'Football Field'!$F$5)+(N6278*'Football Field'!$F$6)+(O6278*'Football Field'!$F$7)+(P6278*'Football Field'!$F$8)+(Q6278*'Football Field'!$F$9)+(R6278*'Football Field'!$F$10)+(S6278*'Football Field'!$F$11)</f>
        <v>142347474.24318525</v>
      </c>
    </row>
    <row r="6279" spans="2:20" x14ac:dyDescent="0.3">
      <c r="B6279" s="62">
        <f t="shared" si="882"/>
        <v>6252</v>
      </c>
      <c r="C6279" s="62">
        <v>0.61181370667301505</v>
      </c>
      <c r="D6279" s="62">
        <v>0.63379877685768748</v>
      </c>
      <c r="E6279" s="62">
        <v>0.67403538798569584</v>
      </c>
      <c r="F6279" s="62">
        <v>5.5091599626978072E-2</v>
      </c>
      <c r="G6279" s="62">
        <v>0.89464839338319713</v>
      </c>
      <c r="H6279" s="62">
        <v>0.97955717725757097</v>
      </c>
      <c r="I6279" s="62">
        <v>0.39522446140572731</v>
      </c>
      <c r="J6279" s="62">
        <v>0.31632443678998934</v>
      </c>
      <c r="K6279" s="62"/>
      <c r="L6279" s="65">
        <f t="shared" si="883"/>
        <v>0.13415514080821619</v>
      </c>
      <c r="M6279" s="65">
        <f t="shared" si="884"/>
        <v>0.13897590594331238</v>
      </c>
      <c r="N6279" s="65">
        <f t="shared" si="885"/>
        <v>0.14779876847916001</v>
      </c>
      <c r="O6279" s="65">
        <f t="shared" si="886"/>
        <v>1.2080182618819869E-2</v>
      </c>
      <c r="P6279" s="65">
        <f t="shared" si="887"/>
        <v>0.19617357355531267</v>
      </c>
      <c r="Q6279" s="65">
        <f t="shared" si="888"/>
        <v>0.21479190415542937</v>
      </c>
      <c r="R6279" s="65">
        <f t="shared" si="889"/>
        <v>8.6662643697641345E-2</v>
      </c>
      <c r="S6279" s="65">
        <f t="shared" si="890"/>
        <v>6.9361880742107973E-2</v>
      </c>
      <c r="T6279" s="66">
        <f>(L6279*'Football Field'!$F$4)+(M6279*'Football Field'!$F$5)+(N6279*'Football Field'!$F$6)+(O6279*'Football Field'!$F$7)+(P6279*'Football Field'!$F$8)+(Q6279*'Football Field'!$F$9)+(R6279*'Football Field'!$F$10)+(S6279*'Football Field'!$F$11)</f>
        <v>139490522.24103349</v>
      </c>
    </row>
    <row r="6280" spans="2:20" x14ac:dyDescent="0.3">
      <c r="B6280" s="62">
        <f t="shared" si="882"/>
        <v>6253</v>
      </c>
      <c r="C6280" s="62">
        <v>0.47406086092374933</v>
      </c>
      <c r="D6280" s="62">
        <v>0.19104262304654185</v>
      </c>
      <c r="E6280" s="62">
        <v>0.54214338373536619</v>
      </c>
      <c r="F6280" s="62">
        <v>0.68536739225625409</v>
      </c>
      <c r="G6280" s="62">
        <v>0.1316514200245531</v>
      </c>
      <c r="H6280" s="62">
        <v>0.48969440537486908</v>
      </c>
      <c r="I6280" s="62">
        <v>0.34830278200504328</v>
      </c>
      <c r="J6280" s="62">
        <v>7.2700604247644018E-2</v>
      </c>
      <c r="K6280" s="62"/>
      <c r="L6280" s="65">
        <f t="shared" si="883"/>
        <v>0.16152189473862499</v>
      </c>
      <c r="M6280" s="65">
        <f t="shared" si="884"/>
        <v>6.509199344190883E-2</v>
      </c>
      <c r="N6280" s="65">
        <f t="shared" si="885"/>
        <v>0.18471895441929498</v>
      </c>
      <c r="O6280" s="65">
        <f t="shared" si="886"/>
        <v>0.23351820180554095</v>
      </c>
      <c r="P6280" s="65">
        <f t="shared" si="887"/>
        <v>4.4856238006994405E-2</v>
      </c>
      <c r="Q6280" s="65">
        <f t="shared" si="888"/>
        <v>0.16684855198745352</v>
      </c>
      <c r="R6280" s="65">
        <f t="shared" si="889"/>
        <v>0.11867363439910258</v>
      </c>
      <c r="S6280" s="65">
        <f t="shared" si="890"/>
        <v>2.4770531201079599E-2</v>
      </c>
      <c r="T6280" s="66">
        <f>(L6280*'Football Field'!$F$4)+(M6280*'Football Field'!$F$5)+(N6280*'Football Field'!$F$6)+(O6280*'Football Field'!$F$7)+(P6280*'Football Field'!$F$8)+(Q6280*'Football Field'!$F$9)+(R6280*'Football Field'!$F$10)+(S6280*'Football Field'!$F$11)</f>
        <v>133827159.32782003</v>
      </c>
    </row>
    <row r="6281" spans="2:20" x14ac:dyDescent="0.3">
      <c r="B6281" s="62">
        <f t="shared" si="882"/>
        <v>6254</v>
      </c>
      <c r="C6281" s="62">
        <v>0.92282339163419269</v>
      </c>
      <c r="D6281" s="62">
        <v>0.65711553072917861</v>
      </c>
      <c r="E6281" s="62">
        <v>0.1624103893460781</v>
      </c>
      <c r="F6281" s="62">
        <v>0.19802589697408501</v>
      </c>
      <c r="G6281" s="62">
        <v>0.8006251474883288</v>
      </c>
      <c r="H6281" s="62">
        <v>0.46291202284036215</v>
      </c>
      <c r="I6281" s="62">
        <v>0.86703456638861987</v>
      </c>
      <c r="J6281" s="62">
        <v>0.64793909136982586</v>
      </c>
      <c r="K6281" s="62"/>
      <c r="L6281" s="65">
        <f t="shared" si="883"/>
        <v>0.1955595842839466</v>
      </c>
      <c r="M6281" s="65">
        <f t="shared" si="884"/>
        <v>0.13925225691164816</v>
      </c>
      <c r="N6281" s="65">
        <f t="shared" si="885"/>
        <v>3.4417103545315172E-2</v>
      </c>
      <c r="O6281" s="65">
        <f t="shared" si="886"/>
        <v>4.1964543205964419E-2</v>
      </c>
      <c r="P6281" s="65">
        <f t="shared" si="887"/>
        <v>0.16966401418675281</v>
      </c>
      <c r="Q6281" s="65">
        <f t="shared" si="888"/>
        <v>9.809773307370484E-2</v>
      </c>
      <c r="R6281" s="65">
        <f t="shared" si="889"/>
        <v>0.18373712771032877</v>
      </c>
      <c r="S6281" s="65">
        <f t="shared" si="890"/>
        <v>0.13730763708233934</v>
      </c>
      <c r="T6281" s="66">
        <f>(L6281*'Football Field'!$F$4)+(M6281*'Football Field'!$F$5)+(N6281*'Football Field'!$F$6)+(O6281*'Football Field'!$F$7)+(P6281*'Football Field'!$F$8)+(Q6281*'Football Field'!$F$9)+(R6281*'Football Field'!$F$10)+(S6281*'Football Field'!$F$11)</f>
        <v>148267959.44584352</v>
      </c>
    </row>
    <row r="6282" spans="2:20" x14ac:dyDescent="0.3">
      <c r="B6282" s="62">
        <f t="shared" si="882"/>
        <v>6255</v>
      </c>
      <c r="C6282" s="62">
        <v>2.0854850154965354E-2</v>
      </c>
      <c r="D6282" s="62">
        <v>0.16059925078375337</v>
      </c>
      <c r="E6282" s="62">
        <v>0.27314033818334194</v>
      </c>
      <c r="F6282" s="62">
        <v>0.48933826073681952</v>
      </c>
      <c r="G6282" s="62">
        <v>0.53588000458720042</v>
      </c>
      <c r="H6282" s="62">
        <v>0.8376531751558518</v>
      </c>
      <c r="I6282" s="62">
        <v>0.98405355276932538</v>
      </c>
      <c r="J6282" s="62">
        <v>0.59342550365018776</v>
      </c>
      <c r="K6282" s="62"/>
      <c r="L6282" s="65">
        <f t="shared" si="883"/>
        <v>5.3543376087539455E-3</v>
      </c>
      <c r="M6282" s="65">
        <f t="shared" si="884"/>
        <v>4.1232739723350259E-2</v>
      </c>
      <c r="N6282" s="65">
        <f t="shared" si="885"/>
        <v>7.0126880525901755E-2</v>
      </c>
      <c r="O6282" s="65">
        <f t="shared" si="886"/>
        <v>0.12563419220931582</v>
      </c>
      <c r="P6282" s="65">
        <f t="shared" si="887"/>
        <v>0.13758346097046081</v>
      </c>
      <c r="Q6282" s="65">
        <f t="shared" si="888"/>
        <v>0.21506162190099826</v>
      </c>
      <c r="R6282" s="65">
        <f t="shared" si="889"/>
        <v>0.25264889977482013</v>
      </c>
      <c r="S6282" s="65">
        <f t="shared" si="890"/>
        <v>0.15235786728639916</v>
      </c>
      <c r="T6282" s="66">
        <f>(L6282*'Football Field'!$F$4)+(M6282*'Football Field'!$F$5)+(N6282*'Football Field'!$F$6)+(O6282*'Football Field'!$F$7)+(P6282*'Football Field'!$F$8)+(Q6282*'Football Field'!$F$9)+(R6282*'Football Field'!$F$10)+(S6282*'Football Field'!$F$11)</f>
        <v>158074969.90964809</v>
      </c>
    </row>
    <row r="6283" spans="2:20" x14ac:dyDescent="0.3">
      <c r="B6283" s="62">
        <f t="shared" si="882"/>
        <v>6256</v>
      </c>
      <c r="C6283" s="62">
        <v>0.77842181909224784</v>
      </c>
      <c r="D6283" s="62">
        <v>0.56780185910188052</v>
      </c>
      <c r="E6283" s="62">
        <v>0.60587501263028753</v>
      </c>
      <c r="F6283" s="62">
        <v>0.10308720598836363</v>
      </c>
      <c r="G6283" s="62">
        <v>0.17625995321659138</v>
      </c>
      <c r="H6283" s="62">
        <v>0.89633651237799827</v>
      </c>
      <c r="I6283" s="62">
        <v>0.19828961981675874</v>
      </c>
      <c r="J6283" s="62">
        <v>0.41184621555060785</v>
      </c>
      <c r="K6283" s="62"/>
      <c r="L6283" s="65">
        <f t="shared" si="883"/>
        <v>0.20825009481364773</v>
      </c>
      <c r="M6283" s="65">
        <f t="shared" si="884"/>
        <v>0.15190323304557746</v>
      </c>
      <c r="N6283" s="65">
        <f t="shared" si="885"/>
        <v>0.16208889027881301</v>
      </c>
      <c r="O6283" s="65">
        <f t="shared" si="886"/>
        <v>2.7578775279173767E-2</v>
      </c>
      <c r="P6283" s="65">
        <f t="shared" si="887"/>
        <v>4.7154577465478721E-2</v>
      </c>
      <c r="Q6283" s="65">
        <f t="shared" si="888"/>
        <v>0.23979564692229141</v>
      </c>
      <c r="R6283" s="65">
        <f t="shared" si="889"/>
        <v>5.3048143197677491E-2</v>
      </c>
      <c r="S6283" s="65">
        <f t="shared" si="890"/>
        <v>0.11018063899734054</v>
      </c>
      <c r="T6283" s="66">
        <f>(L6283*'Football Field'!$F$4)+(M6283*'Football Field'!$F$5)+(N6283*'Football Field'!$F$6)+(O6283*'Football Field'!$F$7)+(P6283*'Football Field'!$F$8)+(Q6283*'Football Field'!$F$9)+(R6283*'Football Field'!$F$10)+(S6283*'Football Field'!$F$11)</f>
        <v>123009569.77678998</v>
      </c>
    </row>
    <row r="6284" spans="2:20" x14ac:dyDescent="0.3">
      <c r="B6284" s="62">
        <f t="shared" si="882"/>
        <v>6257</v>
      </c>
      <c r="C6284" s="62">
        <v>0.86396020395088502</v>
      </c>
      <c r="D6284" s="62">
        <v>0.57436224651450574</v>
      </c>
      <c r="E6284" s="62">
        <v>0.16172010640363588</v>
      </c>
      <c r="F6284" s="62">
        <v>7.9625166087933796E-2</v>
      </c>
      <c r="G6284" s="62">
        <v>0.26620690130955593</v>
      </c>
      <c r="H6284" s="62">
        <v>0.25447946633110985</v>
      </c>
      <c r="I6284" s="62">
        <v>0.19839851467403002</v>
      </c>
      <c r="J6284" s="62">
        <v>0.18671472677382794</v>
      </c>
      <c r="K6284" s="62"/>
      <c r="L6284" s="65">
        <f t="shared" si="883"/>
        <v>0.33416017028819528</v>
      </c>
      <c r="M6284" s="65">
        <f t="shared" si="884"/>
        <v>0.2221502625059667</v>
      </c>
      <c r="N6284" s="65">
        <f t="shared" si="885"/>
        <v>6.2549661486417441E-2</v>
      </c>
      <c r="O6284" s="65">
        <f t="shared" si="886"/>
        <v>3.0797204474805176E-2</v>
      </c>
      <c r="P6284" s="65">
        <f t="shared" si="887"/>
        <v>0.10296277891817228</v>
      </c>
      <c r="Q6284" s="65">
        <f t="shared" si="888"/>
        <v>9.842687361660811E-2</v>
      </c>
      <c r="R6284" s="65">
        <f t="shared" si="889"/>
        <v>7.6736036156785495E-2</v>
      </c>
      <c r="S6284" s="65">
        <f t="shared" si="890"/>
        <v>7.2217012553049423E-2</v>
      </c>
      <c r="T6284" s="66">
        <f>(L6284*'Football Field'!$F$4)+(M6284*'Football Field'!$F$5)+(N6284*'Football Field'!$F$6)+(O6284*'Football Field'!$F$7)+(P6284*'Football Field'!$F$8)+(Q6284*'Football Field'!$F$9)+(R6284*'Football Field'!$F$10)+(S6284*'Football Field'!$F$11)</f>
        <v>127168662.36120044</v>
      </c>
    </row>
    <row r="6285" spans="2:20" x14ac:dyDescent="0.3">
      <c r="B6285" s="62">
        <f t="shared" si="882"/>
        <v>6258</v>
      </c>
      <c r="C6285" s="62">
        <v>3.3775579649568011E-2</v>
      </c>
      <c r="D6285" s="62">
        <v>0.29183039436091318</v>
      </c>
      <c r="E6285" s="62">
        <v>0.65642104199420526</v>
      </c>
      <c r="F6285" s="62">
        <v>0.13855913938033493</v>
      </c>
      <c r="G6285" s="62">
        <v>0.10903498833946712</v>
      </c>
      <c r="H6285" s="62">
        <v>0.90010259566433648</v>
      </c>
      <c r="I6285" s="62">
        <v>0.2213570730454637</v>
      </c>
      <c r="J6285" s="62">
        <v>0.36345877752744216</v>
      </c>
      <c r="K6285" s="62"/>
      <c r="L6285" s="65">
        <f t="shared" si="883"/>
        <v>1.24424708243228E-2</v>
      </c>
      <c r="M6285" s="65">
        <f t="shared" si="884"/>
        <v>0.10750640566823612</v>
      </c>
      <c r="N6285" s="65">
        <f t="shared" si="885"/>
        <v>0.24181671338359792</v>
      </c>
      <c r="O6285" s="65">
        <f t="shared" si="886"/>
        <v>5.1043329739128361E-2</v>
      </c>
      <c r="P6285" s="65">
        <f t="shared" si="887"/>
        <v>4.0167028229271207E-2</v>
      </c>
      <c r="Q6285" s="65">
        <f t="shared" si="888"/>
        <v>0.33158573151516496</v>
      </c>
      <c r="R6285" s="65">
        <f t="shared" si="889"/>
        <v>8.1544978700636442E-2</v>
      </c>
      <c r="S6285" s="65">
        <f t="shared" si="890"/>
        <v>0.1338933419396422</v>
      </c>
      <c r="T6285" s="66">
        <f>(L6285*'Football Field'!$F$4)+(M6285*'Football Field'!$F$5)+(N6285*'Football Field'!$F$6)+(O6285*'Football Field'!$F$7)+(P6285*'Football Field'!$F$8)+(Q6285*'Football Field'!$F$9)+(R6285*'Football Field'!$F$10)+(S6285*'Football Field'!$F$11)</f>
        <v>129911301.6810604</v>
      </c>
    </row>
    <row r="6286" spans="2:20" x14ac:dyDescent="0.3">
      <c r="B6286" s="62">
        <f t="shared" si="882"/>
        <v>6259</v>
      </c>
      <c r="C6286" s="62">
        <v>0.62157057527310844</v>
      </c>
      <c r="D6286" s="62">
        <v>0.62645498613246353</v>
      </c>
      <c r="E6286" s="62">
        <v>0.45217912777004687</v>
      </c>
      <c r="F6286" s="62">
        <v>0.11006569069626748</v>
      </c>
      <c r="G6286" s="62">
        <v>0.63298258350321868</v>
      </c>
      <c r="H6286" s="62">
        <v>0.40227669850432557</v>
      </c>
      <c r="I6286" s="62">
        <v>0.84136678885171523</v>
      </c>
      <c r="J6286" s="62">
        <v>3.3994778089256106E-2</v>
      </c>
      <c r="K6286" s="62"/>
      <c r="L6286" s="65">
        <f t="shared" si="883"/>
        <v>0.16704884315313859</v>
      </c>
      <c r="M6286" s="65">
        <f t="shared" si="884"/>
        <v>0.16836154233163717</v>
      </c>
      <c r="N6286" s="65">
        <f t="shared" si="885"/>
        <v>0.12152441443804225</v>
      </c>
      <c r="O6286" s="65">
        <f t="shared" si="886"/>
        <v>2.9580464444578923E-2</v>
      </c>
      <c r="P6286" s="65">
        <f t="shared" si="887"/>
        <v>0.17011585251415343</v>
      </c>
      <c r="Q6286" s="65">
        <f t="shared" si="888"/>
        <v>0.10811299599097807</v>
      </c>
      <c r="R6286" s="65">
        <f t="shared" si="889"/>
        <v>0.2261196947480901</v>
      </c>
      <c r="S6286" s="65">
        <f t="shared" si="890"/>
        <v>9.1361923793814147E-3</v>
      </c>
      <c r="T6286" s="66">
        <f>(L6286*'Football Field'!$F$4)+(M6286*'Football Field'!$F$5)+(N6286*'Football Field'!$F$6)+(O6286*'Football Field'!$F$7)+(P6286*'Football Field'!$F$8)+(Q6286*'Football Field'!$F$9)+(R6286*'Football Field'!$F$10)+(S6286*'Football Field'!$F$11)</f>
        <v>155430527.42077816</v>
      </c>
    </row>
    <row r="6287" spans="2:20" x14ac:dyDescent="0.3">
      <c r="B6287" s="62">
        <f t="shared" si="882"/>
        <v>6260</v>
      </c>
      <c r="C6287" s="62">
        <v>0.51625207047175226</v>
      </c>
      <c r="D6287" s="62">
        <v>0.44146462844189538</v>
      </c>
      <c r="E6287" s="62">
        <v>0.76287179481243306</v>
      </c>
      <c r="F6287" s="62">
        <v>0.39126902803391217</v>
      </c>
      <c r="G6287" s="62">
        <v>0.77301968556054157</v>
      </c>
      <c r="H6287" s="62">
        <v>8.221756902754318E-2</v>
      </c>
      <c r="I6287" s="62">
        <v>0.25200121876037485</v>
      </c>
      <c r="J6287" s="62">
        <v>0.50647850128140059</v>
      </c>
      <c r="K6287" s="62"/>
      <c r="L6287" s="65">
        <f t="shared" si="883"/>
        <v>0.13856978862508573</v>
      </c>
      <c r="M6287" s="65">
        <f t="shared" si="884"/>
        <v>0.118495718947422</v>
      </c>
      <c r="N6287" s="65">
        <f t="shared" si="885"/>
        <v>0.20476621674098025</v>
      </c>
      <c r="O6287" s="65">
        <f t="shared" si="886"/>
        <v>0.10502246792086929</v>
      </c>
      <c r="P6287" s="65">
        <f t="shared" si="887"/>
        <v>0.2074900626224522</v>
      </c>
      <c r="Q6287" s="65">
        <f t="shared" si="888"/>
        <v>2.2068427059293388E-2</v>
      </c>
      <c r="R6287" s="65">
        <f t="shared" si="889"/>
        <v>6.7640901827239905E-2</v>
      </c>
      <c r="S6287" s="65">
        <f t="shared" si="890"/>
        <v>0.13594641625665707</v>
      </c>
      <c r="T6287" s="66">
        <f>(L6287*'Football Field'!$F$4)+(M6287*'Football Field'!$F$5)+(N6287*'Football Field'!$F$6)+(O6287*'Football Field'!$F$7)+(P6287*'Football Field'!$F$8)+(Q6287*'Football Field'!$F$9)+(R6287*'Football Field'!$F$10)+(S6287*'Football Field'!$F$11)</f>
        <v>140491683.24568695</v>
      </c>
    </row>
    <row r="6288" spans="2:20" x14ac:dyDescent="0.3">
      <c r="B6288" s="62">
        <f t="shared" si="882"/>
        <v>6261</v>
      </c>
      <c r="C6288" s="62">
        <v>0.88828789128631491</v>
      </c>
      <c r="D6288" s="62">
        <v>0.40381992842485115</v>
      </c>
      <c r="E6288" s="62">
        <v>0.56817430281693604</v>
      </c>
      <c r="F6288" s="62">
        <v>0.78844990555008987</v>
      </c>
      <c r="G6288" s="62">
        <v>0.83250260320269043</v>
      </c>
      <c r="H6288" s="62">
        <v>0.38293083104325165</v>
      </c>
      <c r="I6288" s="62">
        <v>0.34380515007676848</v>
      </c>
      <c r="J6288" s="62">
        <v>0.9783965773213622</v>
      </c>
      <c r="K6288" s="62"/>
      <c r="L6288" s="65">
        <f t="shared" si="883"/>
        <v>0.17127362155279321</v>
      </c>
      <c r="M6288" s="65">
        <f t="shared" si="884"/>
        <v>7.7861808401282151E-2</v>
      </c>
      <c r="N6288" s="65">
        <f t="shared" si="885"/>
        <v>0.10955149954343327</v>
      </c>
      <c r="O6288" s="65">
        <f t="shared" si="886"/>
        <v>0.1520235410852798</v>
      </c>
      <c r="P6288" s="65">
        <f t="shared" si="887"/>
        <v>0.16051748222772319</v>
      </c>
      <c r="Q6288" s="65">
        <f t="shared" si="888"/>
        <v>7.3834114908427451E-2</v>
      </c>
      <c r="R6288" s="65">
        <f t="shared" si="889"/>
        <v>6.6290167568173977E-2</v>
      </c>
      <c r="S6288" s="65">
        <f t="shared" si="890"/>
        <v>0.18864776471288688</v>
      </c>
      <c r="T6288" s="66">
        <f>(L6288*'Football Field'!$F$4)+(M6288*'Football Field'!$F$5)+(N6288*'Football Field'!$F$6)+(O6288*'Football Field'!$F$7)+(P6288*'Football Field'!$F$8)+(Q6288*'Football Field'!$F$9)+(R6288*'Football Field'!$F$10)+(S6288*'Football Field'!$F$11)</f>
        <v>134675484.31251055</v>
      </c>
    </row>
    <row r="6289" spans="2:20" x14ac:dyDescent="0.3">
      <c r="B6289" s="62">
        <f t="shared" si="882"/>
        <v>6262</v>
      </c>
      <c r="C6289" s="62">
        <v>0.57823180125322959</v>
      </c>
      <c r="D6289" s="62">
        <v>0.10452271284691617</v>
      </c>
      <c r="E6289" s="62">
        <v>0.15636328110172415</v>
      </c>
      <c r="F6289" s="62">
        <v>0.48326302941889865</v>
      </c>
      <c r="G6289" s="62">
        <v>0.84399472007616905</v>
      </c>
      <c r="H6289" s="62">
        <v>2.6785279134511009E-2</v>
      </c>
      <c r="I6289" s="62">
        <v>0.93122596829800663</v>
      </c>
      <c r="J6289" s="62">
        <v>0.75662572659213423</v>
      </c>
      <c r="K6289" s="62"/>
      <c r="L6289" s="65">
        <f t="shared" si="883"/>
        <v>0.14898993457606777</v>
      </c>
      <c r="M6289" s="65">
        <f t="shared" si="884"/>
        <v>2.6931815432882471E-2</v>
      </c>
      <c r="N6289" s="65">
        <f t="shared" si="885"/>
        <v>4.0289300884097747E-2</v>
      </c>
      <c r="O6289" s="65">
        <f t="shared" si="886"/>
        <v>0.1245198326693587</v>
      </c>
      <c r="P6289" s="65">
        <f t="shared" si="887"/>
        <v>0.21746766237027806</v>
      </c>
      <c r="Q6289" s="65">
        <f t="shared" si="888"/>
        <v>6.9016214210342501E-3</v>
      </c>
      <c r="R6289" s="65">
        <f t="shared" si="889"/>
        <v>0.23994407742976148</v>
      </c>
      <c r="S6289" s="65">
        <f t="shared" si="890"/>
        <v>0.19495575521651956</v>
      </c>
      <c r="T6289" s="66">
        <f>(L6289*'Football Field'!$F$4)+(M6289*'Football Field'!$F$5)+(N6289*'Football Field'!$F$6)+(O6289*'Football Field'!$F$7)+(P6289*'Football Field'!$F$8)+(Q6289*'Football Field'!$F$9)+(R6289*'Football Field'!$F$10)+(S6289*'Football Field'!$F$11)</f>
        <v>161759730.31248873</v>
      </c>
    </row>
    <row r="6290" spans="2:20" x14ac:dyDescent="0.3">
      <c r="B6290" s="62">
        <f t="shared" si="882"/>
        <v>6263</v>
      </c>
      <c r="C6290" s="62">
        <v>0.72446541164777034</v>
      </c>
      <c r="D6290" s="62">
        <v>0.60517387188247107</v>
      </c>
      <c r="E6290" s="62">
        <v>0.52770615585999792</v>
      </c>
      <c r="F6290" s="62">
        <v>0.62314359872336011</v>
      </c>
      <c r="G6290" s="62">
        <v>0.87884691615848476</v>
      </c>
      <c r="H6290" s="62">
        <v>0.88808995305671723</v>
      </c>
      <c r="I6290" s="62">
        <v>0.30178847673638298</v>
      </c>
      <c r="J6290" s="62">
        <v>0.70150304717429024</v>
      </c>
      <c r="K6290" s="62"/>
      <c r="L6290" s="65">
        <f t="shared" si="883"/>
        <v>0.13797455702672509</v>
      </c>
      <c r="M6290" s="65">
        <f t="shared" si="884"/>
        <v>0.11525546362139981</v>
      </c>
      <c r="N6290" s="65">
        <f t="shared" si="885"/>
        <v>0.10050172433968298</v>
      </c>
      <c r="O6290" s="65">
        <f t="shared" si="886"/>
        <v>0.11867780105932343</v>
      </c>
      <c r="P6290" s="65">
        <f t="shared" si="887"/>
        <v>0.16737653999998736</v>
      </c>
      <c r="Q6290" s="65">
        <f t="shared" si="888"/>
        <v>0.16913687790033607</v>
      </c>
      <c r="R6290" s="65">
        <f t="shared" si="889"/>
        <v>5.7475665123564529E-2</v>
      </c>
      <c r="S6290" s="65">
        <f t="shared" si="890"/>
        <v>0.13360137092898081</v>
      </c>
      <c r="T6290" s="66">
        <f>(L6290*'Football Field'!$F$4)+(M6290*'Football Field'!$F$5)+(N6290*'Football Field'!$F$6)+(O6290*'Football Field'!$F$7)+(P6290*'Football Field'!$F$8)+(Q6290*'Football Field'!$F$9)+(R6290*'Football Field'!$F$10)+(S6290*'Football Field'!$F$11)</f>
        <v>133153635.10537131</v>
      </c>
    </row>
    <row r="6291" spans="2:20" x14ac:dyDescent="0.3">
      <c r="B6291" s="62">
        <f t="shared" si="882"/>
        <v>6264</v>
      </c>
      <c r="C6291" s="62">
        <v>0.47295956225662039</v>
      </c>
      <c r="D6291" s="62">
        <v>0.33204288147435801</v>
      </c>
      <c r="E6291" s="62">
        <v>0.42182233607110631</v>
      </c>
      <c r="F6291" s="62">
        <v>0.78007632132820581</v>
      </c>
      <c r="G6291" s="62">
        <v>0.97712337246940173</v>
      </c>
      <c r="H6291" s="62">
        <v>0.82706043520512329</v>
      </c>
      <c r="I6291" s="62">
        <v>0.9377023588071508</v>
      </c>
      <c r="J6291" s="62">
        <v>0.62220431206949534</v>
      </c>
      <c r="K6291" s="62"/>
      <c r="L6291" s="65">
        <f t="shared" si="883"/>
        <v>8.805814629198698E-2</v>
      </c>
      <c r="M6291" s="65">
        <f t="shared" si="884"/>
        <v>6.1821523372049395E-2</v>
      </c>
      <c r="N6291" s="65">
        <f t="shared" si="885"/>
        <v>7.8537143433042467E-2</v>
      </c>
      <c r="O6291" s="65">
        <f t="shared" si="886"/>
        <v>0.14523879059487743</v>
      </c>
      <c r="P6291" s="65">
        <f t="shared" si="887"/>
        <v>0.18192606671845724</v>
      </c>
      <c r="Q6291" s="65">
        <f t="shared" si="888"/>
        <v>0.15398654474415949</v>
      </c>
      <c r="R6291" s="65">
        <f t="shared" si="889"/>
        <v>0.17458645110420434</v>
      </c>
      <c r="S6291" s="65">
        <f t="shared" si="890"/>
        <v>0.11584533374122259</v>
      </c>
      <c r="T6291" s="66">
        <f>(L6291*'Football Field'!$F$4)+(M6291*'Football Field'!$F$5)+(N6291*'Football Field'!$F$6)+(O6291*'Football Field'!$F$7)+(P6291*'Football Field'!$F$8)+(Q6291*'Football Field'!$F$9)+(R6291*'Football Field'!$F$10)+(S6291*'Football Field'!$F$11)</f>
        <v>150489093.29859534</v>
      </c>
    </row>
    <row r="6292" spans="2:20" x14ac:dyDescent="0.3">
      <c r="B6292" s="62">
        <f t="shared" si="882"/>
        <v>6265</v>
      </c>
      <c r="C6292" s="62">
        <v>0.50713015292625485</v>
      </c>
      <c r="D6292" s="62">
        <v>5.9153350690601347E-2</v>
      </c>
      <c r="E6292" s="62">
        <v>4.5511928437264815E-2</v>
      </c>
      <c r="F6292" s="62">
        <v>0.76812253388922136</v>
      </c>
      <c r="G6292" s="62">
        <v>0.69045285124205857</v>
      </c>
      <c r="H6292" s="62">
        <v>0.89820302461199431</v>
      </c>
      <c r="I6292" s="62">
        <v>8.6142171936013701E-2</v>
      </c>
      <c r="J6292" s="62">
        <v>0.97515725596779357</v>
      </c>
      <c r="K6292" s="62"/>
      <c r="L6292" s="65">
        <f t="shared" si="883"/>
        <v>0.12584270496522496</v>
      </c>
      <c r="M6292" s="65">
        <f t="shared" si="884"/>
        <v>1.4678712389133593E-2</v>
      </c>
      <c r="N6292" s="65">
        <f t="shared" si="885"/>
        <v>1.1293637638545224E-2</v>
      </c>
      <c r="O6292" s="65">
        <f t="shared" si="886"/>
        <v>0.19060711900406094</v>
      </c>
      <c r="P6292" s="65">
        <f t="shared" si="887"/>
        <v>0.17133363881024788</v>
      </c>
      <c r="Q6292" s="65">
        <f t="shared" si="888"/>
        <v>0.2228861714747154</v>
      </c>
      <c r="R6292" s="65">
        <f t="shared" si="889"/>
        <v>2.1375900970305391E-2</v>
      </c>
      <c r="S6292" s="65">
        <f t="shared" si="890"/>
        <v>0.24198211474776651</v>
      </c>
      <c r="T6292" s="66">
        <f>(L6292*'Football Field'!$F$4)+(M6292*'Football Field'!$F$5)+(N6292*'Football Field'!$F$6)+(O6292*'Football Field'!$F$7)+(P6292*'Football Field'!$F$8)+(Q6292*'Football Field'!$F$9)+(R6292*'Football Field'!$F$10)+(S6292*'Football Field'!$F$11)</f>
        <v>127862521.23665911</v>
      </c>
    </row>
    <row r="6293" spans="2:20" x14ac:dyDescent="0.3">
      <c r="B6293" s="62">
        <f t="shared" si="882"/>
        <v>6266</v>
      </c>
      <c r="C6293" s="62">
        <v>0.36880655367334758</v>
      </c>
      <c r="D6293" s="62">
        <v>0.90069633750601863</v>
      </c>
      <c r="E6293" s="62">
        <v>0.29682637910423859</v>
      </c>
      <c r="F6293" s="62">
        <v>0.40045633232106714</v>
      </c>
      <c r="G6293" s="62">
        <v>0.67121582407049252</v>
      </c>
      <c r="H6293" s="62">
        <v>0.95919991031411667</v>
      </c>
      <c r="I6293" s="62">
        <v>0.95551689491070901</v>
      </c>
      <c r="J6293" s="62">
        <v>0.34434944332456296</v>
      </c>
      <c r="K6293" s="62"/>
      <c r="L6293" s="65">
        <f t="shared" si="883"/>
        <v>7.531171266822162E-2</v>
      </c>
      <c r="M6293" s="65">
        <f t="shared" si="884"/>
        <v>0.18392564637463735</v>
      </c>
      <c r="N6293" s="65">
        <f t="shared" si="885"/>
        <v>6.0613084970410937E-2</v>
      </c>
      <c r="O6293" s="65">
        <f t="shared" si="886"/>
        <v>8.1774718847989855E-2</v>
      </c>
      <c r="P6293" s="65">
        <f t="shared" si="887"/>
        <v>0.13706484545156181</v>
      </c>
      <c r="Q6293" s="65">
        <f t="shared" si="888"/>
        <v>0.19587230030880323</v>
      </c>
      <c r="R6293" s="65">
        <f t="shared" si="889"/>
        <v>0.19512021443871388</v>
      </c>
      <c r="S6293" s="65">
        <f t="shared" si="890"/>
        <v>7.0317476939661228E-2</v>
      </c>
      <c r="T6293" s="66">
        <f>(L6293*'Football Field'!$F$4)+(M6293*'Football Field'!$F$5)+(N6293*'Football Field'!$F$6)+(O6293*'Football Field'!$F$7)+(P6293*'Football Field'!$F$8)+(Q6293*'Football Field'!$F$9)+(R6293*'Football Field'!$F$10)+(S6293*'Football Field'!$F$11)</f>
        <v>148059022.79744309</v>
      </c>
    </row>
    <row r="6294" spans="2:20" x14ac:dyDescent="0.3">
      <c r="B6294" s="62">
        <f t="shared" si="882"/>
        <v>6267</v>
      </c>
      <c r="C6294" s="62">
        <v>0.76263031714481144</v>
      </c>
      <c r="D6294" s="62">
        <v>0.11627627750988023</v>
      </c>
      <c r="E6294" s="62">
        <v>0.48157670800805774</v>
      </c>
      <c r="F6294" s="62">
        <v>0.88923474752652631</v>
      </c>
      <c r="G6294" s="62">
        <v>0.29922251652386855</v>
      </c>
      <c r="H6294" s="62">
        <v>0.43468544465611469</v>
      </c>
      <c r="I6294" s="62">
        <v>0.49275198266333686</v>
      </c>
      <c r="J6294" s="62">
        <v>0.22913466561409668</v>
      </c>
      <c r="K6294" s="62"/>
      <c r="L6294" s="65">
        <f t="shared" si="883"/>
        <v>0.20580966446287238</v>
      </c>
      <c r="M6294" s="65">
        <f t="shared" si="884"/>
        <v>3.1379268724713194E-2</v>
      </c>
      <c r="N6294" s="65">
        <f t="shared" si="885"/>
        <v>0.1299622352535626</v>
      </c>
      <c r="O6294" s="65">
        <f t="shared" si="886"/>
        <v>0.23997617312453384</v>
      </c>
      <c r="P6294" s="65">
        <f t="shared" si="887"/>
        <v>8.0750639387209222E-2</v>
      </c>
      <c r="Q6294" s="65">
        <f t="shared" si="888"/>
        <v>0.11730777481611965</v>
      </c>
      <c r="R6294" s="65">
        <f t="shared" si="889"/>
        <v>0.1329780864141803</v>
      </c>
      <c r="S6294" s="65">
        <f t="shared" si="890"/>
        <v>6.1836157816809054E-2</v>
      </c>
      <c r="T6294" s="66">
        <f>(L6294*'Football Field'!$F$4)+(M6294*'Football Field'!$F$5)+(N6294*'Football Field'!$F$6)+(O6294*'Football Field'!$F$7)+(P6294*'Football Field'!$F$8)+(Q6294*'Football Field'!$F$9)+(R6294*'Football Field'!$F$10)+(S6294*'Football Field'!$F$11)</f>
        <v>137550917.81706446</v>
      </c>
    </row>
    <row r="6295" spans="2:20" x14ac:dyDescent="0.3">
      <c r="B6295" s="62">
        <f t="shared" si="882"/>
        <v>6268</v>
      </c>
      <c r="C6295" s="62">
        <v>0.76555599961746501</v>
      </c>
      <c r="D6295" s="62">
        <v>0.81502095443337796</v>
      </c>
      <c r="E6295" s="62">
        <v>0.77440004820661179</v>
      </c>
      <c r="F6295" s="62">
        <v>0.24569940336940843</v>
      </c>
      <c r="G6295" s="62">
        <v>0.7310142974588264</v>
      </c>
      <c r="H6295" s="62">
        <v>0.59816253213744874</v>
      </c>
      <c r="I6295" s="62">
        <v>0.2654528278988536</v>
      </c>
      <c r="J6295" s="62">
        <v>3.1570421754804068E-3</v>
      </c>
      <c r="K6295" s="62"/>
      <c r="L6295" s="65">
        <f t="shared" si="883"/>
        <v>0.18234196190780227</v>
      </c>
      <c r="M6295" s="65">
        <f t="shared" si="884"/>
        <v>0.19412364334106291</v>
      </c>
      <c r="N6295" s="65">
        <f t="shared" si="885"/>
        <v>0.18444845858702466</v>
      </c>
      <c r="O6295" s="65">
        <f t="shared" si="886"/>
        <v>5.8521272476919857E-2</v>
      </c>
      <c r="P6295" s="65">
        <f t="shared" si="887"/>
        <v>0.17411473654167842</v>
      </c>
      <c r="Q6295" s="65">
        <f t="shared" si="888"/>
        <v>0.1424717848259065</v>
      </c>
      <c r="R6295" s="65">
        <f t="shared" si="889"/>
        <v>6.3226190451433198E-2</v>
      </c>
      <c r="S6295" s="65">
        <f t="shared" si="890"/>
        <v>7.5195186817218014E-4</v>
      </c>
      <c r="T6295" s="66">
        <f>(L6295*'Football Field'!$F$4)+(M6295*'Football Field'!$F$5)+(N6295*'Football Field'!$F$6)+(O6295*'Football Field'!$F$7)+(P6295*'Football Field'!$F$8)+(Q6295*'Football Field'!$F$9)+(R6295*'Football Field'!$F$10)+(S6295*'Football Field'!$F$11)</f>
        <v>134779568.91573116</v>
      </c>
    </row>
    <row r="6296" spans="2:20" x14ac:dyDescent="0.3">
      <c r="B6296" s="62">
        <f t="shared" si="882"/>
        <v>6269</v>
      </c>
      <c r="C6296" s="62">
        <v>0.35136604137432315</v>
      </c>
      <c r="D6296" s="62">
        <v>0.6218240695136773</v>
      </c>
      <c r="E6296" s="62">
        <v>0.95536974264211183</v>
      </c>
      <c r="F6296" s="62">
        <v>0.30571036780076866</v>
      </c>
      <c r="G6296" s="62">
        <v>0.11690411956292979</v>
      </c>
      <c r="H6296" s="62">
        <v>0.39496054053777185</v>
      </c>
      <c r="I6296" s="62">
        <v>0.97827503353846845</v>
      </c>
      <c r="J6296" s="62">
        <v>0.59356769704358825</v>
      </c>
      <c r="K6296" s="62"/>
      <c r="L6296" s="65">
        <f t="shared" si="883"/>
        <v>8.137282611117283E-2</v>
      </c>
      <c r="M6296" s="65">
        <f t="shared" si="884"/>
        <v>0.14400817359117729</v>
      </c>
      <c r="N6296" s="65">
        <f t="shared" si="885"/>
        <v>0.22125398241622338</v>
      </c>
      <c r="O6296" s="65">
        <f t="shared" si="886"/>
        <v>7.0799433269456938E-2</v>
      </c>
      <c r="P6296" s="65">
        <f t="shared" si="887"/>
        <v>2.7073813267969423E-2</v>
      </c>
      <c r="Q6296" s="65">
        <f t="shared" si="888"/>
        <v>9.1468871778977695E-2</v>
      </c>
      <c r="R6296" s="65">
        <f t="shared" si="889"/>
        <v>0.22655861642651298</v>
      </c>
      <c r="S6296" s="65">
        <f t="shared" si="890"/>
        <v>0.13746428313850956</v>
      </c>
      <c r="T6296" s="66">
        <f>(L6296*'Football Field'!$F$4)+(M6296*'Football Field'!$F$5)+(N6296*'Football Field'!$F$6)+(O6296*'Football Field'!$F$7)+(P6296*'Football Field'!$F$8)+(Q6296*'Football Field'!$F$9)+(R6296*'Football Field'!$F$10)+(S6296*'Football Field'!$F$11)</f>
        <v>148150759.31994718</v>
      </c>
    </row>
    <row r="6297" spans="2:20" x14ac:dyDescent="0.3">
      <c r="B6297" s="62">
        <f t="shared" si="882"/>
        <v>6270</v>
      </c>
      <c r="C6297" s="62">
        <v>0.20817509884099628</v>
      </c>
      <c r="D6297" s="62">
        <v>9.9778046693002498E-2</v>
      </c>
      <c r="E6297" s="62">
        <v>0.19662654389088574</v>
      </c>
      <c r="F6297" s="62">
        <v>0.92332803169573563</v>
      </c>
      <c r="G6297" s="62">
        <v>0.75861733391523367</v>
      </c>
      <c r="H6297" s="62">
        <v>0.21838380755706488</v>
      </c>
      <c r="I6297" s="62">
        <v>0.48250993456585112</v>
      </c>
      <c r="J6297" s="62">
        <v>0.91567138901551293</v>
      </c>
      <c r="K6297" s="62"/>
      <c r="L6297" s="65">
        <f t="shared" si="883"/>
        <v>5.4738407097942095E-2</v>
      </c>
      <c r="M6297" s="65">
        <f t="shared" si="884"/>
        <v>2.6236045375872138E-2</v>
      </c>
      <c r="N6297" s="65">
        <f t="shared" si="885"/>
        <v>5.1701783093574795E-2</v>
      </c>
      <c r="O6297" s="65">
        <f t="shared" si="886"/>
        <v>0.24278362765426742</v>
      </c>
      <c r="P6297" s="65">
        <f t="shared" si="887"/>
        <v>0.19947392693265698</v>
      </c>
      <c r="Q6297" s="65">
        <f t="shared" si="888"/>
        <v>5.7422726484629594E-2</v>
      </c>
      <c r="R6297" s="65">
        <f t="shared" si="889"/>
        <v>0.12687312447124263</v>
      </c>
      <c r="S6297" s="65">
        <f t="shared" si="890"/>
        <v>0.24077035888981435</v>
      </c>
      <c r="T6297" s="66">
        <f>(L6297*'Football Field'!$F$4)+(M6297*'Football Field'!$F$5)+(N6297*'Football Field'!$F$6)+(O6297*'Football Field'!$F$7)+(P6297*'Football Field'!$F$8)+(Q6297*'Football Field'!$F$9)+(R6297*'Football Field'!$F$10)+(S6297*'Football Field'!$F$11)</f>
        <v>146538718.26981974</v>
      </c>
    </row>
    <row r="6298" spans="2:20" x14ac:dyDescent="0.3">
      <c r="B6298" s="62">
        <f t="shared" si="882"/>
        <v>6271</v>
      </c>
      <c r="C6298" s="62">
        <v>0.7880748802355283</v>
      </c>
      <c r="D6298" s="62">
        <v>0.81196214202775308</v>
      </c>
      <c r="E6298" s="62">
        <v>0.81230321959435114</v>
      </c>
      <c r="F6298" s="62">
        <v>0.33404093454831119</v>
      </c>
      <c r="G6298" s="62">
        <v>0.52039972307967708</v>
      </c>
      <c r="H6298" s="62">
        <v>0.38407144995942755</v>
      </c>
      <c r="I6298" s="62">
        <v>0.45616566964122651</v>
      </c>
      <c r="J6298" s="62">
        <v>0.77377952297624053</v>
      </c>
      <c r="K6298" s="62"/>
      <c r="L6298" s="65">
        <f t="shared" si="883"/>
        <v>0.16146436590412344</v>
      </c>
      <c r="M6298" s="65">
        <f t="shared" si="884"/>
        <v>0.16635849674777459</v>
      </c>
      <c r="N6298" s="65">
        <f t="shared" si="885"/>
        <v>0.1664283782709598</v>
      </c>
      <c r="O6298" s="65">
        <f t="shared" si="886"/>
        <v>6.8439826005803353E-2</v>
      </c>
      <c r="P6298" s="65">
        <f t="shared" si="887"/>
        <v>0.10662186222536243</v>
      </c>
      <c r="Q6298" s="65">
        <f t="shared" si="888"/>
        <v>7.8690305559596635E-2</v>
      </c>
      <c r="R6298" s="65">
        <f t="shared" si="889"/>
        <v>9.3461297197847126E-2</v>
      </c>
      <c r="S6298" s="65">
        <f t="shared" si="890"/>
        <v>0.15853546808853267</v>
      </c>
      <c r="T6298" s="66">
        <f>(L6298*'Football Field'!$F$4)+(M6298*'Football Field'!$F$5)+(N6298*'Football Field'!$F$6)+(O6298*'Football Field'!$F$7)+(P6298*'Football Field'!$F$8)+(Q6298*'Football Field'!$F$9)+(R6298*'Football Field'!$F$10)+(S6298*'Football Field'!$F$11)</f>
        <v>134453722.73995638</v>
      </c>
    </row>
    <row r="6299" spans="2:20" x14ac:dyDescent="0.3">
      <c r="B6299" s="62">
        <f t="shared" si="882"/>
        <v>6272</v>
      </c>
      <c r="C6299" s="62">
        <v>0.59887093314135442</v>
      </c>
      <c r="D6299" s="62">
        <v>0.39097009886566658</v>
      </c>
      <c r="E6299" s="62">
        <v>0.59822780489554961</v>
      </c>
      <c r="F6299" s="62">
        <v>0.92007860437896327</v>
      </c>
      <c r="G6299" s="62">
        <v>0.2347339209878021</v>
      </c>
      <c r="H6299" s="62">
        <v>0.79001679878112685</v>
      </c>
      <c r="I6299" s="62">
        <v>0.2621471956921404</v>
      </c>
      <c r="J6299" s="62">
        <v>0.4958237589982345</v>
      </c>
      <c r="K6299" s="62"/>
      <c r="L6299" s="65">
        <f t="shared" si="883"/>
        <v>0.13956867874259471</v>
      </c>
      <c r="M6299" s="65">
        <f t="shared" si="884"/>
        <v>9.1116761737479332E-2</v>
      </c>
      <c r="N6299" s="65">
        <f t="shared" si="885"/>
        <v>0.13941879576353913</v>
      </c>
      <c r="O6299" s="65">
        <f t="shared" si="886"/>
        <v>0.21442709613390468</v>
      </c>
      <c r="P6299" s="65">
        <f t="shared" si="887"/>
        <v>5.4705448862723986E-2</v>
      </c>
      <c r="Q6299" s="65">
        <f t="shared" si="888"/>
        <v>0.18411579972994047</v>
      </c>
      <c r="R6299" s="65">
        <f t="shared" si="889"/>
        <v>6.1094195283297403E-2</v>
      </c>
      <c r="S6299" s="65">
        <f t="shared" si="890"/>
        <v>0.11555322374652023</v>
      </c>
      <c r="T6299" s="66">
        <f>(L6299*'Football Field'!$F$4)+(M6299*'Football Field'!$F$5)+(N6299*'Football Field'!$F$6)+(O6299*'Football Field'!$F$7)+(P6299*'Football Field'!$F$8)+(Q6299*'Football Field'!$F$9)+(R6299*'Football Field'!$F$10)+(S6299*'Football Field'!$F$11)</f>
        <v>126046715.07302943</v>
      </c>
    </row>
    <row r="6300" spans="2:20" x14ac:dyDescent="0.3">
      <c r="B6300" s="62">
        <f t="shared" si="882"/>
        <v>6273</v>
      </c>
      <c r="C6300" s="62">
        <v>0.63890886611143827</v>
      </c>
      <c r="D6300" s="62">
        <v>0.6450809008247077</v>
      </c>
      <c r="E6300" s="62">
        <v>0.51340807084970663</v>
      </c>
      <c r="F6300" s="62">
        <v>0.24989209450862671</v>
      </c>
      <c r="G6300" s="62">
        <v>0.50289533512749995</v>
      </c>
      <c r="H6300" s="62">
        <v>0.2192539752400805</v>
      </c>
      <c r="I6300" s="62">
        <v>0.49034987478574177</v>
      </c>
      <c r="J6300" s="62">
        <v>0.42245936235122861</v>
      </c>
      <c r="K6300" s="62"/>
      <c r="L6300" s="65">
        <f t="shared" si="883"/>
        <v>0.17351052478302842</v>
      </c>
      <c r="M6300" s="65">
        <f t="shared" si="884"/>
        <v>0.17518668399583806</v>
      </c>
      <c r="N6300" s="65">
        <f t="shared" si="885"/>
        <v>0.1394278723085324</v>
      </c>
      <c r="O6300" s="65">
        <f t="shared" si="886"/>
        <v>6.7863995566715629E-2</v>
      </c>
      <c r="P6300" s="65">
        <f t="shared" si="887"/>
        <v>0.13657289503584696</v>
      </c>
      <c r="Q6300" s="65">
        <f t="shared" si="888"/>
        <v>5.9543503498722873E-2</v>
      </c>
      <c r="R6300" s="65">
        <f t="shared" si="889"/>
        <v>0.13316588423508674</v>
      </c>
      <c r="S6300" s="65">
        <f t="shared" si="890"/>
        <v>0.11472864057622903</v>
      </c>
      <c r="T6300" s="66">
        <f>(L6300*'Football Field'!$F$4)+(M6300*'Football Field'!$F$5)+(N6300*'Football Field'!$F$6)+(O6300*'Football Field'!$F$7)+(P6300*'Football Field'!$F$8)+(Q6300*'Football Field'!$F$9)+(R6300*'Football Field'!$F$10)+(S6300*'Football Field'!$F$11)</f>
        <v>141284460.77634886</v>
      </c>
    </row>
    <row r="6301" spans="2:20" x14ac:dyDescent="0.3">
      <c r="B6301" s="62">
        <f t="shared" si="882"/>
        <v>6274</v>
      </c>
      <c r="C6301" s="62">
        <v>0.24641477526710431</v>
      </c>
      <c r="D6301" s="62">
        <v>0.9704329028853842</v>
      </c>
      <c r="E6301" s="62">
        <v>0.7371251828604849</v>
      </c>
      <c r="F6301" s="62">
        <v>0.71470829903379141</v>
      </c>
      <c r="G6301" s="62">
        <v>0.66345346128167382</v>
      </c>
      <c r="H6301" s="62">
        <v>0.60239835600337388</v>
      </c>
      <c r="I6301" s="62">
        <v>0.89865758725801426</v>
      </c>
      <c r="J6301" s="62">
        <v>0.82494416190904118</v>
      </c>
      <c r="K6301" s="62"/>
      <c r="L6301" s="65">
        <f t="shared" si="883"/>
        <v>4.3550531611250706E-2</v>
      </c>
      <c r="M6301" s="65">
        <f t="shared" si="884"/>
        <v>0.17151109858528718</v>
      </c>
      <c r="N6301" s="65">
        <f t="shared" si="885"/>
        <v>0.13027706452592763</v>
      </c>
      <c r="O6301" s="65">
        <f t="shared" si="886"/>
        <v>0.12631517869070566</v>
      </c>
      <c r="P6301" s="65">
        <f t="shared" si="887"/>
        <v>0.1172565683483123</v>
      </c>
      <c r="Q6301" s="65">
        <f t="shared" si="888"/>
        <v>0.10646589116765784</v>
      </c>
      <c r="R6301" s="65">
        <f t="shared" si="889"/>
        <v>0.15882576691737496</v>
      </c>
      <c r="S6301" s="65">
        <f t="shared" si="890"/>
        <v>0.14579790015348379</v>
      </c>
      <c r="T6301" s="66">
        <f>(L6301*'Football Field'!$F$4)+(M6301*'Football Field'!$F$5)+(N6301*'Football Field'!$F$6)+(O6301*'Football Field'!$F$7)+(P6301*'Football Field'!$F$8)+(Q6301*'Football Field'!$F$9)+(R6301*'Football Field'!$F$10)+(S6301*'Football Field'!$F$11)</f>
        <v>144315028.76847309</v>
      </c>
    </row>
    <row r="6302" spans="2:20" x14ac:dyDescent="0.3">
      <c r="B6302" s="62">
        <f t="shared" ref="B6302:B6365" si="891">B6301+1</f>
        <v>6275</v>
      </c>
      <c r="C6302" s="62">
        <v>0.49760107629932737</v>
      </c>
      <c r="D6302" s="62">
        <v>0.59529903265233208</v>
      </c>
      <c r="E6302" s="62">
        <v>0.2186697512295166</v>
      </c>
      <c r="F6302" s="62">
        <v>0.34621831073031739</v>
      </c>
      <c r="G6302" s="62">
        <v>0.79530529596010113</v>
      </c>
      <c r="H6302" s="62">
        <v>0.50133352862316083</v>
      </c>
      <c r="I6302" s="62">
        <v>0.18295370278111478</v>
      </c>
      <c r="J6302" s="62">
        <v>7.1121680670024334E-2</v>
      </c>
      <c r="K6302" s="62"/>
      <c r="L6302" s="65">
        <f t="shared" si="883"/>
        <v>0.15508826783628776</v>
      </c>
      <c r="M6302" s="65">
        <f t="shared" si="884"/>
        <v>0.18553797452626752</v>
      </c>
      <c r="N6302" s="65">
        <f t="shared" si="885"/>
        <v>6.815321461639598E-2</v>
      </c>
      <c r="O6302" s="65">
        <f t="shared" si="886"/>
        <v>0.10790651520229268</v>
      </c>
      <c r="P6302" s="65">
        <f t="shared" si="887"/>
        <v>0.24787430459109924</v>
      </c>
      <c r="Q6302" s="65">
        <f t="shared" si="888"/>
        <v>0.15625156830579209</v>
      </c>
      <c r="R6302" s="65">
        <f t="shared" si="889"/>
        <v>5.7021526298890103E-2</v>
      </c>
      <c r="S6302" s="65">
        <f t="shared" si="890"/>
        <v>2.2166628622974655E-2</v>
      </c>
      <c r="T6302" s="66">
        <f>(L6302*'Football Field'!$F$4)+(M6302*'Football Field'!$F$5)+(N6302*'Football Field'!$F$6)+(O6302*'Football Field'!$F$7)+(P6302*'Football Field'!$F$8)+(Q6302*'Football Field'!$F$9)+(R6302*'Football Field'!$F$10)+(S6302*'Football Field'!$F$11)</f>
        <v>137597314.32857546</v>
      </c>
    </row>
    <row r="6303" spans="2:20" x14ac:dyDescent="0.3">
      <c r="B6303" s="62">
        <f t="shared" si="891"/>
        <v>6276</v>
      </c>
      <c r="C6303" s="62">
        <v>0.69131883684602435</v>
      </c>
      <c r="D6303" s="62">
        <v>0.12299876922400088</v>
      </c>
      <c r="E6303" s="62">
        <v>0.18206421956769181</v>
      </c>
      <c r="F6303" s="62">
        <v>0.5247090327234325</v>
      </c>
      <c r="G6303" s="62">
        <v>0.84529885652784054</v>
      </c>
      <c r="H6303" s="62">
        <v>0.55181606642649061</v>
      </c>
      <c r="I6303" s="62">
        <v>4.1710688351106584E-2</v>
      </c>
      <c r="J6303" s="62">
        <v>1.4659872598318802E-2</v>
      </c>
      <c r="K6303" s="62"/>
      <c r="L6303" s="65">
        <f t="shared" si="883"/>
        <v>0.23240917606425909</v>
      </c>
      <c r="M6303" s="65">
        <f t="shared" si="884"/>
        <v>4.135001259720468E-2</v>
      </c>
      <c r="N6303" s="65">
        <f t="shared" si="885"/>
        <v>6.1206773206924726E-2</v>
      </c>
      <c r="O6303" s="65">
        <f t="shared" si="886"/>
        <v>0.17639790422185225</v>
      </c>
      <c r="P6303" s="65">
        <f t="shared" si="887"/>
        <v>0.28417453756934402</v>
      </c>
      <c r="Q6303" s="65">
        <f t="shared" si="888"/>
        <v>0.18551080992136382</v>
      </c>
      <c r="R6303" s="65">
        <f t="shared" si="889"/>
        <v>1.4022396318578656E-2</v>
      </c>
      <c r="S6303" s="65">
        <f t="shared" si="890"/>
        <v>4.9283901004727486E-3</v>
      </c>
      <c r="T6303" s="66">
        <f>(L6303*'Football Field'!$F$4)+(M6303*'Football Field'!$F$5)+(N6303*'Football Field'!$F$6)+(O6303*'Football Field'!$F$7)+(P6303*'Football Field'!$F$8)+(Q6303*'Football Field'!$F$9)+(R6303*'Football Field'!$F$10)+(S6303*'Football Field'!$F$11)</f>
        <v>134865153.41563904</v>
      </c>
    </row>
    <row r="6304" spans="2:20" x14ac:dyDescent="0.3">
      <c r="B6304" s="62">
        <f t="shared" si="891"/>
        <v>6277</v>
      </c>
      <c r="C6304" s="62">
        <v>0.52104466659049775</v>
      </c>
      <c r="D6304" s="62">
        <v>0.96710264958593473</v>
      </c>
      <c r="E6304" s="62">
        <v>3.8183372625948175E-2</v>
      </c>
      <c r="F6304" s="62">
        <v>0.68340072936026086</v>
      </c>
      <c r="G6304" s="62">
        <v>0.67742213467023293</v>
      </c>
      <c r="H6304" s="62">
        <v>0.88675152469470342</v>
      </c>
      <c r="I6304" s="62">
        <v>0.46383824454974021</v>
      </c>
      <c r="J6304" s="62">
        <v>0.60825348241278976</v>
      </c>
      <c r="K6304" s="62"/>
      <c r="L6304" s="65">
        <f t="shared" si="883"/>
        <v>0.10752063767514632</v>
      </c>
      <c r="M6304" s="65">
        <f t="shared" si="884"/>
        <v>0.1995673312639942</v>
      </c>
      <c r="N6304" s="65">
        <f t="shared" si="885"/>
        <v>7.8793639712203233E-3</v>
      </c>
      <c r="O6304" s="65">
        <f t="shared" si="886"/>
        <v>0.14102376805676986</v>
      </c>
      <c r="P6304" s="65">
        <f t="shared" si="887"/>
        <v>0.1397900498082377</v>
      </c>
      <c r="Q6304" s="65">
        <f t="shared" si="888"/>
        <v>0.18298640310143721</v>
      </c>
      <c r="R6304" s="65">
        <f t="shared" si="889"/>
        <v>9.5715755346756762E-2</v>
      </c>
      <c r="S6304" s="65">
        <f t="shared" si="890"/>
        <v>0.12551669077643762</v>
      </c>
      <c r="T6304" s="66">
        <f>(L6304*'Football Field'!$F$4)+(M6304*'Football Field'!$F$5)+(N6304*'Football Field'!$F$6)+(O6304*'Football Field'!$F$7)+(P6304*'Football Field'!$F$8)+(Q6304*'Football Field'!$F$9)+(R6304*'Football Field'!$F$10)+(S6304*'Football Field'!$F$11)</f>
        <v>133748737.49982914</v>
      </c>
    </row>
    <row r="6305" spans="2:20" x14ac:dyDescent="0.3">
      <c r="B6305" s="62">
        <f t="shared" si="891"/>
        <v>6278</v>
      </c>
      <c r="C6305" s="62">
        <v>0.17876469186268262</v>
      </c>
      <c r="D6305" s="62">
        <v>0.3088928570963726</v>
      </c>
      <c r="E6305" s="62">
        <v>0.22213871437386945</v>
      </c>
      <c r="F6305" s="62">
        <v>0.58030772441586775</v>
      </c>
      <c r="G6305" s="62">
        <v>0.69720748279723899</v>
      </c>
      <c r="H6305" s="62">
        <v>9.3858546027336232E-2</v>
      </c>
      <c r="I6305" s="62">
        <v>0.67397531342387706</v>
      </c>
      <c r="J6305" s="62">
        <v>0.54063176419416237</v>
      </c>
      <c r="K6305" s="62"/>
      <c r="L6305" s="65">
        <f t="shared" si="883"/>
        <v>5.4240528638221243E-2</v>
      </c>
      <c r="M6305" s="65">
        <f t="shared" si="884"/>
        <v>9.3723831517846329E-2</v>
      </c>
      <c r="N6305" s="65">
        <f t="shared" si="885"/>
        <v>6.7401012879595074E-2</v>
      </c>
      <c r="O6305" s="65">
        <f t="shared" si="886"/>
        <v>0.17607614466361282</v>
      </c>
      <c r="P6305" s="65">
        <f t="shared" si="887"/>
        <v>0.21154570314419074</v>
      </c>
      <c r="Q6305" s="65">
        <f t="shared" si="888"/>
        <v>2.8478426587998262E-2</v>
      </c>
      <c r="R6305" s="65">
        <f t="shared" si="889"/>
        <v>0.20449663134430865</v>
      </c>
      <c r="S6305" s="65">
        <f t="shared" si="890"/>
        <v>0.1640377212242268</v>
      </c>
      <c r="T6305" s="66">
        <f>(L6305*'Football Field'!$F$4)+(M6305*'Football Field'!$F$5)+(N6305*'Football Field'!$F$6)+(O6305*'Football Field'!$F$7)+(P6305*'Football Field'!$F$8)+(Q6305*'Football Field'!$F$9)+(R6305*'Football Field'!$F$10)+(S6305*'Football Field'!$F$11)</f>
        <v>157432265.61277452</v>
      </c>
    </row>
    <row r="6306" spans="2:20" x14ac:dyDescent="0.3">
      <c r="B6306" s="62">
        <f t="shared" si="891"/>
        <v>6279</v>
      </c>
      <c r="C6306" s="62">
        <v>0.53566005878124023</v>
      </c>
      <c r="D6306" s="62">
        <v>0.30351547963819236</v>
      </c>
      <c r="E6306" s="62">
        <v>0.81684146277974845</v>
      </c>
      <c r="F6306" s="62">
        <v>0.3850974612277559</v>
      </c>
      <c r="G6306" s="62">
        <v>0.268869435584282</v>
      </c>
      <c r="H6306" s="62">
        <v>7.148973391373592E-2</v>
      </c>
      <c r="I6306" s="62">
        <v>0.74167374755861715</v>
      </c>
      <c r="J6306" s="62">
        <v>0.28993342170279945</v>
      </c>
      <c r="K6306" s="62"/>
      <c r="L6306" s="65">
        <f t="shared" si="883"/>
        <v>0.15694326914119561</v>
      </c>
      <c r="M6306" s="65">
        <f t="shared" si="884"/>
        <v>8.8927129862466703E-2</v>
      </c>
      <c r="N6306" s="65">
        <f t="shared" si="885"/>
        <v>0.23932672865401197</v>
      </c>
      <c r="O6306" s="65">
        <f t="shared" si="886"/>
        <v>0.11282986945222562</v>
      </c>
      <c r="P6306" s="65">
        <f t="shared" si="887"/>
        <v>7.87761706347017E-2</v>
      </c>
      <c r="Q6306" s="65">
        <f t="shared" si="888"/>
        <v>2.0945807637746641E-2</v>
      </c>
      <c r="R6306" s="65">
        <f t="shared" si="889"/>
        <v>0.21730330770394146</v>
      </c>
      <c r="S6306" s="65">
        <f t="shared" si="890"/>
        <v>8.4947716913710308E-2</v>
      </c>
      <c r="T6306" s="66">
        <f>(L6306*'Football Field'!$F$4)+(M6306*'Football Field'!$F$5)+(N6306*'Football Field'!$F$6)+(O6306*'Football Field'!$F$7)+(P6306*'Football Field'!$F$8)+(Q6306*'Football Field'!$F$9)+(R6306*'Football Field'!$F$10)+(S6306*'Football Field'!$F$11)</f>
        <v>151283380.30886236</v>
      </c>
    </row>
    <row r="6307" spans="2:20" x14ac:dyDescent="0.3">
      <c r="B6307" s="62">
        <f t="shared" si="891"/>
        <v>6280</v>
      </c>
      <c r="C6307" s="62">
        <v>0.67136873110317763</v>
      </c>
      <c r="D6307" s="62">
        <v>0.99633547284781265</v>
      </c>
      <c r="E6307" s="62">
        <v>0.38749284608556966</v>
      </c>
      <c r="F6307" s="62">
        <v>6.0915022817201736E-2</v>
      </c>
      <c r="G6307" s="62">
        <v>0.57362239933367931</v>
      </c>
      <c r="H6307" s="62">
        <v>0.47975980887607017</v>
      </c>
      <c r="I6307" s="62">
        <v>0.18266212697692885</v>
      </c>
      <c r="J6307" s="62">
        <v>0.34366538461339702</v>
      </c>
      <c r="K6307" s="62"/>
      <c r="L6307" s="65">
        <f t="shared" si="883"/>
        <v>0.18165614273871467</v>
      </c>
      <c r="M6307" s="65">
        <f t="shared" si="884"/>
        <v>0.26958428429320452</v>
      </c>
      <c r="N6307" s="65">
        <f t="shared" si="885"/>
        <v>0.10484619330287703</v>
      </c>
      <c r="O6307" s="65">
        <f t="shared" si="886"/>
        <v>1.6482132049300151E-2</v>
      </c>
      <c r="P6307" s="65">
        <f t="shared" si="887"/>
        <v>0.15520834918876913</v>
      </c>
      <c r="Q6307" s="65">
        <f t="shared" si="888"/>
        <v>0.12981140211621836</v>
      </c>
      <c r="R6307" s="65">
        <f t="shared" si="889"/>
        <v>4.9423954190649912E-2</v>
      </c>
      <c r="S6307" s="65">
        <f t="shared" si="890"/>
        <v>9.2987542120266387E-2</v>
      </c>
      <c r="T6307" s="66">
        <f>(L6307*'Football Field'!$F$4)+(M6307*'Football Field'!$F$5)+(N6307*'Football Field'!$F$6)+(O6307*'Football Field'!$F$7)+(P6307*'Football Field'!$F$8)+(Q6307*'Football Field'!$F$9)+(R6307*'Football Field'!$F$10)+(S6307*'Football Field'!$F$11)</f>
        <v>129408513.1922178</v>
      </c>
    </row>
    <row r="6308" spans="2:20" x14ac:dyDescent="0.3">
      <c r="B6308" s="62">
        <f t="shared" si="891"/>
        <v>6281</v>
      </c>
      <c r="C6308" s="62">
        <v>0.13409448395317825</v>
      </c>
      <c r="D6308" s="62">
        <v>0.26004418390676076</v>
      </c>
      <c r="E6308" s="62">
        <v>0.57952878418322085</v>
      </c>
      <c r="F6308" s="62">
        <v>0.70187685382659337</v>
      </c>
      <c r="G6308" s="62">
        <v>0.65406458581233162</v>
      </c>
      <c r="H6308" s="62">
        <v>0.4181213322306615</v>
      </c>
      <c r="I6308" s="62">
        <v>0.35520470533777571</v>
      </c>
      <c r="J6308" s="62">
        <v>0.76460517923778326</v>
      </c>
      <c r="K6308" s="62"/>
      <c r="L6308" s="65">
        <f t="shared" si="883"/>
        <v>3.4671775907087199E-2</v>
      </c>
      <c r="M6308" s="65">
        <f t="shared" si="884"/>
        <v>6.7237617868791413E-2</v>
      </c>
      <c r="N6308" s="65">
        <f t="shared" si="885"/>
        <v>0.14984428549591425</v>
      </c>
      <c r="O6308" s="65">
        <f t="shared" si="886"/>
        <v>0.18147888170213031</v>
      </c>
      <c r="P6308" s="65">
        <f t="shared" si="887"/>
        <v>0.16911643252950878</v>
      </c>
      <c r="Q6308" s="65">
        <f t="shared" si="888"/>
        <v>0.10811040622771755</v>
      </c>
      <c r="R6308" s="65">
        <f t="shared" si="889"/>
        <v>9.1842539540362672E-2</v>
      </c>
      <c r="S6308" s="65">
        <f t="shared" si="890"/>
        <v>0.19769806072848778</v>
      </c>
      <c r="T6308" s="66">
        <f>(L6308*'Football Field'!$F$4)+(M6308*'Football Field'!$F$5)+(N6308*'Football Field'!$F$6)+(O6308*'Football Field'!$F$7)+(P6308*'Football Field'!$F$8)+(Q6308*'Football Field'!$F$9)+(R6308*'Football Field'!$F$10)+(S6308*'Football Field'!$F$11)</f>
        <v>140951455.84763387</v>
      </c>
    </row>
    <row r="6309" spans="2:20" x14ac:dyDescent="0.3">
      <c r="B6309" s="62">
        <f t="shared" si="891"/>
        <v>6282</v>
      </c>
      <c r="C6309" s="62">
        <v>0.85874775543083182</v>
      </c>
      <c r="D6309" s="62">
        <v>0.66229824597852072</v>
      </c>
      <c r="E6309" s="62">
        <v>0.78303986193654485</v>
      </c>
      <c r="F6309" s="62">
        <v>0.40276478548230399</v>
      </c>
      <c r="G6309" s="62">
        <v>0.85708463769950161</v>
      </c>
      <c r="H6309" s="62">
        <v>0.41795080770840831</v>
      </c>
      <c r="I6309" s="62">
        <v>0.10355000051104291</v>
      </c>
      <c r="J6309" s="62">
        <v>0.19936303446407289</v>
      </c>
      <c r="K6309" s="62"/>
      <c r="L6309" s="65">
        <f t="shared" si="883"/>
        <v>0.20041727267362364</v>
      </c>
      <c r="M6309" s="65">
        <f t="shared" si="884"/>
        <v>0.15456926357722647</v>
      </c>
      <c r="N6309" s="65">
        <f t="shared" si="885"/>
        <v>0.18274832455931059</v>
      </c>
      <c r="O6309" s="65">
        <f t="shared" si="886"/>
        <v>9.3998522062911122E-2</v>
      </c>
      <c r="P6309" s="65">
        <f t="shared" si="887"/>
        <v>0.20002912898679545</v>
      </c>
      <c r="Q6309" s="65">
        <f t="shared" si="888"/>
        <v>9.7542684057011386E-2</v>
      </c>
      <c r="R6309" s="65">
        <f t="shared" si="889"/>
        <v>2.4166827286044801E-2</v>
      </c>
      <c r="S6309" s="65">
        <f t="shared" si="890"/>
        <v>4.6527976797076334E-2</v>
      </c>
      <c r="T6309" s="66">
        <f>(L6309*'Football Field'!$F$4)+(M6309*'Football Field'!$F$5)+(N6309*'Football Field'!$F$6)+(O6309*'Football Field'!$F$7)+(P6309*'Football Field'!$F$8)+(Q6309*'Football Field'!$F$9)+(R6309*'Football Field'!$F$10)+(S6309*'Football Field'!$F$11)</f>
        <v>132084919.49560688</v>
      </c>
    </row>
    <row r="6310" spans="2:20" x14ac:dyDescent="0.3">
      <c r="B6310" s="62">
        <f t="shared" si="891"/>
        <v>6283</v>
      </c>
      <c r="C6310" s="62">
        <v>0.39236751279651061</v>
      </c>
      <c r="D6310" s="62">
        <v>0.26044544966653926</v>
      </c>
      <c r="E6310" s="62">
        <v>0.77447044505305318</v>
      </c>
      <c r="F6310" s="62">
        <v>0.58069066628595656</v>
      </c>
      <c r="G6310" s="62">
        <v>0.7815855315194884</v>
      </c>
      <c r="H6310" s="62">
        <v>0.80657626349736511</v>
      </c>
      <c r="I6310" s="62">
        <v>0.88582613891595718</v>
      </c>
      <c r="J6310" s="62">
        <v>0.99164884007657261</v>
      </c>
      <c r="K6310" s="62"/>
      <c r="L6310" s="65">
        <f t="shared" si="883"/>
        <v>7.1683487135990695E-2</v>
      </c>
      <c r="M6310" s="65">
        <f t="shared" si="884"/>
        <v>4.7582017959986185E-2</v>
      </c>
      <c r="N6310" s="65">
        <f t="shared" si="885"/>
        <v>0.14149168923156383</v>
      </c>
      <c r="O6310" s="65">
        <f t="shared" si="886"/>
        <v>0.10608913977107795</v>
      </c>
      <c r="P6310" s="65">
        <f t="shared" si="887"/>
        <v>0.14279157821970409</v>
      </c>
      <c r="Q6310" s="65">
        <f t="shared" si="888"/>
        <v>0.14735725390851726</v>
      </c>
      <c r="R6310" s="65">
        <f t="shared" si="889"/>
        <v>0.16183579058605238</v>
      </c>
      <c r="S6310" s="65">
        <f t="shared" si="890"/>
        <v>0.18116904318710775</v>
      </c>
      <c r="T6310" s="66">
        <f>(L6310*'Football Field'!$F$4)+(M6310*'Football Field'!$F$5)+(N6310*'Football Field'!$F$6)+(O6310*'Football Field'!$F$7)+(P6310*'Football Field'!$F$8)+(Q6310*'Football Field'!$F$9)+(R6310*'Football Field'!$F$10)+(S6310*'Football Field'!$F$11)</f>
        <v>147510421.61046344</v>
      </c>
    </row>
    <row r="6311" spans="2:20" x14ac:dyDescent="0.3">
      <c r="B6311" s="62">
        <f t="shared" si="891"/>
        <v>6284</v>
      </c>
      <c r="C6311" s="62">
        <v>0.34158987523370943</v>
      </c>
      <c r="D6311" s="62">
        <v>0.50170195421363883</v>
      </c>
      <c r="E6311" s="62">
        <v>0.42942362834307857</v>
      </c>
      <c r="F6311" s="62">
        <v>0.65934386002250289</v>
      </c>
      <c r="G6311" s="62">
        <v>0.12979189984035333</v>
      </c>
      <c r="H6311" s="62">
        <v>0.94786047684789598</v>
      </c>
      <c r="I6311" s="62">
        <v>0.50277611737662486</v>
      </c>
      <c r="J6311" s="62">
        <v>0.56647666862729784</v>
      </c>
      <c r="K6311" s="62"/>
      <c r="L6311" s="65">
        <f t="shared" ref="L6311:L6374" si="892">C6311/SUM($C6311:$J6311)</f>
        <v>8.3744263247766765E-2</v>
      </c>
      <c r="M6311" s="65">
        <f t="shared" ref="M6311:M6374" si="893">D6311/SUM($C6311:$J6311)</f>
        <v>0.12299738245122269</v>
      </c>
      <c r="N6311" s="65">
        <f t="shared" ref="N6311:N6374" si="894">E6311/SUM($C6311:$J6311)</f>
        <v>0.10527760915679822</v>
      </c>
      <c r="O6311" s="65">
        <f t="shared" ref="O6311:O6374" si="895">F6311/SUM($C6311:$J6311)</f>
        <v>0.16164491335331652</v>
      </c>
      <c r="P6311" s="65">
        <f t="shared" ref="P6311:P6374" si="896">G6311/SUM($C6311:$J6311)</f>
        <v>3.1819816147131808E-2</v>
      </c>
      <c r="Q6311" s="65">
        <f t="shared" ref="Q6311:Q6374" si="897">H6311/SUM($C6311:$J6311)</f>
        <v>0.23237772267399634</v>
      </c>
      <c r="R6311" s="65">
        <f t="shared" ref="R6311:R6374" si="898">I6311/SUM($C6311:$J6311)</f>
        <v>0.12326072457349903</v>
      </c>
      <c r="S6311" s="65">
        <f t="shared" ref="S6311:S6374" si="899">J6311/SUM($C6311:$J6311)</f>
        <v>0.13887756839626869</v>
      </c>
      <c r="T6311" s="66">
        <f>(L6311*'Football Field'!$F$4)+(M6311*'Football Field'!$F$5)+(N6311*'Football Field'!$F$6)+(O6311*'Football Field'!$F$7)+(P6311*'Football Field'!$F$8)+(Q6311*'Football Field'!$F$9)+(R6311*'Football Field'!$F$10)+(S6311*'Football Field'!$F$11)</f>
        <v>131877310.90617087</v>
      </c>
    </row>
    <row r="6312" spans="2:20" x14ac:dyDescent="0.3">
      <c r="B6312" s="62">
        <f t="shared" si="891"/>
        <v>6285</v>
      </c>
      <c r="C6312" s="62">
        <v>5.2047732035205629E-2</v>
      </c>
      <c r="D6312" s="62">
        <v>0.11861786031917643</v>
      </c>
      <c r="E6312" s="62">
        <v>0.37094579291396179</v>
      </c>
      <c r="F6312" s="62">
        <v>0.60047714294810706</v>
      </c>
      <c r="G6312" s="62">
        <v>1.7135155884796194E-2</v>
      </c>
      <c r="H6312" s="62">
        <v>2.477154033826201E-3</v>
      </c>
      <c r="I6312" s="62">
        <v>0.98435743916203222</v>
      </c>
      <c r="J6312" s="62">
        <v>0.84066122967524359</v>
      </c>
      <c r="K6312" s="62"/>
      <c r="L6312" s="65">
        <f t="shared" si="892"/>
        <v>1.7426387685118328E-2</v>
      </c>
      <c r="M6312" s="65">
        <f t="shared" si="893"/>
        <v>3.9715098803978381E-2</v>
      </c>
      <c r="N6312" s="65">
        <f t="shared" si="894"/>
        <v>0.12419840297959256</v>
      </c>
      <c r="O6312" s="65">
        <f t="shared" si="895"/>
        <v>0.20104905785304675</v>
      </c>
      <c r="P6312" s="65">
        <f t="shared" si="896"/>
        <v>5.7371158707053074E-3</v>
      </c>
      <c r="Q6312" s="65">
        <f t="shared" si="897"/>
        <v>8.2938957878147157E-4</v>
      </c>
      <c r="R6312" s="65">
        <f t="shared" si="898"/>
        <v>0.3295781330868528</v>
      </c>
      <c r="S6312" s="65">
        <f t="shared" si="899"/>
        <v>0.28146641414192447</v>
      </c>
      <c r="T6312" s="66">
        <f>(L6312*'Football Field'!$F$4)+(M6312*'Football Field'!$F$5)+(N6312*'Football Field'!$F$6)+(O6312*'Football Field'!$F$7)+(P6312*'Football Field'!$F$8)+(Q6312*'Football Field'!$F$9)+(R6312*'Football Field'!$F$10)+(S6312*'Football Field'!$F$11)</f>
        <v>160843685.55014575</v>
      </c>
    </row>
    <row r="6313" spans="2:20" x14ac:dyDescent="0.3">
      <c r="B6313" s="62">
        <f t="shared" si="891"/>
        <v>6286</v>
      </c>
      <c r="C6313" s="62">
        <v>0.10415132864583243</v>
      </c>
      <c r="D6313" s="62">
        <v>0.8083656594111186</v>
      </c>
      <c r="E6313" s="62">
        <v>0.68962659084046074</v>
      </c>
      <c r="F6313" s="62">
        <v>0.16767237175763328</v>
      </c>
      <c r="G6313" s="62">
        <v>0.49606300196833752</v>
      </c>
      <c r="H6313" s="62">
        <v>0.41417321177804178</v>
      </c>
      <c r="I6313" s="62">
        <v>0.27967197136064015</v>
      </c>
      <c r="J6313" s="62">
        <v>0.5927134877639334</v>
      </c>
      <c r="K6313" s="62"/>
      <c r="L6313" s="65">
        <f t="shared" si="892"/>
        <v>2.9318270912370385E-2</v>
      </c>
      <c r="M6313" s="65">
        <f t="shared" si="893"/>
        <v>0.22755238658033616</v>
      </c>
      <c r="N6313" s="65">
        <f t="shared" si="894"/>
        <v>0.19412771283397423</v>
      </c>
      <c r="O6313" s="65">
        <f t="shared" si="895"/>
        <v>4.7199244441964008E-2</v>
      </c>
      <c r="P6313" s="65">
        <f t="shared" si="896"/>
        <v>0.13964017233776693</v>
      </c>
      <c r="Q6313" s="65">
        <f t="shared" si="897"/>
        <v>0.11658845437149468</v>
      </c>
      <c r="R6313" s="65">
        <f t="shared" si="898"/>
        <v>7.8726778904860739E-2</v>
      </c>
      <c r="S6313" s="65">
        <f t="shared" si="899"/>
        <v>0.16684697961723288</v>
      </c>
      <c r="T6313" s="66">
        <f>(L6313*'Football Field'!$F$4)+(M6313*'Football Field'!$F$5)+(N6313*'Football Field'!$F$6)+(O6313*'Football Field'!$F$7)+(P6313*'Football Field'!$F$8)+(Q6313*'Football Field'!$F$9)+(R6313*'Football Field'!$F$10)+(S6313*'Football Field'!$F$11)</f>
        <v>136193311.1566627</v>
      </c>
    </row>
    <row r="6314" spans="2:20" x14ac:dyDescent="0.3">
      <c r="B6314" s="62">
        <f t="shared" si="891"/>
        <v>6287</v>
      </c>
      <c r="C6314" s="62">
        <v>0.71410742468794763</v>
      </c>
      <c r="D6314" s="62">
        <v>0.16108122690645266</v>
      </c>
      <c r="E6314" s="62">
        <v>0.91392074696103853</v>
      </c>
      <c r="F6314" s="62">
        <v>3.4000663862768454E-2</v>
      </c>
      <c r="G6314" s="62">
        <v>0.24397529936391305</v>
      </c>
      <c r="H6314" s="62">
        <v>0.42437779128306274</v>
      </c>
      <c r="I6314" s="62">
        <v>6.7119169742620666E-2</v>
      </c>
      <c r="J6314" s="62">
        <v>0.50419855920843237</v>
      </c>
      <c r="K6314" s="62"/>
      <c r="L6314" s="65">
        <f t="shared" si="892"/>
        <v>0.23315655027134979</v>
      </c>
      <c r="M6314" s="65">
        <f t="shared" si="893"/>
        <v>5.2593127981265343E-2</v>
      </c>
      <c r="N6314" s="65">
        <f t="shared" si="894"/>
        <v>0.29839573321334117</v>
      </c>
      <c r="O6314" s="65">
        <f t="shared" si="895"/>
        <v>1.1101239420165681E-2</v>
      </c>
      <c r="P6314" s="65">
        <f t="shared" si="896"/>
        <v>7.9658097905882033E-2</v>
      </c>
      <c r="Q6314" s="65">
        <f t="shared" si="897"/>
        <v>0.13855963179569469</v>
      </c>
      <c r="R6314" s="65">
        <f t="shared" si="898"/>
        <v>2.1914453670755563E-2</v>
      </c>
      <c r="S6314" s="65">
        <f t="shared" si="899"/>
        <v>0.16462116574154573</v>
      </c>
      <c r="T6314" s="66">
        <f>(L6314*'Football Field'!$F$4)+(M6314*'Football Field'!$F$5)+(N6314*'Football Field'!$F$6)+(O6314*'Football Field'!$F$7)+(P6314*'Football Field'!$F$8)+(Q6314*'Football Field'!$F$9)+(R6314*'Football Field'!$F$10)+(S6314*'Football Field'!$F$11)</f>
        <v>125423652.87740257</v>
      </c>
    </row>
    <row r="6315" spans="2:20" x14ac:dyDescent="0.3">
      <c r="B6315" s="62">
        <f t="shared" si="891"/>
        <v>6288</v>
      </c>
      <c r="C6315" s="62">
        <v>0.20588129605893601</v>
      </c>
      <c r="D6315" s="62">
        <v>0.11842496049747275</v>
      </c>
      <c r="E6315" s="62">
        <v>0.31378132041650642</v>
      </c>
      <c r="F6315" s="62">
        <v>0.58893309541708938</v>
      </c>
      <c r="G6315" s="62">
        <v>0.99197478935878292</v>
      </c>
      <c r="H6315" s="62">
        <v>0.14237828328793778</v>
      </c>
      <c r="I6315" s="62">
        <v>0.18712400514202066</v>
      </c>
      <c r="J6315" s="62">
        <v>0.28315042004705016</v>
      </c>
      <c r="K6315" s="62"/>
      <c r="L6315" s="65">
        <f t="shared" si="892"/>
        <v>7.2707230447530843E-2</v>
      </c>
      <c r="M6315" s="65">
        <f t="shared" si="893"/>
        <v>4.1821919030297298E-2</v>
      </c>
      <c r="N6315" s="65">
        <f t="shared" si="894"/>
        <v>0.11081225546162589</v>
      </c>
      <c r="O6315" s="65">
        <f t="shared" si="895"/>
        <v>0.20798243991241602</v>
      </c>
      <c r="P6315" s="65">
        <f t="shared" si="896"/>
        <v>0.35031710499531538</v>
      </c>
      <c r="Q6315" s="65">
        <f t="shared" si="897"/>
        <v>5.0281064146674874E-2</v>
      </c>
      <c r="R6315" s="65">
        <f t="shared" si="898"/>
        <v>6.6083070315582096E-2</v>
      </c>
      <c r="S6315" s="65">
        <f t="shared" si="899"/>
        <v>9.9994915690557587E-2</v>
      </c>
      <c r="T6315" s="66">
        <f>(L6315*'Football Field'!$F$4)+(M6315*'Football Field'!$F$5)+(N6315*'Football Field'!$F$6)+(O6315*'Football Field'!$F$7)+(P6315*'Football Field'!$F$8)+(Q6315*'Football Field'!$F$9)+(R6315*'Football Field'!$F$10)+(S6315*'Football Field'!$F$11)</f>
        <v>150541136.42638692</v>
      </c>
    </row>
    <row r="6316" spans="2:20" x14ac:dyDescent="0.3">
      <c r="B6316" s="62">
        <f t="shared" si="891"/>
        <v>6289</v>
      </c>
      <c r="C6316" s="62">
        <v>0.52306682168331453</v>
      </c>
      <c r="D6316" s="62">
        <v>0.52936927122780986</v>
      </c>
      <c r="E6316" s="62">
        <v>0.3958934997641852</v>
      </c>
      <c r="F6316" s="62">
        <v>3.5235213954912248E-2</v>
      </c>
      <c r="G6316" s="62">
        <v>0.31211013032497392</v>
      </c>
      <c r="H6316" s="62">
        <v>4.4568848868557831E-2</v>
      </c>
      <c r="I6316" s="62">
        <v>9.2237407885215061E-3</v>
      </c>
      <c r="J6316" s="62">
        <v>0.67260202584633988</v>
      </c>
      <c r="K6316" s="62"/>
      <c r="L6316" s="65">
        <f t="shared" si="892"/>
        <v>0.20739587501597961</v>
      </c>
      <c r="M6316" s="65">
        <f t="shared" si="893"/>
        <v>0.20989479481712128</v>
      </c>
      <c r="N6316" s="65">
        <f t="shared" si="894"/>
        <v>0.15697168199752948</v>
      </c>
      <c r="O6316" s="65">
        <f t="shared" si="895"/>
        <v>1.3970754264315804E-2</v>
      </c>
      <c r="P6316" s="65">
        <f t="shared" si="896"/>
        <v>0.12375159520113804</v>
      </c>
      <c r="Q6316" s="65">
        <f t="shared" si="897"/>
        <v>1.7671538370189008E-2</v>
      </c>
      <c r="R6316" s="65">
        <f t="shared" si="898"/>
        <v>3.6572111104270825E-3</v>
      </c>
      <c r="S6316" s="65">
        <f t="shared" si="899"/>
        <v>0.26668654922329971</v>
      </c>
      <c r="T6316" s="66">
        <f>(L6316*'Football Field'!$F$4)+(M6316*'Football Field'!$F$5)+(N6316*'Football Field'!$F$6)+(O6316*'Football Field'!$F$7)+(P6316*'Football Field'!$F$8)+(Q6316*'Football Field'!$F$9)+(R6316*'Football Field'!$F$10)+(S6316*'Football Field'!$F$11)</f>
        <v>123237074.21341279</v>
      </c>
    </row>
    <row r="6317" spans="2:20" x14ac:dyDescent="0.3">
      <c r="B6317" s="62">
        <f t="shared" si="891"/>
        <v>6290</v>
      </c>
      <c r="C6317" s="62">
        <v>0.68463138807057189</v>
      </c>
      <c r="D6317" s="62">
        <v>0.43631334933343024</v>
      </c>
      <c r="E6317" s="62">
        <v>0.13499302502809618</v>
      </c>
      <c r="F6317" s="62">
        <v>0.21830855022765983</v>
      </c>
      <c r="G6317" s="62">
        <v>0.16654170863686257</v>
      </c>
      <c r="H6317" s="62">
        <v>0.42895069701231114</v>
      </c>
      <c r="I6317" s="62">
        <v>0.7215826384139965</v>
      </c>
      <c r="J6317" s="62">
        <v>0.91278951427562938</v>
      </c>
      <c r="K6317" s="62"/>
      <c r="L6317" s="65">
        <f t="shared" si="892"/>
        <v>0.18483015544456649</v>
      </c>
      <c r="M6317" s="65">
        <f t="shared" si="893"/>
        <v>0.11779165487446884</v>
      </c>
      <c r="N6317" s="65">
        <f t="shared" si="894"/>
        <v>3.6444110268142337E-2</v>
      </c>
      <c r="O6317" s="65">
        <f t="shared" si="895"/>
        <v>5.8936829331139327E-2</v>
      </c>
      <c r="P6317" s="65">
        <f t="shared" si="896"/>
        <v>4.4961318501777495E-2</v>
      </c>
      <c r="Q6317" s="65">
        <f t="shared" si="897"/>
        <v>0.11580395726564045</v>
      </c>
      <c r="R6317" s="65">
        <f t="shared" si="898"/>
        <v>0.19480589635252243</v>
      </c>
      <c r="S6317" s="65">
        <f t="shared" si="899"/>
        <v>0.24642607796174276</v>
      </c>
      <c r="T6317" s="66">
        <f>(L6317*'Football Field'!$F$4)+(M6317*'Football Field'!$F$5)+(N6317*'Football Field'!$F$6)+(O6317*'Football Field'!$F$7)+(P6317*'Football Field'!$F$8)+(Q6317*'Football Field'!$F$9)+(R6317*'Football Field'!$F$10)+(S6317*'Football Field'!$F$11)</f>
        <v>140719204.61651137</v>
      </c>
    </row>
    <row r="6318" spans="2:20" x14ac:dyDescent="0.3">
      <c r="B6318" s="62">
        <f t="shared" si="891"/>
        <v>6291</v>
      </c>
      <c r="C6318" s="62">
        <v>0.72509852995397195</v>
      </c>
      <c r="D6318" s="62">
        <v>0.46035042328992659</v>
      </c>
      <c r="E6318" s="62">
        <v>0.10756939270206456</v>
      </c>
      <c r="F6318" s="62">
        <v>0.4088224957323604</v>
      </c>
      <c r="G6318" s="62">
        <v>0.88743997251254303</v>
      </c>
      <c r="H6318" s="62">
        <v>0.52765387441693945</v>
      </c>
      <c r="I6318" s="62">
        <v>0.6488301309749861</v>
      </c>
      <c r="J6318" s="62">
        <v>0.3555515140398805</v>
      </c>
      <c r="K6318" s="62"/>
      <c r="L6318" s="65">
        <f t="shared" si="892"/>
        <v>0.17593857672085172</v>
      </c>
      <c r="M6318" s="65">
        <f t="shared" si="893"/>
        <v>0.11169985170375761</v>
      </c>
      <c r="N6318" s="65">
        <f t="shared" si="894"/>
        <v>2.6100736753567794E-2</v>
      </c>
      <c r="O6318" s="65">
        <f t="shared" si="895"/>
        <v>9.919706779047506E-2</v>
      </c>
      <c r="P6318" s="65">
        <f t="shared" si="896"/>
        <v>0.21532925421729895</v>
      </c>
      <c r="Q6318" s="65">
        <f t="shared" si="897"/>
        <v>0.12803042321993446</v>
      </c>
      <c r="R6318" s="65">
        <f t="shared" si="898"/>
        <v>0.15743274198140933</v>
      </c>
      <c r="S6318" s="65">
        <f t="shared" si="899"/>
        <v>8.6271347612704996E-2</v>
      </c>
      <c r="T6318" s="66">
        <f>(L6318*'Football Field'!$F$4)+(M6318*'Football Field'!$F$5)+(N6318*'Football Field'!$F$6)+(O6318*'Football Field'!$F$7)+(P6318*'Football Field'!$F$8)+(Q6318*'Football Field'!$F$9)+(R6318*'Football Field'!$F$10)+(S6318*'Football Field'!$F$11)</f>
        <v>148336564.2555722</v>
      </c>
    </row>
    <row r="6319" spans="2:20" x14ac:dyDescent="0.3">
      <c r="B6319" s="62">
        <f t="shared" si="891"/>
        <v>6292</v>
      </c>
      <c r="C6319" s="62">
        <v>0.5359720036263198</v>
      </c>
      <c r="D6319" s="62">
        <v>0.97018782869327946</v>
      </c>
      <c r="E6319" s="62">
        <v>0.84898557219347248</v>
      </c>
      <c r="F6319" s="62">
        <v>0.57480328626063304</v>
      </c>
      <c r="G6319" s="62">
        <v>0.52823811233872275</v>
      </c>
      <c r="H6319" s="62">
        <v>0.24104714247749104</v>
      </c>
      <c r="I6319" s="62">
        <v>0.5281854213720748</v>
      </c>
      <c r="J6319" s="62">
        <v>0.75268587898051165</v>
      </c>
      <c r="K6319" s="62"/>
      <c r="L6319" s="65">
        <f t="shared" si="892"/>
        <v>0.10762262585976431</v>
      </c>
      <c r="M6319" s="65">
        <f t="shared" si="893"/>
        <v>0.19481271595288693</v>
      </c>
      <c r="N6319" s="65">
        <f t="shared" si="894"/>
        <v>0.17047542778040195</v>
      </c>
      <c r="O6319" s="65">
        <f t="shared" si="895"/>
        <v>0.1154199073862844</v>
      </c>
      <c r="P6319" s="65">
        <f t="shared" si="896"/>
        <v>0.10606966846114343</v>
      </c>
      <c r="Q6319" s="65">
        <f t="shared" si="897"/>
        <v>4.8402017743276002E-2</v>
      </c>
      <c r="R6319" s="65">
        <f t="shared" si="898"/>
        <v>0.10605908816935325</v>
      </c>
      <c r="S6319" s="65">
        <f t="shared" si="899"/>
        <v>0.15113854864688964</v>
      </c>
      <c r="T6319" s="66">
        <f>(L6319*'Football Field'!$F$4)+(M6319*'Football Field'!$F$5)+(N6319*'Football Field'!$F$6)+(O6319*'Football Field'!$F$7)+(P6319*'Football Field'!$F$8)+(Q6319*'Football Field'!$F$9)+(R6319*'Football Field'!$F$10)+(S6319*'Football Field'!$F$11)</f>
        <v>136707819.15467194</v>
      </c>
    </row>
    <row r="6320" spans="2:20" x14ac:dyDescent="0.3">
      <c r="B6320" s="62">
        <f t="shared" si="891"/>
        <v>6293</v>
      </c>
      <c r="C6320" s="62">
        <v>0.93237756633592195</v>
      </c>
      <c r="D6320" s="62">
        <v>0.41370261850882073</v>
      </c>
      <c r="E6320" s="62">
        <v>0.11483818803340273</v>
      </c>
      <c r="F6320" s="62">
        <v>0.88938657159586409</v>
      </c>
      <c r="G6320" s="62">
        <v>0.85359901902745905</v>
      </c>
      <c r="H6320" s="62">
        <v>0.83483891924061415</v>
      </c>
      <c r="I6320" s="62">
        <v>6.2230950470433921E-2</v>
      </c>
      <c r="J6320" s="62">
        <v>0.9025454964406564</v>
      </c>
      <c r="K6320" s="62"/>
      <c r="L6320" s="65">
        <f t="shared" si="892"/>
        <v>0.18634435182656744</v>
      </c>
      <c r="M6320" s="65">
        <f t="shared" si="893"/>
        <v>8.2682326429125055E-2</v>
      </c>
      <c r="N6320" s="65">
        <f t="shared" si="894"/>
        <v>2.2951482839852027E-2</v>
      </c>
      <c r="O6320" s="65">
        <f t="shared" si="895"/>
        <v>0.17775220060107436</v>
      </c>
      <c r="P6320" s="65">
        <f t="shared" si="896"/>
        <v>0.17059972447166052</v>
      </c>
      <c r="Q6320" s="65">
        <f t="shared" si="897"/>
        <v>0.16685034357576514</v>
      </c>
      <c r="R6320" s="65">
        <f t="shared" si="898"/>
        <v>1.2437435806757951E-2</v>
      </c>
      <c r="S6320" s="65">
        <f t="shared" si="899"/>
        <v>0.18038213444919732</v>
      </c>
      <c r="T6320" s="66">
        <f>(L6320*'Football Field'!$F$4)+(M6320*'Football Field'!$F$5)+(N6320*'Football Field'!$F$6)+(O6320*'Football Field'!$F$7)+(P6320*'Football Field'!$F$8)+(Q6320*'Football Field'!$F$9)+(R6320*'Football Field'!$F$10)+(S6320*'Football Field'!$F$11)</f>
        <v>125790685.46598959</v>
      </c>
    </row>
    <row r="6321" spans="2:20" x14ac:dyDescent="0.3">
      <c r="B6321" s="62">
        <f t="shared" si="891"/>
        <v>6294</v>
      </c>
      <c r="C6321" s="62">
        <v>1.153497789145197E-3</v>
      </c>
      <c r="D6321" s="62">
        <v>0.18000629635481036</v>
      </c>
      <c r="E6321" s="62">
        <v>0.76653883904863462</v>
      </c>
      <c r="F6321" s="62">
        <v>0.99438850435479464</v>
      </c>
      <c r="G6321" s="62">
        <v>0.58560510070390093</v>
      </c>
      <c r="H6321" s="62">
        <v>0.14592278273985559</v>
      </c>
      <c r="I6321" s="62">
        <v>0.72599335017903976</v>
      </c>
      <c r="J6321" s="62">
        <v>0.13352493696028689</v>
      </c>
      <c r="K6321" s="62"/>
      <c r="L6321" s="65">
        <f t="shared" si="892"/>
        <v>3.2648012077290169E-4</v>
      </c>
      <c r="M6321" s="65">
        <f t="shared" si="893"/>
        <v>5.0948062429622673E-2</v>
      </c>
      <c r="N6321" s="65">
        <f t="shared" si="894"/>
        <v>0.21695723659355584</v>
      </c>
      <c r="O6321" s="65">
        <f t="shared" si="895"/>
        <v>0.28144664172917044</v>
      </c>
      <c r="P6321" s="65">
        <f t="shared" si="896"/>
        <v>0.16574667572160465</v>
      </c>
      <c r="Q6321" s="65">
        <f t="shared" si="897"/>
        <v>4.1301238876001983E-2</v>
      </c>
      <c r="R6321" s="65">
        <f t="shared" si="898"/>
        <v>0.20548144857947459</v>
      </c>
      <c r="S6321" s="65">
        <f t="shared" si="899"/>
        <v>3.7792215949796877E-2</v>
      </c>
      <c r="T6321" s="66">
        <f>(L6321*'Football Field'!$F$4)+(M6321*'Football Field'!$F$5)+(N6321*'Football Field'!$F$6)+(O6321*'Football Field'!$F$7)+(P6321*'Football Field'!$F$8)+(Q6321*'Football Field'!$F$9)+(R6321*'Football Field'!$F$10)+(S6321*'Football Field'!$F$11)</f>
        <v>157894615.39852485</v>
      </c>
    </row>
    <row r="6322" spans="2:20" x14ac:dyDescent="0.3">
      <c r="B6322" s="62">
        <f t="shared" si="891"/>
        <v>6295</v>
      </c>
      <c r="C6322" s="62">
        <v>0.87733008713938576</v>
      </c>
      <c r="D6322" s="62">
        <v>0.31730543313603465</v>
      </c>
      <c r="E6322" s="62">
        <v>3.7411281818696018E-2</v>
      </c>
      <c r="F6322" s="62">
        <v>0.80462069590344554</v>
      </c>
      <c r="G6322" s="62">
        <v>0.12675207724724924</v>
      </c>
      <c r="H6322" s="62">
        <v>0.10485137423946</v>
      </c>
      <c r="I6322" s="62">
        <v>0.30185289947284644</v>
      </c>
      <c r="J6322" s="62">
        <v>0.99214469315692233</v>
      </c>
      <c r="K6322" s="62"/>
      <c r="L6322" s="65">
        <f t="shared" si="892"/>
        <v>0.24628409586963126</v>
      </c>
      <c r="M6322" s="65">
        <f t="shared" si="893"/>
        <v>8.907397895042711E-2</v>
      </c>
      <c r="N6322" s="65">
        <f t="shared" si="894"/>
        <v>1.0502094768098019E-2</v>
      </c>
      <c r="O6322" s="65">
        <f t="shared" si="895"/>
        <v>0.22587311607505614</v>
      </c>
      <c r="P6322" s="65">
        <f t="shared" si="896"/>
        <v>3.5581842230240114E-2</v>
      </c>
      <c r="Q6322" s="65">
        <f t="shared" si="897"/>
        <v>2.9433877036467222E-2</v>
      </c>
      <c r="R6322" s="65">
        <f t="shared" si="898"/>
        <v>8.4736143809559863E-2</v>
      </c>
      <c r="S6322" s="65">
        <f t="shared" si="899"/>
        <v>0.27851485126052028</v>
      </c>
      <c r="T6322" s="66">
        <f>(L6322*'Football Field'!$F$4)+(M6322*'Football Field'!$F$5)+(N6322*'Football Field'!$F$6)+(O6322*'Football Field'!$F$7)+(P6322*'Football Field'!$F$8)+(Q6322*'Football Field'!$F$9)+(R6322*'Football Field'!$F$10)+(S6322*'Football Field'!$F$11)</f>
        <v>125225526.16945434</v>
      </c>
    </row>
    <row r="6323" spans="2:20" x14ac:dyDescent="0.3">
      <c r="B6323" s="62">
        <f t="shared" si="891"/>
        <v>6296</v>
      </c>
      <c r="C6323" s="62">
        <v>2.9032457192310068E-2</v>
      </c>
      <c r="D6323" s="62">
        <v>4.4658947160529316E-2</v>
      </c>
      <c r="E6323" s="62">
        <v>0.384485592804369</v>
      </c>
      <c r="F6323" s="62">
        <v>0.53018792641818335</v>
      </c>
      <c r="G6323" s="62">
        <v>0.41828510561953236</v>
      </c>
      <c r="H6323" s="62">
        <v>0.50105579174279635</v>
      </c>
      <c r="I6323" s="62">
        <v>0.29075641486461612</v>
      </c>
      <c r="J6323" s="62">
        <v>0.56670712710167392</v>
      </c>
      <c r="K6323" s="62"/>
      <c r="L6323" s="65">
        <f t="shared" si="892"/>
        <v>1.0499341408086438E-2</v>
      </c>
      <c r="M6323" s="65">
        <f t="shared" si="893"/>
        <v>1.6150528701658989E-2</v>
      </c>
      <c r="N6323" s="65">
        <f t="shared" si="894"/>
        <v>0.13904594704484147</v>
      </c>
      <c r="O6323" s="65">
        <f t="shared" si="895"/>
        <v>0.19173795772906091</v>
      </c>
      <c r="P6323" s="65">
        <f t="shared" si="896"/>
        <v>0.15126925360558924</v>
      </c>
      <c r="Q6323" s="65">
        <f t="shared" si="897"/>
        <v>0.18120256880633967</v>
      </c>
      <c r="R6323" s="65">
        <f t="shared" si="898"/>
        <v>0.10514958641059897</v>
      </c>
      <c r="S6323" s="65">
        <f t="shared" si="899"/>
        <v>0.20494481629382444</v>
      </c>
      <c r="T6323" s="66">
        <f>(L6323*'Football Field'!$F$4)+(M6323*'Football Field'!$F$5)+(N6323*'Football Field'!$F$6)+(O6323*'Football Field'!$F$7)+(P6323*'Football Field'!$F$8)+(Q6323*'Football Field'!$F$9)+(R6323*'Football Field'!$F$10)+(S6323*'Football Field'!$F$11)</f>
        <v>141460329.58635542</v>
      </c>
    </row>
    <row r="6324" spans="2:20" x14ac:dyDescent="0.3">
      <c r="B6324" s="62">
        <f t="shared" si="891"/>
        <v>6297</v>
      </c>
      <c r="C6324" s="62">
        <v>0.71210432166280491</v>
      </c>
      <c r="D6324" s="62">
        <v>0.73999723032544129</v>
      </c>
      <c r="E6324" s="62">
        <v>0.44365648200649066</v>
      </c>
      <c r="F6324" s="62">
        <v>0.66353878402148969</v>
      </c>
      <c r="G6324" s="62">
        <v>0.19553756606052364</v>
      </c>
      <c r="H6324" s="62">
        <v>0.66809257511807107</v>
      </c>
      <c r="I6324" s="62">
        <v>0.56736076098611277</v>
      </c>
      <c r="J6324" s="62">
        <v>0.72166983311656507</v>
      </c>
      <c r="K6324" s="62"/>
      <c r="L6324" s="65">
        <f t="shared" si="892"/>
        <v>0.15112706632182279</v>
      </c>
      <c r="M6324" s="65">
        <f t="shared" si="893"/>
        <v>0.15704666732568084</v>
      </c>
      <c r="N6324" s="65">
        <f t="shared" si="894"/>
        <v>9.415544961690353E-2</v>
      </c>
      <c r="O6324" s="65">
        <f t="shared" si="895"/>
        <v>0.1408201955378684</v>
      </c>
      <c r="P6324" s="65">
        <f t="shared" si="896"/>
        <v>4.1498159490779694E-2</v>
      </c>
      <c r="Q6324" s="65">
        <f t="shared" si="897"/>
        <v>0.14178662850019305</v>
      </c>
      <c r="R6324" s="65">
        <f t="shared" si="898"/>
        <v>0.12040871645566187</v>
      </c>
      <c r="S6324" s="65">
        <f t="shared" si="899"/>
        <v>0.15315711675108995</v>
      </c>
      <c r="T6324" s="66">
        <f>(L6324*'Football Field'!$F$4)+(M6324*'Football Field'!$F$5)+(N6324*'Football Field'!$F$6)+(O6324*'Football Field'!$F$7)+(P6324*'Football Field'!$F$8)+(Q6324*'Football Field'!$F$9)+(R6324*'Football Field'!$F$10)+(S6324*'Football Field'!$F$11)</f>
        <v>131514778.74075413</v>
      </c>
    </row>
    <row r="6325" spans="2:20" x14ac:dyDescent="0.3">
      <c r="B6325" s="62">
        <f t="shared" si="891"/>
        <v>6298</v>
      </c>
      <c r="C6325" s="62">
        <v>0.1640378185156206</v>
      </c>
      <c r="D6325" s="62">
        <v>0.96942491576817813</v>
      </c>
      <c r="E6325" s="62">
        <v>4.7729025030182948E-2</v>
      </c>
      <c r="F6325" s="62">
        <v>0.55850275771481805</v>
      </c>
      <c r="G6325" s="62">
        <v>0.60325196802755066</v>
      </c>
      <c r="H6325" s="62">
        <v>0.28238636557793317</v>
      </c>
      <c r="I6325" s="62">
        <v>2.9612921526597669E-2</v>
      </c>
      <c r="J6325" s="62">
        <v>0.57275078363828613</v>
      </c>
      <c r="K6325" s="62"/>
      <c r="L6325" s="65">
        <f t="shared" si="892"/>
        <v>5.0821945520527829E-2</v>
      </c>
      <c r="M6325" s="65">
        <f t="shared" si="893"/>
        <v>0.30034574161763222</v>
      </c>
      <c r="N6325" s="65">
        <f t="shared" si="894"/>
        <v>1.478733338313006E-2</v>
      </c>
      <c r="O6325" s="65">
        <f t="shared" si="895"/>
        <v>0.1730344684079308</v>
      </c>
      <c r="P6325" s="65">
        <f t="shared" si="896"/>
        <v>0.18689860016230286</v>
      </c>
      <c r="Q6325" s="65">
        <f t="shared" si="897"/>
        <v>8.7488510984891882E-2</v>
      </c>
      <c r="R6325" s="65">
        <f t="shared" si="898"/>
        <v>9.1746299612311608E-3</v>
      </c>
      <c r="S6325" s="65">
        <f t="shared" si="899"/>
        <v>0.17744876996235318</v>
      </c>
      <c r="T6325" s="66">
        <f>(L6325*'Football Field'!$F$4)+(M6325*'Football Field'!$F$5)+(N6325*'Football Field'!$F$6)+(O6325*'Football Field'!$F$7)+(P6325*'Football Field'!$F$8)+(Q6325*'Football Field'!$F$9)+(R6325*'Football Field'!$F$10)+(S6325*'Football Field'!$F$11)</f>
        <v>126361125.99104762</v>
      </c>
    </row>
    <row r="6326" spans="2:20" x14ac:dyDescent="0.3">
      <c r="B6326" s="62">
        <f t="shared" si="891"/>
        <v>6299</v>
      </c>
      <c r="C6326" s="62">
        <v>0.94775348561473538</v>
      </c>
      <c r="D6326" s="62">
        <v>0.85088404086325842</v>
      </c>
      <c r="E6326" s="62">
        <v>0.12578901971216838</v>
      </c>
      <c r="F6326" s="62">
        <v>0.60264717735039319</v>
      </c>
      <c r="G6326" s="62">
        <v>0.49844691096028049</v>
      </c>
      <c r="H6326" s="62">
        <v>0.86718152463477527</v>
      </c>
      <c r="I6326" s="62">
        <v>0.66356870142592006</v>
      </c>
      <c r="J6326" s="62">
        <v>0.69850659286680949</v>
      </c>
      <c r="K6326" s="62"/>
      <c r="L6326" s="65">
        <f t="shared" si="892"/>
        <v>0.18036034713447258</v>
      </c>
      <c r="M6326" s="65">
        <f t="shared" si="893"/>
        <v>0.16192579959939532</v>
      </c>
      <c r="N6326" s="65">
        <f t="shared" si="894"/>
        <v>2.393802988366342E-2</v>
      </c>
      <c r="O6326" s="65">
        <f t="shared" si="895"/>
        <v>0.11468557568640932</v>
      </c>
      <c r="P6326" s="65">
        <f t="shared" si="896"/>
        <v>9.4855950680667156E-2</v>
      </c>
      <c r="Q6326" s="65">
        <f t="shared" si="897"/>
        <v>0.16502725992116099</v>
      </c>
      <c r="R6326" s="65">
        <f t="shared" si="898"/>
        <v>0.12627912548284842</v>
      </c>
      <c r="S6326" s="65">
        <f t="shared" si="899"/>
        <v>0.13292791161138276</v>
      </c>
      <c r="T6326" s="66">
        <f>(L6326*'Football Field'!$F$4)+(M6326*'Football Field'!$F$5)+(N6326*'Football Field'!$F$6)+(O6326*'Football Field'!$F$7)+(P6326*'Football Field'!$F$8)+(Q6326*'Football Field'!$F$9)+(R6326*'Football Field'!$F$10)+(S6326*'Football Field'!$F$11)</f>
        <v>134367789.29204452</v>
      </c>
    </row>
    <row r="6327" spans="2:20" x14ac:dyDescent="0.3">
      <c r="B6327" s="62">
        <f t="shared" si="891"/>
        <v>6300</v>
      </c>
      <c r="C6327" s="62">
        <v>0.92737286370469851</v>
      </c>
      <c r="D6327" s="62">
        <v>0.97655324959114553</v>
      </c>
      <c r="E6327" s="62">
        <v>0.78080670382171846</v>
      </c>
      <c r="F6327" s="62">
        <v>0.92460135191040449</v>
      </c>
      <c r="G6327" s="62">
        <v>0.68933768104351834</v>
      </c>
      <c r="H6327" s="62">
        <v>0.30547499496992048</v>
      </c>
      <c r="I6327" s="62">
        <v>0.35436895763772691</v>
      </c>
      <c r="J6327" s="62">
        <v>0.1094094762509572</v>
      </c>
      <c r="K6327" s="62"/>
      <c r="L6327" s="65">
        <f t="shared" si="892"/>
        <v>0.18298866156536547</v>
      </c>
      <c r="M6327" s="65">
        <f t="shared" si="893"/>
        <v>0.19269290604010439</v>
      </c>
      <c r="N6327" s="65">
        <f t="shared" si="894"/>
        <v>0.15406831412213673</v>
      </c>
      <c r="O6327" s="65">
        <f t="shared" si="895"/>
        <v>0.18244178850750556</v>
      </c>
      <c r="P6327" s="65">
        <f t="shared" si="896"/>
        <v>0.13601970098285412</v>
      </c>
      <c r="Q6327" s="65">
        <f t="shared" si="897"/>
        <v>6.0276144212294019E-2</v>
      </c>
      <c r="R6327" s="65">
        <f t="shared" si="898"/>
        <v>6.9923871827987802E-2</v>
      </c>
      <c r="S6327" s="65">
        <f t="shared" si="899"/>
        <v>2.1588612741752004E-2</v>
      </c>
      <c r="T6327" s="66">
        <f>(L6327*'Football Field'!$F$4)+(M6327*'Football Field'!$F$5)+(N6327*'Football Field'!$F$6)+(O6327*'Football Field'!$F$7)+(P6327*'Football Field'!$F$8)+(Q6327*'Football Field'!$F$9)+(R6327*'Football Field'!$F$10)+(S6327*'Football Field'!$F$11)</f>
        <v>132835312.08087921</v>
      </c>
    </row>
    <row r="6328" spans="2:20" x14ac:dyDescent="0.3">
      <c r="B6328" s="62">
        <f t="shared" si="891"/>
        <v>6301</v>
      </c>
      <c r="C6328" s="62">
        <v>0.68309030059235065</v>
      </c>
      <c r="D6328" s="62">
        <v>0.4975430107119635</v>
      </c>
      <c r="E6328" s="62">
        <v>0.11329314315689654</v>
      </c>
      <c r="F6328" s="62">
        <v>0.31388034174911483</v>
      </c>
      <c r="G6328" s="62">
        <v>0.49303855468679614</v>
      </c>
      <c r="H6328" s="62">
        <v>0.54463747734612755</v>
      </c>
      <c r="I6328" s="62">
        <v>0.43481582102535687</v>
      </c>
      <c r="J6328" s="62">
        <v>0.40218244975521555</v>
      </c>
      <c r="K6328" s="62"/>
      <c r="L6328" s="65">
        <f t="shared" si="892"/>
        <v>0.19615046892396013</v>
      </c>
      <c r="M6328" s="65">
        <f t="shared" si="893"/>
        <v>0.14287026880100809</v>
      </c>
      <c r="N6328" s="65">
        <f t="shared" si="894"/>
        <v>3.2532306690380562E-2</v>
      </c>
      <c r="O6328" s="65">
        <f t="shared" si="895"/>
        <v>9.0131240579338384E-2</v>
      </c>
      <c r="P6328" s="65">
        <f t="shared" si="896"/>
        <v>0.14157680707154457</v>
      </c>
      <c r="Q6328" s="65">
        <f t="shared" si="897"/>
        <v>0.15639351998171519</v>
      </c>
      <c r="R6328" s="65">
        <f t="shared" si="898"/>
        <v>0.12485805627121438</v>
      </c>
      <c r="S6328" s="65">
        <f t="shared" si="899"/>
        <v>0.11548733168083862</v>
      </c>
      <c r="T6328" s="66">
        <f>(L6328*'Football Field'!$F$4)+(M6328*'Football Field'!$F$5)+(N6328*'Football Field'!$F$6)+(O6328*'Football Field'!$F$7)+(P6328*'Football Field'!$F$8)+(Q6328*'Football Field'!$F$9)+(R6328*'Football Field'!$F$10)+(S6328*'Football Field'!$F$11)</f>
        <v>137901453.49083817</v>
      </c>
    </row>
    <row r="6329" spans="2:20" x14ac:dyDescent="0.3">
      <c r="B6329" s="62">
        <f t="shared" si="891"/>
        <v>6302</v>
      </c>
      <c r="C6329" s="62">
        <v>0.32139168538118834</v>
      </c>
      <c r="D6329" s="62">
        <v>0.52830493294857817</v>
      </c>
      <c r="E6329" s="62">
        <v>0.13745414816673707</v>
      </c>
      <c r="F6329" s="62">
        <v>0.59923659516080974</v>
      </c>
      <c r="G6329" s="62">
        <v>0.93589341784240232</v>
      </c>
      <c r="H6329" s="62">
        <v>0.91987259445689251</v>
      </c>
      <c r="I6329" s="62">
        <v>0.93195251225602982</v>
      </c>
      <c r="J6329" s="62">
        <v>0.87024104744093955</v>
      </c>
      <c r="K6329" s="62"/>
      <c r="L6329" s="65">
        <f t="shared" si="892"/>
        <v>6.1283452343471212E-2</v>
      </c>
      <c r="M6329" s="65">
        <f t="shared" si="893"/>
        <v>0.10073798313349269</v>
      </c>
      <c r="N6329" s="65">
        <f t="shared" si="894"/>
        <v>2.6209964730723286E-2</v>
      </c>
      <c r="O6329" s="65">
        <f t="shared" si="895"/>
        <v>0.11426333969544228</v>
      </c>
      <c r="P6329" s="65">
        <f t="shared" si="896"/>
        <v>0.17845757149220368</v>
      </c>
      <c r="Q6329" s="65">
        <f t="shared" si="897"/>
        <v>0.17540269667400613</v>
      </c>
      <c r="R6329" s="65">
        <f t="shared" si="898"/>
        <v>0.17770611365842018</v>
      </c>
      <c r="S6329" s="65">
        <f t="shared" si="899"/>
        <v>0.16593887827224069</v>
      </c>
      <c r="T6329" s="66">
        <f>(L6329*'Football Field'!$F$4)+(M6329*'Football Field'!$F$5)+(N6329*'Football Field'!$F$6)+(O6329*'Football Field'!$F$7)+(P6329*'Football Field'!$F$8)+(Q6329*'Football Field'!$F$9)+(R6329*'Football Field'!$F$10)+(S6329*'Football Field'!$F$11)</f>
        <v>149440344.18534437</v>
      </c>
    </row>
    <row r="6330" spans="2:20" x14ac:dyDescent="0.3">
      <c r="B6330" s="62">
        <f t="shared" si="891"/>
        <v>6303</v>
      </c>
      <c r="C6330" s="62">
        <v>0.9474741719484977</v>
      </c>
      <c r="D6330" s="62">
        <v>0.53410409883940346</v>
      </c>
      <c r="E6330" s="62">
        <v>0.11617905590455191</v>
      </c>
      <c r="F6330" s="62">
        <v>0.56036532215981383</v>
      </c>
      <c r="G6330" s="62">
        <v>0.94085318336382828</v>
      </c>
      <c r="H6330" s="62">
        <v>0.63597538383727015</v>
      </c>
      <c r="I6330" s="62">
        <v>0.16709385310861291</v>
      </c>
      <c r="J6330" s="62">
        <v>0.18852557052918062</v>
      </c>
      <c r="K6330" s="62"/>
      <c r="L6330" s="65">
        <f t="shared" si="892"/>
        <v>0.23162396042133443</v>
      </c>
      <c r="M6330" s="65">
        <f t="shared" si="893"/>
        <v>0.13056958206685038</v>
      </c>
      <c r="N6330" s="65">
        <f t="shared" si="894"/>
        <v>2.8401674518771666E-2</v>
      </c>
      <c r="O6330" s="65">
        <f t="shared" si="895"/>
        <v>0.13698952334975978</v>
      </c>
      <c r="P6330" s="65">
        <f t="shared" si="896"/>
        <v>0.23000536263440821</v>
      </c>
      <c r="Q6330" s="65">
        <f t="shared" si="897"/>
        <v>0.1554735120978834</v>
      </c>
      <c r="R6330" s="65">
        <f t="shared" si="898"/>
        <v>4.0848543596164036E-2</v>
      </c>
      <c r="S6330" s="65">
        <f t="shared" si="899"/>
        <v>4.6087841314828001E-2</v>
      </c>
      <c r="T6330" s="66">
        <f>(L6330*'Football Field'!$F$4)+(M6330*'Football Field'!$F$5)+(N6330*'Football Field'!$F$6)+(O6330*'Football Field'!$F$7)+(P6330*'Football Field'!$F$8)+(Q6330*'Football Field'!$F$9)+(R6330*'Football Field'!$F$10)+(S6330*'Football Field'!$F$11)</f>
        <v>133046786.22893672</v>
      </c>
    </row>
    <row r="6331" spans="2:20" x14ac:dyDescent="0.3">
      <c r="B6331" s="62">
        <f t="shared" si="891"/>
        <v>6304</v>
      </c>
      <c r="C6331" s="62">
        <v>7.3174202376372066E-2</v>
      </c>
      <c r="D6331" s="62">
        <v>0.87313254439954524</v>
      </c>
      <c r="E6331" s="62">
        <v>0.4118880200676559</v>
      </c>
      <c r="F6331" s="62">
        <v>0.46926706810728191</v>
      </c>
      <c r="G6331" s="62">
        <v>0.67636922763191465</v>
      </c>
      <c r="H6331" s="62">
        <v>0.8376292716165592</v>
      </c>
      <c r="I6331" s="62">
        <v>0.2816711336540072</v>
      </c>
      <c r="J6331" s="62">
        <v>0.39078984006167228</v>
      </c>
      <c r="K6331" s="62"/>
      <c r="L6331" s="65">
        <f t="shared" si="892"/>
        <v>1.8230103871762667E-2</v>
      </c>
      <c r="M6331" s="65">
        <f t="shared" si="893"/>
        <v>0.21752607423514367</v>
      </c>
      <c r="N6331" s="65">
        <f t="shared" si="894"/>
        <v>0.1026148717104788</v>
      </c>
      <c r="O6331" s="65">
        <f t="shared" si="895"/>
        <v>0.11690988240898972</v>
      </c>
      <c r="P6331" s="65">
        <f t="shared" si="896"/>
        <v>0.16850585144710967</v>
      </c>
      <c r="Q6331" s="65">
        <f t="shared" si="897"/>
        <v>0.20868103965188528</v>
      </c>
      <c r="R6331" s="65">
        <f t="shared" si="898"/>
        <v>7.0173556491648914E-2</v>
      </c>
      <c r="S6331" s="65">
        <f t="shared" si="899"/>
        <v>9.7358620182981151E-2</v>
      </c>
      <c r="T6331" s="66">
        <f>(L6331*'Football Field'!$F$4)+(M6331*'Football Field'!$F$5)+(N6331*'Football Field'!$F$6)+(O6331*'Football Field'!$F$7)+(P6331*'Football Field'!$F$8)+(Q6331*'Football Field'!$F$9)+(R6331*'Football Field'!$F$10)+(S6331*'Football Field'!$F$11)</f>
        <v>135019151.49876475</v>
      </c>
    </row>
    <row r="6332" spans="2:20" x14ac:dyDescent="0.3">
      <c r="B6332" s="62">
        <f t="shared" si="891"/>
        <v>6305</v>
      </c>
      <c r="C6332" s="62">
        <v>0.2211506513919862</v>
      </c>
      <c r="D6332" s="62">
        <v>0.6688079747891803</v>
      </c>
      <c r="E6332" s="62">
        <v>0.90409857361848833</v>
      </c>
      <c r="F6332" s="62">
        <v>0.15402400550858575</v>
      </c>
      <c r="G6332" s="62">
        <v>0.1547365229931561</v>
      </c>
      <c r="H6332" s="62">
        <v>0.58951835986983636</v>
      </c>
      <c r="I6332" s="62">
        <v>0.2200095406968523</v>
      </c>
      <c r="J6332" s="62">
        <v>0.87408271558296557</v>
      </c>
      <c r="K6332" s="62"/>
      <c r="L6332" s="65">
        <f t="shared" si="892"/>
        <v>5.8406136673912999E-2</v>
      </c>
      <c r="M6332" s="65">
        <f t="shared" si="893"/>
        <v>0.17663294111172276</v>
      </c>
      <c r="N6332" s="65">
        <f t="shared" si="894"/>
        <v>0.23877345386541651</v>
      </c>
      <c r="O6332" s="65">
        <f t="shared" si="895"/>
        <v>4.0677913721596085E-2</v>
      </c>
      <c r="P6332" s="65">
        <f t="shared" si="896"/>
        <v>4.0866090393581585E-2</v>
      </c>
      <c r="Q6332" s="65">
        <f t="shared" si="897"/>
        <v>0.15569246430709985</v>
      </c>
      <c r="R6332" s="65">
        <f t="shared" si="898"/>
        <v>5.8104768051209184E-2</v>
      </c>
      <c r="S6332" s="65">
        <f t="shared" si="899"/>
        <v>0.23084623187546111</v>
      </c>
      <c r="T6332" s="66">
        <f>(L6332*'Football Field'!$F$4)+(M6332*'Football Field'!$F$5)+(N6332*'Football Field'!$F$6)+(O6332*'Football Field'!$F$7)+(P6332*'Football Field'!$F$8)+(Q6332*'Football Field'!$F$9)+(R6332*'Football Field'!$F$10)+(S6332*'Football Field'!$F$11)</f>
        <v>126872951.69834745</v>
      </c>
    </row>
    <row r="6333" spans="2:20" x14ac:dyDescent="0.3">
      <c r="B6333" s="62">
        <f t="shared" si="891"/>
        <v>6306</v>
      </c>
      <c r="C6333" s="62">
        <v>0.5561886157634458</v>
      </c>
      <c r="D6333" s="62">
        <v>4.7197440171808269E-2</v>
      </c>
      <c r="E6333" s="62">
        <v>0.68638228473727847</v>
      </c>
      <c r="F6333" s="62">
        <v>0.31220049569871344</v>
      </c>
      <c r="G6333" s="62">
        <v>0.78322987267788879</v>
      </c>
      <c r="H6333" s="62">
        <v>0.22595178221420231</v>
      </c>
      <c r="I6333" s="62">
        <v>0.87590385537888604</v>
      </c>
      <c r="J6333" s="62">
        <v>0.81376822384591507</v>
      </c>
      <c r="K6333" s="62"/>
      <c r="L6333" s="65">
        <f t="shared" si="892"/>
        <v>0.12932145110564724</v>
      </c>
      <c r="M6333" s="65">
        <f t="shared" si="893"/>
        <v>1.0974049591274215E-2</v>
      </c>
      <c r="N6333" s="65">
        <f t="shared" si="894"/>
        <v>0.15959325768218682</v>
      </c>
      <c r="O6333" s="65">
        <f t="shared" si="895"/>
        <v>7.2590880135582778E-2</v>
      </c>
      <c r="P6333" s="65">
        <f t="shared" si="896"/>
        <v>0.18211164488680434</v>
      </c>
      <c r="Q6333" s="65">
        <f t="shared" si="897"/>
        <v>5.2536876030335071E-2</v>
      </c>
      <c r="R6333" s="65">
        <f t="shared" si="898"/>
        <v>0.20365961185873149</v>
      </c>
      <c r="S6333" s="65">
        <f t="shared" si="899"/>
        <v>0.18921222870943813</v>
      </c>
      <c r="T6333" s="66">
        <f>(L6333*'Football Field'!$F$4)+(M6333*'Football Field'!$F$5)+(N6333*'Football Field'!$F$6)+(O6333*'Football Field'!$F$7)+(P6333*'Football Field'!$F$8)+(Q6333*'Football Field'!$F$9)+(R6333*'Football Field'!$F$10)+(S6333*'Football Field'!$F$11)</f>
        <v>156678376.00929305</v>
      </c>
    </row>
    <row r="6334" spans="2:20" x14ac:dyDescent="0.3">
      <c r="B6334" s="62">
        <f t="shared" si="891"/>
        <v>6307</v>
      </c>
      <c r="C6334" s="62">
        <v>0.63038314380726146</v>
      </c>
      <c r="D6334" s="62">
        <v>1.24123739363593E-2</v>
      </c>
      <c r="E6334" s="62">
        <v>0.926148846584809</v>
      </c>
      <c r="F6334" s="62">
        <v>0.45195532488674395</v>
      </c>
      <c r="G6334" s="62">
        <v>0.13172024156481377</v>
      </c>
      <c r="H6334" s="62">
        <v>0.13533689816890304</v>
      </c>
      <c r="I6334" s="62">
        <v>0.85322389495054729</v>
      </c>
      <c r="J6334" s="62">
        <v>0.46749197243696272</v>
      </c>
      <c r="K6334" s="62"/>
      <c r="L6334" s="65">
        <f t="shared" si="892"/>
        <v>0.17468559685316973</v>
      </c>
      <c r="M6334" s="65">
        <f t="shared" si="893"/>
        <v>3.4395953805842791E-3</v>
      </c>
      <c r="N6334" s="65">
        <f t="shared" si="894"/>
        <v>0.25664528886896681</v>
      </c>
      <c r="O6334" s="65">
        <f t="shared" si="895"/>
        <v>0.12524142889034473</v>
      </c>
      <c r="P6334" s="65">
        <f t="shared" si="896"/>
        <v>3.6501022023565304E-2</v>
      </c>
      <c r="Q6334" s="65">
        <f t="shared" si="897"/>
        <v>3.7503234445811572E-2</v>
      </c>
      <c r="R6334" s="65">
        <f t="shared" si="898"/>
        <v>0.23643704119155995</v>
      </c>
      <c r="S6334" s="65">
        <f t="shared" si="899"/>
        <v>0.12954679234599753</v>
      </c>
      <c r="T6334" s="66">
        <f>(L6334*'Football Field'!$F$4)+(M6334*'Football Field'!$F$5)+(N6334*'Football Field'!$F$6)+(O6334*'Football Field'!$F$7)+(P6334*'Football Field'!$F$8)+(Q6334*'Football Field'!$F$9)+(R6334*'Football Field'!$F$10)+(S6334*'Football Field'!$F$11)</f>
        <v>151547780.81662464</v>
      </c>
    </row>
    <row r="6335" spans="2:20" x14ac:dyDescent="0.3">
      <c r="B6335" s="62">
        <f t="shared" si="891"/>
        <v>6308</v>
      </c>
      <c r="C6335" s="62">
        <v>0.71931653902008041</v>
      </c>
      <c r="D6335" s="62">
        <v>0.62683393620577943</v>
      </c>
      <c r="E6335" s="62">
        <v>0.79681667397815037</v>
      </c>
      <c r="F6335" s="62">
        <v>2.274450340314127E-2</v>
      </c>
      <c r="G6335" s="62">
        <v>0.52929468856227324</v>
      </c>
      <c r="H6335" s="62">
        <v>2.5761348189882183E-2</v>
      </c>
      <c r="I6335" s="62">
        <v>0.48044623912256601</v>
      </c>
      <c r="J6335" s="62">
        <v>0.63813665335540071</v>
      </c>
      <c r="K6335" s="62"/>
      <c r="L6335" s="65">
        <f t="shared" si="892"/>
        <v>0.18735370049896835</v>
      </c>
      <c r="M6335" s="65">
        <f t="shared" si="893"/>
        <v>0.1632656155890343</v>
      </c>
      <c r="N6335" s="65">
        <f t="shared" si="894"/>
        <v>0.20753944110955444</v>
      </c>
      <c r="O6335" s="65">
        <f t="shared" si="895"/>
        <v>5.9240496324399657E-3</v>
      </c>
      <c r="P6335" s="65">
        <f t="shared" si="896"/>
        <v>0.13786047334833013</v>
      </c>
      <c r="Q6335" s="65">
        <f t="shared" si="897"/>
        <v>6.7098191844607242E-3</v>
      </c>
      <c r="R6335" s="65">
        <f t="shared" si="898"/>
        <v>0.12513737125111779</v>
      </c>
      <c r="S6335" s="65">
        <f t="shared" si="899"/>
        <v>0.16620952938609435</v>
      </c>
      <c r="T6335" s="66">
        <f>(L6335*'Football Field'!$F$4)+(M6335*'Football Field'!$F$5)+(N6335*'Football Field'!$F$6)+(O6335*'Football Field'!$F$7)+(P6335*'Football Field'!$F$8)+(Q6335*'Football Field'!$F$9)+(R6335*'Football Field'!$F$10)+(S6335*'Football Field'!$F$11)</f>
        <v>141988947.29787141</v>
      </c>
    </row>
    <row r="6336" spans="2:20" x14ac:dyDescent="0.3">
      <c r="B6336" s="62">
        <f t="shared" si="891"/>
        <v>6309</v>
      </c>
      <c r="C6336" s="62">
        <v>0.15030103591884292</v>
      </c>
      <c r="D6336" s="62">
        <v>0.15363430406523881</v>
      </c>
      <c r="E6336" s="62">
        <v>3.0544426800636182E-2</v>
      </c>
      <c r="F6336" s="62">
        <v>0.20408376151075436</v>
      </c>
      <c r="G6336" s="62">
        <v>6.2657417132258808E-2</v>
      </c>
      <c r="H6336" s="62">
        <v>0.63931204066183633</v>
      </c>
      <c r="I6336" s="62">
        <v>0.78817731239099775</v>
      </c>
      <c r="J6336" s="62">
        <v>7.6091607707984288E-2</v>
      </c>
      <c r="K6336" s="62"/>
      <c r="L6336" s="65">
        <f t="shared" si="892"/>
        <v>7.1408637305452383E-2</v>
      </c>
      <c r="M6336" s="65">
        <f t="shared" si="893"/>
        <v>7.2992286643946136E-2</v>
      </c>
      <c r="N6336" s="65">
        <f t="shared" si="894"/>
        <v>1.4511782182840724E-2</v>
      </c>
      <c r="O6336" s="65">
        <f t="shared" si="895"/>
        <v>9.6961030351933E-2</v>
      </c>
      <c r="P6336" s="65">
        <f t="shared" si="896"/>
        <v>2.9768795318948139E-2</v>
      </c>
      <c r="Q6336" s="65">
        <f t="shared" si="897"/>
        <v>0.3037397670451209</v>
      </c>
      <c r="R6336" s="65">
        <f t="shared" si="898"/>
        <v>0.37446626690787138</v>
      </c>
      <c r="S6336" s="65">
        <f t="shared" si="899"/>
        <v>3.6151434243887448E-2</v>
      </c>
      <c r="T6336" s="66">
        <f>(L6336*'Football Field'!$F$4)+(M6336*'Football Field'!$F$5)+(N6336*'Football Field'!$F$6)+(O6336*'Football Field'!$F$7)+(P6336*'Football Field'!$F$8)+(Q6336*'Football Field'!$F$9)+(R6336*'Football Field'!$F$10)+(S6336*'Football Field'!$F$11)</f>
        <v>163164577.04945731</v>
      </c>
    </row>
    <row r="6337" spans="2:20" x14ac:dyDescent="0.3">
      <c r="B6337" s="62">
        <f t="shared" si="891"/>
        <v>6310</v>
      </c>
      <c r="C6337" s="62">
        <v>0.16668991931593069</v>
      </c>
      <c r="D6337" s="62">
        <v>0.27830661459596184</v>
      </c>
      <c r="E6337" s="62">
        <v>0.8046030142114059</v>
      </c>
      <c r="F6337" s="62">
        <v>0.86339630515103505</v>
      </c>
      <c r="G6337" s="62">
        <v>0.2568549251696447</v>
      </c>
      <c r="H6337" s="62">
        <v>0.7191905951752422</v>
      </c>
      <c r="I6337" s="62">
        <v>0.80038685705545343</v>
      </c>
      <c r="J6337" s="62">
        <v>0.93076514094522544</v>
      </c>
      <c r="K6337" s="62"/>
      <c r="L6337" s="65">
        <f t="shared" si="892"/>
        <v>3.4581583447950349E-2</v>
      </c>
      <c r="M6337" s="65">
        <f t="shared" si="893"/>
        <v>5.7737645181324473E-2</v>
      </c>
      <c r="N6337" s="65">
        <f t="shared" si="894"/>
        <v>0.16692338920440589</v>
      </c>
      <c r="O6337" s="65">
        <f t="shared" si="895"/>
        <v>0.17912067806957663</v>
      </c>
      <c r="P6337" s="65">
        <f t="shared" si="896"/>
        <v>5.3287265752022042E-2</v>
      </c>
      <c r="Q6337" s="65">
        <f t="shared" si="897"/>
        <v>0.14920368120699426</v>
      </c>
      <c r="R6337" s="65">
        <f t="shared" si="898"/>
        <v>0.16604870289394039</v>
      </c>
      <c r="S6337" s="65">
        <f t="shared" si="899"/>
        <v>0.19309705424378601</v>
      </c>
      <c r="T6337" s="66">
        <f>(L6337*'Football Field'!$F$4)+(M6337*'Football Field'!$F$5)+(N6337*'Football Field'!$F$6)+(O6337*'Football Field'!$F$7)+(P6337*'Football Field'!$F$8)+(Q6337*'Football Field'!$F$9)+(R6337*'Football Field'!$F$10)+(S6337*'Football Field'!$F$11)</f>
        <v>142179837.26735842</v>
      </c>
    </row>
    <row r="6338" spans="2:20" x14ac:dyDescent="0.3">
      <c r="B6338" s="62">
        <f t="shared" si="891"/>
        <v>6311</v>
      </c>
      <c r="C6338" s="62">
        <v>0.20002445896020005</v>
      </c>
      <c r="D6338" s="62">
        <v>0.44081887327591007</v>
      </c>
      <c r="E6338" s="62">
        <v>0.29058507850531323</v>
      </c>
      <c r="F6338" s="62">
        <v>0.29143469731274863</v>
      </c>
      <c r="G6338" s="62">
        <v>0.685900077812307</v>
      </c>
      <c r="H6338" s="62">
        <v>0.37476431511967778</v>
      </c>
      <c r="I6338" s="62">
        <v>0.64782097303743758</v>
      </c>
      <c r="J6338" s="62">
        <v>0.37297404711699711</v>
      </c>
      <c r="K6338" s="62"/>
      <c r="L6338" s="65">
        <f t="shared" si="892"/>
        <v>6.0534181418572683E-2</v>
      </c>
      <c r="M6338" s="65">
        <f t="shared" si="893"/>
        <v>0.13340673328817415</v>
      </c>
      <c r="N6338" s="65">
        <f t="shared" si="894"/>
        <v>8.7940894584651069E-2</v>
      </c>
      <c r="O6338" s="65">
        <f t="shared" si="895"/>
        <v>8.8198018034919515E-2</v>
      </c>
      <c r="P6338" s="65">
        <f t="shared" si="896"/>
        <v>0.20757661318591469</v>
      </c>
      <c r="Q6338" s="65">
        <f t="shared" si="897"/>
        <v>0.11341638496907863</v>
      </c>
      <c r="R6338" s="65">
        <f t="shared" si="898"/>
        <v>0.196052585331114</v>
      </c>
      <c r="S6338" s="65">
        <f t="shared" si="899"/>
        <v>0.11287458918757522</v>
      </c>
      <c r="T6338" s="66">
        <f>(L6338*'Football Field'!$F$4)+(M6338*'Football Field'!$F$5)+(N6338*'Football Field'!$F$6)+(O6338*'Football Field'!$F$7)+(P6338*'Football Field'!$F$8)+(Q6338*'Football Field'!$F$9)+(R6338*'Football Field'!$F$10)+(S6338*'Football Field'!$F$11)</f>
        <v>155293447.6070343</v>
      </c>
    </row>
    <row r="6339" spans="2:20" x14ac:dyDescent="0.3">
      <c r="B6339" s="62">
        <f t="shared" si="891"/>
        <v>6312</v>
      </c>
      <c r="C6339" s="62">
        <v>0.88685282742200633</v>
      </c>
      <c r="D6339" s="62">
        <v>0.30777552917034401</v>
      </c>
      <c r="E6339" s="62">
        <v>0.94875316034991974</v>
      </c>
      <c r="F6339" s="62">
        <v>0.14733379337913832</v>
      </c>
      <c r="G6339" s="62">
        <v>0.40516520991891836</v>
      </c>
      <c r="H6339" s="62">
        <v>0.24133903514122512</v>
      </c>
      <c r="I6339" s="62">
        <v>0.43346701228142714</v>
      </c>
      <c r="J6339" s="62">
        <v>0.55703349791310808</v>
      </c>
      <c r="K6339" s="62"/>
      <c r="L6339" s="65">
        <f t="shared" si="892"/>
        <v>0.2257932878655724</v>
      </c>
      <c r="M6339" s="65">
        <f t="shared" si="893"/>
        <v>7.8359843377789687E-2</v>
      </c>
      <c r="N6339" s="65">
        <f t="shared" si="894"/>
        <v>0.24155315157643856</v>
      </c>
      <c r="O6339" s="65">
        <f t="shared" si="895"/>
        <v>3.7511276496108581E-2</v>
      </c>
      <c r="P6339" s="65">
        <f t="shared" si="896"/>
        <v>0.10315531737353892</v>
      </c>
      <c r="Q6339" s="65">
        <f t="shared" si="897"/>
        <v>6.144507019642384E-2</v>
      </c>
      <c r="R6339" s="65">
        <f t="shared" si="898"/>
        <v>0.11036097406240422</v>
      </c>
      <c r="S6339" s="65">
        <f t="shared" si="899"/>
        <v>0.14182107905172381</v>
      </c>
      <c r="T6339" s="66">
        <f>(L6339*'Football Field'!$F$4)+(M6339*'Football Field'!$F$5)+(N6339*'Football Field'!$F$6)+(O6339*'Football Field'!$F$7)+(P6339*'Football Field'!$F$8)+(Q6339*'Football Field'!$F$9)+(R6339*'Football Field'!$F$10)+(S6339*'Football Field'!$F$11)</f>
        <v>138104147.26398766</v>
      </c>
    </row>
    <row r="6340" spans="2:20" x14ac:dyDescent="0.3">
      <c r="B6340" s="62">
        <f t="shared" si="891"/>
        <v>6313</v>
      </c>
      <c r="C6340" s="62">
        <v>0.72274974639676803</v>
      </c>
      <c r="D6340" s="62">
        <v>0.9444140039941975</v>
      </c>
      <c r="E6340" s="62">
        <v>0.15638208142289145</v>
      </c>
      <c r="F6340" s="62">
        <v>0.26100486794639988</v>
      </c>
      <c r="G6340" s="62">
        <v>0.9376628212010748</v>
      </c>
      <c r="H6340" s="62">
        <v>0.6100648636002558</v>
      </c>
      <c r="I6340" s="62">
        <v>0.53000279641692982</v>
      </c>
      <c r="J6340" s="62">
        <v>0.71777763795594784</v>
      </c>
      <c r="K6340" s="62"/>
      <c r="L6340" s="65">
        <f t="shared" si="892"/>
        <v>0.14810267113841399</v>
      </c>
      <c r="M6340" s="65">
        <f t="shared" si="893"/>
        <v>0.19352512726484009</v>
      </c>
      <c r="N6340" s="65">
        <f t="shared" si="894"/>
        <v>3.2045122246505346E-2</v>
      </c>
      <c r="O6340" s="65">
        <f t="shared" si="895"/>
        <v>5.3483959441986584E-2</v>
      </c>
      <c r="P6340" s="65">
        <f t="shared" si="896"/>
        <v>0.19214170484236265</v>
      </c>
      <c r="Q6340" s="65">
        <f t="shared" si="897"/>
        <v>0.12501178494677656</v>
      </c>
      <c r="R6340" s="65">
        <f t="shared" si="898"/>
        <v>0.10860582138078678</v>
      </c>
      <c r="S6340" s="65">
        <f t="shared" si="899"/>
        <v>0.14708380873832802</v>
      </c>
      <c r="T6340" s="66">
        <f>(L6340*'Football Field'!$F$4)+(M6340*'Football Field'!$F$5)+(N6340*'Football Field'!$F$6)+(O6340*'Football Field'!$F$7)+(P6340*'Football Field'!$F$8)+(Q6340*'Football Field'!$F$9)+(R6340*'Football Field'!$F$10)+(S6340*'Football Field'!$F$11)</f>
        <v>139832357.28544545</v>
      </c>
    </row>
    <row r="6341" spans="2:20" x14ac:dyDescent="0.3">
      <c r="B6341" s="62">
        <f t="shared" si="891"/>
        <v>6314</v>
      </c>
      <c r="C6341" s="62">
        <v>0.78963785807874931</v>
      </c>
      <c r="D6341" s="62">
        <v>1.0615412740964003E-2</v>
      </c>
      <c r="E6341" s="62">
        <v>0.41124305708086517</v>
      </c>
      <c r="F6341" s="62">
        <v>7.592599227257113E-2</v>
      </c>
      <c r="G6341" s="62">
        <v>0.52377386149483907</v>
      </c>
      <c r="H6341" s="62">
        <v>4.998675375684658E-2</v>
      </c>
      <c r="I6341" s="62">
        <v>0.31435008352622951</v>
      </c>
      <c r="J6341" s="62">
        <v>0.33333975101594637</v>
      </c>
      <c r="K6341" s="62"/>
      <c r="L6341" s="65">
        <f t="shared" si="892"/>
        <v>0.31473810371385719</v>
      </c>
      <c r="M6341" s="65">
        <f t="shared" si="893"/>
        <v>4.2311482941813682E-3</v>
      </c>
      <c r="N6341" s="65">
        <f t="shared" si="894"/>
        <v>0.16391546913168997</v>
      </c>
      <c r="O6341" s="65">
        <f t="shared" si="895"/>
        <v>3.0262990288490981E-2</v>
      </c>
      <c r="P6341" s="65">
        <f t="shared" si="896"/>
        <v>0.20876860228417485</v>
      </c>
      <c r="Q6341" s="65">
        <f t="shared" si="897"/>
        <v>1.9923989113845676E-2</v>
      </c>
      <c r="R6341" s="65">
        <f t="shared" si="898"/>
        <v>0.12529534669482775</v>
      </c>
      <c r="S6341" s="65">
        <f t="shared" si="899"/>
        <v>0.13286435047893219</v>
      </c>
      <c r="T6341" s="66">
        <f>(L6341*'Football Field'!$F$4)+(M6341*'Football Field'!$F$5)+(N6341*'Football Field'!$F$6)+(O6341*'Football Field'!$F$7)+(P6341*'Football Field'!$F$8)+(Q6341*'Football Field'!$F$9)+(R6341*'Football Field'!$F$10)+(S6341*'Football Field'!$F$11)</f>
        <v>146493030.45214298</v>
      </c>
    </row>
    <row r="6342" spans="2:20" x14ac:dyDescent="0.3">
      <c r="B6342" s="62">
        <f t="shared" si="891"/>
        <v>6315</v>
      </c>
      <c r="C6342" s="62">
        <v>0.45047512074785145</v>
      </c>
      <c r="D6342" s="62">
        <v>0.24749598428287423</v>
      </c>
      <c r="E6342" s="62">
        <v>0.85674321331074565</v>
      </c>
      <c r="F6342" s="62">
        <v>0.29115285531308444</v>
      </c>
      <c r="G6342" s="62">
        <v>0.5464625190265775</v>
      </c>
      <c r="H6342" s="62">
        <v>0.68890160144247892</v>
      </c>
      <c r="I6342" s="62">
        <v>0.5197074518505358</v>
      </c>
      <c r="J6342" s="62">
        <v>0.184971176575492</v>
      </c>
      <c r="K6342" s="62"/>
      <c r="L6342" s="65">
        <f t="shared" si="892"/>
        <v>0.11898727913855826</v>
      </c>
      <c r="M6342" s="65">
        <f t="shared" si="893"/>
        <v>6.5372919415947653E-2</v>
      </c>
      <c r="N6342" s="65">
        <f t="shared" si="894"/>
        <v>0.22629783350306648</v>
      </c>
      <c r="O6342" s="65">
        <f t="shared" si="895"/>
        <v>7.690432716819795E-2</v>
      </c>
      <c r="P6342" s="65">
        <f t="shared" si="896"/>
        <v>0.14434113072044769</v>
      </c>
      <c r="Q6342" s="65">
        <f t="shared" si="897"/>
        <v>0.18196460442422116</v>
      </c>
      <c r="R6342" s="65">
        <f t="shared" si="898"/>
        <v>0.13727411969182202</v>
      </c>
      <c r="S6342" s="65">
        <f t="shared" si="899"/>
        <v>4.8857785937738915E-2</v>
      </c>
      <c r="T6342" s="66">
        <f>(L6342*'Football Field'!$F$4)+(M6342*'Football Field'!$F$5)+(N6342*'Football Field'!$F$6)+(O6342*'Football Field'!$F$7)+(P6342*'Football Field'!$F$8)+(Q6342*'Football Field'!$F$9)+(R6342*'Football Field'!$F$10)+(S6342*'Football Field'!$F$11)</f>
        <v>144930644.77670234</v>
      </c>
    </row>
    <row r="6343" spans="2:20" x14ac:dyDescent="0.3">
      <c r="B6343" s="62">
        <f t="shared" si="891"/>
        <v>6316</v>
      </c>
      <c r="C6343" s="62">
        <v>0.14128023877590368</v>
      </c>
      <c r="D6343" s="62">
        <v>0.59839634668928088</v>
      </c>
      <c r="E6343" s="62">
        <v>0.94248215254321188</v>
      </c>
      <c r="F6343" s="62">
        <v>0.4193490676060031</v>
      </c>
      <c r="G6343" s="62">
        <v>0.68699411903262042</v>
      </c>
      <c r="H6343" s="62">
        <v>5.7890650651688969E-2</v>
      </c>
      <c r="I6343" s="62">
        <v>0.61734595467656217</v>
      </c>
      <c r="J6343" s="62">
        <v>0.73534687700840684</v>
      </c>
      <c r="K6343" s="62"/>
      <c r="L6343" s="65">
        <f t="shared" si="892"/>
        <v>3.3645478737092248E-2</v>
      </c>
      <c r="M6343" s="65">
        <f t="shared" si="893"/>
        <v>0.14250635285818725</v>
      </c>
      <c r="N6343" s="65">
        <f t="shared" si="894"/>
        <v>0.2244493886634765</v>
      </c>
      <c r="O6343" s="65">
        <f t="shared" si="895"/>
        <v>9.9866763107167522E-2</v>
      </c>
      <c r="P6343" s="65">
        <f t="shared" si="896"/>
        <v>0.1636056551481547</v>
      </c>
      <c r="Q6343" s="65">
        <f t="shared" si="897"/>
        <v>1.3786490399887689E-2</v>
      </c>
      <c r="R6343" s="65">
        <f t="shared" si="898"/>
        <v>0.14701914699087276</v>
      </c>
      <c r="S6343" s="65">
        <f t="shared" si="899"/>
        <v>0.1751207240951613</v>
      </c>
      <c r="T6343" s="66">
        <f>(L6343*'Football Field'!$F$4)+(M6343*'Football Field'!$F$5)+(N6343*'Football Field'!$F$6)+(O6343*'Football Field'!$F$7)+(P6343*'Football Field'!$F$8)+(Q6343*'Football Field'!$F$9)+(R6343*'Football Field'!$F$10)+(S6343*'Football Field'!$F$11)</f>
        <v>149121404.69227827</v>
      </c>
    </row>
    <row r="6344" spans="2:20" x14ac:dyDescent="0.3">
      <c r="B6344" s="62">
        <f t="shared" si="891"/>
        <v>6317</v>
      </c>
      <c r="C6344" s="62">
        <v>0.49574940687904123</v>
      </c>
      <c r="D6344" s="62">
        <v>0.78629631273027734</v>
      </c>
      <c r="E6344" s="62">
        <v>0.7445571461620204</v>
      </c>
      <c r="F6344" s="62">
        <v>2.7907108774760214E-2</v>
      </c>
      <c r="G6344" s="62">
        <v>0.81256692703484268</v>
      </c>
      <c r="H6344" s="62">
        <v>0.27886442847098547</v>
      </c>
      <c r="I6344" s="62">
        <v>0.593233293749311</v>
      </c>
      <c r="J6344" s="62">
        <v>0.29172916144130046</v>
      </c>
      <c r="K6344" s="62"/>
      <c r="L6344" s="65">
        <f t="shared" si="892"/>
        <v>0.12298715952834686</v>
      </c>
      <c r="M6344" s="65">
        <f t="shared" si="893"/>
        <v>0.19506700100582186</v>
      </c>
      <c r="N6344" s="65">
        <f t="shared" si="894"/>
        <v>0.18471220992371581</v>
      </c>
      <c r="O6344" s="65">
        <f t="shared" si="895"/>
        <v>6.9232882404512801E-3</v>
      </c>
      <c r="P6344" s="65">
        <f t="shared" si="896"/>
        <v>0.20158430226236493</v>
      </c>
      <c r="Q6344" s="65">
        <f t="shared" si="897"/>
        <v>6.9181613684735049E-2</v>
      </c>
      <c r="R6344" s="65">
        <f t="shared" si="898"/>
        <v>0.14717128598335333</v>
      </c>
      <c r="S6344" s="65">
        <f t="shared" si="899"/>
        <v>7.2373139371211065E-2</v>
      </c>
      <c r="T6344" s="66">
        <f>(L6344*'Football Field'!$F$4)+(M6344*'Football Field'!$F$5)+(N6344*'Football Field'!$F$6)+(O6344*'Football Field'!$F$7)+(P6344*'Football Field'!$F$8)+(Q6344*'Football Field'!$F$9)+(R6344*'Football Field'!$F$10)+(S6344*'Football Field'!$F$11)</f>
        <v>149161764.99442542</v>
      </c>
    </row>
    <row r="6345" spans="2:20" x14ac:dyDescent="0.3">
      <c r="B6345" s="62">
        <f t="shared" si="891"/>
        <v>6318</v>
      </c>
      <c r="C6345" s="62">
        <v>0.3610217354174019</v>
      </c>
      <c r="D6345" s="62">
        <v>0.79019366915450584</v>
      </c>
      <c r="E6345" s="62">
        <v>0.11916135785908588</v>
      </c>
      <c r="F6345" s="62">
        <v>0.34650471986095821</v>
      </c>
      <c r="G6345" s="62">
        <v>0.84981551069126782</v>
      </c>
      <c r="H6345" s="62">
        <v>0.57758973730627428</v>
      </c>
      <c r="I6345" s="62">
        <v>0.52200941057194838</v>
      </c>
      <c r="J6345" s="62">
        <v>0.61626727055633568</v>
      </c>
      <c r="K6345" s="62"/>
      <c r="L6345" s="65">
        <f t="shared" si="892"/>
        <v>8.6315902451560234E-2</v>
      </c>
      <c r="M6345" s="65">
        <f t="shared" si="893"/>
        <v>0.18892568777257371</v>
      </c>
      <c r="N6345" s="65">
        <f t="shared" si="894"/>
        <v>2.8490030189092422E-2</v>
      </c>
      <c r="O6345" s="65">
        <f t="shared" si="895"/>
        <v>8.2845060738362439E-2</v>
      </c>
      <c r="P6345" s="65">
        <f t="shared" si="896"/>
        <v>0.20318054434545987</v>
      </c>
      <c r="Q6345" s="65">
        <f t="shared" si="897"/>
        <v>0.13809467555938063</v>
      </c>
      <c r="R6345" s="65">
        <f t="shared" si="898"/>
        <v>0.12480609598098144</v>
      </c>
      <c r="S6345" s="65">
        <f t="shared" si="899"/>
        <v>0.14734200296258926</v>
      </c>
      <c r="T6345" s="66">
        <f>(L6345*'Football Field'!$F$4)+(M6345*'Football Field'!$F$5)+(N6345*'Football Field'!$F$6)+(O6345*'Football Field'!$F$7)+(P6345*'Football Field'!$F$8)+(Q6345*'Football Field'!$F$9)+(R6345*'Football Field'!$F$10)+(S6345*'Football Field'!$F$11)</f>
        <v>143415262.56006128</v>
      </c>
    </row>
    <row r="6346" spans="2:20" x14ac:dyDescent="0.3">
      <c r="B6346" s="62">
        <f t="shared" si="891"/>
        <v>6319</v>
      </c>
      <c r="C6346" s="62">
        <v>7.7594111046695335E-2</v>
      </c>
      <c r="D6346" s="62">
        <v>0.77256471647006564</v>
      </c>
      <c r="E6346" s="62">
        <v>0.96949358180987188</v>
      </c>
      <c r="F6346" s="62">
        <v>0.2326882352162617</v>
      </c>
      <c r="G6346" s="62">
        <v>0.65944194811473567</v>
      </c>
      <c r="H6346" s="62">
        <v>0.32952469909274618</v>
      </c>
      <c r="I6346" s="62">
        <v>0.66343114144273496</v>
      </c>
      <c r="J6346" s="62">
        <v>0.42791984584308274</v>
      </c>
      <c r="K6346" s="62"/>
      <c r="L6346" s="65">
        <f t="shared" si="892"/>
        <v>1.8775835263299727E-2</v>
      </c>
      <c r="M6346" s="65">
        <f t="shared" si="893"/>
        <v>0.18694134968503634</v>
      </c>
      <c r="N6346" s="65">
        <f t="shared" si="894"/>
        <v>0.23459321249178486</v>
      </c>
      <c r="O6346" s="65">
        <f t="shared" si="895"/>
        <v>5.6304736444487379E-2</v>
      </c>
      <c r="P6346" s="65">
        <f t="shared" si="896"/>
        <v>0.15956846745831804</v>
      </c>
      <c r="Q6346" s="65">
        <f t="shared" si="897"/>
        <v>7.9736740093980601E-2</v>
      </c>
      <c r="R6346" s="65">
        <f t="shared" si="898"/>
        <v>0.16053375252634203</v>
      </c>
      <c r="S6346" s="65">
        <f t="shared" si="899"/>
        <v>0.10354590603675097</v>
      </c>
      <c r="T6346" s="66">
        <f>(L6346*'Football Field'!$F$4)+(M6346*'Football Field'!$F$5)+(N6346*'Football Field'!$F$6)+(O6346*'Football Field'!$F$7)+(P6346*'Football Field'!$F$8)+(Q6346*'Football Field'!$F$9)+(R6346*'Football Field'!$F$10)+(S6346*'Football Field'!$F$11)</f>
        <v>149996446.6235109</v>
      </c>
    </row>
    <row r="6347" spans="2:20" x14ac:dyDescent="0.3">
      <c r="B6347" s="62">
        <f t="shared" si="891"/>
        <v>6320</v>
      </c>
      <c r="C6347" s="62">
        <v>0.44910699216752314</v>
      </c>
      <c r="D6347" s="62">
        <v>0.38196813183015488</v>
      </c>
      <c r="E6347" s="62">
        <v>0.48676532525429228</v>
      </c>
      <c r="F6347" s="62">
        <v>0.31813834317106593</v>
      </c>
      <c r="G6347" s="62">
        <v>8.5810598675857275E-3</v>
      </c>
      <c r="H6347" s="62">
        <v>0.57815741306456614</v>
      </c>
      <c r="I6347" s="62">
        <v>0.59590232419898048</v>
      </c>
      <c r="J6347" s="62">
        <v>0.95907553143910951</v>
      </c>
      <c r="K6347" s="62"/>
      <c r="L6347" s="65">
        <f t="shared" si="892"/>
        <v>0.11888386378026146</v>
      </c>
      <c r="M6347" s="65">
        <f t="shared" si="893"/>
        <v>0.10111142365817048</v>
      </c>
      <c r="N6347" s="65">
        <f t="shared" si="894"/>
        <v>0.12885246417829135</v>
      </c>
      <c r="O6347" s="65">
        <f t="shared" si="895"/>
        <v>8.4214933440001138E-2</v>
      </c>
      <c r="P6347" s="65">
        <f t="shared" si="896"/>
        <v>2.2715067237425689E-3</v>
      </c>
      <c r="Q6347" s="65">
        <f t="shared" si="897"/>
        <v>0.15304501674887674</v>
      </c>
      <c r="R6347" s="65">
        <f t="shared" si="898"/>
        <v>0.15774230188335012</v>
      </c>
      <c r="S6347" s="65">
        <f t="shared" si="899"/>
        <v>0.25387848958730624</v>
      </c>
      <c r="T6347" s="66">
        <f>(L6347*'Football Field'!$F$4)+(M6347*'Football Field'!$F$5)+(N6347*'Football Field'!$F$6)+(O6347*'Football Field'!$F$7)+(P6347*'Football Field'!$F$8)+(Q6347*'Football Field'!$F$9)+(R6347*'Football Field'!$F$10)+(S6347*'Football Field'!$F$11)</f>
        <v>135100343.80636457</v>
      </c>
    </row>
    <row r="6348" spans="2:20" x14ac:dyDescent="0.3">
      <c r="B6348" s="62">
        <f t="shared" si="891"/>
        <v>6321</v>
      </c>
      <c r="C6348" s="62">
        <v>0.88205125497024928</v>
      </c>
      <c r="D6348" s="62">
        <v>0.25391471546960898</v>
      </c>
      <c r="E6348" s="62">
        <v>0.55140108589749504</v>
      </c>
      <c r="F6348" s="62">
        <v>0.10998000816620179</v>
      </c>
      <c r="G6348" s="62">
        <v>0.70887237619410703</v>
      </c>
      <c r="H6348" s="62">
        <v>0.16712418448124611</v>
      </c>
      <c r="I6348" s="62">
        <v>0.9900816245785713</v>
      </c>
      <c r="J6348" s="62">
        <v>0.10018121864519902</v>
      </c>
      <c r="K6348" s="62"/>
      <c r="L6348" s="65">
        <f t="shared" si="892"/>
        <v>0.23436330614677756</v>
      </c>
      <c r="M6348" s="65">
        <f t="shared" si="893"/>
        <v>6.7465798457237089E-2</v>
      </c>
      <c r="N6348" s="65">
        <f t="shared" si="894"/>
        <v>0.14650869864497723</v>
      </c>
      <c r="O6348" s="65">
        <f t="shared" si="895"/>
        <v>2.9221973415535837E-2</v>
      </c>
      <c r="P6348" s="65">
        <f t="shared" si="896"/>
        <v>0.1883492288966549</v>
      </c>
      <c r="Q6348" s="65">
        <f t="shared" si="897"/>
        <v>4.4405329272424091E-2</v>
      </c>
      <c r="R6348" s="65">
        <f t="shared" si="898"/>
        <v>0.26306725554087335</v>
      </c>
      <c r="S6348" s="65">
        <f t="shared" si="899"/>
        <v>2.6618409625519954E-2</v>
      </c>
      <c r="T6348" s="66">
        <f>(L6348*'Football Field'!$F$4)+(M6348*'Football Field'!$F$5)+(N6348*'Football Field'!$F$6)+(O6348*'Football Field'!$F$7)+(P6348*'Football Field'!$F$8)+(Q6348*'Football Field'!$F$9)+(R6348*'Football Field'!$F$10)+(S6348*'Football Field'!$F$11)</f>
        <v>162840104.92194438</v>
      </c>
    </row>
    <row r="6349" spans="2:20" x14ac:dyDescent="0.3">
      <c r="B6349" s="62">
        <f t="shared" si="891"/>
        <v>6322</v>
      </c>
      <c r="C6349" s="62">
        <v>0.42973293517845068</v>
      </c>
      <c r="D6349" s="62">
        <v>0.61419461603661318</v>
      </c>
      <c r="E6349" s="62">
        <v>0.48680428503359252</v>
      </c>
      <c r="F6349" s="62">
        <v>9.2983187295682668E-2</v>
      </c>
      <c r="G6349" s="62">
        <v>0.21384624977753752</v>
      </c>
      <c r="H6349" s="62">
        <v>0.19481414884104409</v>
      </c>
      <c r="I6349" s="62">
        <v>0.19836641704402391</v>
      </c>
      <c r="J6349" s="62">
        <v>0.20726686663098381</v>
      </c>
      <c r="K6349" s="62"/>
      <c r="L6349" s="65">
        <f t="shared" si="892"/>
        <v>0.17626390510806406</v>
      </c>
      <c r="M6349" s="65">
        <f t="shared" si="893"/>
        <v>0.25192470173133297</v>
      </c>
      <c r="N6349" s="65">
        <f t="shared" si="894"/>
        <v>0.19967290677343208</v>
      </c>
      <c r="O6349" s="65">
        <f t="shared" si="895"/>
        <v>3.8138989033562505E-2</v>
      </c>
      <c r="P6349" s="65">
        <f t="shared" si="896"/>
        <v>8.7713488990204355E-2</v>
      </c>
      <c r="Q6349" s="65">
        <f t="shared" si="897"/>
        <v>7.990707677727002E-2</v>
      </c>
      <c r="R6349" s="65">
        <f t="shared" si="898"/>
        <v>8.1364113495175805E-2</v>
      </c>
      <c r="S6349" s="65">
        <f t="shared" si="899"/>
        <v>8.5014818090958164E-2</v>
      </c>
      <c r="T6349" s="66">
        <f>(L6349*'Football Field'!$F$4)+(M6349*'Football Field'!$F$5)+(N6349*'Football Field'!$F$6)+(O6349*'Football Field'!$F$7)+(P6349*'Football Field'!$F$8)+(Q6349*'Football Field'!$F$9)+(R6349*'Football Field'!$F$10)+(S6349*'Football Field'!$F$11)</f>
        <v>130964931.50512615</v>
      </c>
    </row>
    <row r="6350" spans="2:20" x14ac:dyDescent="0.3">
      <c r="B6350" s="62">
        <f t="shared" si="891"/>
        <v>6323</v>
      </c>
      <c r="C6350" s="62">
        <v>0.53924985645671319</v>
      </c>
      <c r="D6350" s="62">
        <v>2.9751869885340398E-2</v>
      </c>
      <c r="E6350" s="62">
        <v>0.42153424291839936</v>
      </c>
      <c r="F6350" s="62">
        <v>0.96958641185015781</v>
      </c>
      <c r="G6350" s="62">
        <v>0.60932587713238495</v>
      </c>
      <c r="H6350" s="62">
        <v>0.52881002355096207</v>
      </c>
      <c r="I6350" s="62">
        <v>0.1220797408944102</v>
      </c>
      <c r="J6350" s="62">
        <v>0.97144457916649174</v>
      </c>
      <c r="K6350" s="62"/>
      <c r="L6350" s="65">
        <f t="shared" si="892"/>
        <v>0.12864451897340659</v>
      </c>
      <c r="M6350" s="65">
        <f t="shared" si="893"/>
        <v>7.0976652921301842E-3</v>
      </c>
      <c r="N6350" s="65">
        <f t="shared" si="894"/>
        <v>0.10056204792964951</v>
      </c>
      <c r="O6350" s="65">
        <f t="shared" si="895"/>
        <v>0.23130646408549829</v>
      </c>
      <c r="P6350" s="65">
        <f t="shared" si="896"/>
        <v>0.14536199393135485</v>
      </c>
      <c r="Q6350" s="65">
        <f t="shared" si="897"/>
        <v>0.12615397165801587</v>
      </c>
      <c r="R6350" s="65">
        <f t="shared" si="898"/>
        <v>2.9123585951330116E-2</v>
      </c>
      <c r="S6350" s="65">
        <f t="shared" si="899"/>
        <v>0.23174975217861452</v>
      </c>
      <c r="T6350" s="66">
        <f>(L6350*'Football Field'!$F$4)+(M6350*'Football Field'!$F$5)+(N6350*'Football Field'!$F$6)+(O6350*'Football Field'!$F$7)+(P6350*'Football Field'!$F$8)+(Q6350*'Football Field'!$F$9)+(R6350*'Football Field'!$F$10)+(S6350*'Football Field'!$F$11)</f>
        <v>129366632.35847099</v>
      </c>
    </row>
    <row r="6351" spans="2:20" x14ac:dyDescent="0.3">
      <c r="B6351" s="62">
        <f t="shared" si="891"/>
        <v>6324</v>
      </c>
      <c r="C6351" s="62">
        <v>0.28300503565083879</v>
      </c>
      <c r="D6351" s="62">
        <v>0.97409052923971395</v>
      </c>
      <c r="E6351" s="62">
        <v>0.18176348527503383</v>
      </c>
      <c r="F6351" s="62">
        <v>0.93980682653661962</v>
      </c>
      <c r="G6351" s="62">
        <v>0.45464255076409332</v>
      </c>
      <c r="H6351" s="62">
        <v>0.96771627708433161</v>
      </c>
      <c r="I6351" s="62">
        <v>0.4340906302228198</v>
      </c>
      <c r="J6351" s="62">
        <v>0.77165943112559909</v>
      </c>
      <c r="K6351" s="62"/>
      <c r="L6351" s="65">
        <f t="shared" si="892"/>
        <v>5.6524419188651184E-2</v>
      </c>
      <c r="M6351" s="65">
        <f t="shared" si="893"/>
        <v>0.19455449361816854</v>
      </c>
      <c r="N6351" s="65">
        <f t="shared" si="894"/>
        <v>3.6303507502078572E-2</v>
      </c>
      <c r="O6351" s="65">
        <f t="shared" si="895"/>
        <v>0.18770703106870468</v>
      </c>
      <c r="P6351" s="65">
        <f t="shared" si="896"/>
        <v>9.0805472988448821E-2</v>
      </c>
      <c r="Q6351" s="65">
        <f t="shared" si="897"/>
        <v>0.19328136821240888</v>
      </c>
      <c r="R6351" s="65">
        <f t="shared" si="898"/>
        <v>8.6700650722176351E-2</v>
      </c>
      <c r="S6351" s="65">
        <f t="shared" si="899"/>
        <v>0.15412305669936299</v>
      </c>
      <c r="T6351" s="66">
        <f>(L6351*'Football Field'!$F$4)+(M6351*'Football Field'!$F$5)+(N6351*'Football Field'!$F$6)+(O6351*'Football Field'!$F$7)+(P6351*'Football Field'!$F$8)+(Q6351*'Football Field'!$F$9)+(R6351*'Football Field'!$F$10)+(S6351*'Football Field'!$F$11)</f>
        <v>130039616.32408391</v>
      </c>
    </row>
    <row r="6352" spans="2:20" x14ac:dyDescent="0.3">
      <c r="B6352" s="62">
        <f t="shared" si="891"/>
        <v>6325</v>
      </c>
      <c r="C6352" s="62">
        <v>0.93493935908496595</v>
      </c>
      <c r="D6352" s="62">
        <v>0.73873214141502963</v>
      </c>
      <c r="E6352" s="62">
        <v>0.75357915209175264</v>
      </c>
      <c r="F6352" s="62">
        <v>0.8302245676661576</v>
      </c>
      <c r="G6352" s="62">
        <v>0.12064835858116973</v>
      </c>
      <c r="H6352" s="62">
        <v>0.45505277611394557</v>
      </c>
      <c r="I6352" s="62">
        <v>0.24171779966297957</v>
      </c>
      <c r="J6352" s="62">
        <v>0.63132385889825771</v>
      </c>
      <c r="K6352" s="62"/>
      <c r="L6352" s="65">
        <f t="shared" si="892"/>
        <v>0.19866044377889369</v>
      </c>
      <c r="M6352" s="65">
        <f t="shared" si="893"/>
        <v>0.15696938375861572</v>
      </c>
      <c r="N6352" s="65">
        <f t="shared" si="894"/>
        <v>0.16012414850476403</v>
      </c>
      <c r="O6352" s="65">
        <f t="shared" si="895"/>
        <v>0.17641013766937816</v>
      </c>
      <c r="P6352" s="65">
        <f t="shared" si="896"/>
        <v>2.5635947640912284E-2</v>
      </c>
      <c r="Q6352" s="65">
        <f t="shared" si="897"/>
        <v>9.6691818102609656E-2</v>
      </c>
      <c r="R6352" s="65">
        <f t="shared" si="898"/>
        <v>5.1361368931245592E-2</v>
      </c>
      <c r="S6352" s="65">
        <f t="shared" si="899"/>
        <v>0.134146751613581</v>
      </c>
      <c r="T6352" s="66">
        <f>(L6352*'Football Field'!$F$4)+(M6352*'Football Field'!$F$5)+(N6352*'Football Field'!$F$6)+(O6352*'Football Field'!$F$7)+(P6352*'Football Field'!$F$8)+(Q6352*'Football Field'!$F$9)+(R6352*'Football Field'!$F$10)+(S6352*'Football Field'!$F$11)</f>
        <v>122234663.51571748</v>
      </c>
    </row>
    <row r="6353" spans="2:20" x14ac:dyDescent="0.3">
      <c r="B6353" s="62">
        <f t="shared" si="891"/>
        <v>6326</v>
      </c>
      <c r="C6353" s="62">
        <v>0.4520428244766177</v>
      </c>
      <c r="D6353" s="62">
        <v>0.8503580319332209</v>
      </c>
      <c r="E6353" s="62">
        <v>0.20051130092256586</v>
      </c>
      <c r="F6353" s="62">
        <v>0.50916618682570713</v>
      </c>
      <c r="G6353" s="62">
        <v>0.52132761962193674</v>
      </c>
      <c r="H6353" s="62">
        <v>0.51663618233102393</v>
      </c>
      <c r="I6353" s="62">
        <v>0.78926213384471822</v>
      </c>
      <c r="J6353" s="62">
        <v>0.75031284888401018</v>
      </c>
      <c r="K6353" s="62"/>
      <c r="L6353" s="65">
        <f t="shared" si="892"/>
        <v>9.8492491157075798E-2</v>
      </c>
      <c r="M6353" s="65">
        <f t="shared" si="893"/>
        <v>0.18527864265405097</v>
      </c>
      <c r="N6353" s="65">
        <f t="shared" si="894"/>
        <v>4.3688023487321412E-2</v>
      </c>
      <c r="O6353" s="65">
        <f t="shared" si="895"/>
        <v>0.11093870633048168</v>
      </c>
      <c r="P6353" s="65">
        <f t="shared" si="896"/>
        <v>0.11358847698777916</v>
      </c>
      <c r="Q6353" s="65">
        <f t="shared" si="897"/>
        <v>0.11256629209539822</v>
      </c>
      <c r="R6353" s="65">
        <f t="shared" si="898"/>
        <v>0.17196687908567093</v>
      </c>
      <c r="S6353" s="65">
        <f t="shared" si="899"/>
        <v>0.1634804882022218</v>
      </c>
      <c r="T6353" s="66">
        <f>(L6353*'Football Field'!$F$4)+(M6353*'Football Field'!$F$5)+(N6353*'Football Field'!$F$6)+(O6353*'Football Field'!$F$7)+(P6353*'Football Field'!$F$8)+(Q6353*'Football Field'!$F$9)+(R6353*'Football Field'!$F$10)+(S6353*'Football Field'!$F$11)</f>
        <v>143291708.25862387</v>
      </c>
    </row>
    <row r="6354" spans="2:20" x14ac:dyDescent="0.3">
      <c r="B6354" s="62">
        <f t="shared" si="891"/>
        <v>6327</v>
      </c>
      <c r="C6354" s="62">
        <v>0.73607520421066697</v>
      </c>
      <c r="D6354" s="62">
        <v>1.8109948967251932E-2</v>
      </c>
      <c r="E6354" s="62">
        <v>0.45685163894781311</v>
      </c>
      <c r="F6354" s="62">
        <v>0.17284342233019157</v>
      </c>
      <c r="G6354" s="62">
        <v>0.6493549424513696</v>
      </c>
      <c r="H6354" s="62">
        <v>0.74618604798962407</v>
      </c>
      <c r="I6354" s="62">
        <v>0.69022483759937925</v>
      </c>
      <c r="J6354" s="62">
        <v>0.86023467357650107</v>
      </c>
      <c r="K6354" s="62"/>
      <c r="L6354" s="65">
        <f t="shared" si="892"/>
        <v>0.16999895666370396</v>
      </c>
      <c r="M6354" s="65">
        <f t="shared" si="893"/>
        <v>4.1825514730756044E-3</v>
      </c>
      <c r="N6354" s="65">
        <f t="shared" si="894"/>
        <v>0.10551136830443163</v>
      </c>
      <c r="O6354" s="65">
        <f t="shared" si="895"/>
        <v>3.9918749190615249E-2</v>
      </c>
      <c r="P6354" s="65">
        <f t="shared" si="896"/>
        <v>0.14997063083999565</v>
      </c>
      <c r="Q6354" s="65">
        <f t="shared" si="897"/>
        <v>0.17233408883984566</v>
      </c>
      <c r="R6354" s="65">
        <f t="shared" si="898"/>
        <v>0.15940966572987103</v>
      </c>
      <c r="S6354" s="65">
        <f t="shared" si="899"/>
        <v>0.1986739889584612</v>
      </c>
      <c r="T6354" s="66">
        <f>(L6354*'Football Field'!$F$4)+(M6354*'Football Field'!$F$5)+(N6354*'Football Field'!$F$6)+(O6354*'Football Field'!$F$7)+(P6354*'Football Field'!$F$8)+(Q6354*'Football Field'!$F$9)+(R6354*'Football Field'!$F$10)+(S6354*'Football Field'!$F$11)</f>
        <v>146151706.58581337</v>
      </c>
    </row>
    <row r="6355" spans="2:20" x14ac:dyDescent="0.3">
      <c r="B6355" s="62">
        <f t="shared" si="891"/>
        <v>6328</v>
      </c>
      <c r="C6355" s="62">
        <v>0.49022246820411819</v>
      </c>
      <c r="D6355" s="62">
        <v>0.40399863791522739</v>
      </c>
      <c r="E6355" s="62">
        <v>0.21945668938372132</v>
      </c>
      <c r="F6355" s="62">
        <v>0.66722466455612239</v>
      </c>
      <c r="G6355" s="62">
        <v>0.24418099734304299</v>
      </c>
      <c r="H6355" s="62">
        <v>0.58756149174582795</v>
      </c>
      <c r="I6355" s="62">
        <v>0.69526724549458896</v>
      </c>
      <c r="J6355" s="62">
        <v>1.0923131186159063E-3</v>
      </c>
      <c r="K6355" s="62"/>
      <c r="L6355" s="65">
        <f t="shared" si="892"/>
        <v>0.14814802066733426</v>
      </c>
      <c r="M6355" s="65">
        <f t="shared" si="893"/>
        <v>0.12209068829240008</v>
      </c>
      <c r="N6355" s="65">
        <f t="shared" si="894"/>
        <v>6.632106087162648E-2</v>
      </c>
      <c r="O6355" s="65">
        <f t="shared" si="895"/>
        <v>0.20163909205658315</v>
      </c>
      <c r="P6355" s="65">
        <f t="shared" si="896"/>
        <v>7.3792887489369324E-2</v>
      </c>
      <c r="Q6355" s="65">
        <f t="shared" si="897"/>
        <v>0.17756442772069464</v>
      </c>
      <c r="R6355" s="65">
        <f t="shared" si="898"/>
        <v>0.21011371965914238</v>
      </c>
      <c r="S6355" s="65">
        <f t="shared" si="899"/>
        <v>3.3010324284959042E-4</v>
      </c>
      <c r="T6355" s="66">
        <f>(L6355*'Football Field'!$F$4)+(M6355*'Football Field'!$F$5)+(N6355*'Football Field'!$F$6)+(O6355*'Football Field'!$F$7)+(P6355*'Football Field'!$F$8)+(Q6355*'Football Field'!$F$9)+(R6355*'Football Field'!$F$10)+(S6355*'Football Field'!$F$11)</f>
        <v>145259327.27413884</v>
      </c>
    </row>
    <row r="6356" spans="2:20" x14ac:dyDescent="0.3">
      <c r="B6356" s="62">
        <f t="shared" si="891"/>
        <v>6329</v>
      </c>
      <c r="C6356" s="62">
        <v>0.29501993201359233</v>
      </c>
      <c r="D6356" s="62">
        <v>0.73301433502228019</v>
      </c>
      <c r="E6356" s="62">
        <v>0.42065783676859925</v>
      </c>
      <c r="F6356" s="62">
        <v>0.14919117250136738</v>
      </c>
      <c r="G6356" s="62">
        <v>0.61065384197398076</v>
      </c>
      <c r="H6356" s="62">
        <v>6.5138251624748955E-2</v>
      </c>
      <c r="I6356" s="62">
        <v>0.37172938680711065</v>
      </c>
      <c r="J6356" s="62">
        <v>4.2132198058880466E-2</v>
      </c>
      <c r="K6356" s="62"/>
      <c r="L6356" s="65">
        <f t="shared" si="892"/>
        <v>0.1097733489728995</v>
      </c>
      <c r="M6356" s="65">
        <f t="shared" si="893"/>
        <v>0.27274576958695584</v>
      </c>
      <c r="N6356" s="65">
        <f t="shared" si="894"/>
        <v>0.15652169397034824</v>
      </c>
      <c r="O6356" s="65">
        <f t="shared" si="895"/>
        <v>5.551223109194571E-2</v>
      </c>
      <c r="P6356" s="65">
        <f t="shared" si="896"/>
        <v>0.22721690985124088</v>
      </c>
      <c r="Q6356" s="65">
        <f t="shared" si="897"/>
        <v>2.423715570091944E-2</v>
      </c>
      <c r="R6356" s="65">
        <f t="shared" si="898"/>
        <v>0.13831600944026679</v>
      </c>
      <c r="S6356" s="65">
        <f t="shared" si="899"/>
        <v>1.567688138542354E-2</v>
      </c>
      <c r="T6356" s="66">
        <f>(L6356*'Football Field'!$F$4)+(M6356*'Football Field'!$F$5)+(N6356*'Football Field'!$F$6)+(O6356*'Football Field'!$F$7)+(P6356*'Football Field'!$F$8)+(Q6356*'Football Field'!$F$9)+(R6356*'Football Field'!$F$10)+(S6356*'Football Field'!$F$11)</f>
        <v>149018336.01046342</v>
      </c>
    </row>
    <row r="6357" spans="2:20" x14ac:dyDescent="0.3">
      <c r="B6357" s="62">
        <f t="shared" si="891"/>
        <v>6330</v>
      </c>
      <c r="C6357" s="62">
        <v>0.72129747972817571</v>
      </c>
      <c r="D6357" s="62">
        <v>0.1544370297909422</v>
      </c>
      <c r="E6357" s="62">
        <v>0.74612209006267116</v>
      </c>
      <c r="F6357" s="62">
        <v>0.60634715201542755</v>
      </c>
      <c r="G6357" s="62">
        <v>0.54997165256669611</v>
      </c>
      <c r="H6357" s="62">
        <v>0.54625098197626143</v>
      </c>
      <c r="I6357" s="62">
        <v>0.96118524503047742</v>
      </c>
      <c r="J6357" s="62">
        <v>0.8324606413715947</v>
      </c>
      <c r="K6357" s="62"/>
      <c r="L6357" s="65">
        <f t="shared" si="892"/>
        <v>0.14093147601643641</v>
      </c>
      <c r="M6357" s="65">
        <f t="shared" si="893"/>
        <v>3.017484348931054E-2</v>
      </c>
      <c r="N6357" s="65">
        <f t="shared" si="894"/>
        <v>0.1457818589365206</v>
      </c>
      <c r="O6357" s="65">
        <f t="shared" si="895"/>
        <v>0.11847178385275968</v>
      </c>
      <c r="P6357" s="65">
        <f t="shared" si="896"/>
        <v>0.10745679687198213</v>
      </c>
      <c r="Q6357" s="65">
        <f t="shared" si="897"/>
        <v>0.10672982968740453</v>
      </c>
      <c r="R6357" s="65">
        <f t="shared" si="898"/>
        <v>0.18780220243998977</v>
      </c>
      <c r="S6357" s="65">
        <f t="shared" si="899"/>
        <v>0.16265120870559635</v>
      </c>
      <c r="T6357" s="66">
        <f>(L6357*'Football Field'!$F$4)+(M6357*'Football Field'!$F$5)+(N6357*'Football Field'!$F$6)+(O6357*'Football Field'!$F$7)+(P6357*'Football Field'!$F$8)+(Q6357*'Football Field'!$F$9)+(R6357*'Football Field'!$F$10)+(S6357*'Football Field'!$F$11)</f>
        <v>147997616.45440611</v>
      </c>
    </row>
    <row r="6358" spans="2:20" x14ac:dyDescent="0.3">
      <c r="B6358" s="62">
        <f t="shared" si="891"/>
        <v>6331</v>
      </c>
      <c r="C6358" s="62">
        <v>0.59610826307052256</v>
      </c>
      <c r="D6358" s="62">
        <v>4.5956614773424276E-2</v>
      </c>
      <c r="E6358" s="62">
        <v>8.0398460284646811E-2</v>
      </c>
      <c r="F6358" s="62">
        <v>0.77201504496328532</v>
      </c>
      <c r="G6358" s="62">
        <v>0.66173682065301198</v>
      </c>
      <c r="H6358" s="62">
        <v>0.27340328449502704</v>
      </c>
      <c r="I6358" s="62">
        <v>0.61562855365423785</v>
      </c>
      <c r="J6358" s="62">
        <v>0.21755960842532007</v>
      </c>
      <c r="K6358" s="62"/>
      <c r="L6358" s="65">
        <f t="shared" si="892"/>
        <v>0.18269800418978394</v>
      </c>
      <c r="M6358" s="65">
        <f t="shared" si="893"/>
        <v>1.4084994821536377E-2</v>
      </c>
      <c r="N6358" s="65">
        <f t="shared" si="894"/>
        <v>2.4640890160247352E-2</v>
      </c>
      <c r="O6358" s="65">
        <f t="shared" si="895"/>
        <v>0.23661072435527059</v>
      </c>
      <c r="P6358" s="65">
        <f t="shared" si="896"/>
        <v>0.2028121465880359</v>
      </c>
      <c r="Q6358" s="65">
        <f t="shared" si="897"/>
        <v>8.3793897032867964E-2</v>
      </c>
      <c r="R6358" s="65">
        <f t="shared" si="898"/>
        <v>0.1886806726944604</v>
      </c>
      <c r="S6358" s="65">
        <f t="shared" si="899"/>
        <v>6.6678670157797368E-2</v>
      </c>
      <c r="T6358" s="66">
        <f>(L6358*'Football Field'!$F$4)+(M6358*'Football Field'!$F$5)+(N6358*'Football Field'!$F$6)+(O6358*'Football Field'!$F$7)+(P6358*'Football Field'!$F$8)+(Q6358*'Football Field'!$F$9)+(R6358*'Football Field'!$F$10)+(S6358*'Football Field'!$F$11)</f>
        <v>152714108.62610817</v>
      </c>
    </row>
    <row r="6359" spans="2:20" x14ac:dyDescent="0.3">
      <c r="B6359" s="62">
        <f t="shared" si="891"/>
        <v>6332</v>
      </c>
      <c r="C6359" s="62">
        <v>0.52297806579689032</v>
      </c>
      <c r="D6359" s="62">
        <v>0.30173939904211711</v>
      </c>
      <c r="E6359" s="62">
        <v>0.49566477464081593</v>
      </c>
      <c r="F6359" s="62">
        <v>0.59903816275454624</v>
      </c>
      <c r="G6359" s="62">
        <v>0.25237541486325399</v>
      </c>
      <c r="H6359" s="62">
        <v>0.39516253031498894</v>
      </c>
      <c r="I6359" s="62">
        <v>0.48380742981905134</v>
      </c>
      <c r="J6359" s="62">
        <v>0.72927593942665725</v>
      </c>
      <c r="K6359" s="62"/>
      <c r="L6359" s="65">
        <f t="shared" si="892"/>
        <v>0.13835245878165064</v>
      </c>
      <c r="M6359" s="65">
        <f t="shared" si="893"/>
        <v>7.9824356888014578E-2</v>
      </c>
      <c r="N6359" s="65">
        <f t="shared" si="894"/>
        <v>0.1311268001240472</v>
      </c>
      <c r="O6359" s="65">
        <f t="shared" si="895"/>
        <v>0.15847395548960114</v>
      </c>
      <c r="P6359" s="65">
        <f t="shared" si="896"/>
        <v>6.6765245936587697E-2</v>
      </c>
      <c r="Q6359" s="65">
        <f t="shared" si="897"/>
        <v>0.10453919822459667</v>
      </c>
      <c r="R6359" s="65">
        <f t="shared" si="898"/>
        <v>0.12798997103311144</v>
      </c>
      <c r="S6359" s="65">
        <f t="shared" si="899"/>
        <v>0.19292801352239061</v>
      </c>
      <c r="T6359" s="66">
        <f>(L6359*'Football Field'!$F$4)+(M6359*'Football Field'!$F$5)+(N6359*'Football Field'!$F$6)+(O6359*'Football Field'!$F$7)+(P6359*'Football Field'!$F$8)+(Q6359*'Football Field'!$F$9)+(R6359*'Football Field'!$F$10)+(S6359*'Football Field'!$F$11)</f>
        <v>136348379.24510947</v>
      </c>
    </row>
    <row r="6360" spans="2:20" x14ac:dyDescent="0.3">
      <c r="B6360" s="62">
        <f t="shared" si="891"/>
        <v>6333</v>
      </c>
      <c r="C6360" s="62">
        <v>0.83992210612016549</v>
      </c>
      <c r="D6360" s="62">
        <v>0.22747771505366909</v>
      </c>
      <c r="E6360" s="62">
        <v>0.89133292288299393</v>
      </c>
      <c r="F6360" s="62">
        <v>0.89709636513616631</v>
      </c>
      <c r="G6360" s="62">
        <v>0.72257038797601136</v>
      </c>
      <c r="H6360" s="62">
        <v>0.20956013376958027</v>
      </c>
      <c r="I6360" s="62">
        <v>0.79860337546155769</v>
      </c>
      <c r="J6360" s="62">
        <v>0.17378750209708449</v>
      </c>
      <c r="K6360" s="62"/>
      <c r="L6360" s="65">
        <f t="shared" si="892"/>
        <v>0.17644123150614727</v>
      </c>
      <c r="M6360" s="65">
        <f t="shared" si="893"/>
        <v>4.7785917160432033E-2</v>
      </c>
      <c r="N6360" s="65">
        <f t="shared" si="894"/>
        <v>0.18724102800664869</v>
      </c>
      <c r="O6360" s="65">
        <f t="shared" si="895"/>
        <v>0.1884517460499702</v>
      </c>
      <c r="P6360" s="65">
        <f t="shared" si="896"/>
        <v>0.15178932448067065</v>
      </c>
      <c r="Q6360" s="65">
        <f t="shared" si="897"/>
        <v>4.4021996572629535E-2</v>
      </c>
      <c r="R6360" s="65">
        <f t="shared" si="898"/>
        <v>0.16776146505095582</v>
      </c>
      <c r="S6360" s="65">
        <f t="shared" si="899"/>
        <v>3.6507291172545732E-2</v>
      </c>
      <c r="T6360" s="66">
        <f>(L6360*'Football Field'!$F$4)+(M6360*'Football Field'!$F$5)+(N6360*'Football Field'!$F$6)+(O6360*'Football Field'!$F$7)+(P6360*'Football Field'!$F$8)+(Q6360*'Football Field'!$F$9)+(R6360*'Football Field'!$F$10)+(S6360*'Football Field'!$F$11)</f>
        <v>149229490.06969252</v>
      </c>
    </row>
    <row r="6361" spans="2:20" x14ac:dyDescent="0.3">
      <c r="B6361" s="62">
        <f t="shared" si="891"/>
        <v>6334</v>
      </c>
      <c r="C6361" s="62">
        <v>0.95748833202080685</v>
      </c>
      <c r="D6361" s="62">
        <v>0.70576520700809442</v>
      </c>
      <c r="E6361" s="62">
        <v>0.6893411036834528</v>
      </c>
      <c r="F6361" s="62">
        <v>0.59062679057223599</v>
      </c>
      <c r="G6361" s="62">
        <v>0.34105882736185422</v>
      </c>
      <c r="H6361" s="62">
        <v>0.20889451965764738</v>
      </c>
      <c r="I6361" s="62">
        <v>0.68518613502887971</v>
      </c>
      <c r="J6361" s="62">
        <v>0.86781654073257464</v>
      </c>
      <c r="K6361" s="62"/>
      <c r="L6361" s="65">
        <f t="shared" si="892"/>
        <v>0.18974527557882417</v>
      </c>
      <c r="M6361" s="65">
        <f t="shared" si="893"/>
        <v>0.1398613531039736</v>
      </c>
      <c r="N6361" s="65">
        <f t="shared" si="894"/>
        <v>0.13660659175884893</v>
      </c>
      <c r="O6361" s="65">
        <f t="shared" si="895"/>
        <v>0.11704439562708954</v>
      </c>
      <c r="P6361" s="65">
        <f t="shared" si="896"/>
        <v>6.7587561145297972E-2</v>
      </c>
      <c r="Q6361" s="65">
        <f t="shared" si="897"/>
        <v>4.1396586124127381E-2</v>
      </c>
      <c r="R6361" s="65">
        <f t="shared" si="898"/>
        <v>0.13578320243281983</v>
      </c>
      <c r="S6361" s="65">
        <f t="shared" si="899"/>
        <v>0.17197503422901869</v>
      </c>
      <c r="T6361" s="66">
        <f>(L6361*'Football Field'!$F$4)+(M6361*'Football Field'!$F$5)+(N6361*'Football Field'!$F$6)+(O6361*'Football Field'!$F$7)+(P6361*'Football Field'!$F$8)+(Q6361*'Football Field'!$F$9)+(R6361*'Football Field'!$F$10)+(S6361*'Football Field'!$F$11)</f>
        <v>136745995.1954788</v>
      </c>
    </row>
    <row r="6362" spans="2:20" x14ac:dyDescent="0.3">
      <c r="B6362" s="62">
        <f t="shared" si="891"/>
        <v>6335</v>
      </c>
      <c r="C6362" s="62">
        <v>0.70377613889034374</v>
      </c>
      <c r="D6362" s="62">
        <v>0.70145175939957727</v>
      </c>
      <c r="E6362" s="62">
        <v>0.12965711745314534</v>
      </c>
      <c r="F6362" s="62">
        <v>0.27909954156104089</v>
      </c>
      <c r="G6362" s="62">
        <v>0.90223969046989005</v>
      </c>
      <c r="H6362" s="62">
        <v>0.89955354880150995</v>
      </c>
      <c r="I6362" s="62">
        <v>0.41978910963295768</v>
      </c>
      <c r="J6362" s="62">
        <v>0.36810208454948345</v>
      </c>
      <c r="K6362" s="62"/>
      <c r="L6362" s="65">
        <f t="shared" si="892"/>
        <v>0.15981585817811697</v>
      </c>
      <c r="M6362" s="65">
        <f t="shared" si="893"/>
        <v>0.15928803024744265</v>
      </c>
      <c r="N6362" s="65">
        <f t="shared" si="894"/>
        <v>2.9442975329267217E-2</v>
      </c>
      <c r="O6362" s="65">
        <f t="shared" si="895"/>
        <v>6.3378864793605424E-2</v>
      </c>
      <c r="P6362" s="65">
        <f t="shared" si="896"/>
        <v>0.20488363052796094</v>
      </c>
      <c r="Q6362" s="65">
        <f t="shared" si="897"/>
        <v>0.2042736524224272</v>
      </c>
      <c r="R6362" s="65">
        <f t="shared" si="898"/>
        <v>9.532712620180489E-2</v>
      </c>
      <c r="S6362" s="65">
        <f t="shared" si="899"/>
        <v>8.3589862299374748E-2</v>
      </c>
      <c r="T6362" s="66">
        <f>(L6362*'Football Field'!$F$4)+(M6362*'Football Field'!$F$5)+(N6362*'Football Field'!$F$6)+(O6362*'Football Field'!$F$7)+(P6362*'Football Field'!$F$8)+(Q6362*'Football Field'!$F$9)+(R6362*'Football Field'!$F$10)+(S6362*'Football Field'!$F$11)</f>
        <v>138596448.38801593</v>
      </c>
    </row>
    <row r="6363" spans="2:20" x14ac:dyDescent="0.3">
      <c r="B6363" s="62">
        <f t="shared" si="891"/>
        <v>6336</v>
      </c>
      <c r="C6363" s="62">
        <v>0.49132718314996848</v>
      </c>
      <c r="D6363" s="62">
        <v>0.93269358393107282</v>
      </c>
      <c r="E6363" s="62">
        <v>0.54832721866166068</v>
      </c>
      <c r="F6363" s="62">
        <v>0.56942070108475984</v>
      </c>
      <c r="G6363" s="62">
        <v>0.84291908626191525</v>
      </c>
      <c r="H6363" s="62">
        <v>0.32389435149081214</v>
      </c>
      <c r="I6363" s="62">
        <v>9.0831829786147678E-2</v>
      </c>
      <c r="J6363" s="62">
        <v>0.86921533284164909</v>
      </c>
      <c r="K6363" s="62"/>
      <c r="L6363" s="65">
        <f t="shared" si="892"/>
        <v>0.1052401364349493</v>
      </c>
      <c r="M6363" s="65">
        <f t="shared" si="893"/>
        <v>0.19977889152318162</v>
      </c>
      <c r="N6363" s="65">
        <f t="shared" si="894"/>
        <v>0.11744929505627567</v>
      </c>
      <c r="O6363" s="65">
        <f t="shared" si="895"/>
        <v>0.12196742685159623</v>
      </c>
      <c r="P6363" s="65">
        <f t="shared" si="896"/>
        <v>0.18054958627182247</v>
      </c>
      <c r="Q6363" s="65">
        <f t="shared" si="897"/>
        <v>6.9376755266964671E-2</v>
      </c>
      <c r="R6363" s="65">
        <f t="shared" si="898"/>
        <v>1.9455781172222502E-2</v>
      </c>
      <c r="S6363" s="65">
        <f t="shared" si="899"/>
        <v>0.18618212742298762</v>
      </c>
      <c r="T6363" s="66">
        <f>(L6363*'Football Field'!$F$4)+(M6363*'Football Field'!$F$5)+(N6363*'Football Field'!$F$6)+(O6363*'Football Field'!$F$7)+(P6363*'Football Field'!$F$8)+(Q6363*'Football Field'!$F$9)+(R6363*'Football Field'!$F$10)+(S6363*'Football Field'!$F$11)</f>
        <v>129719061.29597937</v>
      </c>
    </row>
    <row r="6364" spans="2:20" x14ac:dyDescent="0.3">
      <c r="B6364" s="62">
        <f t="shared" si="891"/>
        <v>6337</v>
      </c>
      <c r="C6364" s="62">
        <v>0.75715390947649086</v>
      </c>
      <c r="D6364" s="62">
        <v>0.18398388253899933</v>
      </c>
      <c r="E6364" s="62">
        <v>0.39648821379401156</v>
      </c>
      <c r="F6364" s="62">
        <v>0.60245659211761915</v>
      </c>
      <c r="G6364" s="62">
        <v>0.24119330571681674</v>
      </c>
      <c r="H6364" s="62">
        <v>0.35673869269223457</v>
      </c>
      <c r="I6364" s="62">
        <v>0.77383649905501761</v>
      </c>
      <c r="J6364" s="62">
        <v>0.26178851910596079</v>
      </c>
      <c r="K6364" s="62"/>
      <c r="L6364" s="65">
        <f t="shared" si="892"/>
        <v>0.21187192642619909</v>
      </c>
      <c r="M6364" s="65">
        <f t="shared" si="893"/>
        <v>5.148361401430452E-2</v>
      </c>
      <c r="N6364" s="65">
        <f t="shared" si="894"/>
        <v>0.11094801282859679</v>
      </c>
      <c r="O6364" s="65">
        <f t="shared" si="895"/>
        <v>0.16858347710094745</v>
      </c>
      <c r="P6364" s="65">
        <f t="shared" si="896"/>
        <v>6.7492341627949856E-2</v>
      </c>
      <c r="Q6364" s="65">
        <f t="shared" si="897"/>
        <v>9.9825033068543345E-2</v>
      </c>
      <c r="R6364" s="65">
        <f t="shared" si="898"/>
        <v>0.21654016144095845</v>
      </c>
      <c r="S6364" s="65">
        <f t="shared" si="899"/>
        <v>7.3255433492500396E-2</v>
      </c>
      <c r="T6364" s="66">
        <f>(L6364*'Football Field'!$F$4)+(M6364*'Football Field'!$F$5)+(N6364*'Football Field'!$F$6)+(O6364*'Football Field'!$F$7)+(P6364*'Football Field'!$F$8)+(Q6364*'Football Field'!$F$9)+(R6364*'Football Field'!$F$10)+(S6364*'Football Field'!$F$11)</f>
        <v>147052851.10899907</v>
      </c>
    </row>
    <row r="6365" spans="2:20" x14ac:dyDescent="0.3">
      <c r="B6365" s="62">
        <f t="shared" si="891"/>
        <v>6338</v>
      </c>
      <c r="C6365" s="62">
        <v>0.61654834370979561</v>
      </c>
      <c r="D6365" s="62">
        <v>0.65728592848900003</v>
      </c>
      <c r="E6365" s="62">
        <v>0.12458483190749625</v>
      </c>
      <c r="F6365" s="62">
        <v>0.52997676555023832</v>
      </c>
      <c r="G6365" s="62">
        <v>0.73010939938565111</v>
      </c>
      <c r="H6365" s="62">
        <v>0.61436897370201937</v>
      </c>
      <c r="I6365" s="62">
        <v>0.49703218395828619</v>
      </c>
      <c r="J6365" s="62">
        <v>0.9024849551377917</v>
      </c>
      <c r="K6365" s="62"/>
      <c r="L6365" s="65">
        <f t="shared" si="892"/>
        <v>0.1319556289967645</v>
      </c>
      <c r="M6365" s="65">
        <f t="shared" si="893"/>
        <v>0.14067441589837876</v>
      </c>
      <c r="N6365" s="65">
        <f t="shared" si="894"/>
        <v>2.6664040258208632E-2</v>
      </c>
      <c r="O6365" s="65">
        <f t="shared" si="895"/>
        <v>0.11342730568548828</v>
      </c>
      <c r="P6365" s="65">
        <f t="shared" si="896"/>
        <v>0.15626032575594911</v>
      </c>
      <c r="Q6365" s="65">
        <f t="shared" si="897"/>
        <v>0.13148919332610415</v>
      </c>
      <c r="R6365" s="65">
        <f t="shared" si="898"/>
        <v>0.10637640200477469</v>
      </c>
      <c r="S6365" s="65">
        <f t="shared" si="899"/>
        <v>0.19315268807433184</v>
      </c>
      <c r="T6365" s="66">
        <f>(L6365*'Football Field'!$F$4)+(M6365*'Football Field'!$F$5)+(N6365*'Football Field'!$F$6)+(O6365*'Football Field'!$F$7)+(P6365*'Football Field'!$F$8)+(Q6365*'Football Field'!$F$9)+(R6365*'Football Field'!$F$10)+(S6365*'Football Field'!$F$11)</f>
        <v>137469565.61307874</v>
      </c>
    </row>
    <row r="6366" spans="2:20" x14ac:dyDescent="0.3">
      <c r="B6366" s="62">
        <f t="shared" ref="B6366:B6429" si="900">B6365+1</f>
        <v>6339</v>
      </c>
      <c r="C6366" s="62">
        <v>0.63825302361760095</v>
      </c>
      <c r="D6366" s="62">
        <v>0.855110292172929</v>
      </c>
      <c r="E6366" s="62">
        <v>0.34841707117003995</v>
      </c>
      <c r="F6366" s="62">
        <v>0.40567699789508271</v>
      </c>
      <c r="G6366" s="62">
        <v>0.26150043135712586</v>
      </c>
      <c r="H6366" s="62">
        <v>0.71343818590796337</v>
      </c>
      <c r="I6366" s="62">
        <v>0.62459576441274389</v>
      </c>
      <c r="J6366" s="62">
        <v>0.10595069326873707</v>
      </c>
      <c r="K6366" s="62"/>
      <c r="L6366" s="65">
        <f t="shared" si="892"/>
        <v>0.16146276605542459</v>
      </c>
      <c r="M6366" s="65">
        <f t="shared" si="893"/>
        <v>0.2163224739212907</v>
      </c>
      <c r="N6366" s="65">
        <f t="shared" si="894"/>
        <v>8.8141194746222604E-2</v>
      </c>
      <c r="O6366" s="65">
        <f t="shared" si="895"/>
        <v>0.10262658817335275</v>
      </c>
      <c r="P6366" s="65">
        <f t="shared" si="896"/>
        <v>6.6153361455762116E-2</v>
      </c>
      <c r="Q6366" s="65">
        <f t="shared" si="897"/>
        <v>0.18048281581707082</v>
      </c>
      <c r="R6366" s="65">
        <f t="shared" si="898"/>
        <v>0.15800780577109494</v>
      </c>
      <c r="S6366" s="65">
        <f t="shared" si="899"/>
        <v>2.6802994059781506E-2</v>
      </c>
      <c r="T6366" s="66">
        <f>(L6366*'Football Field'!$F$4)+(M6366*'Football Field'!$F$5)+(N6366*'Football Field'!$F$6)+(O6366*'Football Field'!$F$7)+(P6366*'Football Field'!$F$8)+(Q6366*'Football Field'!$F$9)+(R6366*'Football Field'!$F$10)+(S6366*'Football Field'!$F$11)</f>
        <v>137107865.89378691</v>
      </c>
    </row>
    <row r="6367" spans="2:20" x14ac:dyDescent="0.3">
      <c r="B6367" s="62">
        <f t="shared" si="900"/>
        <v>6340</v>
      </c>
      <c r="C6367" s="62">
        <v>0.94820145025320879</v>
      </c>
      <c r="D6367" s="62">
        <v>0.31617333425844296</v>
      </c>
      <c r="E6367" s="62">
        <v>0.71056201328699342</v>
      </c>
      <c r="F6367" s="62">
        <v>0.42726384077780999</v>
      </c>
      <c r="G6367" s="62">
        <v>7.8439416962792774E-2</v>
      </c>
      <c r="H6367" s="62">
        <v>3.2865415883529647E-2</v>
      </c>
      <c r="I6367" s="62">
        <v>0.48912128953676415</v>
      </c>
      <c r="J6367" s="62">
        <v>0.36806473037275733</v>
      </c>
      <c r="K6367" s="62"/>
      <c r="L6367" s="65">
        <f t="shared" si="892"/>
        <v>0.28130769389352295</v>
      </c>
      <c r="M6367" s="65">
        <f t="shared" si="893"/>
        <v>9.3800733490881513E-2</v>
      </c>
      <c r="N6367" s="65">
        <f t="shared" si="894"/>
        <v>0.21080600675386543</v>
      </c>
      <c r="O6367" s="65">
        <f t="shared" si="895"/>
        <v>0.12675851286791295</v>
      </c>
      <c r="P6367" s="65">
        <f t="shared" si="896"/>
        <v>2.3271016396635227E-2</v>
      </c>
      <c r="Q6367" s="65">
        <f t="shared" si="897"/>
        <v>9.7503482499192665E-3</v>
      </c>
      <c r="R6367" s="65">
        <f t="shared" si="898"/>
        <v>0.14511007334682954</v>
      </c>
      <c r="S6367" s="65">
        <f t="shared" si="899"/>
        <v>0.10919561500043307</v>
      </c>
      <c r="T6367" s="66">
        <f>(L6367*'Football Field'!$F$4)+(M6367*'Football Field'!$F$5)+(N6367*'Football Field'!$F$6)+(O6367*'Football Field'!$F$7)+(P6367*'Football Field'!$F$8)+(Q6367*'Football Field'!$F$9)+(R6367*'Football Field'!$F$10)+(S6367*'Football Field'!$F$11)</f>
        <v>135639099.28884915</v>
      </c>
    </row>
    <row r="6368" spans="2:20" x14ac:dyDescent="0.3">
      <c r="B6368" s="62">
        <f t="shared" si="900"/>
        <v>6341</v>
      </c>
      <c r="C6368" s="62">
        <v>0.58093028359032894</v>
      </c>
      <c r="D6368" s="62">
        <v>0.59579764020660042</v>
      </c>
      <c r="E6368" s="62">
        <v>0.44948421290954421</v>
      </c>
      <c r="F6368" s="62">
        <v>0.74831957201717669</v>
      </c>
      <c r="G6368" s="62">
        <v>0.8648869337883498</v>
      </c>
      <c r="H6368" s="62">
        <v>0.80188984538668773</v>
      </c>
      <c r="I6368" s="62">
        <v>0.62528914170078298</v>
      </c>
      <c r="J6368" s="62">
        <v>1.0031711913151775E-2</v>
      </c>
      <c r="K6368" s="62"/>
      <c r="L6368" s="65">
        <f t="shared" si="892"/>
        <v>0.124219868877278</v>
      </c>
      <c r="M6368" s="65">
        <f t="shared" si="893"/>
        <v>0.12739894413224845</v>
      </c>
      <c r="N6368" s="65">
        <f t="shared" si="894"/>
        <v>9.611285823309694E-2</v>
      </c>
      <c r="O6368" s="65">
        <f t="shared" si="895"/>
        <v>0.16001258970315102</v>
      </c>
      <c r="P6368" s="65">
        <f t="shared" si="896"/>
        <v>0.18493809764034203</v>
      </c>
      <c r="Q6368" s="65">
        <f t="shared" si="897"/>
        <v>0.17146747942340074</v>
      </c>
      <c r="R6368" s="65">
        <f t="shared" si="898"/>
        <v>0.13370508886610577</v>
      </c>
      <c r="S6368" s="65">
        <f t="shared" si="899"/>
        <v>2.1450731243770303E-3</v>
      </c>
      <c r="T6368" s="66">
        <f>(L6368*'Football Field'!$F$4)+(M6368*'Football Field'!$F$5)+(N6368*'Football Field'!$F$6)+(O6368*'Football Field'!$F$7)+(P6368*'Football Field'!$F$8)+(Q6368*'Football Field'!$F$9)+(R6368*'Football Field'!$F$10)+(S6368*'Football Field'!$F$11)</f>
        <v>144362162.97218332</v>
      </c>
    </row>
    <row r="6369" spans="2:20" x14ac:dyDescent="0.3">
      <c r="B6369" s="62">
        <f t="shared" si="900"/>
        <v>6342</v>
      </c>
      <c r="C6369" s="62">
        <v>0.59697051743506058</v>
      </c>
      <c r="D6369" s="62">
        <v>0.71271963713311015</v>
      </c>
      <c r="E6369" s="62">
        <v>0.58105116538375778</v>
      </c>
      <c r="F6369" s="62">
        <v>0.59761394473444607</v>
      </c>
      <c r="G6369" s="62">
        <v>0.41043738237386851</v>
      </c>
      <c r="H6369" s="62">
        <v>0.85500788911329861</v>
      </c>
      <c r="I6369" s="62">
        <v>0.69486124664431481</v>
      </c>
      <c r="J6369" s="62">
        <v>0.66701312189645856</v>
      </c>
      <c r="K6369" s="62"/>
      <c r="L6369" s="65">
        <f t="shared" si="892"/>
        <v>0.11669438120176999</v>
      </c>
      <c r="M6369" s="65">
        <f t="shared" si="893"/>
        <v>0.13932074465410388</v>
      </c>
      <c r="N6369" s="65">
        <f t="shared" si="894"/>
        <v>0.11358250401101409</v>
      </c>
      <c r="O6369" s="65">
        <f t="shared" si="895"/>
        <v>0.11682015684454833</v>
      </c>
      <c r="P6369" s="65">
        <f t="shared" si="896"/>
        <v>8.0231326270485404E-2</v>
      </c>
      <c r="Q6369" s="65">
        <f t="shared" si="897"/>
        <v>0.16713491475491768</v>
      </c>
      <c r="R6369" s="65">
        <f t="shared" si="898"/>
        <v>0.13582982882746719</v>
      </c>
      <c r="S6369" s="65">
        <f t="shared" si="899"/>
        <v>0.13038614343569355</v>
      </c>
      <c r="T6369" s="66">
        <f>(L6369*'Football Field'!$F$4)+(M6369*'Football Field'!$F$5)+(N6369*'Football Field'!$F$6)+(O6369*'Football Field'!$F$7)+(P6369*'Football Field'!$F$8)+(Q6369*'Football Field'!$F$9)+(R6369*'Football Field'!$F$10)+(S6369*'Football Field'!$F$11)</f>
        <v>137214260.98093718</v>
      </c>
    </row>
    <row r="6370" spans="2:20" x14ac:dyDescent="0.3">
      <c r="B6370" s="62">
        <f t="shared" si="900"/>
        <v>6343</v>
      </c>
      <c r="C6370" s="62">
        <v>0.24021695404981025</v>
      </c>
      <c r="D6370" s="62">
        <v>0.1150356705089125</v>
      </c>
      <c r="E6370" s="62">
        <v>9.9889518479736816E-2</v>
      </c>
      <c r="F6370" s="62">
        <v>8.4103544937191854E-3</v>
      </c>
      <c r="G6370" s="62">
        <v>0.56790112284261896</v>
      </c>
      <c r="H6370" s="62">
        <v>0.41393374620262779</v>
      </c>
      <c r="I6370" s="62">
        <v>0.24503284168987072</v>
      </c>
      <c r="J6370" s="62">
        <v>9.8918915495434634E-2</v>
      </c>
      <c r="K6370" s="62"/>
      <c r="L6370" s="65">
        <f t="shared" si="892"/>
        <v>0.13424898101186514</v>
      </c>
      <c r="M6370" s="65">
        <f t="shared" si="893"/>
        <v>6.4289473684009391E-2</v>
      </c>
      <c r="N6370" s="65">
        <f t="shared" si="894"/>
        <v>5.5824811045143342E-2</v>
      </c>
      <c r="O6370" s="65">
        <f t="shared" si="895"/>
        <v>4.7002574201995767E-3</v>
      </c>
      <c r="P6370" s="65">
        <f t="shared" si="896"/>
        <v>0.31738037541391373</v>
      </c>
      <c r="Q6370" s="65">
        <f t="shared" si="897"/>
        <v>0.23133331222992698</v>
      </c>
      <c r="R6370" s="65">
        <f t="shared" si="898"/>
        <v>0.13694041472395729</v>
      </c>
      <c r="S6370" s="65">
        <f t="shared" si="899"/>
        <v>5.5282374470984531E-2</v>
      </c>
      <c r="T6370" s="66">
        <f>(L6370*'Football Field'!$F$4)+(M6370*'Football Field'!$F$5)+(N6370*'Football Field'!$F$6)+(O6370*'Football Field'!$F$7)+(P6370*'Football Field'!$F$8)+(Q6370*'Football Field'!$F$9)+(R6370*'Football Field'!$F$10)+(S6370*'Football Field'!$F$11)</f>
        <v>154076111.43220961</v>
      </c>
    </row>
    <row r="6371" spans="2:20" x14ac:dyDescent="0.3">
      <c r="B6371" s="62">
        <f t="shared" si="900"/>
        <v>6344</v>
      </c>
      <c r="C6371" s="62">
        <v>7.5596721712847037E-2</v>
      </c>
      <c r="D6371" s="62">
        <v>0.83377835127366928</v>
      </c>
      <c r="E6371" s="62">
        <v>0.43348080100335473</v>
      </c>
      <c r="F6371" s="62">
        <v>0.61927287677727916</v>
      </c>
      <c r="G6371" s="62">
        <v>0.38284577856169388</v>
      </c>
      <c r="H6371" s="62">
        <v>0.33468593959535009</v>
      </c>
      <c r="I6371" s="62">
        <v>0.68938163345148562</v>
      </c>
      <c r="J6371" s="62">
        <v>0.13419858337268009</v>
      </c>
      <c r="K6371" s="62"/>
      <c r="L6371" s="65">
        <f t="shared" si="892"/>
        <v>2.1579083053124032E-2</v>
      </c>
      <c r="M6371" s="65">
        <f t="shared" si="893"/>
        <v>0.23800201757920558</v>
      </c>
      <c r="N6371" s="65">
        <f t="shared" si="894"/>
        <v>0.12373708799592653</v>
      </c>
      <c r="O6371" s="65">
        <f t="shared" si="895"/>
        <v>0.17677143317516325</v>
      </c>
      <c r="P6371" s="65">
        <f t="shared" si="896"/>
        <v>0.10928332161679913</v>
      </c>
      <c r="Q6371" s="65">
        <f t="shared" si="897"/>
        <v>9.553609632272661E-2</v>
      </c>
      <c r="R6371" s="65">
        <f t="shared" si="898"/>
        <v>0.19678397669220393</v>
      </c>
      <c r="S6371" s="65">
        <f t="shared" si="899"/>
        <v>3.8306983564851099E-2</v>
      </c>
      <c r="T6371" s="66">
        <f>(L6371*'Football Field'!$F$4)+(M6371*'Football Field'!$F$5)+(N6371*'Football Field'!$F$6)+(O6371*'Football Field'!$F$7)+(P6371*'Football Field'!$F$8)+(Q6371*'Football Field'!$F$9)+(R6371*'Football Field'!$F$10)+(S6371*'Football Field'!$F$11)</f>
        <v>148178044.24477687</v>
      </c>
    </row>
    <row r="6372" spans="2:20" x14ac:dyDescent="0.3">
      <c r="B6372" s="62">
        <f t="shared" si="900"/>
        <v>6345</v>
      </c>
      <c r="C6372" s="62">
        <v>0.82261946691631294</v>
      </c>
      <c r="D6372" s="62">
        <v>0.20098846080619237</v>
      </c>
      <c r="E6372" s="62">
        <v>3.8039715317732536E-3</v>
      </c>
      <c r="F6372" s="62">
        <v>1.7962341811339044E-2</v>
      </c>
      <c r="G6372" s="62">
        <v>0.92585845353867713</v>
      </c>
      <c r="H6372" s="62">
        <v>0.32691235746094338</v>
      </c>
      <c r="I6372" s="62">
        <v>0.70697454230502299</v>
      </c>
      <c r="J6372" s="62">
        <v>0.40848371668230399</v>
      </c>
      <c r="K6372" s="62"/>
      <c r="L6372" s="65">
        <f t="shared" si="892"/>
        <v>0.24098273641018436</v>
      </c>
      <c r="M6372" s="65">
        <f t="shared" si="893"/>
        <v>5.8878681115474639E-2</v>
      </c>
      <c r="N6372" s="65">
        <f t="shared" si="894"/>
        <v>1.1143566446214631E-3</v>
      </c>
      <c r="O6372" s="65">
        <f t="shared" si="895"/>
        <v>5.2619886303662093E-3</v>
      </c>
      <c r="P6372" s="65">
        <f t="shared" si="896"/>
        <v>0.27122614116904931</v>
      </c>
      <c r="Q6372" s="65">
        <f t="shared" si="897"/>
        <v>9.5767529988756026E-2</v>
      </c>
      <c r="R6372" s="65">
        <f t="shared" si="898"/>
        <v>0.20710506695841921</v>
      </c>
      <c r="S6372" s="65">
        <f t="shared" si="899"/>
        <v>0.11966349908312877</v>
      </c>
      <c r="T6372" s="66">
        <f>(L6372*'Football Field'!$F$4)+(M6372*'Football Field'!$F$5)+(N6372*'Football Field'!$F$6)+(O6372*'Football Field'!$F$7)+(P6372*'Football Field'!$F$8)+(Q6372*'Football Field'!$F$9)+(R6372*'Football Field'!$F$10)+(S6372*'Football Field'!$F$11)</f>
        <v>158607708.76121286</v>
      </c>
    </row>
    <row r="6373" spans="2:20" x14ac:dyDescent="0.3">
      <c r="B6373" s="62">
        <f t="shared" si="900"/>
        <v>6346</v>
      </c>
      <c r="C6373" s="62">
        <v>0.8098893274299015</v>
      </c>
      <c r="D6373" s="62">
        <v>0.68281621308140095</v>
      </c>
      <c r="E6373" s="62">
        <v>0.6726415618603554</v>
      </c>
      <c r="F6373" s="62">
        <v>0.49159468341475754</v>
      </c>
      <c r="G6373" s="62">
        <v>0.67291287322306281</v>
      </c>
      <c r="H6373" s="62">
        <v>0.1115853415072745</v>
      </c>
      <c r="I6373" s="62">
        <v>0.43646466242164716</v>
      </c>
      <c r="J6373" s="62">
        <v>0.12250899629074008</v>
      </c>
      <c r="K6373" s="62"/>
      <c r="L6373" s="65">
        <f t="shared" si="892"/>
        <v>0.20245139538543697</v>
      </c>
      <c r="M6373" s="65">
        <f t="shared" si="893"/>
        <v>0.1706864017690051</v>
      </c>
      <c r="N6373" s="65">
        <f t="shared" si="894"/>
        <v>0.1681430019889418</v>
      </c>
      <c r="O6373" s="65">
        <f t="shared" si="895"/>
        <v>0.12288596262554641</v>
      </c>
      <c r="P6373" s="65">
        <f t="shared" si="896"/>
        <v>0.16821082281594091</v>
      </c>
      <c r="Q6373" s="65">
        <f t="shared" si="897"/>
        <v>2.7893450780981592E-2</v>
      </c>
      <c r="R6373" s="65">
        <f t="shared" si="898"/>
        <v>0.10910488254500952</v>
      </c>
      <c r="S6373" s="65">
        <f t="shared" si="899"/>
        <v>3.0624082089137486E-2</v>
      </c>
      <c r="T6373" s="66">
        <f>(L6373*'Football Field'!$F$4)+(M6373*'Football Field'!$F$5)+(N6373*'Football Field'!$F$6)+(O6373*'Football Field'!$F$7)+(P6373*'Football Field'!$F$8)+(Q6373*'Football Field'!$F$9)+(R6373*'Football Field'!$F$10)+(S6373*'Football Field'!$F$11)</f>
        <v>140905233.57441181</v>
      </c>
    </row>
    <row r="6374" spans="2:20" x14ac:dyDescent="0.3">
      <c r="B6374" s="62">
        <f t="shared" si="900"/>
        <v>6347</v>
      </c>
      <c r="C6374" s="62">
        <v>0.94979565390362064</v>
      </c>
      <c r="D6374" s="62">
        <v>0.36133504766687885</v>
      </c>
      <c r="E6374" s="62">
        <v>0.783699868445486</v>
      </c>
      <c r="F6374" s="62">
        <v>0.7294681275864604</v>
      </c>
      <c r="G6374" s="62">
        <v>0.61615269779519455</v>
      </c>
      <c r="H6374" s="62">
        <v>0.93575794672519363</v>
      </c>
      <c r="I6374" s="62">
        <v>0.63709286926010722</v>
      </c>
      <c r="J6374" s="62">
        <v>2.1832569670126589E-2</v>
      </c>
      <c r="K6374" s="62"/>
      <c r="L6374" s="65">
        <f t="shared" si="892"/>
        <v>0.18863361065877496</v>
      </c>
      <c r="M6374" s="65">
        <f t="shared" si="893"/>
        <v>7.1762735930438734E-2</v>
      </c>
      <c r="N6374" s="65">
        <f t="shared" si="894"/>
        <v>0.15564625427595402</v>
      </c>
      <c r="O6374" s="65">
        <f t="shared" si="895"/>
        <v>0.14487559108276671</v>
      </c>
      <c r="P6374" s="65">
        <f t="shared" si="896"/>
        <v>0.12237064638542404</v>
      </c>
      <c r="Q6374" s="65">
        <f t="shared" si="897"/>
        <v>0.18584566003007477</v>
      </c>
      <c r="R6374" s="65">
        <f t="shared" si="898"/>
        <v>0.12652945689903916</v>
      </c>
      <c r="S6374" s="65">
        <f t="shared" si="899"/>
        <v>4.3360447375274504E-3</v>
      </c>
      <c r="T6374" s="66">
        <f>(L6374*'Football Field'!$F$4)+(M6374*'Football Field'!$F$5)+(N6374*'Football Field'!$F$6)+(O6374*'Football Field'!$F$7)+(P6374*'Football Field'!$F$8)+(Q6374*'Football Field'!$F$9)+(R6374*'Football Field'!$F$10)+(S6374*'Football Field'!$F$11)</f>
        <v>139571794.2100755</v>
      </c>
    </row>
    <row r="6375" spans="2:20" x14ac:dyDescent="0.3">
      <c r="B6375" s="62">
        <f t="shared" si="900"/>
        <v>6348</v>
      </c>
      <c r="C6375" s="62">
        <v>0.72600096250744994</v>
      </c>
      <c r="D6375" s="62">
        <v>0.3912010759020198</v>
      </c>
      <c r="E6375" s="62">
        <v>0.27408252926052956</v>
      </c>
      <c r="F6375" s="62">
        <v>0.1647698361778771</v>
      </c>
      <c r="G6375" s="62">
        <v>0.69227601492075663</v>
      </c>
      <c r="H6375" s="62">
        <v>0.88025258213746438</v>
      </c>
      <c r="I6375" s="62">
        <v>0.5233783414081884</v>
      </c>
      <c r="J6375" s="62">
        <v>0.36838019071989758</v>
      </c>
      <c r="K6375" s="62"/>
      <c r="L6375" s="65">
        <f t="shared" ref="L6375:L6438" si="901">C6375/SUM($C6375:$J6375)</f>
        <v>0.18058191239278404</v>
      </c>
      <c r="M6375" s="65">
        <f t="shared" ref="M6375:M6438" si="902">D6375/SUM($C6375:$J6375)</f>
        <v>9.7305433552750259E-2</v>
      </c>
      <c r="N6375" s="65">
        <f t="shared" ref="N6375:N6438" si="903">E6375/SUM($C6375:$J6375)</f>
        <v>6.8173941693375817E-2</v>
      </c>
      <c r="O6375" s="65">
        <f t="shared" ref="O6375:O6438" si="904">F6375/SUM($C6375:$J6375)</f>
        <v>4.0984039496147984E-2</v>
      </c>
      <c r="P6375" s="65">
        <f t="shared" ref="P6375:P6438" si="905">G6375/SUM($C6375:$J6375)</f>
        <v>0.1721933346290335</v>
      </c>
      <c r="Q6375" s="65">
        <f t="shared" ref="Q6375:Q6438" si="906">H6375/SUM($C6375:$J6375)</f>
        <v>0.21894970238340195</v>
      </c>
      <c r="R6375" s="65">
        <f t="shared" ref="R6375:R6438" si="907">I6375/SUM($C6375:$J6375)</f>
        <v>0.13018255715533467</v>
      </c>
      <c r="S6375" s="65">
        <f t="shared" ref="S6375:S6438" si="908">J6375/SUM($C6375:$J6375)</f>
        <v>9.1629078697171823E-2</v>
      </c>
      <c r="T6375" s="66">
        <f>(L6375*'Football Field'!$F$4)+(M6375*'Football Field'!$F$5)+(N6375*'Football Field'!$F$6)+(O6375*'Football Field'!$F$7)+(P6375*'Football Field'!$F$8)+(Q6375*'Football Field'!$F$9)+(R6375*'Football Field'!$F$10)+(S6375*'Football Field'!$F$11)</f>
        <v>141769087.93410736</v>
      </c>
    </row>
    <row r="6376" spans="2:20" x14ac:dyDescent="0.3">
      <c r="B6376" s="62">
        <f t="shared" si="900"/>
        <v>6349</v>
      </c>
      <c r="C6376" s="62">
        <v>0.14708442690748302</v>
      </c>
      <c r="D6376" s="62">
        <v>0.81979490779750086</v>
      </c>
      <c r="E6376" s="62">
        <v>0.18852316125760926</v>
      </c>
      <c r="F6376" s="62">
        <v>2.5230815828262809E-2</v>
      </c>
      <c r="G6376" s="62">
        <v>0.73863321808128557</v>
      </c>
      <c r="H6376" s="62">
        <v>0.42812964947128451</v>
      </c>
      <c r="I6376" s="62">
        <v>2.6772029694650645E-2</v>
      </c>
      <c r="J6376" s="62">
        <v>0.78673504613161194</v>
      </c>
      <c r="K6376" s="62"/>
      <c r="L6376" s="65">
        <f t="shared" si="901"/>
        <v>4.653240388389774E-2</v>
      </c>
      <c r="M6376" s="65">
        <f t="shared" si="902"/>
        <v>0.25935463429850886</v>
      </c>
      <c r="N6376" s="65">
        <f t="shared" si="903"/>
        <v>5.9642180110788826E-2</v>
      </c>
      <c r="O6376" s="65">
        <f t="shared" si="904"/>
        <v>7.9821537679135093E-3</v>
      </c>
      <c r="P6376" s="65">
        <f t="shared" si="905"/>
        <v>0.2336778947198854</v>
      </c>
      <c r="Q6376" s="65">
        <f t="shared" si="906"/>
        <v>0.1354453505563874</v>
      </c>
      <c r="R6376" s="65">
        <f t="shared" si="907"/>
        <v>8.4697403031442752E-3</v>
      </c>
      <c r="S6376" s="65">
        <f t="shared" si="908"/>
        <v>0.24889564235947398</v>
      </c>
      <c r="T6376" s="66">
        <f>(L6376*'Football Field'!$F$4)+(M6376*'Football Field'!$F$5)+(N6376*'Football Field'!$F$6)+(O6376*'Football Field'!$F$7)+(P6376*'Football Field'!$F$8)+(Q6376*'Football Field'!$F$9)+(R6376*'Football Field'!$F$10)+(S6376*'Football Field'!$F$11)</f>
        <v>130804053.64103624</v>
      </c>
    </row>
    <row r="6377" spans="2:20" x14ac:dyDescent="0.3">
      <c r="B6377" s="62">
        <f t="shared" si="900"/>
        <v>6350</v>
      </c>
      <c r="C6377" s="62">
        <v>0.78619315332181283</v>
      </c>
      <c r="D6377" s="62">
        <v>0.68784039021096466</v>
      </c>
      <c r="E6377" s="62">
        <v>5.2051043795967589E-3</v>
      </c>
      <c r="F6377" s="62">
        <v>3.502903159464299E-2</v>
      </c>
      <c r="G6377" s="62">
        <v>0.70775673606675016</v>
      </c>
      <c r="H6377" s="62">
        <v>0.53240231260121207</v>
      </c>
      <c r="I6377" s="62">
        <v>0.28455105100034794</v>
      </c>
      <c r="J6377" s="62">
        <v>0.72425125122634193</v>
      </c>
      <c r="K6377" s="62"/>
      <c r="L6377" s="65">
        <f t="shared" si="901"/>
        <v>0.20891451117390489</v>
      </c>
      <c r="M6377" s="65">
        <f t="shared" si="902"/>
        <v>0.18277930592429231</v>
      </c>
      <c r="N6377" s="65">
        <f t="shared" si="903"/>
        <v>1.3831484444732801E-3</v>
      </c>
      <c r="O6377" s="65">
        <f t="shared" si="904"/>
        <v>9.3082380348517221E-3</v>
      </c>
      <c r="P6377" s="65">
        <f t="shared" si="905"/>
        <v>0.18807166142402115</v>
      </c>
      <c r="Q6377" s="65">
        <f t="shared" si="906"/>
        <v>0.14147486328898401</v>
      </c>
      <c r="R6377" s="65">
        <f t="shared" si="907"/>
        <v>7.5613535264946727E-2</v>
      </c>
      <c r="S6377" s="65">
        <f t="shared" si="908"/>
        <v>0.19245473644452588</v>
      </c>
      <c r="T6377" s="66">
        <f>(L6377*'Football Field'!$F$4)+(M6377*'Football Field'!$F$5)+(N6377*'Football Field'!$F$6)+(O6377*'Football Field'!$F$7)+(P6377*'Football Field'!$F$8)+(Q6377*'Football Field'!$F$9)+(R6377*'Football Field'!$F$10)+(S6377*'Football Field'!$F$11)</f>
        <v>133896111.63109076</v>
      </c>
    </row>
    <row r="6378" spans="2:20" x14ac:dyDescent="0.3">
      <c r="B6378" s="62">
        <f t="shared" si="900"/>
        <v>6351</v>
      </c>
      <c r="C6378" s="62">
        <v>0.4631160285041287</v>
      </c>
      <c r="D6378" s="62">
        <v>0.50166938986053311</v>
      </c>
      <c r="E6378" s="62">
        <v>0.62696926456071689</v>
      </c>
      <c r="F6378" s="62">
        <v>0.86812113142031588</v>
      </c>
      <c r="G6378" s="62">
        <v>0.32156730056840099</v>
      </c>
      <c r="H6378" s="62">
        <v>0.46958694006342916</v>
      </c>
      <c r="I6378" s="62">
        <v>3.0831464037723855E-3</v>
      </c>
      <c r="J6378" s="62">
        <v>0.17877080373697718</v>
      </c>
      <c r="K6378" s="62"/>
      <c r="L6378" s="65">
        <f t="shared" si="901"/>
        <v>0.13490581907621804</v>
      </c>
      <c r="M6378" s="65">
        <f t="shared" si="902"/>
        <v>0.14613642322681653</v>
      </c>
      <c r="N6378" s="65">
        <f t="shared" si="903"/>
        <v>0.18263630918665885</v>
      </c>
      <c r="O6378" s="65">
        <f t="shared" si="904"/>
        <v>0.25288391047468739</v>
      </c>
      <c r="P6378" s="65">
        <f t="shared" si="905"/>
        <v>9.367263795949958E-2</v>
      </c>
      <c r="Q6378" s="65">
        <f t="shared" si="906"/>
        <v>0.13679079728977045</v>
      </c>
      <c r="R6378" s="65">
        <f t="shared" si="907"/>
        <v>8.9812134612633407E-4</v>
      </c>
      <c r="S6378" s="65">
        <f t="shared" si="908"/>
        <v>5.2075981440222865E-2</v>
      </c>
      <c r="T6378" s="66">
        <f>(L6378*'Football Field'!$F$4)+(M6378*'Football Field'!$F$5)+(N6378*'Football Field'!$F$6)+(O6378*'Football Field'!$F$7)+(P6378*'Football Field'!$F$8)+(Q6378*'Football Field'!$F$9)+(R6378*'Football Field'!$F$10)+(S6378*'Football Field'!$F$11)</f>
        <v>121645901.60743552</v>
      </c>
    </row>
    <row r="6379" spans="2:20" x14ac:dyDescent="0.3">
      <c r="B6379" s="62">
        <f t="shared" si="900"/>
        <v>6352</v>
      </c>
      <c r="C6379" s="62">
        <v>4.7258208608443653E-2</v>
      </c>
      <c r="D6379" s="62">
        <v>0.84706885784902886</v>
      </c>
      <c r="E6379" s="62">
        <v>0.30864534110709341</v>
      </c>
      <c r="F6379" s="62">
        <v>0.52105237625618128</v>
      </c>
      <c r="G6379" s="62">
        <v>0.13629685995043972</v>
      </c>
      <c r="H6379" s="62">
        <v>0.5255829882348696</v>
      </c>
      <c r="I6379" s="62">
        <v>0.85118398298060238</v>
      </c>
      <c r="J6379" s="62">
        <v>0.23208864932401407</v>
      </c>
      <c r="K6379" s="62"/>
      <c r="L6379" s="65">
        <f t="shared" si="901"/>
        <v>1.3622310135205463E-2</v>
      </c>
      <c r="M6379" s="65">
        <f t="shared" si="902"/>
        <v>0.24416995538489489</v>
      </c>
      <c r="N6379" s="65">
        <f t="shared" si="903"/>
        <v>8.8967878431090011E-2</v>
      </c>
      <c r="O6379" s="65">
        <f t="shared" si="904"/>
        <v>0.1501947973707001</v>
      </c>
      <c r="P6379" s="65">
        <f t="shared" si="905"/>
        <v>3.9287949149384833E-2</v>
      </c>
      <c r="Q6379" s="65">
        <f t="shared" si="906"/>
        <v>0.151500758880738</v>
      </c>
      <c r="R6379" s="65">
        <f t="shared" si="907"/>
        <v>0.24535615165509073</v>
      </c>
      <c r="S6379" s="65">
        <f t="shared" si="908"/>
        <v>6.6900198992895843E-2</v>
      </c>
      <c r="T6379" s="66">
        <f>(L6379*'Football Field'!$F$4)+(M6379*'Football Field'!$F$5)+(N6379*'Football Field'!$F$6)+(O6379*'Football Field'!$F$7)+(P6379*'Football Field'!$F$8)+(Q6379*'Football Field'!$F$9)+(R6379*'Football Field'!$F$10)+(S6379*'Football Field'!$F$11)</f>
        <v>148321854.44266152</v>
      </c>
    </row>
    <row r="6380" spans="2:20" x14ac:dyDescent="0.3">
      <c r="B6380" s="62">
        <f t="shared" si="900"/>
        <v>6353</v>
      </c>
      <c r="C6380" s="62">
        <v>0.46636638660611507</v>
      </c>
      <c r="D6380" s="62">
        <v>0.21926597452475283</v>
      </c>
      <c r="E6380" s="62">
        <v>0.8954799417057735</v>
      </c>
      <c r="F6380" s="62">
        <v>5.0849601362934593E-2</v>
      </c>
      <c r="G6380" s="62">
        <v>0.42852833188489081</v>
      </c>
      <c r="H6380" s="62">
        <v>0.19201024468727157</v>
      </c>
      <c r="I6380" s="62">
        <v>0.98071689602331336</v>
      </c>
      <c r="J6380" s="62">
        <v>4.102413785374015E-3</v>
      </c>
      <c r="K6380" s="62"/>
      <c r="L6380" s="65">
        <f t="shared" si="901"/>
        <v>0.14405941234569825</v>
      </c>
      <c r="M6380" s="65">
        <f t="shared" si="902"/>
        <v>6.7730712042334301E-2</v>
      </c>
      <c r="N6380" s="65">
        <f t="shared" si="903"/>
        <v>0.27661151805618223</v>
      </c>
      <c r="O6380" s="65">
        <f t="shared" si="904"/>
        <v>1.5707314893910331E-2</v>
      </c>
      <c r="P6380" s="65">
        <f t="shared" si="905"/>
        <v>0.13237133172069451</v>
      </c>
      <c r="Q6380" s="65">
        <f t="shared" si="906"/>
        <v>5.9311485150759742E-2</v>
      </c>
      <c r="R6380" s="65">
        <f t="shared" si="907"/>
        <v>0.30294100041549449</v>
      </c>
      <c r="S6380" s="65">
        <f t="shared" si="908"/>
        <v>1.2672253749261158E-3</v>
      </c>
      <c r="T6380" s="66">
        <f>(L6380*'Football Field'!$F$4)+(M6380*'Football Field'!$F$5)+(N6380*'Football Field'!$F$6)+(O6380*'Football Field'!$F$7)+(P6380*'Football Field'!$F$8)+(Q6380*'Football Field'!$F$9)+(R6380*'Football Field'!$F$10)+(S6380*'Football Field'!$F$11)</f>
        <v>167330812.25676385</v>
      </c>
    </row>
    <row r="6381" spans="2:20" x14ac:dyDescent="0.3">
      <c r="B6381" s="62">
        <f t="shared" si="900"/>
        <v>6354</v>
      </c>
      <c r="C6381" s="62">
        <v>0.8734504255290092</v>
      </c>
      <c r="D6381" s="62">
        <v>0.42779067690422423</v>
      </c>
      <c r="E6381" s="62">
        <v>0.49766969027584174</v>
      </c>
      <c r="F6381" s="62">
        <v>0.98451007846977112</v>
      </c>
      <c r="G6381" s="62">
        <v>0.35644121002783868</v>
      </c>
      <c r="H6381" s="62">
        <v>0.94157600403048181</v>
      </c>
      <c r="I6381" s="62">
        <v>0.94365168394199994</v>
      </c>
      <c r="J6381" s="62">
        <v>0.22750702806762957</v>
      </c>
      <c r="K6381" s="62"/>
      <c r="L6381" s="65">
        <f t="shared" si="901"/>
        <v>0.16628925829350491</v>
      </c>
      <c r="M6381" s="65">
        <f t="shared" si="902"/>
        <v>8.1443654142357783E-2</v>
      </c>
      <c r="N6381" s="65">
        <f t="shared" si="903"/>
        <v>9.4747362016574452E-2</v>
      </c>
      <c r="O6381" s="65">
        <f t="shared" si="904"/>
        <v>0.18743301960390571</v>
      </c>
      <c r="P6381" s="65">
        <f t="shared" si="905"/>
        <v>6.7859998356369383E-2</v>
      </c>
      <c r="Q6381" s="65">
        <f t="shared" si="906"/>
        <v>0.17925914369136781</v>
      </c>
      <c r="R6381" s="65">
        <f t="shared" si="907"/>
        <v>0.17965431583033842</v>
      </c>
      <c r="S6381" s="65">
        <f t="shared" si="908"/>
        <v>4.3313248065581539E-2</v>
      </c>
      <c r="T6381" s="66">
        <f>(L6381*'Football Field'!$F$4)+(M6381*'Football Field'!$F$5)+(N6381*'Football Field'!$F$6)+(O6381*'Football Field'!$F$7)+(P6381*'Football Field'!$F$8)+(Q6381*'Football Field'!$F$9)+(R6381*'Football Field'!$F$10)+(S6381*'Football Field'!$F$11)</f>
        <v>141563658.69262472</v>
      </c>
    </row>
    <row r="6382" spans="2:20" x14ac:dyDescent="0.3">
      <c r="B6382" s="62">
        <f t="shared" si="900"/>
        <v>6355</v>
      </c>
      <c r="C6382" s="62">
        <v>0.91551778232072234</v>
      </c>
      <c r="D6382" s="62">
        <v>0.37564874972290108</v>
      </c>
      <c r="E6382" s="62">
        <v>0.2850836952520609</v>
      </c>
      <c r="F6382" s="62">
        <v>0.96496398645133374</v>
      </c>
      <c r="G6382" s="62">
        <v>0.70512880382320764</v>
      </c>
      <c r="H6382" s="62">
        <v>0.51177401824539537</v>
      </c>
      <c r="I6382" s="62">
        <v>0.11297410820955023</v>
      </c>
      <c r="J6382" s="62">
        <v>0.20566605177789277</v>
      </c>
      <c r="K6382" s="62"/>
      <c r="L6382" s="65">
        <f t="shared" si="901"/>
        <v>0.22457010274323638</v>
      </c>
      <c r="M6382" s="65">
        <f t="shared" si="902"/>
        <v>9.2144008505000874E-2</v>
      </c>
      <c r="N6382" s="65">
        <f t="shared" si="903"/>
        <v>6.9929034661556144E-2</v>
      </c>
      <c r="O6382" s="65">
        <f t="shared" si="904"/>
        <v>0.23669891045872044</v>
      </c>
      <c r="P6382" s="65">
        <f t="shared" si="905"/>
        <v>0.17296315918669941</v>
      </c>
      <c r="Q6382" s="65">
        <f t="shared" si="906"/>
        <v>0.12553458390218969</v>
      </c>
      <c r="R6382" s="65">
        <f t="shared" si="907"/>
        <v>2.7711757846617575E-2</v>
      </c>
      <c r="S6382" s="65">
        <f t="shared" si="908"/>
        <v>5.0448442695979451E-2</v>
      </c>
      <c r="T6382" s="66">
        <f>(L6382*'Football Field'!$F$4)+(M6382*'Football Field'!$F$5)+(N6382*'Football Field'!$F$6)+(O6382*'Football Field'!$F$7)+(P6382*'Football Field'!$F$8)+(Q6382*'Football Field'!$F$9)+(R6382*'Football Field'!$F$10)+(S6382*'Football Field'!$F$11)</f>
        <v>128532842.18637592</v>
      </c>
    </row>
    <row r="6383" spans="2:20" x14ac:dyDescent="0.3">
      <c r="B6383" s="62">
        <f t="shared" si="900"/>
        <v>6356</v>
      </c>
      <c r="C6383" s="62">
        <v>0.40455155415186883</v>
      </c>
      <c r="D6383" s="62">
        <v>0.11776360338368796</v>
      </c>
      <c r="E6383" s="62">
        <v>0.89853041681145762</v>
      </c>
      <c r="F6383" s="62">
        <v>3.2855599888465203E-2</v>
      </c>
      <c r="G6383" s="62">
        <v>0.69607687021613962</v>
      </c>
      <c r="H6383" s="62">
        <v>0.7385299959350945</v>
      </c>
      <c r="I6383" s="62">
        <v>0.83774507467595083</v>
      </c>
      <c r="J6383" s="62">
        <v>0.74145788593804962</v>
      </c>
      <c r="K6383" s="62"/>
      <c r="L6383" s="65">
        <f t="shared" si="901"/>
        <v>9.0554126013623698E-2</v>
      </c>
      <c r="M6383" s="65">
        <f t="shared" si="902"/>
        <v>2.6360002998830699E-2</v>
      </c>
      <c r="N6383" s="65">
        <f t="shared" si="903"/>
        <v>0.2011255073821169</v>
      </c>
      <c r="O6383" s="65">
        <f t="shared" si="904"/>
        <v>7.3543411266599251E-3</v>
      </c>
      <c r="P6383" s="65">
        <f t="shared" si="905"/>
        <v>0.15580865275098812</v>
      </c>
      <c r="Q6383" s="65">
        <f t="shared" si="906"/>
        <v>0.16531128759832156</v>
      </c>
      <c r="R6383" s="65">
        <f t="shared" si="907"/>
        <v>0.18751942065465479</v>
      </c>
      <c r="S6383" s="65">
        <f t="shared" si="908"/>
        <v>0.16596666147480429</v>
      </c>
      <c r="T6383" s="66">
        <f>(L6383*'Football Field'!$F$4)+(M6383*'Football Field'!$F$5)+(N6383*'Football Field'!$F$6)+(O6383*'Football Field'!$F$7)+(P6383*'Football Field'!$F$8)+(Q6383*'Football Field'!$F$9)+(R6383*'Football Field'!$F$10)+(S6383*'Football Field'!$F$11)</f>
        <v>152860730.07535514</v>
      </c>
    </row>
    <row r="6384" spans="2:20" x14ac:dyDescent="0.3">
      <c r="B6384" s="62">
        <f t="shared" si="900"/>
        <v>6357</v>
      </c>
      <c r="C6384" s="62">
        <v>0.67860089811889479</v>
      </c>
      <c r="D6384" s="62">
        <v>0.88049734370876664</v>
      </c>
      <c r="E6384" s="62">
        <v>0.21333022884980468</v>
      </c>
      <c r="F6384" s="62">
        <v>0.91581059771778084</v>
      </c>
      <c r="G6384" s="62">
        <v>0.93325343968699292</v>
      </c>
      <c r="H6384" s="62">
        <v>0.51509630707284815</v>
      </c>
      <c r="I6384" s="62">
        <v>0.27098966916909206</v>
      </c>
      <c r="J6384" s="62">
        <v>5.2204476460242732E-2</v>
      </c>
      <c r="K6384" s="62"/>
      <c r="L6384" s="65">
        <f t="shared" si="901"/>
        <v>0.15216007238153514</v>
      </c>
      <c r="M6384" s="65">
        <f t="shared" si="902"/>
        <v>0.19743053674385486</v>
      </c>
      <c r="N6384" s="65">
        <f t="shared" si="903"/>
        <v>4.7834217657148598E-2</v>
      </c>
      <c r="O6384" s="65">
        <f t="shared" si="904"/>
        <v>0.20534869202619241</v>
      </c>
      <c r="P6384" s="65">
        <f t="shared" si="905"/>
        <v>0.20925983347020205</v>
      </c>
      <c r="Q6384" s="65">
        <f t="shared" si="906"/>
        <v>0.11549806607231149</v>
      </c>
      <c r="R6384" s="65">
        <f t="shared" si="907"/>
        <v>6.0762972447750738E-2</v>
      </c>
      <c r="S6384" s="65">
        <f t="shared" si="908"/>
        <v>1.1705609201004838E-2</v>
      </c>
      <c r="T6384" s="66">
        <f>(L6384*'Football Field'!$F$4)+(M6384*'Football Field'!$F$5)+(N6384*'Football Field'!$F$6)+(O6384*'Football Field'!$F$7)+(P6384*'Football Field'!$F$8)+(Q6384*'Football Field'!$F$9)+(R6384*'Football Field'!$F$10)+(S6384*'Football Field'!$F$11)</f>
        <v>135006961.10087711</v>
      </c>
    </row>
    <row r="6385" spans="2:20" x14ac:dyDescent="0.3">
      <c r="B6385" s="62">
        <f t="shared" si="900"/>
        <v>6358</v>
      </c>
      <c r="C6385" s="62">
        <v>0.97968693546649788</v>
      </c>
      <c r="D6385" s="62">
        <v>0.95866615106643949</v>
      </c>
      <c r="E6385" s="62">
        <v>0.44512449391638209</v>
      </c>
      <c r="F6385" s="62">
        <v>0.84450628572290121</v>
      </c>
      <c r="G6385" s="62">
        <v>0.85146077937600595</v>
      </c>
      <c r="H6385" s="62">
        <v>0.51001813808510832</v>
      </c>
      <c r="I6385" s="62">
        <v>9.4051317326198092E-2</v>
      </c>
      <c r="J6385" s="62">
        <v>0.18189982099537416</v>
      </c>
      <c r="K6385" s="62"/>
      <c r="L6385" s="65">
        <f t="shared" si="901"/>
        <v>0.20135736674853408</v>
      </c>
      <c r="M6385" s="65">
        <f t="shared" si="902"/>
        <v>0.1970369153466085</v>
      </c>
      <c r="N6385" s="65">
        <f t="shared" si="903"/>
        <v>9.1487487201815001E-2</v>
      </c>
      <c r="O6385" s="65">
        <f t="shared" si="904"/>
        <v>0.17357336894033085</v>
      </c>
      <c r="P6385" s="65">
        <f t="shared" si="905"/>
        <v>0.17500274242523067</v>
      </c>
      <c r="Q6385" s="65">
        <f t="shared" si="906"/>
        <v>0.10482523096003818</v>
      </c>
      <c r="R6385" s="65">
        <f t="shared" si="907"/>
        <v>1.9330589099890719E-2</v>
      </c>
      <c r="S6385" s="65">
        <f t="shared" si="908"/>
        <v>3.7386299277551993E-2</v>
      </c>
      <c r="T6385" s="66">
        <f>(L6385*'Football Field'!$F$4)+(M6385*'Football Field'!$F$5)+(N6385*'Football Field'!$F$6)+(O6385*'Football Field'!$F$7)+(P6385*'Football Field'!$F$8)+(Q6385*'Football Field'!$F$9)+(R6385*'Football Field'!$F$10)+(S6385*'Football Field'!$F$11)</f>
        <v>127327802.05202551</v>
      </c>
    </row>
    <row r="6386" spans="2:20" x14ac:dyDescent="0.3">
      <c r="B6386" s="62">
        <f t="shared" si="900"/>
        <v>6359</v>
      </c>
      <c r="C6386" s="62">
        <v>0.34483382649695382</v>
      </c>
      <c r="D6386" s="62">
        <v>0.78913891514989543</v>
      </c>
      <c r="E6386" s="62">
        <v>7.5238605056402341E-2</v>
      </c>
      <c r="F6386" s="62">
        <v>0.70687277407929927</v>
      </c>
      <c r="G6386" s="62">
        <v>0.26917806975027558</v>
      </c>
      <c r="H6386" s="62">
        <v>0.4318921344073261</v>
      </c>
      <c r="I6386" s="62">
        <v>0.91172145127930415</v>
      </c>
      <c r="J6386" s="62">
        <v>0.33380255326194497</v>
      </c>
      <c r="K6386" s="62"/>
      <c r="L6386" s="65">
        <f t="shared" si="901"/>
        <v>8.9273244387204964E-2</v>
      </c>
      <c r="M6386" s="65">
        <f t="shared" si="902"/>
        <v>0.20429837740484183</v>
      </c>
      <c r="N6386" s="65">
        <f t="shared" si="903"/>
        <v>1.9478351195374784E-2</v>
      </c>
      <c r="O6386" s="65">
        <f t="shared" si="904"/>
        <v>0.18300068340772321</v>
      </c>
      <c r="P6386" s="65">
        <f t="shared" si="905"/>
        <v>6.9686897740308354E-2</v>
      </c>
      <c r="Q6386" s="65">
        <f t="shared" si="906"/>
        <v>0.11181157154893386</v>
      </c>
      <c r="R6386" s="65">
        <f t="shared" si="907"/>
        <v>0.23603349114543293</v>
      </c>
      <c r="S6386" s="65">
        <f t="shared" si="908"/>
        <v>8.6417383170179968E-2</v>
      </c>
      <c r="T6386" s="66">
        <f>(L6386*'Football Field'!$F$4)+(M6386*'Football Field'!$F$5)+(N6386*'Football Field'!$F$6)+(O6386*'Football Field'!$F$7)+(P6386*'Football Field'!$F$8)+(Q6386*'Football Field'!$F$9)+(R6386*'Football Field'!$F$10)+(S6386*'Football Field'!$F$11)</f>
        <v>147850061.93073541</v>
      </c>
    </row>
    <row r="6387" spans="2:20" x14ac:dyDescent="0.3">
      <c r="B6387" s="62">
        <f t="shared" si="900"/>
        <v>6360</v>
      </c>
      <c r="C6387" s="62">
        <v>0.8222429443743664</v>
      </c>
      <c r="D6387" s="62">
        <v>0.5878965961176521</v>
      </c>
      <c r="E6387" s="62">
        <v>0.108139708930717</v>
      </c>
      <c r="F6387" s="62">
        <v>0.53116767194831593</v>
      </c>
      <c r="G6387" s="62">
        <v>0.8202769166263354</v>
      </c>
      <c r="H6387" s="62">
        <v>0.53494936569990004</v>
      </c>
      <c r="I6387" s="62">
        <v>0.11763374318698661</v>
      </c>
      <c r="J6387" s="62">
        <v>3.1264270648799775E-3</v>
      </c>
      <c r="K6387" s="62"/>
      <c r="L6387" s="65">
        <f t="shared" si="901"/>
        <v>0.2332317355506561</v>
      </c>
      <c r="M6387" s="65">
        <f t="shared" si="902"/>
        <v>0.1667586743978362</v>
      </c>
      <c r="N6387" s="65">
        <f t="shared" si="903"/>
        <v>3.067416043933913E-2</v>
      </c>
      <c r="O6387" s="65">
        <f t="shared" si="904"/>
        <v>0.15066734089298855</v>
      </c>
      <c r="P6387" s="65">
        <f t="shared" si="905"/>
        <v>0.23267406574399949</v>
      </c>
      <c r="Q6387" s="65">
        <f t="shared" si="906"/>
        <v>0.15174002993585306</v>
      </c>
      <c r="R6387" s="65">
        <f t="shared" si="907"/>
        <v>3.3367172403889311E-2</v>
      </c>
      <c r="S6387" s="65">
        <f t="shared" si="908"/>
        <v>8.8682063543801598E-4</v>
      </c>
      <c r="T6387" s="66">
        <f>(L6387*'Football Field'!$F$4)+(M6387*'Football Field'!$F$5)+(N6387*'Football Field'!$F$6)+(O6387*'Football Field'!$F$7)+(P6387*'Football Field'!$F$8)+(Q6387*'Football Field'!$F$9)+(R6387*'Football Field'!$F$10)+(S6387*'Football Field'!$F$11)</f>
        <v>131910345.77745487</v>
      </c>
    </row>
    <row r="6388" spans="2:20" x14ac:dyDescent="0.3">
      <c r="B6388" s="62">
        <f t="shared" si="900"/>
        <v>6361</v>
      </c>
      <c r="C6388" s="62">
        <v>0.94321475596579984</v>
      </c>
      <c r="D6388" s="62">
        <v>0.44243492189567235</v>
      </c>
      <c r="E6388" s="62">
        <v>0.81262559917522936</v>
      </c>
      <c r="F6388" s="62">
        <v>0.92735730429091201</v>
      </c>
      <c r="G6388" s="62">
        <v>0.36347201550972807</v>
      </c>
      <c r="H6388" s="62">
        <v>0.19867067108568892</v>
      </c>
      <c r="I6388" s="62">
        <v>0.15639736115057423</v>
      </c>
      <c r="J6388" s="62">
        <v>4.1965754101445096E-3</v>
      </c>
      <c r="K6388" s="62"/>
      <c r="L6388" s="65">
        <f t="shared" si="901"/>
        <v>0.24509466369984895</v>
      </c>
      <c r="M6388" s="65">
        <f t="shared" si="902"/>
        <v>0.11496685956747334</v>
      </c>
      <c r="N6388" s="65">
        <f t="shared" si="903"/>
        <v>0.21116102847627929</v>
      </c>
      <c r="O6388" s="65">
        <f t="shared" si="904"/>
        <v>0.24097409968109204</v>
      </c>
      <c r="P6388" s="65">
        <f t="shared" si="905"/>
        <v>9.4448322444282487E-2</v>
      </c>
      <c r="Q6388" s="65">
        <f t="shared" si="906"/>
        <v>5.1624639043004752E-2</v>
      </c>
      <c r="R6388" s="65">
        <f t="shared" si="907"/>
        <v>4.0639905591270988E-2</v>
      </c>
      <c r="S6388" s="65">
        <f t="shared" si="908"/>
        <v>1.0904814967480415E-3</v>
      </c>
      <c r="T6388" s="66">
        <f>(L6388*'Football Field'!$F$4)+(M6388*'Football Field'!$F$5)+(N6388*'Football Field'!$F$6)+(O6388*'Football Field'!$F$7)+(P6388*'Football Field'!$F$8)+(Q6388*'Football Field'!$F$9)+(R6388*'Football Field'!$F$10)+(S6388*'Football Field'!$F$11)</f>
        <v>127063502.69054966</v>
      </c>
    </row>
    <row r="6389" spans="2:20" x14ac:dyDescent="0.3">
      <c r="B6389" s="62">
        <f t="shared" si="900"/>
        <v>6362</v>
      </c>
      <c r="C6389" s="62">
        <v>0.30024239800040087</v>
      </c>
      <c r="D6389" s="62">
        <v>0.27020613542766525</v>
      </c>
      <c r="E6389" s="62">
        <v>0.80219782437935272</v>
      </c>
      <c r="F6389" s="62">
        <v>0.67952109626722035</v>
      </c>
      <c r="G6389" s="62">
        <v>0.72412877699939382</v>
      </c>
      <c r="H6389" s="62">
        <v>0.83790450957079843</v>
      </c>
      <c r="I6389" s="62">
        <v>0.56734026310339891</v>
      </c>
      <c r="J6389" s="62">
        <v>7.9583330160641896E-2</v>
      </c>
      <c r="K6389" s="62"/>
      <c r="L6389" s="65">
        <f t="shared" si="901"/>
        <v>7.0460839551466078E-2</v>
      </c>
      <c r="M6389" s="65">
        <f t="shared" si="902"/>
        <v>6.3411934093881767E-2</v>
      </c>
      <c r="N6389" s="65">
        <f t="shared" si="903"/>
        <v>0.18825966142214623</v>
      </c>
      <c r="O6389" s="65">
        <f t="shared" si="904"/>
        <v>0.15946990583207715</v>
      </c>
      <c r="P6389" s="65">
        <f t="shared" si="905"/>
        <v>0.16993842945087831</v>
      </c>
      <c r="Q6389" s="65">
        <f t="shared" si="906"/>
        <v>0.19663930078335931</v>
      </c>
      <c r="R6389" s="65">
        <f t="shared" si="907"/>
        <v>0.13314332524602929</v>
      </c>
      <c r="S6389" s="65">
        <f t="shared" si="908"/>
        <v>1.867660362016178E-2</v>
      </c>
      <c r="T6389" s="66">
        <f>(L6389*'Football Field'!$F$4)+(M6389*'Football Field'!$F$5)+(N6389*'Football Field'!$F$6)+(O6389*'Football Field'!$F$7)+(P6389*'Football Field'!$F$8)+(Q6389*'Football Field'!$F$9)+(R6389*'Football Field'!$F$10)+(S6389*'Football Field'!$F$11)</f>
        <v>146052800.5387834</v>
      </c>
    </row>
    <row r="6390" spans="2:20" x14ac:dyDescent="0.3">
      <c r="B6390" s="62">
        <f t="shared" si="900"/>
        <v>6363</v>
      </c>
      <c r="C6390" s="62">
        <v>0.81085989994754426</v>
      </c>
      <c r="D6390" s="62">
        <v>0.50226647985223716</v>
      </c>
      <c r="E6390" s="62">
        <v>0.53038771136331608</v>
      </c>
      <c r="F6390" s="62">
        <v>0.8090128751873219</v>
      </c>
      <c r="G6390" s="62">
        <v>0.84391640471718943</v>
      </c>
      <c r="H6390" s="62">
        <v>0.11300864391669574</v>
      </c>
      <c r="I6390" s="62">
        <v>0.70042108824066263</v>
      </c>
      <c r="J6390" s="62">
        <v>0.93100586036760458</v>
      </c>
      <c r="K6390" s="62"/>
      <c r="L6390" s="65">
        <f t="shared" si="901"/>
        <v>0.15471830309008086</v>
      </c>
      <c r="M6390" s="65">
        <f t="shared" si="902"/>
        <v>9.5836305959628262E-2</v>
      </c>
      <c r="N6390" s="65">
        <f t="shared" si="903"/>
        <v>0.10120205313799892</v>
      </c>
      <c r="O6390" s="65">
        <f t="shared" si="904"/>
        <v>0.15436587656524536</v>
      </c>
      <c r="P6390" s="65">
        <f t="shared" si="905"/>
        <v>0.16102573835032682</v>
      </c>
      <c r="Q6390" s="65">
        <f t="shared" si="906"/>
        <v>2.156291811006248E-2</v>
      </c>
      <c r="R6390" s="65">
        <f t="shared" si="907"/>
        <v>0.13364572872343741</v>
      </c>
      <c r="S6390" s="65">
        <f t="shared" si="908"/>
        <v>0.17764307606321997</v>
      </c>
      <c r="T6390" s="66">
        <f>(L6390*'Football Field'!$F$4)+(M6390*'Football Field'!$F$5)+(N6390*'Football Field'!$F$6)+(O6390*'Football Field'!$F$7)+(P6390*'Football Field'!$F$8)+(Q6390*'Football Field'!$F$9)+(R6390*'Football Field'!$F$10)+(S6390*'Football Field'!$F$11)</f>
        <v>143801936.19307613</v>
      </c>
    </row>
    <row r="6391" spans="2:20" x14ac:dyDescent="0.3">
      <c r="B6391" s="62">
        <f t="shared" si="900"/>
        <v>6364</v>
      </c>
      <c r="C6391" s="62">
        <v>0.54421043846147676</v>
      </c>
      <c r="D6391" s="62">
        <v>0.97733025094399173</v>
      </c>
      <c r="E6391" s="62">
        <v>0.63824601661134406</v>
      </c>
      <c r="F6391" s="62">
        <v>0.41587634703743859</v>
      </c>
      <c r="G6391" s="62">
        <v>0.63179887099252874</v>
      </c>
      <c r="H6391" s="62">
        <v>0.19759328134423859</v>
      </c>
      <c r="I6391" s="62">
        <v>0.44341696420465093</v>
      </c>
      <c r="J6391" s="62">
        <v>0.67662925948573749</v>
      </c>
      <c r="K6391" s="62"/>
      <c r="L6391" s="65">
        <f t="shared" si="901"/>
        <v>0.12026480444482573</v>
      </c>
      <c r="M6391" s="65">
        <f t="shared" si="902"/>
        <v>0.21597974460041869</v>
      </c>
      <c r="N6391" s="65">
        <f t="shared" si="903"/>
        <v>0.14104568187345753</v>
      </c>
      <c r="O6391" s="65">
        <f t="shared" si="904"/>
        <v>9.1904314976175308E-2</v>
      </c>
      <c r="P6391" s="65">
        <f t="shared" si="905"/>
        <v>0.13962093024747593</v>
      </c>
      <c r="Q6391" s="65">
        <f t="shared" si="906"/>
        <v>4.3666044715455127E-2</v>
      </c>
      <c r="R6391" s="65">
        <f t="shared" si="907"/>
        <v>9.7990502788500897E-2</v>
      </c>
      <c r="S6391" s="65">
        <f t="shared" si="908"/>
        <v>0.14952797635369092</v>
      </c>
      <c r="T6391" s="66">
        <f>(L6391*'Football Field'!$F$4)+(M6391*'Football Field'!$F$5)+(N6391*'Football Field'!$F$6)+(O6391*'Football Field'!$F$7)+(P6391*'Football Field'!$F$8)+(Q6391*'Football Field'!$F$9)+(R6391*'Football Field'!$F$10)+(S6391*'Football Field'!$F$11)</f>
        <v>137260502.58275148</v>
      </c>
    </row>
    <row r="6392" spans="2:20" x14ac:dyDescent="0.3">
      <c r="B6392" s="62">
        <f t="shared" si="900"/>
        <v>6365</v>
      </c>
      <c r="C6392" s="62">
        <v>0.62482551457117141</v>
      </c>
      <c r="D6392" s="62">
        <v>0.29294282054714882</v>
      </c>
      <c r="E6392" s="62">
        <v>0.53460431145193443</v>
      </c>
      <c r="F6392" s="62">
        <v>0.43945279156243522</v>
      </c>
      <c r="G6392" s="62">
        <v>0.37252899614465018</v>
      </c>
      <c r="H6392" s="62">
        <v>0.8010071849764766</v>
      </c>
      <c r="I6392" s="62">
        <v>0.99281563216918067</v>
      </c>
      <c r="J6392" s="62">
        <v>6.1549437227816473E-2</v>
      </c>
      <c r="K6392" s="62"/>
      <c r="L6392" s="65">
        <f t="shared" si="901"/>
        <v>0.15166673951756687</v>
      </c>
      <c r="M6392" s="65">
        <f t="shared" si="902"/>
        <v>7.1107343444447232E-2</v>
      </c>
      <c r="N6392" s="65">
        <f t="shared" si="903"/>
        <v>0.12976693646320847</v>
      </c>
      <c r="O6392" s="65">
        <f t="shared" si="904"/>
        <v>0.10667037519092154</v>
      </c>
      <c r="P6392" s="65">
        <f t="shared" si="905"/>
        <v>9.0425657889128361E-2</v>
      </c>
      <c r="Q6392" s="65">
        <f t="shared" si="906"/>
        <v>0.19443211783517647</v>
      </c>
      <c r="R6392" s="65">
        <f t="shared" si="907"/>
        <v>0.24099065476946038</v>
      </c>
      <c r="S6392" s="65">
        <f t="shared" si="908"/>
        <v>1.4940174890090472E-2</v>
      </c>
      <c r="T6392" s="66">
        <f>(L6392*'Football Field'!$F$4)+(M6392*'Football Field'!$F$5)+(N6392*'Football Field'!$F$6)+(O6392*'Football Field'!$F$7)+(P6392*'Football Field'!$F$8)+(Q6392*'Football Field'!$F$9)+(R6392*'Football Field'!$F$10)+(S6392*'Football Field'!$F$11)</f>
        <v>152153316.04833513</v>
      </c>
    </row>
    <row r="6393" spans="2:20" x14ac:dyDescent="0.3">
      <c r="B6393" s="62">
        <f t="shared" si="900"/>
        <v>6366</v>
      </c>
      <c r="C6393" s="62">
        <v>0.52557344085773372</v>
      </c>
      <c r="D6393" s="62">
        <v>0.22301167248566056</v>
      </c>
      <c r="E6393" s="62">
        <v>1.1858768893510563E-2</v>
      </c>
      <c r="F6393" s="62">
        <v>0.60042981735861911</v>
      </c>
      <c r="G6393" s="62">
        <v>0.82645311879794181</v>
      </c>
      <c r="H6393" s="62">
        <v>0.85996178782045474</v>
      </c>
      <c r="I6393" s="62">
        <v>0.48469043783320354</v>
      </c>
      <c r="J6393" s="62">
        <v>0.2546362629673633</v>
      </c>
      <c r="K6393" s="62"/>
      <c r="L6393" s="65">
        <f t="shared" si="901"/>
        <v>0.13879768559645844</v>
      </c>
      <c r="M6393" s="65">
        <f t="shared" si="902"/>
        <v>5.8894726399205184E-2</v>
      </c>
      <c r="N6393" s="65">
        <f t="shared" si="903"/>
        <v>3.1317596143296826E-3</v>
      </c>
      <c r="O6393" s="65">
        <f t="shared" si="904"/>
        <v>0.15856636301193772</v>
      </c>
      <c r="P6393" s="65">
        <f t="shared" si="905"/>
        <v>0.2182564247461275</v>
      </c>
      <c r="Q6393" s="65">
        <f t="shared" si="906"/>
        <v>0.22710566511137928</v>
      </c>
      <c r="R6393" s="65">
        <f t="shared" si="907"/>
        <v>0.12800097145737049</v>
      </c>
      <c r="S6393" s="65">
        <f t="shared" si="908"/>
        <v>6.7246404063191809E-2</v>
      </c>
      <c r="T6393" s="66">
        <f>(L6393*'Football Field'!$F$4)+(M6393*'Football Field'!$F$5)+(N6393*'Football Field'!$F$6)+(O6393*'Football Field'!$F$7)+(P6393*'Football Field'!$F$8)+(Q6393*'Football Field'!$F$9)+(R6393*'Football Field'!$F$10)+(S6393*'Football Field'!$F$11)</f>
        <v>144510919.89110705</v>
      </c>
    </row>
    <row r="6394" spans="2:20" x14ac:dyDescent="0.3">
      <c r="B6394" s="62">
        <f t="shared" si="900"/>
        <v>6367</v>
      </c>
      <c r="C6394" s="62">
        <v>0.73212083905898762</v>
      </c>
      <c r="D6394" s="62">
        <v>0.9225741934625884</v>
      </c>
      <c r="E6394" s="62">
        <v>0.64125639690595393</v>
      </c>
      <c r="F6394" s="62">
        <v>0.24712485614083468</v>
      </c>
      <c r="G6394" s="62">
        <v>0.7627514978874671</v>
      </c>
      <c r="H6394" s="62">
        <v>0.6464879010316199</v>
      </c>
      <c r="I6394" s="62">
        <v>6.1783275991198372E-2</v>
      </c>
      <c r="J6394" s="62">
        <v>0.80186272774894785</v>
      </c>
      <c r="K6394" s="62"/>
      <c r="L6394" s="65">
        <f t="shared" si="901"/>
        <v>0.15201965598036718</v>
      </c>
      <c r="M6394" s="65">
        <f t="shared" si="902"/>
        <v>0.19156593286814963</v>
      </c>
      <c r="N6394" s="65">
        <f t="shared" si="903"/>
        <v>0.13315230444492041</v>
      </c>
      <c r="O6394" s="65">
        <f t="shared" si="904"/>
        <v>5.1313708899495679E-2</v>
      </c>
      <c r="P6394" s="65">
        <f t="shared" si="905"/>
        <v>0.15837989321052512</v>
      </c>
      <c r="Q6394" s="65">
        <f t="shared" si="906"/>
        <v>0.13423858886002574</v>
      </c>
      <c r="R6394" s="65">
        <f t="shared" si="907"/>
        <v>1.2828855375287728E-2</v>
      </c>
      <c r="S6394" s="65">
        <f t="shared" si="908"/>
        <v>0.16650106036122866</v>
      </c>
      <c r="T6394" s="66">
        <f>(L6394*'Football Field'!$F$4)+(M6394*'Football Field'!$F$5)+(N6394*'Football Field'!$F$6)+(O6394*'Football Field'!$F$7)+(P6394*'Football Field'!$F$8)+(Q6394*'Football Field'!$F$9)+(R6394*'Football Field'!$F$10)+(S6394*'Football Field'!$F$11)</f>
        <v>126538579.72825341</v>
      </c>
    </row>
    <row r="6395" spans="2:20" x14ac:dyDescent="0.3">
      <c r="B6395" s="62">
        <f t="shared" si="900"/>
        <v>6368</v>
      </c>
      <c r="C6395" s="62">
        <v>0.81867592507194997</v>
      </c>
      <c r="D6395" s="62">
        <v>0.66275144471749203</v>
      </c>
      <c r="E6395" s="62">
        <v>0.49995791249700483</v>
      </c>
      <c r="F6395" s="62">
        <v>0.48981517882594927</v>
      </c>
      <c r="G6395" s="62">
        <v>0.49345764770886846</v>
      </c>
      <c r="H6395" s="62">
        <v>0.55297025990151361</v>
      </c>
      <c r="I6395" s="62">
        <v>5.0483731832955847E-2</v>
      </c>
      <c r="J6395" s="62">
        <v>0.38714618614977192</v>
      </c>
      <c r="K6395" s="62"/>
      <c r="L6395" s="65">
        <f t="shared" si="901"/>
        <v>0.20698418806774266</v>
      </c>
      <c r="M6395" s="65">
        <f t="shared" si="902"/>
        <v>0.16756211520879574</v>
      </c>
      <c r="N6395" s="65">
        <f t="shared" si="903"/>
        <v>0.12640335377779841</v>
      </c>
      <c r="O6395" s="65">
        <f t="shared" si="904"/>
        <v>0.12383898681720129</v>
      </c>
      <c r="P6395" s="65">
        <f t="shared" si="905"/>
        <v>0.12475990490115103</v>
      </c>
      <c r="Q6395" s="65">
        <f t="shared" si="906"/>
        <v>0.1398063589829692</v>
      </c>
      <c r="R6395" s="65">
        <f t="shared" si="907"/>
        <v>1.2763700414368081E-2</v>
      </c>
      <c r="S6395" s="65">
        <f t="shared" si="908"/>
        <v>9.7881391829973657E-2</v>
      </c>
      <c r="T6395" s="66">
        <f>(L6395*'Football Field'!$F$4)+(M6395*'Football Field'!$F$5)+(N6395*'Football Field'!$F$6)+(O6395*'Football Field'!$F$7)+(P6395*'Football Field'!$F$8)+(Q6395*'Football Field'!$F$9)+(R6395*'Football Field'!$F$10)+(S6395*'Football Field'!$F$11)</f>
        <v>123392717.81651247</v>
      </c>
    </row>
    <row r="6396" spans="2:20" x14ac:dyDescent="0.3">
      <c r="B6396" s="62">
        <f t="shared" si="900"/>
        <v>6369</v>
      </c>
      <c r="C6396" s="62">
        <v>0.26697993333608805</v>
      </c>
      <c r="D6396" s="62">
        <v>0.14500523970659329</v>
      </c>
      <c r="E6396" s="62">
        <v>0.83265596511074691</v>
      </c>
      <c r="F6396" s="62">
        <v>0.11266666827558114</v>
      </c>
      <c r="G6396" s="62">
        <v>0.27093484131808443</v>
      </c>
      <c r="H6396" s="62">
        <v>0.15350644888370801</v>
      </c>
      <c r="I6396" s="62">
        <v>0.44916808374600037</v>
      </c>
      <c r="J6396" s="62">
        <v>7.3226002277446356E-2</v>
      </c>
      <c r="K6396" s="62"/>
      <c r="L6396" s="65">
        <f t="shared" si="901"/>
        <v>0.11586950643776468</v>
      </c>
      <c r="M6396" s="65">
        <f t="shared" si="902"/>
        <v>6.2932391006862293E-2</v>
      </c>
      <c r="N6396" s="65">
        <f t="shared" si="903"/>
        <v>0.36137336055286817</v>
      </c>
      <c r="O6396" s="65">
        <f t="shared" si="904"/>
        <v>4.8897424918617788E-2</v>
      </c>
      <c r="P6396" s="65">
        <f t="shared" si="905"/>
        <v>0.11758593969233376</v>
      </c>
      <c r="Q6396" s="65">
        <f t="shared" si="906"/>
        <v>6.6621922647566056E-2</v>
      </c>
      <c r="R6396" s="65">
        <f t="shared" si="907"/>
        <v>0.19493931068493017</v>
      </c>
      <c r="S6396" s="65">
        <f t="shared" si="908"/>
        <v>3.178014405905711E-2</v>
      </c>
      <c r="T6396" s="66">
        <f>(L6396*'Football Field'!$F$4)+(M6396*'Football Field'!$F$5)+(N6396*'Football Field'!$F$6)+(O6396*'Football Field'!$F$7)+(P6396*'Football Field'!$F$8)+(Q6396*'Football Field'!$F$9)+(R6396*'Football Field'!$F$10)+(S6396*'Football Field'!$F$11)</f>
        <v>153968965.14762524</v>
      </c>
    </row>
    <row r="6397" spans="2:20" x14ac:dyDescent="0.3">
      <c r="B6397" s="62">
        <f t="shared" si="900"/>
        <v>6370</v>
      </c>
      <c r="C6397" s="62">
        <v>0.33471186678276676</v>
      </c>
      <c r="D6397" s="62">
        <v>0.85842083177203765</v>
      </c>
      <c r="E6397" s="62">
        <v>6.6980471530438956E-3</v>
      </c>
      <c r="F6397" s="62">
        <v>0.63616248395947472</v>
      </c>
      <c r="G6397" s="62">
        <v>0.9788824468955778</v>
      </c>
      <c r="H6397" s="62">
        <v>0.71872102671054205</v>
      </c>
      <c r="I6397" s="62">
        <v>0.94156594173586894</v>
      </c>
      <c r="J6397" s="62">
        <v>0.85786994816483386</v>
      </c>
      <c r="K6397" s="62"/>
      <c r="L6397" s="65">
        <f t="shared" si="901"/>
        <v>6.2762014095164381E-2</v>
      </c>
      <c r="M6397" s="65">
        <f t="shared" si="902"/>
        <v>0.16096298246343882</v>
      </c>
      <c r="N6397" s="65">
        <f t="shared" si="903"/>
        <v>1.255954662946718E-3</v>
      </c>
      <c r="O6397" s="65">
        <f t="shared" si="904"/>
        <v>0.11928719220162122</v>
      </c>
      <c r="P6397" s="65">
        <f t="shared" si="905"/>
        <v>0.18355080899908036</v>
      </c>
      <c r="Q6397" s="65">
        <f t="shared" si="906"/>
        <v>0.13476779189957463</v>
      </c>
      <c r="R6397" s="65">
        <f t="shared" si="907"/>
        <v>0.17655356971584946</v>
      </c>
      <c r="S6397" s="65">
        <f t="shared" si="908"/>
        <v>0.16085968596232444</v>
      </c>
      <c r="T6397" s="66">
        <f>(L6397*'Football Field'!$F$4)+(M6397*'Football Field'!$F$5)+(N6397*'Football Field'!$F$6)+(O6397*'Football Field'!$F$7)+(P6397*'Football Field'!$F$8)+(Q6397*'Football Field'!$F$9)+(R6397*'Football Field'!$F$10)+(S6397*'Football Field'!$F$11)</f>
        <v>148842152.99646848</v>
      </c>
    </row>
    <row r="6398" spans="2:20" x14ac:dyDescent="0.3">
      <c r="B6398" s="62">
        <f t="shared" si="900"/>
        <v>6371</v>
      </c>
      <c r="C6398" s="62">
        <v>0.79169311088501981</v>
      </c>
      <c r="D6398" s="62">
        <v>0.75187707197169928</v>
      </c>
      <c r="E6398" s="62">
        <v>0.65545560410162074</v>
      </c>
      <c r="F6398" s="62">
        <v>0.50947494470182642</v>
      </c>
      <c r="G6398" s="62">
        <v>0.41641627477589616</v>
      </c>
      <c r="H6398" s="62">
        <v>0.37420784034996568</v>
      </c>
      <c r="I6398" s="62">
        <v>6.1504706151556787E-2</v>
      </c>
      <c r="J6398" s="62">
        <v>0.45752389581577657</v>
      </c>
      <c r="K6398" s="62"/>
      <c r="L6398" s="65">
        <f t="shared" si="901"/>
        <v>0.19702908835665395</v>
      </c>
      <c r="M6398" s="65">
        <f t="shared" si="902"/>
        <v>0.18712004943588462</v>
      </c>
      <c r="N6398" s="65">
        <f t="shared" si="903"/>
        <v>0.16312358710565841</v>
      </c>
      <c r="O6398" s="65">
        <f t="shared" si="904"/>
        <v>0.12679330224680491</v>
      </c>
      <c r="P6398" s="65">
        <f t="shared" si="905"/>
        <v>0.10363374124128832</v>
      </c>
      <c r="Q6398" s="65">
        <f t="shared" si="906"/>
        <v>9.312930556847307E-2</v>
      </c>
      <c r="R6398" s="65">
        <f t="shared" si="907"/>
        <v>1.5306709147864604E-2</v>
      </c>
      <c r="S6398" s="65">
        <f t="shared" si="908"/>
        <v>0.11386421689737213</v>
      </c>
      <c r="T6398" s="66">
        <f>(L6398*'Football Field'!$F$4)+(M6398*'Football Field'!$F$5)+(N6398*'Football Field'!$F$6)+(O6398*'Football Field'!$F$7)+(P6398*'Football Field'!$F$8)+(Q6398*'Football Field'!$F$9)+(R6398*'Football Field'!$F$10)+(S6398*'Football Field'!$F$11)</f>
        <v>123105322.81836511</v>
      </c>
    </row>
    <row r="6399" spans="2:20" x14ac:dyDescent="0.3">
      <c r="B6399" s="62">
        <f t="shared" si="900"/>
        <v>6372</v>
      </c>
      <c r="C6399" s="62">
        <v>0.73151771166343371</v>
      </c>
      <c r="D6399" s="62">
        <v>0.85206599789488024</v>
      </c>
      <c r="E6399" s="62">
        <v>0.59357504114451376</v>
      </c>
      <c r="F6399" s="62">
        <v>0.57640144374304292</v>
      </c>
      <c r="G6399" s="62">
        <v>0.78195115155852368</v>
      </c>
      <c r="H6399" s="62">
        <v>0.7014297802214905</v>
      </c>
      <c r="I6399" s="62">
        <v>0.26669491352979446</v>
      </c>
      <c r="J6399" s="62">
        <v>0.76834146369718437</v>
      </c>
      <c r="K6399" s="62"/>
      <c r="L6399" s="65">
        <f t="shared" si="901"/>
        <v>0.13875584848082692</v>
      </c>
      <c r="M6399" s="65">
        <f t="shared" si="902"/>
        <v>0.16162170596077519</v>
      </c>
      <c r="N6399" s="65">
        <f t="shared" si="903"/>
        <v>0.11259058688238975</v>
      </c>
      <c r="O6399" s="65">
        <f t="shared" si="904"/>
        <v>0.10933306209397343</v>
      </c>
      <c r="P6399" s="65">
        <f t="shared" si="905"/>
        <v>0.14832217152792998</v>
      </c>
      <c r="Q6399" s="65">
        <f t="shared" si="906"/>
        <v>0.13304870511342121</v>
      </c>
      <c r="R6399" s="65">
        <f t="shared" si="907"/>
        <v>5.0587263195854604E-2</v>
      </c>
      <c r="S6399" s="65">
        <f t="shared" si="908"/>
        <v>0.14574065674482903</v>
      </c>
      <c r="T6399" s="66">
        <f>(L6399*'Football Field'!$F$4)+(M6399*'Football Field'!$F$5)+(N6399*'Football Field'!$F$6)+(O6399*'Football Field'!$F$7)+(P6399*'Football Field'!$F$8)+(Q6399*'Football Field'!$F$9)+(R6399*'Football Field'!$F$10)+(S6399*'Football Field'!$F$11)</f>
        <v>130827791.27380757</v>
      </c>
    </row>
    <row r="6400" spans="2:20" x14ac:dyDescent="0.3">
      <c r="B6400" s="62">
        <f t="shared" si="900"/>
        <v>6373</v>
      </c>
      <c r="C6400" s="62">
        <v>0.67666826291519788</v>
      </c>
      <c r="D6400" s="62">
        <v>9.0532413154081004E-2</v>
      </c>
      <c r="E6400" s="62">
        <v>0.80103370156062947</v>
      </c>
      <c r="F6400" s="62">
        <v>0.87976134434056907</v>
      </c>
      <c r="G6400" s="62">
        <v>0.27260947603466867</v>
      </c>
      <c r="H6400" s="62">
        <v>0.34159495684379459</v>
      </c>
      <c r="I6400" s="62">
        <v>0.29628225863829549</v>
      </c>
      <c r="J6400" s="62">
        <v>0.58636005638582456</v>
      </c>
      <c r="K6400" s="62"/>
      <c r="L6400" s="65">
        <f t="shared" si="901"/>
        <v>0.1715323914916613</v>
      </c>
      <c r="M6400" s="65">
        <f t="shared" si="902"/>
        <v>2.2949563599936149E-2</v>
      </c>
      <c r="N6400" s="65">
        <f t="shared" si="903"/>
        <v>0.20305847639751395</v>
      </c>
      <c r="O6400" s="65">
        <f t="shared" si="904"/>
        <v>0.22301558327343768</v>
      </c>
      <c r="P6400" s="65">
        <f t="shared" si="905"/>
        <v>6.9105288263498363E-2</v>
      </c>
      <c r="Q6400" s="65">
        <f t="shared" si="906"/>
        <v>8.6592800460999556E-2</v>
      </c>
      <c r="R6400" s="65">
        <f t="shared" si="907"/>
        <v>7.5106233240241266E-2</v>
      </c>
      <c r="S6400" s="65">
        <f t="shared" si="908"/>
        <v>0.14863966327271183</v>
      </c>
      <c r="T6400" s="66">
        <f>(L6400*'Football Field'!$F$4)+(M6400*'Football Field'!$F$5)+(N6400*'Football Field'!$F$6)+(O6400*'Football Field'!$F$7)+(P6400*'Football Field'!$F$8)+(Q6400*'Football Field'!$F$9)+(R6400*'Football Field'!$F$10)+(S6400*'Football Field'!$F$11)</f>
        <v>131220344.6088835</v>
      </c>
    </row>
    <row r="6401" spans="2:20" x14ac:dyDescent="0.3">
      <c r="B6401" s="62">
        <f t="shared" si="900"/>
        <v>6374</v>
      </c>
      <c r="C6401" s="62">
        <v>0.24892471975817332</v>
      </c>
      <c r="D6401" s="62">
        <v>0.32911885417265618</v>
      </c>
      <c r="E6401" s="62">
        <v>0.99425331444673937</v>
      </c>
      <c r="F6401" s="62">
        <v>0.44569605030998116</v>
      </c>
      <c r="G6401" s="62">
        <v>0.98281134462508823</v>
      </c>
      <c r="H6401" s="62">
        <v>4.0630797966102028E-2</v>
      </c>
      <c r="I6401" s="62">
        <v>0.12508981186009427</v>
      </c>
      <c r="J6401" s="62">
        <v>0.72598995702139191</v>
      </c>
      <c r="K6401" s="62"/>
      <c r="L6401" s="65">
        <f t="shared" si="901"/>
        <v>6.3949587693397467E-2</v>
      </c>
      <c r="M6401" s="65">
        <f t="shared" si="902"/>
        <v>8.4551727313027139E-2</v>
      </c>
      <c r="N6401" s="65">
        <f t="shared" si="903"/>
        <v>0.25542698042778517</v>
      </c>
      <c r="O6401" s="65">
        <f t="shared" si="904"/>
        <v>0.1145007963917299</v>
      </c>
      <c r="P6401" s="65">
        <f t="shared" si="905"/>
        <v>0.25248750035844642</v>
      </c>
      <c r="Q6401" s="65">
        <f t="shared" si="906"/>
        <v>1.0438187015376332E-2</v>
      </c>
      <c r="R6401" s="65">
        <f t="shared" si="907"/>
        <v>3.2135988345669435E-2</v>
      </c>
      <c r="S6401" s="65">
        <f t="shared" si="908"/>
        <v>0.18650923245456805</v>
      </c>
      <c r="T6401" s="66">
        <f>(L6401*'Football Field'!$F$4)+(M6401*'Football Field'!$F$5)+(N6401*'Football Field'!$F$6)+(O6401*'Football Field'!$F$7)+(P6401*'Football Field'!$F$8)+(Q6401*'Football Field'!$F$9)+(R6401*'Football Field'!$F$10)+(S6401*'Football Field'!$F$11)</f>
        <v>141504957.06175777</v>
      </c>
    </row>
    <row r="6402" spans="2:20" x14ac:dyDescent="0.3">
      <c r="B6402" s="62">
        <f t="shared" si="900"/>
        <v>6375</v>
      </c>
      <c r="C6402" s="62">
        <v>5.0319461528413378E-2</v>
      </c>
      <c r="D6402" s="62">
        <v>0.94559600552281797</v>
      </c>
      <c r="E6402" s="62">
        <v>0.83129058804522626</v>
      </c>
      <c r="F6402" s="62">
        <v>0.73420840815994592</v>
      </c>
      <c r="G6402" s="62">
        <v>6.8537493859629484E-3</v>
      </c>
      <c r="H6402" s="62">
        <v>0.25519138857738788</v>
      </c>
      <c r="I6402" s="62">
        <v>0.29925262455012203</v>
      </c>
      <c r="J6402" s="62">
        <v>0.2482183512869639</v>
      </c>
      <c r="K6402" s="62"/>
      <c r="L6402" s="65">
        <f t="shared" si="901"/>
        <v>1.4927468952014817E-2</v>
      </c>
      <c r="M6402" s="65">
        <f t="shared" si="902"/>
        <v>0.28051482636833708</v>
      </c>
      <c r="N6402" s="65">
        <f t="shared" si="903"/>
        <v>0.24660566838817133</v>
      </c>
      <c r="O6402" s="65">
        <f t="shared" si="904"/>
        <v>0.21780585253137527</v>
      </c>
      <c r="P6402" s="65">
        <f t="shared" si="905"/>
        <v>2.0331920902230379E-3</v>
      </c>
      <c r="Q6402" s="65">
        <f t="shared" si="906"/>
        <v>7.5703543203845952E-2</v>
      </c>
      <c r="R6402" s="65">
        <f t="shared" si="907"/>
        <v>8.8774484585025029E-2</v>
      </c>
      <c r="S6402" s="65">
        <f t="shared" si="908"/>
        <v>7.3634963881007404E-2</v>
      </c>
      <c r="T6402" s="66">
        <f>(L6402*'Football Field'!$F$4)+(M6402*'Football Field'!$F$5)+(N6402*'Football Field'!$F$6)+(O6402*'Football Field'!$F$7)+(P6402*'Football Field'!$F$8)+(Q6402*'Football Field'!$F$9)+(R6402*'Football Field'!$F$10)+(S6402*'Football Field'!$F$11)</f>
        <v>128070085.96072085</v>
      </c>
    </row>
    <row r="6403" spans="2:20" x14ac:dyDescent="0.3">
      <c r="B6403" s="62">
        <f t="shared" si="900"/>
        <v>6376</v>
      </c>
      <c r="C6403" s="62">
        <v>0.78222430637950657</v>
      </c>
      <c r="D6403" s="62">
        <v>0.26097017093586172</v>
      </c>
      <c r="E6403" s="62">
        <v>0.63406177303096511</v>
      </c>
      <c r="F6403" s="62">
        <v>0.51642372221048016</v>
      </c>
      <c r="G6403" s="62">
        <v>0.80460977948098111</v>
      </c>
      <c r="H6403" s="62">
        <v>0.49046518950222873</v>
      </c>
      <c r="I6403" s="62">
        <v>0.29455574496177117</v>
      </c>
      <c r="J6403" s="62">
        <v>0.68791578050572222</v>
      </c>
      <c r="K6403" s="62"/>
      <c r="L6403" s="65">
        <f t="shared" si="901"/>
        <v>0.17494625068790806</v>
      </c>
      <c r="M6403" s="65">
        <f t="shared" si="902"/>
        <v>5.8366574107019613E-2</v>
      </c>
      <c r="N6403" s="65">
        <f t="shared" si="903"/>
        <v>0.14180936208657918</v>
      </c>
      <c r="O6403" s="65">
        <f t="shared" si="904"/>
        <v>0.1154993436411889</v>
      </c>
      <c r="P6403" s="65">
        <f t="shared" si="905"/>
        <v>0.17995281281725972</v>
      </c>
      <c r="Q6403" s="65">
        <f t="shared" si="906"/>
        <v>0.10969365857920527</v>
      </c>
      <c r="R6403" s="65">
        <f t="shared" si="907"/>
        <v>6.587806436002562E-2</v>
      </c>
      <c r="S6403" s="65">
        <f t="shared" si="908"/>
        <v>0.15385393372081363</v>
      </c>
      <c r="T6403" s="66">
        <f>(L6403*'Football Field'!$F$4)+(M6403*'Football Field'!$F$5)+(N6403*'Football Field'!$F$6)+(O6403*'Football Field'!$F$7)+(P6403*'Football Field'!$F$8)+(Q6403*'Football Field'!$F$9)+(R6403*'Football Field'!$F$10)+(S6403*'Football Field'!$F$11)</f>
        <v>136571079.4108997</v>
      </c>
    </row>
    <row r="6404" spans="2:20" x14ac:dyDescent="0.3">
      <c r="B6404" s="62">
        <f t="shared" si="900"/>
        <v>6377</v>
      </c>
      <c r="C6404" s="62">
        <v>0.74851466255059718</v>
      </c>
      <c r="D6404" s="62">
        <v>0.39005779525258533</v>
      </c>
      <c r="E6404" s="62">
        <v>0.28614290237655393</v>
      </c>
      <c r="F6404" s="62">
        <v>8.602920318787366E-2</v>
      </c>
      <c r="G6404" s="62">
        <v>0.1705157585884135</v>
      </c>
      <c r="H6404" s="62">
        <v>0.50583746961089582</v>
      </c>
      <c r="I6404" s="62">
        <v>0.5824559739892724</v>
      </c>
      <c r="J6404" s="62">
        <v>0.73792955057680076</v>
      </c>
      <c r="K6404" s="62"/>
      <c r="L6404" s="65">
        <f t="shared" si="901"/>
        <v>0.21340505287872222</v>
      </c>
      <c r="M6404" s="65">
        <f t="shared" si="902"/>
        <v>0.11120731307786372</v>
      </c>
      <c r="N6404" s="65">
        <f t="shared" si="903"/>
        <v>8.1580688084933517E-2</v>
      </c>
      <c r="O6404" s="65">
        <f t="shared" si="904"/>
        <v>2.4527330690975613E-2</v>
      </c>
      <c r="P6404" s="65">
        <f t="shared" si="905"/>
        <v>4.8614845237926169E-2</v>
      </c>
      <c r="Q6404" s="65">
        <f t="shared" si="906"/>
        <v>0.1442166431082508</v>
      </c>
      <c r="R6404" s="65">
        <f t="shared" si="907"/>
        <v>0.16606093928094043</v>
      </c>
      <c r="S6404" s="65">
        <f t="shared" si="908"/>
        <v>0.21038718764038758</v>
      </c>
      <c r="T6404" s="66">
        <f>(L6404*'Football Field'!$F$4)+(M6404*'Football Field'!$F$5)+(N6404*'Football Field'!$F$6)+(O6404*'Football Field'!$F$7)+(P6404*'Football Field'!$F$8)+(Q6404*'Football Field'!$F$9)+(R6404*'Football Field'!$F$10)+(S6404*'Football Field'!$F$11)</f>
        <v>137569749.04565659</v>
      </c>
    </row>
    <row r="6405" spans="2:20" x14ac:dyDescent="0.3">
      <c r="B6405" s="62">
        <f t="shared" si="900"/>
        <v>6378</v>
      </c>
      <c r="C6405" s="62">
        <v>0.53953182612924389</v>
      </c>
      <c r="D6405" s="62">
        <v>0.64331923034680172</v>
      </c>
      <c r="E6405" s="62">
        <v>0.89121785009738441</v>
      </c>
      <c r="F6405" s="62">
        <v>0.11611931019788679</v>
      </c>
      <c r="G6405" s="62">
        <v>0.24224367706843841</v>
      </c>
      <c r="H6405" s="62">
        <v>0.16854555264243765</v>
      </c>
      <c r="I6405" s="62">
        <v>0.48335804146663686</v>
      </c>
      <c r="J6405" s="62">
        <v>0.18646051998167368</v>
      </c>
      <c r="K6405" s="62"/>
      <c r="L6405" s="65">
        <f t="shared" si="901"/>
        <v>0.16495428783118035</v>
      </c>
      <c r="M6405" s="65">
        <f t="shared" si="902"/>
        <v>0.19668583084575869</v>
      </c>
      <c r="N6405" s="65">
        <f t="shared" si="903"/>
        <v>0.2724773565628984</v>
      </c>
      <c r="O6405" s="65">
        <f t="shared" si="904"/>
        <v>3.5501850288535038E-2</v>
      </c>
      <c r="P6405" s="65">
        <f t="shared" si="905"/>
        <v>7.4062606313901783E-2</v>
      </c>
      <c r="Q6405" s="65">
        <f t="shared" si="906"/>
        <v>5.1530438533548203E-2</v>
      </c>
      <c r="R6405" s="65">
        <f t="shared" si="907"/>
        <v>0.14777994111973586</v>
      </c>
      <c r="S6405" s="65">
        <f t="shared" si="908"/>
        <v>5.7007688504441739E-2</v>
      </c>
      <c r="T6405" s="66">
        <f>(L6405*'Football Field'!$F$4)+(M6405*'Football Field'!$F$5)+(N6405*'Football Field'!$F$6)+(O6405*'Football Field'!$F$7)+(P6405*'Football Field'!$F$8)+(Q6405*'Football Field'!$F$9)+(R6405*'Football Field'!$F$10)+(S6405*'Football Field'!$F$11)</f>
        <v>140965291.96386164</v>
      </c>
    </row>
    <row r="6406" spans="2:20" x14ac:dyDescent="0.3">
      <c r="B6406" s="62">
        <f t="shared" si="900"/>
        <v>6379</v>
      </c>
      <c r="C6406" s="62">
        <v>0.89974837233344773</v>
      </c>
      <c r="D6406" s="62">
        <v>0.32037874516364195</v>
      </c>
      <c r="E6406" s="62">
        <v>0.29661756216335711</v>
      </c>
      <c r="F6406" s="62">
        <v>0.99970136701618939</v>
      </c>
      <c r="G6406" s="62">
        <v>0.8594014528177174</v>
      </c>
      <c r="H6406" s="62">
        <v>0.92933347109536146</v>
      </c>
      <c r="I6406" s="62">
        <v>0.56974571500757731</v>
      </c>
      <c r="J6406" s="62">
        <v>0.46597167761651848</v>
      </c>
      <c r="K6406" s="62"/>
      <c r="L6406" s="65">
        <f t="shared" si="901"/>
        <v>0.16846386340743558</v>
      </c>
      <c r="M6406" s="65">
        <f t="shared" si="902"/>
        <v>5.9985928092228011E-2</v>
      </c>
      <c r="N6406" s="65">
        <f t="shared" si="903"/>
        <v>5.5537016807200884E-2</v>
      </c>
      <c r="O6406" s="65">
        <f t="shared" si="904"/>
        <v>0.18717850425721883</v>
      </c>
      <c r="P6406" s="65">
        <f t="shared" si="905"/>
        <v>0.16090953138838324</v>
      </c>
      <c r="Q6406" s="65">
        <f t="shared" si="906"/>
        <v>0.17400321217424328</v>
      </c>
      <c r="R6406" s="65">
        <f t="shared" si="907"/>
        <v>0.1066760077165634</v>
      </c>
      <c r="S6406" s="65">
        <f t="shared" si="908"/>
        <v>8.7245936156726739E-2</v>
      </c>
      <c r="T6406" s="66">
        <f>(L6406*'Football Field'!$F$4)+(M6406*'Football Field'!$F$5)+(N6406*'Football Field'!$F$6)+(O6406*'Football Field'!$F$7)+(P6406*'Football Field'!$F$8)+(Q6406*'Football Field'!$F$9)+(R6406*'Football Field'!$F$10)+(S6406*'Football Field'!$F$11)</f>
        <v>138433481.60136679</v>
      </c>
    </row>
    <row r="6407" spans="2:20" x14ac:dyDescent="0.3">
      <c r="B6407" s="62">
        <f t="shared" si="900"/>
        <v>6380</v>
      </c>
      <c r="C6407" s="62">
        <v>4.0404934264443693E-2</v>
      </c>
      <c r="D6407" s="62">
        <v>0.12410251998740685</v>
      </c>
      <c r="E6407" s="62">
        <v>0.25821946170254884</v>
      </c>
      <c r="F6407" s="62">
        <v>0.6753457418092208</v>
      </c>
      <c r="G6407" s="62">
        <v>0.71840999285085294</v>
      </c>
      <c r="H6407" s="62">
        <v>0.93027653360740725</v>
      </c>
      <c r="I6407" s="62">
        <v>0.84637185468945997</v>
      </c>
      <c r="J6407" s="62">
        <v>7.2534765947157687E-2</v>
      </c>
      <c r="K6407" s="62"/>
      <c r="L6407" s="65">
        <f t="shared" si="901"/>
        <v>1.1022536263641578E-2</v>
      </c>
      <c r="M6407" s="65">
        <f t="shared" si="902"/>
        <v>3.3855383058357509E-2</v>
      </c>
      <c r="N6407" s="65">
        <f t="shared" si="903"/>
        <v>7.0442717762296561E-2</v>
      </c>
      <c r="O6407" s="65">
        <f t="shared" si="904"/>
        <v>0.18423549165723535</v>
      </c>
      <c r="P6407" s="65">
        <f t="shared" si="905"/>
        <v>0.19598349415777824</v>
      </c>
      <c r="Q6407" s="65">
        <f t="shared" si="906"/>
        <v>0.2537810545561498</v>
      </c>
      <c r="R6407" s="65">
        <f t="shared" si="907"/>
        <v>0.23089171237805503</v>
      </c>
      <c r="S6407" s="65">
        <f t="shared" si="908"/>
        <v>1.9787610166485885E-2</v>
      </c>
      <c r="T6407" s="66">
        <f>(L6407*'Football Field'!$F$4)+(M6407*'Football Field'!$F$5)+(N6407*'Football Field'!$F$6)+(O6407*'Football Field'!$F$7)+(P6407*'Football Field'!$F$8)+(Q6407*'Football Field'!$F$9)+(R6407*'Football Field'!$F$10)+(S6407*'Football Field'!$F$11)</f>
        <v>159236706.47036842</v>
      </c>
    </row>
    <row r="6408" spans="2:20" x14ac:dyDescent="0.3">
      <c r="B6408" s="62">
        <f t="shared" si="900"/>
        <v>6381</v>
      </c>
      <c r="C6408" s="62">
        <v>0.57691585896297526</v>
      </c>
      <c r="D6408" s="62">
        <v>0.24934489888817291</v>
      </c>
      <c r="E6408" s="62">
        <v>0.55649994883719467</v>
      </c>
      <c r="F6408" s="62">
        <v>0.61148986992009025</v>
      </c>
      <c r="G6408" s="62">
        <v>0.96361032026396976</v>
      </c>
      <c r="H6408" s="62">
        <v>0.13871578905770976</v>
      </c>
      <c r="I6408" s="62">
        <v>0.83102863645037695</v>
      </c>
      <c r="J6408" s="62">
        <v>0.81238685429483892</v>
      </c>
      <c r="K6408" s="62"/>
      <c r="L6408" s="65">
        <f t="shared" si="901"/>
        <v>0.12171240741743779</v>
      </c>
      <c r="M6408" s="65">
        <f t="shared" si="902"/>
        <v>5.2604495871355135E-2</v>
      </c>
      <c r="N6408" s="65">
        <f t="shared" si="903"/>
        <v>0.1174052462735347</v>
      </c>
      <c r="O6408" s="65">
        <f t="shared" si="904"/>
        <v>0.12900651459492379</v>
      </c>
      <c r="P6408" s="65">
        <f t="shared" si="905"/>
        <v>0.20329365204561467</v>
      </c>
      <c r="Q6408" s="65">
        <f t="shared" si="906"/>
        <v>2.9264982701934804E-2</v>
      </c>
      <c r="R6408" s="65">
        <f t="shared" si="907"/>
        <v>0.17532278651001229</v>
      </c>
      <c r="S6408" s="65">
        <f t="shared" si="908"/>
        <v>0.17138991458518699</v>
      </c>
      <c r="T6408" s="66">
        <f>(L6408*'Football Field'!$F$4)+(M6408*'Football Field'!$F$5)+(N6408*'Football Field'!$F$6)+(O6408*'Football Field'!$F$7)+(P6408*'Football Field'!$F$8)+(Q6408*'Football Field'!$F$9)+(R6408*'Football Field'!$F$10)+(S6408*'Football Field'!$F$11)</f>
        <v>153544391.9848513</v>
      </c>
    </row>
    <row r="6409" spans="2:20" x14ac:dyDescent="0.3">
      <c r="B6409" s="62">
        <f t="shared" si="900"/>
        <v>6382</v>
      </c>
      <c r="C6409" s="62">
        <v>0.61718719848523729</v>
      </c>
      <c r="D6409" s="62">
        <v>0.73630627773779089</v>
      </c>
      <c r="E6409" s="62">
        <v>0.16269653420321695</v>
      </c>
      <c r="F6409" s="62">
        <v>5.029276675687977E-2</v>
      </c>
      <c r="G6409" s="62">
        <v>0.48968756815976555</v>
      </c>
      <c r="H6409" s="62">
        <v>0.72598182711270687</v>
      </c>
      <c r="I6409" s="62">
        <v>0.86439719253838132</v>
      </c>
      <c r="J6409" s="62">
        <v>9.8816394585070078E-2</v>
      </c>
      <c r="K6409" s="62"/>
      <c r="L6409" s="65">
        <f t="shared" si="901"/>
        <v>0.16478689615473086</v>
      </c>
      <c r="M6409" s="65">
        <f t="shared" si="902"/>
        <v>0.19659128774129292</v>
      </c>
      <c r="N6409" s="65">
        <f t="shared" si="903"/>
        <v>4.3439424784377491E-2</v>
      </c>
      <c r="O6409" s="65">
        <f t="shared" si="904"/>
        <v>1.3427998755062124E-2</v>
      </c>
      <c r="P6409" s="65">
        <f t="shared" si="905"/>
        <v>0.13074492575454175</v>
      </c>
      <c r="Q6409" s="65">
        <f t="shared" si="906"/>
        <v>0.19383469431682471</v>
      </c>
      <c r="R6409" s="65">
        <f t="shared" si="907"/>
        <v>0.23079112909803853</v>
      </c>
      <c r="S6409" s="65">
        <f t="shared" si="908"/>
        <v>2.6383643395131669E-2</v>
      </c>
      <c r="T6409" s="66">
        <f>(L6409*'Football Field'!$F$4)+(M6409*'Football Field'!$F$5)+(N6409*'Football Field'!$F$6)+(O6409*'Football Field'!$F$7)+(P6409*'Football Field'!$F$8)+(Q6409*'Football Field'!$F$9)+(R6409*'Football Field'!$F$10)+(S6409*'Football Field'!$F$11)</f>
        <v>150745974.28488281</v>
      </c>
    </row>
    <row r="6410" spans="2:20" x14ac:dyDescent="0.3">
      <c r="B6410" s="62">
        <f t="shared" si="900"/>
        <v>6383</v>
      </c>
      <c r="C6410" s="62">
        <v>0.80880717922821743</v>
      </c>
      <c r="D6410" s="62">
        <v>0.98321271430020241</v>
      </c>
      <c r="E6410" s="62">
        <v>0.90514294011597307</v>
      </c>
      <c r="F6410" s="62">
        <v>0.63045566100770267</v>
      </c>
      <c r="G6410" s="62">
        <v>0.91765236756661628</v>
      </c>
      <c r="H6410" s="62">
        <v>0.46971461144670512</v>
      </c>
      <c r="I6410" s="62">
        <v>0.50922653325166445</v>
      </c>
      <c r="J6410" s="62">
        <v>0.19874475759712273</v>
      </c>
      <c r="K6410" s="62"/>
      <c r="L6410" s="65">
        <f t="shared" si="901"/>
        <v>0.14914505395299266</v>
      </c>
      <c r="M6410" s="65">
        <f t="shared" si="902"/>
        <v>0.18130565243189431</v>
      </c>
      <c r="N6410" s="65">
        <f t="shared" si="903"/>
        <v>0.16690948857252361</v>
      </c>
      <c r="O6410" s="65">
        <f t="shared" si="904"/>
        <v>0.1162568112534417</v>
      </c>
      <c r="P6410" s="65">
        <f t="shared" si="905"/>
        <v>0.16921624261719903</v>
      </c>
      <c r="Q6410" s="65">
        <f t="shared" si="906"/>
        <v>8.6615960968072142E-2</v>
      </c>
      <c r="R6410" s="65">
        <f t="shared" si="907"/>
        <v>9.3902008694565289E-2</v>
      </c>
      <c r="S6410" s="65">
        <f t="shared" si="908"/>
        <v>3.6648781509311286E-2</v>
      </c>
      <c r="T6410" s="66">
        <f>(L6410*'Football Field'!$F$4)+(M6410*'Football Field'!$F$5)+(N6410*'Football Field'!$F$6)+(O6410*'Football Field'!$F$7)+(P6410*'Football Field'!$F$8)+(Q6410*'Football Field'!$F$9)+(R6410*'Football Field'!$F$10)+(S6410*'Football Field'!$F$11)</f>
        <v>139066416.12410787</v>
      </c>
    </row>
    <row r="6411" spans="2:20" x14ac:dyDescent="0.3">
      <c r="B6411" s="62">
        <f t="shared" si="900"/>
        <v>6384</v>
      </c>
      <c r="C6411" s="62">
        <v>0.35340762397122116</v>
      </c>
      <c r="D6411" s="62">
        <v>0.4572783606306543</v>
      </c>
      <c r="E6411" s="62">
        <v>0.72618697520290099</v>
      </c>
      <c r="F6411" s="62">
        <v>0.5693466494674001</v>
      </c>
      <c r="G6411" s="62">
        <v>0.89897824690188943</v>
      </c>
      <c r="H6411" s="62">
        <v>0.85071392123433209</v>
      </c>
      <c r="I6411" s="62">
        <v>0.94738053382453979</v>
      </c>
      <c r="J6411" s="62">
        <v>0.44629892545340011</v>
      </c>
      <c r="K6411" s="62"/>
      <c r="L6411" s="65">
        <f t="shared" si="901"/>
        <v>6.7320979489119262E-2</v>
      </c>
      <c r="M6411" s="65">
        <f t="shared" si="902"/>
        <v>8.7107422276043511E-2</v>
      </c>
      <c r="N6411" s="65">
        <f t="shared" si="903"/>
        <v>0.13833209910287927</v>
      </c>
      <c r="O6411" s="65">
        <f t="shared" si="904"/>
        <v>0.1084554251554993</v>
      </c>
      <c r="P6411" s="65">
        <f t="shared" si="905"/>
        <v>0.17124728504944417</v>
      </c>
      <c r="Q6411" s="65">
        <f t="shared" si="906"/>
        <v>0.16205336432467116</v>
      </c>
      <c r="R6411" s="65">
        <f t="shared" si="907"/>
        <v>0.18046748615470259</v>
      </c>
      <c r="S6411" s="65">
        <f t="shared" si="908"/>
        <v>8.5015938447640771E-2</v>
      </c>
      <c r="T6411" s="66">
        <f>(L6411*'Football Field'!$F$4)+(M6411*'Football Field'!$F$5)+(N6411*'Football Field'!$F$6)+(O6411*'Football Field'!$F$7)+(P6411*'Football Field'!$F$8)+(Q6411*'Football Field'!$F$9)+(R6411*'Football Field'!$F$10)+(S6411*'Football Field'!$F$11)</f>
        <v>151513332.91892692</v>
      </c>
    </row>
    <row r="6412" spans="2:20" x14ac:dyDescent="0.3">
      <c r="B6412" s="62">
        <f t="shared" si="900"/>
        <v>6385</v>
      </c>
      <c r="C6412" s="62">
        <v>0.68708576776745645</v>
      </c>
      <c r="D6412" s="62">
        <v>0.40117913176061049</v>
      </c>
      <c r="E6412" s="62">
        <v>0.21170490240366213</v>
      </c>
      <c r="F6412" s="62">
        <v>0.44054983529697467</v>
      </c>
      <c r="G6412" s="62">
        <v>9.0063993042815094E-2</v>
      </c>
      <c r="H6412" s="62">
        <v>0.33192278729100921</v>
      </c>
      <c r="I6412" s="62">
        <v>0.97849383751356322</v>
      </c>
      <c r="J6412" s="62">
        <v>0.45547181284463822</v>
      </c>
      <c r="K6412" s="62"/>
      <c r="L6412" s="65">
        <f t="shared" si="901"/>
        <v>0.19104437759881993</v>
      </c>
      <c r="M6412" s="65">
        <f t="shared" si="902"/>
        <v>0.11154796261007775</v>
      </c>
      <c r="N6412" s="65">
        <f t="shared" si="903"/>
        <v>5.8864603535224339E-2</v>
      </c>
      <c r="O6412" s="65">
        <f t="shared" si="904"/>
        <v>0.122494997035157</v>
      </c>
      <c r="P6412" s="65">
        <f t="shared" si="905"/>
        <v>2.5042316843262698E-2</v>
      </c>
      <c r="Q6412" s="65">
        <f t="shared" si="906"/>
        <v>9.2291217899798036E-2</v>
      </c>
      <c r="R6412" s="65">
        <f t="shared" si="907"/>
        <v>0.27207046767897503</v>
      </c>
      <c r="S6412" s="65">
        <f t="shared" si="908"/>
        <v>0.12664405679868537</v>
      </c>
      <c r="T6412" s="66">
        <f>(L6412*'Football Field'!$F$4)+(M6412*'Football Field'!$F$5)+(N6412*'Football Field'!$F$6)+(O6412*'Football Field'!$F$7)+(P6412*'Football Field'!$F$8)+(Q6412*'Football Field'!$F$9)+(R6412*'Football Field'!$F$10)+(S6412*'Football Field'!$F$11)</f>
        <v>149911518.44817317</v>
      </c>
    </row>
    <row r="6413" spans="2:20" x14ac:dyDescent="0.3">
      <c r="B6413" s="62">
        <f t="shared" si="900"/>
        <v>6386</v>
      </c>
      <c r="C6413" s="62">
        <v>0.22853319930246874</v>
      </c>
      <c r="D6413" s="62">
        <v>0.99065896596512448</v>
      </c>
      <c r="E6413" s="62">
        <v>0.69567133343779697</v>
      </c>
      <c r="F6413" s="62">
        <v>0.35798258189058174</v>
      </c>
      <c r="G6413" s="62">
        <v>0.36509108641652999</v>
      </c>
      <c r="H6413" s="62">
        <v>0.51599276902555735</v>
      </c>
      <c r="I6413" s="62">
        <v>0.14779385369745313</v>
      </c>
      <c r="J6413" s="62">
        <v>0.75533440220389569</v>
      </c>
      <c r="K6413" s="62"/>
      <c r="L6413" s="65">
        <f t="shared" si="901"/>
        <v>5.6329780962107008E-2</v>
      </c>
      <c r="M6413" s="65">
        <f t="shared" si="902"/>
        <v>0.24418160132220257</v>
      </c>
      <c r="N6413" s="65">
        <f t="shared" si="903"/>
        <v>0.17147186471713954</v>
      </c>
      <c r="O6413" s="65">
        <f t="shared" si="904"/>
        <v>8.8236984769364188E-2</v>
      </c>
      <c r="P6413" s="65">
        <f t="shared" si="905"/>
        <v>8.998911751916587E-2</v>
      </c>
      <c r="Q6413" s="65">
        <f t="shared" si="906"/>
        <v>0.12718397040760604</v>
      </c>
      <c r="R6413" s="65">
        <f t="shared" si="907"/>
        <v>3.6428822734436248E-2</v>
      </c>
      <c r="S6413" s="65">
        <f t="shared" si="908"/>
        <v>0.18617785756797856</v>
      </c>
      <c r="T6413" s="66">
        <f>(L6413*'Football Field'!$F$4)+(M6413*'Football Field'!$F$5)+(N6413*'Football Field'!$F$6)+(O6413*'Football Field'!$F$7)+(P6413*'Football Field'!$F$8)+(Q6413*'Football Field'!$F$9)+(R6413*'Football Field'!$F$10)+(S6413*'Football Field'!$F$11)</f>
        <v>125916820.3731868</v>
      </c>
    </row>
    <row r="6414" spans="2:20" x14ac:dyDescent="0.3">
      <c r="B6414" s="62">
        <f t="shared" si="900"/>
        <v>6387</v>
      </c>
      <c r="C6414" s="62">
        <v>0.35616216086085806</v>
      </c>
      <c r="D6414" s="62">
        <v>0.48936683139881965</v>
      </c>
      <c r="E6414" s="62">
        <v>0.81807127739971275</v>
      </c>
      <c r="F6414" s="62">
        <v>0.44237830084293472</v>
      </c>
      <c r="G6414" s="62">
        <v>6.3685106520461443E-2</v>
      </c>
      <c r="H6414" s="62">
        <v>0.38906995073115669</v>
      </c>
      <c r="I6414" s="62">
        <v>0.78644239719169262</v>
      </c>
      <c r="J6414" s="62">
        <v>0.94622813341506662</v>
      </c>
      <c r="K6414" s="62"/>
      <c r="L6414" s="65">
        <f t="shared" si="901"/>
        <v>8.2994317877743418E-2</v>
      </c>
      <c r="M6414" s="65">
        <f t="shared" si="902"/>
        <v>0.11403419797816378</v>
      </c>
      <c r="N6414" s="65">
        <f t="shared" si="903"/>
        <v>0.1906302103487294</v>
      </c>
      <c r="O6414" s="65">
        <f t="shared" si="904"/>
        <v>0.10308474441426679</v>
      </c>
      <c r="P6414" s="65">
        <f t="shared" si="905"/>
        <v>1.4840155848846657E-2</v>
      </c>
      <c r="Q6414" s="65">
        <f t="shared" si="906"/>
        <v>9.0662621457630252E-2</v>
      </c>
      <c r="R6414" s="65">
        <f t="shared" si="907"/>
        <v>0.18325992336552849</v>
      </c>
      <c r="S6414" s="65">
        <f t="shared" si="908"/>
        <v>0.22049382870909126</v>
      </c>
      <c r="T6414" s="66">
        <f>(L6414*'Football Field'!$F$4)+(M6414*'Football Field'!$F$5)+(N6414*'Football Field'!$F$6)+(O6414*'Football Field'!$F$7)+(P6414*'Football Field'!$F$8)+(Q6414*'Football Field'!$F$9)+(R6414*'Football Field'!$F$10)+(S6414*'Football Field'!$F$11)</f>
        <v>141296955.11840045</v>
      </c>
    </row>
    <row r="6415" spans="2:20" x14ac:dyDescent="0.3">
      <c r="B6415" s="62">
        <f t="shared" si="900"/>
        <v>6388</v>
      </c>
      <c r="C6415" s="62">
        <v>0.63284329700461572</v>
      </c>
      <c r="D6415" s="62">
        <v>0.20609466462007209</v>
      </c>
      <c r="E6415" s="62">
        <v>0.42685477237034875</v>
      </c>
      <c r="F6415" s="62">
        <v>0.44435377666509557</v>
      </c>
      <c r="G6415" s="62">
        <v>0.14834047962755204</v>
      </c>
      <c r="H6415" s="62">
        <v>9.4193467190316627E-3</v>
      </c>
      <c r="I6415" s="62">
        <v>0.61121833674991233</v>
      </c>
      <c r="J6415" s="62">
        <v>0.39083426522736775</v>
      </c>
      <c r="K6415" s="62"/>
      <c r="L6415" s="65">
        <f t="shared" si="901"/>
        <v>0.22050604571668567</v>
      </c>
      <c r="M6415" s="65">
        <f t="shared" si="902"/>
        <v>7.1811015070840131E-2</v>
      </c>
      <c r="N6415" s="65">
        <f t="shared" si="903"/>
        <v>0.14873201374841311</v>
      </c>
      <c r="O6415" s="65">
        <f t="shared" si="904"/>
        <v>0.15482931502232669</v>
      </c>
      <c r="P6415" s="65">
        <f t="shared" si="905"/>
        <v>5.1687317756562247E-2</v>
      </c>
      <c r="Q6415" s="65">
        <f t="shared" si="906"/>
        <v>3.2820492973206919E-3</v>
      </c>
      <c r="R6415" s="65">
        <f t="shared" si="907"/>
        <v>0.21297110855749449</v>
      </c>
      <c r="S6415" s="65">
        <f t="shared" si="908"/>
        <v>0.13618113483035696</v>
      </c>
      <c r="T6415" s="66">
        <f>(L6415*'Football Field'!$F$4)+(M6415*'Football Field'!$F$5)+(N6415*'Football Field'!$F$6)+(O6415*'Football Field'!$F$7)+(P6415*'Football Field'!$F$8)+(Q6415*'Football Field'!$F$9)+(R6415*'Football Field'!$F$10)+(S6415*'Football Field'!$F$11)</f>
        <v>146534841.65067589</v>
      </c>
    </row>
    <row r="6416" spans="2:20" x14ac:dyDescent="0.3">
      <c r="B6416" s="62">
        <f t="shared" si="900"/>
        <v>6389</v>
      </c>
      <c r="C6416" s="62">
        <v>0.21281319604267701</v>
      </c>
      <c r="D6416" s="62">
        <v>0.54342360804871293</v>
      </c>
      <c r="E6416" s="62">
        <v>0.86432631937697257</v>
      </c>
      <c r="F6416" s="62">
        <v>1.4861967151180155E-2</v>
      </c>
      <c r="G6416" s="62">
        <v>0.22742383764299534</v>
      </c>
      <c r="H6416" s="62">
        <v>0.36155881175850324</v>
      </c>
      <c r="I6416" s="62">
        <v>0.17290312457943635</v>
      </c>
      <c r="J6416" s="62">
        <v>0.34547055354847589</v>
      </c>
      <c r="K6416" s="62"/>
      <c r="L6416" s="65">
        <f t="shared" si="901"/>
        <v>7.7590286500591882E-2</v>
      </c>
      <c r="M6416" s="65">
        <f t="shared" si="902"/>
        <v>0.19812866036385002</v>
      </c>
      <c r="N6416" s="65">
        <f t="shared" si="903"/>
        <v>0.31512767064037078</v>
      </c>
      <c r="O6416" s="65">
        <f t="shared" si="904"/>
        <v>5.4185751197082955E-3</v>
      </c>
      <c r="P6416" s="65">
        <f t="shared" si="905"/>
        <v>8.2917229983451968E-2</v>
      </c>
      <c r="Q6416" s="65">
        <f t="shared" si="906"/>
        <v>0.13182195612310652</v>
      </c>
      <c r="R6416" s="65">
        <f t="shared" si="907"/>
        <v>6.3039337890849895E-2</v>
      </c>
      <c r="S6416" s="65">
        <f t="shared" si="908"/>
        <v>0.12595628337807058</v>
      </c>
      <c r="T6416" s="66">
        <f>(L6416*'Football Field'!$F$4)+(M6416*'Football Field'!$F$5)+(N6416*'Football Field'!$F$6)+(O6416*'Football Field'!$F$7)+(P6416*'Football Field'!$F$8)+(Q6416*'Football Field'!$F$9)+(R6416*'Football Field'!$F$10)+(S6416*'Football Field'!$F$11)</f>
        <v>131780037.52043995</v>
      </c>
    </row>
    <row r="6417" spans="2:20" x14ac:dyDescent="0.3">
      <c r="B6417" s="62">
        <f t="shared" si="900"/>
        <v>6390</v>
      </c>
      <c r="C6417" s="62">
        <v>1.9973472348163601E-2</v>
      </c>
      <c r="D6417" s="62">
        <v>0.42231491097897811</v>
      </c>
      <c r="E6417" s="62">
        <v>0.1971086216620489</v>
      </c>
      <c r="F6417" s="62">
        <v>0.58186024272551806</v>
      </c>
      <c r="G6417" s="62">
        <v>0.2028543398750603</v>
      </c>
      <c r="H6417" s="62">
        <v>0.33387974265441722</v>
      </c>
      <c r="I6417" s="62">
        <v>0.25185946153623118</v>
      </c>
      <c r="J6417" s="62">
        <v>0.61838428251659061</v>
      </c>
      <c r="K6417" s="62"/>
      <c r="L6417" s="65">
        <f t="shared" si="901"/>
        <v>7.5995760590426044E-3</v>
      </c>
      <c r="M6417" s="65">
        <f t="shared" si="902"/>
        <v>0.16068384259423127</v>
      </c>
      <c r="N6417" s="65">
        <f t="shared" si="903"/>
        <v>7.4996572258579614E-2</v>
      </c>
      <c r="O6417" s="65">
        <f t="shared" si="904"/>
        <v>0.22138820397606643</v>
      </c>
      <c r="P6417" s="65">
        <f t="shared" si="905"/>
        <v>7.7182723059625535E-2</v>
      </c>
      <c r="Q6417" s="65">
        <f t="shared" si="906"/>
        <v>0.12703572291520474</v>
      </c>
      <c r="R6417" s="65">
        <f t="shared" si="907"/>
        <v>9.5828361777569607E-2</v>
      </c>
      <c r="S6417" s="65">
        <f t="shared" si="908"/>
        <v>0.23528499735968028</v>
      </c>
      <c r="T6417" s="66">
        <f>(L6417*'Football Field'!$F$4)+(M6417*'Football Field'!$F$5)+(N6417*'Football Field'!$F$6)+(O6417*'Football Field'!$F$7)+(P6417*'Football Field'!$F$8)+(Q6417*'Football Field'!$F$9)+(R6417*'Football Field'!$F$10)+(S6417*'Football Field'!$F$11)</f>
        <v>132414598.33888364</v>
      </c>
    </row>
    <row r="6418" spans="2:20" x14ac:dyDescent="0.3">
      <c r="B6418" s="62">
        <f t="shared" si="900"/>
        <v>6391</v>
      </c>
      <c r="C6418" s="62">
        <v>0.28879788460300271</v>
      </c>
      <c r="D6418" s="62">
        <v>0.23219163587437619</v>
      </c>
      <c r="E6418" s="62">
        <v>0.55330776337148757</v>
      </c>
      <c r="F6418" s="62">
        <v>0.44444947586886441</v>
      </c>
      <c r="G6418" s="62">
        <v>7.2783681860819627E-3</v>
      </c>
      <c r="H6418" s="62">
        <v>0.54307631553152047</v>
      </c>
      <c r="I6418" s="62">
        <v>0.62370301213071577</v>
      </c>
      <c r="J6418" s="62">
        <v>0.39847434004116278</v>
      </c>
      <c r="K6418" s="62"/>
      <c r="L6418" s="65">
        <f t="shared" si="901"/>
        <v>9.3423435315310943E-2</v>
      </c>
      <c r="M6418" s="65">
        <f t="shared" si="902"/>
        <v>7.5111839218231169E-2</v>
      </c>
      <c r="N6418" s="65">
        <f t="shared" si="903"/>
        <v>0.17898992616186943</v>
      </c>
      <c r="O6418" s="65">
        <f t="shared" si="904"/>
        <v>0.14377528047629956</v>
      </c>
      <c r="P6418" s="65">
        <f t="shared" si="905"/>
        <v>2.3544845571433783E-3</v>
      </c>
      <c r="Q6418" s="65">
        <f t="shared" si="906"/>
        <v>0.17568014774443705</v>
      </c>
      <c r="R6418" s="65">
        <f t="shared" si="907"/>
        <v>0.20176213579215632</v>
      </c>
      <c r="S6418" s="65">
        <f t="shared" si="908"/>
        <v>0.12890275073455207</v>
      </c>
      <c r="T6418" s="66">
        <f>(L6418*'Football Field'!$F$4)+(M6418*'Football Field'!$F$5)+(N6418*'Football Field'!$F$6)+(O6418*'Football Field'!$F$7)+(P6418*'Football Field'!$F$8)+(Q6418*'Football Field'!$F$9)+(R6418*'Football Field'!$F$10)+(S6418*'Football Field'!$F$11)</f>
        <v>142189717.06790704</v>
      </c>
    </row>
    <row r="6419" spans="2:20" x14ac:dyDescent="0.3">
      <c r="B6419" s="62">
        <f t="shared" si="900"/>
        <v>6392</v>
      </c>
      <c r="C6419" s="62">
        <v>0.22928347542304772</v>
      </c>
      <c r="D6419" s="62">
        <v>0.58996051349507239</v>
      </c>
      <c r="E6419" s="62">
        <v>0.43995746760707666</v>
      </c>
      <c r="F6419" s="62">
        <v>0.74896676946510321</v>
      </c>
      <c r="G6419" s="62">
        <v>0.87857237030766577</v>
      </c>
      <c r="H6419" s="62">
        <v>0.78608875033578351</v>
      </c>
      <c r="I6419" s="62">
        <v>0.62219254604752394</v>
      </c>
      <c r="J6419" s="62">
        <v>5.5356537605631861E-2</v>
      </c>
      <c r="K6419" s="62"/>
      <c r="L6419" s="65">
        <f t="shared" si="901"/>
        <v>5.2704259893070177E-2</v>
      </c>
      <c r="M6419" s="65">
        <f t="shared" si="902"/>
        <v>0.135611308981266</v>
      </c>
      <c r="N6419" s="65">
        <f t="shared" si="903"/>
        <v>0.10113084980013146</v>
      </c>
      <c r="O6419" s="65">
        <f t="shared" si="904"/>
        <v>0.17216129159037535</v>
      </c>
      <c r="P6419" s="65">
        <f t="shared" si="905"/>
        <v>0.20195309083714</v>
      </c>
      <c r="Q6419" s="65">
        <f t="shared" si="906"/>
        <v>0.18069433795991433</v>
      </c>
      <c r="R6419" s="65">
        <f t="shared" si="907"/>
        <v>0.14302032708600265</v>
      </c>
      <c r="S6419" s="65">
        <f t="shared" si="908"/>
        <v>1.2724533852100111E-2</v>
      </c>
      <c r="T6419" s="66">
        <f>(L6419*'Football Field'!$F$4)+(M6419*'Football Field'!$F$5)+(N6419*'Football Field'!$F$6)+(O6419*'Football Field'!$F$7)+(P6419*'Football Field'!$F$8)+(Q6419*'Football Field'!$F$9)+(R6419*'Football Field'!$F$10)+(S6419*'Football Field'!$F$11)</f>
        <v>147667251.91276193</v>
      </c>
    </row>
    <row r="6420" spans="2:20" x14ac:dyDescent="0.3">
      <c r="B6420" s="62">
        <f t="shared" si="900"/>
        <v>6393</v>
      </c>
      <c r="C6420" s="62">
        <v>0.49338741096999605</v>
      </c>
      <c r="D6420" s="62">
        <v>0.5973726408838963</v>
      </c>
      <c r="E6420" s="62">
        <v>0.18192281691573131</v>
      </c>
      <c r="F6420" s="62">
        <v>0.38616623655600668</v>
      </c>
      <c r="G6420" s="62">
        <v>0.64818881428894082</v>
      </c>
      <c r="H6420" s="62">
        <v>8.6658899631109065E-2</v>
      </c>
      <c r="I6420" s="62">
        <v>0.27639966654113479</v>
      </c>
      <c r="J6420" s="62">
        <v>0.82735561825547121</v>
      </c>
      <c r="K6420" s="62"/>
      <c r="L6420" s="65">
        <f t="shared" si="901"/>
        <v>0.14107052685574983</v>
      </c>
      <c r="M6420" s="65">
        <f t="shared" si="902"/>
        <v>0.1708022363461289</v>
      </c>
      <c r="N6420" s="65">
        <f t="shared" si="903"/>
        <v>5.2015813656309549E-2</v>
      </c>
      <c r="O6420" s="65">
        <f t="shared" si="904"/>
        <v>0.11041358825462781</v>
      </c>
      <c r="P6420" s="65">
        <f t="shared" si="905"/>
        <v>0.18533172006552343</v>
      </c>
      <c r="Q6420" s="65">
        <f t="shared" si="906"/>
        <v>2.4777723054720441E-2</v>
      </c>
      <c r="R6420" s="65">
        <f t="shared" si="907"/>
        <v>7.9028863961189785E-2</v>
      </c>
      <c r="S6420" s="65">
        <f t="shared" si="908"/>
        <v>0.23655952780575035</v>
      </c>
      <c r="T6420" s="66">
        <f>(L6420*'Football Field'!$F$4)+(M6420*'Football Field'!$F$5)+(N6420*'Football Field'!$F$6)+(O6420*'Football Field'!$F$7)+(P6420*'Football Field'!$F$8)+(Q6420*'Football Field'!$F$9)+(R6420*'Football Field'!$F$10)+(S6420*'Football Field'!$F$11)</f>
        <v>136896587.13471541</v>
      </c>
    </row>
    <row r="6421" spans="2:20" x14ac:dyDescent="0.3">
      <c r="B6421" s="62">
        <f t="shared" si="900"/>
        <v>6394</v>
      </c>
      <c r="C6421" s="62">
        <v>0.83081056635033423</v>
      </c>
      <c r="D6421" s="62">
        <v>0.39727406166587542</v>
      </c>
      <c r="E6421" s="62">
        <v>0.73734567729642131</v>
      </c>
      <c r="F6421" s="62">
        <v>0.7219532560841565</v>
      </c>
      <c r="G6421" s="62">
        <v>0.52573516799267284</v>
      </c>
      <c r="H6421" s="62">
        <v>0.19478585920367109</v>
      </c>
      <c r="I6421" s="62">
        <v>6.1373162053644847E-2</v>
      </c>
      <c r="J6421" s="62">
        <v>0.73705013499548933</v>
      </c>
      <c r="K6421" s="62"/>
      <c r="L6421" s="65">
        <f t="shared" si="901"/>
        <v>0.19751445653730287</v>
      </c>
      <c r="M6421" s="65">
        <f t="shared" si="902"/>
        <v>9.4446765080277509E-2</v>
      </c>
      <c r="N6421" s="65">
        <f t="shared" si="903"/>
        <v>0.17529438915431478</v>
      </c>
      <c r="O6421" s="65">
        <f t="shared" si="904"/>
        <v>0.17163504028025178</v>
      </c>
      <c r="P6421" s="65">
        <f t="shared" si="905"/>
        <v>0.1249867300614389</v>
      </c>
      <c r="Q6421" s="65">
        <f t="shared" si="906"/>
        <v>4.6307816342265287E-2</v>
      </c>
      <c r="R6421" s="65">
        <f t="shared" si="907"/>
        <v>1.4590674745811872E-2</v>
      </c>
      <c r="S6421" s="65">
        <f t="shared" si="908"/>
        <v>0.1752241277983371</v>
      </c>
      <c r="T6421" s="66">
        <f>(L6421*'Football Field'!$F$4)+(M6421*'Football Field'!$F$5)+(N6421*'Football Field'!$F$6)+(O6421*'Football Field'!$F$7)+(P6421*'Football Field'!$F$8)+(Q6421*'Football Field'!$F$9)+(R6421*'Football Field'!$F$10)+(S6421*'Football Field'!$F$11)</f>
        <v>126163467.29139037</v>
      </c>
    </row>
    <row r="6422" spans="2:20" x14ac:dyDescent="0.3">
      <c r="B6422" s="62">
        <f t="shared" si="900"/>
        <v>6395</v>
      </c>
      <c r="C6422" s="62">
        <v>0.38829066198708273</v>
      </c>
      <c r="D6422" s="62">
        <v>0.2714222191323532</v>
      </c>
      <c r="E6422" s="62">
        <v>0.58985326026920093</v>
      </c>
      <c r="F6422" s="62">
        <v>0.57073560619560515</v>
      </c>
      <c r="G6422" s="62">
        <v>0.6137678353853615</v>
      </c>
      <c r="H6422" s="62">
        <v>0.43435417999599868</v>
      </c>
      <c r="I6422" s="62">
        <v>0.43358526878738579</v>
      </c>
      <c r="J6422" s="62">
        <v>0.60414191732178812</v>
      </c>
      <c r="K6422" s="62"/>
      <c r="L6422" s="65">
        <f t="shared" si="901"/>
        <v>9.9404930083169085E-2</v>
      </c>
      <c r="M6422" s="65">
        <f t="shared" si="902"/>
        <v>6.9485850053143269E-2</v>
      </c>
      <c r="N6422" s="65">
        <f t="shared" si="903"/>
        <v>0.15100626370030976</v>
      </c>
      <c r="O6422" s="65">
        <f t="shared" si="904"/>
        <v>0.14611202015395525</v>
      </c>
      <c r="P6422" s="65">
        <f t="shared" si="905"/>
        <v>0.1571285501730906</v>
      </c>
      <c r="Q6422" s="65">
        <f t="shared" si="906"/>
        <v>0.11119748971782085</v>
      </c>
      <c r="R6422" s="65">
        <f t="shared" si="907"/>
        <v>0.11100064345697806</v>
      </c>
      <c r="S6422" s="65">
        <f t="shared" si="908"/>
        <v>0.15466425266153297</v>
      </c>
      <c r="T6422" s="66">
        <f>(L6422*'Football Field'!$F$4)+(M6422*'Football Field'!$F$5)+(N6422*'Football Field'!$F$6)+(O6422*'Football Field'!$F$7)+(P6422*'Football Field'!$F$8)+(Q6422*'Football Field'!$F$9)+(R6422*'Football Field'!$F$10)+(S6422*'Football Field'!$F$11)</f>
        <v>141755067.84802699</v>
      </c>
    </row>
    <row r="6423" spans="2:20" x14ac:dyDescent="0.3">
      <c r="B6423" s="62">
        <f t="shared" si="900"/>
        <v>6396</v>
      </c>
      <c r="C6423" s="62">
        <v>0.81996217923932979</v>
      </c>
      <c r="D6423" s="62">
        <v>0.81602616593380028</v>
      </c>
      <c r="E6423" s="62">
        <v>0.5551263592563469</v>
      </c>
      <c r="F6423" s="62">
        <v>9.8784972484944333E-5</v>
      </c>
      <c r="G6423" s="62">
        <v>0.50008290224743046</v>
      </c>
      <c r="H6423" s="62">
        <v>0.53182086735769218</v>
      </c>
      <c r="I6423" s="62">
        <v>0.12501212381142446</v>
      </c>
      <c r="J6423" s="62">
        <v>0.76674062716096325</v>
      </c>
      <c r="K6423" s="62"/>
      <c r="L6423" s="65">
        <f t="shared" si="901"/>
        <v>0.19926806369356498</v>
      </c>
      <c r="M6423" s="65">
        <f t="shared" si="902"/>
        <v>0.1983115296363569</v>
      </c>
      <c r="N6423" s="65">
        <f t="shared" si="903"/>
        <v>0.13490738660274623</v>
      </c>
      <c r="O6423" s="65">
        <f t="shared" si="904"/>
        <v>2.4006827006775151E-5</v>
      </c>
      <c r="P6423" s="65">
        <f t="shared" si="905"/>
        <v>0.12153066829197971</v>
      </c>
      <c r="Q6423" s="65">
        <f t="shared" si="906"/>
        <v>0.12924366166316523</v>
      </c>
      <c r="R6423" s="65">
        <f t="shared" si="907"/>
        <v>3.0380576666636454E-2</v>
      </c>
      <c r="S6423" s="65">
        <f t="shared" si="908"/>
        <v>0.18633410661854377</v>
      </c>
      <c r="T6423" s="66">
        <f>(L6423*'Football Field'!$F$4)+(M6423*'Football Field'!$F$5)+(N6423*'Football Field'!$F$6)+(O6423*'Football Field'!$F$7)+(P6423*'Football Field'!$F$8)+(Q6423*'Football Field'!$F$9)+(R6423*'Football Field'!$F$10)+(S6423*'Football Field'!$F$11)</f>
        <v>125540058.26594022</v>
      </c>
    </row>
    <row r="6424" spans="2:20" x14ac:dyDescent="0.3">
      <c r="B6424" s="62">
        <f t="shared" si="900"/>
        <v>6397</v>
      </c>
      <c r="C6424" s="62">
        <v>0.90118196459609201</v>
      </c>
      <c r="D6424" s="62">
        <v>0.21836786694791743</v>
      </c>
      <c r="E6424" s="62">
        <v>0.68147286376214933</v>
      </c>
      <c r="F6424" s="62">
        <v>0.6613775403814186</v>
      </c>
      <c r="G6424" s="62">
        <v>0.41414023262469501</v>
      </c>
      <c r="H6424" s="62">
        <v>9.878982153778415E-2</v>
      </c>
      <c r="I6424" s="62">
        <v>0.58382905671549246</v>
      </c>
      <c r="J6424" s="62">
        <v>0.23154896683852655</v>
      </c>
      <c r="K6424" s="62"/>
      <c r="L6424" s="65">
        <f t="shared" si="901"/>
        <v>0.23773445226832188</v>
      </c>
      <c r="M6424" s="65">
        <f t="shared" si="902"/>
        <v>5.760608543151715E-2</v>
      </c>
      <c r="N6424" s="65">
        <f t="shared" si="903"/>
        <v>0.17977454539365054</v>
      </c>
      <c r="O6424" s="65">
        <f t="shared" si="904"/>
        <v>0.17447333999368003</v>
      </c>
      <c r="P6424" s="65">
        <f t="shared" si="905"/>
        <v>0.10925141118357244</v>
      </c>
      <c r="Q6424" s="65">
        <f t="shared" si="906"/>
        <v>2.606104542216027E-2</v>
      </c>
      <c r="R6424" s="65">
        <f t="shared" si="907"/>
        <v>0.1540158219642099</v>
      </c>
      <c r="S6424" s="65">
        <f t="shared" si="908"/>
        <v>6.1083298342887907E-2</v>
      </c>
      <c r="T6424" s="66">
        <f>(L6424*'Football Field'!$F$4)+(M6424*'Football Field'!$F$5)+(N6424*'Football Field'!$F$6)+(O6424*'Football Field'!$F$7)+(P6424*'Football Field'!$F$8)+(Q6424*'Football Field'!$F$9)+(R6424*'Football Field'!$F$10)+(S6424*'Football Field'!$F$11)</f>
        <v>143403770.03713432</v>
      </c>
    </row>
    <row r="6425" spans="2:20" x14ac:dyDescent="0.3">
      <c r="B6425" s="62">
        <f t="shared" si="900"/>
        <v>6398</v>
      </c>
      <c r="C6425" s="62">
        <v>0.22284937189484388</v>
      </c>
      <c r="D6425" s="62">
        <v>3.2293510915748391E-2</v>
      </c>
      <c r="E6425" s="62">
        <v>0.45306624833856934</v>
      </c>
      <c r="F6425" s="62">
        <v>0.45212174144770678</v>
      </c>
      <c r="G6425" s="62">
        <v>0.1873204776957913</v>
      </c>
      <c r="H6425" s="62">
        <v>0.95318301743869771</v>
      </c>
      <c r="I6425" s="62">
        <v>8.4698759075043983E-2</v>
      </c>
      <c r="J6425" s="62">
        <v>0.32338993594726884</v>
      </c>
      <c r="K6425" s="62"/>
      <c r="L6425" s="65">
        <f t="shared" si="901"/>
        <v>8.2264932127054727E-2</v>
      </c>
      <c r="M6425" s="65">
        <f t="shared" si="902"/>
        <v>1.1921162088273353E-2</v>
      </c>
      <c r="N6425" s="65">
        <f t="shared" si="903"/>
        <v>0.1672495814177975</v>
      </c>
      <c r="O6425" s="65">
        <f t="shared" si="904"/>
        <v>0.16690091633245452</v>
      </c>
      <c r="P6425" s="65">
        <f t="shared" si="905"/>
        <v>6.9149427044035941E-2</v>
      </c>
      <c r="Q6425" s="65">
        <f t="shared" si="906"/>
        <v>0.35186788083592513</v>
      </c>
      <c r="R6425" s="65">
        <f t="shared" si="907"/>
        <v>3.1266579785749302E-2</v>
      </c>
      <c r="S6425" s="65">
        <f t="shared" si="908"/>
        <v>0.11937952036870955</v>
      </c>
      <c r="T6425" s="66">
        <f>(L6425*'Football Field'!$F$4)+(M6425*'Football Field'!$F$5)+(N6425*'Football Field'!$F$6)+(O6425*'Football Field'!$F$7)+(P6425*'Football Field'!$F$8)+(Q6425*'Football Field'!$F$9)+(R6425*'Football Field'!$F$10)+(S6425*'Football Field'!$F$11)</f>
        <v>124037664.64508827</v>
      </c>
    </row>
    <row r="6426" spans="2:20" x14ac:dyDescent="0.3">
      <c r="B6426" s="62">
        <f t="shared" si="900"/>
        <v>6399</v>
      </c>
      <c r="C6426" s="62">
        <v>0.10197516070709234</v>
      </c>
      <c r="D6426" s="62">
        <v>0.77743968391105511</v>
      </c>
      <c r="E6426" s="62">
        <v>0.71781394864348724</v>
      </c>
      <c r="F6426" s="62">
        <v>0.55308602467695034</v>
      </c>
      <c r="G6426" s="62">
        <v>0.39828208622893413</v>
      </c>
      <c r="H6426" s="62">
        <v>7.6941083893288464E-2</v>
      </c>
      <c r="I6426" s="62">
        <v>0.81350543649739104</v>
      </c>
      <c r="J6426" s="62">
        <v>0.19676241488522483</v>
      </c>
      <c r="K6426" s="62"/>
      <c r="L6426" s="65">
        <f t="shared" si="901"/>
        <v>2.8047471512588497E-2</v>
      </c>
      <c r="M6426" s="65">
        <f t="shared" si="902"/>
        <v>0.21382871314989335</v>
      </c>
      <c r="N6426" s="65">
        <f t="shared" si="903"/>
        <v>0.19742912034966409</v>
      </c>
      <c r="O6426" s="65">
        <f t="shared" si="904"/>
        <v>0.15212199141019528</v>
      </c>
      <c r="P6426" s="65">
        <f t="shared" si="905"/>
        <v>0.1095443771799167</v>
      </c>
      <c r="Q6426" s="65">
        <f t="shared" si="906"/>
        <v>2.1162044204502062E-2</v>
      </c>
      <c r="R6426" s="65">
        <f t="shared" si="907"/>
        <v>0.22374831672032408</v>
      </c>
      <c r="S6426" s="65">
        <f t="shared" si="908"/>
        <v>5.4117965472915787E-2</v>
      </c>
      <c r="T6426" s="66">
        <f>(L6426*'Football Field'!$F$4)+(M6426*'Football Field'!$F$5)+(N6426*'Football Field'!$F$6)+(O6426*'Football Field'!$F$7)+(P6426*'Football Field'!$F$8)+(Q6426*'Football Field'!$F$9)+(R6426*'Football Field'!$F$10)+(S6426*'Football Field'!$F$11)</f>
        <v>153865060.32874784</v>
      </c>
    </row>
    <row r="6427" spans="2:20" x14ac:dyDescent="0.3">
      <c r="B6427" s="62">
        <f t="shared" si="900"/>
        <v>6400</v>
      </c>
      <c r="C6427" s="62">
        <v>0.93351721620484396</v>
      </c>
      <c r="D6427" s="62">
        <v>0.55884014968087536</v>
      </c>
      <c r="E6427" s="62">
        <v>0.22545467845124756</v>
      </c>
      <c r="F6427" s="62">
        <v>0.53388945206417815</v>
      </c>
      <c r="G6427" s="62">
        <v>0.95205445456825055</v>
      </c>
      <c r="H6427" s="62">
        <v>0.57371126779428716</v>
      </c>
      <c r="I6427" s="62">
        <v>0.54617143423616521</v>
      </c>
      <c r="J6427" s="62">
        <v>0.32355131784920355</v>
      </c>
      <c r="K6427" s="62"/>
      <c r="L6427" s="65">
        <f t="shared" si="901"/>
        <v>0.20087778250095686</v>
      </c>
      <c r="M6427" s="65">
        <f t="shared" si="902"/>
        <v>0.12025334733169388</v>
      </c>
      <c r="N6427" s="65">
        <f t="shared" si="903"/>
        <v>4.8514194570370983E-2</v>
      </c>
      <c r="O6427" s="65">
        <f t="shared" si="904"/>
        <v>0.11488436139111295</v>
      </c>
      <c r="P6427" s="65">
        <f t="shared" si="905"/>
        <v>0.20486669590447323</v>
      </c>
      <c r="Q6427" s="65">
        <f t="shared" si="906"/>
        <v>0.12345337104638932</v>
      </c>
      <c r="R6427" s="65">
        <f t="shared" si="907"/>
        <v>0.11752724499368346</v>
      </c>
      <c r="S6427" s="65">
        <f t="shared" si="908"/>
        <v>6.962300226131922E-2</v>
      </c>
      <c r="T6427" s="66">
        <f>(L6427*'Football Field'!$F$4)+(M6427*'Football Field'!$F$5)+(N6427*'Football Field'!$F$6)+(O6427*'Football Field'!$F$7)+(P6427*'Football Field'!$F$8)+(Q6427*'Football Field'!$F$9)+(R6427*'Football Field'!$F$10)+(S6427*'Football Field'!$F$11)</f>
        <v>142361686.15535721</v>
      </c>
    </row>
    <row r="6428" spans="2:20" x14ac:dyDescent="0.3">
      <c r="B6428" s="62">
        <f t="shared" si="900"/>
        <v>6401</v>
      </c>
      <c r="C6428" s="62">
        <v>0.60876886215886705</v>
      </c>
      <c r="D6428" s="62">
        <v>0.63549380756386897</v>
      </c>
      <c r="E6428" s="62">
        <v>0.99822525076877389</v>
      </c>
      <c r="F6428" s="62">
        <v>0.48798240878910804</v>
      </c>
      <c r="G6428" s="62">
        <v>0.88529218381868213</v>
      </c>
      <c r="H6428" s="62">
        <v>0.96370202469182065</v>
      </c>
      <c r="I6428" s="62">
        <v>0.34729917416494727</v>
      </c>
      <c r="J6428" s="62">
        <v>5.6547930460468798E-3</v>
      </c>
      <c r="K6428" s="62"/>
      <c r="L6428" s="65">
        <f t="shared" si="901"/>
        <v>0.1234219808277615</v>
      </c>
      <c r="M6428" s="65">
        <f t="shared" si="902"/>
        <v>0.12884020423639952</v>
      </c>
      <c r="N6428" s="65">
        <f t="shared" si="903"/>
        <v>0.20238048530481414</v>
      </c>
      <c r="O6428" s="65">
        <f t="shared" si="904"/>
        <v>9.8933699217580648E-2</v>
      </c>
      <c r="P6428" s="65">
        <f t="shared" si="905"/>
        <v>0.17948440160154305</v>
      </c>
      <c r="Q6428" s="65">
        <f t="shared" si="906"/>
        <v>0.19538123614500699</v>
      </c>
      <c r="R6428" s="65">
        <f t="shared" si="907"/>
        <v>7.0411538236818436E-2</v>
      </c>
      <c r="S6428" s="65">
        <f t="shared" si="908"/>
        <v>1.1464544300756683E-3</v>
      </c>
      <c r="T6428" s="66">
        <f>(L6428*'Football Field'!$F$4)+(M6428*'Football Field'!$F$5)+(N6428*'Football Field'!$F$6)+(O6428*'Football Field'!$F$7)+(P6428*'Football Field'!$F$8)+(Q6428*'Football Field'!$F$9)+(R6428*'Football Field'!$F$10)+(S6428*'Football Field'!$F$11)</f>
        <v>137467975.17690927</v>
      </c>
    </row>
    <row r="6429" spans="2:20" x14ac:dyDescent="0.3">
      <c r="B6429" s="62">
        <f t="shared" si="900"/>
        <v>6402</v>
      </c>
      <c r="C6429" s="62">
        <v>0.82177522386637591</v>
      </c>
      <c r="D6429" s="62">
        <v>0.34067353804657807</v>
      </c>
      <c r="E6429" s="62">
        <v>0.72893893360998219</v>
      </c>
      <c r="F6429" s="62">
        <v>0.37919124466074183</v>
      </c>
      <c r="G6429" s="62">
        <v>0.59157122354898084</v>
      </c>
      <c r="H6429" s="62">
        <v>0.77617352718659194</v>
      </c>
      <c r="I6429" s="62">
        <v>0.66779722075117132</v>
      </c>
      <c r="J6429" s="62">
        <v>0.79968842591223843</v>
      </c>
      <c r="K6429" s="62"/>
      <c r="L6429" s="65">
        <f t="shared" si="901"/>
        <v>0.16094906204536116</v>
      </c>
      <c r="M6429" s="65">
        <f t="shared" si="902"/>
        <v>6.6722730035953429E-2</v>
      </c>
      <c r="N6429" s="65">
        <f t="shared" si="903"/>
        <v>0.14276657928537095</v>
      </c>
      <c r="O6429" s="65">
        <f t="shared" si="904"/>
        <v>7.4266628381440797E-2</v>
      </c>
      <c r="P6429" s="65">
        <f t="shared" si="905"/>
        <v>0.11586238036633377</v>
      </c>
      <c r="Q6429" s="65">
        <f t="shared" si="906"/>
        <v>0.15201772645001868</v>
      </c>
      <c r="R6429" s="65">
        <f t="shared" si="907"/>
        <v>0.13079164861007897</v>
      </c>
      <c r="S6429" s="65">
        <f t="shared" si="908"/>
        <v>0.15662324482544232</v>
      </c>
      <c r="T6429" s="66">
        <f>(L6429*'Football Field'!$F$4)+(M6429*'Football Field'!$F$5)+(N6429*'Football Field'!$F$6)+(O6429*'Football Field'!$F$7)+(P6429*'Football Field'!$F$8)+(Q6429*'Football Field'!$F$9)+(R6429*'Football Field'!$F$10)+(S6429*'Football Field'!$F$11)</f>
        <v>140120244.87105519</v>
      </c>
    </row>
    <row r="6430" spans="2:20" x14ac:dyDescent="0.3">
      <c r="B6430" s="62">
        <f t="shared" ref="B6430:B6493" si="909">B6429+1</f>
        <v>6403</v>
      </c>
      <c r="C6430" s="62">
        <v>0.36679089336025072</v>
      </c>
      <c r="D6430" s="62">
        <v>0.50000526801294209</v>
      </c>
      <c r="E6430" s="62">
        <v>0.84049290147521716</v>
      </c>
      <c r="F6430" s="62">
        <v>0.8727505159638741</v>
      </c>
      <c r="G6430" s="62">
        <v>0.9730752903118749</v>
      </c>
      <c r="H6430" s="62">
        <v>0.94768830331283904</v>
      </c>
      <c r="I6430" s="62">
        <v>0.73626502054013154</v>
      </c>
      <c r="J6430" s="62">
        <v>0.94334768971340011</v>
      </c>
      <c r="K6430" s="62"/>
      <c r="L6430" s="65">
        <f t="shared" si="901"/>
        <v>5.9347283471250005E-2</v>
      </c>
      <c r="M6430" s="65">
        <f t="shared" si="902"/>
        <v>8.0901557031672441E-2</v>
      </c>
      <c r="N6430" s="65">
        <f t="shared" si="903"/>
        <v>0.13599293598173268</v>
      </c>
      <c r="O6430" s="65">
        <f t="shared" si="904"/>
        <v>0.14121226346728274</v>
      </c>
      <c r="P6430" s="65">
        <f t="shared" si="905"/>
        <v>0.15744495334645092</v>
      </c>
      <c r="Q6430" s="65">
        <f t="shared" si="906"/>
        <v>0.1533373030716309</v>
      </c>
      <c r="R6430" s="65">
        <f t="shared" si="907"/>
        <v>0.11912871795604993</v>
      </c>
      <c r="S6430" s="65">
        <f t="shared" si="908"/>
        <v>0.15263498567393025</v>
      </c>
      <c r="T6430" s="66">
        <f>(L6430*'Football Field'!$F$4)+(M6430*'Football Field'!$F$5)+(N6430*'Football Field'!$F$6)+(O6430*'Football Field'!$F$7)+(P6430*'Football Field'!$F$8)+(Q6430*'Football Field'!$F$9)+(R6430*'Football Field'!$F$10)+(S6430*'Football Field'!$F$11)</f>
        <v>142621380.11854976</v>
      </c>
    </row>
    <row r="6431" spans="2:20" x14ac:dyDescent="0.3">
      <c r="B6431" s="62">
        <f t="shared" si="909"/>
        <v>6404</v>
      </c>
      <c r="C6431" s="62">
        <v>9.7294217009225026E-3</v>
      </c>
      <c r="D6431" s="62">
        <v>2.0902660526770589E-2</v>
      </c>
      <c r="E6431" s="62">
        <v>0.43439628413648002</v>
      </c>
      <c r="F6431" s="62">
        <v>0.3079892362386305</v>
      </c>
      <c r="G6431" s="62">
        <v>0.56837775487858111</v>
      </c>
      <c r="H6431" s="62">
        <v>5.8350424147059266E-2</v>
      </c>
      <c r="I6431" s="62">
        <v>0.42274982959645679</v>
      </c>
      <c r="J6431" s="62">
        <v>0.90341089943283848</v>
      </c>
      <c r="K6431" s="62"/>
      <c r="L6431" s="65">
        <f t="shared" si="901"/>
        <v>3.5692426218149613E-3</v>
      </c>
      <c r="M6431" s="65">
        <f t="shared" si="902"/>
        <v>7.6681501896875195E-3</v>
      </c>
      <c r="N6431" s="65">
        <f t="shared" si="903"/>
        <v>0.15935846751826557</v>
      </c>
      <c r="O6431" s="65">
        <f t="shared" si="904"/>
        <v>0.11298598650924209</v>
      </c>
      <c r="P6431" s="65">
        <f t="shared" si="905"/>
        <v>0.20850962887257499</v>
      </c>
      <c r="Q6431" s="65">
        <f t="shared" si="906"/>
        <v>2.140587871187841E-2</v>
      </c>
      <c r="R6431" s="65">
        <f t="shared" si="907"/>
        <v>0.15508596055792487</v>
      </c>
      <c r="S6431" s="65">
        <f t="shared" si="908"/>
        <v>0.33141668501861155</v>
      </c>
      <c r="T6431" s="66">
        <f>(L6431*'Football Field'!$F$4)+(M6431*'Football Field'!$F$5)+(N6431*'Football Field'!$F$6)+(O6431*'Football Field'!$F$7)+(P6431*'Football Field'!$F$8)+(Q6431*'Football Field'!$F$9)+(R6431*'Football Field'!$F$10)+(S6431*'Football Field'!$F$11)</f>
        <v>154098549.42401105</v>
      </c>
    </row>
    <row r="6432" spans="2:20" x14ac:dyDescent="0.3">
      <c r="B6432" s="62">
        <f t="shared" si="909"/>
        <v>6405</v>
      </c>
      <c r="C6432" s="62">
        <v>0.25501766100980927</v>
      </c>
      <c r="D6432" s="62">
        <v>0.68633760666193411</v>
      </c>
      <c r="E6432" s="62">
        <v>1.3513125580439711E-2</v>
      </c>
      <c r="F6432" s="62">
        <v>0.48179447200452374</v>
      </c>
      <c r="G6432" s="62">
        <v>0.98990830665917451</v>
      </c>
      <c r="H6432" s="62">
        <v>6.2688011057376314E-2</v>
      </c>
      <c r="I6432" s="62">
        <v>0.43611502714691674</v>
      </c>
      <c r="J6432" s="62">
        <v>0.69579439720498604</v>
      </c>
      <c r="K6432" s="62"/>
      <c r="L6432" s="65">
        <f t="shared" si="901"/>
        <v>7.0424133384438703E-2</v>
      </c>
      <c r="M6432" s="65">
        <f t="shared" si="902"/>
        <v>0.18953483835951768</v>
      </c>
      <c r="N6432" s="65">
        <f t="shared" si="903"/>
        <v>3.7317029516671461E-3</v>
      </c>
      <c r="O6432" s="65">
        <f t="shared" si="904"/>
        <v>0.13304944459915927</v>
      </c>
      <c r="P6432" s="65">
        <f t="shared" si="905"/>
        <v>0.27336708505003515</v>
      </c>
      <c r="Q6432" s="65">
        <f t="shared" si="906"/>
        <v>1.7311541619621493E-2</v>
      </c>
      <c r="R6432" s="65">
        <f t="shared" si="907"/>
        <v>0.12043488565119885</v>
      </c>
      <c r="S6432" s="65">
        <f t="shared" si="908"/>
        <v>0.19214636838436161</v>
      </c>
      <c r="T6432" s="66">
        <f>(L6432*'Football Field'!$F$4)+(M6432*'Football Field'!$F$5)+(N6432*'Football Field'!$F$6)+(O6432*'Football Field'!$F$7)+(P6432*'Football Field'!$F$8)+(Q6432*'Football Field'!$F$9)+(R6432*'Football Field'!$F$10)+(S6432*'Football Field'!$F$11)</f>
        <v>148694699.39896533</v>
      </c>
    </row>
    <row r="6433" spans="2:20" x14ac:dyDescent="0.3">
      <c r="B6433" s="62">
        <f t="shared" si="909"/>
        <v>6406</v>
      </c>
      <c r="C6433" s="62">
        <v>0.32520965084925191</v>
      </c>
      <c r="D6433" s="62">
        <v>0.98336728787466987</v>
      </c>
      <c r="E6433" s="62">
        <v>0.45900735236583501</v>
      </c>
      <c r="F6433" s="62">
        <v>0.87137169481132326</v>
      </c>
      <c r="G6433" s="62">
        <v>0.21731320956030231</v>
      </c>
      <c r="H6433" s="62">
        <v>0.21213100102361515</v>
      </c>
      <c r="I6433" s="62">
        <v>0.77581121141493081</v>
      </c>
      <c r="J6433" s="62">
        <v>0.66556189963501067</v>
      </c>
      <c r="K6433" s="62"/>
      <c r="L6433" s="65">
        <f t="shared" si="901"/>
        <v>7.2112194709630068E-2</v>
      </c>
      <c r="M6433" s="65">
        <f t="shared" si="902"/>
        <v>0.21805248752341003</v>
      </c>
      <c r="N6433" s="65">
        <f t="shared" si="903"/>
        <v>0.10178058209687049</v>
      </c>
      <c r="O6433" s="65">
        <f t="shared" si="904"/>
        <v>0.19321851352382471</v>
      </c>
      <c r="P6433" s="65">
        <f t="shared" si="905"/>
        <v>4.8187169230261513E-2</v>
      </c>
      <c r="Q6433" s="65">
        <f t="shared" si="906"/>
        <v>4.7038063015093515E-2</v>
      </c>
      <c r="R6433" s="65">
        <f t="shared" si="907"/>
        <v>0.17202887118931318</v>
      </c>
      <c r="S6433" s="65">
        <f t="shared" si="908"/>
        <v>0.14758211871159652</v>
      </c>
      <c r="T6433" s="66">
        <f>(L6433*'Football Field'!$F$4)+(M6433*'Football Field'!$F$5)+(N6433*'Football Field'!$F$6)+(O6433*'Football Field'!$F$7)+(P6433*'Football Field'!$F$8)+(Q6433*'Football Field'!$F$9)+(R6433*'Football Field'!$F$10)+(S6433*'Football Field'!$F$11)</f>
        <v>139942984.30986777</v>
      </c>
    </row>
    <row r="6434" spans="2:20" x14ac:dyDescent="0.3">
      <c r="B6434" s="62">
        <f t="shared" si="909"/>
        <v>6407</v>
      </c>
      <c r="C6434" s="62">
        <v>0.17354671136739741</v>
      </c>
      <c r="D6434" s="62">
        <v>0.35511627527630363</v>
      </c>
      <c r="E6434" s="62">
        <v>0.31691527093779348</v>
      </c>
      <c r="F6434" s="62">
        <v>0.67943780769825912</v>
      </c>
      <c r="G6434" s="62">
        <v>0.56795566204279135</v>
      </c>
      <c r="H6434" s="62">
        <v>0.18180912602171995</v>
      </c>
      <c r="I6434" s="62">
        <v>0.93477327851001879</v>
      </c>
      <c r="J6434" s="62">
        <v>0.39688386517849272</v>
      </c>
      <c r="K6434" s="62"/>
      <c r="L6434" s="65">
        <f t="shared" si="901"/>
        <v>4.8121362826751564E-2</v>
      </c>
      <c r="M6434" s="65">
        <f t="shared" si="902"/>
        <v>9.846731749401437E-2</v>
      </c>
      <c r="N6434" s="65">
        <f t="shared" si="903"/>
        <v>8.7874870217798801E-2</v>
      </c>
      <c r="O6434" s="65">
        <f t="shared" si="904"/>
        <v>0.18839581000900935</v>
      </c>
      <c r="P6434" s="65">
        <f t="shared" si="905"/>
        <v>0.15748382822887322</v>
      </c>
      <c r="Q6434" s="65">
        <f t="shared" si="906"/>
        <v>5.0412380906397047E-2</v>
      </c>
      <c r="R6434" s="65">
        <f t="shared" si="907"/>
        <v>0.25919571590558621</v>
      </c>
      <c r="S6434" s="65">
        <f t="shared" si="908"/>
        <v>0.11004871441156949</v>
      </c>
      <c r="T6434" s="66">
        <f>(L6434*'Football Field'!$F$4)+(M6434*'Football Field'!$F$5)+(N6434*'Football Field'!$F$6)+(O6434*'Football Field'!$F$7)+(P6434*'Football Field'!$F$8)+(Q6434*'Football Field'!$F$9)+(R6434*'Football Field'!$F$10)+(S6434*'Football Field'!$F$11)</f>
        <v>160811404.2905834</v>
      </c>
    </row>
    <row r="6435" spans="2:20" x14ac:dyDescent="0.3">
      <c r="B6435" s="62">
        <f t="shared" si="909"/>
        <v>6408</v>
      </c>
      <c r="C6435" s="62">
        <v>0.41060653048719953</v>
      </c>
      <c r="D6435" s="62">
        <v>0.96843039975606771</v>
      </c>
      <c r="E6435" s="62">
        <v>0.44651117833587606</v>
      </c>
      <c r="F6435" s="62">
        <v>0.40311751152054809</v>
      </c>
      <c r="G6435" s="62">
        <v>0.79709242549942905</v>
      </c>
      <c r="H6435" s="62">
        <v>3.8113157727146185E-2</v>
      </c>
      <c r="I6435" s="62">
        <v>0.94468895667312025</v>
      </c>
      <c r="J6435" s="62">
        <v>3.0877540622643918E-2</v>
      </c>
      <c r="K6435" s="62"/>
      <c r="L6435" s="65">
        <f t="shared" si="901"/>
        <v>0.10164942769731798</v>
      </c>
      <c r="M6435" s="65">
        <f t="shared" si="902"/>
        <v>0.23974386326268618</v>
      </c>
      <c r="N6435" s="65">
        <f t="shared" si="903"/>
        <v>0.11053795390064267</v>
      </c>
      <c r="O6435" s="65">
        <f t="shared" si="904"/>
        <v>9.9795452089401507E-2</v>
      </c>
      <c r="P6435" s="65">
        <f t="shared" si="905"/>
        <v>0.19732756996764306</v>
      </c>
      <c r="Q6435" s="65">
        <f t="shared" si="906"/>
        <v>9.4352631608298244E-3</v>
      </c>
      <c r="R6435" s="65">
        <f t="shared" si="907"/>
        <v>0.23386645040413623</v>
      </c>
      <c r="S6435" s="65">
        <f t="shared" si="908"/>
        <v>7.6440195173425006E-3</v>
      </c>
      <c r="T6435" s="66">
        <f>(L6435*'Football Field'!$F$4)+(M6435*'Football Field'!$F$5)+(N6435*'Football Field'!$F$6)+(O6435*'Football Field'!$F$7)+(P6435*'Football Field'!$F$8)+(Q6435*'Football Field'!$F$9)+(R6435*'Football Field'!$F$10)+(S6435*'Football Field'!$F$11)</f>
        <v>159024178.99121007</v>
      </c>
    </row>
    <row r="6436" spans="2:20" x14ac:dyDescent="0.3">
      <c r="B6436" s="62">
        <f t="shared" si="909"/>
        <v>6409</v>
      </c>
      <c r="C6436" s="62">
        <v>0.26222559319339445</v>
      </c>
      <c r="D6436" s="62">
        <v>0.2426046024895997</v>
      </c>
      <c r="E6436" s="62">
        <v>6.2152096694352843E-2</v>
      </c>
      <c r="F6436" s="62">
        <v>0.55941679500592889</v>
      </c>
      <c r="G6436" s="62">
        <v>0.26653609934711908</v>
      </c>
      <c r="H6436" s="62">
        <v>0.49852722180217113</v>
      </c>
      <c r="I6436" s="62">
        <v>0.2774951972150298</v>
      </c>
      <c r="J6436" s="62">
        <v>0.15623775537972795</v>
      </c>
      <c r="K6436" s="62"/>
      <c r="L6436" s="65">
        <f t="shared" si="901"/>
        <v>0.11277572524755927</v>
      </c>
      <c r="M6436" s="65">
        <f t="shared" si="902"/>
        <v>0.10433729851068418</v>
      </c>
      <c r="N6436" s="65">
        <f t="shared" si="903"/>
        <v>2.6729838590517252E-2</v>
      </c>
      <c r="O6436" s="65">
        <f t="shared" si="904"/>
        <v>0.24058915838138734</v>
      </c>
      <c r="P6436" s="65">
        <f t="shared" si="905"/>
        <v>0.1146295506188755</v>
      </c>
      <c r="Q6436" s="65">
        <f t="shared" si="906"/>
        <v>0.214402295022845</v>
      </c>
      <c r="R6436" s="65">
        <f t="shared" si="907"/>
        <v>0.11934274506744752</v>
      </c>
      <c r="S6436" s="65">
        <f t="shared" si="908"/>
        <v>6.7193388560683881E-2</v>
      </c>
      <c r="T6436" s="66">
        <f>(L6436*'Football Field'!$F$4)+(M6436*'Football Field'!$F$5)+(N6436*'Football Field'!$F$6)+(O6436*'Football Field'!$F$7)+(P6436*'Football Field'!$F$8)+(Q6436*'Football Field'!$F$9)+(R6436*'Football Field'!$F$10)+(S6436*'Football Field'!$F$11)</f>
        <v>135993152.98598865</v>
      </c>
    </row>
    <row r="6437" spans="2:20" x14ac:dyDescent="0.3">
      <c r="B6437" s="62">
        <f t="shared" si="909"/>
        <v>6410</v>
      </c>
      <c r="C6437" s="62">
        <v>6.7624175099875616E-2</v>
      </c>
      <c r="D6437" s="62">
        <v>0.92099564938014433</v>
      </c>
      <c r="E6437" s="62">
        <v>0.598719033837113</v>
      </c>
      <c r="F6437" s="62">
        <v>0.76190854350454085</v>
      </c>
      <c r="G6437" s="62">
        <v>0.17321544554991752</v>
      </c>
      <c r="H6437" s="62">
        <v>0.83154038877989189</v>
      </c>
      <c r="I6437" s="62">
        <v>0.62430969555695603</v>
      </c>
      <c r="J6437" s="62">
        <v>0.43263701637325647</v>
      </c>
      <c r="K6437" s="62"/>
      <c r="L6437" s="65">
        <f t="shared" si="901"/>
        <v>1.5330977656929683E-2</v>
      </c>
      <c r="M6437" s="65">
        <f t="shared" si="902"/>
        <v>0.20879757426870865</v>
      </c>
      <c r="N6437" s="65">
        <f t="shared" si="903"/>
        <v>0.13573471494445172</v>
      </c>
      <c r="O6437" s="65">
        <f t="shared" si="904"/>
        <v>0.17273116958307175</v>
      </c>
      <c r="P6437" s="65">
        <f t="shared" si="905"/>
        <v>3.926941987297957E-2</v>
      </c>
      <c r="Q6437" s="65">
        <f t="shared" si="906"/>
        <v>0.18851730320393353</v>
      </c>
      <c r="R6437" s="65">
        <f t="shared" si="907"/>
        <v>0.14153633636864682</v>
      </c>
      <c r="S6437" s="65">
        <f t="shared" si="908"/>
        <v>9.8082504101278362E-2</v>
      </c>
      <c r="T6437" s="66">
        <f>(L6437*'Football Field'!$F$4)+(M6437*'Football Field'!$F$5)+(N6437*'Football Field'!$F$6)+(O6437*'Football Field'!$F$7)+(P6437*'Football Field'!$F$8)+(Q6437*'Football Field'!$F$9)+(R6437*'Football Field'!$F$10)+(S6437*'Football Field'!$F$11)</f>
        <v>135639885.89526224</v>
      </c>
    </row>
    <row r="6438" spans="2:20" x14ac:dyDescent="0.3">
      <c r="B6438" s="62">
        <f t="shared" si="909"/>
        <v>6411</v>
      </c>
      <c r="C6438" s="62">
        <v>0.64508919345261406</v>
      </c>
      <c r="D6438" s="62">
        <v>0.29740779342113066</v>
      </c>
      <c r="E6438" s="62">
        <v>9.2915589237520968E-2</v>
      </c>
      <c r="F6438" s="62">
        <v>0.94448944586855699</v>
      </c>
      <c r="G6438" s="62">
        <v>0.28861160902808003</v>
      </c>
      <c r="H6438" s="62">
        <v>0.47594851320213205</v>
      </c>
      <c r="I6438" s="62">
        <v>0.47814980823111775</v>
      </c>
      <c r="J6438" s="62">
        <v>0.53841934502632438</v>
      </c>
      <c r="K6438" s="62"/>
      <c r="L6438" s="65">
        <f t="shared" si="901"/>
        <v>0.17151923034700359</v>
      </c>
      <c r="M6438" s="65">
        <f t="shared" si="902"/>
        <v>7.9076128300605411E-2</v>
      </c>
      <c r="N6438" s="65">
        <f t="shared" si="903"/>
        <v>2.4704816814496194E-2</v>
      </c>
      <c r="O6438" s="65">
        <f t="shared" si="904"/>
        <v>0.25112512265041159</v>
      </c>
      <c r="P6438" s="65">
        <f t="shared" si="905"/>
        <v>7.6737359038309291E-2</v>
      </c>
      <c r="Q6438" s="65">
        <f t="shared" si="906"/>
        <v>0.12654734182154137</v>
      </c>
      <c r="R6438" s="65">
        <f t="shared" si="907"/>
        <v>0.12713263209298045</v>
      </c>
      <c r="S6438" s="65">
        <f t="shared" si="908"/>
        <v>0.14315736893465195</v>
      </c>
      <c r="T6438" s="66">
        <f>(L6438*'Football Field'!$F$4)+(M6438*'Football Field'!$F$5)+(N6438*'Football Field'!$F$6)+(O6438*'Football Field'!$F$7)+(P6438*'Football Field'!$F$8)+(Q6438*'Football Field'!$F$9)+(R6438*'Football Field'!$F$10)+(S6438*'Football Field'!$F$11)</f>
        <v>134377378.68836451</v>
      </c>
    </row>
    <row r="6439" spans="2:20" x14ac:dyDescent="0.3">
      <c r="B6439" s="62">
        <f t="shared" si="909"/>
        <v>6412</v>
      </c>
      <c r="C6439" s="62">
        <v>0.75458350651121708</v>
      </c>
      <c r="D6439" s="62">
        <v>0.51474936878243926</v>
      </c>
      <c r="E6439" s="62">
        <v>5.369595122823867E-2</v>
      </c>
      <c r="F6439" s="62">
        <v>9.2858556403024872E-3</v>
      </c>
      <c r="G6439" s="62">
        <v>0.33793274862738565</v>
      </c>
      <c r="H6439" s="62">
        <v>0.76715387824767123</v>
      </c>
      <c r="I6439" s="62">
        <v>0.97774037396996283</v>
      </c>
      <c r="J6439" s="62">
        <v>0.41663051378703819</v>
      </c>
      <c r="K6439" s="62"/>
      <c r="L6439" s="65">
        <f t="shared" ref="L6439:L6502" si="910">C6439/SUM($C6439:$J6439)</f>
        <v>0.19692807081342625</v>
      </c>
      <c r="M6439" s="65">
        <f t="shared" ref="M6439:M6502" si="911">D6439/SUM($C6439:$J6439)</f>
        <v>0.13433715324023954</v>
      </c>
      <c r="N6439" s="65">
        <f t="shared" ref="N6439:N6502" si="912">E6439/SUM($C6439:$J6439)</f>
        <v>1.4013346428360713E-2</v>
      </c>
      <c r="O6439" s="65">
        <f t="shared" ref="O6439:O6502" si="913">F6439/SUM($C6439:$J6439)</f>
        <v>2.4233840540080218E-3</v>
      </c>
      <c r="P6439" s="65">
        <f t="shared" ref="P6439:P6502" si="914">G6439/SUM($C6439:$J6439)</f>
        <v>8.8192285781004298E-2</v>
      </c>
      <c r="Q6439" s="65">
        <f t="shared" ref="Q6439:Q6502" si="915">H6439/SUM($C6439:$J6439)</f>
        <v>0.20020863424226756</v>
      </c>
      <c r="R6439" s="65">
        <f t="shared" ref="R6439:R6502" si="916">I6439/SUM($C6439:$J6439)</f>
        <v>0.25516662362860759</v>
      </c>
      <c r="S6439" s="65">
        <f t="shared" ref="S6439:S6502" si="917">J6439/SUM($C6439:$J6439)</f>
        <v>0.10873050181208589</v>
      </c>
      <c r="T6439" s="66">
        <f>(L6439*'Football Field'!$F$4)+(M6439*'Football Field'!$F$5)+(N6439*'Football Field'!$F$6)+(O6439*'Football Field'!$F$7)+(P6439*'Football Field'!$F$8)+(Q6439*'Football Field'!$F$9)+(R6439*'Football Field'!$F$10)+(S6439*'Football Field'!$F$11)</f>
        <v>150474510.0650306</v>
      </c>
    </row>
    <row r="6440" spans="2:20" x14ac:dyDescent="0.3">
      <c r="B6440" s="62">
        <f t="shared" si="909"/>
        <v>6413</v>
      </c>
      <c r="C6440" s="62">
        <v>0.53431428292969019</v>
      </c>
      <c r="D6440" s="62">
        <v>0.50051494996481372</v>
      </c>
      <c r="E6440" s="62">
        <v>0.87880720058067208</v>
      </c>
      <c r="F6440" s="62">
        <v>8.9980359656933739E-3</v>
      </c>
      <c r="G6440" s="62">
        <v>0.58381226763381455</v>
      </c>
      <c r="H6440" s="62">
        <v>5.7662999402656734E-2</v>
      </c>
      <c r="I6440" s="62">
        <v>0.4925524010151352</v>
      </c>
      <c r="J6440" s="62">
        <v>0.75724793494062748</v>
      </c>
      <c r="K6440" s="62"/>
      <c r="L6440" s="65">
        <f t="shared" si="910"/>
        <v>0.14009619335067899</v>
      </c>
      <c r="M6440" s="65">
        <f t="shared" si="911"/>
        <v>0.13123407224059366</v>
      </c>
      <c r="N6440" s="65">
        <f t="shared" si="912"/>
        <v>0.23042158411984595</v>
      </c>
      <c r="O6440" s="65">
        <f t="shared" si="913"/>
        <v>2.3592679939495875E-3</v>
      </c>
      <c r="P6440" s="65">
        <f t="shared" si="914"/>
        <v>0.15307447122406023</v>
      </c>
      <c r="Q6440" s="65">
        <f t="shared" si="915"/>
        <v>1.5119129268265712E-2</v>
      </c>
      <c r="R6440" s="65">
        <f t="shared" si="916"/>
        <v>0.12914630698172411</v>
      </c>
      <c r="S6440" s="65">
        <f t="shared" si="917"/>
        <v>0.19854897482088174</v>
      </c>
      <c r="T6440" s="66">
        <f>(L6440*'Football Field'!$F$4)+(M6440*'Football Field'!$F$5)+(N6440*'Football Field'!$F$6)+(O6440*'Football Field'!$F$7)+(P6440*'Football Field'!$F$8)+(Q6440*'Football Field'!$F$9)+(R6440*'Football Field'!$F$10)+(S6440*'Football Field'!$F$11)</f>
        <v>144946243.66639808</v>
      </c>
    </row>
    <row r="6441" spans="2:20" x14ac:dyDescent="0.3">
      <c r="B6441" s="62">
        <f t="shared" si="909"/>
        <v>6414</v>
      </c>
      <c r="C6441" s="62">
        <v>0.7751244932376522</v>
      </c>
      <c r="D6441" s="62">
        <v>0.36781679521054667</v>
      </c>
      <c r="E6441" s="62">
        <v>0.55852659066451649</v>
      </c>
      <c r="F6441" s="62">
        <v>0.43750891251428936</v>
      </c>
      <c r="G6441" s="62">
        <v>0.74866511704823591</v>
      </c>
      <c r="H6441" s="62">
        <v>0.29065821298724825</v>
      </c>
      <c r="I6441" s="62">
        <v>0.43525260672482702</v>
      </c>
      <c r="J6441" s="62">
        <v>0.27459295659033067</v>
      </c>
      <c r="K6441" s="62"/>
      <c r="L6441" s="65">
        <f t="shared" si="910"/>
        <v>0.19935582564008489</v>
      </c>
      <c r="M6441" s="65">
        <f t="shared" si="911"/>
        <v>9.4599540503755908E-2</v>
      </c>
      <c r="N6441" s="65">
        <f t="shared" si="912"/>
        <v>0.14364857593234126</v>
      </c>
      <c r="O6441" s="65">
        <f t="shared" si="913"/>
        <v>0.112523796164496</v>
      </c>
      <c r="P6441" s="65">
        <f t="shared" si="914"/>
        <v>0.19255068552106994</v>
      </c>
      <c r="Q6441" s="65">
        <f t="shared" si="915"/>
        <v>7.4754969730235113E-2</v>
      </c>
      <c r="R6441" s="65">
        <f t="shared" si="916"/>
        <v>0.1119434923455882</v>
      </c>
      <c r="S6441" s="65">
        <f t="shared" si="917"/>
        <v>7.0623114162428641E-2</v>
      </c>
      <c r="T6441" s="66">
        <f>(L6441*'Football Field'!$F$4)+(M6441*'Football Field'!$F$5)+(N6441*'Football Field'!$F$6)+(O6441*'Football Field'!$F$7)+(P6441*'Football Field'!$F$8)+(Q6441*'Football Field'!$F$9)+(R6441*'Football Field'!$F$10)+(S6441*'Football Field'!$F$11)</f>
        <v>143147454.19082868</v>
      </c>
    </row>
    <row r="6442" spans="2:20" x14ac:dyDescent="0.3">
      <c r="B6442" s="62">
        <f t="shared" si="909"/>
        <v>6415</v>
      </c>
      <c r="C6442" s="62">
        <v>8.7263502366248136E-2</v>
      </c>
      <c r="D6442" s="62">
        <v>7.2703570389638483E-2</v>
      </c>
      <c r="E6442" s="62">
        <v>0.71197026794441209</v>
      </c>
      <c r="F6442" s="62">
        <v>0.94743726958501795</v>
      </c>
      <c r="G6442" s="62">
        <v>0.3943520264788527</v>
      </c>
      <c r="H6442" s="62">
        <v>0.74675074501113836</v>
      </c>
      <c r="I6442" s="62">
        <v>0.86457244969942326</v>
      </c>
      <c r="J6442" s="62">
        <v>0.73560585624100328</v>
      </c>
      <c r="K6442" s="62"/>
      <c r="L6442" s="65">
        <f t="shared" si="910"/>
        <v>1.9133981677523924E-2</v>
      </c>
      <c r="M6442" s="65">
        <f t="shared" si="911"/>
        <v>1.5941473193310289E-2</v>
      </c>
      <c r="N6442" s="65">
        <f t="shared" si="912"/>
        <v>0.15611138325178237</v>
      </c>
      <c r="O6442" s="65">
        <f t="shared" si="913"/>
        <v>0.20774145966269042</v>
      </c>
      <c r="P6442" s="65">
        <f t="shared" si="914"/>
        <v>8.6468274187207761E-2</v>
      </c>
      <c r="Q6442" s="65">
        <f t="shared" si="915"/>
        <v>0.16373758427379956</v>
      </c>
      <c r="R6442" s="65">
        <f t="shared" si="916"/>
        <v>0.18957196265181245</v>
      </c>
      <c r="S6442" s="65">
        <f t="shared" si="917"/>
        <v>0.16129388110187315</v>
      </c>
      <c r="T6442" s="66">
        <f>(L6442*'Football Field'!$F$4)+(M6442*'Football Field'!$F$5)+(N6442*'Football Field'!$F$6)+(O6442*'Football Field'!$F$7)+(P6442*'Football Field'!$F$8)+(Q6442*'Football Field'!$F$9)+(R6442*'Football Field'!$F$10)+(S6442*'Football Field'!$F$11)</f>
        <v>148047081.92816615</v>
      </c>
    </row>
    <row r="6443" spans="2:20" x14ac:dyDescent="0.3">
      <c r="B6443" s="62">
        <f t="shared" si="909"/>
        <v>6416</v>
      </c>
      <c r="C6443" s="62">
        <v>0.87846866348590502</v>
      </c>
      <c r="D6443" s="62">
        <v>0.37189266320692438</v>
      </c>
      <c r="E6443" s="62">
        <v>0.44314244599782993</v>
      </c>
      <c r="F6443" s="62">
        <v>0.39415304970726461</v>
      </c>
      <c r="G6443" s="62">
        <v>0.33663401042956753</v>
      </c>
      <c r="H6443" s="62">
        <v>0.75747468964974174</v>
      </c>
      <c r="I6443" s="62">
        <v>0.37817449558887983</v>
      </c>
      <c r="J6443" s="62">
        <v>0.81090408018401505</v>
      </c>
      <c r="K6443" s="62"/>
      <c r="L6443" s="65">
        <f t="shared" si="910"/>
        <v>0.20098375593803514</v>
      </c>
      <c r="M6443" s="65">
        <f t="shared" si="911"/>
        <v>8.5084861149774704E-2</v>
      </c>
      <c r="N6443" s="65">
        <f t="shared" si="912"/>
        <v>0.1013860105820847</v>
      </c>
      <c r="O6443" s="65">
        <f t="shared" si="913"/>
        <v>9.0177787367219112E-2</v>
      </c>
      <c r="P6443" s="65">
        <f t="shared" si="914"/>
        <v>7.7018077712801364E-2</v>
      </c>
      <c r="Q6443" s="65">
        <f t="shared" si="915"/>
        <v>0.17330169473511936</v>
      </c>
      <c r="R6443" s="65">
        <f t="shared" si="916"/>
        <v>8.6522073788969589E-2</v>
      </c>
      <c r="S6443" s="65">
        <f t="shared" si="917"/>
        <v>0.18552573872599604</v>
      </c>
      <c r="T6443" s="66">
        <f>(L6443*'Football Field'!$F$4)+(M6443*'Football Field'!$F$5)+(N6443*'Football Field'!$F$6)+(O6443*'Football Field'!$F$7)+(P6443*'Football Field'!$F$8)+(Q6443*'Football Field'!$F$9)+(R6443*'Football Field'!$F$10)+(S6443*'Football Field'!$F$11)</f>
        <v>129793376.15548503</v>
      </c>
    </row>
    <row r="6444" spans="2:20" x14ac:dyDescent="0.3">
      <c r="B6444" s="62">
        <f t="shared" si="909"/>
        <v>6417</v>
      </c>
      <c r="C6444" s="62">
        <v>0.26662727341491343</v>
      </c>
      <c r="D6444" s="62">
        <v>7.0408241508572611E-2</v>
      </c>
      <c r="E6444" s="62">
        <v>4.5628463089736448E-2</v>
      </c>
      <c r="F6444" s="62">
        <v>0.62320263785800989</v>
      </c>
      <c r="G6444" s="62">
        <v>0.26609534983962435</v>
      </c>
      <c r="H6444" s="62">
        <v>4.9890190990701466E-2</v>
      </c>
      <c r="I6444" s="62">
        <v>0.73521171543168973</v>
      </c>
      <c r="J6444" s="62">
        <v>0.85003955008714271</v>
      </c>
      <c r="K6444" s="62"/>
      <c r="L6444" s="65">
        <f t="shared" si="910"/>
        <v>9.1715785333591121E-2</v>
      </c>
      <c r="M6444" s="65">
        <f t="shared" si="911"/>
        <v>2.4219379665136279E-2</v>
      </c>
      <c r="N6444" s="65">
        <f t="shared" si="912"/>
        <v>1.5695507335919373E-2</v>
      </c>
      <c r="O6444" s="65">
        <f t="shared" si="913"/>
        <v>0.21437236566630971</v>
      </c>
      <c r="P6444" s="65">
        <f t="shared" si="914"/>
        <v>9.1532811597182795E-2</v>
      </c>
      <c r="Q6444" s="65">
        <f t="shared" si="915"/>
        <v>1.7161477850896781E-2</v>
      </c>
      <c r="R6444" s="65">
        <f t="shared" si="916"/>
        <v>0.25290180934469436</v>
      </c>
      <c r="S6444" s="65">
        <f t="shared" si="917"/>
        <v>0.29240086320626962</v>
      </c>
      <c r="T6444" s="66">
        <f>(L6444*'Football Field'!$F$4)+(M6444*'Football Field'!$F$5)+(N6444*'Football Field'!$F$6)+(O6444*'Football Field'!$F$7)+(P6444*'Football Field'!$F$8)+(Q6444*'Football Field'!$F$9)+(R6444*'Football Field'!$F$10)+(S6444*'Football Field'!$F$11)</f>
        <v>154266911.03701156</v>
      </c>
    </row>
    <row r="6445" spans="2:20" x14ac:dyDescent="0.3">
      <c r="B6445" s="62">
        <f t="shared" si="909"/>
        <v>6418</v>
      </c>
      <c r="C6445" s="62">
        <v>0.70316784613546013</v>
      </c>
      <c r="D6445" s="62">
        <v>0.17633967585320531</v>
      </c>
      <c r="E6445" s="62">
        <v>0.2656668475052113</v>
      </c>
      <c r="F6445" s="62">
        <v>0.6395688856669296</v>
      </c>
      <c r="G6445" s="62">
        <v>0.89095435780159815</v>
      </c>
      <c r="H6445" s="62">
        <v>0.94879616052429883</v>
      </c>
      <c r="I6445" s="62">
        <v>0.10370009393684021</v>
      </c>
      <c r="J6445" s="62">
        <v>0.22821349276490277</v>
      </c>
      <c r="K6445" s="62"/>
      <c r="L6445" s="65">
        <f t="shared" si="910"/>
        <v>0.17772887928859979</v>
      </c>
      <c r="M6445" s="65">
        <f t="shared" si="911"/>
        <v>4.4570657113732121E-2</v>
      </c>
      <c r="N6445" s="65">
        <f t="shared" si="912"/>
        <v>6.7148507046695366E-2</v>
      </c>
      <c r="O6445" s="65">
        <f t="shared" si="913"/>
        <v>0.16165395204311481</v>
      </c>
      <c r="P6445" s="65">
        <f t="shared" si="914"/>
        <v>0.22519277634726706</v>
      </c>
      <c r="Q6445" s="65">
        <f t="shared" si="915"/>
        <v>0.23981255572204449</v>
      </c>
      <c r="R6445" s="65">
        <f t="shared" si="916"/>
        <v>2.6210671575512611E-2</v>
      </c>
      <c r="S6445" s="65">
        <f t="shared" si="917"/>
        <v>5.7682000863033676E-2</v>
      </c>
      <c r="T6445" s="66">
        <f>(L6445*'Football Field'!$F$4)+(M6445*'Football Field'!$F$5)+(N6445*'Football Field'!$F$6)+(O6445*'Football Field'!$F$7)+(P6445*'Football Field'!$F$8)+(Q6445*'Football Field'!$F$9)+(R6445*'Football Field'!$F$10)+(S6445*'Football Field'!$F$11)</f>
        <v>132432513.35371478</v>
      </c>
    </row>
    <row r="6446" spans="2:20" x14ac:dyDescent="0.3">
      <c r="B6446" s="62">
        <f t="shared" si="909"/>
        <v>6419</v>
      </c>
      <c r="C6446" s="62">
        <v>0.90446820528256899</v>
      </c>
      <c r="D6446" s="62">
        <v>0.25251026514248709</v>
      </c>
      <c r="E6446" s="62">
        <v>5.0582983391093239E-2</v>
      </c>
      <c r="F6446" s="62">
        <v>0.49202543692943523</v>
      </c>
      <c r="G6446" s="62">
        <v>0.26325257452695516</v>
      </c>
      <c r="H6446" s="62">
        <v>0.22111126704149564</v>
      </c>
      <c r="I6446" s="62">
        <v>0.87724553609512856</v>
      </c>
      <c r="J6446" s="62">
        <v>3.0416221758896911E-2</v>
      </c>
      <c r="K6446" s="62"/>
      <c r="L6446" s="65">
        <f t="shared" si="910"/>
        <v>0.29255548946025955</v>
      </c>
      <c r="M6446" s="65">
        <f t="shared" si="911"/>
        <v>8.1675910530676035E-2</v>
      </c>
      <c r="N6446" s="65">
        <f t="shared" si="912"/>
        <v>1.6361359501540742E-2</v>
      </c>
      <c r="O6446" s="65">
        <f t="shared" si="913"/>
        <v>0.15914848270738116</v>
      </c>
      <c r="P6446" s="65">
        <f t="shared" si="914"/>
        <v>8.5150572836715607E-2</v>
      </c>
      <c r="Q6446" s="65">
        <f t="shared" si="915"/>
        <v>7.1519722392335131E-2</v>
      </c>
      <c r="R6446" s="65">
        <f t="shared" si="916"/>
        <v>0.28375015914347057</v>
      </c>
      <c r="S6446" s="65">
        <f t="shared" si="917"/>
        <v>9.8383034276211881E-3</v>
      </c>
      <c r="T6446" s="66">
        <f>(L6446*'Football Field'!$F$4)+(M6446*'Football Field'!$F$5)+(N6446*'Football Field'!$F$6)+(O6446*'Football Field'!$F$7)+(P6446*'Football Field'!$F$8)+(Q6446*'Football Field'!$F$9)+(R6446*'Football Field'!$F$10)+(S6446*'Football Field'!$F$11)</f>
        <v>154311756.36726782</v>
      </c>
    </row>
    <row r="6447" spans="2:20" x14ac:dyDescent="0.3">
      <c r="B6447" s="62">
        <f t="shared" si="909"/>
        <v>6420</v>
      </c>
      <c r="C6447" s="62">
        <v>0.36661164130083612</v>
      </c>
      <c r="D6447" s="62">
        <v>0.30614462739048776</v>
      </c>
      <c r="E6447" s="62">
        <v>0.35847904297576227</v>
      </c>
      <c r="F6447" s="62">
        <v>0.2230811566146933</v>
      </c>
      <c r="G6447" s="62">
        <v>0.69416179130194411</v>
      </c>
      <c r="H6447" s="62">
        <v>0.92637131537166706</v>
      </c>
      <c r="I6447" s="62">
        <v>0.56072864668082101</v>
      </c>
      <c r="J6447" s="62">
        <v>4.6683276371831672E-3</v>
      </c>
      <c r="K6447" s="62"/>
      <c r="L6447" s="65">
        <f t="shared" si="910"/>
        <v>0.10656551385198458</v>
      </c>
      <c r="M6447" s="65">
        <f t="shared" si="911"/>
        <v>8.8989153249829644E-2</v>
      </c>
      <c r="N6447" s="65">
        <f t="shared" si="912"/>
        <v>0.10420155585984837</v>
      </c>
      <c r="O6447" s="65">
        <f t="shared" si="913"/>
        <v>6.4844525943005354E-2</v>
      </c>
      <c r="P6447" s="65">
        <f t="shared" si="914"/>
        <v>0.20177675679917653</v>
      </c>
      <c r="Q6447" s="65">
        <f t="shared" si="915"/>
        <v>0.26927468775960939</v>
      </c>
      <c r="R6447" s="65">
        <f t="shared" si="916"/>
        <v>0.16299083180513646</v>
      </c>
      <c r="S6447" s="65">
        <f t="shared" si="917"/>
        <v>1.3569747314096288E-3</v>
      </c>
      <c r="T6447" s="66">
        <f>(L6447*'Football Field'!$F$4)+(M6447*'Football Field'!$F$5)+(N6447*'Football Field'!$F$6)+(O6447*'Football Field'!$F$7)+(P6447*'Football Field'!$F$8)+(Q6447*'Football Field'!$F$9)+(R6447*'Football Field'!$F$10)+(S6447*'Football Field'!$F$11)</f>
        <v>149543414.55343488</v>
      </c>
    </row>
    <row r="6448" spans="2:20" x14ac:dyDescent="0.3">
      <c r="B6448" s="62">
        <f t="shared" si="909"/>
        <v>6421</v>
      </c>
      <c r="C6448" s="62">
        <v>0.25157078298239421</v>
      </c>
      <c r="D6448" s="62">
        <v>0.23042238876437104</v>
      </c>
      <c r="E6448" s="62">
        <v>0.24491093094183591</v>
      </c>
      <c r="F6448" s="62">
        <v>0.36770346000873111</v>
      </c>
      <c r="G6448" s="62">
        <v>0.12104597739611334</v>
      </c>
      <c r="H6448" s="62">
        <v>0.91191184728459762</v>
      </c>
      <c r="I6448" s="62">
        <v>4.9864130890128866E-2</v>
      </c>
      <c r="J6448" s="62">
        <v>0.23642496284541259</v>
      </c>
      <c r="K6448" s="62"/>
      <c r="L6448" s="65">
        <f t="shared" si="910"/>
        <v>0.10421953143850533</v>
      </c>
      <c r="M6448" s="65">
        <f t="shared" si="911"/>
        <v>9.5458276614118917E-2</v>
      </c>
      <c r="N6448" s="65">
        <f t="shared" si="912"/>
        <v>0.10146052003468371</v>
      </c>
      <c r="O6448" s="65">
        <f t="shared" si="913"/>
        <v>0.15233041713396836</v>
      </c>
      <c r="P6448" s="65">
        <f t="shared" si="914"/>
        <v>5.0146344091244112E-2</v>
      </c>
      <c r="Q6448" s="65">
        <f t="shared" si="915"/>
        <v>0.37778244480748685</v>
      </c>
      <c r="R6448" s="65">
        <f t="shared" si="916"/>
        <v>2.065747180713438E-2</v>
      </c>
      <c r="S6448" s="65">
        <f t="shared" si="917"/>
        <v>9.7944994072858338E-2</v>
      </c>
      <c r="T6448" s="66">
        <f>(L6448*'Football Field'!$F$4)+(M6448*'Football Field'!$F$5)+(N6448*'Football Field'!$F$6)+(O6448*'Football Field'!$F$7)+(P6448*'Football Field'!$F$8)+(Q6448*'Football Field'!$F$9)+(R6448*'Football Field'!$F$10)+(S6448*'Football Field'!$F$11)</f>
        <v>118642949.6741109</v>
      </c>
    </row>
    <row r="6449" spans="2:20" x14ac:dyDescent="0.3">
      <c r="B6449" s="62">
        <f t="shared" si="909"/>
        <v>6422</v>
      </c>
      <c r="C6449" s="62">
        <v>0.99052240942337233</v>
      </c>
      <c r="D6449" s="62">
        <v>0.13441437496725639</v>
      </c>
      <c r="E6449" s="62">
        <v>0.79905932176388572</v>
      </c>
      <c r="F6449" s="62">
        <v>0.53043740378913817</v>
      </c>
      <c r="G6449" s="62">
        <v>0.42931606532757083</v>
      </c>
      <c r="H6449" s="62">
        <v>0.39236481920173472</v>
      </c>
      <c r="I6449" s="62">
        <v>0.60014849107337731</v>
      </c>
      <c r="J6449" s="62">
        <v>0.44753724748440449</v>
      </c>
      <c r="K6449" s="62"/>
      <c r="L6449" s="65">
        <f t="shared" si="910"/>
        <v>0.22908607681851198</v>
      </c>
      <c r="M6449" s="65">
        <f t="shared" si="911"/>
        <v>3.1087092564808148E-2</v>
      </c>
      <c r="N6449" s="65">
        <f t="shared" si="912"/>
        <v>0.18480487006317525</v>
      </c>
      <c r="O6449" s="65">
        <f t="shared" si="913"/>
        <v>0.12267852062286042</v>
      </c>
      <c r="P6449" s="65">
        <f t="shared" si="914"/>
        <v>9.9291376131820527E-2</v>
      </c>
      <c r="Q6449" s="65">
        <f t="shared" si="915"/>
        <v>9.0745364524217526E-2</v>
      </c>
      <c r="R6449" s="65">
        <f t="shared" si="916"/>
        <v>0.13880116393185526</v>
      </c>
      <c r="S6449" s="65">
        <f t="shared" si="917"/>
        <v>0.10350553534275095</v>
      </c>
      <c r="T6449" s="66">
        <f>(L6449*'Football Field'!$F$4)+(M6449*'Football Field'!$F$5)+(N6449*'Football Field'!$F$6)+(O6449*'Football Field'!$F$7)+(P6449*'Football Field'!$F$8)+(Q6449*'Football Field'!$F$9)+(R6449*'Football Field'!$F$10)+(S6449*'Football Field'!$F$11)</f>
        <v>140693103.16533133</v>
      </c>
    </row>
    <row r="6450" spans="2:20" x14ac:dyDescent="0.3">
      <c r="B6450" s="62">
        <f t="shared" si="909"/>
        <v>6423</v>
      </c>
      <c r="C6450" s="62">
        <v>0.98638597639848169</v>
      </c>
      <c r="D6450" s="62">
        <v>0.20559684203869</v>
      </c>
      <c r="E6450" s="62">
        <v>0.70395315644208034</v>
      </c>
      <c r="F6450" s="62">
        <v>0.54806023940063298</v>
      </c>
      <c r="G6450" s="62">
        <v>0.9692142296962365</v>
      </c>
      <c r="H6450" s="62">
        <v>9.4637917932519633E-2</v>
      </c>
      <c r="I6450" s="62">
        <v>0.81438478589619112</v>
      </c>
      <c r="J6450" s="62">
        <v>0.26583362132702337</v>
      </c>
      <c r="K6450" s="62"/>
      <c r="L6450" s="65">
        <f t="shared" si="910"/>
        <v>0.21498945547933326</v>
      </c>
      <c r="M6450" s="65">
        <f t="shared" si="911"/>
        <v>4.481121404377307E-2</v>
      </c>
      <c r="N6450" s="65">
        <f t="shared" si="912"/>
        <v>0.15343132344503363</v>
      </c>
      <c r="O6450" s="65">
        <f t="shared" si="913"/>
        <v>0.11945341403659121</v>
      </c>
      <c r="P6450" s="65">
        <f t="shared" si="914"/>
        <v>0.21124675783208557</v>
      </c>
      <c r="Q6450" s="65">
        <f t="shared" si="915"/>
        <v>2.0626970507324767E-2</v>
      </c>
      <c r="R6450" s="65">
        <f t="shared" si="916"/>
        <v>0.17750063956682285</v>
      </c>
      <c r="S6450" s="65">
        <f t="shared" si="917"/>
        <v>5.7940225089035444E-2</v>
      </c>
      <c r="T6450" s="66">
        <f>(L6450*'Football Field'!$F$4)+(M6450*'Football Field'!$F$5)+(N6450*'Football Field'!$F$6)+(O6450*'Football Field'!$F$7)+(P6450*'Football Field'!$F$8)+(Q6450*'Football Field'!$F$9)+(R6450*'Football Field'!$F$10)+(S6450*'Football Field'!$F$11)</f>
        <v>154071383.14958411</v>
      </c>
    </row>
    <row r="6451" spans="2:20" x14ac:dyDescent="0.3">
      <c r="B6451" s="62">
        <f t="shared" si="909"/>
        <v>6424</v>
      </c>
      <c r="C6451" s="62">
        <v>7.2378986556339786E-2</v>
      </c>
      <c r="D6451" s="62">
        <v>0.34268761285325322</v>
      </c>
      <c r="E6451" s="62">
        <v>0.59516649861604909</v>
      </c>
      <c r="F6451" s="62">
        <v>0.61509926913499402</v>
      </c>
      <c r="G6451" s="62">
        <v>0.17415353283890112</v>
      </c>
      <c r="H6451" s="62">
        <v>1.8004554775485904E-3</v>
      </c>
      <c r="I6451" s="62">
        <v>0.97759467518756915</v>
      </c>
      <c r="J6451" s="62">
        <v>0.24457172166623709</v>
      </c>
      <c r="K6451" s="62"/>
      <c r="L6451" s="65">
        <f t="shared" si="910"/>
        <v>2.3939182281099029E-2</v>
      </c>
      <c r="M6451" s="65">
        <f t="shared" si="911"/>
        <v>0.11334313479483435</v>
      </c>
      <c r="N6451" s="65">
        <f t="shared" si="912"/>
        <v>0.1968499418941517</v>
      </c>
      <c r="O6451" s="65">
        <f t="shared" si="913"/>
        <v>0.20344265960855223</v>
      </c>
      <c r="P6451" s="65">
        <f t="shared" si="914"/>
        <v>5.7600877905116817E-2</v>
      </c>
      <c r="Q6451" s="65">
        <f t="shared" si="915"/>
        <v>5.9549648201399951E-4</v>
      </c>
      <c r="R6451" s="65">
        <f t="shared" si="916"/>
        <v>0.32333717615858393</v>
      </c>
      <c r="S6451" s="65">
        <f t="shared" si="917"/>
        <v>8.0891530875647932E-2</v>
      </c>
      <c r="T6451" s="66">
        <f>(L6451*'Football Field'!$F$4)+(M6451*'Football Field'!$F$5)+(N6451*'Football Field'!$F$6)+(O6451*'Football Field'!$F$7)+(P6451*'Football Field'!$F$8)+(Q6451*'Football Field'!$F$9)+(R6451*'Football Field'!$F$10)+(S6451*'Football Field'!$F$11)</f>
        <v>164327600.45437446</v>
      </c>
    </row>
    <row r="6452" spans="2:20" x14ac:dyDescent="0.3">
      <c r="B6452" s="62">
        <f t="shared" si="909"/>
        <v>6425</v>
      </c>
      <c r="C6452" s="62">
        <v>0.7667962203900176</v>
      </c>
      <c r="D6452" s="62">
        <v>0.8866739368717248</v>
      </c>
      <c r="E6452" s="62">
        <v>0.38762965908065894</v>
      </c>
      <c r="F6452" s="62">
        <v>0.7668933276355695</v>
      </c>
      <c r="G6452" s="62">
        <v>0.29785366895052567</v>
      </c>
      <c r="H6452" s="62">
        <v>0.27986894656032968</v>
      </c>
      <c r="I6452" s="62">
        <v>0.5266313699791183</v>
      </c>
      <c r="J6452" s="62">
        <v>0.25992780268062488</v>
      </c>
      <c r="K6452" s="62"/>
      <c r="L6452" s="65">
        <f t="shared" si="910"/>
        <v>0.18378372299524984</v>
      </c>
      <c r="M6452" s="65">
        <f t="shared" si="911"/>
        <v>0.21251570217476537</v>
      </c>
      <c r="N6452" s="65">
        <f t="shared" si="912"/>
        <v>9.2906068124576774E-2</v>
      </c>
      <c r="O6452" s="65">
        <f t="shared" si="913"/>
        <v>0.18380699740720283</v>
      </c>
      <c r="P6452" s="65">
        <f t="shared" si="914"/>
        <v>7.1388792396080633E-2</v>
      </c>
      <c r="Q6452" s="65">
        <f t="shared" si="915"/>
        <v>6.7078260927596001E-2</v>
      </c>
      <c r="R6452" s="65">
        <f t="shared" si="916"/>
        <v>0.12622163652765861</v>
      </c>
      <c r="S6452" s="65">
        <f t="shared" si="917"/>
        <v>6.2298819446869845E-2</v>
      </c>
      <c r="T6452" s="66">
        <f>(L6452*'Football Field'!$F$4)+(M6452*'Football Field'!$F$5)+(N6452*'Football Field'!$F$6)+(O6452*'Football Field'!$F$7)+(P6452*'Football Field'!$F$8)+(Q6452*'Football Field'!$F$9)+(R6452*'Football Field'!$F$10)+(S6452*'Football Field'!$F$11)</f>
        <v>134007839.19278653</v>
      </c>
    </row>
    <row r="6453" spans="2:20" x14ac:dyDescent="0.3">
      <c r="B6453" s="62">
        <f t="shared" si="909"/>
        <v>6426</v>
      </c>
      <c r="C6453" s="62">
        <v>0.44342890546187219</v>
      </c>
      <c r="D6453" s="62">
        <v>0.9684729846705612</v>
      </c>
      <c r="E6453" s="62">
        <v>0.80850369142343126</v>
      </c>
      <c r="F6453" s="62">
        <v>0.25263032082939296</v>
      </c>
      <c r="G6453" s="62">
        <v>0.41661302004143086</v>
      </c>
      <c r="H6453" s="62">
        <v>0.61903312649436804</v>
      </c>
      <c r="I6453" s="62">
        <v>0.99267963382036029</v>
      </c>
      <c r="J6453" s="62">
        <v>0.25441054464535851</v>
      </c>
      <c r="K6453" s="62"/>
      <c r="L6453" s="65">
        <f t="shared" si="910"/>
        <v>9.3240147816231675E-2</v>
      </c>
      <c r="M6453" s="65">
        <f t="shared" si="911"/>
        <v>0.20364158297856971</v>
      </c>
      <c r="N6453" s="65">
        <f t="shared" si="912"/>
        <v>0.17000471275044471</v>
      </c>
      <c r="O6453" s="65">
        <f t="shared" si="913"/>
        <v>5.3120778025193507E-2</v>
      </c>
      <c r="P6453" s="65">
        <f t="shared" si="914"/>
        <v>8.7601550310232881E-2</v>
      </c>
      <c r="Q6453" s="65">
        <f t="shared" si="915"/>
        <v>0.13016458671623923</v>
      </c>
      <c r="R6453" s="65">
        <f t="shared" si="916"/>
        <v>0.20873153430348845</v>
      </c>
      <c r="S6453" s="65">
        <f t="shared" si="917"/>
        <v>5.3495107099599946E-2</v>
      </c>
      <c r="T6453" s="66">
        <f>(L6453*'Football Field'!$F$4)+(M6453*'Football Field'!$F$5)+(N6453*'Football Field'!$F$6)+(O6453*'Football Field'!$F$7)+(P6453*'Football Field'!$F$8)+(Q6453*'Football Field'!$F$9)+(R6453*'Football Field'!$F$10)+(S6453*'Football Field'!$F$11)</f>
        <v>148273423.63828671</v>
      </c>
    </row>
    <row r="6454" spans="2:20" x14ac:dyDescent="0.3">
      <c r="B6454" s="62">
        <f t="shared" si="909"/>
        <v>6427</v>
      </c>
      <c r="C6454" s="62">
        <v>0.30298090064315408</v>
      </c>
      <c r="D6454" s="62">
        <v>6.5761031612456833E-2</v>
      </c>
      <c r="E6454" s="62">
        <v>1.5240576525609839E-2</v>
      </c>
      <c r="F6454" s="62">
        <v>0.13985689841511517</v>
      </c>
      <c r="G6454" s="62">
        <v>0.83861768960845795</v>
      </c>
      <c r="H6454" s="62">
        <v>0.8165184279206783</v>
      </c>
      <c r="I6454" s="62">
        <v>0.83412346409887517</v>
      </c>
      <c r="J6454" s="62">
        <v>0.28400727638514645</v>
      </c>
      <c r="K6454" s="62"/>
      <c r="L6454" s="65">
        <f t="shared" si="910"/>
        <v>9.1892974102823793E-2</v>
      </c>
      <c r="M6454" s="65">
        <f t="shared" si="911"/>
        <v>1.9945074960536179E-2</v>
      </c>
      <c r="N6454" s="65">
        <f t="shared" si="912"/>
        <v>4.6224098648035153E-3</v>
      </c>
      <c r="O6454" s="65">
        <f t="shared" si="913"/>
        <v>4.2418074264351575E-2</v>
      </c>
      <c r="P6454" s="65">
        <f t="shared" si="914"/>
        <v>0.25434960906702025</v>
      </c>
      <c r="Q6454" s="65">
        <f t="shared" si="915"/>
        <v>0.247646985642059</v>
      </c>
      <c r="R6454" s="65">
        <f t="shared" si="916"/>
        <v>0.25298652727708676</v>
      </c>
      <c r="S6454" s="65">
        <f t="shared" si="917"/>
        <v>8.6138344821318949E-2</v>
      </c>
      <c r="T6454" s="66">
        <f>(L6454*'Football Field'!$F$4)+(M6454*'Football Field'!$F$5)+(N6454*'Football Field'!$F$6)+(O6454*'Football Field'!$F$7)+(P6454*'Football Field'!$F$8)+(Q6454*'Football Field'!$F$9)+(R6454*'Football Field'!$F$10)+(S6454*'Football Field'!$F$11)</f>
        <v>164528118.21193925</v>
      </c>
    </row>
    <row r="6455" spans="2:20" x14ac:dyDescent="0.3">
      <c r="B6455" s="62">
        <f t="shared" si="909"/>
        <v>6428</v>
      </c>
      <c r="C6455" s="62">
        <v>0.91953473353954418</v>
      </c>
      <c r="D6455" s="62">
        <v>0.750038724802367</v>
      </c>
      <c r="E6455" s="62">
        <v>7.4076672114594344E-2</v>
      </c>
      <c r="F6455" s="62">
        <v>0.86332762180793243</v>
      </c>
      <c r="G6455" s="62">
        <v>0.65951327390456793</v>
      </c>
      <c r="H6455" s="62">
        <v>0.2017377603252748</v>
      </c>
      <c r="I6455" s="62">
        <v>0.87371168591645354</v>
      </c>
      <c r="J6455" s="62">
        <v>0.30594203576995205</v>
      </c>
      <c r="K6455" s="62"/>
      <c r="L6455" s="65">
        <f t="shared" si="910"/>
        <v>0.19783949614067942</v>
      </c>
      <c r="M6455" s="65">
        <f t="shared" si="911"/>
        <v>0.16137213526422672</v>
      </c>
      <c r="N6455" s="65">
        <f t="shared" si="912"/>
        <v>1.5937724756211635E-2</v>
      </c>
      <c r="O6455" s="65">
        <f t="shared" si="913"/>
        <v>0.18574643835948931</v>
      </c>
      <c r="P6455" s="65">
        <f t="shared" si="914"/>
        <v>0.14189542716360967</v>
      </c>
      <c r="Q6455" s="65">
        <f t="shared" si="915"/>
        <v>4.3404229769190256E-2</v>
      </c>
      <c r="R6455" s="65">
        <f t="shared" si="916"/>
        <v>0.18798058780071211</v>
      </c>
      <c r="S6455" s="65">
        <f t="shared" si="917"/>
        <v>6.5823960745880927E-2</v>
      </c>
      <c r="T6455" s="66">
        <f>(L6455*'Football Field'!$F$4)+(M6455*'Football Field'!$F$5)+(N6455*'Football Field'!$F$6)+(O6455*'Football Field'!$F$7)+(P6455*'Football Field'!$F$8)+(Q6455*'Football Field'!$F$9)+(R6455*'Football Field'!$F$10)+(S6455*'Football Field'!$F$11)</f>
        <v>146483695.91060776</v>
      </c>
    </row>
    <row r="6456" spans="2:20" x14ac:dyDescent="0.3">
      <c r="B6456" s="62">
        <f t="shared" si="909"/>
        <v>6429</v>
      </c>
      <c r="C6456" s="62">
        <v>0.91684974815714693</v>
      </c>
      <c r="D6456" s="62">
        <v>0.12379117704748788</v>
      </c>
      <c r="E6456" s="62">
        <v>0.37518000854712219</v>
      </c>
      <c r="F6456" s="62">
        <v>0.46581491415014553</v>
      </c>
      <c r="G6456" s="62">
        <v>0.85809653417312148</v>
      </c>
      <c r="H6456" s="62">
        <v>0.83492727332884054</v>
      </c>
      <c r="I6456" s="62">
        <v>0.40330352037861883</v>
      </c>
      <c r="J6456" s="62">
        <v>0.68794163592096313</v>
      </c>
      <c r="K6456" s="62"/>
      <c r="L6456" s="65">
        <f t="shared" si="910"/>
        <v>0.19649988269315333</v>
      </c>
      <c r="M6456" s="65">
        <f t="shared" si="911"/>
        <v>2.6531012106587256E-2</v>
      </c>
      <c r="N6456" s="65">
        <f t="shared" si="912"/>
        <v>8.040884323359139E-2</v>
      </c>
      <c r="O6456" s="65">
        <f t="shared" si="913"/>
        <v>9.9833779930903477E-2</v>
      </c>
      <c r="P6456" s="65">
        <f t="shared" si="914"/>
        <v>0.18390785256072212</v>
      </c>
      <c r="Q6456" s="65">
        <f t="shared" si="915"/>
        <v>0.17894220028548374</v>
      </c>
      <c r="R6456" s="65">
        <f t="shared" si="916"/>
        <v>8.6436294063911512E-2</v>
      </c>
      <c r="S6456" s="65">
        <f t="shared" si="917"/>
        <v>0.14744013512564708</v>
      </c>
      <c r="T6456" s="66">
        <f>(L6456*'Football Field'!$F$4)+(M6456*'Football Field'!$F$5)+(N6456*'Football Field'!$F$6)+(O6456*'Football Field'!$F$7)+(P6456*'Football Field'!$F$8)+(Q6456*'Football Field'!$F$9)+(R6456*'Football Field'!$F$10)+(S6456*'Football Field'!$F$11)</f>
        <v>137978276.54557535</v>
      </c>
    </row>
    <row r="6457" spans="2:20" x14ac:dyDescent="0.3">
      <c r="B6457" s="62">
        <f t="shared" si="909"/>
        <v>6430</v>
      </c>
      <c r="C6457" s="62">
        <v>0.15884881732285849</v>
      </c>
      <c r="D6457" s="62">
        <v>3.5053776311696594E-2</v>
      </c>
      <c r="E6457" s="62">
        <v>0.78083991977276657</v>
      </c>
      <c r="F6457" s="62">
        <v>0.79285363712744006</v>
      </c>
      <c r="G6457" s="62">
        <v>0.96506238224256358</v>
      </c>
      <c r="H6457" s="62">
        <v>2.0018551221616998E-2</v>
      </c>
      <c r="I6457" s="62">
        <v>0.26463900047579147</v>
      </c>
      <c r="J6457" s="62">
        <v>0.93509592817801845</v>
      </c>
      <c r="K6457" s="62"/>
      <c r="L6457" s="65">
        <f t="shared" si="910"/>
        <v>4.0190348783057023E-2</v>
      </c>
      <c r="M6457" s="65">
        <f t="shared" si="911"/>
        <v>8.8689580437160565E-3</v>
      </c>
      <c r="N6457" s="65">
        <f t="shared" si="912"/>
        <v>0.19756035486004098</v>
      </c>
      <c r="O6457" s="65">
        <f t="shared" si="913"/>
        <v>0.20059994620735352</v>
      </c>
      <c r="P6457" s="65">
        <f t="shared" si="914"/>
        <v>0.24417049112115205</v>
      </c>
      <c r="Q6457" s="65">
        <f t="shared" si="915"/>
        <v>5.0648948433341815E-3</v>
      </c>
      <c r="R6457" s="65">
        <f t="shared" si="916"/>
        <v>6.6956329357518801E-2</v>
      </c>
      <c r="S6457" s="65">
        <f t="shared" si="917"/>
        <v>0.23658867678382731</v>
      </c>
      <c r="T6457" s="66">
        <f>(L6457*'Football Field'!$F$4)+(M6457*'Football Field'!$F$5)+(N6457*'Football Field'!$F$6)+(O6457*'Football Field'!$F$7)+(P6457*'Football Field'!$F$8)+(Q6457*'Football Field'!$F$9)+(R6457*'Football Field'!$F$10)+(S6457*'Football Field'!$F$11)</f>
        <v>145497754.56589448</v>
      </c>
    </row>
    <row r="6458" spans="2:20" x14ac:dyDescent="0.3">
      <c r="B6458" s="62">
        <f t="shared" si="909"/>
        <v>6431</v>
      </c>
      <c r="C6458" s="62">
        <v>4.327999386421244E-2</v>
      </c>
      <c r="D6458" s="62">
        <v>0.58160064195547745</v>
      </c>
      <c r="E6458" s="62">
        <v>0.97052452448762816</v>
      </c>
      <c r="F6458" s="62">
        <v>0.42523785909521805</v>
      </c>
      <c r="G6458" s="62">
        <v>0.38097146341962251</v>
      </c>
      <c r="H6458" s="62">
        <v>0.88190040486433019</v>
      </c>
      <c r="I6458" s="62">
        <v>0.1305315217198646</v>
      </c>
      <c r="J6458" s="62">
        <v>0.39337186582294137</v>
      </c>
      <c r="K6458" s="62"/>
      <c r="L6458" s="65">
        <f t="shared" si="910"/>
        <v>1.1367281116915366E-2</v>
      </c>
      <c r="M6458" s="65">
        <f t="shared" si="911"/>
        <v>0.15275459639917066</v>
      </c>
      <c r="N6458" s="65">
        <f t="shared" si="912"/>
        <v>0.25490357358469634</v>
      </c>
      <c r="O6458" s="65">
        <f t="shared" si="913"/>
        <v>0.11168666754104101</v>
      </c>
      <c r="P6458" s="65">
        <f t="shared" si="914"/>
        <v>0.10006031275790921</v>
      </c>
      <c r="Q6458" s="65">
        <f t="shared" si="915"/>
        <v>0.23162687708936294</v>
      </c>
      <c r="R6458" s="65">
        <f t="shared" si="916"/>
        <v>3.4283473021362108E-2</v>
      </c>
      <c r="S6458" s="65">
        <f t="shared" si="917"/>
        <v>0.1033172184895423</v>
      </c>
      <c r="T6458" s="66">
        <f>(L6458*'Football Field'!$F$4)+(M6458*'Football Field'!$F$5)+(N6458*'Football Field'!$F$6)+(O6458*'Football Field'!$F$7)+(P6458*'Football Field'!$F$8)+(Q6458*'Football Field'!$F$9)+(R6458*'Football Field'!$F$10)+(S6458*'Football Field'!$F$11)</f>
        <v>128660097.1980796</v>
      </c>
    </row>
    <row r="6459" spans="2:20" x14ac:dyDescent="0.3">
      <c r="B6459" s="62">
        <f t="shared" si="909"/>
        <v>6432</v>
      </c>
      <c r="C6459" s="62">
        <v>0.53464936762659387</v>
      </c>
      <c r="D6459" s="62">
        <v>0.2528562898746245</v>
      </c>
      <c r="E6459" s="62">
        <v>3.4075548977426706E-2</v>
      </c>
      <c r="F6459" s="62">
        <v>0.19521380577380121</v>
      </c>
      <c r="G6459" s="62">
        <v>0.54756742886026422</v>
      </c>
      <c r="H6459" s="62">
        <v>0.32703728813251476</v>
      </c>
      <c r="I6459" s="62">
        <v>0.61549705572067337</v>
      </c>
      <c r="J6459" s="62">
        <v>0.31662599617031517</v>
      </c>
      <c r="K6459" s="62"/>
      <c r="L6459" s="65">
        <f t="shared" si="910"/>
        <v>0.1893554290401176</v>
      </c>
      <c r="M6459" s="65">
        <f t="shared" si="911"/>
        <v>8.9553479633294325E-2</v>
      </c>
      <c r="N6459" s="65">
        <f t="shared" si="912"/>
        <v>1.206845193709199E-2</v>
      </c>
      <c r="O6459" s="65">
        <f t="shared" si="913"/>
        <v>6.9138385239181671E-2</v>
      </c>
      <c r="P6459" s="65">
        <f t="shared" si="914"/>
        <v>0.19393058647110245</v>
      </c>
      <c r="Q6459" s="65">
        <f t="shared" si="915"/>
        <v>0.11582597821325587</v>
      </c>
      <c r="R6459" s="65">
        <f t="shared" si="916"/>
        <v>0.21798905248180472</v>
      </c>
      <c r="S6459" s="65">
        <f t="shared" si="917"/>
        <v>0.11213863698415129</v>
      </c>
      <c r="T6459" s="66">
        <f>(L6459*'Football Field'!$F$4)+(M6459*'Football Field'!$F$5)+(N6459*'Football Field'!$F$6)+(O6459*'Football Field'!$F$7)+(P6459*'Football Field'!$F$8)+(Q6459*'Football Field'!$F$9)+(R6459*'Football Field'!$F$10)+(S6459*'Football Field'!$F$11)</f>
        <v>154613463.23951757</v>
      </c>
    </row>
    <row r="6460" spans="2:20" x14ac:dyDescent="0.3">
      <c r="B6460" s="62">
        <f t="shared" si="909"/>
        <v>6433</v>
      </c>
      <c r="C6460" s="62">
        <v>0.68676531643704675</v>
      </c>
      <c r="D6460" s="62">
        <v>1.6514075839661135E-2</v>
      </c>
      <c r="E6460" s="62">
        <v>0.77346999861802257</v>
      </c>
      <c r="F6460" s="62">
        <v>0.21339372036623439</v>
      </c>
      <c r="G6460" s="62">
        <v>0.63154851919990962</v>
      </c>
      <c r="H6460" s="62">
        <v>0.34877241371391843</v>
      </c>
      <c r="I6460" s="62">
        <v>0.19385265949053354</v>
      </c>
      <c r="J6460" s="62">
        <v>0.62071911618046571</v>
      </c>
      <c r="K6460" s="62"/>
      <c r="L6460" s="65">
        <f t="shared" si="910"/>
        <v>0.19706119303744635</v>
      </c>
      <c r="M6460" s="65">
        <f t="shared" si="911"/>
        <v>4.738567031541116E-3</v>
      </c>
      <c r="N6460" s="65">
        <f t="shared" si="912"/>
        <v>0.22194032962686952</v>
      </c>
      <c r="O6460" s="65">
        <f t="shared" si="913"/>
        <v>6.1231428139432081E-2</v>
      </c>
      <c r="P6460" s="65">
        <f t="shared" si="914"/>
        <v>0.18121722468489715</v>
      </c>
      <c r="Q6460" s="65">
        <f t="shared" si="915"/>
        <v>0.10007713887123006</v>
      </c>
      <c r="R6460" s="65">
        <f t="shared" si="916"/>
        <v>5.5624294702116217E-2</v>
      </c>
      <c r="S6460" s="65">
        <f t="shared" si="917"/>
        <v>0.17810982390646754</v>
      </c>
      <c r="T6460" s="66">
        <f>(L6460*'Football Field'!$F$4)+(M6460*'Football Field'!$F$5)+(N6460*'Football Field'!$F$6)+(O6460*'Football Field'!$F$7)+(P6460*'Football Field'!$F$8)+(Q6460*'Football Field'!$F$9)+(R6460*'Football Field'!$F$10)+(S6460*'Football Field'!$F$11)</f>
        <v>137215978.91156894</v>
      </c>
    </row>
    <row r="6461" spans="2:20" x14ac:dyDescent="0.3">
      <c r="B6461" s="62">
        <f t="shared" si="909"/>
        <v>6434</v>
      </c>
      <c r="C6461" s="62">
        <v>0.8851379917283847</v>
      </c>
      <c r="D6461" s="62">
        <v>0.58588960883314989</v>
      </c>
      <c r="E6461" s="62">
        <v>0.68199224205581832</v>
      </c>
      <c r="F6461" s="62">
        <v>0.38063611678257536</v>
      </c>
      <c r="G6461" s="62">
        <v>0.62004081546995127</v>
      </c>
      <c r="H6461" s="62">
        <v>0.92027243647083112</v>
      </c>
      <c r="I6461" s="62">
        <v>0.36770894268008736</v>
      </c>
      <c r="J6461" s="62">
        <v>0.50954111778352307</v>
      </c>
      <c r="K6461" s="62"/>
      <c r="L6461" s="65">
        <f t="shared" si="910"/>
        <v>0.17877172129478791</v>
      </c>
      <c r="M6461" s="65">
        <f t="shared" si="911"/>
        <v>0.11833238979529992</v>
      </c>
      <c r="N6461" s="65">
        <f t="shared" si="912"/>
        <v>0.13774228217674697</v>
      </c>
      <c r="O6461" s="65">
        <f t="shared" si="913"/>
        <v>7.6877248994037015E-2</v>
      </c>
      <c r="P6461" s="65">
        <f t="shared" si="914"/>
        <v>0.12522992447555173</v>
      </c>
      <c r="Q6461" s="65">
        <f t="shared" si="915"/>
        <v>0.18586784102079687</v>
      </c>
      <c r="R6461" s="65">
        <f t="shared" si="916"/>
        <v>7.4266341782533718E-2</v>
      </c>
      <c r="S6461" s="65">
        <f t="shared" si="917"/>
        <v>0.102912250460246</v>
      </c>
      <c r="T6461" s="66">
        <f>(L6461*'Football Field'!$F$4)+(M6461*'Football Field'!$F$5)+(N6461*'Football Field'!$F$6)+(O6461*'Football Field'!$F$7)+(P6461*'Football Field'!$F$8)+(Q6461*'Football Field'!$F$9)+(R6461*'Football Field'!$F$10)+(S6461*'Football Field'!$F$11)</f>
        <v>132262391.52351375</v>
      </c>
    </row>
    <row r="6462" spans="2:20" x14ac:dyDescent="0.3">
      <c r="B6462" s="62">
        <f t="shared" si="909"/>
        <v>6435</v>
      </c>
      <c r="C6462" s="62">
        <v>4.1140968586800164E-2</v>
      </c>
      <c r="D6462" s="62">
        <v>0.59708594540946391</v>
      </c>
      <c r="E6462" s="62">
        <v>0.47057671737280715</v>
      </c>
      <c r="F6462" s="62">
        <v>0.88591756322915127</v>
      </c>
      <c r="G6462" s="62">
        <v>0.16395697706866985</v>
      </c>
      <c r="H6462" s="62">
        <v>0.65294648703028801</v>
      </c>
      <c r="I6462" s="62">
        <v>4.3770113893471629E-2</v>
      </c>
      <c r="J6462" s="62">
        <v>0.16606187869280797</v>
      </c>
      <c r="K6462" s="62"/>
      <c r="L6462" s="65">
        <f t="shared" si="910"/>
        <v>1.3616269678839915E-2</v>
      </c>
      <c r="M6462" s="65">
        <f t="shared" si="911"/>
        <v>0.19761526122038939</v>
      </c>
      <c r="N6462" s="65">
        <f t="shared" si="912"/>
        <v>0.15574498385502722</v>
      </c>
      <c r="O6462" s="65">
        <f t="shared" si="913"/>
        <v>0.29320876169208965</v>
      </c>
      <c r="P6462" s="65">
        <f t="shared" si="914"/>
        <v>5.4264216234584696E-2</v>
      </c>
      <c r="Q6462" s="65">
        <f t="shared" si="915"/>
        <v>0.21610321192360252</v>
      </c>
      <c r="R6462" s="65">
        <f t="shared" si="916"/>
        <v>1.4486427887316827E-2</v>
      </c>
      <c r="S6462" s="65">
        <f t="shared" si="917"/>
        <v>5.4960867508149713E-2</v>
      </c>
      <c r="T6462" s="66">
        <f>(L6462*'Football Field'!$F$4)+(M6462*'Football Field'!$F$5)+(N6462*'Football Field'!$F$6)+(O6462*'Football Field'!$F$7)+(P6462*'Football Field'!$F$8)+(Q6462*'Football Field'!$F$9)+(R6462*'Football Field'!$F$10)+(S6462*'Football Field'!$F$11)</f>
        <v>120323871.67043616</v>
      </c>
    </row>
    <row r="6463" spans="2:20" x14ac:dyDescent="0.3">
      <c r="B6463" s="62">
        <f t="shared" si="909"/>
        <v>6436</v>
      </c>
      <c r="C6463" s="62">
        <v>0.89490791521640423</v>
      </c>
      <c r="D6463" s="62">
        <v>0.12555929551260725</v>
      </c>
      <c r="E6463" s="62">
        <v>0.26367643378236016</v>
      </c>
      <c r="F6463" s="62">
        <v>1.3074475735648239E-3</v>
      </c>
      <c r="G6463" s="62">
        <v>0.44483790020569858</v>
      </c>
      <c r="H6463" s="62">
        <v>0.28569400505890663</v>
      </c>
      <c r="I6463" s="62">
        <v>0.20338998425032229</v>
      </c>
      <c r="J6463" s="62">
        <v>0.8253732028977413</v>
      </c>
      <c r="K6463" s="62"/>
      <c r="L6463" s="65">
        <f t="shared" si="910"/>
        <v>0.29391872457968693</v>
      </c>
      <c r="M6463" s="65">
        <f t="shared" si="911"/>
        <v>4.1238017195618891E-2</v>
      </c>
      <c r="N6463" s="65">
        <f t="shared" si="912"/>
        <v>8.6600464473812228E-2</v>
      </c>
      <c r="O6463" s="65">
        <f t="shared" si="913"/>
        <v>4.2941102290290178E-4</v>
      </c>
      <c r="P6463" s="65">
        <f t="shared" si="914"/>
        <v>0.146100158519157</v>
      </c>
      <c r="Q6463" s="65">
        <f t="shared" si="915"/>
        <v>9.3831796723656047E-2</v>
      </c>
      <c r="R6463" s="65">
        <f t="shared" si="916"/>
        <v>6.6800308441434975E-2</v>
      </c>
      <c r="S6463" s="65">
        <f t="shared" si="917"/>
        <v>0.27108111904373106</v>
      </c>
      <c r="T6463" s="66">
        <f>(L6463*'Football Field'!$F$4)+(M6463*'Football Field'!$F$5)+(N6463*'Football Field'!$F$6)+(O6463*'Football Field'!$F$7)+(P6463*'Football Field'!$F$8)+(Q6463*'Football Field'!$F$9)+(R6463*'Football Field'!$F$10)+(S6463*'Football Field'!$F$11)</f>
        <v>132052028.38394579</v>
      </c>
    </row>
    <row r="6464" spans="2:20" x14ac:dyDescent="0.3">
      <c r="B6464" s="62">
        <f t="shared" si="909"/>
        <v>6437</v>
      </c>
      <c r="C6464" s="62">
        <v>0.49644988004361645</v>
      </c>
      <c r="D6464" s="62">
        <v>0.7649967370191213</v>
      </c>
      <c r="E6464" s="62">
        <v>0.61454232648697416</v>
      </c>
      <c r="F6464" s="62">
        <v>9.8927278002071017E-2</v>
      </c>
      <c r="G6464" s="62">
        <v>0.14869162994950735</v>
      </c>
      <c r="H6464" s="62">
        <v>0.4150407703554172</v>
      </c>
      <c r="I6464" s="62">
        <v>0.84407988107813514</v>
      </c>
      <c r="J6464" s="62">
        <v>0.63332341135265824</v>
      </c>
      <c r="K6464" s="62"/>
      <c r="L6464" s="65">
        <f t="shared" si="910"/>
        <v>0.12361640004638565</v>
      </c>
      <c r="M6464" s="65">
        <f t="shared" si="911"/>
        <v>0.19048477294269284</v>
      </c>
      <c r="N6464" s="65">
        <f t="shared" si="912"/>
        <v>0.15302150958275199</v>
      </c>
      <c r="O6464" s="65">
        <f t="shared" si="913"/>
        <v>2.4632967928060762E-2</v>
      </c>
      <c r="P6464" s="65">
        <f t="shared" si="914"/>
        <v>3.7024329645869929E-2</v>
      </c>
      <c r="Q6464" s="65">
        <f t="shared" si="915"/>
        <v>0.10334546943451324</v>
      </c>
      <c r="R6464" s="65">
        <f t="shared" si="916"/>
        <v>0.21017653633291888</v>
      </c>
      <c r="S6464" s="65">
        <f t="shared" si="917"/>
        <v>0.15769801408680698</v>
      </c>
      <c r="T6464" s="66">
        <f>(L6464*'Football Field'!$F$4)+(M6464*'Football Field'!$F$5)+(N6464*'Football Field'!$F$6)+(O6464*'Football Field'!$F$7)+(P6464*'Football Field'!$F$8)+(Q6464*'Football Field'!$F$9)+(R6464*'Football Field'!$F$10)+(S6464*'Football Field'!$F$11)</f>
        <v>144383913.81706101</v>
      </c>
    </row>
    <row r="6465" spans="2:20" x14ac:dyDescent="0.3">
      <c r="B6465" s="62">
        <f t="shared" si="909"/>
        <v>6438</v>
      </c>
      <c r="C6465" s="62">
        <v>0.50896134599690546</v>
      </c>
      <c r="D6465" s="62">
        <v>0.67779226189451147</v>
      </c>
      <c r="E6465" s="62">
        <v>0.44895627999191967</v>
      </c>
      <c r="F6465" s="62">
        <v>0.67630754985131181</v>
      </c>
      <c r="G6465" s="62">
        <v>0.29501972929073528</v>
      </c>
      <c r="H6465" s="62">
        <v>0.74015003344343688</v>
      </c>
      <c r="I6465" s="62">
        <v>5.9171843213987274E-2</v>
      </c>
      <c r="J6465" s="62">
        <v>0.93940557595987773</v>
      </c>
      <c r="K6465" s="62"/>
      <c r="L6465" s="65">
        <f t="shared" si="910"/>
        <v>0.11711663896761002</v>
      </c>
      <c r="M6465" s="65">
        <f t="shared" si="911"/>
        <v>0.15596616964271764</v>
      </c>
      <c r="N6465" s="65">
        <f t="shared" si="912"/>
        <v>0.10330892703269176</v>
      </c>
      <c r="O6465" s="65">
        <f t="shared" si="913"/>
        <v>0.1556245238857227</v>
      </c>
      <c r="P6465" s="65">
        <f t="shared" si="914"/>
        <v>6.7886725377913404E-2</v>
      </c>
      <c r="Q6465" s="65">
        <f t="shared" si="915"/>
        <v>0.17031526054080051</v>
      </c>
      <c r="R6465" s="65">
        <f t="shared" si="916"/>
        <v>1.3615979785590059E-2</v>
      </c>
      <c r="S6465" s="65">
        <f t="shared" si="917"/>
        <v>0.21616577476695387</v>
      </c>
      <c r="T6465" s="66">
        <f>(L6465*'Football Field'!$F$4)+(M6465*'Football Field'!$F$5)+(N6465*'Football Field'!$F$6)+(O6465*'Football Field'!$F$7)+(P6465*'Football Field'!$F$8)+(Q6465*'Football Field'!$F$9)+(R6465*'Football Field'!$F$10)+(S6465*'Football Field'!$F$11)</f>
        <v>119854682.79196608</v>
      </c>
    </row>
    <row r="6466" spans="2:20" x14ac:dyDescent="0.3">
      <c r="B6466" s="62">
        <f t="shared" si="909"/>
        <v>6439</v>
      </c>
      <c r="C6466" s="62">
        <v>0.75368823549944763</v>
      </c>
      <c r="D6466" s="62">
        <v>0.5723803573666898</v>
      </c>
      <c r="E6466" s="62">
        <v>0.60620410540828029</v>
      </c>
      <c r="F6466" s="62">
        <v>0.97507672531977829</v>
      </c>
      <c r="G6466" s="62">
        <v>0.9479630500616153</v>
      </c>
      <c r="H6466" s="62">
        <v>0.83994584791994864</v>
      </c>
      <c r="I6466" s="62">
        <v>0.45757582224560478</v>
      </c>
      <c r="J6466" s="62">
        <v>0.49210910718435974</v>
      </c>
      <c r="K6466" s="62"/>
      <c r="L6466" s="65">
        <f t="shared" si="910"/>
        <v>0.13351564435393881</v>
      </c>
      <c r="M6466" s="65">
        <f t="shared" si="911"/>
        <v>0.10139700824533748</v>
      </c>
      <c r="N6466" s="65">
        <f t="shared" si="912"/>
        <v>0.10738887504321261</v>
      </c>
      <c r="O6466" s="65">
        <f t="shared" si="913"/>
        <v>0.17273454877443714</v>
      </c>
      <c r="P6466" s="65">
        <f t="shared" si="914"/>
        <v>0.16793136935304395</v>
      </c>
      <c r="Q6466" s="65">
        <f t="shared" si="915"/>
        <v>0.1487961544644936</v>
      </c>
      <c r="R6466" s="65">
        <f t="shared" si="916"/>
        <v>8.1059419359810425E-2</v>
      </c>
      <c r="S6466" s="65">
        <f t="shared" si="917"/>
        <v>8.7176980405725704E-2</v>
      </c>
      <c r="T6466" s="66">
        <f>(L6466*'Football Field'!$F$4)+(M6466*'Football Field'!$F$5)+(N6466*'Football Field'!$F$6)+(O6466*'Football Field'!$F$7)+(P6466*'Football Field'!$F$8)+(Q6466*'Football Field'!$F$9)+(R6466*'Football Field'!$F$10)+(S6466*'Football Field'!$F$11)</f>
        <v>136743338.08949083</v>
      </c>
    </row>
    <row r="6467" spans="2:20" x14ac:dyDescent="0.3">
      <c r="B6467" s="62">
        <f t="shared" si="909"/>
        <v>6440</v>
      </c>
      <c r="C6467" s="62">
        <v>0.31561755740772623</v>
      </c>
      <c r="D6467" s="62">
        <v>0.57058447010950952</v>
      </c>
      <c r="E6467" s="62">
        <v>0.73359547017244509</v>
      </c>
      <c r="F6467" s="62">
        <v>0.43491242983821388</v>
      </c>
      <c r="G6467" s="62">
        <v>0.64197776509549398</v>
      </c>
      <c r="H6467" s="62">
        <v>0.61114713654266239</v>
      </c>
      <c r="I6467" s="62">
        <v>0.36974140913437481</v>
      </c>
      <c r="J6467" s="62">
        <v>6.6900352552689446E-2</v>
      </c>
      <c r="K6467" s="62"/>
      <c r="L6467" s="65">
        <f t="shared" si="910"/>
        <v>8.4288831763217997E-2</v>
      </c>
      <c r="M6467" s="65">
        <f t="shared" si="911"/>
        <v>0.15238030102880459</v>
      </c>
      <c r="N6467" s="65">
        <f t="shared" si="912"/>
        <v>0.19591402225999976</v>
      </c>
      <c r="O6467" s="65">
        <f t="shared" si="913"/>
        <v>0.11614772299567951</v>
      </c>
      <c r="P6467" s="65">
        <f t="shared" si="914"/>
        <v>0.17144659594446293</v>
      </c>
      <c r="Q6467" s="65">
        <f t="shared" si="915"/>
        <v>0.1632129676108946</v>
      </c>
      <c r="R6467" s="65">
        <f t="shared" si="916"/>
        <v>9.8743148785485027E-2</v>
      </c>
      <c r="S6467" s="65">
        <f t="shared" si="917"/>
        <v>1.786640961145583E-2</v>
      </c>
      <c r="T6467" s="66">
        <f>(L6467*'Football Field'!$F$4)+(M6467*'Football Field'!$F$5)+(N6467*'Football Field'!$F$6)+(O6467*'Football Field'!$F$7)+(P6467*'Football Field'!$F$8)+(Q6467*'Football Field'!$F$9)+(R6467*'Football Field'!$F$10)+(S6467*'Football Field'!$F$11)</f>
        <v>140937395.46377546</v>
      </c>
    </row>
    <row r="6468" spans="2:20" x14ac:dyDescent="0.3">
      <c r="B6468" s="62">
        <f t="shared" si="909"/>
        <v>6441</v>
      </c>
      <c r="C6468" s="62">
        <v>5.1460890137130511E-3</v>
      </c>
      <c r="D6468" s="62">
        <v>4.135090347282E-2</v>
      </c>
      <c r="E6468" s="62">
        <v>0.22737544186426029</v>
      </c>
      <c r="F6468" s="62">
        <v>0.51399488843045127</v>
      </c>
      <c r="G6468" s="62">
        <v>0.56068824130024209</v>
      </c>
      <c r="H6468" s="62">
        <v>0.45476142999532554</v>
      </c>
      <c r="I6468" s="62">
        <v>0.595567919388172</v>
      </c>
      <c r="J6468" s="62">
        <v>0.61090993831793339</v>
      </c>
      <c r="K6468" s="62"/>
      <c r="L6468" s="65">
        <f t="shared" si="910"/>
        <v>1.7097806552046737E-3</v>
      </c>
      <c r="M6468" s="65">
        <f t="shared" si="911"/>
        <v>1.3738778059350087E-2</v>
      </c>
      <c r="N6468" s="65">
        <f t="shared" si="912"/>
        <v>7.5545162730798573E-2</v>
      </c>
      <c r="O6468" s="65">
        <f t="shared" si="913"/>
        <v>0.170774060606149</v>
      </c>
      <c r="P6468" s="65">
        <f t="shared" si="914"/>
        <v>0.1862878597749299</v>
      </c>
      <c r="Q6468" s="65">
        <f t="shared" si="915"/>
        <v>0.15109382944353755</v>
      </c>
      <c r="R6468" s="65">
        <f t="shared" si="916"/>
        <v>0.19787658253032572</v>
      </c>
      <c r="S6468" s="65">
        <f t="shared" si="917"/>
        <v>0.20297394619970444</v>
      </c>
      <c r="T6468" s="66">
        <f>(L6468*'Football Field'!$F$4)+(M6468*'Football Field'!$F$5)+(N6468*'Football Field'!$F$6)+(O6468*'Football Field'!$F$7)+(P6468*'Football Field'!$F$8)+(Q6468*'Football Field'!$F$9)+(R6468*'Football Field'!$F$10)+(S6468*'Football Field'!$F$11)</f>
        <v>155426372.04639477</v>
      </c>
    </row>
    <row r="6469" spans="2:20" x14ac:dyDescent="0.3">
      <c r="B6469" s="62">
        <f t="shared" si="909"/>
        <v>6442</v>
      </c>
      <c r="C6469" s="62">
        <v>0.56459781777115114</v>
      </c>
      <c r="D6469" s="62">
        <v>0.47061690294049474</v>
      </c>
      <c r="E6469" s="62">
        <v>0.68516263705381197</v>
      </c>
      <c r="F6469" s="62">
        <v>0.41079015247638873</v>
      </c>
      <c r="G6469" s="62">
        <v>0.33212883761294032</v>
      </c>
      <c r="H6469" s="62">
        <v>0.59186774867080161</v>
      </c>
      <c r="I6469" s="62">
        <v>0.59917534144603901</v>
      </c>
      <c r="J6469" s="62">
        <v>0.9895115241075545</v>
      </c>
      <c r="K6469" s="62"/>
      <c r="L6469" s="65">
        <f t="shared" si="910"/>
        <v>0.12157965929172822</v>
      </c>
      <c r="M6469" s="65">
        <f t="shared" si="911"/>
        <v>0.10134194804774407</v>
      </c>
      <c r="N6469" s="65">
        <f t="shared" si="912"/>
        <v>0.1475419092147276</v>
      </c>
      <c r="O6469" s="65">
        <f t="shared" si="913"/>
        <v>8.8458944059752201E-2</v>
      </c>
      <c r="P6469" s="65">
        <f t="shared" si="914"/>
        <v>7.1520132821884755E-2</v>
      </c>
      <c r="Q6469" s="65">
        <f t="shared" si="915"/>
        <v>0.12745192589165394</v>
      </c>
      <c r="R6469" s="65">
        <f t="shared" si="916"/>
        <v>0.12902553211521919</v>
      </c>
      <c r="S6469" s="65">
        <f t="shared" si="917"/>
        <v>0.21307994855729018</v>
      </c>
      <c r="T6469" s="66">
        <f>(L6469*'Football Field'!$F$4)+(M6469*'Football Field'!$F$5)+(N6469*'Football Field'!$F$6)+(O6469*'Football Field'!$F$7)+(P6469*'Football Field'!$F$8)+(Q6469*'Football Field'!$F$9)+(R6469*'Football Field'!$F$10)+(S6469*'Football Field'!$F$11)</f>
        <v>136981714.88125676</v>
      </c>
    </row>
    <row r="6470" spans="2:20" x14ac:dyDescent="0.3">
      <c r="B6470" s="62">
        <f t="shared" si="909"/>
        <v>6443</v>
      </c>
      <c r="C6470" s="62">
        <v>0.27594868922882498</v>
      </c>
      <c r="D6470" s="62">
        <v>1.3185846194141426E-3</v>
      </c>
      <c r="E6470" s="62">
        <v>0.47188195331079275</v>
      </c>
      <c r="F6470" s="62">
        <v>0.35359266332254624</v>
      </c>
      <c r="G6470" s="62">
        <v>0.64000514048735124</v>
      </c>
      <c r="H6470" s="62">
        <v>0.11059418369139917</v>
      </c>
      <c r="I6470" s="62">
        <v>0.80502084358362991</v>
      </c>
      <c r="J6470" s="62">
        <v>0.88016900842706791</v>
      </c>
      <c r="K6470" s="62"/>
      <c r="L6470" s="65">
        <f t="shared" si="910"/>
        <v>7.7983966801351709E-2</v>
      </c>
      <c r="M6470" s="65">
        <f t="shared" si="911"/>
        <v>3.7263615736872377E-4</v>
      </c>
      <c r="N6470" s="65">
        <f t="shared" si="912"/>
        <v>0.13335532299133637</v>
      </c>
      <c r="O6470" s="65">
        <f t="shared" si="913"/>
        <v>9.9926397892331806E-2</v>
      </c>
      <c r="P6470" s="65">
        <f t="shared" si="914"/>
        <v>0.18086746404898862</v>
      </c>
      <c r="Q6470" s="65">
        <f t="shared" si="915"/>
        <v>3.1254263876067591E-2</v>
      </c>
      <c r="R6470" s="65">
        <f t="shared" si="916"/>
        <v>0.22750142033964849</v>
      </c>
      <c r="S6470" s="65">
        <f t="shared" si="917"/>
        <v>0.24873852789290668</v>
      </c>
      <c r="T6470" s="66">
        <f>(L6470*'Football Field'!$F$4)+(M6470*'Football Field'!$F$5)+(N6470*'Football Field'!$F$6)+(O6470*'Football Field'!$F$7)+(P6470*'Football Field'!$F$8)+(Q6470*'Football Field'!$F$9)+(R6470*'Football Field'!$F$10)+(S6470*'Football Field'!$F$11)</f>
        <v>160135334.94802734</v>
      </c>
    </row>
    <row r="6471" spans="2:20" x14ac:dyDescent="0.3">
      <c r="B6471" s="62">
        <f t="shared" si="909"/>
        <v>6444</v>
      </c>
      <c r="C6471" s="62">
        <v>0.31880256863022605</v>
      </c>
      <c r="D6471" s="62">
        <v>0.11464061775723777</v>
      </c>
      <c r="E6471" s="62">
        <v>0.93229459086574318</v>
      </c>
      <c r="F6471" s="62">
        <v>0.99815688755408849</v>
      </c>
      <c r="G6471" s="62">
        <v>9.3035694614294395E-2</v>
      </c>
      <c r="H6471" s="62">
        <v>0.82736051471645444</v>
      </c>
      <c r="I6471" s="62">
        <v>0.91257350989204145</v>
      </c>
      <c r="J6471" s="62">
        <v>0.40981178569985788</v>
      </c>
      <c r="K6471" s="62"/>
      <c r="L6471" s="65">
        <f t="shared" si="910"/>
        <v>6.9204466926728908E-2</v>
      </c>
      <c r="M6471" s="65">
        <f t="shared" si="911"/>
        <v>2.4885755701807524E-2</v>
      </c>
      <c r="N6471" s="65">
        <f t="shared" si="912"/>
        <v>0.20237901613136333</v>
      </c>
      <c r="O6471" s="65">
        <f t="shared" si="913"/>
        <v>0.21667615668600457</v>
      </c>
      <c r="P6471" s="65">
        <f t="shared" si="914"/>
        <v>2.0195839947601182E-2</v>
      </c>
      <c r="Q6471" s="65">
        <f t="shared" si="915"/>
        <v>0.17960032010779622</v>
      </c>
      <c r="R6471" s="65">
        <f t="shared" si="916"/>
        <v>0.19809803777580032</v>
      </c>
      <c r="S6471" s="65">
        <f t="shared" si="917"/>
        <v>8.8960406722898053E-2</v>
      </c>
      <c r="T6471" s="66">
        <f>(L6471*'Football Field'!$F$4)+(M6471*'Football Field'!$F$5)+(N6471*'Football Field'!$F$6)+(O6471*'Football Field'!$F$7)+(P6471*'Football Field'!$F$8)+(Q6471*'Football Field'!$F$9)+(R6471*'Football Field'!$F$10)+(S6471*'Football Field'!$F$11)</f>
        <v>144241551.29418951</v>
      </c>
    </row>
    <row r="6472" spans="2:20" x14ac:dyDescent="0.3">
      <c r="B6472" s="62">
        <f t="shared" si="909"/>
        <v>6445</v>
      </c>
      <c r="C6472" s="62">
        <v>0.48062150688300276</v>
      </c>
      <c r="D6472" s="62">
        <v>1.0707858630770062E-2</v>
      </c>
      <c r="E6472" s="62">
        <v>0.23925073979181755</v>
      </c>
      <c r="F6472" s="62">
        <v>0.13494243218206681</v>
      </c>
      <c r="G6472" s="62">
        <v>0.68792907647127033</v>
      </c>
      <c r="H6472" s="62">
        <v>0.33992118357914303</v>
      </c>
      <c r="I6472" s="62">
        <v>0.24615580851789687</v>
      </c>
      <c r="J6472" s="62">
        <v>0.12614640954371259</v>
      </c>
      <c r="K6472" s="62"/>
      <c r="L6472" s="65">
        <f t="shared" si="910"/>
        <v>0.21213170625699448</v>
      </c>
      <c r="M6472" s="65">
        <f t="shared" si="911"/>
        <v>4.7261229245342141E-3</v>
      </c>
      <c r="N6472" s="65">
        <f t="shared" si="912"/>
        <v>0.10559799536320195</v>
      </c>
      <c r="O6472" s="65">
        <f t="shared" si="913"/>
        <v>5.9559482826512154E-2</v>
      </c>
      <c r="P6472" s="65">
        <f t="shared" si="914"/>
        <v>0.30363095842727861</v>
      </c>
      <c r="Q6472" s="65">
        <f t="shared" si="915"/>
        <v>0.15003086552074305</v>
      </c>
      <c r="R6472" s="65">
        <f t="shared" si="916"/>
        <v>0.10864568255511448</v>
      </c>
      <c r="S6472" s="65">
        <f t="shared" si="917"/>
        <v>5.5677186125620975E-2</v>
      </c>
      <c r="T6472" s="66">
        <f>(L6472*'Football Field'!$F$4)+(M6472*'Football Field'!$F$5)+(N6472*'Football Field'!$F$6)+(O6472*'Football Field'!$F$7)+(P6472*'Football Field'!$F$8)+(Q6472*'Football Field'!$F$9)+(R6472*'Football Field'!$F$10)+(S6472*'Football Field'!$F$11)</f>
        <v>150533796.20112139</v>
      </c>
    </row>
    <row r="6473" spans="2:20" x14ac:dyDescent="0.3">
      <c r="B6473" s="62">
        <f t="shared" si="909"/>
        <v>6446</v>
      </c>
      <c r="C6473" s="62">
        <v>0.38265823975444091</v>
      </c>
      <c r="D6473" s="62">
        <v>0.70489430591772217</v>
      </c>
      <c r="E6473" s="62">
        <v>0.70108810829866719</v>
      </c>
      <c r="F6473" s="62">
        <v>0.84183545372851731</v>
      </c>
      <c r="G6473" s="62">
        <v>5.1701975360963104E-2</v>
      </c>
      <c r="H6473" s="62">
        <v>0.25125559469067127</v>
      </c>
      <c r="I6473" s="62">
        <v>0.85708716940441831</v>
      </c>
      <c r="J6473" s="62">
        <v>0.91788199019665884</v>
      </c>
      <c r="K6473" s="62"/>
      <c r="L6473" s="65">
        <f t="shared" si="910"/>
        <v>8.1271346775766237E-2</v>
      </c>
      <c r="M6473" s="65">
        <f t="shared" si="911"/>
        <v>0.14970985496944969</v>
      </c>
      <c r="N6473" s="65">
        <f t="shared" si="912"/>
        <v>0.14890147094825673</v>
      </c>
      <c r="O6473" s="65">
        <f t="shared" si="913"/>
        <v>0.17879427118049099</v>
      </c>
      <c r="P6473" s="65">
        <f t="shared" si="914"/>
        <v>1.0980788421672005E-2</v>
      </c>
      <c r="Q6473" s="65">
        <f t="shared" si="915"/>
        <v>5.3363232367766973E-2</v>
      </c>
      <c r="R6473" s="65">
        <f t="shared" si="916"/>
        <v>0.18203352580732712</v>
      </c>
      <c r="S6473" s="65">
        <f t="shared" si="917"/>
        <v>0.19494550952927023</v>
      </c>
      <c r="T6473" s="66">
        <f>(L6473*'Football Field'!$F$4)+(M6473*'Football Field'!$F$5)+(N6473*'Football Field'!$F$6)+(O6473*'Football Field'!$F$7)+(P6473*'Football Field'!$F$8)+(Q6473*'Football Field'!$F$9)+(R6473*'Football Field'!$F$10)+(S6473*'Football Field'!$F$11)</f>
        <v>139953070.23975259</v>
      </c>
    </row>
    <row r="6474" spans="2:20" x14ac:dyDescent="0.3">
      <c r="B6474" s="62">
        <f t="shared" si="909"/>
        <v>6447</v>
      </c>
      <c r="C6474" s="62">
        <v>0.8341759950776243</v>
      </c>
      <c r="D6474" s="62">
        <v>0.91254210331742613</v>
      </c>
      <c r="E6474" s="62">
        <v>0.11528203643707791</v>
      </c>
      <c r="F6474" s="62">
        <v>0.73630887020546509</v>
      </c>
      <c r="G6474" s="62">
        <v>0.60339860948057511</v>
      </c>
      <c r="H6474" s="62">
        <v>0.35940924503323601</v>
      </c>
      <c r="I6474" s="62">
        <v>1.9452517700570882E-2</v>
      </c>
      <c r="J6474" s="62">
        <v>0.26698162027230732</v>
      </c>
      <c r="K6474" s="62"/>
      <c r="L6474" s="65">
        <f t="shared" si="910"/>
        <v>0.21680700154835561</v>
      </c>
      <c r="M6474" s="65">
        <f t="shared" si="911"/>
        <v>0.23717479090065446</v>
      </c>
      <c r="N6474" s="65">
        <f t="shared" si="912"/>
        <v>2.9962445335034275E-2</v>
      </c>
      <c r="O6474" s="65">
        <f t="shared" si="913"/>
        <v>0.19137078902378296</v>
      </c>
      <c r="P6474" s="65">
        <f t="shared" si="914"/>
        <v>0.15682666970985795</v>
      </c>
      <c r="Q6474" s="65">
        <f t="shared" si="915"/>
        <v>9.3412470754643387E-2</v>
      </c>
      <c r="R6474" s="65">
        <f t="shared" si="916"/>
        <v>5.0558180289455969E-3</v>
      </c>
      <c r="S6474" s="65">
        <f t="shared" si="917"/>
        <v>6.9390014698725869E-2</v>
      </c>
      <c r="T6474" s="66">
        <f>(L6474*'Football Field'!$F$4)+(M6474*'Football Field'!$F$5)+(N6474*'Football Field'!$F$6)+(O6474*'Football Field'!$F$7)+(P6474*'Football Field'!$F$8)+(Q6474*'Football Field'!$F$9)+(R6474*'Football Field'!$F$10)+(S6474*'Football Field'!$F$11)</f>
        <v>122418051.82709138</v>
      </c>
    </row>
    <row r="6475" spans="2:20" x14ac:dyDescent="0.3">
      <c r="B6475" s="62">
        <f t="shared" si="909"/>
        <v>6448</v>
      </c>
      <c r="C6475" s="62">
        <v>0.94929051536203835</v>
      </c>
      <c r="D6475" s="62">
        <v>0.98008496136683798</v>
      </c>
      <c r="E6475" s="62">
        <v>0.61669040134791753</v>
      </c>
      <c r="F6475" s="62">
        <v>0.98544782995527491</v>
      </c>
      <c r="G6475" s="62">
        <v>0.61993745491520702</v>
      </c>
      <c r="H6475" s="62">
        <v>5.1367674946349862E-3</v>
      </c>
      <c r="I6475" s="62">
        <v>0.49640426126156478</v>
      </c>
      <c r="J6475" s="62">
        <v>5.2254366734740487E-2</v>
      </c>
      <c r="K6475" s="62"/>
      <c r="L6475" s="65">
        <f t="shared" si="910"/>
        <v>0.20175149241852494</v>
      </c>
      <c r="M6475" s="65">
        <f t="shared" si="911"/>
        <v>0.20829619642549646</v>
      </c>
      <c r="N6475" s="65">
        <f t="shared" si="912"/>
        <v>0.13106441791917739</v>
      </c>
      <c r="O6475" s="65">
        <f t="shared" si="913"/>
        <v>0.20943595998981371</v>
      </c>
      <c r="P6475" s="65">
        <f t="shared" si="914"/>
        <v>0.13175451003804126</v>
      </c>
      <c r="Q6475" s="65">
        <f t="shared" si="915"/>
        <v>1.091710589623172E-3</v>
      </c>
      <c r="R6475" s="65">
        <f t="shared" si="916"/>
        <v>0.10550015925761247</v>
      </c>
      <c r="S6475" s="65">
        <f t="shared" si="917"/>
        <v>1.1105553361710541E-2</v>
      </c>
      <c r="T6475" s="66">
        <f>(L6475*'Football Field'!$F$4)+(M6475*'Football Field'!$F$5)+(N6475*'Football Field'!$F$6)+(O6475*'Football Field'!$F$7)+(P6475*'Football Field'!$F$8)+(Q6475*'Football Field'!$F$9)+(R6475*'Football Field'!$F$10)+(S6475*'Football Field'!$F$11)</f>
        <v>136792920.01852944</v>
      </c>
    </row>
    <row r="6476" spans="2:20" x14ac:dyDescent="0.3">
      <c r="B6476" s="62">
        <f t="shared" si="909"/>
        <v>6449</v>
      </c>
      <c r="C6476" s="62">
        <v>0.68852781184887135</v>
      </c>
      <c r="D6476" s="62">
        <v>0.14294382838157671</v>
      </c>
      <c r="E6476" s="62">
        <v>0.51012145962422961</v>
      </c>
      <c r="F6476" s="62">
        <v>0.55393959123789316</v>
      </c>
      <c r="G6476" s="62">
        <v>0.55296149825421359</v>
      </c>
      <c r="H6476" s="62">
        <v>0.17030323039815665</v>
      </c>
      <c r="I6476" s="62">
        <v>0.88818775369905012</v>
      </c>
      <c r="J6476" s="62">
        <v>0.26605324724357915</v>
      </c>
      <c r="K6476" s="62"/>
      <c r="L6476" s="65">
        <f t="shared" si="910"/>
        <v>0.18248629753507761</v>
      </c>
      <c r="M6476" s="65">
        <f t="shared" si="911"/>
        <v>3.7885601057708732E-2</v>
      </c>
      <c r="N6476" s="65">
        <f t="shared" si="912"/>
        <v>0.13520176651985136</v>
      </c>
      <c r="O6476" s="65">
        <f t="shared" si="913"/>
        <v>0.1468152532454062</v>
      </c>
      <c r="P6476" s="65">
        <f t="shared" si="914"/>
        <v>0.14655602106311072</v>
      </c>
      <c r="Q6476" s="65">
        <f t="shared" si="915"/>
        <v>4.5136892713412084E-2</v>
      </c>
      <c r="R6476" s="65">
        <f t="shared" si="916"/>
        <v>0.23540384556624613</v>
      </c>
      <c r="S6476" s="65">
        <f t="shared" si="917"/>
        <v>7.0514322299187082E-2</v>
      </c>
      <c r="T6476" s="66">
        <f>(L6476*'Football Field'!$F$4)+(M6476*'Football Field'!$F$5)+(N6476*'Football Field'!$F$6)+(O6476*'Football Field'!$F$7)+(P6476*'Football Field'!$F$8)+(Q6476*'Football Field'!$F$9)+(R6476*'Football Field'!$F$10)+(S6476*'Football Field'!$F$11)</f>
        <v>156797572.046141</v>
      </c>
    </row>
    <row r="6477" spans="2:20" x14ac:dyDescent="0.3">
      <c r="B6477" s="62">
        <f t="shared" si="909"/>
        <v>6450</v>
      </c>
      <c r="C6477" s="62">
        <v>0.86788973104559253</v>
      </c>
      <c r="D6477" s="62">
        <v>0.60290797818612285</v>
      </c>
      <c r="E6477" s="62">
        <v>0.33887889217257694</v>
      </c>
      <c r="F6477" s="62">
        <v>0.83668905705417229</v>
      </c>
      <c r="G6477" s="62">
        <v>0.74819266849750476</v>
      </c>
      <c r="H6477" s="62">
        <v>0.52004840471705038</v>
      </c>
      <c r="I6477" s="62">
        <v>0.13880474787164165</v>
      </c>
      <c r="J6477" s="62">
        <v>0.51536701206873636</v>
      </c>
      <c r="K6477" s="62"/>
      <c r="L6477" s="65">
        <f t="shared" si="910"/>
        <v>0.18996100000004812</v>
      </c>
      <c r="M6477" s="65">
        <f t="shared" si="911"/>
        <v>0.13196261961328193</v>
      </c>
      <c r="N6477" s="65">
        <f t="shared" si="912"/>
        <v>7.417275597725613E-2</v>
      </c>
      <c r="O6477" s="65">
        <f t="shared" si="913"/>
        <v>0.183131893697632</v>
      </c>
      <c r="P6477" s="65">
        <f t="shared" si="914"/>
        <v>0.16376207992375033</v>
      </c>
      <c r="Q6477" s="65">
        <f t="shared" si="915"/>
        <v>0.11382657436154293</v>
      </c>
      <c r="R6477" s="65">
        <f t="shared" si="916"/>
        <v>3.0381150700660203E-2</v>
      </c>
      <c r="S6477" s="65">
        <f t="shared" si="917"/>
        <v>0.1128019257258283</v>
      </c>
      <c r="T6477" s="66">
        <f>(L6477*'Football Field'!$F$4)+(M6477*'Football Field'!$F$5)+(N6477*'Football Field'!$F$6)+(O6477*'Football Field'!$F$7)+(P6477*'Football Field'!$F$8)+(Q6477*'Football Field'!$F$9)+(R6477*'Football Field'!$F$10)+(S6477*'Football Field'!$F$11)</f>
        <v>128401687.93197101</v>
      </c>
    </row>
    <row r="6478" spans="2:20" x14ac:dyDescent="0.3">
      <c r="B6478" s="62">
        <f t="shared" si="909"/>
        <v>6451</v>
      </c>
      <c r="C6478" s="62">
        <v>0.90161359784337403</v>
      </c>
      <c r="D6478" s="62">
        <v>0.55933590516997156</v>
      </c>
      <c r="E6478" s="62">
        <v>0.46147038270397289</v>
      </c>
      <c r="F6478" s="62">
        <v>0.34605519769030135</v>
      </c>
      <c r="G6478" s="62">
        <v>0.66199906293464383</v>
      </c>
      <c r="H6478" s="62">
        <v>0.1557284376018474</v>
      </c>
      <c r="I6478" s="62">
        <v>0.60783660198965783</v>
      </c>
      <c r="J6478" s="62">
        <v>0.12032614539763264</v>
      </c>
      <c r="K6478" s="62"/>
      <c r="L6478" s="65">
        <f t="shared" si="910"/>
        <v>0.23637316290536503</v>
      </c>
      <c r="M6478" s="65">
        <f t="shared" si="911"/>
        <v>0.14663931128346738</v>
      </c>
      <c r="N6478" s="65">
        <f t="shared" si="912"/>
        <v>0.12098221922096199</v>
      </c>
      <c r="O6478" s="65">
        <f t="shared" si="913"/>
        <v>9.0724188070761186E-2</v>
      </c>
      <c r="P6478" s="65">
        <f t="shared" si="914"/>
        <v>0.17355418409897658</v>
      </c>
      <c r="Q6478" s="65">
        <f t="shared" si="915"/>
        <v>4.0826828076137765E-2</v>
      </c>
      <c r="R6478" s="65">
        <f t="shared" si="916"/>
        <v>0.15935458436475797</v>
      </c>
      <c r="S6478" s="65">
        <f t="shared" si="917"/>
        <v>3.1545521979572125E-2</v>
      </c>
      <c r="T6478" s="66">
        <f>(L6478*'Football Field'!$F$4)+(M6478*'Football Field'!$F$5)+(N6478*'Football Field'!$F$6)+(O6478*'Football Field'!$F$7)+(P6478*'Football Field'!$F$8)+(Q6478*'Football Field'!$F$9)+(R6478*'Football Field'!$F$10)+(S6478*'Football Field'!$F$11)</f>
        <v>146776068.23131549</v>
      </c>
    </row>
    <row r="6479" spans="2:20" x14ac:dyDescent="0.3">
      <c r="B6479" s="62">
        <f t="shared" si="909"/>
        <v>6452</v>
      </c>
      <c r="C6479" s="62">
        <v>0.53105071338861365</v>
      </c>
      <c r="D6479" s="62">
        <v>0.59729292019437663</v>
      </c>
      <c r="E6479" s="62">
        <v>0.34290027071476648</v>
      </c>
      <c r="F6479" s="62">
        <v>9.1114971705471004E-2</v>
      </c>
      <c r="G6479" s="62">
        <v>0.71685624128861847</v>
      </c>
      <c r="H6479" s="62">
        <v>0.94089182095218971</v>
      </c>
      <c r="I6479" s="62">
        <v>0.47235983202815646</v>
      </c>
      <c r="J6479" s="62">
        <v>0.26640368633511335</v>
      </c>
      <c r="K6479" s="62"/>
      <c r="L6479" s="65">
        <f t="shared" si="910"/>
        <v>0.13414197792259067</v>
      </c>
      <c r="M6479" s="65">
        <f t="shared" si="911"/>
        <v>0.15087458070205406</v>
      </c>
      <c r="N6479" s="65">
        <f t="shared" si="912"/>
        <v>8.6615683557533477E-2</v>
      </c>
      <c r="O6479" s="65">
        <f t="shared" si="913"/>
        <v>2.3015396109615369E-2</v>
      </c>
      <c r="P6479" s="65">
        <f t="shared" si="914"/>
        <v>0.18107595314016761</v>
      </c>
      <c r="Q6479" s="65">
        <f t="shared" si="915"/>
        <v>0.23766673632420907</v>
      </c>
      <c r="R6479" s="65">
        <f t="shared" si="916"/>
        <v>0.11931681958418057</v>
      </c>
      <c r="S6479" s="65">
        <f t="shared" si="917"/>
        <v>6.7292852659649141E-2</v>
      </c>
      <c r="T6479" s="66">
        <f>(L6479*'Football Field'!$F$4)+(M6479*'Football Field'!$F$5)+(N6479*'Football Field'!$F$6)+(O6479*'Football Field'!$F$7)+(P6479*'Football Field'!$F$8)+(Q6479*'Football Field'!$F$9)+(R6479*'Football Field'!$F$10)+(S6479*'Football Field'!$F$11)</f>
        <v>141207450.99862996</v>
      </c>
    </row>
    <row r="6480" spans="2:20" x14ac:dyDescent="0.3">
      <c r="B6480" s="62">
        <f t="shared" si="909"/>
        <v>6453</v>
      </c>
      <c r="C6480" s="62">
        <v>0.20928847515430982</v>
      </c>
      <c r="D6480" s="62">
        <v>0.31979120628972912</v>
      </c>
      <c r="E6480" s="62">
        <v>0.45586013458609864</v>
      </c>
      <c r="F6480" s="62">
        <v>0.37238564692316711</v>
      </c>
      <c r="G6480" s="62">
        <v>0.27247120487238019</v>
      </c>
      <c r="H6480" s="62">
        <v>0.28778860445848764</v>
      </c>
      <c r="I6480" s="62">
        <v>0.6432132084422878</v>
      </c>
      <c r="J6480" s="62">
        <v>0.36809624046717671</v>
      </c>
      <c r="K6480" s="62"/>
      <c r="L6480" s="65">
        <f t="shared" si="910"/>
        <v>7.1456469104159787E-2</v>
      </c>
      <c r="M6480" s="65">
        <f t="shared" si="911"/>
        <v>0.10918494405951264</v>
      </c>
      <c r="N6480" s="65">
        <f t="shared" si="912"/>
        <v>0.15564237638433046</v>
      </c>
      <c r="O6480" s="65">
        <f t="shared" si="913"/>
        <v>0.12714203901852972</v>
      </c>
      <c r="P6480" s="65">
        <f t="shared" si="914"/>
        <v>9.302867832727621E-2</v>
      </c>
      <c r="Q6480" s="65">
        <f t="shared" si="915"/>
        <v>9.8258432567082082E-2</v>
      </c>
      <c r="R6480" s="65">
        <f t="shared" si="916"/>
        <v>0.2196095352243162</v>
      </c>
      <c r="S6480" s="65">
        <f t="shared" si="917"/>
        <v>0.12567752531479293</v>
      </c>
      <c r="T6480" s="66">
        <f>(L6480*'Football Field'!$F$4)+(M6480*'Football Field'!$F$5)+(N6480*'Football Field'!$F$6)+(O6480*'Football Field'!$F$7)+(P6480*'Football Field'!$F$8)+(Q6480*'Football Field'!$F$9)+(R6480*'Football Field'!$F$10)+(S6480*'Football Field'!$F$11)</f>
        <v>151344533.7198073</v>
      </c>
    </row>
    <row r="6481" spans="2:20" x14ac:dyDescent="0.3">
      <c r="B6481" s="62">
        <f t="shared" si="909"/>
        <v>6454</v>
      </c>
      <c r="C6481" s="62">
        <v>0.81322773882307331</v>
      </c>
      <c r="D6481" s="62">
        <v>0.90196440104899211</v>
      </c>
      <c r="E6481" s="62">
        <v>0.45455251023947296</v>
      </c>
      <c r="F6481" s="62">
        <v>0.48857024164801599</v>
      </c>
      <c r="G6481" s="62">
        <v>0.1091798443009826</v>
      </c>
      <c r="H6481" s="62">
        <v>0.38947940222406829</v>
      </c>
      <c r="I6481" s="62">
        <v>0.6222783843833134</v>
      </c>
      <c r="J6481" s="62">
        <v>0.21629186346702367</v>
      </c>
      <c r="K6481" s="62"/>
      <c r="L6481" s="65">
        <f t="shared" si="910"/>
        <v>0.20353365154572656</v>
      </c>
      <c r="M6481" s="65">
        <f t="shared" si="911"/>
        <v>0.22574255567750057</v>
      </c>
      <c r="N6481" s="65">
        <f t="shared" si="912"/>
        <v>0.11376485062131438</v>
      </c>
      <c r="O6481" s="65">
        <f t="shared" si="913"/>
        <v>0.12227876715458803</v>
      </c>
      <c r="P6481" s="65">
        <f t="shared" si="914"/>
        <v>2.7325398931832875E-2</v>
      </c>
      <c r="Q6481" s="65">
        <f t="shared" si="915"/>
        <v>9.7478432119440933E-2</v>
      </c>
      <c r="R6481" s="65">
        <f t="shared" si="916"/>
        <v>0.15574307885120739</v>
      </c>
      <c r="S6481" s="65">
        <f t="shared" si="917"/>
        <v>5.413326509838922E-2</v>
      </c>
      <c r="T6481" s="66">
        <f>(L6481*'Football Field'!$F$4)+(M6481*'Football Field'!$F$5)+(N6481*'Football Field'!$F$6)+(O6481*'Football Field'!$F$7)+(P6481*'Football Field'!$F$8)+(Q6481*'Football Field'!$F$9)+(R6481*'Football Field'!$F$10)+(S6481*'Football Field'!$F$11)</f>
        <v>134400668.89005327</v>
      </c>
    </row>
    <row r="6482" spans="2:20" x14ac:dyDescent="0.3">
      <c r="B6482" s="62">
        <f t="shared" si="909"/>
        <v>6455</v>
      </c>
      <c r="C6482" s="62">
        <v>0.7880728137841635</v>
      </c>
      <c r="D6482" s="62">
        <v>0.62059230187259029</v>
      </c>
      <c r="E6482" s="62">
        <v>0.89932261312857797</v>
      </c>
      <c r="F6482" s="62">
        <v>0.23767703927756245</v>
      </c>
      <c r="G6482" s="62">
        <v>0.98094547189900505</v>
      </c>
      <c r="H6482" s="62">
        <v>0.18277695462782861</v>
      </c>
      <c r="I6482" s="62">
        <v>5.199667869825364E-2</v>
      </c>
      <c r="J6482" s="62">
        <v>0.94092893435958802</v>
      </c>
      <c r="K6482" s="62"/>
      <c r="L6482" s="65">
        <f t="shared" si="910"/>
        <v>0.16759259666913004</v>
      </c>
      <c r="M6482" s="65">
        <f t="shared" si="911"/>
        <v>0.13197597166723893</v>
      </c>
      <c r="N6482" s="65">
        <f t="shared" si="912"/>
        <v>0.19125112469463362</v>
      </c>
      <c r="O6482" s="65">
        <f t="shared" si="913"/>
        <v>5.0544710443554131E-2</v>
      </c>
      <c r="P6482" s="65">
        <f t="shared" si="914"/>
        <v>0.20860914873711764</v>
      </c>
      <c r="Q6482" s="65">
        <f t="shared" si="915"/>
        <v>3.8869586542726542E-2</v>
      </c>
      <c r="R6482" s="65">
        <f t="shared" si="916"/>
        <v>1.1057681788776207E-2</v>
      </c>
      <c r="S6482" s="65">
        <f t="shared" si="917"/>
        <v>0.20009917945682296</v>
      </c>
      <c r="T6482" s="66">
        <f>(L6482*'Football Field'!$F$4)+(M6482*'Football Field'!$F$5)+(N6482*'Football Field'!$F$6)+(O6482*'Football Field'!$F$7)+(P6482*'Football Field'!$F$8)+(Q6482*'Football Field'!$F$9)+(R6482*'Football Field'!$F$10)+(S6482*'Football Field'!$F$11)</f>
        <v>132302840.54733182</v>
      </c>
    </row>
    <row r="6483" spans="2:20" x14ac:dyDescent="0.3">
      <c r="B6483" s="62">
        <f t="shared" si="909"/>
        <v>6456</v>
      </c>
      <c r="C6483" s="62">
        <v>0.4878646876998759</v>
      </c>
      <c r="D6483" s="62">
        <v>0.46871410403429958</v>
      </c>
      <c r="E6483" s="62">
        <v>0.89216559846961407</v>
      </c>
      <c r="F6483" s="62">
        <v>0.55704939282045984</v>
      </c>
      <c r="G6483" s="62">
        <v>0.70533164027170803</v>
      </c>
      <c r="H6483" s="62">
        <v>0.78389852839503193</v>
      </c>
      <c r="I6483" s="62">
        <v>0.55902415073601164</v>
      </c>
      <c r="J6483" s="62">
        <v>0.22279607014702851</v>
      </c>
      <c r="K6483" s="62"/>
      <c r="L6483" s="65">
        <f t="shared" si="910"/>
        <v>0.10431493325367011</v>
      </c>
      <c r="M6483" s="65">
        <f t="shared" si="911"/>
        <v>0.10022016700554937</v>
      </c>
      <c r="N6483" s="65">
        <f t="shared" si="912"/>
        <v>0.1907623101281534</v>
      </c>
      <c r="O6483" s="65">
        <f t="shared" si="913"/>
        <v>0.11910796517170945</v>
      </c>
      <c r="P6483" s="65">
        <f t="shared" si="914"/>
        <v>0.15081358588082044</v>
      </c>
      <c r="Q6483" s="65">
        <f t="shared" si="915"/>
        <v>0.16761271050935866</v>
      </c>
      <c r="R6483" s="65">
        <f t="shared" si="916"/>
        <v>0.11953020671807787</v>
      </c>
      <c r="S6483" s="65">
        <f t="shared" si="917"/>
        <v>4.7638121332660648E-2</v>
      </c>
      <c r="T6483" s="66">
        <f>(L6483*'Football Field'!$F$4)+(M6483*'Football Field'!$F$5)+(N6483*'Football Field'!$F$6)+(O6483*'Football Field'!$F$7)+(P6483*'Football Field'!$F$8)+(Q6483*'Football Field'!$F$9)+(R6483*'Football Field'!$F$10)+(S6483*'Football Field'!$F$11)</f>
        <v>142318236.04335308</v>
      </c>
    </row>
    <row r="6484" spans="2:20" x14ac:dyDescent="0.3">
      <c r="B6484" s="62">
        <f t="shared" si="909"/>
        <v>6457</v>
      </c>
      <c r="C6484" s="62">
        <v>0.43692818596001792</v>
      </c>
      <c r="D6484" s="62">
        <v>6.0546852191280087E-2</v>
      </c>
      <c r="E6484" s="62">
        <v>8.2743399401312034E-2</v>
      </c>
      <c r="F6484" s="62">
        <v>0.26594921991698095</v>
      </c>
      <c r="G6484" s="62">
        <v>0.99227387735345218</v>
      </c>
      <c r="H6484" s="62">
        <v>0.49782928240067847</v>
      </c>
      <c r="I6484" s="62">
        <v>5.7800622768155785E-2</v>
      </c>
      <c r="J6484" s="62">
        <v>3.4105612323680146E-2</v>
      </c>
      <c r="K6484" s="62"/>
      <c r="L6484" s="65">
        <f t="shared" si="910"/>
        <v>0.17994082661449859</v>
      </c>
      <c r="M6484" s="65">
        <f t="shared" si="911"/>
        <v>2.4935106002069093E-2</v>
      </c>
      <c r="N6484" s="65">
        <f t="shared" si="912"/>
        <v>3.4076345183480884E-2</v>
      </c>
      <c r="O6484" s="65">
        <f t="shared" si="913"/>
        <v>0.10952628831714169</v>
      </c>
      <c r="P6484" s="65">
        <f t="shared" si="914"/>
        <v>0.40864972198267024</v>
      </c>
      <c r="Q6484" s="65">
        <f t="shared" si="915"/>
        <v>0.20502182158666674</v>
      </c>
      <c r="R6484" s="65">
        <f t="shared" si="916"/>
        <v>2.3804121990625017E-2</v>
      </c>
      <c r="S6484" s="65">
        <f t="shared" si="917"/>
        <v>1.4045768322847945E-2</v>
      </c>
      <c r="T6484" s="66">
        <f>(L6484*'Football Field'!$F$4)+(M6484*'Football Field'!$F$5)+(N6484*'Football Field'!$F$6)+(O6484*'Football Field'!$F$7)+(P6484*'Football Field'!$F$8)+(Q6484*'Football Field'!$F$9)+(R6484*'Football Field'!$F$10)+(S6484*'Football Field'!$F$11)</f>
        <v>145618134.58935016</v>
      </c>
    </row>
    <row r="6485" spans="2:20" x14ac:dyDescent="0.3">
      <c r="B6485" s="62">
        <f t="shared" si="909"/>
        <v>6458</v>
      </c>
      <c r="C6485" s="62">
        <v>1.0194094146336985E-2</v>
      </c>
      <c r="D6485" s="62">
        <v>0.63976942160938766</v>
      </c>
      <c r="E6485" s="62">
        <v>0.63964570499319562</v>
      </c>
      <c r="F6485" s="62">
        <v>0.16509959645892158</v>
      </c>
      <c r="G6485" s="62">
        <v>4.3339748033994541E-2</v>
      </c>
      <c r="H6485" s="62">
        <v>0.28396227620303405</v>
      </c>
      <c r="I6485" s="62">
        <v>1.8176254811374304E-2</v>
      </c>
      <c r="J6485" s="62">
        <v>0.20354813090679846</v>
      </c>
      <c r="K6485" s="62"/>
      <c r="L6485" s="65">
        <f t="shared" si="910"/>
        <v>5.0875455040884478E-3</v>
      </c>
      <c r="M6485" s="65">
        <f t="shared" si="911"/>
        <v>0.31928840344599574</v>
      </c>
      <c r="N6485" s="65">
        <f t="shared" si="912"/>
        <v>0.31922666044995768</v>
      </c>
      <c r="O6485" s="65">
        <f t="shared" si="913"/>
        <v>8.2395914500477799E-2</v>
      </c>
      <c r="P6485" s="65">
        <f t="shared" si="914"/>
        <v>2.1629478509172309E-2</v>
      </c>
      <c r="Q6485" s="65">
        <f t="shared" si="915"/>
        <v>0.14171646650394898</v>
      </c>
      <c r="R6485" s="65">
        <f t="shared" si="916"/>
        <v>9.0711859356332556E-3</v>
      </c>
      <c r="S6485" s="65">
        <f t="shared" si="917"/>
        <v>0.10158434515072576</v>
      </c>
      <c r="T6485" s="66">
        <f>(L6485*'Football Field'!$F$4)+(M6485*'Football Field'!$F$5)+(N6485*'Football Field'!$F$6)+(O6485*'Football Field'!$F$7)+(P6485*'Football Field'!$F$8)+(Q6485*'Football Field'!$F$9)+(R6485*'Football Field'!$F$10)+(S6485*'Football Field'!$F$11)</f>
        <v>119691107.69272073</v>
      </c>
    </row>
    <row r="6486" spans="2:20" x14ac:dyDescent="0.3">
      <c r="B6486" s="62">
        <f t="shared" si="909"/>
        <v>6459</v>
      </c>
      <c r="C6486" s="62">
        <v>0.14118499787305472</v>
      </c>
      <c r="D6486" s="62">
        <v>0.62242692500022967</v>
      </c>
      <c r="E6486" s="62">
        <v>0.5949520201296038</v>
      </c>
      <c r="F6486" s="62">
        <v>0.894660542918434</v>
      </c>
      <c r="G6486" s="62">
        <v>0.92987219309357338</v>
      </c>
      <c r="H6486" s="62">
        <v>0.48365784327800398</v>
      </c>
      <c r="I6486" s="62">
        <v>0.67877591791989866</v>
      </c>
      <c r="J6486" s="62">
        <v>0.7019830695586331</v>
      </c>
      <c r="K6486" s="62"/>
      <c r="L6486" s="65">
        <f t="shared" si="910"/>
        <v>2.79711976203206E-2</v>
      </c>
      <c r="M6486" s="65">
        <f t="shared" si="911"/>
        <v>0.12331357287014282</v>
      </c>
      <c r="N6486" s="65">
        <f t="shared" si="912"/>
        <v>0.11787031752918385</v>
      </c>
      <c r="O6486" s="65">
        <f t="shared" si="913"/>
        <v>0.17724777579821621</v>
      </c>
      <c r="P6486" s="65">
        <f t="shared" si="914"/>
        <v>0.18422381461554152</v>
      </c>
      <c r="Q6486" s="65">
        <f t="shared" si="915"/>
        <v>9.5821010155137901E-2</v>
      </c>
      <c r="R6486" s="65">
        <f t="shared" si="916"/>
        <v>0.13447728601535452</v>
      </c>
      <c r="S6486" s="65">
        <f t="shared" si="917"/>
        <v>0.13907502539610267</v>
      </c>
      <c r="T6486" s="66">
        <f>(L6486*'Football Field'!$F$4)+(M6486*'Football Field'!$F$5)+(N6486*'Football Field'!$F$6)+(O6486*'Football Field'!$F$7)+(P6486*'Football Field'!$F$8)+(Q6486*'Football Field'!$F$9)+(R6486*'Football Field'!$F$10)+(S6486*'Football Field'!$F$11)</f>
        <v>146640078.33740118</v>
      </c>
    </row>
    <row r="6487" spans="2:20" x14ac:dyDescent="0.3">
      <c r="B6487" s="62">
        <f t="shared" si="909"/>
        <v>6460</v>
      </c>
      <c r="C6487" s="62">
        <v>0.40079461834647911</v>
      </c>
      <c r="D6487" s="62">
        <v>6.143446647905626E-2</v>
      </c>
      <c r="E6487" s="62">
        <v>0.47011469212411539</v>
      </c>
      <c r="F6487" s="62">
        <v>0.81908586673640149</v>
      </c>
      <c r="G6487" s="62">
        <v>0.65451508338693132</v>
      </c>
      <c r="H6487" s="62">
        <v>0.54471916973036327</v>
      </c>
      <c r="I6487" s="62">
        <v>1.626115307143261E-2</v>
      </c>
      <c r="J6487" s="62">
        <v>0.87561540047126774</v>
      </c>
      <c r="K6487" s="62"/>
      <c r="L6487" s="65">
        <f t="shared" si="910"/>
        <v>0.104304593152789</v>
      </c>
      <c r="M6487" s="65">
        <f t="shared" si="911"/>
        <v>1.5987981720146541E-2</v>
      </c>
      <c r="N6487" s="65">
        <f t="shared" si="912"/>
        <v>0.12234476076413935</v>
      </c>
      <c r="O6487" s="65">
        <f t="shared" si="913"/>
        <v>0.21316258795991</v>
      </c>
      <c r="P6487" s="65">
        <f t="shared" si="914"/>
        <v>0.17033394751328843</v>
      </c>
      <c r="Q6487" s="65">
        <f t="shared" si="915"/>
        <v>0.14176016538259412</v>
      </c>
      <c r="R6487" s="65">
        <f t="shared" si="916"/>
        <v>4.231875573351006E-3</v>
      </c>
      <c r="S6487" s="65">
        <f t="shared" si="917"/>
        <v>0.22787408793378156</v>
      </c>
      <c r="T6487" s="66">
        <f>(L6487*'Football Field'!$F$4)+(M6487*'Football Field'!$F$5)+(N6487*'Football Field'!$F$6)+(O6487*'Football Field'!$F$7)+(P6487*'Football Field'!$F$8)+(Q6487*'Football Field'!$F$9)+(R6487*'Football Field'!$F$10)+(S6487*'Football Field'!$F$11)</f>
        <v>128458517.53943548</v>
      </c>
    </row>
    <row r="6488" spans="2:20" x14ac:dyDescent="0.3">
      <c r="B6488" s="62">
        <f t="shared" si="909"/>
        <v>6461</v>
      </c>
      <c r="C6488" s="62">
        <v>0.72772107032212108</v>
      </c>
      <c r="D6488" s="62">
        <v>0.38459435748220494</v>
      </c>
      <c r="E6488" s="62">
        <v>0.98378166331300565</v>
      </c>
      <c r="F6488" s="62">
        <v>0.59870185196717174</v>
      </c>
      <c r="G6488" s="62">
        <v>0.39429999286882955</v>
      </c>
      <c r="H6488" s="62">
        <v>0.50622425902413692</v>
      </c>
      <c r="I6488" s="62">
        <v>0.27791707648320518</v>
      </c>
      <c r="J6488" s="62">
        <v>3.0168879665110726E-2</v>
      </c>
      <c r="K6488" s="62"/>
      <c r="L6488" s="65">
        <f t="shared" si="910"/>
        <v>0.18643217816718968</v>
      </c>
      <c r="M6488" s="65">
        <f t="shared" si="911"/>
        <v>9.8527810586108752E-2</v>
      </c>
      <c r="N6488" s="65">
        <f t="shared" si="912"/>
        <v>0.25203139748475312</v>
      </c>
      <c r="O6488" s="65">
        <f t="shared" si="913"/>
        <v>0.15337922026301026</v>
      </c>
      <c r="P6488" s="65">
        <f t="shared" si="914"/>
        <v>0.10101426153471746</v>
      </c>
      <c r="Q6488" s="65">
        <f t="shared" si="915"/>
        <v>0.12968772665764139</v>
      </c>
      <c r="R6488" s="65">
        <f t="shared" si="916"/>
        <v>7.1198551246684172E-2</v>
      </c>
      <c r="S6488" s="65">
        <f t="shared" si="917"/>
        <v>7.7288540598952314E-3</v>
      </c>
      <c r="T6488" s="66">
        <f>(L6488*'Football Field'!$F$4)+(M6488*'Football Field'!$F$5)+(N6488*'Football Field'!$F$6)+(O6488*'Football Field'!$F$7)+(P6488*'Football Field'!$F$8)+(Q6488*'Football Field'!$F$9)+(R6488*'Football Field'!$F$10)+(S6488*'Football Field'!$F$11)</f>
        <v>132675651.1810248</v>
      </c>
    </row>
    <row r="6489" spans="2:20" x14ac:dyDescent="0.3">
      <c r="B6489" s="62">
        <f t="shared" si="909"/>
        <v>6462</v>
      </c>
      <c r="C6489" s="62">
        <v>0.92953411394683527</v>
      </c>
      <c r="D6489" s="62">
        <v>0.93634896932003286</v>
      </c>
      <c r="E6489" s="62">
        <v>0.34586098348815641</v>
      </c>
      <c r="F6489" s="62">
        <v>0.30529282774345912</v>
      </c>
      <c r="G6489" s="62">
        <v>0.50610730608498722</v>
      </c>
      <c r="H6489" s="62">
        <v>0.54649227881965878</v>
      </c>
      <c r="I6489" s="62">
        <v>0.84603240552334402</v>
      </c>
      <c r="J6489" s="62">
        <v>5.1816797493791089E-2</v>
      </c>
      <c r="K6489" s="62"/>
      <c r="L6489" s="65">
        <f t="shared" si="910"/>
        <v>0.20806650094136606</v>
      </c>
      <c r="M6489" s="65">
        <f t="shared" si="911"/>
        <v>0.20959193512462809</v>
      </c>
      <c r="N6489" s="65">
        <f t="shared" si="912"/>
        <v>7.7417368084498464E-2</v>
      </c>
      <c r="O6489" s="65">
        <f t="shared" si="913"/>
        <v>6.8336610220106286E-2</v>
      </c>
      <c r="P6489" s="65">
        <f t="shared" si="914"/>
        <v>0.11328683336950353</v>
      </c>
      <c r="Q6489" s="65">
        <f t="shared" si="915"/>
        <v>0.12232658763074</v>
      </c>
      <c r="R6489" s="65">
        <f t="shared" si="916"/>
        <v>0.1893755158192259</v>
      </c>
      <c r="S6489" s="65">
        <f t="shared" si="917"/>
        <v>1.1598648809931786E-2</v>
      </c>
      <c r="T6489" s="66">
        <f>(L6489*'Football Field'!$F$4)+(M6489*'Football Field'!$F$5)+(N6489*'Football Field'!$F$6)+(O6489*'Football Field'!$F$7)+(P6489*'Football Field'!$F$8)+(Q6489*'Football Field'!$F$9)+(R6489*'Football Field'!$F$10)+(S6489*'Football Field'!$F$11)</f>
        <v>144482141.44413278</v>
      </c>
    </row>
    <row r="6490" spans="2:20" x14ac:dyDescent="0.3">
      <c r="B6490" s="62">
        <f t="shared" si="909"/>
        <v>6463</v>
      </c>
      <c r="C6490" s="62">
        <v>0.61064617357481277</v>
      </c>
      <c r="D6490" s="62">
        <v>0.68196739597713507</v>
      </c>
      <c r="E6490" s="62">
        <v>0.46929904204835493</v>
      </c>
      <c r="F6490" s="62">
        <v>0.8377370490746372</v>
      </c>
      <c r="G6490" s="62">
        <v>0.89605446016201229</v>
      </c>
      <c r="H6490" s="62">
        <v>0.46338633220350223</v>
      </c>
      <c r="I6490" s="62">
        <v>0.95204571892531742</v>
      </c>
      <c r="J6490" s="62">
        <v>0.54110517666100122</v>
      </c>
      <c r="K6490" s="62"/>
      <c r="L6490" s="65">
        <f t="shared" si="910"/>
        <v>0.11199910908724041</v>
      </c>
      <c r="M6490" s="65">
        <f t="shared" si="911"/>
        <v>0.1250801922312002</v>
      </c>
      <c r="N6490" s="65">
        <f t="shared" si="912"/>
        <v>8.6074517256385707E-2</v>
      </c>
      <c r="O6490" s="65">
        <f t="shared" si="913"/>
        <v>0.15365003042017453</v>
      </c>
      <c r="P6490" s="65">
        <f t="shared" si="914"/>
        <v>0.16434607400270287</v>
      </c>
      <c r="Q6490" s="65">
        <f t="shared" si="915"/>
        <v>8.4990062356688018E-2</v>
      </c>
      <c r="R6490" s="65">
        <f t="shared" si="916"/>
        <v>0.17461547610417211</v>
      </c>
      <c r="S6490" s="65">
        <f t="shared" si="917"/>
        <v>9.924453854143607E-2</v>
      </c>
      <c r="T6490" s="66">
        <f>(L6490*'Football Field'!$F$4)+(M6490*'Football Field'!$F$5)+(N6490*'Football Field'!$F$6)+(O6490*'Football Field'!$F$7)+(P6490*'Football Field'!$F$8)+(Q6490*'Football Field'!$F$9)+(R6490*'Football Field'!$F$10)+(S6490*'Football Field'!$F$11)</f>
        <v>148863772.63707018</v>
      </c>
    </row>
    <row r="6491" spans="2:20" x14ac:dyDescent="0.3">
      <c r="B6491" s="62">
        <f t="shared" si="909"/>
        <v>6464</v>
      </c>
      <c r="C6491" s="62">
        <v>0.80362878508690172</v>
      </c>
      <c r="D6491" s="62">
        <v>0.17848164262792898</v>
      </c>
      <c r="E6491" s="62">
        <v>0.20649377004972091</v>
      </c>
      <c r="F6491" s="62">
        <v>0.24958123178485059</v>
      </c>
      <c r="G6491" s="62">
        <v>0.84457501296147841</v>
      </c>
      <c r="H6491" s="62">
        <v>0.88242229407432893</v>
      </c>
      <c r="I6491" s="62">
        <v>0.56674061413879362</v>
      </c>
      <c r="J6491" s="62">
        <v>0.13276447637525834</v>
      </c>
      <c r="K6491" s="62"/>
      <c r="L6491" s="65">
        <f t="shared" si="910"/>
        <v>0.20794144858268812</v>
      </c>
      <c r="M6491" s="65">
        <f t="shared" si="911"/>
        <v>4.6182680364611206E-2</v>
      </c>
      <c r="N6491" s="65">
        <f t="shared" si="912"/>
        <v>5.3430905493008482E-2</v>
      </c>
      <c r="O6491" s="65">
        <f t="shared" si="913"/>
        <v>6.4579920280955799E-2</v>
      </c>
      <c r="P6491" s="65">
        <f t="shared" si="914"/>
        <v>0.21853641244690014</v>
      </c>
      <c r="Q6491" s="65">
        <f t="shared" si="915"/>
        <v>0.22832951419433359</v>
      </c>
      <c r="R6491" s="65">
        <f t="shared" si="916"/>
        <v>0.14664589728691621</v>
      </c>
      <c r="S6491" s="65">
        <f t="shared" si="917"/>
        <v>3.435322135058657E-2</v>
      </c>
      <c r="T6491" s="66">
        <f>(L6491*'Football Field'!$F$4)+(M6491*'Football Field'!$F$5)+(N6491*'Football Field'!$F$6)+(O6491*'Football Field'!$F$7)+(P6491*'Football Field'!$F$8)+(Q6491*'Football Field'!$F$9)+(R6491*'Football Field'!$F$10)+(S6491*'Football Field'!$F$11)</f>
        <v>147223662.42677572</v>
      </c>
    </row>
    <row r="6492" spans="2:20" x14ac:dyDescent="0.3">
      <c r="B6492" s="62">
        <f t="shared" si="909"/>
        <v>6465</v>
      </c>
      <c r="C6492" s="62">
        <v>0.11006394641687567</v>
      </c>
      <c r="D6492" s="62">
        <v>0.93905950344664124</v>
      </c>
      <c r="E6492" s="62">
        <v>4.5466903992138819E-2</v>
      </c>
      <c r="F6492" s="62">
        <v>0.44337298255178925</v>
      </c>
      <c r="G6492" s="62">
        <v>0.44411536861258638</v>
      </c>
      <c r="H6492" s="62">
        <v>0.23771203319238732</v>
      </c>
      <c r="I6492" s="62">
        <v>0.13197133519739346</v>
      </c>
      <c r="J6492" s="62">
        <v>0.64901406902250613</v>
      </c>
      <c r="K6492" s="62"/>
      <c r="L6492" s="65">
        <f t="shared" si="910"/>
        <v>3.6678492894062373E-2</v>
      </c>
      <c r="M6492" s="65">
        <f t="shared" si="911"/>
        <v>0.31293887276958765</v>
      </c>
      <c r="N6492" s="65">
        <f t="shared" si="912"/>
        <v>1.5151714701145628E-2</v>
      </c>
      <c r="O6492" s="65">
        <f t="shared" si="913"/>
        <v>0.14775276845290017</v>
      </c>
      <c r="P6492" s="65">
        <f t="shared" si="914"/>
        <v>0.1480001664678002</v>
      </c>
      <c r="Q6492" s="65">
        <f t="shared" si="915"/>
        <v>7.9216849877947484E-2</v>
      </c>
      <c r="R6492" s="65">
        <f t="shared" si="916"/>
        <v>4.3979067059105044E-2</v>
      </c>
      <c r="S6492" s="65">
        <f t="shared" si="917"/>
        <v>0.21628206777745151</v>
      </c>
      <c r="T6492" s="66">
        <f>(L6492*'Football Field'!$F$4)+(M6492*'Football Field'!$F$5)+(N6492*'Football Field'!$F$6)+(O6492*'Football Field'!$F$7)+(P6492*'Football Field'!$F$8)+(Q6492*'Football Field'!$F$9)+(R6492*'Football Field'!$F$10)+(S6492*'Football Field'!$F$11)</f>
        <v>128161445.79048926</v>
      </c>
    </row>
    <row r="6493" spans="2:20" x14ac:dyDescent="0.3">
      <c r="B6493" s="62">
        <f t="shared" si="909"/>
        <v>6466</v>
      </c>
      <c r="C6493" s="62">
        <v>3.6166776462261963E-3</v>
      </c>
      <c r="D6493" s="62">
        <v>0.82443994275447063</v>
      </c>
      <c r="E6493" s="62">
        <v>8.981299978652868E-2</v>
      </c>
      <c r="F6493" s="62">
        <v>0.97282035568082237</v>
      </c>
      <c r="G6493" s="62">
        <v>0.24378276586234982</v>
      </c>
      <c r="H6493" s="62">
        <v>0.80944128427318218</v>
      </c>
      <c r="I6493" s="62">
        <v>0.27390628295091901</v>
      </c>
      <c r="J6493" s="62">
        <v>0.45817544496254625</v>
      </c>
      <c r="K6493" s="62"/>
      <c r="L6493" s="65">
        <f t="shared" si="910"/>
        <v>9.8386339058535613E-4</v>
      </c>
      <c r="M6493" s="65">
        <f t="shared" si="911"/>
        <v>0.22427663086279928</v>
      </c>
      <c r="N6493" s="65">
        <f t="shared" si="912"/>
        <v>2.4432291492944815E-2</v>
      </c>
      <c r="O6493" s="65">
        <f t="shared" si="913"/>
        <v>0.26464131647709616</v>
      </c>
      <c r="P6493" s="65">
        <f t="shared" si="914"/>
        <v>6.6317477544031778E-2</v>
      </c>
      <c r="Q6493" s="65">
        <f t="shared" si="915"/>
        <v>0.22019646878282237</v>
      </c>
      <c r="R6493" s="65">
        <f t="shared" si="916"/>
        <v>7.4512132572256543E-2</v>
      </c>
      <c r="S6493" s="65">
        <f t="shared" si="917"/>
        <v>0.12463981887746374</v>
      </c>
      <c r="T6493" s="66">
        <f>(L6493*'Football Field'!$F$4)+(M6493*'Football Field'!$F$5)+(N6493*'Football Field'!$F$6)+(O6493*'Football Field'!$F$7)+(P6493*'Football Field'!$F$8)+(Q6493*'Football Field'!$F$9)+(R6493*'Football Field'!$F$10)+(S6493*'Football Field'!$F$11)</f>
        <v>126519513.46999127</v>
      </c>
    </row>
    <row r="6494" spans="2:20" x14ac:dyDescent="0.3">
      <c r="B6494" s="62">
        <f t="shared" ref="B6494:B6557" si="918">B6493+1</f>
        <v>6467</v>
      </c>
      <c r="C6494" s="62">
        <v>0.66158663429984443</v>
      </c>
      <c r="D6494" s="62">
        <v>0.67790117193055777</v>
      </c>
      <c r="E6494" s="62">
        <v>0.81612473570935817</v>
      </c>
      <c r="F6494" s="62">
        <v>0.55077551129595959</v>
      </c>
      <c r="G6494" s="62">
        <v>0.66852084364498099</v>
      </c>
      <c r="H6494" s="62">
        <v>0.22731094901073645</v>
      </c>
      <c r="I6494" s="62">
        <v>6.5939698866858354E-2</v>
      </c>
      <c r="J6494" s="62">
        <v>0.23170923591021986</v>
      </c>
      <c r="K6494" s="62"/>
      <c r="L6494" s="65">
        <f t="shared" si="910"/>
        <v>0.16964330635412694</v>
      </c>
      <c r="M6494" s="65">
        <f t="shared" si="911"/>
        <v>0.17382666188433959</v>
      </c>
      <c r="N6494" s="65">
        <f t="shared" si="912"/>
        <v>0.20926979383379615</v>
      </c>
      <c r="O6494" s="65">
        <f t="shared" si="913"/>
        <v>0.14122924187247798</v>
      </c>
      <c r="P6494" s="65">
        <f t="shared" si="914"/>
        <v>0.17142136857496604</v>
      </c>
      <c r="Q6494" s="65">
        <f t="shared" si="915"/>
        <v>5.8286819838017943E-2</v>
      </c>
      <c r="R6494" s="65">
        <f t="shared" si="916"/>
        <v>1.6908183986527613E-2</v>
      </c>
      <c r="S6494" s="65">
        <f t="shared" si="917"/>
        <v>5.9414623655747789E-2</v>
      </c>
      <c r="T6494" s="66">
        <f>(L6494*'Football Field'!$F$4)+(M6494*'Football Field'!$F$5)+(N6494*'Football Field'!$F$6)+(O6494*'Football Field'!$F$7)+(P6494*'Football Field'!$F$8)+(Q6494*'Football Field'!$F$9)+(R6494*'Football Field'!$F$10)+(S6494*'Football Field'!$F$11)</f>
        <v>129948356.58464558</v>
      </c>
    </row>
    <row r="6495" spans="2:20" x14ac:dyDescent="0.3">
      <c r="B6495" s="62">
        <f t="shared" si="918"/>
        <v>6468</v>
      </c>
      <c r="C6495" s="62">
        <v>0.83364133378675198</v>
      </c>
      <c r="D6495" s="62">
        <v>9.158420649779675E-2</v>
      </c>
      <c r="E6495" s="62">
        <v>0.40318808342637025</v>
      </c>
      <c r="F6495" s="62">
        <v>0.53452094776571868</v>
      </c>
      <c r="G6495" s="62">
        <v>0.30460073585890379</v>
      </c>
      <c r="H6495" s="62">
        <v>0.10388185152788931</v>
      </c>
      <c r="I6495" s="62">
        <v>0.32704538961221707</v>
      </c>
      <c r="J6495" s="62">
        <v>0.73192726393304419</v>
      </c>
      <c r="K6495" s="62"/>
      <c r="L6495" s="65">
        <f t="shared" si="910"/>
        <v>0.25031344099140873</v>
      </c>
      <c r="M6495" s="65">
        <f t="shared" si="911"/>
        <v>2.7499545595702748E-2</v>
      </c>
      <c r="N6495" s="65">
        <f t="shared" si="912"/>
        <v>0.12106333076210257</v>
      </c>
      <c r="O6495" s="65">
        <f t="shared" si="913"/>
        <v>0.16049801310769937</v>
      </c>
      <c r="P6495" s="65">
        <f t="shared" si="914"/>
        <v>9.1460985955455598E-2</v>
      </c>
      <c r="Q6495" s="65">
        <f t="shared" si="915"/>
        <v>3.119209983793373E-2</v>
      </c>
      <c r="R6495" s="65">
        <f t="shared" si="916"/>
        <v>9.820033330443162E-2</v>
      </c>
      <c r="S6495" s="65">
        <f t="shared" si="917"/>
        <v>0.2197722504452656</v>
      </c>
      <c r="T6495" s="66">
        <f>(L6495*'Football Field'!$F$4)+(M6495*'Football Field'!$F$5)+(N6495*'Football Field'!$F$6)+(O6495*'Football Field'!$F$7)+(P6495*'Football Field'!$F$8)+(Q6495*'Football Field'!$F$9)+(R6495*'Football Field'!$F$10)+(S6495*'Football Field'!$F$11)</f>
        <v>133826968.20082647</v>
      </c>
    </row>
    <row r="6496" spans="2:20" x14ac:dyDescent="0.3">
      <c r="B6496" s="62">
        <f t="shared" si="918"/>
        <v>6469</v>
      </c>
      <c r="C6496" s="62">
        <v>0.29265254689044207</v>
      </c>
      <c r="D6496" s="62">
        <v>0.10417324425790542</v>
      </c>
      <c r="E6496" s="62">
        <v>0.12348699234571381</v>
      </c>
      <c r="F6496" s="62">
        <v>0.31067721019330274</v>
      </c>
      <c r="G6496" s="62">
        <v>0.59411470811779699</v>
      </c>
      <c r="H6496" s="62">
        <v>0.51891596790185834</v>
      </c>
      <c r="I6496" s="62">
        <v>0.44129102694014077</v>
      </c>
      <c r="J6496" s="62">
        <v>0.92709002314590716</v>
      </c>
      <c r="K6496" s="62"/>
      <c r="L6496" s="65">
        <f t="shared" si="910"/>
        <v>8.8350560000531791E-2</v>
      </c>
      <c r="M6496" s="65">
        <f t="shared" si="911"/>
        <v>3.1449459658055408E-2</v>
      </c>
      <c r="N6496" s="65">
        <f t="shared" si="912"/>
        <v>3.7280198113599672E-2</v>
      </c>
      <c r="O6496" s="65">
        <f t="shared" si="913"/>
        <v>9.3792129238693733E-2</v>
      </c>
      <c r="P6496" s="65">
        <f t="shared" si="914"/>
        <v>0.17936070512453198</v>
      </c>
      <c r="Q6496" s="65">
        <f t="shared" si="915"/>
        <v>0.15665852508199885</v>
      </c>
      <c r="R6496" s="65">
        <f t="shared" si="916"/>
        <v>0.1332238853467656</v>
      </c>
      <c r="S6496" s="65">
        <f t="shared" si="917"/>
        <v>0.27988453743582298</v>
      </c>
      <c r="T6496" s="66">
        <f>(L6496*'Football Field'!$F$4)+(M6496*'Football Field'!$F$5)+(N6496*'Football Field'!$F$6)+(O6496*'Football Field'!$F$7)+(P6496*'Football Field'!$F$8)+(Q6496*'Football Field'!$F$9)+(R6496*'Football Field'!$F$10)+(S6496*'Football Field'!$F$11)</f>
        <v>144458552.6894924</v>
      </c>
    </row>
    <row r="6497" spans="2:20" x14ac:dyDescent="0.3">
      <c r="B6497" s="62">
        <f t="shared" si="918"/>
        <v>6470</v>
      </c>
      <c r="C6497" s="62">
        <v>0.73149182643474797</v>
      </c>
      <c r="D6497" s="62">
        <v>0.30882311303186638</v>
      </c>
      <c r="E6497" s="62">
        <v>0.95677599028036031</v>
      </c>
      <c r="F6497" s="62">
        <v>0.99637308669776259</v>
      </c>
      <c r="G6497" s="62">
        <v>0.36299982244929896</v>
      </c>
      <c r="H6497" s="62">
        <v>6.7395992404212013E-2</v>
      </c>
      <c r="I6497" s="62">
        <v>0.15364167927043626</v>
      </c>
      <c r="J6497" s="62">
        <v>0.86984497676121442</v>
      </c>
      <c r="K6497" s="62"/>
      <c r="L6497" s="65">
        <f t="shared" si="910"/>
        <v>0.16447826327872231</v>
      </c>
      <c r="M6497" s="65">
        <f t="shared" si="911"/>
        <v>6.9439859006190874E-2</v>
      </c>
      <c r="N6497" s="65">
        <f t="shared" si="912"/>
        <v>0.21513412391099535</v>
      </c>
      <c r="O6497" s="65">
        <f t="shared" si="913"/>
        <v>0.22403765695709618</v>
      </c>
      <c r="P6497" s="65">
        <f t="shared" si="914"/>
        <v>8.1621664397737784E-2</v>
      </c>
      <c r="Q6497" s="65">
        <f t="shared" si="915"/>
        <v>1.515420320773686E-2</v>
      </c>
      <c r="R6497" s="65">
        <f t="shared" si="916"/>
        <v>3.4546820156276997E-2</v>
      </c>
      <c r="S6497" s="65">
        <f t="shared" si="917"/>
        <v>0.19558740908524369</v>
      </c>
      <c r="T6497" s="66">
        <f>(L6497*'Football Field'!$F$4)+(M6497*'Football Field'!$F$5)+(N6497*'Football Field'!$F$6)+(O6497*'Football Field'!$F$7)+(P6497*'Football Field'!$F$8)+(Q6497*'Football Field'!$F$9)+(R6497*'Football Field'!$F$10)+(S6497*'Football Field'!$F$11)</f>
        <v>127189928.22426429</v>
      </c>
    </row>
    <row r="6498" spans="2:20" x14ac:dyDescent="0.3">
      <c r="B6498" s="62">
        <f t="shared" si="918"/>
        <v>6471</v>
      </c>
      <c r="C6498" s="62">
        <v>0.74395854205747725</v>
      </c>
      <c r="D6498" s="62">
        <v>0.77580457977656303</v>
      </c>
      <c r="E6498" s="62">
        <v>0.16902098575458824</v>
      </c>
      <c r="F6498" s="62">
        <v>0.33905568488865379</v>
      </c>
      <c r="G6498" s="62">
        <v>0.91138642196969966</v>
      </c>
      <c r="H6498" s="62">
        <v>0.91020065361404057</v>
      </c>
      <c r="I6498" s="62">
        <v>0.45544836559531821</v>
      </c>
      <c r="J6498" s="62">
        <v>0.29705778648656933</v>
      </c>
      <c r="K6498" s="62"/>
      <c r="L6498" s="65">
        <f t="shared" si="910"/>
        <v>0.16166218386950232</v>
      </c>
      <c r="M6498" s="65">
        <f t="shared" si="911"/>
        <v>0.16858232755253594</v>
      </c>
      <c r="N6498" s="65">
        <f t="shared" si="912"/>
        <v>3.6728258541524665E-2</v>
      </c>
      <c r="O6498" s="65">
        <f t="shared" si="913"/>
        <v>7.3676796990436125E-2</v>
      </c>
      <c r="P6498" s="65">
        <f t="shared" si="914"/>
        <v>0.19804426052715499</v>
      </c>
      <c r="Q6498" s="65">
        <f t="shared" si="915"/>
        <v>0.19778659307513669</v>
      </c>
      <c r="R6498" s="65">
        <f t="shared" si="916"/>
        <v>9.8968925362841229E-2</v>
      </c>
      <c r="S6498" s="65">
        <f t="shared" si="917"/>
        <v>6.4550654080868033E-2</v>
      </c>
      <c r="T6498" s="66">
        <f>(L6498*'Football Field'!$F$4)+(M6498*'Football Field'!$F$5)+(N6498*'Football Field'!$F$6)+(O6498*'Football Field'!$F$7)+(P6498*'Football Field'!$F$8)+(Q6498*'Football Field'!$F$9)+(R6498*'Football Field'!$F$10)+(S6498*'Football Field'!$F$11)</f>
        <v>138619052.39318925</v>
      </c>
    </row>
    <row r="6499" spans="2:20" x14ac:dyDescent="0.3">
      <c r="B6499" s="62">
        <f t="shared" si="918"/>
        <v>6472</v>
      </c>
      <c r="C6499" s="62">
        <v>0.44759439983732663</v>
      </c>
      <c r="D6499" s="62">
        <v>0.92991418793159319</v>
      </c>
      <c r="E6499" s="62">
        <v>0.76909384716795759</v>
      </c>
      <c r="F6499" s="62">
        <v>0.45953459917430795</v>
      </c>
      <c r="G6499" s="62">
        <v>0.92524071901505389</v>
      </c>
      <c r="H6499" s="62">
        <v>0.79778172995315588</v>
      </c>
      <c r="I6499" s="62">
        <v>0.25923748839277827</v>
      </c>
      <c r="J6499" s="62">
        <v>0.3952007489132201</v>
      </c>
      <c r="K6499" s="62"/>
      <c r="L6499" s="65">
        <f t="shared" si="910"/>
        <v>8.9813509225763324E-2</v>
      </c>
      <c r="M6499" s="65">
        <f t="shared" si="911"/>
        <v>0.1865949541087118</v>
      </c>
      <c r="N6499" s="65">
        <f t="shared" si="912"/>
        <v>0.15432502587879057</v>
      </c>
      <c r="O6499" s="65">
        <f t="shared" si="913"/>
        <v>9.2209408735898335E-2</v>
      </c>
      <c r="P6499" s="65">
        <f t="shared" si="914"/>
        <v>0.18565718401193562</v>
      </c>
      <c r="Q6499" s="65">
        <f t="shared" si="915"/>
        <v>0.16008148625035118</v>
      </c>
      <c r="R6499" s="65">
        <f t="shared" si="916"/>
        <v>5.2018140896960441E-2</v>
      </c>
      <c r="S6499" s="65">
        <f t="shared" si="917"/>
        <v>7.9300290891588715E-2</v>
      </c>
      <c r="T6499" s="66">
        <f>(L6499*'Football Field'!$F$4)+(M6499*'Football Field'!$F$5)+(N6499*'Football Field'!$F$6)+(O6499*'Football Field'!$F$7)+(P6499*'Football Field'!$F$8)+(Q6499*'Football Field'!$F$9)+(R6499*'Football Field'!$F$10)+(S6499*'Football Field'!$F$11)</f>
        <v>134698436.22432053</v>
      </c>
    </row>
    <row r="6500" spans="2:20" x14ac:dyDescent="0.3">
      <c r="B6500" s="62">
        <f t="shared" si="918"/>
        <v>6473</v>
      </c>
      <c r="C6500" s="62">
        <v>0.91347062512003807</v>
      </c>
      <c r="D6500" s="62">
        <v>7.0243259745972564E-2</v>
      </c>
      <c r="E6500" s="62">
        <v>0.88437122554692504</v>
      </c>
      <c r="F6500" s="62">
        <v>0.45080807085785612</v>
      </c>
      <c r="G6500" s="62">
        <v>0.32570946821100866</v>
      </c>
      <c r="H6500" s="62">
        <v>0.94750061492555138</v>
      </c>
      <c r="I6500" s="62">
        <v>0.9991717673993199</v>
      </c>
      <c r="J6500" s="62">
        <v>0.38120858375289224</v>
      </c>
      <c r="K6500" s="62"/>
      <c r="L6500" s="65">
        <f t="shared" si="910"/>
        <v>0.18370510508303473</v>
      </c>
      <c r="M6500" s="65">
        <f t="shared" si="911"/>
        <v>1.4126393403524156E-2</v>
      </c>
      <c r="N6500" s="65">
        <f t="shared" si="912"/>
        <v>0.17785301952119251</v>
      </c>
      <c r="O6500" s="65">
        <f t="shared" si="913"/>
        <v>9.0660544249400357E-2</v>
      </c>
      <c r="P6500" s="65">
        <f t="shared" si="914"/>
        <v>6.5502371328448494E-2</v>
      </c>
      <c r="Q6500" s="65">
        <f t="shared" si="915"/>
        <v>0.19054876560290632</v>
      </c>
      <c r="R6500" s="65">
        <f t="shared" si="916"/>
        <v>0.20094018294455074</v>
      </c>
      <c r="S6500" s="65">
        <f t="shared" si="917"/>
        <v>7.6663617866942743E-2</v>
      </c>
      <c r="T6500" s="66">
        <f>(L6500*'Football Field'!$F$4)+(M6500*'Football Field'!$F$5)+(N6500*'Football Field'!$F$6)+(O6500*'Football Field'!$F$7)+(P6500*'Football Field'!$F$8)+(Q6500*'Football Field'!$F$9)+(R6500*'Football Field'!$F$10)+(S6500*'Football Field'!$F$11)</f>
        <v>146201719.55786887</v>
      </c>
    </row>
    <row r="6501" spans="2:20" x14ac:dyDescent="0.3">
      <c r="B6501" s="62">
        <f t="shared" si="918"/>
        <v>6474</v>
      </c>
      <c r="C6501" s="62">
        <v>0.59917535324324256</v>
      </c>
      <c r="D6501" s="62">
        <v>0.3491742165784657</v>
      </c>
      <c r="E6501" s="62">
        <v>0.28612760044440422</v>
      </c>
      <c r="F6501" s="62">
        <v>0.29745487052296582</v>
      </c>
      <c r="G6501" s="62">
        <v>0.17701966877711917</v>
      </c>
      <c r="H6501" s="62">
        <v>0.83317866493798598</v>
      </c>
      <c r="I6501" s="62">
        <v>0.3600505914947365</v>
      </c>
      <c r="J6501" s="62">
        <v>0.72379430918248455</v>
      </c>
      <c r="K6501" s="62"/>
      <c r="L6501" s="65">
        <f t="shared" si="910"/>
        <v>0.16524529478852179</v>
      </c>
      <c r="M6501" s="65">
        <f t="shared" si="911"/>
        <v>9.6298013659510365E-2</v>
      </c>
      <c r="N6501" s="65">
        <f t="shared" si="912"/>
        <v>7.8910521647197251E-2</v>
      </c>
      <c r="O6501" s="65">
        <f t="shared" si="913"/>
        <v>8.2034445341904447E-2</v>
      </c>
      <c r="P6501" s="65">
        <f t="shared" si="914"/>
        <v>4.8819877506821395E-2</v>
      </c>
      <c r="Q6501" s="65">
        <f t="shared" si="915"/>
        <v>0.22978056983477441</v>
      </c>
      <c r="R6501" s="65">
        <f t="shared" si="916"/>
        <v>9.9297585937544341E-2</v>
      </c>
      <c r="S6501" s="65">
        <f t="shared" si="917"/>
        <v>0.19961369128372608</v>
      </c>
      <c r="T6501" s="66">
        <f>(L6501*'Football Field'!$F$4)+(M6501*'Football Field'!$F$5)+(N6501*'Football Field'!$F$6)+(O6501*'Football Field'!$F$7)+(P6501*'Football Field'!$F$8)+(Q6501*'Football Field'!$F$9)+(R6501*'Football Field'!$F$10)+(S6501*'Football Field'!$F$11)</f>
        <v>128853157.35399961</v>
      </c>
    </row>
    <row r="6502" spans="2:20" x14ac:dyDescent="0.3">
      <c r="B6502" s="62">
        <f t="shared" si="918"/>
        <v>6475</v>
      </c>
      <c r="C6502" s="62">
        <v>0.58988764366241653</v>
      </c>
      <c r="D6502" s="62">
        <v>0.29080478628578965</v>
      </c>
      <c r="E6502" s="62">
        <v>0.27138542760442841</v>
      </c>
      <c r="F6502" s="62">
        <v>0.10027152571874109</v>
      </c>
      <c r="G6502" s="62">
        <v>0.79203233405644746</v>
      </c>
      <c r="H6502" s="62">
        <v>9.1500172863356877E-3</v>
      </c>
      <c r="I6502" s="62">
        <v>0.37201443173348248</v>
      </c>
      <c r="J6502" s="62">
        <v>0.58680694630261532</v>
      </c>
      <c r="K6502" s="62"/>
      <c r="L6502" s="65">
        <f t="shared" si="910"/>
        <v>0.19582287388062403</v>
      </c>
      <c r="M6502" s="65">
        <f t="shared" si="911"/>
        <v>9.653741623602044E-2</v>
      </c>
      <c r="N6502" s="65">
        <f t="shared" si="912"/>
        <v>9.0090841762460086E-2</v>
      </c>
      <c r="O6502" s="65">
        <f t="shared" si="913"/>
        <v>3.3286776805034841E-2</v>
      </c>
      <c r="P6502" s="65">
        <f t="shared" si="914"/>
        <v>0.26292811779945024</v>
      </c>
      <c r="Q6502" s="65">
        <f t="shared" si="915"/>
        <v>3.037498242789185E-3</v>
      </c>
      <c r="R6502" s="65">
        <f t="shared" si="916"/>
        <v>0.12349628938626839</v>
      </c>
      <c r="S6502" s="65">
        <f t="shared" si="917"/>
        <v>0.19480018588735259</v>
      </c>
      <c r="T6502" s="66">
        <f>(L6502*'Football Field'!$F$4)+(M6502*'Football Field'!$F$5)+(N6502*'Football Field'!$F$6)+(O6502*'Football Field'!$F$7)+(P6502*'Football Field'!$F$8)+(Q6502*'Football Field'!$F$9)+(R6502*'Football Field'!$F$10)+(S6502*'Football Field'!$F$11)</f>
        <v>149529891.25659958</v>
      </c>
    </row>
    <row r="6503" spans="2:20" x14ac:dyDescent="0.3">
      <c r="B6503" s="62">
        <f t="shared" si="918"/>
        <v>6476</v>
      </c>
      <c r="C6503" s="62">
        <v>0.38997205843303018</v>
      </c>
      <c r="D6503" s="62">
        <v>0.97773636074312642</v>
      </c>
      <c r="E6503" s="62">
        <v>0.24446886512621402</v>
      </c>
      <c r="F6503" s="62">
        <v>0.87767294883874636</v>
      </c>
      <c r="G6503" s="62">
        <v>0.31870166543704448</v>
      </c>
      <c r="H6503" s="62">
        <v>0.64590984152879172</v>
      </c>
      <c r="I6503" s="62">
        <v>0.42766980048542746</v>
      </c>
      <c r="J6503" s="62">
        <v>0.32956923038506014</v>
      </c>
      <c r="K6503" s="62"/>
      <c r="L6503" s="65">
        <f t="shared" ref="L6503:L6566" si="919">C6503/SUM($C6503:$J6503)</f>
        <v>9.2592536753869734E-2</v>
      </c>
      <c r="M6503" s="65">
        <f t="shared" ref="M6503:M6566" si="920">D6503/SUM($C6503:$J6503)</f>
        <v>0.23214763201617855</v>
      </c>
      <c r="N6503" s="65">
        <f t="shared" ref="N6503:N6566" si="921">E6503/SUM($C6503:$J6503)</f>
        <v>5.8045164749317722E-2</v>
      </c>
      <c r="O6503" s="65">
        <f t="shared" ref="O6503:O6566" si="922">F6503/SUM($C6503:$J6503)</f>
        <v>0.2083891987025133</v>
      </c>
      <c r="P6503" s="65">
        <f t="shared" ref="P6503:P6566" si="923">G6503/SUM($C6503:$J6503)</f>
        <v>7.5670538522868758E-2</v>
      </c>
      <c r="Q6503" s="65">
        <f t="shared" ref="Q6503:Q6566" si="924">H6503/SUM($C6503:$J6503)</f>
        <v>0.15336080995585322</v>
      </c>
      <c r="R6503" s="65">
        <f t="shared" ref="R6503:R6566" si="925">I6503/SUM($C6503:$J6503)</f>
        <v>0.10154325383998611</v>
      </c>
      <c r="S6503" s="65">
        <f t="shared" ref="S6503:S6566" si="926">J6503/SUM($C6503:$J6503)</f>
        <v>7.8250865459412622E-2</v>
      </c>
      <c r="T6503" s="66">
        <f>(L6503*'Football Field'!$F$4)+(M6503*'Football Field'!$F$5)+(N6503*'Football Field'!$F$6)+(O6503*'Football Field'!$F$7)+(P6503*'Football Field'!$F$8)+(Q6503*'Football Field'!$F$9)+(R6503*'Football Field'!$F$10)+(S6503*'Football Field'!$F$11)</f>
        <v>130694089.02020563</v>
      </c>
    </row>
    <row r="6504" spans="2:20" x14ac:dyDescent="0.3">
      <c r="B6504" s="62">
        <f t="shared" si="918"/>
        <v>6477</v>
      </c>
      <c r="C6504" s="62">
        <v>0.2388428464837824</v>
      </c>
      <c r="D6504" s="62">
        <v>0.42512551656906439</v>
      </c>
      <c r="E6504" s="62">
        <v>0.96220006684460702</v>
      </c>
      <c r="F6504" s="62">
        <v>0.55413437813679778</v>
      </c>
      <c r="G6504" s="62">
        <v>0.32716563437289881</v>
      </c>
      <c r="H6504" s="62">
        <v>0.55422507888451844</v>
      </c>
      <c r="I6504" s="62">
        <v>0.82903211936722909</v>
      </c>
      <c r="J6504" s="62">
        <v>0.95428716045003892</v>
      </c>
      <c r="K6504" s="62"/>
      <c r="L6504" s="65">
        <f t="shared" si="919"/>
        <v>4.9296638892082099E-2</v>
      </c>
      <c r="M6504" s="65">
        <f t="shared" si="920"/>
        <v>8.7744972824790227E-2</v>
      </c>
      <c r="N6504" s="65">
        <f t="shared" si="921"/>
        <v>0.1985959803087366</v>
      </c>
      <c r="O6504" s="65">
        <f t="shared" si="922"/>
        <v>0.11437211848232194</v>
      </c>
      <c r="P6504" s="65">
        <f t="shared" si="923"/>
        <v>6.7526268309965345E-2</v>
      </c>
      <c r="Q6504" s="65">
        <f t="shared" si="924"/>
        <v>0.11439083891742584</v>
      </c>
      <c r="R6504" s="65">
        <f t="shared" si="925"/>
        <v>0.17111040845495362</v>
      </c>
      <c r="S6504" s="65">
        <f t="shared" si="926"/>
        <v>0.19696277380972446</v>
      </c>
      <c r="T6504" s="66">
        <f>(L6504*'Football Field'!$F$4)+(M6504*'Football Field'!$F$5)+(N6504*'Football Field'!$F$6)+(O6504*'Football Field'!$F$7)+(P6504*'Football Field'!$F$8)+(Q6504*'Football Field'!$F$9)+(R6504*'Football Field'!$F$10)+(S6504*'Football Field'!$F$11)</f>
        <v>144282305.44940111</v>
      </c>
    </row>
    <row r="6505" spans="2:20" x14ac:dyDescent="0.3">
      <c r="B6505" s="62">
        <f t="shared" si="918"/>
        <v>6478</v>
      </c>
      <c r="C6505" s="62">
        <v>0.80263465668590894</v>
      </c>
      <c r="D6505" s="62">
        <v>0.4597777882575016</v>
      </c>
      <c r="E6505" s="62">
        <v>0.28458270984019185</v>
      </c>
      <c r="F6505" s="62">
        <v>3.129765806315743E-3</v>
      </c>
      <c r="G6505" s="62">
        <v>0.30205334963801844</v>
      </c>
      <c r="H6505" s="62">
        <v>9.8449648330095729E-2</v>
      </c>
      <c r="I6505" s="62">
        <v>0.28053017002416891</v>
      </c>
      <c r="J6505" s="62">
        <v>0.5090148367928139</v>
      </c>
      <c r="K6505" s="62"/>
      <c r="L6505" s="65">
        <f t="shared" si="919"/>
        <v>0.29291387023542026</v>
      </c>
      <c r="M6505" s="65">
        <f t="shared" si="920"/>
        <v>0.16779152293630423</v>
      </c>
      <c r="N6505" s="65">
        <f t="shared" si="921"/>
        <v>0.10385574837443677</v>
      </c>
      <c r="O6505" s="65">
        <f t="shared" si="922"/>
        <v>1.1421782097520029E-3</v>
      </c>
      <c r="P6505" s="65">
        <f t="shared" si="923"/>
        <v>0.11023149190362867</v>
      </c>
      <c r="Q6505" s="65">
        <f t="shared" si="924"/>
        <v>3.5928261102945579E-2</v>
      </c>
      <c r="R6505" s="65">
        <f t="shared" si="925"/>
        <v>0.10237681258228479</v>
      </c>
      <c r="S6505" s="65">
        <f t="shared" si="926"/>
        <v>0.18576011465522788</v>
      </c>
      <c r="T6505" s="66">
        <f>(L6505*'Football Field'!$F$4)+(M6505*'Football Field'!$F$5)+(N6505*'Football Field'!$F$6)+(O6505*'Football Field'!$F$7)+(P6505*'Football Field'!$F$8)+(Q6505*'Football Field'!$F$9)+(R6505*'Football Field'!$F$10)+(S6505*'Football Field'!$F$11)</f>
        <v>133446174.10135452</v>
      </c>
    </row>
    <row r="6506" spans="2:20" x14ac:dyDescent="0.3">
      <c r="B6506" s="62">
        <f t="shared" si="918"/>
        <v>6479</v>
      </c>
      <c r="C6506" s="62">
        <v>0.81542177286818418</v>
      </c>
      <c r="D6506" s="62">
        <v>0.57008431716975361</v>
      </c>
      <c r="E6506" s="62">
        <v>0.65795125118331954</v>
      </c>
      <c r="F6506" s="62">
        <v>0.20089796100545365</v>
      </c>
      <c r="G6506" s="62">
        <v>0.27361639942713623</v>
      </c>
      <c r="H6506" s="62">
        <v>0.79680009437181298</v>
      </c>
      <c r="I6506" s="62">
        <v>0.51663637521496097</v>
      </c>
      <c r="J6506" s="62">
        <v>0.49343395404016832</v>
      </c>
      <c r="K6506" s="62"/>
      <c r="L6506" s="65">
        <f t="shared" si="919"/>
        <v>0.18854370847473256</v>
      </c>
      <c r="M6506" s="65">
        <f t="shared" si="920"/>
        <v>0.13181621447805816</v>
      </c>
      <c r="N6506" s="65">
        <f t="shared" si="921"/>
        <v>0.15213301020568515</v>
      </c>
      <c r="O6506" s="65">
        <f t="shared" si="922"/>
        <v>4.645209124076647E-2</v>
      </c>
      <c r="P6506" s="65">
        <f t="shared" si="923"/>
        <v>6.3266216777652123E-2</v>
      </c>
      <c r="Q6506" s="65">
        <f t="shared" si="924"/>
        <v>0.18423796089899599</v>
      </c>
      <c r="R6506" s="65">
        <f t="shared" si="925"/>
        <v>0.11945785770883333</v>
      </c>
      <c r="S6506" s="65">
        <f t="shared" si="926"/>
        <v>0.11409294021527598</v>
      </c>
      <c r="T6506" s="66">
        <f>(L6506*'Football Field'!$F$4)+(M6506*'Football Field'!$F$5)+(N6506*'Football Field'!$F$6)+(O6506*'Football Field'!$F$7)+(P6506*'Football Field'!$F$8)+(Q6506*'Football Field'!$F$9)+(R6506*'Football Field'!$F$10)+(S6506*'Football Field'!$F$11)</f>
        <v>133611818.79865456</v>
      </c>
    </row>
    <row r="6507" spans="2:20" x14ac:dyDescent="0.3">
      <c r="B6507" s="62">
        <f t="shared" si="918"/>
        <v>6480</v>
      </c>
      <c r="C6507" s="62">
        <v>0.39529654802841041</v>
      </c>
      <c r="D6507" s="62">
        <v>0.68979818013272742</v>
      </c>
      <c r="E6507" s="62">
        <v>0.74150855173546815</v>
      </c>
      <c r="F6507" s="62">
        <v>0.94022604000230758</v>
      </c>
      <c r="G6507" s="62">
        <v>1.1352279427134349E-2</v>
      </c>
      <c r="H6507" s="62">
        <v>0.68917791592408473</v>
      </c>
      <c r="I6507" s="62">
        <v>0.99738819498336695</v>
      </c>
      <c r="J6507" s="62">
        <v>0.38508327600180314</v>
      </c>
      <c r="K6507" s="62"/>
      <c r="L6507" s="65">
        <f t="shared" si="919"/>
        <v>8.1507283274475636E-2</v>
      </c>
      <c r="M6507" s="65">
        <f t="shared" si="920"/>
        <v>0.14223138540095506</v>
      </c>
      <c r="N6507" s="65">
        <f t="shared" si="921"/>
        <v>0.15289368925226537</v>
      </c>
      <c r="O6507" s="65">
        <f t="shared" si="922"/>
        <v>0.19386779511921942</v>
      </c>
      <c r="P6507" s="65">
        <f t="shared" si="923"/>
        <v>2.3407577417345407E-3</v>
      </c>
      <c r="Q6507" s="65">
        <f t="shared" si="924"/>
        <v>0.14210349141652487</v>
      </c>
      <c r="R6507" s="65">
        <f t="shared" si="925"/>
        <v>0.20565421719110108</v>
      </c>
      <c r="S6507" s="65">
        <f t="shared" si="926"/>
        <v>7.9401380603723939E-2</v>
      </c>
      <c r="T6507" s="66">
        <f>(L6507*'Football Field'!$F$4)+(M6507*'Football Field'!$F$5)+(N6507*'Football Field'!$F$6)+(O6507*'Football Field'!$F$7)+(P6507*'Football Field'!$F$8)+(Q6507*'Football Field'!$F$9)+(R6507*'Football Field'!$F$10)+(S6507*'Football Field'!$F$11)</f>
        <v>141861582.77112445</v>
      </c>
    </row>
    <row r="6508" spans="2:20" x14ac:dyDescent="0.3">
      <c r="B6508" s="62">
        <f t="shared" si="918"/>
        <v>6481</v>
      </c>
      <c r="C6508" s="62">
        <v>0.35239833606486648</v>
      </c>
      <c r="D6508" s="62">
        <v>5.6309881949738294E-2</v>
      </c>
      <c r="E6508" s="62">
        <v>0.45115546290889996</v>
      </c>
      <c r="F6508" s="62">
        <v>0.73982130240391886</v>
      </c>
      <c r="G6508" s="62">
        <v>0.51904931772133467</v>
      </c>
      <c r="H6508" s="62">
        <v>0.60910576888916756</v>
      </c>
      <c r="I6508" s="62">
        <v>0.9186893051134587</v>
      </c>
      <c r="J6508" s="62">
        <v>0.34091314801020145</v>
      </c>
      <c r="K6508" s="62"/>
      <c r="L6508" s="65">
        <f t="shared" si="919"/>
        <v>8.8377032152000184E-2</v>
      </c>
      <c r="M6508" s="65">
        <f t="shared" si="920"/>
        <v>1.4121804044589258E-2</v>
      </c>
      <c r="N6508" s="65">
        <f t="shared" si="921"/>
        <v>0.11314406672939319</v>
      </c>
      <c r="O6508" s="65">
        <f t="shared" si="922"/>
        <v>0.18553779725353356</v>
      </c>
      <c r="P6508" s="65">
        <f t="shared" si="923"/>
        <v>0.13017098421341131</v>
      </c>
      <c r="Q6508" s="65">
        <f t="shared" si="924"/>
        <v>0.15275599970817685</v>
      </c>
      <c r="R6508" s="65">
        <f t="shared" si="925"/>
        <v>0.2303956232096564</v>
      </c>
      <c r="S6508" s="65">
        <f t="shared" si="926"/>
        <v>8.5496692689239318E-2</v>
      </c>
      <c r="T6508" s="66">
        <f>(L6508*'Football Field'!$F$4)+(M6508*'Football Field'!$F$5)+(N6508*'Football Field'!$F$6)+(O6508*'Football Field'!$F$7)+(P6508*'Football Field'!$F$8)+(Q6508*'Football Field'!$F$9)+(R6508*'Football Field'!$F$10)+(S6508*'Football Field'!$F$11)</f>
        <v>155100178.55102393</v>
      </c>
    </row>
    <row r="6509" spans="2:20" x14ac:dyDescent="0.3">
      <c r="B6509" s="62">
        <f t="shared" si="918"/>
        <v>6482</v>
      </c>
      <c r="C6509" s="62">
        <v>0.4992387533269167</v>
      </c>
      <c r="D6509" s="62">
        <v>0.3495374962057366</v>
      </c>
      <c r="E6509" s="62">
        <v>0.66020365529799241</v>
      </c>
      <c r="F6509" s="62">
        <v>0.45959998822874804</v>
      </c>
      <c r="G6509" s="62">
        <v>0.67832470959219138</v>
      </c>
      <c r="H6509" s="62">
        <v>0.35823926087810465</v>
      </c>
      <c r="I6509" s="62">
        <v>0.57333518756317703</v>
      </c>
      <c r="J6509" s="62">
        <v>0.35433399211921279</v>
      </c>
      <c r="K6509" s="62"/>
      <c r="L6509" s="65">
        <f t="shared" si="919"/>
        <v>0.126941898290484</v>
      </c>
      <c r="M6509" s="65">
        <f t="shared" si="920"/>
        <v>8.8877221562572897E-2</v>
      </c>
      <c r="N6509" s="65">
        <f t="shared" si="921"/>
        <v>0.16787059238360813</v>
      </c>
      <c r="O6509" s="65">
        <f t="shared" si="922"/>
        <v>0.11686291292742843</v>
      </c>
      <c r="P6509" s="65">
        <f t="shared" si="923"/>
        <v>0.17247824957328189</v>
      </c>
      <c r="Q6509" s="65">
        <f t="shared" si="924"/>
        <v>9.1089827292048661E-2</v>
      </c>
      <c r="R6509" s="65">
        <f t="shared" si="925"/>
        <v>0.14578246696794722</v>
      </c>
      <c r="S6509" s="65">
        <f t="shared" si="926"/>
        <v>9.0096831002628747E-2</v>
      </c>
      <c r="T6509" s="66">
        <f>(L6509*'Football Field'!$F$4)+(M6509*'Football Field'!$F$5)+(N6509*'Football Field'!$F$6)+(O6509*'Football Field'!$F$7)+(P6509*'Football Field'!$F$8)+(Q6509*'Football Field'!$F$9)+(R6509*'Football Field'!$F$10)+(S6509*'Football Field'!$F$11)</f>
        <v>147380554.25569052</v>
      </c>
    </row>
    <row r="6510" spans="2:20" x14ac:dyDescent="0.3">
      <c r="B6510" s="62">
        <f t="shared" si="918"/>
        <v>6483</v>
      </c>
      <c r="C6510" s="62">
        <v>0.3859392258759573</v>
      </c>
      <c r="D6510" s="62">
        <v>0.43843079931716478</v>
      </c>
      <c r="E6510" s="62">
        <v>0.83463317079690169</v>
      </c>
      <c r="F6510" s="62">
        <v>0.24439923923526985</v>
      </c>
      <c r="G6510" s="62">
        <v>8.8751122964325968E-2</v>
      </c>
      <c r="H6510" s="62">
        <v>4.9631002338396568E-2</v>
      </c>
      <c r="I6510" s="62">
        <v>0.2180788891419051</v>
      </c>
      <c r="J6510" s="62">
        <v>0.12007534622022153</v>
      </c>
      <c r="K6510" s="62"/>
      <c r="L6510" s="65">
        <f t="shared" si="919"/>
        <v>0.16216350880217015</v>
      </c>
      <c r="M6510" s="65">
        <f t="shared" si="920"/>
        <v>0.18421935894917976</v>
      </c>
      <c r="N6510" s="65">
        <f t="shared" si="921"/>
        <v>0.35069522469998354</v>
      </c>
      <c r="O6510" s="65">
        <f t="shared" si="922"/>
        <v>0.10269139679445408</v>
      </c>
      <c r="P6510" s="65">
        <f t="shared" si="923"/>
        <v>3.7291346784878707E-2</v>
      </c>
      <c r="Q6510" s="65">
        <f t="shared" si="924"/>
        <v>2.0853898606175553E-2</v>
      </c>
      <c r="R6510" s="65">
        <f t="shared" si="925"/>
        <v>9.1632141767048869E-2</v>
      </c>
      <c r="S6510" s="65">
        <f t="shared" si="926"/>
        <v>5.0453123596109567E-2</v>
      </c>
      <c r="T6510" s="66">
        <f>(L6510*'Football Field'!$F$4)+(M6510*'Football Field'!$F$5)+(N6510*'Football Field'!$F$6)+(O6510*'Football Field'!$F$7)+(P6510*'Football Field'!$F$8)+(Q6510*'Football Field'!$F$9)+(R6510*'Football Field'!$F$10)+(S6510*'Football Field'!$F$11)</f>
        <v>132684384.0069889</v>
      </c>
    </row>
    <row r="6511" spans="2:20" x14ac:dyDescent="0.3">
      <c r="B6511" s="62">
        <f t="shared" si="918"/>
        <v>6484</v>
      </c>
      <c r="C6511" s="62">
        <v>0.82251402195540868</v>
      </c>
      <c r="D6511" s="62">
        <v>0.45304944264467217</v>
      </c>
      <c r="E6511" s="62">
        <v>0.24144227091481452</v>
      </c>
      <c r="F6511" s="62">
        <v>0.85568382492880846</v>
      </c>
      <c r="G6511" s="62">
        <v>0.31405279942067477</v>
      </c>
      <c r="H6511" s="62">
        <v>3.3282728601929934E-3</v>
      </c>
      <c r="I6511" s="62">
        <v>0.16652658664540765</v>
      </c>
      <c r="J6511" s="62">
        <v>0.62150524162298948</v>
      </c>
      <c r="K6511" s="62"/>
      <c r="L6511" s="65">
        <f t="shared" si="919"/>
        <v>0.23648355135592755</v>
      </c>
      <c r="M6511" s="65">
        <f t="shared" si="920"/>
        <v>0.13025764701461107</v>
      </c>
      <c r="N6511" s="65">
        <f t="shared" si="921"/>
        <v>6.9417814346356202E-2</v>
      </c>
      <c r="O6511" s="65">
        <f t="shared" si="922"/>
        <v>0.24602030403800065</v>
      </c>
      <c r="P6511" s="65">
        <f t="shared" si="923"/>
        <v>9.0294292058036546E-2</v>
      </c>
      <c r="Q6511" s="65">
        <f t="shared" si="924"/>
        <v>9.5692202789299078E-4</v>
      </c>
      <c r="R6511" s="65">
        <f t="shared" si="925"/>
        <v>4.7878574168820125E-2</v>
      </c>
      <c r="S6511" s="65">
        <f t="shared" si="926"/>
        <v>0.1786908949903549</v>
      </c>
      <c r="T6511" s="66">
        <f>(L6511*'Football Field'!$F$4)+(M6511*'Football Field'!$F$5)+(N6511*'Football Field'!$F$6)+(O6511*'Football Field'!$F$7)+(P6511*'Football Field'!$F$8)+(Q6511*'Football Field'!$F$9)+(R6511*'Football Field'!$F$10)+(S6511*'Football Field'!$F$11)</f>
        <v>125422922.1880853</v>
      </c>
    </row>
    <row r="6512" spans="2:20" x14ac:dyDescent="0.3">
      <c r="B6512" s="62">
        <f t="shared" si="918"/>
        <v>6485</v>
      </c>
      <c r="C6512" s="62">
        <v>0.29797234124490946</v>
      </c>
      <c r="D6512" s="62">
        <v>0.57659356419805297</v>
      </c>
      <c r="E6512" s="62">
        <v>2.5631783488102022E-2</v>
      </c>
      <c r="F6512" s="62">
        <v>0.89484561607235391</v>
      </c>
      <c r="G6512" s="62">
        <v>0.97850667848827533</v>
      </c>
      <c r="H6512" s="62">
        <v>0.38727855570725289</v>
      </c>
      <c r="I6512" s="62">
        <v>0.71073985855174637</v>
      </c>
      <c r="J6512" s="62">
        <v>5.8376736020908648E-3</v>
      </c>
      <c r="K6512" s="62"/>
      <c r="L6512" s="65">
        <f t="shared" si="919"/>
        <v>7.6848371246540662E-2</v>
      </c>
      <c r="M6512" s="65">
        <f t="shared" si="920"/>
        <v>0.14870600437185727</v>
      </c>
      <c r="N6512" s="65">
        <f t="shared" si="921"/>
        <v>6.6105491703527921E-3</v>
      </c>
      <c r="O6512" s="65">
        <f t="shared" si="922"/>
        <v>0.23078460176861285</v>
      </c>
      <c r="P6512" s="65">
        <f t="shared" si="923"/>
        <v>0.25236115601038539</v>
      </c>
      <c r="Q6512" s="65">
        <f t="shared" si="924"/>
        <v>9.9880834913980449E-2</v>
      </c>
      <c r="R6512" s="65">
        <f t="shared" si="925"/>
        <v>0.18330292094059086</v>
      </c>
      <c r="S6512" s="65">
        <f t="shared" si="926"/>
        <v>1.505561577679731E-3</v>
      </c>
      <c r="T6512" s="66">
        <f>(L6512*'Football Field'!$F$4)+(M6512*'Football Field'!$F$5)+(N6512*'Football Field'!$F$6)+(O6512*'Football Field'!$F$7)+(P6512*'Football Field'!$F$8)+(Q6512*'Football Field'!$F$9)+(R6512*'Football Field'!$F$10)+(S6512*'Football Field'!$F$11)</f>
        <v>155090451.07847935</v>
      </c>
    </row>
    <row r="6513" spans="2:20" x14ac:dyDescent="0.3">
      <c r="B6513" s="62">
        <f t="shared" si="918"/>
        <v>6486</v>
      </c>
      <c r="C6513" s="62">
        <v>0.42254068034082048</v>
      </c>
      <c r="D6513" s="62">
        <v>0.63399678384292668</v>
      </c>
      <c r="E6513" s="62">
        <v>0.24070412608925895</v>
      </c>
      <c r="F6513" s="62">
        <v>0.32604619476664265</v>
      </c>
      <c r="G6513" s="62">
        <v>0.96653903751943793</v>
      </c>
      <c r="H6513" s="62">
        <v>0.11876672760648066</v>
      </c>
      <c r="I6513" s="62">
        <v>0.71732458445356495</v>
      </c>
      <c r="J6513" s="62">
        <v>0.43815339562896294</v>
      </c>
      <c r="K6513" s="62"/>
      <c r="L6513" s="65">
        <f t="shared" si="919"/>
        <v>0.10935115383686776</v>
      </c>
      <c r="M6513" s="65">
        <f t="shared" si="920"/>
        <v>0.16407480526174953</v>
      </c>
      <c r="N6513" s="65">
        <f t="shared" si="921"/>
        <v>6.2292875327234015E-2</v>
      </c>
      <c r="O6513" s="65">
        <f t="shared" si="922"/>
        <v>8.437892316804721E-2</v>
      </c>
      <c r="P6513" s="65">
        <f t="shared" si="923"/>
        <v>0.25013487197463463</v>
      </c>
      <c r="Q6513" s="65">
        <f t="shared" si="924"/>
        <v>3.0736161760146083E-2</v>
      </c>
      <c r="R6513" s="65">
        <f t="shared" si="925"/>
        <v>0.18563957184496235</v>
      </c>
      <c r="S6513" s="65">
        <f t="shared" si="926"/>
        <v>0.11339163682635839</v>
      </c>
      <c r="T6513" s="66">
        <f>(L6513*'Football Field'!$F$4)+(M6513*'Football Field'!$F$5)+(N6513*'Football Field'!$F$6)+(O6513*'Football Field'!$F$7)+(P6513*'Football Field'!$F$8)+(Q6513*'Football Field'!$F$9)+(R6513*'Football Field'!$F$10)+(S6513*'Football Field'!$F$11)</f>
        <v>156311223.42974222</v>
      </c>
    </row>
    <row r="6514" spans="2:20" x14ac:dyDescent="0.3">
      <c r="B6514" s="62">
        <f t="shared" si="918"/>
        <v>6487</v>
      </c>
      <c r="C6514" s="62">
        <v>0.10951260108123595</v>
      </c>
      <c r="D6514" s="62">
        <v>0.5486641204306717</v>
      </c>
      <c r="E6514" s="62">
        <v>0.8540347094135986</v>
      </c>
      <c r="F6514" s="62">
        <v>0.22872909905136363</v>
      </c>
      <c r="G6514" s="62">
        <v>4.6732424044819032E-2</v>
      </c>
      <c r="H6514" s="62">
        <v>0.40369558645047965</v>
      </c>
      <c r="I6514" s="62">
        <v>3.1551837863550203E-2</v>
      </c>
      <c r="J6514" s="62">
        <v>0.75972414112021791</v>
      </c>
      <c r="K6514" s="62"/>
      <c r="L6514" s="65">
        <f t="shared" si="919"/>
        <v>3.6716611841230117E-2</v>
      </c>
      <c r="M6514" s="65">
        <f t="shared" si="920"/>
        <v>0.18395223327879293</v>
      </c>
      <c r="N6514" s="65">
        <f t="shared" si="921"/>
        <v>0.28633472874245935</v>
      </c>
      <c r="O6514" s="65">
        <f t="shared" si="922"/>
        <v>7.6686677731574282E-2</v>
      </c>
      <c r="P6514" s="65">
        <f t="shared" si="923"/>
        <v>1.5668117249635731E-2</v>
      </c>
      <c r="Q6514" s="65">
        <f t="shared" si="924"/>
        <v>0.13534820653857793</v>
      </c>
      <c r="R6514" s="65">
        <f t="shared" si="925"/>
        <v>1.0578477474514987E-2</v>
      </c>
      <c r="S6514" s="65">
        <f t="shared" si="926"/>
        <v>0.25471494714321469</v>
      </c>
      <c r="T6514" s="66">
        <f>(L6514*'Football Field'!$F$4)+(M6514*'Football Field'!$F$5)+(N6514*'Football Field'!$F$6)+(O6514*'Football Field'!$F$7)+(P6514*'Football Field'!$F$8)+(Q6514*'Football Field'!$F$9)+(R6514*'Football Field'!$F$10)+(S6514*'Football Field'!$F$11)</f>
        <v>119976894.5970746</v>
      </c>
    </row>
    <row r="6515" spans="2:20" x14ac:dyDescent="0.3">
      <c r="B6515" s="62">
        <f t="shared" si="918"/>
        <v>6488</v>
      </c>
      <c r="C6515" s="62">
        <v>0.8098537217836127</v>
      </c>
      <c r="D6515" s="62">
        <v>0.48866544261302669</v>
      </c>
      <c r="E6515" s="62">
        <v>0.17274030045726041</v>
      </c>
      <c r="F6515" s="62">
        <v>0.86740128725408849</v>
      </c>
      <c r="G6515" s="62">
        <v>0.55384739854415965</v>
      </c>
      <c r="H6515" s="62">
        <v>0.35616237888214142</v>
      </c>
      <c r="I6515" s="62">
        <v>0.44192795953095876</v>
      </c>
      <c r="J6515" s="62">
        <v>0.65321024305578912</v>
      </c>
      <c r="K6515" s="62"/>
      <c r="L6515" s="65">
        <f t="shared" si="919"/>
        <v>0.18643862373474474</v>
      </c>
      <c r="M6515" s="65">
        <f t="shared" si="920"/>
        <v>0.11249699808361874</v>
      </c>
      <c r="N6515" s="65">
        <f t="shared" si="921"/>
        <v>3.9767013492077279E-2</v>
      </c>
      <c r="O6515" s="65">
        <f t="shared" si="922"/>
        <v>0.19968680500132088</v>
      </c>
      <c r="P6515" s="65">
        <f t="shared" si="923"/>
        <v>0.12750271310259131</v>
      </c>
      <c r="Q6515" s="65">
        <f t="shared" si="924"/>
        <v>8.199310808701997E-2</v>
      </c>
      <c r="R6515" s="65">
        <f t="shared" si="925"/>
        <v>0.10173743522891483</v>
      </c>
      <c r="S6515" s="65">
        <f t="shared" si="926"/>
        <v>0.15037730326971216</v>
      </c>
      <c r="T6515" s="66">
        <f>(L6515*'Football Field'!$F$4)+(M6515*'Football Field'!$F$5)+(N6515*'Football Field'!$F$6)+(O6515*'Football Field'!$F$7)+(P6515*'Football Field'!$F$8)+(Q6515*'Football Field'!$F$9)+(R6515*'Football Field'!$F$10)+(S6515*'Football Field'!$F$11)</f>
        <v>134921133.05924872</v>
      </c>
    </row>
    <row r="6516" spans="2:20" x14ac:dyDescent="0.3">
      <c r="B6516" s="62">
        <f t="shared" si="918"/>
        <v>6489</v>
      </c>
      <c r="C6516" s="62">
        <v>0.16994404212926983</v>
      </c>
      <c r="D6516" s="62">
        <v>0.17141851890060655</v>
      </c>
      <c r="E6516" s="62">
        <v>0.69605153992112145</v>
      </c>
      <c r="F6516" s="62">
        <v>0.94732872637644183</v>
      </c>
      <c r="G6516" s="62">
        <v>0.90474891004504798</v>
      </c>
      <c r="H6516" s="62">
        <v>0.52160224116807308</v>
      </c>
      <c r="I6516" s="62">
        <v>0.87185318609869977</v>
      </c>
      <c r="J6516" s="62">
        <v>0.16351033688200367</v>
      </c>
      <c r="K6516" s="62"/>
      <c r="L6516" s="65">
        <f t="shared" si="919"/>
        <v>3.8220098150297616E-2</v>
      </c>
      <c r="M6516" s="65">
        <f t="shared" si="920"/>
        <v>3.8551705226454819E-2</v>
      </c>
      <c r="N6516" s="65">
        <f t="shared" si="921"/>
        <v>0.15654069327840908</v>
      </c>
      <c r="O6516" s="65">
        <f t="shared" si="922"/>
        <v>0.21305246391140201</v>
      </c>
      <c r="P6516" s="65">
        <f t="shared" si="923"/>
        <v>0.2034763426245515</v>
      </c>
      <c r="Q6516" s="65">
        <f t="shared" si="924"/>
        <v>0.11730737131516888</v>
      </c>
      <c r="R6516" s="65">
        <f t="shared" si="925"/>
        <v>0.19607815565546574</v>
      </c>
      <c r="S6516" s="65">
        <f t="shared" si="926"/>
        <v>3.6773169838250332E-2</v>
      </c>
      <c r="T6516" s="66">
        <f>(L6516*'Football Field'!$F$4)+(M6516*'Football Field'!$F$5)+(N6516*'Football Field'!$F$6)+(O6516*'Football Field'!$F$7)+(P6516*'Football Field'!$F$8)+(Q6516*'Football Field'!$F$9)+(R6516*'Football Field'!$F$10)+(S6516*'Football Field'!$F$11)</f>
        <v>157464234.12089258</v>
      </c>
    </row>
    <row r="6517" spans="2:20" x14ac:dyDescent="0.3">
      <c r="B6517" s="62">
        <f t="shared" si="918"/>
        <v>6490</v>
      </c>
      <c r="C6517" s="62">
        <v>0.49592250512498104</v>
      </c>
      <c r="D6517" s="62">
        <v>0.24643978861233073</v>
      </c>
      <c r="E6517" s="62">
        <v>0.50238352453509649</v>
      </c>
      <c r="F6517" s="62">
        <v>0.50058318701510984</v>
      </c>
      <c r="G6517" s="62">
        <v>0.60923871382571515</v>
      </c>
      <c r="H6517" s="62">
        <v>0.65698151216682299</v>
      </c>
      <c r="I6517" s="62">
        <v>0.94148238175078969</v>
      </c>
      <c r="J6517" s="62">
        <v>0.76939858848829101</v>
      </c>
      <c r="K6517" s="62"/>
      <c r="L6517" s="65">
        <f t="shared" si="919"/>
        <v>0.10501425832941905</v>
      </c>
      <c r="M6517" s="65">
        <f t="shared" si="920"/>
        <v>5.2184950988381926E-2</v>
      </c>
      <c r="N6517" s="65">
        <f t="shared" si="921"/>
        <v>0.10638241394726958</v>
      </c>
      <c r="O6517" s="65">
        <f t="shared" si="922"/>
        <v>0.10600118279230036</v>
      </c>
      <c r="P6517" s="65">
        <f t="shared" si="923"/>
        <v>0.12900957511870306</v>
      </c>
      <c r="Q6517" s="65">
        <f t="shared" si="924"/>
        <v>0.13911936950502343</v>
      </c>
      <c r="R6517" s="65">
        <f t="shared" si="925"/>
        <v>0.19936395914288549</v>
      </c>
      <c r="S6517" s="65">
        <f t="shared" si="926"/>
        <v>0.16292429017601717</v>
      </c>
      <c r="T6517" s="66">
        <f>(L6517*'Football Field'!$F$4)+(M6517*'Football Field'!$F$5)+(N6517*'Football Field'!$F$6)+(O6517*'Football Field'!$F$7)+(P6517*'Football Field'!$F$8)+(Q6517*'Football Field'!$F$9)+(R6517*'Football Field'!$F$10)+(S6517*'Football Field'!$F$11)</f>
        <v>150353829.12093577</v>
      </c>
    </row>
    <row r="6518" spans="2:20" x14ac:dyDescent="0.3">
      <c r="B6518" s="62">
        <f t="shared" si="918"/>
        <v>6491</v>
      </c>
      <c r="C6518" s="62">
        <v>0.11702456134800499</v>
      </c>
      <c r="D6518" s="62">
        <v>0.94447051792924974</v>
      </c>
      <c r="E6518" s="62">
        <v>0.30695357175689553</v>
      </c>
      <c r="F6518" s="62">
        <v>0.29850823595207465</v>
      </c>
      <c r="G6518" s="62">
        <v>0.64563661750303036</v>
      </c>
      <c r="H6518" s="62">
        <v>0.18520292656720694</v>
      </c>
      <c r="I6518" s="62">
        <v>0.34295672710887504</v>
      </c>
      <c r="J6518" s="62">
        <v>0.26134572500485231</v>
      </c>
      <c r="K6518" s="62"/>
      <c r="L6518" s="65">
        <f t="shared" si="919"/>
        <v>3.7724316907787207E-2</v>
      </c>
      <c r="M6518" s="65">
        <f t="shared" si="920"/>
        <v>0.30446177040109318</v>
      </c>
      <c r="N6518" s="65">
        <f t="shared" si="921"/>
        <v>9.8950286021574005E-2</v>
      </c>
      <c r="O6518" s="65">
        <f t="shared" si="922"/>
        <v>9.6227827414390552E-2</v>
      </c>
      <c r="P6518" s="65">
        <f t="shared" si="923"/>
        <v>0.20812896100952855</v>
      </c>
      <c r="Q6518" s="65">
        <f t="shared" si="924"/>
        <v>5.9702457446468904E-2</v>
      </c>
      <c r="R6518" s="65">
        <f t="shared" si="925"/>
        <v>0.11055634911237597</v>
      </c>
      <c r="S6518" s="65">
        <f t="shared" si="926"/>
        <v>8.424803168678173E-2</v>
      </c>
      <c r="T6518" s="66">
        <f>(L6518*'Football Field'!$F$4)+(M6518*'Football Field'!$F$5)+(N6518*'Football Field'!$F$6)+(O6518*'Football Field'!$F$7)+(P6518*'Football Field'!$F$8)+(Q6518*'Football Field'!$F$9)+(R6518*'Football Field'!$F$10)+(S6518*'Football Field'!$F$11)</f>
        <v>143158737.01827273</v>
      </c>
    </row>
    <row r="6519" spans="2:20" x14ac:dyDescent="0.3">
      <c r="B6519" s="62">
        <f t="shared" si="918"/>
        <v>6492</v>
      </c>
      <c r="C6519" s="62">
        <v>0.71943651681769238</v>
      </c>
      <c r="D6519" s="62">
        <v>7.6552119423201948E-2</v>
      </c>
      <c r="E6519" s="62">
        <v>0.74194578622043139</v>
      </c>
      <c r="F6519" s="62">
        <v>0.66214689424802187</v>
      </c>
      <c r="G6519" s="62">
        <v>0.87496810190446273</v>
      </c>
      <c r="H6519" s="62">
        <v>0.91684301317687278</v>
      </c>
      <c r="I6519" s="62">
        <v>0.6235644599257798</v>
      </c>
      <c r="J6519" s="62">
        <v>0.37049154252971894</v>
      </c>
      <c r="K6519" s="62"/>
      <c r="L6519" s="65">
        <f t="shared" si="919"/>
        <v>0.14429281134883273</v>
      </c>
      <c r="M6519" s="65">
        <f t="shared" si="920"/>
        <v>1.5353572230591217E-2</v>
      </c>
      <c r="N6519" s="65">
        <f t="shared" si="921"/>
        <v>0.14880735250375787</v>
      </c>
      <c r="O6519" s="65">
        <f t="shared" si="922"/>
        <v>0.1328025957308423</v>
      </c>
      <c r="P6519" s="65">
        <f t="shared" si="923"/>
        <v>0.17548679322367436</v>
      </c>
      <c r="Q6519" s="65">
        <f t="shared" si="924"/>
        <v>0.18388537813177139</v>
      </c>
      <c r="R6519" s="65">
        <f t="shared" si="925"/>
        <v>0.12506436200639437</v>
      </c>
      <c r="S6519" s="65">
        <f t="shared" si="926"/>
        <v>7.4307134824135618E-2</v>
      </c>
      <c r="T6519" s="66">
        <f>(L6519*'Football Field'!$F$4)+(M6519*'Football Field'!$F$5)+(N6519*'Football Field'!$F$6)+(O6519*'Football Field'!$F$7)+(P6519*'Football Field'!$F$8)+(Q6519*'Football Field'!$F$9)+(R6519*'Football Field'!$F$10)+(S6519*'Football Field'!$F$11)</f>
        <v>144394000.96578267</v>
      </c>
    </row>
    <row r="6520" spans="2:20" x14ac:dyDescent="0.3">
      <c r="B6520" s="62">
        <f t="shared" si="918"/>
        <v>6493</v>
      </c>
      <c r="C6520" s="62">
        <v>0.20903963640141365</v>
      </c>
      <c r="D6520" s="62">
        <v>0.68188560537232557</v>
      </c>
      <c r="E6520" s="62">
        <v>0.49888274219247186</v>
      </c>
      <c r="F6520" s="62">
        <v>0.81864755219860852</v>
      </c>
      <c r="G6520" s="62">
        <v>0.79144210124809034</v>
      </c>
      <c r="H6520" s="62">
        <v>0.95285414222117182</v>
      </c>
      <c r="I6520" s="62">
        <v>3.3081113168152987E-2</v>
      </c>
      <c r="J6520" s="62">
        <v>0.34467219999909682</v>
      </c>
      <c r="K6520" s="62"/>
      <c r="L6520" s="65">
        <f t="shared" si="919"/>
        <v>4.8271421444326119E-2</v>
      </c>
      <c r="M6520" s="65">
        <f t="shared" si="920"/>
        <v>0.15746098682711054</v>
      </c>
      <c r="N6520" s="65">
        <f t="shared" si="921"/>
        <v>0.11520197563599975</v>
      </c>
      <c r="O6520" s="65">
        <f t="shared" si="922"/>
        <v>0.18904204813416789</v>
      </c>
      <c r="P6520" s="65">
        <f t="shared" si="923"/>
        <v>0.18275976688347909</v>
      </c>
      <c r="Q6520" s="65">
        <f t="shared" si="924"/>
        <v>0.22003302658738738</v>
      </c>
      <c r="R6520" s="65">
        <f t="shared" si="925"/>
        <v>7.639088849738164E-3</v>
      </c>
      <c r="S6520" s="65">
        <f t="shared" si="926"/>
        <v>7.9591685637791065E-2</v>
      </c>
      <c r="T6520" s="66">
        <f>(L6520*'Football Field'!$F$4)+(M6520*'Football Field'!$F$5)+(N6520*'Football Field'!$F$6)+(O6520*'Football Field'!$F$7)+(P6520*'Football Field'!$F$8)+(Q6520*'Football Field'!$F$9)+(R6520*'Football Field'!$F$10)+(S6520*'Football Field'!$F$11)</f>
        <v>128259602.30826081</v>
      </c>
    </row>
    <row r="6521" spans="2:20" x14ac:dyDescent="0.3">
      <c r="B6521" s="62">
        <f t="shared" si="918"/>
        <v>6494</v>
      </c>
      <c r="C6521" s="62">
        <v>6.686952960468906E-2</v>
      </c>
      <c r="D6521" s="62">
        <v>0.86653505362284622</v>
      </c>
      <c r="E6521" s="62">
        <v>0.25643542265596819</v>
      </c>
      <c r="F6521" s="62">
        <v>0.83039033863331424</v>
      </c>
      <c r="G6521" s="62">
        <v>0.32755334359372457</v>
      </c>
      <c r="H6521" s="62">
        <v>0.60759456908886833</v>
      </c>
      <c r="I6521" s="62">
        <v>0.9729340272382655</v>
      </c>
      <c r="J6521" s="62">
        <v>0.6656004926393585</v>
      </c>
      <c r="K6521" s="62"/>
      <c r="L6521" s="65">
        <f t="shared" si="919"/>
        <v>1.4556116506686504E-2</v>
      </c>
      <c r="M6521" s="65">
        <f t="shared" si="920"/>
        <v>0.18862679717097194</v>
      </c>
      <c r="N6521" s="65">
        <f t="shared" si="921"/>
        <v>5.5820699064105909E-2</v>
      </c>
      <c r="O6521" s="65">
        <f t="shared" si="922"/>
        <v>0.1807588386912444</v>
      </c>
      <c r="P6521" s="65">
        <f t="shared" si="923"/>
        <v>7.13016026834834E-2</v>
      </c>
      <c r="Q6521" s="65">
        <f t="shared" si="924"/>
        <v>0.13226079783679787</v>
      </c>
      <c r="R6521" s="65">
        <f t="shared" si="925"/>
        <v>0.21178765780949668</v>
      </c>
      <c r="S6521" s="65">
        <f t="shared" si="926"/>
        <v>0.14488749023721337</v>
      </c>
      <c r="T6521" s="66">
        <f>(L6521*'Football Field'!$F$4)+(M6521*'Football Field'!$F$5)+(N6521*'Football Field'!$F$6)+(O6521*'Football Field'!$F$7)+(P6521*'Football Field'!$F$8)+(Q6521*'Football Field'!$F$9)+(R6521*'Football Field'!$F$10)+(S6521*'Football Field'!$F$11)</f>
        <v>146414239.9618637</v>
      </c>
    </row>
    <row r="6522" spans="2:20" x14ac:dyDescent="0.3">
      <c r="B6522" s="62">
        <f t="shared" si="918"/>
        <v>6495</v>
      </c>
      <c r="C6522" s="62">
        <v>0.47548449678557358</v>
      </c>
      <c r="D6522" s="62">
        <v>0.81524583833244357</v>
      </c>
      <c r="E6522" s="62">
        <v>0.99362911421163669</v>
      </c>
      <c r="F6522" s="62">
        <v>0.52547903887732883</v>
      </c>
      <c r="G6522" s="62">
        <v>0.62551798130139225</v>
      </c>
      <c r="H6522" s="62">
        <v>0.99291393572469744</v>
      </c>
      <c r="I6522" s="62">
        <v>0.98854632163762379</v>
      </c>
      <c r="J6522" s="62">
        <v>0.79676046565841474</v>
      </c>
      <c r="K6522" s="62"/>
      <c r="L6522" s="65">
        <f t="shared" si="919"/>
        <v>7.6523471432409659E-2</v>
      </c>
      <c r="M6522" s="65">
        <f t="shared" si="920"/>
        <v>0.13120394469592392</v>
      </c>
      <c r="N6522" s="65">
        <f t="shared" si="921"/>
        <v>0.15991257264918601</v>
      </c>
      <c r="O6522" s="65">
        <f t="shared" si="922"/>
        <v>8.4569487526305803E-2</v>
      </c>
      <c r="P6522" s="65">
        <f t="shared" si="923"/>
        <v>0.10066954379410997</v>
      </c>
      <c r="Q6522" s="65">
        <f t="shared" si="924"/>
        <v>0.15979747333283742</v>
      </c>
      <c r="R6522" s="65">
        <f t="shared" si="925"/>
        <v>0.15909455873923986</v>
      </c>
      <c r="S6522" s="65">
        <f t="shared" si="926"/>
        <v>0.12822894782998737</v>
      </c>
      <c r="T6522" s="66">
        <f>(L6522*'Football Field'!$F$4)+(M6522*'Football Field'!$F$5)+(N6522*'Football Field'!$F$6)+(O6522*'Football Field'!$F$7)+(P6522*'Football Field'!$F$8)+(Q6522*'Football Field'!$F$9)+(R6522*'Football Field'!$F$10)+(S6522*'Football Field'!$F$11)</f>
        <v>143304888.53240147</v>
      </c>
    </row>
    <row r="6523" spans="2:20" x14ac:dyDescent="0.3">
      <c r="B6523" s="62">
        <f t="shared" si="918"/>
        <v>6496</v>
      </c>
      <c r="C6523" s="62">
        <v>0.96284975414215324</v>
      </c>
      <c r="D6523" s="62">
        <v>8.5312157615755613E-2</v>
      </c>
      <c r="E6523" s="62">
        <v>0.8194799864060639</v>
      </c>
      <c r="F6523" s="62">
        <v>0.23717592943736066</v>
      </c>
      <c r="G6523" s="62">
        <v>0.83401025255262418</v>
      </c>
      <c r="H6523" s="62">
        <v>0.17749865149693611</v>
      </c>
      <c r="I6523" s="62">
        <v>0.95361058200392035</v>
      </c>
      <c r="J6523" s="62">
        <v>6.4066160969333596E-2</v>
      </c>
      <c r="K6523" s="62"/>
      <c r="L6523" s="65">
        <f t="shared" si="919"/>
        <v>0.23290975928115132</v>
      </c>
      <c r="M6523" s="65">
        <f t="shared" si="920"/>
        <v>2.0636692286165041E-2</v>
      </c>
      <c r="N6523" s="65">
        <f t="shared" si="921"/>
        <v>0.19822914795217217</v>
      </c>
      <c r="O6523" s="65">
        <f t="shared" si="922"/>
        <v>5.7371971478307499E-2</v>
      </c>
      <c r="P6523" s="65">
        <f t="shared" si="923"/>
        <v>0.20174396506245082</v>
      </c>
      <c r="Q6523" s="65">
        <f t="shared" si="924"/>
        <v>4.2936260839276104E-2</v>
      </c>
      <c r="R6523" s="65">
        <f t="shared" si="925"/>
        <v>0.23067483804923997</v>
      </c>
      <c r="S6523" s="65">
        <f t="shared" si="926"/>
        <v>1.5497365051237246E-2</v>
      </c>
      <c r="T6523" s="66">
        <f>(L6523*'Football Field'!$F$4)+(M6523*'Football Field'!$F$5)+(N6523*'Football Field'!$F$6)+(O6523*'Football Field'!$F$7)+(P6523*'Football Field'!$F$8)+(Q6523*'Football Field'!$F$9)+(R6523*'Football Field'!$F$10)+(S6523*'Football Field'!$F$11)</f>
        <v>161066255.90258384</v>
      </c>
    </row>
    <row r="6524" spans="2:20" x14ac:dyDescent="0.3">
      <c r="B6524" s="62">
        <f t="shared" si="918"/>
        <v>6497</v>
      </c>
      <c r="C6524" s="62">
        <v>0.4066735974368979</v>
      </c>
      <c r="D6524" s="62">
        <v>0.57108190150002591</v>
      </c>
      <c r="E6524" s="62">
        <v>0.9261007938344713</v>
      </c>
      <c r="F6524" s="62">
        <v>0.52883049337297261</v>
      </c>
      <c r="G6524" s="62">
        <v>0.6154347202671766</v>
      </c>
      <c r="H6524" s="62">
        <v>0.18048982326607743</v>
      </c>
      <c r="I6524" s="62">
        <v>0.25021139581499985</v>
      </c>
      <c r="J6524" s="62">
        <v>0.40063002097900768</v>
      </c>
      <c r="K6524" s="62"/>
      <c r="L6524" s="65">
        <f t="shared" si="919"/>
        <v>0.10482756821996825</v>
      </c>
      <c r="M6524" s="65">
        <f t="shared" si="920"/>
        <v>0.14720681983288136</v>
      </c>
      <c r="N6524" s="65">
        <f t="shared" si="921"/>
        <v>0.2387194417245479</v>
      </c>
      <c r="O6524" s="65">
        <f t="shared" si="922"/>
        <v>0.13631574552723838</v>
      </c>
      <c r="P6524" s="65">
        <f t="shared" si="923"/>
        <v>0.15863957121965613</v>
      </c>
      <c r="Q6524" s="65">
        <f t="shared" si="924"/>
        <v>4.6524557730528701E-2</v>
      </c>
      <c r="R6524" s="65">
        <f t="shared" si="925"/>
        <v>6.4496570049104904E-2</v>
      </c>
      <c r="S6524" s="65">
        <f t="shared" si="926"/>
        <v>0.10326972569607443</v>
      </c>
      <c r="T6524" s="66">
        <f>(L6524*'Football Field'!$F$4)+(M6524*'Football Field'!$F$5)+(N6524*'Football Field'!$F$6)+(O6524*'Football Field'!$F$7)+(P6524*'Football Field'!$F$8)+(Q6524*'Football Field'!$F$9)+(R6524*'Football Field'!$F$10)+(S6524*'Football Field'!$F$11)</f>
        <v>136978152.58825377</v>
      </c>
    </row>
    <row r="6525" spans="2:20" x14ac:dyDescent="0.3">
      <c r="B6525" s="62">
        <f t="shared" si="918"/>
        <v>6498</v>
      </c>
      <c r="C6525" s="62">
        <v>0.95962862761964729</v>
      </c>
      <c r="D6525" s="62">
        <v>0.72445548830579465</v>
      </c>
      <c r="E6525" s="62">
        <v>0.46353671792951356</v>
      </c>
      <c r="F6525" s="62">
        <v>4.0239981946780801E-2</v>
      </c>
      <c r="G6525" s="62">
        <v>0.18725607172180447</v>
      </c>
      <c r="H6525" s="62">
        <v>0.8549313738776918</v>
      </c>
      <c r="I6525" s="62">
        <v>0.79114446337222954</v>
      </c>
      <c r="J6525" s="62">
        <v>0.67566726937046229</v>
      </c>
      <c r="K6525" s="62"/>
      <c r="L6525" s="65">
        <f t="shared" si="919"/>
        <v>0.20431280234371862</v>
      </c>
      <c r="M6525" s="65">
        <f t="shared" si="920"/>
        <v>0.15424251291480912</v>
      </c>
      <c r="N6525" s="65">
        <f t="shared" si="921"/>
        <v>9.8690767556932513E-2</v>
      </c>
      <c r="O6525" s="65">
        <f t="shared" si="922"/>
        <v>8.5674220643051444E-3</v>
      </c>
      <c r="P6525" s="65">
        <f t="shared" si="923"/>
        <v>3.986835289007476E-2</v>
      </c>
      <c r="Q6525" s="65">
        <f t="shared" si="924"/>
        <v>0.18202189866072774</v>
      </c>
      <c r="R6525" s="65">
        <f t="shared" si="925"/>
        <v>0.16844114245658451</v>
      </c>
      <c r="S6525" s="65">
        <f t="shared" si="926"/>
        <v>0.14385510111284741</v>
      </c>
      <c r="T6525" s="66">
        <f>(L6525*'Football Field'!$F$4)+(M6525*'Football Field'!$F$5)+(N6525*'Football Field'!$F$6)+(O6525*'Football Field'!$F$7)+(P6525*'Football Field'!$F$8)+(Q6525*'Football Field'!$F$9)+(R6525*'Football Field'!$F$10)+(S6525*'Football Field'!$F$11)</f>
        <v>136907754.98768902</v>
      </c>
    </row>
    <row r="6526" spans="2:20" x14ac:dyDescent="0.3">
      <c r="B6526" s="62">
        <f t="shared" si="918"/>
        <v>6499</v>
      </c>
      <c r="C6526" s="62">
        <v>0.74379085070391782</v>
      </c>
      <c r="D6526" s="62">
        <v>0.448357773997072</v>
      </c>
      <c r="E6526" s="62">
        <v>0.8552700691560009</v>
      </c>
      <c r="F6526" s="62">
        <v>0.3177143685221232</v>
      </c>
      <c r="G6526" s="62">
        <v>0.79767540206556375</v>
      </c>
      <c r="H6526" s="62">
        <v>0.97654106834596899</v>
      </c>
      <c r="I6526" s="62">
        <v>0.70726613004390837</v>
      </c>
      <c r="J6526" s="62">
        <v>0.54159581023807124</v>
      </c>
      <c r="K6526" s="62"/>
      <c r="L6526" s="65">
        <f t="shared" si="919"/>
        <v>0.13804039697049442</v>
      </c>
      <c r="M6526" s="65">
        <f t="shared" si="920"/>
        <v>8.3210871777717382E-2</v>
      </c>
      <c r="N6526" s="65">
        <f t="shared" si="921"/>
        <v>0.15872986304085859</v>
      </c>
      <c r="O6526" s="65">
        <f t="shared" si="922"/>
        <v>5.8964717719393191E-2</v>
      </c>
      <c r="P6526" s="65">
        <f t="shared" si="923"/>
        <v>0.14804084918565558</v>
      </c>
      <c r="Q6526" s="65">
        <f t="shared" si="924"/>
        <v>0.18123658902888171</v>
      </c>
      <c r="R6526" s="65">
        <f t="shared" si="925"/>
        <v>0.13126176163991388</v>
      </c>
      <c r="S6526" s="65">
        <f t="shared" si="926"/>
        <v>0.10051495063708521</v>
      </c>
      <c r="T6526" s="66">
        <f>(L6526*'Football Field'!$F$4)+(M6526*'Football Field'!$F$5)+(N6526*'Football Field'!$F$6)+(O6526*'Football Field'!$F$7)+(P6526*'Football Field'!$F$8)+(Q6526*'Football Field'!$F$9)+(R6526*'Football Field'!$F$10)+(S6526*'Football Field'!$F$11)</f>
        <v>142755220.85541064</v>
      </c>
    </row>
    <row r="6527" spans="2:20" x14ac:dyDescent="0.3">
      <c r="B6527" s="62">
        <f t="shared" si="918"/>
        <v>6500</v>
      </c>
      <c r="C6527" s="62">
        <v>0.34685647778633</v>
      </c>
      <c r="D6527" s="62">
        <v>0.47850357847940861</v>
      </c>
      <c r="E6527" s="62">
        <v>0.11952276511378479</v>
      </c>
      <c r="F6527" s="62">
        <v>0.78718265869157644</v>
      </c>
      <c r="G6527" s="62">
        <v>0.95769198415300172</v>
      </c>
      <c r="H6527" s="62">
        <v>0.45649314910256988</v>
      </c>
      <c r="I6527" s="62">
        <v>0.60455824595909591</v>
      </c>
      <c r="J6527" s="62">
        <v>0.77629571423296362</v>
      </c>
      <c r="K6527" s="62"/>
      <c r="L6527" s="65">
        <f t="shared" si="919"/>
        <v>7.66177304176415E-2</v>
      </c>
      <c r="M6527" s="65">
        <f t="shared" si="920"/>
        <v>0.10569748736939108</v>
      </c>
      <c r="N6527" s="65">
        <f t="shared" si="921"/>
        <v>2.6401591386453153E-2</v>
      </c>
      <c r="O6527" s="65">
        <f t="shared" si="922"/>
        <v>0.17388214606223068</v>
      </c>
      <c r="P6527" s="65">
        <f t="shared" si="923"/>
        <v>0.21154624740833575</v>
      </c>
      <c r="Q6527" s="65">
        <f t="shared" si="924"/>
        <v>0.10083556535734201</v>
      </c>
      <c r="R6527" s="65">
        <f t="shared" si="925"/>
        <v>0.13354192202571497</v>
      </c>
      <c r="S6527" s="65">
        <f t="shared" si="926"/>
        <v>0.17147730997289093</v>
      </c>
      <c r="T6527" s="66">
        <f>(L6527*'Football Field'!$F$4)+(M6527*'Football Field'!$F$5)+(N6527*'Football Field'!$F$6)+(O6527*'Football Field'!$F$7)+(P6527*'Football Field'!$F$8)+(Q6527*'Football Field'!$F$9)+(R6527*'Football Field'!$F$10)+(S6527*'Football Field'!$F$11)</f>
        <v>146405977.20077837</v>
      </c>
    </row>
    <row r="6528" spans="2:20" x14ac:dyDescent="0.3">
      <c r="B6528" s="62">
        <f t="shared" si="918"/>
        <v>6501</v>
      </c>
      <c r="C6528" s="62">
        <v>5.0880760749065002E-2</v>
      </c>
      <c r="D6528" s="62">
        <v>0.21972082733038611</v>
      </c>
      <c r="E6528" s="62">
        <v>0.55425136089005456</v>
      </c>
      <c r="F6528" s="62">
        <v>0.55046783509156272</v>
      </c>
      <c r="G6528" s="62">
        <v>0.6972247998551182</v>
      </c>
      <c r="H6528" s="62">
        <v>0.32432158131770261</v>
      </c>
      <c r="I6528" s="62">
        <v>0.31181661011591078</v>
      </c>
      <c r="J6528" s="62">
        <v>0.94576349111770197</v>
      </c>
      <c r="K6528" s="62"/>
      <c r="L6528" s="65">
        <f t="shared" si="919"/>
        <v>1.3922970298665129E-2</v>
      </c>
      <c r="M6528" s="65">
        <f t="shared" si="920"/>
        <v>6.0124229824439317E-2</v>
      </c>
      <c r="N6528" s="65">
        <f t="shared" si="921"/>
        <v>0.15166489498309563</v>
      </c>
      <c r="O6528" s="65">
        <f t="shared" si="922"/>
        <v>0.15062957403778912</v>
      </c>
      <c r="P6528" s="65">
        <f t="shared" si="923"/>
        <v>0.19078803140839312</v>
      </c>
      <c r="Q6528" s="65">
        <f t="shared" si="924"/>
        <v>8.8747095708183954E-2</v>
      </c>
      <c r="R6528" s="65">
        <f t="shared" si="925"/>
        <v>8.5325245482970685E-2</v>
      </c>
      <c r="S6528" s="65">
        <f t="shared" si="926"/>
        <v>0.25879795825646301</v>
      </c>
      <c r="T6528" s="66">
        <f>(L6528*'Football Field'!$F$4)+(M6528*'Football Field'!$F$5)+(N6528*'Football Field'!$F$6)+(O6528*'Football Field'!$F$7)+(P6528*'Football Field'!$F$8)+(Q6528*'Football Field'!$F$9)+(R6528*'Football Field'!$F$10)+(S6528*'Football Field'!$F$11)</f>
        <v>142248072.57168049</v>
      </c>
    </row>
    <row r="6529" spans="2:20" x14ac:dyDescent="0.3">
      <c r="B6529" s="62">
        <f t="shared" si="918"/>
        <v>6502</v>
      </c>
      <c r="C6529" s="62">
        <v>0.44994260442607459</v>
      </c>
      <c r="D6529" s="62">
        <v>0.47329915347209583</v>
      </c>
      <c r="E6529" s="62">
        <v>0.260068383548405</v>
      </c>
      <c r="F6529" s="62">
        <v>0.84741907114108972</v>
      </c>
      <c r="G6529" s="62">
        <v>0.96053650315339401</v>
      </c>
      <c r="H6529" s="62">
        <v>0.18477179923902431</v>
      </c>
      <c r="I6529" s="62">
        <v>0.65044971559569031</v>
      </c>
      <c r="J6529" s="62">
        <v>0.75221815702290584</v>
      </c>
      <c r="K6529" s="62"/>
      <c r="L6529" s="65">
        <f t="shared" si="919"/>
        <v>9.8268520539612353E-2</v>
      </c>
      <c r="M6529" s="65">
        <f t="shared" si="920"/>
        <v>0.10336964565442798</v>
      </c>
      <c r="N6529" s="65">
        <f t="shared" si="921"/>
        <v>5.6799545184277274E-2</v>
      </c>
      <c r="O6529" s="65">
        <f t="shared" si="922"/>
        <v>0.18507831349802614</v>
      </c>
      <c r="P6529" s="65">
        <f t="shared" si="923"/>
        <v>0.20978342606514616</v>
      </c>
      <c r="Q6529" s="65">
        <f t="shared" si="924"/>
        <v>4.0354594497273084E-2</v>
      </c>
      <c r="R6529" s="65">
        <f t="shared" si="925"/>
        <v>0.14205974408342995</v>
      </c>
      <c r="S6529" s="65">
        <f t="shared" si="926"/>
        <v>0.16428621047780706</v>
      </c>
      <c r="T6529" s="66">
        <f>(L6529*'Football Field'!$F$4)+(M6529*'Football Field'!$F$5)+(N6529*'Football Field'!$F$6)+(O6529*'Football Field'!$F$7)+(P6529*'Football Field'!$F$8)+(Q6529*'Football Field'!$F$9)+(R6529*'Football Field'!$F$10)+(S6529*'Football Field'!$F$11)</f>
        <v>148167186.63104066</v>
      </c>
    </row>
    <row r="6530" spans="2:20" x14ac:dyDescent="0.3">
      <c r="B6530" s="62">
        <f t="shared" si="918"/>
        <v>6503</v>
      </c>
      <c r="C6530" s="62">
        <v>0.35650157691154583</v>
      </c>
      <c r="D6530" s="62">
        <v>0.71130144252409144</v>
      </c>
      <c r="E6530" s="62">
        <v>0.66950116840829166</v>
      </c>
      <c r="F6530" s="62">
        <v>0.91254963617837503</v>
      </c>
      <c r="G6530" s="62">
        <v>0.54164421219722003</v>
      </c>
      <c r="H6530" s="62">
        <v>0.14531261573452681</v>
      </c>
      <c r="I6530" s="62">
        <v>0.6009217871921062</v>
      </c>
      <c r="J6530" s="62">
        <v>0.82472904201864117</v>
      </c>
      <c r="K6530" s="62"/>
      <c r="L6530" s="65">
        <f t="shared" si="919"/>
        <v>7.4856579590508954E-2</v>
      </c>
      <c r="M6530" s="65">
        <f t="shared" si="920"/>
        <v>0.14935584158260154</v>
      </c>
      <c r="N6530" s="65">
        <f t="shared" si="921"/>
        <v>0.14057881015019691</v>
      </c>
      <c r="O6530" s="65">
        <f t="shared" si="922"/>
        <v>0.19161302191890581</v>
      </c>
      <c r="P6530" s="65">
        <f t="shared" si="923"/>
        <v>0.11373198803588964</v>
      </c>
      <c r="Q6530" s="65">
        <f t="shared" si="924"/>
        <v>3.05120821048586E-2</v>
      </c>
      <c r="R6530" s="65">
        <f t="shared" si="925"/>
        <v>0.12617882361226646</v>
      </c>
      <c r="S6530" s="65">
        <f t="shared" si="926"/>
        <v>0.1731728530047722</v>
      </c>
      <c r="T6530" s="66">
        <f>(L6530*'Football Field'!$F$4)+(M6530*'Football Field'!$F$5)+(N6530*'Football Field'!$F$6)+(O6530*'Football Field'!$F$7)+(P6530*'Football Field'!$F$8)+(Q6530*'Football Field'!$F$9)+(R6530*'Football Field'!$F$10)+(S6530*'Football Field'!$F$11)</f>
        <v>140361441.44962528</v>
      </c>
    </row>
    <row r="6531" spans="2:20" x14ac:dyDescent="0.3">
      <c r="B6531" s="62">
        <f t="shared" si="918"/>
        <v>6504</v>
      </c>
      <c r="C6531" s="62">
        <v>0.39689484217475379</v>
      </c>
      <c r="D6531" s="62">
        <v>0.63131830091224261</v>
      </c>
      <c r="E6531" s="62">
        <v>0.61362767900537363</v>
      </c>
      <c r="F6531" s="62">
        <v>0.20997678018559474</v>
      </c>
      <c r="G6531" s="62">
        <v>0.69605728773952469</v>
      </c>
      <c r="H6531" s="62">
        <v>0.68857772683410445</v>
      </c>
      <c r="I6531" s="62">
        <v>0.10186279093435924</v>
      </c>
      <c r="J6531" s="62">
        <v>0.34976562130274369</v>
      </c>
      <c r="K6531" s="62"/>
      <c r="L6531" s="65">
        <f t="shared" si="919"/>
        <v>0.10761554289191531</v>
      </c>
      <c r="M6531" s="65">
        <f t="shared" si="920"/>
        <v>0.17117799092072489</v>
      </c>
      <c r="N6531" s="65">
        <f t="shared" si="921"/>
        <v>0.16638128993521528</v>
      </c>
      <c r="O6531" s="65">
        <f t="shared" si="922"/>
        <v>5.6933884730151596E-2</v>
      </c>
      <c r="P6531" s="65">
        <f t="shared" si="923"/>
        <v>0.18873156046452602</v>
      </c>
      <c r="Q6531" s="65">
        <f t="shared" si="924"/>
        <v>0.18670352451671812</v>
      </c>
      <c r="R6531" s="65">
        <f t="shared" si="925"/>
        <v>2.7619455790408417E-2</v>
      </c>
      <c r="S6531" s="65">
        <f t="shared" si="926"/>
        <v>9.4836750750340412E-2</v>
      </c>
      <c r="T6531" s="66">
        <f>(L6531*'Football Field'!$F$4)+(M6531*'Football Field'!$F$5)+(N6531*'Football Field'!$F$6)+(O6531*'Football Field'!$F$7)+(P6531*'Football Field'!$F$8)+(Q6531*'Football Field'!$F$9)+(R6531*'Football Field'!$F$10)+(S6531*'Football Field'!$F$11)</f>
        <v>131712450.7625954</v>
      </c>
    </row>
    <row r="6532" spans="2:20" x14ac:dyDescent="0.3">
      <c r="B6532" s="62">
        <f t="shared" si="918"/>
        <v>6505</v>
      </c>
      <c r="C6532" s="62">
        <v>0.18767978319755174</v>
      </c>
      <c r="D6532" s="62">
        <v>0.61157439362912436</v>
      </c>
      <c r="E6532" s="62">
        <v>0.65988457032753911</v>
      </c>
      <c r="F6532" s="62">
        <v>0.46061790749590825</v>
      </c>
      <c r="G6532" s="62">
        <v>0.29981125828018995</v>
      </c>
      <c r="H6532" s="62">
        <v>0.6851915076100048</v>
      </c>
      <c r="I6532" s="62">
        <v>0.67380681088212679</v>
      </c>
      <c r="J6532" s="62">
        <v>0.66348704988301477</v>
      </c>
      <c r="K6532" s="62"/>
      <c r="L6532" s="65">
        <f t="shared" si="919"/>
        <v>4.4242674655843722E-2</v>
      </c>
      <c r="M6532" s="65">
        <f t="shared" si="920"/>
        <v>0.14416942765059212</v>
      </c>
      <c r="N6532" s="65">
        <f t="shared" si="921"/>
        <v>0.155557822254525</v>
      </c>
      <c r="O6532" s="65">
        <f t="shared" si="922"/>
        <v>0.10858371570339084</v>
      </c>
      <c r="P6532" s="65">
        <f t="shared" si="923"/>
        <v>7.0675976561031154E-2</v>
      </c>
      <c r="Q6532" s="65">
        <f t="shared" si="924"/>
        <v>0.16152355054794182</v>
      </c>
      <c r="R6532" s="65">
        <f t="shared" si="925"/>
        <v>0.15883978021953746</v>
      </c>
      <c r="S6532" s="65">
        <f t="shared" si="926"/>
        <v>0.15640705240713801</v>
      </c>
      <c r="T6532" s="66">
        <f>(L6532*'Football Field'!$F$4)+(M6532*'Football Field'!$F$5)+(N6532*'Football Field'!$F$6)+(O6532*'Football Field'!$F$7)+(P6532*'Football Field'!$F$8)+(Q6532*'Football Field'!$F$9)+(R6532*'Football Field'!$F$10)+(S6532*'Football Field'!$F$11)</f>
        <v>141199153.42548591</v>
      </c>
    </row>
    <row r="6533" spans="2:20" x14ac:dyDescent="0.3">
      <c r="B6533" s="62">
        <f t="shared" si="918"/>
        <v>6506</v>
      </c>
      <c r="C6533" s="62">
        <v>0.25077555708383992</v>
      </c>
      <c r="D6533" s="62">
        <v>0.19254911415176801</v>
      </c>
      <c r="E6533" s="62">
        <v>0.16192621524969997</v>
      </c>
      <c r="F6533" s="62">
        <v>0.48584783935887221</v>
      </c>
      <c r="G6533" s="62">
        <v>0.52671416055815146</v>
      </c>
      <c r="H6533" s="62">
        <v>0.53445569835498352</v>
      </c>
      <c r="I6533" s="62">
        <v>0.85200471485973639</v>
      </c>
      <c r="J6533" s="62">
        <v>0.13384485012243363</v>
      </c>
      <c r="K6533" s="62"/>
      <c r="L6533" s="65">
        <f t="shared" si="919"/>
        <v>7.9912720018096961E-2</v>
      </c>
      <c r="M6533" s="65">
        <f t="shared" si="920"/>
        <v>6.1358146814119392E-2</v>
      </c>
      <c r="N6533" s="65">
        <f t="shared" si="921"/>
        <v>5.1599782902738221E-2</v>
      </c>
      <c r="O6533" s="65">
        <f t="shared" si="922"/>
        <v>0.15482139810421272</v>
      </c>
      <c r="P6533" s="65">
        <f t="shared" si="923"/>
        <v>0.16784395469682278</v>
      </c>
      <c r="Q6533" s="65">
        <f t="shared" si="924"/>
        <v>0.1703108910667854</v>
      </c>
      <c r="R6533" s="65">
        <f t="shared" si="925"/>
        <v>0.2715017963649542</v>
      </c>
      <c r="S6533" s="65">
        <f t="shared" si="926"/>
        <v>4.2651310032270441E-2</v>
      </c>
      <c r="T6533" s="66">
        <f>(L6533*'Football Field'!$F$4)+(M6533*'Football Field'!$F$5)+(N6533*'Football Field'!$F$6)+(O6533*'Football Field'!$F$7)+(P6533*'Football Field'!$F$8)+(Q6533*'Football Field'!$F$9)+(R6533*'Football Field'!$F$10)+(S6533*'Football Field'!$F$11)</f>
        <v>161623231.96011797</v>
      </c>
    </row>
    <row r="6534" spans="2:20" x14ac:dyDescent="0.3">
      <c r="B6534" s="62">
        <f t="shared" si="918"/>
        <v>6507</v>
      </c>
      <c r="C6534" s="62">
        <v>0.6553679962224499</v>
      </c>
      <c r="D6534" s="62">
        <v>0.5486694584567201</v>
      </c>
      <c r="E6534" s="62">
        <v>9.3697763588532768E-3</v>
      </c>
      <c r="F6534" s="62">
        <v>0.49169852870628084</v>
      </c>
      <c r="G6534" s="62">
        <v>0.55001539123896903</v>
      </c>
      <c r="H6534" s="62">
        <v>0.18953239451672188</v>
      </c>
      <c r="I6534" s="62">
        <v>9.7896020457621247E-2</v>
      </c>
      <c r="J6534" s="62">
        <v>0.47620020405744923</v>
      </c>
      <c r="K6534" s="62"/>
      <c r="L6534" s="65">
        <f t="shared" si="919"/>
        <v>0.21709914572322411</v>
      </c>
      <c r="M6534" s="65">
        <f t="shared" si="920"/>
        <v>0.18175387172086871</v>
      </c>
      <c r="N6534" s="65">
        <f t="shared" si="921"/>
        <v>3.1038598998573228E-3</v>
      </c>
      <c r="O6534" s="65">
        <f t="shared" si="922"/>
        <v>0.16288151260176395</v>
      </c>
      <c r="P6534" s="65">
        <f t="shared" si="923"/>
        <v>0.18219972940527104</v>
      </c>
      <c r="Q6534" s="65">
        <f t="shared" si="924"/>
        <v>6.2785063008311548E-2</v>
      </c>
      <c r="R6534" s="65">
        <f t="shared" si="925"/>
        <v>3.2429326017682045E-2</v>
      </c>
      <c r="S6534" s="65">
        <f t="shared" si="926"/>
        <v>0.15774749162302137</v>
      </c>
      <c r="T6534" s="66">
        <f>(L6534*'Football Field'!$F$4)+(M6534*'Football Field'!$F$5)+(N6534*'Football Field'!$F$6)+(O6534*'Football Field'!$F$7)+(P6534*'Football Field'!$F$8)+(Q6534*'Football Field'!$F$9)+(R6534*'Football Field'!$F$10)+(S6534*'Football Field'!$F$11)</f>
        <v>128252980.44357449</v>
      </c>
    </row>
    <row r="6535" spans="2:20" x14ac:dyDescent="0.3">
      <c r="B6535" s="62">
        <f t="shared" si="918"/>
        <v>6508</v>
      </c>
      <c r="C6535" s="62">
        <v>0.92189041338661104</v>
      </c>
      <c r="D6535" s="62">
        <v>0.29059561825323355</v>
      </c>
      <c r="E6535" s="62">
        <v>0.75540707254980866</v>
      </c>
      <c r="F6535" s="62">
        <v>9.6472046180533622E-2</v>
      </c>
      <c r="G6535" s="62">
        <v>0.1701756623692654</v>
      </c>
      <c r="H6535" s="62">
        <v>9.9974135670035102E-2</v>
      </c>
      <c r="I6535" s="62">
        <v>0.28344586787672632</v>
      </c>
      <c r="J6535" s="62">
        <v>8.1564904597012267E-2</v>
      </c>
      <c r="K6535" s="62"/>
      <c r="L6535" s="65">
        <f t="shared" si="919"/>
        <v>0.34150088152706631</v>
      </c>
      <c r="M6535" s="65">
        <f t="shared" si="920"/>
        <v>0.10764691590275234</v>
      </c>
      <c r="N6535" s="65">
        <f t="shared" si="921"/>
        <v>0.27982955180092001</v>
      </c>
      <c r="O6535" s="65">
        <f t="shared" si="922"/>
        <v>3.5736664938673023E-2</v>
      </c>
      <c r="P6535" s="65">
        <f t="shared" si="923"/>
        <v>6.3039096480098589E-2</v>
      </c>
      <c r="Q6535" s="65">
        <f t="shared" si="924"/>
        <v>3.7033963001962336E-2</v>
      </c>
      <c r="R6535" s="65">
        <f t="shared" si="925"/>
        <v>0.10499839497139112</v>
      </c>
      <c r="S6535" s="65">
        <f t="shared" si="926"/>
        <v>3.0214531377136127E-2</v>
      </c>
      <c r="T6535" s="66">
        <f>(L6535*'Football Field'!$F$4)+(M6535*'Football Field'!$F$5)+(N6535*'Football Field'!$F$6)+(O6535*'Football Field'!$F$7)+(P6535*'Football Field'!$F$8)+(Q6535*'Football Field'!$F$9)+(R6535*'Football Field'!$F$10)+(S6535*'Football Field'!$F$11)</f>
        <v>133545731.17097618</v>
      </c>
    </row>
    <row r="6536" spans="2:20" x14ac:dyDescent="0.3">
      <c r="B6536" s="62">
        <f t="shared" si="918"/>
        <v>6509</v>
      </c>
      <c r="C6536" s="62">
        <v>0.81430067956425001</v>
      </c>
      <c r="D6536" s="62">
        <v>6.4232988240872091E-2</v>
      </c>
      <c r="E6536" s="62">
        <v>0.71176524172637268</v>
      </c>
      <c r="F6536" s="62">
        <v>0.43491842023992178</v>
      </c>
      <c r="G6536" s="62">
        <v>0.88583087350671597</v>
      </c>
      <c r="H6536" s="62">
        <v>0.10263721762517064</v>
      </c>
      <c r="I6536" s="62">
        <v>0.92985948256929074</v>
      </c>
      <c r="J6536" s="62">
        <v>0.2521477946293601</v>
      </c>
      <c r="K6536" s="62"/>
      <c r="L6536" s="65">
        <f t="shared" si="919"/>
        <v>0.19408015270818643</v>
      </c>
      <c r="M6536" s="65">
        <f t="shared" si="920"/>
        <v>1.5309269020090482E-2</v>
      </c>
      <c r="N6536" s="65">
        <f t="shared" si="921"/>
        <v>0.16964189061042548</v>
      </c>
      <c r="O6536" s="65">
        <f t="shared" si="922"/>
        <v>0.10365831140032492</v>
      </c>
      <c r="P6536" s="65">
        <f t="shared" si="923"/>
        <v>0.21112863530435577</v>
      </c>
      <c r="Q6536" s="65">
        <f t="shared" si="924"/>
        <v>2.4462520258359634E-2</v>
      </c>
      <c r="R6536" s="65">
        <f t="shared" si="925"/>
        <v>0.22162239932155664</v>
      </c>
      <c r="S6536" s="65">
        <f t="shared" si="926"/>
        <v>6.0096821376700589E-2</v>
      </c>
      <c r="T6536" s="66">
        <f>(L6536*'Football Field'!$F$4)+(M6536*'Football Field'!$F$5)+(N6536*'Football Field'!$F$6)+(O6536*'Football Field'!$F$7)+(P6536*'Football Field'!$F$8)+(Q6536*'Football Field'!$F$9)+(R6536*'Football Field'!$F$10)+(S6536*'Football Field'!$F$11)</f>
        <v>160709374.35163563</v>
      </c>
    </row>
    <row r="6537" spans="2:20" x14ac:dyDescent="0.3">
      <c r="B6537" s="62">
        <f t="shared" si="918"/>
        <v>6510</v>
      </c>
      <c r="C6537" s="62">
        <v>0.3739606189393867</v>
      </c>
      <c r="D6537" s="62">
        <v>0.81350711969655842</v>
      </c>
      <c r="E6537" s="62">
        <v>0.51919983193681052</v>
      </c>
      <c r="F6537" s="62">
        <v>0.22202368019740193</v>
      </c>
      <c r="G6537" s="62">
        <v>1.4859695263708783E-2</v>
      </c>
      <c r="H6537" s="62">
        <v>8.5029570281129785E-2</v>
      </c>
      <c r="I6537" s="62">
        <v>0.16430065691654161</v>
      </c>
      <c r="J6537" s="62">
        <v>2.4105625738673586E-2</v>
      </c>
      <c r="K6537" s="62"/>
      <c r="L6537" s="65">
        <f t="shared" si="919"/>
        <v>0.16867967780100954</v>
      </c>
      <c r="M6537" s="65">
        <f t="shared" si="920"/>
        <v>0.36694269901581367</v>
      </c>
      <c r="N6537" s="65">
        <f t="shared" si="921"/>
        <v>0.23419166599367144</v>
      </c>
      <c r="O6537" s="65">
        <f t="shared" si="922"/>
        <v>0.10014659550545442</v>
      </c>
      <c r="P6537" s="65">
        <f t="shared" si="923"/>
        <v>6.7026539222565969E-3</v>
      </c>
      <c r="Q6537" s="65">
        <f t="shared" si="924"/>
        <v>3.8353665579166266E-2</v>
      </c>
      <c r="R6537" s="65">
        <f t="shared" si="925"/>
        <v>7.4109894110717819E-2</v>
      </c>
      <c r="S6537" s="65">
        <f t="shared" si="926"/>
        <v>1.0873148071910321E-2</v>
      </c>
      <c r="T6537" s="66">
        <f>(L6537*'Football Field'!$F$4)+(M6537*'Football Field'!$F$5)+(N6537*'Football Field'!$F$6)+(O6537*'Football Field'!$F$7)+(P6537*'Football Field'!$F$8)+(Q6537*'Football Field'!$F$9)+(R6537*'Football Field'!$F$10)+(S6537*'Football Field'!$F$11)</f>
        <v>123755267.95530741</v>
      </c>
    </row>
    <row r="6538" spans="2:20" x14ac:dyDescent="0.3">
      <c r="B6538" s="62">
        <f t="shared" si="918"/>
        <v>6511</v>
      </c>
      <c r="C6538" s="62">
        <v>3.9161702824335509E-2</v>
      </c>
      <c r="D6538" s="62">
        <v>0.89333116816979186</v>
      </c>
      <c r="E6538" s="62">
        <v>2.2198322195774445E-2</v>
      </c>
      <c r="F6538" s="62">
        <v>0.46900387929608689</v>
      </c>
      <c r="G6538" s="62">
        <v>0.76393305382974053</v>
      </c>
      <c r="H6538" s="62">
        <v>0.36197499841818137</v>
      </c>
      <c r="I6538" s="62">
        <v>0.12935386037034624</v>
      </c>
      <c r="J6538" s="62">
        <v>0.36814639071100896</v>
      </c>
      <c r="K6538" s="62"/>
      <c r="L6538" s="65">
        <f t="shared" si="919"/>
        <v>1.285210837779917E-2</v>
      </c>
      <c r="M6538" s="65">
        <f t="shared" si="920"/>
        <v>0.29317389598926136</v>
      </c>
      <c r="N6538" s="65">
        <f t="shared" si="921"/>
        <v>7.2850571372017154E-3</v>
      </c>
      <c r="O6538" s="65">
        <f t="shared" si="922"/>
        <v>0.1539179415501789</v>
      </c>
      <c r="P6538" s="65">
        <f t="shared" si="923"/>
        <v>0.25070795427980741</v>
      </c>
      <c r="Q6538" s="65">
        <f t="shared" si="924"/>
        <v>0.11879314672786032</v>
      </c>
      <c r="R6538" s="65">
        <f t="shared" si="925"/>
        <v>4.2451418418233695E-2</v>
      </c>
      <c r="S6538" s="65">
        <f t="shared" si="926"/>
        <v>0.12081847751965742</v>
      </c>
      <c r="T6538" s="66">
        <f>(L6538*'Football Field'!$F$4)+(M6538*'Football Field'!$F$5)+(N6538*'Football Field'!$F$6)+(O6538*'Football Field'!$F$7)+(P6538*'Football Field'!$F$8)+(Q6538*'Football Field'!$F$9)+(R6538*'Football Field'!$F$10)+(S6538*'Football Field'!$F$11)</f>
        <v>135645817.08091411</v>
      </c>
    </row>
    <row r="6539" spans="2:20" x14ac:dyDescent="0.3">
      <c r="B6539" s="62">
        <f t="shared" si="918"/>
        <v>6512</v>
      </c>
      <c r="C6539" s="62">
        <v>0.22760184394081273</v>
      </c>
      <c r="D6539" s="62">
        <v>0.17789381074337862</v>
      </c>
      <c r="E6539" s="62">
        <v>6.9850939607556062E-2</v>
      </c>
      <c r="F6539" s="62">
        <v>6.7653912909756642E-2</v>
      </c>
      <c r="G6539" s="62">
        <v>0.87626969658669707</v>
      </c>
      <c r="H6539" s="62">
        <v>0.56951885038792704</v>
      </c>
      <c r="I6539" s="62">
        <v>0.88553755790301469</v>
      </c>
      <c r="J6539" s="62">
        <v>0.86526012096283345</v>
      </c>
      <c r="K6539" s="62"/>
      <c r="L6539" s="65">
        <f t="shared" si="919"/>
        <v>6.0862833299140898E-2</v>
      </c>
      <c r="M6539" s="65">
        <f t="shared" si="920"/>
        <v>4.757044653398651E-2</v>
      </c>
      <c r="N6539" s="65">
        <f t="shared" si="921"/>
        <v>1.8678785810841626E-2</v>
      </c>
      <c r="O6539" s="65">
        <f t="shared" si="922"/>
        <v>1.8091280598464255E-2</v>
      </c>
      <c r="P6539" s="65">
        <f t="shared" si="923"/>
        <v>0.23432260277431596</v>
      </c>
      <c r="Q6539" s="65">
        <f t="shared" si="924"/>
        <v>0.15229459591238054</v>
      </c>
      <c r="R6539" s="65">
        <f t="shared" si="925"/>
        <v>0.23680091441084772</v>
      </c>
      <c r="S6539" s="65">
        <f t="shared" si="926"/>
        <v>0.23137854066002245</v>
      </c>
      <c r="T6539" s="66">
        <f>(L6539*'Football Field'!$F$4)+(M6539*'Football Field'!$F$5)+(N6539*'Football Field'!$F$6)+(O6539*'Football Field'!$F$7)+(P6539*'Football Field'!$F$8)+(Q6539*'Football Field'!$F$9)+(R6539*'Football Field'!$F$10)+(S6539*'Football Field'!$F$11)</f>
        <v>162021658.21510464</v>
      </c>
    </row>
    <row r="6540" spans="2:20" x14ac:dyDescent="0.3">
      <c r="B6540" s="62">
        <f t="shared" si="918"/>
        <v>6513</v>
      </c>
      <c r="C6540" s="62">
        <v>0.54448762344772073</v>
      </c>
      <c r="D6540" s="62">
        <v>0.91546073295079922</v>
      </c>
      <c r="E6540" s="62">
        <v>0.81526821764059521</v>
      </c>
      <c r="F6540" s="62">
        <v>0.34995143938381756</v>
      </c>
      <c r="G6540" s="62">
        <v>0.24252549272706847</v>
      </c>
      <c r="H6540" s="62">
        <v>0.75480427262896643</v>
      </c>
      <c r="I6540" s="62">
        <v>0.12322236648298124</v>
      </c>
      <c r="J6540" s="62">
        <v>0.92636503147665472</v>
      </c>
      <c r="K6540" s="62"/>
      <c r="L6540" s="65">
        <f t="shared" si="919"/>
        <v>0.11654060293220206</v>
      </c>
      <c r="M6540" s="65">
        <f t="shared" si="920"/>
        <v>0.19594264623185781</v>
      </c>
      <c r="N6540" s="65">
        <f t="shared" si="921"/>
        <v>0.1744977214241846</v>
      </c>
      <c r="O6540" s="65">
        <f t="shared" si="922"/>
        <v>7.4902624020246278E-2</v>
      </c>
      <c r="P6540" s="65">
        <f t="shared" si="923"/>
        <v>5.1909475866269587E-2</v>
      </c>
      <c r="Q6540" s="65">
        <f t="shared" si="924"/>
        <v>0.16155618831330149</v>
      </c>
      <c r="R6540" s="65">
        <f t="shared" si="925"/>
        <v>2.6374169524237535E-2</v>
      </c>
      <c r="S6540" s="65">
        <f t="shared" si="926"/>
        <v>0.19827657168770049</v>
      </c>
      <c r="T6540" s="66">
        <f>(L6540*'Football Field'!$F$4)+(M6540*'Football Field'!$F$5)+(N6540*'Football Field'!$F$6)+(O6540*'Football Field'!$F$7)+(P6540*'Football Field'!$F$8)+(Q6540*'Football Field'!$F$9)+(R6540*'Football Field'!$F$10)+(S6540*'Football Field'!$F$11)</f>
        <v>121341580.87429179</v>
      </c>
    </row>
    <row r="6541" spans="2:20" x14ac:dyDescent="0.3">
      <c r="B6541" s="62">
        <f t="shared" si="918"/>
        <v>6514</v>
      </c>
      <c r="C6541" s="62">
        <v>0.91864450180968005</v>
      </c>
      <c r="D6541" s="62">
        <v>0.92098320320038363</v>
      </c>
      <c r="E6541" s="62">
        <v>0.75128899887423295</v>
      </c>
      <c r="F6541" s="62">
        <v>2.105826206716177E-3</v>
      </c>
      <c r="G6541" s="62">
        <v>0.7220931420156449</v>
      </c>
      <c r="H6541" s="62">
        <v>0.78198297965041164</v>
      </c>
      <c r="I6541" s="62">
        <v>0.43256281977179423</v>
      </c>
      <c r="J6541" s="62">
        <v>0.30838237550775549</v>
      </c>
      <c r="K6541" s="62"/>
      <c r="L6541" s="65">
        <f t="shared" si="919"/>
        <v>0.18987932537493737</v>
      </c>
      <c r="M6541" s="65">
        <f t="shared" si="920"/>
        <v>0.19036272351365746</v>
      </c>
      <c r="N6541" s="65">
        <f t="shared" si="921"/>
        <v>0.15528776146466916</v>
      </c>
      <c r="O6541" s="65">
        <f t="shared" si="922"/>
        <v>4.3526397719731907E-4</v>
      </c>
      <c r="P6541" s="65">
        <f t="shared" si="923"/>
        <v>0.14925312065080573</v>
      </c>
      <c r="Q6541" s="65">
        <f t="shared" si="924"/>
        <v>0.16163205716487852</v>
      </c>
      <c r="R6541" s="65">
        <f t="shared" si="925"/>
        <v>8.9408619154360491E-2</v>
      </c>
      <c r="S6541" s="65">
        <f t="shared" si="926"/>
        <v>6.3741128699493846E-2</v>
      </c>
      <c r="T6541" s="66">
        <f>(L6541*'Football Field'!$F$4)+(M6541*'Football Field'!$F$5)+(N6541*'Football Field'!$F$6)+(O6541*'Football Field'!$F$7)+(P6541*'Football Field'!$F$8)+(Q6541*'Football Field'!$F$9)+(R6541*'Football Field'!$F$10)+(S6541*'Football Field'!$F$11)</f>
        <v>135662984.83728957</v>
      </c>
    </row>
    <row r="6542" spans="2:20" x14ac:dyDescent="0.3">
      <c r="B6542" s="62">
        <f t="shared" si="918"/>
        <v>6515</v>
      </c>
      <c r="C6542" s="62">
        <v>0.44378004121464742</v>
      </c>
      <c r="D6542" s="62">
        <v>2.7135568469261351E-2</v>
      </c>
      <c r="E6542" s="62">
        <v>0.2223459203499526</v>
      </c>
      <c r="F6542" s="62">
        <v>0.71555233860782885</v>
      </c>
      <c r="G6542" s="62">
        <v>0.98004933446801756</v>
      </c>
      <c r="H6542" s="62">
        <v>5.6814439382353754E-2</v>
      </c>
      <c r="I6542" s="62">
        <v>0.58562207958311796</v>
      </c>
      <c r="J6542" s="62">
        <v>0.73446521304054013</v>
      </c>
      <c r="K6542" s="62"/>
      <c r="L6542" s="65">
        <f t="shared" si="919"/>
        <v>0.11784592210639677</v>
      </c>
      <c r="M6542" s="65">
        <f t="shared" si="920"/>
        <v>7.205858288238453E-3</v>
      </c>
      <c r="N6542" s="65">
        <f t="shared" si="921"/>
        <v>5.9044025365624697E-2</v>
      </c>
      <c r="O6542" s="65">
        <f t="shared" si="922"/>
        <v>0.19001513661548827</v>
      </c>
      <c r="P6542" s="65">
        <f t="shared" si="923"/>
        <v>0.26025239263584071</v>
      </c>
      <c r="Q6542" s="65">
        <f t="shared" si="924"/>
        <v>1.5087091297855499E-2</v>
      </c>
      <c r="R6542" s="65">
        <f t="shared" si="925"/>
        <v>0.15551211763702985</v>
      </c>
      <c r="S6542" s="65">
        <f t="shared" si="926"/>
        <v>0.19503745605352565</v>
      </c>
      <c r="T6542" s="66">
        <f>(L6542*'Football Field'!$F$4)+(M6542*'Football Field'!$F$5)+(N6542*'Football Field'!$F$6)+(O6542*'Football Field'!$F$7)+(P6542*'Football Field'!$F$8)+(Q6542*'Football Field'!$F$9)+(R6542*'Football Field'!$F$10)+(S6542*'Football Field'!$F$11)</f>
        <v>154717724.84467801</v>
      </c>
    </row>
    <row r="6543" spans="2:20" x14ac:dyDescent="0.3">
      <c r="B6543" s="62">
        <f t="shared" si="918"/>
        <v>6516</v>
      </c>
      <c r="C6543" s="62">
        <v>0.24181785279601875</v>
      </c>
      <c r="D6543" s="62">
        <v>0.54001054140905869</v>
      </c>
      <c r="E6543" s="62">
        <v>0.53635547268989792</v>
      </c>
      <c r="F6543" s="62">
        <v>0.31824055502360082</v>
      </c>
      <c r="G6543" s="62">
        <v>0.18008454100360138</v>
      </c>
      <c r="H6543" s="62">
        <v>0.46200115852279577</v>
      </c>
      <c r="I6543" s="62">
        <v>0.52526686563801372</v>
      </c>
      <c r="J6543" s="62">
        <v>0.12891849010425915</v>
      </c>
      <c r="K6543" s="62"/>
      <c r="L6543" s="65">
        <f t="shared" si="919"/>
        <v>8.2455834462549352E-2</v>
      </c>
      <c r="M6543" s="65">
        <f t="shared" si="920"/>
        <v>0.18413454298602591</v>
      </c>
      <c r="N6543" s="65">
        <f t="shared" si="921"/>
        <v>0.18288822581890346</v>
      </c>
      <c r="O6543" s="65">
        <f t="shared" si="922"/>
        <v>0.10851469492796639</v>
      </c>
      <c r="P6543" s="65">
        <f t="shared" si="923"/>
        <v>6.1405809912565765E-2</v>
      </c>
      <c r="Q6543" s="65">
        <f t="shared" si="924"/>
        <v>0.15753465101187458</v>
      </c>
      <c r="R6543" s="65">
        <f t="shared" si="925"/>
        <v>0.17910719668098585</v>
      </c>
      <c r="S6543" s="65">
        <f t="shared" si="926"/>
        <v>4.3959044199128758E-2</v>
      </c>
      <c r="T6543" s="66">
        <f>(L6543*'Football Field'!$F$4)+(M6543*'Football Field'!$F$5)+(N6543*'Football Field'!$F$6)+(O6543*'Football Field'!$F$7)+(P6543*'Football Field'!$F$8)+(Q6543*'Football Field'!$F$9)+(R6543*'Football Field'!$F$10)+(S6543*'Football Field'!$F$11)</f>
        <v>142784590.69278786</v>
      </c>
    </row>
    <row r="6544" spans="2:20" x14ac:dyDescent="0.3">
      <c r="B6544" s="62">
        <f t="shared" si="918"/>
        <v>6517</v>
      </c>
      <c r="C6544" s="62">
        <v>0.47086249399507318</v>
      </c>
      <c r="D6544" s="62">
        <v>0.44215982245432983</v>
      </c>
      <c r="E6544" s="62">
        <v>0.24262381445568593</v>
      </c>
      <c r="F6544" s="62">
        <v>0.99373624657671245</v>
      </c>
      <c r="G6544" s="62">
        <v>0.86189200919196185</v>
      </c>
      <c r="H6544" s="62">
        <v>0.72638528779201339</v>
      </c>
      <c r="I6544" s="62">
        <v>0.7515412877431692</v>
      </c>
      <c r="J6544" s="62">
        <v>0.52991945337957669</v>
      </c>
      <c r="K6544" s="62"/>
      <c r="L6544" s="65">
        <f t="shared" si="919"/>
        <v>9.3813747232016076E-2</v>
      </c>
      <c r="M6544" s="65">
        <f t="shared" si="920"/>
        <v>8.8095081576655868E-2</v>
      </c>
      <c r="N6544" s="65">
        <f t="shared" si="921"/>
        <v>4.8339907068604727E-2</v>
      </c>
      <c r="O6544" s="65">
        <f t="shared" si="922"/>
        <v>0.19799011864515922</v>
      </c>
      <c r="P6544" s="65">
        <f t="shared" si="923"/>
        <v>0.17172172369387151</v>
      </c>
      <c r="Q6544" s="65">
        <f t="shared" si="924"/>
        <v>0.14472362239726028</v>
      </c>
      <c r="R6544" s="65">
        <f t="shared" si="925"/>
        <v>0.14973565595457952</v>
      </c>
      <c r="S6544" s="65">
        <f t="shared" si="926"/>
        <v>0.10558014343185276</v>
      </c>
      <c r="T6544" s="66">
        <f>(L6544*'Football Field'!$F$4)+(M6544*'Football Field'!$F$5)+(N6544*'Football Field'!$F$6)+(O6544*'Football Field'!$F$7)+(P6544*'Football Field'!$F$8)+(Q6544*'Football Field'!$F$9)+(R6544*'Football Field'!$F$10)+(S6544*'Football Field'!$F$11)</f>
        <v>145596662.23526976</v>
      </c>
    </row>
    <row r="6545" spans="2:20" x14ac:dyDescent="0.3">
      <c r="B6545" s="62">
        <f t="shared" si="918"/>
        <v>6518</v>
      </c>
      <c r="C6545" s="62">
        <v>0.62843294771904057</v>
      </c>
      <c r="D6545" s="62">
        <v>0.96071518826490232</v>
      </c>
      <c r="E6545" s="62">
        <v>0.74007548768590836</v>
      </c>
      <c r="F6545" s="62">
        <v>0.95729559919063645</v>
      </c>
      <c r="G6545" s="62">
        <v>0.36492943722237969</v>
      </c>
      <c r="H6545" s="62">
        <v>0.25333816914089546</v>
      </c>
      <c r="I6545" s="62">
        <v>0.28745504748743833</v>
      </c>
      <c r="J6545" s="62">
        <v>0.68783676318882514</v>
      </c>
      <c r="K6545" s="62"/>
      <c r="L6545" s="65">
        <f t="shared" si="919"/>
        <v>0.1287751682075178</v>
      </c>
      <c r="M6545" s="65">
        <f t="shared" si="920"/>
        <v>0.19686469402562407</v>
      </c>
      <c r="N6545" s="65">
        <f t="shared" si="921"/>
        <v>0.15165236921285957</v>
      </c>
      <c r="O6545" s="65">
        <f t="shared" si="922"/>
        <v>0.19616396985156936</v>
      </c>
      <c r="P6545" s="65">
        <f t="shared" si="923"/>
        <v>7.4779417331245226E-2</v>
      </c>
      <c r="Q6545" s="65">
        <f t="shared" si="924"/>
        <v>5.1912722690486267E-2</v>
      </c>
      <c r="R6545" s="65">
        <f t="shared" si="925"/>
        <v>5.8903773627165798E-2</v>
      </c>
      <c r="S6545" s="65">
        <f t="shared" si="926"/>
        <v>0.1409478850535319</v>
      </c>
      <c r="T6545" s="66">
        <f>(L6545*'Football Field'!$F$4)+(M6545*'Football Field'!$F$5)+(N6545*'Football Field'!$F$6)+(O6545*'Football Field'!$F$7)+(P6545*'Football Field'!$F$8)+(Q6545*'Football Field'!$F$9)+(R6545*'Football Field'!$F$10)+(S6545*'Football Field'!$F$11)</f>
        <v>127491089.20383455</v>
      </c>
    </row>
    <row r="6546" spans="2:20" x14ac:dyDescent="0.3">
      <c r="B6546" s="62">
        <f t="shared" si="918"/>
        <v>6519</v>
      </c>
      <c r="C6546" s="62">
        <v>0.82899637259352754</v>
      </c>
      <c r="D6546" s="62">
        <v>0.49748278768901222</v>
      </c>
      <c r="E6546" s="62">
        <v>0.36633470538252255</v>
      </c>
      <c r="F6546" s="62">
        <v>0.52634519972336979</v>
      </c>
      <c r="G6546" s="62">
        <v>0.37773567230097249</v>
      </c>
      <c r="H6546" s="62">
        <v>0.74702873231033307</v>
      </c>
      <c r="I6546" s="62">
        <v>0.38715062966543101</v>
      </c>
      <c r="J6546" s="62">
        <v>0.39798250147480008</v>
      </c>
      <c r="K6546" s="62"/>
      <c r="L6546" s="65">
        <f t="shared" si="919"/>
        <v>0.20077137532206618</v>
      </c>
      <c r="M6546" s="65">
        <f t="shared" si="920"/>
        <v>0.1204834023228611</v>
      </c>
      <c r="N6546" s="65">
        <f t="shared" si="921"/>
        <v>8.8721163396351416E-2</v>
      </c>
      <c r="O6546" s="65">
        <f t="shared" si="922"/>
        <v>0.12747347652683039</v>
      </c>
      <c r="P6546" s="65">
        <f t="shared" si="923"/>
        <v>9.148231879327727E-2</v>
      </c>
      <c r="Q6546" s="65">
        <f t="shared" si="924"/>
        <v>0.18091995447679018</v>
      </c>
      <c r="R6546" s="65">
        <f t="shared" si="925"/>
        <v>9.3762490337028742E-2</v>
      </c>
      <c r="S6546" s="65">
        <f t="shared" si="926"/>
        <v>9.6385818824794814E-2</v>
      </c>
      <c r="T6546" s="66">
        <f>(L6546*'Football Field'!$F$4)+(M6546*'Football Field'!$F$5)+(N6546*'Football Field'!$F$6)+(O6546*'Football Field'!$F$7)+(P6546*'Football Field'!$F$8)+(Q6546*'Football Field'!$F$9)+(R6546*'Football Field'!$F$10)+(S6546*'Football Field'!$F$11)</f>
        <v>131115135.30539858</v>
      </c>
    </row>
    <row r="6547" spans="2:20" x14ac:dyDescent="0.3">
      <c r="B6547" s="62">
        <f t="shared" si="918"/>
        <v>6520</v>
      </c>
      <c r="C6547" s="62">
        <v>0.87494965495034782</v>
      </c>
      <c r="D6547" s="62">
        <v>0.6566960989282894</v>
      </c>
      <c r="E6547" s="62">
        <v>0.70171994109821711</v>
      </c>
      <c r="F6547" s="62">
        <v>0.11598436054228323</v>
      </c>
      <c r="G6547" s="62">
        <v>0.98633168596176624</v>
      </c>
      <c r="H6547" s="62">
        <v>0.69478184880046745</v>
      </c>
      <c r="I6547" s="62">
        <v>0.11368398831974658</v>
      </c>
      <c r="J6547" s="62">
        <v>0.54516130249535766</v>
      </c>
      <c r="K6547" s="62"/>
      <c r="L6547" s="65">
        <f t="shared" si="919"/>
        <v>0.18658392465410872</v>
      </c>
      <c r="M6547" s="65">
        <f t="shared" si="920"/>
        <v>0.14004112665206597</v>
      </c>
      <c r="N6547" s="65">
        <f t="shared" si="921"/>
        <v>0.14964250786016417</v>
      </c>
      <c r="O6547" s="65">
        <f t="shared" si="922"/>
        <v>2.4733785613875625E-2</v>
      </c>
      <c r="P6547" s="65">
        <f t="shared" si="923"/>
        <v>0.21033625870495815</v>
      </c>
      <c r="Q6547" s="65">
        <f t="shared" si="924"/>
        <v>0.14816295245580202</v>
      </c>
      <c r="R6547" s="65">
        <f t="shared" si="925"/>
        <v>2.4243228842959999E-2</v>
      </c>
      <c r="S6547" s="65">
        <f t="shared" si="926"/>
        <v>0.11625621521606516</v>
      </c>
      <c r="T6547" s="66">
        <f>(L6547*'Football Field'!$F$4)+(M6547*'Football Field'!$F$5)+(N6547*'Football Field'!$F$6)+(O6547*'Football Field'!$F$7)+(P6547*'Football Field'!$F$8)+(Q6547*'Football Field'!$F$9)+(R6547*'Football Field'!$F$10)+(S6547*'Football Field'!$F$11)</f>
        <v>132234443.7352362</v>
      </c>
    </row>
    <row r="6548" spans="2:20" x14ac:dyDescent="0.3">
      <c r="B6548" s="62">
        <f t="shared" si="918"/>
        <v>6521</v>
      </c>
      <c r="C6548" s="62">
        <v>0.39165333923501022</v>
      </c>
      <c r="D6548" s="62">
        <v>0.89411959618430359</v>
      </c>
      <c r="E6548" s="62">
        <v>0.67703163738813676</v>
      </c>
      <c r="F6548" s="62">
        <v>0.22417174345657409</v>
      </c>
      <c r="G6548" s="62">
        <v>0.29205290963555997</v>
      </c>
      <c r="H6548" s="62">
        <v>0.8106810525721394</v>
      </c>
      <c r="I6548" s="62">
        <v>0.14310818745007714</v>
      </c>
      <c r="J6548" s="62">
        <v>3.7841161943086177E-2</v>
      </c>
      <c r="K6548" s="62"/>
      <c r="L6548" s="65">
        <f t="shared" si="919"/>
        <v>0.11284694589194018</v>
      </c>
      <c r="M6548" s="65">
        <f t="shared" si="920"/>
        <v>0.25762238077329302</v>
      </c>
      <c r="N6548" s="65">
        <f t="shared" si="921"/>
        <v>0.19507289967372551</v>
      </c>
      <c r="O6548" s="65">
        <f t="shared" si="922"/>
        <v>6.4590529609059394E-2</v>
      </c>
      <c r="P6548" s="65">
        <f t="shared" si="923"/>
        <v>8.4149107360097938E-2</v>
      </c>
      <c r="Q6548" s="65">
        <f t="shared" si="924"/>
        <v>0.23358126105580157</v>
      </c>
      <c r="R6548" s="65">
        <f t="shared" si="925"/>
        <v>4.1233714277569694E-2</v>
      </c>
      <c r="S6548" s="65">
        <f t="shared" si="926"/>
        <v>1.0903161358512605E-2</v>
      </c>
      <c r="T6548" s="66">
        <f>(L6548*'Football Field'!$F$4)+(M6548*'Football Field'!$F$5)+(N6548*'Football Field'!$F$6)+(O6548*'Football Field'!$F$7)+(P6548*'Football Field'!$F$8)+(Q6548*'Football Field'!$F$9)+(R6548*'Football Field'!$F$10)+(S6548*'Football Field'!$F$11)</f>
        <v>124880884.65584016</v>
      </c>
    </row>
    <row r="6549" spans="2:20" x14ac:dyDescent="0.3">
      <c r="B6549" s="62">
        <f t="shared" si="918"/>
        <v>6522</v>
      </c>
      <c r="C6549" s="62">
        <v>0.41107416086504922</v>
      </c>
      <c r="D6549" s="62">
        <v>8.2845598387228048E-2</v>
      </c>
      <c r="E6549" s="62">
        <v>0.23353480394869874</v>
      </c>
      <c r="F6549" s="62">
        <v>5.2305421333103119E-2</v>
      </c>
      <c r="G6549" s="62">
        <v>0.58166499235830393</v>
      </c>
      <c r="H6549" s="62">
        <v>0.91771854303954548</v>
      </c>
      <c r="I6549" s="62">
        <v>0.6582677858590299</v>
      </c>
      <c r="J6549" s="62">
        <v>0.98646426553084954</v>
      </c>
      <c r="K6549" s="62"/>
      <c r="L6549" s="65">
        <f t="shared" si="919"/>
        <v>0.10476228244071807</v>
      </c>
      <c r="M6549" s="65">
        <f t="shared" si="920"/>
        <v>2.1113207307774145E-2</v>
      </c>
      <c r="N6549" s="65">
        <f t="shared" si="921"/>
        <v>5.9516363275003023E-2</v>
      </c>
      <c r="O6549" s="65">
        <f t="shared" si="922"/>
        <v>1.333004076770033E-2</v>
      </c>
      <c r="P6549" s="65">
        <f t="shared" si="923"/>
        <v>0.14823736935225054</v>
      </c>
      <c r="Q6549" s="65">
        <f t="shared" si="924"/>
        <v>0.23388064334833131</v>
      </c>
      <c r="R6549" s="65">
        <f t="shared" si="925"/>
        <v>0.16775959734046408</v>
      </c>
      <c r="S6549" s="65">
        <f t="shared" si="926"/>
        <v>0.25140049616775856</v>
      </c>
      <c r="T6549" s="66">
        <f>(L6549*'Football Field'!$F$4)+(M6549*'Football Field'!$F$5)+(N6549*'Football Field'!$F$6)+(O6549*'Football Field'!$F$7)+(P6549*'Football Field'!$F$8)+(Q6549*'Football Field'!$F$9)+(R6549*'Football Field'!$F$10)+(S6549*'Football Field'!$F$11)</f>
        <v>146443196.39972666</v>
      </c>
    </row>
    <row r="6550" spans="2:20" x14ac:dyDescent="0.3">
      <c r="B6550" s="62">
        <f t="shared" si="918"/>
        <v>6523</v>
      </c>
      <c r="C6550" s="62">
        <v>0.65171483543584874</v>
      </c>
      <c r="D6550" s="62">
        <v>2.0839672751682969E-2</v>
      </c>
      <c r="E6550" s="62">
        <v>4.4060937581015369E-2</v>
      </c>
      <c r="F6550" s="62">
        <v>0.90685294871345346</v>
      </c>
      <c r="G6550" s="62">
        <v>0.61073091660852141</v>
      </c>
      <c r="H6550" s="62">
        <v>0.5001965582532597</v>
      </c>
      <c r="I6550" s="62">
        <v>0.10839628959531256</v>
      </c>
      <c r="J6550" s="62">
        <v>0.27569025953499837</v>
      </c>
      <c r="K6550" s="62"/>
      <c r="L6550" s="65">
        <f t="shared" si="919"/>
        <v>0.20898461109642549</v>
      </c>
      <c r="M6550" s="65">
        <f t="shared" si="920"/>
        <v>6.6826327537482305E-3</v>
      </c>
      <c r="N6550" s="65">
        <f t="shared" si="921"/>
        <v>1.4128967769706029E-2</v>
      </c>
      <c r="O6550" s="65">
        <f t="shared" si="922"/>
        <v>0.29079944249202672</v>
      </c>
      <c r="P6550" s="65">
        <f t="shared" si="923"/>
        <v>0.19584234722328775</v>
      </c>
      <c r="Q6550" s="65">
        <f t="shared" si="924"/>
        <v>0.16039742770075044</v>
      </c>
      <c r="R6550" s="65">
        <f t="shared" si="925"/>
        <v>3.4759307589218996E-2</v>
      </c>
      <c r="S6550" s="65">
        <f t="shared" si="926"/>
        <v>8.8405263374836215E-2</v>
      </c>
      <c r="T6550" s="66">
        <f>(L6550*'Football Field'!$F$4)+(M6550*'Football Field'!$F$5)+(N6550*'Football Field'!$F$6)+(O6550*'Football Field'!$F$7)+(P6550*'Football Field'!$F$8)+(Q6550*'Football Field'!$F$9)+(R6550*'Football Field'!$F$10)+(S6550*'Football Field'!$F$11)</f>
        <v>130952655.02339673</v>
      </c>
    </row>
    <row r="6551" spans="2:20" x14ac:dyDescent="0.3">
      <c r="B6551" s="62">
        <f t="shared" si="918"/>
        <v>6524</v>
      </c>
      <c r="C6551" s="62">
        <v>0.67483731874987607</v>
      </c>
      <c r="D6551" s="62">
        <v>0.5323338810888345</v>
      </c>
      <c r="E6551" s="62">
        <v>0.47803336224138904</v>
      </c>
      <c r="F6551" s="62">
        <v>0.80599142677100033</v>
      </c>
      <c r="G6551" s="62">
        <v>0.61827236340175473</v>
      </c>
      <c r="H6551" s="62">
        <v>0.62995392968505259</v>
      </c>
      <c r="I6551" s="62">
        <v>0.84800894740156141</v>
      </c>
      <c r="J6551" s="62">
        <v>0.10701821078961371</v>
      </c>
      <c r="K6551" s="62"/>
      <c r="L6551" s="65">
        <f t="shared" si="919"/>
        <v>0.14375217527772974</v>
      </c>
      <c r="M6551" s="65">
        <f t="shared" si="920"/>
        <v>0.11339644571274732</v>
      </c>
      <c r="N6551" s="65">
        <f t="shared" si="921"/>
        <v>0.10182948359291408</v>
      </c>
      <c r="O6551" s="65">
        <f t="shared" si="922"/>
        <v>0.17169029873476244</v>
      </c>
      <c r="P6551" s="65">
        <f t="shared" si="923"/>
        <v>0.13170284849947264</v>
      </c>
      <c r="Q6551" s="65">
        <f t="shared" si="924"/>
        <v>0.13419122683484069</v>
      </c>
      <c r="R6551" s="65">
        <f t="shared" si="925"/>
        <v>0.18064076697740383</v>
      </c>
      <c r="S6551" s="65">
        <f t="shared" si="926"/>
        <v>2.2796754370129301E-2</v>
      </c>
      <c r="T6551" s="66">
        <f>(L6551*'Football Field'!$F$4)+(M6551*'Football Field'!$F$5)+(N6551*'Football Field'!$F$6)+(O6551*'Football Field'!$F$7)+(P6551*'Football Field'!$F$8)+(Q6551*'Football Field'!$F$9)+(R6551*'Football Field'!$F$10)+(S6551*'Football Field'!$F$11)</f>
        <v>146856190.56935173</v>
      </c>
    </row>
    <row r="6552" spans="2:20" x14ac:dyDescent="0.3">
      <c r="B6552" s="62">
        <f t="shared" si="918"/>
        <v>6525</v>
      </c>
      <c r="C6552" s="62">
        <v>0.61496338049564292</v>
      </c>
      <c r="D6552" s="62">
        <v>2.0930787161137054E-2</v>
      </c>
      <c r="E6552" s="62">
        <v>0.36826000959821537</v>
      </c>
      <c r="F6552" s="62">
        <v>0.63978279242464409</v>
      </c>
      <c r="G6552" s="62">
        <v>6.7157520699196893E-2</v>
      </c>
      <c r="H6552" s="62">
        <v>0.23896780632053749</v>
      </c>
      <c r="I6552" s="62">
        <v>8.4229308207695808E-2</v>
      </c>
      <c r="J6552" s="62">
        <v>0.37595416243343904</v>
      </c>
      <c r="K6552" s="62"/>
      <c r="L6552" s="65">
        <f t="shared" si="919"/>
        <v>0.25514550790984275</v>
      </c>
      <c r="M6552" s="65">
        <f t="shared" si="920"/>
        <v>8.6840883385233807E-3</v>
      </c>
      <c r="N6552" s="65">
        <f t="shared" si="921"/>
        <v>0.15278940205527564</v>
      </c>
      <c r="O6552" s="65">
        <f t="shared" si="922"/>
        <v>0.26544296896767805</v>
      </c>
      <c r="P6552" s="65">
        <f t="shared" si="923"/>
        <v>2.7863349708647851E-2</v>
      </c>
      <c r="Q6552" s="65">
        <f t="shared" si="924"/>
        <v>9.9146655315659832E-2</v>
      </c>
      <c r="R6552" s="65">
        <f t="shared" si="925"/>
        <v>3.4946356653344661E-2</v>
      </c>
      <c r="S6552" s="65">
        <f t="shared" si="926"/>
        <v>0.15598167105102767</v>
      </c>
      <c r="T6552" s="66">
        <f>(L6552*'Football Field'!$F$4)+(M6552*'Football Field'!$F$5)+(N6552*'Football Field'!$F$6)+(O6552*'Football Field'!$F$7)+(P6552*'Football Field'!$F$8)+(Q6552*'Football Field'!$F$9)+(R6552*'Football Field'!$F$10)+(S6552*'Football Field'!$F$11)</f>
        <v>120950984.26226947</v>
      </c>
    </row>
    <row r="6553" spans="2:20" x14ac:dyDescent="0.3">
      <c r="B6553" s="62">
        <f t="shared" si="918"/>
        <v>6526</v>
      </c>
      <c r="C6553" s="62">
        <v>0.7590039984214737</v>
      </c>
      <c r="D6553" s="62">
        <v>0.32240009885645571</v>
      </c>
      <c r="E6553" s="62">
        <v>0.19772617750568511</v>
      </c>
      <c r="F6553" s="62">
        <v>0.15159041662716011</v>
      </c>
      <c r="G6553" s="62">
        <v>0.97170692574277384</v>
      </c>
      <c r="H6553" s="62">
        <v>0.59309620261942775</v>
      </c>
      <c r="I6553" s="62">
        <v>0.41047839285998811</v>
      </c>
      <c r="J6553" s="62">
        <v>0.10158809742254205</v>
      </c>
      <c r="K6553" s="62"/>
      <c r="L6553" s="65">
        <f t="shared" si="919"/>
        <v>0.21638901106710573</v>
      </c>
      <c r="M6553" s="65">
        <f t="shared" si="920"/>
        <v>9.1914981613503741E-2</v>
      </c>
      <c r="N6553" s="65">
        <f t="shared" si="921"/>
        <v>5.6370944160396022E-2</v>
      </c>
      <c r="O6553" s="65">
        <f t="shared" si="922"/>
        <v>4.3217822843387106E-2</v>
      </c>
      <c r="P6553" s="65">
        <f t="shared" si="923"/>
        <v>0.27702976683368619</v>
      </c>
      <c r="Q6553" s="65">
        <f t="shared" si="924"/>
        <v>0.1690893605559203</v>
      </c>
      <c r="R6553" s="65">
        <f t="shared" si="925"/>
        <v>0.11702575174849666</v>
      </c>
      <c r="S6553" s="65">
        <f t="shared" si="926"/>
        <v>2.8962361177504354E-2</v>
      </c>
      <c r="T6553" s="66">
        <f>(L6553*'Football Field'!$F$4)+(M6553*'Football Field'!$F$5)+(N6553*'Football Field'!$F$6)+(O6553*'Football Field'!$F$7)+(P6553*'Football Field'!$F$8)+(Q6553*'Football Field'!$F$9)+(R6553*'Football Field'!$F$10)+(S6553*'Football Field'!$F$11)</f>
        <v>147605325.53979483</v>
      </c>
    </row>
    <row r="6554" spans="2:20" x14ac:dyDescent="0.3">
      <c r="B6554" s="62">
        <f t="shared" si="918"/>
        <v>6527</v>
      </c>
      <c r="C6554" s="62">
        <v>0.54226735991144914</v>
      </c>
      <c r="D6554" s="62">
        <v>0.28469084819149104</v>
      </c>
      <c r="E6554" s="62">
        <v>0.79398713869186932</v>
      </c>
      <c r="F6554" s="62">
        <v>0.39123373296941732</v>
      </c>
      <c r="G6554" s="62">
        <v>0.5355403352493362</v>
      </c>
      <c r="H6554" s="62">
        <v>0.81860531121444424</v>
      </c>
      <c r="I6554" s="62">
        <v>0.85209744533907539</v>
      </c>
      <c r="J6554" s="62">
        <v>0.66488866169091354</v>
      </c>
      <c r="K6554" s="62"/>
      <c r="L6554" s="65">
        <f t="shared" si="919"/>
        <v>0.11104502220467194</v>
      </c>
      <c r="M6554" s="65">
        <f t="shared" si="920"/>
        <v>5.8298735819270794E-2</v>
      </c>
      <c r="N6554" s="65">
        <f t="shared" si="921"/>
        <v>0.1625919720867216</v>
      </c>
      <c r="O6554" s="65">
        <f t="shared" si="922"/>
        <v>8.0116491931028308E-2</v>
      </c>
      <c r="P6554" s="65">
        <f t="shared" si="923"/>
        <v>0.10966746814518052</v>
      </c>
      <c r="Q6554" s="65">
        <f t="shared" si="924"/>
        <v>0.16763325931237022</v>
      </c>
      <c r="R6554" s="65">
        <f t="shared" si="925"/>
        <v>0.17449174841294754</v>
      </c>
      <c r="S6554" s="65">
        <f t="shared" si="926"/>
        <v>0.13615530208780918</v>
      </c>
      <c r="T6554" s="66">
        <f>(L6554*'Football Field'!$F$4)+(M6554*'Football Field'!$F$5)+(N6554*'Football Field'!$F$6)+(O6554*'Football Field'!$F$7)+(P6554*'Football Field'!$F$8)+(Q6554*'Football Field'!$F$9)+(R6554*'Football Field'!$F$10)+(S6554*'Football Field'!$F$11)</f>
        <v>146346559.39271358</v>
      </c>
    </row>
    <row r="6555" spans="2:20" x14ac:dyDescent="0.3">
      <c r="B6555" s="62">
        <f t="shared" si="918"/>
        <v>6528</v>
      </c>
      <c r="C6555" s="62">
        <v>0.2250975272798087</v>
      </c>
      <c r="D6555" s="62">
        <v>0.97452904992071099</v>
      </c>
      <c r="E6555" s="62">
        <v>0.39452028419468321</v>
      </c>
      <c r="F6555" s="62">
        <v>1.0734698293841438E-2</v>
      </c>
      <c r="G6555" s="62">
        <v>2.4186677960316261E-2</v>
      </c>
      <c r="H6555" s="62">
        <v>0.70748456663319759</v>
      </c>
      <c r="I6555" s="62">
        <v>0.37618507226176701</v>
      </c>
      <c r="J6555" s="62">
        <v>3.6341287817356238E-2</v>
      </c>
      <c r="K6555" s="62"/>
      <c r="L6555" s="65">
        <f t="shared" si="919"/>
        <v>8.1881064102450052E-2</v>
      </c>
      <c r="M6555" s="65">
        <f t="shared" si="920"/>
        <v>0.35449290167931202</v>
      </c>
      <c r="N6555" s="65">
        <f t="shared" si="921"/>
        <v>0.14350997574356436</v>
      </c>
      <c r="O6555" s="65">
        <f t="shared" si="922"/>
        <v>3.9048341833888087E-3</v>
      </c>
      <c r="P6555" s="65">
        <f t="shared" si="923"/>
        <v>8.7981016603180459E-3</v>
      </c>
      <c r="Q6555" s="65">
        <f t="shared" si="924"/>
        <v>0.25735328971418353</v>
      </c>
      <c r="R6555" s="65">
        <f t="shared" si="925"/>
        <v>0.13684039264439105</v>
      </c>
      <c r="S6555" s="65">
        <f t="shared" si="926"/>
        <v>1.3219440272391881E-2</v>
      </c>
      <c r="T6555" s="66">
        <f>(L6555*'Football Field'!$F$4)+(M6555*'Football Field'!$F$5)+(N6555*'Football Field'!$F$6)+(O6555*'Football Field'!$F$7)+(P6555*'Football Field'!$F$8)+(Q6555*'Football Field'!$F$9)+(R6555*'Football Field'!$F$10)+(S6555*'Football Field'!$F$11)</f>
        <v>130049817.27747121</v>
      </c>
    </row>
    <row r="6556" spans="2:20" x14ac:dyDescent="0.3">
      <c r="B6556" s="62">
        <f t="shared" si="918"/>
        <v>6529</v>
      </c>
      <c r="C6556" s="62">
        <v>0.6046324847102702</v>
      </c>
      <c r="D6556" s="62">
        <v>0.55130127322614919</v>
      </c>
      <c r="E6556" s="62">
        <v>0.82711022901665798</v>
      </c>
      <c r="F6556" s="62">
        <v>0.7116600218749537</v>
      </c>
      <c r="G6556" s="62">
        <v>0.32681054315590008</v>
      </c>
      <c r="H6556" s="62">
        <v>0.28328056379142363</v>
      </c>
      <c r="I6556" s="62">
        <v>0.3324713162015247</v>
      </c>
      <c r="J6556" s="62">
        <v>0.78117513807335359</v>
      </c>
      <c r="K6556" s="62"/>
      <c r="L6556" s="65">
        <f t="shared" si="919"/>
        <v>0.13684292869428985</v>
      </c>
      <c r="M6556" s="65">
        <f t="shared" si="920"/>
        <v>0.12477278798096259</v>
      </c>
      <c r="N6556" s="65">
        <f t="shared" si="921"/>
        <v>0.1871950134235349</v>
      </c>
      <c r="O6556" s="65">
        <f t="shared" si="922"/>
        <v>0.16106584427840762</v>
      </c>
      <c r="P6556" s="65">
        <f t="shared" si="923"/>
        <v>7.3965115974631887E-2</v>
      </c>
      <c r="Q6556" s="65">
        <f t="shared" si="924"/>
        <v>6.4113230717273692E-2</v>
      </c>
      <c r="R6556" s="65">
        <f t="shared" si="925"/>
        <v>7.524628558067474E-2</v>
      </c>
      <c r="S6556" s="65">
        <f t="shared" si="926"/>
        <v>0.17679879335022469</v>
      </c>
      <c r="T6556" s="66">
        <f>(L6556*'Football Field'!$F$4)+(M6556*'Football Field'!$F$5)+(N6556*'Football Field'!$F$6)+(O6556*'Football Field'!$F$7)+(P6556*'Football Field'!$F$8)+(Q6556*'Football Field'!$F$9)+(R6556*'Football Field'!$F$10)+(S6556*'Football Field'!$F$11)</f>
        <v>130842623.55392168</v>
      </c>
    </row>
    <row r="6557" spans="2:20" x14ac:dyDescent="0.3">
      <c r="B6557" s="62">
        <f t="shared" si="918"/>
        <v>6530</v>
      </c>
      <c r="C6557" s="62">
        <v>0.80112686595174687</v>
      </c>
      <c r="D6557" s="62">
        <v>2.1313261328587907E-2</v>
      </c>
      <c r="E6557" s="62">
        <v>8.2700374005483024E-2</v>
      </c>
      <c r="F6557" s="62">
        <v>0.42261042624780876</v>
      </c>
      <c r="G6557" s="62">
        <v>0.93725643517597379</v>
      </c>
      <c r="H6557" s="62">
        <v>0.75312249858157332</v>
      </c>
      <c r="I6557" s="62">
        <v>8.3693439980198625E-2</v>
      </c>
      <c r="J6557" s="62">
        <v>0.32262464948304792</v>
      </c>
      <c r="K6557" s="62"/>
      <c r="L6557" s="65">
        <f t="shared" si="919"/>
        <v>0.23394336181259676</v>
      </c>
      <c r="M6557" s="65">
        <f t="shared" si="920"/>
        <v>6.2238531976789154E-3</v>
      </c>
      <c r="N6557" s="65">
        <f t="shared" si="921"/>
        <v>2.4149987149684603E-2</v>
      </c>
      <c r="O6557" s="65">
        <f t="shared" si="922"/>
        <v>0.12340979694397337</v>
      </c>
      <c r="P6557" s="65">
        <f t="shared" si="923"/>
        <v>0.27369562880040044</v>
      </c>
      <c r="Q6557" s="65">
        <f t="shared" si="924"/>
        <v>0.2199252286534702</v>
      </c>
      <c r="R6557" s="65">
        <f t="shared" si="925"/>
        <v>2.4439980161404005E-2</v>
      </c>
      <c r="S6557" s="65">
        <f t="shared" si="926"/>
        <v>9.4212163280791683E-2</v>
      </c>
      <c r="T6557" s="66">
        <f>(L6557*'Football Field'!$F$4)+(M6557*'Football Field'!$F$5)+(N6557*'Football Field'!$F$6)+(O6557*'Football Field'!$F$7)+(P6557*'Football Field'!$F$8)+(Q6557*'Football Field'!$F$9)+(R6557*'Football Field'!$F$10)+(S6557*'Football Field'!$F$11)</f>
        <v>134901752.61807582</v>
      </c>
    </row>
    <row r="6558" spans="2:20" x14ac:dyDescent="0.3">
      <c r="B6558" s="62">
        <f t="shared" ref="B6558:B6621" si="927">B6557+1</f>
        <v>6531</v>
      </c>
      <c r="C6558" s="62">
        <v>0.55192391293845533</v>
      </c>
      <c r="D6558" s="62">
        <v>0.84144056001220857</v>
      </c>
      <c r="E6558" s="62">
        <v>0.50456922556392569</v>
      </c>
      <c r="F6558" s="62">
        <v>0.63314730445623291</v>
      </c>
      <c r="G6558" s="62">
        <v>0.36281549138122671</v>
      </c>
      <c r="H6558" s="62">
        <v>6.2568115154603143E-2</v>
      </c>
      <c r="I6558" s="62">
        <v>0.67235899773128394</v>
      </c>
      <c r="J6558" s="62">
        <v>0.67091207031846334</v>
      </c>
      <c r="K6558" s="62"/>
      <c r="L6558" s="65">
        <f t="shared" si="919"/>
        <v>0.12836228883076867</v>
      </c>
      <c r="M6558" s="65">
        <f t="shared" si="920"/>
        <v>0.19569588065711313</v>
      </c>
      <c r="N6558" s="65">
        <f t="shared" si="921"/>
        <v>0.11734889383960447</v>
      </c>
      <c r="O6558" s="65">
        <f t="shared" si="922"/>
        <v>0.14725261084329244</v>
      </c>
      <c r="P6558" s="65">
        <f t="shared" si="923"/>
        <v>8.4380882591234038E-2</v>
      </c>
      <c r="Q6558" s="65">
        <f t="shared" si="924"/>
        <v>1.4551618947460855E-2</v>
      </c>
      <c r="R6558" s="65">
        <f t="shared" si="925"/>
        <v>0.15637216986170532</v>
      </c>
      <c r="S6558" s="65">
        <f t="shared" si="926"/>
        <v>0.15603565442882111</v>
      </c>
      <c r="T6558" s="66">
        <f>(L6558*'Football Field'!$F$4)+(M6558*'Football Field'!$F$5)+(N6558*'Football Field'!$F$6)+(O6558*'Football Field'!$F$7)+(P6558*'Football Field'!$F$8)+(Q6558*'Football Field'!$F$9)+(R6558*'Football Field'!$F$10)+(S6558*'Football Field'!$F$11)</f>
        <v>140684857.91615984</v>
      </c>
    </row>
    <row r="6559" spans="2:20" x14ac:dyDescent="0.3">
      <c r="B6559" s="62">
        <f t="shared" si="927"/>
        <v>6532</v>
      </c>
      <c r="C6559" s="62">
        <v>0.17702885140541846</v>
      </c>
      <c r="D6559" s="62">
        <v>0.55582834489652966</v>
      </c>
      <c r="E6559" s="62">
        <v>0.68852003295856146</v>
      </c>
      <c r="F6559" s="62">
        <v>3.5465490405178546E-2</v>
      </c>
      <c r="G6559" s="62">
        <v>0.48020663486535564</v>
      </c>
      <c r="H6559" s="62">
        <v>0.95958231966843077</v>
      </c>
      <c r="I6559" s="62">
        <v>3.2197891656788213E-2</v>
      </c>
      <c r="J6559" s="62">
        <v>0.26991904878335971</v>
      </c>
      <c r="K6559" s="62"/>
      <c r="L6559" s="65">
        <f t="shared" si="919"/>
        <v>5.5343158444904207E-2</v>
      </c>
      <c r="M6559" s="65">
        <f t="shared" si="920"/>
        <v>0.17376430969057266</v>
      </c>
      <c r="N6559" s="65">
        <f t="shared" si="921"/>
        <v>0.21524668422127055</v>
      </c>
      <c r="O6559" s="65">
        <f t="shared" si="922"/>
        <v>1.1087301528749286E-2</v>
      </c>
      <c r="P6559" s="65">
        <f t="shared" si="923"/>
        <v>0.1501232802939273</v>
      </c>
      <c r="Q6559" s="65">
        <f t="shared" si="924"/>
        <v>0.29998678710691346</v>
      </c>
      <c r="R6559" s="65">
        <f t="shared" si="925"/>
        <v>1.0065777444788575E-2</v>
      </c>
      <c r="S6559" s="65">
        <f t="shared" si="926"/>
        <v>8.4382701268873969E-2</v>
      </c>
      <c r="T6559" s="66">
        <f>(L6559*'Football Field'!$F$4)+(M6559*'Football Field'!$F$5)+(N6559*'Football Field'!$F$6)+(O6559*'Football Field'!$F$7)+(P6559*'Football Field'!$F$8)+(Q6559*'Football Field'!$F$9)+(R6559*'Football Field'!$F$10)+(S6559*'Football Field'!$F$11)</f>
        <v>127224354.53615962</v>
      </c>
    </row>
    <row r="6560" spans="2:20" x14ac:dyDescent="0.3">
      <c r="B6560" s="62">
        <f t="shared" si="927"/>
        <v>6533</v>
      </c>
      <c r="C6560" s="62">
        <v>0.2441150030206849</v>
      </c>
      <c r="D6560" s="62">
        <v>0.12099126823241146</v>
      </c>
      <c r="E6560" s="62">
        <v>0.88578202837914055</v>
      </c>
      <c r="F6560" s="62">
        <v>2.4105708419585037E-2</v>
      </c>
      <c r="G6560" s="62">
        <v>0.43726188878124916</v>
      </c>
      <c r="H6560" s="62">
        <v>3.7276934881640744E-2</v>
      </c>
      <c r="I6560" s="62">
        <v>0.65033016342059424</v>
      </c>
      <c r="J6560" s="62">
        <v>0.52347484379706199</v>
      </c>
      <c r="K6560" s="62"/>
      <c r="L6560" s="65">
        <f t="shared" si="919"/>
        <v>8.3505573584282719E-2</v>
      </c>
      <c r="M6560" s="65">
        <f t="shared" si="920"/>
        <v>4.1388055332187902E-2</v>
      </c>
      <c r="N6560" s="65">
        <f t="shared" si="921"/>
        <v>0.30300364760531301</v>
      </c>
      <c r="O6560" s="65">
        <f t="shared" si="922"/>
        <v>8.245953682995695E-3</v>
      </c>
      <c r="P6560" s="65">
        <f t="shared" si="923"/>
        <v>0.14957624225222685</v>
      </c>
      <c r="Q6560" s="65">
        <f t="shared" si="924"/>
        <v>1.2751497409979358E-2</v>
      </c>
      <c r="R6560" s="65">
        <f t="shared" si="925"/>
        <v>0.2224615146288057</v>
      </c>
      <c r="S6560" s="65">
        <f t="shared" si="926"/>
        <v>0.17906751550420877</v>
      </c>
      <c r="T6560" s="66">
        <f>(L6560*'Football Field'!$F$4)+(M6560*'Football Field'!$F$5)+(N6560*'Football Field'!$F$6)+(O6560*'Football Field'!$F$7)+(P6560*'Football Field'!$F$8)+(Q6560*'Football Field'!$F$9)+(R6560*'Football Field'!$F$10)+(S6560*'Football Field'!$F$11)</f>
        <v>159961485.35408837</v>
      </c>
    </row>
    <row r="6561" spans="2:20" x14ac:dyDescent="0.3">
      <c r="B6561" s="62">
        <f t="shared" si="927"/>
        <v>6534</v>
      </c>
      <c r="C6561" s="62">
        <v>0.38380755410899692</v>
      </c>
      <c r="D6561" s="62">
        <v>0.57983208358132243</v>
      </c>
      <c r="E6561" s="62">
        <v>0.2556076674618758</v>
      </c>
      <c r="F6561" s="62">
        <v>0.64268675806675657</v>
      </c>
      <c r="G6561" s="62">
        <v>0.11651115095335085</v>
      </c>
      <c r="H6561" s="62">
        <v>0.46831150930247034</v>
      </c>
      <c r="I6561" s="62">
        <v>0.33519534781763849</v>
      </c>
      <c r="J6561" s="62">
        <v>0.76640706370576672</v>
      </c>
      <c r="K6561" s="62"/>
      <c r="L6561" s="65">
        <f t="shared" si="919"/>
        <v>0.10816479942050565</v>
      </c>
      <c r="M6561" s="65">
        <f t="shared" si="920"/>
        <v>0.16340851123617173</v>
      </c>
      <c r="N6561" s="65">
        <f t="shared" si="921"/>
        <v>7.2035455752143596E-2</v>
      </c>
      <c r="O6561" s="65">
        <f t="shared" si="922"/>
        <v>0.18112224090504483</v>
      </c>
      <c r="P6561" s="65">
        <f t="shared" si="923"/>
        <v>3.283521946924086E-2</v>
      </c>
      <c r="Q6561" s="65">
        <f t="shared" si="924"/>
        <v>0.13197973809455191</v>
      </c>
      <c r="R6561" s="65">
        <f t="shared" si="925"/>
        <v>9.4464887872126438E-2</v>
      </c>
      <c r="S6561" s="65">
        <f t="shared" si="926"/>
        <v>0.2159891472502149</v>
      </c>
      <c r="T6561" s="66">
        <f>(L6561*'Football Field'!$F$4)+(M6561*'Football Field'!$F$5)+(N6561*'Football Field'!$F$6)+(O6561*'Football Field'!$F$7)+(P6561*'Football Field'!$F$8)+(Q6561*'Football Field'!$F$9)+(R6561*'Football Field'!$F$10)+(S6561*'Football Field'!$F$11)</f>
        <v>127584032.29275104</v>
      </c>
    </row>
    <row r="6562" spans="2:20" x14ac:dyDescent="0.3">
      <c r="B6562" s="62">
        <f t="shared" si="927"/>
        <v>6535</v>
      </c>
      <c r="C6562" s="62">
        <v>0.26980781616228622</v>
      </c>
      <c r="D6562" s="62">
        <v>0.62077908639692503</v>
      </c>
      <c r="E6562" s="62">
        <v>7.8938776636611863E-2</v>
      </c>
      <c r="F6562" s="62">
        <v>0.2945329832406034</v>
      </c>
      <c r="G6562" s="62">
        <v>0.39216954115175162</v>
      </c>
      <c r="H6562" s="62">
        <v>0.25557109835927705</v>
      </c>
      <c r="I6562" s="62">
        <v>0.74440796665417608</v>
      </c>
      <c r="J6562" s="62">
        <v>0.58893392679482237</v>
      </c>
      <c r="K6562" s="62"/>
      <c r="L6562" s="65">
        <f t="shared" si="919"/>
        <v>8.3142088407442694E-2</v>
      </c>
      <c r="M6562" s="65">
        <f t="shared" si="920"/>
        <v>0.19129493880807408</v>
      </c>
      <c r="N6562" s="65">
        <f t="shared" si="921"/>
        <v>2.4325220963757797E-2</v>
      </c>
      <c r="O6562" s="65">
        <f t="shared" si="922"/>
        <v>9.0761222857861118E-2</v>
      </c>
      <c r="P6562" s="65">
        <f t="shared" si="923"/>
        <v>0.12084822124475877</v>
      </c>
      <c r="Q6562" s="65">
        <f t="shared" si="924"/>
        <v>7.8755001083413351E-2</v>
      </c>
      <c r="R6562" s="65">
        <f t="shared" si="925"/>
        <v>0.22939154934466047</v>
      </c>
      <c r="S6562" s="65">
        <f t="shared" si="926"/>
        <v>0.18148175729003163</v>
      </c>
      <c r="T6562" s="66">
        <f>(L6562*'Football Field'!$F$4)+(M6562*'Football Field'!$F$5)+(N6562*'Football Field'!$F$6)+(O6562*'Football Field'!$F$7)+(P6562*'Football Field'!$F$8)+(Q6562*'Football Field'!$F$9)+(R6562*'Football Field'!$F$10)+(S6562*'Football Field'!$F$11)</f>
        <v>151401898.90849048</v>
      </c>
    </row>
    <row r="6563" spans="2:20" x14ac:dyDescent="0.3">
      <c r="B6563" s="62">
        <f t="shared" si="927"/>
        <v>6536</v>
      </c>
      <c r="C6563" s="62">
        <v>0.6390966208188954</v>
      </c>
      <c r="D6563" s="62">
        <v>0.28264637700046347</v>
      </c>
      <c r="E6563" s="62">
        <v>0.39628395774574476</v>
      </c>
      <c r="F6563" s="62">
        <v>0.74978334844188455</v>
      </c>
      <c r="G6563" s="62">
        <v>0.96343259303441686</v>
      </c>
      <c r="H6563" s="62">
        <v>0.86764980104470912</v>
      </c>
      <c r="I6563" s="62">
        <v>0.12313931893162144</v>
      </c>
      <c r="J6563" s="62">
        <v>0.62279717014874925</v>
      </c>
      <c r="K6563" s="62"/>
      <c r="L6563" s="65">
        <f t="shared" si="919"/>
        <v>0.13759313745803589</v>
      </c>
      <c r="M6563" s="65">
        <f t="shared" si="920"/>
        <v>6.0851834504787899E-2</v>
      </c>
      <c r="N6563" s="65">
        <f t="shared" si="921"/>
        <v>8.5317229499130912E-2</v>
      </c>
      <c r="O6563" s="65">
        <f t="shared" si="922"/>
        <v>0.16142323392935781</v>
      </c>
      <c r="P6563" s="65">
        <f t="shared" si="923"/>
        <v>0.20742045707436352</v>
      </c>
      <c r="Q6563" s="65">
        <f t="shared" si="924"/>
        <v>0.18679907615160485</v>
      </c>
      <c r="R6563" s="65">
        <f t="shared" si="925"/>
        <v>2.651105432937156E-2</v>
      </c>
      <c r="S6563" s="65">
        <f t="shared" si="926"/>
        <v>0.13408397705334738</v>
      </c>
      <c r="T6563" s="66">
        <f>(L6563*'Football Field'!$F$4)+(M6563*'Football Field'!$F$5)+(N6563*'Football Field'!$F$6)+(O6563*'Football Field'!$F$7)+(P6563*'Football Field'!$F$8)+(Q6563*'Football Field'!$F$9)+(R6563*'Football Field'!$F$10)+(S6563*'Football Field'!$F$11)</f>
        <v>132224352.47482374</v>
      </c>
    </row>
    <row r="6564" spans="2:20" x14ac:dyDescent="0.3">
      <c r="B6564" s="62">
        <f t="shared" si="927"/>
        <v>6537</v>
      </c>
      <c r="C6564" s="62">
        <v>0.73951828119754059</v>
      </c>
      <c r="D6564" s="62">
        <v>0.14819156369648168</v>
      </c>
      <c r="E6564" s="62">
        <v>0.85052262837667458</v>
      </c>
      <c r="F6564" s="62">
        <v>0.52661252753323096</v>
      </c>
      <c r="G6564" s="62">
        <v>0.25957262160042294</v>
      </c>
      <c r="H6564" s="62">
        <v>0.82727786751874011</v>
      </c>
      <c r="I6564" s="62">
        <v>0.29477121953431484</v>
      </c>
      <c r="J6564" s="62">
        <v>0.19356476584609694</v>
      </c>
      <c r="K6564" s="62"/>
      <c r="L6564" s="65">
        <f t="shared" si="919"/>
        <v>0.19258130719855404</v>
      </c>
      <c r="M6564" s="65">
        <f t="shared" si="920"/>
        <v>3.8591236725414896E-2</v>
      </c>
      <c r="N6564" s="65">
        <f t="shared" si="921"/>
        <v>0.22148845233344142</v>
      </c>
      <c r="O6564" s="65">
        <f t="shared" si="922"/>
        <v>0.13713755497059027</v>
      </c>
      <c r="P6564" s="65">
        <f t="shared" si="923"/>
        <v>6.7596482807450745E-2</v>
      </c>
      <c r="Q6564" s="65">
        <f t="shared" si="924"/>
        <v>0.21543517881018276</v>
      </c>
      <c r="R6564" s="65">
        <f t="shared" si="925"/>
        <v>7.6762709219985528E-2</v>
      </c>
      <c r="S6564" s="65">
        <f t="shared" si="926"/>
        <v>5.0407077934380276E-2</v>
      </c>
      <c r="T6564" s="66">
        <f>(L6564*'Football Field'!$F$4)+(M6564*'Football Field'!$F$5)+(N6564*'Football Field'!$F$6)+(O6564*'Football Field'!$F$7)+(P6564*'Football Field'!$F$8)+(Q6564*'Football Field'!$F$9)+(R6564*'Football Field'!$F$10)+(S6564*'Football Field'!$F$11)</f>
        <v>130284965.09176159</v>
      </c>
    </row>
    <row r="6565" spans="2:20" x14ac:dyDescent="0.3">
      <c r="B6565" s="62">
        <f t="shared" si="927"/>
        <v>6538</v>
      </c>
      <c r="C6565" s="62">
        <v>0.85586511334428483</v>
      </c>
      <c r="D6565" s="62">
        <v>1.6548061394318969E-2</v>
      </c>
      <c r="E6565" s="62">
        <v>0.36161801723716747</v>
      </c>
      <c r="F6565" s="62">
        <v>0.86944007164439252</v>
      </c>
      <c r="G6565" s="62">
        <v>0.80864638209984363</v>
      </c>
      <c r="H6565" s="62">
        <v>0.64651208649394831</v>
      </c>
      <c r="I6565" s="62">
        <v>0.53593534970202417</v>
      </c>
      <c r="J6565" s="62">
        <v>2.8977265296589061E-2</v>
      </c>
      <c r="K6565" s="62"/>
      <c r="L6565" s="65">
        <f t="shared" si="919"/>
        <v>0.2075557957887427</v>
      </c>
      <c r="M6565" s="65">
        <f t="shared" si="920"/>
        <v>4.013069346918462E-3</v>
      </c>
      <c r="N6565" s="65">
        <f t="shared" si="921"/>
        <v>8.7695963030818364E-2</v>
      </c>
      <c r="O6565" s="65">
        <f t="shared" si="922"/>
        <v>0.21084785808786863</v>
      </c>
      <c r="P6565" s="65">
        <f t="shared" si="923"/>
        <v>0.19610478419033869</v>
      </c>
      <c r="Q6565" s="65">
        <f t="shared" si="924"/>
        <v>0.15678560617450124</v>
      </c>
      <c r="R6565" s="65">
        <f t="shared" si="925"/>
        <v>0.12996964856303841</v>
      </c>
      <c r="S6565" s="65">
        <f t="shared" si="926"/>
        <v>7.027274817773389E-3</v>
      </c>
      <c r="T6565" s="66">
        <f>(L6565*'Football Field'!$F$4)+(M6565*'Football Field'!$F$5)+(N6565*'Football Field'!$F$6)+(O6565*'Football Field'!$F$7)+(P6565*'Football Field'!$F$8)+(Q6565*'Football Field'!$F$9)+(R6565*'Football Field'!$F$10)+(S6565*'Football Field'!$F$11)</f>
        <v>144931793.10421529</v>
      </c>
    </row>
    <row r="6566" spans="2:20" x14ac:dyDescent="0.3">
      <c r="B6566" s="62">
        <f t="shared" si="927"/>
        <v>6539</v>
      </c>
      <c r="C6566" s="62">
        <v>0.58903771542649364</v>
      </c>
      <c r="D6566" s="62">
        <v>0.4672154383922198</v>
      </c>
      <c r="E6566" s="62">
        <v>0.36023627732156793</v>
      </c>
      <c r="F6566" s="62">
        <v>0.69377428341632852</v>
      </c>
      <c r="G6566" s="62">
        <v>0.81730287612240471</v>
      </c>
      <c r="H6566" s="62">
        <v>0.12116277122111374</v>
      </c>
      <c r="I6566" s="62">
        <v>0.31175639567678415</v>
      </c>
      <c r="J6566" s="62">
        <v>0.8981212167736341</v>
      </c>
      <c r="K6566" s="62"/>
      <c r="L6566" s="65">
        <f t="shared" si="919"/>
        <v>0.13831699402509998</v>
      </c>
      <c r="M6566" s="65">
        <f t="shared" si="920"/>
        <v>0.10971086113516543</v>
      </c>
      <c r="N6566" s="65">
        <f t="shared" si="921"/>
        <v>8.4590167510469855E-2</v>
      </c>
      <c r="O6566" s="65">
        <f t="shared" si="922"/>
        <v>0.16291108514941829</v>
      </c>
      <c r="P6566" s="65">
        <f t="shared" si="923"/>
        <v>0.19191789264541054</v>
      </c>
      <c r="Q6566" s="65">
        <f t="shared" si="924"/>
        <v>2.8451268677967524E-2</v>
      </c>
      <c r="R6566" s="65">
        <f t="shared" si="925"/>
        <v>7.3206191027836792E-2</v>
      </c>
      <c r="S6566" s="65">
        <f t="shared" si="926"/>
        <v>0.21089553982863163</v>
      </c>
      <c r="T6566" s="66">
        <f>(L6566*'Football Field'!$F$4)+(M6566*'Football Field'!$F$5)+(N6566*'Football Field'!$F$6)+(O6566*'Football Field'!$F$7)+(P6566*'Football Field'!$F$8)+(Q6566*'Football Field'!$F$9)+(R6566*'Football Field'!$F$10)+(S6566*'Football Field'!$F$11)</f>
        <v>137863541.0389199</v>
      </c>
    </row>
    <row r="6567" spans="2:20" x14ac:dyDescent="0.3">
      <c r="B6567" s="62">
        <f t="shared" si="927"/>
        <v>6540</v>
      </c>
      <c r="C6567" s="62">
        <v>0.88918610963931832</v>
      </c>
      <c r="D6567" s="62">
        <v>0.20668894850631314</v>
      </c>
      <c r="E6567" s="62">
        <v>0.67205662183729986</v>
      </c>
      <c r="F6567" s="62">
        <v>0.47542032603643558</v>
      </c>
      <c r="G6567" s="62">
        <v>0.20649286065782502</v>
      </c>
      <c r="H6567" s="62">
        <v>0.39414794721766377</v>
      </c>
      <c r="I6567" s="62">
        <v>0.67743047606508833</v>
      </c>
      <c r="J6567" s="62">
        <v>0.95762323355768986</v>
      </c>
      <c r="K6567" s="62"/>
      <c r="L6567" s="65">
        <f t="shared" ref="L6567:L6630" si="928">C6567/SUM($C6567:$J6567)</f>
        <v>0.19852129353213172</v>
      </c>
      <c r="M6567" s="65">
        <f t="shared" ref="M6567:M6630" si="929">D6567/SUM($C6567:$J6567)</f>
        <v>4.6145747185494579E-2</v>
      </c>
      <c r="N6567" s="65">
        <f t="shared" ref="N6567:N6630" si="930">E6567/SUM($C6567:$J6567)</f>
        <v>0.15004457272515623</v>
      </c>
      <c r="O6567" s="65">
        <f t="shared" ref="O6567:O6630" si="931">F6567/SUM($C6567:$J6567)</f>
        <v>0.1061431989018642</v>
      </c>
      <c r="P6567" s="65">
        <f t="shared" ref="P6567:P6630" si="932">G6567/SUM($C6567:$J6567)</f>
        <v>4.6101968259006865E-2</v>
      </c>
      <c r="Q6567" s="65">
        <f t="shared" ref="Q6567:Q6630" si="933">H6567/SUM($C6567:$J6567)</f>
        <v>8.7998181119163368E-2</v>
      </c>
      <c r="R6567" s="65">
        <f t="shared" ref="R6567:R6630" si="934">I6567/SUM($C6567:$J6567)</f>
        <v>0.15124434910603832</v>
      </c>
      <c r="S6567" s="65">
        <f t="shared" ref="S6567:S6630" si="935">J6567/SUM($C6567:$J6567)</f>
        <v>0.2138006891711447</v>
      </c>
      <c r="T6567" s="66">
        <f>(L6567*'Football Field'!$F$4)+(M6567*'Football Field'!$F$5)+(N6567*'Football Field'!$F$6)+(O6567*'Football Field'!$F$7)+(P6567*'Football Field'!$F$8)+(Q6567*'Football Field'!$F$9)+(R6567*'Football Field'!$F$10)+(S6567*'Football Field'!$F$11)</f>
        <v>137985449.65815392</v>
      </c>
    </row>
    <row r="6568" spans="2:20" x14ac:dyDescent="0.3">
      <c r="B6568" s="62">
        <f t="shared" si="927"/>
        <v>6541</v>
      </c>
      <c r="C6568" s="62">
        <v>0.81597620998660714</v>
      </c>
      <c r="D6568" s="62">
        <v>0.7691752773966648</v>
      </c>
      <c r="E6568" s="62">
        <v>0.31088950265216353</v>
      </c>
      <c r="F6568" s="62">
        <v>0.38175953420880082</v>
      </c>
      <c r="G6568" s="62">
        <v>0.71513417188993522</v>
      </c>
      <c r="H6568" s="62">
        <v>0.59989348177241086</v>
      </c>
      <c r="I6568" s="62">
        <v>0.57583192484533496</v>
      </c>
      <c r="J6568" s="62">
        <v>0.34213001439108748</v>
      </c>
      <c r="K6568" s="62"/>
      <c r="L6568" s="65">
        <f t="shared" si="928"/>
        <v>0.18089429762771164</v>
      </c>
      <c r="M6568" s="65">
        <f t="shared" si="929"/>
        <v>0.17051896838947508</v>
      </c>
      <c r="N6568" s="65">
        <f t="shared" si="930"/>
        <v>6.8921296397862847E-2</v>
      </c>
      <c r="O6568" s="65">
        <f t="shared" si="931"/>
        <v>8.4632519867848657E-2</v>
      </c>
      <c r="P6568" s="65">
        <f t="shared" si="932"/>
        <v>0.15853856050010126</v>
      </c>
      <c r="Q6568" s="65">
        <f t="shared" si="933"/>
        <v>0.13299077682478491</v>
      </c>
      <c r="R6568" s="65">
        <f t="shared" si="934"/>
        <v>0.12765655459271269</v>
      </c>
      <c r="S6568" s="65">
        <f t="shared" si="935"/>
        <v>7.5847025799502726E-2</v>
      </c>
      <c r="T6568" s="66">
        <f>(L6568*'Football Field'!$F$4)+(M6568*'Football Field'!$F$5)+(N6568*'Football Field'!$F$6)+(O6568*'Football Field'!$F$7)+(P6568*'Football Field'!$F$8)+(Q6568*'Football Field'!$F$9)+(R6568*'Football Field'!$F$10)+(S6568*'Football Field'!$F$11)</f>
        <v>140271983.34773821</v>
      </c>
    </row>
    <row r="6569" spans="2:20" x14ac:dyDescent="0.3">
      <c r="B6569" s="62">
        <f t="shared" si="927"/>
        <v>6542</v>
      </c>
      <c r="C6569" s="62">
        <v>0.69121225303578948</v>
      </c>
      <c r="D6569" s="62">
        <v>0.86203088464952571</v>
      </c>
      <c r="E6569" s="62">
        <v>0.43457279256135639</v>
      </c>
      <c r="F6569" s="62">
        <v>0.36354215312230842</v>
      </c>
      <c r="G6569" s="62">
        <v>0.30846253464368689</v>
      </c>
      <c r="H6569" s="62">
        <v>0.94892135936285138</v>
      </c>
      <c r="I6569" s="62">
        <v>0.72201526385256243</v>
      </c>
      <c r="J6569" s="62">
        <v>0.9871260542044028</v>
      </c>
      <c r="K6569" s="62"/>
      <c r="L6569" s="65">
        <f t="shared" si="928"/>
        <v>0.12997883079334779</v>
      </c>
      <c r="M6569" s="65">
        <f t="shared" si="929"/>
        <v>0.16210037655206197</v>
      </c>
      <c r="N6569" s="65">
        <f t="shared" si="930"/>
        <v>8.1719129288641945E-2</v>
      </c>
      <c r="O6569" s="65">
        <f t="shared" si="931"/>
        <v>6.8362190918058299E-2</v>
      </c>
      <c r="P6569" s="65">
        <f t="shared" si="932"/>
        <v>5.8004758191783676E-2</v>
      </c>
      <c r="Q6569" s="65">
        <f t="shared" si="933"/>
        <v>0.17843967357799628</v>
      </c>
      <c r="R6569" s="65">
        <f t="shared" si="934"/>
        <v>0.13577117505995281</v>
      </c>
      <c r="S6569" s="65">
        <f t="shared" si="935"/>
        <v>0.1856238656181573</v>
      </c>
      <c r="T6569" s="66">
        <f>(L6569*'Football Field'!$F$4)+(M6569*'Football Field'!$F$5)+(N6569*'Football Field'!$F$6)+(O6569*'Football Field'!$F$7)+(P6569*'Football Field'!$F$8)+(Q6569*'Football Field'!$F$9)+(R6569*'Football Field'!$F$10)+(S6569*'Football Field'!$F$11)</f>
        <v>134496678.21942332</v>
      </c>
    </row>
    <row r="6570" spans="2:20" x14ac:dyDescent="0.3">
      <c r="B6570" s="62">
        <f t="shared" si="927"/>
        <v>6543</v>
      </c>
      <c r="C6570" s="62">
        <v>0.97081635039206893</v>
      </c>
      <c r="D6570" s="62">
        <v>2.4968566391948999E-2</v>
      </c>
      <c r="E6570" s="62">
        <v>0.23277922770115833</v>
      </c>
      <c r="F6570" s="62">
        <v>0.49867695440640547</v>
      </c>
      <c r="G6570" s="62">
        <v>0.50846462818873828</v>
      </c>
      <c r="H6570" s="62">
        <v>7.664560799387854E-2</v>
      </c>
      <c r="I6570" s="62">
        <v>0.71616678082649254</v>
      </c>
      <c r="J6570" s="62">
        <v>0.46441393728842006</v>
      </c>
      <c r="K6570" s="62"/>
      <c r="L6570" s="65">
        <f t="shared" si="928"/>
        <v>0.27793737055540363</v>
      </c>
      <c r="M6570" s="65">
        <f t="shared" si="929"/>
        <v>7.1483115078497554E-3</v>
      </c>
      <c r="N6570" s="65">
        <f t="shared" si="930"/>
        <v>6.6642930396721173E-2</v>
      </c>
      <c r="O6570" s="65">
        <f t="shared" si="931"/>
        <v>0.14276743630071595</v>
      </c>
      <c r="P6570" s="65">
        <f t="shared" si="932"/>
        <v>0.1455695731969652</v>
      </c>
      <c r="Q6570" s="65">
        <f t="shared" si="933"/>
        <v>2.1943057244385753E-2</v>
      </c>
      <c r="R6570" s="65">
        <f t="shared" si="934"/>
        <v>0.20503312687477532</v>
      </c>
      <c r="S6570" s="65">
        <f t="shared" si="935"/>
        <v>0.13295819392318312</v>
      </c>
      <c r="T6570" s="66">
        <f>(L6570*'Football Field'!$F$4)+(M6570*'Football Field'!$F$5)+(N6570*'Football Field'!$F$6)+(O6570*'Football Field'!$F$7)+(P6570*'Football Field'!$F$8)+(Q6570*'Football Field'!$F$9)+(R6570*'Football Field'!$F$10)+(S6570*'Football Field'!$F$11)</f>
        <v>150801463.09914494</v>
      </c>
    </row>
    <row r="6571" spans="2:20" x14ac:dyDescent="0.3">
      <c r="B6571" s="62">
        <f t="shared" si="927"/>
        <v>6544</v>
      </c>
      <c r="C6571" s="62">
        <v>0.43178547210036156</v>
      </c>
      <c r="D6571" s="62">
        <v>0.20099973046707698</v>
      </c>
      <c r="E6571" s="62">
        <v>0.23992916546913223</v>
      </c>
      <c r="F6571" s="62">
        <v>0.91574993440431174</v>
      </c>
      <c r="G6571" s="62">
        <v>0.26085651387022935</v>
      </c>
      <c r="H6571" s="62">
        <v>0.20689204822119178</v>
      </c>
      <c r="I6571" s="62">
        <v>0.63826620147168744</v>
      </c>
      <c r="J6571" s="62">
        <v>0.24201154105858569</v>
      </c>
      <c r="K6571" s="62"/>
      <c r="L6571" s="65">
        <f t="shared" si="928"/>
        <v>0.13766515707972815</v>
      </c>
      <c r="M6571" s="65">
        <f t="shared" si="929"/>
        <v>6.4084276233595874E-2</v>
      </c>
      <c r="N6571" s="65">
        <f t="shared" si="930"/>
        <v>7.6496057386198746E-2</v>
      </c>
      <c r="O6571" s="65">
        <f t="shared" si="931"/>
        <v>0.29196642015833763</v>
      </c>
      <c r="P6571" s="65">
        <f t="shared" si="932"/>
        <v>8.3168275168064271E-2</v>
      </c>
      <c r="Q6571" s="65">
        <f t="shared" si="933"/>
        <v>6.5962910188643212E-2</v>
      </c>
      <c r="R6571" s="65">
        <f t="shared" si="934"/>
        <v>0.20349692743682216</v>
      </c>
      <c r="S6571" s="65">
        <f t="shared" si="935"/>
        <v>7.7159976348609952E-2</v>
      </c>
      <c r="T6571" s="66">
        <f>(L6571*'Football Field'!$F$4)+(M6571*'Football Field'!$F$5)+(N6571*'Football Field'!$F$6)+(O6571*'Football Field'!$F$7)+(P6571*'Football Field'!$F$8)+(Q6571*'Football Field'!$F$9)+(R6571*'Football Field'!$F$10)+(S6571*'Football Field'!$F$11)</f>
        <v>146849973.99489343</v>
      </c>
    </row>
    <row r="6572" spans="2:20" x14ac:dyDescent="0.3">
      <c r="B6572" s="62">
        <f t="shared" si="927"/>
        <v>6545</v>
      </c>
      <c r="C6572" s="62">
        <v>0.67041509123559506</v>
      </c>
      <c r="D6572" s="62">
        <v>0.27789508156754894</v>
      </c>
      <c r="E6572" s="62">
        <v>0.60486284770349685</v>
      </c>
      <c r="F6572" s="62">
        <v>0.76182571523523257</v>
      </c>
      <c r="G6572" s="62">
        <v>0.40036308141335319</v>
      </c>
      <c r="H6572" s="62">
        <v>0.48426774555141439</v>
      </c>
      <c r="I6572" s="62">
        <v>0.97658987815517651</v>
      </c>
      <c r="J6572" s="62">
        <v>0.79208233530520644</v>
      </c>
      <c r="K6572" s="62"/>
      <c r="L6572" s="65">
        <f t="shared" si="928"/>
        <v>0.13493848027742208</v>
      </c>
      <c r="M6572" s="65">
        <f t="shared" si="929"/>
        <v>5.593361556671405E-2</v>
      </c>
      <c r="N6572" s="65">
        <f t="shared" si="930"/>
        <v>0.12174438569835429</v>
      </c>
      <c r="O6572" s="65">
        <f t="shared" si="931"/>
        <v>0.15333724672074378</v>
      </c>
      <c r="P6572" s="65">
        <f t="shared" si="932"/>
        <v>8.058348696407644E-2</v>
      </c>
      <c r="Q6572" s="65">
        <f t="shared" si="933"/>
        <v>9.7471483691761618E-2</v>
      </c>
      <c r="R6572" s="65">
        <f t="shared" si="934"/>
        <v>0.19656412234053183</v>
      </c>
      <c r="S6572" s="65">
        <f t="shared" si="935"/>
        <v>0.15942717874039586</v>
      </c>
      <c r="T6572" s="66">
        <f>(L6572*'Football Field'!$F$4)+(M6572*'Football Field'!$F$5)+(N6572*'Football Field'!$F$6)+(O6572*'Football Field'!$F$7)+(P6572*'Football Field'!$F$8)+(Q6572*'Football Field'!$F$9)+(R6572*'Football Field'!$F$10)+(S6572*'Football Field'!$F$11)</f>
        <v>146550850.7325438</v>
      </c>
    </row>
    <row r="6573" spans="2:20" x14ac:dyDescent="0.3">
      <c r="B6573" s="62">
        <f t="shared" si="927"/>
        <v>6546</v>
      </c>
      <c r="C6573" s="62">
        <v>0.94222008568591009</v>
      </c>
      <c r="D6573" s="62">
        <v>8.934990983021629E-2</v>
      </c>
      <c r="E6573" s="62">
        <v>0.32677882928741309</v>
      </c>
      <c r="F6573" s="62">
        <v>0.49970176128368893</v>
      </c>
      <c r="G6573" s="62">
        <v>9.7517451428987711E-2</v>
      </c>
      <c r="H6573" s="62">
        <v>0.1215462457912414</v>
      </c>
      <c r="I6573" s="62">
        <v>0.3257005790632217</v>
      </c>
      <c r="J6573" s="62">
        <v>0.50595483526777618</v>
      </c>
      <c r="K6573" s="62"/>
      <c r="L6573" s="65">
        <f t="shared" si="928"/>
        <v>0.32392392097967426</v>
      </c>
      <c r="M6573" s="65">
        <f t="shared" si="929"/>
        <v>3.0717423212555068E-2</v>
      </c>
      <c r="N6573" s="65">
        <f t="shared" si="930"/>
        <v>0.11234262704012461</v>
      </c>
      <c r="O6573" s="65">
        <f t="shared" si="931"/>
        <v>0.17179144904094057</v>
      </c>
      <c r="P6573" s="65">
        <f t="shared" si="932"/>
        <v>3.3525325675717553E-2</v>
      </c>
      <c r="Q6573" s="65">
        <f t="shared" si="933"/>
        <v>4.1786135866968499E-2</v>
      </c>
      <c r="R6573" s="65">
        <f t="shared" si="934"/>
        <v>0.11197193759535118</v>
      </c>
      <c r="S6573" s="65">
        <f t="shared" si="935"/>
        <v>0.17394118058866812</v>
      </c>
      <c r="T6573" s="66">
        <f>(L6573*'Football Field'!$F$4)+(M6573*'Football Field'!$F$5)+(N6573*'Football Field'!$F$6)+(O6573*'Football Field'!$F$7)+(P6573*'Football Field'!$F$8)+(Q6573*'Football Field'!$F$9)+(R6573*'Football Field'!$F$10)+(S6573*'Football Field'!$F$11)</f>
        <v>130121204.9714694</v>
      </c>
    </row>
    <row r="6574" spans="2:20" x14ac:dyDescent="0.3">
      <c r="B6574" s="62">
        <f t="shared" si="927"/>
        <v>6547</v>
      </c>
      <c r="C6574" s="62">
        <v>0.21313080710681209</v>
      </c>
      <c r="D6574" s="62">
        <v>0.79319803027885971</v>
      </c>
      <c r="E6574" s="62">
        <v>5.4661071188557564E-3</v>
      </c>
      <c r="F6574" s="62">
        <v>0.16023618171418919</v>
      </c>
      <c r="G6574" s="62">
        <v>0.96704688865878574</v>
      </c>
      <c r="H6574" s="62">
        <v>0.67413665721480742</v>
      </c>
      <c r="I6574" s="62">
        <v>0.32580594371103033</v>
      </c>
      <c r="J6574" s="62">
        <v>0.36653509642833682</v>
      </c>
      <c r="K6574" s="62"/>
      <c r="L6574" s="65">
        <f t="shared" si="928"/>
        <v>6.0798008818730362E-2</v>
      </c>
      <c r="M6574" s="65">
        <f t="shared" si="929"/>
        <v>0.22626884163078975</v>
      </c>
      <c r="N6574" s="65">
        <f t="shared" si="930"/>
        <v>1.5592697898890245E-3</v>
      </c>
      <c r="O6574" s="65">
        <f t="shared" si="931"/>
        <v>4.5709209856539694E-2</v>
      </c>
      <c r="P6574" s="65">
        <f t="shared" si="932"/>
        <v>0.27586122373823369</v>
      </c>
      <c r="Q6574" s="65">
        <f t="shared" si="933"/>
        <v>0.19230521850290158</v>
      </c>
      <c r="R6574" s="65">
        <f t="shared" si="934"/>
        <v>9.2939884701937467E-2</v>
      </c>
      <c r="S6574" s="65">
        <f t="shared" si="935"/>
        <v>0.10455834296097846</v>
      </c>
      <c r="T6574" s="66">
        <f>(L6574*'Football Field'!$F$4)+(M6574*'Football Field'!$F$5)+(N6574*'Football Field'!$F$6)+(O6574*'Football Field'!$F$7)+(P6574*'Football Field'!$F$8)+(Q6574*'Football Field'!$F$9)+(R6574*'Football Field'!$F$10)+(S6574*'Football Field'!$F$11)</f>
        <v>143653638.97045159</v>
      </c>
    </row>
    <row r="6575" spans="2:20" x14ac:dyDescent="0.3">
      <c r="B6575" s="62">
        <f t="shared" si="927"/>
        <v>6548</v>
      </c>
      <c r="C6575" s="62">
        <v>0.9705982173156722</v>
      </c>
      <c r="D6575" s="62">
        <v>0.40966093897560085</v>
      </c>
      <c r="E6575" s="62">
        <v>0.11239658367926597</v>
      </c>
      <c r="F6575" s="62">
        <v>0.61938570904654788</v>
      </c>
      <c r="G6575" s="62">
        <v>0.57654421049284854</v>
      </c>
      <c r="H6575" s="62">
        <v>0.88776911595502295</v>
      </c>
      <c r="I6575" s="62">
        <v>0.94017503696083604</v>
      </c>
      <c r="J6575" s="62">
        <v>0.8173579031339695</v>
      </c>
      <c r="K6575" s="62"/>
      <c r="L6575" s="65">
        <f t="shared" si="928"/>
        <v>0.18196825075343995</v>
      </c>
      <c r="M6575" s="65">
        <f t="shared" si="929"/>
        <v>7.6803442596018179E-2</v>
      </c>
      <c r="N6575" s="65">
        <f t="shared" si="930"/>
        <v>2.1072169058112714E-2</v>
      </c>
      <c r="O6575" s="65">
        <f t="shared" si="931"/>
        <v>0.11612274987336259</v>
      </c>
      <c r="P6575" s="65">
        <f t="shared" si="932"/>
        <v>0.10809080378857266</v>
      </c>
      <c r="Q6575" s="65">
        <f t="shared" si="933"/>
        <v>0.16643940841972826</v>
      </c>
      <c r="R6575" s="65">
        <f t="shared" si="934"/>
        <v>0.17626449732306926</v>
      </c>
      <c r="S6575" s="65">
        <f t="shared" si="935"/>
        <v>0.15323867818769635</v>
      </c>
      <c r="T6575" s="66">
        <f>(L6575*'Football Field'!$F$4)+(M6575*'Football Field'!$F$5)+(N6575*'Football Field'!$F$6)+(O6575*'Football Field'!$F$7)+(P6575*'Football Field'!$F$8)+(Q6575*'Football Field'!$F$9)+(R6575*'Football Field'!$F$10)+(S6575*'Football Field'!$F$11)</f>
        <v>142747794.2935102</v>
      </c>
    </row>
    <row r="6576" spans="2:20" x14ac:dyDescent="0.3">
      <c r="B6576" s="62">
        <f t="shared" si="927"/>
        <v>6549</v>
      </c>
      <c r="C6576" s="62">
        <v>0.42084532564948507</v>
      </c>
      <c r="D6576" s="62">
        <v>0.76585042113330348</v>
      </c>
      <c r="E6576" s="62">
        <v>0.6655964776879475</v>
      </c>
      <c r="F6576" s="62">
        <v>0.58303398108511428</v>
      </c>
      <c r="G6576" s="62">
        <v>0.10028849423690245</v>
      </c>
      <c r="H6576" s="62">
        <v>0.47640080938058083</v>
      </c>
      <c r="I6576" s="62">
        <v>0.65613222428745899</v>
      </c>
      <c r="J6576" s="62">
        <v>0.17218805776678869</v>
      </c>
      <c r="K6576" s="62"/>
      <c r="L6576" s="65">
        <f t="shared" si="928"/>
        <v>0.10958555410982951</v>
      </c>
      <c r="M6576" s="65">
        <f t="shared" si="929"/>
        <v>0.19942277518614998</v>
      </c>
      <c r="N6576" s="65">
        <f t="shared" si="930"/>
        <v>0.17331726022718091</v>
      </c>
      <c r="O6576" s="65">
        <f t="shared" si="931"/>
        <v>0.15181849004374293</v>
      </c>
      <c r="P6576" s="65">
        <f t="shared" si="932"/>
        <v>2.6114511774202109E-2</v>
      </c>
      <c r="Q6576" s="65">
        <f t="shared" si="933"/>
        <v>0.12405186298261096</v>
      </c>
      <c r="R6576" s="65">
        <f t="shared" si="934"/>
        <v>0.17085282640811031</v>
      </c>
      <c r="S6576" s="65">
        <f t="shared" si="935"/>
        <v>4.4836719268173147E-2</v>
      </c>
      <c r="T6576" s="66">
        <f>(L6576*'Football Field'!$F$4)+(M6576*'Football Field'!$F$5)+(N6576*'Football Field'!$F$6)+(O6576*'Football Field'!$F$7)+(P6576*'Football Field'!$F$8)+(Q6576*'Football Field'!$F$9)+(R6576*'Football Field'!$F$10)+(S6576*'Football Field'!$F$11)</f>
        <v>138630581.86096346</v>
      </c>
    </row>
    <row r="6577" spans="2:20" x14ac:dyDescent="0.3">
      <c r="B6577" s="62">
        <f t="shared" si="927"/>
        <v>6550</v>
      </c>
      <c r="C6577" s="62">
        <v>0.83375959191302917</v>
      </c>
      <c r="D6577" s="62">
        <v>0.20840155550661665</v>
      </c>
      <c r="E6577" s="62">
        <v>0.79157648121060142</v>
      </c>
      <c r="F6577" s="62">
        <v>0.367476789305062</v>
      </c>
      <c r="G6577" s="62">
        <v>0.89643815171049201</v>
      </c>
      <c r="H6577" s="62">
        <v>4.6271279168601964E-2</v>
      </c>
      <c r="I6577" s="62">
        <v>0.70464505330562566</v>
      </c>
      <c r="J6577" s="62">
        <v>8.3149787363510086E-3</v>
      </c>
      <c r="K6577" s="62"/>
      <c r="L6577" s="65">
        <f t="shared" si="928"/>
        <v>0.21617440858185802</v>
      </c>
      <c r="M6577" s="65">
        <f t="shared" si="929"/>
        <v>5.4033660837189461E-2</v>
      </c>
      <c r="N6577" s="65">
        <f t="shared" si="930"/>
        <v>0.20523731220936844</v>
      </c>
      <c r="O6577" s="65">
        <f t="shared" si="931"/>
        <v>9.5278157356261328E-2</v>
      </c>
      <c r="P6577" s="65">
        <f t="shared" si="932"/>
        <v>0.23242549669694684</v>
      </c>
      <c r="Q6577" s="65">
        <f t="shared" si="933"/>
        <v>1.1997063069041095E-2</v>
      </c>
      <c r="R6577" s="65">
        <f t="shared" si="934"/>
        <v>0.18269802127129811</v>
      </c>
      <c r="S6577" s="65">
        <f t="shared" si="935"/>
        <v>2.155879978036766E-3</v>
      </c>
      <c r="T6577" s="66">
        <f>(L6577*'Football Field'!$F$4)+(M6577*'Football Field'!$F$5)+(N6577*'Football Field'!$F$6)+(O6577*'Football Field'!$F$7)+(P6577*'Football Field'!$F$8)+(Q6577*'Football Field'!$F$9)+(R6577*'Football Field'!$F$10)+(S6577*'Football Field'!$F$11)</f>
        <v>157245977.42853743</v>
      </c>
    </row>
    <row r="6578" spans="2:20" x14ac:dyDescent="0.3">
      <c r="B6578" s="62">
        <f t="shared" si="927"/>
        <v>6551</v>
      </c>
      <c r="C6578" s="62">
        <v>6.9551515589869051E-2</v>
      </c>
      <c r="D6578" s="62">
        <v>0.96117987893034906</v>
      </c>
      <c r="E6578" s="62">
        <v>0.6371378941166006</v>
      </c>
      <c r="F6578" s="62">
        <v>0.45182683403655977</v>
      </c>
      <c r="G6578" s="62">
        <v>0.72612365292582259</v>
      </c>
      <c r="H6578" s="62">
        <v>0.94932197766035142</v>
      </c>
      <c r="I6578" s="62">
        <v>0.46352990921144033</v>
      </c>
      <c r="J6578" s="62">
        <v>0.60029180997964315</v>
      </c>
      <c r="K6578" s="62"/>
      <c r="L6578" s="65">
        <f t="shared" si="928"/>
        <v>1.431406430285233E-2</v>
      </c>
      <c r="M6578" s="65">
        <f t="shared" si="929"/>
        <v>0.19781582726028901</v>
      </c>
      <c r="N6578" s="65">
        <f t="shared" si="930"/>
        <v>0.13112629838216458</v>
      </c>
      <c r="O6578" s="65">
        <f t="shared" si="931"/>
        <v>9.2988316664310969E-2</v>
      </c>
      <c r="P6578" s="65">
        <f t="shared" si="932"/>
        <v>0.14944003120064606</v>
      </c>
      <c r="Q6578" s="65">
        <f t="shared" si="933"/>
        <v>0.19537540939396225</v>
      </c>
      <c r="R6578" s="65">
        <f t="shared" si="934"/>
        <v>9.5396870513549531E-2</v>
      </c>
      <c r="S6578" s="65">
        <f t="shared" si="935"/>
        <v>0.12354318228222526</v>
      </c>
      <c r="T6578" s="66">
        <f>(L6578*'Football Field'!$F$4)+(M6578*'Football Field'!$F$5)+(N6578*'Football Field'!$F$6)+(O6578*'Football Field'!$F$7)+(P6578*'Football Field'!$F$8)+(Q6578*'Football Field'!$F$9)+(R6578*'Football Field'!$F$10)+(S6578*'Football Field'!$F$11)</f>
        <v>137818030.95000845</v>
      </c>
    </row>
    <row r="6579" spans="2:20" x14ac:dyDescent="0.3">
      <c r="B6579" s="62">
        <f t="shared" si="927"/>
        <v>6552</v>
      </c>
      <c r="C6579" s="62">
        <v>0.60283896730550302</v>
      </c>
      <c r="D6579" s="62">
        <v>0.98675255292382014</v>
      </c>
      <c r="E6579" s="62">
        <v>0.78925307978129999</v>
      </c>
      <c r="F6579" s="62">
        <v>0.78800420968356699</v>
      </c>
      <c r="G6579" s="62">
        <v>0.2316645436479523</v>
      </c>
      <c r="H6579" s="62">
        <v>0.87366921410232068</v>
      </c>
      <c r="I6579" s="62">
        <v>0.7711860027914631</v>
      </c>
      <c r="J6579" s="62">
        <v>5.5148504006862442E-2</v>
      </c>
      <c r="K6579" s="62"/>
      <c r="L6579" s="65">
        <f t="shared" si="928"/>
        <v>0.11823809914278539</v>
      </c>
      <c r="M6579" s="65">
        <f t="shared" si="929"/>
        <v>0.19353716748518854</v>
      </c>
      <c r="N6579" s="65">
        <f t="shared" si="930"/>
        <v>0.15480051714811932</v>
      </c>
      <c r="O6579" s="65">
        <f t="shared" si="931"/>
        <v>0.15455556943498089</v>
      </c>
      <c r="P6579" s="65">
        <f t="shared" si="932"/>
        <v>4.5437632212373867E-2</v>
      </c>
      <c r="Q6579" s="65">
        <f t="shared" si="933"/>
        <v>0.17135751462244039</v>
      </c>
      <c r="R6579" s="65">
        <f t="shared" si="934"/>
        <v>0.15125692266235991</v>
      </c>
      <c r="S6579" s="65">
        <f t="shared" si="935"/>
        <v>1.0816577291751617E-2</v>
      </c>
      <c r="T6579" s="66">
        <f>(L6579*'Football Field'!$F$4)+(M6579*'Football Field'!$F$5)+(N6579*'Football Field'!$F$6)+(O6579*'Football Field'!$F$7)+(P6579*'Football Field'!$F$8)+(Q6579*'Football Field'!$F$9)+(R6579*'Football Field'!$F$10)+(S6579*'Football Field'!$F$11)</f>
        <v>136742845.48070964</v>
      </c>
    </row>
    <row r="6580" spans="2:20" x14ac:dyDescent="0.3">
      <c r="B6580" s="62">
        <f t="shared" si="927"/>
        <v>6553</v>
      </c>
      <c r="C6580" s="62">
        <v>0.32515977035504851</v>
      </c>
      <c r="D6580" s="62">
        <v>0.46654471467397074</v>
      </c>
      <c r="E6580" s="62">
        <v>0.43789549343979106</v>
      </c>
      <c r="F6580" s="62">
        <v>0.50575570486628585</v>
      </c>
      <c r="G6580" s="62">
        <v>0.86643515321737896</v>
      </c>
      <c r="H6580" s="62">
        <v>0.69901345044762275</v>
      </c>
      <c r="I6580" s="62">
        <v>0.96708637476856996</v>
      </c>
      <c r="J6580" s="62">
        <v>0.51492285699742202</v>
      </c>
      <c r="K6580" s="62"/>
      <c r="L6580" s="65">
        <f t="shared" si="928"/>
        <v>6.7985040411723166E-2</v>
      </c>
      <c r="M6580" s="65">
        <f t="shared" si="929"/>
        <v>9.7546080950765113E-2</v>
      </c>
      <c r="N6580" s="65">
        <f t="shared" si="930"/>
        <v>9.1556045771310574E-2</v>
      </c>
      <c r="O6580" s="65">
        <f t="shared" si="931"/>
        <v>0.10574439143024857</v>
      </c>
      <c r="P6580" s="65">
        <f t="shared" si="932"/>
        <v>0.18115595555164132</v>
      </c>
      <c r="Q6580" s="65">
        <f t="shared" si="933"/>
        <v>0.14615109865875769</v>
      </c>
      <c r="R6580" s="65">
        <f t="shared" si="934"/>
        <v>0.20220030970767747</v>
      </c>
      <c r="S6580" s="65">
        <f t="shared" si="935"/>
        <v>0.10766107751787617</v>
      </c>
      <c r="T6580" s="66">
        <f>(L6580*'Football Field'!$F$4)+(M6580*'Football Field'!$F$5)+(N6580*'Football Field'!$F$6)+(O6580*'Football Field'!$F$7)+(P6580*'Football Field'!$F$8)+(Q6580*'Football Field'!$F$9)+(R6580*'Football Field'!$F$10)+(S6580*'Football Field'!$F$11)</f>
        <v>154237919.39828745</v>
      </c>
    </row>
    <row r="6581" spans="2:20" x14ac:dyDescent="0.3">
      <c r="B6581" s="62">
        <f t="shared" si="927"/>
        <v>6554</v>
      </c>
      <c r="C6581" s="62">
        <v>0.76829120497259229</v>
      </c>
      <c r="D6581" s="62">
        <v>0.45984006572802838</v>
      </c>
      <c r="E6581" s="62">
        <v>0.39161354928290504</v>
      </c>
      <c r="F6581" s="62">
        <v>0.92505759539931109</v>
      </c>
      <c r="G6581" s="62">
        <v>0.14129802890897447</v>
      </c>
      <c r="H6581" s="62">
        <v>0.80306735912165628</v>
      </c>
      <c r="I6581" s="62">
        <v>0.62882711289935389</v>
      </c>
      <c r="J6581" s="62">
        <v>0.99769146556443467</v>
      </c>
      <c r="K6581" s="62"/>
      <c r="L6581" s="65">
        <f t="shared" si="928"/>
        <v>0.15018340602237223</v>
      </c>
      <c r="M6581" s="65">
        <f t="shared" si="929"/>
        <v>8.9888244001244871E-2</v>
      </c>
      <c r="N6581" s="65">
        <f t="shared" si="930"/>
        <v>7.6551516267734585E-2</v>
      </c>
      <c r="O6581" s="65">
        <f t="shared" si="931"/>
        <v>0.1808276595446516</v>
      </c>
      <c r="P6581" s="65">
        <f t="shared" si="932"/>
        <v>2.7620541675411236E-2</v>
      </c>
      <c r="Q6581" s="65">
        <f t="shared" si="933"/>
        <v>0.15698135092225143</v>
      </c>
      <c r="R6581" s="65">
        <f t="shared" si="934"/>
        <v>0.12292135716666021</v>
      </c>
      <c r="S6581" s="65">
        <f t="shared" si="935"/>
        <v>0.19502592439967381</v>
      </c>
      <c r="T6581" s="66">
        <f>(L6581*'Football Field'!$F$4)+(M6581*'Football Field'!$F$5)+(N6581*'Football Field'!$F$6)+(O6581*'Football Field'!$F$7)+(P6581*'Football Field'!$F$8)+(Q6581*'Football Field'!$F$9)+(R6581*'Football Field'!$F$10)+(S6581*'Football Field'!$F$11)</f>
        <v>131092660.5714553</v>
      </c>
    </row>
    <row r="6582" spans="2:20" x14ac:dyDescent="0.3">
      <c r="B6582" s="62">
        <f t="shared" si="927"/>
        <v>6555</v>
      </c>
      <c r="C6582" s="62">
        <v>0.52244000649445921</v>
      </c>
      <c r="D6582" s="62">
        <v>0.594502424411676</v>
      </c>
      <c r="E6582" s="62">
        <v>0.12763038210095223</v>
      </c>
      <c r="F6582" s="62">
        <v>0.64658393152647153</v>
      </c>
      <c r="G6582" s="62">
        <v>0.17259939797439439</v>
      </c>
      <c r="H6582" s="62">
        <v>0.17310910669125767</v>
      </c>
      <c r="I6582" s="62">
        <v>0.58824325664975385</v>
      </c>
      <c r="J6582" s="62">
        <v>0.9344962096501559</v>
      </c>
      <c r="K6582" s="62"/>
      <c r="L6582" s="65">
        <f t="shared" si="928"/>
        <v>0.13896141909299117</v>
      </c>
      <c r="M6582" s="65">
        <f t="shared" si="929"/>
        <v>0.15812897083590091</v>
      </c>
      <c r="N6582" s="65">
        <f t="shared" si="930"/>
        <v>3.3947819454207745E-2</v>
      </c>
      <c r="O6582" s="65">
        <f t="shared" si="931"/>
        <v>0.17198189183583673</v>
      </c>
      <c r="P6582" s="65">
        <f t="shared" si="932"/>
        <v>4.5908921558387897E-2</v>
      </c>
      <c r="Q6582" s="65">
        <f t="shared" si="933"/>
        <v>4.6044496640194235E-2</v>
      </c>
      <c r="R6582" s="65">
        <f t="shared" si="934"/>
        <v>0.15646412353530079</v>
      </c>
      <c r="S6582" s="65">
        <f t="shared" si="935"/>
        <v>0.24856235704718049</v>
      </c>
      <c r="T6582" s="66">
        <f>(L6582*'Football Field'!$F$4)+(M6582*'Football Field'!$F$5)+(N6582*'Football Field'!$F$6)+(O6582*'Football Field'!$F$7)+(P6582*'Football Field'!$F$8)+(Q6582*'Football Field'!$F$9)+(R6582*'Football Field'!$F$10)+(S6582*'Football Field'!$F$11)</f>
        <v>136321964.61491942</v>
      </c>
    </row>
    <row r="6583" spans="2:20" x14ac:dyDescent="0.3">
      <c r="B6583" s="62">
        <f t="shared" si="927"/>
        <v>6556</v>
      </c>
      <c r="C6583" s="62">
        <v>0.84903580118925903</v>
      </c>
      <c r="D6583" s="62">
        <v>0.83159734398073382</v>
      </c>
      <c r="E6583" s="62">
        <v>0.10528528759469158</v>
      </c>
      <c r="F6583" s="62">
        <v>2.9482029390216269E-2</v>
      </c>
      <c r="G6583" s="62">
        <v>0.2040693673900873</v>
      </c>
      <c r="H6583" s="62">
        <v>0.11916809569401832</v>
      </c>
      <c r="I6583" s="62">
        <v>0.58299309300624536</v>
      </c>
      <c r="J6583" s="62">
        <v>0.49656847693642847</v>
      </c>
      <c r="K6583" s="62"/>
      <c r="L6583" s="65">
        <f t="shared" si="928"/>
        <v>0.263823234843099</v>
      </c>
      <c r="M6583" s="65">
        <f t="shared" si="929"/>
        <v>0.25840453496615406</v>
      </c>
      <c r="N6583" s="65">
        <f t="shared" si="930"/>
        <v>3.2715587629768061E-2</v>
      </c>
      <c r="O6583" s="65">
        <f t="shared" si="931"/>
        <v>9.1610322586766473E-3</v>
      </c>
      <c r="P6583" s="65">
        <f t="shared" si="932"/>
        <v>6.3411037039693155E-2</v>
      </c>
      <c r="Q6583" s="65">
        <f t="shared" si="933"/>
        <v>3.7029430857980675E-2</v>
      </c>
      <c r="R6583" s="65">
        <f t="shared" si="934"/>
        <v>0.18115505079132241</v>
      </c>
      <c r="S6583" s="65">
        <f t="shared" si="935"/>
        <v>0.15430009161330605</v>
      </c>
      <c r="T6583" s="66">
        <f>(L6583*'Football Field'!$F$4)+(M6583*'Football Field'!$F$5)+(N6583*'Football Field'!$F$6)+(O6583*'Football Field'!$F$7)+(P6583*'Football Field'!$F$8)+(Q6583*'Football Field'!$F$9)+(R6583*'Football Field'!$F$10)+(S6583*'Football Field'!$F$11)</f>
        <v>138343908.62200129</v>
      </c>
    </row>
    <row r="6584" spans="2:20" x14ac:dyDescent="0.3">
      <c r="B6584" s="62">
        <f t="shared" si="927"/>
        <v>6557</v>
      </c>
      <c r="C6584" s="62">
        <v>0.62335321798867593</v>
      </c>
      <c r="D6584" s="62">
        <v>0.95379675713547662</v>
      </c>
      <c r="E6584" s="62">
        <v>0.75479047830737456</v>
      </c>
      <c r="F6584" s="62">
        <v>0.75229960760320691</v>
      </c>
      <c r="G6584" s="62">
        <v>0.59572553739678435</v>
      </c>
      <c r="H6584" s="62">
        <v>0.52191605491089754</v>
      </c>
      <c r="I6584" s="62">
        <v>0.75439152232984819</v>
      </c>
      <c r="J6584" s="62">
        <v>0.64960163308354224</v>
      </c>
      <c r="K6584" s="62"/>
      <c r="L6584" s="65">
        <f t="shared" si="928"/>
        <v>0.11119642147824307</v>
      </c>
      <c r="M6584" s="65">
        <f t="shared" si="929"/>
        <v>0.17014235773616335</v>
      </c>
      <c r="N6584" s="65">
        <f t="shared" si="930"/>
        <v>0.13464276389627336</v>
      </c>
      <c r="O6584" s="65">
        <f t="shared" si="931"/>
        <v>0.13419843169315723</v>
      </c>
      <c r="P6584" s="65">
        <f t="shared" si="932"/>
        <v>0.10626807727962845</v>
      </c>
      <c r="Q6584" s="65">
        <f t="shared" si="933"/>
        <v>9.3101625119369008E-2</v>
      </c>
      <c r="R6584" s="65">
        <f t="shared" si="934"/>
        <v>0.13457159641730945</v>
      </c>
      <c r="S6584" s="65">
        <f t="shared" si="935"/>
        <v>0.11587872637985611</v>
      </c>
      <c r="T6584" s="66">
        <f>(L6584*'Football Field'!$F$4)+(M6584*'Football Field'!$F$5)+(N6584*'Football Field'!$F$6)+(O6584*'Football Field'!$F$7)+(P6584*'Football Field'!$F$8)+(Q6584*'Football Field'!$F$9)+(R6584*'Football Field'!$F$10)+(S6584*'Football Field'!$F$11)</f>
        <v>139665375.71922404</v>
      </c>
    </row>
    <row r="6585" spans="2:20" x14ac:dyDescent="0.3">
      <c r="B6585" s="62">
        <f t="shared" si="927"/>
        <v>6558</v>
      </c>
      <c r="C6585" s="62">
        <v>8.5780692041179774E-2</v>
      </c>
      <c r="D6585" s="62">
        <v>0.90257141726702106</v>
      </c>
      <c r="E6585" s="62">
        <v>0.7644293266126716</v>
      </c>
      <c r="F6585" s="62">
        <v>9.2054255010233565E-2</v>
      </c>
      <c r="G6585" s="62">
        <v>0.47954809073929749</v>
      </c>
      <c r="H6585" s="62">
        <v>0.98973673757150471</v>
      </c>
      <c r="I6585" s="62">
        <v>0.43729104709666233</v>
      </c>
      <c r="J6585" s="62">
        <v>0.73394565517244437</v>
      </c>
      <c r="K6585" s="62"/>
      <c r="L6585" s="65">
        <f t="shared" si="928"/>
        <v>1.9124606537421387E-2</v>
      </c>
      <c r="M6585" s="65">
        <f t="shared" si="929"/>
        <v>0.20122620622911397</v>
      </c>
      <c r="N6585" s="65">
        <f t="shared" si="930"/>
        <v>0.17042774719181739</v>
      </c>
      <c r="O6585" s="65">
        <f t="shared" si="931"/>
        <v>2.0523282865578002E-2</v>
      </c>
      <c r="P6585" s="65">
        <f t="shared" si="932"/>
        <v>0.10691413572133474</v>
      </c>
      <c r="Q6585" s="65">
        <f t="shared" si="933"/>
        <v>0.22065951242966664</v>
      </c>
      <c r="R6585" s="65">
        <f t="shared" si="934"/>
        <v>9.7493025750432644E-2</v>
      </c>
      <c r="S6585" s="65">
        <f t="shared" si="935"/>
        <v>0.16363148327463534</v>
      </c>
      <c r="T6585" s="66">
        <f>(L6585*'Football Field'!$F$4)+(M6585*'Football Field'!$F$5)+(N6585*'Football Field'!$F$6)+(O6585*'Football Field'!$F$7)+(P6585*'Football Field'!$F$8)+(Q6585*'Football Field'!$F$9)+(R6585*'Football Field'!$F$10)+(S6585*'Football Field'!$F$11)</f>
        <v>135412200.65512836</v>
      </c>
    </row>
    <row r="6586" spans="2:20" x14ac:dyDescent="0.3">
      <c r="B6586" s="62">
        <f t="shared" si="927"/>
        <v>6559</v>
      </c>
      <c r="C6586" s="62">
        <v>0.74373041806524653</v>
      </c>
      <c r="D6586" s="62">
        <v>0.58605748219020637</v>
      </c>
      <c r="E6586" s="62">
        <v>0.84620430950043879</v>
      </c>
      <c r="F6586" s="62">
        <v>0.34099290082126299</v>
      </c>
      <c r="G6586" s="62">
        <v>0.38115850299625698</v>
      </c>
      <c r="H6586" s="62">
        <v>0.53556163487627351</v>
      </c>
      <c r="I6586" s="62">
        <v>0.21730996489539922</v>
      </c>
      <c r="J6586" s="62">
        <v>0.46012660093090774</v>
      </c>
      <c r="K6586" s="62"/>
      <c r="L6586" s="65">
        <f t="shared" si="928"/>
        <v>0.18090604792143952</v>
      </c>
      <c r="M6586" s="65">
        <f t="shared" si="929"/>
        <v>0.14255345805759226</v>
      </c>
      <c r="N6586" s="65">
        <f t="shared" si="930"/>
        <v>0.20583194346689368</v>
      </c>
      <c r="O6586" s="65">
        <f t="shared" si="931"/>
        <v>8.2943599667897813E-2</v>
      </c>
      <c r="P6586" s="65">
        <f t="shared" si="932"/>
        <v>9.2713538042565019E-2</v>
      </c>
      <c r="Q6586" s="65">
        <f t="shared" si="933"/>
        <v>0.13027077611784854</v>
      </c>
      <c r="R6586" s="65">
        <f t="shared" si="934"/>
        <v>5.2858785882984524E-2</v>
      </c>
      <c r="S6586" s="65">
        <f t="shared" si="935"/>
        <v>0.11192185084277859</v>
      </c>
      <c r="T6586" s="66">
        <f>(L6586*'Football Field'!$F$4)+(M6586*'Football Field'!$F$5)+(N6586*'Football Field'!$F$6)+(O6586*'Football Field'!$F$7)+(P6586*'Football Field'!$F$8)+(Q6586*'Football Field'!$F$9)+(R6586*'Football Field'!$F$10)+(S6586*'Football Field'!$F$11)</f>
        <v>128432876.76974767</v>
      </c>
    </row>
    <row r="6587" spans="2:20" x14ac:dyDescent="0.3">
      <c r="B6587" s="62">
        <f t="shared" si="927"/>
        <v>6560</v>
      </c>
      <c r="C6587" s="62">
        <v>0.43716506274458689</v>
      </c>
      <c r="D6587" s="62">
        <v>0.12751966896858535</v>
      </c>
      <c r="E6587" s="62">
        <v>0.54908846403061629</v>
      </c>
      <c r="F6587" s="62">
        <v>0.23886979751387982</v>
      </c>
      <c r="G6587" s="62">
        <v>0.72899994041844696</v>
      </c>
      <c r="H6587" s="62">
        <v>0.17680867986541782</v>
      </c>
      <c r="I6587" s="62">
        <v>7.2319849197096553E-2</v>
      </c>
      <c r="J6587" s="62">
        <v>0.83168039391626647</v>
      </c>
      <c r="K6587" s="62"/>
      <c r="L6587" s="65">
        <f t="shared" si="928"/>
        <v>0.1382361163300051</v>
      </c>
      <c r="M6587" s="65">
        <f t="shared" si="929"/>
        <v>4.0323038815670731E-2</v>
      </c>
      <c r="N6587" s="65">
        <f t="shared" si="930"/>
        <v>0.17362745392475892</v>
      </c>
      <c r="O6587" s="65">
        <f t="shared" si="931"/>
        <v>7.5533101637963243E-2</v>
      </c>
      <c r="P6587" s="65">
        <f t="shared" si="932"/>
        <v>0.23051732436159561</v>
      </c>
      <c r="Q6587" s="65">
        <f t="shared" si="933"/>
        <v>5.5908734070797314E-2</v>
      </c>
      <c r="R6587" s="65">
        <f t="shared" si="934"/>
        <v>2.2868284633301372E-2</v>
      </c>
      <c r="S6587" s="65">
        <f t="shared" si="935"/>
        <v>0.26298594622590771</v>
      </c>
      <c r="T6587" s="66">
        <f>(L6587*'Football Field'!$F$4)+(M6587*'Football Field'!$F$5)+(N6587*'Football Field'!$F$6)+(O6587*'Football Field'!$F$7)+(P6587*'Football Field'!$F$8)+(Q6587*'Football Field'!$F$9)+(R6587*'Football Field'!$F$10)+(S6587*'Football Field'!$F$11)</f>
        <v>136375705.32492536</v>
      </c>
    </row>
    <row r="6588" spans="2:20" x14ac:dyDescent="0.3">
      <c r="B6588" s="62">
        <f t="shared" si="927"/>
        <v>6561</v>
      </c>
      <c r="C6588" s="62">
        <v>0.12640811536215779</v>
      </c>
      <c r="D6588" s="62">
        <v>0.2000834777294993</v>
      </c>
      <c r="E6588" s="62">
        <v>0.17008834988847887</v>
      </c>
      <c r="F6588" s="62">
        <v>0.33121863310370259</v>
      </c>
      <c r="G6588" s="62">
        <v>0.39244919615457097</v>
      </c>
      <c r="H6588" s="62">
        <v>0.35109415431476299</v>
      </c>
      <c r="I6588" s="62">
        <v>4.5902320088826554E-2</v>
      </c>
      <c r="J6588" s="62">
        <v>0.37631939826878613</v>
      </c>
      <c r="K6588" s="62"/>
      <c r="L6588" s="65">
        <f t="shared" si="928"/>
        <v>6.340811625696291E-2</v>
      </c>
      <c r="M6588" s="65">
        <f t="shared" si="929"/>
        <v>0.10036473038634958</v>
      </c>
      <c r="N6588" s="65">
        <f t="shared" si="930"/>
        <v>8.5318745816159072E-2</v>
      </c>
      <c r="O6588" s="65">
        <f t="shared" si="931"/>
        <v>0.16614399743356328</v>
      </c>
      <c r="P6588" s="65">
        <f t="shared" si="932"/>
        <v>0.19685812246648068</v>
      </c>
      <c r="Q6588" s="65">
        <f t="shared" si="933"/>
        <v>0.1761138427714832</v>
      </c>
      <c r="R6588" s="65">
        <f t="shared" si="934"/>
        <v>2.3025259417228564E-2</v>
      </c>
      <c r="S6588" s="65">
        <f t="shared" si="935"/>
        <v>0.18876718545177271</v>
      </c>
      <c r="T6588" s="66">
        <f>(L6588*'Football Field'!$F$4)+(M6588*'Football Field'!$F$5)+(N6588*'Football Field'!$F$6)+(O6588*'Football Field'!$F$7)+(P6588*'Football Field'!$F$8)+(Q6588*'Football Field'!$F$9)+(R6588*'Football Field'!$F$10)+(S6588*'Football Field'!$F$11)</f>
        <v>131562255.92349638</v>
      </c>
    </row>
    <row r="6589" spans="2:20" x14ac:dyDescent="0.3">
      <c r="B6589" s="62">
        <f t="shared" si="927"/>
        <v>6562</v>
      </c>
      <c r="C6589" s="62">
        <v>0.60015501628173995</v>
      </c>
      <c r="D6589" s="62">
        <v>0.69893535860521072</v>
      </c>
      <c r="E6589" s="62">
        <v>0.20616166894862031</v>
      </c>
      <c r="F6589" s="62">
        <v>0.59584326617046823</v>
      </c>
      <c r="G6589" s="62">
        <v>0.3548020824833088</v>
      </c>
      <c r="H6589" s="62">
        <v>0.27561629924617292</v>
      </c>
      <c r="I6589" s="62">
        <v>0.7482576464960049</v>
      </c>
      <c r="J6589" s="62">
        <v>0.60036869234628076</v>
      </c>
      <c r="K6589" s="62"/>
      <c r="L6589" s="65">
        <f t="shared" si="928"/>
        <v>0.14709176934712931</v>
      </c>
      <c r="M6589" s="65">
        <f t="shared" si="929"/>
        <v>0.1713018066456487</v>
      </c>
      <c r="N6589" s="65">
        <f t="shared" si="930"/>
        <v>5.0528086635160126E-2</v>
      </c>
      <c r="O6589" s="65">
        <f t="shared" si="931"/>
        <v>0.14603500411874054</v>
      </c>
      <c r="P6589" s="65">
        <f t="shared" si="932"/>
        <v>8.6958310211001186E-2</v>
      </c>
      <c r="Q6589" s="65">
        <f t="shared" si="933"/>
        <v>6.7550696098815421E-2</v>
      </c>
      <c r="R6589" s="65">
        <f t="shared" si="934"/>
        <v>0.18339018780932398</v>
      </c>
      <c r="S6589" s="65">
        <f t="shared" si="935"/>
        <v>0.14714413913418062</v>
      </c>
      <c r="T6589" s="66">
        <f>(L6589*'Football Field'!$F$4)+(M6589*'Football Field'!$F$5)+(N6589*'Football Field'!$F$6)+(O6589*'Football Field'!$F$7)+(P6589*'Football Field'!$F$8)+(Q6589*'Football Field'!$F$9)+(R6589*'Football Field'!$F$10)+(S6589*'Football Field'!$F$11)</f>
        <v>142807358.81550318</v>
      </c>
    </row>
    <row r="6590" spans="2:20" x14ac:dyDescent="0.3">
      <c r="B6590" s="62">
        <f t="shared" si="927"/>
        <v>6563</v>
      </c>
      <c r="C6590" s="62">
        <v>0.31324469206020222</v>
      </c>
      <c r="D6590" s="62">
        <v>0.33032972153687445</v>
      </c>
      <c r="E6590" s="62">
        <v>0.93968747837338951</v>
      </c>
      <c r="F6590" s="62">
        <v>7.4179801088230413E-2</v>
      </c>
      <c r="G6590" s="62">
        <v>0.32112469227398688</v>
      </c>
      <c r="H6590" s="62">
        <v>0.21548394652100356</v>
      </c>
      <c r="I6590" s="62">
        <v>0.91190628039091681</v>
      </c>
      <c r="J6590" s="62">
        <v>0.74118826492760514</v>
      </c>
      <c r="K6590" s="62"/>
      <c r="L6590" s="65">
        <f t="shared" si="928"/>
        <v>8.1422639921595166E-2</v>
      </c>
      <c r="M6590" s="65">
        <f t="shared" si="929"/>
        <v>8.5863603291092799E-2</v>
      </c>
      <c r="N6590" s="65">
        <f t="shared" si="930"/>
        <v>0.24425580745586423</v>
      </c>
      <c r="O6590" s="65">
        <f t="shared" si="931"/>
        <v>1.9281779984006025E-2</v>
      </c>
      <c r="P6590" s="65">
        <f t="shared" si="932"/>
        <v>8.3470912202824349E-2</v>
      </c>
      <c r="Q6590" s="65">
        <f t="shared" si="933"/>
        <v>5.6011393748028562E-2</v>
      </c>
      <c r="R6590" s="65">
        <f t="shared" si="934"/>
        <v>0.23703455666613757</v>
      </c>
      <c r="S6590" s="65">
        <f t="shared" si="935"/>
        <v>0.19265930673045134</v>
      </c>
      <c r="T6590" s="66">
        <f>(L6590*'Football Field'!$F$4)+(M6590*'Football Field'!$F$5)+(N6590*'Football Field'!$F$6)+(O6590*'Football Field'!$F$7)+(P6590*'Football Field'!$F$8)+(Q6590*'Football Field'!$F$9)+(R6590*'Football Field'!$F$10)+(S6590*'Football Field'!$F$11)</f>
        <v>155078099.50294277</v>
      </c>
    </row>
    <row r="6591" spans="2:20" x14ac:dyDescent="0.3">
      <c r="B6591" s="62">
        <f t="shared" si="927"/>
        <v>6564</v>
      </c>
      <c r="C6591" s="62">
        <v>0.68106090136975872</v>
      </c>
      <c r="D6591" s="62">
        <v>5.8734694416067157E-2</v>
      </c>
      <c r="E6591" s="62">
        <v>0.28680508475695132</v>
      </c>
      <c r="F6591" s="62">
        <v>0.28628171217010723</v>
      </c>
      <c r="G6591" s="62">
        <v>0.76003315625586132</v>
      </c>
      <c r="H6591" s="62">
        <v>0.12524214756710084</v>
      </c>
      <c r="I6591" s="62">
        <v>0.26001213448233196</v>
      </c>
      <c r="J6591" s="62">
        <v>8.7022218579490551E-2</v>
      </c>
      <c r="K6591" s="62"/>
      <c r="L6591" s="65">
        <f t="shared" si="928"/>
        <v>0.26758723432183329</v>
      </c>
      <c r="M6591" s="65">
        <f t="shared" si="929"/>
        <v>2.307672398448346E-2</v>
      </c>
      <c r="N6591" s="65">
        <f t="shared" si="930"/>
        <v>0.11268504661653643</v>
      </c>
      <c r="O6591" s="65">
        <f t="shared" si="931"/>
        <v>0.11247941475196778</v>
      </c>
      <c r="P6591" s="65">
        <f t="shared" si="932"/>
        <v>0.29861524845482812</v>
      </c>
      <c r="Q6591" s="65">
        <f t="shared" si="933"/>
        <v>4.9207346686038267E-2</v>
      </c>
      <c r="R6591" s="65">
        <f t="shared" si="934"/>
        <v>0.10215815915480063</v>
      </c>
      <c r="S6591" s="65">
        <f t="shared" si="935"/>
        <v>3.4190826029511824E-2</v>
      </c>
      <c r="T6591" s="66">
        <f>(L6591*'Football Field'!$F$4)+(M6591*'Football Field'!$F$5)+(N6591*'Football Field'!$F$6)+(O6591*'Football Field'!$F$7)+(P6591*'Football Field'!$F$8)+(Q6591*'Football Field'!$F$9)+(R6591*'Football Field'!$F$10)+(S6591*'Football Field'!$F$11)</f>
        <v>149293098.92706016</v>
      </c>
    </row>
    <row r="6592" spans="2:20" x14ac:dyDescent="0.3">
      <c r="B6592" s="62">
        <f t="shared" si="927"/>
        <v>6565</v>
      </c>
      <c r="C6592" s="62">
        <v>0.96828886947007486</v>
      </c>
      <c r="D6592" s="62">
        <v>0.74106071627717107</v>
      </c>
      <c r="E6592" s="62">
        <v>0.3858276632263441</v>
      </c>
      <c r="F6592" s="62">
        <v>0.39728159969342136</v>
      </c>
      <c r="G6592" s="62">
        <v>6.0069281824731591E-2</v>
      </c>
      <c r="H6592" s="62">
        <v>0.26468177399805159</v>
      </c>
      <c r="I6592" s="62">
        <v>0.99565043122640562</v>
      </c>
      <c r="J6592" s="62">
        <v>0.58878358611244419</v>
      </c>
      <c r="K6592" s="62"/>
      <c r="L6592" s="65">
        <f t="shared" si="928"/>
        <v>0.21998346223967238</v>
      </c>
      <c r="M6592" s="65">
        <f t="shared" si="929"/>
        <v>0.16835998764054969</v>
      </c>
      <c r="N6592" s="65">
        <f t="shared" si="930"/>
        <v>8.7655355607696162E-2</v>
      </c>
      <c r="O6592" s="65">
        <f t="shared" si="931"/>
        <v>9.0257550758075053E-2</v>
      </c>
      <c r="P6592" s="65">
        <f t="shared" si="932"/>
        <v>1.3647010728613429E-2</v>
      </c>
      <c r="Q6592" s="65">
        <f t="shared" si="933"/>
        <v>6.0132482022328314E-2</v>
      </c>
      <c r="R6592" s="65">
        <f t="shared" si="934"/>
        <v>0.22619967650921818</v>
      </c>
      <c r="S6592" s="65">
        <f t="shared" si="935"/>
        <v>0.13376447449384699</v>
      </c>
      <c r="T6592" s="66">
        <f>(L6592*'Football Field'!$F$4)+(M6592*'Football Field'!$F$5)+(N6592*'Football Field'!$F$6)+(O6592*'Football Field'!$F$7)+(P6592*'Football Field'!$F$8)+(Q6592*'Football Field'!$F$9)+(R6592*'Football Field'!$F$10)+(S6592*'Football Field'!$F$11)</f>
        <v>142869493.18456629</v>
      </c>
    </row>
    <row r="6593" spans="2:20" x14ac:dyDescent="0.3">
      <c r="B6593" s="62">
        <f t="shared" si="927"/>
        <v>6566</v>
      </c>
      <c r="C6593" s="62">
        <v>0.54580063592820016</v>
      </c>
      <c r="D6593" s="62">
        <v>0.85928470086948605</v>
      </c>
      <c r="E6593" s="62">
        <v>0.56930388745532312</v>
      </c>
      <c r="F6593" s="62">
        <v>0.43178332540113518</v>
      </c>
      <c r="G6593" s="62">
        <v>9.4969297110469642E-2</v>
      </c>
      <c r="H6593" s="62">
        <v>0.29421859208017831</v>
      </c>
      <c r="I6593" s="62">
        <v>2.0738753073090033E-2</v>
      </c>
      <c r="J6593" s="62">
        <v>0.11263440263842839</v>
      </c>
      <c r="K6593" s="62"/>
      <c r="L6593" s="65">
        <f t="shared" si="928"/>
        <v>0.18636062936645703</v>
      </c>
      <c r="M6593" s="65">
        <f t="shared" si="929"/>
        <v>0.29339804155169785</v>
      </c>
      <c r="N6593" s="65">
        <f t="shared" si="930"/>
        <v>0.19438568551045349</v>
      </c>
      <c r="O6593" s="65">
        <f t="shared" si="931"/>
        <v>0.1474300449189706</v>
      </c>
      <c r="P6593" s="65">
        <f t="shared" si="932"/>
        <v>3.2426744886250754E-2</v>
      </c>
      <c r="Q6593" s="65">
        <f t="shared" si="933"/>
        <v>0.100459322291057</v>
      </c>
      <c r="R6593" s="65">
        <f t="shared" si="934"/>
        <v>7.081133330678324E-3</v>
      </c>
      <c r="S6593" s="65">
        <f t="shared" si="935"/>
        <v>3.845839814443483E-2</v>
      </c>
      <c r="T6593" s="66">
        <f>(L6593*'Football Field'!$F$4)+(M6593*'Football Field'!$F$5)+(N6593*'Football Field'!$F$6)+(O6593*'Football Field'!$F$7)+(P6593*'Football Field'!$F$8)+(Q6593*'Football Field'!$F$9)+(R6593*'Football Field'!$F$10)+(S6593*'Football Field'!$F$11)</f>
        <v>116217790.22912709</v>
      </c>
    </row>
    <row r="6594" spans="2:20" x14ac:dyDescent="0.3">
      <c r="B6594" s="62">
        <f t="shared" si="927"/>
        <v>6567</v>
      </c>
      <c r="C6594" s="62">
        <v>9.2518667890928996E-2</v>
      </c>
      <c r="D6594" s="62">
        <v>0.62176043360253641</v>
      </c>
      <c r="E6594" s="62">
        <v>0.96913849648997064</v>
      </c>
      <c r="F6594" s="62">
        <v>0.8689668481698688</v>
      </c>
      <c r="G6594" s="62">
        <v>0.176630548539781</v>
      </c>
      <c r="H6594" s="62">
        <v>9.1615190217398834E-2</v>
      </c>
      <c r="I6594" s="62">
        <v>0.16017962601650226</v>
      </c>
      <c r="J6594" s="62">
        <v>0.912535302141816</v>
      </c>
      <c r="K6594" s="62"/>
      <c r="L6594" s="65">
        <f t="shared" si="928"/>
        <v>2.376328458023701E-2</v>
      </c>
      <c r="M6594" s="65">
        <f t="shared" si="929"/>
        <v>0.15969825832173762</v>
      </c>
      <c r="N6594" s="65">
        <f t="shared" si="930"/>
        <v>0.24892180588791388</v>
      </c>
      <c r="O6594" s="65">
        <f t="shared" si="931"/>
        <v>0.22319286447353595</v>
      </c>
      <c r="P6594" s="65">
        <f t="shared" si="932"/>
        <v>4.536729814854705E-2</v>
      </c>
      <c r="Q6594" s="65">
        <f t="shared" si="933"/>
        <v>2.3531227660726468E-2</v>
      </c>
      <c r="R6594" s="65">
        <f t="shared" si="934"/>
        <v>4.1141902750626153E-2</v>
      </c>
      <c r="S6594" s="65">
        <f t="shared" si="935"/>
        <v>0.23438335817667591</v>
      </c>
      <c r="T6594" s="66">
        <f>(L6594*'Football Field'!$F$4)+(M6594*'Football Field'!$F$5)+(N6594*'Football Field'!$F$6)+(O6594*'Football Field'!$F$7)+(P6594*'Football Field'!$F$8)+(Q6594*'Football Field'!$F$9)+(R6594*'Football Field'!$F$10)+(S6594*'Football Field'!$F$11)</f>
        <v>126699733.6054942</v>
      </c>
    </row>
    <row r="6595" spans="2:20" x14ac:dyDescent="0.3">
      <c r="B6595" s="62">
        <f t="shared" si="927"/>
        <v>6568</v>
      </c>
      <c r="C6595" s="62">
        <v>0.2223511584131721</v>
      </c>
      <c r="D6595" s="62">
        <v>0.8649980651272885</v>
      </c>
      <c r="E6595" s="62">
        <v>4.0468301233350767E-2</v>
      </c>
      <c r="F6595" s="62">
        <v>2.7551915753644129E-3</v>
      </c>
      <c r="G6595" s="62">
        <v>0.81804387357494102</v>
      </c>
      <c r="H6595" s="62">
        <v>0.54433412226014044</v>
      </c>
      <c r="I6595" s="62">
        <v>0.86187283716291041</v>
      </c>
      <c r="J6595" s="62">
        <v>0.42992388291522354</v>
      </c>
      <c r="K6595" s="62"/>
      <c r="L6595" s="65">
        <f t="shared" si="928"/>
        <v>5.8749272545317047E-2</v>
      </c>
      <c r="M6595" s="65">
        <f t="shared" si="929"/>
        <v>0.2285484251217848</v>
      </c>
      <c r="N6595" s="65">
        <f t="shared" si="930"/>
        <v>1.0692470754689227E-2</v>
      </c>
      <c r="O6595" s="65">
        <f t="shared" si="931"/>
        <v>7.279723745574891E-4</v>
      </c>
      <c r="P6595" s="65">
        <f t="shared" si="932"/>
        <v>0.21614226265184164</v>
      </c>
      <c r="Q6595" s="65">
        <f t="shared" si="933"/>
        <v>0.14382310365549447</v>
      </c>
      <c r="R6595" s="65">
        <f t="shared" si="934"/>
        <v>0.22772268231587453</v>
      </c>
      <c r="S6595" s="65">
        <f t="shared" si="935"/>
        <v>0.11359381058044073</v>
      </c>
      <c r="T6595" s="66">
        <f>(L6595*'Football Field'!$F$4)+(M6595*'Football Field'!$F$5)+(N6595*'Football Field'!$F$6)+(O6595*'Football Field'!$F$7)+(P6595*'Football Field'!$F$8)+(Q6595*'Football Field'!$F$9)+(R6595*'Football Field'!$F$10)+(S6595*'Football Field'!$F$11)</f>
        <v>157458140.38780645</v>
      </c>
    </row>
    <row r="6596" spans="2:20" x14ac:dyDescent="0.3">
      <c r="B6596" s="62">
        <f t="shared" si="927"/>
        <v>6569</v>
      </c>
      <c r="C6596" s="62">
        <v>0.74616563296399852</v>
      </c>
      <c r="D6596" s="62">
        <v>0.83817591171406625</v>
      </c>
      <c r="E6596" s="62">
        <v>3.6847638581849473E-2</v>
      </c>
      <c r="F6596" s="62">
        <v>0.35959888522599748</v>
      </c>
      <c r="G6596" s="62">
        <v>0.57551509114410104</v>
      </c>
      <c r="H6596" s="62">
        <v>0.96690149328640973</v>
      </c>
      <c r="I6596" s="62">
        <v>0.49059418937027355</v>
      </c>
      <c r="J6596" s="62">
        <v>0.41635239608090513</v>
      </c>
      <c r="K6596" s="62"/>
      <c r="L6596" s="65">
        <f t="shared" si="928"/>
        <v>0.16842893003331005</v>
      </c>
      <c r="M6596" s="65">
        <f t="shared" si="929"/>
        <v>0.1891980356009049</v>
      </c>
      <c r="N6596" s="65">
        <f t="shared" si="930"/>
        <v>8.3174674179807232E-3</v>
      </c>
      <c r="O6596" s="65">
        <f t="shared" si="931"/>
        <v>8.1170792119164906E-2</v>
      </c>
      <c r="P6596" s="65">
        <f t="shared" si="932"/>
        <v>0.12990867809654369</v>
      </c>
      <c r="Q6596" s="65">
        <f t="shared" si="933"/>
        <v>0.21825473697432701</v>
      </c>
      <c r="R6596" s="65">
        <f t="shared" si="934"/>
        <v>0.11073982872671524</v>
      </c>
      <c r="S6596" s="65">
        <f t="shared" si="935"/>
        <v>9.3981531031053583E-2</v>
      </c>
      <c r="T6596" s="66">
        <f>(L6596*'Football Field'!$F$4)+(M6596*'Football Field'!$F$5)+(N6596*'Football Field'!$F$6)+(O6596*'Football Field'!$F$7)+(P6596*'Football Field'!$F$8)+(Q6596*'Football Field'!$F$9)+(R6596*'Football Field'!$F$10)+(S6596*'Football Field'!$F$11)</f>
        <v>134105697.89008224</v>
      </c>
    </row>
    <row r="6597" spans="2:20" x14ac:dyDescent="0.3">
      <c r="B6597" s="62">
        <f t="shared" si="927"/>
        <v>6570</v>
      </c>
      <c r="C6597" s="62">
        <v>0.51979798038622282</v>
      </c>
      <c r="D6597" s="62">
        <v>0.88556044002456868</v>
      </c>
      <c r="E6597" s="62">
        <v>0.4544290877224767</v>
      </c>
      <c r="F6597" s="62">
        <v>0.14286113246534238</v>
      </c>
      <c r="G6597" s="62">
        <v>0.50233637654747176</v>
      </c>
      <c r="H6597" s="62">
        <v>0.68778386606041908</v>
      </c>
      <c r="I6597" s="62">
        <v>0.65660413168529275</v>
      </c>
      <c r="J6597" s="62">
        <v>0.6024806508918602</v>
      </c>
      <c r="K6597" s="62"/>
      <c r="L6597" s="65">
        <f t="shared" si="928"/>
        <v>0.11675989810296775</v>
      </c>
      <c r="M6597" s="65">
        <f t="shared" si="929"/>
        <v>0.19891948534401899</v>
      </c>
      <c r="N6597" s="65">
        <f t="shared" si="930"/>
        <v>0.10207637578367799</v>
      </c>
      <c r="O6597" s="65">
        <f t="shared" si="931"/>
        <v>3.2090257944315144E-2</v>
      </c>
      <c r="P6597" s="65">
        <f t="shared" si="932"/>
        <v>0.11283757604351673</v>
      </c>
      <c r="Q6597" s="65">
        <f t="shared" si="933"/>
        <v>0.15449381711412327</v>
      </c>
      <c r="R6597" s="65">
        <f t="shared" si="934"/>
        <v>0.14749005267892415</v>
      </c>
      <c r="S6597" s="65">
        <f t="shared" si="935"/>
        <v>0.1353325369884561</v>
      </c>
      <c r="T6597" s="66">
        <f>(L6597*'Football Field'!$F$4)+(M6597*'Football Field'!$F$5)+(N6597*'Football Field'!$F$6)+(O6597*'Football Field'!$F$7)+(P6597*'Football Field'!$F$8)+(Q6597*'Football Field'!$F$9)+(R6597*'Football Field'!$F$10)+(S6597*'Football Field'!$F$11)</f>
        <v>140450474.34615567</v>
      </c>
    </row>
    <row r="6598" spans="2:20" x14ac:dyDescent="0.3">
      <c r="B6598" s="62">
        <f t="shared" si="927"/>
        <v>6571</v>
      </c>
      <c r="C6598" s="62">
        <v>2.7711448902326019E-2</v>
      </c>
      <c r="D6598" s="62">
        <v>0.29961752646242246</v>
      </c>
      <c r="E6598" s="62">
        <v>0.773546626690096</v>
      </c>
      <c r="F6598" s="62">
        <v>0.31014986210692064</v>
      </c>
      <c r="G6598" s="62">
        <v>0.20597623073340243</v>
      </c>
      <c r="H6598" s="62">
        <v>7.7258288144200882E-2</v>
      </c>
      <c r="I6598" s="62">
        <v>0.90588692727009323</v>
      </c>
      <c r="J6598" s="62">
        <v>0.32289311414474675</v>
      </c>
      <c r="K6598" s="62"/>
      <c r="L6598" s="65">
        <f t="shared" si="928"/>
        <v>9.4803521917221495E-3</v>
      </c>
      <c r="M6598" s="65">
        <f t="shared" si="929"/>
        <v>0.10250202664206325</v>
      </c>
      <c r="N6598" s="65">
        <f t="shared" si="930"/>
        <v>0.26463771286694338</v>
      </c>
      <c r="O6598" s="65">
        <f t="shared" si="931"/>
        <v>0.10610523958351614</v>
      </c>
      <c r="P6598" s="65">
        <f t="shared" si="932"/>
        <v>7.0466442132232673E-2</v>
      </c>
      <c r="Q6598" s="65">
        <f t="shared" si="933"/>
        <v>2.643080063832742E-2</v>
      </c>
      <c r="R6598" s="65">
        <f t="shared" si="934"/>
        <v>0.30991259773777508</v>
      </c>
      <c r="S6598" s="65">
        <f t="shared" si="935"/>
        <v>0.11046482820741996</v>
      </c>
      <c r="T6598" s="66">
        <f>(L6598*'Football Field'!$F$4)+(M6598*'Football Field'!$F$5)+(N6598*'Football Field'!$F$6)+(O6598*'Football Field'!$F$7)+(P6598*'Football Field'!$F$8)+(Q6598*'Football Field'!$F$9)+(R6598*'Football Field'!$F$10)+(S6598*'Football Field'!$F$11)</f>
        <v>164934321.29542661</v>
      </c>
    </row>
    <row r="6599" spans="2:20" x14ac:dyDescent="0.3">
      <c r="B6599" s="62">
        <f t="shared" si="927"/>
        <v>6572</v>
      </c>
      <c r="C6599" s="62">
        <v>0.17969130172503645</v>
      </c>
      <c r="D6599" s="62">
        <v>0.8169778688546121</v>
      </c>
      <c r="E6599" s="62">
        <v>0.78945222599275844</v>
      </c>
      <c r="F6599" s="62">
        <v>0.57958044197292191</v>
      </c>
      <c r="G6599" s="62">
        <v>0.14634646197106715</v>
      </c>
      <c r="H6599" s="62">
        <v>0.19566845513514286</v>
      </c>
      <c r="I6599" s="62">
        <v>0.35262262042039749</v>
      </c>
      <c r="J6599" s="62">
        <v>0.88299746140836544</v>
      </c>
      <c r="K6599" s="62"/>
      <c r="L6599" s="65">
        <f t="shared" si="928"/>
        <v>4.5568336951873206E-2</v>
      </c>
      <c r="M6599" s="65">
        <f t="shared" si="929"/>
        <v>0.20717932617104085</v>
      </c>
      <c r="N6599" s="65">
        <f t="shared" si="930"/>
        <v>0.20019903409955708</v>
      </c>
      <c r="O6599" s="65">
        <f t="shared" si="931"/>
        <v>0.14697715814286361</v>
      </c>
      <c r="P6599" s="65">
        <f t="shared" si="932"/>
        <v>3.7112341147245001E-2</v>
      </c>
      <c r="Q6599" s="65">
        <f t="shared" si="933"/>
        <v>4.962002060675353E-2</v>
      </c>
      <c r="R6599" s="65">
        <f t="shared" si="934"/>
        <v>8.9422394016361775E-2</v>
      </c>
      <c r="S6599" s="65">
        <f t="shared" si="935"/>
        <v>0.22392138886430504</v>
      </c>
      <c r="T6599" s="66">
        <f>(L6599*'Football Field'!$F$4)+(M6599*'Football Field'!$F$5)+(N6599*'Football Field'!$F$6)+(O6599*'Football Field'!$F$7)+(P6599*'Football Field'!$F$8)+(Q6599*'Football Field'!$F$9)+(R6599*'Football Field'!$F$10)+(S6599*'Football Field'!$F$11)</f>
        <v>130569751.91247337</v>
      </c>
    </row>
    <row r="6600" spans="2:20" x14ac:dyDescent="0.3">
      <c r="B6600" s="62">
        <f t="shared" si="927"/>
        <v>6573</v>
      </c>
      <c r="C6600" s="62">
        <v>0.65279546688264967</v>
      </c>
      <c r="D6600" s="62">
        <v>0.35968003862085518</v>
      </c>
      <c r="E6600" s="62">
        <v>0.9367972339633629</v>
      </c>
      <c r="F6600" s="62">
        <v>2.7069124723289595E-2</v>
      </c>
      <c r="G6600" s="62">
        <v>0.5342328563799712</v>
      </c>
      <c r="H6600" s="62">
        <v>0.8264661215465039</v>
      </c>
      <c r="I6600" s="62">
        <v>9.3151780033064346E-2</v>
      </c>
      <c r="J6600" s="62">
        <v>0.88389456491854268</v>
      </c>
      <c r="K6600" s="62"/>
      <c r="L6600" s="65">
        <f t="shared" si="928"/>
        <v>0.15131717060319202</v>
      </c>
      <c r="M6600" s="65">
        <f t="shared" si="929"/>
        <v>8.337338190545146E-2</v>
      </c>
      <c r="N6600" s="65">
        <f t="shared" si="930"/>
        <v>0.2171484240678942</v>
      </c>
      <c r="O6600" s="65">
        <f t="shared" si="931"/>
        <v>6.2745891655669539E-3</v>
      </c>
      <c r="P6600" s="65">
        <f t="shared" si="932"/>
        <v>0.1238345061688529</v>
      </c>
      <c r="Q6600" s="65">
        <f t="shared" si="933"/>
        <v>0.19157381056736417</v>
      </c>
      <c r="R6600" s="65">
        <f t="shared" si="934"/>
        <v>2.1592465797235842E-2</v>
      </c>
      <c r="S6600" s="65">
        <f t="shared" si="935"/>
        <v>0.20488565172444237</v>
      </c>
      <c r="T6600" s="66">
        <f>(L6600*'Football Field'!$F$4)+(M6600*'Football Field'!$F$5)+(N6600*'Football Field'!$F$6)+(O6600*'Football Field'!$F$7)+(P6600*'Football Field'!$F$8)+(Q6600*'Football Field'!$F$9)+(R6600*'Football Field'!$F$10)+(S6600*'Football Field'!$F$11)</f>
        <v>127446668.03684029</v>
      </c>
    </row>
    <row r="6601" spans="2:20" x14ac:dyDescent="0.3">
      <c r="B6601" s="62">
        <f t="shared" si="927"/>
        <v>6574</v>
      </c>
      <c r="C6601" s="62">
        <v>0.13541653938724174</v>
      </c>
      <c r="D6601" s="62">
        <v>0.94992875482478933</v>
      </c>
      <c r="E6601" s="62">
        <v>0.66842185080877947</v>
      </c>
      <c r="F6601" s="62">
        <v>0.41764034200885503</v>
      </c>
      <c r="G6601" s="62">
        <v>8.0851072651312972E-2</v>
      </c>
      <c r="H6601" s="62">
        <v>0.23216184136989071</v>
      </c>
      <c r="I6601" s="62">
        <v>0.12735767249959207</v>
      </c>
      <c r="J6601" s="62">
        <v>0.59074117902343937</v>
      </c>
      <c r="K6601" s="62"/>
      <c r="L6601" s="65">
        <f t="shared" si="928"/>
        <v>4.2284379486058038E-2</v>
      </c>
      <c r="M6601" s="65">
        <f t="shared" si="929"/>
        <v>0.2966192175304867</v>
      </c>
      <c r="N6601" s="65">
        <f t="shared" si="930"/>
        <v>0.20871751208726114</v>
      </c>
      <c r="O6601" s="65">
        <f t="shared" si="931"/>
        <v>0.13040993951033794</v>
      </c>
      <c r="P6601" s="65">
        <f t="shared" si="932"/>
        <v>2.5246084808493212E-2</v>
      </c>
      <c r="Q6601" s="65">
        <f t="shared" si="933"/>
        <v>7.2493503726261649E-2</v>
      </c>
      <c r="R6601" s="65">
        <f t="shared" si="934"/>
        <v>3.9767964672572473E-2</v>
      </c>
      <c r="S6601" s="65">
        <f t="shared" si="935"/>
        <v>0.18446139817852902</v>
      </c>
      <c r="T6601" s="66">
        <f>(L6601*'Football Field'!$F$4)+(M6601*'Football Field'!$F$5)+(N6601*'Football Field'!$F$6)+(O6601*'Football Field'!$F$7)+(P6601*'Football Field'!$F$8)+(Q6601*'Football Field'!$F$9)+(R6601*'Football Field'!$F$10)+(S6601*'Football Field'!$F$11)</f>
        <v>122233942.06282108</v>
      </c>
    </row>
    <row r="6602" spans="2:20" x14ac:dyDescent="0.3">
      <c r="B6602" s="62">
        <f t="shared" si="927"/>
        <v>6575</v>
      </c>
      <c r="C6602" s="62">
        <v>0.54094784689363506</v>
      </c>
      <c r="D6602" s="62">
        <v>0.68845370510685888</v>
      </c>
      <c r="E6602" s="62">
        <v>0.36655641776675518</v>
      </c>
      <c r="F6602" s="62">
        <v>0.9635475088698946</v>
      </c>
      <c r="G6602" s="62">
        <v>0.9794196662810063</v>
      </c>
      <c r="H6602" s="62">
        <v>0.38074799534501236</v>
      </c>
      <c r="I6602" s="62">
        <v>0.73719923397558118</v>
      </c>
      <c r="J6602" s="62">
        <v>6.6032892401222787E-2</v>
      </c>
      <c r="K6602" s="62"/>
      <c r="L6602" s="65">
        <f t="shared" si="928"/>
        <v>0.11453709451142209</v>
      </c>
      <c r="M6602" s="65">
        <f t="shared" si="929"/>
        <v>0.14576911164611353</v>
      </c>
      <c r="N6602" s="65">
        <f t="shared" si="930"/>
        <v>7.7612485762928646E-2</v>
      </c>
      <c r="O6602" s="65">
        <f t="shared" si="931"/>
        <v>0.20401584500876399</v>
      </c>
      <c r="P6602" s="65">
        <f t="shared" si="932"/>
        <v>0.20737652165058104</v>
      </c>
      <c r="Q6602" s="65">
        <f t="shared" si="933"/>
        <v>8.0617326380524518E-2</v>
      </c>
      <c r="R6602" s="65">
        <f t="shared" si="934"/>
        <v>0.15609020133915355</v>
      </c>
      <c r="S6602" s="65">
        <f t="shared" si="935"/>
        <v>1.3981413700512523E-2</v>
      </c>
      <c r="T6602" s="66">
        <f>(L6602*'Football Field'!$F$4)+(M6602*'Football Field'!$F$5)+(N6602*'Football Field'!$F$6)+(O6602*'Football Field'!$F$7)+(P6602*'Football Field'!$F$8)+(Q6602*'Football Field'!$F$9)+(R6602*'Football Field'!$F$10)+(S6602*'Football Field'!$F$11)</f>
        <v>149218076.12531528</v>
      </c>
    </row>
    <row r="6603" spans="2:20" x14ac:dyDescent="0.3">
      <c r="B6603" s="62">
        <f t="shared" si="927"/>
        <v>6576</v>
      </c>
      <c r="C6603" s="62">
        <v>0.54050077263272434</v>
      </c>
      <c r="D6603" s="62">
        <v>0.66132632061890562</v>
      </c>
      <c r="E6603" s="62">
        <v>0.28292086554258877</v>
      </c>
      <c r="F6603" s="62">
        <v>0.21134505277415039</v>
      </c>
      <c r="G6603" s="62">
        <v>0.46584283689363837</v>
      </c>
      <c r="H6603" s="62">
        <v>0.59883488659553485</v>
      </c>
      <c r="I6603" s="62">
        <v>0.27791031918681841</v>
      </c>
      <c r="J6603" s="62">
        <v>0.93864419995785509</v>
      </c>
      <c r="K6603" s="62"/>
      <c r="L6603" s="65">
        <f t="shared" si="928"/>
        <v>0.13589554237779825</v>
      </c>
      <c r="M6603" s="65">
        <f t="shared" si="929"/>
        <v>0.16627413609691233</v>
      </c>
      <c r="N6603" s="65">
        <f t="shared" si="930"/>
        <v>7.1133449607539811E-2</v>
      </c>
      <c r="O6603" s="65">
        <f t="shared" si="931"/>
        <v>5.3137482922940543E-2</v>
      </c>
      <c r="P6603" s="65">
        <f t="shared" si="932"/>
        <v>0.11712465215195948</v>
      </c>
      <c r="Q6603" s="65">
        <f t="shared" si="933"/>
        <v>0.15056221161767949</v>
      </c>
      <c r="R6603" s="65">
        <f t="shared" si="934"/>
        <v>6.9873671732829531E-2</v>
      </c>
      <c r="S6603" s="65">
        <f t="shared" si="935"/>
        <v>0.23599885349234062</v>
      </c>
      <c r="T6603" s="66">
        <f>(L6603*'Football Field'!$F$4)+(M6603*'Football Field'!$F$5)+(N6603*'Football Field'!$F$6)+(O6603*'Football Field'!$F$7)+(P6603*'Football Field'!$F$8)+(Q6603*'Football Field'!$F$9)+(R6603*'Football Field'!$F$10)+(S6603*'Football Field'!$F$11)</f>
        <v>130160549.24806583</v>
      </c>
    </row>
    <row r="6604" spans="2:20" x14ac:dyDescent="0.3">
      <c r="B6604" s="62">
        <f t="shared" si="927"/>
        <v>6577</v>
      </c>
      <c r="C6604" s="62">
        <v>0.43646035831386865</v>
      </c>
      <c r="D6604" s="62">
        <v>0.57050112983894508</v>
      </c>
      <c r="E6604" s="62">
        <v>0.95630757160342006</v>
      </c>
      <c r="F6604" s="62">
        <v>0.23294431741615784</v>
      </c>
      <c r="G6604" s="62">
        <v>0.4721542161077652</v>
      </c>
      <c r="H6604" s="62">
        <v>0.87040784308397356</v>
      </c>
      <c r="I6604" s="62">
        <v>0.90904619422697197</v>
      </c>
      <c r="J6604" s="62">
        <v>0.80503918724874723</v>
      </c>
      <c r="K6604" s="62"/>
      <c r="L6604" s="65">
        <f t="shared" si="928"/>
        <v>8.3090029119285827E-2</v>
      </c>
      <c r="M6604" s="65">
        <f t="shared" si="929"/>
        <v>0.10860769961796819</v>
      </c>
      <c r="N6604" s="65">
        <f t="shared" si="930"/>
        <v>0.1820546183815861</v>
      </c>
      <c r="O6604" s="65">
        <f t="shared" si="931"/>
        <v>4.4346181156186104E-2</v>
      </c>
      <c r="P6604" s="65">
        <f t="shared" si="932"/>
        <v>8.988515639025263E-2</v>
      </c>
      <c r="Q6604" s="65">
        <f t="shared" si="933"/>
        <v>0.16570167633756461</v>
      </c>
      <c r="R6604" s="65">
        <f t="shared" si="934"/>
        <v>0.1730573540307131</v>
      </c>
      <c r="S6604" s="65">
        <f t="shared" si="935"/>
        <v>0.1532572849664435</v>
      </c>
      <c r="T6604" s="66">
        <f>(L6604*'Football Field'!$F$4)+(M6604*'Football Field'!$F$5)+(N6604*'Football Field'!$F$6)+(O6604*'Football Field'!$F$7)+(P6604*'Football Field'!$F$8)+(Q6604*'Football Field'!$F$9)+(R6604*'Football Field'!$F$10)+(S6604*'Football Field'!$F$11)</f>
        <v>144886855.66124845</v>
      </c>
    </row>
    <row r="6605" spans="2:20" x14ac:dyDescent="0.3">
      <c r="B6605" s="62">
        <f t="shared" si="927"/>
        <v>6578</v>
      </c>
      <c r="C6605" s="62">
        <v>0.43313318677538881</v>
      </c>
      <c r="D6605" s="62">
        <v>0.66208964659676894</v>
      </c>
      <c r="E6605" s="62">
        <v>0.2413881609814208</v>
      </c>
      <c r="F6605" s="62">
        <v>0.33641049529416445</v>
      </c>
      <c r="G6605" s="62">
        <v>8.9461126782954481E-2</v>
      </c>
      <c r="H6605" s="62">
        <v>3.1474039938535703E-2</v>
      </c>
      <c r="I6605" s="62">
        <v>3.7487732853707878E-2</v>
      </c>
      <c r="J6605" s="62">
        <v>0.25565141242724365</v>
      </c>
      <c r="K6605" s="62"/>
      <c r="L6605" s="65">
        <f t="shared" si="928"/>
        <v>0.20752913519011792</v>
      </c>
      <c r="M6605" s="65">
        <f t="shared" si="929"/>
        <v>0.31723011759847369</v>
      </c>
      <c r="N6605" s="65">
        <f t="shared" si="930"/>
        <v>0.1156574416902974</v>
      </c>
      <c r="O6605" s="65">
        <f t="shared" si="931"/>
        <v>0.16118593838777207</v>
      </c>
      <c r="P6605" s="65">
        <f t="shared" si="932"/>
        <v>4.286392925146084E-2</v>
      </c>
      <c r="Q6605" s="65">
        <f t="shared" si="933"/>
        <v>1.5080304370144586E-2</v>
      </c>
      <c r="R6605" s="65">
        <f t="shared" si="934"/>
        <v>1.7961673261029893E-2</v>
      </c>
      <c r="S6605" s="65">
        <f t="shared" si="935"/>
        <v>0.12249146025070343</v>
      </c>
      <c r="T6605" s="66">
        <f>(L6605*'Football Field'!$F$4)+(M6605*'Football Field'!$F$5)+(N6605*'Football Field'!$F$6)+(O6605*'Football Field'!$F$7)+(P6605*'Football Field'!$F$8)+(Q6605*'Football Field'!$F$9)+(R6605*'Football Field'!$F$10)+(S6605*'Football Field'!$F$11)</f>
        <v>117095159.89670144</v>
      </c>
    </row>
    <row r="6606" spans="2:20" x14ac:dyDescent="0.3">
      <c r="B6606" s="62">
        <f t="shared" si="927"/>
        <v>6579</v>
      </c>
      <c r="C6606" s="62">
        <v>0.85587767293417549</v>
      </c>
      <c r="D6606" s="62">
        <v>0.65704283934941676</v>
      </c>
      <c r="E6606" s="62">
        <v>0.89788461752357929</v>
      </c>
      <c r="F6606" s="62">
        <v>0.90553488640257385</v>
      </c>
      <c r="G6606" s="62">
        <v>0.80944791583723585</v>
      </c>
      <c r="H6606" s="62">
        <v>8.0670769083535543E-2</v>
      </c>
      <c r="I6606" s="62">
        <v>3.6475104586354279E-3</v>
      </c>
      <c r="J6606" s="62">
        <v>5.4968972381034487E-2</v>
      </c>
      <c r="K6606" s="62"/>
      <c r="L6606" s="65">
        <f t="shared" si="928"/>
        <v>0.20067118069826698</v>
      </c>
      <c r="M6606" s="65">
        <f t="shared" si="929"/>
        <v>0.15405187740156134</v>
      </c>
      <c r="N6606" s="65">
        <f t="shared" si="930"/>
        <v>0.21052023206957277</v>
      </c>
      <c r="O6606" s="65">
        <f t="shared" si="931"/>
        <v>0.21231393289523398</v>
      </c>
      <c r="P6606" s="65">
        <f t="shared" si="932"/>
        <v>0.18978514584677345</v>
      </c>
      <c r="Q6606" s="65">
        <f t="shared" si="933"/>
        <v>1.8914266596454787E-2</v>
      </c>
      <c r="R6606" s="65">
        <f t="shared" si="934"/>
        <v>8.5520425814395796E-4</v>
      </c>
      <c r="S6606" s="65">
        <f t="shared" si="935"/>
        <v>1.2888160233992895E-2</v>
      </c>
      <c r="T6606" s="66">
        <f>(L6606*'Football Field'!$F$4)+(M6606*'Football Field'!$F$5)+(N6606*'Football Field'!$F$6)+(O6606*'Football Field'!$F$7)+(P6606*'Football Field'!$F$8)+(Q6606*'Football Field'!$F$9)+(R6606*'Football Field'!$F$10)+(S6606*'Football Field'!$F$11)</f>
        <v>129317696.47672693</v>
      </c>
    </row>
    <row r="6607" spans="2:20" x14ac:dyDescent="0.3">
      <c r="B6607" s="62">
        <f t="shared" si="927"/>
        <v>6580</v>
      </c>
      <c r="C6607" s="62">
        <v>0.2382757463081433</v>
      </c>
      <c r="D6607" s="62">
        <v>0.44200482141893893</v>
      </c>
      <c r="E6607" s="62">
        <v>0.7233381293321075</v>
      </c>
      <c r="F6607" s="62">
        <v>3.8836653198284554E-2</v>
      </c>
      <c r="G6607" s="62">
        <v>0.41641296742777489</v>
      </c>
      <c r="H6607" s="62">
        <v>0.7655787003282809</v>
      </c>
      <c r="I6607" s="62">
        <v>0.87527713767644688</v>
      </c>
      <c r="J6607" s="62">
        <v>0.65290382469561681</v>
      </c>
      <c r="K6607" s="62"/>
      <c r="L6607" s="65">
        <f t="shared" si="928"/>
        <v>5.7379507009442755E-2</v>
      </c>
      <c r="M6607" s="65">
        <f t="shared" si="929"/>
        <v>0.10643978307392139</v>
      </c>
      <c r="N6607" s="65">
        <f t="shared" si="930"/>
        <v>0.17418804013957004</v>
      </c>
      <c r="O6607" s="65">
        <f t="shared" si="931"/>
        <v>9.3523073537346724E-3</v>
      </c>
      <c r="P6607" s="65">
        <f t="shared" si="932"/>
        <v>0.10027697385719313</v>
      </c>
      <c r="Q6607" s="65">
        <f t="shared" si="933"/>
        <v>0.18436004957448482</v>
      </c>
      <c r="R6607" s="65">
        <f t="shared" si="934"/>
        <v>0.21077667968590161</v>
      </c>
      <c r="S6607" s="65">
        <f t="shared" si="935"/>
        <v>0.15722665930575153</v>
      </c>
      <c r="T6607" s="66">
        <f>(L6607*'Football Field'!$F$4)+(M6607*'Football Field'!$F$5)+(N6607*'Football Field'!$F$6)+(O6607*'Football Field'!$F$7)+(P6607*'Football Field'!$F$8)+(Q6607*'Football Field'!$F$9)+(R6607*'Football Field'!$F$10)+(S6607*'Football Field'!$F$11)</f>
        <v>150680909.85736468</v>
      </c>
    </row>
    <row r="6608" spans="2:20" x14ac:dyDescent="0.3">
      <c r="B6608" s="62">
        <f t="shared" si="927"/>
        <v>6581</v>
      </c>
      <c r="C6608" s="62">
        <v>0.95057095958988713</v>
      </c>
      <c r="D6608" s="62">
        <v>0.83542067369318129</v>
      </c>
      <c r="E6608" s="62">
        <v>0.22306540793102536</v>
      </c>
      <c r="F6608" s="62">
        <v>0.78995657363593297</v>
      </c>
      <c r="G6608" s="62">
        <v>0.90632094886755465</v>
      </c>
      <c r="H6608" s="62">
        <v>0.52611700785840632</v>
      </c>
      <c r="I6608" s="62">
        <v>0.20083183284521922</v>
      </c>
      <c r="J6608" s="62">
        <v>0.97244488055847744</v>
      </c>
      <c r="K6608" s="62"/>
      <c r="L6608" s="65">
        <f t="shared" si="928"/>
        <v>0.17587765923989648</v>
      </c>
      <c r="M6608" s="65">
        <f t="shared" si="929"/>
        <v>0.15457218747053469</v>
      </c>
      <c r="N6608" s="65">
        <f t="shared" si="930"/>
        <v>4.1272270532257446E-2</v>
      </c>
      <c r="O6608" s="65">
        <f t="shared" si="931"/>
        <v>0.14616027522258729</v>
      </c>
      <c r="P6608" s="65">
        <f t="shared" si="932"/>
        <v>0.1676903816582819</v>
      </c>
      <c r="Q6608" s="65">
        <f t="shared" si="933"/>
        <v>9.7343840451802444E-2</v>
      </c>
      <c r="R6608" s="65">
        <f t="shared" si="934"/>
        <v>3.7158543826033265E-2</v>
      </c>
      <c r="S6608" s="65">
        <f t="shared" si="935"/>
        <v>0.17992484159860642</v>
      </c>
      <c r="T6608" s="66">
        <f>(L6608*'Football Field'!$F$4)+(M6608*'Football Field'!$F$5)+(N6608*'Football Field'!$F$6)+(O6608*'Football Field'!$F$7)+(P6608*'Football Field'!$F$8)+(Q6608*'Football Field'!$F$9)+(R6608*'Football Field'!$F$10)+(S6608*'Football Field'!$F$11)</f>
        <v>129056332.15778004</v>
      </c>
    </row>
    <row r="6609" spans="2:20" x14ac:dyDescent="0.3">
      <c r="B6609" s="62">
        <f t="shared" si="927"/>
        <v>6582</v>
      </c>
      <c r="C6609" s="62">
        <v>0.29006137120534137</v>
      </c>
      <c r="D6609" s="62">
        <v>0.40732371675192447</v>
      </c>
      <c r="E6609" s="62">
        <v>1.2157580382266886E-2</v>
      </c>
      <c r="F6609" s="62">
        <v>0.76902996180023186</v>
      </c>
      <c r="G6609" s="62">
        <v>1.6598953280245854E-2</v>
      </c>
      <c r="H6609" s="62">
        <v>0.96628106329852514</v>
      </c>
      <c r="I6609" s="62">
        <v>0.83895392944077263</v>
      </c>
      <c r="J6609" s="62">
        <v>6.316295115946724E-2</v>
      </c>
      <c r="K6609" s="62"/>
      <c r="L6609" s="65">
        <f t="shared" si="928"/>
        <v>8.623617524462468E-2</v>
      </c>
      <c r="M6609" s="65">
        <f t="shared" si="929"/>
        <v>0.12109864637661202</v>
      </c>
      <c r="N6609" s="65">
        <f t="shared" si="930"/>
        <v>3.6144876101188066E-3</v>
      </c>
      <c r="O6609" s="65">
        <f t="shared" si="931"/>
        <v>0.22863507222140098</v>
      </c>
      <c r="P6609" s="65">
        <f t="shared" si="932"/>
        <v>4.9349220063476694E-3</v>
      </c>
      <c r="Q6609" s="65">
        <f t="shared" si="933"/>
        <v>0.28727845684485764</v>
      </c>
      <c r="R6609" s="65">
        <f t="shared" si="934"/>
        <v>0.24942369189244423</v>
      </c>
      <c r="S6609" s="65">
        <f t="shared" si="935"/>
        <v>1.8778547803593861E-2</v>
      </c>
      <c r="T6609" s="66">
        <f>(L6609*'Football Field'!$F$4)+(M6609*'Football Field'!$F$5)+(N6609*'Football Field'!$F$6)+(O6609*'Football Field'!$F$7)+(P6609*'Football Field'!$F$8)+(Q6609*'Football Field'!$F$9)+(R6609*'Football Field'!$F$10)+(S6609*'Football Field'!$F$11)</f>
        <v>144063419.99394757</v>
      </c>
    </row>
    <row r="6610" spans="2:20" x14ac:dyDescent="0.3">
      <c r="B6610" s="62">
        <f t="shared" si="927"/>
        <v>6583</v>
      </c>
      <c r="C6610" s="62">
        <v>0.5949018517500213</v>
      </c>
      <c r="D6610" s="62">
        <v>0.9655499261950542</v>
      </c>
      <c r="E6610" s="62">
        <v>0.87985449755778822</v>
      </c>
      <c r="F6610" s="62">
        <v>0.64854451229594223</v>
      </c>
      <c r="G6610" s="62">
        <v>0.41611709793114915</v>
      </c>
      <c r="H6610" s="62">
        <v>5.7676836915858121E-2</v>
      </c>
      <c r="I6610" s="62">
        <v>0.69055258838485067</v>
      </c>
      <c r="J6610" s="62">
        <v>0.56891189064515113</v>
      </c>
      <c r="K6610" s="62"/>
      <c r="L6610" s="65">
        <f t="shared" si="928"/>
        <v>0.12336963491894305</v>
      </c>
      <c r="M6610" s="65">
        <f t="shared" si="929"/>
        <v>0.20023394033870054</v>
      </c>
      <c r="N6610" s="65">
        <f t="shared" si="930"/>
        <v>0.18246258240108179</v>
      </c>
      <c r="O6610" s="65">
        <f t="shared" si="931"/>
        <v>0.13449394967466832</v>
      </c>
      <c r="P6610" s="65">
        <f t="shared" si="932"/>
        <v>8.6293586587905757E-2</v>
      </c>
      <c r="Q6610" s="65">
        <f t="shared" si="933"/>
        <v>1.1960914716699869E-2</v>
      </c>
      <c r="R6610" s="65">
        <f t="shared" si="934"/>
        <v>0.14320550603558804</v>
      </c>
      <c r="S6610" s="65">
        <f t="shared" si="935"/>
        <v>0.11797988532641247</v>
      </c>
      <c r="T6610" s="66">
        <f>(L6610*'Football Field'!$F$4)+(M6610*'Football Field'!$F$5)+(N6610*'Football Field'!$F$6)+(O6610*'Football Field'!$F$7)+(P6610*'Football Field'!$F$8)+(Q6610*'Football Field'!$F$9)+(R6610*'Football Field'!$F$10)+(S6610*'Football Field'!$F$11)</f>
        <v>140342241.70608911</v>
      </c>
    </row>
    <row r="6611" spans="2:20" x14ac:dyDescent="0.3">
      <c r="B6611" s="62">
        <f t="shared" si="927"/>
        <v>6584</v>
      </c>
      <c r="C6611" s="62">
        <v>0.84121150759266816</v>
      </c>
      <c r="D6611" s="62">
        <v>0.43992298202589264</v>
      </c>
      <c r="E6611" s="62">
        <v>0.14430876537915449</v>
      </c>
      <c r="F6611" s="62">
        <v>0.33988216732911847</v>
      </c>
      <c r="G6611" s="62">
        <v>0.12795952284059142</v>
      </c>
      <c r="H6611" s="62">
        <v>0.3725275423810801</v>
      </c>
      <c r="I6611" s="62">
        <v>7.2125753728715769E-2</v>
      </c>
      <c r="J6611" s="62">
        <v>0.84436223129472732</v>
      </c>
      <c r="K6611" s="62"/>
      <c r="L6611" s="65">
        <f t="shared" si="928"/>
        <v>0.26434069153526463</v>
      </c>
      <c r="M6611" s="65">
        <f t="shared" si="929"/>
        <v>0.13824055453517409</v>
      </c>
      <c r="N6611" s="65">
        <f t="shared" si="930"/>
        <v>4.534730979143637E-2</v>
      </c>
      <c r="O6611" s="65">
        <f t="shared" si="931"/>
        <v>0.10680392070407617</v>
      </c>
      <c r="P6611" s="65">
        <f t="shared" si="932"/>
        <v>4.0209755157775542E-2</v>
      </c>
      <c r="Q6611" s="65">
        <f t="shared" si="933"/>
        <v>0.11706234077890258</v>
      </c>
      <c r="R6611" s="65">
        <f t="shared" si="934"/>
        <v>2.2664658585939072E-2</v>
      </c>
      <c r="S6611" s="65">
        <f t="shared" si="935"/>
        <v>0.26533076891143165</v>
      </c>
      <c r="T6611" s="66">
        <f>(L6611*'Football Field'!$F$4)+(M6611*'Football Field'!$F$5)+(N6611*'Football Field'!$F$6)+(O6611*'Football Field'!$F$7)+(P6611*'Football Field'!$F$8)+(Q6611*'Football Field'!$F$9)+(R6611*'Football Field'!$F$10)+(S6611*'Football Field'!$F$11)</f>
        <v>116707957.92596318</v>
      </c>
    </row>
    <row r="6612" spans="2:20" x14ac:dyDescent="0.3">
      <c r="B6612" s="62">
        <f t="shared" si="927"/>
        <v>6585</v>
      </c>
      <c r="C6612" s="62">
        <v>0.52822508118037526</v>
      </c>
      <c r="D6612" s="62">
        <v>0.34244501271890937</v>
      </c>
      <c r="E6612" s="62">
        <v>0.63778232094325704</v>
      </c>
      <c r="F6612" s="62">
        <v>0.42758195761248929</v>
      </c>
      <c r="G6612" s="62">
        <v>0.57155133615902043</v>
      </c>
      <c r="H6612" s="62">
        <v>0.20033111371450163</v>
      </c>
      <c r="I6612" s="62">
        <v>0.18285129250914689</v>
      </c>
      <c r="J6612" s="62">
        <v>3.5904097439534377E-2</v>
      </c>
      <c r="K6612" s="62"/>
      <c r="L6612" s="65">
        <f t="shared" si="928"/>
        <v>0.18048658779227103</v>
      </c>
      <c r="M6612" s="65">
        <f t="shared" si="929"/>
        <v>0.11700832477322561</v>
      </c>
      <c r="N6612" s="65">
        <f t="shared" si="930"/>
        <v>0.21792065345336387</v>
      </c>
      <c r="O6612" s="65">
        <f t="shared" si="931"/>
        <v>0.14609834193894541</v>
      </c>
      <c r="P6612" s="65">
        <f t="shared" si="932"/>
        <v>0.19529051930086083</v>
      </c>
      <c r="Q6612" s="65">
        <f t="shared" si="933"/>
        <v>6.8450136941924422E-2</v>
      </c>
      <c r="R6612" s="65">
        <f t="shared" si="934"/>
        <v>6.2477544202625565E-2</v>
      </c>
      <c r="S6612" s="65">
        <f t="shared" si="935"/>
        <v>1.226789159678306E-2</v>
      </c>
      <c r="T6612" s="66">
        <f>(L6612*'Football Field'!$F$4)+(M6612*'Football Field'!$F$5)+(N6612*'Football Field'!$F$6)+(O6612*'Football Field'!$F$7)+(P6612*'Football Field'!$F$8)+(Q6612*'Football Field'!$F$9)+(R6612*'Football Field'!$F$10)+(S6612*'Football Field'!$F$11)</f>
        <v>138255564.74979809</v>
      </c>
    </row>
    <row r="6613" spans="2:20" x14ac:dyDescent="0.3">
      <c r="B6613" s="62">
        <f t="shared" si="927"/>
        <v>6586</v>
      </c>
      <c r="C6613" s="62">
        <v>0.6534608293012435</v>
      </c>
      <c r="D6613" s="62">
        <v>0.33270636866567371</v>
      </c>
      <c r="E6613" s="62">
        <v>0.83214781385913017</v>
      </c>
      <c r="F6613" s="62">
        <v>0.87107060117129365</v>
      </c>
      <c r="G6613" s="62">
        <v>0.52555667730012467</v>
      </c>
      <c r="H6613" s="62">
        <v>0.38249834710503494</v>
      </c>
      <c r="I6613" s="62">
        <v>0.23737838252672494</v>
      </c>
      <c r="J6613" s="62">
        <v>0.41224115212798196</v>
      </c>
      <c r="K6613" s="62"/>
      <c r="L6613" s="65">
        <f t="shared" si="928"/>
        <v>0.15386191926372392</v>
      </c>
      <c r="M6613" s="65">
        <f t="shared" si="929"/>
        <v>7.8338039770346854E-2</v>
      </c>
      <c r="N6613" s="65">
        <f t="shared" si="930"/>
        <v>0.19593501861219242</v>
      </c>
      <c r="O6613" s="65">
        <f t="shared" si="931"/>
        <v>0.20509966091423681</v>
      </c>
      <c r="P6613" s="65">
        <f t="shared" si="932"/>
        <v>0.12374599275939936</v>
      </c>
      <c r="Q6613" s="65">
        <f t="shared" si="933"/>
        <v>9.006190908751803E-2</v>
      </c>
      <c r="R6613" s="65">
        <f t="shared" si="934"/>
        <v>5.5892399191448859E-2</v>
      </c>
      <c r="S6613" s="65">
        <f t="shared" si="935"/>
        <v>9.7065060401133649E-2</v>
      </c>
      <c r="T6613" s="66">
        <f>(L6613*'Football Field'!$F$4)+(M6613*'Football Field'!$F$5)+(N6613*'Football Field'!$F$6)+(O6613*'Football Field'!$F$7)+(P6613*'Football Field'!$F$8)+(Q6613*'Football Field'!$F$9)+(R6613*'Football Field'!$F$10)+(S6613*'Football Field'!$F$11)</f>
        <v>132227909.10332997</v>
      </c>
    </row>
    <row r="6614" spans="2:20" x14ac:dyDescent="0.3">
      <c r="B6614" s="62">
        <f t="shared" si="927"/>
        <v>6587</v>
      </c>
      <c r="C6614" s="62">
        <v>0.56358576482157419</v>
      </c>
      <c r="D6614" s="62">
        <v>0.62872375041098971</v>
      </c>
      <c r="E6614" s="62">
        <v>9.9753652594131048E-2</v>
      </c>
      <c r="F6614" s="62">
        <v>0.2049766971032565</v>
      </c>
      <c r="G6614" s="62">
        <v>9.5476481360878274E-2</v>
      </c>
      <c r="H6614" s="62">
        <v>0.51494087088537077</v>
      </c>
      <c r="I6614" s="62">
        <v>0.44699749321099169</v>
      </c>
      <c r="J6614" s="62">
        <v>0.31486541420774938</v>
      </c>
      <c r="K6614" s="62"/>
      <c r="L6614" s="65">
        <f t="shared" si="928"/>
        <v>0.19641787613403189</v>
      </c>
      <c r="M6614" s="65">
        <f t="shared" si="929"/>
        <v>0.21911941613686131</v>
      </c>
      <c r="N6614" s="65">
        <f t="shared" si="930"/>
        <v>3.4765605879620402E-2</v>
      </c>
      <c r="O6614" s="65">
        <f t="shared" si="931"/>
        <v>7.1437374779571808E-2</v>
      </c>
      <c r="P6614" s="65">
        <f t="shared" si="932"/>
        <v>3.3274949191790359E-2</v>
      </c>
      <c r="Q6614" s="65">
        <f t="shared" si="933"/>
        <v>0.17946441962730261</v>
      </c>
      <c r="R6614" s="65">
        <f t="shared" si="934"/>
        <v>0.15578515948062568</v>
      </c>
      <c r="S6614" s="65">
        <f t="shared" si="935"/>
        <v>0.10973519877019597</v>
      </c>
      <c r="T6614" s="66">
        <f>(L6614*'Football Field'!$F$4)+(M6614*'Football Field'!$F$5)+(N6614*'Football Field'!$F$6)+(O6614*'Football Field'!$F$7)+(P6614*'Football Field'!$F$8)+(Q6614*'Football Field'!$F$9)+(R6614*'Football Field'!$F$10)+(S6614*'Football Field'!$F$11)</f>
        <v>132950674.91013594</v>
      </c>
    </row>
    <row r="6615" spans="2:20" x14ac:dyDescent="0.3">
      <c r="B6615" s="62">
        <f t="shared" si="927"/>
        <v>6588</v>
      </c>
      <c r="C6615" s="62">
        <v>0.41063225702357042</v>
      </c>
      <c r="D6615" s="62">
        <v>0.95312166683645128</v>
      </c>
      <c r="E6615" s="62">
        <v>0.63944350385408721</v>
      </c>
      <c r="F6615" s="62">
        <v>0.12571008205636236</v>
      </c>
      <c r="G6615" s="62">
        <v>0.4693508367155349</v>
      </c>
      <c r="H6615" s="62">
        <v>0.51205352568077867</v>
      </c>
      <c r="I6615" s="62">
        <v>0.98672771288104777</v>
      </c>
      <c r="J6615" s="62">
        <v>0.62666773352105021</v>
      </c>
      <c r="K6615" s="62"/>
      <c r="L6615" s="65">
        <f t="shared" si="928"/>
        <v>8.6930080407263147E-2</v>
      </c>
      <c r="M6615" s="65">
        <f t="shared" si="929"/>
        <v>0.20177407331943112</v>
      </c>
      <c r="N6615" s="65">
        <f t="shared" si="930"/>
        <v>0.13536899319321419</v>
      </c>
      <c r="O6615" s="65">
        <f t="shared" si="931"/>
        <v>2.6612589133580798E-2</v>
      </c>
      <c r="P6615" s="65">
        <f t="shared" si="932"/>
        <v>9.9360693849620568E-2</v>
      </c>
      <c r="Q6615" s="65">
        <f t="shared" si="933"/>
        <v>0.10840077319521838</v>
      </c>
      <c r="R6615" s="65">
        <f t="shared" si="934"/>
        <v>0.20888841038102068</v>
      </c>
      <c r="S6615" s="65">
        <f t="shared" si="935"/>
        <v>0.13266438652065099</v>
      </c>
      <c r="T6615" s="66">
        <f>(L6615*'Football Field'!$F$4)+(M6615*'Football Field'!$F$5)+(N6615*'Football Field'!$F$6)+(O6615*'Football Field'!$F$7)+(P6615*'Football Field'!$F$8)+(Q6615*'Football Field'!$F$9)+(R6615*'Football Field'!$F$10)+(S6615*'Football Field'!$F$11)</f>
        <v>148814320.73679042</v>
      </c>
    </row>
    <row r="6616" spans="2:20" x14ac:dyDescent="0.3">
      <c r="B6616" s="62">
        <f t="shared" si="927"/>
        <v>6589</v>
      </c>
      <c r="C6616" s="62">
        <v>0.27807968829259078</v>
      </c>
      <c r="D6616" s="62">
        <v>0.87872448440496509</v>
      </c>
      <c r="E6616" s="62">
        <v>0.27106456640969101</v>
      </c>
      <c r="F6616" s="62">
        <v>0.28184787072909223</v>
      </c>
      <c r="G6616" s="62">
        <v>0.67982607460497257</v>
      </c>
      <c r="H6616" s="62">
        <v>0.4310669507963043</v>
      </c>
      <c r="I6616" s="62">
        <v>0.80950511168464134</v>
      </c>
      <c r="J6616" s="62">
        <v>0.18737294348873434</v>
      </c>
      <c r="K6616" s="62"/>
      <c r="L6616" s="65">
        <f t="shared" si="928"/>
        <v>7.2843637188690608E-2</v>
      </c>
      <c r="M6616" s="65">
        <f t="shared" si="929"/>
        <v>0.23018397324821793</v>
      </c>
      <c r="N6616" s="65">
        <f t="shared" si="930"/>
        <v>7.1006009289975761E-2</v>
      </c>
      <c r="O6616" s="65">
        <f t="shared" si="931"/>
        <v>7.3830721559903278E-2</v>
      </c>
      <c r="P6616" s="65">
        <f t="shared" si="932"/>
        <v>0.17808206069992127</v>
      </c>
      <c r="Q6616" s="65">
        <f t="shared" si="933"/>
        <v>0.11291901526731458</v>
      </c>
      <c r="R6616" s="65">
        <f t="shared" si="934"/>
        <v>0.21205179357041742</v>
      </c>
      <c r="S6616" s="65">
        <f t="shared" si="935"/>
        <v>4.9082789175558993E-2</v>
      </c>
      <c r="T6616" s="66">
        <f>(L6616*'Football Field'!$F$4)+(M6616*'Football Field'!$F$5)+(N6616*'Football Field'!$F$6)+(O6616*'Football Field'!$F$7)+(P6616*'Football Field'!$F$8)+(Q6616*'Football Field'!$F$9)+(R6616*'Football Field'!$F$10)+(S6616*'Football Field'!$F$11)</f>
        <v>153688110.83569762</v>
      </c>
    </row>
    <row r="6617" spans="2:20" x14ac:dyDescent="0.3">
      <c r="B6617" s="62">
        <f t="shared" si="927"/>
        <v>6590</v>
      </c>
      <c r="C6617" s="62">
        <v>0.24660897328502041</v>
      </c>
      <c r="D6617" s="62">
        <v>0.86433508278840554</v>
      </c>
      <c r="E6617" s="62">
        <v>0.5052141459327586</v>
      </c>
      <c r="F6617" s="62">
        <v>0.52304643552639518</v>
      </c>
      <c r="G6617" s="62">
        <v>2.6231813295586881E-2</v>
      </c>
      <c r="H6617" s="62">
        <v>0.21650736709625362</v>
      </c>
      <c r="I6617" s="62">
        <v>0.61269039247417811</v>
      </c>
      <c r="J6617" s="62">
        <v>0.42574626391336101</v>
      </c>
      <c r="K6617" s="62"/>
      <c r="L6617" s="65">
        <f t="shared" si="928"/>
        <v>7.2099865829876139E-2</v>
      </c>
      <c r="M6617" s="65">
        <f t="shared" si="929"/>
        <v>0.25270144338614092</v>
      </c>
      <c r="N6617" s="65">
        <f t="shared" si="930"/>
        <v>0.14770700210899401</v>
      </c>
      <c r="O6617" s="65">
        <f t="shared" si="931"/>
        <v>0.15292054186796591</v>
      </c>
      <c r="P6617" s="65">
        <f t="shared" si="932"/>
        <v>7.6692676421805522E-3</v>
      </c>
      <c r="Q6617" s="65">
        <f t="shared" si="933"/>
        <v>6.3299205665067429E-2</v>
      </c>
      <c r="R6617" s="65">
        <f t="shared" si="934"/>
        <v>0.17912930946590855</v>
      </c>
      <c r="S6617" s="65">
        <f t="shared" si="935"/>
        <v>0.12447336403386636</v>
      </c>
      <c r="T6617" s="66">
        <f>(L6617*'Football Field'!$F$4)+(M6617*'Football Field'!$F$5)+(N6617*'Football Field'!$F$6)+(O6617*'Football Field'!$F$7)+(P6617*'Football Field'!$F$8)+(Q6617*'Football Field'!$F$9)+(R6617*'Football Field'!$F$10)+(S6617*'Football Field'!$F$11)</f>
        <v>138232278.55357069</v>
      </c>
    </row>
    <row r="6618" spans="2:20" x14ac:dyDescent="0.3">
      <c r="B6618" s="62">
        <f t="shared" si="927"/>
        <v>6591</v>
      </c>
      <c r="C6618" s="62">
        <v>0.25250172993687503</v>
      </c>
      <c r="D6618" s="62">
        <v>0.5829823263060967</v>
      </c>
      <c r="E6618" s="62">
        <v>0.1045605207554845</v>
      </c>
      <c r="F6618" s="62">
        <v>0.55640742404926991</v>
      </c>
      <c r="G6618" s="62">
        <v>0.90468437833971516</v>
      </c>
      <c r="H6618" s="62">
        <v>0.80379891549833138</v>
      </c>
      <c r="I6618" s="62">
        <v>8.6277489090911486E-2</v>
      </c>
      <c r="J6618" s="62">
        <v>0.9197407768931497</v>
      </c>
      <c r="K6618" s="62"/>
      <c r="L6618" s="65">
        <f t="shared" si="928"/>
        <v>5.9963076364280089E-2</v>
      </c>
      <c r="M6618" s="65">
        <f t="shared" si="929"/>
        <v>0.13844425446137507</v>
      </c>
      <c r="N6618" s="65">
        <f t="shared" si="930"/>
        <v>2.4830604100484543E-2</v>
      </c>
      <c r="O6618" s="65">
        <f t="shared" si="931"/>
        <v>0.13213335554675074</v>
      </c>
      <c r="P6618" s="65">
        <f t="shared" si="932"/>
        <v>0.21484073981401006</v>
      </c>
      <c r="Q6618" s="65">
        <f t="shared" si="933"/>
        <v>0.19088287341081361</v>
      </c>
      <c r="R6618" s="65">
        <f t="shared" si="934"/>
        <v>2.0488824643577784E-2</v>
      </c>
      <c r="S6618" s="65">
        <f t="shared" si="935"/>
        <v>0.21841627165870806</v>
      </c>
      <c r="T6618" s="66">
        <f>(L6618*'Football Field'!$F$4)+(M6618*'Football Field'!$F$5)+(N6618*'Football Field'!$F$6)+(O6618*'Football Field'!$F$7)+(P6618*'Football Field'!$F$8)+(Q6618*'Football Field'!$F$9)+(R6618*'Football Field'!$F$10)+(S6618*'Football Field'!$F$11)</f>
        <v>130984210.17153759</v>
      </c>
    </row>
    <row r="6619" spans="2:20" x14ac:dyDescent="0.3">
      <c r="B6619" s="62">
        <f t="shared" si="927"/>
        <v>6592</v>
      </c>
      <c r="C6619" s="62">
        <v>0.15037173570976692</v>
      </c>
      <c r="D6619" s="62">
        <v>7.9414545760741917E-2</v>
      </c>
      <c r="E6619" s="62">
        <v>0.17798700877742291</v>
      </c>
      <c r="F6619" s="62">
        <v>0.11150091902262815</v>
      </c>
      <c r="G6619" s="62">
        <v>0.92157789763955933</v>
      </c>
      <c r="H6619" s="62">
        <v>0.62181119336151092</v>
      </c>
      <c r="I6619" s="62">
        <v>0.22982148208651787</v>
      </c>
      <c r="J6619" s="62">
        <v>0.11357413255248583</v>
      </c>
      <c r="K6619" s="62"/>
      <c r="L6619" s="65">
        <f t="shared" si="928"/>
        <v>6.2497112925163786E-2</v>
      </c>
      <c r="M6619" s="65">
        <f t="shared" si="929"/>
        <v>3.3006068666315905E-2</v>
      </c>
      <c r="N6619" s="65">
        <f t="shared" si="930"/>
        <v>7.3974501486400113E-2</v>
      </c>
      <c r="O6619" s="65">
        <f t="shared" si="931"/>
        <v>4.634172435747258E-2</v>
      </c>
      <c r="P6619" s="65">
        <f t="shared" si="932"/>
        <v>0.3830238286886623</v>
      </c>
      <c r="Q6619" s="65">
        <f t="shared" si="933"/>
        <v>0.25843556427819486</v>
      </c>
      <c r="R6619" s="65">
        <f t="shared" si="934"/>
        <v>9.5517811580708503E-2</v>
      </c>
      <c r="S6619" s="65">
        <f t="shared" si="935"/>
        <v>4.720338801708196E-2</v>
      </c>
      <c r="T6619" s="66">
        <f>(L6619*'Football Field'!$F$4)+(M6619*'Football Field'!$F$5)+(N6619*'Football Field'!$F$6)+(O6619*'Football Field'!$F$7)+(P6619*'Football Field'!$F$8)+(Q6619*'Football Field'!$F$9)+(R6619*'Football Field'!$F$10)+(S6619*'Football Field'!$F$11)</f>
        <v>154861423.64560825</v>
      </c>
    </row>
    <row r="6620" spans="2:20" x14ac:dyDescent="0.3">
      <c r="B6620" s="62">
        <f t="shared" si="927"/>
        <v>6593</v>
      </c>
      <c r="C6620" s="62">
        <v>0.16195879812423908</v>
      </c>
      <c r="D6620" s="62">
        <v>0.29616611285080185</v>
      </c>
      <c r="E6620" s="62">
        <v>0.85717626840400762</v>
      </c>
      <c r="F6620" s="62">
        <v>0.35239258936012841</v>
      </c>
      <c r="G6620" s="62">
        <v>0.92493371226043519</v>
      </c>
      <c r="H6620" s="62">
        <v>0.30989269075962445</v>
      </c>
      <c r="I6620" s="62">
        <v>0.24881694625824735</v>
      </c>
      <c r="J6620" s="62">
        <v>0.66326650908419404</v>
      </c>
      <c r="K6620" s="62"/>
      <c r="L6620" s="65">
        <f t="shared" si="928"/>
        <v>4.2457569371970309E-2</v>
      </c>
      <c r="M6620" s="65">
        <f t="shared" si="929"/>
        <v>7.7640075300779737E-2</v>
      </c>
      <c r="N6620" s="65">
        <f t="shared" si="930"/>
        <v>0.2247091315894561</v>
      </c>
      <c r="O6620" s="65">
        <f t="shared" si="931"/>
        <v>9.237987057330907E-2</v>
      </c>
      <c r="P6620" s="65">
        <f t="shared" si="932"/>
        <v>0.24247177496740241</v>
      </c>
      <c r="Q6620" s="65">
        <f t="shared" si="933"/>
        <v>8.1238503669929074E-2</v>
      </c>
      <c r="R6620" s="65">
        <f t="shared" si="934"/>
        <v>6.5227470684102909E-2</v>
      </c>
      <c r="S6620" s="65">
        <f t="shared" si="935"/>
        <v>0.17387560384305026</v>
      </c>
      <c r="T6620" s="66">
        <f>(L6620*'Football Field'!$F$4)+(M6620*'Football Field'!$F$5)+(N6620*'Football Field'!$F$6)+(O6620*'Football Field'!$F$7)+(P6620*'Football Field'!$F$8)+(Q6620*'Football Field'!$F$9)+(R6620*'Football Field'!$F$10)+(S6620*'Football Field'!$F$11)</f>
        <v>144342600.28802484</v>
      </c>
    </row>
    <row r="6621" spans="2:20" x14ac:dyDescent="0.3">
      <c r="B6621" s="62">
        <f t="shared" si="927"/>
        <v>6594</v>
      </c>
      <c r="C6621" s="62">
        <v>0.25295678937068522</v>
      </c>
      <c r="D6621" s="62">
        <v>0.87164934367581259</v>
      </c>
      <c r="E6621" s="62">
        <v>0.78723738544998267</v>
      </c>
      <c r="F6621" s="62">
        <v>0.61142578114357038</v>
      </c>
      <c r="G6621" s="62">
        <v>0.61834819108518835</v>
      </c>
      <c r="H6621" s="62">
        <v>0.90083444708455895</v>
      </c>
      <c r="I6621" s="62">
        <v>0.21112544304528991</v>
      </c>
      <c r="J6621" s="62">
        <v>0.54229882066836721</v>
      </c>
      <c r="K6621" s="62"/>
      <c r="L6621" s="65">
        <f t="shared" si="928"/>
        <v>5.2744645345584838E-2</v>
      </c>
      <c r="M6621" s="65">
        <f t="shared" si="929"/>
        <v>0.18174975896978426</v>
      </c>
      <c r="N6621" s="65">
        <f t="shared" si="930"/>
        <v>0.16414881293222483</v>
      </c>
      <c r="O6621" s="65">
        <f t="shared" si="931"/>
        <v>0.12748990079213163</v>
      </c>
      <c r="P6621" s="65">
        <f t="shared" si="932"/>
        <v>0.12893330959810101</v>
      </c>
      <c r="Q6621" s="65">
        <f t="shared" si="933"/>
        <v>0.18783521701381706</v>
      </c>
      <c r="R6621" s="65">
        <f t="shared" si="934"/>
        <v>4.4022287935252355E-2</v>
      </c>
      <c r="S6621" s="65">
        <f t="shared" si="935"/>
        <v>0.11307606741310396</v>
      </c>
      <c r="T6621" s="66">
        <f>(L6621*'Football Field'!$F$4)+(M6621*'Football Field'!$F$5)+(N6621*'Football Field'!$F$6)+(O6621*'Football Field'!$F$7)+(P6621*'Football Field'!$F$8)+(Q6621*'Football Field'!$F$9)+(R6621*'Football Field'!$F$10)+(S6621*'Football Field'!$F$11)</f>
        <v>129900794.93736008</v>
      </c>
    </row>
    <row r="6622" spans="2:20" x14ac:dyDescent="0.3">
      <c r="B6622" s="62">
        <f t="shared" ref="B6622:B6685" si="936">B6621+1</f>
        <v>6595</v>
      </c>
      <c r="C6622" s="62">
        <v>0.70398115833713126</v>
      </c>
      <c r="D6622" s="62">
        <v>9.7577358542634274E-3</v>
      </c>
      <c r="E6622" s="62">
        <v>0.82923237953305018</v>
      </c>
      <c r="F6622" s="62">
        <v>0.40366604972847764</v>
      </c>
      <c r="G6622" s="62">
        <v>0.21605115367956074</v>
      </c>
      <c r="H6622" s="62">
        <v>0.29876465214677239</v>
      </c>
      <c r="I6622" s="62">
        <v>0.35054033776021543</v>
      </c>
      <c r="J6622" s="62">
        <v>0.90700017067776983</v>
      </c>
      <c r="K6622" s="62"/>
      <c r="L6622" s="65">
        <f t="shared" si="928"/>
        <v>0.18929345594934727</v>
      </c>
      <c r="M6622" s="65">
        <f t="shared" si="929"/>
        <v>2.6237570710803456E-3</v>
      </c>
      <c r="N6622" s="65">
        <f t="shared" si="930"/>
        <v>0.22297225010635999</v>
      </c>
      <c r="O6622" s="65">
        <f t="shared" si="931"/>
        <v>0.10854174248500524</v>
      </c>
      <c r="P6622" s="65">
        <f t="shared" si="932"/>
        <v>5.8093983137915584E-2</v>
      </c>
      <c r="Q6622" s="65">
        <f t="shared" si="933"/>
        <v>8.0334811309372769E-2</v>
      </c>
      <c r="R6622" s="65">
        <f t="shared" si="934"/>
        <v>9.4256772640079298E-2</v>
      </c>
      <c r="S6622" s="65">
        <f t="shared" si="935"/>
        <v>0.2438832273008395</v>
      </c>
      <c r="T6622" s="66">
        <f>(L6622*'Football Field'!$F$4)+(M6622*'Football Field'!$F$5)+(N6622*'Football Field'!$F$6)+(O6622*'Football Field'!$F$7)+(P6622*'Football Field'!$F$8)+(Q6622*'Football Field'!$F$9)+(R6622*'Football Field'!$F$10)+(S6622*'Football Field'!$F$11)</f>
        <v>133400792.37962249</v>
      </c>
    </row>
    <row r="6623" spans="2:20" x14ac:dyDescent="0.3">
      <c r="B6623" s="62">
        <f t="shared" si="936"/>
        <v>6596</v>
      </c>
      <c r="C6623" s="62">
        <v>0.90926358748688318</v>
      </c>
      <c r="D6623" s="62">
        <v>0.82123997527893466</v>
      </c>
      <c r="E6623" s="62">
        <v>0.63038043089173457</v>
      </c>
      <c r="F6623" s="62">
        <v>0.34166136456383023</v>
      </c>
      <c r="G6623" s="62">
        <v>0.84785243864165116</v>
      </c>
      <c r="H6623" s="62">
        <v>0.43139417977393069</v>
      </c>
      <c r="I6623" s="62">
        <v>0.24746326774091876</v>
      </c>
      <c r="J6623" s="62">
        <v>0.27902775652827649</v>
      </c>
      <c r="K6623" s="62"/>
      <c r="L6623" s="65">
        <f t="shared" si="928"/>
        <v>0.20168733580037504</v>
      </c>
      <c r="M6623" s="65">
        <f t="shared" si="929"/>
        <v>0.18216247185765985</v>
      </c>
      <c r="N6623" s="65">
        <f t="shared" si="930"/>
        <v>0.13982716496835465</v>
      </c>
      <c r="O6623" s="65">
        <f t="shared" si="931"/>
        <v>7.5785252277897522E-2</v>
      </c>
      <c r="P6623" s="65">
        <f t="shared" si="932"/>
        <v>0.18806548712031471</v>
      </c>
      <c r="Q6623" s="65">
        <f t="shared" si="933"/>
        <v>9.5689241267067959E-2</v>
      </c>
      <c r="R6623" s="65">
        <f t="shared" si="934"/>
        <v>5.4890801595902233E-2</v>
      </c>
      <c r="S6623" s="65">
        <f t="shared" si="935"/>
        <v>6.1892245112427996E-2</v>
      </c>
      <c r="T6623" s="66">
        <f>(L6623*'Football Field'!$F$4)+(M6623*'Football Field'!$F$5)+(N6623*'Football Field'!$F$6)+(O6623*'Football Field'!$F$7)+(P6623*'Football Field'!$F$8)+(Q6623*'Football Field'!$F$9)+(R6623*'Football Field'!$F$10)+(S6623*'Football Field'!$F$11)</f>
        <v>134140673.85241382</v>
      </c>
    </row>
    <row r="6624" spans="2:20" x14ac:dyDescent="0.3">
      <c r="B6624" s="62">
        <f t="shared" si="936"/>
        <v>6597</v>
      </c>
      <c r="C6624" s="62">
        <v>0.62938637438292244</v>
      </c>
      <c r="D6624" s="62">
        <v>0.15595543699686598</v>
      </c>
      <c r="E6624" s="62">
        <v>0.99950893041902977</v>
      </c>
      <c r="F6624" s="62">
        <v>0.3491368681475896</v>
      </c>
      <c r="G6624" s="62">
        <v>0.16748176315826602</v>
      </c>
      <c r="H6624" s="62">
        <v>0.60452264112535048</v>
      </c>
      <c r="I6624" s="62">
        <v>0.85914197392065816</v>
      </c>
      <c r="J6624" s="62">
        <v>0.6680856471963279</v>
      </c>
      <c r="K6624" s="62"/>
      <c r="L6624" s="65">
        <f t="shared" si="928"/>
        <v>0.14197049236286197</v>
      </c>
      <c r="M6624" s="65">
        <f t="shared" si="929"/>
        <v>3.5178820321330323E-2</v>
      </c>
      <c r="N6624" s="65">
        <f t="shared" si="930"/>
        <v>0.2254589243559536</v>
      </c>
      <c r="O6624" s="65">
        <f t="shared" si="931"/>
        <v>7.8754696781509884E-2</v>
      </c>
      <c r="P6624" s="65">
        <f t="shared" si="932"/>
        <v>3.777881019539344E-2</v>
      </c>
      <c r="Q6624" s="65">
        <f t="shared" si="933"/>
        <v>0.13636198764107285</v>
      </c>
      <c r="R6624" s="65">
        <f t="shared" si="934"/>
        <v>0.19379639282261929</v>
      </c>
      <c r="S6624" s="65">
        <f t="shared" si="935"/>
        <v>0.1506998755192587</v>
      </c>
      <c r="T6624" s="66">
        <f>(L6624*'Football Field'!$F$4)+(M6624*'Football Field'!$F$5)+(N6624*'Football Field'!$F$6)+(O6624*'Football Field'!$F$7)+(P6624*'Football Field'!$F$8)+(Q6624*'Football Field'!$F$9)+(R6624*'Football Field'!$F$10)+(S6624*'Football Field'!$F$11)</f>
        <v>144805962.86341399</v>
      </c>
    </row>
    <row r="6625" spans="2:20" x14ac:dyDescent="0.3">
      <c r="B6625" s="62">
        <f t="shared" si="936"/>
        <v>6598</v>
      </c>
      <c r="C6625" s="62">
        <v>0.39094072758661191</v>
      </c>
      <c r="D6625" s="62">
        <v>0.77593365228459699</v>
      </c>
      <c r="E6625" s="62">
        <v>0.94638336789120836</v>
      </c>
      <c r="F6625" s="62">
        <v>0.59309074693260166</v>
      </c>
      <c r="G6625" s="62">
        <v>0.97287038139827053</v>
      </c>
      <c r="H6625" s="62">
        <v>0.49129639340993636</v>
      </c>
      <c r="I6625" s="62">
        <v>0.87732093408328748</v>
      </c>
      <c r="J6625" s="62">
        <v>0.53232545379569307</v>
      </c>
      <c r="K6625" s="62"/>
      <c r="L6625" s="65">
        <f t="shared" si="928"/>
        <v>7.0059032621290054E-2</v>
      </c>
      <c r="M6625" s="65">
        <f t="shared" si="929"/>
        <v>0.13905218162597227</v>
      </c>
      <c r="N6625" s="65">
        <f t="shared" si="930"/>
        <v>0.169597840707572</v>
      </c>
      <c r="O6625" s="65">
        <f t="shared" si="931"/>
        <v>0.10628558514034797</v>
      </c>
      <c r="P6625" s="65">
        <f t="shared" si="932"/>
        <v>0.17434447980753814</v>
      </c>
      <c r="Q6625" s="65">
        <f t="shared" si="933"/>
        <v>8.8043397947079521E-2</v>
      </c>
      <c r="R6625" s="65">
        <f t="shared" si="934"/>
        <v>0.15722141901079992</v>
      </c>
      <c r="S6625" s="65">
        <f t="shared" si="935"/>
        <v>9.5396063139400217E-2</v>
      </c>
      <c r="T6625" s="66">
        <f>(L6625*'Football Field'!$F$4)+(M6625*'Football Field'!$F$5)+(N6625*'Football Field'!$F$6)+(O6625*'Football Field'!$F$7)+(P6625*'Football Field'!$F$8)+(Q6625*'Football Field'!$F$9)+(R6625*'Football Field'!$F$10)+(S6625*'Football Field'!$F$11)</f>
        <v>149245586.69175559</v>
      </c>
    </row>
    <row r="6626" spans="2:20" x14ac:dyDescent="0.3">
      <c r="B6626" s="62">
        <f t="shared" si="936"/>
        <v>6599</v>
      </c>
      <c r="C6626" s="62">
        <v>0.53117685276834992</v>
      </c>
      <c r="D6626" s="62">
        <v>7.5165146372853875E-2</v>
      </c>
      <c r="E6626" s="62">
        <v>0.85877669122316225</v>
      </c>
      <c r="F6626" s="62">
        <v>0.37098108690269394</v>
      </c>
      <c r="G6626" s="62">
        <v>0.42314296466103929</v>
      </c>
      <c r="H6626" s="62">
        <v>0.29336812472733742</v>
      </c>
      <c r="I6626" s="62">
        <v>0.72723569113221087</v>
      </c>
      <c r="J6626" s="62">
        <v>0.76531196841136473</v>
      </c>
      <c r="K6626" s="62"/>
      <c r="L6626" s="65">
        <f t="shared" si="928"/>
        <v>0.13131175189503988</v>
      </c>
      <c r="M6626" s="65">
        <f t="shared" si="929"/>
        <v>1.8581508211862826E-2</v>
      </c>
      <c r="N6626" s="65">
        <f t="shared" si="930"/>
        <v>0.21229741323144191</v>
      </c>
      <c r="O6626" s="65">
        <f t="shared" si="931"/>
        <v>9.1709900736889574E-2</v>
      </c>
      <c r="P6626" s="65">
        <f t="shared" si="932"/>
        <v>0.1046047916096482</v>
      </c>
      <c r="Q6626" s="65">
        <f t="shared" si="933"/>
        <v>7.2523270182688615E-2</v>
      </c>
      <c r="R6626" s="65">
        <f t="shared" si="934"/>
        <v>0.17977928094094986</v>
      </c>
      <c r="S6626" s="65">
        <f t="shared" si="935"/>
        <v>0.18919208319147915</v>
      </c>
      <c r="T6626" s="66">
        <f>(L6626*'Football Field'!$F$4)+(M6626*'Football Field'!$F$5)+(N6626*'Football Field'!$F$6)+(O6626*'Football Field'!$F$7)+(P6626*'Football Field'!$F$8)+(Q6626*'Football Field'!$F$9)+(R6626*'Football Field'!$F$10)+(S6626*'Football Field'!$F$11)</f>
        <v>148490053.04452276</v>
      </c>
    </row>
    <row r="6627" spans="2:20" x14ac:dyDescent="0.3">
      <c r="B6627" s="62">
        <f t="shared" si="936"/>
        <v>6600</v>
      </c>
      <c r="C6627" s="62">
        <v>0.51530201139261522</v>
      </c>
      <c r="D6627" s="62">
        <v>0.93595567847987016</v>
      </c>
      <c r="E6627" s="62">
        <v>0.91303644637602044</v>
      </c>
      <c r="F6627" s="62">
        <v>0.62286430714040508</v>
      </c>
      <c r="G6627" s="62">
        <v>0.92308214580663794</v>
      </c>
      <c r="H6627" s="62">
        <v>0.42945002022703704</v>
      </c>
      <c r="I6627" s="62">
        <v>9.38644510972928E-2</v>
      </c>
      <c r="J6627" s="62">
        <v>0.22669582097379948</v>
      </c>
      <c r="K6627" s="62"/>
      <c r="L6627" s="65">
        <f t="shared" si="928"/>
        <v>0.11057387777961289</v>
      </c>
      <c r="M6627" s="65">
        <f t="shared" si="929"/>
        <v>0.20083804547876244</v>
      </c>
      <c r="N6627" s="65">
        <f t="shared" si="930"/>
        <v>0.19592002010058715</v>
      </c>
      <c r="O6627" s="65">
        <f t="shared" si="931"/>
        <v>0.13365467288764676</v>
      </c>
      <c r="P6627" s="65">
        <f t="shared" si="932"/>
        <v>0.19807563353987856</v>
      </c>
      <c r="Q6627" s="65">
        <f t="shared" si="933"/>
        <v>9.215169550901775E-2</v>
      </c>
      <c r="R6627" s="65">
        <f t="shared" si="934"/>
        <v>2.0141501709712219E-2</v>
      </c>
      <c r="S6627" s="65">
        <f t="shared" si="935"/>
        <v>4.8644552994782153E-2</v>
      </c>
      <c r="T6627" s="66">
        <f>(L6627*'Football Field'!$F$4)+(M6627*'Football Field'!$F$5)+(N6627*'Football Field'!$F$6)+(O6627*'Football Field'!$F$7)+(P6627*'Football Field'!$F$8)+(Q6627*'Football Field'!$F$9)+(R6627*'Football Field'!$F$10)+(S6627*'Football Field'!$F$11)</f>
        <v>132293114.97810854</v>
      </c>
    </row>
    <row r="6628" spans="2:20" x14ac:dyDescent="0.3">
      <c r="B6628" s="62">
        <f t="shared" si="936"/>
        <v>6601</v>
      </c>
      <c r="C6628" s="62">
        <v>0.14521052034653947</v>
      </c>
      <c r="D6628" s="62">
        <v>0.18146059705679007</v>
      </c>
      <c r="E6628" s="62">
        <v>5.1926831157893427E-2</v>
      </c>
      <c r="F6628" s="62">
        <v>0.27862921733634582</v>
      </c>
      <c r="G6628" s="62">
        <v>0.5346440741457511</v>
      </c>
      <c r="H6628" s="62">
        <v>0.53329785322579815</v>
      </c>
      <c r="I6628" s="62">
        <v>0.7773009464732018</v>
      </c>
      <c r="J6628" s="62">
        <v>0.60237256968051689</v>
      </c>
      <c r="K6628" s="62"/>
      <c r="L6628" s="65">
        <f t="shared" si="928"/>
        <v>4.6769043914123828E-2</v>
      </c>
      <c r="M6628" s="65">
        <f t="shared" si="929"/>
        <v>5.8444378631650515E-2</v>
      </c>
      <c r="N6628" s="65">
        <f t="shared" si="930"/>
        <v>1.672446487313126E-2</v>
      </c>
      <c r="O6628" s="65">
        <f t="shared" si="931"/>
        <v>8.9740206634223108E-2</v>
      </c>
      <c r="P6628" s="65">
        <f t="shared" si="932"/>
        <v>0.17219683616914055</v>
      </c>
      <c r="Q6628" s="65">
        <f t="shared" si="933"/>
        <v>0.17176324867717968</v>
      </c>
      <c r="R6628" s="65">
        <f t="shared" si="934"/>
        <v>0.25035115922275214</v>
      </c>
      <c r="S6628" s="65">
        <f t="shared" si="935"/>
        <v>0.19401066187779892</v>
      </c>
      <c r="T6628" s="66">
        <f>(L6628*'Football Field'!$F$4)+(M6628*'Football Field'!$F$5)+(N6628*'Football Field'!$F$6)+(O6628*'Football Field'!$F$7)+(P6628*'Football Field'!$F$8)+(Q6628*'Football Field'!$F$9)+(R6628*'Football Field'!$F$10)+(S6628*'Football Field'!$F$11)</f>
        <v>159010287.30654508</v>
      </c>
    </row>
    <row r="6629" spans="2:20" x14ac:dyDescent="0.3">
      <c r="B6629" s="62">
        <f t="shared" si="936"/>
        <v>6602</v>
      </c>
      <c r="C6629" s="62">
        <v>0.85904396013691453</v>
      </c>
      <c r="D6629" s="62">
        <v>0.7032303329627615</v>
      </c>
      <c r="E6629" s="62">
        <v>3.0262228198767782E-2</v>
      </c>
      <c r="F6629" s="62">
        <v>0.73013714485027215</v>
      </c>
      <c r="G6629" s="62">
        <v>0.99917325034390492</v>
      </c>
      <c r="H6629" s="62">
        <v>0.1312789645350092</v>
      </c>
      <c r="I6629" s="62">
        <v>0.24491015040712216</v>
      </c>
      <c r="J6629" s="62">
        <v>0.20041118167227556</v>
      </c>
      <c r="K6629" s="62"/>
      <c r="L6629" s="65">
        <f t="shared" si="928"/>
        <v>0.220355416702504</v>
      </c>
      <c r="M6629" s="65">
        <f t="shared" si="929"/>
        <v>0.18038729127802994</v>
      </c>
      <c r="N6629" s="65">
        <f t="shared" si="930"/>
        <v>7.7626363894380025E-3</v>
      </c>
      <c r="O6629" s="65">
        <f t="shared" si="931"/>
        <v>0.18728922182028451</v>
      </c>
      <c r="P6629" s="65">
        <f t="shared" si="932"/>
        <v>0.25630031541393444</v>
      </c>
      <c r="Q6629" s="65">
        <f t="shared" si="933"/>
        <v>3.3674680548099821E-2</v>
      </c>
      <c r="R6629" s="65">
        <f t="shared" si="934"/>
        <v>6.2822487267162691E-2</v>
      </c>
      <c r="S6629" s="65">
        <f t="shared" si="935"/>
        <v>5.1407950580546563E-2</v>
      </c>
      <c r="T6629" s="66">
        <f>(L6629*'Football Field'!$F$4)+(M6629*'Football Field'!$F$5)+(N6629*'Football Field'!$F$6)+(O6629*'Football Field'!$F$7)+(P6629*'Football Field'!$F$8)+(Q6629*'Football Field'!$F$9)+(R6629*'Football Field'!$F$10)+(S6629*'Football Field'!$F$11)</f>
        <v>138007603.05709144</v>
      </c>
    </row>
    <row r="6630" spans="2:20" x14ac:dyDescent="0.3">
      <c r="B6630" s="62">
        <f t="shared" si="936"/>
        <v>6603</v>
      </c>
      <c r="C6630" s="62">
        <v>0.57159852806887002</v>
      </c>
      <c r="D6630" s="62">
        <v>0.12266416066064112</v>
      </c>
      <c r="E6630" s="62">
        <v>0.14268987392461918</v>
      </c>
      <c r="F6630" s="62">
        <v>1.6612066903404221E-3</v>
      </c>
      <c r="G6630" s="62">
        <v>0.40091892036560406</v>
      </c>
      <c r="H6630" s="62">
        <v>0.51733813924057304</v>
      </c>
      <c r="I6630" s="62">
        <v>0.61058967643530115</v>
      </c>
      <c r="J6630" s="62">
        <v>0.75767881485645783</v>
      </c>
      <c r="K6630" s="62"/>
      <c r="L6630" s="65">
        <f t="shared" si="928"/>
        <v>0.1829033746964385</v>
      </c>
      <c r="M6630" s="65">
        <f t="shared" si="929"/>
        <v>3.9250781514318683E-2</v>
      </c>
      <c r="N6630" s="65">
        <f t="shared" si="930"/>
        <v>4.5658724076836098E-2</v>
      </c>
      <c r="O6630" s="65">
        <f t="shared" si="931"/>
        <v>5.3156244253826348E-4</v>
      </c>
      <c r="P6630" s="65">
        <f t="shared" si="932"/>
        <v>0.12828833510517096</v>
      </c>
      <c r="Q6630" s="65">
        <f t="shared" si="933"/>
        <v>0.16554082433689543</v>
      </c>
      <c r="R6630" s="65">
        <f t="shared" si="934"/>
        <v>0.19537998593545575</v>
      </c>
      <c r="S6630" s="65">
        <f t="shared" si="935"/>
        <v>0.24244641189234636</v>
      </c>
      <c r="T6630" s="66">
        <f>(L6630*'Football Field'!$F$4)+(M6630*'Football Field'!$F$5)+(N6630*'Football Field'!$F$6)+(O6630*'Football Field'!$F$7)+(P6630*'Football Field'!$F$8)+(Q6630*'Football Field'!$F$9)+(R6630*'Football Field'!$F$10)+(S6630*'Football Field'!$F$11)</f>
        <v>147685579.97159988</v>
      </c>
    </row>
    <row r="6631" spans="2:20" x14ac:dyDescent="0.3">
      <c r="B6631" s="62">
        <f t="shared" si="936"/>
        <v>6604</v>
      </c>
      <c r="C6631" s="62">
        <v>0.6804247587466461</v>
      </c>
      <c r="D6631" s="62">
        <v>0.90548858720057912</v>
      </c>
      <c r="E6631" s="62">
        <v>0.24939525184815137</v>
      </c>
      <c r="F6631" s="62">
        <v>1.6607373678461435E-2</v>
      </c>
      <c r="G6631" s="62">
        <v>0.4952778980186906</v>
      </c>
      <c r="H6631" s="62">
        <v>0.89550488358429492</v>
      </c>
      <c r="I6631" s="62">
        <v>0.38988051448869632</v>
      </c>
      <c r="J6631" s="62">
        <v>0.68778711925189984</v>
      </c>
      <c r="K6631" s="62"/>
      <c r="L6631" s="65">
        <f t="shared" ref="L6631:L6694" si="937">C6631/SUM($C6631:$J6631)</f>
        <v>0.15749237398541058</v>
      </c>
      <c r="M6631" s="65">
        <f t="shared" ref="M6631:M6694" si="938">D6631/SUM($C6631:$J6631)</f>
        <v>0.20958606426609191</v>
      </c>
      <c r="N6631" s="65">
        <f t="shared" ref="N6631:N6694" si="939">E6631/SUM($C6631:$J6631)</f>
        <v>5.7725486571954227E-2</v>
      </c>
      <c r="O6631" s="65">
        <f t="shared" ref="O6631:O6694" si="940">F6631/SUM($C6631:$J6631)</f>
        <v>3.8439734484406051E-3</v>
      </c>
      <c r="P6631" s="65">
        <f t="shared" ref="P6631:P6694" si="941">G6631/SUM($C6631:$J6631)</f>
        <v>0.11463793893265961</v>
      </c>
      <c r="Q6631" s="65">
        <f t="shared" ref="Q6631:Q6694" si="942">H6631/SUM($C6631:$J6631)</f>
        <v>0.20727521774929022</v>
      </c>
      <c r="R6631" s="65">
        <f t="shared" ref="R6631:R6694" si="943">I6631/SUM($C6631:$J6631)</f>
        <v>9.0242465471985167E-2</v>
      </c>
      <c r="S6631" s="65">
        <f t="shared" ref="S6631:S6694" si="944">J6631/SUM($C6631:$J6631)</f>
        <v>0.15919647957416763</v>
      </c>
      <c r="T6631" s="66">
        <f>(L6631*'Football Field'!$F$4)+(M6631*'Football Field'!$F$5)+(N6631*'Football Field'!$F$6)+(O6631*'Football Field'!$F$7)+(P6631*'Football Field'!$F$8)+(Q6631*'Football Field'!$F$9)+(R6631*'Football Field'!$F$10)+(S6631*'Football Field'!$F$11)</f>
        <v>131244869.55079535</v>
      </c>
    </row>
    <row r="6632" spans="2:20" x14ac:dyDescent="0.3">
      <c r="B6632" s="62">
        <f t="shared" si="936"/>
        <v>6605</v>
      </c>
      <c r="C6632" s="62">
        <v>0.12070774304487475</v>
      </c>
      <c r="D6632" s="62">
        <v>0.66210927306452105</v>
      </c>
      <c r="E6632" s="62">
        <v>0.5476213844645198</v>
      </c>
      <c r="F6632" s="62">
        <v>0.87835508971526721</v>
      </c>
      <c r="G6632" s="62">
        <v>0.96169442111938575</v>
      </c>
      <c r="H6632" s="62">
        <v>0.45473359913654854</v>
      </c>
      <c r="I6632" s="62">
        <v>0.34656799798248017</v>
      </c>
      <c r="J6632" s="62">
        <v>0.84126069126246605</v>
      </c>
      <c r="K6632" s="62"/>
      <c r="L6632" s="65">
        <f t="shared" si="937"/>
        <v>2.5079261182470076E-2</v>
      </c>
      <c r="M6632" s="65">
        <f t="shared" si="938"/>
        <v>0.13756542017646134</v>
      </c>
      <c r="N6632" s="65">
        <f t="shared" si="939"/>
        <v>0.113778448537355</v>
      </c>
      <c r="O6632" s="65">
        <f t="shared" si="940"/>
        <v>0.18249447922932108</v>
      </c>
      <c r="P6632" s="65">
        <f t="shared" si="941"/>
        <v>0.19980976328926162</v>
      </c>
      <c r="Q6632" s="65">
        <f t="shared" si="942"/>
        <v>9.4479296965650453E-2</v>
      </c>
      <c r="R6632" s="65">
        <f t="shared" si="943"/>
        <v>7.2005897216197101E-2</v>
      </c>
      <c r="S6632" s="65">
        <f t="shared" si="944"/>
        <v>0.17478743340328354</v>
      </c>
      <c r="T6632" s="66">
        <f>(L6632*'Football Field'!$F$4)+(M6632*'Football Field'!$F$5)+(N6632*'Football Field'!$F$6)+(O6632*'Football Field'!$F$7)+(P6632*'Football Field'!$F$8)+(Q6632*'Football Field'!$F$9)+(R6632*'Football Field'!$F$10)+(S6632*'Football Field'!$F$11)</f>
        <v>139421954.74632099</v>
      </c>
    </row>
    <row r="6633" spans="2:20" x14ac:dyDescent="0.3">
      <c r="B6633" s="62">
        <f t="shared" si="936"/>
        <v>6606</v>
      </c>
      <c r="C6633" s="62">
        <v>0.78528779669036042</v>
      </c>
      <c r="D6633" s="62">
        <v>0.88776435272171295</v>
      </c>
      <c r="E6633" s="62">
        <v>0.7029928482948371</v>
      </c>
      <c r="F6633" s="62">
        <v>0.1313446964735121</v>
      </c>
      <c r="G6633" s="62">
        <v>0.70372023877852707</v>
      </c>
      <c r="H6633" s="62">
        <v>0.78728743027160897</v>
      </c>
      <c r="I6633" s="62">
        <v>0.81923563089011986</v>
      </c>
      <c r="J6633" s="62">
        <v>0.6405276308321538</v>
      </c>
      <c r="K6633" s="62"/>
      <c r="L6633" s="65">
        <f t="shared" si="937"/>
        <v>0.14387407235695754</v>
      </c>
      <c r="M6633" s="65">
        <f t="shared" si="938"/>
        <v>0.16264899729464899</v>
      </c>
      <c r="N6633" s="65">
        <f t="shared" si="939"/>
        <v>0.12879665817839725</v>
      </c>
      <c r="O6633" s="65">
        <f t="shared" si="940"/>
        <v>2.4063911910735886E-2</v>
      </c>
      <c r="P6633" s="65">
        <f t="shared" si="941"/>
        <v>0.12892992477380755</v>
      </c>
      <c r="Q6633" s="65">
        <f t="shared" si="942"/>
        <v>0.14424042903252088</v>
      </c>
      <c r="R6633" s="65">
        <f t="shared" si="943"/>
        <v>0.15009371969466351</v>
      </c>
      <c r="S6633" s="65">
        <f t="shared" si="944"/>
        <v>0.11735228675826831</v>
      </c>
      <c r="T6633" s="66">
        <f>(L6633*'Football Field'!$F$4)+(M6633*'Football Field'!$F$5)+(N6633*'Football Field'!$F$6)+(O6633*'Football Field'!$F$7)+(P6633*'Football Field'!$F$8)+(Q6633*'Football Field'!$F$9)+(R6633*'Football Field'!$F$10)+(S6633*'Football Field'!$F$11)</f>
        <v>142619865.66727263</v>
      </c>
    </row>
    <row r="6634" spans="2:20" x14ac:dyDescent="0.3">
      <c r="B6634" s="62">
        <f t="shared" si="936"/>
        <v>6607</v>
      </c>
      <c r="C6634" s="62">
        <v>0.40937499183502601</v>
      </c>
      <c r="D6634" s="62">
        <v>0.39187083559386238</v>
      </c>
      <c r="E6634" s="62">
        <v>0.43678765596473368</v>
      </c>
      <c r="F6634" s="62">
        <v>0.42817923402039892</v>
      </c>
      <c r="G6634" s="62">
        <v>0.55072234638790074</v>
      </c>
      <c r="H6634" s="62">
        <v>0.57810070738460662</v>
      </c>
      <c r="I6634" s="62">
        <v>0.74653665552739545</v>
      </c>
      <c r="J6634" s="62">
        <v>0.23434095758833529</v>
      </c>
      <c r="K6634" s="62"/>
      <c r="L6634" s="65">
        <f t="shared" si="937"/>
        <v>0.10841747417642986</v>
      </c>
      <c r="M6634" s="65">
        <f t="shared" si="938"/>
        <v>0.10378173324181671</v>
      </c>
      <c r="N6634" s="65">
        <f t="shared" si="939"/>
        <v>0.1156773504870654</v>
      </c>
      <c r="O6634" s="65">
        <f t="shared" si="940"/>
        <v>0.11339752543066373</v>
      </c>
      <c r="P6634" s="65">
        <f t="shared" si="941"/>
        <v>0.14585142463210057</v>
      </c>
      <c r="Q6634" s="65">
        <f t="shared" si="942"/>
        <v>0.15310221621819123</v>
      </c>
      <c r="R6634" s="65">
        <f t="shared" si="943"/>
        <v>0.1977102172499505</v>
      </c>
      <c r="S6634" s="65">
        <f t="shared" si="944"/>
        <v>6.2062058563782052E-2</v>
      </c>
      <c r="T6634" s="66">
        <f>(L6634*'Football Field'!$F$4)+(M6634*'Football Field'!$F$5)+(N6634*'Football Field'!$F$6)+(O6634*'Football Field'!$F$7)+(P6634*'Football Field'!$F$8)+(Q6634*'Football Field'!$F$9)+(R6634*'Football Field'!$F$10)+(S6634*'Football Field'!$F$11)</f>
        <v>150838187.21652296</v>
      </c>
    </row>
    <row r="6635" spans="2:20" x14ac:dyDescent="0.3">
      <c r="B6635" s="62">
        <f t="shared" si="936"/>
        <v>6608</v>
      </c>
      <c r="C6635" s="62">
        <v>0.97061437220795899</v>
      </c>
      <c r="D6635" s="62">
        <v>0.89335498604154906</v>
      </c>
      <c r="E6635" s="62">
        <v>0.18384703238167621</v>
      </c>
      <c r="F6635" s="62">
        <v>0.11546096142374762</v>
      </c>
      <c r="G6635" s="62">
        <v>0.61537537995960856</v>
      </c>
      <c r="H6635" s="62">
        <v>0.12350590060658162</v>
      </c>
      <c r="I6635" s="62">
        <v>0.49782026080175223</v>
      </c>
      <c r="J6635" s="62">
        <v>0.67297103871877284</v>
      </c>
      <c r="K6635" s="62"/>
      <c r="L6635" s="65">
        <f t="shared" si="937"/>
        <v>0.23830746470718056</v>
      </c>
      <c r="M6635" s="65">
        <f t="shared" si="938"/>
        <v>0.21933856318528405</v>
      </c>
      <c r="N6635" s="65">
        <f t="shared" si="939"/>
        <v>4.5138544653065597E-2</v>
      </c>
      <c r="O6635" s="65">
        <f t="shared" si="940"/>
        <v>2.8348239813258815E-2</v>
      </c>
      <c r="P6635" s="65">
        <f t="shared" si="941"/>
        <v>0.15108837334418954</v>
      </c>
      <c r="Q6635" s="65">
        <f t="shared" si="942"/>
        <v>3.0323451715410479E-2</v>
      </c>
      <c r="R6635" s="65">
        <f t="shared" si="943"/>
        <v>0.12222597112554913</v>
      </c>
      <c r="S6635" s="65">
        <f t="shared" si="944"/>
        <v>0.16522939145606189</v>
      </c>
      <c r="T6635" s="66">
        <f>(L6635*'Football Field'!$F$4)+(M6635*'Football Field'!$F$5)+(N6635*'Football Field'!$F$6)+(O6635*'Football Field'!$F$7)+(P6635*'Football Field'!$F$8)+(Q6635*'Football Field'!$F$9)+(R6635*'Football Field'!$F$10)+(S6635*'Football Field'!$F$11)</f>
        <v>138146544.98058277</v>
      </c>
    </row>
    <row r="6636" spans="2:20" x14ac:dyDescent="0.3">
      <c r="B6636" s="62">
        <f t="shared" si="936"/>
        <v>6609</v>
      </c>
      <c r="C6636" s="62">
        <v>0.83307105815071802</v>
      </c>
      <c r="D6636" s="62">
        <v>0.90004738363168812</v>
      </c>
      <c r="E6636" s="62">
        <v>0.33692461042437849</v>
      </c>
      <c r="F6636" s="62">
        <v>9.99938904277059E-2</v>
      </c>
      <c r="G6636" s="62">
        <v>0.79041106012336482</v>
      </c>
      <c r="H6636" s="62">
        <v>0.91668402457218523</v>
      </c>
      <c r="I6636" s="62">
        <v>0.2705235755344505</v>
      </c>
      <c r="J6636" s="62">
        <v>0.90816344565378138</v>
      </c>
      <c r="K6636" s="62"/>
      <c r="L6636" s="65">
        <f t="shared" si="937"/>
        <v>0.16477469825484936</v>
      </c>
      <c r="M6636" s="65">
        <f t="shared" si="938"/>
        <v>0.1780220721893653</v>
      </c>
      <c r="N6636" s="65">
        <f t="shared" si="939"/>
        <v>6.664095514318738E-2</v>
      </c>
      <c r="O6636" s="65">
        <f t="shared" si="940"/>
        <v>1.9777980475193524E-2</v>
      </c>
      <c r="P6636" s="65">
        <f t="shared" si="941"/>
        <v>0.15633689666069309</v>
      </c>
      <c r="Q6636" s="65">
        <f t="shared" si="942"/>
        <v>0.18131266482744099</v>
      </c>
      <c r="R6636" s="65">
        <f t="shared" si="943"/>
        <v>5.3507369021392061E-2</v>
      </c>
      <c r="S6636" s="65">
        <f t="shared" si="944"/>
        <v>0.17962736342787824</v>
      </c>
      <c r="T6636" s="66">
        <f>(L6636*'Football Field'!$F$4)+(M6636*'Football Field'!$F$5)+(N6636*'Football Field'!$F$6)+(O6636*'Football Field'!$F$7)+(P6636*'Football Field'!$F$8)+(Q6636*'Football Field'!$F$9)+(R6636*'Football Field'!$F$10)+(S6636*'Football Field'!$F$11)</f>
        <v>130135703.2568863</v>
      </c>
    </row>
    <row r="6637" spans="2:20" x14ac:dyDescent="0.3">
      <c r="B6637" s="62">
        <f t="shared" si="936"/>
        <v>6610</v>
      </c>
      <c r="C6637" s="62">
        <v>0.47062180183311919</v>
      </c>
      <c r="D6637" s="62">
        <v>0.32107519315368549</v>
      </c>
      <c r="E6637" s="62">
        <v>0.28091103560448638</v>
      </c>
      <c r="F6637" s="62">
        <v>0.80214302733677856</v>
      </c>
      <c r="G6637" s="62">
        <v>0.5285607007491655</v>
      </c>
      <c r="H6637" s="62">
        <v>0.31630773592245687</v>
      </c>
      <c r="I6637" s="62">
        <v>0.37633974019421357</v>
      </c>
      <c r="J6637" s="62">
        <v>0.24232664158618611</v>
      </c>
      <c r="K6637" s="62"/>
      <c r="L6637" s="65">
        <f t="shared" si="937"/>
        <v>0.14097708202972817</v>
      </c>
      <c r="M6637" s="65">
        <f t="shared" si="938"/>
        <v>9.6179657777495972E-2</v>
      </c>
      <c r="N6637" s="65">
        <f t="shared" si="939"/>
        <v>8.414828627831461E-2</v>
      </c>
      <c r="O6637" s="65">
        <f t="shared" si="940"/>
        <v>0.24028590032157204</v>
      </c>
      <c r="P6637" s="65">
        <f t="shared" si="941"/>
        <v>0.15833296497731833</v>
      </c>
      <c r="Q6637" s="65">
        <f t="shared" si="942"/>
        <v>9.4751542448919548E-2</v>
      </c>
      <c r="R6637" s="65">
        <f t="shared" si="943"/>
        <v>0.11273442542982623</v>
      </c>
      <c r="S6637" s="65">
        <f t="shared" si="944"/>
        <v>7.2590140736825015E-2</v>
      </c>
      <c r="T6637" s="66">
        <f>(L6637*'Football Field'!$F$4)+(M6637*'Football Field'!$F$5)+(N6637*'Football Field'!$F$6)+(O6637*'Football Field'!$F$7)+(P6637*'Football Field'!$F$8)+(Q6637*'Football Field'!$F$9)+(R6637*'Football Field'!$F$10)+(S6637*'Football Field'!$F$11)</f>
        <v>140093224.462688</v>
      </c>
    </row>
    <row r="6638" spans="2:20" x14ac:dyDescent="0.3">
      <c r="B6638" s="62">
        <f t="shared" si="936"/>
        <v>6611</v>
      </c>
      <c r="C6638" s="62">
        <v>4.2950762040277368E-2</v>
      </c>
      <c r="D6638" s="62">
        <v>0.10210030477463539</v>
      </c>
      <c r="E6638" s="62">
        <v>0.35514936896947402</v>
      </c>
      <c r="F6638" s="62">
        <v>0.30952142326269128</v>
      </c>
      <c r="G6638" s="62">
        <v>0.77861222244551376</v>
      </c>
      <c r="H6638" s="62">
        <v>0.41630689953124023</v>
      </c>
      <c r="I6638" s="62">
        <v>0.70044316807126872</v>
      </c>
      <c r="J6638" s="62">
        <v>4.7030513065806079E-2</v>
      </c>
      <c r="K6638" s="62"/>
      <c r="L6638" s="65">
        <f t="shared" si="937"/>
        <v>1.5606458055985669E-2</v>
      </c>
      <c r="M6638" s="65">
        <f t="shared" si="938"/>
        <v>3.7098855719357351E-2</v>
      </c>
      <c r="N6638" s="65">
        <f t="shared" si="939"/>
        <v>0.12904599283324103</v>
      </c>
      <c r="O6638" s="65">
        <f t="shared" si="940"/>
        <v>0.11246676147557785</v>
      </c>
      <c r="P6638" s="65">
        <f t="shared" si="941"/>
        <v>0.2829141652965006</v>
      </c>
      <c r="Q6638" s="65">
        <f t="shared" si="942"/>
        <v>0.151268006836737</v>
      </c>
      <c r="R6638" s="65">
        <f t="shared" si="943"/>
        <v>0.2545108958219402</v>
      </c>
      <c r="S6638" s="65">
        <f t="shared" si="944"/>
        <v>1.708886396066021E-2</v>
      </c>
      <c r="T6638" s="66">
        <f>(L6638*'Football Field'!$F$4)+(M6638*'Football Field'!$F$5)+(N6638*'Football Field'!$F$6)+(O6638*'Football Field'!$F$7)+(P6638*'Football Field'!$F$8)+(Q6638*'Football Field'!$F$9)+(R6638*'Football Field'!$F$10)+(S6638*'Football Field'!$F$11)</f>
        <v>170613866.36413035</v>
      </c>
    </row>
    <row r="6639" spans="2:20" x14ac:dyDescent="0.3">
      <c r="B6639" s="62">
        <f t="shared" si="936"/>
        <v>6612</v>
      </c>
      <c r="C6639" s="62">
        <v>0.63947684215105371</v>
      </c>
      <c r="D6639" s="62">
        <v>0.72660260655246123</v>
      </c>
      <c r="E6639" s="62">
        <v>0.39596838759375896</v>
      </c>
      <c r="F6639" s="62">
        <v>0.71390746590797183</v>
      </c>
      <c r="G6639" s="62">
        <v>0.50437561941054987</v>
      </c>
      <c r="H6639" s="62">
        <v>0.10080442184556382</v>
      </c>
      <c r="I6639" s="62">
        <v>7.981709259312264E-2</v>
      </c>
      <c r="J6639" s="62">
        <v>0.87877307814635774</v>
      </c>
      <c r="K6639" s="62"/>
      <c r="L6639" s="65">
        <f t="shared" si="937"/>
        <v>0.15829710209347192</v>
      </c>
      <c r="M6639" s="65">
        <f t="shared" si="938"/>
        <v>0.17986435068378689</v>
      </c>
      <c r="N6639" s="65">
        <f t="shared" si="939"/>
        <v>9.8018636712274634E-2</v>
      </c>
      <c r="O6639" s="65">
        <f t="shared" si="940"/>
        <v>0.17672177562519389</v>
      </c>
      <c r="P6639" s="65">
        <f t="shared" si="941"/>
        <v>0.12485393317875661</v>
      </c>
      <c r="Q6639" s="65">
        <f t="shared" si="942"/>
        <v>2.4953284942555186E-2</v>
      </c>
      <c r="R6639" s="65">
        <f t="shared" si="943"/>
        <v>1.9758048489319821E-2</v>
      </c>
      <c r="S6639" s="65">
        <f t="shared" si="944"/>
        <v>0.21753286827464102</v>
      </c>
      <c r="T6639" s="66">
        <f>(L6639*'Football Field'!$F$4)+(M6639*'Football Field'!$F$5)+(N6639*'Football Field'!$F$6)+(O6639*'Football Field'!$F$7)+(P6639*'Football Field'!$F$8)+(Q6639*'Football Field'!$F$9)+(R6639*'Football Field'!$F$10)+(S6639*'Football Field'!$F$11)</f>
        <v>125127201.6849609</v>
      </c>
    </row>
    <row r="6640" spans="2:20" x14ac:dyDescent="0.3">
      <c r="B6640" s="62">
        <f t="shared" si="936"/>
        <v>6613</v>
      </c>
      <c r="C6640" s="62">
        <v>0.90182523624687394</v>
      </c>
      <c r="D6640" s="62">
        <v>0.34077220266819985</v>
      </c>
      <c r="E6640" s="62">
        <v>0.67079380401471633</v>
      </c>
      <c r="F6640" s="62">
        <v>0.23354028252616599</v>
      </c>
      <c r="G6640" s="62">
        <v>0.34263410471545541</v>
      </c>
      <c r="H6640" s="62">
        <v>0.76010018250034095</v>
      </c>
      <c r="I6640" s="62">
        <v>0.38333817525357883</v>
      </c>
      <c r="J6640" s="62">
        <v>0.85588787427956781</v>
      </c>
      <c r="K6640" s="62"/>
      <c r="L6640" s="65">
        <f t="shared" si="937"/>
        <v>0.20090152846852191</v>
      </c>
      <c r="M6640" s="65">
        <f t="shared" si="938"/>
        <v>7.5914549320601349E-2</v>
      </c>
      <c r="N6640" s="65">
        <f t="shared" si="939"/>
        <v>0.14943416428954229</v>
      </c>
      <c r="O6640" s="65">
        <f t="shared" si="940"/>
        <v>5.2026266101998127E-2</v>
      </c>
      <c r="P6640" s="65">
        <f t="shared" si="941"/>
        <v>7.6329329204904692E-2</v>
      </c>
      <c r="Q6640" s="65">
        <f t="shared" si="942"/>
        <v>0.16932913641786579</v>
      </c>
      <c r="R6640" s="65">
        <f t="shared" si="943"/>
        <v>8.5397061684904768E-2</v>
      </c>
      <c r="S6640" s="65">
        <f t="shared" si="944"/>
        <v>0.19066796451166104</v>
      </c>
      <c r="T6640" s="66">
        <f>(L6640*'Football Field'!$F$4)+(M6640*'Football Field'!$F$5)+(N6640*'Football Field'!$F$6)+(O6640*'Football Field'!$F$7)+(P6640*'Football Field'!$F$8)+(Q6640*'Football Field'!$F$9)+(R6640*'Football Field'!$F$10)+(S6640*'Football Field'!$F$11)</f>
        <v>130636663.15204953</v>
      </c>
    </row>
    <row r="6641" spans="2:20" x14ac:dyDescent="0.3">
      <c r="B6641" s="62">
        <f t="shared" si="936"/>
        <v>6614</v>
      </c>
      <c r="C6641" s="62">
        <v>0.51727748812906704</v>
      </c>
      <c r="D6641" s="62">
        <v>0.89974121744220381</v>
      </c>
      <c r="E6641" s="62">
        <v>1.5662104918520825E-2</v>
      </c>
      <c r="F6641" s="62">
        <v>0.1696775016441755</v>
      </c>
      <c r="G6641" s="62">
        <v>4.660990230267481E-2</v>
      </c>
      <c r="H6641" s="62">
        <v>0.47929967939435958</v>
      </c>
      <c r="I6641" s="62">
        <v>0.69079638563056167</v>
      </c>
      <c r="J6641" s="62">
        <v>0.57319811248227759</v>
      </c>
      <c r="K6641" s="62"/>
      <c r="L6641" s="65">
        <f t="shared" si="937"/>
        <v>0.1524874636341606</v>
      </c>
      <c r="M6641" s="65">
        <f t="shared" si="938"/>
        <v>0.26523337922767004</v>
      </c>
      <c r="N6641" s="65">
        <f t="shared" si="939"/>
        <v>4.6170086829710414E-3</v>
      </c>
      <c r="O6641" s="65">
        <f t="shared" si="940"/>
        <v>5.001897908815555E-2</v>
      </c>
      <c r="P6641" s="65">
        <f t="shared" si="941"/>
        <v>1.3740063980123399E-2</v>
      </c>
      <c r="Q6641" s="65">
        <f t="shared" si="942"/>
        <v>0.14129204171606263</v>
      </c>
      <c r="R6641" s="65">
        <f t="shared" si="943"/>
        <v>0.20363884211053621</v>
      </c>
      <c r="S6641" s="65">
        <f t="shared" si="944"/>
        <v>0.16897222156032055</v>
      </c>
      <c r="T6641" s="66">
        <f>(L6641*'Football Field'!$F$4)+(M6641*'Football Field'!$F$5)+(N6641*'Football Field'!$F$6)+(O6641*'Football Field'!$F$7)+(P6641*'Football Field'!$F$8)+(Q6641*'Football Field'!$F$9)+(R6641*'Football Field'!$F$10)+(S6641*'Football Field'!$F$11)</f>
        <v>137573235.64754099</v>
      </c>
    </row>
    <row r="6642" spans="2:20" x14ac:dyDescent="0.3">
      <c r="B6642" s="62">
        <f t="shared" si="936"/>
        <v>6615</v>
      </c>
      <c r="C6642" s="62">
        <v>0.62932558525446147</v>
      </c>
      <c r="D6642" s="62">
        <v>0.49927805492670618</v>
      </c>
      <c r="E6642" s="62">
        <v>0.53320731571091751</v>
      </c>
      <c r="F6642" s="62">
        <v>0.72056795389159511</v>
      </c>
      <c r="G6642" s="62">
        <v>0.40397145239651888</v>
      </c>
      <c r="H6642" s="62">
        <v>0.37359357765796808</v>
      </c>
      <c r="I6642" s="62">
        <v>0.74626501237231624</v>
      </c>
      <c r="J6642" s="62">
        <v>0.7732316681346092</v>
      </c>
      <c r="K6642" s="62"/>
      <c r="L6642" s="65">
        <f t="shared" si="937"/>
        <v>0.1344873535777554</v>
      </c>
      <c r="M6642" s="65">
        <f t="shared" si="938"/>
        <v>0.10669609798144766</v>
      </c>
      <c r="N6642" s="65">
        <f t="shared" si="939"/>
        <v>0.11394680667442583</v>
      </c>
      <c r="O6642" s="65">
        <f t="shared" si="940"/>
        <v>0.15398591676935433</v>
      </c>
      <c r="P6642" s="65">
        <f t="shared" si="941"/>
        <v>8.6329004932800588E-2</v>
      </c>
      <c r="Q6642" s="65">
        <f t="shared" si="942"/>
        <v>7.9837230123975131E-2</v>
      </c>
      <c r="R6642" s="65">
        <f t="shared" si="943"/>
        <v>0.15947739760340882</v>
      </c>
      <c r="S6642" s="65">
        <f t="shared" si="944"/>
        <v>0.16524019233683238</v>
      </c>
      <c r="T6642" s="66">
        <f>(L6642*'Football Field'!$F$4)+(M6642*'Football Field'!$F$5)+(N6642*'Football Field'!$F$6)+(O6642*'Football Field'!$F$7)+(P6642*'Football Field'!$F$8)+(Q6642*'Football Field'!$F$9)+(R6642*'Football Field'!$F$10)+(S6642*'Football Field'!$F$11)</f>
        <v>141559906.8689957</v>
      </c>
    </row>
    <row r="6643" spans="2:20" x14ac:dyDescent="0.3">
      <c r="B6643" s="62">
        <f t="shared" si="936"/>
        <v>6616</v>
      </c>
      <c r="C6643" s="62">
        <v>0.36274495336137735</v>
      </c>
      <c r="D6643" s="62">
        <v>0.31462658820907252</v>
      </c>
      <c r="E6643" s="62">
        <v>0.77875536657286826</v>
      </c>
      <c r="F6643" s="62">
        <v>0.37610820362373021</v>
      </c>
      <c r="G6643" s="62">
        <v>0.5026081709275082</v>
      </c>
      <c r="H6643" s="62">
        <v>0.57607508117290029</v>
      </c>
      <c r="I6643" s="62">
        <v>0.52634608115667725</v>
      </c>
      <c r="J6643" s="62">
        <v>0.60465753836632841</v>
      </c>
      <c r="K6643" s="62"/>
      <c r="L6643" s="65">
        <f t="shared" si="937"/>
        <v>8.9745659330390651E-2</v>
      </c>
      <c r="M6643" s="65">
        <f t="shared" si="938"/>
        <v>7.7840836488673654E-2</v>
      </c>
      <c r="N6643" s="65">
        <f t="shared" si="939"/>
        <v>0.19266956902508772</v>
      </c>
      <c r="O6643" s="65">
        <f t="shared" si="940"/>
        <v>9.3051821675252E-2</v>
      </c>
      <c r="P6643" s="65">
        <f t="shared" si="941"/>
        <v>0.12434880559122227</v>
      </c>
      <c r="Q6643" s="65">
        <f t="shared" si="942"/>
        <v>0.14252503723233037</v>
      </c>
      <c r="R6643" s="65">
        <f t="shared" si="943"/>
        <v>0.13022173196800926</v>
      </c>
      <c r="S6643" s="65">
        <f t="shared" si="944"/>
        <v>0.149596538689034</v>
      </c>
      <c r="T6643" s="66">
        <f>(L6643*'Football Field'!$F$4)+(M6643*'Football Field'!$F$5)+(N6643*'Football Field'!$F$6)+(O6643*'Football Field'!$F$7)+(P6643*'Football Field'!$F$8)+(Q6643*'Football Field'!$F$9)+(R6643*'Football Field'!$F$10)+(S6643*'Football Field'!$F$11)</f>
        <v>142428891.87912753</v>
      </c>
    </row>
    <row r="6644" spans="2:20" x14ac:dyDescent="0.3">
      <c r="B6644" s="62">
        <f t="shared" si="936"/>
        <v>6617</v>
      </c>
      <c r="C6644" s="62">
        <v>0.32459781152576872</v>
      </c>
      <c r="D6644" s="62">
        <v>0.43216064168892909</v>
      </c>
      <c r="E6644" s="62">
        <v>0.14644882861778941</v>
      </c>
      <c r="F6644" s="62">
        <v>0.15942584073782229</v>
      </c>
      <c r="G6644" s="62">
        <v>0.73004419492609607</v>
      </c>
      <c r="H6644" s="62">
        <v>0.15384176155384288</v>
      </c>
      <c r="I6644" s="62">
        <v>0.39018687285768716</v>
      </c>
      <c r="J6644" s="62">
        <v>0.3667233256841238</v>
      </c>
      <c r="K6644" s="62"/>
      <c r="L6644" s="65">
        <f t="shared" si="937"/>
        <v>0.12006891181369743</v>
      </c>
      <c r="M6644" s="65">
        <f t="shared" si="938"/>
        <v>0.15985646277895382</v>
      </c>
      <c r="N6644" s="65">
        <f t="shared" si="939"/>
        <v>5.4171503516537767E-2</v>
      </c>
      <c r="O6644" s="65">
        <f t="shared" si="940"/>
        <v>5.8971707549095816E-2</v>
      </c>
      <c r="P6644" s="65">
        <f t="shared" si="941"/>
        <v>0.27004375552829163</v>
      </c>
      <c r="Q6644" s="65">
        <f t="shared" si="942"/>
        <v>5.6906153539503547E-2</v>
      </c>
      <c r="R6644" s="65">
        <f t="shared" si="943"/>
        <v>0.14433034224043992</v>
      </c>
      <c r="S6644" s="65">
        <f t="shared" si="944"/>
        <v>0.1356511630334801</v>
      </c>
      <c r="T6644" s="66">
        <f>(L6644*'Football Field'!$F$4)+(M6644*'Football Field'!$F$5)+(N6644*'Football Field'!$F$6)+(O6644*'Football Field'!$F$7)+(P6644*'Football Field'!$F$8)+(Q6644*'Football Field'!$F$9)+(R6644*'Football Field'!$F$10)+(S6644*'Football Field'!$F$11)</f>
        <v>151950650.79479024</v>
      </c>
    </row>
    <row r="6645" spans="2:20" x14ac:dyDescent="0.3">
      <c r="B6645" s="62">
        <f t="shared" si="936"/>
        <v>6618</v>
      </c>
      <c r="C6645" s="62">
        <v>0.82240711600436656</v>
      </c>
      <c r="D6645" s="62">
        <v>0.32667506489024156</v>
      </c>
      <c r="E6645" s="62">
        <v>0.20336296609357185</v>
      </c>
      <c r="F6645" s="62">
        <v>0.47095811231431384</v>
      </c>
      <c r="G6645" s="62">
        <v>0.34492403817224015</v>
      </c>
      <c r="H6645" s="62">
        <v>0.83386602754122607</v>
      </c>
      <c r="I6645" s="62">
        <v>6.8759400501061552E-2</v>
      </c>
      <c r="J6645" s="62">
        <v>0.42984413151390632</v>
      </c>
      <c r="K6645" s="62"/>
      <c r="L6645" s="65">
        <f t="shared" si="937"/>
        <v>0.23491997667692743</v>
      </c>
      <c r="M6645" s="65">
        <f t="shared" si="938"/>
        <v>9.3314487595632434E-2</v>
      </c>
      <c r="N6645" s="65">
        <f t="shared" si="939"/>
        <v>5.8090478939142633E-2</v>
      </c>
      <c r="O6645" s="65">
        <f t="shared" si="940"/>
        <v>0.13452883201961613</v>
      </c>
      <c r="P6645" s="65">
        <f t="shared" si="941"/>
        <v>9.852729314455988E-2</v>
      </c>
      <c r="Q6645" s="65">
        <f t="shared" si="942"/>
        <v>0.23819320617433334</v>
      </c>
      <c r="R6645" s="65">
        <f t="shared" si="943"/>
        <v>1.9641071250097415E-2</v>
      </c>
      <c r="S6645" s="65">
        <f t="shared" si="944"/>
        <v>0.12278465419969063</v>
      </c>
      <c r="T6645" s="66">
        <f>(L6645*'Football Field'!$F$4)+(M6645*'Football Field'!$F$5)+(N6645*'Football Field'!$F$6)+(O6645*'Football Field'!$F$7)+(P6645*'Football Field'!$F$8)+(Q6645*'Football Field'!$F$9)+(R6645*'Football Field'!$F$10)+(S6645*'Football Field'!$F$11)</f>
        <v>120779469.19113764</v>
      </c>
    </row>
    <row r="6646" spans="2:20" x14ac:dyDescent="0.3">
      <c r="B6646" s="62">
        <f t="shared" si="936"/>
        <v>6619</v>
      </c>
      <c r="C6646" s="62">
        <v>0.80928399452164546</v>
      </c>
      <c r="D6646" s="62">
        <v>0.15638494957748728</v>
      </c>
      <c r="E6646" s="62">
        <v>0.89609737109876231</v>
      </c>
      <c r="F6646" s="62">
        <v>0.10407591901920743</v>
      </c>
      <c r="G6646" s="62">
        <v>0.89227870321281744</v>
      </c>
      <c r="H6646" s="62">
        <v>0.78030902636933375</v>
      </c>
      <c r="I6646" s="62">
        <v>0.14079918447566775</v>
      </c>
      <c r="J6646" s="62">
        <v>7.8989256379277117E-2</v>
      </c>
      <c r="K6646" s="62"/>
      <c r="L6646" s="65">
        <f t="shared" si="937"/>
        <v>0.20975587943528548</v>
      </c>
      <c r="M6646" s="65">
        <f t="shared" si="938"/>
        <v>4.0532943751664996E-2</v>
      </c>
      <c r="N6646" s="65">
        <f t="shared" si="939"/>
        <v>0.23225677686307059</v>
      </c>
      <c r="O6646" s="65">
        <f t="shared" si="940"/>
        <v>2.6975123775693947E-2</v>
      </c>
      <c r="P6646" s="65">
        <f t="shared" si="941"/>
        <v>0.23126702784281339</v>
      </c>
      <c r="Q6646" s="65">
        <f t="shared" si="942"/>
        <v>0.20224594476767854</v>
      </c>
      <c r="R6646" s="65">
        <f t="shared" si="943"/>
        <v>3.6493316268934033E-2</v>
      </c>
      <c r="S6646" s="65">
        <f t="shared" si="944"/>
        <v>2.0472987294859146E-2</v>
      </c>
      <c r="T6646" s="66">
        <f>(L6646*'Football Field'!$F$4)+(M6646*'Football Field'!$F$5)+(N6646*'Football Field'!$F$6)+(O6646*'Football Field'!$F$7)+(P6646*'Football Field'!$F$8)+(Q6646*'Football Field'!$F$9)+(R6646*'Football Field'!$F$10)+(S6646*'Football Field'!$F$11)</f>
        <v>137292808.22336024</v>
      </c>
    </row>
    <row r="6647" spans="2:20" x14ac:dyDescent="0.3">
      <c r="B6647" s="62">
        <f t="shared" si="936"/>
        <v>6620</v>
      </c>
      <c r="C6647" s="62">
        <v>0.62288636629838146</v>
      </c>
      <c r="D6647" s="62">
        <v>0.9434722255424014</v>
      </c>
      <c r="E6647" s="62">
        <v>0.28365926849301959</v>
      </c>
      <c r="F6647" s="62">
        <v>0.95986751181434282</v>
      </c>
      <c r="G6647" s="62">
        <v>0.92054623641558186</v>
      </c>
      <c r="H6647" s="62">
        <v>0.70970996769798378</v>
      </c>
      <c r="I6647" s="62">
        <v>0.64764850564122989</v>
      </c>
      <c r="J6647" s="62">
        <v>5.8329022038833167E-2</v>
      </c>
      <c r="K6647" s="62"/>
      <c r="L6647" s="65">
        <f t="shared" si="937"/>
        <v>0.12104002136702764</v>
      </c>
      <c r="M6647" s="65">
        <f t="shared" si="938"/>
        <v>0.18333664777010888</v>
      </c>
      <c r="N6647" s="65">
        <f t="shared" si="939"/>
        <v>5.5121007260742379E-2</v>
      </c>
      <c r="O6647" s="65">
        <f t="shared" si="940"/>
        <v>0.18652259934658583</v>
      </c>
      <c r="P6647" s="65">
        <f t="shared" si="941"/>
        <v>0.17888164222830966</v>
      </c>
      <c r="Q6647" s="65">
        <f t="shared" si="942"/>
        <v>0.13791168711084964</v>
      </c>
      <c r="R6647" s="65">
        <f t="shared" si="943"/>
        <v>0.12585182980804901</v>
      </c>
      <c r="S6647" s="65">
        <f t="shared" si="944"/>
        <v>1.1334565108326948E-2</v>
      </c>
      <c r="T6647" s="66">
        <f>(L6647*'Football Field'!$F$4)+(M6647*'Football Field'!$F$5)+(N6647*'Football Field'!$F$6)+(O6647*'Football Field'!$F$7)+(P6647*'Football Field'!$F$8)+(Q6647*'Football Field'!$F$9)+(R6647*'Football Field'!$F$10)+(S6647*'Football Field'!$F$11)</f>
        <v>141799278.31369612</v>
      </c>
    </row>
    <row r="6648" spans="2:20" x14ac:dyDescent="0.3">
      <c r="B6648" s="62">
        <f t="shared" si="936"/>
        <v>6621</v>
      </c>
      <c r="C6648" s="62">
        <v>1.2901498569687808E-2</v>
      </c>
      <c r="D6648" s="62">
        <v>0.47717248392545908</v>
      </c>
      <c r="E6648" s="62">
        <v>0.87086038174860636</v>
      </c>
      <c r="F6648" s="62">
        <v>0.17384461359061409</v>
      </c>
      <c r="G6648" s="62">
        <v>0.89255128373418213</v>
      </c>
      <c r="H6648" s="62">
        <v>0.20500159049607503</v>
      </c>
      <c r="I6648" s="62">
        <v>0.44929588562521638</v>
      </c>
      <c r="J6648" s="62">
        <v>0.64891158508010338</v>
      </c>
      <c r="K6648" s="62"/>
      <c r="L6648" s="65">
        <f t="shared" si="937"/>
        <v>3.4583467572480591E-3</v>
      </c>
      <c r="M6648" s="65">
        <f t="shared" si="938"/>
        <v>0.12790978532593408</v>
      </c>
      <c r="N6648" s="65">
        <f t="shared" si="939"/>
        <v>0.23344087983020861</v>
      </c>
      <c r="O6648" s="65">
        <f t="shared" si="940"/>
        <v>4.6600397033620754E-2</v>
      </c>
      <c r="P6648" s="65">
        <f t="shared" si="941"/>
        <v>0.23925529434480222</v>
      </c>
      <c r="Q6648" s="65">
        <f t="shared" si="942"/>
        <v>5.4952266350555529E-2</v>
      </c>
      <c r="R6648" s="65">
        <f t="shared" si="943"/>
        <v>0.1204372469371565</v>
      </c>
      <c r="S6648" s="65">
        <f t="shared" si="944"/>
        <v>0.17394578342047423</v>
      </c>
      <c r="T6648" s="66">
        <f>(L6648*'Football Field'!$F$4)+(M6648*'Football Field'!$F$5)+(N6648*'Football Field'!$F$6)+(O6648*'Football Field'!$F$7)+(P6648*'Football Field'!$F$8)+(Q6648*'Football Field'!$F$9)+(R6648*'Football Field'!$F$10)+(S6648*'Football Field'!$F$11)</f>
        <v>151673050.29387</v>
      </c>
    </row>
    <row r="6649" spans="2:20" x14ac:dyDescent="0.3">
      <c r="B6649" s="62">
        <f t="shared" si="936"/>
        <v>6622</v>
      </c>
      <c r="C6649" s="62">
        <v>0.64986031006091771</v>
      </c>
      <c r="D6649" s="62">
        <v>0.68910539766537116</v>
      </c>
      <c r="E6649" s="62">
        <v>0.52299096582905669</v>
      </c>
      <c r="F6649" s="62">
        <v>0.62147572699166953</v>
      </c>
      <c r="G6649" s="62">
        <v>0.77518726245352976</v>
      </c>
      <c r="H6649" s="62">
        <v>0.44668789657462471</v>
      </c>
      <c r="I6649" s="62">
        <v>0.17532609454793968</v>
      </c>
      <c r="J6649" s="62">
        <v>6.8846541331273103E-2</v>
      </c>
      <c r="K6649" s="62"/>
      <c r="L6649" s="65">
        <f t="shared" si="937"/>
        <v>0.16454325073179718</v>
      </c>
      <c r="M6649" s="65">
        <f t="shared" si="938"/>
        <v>0.17448002358854481</v>
      </c>
      <c r="N6649" s="65">
        <f t="shared" si="939"/>
        <v>0.13242020213976219</v>
      </c>
      <c r="O6649" s="65">
        <f t="shared" si="940"/>
        <v>0.15735633456447037</v>
      </c>
      <c r="P6649" s="65">
        <f t="shared" si="941"/>
        <v>0.19627576898492222</v>
      </c>
      <c r="Q6649" s="65">
        <f t="shared" si="942"/>
        <v>0.11310042701030279</v>
      </c>
      <c r="R6649" s="65">
        <f t="shared" si="943"/>
        <v>4.4392194889274199E-2</v>
      </c>
      <c r="S6649" s="65">
        <f t="shared" si="944"/>
        <v>1.7431798090926345E-2</v>
      </c>
      <c r="T6649" s="66">
        <f>(L6649*'Football Field'!$F$4)+(M6649*'Football Field'!$F$5)+(N6649*'Football Field'!$F$6)+(O6649*'Football Field'!$F$7)+(P6649*'Football Field'!$F$8)+(Q6649*'Football Field'!$F$9)+(R6649*'Football Field'!$F$10)+(S6649*'Football Field'!$F$11)</f>
        <v>133600931.53114875</v>
      </c>
    </row>
    <row r="6650" spans="2:20" x14ac:dyDescent="0.3">
      <c r="B6650" s="62">
        <f t="shared" si="936"/>
        <v>6623</v>
      </c>
      <c r="C6650" s="62">
        <v>0.11932988646126264</v>
      </c>
      <c r="D6650" s="62">
        <v>0.51836324946413692</v>
      </c>
      <c r="E6650" s="62">
        <v>0.9786477186541741</v>
      </c>
      <c r="F6650" s="62">
        <v>0.33202903039667975</v>
      </c>
      <c r="G6650" s="62">
        <v>0.65557567369950953</v>
      </c>
      <c r="H6650" s="62">
        <v>0.79165908123049877</v>
      </c>
      <c r="I6650" s="62">
        <v>0.54605915089408574</v>
      </c>
      <c r="J6650" s="62">
        <v>0.9545504883480207</v>
      </c>
      <c r="K6650" s="62"/>
      <c r="L6650" s="65">
        <f t="shared" si="937"/>
        <v>2.4371867663034244E-2</v>
      </c>
      <c r="M6650" s="65">
        <f t="shared" si="938"/>
        <v>0.1058702131709602</v>
      </c>
      <c r="N6650" s="65">
        <f t="shared" si="939"/>
        <v>0.19987844952414888</v>
      </c>
      <c r="O6650" s="65">
        <f t="shared" si="940"/>
        <v>6.7813418994078792E-2</v>
      </c>
      <c r="P6650" s="65">
        <f t="shared" si="941"/>
        <v>0.13389440010651216</v>
      </c>
      <c r="Q6650" s="65">
        <f t="shared" si="942"/>
        <v>0.16168799731702049</v>
      </c>
      <c r="R6650" s="65">
        <f t="shared" si="943"/>
        <v>0.11152680821580904</v>
      </c>
      <c r="S6650" s="65">
        <f t="shared" si="944"/>
        <v>0.19495684500843621</v>
      </c>
      <c r="T6650" s="66">
        <f>(L6650*'Football Field'!$F$4)+(M6650*'Football Field'!$F$5)+(N6650*'Football Field'!$F$6)+(O6650*'Football Field'!$F$7)+(P6650*'Football Field'!$F$8)+(Q6650*'Football Field'!$F$9)+(R6650*'Football Field'!$F$10)+(S6650*'Football Field'!$F$11)</f>
        <v>141201806.99053651</v>
      </c>
    </row>
    <row r="6651" spans="2:20" x14ac:dyDescent="0.3">
      <c r="B6651" s="62">
        <f t="shared" si="936"/>
        <v>6624</v>
      </c>
      <c r="C6651" s="62">
        <v>0.99472240986578775</v>
      </c>
      <c r="D6651" s="62">
        <v>0.41726833513399619</v>
      </c>
      <c r="E6651" s="62">
        <v>0.34128789018548278</v>
      </c>
      <c r="F6651" s="62">
        <v>0.9065793219185011</v>
      </c>
      <c r="G6651" s="62">
        <v>0.37496233216796182</v>
      </c>
      <c r="H6651" s="62">
        <v>0.84542207875640385</v>
      </c>
      <c r="I6651" s="62">
        <v>0.63697781834714184</v>
      </c>
      <c r="J6651" s="62">
        <v>0.62149290755252784</v>
      </c>
      <c r="K6651" s="62"/>
      <c r="L6651" s="65">
        <f t="shared" si="937"/>
        <v>0.19357422601413737</v>
      </c>
      <c r="M6651" s="65">
        <f t="shared" si="938"/>
        <v>8.1200940295161506E-2</v>
      </c>
      <c r="N6651" s="65">
        <f t="shared" si="939"/>
        <v>6.64150506064968E-2</v>
      </c>
      <c r="O6651" s="65">
        <f t="shared" si="940"/>
        <v>0.17642147077441761</v>
      </c>
      <c r="P6651" s="65">
        <f t="shared" si="941"/>
        <v>7.2968139165239393E-2</v>
      </c>
      <c r="Q6651" s="65">
        <f t="shared" si="942"/>
        <v>0.1645201947069983</v>
      </c>
      <c r="R6651" s="65">
        <f t="shared" si="943"/>
        <v>0.12395668073001219</v>
      </c>
      <c r="S6651" s="65">
        <f t="shared" si="944"/>
        <v>0.1209432977075368</v>
      </c>
      <c r="T6651" s="66">
        <f>(L6651*'Football Field'!$F$4)+(M6651*'Football Field'!$F$5)+(N6651*'Football Field'!$F$6)+(O6651*'Football Field'!$F$7)+(P6651*'Football Field'!$F$8)+(Q6651*'Football Field'!$F$9)+(R6651*'Football Field'!$F$10)+(S6651*'Football Field'!$F$11)</f>
        <v>133902878.60804157</v>
      </c>
    </row>
    <row r="6652" spans="2:20" x14ac:dyDescent="0.3">
      <c r="B6652" s="62">
        <f t="shared" si="936"/>
        <v>6625</v>
      </c>
      <c r="C6652" s="62">
        <v>7.3055350811641717E-2</v>
      </c>
      <c r="D6652" s="62">
        <v>1.4113594624670434E-2</v>
      </c>
      <c r="E6652" s="62">
        <v>0.37110903180192034</v>
      </c>
      <c r="F6652" s="62">
        <v>2.2904521144985091E-2</v>
      </c>
      <c r="G6652" s="62">
        <v>0.95287526576979342</v>
      </c>
      <c r="H6652" s="62">
        <v>0.86668556282810016</v>
      </c>
      <c r="I6652" s="62">
        <v>0.6534093234810292</v>
      </c>
      <c r="J6652" s="62">
        <v>0.67212310997640345</v>
      </c>
      <c r="K6652" s="62"/>
      <c r="L6652" s="65">
        <f t="shared" si="937"/>
        <v>2.0146110124511535E-2</v>
      </c>
      <c r="M6652" s="65">
        <f t="shared" si="938"/>
        <v>3.8920356743535698E-3</v>
      </c>
      <c r="N6652" s="65">
        <f t="shared" si="939"/>
        <v>0.10233888879896993</v>
      </c>
      <c r="O6652" s="65">
        <f t="shared" si="940"/>
        <v>6.3162656836156135E-3</v>
      </c>
      <c r="P6652" s="65">
        <f t="shared" si="941"/>
        <v>0.26276966472471397</v>
      </c>
      <c r="Q6652" s="65">
        <f t="shared" si="942"/>
        <v>0.23900155974990919</v>
      </c>
      <c r="R6652" s="65">
        <f t="shared" si="943"/>
        <v>0.1801874337879944</v>
      </c>
      <c r="S6652" s="65">
        <f t="shared" si="944"/>
        <v>0.18534804145593167</v>
      </c>
      <c r="T6652" s="66">
        <f>(L6652*'Football Field'!$F$4)+(M6652*'Football Field'!$F$5)+(N6652*'Football Field'!$F$6)+(O6652*'Football Field'!$F$7)+(P6652*'Football Field'!$F$8)+(Q6652*'Football Field'!$F$9)+(R6652*'Football Field'!$F$10)+(S6652*'Football Field'!$F$11)</f>
        <v>158579370.31583786</v>
      </c>
    </row>
    <row r="6653" spans="2:20" x14ac:dyDescent="0.3">
      <c r="B6653" s="62">
        <f t="shared" si="936"/>
        <v>6626</v>
      </c>
      <c r="C6653" s="62">
        <v>1.3305699757974576E-2</v>
      </c>
      <c r="D6653" s="62">
        <v>0.94982899329257742</v>
      </c>
      <c r="E6653" s="62">
        <v>0.59007930127294805</v>
      </c>
      <c r="F6653" s="62">
        <v>0.99564716663831176</v>
      </c>
      <c r="G6653" s="62">
        <v>0.52911616760338054</v>
      </c>
      <c r="H6653" s="62">
        <v>0.29499689606256752</v>
      </c>
      <c r="I6653" s="62">
        <v>0.34089836832056153</v>
      </c>
      <c r="J6653" s="62">
        <v>0.14801372962619863</v>
      </c>
      <c r="K6653" s="62"/>
      <c r="L6653" s="65">
        <f t="shared" si="937"/>
        <v>3.4453887677108929E-3</v>
      </c>
      <c r="M6653" s="65">
        <f t="shared" si="938"/>
        <v>0.24594949564941507</v>
      </c>
      <c r="N6653" s="65">
        <f t="shared" si="939"/>
        <v>0.1527956164384385</v>
      </c>
      <c r="O6653" s="65">
        <f t="shared" si="940"/>
        <v>0.25781369089460027</v>
      </c>
      <c r="P6653" s="65">
        <f t="shared" si="941"/>
        <v>0.13700977279171858</v>
      </c>
      <c r="Q6653" s="65">
        <f t="shared" si="942"/>
        <v>7.6386737314916187E-2</v>
      </c>
      <c r="R6653" s="65">
        <f t="shared" si="943"/>
        <v>8.8272502048507284E-2</v>
      </c>
      <c r="S6653" s="65">
        <f t="shared" si="944"/>
        <v>3.8326796094693319E-2</v>
      </c>
      <c r="T6653" s="66">
        <f>(L6653*'Football Field'!$F$4)+(M6653*'Football Field'!$F$5)+(N6653*'Football Field'!$F$6)+(O6653*'Football Field'!$F$7)+(P6653*'Football Field'!$F$8)+(Q6653*'Football Field'!$F$9)+(R6653*'Football Field'!$F$10)+(S6653*'Football Field'!$F$11)</f>
        <v>136788147.66039905</v>
      </c>
    </row>
    <row r="6654" spans="2:20" x14ac:dyDescent="0.3">
      <c r="B6654" s="62">
        <f t="shared" si="936"/>
        <v>6627</v>
      </c>
      <c r="C6654" s="62">
        <v>0.51874017392511584</v>
      </c>
      <c r="D6654" s="62">
        <v>0.16692662725400165</v>
      </c>
      <c r="E6654" s="62">
        <v>0.89051013920569144</v>
      </c>
      <c r="F6654" s="62">
        <v>9.7616109217044222E-2</v>
      </c>
      <c r="G6654" s="62">
        <v>0.97693330758663266</v>
      </c>
      <c r="H6654" s="62">
        <v>0.61178318059192371</v>
      </c>
      <c r="I6654" s="62">
        <v>0.76366590792296241</v>
      </c>
      <c r="J6654" s="62">
        <v>0.38139423340444678</v>
      </c>
      <c r="K6654" s="62"/>
      <c r="L6654" s="65">
        <f t="shared" si="937"/>
        <v>0.11769301717088665</v>
      </c>
      <c r="M6654" s="65">
        <f t="shared" si="938"/>
        <v>3.7872714309031864E-2</v>
      </c>
      <c r="N6654" s="65">
        <f t="shared" si="939"/>
        <v>0.20204108024128817</v>
      </c>
      <c r="O6654" s="65">
        <f t="shared" si="940"/>
        <v>2.2147377426555783E-2</v>
      </c>
      <c r="P6654" s="65">
        <f t="shared" si="941"/>
        <v>0.2216489763547842</v>
      </c>
      <c r="Q6654" s="65">
        <f t="shared" si="942"/>
        <v>0.13880283810187227</v>
      </c>
      <c r="R6654" s="65">
        <f t="shared" si="943"/>
        <v>0.17326235624652539</v>
      </c>
      <c r="S6654" s="65">
        <f t="shared" si="944"/>
        <v>8.6531640149055733E-2</v>
      </c>
      <c r="T6654" s="66">
        <f>(L6654*'Football Field'!$F$4)+(M6654*'Football Field'!$F$5)+(N6654*'Football Field'!$F$6)+(O6654*'Football Field'!$F$7)+(P6654*'Football Field'!$F$8)+(Q6654*'Football Field'!$F$9)+(R6654*'Football Field'!$F$10)+(S6654*'Football Field'!$F$11)</f>
        <v>155626663.98592186</v>
      </c>
    </row>
    <row r="6655" spans="2:20" x14ac:dyDescent="0.3">
      <c r="B6655" s="62">
        <f t="shared" si="936"/>
        <v>6628</v>
      </c>
      <c r="C6655" s="62">
        <v>0.76875512165193394</v>
      </c>
      <c r="D6655" s="62">
        <v>0.43576193200367475</v>
      </c>
      <c r="E6655" s="62">
        <v>0.98864589825026006</v>
      </c>
      <c r="F6655" s="62">
        <v>0.22772120311619404</v>
      </c>
      <c r="G6655" s="62">
        <v>0.62050194558521432</v>
      </c>
      <c r="H6655" s="62">
        <v>0.87384745383013329</v>
      </c>
      <c r="I6655" s="62">
        <v>5.1433856824853796E-2</v>
      </c>
      <c r="J6655" s="62">
        <v>0.38088266863049114</v>
      </c>
      <c r="K6655" s="62"/>
      <c r="L6655" s="65">
        <f t="shared" si="937"/>
        <v>0.1768249031120758</v>
      </c>
      <c r="M6655" s="65">
        <f t="shared" si="938"/>
        <v>0.10023160722611481</v>
      </c>
      <c r="N6655" s="65">
        <f t="shared" si="939"/>
        <v>0.22740299250897825</v>
      </c>
      <c r="O6655" s="65">
        <f t="shared" si="940"/>
        <v>5.2379201833555745E-2</v>
      </c>
      <c r="P6655" s="65">
        <f t="shared" si="941"/>
        <v>0.14272450786823845</v>
      </c>
      <c r="Q6655" s="65">
        <f t="shared" si="942"/>
        <v>0.20099767403983285</v>
      </c>
      <c r="R6655" s="65">
        <f t="shared" si="943"/>
        <v>1.1830538091495098E-2</v>
      </c>
      <c r="S6655" s="65">
        <f t="shared" si="944"/>
        <v>8.7608575319708948E-2</v>
      </c>
      <c r="T6655" s="66">
        <f>(L6655*'Football Field'!$F$4)+(M6655*'Football Field'!$F$5)+(N6655*'Football Field'!$F$6)+(O6655*'Football Field'!$F$7)+(P6655*'Football Field'!$F$8)+(Q6655*'Football Field'!$F$9)+(R6655*'Football Field'!$F$10)+(S6655*'Football Field'!$F$11)</f>
        <v>127151333.08533081</v>
      </c>
    </row>
    <row r="6656" spans="2:20" x14ac:dyDescent="0.3">
      <c r="B6656" s="62">
        <f t="shared" si="936"/>
        <v>6629</v>
      </c>
      <c r="C6656" s="62">
        <v>0.44281782876938081</v>
      </c>
      <c r="D6656" s="62">
        <v>0.69246553693597723</v>
      </c>
      <c r="E6656" s="62">
        <v>0.73414576068302906</v>
      </c>
      <c r="F6656" s="62">
        <v>0.33582159724016303</v>
      </c>
      <c r="G6656" s="62">
        <v>4.5609379101006264E-2</v>
      </c>
      <c r="H6656" s="62">
        <v>0.96991576339446239</v>
      </c>
      <c r="I6656" s="62">
        <v>0.15176320811972099</v>
      </c>
      <c r="J6656" s="62">
        <v>4.4269461159982426E-2</v>
      </c>
      <c r="K6656" s="62"/>
      <c r="L6656" s="65">
        <f t="shared" si="937"/>
        <v>0.12959983685976667</v>
      </c>
      <c r="M6656" s="65">
        <f t="shared" si="938"/>
        <v>0.2026644249336485</v>
      </c>
      <c r="N6656" s="65">
        <f t="shared" si="939"/>
        <v>0.2148630082944592</v>
      </c>
      <c r="O6656" s="65">
        <f t="shared" si="940"/>
        <v>9.8285166921266501E-2</v>
      </c>
      <c r="P6656" s="65">
        <f t="shared" si="941"/>
        <v>1.3348532300952344E-2</v>
      </c>
      <c r="Q6656" s="65">
        <f t="shared" si="942"/>
        <v>0.28386599756601794</v>
      </c>
      <c r="R6656" s="65">
        <f t="shared" si="943"/>
        <v>4.4416655644355263E-2</v>
      </c>
      <c r="S6656" s="65">
        <f t="shared" si="944"/>
        <v>1.2956377479533439E-2</v>
      </c>
      <c r="T6656" s="66">
        <f>(L6656*'Football Field'!$F$4)+(M6656*'Football Field'!$F$5)+(N6656*'Football Field'!$F$6)+(O6656*'Football Field'!$F$7)+(P6656*'Football Field'!$F$8)+(Q6656*'Football Field'!$F$9)+(R6656*'Football Field'!$F$10)+(S6656*'Football Field'!$F$11)</f>
        <v>120385706.83180387</v>
      </c>
    </row>
    <row r="6657" spans="2:20" x14ac:dyDescent="0.3">
      <c r="B6657" s="62">
        <f t="shared" si="936"/>
        <v>6630</v>
      </c>
      <c r="C6657" s="62">
        <v>0.81979456892768232</v>
      </c>
      <c r="D6657" s="62">
        <v>5.4165147624006704E-2</v>
      </c>
      <c r="E6657" s="62">
        <v>0.40201682497473556</v>
      </c>
      <c r="F6657" s="62">
        <v>0.65726380336588563</v>
      </c>
      <c r="G6657" s="62">
        <v>0.44973180664912682</v>
      </c>
      <c r="H6657" s="62">
        <v>8.9654513636381772E-2</v>
      </c>
      <c r="I6657" s="62">
        <v>0.33278019237680778</v>
      </c>
      <c r="J6657" s="62">
        <v>9.5667592364488074E-2</v>
      </c>
      <c r="K6657" s="62"/>
      <c r="L6657" s="65">
        <f t="shared" si="937"/>
        <v>0.28258308536361043</v>
      </c>
      <c r="M6657" s="65">
        <f t="shared" si="938"/>
        <v>1.8670719610631464E-2</v>
      </c>
      <c r="N6657" s="65">
        <f t="shared" si="939"/>
        <v>0.13857514928165468</v>
      </c>
      <c r="O6657" s="65">
        <f t="shared" si="940"/>
        <v>0.22655875080496846</v>
      </c>
      <c r="P6657" s="65">
        <f t="shared" si="941"/>
        <v>0.15502249749628655</v>
      </c>
      <c r="Q6657" s="65">
        <f t="shared" si="942"/>
        <v>3.0903899635833697E-2</v>
      </c>
      <c r="R6657" s="65">
        <f t="shared" si="943"/>
        <v>0.11470929068576163</v>
      </c>
      <c r="S6657" s="65">
        <f t="shared" si="944"/>
        <v>3.2976607121253089E-2</v>
      </c>
      <c r="T6657" s="66">
        <f>(L6657*'Football Field'!$F$4)+(M6657*'Football Field'!$F$5)+(N6657*'Football Field'!$F$6)+(O6657*'Football Field'!$F$7)+(P6657*'Football Field'!$F$8)+(Q6657*'Football Field'!$F$9)+(R6657*'Football Field'!$F$10)+(S6657*'Football Field'!$F$11)</f>
        <v>140683502.93194219</v>
      </c>
    </row>
    <row r="6658" spans="2:20" x14ac:dyDescent="0.3">
      <c r="B6658" s="62">
        <f t="shared" si="936"/>
        <v>6631</v>
      </c>
      <c r="C6658" s="62">
        <v>0.28740845410570615</v>
      </c>
      <c r="D6658" s="62">
        <v>0.81610977068266355</v>
      </c>
      <c r="E6658" s="62">
        <v>0.88319730079241676</v>
      </c>
      <c r="F6658" s="62">
        <v>0.487872432285955</v>
      </c>
      <c r="G6658" s="62">
        <v>0.86344555456404715</v>
      </c>
      <c r="H6658" s="62">
        <v>0.65193762570165159</v>
      </c>
      <c r="I6658" s="62">
        <v>0.25605203485686356</v>
      </c>
      <c r="J6658" s="62">
        <v>0.51658255477938031</v>
      </c>
      <c r="K6658" s="62"/>
      <c r="L6658" s="65">
        <f t="shared" si="937"/>
        <v>6.034689212880931E-2</v>
      </c>
      <c r="M6658" s="65">
        <f t="shared" si="938"/>
        <v>0.17135782748596681</v>
      </c>
      <c r="N6658" s="65">
        <f t="shared" si="939"/>
        <v>0.18544413526462566</v>
      </c>
      <c r="O6658" s="65">
        <f t="shared" si="940"/>
        <v>0.10243813159703372</v>
      </c>
      <c r="P6658" s="65">
        <f t="shared" si="941"/>
        <v>0.18129687904452627</v>
      </c>
      <c r="Q6658" s="65">
        <f t="shared" si="942"/>
        <v>0.13688675127997404</v>
      </c>
      <c r="R6658" s="65">
        <f t="shared" si="943"/>
        <v>5.376301325216476E-2</v>
      </c>
      <c r="S6658" s="65">
        <f t="shared" si="944"/>
        <v>0.10846636994689943</v>
      </c>
      <c r="T6658" s="66">
        <f>(L6658*'Football Field'!$F$4)+(M6658*'Football Field'!$F$5)+(N6658*'Football Field'!$F$6)+(O6658*'Football Field'!$F$7)+(P6658*'Football Field'!$F$8)+(Q6658*'Football Field'!$F$9)+(R6658*'Football Field'!$F$10)+(S6658*'Football Field'!$F$11)</f>
        <v>135886802.8598305</v>
      </c>
    </row>
    <row r="6659" spans="2:20" x14ac:dyDescent="0.3">
      <c r="B6659" s="62">
        <f t="shared" si="936"/>
        <v>6632</v>
      </c>
      <c r="C6659" s="62">
        <v>0.66276054956102493</v>
      </c>
      <c r="D6659" s="62">
        <v>0.75222476583332498</v>
      </c>
      <c r="E6659" s="62">
        <v>6.7358643405871832E-2</v>
      </c>
      <c r="F6659" s="62">
        <v>0.52165268101255247</v>
      </c>
      <c r="G6659" s="62">
        <v>0.91946455835204211</v>
      </c>
      <c r="H6659" s="62">
        <v>0.45496638248539245</v>
      </c>
      <c r="I6659" s="62">
        <v>0.19327498544655819</v>
      </c>
      <c r="J6659" s="62">
        <v>0.31712440512852347</v>
      </c>
      <c r="K6659" s="62"/>
      <c r="L6659" s="65">
        <f t="shared" si="937"/>
        <v>0.17042685479837705</v>
      </c>
      <c r="M6659" s="65">
        <f t="shared" si="938"/>
        <v>0.19343230526821673</v>
      </c>
      <c r="N6659" s="65">
        <f t="shared" si="939"/>
        <v>1.732106979926867E-2</v>
      </c>
      <c r="O6659" s="65">
        <f t="shared" si="940"/>
        <v>0.13414139658885113</v>
      </c>
      <c r="P6659" s="65">
        <f t="shared" si="941"/>
        <v>0.23643750805974725</v>
      </c>
      <c r="Q6659" s="65">
        <f t="shared" si="942"/>
        <v>0.11699321822540276</v>
      </c>
      <c r="R6659" s="65">
        <f t="shared" si="943"/>
        <v>4.970007328087965E-2</v>
      </c>
      <c r="S6659" s="65">
        <f t="shared" si="944"/>
        <v>8.1547573979256785E-2</v>
      </c>
      <c r="T6659" s="66">
        <f>(L6659*'Football Field'!$F$4)+(M6659*'Football Field'!$F$5)+(N6659*'Football Field'!$F$6)+(O6659*'Football Field'!$F$7)+(P6659*'Football Field'!$F$8)+(Q6659*'Football Field'!$F$9)+(R6659*'Football Field'!$F$10)+(S6659*'Football Field'!$F$11)</f>
        <v>134861008.70368886</v>
      </c>
    </row>
    <row r="6660" spans="2:20" x14ac:dyDescent="0.3">
      <c r="B6660" s="62">
        <f t="shared" si="936"/>
        <v>6633</v>
      </c>
      <c r="C6660" s="62">
        <v>0.79829044544380079</v>
      </c>
      <c r="D6660" s="62">
        <v>0.25218282481513865</v>
      </c>
      <c r="E6660" s="62">
        <v>0.73709484138906101</v>
      </c>
      <c r="F6660" s="62">
        <v>0.78216673446592977</v>
      </c>
      <c r="G6660" s="62">
        <v>8.6329344036550903E-4</v>
      </c>
      <c r="H6660" s="62">
        <v>0.98715033369353256</v>
      </c>
      <c r="I6660" s="62">
        <v>0.76721730499775498</v>
      </c>
      <c r="J6660" s="62">
        <v>0.14702538019662104</v>
      </c>
      <c r="K6660" s="62"/>
      <c r="L6660" s="65">
        <f t="shared" si="937"/>
        <v>0.17850894985263818</v>
      </c>
      <c r="M6660" s="65">
        <f t="shared" si="938"/>
        <v>5.6391619723815657E-2</v>
      </c>
      <c r="N6660" s="65">
        <f t="shared" si="939"/>
        <v>0.16482475373359734</v>
      </c>
      <c r="O6660" s="65">
        <f t="shared" si="940"/>
        <v>0.17490346173635854</v>
      </c>
      <c r="P6660" s="65">
        <f t="shared" si="941"/>
        <v>1.9304453201697137E-4</v>
      </c>
      <c r="Q6660" s="65">
        <f t="shared" si="942"/>
        <v>0.22074067204493344</v>
      </c>
      <c r="R6660" s="65">
        <f t="shared" si="943"/>
        <v>0.17156055944999035</v>
      </c>
      <c r="S6660" s="65">
        <f t="shared" si="944"/>
        <v>3.2876938926649529E-2</v>
      </c>
      <c r="T6660" s="66">
        <f>(L6660*'Football Field'!$F$4)+(M6660*'Football Field'!$F$5)+(N6660*'Football Field'!$F$6)+(O6660*'Football Field'!$F$7)+(P6660*'Football Field'!$F$8)+(Q6660*'Football Field'!$F$9)+(R6660*'Football Field'!$F$10)+(S6660*'Football Field'!$F$11)</f>
        <v>136577305.89499292</v>
      </c>
    </row>
    <row r="6661" spans="2:20" x14ac:dyDescent="0.3">
      <c r="B6661" s="62">
        <f t="shared" si="936"/>
        <v>6634</v>
      </c>
      <c r="C6661" s="62">
        <v>0.9983909534507579</v>
      </c>
      <c r="D6661" s="62">
        <v>0.27747115634316133</v>
      </c>
      <c r="E6661" s="62">
        <v>0.71798852305025573</v>
      </c>
      <c r="F6661" s="62">
        <v>0.36975659774881209</v>
      </c>
      <c r="G6661" s="62">
        <v>0.70029875649507722</v>
      </c>
      <c r="H6661" s="62">
        <v>0.84870461212132464</v>
      </c>
      <c r="I6661" s="62">
        <v>0.12786068317729338</v>
      </c>
      <c r="J6661" s="62">
        <v>0.86823056653298825</v>
      </c>
      <c r="K6661" s="62"/>
      <c r="L6661" s="65">
        <f t="shared" si="937"/>
        <v>0.20339205439223984</v>
      </c>
      <c r="M6661" s="65">
        <f t="shared" si="938"/>
        <v>5.6526382103290397E-2</v>
      </c>
      <c r="N6661" s="65">
        <f t="shared" si="939"/>
        <v>0.1462685135802807</v>
      </c>
      <c r="O6661" s="65">
        <f t="shared" si="940"/>
        <v>7.5326758301726929E-2</v>
      </c>
      <c r="P6661" s="65">
        <f t="shared" si="941"/>
        <v>0.14266475700682496</v>
      </c>
      <c r="Q6661" s="65">
        <f t="shared" si="942"/>
        <v>0.17289797552241057</v>
      </c>
      <c r="R6661" s="65">
        <f t="shared" si="943"/>
        <v>2.6047759084295075E-2</v>
      </c>
      <c r="S6661" s="65">
        <f t="shared" si="944"/>
        <v>0.17687580000893158</v>
      </c>
      <c r="T6661" s="66">
        <f>(L6661*'Football Field'!$F$4)+(M6661*'Football Field'!$F$5)+(N6661*'Football Field'!$F$6)+(O6661*'Football Field'!$F$7)+(P6661*'Football Field'!$F$8)+(Q6661*'Football Field'!$F$9)+(R6661*'Football Field'!$F$10)+(S6661*'Football Field'!$F$11)</f>
        <v>127863318.97940525</v>
      </c>
    </row>
    <row r="6662" spans="2:20" x14ac:dyDescent="0.3">
      <c r="B6662" s="62">
        <f t="shared" si="936"/>
        <v>6635</v>
      </c>
      <c r="C6662" s="62">
        <v>0.66068816389779206</v>
      </c>
      <c r="D6662" s="62">
        <v>0.71739012713645089</v>
      </c>
      <c r="E6662" s="62">
        <v>0.33107264827703486</v>
      </c>
      <c r="F6662" s="62">
        <v>0.52838510823793561</v>
      </c>
      <c r="G6662" s="62">
        <v>0.59225993917721365</v>
      </c>
      <c r="H6662" s="62">
        <v>0.34403225716544206</v>
      </c>
      <c r="I6662" s="62">
        <v>0.5307537025079172</v>
      </c>
      <c r="J6662" s="62">
        <v>0.29585428985775752</v>
      </c>
      <c r="K6662" s="62"/>
      <c r="L6662" s="65">
        <f t="shared" si="937"/>
        <v>0.16515402943051874</v>
      </c>
      <c r="M6662" s="65">
        <f t="shared" si="938"/>
        <v>0.17932797444300175</v>
      </c>
      <c r="N6662" s="65">
        <f t="shared" si="939"/>
        <v>8.2759136435269692E-2</v>
      </c>
      <c r="O6662" s="65">
        <f t="shared" si="940"/>
        <v>0.13208187233406479</v>
      </c>
      <c r="P6662" s="65">
        <f t="shared" si="941"/>
        <v>0.14804883872646848</v>
      </c>
      <c r="Q6662" s="65">
        <f t="shared" si="942"/>
        <v>8.5998685355197252E-2</v>
      </c>
      <c r="R6662" s="65">
        <f t="shared" si="943"/>
        <v>0.13267395632943363</v>
      </c>
      <c r="S6662" s="65">
        <f t="shared" si="944"/>
        <v>7.3955506946045649E-2</v>
      </c>
      <c r="T6662" s="66">
        <f>(L6662*'Football Field'!$F$4)+(M6662*'Football Field'!$F$5)+(N6662*'Football Field'!$F$6)+(O6662*'Football Field'!$F$7)+(P6662*'Football Field'!$F$8)+(Q6662*'Football Field'!$F$9)+(R6662*'Football Field'!$F$10)+(S6662*'Football Field'!$F$11)</f>
        <v>140841150.74361867</v>
      </c>
    </row>
    <row r="6663" spans="2:20" x14ac:dyDescent="0.3">
      <c r="B6663" s="62">
        <f t="shared" si="936"/>
        <v>6636</v>
      </c>
      <c r="C6663" s="62">
        <v>8.69671649547894E-2</v>
      </c>
      <c r="D6663" s="62">
        <v>0.65729215825108456</v>
      </c>
      <c r="E6663" s="62">
        <v>0.38349206194271657</v>
      </c>
      <c r="F6663" s="62">
        <v>0.32473031599678459</v>
      </c>
      <c r="G6663" s="62">
        <v>0.42569723790268976</v>
      </c>
      <c r="H6663" s="62">
        <v>1.3941839271607637E-2</v>
      </c>
      <c r="I6663" s="62">
        <v>0.25665031020458617</v>
      </c>
      <c r="J6663" s="62">
        <v>8.235034224478055E-2</v>
      </c>
      <c r="K6663" s="62"/>
      <c r="L6663" s="65">
        <f t="shared" si="937"/>
        <v>3.8979126709751934E-2</v>
      </c>
      <c r="M6663" s="65">
        <f t="shared" si="938"/>
        <v>0.29460169634268824</v>
      </c>
      <c r="N6663" s="65">
        <f t="shared" si="939"/>
        <v>0.17188309728643131</v>
      </c>
      <c r="O6663" s="65">
        <f t="shared" si="940"/>
        <v>0.14554578317364564</v>
      </c>
      <c r="P6663" s="65">
        <f t="shared" si="941"/>
        <v>0.19079967232261194</v>
      </c>
      <c r="Q6663" s="65">
        <f t="shared" si="942"/>
        <v>6.2488034399822258E-3</v>
      </c>
      <c r="R6663" s="65">
        <f t="shared" si="943"/>
        <v>0.11503197749130226</v>
      </c>
      <c r="S6663" s="65">
        <f t="shared" si="944"/>
        <v>3.6909843233586544E-2</v>
      </c>
      <c r="T6663" s="66">
        <f>(L6663*'Football Field'!$F$4)+(M6663*'Football Field'!$F$5)+(N6663*'Football Field'!$F$6)+(O6663*'Football Field'!$F$7)+(P6663*'Football Field'!$F$8)+(Q6663*'Football Field'!$F$9)+(R6663*'Football Field'!$F$10)+(S6663*'Football Field'!$F$11)</f>
        <v>144277753.43721417</v>
      </c>
    </row>
    <row r="6664" spans="2:20" x14ac:dyDescent="0.3">
      <c r="B6664" s="62">
        <f t="shared" si="936"/>
        <v>6637</v>
      </c>
      <c r="C6664" s="62">
        <v>0.22552903872913577</v>
      </c>
      <c r="D6664" s="62">
        <v>0.34269405220719384</v>
      </c>
      <c r="E6664" s="62">
        <v>3.4330976762354082E-2</v>
      </c>
      <c r="F6664" s="62">
        <v>0.16256555720278698</v>
      </c>
      <c r="G6664" s="62">
        <v>4.1503554633809281E-2</v>
      </c>
      <c r="H6664" s="62">
        <v>0.97498109102005381</v>
      </c>
      <c r="I6664" s="62">
        <v>0.20353876638730017</v>
      </c>
      <c r="J6664" s="62">
        <v>0.29336869420710032</v>
      </c>
      <c r="K6664" s="62"/>
      <c r="L6664" s="65">
        <f t="shared" si="937"/>
        <v>9.8980854759669848E-2</v>
      </c>
      <c r="M6664" s="65">
        <f t="shared" si="938"/>
        <v>0.15040258407371498</v>
      </c>
      <c r="N6664" s="65">
        <f t="shared" si="939"/>
        <v>1.5067281108546547E-2</v>
      </c>
      <c r="O6664" s="65">
        <f t="shared" si="940"/>
        <v>7.1347254868315543E-2</v>
      </c>
      <c r="P6664" s="65">
        <f t="shared" si="941"/>
        <v>1.821520340071571E-2</v>
      </c>
      <c r="Q6664" s="65">
        <f t="shared" si="942"/>
        <v>0.42790259874066106</v>
      </c>
      <c r="R6664" s="65">
        <f t="shared" si="943"/>
        <v>8.9329698682128242E-2</v>
      </c>
      <c r="S6664" s="65">
        <f t="shared" si="944"/>
        <v>0.12875452436624796</v>
      </c>
      <c r="T6664" s="66">
        <f>(L6664*'Football Field'!$F$4)+(M6664*'Football Field'!$F$5)+(N6664*'Football Field'!$F$6)+(O6664*'Football Field'!$F$7)+(P6664*'Football Field'!$F$8)+(Q6664*'Football Field'!$F$9)+(R6664*'Football Field'!$F$10)+(S6664*'Football Field'!$F$11)</f>
        <v>122808110.60174793</v>
      </c>
    </row>
    <row r="6665" spans="2:20" x14ac:dyDescent="0.3">
      <c r="B6665" s="62">
        <f t="shared" si="936"/>
        <v>6638</v>
      </c>
      <c r="C6665" s="62">
        <v>0.33027850726818531</v>
      </c>
      <c r="D6665" s="62">
        <v>0.88184419081028398</v>
      </c>
      <c r="E6665" s="62">
        <v>3.2439191186980354E-3</v>
      </c>
      <c r="F6665" s="62">
        <v>5.1548640984384164E-2</v>
      </c>
      <c r="G6665" s="62">
        <v>0.3292878552034687</v>
      </c>
      <c r="H6665" s="62">
        <v>0.43322468274896309</v>
      </c>
      <c r="I6665" s="62">
        <v>0.25003633982002815</v>
      </c>
      <c r="J6665" s="62">
        <v>7.7528427940454447E-2</v>
      </c>
      <c r="K6665" s="62"/>
      <c r="L6665" s="65">
        <f t="shared" si="937"/>
        <v>0.14012708921001646</v>
      </c>
      <c r="M6665" s="65">
        <f t="shared" si="938"/>
        <v>0.37413957274146425</v>
      </c>
      <c r="N6665" s="65">
        <f t="shared" si="939"/>
        <v>1.3762958646496948E-3</v>
      </c>
      <c r="O6665" s="65">
        <f t="shared" si="940"/>
        <v>2.1870514898532468E-2</v>
      </c>
      <c r="P6665" s="65">
        <f t="shared" si="941"/>
        <v>0.13970678577762899</v>
      </c>
      <c r="Q6665" s="65">
        <f t="shared" si="942"/>
        <v>0.18380400913660269</v>
      </c>
      <c r="R6665" s="65">
        <f t="shared" si="943"/>
        <v>0.1060827868743431</v>
      </c>
      <c r="S6665" s="65">
        <f t="shared" si="944"/>
        <v>3.2892945496762187E-2</v>
      </c>
      <c r="T6665" s="66">
        <f>(L6665*'Football Field'!$F$4)+(M6665*'Football Field'!$F$5)+(N6665*'Football Field'!$F$6)+(O6665*'Football Field'!$F$7)+(P6665*'Football Field'!$F$8)+(Q6665*'Football Field'!$F$9)+(R6665*'Football Field'!$F$10)+(S6665*'Football Field'!$F$11)</f>
        <v>132731798.60655233</v>
      </c>
    </row>
    <row r="6666" spans="2:20" x14ac:dyDescent="0.3">
      <c r="B6666" s="62">
        <f t="shared" si="936"/>
        <v>6639</v>
      </c>
      <c r="C6666" s="62">
        <v>0.53536797526248392</v>
      </c>
      <c r="D6666" s="62">
        <v>0.53363175723162914</v>
      </c>
      <c r="E6666" s="62">
        <v>0.40805453632756317</v>
      </c>
      <c r="F6666" s="62">
        <v>0.18655730856594344</v>
      </c>
      <c r="G6666" s="62">
        <v>0.17112944822337928</v>
      </c>
      <c r="H6666" s="62">
        <v>0.68179350831958119</v>
      </c>
      <c r="I6666" s="62">
        <v>0.57255648367959999</v>
      </c>
      <c r="J6666" s="62">
        <v>0.76216319423768641</v>
      </c>
      <c r="K6666" s="62"/>
      <c r="L6666" s="65">
        <f t="shared" si="937"/>
        <v>0.13901133132564869</v>
      </c>
      <c r="M6666" s="65">
        <f t="shared" si="938"/>
        <v>0.13856051246629802</v>
      </c>
      <c r="N6666" s="65">
        <f t="shared" si="939"/>
        <v>0.10595367479826133</v>
      </c>
      <c r="O6666" s="65">
        <f t="shared" si="940"/>
        <v>4.8440663301847195E-2</v>
      </c>
      <c r="P6666" s="65">
        <f t="shared" si="941"/>
        <v>4.4434731858759798E-2</v>
      </c>
      <c r="Q6666" s="65">
        <f t="shared" si="942"/>
        <v>0.17703155149357186</v>
      </c>
      <c r="R6666" s="65">
        <f t="shared" si="943"/>
        <v>0.14866753846531522</v>
      </c>
      <c r="S6666" s="65">
        <f t="shared" si="944"/>
        <v>0.19789999629029772</v>
      </c>
      <c r="T6666" s="66">
        <f>(L6666*'Football Field'!$F$4)+(M6666*'Football Field'!$F$5)+(N6666*'Football Field'!$F$6)+(O6666*'Football Field'!$F$7)+(P6666*'Football Field'!$F$8)+(Q6666*'Football Field'!$F$9)+(R6666*'Football Field'!$F$10)+(S6666*'Football Field'!$F$11)</f>
        <v>135793730.38393399</v>
      </c>
    </row>
    <row r="6667" spans="2:20" x14ac:dyDescent="0.3">
      <c r="B6667" s="62">
        <f t="shared" si="936"/>
        <v>6640</v>
      </c>
      <c r="C6667" s="62">
        <v>0.59779657529204344</v>
      </c>
      <c r="D6667" s="62">
        <v>0.98399480778236192</v>
      </c>
      <c r="E6667" s="62">
        <v>0.44943672583099836</v>
      </c>
      <c r="F6667" s="62">
        <v>0.71159150058407372</v>
      </c>
      <c r="G6667" s="62">
        <v>0.55938642321845444</v>
      </c>
      <c r="H6667" s="62">
        <v>0.58103352184000967</v>
      </c>
      <c r="I6667" s="62">
        <v>0.5684428920385507</v>
      </c>
      <c r="J6667" s="62">
        <v>0.43437025618171354</v>
      </c>
      <c r="K6667" s="62"/>
      <c r="L6667" s="65">
        <f t="shared" si="937"/>
        <v>0.12234754957787505</v>
      </c>
      <c r="M6667" s="65">
        <f t="shared" si="938"/>
        <v>0.20138849653113181</v>
      </c>
      <c r="N6667" s="65">
        <f t="shared" si="939"/>
        <v>9.1983601727498532E-2</v>
      </c>
      <c r="O6667" s="65">
        <f t="shared" si="940"/>
        <v>0.14563729535314257</v>
      </c>
      <c r="P6667" s="65">
        <f t="shared" si="941"/>
        <v>0.11448636706303487</v>
      </c>
      <c r="Q6667" s="65">
        <f t="shared" si="942"/>
        <v>0.11891675288537588</v>
      </c>
      <c r="R6667" s="65">
        <f t="shared" si="943"/>
        <v>0.11633990188368167</v>
      </c>
      <c r="S6667" s="65">
        <f t="shared" si="944"/>
        <v>8.8900034978259643E-2</v>
      </c>
      <c r="T6667" s="66">
        <f>(L6667*'Football Field'!$F$4)+(M6667*'Football Field'!$F$5)+(N6667*'Football Field'!$F$6)+(O6667*'Football Field'!$F$7)+(P6667*'Football Field'!$F$8)+(Q6667*'Football Field'!$F$9)+(R6667*'Football Field'!$F$10)+(S6667*'Football Field'!$F$11)</f>
        <v>136410683.27870572</v>
      </c>
    </row>
    <row r="6668" spans="2:20" x14ac:dyDescent="0.3">
      <c r="B6668" s="62">
        <f t="shared" si="936"/>
        <v>6641</v>
      </c>
      <c r="C6668" s="62">
        <v>0.89725506294614976</v>
      </c>
      <c r="D6668" s="62">
        <v>0.79451129382016783</v>
      </c>
      <c r="E6668" s="62">
        <v>0.25417113834669713</v>
      </c>
      <c r="F6668" s="62">
        <v>2.6687790506468412E-2</v>
      </c>
      <c r="G6668" s="62">
        <v>0.23772436008011044</v>
      </c>
      <c r="H6668" s="62">
        <v>0.56574582622632763</v>
      </c>
      <c r="I6668" s="62">
        <v>0.22777586631547497</v>
      </c>
      <c r="J6668" s="62">
        <v>0.14931863244297972</v>
      </c>
      <c r="K6668" s="62"/>
      <c r="L6668" s="65">
        <f t="shared" si="937"/>
        <v>0.28455471166915053</v>
      </c>
      <c r="M6668" s="65">
        <f t="shared" si="938"/>
        <v>0.25197063964012456</v>
      </c>
      <c r="N6668" s="65">
        <f t="shared" si="939"/>
        <v>8.0607619810338052E-2</v>
      </c>
      <c r="O6668" s="65">
        <f t="shared" si="940"/>
        <v>8.4637433058548112E-3</v>
      </c>
      <c r="P6668" s="65">
        <f t="shared" si="941"/>
        <v>7.5391702463303914E-2</v>
      </c>
      <c r="Q6668" s="65">
        <f t="shared" si="942"/>
        <v>0.179420152761534</v>
      </c>
      <c r="R6668" s="65">
        <f t="shared" si="943"/>
        <v>7.223664556627965E-2</v>
      </c>
      <c r="S6668" s="65">
        <f t="shared" si="944"/>
        <v>4.7354784783414511E-2</v>
      </c>
      <c r="T6668" s="66">
        <f>(L6668*'Football Field'!$F$4)+(M6668*'Football Field'!$F$5)+(N6668*'Football Field'!$F$6)+(O6668*'Football Field'!$F$7)+(P6668*'Football Field'!$F$8)+(Q6668*'Football Field'!$F$9)+(R6668*'Football Field'!$F$10)+(S6668*'Football Field'!$F$11)</f>
        <v>124547202.04359046</v>
      </c>
    </row>
    <row r="6669" spans="2:20" x14ac:dyDescent="0.3">
      <c r="B6669" s="62">
        <f t="shared" si="936"/>
        <v>6642</v>
      </c>
      <c r="C6669" s="62">
        <v>0.69003831101500257</v>
      </c>
      <c r="D6669" s="62">
        <v>0.20996514145983725</v>
      </c>
      <c r="E6669" s="62">
        <v>0.38214482618803325</v>
      </c>
      <c r="F6669" s="62">
        <v>0.18333221457390492</v>
      </c>
      <c r="G6669" s="62">
        <v>0.52509530425799045</v>
      </c>
      <c r="H6669" s="62">
        <v>0.27405712259538295</v>
      </c>
      <c r="I6669" s="62">
        <v>0.48396547424636105</v>
      </c>
      <c r="J6669" s="62">
        <v>0.6104713281390346</v>
      </c>
      <c r="K6669" s="62"/>
      <c r="L6669" s="65">
        <f t="shared" si="937"/>
        <v>0.2054254207341854</v>
      </c>
      <c r="M6669" s="65">
        <f t="shared" si="938"/>
        <v>6.250693162305021E-2</v>
      </c>
      <c r="N6669" s="65">
        <f t="shared" si="939"/>
        <v>0.1137650771673779</v>
      </c>
      <c r="O6669" s="65">
        <f t="shared" si="940"/>
        <v>5.4578270092826134E-2</v>
      </c>
      <c r="P6669" s="65">
        <f t="shared" si="941"/>
        <v>0.15632164487226211</v>
      </c>
      <c r="Q6669" s="65">
        <f t="shared" si="942"/>
        <v>8.1587208732723182E-2</v>
      </c>
      <c r="R6669" s="65">
        <f t="shared" si="943"/>
        <v>0.14407723394609717</v>
      </c>
      <c r="S6669" s="65">
        <f t="shared" si="944"/>
        <v>0.18173821283147798</v>
      </c>
      <c r="T6669" s="66">
        <f>(L6669*'Football Field'!$F$4)+(M6669*'Football Field'!$F$5)+(N6669*'Football Field'!$F$6)+(O6669*'Football Field'!$F$7)+(P6669*'Football Field'!$F$8)+(Q6669*'Football Field'!$F$9)+(R6669*'Football Field'!$F$10)+(S6669*'Football Field'!$F$11)</f>
        <v>144377567.91801712</v>
      </c>
    </row>
    <row r="6670" spans="2:20" x14ac:dyDescent="0.3">
      <c r="B6670" s="62">
        <f t="shared" si="936"/>
        <v>6643</v>
      </c>
      <c r="C6670" s="62">
        <v>0.17635250985297657</v>
      </c>
      <c r="D6670" s="62">
        <v>0.9321204905653504</v>
      </c>
      <c r="E6670" s="62">
        <v>0.91104097405078444</v>
      </c>
      <c r="F6670" s="62">
        <v>0.72323438101949322</v>
      </c>
      <c r="G6670" s="62">
        <v>0.83920508762469359</v>
      </c>
      <c r="H6670" s="62">
        <v>3.3890618034964182E-2</v>
      </c>
      <c r="I6670" s="62">
        <v>0.13971824050830361</v>
      </c>
      <c r="J6670" s="62">
        <v>0.60077561872241059</v>
      </c>
      <c r="K6670" s="62"/>
      <c r="L6670" s="65">
        <f t="shared" si="937"/>
        <v>4.0481825119212722E-2</v>
      </c>
      <c r="M6670" s="65">
        <f t="shared" si="938"/>
        <v>0.21396882142794404</v>
      </c>
      <c r="N6670" s="65">
        <f t="shared" si="939"/>
        <v>0.20913000568411577</v>
      </c>
      <c r="O6670" s="65">
        <f t="shared" si="940"/>
        <v>0.16601888885529248</v>
      </c>
      <c r="P6670" s="65">
        <f t="shared" si="941"/>
        <v>0.19264003458016579</v>
      </c>
      <c r="Q6670" s="65">
        <f t="shared" si="942"/>
        <v>7.7796118332381092E-3</v>
      </c>
      <c r="R6670" s="65">
        <f t="shared" si="943"/>
        <v>3.2072406471201603E-2</v>
      </c>
      <c r="S6670" s="65">
        <f t="shared" si="944"/>
        <v>0.13790840602882951</v>
      </c>
      <c r="T6670" s="66">
        <f>(L6670*'Football Field'!$F$4)+(M6670*'Football Field'!$F$5)+(N6670*'Football Field'!$F$6)+(O6670*'Football Field'!$F$7)+(P6670*'Football Field'!$F$8)+(Q6670*'Football Field'!$F$9)+(R6670*'Football Field'!$F$10)+(S6670*'Football Field'!$F$11)</f>
        <v>135066706.6084924</v>
      </c>
    </row>
    <row r="6671" spans="2:20" x14ac:dyDescent="0.3">
      <c r="B6671" s="62">
        <f t="shared" si="936"/>
        <v>6644</v>
      </c>
      <c r="C6671" s="62">
        <v>0.57764495139762095</v>
      </c>
      <c r="D6671" s="62">
        <v>0.50449968274857371</v>
      </c>
      <c r="E6671" s="62">
        <v>0.24035658361456846</v>
      </c>
      <c r="F6671" s="62">
        <v>8.8157383191493244E-2</v>
      </c>
      <c r="G6671" s="62">
        <v>0.145537134546602</v>
      </c>
      <c r="H6671" s="62">
        <v>0.70936609205205148</v>
      </c>
      <c r="I6671" s="62">
        <v>0.74060302700518699</v>
      </c>
      <c r="J6671" s="62">
        <v>0.95359666825373035</v>
      </c>
      <c r="K6671" s="62"/>
      <c r="L6671" s="65">
        <f t="shared" si="937"/>
        <v>0.14587872225894224</v>
      </c>
      <c r="M6671" s="65">
        <f t="shared" si="938"/>
        <v>0.12740658240210972</v>
      </c>
      <c r="N6671" s="65">
        <f t="shared" si="939"/>
        <v>6.0699762404886601E-2</v>
      </c>
      <c r="O6671" s="65">
        <f t="shared" si="940"/>
        <v>2.2263306182372621E-2</v>
      </c>
      <c r="P6671" s="65">
        <f t="shared" si="941"/>
        <v>3.6754015035564455E-2</v>
      </c>
      <c r="Q6671" s="65">
        <f t="shared" si="942"/>
        <v>0.17914363982927153</v>
      </c>
      <c r="R6671" s="65">
        <f t="shared" si="943"/>
        <v>0.18703222977924658</v>
      </c>
      <c r="S6671" s="65">
        <f t="shared" si="944"/>
        <v>0.24082174210760623</v>
      </c>
      <c r="T6671" s="66">
        <f>(L6671*'Football Field'!$F$4)+(M6671*'Football Field'!$F$5)+(N6671*'Football Field'!$F$6)+(O6671*'Football Field'!$F$7)+(P6671*'Football Field'!$F$8)+(Q6671*'Football Field'!$F$9)+(R6671*'Football Field'!$F$10)+(S6671*'Football Field'!$F$11)</f>
        <v>139453870.22981426</v>
      </c>
    </row>
    <row r="6672" spans="2:20" x14ac:dyDescent="0.3">
      <c r="B6672" s="62">
        <f t="shared" si="936"/>
        <v>6645</v>
      </c>
      <c r="C6672" s="62">
        <v>0.36718681936694919</v>
      </c>
      <c r="D6672" s="62">
        <v>0.54451580655242382</v>
      </c>
      <c r="E6672" s="62">
        <v>0.30704960865820985</v>
      </c>
      <c r="F6672" s="62">
        <v>0.70309788146613472</v>
      </c>
      <c r="G6672" s="62">
        <v>0.42670243575042022</v>
      </c>
      <c r="H6672" s="62">
        <v>0.19509653297209584</v>
      </c>
      <c r="I6672" s="62">
        <v>0.93822479101919887</v>
      </c>
      <c r="J6672" s="62">
        <v>0.14358052217209283</v>
      </c>
      <c r="K6672" s="62"/>
      <c r="L6672" s="65">
        <f t="shared" si="937"/>
        <v>0.10128022009428982</v>
      </c>
      <c r="M6672" s="65">
        <f t="shared" si="938"/>
        <v>0.15019243018452749</v>
      </c>
      <c r="N6672" s="65">
        <f t="shared" si="939"/>
        <v>8.4692723988251672E-2</v>
      </c>
      <c r="O6672" s="65">
        <f t="shared" si="940"/>
        <v>0.19393372644881132</v>
      </c>
      <c r="P6672" s="65">
        <f t="shared" si="941"/>
        <v>0.11769626339551031</v>
      </c>
      <c r="Q6672" s="65">
        <f t="shared" si="942"/>
        <v>5.3812987713211205E-2</v>
      </c>
      <c r="R6672" s="65">
        <f t="shared" si="943"/>
        <v>0.2587881926049786</v>
      </c>
      <c r="S6672" s="65">
        <f t="shared" si="944"/>
        <v>3.9603455570419499E-2</v>
      </c>
      <c r="T6672" s="66">
        <f>(L6672*'Football Field'!$F$4)+(M6672*'Football Field'!$F$5)+(N6672*'Football Field'!$F$6)+(O6672*'Football Field'!$F$7)+(P6672*'Football Field'!$F$8)+(Q6672*'Football Field'!$F$9)+(R6672*'Football Field'!$F$10)+(S6672*'Football Field'!$F$11)</f>
        <v>156482230.7791979</v>
      </c>
    </row>
    <row r="6673" spans="2:20" x14ac:dyDescent="0.3">
      <c r="B6673" s="62">
        <f t="shared" si="936"/>
        <v>6646</v>
      </c>
      <c r="C6673" s="62">
        <v>0.10310615083497976</v>
      </c>
      <c r="D6673" s="62">
        <v>3.5974332873100479E-2</v>
      </c>
      <c r="E6673" s="62">
        <v>0.20114871050939531</v>
      </c>
      <c r="F6673" s="62">
        <v>0.35855619048521836</v>
      </c>
      <c r="G6673" s="62">
        <v>0.18803443300891187</v>
      </c>
      <c r="H6673" s="62">
        <v>0.51003332568327386</v>
      </c>
      <c r="I6673" s="62">
        <v>3.4735154732804308E-2</v>
      </c>
      <c r="J6673" s="62">
        <v>0.46270604460291298</v>
      </c>
      <c r="K6673" s="62"/>
      <c r="L6673" s="65">
        <f t="shared" si="937"/>
        <v>5.4429846782076005E-2</v>
      </c>
      <c r="M6673" s="65">
        <f t="shared" si="938"/>
        <v>1.899088861831473E-2</v>
      </c>
      <c r="N6673" s="65">
        <f t="shared" si="939"/>
        <v>0.10618661840030756</v>
      </c>
      <c r="O6673" s="65">
        <f t="shared" si="940"/>
        <v>0.18928219463949039</v>
      </c>
      <c r="P6673" s="65">
        <f t="shared" si="941"/>
        <v>9.9263577347680321E-2</v>
      </c>
      <c r="Q6673" s="65">
        <f t="shared" si="942"/>
        <v>0.26924713555764962</v>
      </c>
      <c r="R6673" s="65">
        <f t="shared" si="943"/>
        <v>1.8336725158949744E-2</v>
      </c>
      <c r="S6673" s="65">
        <f t="shared" si="944"/>
        <v>0.24426301349553162</v>
      </c>
      <c r="T6673" s="66">
        <f>(L6673*'Football Field'!$F$4)+(M6673*'Football Field'!$F$5)+(N6673*'Football Field'!$F$6)+(O6673*'Football Field'!$F$7)+(P6673*'Football Field'!$F$8)+(Q6673*'Football Field'!$F$9)+(R6673*'Football Field'!$F$10)+(S6673*'Football Field'!$F$11)</f>
        <v>124352537.99296632</v>
      </c>
    </row>
    <row r="6674" spans="2:20" x14ac:dyDescent="0.3">
      <c r="B6674" s="62">
        <f t="shared" si="936"/>
        <v>6647</v>
      </c>
      <c r="C6674" s="62">
        <v>0.83060331894848416</v>
      </c>
      <c r="D6674" s="62">
        <v>0.4450600960409351</v>
      </c>
      <c r="E6674" s="62">
        <v>0.19725993434659594</v>
      </c>
      <c r="F6674" s="62">
        <v>0.82570616844755362</v>
      </c>
      <c r="G6674" s="62">
        <v>0.40945620121906856</v>
      </c>
      <c r="H6674" s="62">
        <v>0.94661863254963563</v>
      </c>
      <c r="I6674" s="62">
        <v>4.8367547307790471E-2</v>
      </c>
      <c r="J6674" s="62">
        <v>0.56351553791430764</v>
      </c>
      <c r="K6674" s="62"/>
      <c r="L6674" s="65">
        <f t="shared" si="937"/>
        <v>0.19467626792067746</v>
      </c>
      <c r="M6674" s="65">
        <f t="shared" si="938"/>
        <v>0.10431289704856248</v>
      </c>
      <c r="N6674" s="65">
        <f t="shared" si="939"/>
        <v>4.6233655648629697E-2</v>
      </c>
      <c r="O6674" s="65">
        <f t="shared" si="940"/>
        <v>0.19352847695811071</v>
      </c>
      <c r="P6674" s="65">
        <f t="shared" si="941"/>
        <v>9.5968079240543097E-2</v>
      </c>
      <c r="Q6674" s="65">
        <f t="shared" si="942"/>
        <v>0.22186786198041658</v>
      </c>
      <c r="R6674" s="65">
        <f t="shared" si="943"/>
        <v>1.1336354410764716E-2</v>
      </c>
      <c r="S6674" s="65">
        <f t="shared" si="944"/>
        <v>0.13207640679229513</v>
      </c>
      <c r="T6674" s="66">
        <f>(L6674*'Football Field'!$F$4)+(M6674*'Football Field'!$F$5)+(N6674*'Football Field'!$F$6)+(O6674*'Football Field'!$F$7)+(P6674*'Football Field'!$F$8)+(Q6674*'Football Field'!$F$9)+(R6674*'Football Field'!$F$10)+(S6674*'Football Field'!$F$11)</f>
        <v>119756413.72851545</v>
      </c>
    </row>
    <row r="6675" spans="2:20" x14ac:dyDescent="0.3">
      <c r="B6675" s="62">
        <f t="shared" si="936"/>
        <v>6648</v>
      </c>
      <c r="C6675" s="62">
        <v>2.0943015627312378E-2</v>
      </c>
      <c r="D6675" s="62">
        <v>0.52045213073571561</v>
      </c>
      <c r="E6675" s="62">
        <v>0.658344996054954</v>
      </c>
      <c r="F6675" s="62">
        <v>0.17269897755415153</v>
      </c>
      <c r="G6675" s="62">
        <v>8.5357944889912774E-2</v>
      </c>
      <c r="H6675" s="62">
        <v>0.84323735027781543</v>
      </c>
      <c r="I6675" s="62">
        <v>0.88622173870596399</v>
      </c>
      <c r="J6675" s="62">
        <v>0.44601395054491533</v>
      </c>
      <c r="K6675" s="62"/>
      <c r="L6675" s="65">
        <f t="shared" si="937"/>
        <v>5.7642330533045488E-3</v>
      </c>
      <c r="M6675" s="65">
        <f t="shared" si="938"/>
        <v>0.14324619854349904</v>
      </c>
      <c r="N6675" s="65">
        <f t="shared" si="939"/>
        <v>0.18119902378283301</v>
      </c>
      <c r="O6675" s="65">
        <f t="shared" si="940"/>
        <v>4.7532655869831408E-2</v>
      </c>
      <c r="P6675" s="65">
        <f t="shared" si="941"/>
        <v>2.3493421198374227E-2</v>
      </c>
      <c r="Q6675" s="65">
        <f t="shared" si="942"/>
        <v>0.23208771328582986</v>
      </c>
      <c r="R6675" s="65">
        <f t="shared" si="943"/>
        <v>0.24391848479279896</v>
      </c>
      <c r="S6675" s="65">
        <f t="shared" si="944"/>
        <v>0.12275826947352897</v>
      </c>
      <c r="T6675" s="66">
        <f>(L6675*'Football Field'!$F$4)+(M6675*'Football Field'!$F$5)+(N6675*'Football Field'!$F$6)+(O6675*'Football Field'!$F$7)+(P6675*'Football Field'!$F$8)+(Q6675*'Football Field'!$F$9)+(R6675*'Football Field'!$F$10)+(S6675*'Football Field'!$F$11)</f>
        <v>149303593.91584721</v>
      </c>
    </row>
    <row r="6676" spans="2:20" x14ac:dyDescent="0.3">
      <c r="B6676" s="62">
        <f t="shared" si="936"/>
        <v>6649</v>
      </c>
      <c r="C6676" s="62">
        <v>0.17351776032779465</v>
      </c>
      <c r="D6676" s="62">
        <v>0.26370528125876358</v>
      </c>
      <c r="E6676" s="62">
        <v>0.85457885430755076</v>
      </c>
      <c r="F6676" s="62">
        <v>0.82187432547236905</v>
      </c>
      <c r="G6676" s="62">
        <v>0.26879523685285822</v>
      </c>
      <c r="H6676" s="62">
        <v>0.91600312252773541</v>
      </c>
      <c r="I6676" s="62">
        <v>0.57158285937219122</v>
      </c>
      <c r="J6676" s="62">
        <v>4.8421830688572753E-2</v>
      </c>
      <c r="K6676" s="62"/>
      <c r="L6676" s="65">
        <f t="shared" si="937"/>
        <v>4.4281913552657926E-2</v>
      </c>
      <c r="M6676" s="65">
        <f t="shared" si="938"/>
        <v>6.7297863031542324E-2</v>
      </c>
      <c r="N6676" s="65">
        <f t="shared" si="939"/>
        <v>0.21808941562459008</v>
      </c>
      <c r="O6676" s="65">
        <f t="shared" si="940"/>
        <v>0.20974318572902162</v>
      </c>
      <c r="P6676" s="65">
        <f t="shared" si="941"/>
        <v>6.8596825012026477E-2</v>
      </c>
      <c r="Q6676" s="65">
        <f t="shared" si="942"/>
        <v>0.23376495298873731</v>
      </c>
      <c r="R6676" s="65">
        <f t="shared" si="943"/>
        <v>0.14586854232722618</v>
      </c>
      <c r="S6676" s="65">
        <f t="shared" si="944"/>
        <v>1.2357301734198044E-2</v>
      </c>
      <c r="T6676" s="66">
        <f>(L6676*'Football Field'!$F$4)+(M6676*'Football Field'!$F$5)+(N6676*'Football Field'!$F$6)+(O6676*'Football Field'!$F$7)+(P6676*'Football Field'!$F$8)+(Q6676*'Football Field'!$F$9)+(R6676*'Football Field'!$F$10)+(S6676*'Football Field'!$F$11)</f>
        <v>140712366.09617519</v>
      </c>
    </row>
    <row r="6677" spans="2:20" x14ac:dyDescent="0.3">
      <c r="B6677" s="62">
        <f t="shared" si="936"/>
        <v>6650</v>
      </c>
      <c r="C6677" s="62">
        <v>0.32898344498862742</v>
      </c>
      <c r="D6677" s="62">
        <v>0.35862771497614843</v>
      </c>
      <c r="E6677" s="62">
        <v>0.18078646415073829</v>
      </c>
      <c r="F6677" s="62">
        <v>0.70999405705495511</v>
      </c>
      <c r="G6677" s="62">
        <v>0.2713217182419505</v>
      </c>
      <c r="H6677" s="62">
        <v>0.5005772753028187</v>
      </c>
      <c r="I6677" s="62">
        <v>0.35331655622725733</v>
      </c>
      <c r="J6677" s="62">
        <v>0.98765910117493294</v>
      </c>
      <c r="K6677" s="62"/>
      <c r="L6677" s="65">
        <f t="shared" si="937"/>
        <v>8.9124819340768602E-2</v>
      </c>
      <c r="M6677" s="65">
        <f t="shared" si="938"/>
        <v>9.7155740797068957E-2</v>
      </c>
      <c r="N6677" s="65">
        <f t="shared" si="939"/>
        <v>4.8976813885719631E-2</v>
      </c>
      <c r="O6677" s="65">
        <f t="shared" si="940"/>
        <v>0.19234430495500976</v>
      </c>
      <c r="P6677" s="65">
        <f t="shared" si="941"/>
        <v>7.3503695975877095E-2</v>
      </c>
      <c r="Q6677" s="65">
        <f t="shared" si="942"/>
        <v>0.13561125918965361</v>
      </c>
      <c r="R6677" s="65">
        <f t="shared" si="943"/>
        <v>9.5716896164624227E-2</v>
      </c>
      <c r="S6677" s="65">
        <f t="shared" si="944"/>
        <v>0.26756646969127795</v>
      </c>
      <c r="T6677" s="66">
        <f>(L6677*'Football Field'!$F$4)+(M6677*'Football Field'!$F$5)+(N6677*'Football Field'!$F$6)+(O6677*'Football Field'!$F$7)+(P6677*'Football Field'!$F$8)+(Q6677*'Football Field'!$F$9)+(R6677*'Football Field'!$F$10)+(S6677*'Football Field'!$F$11)</f>
        <v>131271155.28438862</v>
      </c>
    </row>
    <row r="6678" spans="2:20" x14ac:dyDescent="0.3">
      <c r="B6678" s="62">
        <f t="shared" si="936"/>
        <v>6651</v>
      </c>
      <c r="C6678" s="62">
        <v>2.9704029170481983E-2</v>
      </c>
      <c r="D6678" s="62">
        <v>0.57611457486770734</v>
      </c>
      <c r="E6678" s="62">
        <v>0.15599890280859829</v>
      </c>
      <c r="F6678" s="62">
        <v>0.94261929241333708</v>
      </c>
      <c r="G6678" s="62">
        <v>0.71360863243903205</v>
      </c>
      <c r="H6678" s="62">
        <v>0.71998861050217988</v>
      </c>
      <c r="I6678" s="62">
        <v>0.46839672028984536</v>
      </c>
      <c r="J6678" s="62">
        <v>0.98894870664170176</v>
      </c>
      <c r="K6678" s="62"/>
      <c r="L6678" s="65">
        <f t="shared" si="937"/>
        <v>6.4638903859852367E-3</v>
      </c>
      <c r="M6678" s="65">
        <f t="shared" si="938"/>
        <v>0.12536822665842137</v>
      </c>
      <c r="N6678" s="65">
        <f t="shared" si="939"/>
        <v>3.3946903374670434E-2</v>
      </c>
      <c r="O6678" s="65">
        <f t="shared" si="940"/>
        <v>0.20512327627019733</v>
      </c>
      <c r="P6678" s="65">
        <f t="shared" si="941"/>
        <v>0.15528829278024459</v>
      </c>
      <c r="Q6678" s="65">
        <f t="shared" si="942"/>
        <v>0.15667663907591006</v>
      </c>
      <c r="R6678" s="65">
        <f t="shared" si="943"/>
        <v>0.10192775665993664</v>
      </c>
      <c r="S6678" s="65">
        <f t="shared" si="944"/>
        <v>0.2152050147946345</v>
      </c>
      <c r="T6678" s="66">
        <f>(L6678*'Football Field'!$F$4)+(M6678*'Football Field'!$F$5)+(N6678*'Football Field'!$F$6)+(O6678*'Football Field'!$F$7)+(P6678*'Football Field'!$F$8)+(Q6678*'Football Field'!$F$9)+(R6678*'Football Field'!$F$10)+(S6678*'Football Field'!$F$11)</f>
        <v>138437407.8065573</v>
      </c>
    </row>
    <row r="6679" spans="2:20" x14ac:dyDescent="0.3">
      <c r="B6679" s="62">
        <f t="shared" si="936"/>
        <v>6652</v>
      </c>
      <c r="C6679" s="62">
        <v>0.48325399743931352</v>
      </c>
      <c r="D6679" s="62">
        <v>0.89919007800524076</v>
      </c>
      <c r="E6679" s="62">
        <v>0.64394010546168534</v>
      </c>
      <c r="F6679" s="62">
        <v>0.98290986166310157</v>
      </c>
      <c r="G6679" s="62">
        <v>0.53546231264139887</v>
      </c>
      <c r="H6679" s="62">
        <v>0.7298006874187698</v>
      </c>
      <c r="I6679" s="62">
        <v>0.66472389019584011</v>
      </c>
      <c r="J6679" s="62">
        <v>0.70672304666688357</v>
      </c>
      <c r="K6679" s="62"/>
      <c r="L6679" s="65">
        <f t="shared" si="937"/>
        <v>8.5592216936902402E-2</v>
      </c>
      <c r="M6679" s="65">
        <f t="shared" si="938"/>
        <v>0.15926132558023956</v>
      </c>
      <c r="N6679" s="65">
        <f t="shared" si="939"/>
        <v>0.11405236478767011</v>
      </c>
      <c r="O6679" s="65">
        <f t="shared" si="940"/>
        <v>0.17408947376468167</v>
      </c>
      <c r="P6679" s="65">
        <f t="shared" si="941"/>
        <v>9.4839166707345296E-2</v>
      </c>
      <c r="Q6679" s="65">
        <f t="shared" si="942"/>
        <v>0.1292596834982046</v>
      </c>
      <c r="R6679" s="65">
        <f t="shared" si="943"/>
        <v>0.1177335142890957</v>
      </c>
      <c r="S6679" s="65">
        <f t="shared" si="944"/>
        <v>0.12517225443586064</v>
      </c>
      <c r="T6679" s="66">
        <f>(L6679*'Football Field'!$F$4)+(M6679*'Football Field'!$F$5)+(N6679*'Football Field'!$F$6)+(O6679*'Football Field'!$F$7)+(P6679*'Football Field'!$F$8)+(Q6679*'Football Field'!$F$9)+(R6679*'Football Field'!$F$10)+(S6679*'Football Field'!$F$11)</f>
        <v>136365243.214955</v>
      </c>
    </row>
    <row r="6680" spans="2:20" x14ac:dyDescent="0.3">
      <c r="B6680" s="62">
        <f t="shared" si="936"/>
        <v>6653</v>
      </c>
      <c r="C6680" s="62">
        <v>0.59564150224224921</v>
      </c>
      <c r="D6680" s="62">
        <v>0.69550595254393788</v>
      </c>
      <c r="E6680" s="62">
        <v>0.87658874818946342</v>
      </c>
      <c r="F6680" s="62">
        <v>1.9524454988777085E-2</v>
      </c>
      <c r="G6680" s="62">
        <v>0.43598020849760499</v>
      </c>
      <c r="H6680" s="62">
        <v>0.31934854230522935</v>
      </c>
      <c r="I6680" s="62">
        <v>0.2483272997597944</v>
      </c>
      <c r="J6680" s="62">
        <v>0.37028916111801735</v>
      </c>
      <c r="K6680" s="62"/>
      <c r="L6680" s="65">
        <f t="shared" si="937"/>
        <v>0.16725837372092553</v>
      </c>
      <c r="M6680" s="65">
        <f t="shared" si="938"/>
        <v>0.19530068690279209</v>
      </c>
      <c r="N6680" s="65">
        <f t="shared" si="939"/>
        <v>0.24614941687626402</v>
      </c>
      <c r="O6680" s="65">
        <f t="shared" si="940"/>
        <v>5.4825403819529781E-3</v>
      </c>
      <c r="P6680" s="65">
        <f t="shared" si="941"/>
        <v>0.12242488203611124</v>
      </c>
      <c r="Q6680" s="65">
        <f t="shared" si="942"/>
        <v>8.9674271579547063E-2</v>
      </c>
      <c r="R6680" s="65">
        <f t="shared" si="943"/>
        <v>6.9731239599620201E-2</v>
      </c>
      <c r="S6680" s="65">
        <f t="shared" si="944"/>
        <v>0.10397858890278706</v>
      </c>
      <c r="T6680" s="66">
        <f>(L6680*'Football Field'!$F$4)+(M6680*'Football Field'!$F$5)+(N6680*'Football Field'!$F$6)+(O6680*'Football Field'!$F$7)+(P6680*'Football Field'!$F$8)+(Q6680*'Football Field'!$F$9)+(R6680*'Football Field'!$F$10)+(S6680*'Football Field'!$F$11)</f>
        <v>133551430.36387661</v>
      </c>
    </row>
    <row r="6681" spans="2:20" x14ac:dyDescent="0.3">
      <c r="B6681" s="62">
        <f t="shared" si="936"/>
        <v>6654</v>
      </c>
      <c r="C6681" s="62">
        <v>0.64473758463906383</v>
      </c>
      <c r="D6681" s="62">
        <v>0.61871859683888863</v>
      </c>
      <c r="E6681" s="62">
        <v>8.9868802373364143E-2</v>
      </c>
      <c r="F6681" s="62">
        <v>3.5058922037990436E-2</v>
      </c>
      <c r="G6681" s="62">
        <v>0.50036971987368195</v>
      </c>
      <c r="H6681" s="62">
        <v>0.88382224527621955</v>
      </c>
      <c r="I6681" s="62">
        <v>1.8031243915865636E-2</v>
      </c>
      <c r="J6681" s="62">
        <v>0.21552237256703899</v>
      </c>
      <c r="K6681" s="62"/>
      <c r="L6681" s="65">
        <f t="shared" si="937"/>
        <v>0.21447432231886554</v>
      </c>
      <c r="M6681" s="65">
        <f t="shared" si="938"/>
        <v>0.20581901059387991</v>
      </c>
      <c r="N6681" s="65">
        <f t="shared" si="939"/>
        <v>2.9895186733104109E-2</v>
      </c>
      <c r="O6681" s="65">
        <f t="shared" si="940"/>
        <v>1.1662479006148446E-2</v>
      </c>
      <c r="P6681" s="65">
        <f t="shared" si="941"/>
        <v>0.16644982258769089</v>
      </c>
      <c r="Q6681" s="65">
        <f t="shared" si="942"/>
        <v>0.29400671160201247</v>
      </c>
      <c r="R6681" s="65">
        <f t="shared" si="943"/>
        <v>5.9981594241731735E-3</v>
      </c>
      <c r="S6681" s="65">
        <f t="shared" si="944"/>
        <v>7.169430773412537E-2</v>
      </c>
      <c r="T6681" s="66">
        <f>(L6681*'Football Field'!$F$4)+(M6681*'Football Field'!$F$5)+(N6681*'Football Field'!$F$6)+(O6681*'Football Field'!$F$7)+(P6681*'Football Field'!$F$8)+(Q6681*'Football Field'!$F$9)+(R6681*'Football Field'!$F$10)+(S6681*'Football Field'!$F$11)</f>
        <v>122185912.58111566</v>
      </c>
    </row>
    <row r="6682" spans="2:20" x14ac:dyDescent="0.3">
      <c r="B6682" s="62">
        <f t="shared" si="936"/>
        <v>6655</v>
      </c>
      <c r="C6682" s="62">
        <v>0.14755383641509601</v>
      </c>
      <c r="D6682" s="62">
        <v>0.23862590096587255</v>
      </c>
      <c r="E6682" s="62">
        <v>0.86875681695664231</v>
      </c>
      <c r="F6682" s="62">
        <v>0.67075478064899297</v>
      </c>
      <c r="G6682" s="62">
        <v>0.98521373933465028</v>
      </c>
      <c r="H6682" s="62">
        <v>0.45025711352546205</v>
      </c>
      <c r="I6682" s="62">
        <v>0.78587222328889961</v>
      </c>
      <c r="J6682" s="62">
        <v>0.71978510354940117</v>
      </c>
      <c r="K6682" s="62"/>
      <c r="L6682" s="65">
        <f t="shared" si="937"/>
        <v>3.0318329243537969E-2</v>
      </c>
      <c r="M6682" s="65">
        <f t="shared" si="938"/>
        <v>4.9031179448066411E-2</v>
      </c>
      <c r="N6682" s="65">
        <f t="shared" si="939"/>
        <v>0.17850606835434882</v>
      </c>
      <c r="O6682" s="65">
        <f t="shared" si="940"/>
        <v>0.13782199619794294</v>
      </c>
      <c r="P6682" s="65">
        <f t="shared" si="941"/>
        <v>0.20243482141918176</v>
      </c>
      <c r="Q6682" s="65">
        <f t="shared" si="942"/>
        <v>9.2515679319290098E-2</v>
      </c>
      <c r="R6682" s="65">
        <f t="shared" si="943"/>
        <v>0.16147552234423915</v>
      </c>
      <c r="S6682" s="65">
        <f t="shared" si="944"/>
        <v>0.14789640367339285</v>
      </c>
      <c r="T6682" s="66">
        <f>(L6682*'Football Field'!$F$4)+(M6682*'Football Field'!$F$5)+(N6682*'Football Field'!$F$6)+(O6682*'Football Field'!$F$7)+(P6682*'Football Field'!$F$8)+(Q6682*'Football Field'!$F$9)+(R6682*'Football Field'!$F$10)+(S6682*'Football Field'!$F$11)</f>
        <v>153481737.35333619</v>
      </c>
    </row>
    <row r="6683" spans="2:20" x14ac:dyDescent="0.3">
      <c r="B6683" s="62">
        <f t="shared" si="936"/>
        <v>6656</v>
      </c>
      <c r="C6683" s="62">
        <v>0.85833920054649238</v>
      </c>
      <c r="D6683" s="62">
        <v>0.56524992042529876</v>
      </c>
      <c r="E6683" s="62">
        <v>0.7785053329036965</v>
      </c>
      <c r="F6683" s="62">
        <v>0.40820390462011047</v>
      </c>
      <c r="G6683" s="62">
        <v>0.54248935715469215</v>
      </c>
      <c r="H6683" s="62">
        <v>0.18822143780147893</v>
      </c>
      <c r="I6683" s="62">
        <v>0.14586669223264825</v>
      </c>
      <c r="J6683" s="62">
        <v>0.42294382608178682</v>
      </c>
      <c r="K6683" s="62"/>
      <c r="L6683" s="65">
        <f t="shared" si="937"/>
        <v>0.21953421707522131</v>
      </c>
      <c r="M6683" s="65">
        <f t="shared" si="938"/>
        <v>0.14457186465839109</v>
      </c>
      <c r="N6683" s="65">
        <f t="shared" si="939"/>
        <v>0.19911540640236691</v>
      </c>
      <c r="O6683" s="65">
        <f t="shared" si="940"/>
        <v>0.10440479072931522</v>
      </c>
      <c r="P6683" s="65">
        <f t="shared" si="941"/>
        <v>0.13875048025159445</v>
      </c>
      <c r="Q6683" s="65">
        <f t="shared" si="942"/>
        <v>4.8140695378017941E-2</v>
      </c>
      <c r="R6683" s="65">
        <f t="shared" si="943"/>
        <v>3.7307780020134559E-2</v>
      </c>
      <c r="S6683" s="65">
        <f t="shared" si="944"/>
        <v>0.10817476548495857</v>
      </c>
      <c r="T6683" s="66">
        <f>(L6683*'Football Field'!$F$4)+(M6683*'Football Field'!$F$5)+(N6683*'Football Field'!$F$6)+(O6683*'Football Field'!$F$7)+(P6683*'Football Field'!$F$8)+(Q6683*'Football Field'!$F$9)+(R6683*'Football Field'!$F$10)+(S6683*'Football Field'!$F$11)</f>
        <v>129805294.99478064</v>
      </c>
    </row>
    <row r="6684" spans="2:20" x14ac:dyDescent="0.3">
      <c r="B6684" s="62">
        <f t="shared" si="936"/>
        <v>6657</v>
      </c>
      <c r="C6684" s="62">
        <v>0.89861452995344415</v>
      </c>
      <c r="D6684" s="62">
        <v>0.84588588733991832</v>
      </c>
      <c r="E6684" s="62">
        <v>0.65812182585456103</v>
      </c>
      <c r="F6684" s="62">
        <v>0.89010843770690939</v>
      </c>
      <c r="G6684" s="62">
        <v>0.68997543875360978</v>
      </c>
      <c r="H6684" s="62">
        <v>0.18325455405741142</v>
      </c>
      <c r="I6684" s="62">
        <v>0.54534509161511258</v>
      </c>
      <c r="J6684" s="62">
        <v>0.24551104702454707</v>
      </c>
      <c r="K6684" s="62"/>
      <c r="L6684" s="65">
        <f t="shared" si="937"/>
        <v>0.18128863017947211</v>
      </c>
      <c r="M6684" s="65">
        <f t="shared" si="938"/>
        <v>0.1706510285471857</v>
      </c>
      <c r="N6684" s="65">
        <f t="shared" si="939"/>
        <v>0.13277106069781414</v>
      </c>
      <c r="O6684" s="65">
        <f t="shared" si="940"/>
        <v>0.17957259092108796</v>
      </c>
      <c r="P6684" s="65">
        <f t="shared" si="941"/>
        <v>0.13919728424111127</v>
      </c>
      <c r="Q6684" s="65">
        <f t="shared" si="942"/>
        <v>3.6970209107279085E-2</v>
      </c>
      <c r="R6684" s="65">
        <f t="shared" si="943"/>
        <v>0.11001921440011048</v>
      </c>
      <c r="S6684" s="65">
        <f t="shared" si="944"/>
        <v>4.9529981905939144E-2</v>
      </c>
      <c r="T6684" s="66">
        <f>(L6684*'Football Field'!$F$4)+(M6684*'Football Field'!$F$5)+(N6684*'Football Field'!$F$6)+(O6684*'Football Field'!$F$7)+(P6684*'Football Field'!$F$8)+(Q6684*'Football Field'!$F$9)+(R6684*'Football Field'!$F$10)+(S6684*'Football Field'!$F$11)</f>
        <v>138378746.94635305</v>
      </c>
    </row>
    <row r="6685" spans="2:20" x14ac:dyDescent="0.3">
      <c r="B6685" s="62">
        <f t="shared" si="936"/>
        <v>6658</v>
      </c>
      <c r="C6685" s="62">
        <v>0.37774759111003264</v>
      </c>
      <c r="D6685" s="62">
        <v>4.5557565373799291E-2</v>
      </c>
      <c r="E6685" s="62">
        <v>0.66562031080990014</v>
      </c>
      <c r="F6685" s="62">
        <v>0.78082683279574261</v>
      </c>
      <c r="G6685" s="62">
        <v>0.82464272538937911</v>
      </c>
      <c r="H6685" s="62">
        <v>0.53779399862478539</v>
      </c>
      <c r="I6685" s="62">
        <v>2.6434793484375718E-2</v>
      </c>
      <c r="J6685" s="62">
        <v>0.29727457016214831</v>
      </c>
      <c r="K6685" s="62"/>
      <c r="L6685" s="65">
        <f t="shared" si="937"/>
        <v>0.10623126701576972</v>
      </c>
      <c r="M6685" s="65">
        <f t="shared" si="938"/>
        <v>1.281182992482072E-2</v>
      </c>
      <c r="N6685" s="65">
        <f t="shared" si="939"/>
        <v>0.18718766348974383</v>
      </c>
      <c r="O6685" s="65">
        <f t="shared" si="940"/>
        <v>0.21958637386423635</v>
      </c>
      <c r="P6685" s="65">
        <f t="shared" si="941"/>
        <v>0.23190840554674433</v>
      </c>
      <c r="Q6685" s="65">
        <f t="shared" si="942"/>
        <v>0.15123997931927707</v>
      </c>
      <c r="R6685" s="65">
        <f t="shared" si="943"/>
        <v>7.4340688630029047E-3</v>
      </c>
      <c r="S6685" s="65">
        <f t="shared" si="944"/>
        <v>8.3600411976405095E-2</v>
      </c>
      <c r="T6685" s="66">
        <f>(L6685*'Football Field'!$F$4)+(M6685*'Football Field'!$F$5)+(N6685*'Football Field'!$F$6)+(O6685*'Football Field'!$F$7)+(P6685*'Football Field'!$F$8)+(Q6685*'Football Field'!$F$9)+(R6685*'Football Field'!$F$10)+(S6685*'Football Field'!$F$11)</f>
        <v>134577106.90152442</v>
      </c>
    </row>
    <row r="6686" spans="2:20" x14ac:dyDescent="0.3">
      <c r="B6686" s="62">
        <f t="shared" ref="B6686:B6749" si="945">B6685+1</f>
        <v>6659</v>
      </c>
      <c r="C6686" s="62">
        <v>0.40112077176349847</v>
      </c>
      <c r="D6686" s="62">
        <v>0.15616714053379688</v>
      </c>
      <c r="E6686" s="62">
        <v>0.11005997271160617</v>
      </c>
      <c r="F6686" s="62">
        <v>0.98754040221665707</v>
      </c>
      <c r="G6686" s="62">
        <v>0.55432456997666857</v>
      </c>
      <c r="H6686" s="62">
        <v>0.25025838375510379</v>
      </c>
      <c r="I6686" s="62">
        <v>0.94728159701444148</v>
      </c>
      <c r="J6686" s="62">
        <v>0.84806722008629742</v>
      </c>
      <c r="K6686" s="62"/>
      <c r="L6686" s="65">
        <f t="shared" si="937"/>
        <v>9.4274438469807542E-2</v>
      </c>
      <c r="M6686" s="65">
        <f t="shared" si="938"/>
        <v>3.6703582854940443E-2</v>
      </c>
      <c r="N6686" s="65">
        <f t="shared" si="939"/>
        <v>2.58671274483552E-2</v>
      </c>
      <c r="O6686" s="65">
        <f t="shared" si="940"/>
        <v>0.23209921659234103</v>
      </c>
      <c r="P6686" s="65">
        <f t="shared" si="941"/>
        <v>0.13028155419330853</v>
      </c>
      <c r="Q6686" s="65">
        <f t="shared" si="942"/>
        <v>5.8817618686634536E-2</v>
      </c>
      <c r="R6686" s="65">
        <f t="shared" si="943"/>
        <v>0.22263728761464652</v>
      </c>
      <c r="S6686" s="65">
        <f t="shared" si="944"/>
        <v>0.19931917413996617</v>
      </c>
      <c r="T6686" s="66">
        <f>(L6686*'Football Field'!$F$4)+(M6686*'Football Field'!$F$5)+(N6686*'Football Field'!$F$6)+(O6686*'Football Field'!$F$7)+(P6686*'Football Field'!$F$8)+(Q6686*'Football Field'!$F$9)+(R6686*'Football Field'!$F$10)+(S6686*'Football Field'!$F$11)</f>
        <v>152861456.86992335</v>
      </c>
    </row>
    <row r="6687" spans="2:20" x14ac:dyDescent="0.3">
      <c r="B6687" s="62">
        <f t="shared" si="945"/>
        <v>6660</v>
      </c>
      <c r="C6687" s="62">
        <v>0.72750741728149426</v>
      </c>
      <c r="D6687" s="62">
        <v>0.61274395283175231</v>
      </c>
      <c r="E6687" s="62">
        <v>0.99721374221849146</v>
      </c>
      <c r="F6687" s="62">
        <v>0.63464339068241982</v>
      </c>
      <c r="G6687" s="62">
        <v>0.30056102106389659</v>
      </c>
      <c r="H6687" s="62">
        <v>7.1747880562123556E-2</v>
      </c>
      <c r="I6687" s="62">
        <v>0.56572170579427272</v>
      </c>
      <c r="J6687" s="62">
        <v>0.77038898034475711</v>
      </c>
      <c r="K6687" s="62"/>
      <c r="L6687" s="65">
        <f t="shared" si="937"/>
        <v>0.1554327638188322</v>
      </c>
      <c r="M6687" s="65">
        <f t="shared" si="938"/>
        <v>0.13091342279066281</v>
      </c>
      <c r="N6687" s="65">
        <f t="shared" si="939"/>
        <v>0.21305581824902084</v>
      </c>
      <c r="O6687" s="65">
        <f t="shared" si="940"/>
        <v>0.13559226189298765</v>
      </c>
      <c r="P6687" s="65">
        <f t="shared" si="941"/>
        <v>6.4215194361510519E-2</v>
      </c>
      <c r="Q6687" s="65">
        <f t="shared" si="942"/>
        <v>1.5329013985295636E-2</v>
      </c>
      <c r="R6687" s="65">
        <f t="shared" si="943"/>
        <v>0.12086706773724162</v>
      </c>
      <c r="S6687" s="65">
        <f t="shared" si="944"/>
        <v>0.16459445716444868</v>
      </c>
      <c r="T6687" s="66">
        <f>(L6687*'Football Field'!$F$4)+(M6687*'Football Field'!$F$5)+(N6687*'Football Field'!$F$6)+(O6687*'Football Field'!$F$7)+(P6687*'Football Field'!$F$8)+(Q6687*'Football Field'!$F$9)+(R6687*'Football Field'!$F$10)+(S6687*'Football Field'!$F$11)</f>
        <v>136668333.76156968</v>
      </c>
    </row>
    <row r="6688" spans="2:20" x14ac:dyDescent="0.3">
      <c r="B6688" s="62">
        <f t="shared" si="945"/>
        <v>6661</v>
      </c>
      <c r="C6688" s="62">
        <v>0.74936353313855109</v>
      </c>
      <c r="D6688" s="62">
        <v>0.293946097555432</v>
      </c>
      <c r="E6688" s="62">
        <v>0.32380735512386061</v>
      </c>
      <c r="F6688" s="62">
        <v>0.75113961419751463</v>
      </c>
      <c r="G6688" s="62">
        <v>0.4786501692278301</v>
      </c>
      <c r="H6688" s="62">
        <v>0.38091006901380853</v>
      </c>
      <c r="I6688" s="62">
        <v>0.77431450208405395</v>
      </c>
      <c r="J6688" s="62">
        <v>0.82896449683567253</v>
      </c>
      <c r="K6688" s="62"/>
      <c r="L6688" s="65">
        <f t="shared" si="937"/>
        <v>0.16357735349199226</v>
      </c>
      <c r="M6688" s="65">
        <f t="shared" si="938"/>
        <v>6.4165018153514039E-2</v>
      </c>
      <c r="N6688" s="65">
        <f t="shared" si="939"/>
        <v>7.0683383765099181E-2</v>
      </c>
      <c r="O6688" s="65">
        <f t="shared" si="940"/>
        <v>0.16396505135339701</v>
      </c>
      <c r="P6688" s="65">
        <f t="shared" si="941"/>
        <v>0.10448377118493481</v>
      </c>
      <c r="Q6688" s="65">
        <f t="shared" si="942"/>
        <v>8.314824281182448E-2</v>
      </c>
      <c r="R6688" s="65">
        <f t="shared" si="943"/>
        <v>0.16902386014287252</v>
      </c>
      <c r="S6688" s="65">
        <f t="shared" si="944"/>
        <v>0.18095331909636578</v>
      </c>
      <c r="T6688" s="66">
        <f>(L6688*'Football Field'!$F$4)+(M6688*'Football Field'!$F$5)+(N6688*'Football Field'!$F$6)+(O6688*'Football Field'!$F$7)+(P6688*'Football Field'!$F$8)+(Q6688*'Football Field'!$F$9)+(R6688*'Football Field'!$F$10)+(S6688*'Football Field'!$F$11)</f>
        <v>143429857.17045474</v>
      </c>
    </row>
    <row r="6689" spans="2:20" x14ac:dyDescent="0.3">
      <c r="B6689" s="62">
        <f t="shared" si="945"/>
        <v>6662</v>
      </c>
      <c r="C6689" s="62">
        <v>0.81852185151040735</v>
      </c>
      <c r="D6689" s="62">
        <v>1.1333371969807216E-2</v>
      </c>
      <c r="E6689" s="62">
        <v>0.19651915894371241</v>
      </c>
      <c r="F6689" s="62">
        <v>5.8577742806256827E-2</v>
      </c>
      <c r="G6689" s="62">
        <v>0.6264843562960094</v>
      </c>
      <c r="H6689" s="62">
        <v>0.49924893474900156</v>
      </c>
      <c r="I6689" s="62">
        <v>0.78113979816711565</v>
      </c>
      <c r="J6689" s="62">
        <v>0.11518518004833611</v>
      </c>
      <c r="K6689" s="62"/>
      <c r="L6689" s="65">
        <f t="shared" si="937"/>
        <v>0.26344355106175732</v>
      </c>
      <c r="M6689" s="65">
        <f t="shared" si="938"/>
        <v>3.6476775198124737E-3</v>
      </c>
      <c r="N6689" s="65">
        <f t="shared" si="939"/>
        <v>6.3250241869863194E-2</v>
      </c>
      <c r="O6689" s="65">
        <f t="shared" si="940"/>
        <v>1.8853410632332271E-2</v>
      </c>
      <c r="P6689" s="65">
        <f t="shared" si="941"/>
        <v>0.20163574521890626</v>
      </c>
      <c r="Q6689" s="65">
        <f t="shared" si="942"/>
        <v>0.16068466833399406</v>
      </c>
      <c r="R6689" s="65">
        <f t="shared" si="943"/>
        <v>0.25141203246446597</v>
      </c>
      <c r="S6689" s="65">
        <f t="shared" si="944"/>
        <v>3.7072672898868501E-2</v>
      </c>
      <c r="T6689" s="66">
        <f>(L6689*'Football Field'!$F$4)+(M6689*'Football Field'!$F$5)+(N6689*'Football Field'!$F$6)+(O6689*'Football Field'!$F$7)+(P6689*'Football Field'!$F$8)+(Q6689*'Football Field'!$F$9)+(R6689*'Football Field'!$F$10)+(S6689*'Football Field'!$F$11)</f>
        <v>160202794.6628069</v>
      </c>
    </row>
    <row r="6690" spans="2:20" x14ac:dyDescent="0.3">
      <c r="B6690" s="62">
        <f t="shared" si="945"/>
        <v>6663</v>
      </c>
      <c r="C6690" s="62">
        <v>0.72307796614581343</v>
      </c>
      <c r="D6690" s="62">
        <v>0.13197669166125947</v>
      </c>
      <c r="E6690" s="62">
        <v>0.96036402132921728</v>
      </c>
      <c r="F6690" s="62">
        <v>0.51001169002018398</v>
      </c>
      <c r="G6690" s="62">
        <v>0.36590590340601969</v>
      </c>
      <c r="H6690" s="62">
        <v>0.49988425361135724</v>
      </c>
      <c r="I6690" s="62">
        <v>0.92208729986473237</v>
      </c>
      <c r="J6690" s="62">
        <v>0.25618864829972776</v>
      </c>
      <c r="K6690" s="62"/>
      <c r="L6690" s="65">
        <f t="shared" si="937"/>
        <v>0.16548313298623538</v>
      </c>
      <c r="M6690" s="65">
        <f t="shared" si="938"/>
        <v>3.0204096155323063E-2</v>
      </c>
      <c r="N6690" s="65">
        <f t="shared" si="939"/>
        <v>0.21978825866306451</v>
      </c>
      <c r="O6690" s="65">
        <f t="shared" si="940"/>
        <v>0.11672092952024109</v>
      </c>
      <c r="P6690" s="65">
        <f t="shared" si="941"/>
        <v>8.3740976919183835E-2</v>
      </c>
      <c r="Q6690" s="65">
        <f t="shared" si="942"/>
        <v>0.11440317129150596</v>
      </c>
      <c r="R6690" s="65">
        <f t="shared" si="943"/>
        <v>0.21102827414556213</v>
      </c>
      <c r="S6690" s="65">
        <f t="shared" si="944"/>
        <v>5.8631160318883956E-2</v>
      </c>
      <c r="T6690" s="66">
        <f>(L6690*'Football Field'!$F$4)+(M6690*'Football Field'!$F$5)+(N6690*'Football Field'!$F$6)+(O6690*'Football Field'!$F$7)+(P6690*'Football Field'!$F$8)+(Q6690*'Football Field'!$F$9)+(R6690*'Football Field'!$F$10)+(S6690*'Football Field'!$F$11)</f>
        <v>150277404.24031499</v>
      </c>
    </row>
    <row r="6691" spans="2:20" x14ac:dyDescent="0.3">
      <c r="B6691" s="62">
        <f t="shared" si="945"/>
        <v>6664</v>
      </c>
      <c r="C6691" s="62">
        <v>0.2010807496443453</v>
      </c>
      <c r="D6691" s="62">
        <v>0.22877435579966809</v>
      </c>
      <c r="E6691" s="62">
        <v>0.28466735046354674</v>
      </c>
      <c r="F6691" s="62">
        <v>0.2198289358764568</v>
      </c>
      <c r="G6691" s="62">
        <v>0.91646504170032161</v>
      </c>
      <c r="H6691" s="62">
        <v>0.67459622965584221</v>
      </c>
      <c r="I6691" s="62">
        <v>0.3562460560176961</v>
      </c>
      <c r="J6691" s="62">
        <v>0.52826613606307282</v>
      </c>
      <c r="K6691" s="62"/>
      <c r="L6691" s="65">
        <f t="shared" si="937"/>
        <v>5.8969261254091784E-2</v>
      </c>
      <c r="M6691" s="65">
        <f t="shared" si="938"/>
        <v>6.7090732351298227E-2</v>
      </c>
      <c r="N6691" s="65">
        <f t="shared" si="939"/>
        <v>8.3482001085065385E-2</v>
      </c>
      <c r="O6691" s="65">
        <f t="shared" si="940"/>
        <v>6.4467384241584047E-2</v>
      </c>
      <c r="P6691" s="65">
        <f t="shared" si="941"/>
        <v>0.26876399938758716</v>
      </c>
      <c r="Q6691" s="65">
        <f t="shared" si="942"/>
        <v>0.19783316591946745</v>
      </c>
      <c r="R6691" s="65">
        <f t="shared" si="943"/>
        <v>0.10447328640460986</v>
      </c>
      <c r="S6691" s="65">
        <f t="shared" si="944"/>
        <v>0.15492016935629604</v>
      </c>
      <c r="T6691" s="66">
        <f>(L6691*'Football Field'!$F$4)+(M6691*'Football Field'!$F$5)+(N6691*'Football Field'!$F$6)+(O6691*'Football Field'!$F$7)+(P6691*'Football Field'!$F$8)+(Q6691*'Football Field'!$F$9)+(R6691*'Football Field'!$F$10)+(S6691*'Football Field'!$F$11)</f>
        <v>147857416.29504749</v>
      </c>
    </row>
    <row r="6692" spans="2:20" x14ac:dyDescent="0.3">
      <c r="B6692" s="62">
        <f t="shared" si="945"/>
        <v>6665</v>
      </c>
      <c r="C6692" s="62">
        <v>0.79293018853854214</v>
      </c>
      <c r="D6692" s="62">
        <v>0.63364000725189029</v>
      </c>
      <c r="E6692" s="62">
        <v>0.66105935540642136</v>
      </c>
      <c r="F6692" s="62">
        <v>0.36101297937798982</v>
      </c>
      <c r="G6692" s="62">
        <v>0.14464476534236881</v>
      </c>
      <c r="H6692" s="62">
        <v>0.31045485076355794</v>
      </c>
      <c r="I6692" s="62">
        <v>0.96937242125674183</v>
      </c>
      <c r="J6692" s="62">
        <v>0.65698091461222807</v>
      </c>
      <c r="K6692" s="62"/>
      <c r="L6692" s="65">
        <f t="shared" si="937"/>
        <v>0.17503608733921114</v>
      </c>
      <c r="M6692" s="65">
        <f t="shared" si="938"/>
        <v>0.13987343306398686</v>
      </c>
      <c r="N6692" s="65">
        <f t="shared" si="939"/>
        <v>0.14592614172325297</v>
      </c>
      <c r="O6692" s="65">
        <f t="shared" si="940"/>
        <v>7.969213469531454E-2</v>
      </c>
      <c r="P6692" s="65">
        <f t="shared" si="941"/>
        <v>3.1929738765893799E-2</v>
      </c>
      <c r="Q6692" s="65">
        <f t="shared" si="942"/>
        <v>6.8531635140904379E-2</v>
      </c>
      <c r="R6692" s="65">
        <f t="shared" si="943"/>
        <v>0.21398498662794979</v>
      </c>
      <c r="S6692" s="65">
        <f t="shared" si="944"/>
        <v>0.14502584264348659</v>
      </c>
      <c r="T6692" s="66">
        <f>(L6692*'Football Field'!$F$4)+(M6692*'Football Field'!$F$5)+(N6692*'Football Field'!$F$6)+(O6692*'Football Field'!$F$7)+(P6692*'Football Field'!$F$8)+(Q6692*'Football Field'!$F$9)+(R6692*'Football Field'!$F$10)+(S6692*'Football Field'!$F$11)</f>
        <v>144517183.38057646</v>
      </c>
    </row>
    <row r="6693" spans="2:20" x14ac:dyDescent="0.3">
      <c r="B6693" s="62">
        <f t="shared" si="945"/>
        <v>6666</v>
      </c>
      <c r="C6693" s="62">
        <v>0.29786912483458938</v>
      </c>
      <c r="D6693" s="62">
        <v>0.37755031787860815</v>
      </c>
      <c r="E6693" s="62">
        <v>0.15611290777077291</v>
      </c>
      <c r="F6693" s="62">
        <v>0.27633488441495735</v>
      </c>
      <c r="G6693" s="62">
        <v>0.15189154383614178</v>
      </c>
      <c r="H6693" s="62">
        <v>0.72205617806655753</v>
      </c>
      <c r="I6693" s="62">
        <v>7.9269517056456795E-2</v>
      </c>
      <c r="J6693" s="62">
        <v>0.72028727768807532</v>
      </c>
      <c r="K6693" s="62"/>
      <c r="L6693" s="65">
        <f t="shared" si="937"/>
        <v>0.10709432303287203</v>
      </c>
      <c r="M6693" s="65">
        <f t="shared" si="938"/>
        <v>0.13574248665922803</v>
      </c>
      <c r="N6693" s="65">
        <f t="shared" si="939"/>
        <v>5.6128026641526822E-2</v>
      </c>
      <c r="O6693" s="65">
        <f t="shared" si="940"/>
        <v>9.9352013718174634E-2</v>
      </c>
      <c r="P6693" s="65">
        <f t="shared" si="941"/>
        <v>5.4610299307061558E-2</v>
      </c>
      <c r="Q6693" s="65">
        <f t="shared" si="942"/>
        <v>0.25960434007613975</v>
      </c>
      <c r="R6693" s="65">
        <f t="shared" si="943"/>
        <v>2.8500151773092192E-2</v>
      </c>
      <c r="S6693" s="65">
        <f t="shared" si="944"/>
        <v>0.25896835879190516</v>
      </c>
      <c r="T6693" s="66">
        <f>(L6693*'Football Field'!$F$4)+(M6693*'Football Field'!$F$5)+(N6693*'Football Field'!$F$6)+(O6693*'Football Field'!$F$7)+(P6693*'Football Field'!$F$8)+(Q6693*'Football Field'!$F$9)+(R6693*'Football Field'!$F$10)+(S6693*'Football Field'!$F$11)</f>
        <v>119640837.25343895</v>
      </c>
    </row>
    <row r="6694" spans="2:20" x14ac:dyDescent="0.3">
      <c r="B6694" s="62">
        <f t="shared" si="945"/>
        <v>6667</v>
      </c>
      <c r="C6694" s="62">
        <v>0.33602476391836733</v>
      </c>
      <c r="D6694" s="62">
        <v>0.59605763706221815</v>
      </c>
      <c r="E6694" s="62">
        <v>0.83548153763503397</v>
      </c>
      <c r="F6694" s="62">
        <v>0.99929650650965851</v>
      </c>
      <c r="G6694" s="62">
        <v>0.85816545998409877</v>
      </c>
      <c r="H6694" s="62">
        <v>0.44487575095922238</v>
      </c>
      <c r="I6694" s="62">
        <v>0.91207479240108591</v>
      </c>
      <c r="J6694" s="62">
        <v>0.19144080237890204</v>
      </c>
      <c r="K6694" s="62"/>
      <c r="L6694" s="65">
        <f t="shared" si="937"/>
        <v>6.4952186847726176E-2</v>
      </c>
      <c r="M6694" s="65">
        <f t="shared" si="938"/>
        <v>0.11521545782228329</v>
      </c>
      <c r="N6694" s="65">
        <f t="shared" si="939"/>
        <v>0.16149510026433522</v>
      </c>
      <c r="O6694" s="65">
        <f t="shared" si="940"/>
        <v>0.19315985122710633</v>
      </c>
      <c r="P6694" s="65">
        <f t="shared" si="941"/>
        <v>0.16587980794383739</v>
      </c>
      <c r="Q6694" s="65">
        <f t="shared" si="942"/>
        <v>8.5992629124637135E-2</v>
      </c>
      <c r="R6694" s="65">
        <f t="shared" si="943"/>
        <v>0.17630025729153778</v>
      </c>
      <c r="S6694" s="65">
        <f t="shared" si="944"/>
        <v>3.7004709478536714E-2</v>
      </c>
      <c r="T6694" s="66">
        <f>(L6694*'Football Field'!$F$4)+(M6694*'Football Field'!$F$5)+(N6694*'Football Field'!$F$6)+(O6694*'Football Field'!$F$7)+(P6694*'Football Field'!$F$8)+(Q6694*'Football Field'!$F$9)+(R6694*'Football Field'!$F$10)+(S6694*'Football Field'!$F$11)</f>
        <v>151253518.72921333</v>
      </c>
    </row>
    <row r="6695" spans="2:20" x14ac:dyDescent="0.3">
      <c r="B6695" s="62">
        <f t="shared" si="945"/>
        <v>6668</v>
      </c>
      <c r="C6695" s="62">
        <v>0.46670758099809295</v>
      </c>
      <c r="D6695" s="62">
        <v>0.22431765740667919</v>
      </c>
      <c r="E6695" s="62">
        <v>0.40084329768559335</v>
      </c>
      <c r="F6695" s="62">
        <v>0.43553706973030093</v>
      </c>
      <c r="G6695" s="62">
        <v>0.91673662435692826</v>
      </c>
      <c r="H6695" s="62">
        <v>0.83575407163036775</v>
      </c>
      <c r="I6695" s="62">
        <v>0.936621340965475</v>
      </c>
      <c r="J6695" s="62">
        <v>0.62529752563783325</v>
      </c>
      <c r="K6695" s="62"/>
      <c r="L6695" s="65">
        <f t="shared" ref="L6695:L6758" si="946">C6695/SUM($C6695:$J6695)</f>
        <v>9.6391036164074018E-2</v>
      </c>
      <c r="M6695" s="65">
        <f t="shared" ref="M6695:M6758" si="947">D6695/SUM($C6695:$J6695)</f>
        <v>4.6329248350941037E-2</v>
      </c>
      <c r="N6695" s="65">
        <f t="shared" ref="N6695:N6758" si="948">E6695/SUM($C6695:$J6695)</f>
        <v>8.2787814846951441E-2</v>
      </c>
      <c r="O6695" s="65">
        <f t="shared" ref="O6695:O6758" si="949">F6695/SUM($C6695:$J6695)</f>
        <v>8.995326227482002E-2</v>
      </c>
      <c r="P6695" s="65">
        <f t="shared" ref="P6695:P6758" si="950">G6695/SUM($C6695:$J6695)</f>
        <v>0.1893373853545372</v>
      </c>
      <c r="Q6695" s="65">
        <f t="shared" ref="Q6695:Q6758" si="951">H6695/SUM($C6695:$J6695)</f>
        <v>0.17261172567737668</v>
      </c>
      <c r="R6695" s="65">
        <f t="shared" ref="R6695:R6758" si="952">I6695/SUM($C6695:$J6695)</f>
        <v>0.19344425765694923</v>
      </c>
      <c r="S6695" s="65">
        <f t="shared" ref="S6695:S6758" si="953">J6695/SUM($C6695:$J6695)</f>
        <v>0.12914526967435028</v>
      </c>
      <c r="T6695" s="66">
        <f>(L6695*'Football Field'!$F$4)+(M6695*'Football Field'!$F$5)+(N6695*'Football Field'!$F$6)+(O6695*'Football Field'!$F$7)+(P6695*'Football Field'!$F$8)+(Q6695*'Football Field'!$F$9)+(R6695*'Football Field'!$F$10)+(S6695*'Football Field'!$F$11)</f>
        <v>153544853.83628318</v>
      </c>
    </row>
    <row r="6696" spans="2:20" x14ac:dyDescent="0.3">
      <c r="B6696" s="62">
        <f t="shared" si="945"/>
        <v>6669</v>
      </c>
      <c r="C6696" s="62">
        <v>0.71545416105502679</v>
      </c>
      <c r="D6696" s="62">
        <v>0.30758910661418004</v>
      </c>
      <c r="E6696" s="62">
        <v>0.9419913204425947</v>
      </c>
      <c r="F6696" s="62">
        <v>0.94848860324928386</v>
      </c>
      <c r="G6696" s="62">
        <v>0.73602327898767284</v>
      </c>
      <c r="H6696" s="62">
        <v>0.88750763329969029</v>
      </c>
      <c r="I6696" s="62">
        <v>0.68495598619187281</v>
      </c>
      <c r="J6696" s="62">
        <v>2.9200623081812482E-2</v>
      </c>
      <c r="K6696" s="62"/>
      <c r="L6696" s="65">
        <f t="shared" si="946"/>
        <v>0.13624556319830081</v>
      </c>
      <c r="M6696" s="65">
        <f t="shared" si="947"/>
        <v>5.857489318744484E-2</v>
      </c>
      <c r="N6696" s="65">
        <f t="shared" si="948"/>
        <v>0.17938554972181001</v>
      </c>
      <c r="O6696" s="65">
        <f t="shared" si="949"/>
        <v>0.18062284206483115</v>
      </c>
      <c r="P6696" s="65">
        <f t="shared" si="950"/>
        <v>0.14016258711090629</v>
      </c>
      <c r="Q6696" s="65">
        <f t="shared" si="951"/>
        <v>0.16901009725542326</v>
      </c>
      <c r="R6696" s="65">
        <f t="shared" si="952"/>
        <v>0.13043772639066628</v>
      </c>
      <c r="S6696" s="65">
        <f t="shared" si="953"/>
        <v>5.5607410706174573E-3</v>
      </c>
      <c r="T6696" s="66">
        <f>(L6696*'Football Field'!$F$4)+(M6696*'Football Field'!$F$5)+(N6696*'Football Field'!$F$6)+(O6696*'Football Field'!$F$7)+(P6696*'Football Field'!$F$8)+(Q6696*'Football Field'!$F$9)+(R6696*'Football Field'!$F$10)+(S6696*'Football Field'!$F$11)</f>
        <v>142751991.92486808</v>
      </c>
    </row>
    <row r="6697" spans="2:20" x14ac:dyDescent="0.3">
      <c r="B6697" s="62">
        <f t="shared" si="945"/>
        <v>6670</v>
      </c>
      <c r="C6697" s="62">
        <v>0.85641760720878157</v>
      </c>
      <c r="D6697" s="62">
        <v>0.21518252342019983</v>
      </c>
      <c r="E6697" s="62">
        <v>0.6421836603652824</v>
      </c>
      <c r="F6697" s="62">
        <v>0.75853534811087142</v>
      </c>
      <c r="G6697" s="62">
        <v>0.35023512614061525</v>
      </c>
      <c r="H6697" s="62">
        <v>0.3136218835066803</v>
      </c>
      <c r="I6697" s="62">
        <v>0.16227764630490638</v>
      </c>
      <c r="J6697" s="62">
        <v>0.44450476517939164</v>
      </c>
      <c r="K6697" s="62"/>
      <c r="L6697" s="65">
        <f t="shared" si="946"/>
        <v>0.22880766469255706</v>
      </c>
      <c r="M6697" s="65">
        <f t="shared" si="947"/>
        <v>5.7489956128873171E-2</v>
      </c>
      <c r="N6697" s="65">
        <f t="shared" si="948"/>
        <v>0.17157113818665057</v>
      </c>
      <c r="O6697" s="65">
        <f t="shared" si="949"/>
        <v>0.20265662467363699</v>
      </c>
      <c r="P6697" s="65">
        <f t="shared" si="950"/>
        <v>9.3571734900122466E-2</v>
      </c>
      <c r="Q6697" s="65">
        <f t="shared" si="951"/>
        <v>8.378983589036712E-2</v>
      </c>
      <c r="R6697" s="65">
        <f t="shared" si="952"/>
        <v>4.3355448288650809E-2</v>
      </c>
      <c r="S6697" s="65">
        <f t="shared" si="953"/>
        <v>0.11875759723914184</v>
      </c>
      <c r="T6697" s="66">
        <f>(L6697*'Football Field'!$F$4)+(M6697*'Football Field'!$F$5)+(N6697*'Football Field'!$F$6)+(O6697*'Football Field'!$F$7)+(P6697*'Football Field'!$F$8)+(Q6697*'Football Field'!$F$9)+(R6697*'Football Field'!$F$10)+(S6697*'Football Field'!$F$11)</f>
        <v>127233270.46127892</v>
      </c>
    </row>
    <row r="6698" spans="2:20" x14ac:dyDescent="0.3">
      <c r="B6698" s="62">
        <f t="shared" si="945"/>
        <v>6671</v>
      </c>
      <c r="C6698" s="62">
        <v>0.66056729578028761</v>
      </c>
      <c r="D6698" s="62">
        <v>0.19495981233683068</v>
      </c>
      <c r="E6698" s="62">
        <v>0.75088510658378804</v>
      </c>
      <c r="F6698" s="62">
        <v>0.47084445474283432</v>
      </c>
      <c r="G6698" s="62">
        <v>0.51219091090555258</v>
      </c>
      <c r="H6698" s="62">
        <v>0.6639199405971079</v>
      </c>
      <c r="I6698" s="62">
        <v>0.74587724561954627</v>
      </c>
      <c r="J6698" s="62">
        <v>0.3784985549130705</v>
      </c>
      <c r="K6698" s="62"/>
      <c r="L6698" s="65">
        <f t="shared" si="946"/>
        <v>0.1508921942817596</v>
      </c>
      <c r="M6698" s="65">
        <f t="shared" si="947"/>
        <v>4.4534317802571305E-2</v>
      </c>
      <c r="N6698" s="65">
        <f t="shared" si="948"/>
        <v>0.17152332867476158</v>
      </c>
      <c r="O6698" s="65">
        <f t="shared" si="949"/>
        <v>0.10755414837427238</v>
      </c>
      <c r="P6698" s="65">
        <f t="shared" si="950"/>
        <v>0.11699884467701253</v>
      </c>
      <c r="Q6698" s="65">
        <f t="shared" si="951"/>
        <v>0.15165803288183716</v>
      </c>
      <c r="R6698" s="65">
        <f t="shared" si="952"/>
        <v>0.17037939203972152</v>
      </c>
      <c r="S6698" s="65">
        <f t="shared" si="953"/>
        <v>8.6459741268063869E-2</v>
      </c>
      <c r="T6698" s="66">
        <f>(L6698*'Football Field'!$F$4)+(M6698*'Football Field'!$F$5)+(N6698*'Football Field'!$F$6)+(O6698*'Football Field'!$F$7)+(P6698*'Football Field'!$F$8)+(Q6698*'Football Field'!$F$9)+(R6698*'Football Field'!$F$10)+(S6698*'Football Field'!$F$11)</f>
        <v>146273183.13414583</v>
      </c>
    </row>
    <row r="6699" spans="2:20" x14ac:dyDescent="0.3">
      <c r="B6699" s="62">
        <f t="shared" si="945"/>
        <v>6672</v>
      </c>
      <c r="C6699" s="62">
        <v>0.95615945081862153</v>
      </c>
      <c r="D6699" s="62">
        <v>0.83878665622349668</v>
      </c>
      <c r="E6699" s="62">
        <v>0.57981692504812565</v>
      </c>
      <c r="F6699" s="62">
        <v>0.12781341089911247</v>
      </c>
      <c r="G6699" s="62">
        <v>0.89273740089492526</v>
      </c>
      <c r="H6699" s="62">
        <v>0.90551350611557746</v>
      </c>
      <c r="I6699" s="62">
        <v>0.61848999334869026</v>
      </c>
      <c r="J6699" s="62">
        <v>0.30239068325169649</v>
      </c>
      <c r="K6699" s="62"/>
      <c r="L6699" s="65">
        <f t="shared" si="946"/>
        <v>0.18311239271667182</v>
      </c>
      <c r="M6699" s="65">
        <f t="shared" si="947"/>
        <v>0.16063453796163604</v>
      </c>
      <c r="N6699" s="65">
        <f t="shared" si="948"/>
        <v>0.11103970618319565</v>
      </c>
      <c r="O6699" s="65">
        <f t="shared" si="949"/>
        <v>2.4477318580052695E-2</v>
      </c>
      <c r="P6699" s="65">
        <f t="shared" si="950"/>
        <v>0.1709665489428312</v>
      </c>
      <c r="Q6699" s="65">
        <f t="shared" si="951"/>
        <v>0.17341327808884408</v>
      </c>
      <c r="R6699" s="65">
        <f t="shared" si="952"/>
        <v>0.11844591658476496</v>
      </c>
      <c r="S6699" s="65">
        <f t="shared" si="953"/>
        <v>5.7910300942003709E-2</v>
      </c>
      <c r="T6699" s="66">
        <f>(L6699*'Football Field'!$F$4)+(M6699*'Football Field'!$F$5)+(N6699*'Football Field'!$F$6)+(O6699*'Football Field'!$F$7)+(P6699*'Football Field'!$F$8)+(Q6699*'Football Field'!$F$9)+(R6699*'Football Field'!$F$10)+(S6699*'Football Field'!$F$11)</f>
        <v>140568742.01091787</v>
      </c>
    </row>
    <row r="6700" spans="2:20" x14ac:dyDescent="0.3">
      <c r="B6700" s="62">
        <f t="shared" si="945"/>
        <v>6673</v>
      </c>
      <c r="C6700" s="62">
        <v>9.216957760295208E-2</v>
      </c>
      <c r="D6700" s="62">
        <v>0.85078442183425729</v>
      </c>
      <c r="E6700" s="62">
        <v>0.94593060381825078</v>
      </c>
      <c r="F6700" s="62">
        <v>0.29275808277743975</v>
      </c>
      <c r="G6700" s="62">
        <v>0.17529254981486275</v>
      </c>
      <c r="H6700" s="62">
        <v>0.96326651463714463</v>
      </c>
      <c r="I6700" s="62">
        <v>2.4713909023594605E-2</v>
      </c>
      <c r="J6700" s="62">
        <v>0.43378004056666419</v>
      </c>
      <c r="K6700" s="62"/>
      <c r="L6700" s="65">
        <f t="shared" si="946"/>
        <v>2.4391902634847955E-2</v>
      </c>
      <c r="M6700" s="65">
        <f t="shared" si="947"/>
        <v>0.22515293354194504</v>
      </c>
      <c r="N6700" s="65">
        <f t="shared" si="948"/>
        <v>0.25033256946290605</v>
      </c>
      <c r="O6700" s="65">
        <f t="shared" si="949"/>
        <v>7.7475961552452136E-2</v>
      </c>
      <c r="P6700" s="65">
        <f t="shared" si="950"/>
        <v>4.6389697326348837E-2</v>
      </c>
      <c r="Q6700" s="65">
        <f t="shared" si="951"/>
        <v>0.25492037229088949</v>
      </c>
      <c r="R6700" s="65">
        <f t="shared" si="952"/>
        <v>6.5403279293177793E-3</v>
      </c>
      <c r="S6700" s="65">
        <f t="shared" si="953"/>
        <v>0.11479623526129279</v>
      </c>
      <c r="T6700" s="66">
        <f>(L6700*'Football Field'!$F$4)+(M6700*'Football Field'!$F$5)+(N6700*'Football Field'!$F$6)+(O6700*'Football Field'!$F$7)+(P6700*'Football Field'!$F$8)+(Q6700*'Football Field'!$F$9)+(R6700*'Football Field'!$F$10)+(S6700*'Football Field'!$F$11)</f>
        <v>119840905.03656282</v>
      </c>
    </row>
    <row r="6701" spans="2:20" x14ac:dyDescent="0.3">
      <c r="B6701" s="62">
        <f t="shared" si="945"/>
        <v>6674</v>
      </c>
      <c r="C6701" s="62">
        <v>0.71413417376216415</v>
      </c>
      <c r="D6701" s="62">
        <v>0.46451850604155087</v>
      </c>
      <c r="E6701" s="62">
        <v>0.72302953014176985</v>
      </c>
      <c r="F6701" s="62">
        <v>0.29303953509602021</v>
      </c>
      <c r="G6701" s="62">
        <v>0.35692263782837863</v>
      </c>
      <c r="H6701" s="62">
        <v>8.2010219317693256E-2</v>
      </c>
      <c r="I6701" s="62">
        <v>0.89127231438532795</v>
      </c>
      <c r="J6701" s="62">
        <v>0.39790523549650703</v>
      </c>
      <c r="K6701" s="62"/>
      <c r="L6701" s="65">
        <f t="shared" si="946"/>
        <v>0.1820455594526105</v>
      </c>
      <c r="M6701" s="65">
        <f t="shared" si="947"/>
        <v>0.11841406617321197</v>
      </c>
      <c r="N6701" s="65">
        <f t="shared" si="948"/>
        <v>0.18431314471620971</v>
      </c>
      <c r="O6701" s="65">
        <f t="shared" si="949"/>
        <v>7.4701012874444056E-2</v>
      </c>
      <c r="P6701" s="65">
        <f t="shared" si="950"/>
        <v>9.0985957082076838E-2</v>
      </c>
      <c r="Q6701" s="65">
        <f t="shared" si="951"/>
        <v>2.0905870080225177E-2</v>
      </c>
      <c r="R6701" s="65">
        <f t="shared" si="952"/>
        <v>0.22720123620766058</v>
      </c>
      <c r="S6701" s="65">
        <f t="shared" si="953"/>
        <v>0.10143315341356118</v>
      </c>
      <c r="T6701" s="66">
        <f>(L6701*'Football Field'!$F$4)+(M6701*'Football Field'!$F$5)+(N6701*'Football Field'!$F$6)+(O6701*'Football Field'!$F$7)+(P6701*'Football Field'!$F$8)+(Q6701*'Football Field'!$F$9)+(R6701*'Football Field'!$F$10)+(S6701*'Football Field'!$F$11)</f>
        <v>151860372.78599957</v>
      </c>
    </row>
    <row r="6702" spans="2:20" x14ac:dyDescent="0.3">
      <c r="B6702" s="62">
        <f t="shared" si="945"/>
        <v>6675</v>
      </c>
      <c r="C6702" s="62">
        <v>0.82343112320661382</v>
      </c>
      <c r="D6702" s="62">
        <v>0.28194219123591624</v>
      </c>
      <c r="E6702" s="62">
        <v>0.75404549034425905</v>
      </c>
      <c r="F6702" s="62">
        <v>0.66218015697190491</v>
      </c>
      <c r="G6702" s="62">
        <v>0.81048046080943359</v>
      </c>
      <c r="H6702" s="62">
        <v>0.31046628589529157</v>
      </c>
      <c r="I6702" s="62">
        <v>0.29129035221314026</v>
      </c>
      <c r="J6702" s="62">
        <v>0.70211895282499126</v>
      </c>
      <c r="K6702" s="62"/>
      <c r="L6702" s="65">
        <f t="shared" si="946"/>
        <v>0.17761844556482742</v>
      </c>
      <c r="M6702" s="65">
        <f t="shared" si="947"/>
        <v>6.0816420870090475E-2</v>
      </c>
      <c r="N6702" s="65">
        <f t="shared" si="948"/>
        <v>0.16265159781495081</v>
      </c>
      <c r="O6702" s="65">
        <f t="shared" si="949"/>
        <v>0.14283575984741023</v>
      </c>
      <c r="P6702" s="65">
        <f t="shared" si="950"/>
        <v>0.17482491923433816</v>
      </c>
      <c r="Q6702" s="65">
        <f t="shared" si="951"/>
        <v>6.6969218853742823E-2</v>
      </c>
      <c r="R6702" s="65">
        <f t="shared" si="952"/>
        <v>6.2832868603081599E-2</v>
      </c>
      <c r="S6702" s="65">
        <f t="shared" si="953"/>
        <v>0.15145076921155859</v>
      </c>
      <c r="T6702" s="66">
        <f>(L6702*'Football Field'!$F$4)+(M6702*'Football Field'!$F$5)+(N6702*'Football Field'!$F$6)+(O6702*'Football Field'!$F$7)+(P6702*'Football Field'!$F$8)+(Q6702*'Football Field'!$F$9)+(R6702*'Football Field'!$F$10)+(S6702*'Football Field'!$F$11)</f>
        <v>136428900.64336044</v>
      </c>
    </row>
    <row r="6703" spans="2:20" x14ac:dyDescent="0.3">
      <c r="B6703" s="62">
        <f t="shared" si="945"/>
        <v>6676</v>
      </c>
      <c r="C6703" s="62">
        <v>5.6865983396591657E-2</v>
      </c>
      <c r="D6703" s="62">
        <v>0.1170689166115586</v>
      </c>
      <c r="E6703" s="62">
        <v>0.98164256224019641</v>
      </c>
      <c r="F6703" s="62">
        <v>0.88727499525502651</v>
      </c>
      <c r="G6703" s="62">
        <v>0.29319160160790625</v>
      </c>
      <c r="H6703" s="62">
        <v>0.67670518698714155</v>
      </c>
      <c r="I6703" s="62">
        <v>0.33411569807621155</v>
      </c>
      <c r="J6703" s="62">
        <v>0.71784118527397534</v>
      </c>
      <c r="K6703" s="62"/>
      <c r="L6703" s="65">
        <f t="shared" si="946"/>
        <v>1.3990183197894733E-2</v>
      </c>
      <c r="M6703" s="65">
        <f t="shared" si="947"/>
        <v>2.8801323609448589E-2</v>
      </c>
      <c r="N6703" s="65">
        <f t="shared" si="948"/>
        <v>0.24150394419125193</v>
      </c>
      <c r="O6703" s="65">
        <f t="shared" si="949"/>
        <v>0.21828761219089374</v>
      </c>
      <c r="P6703" s="65">
        <f t="shared" si="950"/>
        <v>7.213106981676895E-2</v>
      </c>
      <c r="Q6703" s="65">
        <f t="shared" si="951"/>
        <v>0.16648317625828929</v>
      </c>
      <c r="R6703" s="65">
        <f t="shared" si="952"/>
        <v>8.2199226078254153E-2</v>
      </c>
      <c r="S6703" s="65">
        <f t="shared" si="953"/>
        <v>0.17660346465719848</v>
      </c>
      <c r="T6703" s="66">
        <f>(L6703*'Football Field'!$F$4)+(M6703*'Football Field'!$F$5)+(N6703*'Football Field'!$F$6)+(O6703*'Football Field'!$F$7)+(P6703*'Football Field'!$F$8)+(Q6703*'Football Field'!$F$9)+(R6703*'Football Field'!$F$10)+(S6703*'Football Field'!$F$11)</f>
        <v>134379920.44403571</v>
      </c>
    </row>
    <row r="6704" spans="2:20" x14ac:dyDescent="0.3">
      <c r="B6704" s="62">
        <f t="shared" si="945"/>
        <v>6677</v>
      </c>
      <c r="C6704" s="62">
        <v>0.69589381894275026</v>
      </c>
      <c r="D6704" s="62">
        <v>0.5443887957957958</v>
      </c>
      <c r="E6704" s="62">
        <v>0.88012090603144388</v>
      </c>
      <c r="F6704" s="62">
        <v>0.89352169979058604</v>
      </c>
      <c r="G6704" s="62">
        <v>0.40773491452371846</v>
      </c>
      <c r="H6704" s="62">
        <v>0.63461459440757295</v>
      </c>
      <c r="I6704" s="62">
        <v>0.66950450518027982</v>
      </c>
      <c r="J6704" s="62">
        <v>0.12999675466888994</v>
      </c>
      <c r="K6704" s="62"/>
      <c r="L6704" s="65">
        <f t="shared" si="946"/>
        <v>0.14331258700366609</v>
      </c>
      <c r="M6704" s="65">
        <f t="shared" si="947"/>
        <v>0.11211159596134357</v>
      </c>
      <c r="N6704" s="65">
        <f t="shared" si="948"/>
        <v>0.1812523699535164</v>
      </c>
      <c r="O6704" s="65">
        <f t="shared" si="949"/>
        <v>0.18401213353992532</v>
      </c>
      <c r="P6704" s="65">
        <f t="shared" si="950"/>
        <v>8.3969053642248201E-2</v>
      </c>
      <c r="Q6704" s="65">
        <f t="shared" si="951"/>
        <v>0.13069272466452772</v>
      </c>
      <c r="R6704" s="65">
        <f t="shared" si="952"/>
        <v>0.1378779636148611</v>
      </c>
      <c r="S6704" s="65">
        <f t="shared" si="953"/>
        <v>2.6771571619911443E-2</v>
      </c>
      <c r="T6704" s="66">
        <f>(L6704*'Football Field'!$F$4)+(M6704*'Football Field'!$F$5)+(N6704*'Football Field'!$F$6)+(O6704*'Football Field'!$F$7)+(P6704*'Football Field'!$F$8)+(Q6704*'Football Field'!$F$9)+(R6704*'Football Field'!$F$10)+(S6704*'Football Field'!$F$11)</f>
        <v>139210203.09488285</v>
      </c>
    </row>
    <row r="6705" spans="2:20" x14ac:dyDescent="0.3">
      <c r="B6705" s="62">
        <f t="shared" si="945"/>
        <v>6678</v>
      </c>
      <c r="C6705" s="62">
        <v>0.74914224658293493</v>
      </c>
      <c r="D6705" s="62">
        <v>0.97311424571411664</v>
      </c>
      <c r="E6705" s="62">
        <v>0.3326976659606905</v>
      </c>
      <c r="F6705" s="62">
        <v>0.3994313518349526</v>
      </c>
      <c r="G6705" s="62">
        <v>0.43831875882980942</v>
      </c>
      <c r="H6705" s="62">
        <v>5.8566574097798529E-2</v>
      </c>
      <c r="I6705" s="62">
        <v>0.42325818280149785</v>
      </c>
      <c r="J6705" s="62">
        <v>0.67755442776761954</v>
      </c>
      <c r="K6705" s="62"/>
      <c r="L6705" s="65">
        <f t="shared" si="946"/>
        <v>0.18487828672909715</v>
      </c>
      <c r="M6705" s="65">
        <f t="shared" si="947"/>
        <v>0.24015158050412605</v>
      </c>
      <c r="N6705" s="65">
        <f t="shared" si="948"/>
        <v>8.2105334150011144E-2</v>
      </c>
      <c r="O6705" s="65">
        <f t="shared" si="949"/>
        <v>9.85743152651824E-2</v>
      </c>
      <c r="P6705" s="65">
        <f t="shared" si="950"/>
        <v>0.10817120719503877</v>
      </c>
      <c r="Q6705" s="65">
        <f t="shared" si="951"/>
        <v>1.4453447163315217E-2</v>
      </c>
      <c r="R6705" s="65">
        <f t="shared" si="952"/>
        <v>0.10445445846545114</v>
      </c>
      <c r="S6705" s="65">
        <f t="shared" si="953"/>
        <v>0.16721137052777818</v>
      </c>
      <c r="T6705" s="66">
        <f>(L6705*'Football Field'!$F$4)+(M6705*'Football Field'!$F$5)+(N6705*'Football Field'!$F$6)+(O6705*'Football Field'!$F$7)+(P6705*'Football Field'!$F$8)+(Q6705*'Football Field'!$F$9)+(R6705*'Football Field'!$F$10)+(S6705*'Football Field'!$F$11)</f>
        <v>133833562.43025896</v>
      </c>
    </row>
    <row r="6706" spans="2:20" x14ac:dyDescent="0.3">
      <c r="B6706" s="62">
        <f t="shared" si="945"/>
        <v>6679</v>
      </c>
      <c r="C6706" s="62">
        <v>0.68038805002605662</v>
      </c>
      <c r="D6706" s="62">
        <v>0.12303247599911293</v>
      </c>
      <c r="E6706" s="62">
        <v>0.80584817328762248</v>
      </c>
      <c r="F6706" s="62">
        <v>0.4080909248631146</v>
      </c>
      <c r="G6706" s="62">
        <v>0.18214317217488207</v>
      </c>
      <c r="H6706" s="62">
        <v>0.59159677085965434</v>
      </c>
      <c r="I6706" s="62">
        <v>0.44730696237106649</v>
      </c>
      <c r="J6706" s="62">
        <v>0.90481867003746475</v>
      </c>
      <c r="K6706" s="62"/>
      <c r="L6706" s="65">
        <f t="shared" si="946"/>
        <v>0.16421700903166631</v>
      </c>
      <c r="M6706" s="65">
        <f t="shared" si="947"/>
        <v>2.9694856077441174E-2</v>
      </c>
      <c r="N6706" s="65">
        <f t="shared" si="948"/>
        <v>0.19449779687614641</v>
      </c>
      <c r="O6706" s="65">
        <f t="shared" si="949"/>
        <v>9.8495955493957718E-2</v>
      </c>
      <c r="P6706" s="65">
        <f t="shared" si="950"/>
        <v>4.396168767066598E-2</v>
      </c>
      <c r="Q6706" s="65">
        <f t="shared" si="951"/>
        <v>0.14278653521272741</v>
      </c>
      <c r="R6706" s="65">
        <f t="shared" si="952"/>
        <v>0.10796105469048661</v>
      </c>
      <c r="S6706" s="65">
        <f t="shared" si="953"/>
        <v>0.21838510494690827</v>
      </c>
      <c r="T6706" s="66">
        <f>(L6706*'Football Field'!$F$4)+(M6706*'Football Field'!$F$5)+(N6706*'Football Field'!$F$6)+(O6706*'Football Field'!$F$7)+(P6706*'Football Field'!$F$8)+(Q6706*'Football Field'!$F$9)+(R6706*'Football Field'!$F$10)+(S6706*'Football Field'!$F$11)</f>
        <v>133163539.60248952</v>
      </c>
    </row>
    <row r="6707" spans="2:20" x14ac:dyDescent="0.3">
      <c r="B6707" s="62">
        <f t="shared" si="945"/>
        <v>6680</v>
      </c>
      <c r="C6707" s="62">
        <v>0.67144827892605907</v>
      </c>
      <c r="D6707" s="62">
        <v>0.40268559965510675</v>
      </c>
      <c r="E6707" s="62">
        <v>0.75027474194006805</v>
      </c>
      <c r="F6707" s="62">
        <v>0.85721608824846696</v>
      </c>
      <c r="G6707" s="62">
        <v>0.92874094408684515</v>
      </c>
      <c r="H6707" s="62">
        <v>0.59696688465289993</v>
      </c>
      <c r="I6707" s="62">
        <v>0.96960395578040903</v>
      </c>
      <c r="J6707" s="62">
        <v>0.76755752693742008</v>
      </c>
      <c r="K6707" s="62"/>
      <c r="L6707" s="65">
        <f t="shared" si="946"/>
        <v>0.1129529740700097</v>
      </c>
      <c r="M6707" s="65">
        <f t="shared" si="947"/>
        <v>6.7740937796369582E-2</v>
      </c>
      <c r="N6707" s="65">
        <f t="shared" si="948"/>
        <v>0.12621338996845066</v>
      </c>
      <c r="O6707" s="65">
        <f t="shared" si="949"/>
        <v>0.14420337295851013</v>
      </c>
      <c r="P6707" s="65">
        <f t="shared" si="950"/>
        <v>0.15623549135159812</v>
      </c>
      <c r="Q6707" s="65">
        <f t="shared" si="951"/>
        <v>0.10042349821895795</v>
      </c>
      <c r="R6707" s="65">
        <f t="shared" si="952"/>
        <v>0.16310958552252666</v>
      </c>
      <c r="S6707" s="65">
        <f t="shared" si="953"/>
        <v>0.12912075011357724</v>
      </c>
      <c r="T6707" s="66">
        <f>(L6707*'Football Field'!$F$4)+(M6707*'Football Field'!$F$5)+(N6707*'Football Field'!$F$6)+(O6707*'Football Field'!$F$7)+(P6707*'Football Field'!$F$8)+(Q6707*'Football Field'!$F$9)+(R6707*'Football Field'!$F$10)+(S6707*'Football Field'!$F$11)</f>
        <v>147994989.56329888</v>
      </c>
    </row>
    <row r="6708" spans="2:20" x14ac:dyDescent="0.3">
      <c r="B6708" s="62">
        <f t="shared" si="945"/>
        <v>6681</v>
      </c>
      <c r="C6708" s="62">
        <v>0.62848830021899971</v>
      </c>
      <c r="D6708" s="62">
        <v>0.49173484252373945</v>
      </c>
      <c r="E6708" s="62">
        <v>0.73219813220541952</v>
      </c>
      <c r="F6708" s="62">
        <v>0.67330924306203888</v>
      </c>
      <c r="G6708" s="62">
        <v>0.3771666186302387</v>
      </c>
      <c r="H6708" s="62">
        <v>0.78873514861109117</v>
      </c>
      <c r="I6708" s="62">
        <v>0.55209087968576798</v>
      </c>
      <c r="J6708" s="62">
        <v>0.23869613331444195</v>
      </c>
      <c r="K6708" s="62"/>
      <c r="L6708" s="65">
        <f t="shared" si="946"/>
        <v>0.14021184953940541</v>
      </c>
      <c r="M6708" s="65">
        <f t="shared" si="947"/>
        <v>0.1097029996090569</v>
      </c>
      <c r="N6708" s="65">
        <f t="shared" si="948"/>
        <v>0.16334887110873278</v>
      </c>
      <c r="O6708" s="65">
        <f t="shared" si="949"/>
        <v>0.15021112445340565</v>
      </c>
      <c r="P6708" s="65">
        <f t="shared" si="950"/>
        <v>8.4143538016923966E-2</v>
      </c>
      <c r="Q6708" s="65">
        <f t="shared" si="951"/>
        <v>0.1759619295139834</v>
      </c>
      <c r="R6708" s="65">
        <f t="shared" si="952"/>
        <v>0.1231680579059389</v>
      </c>
      <c r="S6708" s="65">
        <f t="shared" si="953"/>
        <v>5.3251629852553016E-2</v>
      </c>
      <c r="T6708" s="66">
        <f>(L6708*'Football Field'!$F$4)+(M6708*'Football Field'!$F$5)+(N6708*'Football Field'!$F$6)+(O6708*'Football Field'!$F$7)+(P6708*'Football Field'!$F$8)+(Q6708*'Football Field'!$F$9)+(R6708*'Football Field'!$F$10)+(S6708*'Football Field'!$F$11)</f>
        <v>136701189.01252237</v>
      </c>
    </row>
    <row r="6709" spans="2:20" x14ac:dyDescent="0.3">
      <c r="B6709" s="62">
        <f t="shared" si="945"/>
        <v>6682</v>
      </c>
      <c r="C6709" s="62">
        <v>0.57621201472119399</v>
      </c>
      <c r="D6709" s="62">
        <v>0.42614410478648435</v>
      </c>
      <c r="E6709" s="62">
        <v>0.90813746568200937</v>
      </c>
      <c r="F6709" s="62">
        <v>0.70290926057003977</v>
      </c>
      <c r="G6709" s="62">
        <v>0.81500369383949323</v>
      </c>
      <c r="H6709" s="62">
        <v>0.88177105591896743</v>
      </c>
      <c r="I6709" s="62">
        <v>0.9317426296283412</v>
      </c>
      <c r="J6709" s="62">
        <v>0.59758496372176373</v>
      </c>
      <c r="K6709" s="62"/>
      <c r="L6709" s="65">
        <f t="shared" si="946"/>
        <v>9.8674801388928104E-2</v>
      </c>
      <c r="M6709" s="65">
        <f t="shared" si="947"/>
        <v>7.2976064067694038E-2</v>
      </c>
      <c r="N6709" s="65">
        <f t="shared" si="948"/>
        <v>0.15551616726245396</v>
      </c>
      <c r="O6709" s="65">
        <f t="shared" si="949"/>
        <v>0.12037137357288055</v>
      </c>
      <c r="P6709" s="65">
        <f t="shared" si="950"/>
        <v>0.13956725227218136</v>
      </c>
      <c r="Q6709" s="65">
        <f t="shared" si="951"/>
        <v>0.151000988508387</v>
      </c>
      <c r="R6709" s="65">
        <f t="shared" si="952"/>
        <v>0.15955848988789315</v>
      </c>
      <c r="S6709" s="65">
        <f t="shared" si="953"/>
        <v>0.10233486303958174</v>
      </c>
      <c r="T6709" s="66">
        <f>(L6709*'Football Field'!$F$4)+(M6709*'Football Field'!$F$5)+(N6709*'Football Field'!$F$6)+(O6709*'Football Field'!$F$7)+(P6709*'Football Field'!$F$8)+(Q6709*'Football Field'!$F$9)+(R6709*'Football Field'!$F$10)+(S6709*'Football Field'!$F$11)</f>
        <v>146576851.3881157</v>
      </c>
    </row>
    <row r="6710" spans="2:20" x14ac:dyDescent="0.3">
      <c r="B6710" s="62">
        <f t="shared" si="945"/>
        <v>6683</v>
      </c>
      <c r="C6710" s="62">
        <v>0.51862495229107808</v>
      </c>
      <c r="D6710" s="62">
        <v>0.13993600013768004</v>
      </c>
      <c r="E6710" s="62">
        <v>0.95303046862475649</v>
      </c>
      <c r="F6710" s="62">
        <v>0.57039871024589706</v>
      </c>
      <c r="G6710" s="62">
        <v>0.49526147994845404</v>
      </c>
      <c r="H6710" s="62">
        <v>0.12935576508799196</v>
      </c>
      <c r="I6710" s="62">
        <v>0.27451343769003878</v>
      </c>
      <c r="J6710" s="62">
        <v>0.33110970127540529</v>
      </c>
      <c r="K6710" s="62"/>
      <c r="L6710" s="65">
        <f t="shared" si="946"/>
        <v>0.15199001062953779</v>
      </c>
      <c r="M6710" s="65">
        <f t="shared" si="947"/>
        <v>4.1010125051684443E-2</v>
      </c>
      <c r="N6710" s="65">
        <f t="shared" si="948"/>
        <v>0.27929838396061685</v>
      </c>
      <c r="O6710" s="65">
        <f t="shared" si="949"/>
        <v>0.1671630060419674</v>
      </c>
      <c r="P6710" s="65">
        <f t="shared" si="950"/>
        <v>0.14514303114270174</v>
      </c>
      <c r="Q6710" s="65">
        <f t="shared" si="951"/>
        <v>3.7909445011973283E-2</v>
      </c>
      <c r="R6710" s="65">
        <f t="shared" si="952"/>
        <v>8.044985133889733E-2</v>
      </c>
      <c r="S6710" s="65">
        <f t="shared" si="953"/>
        <v>9.7036146822621142E-2</v>
      </c>
      <c r="T6710" s="66">
        <f>(L6710*'Football Field'!$F$4)+(M6710*'Football Field'!$F$5)+(N6710*'Football Field'!$F$6)+(O6710*'Football Field'!$F$7)+(P6710*'Football Field'!$F$8)+(Q6710*'Football Field'!$F$9)+(R6710*'Football Field'!$F$10)+(S6710*'Football Field'!$F$11)</f>
        <v>139431577.65707922</v>
      </c>
    </row>
    <row r="6711" spans="2:20" x14ac:dyDescent="0.3">
      <c r="B6711" s="62">
        <f t="shared" si="945"/>
        <v>6684</v>
      </c>
      <c r="C6711" s="62">
        <v>0.73540934766597088</v>
      </c>
      <c r="D6711" s="62">
        <v>2.5667297756273189E-2</v>
      </c>
      <c r="E6711" s="62">
        <v>0.21547188494338143</v>
      </c>
      <c r="F6711" s="62">
        <v>0.20388103754305598</v>
      </c>
      <c r="G6711" s="62">
        <v>0.44018950436037552</v>
      </c>
      <c r="H6711" s="62">
        <v>0.8506358240598606</v>
      </c>
      <c r="I6711" s="62">
        <v>7.5658990502188272E-2</v>
      </c>
      <c r="J6711" s="62">
        <v>0.97668670728880236</v>
      </c>
      <c r="K6711" s="62"/>
      <c r="L6711" s="65">
        <f t="shared" si="946"/>
        <v>0.20870962188313921</v>
      </c>
      <c r="M6711" s="65">
        <f t="shared" si="947"/>
        <v>7.2843947747954444E-3</v>
      </c>
      <c r="N6711" s="65">
        <f t="shared" si="948"/>
        <v>6.1151052506619279E-2</v>
      </c>
      <c r="O6711" s="65">
        <f t="shared" si="949"/>
        <v>5.7861562937435995E-2</v>
      </c>
      <c r="P6711" s="65">
        <f t="shared" si="950"/>
        <v>0.12492605010197583</v>
      </c>
      <c r="Q6711" s="65">
        <f t="shared" si="951"/>
        <v>0.24141096623703012</v>
      </c>
      <c r="R6711" s="65">
        <f t="shared" si="952"/>
        <v>2.1472067699286345E-2</v>
      </c>
      <c r="S6711" s="65">
        <f t="shared" si="953"/>
        <v>0.27718428385971761</v>
      </c>
      <c r="T6711" s="66">
        <f>(L6711*'Football Field'!$F$4)+(M6711*'Football Field'!$F$5)+(N6711*'Football Field'!$F$6)+(O6711*'Football Field'!$F$7)+(P6711*'Football Field'!$F$8)+(Q6711*'Football Field'!$F$9)+(R6711*'Football Field'!$F$10)+(S6711*'Football Field'!$F$11)</f>
        <v>124330187.30810569</v>
      </c>
    </row>
    <row r="6712" spans="2:20" x14ac:dyDescent="0.3">
      <c r="B6712" s="62">
        <f t="shared" si="945"/>
        <v>6685</v>
      </c>
      <c r="C6712" s="62">
        <v>8.82322780647814E-2</v>
      </c>
      <c r="D6712" s="62">
        <v>0.95472345465072295</v>
      </c>
      <c r="E6712" s="62">
        <v>0.52181818752061415</v>
      </c>
      <c r="F6712" s="62">
        <v>0.65749758149441628</v>
      </c>
      <c r="G6712" s="62">
        <v>0.81589560487448209</v>
      </c>
      <c r="H6712" s="62">
        <v>0.43326780855439295</v>
      </c>
      <c r="I6712" s="62">
        <v>0.33244503486633858</v>
      </c>
      <c r="J6712" s="62">
        <v>0.75667727107648486</v>
      </c>
      <c r="K6712" s="62"/>
      <c r="L6712" s="65">
        <f t="shared" si="946"/>
        <v>1.9346819651011128E-2</v>
      </c>
      <c r="M6712" s="65">
        <f t="shared" si="947"/>
        <v>0.20934359736417854</v>
      </c>
      <c r="N6712" s="65">
        <f t="shared" si="948"/>
        <v>0.11441983122283833</v>
      </c>
      <c r="O6712" s="65">
        <f t="shared" si="949"/>
        <v>0.14417044883289651</v>
      </c>
      <c r="P6712" s="65">
        <f t="shared" si="950"/>
        <v>0.17890261328138529</v>
      </c>
      <c r="Q6712" s="65">
        <f t="shared" si="951"/>
        <v>9.5003261125551047E-2</v>
      </c>
      <c r="R6712" s="65">
        <f t="shared" si="952"/>
        <v>7.2895705228316482E-2</v>
      </c>
      <c r="S6712" s="65">
        <f t="shared" si="953"/>
        <v>0.16591772329382259</v>
      </c>
      <c r="T6712" s="66">
        <f>(L6712*'Football Field'!$F$4)+(M6712*'Football Field'!$F$5)+(N6712*'Football Field'!$F$6)+(O6712*'Football Field'!$F$7)+(P6712*'Football Field'!$F$8)+(Q6712*'Football Field'!$F$9)+(R6712*'Football Field'!$F$10)+(S6712*'Football Field'!$F$11)</f>
        <v>137305255.25518095</v>
      </c>
    </row>
    <row r="6713" spans="2:20" x14ac:dyDescent="0.3">
      <c r="B6713" s="62">
        <f t="shared" si="945"/>
        <v>6686</v>
      </c>
      <c r="C6713" s="62">
        <v>0.48749914671030459</v>
      </c>
      <c r="D6713" s="62">
        <v>0.26753070163531656</v>
      </c>
      <c r="E6713" s="62">
        <v>0.412426766757369</v>
      </c>
      <c r="F6713" s="62">
        <v>0.29171652689710992</v>
      </c>
      <c r="G6713" s="62">
        <v>0.74579624846333437</v>
      </c>
      <c r="H6713" s="62">
        <v>0.77604070728410357</v>
      </c>
      <c r="I6713" s="62">
        <v>0.69262310486982503</v>
      </c>
      <c r="J6713" s="62">
        <v>0.90387695465916396</v>
      </c>
      <c r="K6713" s="62"/>
      <c r="L6713" s="65">
        <f t="shared" si="946"/>
        <v>0.10649875804980216</v>
      </c>
      <c r="M6713" s="65">
        <f t="shared" si="947"/>
        <v>5.8444589404142114E-2</v>
      </c>
      <c r="N6713" s="65">
        <f t="shared" si="948"/>
        <v>9.0098492976965858E-2</v>
      </c>
      <c r="O6713" s="65">
        <f t="shared" si="949"/>
        <v>6.3728209632345642E-2</v>
      </c>
      <c r="P6713" s="65">
        <f t="shared" si="950"/>
        <v>0.16292618101082698</v>
      </c>
      <c r="Q6713" s="65">
        <f t="shared" si="951"/>
        <v>0.16953336652907031</v>
      </c>
      <c r="R6713" s="65">
        <f t="shared" si="952"/>
        <v>0.15131000938770475</v>
      </c>
      <c r="S6713" s="65">
        <f t="shared" si="953"/>
        <v>0.19746039300914237</v>
      </c>
      <c r="T6713" s="66">
        <f>(L6713*'Football Field'!$F$4)+(M6713*'Football Field'!$F$5)+(N6713*'Football Field'!$F$6)+(O6713*'Football Field'!$F$7)+(P6713*'Football Field'!$F$8)+(Q6713*'Football Field'!$F$9)+(R6713*'Football Field'!$F$10)+(S6713*'Football Field'!$F$11)</f>
        <v>145978011.1919997</v>
      </c>
    </row>
    <row r="6714" spans="2:20" x14ac:dyDescent="0.3">
      <c r="B6714" s="62">
        <f t="shared" si="945"/>
        <v>6687</v>
      </c>
      <c r="C6714" s="62">
        <v>0.38462106822028985</v>
      </c>
      <c r="D6714" s="62">
        <v>0.57793704839216442</v>
      </c>
      <c r="E6714" s="62">
        <v>0.36900452662210081</v>
      </c>
      <c r="F6714" s="62">
        <v>0.35547312587424107</v>
      </c>
      <c r="G6714" s="62">
        <v>0.58225238044165784</v>
      </c>
      <c r="H6714" s="62">
        <v>0.27400481813548239</v>
      </c>
      <c r="I6714" s="62">
        <v>0.32257560029905885</v>
      </c>
      <c r="J6714" s="62">
        <v>0.70601124685075323</v>
      </c>
      <c r="K6714" s="62"/>
      <c r="L6714" s="65">
        <f t="shared" si="946"/>
        <v>0.10768029389532428</v>
      </c>
      <c r="M6714" s="65">
        <f t="shared" si="947"/>
        <v>0.16180193017461331</v>
      </c>
      <c r="N6714" s="65">
        <f t="shared" si="948"/>
        <v>0.10330821465197293</v>
      </c>
      <c r="O6714" s="65">
        <f t="shared" si="949"/>
        <v>9.9519901088997692E-2</v>
      </c>
      <c r="P6714" s="65">
        <f t="shared" si="950"/>
        <v>0.16301007050217128</v>
      </c>
      <c r="Q6714" s="65">
        <f t="shared" si="951"/>
        <v>7.6711656701719796E-2</v>
      </c>
      <c r="R6714" s="65">
        <f t="shared" si="952"/>
        <v>9.030975761257308E-2</v>
      </c>
      <c r="S6714" s="65">
        <f t="shared" si="953"/>
        <v>0.1976581753726277</v>
      </c>
      <c r="T6714" s="66">
        <f>(L6714*'Football Field'!$F$4)+(M6714*'Football Field'!$F$5)+(N6714*'Football Field'!$F$6)+(O6714*'Football Field'!$F$7)+(P6714*'Football Field'!$F$8)+(Q6714*'Football Field'!$F$9)+(R6714*'Football Field'!$F$10)+(S6714*'Football Field'!$F$11)</f>
        <v>137784598.85419163</v>
      </c>
    </row>
    <row r="6715" spans="2:20" x14ac:dyDescent="0.3">
      <c r="B6715" s="62">
        <f t="shared" si="945"/>
        <v>6688</v>
      </c>
      <c r="C6715" s="62">
        <v>0.78718524342993501</v>
      </c>
      <c r="D6715" s="62">
        <v>0.71599149781605109</v>
      </c>
      <c r="E6715" s="62">
        <v>0.81527636143294491</v>
      </c>
      <c r="F6715" s="62">
        <v>0.66256297328604896</v>
      </c>
      <c r="G6715" s="62">
        <v>0.42580180671684908</v>
      </c>
      <c r="H6715" s="62">
        <v>0.36791490161256313</v>
      </c>
      <c r="I6715" s="62">
        <v>0.9298568895474002</v>
      </c>
      <c r="J6715" s="62">
        <v>0.9855765683571206</v>
      </c>
      <c r="K6715" s="62"/>
      <c r="L6715" s="65">
        <f t="shared" si="946"/>
        <v>0.13834134363106665</v>
      </c>
      <c r="M6715" s="65">
        <f t="shared" si="947"/>
        <v>0.12582962735010755</v>
      </c>
      <c r="N6715" s="65">
        <f t="shared" si="948"/>
        <v>0.14327812698805945</v>
      </c>
      <c r="O6715" s="65">
        <f t="shared" si="949"/>
        <v>0.1164400028196729</v>
      </c>
      <c r="P6715" s="65">
        <f t="shared" si="950"/>
        <v>7.4831171637667629E-2</v>
      </c>
      <c r="Q6715" s="65">
        <f t="shared" si="951"/>
        <v>6.4658023325235181E-2</v>
      </c>
      <c r="R6715" s="65">
        <f t="shared" si="952"/>
        <v>0.16341471408189745</v>
      </c>
      <c r="S6715" s="65">
        <f t="shared" si="953"/>
        <v>0.17320699016629318</v>
      </c>
      <c r="T6715" s="66">
        <f>(L6715*'Football Field'!$F$4)+(M6715*'Football Field'!$F$5)+(N6715*'Football Field'!$F$6)+(O6715*'Football Field'!$F$7)+(P6715*'Football Field'!$F$8)+(Q6715*'Football Field'!$F$9)+(R6715*'Football Field'!$F$10)+(S6715*'Football Field'!$F$11)</f>
        <v>141646762.70290548</v>
      </c>
    </row>
    <row r="6716" spans="2:20" x14ac:dyDescent="0.3">
      <c r="B6716" s="62">
        <f t="shared" si="945"/>
        <v>6689</v>
      </c>
      <c r="C6716" s="62">
        <v>0.68832612600029019</v>
      </c>
      <c r="D6716" s="62">
        <v>0.32528514864383928</v>
      </c>
      <c r="E6716" s="62">
        <v>0.36654399911986368</v>
      </c>
      <c r="F6716" s="62">
        <v>0.90408312365085797</v>
      </c>
      <c r="G6716" s="62">
        <v>0.31913108139369739</v>
      </c>
      <c r="H6716" s="62">
        <v>0.99600583758365047</v>
      </c>
      <c r="I6716" s="62">
        <v>0.46185062901555796</v>
      </c>
      <c r="J6716" s="62">
        <v>0.39646926446396702</v>
      </c>
      <c r="K6716" s="62"/>
      <c r="L6716" s="65">
        <f t="shared" si="946"/>
        <v>0.15441300797685037</v>
      </c>
      <c r="M6716" s="65">
        <f t="shared" si="947"/>
        <v>7.2971599297207174E-2</v>
      </c>
      <c r="N6716" s="65">
        <f t="shared" si="948"/>
        <v>8.2227245664562049E-2</v>
      </c>
      <c r="O6716" s="65">
        <f t="shared" si="949"/>
        <v>0.20281402856990624</v>
      </c>
      <c r="P6716" s="65">
        <f t="shared" si="950"/>
        <v>7.1591050165783057E-2</v>
      </c>
      <c r="Q6716" s="65">
        <f t="shared" si="951"/>
        <v>0.22343515890856788</v>
      </c>
      <c r="R6716" s="65">
        <f t="shared" si="952"/>
        <v>0.1036074938440774</v>
      </c>
      <c r="S6716" s="65">
        <f t="shared" si="953"/>
        <v>8.894041557304587E-2</v>
      </c>
      <c r="T6716" s="66">
        <f>(L6716*'Football Field'!$F$4)+(M6716*'Football Field'!$F$5)+(N6716*'Football Field'!$F$6)+(O6716*'Football Field'!$F$7)+(P6716*'Football Field'!$F$8)+(Q6716*'Football Field'!$F$9)+(R6716*'Football Field'!$F$10)+(S6716*'Football Field'!$F$11)</f>
        <v>131532810.75934073</v>
      </c>
    </row>
    <row r="6717" spans="2:20" x14ac:dyDescent="0.3">
      <c r="B6717" s="62">
        <f t="shared" si="945"/>
        <v>6690</v>
      </c>
      <c r="C6717" s="62">
        <v>0.47712994118484531</v>
      </c>
      <c r="D6717" s="62">
        <v>0.75596233789266176</v>
      </c>
      <c r="E6717" s="62">
        <v>0.66288948345993037</v>
      </c>
      <c r="F6717" s="62">
        <v>0.55793458488022496</v>
      </c>
      <c r="G6717" s="62">
        <v>0.5821735003715881</v>
      </c>
      <c r="H6717" s="62">
        <v>0.96682991701635113</v>
      </c>
      <c r="I6717" s="62">
        <v>0.25234517042179028</v>
      </c>
      <c r="J6717" s="62">
        <v>0.91963203991754172</v>
      </c>
      <c r="K6717" s="62"/>
      <c r="L6717" s="65">
        <f t="shared" si="946"/>
        <v>9.2200858002874975E-2</v>
      </c>
      <c r="M6717" s="65">
        <f t="shared" si="947"/>
        <v>0.14608258705894128</v>
      </c>
      <c r="N6717" s="65">
        <f t="shared" si="948"/>
        <v>0.12809713635726336</v>
      </c>
      <c r="O6717" s="65">
        <f t="shared" si="949"/>
        <v>0.10781559276638523</v>
      </c>
      <c r="P6717" s="65">
        <f t="shared" si="950"/>
        <v>0.11249953441928824</v>
      </c>
      <c r="Q6717" s="65">
        <f t="shared" si="951"/>
        <v>0.18683075656579096</v>
      </c>
      <c r="R6717" s="65">
        <f t="shared" si="952"/>
        <v>4.8763322561551636E-2</v>
      </c>
      <c r="S6717" s="65">
        <f t="shared" si="953"/>
        <v>0.17771021226790423</v>
      </c>
      <c r="T6717" s="66">
        <f>(L6717*'Football Field'!$F$4)+(M6717*'Football Field'!$F$5)+(N6717*'Football Field'!$F$6)+(O6717*'Football Field'!$F$7)+(P6717*'Football Field'!$F$8)+(Q6717*'Football Field'!$F$9)+(R6717*'Football Field'!$F$10)+(S6717*'Football Field'!$F$11)</f>
        <v>128553167.98194891</v>
      </c>
    </row>
    <row r="6718" spans="2:20" x14ac:dyDescent="0.3">
      <c r="B6718" s="62">
        <f t="shared" si="945"/>
        <v>6691</v>
      </c>
      <c r="C6718" s="62">
        <v>2.3263692124983915E-2</v>
      </c>
      <c r="D6718" s="62">
        <v>0.3511056669872098</v>
      </c>
      <c r="E6718" s="62">
        <v>0.59610754767368845</v>
      </c>
      <c r="F6718" s="62">
        <v>9.1715654363014099E-2</v>
      </c>
      <c r="G6718" s="62">
        <v>0.9613321054250602</v>
      </c>
      <c r="H6718" s="62">
        <v>0.70130643126506587</v>
      </c>
      <c r="I6718" s="62">
        <v>0.28678132689060076</v>
      </c>
      <c r="J6718" s="62">
        <v>0.67763585758549316</v>
      </c>
      <c r="K6718" s="62"/>
      <c r="L6718" s="65">
        <f t="shared" si="946"/>
        <v>6.3058082147795253E-3</v>
      </c>
      <c r="M6718" s="65">
        <f t="shared" si="947"/>
        <v>9.5169975051633077E-2</v>
      </c>
      <c r="N6718" s="65">
        <f t="shared" si="948"/>
        <v>0.16157967749994118</v>
      </c>
      <c r="O6718" s="65">
        <f t="shared" si="949"/>
        <v>2.486025535409607E-2</v>
      </c>
      <c r="P6718" s="65">
        <f t="shared" si="950"/>
        <v>0.26057668984582272</v>
      </c>
      <c r="Q6718" s="65">
        <f t="shared" si="951"/>
        <v>0.1900946690486699</v>
      </c>
      <c r="R6718" s="65">
        <f t="shared" si="952"/>
        <v>7.7734352622815805E-2</v>
      </c>
      <c r="S6718" s="65">
        <f t="shared" si="953"/>
        <v>0.18367857236224175</v>
      </c>
      <c r="T6718" s="66">
        <f>(L6718*'Football Field'!$F$4)+(M6718*'Football Field'!$F$5)+(N6718*'Football Field'!$F$6)+(O6718*'Football Field'!$F$7)+(P6718*'Football Field'!$F$8)+(Q6718*'Football Field'!$F$9)+(R6718*'Football Field'!$F$10)+(S6718*'Football Field'!$F$11)</f>
        <v>145623463.77136061</v>
      </c>
    </row>
    <row r="6719" spans="2:20" x14ac:dyDescent="0.3">
      <c r="B6719" s="62">
        <f t="shared" si="945"/>
        <v>6692</v>
      </c>
      <c r="C6719" s="62">
        <v>0.13997637062822521</v>
      </c>
      <c r="D6719" s="62">
        <v>0.69061502804011143</v>
      </c>
      <c r="E6719" s="62">
        <v>0.87190390131688156</v>
      </c>
      <c r="F6719" s="62">
        <v>0.59548052148613728</v>
      </c>
      <c r="G6719" s="62">
        <v>0.64729433140223225</v>
      </c>
      <c r="H6719" s="62">
        <v>0.48211209684809075</v>
      </c>
      <c r="I6719" s="62">
        <v>0.38939318934160017</v>
      </c>
      <c r="J6719" s="62">
        <v>0.53542368279732488</v>
      </c>
      <c r="K6719" s="62"/>
      <c r="L6719" s="65">
        <f t="shared" si="946"/>
        <v>3.2162216550511151E-2</v>
      </c>
      <c r="M6719" s="65">
        <f t="shared" si="947"/>
        <v>0.1586818545528467</v>
      </c>
      <c r="N6719" s="65">
        <f t="shared" si="948"/>
        <v>0.20033639934749467</v>
      </c>
      <c r="O6719" s="65">
        <f t="shared" si="949"/>
        <v>0.13682290373505798</v>
      </c>
      <c r="P6719" s="65">
        <f t="shared" si="950"/>
        <v>0.14872810578701376</v>
      </c>
      <c r="Q6719" s="65">
        <f t="shared" si="951"/>
        <v>0.11077436563655745</v>
      </c>
      <c r="R6719" s="65">
        <f t="shared" si="952"/>
        <v>8.9470444352079903E-2</v>
      </c>
      <c r="S6719" s="65">
        <f t="shared" si="953"/>
        <v>0.12302371003843833</v>
      </c>
      <c r="T6719" s="66">
        <f>(L6719*'Football Field'!$F$4)+(M6719*'Football Field'!$F$5)+(N6719*'Football Field'!$F$6)+(O6719*'Football Field'!$F$7)+(P6719*'Football Field'!$F$8)+(Q6719*'Football Field'!$F$9)+(R6719*'Football Field'!$F$10)+(S6719*'Football Field'!$F$11)</f>
        <v>139096043.78575575</v>
      </c>
    </row>
    <row r="6720" spans="2:20" x14ac:dyDescent="0.3">
      <c r="B6720" s="62">
        <f t="shared" si="945"/>
        <v>6693</v>
      </c>
      <c r="C6720" s="62">
        <v>0.40317971296440502</v>
      </c>
      <c r="D6720" s="62">
        <v>0.93541725116104735</v>
      </c>
      <c r="E6720" s="62">
        <v>0.65951168102686952</v>
      </c>
      <c r="F6720" s="62">
        <v>0.56681935171839581</v>
      </c>
      <c r="G6720" s="62">
        <v>0.29887168303492451</v>
      </c>
      <c r="H6720" s="62">
        <v>4.3578582046011949E-2</v>
      </c>
      <c r="I6720" s="62">
        <v>3.2884727180558126E-2</v>
      </c>
      <c r="J6720" s="62">
        <v>0.41080693471267893</v>
      </c>
      <c r="K6720" s="62"/>
      <c r="L6720" s="65">
        <f t="shared" si="946"/>
        <v>0.12031372729513559</v>
      </c>
      <c r="M6720" s="65">
        <f t="shared" si="947"/>
        <v>0.27913987843255295</v>
      </c>
      <c r="N6720" s="65">
        <f t="shared" si="948"/>
        <v>0.19680630246896511</v>
      </c>
      <c r="O6720" s="65">
        <f t="shared" si="949"/>
        <v>0.16914578465973898</v>
      </c>
      <c r="P6720" s="65">
        <f t="shared" si="950"/>
        <v>8.9186943223199117E-2</v>
      </c>
      <c r="Q6720" s="65">
        <f t="shared" si="951"/>
        <v>1.300437861231243E-2</v>
      </c>
      <c r="R6720" s="65">
        <f t="shared" si="952"/>
        <v>9.8132023287736802E-3</v>
      </c>
      <c r="S6720" s="65">
        <f t="shared" si="953"/>
        <v>0.12258978297932219</v>
      </c>
      <c r="T6720" s="66">
        <f>(L6720*'Football Field'!$F$4)+(M6720*'Football Field'!$F$5)+(N6720*'Football Field'!$F$6)+(O6720*'Football Field'!$F$7)+(P6720*'Football Field'!$F$8)+(Q6720*'Football Field'!$F$9)+(R6720*'Football Field'!$F$10)+(S6720*'Football Field'!$F$11)</f>
        <v>122484135.42862886</v>
      </c>
    </row>
    <row r="6721" spans="2:20" x14ac:dyDescent="0.3">
      <c r="B6721" s="62">
        <f t="shared" si="945"/>
        <v>6694</v>
      </c>
      <c r="C6721" s="62">
        <v>0.44612964315601211</v>
      </c>
      <c r="D6721" s="62">
        <v>0.72856032012565408</v>
      </c>
      <c r="E6721" s="62">
        <v>0.91989982152027272</v>
      </c>
      <c r="F6721" s="62">
        <v>7.2330150217866374E-3</v>
      </c>
      <c r="G6721" s="62">
        <v>0.14236044269639614</v>
      </c>
      <c r="H6721" s="62">
        <v>0.30121678179336386</v>
      </c>
      <c r="I6721" s="62">
        <v>3.3025382530282976E-2</v>
      </c>
      <c r="J6721" s="62">
        <v>3.6149925443388908E-2</v>
      </c>
      <c r="K6721" s="62"/>
      <c r="L6721" s="65">
        <f t="shared" si="946"/>
        <v>0.17063178010088176</v>
      </c>
      <c r="M6721" s="65">
        <f t="shared" si="947"/>
        <v>0.27865340544168976</v>
      </c>
      <c r="N6721" s="65">
        <f t="shared" si="948"/>
        <v>0.35183527135765102</v>
      </c>
      <c r="O6721" s="65">
        <f t="shared" si="949"/>
        <v>2.7664205855791493E-3</v>
      </c>
      <c r="P6721" s="65">
        <f t="shared" si="950"/>
        <v>5.4448782155327377E-2</v>
      </c>
      <c r="Q6721" s="65">
        <f t="shared" si="951"/>
        <v>0.11520677108579151</v>
      </c>
      <c r="R6721" s="65">
        <f t="shared" si="952"/>
        <v>1.2631260657306551E-2</v>
      </c>
      <c r="S6721" s="65">
        <f t="shared" si="953"/>
        <v>1.3826308615772781E-2</v>
      </c>
      <c r="T6721" s="66">
        <f>(L6721*'Football Field'!$F$4)+(M6721*'Football Field'!$F$5)+(N6721*'Football Field'!$F$6)+(O6721*'Football Field'!$F$7)+(P6721*'Football Field'!$F$8)+(Q6721*'Football Field'!$F$9)+(R6721*'Football Field'!$F$10)+(S6721*'Football Field'!$F$11)</f>
        <v>121817960.66709304</v>
      </c>
    </row>
    <row r="6722" spans="2:20" x14ac:dyDescent="0.3">
      <c r="B6722" s="62">
        <f t="shared" si="945"/>
        <v>6695</v>
      </c>
      <c r="C6722" s="62">
        <v>0.35393892633647617</v>
      </c>
      <c r="D6722" s="62">
        <v>0.91506750145290228</v>
      </c>
      <c r="E6722" s="62">
        <v>0.67825899131187894</v>
      </c>
      <c r="F6722" s="62">
        <v>9.7234053664611908E-2</v>
      </c>
      <c r="G6722" s="62">
        <v>0.77318587229034652</v>
      </c>
      <c r="H6722" s="62">
        <v>0.95839421893751819</v>
      </c>
      <c r="I6722" s="62">
        <v>0.61352341781651976</v>
      </c>
      <c r="J6722" s="62">
        <v>0.91379828053667966</v>
      </c>
      <c r="K6722" s="62"/>
      <c r="L6722" s="65">
        <f t="shared" si="946"/>
        <v>6.6738100480793386E-2</v>
      </c>
      <c r="M6722" s="65">
        <f t="shared" si="947"/>
        <v>0.17254351616757621</v>
      </c>
      <c r="N6722" s="65">
        <f t="shared" si="948"/>
        <v>0.12789132063745193</v>
      </c>
      <c r="O6722" s="65">
        <f t="shared" si="949"/>
        <v>1.8334281879622015E-2</v>
      </c>
      <c r="P6722" s="65">
        <f t="shared" si="950"/>
        <v>0.145790566099497</v>
      </c>
      <c r="Q6722" s="65">
        <f t="shared" si="951"/>
        <v>0.18071312569575332</v>
      </c>
      <c r="R6722" s="65">
        <f t="shared" si="952"/>
        <v>0.1156848949319394</v>
      </c>
      <c r="S6722" s="65">
        <f t="shared" si="953"/>
        <v>0.17230419410736672</v>
      </c>
      <c r="T6722" s="66">
        <f>(L6722*'Football Field'!$F$4)+(M6722*'Football Field'!$F$5)+(N6722*'Football Field'!$F$6)+(O6722*'Football Field'!$F$7)+(P6722*'Football Field'!$F$8)+(Q6722*'Football Field'!$F$9)+(R6722*'Football Field'!$F$10)+(S6722*'Football Field'!$F$11)</f>
        <v>139926275.41889921</v>
      </c>
    </row>
    <row r="6723" spans="2:20" x14ac:dyDescent="0.3">
      <c r="B6723" s="62">
        <f t="shared" si="945"/>
        <v>6696</v>
      </c>
      <c r="C6723" s="62">
        <v>0.96817370103835609</v>
      </c>
      <c r="D6723" s="62">
        <v>0.30716603017116817</v>
      </c>
      <c r="E6723" s="62">
        <v>0.99516862529290906</v>
      </c>
      <c r="F6723" s="62">
        <v>0.21593030256840451</v>
      </c>
      <c r="G6723" s="62">
        <v>0.85119446465172055</v>
      </c>
      <c r="H6723" s="62">
        <v>0.11400685022060797</v>
      </c>
      <c r="I6723" s="62">
        <v>3.1972369913544241E-2</v>
      </c>
      <c r="J6723" s="62">
        <v>0.90486549816296491</v>
      </c>
      <c r="K6723" s="62"/>
      <c r="L6723" s="65">
        <f t="shared" si="946"/>
        <v>0.22061720165659557</v>
      </c>
      <c r="M6723" s="65">
        <f t="shared" si="947"/>
        <v>6.9993752100113951E-2</v>
      </c>
      <c r="N6723" s="65">
        <f t="shared" si="948"/>
        <v>0.22676852000121078</v>
      </c>
      <c r="O6723" s="65">
        <f t="shared" si="949"/>
        <v>4.9203917700317831E-2</v>
      </c>
      <c r="P6723" s="65">
        <f t="shared" si="950"/>
        <v>0.19396120825802823</v>
      </c>
      <c r="Q6723" s="65">
        <f t="shared" si="951"/>
        <v>2.5978677419535398E-2</v>
      </c>
      <c r="R6723" s="65">
        <f t="shared" si="952"/>
        <v>7.2855261128149714E-3</v>
      </c>
      <c r="S6723" s="65">
        <f t="shared" si="953"/>
        <v>0.20619119675138331</v>
      </c>
      <c r="T6723" s="66">
        <f>(L6723*'Football Field'!$F$4)+(M6723*'Football Field'!$F$5)+(N6723*'Football Field'!$F$6)+(O6723*'Football Field'!$F$7)+(P6723*'Football Field'!$F$8)+(Q6723*'Football Field'!$F$9)+(R6723*'Football Field'!$F$10)+(S6723*'Football Field'!$F$11)</f>
        <v>131488771.82331118</v>
      </c>
    </row>
    <row r="6724" spans="2:20" x14ac:dyDescent="0.3">
      <c r="B6724" s="62">
        <f t="shared" si="945"/>
        <v>6697</v>
      </c>
      <c r="C6724" s="62">
        <v>0.29423371811962629</v>
      </c>
      <c r="D6724" s="62">
        <v>0.92573344783025757</v>
      </c>
      <c r="E6724" s="62">
        <v>0.57911024368757325</v>
      </c>
      <c r="F6724" s="62">
        <v>0.72380796032339667</v>
      </c>
      <c r="G6724" s="62">
        <v>0.15813305494705321</v>
      </c>
      <c r="H6724" s="62">
        <v>0.22690219363436026</v>
      </c>
      <c r="I6724" s="62">
        <v>0.18955330326196462</v>
      </c>
      <c r="J6724" s="62">
        <v>0.4502430557547189</v>
      </c>
      <c r="K6724" s="62"/>
      <c r="L6724" s="65">
        <f t="shared" si="946"/>
        <v>8.2936074095199486E-2</v>
      </c>
      <c r="M6724" s="65">
        <f t="shared" si="947"/>
        <v>0.26093779568268144</v>
      </c>
      <c r="N6724" s="65">
        <f t="shared" si="948"/>
        <v>0.16323462309725648</v>
      </c>
      <c r="O6724" s="65">
        <f t="shared" si="949"/>
        <v>0.20402077304977734</v>
      </c>
      <c r="P6724" s="65">
        <f t="shared" si="950"/>
        <v>4.4573187756329583E-2</v>
      </c>
      <c r="Q6724" s="65">
        <f t="shared" si="951"/>
        <v>6.3957242099532713E-2</v>
      </c>
      <c r="R6724" s="65">
        <f t="shared" si="952"/>
        <v>5.3429657568792047E-2</v>
      </c>
      <c r="S6724" s="65">
        <f t="shared" si="953"/>
        <v>0.12691064665043097</v>
      </c>
      <c r="T6724" s="66">
        <f>(L6724*'Football Field'!$F$4)+(M6724*'Football Field'!$F$5)+(N6724*'Football Field'!$F$6)+(O6724*'Football Field'!$F$7)+(P6724*'Football Field'!$F$8)+(Q6724*'Football Field'!$F$9)+(R6724*'Football Field'!$F$10)+(S6724*'Football Field'!$F$11)</f>
        <v>124520449.89741108</v>
      </c>
    </row>
    <row r="6725" spans="2:20" x14ac:dyDescent="0.3">
      <c r="B6725" s="62">
        <f t="shared" si="945"/>
        <v>6698</v>
      </c>
      <c r="C6725" s="62">
        <v>0.51780134787559129</v>
      </c>
      <c r="D6725" s="62">
        <v>0.79188570446485052</v>
      </c>
      <c r="E6725" s="62">
        <v>4.5854294778748028E-2</v>
      </c>
      <c r="F6725" s="62">
        <v>0.9711037654483855</v>
      </c>
      <c r="G6725" s="62">
        <v>0.4347041235630823</v>
      </c>
      <c r="H6725" s="62">
        <v>0.55903710203094203</v>
      </c>
      <c r="I6725" s="62">
        <v>0.70037173946295017</v>
      </c>
      <c r="J6725" s="62">
        <v>5.3048106523073679E-2</v>
      </c>
      <c r="K6725" s="62"/>
      <c r="L6725" s="65">
        <f t="shared" si="946"/>
        <v>0.12710505224586</v>
      </c>
      <c r="M6725" s="65">
        <f t="shared" si="947"/>
        <v>0.19438472737026871</v>
      </c>
      <c r="N6725" s="65">
        <f t="shared" si="948"/>
        <v>1.1255885210538625E-2</v>
      </c>
      <c r="O6725" s="65">
        <f t="shared" si="949"/>
        <v>0.23837750780271175</v>
      </c>
      <c r="P6725" s="65">
        <f t="shared" si="950"/>
        <v>0.10670711956171203</v>
      </c>
      <c r="Q6725" s="65">
        <f t="shared" si="951"/>
        <v>0.13722722111972818</v>
      </c>
      <c r="R6725" s="65">
        <f t="shared" si="952"/>
        <v>0.17192073157243029</v>
      </c>
      <c r="S6725" s="65">
        <f t="shared" si="953"/>
        <v>1.3021755116750385E-2</v>
      </c>
      <c r="T6725" s="66">
        <f>(L6725*'Football Field'!$F$4)+(M6725*'Football Field'!$F$5)+(N6725*'Football Field'!$F$6)+(O6725*'Football Field'!$F$7)+(P6725*'Football Field'!$F$8)+(Q6725*'Football Field'!$F$9)+(R6725*'Football Field'!$F$10)+(S6725*'Football Field'!$F$11)</f>
        <v>141445510.74251866</v>
      </c>
    </row>
    <row r="6726" spans="2:20" x14ac:dyDescent="0.3">
      <c r="B6726" s="62">
        <f t="shared" si="945"/>
        <v>6699</v>
      </c>
      <c r="C6726" s="62">
        <v>0.40709830600968755</v>
      </c>
      <c r="D6726" s="62">
        <v>0.44023365474928888</v>
      </c>
      <c r="E6726" s="62">
        <v>0.27715054685630525</v>
      </c>
      <c r="F6726" s="62">
        <v>0.31610574341601183</v>
      </c>
      <c r="G6726" s="62">
        <v>0.87767513444001755</v>
      </c>
      <c r="H6726" s="62">
        <v>0.97445279224173798</v>
      </c>
      <c r="I6726" s="62">
        <v>0.625172406746342</v>
      </c>
      <c r="J6726" s="62">
        <v>0.46632398524417307</v>
      </c>
      <c r="K6726" s="62"/>
      <c r="L6726" s="65">
        <f t="shared" si="946"/>
        <v>9.285551271461577E-2</v>
      </c>
      <c r="M6726" s="65">
        <f t="shared" si="947"/>
        <v>0.10041339185774358</v>
      </c>
      <c r="N6726" s="65">
        <f t="shared" si="948"/>
        <v>6.3215581464163492E-2</v>
      </c>
      <c r="O6726" s="65">
        <f t="shared" si="949"/>
        <v>7.2100916274090501E-2</v>
      </c>
      <c r="P6726" s="65">
        <f t="shared" si="950"/>
        <v>0.20018991335070258</v>
      </c>
      <c r="Q6726" s="65">
        <f t="shared" si="951"/>
        <v>0.22226403869546521</v>
      </c>
      <c r="R6726" s="65">
        <f t="shared" si="952"/>
        <v>0.14259628081596706</v>
      </c>
      <c r="S6726" s="65">
        <f t="shared" si="953"/>
        <v>0.10636436482725181</v>
      </c>
      <c r="T6726" s="66">
        <f>(L6726*'Football Field'!$F$4)+(M6726*'Football Field'!$F$5)+(N6726*'Football Field'!$F$6)+(O6726*'Football Field'!$F$7)+(P6726*'Football Field'!$F$8)+(Q6726*'Football Field'!$F$9)+(R6726*'Football Field'!$F$10)+(S6726*'Football Field'!$F$11)</f>
        <v>146404825.28002274</v>
      </c>
    </row>
    <row r="6727" spans="2:20" x14ac:dyDescent="0.3">
      <c r="B6727" s="62">
        <f t="shared" si="945"/>
        <v>6700</v>
      </c>
      <c r="C6727" s="62">
        <v>0.92493767391430859</v>
      </c>
      <c r="D6727" s="62">
        <v>0.89897182472879955</v>
      </c>
      <c r="E6727" s="62">
        <v>0.78767507173816975</v>
      </c>
      <c r="F6727" s="62">
        <v>0.25039751928121134</v>
      </c>
      <c r="G6727" s="62">
        <v>0.62649490308514633</v>
      </c>
      <c r="H6727" s="62">
        <v>0.25850453529339668</v>
      </c>
      <c r="I6727" s="62">
        <v>0.44079128700938841</v>
      </c>
      <c r="J6727" s="62">
        <v>0.70047966038424314</v>
      </c>
      <c r="K6727" s="62"/>
      <c r="L6727" s="65">
        <f t="shared" si="946"/>
        <v>0.18921642827625493</v>
      </c>
      <c r="M6727" s="65">
        <f t="shared" si="947"/>
        <v>0.18390454037439277</v>
      </c>
      <c r="N6727" s="65">
        <f t="shared" si="948"/>
        <v>0.16113633158199947</v>
      </c>
      <c r="O6727" s="65">
        <f t="shared" si="949"/>
        <v>5.1224342551771732E-2</v>
      </c>
      <c r="P6727" s="65">
        <f t="shared" si="950"/>
        <v>0.128163368449875</v>
      </c>
      <c r="Q6727" s="65">
        <f t="shared" si="951"/>
        <v>5.2882811719010166E-2</v>
      </c>
      <c r="R6727" s="65">
        <f t="shared" si="952"/>
        <v>9.0173592551639481E-2</v>
      </c>
      <c r="S6727" s="65">
        <f t="shared" si="953"/>
        <v>0.14329858449505647</v>
      </c>
      <c r="T6727" s="66">
        <f>(L6727*'Football Field'!$F$4)+(M6727*'Football Field'!$F$5)+(N6727*'Football Field'!$F$6)+(O6727*'Football Field'!$F$7)+(P6727*'Football Field'!$F$8)+(Q6727*'Football Field'!$F$9)+(R6727*'Football Field'!$F$10)+(S6727*'Football Field'!$F$11)</f>
        <v>135195443.42298198</v>
      </c>
    </row>
    <row r="6728" spans="2:20" x14ac:dyDescent="0.3">
      <c r="B6728" s="62">
        <f t="shared" si="945"/>
        <v>6701</v>
      </c>
      <c r="C6728" s="62">
        <v>0.30880454226061049</v>
      </c>
      <c r="D6728" s="62">
        <v>0.26166005934605807</v>
      </c>
      <c r="E6728" s="62">
        <v>0.58484380428453586</v>
      </c>
      <c r="F6728" s="62">
        <v>0.17050958573511232</v>
      </c>
      <c r="G6728" s="62">
        <v>0.42407193161558576</v>
      </c>
      <c r="H6728" s="62">
        <v>0.9922863892688043</v>
      </c>
      <c r="I6728" s="62">
        <v>0.60208528535479877</v>
      </c>
      <c r="J6728" s="62">
        <v>0.66520088185025328</v>
      </c>
      <c r="K6728" s="62"/>
      <c r="L6728" s="65">
        <f t="shared" si="946"/>
        <v>7.7018938030442033E-2</v>
      </c>
      <c r="M6728" s="65">
        <f t="shared" si="947"/>
        <v>6.5260632982555772E-2</v>
      </c>
      <c r="N6728" s="65">
        <f t="shared" si="948"/>
        <v>0.1458658878199546</v>
      </c>
      <c r="O6728" s="65">
        <f t="shared" si="949"/>
        <v>4.2526794201900149E-2</v>
      </c>
      <c r="P6728" s="65">
        <f t="shared" si="950"/>
        <v>0.10576777654386463</v>
      </c>
      <c r="Q6728" s="65">
        <f t="shared" si="951"/>
        <v>0.24748613917423418</v>
      </c>
      <c r="R6728" s="65">
        <f t="shared" si="952"/>
        <v>0.15016608545429813</v>
      </c>
      <c r="S6728" s="65">
        <f t="shared" si="953"/>
        <v>0.16590774579275053</v>
      </c>
      <c r="T6728" s="66">
        <f>(L6728*'Football Field'!$F$4)+(M6728*'Football Field'!$F$5)+(N6728*'Football Field'!$F$6)+(O6728*'Football Field'!$F$7)+(P6728*'Football Field'!$F$8)+(Q6728*'Football Field'!$F$9)+(R6728*'Football Field'!$F$10)+(S6728*'Football Field'!$F$11)</f>
        <v>142316399.60096404</v>
      </c>
    </row>
    <row r="6729" spans="2:20" x14ac:dyDescent="0.3">
      <c r="B6729" s="62">
        <f t="shared" si="945"/>
        <v>6702</v>
      </c>
      <c r="C6729" s="62">
        <v>0.72662571165736911</v>
      </c>
      <c r="D6729" s="62">
        <v>0.69606925438382783</v>
      </c>
      <c r="E6729" s="62">
        <v>0.2136414884863479</v>
      </c>
      <c r="F6729" s="62">
        <v>0.62497869023425023</v>
      </c>
      <c r="G6729" s="62">
        <v>0.86468652677923874</v>
      </c>
      <c r="H6729" s="62">
        <v>0.95477293098825822</v>
      </c>
      <c r="I6729" s="62">
        <v>6.7471655503050898E-2</v>
      </c>
      <c r="J6729" s="62">
        <v>0.72889083888933581</v>
      </c>
      <c r="K6729" s="62"/>
      <c r="L6729" s="65">
        <f t="shared" si="946"/>
        <v>0.1489861156693742</v>
      </c>
      <c r="M6729" s="65">
        <f t="shared" si="947"/>
        <v>0.14272087098457176</v>
      </c>
      <c r="N6729" s="65">
        <f t="shared" si="948"/>
        <v>4.3804692023357884E-2</v>
      </c>
      <c r="O6729" s="65">
        <f t="shared" si="949"/>
        <v>0.12814458109629939</v>
      </c>
      <c r="P6729" s="65">
        <f t="shared" si="950"/>
        <v>0.17729387335143934</v>
      </c>
      <c r="Q6729" s="65">
        <f t="shared" si="951"/>
        <v>0.19576503838509807</v>
      </c>
      <c r="R6729" s="65">
        <f t="shared" si="952"/>
        <v>1.3834274936752801E-2</v>
      </c>
      <c r="S6729" s="65">
        <f t="shared" si="953"/>
        <v>0.14945055355310652</v>
      </c>
      <c r="T6729" s="66">
        <f>(L6729*'Football Field'!$F$4)+(M6729*'Football Field'!$F$5)+(N6729*'Football Field'!$F$6)+(O6729*'Football Field'!$F$7)+(P6729*'Football Field'!$F$8)+(Q6729*'Football Field'!$F$9)+(R6729*'Football Field'!$F$10)+(S6729*'Football Field'!$F$11)</f>
        <v>126474423.07374166</v>
      </c>
    </row>
    <row r="6730" spans="2:20" x14ac:dyDescent="0.3">
      <c r="B6730" s="62">
        <f t="shared" si="945"/>
        <v>6703</v>
      </c>
      <c r="C6730" s="62">
        <v>1.6436618364198741E-2</v>
      </c>
      <c r="D6730" s="62">
        <v>0.27407599602299437</v>
      </c>
      <c r="E6730" s="62">
        <v>0.37913644837261284</v>
      </c>
      <c r="F6730" s="62">
        <v>0.36195110152281929</v>
      </c>
      <c r="G6730" s="62">
        <v>0.62286401486598797</v>
      </c>
      <c r="H6730" s="62">
        <v>0.38124892462020754</v>
      </c>
      <c r="I6730" s="62">
        <v>0.94997610194443594</v>
      </c>
      <c r="J6730" s="62">
        <v>0.17516855598230696</v>
      </c>
      <c r="K6730" s="62"/>
      <c r="L6730" s="65">
        <f t="shared" si="946"/>
        <v>5.200049987501407E-3</v>
      </c>
      <c r="M6730" s="65">
        <f t="shared" si="947"/>
        <v>8.6709373431588119E-2</v>
      </c>
      <c r="N6730" s="65">
        <f t="shared" si="948"/>
        <v>0.11994732979355405</v>
      </c>
      <c r="O6730" s="65">
        <f t="shared" si="949"/>
        <v>0.11451040471009984</v>
      </c>
      <c r="P6730" s="65">
        <f t="shared" si="950"/>
        <v>0.19705537604826232</v>
      </c>
      <c r="Q6730" s="65">
        <f t="shared" si="951"/>
        <v>0.12061565352301587</v>
      </c>
      <c r="R6730" s="65">
        <f t="shared" si="952"/>
        <v>0.30054376804188904</v>
      </c>
      <c r="S6730" s="65">
        <f t="shared" si="953"/>
        <v>5.541804446408944E-2</v>
      </c>
      <c r="T6730" s="66">
        <f>(L6730*'Football Field'!$F$4)+(M6730*'Football Field'!$F$5)+(N6730*'Football Field'!$F$6)+(O6730*'Football Field'!$F$7)+(P6730*'Football Field'!$F$8)+(Q6730*'Football Field'!$F$9)+(R6730*'Football Field'!$F$10)+(S6730*'Football Field'!$F$11)</f>
        <v>169929201.00495425</v>
      </c>
    </row>
    <row r="6731" spans="2:20" x14ac:dyDescent="0.3">
      <c r="B6731" s="62">
        <f t="shared" si="945"/>
        <v>6704</v>
      </c>
      <c r="C6731" s="62">
        <v>0.42371370304349465</v>
      </c>
      <c r="D6731" s="62">
        <v>0.88415713287245856</v>
      </c>
      <c r="E6731" s="62">
        <v>0.84082338230939047</v>
      </c>
      <c r="F6731" s="62">
        <v>0.92607162406921972</v>
      </c>
      <c r="G6731" s="62">
        <v>0.65371344995199421</v>
      </c>
      <c r="H6731" s="62">
        <v>0.57574578254573716</v>
      </c>
      <c r="I6731" s="62">
        <v>0.22594905157231393</v>
      </c>
      <c r="J6731" s="62">
        <v>0.78200002387866585</v>
      </c>
      <c r="K6731" s="62"/>
      <c r="L6731" s="65">
        <f t="shared" si="946"/>
        <v>7.9762765876960268E-2</v>
      </c>
      <c r="M6731" s="65">
        <f t="shared" si="947"/>
        <v>0.16643978677392721</v>
      </c>
      <c r="N6731" s="65">
        <f t="shared" si="948"/>
        <v>0.15828234514316222</v>
      </c>
      <c r="O6731" s="65">
        <f t="shared" si="949"/>
        <v>0.17433005731312662</v>
      </c>
      <c r="P6731" s="65">
        <f t="shared" si="950"/>
        <v>0.12305949154962417</v>
      </c>
      <c r="Q6731" s="65">
        <f t="shared" si="951"/>
        <v>0.10838232449878747</v>
      </c>
      <c r="R6731" s="65">
        <f t="shared" si="952"/>
        <v>4.2534195073775295E-2</v>
      </c>
      <c r="S6731" s="65">
        <f t="shared" si="953"/>
        <v>0.14720903377063677</v>
      </c>
      <c r="T6731" s="66">
        <f>(L6731*'Football Field'!$F$4)+(M6731*'Football Field'!$F$5)+(N6731*'Football Field'!$F$6)+(O6731*'Football Field'!$F$7)+(P6731*'Football Field'!$F$8)+(Q6731*'Football Field'!$F$9)+(R6731*'Football Field'!$F$10)+(S6731*'Football Field'!$F$11)</f>
        <v>129576361.86741014</v>
      </c>
    </row>
    <row r="6732" spans="2:20" x14ac:dyDescent="0.3">
      <c r="B6732" s="62">
        <f t="shared" si="945"/>
        <v>6705</v>
      </c>
      <c r="C6732" s="62">
        <v>0.95984231368515815</v>
      </c>
      <c r="D6732" s="62">
        <v>0.13437772791634051</v>
      </c>
      <c r="E6732" s="62">
        <v>7.4352173795083631E-2</v>
      </c>
      <c r="F6732" s="62">
        <v>8.6131891281448936E-2</v>
      </c>
      <c r="G6732" s="62">
        <v>0.65481268532668668</v>
      </c>
      <c r="H6732" s="62">
        <v>1.4742182243162705E-2</v>
      </c>
      <c r="I6732" s="62">
        <v>0.94354263905220725</v>
      </c>
      <c r="J6732" s="62">
        <v>0.11722021451407261</v>
      </c>
      <c r="K6732" s="62"/>
      <c r="L6732" s="65">
        <f t="shared" si="946"/>
        <v>0.32155286260939037</v>
      </c>
      <c r="M6732" s="65">
        <f t="shared" si="947"/>
        <v>4.5017335104293413E-2</v>
      </c>
      <c r="N6732" s="65">
        <f t="shared" si="948"/>
        <v>2.4908418793550137E-2</v>
      </c>
      <c r="O6732" s="65">
        <f t="shared" si="949"/>
        <v>2.8854693951943611E-2</v>
      </c>
      <c r="P6732" s="65">
        <f t="shared" si="950"/>
        <v>0.21936612966283928</v>
      </c>
      <c r="Q6732" s="65">
        <f t="shared" si="951"/>
        <v>4.9387184059414228E-3</v>
      </c>
      <c r="R6732" s="65">
        <f t="shared" si="952"/>
        <v>0.31609237502398241</v>
      </c>
      <c r="S6732" s="65">
        <f t="shared" si="953"/>
        <v>3.9269466448059225E-2</v>
      </c>
      <c r="T6732" s="66">
        <f>(L6732*'Football Field'!$F$4)+(M6732*'Football Field'!$F$5)+(N6732*'Football Field'!$F$6)+(O6732*'Football Field'!$F$7)+(P6732*'Football Field'!$F$8)+(Q6732*'Football Field'!$F$9)+(R6732*'Football Field'!$F$10)+(S6732*'Football Field'!$F$11)</f>
        <v>169309153.39490062</v>
      </c>
    </row>
    <row r="6733" spans="2:20" x14ac:dyDescent="0.3">
      <c r="B6733" s="62">
        <f t="shared" si="945"/>
        <v>6706</v>
      </c>
      <c r="C6733" s="62">
        <v>0.38115594766908023</v>
      </c>
      <c r="D6733" s="62">
        <v>0.17037209420720234</v>
      </c>
      <c r="E6733" s="62">
        <v>0.47400759233463152</v>
      </c>
      <c r="F6733" s="62">
        <v>0.28280638754676957</v>
      </c>
      <c r="G6733" s="62">
        <v>0.57411642825394871</v>
      </c>
      <c r="H6733" s="62">
        <v>0.91414567301192406</v>
      </c>
      <c r="I6733" s="62">
        <v>0.41476849325388998</v>
      </c>
      <c r="J6733" s="62">
        <v>0.82576377269793289</v>
      </c>
      <c r="K6733" s="62"/>
      <c r="L6733" s="65">
        <f t="shared" si="946"/>
        <v>9.441245252697969E-2</v>
      </c>
      <c r="M6733" s="65">
        <f t="shared" si="947"/>
        <v>4.2201223290958122E-2</v>
      </c>
      <c r="N6733" s="65">
        <f t="shared" si="948"/>
        <v>0.11741183518819243</v>
      </c>
      <c r="O6733" s="65">
        <f t="shared" si="949"/>
        <v>7.0051234414338304E-2</v>
      </c>
      <c r="P6733" s="65">
        <f t="shared" si="950"/>
        <v>0.14220882648942629</v>
      </c>
      <c r="Q6733" s="65">
        <f t="shared" si="951"/>
        <v>0.22643418129451237</v>
      </c>
      <c r="R6733" s="65">
        <f t="shared" si="952"/>
        <v>0.10273829102889381</v>
      </c>
      <c r="S6733" s="65">
        <f t="shared" si="953"/>
        <v>0.20454195576669898</v>
      </c>
      <c r="T6733" s="66">
        <f>(L6733*'Football Field'!$F$4)+(M6733*'Football Field'!$F$5)+(N6733*'Football Field'!$F$6)+(O6733*'Football Field'!$F$7)+(P6733*'Football Field'!$F$8)+(Q6733*'Football Field'!$F$9)+(R6733*'Football Field'!$F$10)+(S6733*'Football Field'!$F$11)</f>
        <v>138461523.58182305</v>
      </c>
    </row>
    <row r="6734" spans="2:20" x14ac:dyDescent="0.3">
      <c r="B6734" s="62">
        <f t="shared" si="945"/>
        <v>6707</v>
      </c>
      <c r="C6734" s="62">
        <v>9.0704428227739498E-2</v>
      </c>
      <c r="D6734" s="62">
        <v>0.29533014129031299</v>
      </c>
      <c r="E6734" s="62">
        <v>5.0864979644840158E-2</v>
      </c>
      <c r="F6734" s="62">
        <v>0.42642647610256412</v>
      </c>
      <c r="G6734" s="62">
        <v>0.71915434513056065</v>
      </c>
      <c r="H6734" s="62">
        <v>0.87343181104027878</v>
      </c>
      <c r="I6734" s="62">
        <v>0.58144878302226033</v>
      </c>
      <c r="J6734" s="62">
        <v>0.87726131247209393</v>
      </c>
      <c r="K6734" s="62"/>
      <c r="L6734" s="65">
        <f t="shared" si="946"/>
        <v>2.3170671858245898E-2</v>
      </c>
      <c r="M6734" s="65">
        <f t="shared" si="947"/>
        <v>7.5442819357241633E-2</v>
      </c>
      <c r="N6734" s="65">
        <f t="shared" si="948"/>
        <v>1.2993585599457125E-2</v>
      </c>
      <c r="O6734" s="65">
        <f t="shared" si="949"/>
        <v>0.10893170424527233</v>
      </c>
      <c r="P6734" s="65">
        <f t="shared" si="950"/>
        <v>0.18370976667879951</v>
      </c>
      <c r="Q6734" s="65">
        <f t="shared" si="951"/>
        <v>0.22312032917901678</v>
      </c>
      <c r="R6734" s="65">
        <f t="shared" si="952"/>
        <v>0.14853253823461063</v>
      </c>
      <c r="S6734" s="65">
        <f t="shared" si="953"/>
        <v>0.22409858484735617</v>
      </c>
      <c r="T6734" s="66">
        <f>(L6734*'Football Field'!$F$4)+(M6734*'Football Field'!$F$5)+(N6734*'Football Field'!$F$6)+(O6734*'Football Field'!$F$7)+(P6734*'Football Field'!$F$8)+(Q6734*'Football Field'!$F$9)+(R6734*'Football Field'!$F$10)+(S6734*'Football Field'!$F$11)</f>
        <v>146151867.72499341</v>
      </c>
    </row>
    <row r="6735" spans="2:20" x14ac:dyDescent="0.3">
      <c r="B6735" s="62">
        <f t="shared" si="945"/>
        <v>6708</v>
      </c>
      <c r="C6735" s="62">
        <v>0.96367214026361114</v>
      </c>
      <c r="D6735" s="62">
        <v>0.75958761863813939</v>
      </c>
      <c r="E6735" s="62">
        <v>4.513944214889809E-2</v>
      </c>
      <c r="F6735" s="62">
        <v>0.21510149333793271</v>
      </c>
      <c r="G6735" s="62">
        <v>0.31942369221572853</v>
      </c>
      <c r="H6735" s="62">
        <v>0.63146469651665482</v>
      </c>
      <c r="I6735" s="62">
        <v>0.17986746103903739</v>
      </c>
      <c r="J6735" s="62">
        <v>2.1377646656627891E-2</v>
      </c>
      <c r="K6735" s="62"/>
      <c r="L6735" s="65">
        <f t="shared" si="946"/>
        <v>0.30732926152098017</v>
      </c>
      <c r="M6735" s="65">
        <f t="shared" si="947"/>
        <v>0.24224369694103759</v>
      </c>
      <c r="N6735" s="65">
        <f t="shared" si="948"/>
        <v>1.4395633993626719E-2</v>
      </c>
      <c r="O6735" s="65">
        <f t="shared" si="949"/>
        <v>6.8599039380264154E-2</v>
      </c>
      <c r="P6735" s="65">
        <f t="shared" si="950"/>
        <v>0.10186892755259162</v>
      </c>
      <c r="Q6735" s="65">
        <f t="shared" si="951"/>
        <v>0.20138340702051061</v>
      </c>
      <c r="R6735" s="65">
        <f t="shared" si="952"/>
        <v>5.736238671137641E-2</v>
      </c>
      <c r="S6735" s="65">
        <f t="shared" si="953"/>
        <v>6.8176468796126996E-3</v>
      </c>
      <c r="T6735" s="66">
        <f>(L6735*'Football Field'!$F$4)+(M6735*'Football Field'!$F$5)+(N6735*'Football Field'!$F$6)+(O6735*'Football Field'!$F$7)+(P6735*'Football Field'!$F$8)+(Q6735*'Football Field'!$F$9)+(R6735*'Football Field'!$F$10)+(S6735*'Football Field'!$F$11)</f>
        <v>122955258.56617656</v>
      </c>
    </row>
    <row r="6736" spans="2:20" x14ac:dyDescent="0.3">
      <c r="B6736" s="62">
        <f t="shared" si="945"/>
        <v>6709</v>
      </c>
      <c r="C6736" s="62">
        <v>0.37724329999504214</v>
      </c>
      <c r="D6736" s="62">
        <v>0.82027028471891095</v>
      </c>
      <c r="E6736" s="62">
        <v>0.60012014311217599</v>
      </c>
      <c r="F6736" s="62">
        <v>0.81969522202396561</v>
      </c>
      <c r="G6736" s="62">
        <v>0.57148639659714673</v>
      </c>
      <c r="H6736" s="62">
        <v>0.81030270021879403</v>
      </c>
      <c r="I6736" s="62">
        <v>0.80379696833697334</v>
      </c>
      <c r="J6736" s="62">
        <v>6.8715107166721134E-2</v>
      </c>
      <c r="K6736" s="62"/>
      <c r="L6736" s="65">
        <f t="shared" si="946"/>
        <v>7.7436769733048874E-2</v>
      </c>
      <c r="M6736" s="65">
        <f t="shared" si="947"/>
        <v>0.16837696297714375</v>
      </c>
      <c r="N6736" s="65">
        <f t="shared" si="948"/>
        <v>0.1231867215002961</v>
      </c>
      <c r="O6736" s="65">
        <f t="shared" si="949"/>
        <v>0.16825891980052238</v>
      </c>
      <c r="P6736" s="65">
        <f t="shared" si="950"/>
        <v>0.11730906950353975</v>
      </c>
      <c r="Q6736" s="65">
        <f t="shared" si="951"/>
        <v>0.16633091591483568</v>
      </c>
      <c r="R6736" s="65">
        <f t="shared" si="952"/>
        <v>0.16499548368400713</v>
      </c>
      <c r="S6736" s="65">
        <f t="shared" si="953"/>
        <v>1.4105156886606315E-2</v>
      </c>
      <c r="T6736" s="66">
        <f>(L6736*'Football Field'!$F$4)+(M6736*'Football Field'!$F$5)+(N6736*'Football Field'!$F$6)+(O6736*'Football Field'!$F$7)+(P6736*'Football Field'!$F$8)+(Q6736*'Football Field'!$F$9)+(R6736*'Football Field'!$F$10)+(S6736*'Football Field'!$F$11)</f>
        <v>144114463.63144705</v>
      </c>
    </row>
    <row r="6737" spans="2:20" x14ac:dyDescent="0.3">
      <c r="B6737" s="62">
        <f t="shared" si="945"/>
        <v>6710</v>
      </c>
      <c r="C6737" s="62">
        <v>0.67777327084614969</v>
      </c>
      <c r="D6737" s="62">
        <v>9.4471880469454206E-2</v>
      </c>
      <c r="E6737" s="62">
        <v>0.70207882957697632</v>
      </c>
      <c r="F6737" s="62">
        <v>0.28006513981419345</v>
      </c>
      <c r="G6737" s="62">
        <v>1.5789999227668106E-2</v>
      </c>
      <c r="H6737" s="62">
        <v>0.96817058816367874</v>
      </c>
      <c r="I6737" s="62">
        <v>0.50113138073574248</v>
      </c>
      <c r="J6737" s="62">
        <v>5.2001751735000101E-2</v>
      </c>
      <c r="K6737" s="62"/>
      <c r="L6737" s="65">
        <f t="shared" si="946"/>
        <v>0.20591730343914261</v>
      </c>
      <c r="M6737" s="65">
        <f t="shared" si="947"/>
        <v>2.8701921002002469E-2</v>
      </c>
      <c r="N6737" s="65">
        <f t="shared" si="948"/>
        <v>0.21330168303585531</v>
      </c>
      <c r="O6737" s="65">
        <f t="shared" si="949"/>
        <v>8.5087832256719315E-2</v>
      </c>
      <c r="P6737" s="65">
        <f t="shared" si="950"/>
        <v>4.7972296963088943E-3</v>
      </c>
      <c r="Q6737" s="65">
        <f t="shared" si="951"/>
        <v>0.29414420036786548</v>
      </c>
      <c r="R6737" s="65">
        <f t="shared" si="952"/>
        <v>0.15225094737213715</v>
      </c>
      <c r="S6737" s="65">
        <f t="shared" si="953"/>
        <v>1.5798882829968726E-2</v>
      </c>
      <c r="T6737" s="66">
        <f>(L6737*'Football Field'!$F$4)+(M6737*'Football Field'!$F$5)+(N6737*'Football Field'!$F$6)+(O6737*'Football Field'!$F$7)+(P6737*'Football Field'!$F$8)+(Q6737*'Football Field'!$F$9)+(R6737*'Football Field'!$F$10)+(S6737*'Football Field'!$F$11)</f>
        <v>134728530.04852015</v>
      </c>
    </row>
    <row r="6738" spans="2:20" x14ac:dyDescent="0.3">
      <c r="B6738" s="62">
        <f t="shared" si="945"/>
        <v>6711</v>
      </c>
      <c r="C6738" s="62">
        <v>0.64304037587290186</v>
      </c>
      <c r="D6738" s="62">
        <v>0.53553206751350524</v>
      </c>
      <c r="E6738" s="62">
        <v>0.7359373759933614</v>
      </c>
      <c r="F6738" s="62">
        <v>0.4517848061294476</v>
      </c>
      <c r="G6738" s="62">
        <v>0.20158004044051114</v>
      </c>
      <c r="H6738" s="62">
        <v>3.8861752264174432E-2</v>
      </c>
      <c r="I6738" s="62">
        <v>0.80527208802691985</v>
      </c>
      <c r="J6738" s="62">
        <v>0.44331667642243833</v>
      </c>
      <c r="K6738" s="62"/>
      <c r="L6738" s="65">
        <f t="shared" si="946"/>
        <v>0.16679277243967508</v>
      </c>
      <c r="M6738" s="65">
        <f t="shared" si="947"/>
        <v>0.13890710695992692</v>
      </c>
      <c r="N6738" s="65">
        <f t="shared" si="948"/>
        <v>0.1908885349808484</v>
      </c>
      <c r="O6738" s="65">
        <f t="shared" si="949"/>
        <v>0.11718461730830045</v>
      </c>
      <c r="P6738" s="65">
        <f t="shared" si="950"/>
        <v>5.2286131750178232E-2</v>
      </c>
      <c r="Q6738" s="65">
        <f t="shared" si="951"/>
        <v>1.0080019303930342E-2</v>
      </c>
      <c r="R6738" s="65">
        <f t="shared" si="952"/>
        <v>0.20887267607103319</v>
      </c>
      <c r="S6738" s="65">
        <f t="shared" si="953"/>
        <v>0.11498814118610742</v>
      </c>
      <c r="T6738" s="66">
        <f>(L6738*'Football Field'!$F$4)+(M6738*'Football Field'!$F$5)+(N6738*'Football Field'!$F$6)+(O6738*'Football Field'!$F$7)+(P6738*'Football Field'!$F$8)+(Q6738*'Football Field'!$F$9)+(R6738*'Football Field'!$F$10)+(S6738*'Football Field'!$F$11)</f>
        <v>146730393.35807112</v>
      </c>
    </row>
    <row r="6739" spans="2:20" x14ac:dyDescent="0.3">
      <c r="B6739" s="62">
        <f t="shared" si="945"/>
        <v>6712</v>
      </c>
      <c r="C6739" s="62">
        <v>5.7189093041432271E-2</v>
      </c>
      <c r="D6739" s="62">
        <v>0.15858224274228039</v>
      </c>
      <c r="E6739" s="62">
        <v>0.93695136752312436</v>
      </c>
      <c r="F6739" s="62">
        <v>0.54581427744116506</v>
      </c>
      <c r="G6739" s="62">
        <v>0.66548676136474672</v>
      </c>
      <c r="H6739" s="62">
        <v>0.91284251326115462</v>
      </c>
      <c r="I6739" s="62">
        <v>0.43406127619718005</v>
      </c>
      <c r="J6739" s="62">
        <v>4.301499241691209E-3</v>
      </c>
      <c r="K6739" s="62"/>
      <c r="L6739" s="65">
        <f t="shared" si="946"/>
        <v>1.5393154114356473E-2</v>
      </c>
      <c r="M6739" s="65">
        <f t="shared" si="947"/>
        <v>4.2684378655274344E-2</v>
      </c>
      <c r="N6739" s="65">
        <f t="shared" si="948"/>
        <v>0.25219208822723616</v>
      </c>
      <c r="O6739" s="65">
        <f t="shared" si="949"/>
        <v>0.14691268638201779</v>
      </c>
      <c r="P6739" s="65">
        <f t="shared" si="950"/>
        <v>0.17912402057731533</v>
      </c>
      <c r="Q6739" s="65">
        <f t="shared" si="951"/>
        <v>0.24570289090938052</v>
      </c>
      <c r="R6739" s="65">
        <f t="shared" si="952"/>
        <v>0.11683297923149066</v>
      </c>
      <c r="S6739" s="65">
        <f t="shared" si="953"/>
        <v>1.1578019029287617E-3</v>
      </c>
      <c r="T6739" s="66">
        <f>(L6739*'Football Field'!$F$4)+(M6739*'Football Field'!$F$5)+(N6739*'Football Field'!$F$6)+(O6739*'Football Field'!$F$7)+(P6739*'Football Field'!$F$8)+(Q6739*'Football Field'!$F$9)+(R6739*'Football Field'!$F$10)+(S6739*'Football Field'!$F$11)</f>
        <v>146320612.94155914</v>
      </c>
    </row>
    <row r="6740" spans="2:20" x14ac:dyDescent="0.3">
      <c r="B6740" s="62">
        <f t="shared" si="945"/>
        <v>6713</v>
      </c>
      <c r="C6740" s="62">
        <v>0.1473776419037246</v>
      </c>
      <c r="D6740" s="62">
        <v>0.85689723114452954</v>
      </c>
      <c r="E6740" s="62">
        <v>0.56590826358824242</v>
      </c>
      <c r="F6740" s="62">
        <v>0.3683256049350484</v>
      </c>
      <c r="G6740" s="62">
        <v>0.91416694246690489</v>
      </c>
      <c r="H6740" s="62">
        <v>0.46047451751936264</v>
      </c>
      <c r="I6740" s="62">
        <v>0.66167695479453381</v>
      </c>
      <c r="J6740" s="62">
        <v>0.16232668139561823</v>
      </c>
      <c r="K6740" s="62"/>
      <c r="L6740" s="65">
        <f t="shared" si="946"/>
        <v>3.5622954253968171E-2</v>
      </c>
      <c r="M6740" s="65">
        <f t="shared" si="947"/>
        <v>0.20712239978269129</v>
      </c>
      <c r="N6740" s="65">
        <f t="shared" si="948"/>
        <v>0.13678685535568366</v>
      </c>
      <c r="O6740" s="65">
        <f t="shared" si="949"/>
        <v>8.9028742797619603E-2</v>
      </c>
      <c r="P6740" s="65">
        <f t="shared" si="950"/>
        <v>0.22096518000513277</v>
      </c>
      <c r="Q6740" s="65">
        <f t="shared" si="951"/>
        <v>0.11130224680502072</v>
      </c>
      <c r="R6740" s="65">
        <f t="shared" si="952"/>
        <v>0.15993530353096894</v>
      </c>
      <c r="S6740" s="65">
        <f t="shared" si="953"/>
        <v>3.9236317468914768E-2</v>
      </c>
      <c r="T6740" s="66">
        <f>(L6740*'Football Field'!$F$4)+(M6740*'Football Field'!$F$5)+(N6740*'Football Field'!$F$6)+(O6740*'Football Field'!$F$7)+(P6740*'Football Field'!$F$8)+(Q6740*'Football Field'!$F$9)+(R6740*'Football Field'!$F$10)+(S6740*'Football Field'!$F$11)</f>
        <v>151975994.71926722</v>
      </c>
    </row>
    <row r="6741" spans="2:20" x14ac:dyDescent="0.3">
      <c r="B6741" s="62">
        <f t="shared" si="945"/>
        <v>6714</v>
      </c>
      <c r="C6741" s="62">
        <v>0.89632380694001479</v>
      </c>
      <c r="D6741" s="62">
        <v>0.53432474600975877</v>
      </c>
      <c r="E6741" s="62">
        <v>1.5535800798288535E-2</v>
      </c>
      <c r="F6741" s="62">
        <v>0.1455309870147331</v>
      </c>
      <c r="G6741" s="62">
        <v>5.5759071858220488E-2</v>
      </c>
      <c r="H6741" s="62">
        <v>0.6150045336051676</v>
      </c>
      <c r="I6741" s="62">
        <v>0.66547204875643928</v>
      </c>
      <c r="J6741" s="62">
        <v>0.85646815706979251</v>
      </c>
      <c r="K6741" s="62"/>
      <c r="L6741" s="65">
        <f t="shared" si="946"/>
        <v>0.23684580669504035</v>
      </c>
      <c r="M6741" s="65">
        <f t="shared" si="947"/>
        <v>0.14119068859483414</v>
      </c>
      <c r="N6741" s="65">
        <f t="shared" si="948"/>
        <v>4.1052008707499962E-3</v>
      </c>
      <c r="O6741" s="65">
        <f t="shared" si="949"/>
        <v>3.8455303487143294E-2</v>
      </c>
      <c r="P6741" s="65">
        <f t="shared" si="950"/>
        <v>1.4733852043841526E-2</v>
      </c>
      <c r="Q6741" s="65">
        <f t="shared" si="951"/>
        <v>0.16250962403877237</v>
      </c>
      <c r="R6741" s="65">
        <f t="shared" si="952"/>
        <v>0.17584522803070901</v>
      </c>
      <c r="S6741" s="65">
        <f t="shared" si="953"/>
        <v>0.22631429623890939</v>
      </c>
      <c r="T6741" s="66">
        <f>(L6741*'Football Field'!$F$4)+(M6741*'Football Field'!$F$5)+(N6741*'Football Field'!$F$6)+(O6741*'Football Field'!$F$7)+(P6741*'Football Field'!$F$8)+(Q6741*'Football Field'!$F$9)+(R6741*'Football Field'!$F$10)+(S6741*'Football Field'!$F$11)</f>
        <v>134136071.69877097</v>
      </c>
    </row>
    <row r="6742" spans="2:20" x14ac:dyDescent="0.3">
      <c r="B6742" s="62">
        <f t="shared" si="945"/>
        <v>6715</v>
      </c>
      <c r="C6742" s="62">
        <v>0.13799597187237167</v>
      </c>
      <c r="D6742" s="62">
        <v>0.55301368052357258</v>
      </c>
      <c r="E6742" s="62">
        <v>0.27804704261937008</v>
      </c>
      <c r="F6742" s="62">
        <v>0.25595925512582474</v>
      </c>
      <c r="G6742" s="62">
        <v>0.90638236450282683</v>
      </c>
      <c r="H6742" s="62">
        <v>0.71286265874902288</v>
      </c>
      <c r="I6742" s="62">
        <v>0.44060217825055381</v>
      </c>
      <c r="J6742" s="62">
        <v>8.8041926196559817E-2</v>
      </c>
      <c r="K6742" s="62"/>
      <c r="L6742" s="65">
        <f t="shared" si="946"/>
        <v>4.0913090848302122E-2</v>
      </c>
      <c r="M6742" s="65">
        <f t="shared" si="947"/>
        <v>0.16395767676856898</v>
      </c>
      <c r="N6742" s="65">
        <f t="shared" si="948"/>
        <v>8.2435478082716229E-2</v>
      </c>
      <c r="O6742" s="65">
        <f t="shared" si="949"/>
        <v>7.588688362666067E-2</v>
      </c>
      <c r="P6742" s="65">
        <f t="shared" si="950"/>
        <v>0.26872453970250604</v>
      </c>
      <c r="Q6742" s="65">
        <f t="shared" si="951"/>
        <v>0.21134975408365678</v>
      </c>
      <c r="R6742" s="65">
        <f t="shared" si="952"/>
        <v>0.13062987783003396</v>
      </c>
      <c r="S6742" s="65">
        <f t="shared" si="953"/>
        <v>2.6102699057555148E-2</v>
      </c>
      <c r="T6742" s="66">
        <f>(L6742*'Football Field'!$F$4)+(M6742*'Football Field'!$F$5)+(N6742*'Football Field'!$F$6)+(O6742*'Football Field'!$F$7)+(P6742*'Football Field'!$F$8)+(Q6742*'Football Field'!$F$9)+(R6742*'Football Field'!$F$10)+(S6742*'Football Field'!$F$11)</f>
        <v>150317778.30545497</v>
      </c>
    </row>
    <row r="6743" spans="2:20" x14ac:dyDescent="0.3">
      <c r="B6743" s="62">
        <f t="shared" si="945"/>
        <v>6716</v>
      </c>
      <c r="C6743" s="62">
        <v>0.70184236438731673</v>
      </c>
      <c r="D6743" s="62">
        <v>0.83755482065155518</v>
      </c>
      <c r="E6743" s="62">
        <v>0.82818404742290519</v>
      </c>
      <c r="F6743" s="62">
        <v>0.32868075300099842</v>
      </c>
      <c r="G6743" s="62">
        <v>0.85962331266349712</v>
      </c>
      <c r="H6743" s="62">
        <v>0.41539683655201387</v>
      </c>
      <c r="I6743" s="62">
        <v>0.76612127268944052</v>
      </c>
      <c r="J6743" s="62">
        <v>0.11693857134349372</v>
      </c>
      <c r="K6743" s="62"/>
      <c r="L6743" s="65">
        <f t="shared" si="946"/>
        <v>0.14458032982951249</v>
      </c>
      <c r="M6743" s="65">
        <f t="shared" si="947"/>
        <v>0.1725372510475493</v>
      </c>
      <c r="N6743" s="65">
        <f t="shared" si="948"/>
        <v>0.17060686104417797</v>
      </c>
      <c r="O6743" s="65">
        <f t="shared" si="949"/>
        <v>6.7708611062515175E-2</v>
      </c>
      <c r="P6743" s="65">
        <f t="shared" si="950"/>
        <v>0.17708338564390111</v>
      </c>
      <c r="Q6743" s="65">
        <f t="shared" si="951"/>
        <v>8.5572223459686611E-2</v>
      </c>
      <c r="R6743" s="65">
        <f t="shared" si="952"/>
        <v>0.15782185846182142</v>
      </c>
      <c r="S6743" s="65">
        <f t="shared" si="953"/>
        <v>2.4089479450835834E-2</v>
      </c>
      <c r="T6743" s="66">
        <f>(L6743*'Football Field'!$F$4)+(M6743*'Football Field'!$F$5)+(N6743*'Football Field'!$F$6)+(O6743*'Football Field'!$F$7)+(P6743*'Football Field'!$F$8)+(Q6743*'Football Field'!$F$9)+(R6743*'Football Field'!$F$10)+(S6743*'Football Field'!$F$11)</f>
        <v>148288110.88557193</v>
      </c>
    </row>
    <row r="6744" spans="2:20" x14ac:dyDescent="0.3">
      <c r="B6744" s="62">
        <f t="shared" si="945"/>
        <v>6717</v>
      </c>
      <c r="C6744" s="62">
        <v>0.87949322562775889</v>
      </c>
      <c r="D6744" s="62">
        <v>0.89311078471638738</v>
      </c>
      <c r="E6744" s="62">
        <v>0.42472969550849637</v>
      </c>
      <c r="F6744" s="62">
        <v>0.33468690112398436</v>
      </c>
      <c r="G6744" s="62">
        <v>0.52887975014956434</v>
      </c>
      <c r="H6744" s="62">
        <v>0.73080734957905069</v>
      </c>
      <c r="I6744" s="62">
        <v>0.74593792816571902</v>
      </c>
      <c r="J6744" s="62">
        <v>0.61724302240788509</v>
      </c>
      <c r="K6744" s="62"/>
      <c r="L6744" s="65">
        <f t="shared" si="946"/>
        <v>0.17061342816510497</v>
      </c>
      <c r="M6744" s="65">
        <f t="shared" si="947"/>
        <v>0.17325510677234321</v>
      </c>
      <c r="N6744" s="65">
        <f t="shared" si="948"/>
        <v>8.2393573119909427E-2</v>
      </c>
      <c r="O6744" s="65">
        <f t="shared" si="949"/>
        <v>6.4926116425695665E-2</v>
      </c>
      <c r="P6744" s="65">
        <f t="shared" si="950"/>
        <v>0.10259770585011015</v>
      </c>
      <c r="Q6744" s="65">
        <f t="shared" si="951"/>
        <v>0.14176976423091708</v>
      </c>
      <c r="R6744" s="65">
        <f t="shared" si="952"/>
        <v>0.1447049544149579</v>
      </c>
      <c r="S6744" s="65">
        <f t="shared" si="953"/>
        <v>0.11973935102096159</v>
      </c>
      <c r="T6744" s="66">
        <f>(L6744*'Football Field'!$F$4)+(M6744*'Football Field'!$F$5)+(N6744*'Football Field'!$F$6)+(O6744*'Football Field'!$F$7)+(P6744*'Football Field'!$F$8)+(Q6744*'Football Field'!$F$9)+(R6744*'Football Field'!$F$10)+(S6744*'Football Field'!$F$11)</f>
        <v>138645039.33508328</v>
      </c>
    </row>
    <row r="6745" spans="2:20" x14ac:dyDescent="0.3">
      <c r="B6745" s="62">
        <f t="shared" si="945"/>
        <v>6718</v>
      </c>
      <c r="C6745" s="62">
        <v>0.57603899583178042</v>
      </c>
      <c r="D6745" s="62">
        <v>0.1674286210378092</v>
      </c>
      <c r="E6745" s="62">
        <v>0.32953003976523487</v>
      </c>
      <c r="F6745" s="62">
        <v>0.82823889642482873</v>
      </c>
      <c r="G6745" s="62">
        <v>0.16969355356316251</v>
      </c>
      <c r="H6745" s="62">
        <v>0.25405267543941246</v>
      </c>
      <c r="I6745" s="62">
        <v>0.65149614454434335</v>
      </c>
      <c r="J6745" s="62">
        <v>0.14592405585856316</v>
      </c>
      <c r="K6745" s="62"/>
      <c r="L6745" s="65">
        <f t="shared" si="946"/>
        <v>0.18448579477623933</v>
      </c>
      <c r="M6745" s="65">
        <f t="shared" si="947"/>
        <v>5.3621720827855615E-2</v>
      </c>
      <c r="N6745" s="65">
        <f t="shared" si="948"/>
        <v>0.1055373190506855</v>
      </c>
      <c r="O6745" s="65">
        <f t="shared" si="949"/>
        <v>0.26525688742807141</v>
      </c>
      <c r="P6745" s="65">
        <f t="shared" si="950"/>
        <v>5.4347102060858778E-2</v>
      </c>
      <c r="Q6745" s="65">
        <f t="shared" si="951"/>
        <v>8.1364473729408901E-2</v>
      </c>
      <c r="R6745" s="65">
        <f t="shared" si="952"/>
        <v>0.2086521657207705</v>
      </c>
      <c r="S6745" s="65">
        <f t="shared" si="953"/>
        <v>4.6734536406109958E-2</v>
      </c>
      <c r="T6745" s="66">
        <f>(L6745*'Football Field'!$F$4)+(M6745*'Football Field'!$F$5)+(N6745*'Football Field'!$F$6)+(O6745*'Football Field'!$F$7)+(P6745*'Football Field'!$F$8)+(Q6745*'Football Field'!$F$9)+(R6745*'Football Field'!$F$10)+(S6745*'Football Field'!$F$11)</f>
        <v>145345244.01797858</v>
      </c>
    </row>
    <row r="6746" spans="2:20" x14ac:dyDescent="0.3">
      <c r="B6746" s="62">
        <f t="shared" si="945"/>
        <v>6719</v>
      </c>
      <c r="C6746" s="62">
        <v>0.90061678626286701</v>
      </c>
      <c r="D6746" s="62">
        <v>4.0844343167596109E-2</v>
      </c>
      <c r="E6746" s="62">
        <v>0.45226404263639164</v>
      </c>
      <c r="F6746" s="62">
        <v>0.98078109480391018</v>
      </c>
      <c r="G6746" s="62">
        <v>0.25313213598939688</v>
      </c>
      <c r="H6746" s="62">
        <v>0.54682791569068989</v>
      </c>
      <c r="I6746" s="62">
        <v>0.42512560291359125</v>
      </c>
      <c r="J6746" s="62">
        <v>0.97428636749077446</v>
      </c>
      <c r="K6746" s="62"/>
      <c r="L6746" s="65">
        <f t="shared" si="946"/>
        <v>0.19690440570699777</v>
      </c>
      <c r="M6746" s="65">
        <f t="shared" si="947"/>
        <v>8.9299147435175693E-3</v>
      </c>
      <c r="N6746" s="65">
        <f t="shared" si="948"/>
        <v>9.887977205875749E-2</v>
      </c>
      <c r="O6746" s="65">
        <f t="shared" si="949"/>
        <v>0.21443095614770805</v>
      </c>
      <c r="P6746" s="65">
        <f t="shared" si="950"/>
        <v>5.5342997779509844E-2</v>
      </c>
      <c r="Q6746" s="65">
        <f t="shared" si="951"/>
        <v>0.11955454018335901</v>
      </c>
      <c r="R6746" s="65">
        <f t="shared" si="952"/>
        <v>9.2946417909755968E-2</v>
      </c>
      <c r="S6746" s="65">
        <f t="shared" si="953"/>
        <v>0.21301099547039426</v>
      </c>
      <c r="T6746" s="66">
        <f>(L6746*'Football Field'!$F$4)+(M6746*'Football Field'!$F$5)+(N6746*'Football Field'!$F$6)+(O6746*'Football Field'!$F$7)+(P6746*'Football Field'!$F$8)+(Q6746*'Football Field'!$F$9)+(R6746*'Football Field'!$F$10)+(S6746*'Football Field'!$F$11)</f>
        <v>130201928.63305503</v>
      </c>
    </row>
    <row r="6747" spans="2:20" x14ac:dyDescent="0.3">
      <c r="B6747" s="62">
        <f t="shared" si="945"/>
        <v>6720</v>
      </c>
      <c r="C6747" s="62">
        <v>0.57319929763549238</v>
      </c>
      <c r="D6747" s="62">
        <v>0.67350270644028831</v>
      </c>
      <c r="E6747" s="62">
        <v>0.30300380086375178</v>
      </c>
      <c r="F6747" s="62">
        <v>0.45972084049722894</v>
      </c>
      <c r="G6747" s="62">
        <v>3.2742242602321281E-2</v>
      </c>
      <c r="H6747" s="62">
        <v>0.95892710642909773</v>
      </c>
      <c r="I6747" s="62">
        <v>0.9309309612303992</v>
      </c>
      <c r="J6747" s="62">
        <v>0.11323250279821107</v>
      </c>
      <c r="K6747" s="62"/>
      <c r="L6747" s="65">
        <f t="shared" si="946"/>
        <v>0.14169654716004099</v>
      </c>
      <c r="M6747" s="65">
        <f t="shared" si="947"/>
        <v>0.16649184393491548</v>
      </c>
      <c r="N6747" s="65">
        <f t="shared" si="948"/>
        <v>7.4903428067466235E-2</v>
      </c>
      <c r="O6747" s="65">
        <f t="shared" si="949"/>
        <v>0.11364433980411734</v>
      </c>
      <c r="P6747" s="65">
        <f t="shared" si="950"/>
        <v>8.0939783809289272E-3</v>
      </c>
      <c r="Q6747" s="65">
        <f t="shared" si="951"/>
        <v>0.23704959255825656</v>
      </c>
      <c r="R6747" s="65">
        <f t="shared" si="952"/>
        <v>0.23012886337242039</v>
      </c>
      <c r="S6747" s="65">
        <f t="shared" si="953"/>
        <v>2.7991406721854132E-2</v>
      </c>
      <c r="T6747" s="66">
        <f>(L6747*'Football Field'!$F$4)+(M6747*'Football Field'!$F$5)+(N6747*'Football Field'!$F$6)+(O6747*'Football Field'!$F$7)+(P6747*'Football Field'!$F$8)+(Q6747*'Football Field'!$F$9)+(R6747*'Football Field'!$F$10)+(S6747*'Football Field'!$F$11)</f>
        <v>142353003.18826902</v>
      </c>
    </row>
    <row r="6748" spans="2:20" x14ac:dyDescent="0.3">
      <c r="B6748" s="62">
        <f t="shared" si="945"/>
        <v>6721</v>
      </c>
      <c r="C6748" s="62">
        <v>0.40434395724444416</v>
      </c>
      <c r="D6748" s="62">
        <v>0.21002445791126989</v>
      </c>
      <c r="E6748" s="62">
        <v>0.54155139469624602</v>
      </c>
      <c r="F6748" s="62">
        <v>0.45453238738517543</v>
      </c>
      <c r="G6748" s="62">
        <v>3.4039144936282129E-2</v>
      </c>
      <c r="H6748" s="62">
        <v>0.3747382380588492</v>
      </c>
      <c r="I6748" s="62">
        <v>0.81927496293474011</v>
      </c>
      <c r="J6748" s="62">
        <v>0.37869033351462811</v>
      </c>
      <c r="K6748" s="62"/>
      <c r="L6748" s="65">
        <f t="shared" si="946"/>
        <v>0.12568214632416155</v>
      </c>
      <c r="M6748" s="65">
        <f t="shared" si="947"/>
        <v>6.5281857631173071E-2</v>
      </c>
      <c r="N6748" s="65">
        <f t="shared" si="948"/>
        <v>0.16833030495648041</v>
      </c>
      <c r="O6748" s="65">
        <f t="shared" si="949"/>
        <v>0.14128220540186903</v>
      </c>
      <c r="P6748" s="65">
        <f t="shared" si="950"/>
        <v>1.058038018865419E-2</v>
      </c>
      <c r="Q6748" s="65">
        <f t="shared" si="951"/>
        <v>0.11647980691967648</v>
      </c>
      <c r="R6748" s="65">
        <f t="shared" si="952"/>
        <v>0.25465506266744359</v>
      </c>
      <c r="S6748" s="65">
        <f t="shared" si="953"/>
        <v>0.11770823591054173</v>
      </c>
      <c r="T6748" s="66">
        <f>(L6748*'Football Field'!$F$4)+(M6748*'Football Field'!$F$5)+(N6748*'Football Field'!$F$6)+(O6748*'Football Field'!$F$7)+(P6748*'Football Field'!$F$8)+(Q6748*'Football Field'!$F$9)+(R6748*'Football Field'!$F$10)+(S6748*'Football Field'!$F$11)</f>
        <v>149699414.66655755</v>
      </c>
    </row>
    <row r="6749" spans="2:20" x14ac:dyDescent="0.3">
      <c r="B6749" s="62">
        <f t="shared" si="945"/>
        <v>6722</v>
      </c>
      <c r="C6749" s="62">
        <v>0.62990074145010111</v>
      </c>
      <c r="D6749" s="62">
        <v>0.22082960881318658</v>
      </c>
      <c r="E6749" s="62">
        <v>0.9003811627596372</v>
      </c>
      <c r="F6749" s="62">
        <v>0.26248773115845347</v>
      </c>
      <c r="G6749" s="62">
        <v>0.54800279519058881</v>
      </c>
      <c r="H6749" s="62">
        <v>0.53684724887631563</v>
      </c>
      <c r="I6749" s="62">
        <v>0.5868410812348589</v>
      </c>
      <c r="J6749" s="62">
        <v>0.83460319661159799</v>
      </c>
      <c r="K6749" s="62"/>
      <c r="L6749" s="65">
        <f t="shared" si="946"/>
        <v>0.13936185271600221</v>
      </c>
      <c r="M6749" s="65">
        <f t="shared" si="947"/>
        <v>4.8857258602216798E-2</v>
      </c>
      <c r="N6749" s="65">
        <f t="shared" si="948"/>
        <v>0.19920406301460344</v>
      </c>
      <c r="O6749" s="65">
        <f t="shared" si="949"/>
        <v>5.8073874377809094E-2</v>
      </c>
      <c r="P6749" s="65">
        <f t="shared" si="950"/>
        <v>0.12124241139245939</v>
      </c>
      <c r="Q6749" s="65">
        <f t="shared" si="951"/>
        <v>0.11877431205535227</v>
      </c>
      <c r="R6749" s="65">
        <f t="shared" si="952"/>
        <v>0.12983515488881278</v>
      </c>
      <c r="S6749" s="65">
        <f t="shared" si="953"/>
        <v>0.18465107295274399</v>
      </c>
      <c r="T6749" s="66">
        <f>(L6749*'Football Field'!$F$4)+(M6749*'Football Field'!$F$5)+(N6749*'Football Field'!$F$6)+(O6749*'Football Field'!$F$7)+(P6749*'Football Field'!$F$8)+(Q6749*'Football Field'!$F$9)+(R6749*'Football Field'!$F$10)+(S6749*'Football Field'!$F$11)</f>
        <v>142168889.50110653</v>
      </c>
    </row>
    <row r="6750" spans="2:20" x14ac:dyDescent="0.3">
      <c r="B6750" s="62">
        <f t="shared" ref="B6750:B6813" si="954">B6749+1</f>
        <v>6723</v>
      </c>
      <c r="C6750" s="62">
        <v>0.11417385052817464</v>
      </c>
      <c r="D6750" s="62">
        <v>6.4440169960956806E-2</v>
      </c>
      <c r="E6750" s="62">
        <v>0.78327073132307345</v>
      </c>
      <c r="F6750" s="62">
        <v>0.62201580821838121</v>
      </c>
      <c r="G6750" s="62">
        <v>0.31058124267358578</v>
      </c>
      <c r="H6750" s="62">
        <v>0.82348794755670518</v>
      </c>
      <c r="I6750" s="62">
        <v>0.77243432506255705</v>
      </c>
      <c r="J6750" s="62">
        <v>0.23418291446106287</v>
      </c>
      <c r="K6750" s="62"/>
      <c r="L6750" s="65">
        <f t="shared" si="946"/>
        <v>3.0654096908280477E-2</v>
      </c>
      <c r="M6750" s="65">
        <f t="shared" si="947"/>
        <v>1.7301292770902709E-2</v>
      </c>
      <c r="N6750" s="65">
        <f t="shared" si="948"/>
        <v>0.21029733859656563</v>
      </c>
      <c r="O6750" s="65">
        <f t="shared" si="949"/>
        <v>0.16700262604267185</v>
      </c>
      <c r="P6750" s="65">
        <f t="shared" si="950"/>
        <v>8.3386760337568561E-2</v>
      </c>
      <c r="Q6750" s="65">
        <f t="shared" si="951"/>
        <v>0.2210951039176432</v>
      </c>
      <c r="R6750" s="65">
        <f t="shared" si="952"/>
        <v>0.207387913661603</v>
      </c>
      <c r="S6750" s="65">
        <f t="shared" si="953"/>
        <v>6.28748677647646E-2</v>
      </c>
      <c r="T6750" s="66">
        <f>(L6750*'Football Field'!$F$4)+(M6750*'Football Field'!$F$5)+(N6750*'Football Field'!$F$6)+(O6750*'Football Field'!$F$7)+(P6750*'Football Field'!$F$8)+(Q6750*'Football Field'!$F$9)+(R6750*'Football Field'!$F$10)+(S6750*'Football Field'!$F$11)</f>
        <v>150573113.01714811</v>
      </c>
    </row>
    <row r="6751" spans="2:20" x14ac:dyDescent="0.3">
      <c r="B6751" s="62">
        <f t="shared" si="954"/>
        <v>6724</v>
      </c>
      <c r="C6751" s="62">
        <v>0.72012871222205999</v>
      </c>
      <c r="D6751" s="62">
        <v>0.35549784911035098</v>
      </c>
      <c r="E6751" s="62">
        <v>0.91403823994612798</v>
      </c>
      <c r="F6751" s="62">
        <v>0.38495176220050953</v>
      </c>
      <c r="G6751" s="62">
        <v>0.88850137368826532</v>
      </c>
      <c r="H6751" s="62">
        <v>0.40029270858214194</v>
      </c>
      <c r="I6751" s="62">
        <v>7.6131378105955494E-2</v>
      </c>
      <c r="J6751" s="62">
        <v>0.56715377949042034</v>
      </c>
      <c r="K6751" s="62"/>
      <c r="L6751" s="65">
        <f t="shared" si="946"/>
        <v>0.16721141801159925</v>
      </c>
      <c r="M6751" s="65">
        <f t="shared" si="947"/>
        <v>8.2545381736543383E-2</v>
      </c>
      <c r="N6751" s="65">
        <f t="shared" si="948"/>
        <v>0.21223654552894597</v>
      </c>
      <c r="O6751" s="65">
        <f t="shared" si="949"/>
        <v>8.9384479373129669E-2</v>
      </c>
      <c r="P6751" s="65">
        <f t="shared" si="950"/>
        <v>0.20630697273719611</v>
      </c>
      <c r="Q6751" s="65">
        <f t="shared" si="951"/>
        <v>9.2946594526401971E-2</v>
      </c>
      <c r="R6751" s="65">
        <f t="shared" si="952"/>
        <v>1.7677444979236692E-2</v>
      </c>
      <c r="S6751" s="65">
        <f t="shared" si="953"/>
        <v>0.13169116310694709</v>
      </c>
      <c r="T6751" s="66">
        <f>(L6751*'Football Field'!$F$4)+(M6751*'Football Field'!$F$5)+(N6751*'Football Field'!$F$6)+(O6751*'Football Field'!$F$7)+(P6751*'Football Field'!$F$8)+(Q6751*'Football Field'!$F$9)+(R6751*'Football Field'!$F$10)+(S6751*'Football Field'!$F$11)</f>
        <v>133487388.3067544</v>
      </c>
    </row>
    <row r="6752" spans="2:20" x14ac:dyDescent="0.3">
      <c r="B6752" s="62">
        <f t="shared" si="954"/>
        <v>6725</v>
      </c>
      <c r="C6752" s="62">
        <v>0.79893759004607046</v>
      </c>
      <c r="D6752" s="62">
        <v>0.51900385664023985</v>
      </c>
      <c r="E6752" s="62">
        <v>0.33776647401030879</v>
      </c>
      <c r="F6752" s="62">
        <v>0.19098052335360127</v>
      </c>
      <c r="G6752" s="62">
        <v>0.27755649586014486</v>
      </c>
      <c r="H6752" s="62">
        <v>0.76223205167959995</v>
      </c>
      <c r="I6752" s="62">
        <v>0.54949663913280022</v>
      </c>
      <c r="J6752" s="62">
        <v>0.2351001100125043</v>
      </c>
      <c r="K6752" s="62"/>
      <c r="L6752" s="65">
        <f t="shared" si="946"/>
        <v>0.21763049354765976</v>
      </c>
      <c r="M6752" s="65">
        <f t="shared" si="947"/>
        <v>0.14137658170175843</v>
      </c>
      <c r="N6752" s="65">
        <f t="shared" si="948"/>
        <v>9.2007542714916526E-2</v>
      </c>
      <c r="O6752" s="65">
        <f t="shared" si="949"/>
        <v>5.2023069227519862E-2</v>
      </c>
      <c r="P6752" s="65">
        <f t="shared" si="950"/>
        <v>7.5606352653802528E-2</v>
      </c>
      <c r="Q6752" s="65">
        <f t="shared" si="951"/>
        <v>0.20763190976570642</v>
      </c>
      <c r="R6752" s="65">
        <f t="shared" si="952"/>
        <v>0.14968281160779487</v>
      </c>
      <c r="S6752" s="65">
        <f t="shared" si="953"/>
        <v>6.4041238780841461E-2</v>
      </c>
      <c r="T6752" s="66">
        <f>(L6752*'Football Field'!$F$4)+(M6752*'Football Field'!$F$5)+(N6752*'Football Field'!$F$6)+(O6752*'Football Field'!$F$7)+(P6752*'Football Field'!$F$8)+(Q6752*'Football Field'!$F$9)+(R6752*'Football Field'!$F$10)+(S6752*'Football Field'!$F$11)</f>
        <v>136726531.03827989</v>
      </c>
    </row>
    <row r="6753" spans="2:20" x14ac:dyDescent="0.3">
      <c r="B6753" s="62">
        <f t="shared" si="954"/>
        <v>6726</v>
      </c>
      <c r="C6753" s="62">
        <v>0.155338695892138</v>
      </c>
      <c r="D6753" s="62">
        <v>0.85623747661690097</v>
      </c>
      <c r="E6753" s="62">
        <v>0.2512776768314221</v>
      </c>
      <c r="F6753" s="62">
        <v>0.24084451736419776</v>
      </c>
      <c r="G6753" s="62">
        <v>5.9079631471780969E-2</v>
      </c>
      <c r="H6753" s="62">
        <v>2.6987243998544574E-2</v>
      </c>
      <c r="I6753" s="62">
        <v>0.10093895638304051</v>
      </c>
      <c r="J6753" s="62">
        <v>0.21223926670416193</v>
      </c>
      <c r="K6753" s="62"/>
      <c r="L6753" s="65">
        <f t="shared" si="946"/>
        <v>8.163074664476988E-2</v>
      </c>
      <c r="M6753" s="65">
        <f t="shared" si="947"/>
        <v>0.44995423786745498</v>
      </c>
      <c r="N6753" s="65">
        <f t="shared" si="948"/>
        <v>0.1320468429138546</v>
      </c>
      <c r="O6753" s="65">
        <f t="shared" si="949"/>
        <v>0.12656420002000129</v>
      </c>
      <c r="P6753" s="65">
        <f t="shared" si="950"/>
        <v>3.1046445966612574E-2</v>
      </c>
      <c r="Q6753" s="65">
        <f t="shared" si="951"/>
        <v>1.4181842230833843E-2</v>
      </c>
      <c r="R6753" s="65">
        <f t="shared" si="952"/>
        <v>5.3043591796424282E-2</v>
      </c>
      <c r="S6753" s="65">
        <f t="shared" si="953"/>
        <v>0.11153209256004866</v>
      </c>
      <c r="T6753" s="66">
        <f>(L6753*'Football Field'!$F$4)+(M6753*'Football Field'!$F$5)+(N6753*'Football Field'!$F$6)+(O6753*'Football Field'!$F$7)+(P6753*'Football Field'!$F$8)+(Q6753*'Football Field'!$F$9)+(R6753*'Football Field'!$F$10)+(S6753*'Football Field'!$F$11)</f>
        <v>121274909.84179002</v>
      </c>
    </row>
    <row r="6754" spans="2:20" x14ac:dyDescent="0.3">
      <c r="B6754" s="62">
        <f t="shared" si="954"/>
        <v>6727</v>
      </c>
      <c r="C6754" s="62">
        <v>0.93109814609423036</v>
      </c>
      <c r="D6754" s="62">
        <v>0.8153826689190502</v>
      </c>
      <c r="E6754" s="62">
        <v>8.1060294147301315E-2</v>
      </c>
      <c r="F6754" s="62">
        <v>0.99193335288256879</v>
      </c>
      <c r="G6754" s="62">
        <v>9.34417124153748E-2</v>
      </c>
      <c r="H6754" s="62">
        <v>0.7494593302584498</v>
      </c>
      <c r="I6754" s="62">
        <v>0.23926851075500188</v>
      </c>
      <c r="J6754" s="62">
        <v>0.70233768081180314</v>
      </c>
      <c r="K6754" s="62"/>
      <c r="L6754" s="65">
        <f t="shared" si="946"/>
        <v>0.20223758640174216</v>
      </c>
      <c r="M6754" s="65">
        <f t="shared" si="947"/>
        <v>0.1771038033398801</v>
      </c>
      <c r="N6754" s="65">
        <f t="shared" si="948"/>
        <v>1.7606563078374351E-2</v>
      </c>
      <c r="O6754" s="65">
        <f t="shared" si="949"/>
        <v>0.2154511938401564</v>
      </c>
      <c r="P6754" s="65">
        <f t="shared" si="950"/>
        <v>2.0295847937622912E-2</v>
      </c>
      <c r="Q6754" s="65">
        <f t="shared" si="951"/>
        <v>0.16278503688739571</v>
      </c>
      <c r="R6754" s="65">
        <f t="shared" si="952"/>
        <v>5.1969909208834063E-2</v>
      </c>
      <c r="S6754" s="65">
        <f t="shared" si="953"/>
        <v>0.15255005930599436</v>
      </c>
      <c r="T6754" s="66">
        <f>(L6754*'Football Field'!$F$4)+(M6754*'Football Field'!$F$5)+(N6754*'Football Field'!$F$6)+(O6754*'Football Field'!$F$7)+(P6754*'Football Field'!$F$8)+(Q6754*'Football Field'!$F$9)+(R6754*'Football Field'!$F$10)+(S6754*'Football Field'!$F$11)</f>
        <v>118489227.3624218</v>
      </c>
    </row>
    <row r="6755" spans="2:20" x14ac:dyDescent="0.3">
      <c r="B6755" s="62">
        <f t="shared" si="954"/>
        <v>6728</v>
      </c>
      <c r="C6755" s="62">
        <v>0.42733873240508879</v>
      </c>
      <c r="D6755" s="62">
        <v>0.97937567653804214</v>
      </c>
      <c r="E6755" s="62">
        <v>0.50325635454152884</v>
      </c>
      <c r="F6755" s="62">
        <v>3.4286056005840004E-2</v>
      </c>
      <c r="G6755" s="62">
        <v>0.18225250601768483</v>
      </c>
      <c r="H6755" s="62">
        <v>0.42281800571286166</v>
      </c>
      <c r="I6755" s="62">
        <v>0.36773403153219419</v>
      </c>
      <c r="J6755" s="62">
        <v>7.6540865760750254E-3</v>
      </c>
      <c r="K6755" s="62"/>
      <c r="L6755" s="65">
        <f t="shared" si="946"/>
        <v>0.14611292613203941</v>
      </c>
      <c r="M6755" s="65">
        <f t="shared" si="947"/>
        <v>0.33486186725024092</v>
      </c>
      <c r="N6755" s="65">
        <f t="shared" si="948"/>
        <v>0.17207019392499656</v>
      </c>
      <c r="O6755" s="65">
        <f t="shared" si="949"/>
        <v>1.1722868976434047E-2</v>
      </c>
      <c r="P6755" s="65">
        <f t="shared" si="950"/>
        <v>6.2314611173363295E-2</v>
      </c>
      <c r="Q6755" s="65">
        <f t="shared" si="951"/>
        <v>0.14456722817593096</v>
      </c>
      <c r="R6755" s="65">
        <f t="shared" si="952"/>
        <v>0.12573326804032217</v>
      </c>
      <c r="S6755" s="65">
        <f t="shared" si="953"/>
        <v>2.6170363266724735E-3</v>
      </c>
      <c r="T6755" s="66">
        <f>(L6755*'Football Field'!$F$4)+(M6755*'Football Field'!$F$5)+(N6755*'Football Field'!$F$6)+(O6755*'Football Field'!$F$7)+(P6755*'Football Field'!$F$8)+(Q6755*'Football Field'!$F$9)+(R6755*'Football Field'!$F$10)+(S6755*'Football Field'!$F$11)</f>
        <v>133371884.14735094</v>
      </c>
    </row>
    <row r="6756" spans="2:20" x14ac:dyDescent="0.3">
      <c r="B6756" s="62">
        <f t="shared" si="954"/>
        <v>6729</v>
      </c>
      <c r="C6756" s="62">
        <v>0.56273570356635061</v>
      </c>
      <c r="D6756" s="62">
        <v>0.90628483279882377</v>
      </c>
      <c r="E6756" s="62">
        <v>0.24410075730840364</v>
      </c>
      <c r="F6756" s="62">
        <v>8.8997101537780954E-2</v>
      </c>
      <c r="G6756" s="62">
        <v>0.19164295027915268</v>
      </c>
      <c r="H6756" s="62">
        <v>0.69904334741778806</v>
      </c>
      <c r="I6756" s="62">
        <v>0.13889024177752007</v>
      </c>
      <c r="J6756" s="62">
        <v>0.47553769107042709</v>
      </c>
      <c r="K6756" s="62"/>
      <c r="L6756" s="65">
        <f t="shared" si="946"/>
        <v>0.17015304553536598</v>
      </c>
      <c r="M6756" s="65">
        <f t="shared" si="947"/>
        <v>0.27403117208653821</v>
      </c>
      <c r="N6756" s="65">
        <f t="shared" si="948"/>
        <v>7.3808160758751115E-2</v>
      </c>
      <c r="O6756" s="65">
        <f t="shared" si="949"/>
        <v>2.6909840222512461E-2</v>
      </c>
      <c r="P6756" s="65">
        <f t="shared" si="950"/>
        <v>5.7946619414269575E-2</v>
      </c>
      <c r="Q6756" s="65">
        <f t="shared" si="951"/>
        <v>0.2113680610108101</v>
      </c>
      <c r="R6756" s="65">
        <f t="shared" si="952"/>
        <v>4.1995909418606682E-2</v>
      </c>
      <c r="S6756" s="65">
        <f t="shared" si="953"/>
        <v>0.1437871915531459</v>
      </c>
      <c r="T6756" s="66">
        <f>(L6756*'Football Field'!$F$4)+(M6756*'Football Field'!$F$5)+(N6756*'Football Field'!$F$6)+(O6756*'Football Field'!$F$7)+(P6756*'Football Field'!$F$8)+(Q6756*'Football Field'!$F$9)+(R6756*'Football Field'!$F$10)+(S6756*'Football Field'!$F$11)</f>
        <v>120098742.3439786</v>
      </c>
    </row>
    <row r="6757" spans="2:20" x14ac:dyDescent="0.3">
      <c r="B6757" s="62">
        <f t="shared" si="954"/>
        <v>6730</v>
      </c>
      <c r="C6757" s="62">
        <v>0.815325646835243</v>
      </c>
      <c r="D6757" s="62">
        <v>0.17091093007731095</v>
      </c>
      <c r="E6757" s="62">
        <v>0.21922112761507417</v>
      </c>
      <c r="F6757" s="62">
        <v>0.10847632121864059</v>
      </c>
      <c r="G6757" s="62">
        <v>0.54155248976408721</v>
      </c>
      <c r="H6757" s="62">
        <v>0.8596059558453365</v>
      </c>
      <c r="I6757" s="62">
        <v>0.8066071187789271</v>
      </c>
      <c r="J6757" s="62">
        <v>0.50539869055478925</v>
      </c>
      <c r="K6757" s="62"/>
      <c r="L6757" s="65">
        <f t="shared" si="946"/>
        <v>0.20245983336062645</v>
      </c>
      <c r="M6757" s="65">
        <f t="shared" si="947"/>
        <v>4.2440218282443376E-2</v>
      </c>
      <c r="N6757" s="65">
        <f t="shared" si="948"/>
        <v>5.4436498027941142E-2</v>
      </c>
      <c r="O6757" s="65">
        <f t="shared" si="949"/>
        <v>2.693659644186043E-2</v>
      </c>
      <c r="P6757" s="65">
        <f t="shared" si="950"/>
        <v>0.13447709790469217</v>
      </c>
      <c r="Q6757" s="65">
        <f t="shared" si="951"/>
        <v>0.21345542023826108</v>
      </c>
      <c r="R6757" s="65">
        <f t="shared" si="952"/>
        <v>0.20029486805592486</v>
      </c>
      <c r="S6757" s="65">
        <f t="shared" si="953"/>
        <v>0.1254994676882504</v>
      </c>
      <c r="T6757" s="66">
        <f>(L6757*'Football Field'!$F$4)+(M6757*'Football Field'!$F$5)+(N6757*'Football Field'!$F$6)+(O6757*'Football Field'!$F$7)+(P6757*'Football Field'!$F$8)+(Q6757*'Football Field'!$F$9)+(R6757*'Football Field'!$F$10)+(S6757*'Football Field'!$F$11)</f>
        <v>148281844.66536552</v>
      </c>
    </row>
    <row r="6758" spans="2:20" x14ac:dyDescent="0.3">
      <c r="B6758" s="62">
        <f t="shared" si="954"/>
        <v>6731</v>
      </c>
      <c r="C6758" s="62">
        <v>0.44844265437632957</v>
      </c>
      <c r="D6758" s="62">
        <v>0.32330823736562186</v>
      </c>
      <c r="E6758" s="62">
        <v>0.8309671134329939</v>
      </c>
      <c r="F6758" s="62">
        <v>0.92638704013688067</v>
      </c>
      <c r="G6758" s="62">
        <v>0.98673098688991578</v>
      </c>
      <c r="H6758" s="62">
        <v>0.71090110407470974</v>
      </c>
      <c r="I6758" s="62">
        <v>0.46480038439514981</v>
      </c>
      <c r="J6758" s="62">
        <v>0.44904892809923758</v>
      </c>
      <c r="K6758" s="62"/>
      <c r="L6758" s="65">
        <f t="shared" si="946"/>
        <v>8.7235699437280406E-2</v>
      </c>
      <c r="M6758" s="65">
        <f t="shared" si="947"/>
        <v>6.2893259472939667E-2</v>
      </c>
      <c r="N6758" s="65">
        <f t="shared" si="948"/>
        <v>0.16164831030741361</v>
      </c>
      <c r="O6758" s="65">
        <f t="shared" si="949"/>
        <v>0.18021038054099611</v>
      </c>
      <c r="P6758" s="65">
        <f t="shared" si="950"/>
        <v>0.19194910867141474</v>
      </c>
      <c r="Q6758" s="65">
        <f t="shared" si="951"/>
        <v>0.13829182937769535</v>
      </c>
      <c r="R6758" s="65">
        <f t="shared" si="952"/>
        <v>9.0417774125029604E-2</v>
      </c>
      <c r="S6758" s="65">
        <f t="shared" si="953"/>
        <v>8.7353638067230496E-2</v>
      </c>
      <c r="T6758" s="66">
        <f>(L6758*'Football Field'!$F$4)+(M6758*'Football Field'!$F$5)+(N6758*'Football Field'!$F$6)+(O6758*'Football Field'!$F$7)+(P6758*'Football Field'!$F$8)+(Q6758*'Football Field'!$F$9)+(R6758*'Football Field'!$F$10)+(S6758*'Football Field'!$F$11)</f>
        <v>141831620.47875276</v>
      </c>
    </row>
    <row r="6759" spans="2:20" x14ac:dyDescent="0.3">
      <c r="B6759" s="62">
        <f t="shared" si="954"/>
        <v>6732</v>
      </c>
      <c r="C6759" s="62">
        <v>1.1688038562300496E-2</v>
      </c>
      <c r="D6759" s="62">
        <v>8.1635602502879601E-2</v>
      </c>
      <c r="E6759" s="62">
        <v>0.64761464427974791</v>
      </c>
      <c r="F6759" s="62">
        <v>2.2970910573070658E-2</v>
      </c>
      <c r="G6759" s="62">
        <v>9.134197057957183E-2</v>
      </c>
      <c r="H6759" s="62">
        <v>0.20195814718173721</v>
      </c>
      <c r="I6759" s="62">
        <v>0.73722460693199121</v>
      </c>
      <c r="J6759" s="62">
        <v>0.52220864305368508</v>
      </c>
      <c r="K6759" s="62"/>
      <c r="L6759" s="65">
        <f t="shared" ref="L6759:L6822" si="955">C6759/SUM($C6759:$J6759)</f>
        <v>5.0452489933577576E-3</v>
      </c>
      <c r="M6759" s="65">
        <f t="shared" ref="M6759:M6822" si="956">D6759/SUM($C6759:$J6759)</f>
        <v>3.5238756199717808E-2</v>
      </c>
      <c r="N6759" s="65">
        <f t="shared" ref="N6759:N6822" si="957">E6759/SUM($C6759:$J6759)</f>
        <v>0.27954879809132321</v>
      </c>
      <c r="O6759" s="65">
        <f t="shared" ref="O6759:O6822" si="958">F6759/SUM($C6759:$J6759)</f>
        <v>9.9156041304577121E-3</v>
      </c>
      <c r="P6759" s="65">
        <f t="shared" ref="P6759:P6822" si="959">G6759/SUM($C6759:$J6759)</f>
        <v>3.9428598961363574E-2</v>
      </c>
      <c r="Q6759" s="65">
        <f t="shared" ref="Q6759:Q6822" si="960">H6759/SUM($C6759:$J6759)</f>
        <v>8.7177085645113325E-2</v>
      </c>
      <c r="R6759" s="65">
        <f t="shared" ref="R6759:R6822" si="961">I6759/SUM($C6759:$J6759)</f>
        <v>0.31822975995299174</v>
      </c>
      <c r="S6759" s="65">
        <f t="shared" ref="S6759:S6822" si="962">J6759/SUM($C6759:$J6759)</f>
        <v>0.22541614802567495</v>
      </c>
      <c r="T6759" s="66">
        <f>(L6759*'Football Field'!$F$4)+(M6759*'Football Field'!$F$5)+(N6759*'Football Field'!$F$6)+(O6759*'Football Field'!$F$7)+(P6759*'Football Field'!$F$8)+(Q6759*'Football Field'!$F$9)+(R6759*'Football Field'!$F$10)+(S6759*'Football Field'!$F$11)</f>
        <v>164376752.47479844</v>
      </c>
    </row>
    <row r="6760" spans="2:20" x14ac:dyDescent="0.3">
      <c r="B6760" s="62">
        <f t="shared" si="954"/>
        <v>6733</v>
      </c>
      <c r="C6760" s="62">
        <v>0.66519792809687783</v>
      </c>
      <c r="D6760" s="62">
        <v>0.86056086134642185</v>
      </c>
      <c r="E6760" s="62">
        <v>0.30800818223748305</v>
      </c>
      <c r="F6760" s="62">
        <v>0.5910608945366117</v>
      </c>
      <c r="G6760" s="62">
        <v>0.2869023144503966</v>
      </c>
      <c r="H6760" s="62">
        <v>0.35411968106514757</v>
      </c>
      <c r="I6760" s="62">
        <v>6.7745927732092093E-2</v>
      </c>
      <c r="J6760" s="62">
        <v>0.18308988346629207</v>
      </c>
      <c r="K6760" s="62"/>
      <c r="L6760" s="65">
        <f t="shared" si="955"/>
        <v>0.20056104005447362</v>
      </c>
      <c r="M6760" s="65">
        <f t="shared" si="956"/>
        <v>0.25946409946826493</v>
      </c>
      <c r="N6760" s="65">
        <f t="shared" si="957"/>
        <v>9.2866256441256942E-2</v>
      </c>
      <c r="O6760" s="65">
        <f t="shared" si="958"/>
        <v>0.17820829370732189</v>
      </c>
      <c r="P6760" s="65">
        <f t="shared" si="959"/>
        <v>8.650271468047474E-2</v>
      </c>
      <c r="Q6760" s="65">
        <f t="shared" si="960"/>
        <v>0.10676914124098252</v>
      </c>
      <c r="R6760" s="65">
        <f t="shared" si="961"/>
        <v>2.0425790808273222E-2</v>
      </c>
      <c r="S6760" s="65">
        <f t="shared" si="962"/>
        <v>5.5202663598952158E-2</v>
      </c>
      <c r="T6760" s="66">
        <f>(L6760*'Football Field'!$F$4)+(M6760*'Football Field'!$F$5)+(N6760*'Football Field'!$F$6)+(O6760*'Football Field'!$F$7)+(P6760*'Football Field'!$F$8)+(Q6760*'Football Field'!$F$9)+(R6760*'Football Field'!$F$10)+(S6760*'Football Field'!$F$11)</f>
        <v>120235297.00284067</v>
      </c>
    </row>
    <row r="6761" spans="2:20" x14ac:dyDescent="0.3">
      <c r="B6761" s="62">
        <f t="shared" si="954"/>
        <v>6734</v>
      </c>
      <c r="C6761" s="62">
        <v>0.10468274136554701</v>
      </c>
      <c r="D6761" s="62">
        <v>0.76981420741693474</v>
      </c>
      <c r="E6761" s="62">
        <v>0.61424733736026382</v>
      </c>
      <c r="F6761" s="62">
        <v>0.7812774019005615</v>
      </c>
      <c r="G6761" s="62">
        <v>0.14457741560900661</v>
      </c>
      <c r="H6761" s="62">
        <v>0.33386521099036448</v>
      </c>
      <c r="I6761" s="62">
        <v>0.70238750855125998</v>
      </c>
      <c r="J6761" s="62">
        <v>0.17553499944025197</v>
      </c>
      <c r="K6761" s="62"/>
      <c r="L6761" s="65">
        <f t="shared" si="955"/>
        <v>2.8866953936675172E-2</v>
      </c>
      <c r="M6761" s="65">
        <f t="shared" si="956"/>
        <v>0.21228132713590256</v>
      </c>
      <c r="N6761" s="65">
        <f t="shared" si="957"/>
        <v>0.16938274028750122</v>
      </c>
      <c r="O6761" s="65">
        <f t="shared" si="958"/>
        <v>0.21544237835417826</v>
      </c>
      <c r="P6761" s="65">
        <f t="shared" si="959"/>
        <v>3.9868172558598217E-2</v>
      </c>
      <c r="Q6761" s="65">
        <f t="shared" si="960"/>
        <v>9.2065526188915045E-2</v>
      </c>
      <c r="R6761" s="65">
        <f t="shared" si="961"/>
        <v>0.19368797177600844</v>
      </c>
      <c r="S6761" s="65">
        <f t="shared" si="962"/>
        <v>4.8404929762221056E-2</v>
      </c>
      <c r="T6761" s="66">
        <f>(L6761*'Football Field'!$F$4)+(M6761*'Football Field'!$F$5)+(N6761*'Football Field'!$F$6)+(O6761*'Football Field'!$F$7)+(P6761*'Football Field'!$F$8)+(Q6761*'Football Field'!$F$9)+(R6761*'Football Field'!$F$10)+(S6761*'Football Field'!$F$11)</f>
        <v>143651960.16077149</v>
      </c>
    </row>
    <row r="6762" spans="2:20" x14ac:dyDescent="0.3">
      <c r="B6762" s="62">
        <f t="shared" si="954"/>
        <v>6735</v>
      </c>
      <c r="C6762" s="62">
        <v>0.57281290018617115</v>
      </c>
      <c r="D6762" s="62">
        <v>0.52366424882494578</v>
      </c>
      <c r="E6762" s="62">
        <v>0.5898197639352103</v>
      </c>
      <c r="F6762" s="62">
        <v>0.32353796006022062</v>
      </c>
      <c r="G6762" s="62">
        <v>0.85232896722588158</v>
      </c>
      <c r="H6762" s="62">
        <v>4.9253031682928272E-2</v>
      </c>
      <c r="I6762" s="62">
        <v>0.33941771886666272</v>
      </c>
      <c r="J6762" s="62">
        <v>0.83326595813604698</v>
      </c>
      <c r="K6762" s="62"/>
      <c r="L6762" s="65">
        <f t="shared" si="955"/>
        <v>0.14025435792414975</v>
      </c>
      <c r="M6762" s="65">
        <f t="shared" si="956"/>
        <v>0.12822021459870064</v>
      </c>
      <c r="N6762" s="65">
        <f t="shared" si="957"/>
        <v>0.14441852174561701</v>
      </c>
      <c r="O6762" s="65">
        <f t="shared" si="958"/>
        <v>7.9218901734907116E-2</v>
      </c>
      <c r="P6762" s="65">
        <f t="shared" si="959"/>
        <v>0.20869441313135026</v>
      </c>
      <c r="Q6762" s="65">
        <f t="shared" si="960"/>
        <v>1.2059701051183975E-2</v>
      </c>
      <c r="R6762" s="65">
        <f t="shared" si="961"/>
        <v>8.3107091708743308E-2</v>
      </c>
      <c r="S6762" s="65">
        <f t="shared" si="962"/>
        <v>0.20402679810534785</v>
      </c>
      <c r="T6762" s="66">
        <f>(L6762*'Football Field'!$F$4)+(M6762*'Football Field'!$F$5)+(N6762*'Football Field'!$F$6)+(O6762*'Football Field'!$F$7)+(P6762*'Football Field'!$F$8)+(Q6762*'Football Field'!$F$9)+(R6762*'Football Field'!$F$10)+(S6762*'Football Field'!$F$11)</f>
        <v>141462786.65809506</v>
      </c>
    </row>
    <row r="6763" spans="2:20" x14ac:dyDescent="0.3">
      <c r="B6763" s="62">
        <f t="shared" si="954"/>
        <v>6736</v>
      </c>
      <c r="C6763" s="62">
        <v>0.97842620756306264</v>
      </c>
      <c r="D6763" s="62">
        <v>0.95864444898180412</v>
      </c>
      <c r="E6763" s="62">
        <v>1.0901350642755103E-2</v>
      </c>
      <c r="F6763" s="62">
        <v>8.1673930968974018E-2</v>
      </c>
      <c r="G6763" s="62">
        <v>0.30447504385964841</v>
      </c>
      <c r="H6763" s="62">
        <v>0.83538568967948523</v>
      </c>
      <c r="I6763" s="62">
        <v>0.65091883570856479</v>
      </c>
      <c r="J6763" s="62">
        <v>0.74309772569161048</v>
      </c>
      <c r="K6763" s="62"/>
      <c r="L6763" s="65">
        <f t="shared" si="955"/>
        <v>0.21440149585900015</v>
      </c>
      <c r="M6763" s="65">
        <f t="shared" si="956"/>
        <v>0.21006674010761142</v>
      </c>
      <c r="N6763" s="65">
        <f t="shared" si="957"/>
        <v>2.3888013900522208E-3</v>
      </c>
      <c r="O6763" s="65">
        <f t="shared" si="958"/>
        <v>1.7897121762556738E-2</v>
      </c>
      <c r="P6763" s="65">
        <f t="shared" si="959"/>
        <v>6.6719293034713398E-2</v>
      </c>
      <c r="Q6763" s="65">
        <f t="shared" si="960"/>
        <v>0.18305717907187197</v>
      </c>
      <c r="R6763" s="65">
        <f t="shared" si="961"/>
        <v>0.14263515324912235</v>
      </c>
      <c r="S6763" s="65">
        <f t="shared" si="962"/>
        <v>0.16283421552507166</v>
      </c>
      <c r="T6763" s="66">
        <f>(L6763*'Football Field'!$F$4)+(M6763*'Football Field'!$F$5)+(N6763*'Football Field'!$F$6)+(O6763*'Football Field'!$F$7)+(P6763*'Football Field'!$F$8)+(Q6763*'Football Field'!$F$9)+(R6763*'Football Field'!$F$10)+(S6763*'Football Field'!$F$11)</f>
        <v>132993380.20021129</v>
      </c>
    </row>
    <row r="6764" spans="2:20" x14ac:dyDescent="0.3">
      <c r="B6764" s="62">
        <f t="shared" si="954"/>
        <v>6737</v>
      </c>
      <c r="C6764" s="62">
        <v>0.72602955288703741</v>
      </c>
      <c r="D6764" s="62">
        <v>0.47055900327917743</v>
      </c>
      <c r="E6764" s="62">
        <v>0.85586580741649254</v>
      </c>
      <c r="F6764" s="62">
        <v>0.66688880641818293</v>
      </c>
      <c r="G6764" s="62">
        <v>0.7449820336558497</v>
      </c>
      <c r="H6764" s="62">
        <v>0.97530350094591889</v>
      </c>
      <c r="I6764" s="62">
        <v>0.90772112727180609</v>
      </c>
      <c r="J6764" s="62">
        <v>0.43009944334507655</v>
      </c>
      <c r="K6764" s="62"/>
      <c r="L6764" s="65">
        <f t="shared" si="955"/>
        <v>0.12566610597536548</v>
      </c>
      <c r="M6764" s="65">
        <f t="shared" si="956"/>
        <v>8.1447535212032879E-2</v>
      </c>
      <c r="N6764" s="65">
        <f t="shared" si="957"/>
        <v>0.14813904313923551</v>
      </c>
      <c r="O6764" s="65">
        <f t="shared" si="958"/>
        <v>0.11542962554056199</v>
      </c>
      <c r="P6764" s="65">
        <f t="shared" si="959"/>
        <v>0.12894652954396396</v>
      </c>
      <c r="Q6764" s="65">
        <f t="shared" si="960"/>
        <v>0.16881212702795348</v>
      </c>
      <c r="R6764" s="65">
        <f t="shared" si="961"/>
        <v>0.15711451265616053</v>
      </c>
      <c r="S6764" s="65">
        <f t="shared" si="962"/>
        <v>7.4444520904726225E-2</v>
      </c>
      <c r="T6764" s="66">
        <f>(L6764*'Football Field'!$F$4)+(M6764*'Football Field'!$F$5)+(N6764*'Football Field'!$F$6)+(O6764*'Football Field'!$F$7)+(P6764*'Football Field'!$F$8)+(Q6764*'Football Field'!$F$9)+(R6764*'Football Field'!$F$10)+(S6764*'Football Field'!$F$11)</f>
        <v>144765574.94928747</v>
      </c>
    </row>
    <row r="6765" spans="2:20" x14ac:dyDescent="0.3">
      <c r="B6765" s="62">
        <f t="shared" si="954"/>
        <v>6738</v>
      </c>
      <c r="C6765" s="62">
        <v>0.36952720750216483</v>
      </c>
      <c r="D6765" s="62">
        <v>0.21943798414693527</v>
      </c>
      <c r="E6765" s="62">
        <v>0.1799377446975241</v>
      </c>
      <c r="F6765" s="62">
        <v>0.72381654980050036</v>
      </c>
      <c r="G6765" s="62">
        <v>0.53931042689907804</v>
      </c>
      <c r="H6765" s="62">
        <v>0.2511964997608106</v>
      </c>
      <c r="I6765" s="62">
        <v>0.25689939629834935</v>
      </c>
      <c r="J6765" s="62">
        <v>0.70258272452633375</v>
      </c>
      <c r="K6765" s="62"/>
      <c r="L6765" s="65">
        <f t="shared" si="955"/>
        <v>0.1139563434917507</v>
      </c>
      <c r="M6765" s="65">
        <f t="shared" si="956"/>
        <v>6.7671201981626766E-2</v>
      </c>
      <c r="N6765" s="65">
        <f t="shared" si="957"/>
        <v>5.5489953176889886E-2</v>
      </c>
      <c r="O6765" s="65">
        <f t="shared" si="958"/>
        <v>0.22321357047463541</v>
      </c>
      <c r="P6765" s="65">
        <f t="shared" si="959"/>
        <v>0.16631480174848559</v>
      </c>
      <c r="Q6765" s="65">
        <f t="shared" si="960"/>
        <v>7.7465025658498249E-2</v>
      </c>
      <c r="R6765" s="65">
        <f t="shared" si="961"/>
        <v>7.9223708709531437E-2</v>
      </c>
      <c r="S6765" s="65">
        <f t="shared" si="962"/>
        <v>0.2166653947585819</v>
      </c>
      <c r="T6765" s="66">
        <f>(L6765*'Football Field'!$F$4)+(M6765*'Football Field'!$F$5)+(N6765*'Football Field'!$F$6)+(O6765*'Football Field'!$F$7)+(P6765*'Football Field'!$F$8)+(Q6765*'Football Field'!$F$9)+(R6765*'Football Field'!$F$10)+(S6765*'Football Field'!$F$11)</f>
        <v>136562213.97710818</v>
      </c>
    </row>
    <row r="6766" spans="2:20" x14ac:dyDescent="0.3">
      <c r="B6766" s="62">
        <f t="shared" si="954"/>
        <v>6739</v>
      </c>
      <c r="C6766" s="62">
        <v>0.55185570180843568</v>
      </c>
      <c r="D6766" s="62">
        <v>0.60706363343660907</v>
      </c>
      <c r="E6766" s="62">
        <v>0.50800993277657158</v>
      </c>
      <c r="F6766" s="62">
        <v>0.81771486574022823</v>
      </c>
      <c r="G6766" s="62">
        <v>0.71475874781919624</v>
      </c>
      <c r="H6766" s="62">
        <v>0.91987534423600625</v>
      </c>
      <c r="I6766" s="62">
        <v>0.32587753692287069</v>
      </c>
      <c r="J6766" s="62">
        <v>0.80933894609858115</v>
      </c>
      <c r="K6766" s="62"/>
      <c r="L6766" s="65">
        <f t="shared" si="955"/>
        <v>0.10502545580266134</v>
      </c>
      <c r="M6766" s="65">
        <f t="shared" si="956"/>
        <v>0.11553225706279184</v>
      </c>
      <c r="N6766" s="65">
        <f t="shared" si="957"/>
        <v>9.6681024708628299E-2</v>
      </c>
      <c r="O6766" s="65">
        <f t="shared" si="958"/>
        <v>0.15562197909625133</v>
      </c>
      <c r="P6766" s="65">
        <f t="shared" si="959"/>
        <v>0.13602806500440703</v>
      </c>
      <c r="Q6766" s="65">
        <f t="shared" si="960"/>
        <v>0.17506447245796994</v>
      </c>
      <c r="R6766" s="65">
        <f t="shared" si="961"/>
        <v>6.2018815315337067E-2</v>
      </c>
      <c r="S6766" s="65">
        <f t="shared" si="962"/>
        <v>0.15402793055195305</v>
      </c>
      <c r="T6766" s="66">
        <f>(L6766*'Football Field'!$F$4)+(M6766*'Football Field'!$F$5)+(N6766*'Football Field'!$F$6)+(O6766*'Football Field'!$F$7)+(P6766*'Football Field'!$F$8)+(Q6766*'Football Field'!$F$9)+(R6766*'Football Field'!$F$10)+(S6766*'Football Field'!$F$11)</f>
        <v>131692306.90850756</v>
      </c>
    </row>
    <row r="6767" spans="2:20" x14ac:dyDescent="0.3">
      <c r="B6767" s="62">
        <f t="shared" si="954"/>
        <v>6740</v>
      </c>
      <c r="C6767" s="62">
        <v>0.43707873988914026</v>
      </c>
      <c r="D6767" s="62">
        <v>0.18694243841272662</v>
      </c>
      <c r="E6767" s="62">
        <v>0.94282856131494674</v>
      </c>
      <c r="F6767" s="62">
        <v>0.23480923589210001</v>
      </c>
      <c r="G6767" s="62">
        <v>0.38755381138668854</v>
      </c>
      <c r="H6767" s="62">
        <v>0.45999853135672997</v>
      </c>
      <c r="I6767" s="62">
        <v>0.18472838742769715</v>
      </c>
      <c r="J6767" s="62">
        <v>0.95092608395124978</v>
      </c>
      <c r="K6767" s="62"/>
      <c r="L6767" s="65">
        <f t="shared" si="955"/>
        <v>0.11548064427714368</v>
      </c>
      <c r="M6767" s="65">
        <f t="shared" si="956"/>
        <v>4.9392091768447756E-2</v>
      </c>
      <c r="N6767" s="65">
        <f t="shared" si="957"/>
        <v>0.2491048860696318</v>
      </c>
      <c r="O6767" s="65">
        <f t="shared" si="958"/>
        <v>6.2038986041556596E-2</v>
      </c>
      <c r="P6767" s="65">
        <f t="shared" si="959"/>
        <v>0.10239565493931133</v>
      </c>
      <c r="Q6767" s="65">
        <f t="shared" si="960"/>
        <v>0.12153628607305068</v>
      </c>
      <c r="R6767" s="65">
        <f t="shared" si="961"/>
        <v>4.8807117001021416E-2</v>
      </c>
      <c r="S6767" s="65">
        <f t="shared" si="962"/>
        <v>0.25124433382983674</v>
      </c>
      <c r="T6767" s="66">
        <f>(L6767*'Football Field'!$F$4)+(M6767*'Football Field'!$F$5)+(N6767*'Football Field'!$F$6)+(O6767*'Football Field'!$F$7)+(P6767*'Football Field'!$F$8)+(Q6767*'Football Field'!$F$9)+(R6767*'Football Field'!$F$10)+(S6767*'Football Field'!$F$11)</f>
        <v>131339844.81428531</v>
      </c>
    </row>
    <row r="6768" spans="2:20" x14ac:dyDescent="0.3">
      <c r="B6768" s="62">
        <f t="shared" si="954"/>
        <v>6741</v>
      </c>
      <c r="C6768" s="62">
        <v>0.7762276821126507</v>
      </c>
      <c r="D6768" s="62">
        <v>0.28869657919216185</v>
      </c>
      <c r="E6768" s="62">
        <v>0.90481592286925538</v>
      </c>
      <c r="F6768" s="62">
        <v>0.53129393065465946</v>
      </c>
      <c r="G6768" s="62">
        <v>0.36795928871043415</v>
      </c>
      <c r="H6768" s="62">
        <v>0.98805786082938485</v>
      </c>
      <c r="I6768" s="62">
        <v>0.9899802152225633</v>
      </c>
      <c r="J6768" s="62">
        <v>0.68157953886304357</v>
      </c>
      <c r="K6768" s="62"/>
      <c r="L6768" s="65">
        <f t="shared" si="955"/>
        <v>0.14040193450428182</v>
      </c>
      <c r="M6768" s="65">
        <f t="shared" si="956"/>
        <v>5.221864555645369E-2</v>
      </c>
      <c r="N6768" s="65">
        <f t="shared" si="957"/>
        <v>0.16366062286694386</v>
      </c>
      <c r="O6768" s="65">
        <f t="shared" si="958"/>
        <v>9.6098989218310726E-2</v>
      </c>
      <c r="P6768" s="65">
        <f t="shared" si="959"/>
        <v>6.6555467093309589E-2</v>
      </c>
      <c r="Q6768" s="65">
        <f t="shared" si="960"/>
        <v>0.17871719633219094</v>
      </c>
      <c r="R6768" s="65">
        <f t="shared" si="961"/>
        <v>0.1790649065231886</v>
      </c>
      <c r="S6768" s="65">
        <f t="shared" si="962"/>
        <v>0.12328223790532095</v>
      </c>
      <c r="T6768" s="66">
        <f>(L6768*'Football Field'!$F$4)+(M6768*'Football Field'!$F$5)+(N6768*'Football Field'!$F$6)+(O6768*'Football Field'!$F$7)+(P6768*'Football Field'!$F$8)+(Q6768*'Football Field'!$F$9)+(R6768*'Football Field'!$F$10)+(S6768*'Football Field'!$F$11)</f>
        <v>143366673.78211716</v>
      </c>
    </row>
    <row r="6769" spans="2:20" x14ac:dyDescent="0.3">
      <c r="B6769" s="62">
        <f t="shared" si="954"/>
        <v>6742</v>
      </c>
      <c r="C6769" s="62">
        <v>0.73628212727253362</v>
      </c>
      <c r="D6769" s="62">
        <v>0.24947996867822508</v>
      </c>
      <c r="E6769" s="62">
        <v>7.5742520720525675E-2</v>
      </c>
      <c r="F6769" s="62">
        <v>0.84701474585638403</v>
      </c>
      <c r="G6769" s="62">
        <v>0.79835554263429831</v>
      </c>
      <c r="H6769" s="62">
        <v>0.86472318554679206</v>
      </c>
      <c r="I6769" s="62">
        <v>5.1443319506369156E-2</v>
      </c>
      <c r="J6769" s="62">
        <v>0.51963081241969367</v>
      </c>
      <c r="K6769" s="62"/>
      <c r="L6769" s="65">
        <f t="shared" si="955"/>
        <v>0.17773120529536937</v>
      </c>
      <c r="M6769" s="65">
        <f t="shared" si="956"/>
        <v>6.0221990848107906E-2</v>
      </c>
      <c r="N6769" s="65">
        <f t="shared" si="957"/>
        <v>1.828349351577517E-2</v>
      </c>
      <c r="O6769" s="65">
        <f t="shared" si="958"/>
        <v>0.20446096150896192</v>
      </c>
      <c r="P6769" s="65">
        <f t="shared" si="959"/>
        <v>0.19271511230655086</v>
      </c>
      <c r="Q6769" s="65">
        <f t="shared" si="960"/>
        <v>0.20873560327126509</v>
      </c>
      <c r="R6769" s="65">
        <f t="shared" si="961"/>
        <v>1.2417907268958436E-2</v>
      </c>
      <c r="S6769" s="65">
        <f t="shared" si="962"/>
        <v>0.12543372598501124</v>
      </c>
      <c r="T6769" s="66">
        <f>(L6769*'Football Field'!$F$4)+(M6769*'Football Field'!$F$5)+(N6769*'Football Field'!$F$6)+(O6769*'Football Field'!$F$7)+(P6769*'Football Field'!$F$8)+(Q6769*'Football Field'!$F$9)+(R6769*'Football Field'!$F$10)+(S6769*'Football Field'!$F$11)</f>
        <v>127355835.13477099</v>
      </c>
    </row>
    <row r="6770" spans="2:20" x14ac:dyDescent="0.3">
      <c r="B6770" s="62">
        <f t="shared" si="954"/>
        <v>6743</v>
      </c>
      <c r="C6770" s="62">
        <v>0.45202098773871879</v>
      </c>
      <c r="D6770" s="62">
        <v>0.2965300906976287</v>
      </c>
      <c r="E6770" s="62">
        <v>0.30991202403683438</v>
      </c>
      <c r="F6770" s="62">
        <v>0.67255472442082276</v>
      </c>
      <c r="G6770" s="62">
        <v>8.9442155562770242E-2</v>
      </c>
      <c r="H6770" s="62">
        <v>0.53321588924918639</v>
      </c>
      <c r="I6770" s="62">
        <v>5.7988808703357542E-3</v>
      </c>
      <c r="J6770" s="62">
        <v>0.37656553260695258</v>
      </c>
      <c r="K6770" s="62"/>
      <c r="L6770" s="65">
        <f t="shared" si="955"/>
        <v>0.16520991674961547</v>
      </c>
      <c r="M6770" s="65">
        <f t="shared" si="956"/>
        <v>0.1083792853136913</v>
      </c>
      <c r="N6770" s="65">
        <f t="shared" si="957"/>
        <v>0.11327027080526983</v>
      </c>
      <c r="O6770" s="65">
        <f t="shared" si="958"/>
        <v>0.24581316585979202</v>
      </c>
      <c r="P6770" s="65">
        <f t="shared" si="959"/>
        <v>3.2690364994673225E-2</v>
      </c>
      <c r="Q6770" s="65">
        <f t="shared" si="960"/>
        <v>0.19488597888589701</v>
      </c>
      <c r="R6770" s="65">
        <f t="shared" si="961"/>
        <v>2.1194427953926736E-3</v>
      </c>
      <c r="S6770" s="65">
        <f t="shared" si="962"/>
        <v>0.13763157459566852</v>
      </c>
      <c r="T6770" s="66">
        <f>(L6770*'Football Field'!$F$4)+(M6770*'Football Field'!$F$5)+(N6770*'Football Field'!$F$6)+(O6770*'Football Field'!$F$7)+(P6770*'Football Field'!$F$8)+(Q6770*'Football Field'!$F$9)+(R6770*'Football Field'!$F$10)+(S6770*'Football Field'!$F$11)</f>
        <v>115587088.97798507</v>
      </c>
    </row>
    <row r="6771" spans="2:20" x14ac:dyDescent="0.3">
      <c r="B6771" s="62">
        <f t="shared" si="954"/>
        <v>6744</v>
      </c>
      <c r="C6771" s="62">
        <v>0.2763427146686277</v>
      </c>
      <c r="D6771" s="62">
        <v>0.5847860881731225</v>
      </c>
      <c r="E6771" s="62">
        <v>0.89070253902624086</v>
      </c>
      <c r="F6771" s="62">
        <v>0.53083413908917543</v>
      </c>
      <c r="G6771" s="62">
        <v>0.46979205360485221</v>
      </c>
      <c r="H6771" s="62">
        <v>0.28528044172833222</v>
      </c>
      <c r="I6771" s="62">
        <v>0.41484064144914667</v>
      </c>
      <c r="J6771" s="62">
        <v>0.17405202431331579</v>
      </c>
      <c r="K6771" s="62"/>
      <c r="L6771" s="65">
        <f t="shared" si="955"/>
        <v>7.6198196602730695E-2</v>
      </c>
      <c r="M6771" s="65">
        <f t="shared" si="956"/>
        <v>0.16124776573390195</v>
      </c>
      <c r="N6771" s="65">
        <f t="shared" si="957"/>
        <v>0.24560056618340068</v>
      </c>
      <c r="O6771" s="65">
        <f t="shared" si="958"/>
        <v>0.14637116141187811</v>
      </c>
      <c r="P6771" s="65">
        <f t="shared" si="959"/>
        <v>0.12953953682444258</v>
      </c>
      <c r="Q6771" s="65">
        <f t="shared" si="960"/>
        <v>7.8662667882509391E-2</v>
      </c>
      <c r="R6771" s="65">
        <f t="shared" si="961"/>
        <v>0.11438734252086141</v>
      </c>
      <c r="S6771" s="65">
        <f t="shared" si="962"/>
        <v>4.799276284027524E-2</v>
      </c>
      <c r="T6771" s="66">
        <f>(L6771*'Football Field'!$F$4)+(M6771*'Football Field'!$F$5)+(N6771*'Football Field'!$F$6)+(O6771*'Football Field'!$F$7)+(P6771*'Football Field'!$F$8)+(Q6771*'Football Field'!$F$9)+(R6771*'Football Field'!$F$10)+(S6771*'Football Field'!$F$11)</f>
        <v>141433035.06162581</v>
      </c>
    </row>
    <row r="6772" spans="2:20" x14ac:dyDescent="0.3">
      <c r="B6772" s="62">
        <f t="shared" si="954"/>
        <v>6745</v>
      </c>
      <c r="C6772" s="62">
        <v>0.92067475556347811</v>
      </c>
      <c r="D6772" s="62">
        <v>0.95883237138548194</v>
      </c>
      <c r="E6772" s="62">
        <v>0.5732477081612678</v>
      </c>
      <c r="F6772" s="62">
        <v>0.53695654628659939</v>
      </c>
      <c r="G6772" s="62">
        <v>0.32706140817285645</v>
      </c>
      <c r="H6772" s="62">
        <v>3.9448391021544182E-2</v>
      </c>
      <c r="I6772" s="62">
        <v>2.8132496750571168E-2</v>
      </c>
      <c r="J6772" s="62">
        <v>0.80171897951467808</v>
      </c>
      <c r="K6772" s="62"/>
      <c r="L6772" s="65">
        <f t="shared" si="955"/>
        <v>0.21993759569736113</v>
      </c>
      <c r="M6772" s="65">
        <f t="shared" si="956"/>
        <v>0.22905296921088686</v>
      </c>
      <c r="N6772" s="65">
        <f t="shared" si="957"/>
        <v>0.13694165274994224</v>
      </c>
      <c r="O6772" s="65">
        <f t="shared" si="958"/>
        <v>0.12827215156122632</v>
      </c>
      <c r="P6772" s="65">
        <f t="shared" si="959"/>
        <v>7.8130848406836442E-2</v>
      </c>
      <c r="Q6772" s="65">
        <f t="shared" si="960"/>
        <v>9.4237234408558676E-3</v>
      </c>
      <c r="R6772" s="65">
        <f t="shared" si="961"/>
        <v>6.7204989154911639E-3</v>
      </c>
      <c r="S6772" s="65">
        <f t="shared" si="962"/>
        <v>0.19152056001740003</v>
      </c>
      <c r="T6772" s="66">
        <f>(L6772*'Football Field'!$F$4)+(M6772*'Football Field'!$F$5)+(N6772*'Football Field'!$F$6)+(O6772*'Football Field'!$F$7)+(P6772*'Football Field'!$F$8)+(Q6772*'Football Field'!$F$9)+(R6772*'Football Field'!$F$10)+(S6772*'Football Field'!$F$11)</f>
        <v>119506329.51372449</v>
      </c>
    </row>
    <row r="6773" spans="2:20" x14ac:dyDescent="0.3">
      <c r="B6773" s="62">
        <f t="shared" si="954"/>
        <v>6746</v>
      </c>
      <c r="C6773" s="62">
        <v>0.69813080107950432</v>
      </c>
      <c r="D6773" s="62">
        <v>0.92352774136729165</v>
      </c>
      <c r="E6773" s="62">
        <v>0.19142720823483428</v>
      </c>
      <c r="F6773" s="62">
        <v>0.82899089153628513</v>
      </c>
      <c r="G6773" s="62">
        <v>0.91609327273335506</v>
      </c>
      <c r="H6773" s="62">
        <v>0.78129629673260415</v>
      </c>
      <c r="I6773" s="62">
        <v>0.33775368853535792</v>
      </c>
      <c r="J6773" s="62">
        <v>0.14713395444280275</v>
      </c>
      <c r="K6773" s="62"/>
      <c r="L6773" s="65">
        <f t="shared" si="955"/>
        <v>0.14470970043063125</v>
      </c>
      <c r="M6773" s="65">
        <f t="shared" si="956"/>
        <v>0.19143034884865184</v>
      </c>
      <c r="N6773" s="65">
        <f t="shared" si="957"/>
        <v>3.9679346499396549E-2</v>
      </c>
      <c r="O6773" s="65">
        <f t="shared" si="958"/>
        <v>0.17183459516245603</v>
      </c>
      <c r="P6773" s="65">
        <f t="shared" si="959"/>
        <v>0.1898893199652186</v>
      </c>
      <c r="Q6773" s="65">
        <f t="shared" si="960"/>
        <v>0.16194838112415719</v>
      </c>
      <c r="R6773" s="65">
        <f t="shared" si="961"/>
        <v>7.0010139950444999E-2</v>
      </c>
      <c r="S6773" s="65">
        <f t="shared" si="962"/>
        <v>3.0498168019043464E-2</v>
      </c>
      <c r="T6773" s="66">
        <f>(L6773*'Football Field'!$F$4)+(M6773*'Football Field'!$F$5)+(N6773*'Football Field'!$F$6)+(O6773*'Football Field'!$F$7)+(P6773*'Football Field'!$F$8)+(Q6773*'Football Field'!$F$9)+(R6773*'Football Field'!$F$10)+(S6773*'Football Field'!$F$11)</f>
        <v>134450802.99870509</v>
      </c>
    </row>
    <row r="6774" spans="2:20" x14ac:dyDescent="0.3">
      <c r="B6774" s="62">
        <f t="shared" si="954"/>
        <v>6747</v>
      </c>
      <c r="C6774" s="62">
        <v>0.44062926039535943</v>
      </c>
      <c r="D6774" s="62">
        <v>0.92840803043935516</v>
      </c>
      <c r="E6774" s="62">
        <v>0.54974127078167301</v>
      </c>
      <c r="F6774" s="62">
        <v>0.93133708672730897</v>
      </c>
      <c r="G6774" s="62">
        <v>0.21884035355101505</v>
      </c>
      <c r="H6774" s="62">
        <v>0.34271296348672708</v>
      </c>
      <c r="I6774" s="62">
        <v>0.57087238258799888</v>
      </c>
      <c r="J6774" s="62">
        <v>0.68815316203211807</v>
      </c>
      <c r="K6774" s="62"/>
      <c r="L6774" s="65">
        <f t="shared" si="955"/>
        <v>9.4339130819157915E-2</v>
      </c>
      <c r="M6774" s="65">
        <f t="shared" si="956"/>
        <v>0.19877301511612797</v>
      </c>
      <c r="N6774" s="65">
        <f t="shared" si="957"/>
        <v>0.11770011282144204</v>
      </c>
      <c r="O6774" s="65">
        <f t="shared" si="958"/>
        <v>0.19940012876735944</v>
      </c>
      <c r="P6774" s="65">
        <f t="shared" si="959"/>
        <v>4.6853921420551684E-2</v>
      </c>
      <c r="Q6774" s="65">
        <f t="shared" si="960"/>
        <v>7.3375161392564059E-2</v>
      </c>
      <c r="R6774" s="65">
        <f t="shared" si="961"/>
        <v>0.12222430333766546</v>
      </c>
      <c r="S6774" s="65">
        <f t="shared" si="962"/>
        <v>0.14733422632513143</v>
      </c>
      <c r="T6774" s="66">
        <f>(L6774*'Football Field'!$F$4)+(M6774*'Football Field'!$F$5)+(N6774*'Football Field'!$F$6)+(O6774*'Football Field'!$F$7)+(P6774*'Football Field'!$F$8)+(Q6774*'Football Field'!$F$9)+(R6774*'Football Field'!$F$10)+(S6774*'Football Field'!$F$11)</f>
        <v>133333742.37869743</v>
      </c>
    </row>
    <row r="6775" spans="2:20" x14ac:dyDescent="0.3">
      <c r="B6775" s="62">
        <f t="shared" si="954"/>
        <v>6748</v>
      </c>
      <c r="C6775" s="62">
        <v>0.4207435984408946</v>
      </c>
      <c r="D6775" s="62">
        <v>0.80445366534402141</v>
      </c>
      <c r="E6775" s="62">
        <v>0.27909491507317241</v>
      </c>
      <c r="F6775" s="62">
        <v>0.24134776529208546</v>
      </c>
      <c r="G6775" s="62">
        <v>0.99398910827449949</v>
      </c>
      <c r="H6775" s="62">
        <v>0.30591918243620031</v>
      </c>
      <c r="I6775" s="62">
        <v>7.1004538802754369E-2</v>
      </c>
      <c r="J6775" s="62">
        <v>0.77909033853604515</v>
      </c>
      <c r="K6775" s="62"/>
      <c r="L6775" s="65">
        <f t="shared" si="955"/>
        <v>0.10800363029233495</v>
      </c>
      <c r="M6775" s="65">
        <f t="shared" si="956"/>
        <v>0.20650086318861666</v>
      </c>
      <c r="N6775" s="65">
        <f t="shared" si="957"/>
        <v>7.1642834580804712E-2</v>
      </c>
      <c r="O6775" s="65">
        <f t="shared" si="958"/>
        <v>6.1953253504222712E-2</v>
      </c>
      <c r="P6775" s="65">
        <f t="shared" si="959"/>
        <v>0.25515404764920679</v>
      </c>
      <c r="Q6775" s="65">
        <f t="shared" si="960"/>
        <v>7.8528544228853456E-2</v>
      </c>
      <c r="R6775" s="65">
        <f t="shared" si="961"/>
        <v>1.8226653920220555E-2</v>
      </c>
      <c r="S6775" s="65">
        <f t="shared" si="962"/>
        <v>0.19999017263574029</v>
      </c>
      <c r="T6775" s="66">
        <f>(L6775*'Football Field'!$F$4)+(M6775*'Football Field'!$F$5)+(N6775*'Football Field'!$F$6)+(O6775*'Football Field'!$F$7)+(P6775*'Football Field'!$F$8)+(Q6775*'Football Field'!$F$9)+(R6775*'Football Field'!$F$10)+(S6775*'Football Field'!$F$11)</f>
        <v>134111887.32234314</v>
      </c>
    </row>
    <row r="6776" spans="2:20" x14ac:dyDescent="0.3">
      <c r="B6776" s="62">
        <f t="shared" si="954"/>
        <v>6749</v>
      </c>
      <c r="C6776" s="62">
        <v>0.35027451443083402</v>
      </c>
      <c r="D6776" s="62">
        <v>0.79354457907861942</v>
      </c>
      <c r="E6776" s="62">
        <v>0.95563766570657271</v>
      </c>
      <c r="F6776" s="62">
        <v>0.32564247480262687</v>
      </c>
      <c r="G6776" s="62">
        <v>0.37524677187241251</v>
      </c>
      <c r="H6776" s="62">
        <v>0.2705791641486861</v>
      </c>
      <c r="I6776" s="62">
        <v>0.9554571562044889</v>
      </c>
      <c r="J6776" s="62">
        <v>0.82547102659378313</v>
      </c>
      <c r="K6776" s="62"/>
      <c r="L6776" s="65">
        <f t="shared" si="955"/>
        <v>7.2193961556143452E-2</v>
      </c>
      <c r="M6776" s="65">
        <f t="shared" si="956"/>
        <v>0.16355493898315096</v>
      </c>
      <c r="N6776" s="65">
        <f t="shared" si="957"/>
        <v>0.19696342741842884</v>
      </c>
      <c r="O6776" s="65">
        <f t="shared" si="958"/>
        <v>6.7117130531603314E-2</v>
      </c>
      <c r="P6776" s="65">
        <f t="shared" si="959"/>
        <v>7.7340913787700763E-2</v>
      </c>
      <c r="Q6776" s="65">
        <f t="shared" si="960"/>
        <v>5.5768207419215295E-2</v>
      </c>
      <c r="R6776" s="65">
        <f t="shared" si="961"/>
        <v>0.19692622318141739</v>
      </c>
      <c r="S6776" s="65">
        <f t="shared" si="962"/>
        <v>0.17013519712233993</v>
      </c>
      <c r="T6776" s="66">
        <f>(L6776*'Football Field'!$F$4)+(M6776*'Football Field'!$F$5)+(N6776*'Football Field'!$F$6)+(O6776*'Football Field'!$F$7)+(P6776*'Football Field'!$F$8)+(Q6776*'Football Field'!$F$9)+(R6776*'Football Field'!$F$10)+(S6776*'Football Field'!$F$11)</f>
        <v>147732265.41193131</v>
      </c>
    </row>
    <row r="6777" spans="2:20" x14ac:dyDescent="0.3">
      <c r="B6777" s="62">
        <f t="shared" si="954"/>
        <v>6750</v>
      </c>
      <c r="C6777" s="62">
        <v>0.32079226699431296</v>
      </c>
      <c r="D6777" s="62">
        <v>0.81072553650957913</v>
      </c>
      <c r="E6777" s="62">
        <v>0.14440366670131921</v>
      </c>
      <c r="F6777" s="62">
        <v>0.24230243906425553</v>
      </c>
      <c r="G6777" s="62">
        <v>0.43092693788705705</v>
      </c>
      <c r="H6777" s="62">
        <v>0.53000302602891591</v>
      </c>
      <c r="I6777" s="62">
        <v>3.4909593507865044E-2</v>
      </c>
      <c r="J6777" s="62">
        <v>4.1037046493567875E-2</v>
      </c>
      <c r="K6777" s="62"/>
      <c r="L6777" s="65">
        <f t="shared" si="955"/>
        <v>0.12554976422207434</v>
      </c>
      <c r="M6777" s="65">
        <f t="shared" si="956"/>
        <v>0.31729692523852782</v>
      </c>
      <c r="N6777" s="65">
        <f t="shared" si="957"/>
        <v>5.6515845837004045E-2</v>
      </c>
      <c r="O6777" s="65">
        <f t="shared" si="958"/>
        <v>9.4830883487257253E-2</v>
      </c>
      <c r="P6777" s="65">
        <f t="shared" si="959"/>
        <v>0.16865361486291569</v>
      </c>
      <c r="Q6777" s="65">
        <f t="shared" si="960"/>
        <v>0.20742942334110559</v>
      </c>
      <c r="R6777" s="65">
        <f t="shared" si="961"/>
        <v>1.3662708503128018E-2</v>
      </c>
      <c r="S6777" s="65">
        <f t="shared" si="962"/>
        <v>1.6060834507987336E-2</v>
      </c>
      <c r="T6777" s="66">
        <f>(L6777*'Football Field'!$F$4)+(M6777*'Football Field'!$F$5)+(N6777*'Football Field'!$F$6)+(O6777*'Football Field'!$F$7)+(P6777*'Football Field'!$F$8)+(Q6777*'Football Field'!$F$9)+(R6777*'Football Field'!$F$10)+(S6777*'Football Field'!$F$11)</f>
        <v>124359511.39697848</v>
      </c>
    </row>
    <row r="6778" spans="2:20" x14ac:dyDescent="0.3">
      <c r="B6778" s="62">
        <f t="shared" si="954"/>
        <v>6751</v>
      </c>
      <c r="C6778" s="62">
        <v>0.87707553815011097</v>
      </c>
      <c r="D6778" s="62">
        <v>0.63573063273654384</v>
      </c>
      <c r="E6778" s="62">
        <v>0.1711453443357035</v>
      </c>
      <c r="F6778" s="62">
        <v>0.40573884183595188</v>
      </c>
      <c r="G6778" s="62">
        <v>0.31964161139023606</v>
      </c>
      <c r="H6778" s="62">
        <v>0.34349690104089126</v>
      </c>
      <c r="I6778" s="62">
        <v>0.1692922614246597</v>
      </c>
      <c r="J6778" s="62">
        <v>0.17706937900690345</v>
      </c>
      <c r="K6778" s="62"/>
      <c r="L6778" s="65">
        <f t="shared" si="955"/>
        <v>0.28300149195167346</v>
      </c>
      <c r="M6778" s="65">
        <f t="shared" si="956"/>
        <v>0.20512796186664523</v>
      </c>
      <c r="N6778" s="65">
        <f t="shared" si="957"/>
        <v>5.5222595638390111E-2</v>
      </c>
      <c r="O6778" s="65">
        <f t="shared" si="958"/>
        <v>0.13091768335541729</v>
      </c>
      <c r="P6778" s="65">
        <f t="shared" si="959"/>
        <v>0.10313712899126803</v>
      </c>
      <c r="Q6778" s="65">
        <f t="shared" si="960"/>
        <v>0.11083439367192921</v>
      </c>
      <c r="R6778" s="65">
        <f t="shared" si="961"/>
        <v>5.4624670823793596E-2</v>
      </c>
      <c r="S6778" s="65">
        <f t="shared" si="962"/>
        <v>5.7134073700882936E-2</v>
      </c>
      <c r="T6778" s="66">
        <f>(L6778*'Football Field'!$F$4)+(M6778*'Football Field'!$F$5)+(N6778*'Football Field'!$F$6)+(O6778*'Football Field'!$F$7)+(P6778*'Football Field'!$F$8)+(Q6778*'Football Field'!$F$9)+(R6778*'Football Field'!$F$10)+(S6778*'Football Field'!$F$11)</f>
        <v>124816961.92317912</v>
      </c>
    </row>
    <row r="6779" spans="2:20" x14ac:dyDescent="0.3">
      <c r="B6779" s="62">
        <f t="shared" si="954"/>
        <v>6752</v>
      </c>
      <c r="C6779" s="62">
        <v>0.87160735206099405</v>
      </c>
      <c r="D6779" s="62">
        <v>0.37616820752492197</v>
      </c>
      <c r="E6779" s="62">
        <v>0.97797408389855789</v>
      </c>
      <c r="F6779" s="62">
        <v>0.3776283736934708</v>
      </c>
      <c r="G6779" s="62">
        <v>0.22848015094354812</v>
      </c>
      <c r="H6779" s="62">
        <v>0.47345637233102134</v>
      </c>
      <c r="I6779" s="62">
        <v>0.33632918164093117</v>
      </c>
      <c r="J6779" s="62">
        <v>0.68526833080615523</v>
      </c>
      <c r="K6779" s="62"/>
      <c r="L6779" s="65">
        <f t="shared" si="955"/>
        <v>0.20143865680766548</v>
      </c>
      <c r="M6779" s="65">
        <f t="shared" si="956"/>
        <v>8.6936873901294037E-2</v>
      </c>
      <c r="N6779" s="65">
        <f t="shared" si="957"/>
        <v>0.22602125301880965</v>
      </c>
      <c r="O6779" s="65">
        <f t="shared" si="958"/>
        <v>8.7274335386689925E-2</v>
      </c>
      <c r="P6779" s="65">
        <f t="shared" si="959"/>
        <v>5.2804436085183731E-2</v>
      </c>
      <c r="Q6779" s="65">
        <f t="shared" si="960"/>
        <v>0.10942130705285381</v>
      </c>
      <c r="R6779" s="65">
        <f t="shared" si="961"/>
        <v>7.7729608905627356E-2</v>
      </c>
      <c r="S6779" s="65">
        <f t="shared" si="962"/>
        <v>0.15837352884187586</v>
      </c>
      <c r="T6779" s="66">
        <f>(L6779*'Football Field'!$F$4)+(M6779*'Football Field'!$F$5)+(N6779*'Football Field'!$F$6)+(O6779*'Football Field'!$F$7)+(P6779*'Football Field'!$F$8)+(Q6779*'Football Field'!$F$9)+(R6779*'Football Field'!$F$10)+(S6779*'Football Field'!$F$11)</f>
        <v>129611206.10870512</v>
      </c>
    </row>
    <row r="6780" spans="2:20" x14ac:dyDescent="0.3">
      <c r="B6780" s="62">
        <f t="shared" si="954"/>
        <v>6753</v>
      </c>
      <c r="C6780" s="62">
        <v>0.34061824320258915</v>
      </c>
      <c r="D6780" s="62">
        <v>0.75746210652429891</v>
      </c>
      <c r="E6780" s="62">
        <v>0.48041506524071864</v>
      </c>
      <c r="F6780" s="62">
        <v>0.88230486151695608</v>
      </c>
      <c r="G6780" s="62">
        <v>0.82185865191745544</v>
      </c>
      <c r="H6780" s="62">
        <v>0.94804731264410969</v>
      </c>
      <c r="I6780" s="62">
        <v>0.25396708694699455</v>
      </c>
      <c r="J6780" s="62">
        <v>0.41653833945247898</v>
      </c>
      <c r="K6780" s="62"/>
      <c r="L6780" s="65">
        <f t="shared" si="955"/>
        <v>6.949674209441184E-2</v>
      </c>
      <c r="M6780" s="65">
        <f t="shared" si="956"/>
        <v>0.15454588740891306</v>
      </c>
      <c r="N6780" s="65">
        <f t="shared" si="957"/>
        <v>9.8019652656850045E-2</v>
      </c>
      <c r="O6780" s="65">
        <f t="shared" si="958"/>
        <v>0.18001770202607739</v>
      </c>
      <c r="P6780" s="65">
        <f t="shared" si="959"/>
        <v>0.16768479055420785</v>
      </c>
      <c r="Q6780" s="65">
        <f t="shared" si="960"/>
        <v>0.1934312119064652</v>
      </c>
      <c r="R6780" s="65">
        <f t="shared" si="961"/>
        <v>5.1817204434134623E-2</v>
      </c>
      <c r="S6780" s="65">
        <f t="shared" si="962"/>
        <v>8.4986808918940074E-2</v>
      </c>
      <c r="T6780" s="66">
        <f>(L6780*'Football Field'!$F$4)+(M6780*'Football Field'!$F$5)+(N6780*'Football Field'!$F$6)+(O6780*'Football Field'!$F$7)+(P6780*'Football Field'!$F$8)+(Q6780*'Football Field'!$F$9)+(R6780*'Football Field'!$F$10)+(S6780*'Football Field'!$F$11)</f>
        <v>132591251.3741594</v>
      </c>
    </row>
    <row r="6781" spans="2:20" x14ac:dyDescent="0.3">
      <c r="B6781" s="62">
        <f t="shared" si="954"/>
        <v>6754</v>
      </c>
      <c r="C6781" s="62">
        <v>0.74927990861868332</v>
      </c>
      <c r="D6781" s="62">
        <v>0.15018193222176046</v>
      </c>
      <c r="E6781" s="62">
        <v>0.5522244385089955</v>
      </c>
      <c r="F6781" s="62">
        <v>0.58163916466312271</v>
      </c>
      <c r="G6781" s="62">
        <v>0.17991455279352686</v>
      </c>
      <c r="H6781" s="62">
        <v>0.53249844421037451</v>
      </c>
      <c r="I6781" s="62">
        <v>0.2119280846623639</v>
      </c>
      <c r="J6781" s="62">
        <v>0.42312162462743141</v>
      </c>
      <c r="K6781" s="62"/>
      <c r="L6781" s="65">
        <f t="shared" si="955"/>
        <v>0.22162876681604776</v>
      </c>
      <c r="M6781" s="65">
        <f t="shared" si="956"/>
        <v>4.4422165940257385E-2</v>
      </c>
      <c r="N6781" s="65">
        <f t="shared" si="957"/>
        <v>0.16334192323141294</v>
      </c>
      <c r="O6781" s="65">
        <f t="shared" si="958"/>
        <v>0.17204247613398466</v>
      </c>
      <c r="P6781" s="65">
        <f t="shared" si="959"/>
        <v>5.3216748519787839E-2</v>
      </c>
      <c r="Q6781" s="65">
        <f t="shared" si="960"/>
        <v>0.15750719078985667</v>
      </c>
      <c r="R6781" s="65">
        <f t="shared" si="961"/>
        <v>6.2685999607270795E-2</v>
      </c>
      <c r="S6781" s="65">
        <f t="shared" si="962"/>
        <v>0.12515472896138188</v>
      </c>
      <c r="T6781" s="66">
        <f>(L6781*'Football Field'!$F$4)+(M6781*'Football Field'!$F$5)+(N6781*'Football Field'!$F$6)+(O6781*'Football Field'!$F$7)+(P6781*'Football Field'!$F$8)+(Q6781*'Football Field'!$F$9)+(R6781*'Football Field'!$F$10)+(S6781*'Football Field'!$F$11)</f>
        <v>126299858.00955351</v>
      </c>
    </row>
    <row r="6782" spans="2:20" x14ac:dyDescent="0.3">
      <c r="B6782" s="62">
        <f t="shared" si="954"/>
        <v>6755</v>
      </c>
      <c r="C6782" s="62">
        <v>0.19570355534093631</v>
      </c>
      <c r="D6782" s="62">
        <v>0.29773314346444513</v>
      </c>
      <c r="E6782" s="62">
        <v>0.78720918643911486</v>
      </c>
      <c r="F6782" s="62">
        <v>0.3581420897886044</v>
      </c>
      <c r="G6782" s="62">
        <v>0.61197655674019658</v>
      </c>
      <c r="H6782" s="62">
        <v>0.24382826799951995</v>
      </c>
      <c r="I6782" s="62">
        <v>0.14074228280924828</v>
      </c>
      <c r="J6782" s="62">
        <v>0.4226106863526391</v>
      </c>
      <c r="K6782" s="62"/>
      <c r="L6782" s="65">
        <f t="shared" si="955"/>
        <v>6.3998373460073976E-2</v>
      </c>
      <c r="M6782" s="65">
        <f t="shared" si="956"/>
        <v>9.7363774887403026E-2</v>
      </c>
      <c r="N6782" s="65">
        <f t="shared" si="957"/>
        <v>0.25743072177285692</v>
      </c>
      <c r="O6782" s="65">
        <f t="shared" si="958"/>
        <v>0.11711852231878207</v>
      </c>
      <c r="P6782" s="65">
        <f t="shared" si="959"/>
        <v>0.20012668731970046</v>
      </c>
      <c r="Q6782" s="65">
        <f t="shared" si="960"/>
        <v>7.9735968661230491E-2</v>
      </c>
      <c r="R6782" s="65">
        <f t="shared" si="961"/>
        <v>4.6025107521209772E-2</v>
      </c>
      <c r="S6782" s="65">
        <f t="shared" si="962"/>
        <v>0.13820084405874333</v>
      </c>
      <c r="T6782" s="66">
        <f>(L6782*'Football Field'!$F$4)+(M6782*'Football Field'!$F$5)+(N6782*'Football Field'!$F$6)+(O6782*'Football Field'!$F$7)+(P6782*'Football Field'!$F$8)+(Q6782*'Football Field'!$F$9)+(R6782*'Football Field'!$F$10)+(S6782*'Football Field'!$F$11)</f>
        <v>138794725.1363126</v>
      </c>
    </row>
    <row r="6783" spans="2:20" x14ac:dyDescent="0.3">
      <c r="B6783" s="62">
        <f t="shared" si="954"/>
        <v>6756</v>
      </c>
      <c r="C6783" s="62">
        <v>0.8601803195396942</v>
      </c>
      <c r="D6783" s="62">
        <v>0.17533748018539586</v>
      </c>
      <c r="E6783" s="62">
        <v>0.12937981017972489</v>
      </c>
      <c r="F6783" s="62">
        <v>2.7199391099163472E-2</v>
      </c>
      <c r="G6783" s="62">
        <v>0.80837539999245822</v>
      </c>
      <c r="H6783" s="62">
        <v>6.4890831839284679E-2</v>
      </c>
      <c r="I6783" s="62">
        <v>0.94649200479069262</v>
      </c>
      <c r="J6783" s="62">
        <v>0.86377637035678312</v>
      </c>
      <c r="K6783" s="62"/>
      <c r="L6783" s="65">
        <f t="shared" si="955"/>
        <v>0.22194584174818285</v>
      </c>
      <c r="M6783" s="65">
        <f t="shared" si="956"/>
        <v>4.5241007897713487E-2</v>
      </c>
      <c r="N6783" s="65">
        <f t="shared" si="957"/>
        <v>3.3382896845309713E-2</v>
      </c>
      <c r="O6783" s="65">
        <f t="shared" si="958"/>
        <v>7.0180537910612979E-3</v>
      </c>
      <c r="P6783" s="65">
        <f t="shared" si="959"/>
        <v>0.20857900898716245</v>
      </c>
      <c r="Q6783" s="65">
        <f t="shared" si="960"/>
        <v>1.6743292036740458E-2</v>
      </c>
      <c r="R6783" s="65">
        <f t="shared" si="961"/>
        <v>0.24421619506897058</v>
      </c>
      <c r="S6783" s="65">
        <f t="shared" si="962"/>
        <v>0.22287370362485906</v>
      </c>
      <c r="T6783" s="66">
        <f>(L6783*'Football Field'!$F$4)+(M6783*'Football Field'!$F$5)+(N6783*'Football Field'!$F$6)+(O6783*'Football Field'!$F$7)+(P6783*'Football Field'!$F$8)+(Q6783*'Football Field'!$F$9)+(R6783*'Football Field'!$F$10)+(S6783*'Football Field'!$F$11)</f>
        <v>160415073.42438647</v>
      </c>
    </row>
    <row r="6784" spans="2:20" x14ac:dyDescent="0.3">
      <c r="B6784" s="62">
        <f t="shared" si="954"/>
        <v>6757</v>
      </c>
      <c r="C6784" s="62">
        <v>0.74663037863547965</v>
      </c>
      <c r="D6784" s="62">
        <v>0.30742485723552349</v>
      </c>
      <c r="E6784" s="62">
        <v>0.80643062560509227</v>
      </c>
      <c r="F6784" s="62">
        <v>0.88265781349491512</v>
      </c>
      <c r="G6784" s="62">
        <v>0.57563657277755342</v>
      </c>
      <c r="H6784" s="62">
        <v>0.78432829482712618</v>
      </c>
      <c r="I6784" s="62">
        <v>0.82422126394273054</v>
      </c>
      <c r="J6784" s="62">
        <v>0.12532023653584767</v>
      </c>
      <c r="K6784" s="62"/>
      <c r="L6784" s="65">
        <f t="shared" si="955"/>
        <v>0.14777005576743851</v>
      </c>
      <c r="M6784" s="65">
        <f t="shared" si="956"/>
        <v>6.0844280647960484E-2</v>
      </c>
      <c r="N6784" s="65">
        <f t="shared" si="957"/>
        <v>0.15960547806267905</v>
      </c>
      <c r="O6784" s="65">
        <f t="shared" si="958"/>
        <v>0.17469205386751047</v>
      </c>
      <c r="P6784" s="65">
        <f t="shared" si="959"/>
        <v>0.11392765536351848</v>
      </c>
      <c r="Q6784" s="65">
        <f t="shared" si="960"/>
        <v>0.15523107441516154</v>
      </c>
      <c r="R6784" s="65">
        <f t="shared" si="961"/>
        <v>0.16312652903316821</v>
      </c>
      <c r="S6784" s="65">
        <f t="shared" si="962"/>
        <v>2.4802872842563436E-2</v>
      </c>
      <c r="T6784" s="66">
        <f>(L6784*'Football Field'!$F$4)+(M6784*'Football Field'!$F$5)+(N6784*'Football Field'!$F$6)+(O6784*'Football Field'!$F$7)+(P6784*'Football Field'!$F$8)+(Q6784*'Football Field'!$F$9)+(R6784*'Football Field'!$F$10)+(S6784*'Football Field'!$F$11)</f>
        <v>144665108.57488498</v>
      </c>
    </row>
    <row r="6785" spans="2:20" x14ac:dyDescent="0.3">
      <c r="B6785" s="62">
        <f t="shared" si="954"/>
        <v>6758</v>
      </c>
      <c r="C6785" s="62">
        <v>3.8584940684084579E-2</v>
      </c>
      <c r="D6785" s="62">
        <v>0.28168296833922202</v>
      </c>
      <c r="E6785" s="62">
        <v>0.39553682785371125</v>
      </c>
      <c r="F6785" s="62">
        <v>0.22489696429117878</v>
      </c>
      <c r="G6785" s="62">
        <v>0.31104358800813614</v>
      </c>
      <c r="H6785" s="62">
        <v>9.224565111351346E-2</v>
      </c>
      <c r="I6785" s="62">
        <v>0.23073516613978107</v>
      </c>
      <c r="J6785" s="62">
        <v>0.35713191480909745</v>
      </c>
      <c r="K6785" s="62"/>
      <c r="L6785" s="65">
        <f t="shared" si="955"/>
        <v>1.9972969162269785E-2</v>
      </c>
      <c r="M6785" s="65">
        <f t="shared" si="956"/>
        <v>0.14580935309034995</v>
      </c>
      <c r="N6785" s="65">
        <f t="shared" si="957"/>
        <v>0.20474425320349859</v>
      </c>
      <c r="O6785" s="65">
        <f t="shared" si="958"/>
        <v>0.11641485130826168</v>
      </c>
      <c r="P6785" s="65">
        <f t="shared" si="959"/>
        <v>0.16100747807993268</v>
      </c>
      <c r="Q6785" s="65">
        <f t="shared" si="960"/>
        <v>4.7749705257514069E-2</v>
      </c>
      <c r="R6785" s="65">
        <f t="shared" si="961"/>
        <v>0.11943691700067668</v>
      </c>
      <c r="S6785" s="65">
        <f t="shared" si="962"/>
        <v>0.1848644728974965</v>
      </c>
      <c r="T6785" s="66">
        <f>(L6785*'Football Field'!$F$4)+(M6785*'Football Field'!$F$5)+(N6785*'Football Field'!$F$6)+(O6785*'Football Field'!$F$7)+(P6785*'Football Field'!$F$8)+(Q6785*'Football Field'!$F$9)+(R6785*'Football Field'!$F$10)+(S6785*'Football Field'!$F$11)</f>
        <v>144812067.91401038</v>
      </c>
    </row>
    <row r="6786" spans="2:20" x14ac:dyDescent="0.3">
      <c r="B6786" s="62">
        <f t="shared" si="954"/>
        <v>6759</v>
      </c>
      <c r="C6786" s="62">
        <v>0.59250659738310718</v>
      </c>
      <c r="D6786" s="62">
        <v>2.064354083900799E-2</v>
      </c>
      <c r="E6786" s="62">
        <v>0.81962973398899586</v>
      </c>
      <c r="F6786" s="62">
        <v>0.71096097792616586</v>
      </c>
      <c r="G6786" s="62">
        <v>0.89028448907353208</v>
      </c>
      <c r="H6786" s="62">
        <v>0.91608974295010892</v>
      </c>
      <c r="I6786" s="62">
        <v>0.77698152047985292</v>
      </c>
      <c r="J6786" s="62">
        <v>2.9043447995061866E-2</v>
      </c>
      <c r="K6786" s="62"/>
      <c r="L6786" s="65">
        <f t="shared" si="955"/>
        <v>0.12457719728078591</v>
      </c>
      <c r="M6786" s="65">
        <f t="shared" si="956"/>
        <v>4.3403980158759669E-3</v>
      </c>
      <c r="N6786" s="65">
        <f t="shared" si="957"/>
        <v>0.17233086605164671</v>
      </c>
      <c r="O6786" s="65">
        <f t="shared" si="958"/>
        <v>0.14948276761343893</v>
      </c>
      <c r="P6786" s="65">
        <f t="shared" si="959"/>
        <v>0.18718634850849544</v>
      </c>
      <c r="Q6786" s="65">
        <f t="shared" si="960"/>
        <v>0.19261202008289052</v>
      </c>
      <c r="R6786" s="65">
        <f t="shared" si="961"/>
        <v>0.1633638858838862</v>
      </c>
      <c r="S6786" s="65">
        <f t="shared" si="962"/>
        <v>6.1065165629803405E-3</v>
      </c>
      <c r="T6786" s="66">
        <f>(L6786*'Football Field'!$F$4)+(M6786*'Football Field'!$F$5)+(N6786*'Football Field'!$F$6)+(O6786*'Football Field'!$F$7)+(P6786*'Football Field'!$F$8)+(Q6786*'Football Field'!$F$9)+(R6786*'Football Field'!$F$10)+(S6786*'Football Field'!$F$11)</f>
        <v>151005019.72890368</v>
      </c>
    </row>
    <row r="6787" spans="2:20" x14ac:dyDescent="0.3">
      <c r="B6787" s="62">
        <f t="shared" si="954"/>
        <v>6760</v>
      </c>
      <c r="C6787" s="62">
        <v>0.22057838541807373</v>
      </c>
      <c r="D6787" s="62">
        <v>0.28303746035061872</v>
      </c>
      <c r="E6787" s="62">
        <v>0.83680821145790973</v>
      </c>
      <c r="F6787" s="62">
        <v>0.24383429580836136</v>
      </c>
      <c r="G6787" s="62">
        <v>0.83569546563073049</v>
      </c>
      <c r="H6787" s="62">
        <v>0.44092221296872447</v>
      </c>
      <c r="I6787" s="62">
        <v>0.53634050089835672</v>
      </c>
      <c r="J6787" s="62">
        <v>4.5937801739600159E-2</v>
      </c>
      <c r="K6787" s="62"/>
      <c r="L6787" s="65">
        <f t="shared" si="955"/>
        <v>6.40628807202996E-2</v>
      </c>
      <c r="M6787" s="65">
        <f t="shared" si="956"/>
        <v>8.220295486999471E-2</v>
      </c>
      <c r="N6787" s="65">
        <f t="shared" si="957"/>
        <v>0.24303534788682318</v>
      </c>
      <c r="O6787" s="65">
        <f t="shared" si="958"/>
        <v>7.0817126430055791E-2</v>
      </c>
      <c r="P6787" s="65">
        <f t="shared" si="959"/>
        <v>0.2427121716016061</v>
      </c>
      <c r="Q6787" s="65">
        <f t="shared" si="960"/>
        <v>0.12805763847989185</v>
      </c>
      <c r="R6787" s="65">
        <f t="shared" si="961"/>
        <v>0.15577010172322089</v>
      </c>
      <c r="S6787" s="65">
        <f t="shared" si="962"/>
        <v>1.334177828810801E-2</v>
      </c>
      <c r="T6787" s="66">
        <f>(L6787*'Football Field'!$F$4)+(M6787*'Football Field'!$F$5)+(N6787*'Football Field'!$F$6)+(O6787*'Football Field'!$F$7)+(P6787*'Football Field'!$F$8)+(Q6787*'Football Field'!$F$9)+(R6787*'Football Field'!$F$10)+(S6787*'Football Field'!$F$11)</f>
        <v>155893669.37014979</v>
      </c>
    </row>
    <row r="6788" spans="2:20" x14ac:dyDescent="0.3">
      <c r="B6788" s="62">
        <f t="shared" si="954"/>
        <v>6761</v>
      </c>
      <c r="C6788" s="62">
        <v>0.89912310234992221</v>
      </c>
      <c r="D6788" s="62">
        <v>0.69774738649178536</v>
      </c>
      <c r="E6788" s="62">
        <v>0.25709198868873051</v>
      </c>
      <c r="F6788" s="62">
        <v>0.23658218457798652</v>
      </c>
      <c r="G6788" s="62">
        <v>0.75024352519471604</v>
      </c>
      <c r="H6788" s="62">
        <v>0.3875149182829507</v>
      </c>
      <c r="I6788" s="62">
        <v>0.82335998730536841</v>
      </c>
      <c r="J6788" s="62">
        <v>0.1385043035087169</v>
      </c>
      <c r="K6788" s="62"/>
      <c r="L6788" s="65">
        <f t="shared" si="955"/>
        <v>0.21457927984508918</v>
      </c>
      <c r="M6788" s="65">
        <f t="shared" si="956"/>
        <v>0.16652016983646731</v>
      </c>
      <c r="N6788" s="65">
        <f t="shared" si="957"/>
        <v>6.1356018594770544E-2</v>
      </c>
      <c r="O6788" s="65">
        <f t="shared" si="958"/>
        <v>5.6461272831542994E-2</v>
      </c>
      <c r="P6788" s="65">
        <f t="shared" si="959"/>
        <v>0.17904858069375923</v>
      </c>
      <c r="Q6788" s="65">
        <f t="shared" si="960"/>
        <v>9.2481965903288124E-2</v>
      </c>
      <c r="R6788" s="65">
        <f t="shared" si="961"/>
        <v>0.19649811318104546</v>
      </c>
      <c r="S6788" s="65">
        <f t="shared" si="962"/>
        <v>3.3054599114037214E-2</v>
      </c>
      <c r="T6788" s="66">
        <f>(L6788*'Football Field'!$F$4)+(M6788*'Football Field'!$F$5)+(N6788*'Football Field'!$F$6)+(O6788*'Football Field'!$F$7)+(P6788*'Football Field'!$F$8)+(Q6788*'Football Field'!$F$9)+(R6788*'Football Field'!$F$10)+(S6788*'Football Field'!$F$11)</f>
        <v>150630554.37954035</v>
      </c>
    </row>
    <row r="6789" spans="2:20" x14ac:dyDescent="0.3">
      <c r="B6789" s="62">
        <f t="shared" si="954"/>
        <v>6762</v>
      </c>
      <c r="C6789" s="62">
        <v>0.71920921371094471</v>
      </c>
      <c r="D6789" s="62">
        <v>7.9261223693639749E-2</v>
      </c>
      <c r="E6789" s="62">
        <v>0.40059583972985857</v>
      </c>
      <c r="F6789" s="62">
        <v>0.56792957916212272</v>
      </c>
      <c r="G6789" s="62">
        <v>8.9748268132253672E-2</v>
      </c>
      <c r="H6789" s="62">
        <v>0.58464493784807781</v>
      </c>
      <c r="I6789" s="62">
        <v>0.2361984800405994</v>
      </c>
      <c r="J6789" s="62">
        <v>3.9705806333652616E-2</v>
      </c>
      <c r="K6789" s="62"/>
      <c r="L6789" s="65">
        <f t="shared" si="955"/>
        <v>0.26467853169697575</v>
      </c>
      <c r="M6789" s="65">
        <f t="shared" si="956"/>
        <v>2.9169181801068558E-2</v>
      </c>
      <c r="N6789" s="65">
        <f t="shared" si="957"/>
        <v>0.14742458333720659</v>
      </c>
      <c r="O6789" s="65">
        <f t="shared" si="958"/>
        <v>0.20900561930276687</v>
      </c>
      <c r="P6789" s="65">
        <f t="shared" si="959"/>
        <v>3.3028553275929615E-2</v>
      </c>
      <c r="Q6789" s="65">
        <f t="shared" si="960"/>
        <v>0.21515709304565611</v>
      </c>
      <c r="R6789" s="65">
        <f t="shared" si="961"/>
        <v>8.6924174071175322E-2</v>
      </c>
      <c r="S6789" s="65">
        <f t="shared" si="962"/>
        <v>1.4612263469221082E-2</v>
      </c>
      <c r="T6789" s="66">
        <f>(L6789*'Football Field'!$F$4)+(M6789*'Football Field'!$F$5)+(N6789*'Football Field'!$F$6)+(O6789*'Football Field'!$F$7)+(P6789*'Football Field'!$F$8)+(Q6789*'Football Field'!$F$9)+(R6789*'Football Field'!$F$10)+(S6789*'Football Field'!$F$11)</f>
        <v>126839896.17676157</v>
      </c>
    </row>
    <row r="6790" spans="2:20" x14ac:dyDescent="0.3">
      <c r="B6790" s="62">
        <f t="shared" si="954"/>
        <v>6763</v>
      </c>
      <c r="C6790" s="62">
        <v>0.70264536586340398</v>
      </c>
      <c r="D6790" s="62">
        <v>0.21510385321025705</v>
      </c>
      <c r="E6790" s="62">
        <v>0.74271912348474423</v>
      </c>
      <c r="F6790" s="62">
        <v>7.7637583921364661E-2</v>
      </c>
      <c r="G6790" s="62">
        <v>0.58683136248750323</v>
      </c>
      <c r="H6790" s="62">
        <v>0.51472669967371942</v>
      </c>
      <c r="I6790" s="62">
        <v>0.18178374938033148</v>
      </c>
      <c r="J6790" s="62">
        <v>0.46851847278142744</v>
      </c>
      <c r="K6790" s="62"/>
      <c r="L6790" s="65">
        <f t="shared" si="955"/>
        <v>0.2013329996400692</v>
      </c>
      <c r="M6790" s="65">
        <f t="shared" si="956"/>
        <v>6.1634938626176423E-2</v>
      </c>
      <c r="N6790" s="65">
        <f t="shared" si="957"/>
        <v>0.21281556285151149</v>
      </c>
      <c r="O6790" s="65">
        <f t="shared" si="958"/>
        <v>2.2245941430907638E-2</v>
      </c>
      <c r="P6790" s="65">
        <f t="shared" si="959"/>
        <v>0.16814815016576395</v>
      </c>
      <c r="Q6790" s="65">
        <f t="shared" si="960"/>
        <v>0.14748758829826136</v>
      </c>
      <c r="R6790" s="65">
        <f t="shared" si="961"/>
        <v>5.2087538503279136E-2</v>
      </c>
      <c r="S6790" s="65">
        <f t="shared" si="962"/>
        <v>0.1342472804840309</v>
      </c>
      <c r="T6790" s="66">
        <f>(L6790*'Football Field'!$F$4)+(M6790*'Football Field'!$F$5)+(N6790*'Football Field'!$F$6)+(O6790*'Football Field'!$F$7)+(P6790*'Football Field'!$F$8)+(Q6790*'Football Field'!$F$9)+(R6790*'Football Field'!$F$10)+(S6790*'Football Field'!$F$11)</f>
        <v>134595036.43282032</v>
      </c>
    </row>
    <row r="6791" spans="2:20" x14ac:dyDescent="0.3">
      <c r="B6791" s="62">
        <f t="shared" si="954"/>
        <v>6764</v>
      </c>
      <c r="C6791" s="62">
        <v>0.82043225841531175</v>
      </c>
      <c r="D6791" s="62">
        <v>0.94575046701816834</v>
      </c>
      <c r="E6791" s="62">
        <v>8.8795079534619625E-2</v>
      </c>
      <c r="F6791" s="62">
        <v>0.96006533295143237</v>
      </c>
      <c r="G6791" s="62">
        <v>0.58283780946014663</v>
      </c>
      <c r="H6791" s="62">
        <v>0.92957679831245366</v>
      </c>
      <c r="I6791" s="62">
        <v>0.7725292782761507</v>
      </c>
      <c r="J6791" s="62">
        <v>0.87276627543955643</v>
      </c>
      <c r="K6791" s="62"/>
      <c r="L6791" s="65">
        <f t="shared" si="955"/>
        <v>0.13736248883687399</v>
      </c>
      <c r="M6791" s="65">
        <f t="shared" si="956"/>
        <v>0.1583441370518239</v>
      </c>
      <c r="N6791" s="65">
        <f t="shared" si="957"/>
        <v>1.4866691303560636E-2</v>
      </c>
      <c r="O6791" s="65">
        <f t="shared" si="958"/>
        <v>0.16074083171099945</v>
      </c>
      <c r="P6791" s="65">
        <f t="shared" si="959"/>
        <v>9.7582769661343827E-2</v>
      </c>
      <c r="Q6791" s="65">
        <f t="shared" si="960"/>
        <v>0.15563622867273208</v>
      </c>
      <c r="R6791" s="65">
        <f t="shared" si="961"/>
        <v>0.12934223791776936</v>
      </c>
      <c r="S6791" s="65">
        <f t="shared" si="962"/>
        <v>0.14612461484489667</v>
      </c>
      <c r="T6791" s="66">
        <f>(L6791*'Football Field'!$F$4)+(M6791*'Football Field'!$F$5)+(N6791*'Football Field'!$F$6)+(O6791*'Football Field'!$F$7)+(P6791*'Football Field'!$F$8)+(Q6791*'Football Field'!$F$9)+(R6791*'Football Field'!$F$10)+(S6791*'Football Field'!$F$11)</f>
        <v>135426917.05896086</v>
      </c>
    </row>
    <row r="6792" spans="2:20" x14ac:dyDescent="0.3">
      <c r="B6792" s="62">
        <f t="shared" si="954"/>
        <v>6765</v>
      </c>
      <c r="C6792" s="62">
        <v>0.29984353977034706</v>
      </c>
      <c r="D6792" s="62">
        <v>0.66164389020684566</v>
      </c>
      <c r="E6792" s="62">
        <v>0.14057042304629563</v>
      </c>
      <c r="F6792" s="62">
        <v>0.59728596591835104</v>
      </c>
      <c r="G6792" s="62">
        <v>3.9848579717889576E-2</v>
      </c>
      <c r="H6792" s="62">
        <v>0.30819512512049663</v>
      </c>
      <c r="I6792" s="62">
        <v>0.47383454695570348</v>
      </c>
      <c r="J6792" s="62">
        <v>1.9548586146730385E-3</v>
      </c>
      <c r="K6792" s="62"/>
      <c r="L6792" s="65">
        <f t="shared" si="955"/>
        <v>0.11883571710031396</v>
      </c>
      <c r="M6792" s="65">
        <f t="shared" si="956"/>
        <v>0.26222651392787383</v>
      </c>
      <c r="N6792" s="65">
        <f t="shared" si="957"/>
        <v>5.5711678959618045E-2</v>
      </c>
      <c r="O6792" s="65">
        <f t="shared" si="958"/>
        <v>0.23671981103286177</v>
      </c>
      <c r="P6792" s="65">
        <f t="shared" si="959"/>
        <v>1.5793018418310253E-2</v>
      </c>
      <c r="Q6792" s="65">
        <f t="shared" si="960"/>
        <v>0.12214566546461635</v>
      </c>
      <c r="R6792" s="65">
        <f t="shared" si="961"/>
        <v>0.18779283428120741</v>
      </c>
      <c r="S6792" s="65">
        <f t="shared" si="962"/>
        <v>7.7476081519822955E-4</v>
      </c>
      <c r="T6792" s="66">
        <f>(L6792*'Football Field'!$F$4)+(M6792*'Football Field'!$F$5)+(N6792*'Football Field'!$F$6)+(O6792*'Football Field'!$F$7)+(P6792*'Football Field'!$F$8)+(Q6792*'Football Field'!$F$9)+(R6792*'Football Field'!$F$10)+(S6792*'Football Field'!$F$11)</f>
        <v>137074730.64621416</v>
      </c>
    </row>
    <row r="6793" spans="2:20" x14ac:dyDescent="0.3">
      <c r="B6793" s="62">
        <f t="shared" si="954"/>
        <v>6766</v>
      </c>
      <c r="C6793" s="62">
        <v>0.70228534807464016</v>
      </c>
      <c r="D6793" s="62">
        <v>0.97792539812043866</v>
      </c>
      <c r="E6793" s="62">
        <v>0.55540103270437102</v>
      </c>
      <c r="F6793" s="62">
        <v>0.90202378660573002</v>
      </c>
      <c r="G6793" s="62">
        <v>0.58260136534584872</v>
      </c>
      <c r="H6793" s="62">
        <v>0.61112654062523764</v>
      </c>
      <c r="I6793" s="62">
        <v>0.83877496132511009</v>
      </c>
      <c r="J6793" s="62">
        <v>3.5223558335370941E-2</v>
      </c>
      <c r="K6793" s="62"/>
      <c r="L6793" s="65">
        <f t="shared" si="955"/>
        <v>0.13491575595903466</v>
      </c>
      <c r="M6793" s="65">
        <f t="shared" si="956"/>
        <v>0.18786885518923904</v>
      </c>
      <c r="N6793" s="65">
        <f t="shared" si="957"/>
        <v>0.10669786916838082</v>
      </c>
      <c r="O6793" s="65">
        <f t="shared" si="958"/>
        <v>0.17328742710720604</v>
      </c>
      <c r="P6793" s="65">
        <f t="shared" si="959"/>
        <v>0.11192331413989139</v>
      </c>
      <c r="Q6793" s="65">
        <f t="shared" si="960"/>
        <v>0.11740327409809587</v>
      </c>
      <c r="R6793" s="65">
        <f t="shared" si="961"/>
        <v>0.16113672070324897</v>
      </c>
      <c r="S6793" s="65">
        <f t="shared" si="962"/>
        <v>6.7667836349031346E-3</v>
      </c>
      <c r="T6793" s="66">
        <f>(L6793*'Football Field'!$F$4)+(M6793*'Football Field'!$F$5)+(N6793*'Football Field'!$F$6)+(O6793*'Football Field'!$F$7)+(P6793*'Football Field'!$F$8)+(Q6793*'Football Field'!$F$9)+(R6793*'Football Field'!$F$10)+(S6793*'Football Field'!$F$11)</f>
        <v>142346589.74160388</v>
      </c>
    </row>
    <row r="6794" spans="2:20" x14ac:dyDescent="0.3">
      <c r="B6794" s="62">
        <f t="shared" si="954"/>
        <v>6767</v>
      </c>
      <c r="C6794" s="62">
        <v>0.5886996090011376</v>
      </c>
      <c r="D6794" s="62">
        <v>0.68611315390349215</v>
      </c>
      <c r="E6794" s="62">
        <v>0.84378455650091355</v>
      </c>
      <c r="F6794" s="62">
        <v>0.55397922036309555</v>
      </c>
      <c r="G6794" s="62">
        <v>2.8025758393581124E-2</v>
      </c>
      <c r="H6794" s="62">
        <v>0.3404841418384239</v>
      </c>
      <c r="I6794" s="62">
        <v>8.5207232515734921E-3</v>
      </c>
      <c r="J6794" s="62">
        <v>0.28291738381622011</v>
      </c>
      <c r="K6794" s="62"/>
      <c r="L6794" s="65">
        <f t="shared" si="955"/>
        <v>0.17665274499448358</v>
      </c>
      <c r="M6794" s="65">
        <f t="shared" si="956"/>
        <v>0.20588390099243339</v>
      </c>
      <c r="N6794" s="65">
        <f t="shared" si="957"/>
        <v>0.25319680157890384</v>
      </c>
      <c r="O6794" s="65">
        <f t="shared" si="958"/>
        <v>0.16623410046609297</v>
      </c>
      <c r="P6794" s="65">
        <f t="shared" si="959"/>
        <v>8.4097680295363124E-3</v>
      </c>
      <c r="Q6794" s="65">
        <f t="shared" si="960"/>
        <v>0.10217003266725874</v>
      </c>
      <c r="R6794" s="65">
        <f t="shared" si="961"/>
        <v>2.5568373559525679E-3</v>
      </c>
      <c r="S6794" s="65">
        <f t="shared" si="962"/>
        <v>8.4895813915338597E-2</v>
      </c>
      <c r="T6794" s="66">
        <f>(L6794*'Football Field'!$F$4)+(M6794*'Football Field'!$F$5)+(N6794*'Football Field'!$F$6)+(O6794*'Football Field'!$F$7)+(P6794*'Football Field'!$F$8)+(Q6794*'Football Field'!$F$9)+(R6794*'Football Field'!$F$10)+(S6794*'Football Field'!$F$11)</f>
        <v>115979512.29880263</v>
      </c>
    </row>
    <row r="6795" spans="2:20" x14ac:dyDescent="0.3">
      <c r="B6795" s="62">
        <f t="shared" si="954"/>
        <v>6768</v>
      </c>
      <c r="C6795" s="62">
        <v>0.79203634952448265</v>
      </c>
      <c r="D6795" s="62">
        <v>0.90828892209106782</v>
      </c>
      <c r="E6795" s="62">
        <v>5.2397114781455367E-2</v>
      </c>
      <c r="F6795" s="62">
        <v>0.89855526299723343</v>
      </c>
      <c r="G6795" s="62">
        <v>0.11832199404129795</v>
      </c>
      <c r="H6795" s="62">
        <v>0.15056119428447301</v>
      </c>
      <c r="I6795" s="62">
        <v>0.88759302755784197</v>
      </c>
      <c r="J6795" s="62">
        <v>0.71632358466888313</v>
      </c>
      <c r="K6795" s="62"/>
      <c r="L6795" s="65">
        <f t="shared" si="955"/>
        <v>0.17507135063167578</v>
      </c>
      <c r="M6795" s="65">
        <f t="shared" si="956"/>
        <v>0.20076776583516745</v>
      </c>
      <c r="N6795" s="65">
        <f t="shared" si="957"/>
        <v>1.1581834166449175E-2</v>
      </c>
      <c r="O6795" s="65">
        <f t="shared" si="958"/>
        <v>0.19861624230323743</v>
      </c>
      <c r="P6795" s="65">
        <f t="shared" si="959"/>
        <v>2.6153839175032473E-2</v>
      </c>
      <c r="Q6795" s="65">
        <f t="shared" si="960"/>
        <v>3.3279977177721756E-2</v>
      </c>
      <c r="R6795" s="65">
        <f t="shared" si="961"/>
        <v>0.19619315482061253</v>
      </c>
      <c r="S6795" s="65">
        <f t="shared" si="962"/>
        <v>0.15833583589010325</v>
      </c>
      <c r="T6795" s="66">
        <f>(L6795*'Football Field'!$F$4)+(M6795*'Football Field'!$F$5)+(N6795*'Football Field'!$F$6)+(O6795*'Football Field'!$F$7)+(P6795*'Football Field'!$F$8)+(Q6795*'Football Field'!$F$9)+(R6795*'Football Field'!$F$10)+(S6795*'Football Field'!$F$11)</f>
        <v>138812082.71549097</v>
      </c>
    </row>
    <row r="6796" spans="2:20" x14ac:dyDescent="0.3">
      <c r="B6796" s="62">
        <f t="shared" si="954"/>
        <v>6769</v>
      </c>
      <c r="C6796" s="62">
        <v>0.46982516686224307</v>
      </c>
      <c r="D6796" s="62">
        <v>0.91520307083362984</v>
      </c>
      <c r="E6796" s="62">
        <v>0.47506392441661627</v>
      </c>
      <c r="F6796" s="62">
        <v>0.47421301150253126</v>
      </c>
      <c r="G6796" s="62">
        <v>0.93771310463725299</v>
      </c>
      <c r="H6796" s="62">
        <v>0.2222062316101967</v>
      </c>
      <c r="I6796" s="62">
        <v>0.12687390221762496</v>
      </c>
      <c r="J6796" s="62">
        <v>0.95278127653480138</v>
      </c>
      <c r="K6796" s="62"/>
      <c r="L6796" s="65">
        <f t="shared" si="955"/>
        <v>0.10271917908809704</v>
      </c>
      <c r="M6796" s="65">
        <f t="shared" si="956"/>
        <v>0.20009338529645057</v>
      </c>
      <c r="N6796" s="65">
        <f t="shared" si="957"/>
        <v>0.10386454317963913</v>
      </c>
      <c r="O6796" s="65">
        <f t="shared" si="958"/>
        <v>0.10367850572959358</v>
      </c>
      <c r="P6796" s="65">
        <f t="shared" si="959"/>
        <v>0.20501481640878486</v>
      </c>
      <c r="Q6796" s="65">
        <f t="shared" si="960"/>
        <v>4.8581564609865638E-2</v>
      </c>
      <c r="R6796" s="65">
        <f t="shared" si="961"/>
        <v>2.7738793071762247E-2</v>
      </c>
      <c r="S6796" s="65">
        <f t="shared" si="962"/>
        <v>0.20830921261580695</v>
      </c>
      <c r="T6796" s="66">
        <f>(L6796*'Football Field'!$F$4)+(M6796*'Football Field'!$F$5)+(N6796*'Football Field'!$F$6)+(O6796*'Football Field'!$F$7)+(P6796*'Football Field'!$F$8)+(Q6796*'Football Field'!$F$9)+(R6796*'Football Field'!$F$10)+(S6796*'Football Field'!$F$11)</f>
        <v>132571874.86770076</v>
      </c>
    </row>
    <row r="6797" spans="2:20" x14ac:dyDescent="0.3">
      <c r="B6797" s="62">
        <f t="shared" si="954"/>
        <v>6770</v>
      </c>
      <c r="C6797" s="62">
        <v>0.93703204727235245</v>
      </c>
      <c r="D6797" s="62">
        <v>0.93984083717897682</v>
      </c>
      <c r="E6797" s="62">
        <v>0.7558846706091924</v>
      </c>
      <c r="F6797" s="62">
        <v>0.9338895801010878</v>
      </c>
      <c r="G6797" s="62">
        <v>0.82836718922820785</v>
      </c>
      <c r="H6797" s="62">
        <v>0.95010878281849054</v>
      </c>
      <c r="I6797" s="62">
        <v>0.91495464294250872</v>
      </c>
      <c r="J6797" s="62">
        <v>0.77743772470863515</v>
      </c>
      <c r="K6797" s="62"/>
      <c r="L6797" s="65">
        <f t="shared" si="955"/>
        <v>0.13314813311882148</v>
      </c>
      <c r="M6797" s="65">
        <f t="shared" si="956"/>
        <v>0.13354724981229921</v>
      </c>
      <c r="N6797" s="65">
        <f t="shared" si="957"/>
        <v>0.10740788752926875</v>
      </c>
      <c r="O6797" s="65">
        <f t="shared" si="958"/>
        <v>0.13270160235345538</v>
      </c>
      <c r="P6797" s="65">
        <f t="shared" si="959"/>
        <v>0.1177073346676728</v>
      </c>
      <c r="Q6797" s="65">
        <f t="shared" si="960"/>
        <v>0.13500627973218993</v>
      </c>
      <c r="R6797" s="65">
        <f t="shared" si="961"/>
        <v>0.130011031053652</v>
      </c>
      <c r="S6797" s="65">
        <f t="shared" si="962"/>
        <v>0.11047048173264039</v>
      </c>
      <c r="T6797" s="66">
        <f>(L6797*'Football Field'!$F$4)+(M6797*'Football Field'!$F$5)+(N6797*'Football Field'!$F$6)+(O6797*'Football Field'!$F$7)+(P6797*'Football Field'!$F$8)+(Q6797*'Football Field'!$F$9)+(R6797*'Football Field'!$F$10)+(S6797*'Football Field'!$F$11)</f>
        <v>139215857.97302368</v>
      </c>
    </row>
    <row r="6798" spans="2:20" x14ac:dyDescent="0.3">
      <c r="B6798" s="62">
        <f t="shared" si="954"/>
        <v>6771</v>
      </c>
      <c r="C6798" s="62">
        <v>2.6441252541215654E-2</v>
      </c>
      <c r="D6798" s="62">
        <v>0.59510607627587053</v>
      </c>
      <c r="E6798" s="62">
        <v>0.62554870142490671</v>
      </c>
      <c r="F6798" s="62">
        <v>0.69153528544382048</v>
      </c>
      <c r="G6798" s="62">
        <v>0.20605091127711817</v>
      </c>
      <c r="H6798" s="62">
        <v>0.19402120864904304</v>
      </c>
      <c r="I6798" s="62">
        <v>2.767395557823582E-2</v>
      </c>
      <c r="J6798" s="62">
        <v>5.6556352608049698E-2</v>
      </c>
      <c r="K6798" s="62"/>
      <c r="L6798" s="65">
        <f t="shared" si="955"/>
        <v>1.0912907795722715E-2</v>
      </c>
      <c r="M6798" s="65">
        <f t="shared" si="956"/>
        <v>0.24561384635428177</v>
      </c>
      <c r="N6798" s="65">
        <f t="shared" si="957"/>
        <v>0.25817821185827344</v>
      </c>
      <c r="O6798" s="65">
        <f t="shared" si="958"/>
        <v>0.28541237960545718</v>
      </c>
      <c r="P6798" s="65">
        <f t="shared" si="959"/>
        <v>8.5041909133721047E-2</v>
      </c>
      <c r="Q6798" s="65">
        <f t="shared" si="960"/>
        <v>8.0076976576705677E-2</v>
      </c>
      <c r="R6798" s="65">
        <f t="shared" si="961"/>
        <v>1.1421672445261892E-2</v>
      </c>
      <c r="S6798" s="65">
        <f t="shared" si="962"/>
        <v>2.3342096230576388E-2</v>
      </c>
      <c r="T6798" s="66">
        <f>(L6798*'Football Field'!$F$4)+(M6798*'Football Field'!$F$5)+(N6798*'Football Field'!$F$6)+(O6798*'Football Field'!$F$7)+(P6798*'Football Field'!$F$8)+(Q6798*'Football Field'!$F$9)+(R6798*'Football Field'!$F$10)+(S6798*'Football Field'!$F$11)</f>
        <v>124663457.33680101</v>
      </c>
    </row>
    <row r="6799" spans="2:20" x14ac:dyDescent="0.3">
      <c r="B6799" s="62">
        <f t="shared" si="954"/>
        <v>6772</v>
      </c>
      <c r="C6799" s="62">
        <v>0.95405385425440536</v>
      </c>
      <c r="D6799" s="62">
        <v>9.1133012076776154E-2</v>
      </c>
      <c r="E6799" s="62">
        <v>0.97759560308085836</v>
      </c>
      <c r="F6799" s="62">
        <v>0.67499660767059921</v>
      </c>
      <c r="G6799" s="62">
        <v>0.90465933716517066</v>
      </c>
      <c r="H6799" s="62">
        <v>0.20580879392151696</v>
      </c>
      <c r="I6799" s="62">
        <v>0.13941566695792229</v>
      </c>
      <c r="J6799" s="62">
        <v>0.40633635325796014</v>
      </c>
      <c r="K6799" s="62"/>
      <c r="L6799" s="65">
        <f t="shared" si="955"/>
        <v>0.21912127315838784</v>
      </c>
      <c r="M6799" s="65">
        <f t="shared" si="956"/>
        <v>2.0930874650286774E-2</v>
      </c>
      <c r="N6799" s="65">
        <f t="shared" si="957"/>
        <v>0.22452819851404163</v>
      </c>
      <c r="O6799" s="65">
        <f t="shared" si="958"/>
        <v>0.15502910594702579</v>
      </c>
      <c r="P6799" s="65">
        <f t="shared" si="959"/>
        <v>0.2077766415913414</v>
      </c>
      <c r="Q6799" s="65">
        <f t="shared" si="960"/>
        <v>4.7268909139849886E-2</v>
      </c>
      <c r="R6799" s="65">
        <f t="shared" si="961"/>
        <v>3.2020140483494781E-2</v>
      </c>
      <c r="S6799" s="65">
        <f t="shared" si="962"/>
        <v>9.3324856515571833E-2</v>
      </c>
      <c r="T6799" s="66">
        <f>(L6799*'Football Field'!$F$4)+(M6799*'Football Field'!$F$5)+(N6799*'Football Field'!$F$6)+(O6799*'Football Field'!$F$7)+(P6799*'Football Field'!$F$8)+(Q6799*'Football Field'!$F$9)+(R6799*'Football Field'!$F$10)+(S6799*'Football Field'!$F$11)</f>
        <v>136037512.51766956</v>
      </c>
    </row>
    <row r="6800" spans="2:20" x14ac:dyDescent="0.3">
      <c r="B6800" s="62">
        <f t="shared" si="954"/>
        <v>6773</v>
      </c>
      <c r="C6800" s="62">
        <v>0.14914731590521413</v>
      </c>
      <c r="D6800" s="62">
        <v>0.19399813478969952</v>
      </c>
      <c r="E6800" s="62">
        <v>7.4182693330488991E-2</v>
      </c>
      <c r="F6800" s="62">
        <v>0.98193085681999381</v>
      </c>
      <c r="G6800" s="62">
        <v>0.34887384835817081</v>
      </c>
      <c r="H6800" s="62">
        <v>0.85760053383945323</v>
      </c>
      <c r="I6800" s="62">
        <v>0.98050390367149676</v>
      </c>
      <c r="J6800" s="62">
        <v>0.14743396923573837</v>
      </c>
      <c r="K6800" s="62"/>
      <c r="L6800" s="65">
        <f t="shared" si="955"/>
        <v>3.9946558141004486E-2</v>
      </c>
      <c r="M6800" s="65">
        <f t="shared" si="956"/>
        <v>5.1959083028675787E-2</v>
      </c>
      <c r="N6800" s="65">
        <f t="shared" si="957"/>
        <v>1.986856588197634E-2</v>
      </c>
      <c r="O6800" s="65">
        <f t="shared" si="958"/>
        <v>0.26299338894797336</v>
      </c>
      <c r="P6800" s="65">
        <f t="shared" si="959"/>
        <v>9.3439894527987594E-2</v>
      </c>
      <c r="Q6800" s="65">
        <f t="shared" si="960"/>
        <v>0.22969363799041423</v>
      </c>
      <c r="R6800" s="65">
        <f t="shared" si="961"/>
        <v>0.26261120394809612</v>
      </c>
      <c r="S6800" s="65">
        <f t="shared" si="962"/>
        <v>3.9487667533872103E-2</v>
      </c>
      <c r="T6800" s="66">
        <f>(L6800*'Football Field'!$F$4)+(M6800*'Football Field'!$F$5)+(N6800*'Football Field'!$F$6)+(O6800*'Football Field'!$F$7)+(P6800*'Football Field'!$F$8)+(Q6800*'Football Field'!$F$9)+(R6800*'Football Field'!$F$10)+(S6800*'Football Field'!$F$11)</f>
        <v>154424290.03597048</v>
      </c>
    </row>
    <row r="6801" spans="2:20" x14ac:dyDescent="0.3">
      <c r="B6801" s="62">
        <f t="shared" si="954"/>
        <v>6774</v>
      </c>
      <c r="C6801" s="62">
        <v>0.87285705143303527</v>
      </c>
      <c r="D6801" s="62">
        <v>0.72500402289789456</v>
      </c>
      <c r="E6801" s="62">
        <v>0.51838989456714468</v>
      </c>
      <c r="F6801" s="62">
        <v>0.71251002975381039</v>
      </c>
      <c r="G6801" s="62">
        <v>0.36646344855790591</v>
      </c>
      <c r="H6801" s="62">
        <v>0.37468634206175855</v>
      </c>
      <c r="I6801" s="62">
        <v>0.91424346755753982</v>
      </c>
      <c r="J6801" s="62">
        <v>0.84571140015372903</v>
      </c>
      <c r="K6801" s="62"/>
      <c r="L6801" s="65">
        <f t="shared" si="955"/>
        <v>0.16376717681232333</v>
      </c>
      <c r="M6801" s="65">
        <f t="shared" si="956"/>
        <v>0.13602669739865672</v>
      </c>
      <c r="N6801" s="65">
        <f t="shared" si="957"/>
        <v>9.7261343517727569E-2</v>
      </c>
      <c r="O6801" s="65">
        <f t="shared" si="958"/>
        <v>0.13368254954425152</v>
      </c>
      <c r="P6801" s="65">
        <f t="shared" si="959"/>
        <v>6.8756601412230903E-2</v>
      </c>
      <c r="Q6801" s="65">
        <f t="shared" si="960"/>
        <v>7.0299397053445539E-2</v>
      </c>
      <c r="R6801" s="65">
        <f t="shared" si="961"/>
        <v>0.1715321785568388</v>
      </c>
      <c r="S6801" s="65">
        <f t="shared" si="962"/>
        <v>0.15867405570452547</v>
      </c>
      <c r="T6801" s="66">
        <f>(L6801*'Football Field'!$F$4)+(M6801*'Football Field'!$F$5)+(N6801*'Football Field'!$F$6)+(O6801*'Football Field'!$F$7)+(P6801*'Football Field'!$F$8)+(Q6801*'Football Field'!$F$9)+(R6801*'Football Field'!$F$10)+(S6801*'Football Field'!$F$11)</f>
        <v>140926221.21655071</v>
      </c>
    </row>
    <row r="6802" spans="2:20" x14ac:dyDescent="0.3">
      <c r="B6802" s="62">
        <f t="shared" si="954"/>
        <v>6775</v>
      </c>
      <c r="C6802" s="62">
        <v>0.73964599813078846</v>
      </c>
      <c r="D6802" s="62">
        <v>1.1672907963350299E-2</v>
      </c>
      <c r="E6802" s="62">
        <v>0.65196836766349797</v>
      </c>
      <c r="F6802" s="62">
        <v>0.4244592692606548</v>
      </c>
      <c r="G6802" s="62">
        <v>0.33312667238072979</v>
      </c>
      <c r="H6802" s="62">
        <v>5.709070345371825E-3</v>
      </c>
      <c r="I6802" s="62">
        <v>0.2872153597276782</v>
      </c>
      <c r="J6802" s="62">
        <v>0.72510448142882722</v>
      </c>
      <c r="K6802" s="62"/>
      <c r="L6802" s="65">
        <f t="shared" si="955"/>
        <v>0.23267341006558984</v>
      </c>
      <c r="M6802" s="65">
        <f t="shared" si="956"/>
        <v>3.671993505106802E-3</v>
      </c>
      <c r="N6802" s="65">
        <f t="shared" si="957"/>
        <v>0.20509230597140146</v>
      </c>
      <c r="O6802" s="65">
        <f t="shared" si="958"/>
        <v>0.13352385582077003</v>
      </c>
      <c r="P6802" s="65">
        <f t="shared" si="959"/>
        <v>0.10479299427362172</v>
      </c>
      <c r="Q6802" s="65">
        <f t="shared" si="960"/>
        <v>1.7959251708505979E-3</v>
      </c>
      <c r="R6802" s="65">
        <f t="shared" si="961"/>
        <v>9.0350488395716522E-2</v>
      </c>
      <c r="S6802" s="65">
        <f t="shared" si="962"/>
        <v>0.22809902679694302</v>
      </c>
      <c r="T6802" s="66">
        <f>(L6802*'Football Field'!$F$4)+(M6802*'Football Field'!$F$5)+(N6802*'Football Field'!$F$6)+(O6802*'Football Field'!$F$7)+(P6802*'Football Field'!$F$8)+(Q6802*'Football Field'!$F$9)+(R6802*'Football Field'!$F$10)+(S6802*'Football Field'!$F$11)</f>
        <v>136063644.81409216</v>
      </c>
    </row>
    <row r="6803" spans="2:20" x14ac:dyDescent="0.3">
      <c r="B6803" s="62">
        <f t="shared" si="954"/>
        <v>6776</v>
      </c>
      <c r="C6803" s="62">
        <v>0.25657950602252022</v>
      </c>
      <c r="D6803" s="62">
        <v>0.99612668626643031</v>
      </c>
      <c r="E6803" s="62">
        <v>4.4088319311559099E-2</v>
      </c>
      <c r="F6803" s="62">
        <v>0.60244275955517357</v>
      </c>
      <c r="G6803" s="62">
        <v>0.57665050944388074</v>
      </c>
      <c r="H6803" s="62">
        <v>0.77197643081063583</v>
      </c>
      <c r="I6803" s="62">
        <v>0.86464466715603783</v>
      </c>
      <c r="J6803" s="62">
        <v>0.50873283886409548</v>
      </c>
      <c r="K6803" s="62"/>
      <c r="L6803" s="65">
        <f t="shared" si="955"/>
        <v>5.5521767029575043E-2</v>
      </c>
      <c r="M6803" s="65">
        <f t="shared" si="956"/>
        <v>0.21555390243043421</v>
      </c>
      <c r="N6803" s="65">
        <f t="shared" si="957"/>
        <v>9.5403620947303851E-3</v>
      </c>
      <c r="O6803" s="65">
        <f t="shared" si="958"/>
        <v>0.13036382781772454</v>
      </c>
      <c r="P6803" s="65">
        <f t="shared" si="959"/>
        <v>0.1247825897677844</v>
      </c>
      <c r="Q6803" s="65">
        <f t="shared" si="960"/>
        <v>0.16704956763003895</v>
      </c>
      <c r="R6803" s="65">
        <f t="shared" si="961"/>
        <v>0.18710223788874394</v>
      </c>
      <c r="S6803" s="65">
        <f t="shared" si="962"/>
        <v>0.11008574534096847</v>
      </c>
      <c r="T6803" s="66">
        <f>(L6803*'Football Field'!$F$4)+(M6803*'Football Field'!$F$5)+(N6803*'Football Field'!$F$6)+(O6803*'Football Field'!$F$7)+(P6803*'Football Field'!$F$8)+(Q6803*'Football Field'!$F$9)+(R6803*'Football Field'!$F$10)+(S6803*'Football Field'!$F$11)</f>
        <v>145250282.87423655</v>
      </c>
    </row>
    <row r="6804" spans="2:20" x14ac:dyDescent="0.3">
      <c r="B6804" s="62">
        <f t="shared" si="954"/>
        <v>6777</v>
      </c>
      <c r="C6804" s="62">
        <v>0.50564782809226971</v>
      </c>
      <c r="D6804" s="62">
        <v>0.3873679655318264</v>
      </c>
      <c r="E6804" s="62">
        <v>0.64573971466874669</v>
      </c>
      <c r="F6804" s="62">
        <v>0.81109307611490256</v>
      </c>
      <c r="G6804" s="62">
        <v>0.50193471561305447</v>
      </c>
      <c r="H6804" s="62">
        <v>0.26028891030887535</v>
      </c>
      <c r="I6804" s="62">
        <v>0.4235302680565326</v>
      </c>
      <c r="J6804" s="62">
        <v>0.19762740982315219</v>
      </c>
      <c r="K6804" s="62"/>
      <c r="L6804" s="65">
        <f t="shared" si="955"/>
        <v>0.13544513550833143</v>
      </c>
      <c r="M6804" s="65">
        <f t="shared" si="956"/>
        <v>0.10376215157690893</v>
      </c>
      <c r="N6804" s="65">
        <f t="shared" si="957"/>
        <v>0.17297078776428501</v>
      </c>
      <c r="O6804" s="65">
        <f t="shared" si="958"/>
        <v>0.2172630939971239</v>
      </c>
      <c r="P6804" s="65">
        <f t="shared" si="959"/>
        <v>0.13445052424934029</v>
      </c>
      <c r="Q6804" s="65">
        <f t="shared" si="960"/>
        <v>6.9722175730710934E-2</v>
      </c>
      <c r="R6804" s="65">
        <f t="shared" si="961"/>
        <v>0.1134487510116015</v>
      </c>
      <c r="S6804" s="65">
        <f t="shared" si="962"/>
        <v>5.2937380161697994E-2</v>
      </c>
      <c r="T6804" s="66">
        <f>(L6804*'Football Field'!$F$4)+(M6804*'Football Field'!$F$5)+(N6804*'Football Field'!$F$6)+(O6804*'Football Field'!$F$7)+(P6804*'Football Field'!$F$8)+(Q6804*'Football Field'!$F$9)+(R6804*'Football Field'!$F$10)+(S6804*'Football Field'!$F$11)</f>
        <v>140245670.41675088</v>
      </c>
    </row>
    <row r="6805" spans="2:20" x14ac:dyDescent="0.3">
      <c r="B6805" s="62">
        <f t="shared" si="954"/>
        <v>6778</v>
      </c>
      <c r="C6805" s="62">
        <v>0.40569577494336972</v>
      </c>
      <c r="D6805" s="62">
        <v>0.56836362124930007</v>
      </c>
      <c r="E6805" s="62">
        <v>0.927987570404329</v>
      </c>
      <c r="F6805" s="62">
        <v>0.37040919101821279</v>
      </c>
      <c r="G6805" s="62">
        <v>0.89667270141133393</v>
      </c>
      <c r="H6805" s="62">
        <v>0.11234335039365184</v>
      </c>
      <c r="I6805" s="62">
        <v>0.37405745552321978</v>
      </c>
      <c r="J6805" s="62">
        <v>0.4513425707659704</v>
      </c>
      <c r="K6805" s="62"/>
      <c r="L6805" s="65">
        <f t="shared" si="955"/>
        <v>9.8784610686407967E-2</v>
      </c>
      <c r="M6805" s="65">
        <f t="shared" si="956"/>
        <v>0.13839330483849971</v>
      </c>
      <c r="N6805" s="65">
        <f t="shared" si="957"/>
        <v>0.22595968833299634</v>
      </c>
      <c r="O6805" s="65">
        <f t="shared" si="958"/>
        <v>9.0192528464239252E-2</v>
      </c>
      <c r="P6805" s="65">
        <f t="shared" si="959"/>
        <v>0.21833469607715958</v>
      </c>
      <c r="Q6805" s="65">
        <f t="shared" si="960"/>
        <v>2.7354966004742676E-2</v>
      </c>
      <c r="R6805" s="65">
        <f t="shared" si="961"/>
        <v>9.1080860093668878E-2</v>
      </c>
      <c r="S6805" s="65">
        <f t="shared" si="962"/>
        <v>0.10989934550228568</v>
      </c>
      <c r="T6805" s="66">
        <f>(L6805*'Football Field'!$F$4)+(M6805*'Football Field'!$F$5)+(N6805*'Football Field'!$F$6)+(O6805*'Football Field'!$F$7)+(P6805*'Football Field'!$F$8)+(Q6805*'Football Field'!$F$9)+(R6805*'Football Field'!$F$10)+(S6805*'Football Field'!$F$11)</f>
        <v>145009454.44088978</v>
      </c>
    </row>
    <row r="6806" spans="2:20" x14ac:dyDescent="0.3">
      <c r="B6806" s="62">
        <f t="shared" si="954"/>
        <v>6779</v>
      </c>
      <c r="C6806" s="62">
        <v>0.29089765264029055</v>
      </c>
      <c r="D6806" s="62">
        <v>0.27164813176648794</v>
      </c>
      <c r="E6806" s="62">
        <v>0.81701644314652888</v>
      </c>
      <c r="F6806" s="62">
        <v>0.3979945662707588</v>
      </c>
      <c r="G6806" s="62">
        <v>0.18430804576443638</v>
      </c>
      <c r="H6806" s="62">
        <v>0.87638665319302778</v>
      </c>
      <c r="I6806" s="62">
        <v>0.70239433644796911</v>
      </c>
      <c r="J6806" s="62">
        <v>0.31205798271408858</v>
      </c>
      <c r="K6806" s="62"/>
      <c r="L6806" s="65">
        <f t="shared" si="955"/>
        <v>7.5504805674002834E-2</v>
      </c>
      <c r="M6806" s="65">
        <f t="shared" si="956"/>
        <v>7.050843901479377E-2</v>
      </c>
      <c r="N6806" s="65">
        <f t="shared" si="957"/>
        <v>0.21206313358782841</v>
      </c>
      <c r="O6806" s="65">
        <f t="shared" si="958"/>
        <v>0.10330266371293696</v>
      </c>
      <c r="P6806" s="65">
        <f t="shared" si="959"/>
        <v>4.7838623149039271E-2</v>
      </c>
      <c r="Q6806" s="65">
        <f t="shared" si="960"/>
        <v>0.2274731450874013</v>
      </c>
      <c r="R6806" s="65">
        <f t="shared" si="961"/>
        <v>0.18231205167407605</v>
      </c>
      <c r="S6806" s="65">
        <f t="shared" si="962"/>
        <v>8.0997138099921442E-2</v>
      </c>
      <c r="T6806" s="66">
        <f>(L6806*'Football Field'!$F$4)+(M6806*'Football Field'!$F$5)+(N6806*'Football Field'!$F$6)+(O6806*'Football Field'!$F$7)+(P6806*'Football Field'!$F$8)+(Q6806*'Football Field'!$F$9)+(R6806*'Football Field'!$F$10)+(S6806*'Football Field'!$F$11)</f>
        <v>143526203.59847206</v>
      </c>
    </row>
    <row r="6807" spans="2:20" x14ac:dyDescent="0.3">
      <c r="B6807" s="62">
        <f t="shared" si="954"/>
        <v>6780</v>
      </c>
      <c r="C6807" s="62">
        <v>0.95945233612980063</v>
      </c>
      <c r="D6807" s="62">
        <v>0.70700199258314367</v>
      </c>
      <c r="E6807" s="62">
        <v>0.22678370470180531</v>
      </c>
      <c r="F6807" s="62">
        <v>0.55374000561552494</v>
      </c>
      <c r="G6807" s="62">
        <v>0.15381527035621245</v>
      </c>
      <c r="H6807" s="62">
        <v>0.13419773863917295</v>
      </c>
      <c r="I6807" s="62">
        <v>0.79902568521907635</v>
      </c>
      <c r="J6807" s="62">
        <v>1.2947945260114557E-2</v>
      </c>
      <c r="K6807" s="62"/>
      <c r="L6807" s="65">
        <f t="shared" si="955"/>
        <v>0.27049954625830608</v>
      </c>
      <c r="M6807" s="65">
        <f t="shared" si="956"/>
        <v>0.19932591854316564</v>
      </c>
      <c r="N6807" s="65">
        <f t="shared" si="957"/>
        <v>6.3937401484753797E-2</v>
      </c>
      <c r="O6807" s="65">
        <f t="shared" si="958"/>
        <v>0.15611658299595543</v>
      </c>
      <c r="P6807" s="65">
        <f t="shared" si="959"/>
        <v>4.3365323395622331E-2</v>
      </c>
      <c r="Q6807" s="65">
        <f t="shared" si="960"/>
        <v>3.7834529182777542E-2</v>
      </c>
      <c r="R6807" s="65">
        <f t="shared" si="961"/>
        <v>0.22527026842451925</v>
      </c>
      <c r="S6807" s="65">
        <f t="shared" si="962"/>
        <v>3.650429714899922E-3</v>
      </c>
      <c r="T6807" s="66">
        <f>(L6807*'Football Field'!$F$4)+(M6807*'Football Field'!$F$5)+(N6807*'Football Field'!$F$6)+(O6807*'Football Field'!$F$7)+(P6807*'Football Field'!$F$8)+(Q6807*'Football Field'!$F$9)+(R6807*'Football Field'!$F$10)+(S6807*'Football Field'!$F$11)</f>
        <v>143674828.37520832</v>
      </c>
    </row>
    <row r="6808" spans="2:20" x14ac:dyDescent="0.3">
      <c r="B6808" s="62">
        <f t="shared" si="954"/>
        <v>6781</v>
      </c>
      <c r="C6808" s="62">
        <v>0.22494236746473328</v>
      </c>
      <c r="D6808" s="62">
        <v>0.65613758528274657</v>
      </c>
      <c r="E6808" s="62">
        <v>0.21427904895442251</v>
      </c>
      <c r="F6808" s="62">
        <v>6.0514869941993288E-3</v>
      </c>
      <c r="G6808" s="62">
        <v>0.89552279213064978</v>
      </c>
      <c r="H6808" s="62">
        <v>7.1591302925582467E-2</v>
      </c>
      <c r="I6808" s="62">
        <v>0.53175965554218263</v>
      </c>
      <c r="J6808" s="62">
        <v>0.2639175818743108</v>
      </c>
      <c r="K6808" s="62"/>
      <c r="L6808" s="65">
        <f t="shared" si="955"/>
        <v>7.8535795139233061E-2</v>
      </c>
      <c r="M6808" s="65">
        <f t="shared" si="956"/>
        <v>0.22908217585553695</v>
      </c>
      <c r="N6808" s="65">
        <f t="shared" si="957"/>
        <v>7.4812831753238399E-2</v>
      </c>
      <c r="O6808" s="65">
        <f t="shared" si="958"/>
        <v>2.1128004840559136E-3</v>
      </c>
      <c r="P6808" s="65">
        <f t="shared" si="959"/>
        <v>0.3126605065020186</v>
      </c>
      <c r="Q6808" s="65">
        <f t="shared" si="960"/>
        <v>2.4995201942985771E-2</v>
      </c>
      <c r="R6808" s="65">
        <f t="shared" si="961"/>
        <v>0.18565718784620469</v>
      </c>
      <c r="S6808" s="65">
        <f t="shared" si="962"/>
        <v>9.2143500476726509E-2</v>
      </c>
      <c r="T6808" s="66">
        <f>(L6808*'Football Field'!$F$4)+(M6808*'Football Field'!$F$5)+(N6808*'Football Field'!$F$6)+(O6808*'Football Field'!$F$7)+(P6808*'Football Field'!$F$8)+(Q6808*'Football Field'!$F$9)+(R6808*'Football Field'!$F$10)+(S6808*'Football Field'!$F$11)</f>
        <v>160958898.67053813</v>
      </c>
    </row>
    <row r="6809" spans="2:20" x14ac:dyDescent="0.3">
      <c r="B6809" s="62">
        <f t="shared" si="954"/>
        <v>6782</v>
      </c>
      <c r="C6809" s="62">
        <v>0.21642704499885179</v>
      </c>
      <c r="D6809" s="62">
        <v>6.5602569214503914E-2</v>
      </c>
      <c r="E6809" s="62">
        <v>0.27549125531351693</v>
      </c>
      <c r="F6809" s="62">
        <v>0.77472883986219143</v>
      </c>
      <c r="G6809" s="62">
        <v>0.52191913061819073</v>
      </c>
      <c r="H6809" s="62">
        <v>4.1500290635064552E-2</v>
      </c>
      <c r="I6809" s="62">
        <v>0.23713358105822224</v>
      </c>
      <c r="J6809" s="62">
        <v>0.52870687032187236</v>
      </c>
      <c r="K6809" s="62"/>
      <c r="L6809" s="65">
        <f t="shared" si="955"/>
        <v>8.1317402146790077E-2</v>
      </c>
      <c r="M6809" s="65">
        <f t="shared" si="956"/>
        <v>2.4648631610281177E-2</v>
      </c>
      <c r="N6809" s="65">
        <f t="shared" si="957"/>
        <v>0.10350939826569329</v>
      </c>
      <c r="O6809" s="65">
        <f t="shared" si="958"/>
        <v>0.2910862486068882</v>
      </c>
      <c r="P6809" s="65">
        <f t="shared" si="959"/>
        <v>0.19609891098780022</v>
      </c>
      <c r="Q6809" s="65">
        <f t="shared" si="960"/>
        <v>1.5592763939451809E-2</v>
      </c>
      <c r="R6809" s="65">
        <f t="shared" si="961"/>
        <v>8.9097398957335497E-2</v>
      </c>
      <c r="S6809" s="65">
        <f t="shared" si="962"/>
        <v>0.19864924548575977</v>
      </c>
      <c r="T6809" s="66">
        <f>(L6809*'Football Field'!$F$4)+(M6809*'Football Field'!$F$5)+(N6809*'Football Field'!$F$6)+(O6809*'Football Field'!$F$7)+(P6809*'Football Field'!$F$8)+(Q6809*'Football Field'!$F$9)+(R6809*'Football Field'!$F$10)+(S6809*'Football Field'!$F$11)</f>
        <v>142269220.60763389</v>
      </c>
    </row>
    <row r="6810" spans="2:20" x14ac:dyDescent="0.3">
      <c r="B6810" s="62">
        <f t="shared" si="954"/>
        <v>6783</v>
      </c>
      <c r="C6810" s="62">
        <v>0.71178712850116355</v>
      </c>
      <c r="D6810" s="62">
        <v>0.67754625421432113</v>
      </c>
      <c r="E6810" s="62">
        <v>0.37548077934585578</v>
      </c>
      <c r="F6810" s="62">
        <v>0.52086828253863726</v>
      </c>
      <c r="G6810" s="62">
        <v>0.46190557582303582</v>
      </c>
      <c r="H6810" s="62">
        <v>0.4366274000886079</v>
      </c>
      <c r="I6810" s="62">
        <v>0.23262082653190486</v>
      </c>
      <c r="J6810" s="62">
        <v>0.1494592012551349</v>
      </c>
      <c r="K6810" s="62"/>
      <c r="L6810" s="65">
        <f t="shared" si="955"/>
        <v>0.19958725765155805</v>
      </c>
      <c r="M6810" s="65">
        <f t="shared" si="956"/>
        <v>0.18998601322769029</v>
      </c>
      <c r="N6810" s="65">
        <f t="shared" si="957"/>
        <v>0.1052859430154568</v>
      </c>
      <c r="O6810" s="65">
        <f t="shared" si="958"/>
        <v>0.14605303741369016</v>
      </c>
      <c r="P6810" s="65">
        <f t="shared" si="959"/>
        <v>0.12951971661332567</v>
      </c>
      <c r="Q6810" s="65">
        <f t="shared" si="960"/>
        <v>0.12243163989593336</v>
      </c>
      <c r="R6810" s="65">
        <f t="shared" si="961"/>
        <v>6.522758136678751E-2</v>
      </c>
      <c r="S6810" s="65">
        <f t="shared" si="962"/>
        <v>4.1908810815558195E-2</v>
      </c>
      <c r="T6810" s="66">
        <f>(L6810*'Football Field'!$F$4)+(M6810*'Football Field'!$F$5)+(N6810*'Football Field'!$F$6)+(O6810*'Football Field'!$F$7)+(P6810*'Football Field'!$F$8)+(Q6810*'Football Field'!$F$9)+(R6810*'Football Field'!$F$10)+(S6810*'Football Field'!$F$11)</f>
        <v>130200811.20500515</v>
      </c>
    </row>
    <row r="6811" spans="2:20" x14ac:dyDescent="0.3">
      <c r="B6811" s="62">
        <f t="shared" si="954"/>
        <v>6784</v>
      </c>
      <c r="C6811" s="62">
        <v>0.52948020923624151</v>
      </c>
      <c r="D6811" s="62">
        <v>0.73517404055264024</v>
      </c>
      <c r="E6811" s="62">
        <v>0.40824490369668609</v>
      </c>
      <c r="F6811" s="62">
        <v>0.11708774051618176</v>
      </c>
      <c r="G6811" s="62">
        <v>0.79020483642925454</v>
      </c>
      <c r="H6811" s="62">
        <v>0.24054336512193908</v>
      </c>
      <c r="I6811" s="62">
        <v>0.7552047177509793</v>
      </c>
      <c r="J6811" s="62">
        <v>0.28715254795254597</v>
      </c>
      <c r="K6811" s="62"/>
      <c r="L6811" s="65">
        <f t="shared" si="955"/>
        <v>0.13706123481449156</v>
      </c>
      <c r="M6811" s="65">
        <f t="shared" si="956"/>
        <v>0.19030713526961215</v>
      </c>
      <c r="N6811" s="65">
        <f t="shared" si="957"/>
        <v>0.10567826640414693</v>
      </c>
      <c r="O6811" s="65">
        <f t="shared" si="958"/>
        <v>3.0309329823555924E-2</v>
      </c>
      <c r="P6811" s="65">
        <f t="shared" si="959"/>
        <v>0.20455240582760512</v>
      </c>
      <c r="Q6811" s="65">
        <f t="shared" si="960"/>
        <v>6.2267049976434549E-2</v>
      </c>
      <c r="R6811" s="65">
        <f t="shared" si="961"/>
        <v>0.19549227590959006</v>
      </c>
      <c r="S6811" s="65">
        <f t="shared" si="962"/>
        <v>7.4332301974563655E-2</v>
      </c>
      <c r="T6811" s="66">
        <f>(L6811*'Football Field'!$F$4)+(M6811*'Football Field'!$F$5)+(N6811*'Football Field'!$F$6)+(O6811*'Football Field'!$F$7)+(P6811*'Football Field'!$F$8)+(Q6811*'Football Field'!$F$9)+(R6811*'Football Field'!$F$10)+(S6811*'Football Field'!$F$11)</f>
        <v>154172814.7372331</v>
      </c>
    </row>
    <row r="6812" spans="2:20" x14ac:dyDescent="0.3">
      <c r="B6812" s="62">
        <f t="shared" si="954"/>
        <v>6785</v>
      </c>
      <c r="C6812" s="62">
        <v>0.42280998488330912</v>
      </c>
      <c r="D6812" s="62">
        <v>0.52826485193333528</v>
      </c>
      <c r="E6812" s="62">
        <v>0.86055006554228297</v>
      </c>
      <c r="F6812" s="62">
        <v>0.44238327114084997</v>
      </c>
      <c r="G6812" s="62">
        <v>0.97551293453177623</v>
      </c>
      <c r="H6812" s="62">
        <v>0.74778424688011913</v>
      </c>
      <c r="I6812" s="62">
        <v>0.21543234885146711</v>
      </c>
      <c r="J6812" s="62">
        <v>0.11530134780861045</v>
      </c>
      <c r="K6812" s="62"/>
      <c r="L6812" s="65">
        <f t="shared" si="955"/>
        <v>9.8144417871293577E-2</v>
      </c>
      <c r="M6812" s="65">
        <f t="shared" si="956"/>
        <v>0.12262304162275467</v>
      </c>
      <c r="N6812" s="65">
        <f t="shared" si="957"/>
        <v>0.19975447187005391</v>
      </c>
      <c r="O6812" s="65">
        <f t="shared" si="958"/>
        <v>0.10268785074718631</v>
      </c>
      <c r="P6812" s="65">
        <f t="shared" si="959"/>
        <v>0.22644013270396629</v>
      </c>
      <c r="Q6812" s="65">
        <f t="shared" si="960"/>
        <v>0.17357879952534241</v>
      </c>
      <c r="R6812" s="65">
        <f t="shared" si="961"/>
        <v>5.0007055709689656E-2</v>
      </c>
      <c r="S6812" s="65">
        <f t="shared" si="962"/>
        <v>2.6764229949713145E-2</v>
      </c>
      <c r="T6812" s="66">
        <f>(L6812*'Football Field'!$F$4)+(M6812*'Football Field'!$F$5)+(N6812*'Football Field'!$F$6)+(O6812*'Football Field'!$F$7)+(P6812*'Football Field'!$F$8)+(Q6812*'Football Field'!$F$9)+(R6812*'Football Field'!$F$10)+(S6812*'Football Field'!$F$11)</f>
        <v>138783603.09010181</v>
      </c>
    </row>
    <row r="6813" spans="2:20" x14ac:dyDescent="0.3">
      <c r="B6813" s="62">
        <f t="shared" si="954"/>
        <v>6786</v>
      </c>
      <c r="C6813" s="62">
        <v>0.9258556104204001</v>
      </c>
      <c r="D6813" s="62">
        <v>0.95912133243014075</v>
      </c>
      <c r="E6813" s="62">
        <v>0.4891991390863949</v>
      </c>
      <c r="F6813" s="62">
        <v>0.15311565329597276</v>
      </c>
      <c r="G6813" s="62">
        <v>0.42237063156312893</v>
      </c>
      <c r="H6813" s="62">
        <v>0.59116040718902962</v>
      </c>
      <c r="I6813" s="62">
        <v>0.45974482539581618</v>
      </c>
      <c r="J6813" s="62">
        <v>0.99941963838768366</v>
      </c>
      <c r="K6813" s="62"/>
      <c r="L6813" s="65">
        <f t="shared" si="955"/>
        <v>0.18517159472462938</v>
      </c>
      <c r="M6813" s="65">
        <f t="shared" si="956"/>
        <v>0.19182475610841457</v>
      </c>
      <c r="N6813" s="65">
        <f t="shared" si="957"/>
        <v>9.7840077548821611E-2</v>
      </c>
      <c r="O6813" s="65">
        <f t="shared" si="958"/>
        <v>3.0623208823290199E-2</v>
      </c>
      <c r="P6813" s="65">
        <f t="shared" si="959"/>
        <v>8.4474341928846161E-2</v>
      </c>
      <c r="Q6813" s="65">
        <f t="shared" si="960"/>
        <v>0.11823238321961343</v>
      </c>
      <c r="R6813" s="65">
        <f t="shared" si="961"/>
        <v>9.1949199774556761E-2</v>
      </c>
      <c r="S6813" s="65">
        <f t="shared" si="962"/>
        <v>0.19988443787182794</v>
      </c>
      <c r="T6813" s="66">
        <f>(L6813*'Football Field'!$F$4)+(M6813*'Football Field'!$F$5)+(N6813*'Football Field'!$F$6)+(O6813*'Football Field'!$F$7)+(P6813*'Football Field'!$F$8)+(Q6813*'Football Field'!$F$9)+(R6813*'Football Field'!$F$10)+(S6813*'Football Field'!$F$11)</f>
        <v>130488772.20886941</v>
      </c>
    </row>
    <row r="6814" spans="2:20" x14ac:dyDescent="0.3">
      <c r="B6814" s="62">
        <f t="shared" ref="B6814:B6877" si="963">B6813+1</f>
        <v>6787</v>
      </c>
      <c r="C6814" s="62">
        <v>0.2058086524741044</v>
      </c>
      <c r="D6814" s="62">
        <v>0.70018288471693968</v>
      </c>
      <c r="E6814" s="62">
        <v>4.5370832858299348E-2</v>
      </c>
      <c r="F6814" s="62">
        <v>0.98800801903511193</v>
      </c>
      <c r="G6814" s="62">
        <v>0.85013436714792368</v>
      </c>
      <c r="H6814" s="62">
        <v>2.0398421676671274E-2</v>
      </c>
      <c r="I6814" s="62">
        <v>0.55504562143747049</v>
      </c>
      <c r="J6814" s="62">
        <v>0.96814150762549478</v>
      </c>
      <c r="K6814" s="62"/>
      <c r="L6814" s="65">
        <f t="shared" si="955"/>
        <v>4.7496968189874735E-2</v>
      </c>
      <c r="M6814" s="65">
        <f t="shared" si="956"/>
        <v>0.16158972814167605</v>
      </c>
      <c r="N6814" s="65">
        <f t="shared" si="957"/>
        <v>1.0470779430859519E-2</v>
      </c>
      <c r="O6814" s="65">
        <f t="shared" si="958"/>
        <v>0.22801463829299615</v>
      </c>
      <c r="P6814" s="65">
        <f t="shared" si="959"/>
        <v>0.19619585721074009</v>
      </c>
      <c r="Q6814" s="65">
        <f t="shared" si="960"/>
        <v>4.7075920951497058E-3</v>
      </c>
      <c r="R6814" s="65">
        <f t="shared" si="961"/>
        <v>0.12809463503319851</v>
      </c>
      <c r="S6814" s="65">
        <f t="shared" si="962"/>
        <v>0.2234298016055051</v>
      </c>
      <c r="T6814" s="66">
        <f>(L6814*'Football Field'!$F$4)+(M6814*'Football Field'!$F$5)+(N6814*'Football Field'!$F$6)+(O6814*'Football Field'!$F$7)+(P6814*'Football Field'!$F$8)+(Q6814*'Football Field'!$F$9)+(R6814*'Football Field'!$F$10)+(S6814*'Football Field'!$F$11)</f>
        <v>144724080.01613918</v>
      </c>
    </row>
    <row r="6815" spans="2:20" x14ac:dyDescent="0.3">
      <c r="B6815" s="62">
        <f t="shared" si="963"/>
        <v>6788</v>
      </c>
      <c r="C6815" s="62">
        <v>0.21618211851555647</v>
      </c>
      <c r="D6815" s="62">
        <v>0.14778080209542921</v>
      </c>
      <c r="E6815" s="62">
        <v>0.60871271262890714</v>
      </c>
      <c r="F6815" s="62">
        <v>0.42809719929262835</v>
      </c>
      <c r="G6815" s="62">
        <v>0.43148534307533959</v>
      </c>
      <c r="H6815" s="62">
        <v>0.4532316185209857</v>
      </c>
      <c r="I6815" s="62">
        <v>0.82500433252844108</v>
      </c>
      <c r="J6815" s="62">
        <v>0.32998377200535212</v>
      </c>
      <c r="K6815" s="62"/>
      <c r="L6815" s="65">
        <f t="shared" si="955"/>
        <v>6.2834909824472179E-2</v>
      </c>
      <c r="M6815" s="65">
        <f t="shared" si="956"/>
        <v>4.2953568210065705E-2</v>
      </c>
      <c r="N6815" s="65">
        <f t="shared" si="957"/>
        <v>0.17692679056753194</v>
      </c>
      <c r="O6815" s="65">
        <f t="shared" si="958"/>
        <v>0.12442957400163378</v>
      </c>
      <c r="P6815" s="65">
        <f t="shared" si="959"/>
        <v>0.12541436270904802</v>
      </c>
      <c r="Q6815" s="65">
        <f t="shared" si="960"/>
        <v>0.13173507630935893</v>
      </c>
      <c r="R6815" s="65">
        <f t="shared" si="961"/>
        <v>0.23979352776808463</v>
      </c>
      <c r="S6815" s="65">
        <f t="shared" si="962"/>
        <v>9.5912190609804909E-2</v>
      </c>
      <c r="T6815" s="66">
        <f>(L6815*'Football Field'!$F$4)+(M6815*'Football Field'!$F$5)+(N6815*'Football Field'!$F$6)+(O6815*'Football Field'!$F$7)+(P6815*'Football Field'!$F$8)+(Q6815*'Football Field'!$F$9)+(R6815*'Football Field'!$F$10)+(S6815*'Football Field'!$F$11)</f>
        <v>157361220.84873104</v>
      </c>
    </row>
    <row r="6816" spans="2:20" x14ac:dyDescent="0.3">
      <c r="B6816" s="62">
        <f t="shared" si="963"/>
        <v>6789</v>
      </c>
      <c r="C6816" s="62">
        <v>0.20055202691564211</v>
      </c>
      <c r="D6816" s="62">
        <v>0.65173265697516425</v>
      </c>
      <c r="E6816" s="62">
        <v>0.43412597194761204</v>
      </c>
      <c r="F6816" s="62">
        <v>0.18853733348920232</v>
      </c>
      <c r="G6816" s="62">
        <v>1.2538711324685536E-2</v>
      </c>
      <c r="H6816" s="62">
        <v>8.1135245529938005E-2</v>
      </c>
      <c r="I6816" s="62">
        <v>0.12951440151670313</v>
      </c>
      <c r="J6816" s="62">
        <v>0.10606421603626859</v>
      </c>
      <c r="K6816" s="62"/>
      <c r="L6816" s="65">
        <f t="shared" si="955"/>
        <v>0.11115838834483099</v>
      </c>
      <c r="M6816" s="65">
        <f t="shared" si="956"/>
        <v>0.36123071352216496</v>
      </c>
      <c r="N6816" s="65">
        <f t="shared" si="957"/>
        <v>0.24061957449389443</v>
      </c>
      <c r="O6816" s="65">
        <f t="shared" si="958"/>
        <v>0.10449909909066631</v>
      </c>
      <c r="P6816" s="65">
        <f t="shared" si="959"/>
        <v>6.949732516836591E-3</v>
      </c>
      <c r="Q6816" s="65">
        <f t="shared" si="960"/>
        <v>4.497019187377075E-2</v>
      </c>
      <c r="R6816" s="65">
        <f t="shared" si="961"/>
        <v>7.1784924647496487E-2</v>
      </c>
      <c r="S6816" s="65">
        <f t="shared" si="962"/>
        <v>5.8787375510339641E-2</v>
      </c>
      <c r="T6816" s="66">
        <f>(L6816*'Football Field'!$F$4)+(M6816*'Football Field'!$F$5)+(N6816*'Football Field'!$F$6)+(O6816*'Football Field'!$F$7)+(P6816*'Football Field'!$F$8)+(Q6816*'Football Field'!$F$9)+(R6816*'Football Field'!$F$10)+(S6816*'Football Field'!$F$11)</f>
        <v>124317862.1259329</v>
      </c>
    </row>
    <row r="6817" spans="2:20" x14ac:dyDescent="0.3">
      <c r="B6817" s="62">
        <f t="shared" si="963"/>
        <v>6790</v>
      </c>
      <c r="C6817" s="62">
        <v>0.92402176027343386</v>
      </c>
      <c r="D6817" s="62">
        <v>0.68000131488989812</v>
      </c>
      <c r="E6817" s="62">
        <v>0.90527777761426975</v>
      </c>
      <c r="F6817" s="62">
        <v>0.12997272737044052</v>
      </c>
      <c r="G6817" s="62">
        <v>0.26071575112327194</v>
      </c>
      <c r="H6817" s="62">
        <v>0.87036590424407712</v>
      </c>
      <c r="I6817" s="62">
        <v>0.3036341548158541</v>
      </c>
      <c r="J6817" s="62">
        <v>8.9993908954955848E-2</v>
      </c>
      <c r="K6817" s="62"/>
      <c r="L6817" s="65">
        <f t="shared" si="955"/>
        <v>0.22190813311663177</v>
      </c>
      <c r="M6817" s="65">
        <f t="shared" si="956"/>
        <v>0.16330548564074823</v>
      </c>
      <c r="N6817" s="65">
        <f t="shared" si="957"/>
        <v>0.21740667830475074</v>
      </c>
      <c r="O6817" s="65">
        <f t="shared" si="958"/>
        <v>3.1213556354253564E-2</v>
      </c>
      <c r="P6817" s="65">
        <f t="shared" si="959"/>
        <v>6.2612102975524511E-2</v>
      </c>
      <c r="Q6817" s="65">
        <f t="shared" si="960"/>
        <v>0.20902242917095204</v>
      </c>
      <c r="R6817" s="65">
        <f t="shared" si="961"/>
        <v>7.2919157689201999E-2</v>
      </c>
      <c r="S6817" s="65">
        <f t="shared" si="962"/>
        <v>2.1612456747937197E-2</v>
      </c>
      <c r="T6817" s="66">
        <f>(L6817*'Football Field'!$F$4)+(M6817*'Football Field'!$F$5)+(N6817*'Football Field'!$F$6)+(O6817*'Football Field'!$F$7)+(P6817*'Football Field'!$F$8)+(Q6817*'Football Field'!$F$9)+(R6817*'Football Field'!$F$10)+(S6817*'Football Field'!$F$11)</f>
        <v>127720737.02065317</v>
      </c>
    </row>
    <row r="6818" spans="2:20" x14ac:dyDescent="0.3">
      <c r="B6818" s="62">
        <f t="shared" si="963"/>
        <v>6791</v>
      </c>
      <c r="C6818" s="62">
        <v>0.62018974624023182</v>
      </c>
      <c r="D6818" s="62">
        <v>0.72261323808518363</v>
      </c>
      <c r="E6818" s="62">
        <v>0.86292272968676442</v>
      </c>
      <c r="F6818" s="62">
        <v>0.13333643483737467</v>
      </c>
      <c r="G6818" s="62">
        <v>0.6207339816448173</v>
      </c>
      <c r="H6818" s="62">
        <v>0.39853000795107274</v>
      </c>
      <c r="I6818" s="62">
        <v>0.9636530104117752</v>
      </c>
      <c r="J6818" s="62">
        <v>0.6376281804500632</v>
      </c>
      <c r="K6818" s="62"/>
      <c r="L6818" s="65">
        <f t="shared" si="955"/>
        <v>0.12504815503747851</v>
      </c>
      <c r="M6818" s="65">
        <f t="shared" si="956"/>
        <v>0.1456996875166148</v>
      </c>
      <c r="N6818" s="65">
        <f t="shared" si="957"/>
        <v>0.17399013115163098</v>
      </c>
      <c r="O6818" s="65">
        <f t="shared" si="958"/>
        <v>2.6884474109364221E-2</v>
      </c>
      <c r="P6818" s="65">
        <f t="shared" si="959"/>
        <v>0.12515788860476507</v>
      </c>
      <c r="Q6818" s="65">
        <f t="shared" si="960"/>
        <v>8.0355153440491447E-2</v>
      </c>
      <c r="R6818" s="65">
        <f t="shared" si="961"/>
        <v>0.19430026339330583</v>
      </c>
      <c r="S6818" s="65">
        <f t="shared" si="962"/>
        <v>0.12856424674634914</v>
      </c>
      <c r="T6818" s="66">
        <f>(L6818*'Football Field'!$F$4)+(M6818*'Football Field'!$F$5)+(N6818*'Football Field'!$F$6)+(O6818*'Football Field'!$F$7)+(P6818*'Football Field'!$F$8)+(Q6818*'Football Field'!$F$9)+(R6818*'Football Field'!$F$10)+(S6818*'Football Field'!$F$11)</f>
        <v>149881648.93530759</v>
      </c>
    </row>
    <row r="6819" spans="2:20" x14ac:dyDescent="0.3">
      <c r="B6819" s="62">
        <f t="shared" si="963"/>
        <v>6792</v>
      </c>
      <c r="C6819" s="62">
        <v>0.83698058636964534</v>
      </c>
      <c r="D6819" s="62">
        <v>0.73692948126285829</v>
      </c>
      <c r="E6819" s="62">
        <v>0.10190129876372955</v>
      </c>
      <c r="F6819" s="62">
        <v>0.60675239490464161</v>
      </c>
      <c r="G6819" s="62">
        <v>0.60560845873892732</v>
      </c>
      <c r="H6819" s="62">
        <v>0.67579340189212189</v>
      </c>
      <c r="I6819" s="62">
        <v>0.30211576536146834</v>
      </c>
      <c r="J6819" s="62">
        <v>0.53155871000192534</v>
      </c>
      <c r="K6819" s="62"/>
      <c r="L6819" s="65">
        <f t="shared" si="955"/>
        <v>0.19032493970673359</v>
      </c>
      <c r="M6819" s="65">
        <f t="shared" si="956"/>
        <v>0.16757384982825047</v>
      </c>
      <c r="N6819" s="65">
        <f t="shared" si="957"/>
        <v>2.3171814088743175E-2</v>
      </c>
      <c r="O6819" s="65">
        <f t="shared" si="958"/>
        <v>0.13797227182774979</v>
      </c>
      <c r="P6819" s="65">
        <f t="shared" si="959"/>
        <v>0.13771214681969882</v>
      </c>
      <c r="Q6819" s="65">
        <f t="shared" si="960"/>
        <v>0.15367183010445884</v>
      </c>
      <c r="R6819" s="65">
        <f t="shared" si="961"/>
        <v>6.8699520351217166E-2</v>
      </c>
      <c r="S6819" s="65">
        <f t="shared" si="962"/>
        <v>0.12087362727314818</v>
      </c>
      <c r="T6819" s="66">
        <f>(L6819*'Football Field'!$F$4)+(M6819*'Football Field'!$F$5)+(N6819*'Football Field'!$F$6)+(O6819*'Football Field'!$F$7)+(P6819*'Football Field'!$F$8)+(Q6819*'Football Field'!$F$9)+(R6819*'Football Field'!$F$10)+(S6819*'Football Field'!$F$11)</f>
        <v>129875480.23756826</v>
      </c>
    </row>
    <row r="6820" spans="2:20" x14ac:dyDescent="0.3">
      <c r="B6820" s="62">
        <f t="shared" si="963"/>
        <v>6793</v>
      </c>
      <c r="C6820" s="62">
        <v>0.329861037291171</v>
      </c>
      <c r="D6820" s="62">
        <v>5.0227395249420992E-2</v>
      </c>
      <c r="E6820" s="62">
        <v>0.54205585856204352</v>
      </c>
      <c r="F6820" s="62">
        <v>0.95631347928842525</v>
      </c>
      <c r="G6820" s="62">
        <v>0.78546832023236024</v>
      </c>
      <c r="H6820" s="62">
        <v>0.56741666403584412</v>
      </c>
      <c r="I6820" s="62">
        <v>0.61359575779228437</v>
      </c>
      <c r="J6820" s="62">
        <v>0.28641067985158231</v>
      </c>
      <c r="K6820" s="62"/>
      <c r="L6820" s="65">
        <f t="shared" si="955"/>
        <v>7.9843417231764205E-2</v>
      </c>
      <c r="M6820" s="65">
        <f t="shared" si="956"/>
        <v>1.215762524818687E-2</v>
      </c>
      <c r="N6820" s="65">
        <f t="shared" si="957"/>
        <v>0.13120552955724857</v>
      </c>
      <c r="O6820" s="65">
        <f t="shared" si="958"/>
        <v>0.2314772813370691</v>
      </c>
      <c r="P6820" s="65">
        <f t="shared" si="959"/>
        <v>0.19012392409136439</v>
      </c>
      <c r="Q6820" s="65">
        <f t="shared" si="960"/>
        <v>0.13734415505059799</v>
      </c>
      <c r="R6820" s="65">
        <f t="shared" si="961"/>
        <v>0.14852188213367143</v>
      </c>
      <c r="S6820" s="65">
        <f t="shared" si="962"/>
        <v>6.932618535009745E-2</v>
      </c>
      <c r="T6820" s="66">
        <f>(L6820*'Football Field'!$F$4)+(M6820*'Football Field'!$F$5)+(N6820*'Football Field'!$F$6)+(O6820*'Football Field'!$F$7)+(P6820*'Football Field'!$F$8)+(Q6820*'Football Field'!$F$9)+(R6820*'Football Field'!$F$10)+(S6820*'Football Field'!$F$11)</f>
        <v>149372630.58170679</v>
      </c>
    </row>
    <row r="6821" spans="2:20" x14ac:dyDescent="0.3">
      <c r="B6821" s="62">
        <f t="shared" si="963"/>
        <v>6794</v>
      </c>
      <c r="C6821" s="62">
        <v>0.99490602987821375</v>
      </c>
      <c r="D6821" s="62">
        <v>2.5332386583750144E-2</v>
      </c>
      <c r="E6821" s="62">
        <v>0.7515462106689712</v>
      </c>
      <c r="F6821" s="62">
        <v>0.30487289706272191</v>
      </c>
      <c r="G6821" s="62">
        <v>9.1626446931560968E-2</v>
      </c>
      <c r="H6821" s="62">
        <v>0.45905850441095863</v>
      </c>
      <c r="I6821" s="62">
        <v>0.58926923796966568</v>
      </c>
      <c r="J6821" s="62">
        <v>0.74968737232751681</v>
      </c>
      <c r="K6821" s="62"/>
      <c r="L6821" s="65">
        <f t="shared" si="955"/>
        <v>0.25083989087756198</v>
      </c>
      <c r="M6821" s="65">
        <f t="shared" si="956"/>
        <v>6.3869078038595655E-3</v>
      </c>
      <c r="N6821" s="65">
        <f t="shared" si="957"/>
        <v>0.18948299016413275</v>
      </c>
      <c r="O6821" s="65">
        <f t="shared" si="958"/>
        <v>7.6865836505283378E-2</v>
      </c>
      <c r="P6821" s="65">
        <f t="shared" si="959"/>
        <v>2.3101245001625824E-2</v>
      </c>
      <c r="Q6821" s="65">
        <f t="shared" si="960"/>
        <v>0.11573976003236927</v>
      </c>
      <c r="R6821" s="65">
        <f t="shared" si="961"/>
        <v>0.14856903758831244</v>
      </c>
      <c r="S6821" s="65">
        <f t="shared" si="962"/>
        <v>0.18901433202685469</v>
      </c>
      <c r="T6821" s="66">
        <f>(L6821*'Football Field'!$F$4)+(M6821*'Football Field'!$F$5)+(N6821*'Football Field'!$F$6)+(O6821*'Football Field'!$F$7)+(P6821*'Football Field'!$F$8)+(Q6821*'Football Field'!$F$9)+(R6821*'Football Field'!$F$10)+(S6821*'Football Field'!$F$11)</f>
        <v>136235597.80611342</v>
      </c>
    </row>
    <row r="6822" spans="2:20" x14ac:dyDescent="0.3">
      <c r="B6822" s="62">
        <f t="shared" si="963"/>
        <v>6795</v>
      </c>
      <c r="C6822" s="62">
        <v>0.80477221360560991</v>
      </c>
      <c r="D6822" s="62">
        <v>0.77552023941446313</v>
      </c>
      <c r="E6822" s="62">
        <v>0.40597614328127096</v>
      </c>
      <c r="F6822" s="62">
        <v>5.6723501290873002E-2</v>
      </c>
      <c r="G6822" s="62">
        <v>0.5701131509877968</v>
      </c>
      <c r="H6822" s="62">
        <v>0.8598800100452284</v>
      </c>
      <c r="I6822" s="62">
        <v>0.94909441370241265</v>
      </c>
      <c r="J6822" s="62">
        <v>0.12287442437345297</v>
      </c>
      <c r="K6822" s="62"/>
      <c r="L6822" s="65">
        <f t="shared" si="955"/>
        <v>0.17706938210657458</v>
      </c>
      <c r="M6822" s="65">
        <f t="shared" si="956"/>
        <v>0.17063323917338657</v>
      </c>
      <c r="N6822" s="65">
        <f t="shared" si="957"/>
        <v>8.9324586044981877E-2</v>
      </c>
      <c r="O6822" s="65">
        <f t="shared" si="958"/>
        <v>1.2480544376024607E-2</v>
      </c>
      <c r="P6822" s="65">
        <f t="shared" si="959"/>
        <v>0.12543870385877068</v>
      </c>
      <c r="Q6822" s="65">
        <f t="shared" si="960"/>
        <v>0.18919443227586402</v>
      </c>
      <c r="R6822" s="65">
        <f t="shared" si="961"/>
        <v>0.20882376224466156</v>
      </c>
      <c r="S6822" s="65">
        <f t="shared" si="962"/>
        <v>2.7035349919736194E-2</v>
      </c>
      <c r="T6822" s="66">
        <f>(L6822*'Football Field'!$F$4)+(M6822*'Football Field'!$F$5)+(N6822*'Football Field'!$F$6)+(O6822*'Football Field'!$F$7)+(P6822*'Football Field'!$F$8)+(Q6822*'Football Field'!$F$9)+(R6822*'Football Field'!$F$10)+(S6822*'Football Field'!$F$11)</f>
        <v>148484915.8943826</v>
      </c>
    </row>
    <row r="6823" spans="2:20" x14ac:dyDescent="0.3">
      <c r="B6823" s="62">
        <f t="shared" si="963"/>
        <v>6796</v>
      </c>
      <c r="C6823" s="62">
        <v>0.62119327535013125</v>
      </c>
      <c r="D6823" s="62">
        <v>0.78816252391900199</v>
      </c>
      <c r="E6823" s="62">
        <v>0.57832007418681419</v>
      </c>
      <c r="F6823" s="62">
        <v>0.37860173182854839</v>
      </c>
      <c r="G6823" s="62">
        <v>0.68239048513839884</v>
      </c>
      <c r="H6823" s="62">
        <v>0.99856665305209813</v>
      </c>
      <c r="I6823" s="62">
        <v>0.67789720382282392</v>
      </c>
      <c r="J6823" s="62">
        <v>0.24550625049537322</v>
      </c>
      <c r="K6823" s="62"/>
      <c r="L6823" s="65">
        <f t="shared" ref="L6823:L6886" si="964">C6823/SUM($C6823:$J6823)</f>
        <v>0.12497253886350487</v>
      </c>
      <c r="M6823" s="65">
        <f t="shared" ref="M6823:M6886" si="965">D6823/SUM($C6823:$J6823)</f>
        <v>0.15856364767585013</v>
      </c>
      <c r="N6823" s="65">
        <f t="shared" ref="N6823:N6886" si="966">E6823/SUM($C6823:$J6823)</f>
        <v>0.11634724781288054</v>
      </c>
      <c r="O6823" s="65">
        <f t="shared" ref="O6823:O6886" si="967">F6823/SUM($C6823:$J6823)</f>
        <v>7.6167630143878881E-2</v>
      </c>
      <c r="P6823" s="65">
        <f t="shared" ref="P6823:P6886" si="968">G6823/SUM($C6823:$J6823)</f>
        <v>0.13728427980160759</v>
      </c>
      <c r="Q6823" s="65">
        <f t="shared" ref="Q6823:Q6886" si="969">H6823/SUM($C6823:$J6823)</f>
        <v>0.20089304699252319</v>
      </c>
      <c r="R6823" s="65">
        <f t="shared" ref="R6823:R6886" si="970">I6823/SUM($C6823:$J6823)</f>
        <v>0.13638031513212717</v>
      </c>
      <c r="S6823" s="65">
        <f t="shared" ref="S6823:S6886" si="971">J6823/SUM($C6823:$J6823)</f>
        <v>4.9391293577627601E-2</v>
      </c>
      <c r="T6823" s="66">
        <f>(L6823*'Football Field'!$F$4)+(M6823*'Football Field'!$F$5)+(N6823*'Football Field'!$F$6)+(O6823*'Football Field'!$F$7)+(P6823*'Football Field'!$F$8)+(Q6823*'Football Field'!$F$9)+(R6823*'Football Field'!$F$10)+(S6823*'Football Field'!$F$11)</f>
        <v>141022636.31827259</v>
      </c>
    </row>
    <row r="6824" spans="2:20" x14ac:dyDescent="0.3">
      <c r="B6824" s="62">
        <f t="shared" si="963"/>
        <v>6797</v>
      </c>
      <c r="C6824" s="62">
        <v>0.91585095263843119</v>
      </c>
      <c r="D6824" s="62">
        <v>7.0731080316730144E-2</v>
      </c>
      <c r="E6824" s="62">
        <v>0.61739868958641975</v>
      </c>
      <c r="F6824" s="62">
        <v>0.86485770863845213</v>
      </c>
      <c r="G6824" s="62">
        <v>0.1579420242523748</v>
      </c>
      <c r="H6824" s="62">
        <v>0.25497135195978482</v>
      </c>
      <c r="I6824" s="62">
        <v>0.89025859909406879</v>
      </c>
      <c r="J6824" s="62">
        <v>0.68308053825677184</v>
      </c>
      <c r="K6824" s="62"/>
      <c r="L6824" s="65">
        <f t="shared" si="964"/>
        <v>0.2055740194752089</v>
      </c>
      <c r="M6824" s="65">
        <f t="shared" si="965"/>
        <v>1.5876461601797866E-2</v>
      </c>
      <c r="N6824" s="65">
        <f t="shared" si="966"/>
        <v>0.13858273540183161</v>
      </c>
      <c r="O6824" s="65">
        <f t="shared" si="967"/>
        <v>0.19412795818657222</v>
      </c>
      <c r="P6824" s="65">
        <f t="shared" si="968"/>
        <v>3.5452031442533165E-2</v>
      </c>
      <c r="Q6824" s="65">
        <f t="shared" si="969"/>
        <v>5.7231458374749605E-2</v>
      </c>
      <c r="R6824" s="65">
        <f t="shared" si="970"/>
        <v>0.19982950070740213</v>
      </c>
      <c r="S6824" s="65">
        <f t="shared" si="971"/>
        <v>0.15332583480990453</v>
      </c>
      <c r="T6824" s="66">
        <f>(L6824*'Football Field'!$F$4)+(M6824*'Football Field'!$F$5)+(N6824*'Football Field'!$F$6)+(O6824*'Football Field'!$F$7)+(P6824*'Football Field'!$F$8)+(Q6824*'Football Field'!$F$9)+(R6824*'Football Field'!$F$10)+(S6824*'Football Field'!$F$11)</f>
        <v>143776042.07394561</v>
      </c>
    </row>
    <row r="6825" spans="2:20" x14ac:dyDescent="0.3">
      <c r="B6825" s="62">
        <f t="shared" si="963"/>
        <v>6798</v>
      </c>
      <c r="C6825" s="62">
        <v>1.5754139612798035E-3</v>
      </c>
      <c r="D6825" s="62">
        <v>0.8074588858308307</v>
      </c>
      <c r="E6825" s="62">
        <v>0.39538055752125711</v>
      </c>
      <c r="F6825" s="62">
        <v>0.27569139382464702</v>
      </c>
      <c r="G6825" s="62">
        <v>4.0918749700383894E-2</v>
      </c>
      <c r="H6825" s="62">
        <v>0.74013585753319033</v>
      </c>
      <c r="I6825" s="62">
        <v>0.62608286768328358</v>
      </c>
      <c r="J6825" s="62">
        <v>0.70495214550546037</v>
      </c>
      <c r="K6825" s="62"/>
      <c r="L6825" s="65">
        <f t="shared" si="964"/>
        <v>4.3856571790877737E-4</v>
      </c>
      <c r="M6825" s="65">
        <f t="shared" si="965"/>
        <v>0.22478141913795388</v>
      </c>
      <c r="N6825" s="65">
        <f t="shared" si="966"/>
        <v>0.11006653636331827</v>
      </c>
      <c r="O6825" s="65">
        <f t="shared" si="967"/>
        <v>7.6747316594653198E-2</v>
      </c>
      <c r="P6825" s="65">
        <f t="shared" si="968"/>
        <v>1.1391012952367245E-2</v>
      </c>
      <c r="Q6825" s="65">
        <f t="shared" si="969"/>
        <v>0.2060399499350517</v>
      </c>
      <c r="R6825" s="65">
        <f t="shared" si="970"/>
        <v>0.1742897353231837</v>
      </c>
      <c r="S6825" s="65">
        <f t="shared" si="971"/>
        <v>0.19624546397556328</v>
      </c>
      <c r="T6825" s="66">
        <f>(L6825*'Football Field'!$F$4)+(M6825*'Football Field'!$F$5)+(N6825*'Football Field'!$F$6)+(O6825*'Football Field'!$F$7)+(P6825*'Football Field'!$F$8)+(Q6825*'Football Field'!$F$9)+(R6825*'Football Field'!$F$10)+(S6825*'Football Field'!$F$11)</f>
        <v>137327349.10875565</v>
      </c>
    </row>
    <row r="6826" spans="2:20" x14ac:dyDescent="0.3">
      <c r="B6826" s="62">
        <f t="shared" si="963"/>
        <v>6799</v>
      </c>
      <c r="C6826" s="62">
        <v>6.9962648652998949E-2</v>
      </c>
      <c r="D6826" s="62">
        <v>0.76183461890201187</v>
      </c>
      <c r="E6826" s="62">
        <v>0.38987169090294793</v>
      </c>
      <c r="F6826" s="62">
        <v>0.97729199172705195</v>
      </c>
      <c r="G6826" s="62">
        <v>0.95367295000741448</v>
      </c>
      <c r="H6826" s="62">
        <v>0.91809476050703709</v>
      </c>
      <c r="I6826" s="62">
        <v>0.67688652619371403</v>
      </c>
      <c r="J6826" s="62">
        <v>0.94283576753033205</v>
      </c>
      <c r="K6826" s="62"/>
      <c r="L6826" s="65">
        <f t="shared" si="964"/>
        <v>1.2294745919673208E-2</v>
      </c>
      <c r="M6826" s="65">
        <f t="shared" si="965"/>
        <v>0.13387948073074857</v>
      </c>
      <c r="N6826" s="65">
        <f t="shared" si="966"/>
        <v>6.8513320653414769E-2</v>
      </c>
      <c r="O6826" s="65">
        <f t="shared" si="967"/>
        <v>0.17174245056401863</v>
      </c>
      <c r="P6826" s="65">
        <f t="shared" si="968"/>
        <v>0.16759180557844378</v>
      </c>
      <c r="Q6826" s="65">
        <f t="shared" si="969"/>
        <v>0.16133954371284936</v>
      </c>
      <c r="R6826" s="65">
        <f t="shared" si="970"/>
        <v>0.11895129781718476</v>
      </c>
      <c r="S6826" s="65">
        <f t="shared" si="971"/>
        <v>0.16568735502366691</v>
      </c>
      <c r="T6826" s="66">
        <f>(L6826*'Football Field'!$F$4)+(M6826*'Football Field'!$F$5)+(N6826*'Football Field'!$F$6)+(O6826*'Football Field'!$F$7)+(P6826*'Football Field'!$F$8)+(Q6826*'Football Field'!$F$9)+(R6826*'Football Field'!$F$10)+(S6826*'Football Field'!$F$11)</f>
        <v>142037585.04412913</v>
      </c>
    </row>
    <row r="6827" spans="2:20" x14ac:dyDescent="0.3">
      <c r="B6827" s="62">
        <f t="shared" si="963"/>
        <v>6800</v>
      </c>
      <c r="C6827" s="62">
        <v>0.36260061718446179</v>
      </c>
      <c r="D6827" s="62">
        <v>0.19884210025951454</v>
      </c>
      <c r="E6827" s="62">
        <v>0.95562778808167237</v>
      </c>
      <c r="F6827" s="62">
        <v>0.76978810675614917</v>
      </c>
      <c r="G6827" s="62">
        <v>0.65561390767718331</v>
      </c>
      <c r="H6827" s="62">
        <v>0.37549711742281422</v>
      </c>
      <c r="I6827" s="62">
        <v>0.25645249659208491</v>
      </c>
      <c r="J6827" s="62">
        <v>0.36498948080770433</v>
      </c>
      <c r="K6827" s="62"/>
      <c r="L6827" s="65">
        <f t="shared" si="964"/>
        <v>9.2044359067201875E-2</v>
      </c>
      <c r="M6827" s="65">
        <f t="shared" si="965"/>
        <v>5.0475075900526085E-2</v>
      </c>
      <c r="N6827" s="65">
        <f t="shared" si="966"/>
        <v>0.2425813500919618</v>
      </c>
      <c r="O6827" s="65">
        <f t="shared" si="967"/>
        <v>0.19540687341930094</v>
      </c>
      <c r="P6827" s="65">
        <f t="shared" si="968"/>
        <v>0.16642432215439687</v>
      </c>
      <c r="Q6827" s="65">
        <f t="shared" si="969"/>
        <v>9.5318071362195819E-2</v>
      </c>
      <c r="R6827" s="65">
        <f t="shared" si="970"/>
        <v>6.5099187815209694E-2</v>
      </c>
      <c r="S6827" s="65">
        <f t="shared" si="971"/>
        <v>9.2650760189206732E-2</v>
      </c>
      <c r="T6827" s="66">
        <f>(L6827*'Football Field'!$F$4)+(M6827*'Football Field'!$F$5)+(N6827*'Football Field'!$F$6)+(O6827*'Football Field'!$F$7)+(P6827*'Football Field'!$F$8)+(Q6827*'Football Field'!$F$9)+(R6827*'Football Field'!$F$10)+(S6827*'Football Field'!$F$11)</f>
        <v>138508788.55592924</v>
      </c>
    </row>
    <row r="6828" spans="2:20" x14ac:dyDescent="0.3">
      <c r="B6828" s="62">
        <f t="shared" si="963"/>
        <v>6801</v>
      </c>
      <c r="C6828" s="62">
        <v>1.1140104191179945E-2</v>
      </c>
      <c r="D6828" s="62">
        <v>0.23898110021039654</v>
      </c>
      <c r="E6828" s="62">
        <v>0.38214515578492381</v>
      </c>
      <c r="F6828" s="62">
        <v>0.79000133092561498</v>
      </c>
      <c r="G6828" s="62">
        <v>0.25091058314257597</v>
      </c>
      <c r="H6828" s="62">
        <v>0.56574609667972608</v>
      </c>
      <c r="I6828" s="62">
        <v>0.70314403481516063</v>
      </c>
      <c r="J6828" s="62">
        <v>6.3872949556092684E-2</v>
      </c>
      <c r="K6828" s="62"/>
      <c r="L6828" s="65">
        <f t="shared" si="964"/>
        <v>3.7060284531223401E-3</v>
      </c>
      <c r="M6828" s="65">
        <f t="shared" si="965"/>
        <v>7.9502915048086431E-2</v>
      </c>
      <c r="N6828" s="65">
        <f t="shared" si="966"/>
        <v>0.12712994387279519</v>
      </c>
      <c r="O6828" s="65">
        <f t="shared" si="967"/>
        <v>0.26281328793431524</v>
      </c>
      <c r="P6828" s="65">
        <f t="shared" si="968"/>
        <v>8.3471549669358464E-2</v>
      </c>
      <c r="Q6828" s="65">
        <f t="shared" si="969"/>
        <v>0.18820929279979118</v>
      </c>
      <c r="R6828" s="65">
        <f t="shared" si="970"/>
        <v>0.23391808146026147</v>
      </c>
      <c r="S6828" s="65">
        <f t="shared" si="971"/>
        <v>2.12489007622697E-2</v>
      </c>
      <c r="T6828" s="66">
        <f>(L6828*'Football Field'!$F$4)+(M6828*'Football Field'!$F$5)+(N6828*'Football Field'!$F$6)+(O6828*'Football Field'!$F$7)+(P6828*'Football Field'!$F$8)+(Q6828*'Football Field'!$F$9)+(R6828*'Football Field'!$F$10)+(S6828*'Football Field'!$F$11)</f>
        <v>152375570.28480998</v>
      </c>
    </row>
    <row r="6829" spans="2:20" x14ac:dyDescent="0.3">
      <c r="B6829" s="62">
        <f t="shared" si="963"/>
        <v>6802</v>
      </c>
      <c r="C6829" s="62">
        <v>6.4872980749830167E-2</v>
      </c>
      <c r="D6829" s="62">
        <v>0.48790769155208968</v>
      </c>
      <c r="E6829" s="62">
        <v>0.17055596770778103</v>
      </c>
      <c r="F6829" s="62">
        <v>0.28262654596351455</v>
      </c>
      <c r="G6829" s="62">
        <v>0.5748448441061601</v>
      </c>
      <c r="H6829" s="62">
        <v>0.95530208293958896</v>
      </c>
      <c r="I6829" s="62">
        <v>0.14337575312762607</v>
      </c>
      <c r="J6829" s="62">
        <v>0.35849223784676287</v>
      </c>
      <c r="K6829" s="62"/>
      <c r="L6829" s="65">
        <f t="shared" si="964"/>
        <v>2.1353998787731913E-2</v>
      </c>
      <c r="M6829" s="65">
        <f t="shared" si="965"/>
        <v>0.1606027676469248</v>
      </c>
      <c r="N6829" s="65">
        <f t="shared" si="966"/>
        <v>5.6141276161137919E-2</v>
      </c>
      <c r="O6829" s="65">
        <f t="shared" si="967"/>
        <v>9.3031133302774099E-2</v>
      </c>
      <c r="P6829" s="65">
        <f t="shared" si="968"/>
        <v>0.1892195481430691</v>
      </c>
      <c r="Q6829" s="65">
        <f t="shared" si="969"/>
        <v>0.31445324825872378</v>
      </c>
      <c r="R6829" s="65">
        <f t="shared" si="970"/>
        <v>4.7194465601698016E-2</v>
      </c>
      <c r="S6829" s="65">
        <f t="shared" si="971"/>
        <v>0.11800356209794038</v>
      </c>
      <c r="T6829" s="66">
        <f>(L6829*'Football Field'!$F$4)+(M6829*'Football Field'!$F$5)+(N6829*'Football Field'!$F$6)+(O6829*'Football Field'!$F$7)+(P6829*'Football Field'!$F$8)+(Q6829*'Football Field'!$F$9)+(R6829*'Football Field'!$F$10)+(S6829*'Football Field'!$F$11)</f>
        <v>132467492.58086</v>
      </c>
    </row>
    <row r="6830" spans="2:20" x14ac:dyDescent="0.3">
      <c r="B6830" s="62">
        <f t="shared" si="963"/>
        <v>6803</v>
      </c>
      <c r="C6830" s="62">
        <v>6.1473885886429658E-2</v>
      </c>
      <c r="D6830" s="62">
        <v>3.9888880811083216E-2</v>
      </c>
      <c r="E6830" s="62">
        <v>0.98921367068670019</v>
      </c>
      <c r="F6830" s="62">
        <v>0.22887648499312108</v>
      </c>
      <c r="G6830" s="62">
        <v>9.6548696265690181E-2</v>
      </c>
      <c r="H6830" s="62">
        <v>0.44886377129139743</v>
      </c>
      <c r="I6830" s="62">
        <v>0.53167698472230607</v>
      </c>
      <c r="J6830" s="62">
        <v>0.24781170392183727</v>
      </c>
      <c r="K6830" s="62"/>
      <c r="L6830" s="65">
        <f t="shared" si="964"/>
        <v>2.324722183932118E-2</v>
      </c>
      <c r="M6830" s="65">
        <f t="shared" si="965"/>
        <v>1.5084546027408293E-2</v>
      </c>
      <c r="N6830" s="65">
        <f t="shared" si="966"/>
        <v>0.3740851797042391</v>
      </c>
      <c r="O6830" s="65">
        <f t="shared" si="967"/>
        <v>8.6552888982306925E-2</v>
      </c>
      <c r="P6830" s="65">
        <f t="shared" si="968"/>
        <v>3.651125885440748E-2</v>
      </c>
      <c r="Q6830" s="65">
        <f t="shared" si="969"/>
        <v>0.16974420140160568</v>
      </c>
      <c r="R6830" s="65">
        <f t="shared" si="970"/>
        <v>0.20106119261006886</v>
      </c>
      <c r="S6830" s="65">
        <f t="shared" si="971"/>
        <v>9.3713510580642395E-2</v>
      </c>
      <c r="T6830" s="66">
        <f>(L6830*'Football Field'!$F$4)+(M6830*'Football Field'!$F$5)+(N6830*'Football Field'!$F$6)+(O6830*'Football Field'!$F$7)+(P6830*'Football Field'!$F$8)+(Q6830*'Football Field'!$F$9)+(R6830*'Football Field'!$F$10)+(S6830*'Football Field'!$F$11)</f>
        <v>149848661.34349009</v>
      </c>
    </row>
    <row r="6831" spans="2:20" x14ac:dyDescent="0.3">
      <c r="B6831" s="62">
        <f t="shared" si="963"/>
        <v>6804</v>
      </c>
      <c r="C6831" s="62">
        <v>3.5656419432668396E-2</v>
      </c>
      <c r="D6831" s="62">
        <v>0.87372103042551374</v>
      </c>
      <c r="E6831" s="62">
        <v>0.6204767003467605</v>
      </c>
      <c r="F6831" s="62">
        <v>0.33116043002035112</v>
      </c>
      <c r="G6831" s="62">
        <v>0.172220292758546</v>
      </c>
      <c r="H6831" s="62">
        <v>0.16510603495627074</v>
      </c>
      <c r="I6831" s="62">
        <v>0.40861829960893969</v>
      </c>
      <c r="J6831" s="62">
        <v>0.26385579145334848</v>
      </c>
      <c r="K6831" s="62"/>
      <c r="L6831" s="65">
        <f t="shared" si="964"/>
        <v>1.2420312505354374E-2</v>
      </c>
      <c r="M6831" s="65">
        <f t="shared" si="965"/>
        <v>0.30434598911080291</v>
      </c>
      <c r="N6831" s="65">
        <f t="shared" si="966"/>
        <v>0.21613259668852736</v>
      </c>
      <c r="O6831" s="65">
        <f t="shared" si="967"/>
        <v>0.11535415209110603</v>
      </c>
      <c r="P6831" s="65">
        <f t="shared" si="968"/>
        <v>5.9990035170636953E-2</v>
      </c>
      <c r="Q6831" s="65">
        <f t="shared" si="969"/>
        <v>5.7511903418940157E-2</v>
      </c>
      <c r="R6831" s="65">
        <f t="shared" si="970"/>
        <v>0.14233529494270217</v>
      </c>
      <c r="S6831" s="65">
        <f t="shared" si="971"/>
        <v>9.1909716071930006E-2</v>
      </c>
      <c r="T6831" s="66">
        <f>(L6831*'Football Field'!$F$4)+(M6831*'Football Field'!$F$5)+(N6831*'Football Field'!$F$6)+(O6831*'Football Field'!$F$7)+(P6831*'Football Field'!$F$8)+(Q6831*'Football Field'!$F$9)+(R6831*'Football Field'!$F$10)+(S6831*'Football Field'!$F$11)</f>
        <v>138808298.48269647</v>
      </c>
    </row>
    <row r="6832" spans="2:20" x14ac:dyDescent="0.3">
      <c r="B6832" s="62">
        <f t="shared" si="963"/>
        <v>6805</v>
      </c>
      <c r="C6832" s="62">
        <v>0.12811954834961603</v>
      </c>
      <c r="D6832" s="62">
        <v>0.54248401431764748</v>
      </c>
      <c r="E6832" s="62">
        <v>0.69111845100462432</v>
      </c>
      <c r="F6832" s="62">
        <v>0.4118622390362825</v>
      </c>
      <c r="G6832" s="62">
        <v>0.93874749281024505</v>
      </c>
      <c r="H6832" s="62">
        <v>0.17790790751264718</v>
      </c>
      <c r="I6832" s="62">
        <v>0.76112718338254715</v>
      </c>
      <c r="J6832" s="62">
        <v>0.95326615061361997</v>
      </c>
      <c r="K6832" s="62"/>
      <c r="L6832" s="65">
        <f t="shared" si="964"/>
        <v>2.7824052147168092E-2</v>
      </c>
      <c r="M6832" s="65">
        <f t="shared" si="965"/>
        <v>0.11781264996493833</v>
      </c>
      <c r="N6832" s="65">
        <f t="shared" si="966"/>
        <v>0.1500919732260384</v>
      </c>
      <c r="O6832" s="65">
        <f t="shared" si="967"/>
        <v>8.944518275324749E-2</v>
      </c>
      <c r="P6832" s="65">
        <f t="shared" si="968"/>
        <v>0.20387020973332867</v>
      </c>
      <c r="Q6832" s="65">
        <f t="shared" si="969"/>
        <v>3.8636718282189356E-2</v>
      </c>
      <c r="R6832" s="65">
        <f t="shared" si="970"/>
        <v>0.16529594986764276</v>
      </c>
      <c r="S6832" s="65">
        <f t="shared" si="971"/>
        <v>0.2070232640254468</v>
      </c>
      <c r="T6832" s="66">
        <f>(L6832*'Football Field'!$F$4)+(M6832*'Football Field'!$F$5)+(N6832*'Football Field'!$F$6)+(O6832*'Football Field'!$F$7)+(P6832*'Football Field'!$F$8)+(Q6832*'Football Field'!$F$9)+(R6832*'Football Field'!$F$10)+(S6832*'Football Field'!$F$11)</f>
        <v>153293151.67627144</v>
      </c>
    </row>
    <row r="6833" spans="2:20" x14ac:dyDescent="0.3">
      <c r="B6833" s="62">
        <f t="shared" si="963"/>
        <v>6806</v>
      </c>
      <c r="C6833" s="62">
        <v>0.63113603670098295</v>
      </c>
      <c r="D6833" s="62">
        <v>3.9207839961309499E-2</v>
      </c>
      <c r="E6833" s="62">
        <v>4.5712313458091347E-2</v>
      </c>
      <c r="F6833" s="62">
        <v>0.74986174783979853</v>
      </c>
      <c r="G6833" s="62">
        <v>0.21888377250827706</v>
      </c>
      <c r="H6833" s="62">
        <v>0.25589572224940482</v>
      </c>
      <c r="I6833" s="62">
        <v>0.39704366028494242</v>
      </c>
      <c r="J6833" s="62">
        <v>0.5769963173127044</v>
      </c>
      <c r="K6833" s="62"/>
      <c r="L6833" s="65">
        <f t="shared" si="964"/>
        <v>0.21653272588718875</v>
      </c>
      <c r="M6833" s="65">
        <f t="shared" si="965"/>
        <v>1.345158566344588E-2</v>
      </c>
      <c r="N6833" s="65">
        <f t="shared" si="966"/>
        <v>1.5683166962592057E-2</v>
      </c>
      <c r="O6833" s="65">
        <f t="shared" si="967"/>
        <v>0.257265627149112</v>
      </c>
      <c r="P6833" s="65">
        <f t="shared" si="968"/>
        <v>7.5095537503182347E-2</v>
      </c>
      <c r="Q6833" s="65">
        <f t="shared" si="969"/>
        <v>8.7793748192810592E-2</v>
      </c>
      <c r="R6833" s="65">
        <f t="shared" si="970"/>
        <v>0.13621935851914829</v>
      </c>
      <c r="S6833" s="65">
        <f t="shared" si="971"/>
        <v>0.19795825012252008</v>
      </c>
      <c r="T6833" s="66">
        <f>(L6833*'Football Field'!$F$4)+(M6833*'Football Field'!$F$5)+(N6833*'Football Field'!$F$6)+(O6833*'Football Field'!$F$7)+(P6833*'Football Field'!$F$8)+(Q6833*'Football Field'!$F$9)+(R6833*'Football Field'!$F$10)+(S6833*'Football Field'!$F$11)</f>
        <v>135729819.52009082</v>
      </c>
    </row>
    <row r="6834" spans="2:20" x14ac:dyDescent="0.3">
      <c r="B6834" s="62">
        <f t="shared" si="963"/>
        <v>6807</v>
      </c>
      <c r="C6834" s="62">
        <v>0.57977216006287846</v>
      </c>
      <c r="D6834" s="62">
        <v>0.9361477424760184</v>
      </c>
      <c r="E6834" s="62">
        <v>0.45041055829328336</v>
      </c>
      <c r="F6834" s="62">
        <v>0.57638619635668231</v>
      </c>
      <c r="G6834" s="62">
        <v>0.16750139599283498</v>
      </c>
      <c r="H6834" s="62">
        <v>0.39272883191141339</v>
      </c>
      <c r="I6834" s="62">
        <v>0.89282663736338319</v>
      </c>
      <c r="J6834" s="62">
        <v>2.2096522674953212E-2</v>
      </c>
      <c r="K6834" s="62"/>
      <c r="L6834" s="65">
        <f t="shared" si="964"/>
        <v>0.14429838535106498</v>
      </c>
      <c r="M6834" s="65">
        <f t="shared" si="965"/>
        <v>0.23299602325624538</v>
      </c>
      <c r="N6834" s="65">
        <f t="shared" si="966"/>
        <v>0.11210182341239658</v>
      </c>
      <c r="O6834" s="65">
        <f t="shared" si="967"/>
        <v>0.14345565931260115</v>
      </c>
      <c r="P6834" s="65">
        <f t="shared" si="968"/>
        <v>4.1689102462584768E-2</v>
      </c>
      <c r="Q6834" s="65">
        <f t="shared" si="969"/>
        <v>9.774552872542322E-2</v>
      </c>
      <c r="R6834" s="65">
        <f t="shared" si="970"/>
        <v>0.2222139161631779</v>
      </c>
      <c r="S6834" s="65">
        <f t="shared" si="971"/>
        <v>5.4995613165060219E-3</v>
      </c>
      <c r="T6834" s="66">
        <f>(L6834*'Football Field'!$F$4)+(M6834*'Football Field'!$F$5)+(N6834*'Football Field'!$F$6)+(O6834*'Football Field'!$F$7)+(P6834*'Football Field'!$F$8)+(Q6834*'Football Field'!$F$9)+(R6834*'Football Field'!$F$10)+(S6834*'Football Field'!$F$11)</f>
        <v>144796478.5350647</v>
      </c>
    </row>
    <row r="6835" spans="2:20" x14ac:dyDescent="0.3">
      <c r="B6835" s="62">
        <f t="shared" si="963"/>
        <v>6808</v>
      </c>
      <c r="C6835" s="62">
        <v>0.77555401120069856</v>
      </c>
      <c r="D6835" s="62">
        <v>0.46590619760125718</v>
      </c>
      <c r="E6835" s="62">
        <v>0.62014146087859345</v>
      </c>
      <c r="F6835" s="62">
        <v>0.12069159827498266</v>
      </c>
      <c r="G6835" s="62">
        <v>0.94986190680493099</v>
      </c>
      <c r="H6835" s="62">
        <v>0.65835835575804524</v>
      </c>
      <c r="I6835" s="62">
        <v>0.25421314892658875</v>
      </c>
      <c r="J6835" s="62">
        <v>6.9225259383164262E-2</v>
      </c>
      <c r="K6835" s="62"/>
      <c r="L6835" s="65">
        <f t="shared" si="964"/>
        <v>0.19815113300366177</v>
      </c>
      <c r="M6835" s="65">
        <f t="shared" si="965"/>
        <v>0.11903728121422406</v>
      </c>
      <c r="N6835" s="65">
        <f t="shared" si="966"/>
        <v>0.15844381090286158</v>
      </c>
      <c r="O6835" s="65">
        <f t="shared" si="967"/>
        <v>3.0836249438237786E-2</v>
      </c>
      <c r="P6835" s="65">
        <f t="shared" si="968"/>
        <v>0.24268614475866451</v>
      </c>
      <c r="Q6835" s="65">
        <f t="shared" si="969"/>
        <v>0.16820808381084548</v>
      </c>
      <c r="R6835" s="65">
        <f t="shared" si="970"/>
        <v>6.4950503455260572E-2</v>
      </c>
      <c r="S6835" s="65">
        <f t="shared" si="971"/>
        <v>1.7686793416244292E-2</v>
      </c>
      <c r="T6835" s="66">
        <f>(L6835*'Football Field'!$F$4)+(M6835*'Football Field'!$F$5)+(N6835*'Football Field'!$F$6)+(O6835*'Football Field'!$F$7)+(P6835*'Football Field'!$F$8)+(Q6835*'Football Field'!$F$9)+(R6835*'Football Field'!$F$10)+(S6835*'Football Field'!$F$11)</f>
        <v>140058408.84885296</v>
      </c>
    </row>
    <row r="6836" spans="2:20" x14ac:dyDescent="0.3">
      <c r="B6836" s="62">
        <f t="shared" si="963"/>
        <v>6809</v>
      </c>
      <c r="C6836" s="62">
        <v>0.43290243587047061</v>
      </c>
      <c r="D6836" s="62">
        <v>0.74956625442289693</v>
      </c>
      <c r="E6836" s="62">
        <v>0.32474866884495557</v>
      </c>
      <c r="F6836" s="62">
        <v>0.29246536854250427</v>
      </c>
      <c r="G6836" s="62">
        <v>0.17166496073686355</v>
      </c>
      <c r="H6836" s="62">
        <v>0.44542516063733362</v>
      </c>
      <c r="I6836" s="62">
        <v>0.77899389691554</v>
      </c>
      <c r="J6836" s="62">
        <v>0.66447078588165187</v>
      </c>
      <c r="K6836" s="62"/>
      <c r="L6836" s="65">
        <f t="shared" si="964"/>
        <v>0.11214398914534042</v>
      </c>
      <c r="M6836" s="65">
        <f t="shared" si="965"/>
        <v>0.19417619984209641</v>
      </c>
      <c r="N6836" s="65">
        <f t="shared" si="966"/>
        <v>8.4126602615858956E-2</v>
      </c>
      <c r="O6836" s="65">
        <f t="shared" si="967"/>
        <v>7.5763567948673297E-2</v>
      </c>
      <c r="P6836" s="65">
        <f t="shared" si="968"/>
        <v>4.4470051213272202E-2</v>
      </c>
      <c r="Q6836" s="65">
        <f t="shared" si="969"/>
        <v>0.11538801873251828</v>
      </c>
      <c r="R6836" s="65">
        <f t="shared" si="970"/>
        <v>0.20179947230909487</v>
      </c>
      <c r="S6836" s="65">
        <f t="shared" si="971"/>
        <v>0.17213209819314565</v>
      </c>
      <c r="T6836" s="66">
        <f>(L6836*'Football Field'!$F$4)+(M6836*'Football Field'!$F$5)+(N6836*'Football Field'!$F$6)+(O6836*'Football Field'!$F$7)+(P6836*'Football Field'!$F$8)+(Q6836*'Football Field'!$F$9)+(R6836*'Football Field'!$F$10)+(S6836*'Football Field'!$F$11)</f>
        <v>142546975.42445457</v>
      </c>
    </row>
    <row r="6837" spans="2:20" x14ac:dyDescent="0.3">
      <c r="B6837" s="62">
        <f t="shared" si="963"/>
        <v>6810</v>
      </c>
      <c r="C6837" s="62">
        <v>0.54668344805014257</v>
      </c>
      <c r="D6837" s="62">
        <v>0.72735359116631659</v>
      </c>
      <c r="E6837" s="62">
        <v>0.53016624649783906</v>
      </c>
      <c r="F6837" s="62">
        <v>0.64932050630690974</v>
      </c>
      <c r="G6837" s="62">
        <v>0.99538539512697277</v>
      </c>
      <c r="H6837" s="62">
        <v>0.59865380468121454</v>
      </c>
      <c r="I6837" s="62">
        <v>4.6875207001005337E-2</v>
      </c>
      <c r="J6837" s="62">
        <v>0.71014740950504418</v>
      </c>
      <c r="K6837" s="62"/>
      <c r="L6837" s="65">
        <f t="shared" si="964"/>
        <v>0.1137836834672495</v>
      </c>
      <c r="M6837" s="65">
        <f t="shared" si="965"/>
        <v>0.15138737249356854</v>
      </c>
      <c r="N6837" s="65">
        <f t="shared" si="966"/>
        <v>0.11034588406085574</v>
      </c>
      <c r="O6837" s="65">
        <f t="shared" si="967"/>
        <v>0.13514599577129144</v>
      </c>
      <c r="P6837" s="65">
        <f t="shared" si="968"/>
        <v>0.20717403669529483</v>
      </c>
      <c r="Q6837" s="65">
        <f t="shared" si="969"/>
        <v>0.12460050740746796</v>
      </c>
      <c r="R6837" s="65">
        <f t="shared" si="970"/>
        <v>9.7563475442464468E-3</v>
      </c>
      <c r="S6837" s="65">
        <f t="shared" si="971"/>
        <v>0.14780617256002557</v>
      </c>
      <c r="T6837" s="66">
        <f>(L6837*'Football Field'!$F$4)+(M6837*'Football Field'!$F$5)+(N6837*'Football Field'!$F$6)+(O6837*'Football Field'!$F$7)+(P6837*'Football Field'!$F$8)+(Q6837*'Football Field'!$F$9)+(R6837*'Football Field'!$F$10)+(S6837*'Football Field'!$F$11)</f>
        <v>130279013.00343892</v>
      </c>
    </row>
    <row r="6838" spans="2:20" x14ac:dyDescent="0.3">
      <c r="B6838" s="62">
        <f t="shared" si="963"/>
        <v>6811</v>
      </c>
      <c r="C6838" s="62">
        <v>0.83881244501688035</v>
      </c>
      <c r="D6838" s="62">
        <v>0.79413444465232552</v>
      </c>
      <c r="E6838" s="62">
        <v>3.3986572778648139E-3</v>
      </c>
      <c r="F6838" s="62">
        <v>0.70791895269315885</v>
      </c>
      <c r="G6838" s="62">
        <v>0.6777980663016443</v>
      </c>
      <c r="H6838" s="62">
        <v>0.75243918650200703</v>
      </c>
      <c r="I6838" s="62">
        <v>0.48884516114970156</v>
      </c>
      <c r="J6838" s="62">
        <v>0.53857472295838005</v>
      </c>
      <c r="K6838" s="62"/>
      <c r="L6838" s="65">
        <f t="shared" si="964"/>
        <v>0.17468266009005359</v>
      </c>
      <c r="M6838" s="65">
        <f t="shared" si="965"/>
        <v>0.16537846819644411</v>
      </c>
      <c r="N6838" s="65">
        <f t="shared" si="966"/>
        <v>7.0777025014203115E-4</v>
      </c>
      <c r="O6838" s="65">
        <f t="shared" si="967"/>
        <v>0.14742409524231276</v>
      </c>
      <c r="P6838" s="65">
        <f t="shared" si="968"/>
        <v>0.14115142178545415</v>
      </c>
      <c r="Q6838" s="65">
        <f t="shared" si="969"/>
        <v>0.1566954322566369</v>
      </c>
      <c r="R6838" s="65">
        <f t="shared" si="970"/>
        <v>0.10180198640241006</v>
      </c>
      <c r="S6838" s="65">
        <f t="shared" si="971"/>
        <v>0.11215816577654641</v>
      </c>
      <c r="T6838" s="66">
        <f>(L6838*'Football Field'!$F$4)+(M6838*'Football Field'!$F$5)+(N6838*'Football Field'!$F$6)+(O6838*'Football Field'!$F$7)+(P6838*'Football Field'!$F$8)+(Q6838*'Football Field'!$F$9)+(R6838*'Football Field'!$F$10)+(S6838*'Football Field'!$F$11)</f>
        <v>134246108.11547047</v>
      </c>
    </row>
    <row r="6839" spans="2:20" x14ac:dyDescent="0.3">
      <c r="B6839" s="62">
        <f t="shared" si="963"/>
        <v>6812</v>
      </c>
      <c r="C6839" s="62">
        <v>0.28518710184244256</v>
      </c>
      <c r="D6839" s="62">
        <v>0.40540054789764535</v>
      </c>
      <c r="E6839" s="62">
        <v>0.44294976696740473</v>
      </c>
      <c r="F6839" s="62">
        <v>0.46020675761124807</v>
      </c>
      <c r="G6839" s="62">
        <v>0.81105298775668466</v>
      </c>
      <c r="H6839" s="62">
        <v>0.39834423153652088</v>
      </c>
      <c r="I6839" s="62">
        <v>0.49360377884612072</v>
      </c>
      <c r="J6839" s="62">
        <v>0.25942163659409156</v>
      </c>
      <c r="K6839" s="62"/>
      <c r="L6839" s="65">
        <f t="shared" si="964"/>
        <v>8.0195085651354692E-2</v>
      </c>
      <c r="M6839" s="65">
        <f t="shared" si="965"/>
        <v>0.11399930590030409</v>
      </c>
      <c r="N6839" s="65">
        <f t="shared" si="966"/>
        <v>0.12455820852944358</v>
      </c>
      <c r="O6839" s="65">
        <f t="shared" si="967"/>
        <v>0.12941090289684951</v>
      </c>
      <c r="P6839" s="65">
        <f t="shared" si="968"/>
        <v>0.2280694442375886</v>
      </c>
      <c r="Q6839" s="65">
        <f t="shared" si="969"/>
        <v>0.11201505804579887</v>
      </c>
      <c r="R6839" s="65">
        <f t="shared" si="970"/>
        <v>0.13880220061377918</v>
      </c>
      <c r="S6839" s="65">
        <f t="shared" si="971"/>
        <v>7.2949794124881451E-2</v>
      </c>
      <c r="T6839" s="66">
        <f>(L6839*'Football Field'!$F$4)+(M6839*'Football Field'!$F$5)+(N6839*'Football Field'!$F$6)+(O6839*'Football Field'!$F$7)+(P6839*'Football Field'!$F$8)+(Q6839*'Football Field'!$F$9)+(R6839*'Football Field'!$F$10)+(S6839*'Football Field'!$F$11)</f>
        <v>149936501.59981716</v>
      </c>
    </row>
    <row r="6840" spans="2:20" x14ac:dyDescent="0.3">
      <c r="B6840" s="62">
        <f t="shared" si="963"/>
        <v>6813</v>
      </c>
      <c r="C6840" s="62">
        <v>0.20449108783108194</v>
      </c>
      <c r="D6840" s="62">
        <v>0.22998979994476476</v>
      </c>
      <c r="E6840" s="62">
        <v>9.1407322080552578E-2</v>
      </c>
      <c r="F6840" s="62">
        <v>0.21890576299578246</v>
      </c>
      <c r="G6840" s="62">
        <v>0.42448557184479829</v>
      </c>
      <c r="H6840" s="62">
        <v>0.73323751982476137</v>
      </c>
      <c r="I6840" s="62">
        <v>0.99669497885977065</v>
      </c>
      <c r="J6840" s="62">
        <v>0.9538638800546031</v>
      </c>
      <c r="K6840" s="62"/>
      <c r="L6840" s="65">
        <f t="shared" si="964"/>
        <v>5.3072166729774654E-2</v>
      </c>
      <c r="M6840" s="65">
        <f t="shared" si="965"/>
        <v>5.9689921640491139E-2</v>
      </c>
      <c r="N6840" s="65">
        <f t="shared" si="966"/>
        <v>2.3723208132124453E-2</v>
      </c>
      <c r="O6840" s="65">
        <f t="shared" si="967"/>
        <v>5.6813249296309112E-2</v>
      </c>
      <c r="P6840" s="65">
        <f t="shared" si="968"/>
        <v>0.11016797495810787</v>
      </c>
      <c r="Q6840" s="65">
        <f t="shared" si="969"/>
        <v>0.19029926593579063</v>
      </c>
      <c r="R6840" s="65">
        <f t="shared" si="970"/>
        <v>0.25867514647127249</v>
      </c>
      <c r="S6840" s="65">
        <f t="shared" si="971"/>
        <v>0.24755906683612963</v>
      </c>
      <c r="T6840" s="66">
        <f>(L6840*'Football Field'!$F$4)+(M6840*'Football Field'!$F$5)+(N6840*'Football Field'!$F$6)+(O6840*'Football Field'!$F$7)+(P6840*'Football Field'!$F$8)+(Q6840*'Football Field'!$F$9)+(R6840*'Football Field'!$F$10)+(S6840*'Football Field'!$F$11)</f>
        <v>155409582.43918151</v>
      </c>
    </row>
    <row r="6841" spans="2:20" x14ac:dyDescent="0.3">
      <c r="B6841" s="62">
        <f t="shared" si="963"/>
        <v>6814</v>
      </c>
      <c r="C6841" s="62">
        <v>0.26352675282228688</v>
      </c>
      <c r="D6841" s="62">
        <v>0.82884171413112884</v>
      </c>
      <c r="E6841" s="62">
        <v>0.26435316119075025</v>
      </c>
      <c r="F6841" s="62">
        <v>0.58272685588993534</v>
      </c>
      <c r="G6841" s="62">
        <v>0.5127780172283567</v>
      </c>
      <c r="H6841" s="62">
        <v>0.40671615291174879</v>
      </c>
      <c r="I6841" s="62">
        <v>0.36632640010947648</v>
      </c>
      <c r="J6841" s="62">
        <v>0.27982943537506089</v>
      </c>
      <c r="K6841" s="62"/>
      <c r="L6841" s="65">
        <f t="shared" si="964"/>
        <v>7.5183836802241694E-2</v>
      </c>
      <c r="M6841" s="65">
        <f t="shared" si="965"/>
        <v>0.23646745350423085</v>
      </c>
      <c r="N6841" s="65">
        <f t="shared" si="966"/>
        <v>7.5419610025419748E-2</v>
      </c>
      <c r="O6841" s="65">
        <f t="shared" si="967"/>
        <v>0.16625120737953059</v>
      </c>
      <c r="P6841" s="65">
        <f t="shared" si="968"/>
        <v>0.14629489549044902</v>
      </c>
      <c r="Q6841" s="65">
        <f t="shared" si="969"/>
        <v>0.11603558476650584</v>
      </c>
      <c r="R6841" s="65">
        <f t="shared" si="970"/>
        <v>0.10451244128810257</v>
      </c>
      <c r="S6841" s="65">
        <f t="shared" si="971"/>
        <v>7.9834970743519695E-2</v>
      </c>
      <c r="T6841" s="66">
        <f>(L6841*'Football Field'!$F$4)+(M6841*'Football Field'!$F$5)+(N6841*'Football Field'!$F$6)+(O6841*'Football Field'!$F$7)+(P6841*'Football Field'!$F$8)+(Q6841*'Football Field'!$F$9)+(R6841*'Football Field'!$F$10)+(S6841*'Football Field'!$F$11)</f>
        <v>137134365.29591015</v>
      </c>
    </row>
    <row r="6842" spans="2:20" x14ac:dyDescent="0.3">
      <c r="B6842" s="62">
        <f t="shared" si="963"/>
        <v>6815</v>
      </c>
      <c r="C6842" s="62">
        <v>0.46998617987839919</v>
      </c>
      <c r="D6842" s="62">
        <v>0.3138299332362785</v>
      </c>
      <c r="E6842" s="62">
        <v>4.1392676663041583E-2</v>
      </c>
      <c r="F6842" s="62">
        <v>0.80881655727843305</v>
      </c>
      <c r="G6842" s="62">
        <v>0.89981954636972261</v>
      </c>
      <c r="H6842" s="62">
        <v>0.58622302468984722</v>
      </c>
      <c r="I6842" s="62">
        <v>0.47920359312993288</v>
      </c>
      <c r="J6842" s="62">
        <v>0.45190792113254985</v>
      </c>
      <c r="K6842" s="62"/>
      <c r="L6842" s="65">
        <f t="shared" si="964"/>
        <v>0.11601218551864993</v>
      </c>
      <c r="M6842" s="65">
        <f t="shared" si="965"/>
        <v>7.7466312829310491E-2</v>
      </c>
      <c r="N6842" s="65">
        <f t="shared" si="966"/>
        <v>1.0217438490188626E-2</v>
      </c>
      <c r="O6842" s="65">
        <f t="shared" si="967"/>
        <v>0.19964965037444055</v>
      </c>
      <c r="P6842" s="65">
        <f t="shared" si="968"/>
        <v>0.22211298250038075</v>
      </c>
      <c r="Q6842" s="65">
        <f t="shared" si="969"/>
        <v>0.14470428537541</v>
      </c>
      <c r="R6842" s="65">
        <f t="shared" si="970"/>
        <v>0.11828742743409447</v>
      </c>
      <c r="S6842" s="65">
        <f t="shared" si="971"/>
        <v>0.11154971747752525</v>
      </c>
      <c r="T6842" s="66">
        <f>(L6842*'Football Field'!$F$4)+(M6842*'Football Field'!$F$5)+(N6842*'Football Field'!$F$6)+(O6842*'Football Field'!$F$7)+(P6842*'Football Field'!$F$8)+(Q6842*'Football Field'!$F$9)+(R6842*'Football Field'!$F$10)+(S6842*'Football Field'!$F$11)</f>
        <v>144350590.67008355</v>
      </c>
    </row>
    <row r="6843" spans="2:20" x14ac:dyDescent="0.3">
      <c r="B6843" s="62">
        <f t="shared" si="963"/>
        <v>6816</v>
      </c>
      <c r="C6843" s="62">
        <v>0.64364662676141948</v>
      </c>
      <c r="D6843" s="62">
        <v>0.52693371845388381</v>
      </c>
      <c r="E6843" s="62">
        <v>0.76892202527369535</v>
      </c>
      <c r="F6843" s="62">
        <v>0.7746920455045162</v>
      </c>
      <c r="G6843" s="62">
        <v>0.27915656816983914</v>
      </c>
      <c r="H6843" s="62">
        <v>0.64317899965791592</v>
      </c>
      <c r="I6843" s="62">
        <v>0.25978612903083986</v>
      </c>
      <c r="J6843" s="62">
        <v>0.87244074868459875</v>
      </c>
      <c r="K6843" s="62"/>
      <c r="L6843" s="65">
        <f t="shared" si="964"/>
        <v>0.13497157549651367</v>
      </c>
      <c r="M6843" s="65">
        <f t="shared" si="965"/>
        <v>0.11049708210203907</v>
      </c>
      <c r="N6843" s="65">
        <f t="shared" si="966"/>
        <v>0.16124160815905259</v>
      </c>
      <c r="O6843" s="65">
        <f t="shared" si="967"/>
        <v>0.16245157134198607</v>
      </c>
      <c r="P6843" s="65">
        <f t="shared" si="968"/>
        <v>5.8538645662861981E-2</v>
      </c>
      <c r="Q6843" s="65">
        <f t="shared" si="969"/>
        <v>0.1348735149081714</v>
      </c>
      <c r="R6843" s="65">
        <f t="shared" si="970"/>
        <v>5.4476698345892409E-2</v>
      </c>
      <c r="S6843" s="65">
        <f t="shared" si="971"/>
        <v>0.18294930398348283</v>
      </c>
      <c r="T6843" s="66">
        <f>(L6843*'Football Field'!$F$4)+(M6843*'Football Field'!$F$5)+(N6843*'Football Field'!$F$6)+(O6843*'Football Field'!$F$7)+(P6843*'Football Field'!$F$8)+(Q6843*'Football Field'!$F$9)+(R6843*'Football Field'!$F$10)+(S6843*'Football Field'!$F$11)</f>
        <v>126127044.23873802</v>
      </c>
    </row>
    <row r="6844" spans="2:20" x14ac:dyDescent="0.3">
      <c r="B6844" s="62">
        <f t="shared" si="963"/>
        <v>6817</v>
      </c>
      <c r="C6844" s="62">
        <v>6.4868326375100538E-2</v>
      </c>
      <c r="D6844" s="62">
        <v>0.29329026492704069</v>
      </c>
      <c r="E6844" s="62">
        <v>8.8092736700860486E-2</v>
      </c>
      <c r="F6844" s="62">
        <v>0.53237876107862403</v>
      </c>
      <c r="G6844" s="62">
        <v>0.29128887495608002</v>
      </c>
      <c r="H6844" s="62">
        <v>0.78066310334977884</v>
      </c>
      <c r="I6844" s="62">
        <v>0.86857241713101652</v>
      </c>
      <c r="J6844" s="62">
        <v>0.71413270395404971</v>
      </c>
      <c r="K6844" s="62"/>
      <c r="L6844" s="65">
        <f t="shared" si="964"/>
        <v>1.7853894561627389E-2</v>
      </c>
      <c r="M6844" s="65">
        <f t="shared" si="965"/>
        <v>8.0723116481838358E-2</v>
      </c>
      <c r="N6844" s="65">
        <f t="shared" si="966"/>
        <v>2.4246015283447782E-2</v>
      </c>
      <c r="O6844" s="65">
        <f t="shared" si="967"/>
        <v>0.14652812548584643</v>
      </c>
      <c r="P6844" s="65">
        <f t="shared" si="968"/>
        <v>8.0172268209422526E-2</v>
      </c>
      <c r="Q6844" s="65">
        <f t="shared" si="969"/>
        <v>0.21486413345650579</v>
      </c>
      <c r="R6844" s="65">
        <f t="shared" si="970"/>
        <v>0.23905966472641213</v>
      </c>
      <c r="S6844" s="65">
        <f t="shared" si="971"/>
        <v>0.19655278179489966</v>
      </c>
      <c r="T6844" s="66">
        <f>(L6844*'Football Field'!$F$4)+(M6844*'Football Field'!$F$5)+(N6844*'Football Field'!$F$6)+(O6844*'Football Field'!$F$7)+(P6844*'Football Field'!$F$8)+(Q6844*'Football Field'!$F$9)+(R6844*'Football Field'!$F$10)+(S6844*'Football Field'!$F$11)</f>
        <v>150585579.0814375</v>
      </c>
    </row>
    <row r="6845" spans="2:20" x14ac:dyDescent="0.3">
      <c r="B6845" s="62">
        <f t="shared" si="963"/>
        <v>6818</v>
      </c>
      <c r="C6845" s="62">
        <v>0.35244418573317271</v>
      </c>
      <c r="D6845" s="62">
        <v>0.39136745591679356</v>
      </c>
      <c r="E6845" s="62">
        <v>0.69268507269709301</v>
      </c>
      <c r="F6845" s="62">
        <v>0.56229616298596896</v>
      </c>
      <c r="G6845" s="62">
        <v>0.5060359285336925</v>
      </c>
      <c r="H6845" s="62">
        <v>2.8338861989883557E-2</v>
      </c>
      <c r="I6845" s="62">
        <v>0.18777153380217637</v>
      </c>
      <c r="J6845" s="62">
        <v>0.77661883253536435</v>
      </c>
      <c r="K6845" s="62"/>
      <c r="L6845" s="65">
        <f t="shared" si="964"/>
        <v>0.10076864551995279</v>
      </c>
      <c r="M6845" s="65">
        <f t="shared" si="965"/>
        <v>0.11189734440159664</v>
      </c>
      <c r="N6845" s="65">
        <f t="shared" si="966"/>
        <v>0.19804819989404154</v>
      </c>
      <c r="O6845" s="65">
        <f t="shared" si="967"/>
        <v>0.16076821527724122</v>
      </c>
      <c r="P6845" s="65">
        <f t="shared" si="968"/>
        <v>0.14468263959779748</v>
      </c>
      <c r="Q6845" s="65">
        <f t="shared" si="969"/>
        <v>8.1024708418921121E-3</v>
      </c>
      <c r="R6845" s="65">
        <f t="shared" si="970"/>
        <v>5.3686466948200298E-2</v>
      </c>
      <c r="S6845" s="65">
        <f t="shared" si="971"/>
        <v>0.22204601751927791</v>
      </c>
      <c r="T6845" s="66">
        <f>(L6845*'Football Field'!$F$4)+(M6845*'Football Field'!$F$5)+(N6845*'Football Field'!$F$6)+(O6845*'Football Field'!$F$7)+(P6845*'Football Field'!$F$8)+(Q6845*'Football Field'!$F$9)+(R6845*'Football Field'!$F$10)+(S6845*'Football Field'!$F$11)</f>
        <v>134495659.98237795</v>
      </c>
    </row>
    <row r="6846" spans="2:20" x14ac:dyDescent="0.3">
      <c r="B6846" s="62">
        <f t="shared" si="963"/>
        <v>6819</v>
      </c>
      <c r="C6846" s="62">
        <v>0.34869835899009471</v>
      </c>
      <c r="D6846" s="62">
        <v>0.86075069808013838</v>
      </c>
      <c r="E6846" s="62">
        <v>0.55283429783515681</v>
      </c>
      <c r="F6846" s="62">
        <v>0.73127500696845016</v>
      </c>
      <c r="G6846" s="62">
        <v>0.74505535970645664</v>
      </c>
      <c r="H6846" s="62">
        <v>0.25671641455581939</v>
      </c>
      <c r="I6846" s="62">
        <v>0.34293125189419549</v>
      </c>
      <c r="J6846" s="62">
        <v>0.40090100427763775</v>
      </c>
      <c r="K6846" s="62"/>
      <c r="L6846" s="65">
        <f t="shared" si="964"/>
        <v>8.2256428681009089E-2</v>
      </c>
      <c r="M6846" s="65">
        <f t="shared" si="965"/>
        <v>0.20304735191130893</v>
      </c>
      <c r="N6846" s="65">
        <f t="shared" si="966"/>
        <v>0.13041121020470611</v>
      </c>
      <c r="O6846" s="65">
        <f t="shared" si="967"/>
        <v>0.17250459861961512</v>
      </c>
      <c r="P6846" s="65">
        <f t="shared" si="968"/>
        <v>0.17575532399003529</v>
      </c>
      <c r="Q6846" s="65">
        <f t="shared" si="969"/>
        <v>6.0558287415843473E-2</v>
      </c>
      <c r="R6846" s="65">
        <f t="shared" si="970"/>
        <v>8.0895993160453483E-2</v>
      </c>
      <c r="S6846" s="65">
        <f t="shared" si="971"/>
        <v>9.4570806017028552E-2</v>
      </c>
      <c r="T6846" s="66">
        <f>(L6846*'Football Field'!$F$4)+(M6846*'Football Field'!$F$5)+(N6846*'Football Field'!$F$6)+(O6846*'Football Field'!$F$7)+(P6846*'Football Field'!$F$8)+(Q6846*'Football Field'!$F$9)+(R6846*'Football Field'!$F$10)+(S6846*'Football Field'!$F$11)</f>
        <v>137942912.96569741</v>
      </c>
    </row>
    <row r="6847" spans="2:20" x14ac:dyDescent="0.3">
      <c r="B6847" s="62">
        <f t="shared" si="963"/>
        <v>6820</v>
      </c>
      <c r="C6847" s="62">
        <v>0.92701718964801028</v>
      </c>
      <c r="D6847" s="62">
        <v>0.12447164616972273</v>
      </c>
      <c r="E6847" s="62">
        <v>0.34787126541658209</v>
      </c>
      <c r="F6847" s="62">
        <v>0.37608372865301376</v>
      </c>
      <c r="G6847" s="62">
        <v>0.26731775799975233</v>
      </c>
      <c r="H6847" s="62">
        <v>0.82911095318499384</v>
      </c>
      <c r="I6847" s="62">
        <v>6.3220262817823891E-2</v>
      </c>
      <c r="J6847" s="62">
        <v>0.156225465339486</v>
      </c>
      <c r="K6847" s="62"/>
      <c r="L6847" s="65">
        <f t="shared" si="964"/>
        <v>0.29987762789597866</v>
      </c>
      <c r="M6847" s="65">
        <f t="shared" si="965"/>
        <v>4.0264908148959853E-2</v>
      </c>
      <c r="N6847" s="65">
        <f t="shared" si="966"/>
        <v>0.11253168878767721</v>
      </c>
      <c r="O6847" s="65">
        <f t="shared" si="967"/>
        <v>0.12165804226517424</v>
      </c>
      <c r="P6847" s="65">
        <f t="shared" si="968"/>
        <v>8.6473709504647764E-2</v>
      </c>
      <c r="Q6847" s="65">
        <f t="shared" si="969"/>
        <v>0.26820627349757736</v>
      </c>
      <c r="R6847" s="65">
        <f t="shared" si="970"/>
        <v>2.0450907124999352E-2</v>
      </c>
      <c r="S6847" s="65">
        <f t="shared" si="971"/>
        <v>5.0536842774985595E-2</v>
      </c>
      <c r="T6847" s="66">
        <f>(L6847*'Football Field'!$F$4)+(M6847*'Football Field'!$F$5)+(N6847*'Football Field'!$F$6)+(O6847*'Football Field'!$F$7)+(P6847*'Football Field'!$F$8)+(Q6847*'Football Field'!$F$9)+(R6847*'Football Field'!$F$10)+(S6847*'Football Field'!$F$11)</f>
        <v>120534135.70397185</v>
      </c>
    </row>
    <row r="6848" spans="2:20" x14ac:dyDescent="0.3">
      <c r="B6848" s="62">
        <f t="shared" si="963"/>
        <v>6821</v>
      </c>
      <c r="C6848" s="62">
        <v>0.87619300064813965</v>
      </c>
      <c r="D6848" s="62">
        <v>0.44904137826068291</v>
      </c>
      <c r="E6848" s="62">
        <v>0.4598361085996171</v>
      </c>
      <c r="F6848" s="62">
        <v>0.96052955731950396</v>
      </c>
      <c r="G6848" s="62">
        <v>0.88313672121380293</v>
      </c>
      <c r="H6848" s="62">
        <v>0.44685379779183687</v>
      </c>
      <c r="I6848" s="62">
        <v>0.71459063825940938</v>
      </c>
      <c r="J6848" s="62">
        <v>0.17547736438856854</v>
      </c>
      <c r="K6848" s="62"/>
      <c r="L6848" s="65">
        <f t="shared" si="964"/>
        <v>0.17645051284083149</v>
      </c>
      <c r="M6848" s="65">
        <f t="shared" si="965"/>
        <v>9.0429370495131139E-2</v>
      </c>
      <c r="N6848" s="65">
        <f t="shared" si="966"/>
        <v>9.2603247372570752E-2</v>
      </c>
      <c r="O6848" s="65">
        <f t="shared" si="967"/>
        <v>0.19343447489586285</v>
      </c>
      <c r="P6848" s="65">
        <f t="shared" si="968"/>
        <v>0.17784886121148544</v>
      </c>
      <c r="Q6848" s="65">
        <f t="shared" si="969"/>
        <v>8.9988828633551621E-2</v>
      </c>
      <c r="R6848" s="65">
        <f t="shared" si="970"/>
        <v>0.14390651888209374</v>
      </c>
      <c r="S6848" s="65">
        <f t="shared" si="971"/>
        <v>3.5338185668472924E-2</v>
      </c>
      <c r="T6848" s="66">
        <f>(L6848*'Football Field'!$F$4)+(M6848*'Football Field'!$F$5)+(N6848*'Football Field'!$F$6)+(O6848*'Football Field'!$F$7)+(P6848*'Football Field'!$F$8)+(Q6848*'Football Field'!$F$9)+(R6848*'Football Field'!$F$10)+(S6848*'Football Field'!$F$11)</f>
        <v>145467681.65536323</v>
      </c>
    </row>
    <row r="6849" spans="2:20" x14ac:dyDescent="0.3">
      <c r="B6849" s="62">
        <f t="shared" si="963"/>
        <v>6822</v>
      </c>
      <c r="C6849" s="62">
        <v>2.6309535338145951E-3</v>
      </c>
      <c r="D6849" s="62">
        <v>0.69115785519213013</v>
      </c>
      <c r="E6849" s="62">
        <v>0.24622010599937483</v>
      </c>
      <c r="F6849" s="62">
        <v>0.36398135881491001</v>
      </c>
      <c r="G6849" s="62">
        <v>0.12725216761741287</v>
      </c>
      <c r="H6849" s="62">
        <v>0.70485911506488963</v>
      </c>
      <c r="I6849" s="62">
        <v>0.48416598471604066</v>
      </c>
      <c r="J6849" s="62">
        <v>0.20958702872047974</v>
      </c>
      <c r="K6849" s="62"/>
      <c r="L6849" s="65">
        <f t="shared" si="964"/>
        <v>9.2971333651664602E-4</v>
      </c>
      <c r="M6849" s="65">
        <f t="shared" si="965"/>
        <v>0.24423794162517773</v>
      </c>
      <c r="N6849" s="65">
        <f t="shared" si="966"/>
        <v>8.7008042264532348E-2</v>
      </c>
      <c r="O6849" s="65">
        <f t="shared" si="967"/>
        <v>0.12862193086437065</v>
      </c>
      <c r="P6849" s="65">
        <f t="shared" si="968"/>
        <v>4.4967741092343312E-2</v>
      </c>
      <c r="Q6849" s="65">
        <f t="shared" si="969"/>
        <v>0.24907962501755443</v>
      </c>
      <c r="R6849" s="65">
        <f t="shared" si="970"/>
        <v>0.17109217904946053</v>
      </c>
      <c r="S6849" s="65">
        <f t="shared" si="971"/>
        <v>7.4062826750044358E-2</v>
      </c>
      <c r="T6849" s="66">
        <f>(L6849*'Football Field'!$F$4)+(M6849*'Football Field'!$F$5)+(N6849*'Football Field'!$F$6)+(O6849*'Football Field'!$F$7)+(P6849*'Football Field'!$F$8)+(Q6849*'Football Field'!$F$9)+(R6849*'Football Field'!$F$10)+(S6849*'Football Field'!$F$11)</f>
        <v>138390050.89009535</v>
      </c>
    </row>
    <row r="6850" spans="2:20" x14ac:dyDescent="0.3">
      <c r="B6850" s="62">
        <f t="shared" si="963"/>
        <v>6823</v>
      </c>
      <c r="C6850" s="62">
        <v>0.975679174843883</v>
      </c>
      <c r="D6850" s="62">
        <v>2.2716998943176803E-2</v>
      </c>
      <c r="E6850" s="62">
        <v>0.60228619180672449</v>
      </c>
      <c r="F6850" s="62">
        <v>0.85993149767083243</v>
      </c>
      <c r="G6850" s="62">
        <v>0.6716603545155253</v>
      </c>
      <c r="H6850" s="62">
        <v>0.73104867648220451</v>
      </c>
      <c r="I6850" s="62">
        <v>0.37297509592389422</v>
      </c>
      <c r="J6850" s="62">
        <v>0.39661539821601111</v>
      </c>
      <c r="K6850" s="62"/>
      <c r="L6850" s="65">
        <f t="shared" si="964"/>
        <v>0.21059732678930232</v>
      </c>
      <c r="M6850" s="65">
        <f t="shared" si="965"/>
        <v>4.90339383422214E-3</v>
      </c>
      <c r="N6850" s="65">
        <f t="shared" si="966"/>
        <v>0.13000160834313251</v>
      </c>
      <c r="O6850" s="65">
        <f t="shared" si="967"/>
        <v>0.18561354931079255</v>
      </c>
      <c r="P6850" s="65">
        <f t="shared" si="968"/>
        <v>0.1449758064109116</v>
      </c>
      <c r="Q6850" s="65">
        <f t="shared" si="969"/>
        <v>0.15779459169520985</v>
      </c>
      <c r="R6850" s="65">
        <f t="shared" si="970"/>
        <v>8.0505518807577309E-2</v>
      </c>
      <c r="S6850" s="65">
        <f t="shared" si="971"/>
        <v>8.5608204808851701E-2</v>
      </c>
      <c r="T6850" s="66">
        <f>(L6850*'Football Field'!$F$4)+(M6850*'Football Field'!$F$5)+(N6850*'Football Field'!$F$6)+(O6850*'Football Field'!$F$7)+(P6850*'Football Field'!$F$8)+(Q6850*'Football Field'!$F$9)+(R6850*'Football Field'!$F$10)+(S6850*'Football Field'!$F$11)</f>
        <v>135393203.04225618</v>
      </c>
    </row>
    <row r="6851" spans="2:20" x14ac:dyDescent="0.3">
      <c r="B6851" s="62">
        <f t="shared" si="963"/>
        <v>6824</v>
      </c>
      <c r="C6851" s="62">
        <v>0.66312980340362859</v>
      </c>
      <c r="D6851" s="62">
        <v>0.23586416456001502</v>
      </c>
      <c r="E6851" s="62">
        <v>0.79102275570939384</v>
      </c>
      <c r="F6851" s="62">
        <v>0.12152003115442389</v>
      </c>
      <c r="G6851" s="62">
        <v>0.42772902045592209</v>
      </c>
      <c r="H6851" s="62">
        <v>0.49675547988963709</v>
      </c>
      <c r="I6851" s="62">
        <v>0.35392577501561973</v>
      </c>
      <c r="J6851" s="62">
        <v>0.92728355918165895</v>
      </c>
      <c r="K6851" s="62"/>
      <c r="L6851" s="65">
        <f t="shared" si="964"/>
        <v>0.16507138155282594</v>
      </c>
      <c r="M6851" s="65">
        <f t="shared" si="965"/>
        <v>5.8713125700107421E-2</v>
      </c>
      <c r="N6851" s="65">
        <f t="shared" si="966"/>
        <v>0.19690748094034266</v>
      </c>
      <c r="O6851" s="65">
        <f t="shared" si="967"/>
        <v>3.0249702736997265E-2</v>
      </c>
      <c r="P6851" s="65">
        <f t="shared" si="968"/>
        <v>0.10647360437504001</v>
      </c>
      <c r="Q6851" s="65">
        <f t="shared" si="969"/>
        <v>0.12365620265962961</v>
      </c>
      <c r="R6851" s="65">
        <f t="shared" si="970"/>
        <v>8.8101931701933381E-2</v>
      </c>
      <c r="S6851" s="65">
        <f t="shared" si="971"/>
        <v>0.23082657033312357</v>
      </c>
      <c r="T6851" s="66">
        <f>(L6851*'Football Field'!$F$4)+(M6851*'Football Field'!$F$5)+(N6851*'Football Field'!$F$6)+(O6851*'Football Field'!$F$7)+(P6851*'Football Field'!$F$8)+(Q6851*'Football Field'!$F$9)+(R6851*'Football Field'!$F$10)+(S6851*'Football Field'!$F$11)</f>
        <v>135110058.66875198</v>
      </c>
    </row>
    <row r="6852" spans="2:20" x14ac:dyDescent="0.3">
      <c r="B6852" s="62">
        <f t="shared" si="963"/>
        <v>6825</v>
      </c>
      <c r="C6852" s="62">
        <v>0.92138406948161811</v>
      </c>
      <c r="D6852" s="62">
        <v>0.80293664900700845</v>
      </c>
      <c r="E6852" s="62">
        <v>0.83832852055578755</v>
      </c>
      <c r="F6852" s="62">
        <v>0.79564403023249408</v>
      </c>
      <c r="G6852" s="62">
        <v>0.76083380087605323</v>
      </c>
      <c r="H6852" s="62">
        <v>0.30624270851167479</v>
      </c>
      <c r="I6852" s="62">
        <v>0.85337271634478651</v>
      </c>
      <c r="J6852" s="62">
        <v>0.58719568898804142</v>
      </c>
      <c r="K6852" s="62"/>
      <c r="L6852" s="65">
        <f t="shared" si="964"/>
        <v>0.15707360708218748</v>
      </c>
      <c r="M6852" s="65">
        <f t="shared" si="965"/>
        <v>0.13688119850929467</v>
      </c>
      <c r="N6852" s="65">
        <f t="shared" si="966"/>
        <v>0.1429146530801815</v>
      </c>
      <c r="O6852" s="65">
        <f t="shared" si="967"/>
        <v>0.13563798411702424</v>
      </c>
      <c r="P6852" s="65">
        <f t="shared" si="968"/>
        <v>0.12970368541414928</v>
      </c>
      <c r="Q6852" s="65">
        <f t="shared" si="969"/>
        <v>5.220694438054569E-2</v>
      </c>
      <c r="R6852" s="65">
        <f t="shared" si="970"/>
        <v>0.14547932309836209</v>
      </c>
      <c r="S6852" s="65">
        <f t="shared" si="971"/>
        <v>0.10010260431825499</v>
      </c>
      <c r="T6852" s="66">
        <f>(L6852*'Football Field'!$F$4)+(M6852*'Football Field'!$F$5)+(N6852*'Football Field'!$F$6)+(O6852*'Football Field'!$F$7)+(P6852*'Football Field'!$F$8)+(Q6852*'Football Field'!$F$9)+(R6852*'Football Field'!$F$10)+(S6852*'Football Field'!$F$11)</f>
        <v>143091512.63427243</v>
      </c>
    </row>
    <row r="6853" spans="2:20" x14ac:dyDescent="0.3">
      <c r="B6853" s="62">
        <f t="shared" si="963"/>
        <v>6826</v>
      </c>
      <c r="C6853" s="62">
        <v>0.97268527864062682</v>
      </c>
      <c r="D6853" s="62">
        <v>0.11172305385815184</v>
      </c>
      <c r="E6853" s="62">
        <v>0.50901713511506597</v>
      </c>
      <c r="F6853" s="62">
        <v>0.26019384644438437</v>
      </c>
      <c r="G6853" s="62">
        <v>0.37468105916648131</v>
      </c>
      <c r="H6853" s="62">
        <v>0.14544405530145965</v>
      </c>
      <c r="I6853" s="62">
        <v>0.74922030607281931</v>
      </c>
      <c r="J6853" s="62">
        <v>0.40867749984432822</v>
      </c>
      <c r="K6853" s="62"/>
      <c r="L6853" s="65">
        <f t="shared" si="964"/>
        <v>0.2754201060215683</v>
      </c>
      <c r="M6853" s="65">
        <f t="shared" si="965"/>
        <v>3.1634873082143446E-2</v>
      </c>
      <c r="N6853" s="65">
        <f t="shared" si="966"/>
        <v>0.14413043601946302</v>
      </c>
      <c r="O6853" s="65">
        <f t="shared" si="967"/>
        <v>7.3675029680745102E-2</v>
      </c>
      <c r="P6853" s="65">
        <f t="shared" si="968"/>
        <v>0.10609258647784328</v>
      </c>
      <c r="Q6853" s="65">
        <f t="shared" si="969"/>
        <v>4.1183122651262997E-2</v>
      </c>
      <c r="R6853" s="65">
        <f t="shared" si="970"/>
        <v>0.21214501819177523</v>
      </c>
      <c r="S6853" s="65">
        <f t="shared" si="971"/>
        <v>0.11571882787519866</v>
      </c>
      <c r="T6853" s="66">
        <f>(L6853*'Football Field'!$F$4)+(M6853*'Football Field'!$F$5)+(N6853*'Football Field'!$F$6)+(O6853*'Football Field'!$F$7)+(P6853*'Football Field'!$F$8)+(Q6853*'Football Field'!$F$9)+(R6853*'Football Field'!$F$10)+(S6853*'Football Field'!$F$11)</f>
        <v>149888987.52380574</v>
      </c>
    </row>
    <row r="6854" spans="2:20" x14ac:dyDescent="0.3">
      <c r="B6854" s="62">
        <f t="shared" si="963"/>
        <v>6827</v>
      </c>
      <c r="C6854" s="62">
        <v>0.71678899554325459</v>
      </c>
      <c r="D6854" s="62">
        <v>0.16590109235212014</v>
      </c>
      <c r="E6854" s="62">
        <v>0.44780125741964449</v>
      </c>
      <c r="F6854" s="62">
        <v>0.67385479546604932</v>
      </c>
      <c r="G6854" s="62">
        <v>0.37305902061388863</v>
      </c>
      <c r="H6854" s="62">
        <v>0.10014840379178613</v>
      </c>
      <c r="I6854" s="62">
        <v>0.25388480622877685</v>
      </c>
      <c r="J6854" s="62">
        <v>0.16847697267446859</v>
      </c>
      <c r="K6854" s="62"/>
      <c r="L6854" s="65">
        <f t="shared" si="964"/>
        <v>0.24717583463395457</v>
      </c>
      <c r="M6854" s="65">
        <f t="shared" si="965"/>
        <v>5.7208943250783378E-2</v>
      </c>
      <c r="N6854" s="65">
        <f t="shared" si="966"/>
        <v>0.15441873444073495</v>
      </c>
      <c r="O6854" s="65">
        <f t="shared" si="967"/>
        <v>0.2323705058629941</v>
      </c>
      <c r="P6854" s="65">
        <f t="shared" si="968"/>
        <v>0.12864479695042849</v>
      </c>
      <c r="Q6854" s="65">
        <f t="shared" si="969"/>
        <v>3.4534940475379056E-2</v>
      </c>
      <c r="R6854" s="65">
        <f t="shared" si="970"/>
        <v>8.7549040611200127E-2</v>
      </c>
      <c r="S6854" s="65">
        <f t="shared" si="971"/>
        <v>5.809720377452525E-2</v>
      </c>
      <c r="T6854" s="66">
        <f>(L6854*'Football Field'!$F$4)+(M6854*'Football Field'!$F$5)+(N6854*'Football Field'!$F$6)+(O6854*'Football Field'!$F$7)+(P6854*'Football Field'!$F$8)+(Q6854*'Football Field'!$F$9)+(R6854*'Football Field'!$F$10)+(S6854*'Football Field'!$F$11)</f>
        <v>135448526.83683994</v>
      </c>
    </row>
    <row r="6855" spans="2:20" x14ac:dyDescent="0.3">
      <c r="B6855" s="62">
        <f t="shared" si="963"/>
        <v>6828</v>
      </c>
      <c r="C6855" s="62">
        <v>0.41577846422051179</v>
      </c>
      <c r="D6855" s="62">
        <v>0.74691581983709832</v>
      </c>
      <c r="E6855" s="62">
        <v>0.37795345198574137</v>
      </c>
      <c r="F6855" s="62">
        <v>0.46599363373483116</v>
      </c>
      <c r="G6855" s="62">
        <v>0.60778156833228925</v>
      </c>
      <c r="H6855" s="62">
        <v>0.65355124494787387</v>
      </c>
      <c r="I6855" s="62">
        <v>0.73057607048162287</v>
      </c>
      <c r="J6855" s="62">
        <v>0.38648647765953148</v>
      </c>
      <c r="K6855" s="62"/>
      <c r="L6855" s="65">
        <f t="shared" si="964"/>
        <v>9.4817555634654438E-2</v>
      </c>
      <c r="M6855" s="65">
        <f t="shared" si="965"/>
        <v>0.17033285366181736</v>
      </c>
      <c r="N6855" s="65">
        <f t="shared" si="966"/>
        <v>8.6191627380588567E-2</v>
      </c>
      <c r="O6855" s="65">
        <f t="shared" si="967"/>
        <v>0.10626903770709385</v>
      </c>
      <c r="P6855" s="65">
        <f t="shared" si="968"/>
        <v>0.13860352959142361</v>
      </c>
      <c r="Q6855" s="65">
        <f t="shared" si="969"/>
        <v>0.14904122474000325</v>
      </c>
      <c r="R6855" s="65">
        <f t="shared" si="970"/>
        <v>0.16660660223974413</v>
      </c>
      <c r="S6855" s="65">
        <f t="shared" si="971"/>
        <v>8.8137569044674915E-2</v>
      </c>
      <c r="T6855" s="66">
        <f>(L6855*'Football Field'!$F$4)+(M6855*'Football Field'!$F$5)+(N6855*'Football Field'!$F$6)+(O6855*'Football Field'!$F$7)+(P6855*'Football Field'!$F$8)+(Q6855*'Football Field'!$F$9)+(R6855*'Football Field'!$F$10)+(S6855*'Football Field'!$F$11)</f>
        <v>145159128.47124416</v>
      </c>
    </row>
    <row r="6856" spans="2:20" x14ac:dyDescent="0.3">
      <c r="B6856" s="62">
        <f t="shared" si="963"/>
        <v>6829</v>
      </c>
      <c r="C6856" s="62">
        <v>0.23403390737728758</v>
      </c>
      <c r="D6856" s="62">
        <v>0.72786997950162013</v>
      </c>
      <c r="E6856" s="62">
        <v>0.12783207067066304</v>
      </c>
      <c r="F6856" s="62">
        <v>0.5692927789647737</v>
      </c>
      <c r="G6856" s="62">
        <v>0.79287030615823717</v>
      </c>
      <c r="H6856" s="62">
        <v>0.7606972167784859</v>
      </c>
      <c r="I6856" s="62">
        <v>0.79867639174616267</v>
      </c>
      <c r="J6856" s="62">
        <v>0.28225140681049754</v>
      </c>
      <c r="K6856" s="62"/>
      <c r="L6856" s="65">
        <f t="shared" si="964"/>
        <v>5.4508581811902899E-2</v>
      </c>
      <c r="M6856" s="65">
        <f t="shared" si="965"/>
        <v>0.16952740212182829</v>
      </c>
      <c r="N6856" s="65">
        <f t="shared" si="966"/>
        <v>2.9773227992573405E-2</v>
      </c>
      <c r="O6856" s="65">
        <f t="shared" si="967"/>
        <v>0.13259335950453152</v>
      </c>
      <c r="P6856" s="65">
        <f t="shared" si="968"/>
        <v>0.18466655722575434</v>
      </c>
      <c r="Q6856" s="65">
        <f t="shared" si="969"/>
        <v>0.17717315810999856</v>
      </c>
      <c r="R6856" s="65">
        <f t="shared" si="970"/>
        <v>0.1860188462800329</v>
      </c>
      <c r="S6856" s="65">
        <f t="shared" si="971"/>
        <v>6.5738866953377981E-2</v>
      </c>
      <c r="T6856" s="66">
        <f>(L6856*'Football Field'!$F$4)+(M6856*'Football Field'!$F$5)+(N6856*'Football Field'!$F$6)+(O6856*'Football Field'!$F$7)+(P6856*'Football Field'!$F$8)+(Q6856*'Football Field'!$F$9)+(R6856*'Football Field'!$F$10)+(S6856*'Football Field'!$F$11)</f>
        <v>150363280.27052069</v>
      </c>
    </row>
    <row r="6857" spans="2:20" x14ac:dyDescent="0.3">
      <c r="B6857" s="62">
        <f t="shared" si="963"/>
        <v>6830</v>
      </c>
      <c r="C6857" s="62">
        <v>0.16316994237713478</v>
      </c>
      <c r="D6857" s="62">
        <v>0.43587991983812158</v>
      </c>
      <c r="E6857" s="62">
        <v>0.46656461826638029</v>
      </c>
      <c r="F6857" s="62">
        <v>0.49107662721697187</v>
      </c>
      <c r="G6857" s="62">
        <v>0.29268682609996677</v>
      </c>
      <c r="H6857" s="62">
        <v>0.25527449881689745</v>
      </c>
      <c r="I6857" s="62">
        <v>0.201247827769656</v>
      </c>
      <c r="J6857" s="62">
        <v>0.94023275323086752</v>
      </c>
      <c r="K6857" s="62"/>
      <c r="L6857" s="65">
        <f t="shared" si="964"/>
        <v>5.0265944646357329E-2</v>
      </c>
      <c r="M6857" s="65">
        <f t="shared" si="965"/>
        <v>0.1342766664242688</v>
      </c>
      <c r="N6857" s="65">
        <f t="shared" si="966"/>
        <v>0.14372935930516767</v>
      </c>
      <c r="O6857" s="65">
        <f t="shared" si="967"/>
        <v>0.15128050057010514</v>
      </c>
      <c r="P6857" s="65">
        <f t="shared" si="968"/>
        <v>9.0164766777049377E-2</v>
      </c>
      <c r="Q6857" s="65">
        <f t="shared" si="969"/>
        <v>7.8639568294380235E-2</v>
      </c>
      <c r="R6857" s="65">
        <f t="shared" si="970"/>
        <v>6.1996174194192386E-2</v>
      </c>
      <c r="S6857" s="65">
        <f t="shared" si="971"/>
        <v>0.28964701978847901</v>
      </c>
      <c r="T6857" s="66">
        <f>(L6857*'Football Field'!$F$4)+(M6857*'Football Field'!$F$5)+(N6857*'Football Field'!$F$6)+(O6857*'Football Field'!$F$7)+(P6857*'Football Field'!$F$8)+(Q6857*'Football Field'!$F$9)+(R6857*'Football Field'!$F$10)+(S6857*'Football Field'!$F$11)</f>
        <v>130384458.80147436</v>
      </c>
    </row>
    <row r="6858" spans="2:20" x14ac:dyDescent="0.3">
      <c r="B6858" s="62">
        <f t="shared" si="963"/>
        <v>6831</v>
      </c>
      <c r="C6858" s="62">
        <v>0.45859899139261973</v>
      </c>
      <c r="D6858" s="62">
        <v>0.84730766995118345</v>
      </c>
      <c r="E6858" s="62">
        <v>0.51803481777086102</v>
      </c>
      <c r="F6858" s="62">
        <v>0.78645487803317971</v>
      </c>
      <c r="G6858" s="62">
        <v>0.91034243035272588</v>
      </c>
      <c r="H6858" s="62">
        <v>0.36183518195954101</v>
      </c>
      <c r="I6858" s="62">
        <v>0.14977094223266585</v>
      </c>
      <c r="J6858" s="62">
        <v>0.65648633364797959</v>
      </c>
      <c r="K6858" s="62"/>
      <c r="L6858" s="65">
        <f t="shared" si="964"/>
        <v>9.7806674498751661E-2</v>
      </c>
      <c r="M6858" s="65">
        <f t="shared" si="965"/>
        <v>0.18070764879694581</v>
      </c>
      <c r="N6858" s="65">
        <f t="shared" si="966"/>
        <v>0.11048271747583728</v>
      </c>
      <c r="O6858" s="65">
        <f t="shared" si="967"/>
        <v>0.16772940566258851</v>
      </c>
      <c r="P6858" s="65">
        <f t="shared" si="968"/>
        <v>0.19415124638092357</v>
      </c>
      <c r="Q6858" s="65">
        <f t="shared" si="969"/>
        <v>7.7169589398017463E-2</v>
      </c>
      <c r="R6858" s="65">
        <f t="shared" si="970"/>
        <v>3.194206282887483E-2</v>
      </c>
      <c r="S6858" s="65">
        <f t="shared" si="971"/>
        <v>0.14001065495806089</v>
      </c>
      <c r="T6858" s="66">
        <f>(L6858*'Football Field'!$F$4)+(M6858*'Football Field'!$F$5)+(N6858*'Football Field'!$F$6)+(O6858*'Football Field'!$F$7)+(P6858*'Football Field'!$F$8)+(Q6858*'Football Field'!$F$9)+(R6858*'Football Field'!$F$10)+(S6858*'Football Field'!$F$11)</f>
        <v>132449163.12624246</v>
      </c>
    </row>
    <row r="6859" spans="2:20" x14ac:dyDescent="0.3">
      <c r="B6859" s="62">
        <f t="shared" si="963"/>
        <v>6832</v>
      </c>
      <c r="C6859" s="62">
        <v>0.8717204317072994</v>
      </c>
      <c r="D6859" s="62">
        <v>0.14970266393839382</v>
      </c>
      <c r="E6859" s="62">
        <v>0.85562916404361211</v>
      </c>
      <c r="F6859" s="62">
        <v>0.21054083172663884</v>
      </c>
      <c r="G6859" s="62">
        <v>9.4128031496919506E-2</v>
      </c>
      <c r="H6859" s="62">
        <v>0.21430709476913135</v>
      </c>
      <c r="I6859" s="62">
        <v>0.31994870073973336</v>
      </c>
      <c r="J6859" s="62">
        <v>2.3011112744169004E-2</v>
      </c>
      <c r="K6859" s="62"/>
      <c r="L6859" s="65">
        <f t="shared" si="964"/>
        <v>0.31826368782496528</v>
      </c>
      <c r="M6859" s="65">
        <f t="shared" si="965"/>
        <v>5.4656195001578853E-2</v>
      </c>
      <c r="N6859" s="65">
        <f t="shared" si="966"/>
        <v>0.31238879261527802</v>
      </c>
      <c r="O6859" s="65">
        <f t="shared" si="967"/>
        <v>7.6868109437126131E-2</v>
      </c>
      <c r="P6859" s="65">
        <f t="shared" si="968"/>
        <v>3.4365988615456741E-2</v>
      </c>
      <c r="Q6859" s="65">
        <f t="shared" si="969"/>
        <v>7.8243165844688933E-2</v>
      </c>
      <c r="R6859" s="65">
        <f t="shared" si="970"/>
        <v>0.11681274145748702</v>
      </c>
      <c r="S6859" s="65">
        <f t="shared" si="971"/>
        <v>8.401319203419055E-3</v>
      </c>
      <c r="T6859" s="66">
        <f>(L6859*'Football Field'!$F$4)+(M6859*'Football Field'!$F$5)+(N6859*'Football Field'!$F$6)+(O6859*'Football Field'!$F$7)+(P6859*'Football Field'!$F$8)+(Q6859*'Football Field'!$F$9)+(R6859*'Football Field'!$F$10)+(S6859*'Football Field'!$F$11)</f>
        <v>134090760.40158668</v>
      </c>
    </row>
    <row r="6860" spans="2:20" x14ac:dyDescent="0.3">
      <c r="B6860" s="62">
        <f t="shared" si="963"/>
        <v>6833</v>
      </c>
      <c r="C6860" s="62">
        <v>0.71821715138299402</v>
      </c>
      <c r="D6860" s="62">
        <v>0.27826089126396114</v>
      </c>
      <c r="E6860" s="62">
        <v>0.42191192611630857</v>
      </c>
      <c r="F6860" s="62">
        <v>0.34897639271445313</v>
      </c>
      <c r="G6860" s="62">
        <v>0.54277088970559995</v>
      </c>
      <c r="H6860" s="62">
        <v>0.95159673588511617</v>
      </c>
      <c r="I6860" s="62">
        <v>0.75092476395873864</v>
      </c>
      <c r="J6860" s="62">
        <v>6.4268041043063495E-2</v>
      </c>
      <c r="K6860" s="62"/>
      <c r="L6860" s="65">
        <f t="shared" si="964"/>
        <v>0.1761663105601875</v>
      </c>
      <c r="M6860" s="65">
        <f t="shared" si="965"/>
        <v>6.8252609246059623E-2</v>
      </c>
      <c r="N6860" s="65">
        <f t="shared" si="966"/>
        <v>0.1034877366296942</v>
      </c>
      <c r="O6860" s="65">
        <f t="shared" si="967"/>
        <v>8.5597905116477524E-2</v>
      </c>
      <c r="P6860" s="65">
        <f t="shared" si="968"/>
        <v>0.13313236106208928</v>
      </c>
      <c r="Q6860" s="65">
        <f t="shared" si="969"/>
        <v>0.23341030742470162</v>
      </c>
      <c r="R6860" s="65">
        <f t="shared" si="970"/>
        <v>0.18418892520202065</v>
      </c>
      <c r="S6860" s="65">
        <f t="shared" si="971"/>
        <v>1.5763844758769539E-2</v>
      </c>
      <c r="T6860" s="66">
        <f>(L6860*'Football Field'!$F$4)+(M6860*'Football Field'!$F$5)+(N6860*'Football Field'!$F$6)+(O6860*'Football Field'!$F$7)+(P6860*'Football Field'!$F$8)+(Q6860*'Football Field'!$F$9)+(R6860*'Football Field'!$F$10)+(S6860*'Football Field'!$F$11)</f>
        <v>146830256.96533725</v>
      </c>
    </row>
    <row r="6861" spans="2:20" x14ac:dyDescent="0.3">
      <c r="B6861" s="62">
        <f t="shared" si="963"/>
        <v>6834</v>
      </c>
      <c r="C6861" s="62">
        <v>0.54042351458511784</v>
      </c>
      <c r="D6861" s="62">
        <v>0.92760660724333566</v>
      </c>
      <c r="E6861" s="62">
        <v>0.34406514804269828</v>
      </c>
      <c r="F6861" s="62">
        <v>4.2479777220787329E-2</v>
      </c>
      <c r="G6861" s="62">
        <v>0.42565319549183878</v>
      </c>
      <c r="H6861" s="62">
        <v>0.34931391475277973</v>
      </c>
      <c r="I6861" s="62">
        <v>0.58945501708873926</v>
      </c>
      <c r="J6861" s="62">
        <v>0.2606622004249709</v>
      </c>
      <c r="K6861" s="62"/>
      <c r="L6861" s="65">
        <f t="shared" si="964"/>
        <v>0.15530931518501653</v>
      </c>
      <c r="M6861" s="65">
        <f t="shared" si="965"/>
        <v>0.26657971580429513</v>
      </c>
      <c r="N6861" s="65">
        <f t="shared" si="966"/>
        <v>9.8878973766650252E-2</v>
      </c>
      <c r="O6861" s="65">
        <f t="shared" si="967"/>
        <v>1.2208027466083592E-2</v>
      </c>
      <c r="P6861" s="65">
        <f t="shared" si="968"/>
        <v>0.12232611001189014</v>
      </c>
      <c r="Q6861" s="65">
        <f t="shared" si="969"/>
        <v>0.10038738770739906</v>
      </c>
      <c r="R6861" s="65">
        <f t="shared" si="970"/>
        <v>0.16940020662628907</v>
      </c>
      <c r="S6861" s="65">
        <f t="shared" si="971"/>
        <v>7.4910263432376153E-2</v>
      </c>
      <c r="T6861" s="66">
        <f>(L6861*'Football Field'!$F$4)+(M6861*'Football Field'!$F$5)+(N6861*'Football Field'!$F$6)+(O6861*'Football Field'!$F$7)+(P6861*'Football Field'!$F$8)+(Q6861*'Football Field'!$F$9)+(R6861*'Football Field'!$F$10)+(S6861*'Football Field'!$F$11)</f>
        <v>143175648.41553348</v>
      </c>
    </row>
    <row r="6862" spans="2:20" x14ac:dyDescent="0.3">
      <c r="B6862" s="62">
        <f t="shared" si="963"/>
        <v>6835</v>
      </c>
      <c r="C6862" s="62">
        <v>0.70849861557058025</v>
      </c>
      <c r="D6862" s="62">
        <v>0.52831635277553513</v>
      </c>
      <c r="E6862" s="62">
        <v>0.67287011411089304</v>
      </c>
      <c r="F6862" s="62">
        <v>0.16664689510486952</v>
      </c>
      <c r="G6862" s="62">
        <v>0.80424539244122883</v>
      </c>
      <c r="H6862" s="62">
        <v>0.61802888380903809</v>
      </c>
      <c r="I6862" s="62">
        <v>0.45899232927476952</v>
      </c>
      <c r="J6862" s="62">
        <v>0.39061752506617575</v>
      </c>
      <c r="K6862" s="62"/>
      <c r="L6862" s="65">
        <f t="shared" si="964"/>
        <v>0.16294006506303016</v>
      </c>
      <c r="M6862" s="65">
        <f t="shared" si="965"/>
        <v>0.12150186182901984</v>
      </c>
      <c r="N6862" s="65">
        <f t="shared" si="966"/>
        <v>0.15474624475293053</v>
      </c>
      <c r="O6862" s="65">
        <f t="shared" si="967"/>
        <v>3.8325347903568896E-2</v>
      </c>
      <c r="P6862" s="65">
        <f t="shared" si="968"/>
        <v>0.18495984846135741</v>
      </c>
      <c r="Q6862" s="65">
        <f t="shared" si="969"/>
        <v>0.14213389317292849</v>
      </c>
      <c r="R6862" s="65">
        <f t="shared" si="970"/>
        <v>0.10555876659721199</v>
      </c>
      <c r="S6862" s="65">
        <f t="shared" si="971"/>
        <v>8.9833972219952749E-2</v>
      </c>
      <c r="T6862" s="66">
        <f>(L6862*'Football Field'!$F$4)+(M6862*'Football Field'!$F$5)+(N6862*'Football Field'!$F$6)+(O6862*'Football Field'!$F$7)+(P6862*'Football Field'!$F$8)+(Q6862*'Football Field'!$F$9)+(R6862*'Football Field'!$F$10)+(S6862*'Football Field'!$F$11)</f>
        <v>141639178.32172251</v>
      </c>
    </row>
    <row r="6863" spans="2:20" x14ac:dyDescent="0.3">
      <c r="B6863" s="62">
        <f t="shared" si="963"/>
        <v>6836</v>
      </c>
      <c r="C6863" s="62">
        <v>0.51539019874063352</v>
      </c>
      <c r="D6863" s="62">
        <v>0.56497082916979657</v>
      </c>
      <c r="E6863" s="62">
        <v>0.4265453493834731</v>
      </c>
      <c r="F6863" s="62">
        <v>0.63826663791098348</v>
      </c>
      <c r="G6863" s="62">
        <v>0.67448838072205974</v>
      </c>
      <c r="H6863" s="62">
        <v>4.0670650636861705E-2</v>
      </c>
      <c r="I6863" s="62">
        <v>0.95319833493990069</v>
      </c>
      <c r="J6863" s="62">
        <v>0.98068274925289656</v>
      </c>
      <c r="K6863" s="62"/>
      <c r="L6863" s="65">
        <f t="shared" si="964"/>
        <v>0.10750256291991267</v>
      </c>
      <c r="M6863" s="65">
        <f t="shared" si="965"/>
        <v>0.11784432893592173</v>
      </c>
      <c r="N6863" s="65">
        <f t="shared" si="966"/>
        <v>8.897087754547893E-2</v>
      </c>
      <c r="O6863" s="65">
        <f t="shared" si="967"/>
        <v>0.1331327207412355</v>
      </c>
      <c r="P6863" s="65">
        <f t="shared" si="968"/>
        <v>0.14068802581908044</v>
      </c>
      <c r="Q6863" s="65">
        <f t="shared" si="969"/>
        <v>8.4832796389348684E-3</v>
      </c>
      <c r="R6863" s="65">
        <f t="shared" si="970"/>
        <v>0.19882268663126171</v>
      </c>
      <c r="S6863" s="65">
        <f t="shared" si="971"/>
        <v>0.20455551776817413</v>
      </c>
      <c r="T6863" s="66">
        <f>(L6863*'Football Field'!$F$4)+(M6863*'Football Field'!$F$5)+(N6863*'Football Field'!$F$6)+(O6863*'Football Field'!$F$7)+(P6863*'Football Field'!$F$8)+(Q6863*'Football Field'!$F$9)+(R6863*'Football Field'!$F$10)+(S6863*'Football Field'!$F$11)</f>
        <v>151075552.72240153</v>
      </c>
    </row>
    <row r="6864" spans="2:20" x14ac:dyDescent="0.3">
      <c r="B6864" s="62">
        <f t="shared" si="963"/>
        <v>6837</v>
      </c>
      <c r="C6864" s="62">
        <v>0.75655919693180185</v>
      </c>
      <c r="D6864" s="62">
        <v>0.46403811275817841</v>
      </c>
      <c r="E6864" s="62">
        <v>0.7017580365302506</v>
      </c>
      <c r="F6864" s="62">
        <v>0.75100167232867721</v>
      </c>
      <c r="G6864" s="62">
        <v>0.20951187286290596</v>
      </c>
      <c r="H6864" s="62">
        <v>0.51556338855317796</v>
      </c>
      <c r="I6864" s="62">
        <v>0.25416631024532144</v>
      </c>
      <c r="J6864" s="62">
        <v>0.76830207106340476</v>
      </c>
      <c r="K6864" s="62"/>
      <c r="L6864" s="65">
        <f t="shared" si="964"/>
        <v>0.17113236756462821</v>
      </c>
      <c r="M6864" s="65">
        <f t="shared" si="965"/>
        <v>0.10496460977353947</v>
      </c>
      <c r="N6864" s="65">
        <f t="shared" si="966"/>
        <v>0.15873644089710559</v>
      </c>
      <c r="O6864" s="65">
        <f t="shared" si="967"/>
        <v>0.16987526521627475</v>
      </c>
      <c r="P6864" s="65">
        <f t="shared" si="968"/>
        <v>4.7391219327362788E-2</v>
      </c>
      <c r="Q6864" s="65">
        <f t="shared" si="969"/>
        <v>0.11661953707067409</v>
      </c>
      <c r="R6864" s="65">
        <f t="shared" si="970"/>
        <v>5.7491974988665061E-2</v>
      </c>
      <c r="S6864" s="65">
        <f t="shared" si="971"/>
        <v>0.17378858516175008</v>
      </c>
      <c r="T6864" s="66">
        <f>(L6864*'Football Field'!$F$4)+(M6864*'Football Field'!$F$5)+(N6864*'Football Field'!$F$6)+(O6864*'Football Field'!$F$7)+(P6864*'Football Field'!$F$8)+(Q6864*'Football Field'!$F$9)+(R6864*'Football Field'!$F$10)+(S6864*'Football Field'!$F$11)</f>
        <v>125391892.96241227</v>
      </c>
    </row>
    <row r="6865" spans="2:20" x14ac:dyDescent="0.3">
      <c r="B6865" s="62">
        <f t="shared" si="963"/>
        <v>6838</v>
      </c>
      <c r="C6865" s="62">
        <v>0.26510485592005173</v>
      </c>
      <c r="D6865" s="62">
        <v>0.50866837272531606</v>
      </c>
      <c r="E6865" s="62">
        <v>0.49428574660076408</v>
      </c>
      <c r="F6865" s="62">
        <v>0.23659215973040382</v>
      </c>
      <c r="G6865" s="62">
        <v>0.55402796054005354</v>
      </c>
      <c r="H6865" s="62">
        <v>0.90887137295827858</v>
      </c>
      <c r="I6865" s="62">
        <v>0.55492997582989734</v>
      </c>
      <c r="J6865" s="62">
        <v>0.27423116954263194</v>
      </c>
      <c r="K6865" s="62"/>
      <c r="L6865" s="65">
        <f t="shared" si="964"/>
        <v>6.9824859742614959E-2</v>
      </c>
      <c r="M6865" s="65">
        <f t="shared" si="965"/>
        <v>0.13397603622832369</v>
      </c>
      <c r="N6865" s="65">
        <f t="shared" si="966"/>
        <v>0.13018785645925837</v>
      </c>
      <c r="O6865" s="65">
        <f t="shared" si="967"/>
        <v>6.2315019889185953E-2</v>
      </c>
      <c r="P6865" s="65">
        <f t="shared" si="968"/>
        <v>0.14592310843926054</v>
      </c>
      <c r="Q6865" s="65">
        <f t="shared" si="969"/>
        <v>0.23938383143018704</v>
      </c>
      <c r="R6865" s="65">
        <f t="shared" si="970"/>
        <v>0.14616068647562072</v>
      </c>
      <c r="S6865" s="65">
        <f t="shared" si="971"/>
        <v>7.2228601335548856E-2</v>
      </c>
      <c r="T6865" s="66">
        <f>(L6865*'Football Field'!$F$4)+(M6865*'Football Field'!$F$5)+(N6865*'Football Field'!$F$6)+(O6865*'Football Field'!$F$7)+(P6865*'Football Field'!$F$8)+(Q6865*'Football Field'!$F$9)+(R6865*'Football Field'!$F$10)+(S6865*'Football Field'!$F$11)</f>
        <v>143872399.77570978</v>
      </c>
    </row>
    <row r="6866" spans="2:20" x14ac:dyDescent="0.3">
      <c r="B6866" s="62">
        <f t="shared" si="963"/>
        <v>6839</v>
      </c>
      <c r="C6866" s="62">
        <v>0.53273053372476376</v>
      </c>
      <c r="D6866" s="62">
        <v>0.71174611541955779</v>
      </c>
      <c r="E6866" s="62">
        <v>0.82915215290627797</v>
      </c>
      <c r="F6866" s="62">
        <v>0.7219158681444654</v>
      </c>
      <c r="G6866" s="62">
        <v>0.88685661816444106</v>
      </c>
      <c r="H6866" s="62">
        <v>0.44141017476974498</v>
      </c>
      <c r="I6866" s="62">
        <v>0.7416382358941167</v>
      </c>
      <c r="J6866" s="62">
        <v>0.65028143786929238</v>
      </c>
      <c r="K6866" s="62"/>
      <c r="L6866" s="65">
        <f t="shared" si="964"/>
        <v>9.6583847273034901E-2</v>
      </c>
      <c r="M6866" s="65">
        <f t="shared" si="965"/>
        <v>0.12903930553448384</v>
      </c>
      <c r="N6866" s="65">
        <f t="shared" si="966"/>
        <v>0.15032497638624728</v>
      </c>
      <c r="O6866" s="65">
        <f t="shared" si="967"/>
        <v>0.13088307791433859</v>
      </c>
      <c r="P6866" s="65">
        <f t="shared" si="968"/>
        <v>0.16078677443731609</v>
      </c>
      <c r="Q6866" s="65">
        <f t="shared" si="969"/>
        <v>8.0027500219747416E-2</v>
      </c>
      <c r="R6866" s="65">
        <f t="shared" si="970"/>
        <v>0.13445873583894913</v>
      </c>
      <c r="S6866" s="65">
        <f t="shared" si="971"/>
        <v>0.11789578239588283</v>
      </c>
      <c r="T6866" s="66">
        <f>(L6866*'Football Field'!$F$4)+(M6866*'Football Field'!$F$5)+(N6866*'Football Field'!$F$6)+(O6866*'Football Field'!$F$7)+(P6866*'Football Field'!$F$8)+(Q6866*'Football Field'!$F$9)+(R6866*'Football Field'!$F$10)+(S6866*'Football Field'!$F$11)</f>
        <v>144723780.72330555</v>
      </c>
    </row>
    <row r="6867" spans="2:20" x14ac:dyDescent="0.3">
      <c r="B6867" s="62">
        <f t="shared" si="963"/>
        <v>6840</v>
      </c>
      <c r="C6867" s="62">
        <v>0.67824365591473124</v>
      </c>
      <c r="D6867" s="62">
        <v>0.38153744796955347</v>
      </c>
      <c r="E6867" s="62">
        <v>0.76931548981616027</v>
      </c>
      <c r="F6867" s="62">
        <v>0.67345801423845231</v>
      </c>
      <c r="G6867" s="62">
        <v>0.39817690504503733</v>
      </c>
      <c r="H6867" s="62">
        <v>0.71030806066100471</v>
      </c>
      <c r="I6867" s="62">
        <v>0.75790891184592379</v>
      </c>
      <c r="J6867" s="62">
        <v>0.11374054675112655</v>
      </c>
      <c r="K6867" s="62"/>
      <c r="L6867" s="65">
        <f t="shared" si="964"/>
        <v>0.15130285661941442</v>
      </c>
      <c r="M6867" s="65">
        <f t="shared" si="965"/>
        <v>8.5113521197951555E-2</v>
      </c>
      <c r="N6867" s="65">
        <f t="shared" si="966"/>
        <v>0.17161919648737978</v>
      </c>
      <c r="O6867" s="65">
        <f t="shared" si="967"/>
        <v>0.15023527382661797</v>
      </c>
      <c r="P6867" s="65">
        <f t="shared" si="968"/>
        <v>8.8825457706552452E-2</v>
      </c>
      <c r="Q6867" s="65">
        <f t="shared" si="969"/>
        <v>0.15845579640971627</v>
      </c>
      <c r="R6867" s="65">
        <f t="shared" si="970"/>
        <v>0.16907461266990012</v>
      </c>
      <c r="S6867" s="65">
        <f t="shared" si="971"/>
        <v>2.5373285082467546E-2</v>
      </c>
      <c r="T6867" s="66">
        <f>(L6867*'Football Field'!$F$4)+(M6867*'Football Field'!$F$5)+(N6867*'Football Field'!$F$6)+(O6867*'Football Field'!$F$7)+(P6867*'Football Field'!$F$8)+(Q6867*'Football Field'!$F$9)+(R6867*'Football Field'!$F$10)+(S6867*'Football Field'!$F$11)</f>
        <v>143483106.82978413</v>
      </c>
    </row>
    <row r="6868" spans="2:20" x14ac:dyDescent="0.3">
      <c r="B6868" s="62">
        <f t="shared" si="963"/>
        <v>6841</v>
      </c>
      <c r="C6868" s="62">
        <v>0.22515258760885126</v>
      </c>
      <c r="D6868" s="62">
        <v>0.92602001456806093</v>
      </c>
      <c r="E6868" s="62">
        <v>0.1846411495381961</v>
      </c>
      <c r="F6868" s="62">
        <v>0.14430315476424838</v>
      </c>
      <c r="G6868" s="62">
        <v>0.90066483269126696</v>
      </c>
      <c r="H6868" s="62">
        <v>0.63140202218623642</v>
      </c>
      <c r="I6868" s="62">
        <v>4.2997103197524811E-2</v>
      </c>
      <c r="J6868" s="62">
        <v>9.6439836411199131E-2</v>
      </c>
      <c r="K6868" s="62"/>
      <c r="L6868" s="65">
        <f t="shared" si="964"/>
        <v>7.1440255339060843E-2</v>
      </c>
      <c r="M6868" s="65">
        <f t="shared" si="965"/>
        <v>0.29382343322099314</v>
      </c>
      <c r="N6868" s="65">
        <f t="shared" si="966"/>
        <v>5.8586094919869734E-2</v>
      </c>
      <c r="O6868" s="65">
        <f t="shared" si="967"/>
        <v>4.5786967549755336E-2</v>
      </c>
      <c r="P6868" s="65">
        <f t="shared" si="968"/>
        <v>0.28577830841615043</v>
      </c>
      <c r="Q6868" s="65">
        <f t="shared" si="969"/>
        <v>0.20034200879337713</v>
      </c>
      <c r="R6868" s="65">
        <f t="shared" si="970"/>
        <v>1.3642854669774027E-2</v>
      </c>
      <c r="S6868" s="65">
        <f t="shared" si="971"/>
        <v>3.0600077091019293E-2</v>
      </c>
      <c r="T6868" s="66">
        <f>(L6868*'Football Field'!$F$4)+(M6868*'Football Field'!$F$5)+(N6868*'Football Field'!$F$6)+(O6868*'Football Field'!$F$7)+(P6868*'Football Field'!$F$8)+(Q6868*'Football Field'!$F$9)+(R6868*'Football Field'!$F$10)+(S6868*'Football Field'!$F$11)</f>
        <v>134113009.6287439</v>
      </c>
    </row>
    <row r="6869" spans="2:20" x14ac:dyDescent="0.3">
      <c r="B6869" s="62">
        <f t="shared" si="963"/>
        <v>6842</v>
      </c>
      <c r="C6869" s="62">
        <v>0.22569180204891726</v>
      </c>
      <c r="D6869" s="62">
        <v>0.49720313076441913</v>
      </c>
      <c r="E6869" s="62">
        <v>0.6453047336185842</v>
      </c>
      <c r="F6869" s="62">
        <v>0.99277845152273492</v>
      </c>
      <c r="G6869" s="62">
        <v>0.73308243404732754</v>
      </c>
      <c r="H6869" s="62">
        <v>0.92157720963658851</v>
      </c>
      <c r="I6869" s="62">
        <v>0.3534101017289728</v>
      </c>
      <c r="J6869" s="62">
        <v>2.3799390132743792E-2</v>
      </c>
      <c r="K6869" s="62"/>
      <c r="L6869" s="65">
        <f t="shared" si="964"/>
        <v>5.1377111250358778E-2</v>
      </c>
      <c r="M6869" s="65">
        <f t="shared" si="965"/>
        <v>0.11318470733719233</v>
      </c>
      <c r="N6869" s="65">
        <f t="shared" si="966"/>
        <v>0.14689896925152487</v>
      </c>
      <c r="O6869" s="65">
        <f t="shared" si="967"/>
        <v>0.22599885546479542</v>
      </c>
      <c r="P6869" s="65">
        <f t="shared" si="968"/>
        <v>0.16688092978038249</v>
      </c>
      <c r="Q6869" s="65">
        <f t="shared" si="969"/>
        <v>0.2097904061886654</v>
      </c>
      <c r="R6869" s="65">
        <f t="shared" si="970"/>
        <v>8.0451261183135905E-2</v>
      </c>
      <c r="S6869" s="65">
        <f t="shared" si="971"/>
        <v>5.4177595439450065E-3</v>
      </c>
      <c r="T6869" s="66">
        <f>(L6869*'Football Field'!$F$4)+(M6869*'Football Field'!$F$5)+(N6869*'Football Field'!$F$6)+(O6869*'Football Field'!$F$7)+(P6869*'Football Field'!$F$8)+(Q6869*'Football Field'!$F$9)+(R6869*'Football Field'!$F$10)+(S6869*'Football Field'!$F$11)</f>
        <v>137708512.56560451</v>
      </c>
    </row>
    <row r="6870" spans="2:20" x14ac:dyDescent="0.3">
      <c r="B6870" s="62">
        <f t="shared" si="963"/>
        <v>6843</v>
      </c>
      <c r="C6870" s="62">
        <v>0.18144902139823416</v>
      </c>
      <c r="D6870" s="62">
        <v>0.17053615107055697</v>
      </c>
      <c r="E6870" s="62">
        <v>0.69856033657805905</v>
      </c>
      <c r="F6870" s="62">
        <v>0.29603054613917101</v>
      </c>
      <c r="G6870" s="62">
        <v>0.65028007095163531</v>
      </c>
      <c r="H6870" s="62">
        <v>0.68515661775230285</v>
      </c>
      <c r="I6870" s="62">
        <v>0.67261091924782479</v>
      </c>
      <c r="J6870" s="62">
        <v>0.57955572153178914</v>
      </c>
      <c r="K6870" s="62"/>
      <c r="L6870" s="65">
        <f t="shared" si="964"/>
        <v>4.6121186569502051E-2</v>
      </c>
      <c r="M6870" s="65">
        <f t="shared" si="965"/>
        <v>4.334732466320422E-2</v>
      </c>
      <c r="N6870" s="65">
        <f t="shared" si="966"/>
        <v>0.17756189239874487</v>
      </c>
      <c r="O6870" s="65">
        <f t="shared" si="967"/>
        <v>7.5245818046000015E-2</v>
      </c>
      <c r="P6870" s="65">
        <f t="shared" si="968"/>
        <v>0.16528988827647256</v>
      </c>
      <c r="Q6870" s="65">
        <f t="shared" si="969"/>
        <v>0.17415490011008949</v>
      </c>
      <c r="R6870" s="65">
        <f t="shared" si="970"/>
        <v>0.17096600166957476</v>
      </c>
      <c r="S6870" s="65">
        <f t="shared" si="971"/>
        <v>0.14731298826641209</v>
      </c>
      <c r="T6870" s="66">
        <f>(L6870*'Football Field'!$F$4)+(M6870*'Football Field'!$F$5)+(N6870*'Football Field'!$F$6)+(O6870*'Football Field'!$F$7)+(P6870*'Football Field'!$F$8)+(Q6870*'Football Field'!$F$9)+(R6870*'Football Field'!$F$10)+(S6870*'Football Field'!$F$11)</f>
        <v>151220943.35565957</v>
      </c>
    </row>
    <row r="6871" spans="2:20" x14ac:dyDescent="0.3">
      <c r="B6871" s="62">
        <f t="shared" si="963"/>
        <v>6844</v>
      </c>
      <c r="C6871" s="62">
        <v>8.6167327146625339E-2</v>
      </c>
      <c r="D6871" s="62">
        <v>0.60540624455777936</v>
      </c>
      <c r="E6871" s="62">
        <v>0.60131971554967156</v>
      </c>
      <c r="F6871" s="62">
        <v>0.66914735843715911</v>
      </c>
      <c r="G6871" s="62">
        <v>0.45338202108796166</v>
      </c>
      <c r="H6871" s="62">
        <v>0.80589646836263806</v>
      </c>
      <c r="I6871" s="62">
        <v>0.62197895056036578</v>
      </c>
      <c r="J6871" s="62">
        <v>0.18072154546532637</v>
      </c>
      <c r="K6871" s="62"/>
      <c r="L6871" s="65">
        <f t="shared" si="964"/>
        <v>2.1413247211625748E-2</v>
      </c>
      <c r="M6871" s="65">
        <f t="shared" si="965"/>
        <v>0.15044813396750922</v>
      </c>
      <c r="N6871" s="65">
        <f t="shared" si="966"/>
        <v>0.14943259990389382</v>
      </c>
      <c r="O6871" s="65">
        <f t="shared" si="967"/>
        <v>0.16628829373852058</v>
      </c>
      <c r="P6871" s="65">
        <f t="shared" si="968"/>
        <v>0.11266893868418269</v>
      </c>
      <c r="Q6871" s="65">
        <f t="shared" si="969"/>
        <v>0.20027150516877956</v>
      </c>
      <c r="R6871" s="65">
        <f t="shared" si="970"/>
        <v>0.15456657958199496</v>
      </c>
      <c r="S6871" s="65">
        <f t="shared" si="971"/>
        <v>4.4910701743493202E-2</v>
      </c>
      <c r="T6871" s="66">
        <f>(L6871*'Football Field'!$F$4)+(M6871*'Football Field'!$F$5)+(N6871*'Football Field'!$F$6)+(O6871*'Football Field'!$F$7)+(P6871*'Football Field'!$F$8)+(Q6871*'Football Field'!$F$9)+(R6871*'Football Field'!$F$10)+(S6871*'Football Field'!$F$11)</f>
        <v>143524224.90728328</v>
      </c>
    </row>
    <row r="6872" spans="2:20" x14ac:dyDescent="0.3">
      <c r="B6872" s="62">
        <f t="shared" si="963"/>
        <v>6845</v>
      </c>
      <c r="C6872" s="62">
        <v>0.60872654193633002</v>
      </c>
      <c r="D6872" s="62">
        <v>0.21283948030202504</v>
      </c>
      <c r="E6872" s="62">
        <v>0.53162523804021067</v>
      </c>
      <c r="F6872" s="62">
        <v>0.53949166253988423</v>
      </c>
      <c r="G6872" s="62">
        <v>0.92346974185861985</v>
      </c>
      <c r="H6872" s="62">
        <v>0.88562867126374667</v>
      </c>
      <c r="I6872" s="62">
        <v>0.92178012221921457</v>
      </c>
      <c r="J6872" s="62">
        <v>0.9097580245254604</v>
      </c>
      <c r="K6872" s="62"/>
      <c r="L6872" s="65">
        <f t="shared" si="964"/>
        <v>0.11001109620384621</v>
      </c>
      <c r="M6872" s="65">
        <f t="shared" si="965"/>
        <v>3.84650626026617E-2</v>
      </c>
      <c r="N6872" s="65">
        <f t="shared" si="966"/>
        <v>9.6077090741595234E-2</v>
      </c>
      <c r="O6872" s="65">
        <f t="shared" si="967"/>
        <v>9.7498737282028819E-2</v>
      </c>
      <c r="P6872" s="65">
        <f t="shared" si="968"/>
        <v>0.16689253977621973</v>
      </c>
      <c r="Q6872" s="65">
        <f t="shared" si="969"/>
        <v>0.1600537749600397</v>
      </c>
      <c r="R6872" s="65">
        <f t="shared" si="970"/>
        <v>0.1665871860649995</v>
      </c>
      <c r="S6872" s="65">
        <f t="shared" si="971"/>
        <v>0.16441451236860929</v>
      </c>
      <c r="T6872" s="66">
        <f>(L6872*'Football Field'!$F$4)+(M6872*'Football Field'!$F$5)+(N6872*'Football Field'!$F$6)+(O6872*'Football Field'!$F$7)+(P6872*'Football Field'!$F$8)+(Q6872*'Football Field'!$F$9)+(R6872*'Football Field'!$F$10)+(S6872*'Football Field'!$F$11)</f>
        <v>148611246.66542691</v>
      </c>
    </row>
    <row r="6873" spans="2:20" x14ac:dyDescent="0.3">
      <c r="B6873" s="62">
        <f t="shared" si="963"/>
        <v>6846</v>
      </c>
      <c r="C6873" s="62">
        <v>3.5245103800119804E-2</v>
      </c>
      <c r="D6873" s="62">
        <v>0.48897146903880073</v>
      </c>
      <c r="E6873" s="62">
        <v>0.78903741778802394</v>
      </c>
      <c r="F6873" s="62">
        <v>0.85428515152556372</v>
      </c>
      <c r="G6873" s="62">
        <v>0.71152802475253163</v>
      </c>
      <c r="H6873" s="62">
        <v>0.23414414637418279</v>
      </c>
      <c r="I6873" s="62">
        <v>0.91308640198848556</v>
      </c>
      <c r="J6873" s="62">
        <v>0.92302457336669397</v>
      </c>
      <c r="K6873" s="62"/>
      <c r="L6873" s="65">
        <f t="shared" si="964"/>
        <v>7.121197963013335E-3</v>
      </c>
      <c r="M6873" s="65">
        <f t="shared" si="965"/>
        <v>9.8795641205599458E-2</v>
      </c>
      <c r="N6873" s="65">
        <f t="shared" si="966"/>
        <v>0.15942332541163573</v>
      </c>
      <c r="O6873" s="65">
        <f t="shared" si="967"/>
        <v>0.17260649068809678</v>
      </c>
      <c r="P6873" s="65">
        <f t="shared" si="968"/>
        <v>0.14376271805666826</v>
      </c>
      <c r="Q6873" s="65">
        <f t="shared" si="969"/>
        <v>4.7308324800724777E-2</v>
      </c>
      <c r="R6873" s="65">
        <f t="shared" si="970"/>
        <v>0.18448715778426722</v>
      </c>
      <c r="S6873" s="65">
        <f t="shared" si="971"/>
        <v>0.18649514408999446</v>
      </c>
      <c r="T6873" s="66">
        <f>(L6873*'Football Field'!$F$4)+(M6873*'Football Field'!$F$5)+(N6873*'Football Field'!$F$6)+(O6873*'Football Field'!$F$7)+(P6873*'Football Field'!$F$8)+(Q6873*'Football Field'!$F$9)+(R6873*'Football Field'!$F$10)+(S6873*'Football Field'!$F$11)</f>
        <v>151865267.37186462</v>
      </c>
    </row>
    <row r="6874" spans="2:20" x14ac:dyDescent="0.3">
      <c r="B6874" s="62">
        <f t="shared" si="963"/>
        <v>6847</v>
      </c>
      <c r="C6874" s="62">
        <v>0.55839295522606036</v>
      </c>
      <c r="D6874" s="62">
        <v>0.20452857532929658</v>
      </c>
      <c r="E6874" s="62">
        <v>0.33377916000171826</v>
      </c>
      <c r="F6874" s="62">
        <v>0.77841949470164207</v>
      </c>
      <c r="G6874" s="62">
        <v>0.60636145878780789</v>
      </c>
      <c r="H6874" s="62">
        <v>0.62393869546132041</v>
      </c>
      <c r="I6874" s="62">
        <v>0.27924000853748865</v>
      </c>
      <c r="J6874" s="62">
        <v>0.32049138991198034</v>
      </c>
      <c r="K6874" s="62"/>
      <c r="L6874" s="65">
        <f t="shared" si="964"/>
        <v>0.15070717603968029</v>
      </c>
      <c r="M6874" s="65">
        <f t="shared" si="965"/>
        <v>5.5201133393272345E-2</v>
      </c>
      <c r="N6874" s="65">
        <f t="shared" si="966"/>
        <v>9.0085152676023433E-2</v>
      </c>
      <c r="O6874" s="65">
        <f t="shared" si="967"/>
        <v>0.21009112440042527</v>
      </c>
      <c r="P6874" s="65">
        <f t="shared" si="968"/>
        <v>0.16365361034366185</v>
      </c>
      <c r="Q6874" s="65">
        <f t="shared" si="969"/>
        <v>0.16839760948773011</v>
      </c>
      <c r="R6874" s="65">
        <f t="shared" si="970"/>
        <v>7.5365336776041542E-2</v>
      </c>
      <c r="S6874" s="65">
        <f t="shared" si="971"/>
        <v>8.6498856883165137E-2</v>
      </c>
      <c r="T6874" s="66">
        <f>(L6874*'Football Field'!$F$4)+(M6874*'Football Field'!$F$5)+(N6874*'Football Field'!$F$6)+(O6874*'Football Field'!$F$7)+(P6874*'Football Field'!$F$8)+(Q6874*'Football Field'!$F$9)+(R6874*'Football Field'!$F$10)+(S6874*'Football Field'!$F$11)</f>
        <v>135474371.5926733</v>
      </c>
    </row>
    <row r="6875" spans="2:20" x14ac:dyDescent="0.3">
      <c r="B6875" s="62">
        <f t="shared" si="963"/>
        <v>6848</v>
      </c>
      <c r="C6875" s="62">
        <v>0.85361418336225048</v>
      </c>
      <c r="D6875" s="62">
        <v>0.59223699662864893</v>
      </c>
      <c r="E6875" s="62">
        <v>0.89421795517790914</v>
      </c>
      <c r="F6875" s="62">
        <v>8.7474962378774834E-2</v>
      </c>
      <c r="G6875" s="62">
        <v>0.57696768049735092</v>
      </c>
      <c r="H6875" s="62">
        <v>0.57535542888454505</v>
      </c>
      <c r="I6875" s="62">
        <v>0.18853451123862552</v>
      </c>
      <c r="J6875" s="62">
        <v>0.78037945344136772</v>
      </c>
      <c r="K6875" s="62"/>
      <c r="L6875" s="65">
        <f t="shared" si="964"/>
        <v>0.18765778153716295</v>
      </c>
      <c r="M6875" s="65">
        <f t="shared" si="965"/>
        <v>0.1301968536813787</v>
      </c>
      <c r="N6875" s="65">
        <f t="shared" si="966"/>
        <v>0.19658407855691867</v>
      </c>
      <c r="O6875" s="65">
        <f t="shared" si="967"/>
        <v>1.9230417792954417E-2</v>
      </c>
      <c r="P6875" s="65">
        <f t="shared" si="968"/>
        <v>0.1268400608273722</v>
      </c>
      <c r="Q6875" s="65">
        <f t="shared" si="969"/>
        <v>0.12648562486925918</v>
      </c>
      <c r="R6875" s="65">
        <f t="shared" si="970"/>
        <v>4.1447258974631508E-2</v>
      </c>
      <c r="S6875" s="65">
        <f t="shared" si="971"/>
        <v>0.17155792376032236</v>
      </c>
      <c r="T6875" s="66">
        <f>(L6875*'Football Field'!$F$4)+(M6875*'Football Field'!$F$5)+(N6875*'Football Field'!$F$6)+(O6875*'Football Field'!$F$7)+(P6875*'Football Field'!$F$8)+(Q6875*'Football Field'!$F$9)+(R6875*'Football Field'!$F$10)+(S6875*'Football Field'!$F$11)</f>
        <v>129421107.72656007</v>
      </c>
    </row>
    <row r="6876" spans="2:20" x14ac:dyDescent="0.3">
      <c r="B6876" s="62">
        <f t="shared" si="963"/>
        <v>6849</v>
      </c>
      <c r="C6876" s="62">
        <v>6.2003667092407677E-2</v>
      </c>
      <c r="D6876" s="62">
        <v>0.2373072285823431</v>
      </c>
      <c r="E6876" s="62">
        <v>5.7090468194202604E-2</v>
      </c>
      <c r="F6876" s="62">
        <v>0.28623156461396182</v>
      </c>
      <c r="G6876" s="62">
        <v>8.7516885668961097E-2</v>
      </c>
      <c r="H6876" s="62">
        <v>0.31463549850281669</v>
      </c>
      <c r="I6876" s="62">
        <v>0.24602623425947479</v>
      </c>
      <c r="J6876" s="62">
        <v>0.11373535970932014</v>
      </c>
      <c r="K6876" s="62"/>
      <c r="L6876" s="65">
        <f t="shared" si="964"/>
        <v>4.4144960057947567E-2</v>
      </c>
      <c r="M6876" s="65">
        <f t="shared" si="965"/>
        <v>0.16895642819991435</v>
      </c>
      <c r="N6876" s="65">
        <f t="shared" si="966"/>
        <v>4.064689326143428E-2</v>
      </c>
      <c r="O6876" s="65">
        <f t="shared" si="967"/>
        <v>0.2037892527933145</v>
      </c>
      <c r="P6876" s="65">
        <f t="shared" si="968"/>
        <v>6.2309692368587778E-2</v>
      </c>
      <c r="Q6876" s="65">
        <f t="shared" si="969"/>
        <v>0.22401209743802455</v>
      </c>
      <c r="R6876" s="65">
        <f t="shared" si="970"/>
        <v>0.17516412808947665</v>
      </c>
      <c r="S6876" s="65">
        <f t="shared" si="971"/>
        <v>8.0976547791300507E-2</v>
      </c>
      <c r="T6876" s="66">
        <f>(L6876*'Football Field'!$F$4)+(M6876*'Football Field'!$F$5)+(N6876*'Football Field'!$F$6)+(O6876*'Football Field'!$F$7)+(P6876*'Football Field'!$F$8)+(Q6876*'Football Field'!$F$9)+(R6876*'Football Field'!$F$10)+(S6876*'Football Field'!$F$11)</f>
        <v>139784579.81547421</v>
      </c>
    </row>
    <row r="6877" spans="2:20" x14ac:dyDescent="0.3">
      <c r="B6877" s="62">
        <f t="shared" si="963"/>
        <v>6850</v>
      </c>
      <c r="C6877" s="62">
        <v>0.3236538420855789</v>
      </c>
      <c r="D6877" s="62">
        <v>0.90381210518799571</v>
      </c>
      <c r="E6877" s="62">
        <v>0.48860758062289511</v>
      </c>
      <c r="F6877" s="62">
        <v>0.6847669041151897</v>
      </c>
      <c r="G6877" s="62">
        <v>0.75013537526917351</v>
      </c>
      <c r="H6877" s="62">
        <v>0.33370473754237917</v>
      </c>
      <c r="I6877" s="62">
        <v>0.6098529097780343</v>
      </c>
      <c r="J6877" s="62">
        <v>0.36268195068723952</v>
      </c>
      <c r="K6877" s="62"/>
      <c r="L6877" s="65">
        <f t="shared" si="964"/>
        <v>7.2613462140861229E-2</v>
      </c>
      <c r="M6877" s="65">
        <f t="shared" si="965"/>
        <v>0.20277505639858076</v>
      </c>
      <c r="N6877" s="65">
        <f t="shared" si="966"/>
        <v>0.10962171135888166</v>
      </c>
      <c r="O6877" s="65">
        <f t="shared" si="967"/>
        <v>0.15363109965533947</v>
      </c>
      <c r="P6877" s="65">
        <f t="shared" si="968"/>
        <v>0.16829686408674302</v>
      </c>
      <c r="Q6877" s="65">
        <f t="shared" si="969"/>
        <v>7.4868434033149606E-2</v>
      </c>
      <c r="R6877" s="65">
        <f t="shared" si="970"/>
        <v>0.13682374629111346</v>
      </c>
      <c r="S6877" s="65">
        <f t="shared" si="971"/>
        <v>8.1369626035330794E-2</v>
      </c>
      <c r="T6877" s="66">
        <f>(L6877*'Football Field'!$F$4)+(M6877*'Football Field'!$F$5)+(N6877*'Football Field'!$F$6)+(O6877*'Football Field'!$F$7)+(P6877*'Football Field'!$F$8)+(Q6877*'Football Field'!$F$9)+(R6877*'Football Field'!$F$10)+(S6877*'Football Field'!$F$11)</f>
        <v>144360938.43983784</v>
      </c>
    </row>
    <row r="6878" spans="2:20" x14ac:dyDescent="0.3">
      <c r="B6878" s="62">
        <f t="shared" ref="B6878:B6941" si="972">B6877+1</f>
        <v>6851</v>
      </c>
      <c r="C6878" s="62">
        <v>0.17707048250025104</v>
      </c>
      <c r="D6878" s="62">
        <v>0.36423660907110589</v>
      </c>
      <c r="E6878" s="62">
        <v>0.76837882174010053</v>
      </c>
      <c r="F6878" s="62">
        <v>0.75314237791214111</v>
      </c>
      <c r="G6878" s="62">
        <v>0.57048504099582564</v>
      </c>
      <c r="H6878" s="62">
        <v>0.10988486397399644</v>
      </c>
      <c r="I6878" s="62">
        <v>0.4715174830130574</v>
      </c>
      <c r="J6878" s="62">
        <v>0.50276780138089372</v>
      </c>
      <c r="K6878" s="62"/>
      <c r="L6878" s="65">
        <f t="shared" si="964"/>
        <v>4.7631814216501499E-2</v>
      </c>
      <c r="M6878" s="65">
        <f t="shared" si="965"/>
        <v>9.7979348388000251E-2</v>
      </c>
      <c r="N6878" s="65">
        <f t="shared" si="966"/>
        <v>0.2066932713359885</v>
      </c>
      <c r="O6878" s="65">
        <f t="shared" si="967"/>
        <v>0.20259468047270052</v>
      </c>
      <c r="P6878" s="65">
        <f t="shared" si="968"/>
        <v>0.15346000701143334</v>
      </c>
      <c r="Q6878" s="65">
        <f t="shared" si="969"/>
        <v>2.9558938068672831E-2</v>
      </c>
      <c r="R6878" s="65">
        <f t="shared" si="970"/>
        <v>0.12683781527888766</v>
      </c>
      <c r="S6878" s="65">
        <f t="shared" si="971"/>
        <v>0.13524412522781545</v>
      </c>
      <c r="T6878" s="66">
        <f>(L6878*'Football Field'!$F$4)+(M6878*'Football Field'!$F$5)+(N6878*'Football Field'!$F$6)+(O6878*'Football Field'!$F$7)+(P6878*'Football Field'!$F$8)+(Q6878*'Football Field'!$F$9)+(R6878*'Football Field'!$F$10)+(S6878*'Football Field'!$F$11)</f>
        <v>145519667.73217675</v>
      </c>
    </row>
    <row r="6879" spans="2:20" x14ac:dyDescent="0.3">
      <c r="B6879" s="62">
        <f t="shared" si="972"/>
        <v>6852</v>
      </c>
      <c r="C6879" s="62">
        <v>0.39718893325767912</v>
      </c>
      <c r="D6879" s="62">
        <v>0.20563738883377936</v>
      </c>
      <c r="E6879" s="62">
        <v>0.20580619690886659</v>
      </c>
      <c r="F6879" s="62">
        <v>0.81531474506386292</v>
      </c>
      <c r="G6879" s="62">
        <v>0.685186597702234</v>
      </c>
      <c r="H6879" s="62">
        <v>0.2621170090351721</v>
      </c>
      <c r="I6879" s="62">
        <v>0.40025357615593893</v>
      </c>
      <c r="J6879" s="62">
        <v>0.1358680899542144</v>
      </c>
      <c r="K6879" s="62"/>
      <c r="L6879" s="65">
        <f t="shared" si="964"/>
        <v>0.12782147249470904</v>
      </c>
      <c r="M6879" s="65">
        <f t="shared" si="965"/>
        <v>6.6177256312547408E-2</v>
      </c>
      <c r="N6879" s="65">
        <f t="shared" si="966"/>
        <v>6.6231581332506229E-2</v>
      </c>
      <c r="O6879" s="65">
        <f t="shared" si="967"/>
        <v>0.26238075267092409</v>
      </c>
      <c r="P6879" s="65">
        <f t="shared" si="968"/>
        <v>0.22050352494368272</v>
      </c>
      <c r="Q6879" s="65">
        <f t="shared" si="969"/>
        <v>8.4353261773908936E-2</v>
      </c>
      <c r="R6879" s="65">
        <f t="shared" si="970"/>
        <v>0.12880772144357361</v>
      </c>
      <c r="S6879" s="65">
        <f t="shared" si="971"/>
        <v>4.3724429028148167E-2</v>
      </c>
      <c r="T6879" s="66">
        <f>(L6879*'Football Field'!$F$4)+(M6879*'Football Field'!$F$5)+(N6879*'Football Field'!$F$6)+(O6879*'Football Field'!$F$7)+(P6879*'Football Field'!$F$8)+(Q6879*'Football Field'!$F$9)+(R6879*'Football Field'!$F$10)+(S6879*'Football Field'!$F$11)</f>
        <v>147045194.88524914</v>
      </c>
    </row>
    <row r="6880" spans="2:20" x14ac:dyDescent="0.3">
      <c r="B6880" s="62">
        <f t="shared" si="972"/>
        <v>6853</v>
      </c>
      <c r="C6880" s="62">
        <v>0.42421043713411766</v>
      </c>
      <c r="D6880" s="62">
        <v>6.8030737451402201E-2</v>
      </c>
      <c r="E6880" s="62">
        <v>0.73167455058351527</v>
      </c>
      <c r="F6880" s="62">
        <v>0.5872324703906483</v>
      </c>
      <c r="G6880" s="62">
        <v>0.16125004231663076</v>
      </c>
      <c r="H6880" s="62">
        <v>0.921011296613228</v>
      </c>
      <c r="I6880" s="62">
        <v>0.10733813505403245</v>
      </c>
      <c r="J6880" s="62">
        <v>0.9713363893313951</v>
      </c>
      <c r="K6880" s="62"/>
      <c r="L6880" s="65">
        <f t="shared" si="964"/>
        <v>0.10679795060889739</v>
      </c>
      <c r="M6880" s="65">
        <f t="shared" si="965"/>
        <v>1.7127214943852633E-2</v>
      </c>
      <c r="N6880" s="65">
        <f t="shared" si="966"/>
        <v>0.1842041960186388</v>
      </c>
      <c r="O6880" s="65">
        <f t="shared" si="967"/>
        <v>0.1478398900140529</v>
      </c>
      <c r="P6880" s="65">
        <f t="shared" si="968"/>
        <v>4.0595828267114345E-2</v>
      </c>
      <c r="Q6880" s="65">
        <f t="shared" si="969"/>
        <v>0.23187104878996193</v>
      </c>
      <c r="R6880" s="65">
        <f t="shared" si="970"/>
        <v>2.7023127774499889E-2</v>
      </c>
      <c r="S6880" s="65">
        <f t="shared" si="971"/>
        <v>0.2445407435829822</v>
      </c>
      <c r="T6880" s="66">
        <f>(L6880*'Football Field'!$F$4)+(M6880*'Football Field'!$F$5)+(N6880*'Football Field'!$F$6)+(O6880*'Football Field'!$F$7)+(P6880*'Football Field'!$F$8)+(Q6880*'Football Field'!$F$9)+(R6880*'Football Field'!$F$10)+(S6880*'Football Field'!$F$11)</f>
        <v>122252254.60367861</v>
      </c>
    </row>
    <row r="6881" spans="2:20" x14ac:dyDescent="0.3">
      <c r="B6881" s="62">
        <f t="shared" si="972"/>
        <v>6854</v>
      </c>
      <c r="C6881" s="62">
        <v>0.84599206704481722</v>
      </c>
      <c r="D6881" s="62">
        <v>0.31939946324087021</v>
      </c>
      <c r="E6881" s="62">
        <v>0.27959227570919376</v>
      </c>
      <c r="F6881" s="62">
        <v>0.92457334271061442</v>
      </c>
      <c r="G6881" s="62">
        <v>0.99519702400568932</v>
      </c>
      <c r="H6881" s="62">
        <v>0.69728659360154543</v>
      </c>
      <c r="I6881" s="62">
        <v>0.51146666081391401</v>
      </c>
      <c r="J6881" s="62">
        <v>0.62797476836554877</v>
      </c>
      <c r="K6881" s="62"/>
      <c r="L6881" s="65">
        <f t="shared" si="964"/>
        <v>0.16264442234907328</v>
      </c>
      <c r="M6881" s="65">
        <f t="shared" si="965"/>
        <v>6.1405470832462755E-2</v>
      </c>
      <c r="N6881" s="65">
        <f t="shared" si="966"/>
        <v>5.3752423867085286E-2</v>
      </c>
      <c r="O6881" s="65">
        <f t="shared" si="967"/>
        <v>0.17775189993188587</v>
      </c>
      <c r="P6881" s="65">
        <f t="shared" si="968"/>
        <v>0.19132950697556281</v>
      </c>
      <c r="Q6881" s="65">
        <f t="shared" si="969"/>
        <v>0.13405536487385097</v>
      </c>
      <c r="R6881" s="65">
        <f t="shared" si="970"/>
        <v>9.8330945217340329E-2</v>
      </c>
      <c r="S6881" s="65">
        <f t="shared" si="971"/>
        <v>0.12072996595273865</v>
      </c>
      <c r="T6881" s="66">
        <f>(L6881*'Football Field'!$F$4)+(M6881*'Football Field'!$F$5)+(N6881*'Football Field'!$F$6)+(O6881*'Football Field'!$F$7)+(P6881*'Football Field'!$F$8)+(Q6881*'Football Field'!$F$9)+(R6881*'Football Field'!$F$10)+(S6881*'Football Field'!$F$11)</f>
        <v>139938811.59333441</v>
      </c>
    </row>
    <row r="6882" spans="2:20" x14ac:dyDescent="0.3">
      <c r="B6882" s="62">
        <f t="shared" si="972"/>
        <v>6855</v>
      </c>
      <c r="C6882" s="62">
        <v>0.39173318855481831</v>
      </c>
      <c r="D6882" s="62">
        <v>0.2875682076650562</v>
      </c>
      <c r="E6882" s="62">
        <v>0.77913674698790902</v>
      </c>
      <c r="F6882" s="62">
        <v>0.77660702204403143</v>
      </c>
      <c r="G6882" s="62">
        <v>0.53732975932072058</v>
      </c>
      <c r="H6882" s="62">
        <v>0.18185034776289233</v>
      </c>
      <c r="I6882" s="62">
        <v>0.13522511378545399</v>
      </c>
      <c r="J6882" s="62">
        <v>0.94397489504459442</v>
      </c>
      <c r="K6882" s="62"/>
      <c r="L6882" s="65">
        <f t="shared" si="964"/>
        <v>9.7121716964501489E-2</v>
      </c>
      <c r="M6882" s="65">
        <f t="shared" si="965"/>
        <v>7.1296277386837331E-2</v>
      </c>
      <c r="N6882" s="65">
        <f t="shared" si="966"/>
        <v>0.19316999638648913</v>
      </c>
      <c r="O6882" s="65">
        <f t="shared" si="967"/>
        <v>0.19254280615299441</v>
      </c>
      <c r="P6882" s="65">
        <f t="shared" si="968"/>
        <v>0.1332192173807808</v>
      </c>
      <c r="Q6882" s="65">
        <f t="shared" si="969"/>
        <v>4.5085835260680926E-2</v>
      </c>
      <c r="R6882" s="65">
        <f t="shared" si="970"/>
        <v>3.3526123420930226E-2</v>
      </c>
      <c r="S6882" s="65">
        <f t="shared" si="971"/>
        <v>0.23403802704678553</v>
      </c>
      <c r="T6882" s="66">
        <f>(L6882*'Football Field'!$F$4)+(M6882*'Football Field'!$F$5)+(N6882*'Football Field'!$F$6)+(O6882*'Football Field'!$F$7)+(P6882*'Football Field'!$F$8)+(Q6882*'Football Field'!$F$9)+(R6882*'Football Field'!$F$10)+(S6882*'Football Field'!$F$11)</f>
        <v>131095377.8360776</v>
      </c>
    </row>
    <row r="6883" spans="2:20" x14ac:dyDescent="0.3">
      <c r="B6883" s="62">
        <f t="shared" si="972"/>
        <v>6856</v>
      </c>
      <c r="C6883" s="62">
        <v>0.63075159868689989</v>
      </c>
      <c r="D6883" s="62">
        <v>0.86021004799115675</v>
      </c>
      <c r="E6883" s="62">
        <v>0.97959114177030304</v>
      </c>
      <c r="F6883" s="62">
        <v>2.3742019962951777E-2</v>
      </c>
      <c r="G6883" s="62">
        <v>0.95019871818249768</v>
      </c>
      <c r="H6883" s="62">
        <v>0.17905287758691335</v>
      </c>
      <c r="I6883" s="62">
        <v>0.66973848384700041</v>
      </c>
      <c r="J6883" s="62">
        <v>0.62050657192642378</v>
      </c>
      <c r="K6883" s="62"/>
      <c r="L6883" s="65">
        <f t="shared" si="964"/>
        <v>0.12836352617471192</v>
      </c>
      <c r="M6883" s="65">
        <f t="shared" si="965"/>
        <v>0.17506034902001805</v>
      </c>
      <c r="N6883" s="65">
        <f t="shared" si="966"/>
        <v>0.19935545693252607</v>
      </c>
      <c r="O6883" s="65">
        <f t="shared" si="967"/>
        <v>4.8317109418341761E-3</v>
      </c>
      <c r="P6883" s="65">
        <f t="shared" si="968"/>
        <v>0.19337383890348589</v>
      </c>
      <c r="Q6883" s="65">
        <f t="shared" si="969"/>
        <v>3.6438843415748913E-2</v>
      </c>
      <c r="R6883" s="65">
        <f t="shared" si="970"/>
        <v>0.13629770194872093</v>
      </c>
      <c r="S6883" s="65">
        <f t="shared" si="971"/>
        <v>0.12627857266295428</v>
      </c>
      <c r="T6883" s="66">
        <f>(L6883*'Football Field'!$F$4)+(M6883*'Football Field'!$F$5)+(N6883*'Football Field'!$F$6)+(O6883*'Football Field'!$F$7)+(P6883*'Football Field'!$F$8)+(Q6883*'Football Field'!$F$9)+(R6883*'Football Field'!$F$10)+(S6883*'Football Field'!$F$11)</f>
        <v>147803730.57764891</v>
      </c>
    </row>
    <row r="6884" spans="2:20" x14ac:dyDescent="0.3">
      <c r="B6884" s="62">
        <f t="shared" si="972"/>
        <v>6857</v>
      </c>
      <c r="C6884" s="62">
        <v>0.76735538529504799</v>
      </c>
      <c r="D6884" s="62">
        <v>0.38507558127195862</v>
      </c>
      <c r="E6884" s="62">
        <v>0.15420374660446001</v>
      </c>
      <c r="F6884" s="62">
        <v>0.6764377500007821</v>
      </c>
      <c r="G6884" s="62">
        <v>0.15305665982592676</v>
      </c>
      <c r="H6884" s="62">
        <v>0.30005705091546808</v>
      </c>
      <c r="I6884" s="62">
        <v>0.38241922056316435</v>
      </c>
      <c r="J6884" s="62">
        <v>0.19875009510147335</v>
      </c>
      <c r="K6884" s="62"/>
      <c r="L6884" s="65">
        <f t="shared" si="964"/>
        <v>0.25431388112717768</v>
      </c>
      <c r="M6884" s="65">
        <f t="shared" si="965"/>
        <v>0.12762022327232594</v>
      </c>
      <c r="N6884" s="65">
        <f t="shared" si="966"/>
        <v>5.110559466296502E-2</v>
      </c>
      <c r="O6884" s="65">
        <f t="shared" si="967"/>
        <v>0.22418231870164029</v>
      </c>
      <c r="P6884" s="65">
        <f t="shared" si="968"/>
        <v>5.0725431708187163E-2</v>
      </c>
      <c r="Q6884" s="65">
        <f t="shared" si="969"/>
        <v>9.9443718829896763E-2</v>
      </c>
      <c r="R6884" s="65">
        <f t="shared" si="970"/>
        <v>0.1267398627321214</v>
      </c>
      <c r="S6884" s="65">
        <f t="shared" si="971"/>
        <v>6.5868968965685754E-2</v>
      </c>
      <c r="T6884" s="66">
        <f>(L6884*'Football Field'!$F$4)+(M6884*'Football Field'!$F$5)+(N6884*'Football Field'!$F$6)+(O6884*'Football Field'!$F$7)+(P6884*'Football Field'!$F$8)+(Q6884*'Football Field'!$F$9)+(R6884*'Football Field'!$F$10)+(S6884*'Football Field'!$F$11)</f>
        <v>131538087.39518757</v>
      </c>
    </row>
    <row r="6885" spans="2:20" x14ac:dyDescent="0.3">
      <c r="B6885" s="62">
        <f t="shared" si="972"/>
        <v>6858</v>
      </c>
      <c r="C6885" s="62">
        <v>0.55215387531643478</v>
      </c>
      <c r="D6885" s="62">
        <v>0.28845313497706937</v>
      </c>
      <c r="E6885" s="62">
        <v>0.20092578095766189</v>
      </c>
      <c r="F6885" s="62">
        <v>0.17896456329568167</v>
      </c>
      <c r="G6885" s="62">
        <v>0.29965666171026284</v>
      </c>
      <c r="H6885" s="62">
        <v>0.3188523306459834</v>
      </c>
      <c r="I6885" s="62">
        <v>0.89777607646562341</v>
      </c>
      <c r="J6885" s="62">
        <v>0.83223091987812337</v>
      </c>
      <c r="K6885" s="62"/>
      <c r="L6885" s="65">
        <f t="shared" si="964"/>
        <v>0.15470770832538369</v>
      </c>
      <c r="M6885" s="65">
        <f t="shared" si="965"/>
        <v>8.0821534478953419E-2</v>
      </c>
      <c r="N6885" s="65">
        <f t="shared" si="966"/>
        <v>5.6297290492860294E-2</v>
      </c>
      <c r="O6885" s="65">
        <f t="shared" si="967"/>
        <v>5.0143988291417294E-2</v>
      </c>
      <c r="P6885" s="65">
        <f t="shared" si="968"/>
        <v>8.3960644831228337E-2</v>
      </c>
      <c r="Q6885" s="65">
        <f t="shared" si="969"/>
        <v>8.9339069367533844E-2</v>
      </c>
      <c r="R6885" s="65">
        <f t="shared" si="970"/>
        <v>0.25154741384320212</v>
      </c>
      <c r="S6885" s="65">
        <f t="shared" si="971"/>
        <v>0.23318235036942098</v>
      </c>
      <c r="T6885" s="66">
        <f>(L6885*'Football Field'!$F$4)+(M6885*'Football Field'!$F$5)+(N6885*'Football Field'!$F$6)+(O6885*'Football Field'!$F$7)+(P6885*'Football Field'!$F$8)+(Q6885*'Football Field'!$F$9)+(R6885*'Football Field'!$F$10)+(S6885*'Football Field'!$F$11)</f>
        <v>152410288.45860177</v>
      </c>
    </row>
    <row r="6886" spans="2:20" x14ac:dyDescent="0.3">
      <c r="B6886" s="62">
        <f t="shared" si="972"/>
        <v>6859</v>
      </c>
      <c r="C6886" s="62">
        <v>9.4328912822676747E-2</v>
      </c>
      <c r="D6886" s="62">
        <v>0.91105886492562904</v>
      </c>
      <c r="E6886" s="62">
        <v>0.25965109483047233</v>
      </c>
      <c r="F6886" s="62">
        <v>0.43952687181118899</v>
      </c>
      <c r="G6886" s="62">
        <v>5.4442446479778805E-3</v>
      </c>
      <c r="H6886" s="62">
        <v>0.16256685167966567</v>
      </c>
      <c r="I6886" s="62">
        <v>0.45796544418092167</v>
      </c>
      <c r="J6886" s="62">
        <v>0.10083071470520355</v>
      </c>
      <c r="K6886" s="62"/>
      <c r="L6886" s="65">
        <f t="shared" si="964"/>
        <v>3.8796561793706864E-2</v>
      </c>
      <c r="M6886" s="65">
        <f t="shared" si="965"/>
        <v>0.3747096250036967</v>
      </c>
      <c r="N6886" s="65">
        <f t="shared" si="966"/>
        <v>0.10679196276046092</v>
      </c>
      <c r="O6886" s="65">
        <f t="shared" si="967"/>
        <v>0.18077311538905091</v>
      </c>
      <c r="P6886" s="65">
        <f t="shared" si="968"/>
        <v>2.2391647225107713E-3</v>
      </c>
      <c r="Q6886" s="65">
        <f t="shared" si="969"/>
        <v>6.6862160477294416E-2</v>
      </c>
      <c r="R6886" s="65">
        <f t="shared" si="970"/>
        <v>0.1883567203615244</v>
      </c>
      <c r="S6886" s="65">
        <f t="shared" si="971"/>
        <v>4.1470689491755031E-2</v>
      </c>
      <c r="T6886" s="66">
        <f>(L6886*'Football Field'!$F$4)+(M6886*'Football Field'!$F$5)+(N6886*'Football Field'!$F$6)+(O6886*'Football Field'!$F$7)+(P6886*'Football Field'!$F$8)+(Q6886*'Football Field'!$F$9)+(R6886*'Football Field'!$F$10)+(S6886*'Football Field'!$F$11)</f>
        <v>137322241.28956893</v>
      </c>
    </row>
    <row r="6887" spans="2:20" x14ac:dyDescent="0.3">
      <c r="B6887" s="62">
        <f t="shared" si="972"/>
        <v>6860</v>
      </c>
      <c r="C6887" s="62">
        <v>0.82928842002796521</v>
      </c>
      <c r="D6887" s="62">
        <v>0.614482084817212</v>
      </c>
      <c r="E6887" s="62">
        <v>0.74429277163282492</v>
      </c>
      <c r="F6887" s="62">
        <v>0.6338312072356157</v>
      </c>
      <c r="G6887" s="62">
        <v>0.81968722380636327</v>
      </c>
      <c r="H6887" s="62">
        <v>0.54245495398611643</v>
      </c>
      <c r="I6887" s="62">
        <v>0.32138868207238169</v>
      </c>
      <c r="J6887" s="62">
        <v>0.12466811812695822</v>
      </c>
      <c r="K6887" s="62"/>
      <c r="L6887" s="65">
        <f t="shared" ref="L6887:L6950" si="973">C6887/SUM($C6887:$J6887)</f>
        <v>0.17910835426689362</v>
      </c>
      <c r="M6887" s="65">
        <f t="shared" ref="M6887:M6950" si="974">D6887/SUM($C6887:$J6887)</f>
        <v>0.13271483392278549</v>
      </c>
      <c r="N6887" s="65">
        <f t="shared" ref="N6887:N6950" si="975">E6887/SUM($C6887:$J6887)</f>
        <v>0.16075113338180305</v>
      </c>
      <c r="O6887" s="65">
        <f t="shared" ref="O6887:O6950" si="976">F6887/SUM($C6887:$J6887)</f>
        <v>0.13689382568146949</v>
      </c>
      <c r="P6887" s="65">
        <f t="shared" ref="P6887:P6950" si="977">G6887/SUM($C6887:$J6887)</f>
        <v>0.17703470363737361</v>
      </c>
      <c r="Q6887" s="65">
        <f t="shared" ref="Q6887:Q6950" si="978">H6887/SUM($C6887:$J6887)</f>
        <v>0.11715853221379897</v>
      </c>
      <c r="R6887" s="65">
        <f t="shared" ref="R6887:R6950" si="979">I6887/SUM($C6887:$J6887)</f>
        <v>6.9413000996744939E-2</v>
      </c>
      <c r="S6887" s="65">
        <f t="shared" ref="S6887:S6950" si="980">J6887/SUM($C6887:$J6887)</f>
        <v>2.6925615899130961E-2</v>
      </c>
      <c r="T6887" s="66">
        <f>(L6887*'Football Field'!$F$4)+(M6887*'Football Field'!$F$5)+(N6887*'Football Field'!$F$6)+(O6887*'Football Field'!$F$7)+(P6887*'Football Field'!$F$8)+(Q6887*'Football Field'!$F$9)+(R6887*'Football Field'!$F$10)+(S6887*'Football Field'!$F$11)</f>
        <v>136229319.55611813</v>
      </c>
    </row>
    <row r="6888" spans="2:20" x14ac:dyDescent="0.3">
      <c r="B6888" s="62">
        <f t="shared" si="972"/>
        <v>6861</v>
      </c>
      <c r="C6888" s="62">
        <v>0.80921568912994513</v>
      </c>
      <c r="D6888" s="62">
        <v>0.48820872804786397</v>
      </c>
      <c r="E6888" s="62">
        <v>0.49087424161293047</v>
      </c>
      <c r="F6888" s="62">
        <v>0.82414766238589376</v>
      </c>
      <c r="G6888" s="62">
        <v>0.13413619243850317</v>
      </c>
      <c r="H6888" s="62">
        <v>0.3774661889337716</v>
      </c>
      <c r="I6888" s="62">
        <v>0.27192860479216785</v>
      </c>
      <c r="J6888" s="62">
        <v>0.8758094830195372</v>
      </c>
      <c r="K6888" s="62"/>
      <c r="L6888" s="65">
        <f t="shared" si="973"/>
        <v>0.18943260252500413</v>
      </c>
      <c r="M6888" s="65">
        <f t="shared" si="974"/>
        <v>0.11428677319512257</v>
      </c>
      <c r="N6888" s="65">
        <f t="shared" si="975"/>
        <v>0.11491075414170944</v>
      </c>
      <c r="O6888" s="65">
        <f t="shared" si="976"/>
        <v>0.19292808907167425</v>
      </c>
      <c r="P6888" s="65">
        <f t="shared" si="977"/>
        <v>3.1400488606122531E-2</v>
      </c>
      <c r="Q6888" s="65">
        <f t="shared" si="978"/>
        <v>8.8362600349233933E-2</v>
      </c>
      <c r="R6888" s="65">
        <f t="shared" si="979"/>
        <v>6.3656876650721686E-2</v>
      </c>
      <c r="S6888" s="65">
        <f t="shared" si="980"/>
        <v>0.20502181546041151</v>
      </c>
      <c r="T6888" s="66">
        <f>(L6888*'Football Field'!$F$4)+(M6888*'Football Field'!$F$5)+(N6888*'Football Field'!$F$6)+(O6888*'Football Field'!$F$7)+(P6888*'Football Field'!$F$8)+(Q6888*'Football Field'!$F$9)+(R6888*'Football Field'!$F$10)+(S6888*'Football Field'!$F$11)</f>
        <v>124077939.67634645</v>
      </c>
    </row>
    <row r="6889" spans="2:20" x14ac:dyDescent="0.3">
      <c r="B6889" s="62">
        <f t="shared" si="972"/>
        <v>6862</v>
      </c>
      <c r="C6889" s="62">
        <v>3.4295257642762866E-2</v>
      </c>
      <c r="D6889" s="62">
        <v>0.72687114740882597</v>
      </c>
      <c r="E6889" s="62">
        <v>0.2791618528656431</v>
      </c>
      <c r="F6889" s="62">
        <v>0.61343463054295655</v>
      </c>
      <c r="G6889" s="62">
        <v>0.70264376759386338</v>
      </c>
      <c r="H6889" s="62">
        <v>0.66728031553857992</v>
      </c>
      <c r="I6889" s="62">
        <v>8.917992454854673E-2</v>
      </c>
      <c r="J6889" s="62">
        <v>0.71983284882774967</v>
      </c>
      <c r="K6889" s="62"/>
      <c r="L6889" s="65">
        <f t="shared" si="973"/>
        <v>8.9480679220388295E-3</v>
      </c>
      <c r="M6889" s="65">
        <f t="shared" si="974"/>
        <v>0.18964990627376127</v>
      </c>
      <c r="N6889" s="65">
        <f t="shared" si="975"/>
        <v>7.2836869945810553E-2</v>
      </c>
      <c r="O6889" s="65">
        <f t="shared" si="976"/>
        <v>0.16005287952655151</v>
      </c>
      <c r="P6889" s="65">
        <f t="shared" si="977"/>
        <v>0.18332867543725623</v>
      </c>
      <c r="Q6889" s="65">
        <f t="shared" si="978"/>
        <v>0.17410190203772136</v>
      </c>
      <c r="R6889" s="65">
        <f t="shared" si="979"/>
        <v>2.3268173998135539E-2</v>
      </c>
      <c r="S6889" s="65">
        <f t="shared" si="980"/>
        <v>0.18781352485872471</v>
      </c>
      <c r="T6889" s="66">
        <f>(L6889*'Football Field'!$F$4)+(M6889*'Football Field'!$F$5)+(N6889*'Football Field'!$F$6)+(O6889*'Football Field'!$F$7)+(P6889*'Football Field'!$F$8)+(Q6889*'Football Field'!$F$9)+(R6889*'Football Field'!$F$10)+(S6889*'Football Field'!$F$11)</f>
        <v>130085941.30668697</v>
      </c>
    </row>
    <row r="6890" spans="2:20" x14ac:dyDescent="0.3">
      <c r="B6890" s="62">
        <f t="shared" si="972"/>
        <v>6863</v>
      </c>
      <c r="C6890" s="62">
        <v>0.31933851003868308</v>
      </c>
      <c r="D6890" s="62">
        <v>0.57904887277799222</v>
      </c>
      <c r="E6890" s="62">
        <v>0.87044024663298336</v>
      </c>
      <c r="F6890" s="62">
        <v>0.98900033719938385</v>
      </c>
      <c r="G6890" s="62">
        <v>0.44711182579050845</v>
      </c>
      <c r="H6890" s="62">
        <v>0.8938813441684853</v>
      </c>
      <c r="I6890" s="62">
        <v>0.52206035341804757</v>
      </c>
      <c r="J6890" s="62">
        <v>0.84174366356246078</v>
      </c>
      <c r="K6890" s="62"/>
      <c r="L6890" s="65">
        <f t="shared" si="973"/>
        <v>5.8458799763864644E-2</v>
      </c>
      <c r="M6890" s="65">
        <f t="shared" si="974"/>
        <v>0.10600194164843976</v>
      </c>
      <c r="N6890" s="65">
        <f t="shared" si="975"/>
        <v>0.15934467809147912</v>
      </c>
      <c r="O6890" s="65">
        <f t="shared" si="976"/>
        <v>0.18104854523098352</v>
      </c>
      <c r="P6890" s="65">
        <f t="shared" si="977"/>
        <v>8.184925987403488E-2</v>
      </c>
      <c r="Q6890" s="65">
        <f t="shared" si="978"/>
        <v>0.16363585621123403</v>
      </c>
      <c r="R6890" s="65">
        <f t="shared" si="979"/>
        <v>9.5569499780722128E-2</v>
      </c>
      <c r="S6890" s="65">
        <f t="shared" si="980"/>
        <v>0.15409141939924192</v>
      </c>
      <c r="T6890" s="66">
        <f>(L6890*'Football Field'!$F$4)+(M6890*'Football Field'!$F$5)+(N6890*'Football Field'!$F$6)+(O6890*'Football Field'!$F$7)+(P6890*'Football Field'!$F$8)+(Q6890*'Football Field'!$F$9)+(R6890*'Football Field'!$F$10)+(S6890*'Football Field'!$F$11)</f>
        <v>133982865.16986069</v>
      </c>
    </row>
    <row r="6891" spans="2:20" x14ac:dyDescent="0.3">
      <c r="B6891" s="62">
        <f t="shared" si="972"/>
        <v>6864</v>
      </c>
      <c r="C6891" s="62">
        <v>0.88361021621540026</v>
      </c>
      <c r="D6891" s="62">
        <v>0.94983484036850696</v>
      </c>
      <c r="E6891" s="62">
        <v>0.43374093144332793</v>
      </c>
      <c r="F6891" s="62">
        <v>0.72201866091352063</v>
      </c>
      <c r="G6891" s="62">
        <v>0.38209317106637897</v>
      </c>
      <c r="H6891" s="62">
        <v>0.27759828520505136</v>
      </c>
      <c r="I6891" s="62">
        <v>0.12122730332566078</v>
      </c>
      <c r="J6891" s="62">
        <v>0.13039722001850695</v>
      </c>
      <c r="K6891" s="62"/>
      <c r="L6891" s="65">
        <f t="shared" si="973"/>
        <v>0.22653648073191676</v>
      </c>
      <c r="M6891" s="65">
        <f t="shared" si="974"/>
        <v>0.24351488706779542</v>
      </c>
      <c r="N6891" s="65">
        <f t="shared" si="975"/>
        <v>0.11120077875446656</v>
      </c>
      <c r="O6891" s="65">
        <f t="shared" si="976"/>
        <v>0.18510827904036786</v>
      </c>
      <c r="P6891" s="65">
        <f t="shared" si="977"/>
        <v>9.7959530906979939E-2</v>
      </c>
      <c r="Q6891" s="65">
        <f t="shared" si="978"/>
        <v>7.1169546745300766E-2</v>
      </c>
      <c r="R6891" s="65">
        <f t="shared" si="979"/>
        <v>3.1079774950588834E-2</v>
      </c>
      <c r="S6891" s="65">
        <f t="shared" si="980"/>
        <v>3.343072180258385E-2</v>
      </c>
      <c r="T6891" s="66">
        <f>(L6891*'Football Field'!$F$4)+(M6891*'Football Field'!$F$5)+(N6891*'Football Field'!$F$6)+(O6891*'Football Field'!$F$7)+(P6891*'Football Field'!$F$8)+(Q6891*'Football Field'!$F$9)+(R6891*'Football Field'!$F$10)+(S6891*'Football Field'!$F$11)</f>
        <v>122940110.75728282</v>
      </c>
    </row>
    <row r="6892" spans="2:20" x14ac:dyDescent="0.3">
      <c r="B6892" s="62">
        <f t="shared" si="972"/>
        <v>6865</v>
      </c>
      <c r="C6892" s="62">
        <v>0.22356907888208355</v>
      </c>
      <c r="D6892" s="62">
        <v>0.18110205362972875</v>
      </c>
      <c r="E6892" s="62">
        <v>0.25760787140843233</v>
      </c>
      <c r="F6892" s="62">
        <v>0.78797592015047457</v>
      </c>
      <c r="G6892" s="62">
        <v>0.63248051861428822</v>
      </c>
      <c r="H6892" s="62">
        <v>0.33432925183437734</v>
      </c>
      <c r="I6892" s="62">
        <v>0.34275151709745277</v>
      </c>
      <c r="J6892" s="62">
        <v>0.62259586059370553</v>
      </c>
      <c r="K6892" s="62"/>
      <c r="L6892" s="65">
        <f t="shared" si="973"/>
        <v>6.6097528659768562E-2</v>
      </c>
      <c r="M6892" s="65">
        <f t="shared" si="974"/>
        <v>5.3542279817896714E-2</v>
      </c>
      <c r="N6892" s="65">
        <f t="shared" si="975"/>
        <v>7.6160995735825646E-2</v>
      </c>
      <c r="O6892" s="65">
        <f t="shared" si="976"/>
        <v>0.2329627210783636</v>
      </c>
      <c r="P6892" s="65">
        <f t="shared" si="977"/>
        <v>0.18699097126889588</v>
      </c>
      <c r="Q6892" s="65">
        <f t="shared" si="978"/>
        <v>9.8843442104876264E-2</v>
      </c>
      <c r="R6892" s="65">
        <f t="shared" si="979"/>
        <v>0.10133345960814609</v>
      </c>
      <c r="S6892" s="65">
        <f t="shared" si="980"/>
        <v>0.18406860172622727</v>
      </c>
      <c r="T6892" s="66">
        <f>(L6892*'Football Field'!$F$4)+(M6892*'Football Field'!$F$5)+(N6892*'Football Field'!$F$6)+(O6892*'Football Field'!$F$7)+(P6892*'Football Field'!$F$8)+(Q6892*'Football Field'!$F$9)+(R6892*'Football Field'!$F$10)+(S6892*'Football Field'!$F$11)</f>
        <v>141959033.00502795</v>
      </c>
    </row>
    <row r="6893" spans="2:20" x14ac:dyDescent="0.3">
      <c r="B6893" s="62">
        <f t="shared" si="972"/>
        <v>6866</v>
      </c>
      <c r="C6893" s="62">
        <v>0.30180448858544473</v>
      </c>
      <c r="D6893" s="62">
        <v>0.16317197275382811</v>
      </c>
      <c r="E6893" s="62">
        <v>0.76358790299283996</v>
      </c>
      <c r="F6893" s="62">
        <v>0.4105526531948025</v>
      </c>
      <c r="G6893" s="62">
        <v>0.72219028064491464</v>
      </c>
      <c r="H6893" s="62">
        <v>0.11274527728169936</v>
      </c>
      <c r="I6893" s="62">
        <v>0.85882096383966278</v>
      </c>
      <c r="J6893" s="62">
        <v>0.76542017804984264</v>
      </c>
      <c r="K6893" s="62"/>
      <c r="L6893" s="65">
        <f t="shared" si="973"/>
        <v>7.3641497999100858E-2</v>
      </c>
      <c r="M6893" s="65">
        <f t="shared" si="974"/>
        <v>3.9814611642723881E-2</v>
      </c>
      <c r="N6893" s="65">
        <f t="shared" si="975"/>
        <v>0.18631849146426765</v>
      </c>
      <c r="O6893" s="65">
        <f t="shared" si="976"/>
        <v>0.10017648355886213</v>
      </c>
      <c r="P6893" s="65">
        <f t="shared" si="977"/>
        <v>0.17621730662904217</v>
      </c>
      <c r="Q6893" s="65">
        <f t="shared" si="978"/>
        <v>2.7510296981543156E-2</v>
      </c>
      <c r="R6893" s="65">
        <f t="shared" si="979"/>
        <v>0.20955573784410092</v>
      </c>
      <c r="S6893" s="65">
        <f t="shared" si="980"/>
        <v>0.18676557388035925</v>
      </c>
      <c r="T6893" s="66">
        <f>(L6893*'Football Field'!$F$4)+(M6893*'Football Field'!$F$5)+(N6893*'Football Field'!$F$6)+(O6893*'Football Field'!$F$7)+(P6893*'Football Field'!$F$8)+(Q6893*'Football Field'!$F$9)+(R6893*'Football Field'!$F$10)+(S6893*'Football Field'!$F$11)</f>
        <v>158065842.47449225</v>
      </c>
    </row>
    <row r="6894" spans="2:20" x14ac:dyDescent="0.3">
      <c r="B6894" s="62">
        <f t="shared" si="972"/>
        <v>6867</v>
      </c>
      <c r="C6894" s="62">
        <v>0.87241176820331989</v>
      </c>
      <c r="D6894" s="62">
        <v>0.4485947621081493</v>
      </c>
      <c r="E6894" s="62">
        <v>0.73271541339437862</v>
      </c>
      <c r="F6894" s="62">
        <v>0.64535262133565607</v>
      </c>
      <c r="G6894" s="62">
        <v>0.74880399796491404</v>
      </c>
      <c r="H6894" s="62">
        <v>0.78722342589943439</v>
      </c>
      <c r="I6894" s="62">
        <v>0.94677086381585207</v>
      </c>
      <c r="J6894" s="62">
        <v>0.65804804769554814</v>
      </c>
      <c r="K6894" s="62"/>
      <c r="L6894" s="65">
        <f t="shared" si="973"/>
        <v>0.14938760011988994</v>
      </c>
      <c r="M6894" s="65">
        <f t="shared" si="974"/>
        <v>7.681521201359047E-2</v>
      </c>
      <c r="N6894" s="65">
        <f t="shared" si="975"/>
        <v>0.12546666742387341</v>
      </c>
      <c r="O6894" s="65">
        <f t="shared" si="976"/>
        <v>0.11050708260270219</v>
      </c>
      <c r="P6894" s="65">
        <f t="shared" si="977"/>
        <v>0.1282215993561511</v>
      </c>
      <c r="Q6894" s="65">
        <f t="shared" si="978"/>
        <v>0.13480035762867759</v>
      </c>
      <c r="R6894" s="65">
        <f t="shared" si="979"/>
        <v>0.16212049443138984</v>
      </c>
      <c r="S6894" s="65">
        <f t="shared" si="980"/>
        <v>0.11268098642372568</v>
      </c>
      <c r="T6894" s="66">
        <f>(L6894*'Football Field'!$F$4)+(M6894*'Football Field'!$F$5)+(N6894*'Football Field'!$F$6)+(O6894*'Football Field'!$F$7)+(P6894*'Football Field'!$F$8)+(Q6894*'Football Field'!$F$9)+(R6894*'Football Field'!$F$10)+(S6894*'Football Field'!$F$11)</f>
        <v>144969997.33468357</v>
      </c>
    </row>
    <row r="6895" spans="2:20" x14ac:dyDescent="0.3">
      <c r="B6895" s="62">
        <f t="shared" si="972"/>
        <v>6868</v>
      </c>
      <c r="C6895" s="62">
        <v>0.27403849069429564</v>
      </c>
      <c r="D6895" s="62">
        <v>4.9488881912725602E-2</v>
      </c>
      <c r="E6895" s="62">
        <v>0.83355316577260985</v>
      </c>
      <c r="F6895" s="62">
        <v>0.73578320426419896</v>
      </c>
      <c r="G6895" s="62">
        <v>7.2817237352234221E-2</v>
      </c>
      <c r="H6895" s="62">
        <v>0.54673655518371145</v>
      </c>
      <c r="I6895" s="62">
        <v>0.36701976117250001</v>
      </c>
      <c r="J6895" s="62">
        <v>0.42885511113922548</v>
      </c>
      <c r="K6895" s="62"/>
      <c r="L6895" s="65">
        <f t="shared" si="973"/>
        <v>8.2833817855321984E-2</v>
      </c>
      <c r="M6895" s="65">
        <f t="shared" si="974"/>
        <v>1.4959041045059962E-2</v>
      </c>
      <c r="N6895" s="65">
        <f t="shared" si="975"/>
        <v>0.25195873372168093</v>
      </c>
      <c r="O6895" s="65">
        <f t="shared" si="976"/>
        <v>0.22240573493384264</v>
      </c>
      <c r="P6895" s="65">
        <f t="shared" si="977"/>
        <v>2.2010520348002608E-2</v>
      </c>
      <c r="Q6895" s="65">
        <f t="shared" si="978"/>
        <v>0.1652624640874088</v>
      </c>
      <c r="R6895" s="65">
        <f t="shared" si="979"/>
        <v>0.11093933545335892</v>
      </c>
      <c r="S6895" s="65">
        <f t="shared" si="980"/>
        <v>0.12963035255532418</v>
      </c>
      <c r="T6895" s="66">
        <f>(L6895*'Football Field'!$F$4)+(M6895*'Football Field'!$F$5)+(N6895*'Football Field'!$F$6)+(O6895*'Football Field'!$F$7)+(P6895*'Football Field'!$F$8)+(Q6895*'Football Field'!$F$9)+(R6895*'Football Field'!$F$10)+(S6895*'Football Field'!$F$11)</f>
        <v>133912134.38062964</v>
      </c>
    </row>
    <row r="6896" spans="2:20" x14ac:dyDescent="0.3">
      <c r="B6896" s="62">
        <f t="shared" si="972"/>
        <v>6869</v>
      </c>
      <c r="C6896" s="62">
        <v>0.77610005807150673</v>
      </c>
      <c r="D6896" s="62">
        <v>0.81978985581584418</v>
      </c>
      <c r="E6896" s="62">
        <v>0.63022525118691208</v>
      </c>
      <c r="F6896" s="62">
        <v>0.28383602138772823</v>
      </c>
      <c r="G6896" s="62">
        <v>0.67132640845246683</v>
      </c>
      <c r="H6896" s="62">
        <v>0.95025038902916403</v>
      </c>
      <c r="I6896" s="62">
        <v>0.64904996049416963</v>
      </c>
      <c r="J6896" s="62">
        <v>0.60672733318275029</v>
      </c>
      <c r="K6896" s="62"/>
      <c r="L6896" s="65">
        <f t="shared" si="973"/>
        <v>0.14406090207947037</v>
      </c>
      <c r="M6896" s="65">
        <f t="shared" si="974"/>
        <v>0.15217067041315469</v>
      </c>
      <c r="N6896" s="65">
        <f t="shared" si="975"/>
        <v>0.11698339312697521</v>
      </c>
      <c r="O6896" s="65">
        <f t="shared" si="976"/>
        <v>5.2686084556376321E-2</v>
      </c>
      <c r="P6896" s="65">
        <f t="shared" si="977"/>
        <v>0.12461265398143123</v>
      </c>
      <c r="Q6896" s="65">
        <f t="shared" si="978"/>
        <v>0.17638695786864142</v>
      </c>
      <c r="R6896" s="65">
        <f t="shared" si="979"/>
        <v>0.12047766500079261</v>
      </c>
      <c r="S6896" s="65">
        <f t="shared" si="980"/>
        <v>0.11262167297315828</v>
      </c>
      <c r="T6896" s="66">
        <f>(L6896*'Football Field'!$F$4)+(M6896*'Football Field'!$F$5)+(N6896*'Football Field'!$F$6)+(O6896*'Football Field'!$F$7)+(P6896*'Football Field'!$F$8)+(Q6896*'Football Field'!$F$9)+(R6896*'Football Field'!$F$10)+(S6896*'Football Field'!$F$11)</f>
        <v>138044925.54178831</v>
      </c>
    </row>
    <row r="6897" spans="2:20" x14ac:dyDescent="0.3">
      <c r="B6897" s="62">
        <f t="shared" si="972"/>
        <v>6870</v>
      </c>
      <c r="C6897" s="62">
        <v>0.87755982650729047</v>
      </c>
      <c r="D6897" s="62">
        <v>0.4914496292347309</v>
      </c>
      <c r="E6897" s="62">
        <v>0.88240794115717958</v>
      </c>
      <c r="F6897" s="62">
        <v>0.30643622311200247</v>
      </c>
      <c r="G6897" s="62">
        <v>0.57663581597825964</v>
      </c>
      <c r="H6897" s="62">
        <v>0.90921166463520431</v>
      </c>
      <c r="I6897" s="62">
        <v>0.56017979731846279</v>
      </c>
      <c r="J6897" s="62">
        <v>0.63072545603181185</v>
      </c>
      <c r="K6897" s="62"/>
      <c r="L6897" s="65">
        <f t="shared" si="973"/>
        <v>0.16764581081458174</v>
      </c>
      <c r="M6897" s="65">
        <f t="shared" si="974"/>
        <v>9.3884734782691839E-2</v>
      </c>
      <c r="N6897" s="65">
        <f t="shared" si="975"/>
        <v>0.16857197685688741</v>
      </c>
      <c r="O6897" s="65">
        <f t="shared" si="976"/>
        <v>5.8540452211713612E-2</v>
      </c>
      <c r="P6897" s="65">
        <f t="shared" si="977"/>
        <v>0.11015839147873775</v>
      </c>
      <c r="Q6897" s="65">
        <f t="shared" si="978"/>
        <v>0.17369246188775722</v>
      </c>
      <c r="R6897" s="65">
        <f t="shared" si="979"/>
        <v>0.10701469402624433</v>
      </c>
      <c r="S6897" s="65">
        <f t="shared" si="980"/>
        <v>0.12049147794138623</v>
      </c>
      <c r="T6897" s="66">
        <f>(L6897*'Football Field'!$F$4)+(M6897*'Football Field'!$F$5)+(N6897*'Football Field'!$F$6)+(O6897*'Football Field'!$F$7)+(P6897*'Football Field'!$F$8)+(Q6897*'Football Field'!$F$9)+(R6897*'Football Field'!$F$10)+(S6897*'Football Field'!$F$11)</f>
        <v>136516733.574146</v>
      </c>
    </row>
    <row r="6898" spans="2:20" x14ac:dyDescent="0.3">
      <c r="B6898" s="62">
        <f t="shared" si="972"/>
        <v>6871</v>
      </c>
      <c r="C6898" s="62">
        <v>0.26045805905970576</v>
      </c>
      <c r="D6898" s="62">
        <v>2.6685630885988632E-3</v>
      </c>
      <c r="E6898" s="62">
        <v>0.22543595395699767</v>
      </c>
      <c r="F6898" s="62">
        <v>2.041353207702068E-2</v>
      </c>
      <c r="G6898" s="62">
        <v>0.51099844275218353</v>
      </c>
      <c r="H6898" s="62">
        <v>0.85883020014882316</v>
      </c>
      <c r="I6898" s="62">
        <v>0.89361999343347953</v>
      </c>
      <c r="J6898" s="62">
        <v>4.7227755255884851E-2</v>
      </c>
      <c r="K6898" s="62"/>
      <c r="L6898" s="65">
        <f t="shared" si="973"/>
        <v>9.2372396627138476E-2</v>
      </c>
      <c r="M6898" s="65">
        <f t="shared" si="974"/>
        <v>9.464155915716526E-4</v>
      </c>
      <c r="N6898" s="65">
        <f t="shared" si="975"/>
        <v>7.9951679852453869E-2</v>
      </c>
      <c r="O6898" s="65">
        <f t="shared" si="976"/>
        <v>7.2397332929026942E-3</v>
      </c>
      <c r="P6898" s="65">
        <f t="shared" si="977"/>
        <v>0.18122745366437093</v>
      </c>
      <c r="Q6898" s="65">
        <f t="shared" si="978"/>
        <v>0.3045872497472854</v>
      </c>
      <c r="R6898" s="65">
        <f t="shared" si="979"/>
        <v>0.31692557629194329</v>
      </c>
      <c r="S6898" s="65">
        <f t="shared" si="980"/>
        <v>1.6749494932333724E-2</v>
      </c>
      <c r="T6898" s="66">
        <f>(L6898*'Football Field'!$F$4)+(M6898*'Football Field'!$F$5)+(N6898*'Football Field'!$F$6)+(O6898*'Football Field'!$F$7)+(P6898*'Football Field'!$F$8)+(Q6898*'Football Field'!$F$9)+(R6898*'Football Field'!$F$10)+(S6898*'Football Field'!$F$11)</f>
        <v>168649591.91587955</v>
      </c>
    </row>
    <row r="6899" spans="2:20" x14ac:dyDescent="0.3">
      <c r="B6899" s="62">
        <f t="shared" si="972"/>
        <v>6872</v>
      </c>
      <c r="C6899" s="62">
        <v>0.2043337127395517</v>
      </c>
      <c r="D6899" s="62">
        <v>0.480823223970957</v>
      </c>
      <c r="E6899" s="62">
        <v>0.78627589881499571</v>
      </c>
      <c r="F6899" s="62">
        <v>0.43558920165450643</v>
      </c>
      <c r="G6899" s="62">
        <v>0.22860020566498551</v>
      </c>
      <c r="H6899" s="62">
        <v>0.16979097434003998</v>
      </c>
      <c r="I6899" s="62">
        <v>0.21299941266513267</v>
      </c>
      <c r="J6899" s="62">
        <v>4.8024503546055808E-3</v>
      </c>
      <c r="K6899" s="62"/>
      <c r="L6899" s="65">
        <f t="shared" si="973"/>
        <v>8.0981488396529688E-2</v>
      </c>
      <c r="M6899" s="65">
        <f t="shared" si="974"/>
        <v>0.19055974567651013</v>
      </c>
      <c r="N6899" s="65">
        <f t="shared" si="975"/>
        <v>0.31161667706550977</v>
      </c>
      <c r="O6899" s="65">
        <f t="shared" si="976"/>
        <v>0.17263260871885547</v>
      </c>
      <c r="P6899" s="65">
        <f t="shared" si="977"/>
        <v>9.0598779096720192E-2</v>
      </c>
      <c r="Q6899" s="65">
        <f t="shared" si="978"/>
        <v>6.7291518536049796E-2</v>
      </c>
      <c r="R6899" s="65">
        <f t="shared" si="979"/>
        <v>8.4415876528387918E-2</v>
      </c>
      <c r="S6899" s="65">
        <f t="shared" si="980"/>
        <v>1.9033059814369179E-3</v>
      </c>
      <c r="T6899" s="66">
        <f>(L6899*'Football Field'!$F$4)+(M6899*'Football Field'!$F$5)+(N6899*'Football Field'!$F$6)+(O6899*'Football Field'!$F$7)+(P6899*'Football Field'!$F$8)+(Q6899*'Football Field'!$F$9)+(R6899*'Football Field'!$F$10)+(S6899*'Football Field'!$F$11)</f>
        <v>135521018.13304704</v>
      </c>
    </row>
    <row r="6900" spans="2:20" x14ac:dyDescent="0.3">
      <c r="B6900" s="62">
        <f t="shared" si="972"/>
        <v>6873</v>
      </c>
      <c r="C6900" s="62">
        <v>0.17401049362166066</v>
      </c>
      <c r="D6900" s="62">
        <v>0.77509371039480079</v>
      </c>
      <c r="E6900" s="62">
        <v>0.4578552706191843</v>
      </c>
      <c r="F6900" s="62">
        <v>0.34189532165307568</v>
      </c>
      <c r="G6900" s="62">
        <v>0.86668796454347219</v>
      </c>
      <c r="H6900" s="62">
        <v>0.41808560671865069</v>
      </c>
      <c r="I6900" s="62">
        <v>0.69515393859762764</v>
      </c>
      <c r="J6900" s="62">
        <v>0.61248076305277299</v>
      </c>
      <c r="K6900" s="62"/>
      <c r="L6900" s="65">
        <f t="shared" si="973"/>
        <v>4.0082918461257201E-2</v>
      </c>
      <c r="M6900" s="65">
        <f t="shared" si="974"/>
        <v>0.1785410600646718</v>
      </c>
      <c r="N6900" s="65">
        <f t="shared" si="975"/>
        <v>0.10546591241323364</v>
      </c>
      <c r="O6900" s="65">
        <f t="shared" si="976"/>
        <v>7.8754803890744518E-2</v>
      </c>
      <c r="P6900" s="65">
        <f t="shared" si="977"/>
        <v>0.19963958661987638</v>
      </c>
      <c r="Q6900" s="65">
        <f t="shared" si="978"/>
        <v>9.630506146580399E-2</v>
      </c>
      <c r="R6900" s="65">
        <f t="shared" si="979"/>
        <v>0.16012711681292563</v>
      </c>
      <c r="S6900" s="65">
        <f t="shared" si="980"/>
        <v>0.14108354027148701</v>
      </c>
      <c r="T6900" s="66">
        <f>(L6900*'Football Field'!$F$4)+(M6900*'Football Field'!$F$5)+(N6900*'Football Field'!$F$6)+(O6900*'Football Field'!$F$7)+(P6900*'Football Field'!$F$8)+(Q6900*'Football Field'!$F$9)+(R6900*'Football Field'!$F$10)+(S6900*'Football Field'!$F$11)</f>
        <v>150220512.64854512</v>
      </c>
    </row>
    <row r="6901" spans="2:20" x14ac:dyDescent="0.3">
      <c r="B6901" s="62">
        <f t="shared" si="972"/>
        <v>6874</v>
      </c>
      <c r="C6901" s="62">
        <v>0.32256041699740945</v>
      </c>
      <c r="D6901" s="62">
        <v>0.45495257076802065</v>
      </c>
      <c r="E6901" s="62">
        <v>0.28508870575845613</v>
      </c>
      <c r="F6901" s="62">
        <v>0.22603716378297734</v>
      </c>
      <c r="G6901" s="62">
        <v>0.98726027798405824</v>
      </c>
      <c r="H6901" s="62">
        <v>0.83658213451879582</v>
      </c>
      <c r="I6901" s="62">
        <v>0.92518747118545475</v>
      </c>
      <c r="J6901" s="62">
        <v>0.31441563123033622</v>
      </c>
      <c r="K6901" s="62"/>
      <c r="L6901" s="65">
        <f t="shared" si="973"/>
        <v>7.4116305983393208E-2</v>
      </c>
      <c r="M6901" s="65">
        <f t="shared" si="974"/>
        <v>0.10453670743873318</v>
      </c>
      <c r="N6901" s="65">
        <f t="shared" si="975"/>
        <v>6.5506245140342131E-2</v>
      </c>
      <c r="O6901" s="65">
        <f t="shared" si="976"/>
        <v>5.193767961520232E-2</v>
      </c>
      <c r="P6901" s="65">
        <f t="shared" si="977"/>
        <v>0.22684768803763034</v>
      </c>
      <c r="Q6901" s="65">
        <f t="shared" si="978"/>
        <v>0.19222562408435023</v>
      </c>
      <c r="R6901" s="65">
        <f t="shared" si="979"/>
        <v>0.21258491151731632</v>
      </c>
      <c r="S6901" s="65">
        <f t="shared" si="980"/>
        <v>7.2244838183032456E-2</v>
      </c>
      <c r="T6901" s="66">
        <f>(L6901*'Football Field'!$F$4)+(M6901*'Football Field'!$F$5)+(N6901*'Football Field'!$F$6)+(O6901*'Football Field'!$F$7)+(P6901*'Football Field'!$F$8)+(Q6901*'Football Field'!$F$9)+(R6901*'Football Field'!$F$10)+(S6901*'Football Field'!$F$11)</f>
        <v>158034650.42966855</v>
      </c>
    </row>
    <row r="6902" spans="2:20" x14ac:dyDescent="0.3">
      <c r="B6902" s="62">
        <f t="shared" si="972"/>
        <v>6875</v>
      </c>
      <c r="C6902" s="62">
        <v>3.9596290296882164E-2</v>
      </c>
      <c r="D6902" s="62">
        <v>0.20462063705781397</v>
      </c>
      <c r="E6902" s="62">
        <v>0.13368088808835832</v>
      </c>
      <c r="F6902" s="62">
        <v>0.25834654897306475</v>
      </c>
      <c r="G6902" s="62">
        <v>0.86957560563987746</v>
      </c>
      <c r="H6902" s="62">
        <v>0.5566892502712657</v>
      </c>
      <c r="I6902" s="62">
        <v>0.67837092677475486</v>
      </c>
      <c r="J6902" s="62">
        <v>0.50818626500339237</v>
      </c>
      <c r="K6902" s="62"/>
      <c r="L6902" s="65">
        <f t="shared" si="973"/>
        <v>1.2186974741222229E-2</v>
      </c>
      <c r="M6902" s="65">
        <f t="shared" si="974"/>
        <v>6.2978287022830926E-2</v>
      </c>
      <c r="N6902" s="65">
        <f t="shared" si="975"/>
        <v>4.1144400000655112E-2</v>
      </c>
      <c r="O6902" s="65">
        <f t="shared" si="976"/>
        <v>7.951408688062335E-2</v>
      </c>
      <c r="P6902" s="65">
        <f t="shared" si="977"/>
        <v>0.2676386060931234</v>
      </c>
      <c r="Q6902" s="65">
        <f t="shared" si="978"/>
        <v>0.17133821832546922</v>
      </c>
      <c r="R6902" s="65">
        <f t="shared" si="979"/>
        <v>0.20878949234379221</v>
      </c>
      <c r="S6902" s="65">
        <f t="shared" si="980"/>
        <v>0.1564099345922835</v>
      </c>
      <c r="T6902" s="66">
        <f>(L6902*'Football Field'!$F$4)+(M6902*'Football Field'!$F$5)+(N6902*'Football Field'!$F$6)+(O6902*'Football Field'!$F$7)+(P6902*'Football Field'!$F$8)+(Q6902*'Football Field'!$F$9)+(R6902*'Football Field'!$F$10)+(S6902*'Football Field'!$F$11)</f>
        <v>161493349.61459982</v>
      </c>
    </row>
    <row r="6903" spans="2:20" x14ac:dyDescent="0.3">
      <c r="B6903" s="62">
        <f t="shared" si="972"/>
        <v>6876</v>
      </c>
      <c r="C6903" s="62">
        <v>0.33997474166031771</v>
      </c>
      <c r="D6903" s="62">
        <v>1.1000970577243918E-2</v>
      </c>
      <c r="E6903" s="62">
        <v>0.86128141138690728</v>
      </c>
      <c r="F6903" s="62">
        <v>4.8417538254869052E-3</v>
      </c>
      <c r="G6903" s="62">
        <v>0.68683450444965843</v>
      </c>
      <c r="H6903" s="62">
        <v>0.21062745568006613</v>
      </c>
      <c r="I6903" s="62">
        <v>0.13697401831784783</v>
      </c>
      <c r="J6903" s="62">
        <v>0.24288355123944194</v>
      </c>
      <c r="K6903" s="62"/>
      <c r="L6903" s="65">
        <f t="shared" si="973"/>
        <v>0.13629419214017588</v>
      </c>
      <c r="M6903" s="65">
        <f t="shared" si="974"/>
        <v>4.4102346846736718E-3</v>
      </c>
      <c r="N6903" s="65">
        <f t="shared" si="975"/>
        <v>0.34528345722699505</v>
      </c>
      <c r="O6903" s="65">
        <f t="shared" si="976"/>
        <v>1.9410351573873072E-3</v>
      </c>
      <c r="P6903" s="65">
        <f t="shared" si="977"/>
        <v>0.27534855519206558</v>
      </c>
      <c r="Q6903" s="65">
        <f t="shared" si="978"/>
        <v>8.4439505047518848E-2</v>
      </c>
      <c r="R6903" s="65">
        <f t="shared" si="979"/>
        <v>5.4912206358781288E-2</v>
      </c>
      <c r="S6903" s="65">
        <f t="shared" si="980"/>
        <v>9.7370814192402261E-2</v>
      </c>
      <c r="T6903" s="66">
        <f>(L6903*'Football Field'!$F$4)+(M6903*'Football Field'!$F$5)+(N6903*'Football Field'!$F$6)+(O6903*'Football Field'!$F$7)+(P6903*'Football Field'!$F$8)+(Q6903*'Football Field'!$F$9)+(R6903*'Football Field'!$F$10)+(S6903*'Football Field'!$F$11)</f>
        <v>147309281.7786476</v>
      </c>
    </row>
    <row r="6904" spans="2:20" x14ac:dyDescent="0.3">
      <c r="B6904" s="62">
        <f t="shared" si="972"/>
        <v>6877</v>
      </c>
      <c r="C6904" s="62">
        <v>0.90106184297376979</v>
      </c>
      <c r="D6904" s="62">
        <v>0.67690819202588415</v>
      </c>
      <c r="E6904" s="62">
        <v>0.53851544975005505</v>
      </c>
      <c r="F6904" s="62">
        <v>0.8971053365453272</v>
      </c>
      <c r="G6904" s="62">
        <v>0.73265546185515029</v>
      </c>
      <c r="H6904" s="62">
        <v>7.8066258988107595E-2</v>
      </c>
      <c r="I6904" s="62">
        <v>0.15489423007251335</v>
      </c>
      <c r="J6904" s="62">
        <v>0.71425413055530573</v>
      </c>
      <c r="K6904" s="62"/>
      <c r="L6904" s="65">
        <f t="shared" si="973"/>
        <v>0.19198239031728692</v>
      </c>
      <c r="M6904" s="65">
        <f t="shared" si="974"/>
        <v>0.14422367759086799</v>
      </c>
      <c r="N6904" s="65">
        <f t="shared" si="975"/>
        <v>0.11473738908375233</v>
      </c>
      <c r="O6904" s="65">
        <f t="shared" si="976"/>
        <v>0.1911394075993291</v>
      </c>
      <c r="P6904" s="65">
        <f t="shared" si="977"/>
        <v>0.15610132416855893</v>
      </c>
      <c r="Q6904" s="65">
        <f t="shared" si="978"/>
        <v>1.6632983763026316E-2</v>
      </c>
      <c r="R6904" s="65">
        <f t="shared" si="979"/>
        <v>3.3002134945073411E-2</v>
      </c>
      <c r="S6904" s="65">
        <f t="shared" si="980"/>
        <v>0.15218069253210498</v>
      </c>
      <c r="T6904" s="66">
        <f>(L6904*'Football Field'!$F$4)+(M6904*'Football Field'!$F$5)+(N6904*'Football Field'!$F$6)+(O6904*'Football Field'!$F$7)+(P6904*'Football Field'!$F$8)+(Q6904*'Football Field'!$F$9)+(R6904*'Football Field'!$F$10)+(S6904*'Football Field'!$F$11)</f>
        <v>129513188.39717022</v>
      </c>
    </row>
    <row r="6905" spans="2:20" x14ac:dyDescent="0.3">
      <c r="B6905" s="62">
        <f t="shared" si="972"/>
        <v>6878</v>
      </c>
      <c r="C6905" s="62">
        <v>8.146090316673138E-2</v>
      </c>
      <c r="D6905" s="62">
        <v>0.72453631606946756</v>
      </c>
      <c r="E6905" s="62">
        <v>0.29152517173503079</v>
      </c>
      <c r="F6905" s="62">
        <v>0.58190360978159628</v>
      </c>
      <c r="G6905" s="62">
        <v>0.22091046001538572</v>
      </c>
      <c r="H6905" s="62">
        <v>0.91585340626098122</v>
      </c>
      <c r="I6905" s="62">
        <v>0.43002393306100928</v>
      </c>
      <c r="J6905" s="62">
        <v>5.3129716977607155E-2</v>
      </c>
      <c r="K6905" s="62"/>
      <c r="L6905" s="65">
        <f t="shared" si="973"/>
        <v>2.4690033864411688E-2</v>
      </c>
      <c r="M6905" s="65">
        <f t="shared" si="974"/>
        <v>0.21960014539903897</v>
      </c>
      <c r="N6905" s="65">
        <f t="shared" si="975"/>
        <v>8.8358538668963718E-2</v>
      </c>
      <c r="O6905" s="65">
        <f t="shared" si="976"/>
        <v>0.17636951313840316</v>
      </c>
      <c r="P6905" s="65">
        <f t="shared" si="977"/>
        <v>6.6955883457601631E-2</v>
      </c>
      <c r="Q6905" s="65">
        <f t="shared" si="978"/>
        <v>0.27758655669625998</v>
      </c>
      <c r="R6905" s="65">
        <f t="shared" si="979"/>
        <v>0.13033621107849355</v>
      </c>
      <c r="S6905" s="65">
        <f t="shared" si="980"/>
        <v>1.6103117696827329E-2</v>
      </c>
      <c r="T6905" s="66">
        <f>(L6905*'Football Field'!$F$4)+(M6905*'Football Field'!$F$5)+(N6905*'Football Field'!$F$6)+(O6905*'Football Field'!$F$7)+(P6905*'Football Field'!$F$8)+(Q6905*'Football Field'!$F$9)+(R6905*'Football Field'!$F$10)+(S6905*'Football Field'!$F$11)</f>
        <v>134425602.27413428</v>
      </c>
    </row>
    <row r="6906" spans="2:20" x14ac:dyDescent="0.3">
      <c r="B6906" s="62">
        <f t="shared" si="972"/>
        <v>6879</v>
      </c>
      <c r="C6906" s="62">
        <v>0.15025203495134332</v>
      </c>
      <c r="D6906" s="62">
        <v>0.660552707307695</v>
      </c>
      <c r="E6906" s="62">
        <v>0.8760777740661736</v>
      </c>
      <c r="F6906" s="62">
        <v>0.82787642976929976</v>
      </c>
      <c r="G6906" s="62">
        <v>4.918339848887876E-2</v>
      </c>
      <c r="H6906" s="62">
        <v>0.11595124692493297</v>
      </c>
      <c r="I6906" s="62">
        <v>0.31622688394946574</v>
      </c>
      <c r="J6906" s="62">
        <v>0.8784857222286746</v>
      </c>
      <c r="K6906" s="62"/>
      <c r="L6906" s="65">
        <f t="shared" si="973"/>
        <v>3.8778659632831627E-2</v>
      </c>
      <c r="M6906" s="65">
        <f t="shared" si="974"/>
        <v>0.17048254031651333</v>
      </c>
      <c r="N6906" s="65">
        <f t="shared" si="975"/>
        <v>0.22610756535445634</v>
      </c>
      <c r="O6906" s="65">
        <f t="shared" si="976"/>
        <v>0.21366724449664762</v>
      </c>
      <c r="P6906" s="65">
        <f t="shared" si="977"/>
        <v>1.2693779955817518E-2</v>
      </c>
      <c r="Q6906" s="65">
        <f t="shared" si="978"/>
        <v>2.9925943698269963E-2</v>
      </c>
      <c r="R6906" s="65">
        <f t="shared" si="979"/>
        <v>8.161523205591463E-2</v>
      </c>
      <c r="S6906" s="65">
        <f t="shared" si="980"/>
        <v>0.22672903448954901</v>
      </c>
      <c r="T6906" s="66">
        <f>(L6906*'Football Field'!$F$4)+(M6906*'Football Field'!$F$5)+(N6906*'Football Field'!$F$6)+(O6906*'Football Field'!$F$7)+(P6906*'Football Field'!$F$8)+(Q6906*'Football Field'!$F$9)+(R6906*'Football Field'!$F$10)+(S6906*'Football Field'!$F$11)</f>
        <v>128807947.85241997</v>
      </c>
    </row>
    <row r="6907" spans="2:20" x14ac:dyDescent="0.3">
      <c r="B6907" s="62">
        <f t="shared" si="972"/>
        <v>6880</v>
      </c>
      <c r="C6907" s="62">
        <v>0.94768765740151517</v>
      </c>
      <c r="D6907" s="62">
        <v>0.91317640646442599</v>
      </c>
      <c r="E6907" s="62">
        <v>0.25158306701934152</v>
      </c>
      <c r="F6907" s="62">
        <v>0.84848352474079924</v>
      </c>
      <c r="G6907" s="62">
        <v>0.41585439863366924</v>
      </c>
      <c r="H6907" s="62">
        <v>0.60732504924032293</v>
      </c>
      <c r="I6907" s="62">
        <v>0.56310645408918525</v>
      </c>
      <c r="J6907" s="62">
        <v>0.82709289686410381</v>
      </c>
      <c r="K6907" s="62"/>
      <c r="L6907" s="65">
        <f t="shared" si="973"/>
        <v>0.17633663737323951</v>
      </c>
      <c r="M6907" s="65">
        <f t="shared" si="974"/>
        <v>0.16991511452838512</v>
      </c>
      <c r="N6907" s="65">
        <f t="shared" si="975"/>
        <v>4.6812166130640279E-2</v>
      </c>
      <c r="O6907" s="65">
        <f t="shared" si="976"/>
        <v>0.15787768306451216</v>
      </c>
      <c r="P6907" s="65">
        <f t="shared" si="977"/>
        <v>7.7378201266225202E-2</v>
      </c>
      <c r="Q6907" s="65">
        <f t="shared" si="978"/>
        <v>0.11300522502236444</v>
      </c>
      <c r="R6907" s="65">
        <f t="shared" si="979"/>
        <v>0.10477745259394643</v>
      </c>
      <c r="S6907" s="65">
        <f t="shared" si="980"/>
        <v>0.15389752002068702</v>
      </c>
      <c r="T6907" s="66">
        <f>(L6907*'Football Field'!$F$4)+(M6907*'Football Field'!$F$5)+(N6907*'Football Field'!$F$6)+(O6907*'Football Field'!$F$7)+(P6907*'Football Field'!$F$8)+(Q6907*'Football Field'!$F$9)+(R6907*'Football Field'!$F$10)+(S6907*'Football Field'!$F$11)</f>
        <v>131012781.72924767</v>
      </c>
    </row>
    <row r="6908" spans="2:20" x14ac:dyDescent="0.3">
      <c r="B6908" s="62">
        <f t="shared" si="972"/>
        <v>6881</v>
      </c>
      <c r="C6908" s="62">
        <v>0.79334838421616827</v>
      </c>
      <c r="D6908" s="62">
        <v>0.19460585363635463</v>
      </c>
      <c r="E6908" s="62">
        <v>9.0660580684430281E-2</v>
      </c>
      <c r="F6908" s="62">
        <v>0.18557434283559482</v>
      </c>
      <c r="G6908" s="62">
        <v>0.99596588667153951</v>
      </c>
      <c r="H6908" s="62">
        <v>0.68685829826328137</v>
      </c>
      <c r="I6908" s="62">
        <v>0.37358421036977418</v>
      </c>
      <c r="J6908" s="62">
        <v>0.56040361989616094</v>
      </c>
      <c r="K6908" s="62"/>
      <c r="L6908" s="65">
        <f t="shared" si="973"/>
        <v>0.20441848588065828</v>
      </c>
      <c r="M6908" s="65">
        <f t="shared" si="974"/>
        <v>5.0143209131459247E-2</v>
      </c>
      <c r="N6908" s="65">
        <f t="shared" si="975"/>
        <v>2.3360101313980593E-2</v>
      </c>
      <c r="O6908" s="65">
        <f t="shared" si="976"/>
        <v>4.7816100638095146E-2</v>
      </c>
      <c r="P6908" s="65">
        <f t="shared" si="977"/>
        <v>0.25662602028657944</v>
      </c>
      <c r="Q6908" s="65">
        <f t="shared" si="978"/>
        <v>0.17697966762013115</v>
      </c>
      <c r="R6908" s="65">
        <f t="shared" si="979"/>
        <v>9.6259751897222301E-2</v>
      </c>
      <c r="S6908" s="65">
        <f t="shared" si="980"/>
        <v>0.14439666323187367</v>
      </c>
      <c r="T6908" s="66">
        <f>(L6908*'Football Field'!$F$4)+(M6908*'Football Field'!$F$5)+(N6908*'Football Field'!$F$6)+(O6908*'Football Field'!$F$7)+(P6908*'Football Field'!$F$8)+(Q6908*'Football Field'!$F$9)+(R6908*'Football Field'!$F$10)+(S6908*'Football Field'!$F$11)</f>
        <v>143304017.99204448</v>
      </c>
    </row>
    <row r="6909" spans="2:20" x14ac:dyDescent="0.3">
      <c r="B6909" s="62">
        <f t="shared" si="972"/>
        <v>6882</v>
      </c>
      <c r="C6909" s="62">
        <v>0.9088030844807401</v>
      </c>
      <c r="D6909" s="62">
        <v>4.8823080451466661E-3</v>
      </c>
      <c r="E6909" s="62">
        <v>0.73637971096869959</v>
      </c>
      <c r="F6909" s="62">
        <v>0.37372207209023756</v>
      </c>
      <c r="G6909" s="62">
        <v>0.80277358182796876</v>
      </c>
      <c r="H6909" s="62">
        <v>0.51647337381539593</v>
      </c>
      <c r="I6909" s="62">
        <v>0.35281123092391309</v>
      </c>
      <c r="J6909" s="62">
        <v>0.53099535707303325</v>
      </c>
      <c r="K6909" s="62"/>
      <c r="L6909" s="65">
        <f t="shared" si="973"/>
        <v>0.21500764870253783</v>
      </c>
      <c r="M6909" s="65">
        <f t="shared" si="974"/>
        <v>1.1550726344951299E-3</v>
      </c>
      <c r="N6909" s="65">
        <f t="shared" si="975"/>
        <v>0.17421515497837184</v>
      </c>
      <c r="O6909" s="65">
        <f t="shared" si="976"/>
        <v>8.8416407647068457E-2</v>
      </c>
      <c r="P6909" s="65">
        <f t="shared" si="977"/>
        <v>0.18992283720952072</v>
      </c>
      <c r="Q6909" s="65">
        <f t="shared" si="978"/>
        <v>0.12218898419008227</v>
      </c>
      <c r="R6909" s="65">
        <f t="shared" si="979"/>
        <v>8.3469251471721059E-2</v>
      </c>
      <c r="S6909" s="65">
        <f t="shared" si="980"/>
        <v>0.12562464316620273</v>
      </c>
      <c r="T6909" s="66">
        <f>(L6909*'Football Field'!$F$4)+(M6909*'Football Field'!$F$5)+(N6909*'Football Field'!$F$6)+(O6909*'Football Field'!$F$7)+(P6909*'Football Field'!$F$8)+(Q6909*'Football Field'!$F$9)+(R6909*'Football Field'!$F$10)+(S6909*'Football Field'!$F$11)</f>
        <v>140257206.09424621</v>
      </c>
    </row>
    <row r="6910" spans="2:20" x14ac:dyDescent="0.3">
      <c r="B6910" s="62">
        <f t="shared" si="972"/>
        <v>6883</v>
      </c>
      <c r="C6910" s="62">
        <v>0.2970575640871076</v>
      </c>
      <c r="D6910" s="62">
        <v>0.82857026253613619</v>
      </c>
      <c r="E6910" s="62">
        <v>0.59189764307606541</v>
      </c>
      <c r="F6910" s="62">
        <v>0.1371863415922534</v>
      </c>
      <c r="G6910" s="62">
        <v>0.58373936351957756</v>
      </c>
      <c r="H6910" s="62">
        <v>0.9913492784733422</v>
      </c>
      <c r="I6910" s="62">
        <v>0.18189437570206601</v>
      </c>
      <c r="J6910" s="62">
        <v>0.15501794850092132</v>
      </c>
      <c r="K6910" s="62"/>
      <c r="L6910" s="65">
        <f t="shared" si="973"/>
        <v>7.8863874586491689E-2</v>
      </c>
      <c r="M6910" s="65">
        <f t="shared" si="974"/>
        <v>0.2199717131309443</v>
      </c>
      <c r="N6910" s="65">
        <f t="shared" si="975"/>
        <v>0.1571390435218907</v>
      </c>
      <c r="O6910" s="65">
        <f t="shared" si="976"/>
        <v>3.6420706779708732E-2</v>
      </c>
      <c r="P6910" s="65">
        <f t="shared" si="977"/>
        <v>0.15497315510978574</v>
      </c>
      <c r="Q6910" s="65">
        <f t="shared" si="978"/>
        <v>0.2631868520473194</v>
      </c>
      <c r="R6910" s="65">
        <f t="shared" si="979"/>
        <v>4.8289951065341376E-2</v>
      </c>
      <c r="S6910" s="65">
        <f t="shared" si="980"/>
        <v>4.1154703758517992E-2</v>
      </c>
      <c r="T6910" s="66">
        <f>(L6910*'Football Field'!$F$4)+(M6910*'Football Field'!$F$5)+(N6910*'Football Field'!$F$6)+(O6910*'Football Field'!$F$7)+(P6910*'Football Field'!$F$8)+(Q6910*'Football Field'!$F$9)+(R6910*'Football Field'!$F$10)+(S6910*'Football Field'!$F$11)</f>
        <v>130991734.64729789</v>
      </c>
    </row>
    <row r="6911" spans="2:20" x14ac:dyDescent="0.3">
      <c r="B6911" s="62">
        <f t="shared" si="972"/>
        <v>6884</v>
      </c>
      <c r="C6911" s="62">
        <v>0.70854060268753027</v>
      </c>
      <c r="D6911" s="62">
        <v>0.95939979828134192</v>
      </c>
      <c r="E6911" s="62">
        <v>0.10441646175073394</v>
      </c>
      <c r="F6911" s="62">
        <v>0.72697566301992322</v>
      </c>
      <c r="G6911" s="62">
        <v>0.38620924147841584</v>
      </c>
      <c r="H6911" s="62">
        <v>0.99841540607572232</v>
      </c>
      <c r="I6911" s="62">
        <v>0.27188024382008502</v>
      </c>
      <c r="J6911" s="62">
        <v>2.0362440291465611E-2</v>
      </c>
      <c r="K6911" s="62"/>
      <c r="L6911" s="65">
        <f t="shared" si="973"/>
        <v>0.16966156479105024</v>
      </c>
      <c r="M6911" s="65">
        <f t="shared" si="974"/>
        <v>0.22973033643975121</v>
      </c>
      <c r="N6911" s="65">
        <f t="shared" si="975"/>
        <v>2.5002745394376455E-2</v>
      </c>
      <c r="O6911" s="65">
        <f t="shared" si="976"/>
        <v>0.17407587946990929</v>
      </c>
      <c r="P6911" s="65">
        <f t="shared" si="977"/>
        <v>9.2478630014220076E-2</v>
      </c>
      <c r="Q6911" s="65">
        <f t="shared" si="978"/>
        <v>0.23907270728562877</v>
      </c>
      <c r="R6911" s="65">
        <f t="shared" si="979"/>
        <v>6.5102306667145782E-2</v>
      </c>
      <c r="S6911" s="65">
        <f t="shared" si="980"/>
        <v>4.8758299379180877E-3</v>
      </c>
      <c r="T6911" s="66">
        <f>(L6911*'Football Field'!$F$4)+(M6911*'Football Field'!$F$5)+(N6911*'Football Field'!$F$6)+(O6911*'Football Field'!$F$7)+(P6911*'Football Field'!$F$8)+(Q6911*'Football Field'!$F$9)+(R6911*'Football Field'!$F$10)+(S6911*'Football Field'!$F$11)</f>
        <v>124973246.23641387</v>
      </c>
    </row>
    <row r="6912" spans="2:20" x14ac:dyDescent="0.3">
      <c r="B6912" s="62">
        <f t="shared" si="972"/>
        <v>6885</v>
      </c>
      <c r="C6912" s="62">
        <v>0.32926777018144149</v>
      </c>
      <c r="D6912" s="62">
        <v>0.9421214341867713</v>
      </c>
      <c r="E6912" s="62">
        <v>0.98459397648440927</v>
      </c>
      <c r="F6912" s="62">
        <v>0.64809225478924914</v>
      </c>
      <c r="G6912" s="62">
        <v>0.96751310398602453</v>
      </c>
      <c r="H6912" s="62">
        <v>0.71908315125716438</v>
      </c>
      <c r="I6912" s="62">
        <v>0.76158137076658539</v>
      </c>
      <c r="J6912" s="62">
        <v>0.36650406372989408</v>
      </c>
      <c r="K6912" s="62"/>
      <c r="L6912" s="65">
        <f t="shared" si="973"/>
        <v>5.7576806107056643E-2</v>
      </c>
      <c r="M6912" s="65">
        <f t="shared" si="974"/>
        <v>0.16474234060498166</v>
      </c>
      <c r="N6912" s="65">
        <f t="shared" si="975"/>
        <v>0.17216922399352988</v>
      </c>
      <c r="O6912" s="65">
        <f t="shared" si="976"/>
        <v>0.11332746619240458</v>
      </c>
      <c r="P6912" s="65">
        <f t="shared" si="977"/>
        <v>0.16918240848031726</v>
      </c>
      <c r="Q6912" s="65">
        <f t="shared" si="978"/>
        <v>0.12574115939732083</v>
      </c>
      <c r="R6912" s="65">
        <f t="shared" si="979"/>
        <v>0.13317253278452088</v>
      </c>
      <c r="S6912" s="65">
        <f t="shared" si="980"/>
        <v>6.4088062439868351E-2</v>
      </c>
      <c r="T6912" s="66">
        <f>(L6912*'Football Field'!$F$4)+(M6912*'Football Field'!$F$5)+(N6912*'Football Field'!$F$6)+(O6912*'Football Field'!$F$7)+(P6912*'Football Field'!$F$8)+(Q6912*'Football Field'!$F$9)+(R6912*'Football Field'!$F$10)+(S6912*'Football Field'!$F$11)</f>
        <v>145336604.93726182</v>
      </c>
    </row>
    <row r="6913" spans="2:20" x14ac:dyDescent="0.3">
      <c r="B6913" s="62">
        <f t="shared" si="972"/>
        <v>6886</v>
      </c>
      <c r="C6913" s="62">
        <v>0.24899423809488297</v>
      </c>
      <c r="D6913" s="62">
        <v>0.18916746398647122</v>
      </c>
      <c r="E6913" s="62">
        <v>0.17159880387435289</v>
      </c>
      <c r="F6913" s="62">
        <v>0.22092727871491946</v>
      </c>
      <c r="G6913" s="62">
        <v>0.2480311773298417</v>
      </c>
      <c r="H6913" s="62">
        <v>0.94346477947163754</v>
      </c>
      <c r="I6913" s="62">
        <v>0.64357326769271739</v>
      </c>
      <c r="J6913" s="62">
        <v>0.62090985527514153</v>
      </c>
      <c r="K6913" s="62"/>
      <c r="L6913" s="65">
        <f t="shared" si="973"/>
        <v>7.5758891413325702E-2</v>
      </c>
      <c r="M6913" s="65">
        <f t="shared" si="974"/>
        <v>5.7556020061894718E-2</v>
      </c>
      <c r="N6913" s="65">
        <f t="shared" si="975"/>
        <v>5.221058627236097E-2</v>
      </c>
      <c r="O6913" s="65">
        <f t="shared" si="976"/>
        <v>6.7219249113817506E-2</v>
      </c>
      <c r="P6913" s="65">
        <f t="shared" si="977"/>
        <v>7.5465870914211211E-2</v>
      </c>
      <c r="Q6913" s="65">
        <f t="shared" si="978"/>
        <v>0.28705823205857534</v>
      </c>
      <c r="R6913" s="65">
        <f t="shared" si="979"/>
        <v>0.19581335566918789</v>
      </c>
      <c r="S6913" s="65">
        <f t="shared" si="980"/>
        <v>0.18891779449662666</v>
      </c>
      <c r="T6913" s="66">
        <f>(L6913*'Football Field'!$F$4)+(M6913*'Football Field'!$F$5)+(N6913*'Football Field'!$F$6)+(O6913*'Football Field'!$F$7)+(P6913*'Football Field'!$F$8)+(Q6913*'Football Field'!$F$9)+(R6913*'Football Field'!$F$10)+(S6913*'Football Field'!$F$11)</f>
        <v>144100910.65347126</v>
      </c>
    </row>
    <row r="6914" spans="2:20" x14ac:dyDescent="0.3">
      <c r="B6914" s="62">
        <f t="shared" si="972"/>
        <v>6887</v>
      </c>
      <c r="C6914" s="62">
        <v>0.66751106510656399</v>
      </c>
      <c r="D6914" s="62">
        <v>0.65020096969828467</v>
      </c>
      <c r="E6914" s="62">
        <v>0.98062671766974419</v>
      </c>
      <c r="F6914" s="62">
        <v>0.42855662119726901</v>
      </c>
      <c r="G6914" s="62">
        <v>0.98570317971919152</v>
      </c>
      <c r="H6914" s="62">
        <v>0.67548241737090764</v>
      </c>
      <c r="I6914" s="62">
        <v>0.96102496147389782</v>
      </c>
      <c r="J6914" s="62">
        <v>0.93110040235973479</v>
      </c>
      <c r="K6914" s="62"/>
      <c r="L6914" s="65">
        <f t="shared" si="973"/>
        <v>0.10628807869408124</v>
      </c>
      <c r="M6914" s="65">
        <f t="shared" si="974"/>
        <v>0.10353178463525013</v>
      </c>
      <c r="N6914" s="65">
        <f t="shared" si="975"/>
        <v>0.15614562092773826</v>
      </c>
      <c r="O6914" s="65">
        <f t="shared" si="976"/>
        <v>6.8239258133365996E-2</v>
      </c>
      <c r="P6914" s="65">
        <f t="shared" si="977"/>
        <v>0.15695394819900685</v>
      </c>
      <c r="Q6914" s="65">
        <f t="shared" si="978"/>
        <v>0.10755736059974605</v>
      </c>
      <c r="R6914" s="65">
        <f t="shared" si="979"/>
        <v>0.15302442471992153</v>
      </c>
      <c r="S6914" s="65">
        <f t="shared" si="980"/>
        <v>0.14825952409088991</v>
      </c>
      <c r="T6914" s="66">
        <f>(L6914*'Football Field'!$F$4)+(M6914*'Football Field'!$F$5)+(N6914*'Football Field'!$F$6)+(O6914*'Football Field'!$F$7)+(P6914*'Football Field'!$F$8)+(Q6914*'Football Field'!$F$9)+(R6914*'Football Field'!$F$10)+(S6914*'Football Field'!$F$11)</f>
        <v>146963405.87584105</v>
      </c>
    </row>
    <row r="6915" spans="2:20" x14ac:dyDescent="0.3">
      <c r="B6915" s="62">
        <f t="shared" si="972"/>
        <v>6888</v>
      </c>
      <c r="C6915" s="62">
        <v>0.5310422890792259</v>
      </c>
      <c r="D6915" s="62">
        <v>0.96362613700525868</v>
      </c>
      <c r="E6915" s="62">
        <v>0.25847043164212735</v>
      </c>
      <c r="F6915" s="62">
        <v>0.84319054534234161</v>
      </c>
      <c r="G6915" s="62">
        <v>0.41220795666210153</v>
      </c>
      <c r="H6915" s="62">
        <v>0.24084014291655431</v>
      </c>
      <c r="I6915" s="62">
        <v>0.96388330416331547</v>
      </c>
      <c r="J6915" s="62">
        <v>2.7429862926385828E-2</v>
      </c>
      <c r="K6915" s="62"/>
      <c r="L6915" s="65">
        <f t="shared" si="973"/>
        <v>0.12522542445005105</v>
      </c>
      <c r="M6915" s="65">
        <f t="shared" si="974"/>
        <v>0.22723330043427822</v>
      </c>
      <c r="N6915" s="65">
        <f t="shared" si="975"/>
        <v>6.095007907241165E-2</v>
      </c>
      <c r="O6915" s="65">
        <f t="shared" si="976"/>
        <v>0.19883330594225426</v>
      </c>
      <c r="P6915" s="65">
        <f t="shared" si="977"/>
        <v>9.7203023932805693E-2</v>
      </c>
      <c r="Q6915" s="65">
        <f t="shared" si="978"/>
        <v>5.6792669325129809E-2</v>
      </c>
      <c r="R6915" s="65">
        <f t="shared" si="979"/>
        <v>0.22729394318756652</v>
      </c>
      <c r="S6915" s="65">
        <f t="shared" si="980"/>
        <v>6.4682536555030019E-3</v>
      </c>
      <c r="T6915" s="66">
        <f>(L6915*'Football Field'!$F$4)+(M6915*'Football Field'!$F$5)+(N6915*'Football Field'!$F$6)+(O6915*'Football Field'!$F$7)+(P6915*'Football Field'!$F$8)+(Q6915*'Football Field'!$F$9)+(R6915*'Football Field'!$F$10)+(S6915*'Football Field'!$F$11)</f>
        <v>149225991.14339447</v>
      </c>
    </row>
    <row r="6916" spans="2:20" x14ac:dyDescent="0.3">
      <c r="B6916" s="62">
        <f t="shared" si="972"/>
        <v>6889</v>
      </c>
      <c r="C6916" s="62">
        <v>0.49687150969798755</v>
      </c>
      <c r="D6916" s="62">
        <v>0.61493156057571674</v>
      </c>
      <c r="E6916" s="62">
        <v>0.13027739711872921</v>
      </c>
      <c r="F6916" s="62">
        <v>0.24302877640745479</v>
      </c>
      <c r="G6916" s="62">
        <v>0.5125630062459271</v>
      </c>
      <c r="H6916" s="62">
        <v>0.9028931750844521</v>
      </c>
      <c r="I6916" s="62">
        <v>0.20993155619767123</v>
      </c>
      <c r="J6916" s="62">
        <v>0.33587049785189016</v>
      </c>
      <c r="K6916" s="62"/>
      <c r="L6916" s="65">
        <f t="shared" si="973"/>
        <v>0.14417252736386479</v>
      </c>
      <c r="M6916" s="65">
        <f t="shared" si="974"/>
        <v>0.17842890065863173</v>
      </c>
      <c r="N6916" s="65">
        <f t="shared" si="975"/>
        <v>3.7801365613435049E-2</v>
      </c>
      <c r="O6916" s="65">
        <f t="shared" si="976"/>
        <v>7.0517371660346315E-2</v>
      </c>
      <c r="P6916" s="65">
        <f t="shared" si="977"/>
        <v>0.14872558116405729</v>
      </c>
      <c r="Q6916" s="65">
        <f t="shared" si="978"/>
        <v>0.26198401085751999</v>
      </c>
      <c r="R6916" s="65">
        <f t="shared" si="979"/>
        <v>6.0913862919699739E-2</v>
      </c>
      <c r="S6916" s="65">
        <f t="shared" si="980"/>
        <v>9.7456379762445144E-2</v>
      </c>
      <c r="T6916" s="66">
        <f>(L6916*'Football Field'!$F$4)+(M6916*'Football Field'!$F$5)+(N6916*'Football Field'!$F$6)+(O6916*'Football Field'!$F$7)+(P6916*'Football Field'!$F$8)+(Q6916*'Football Field'!$F$9)+(R6916*'Football Field'!$F$10)+(S6916*'Football Field'!$F$11)</f>
        <v>129605817.59757677</v>
      </c>
    </row>
    <row r="6917" spans="2:20" x14ac:dyDescent="0.3">
      <c r="B6917" s="62">
        <f t="shared" si="972"/>
        <v>6890</v>
      </c>
      <c r="C6917" s="62">
        <v>0.53123378039607849</v>
      </c>
      <c r="D6917" s="62">
        <v>0.46830874444858051</v>
      </c>
      <c r="E6917" s="62">
        <v>0.79913723696653804</v>
      </c>
      <c r="F6917" s="62">
        <v>0.61733350813602039</v>
      </c>
      <c r="G6917" s="62">
        <v>1.141904735103505E-2</v>
      </c>
      <c r="H6917" s="62">
        <v>0.11064597833775081</v>
      </c>
      <c r="I6917" s="62">
        <v>0.78304361116739762</v>
      </c>
      <c r="J6917" s="62">
        <v>0.11717723912663713</v>
      </c>
      <c r="K6917" s="62"/>
      <c r="L6917" s="65">
        <f t="shared" si="973"/>
        <v>0.15450481701829441</v>
      </c>
      <c r="M6917" s="65">
        <f t="shared" si="974"/>
        <v>0.13620360665910178</v>
      </c>
      <c r="N6917" s="65">
        <f t="shared" si="975"/>
        <v>0.23242225386714468</v>
      </c>
      <c r="O6917" s="65">
        <f t="shared" si="976"/>
        <v>0.17954618895414221</v>
      </c>
      <c r="P6917" s="65">
        <f t="shared" si="977"/>
        <v>3.3211325909649056E-3</v>
      </c>
      <c r="Q6917" s="65">
        <f t="shared" si="978"/>
        <v>3.2180439700461777E-2</v>
      </c>
      <c r="R6917" s="65">
        <f t="shared" si="979"/>
        <v>0.22774155997865897</v>
      </c>
      <c r="S6917" s="65">
        <f t="shared" si="980"/>
        <v>3.4080001231231276E-2</v>
      </c>
      <c r="T6917" s="66">
        <f>(L6917*'Football Field'!$F$4)+(M6917*'Football Field'!$F$5)+(N6917*'Football Field'!$F$6)+(O6917*'Football Field'!$F$7)+(P6917*'Football Field'!$F$8)+(Q6917*'Football Field'!$F$9)+(R6917*'Football Field'!$F$10)+(S6917*'Football Field'!$F$11)</f>
        <v>146305780.63903463</v>
      </c>
    </row>
    <row r="6918" spans="2:20" x14ac:dyDescent="0.3">
      <c r="B6918" s="62">
        <f t="shared" si="972"/>
        <v>6891</v>
      </c>
      <c r="C6918" s="62">
        <v>0.74911300267995073</v>
      </c>
      <c r="D6918" s="62">
        <v>0.25188365615926034</v>
      </c>
      <c r="E6918" s="62">
        <v>0.42119952707564745</v>
      </c>
      <c r="F6918" s="62">
        <v>0.52666076832975006</v>
      </c>
      <c r="G6918" s="62">
        <v>0.18186299235466319</v>
      </c>
      <c r="H6918" s="62">
        <v>0.30741976386786085</v>
      </c>
      <c r="I6918" s="62">
        <v>0.17648904407470145</v>
      </c>
      <c r="J6918" s="62">
        <v>0.90767833202237502</v>
      </c>
      <c r="K6918" s="62"/>
      <c r="L6918" s="65">
        <f t="shared" si="973"/>
        <v>0.21267680082109588</v>
      </c>
      <c r="M6918" s="65">
        <f t="shared" si="974"/>
        <v>7.151098696648768E-2</v>
      </c>
      <c r="N6918" s="65">
        <f t="shared" si="975"/>
        <v>0.11958058077397828</v>
      </c>
      <c r="O6918" s="65">
        <f t="shared" si="976"/>
        <v>0.14952153670493132</v>
      </c>
      <c r="P6918" s="65">
        <f t="shared" si="977"/>
        <v>5.1631782205582538E-2</v>
      </c>
      <c r="Q6918" s="65">
        <f t="shared" si="978"/>
        <v>8.7277956269204704E-2</v>
      </c>
      <c r="R6918" s="65">
        <f t="shared" si="979"/>
        <v>5.0106092324521179E-2</v>
      </c>
      <c r="S6918" s="65">
        <f t="shared" si="980"/>
        <v>0.25769426393419853</v>
      </c>
      <c r="T6918" s="66">
        <f>(L6918*'Football Field'!$F$4)+(M6918*'Football Field'!$F$5)+(N6918*'Football Field'!$F$6)+(O6918*'Football Field'!$F$7)+(P6918*'Football Field'!$F$8)+(Q6918*'Football Field'!$F$9)+(R6918*'Football Field'!$F$10)+(S6918*'Football Field'!$F$11)</f>
        <v>124102485.68136916</v>
      </c>
    </row>
    <row r="6919" spans="2:20" x14ac:dyDescent="0.3">
      <c r="B6919" s="62">
        <f t="shared" si="972"/>
        <v>6892</v>
      </c>
      <c r="C6919" s="62">
        <v>0.65164232207204997</v>
      </c>
      <c r="D6919" s="62">
        <v>0.64744465718042832</v>
      </c>
      <c r="E6919" s="62">
        <v>0.57942862066256862</v>
      </c>
      <c r="F6919" s="62">
        <v>0.81786059452962423</v>
      </c>
      <c r="G6919" s="62">
        <v>0.40639939838778194</v>
      </c>
      <c r="H6919" s="62">
        <v>0.17751553124963459</v>
      </c>
      <c r="I6919" s="62">
        <v>0.64863571986892243</v>
      </c>
      <c r="J6919" s="62">
        <v>0.49219653515063555</v>
      </c>
      <c r="K6919" s="62"/>
      <c r="L6919" s="65">
        <f t="shared" si="973"/>
        <v>0.14739292849240981</v>
      </c>
      <c r="M6919" s="65">
        <f t="shared" si="974"/>
        <v>0.14644347186528564</v>
      </c>
      <c r="N6919" s="65">
        <f t="shared" si="975"/>
        <v>0.13105913836322439</v>
      </c>
      <c r="O6919" s="65">
        <f t="shared" si="976"/>
        <v>0.18498931705810262</v>
      </c>
      <c r="P6919" s="65">
        <f t="shared" si="977"/>
        <v>9.1922202467545872E-2</v>
      </c>
      <c r="Q6919" s="65">
        <f t="shared" si="978"/>
        <v>4.0151680020679509E-2</v>
      </c>
      <c r="R6919" s="65">
        <f t="shared" si="979"/>
        <v>0.1467128745908744</v>
      </c>
      <c r="S6919" s="65">
        <f t="shared" si="980"/>
        <v>0.11132838714187795</v>
      </c>
      <c r="T6919" s="66">
        <f>(L6919*'Football Field'!$F$4)+(M6919*'Football Field'!$F$5)+(N6919*'Football Field'!$F$6)+(O6919*'Football Field'!$F$7)+(P6919*'Football Field'!$F$8)+(Q6919*'Football Field'!$F$9)+(R6919*'Football Field'!$F$10)+(S6919*'Football Field'!$F$11)</f>
        <v>140308665.54064465</v>
      </c>
    </row>
    <row r="6920" spans="2:20" x14ac:dyDescent="0.3">
      <c r="B6920" s="62">
        <f t="shared" si="972"/>
        <v>6893</v>
      </c>
      <c r="C6920" s="62">
        <v>0.18373266116134412</v>
      </c>
      <c r="D6920" s="62">
        <v>0.36348925753284789</v>
      </c>
      <c r="E6920" s="62">
        <v>3.3749071412576437E-2</v>
      </c>
      <c r="F6920" s="62">
        <v>6.4876733211178039E-2</v>
      </c>
      <c r="G6920" s="62">
        <v>2.9346494897201536E-2</v>
      </c>
      <c r="H6920" s="62">
        <v>0.69587294863182159</v>
      </c>
      <c r="I6920" s="62">
        <v>0.74440222082635021</v>
      </c>
      <c r="J6920" s="62">
        <v>6.7441285821096431E-2</v>
      </c>
      <c r="K6920" s="62"/>
      <c r="L6920" s="65">
        <f t="shared" si="973"/>
        <v>8.4168657651585807E-2</v>
      </c>
      <c r="M6920" s="65">
        <f t="shared" si="974"/>
        <v>0.16651586432117815</v>
      </c>
      <c r="N6920" s="65">
        <f t="shared" si="975"/>
        <v>1.54605828916264E-2</v>
      </c>
      <c r="O6920" s="65">
        <f t="shared" si="976"/>
        <v>2.9720287686954675E-2</v>
      </c>
      <c r="P6920" s="65">
        <f t="shared" si="977"/>
        <v>1.3443745203839922E-2</v>
      </c>
      <c r="Q6920" s="65">
        <f t="shared" si="978"/>
        <v>0.31878214582086589</v>
      </c>
      <c r="R6920" s="65">
        <f t="shared" si="979"/>
        <v>0.34101359705878698</v>
      </c>
      <c r="S6920" s="65">
        <f t="shared" si="980"/>
        <v>3.0895119365162121E-2</v>
      </c>
      <c r="T6920" s="66">
        <f>(L6920*'Football Field'!$F$4)+(M6920*'Football Field'!$F$5)+(N6920*'Football Field'!$F$6)+(O6920*'Football Field'!$F$7)+(P6920*'Football Field'!$F$8)+(Q6920*'Football Field'!$F$9)+(R6920*'Football Field'!$F$10)+(S6920*'Football Field'!$F$11)</f>
        <v>156328700.25561124</v>
      </c>
    </row>
    <row r="6921" spans="2:20" x14ac:dyDescent="0.3">
      <c r="B6921" s="62">
        <f t="shared" si="972"/>
        <v>6894</v>
      </c>
      <c r="C6921" s="62">
        <v>0.19514505299360663</v>
      </c>
      <c r="D6921" s="62">
        <v>0.51776398011287239</v>
      </c>
      <c r="E6921" s="62">
        <v>0.23689247666707036</v>
      </c>
      <c r="F6921" s="62">
        <v>7.0743534216691439E-2</v>
      </c>
      <c r="G6921" s="62">
        <v>6.1872780198709454E-2</v>
      </c>
      <c r="H6921" s="62">
        <v>0.76019962863481172</v>
      </c>
      <c r="I6921" s="62">
        <v>0.8627578668772572</v>
      </c>
      <c r="J6921" s="62">
        <v>0.67491268452161468</v>
      </c>
      <c r="K6921" s="62"/>
      <c r="L6921" s="65">
        <f t="shared" si="973"/>
        <v>5.7730303675258644E-2</v>
      </c>
      <c r="M6921" s="65">
        <f t="shared" si="974"/>
        <v>0.15317155800514187</v>
      </c>
      <c r="N6921" s="65">
        <f t="shared" si="975"/>
        <v>7.0080560109418433E-2</v>
      </c>
      <c r="O6921" s="65">
        <f t="shared" si="976"/>
        <v>2.0928256446882357E-2</v>
      </c>
      <c r="P6921" s="65">
        <f t="shared" si="977"/>
        <v>1.8303996618459249E-2</v>
      </c>
      <c r="Q6921" s="65">
        <f t="shared" si="978"/>
        <v>0.22489197005852024</v>
      </c>
      <c r="R6921" s="65">
        <f t="shared" si="979"/>
        <v>0.25523205886584388</v>
      </c>
      <c r="S6921" s="65">
        <f t="shared" si="980"/>
        <v>0.19966129622047532</v>
      </c>
      <c r="T6921" s="66">
        <f>(L6921*'Football Field'!$F$4)+(M6921*'Football Field'!$F$5)+(N6921*'Football Field'!$F$6)+(O6921*'Football Field'!$F$7)+(P6921*'Football Field'!$F$8)+(Q6921*'Football Field'!$F$9)+(R6921*'Football Field'!$F$10)+(S6921*'Football Field'!$F$11)</f>
        <v>147665624.0657914</v>
      </c>
    </row>
    <row r="6922" spans="2:20" x14ac:dyDescent="0.3">
      <c r="B6922" s="62">
        <f t="shared" si="972"/>
        <v>6895</v>
      </c>
      <c r="C6922" s="62">
        <v>0.13689304503685884</v>
      </c>
      <c r="D6922" s="62">
        <v>0.40216619223637318</v>
      </c>
      <c r="E6922" s="62">
        <v>0.60284387190059718</v>
      </c>
      <c r="F6922" s="62">
        <v>0.52863742933074043</v>
      </c>
      <c r="G6922" s="62">
        <v>0.62406259063194769</v>
      </c>
      <c r="H6922" s="62">
        <v>0.58054272279252706</v>
      </c>
      <c r="I6922" s="62">
        <v>0.64771937524513223</v>
      </c>
      <c r="J6922" s="62">
        <v>0.16928146998369065</v>
      </c>
      <c r="K6922" s="62"/>
      <c r="L6922" s="65">
        <f t="shared" si="973"/>
        <v>3.7076816352458603E-2</v>
      </c>
      <c r="M6922" s="65">
        <f t="shared" si="974"/>
        <v>0.10892475982765033</v>
      </c>
      <c r="N6922" s="65">
        <f t="shared" si="975"/>
        <v>0.16327733466404598</v>
      </c>
      <c r="O6922" s="65">
        <f t="shared" si="976"/>
        <v>0.14317888011808247</v>
      </c>
      <c r="P6922" s="65">
        <f t="shared" si="977"/>
        <v>0.16902432157214586</v>
      </c>
      <c r="Q6922" s="65">
        <f t="shared" si="978"/>
        <v>0.15723717674582538</v>
      </c>
      <c r="R6922" s="65">
        <f t="shared" si="979"/>
        <v>0.17543164678254311</v>
      </c>
      <c r="S6922" s="65">
        <f t="shared" si="980"/>
        <v>4.584906393724815E-2</v>
      </c>
      <c r="T6922" s="66">
        <f>(L6922*'Football Field'!$F$4)+(M6922*'Football Field'!$F$5)+(N6922*'Football Field'!$F$6)+(O6922*'Football Field'!$F$7)+(P6922*'Football Field'!$F$8)+(Q6922*'Football Field'!$F$9)+(R6922*'Football Field'!$F$10)+(S6922*'Football Field'!$F$11)</f>
        <v>151304025.54322365</v>
      </c>
    </row>
    <row r="6923" spans="2:20" x14ac:dyDescent="0.3">
      <c r="B6923" s="62">
        <f t="shared" si="972"/>
        <v>6896</v>
      </c>
      <c r="C6923" s="62">
        <v>0.7230972685192345</v>
      </c>
      <c r="D6923" s="62">
        <v>0.35343766807127863</v>
      </c>
      <c r="E6923" s="62">
        <v>0.11057498432973401</v>
      </c>
      <c r="F6923" s="62">
        <v>0.83266758373134819</v>
      </c>
      <c r="G6923" s="62">
        <v>0.36920730465774665</v>
      </c>
      <c r="H6923" s="62">
        <v>0.35924075996218419</v>
      </c>
      <c r="I6923" s="62">
        <v>0.64998084740006434</v>
      </c>
      <c r="J6923" s="62">
        <v>0.61748320490088593</v>
      </c>
      <c r="K6923" s="62"/>
      <c r="L6923" s="65">
        <f t="shared" si="973"/>
        <v>0.18006801736735864</v>
      </c>
      <c r="M6923" s="65">
        <f t="shared" si="974"/>
        <v>8.8014189685526142E-2</v>
      </c>
      <c r="N6923" s="65">
        <f t="shared" si="975"/>
        <v>2.7535739748341087E-2</v>
      </c>
      <c r="O6923" s="65">
        <f t="shared" si="976"/>
        <v>0.20735357116700909</v>
      </c>
      <c r="P6923" s="65">
        <f t="shared" si="977"/>
        <v>9.1941195523266392E-2</v>
      </c>
      <c r="Q6923" s="65">
        <f t="shared" si="978"/>
        <v>8.9459294371837333E-2</v>
      </c>
      <c r="R6923" s="65">
        <f t="shared" si="979"/>
        <v>0.16186033001861902</v>
      </c>
      <c r="S6923" s="65">
        <f t="shared" si="980"/>
        <v>0.15376766211804235</v>
      </c>
      <c r="T6923" s="66">
        <f>(L6923*'Football Field'!$F$4)+(M6923*'Football Field'!$F$5)+(N6923*'Football Field'!$F$6)+(O6923*'Football Field'!$F$7)+(P6923*'Football Field'!$F$8)+(Q6923*'Football Field'!$F$9)+(R6923*'Football Field'!$F$10)+(S6923*'Football Field'!$F$11)</f>
        <v>140220182.65729293</v>
      </c>
    </row>
    <row r="6924" spans="2:20" x14ac:dyDescent="0.3">
      <c r="B6924" s="62">
        <f t="shared" si="972"/>
        <v>6897</v>
      </c>
      <c r="C6924" s="62">
        <v>0.67238285734324144</v>
      </c>
      <c r="D6924" s="62">
        <v>0.7352451335766782</v>
      </c>
      <c r="E6924" s="62">
        <v>0.23115877263152995</v>
      </c>
      <c r="F6924" s="62">
        <v>0.64751410369501783</v>
      </c>
      <c r="G6924" s="62">
        <v>0.9909013096944479</v>
      </c>
      <c r="H6924" s="62">
        <v>0.44302052710687001</v>
      </c>
      <c r="I6924" s="62">
        <v>0.86746496034528509</v>
      </c>
      <c r="J6924" s="62">
        <v>0.29052674337884599</v>
      </c>
      <c r="K6924" s="62"/>
      <c r="L6924" s="65">
        <f t="shared" si="973"/>
        <v>0.13783380580238716</v>
      </c>
      <c r="M6924" s="65">
        <f t="shared" si="974"/>
        <v>0.15072013489306535</v>
      </c>
      <c r="N6924" s="65">
        <f t="shared" si="975"/>
        <v>4.7385939466549558E-2</v>
      </c>
      <c r="O6924" s="65">
        <f t="shared" si="976"/>
        <v>0.13273588439725109</v>
      </c>
      <c r="P6924" s="65">
        <f t="shared" si="977"/>
        <v>0.20312787156623435</v>
      </c>
      <c r="Q6924" s="65">
        <f t="shared" si="978"/>
        <v>9.0816124523156391E-2</v>
      </c>
      <c r="R6924" s="65">
        <f t="shared" si="979"/>
        <v>0.17782427909754225</v>
      </c>
      <c r="S6924" s="65">
        <f t="shared" si="980"/>
        <v>5.9555960253813781E-2</v>
      </c>
      <c r="T6924" s="66">
        <f>(L6924*'Football Field'!$F$4)+(M6924*'Football Field'!$F$5)+(N6924*'Football Field'!$F$6)+(O6924*'Football Field'!$F$7)+(P6924*'Football Field'!$F$8)+(Q6924*'Football Field'!$F$9)+(R6924*'Football Field'!$F$10)+(S6924*'Football Field'!$F$11)</f>
        <v>150813987.85168827</v>
      </c>
    </row>
    <row r="6925" spans="2:20" x14ac:dyDescent="0.3">
      <c r="B6925" s="62">
        <f t="shared" si="972"/>
        <v>6898</v>
      </c>
      <c r="C6925" s="62">
        <v>0.24866812226999091</v>
      </c>
      <c r="D6925" s="62">
        <v>9.2300865278048927E-2</v>
      </c>
      <c r="E6925" s="62">
        <v>0.97655378950005467</v>
      </c>
      <c r="F6925" s="62">
        <v>5.5302679246304498E-2</v>
      </c>
      <c r="G6925" s="62">
        <v>0.29011597881229412</v>
      </c>
      <c r="H6925" s="62">
        <v>0.26871086988223436</v>
      </c>
      <c r="I6925" s="62">
        <v>0.34720726137407942</v>
      </c>
      <c r="J6925" s="62">
        <v>0.14209895622407542</v>
      </c>
      <c r="K6925" s="62"/>
      <c r="L6925" s="65">
        <f t="shared" si="973"/>
        <v>0.10271473879042729</v>
      </c>
      <c r="M6925" s="65">
        <f t="shared" si="974"/>
        <v>3.8125752431071996E-2</v>
      </c>
      <c r="N6925" s="65">
        <f t="shared" si="975"/>
        <v>0.40337485355035774</v>
      </c>
      <c r="O6925" s="65">
        <f t="shared" si="976"/>
        <v>2.284329893731802E-2</v>
      </c>
      <c r="P6925" s="65">
        <f t="shared" si="977"/>
        <v>0.11983517111324596</v>
      </c>
      <c r="Q6925" s="65">
        <f t="shared" si="978"/>
        <v>0.11099358678606555</v>
      </c>
      <c r="R6925" s="65">
        <f t="shared" si="979"/>
        <v>0.1434172697031782</v>
      </c>
      <c r="S6925" s="65">
        <f t="shared" si="980"/>
        <v>5.8695328688335303E-2</v>
      </c>
      <c r="T6925" s="66">
        <f>(L6925*'Football Field'!$F$4)+(M6925*'Football Field'!$F$5)+(N6925*'Football Field'!$F$6)+(O6925*'Football Field'!$F$7)+(P6925*'Football Field'!$F$8)+(Q6925*'Football Field'!$F$9)+(R6925*'Football Field'!$F$10)+(S6925*'Football Field'!$F$11)</f>
        <v>148266532.03756368</v>
      </c>
    </row>
    <row r="6926" spans="2:20" x14ac:dyDescent="0.3">
      <c r="B6926" s="62">
        <f t="shared" si="972"/>
        <v>6899</v>
      </c>
      <c r="C6926" s="62">
        <v>0.52974404960280763</v>
      </c>
      <c r="D6926" s="62">
        <v>0.71181975720117419</v>
      </c>
      <c r="E6926" s="62">
        <v>0.98626368585070645</v>
      </c>
      <c r="F6926" s="62">
        <v>0.99564353953424256</v>
      </c>
      <c r="G6926" s="62">
        <v>0.25099654836527863</v>
      </c>
      <c r="H6926" s="62">
        <v>0.23603119116466442</v>
      </c>
      <c r="I6926" s="62">
        <v>7.4440734338536152E-2</v>
      </c>
      <c r="J6926" s="62">
        <v>0.4291866447934839</v>
      </c>
      <c r="K6926" s="62"/>
      <c r="L6926" s="65">
        <f t="shared" si="973"/>
        <v>0.12570673744445085</v>
      </c>
      <c r="M6926" s="65">
        <f t="shared" si="974"/>
        <v>0.16891277852644429</v>
      </c>
      <c r="N6926" s="65">
        <f t="shared" si="975"/>
        <v>0.23403753246721515</v>
      </c>
      <c r="O6926" s="65">
        <f t="shared" si="976"/>
        <v>0.23626334473475777</v>
      </c>
      <c r="P6926" s="65">
        <f t="shared" si="977"/>
        <v>5.9560758121727973E-2</v>
      </c>
      <c r="Q6926" s="65">
        <f t="shared" si="978"/>
        <v>5.6009521954392912E-2</v>
      </c>
      <c r="R6926" s="65">
        <f t="shared" si="979"/>
        <v>1.7664571888410478E-2</v>
      </c>
      <c r="S6926" s="65">
        <f t="shared" si="980"/>
        <v>0.1018447548626006</v>
      </c>
      <c r="T6926" s="66">
        <f>(L6926*'Football Field'!$F$4)+(M6926*'Football Field'!$F$5)+(N6926*'Football Field'!$F$6)+(O6926*'Football Field'!$F$7)+(P6926*'Football Field'!$F$8)+(Q6926*'Football Field'!$F$9)+(R6926*'Football Field'!$F$10)+(S6926*'Football Field'!$F$11)</f>
        <v>122761397.02878949</v>
      </c>
    </row>
    <row r="6927" spans="2:20" x14ac:dyDescent="0.3">
      <c r="B6927" s="62">
        <f t="shared" si="972"/>
        <v>6900</v>
      </c>
      <c r="C6927" s="62">
        <v>0.6973979565948768</v>
      </c>
      <c r="D6927" s="62">
        <v>0.469690961418887</v>
      </c>
      <c r="E6927" s="62">
        <v>0.4527357930446988</v>
      </c>
      <c r="F6927" s="62">
        <v>3.0666656015579163E-2</v>
      </c>
      <c r="G6927" s="62">
        <v>2.4850307115954817E-2</v>
      </c>
      <c r="H6927" s="62">
        <v>0.27636670114069306</v>
      </c>
      <c r="I6927" s="62">
        <v>0.83192704645618376</v>
      </c>
      <c r="J6927" s="62">
        <v>0.57179161410551838</v>
      </c>
      <c r="K6927" s="62"/>
      <c r="L6927" s="65">
        <f t="shared" si="973"/>
        <v>0.20784178858158378</v>
      </c>
      <c r="M6927" s="65">
        <f t="shared" si="974"/>
        <v>0.13997948886823891</v>
      </c>
      <c r="N6927" s="65">
        <f t="shared" si="975"/>
        <v>0.13492643058599293</v>
      </c>
      <c r="O6927" s="65">
        <f t="shared" si="976"/>
        <v>9.1394197184273499E-3</v>
      </c>
      <c r="P6927" s="65">
        <f t="shared" si="977"/>
        <v>7.406004317821728E-3</v>
      </c>
      <c r="Q6927" s="65">
        <f t="shared" si="978"/>
        <v>8.2364092017036525E-2</v>
      </c>
      <c r="R6927" s="65">
        <f t="shared" si="979"/>
        <v>0.24793477478640175</v>
      </c>
      <c r="S6927" s="65">
        <f t="shared" si="980"/>
        <v>0.170408001124497</v>
      </c>
      <c r="T6927" s="66">
        <f>(L6927*'Football Field'!$F$4)+(M6927*'Football Field'!$F$5)+(N6927*'Football Field'!$F$6)+(O6927*'Football Field'!$F$7)+(P6927*'Football Field'!$F$8)+(Q6927*'Football Field'!$F$9)+(R6927*'Football Field'!$F$10)+(S6927*'Football Field'!$F$11)</f>
        <v>146468019.31837738</v>
      </c>
    </row>
    <row r="6928" spans="2:20" x14ac:dyDescent="0.3">
      <c r="B6928" s="62">
        <f t="shared" si="972"/>
        <v>6901</v>
      </c>
      <c r="C6928" s="62">
        <v>0.69882937394351363</v>
      </c>
      <c r="D6928" s="62">
        <v>0.13783883135507358</v>
      </c>
      <c r="E6928" s="62">
        <v>0.48787632494020383</v>
      </c>
      <c r="F6928" s="62">
        <v>0.14278405068363509</v>
      </c>
      <c r="G6928" s="62">
        <v>0.45945686171364508</v>
      </c>
      <c r="H6928" s="62">
        <v>0.15694423435056204</v>
      </c>
      <c r="I6928" s="62">
        <v>0.62324496322819145</v>
      </c>
      <c r="J6928" s="62">
        <v>0.13177353514198054</v>
      </c>
      <c r="K6928" s="62"/>
      <c r="L6928" s="65">
        <f t="shared" si="973"/>
        <v>0.24617519088521372</v>
      </c>
      <c r="M6928" s="65">
        <f t="shared" si="974"/>
        <v>4.8556202537320341E-2</v>
      </c>
      <c r="N6928" s="65">
        <f t="shared" si="975"/>
        <v>0.17186319278880108</v>
      </c>
      <c r="O6928" s="65">
        <f t="shared" si="976"/>
        <v>5.0298244811971891E-2</v>
      </c>
      <c r="P6928" s="65">
        <f t="shared" si="977"/>
        <v>0.16185192674087603</v>
      </c>
      <c r="Q6928" s="65">
        <f t="shared" si="978"/>
        <v>5.5286423682451361E-2</v>
      </c>
      <c r="R6928" s="65">
        <f t="shared" si="979"/>
        <v>0.21954922547853517</v>
      </c>
      <c r="S6928" s="65">
        <f t="shared" si="980"/>
        <v>4.6419593074830526E-2</v>
      </c>
      <c r="T6928" s="66">
        <f>(L6928*'Football Field'!$F$4)+(M6928*'Football Field'!$F$5)+(N6928*'Football Field'!$F$6)+(O6928*'Football Field'!$F$7)+(P6928*'Football Field'!$F$8)+(Q6928*'Football Field'!$F$9)+(R6928*'Football Field'!$F$10)+(S6928*'Football Field'!$F$11)</f>
        <v>155597467.90981293</v>
      </c>
    </row>
    <row r="6929" spans="2:20" x14ac:dyDescent="0.3">
      <c r="B6929" s="62">
        <f t="shared" si="972"/>
        <v>6902</v>
      </c>
      <c r="C6929" s="62">
        <v>0.36869291525518977</v>
      </c>
      <c r="D6929" s="62">
        <v>0.17656228498922444</v>
      </c>
      <c r="E6929" s="62">
        <v>0.52986111694589444</v>
      </c>
      <c r="F6929" s="62">
        <v>0.9589054686146824</v>
      </c>
      <c r="G6929" s="62">
        <v>0.44858196169276465</v>
      </c>
      <c r="H6929" s="62">
        <v>0.57913411286578131</v>
      </c>
      <c r="I6929" s="62">
        <v>0.99705236352992888</v>
      </c>
      <c r="J6929" s="62">
        <v>0.18479463789306683</v>
      </c>
      <c r="K6929" s="62"/>
      <c r="L6929" s="65">
        <f t="shared" si="973"/>
        <v>8.6882418347578788E-2</v>
      </c>
      <c r="M6929" s="65">
        <f t="shared" si="974"/>
        <v>4.1606870308914343E-2</v>
      </c>
      <c r="N6929" s="65">
        <f t="shared" si="975"/>
        <v>0.12486167573018088</v>
      </c>
      <c r="O6929" s="65">
        <f t="shared" si="976"/>
        <v>0.22596589907971984</v>
      </c>
      <c r="P6929" s="65">
        <f t="shared" si="977"/>
        <v>0.1057082575942439</v>
      </c>
      <c r="Q6929" s="65">
        <f t="shared" si="978"/>
        <v>0.1364728482469815</v>
      </c>
      <c r="R6929" s="65">
        <f t="shared" si="979"/>
        <v>0.23495520792063856</v>
      </c>
      <c r="S6929" s="65">
        <f t="shared" si="980"/>
        <v>4.3546822771742343E-2</v>
      </c>
      <c r="T6929" s="66">
        <f>(L6929*'Football Field'!$F$4)+(M6929*'Football Field'!$F$5)+(N6929*'Football Field'!$F$6)+(O6929*'Football Field'!$F$7)+(P6929*'Football Field'!$F$8)+(Q6929*'Football Field'!$F$9)+(R6929*'Football Field'!$F$10)+(S6929*'Football Field'!$F$11)</f>
        <v>153915968.54215914</v>
      </c>
    </row>
    <row r="6930" spans="2:20" x14ac:dyDescent="0.3">
      <c r="B6930" s="62">
        <f t="shared" si="972"/>
        <v>6903</v>
      </c>
      <c r="C6930" s="62">
        <v>0.9669523642456872</v>
      </c>
      <c r="D6930" s="62">
        <v>0.80734790624031116</v>
      </c>
      <c r="E6930" s="62">
        <v>6.6973357843722159E-2</v>
      </c>
      <c r="F6930" s="62">
        <v>0.8659935176490956</v>
      </c>
      <c r="G6930" s="62">
        <v>0.14155610559311005</v>
      </c>
      <c r="H6930" s="62">
        <v>5.5252627738892945E-2</v>
      </c>
      <c r="I6930" s="62">
        <v>0.5713467908982599</v>
      </c>
      <c r="J6930" s="62">
        <v>1.2287158940024745E-2</v>
      </c>
      <c r="K6930" s="62"/>
      <c r="L6930" s="65">
        <f t="shared" si="973"/>
        <v>0.27724564588608402</v>
      </c>
      <c r="M6930" s="65">
        <f t="shared" si="974"/>
        <v>0.23148368006213396</v>
      </c>
      <c r="N6930" s="65">
        <f t="shared" si="975"/>
        <v>1.9202674856715826E-2</v>
      </c>
      <c r="O6930" s="65">
        <f t="shared" si="976"/>
        <v>0.24829861429738603</v>
      </c>
      <c r="P6930" s="65">
        <f t="shared" si="977"/>
        <v>4.0587122360361459E-2</v>
      </c>
      <c r="Q6930" s="65">
        <f t="shared" si="978"/>
        <v>1.584209422386865E-2</v>
      </c>
      <c r="R6930" s="65">
        <f t="shared" si="979"/>
        <v>0.1638171805816917</v>
      </c>
      <c r="S6930" s="65">
        <f t="shared" si="980"/>
        <v>3.5229877317581892E-3</v>
      </c>
      <c r="T6930" s="66">
        <f>(L6930*'Football Field'!$F$4)+(M6930*'Football Field'!$F$5)+(N6930*'Football Field'!$F$6)+(O6930*'Football Field'!$F$7)+(P6930*'Football Field'!$F$8)+(Q6930*'Football Field'!$F$9)+(R6930*'Football Field'!$F$10)+(S6930*'Football Field'!$F$11)</f>
        <v>134265622.24167547</v>
      </c>
    </row>
    <row r="6931" spans="2:20" x14ac:dyDescent="0.3">
      <c r="B6931" s="62">
        <f t="shared" si="972"/>
        <v>6904</v>
      </c>
      <c r="C6931" s="62">
        <v>0.8917070920454101</v>
      </c>
      <c r="D6931" s="62">
        <v>0.15882352165294089</v>
      </c>
      <c r="E6931" s="62">
        <v>0.29105623671637604</v>
      </c>
      <c r="F6931" s="62">
        <v>0.57498203104591461</v>
      </c>
      <c r="G6931" s="62">
        <v>0.55789372886306021</v>
      </c>
      <c r="H6931" s="62">
        <v>9.4002164749961703E-2</v>
      </c>
      <c r="I6931" s="62">
        <v>0.80533510332878411</v>
      </c>
      <c r="J6931" s="62">
        <v>0.90322939632399712</v>
      </c>
      <c r="K6931" s="62"/>
      <c r="L6931" s="65">
        <f t="shared" si="973"/>
        <v>0.20848748857405072</v>
      </c>
      <c r="M6931" s="65">
        <f t="shared" si="974"/>
        <v>3.713407401521681E-2</v>
      </c>
      <c r="N6931" s="65">
        <f t="shared" si="975"/>
        <v>6.8051027482151555E-2</v>
      </c>
      <c r="O6931" s="65">
        <f t="shared" si="976"/>
        <v>0.1344349065935935</v>
      </c>
      <c r="P6931" s="65">
        <f t="shared" si="977"/>
        <v>0.13043953946252626</v>
      </c>
      <c r="Q6931" s="65">
        <f t="shared" si="978"/>
        <v>2.1978377680375825E-2</v>
      </c>
      <c r="R6931" s="65">
        <f t="shared" si="979"/>
        <v>0.18829310056108808</v>
      </c>
      <c r="S6931" s="65">
        <f t="shared" si="980"/>
        <v>0.2111814856309972</v>
      </c>
      <c r="T6931" s="66">
        <f>(L6931*'Football Field'!$F$4)+(M6931*'Football Field'!$F$5)+(N6931*'Football Field'!$F$6)+(O6931*'Football Field'!$F$7)+(P6931*'Football Field'!$F$8)+(Q6931*'Football Field'!$F$9)+(R6931*'Football Field'!$F$10)+(S6931*'Football Field'!$F$11)</f>
        <v>148059106.56683633</v>
      </c>
    </row>
    <row r="6932" spans="2:20" x14ac:dyDescent="0.3">
      <c r="B6932" s="62">
        <f t="shared" si="972"/>
        <v>6905</v>
      </c>
      <c r="C6932" s="62">
        <v>0.52543968510957462</v>
      </c>
      <c r="D6932" s="62">
        <v>0.70240458676018147</v>
      </c>
      <c r="E6932" s="62">
        <v>0.7586882345821051</v>
      </c>
      <c r="F6932" s="62">
        <v>0.78875579294173825</v>
      </c>
      <c r="G6932" s="62">
        <v>0.62171525827554019</v>
      </c>
      <c r="H6932" s="62">
        <v>0.72410259802838228</v>
      </c>
      <c r="I6932" s="62">
        <v>0.38115448753665049</v>
      </c>
      <c r="J6932" s="62">
        <v>0.87684596455208108</v>
      </c>
      <c r="K6932" s="62"/>
      <c r="L6932" s="65">
        <f t="shared" si="973"/>
        <v>9.7681589792067147E-2</v>
      </c>
      <c r="M6932" s="65">
        <f t="shared" si="974"/>
        <v>0.13058015725946967</v>
      </c>
      <c r="N6932" s="65">
        <f t="shared" si="975"/>
        <v>0.14104353936467895</v>
      </c>
      <c r="O6932" s="65">
        <f t="shared" si="976"/>
        <v>0.14663323307257281</v>
      </c>
      <c r="P6932" s="65">
        <f t="shared" si="977"/>
        <v>0.11557964985776778</v>
      </c>
      <c r="Q6932" s="65">
        <f t="shared" si="978"/>
        <v>0.13461391469361181</v>
      </c>
      <c r="R6932" s="65">
        <f t="shared" si="979"/>
        <v>7.0858325615805712E-2</v>
      </c>
      <c r="S6932" s="65">
        <f t="shared" si="980"/>
        <v>0.1630095903440261</v>
      </c>
      <c r="T6932" s="66">
        <f>(L6932*'Football Field'!$F$4)+(M6932*'Football Field'!$F$5)+(N6932*'Football Field'!$F$6)+(O6932*'Football Field'!$F$7)+(P6932*'Football Field'!$F$8)+(Q6932*'Football Field'!$F$9)+(R6932*'Football Field'!$F$10)+(S6932*'Football Field'!$F$11)</f>
        <v>132397131.47600269</v>
      </c>
    </row>
    <row r="6933" spans="2:20" x14ac:dyDescent="0.3">
      <c r="B6933" s="62">
        <f t="shared" si="972"/>
        <v>6906</v>
      </c>
      <c r="C6933" s="62">
        <v>0.68863477801651851</v>
      </c>
      <c r="D6933" s="62">
        <v>0.46564636791392111</v>
      </c>
      <c r="E6933" s="62">
        <v>0.36077543096369025</v>
      </c>
      <c r="F6933" s="62">
        <v>0.63701602915103128</v>
      </c>
      <c r="G6933" s="62">
        <v>0.17559577451548869</v>
      </c>
      <c r="H6933" s="62">
        <v>3.1636378984954194E-2</v>
      </c>
      <c r="I6933" s="62">
        <v>0.82426189668233241</v>
      </c>
      <c r="J6933" s="62">
        <v>0.79593283546875659</v>
      </c>
      <c r="K6933" s="62"/>
      <c r="L6933" s="65">
        <f t="shared" si="973"/>
        <v>0.1730455750662537</v>
      </c>
      <c r="M6933" s="65">
        <f t="shared" si="974"/>
        <v>0.1170112897075378</v>
      </c>
      <c r="N6933" s="65">
        <f t="shared" si="975"/>
        <v>9.0658494043398069E-2</v>
      </c>
      <c r="O6933" s="65">
        <f t="shared" si="976"/>
        <v>0.16007440897534433</v>
      </c>
      <c r="P6933" s="65">
        <f t="shared" si="977"/>
        <v>4.4125090324015084E-2</v>
      </c>
      <c r="Q6933" s="65">
        <f t="shared" si="978"/>
        <v>7.949838679704356E-3</v>
      </c>
      <c r="R6933" s="65">
        <f t="shared" si="979"/>
        <v>0.20712702650224527</v>
      </c>
      <c r="S6933" s="65">
        <f t="shared" si="980"/>
        <v>0.20000827670150148</v>
      </c>
      <c r="T6933" s="66">
        <f>(L6933*'Football Field'!$F$4)+(M6933*'Football Field'!$F$5)+(N6933*'Football Field'!$F$6)+(O6933*'Football Field'!$F$7)+(P6933*'Football Field'!$F$8)+(Q6933*'Football Field'!$F$9)+(R6933*'Football Field'!$F$10)+(S6933*'Football Field'!$F$11)</f>
        <v>144199236.25460312</v>
      </c>
    </row>
    <row r="6934" spans="2:20" x14ac:dyDescent="0.3">
      <c r="B6934" s="62">
        <f t="shared" si="972"/>
        <v>6907</v>
      </c>
      <c r="C6934" s="62">
        <v>0.88394506816159435</v>
      </c>
      <c r="D6934" s="62">
        <v>0.62374331828965701</v>
      </c>
      <c r="E6934" s="62">
        <v>0.6331367256290048</v>
      </c>
      <c r="F6934" s="62">
        <v>0.99010682766467273</v>
      </c>
      <c r="G6934" s="62">
        <v>0.70059294596256794</v>
      </c>
      <c r="H6934" s="62">
        <v>0.57475269266134843</v>
      </c>
      <c r="I6934" s="62">
        <v>0.32557239707736807</v>
      </c>
      <c r="J6934" s="62">
        <v>0.64941855133046056</v>
      </c>
      <c r="K6934" s="62"/>
      <c r="L6934" s="65">
        <f t="shared" si="973"/>
        <v>0.16426332634455407</v>
      </c>
      <c r="M6934" s="65">
        <f t="shared" si="974"/>
        <v>0.11591008982100975</v>
      </c>
      <c r="N6934" s="65">
        <f t="shared" si="975"/>
        <v>0.11765566473380347</v>
      </c>
      <c r="O6934" s="65">
        <f t="shared" si="976"/>
        <v>0.1839913438138232</v>
      </c>
      <c r="P6934" s="65">
        <f t="shared" si="977"/>
        <v>0.1301910399892674</v>
      </c>
      <c r="Q6934" s="65">
        <f t="shared" si="978"/>
        <v>0.10680617215094071</v>
      </c>
      <c r="R6934" s="65">
        <f t="shared" si="979"/>
        <v>6.0501050162680273E-2</v>
      </c>
      <c r="S6934" s="65">
        <f t="shared" si="980"/>
        <v>0.12068131298392126</v>
      </c>
      <c r="T6934" s="66">
        <f>(L6934*'Football Field'!$F$4)+(M6934*'Football Field'!$F$5)+(N6934*'Football Field'!$F$6)+(O6934*'Football Field'!$F$7)+(P6934*'Football Field'!$F$8)+(Q6934*'Football Field'!$F$9)+(R6934*'Football Field'!$F$10)+(S6934*'Football Field'!$F$11)</f>
        <v>131210062.33221449</v>
      </c>
    </row>
    <row r="6935" spans="2:20" x14ac:dyDescent="0.3">
      <c r="B6935" s="62">
        <f t="shared" si="972"/>
        <v>6908</v>
      </c>
      <c r="C6935" s="62">
        <v>0.75064319736618734</v>
      </c>
      <c r="D6935" s="62">
        <v>0.96372631729872826</v>
      </c>
      <c r="E6935" s="62">
        <v>0.67635427845270801</v>
      </c>
      <c r="F6935" s="62">
        <v>8.2827006037687889E-2</v>
      </c>
      <c r="G6935" s="62">
        <v>0.72243441945341591</v>
      </c>
      <c r="H6935" s="62">
        <v>0.5332578444481304</v>
      </c>
      <c r="I6935" s="62">
        <v>0.78456168870928522</v>
      </c>
      <c r="J6935" s="62">
        <v>0.57673020608281744</v>
      </c>
      <c r="K6935" s="62"/>
      <c r="L6935" s="65">
        <f t="shared" si="973"/>
        <v>0.14745860770660077</v>
      </c>
      <c r="M6935" s="65">
        <f t="shared" si="974"/>
        <v>0.18931729676323786</v>
      </c>
      <c r="N6935" s="65">
        <f t="shared" si="975"/>
        <v>0.1328650690061278</v>
      </c>
      <c r="O6935" s="65">
        <f t="shared" si="976"/>
        <v>1.6270786218642724E-2</v>
      </c>
      <c r="P6935" s="65">
        <f t="shared" si="977"/>
        <v>0.14191719051835866</v>
      </c>
      <c r="Q6935" s="65">
        <f t="shared" si="978"/>
        <v>0.10475477506070639</v>
      </c>
      <c r="R6935" s="65">
        <f t="shared" si="979"/>
        <v>0.15412165817653217</v>
      </c>
      <c r="S6935" s="65">
        <f t="shared" si="980"/>
        <v>0.11329461654979354</v>
      </c>
      <c r="T6935" s="66">
        <f>(L6935*'Football Field'!$F$4)+(M6935*'Football Field'!$F$5)+(N6935*'Football Field'!$F$6)+(O6935*'Football Field'!$F$7)+(P6935*'Football Field'!$F$8)+(Q6935*'Football Field'!$F$9)+(R6935*'Football Field'!$F$10)+(S6935*'Football Field'!$F$11)</f>
        <v>144161408.44767803</v>
      </c>
    </row>
    <row r="6936" spans="2:20" x14ac:dyDescent="0.3">
      <c r="B6936" s="62">
        <f t="shared" si="972"/>
        <v>6909</v>
      </c>
      <c r="C6936" s="62">
        <v>0.6772045926173097</v>
      </c>
      <c r="D6936" s="62">
        <v>0.41683171543769715</v>
      </c>
      <c r="E6936" s="62">
        <v>0.11464925033076989</v>
      </c>
      <c r="F6936" s="62">
        <v>0.79030607481938064</v>
      </c>
      <c r="G6936" s="62">
        <v>0.8175337824405563</v>
      </c>
      <c r="H6936" s="62">
        <v>7.4103450287310579E-2</v>
      </c>
      <c r="I6936" s="62">
        <v>0.60191371782790437</v>
      </c>
      <c r="J6936" s="62">
        <v>0.63138820067593271</v>
      </c>
      <c r="K6936" s="62"/>
      <c r="L6936" s="65">
        <f t="shared" si="973"/>
        <v>0.1642133750578417</v>
      </c>
      <c r="M6936" s="65">
        <f t="shared" si="974"/>
        <v>0.10107631219485103</v>
      </c>
      <c r="N6936" s="65">
        <f t="shared" si="975"/>
        <v>2.7800963770643321E-2</v>
      </c>
      <c r="O6936" s="65">
        <f t="shared" si="976"/>
        <v>0.19163902502968413</v>
      </c>
      <c r="P6936" s="65">
        <f t="shared" si="977"/>
        <v>0.19824139278132757</v>
      </c>
      <c r="Q6936" s="65">
        <f t="shared" si="978"/>
        <v>1.7969130463335283E-2</v>
      </c>
      <c r="R6936" s="65">
        <f t="shared" si="979"/>
        <v>0.14595630947528088</v>
      </c>
      <c r="S6936" s="65">
        <f t="shared" si="980"/>
        <v>0.15310349122703598</v>
      </c>
      <c r="T6936" s="66">
        <f>(L6936*'Football Field'!$F$4)+(M6936*'Football Field'!$F$5)+(N6936*'Football Field'!$F$6)+(O6936*'Football Field'!$F$7)+(P6936*'Football Field'!$F$8)+(Q6936*'Football Field'!$F$9)+(R6936*'Football Field'!$F$10)+(S6936*'Football Field'!$F$11)</f>
        <v>146653361.75299811</v>
      </c>
    </row>
    <row r="6937" spans="2:20" x14ac:dyDescent="0.3">
      <c r="B6937" s="62">
        <f t="shared" si="972"/>
        <v>6910</v>
      </c>
      <c r="C6937" s="62">
        <v>0.48797926519913548</v>
      </c>
      <c r="D6937" s="62">
        <v>0.47775500448394825</v>
      </c>
      <c r="E6937" s="62">
        <v>0.37471795531400454</v>
      </c>
      <c r="F6937" s="62">
        <v>0.61729753940273169</v>
      </c>
      <c r="G6937" s="62">
        <v>0.86510838716092886</v>
      </c>
      <c r="H6937" s="62">
        <v>0.68042744514221642</v>
      </c>
      <c r="I6937" s="62">
        <v>0.62937027372346499</v>
      </c>
      <c r="J6937" s="62">
        <v>0.88167174162625606</v>
      </c>
      <c r="K6937" s="62"/>
      <c r="L6937" s="65">
        <f t="shared" si="973"/>
        <v>9.7316989026844658E-2</v>
      </c>
      <c r="M6937" s="65">
        <f t="shared" si="974"/>
        <v>9.527797971069793E-2</v>
      </c>
      <c r="N6937" s="65">
        <f t="shared" si="975"/>
        <v>7.4729452142958092E-2</v>
      </c>
      <c r="O6937" s="65">
        <f t="shared" si="976"/>
        <v>0.12310674275030709</v>
      </c>
      <c r="P6937" s="65">
        <f t="shared" si="977"/>
        <v>0.17252729659735663</v>
      </c>
      <c r="Q6937" s="65">
        <f t="shared" si="978"/>
        <v>0.13569664724472874</v>
      </c>
      <c r="R6937" s="65">
        <f t="shared" si="979"/>
        <v>0.125514390446025</v>
      </c>
      <c r="S6937" s="65">
        <f t="shared" si="980"/>
        <v>0.17583050208108184</v>
      </c>
      <c r="T6937" s="66">
        <f>(L6937*'Football Field'!$F$4)+(M6937*'Football Field'!$F$5)+(N6937*'Football Field'!$F$6)+(O6937*'Football Field'!$F$7)+(P6937*'Football Field'!$F$8)+(Q6937*'Football Field'!$F$9)+(R6937*'Football Field'!$F$10)+(S6937*'Football Field'!$F$11)</f>
        <v>142963711.95785284</v>
      </c>
    </row>
    <row r="6938" spans="2:20" x14ac:dyDescent="0.3">
      <c r="B6938" s="62">
        <f t="shared" si="972"/>
        <v>6911</v>
      </c>
      <c r="C6938" s="62">
        <v>0.87563406893917173</v>
      </c>
      <c r="D6938" s="62">
        <v>0.91719293490382781</v>
      </c>
      <c r="E6938" s="62">
        <v>0.26075020774975555</v>
      </c>
      <c r="F6938" s="62">
        <v>0.64352329350614279</v>
      </c>
      <c r="G6938" s="62">
        <v>0.77685055794267743</v>
      </c>
      <c r="H6938" s="62">
        <v>0.62759649607793577</v>
      </c>
      <c r="I6938" s="62">
        <v>0.76209156800135003</v>
      </c>
      <c r="J6938" s="62">
        <v>0.49259805049142324</v>
      </c>
      <c r="K6938" s="62"/>
      <c r="L6938" s="65">
        <f t="shared" si="973"/>
        <v>0.16347933071356521</v>
      </c>
      <c r="M6938" s="65">
        <f t="shared" si="974"/>
        <v>0.17123829742593591</v>
      </c>
      <c r="N6938" s="65">
        <f t="shared" si="975"/>
        <v>4.8681602233677297E-2</v>
      </c>
      <c r="O6938" s="65">
        <f t="shared" si="976"/>
        <v>0.12014465979884298</v>
      </c>
      <c r="P6938" s="65">
        <f t="shared" si="977"/>
        <v>0.14503662406693194</v>
      </c>
      <c r="Q6938" s="65">
        <f t="shared" si="978"/>
        <v>0.11717115491097561</v>
      </c>
      <c r="R6938" s="65">
        <f t="shared" si="979"/>
        <v>0.14228114676973228</v>
      </c>
      <c r="S6938" s="65">
        <f t="shared" si="980"/>
        <v>9.1967184080338799E-2</v>
      </c>
      <c r="T6938" s="66">
        <f>(L6938*'Football Field'!$F$4)+(M6938*'Football Field'!$F$5)+(N6938*'Football Field'!$F$6)+(O6938*'Football Field'!$F$7)+(P6938*'Football Field'!$F$8)+(Q6938*'Football Field'!$F$9)+(R6938*'Football Field'!$F$10)+(S6938*'Football Field'!$F$11)</f>
        <v>141124095.39757353</v>
      </c>
    </row>
    <row r="6939" spans="2:20" x14ac:dyDescent="0.3">
      <c r="B6939" s="62">
        <f t="shared" si="972"/>
        <v>6912</v>
      </c>
      <c r="C6939" s="62">
        <v>0.3837674246248941</v>
      </c>
      <c r="D6939" s="62">
        <v>0.77010874589646983</v>
      </c>
      <c r="E6939" s="62">
        <v>0.55312833186562027</v>
      </c>
      <c r="F6939" s="62">
        <v>0.40481035549507949</v>
      </c>
      <c r="G6939" s="62">
        <v>0.72805039279565886</v>
      </c>
      <c r="H6939" s="62">
        <v>0.13426173143602704</v>
      </c>
      <c r="I6939" s="62">
        <v>1.1481371424636566E-2</v>
      </c>
      <c r="J6939" s="62">
        <v>0.90133043789101963</v>
      </c>
      <c r="K6939" s="62"/>
      <c r="L6939" s="65">
        <f t="shared" si="973"/>
        <v>9.8732561848180064E-2</v>
      </c>
      <c r="M6939" s="65">
        <f t="shared" si="974"/>
        <v>0.19812731489225882</v>
      </c>
      <c r="N6939" s="65">
        <f t="shared" si="975"/>
        <v>0.14230435866015004</v>
      </c>
      <c r="O6939" s="65">
        <f t="shared" si="976"/>
        <v>0.10414631596146441</v>
      </c>
      <c r="P6939" s="65">
        <f t="shared" si="977"/>
        <v>0.18730688386474986</v>
      </c>
      <c r="Q6939" s="65">
        <f t="shared" si="978"/>
        <v>3.4541766320599264E-2</v>
      </c>
      <c r="R6939" s="65">
        <f t="shared" si="979"/>
        <v>2.9538338627695085E-3</v>
      </c>
      <c r="S6939" s="65">
        <f t="shared" si="980"/>
        <v>0.23188696458982805</v>
      </c>
      <c r="T6939" s="66">
        <f>(L6939*'Football Field'!$F$4)+(M6939*'Football Field'!$F$5)+(N6939*'Football Field'!$F$6)+(O6939*'Football Field'!$F$7)+(P6939*'Football Field'!$F$8)+(Q6939*'Football Field'!$F$9)+(R6939*'Football Field'!$F$10)+(S6939*'Football Field'!$F$11)</f>
        <v>128897409.80055553</v>
      </c>
    </row>
    <row r="6940" spans="2:20" x14ac:dyDescent="0.3">
      <c r="B6940" s="62">
        <f t="shared" si="972"/>
        <v>6913</v>
      </c>
      <c r="C6940" s="62">
        <v>0.44166079038739292</v>
      </c>
      <c r="D6940" s="62">
        <v>5.5511208501937137E-3</v>
      </c>
      <c r="E6940" s="62">
        <v>0.16626115673913422</v>
      </c>
      <c r="F6940" s="62">
        <v>0.13185522035820618</v>
      </c>
      <c r="G6940" s="62">
        <v>0.34748386376262475</v>
      </c>
      <c r="H6940" s="62">
        <v>0.91265348844180716</v>
      </c>
      <c r="I6940" s="62">
        <v>0.14673698779117805</v>
      </c>
      <c r="J6940" s="62">
        <v>0.4622276334174521</v>
      </c>
      <c r="K6940" s="62"/>
      <c r="L6940" s="65">
        <f t="shared" si="973"/>
        <v>0.1689319454603091</v>
      </c>
      <c r="M6940" s="65">
        <f t="shared" si="974"/>
        <v>2.1232621620904412E-3</v>
      </c>
      <c r="N6940" s="65">
        <f t="shared" si="975"/>
        <v>6.3593647599524503E-2</v>
      </c>
      <c r="O6940" s="65">
        <f t="shared" si="976"/>
        <v>5.0433634542635969E-2</v>
      </c>
      <c r="P6940" s="65">
        <f t="shared" si="977"/>
        <v>0.13290997616065672</v>
      </c>
      <c r="Q6940" s="65">
        <f t="shared" si="978"/>
        <v>0.34908312598539676</v>
      </c>
      <c r="R6940" s="65">
        <f t="shared" si="979"/>
        <v>5.6125799160950181E-2</v>
      </c>
      <c r="S6940" s="65">
        <f t="shared" si="980"/>
        <v>0.1767986089284363</v>
      </c>
      <c r="T6940" s="66">
        <f>(L6940*'Football Field'!$F$4)+(M6940*'Football Field'!$F$5)+(N6940*'Football Field'!$F$6)+(O6940*'Football Field'!$F$7)+(P6940*'Football Field'!$F$8)+(Q6940*'Football Field'!$F$9)+(R6940*'Football Field'!$F$10)+(S6940*'Football Field'!$F$11)</f>
        <v>129234785.62936817</v>
      </c>
    </row>
    <row r="6941" spans="2:20" x14ac:dyDescent="0.3">
      <c r="B6941" s="62">
        <f t="shared" si="972"/>
        <v>6914</v>
      </c>
      <c r="C6941" s="62">
        <v>0.89473933428742447</v>
      </c>
      <c r="D6941" s="62">
        <v>0.39560945805766068</v>
      </c>
      <c r="E6941" s="62">
        <v>0.21566465060916962</v>
      </c>
      <c r="F6941" s="62">
        <v>0.38943069861699653</v>
      </c>
      <c r="G6941" s="62">
        <v>0.9752306423615188</v>
      </c>
      <c r="H6941" s="62">
        <v>0.94318118911636128</v>
      </c>
      <c r="I6941" s="62">
        <v>0.13370770333326309</v>
      </c>
      <c r="J6941" s="62">
        <v>0.79455709591293744</v>
      </c>
      <c r="K6941" s="62"/>
      <c r="L6941" s="65">
        <f t="shared" si="973"/>
        <v>0.18867915374798502</v>
      </c>
      <c r="M6941" s="65">
        <f t="shared" si="974"/>
        <v>8.3424585128432635E-2</v>
      </c>
      <c r="N6941" s="65">
        <f t="shared" si="975"/>
        <v>4.5478523421237392E-2</v>
      </c>
      <c r="O6941" s="65">
        <f t="shared" si="976"/>
        <v>8.2121632349000689E-2</v>
      </c>
      <c r="P6941" s="65">
        <f t="shared" si="977"/>
        <v>0.2056528479955767</v>
      </c>
      <c r="Q6941" s="65">
        <f t="shared" si="978"/>
        <v>0.19889438384333527</v>
      </c>
      <c r="R6941" s="65">
        <f t="shared" si="979"/>
        <v>2.8195760874420845E-2</v>
      </c>
      <c r="S6941" s="65">
        <f t="shared" si="980"/>
        <v>0.16755311264001135</v>
      </c>
      <c r="T6941" s="66">
        <f>(L6941*'Football Field'!$F$4)+(M6941*'Football Field'!$F$5)+(N6941*'Football Field'!$F$6)+(O6941*'Football Field'!$F$7)+(P6941*'Football Field'!$F$8)+(Q6941*'Football Field'!$F$9)+(R6941*'Football Field'!$F$10)+(S6941*'Football Field'!$F$11)</f>
        <v>130648496.55112347</v>
      </c>
    </row>
    <row r="6942" spans="2:20" x14ac:dyDescent="0.3">
      <c r="B6942" s="62">
        <f t="shared" ref="B6942:B7005" si="981">B6941+1</f>
        <v>6915</v>
      </c>
      <c r="C6942" s="62">
        <v>0.70376910874668752</v>
      </c>
      <c r="D6942" s="62">
        <v>0.5499968243431359</v>
      </c>
      <c r="E6942" s="62">
        <v>0.21609928973949655</v>
      </c>
      <c r="F6942" s="62">
        <v>0.85425551201282812</v>
      </c>
      <c r="G6942" s="62">
        <v>0.48718100694685018</v>
      </c>
      <c r="H6942" s="62">
        <v>0.74007115051376626</v>
      </c>
      <c r="I6942" s="62">
        <v>0.77497130230635958</v>
      </c>
      <c r="J6942" s="62">
        <v>0.88764987440907195</v>
      </c>
      <c r="K6942" s="62"/>
      <c r="L6942" s="65">
        <f t="shared" si="973"/>
        <v>0.13497696764338829</v>
      </c>
      <c r="M6942" s="65">
        <f t="shared" si="974"/>
        <v>0.10548474299409805</v>
      </c>
      <c r="N6942" s="65">
        <f t="shared" si="975"/>
        <v>4.1446017559469223E-2</v>
      </c>
      <c r="O6942" s="65">
        <f t="shared" si="976"/>
        <v>0.16383898805885791</v>
      </c>
      <c r="P6942" s="65">
        <f t="shared" si="977"/>
        <v>9.3437200061600223E-2</v>
      </c>
      <c r="Q6942" s="65">
        <f t="shared" si="978"/>
        <v>0.14193939247290377</v>
      </c>
      <c r="R6942" s="65">
        <f t="shared" si="979"/>
        <v>0.14863294665240923</v>
      </c>
      <c r="S6942" s="65">
        <f t="shared" si="980"/>
        <v>0.17024374455727334</v>
      </c>
      <c r="T6942" s="66">
        <f>(L6942*'Football Field'!$F$4)+(M6942*'Football Field'!$F$5)+(N6942*'Football Field'!$F$6)+(O6942*'Football Field'!$F$7)+(P6942*'Football Field'!$F$8)+(Q6942*'Football Field'!$F$9)+(R6942*'Football Field'!$F$10)+(S6942*'Football Field'!$F$11)</f>
        <v>138849631.42747143</v>
      </c>
    </row>
    <row r="6943" spans="2:20" x14ac:dyDescent="0.3">
      <c r="B6943" s="62">
        <f t="shared" si="981"/>
        <v>6916</v>
      </c>
      <c r="C6943" s="62">
        <v>0.43878109657348718</v>
      </c>
      <c r="D6943" s="62">
        <v>0.8132885464489692</v>
      </c>
      <c r="E6943" s="62">
        <v>8.0124254126787364E-2</v>
      </c>
      <c r="F6943" s="62">
        <v>0.53487157074863889</v>
      </c>
      <c r="G6943" s="62">
        <v>4.8065113105145274E-2</v>
      </c>
      <c r="H6943" s="62">
        <v>0.13069399535087656</v>
      </c>
      <c r="I6943" s="62">
        <v>8.7760471918220673E-2</v>
      </c>
      <c r="J6943" s="62">
        <v>3.3189070654681907E-2</v>
      </c>
      <c r="K6943" s="62"/>
      <c r="L6943" s="65">
        <f t="shared" si="973"/>
        <v>0.20250430939742506</v>
      </c>
      <c r="M6943" s="65">
        <f t="shared" si="974"/>
        <v>0.37534532988228014</v>
      </c>
      <c r="N6943" s="65">
        <f t="shared" si="975"/>
        <v>3.6978591089352933E-2</v>
      </c>
      <c r="O6943" s="65">
        <f t="shared" si="976"/>
        <v>0.24685155968798367</v>
      </c>
      <c r="P6943" s="65">
        <f t="shared" si="977"/>
        <v>2.2182798236925455E-2</v>
      </c>
      <c r="Q6943" s="65">
        <f t="shared" si="978"/>
        <v>6.0317314208833496E-2</v>
      </c>
      <c r="R6943" s="65">
        <f t="shared" si="979"/>
        <v>4.0502824522238627E-2</v>
      </c>
      <c r="S6943" s="65">
        <f t="shared" si="980"/>
        <v>1.5317272974960721E-2</v>
      </c>
      <c r="T6943" s="66">
        <f>(L6943*'Football Field'!$F$4)+(M6943*'Football Field'!$F$5)+(N6943*'Football Field'!$F$6)+(O6943*'Football Field'!$F$7)+(P6943*'Football Field'!$F$8)+(Q6943*'Football Field'!$F$9)+(R6943*'Football Field'!$F$10)+(S6943*'Football Field'!$F$11)</f>
        <v>116085742.86396945</v>
      </c>
    </row>
    <row r="6944" spans="2:20" x14ac:dyDescent="0.3">
      <c r="B6944" s="62">
        <f t="shared" si="981"/>
        <v>6917</v>
      </c>
      <c r="C6944" s="62">
        <v>0.57543352715469165</v>
      </c>
      <c r="D6944" s="62">
        <v>0.86610435309986167</v>
      </c>
      <c r="E6944" s="62">
        <v>0.4936166423617081</v>
      </c>
      <c r="F6944" s="62">
        <v>0.74407300454476855</v>
      </c>
      <c r="G6944" s="62">
        <v>9.035363016685849E-2</v>
      </c>
      <c r="H6944" s="62">
        <v>0.67677391313218682</v>
      </c>
      <c r="I6944" s="62">
        <v>0.3384095399192889</v>
      </c>
      <c r="J6944" s="62">
        <v>0.84487166197513641</v>
      </c>
      <c r="K6944" s="62"/>
      <c r="L6944" s="65">
        <f t="shared" si="973"/>
        <v>0.12429346352560058</v>
      </c>
      <c r="M6944" s="65">
        <f t="shared" si="974"/>
        <v>0.18707827184432044</v>
      </c>
      <c r="N6944" s="65">
        <f t="shared" si="975"/>
        <v>0.10662104176721182</v>
      </c>
      <c r="O6944" s="65">
        <f t="shared" si="976"/>
        <v>0.16071953837668423</v>
      </c>
      <c r="P6944" s="65">
        <f t="shared" si="977"/>
        <v>1.9516356113416056E-2</v>
      </c>
      <c r="Q6944" s="65">
        <f t="shared" si="978"/>
        <v>0.14618295548907104</v>
      </c>
      <c r="R6944" s="65">
        <f t="shared" si="979"/>
        <v>7.3096355741826657E-2</v>
      </c>
      <c r="S6944" s="65">
        <f t="shared" si="980"/>
        <v>0.18249201714186905</v>
      </c>
      <c r="T6944" s="66">
        <f>(L6944*'Football Field'!$F$4)+(M6944*'Football Field'!$F$5)+(N6944*'Football Field'!$F$6)+(O6944*'Football Field'!$F$7)+(P6944*'Football Field'!$F$8)+(Q6944*'Football Field'!$F$9)+(R6944*'Football Field'!$F$10)+(S6944*'Football Field'!$F$11)</f>
        <v>123873352.17978592</v>
      </c>
    </row>
    <row r="6945" spans="2:20" x14ac:dyDescent="0.3">
      <c r="B6945" s="62">
        <f t="shared" si="981"/>
        <v>6918</v>
      </c>
      <c r="C6945" s="62">
        <v>0.80157481715565293</v>
      </c>
      <c r="D6945" s="62">
        <v>0.68666621206451905</v>
      </c>
      <c r="E6945" s="62">
        <v>0.57212857430710351</v>
      </c>
      <c r="F6945" s="62">
        <v>0.13392966261443107</v>
      </c>
      <c r="G6945" s="62">
        <v>0.59030357582572635</v>
      </c>
      <c r="H6945" s="62">
        <v>4.7333091541368333E-2</v>
      </c>
      <c r="I6945" s="62">
        <v>0.62476748708965268</v>
      </c>
      <c r="J6945" s="62">
        <v>0.33002084728905601</v>
      </c>
      <c r="K6945" s="62"/>
      <c r="L6945" s="65">
        <f t="shared" si="973"/>
        <v>0.21168027045254748</v>
      </c>
      <c r="M6945" s="65">
        <f t="shared" si="974"/>
        <v>0.18133514971967785</v>
      </c>
      <c r="N6945" s="65">
        <f t="shared" si="975"/>
        <v>0.15108799422205499</v>
      </c>
      <c r="O6945" s="65">
        <f t="shared" si="976"/>
        <v>3.5368210923143358E-2</v>
      </c>
      <c r="P6945" s="65">
        <f t="shared" si="977"/>
        <v>0.15588765752808231</v>
      </c>
      <c r="Q6945" s="65">
        <f t="shared" si="978"/>
        <v>1.2499746005476634E-2</v>
      </c>
      <c r="R6945" s="65">
        <f t="shared" si="979"/>
        <v>0.1649889041005328</v>
      </c>
      <c r="S6945" s="65">
        <f t="shared" si="980"/>
        <v>8.7152067048484591E-2</v>
      </c>
      <c r="T6945" s="66">
        <f>(L6945*'Football Field'!$F$4)+(M6945*'Football Field'!$F$5)+(N6945*'Football Field'!$F$6)+(O6945*'Football Field'!$F$7)+(P6945*'Football Field'!$F$8)+(Q6945*'Football Field'!$F$9)+(R6945*'Football Field'!$F$10)+(S6945*'Football Field'!$F$11)</f>
        <v>146943131.62064657</v>
      </c>
    </row>
    <row r="6946" spans="2:20" x14ac:dyDescent="0.3">
      <c r="B6946" s="62">
        <f t="shared" si="981"/>
        <v>6919</v>
      </c>
      <c r="C6946" s="62">
        <v>8.3802135275138578E-2</v>
      </c>
      <c r="D6946" s="62">
        <v>0.49672438428532362</v>
      </c>
      <c r="E6946" s="62">
        <v>0.62971090207221836</v>
      </c>
      <c r="F6946" s="62">
        <v>0.55109624817089242</v>
      </c>
      <c r="G6946" s="62">
        <v>0.27108964246258072</v>
      </c>
      <c r="H6946" s="62">
        <v>0.85003890093576484</v>
      </c>
      <c r="I6946" s="62">
        <v>0.48198065900316234</v>
      </c>
      <c r="J6946" s="62">
        <v>0.42542903357064354</v>
      </c>
      <c r="K6946" s="62"/>
      <c r="L6946" s="65">
        <f t="shared" si="973"/>
        <v>2.2112128683670025E-2</v>
      </c>
      <c r="M6946" s="65">
        <f t="shared" si="974"/>
        <v>0.13106627259045905</v>
      </c>
      <c r="N6946" s="65">
        <f t="shared" si="975"/>
        <v>0.16615624953248306</v>
      </c>
      <c r="O6946" s="65">
        <f t="shared" si="976"/>
        <v>0.14541289570526847</v>
      </c>
      <c r="P6946" s="65">
        <f t="shared" si="977"/>
        <v>7.1530027716620967E-2</v>
      </c>
      <c r="Q6946" s="65">
        <f t="shared" si="978"/>
        <v>0.22429225104951822</v>
      </c>
      <c r="R6946" s="65">
        <f t="shared" si="979"/>
        <v>0.12717597612431938</v>
      </c>
      <c r="S6946" s="65">
        <f t="shared" si="980"/>
        <v>0.11225419859766084</v>
      </c>
      <c r="T6946" s="66">
        <f>(L6946*'Football Field'!$F$4)+(M6946*'Football Field'!$F$5)+(N6946*'Football Field'!$F$6)+(O6946*'Football Field'!$F$7)+(P6946*'Football Field'!$F$8)+(Q6946*'Football Field'!$F$9)+(R6946*'Football Field'!$F$10)+(S6946*'Football Field'!$F$11)</f>
        <v>137218761.05426976</v>
      </c>
    </row>
    <row r="6947" spans="2:20" x14ac:dyDescent="0.3">
      <c r="B6947" s="62">
        <f t="shared" si="981"/>
        <v>6920</v>
      </c>
      <c r="C6947" s="62">
        <v>0.32217735692409299</v>
      </c>
      <c r="D6947" s="62">
        <v>0.8969780262208723</v>
      </c>
      <c r="E6947" s="62">
        <v>6.9737858825250632E-2</v>
      </c>
      <c r="F6947" s="62">
        <v>0.33942423793030241</v>
      </c>
      <c r="G6947" s="62">
        <v>0.29649423248345674</v>
      </c>
      <c r="H6947" s="62">
        <v>0.40754434977054244</v>
      </c>
      <c r="I6947" s="62">
        <v>0.84781617537747567</v>
      </c>
      <c r="J6947" s="62">
        <v>0.44385749632660432</v>
      </c>
      <c r="K6947" s="62"/>
      <c r="L6947" s="65">
        <f t="shared" si="973"/>
        <v>8.8900307277849644E-2</v>
      </c>
      <c r="M6947" s="65">
        <f t="shared" si="974"/>
        <v>0.24750846215211283</v>
      </c>
      <c r="N6947" s="65">
        <f t="shared" si="975"/>
        <v>1.9243180643277707E-2</v>
      </c>
      <c r="O6947" s="65">
        <f t="shared" si="976"/>
        <v>9.3659341356702577E-2</v>
      </c>
      <c r="P6947" s="65">
        <f t="shared" si="977"/>
        <v>8.1813410556036387E-2</v>
      </c>
      <c r="Q6947" s="65">
        <f t="shared" si="978"/>
        <v>0.11245612748784473</v>
      </c>
      <c r="R6947" s="65">
        <f t="shared" si="979"/>
        <v>0.23394294132205809</v>
      </c>
      <c r="S6947" s="65">
        <f t="shared" si="980"/>
        <v>0.12247622920411799</v>
      </c>
      <c r="T6947" s="66">
        <f>(L6947*'Football Field'!$F$4)+(M6947*'Football Field'!$F$5)+(N6947*'Football Field'!$F$6)+(O6947*'Football Field'!$F$7)+(P6947*'Football Field'!$F$8)+(Q6947*'Football Field'!$F$9)+(R6947*'Football Field'!$F$10)+(S6947*'Football Field'!$F$11)</f>
        <v>148056088.04864907</v>
      </c>
    </row>
    <row r="6948" spans="2:20" x14ac:dyDescent="0.3">
      <c r="B6948" s="62">
        <f t="shared" si="981"/>
        <v>6921</v>
      </c>
      <c r="C6948" s="62">
        <v>0.16854558905676698</v>
      </c>
      <c r="D6948" s="62">
        <v>0.75250195428780642</v>
      </c>
      <c r="E6948" s="62">
        <v>0.57416309404592925</v>
      </c>
      <c r="F6948" s="62">
        <v>0.70297877895993821</v>
      </c>
      <c r="G6948" s="62">
        <v>0.16878658566324001</v>
      </c>
      <c r="H6948" s="62">
        <v>0.62583409334755569</v>
      </c>
      <c r="I6948" s="62">
        <v>0.34700711427985276</v>
      </c>
      <c r="J6948" s="62">
        <v>4.901160830673279E-2</v>
      </c>
      <c r="K6948" s="62"/>
      <c r="L6948" s="65">
        <f t="shared" si="973"/>
        <v>4.9735645590630151E-2</v>
      </c>
      <c r="M6948" s="65">
        <f t="shared" si="974"/>
        <v>0.22205369309373971</v>
      </c>
      <c r="N6948" s="65">
        <f t="shared" si="975"/>
        <v>0.16942817855096795</v>
      </c>
      <c r="O6948" s="65">
        <f t="shared" si="976"/>
        <v>0.20744003805587385</v>
      </c>
      <c r="P6948" s="65">
        <f t="shared" si="977"/>
        <v>4.9806760603934061E-2</v>
      </c>
      <c r="Q6948" s="65">
        <f t="shared" si="978"/>
        <v>0.18467562894680026</v>
      </c>
      <c r="R6948" s="65">
        <f t="shared" si="979"/>
        <v>0.10239735699898538</v>
      </c>
      <c r="S6948" s="65">
        <f t="shared" si="980"/>
        <v>1.4462698159068661E-2</v>
      </c>
      <c r="T6948" s="66">
        <f>(L6948*'Football Field'!$F$4)+(M6948*'Football Field'!$F$5)+(N6948*'Football Field'!$F$6)+(O6948*'Football Field'!$F$7)+(P6948*'Football Field'!$F$8)+(Q6948*'Football Field'!$F$9)+(R6948*'Football Field'!$F$10)+(S6948*'Football Field'!$F$11)</f>
        <v>131344170.33589941</v>
      </c>
    </row>
    <row r="6949" spans="2:20" x14ac:dyDescent="0.3">
      <c r="B6949" s="62">
        <f t="shared" si="981"/>
        <v>6922</v>
      </c>
      <c r="C6949" s="62">
        <v>0.66232694000132308</v>
      </c>
      <c r="D6949" s="62">
        <v>0.65183686141017561</v>
      </c>
      <c r="E6949" s="62">
        <v>0.13083665907889419</v>
      </c>
      <c r="F6949" s="62">
        <v>0.78175317188185367</v>
      </c>
      <c r="G6949" s="62">
        <v>0.97140664011064615</v>
      </c>
      <c r="H6949" s="62">
        <v>0.68768838772399521</v>
      </c>
      <c r="I6949" s="62">
        <v>0.85709468664349342</v>
      </c>
      <c r="J6949" s="62">
        <v>0.41878473163628893</v>
      </c>
      <c r="K6949" s="62"/>
      <c r="L6949" s="65">
        <f t="shared" si="973"/>
        <v>0.12831496156525662</v>
      </c>
      <c r="M6949" s="65">
        <f t="shared" si="974"/>
        <v>0.12628268120650069</v>
      </c>
      <c r="N6949" s="65">
        <f t="shared" si="975"/>
        <v>2.5347452847080863E-2</v>
      </c>
      <c r="O6949" s="65">
        <f t="shared" si="976"/>
        <v>0.15145183163369005</v>
      </c>
      <c r="P6949" s="65">
        <f t="shared" si="977"/>
        <v>0.18819407480206624</v>
      </c>
      <c r="Q6949" s="65">
        <f t="shared" si="978"/>
        <v>0.1332283253335603</v>
      </c>
      <c r="R6949" s="65">
        <f t="shared" si="979"/>
        <v>0.16604801214068968</v>
      </c>
      <c r="S6949" s="65">
        <f t="shared" si="980"/>
        <v>8.1132660471155499E-2</v>
      </c>
      <c r="T6949" s="66">
        <f>(L6949*'Football Field'!$F$4)+(M6949*'Football Field'!$F$5)+(N6949*'Football Field'!$F$6)+(O6949*'Football Field'!$F$7)+(P6949*'Football Field'!$F$8)+(Q6949*'Football Field'!$F$9)+(R6949*'Football Field'!$F$10)+(S6949*'Football Field'!$F$11)</f>
        <v>147801778.64652005</v>
      </c>
    </row>
    <row r="6950" spans="2:20" x14ac:dyDescent="0.3">
      <c r="B6950" s="62">
        <f t="shared" si="981"/>
        <v>6923</v>
      </c>
      <c r="C6950" s="62">
        <v>0.72676338071666535</v>
      </c>
      <c r="D6950" s="62">
        <v>0.25514977523643945</v>
      </c>
      <c r="E6950" s="62">
        <v>0.64802150035752037</v>
      </c>
      <c r="F6950" s="62">
        <v>0.80894603363693862</v>
      </c>
      <c r="G6950" s="62">
        <v>0.21432776907066142</v>
      </c>
      <c r="H6950" s="62">
        <v>0.13279975245662201</v>
      </c>
      <c r="I6950" s="62">
        <v>0.36772952672171189</v>
      </c>
      <c r="J6950" s="62">
        <v>0.53768558219986695</v>
      </c>
      <c r="K6950" s="62"/>
      <c r="L6950" s="65">
        <f t="shared" si="973"/>
        <v>0.19687890486605514</v>
      </c>
      <c r="M6950" s="65">
        <f t="shared" si="974"/>
        <v>6.911961947757285E-2</v>
      </c>
      <c r="N6950" s="65">
        <f t="shared" si="975"/>
        <v>0.17554786978154774</v>
      </c>
      <c r="O6950" s="65">
        <f t="shared" si="976"/>
        <v>0.2191420391064943</v>
      </c>
      <c r="P6950" s="65">
        <f t="shared" si="977"/>
        <v>5.8061010745211555E-2</v>
      </c>
      <c r="Q6950" s="65">
        <f t="shared" si="978"/>
        <v>3.5975216313679378E-2</v>
      </c>
      <c r="R6950" s="65">
        <f t="shared" si="979"/>
        <v>9.9617273556753982E-2</v>
      </c>
      <c r="S6950" s="65">
        <f t="shared" si="980"/>
        <v>0.14565806615268506</v>
      </c>
      <c r="T6950" s="66">
        <f>(L6950*'Football Field'!$F$4)+(M6950*'Football Field'!$F$5)+(N6950*'Football Field'!$F$6)+(O6950*'Football Field'!$F$7)+(P6950*'Football Field'!$F$8)+(Q6950*'Football Field'!$F$9)+(R6950*'Football Field'!$F$10)+(S6950*'Football Field'!$F$11)</f>
        <v>132677644.47987668</v>
      </c>
    </row>
    <row r="6951" spans="2:20" x14ac:dyDescent="0.3">
      <c r="B6951" s="62">
        <f t="shared" si="981"/>
        <v>6924</v>
      </c>
      <c r="C6951" s="62">
        <v>0.64673746121161946</v>
      </c>
      <c r="D6951" s="62">
        <v>0.67486372075607737</v>
      </c>
      <c r="E6951" s="62">
        <v>0.21914581928318566</v>
      </c>
      <c r="F6951" s="62">
        <v>0.20221514276998942</v>
      </c>
      <c r="G6951" s="62">
        <v>0.63528135952266462</v>
      </c>
      <c r="H6951" s="62">
        <v>2.3359652326137903E-2</v>
      </c>
      <c r="I6951" s="62">
        <v>0.34704168670288915</v>
      </c>
      <c r="J6951" s="62">
        <v>0.69232088054162344</v>
      </c>
      <c r="K6951" s="62"/>
      <c r="L6951" s="65">
        <f t="shared" ref="L6951:L7014" si="982">C6951/SUM($C6951:$J6951)</f>
        <v>0.1879523114302635</v>
      </c>
      <c r="M6951" s="65">
        <f t="shared" ref="M6951:M7014" si="983">D6951/SUM($C6951:$J6951)</f>
        <v>0.19612625497045161</v>
      </c>
      <c r="N6951" s="65">
        <f t="shared" ref="N6951:N7014" si="984">E6951/SUM($C6951:$J6951)</f>
        <v>6.3687300867633037E-2</v>
      </c>
      <c r="O6951" s="65">
        <f t="shared" ref="O6951:O7014" si="985">F6951/SUM($C6951:$J6951)</f>
        <v>5.8766973879349808E-2</v>
      </c>
      <c r="P6951" s="65">
        <f t="shared" ref="P6951:P7014" si="986">G6951/SUM($C6951:$J6951)</f>
        <v>0.18462298396501148</v>
      </c>
      <c r="Q6951" s="65">
        <f t="shared" ref="Q6951:Q7014" si="987">H6951/SUM($C6951:$J6951)</f>
        <v>6.7886907937567747E-3</v>
      </c>
      <c r="R6951" s="65">
        <f t="shared" ref="R6951:R7014" si="988">I6951/SUM($C6951:$J6951)</f>
        <v>0.10085589762539252</v>
      </c>
      <c r="S6951" s="65">
        <f t="shared" ref="S6951:S7014" si="989">J6951/SUM($C6951:$J6951)</f>
        <v>0.2011995864681414</v>
      </c>
      <c r="T6951" s="66">
        <f>(L6951*'Football Field'!$F$4)+(M6951*'Football Field'!$F$5)+(N6951*'Football Field'!$F$6)+(O6951*'Football Field'!$F$7)+(P6951*'Football Field'!$F$8)+(Q6951*'Football Field'!$F$9)+(R6951*'Football Field'!$F$10)+(S6951*'Football Field'!$F$11)</f>
        <v>139226526.43244866</v>
      </c>
    </row>
    <row r="6952" spans="2:20" x14ac:dyDescent="0.3">
      <c r="B6952" s="62">
        <f t="shared" si="981"/>
        <v>6925</v>
      </c>
      <c r="C6952" s="62">
        <v>0.39315908396178278</v>
      </c>
      <c r="D6952" s="62">
        <v>0.58312169864178687</v>
      </c>
      <c r="E6952" s="62">
        <v>0.11589398606929946</v>
      </c>
      <c r="F6952" s="62">
        <v>0.56574845833015464</v>
      </c>
      <c r="G6952" s="62">
        <v>0.45753240929467887</v>
      </c>
      <c r="H6952" s="62">
        <v>0.97689401479142157</v>
      </c>
      <c r="I6952" s="62">
        <v>0.43118671246743101</v>
      </c>
      <c r="J6952" s="62">
        <v>4.1203915194813256E-2</v>
      </c>
      <c r="K6952" s="62"/>
      <c r="L6952" s="65">
        <f t="shared" si="982"/>
        <v>0.11029108805073892</v>
      </c>
      <c r="M6952" s="65">
        <f t="shared" si="983"/>
        <v>0.16358041625574993</v>
      </c>
      <c r="N6952" s="65">
        <f t="shared" si="984"/>
        <v>3.2511200538260246E-2</v>
      </c>
      <c r="O6952" s="65">
        <f t="shared" si="985"/>
        <v>0.15870678200666025</v>
      </c>
      <c r="P6952" s="65">
        <f t="shared" si="986"/>
        <v>0.12834943741117097</v>
      </c>
      <c r="Q6952" s="65">
        <f t="shared" si="987"/>
        <v>0.27404353147814769</v>
      </c>
      <c r="R6952" s="65">
        <f t="shared" si="988"/>
        <v>0.12095880169381204</v>
      </c>
      <c r="S6952" s="65">
        <f t="shared" si="989"/>
        <v>1.1558742565460019E-2</v>
      </c>
      <c r="T6952" s="66">
        <f>(L6952*'Football Field'!$F$4)+(M6952*'Football Field'!$F$5)+(N6952*'Football Field'!$F$6)+(O6952*'Football Field'!$F$7)+(P6952*'Football Field'!$F$8)+(Q6952*'Football Field'!$F$9)+(R6952*'Football Field'!$F$10)+(S6952*'Football Field'!$F$11)</f>
        <v>136302696.94850156</v>
      </c>
    </row>
    <row r="6953" spans="2:20" x14ac:dyDescent="0.3">
      <c r="B6953" s="62">
        <f t="shared" si="981"/>
        <v>6926</v>
      </c>
      <c r="C6953" s="62">
        <v>1.8924785213280337E-2</v>
      </c>
      <c r="D6953" s="62">
        <v>0.60736729497593267</v>
      </c>
      <c r="E6953" s="62">
        <v>0.34475682837794996</v>
      </c>
      <c r="F6953" s="62">
        <v>7.3040573663175179E-2</v>
      </c>
      <c r="G6953" s="62">
        <v>0.49625000104585926</v>
      </c>
      <c r="H6953" s="62">
        <v>0.89799038798344011</v>
      </c>
      <c r="I6953" s="62">
        <v>0.70465086201358329</v>
      </c>
      <c r="J6953" s="62">
        <v>0.80644289026069782</v>
      </c>
      <c r="K6953" s="62"/>
      <c r="L6953" s="65">
        <f t="shared" si="982"/>
        <v>4.7917840721139367E-3</v>
      </c>
      <c r="M6953" s="65">
        <f t="shared" si="983"/>
        <v>0.15378631235118415</v>
      </c>
      <c r="N6953" s="65">
        <f t="shared" si="984"/>
        <v>8.7292947336316332E-2</v>
      </c>
      <c r="O6953" s="65">
        <f t="shared" si="985"/>
        <v>1.849398307842676E-2</v>
      </c>
      <c r="P6953" s="65">
        <f t="shared" si="986"/>
        <v>0.12565124644740389</v>
      </c>
      <c r="Q6953" s="65">
        <f t="shared" si="987"/>
        <v>0.22737251649391924</v>
      </c>
      <c r="R6953" s="65">
        <f t="shared" si="988"/>
        <v>0.17841865780482327</v>
      </c>
      <c r="S6953" s="65">
        <f t="shared" si="989"/>
        <v>0.20419255241581252</v>
      </c>
      <c r="T6953" s="66">
        <f>(L6953*'Football Field'!$F$4)+(M6953*'Football Field'!$F$5)+(N6953*'Football Field'!$F$6)+(O6953*'Football Field'!$F$7)+(P6953*'Football Field'!$F$8)+(Q6953*'Football Field'!$F$9)+(R6953*'Football Field'!$F$10)+(S6953*'Football Field'!$F$11)</f>
        <v>146525615.53317937</v>
      </c>
    </row>
    <row r="6954" spans="2:20" x14ac:dyDescent="0.3">
      <c r="B6954" s="62">
        <f t="shared" si="981"/>
        <v>6927</v>
      </c>
      <c r="C6954" s="62">
        <v>0.35009175557329486</v>
      </c>
      <c r="D6954" s="62">
        <v>5.2561877367522936E-3</v>
      </c>
      <c r="E6954" s="62">
        <v>0.67400332444975786</v>
      </c>
      <c r="F6954" s="62">
        <v>0.94326148200059567</v>
      </c>
      <c r="G6954" s="62">
        <v>3.224465348999217E-2</v>
      </c>
      <c r="H6954" s="62">
        <v>0.34240226135336937</v>
      </c>
      <c r="I6954" s="62">
        <v>0.88260197422301467</v>
      </c>
      <c r="J6954" s="62">
        <v>0.30743611701711482</v>
      </c>
      <c r="K6954" s="62"/>
      <c r="L6954" s="65">
        <f t="shared" si="982"/>
        <v>9.8971525649746622E-2</v>
      </c>
      <c r="M6954" s="65">
        <f t="shared" si="983"/>
        <v>1.4859330764758669E-3</v>
      </c>
      <c r="N6954" s="65">
        <f t="shared" si="984"/>
        <v>0.19054186867256279</v>
      </c>
      <c r="O6954" s="65">
        <f t="shared" si="985"/>
        <v>0.26666160077767109</v>
      </c>
      <c r="P6954" s="65">
        <f t="shared" si="986"/>
        <v>9.115617546394417E-3</v>
      </c>
      <c r="Q6954" s="65">
        <f t="shared" si="987"/>
        <v>9.6797692755068235E-2</v>
      </c>
      <c r="R6954" s="65">
        <f t="shared" si="988"/>
        <v>0.24951305633371898</v>
      </c>
      <c r="S6954" s="65">
        <f t="shared" si="989"/>
        <v>8.6912705188362041E-2</v>
      </c>
      <c r="T6954" s="66">
        <f>(L6954*'Football Field'!$F$4)+(M6954*'Football Field'!$F$5)+(N6954*'Football Field'!$F$6)+(O6954*'Football Field'!$F$7)+(P6954*'Football Field'!$F$8)+(Q6954*'Football Field'!$F$9)+(R6954*'Football Field'!$F$10)+(S6954*'Football Field'!$F$11)</f>
        <v>150431847.32357222</v>
      </c>
    </row>
    <row r="6955" spans="2:20" x14ac:dyDescent="0.3">
      <c r="B6955" s="62">
        <f t="shared" si="981"/>
        <v>6928</v>
      </c>
      <c r="C6955" s="62">
        <v>0.27595177250909597</v>
      </c>
      <c r="D6955" s="62">
        <v>0.214144393088185</v>
      </c>
      <c r="E6955" s="62">
        <v>0.99507496873063084</v>
      </c>
      <c r="F6955" s="62">
        <v>0.64394141771474767</v>
      </c>
      <c r="G6955" s="62">
        <v>0.1544409137719297</v>
      </c>
      <c r="H6955" s="62">
        <v>7.8835736961860858E-2</v>
      </c>
      <c r="I6955" s="62">
        <v>0.4823542093000448</v>
      </c>
      <c r="J6955" s="62">
        <v>0.61704756984329112</v>
      </c>
      <c r="K6955" s="62"/>
      <c r="L6955" s="65">
        <f t="shared" si="982"/>
        <v>7.9713585814491589E-2</v>
      </c>
      <c r="M6955" s="65">
        <f t="shared" si="983"/>
        <v>6.1859423115553945E-2</v>
      </c>
      <c r="N6955" s="65">
        <f t="shared" si="984"/>
        <v>0.28744513285975393</v>
      </c>
      <c r="O6955" s="65">
        <f t="shared" si="985"/>
        <v>0.18601395089360384</v>
      </c>
      <c r="P6955" s="65">
        <f t="shared" si="986"/>
        <v>4.4613009444689891E-2</v>
      </c>
      <c r="Q6955" s="65">
        <f t="shared" si="987"/>
        <v>2.2773107149912722E-2</v>
      </c>
      <c r="R6955" s="65">
        <f t="shared" si="988"/>
        <v>0.13933660692378033</v>
      </c>
      <c r="S6955" s="65">
        <f t="shared" si="989"/>
        <v>0.17824518379821375</v>
      </c>
      <c r="T6955" s="66">
        <f>(L6955*'Football Field'!$F$4)+(M6955*'Football Field'!$F$5)+(N6955*'Football Field'!$F$6)+(O6955*'Football Field'!$F$7)+(P6955*'Football Field'!$F$8)+(Q6955*'Football Field'!$F$9)+(R6955*'Football Field'!$F$10)+(S6955*'Football Field'!$F$11)</f>
        <v>140620331.4630903</v>
      </c>
    </row>
    <row r="6956" spans="2:20" x14ac:dyDescent="0.3">
      <c r="B6956" s="62">
        <f t="shared" si="981"/>
        <v>6929</v>
      </c>
      <c r="C6956" s="62">
        <v>0.56861020304395049</v>
      </c>
      <c r="D6956" s="62">
        <v>0.9160229199236638</v>
      </c>
      <c r="E6956" s="62">
        <v>0.90733841608625165</v>
      </c>
      <c r="F6956" s="62">
        <v>0.95056350549289359</v>
      </c>
      <c r="G6956" s="62">
        <v>0.77683328015553121</v>
      </c>
      <c r="H6956" s="62">
        <v>0.24885158510189831</v>
      </c>
      <c r="I6956" s="62">
        <v>0.24379877403670314</v>
      </c>
      <c r="J6956" s="62">
        <v>0.89865539608803424</v>
      </c>
      <c r="K6956" s="62"/>
      <c r="L6956" s="65">
        <f t="shared" si="982"/>
        <v>0.10318342090216376</v>
      </c>
      <c r="M6956" s="65">
        <f t="shared" si="983"/>
        <v>0.16622701808114879</v>
      </c>
      <c r="N6956" s="65">
        <f t="shared" si="984"/>
        <v>0.16465107588034925</v>
      </c>
      <c r="O6956" s="65">
        <f t="shared" si="985"/>
        <v>0.17249496009118964</v>
      </c>
      <c r="P6956" s="65">
        <f t="shared" si="986"/>
        <v>0.14096883047119896</v>
      </c>
      <c r="Q6956" s="65">
        <f t="shared" si="987"/>
        <v>4.5158102528376674E-2</v>
      </c>
      <c r="R6956" s="65">
        <f t="shared" si="988"/>
        <v>4.4241189099655021E-2</v>
      </c>
      <c r="S6956" s="65">
        <f t="shared" si="989"/>
        <v>0.16307540294591771</v>
      </c>
      <c r="T6956" s="66">
        <f>(L6956*'Football Field'!$F$4)+(M6956*'Football Field'!$F$5)+(N6956*'Football Field'!$F$6)+(O6956*'Football Field'!$F$7)+(P6956*'Football Field'!$F$8)+(Q6956*'Football Field'!$F$9)+(R6956*'Football Field'!$F$10)+(S6956*'Football Field'!$F$11)</f>
        <v>131446987.9558737</v>
      </c>
    </row>
    <row r="6957" spans="2:20" x14ac:dyDescent="0.3">
      <c r="B6957" s="62">
        <f t="shared" si="981"/>
        <v>6930</v>
      </c>
      <c r="C6957" s="62">
        <v>0.65846682807840462</v>
      </c>
      <c r="D6957" s="62">
        <v>0.15340057555659647</v>
      </c>
      <c r="E6957" s="62">
        <v>0.8467044684621301</v>
      </c>
      <c r="F6957" s="62">
        <v>0.78684363103849064</v>
      </c>
      <c r="G6957" s="62">
        <v>0.11522690251965062</v>
      </c>
      <c r="H6957" s="62">
        <v>0.81880369852081869</v>
      </c>
      <c r="I6957" s="62">
        <v>0.71923902409739937</v>
      </c>
      <c r="J6957" s="62">
        <v>0.9809270211370763</v>
      </c>
      <c r="K6957" s="62"/>
      <c r="L6957" s="65">
        <f t="shared" si="982"/>
        <v>0.12962935135801901</v>
      </c>
      <c r="M6957" s="65">
        <f t="shared" si="983"/>
        <v>3.0199269362405339E-2</v>
      </c>
      <c r="N6957" s="65">
        <f t="shared" si="984"/>
        <v>0.16668683426162384</v>
      </c>
      <c r="O6957" s="65">
        <f t="shared" si="985"/>
        <v>0.15490230511591227</v>
      </c>
      <c r="P6957" s="65">
        <f t="shared" si="986"/>
        <v>2.26841930309623E-2</v>
      </c>
      <c r="Q6957" s="65">
        <f t="shared" si="987"/>
        <v>0.16119413735472535</v>
      </c>
      <c r="R6957" s="65">
        <f t="shared" si="988"/>
        <v>0.14159329550010213</v>
      </c>
      <c r="S6957" s="65">
        <f t="shared" si="989"/>
        <v>0.19311061401624965</v>
      </c>
      <c r="T6957" s="66">
        <f>(L6957*'Football Field'!$F$4)+(M6957*'Football Field'!$F$5)+(N6957*'Football Field'!$F$6)+(O6957*'Football Field'!$F$7)+(P6957*'Football Field'!$F$8)+(Q6957*'Football Field'!$F$9)+(R6957*'Football Field'!$F$10)+(S6957*'Football Field'!$F$11)</f>
        <v>135728995.04747435</v>
      </c>
    </row>
    <row r="6958" spans="2:20" x14ac:dyDescent="0.3">
      <c r="B6958" s="62">
        <f t="shared" si="981"/>
        <v>6931</v>
      </c>
      <c r="C6958" s="62">
        <v>0.76171527372890169</v>
      </c>
      <c r="D6958" s="62">
        <v>3.8992189485705819E-2</v>
      </c>
      <c r="E6958" s="62">
        <v>0.9366734417777739</v>
      </c>
      <c r="F6958" s="62">
        <v>0.38758332784310356</v>
      </c>
      <c r="G6958" s="62">
        <v>0.79314547022724891</v>
      </c>
      <c r="H6958" s="62">
        <v>0.22864238836659334</v>
      </c>
      <c r="I6958" s="62">
        <v>0.42276684453621594</v>
      </c>
      <c r="J6958" s="62">
        <v>0.12364552791797956</v>
      </c>
      <c r="K6958" s="62"/>
      <c r="L6958" s="65">
        <f t="shared" si="982"/>
        <v>0.20625002790369243</v>
      </c>
      <c r="M6958" s="65">
        <f t="shared" si="983"/>
        <v>1.0557934764893693E-2</v>
      </c>
      <c r="N6958" s="65">
        <f t="shared" si="984"/>
        <v>0.25362353909168217</v>
      </c>
      <c r="O6958" s="65">
        <f t="shared" si="985"/>
        <v>0.10494613268198269</v>
      </c>
      <c r="P6958" s="65">
        <f t="shared" si="986"/>
        <v>0.21476039802278996</v>
      </c>
      <c r="Q6958" s="65">
        <f t="shared" si="987"/>
        <v>6.1909614533159997E-2</v>
      </c>
      <c r="R6958" s="65">
        <f t="shared" si="988"/>
        <v>0.11447279119859675</v>
      </c>
      <c r="S6958" s="65">
        <f t="shared" si="989"/>
        <v>3.3479561803202489E-2</v>
      </c>
      <c r="T6958" s="66">
        <f>(L6958*'Football Field'!$F$4)+(M6958*'Football Field'!$F$5)+(N6958*'Football Field'!$F$6)+(O6958*'Football Field'!$F$7)+(P6958*'Football Field'!$F$8)+(Q6958*'Football Field'!$F$9)+(R6958*'Football Field'!$F$10)+(S6958*'Football Field'!$F$11)</f>
        <v>148091539.13781127</v>
      </c>
    </row>
    <row r="6959" spans="2:20" x14ac:dyDescent="0.3">
      <c r="B6959" s="62">
        <f t="shared" si="981"/>
        <v>6932</v>
      </c>
      <c r="C6959" s="62">
        <v>2.7119950048652752E-2</v>
      </c>
      <c r="D6959" s="62">
        <v>0.21856828566720943</v>
      </c>
      <c r="E6959" s="62">
        <v>0.18858884708876233</v>
      </c>
      <c r="F6959" s="62">
        <v>0.73470464660608248</v>
      </c>
      <c r="G6959" s="62">
        <v>0.56484830045605727</v>
      </c>
      <c r="H6959" s="62">
        <v>0.28362749334001258</v>
      </c>
      <c r="I6959" s="62">
        <v>0.63640718199715263</v>
      </c>
      <c r="J6959" s="62">
        <v>0.32907065221572029</v>
      </c>
      <c r="K6959" s="62"/>
      <c r="L6959" s="65">
        <f t="shared" si="982"/>
        <v>9.0916988801636386E-3</v>
      </c>
      <c r="M6959" s="65">
        <f t="shared" si="983"/>
        <v>7.3272887098793565E-2</v>
      </c>
      <c r="N6959" s="65">
        <f t="shared" si="984"/>
        <v>6.3222572564193516E-2</v>
      </c>
      <c r="O6959" s="65">
        <f t="shared" si="985"/>
        <v>0.24630257064693128</v>
      </c>
      <c r="P6959" s="65">
        <f t="shared" si="986"/>
        <v>0.18935988641224599</v>
      </c>
      <c r="Q6959" s="65">
        <f t="shared" si="987"/>
        <v>9.5083352253855391E-2</v>
      </c>
      <c r="R6959" s="65">
        <f t="shared" si="988"/>
        <v>0.21334930387082493</v>
      </c>
      <c r="S6959" s="65">
        <f t="shared" si="989"/>
        <v>0.1103177282729917</v>
      </c>
      <c r="T6959" s="66">
        <f>(L6959*'Football Field'!$F$4)+(M6959*'Football Field'!$F$5)+(N6959*'Football Field'!$F$6)+(O6959*'Football Field'!$F$7)+(P6959*'Football Field'!$F$8)+(Q6959*'Football Field'!$F$9)+(R6959*'Football Field'!$F$10)+(S6959*'Football Field'!$F$11)</f>
        <v>157097299.03514862</v>
      </c>
    </row>
    <row r="6960" spans="2:20" x14ac:dyDescent="0.3">
      <c r="B6960" s="62">
        <f t="shared" si="981"/>
        <v>6933</v>
      </c>
      <c r="C6960" s="62">
        <v>0.26158803083943605</v>
      </c>
      <c r="D6960" s="62">
        <v>0.55877916560434204</v>
      </c>
      <c r="E6960" s="62">
        <v>0.76428641572200706</v>
      </c>
      <c r="F6960" s="62">
        <v>0.52476666617293233</v>
      </c>
      <c r="G6960" s="62">
        <v>0.75791597565568736</v>
      </c>
      <c r="H6960" s="62">
        <v>0.94846304086789091</v>
      </c>
      <c r="I6960" s="62">
        <v>4.3422341489096183E-2</v>
      </c>
      <c r="J6960" s="62">
        <v>0.29162587499155734</v>
      </c>
      <c r="K6960" s="62"/>
      <c r="L6960" s="65">
        <f t="shared" si="982"/>
        <v>6.302039044426444E-2</v>
      </c>
      <c r="M6960" s="65">
        <f t="shared" si="983"/>
        <v>0.13461809042066131</v>
      </c>
      <c r="N6960" s="65">
        <f t="shared" si="984"/>
        <v>0.18412779887323127</v>
      </c>
      <c r="O6960" s="65">
        <f t="shared" si="985"/>
        <v>0.1264239808229311</v>
      </c>
      <c r="P6960" s="65">
        <f t="shared" si="986"/>
        <v>0.18259306649655124</v>
      </c>
      <c r="Q6960" s="65">
        <f t="shared" si="987"/>
        <v>0.22849864715001994</v>
      </c>
      <c r="R6960" s="65">
        <f t="shared" si="988"/>
        <v>1.0461078459383705E-2</v>
      </c>
      <c r="S6960" s="65">
        <f t="shared" si="989"/>
        <v>7.0256947332957037E-2</v>
      </c>
      <c r="T6960" s="66">
        <f>(L6960*'Football Field'!$F$4)+(M6960*'Football Field'!$F$5)+(N6960*'Football Field'!$F$6)+(O6960*'Football Field'!$F$7)+(P6960*'Football Field'!$F$8)+(Q6960*'Football Field'!$F$9)+(R6960*'Football Field'!$F$10)+(S6960*'Football Field'!$F$11)</f>
        <v>129926152.63908377</v>
      </c>
    </row>
    <row r="6961" spans="2:20" x14ac:dyDescent="0.3">
      <c r="B6961" s="62">
        <f t="shared" si="981"/>
        <v>6934</v>
      </c>
      <c r="C6961" s="62">
        <v>0.73894640985535154</v>
      </c>
      <c r="D6961" s="62">
        <v>0.12067947717590499</v>
      </c>
      <c r="E6961" s="62">
        <v>4.2130110821633537E-2</v>
      </c>
      <c r="F6961" s="62">
        <v>0.7754097335061364</v>
      </c>
      <c r="G6961" s="62">
        <v>0.61205852455708898</v>
      </c>
      <c r="H6961" s="62">
        <v>0.16498603924120081</v>
      </c>
      <c r="I6961" s="62">
        <v>0.56507063733756902</v>
      </c>
      <c r="J6961" s="62">
        <v>0.65896302980394517</v>
      </c>
      <c r="K6961" s="62"/>
      <c r="L6961" s="65">
        <f t="shared" si="982"/>
        <v>0.2008965194884802</v>
      </c>
      <c r="M6961" s="65">
        <f t="shared" si="983"/>
        <v>3.2808992120382005E-2</v>
      </c>
      <c r="N6961" s="65">
        <f t="shared" si="984"/>
        <v>1.1453865282851725E-2</v>
      </c>
      <c r="O6961" s="65">
        <f t="shared" si="985"/>
        <v>0.21080976179228758</v>
      </c>
      <c r="P6961" s="65">
        <f t="shared" si="986"/>
        <v>0.16639965451735955</v>
      </c>
      <c r="Q6961" s="65">
        <f t="shared" si="987"/>
        <v>4.4854566725935109E-2</v>
      </c>
      <c r="R6961" s="65">
        <f t="shared" si="988"/>
        <v>0.15362511109361299</v>
      </c>
      <c r="S6961" s="65">
        <f t="shared" si="989"/>
        <v>0.17915152897909095</v>
      </c>
      <c r="T6961" s="66">
        <f>(L6961*'Football Field'!$F$4)+(M6961*'Football Field'!$F$5)+(N6961*'Football Field'!$F$6)+(O6961*'Football Field'!$F$7)+(P6961*'Football Field'!$F$8)+(Q6961*'Football Field'!$F$9)+(R6961*'Football Field'!$F$10)+(S6961*'Football Field'!$F$11)</f>
        <v>145058869.59484738</v>
      </c>
    </row>
    <row r="6962" spans="2:20" x14ac:dyDescent="0.3">
      <c r="B6962" s="62">
        <f t="shared" si="981"/>
        <v>6935</v>
      </c>
      <c r="C6962" s="62">
        <v>0.43716864143373646</v>
      </c>
      <c r="D6962" s="62">
        <v>0.45857250171015485</v>
      </c>
      <c r="E6962" s="62">
        <v>0.93784346996834722</v>
      </c>
      <c r="F6962" s="62">
        <v>0.58143852351469449</v>
      </c>
      <c r="G6962" s="62">
        <v>0.98335179677244855</v>
      </c>
      <c r="H6962" s="62">
        <v>0.6640314903968747</v>
      </c>
      <c r="I6962" s="62">
        <v>0.43054512391422572</v>
      </c>
      <c r="J6962" s="62">
        <v>0.35167277894622739</v>
      </c>
      <c r="K6962" s="62"/>
      <c r="L6962" s="65">
        <f t="shared" si="982"/>
        <v>9.0237882642064005E-2</v>
      </c>
      <c r="M6962" s="65">
        <f t="shared" si="983"/>
        <v>9.4655946630771509E-2</v>
      </c>
      <c r="N6962" s="65">
        <f t="shared" si="984"/>
        <v>0.19358435385960174</v>
      </c>
      <c r="O6962" s="65">
        <f t="shared" si="985"/>
        <v>0.12001725713084281</v>
      </c>
      <c r="P6962" s="65">
        <f t="shared" si="986"/>
        <v>0.20297792573135651</v>
      </c>
      <c r="Q6962" s="65">
        <f t="shared" si="987"/>
        <v>0.13706563102182268</v>
      </c>
      <c r="R6962" s="65">
        <f t="shared" si="988"/>
        <v>8.8870693553104924E-2</v>
      </c>
      <c r="S6962" s="65">
        <f t="shared" si="989"/>
        <v>7.2590309430435832E-2</v>
      </c>
      <c r="T6962" s="66">
        <f>(L6962*'Football Field'!$F$4)+(M6962*'Football Field'!$F$5)+(N6962*'Football Field'!$F$6)+(O6962*'Football Field'!$F$7)+(P6962*'Football Field'!$F$8)+(Q6962*'Football Field'!$F$9)+(R6962*'Football Field'!$F$10)+(S6962*'Football Field'!$F$11)</f>
        <v>142698849.55603725</v>
      </c>
    </row>
    <row r="6963" spans="2:20" x14ac:dyDescent="0.3">
      <c r="B6963" s="62">
        <f t="shared" si="981"/>
        <v>6936</v>
      </c>
      <c r="C6963" s="62">
        <v>2.8323738772991769E-3</v>
      </c>
      <c r="D6963" s="62">
        <v>0.43393358900604495</v>
      </c>
      <c r="E6963" s="62">
        <v>0.39044643241336607</v>
      </c>
      <c r="F6963" s="62">
        <v>0.37305919692303546</v>
      </c>
      <c r="G6963" s="62">
        <v>0.19806305990204676</v>
      </c>
      <c r="H6963" s="62">
        <v>0.6432833884623238</v>
      </c>
      <c r="I6963" s="62">
        <v>0.70160656485775785</v>
      </c>
      <c r="J6963" s="62">
        <v>0.3221498821471277</v>
      </c>
      <c r="K6963" s="62"/>
      <c r="L6963" s="65">
        <f t="shared" si="982"/>
        <v>9.2398951213524118E-4</v>
      </c>
      <c r="M6963" s="65">
        <f t="shared" si="983"/>
        <v>0.14155973136820396</v>
      </c>
      <c r="N6963" s="65">
        <f t="shared" si="984"/>
        <v>0.12737315913412672</v>
      </c>
      <c r="O6963" s="65">
        <f t="shared" si="985"/>
        <v>0.12170101840198207</v>
      </c>
      <c r="P6963" s="65">
        <f t="shared" si="986"/>
        <v>6.4613005916229371E-2</v>
      </c>
      <c r="Q6963" s="65">
        <f t="shared" si="987"/>
        <v>0.20985474729656381</v>
      </c>
      <c r="R6963" s="65">
        <f t="shared" si="988"/>
        <v>0.22888119141671007</v>
      </c>
      <c r="S6963" s="65">
        <f t="shared" si="989"/>
        <v>0.10509315695404874</v>
      </c>
      <c r="T6963" s="66">
        <f>(L6963*'Football Field'!$F$4)+(M6963*'Football Field'!$F$5)+(N6963*'Football Field'!$F$6)+(O6963*'Football Field'!$F$7)+(P6963*'Football Field'!$F$8)+(Q6963*'Football Field'!$F$9)+(R6963*'Football Field'!$F$10)+(S6963*'Football Field'!$F$11)</f>
        <v>149598150.71860227</v>
      </c>
    </row>
    <row r="6964" spans="2:20" x14ac:dyDescent="0.3">
      <c r="B6964" s="62">
        <f t="shared" si="981"/>
        <v>6937</v>
      </c>
      <c r="C6964" s="62">
        <v>0.56936410097014711</v>
      </c>
      <c r="D6964" s="62">
        <v>0.57465972054658132</v>
      </c>
      <c r="E6964" s="62">
        <v>0.69384095301711013</v>
      </c>
      <c r="F6964" s="62">
        <v>0.18702117095007931</v>
      </c>
      <c r="G6964" s="62">
        <v>6.5098150371279528E-2</v>
      </c>
      <c r="H6964" s="62">
        <v>0.26014592882890475</v>
      </c>
      <c r="I6964" s="62">
        <v>0.49976229754308388</v>
      </c>
      <c r="J6964" s="62">
        <v>0.69558681220613627</v>
      </c>
      <c r="K6964" s="62"/>
      <c r="L6964" s="65">
        <f t="shared" si="982"/>
        <v>0.16058876089286281</v>
      </c>
      <c r="M6964" s="65">
        <f t="shared" si="983"/>
        <v>0.16208238682482887</v>
      </c>
      <c r="N6964" s="65">
        <f t="shared" si="984"/>
        <v>0.19569737310779783</v>
      </c>
      <c r="O6964" s="65">
        <f t="shared" si="985"/>
        <v>5.2749195202913261E-2</v>
      </c>
      <c r="P6964" s="65">
        <f t="shared" si="986"/>
        <v>1.8360889432137137E-2</v>
      </c>
      <c r="Q6964" s="65">
        <f t="shared" si="987"/>
        <v>7.3373983872135826E-2</v>
      </c>
      <c r="R6964" s="65">
        <f t="shared" si="988"/>
        <v>0.14095761915207586</v>
      </c>
      <c r="S6964" s="65">
        <f t="shared" si="989"/>
        <v>0.19618979151524821</v>
      </c>
      <c r="T6964" s="66">
        <f>(L6964*'Football Field'!$F$4)+(M6964*'Football Field'!$F$5)+(N6964*'Football Field'!$F$6)+(O6964*'Football Field'!$F$7)+(P6964*'Football Field'!$F$8)+(Q6964*'Football Field'!$F$9)+(R6964*'Football Field'!$F$10)+(S6964*'Football Field'!$F$11)</f>
        <v>134774171.79023051</v>
      </c>
    </row>
    <row r="6965" spans="2:20" x14ac:dyDescent="0.3">
      <c r="B6965" s="62">
        <f t="shared" si="981"/>
        <v>6938</v>
      </c>
      <c r="C6965" s="62">
        <v>0.30841809396741116</v>
      </c>
      <c r="D6965" s="62">
        <v>0.81155382297022649</v>
      </c>
      <c r="E6965" s="62">
        <v>5.4807169042897397E-2</v>
      </c>
      <c r="F6965" s="62">
        <v>0.40446010925942066</v>
      </c>
      <c r="G6965" s="62">
        <v>0.11474826665490656</v>
      </c>
      <c r="H6965" s="62">
        <v>8.7360230970691011E-2</v>
      </c>
      <c r="I6965" s="62">
        <v>0.7825825669477815</v>
      </c>
      <c r="J6965" s="62">
        <v>0.21776629995604546</v>
      </c>
      <c r="K6965" s="62"/>
      <c r="L6965" s="65">
        <f t="shared" si="982"/>
        <v>0.11087409691910499</v>
      </c>
      <c r="M6965" s="65">
        <f t="shared" si="983"/>
        <v>0.29174778971488874</v>
      </c>
      <c r="N6965" s="65">
        <f t="shared" si="984"/>
        <v>1.9702784924694034E-2</v>
      </c>
      <c r="O6965" s="65">
        <f t="shared" si="985"/>
        <v>0.14540051388385544</v>
      </c>
      <c r="P6965" s="65">
        <f t="shared" si="986"/>
        <v>4.1251180417902919E-2</v>
      </c>
      <c r="Q6965" s="65">
        <f t="shared" si="987"/>
        <v>3.1405377651232282E-2</v>
      </c>
      <c r="R6965" s="65">
        <f t="shared" si="988"/>
        <v>0.28133283057037051</v>
      </c>
      <c r="S6965" s="65">
        <f t="shared" si="989"/>
        <v>7.8285425917951179E-2</v>
      </c>
      <c r="T6965" s="66">
        <f>(L6965*'Football Field'!$F$4)+(M6965*'Football Field'!$F$5)+(N6965*'Football Field'!$F$6)+(O6965*'Football Field'!$F$7)+(P6965*'Football Field'!$F$8)+(Q6965*'Football Field'!$F$9)+(R6965*'Football Field'!$F$10)+(S6965*'Football Field'!$F$11)</f>
        <v>151099671.53649604</v>
      </c>
    </row>
    <row r="6966" spans="2:20" x14ac:dyDescent="0.3">
      <c r="B6966" s="62">
        <f t="shared" si="981"/>
        <v>6939</v>
      </c>
      <c r="C6966" s="62">
        <v>0.58056014397452982</v>
      </c>
      <c r="D6966" s="62">
        <v>0.16654876229919491</v>
      </c>
      <c r="E6966" s="62">
        <v>1.567219855928248E-2</v>
      </c>
      <c r="F6966" s="62">
        <v>0.30597021344137765</v>
      </c>
      <c r="G6966" s="62">
        <v>0.35585287127092813</v>
      </c>
      <c r="H6966" s="62">
        <v>0.24975321327470035</v>
      </c>
      <c r="I6966" s="62">
        <v>0.94553810991921783</v>
      </c>
      <c r="J6966" s="62">
        <v>0.50194919084983169</v>
      </c>
      <c r="K6966" s="62"/>
      <c r="L6966" s="65">
        <f t="shared" si="982"/>
        <v>0.18596701601046411</v>
      </c>
      <c r="M6966" s="65">
        <f t="shared" si="983"/>
        <v>5.3349470621559203E-2</v>
      </c>
      <c r="N6966" s="65">
        <f t="shared" si="984"/>
        <v>5.02017238117731E-3</v>
      </c>
      <c r="O6966" s="65">
        <f t="shared" si="985"/>
        <v>9.8009427916006087E-2</v>
      </c>
      <c r="P6966" s="65">
        <f t="shared" si="986"/>
        <v>0.11398801191546075</v>
      </c>
      <c r="Q6966" s="65">
        <f t="shared" si="987"/>
        <v>8.0001805659188893E-2</v>
      </c>
      <c r="R6966" s="65">
        <f t="shared" si="988"/>
        <v>0.30287800954101579</v>
      </c>
      <c r="S6966" s="65">
        <f t="shared" si="989"/>
        <v>0.16078608595512786</v>
      </c>
      <c r="T6966" s="66">
        <f>(L6966*'Football Field'!$F$4)+(M6966*'Football Field'!$F$5)+(N6966*'Football Field'!$F$6)+(O6966*'Football Field'!$F$7)+(P6966*'Football Field'!$F$8)+(Q6966*'Football Field'!$F$9)+(R6966*'Football Field'!$F$10)+(S6966*'Football Field'!$F$11)</f>
        <v>160371960.02181256</v>
      </c>
    </row>
    <row r="6967" spans="2:20" x14ac:dyDescent="0.3">
      <c r="B6967" s="62">
        <f t="shared" si="981"/>
        <v>6940</v>
      </c>
      <c r="C6967" s="62">
        <v>0.87911756181418588</v>
      </c>
      <c r="D6967" s="62">
        <v>0.30842482887006628</v>
      </c>
      <c r="E6967" s="62">
        <v>0.22322687829748677</v>
      </c>
      <c r="F6967" s="62">
        <v>0.52569883252002048</v>
      </c>
      <c r="G6967" s="62">
        <v>0.31115732647907068</v>
      </c>
      <c r="H6967" s="62">
        <v>0.32859728110275166</v>
      </c>
      <c r="I6967" s="62">
        <v>0.76888446072971472</v>
      </c>
      <c r="J6967" s="62">
        <v>0.19175738695122757</v>
      </c>
      <c r="K6967" s="62"/>
      <c r="L6967" s="65">
        <f t="shared" si="982"/>
        <v>0.24855844709484459</v>
      </c>
      <c r="M6967" s="65">
        <f t="shared" si="983"/>
        <v>8.7202895084059762E-2</v>
      </c>
      <c r="N6967" s="65">
        <f t="shared" si="984"/>
        <v>6.3114341732580154E-2</v>
      </c>
      <c r="O6967" s="65">
        <f t="shared" si="985"/>
        <v>0.14863414306170739</v>
      </c>
      <c r="P6967" s="65">
        <f t="shared" si="986"/>
        <v>8.7975471349039505E-2</v>
      </c>
      <c r="Q6967" s="65">
        <f t="shared" si="987"/>
        <v>9.290637959949137E-2</v>
      </c>
      <c r="R6967" s="65">
        <f t="shared" si="988"/>
        <v>0.21739154790622797</v>
      </c>
      <c r="S6967" s="65">
        <f t="shared" si="989"/>
        <v>5.4216774172049342E-2</v>
      </c>
      <c r="T6967" s="66">
        <f>(L6967*'Football Field'!$F$4)+(M6967*'Football Field'!$F$5)+(N6967*'Football Field'!$F$6)+(O6967*'Football Field'!$F$7)+(P6967*'Football Field'!$F$8)+(Q6967*'Football Field'!$F$9)+(R6967*'Football Field'!$F$10)+(S6967*'Football Field'!$F$11)</f>
        <v>147018845.82794923</v>
      </c>
    </row>
    <row r="6968" spans="2:20" x14ac:dyDescent="0.3">
      <c r="B6968" s="62">
        <f t="shared" si="981"/>
        <v>6941</v>
      </c>
      <c r="C6968" s="62">
        <v>0.20722799080400689</v>
      </c>
      <c r="D6968" s="62">
        <v>0.4699688044509065</v>
      </c>
      <c r="E6968" s="62">
        <v>0.87888648119451906</v>
      </c>
      <c r="F6968" s="62">
        <v>0.44125972505179034</v>
      </c>
      <c r="G6968" s="62">
        <v>0.35521900970458453</v>
      </c>
      <c r="H6968" s="62">
        <v>0.31837277816333187</v>
      </c>
      <c r="I6968" s="62">
        <v>0.27962569096010337</v>
      </c>
      <c r="J6968" s="62">
        <v>0.92032215157363684</v>
      </c>
      <c r="K6968" s="62"/>
      <c r="L6968" s="65">
        <f t="shared" si="982"/>
        <v>5.3535074687122743E-2</v>
      </c>
      <c r="M6968" s="65">
        <f t="shared" si="983"/>
        <v>0.12141127725690704</v>
      </c>
      <c r="N6968" s="65">
        <f t="shared" si="984"/>
        <v>0.22705066641673635</v>
      </c>
      <c r="O6968" s="65">
        <f t="shared" si="985"/>
        <v>0.11399460201015507</v>
      </c>
      <c r="P6968" s="65">
        <f t="shared" si="986"/>
        <v>9.1766928497639094E-2</v>
      </c>
      <c r="Q6968" s="65">
        <f t="shared" si="987"/>
        <v>8.2248109394839397E-2</v>
      </c>
      <c r="R6968" s="65">
        <f t="shared" si="988"/>
        <v>7.2238225115764554E-2</v>
      </c>
      <c r="S6968" s="65">
        <f t="shared" si="989"/>
        <v>0.23775511662083579</v>
      </c>
      <c r="T6968" s="66">
        <f>(L6968*'Football Field'!$F$4)+(M6968*'Football Field'!$F$5)+(N6968*'Football Field'!$F$6)+(O6968*'Football Field'!$F$7)+(P6968*'Football Field'!$F$8)+(Q6968*'Football Field'!$F$9)+(R6968*'Football Field'!$F$10)+(S6968*'Football Field'!$F$11)</f>
        <v>133476416.39872108</v>
      </c>
    </row>
    <row r="6969" spans="2:20" x14ac:dyDescent="0.3">
      <c r="B6969" s="62">
        <f t="shared" si="981"/>
        <v>6942</v>
      </c>
      <c r="C6969" s="62">
        <v>1.3865880514166595E-2</v>
      </c>
      <c r="D6969" s="62">
        <v>0.60952514215414866</v>
      </c>
      <c r="E6969" s="62">
        <v>0.60924845496024804</v>
      </c>
      <c r="F6969" s="62">
        <v>0.15024864123894832</v>
      </c>
      <c r="G6969" s="62">
        <v>0.79363649313383533</v>
      </c>
      <c r="H6969" s="62">
        <v>7.4411828364092769E-2</v>
      </c>
      <c r="I6969" s="62">
        <v>0.59486572406206595</v>
      </c>
      <c r="J6969" s="62">
        <v>3.4358568683882207E-2</v>
      </c>
      <c r="K6969" s="62"/>
      <c r="L6969" s="65">
        <f t="shared" si="982"/>
        <v>4.8142731600911461E-3</v>
      </c>
      <c r="M6969" s="65">
        <f t="shared" si="983"/>
        <v>0.21162886332933548</v>
      </c>
      <c r="N6969" s="65">
        <f t="shared" si="984"/>
        <v>0.21153279674849515</v>
      </c>
      <c r="O6969" s="65">
        <f t="shared" si="985"/>
        <v>5.2166755664583099E-2</v>
      </c>
      <c r="P6969" s="65">
        <f t="shared" si="986"/>
        <v>0.27555284814833353</v>
      </c>
      <c r="Q6969" s="65">
        <f t="shared" si="987"/>
        <v>2.58359984943295E-2</v>
      </c>
      <c r="R6969" s="65">
        <f t="shared" si="988"/>
        <v>0.206539071664741</v>
      </c>
      <c r="S6969" s="65">
        <f t="shared" si="989"/>
        <v>1.1929392790091002E-2</v>
      </c>
      <c r="T6969" s="66">
        <f>(L6969*'Football Field'!$F$4)+(M6969*'Football Field'!$F$5)+(N6969*'Football Field'!$F$6)+(O6969*'Football Field'!$F$7)+(P6969*'Football Field'!$F$8)+(Q6969*'Football Field'!$F$9)+(R6969*'Football Field'!$F$10)+(S6969*'Football Field'!$F$11)</f>
        <v>164537589.9842099</v>
      </c>
    </row>
    <row r="6970" spans="2:20" x14ac:dyDescent="0.3">
      <c r="B6970" s="62">
        <f t="shared" si="981"/>
        <v>6943</v>
      </c>
      <c r="C6970" s="62">
        <v>0.79613911456235187</v>
      </c>
      <c r="D6970" s="62">
        <v>7.1184437376537235E-2</v>
      </c>
      <c r="E6970" s="62">
        <v>0.13809576939278756</v>
      </c>
      <c r="F6970" s="62">
        <v>0.8165331277064698</v>
      </c>
      <c r="G6970" s="62">
        <v>0.83652373672709601</v>
      </c>
      <c r="H6970" s="62">
        <v>9.4154211631138796E-2</v>
      </c>
      <c r="I6970" s="62">
        <v>0.8107405341150441</v>
      </c>
      <c r="J6970" s="62">
        <v>0.86360292453564658</v>
      </c>
      <c r="K6970" s="62"/>
      <c r="L6970" s="65">
        <f t="shared" si="982"/>
        <v>0.179838223682947</v>
      </c>
      <c r="M6970" s="65">
        <f t="shared" si="983"/>
        <v>1.6079705842243022E-2</v>
      </c>
      <c r="N6970" s="65">
        <f t="shared" si="984"/>
        <v>3.1194168721858196E-2</v>
      </c>
      <c r="O6970" s="65">
        <f t="shared" si="985"/>
        <v>0.18444498527840131</v>
      </c>
      <c r="P6970" s="65">
        <f t="shared" si="986"/>
        <v>0.18896062274784781</v>
      </c>
      <c r="Q6970" s="65">
        <f t="shared" si="987"/>
        <v>2.1268300806097564E-2</v>
      </c>
      <c r="R6970" s="65">
        <f t="shared" si="988"/>
        <v>0.18313650825102668</v>
      </c>
      <c r="S6970" s="65">
        <f t="shared" si="989"/>
        <v>0.19507748466957828</v>
      </c>
      <c r="T6970" s="66">
        <f>(L6970*'Football Field'!$F$4)+(M6970*'Football Field'!$F$5)+(N6970*'Football Field'!$F$6)+(O6970*'Football Field'!$F$7)+(P6970*'Football Field'!$F$8)+(Q6970*'Football Field'!$F$9)+(R6970*'Football Field'!$F$10)+(S6970*'Football Field'!$F$11)</f>
        <v>151612446.31396362</v>
      </c>
    </row>
    <row r="6971" spans="2:20" x14ac:dyDescent="0.3">
      <c r="B6971" s="62">
        <f t="shared" si="981"/>
        <v>6944</v>
      </c>
      <c r="C6971" s="62">
        <v>0.59960374884010226</v>
      </c>
      <c r="D6971" s="62">
        <v>9.5091892941765455E-3</v>
      </c>
      <c r="E6971" s="62">
        <v>0.21416860752305933</v>
      </c>
      <c r="F6971" s="62">
        <v>0.48193545183230846</v>
      </c>
      <c r="G6971" s="62">
        <v>0.80094318236624806</v>
      </c>
      <c r="H6971" s="62">
        <v>0.45206482007302717</v>
      </c>
      <c r="I6971" s="62">
        <v>0.955670486252027</v>
      </c>
      <c r="J6971" s="62">
        <v>0.6392351722077283</v>
      </c>
      <c r="K6971" s="62"/>
      <c r="L6971" s="65">
        <f t="shared" si="982"/>
        <v>0.1443739188963381</v>
      </c>
      <c r="M6971" s="65">
        <f t="shared" si="983"/>
        <v>2.2896436631410721E-3</v>
      </c>
      <c r="N6971" s="65">
        <f t="shared" si="984"/>
        <v>5.1567991748699755E-2</v>
      </c>
      <c r="O6971" s="65">
        <f t="shared" si="985"/>
        <v>0.11604148568234275</v>
      </c>
      <c r="P6971" s="65">
        <f t="shared" si="986"/>
        <v>0.19285287371069521</v>
      </c>
      <c r="Q6971" s="65">
        <f t="shared" si="987"/>
        <v>0.10884916879750137</v>
      </c>
      <c r="R6971" s="65">
        <f t="shared" si="988"/>
        <v>0.23010845669440264</v>
      </c>
      <c r="S6971" s="65">
        <f t="shared" si="989"/>
        <v>0.15391646080687896</v>
      </c>
      <c r="T6971" s="66">
        <f>(L6971*'Football Field'!$F$4)+(M6971*'Football Field'!$F$5)+(N6971*'Football Field'!$F$6)+(O6971*'Football Field'!$F$7)+(P6971*'Football Field'!$F$8)+(Q6971*'Football Field'!$F$9)+(R6971*'Football Field'!$F$10)+(S6971*'Football Field'!$F$11)</f>
        <v>158393184.98196262</v>
      </c>
    </row>
    <row r="6972" spans="2:20" x14ac:dyDescent="0.3">
      <c r="B6972" s="62">
        <f t="shared" si="981"/>
        <v>6945</v>
      </c>
      <c r="C6972" s="62">
        <v>0.39952440948888002</v>
      </c>
      <c r="D6972" s="62">
        <v>0.88326825387049857</v>
      </c>
      <c r="E6972" s="62">
        <v>0.79859728032399302</v>
      </c>
      <c r="F6972" s="62">
        <v>0.80415695220722616</v>
      </c>
      <c r="G6972" s="62">
        <v>0.12028749681057105</v>
      </c>
      <c r="H6972" s="62">
        <v>0.12264187920739356</v>
      </c>
      <c r="I6972" s="62">
        <v>0.4015005631280415</v>
      </c>
      <c r="J6972" s="62">
        <v>0.23199810852905212</v>
      </c>
      <c r="K6972" s="62"/>
      <c r="L6972" s="65">
        <f t="shared" si="982"/>
        <v>0.10620070986177405</v>
      </c>
      <c r="M6972" s="65">
        <f t="shared" si="983"/>
        <v>0.23478844679207875</v>
      </c>
      <c r="N6972" s="65">
        <f t="shared" si="984"/>
        <v>0.21228139270036461</v>
      </c>
      <c r="O6972" s="65">
        <f t="shared" si="985"/>
        <v>0.21375925259221268</v>
      </c>
      <c r="P6972" s="65">
        <f t="shared" si="986"/>
        <v>3.1974560866309426E-2</v>
      </c>
      <c r="Q6972" s="65">
        <f t="shared" si="987"/>
        <v>3.2600397676001466E-2</v>
      </c>
      <c r="R6972" s="65">
        <f t="shared" si="988"/>
        <v>0.10672600672547097</v>
      </c>
      <c r="S6972" s="65">
        <f t="shared" si="989"/>
        <v>6.1669232785787995E-2</v>
      </c>
      <c r="T6972" s="66">
        <f>(L6972*'Football Field'!$F$4)+(M6972*'Football Field'!$F$5)+(N6972*'Football Field'!$F$6)+(O6972*'Football Field'!$F$7)+(P6972*'Football Field'!$F$8)+(Q6972*'Football Field'!$F$9)+(R6972*'Football Field'!$F$10)+(S6972*'Football Field'!$F$11)</f>
        <v>131704671.91863286</v>
      </c>
    </row>
    <row r="6973" spans="2:20" x14ac:dyDescent="0.3">
      <c r="B6973" s="62">
        <f t="shared" si="981"/>
        <v>6946</v>
      </c>
      <c r="C6973" s="62">
        <v>5.4261148088200262E-2</v>
      </c>
      <c r="D6973" s="62">
        <v>0.22658823730712851</v>
      </c>
      <c r="E6973" s="62">
        <v>0.21311172612345086</v>
      </c>
      <c r="F6973" s="62">
        <v>0.38643065068229665</v>
      </c>
      <c r="G6973" s="62">
        <v>5.2770824978848996E-2</v>
      </c>
      <c r="H6973" s="62">
        <v>0.53721087359843955</v>
      </c>
      <c r="I6973" s="62">
        <v>0.48944436203404607</v>
      </c>
      <c r="J6973" s="62">
        <v>0.27074163219290182</v>
      </c>
      <c r="K6973" s="62"/>
      <c r="L6973" s="65">
        <f t="shared" si="982"/>
        <v>2.4326250513717434E-2</v>
      </c>
      <c r="M6973" s="65">
        <f t="shared" si="983"/>
        <v>0.10158359007139259</v>
      </c>
      <c r="N6973" s="65">
        <f t="shared" si="984"/>
        <v>9.5541827251111447E-2</v>
      </c>
      <c r="O6973" s="65">
        <f t="shared" si="985"/>
        <v>0.17324382446527359</v>
      </c>
      <c r="P6973" s="65">
        <f t="shared" si="986"/>
        <v>2.3658111807077258E-2</v>
      </c>
      <c r="Q6973" s="65">
        <f t="shared" si="987"/>
        <v>0.24084131556903965</v>
      </c>
      <c r="R6973" s="65">
        <f t="shared" si="988"/>
        <v>0.2194267276470693</v>
      </c>
      <c r="S6973" s="65">
        <f t="shared" si="989"/>
        <v>0.12137835267531884</v>
      </c>
      <c r="T6973" s="66">
        <f>(L6973*'Football Field'!$F$4)+(M6973*'Football Field'!$F$5)+(N6973*'Football Field'!$F$6)+(O6973*'Football Field'!$F$7)+(P6973*'Football Field'!$F$8)+(Q6973*'Football Field'!$F$9)+(R6973*'Football Field'!$F$10)+(S6973*'Football Field'!$F$11)</f>
        <v>144602330.40240648</v>
      </c>
    </row>
    <row r="6974" spans="2:20" x14ac:dyDescent="0.3">
      <c r="B6974" s="62">
        <f t="shared" si="981"/>
        <v>6947</v>
      </c>
      <c r="C6974" s="62">
        <v>4.9295272073044183E-2</v>
      </c>
      <c r="D6974" s="62">
        <v>6.5711397983780229E-2</v>
      </c>
      <c r="E6974" s="62">
        <v>0.75327289592147106</v>
      </c>
      <c r="F6974" s="62">
        <v>0.11998912653472305</v>
      </c>
      <c r="G6974" s="62">
        <v>0.16277891728635863</v>
      </c>
      <c r="H6974" s="62">
        <v>0.80683161535686188</v>
      </c>
      <c r="I6974" s="62">
        <v>0.9150877553128437</v>
      </c>
      <c r="J6974" s="62">
        <v>0.87369828757686885</v>
      </c>
      <c r="K6974" s="62"/>
      <c r="L6974" s="65">
        <f t="shared" si="982"/>
        <v>1.3157105998624158E-2</v>
      </c>
      <c r="M6974" s="65">
        <f t="shared" si="983"/>
        <v>1.7538635902227682E-2</v>
      </c>
      <c r="N6974" s="65">
        <f t="shared" si="984"/>
        <v>0.20105155972856242</v>
      </c>
      <c r="O6974" s="65">
        <f t="shared" si="985"/>
        <v>3.2025579535505867E-2</v>
      </c>
      <c r="P6974" s="65">
        <f t="shared" si="986"/>
        <v>4.3446346454978316E-2</v>
      </c>
      <c r="Q6974" s="65">
        <f t="shared" si="987"/>
        <v>0.21534659694263519</v>
      </c>
      <c r="R6974" s="65">
        <f t="shared" si="988"/>
        <v>0.24424059526142339</v>
      </c>
      <c r="S6974" s="65">
        <f t="shared" si="989"/>
        <v>0.23319358017604289</v>
      </c>
      <c r="T6974" s="66">
        <f>(L6974*'Football Field'!$F$4)+(M6974*'Football Field'!$F$5)+(N6974*'Football Field'!$F$6)+(O6974*'Football Field'!$F$7)+(P6974*'Football Field'!$F$8)+(Q6974*'Football Field'!$F$9)+(R6974*'Football Field'!$F$10)+(S6974*'Football Field'!$F$11)</f>
        <v>152615383.10437208</v>
      </c>
    </row>
    <row r="6975" spans="2:20" x14ac:dyDescent="0.3">
      <c r="B6975" s="62">
        <f t="shared" si="981"/>
        <v>6948</v>
      </c>
      <c r="C6975" s="62">
        <v>0.44112281697298994</v>
      </c>
      <c r="D6975" s="62">
        <v>0.54831075818071529</v>
      </c>
      <c r="E6975" s="62">
        <v>0.69522917674489604</v>
      </c>
      <c r="F6975" s="62">
        <v>0.30860626305961592</v>
      </c>
      <c r="G6975" s="62">
        <v>0.35158564118580304</v>
      </c>
      <c r="H6975" s="62">
        <v>0.85644722955700825</v>
      </c>
      <c r="I6975" s="62">
        <v>0.69957349241915934</v>
      </c>
      <c r="J6975" s="62">
        <v>1.8886810823207312E-2</v>
      </c>
      <c r="K6975" s="62"/>
      <c r="L6975" s="65">
        <f t="shared" si="982"/>
        <v>0.11253815811002001</v>
      </c>
      <c r="M6975" s="65">
        <f t="shared" si="983"/>
        <v>0.13988367960876655</v>
      </c>
      <c r="N6975" s="65">
        <f t="shared" si="984"/>
        <v>0.17736514187160443</v>
      </c>
      <c r="O6975" s="65">
        <f t="shared" si="985"/>
        <v>7.8730863808552459E-2</v>
      </c>
      <c r="P6975" s="65">
        <f t="shared" si="986"/>
        <v>8.9695656072588406E-2</v>
      </c>
      <c r="Q6975" s="65">
        <f t="shared" si="987"/>
        <v>0.2184946913291877</v>
      </c>
      <c r="R6975" s="65">
        <f t="shared" si="988"/>
        <v>0.17847345290295155</v>
      </c>
      <c r="S6975" s="65">
        <f t="shared" si="989"/>
        <v>4.8183562963288878E-3</v>
      </c>
      <c r="T6975" s="66">
        <f>(L6975*'Football Field'!$F$4)+(M6975*'Football Field'!$F$5)+(N6975*'Football Field'!$F$6)+(O6975*'Football Field'!$F$7)+(P6975*'Football Field'!$F$8)+(Q6975*'Football Field'!$F$9)+(R6975*'Football Field'!$F$10)+(S6975*'Football Field'!$F$11)</f>
        <v>144352696.29696807</v>
      </c>
    </row>
    <row r="6976" spans="2:20" x14ac:dyDescent="0.3">
      <c r="B6976" s="62">
        <f t="shared" si="981"/>
        <v>6949</v>
      </c>
      <c r="C6976" s="62">
        <v>8.542053230314739E-2</v>
      </c>
      <c r="D6976" s="62">
        <v>0.61132387983099101</v>
      </c>
      <c r="E6976" s="62">
        <v>0.48412968379960675</v>
      </c>
      <c r="F6976" s="62">
        <v>0.55916202546073457</v>
      </c>
      <c r="G6976" s="62">
        <v>0.8391183756640801</v>
      </c>
      <c r="H6976" s="62">
        <v>0.82123663764440158</v>
      </c>
      <c r="I6976" s="62">
        <v>0.89909556955384728</v>
      </c>
      <c r="J6976" s="62">
        <v>0.22868495739793382</v>
      </c>
      <c r="K6976" s="62"/>
      <c r="L6976" s="65">
        <f t="shared" si="982"/>
        <v>1.8864243382489598E-2</v>
      </c>
      <c r="M6976" s="65">
        <f t="shared" si="983"/>
        <v>0.13500457259776086</v>
      </c>
      <c r="N6976" s="65">
        <f t="shared" si="984"/>
        <v>0.10691504650746608</v>
      </c>
      <c r="O6976" s="65">
        <f t="shared" si="985"/>
        <v>0.12348516514861949</v>
      </c>
      <c r="P6976" s="65">
        <f t="shared" si="986"/>
        <v>0.18531063713194981</v>
      </c>
      <c r="Q6976" s="65">
        <f t="shared" si="987"/>
        <v>0.18136163975380185</v>
      </c>
      <c r="R6976" s="65">
        <f t="shared" si="988"/>
        <v>0.19855598169290437</v>
      </c>
      <c r="S6976" s="65">
        <f t="shared" si="989"/>
        <v>5.0502713785008063E-2</v>
      </c>
      <c r="T6976" s="66">
        <f>(L6976*'Football Field'!$F$4)+(M6976*'Football Field'!$F$5)+(N6976*'Football Field'!$F$6)+(O6976*'Football Field'!$F$7)+(P6976*'Football Field'!$F$8)+(Q6976*'Football Field'!$F$9)+(R6976*'Football Field'!$F$10)+(S6976*'Football Field'!$F$11)</f>
        <v>154274016.25559565</v>
      </c>
    </row>
    <row r="6977" spans="2:20" x14ac:dyDescent="0.3">
      <c r="B6977" s="62">
        <f t="shared" si="981"/>
        <v>6950</v>
      </c>
      <c r="C6977" s="62">
        <v>0.75189750786754184</v>
      </c>
      <c r="D6977" s="62">
        <v>0.74650930970789364</v>
      </c>
      <c r="E6977" s="62">
        <v>0.1058806074158114</v>
      </c>
      <c r="F6977" s="62">
        <v>0.52597570987384135</v>
      </c>
      <c r="G6977" s="62">
        <v>0.46983721307964454</v>
      </c>
      <c r="H6977" s="62">
        <v>0.37682878732554259</v>
      </c>
      <c r="I6977" s="62">
        <v>6.7119232369112214E-2</v>
      </c>
      <c r="J6977" s="62">
        <v>0.73282163044049453</v>
      </c>
      <c r="K6977" s="62"/>
      <c r="L6977" s="65">
        <f t="shared" si="982"/>
        <v>0.19907953100048398</v>
      </c>
      <c r="M6977" s="65">
        <f t="shared" si="983"/>
        <v>0.19765290044068515</v>
      </c>
      <c r="N6977" s="65">
        <f t="shared" si="984"/>
        <v>2.8033956019042194E-2</v>
      </c>
      <c r="O6977" s="65">
        <f t="shared" si="985"/>
        <v>0.13926232836746869</v>
      </c>
      <c r="P6977" s="65">
        <f t="shared" si="986"/>
        <v>0.12439856635746119</v>
      </c>
      <c r="Q6977" s="65">
        <f t="shared" si="987"/>
        <v>9.977277150580191E-2</v>
      </c>
      <c r="R6977" s="65">
        <f t="shared" si="988"/>
        <v>1.7771125933176115E-2</v>
      </c>
      <c r="S6977" s="65">
        <f t="shared" si="989"/>
        <v>0.19402882037588073</v>
      </c>
      <c r="T6977" s="66">
        <f>(L6977*'Football Field'!$F$4)+(M6977*'Football Field'!$F$5)+(N6977*'Football Field'!$F$6)+(O6977*'Football Field'!$F$7)+(P6977*'Football Field'!$F$8)+(Q6977*'Football Field'!$F$9)+(R6977*'Football Field'!$F$10)+(S6977*'Football Field'!$F$11)</f>
        <v>122280465.69388118</v>
      </c>
    </row>
    <row r="6978" spans="2:20" x14ac:dyDescent="0.3">
      <c r="B6978" s="62">
        <f t="shared" si="981"/>
        <v>6951</v>
      </c>
      <c r="C6978" s="62">
        <v>0.17250198097371816</v>
      </c>
      <c r="D6978" s="62">
        <v>2.5390909555201846E-2</v>
      </c>
      <c r="E6978" s="62">
        <v>0.69497364125613925</v>
      </c>
      <c r="F6978" s="62">
        <v>0.63220876023230665</v>
      </c>
      <c r="G6978" s="62">
        <v>0.44333341057600395</v>
      </c>
      <c r="H6978" s="62">
        <v>0.38082718948261529</v>
      </c>
      <c r="I6978" s="62">
        <v>0.14363504452803844</v>
      </c>
      <c r="J6978" s="62">
        <v>0.24239641728342787</v>
      </c>
      <c r="K6978" s="62"/>
      <c r="L6978" s="65">
        <f t="shared" si="982"/>
        <v>6.3065857430189678E-2</v>
      </c>
      <c r="M6978" s="65">
        <f t="shared" si="983"/>
        <v>9.2827889453348886E-3</v>
      </c>
      <c r="N6978" s="65">
        <f t="shared" si="984"/>
        <v>0.2540788710355571</v>
      </c>
      <c r="O6978" s="65">
        <f t="shared" si="985"/>
        <v>0.23113234592362275</v>
      </c>
      <c r="P6978" s="65">
        <f t="shared" si="986"/>
        <v>0.16208046717843652</v>
      </c>
      <c r="Q6978" s="65">
        <f t="shared" si="987"/>
        <v>0.1392285068373193</v>
      </c>
      <c r="R6978" s="65">
        <f t="shared" si="988"/>
        <v>5.2512250520556837E-2</v>
      </c>
      <c r="S6978" s="65">
        <f t="shared" si="989"/>
        <v>8.8618912128982999E-2</v>
      </c>
      <c r="T6978" s="66">
        <f>(L6978*'Football Field'!$F$4)+(M6978*'Football Field'!$F$5)+(N6978*'Football Field'!$F$6)+(O6978*'Football Field'!$F$7)+(P6978*'Football Field'!$F$8)+(Q6978*'Football Field'!$F$9)+(R6978*'Football Field'!$F$10)+(S6978*'Football Field'!$F$11)</f>
        <v>137199539.61668792</v>
      </c>
    </row>
    <row r="6979" spans="2:20" x14ac:dyDescent="0.3">
      <c r="B6979" s="62">
        <f t="shared" si="981"/>
        <v>6952</v>
      </c>
      <c r="C6979" s="62">
        <v>0.74687220572104174</v>
      </c>
      <c r="D6979" s="62">
        <v>0.69371652995620392</v>
      </c>
      <c r="E6979" s="62">
        <v>0.3810066570801961</v>
      </c>
      <c r="F6979" s="62">
        <v>5.3353281722851587E-2</v>
      </c>
      <c r="G6979" s="62">
        <v>0.33296017538785261</v>
      </c>
      <c r="H6979" s="62">
        <v>0.64499012834063085</v>
      </c>
      <c r="I6979" s="62">
        <v>7.1581304967852311E-2</v>
      </c>
      <c r="J6979" s="62">
        <v>0.17383483474680894</v>
      </c>
      <c r="K6979" s="62"/>
      <c r="L6979" s="65">
        <f t="shared" si="982"/>
        <v>0.24105753523922141</v>
      </c>
      <c r="M6979" s="65">
        <f t="shared" si="983"/>
        <v>0.22390121842130395</v>
      </c>
      <c r="N6979" s="65">
        <f t="shared" si="984"/>
        <v>0.12297220992019542</v>
      </c>
      <c r="O6979" s="65">
        <f t="shared" si="985"/>
        <v>1.7220095339627744E-2</v>
      </c>
      <c r="P6979" s="65">
        <f t="shared" si="986"/>
        <v>0.10746491648370812</v>
      </c>
      <c r="Q6979" s="65">
        <f t="shared" si="987"/>
        <v>0.20817447670491243</v>
      </c>
      <c r="R6979" s="65">
        <f t="shared" si="988"/>
        <v>2.3103300420851878E-2</v>
      </c>
      <c r="S6979" s="65">
        <f t="shared" si="989"/>
        <v>5.6106247470178894E-2</v>
      </c>
      <c r="T6979" s="66">
        <f>(L6979*'Football Field'!$F$4)+(M6979*'Football Field'!$F$5)+(N6979*'Football Field'!$F$6)+(O6979*'Football Field'!$F$7)+(P6979*'Football Field'!$F$8)+(Q6979*'Football Field'!$F$9)+(R6979*'Football Field'!$F$10)+(S6979*'Football Field'!$F$11)</f>
        <v>121894178.17724951</v>
      </c>
    </row>
    <row r="6980" spans="2:20" x14ac:dyDescent="0.3">
      <c r="B6980" s="62">
        <f t="shared" si="981"/>
        <v>6953</v>
      </c>
      <c r="C6980" s="62">
        <v>0.9307375253832072</v>
      </c>
      <c r="D6980" s="62">
        <v>0.99478718740944783</v>
      </c>
      <c r="E6980" s="62">
        <v>0.92864443701252863</v>
      </c>
      <c r="F6980" s="62">
        <v>0.11815796788930966</v>
      </c>
      <c r="G6980" s="62">
        <v>0.13829061661175035</v>
      </c>
      <c r="H6980" s="62">
        <v>0.4528122807621584</v>
      </c>
      <c r="I6980" s="62">
        <v>0.34115627970335494</v>
      </c>
      <c r="J6980" s="62">
        <v>0.85979868135822057</v>
      </c>
      <c r="K6980" s="62"/>
      <c r="L6980" s="65">
        <f t="shared" si="982"/>
        <v>0.19535313163111101</v>
      </c>
      <c r="M6980" s="65">
        <f t="shared" si="983"/>
        <v>0.20879655871501282</v>
      </c>
      <c r="N6980" s="65">
        <f t="shared" si="984"/>
        <v>0.1949138118907531</v>
      </c>
      <c r="O6980" s="65">
        <f t="shared" si="985"/>
        <v>2.4800256167646469E-2</v>
      </c>
      <c r="P6980" s="65">
        <f t="shared" si="986"/>
        <v>2.902591148796739E-2</v>
      </c>
      <c r="Q6980" s="65">
        <f t="shared" si="987"/>
        <v>9.5041077291358925E-2</v>
      </c>
      <c r="R6980" s="65">
        <f t="shared" si="988"/>
        <v>7.160552335979993E-2</v>
      </c>
      <c r="S6980" s="65">
        <f t="shared" si="989"/>
        <v>0.18046372945635036</v>
      </c>
      <c r="T6980" s="66">
        <f>(L6980*'Football Field'!$F$4)+(M6980*'Football Field'!$F$5)+(N6980*'Football Field'!$F$6)+(O6980*'Football Field'!$F$7)+(P6980*'Football Field'!$F$8)+(Q6980*'Football Field'!$F$9)+(R6980*'Football Field'!$F$10)+(S6980*'Football Field'!$F$11)</f>
        <v>125364697.72480108</v>
      </c>
    </row>
    <row r="6981" spans="2:20" x14ac:dyDescent="0.3">
      <c r="B6981" s="62">
        <f t="shared" si="981"/>
        <v>6954</v>
      </c>
      <c r="C6981" s="62">
        <v>0.62748795671737356</v>
      </c>
      <c r="D6981" s="62">
        <v>0.30031040035374845</v>
      </c>
      <c r="E6981" s="62">
        <v>0.37410793014194155</v>
      </c>
      <c r="F6981" s="62">
        <v>0.32755951092606539</v>
      </c>
      <c r="G6981" s="62">
        <v>0.12996914008447191</v>
      </c>
      <c r="H6981" s="62">
        <v>0.20852002442296957</v>
      </c>
      <c r="I6981" s="62">
        <v>0.93726622516940783</v>
      </c>
      <c r="J6981" s="62">
        <v>0.64142324207483625</v>
      </c>
      <c r="K6981" s="62"/>
      <c r="L6981" s="65">
        <f t="shared" si="982"/>
        <v>0.17692440534183779</v>
      </c>
      <c r="M6981" s="65">
        <f t="shared" si="983"/>
        <v>8.4674515951686111E-2</v>
      </c>
      <c r="N6981" s="65">
        <f t="shared" si="984"/>
        <v>0.10548222059955943</v>
      </c>
      <c r="O6981" s="65">
        <f t="shared" si="985"/>
        <v>9.2357584020947237E-2</v>
      </c>
      <c r="P6981" s="65">
        <f t="shared" si="986"/>
        <v>3.6645663994141389E-2</v>
      </c>
      <c r="Q6981" s="65">
        <f t="shared" si="987"/>
        <v>5.8793608591146254E-2</v>
      </c>
      <c r="R6981" s="65">
        <f t="shared" si="988"/>
        <v>0.26426844971269425</v>
      </c>
      <c r="S6981" s="65">
        <f t="shared" si="989"/>
        <v>0.18085355178798765</v>
      </c>
      <c r="T6981" s="66">
        <f>(L6981*'Football Field'!$F$4)+(M6981*'Football Field'!$F$5)+(N6981*'Football Field'!$F$6)+(O6981*'Football Field'!$F$7)+(P6981*'Football Field'!$F$8)+(Q6981*'Football Field'!$F$9)+(R6981*'Football Field'!$F$10)+(S6981*'Football Field'!$F$11)</f>
        <v>151359832.21000528</v>
      </c>
    </row>
    <row r="6982" spans="2:20" x14ac:dyDescent="0.3">
      <c r="B6982" s="62">
        <f t="shared" si="981"/>
        <v>6955</v>
      </c>
      <c r="C6982" s="62">
        <v>0.30324846503687897</v>
      </c>
      <c r="D6982" s="62">
        <v>0.99208129151186353</v>
      </c>
      <c r="E6982" s="62">
        <v>0.10862194924697788</v>
      </c>
      <c r="F6982" s="62">
        <v>0.54692844488172121</v>
      </c>
      <c r="G6982" s="62">
        <v>0.27581671107247629</v>
      </c>
      <c r="H6982" s="62">
        <v>0.44889263137173552</v>
      </c>
      <c r="I6982" s="62">
        <v>0.13012972078102758</v>
      </c>
      <c r="J6982" s="62">
        <v>9.1804021801036528E-2</v>
      </c>
      <c r="K6982" s="62"/>
      <c r="L6982" s="65">
        <f t="shared" si="982"/>
        <v>0.10465781992710385</v>
      </c>
      <c r="M6982" s="65">
        <f t="shared" si="983"/>
        <v>0.34238941703289505</v>
      </c>
      <c r="N6982" s="65">
        <f t="shared" si="984"/>
        <v>3.7487861325328428E-2</v>
      </c>
      <c r="O6982" s="65">
        <f t="shared" si="985"/>
        <v>0.18875722484030036</v>
      </c>
      <c r="P6982" s="65">
        <f t="shared" si="986"/>
        <v>9.5190508802076634E-2</v>
      </c>
      <c r="Q6982" s="65">
        <f t="shared" si="987"/>
        <v>0.15492287545459962</v>
      </c>
      <c r="R6982" s="65">
        <f t="shared" si="988"/>
        <v>4.4910673770463538E-2</v>
      </c>
      <c r="S6982" s="65">
        <f t="shared" si="989"/>
        <v>3.1683618847232545E-2</v>
      </c>
      <c r="T6982" s="66">
        <f>(L6982*'Football Field'!$F$4)+(M6982*'Football Field'!$F$5)+(N6982*'Football Field'!$F$6)+(O6982*'Football Field'!$F$7)+(P6982*'Football Field'!$F$8)+(Q6982*'Football Field'!$F$9)+(R6982*'Football Field'!$F$10)+(S6982*'Football Field'!$F$11)</f>
        <v>122985173.18734597</v>
      </c>
    </row>
    <row r="6983" spans="2:20" x14ac:dyDescent="0.3">
      <c r="B6983" s="62">
        <f t="shared" si="981"/>
        <v>6956</v>
      </c>
      <c r="C6983" s="62">
        <v>0.94796222175205958</v>
      </c>
      <c r="D6983" s="62">
        <v>0.70559825043950286</v>
      </c>
      <c r="E6983" s="62">
        <v>0.13812951554862274</v>
      </c>
      <c r="F6983" s="62">
        <v>0.462406847187672</v>
      </c>
      <c r="G6983" s="62">
        <v>0.25705182861107501</v>
      </c>
      <c r="H6983" s="62">
        <v>0.95996349976758033</v>
      </c>
      <c r="I6983" s="62">
        <v>0.98198441307465079</v>
      </c>
      <c r="J6983" s="62">
        <v>0.55491799539388986</v>
      </c>
      <c r="K6983" s="62"/>
      <c r="L6983" s="65">
        <f t="shared" si="982"/>
        <v>0.18928903024658361</v>
      </c>
      <c r="M6983" s="65">
        <f t="shared" si="983"/>
        <v>0.14089380937831594</v>
      </c>
      <c r="N6983" s="65">
        <f t="shared" si="984"/>
        <v>2.7581692019650765E-2</v>
      </c>
      <c r="O6983" s="65">
        <f t="shared" si="985"/>
        <v>9.2333366958190652E-2</v>
      </c>
      <c r="P6983" s="65">
        <f t="shared" si="986"/>
        <v>5.1328091188034407E-2</v>
      </c>
      <c r="Q6983" s="65">
        <f t="shared" si="987"/>
        <v>0.19168544460271578</v>
      </c>
      <c r="R6983" s="65">
        <f t="shared" si="988"/>
        <v>0.19608257903422868</v>
      </c>
      <c r="S6983" s="65">
        <f t="shared" si="989"/>
        <v>0.11080598657228015</v>
      </c>
      <c r="T6983" s="66">
        <f>(L6983*'Football Field'!$F$4)+(M6983*'Football Field'!$F$5)+(N6983*'Football Field'!$F$6)+(O6983*'Football Field'!$F$7)+(P6983*'Football Field'!$F$8)+(Q6983*'Football Field'!$F$9)+(R6983*'Football Field'!$F$10)+(S6983*'Football Field'!$F$11)</f>
        <v>140277079.87168622</v>
      </c>
    </row>
    <row r="6984" spans="2:20" x14ac:dyDescent="0.3">
      <c r="B6984" s="62">
        <f t="shared" si="981"/>
        <v>6957</v>
      </c>
      <c r="C6984" s="62">
        <v>0.86748038455834753</v>
      </c>
      <c r="D6984" s="62">
        <v>0.61722645079301175</v>
      </c>
      <c r="E6984" s="62">
        <v>0.83799195962371931</v>
      </c>
      <c r="F6984" s="62">
        <v>0.65443174666019044</v>
      </c>
      <c r="G6984" s="62">
        <v>0.89988521496641638</v>
      </c>
      <c r="H6984" s="62">
        <v>4.7582618553172917E-2</v>
      </c>
      <c r="I6984" s="62">
        <v>0.55458327331094037</v>
      </c>
      <c r="J6984" s="62">
        <v>0.93625370631648697</v>
      </c>
      <c r="K6984" s="62"/>
      <c r="L6984" s="65">
        <f t="shared" si="982"/>
        <v>0.16018663832673938</v>
      </c>
      <c r="M6984" s="65">
        <f t="shared" si="983"/>
        <v>0.11397540739692309</v>
      </c>
      <c r="N6984" s="65">
        <f t="shared" si="984"/>
        <v>0.15474138360523532</v>
      </c>
      <c r="O6984" s="65">
        <f t="shared" si="985"/>
        <v>0.12084563913818527</v>
      </c>
      <c r="P6984" s="65">
        <f t="shared" si="986"/>
        <v>0.1661704287858855</v>
      </c>
      <c r="Q6984" s="65">
        <f t="shared" si="987"/>
        <v>8.7864807602501347E-3</v>
      </c>
      <c r="R6984" s="65">
        <f t="shared" si="988"/>
        <v>0.10240788357323785</v>
      </c>
      <c r="S6984" s="65">
        <f t="shared" si="989"/>
        <v>0.17288613841354344</v>
      </c>
      <c r="T6984" s="66">
        <f>(L6984*'Football Field'!$F$4)+(M6984*'Football Field'!$F$5)+(N6984*'Football Field'!$F$6)+(O6984*'Football Field'!$F$7)+(P6984*'Football Field'!$F$8)+(Q6984*'Football Field'!$F$9)+(R6984*'Football Field'!$F$10)+(S6984*'Football Field'!$F$11)</f>
        <v>140929833.80080929</v>
      </c>
    </row>
    <row r="6985" spans="2:20" x14ac:dyDescent="0.3">
      <c r="B6985" s="62">
        <f t="shared" si="981"/>
        <v>6958</v>
      </c>
      <c r="C6985" s="62">
        <v>0.9609547884487345</v>
      </c>
      <c r="D6985" s="62">
        <v>0.13788311104760542</v>
      </c>
      <c r="E6985" s="62">
        <v>0.39725229262749517</v>
      </c>
      <c r="F6985" s="62">
        <v>0.54013459549835241</v>
      </c>
      <c r="G6985" s="62">
        <v>0.93339330382899088</v>
      </c>
      <c r="H6985" s="62">
        <v>0.98853252486710919</v>
      </c>
      <c r="I6985" s="62">
        <v>0.1048516637030884</v>
      </c>
      <c r="J6985" s="62">
        <v>0.6099419152448885</v>
      </c>
      <c r="K6985" s="62"/>
      <c r="L6985" s="65">
        <f t="shared" si="982"/>
        <v>0.20564225642201986</v>
      </c>
      <c r="M6985" s="65">
        <f t="shared" si="983"/>
        <v>2.9506688992195173E-2</v>
      </c>
      <c r="N6985" s="65">
        <f t="shared" si="984"/>
        <v>8.501113559839113E-2</v>
      </c>
      <c r="O6985" s="65">
        <f t="shared" si="985"/>
        <v>0.11558764088077784</v>
      </c>
      <c r="P6985" s="65">
        <f t="shared" si="986"/>
        <v>0.19974415803521189</v>
      </c>
      <c r="Q6985" s="65">
        <f t="shared" si="987"/>
        <v>0.21154383265875543</v>
      </c>
      <c r="R6985" s="65">
        <f t="shared" si="988"/>
        <v>2.2438030355531338E-2</v>
      </c>
      <c r="S6985" s="65">
        <f t="shared" si="989"/>
        <v>0.13052625705711729</v>
      </c>
      <c r="T6985" s="66">
        <f>(L6985*'Football Field'!$F$4)+(M6985*'Football Field'!$F$5)+(N6985*'Football Field'!$F$6)+(O6985*'Football Field'!$F$7)+(P6985*'Football Field'!$F$8)+(Q6985*'Football Field'!$F$9)+(R6985*'Football Field'!$F$10)+(S6985*'Football Field'!$F$11)</f>
        <v>130441057.18432264</v>
      </c>
    </row>
    <row r="6986" spans="2:20" x14ac:dyDescent="0.3">
      <c r="B6986" s="62">
        <f t="shared" si="981"/>
        <v>6959</v>
      </c>
      <c r="C6986" s="62">
        <v>0.76769089085858966</v>
      </c>
      <c r="D6986" s="62">
        <v>0.90596695839993735</v>
      </c>
      <c r="E6986" s="62">
        <v>0.15733530407773044</v>
      </c>
      <c r="F6986" s="62">
        <v>0.87469494172509199</v>
      </c>
      <c r="G6986" s="62">
        <v>0.98827952496674942</v>
      </c>
      <c r="H6986" s="62">
        <v>0.78288675575328193</v>
      </c>
      <c r="I6986" s="62">
        <v>0.76574434723344897</v>
      </c>
      <c r="J6986" s="62">
        <v>3.9357820635700369E-2</v>
      </c>
      <c r="K6986" s="62"/>
      <c r="L6986" s="65">
        <f t="shared" si="982"/>
        <v>0.14534214443347424</v>
      </c>
      <c r="M6986" s="65">
        <f t="shared" si="983"/>
        <v>0.17152109278312888</v>
      </c>
      <c r="N6986" s="65">
        <f t="shared" si="984"/>
        <v>2.9787315131712719E-2</v>
      </c>
      <c r="O6986" s="65">
        <f t="shared" si="985"/>
        <v>0.16560055625155942</v>
      </c>
      <c r="P6986" s="65">
        <f t="shared" si="986"/>
        <v>0.18710481935993317</v>
      </c>
      <c r="Q6986" s="65">
        <f t="shared" si="987"/>
        <v>0.14821908307715909</v>
      </c>
      <c r="R6986" s="65">
        <f t="shared" si="988"/>
        <v>0.14497361742855583</v>
      </c>
      <c r="S6986" s="65">
        <f t="shared" si="989"/>
        <v>7.4513715344766756E-3</v>
      </c>
      <c r="T6986" s="66">
        <f>(L6986*'Football Field'!$F$4)+(M6986*'Football Field'!$F$5)+(N6986*'Football Field'!$F$6)+(O6986*'Football Field'!$F$7)+(P6986*'Football Field'!$F$8)+(Q6986*'Football Field'!$F$9)+(R6986*'Football Field'!$F$10)+(S6986*'Football Field'!$F$11)</f>
        <v>144206663.33743089</v>
      </c>
    </row>
    <row r="6987" spans="2:20" x14ac:dyDescent="0.3">
      <c r="B6987" s="62">
        <f t="shared" si="981"/>
        <v>6960</v>
      </c>
      <c r="C6987" s="62">
        <v>0.29851152714828844</v>
      </c>
      <c r="D6987" s="62">
        <v>0.20743627398525011</v>
      </c>
      <c r="E6987" s="62">
        <v>0.55496713546254728</v>
      </c>
      <c r="F6987" s="62">
        <v>0.42475763110112796</v>
      </c>
      <c r="G6987" s="62">
        <v>0.39512646822872988</v>
      </c>
      <c r="H6987" s="62">
        <v>1.5161926625802624E-2</v>
      </c>
      <c r="I6987" s="62">
        <v>0.12802035798820866</v>
      </c>
      <c r="J6987" s="62">
        <v>7.7028374868614247E-2</v>
      </c>
      <c r="K6987" s="62"/>
      <c r="L6987" s="65">
        <f t="shared" si="982"/>
        <v>0.14208003313865664</v>
      </c>
      <c r="M6987" s="65">
        <f t="shared" si="983"/>
        <v>9.8731707158976889E-2</v>
      </c>
      <c r="N6987" s="65">
        <f t="shared" si="984"/>
        <v>0.26414306258335785</v>
      </c>
      <c r="O6987" s="65">
        <f t="shared" si="985"/>
        <v>0.20216833460091588</v>
      </c>
      <c r="P6987" s="65">
        <f t="shared" si="986"/>
        <v>0.18806503801111316</v>
      </c>
      <c r="Q6987" s="65">
        <f t="shared" si="987"/>
        <v>7.2164953160076617E-3</v>
      </c>
      <c r="R6987" s="65">
        <f t="shared" si="988"/>
        <v>6.0932778305581969E-2</v>
      </c>
      <c r="S6987" s="65">
        <f t="shared" si="989"/>
        <v>3.6662550885389916E-2</v>
      </c>
      <c r="T6987" s="66">
        <f>(L6987*'Football Field'!$F$4)+(M6987*'Football Field'!$F$5)+(N6987*'Football Field'!$F$6)+(O6987*'Football Field'!$F$7)+(P6987*'Football Field'!$F$8)+(Q6987*'Football Field'!$F$9)+(R6987*'Football Field'!$F$10)+(S6987*'Football Field'!$F$11)</f>
        <v>139489619.88030061</v>
      </c>
    </row>
    <row r="6988" spans="2:20" x14ac:dyDescent="0.3">
      <c r="B6988" s="62">
        <f t="shared" si="981"/>
        <v>6961</v>
      </c>
      <c r="C6988" s="62">
        <v>0.30790292071771996</v>
      </c>
      <c r="D6988" s="62">
        <v>0.79066270900086211</v>
      </c>
      <c r="E6988" s="62">
        <v>0.92801262996569911</v>
      </c>
      <c r="F6988" s="62">
        <v>0.35230147418477997</v>
      </c>
      <c r="G6988" s="62">
        <v>0.11732010228581591</v>
      </c>
      <c r="H6988" s="62">
        <v>0.56682611766586988</v>
      </c>
      <c r="I6988" s="62">
        <v>0.77988992295378545</v>
      </c>
      <c r="J6988" s="62">
        <v>0.14267399601132025</v>
      </c>
      <c r="K6988" s="62"/>
      <c r="L6988" s="65">
        <f t="shared" si="982"/>
        <v>7.7254040316622349E-2</v>
      </c>
      <c r="M6988" s="65">
        <f t="shared" si="983"/>
        <v>0.19838034876584124</v>
      </c>
      <c r="N6988" s="65">
        <f t="shared" si="984"/>
        <v>0.23284197812281066</v>
      </c>
      <c r="O6988" s="65">
        <f t="shared" si="985"/>
        <v>8.8393810058165337E-2</v>
      </c>
      <c r="P6988" s="65">
        <f t="shared" si="986"/>
        <v>2.9436069949618619E-2</v>
      </c>
      <c r="Q6988" s="65">
        <f t="shared" si="987"/>
        <v>0.1422188774455283</v>
      </c>
      <c r="R6988" s="65">
        <f t="shared" si="988"/>
        <v>0.1956774148486726</v>
      </c>
      <c r="S6988" s="65">
        <f t="shared" si="989"/>
        <v>3.5797460492741018E-2</v>
      </c>
      <c r="T6988" s="66">
        <f>(L6988*'Football Field'!$F$4)+(M6988*'Football Field'!$F$5)+(N6988*'Football Field'!$F$6)+(O6988*'Football Field'!$F$7)+(P6988*'Football Field'!$F$8)+(Q6988*'Football Field'!$F$9)+(R6988*'Football Field'!$F$10)+(S6988*'Football Field'!$F$11)</f>
        <v>143544245.20817503</v>
      </c>
    </row>
    <row r="6989" spans="2:20" x14ac:dyDescent="0.3">
      <c r="B6989" s="62">
        <f t="shared" si="981"/>
        <v>6962</v>
      </c>
      <c r="C6989" s="62">
        <v>0.99386032728707574</v>
      </c>
      <c r="D6989" s="62">
        <v>0.33948109946008342</v>
      </c>
      <c r="E6989" s="62">
        <v>0.84438499396348843</v>
      </c>
      <c r="F6989" s="62">
        <v>0.10709215930444649</v>
      </c>
      <c r="G6989" s="62">
        <v>0.24303615679856272</v>
      </c>
      <c r="H6989" s="62">
        <v>0.90054209774057292</v>
      </c>
      <c r="I6989" s="62">
        <v>0.99793942046439632</v>
      </c>
      <c r="J6989" s="62">
        <v>0.84010577074714421</v>
      </c>
      <c r="K6989" s="62"/>
      <c r="L6989" s="65">
        <f t="shared" si="982"/>
        <v>0.18871570643418656</v>
      </c>
      <c r="M6989" s="65">
        <f t="shared" si="983"/>
        <v>6.4461186090949321E-2</v>
      </c>
      <c r="N6989" s="65">
        <f t="shared" si="984"/>
        <v>0.16033310341828175</v>
      </c>
      <c r="O6989" s="65">
        <f t="shared" si="985"/>
        <v>2.0334821646284942E-2</v>
      </c>
      <c r="P6989" s="65">
        <f t="shared" si="986"/>
        <v>4.6148074090538178E-2</v>
      </c>
      <c r="Q6989" s="65">
        <f t="shared" si="987"/>
        <v>0.1709962994626584</v>
      </c>
      <c r="R6989" s="65">
        <f t="shared" si="988"/>
        <v>0.18949025083387117</v>
      </c>
      <c r="S6989" s="65">
        <f t="shared" si="989"/>
        <v>0.15952055802322979</v>
      </c>
      <c r="T6989" s="66">
        <f>(L6989*'Football Field'!$F$4)+(M6989*'Football Field'!$F$5)+(N6989*'Football Field'!$F$6)+(O6989*'Football Field'!$F$7)+(P6989*'Football Field'!$F$8)+(Q6989*'Football Field'!$F$9)+(R6989*'Football Field'!$F$10)+(S6989*'Football Field'!$F$11)</f>
        <v>142524498.33412588</v>
      </c>
    </row>
    <row r="6990" spans="2:20" x14ac:dyDescent="0.3">
      <c r="B6990" s="62">
        <f t="shared" si="981"/>
        <v>6963</v>
      </c>
      <c r="C6990" s="62">
        <v>0.61705738293924906</v>
      </c>
      <c r="D6990" s="62">
        <v>0.98567546001039741</v>
      </c>
      <c r="E6990" s="62">
        <v>0.72461721462362272</v>
      </c>
      <c r="F6990" s="62">
        <v>0.93097085966727566</v>
      </c>
      <c r="G6990" s="62">
        <v>0.99768440446545981</v>
      </c>
      <c r="H6990" s="62">
        <v>0.31402719616266606</v>
      </c>
      <c r="I6990" s="62">
        <v>0.27389254940370633</v>
      </c>
      <c r="J6990" s="62">
        <v>0.37046750367470782</v>
      </c>
      <c r="K6990" s="62"/>
      <c r="L6990" s="65">
        <f t="shared" si="982"/>
        <v>0.11833734697638491</v>
      </c>
      <c r="M6990" s="65">
        <f t="shared" si="983"/>
        <v>0.18902977606677782</v>
      </c>
      <c r="N6990" s="65">
        <f t="shared" si="984"/>
        <v>0.13896483718179492</v>
      </c>
      <c r="O6990" s="65">
        <f t="shared" si="985"/>
        <v>0.17853869784456683</v>
      </c>
      <c r="P6990" s="65">
        <f t="shared" si="986"/>
        <v>0.19133281410844202</v>
      </c>
      <c r="Q6990" s="65">
        <f t="shared" si="987"/>
        <v>6.0223159627896906E-2</v>
      </c>
      <c r="R6990" s="65">
        <f t="shared" si="988"/>
        <v>5.2526261818058605E-2</v>
      </c>
      <c r="S6990" s="65">
        <f t="shared" si="989"/>
        <v>7.104710637607789E-2</v>
      </c>
      <c r="T6990" s="66">
        <f>(L6990*'Football Field'!$F$4)+(M6990*'Football Field'!$F$5)+(N6990*'Football Field'!$F$6)+(O6990*'Football Field'!$F$7)+(P6990*'Football Field'!$F$8)+(Q6990*'Football Field'!$F$9)+(R6990*'Football Field'!$F$10)+(S6990*'Football Field'!$F$11)</f>
        <v>135238111.03960252</v>
      </c>
    </row>
    <row r="6991" spans="2:20" x14ac:dyDescent="0.3">
      <c r="B6991" s="62">
        <f t="shared" si="981"/>
        <v>6964</v>
      </c>
      <c r="C6991" s="62">
        <v>0.63815098311354546</v>
      </c>
      <c r="D6991" s="62">
        <v>0.97399624386079875</v>
      </c>
      <c r="E6991" s="62">
        <v>0.54646216911525447</v>
      </c>
      <c r="F6991" s="62">
        <v>0.45665522514647394</v>
      </c>
      <c r="G6991" s="62">
        <v>0.39244106308496141</v>
      </c>
      <c r="H6991" s="62">
        <v>0.76248375511651023</v>
      </c>
      <c r="I6991" s="62">
        <v>0.59679193153219856</v>
      </c>
      <c r="J6991" s="62">
        <v>0.19392177440922986</v>
      </c>
      <c r="K6991" s="62"/>
      <c r="L6991" s="65">
        <f t="shared" si="982"/>
        <v>0.13991767919038336</v>
      </c>
      <c r="M6991" s="65">
        <f t="shared" si="983"/>
        <v>0.21355337151757645</v>
      </c>
      <c r="N6991" s="65">
        <f t="shared" si="984"/>
        <v>0.11981446474453648</v>
      </c>
      <c r="O6991" s="65">
        <f t="shared" si="985"/>
        <v>0.10012385937402531</v>
      </c>
      <c r="P6991" s="65">
        <f t="shared" si="986"/>
        <v>8.6044594804118094E-2</v>
      </c>
      <c r="Q6991" s="65">
        <f t="shared" si="987"/>
        <v>0.16717823878567678</v>
      </c>
      <c r="R6991" s="65">
        <f t="shared" si="988"/>
        <v>0.13084950776401769</v>
      </c>
      <c r="S6991" s="65">
        <f t="shared" si="989"/>
        <v>4.2518283819665853E-2</v>
      </c>
      <c r="T6991" s="66">
        <f>(L6991*'Football Field'!$F$4)+(M6991*'Football Field'!$F$5)+(N6991*'Football Field'!$F$6)+(O6991*'Football Field'!$F$7)+(P6991*'Football Field'!$F$8)+(Q6991*'Football Field'!$F$9)+(R6991*'Football Field'!$F$10)+(S6991*'Football Field'!$F$11)</f>
        <v>136014501.84216881</v>
      </c>
    </row>
    <row r="6992" spans="2:20" x14ac:dyDescent="0.3">
      <c r="B6992" s="62">
        <f t="shared" si="981"/>
        <v>6965</v>
      </c>
      <c r="C6992" s="62">
        <v>9.6141284654750248E-2</v>
      </c>
      <c r="D6992" s="62">
        <v>0.61854273347655053</v>
      </c>
      <c r="E6992" s="62">
        <v>6.0808940721590599E-4</v>
      </c>
      <c r="F6992" s="62">
        <v>0.69793144719910361</v>
      </c>
      <c r="G6992" s="62">
        <v>0.48751110901015982</v>
      </c>
      <c r="H6992" s="62">
        <v>0.8378628104020307</v>
      </c>
      <c r="I6992" s="62">
        <v>0.47300860104831111</v>
      </c>
      <c r="J6992" s="62">
        <v>0.82151792789133971</v>
      </c>
      <c r="K6992" s="62"/>
      <c r="L6992" s="65">
        <f t="shared" si="982"/>
        <v>2.3837919335260686E-2</v>
      </c>
      <c r="M6992" s="65">
        <f t="shared" si="983"/>
        <v>0.15336566220198866</v>
      </c>
      <c r="N6992" s="65">
        <f t="shared" si="984"/>
        <v>1.507737939002362E-4</v>
      </c>
      <c r="O6992" s="65">
        <f t="shared" si="985"/>
        <v>0.17304983597441409</v>
      </c>
      <c r="P6992" s="65">
        <f t="shared" si="986"/>
        <v>0.12087679640812325</v>
      </c>
      <c r="Q6992" s="65">
        <f t="shared" si="987"/>
        <v>0.20774536308831801</v>
      </c>
      <c r="R6992" s="65">
        <f t="shared" si="988"/>
        <v>0.11728094665226663</v>
      </c>
      <c r="S6992" s="65">
        <f t="shared" si="989"/>
        <v>0.20369270254572858</v>
      </c>
      <c r="T6992" s="66">
        <f>(L6992*'Football Field'!$F$4)+(M6992*'Football Field'!$F$5)+(N6992*'Football Field'!$F$6)+(O6992*'Football Field'!$F$7)+(P6992*'Football Field'!$F$8)+(Q6992*'Football Field'!$F$9)+(R6992*'Football Field'!$F$10)+(S6992*'Football Field'!$F$11)</f>
        <v>136371999.71346945</v>
      </c>
    </row>
    <row r="6993" spans="2:20" x14ac:dyDescent="0.3">
      <c r="B6993" s="62">
        <f t="shared" si="981"/>
        <v>6966</v>
      </c>
      <c r="C6993" s="62">
        <v>0.37069797520187431</v>
      </c>
      <c r="D6993" s="62">
        <v>0.12594736817374397</v>
      </c>
      <c r="E6993" s="62">
        <v>0.12379089594847414</v>
      </c>
      <c r="F6993" s="62">
        <v>0.641348596812783</v>
      </c>
      <c r="G6993" s="62">
        <v>0.54388984964779996</v>
      </c>
      <c r="H6993" s="62">
        <v>0.41102368384479138</v>
      </c>
      <c r="I6993" s="62">
        <v>0.78429863027184188</v>
      </c>
      <c r="J6993" s="62">
        <v>0.56772222617258083</v>
      </c>
      <c r="K6993" s="62"/>
      <c r="L6993" s="65">
        <f t="shared" si="982"/>
        <v>0.10387423378490215</v>
      </c>
      <c r="M6993" s="65">
        <f t="shared" si="983"/>
        <v>3.5292036216674968E-2</v>
      </c>
      <c r="N6993" s="65">
        <f t="shared" si="984"/>
        <v>3.4687765583806415E-2</v>
      </c>
      <c r="O6993" s="65">
        <f t="shared" si="985"/>
        <v>0.1797139411044</v>
      </c>
      <c r="P6993" s="65">
        <f t="shared" si="986"/>
        <v>0.15240477470853259</v>
      </c>
      <c r="Q6993" s="65">
        <f t="shared" si="987"/>
        <v>0.11517400439960564</v>
      </c>
      <c r="R6993" s="65">
        <f t="shared" si="988"/>
        <v>0.21977033792447845</v>
      </c>
      <c r="S6993" s="65">
        <f t="shared" si="989"/>
        <v>0.15908290627759974</v>
      </c>
      <c r="T6993" s="66">
        <f>(L6993*'Football Field'!$F$4)+(M6993*'Football Field'!$F$5)+(N6993*'Football Field'!$F$6)+(O6993*'Football Field'!$F$7)+(P6993*'Football Field'!$F$8)+(Q6993*'Football Field'!$F$9)+(R6993*'Football Field'!$F$10)+(S6993*'Football Field'!$F$11)</f>
        <v>153781919.78458336</v>
      </c>
    </row>
    <row r="6994" spans="2:20" x14ac:dyDescent="0.3">
      <c r="B6994" s="62">
        <f t="shared" si="981"/>
        <v>6967</v>
      </c>
      <c r="C6994" s="62">
        <v>5.2690904906856795E-2</v>
      </c>
      <c r="D6994" s="62">
        <v>0.78530330551531236</v>
      </c>
      <c r="E6994" s="62">
        <v>0.40813515726460026</v>
      </c>
      <c r="F6994" s="62">
        <v>0.51112226103636071</v>
      </c>
      <c r="G6994" s="62">
        <v>0.43504674884925543</v>
      </c>
      <c r="H6994" s="62">
        <v>0.53170952717589415</v>
      </c>
      <c r="I6994" s="62">
        <v>0.62907059750048711</v>
      </c>
      <c r="J6994" s="62">
        <v>0.28594421853118768</v>
      </c>
      <c r="K6994" s="62"/>
      <c r="L6994" s="65">
        <f t="shared" si="982"/>
        <v>1.4479410806086836E-2</v>
      </c>
      <c r="M6994" s="65">
        <f t="shared" si="983"/>
        <v>0.21580060520946615</v>
      </c>
      <c r="N6994" s="65">
        <f t="shared" si="984"/>
        <v>0.11215515499093238</v>
      </c>
      <c r="O6994" s="65">
        <f t="shared" si="985"/>
        <v>0.1404559136489292</v>
      </c>
      <c r="P6994" s="65">
        <f t="shared" si="986"/>
        <v>0.11955043489148963</v>
      </c>
      <c r="Q6994" s="65">
        <f t="shared" si="987"/>
        <v>0.14611327490198589</v>
      </c>
      <c r="R6994" s="65">
        <f t="shared" si="988"/>
        <v>0.17286800489271414</v>
      </c>
      <c r="S6994" s="65">
        <f t="shared" si="989"/>
        <v>7.8577200658395727E-2</v>
      </c>
      <c r="T6994" s="66">
        <f>(L6994*'Football Field'!$F$4)+(M6994*'Football Field'!$F$5)+(N6994*'Football Field'!$F$6)+(O6994*'Football Field'!$F$7)+(P6994*'Football Field'!$F$8)+(Q6994*'Football Field'!$F$9)+(R6994*'Football Field'!$F$10)+(S6994*'Football Field'!$F$11)</f>
        <v>145555479.74985126</v>
      </c>
    </row>
    <row r="6995" spans="2:20" x14ac:dyDescent="0.3">
      <c r="B6995" s="62">
        <f t="shared" si="981"/>
        <v>6968</v>
      </c>
      <c r="C6995" s="62">
        <v>0.56189121576379331</v>
      </c>
      <c r="D6995" s="62">
        <v>0.15276866389207744</v>
      </c>
      <c r="E6995" s="62">
        <v>0.16138499137715367</v>
      </c>
      <c r="F6995" s="62">
        <v>3.7256757621286329E-2</v>
      </c>
      <c r="G6995" s="62">
        <v>0.71779608982661258</v>
      </c>
      <c r="H6995" s="62">
        <v>0.81664174914960586</v>
      </c>
      <c r="I6995" s="62">
        <v>0.40521690804729027</v>
      </c>
      <c r="J6995" s="62">
        <v>7.922513548291521E-2</v>
      </c>
      <c r="K6995" s="62"/>
      <c r="L6995" s="65">
        <f t="shared" si="982"/>
        <v>0.19162906990071116</v>
      </c>
      <c r="M6995" s="65">
        <f t="shared" si="983"/>
        <v>5.2100684528087887E-2</v>
      </c>
      <c r="N6995" s="65">
        <f t="shared" si="984"/>
        <v>5.5039222763964481E-2</v>
      </c>
      <c r="O6995" s="65">
        <f t="shared" si="985"/>
        <v>1.2706156654857923E-2</v>
      </c>
      <c r="P6995" s="65">
        <f t="shared" si="986"/>
        <v>0.2447993369764021</v>
      </c>
      <c r="Q6995" s="65">
        <f t="shared" si="987"/>
        <v>0.27850995787308191</v>
      </c>
      <c r="R6995" s="65">
        <f t="shared" si="988"/>
        <v>0.13819639285798543</v>
      </c>
      <c r="S6995" s="65">
        <f t="shared" si="989"/>
        <v>2.7019178444909135E-2</v>
      </c>
      <c r="T6995" s="66">
        <f>(L6995*'Football Field'!$F$4)+(M6995*'Football Field'!$F$5)+(N6995*'Football Field'!$F$6)+(O6995*'Football Field'!$F$7)+(P6995*'Football Field'!$F$8)+(Q6995*'Football Field'!$F$9)+(R6995*'Football Field'!$F$10)+(S6995*'Football Field'!$F$11)</f>
        <v>147879646.32819593</v>
      </c>
    </row>
    <row r="6996" spans="2:20" x14ac:dyDescent="0.3">
      <c r="B6996" s="62">
        <f t="shared" si="981"/>
        <v>6969</v>
      </c>
      <c r="C6996" s="62">
        <v>0.49523014031329071</v>
      </c>
      <c r="D6996" s="62">
        <v>0.8227756117617443</v>
      </c>
      <c r="E6996" s="62">
        <v>3.0353969212692844E-2</v>
      </c>
      <c r="F6996" s="62">
        <v>0.75574137568338995</v>
      </c>
      <c r="G6996" s="62">
        <v>0.40211177197926251</v>
      </c>
      <c r="H6996" s="62">
        <v>0.45993625265389815</v>
      </c>
      <c r="I6996" s="62">
        <v>0.72428541878472541</v>
      </c>
      <c r="J6996" s="62">
        <v>0.88094173477713789</v>
      </c>
      <c r="K6996" s="62"/>
      <c r="L6996" s="65">
        <f t="shared" si="982"/>
        <v>0.10833283250027195</v>
      </c>
      <c r="M6996" s="65">
        <f t="shared" si="983"/>
        <v>0.179984224057741</v>
      </c>
      <c r="N6996" s="65">
        <f t="shared" si="984"/>
        <v>6.6400067256746796E-3</v>
      </c>
      <c r="O6996" s="65">
        <f t="shared" si="985"/>
        <v>0.16532031716333029</v>
      </c>
      <c r="P6996" s="65">
        <f t="shared" si="986"/>
        <v>8.7962956399743802E-2</v>
      </c>
      <c r="Q6996" s="65">
        <f t="shared" si="987"/>
        <v>0.10061220625230249</v>
      </c>
      <c r="R6996" s="65">
        <f t="shared" si="988"/>
        <v>0.15843924787364</v>
      </c>
      <c r="S6996" s="65">
        <f t="shared" si="989"/>
        <v>0.19270820902729585</v>
      </c>
      <c r="T6996" s="66">
        <f>(L6996*'Football Field'!$F$4)+(M6996*'Football Field'!$F$5)+(N6996*'Football Field'!$F$6)+(O6996*'Football Field'!$F$7)+(P6996*'Football Field'!$F$8)+(Q6996*'Football Field'!$F$9)+(R6996*'Football Field'!$F$10)+(S6996*'Football Field'!$F$11)</f>
        <v>138926118.72265974</v>
      </c>
    </row>
    <row r="6997" spans="2:20" x14ac:dyDescent="0.3">
      <c r="B6997" s="62">
        <f t="shared" si="981"/>
        <v>6970</v>
      </c>
      <c r="C6997" s="62">
        <v>0.25844716953212099</v>
      </c>
      <c r="D6997" s="62">
        <v>0.88688521784413155</v>
      </c>
      <c r="E6997" s="62">
        <v>0.29386888590935767</v>
      </c>
      <c r="F6997" s="62">
        <v>0.72297657017592742</v>
      </c>
      <c r="G6997" s="62">
        <v>0.75242758184578773</v>
      </c>
      <c r="H6997" s="62">
        <v>0.78383270672661942</v>
      </c>
      <c r="I6997" s="62">
        <v>7.8775593597675164E-2</v>
      </c>
      <c r="J6997" s="62">
        <v>0.60982746795353104</v>
      </c>
      <c r="K6997" s="62"/>
      <c r="L6997" s="65">
        <f t="shared" si="982"/>
        <v>5.8911498234853456E-2</v>
      </c>
      <c r="M6997" s="65">
        <f t="shared" si="983"/>
        <v>0.20216022113969637</v>
      </c>
      <c r="N6997" s="65">
        <f t="shared" si="984"/>
        <v>6.6985668231030207E-2</v>
      </c>
      <c r="O6997" s="65">
        <f t="shared" si="985"/>
        <v>0.1647982178132002</v>
      </c>
      <c r="P6997" s="65">
        <f t="shared" si="986"/>
        <v>0.17151140111152993</v>
      </c>
      <c r="Q6997" s="65">
        <f t="shared" si="987"/>
        <v>0.17867001291730761</v>
      </c>
      <c r="R6997" s="65">
        <f t="shared" si="988"/>
        <v>1.7956428973783731E-2</v>
      </c>
      <c r="S6997" s="65">
        <f t="shared" si="989"/>
        <v>0.13900655157859862</v>
      </c>
      <c r="T6997" s="66">
        <f>(L6997*'Football Field'!$F$4)+(M6997*'Football Field'!$F$5)+(N6997*'Football Field'!$F$6)+(O6997*'Football Field'!$F$7)+(P6997*'Football Field'!$F$8)+(Q6997*'Football Field'!$F$9)+(R6997*'Football Field'!$F$10)+(S6997*'Football Field'!$F$11)</f>
        <v>127602055.53990869</v>
      </c>
    </row>
    <row r="6998" spans="2:20" x14ac:dyDescent="0.3">
      <c r="B6998" s="62">
        <f t="shared" si="981"/>
        <v>6971</v>
      </c>
      <c r="C6998" s="62">
        <v>0.45839754430502888</v>
      </c>
      <c r="D6998" s="62">
        <v>0.27362669000123929</v>
      </c>
      <c r="E6998" s="62">
        <v>0.7385076374665217</v>
      </c>
      <c r="F6998" s="62">
        <v>0.1173770627082491</v>
      </c>
      <c r="G6998" s="62">
        <v>0.93819068206350442</v>
      </c>
      <c r="H6998" s="62">
        <v>0.70348618318728451</v>
      </c>
      <c r="I6998" s="62">
        <v>9.0513543704450639E-2</v>
      </c>
      <c r="J6998" s="62">
        <v>0.18800418549045939</v>
      </c>
      <c r="K6998" s="62"/>
      <c r="L6998" s="65">
        <f t="shared" si="982"/>
        <v>0.13066819166687196</v>
      </c>
      <c r="M6998" s="65">
        <f t="shared" si="983"/>
        <v>7.7998464909885976E-2</v>
      </c>
      <c r="N6998" s="65">
        <f t="shared" si="984"/>
        <v>0.21051477853404721</v>
      </c>
      <c r="O6998" s="65">
        <f t="shared" si="985"/>
        <v>3.3458836588029436E-2</v>
      </c>
      <c r="P6998" s="65">
        <f t="shared" si="986"/>
        <v>0.26743528927452509</v>
      </c>
      <c r="Q6998" s="65">
        <f t="shared" si="987"/>
        <v>0.20053176235722658</v>
      </c>
      <c r="R6998" s="65">
        <f t="shared" si="988"/>
        <v>2.5801274950440864E-2</v>
      </c>
      <c r="S6998" s="65">
        <f t="shared" si="989"/>
        <v>5.3591401718972934E-2</v>
      </c>
      <c r="T6998" s="66">
        <f>(L6998*'Football Field'!$F$4)+(M6998*'Football Field'!$F$5)+(N6998*'Football Field'!$F$6)+(O6998*'Football Field'!$F$7)+(P6998*'Football Field'!$F$8)+(Q6998*'Football Field'!$F$9)+(R6998*'Football Field'!$F$10)+(S6998*'Football Field'!$F$11)</f>
        <v>138768223.10934597</v>
      </c>
    </row>
    <row r="6999" spans="2:20" x14ac:dyDescent="0.3">
      <c r="B6999" s="62">
        <f t="shared" si="981"/>
        <v>6972</v>
      </c>
      <c r="C6999" s="62">
        <v>6.6065730018785906E-2</v>
      </c>
      <c r="D6999" s="62">
        <v>0.25344202190436993</v>
      </c>
      <c r="E6999" s="62">
        <v>0.88827443885372337</v>
      </c>
      <c r="F6999" s="62">
        <v>0.6705509660964204</v>
      </c>
      <c r="G6999" s="62">
        <v>0.31899119647997654</v>
      </c>
      <c r="H6999" s="62">
        <v>0.7258734568384424</v>
      </c>
      <c r="I6999" s="62">
        <v>0.7249209472485596</v>
      </c>
      <c r="J6999" s="62">
        <v>0.75951202429918518</v>
      </c>
      <c r="K6999" s="62"/>
      <c r="L6999" s="65">
        <f t="shared" si="982"/>
        <v>1.4988943786419696E-2</v>
      </c>
      <c r="M6999" s="65">
        <f t="shared" si="983"/>
        <v>5.7500737800989209E-2</v>
      </c>
      <c r="N6999" s="65">
        <f t="shared" si="984"/>
        <v>0.20153104532570845</v>
      </c>
      <c r="O6999" s="65">
        <f t="shared" si="985"/>
        <v>0.1521341054415154</v>
      </c>
      <c r="P6999" s="65">
        <f t="shared" si="986"/>
        <v>7.2372485871896763E-2</v>
      </c>
      <c r="Q6999" s="65">
        <f t="shared" si="987"/>
        <v>0.16468563107547268</v>
      </c>
      <c r="R6999" s="65">
        <f t="shared" si="988"/>
        <v>0.16446952640676291</v>
      </c>
      <c r="S6999" s="65">
        <f t="shared" si="989"/>
        <v>0.17231752429123504</v>
      </c>
      <c r="T6999" s="66">
        <f>(L6999*'Football Field'!$F$4)+(M6999*'Football Field'!$F$5)+(N6999*'Football Field'!$F$6)+(O6999*'Football Field'!$F$7)+(P6999*'Football Field'!$F$8)+(Q6999*'Football Field'!$F$9)+(R6999*'Football Field'!$F$10)+(S6999*'Football Field'!$F$11)</f>
        <v>144173122.08237544</v>
      </c>
    </row>
    <row r="7000" spans="2:20" x14ac:dyDescent="0.3">
      <c r="B7000" s="62">
        <f t="shared" si="981"/>
        <v>6973</v>
      </c>
      <c r="C7000" s="62">
        <v>0.58708892765772713</v>
      </c>
      <c r="D7000" s="62">
        <v>0.1151796375922618</v>
      </c>
      <c r="E7000" s="62">
        <v>0.77566154031112711</v>
      </c>
      <c r="F7000" s="62">
        <v>0.70214647297976052</v>
      </c>
      <c r="G7000" s="62">
        <v>0.90698814962689278</v>
      </c>
      <c r="H7000" s="62">
        <v>0.17165019792072667</v>
      </c>
      <c r="I7000" s="62">
        <v>0.17047521087003825</v>
      </c>
      <c r="J7000" s="62">
        <v>0.39972336896361749</v>
      </c>
      <c r="K7000" s="62"/>
      <c r="L7000" s="65">
        <f t="shared" si="982"/>
        <v>0.15333042304290265</v>
      </c>
      <c r="M7000" s="65">
        <f t="shared" si="983"/>
        <v>3.0081545956604741E-2</v>
      </c>
      <c r="N7000" s="65">
        <f t="shared" si="984"/>
        <v>0.20258006327680611</v>
      </c>
      <c r="O7000" s="65">
        <f t="shared" si="985"/>
        <v>0.18338008207648351</v>
      </c>
      <c r="P7000" s="65">
        <f t="shared" si="986"/>
        <v>0.23687872505452551</v>
      </c>
      <c r="Q7000" s="65">
        <f t="shared" si="987"/>
        <v>4.4830001423442074E-2</v>
      </c>
      <c r="R7000" s="65">
        <f t="shared" si="988"/>
        <v>4.4523129239238624E-2</v>
      </c>
      <c r="S7000" s="65">
        <f t="shared" si="989"/>
        <v>0.10439602992999668</v>
      </c>
      <c r="T7000" s="66">
        <f>(L7000*'Football Field'!$F$4)+(M7000*'Football Field'!$F$5)+(N7000*'Football Field'!$F$6)+(O7000*'Football Field'!$F$7)+(P7000*'Football Field'!$F$8)+(Q7000*'Football Field'!$F$9)+(R7000*'Football Field'!$F$10)+(S7000*'Football Field'!$F$11)</f>
        <v>140158898.55508626</v>
      </c>
    </row>
    <row r="7001" spans="2:20" x14ac:dyDescent="0.3">
      <c r="B7001" s="62">
        <f t="shared" si="981"/>
        <v>6974</v>
      </c>
      <c r="C7001" s="62">
        <v>0.74217082539611168</v>
      </c>
      <c r="D7001" s="62">
        <v>0.28877390034245021</v>
      </c>
      <c r="E7001" s="62">
        <v>0.38314173723385481</v>
      </c>
      <c r="F7001" s="62">
        <v>0.5695694064764083</v>
      </c>
      <c r="G7001" s="62">
        <v>0.56233825107403312</v>
      </c>
      <c r="H7001" s="62">
        <v>0.29918754873046394</v>
      </c>
      <c r="I7001" s="62">
        <v>0.43834620539022107</v>
      </c>
      <c r="J7001" s="62">
        <v>0.31637728996896342</v>
      </c>
      <c r="K7001" s="62"/>
      <c r="L7001" s="65">
        <f t="shared" si="982"/>
        <v>0.20616399362175944</v>
      </c>
      <c r="M7001" s="65">
        <f t="shared" si="983"/>
        <v>8.0217085489121154E-2</v>
      </c>
      <c r="N7001" s="65">
        <f t="shared" si="984"/>
        <v>0.10643106407362711</v>
      </c>
      <c r="O7001" s="65">
        <f t="shared" si="985"/>
        <v>0.15821789198097297</v>
      </c>
      <c r="P7001" s="65">
        <f t="shared" si="986"/>
        <v>0.15620918478683402</v>
      </c>
      <c r="Q7001" s="65">
        <f t="shared" si="987"/>
        <v>8.3109841801254358E-2</v>
      </c>
      <c r="R7001" s="65">
        <f t="shared" si="988"/>
        <v>0.12176604253334675</v>
      </c>
      <c r="S7001" s="65">
        <f t="shared" si="989"/>
        <v>8.7884895713084221E-2</v>
      </c>
      <c r="T7001" s="66">
        <f>(L7001*'Football Field'!$F$4)+(M7001*'Football Field'!$F$5)+(N7001*'Football Field'!$F$6)+(O7001*'Football Field'!$F$7)+(P7001*'Football Field'!$F$8)+(Q7001*'Football Field'!$F$9)+(R7001*'Football Field'!$F$10)+(S7001*'Football Field'!$F$11)</f>
        <v>141028874.09091401</v>
      </c>
    </row>
    <row r="7002" spans="2:20" x14ac:dyDescent="0.3">
      <c r="B7002" s="62">
        <f t="shared" si="981"/>
        <v>6975</v>
      </c>
      <c r="C7002" s="62">
        <v>0.14534795220000984</v>
      </c>
      <c r="D7002" s="62">
        <v>0.22650917504986701</v>
      </c>
      <c r="E7002" s="62">
        <v>0.80340834519828164</v>
      </c>
      <c r="F7002" s="62">
        <v>0.52996971581547603</v>
      </c>
      <c r="G7002" s="62">
        <v>0.4639323073478433</v>
      </c>
      <c r="H7002" s="62">
        <v>0.49087935331661525</v>
      </c>
      <c r="I7002" s="62">
        <v>0.11873246823913775</v>
      </c>
      <c r="J7002" s="62">
        <v>0.24917942082978561</v>
      </c>
      <c r="K7002" s="62"/>
      <c r="L7002" s="65">
        <f t="shared" si="982"/>
        <v>4.8001959331901919E-2</v>
      </c>
      <c r="M7002" s="65">
        <f t="shared" si="983"/>
        <v>7.48058988411784E-2</v>
      </c>
      <c r="N7002" s="65">
        <f t="shared" si="984"/>
        <v>0.26533001758462976</v>
      </c>
      <c r="O7002" s="65">
        <f t="shared" si="985"/>
        <v>0.17502540875641162</v>
      </c>
      <c r="P7002" s="65">
        <f t="shared" si="986"/>
        <v>0.15321619199300346</v>
      </c>
      <c r="Q7002" s="65">
        <f t="shared" si="987"/>
        <v>0.16211560189268964</v>
      </c>
      <c r="R7002" s="65">
        <f t="shared" si="988"/>
        <v>3.9212049605959573E-2</v>
      </c>
      <c r="S7002" s="65">
        <f t="shared" si="989"/>
        <v>8.2292871994225691E-2</v>
      </c>
      <c r="T7002" s="66">
        <f>(L7002*'Football Field'!$F$4)+(M7002*'Football Field'!$F$5)+(N7002*'Football Field'!$F$6)+(O7002*'Football Field'!$F$7)+(P7002*'Football Field'!$F$8)+(Q7002*'Football Field'!$F$9)+(R7002*'Football Field'!$F$10)+(S7002*'Football Field'!$F$11)</f>
        <v>134336180.04450387</v>
      </c>
    </row>
    <row r="7003" spans="2:20" x14ac:dyDescent="0.3">
      <c r="B7003" s="62">
        <f t="shared" si="981"/>
        <v>6976</v>
      </c>
      <c r="C7003" s="62">
        <v>0.18372703753723474</v>
      </c>
      <c r="D7003" s="62">
        <v>0.84950030291251266</v>
      </c>
      <c r="E7003" s="62">
        <v>0.58931790935013106</v>
      </c>
      <c r="F7003" s="62">
        <v>0.44106977500363165</v>
      </c>
      <c r="G7003" s="62">
        <v>0.2613269128272856</v>
      </c>
      <c r="H7003" s="62">
        <v>0.82454853009122553</v>
      </c>
      <c r="I7003" s="62">
        <v>0.98527144548216106</v>
      </c>
      <c r="J7003" s="62">
        <v>0.90280170215245625</v>
      </c>
      <c r="K7003" s="62"/>
      <c r="L7003" s="65">
        <f t="shared" si="982"/>
        <v>3.6471407919724627E-2</v>
      </c>
      <c r="M7003" s="65">
        <f t="shared" si="983"/>
        <v>0.16863316630342373</v>
      </c>
      <c r="N7003" s="65">
        <f t="shared" si="984"/>
        <v>0.11698470815408447</v>
      </c>
      <c r="O7003" s="65">
        <f t="shared" si="985"/>
        <v>8.7556169744251594E-2</v>
      </c>
      <c r="P7003" s="65">
        <f t="shared" si="986"/>
        <v>5.1875655134289496E-2</v>
      </c>
      <c r="Q7003" s="65">
        <f t="shared" si="987"/>
        <v>0.16368002333065343</v>
      </c>
      <c r="R7003" s="65">
        <f t="shared" si="988"/>
        <v>0.19558491380210746</v>
      </c>
      <c r="S7003" s="65">
        <f t="shared" si="989"/>
        <v>0.17921395561146508</v>
      </c>
      <c r="T7003" s="66">
        <f>(L7003*'Football Field'!$F$4)+(M7003*'Football Field'!$F$5)+(N7003*'Football Field'!$F$6)+(O7003*'Football Field'!$F$7)+(P7003*'Football Field'!$F$8)+(Q7003*'Football Field'!$F$9)+(R7003*'Football Field'!$F$10)+(S7003*'Football Field'!$F$11)</f>
        <v>143735008.9341214</v>
      </c>
    </row>
    <row r="7004" spans="2:20" x14ac:dyDescent="0.3">
      <c r="B7004" s="62">
        <f t="shared" si="981"/>
        <v>6977</v>
      </c>
      <c r="C7004" s="62">
        <v>3.837939006232316E-2</v>
      </c>
      <c r="D7004" s="62">
        <v>0.54919065954620239</v>
      </c>
      <c r="E7004" s="62">
        <v>7.5134408028605493E-2</v>
      </c>
      <c r="F7004" s="62">
        <v>0.52457993100983746</v>
      </c>
      <c r="G7004" s="62">
        <v>0.85011847822748499</v>
      </c>
      <c r="H7004" s="62">
        <v>0.23632289322638211</v>
      </c>
      <c r="I7004" s="62">
        <v>0.49257219392082796</v>
      </c>
      <c r="J7004" s="62">
        <v>0.27188930018756452</v>
      </c>
      <c r="K7004" s="62"/>
      <c r="L7004" s="65">
        <f t="shared" si="982"/>
        <v>1.2632331996374088E-2</v>
      </c>
      <c r="M7004" s="65">
        <f t="shared" si="983"/>
        <v>0.18076261059463383</v>
      </c>
      <c r="N7004" s="65">
        <f t="shared" si="984"/>
        <v>2.4730012254679575E-2</v>
      </c>
      <c r="O7004" s="65">
        <f t="shared" si="985"/>
        <v>0.17266214591712975</v>
      </c>
      <c r="P7004" s="65">
        <f t="shared" si="986"/>
        <v>0.27981108703872559</v>
      </c>
      <c r="Q7004" s="65">
        <f t="shared" si="987"/>
        <v>7.7784176369962321E-2</v>
      </c>
      <c r="R7004" s="65">
        <f t="shared" si="988"/>
        <v>0.162127002948353</v>
      </c>
      <c r="S7004" s="65">
        <f t="shared" si="989"/>
        <v>8.949063288014196E-2</v>
      </c>
      <c r="T7004" s="66">
        <f>(L7004*'Football Field'!$F$4)+(M7004*'Football Field'!$F$5)+(N7004*'Football Field'!$F$6)+(O7004*'Football Field'!$F$7)+(P7004*'Football Field'!$F$8)+(Q7004*'Football Field'!$F$9)+(R7004*'Football Field'!$F$10)+(S7004*'Football Field'!$F$11)</f>
        <v>155351009.11306521</v>
      </c>
    </row>
    <row r="7005" spans="2:20" x14ac:dyDescent="0.3">
      <c r="B7005" s="62">
        <f t="shared" si="981"/>
        <v>6978</v>
      </c>
      <c r="C7005" s="62">
        <v>0.59024454829506612</v>
      </c>
      <c r="D7005" s="62">
        <v>0.30996595325089615</v>
      </c>
      <c r="E7005" s="62">
        <v>2.4645601241642279E-2</v>
      </c>
      <c r="F7005" s="62">
        <v>0.44609117989471248</v>
      </c>
      <c r="G7005" s="62">
        <v>0.21834144274365408</v>
      </c>
      <c r="H7005" s="62">
        <v>0.50127954876039582</v>
      </c>
      <c r="I7005" s="62">
        <v>0.76792719054689818</v>
      </c>
      <c r="J7005" s="62">
        <v>0.58512151268970691</v>
      </c>
      <c r="K7005" s="62"/>
      <c r="L7005" s="65">
        <f t="shared" si="982"/>
        <v>0.17140249689928497</v>
      </c>
      <c r="M7005" s="65">
        <f t="shared" si="983"/>
        <v>9.0011739192568066E-2</v>
      </c>
      <c r="N7005" s="65">
        <f t="shared" si="984"/>
        <v>7.1568938715378828E-3</v>
      </c>
      <c r="O7005" s="65">
        <f t="shared" si="985"/>
        <v>0.12954146260149535</v>
      </c>
      <c r="P7005" s="65">
        <f t="shared" si="986"/>
        <v>6.3404682975819721E-2</v>
      </c>
      <c r="Q7005" s="65">
        <f t="shared" si="987"/>
        <v>0.14556774230318958</v>
      </c>
      <c r="R7005" s="65">
        <f t="shared" si="988"/>
        <v>0.22300017556585977</v>
      </c>
      <c r="S7005" s="65">
        <f t="shared" si="989"/>
        <v>0.16991480659024455</v>
      </c>
      <c r="T7005" s="66">
        <f>(L7005*'Football Field'!$F$4)+(M7005*'Football Field'!$F$5)+(N7005*'Football Field'!$F$6)+(O7005*'Football Field'!$F$7)+(P7005*'Football Field'!$F$8)+(Q7005*'Football Field'!$F$9)+(R7005*'Football Field'!$F$10)+(S7005*'Football Field'!$F$11)</f>
        <v>145440339.24289092</v>
      </c>
    </row>
    <row r="7006" spans="2:20" x14ac:dyDescent="0.3">
      <c r="B7006" s="62">
        <f t="shared" ref="B7006:B7069" si="990">B7005+1</f>
        <v>6979</v>
      </c>
      <c r="C7006" s="62">
        <v>0.6085844367373997</v>
      </c>
      <c r="D7006" s="62">
        <v>0.49725485994971486</v>
      </c>
      <c r="E7006" s="62">
        <v>0.81941914794259885</v>
      </c>
      <c r="F7006" s="62">
        <v>0.63527264854096877</v>
      </c>
      <c r="G7006" s="62">
        <v>0.6456694322532337</v>
      </c>
      <c r="H7006" s="62">
        <v>0.55164716860703311</v>
      </c>
      <c r="I7006" s="62">
        <v>0.60261564474608642</v>
      </c>
      <c r="J7006" s="62">
        <v>0.11539249784765115</v>
      </c>
      <c r="K7006" s="62"/>
      <c r="L7006" s="65">
        <f t="shared" si="982"/>
        <v>0.13597051803088073</v>
      </c>
      <c r="M7006" s="65">
        <f t="shared" si="983"/>
        <v>0.11109715730359683</v>
      </c>
      <c r="N7006" s="65">
        <f t="shared" si="984"/>
        <v>0.18307541124035301</v>
      </c>
      <c r="O7006" s="65">
        <f t="shared" si="985"/>
        <v>0.1419332238859681</v>
      </c>
      <c r="P7006" s="65">
        <f t="shared" si="986"/>
        <v>0.1442560832656628</v>
      </c>
      <c r="Q7006" s="65">
        <f t="shared" si="987"/>
        <v>0.12324953902515298</v>
      </c>
      <c r="R7006" s="65">
        <f t="shared" si="988"/>
        <v>0.13463696480459664</v>
      </c>
      <c r="S7006" s="65">
        <f t="shared" si="989"/>
        <v>2.5781102443788815E-2</v>
      </c>
      <c r="T7006" s="66">
        <f>(L7006*'Football Field'!$F$4)+(M7006*'Football Field'!$F$5)+(N7006*'Football Field'!$F$6)+(O7006*'Football Field'!$F$7)+(P7006*'Football Field'!$F$8)+(Q7006*'Football Field'!$F$9)+(R7006*'Football Field'!$F$10)+(S7006*'Football Field'!$F$11)</f>
        <v>143482745.41241565</v>
      </c>
    </row>
    <row r="7007" spans="2:20" x14ac:dyDescent="0.3">
      <c r="B7007" s="62">
        <f t="shared" si="990"/>
        <v>6980</v>
      </c>
      <c r="C7007" s="62">
        <v>0.38172317315523985</v>
      </c>
      <c r="D7007" s="62">
        <v>0.48811049120267203</v>
      </c>
      <c r="E7007" s="62">
        <v>3.3671144291895772E-3</v>
      </c>
      <c r="F7007" s="62">
        <v>0.48415128493580584</v>
      </c>
      <c r="G7007" s="62">
        <v>0.3536712509025195</v>
      </c>
      <c r="H7007" s="62">
        <v>0.65990263312952691</v>
      </c>
      <c r="I7007" s="62">
        <v>0.35465919871195106</v>
      </c>
      <c r="J7007" s="62">
        <v>0.51761175474113097</v>
      </c>
      <c r="K7007" s="62"/>
      <c r="L7007" s="65">
        <f t="shared" si="982"/>
        <v>0.11769966017575265</v>
      </c>
      <c r="M7007" s="65">
        <f t="shared" si="983"/>
        <v>0.15050288529224332</v>
      </c>
      <c r="N7007" s="65">
        <f t="shared" si="984"/>
        <v>1.0382084504136594E-3</v>
      </c>
      <c r="O7007" s="65">
        <f t="shared" si="985"/>
        <v>0.14928211258325624</v>
      </c>
      <c r="P7007" s="65">
        <f t="shared" si="986"/>
        <v>0.10905019389072028</v>
      </c>
      <c r="Q7007" s="65">
        <f t="shared" si="987"/>
        <v>0.20347288593046089</v>
      </c>
      <c r="R7007" s="65">
        <f t="shared" si="988"/>
        <v>0.10935481548463694</v>
      </c>
      <c r="S7007" s="65">
        <f t="shared" si="989"/>
        <v>0.15959923819251595</v>
      </c>
      <c r="T7007" s="66">
        <f>(L7007*'Football Field'!$F$4)+(M7007*'Football Field'!$F$5)+(N7007*'Football Field'!$F$6)+(O7007*'Football Field'!$F$7)+(P7007*'Football Field'!$F$8)+(Q7007*'Football Field'!$F$9)+(R7007*'Football Field'!$F$10)+(S7007*'Football Field'!$F$11)</f>
        <v>133372878.99331379</v>
      </c>
    </row>
    <row r="7008" spans="2:20" x14ac:dyDescent="0.3">
      <c r="B7008" s="62">
        <f t="shared" si="990"/>
        <v>6981</v>
      </c>
      <c r="C7008" s="62">
        <v>0.57471591067073369</v>
      </c>
      <c r="D7008" s="62">
        <v>0.21972517679435477</v>
      </c>
      <c r="E7008" s="62">
        <v>0.58765387787874768</v>
      </c>
      <c r="F7008" s="62">
        <v>0.1931454918216543</v>
      </c>
      <c r="G7008" s="62">
        <v>0.63904071018125874</v>
      </c>
      <c r="H7008" s="62">
        <v>0.16498681440847129</v>
      </c>
      <c r="I7008" s="62">
        <v>6.1954739232175093E-2</v>
      </c>
      <c r="J7008" s="62">
        <v>0.58521949571116105</v>
      </c>
      <c r="K7008" s="62"/>
      <c r="L7008" s="65">
        <f t="shared" si="982"/>
        <v>0.18989819382630471</v>
      </c>
      <c r="M7008" s="65">
        <f t="shared" si="983"/>
        <v>7.2601808018011846E-2</v>
      </c>
      <c r="N7008" s="65">
        <f t="shared" si="984"/>
        <v>0.19417316961689737</v>
      </c>
      <c r="O7008" s="65">
        <f t="shared" si="985"/>
        <v>6.3819322488948824E-2</v>
      </c>
      <c r="P7008" s="65">
        <f t="shared" si="986"/>
        <v>0.21115245705182065</v>
      </c>
      <c r="Q7008" s="65">
        <f t="shared" si="987"/>
        <v>5.4515104731934994E-2</v>
      </c>
      <c r="R7008" s="65">
        <f t="shared" si="988"/>
        <v>2.0471145588155135E-2</v>
      </c>
      <c r="S7008" s="65">
        <f t="shared" si="989"/>
        <v>0.19336879867792661</v>
      </c>
      <c r="T7008" s="66">
        <f>(L7008*'Football Field'!$F$4)+(M7008*'Football Field'!$F$5)+(N7008*'Football Field'!$F$6)+(O7008*'Football Field'!$F$7)+(P7008*'Football Field'!$F$8)+(Q7008*'Football Field'!$F$9)+(R7008*'Football Field'!$F$10)+(S7008*'Football Field'!$F$11)</f>
        <v>134018953.10033208</v>
      </c>
    </row>
    <row r="7009" spans="2:20" x14ac:dyDescent="0.3">
      <c r="B7009" s="62">
        <f t="shared" si="990"/>
        <v>6982</v>
      </c>
      <c r="C7009" s="62">
        <v>0.59664976531955805</v>
      </c>
      <c r="D7009" s="62">
        <v>0.12923337967586168</v>
      </c>
      <c r="E7009" s="62">
        <v>7.385616593216926E-2</v>
      </c>
      <c r="F7009" s="62">
        <v>0.88779522255140908</v>
      </c>
      <c r="G7009" s="62">
        <v>2.2487785029732477E-2</v>
      </c>
      <c r="H7009" s="62">
        <v>0.95621961231530028</v>
      </c>
      <c r="I7009" s="62">
        <v>0.74960155265764694</v>
      </c>
      <c r="J7009" s="62">
        <v>0.38425828418358354</v>
      </c>
      <c r="K7009" s="62"/>
      <c r="L7009" s="65">
        <f t="shared" si="982"/>
        <v>0.15700889128717538</v>
      </c>
      <c r="M7009" s="65">
        <f t="shared" si="983"/>
        <v>3.4007873361576096E-2</v>
      </c>
      <c r="N7009" s="65">
        <f t="shared" si="984"/>
        <v>1.943531264362576E-2</v>
      </c>
      <c r="O7009" s="65">
        <f t="shared" si="985"/>
        <v>0.23362406504625272</v>
      </c>
      <c r="P7009" s="65">
        <f t="shared" si="986"/>
        <v>5.9176796845492666E-3</v>
      </c>
      <c r="Q7009" s="65">
        <f t="shared" si="987"/>
        <v>0.25163000118883405</v>
      </c>
      <c r="R7009" s="65">
        <f t="shared" si="988"/>
        <v>0.19725828372175239</v>
      </c>
      <c r="S7009" s="65">
        <f t="shared" si="989"/>
        <v>0.10111789306623421</v>
      </c>
      <c r="T7009" s="66">
        <f>(L7009*'Football Field'!$F$4)+(M7009*'Football Field'!$F$5)+(N7009*'Football Field'!$F$6)+(O7009*'Football Field'!$F$7)+(P7009*'Football Field'!$F$8)+(Q7009*'Football Field'!$F$9)+(R7009*'Football Field'!$F$10)+(S7009*'Football Field'!$F$11)</f>
        <v>137929086.28143391</v>
      </c>
    </row>
    <row r="7010" spans="2:20" x14ac:dyDescent="0.3">
      <c r="B7010" s="62">
        <f t="shared" si="990"/>
        <v>6983</v>
      </c>
      <c r="C7010" s="62">
        <v>0.79276116194974355</v>
      </c>
      <c r="D7010" s="62">
        <v>0.26216527855739691</v>
      </c>
      <c r="E7010" s="62">
        <v>0.60829693843902377</v>
      </c>
      <c r="F7010" s="62">
        <v>0.58476140621240946</v>
      </c>
      <c r="G7010" s="62">
        <v>0.26899780347157665</v>
      </c>
      <c r="H7010" s="62">
        <v>0.67690175721632684</v>
      </c>
      <c r="I7010" s="62">
        <v>0.92875324669590353</v>
      </c>
      <c r="J7010" s="62">
        <v>0.79324649331509223</v>
      </c>
      <c r="K7010" s="62"/>
      <c r="L7010" s="65">
        <f t="shared" si="982"/>
        <v>0.16126522678401664</v>
      </c>
      <c r="M7010" s="65">
        <f t="shared" si="983"/>
        <v>5.3330240090815259E-2</v>
      </c>
      <c r="N7010" s="65">
        <f t="shared" si="984"/>
        <v>0.12374110695348489</v>
      </c>
      <c r="O7010" s="65">
        <f t="shared" si="985"/>
        <v>0.11895345699763589</v>
      </c>
      <c r="P7010" s="65">
        <f t="shared" si="986"/>
        <v>5.4720127401998261E-2</v>
      </c>
      <c r="Q7010" s="65">
        <f t="shared" si="987"/>
        <v>0.13769685073814258</v>
      </c>
      <c r="R7010" s="65">
        <f t="shared" si="988"/>
        <v>0.18892903707144715</v>
      </c>
      <c r="S7010" s="65">
        <f t="shared" si="989"/>
        <v>0.16136395396245945</v>
      </c>
      <c r="T7010" s="66">
        <f>(L7010*'Football Field'!$F$4)+(M7010*'Football Field'!$F$5)+(N7010*'Football Field'!$F$6)+(O7010*'Football Field'!$F$7)+(P7010*'Football Field'!$F$8)+(Q7010*'Football Field'!$F$9)+(R7010*'Football Field'!$F$10)+(S7010*'Football Field'!$F$11)</f>
        <v>143074804.2694889</v>
      </c>
    </row>
    <row r="7011" spans="2:20" x14ac:dyDescent="0.3">
      <c r="B7011" s="62">
        <f t="shared" si="990"/>
        <v>6984</v>
      </c>
      <c r="C7011" s="62">
        <v>0.1889444857515824</v>
      </c>
      <c r="D7011" s="62">
        <v>0.54146363941635578</v>
      </c>
      <c r="E7011" s="62">
        <v>0.68741529756035402</v>
      </c>
      <c r="F7011" s="62">
        <v>0.77834373254639255</v>
      </c>
      <c r="G7011" s="62">
        <v>0.87310854695934437</v>
      </c>
      <c r="H7011" s="62">
        <v>0.79165770117077283</v>
      </c>
      <c r="I7011" s="62">
        <v>0.78656080596972267</v>
      </c>
      <c r="J7011" s="62">
        <v>0.53235005789770362</v>
      </c>
      <c r="K7011" s="62"/>
      <c r="L7011" s="65">
        <f t="shared" si="982"/>
        <v>3.6476866099119799E-2</v>
      </c>
      <c r="M7011" s="65">
        <f t="shared" si="983"/>
        <v>0.10453280281754443</v>
      </c>
      <c r="N7011" s="65">
        <f t="shared" si="984"/>
        <v>0.13270964571341362</v>
      </c>
      <c r="O7011" s="65">
        <f t="shared" si="985"/>
        <v>0.15026392539717767</v>
      </c>
      <c r="P7011" s="65">
        <f t="shared" si="986"/>
        <v>0.16855884113657618</v>
      </c>
      <c r="Q7011" s="65">
        <f t="shared" si="987"/>
        <v>0.1528342668857243</v>
      </c>
      <c r="R7011" s="65">
        <f t="shared" si="988"/>
        <v>0.15185028070041487</v>
      </c>
      <c r="S7011" s="65">
        <f t="shared" si="989"/>
        <v>0.10277337125002908</v>
      </c>
      <c r="T7011" s="66">
        <f>(L7011*'Football Field'!$F$4)+(M7011*'Football Field'!$F$5)+(N7011*'Football Field'!$F$6)+(O7011*'Football Field'!$F$7)+(P7011*'Football Field'!$F$8)+(Q7011*'Football Field'!$F$9)+(R7011*'Football Field'!$F$10)+(S7011*'Football Field'!$F$11)</f>
        <v>147701012.1144194</v>
      </c>
    </row>
    <row r="7012" spans="2:20" x14ac:dyDescent="0.3">
      <c r="B7012" s="62">
        <f t="shared" si="990"/>
        <v>6985</v>
      </c>
      <c r="C7012" s="62">
        <v>0.28699428363907165</v>
      </c>
      <c r="D7012" s="62">
        <v>0.38159380562772183</v>
      </c>
      <c r="E7012" s="62">
        <v>0.43762649550006916</v>
      </c>
      <c r="F7012" s="62">
        <v>0.15973669394733248</v>
      </c>
      <c r="G7012" s="62">
        <v>0.62409438204419809</v>
      </c>
      <c r="H7012" s="62">
        <v>0.32437532799389424</v>
      </c>
      <c r="I7012" s="62">
        <v>0.38293656981119062</v>
      </c>
      <c r="J7012" s="62">
        <v>0.48724304797413687</v>
      </c>
      <c r="K7012" s="62"/>
      <c r="L7012" s="65">
        <f t="shared" si="982"/>
        <v>9.3040986580501056E-2</v>
      </c>
      <c r="M7012" s="65">
        <f t="shared" si="983"/>
        <v>0.12370930772008475</v>
      </c>
      <c r="N7012" s="65">
        <f t="shared" si="984"/>
        <v>0.14187460592873763</v>
      </c>
      <c r="O7012" s="65">
        <f t="shared" si="985"/>
        <v>5.1785211222736813E-2</v>
      </c>
      <c r="P7012" s="65">
        <f t="shared" si="986"/>
        <v>0.20232583133176779</v>
      </c>
      <c r="Q7012" s="65">
        <f t="shared" si="987"/>
        <v>0.10515958769715643</v>
      </c>
      <c r="R7012" s="65">
        <f t="shared" si="988"/>
        <v>0.12414461989003728</v>
      </c>
      <c r="S7012" s="65">
        <f t="shared" si="989"/>
        <v>0.1579598496289783</v>
      </c>
      <c r="T7012" s="66">
        <f>(L7012*'Football Field'!$F$4)+(M7012*'Football Field'!$F$5)+(N7012*'Football Field'!$F$6)+(O7012*'Football Field'!$F$7)+(P7012*'Football Field'!$F$8)+(Q7012*'Football Field'!$F$9)+(R7012*'Football Field'!$F$10)+(S7012*'Football Field'!$F$11)</f>
        <v>146258699.75271574</v>
      </c>
    </row>
    <row r="7013" spans="2:20" x14ac:dyDescent="0.3">
      <c r="B7013" s="62">
        <f t="shared" si="990"/>
        <v>6986</v>
      </c>
      <c r="C7013" s="62">
        <v>0.94966833555361096</v>
      </c>
      <c r="D7013" s="62">
        <v>0.48851755495073934</v>
      </c>
      <c r="E7013" s="62">
        <v>0.66137096518236371</v>
      </c>
      <c r="F7013" s="62">
        <v>0.24367191223440532</v>
      </c>
      <c r="G7013" s="62">
        <v>0.51212461331427328</v>
      </c>
      <c r="H7013" s="62">
        <v>0.25764617571417059</v>
      </c>
      <c r="I7013" s="62">
        <v>0.92517509888101257</v>
      </c>
      <c r="J7013" s="62">
        <v>0.52208133029089643</v>
      </c>
      <c r="K7013" s="62"/>
      <c r="L7013" s="65">
        <f t="shared" si="982"/>
        <v>0.20824890936907911</v>
      </c>
      <c r="M7013" s="65">
        <f t="shared" si="983"/>
        <v>0.10712502904167595</v>
      </c>
      <c r="N7013" s="65">
        <f t="shared" si="984"/>
        <v>0.1450293508073138</v>
      </c>
      <c r="O7013" s="65">
        <f t="shared" si="985"/>
        <v>5.343382322746533E-2</v>
      </c>
      <c r="P7013" s="65">
        <f t="shared" si="986"/>
        <v>0.1123017249191396</v>
      </c>
      <c r="Q7013" s="65">
        <f t="shared" si="987"/>
        <v>5.6498182667438446E-2</v>
      </c>
      <c r="R7013" s="65">
        <f t="shared" si="988"/>
        <v>0.20287788705209947</v>
      </c>
      <c r="S7013" s="65">
        <f t="shared" si="989"/>
        <v>0.11448509291578828</v>
      </c>
      <c r="T7013" s="66">
        <f>(L7013*'Football Field'!$F$4)+(M7013*'Football Field'!$F$5)+(N7013*'Football Field'!$F$6)+(O7013*'Football Field'!$F$7)+(P7013*'Football Field'!$F$8)+(Q7013*'Football Field'!$F$9)+(R7013*'Football Field'!$F$10)+(S7013*'Football Field'!$F$11)</f>
        <v>149063418.01467133</v>
      </c>
    </row>
    <row r="7014" spans="2:20" x14ac:dyDescent="0.3">
      <c r="B7014" s="62">
        <f t="shared" si="990"/>
        <v>6987</v>
      </c>
      <c r="C7014" s="62">
        <v>0.79316848977181353</v>
      </c>
      <c r="D7014" s="62">
        <v>0.97556288377132827</v>
      </c>
      <c r="E7014" s="62">
        <v>0.54754017193786608</v>
      </c>
      <c r="F7014" s="62">
        <v>0.72279749935940341</v>
      </c>
      <c r="G7014" s="62">
        <v>0.22465668929624771</v>
      </c>
      <c r="H7014" s="62">
        <v>0.5665179650861295</v>
      </c>
      <c r="I7014" s="62">
        <v>0.86997195259369575</v>
      </c>
      <c r="J7014" s="62">
        <v>0.70472900314736875</v>
      </c>
      <c r="K7014" s="62"/>
      <c r="L7014" s="65">
        <f t="shared" si="982"/>
        <v>0.14674867929376012</v>
      </c>
      <c r="M7014" s="65">
        <f t="shared" si="983"/>
        <v>0.18049451863959051</v>
      </c>
      <c r="N7014" s="65">
        <f t="shared" si="984"/>
        <v>0.10130356680618552</v>
      </c>
      <c r="O7014" s="65">
        <f t="shared" si="985"/>
        <v>0.13372893627978089</v>
      </c>
      <c r="P7014" s="65">
        <f t="shared" si="986"/>
        <v>4.1565030474442509E-2</v>
      </c>
      <c r="Q7014" s="65">
        <f t="shared" si="987"/>
        <v>0.10481475782843483</v>
      </c>
      <c r="R7014" s="65">
        <f t="shared" si="988"/>
        <v>0.16095853114697875</v>
      </c>
      <c r="S7014" s="65">
        <f t="shared" si="989"/>
        <v>0.13038597953082681</v>
      </c>
      <c r="T7014" s="66">
        <f>(L7014*'Football Field'!$F$4)+(M7014*'Football Field'!$F$5)+(N7014*'Football Field'!$F$6)+(O7014*'Football Field'!$F$7)+(P7014*'Football Field'!$F$8)+(Q7014*'Football Field'!$F$9)+(R7014*'Football Field'!$F$10)+(S7014*'Football Field'!$F$11)</f>
        <v>137055515.23685989</v>
      </c>
    </row>
    <row r="7015" spans="2:20" x14ac:dyDescent="0.3">
      <c r="B7015" s="62">
        <f t="shared" si="990"/>
        <v>6988</v>
      </c>
      <c r="C7015" s="62">
        <v>2.9861633992042225E-2</v>
      </c>
      <c r="D7015" s="62">
        <v>2.3011390336873161E-2</v>
      </c>
      <c r="E7015" s="62">
        <v>3.4374483311716553E-2</v>
      </c>
      <c r="F7015" s="62">
        <v>0.63578410771806226</v>
      </c>
      <c r="G7015" s="62">
        <v>0.98441053839182802</v>
      </c>
      <c r="H7015" s="62">
        <v>0.56990531818032208</v>
      </c>
      <c r="I7015" s="62">
        <v>0.90272102446527402</v>
      </c>
      <c r="J7015" s="62">
        <v>0.95502721664802692</v>
      </c>
      <c r="K7015" s="62"/>
      <c r="L7015" s="65">
        <f t="shared" ref="L7015:L7078" si="991">C7015/SUM($C7015:$J7015)</f>
        <v>7.2215097459156271E-3</v>
      </c>
      <c r="M7015" s="65">
        <f t="shared" ref="M7015:M7078" si="992">D7015/SUM($C7015:$J7015)</f>
        <v>5.5648990818480473E-3</v>
      </c>
      <c r="N7015" s="65">
        <f t="shared" ref="N7015:N7078" si="993">E7015/SUM($C7015:$J7015)</f>
        <v>8.3128627962062319E-3</v>
      </c>
      <c r="O7015" s="65">
        <f t="shared" ref="O7015:O7078" si="994">F7015/SUM($C7015:$J7015)</f>
        <v>0.15375317812172606</v>
      </c>
      <c r="P7015" s="65">
        <f t="shared" ref="P7015:P7078" si="995">G7015/SUM($C7015:$J7015)</f>
        <v>0.23806233439446356</v>
      </c>
      <c r="Q7015" s="65">
        <f t="shared" ref="Q7015:Q7078" si="996">H7015/SUM($C7015:$J7015)</f>
        <v>0.13782155425872192</v>
      </c>
      <c r="R7015" s="65">
        <f t="shared" ref="R7015:R7078" si="997">I7015/SUM($C7015:$J7015)</f>
        <v>0.21830716556756924</v>
      </c>
      <c r="S7015" s="65">
        <f t="shared" ref="S7015:S7078" si="998">J7015/SUM($C7015:$J7015)</f>
        <v>0.23095649603354931</v>
      </c>
      <c r="T7015" s="66">
        <f>(L7015*'Football Field'!$F$4)+(M7015*'Football Field'!$F$5)+(N7015*'Football Field'!$F$6)+(O7015*'Football Field'!$F$7)+(P7015*'Football Field'!$F$8)+(Q7015*'Football Field'!$F$9)+(R7015*'Football Field'!$F$10)+(S7015*'Football Field'!$F$11)</f>
        <v>160843106.58560205</v>
      </c>
    </row>
    <row r="7016" spans="2:20" x14ac:dyDescent="0.3">
      <c r="B7016" s="62">
        <f t="shared" si="990"/>
        <v>6989</v>
      </c>
      <c r="C7016" s="62">
        <v>0.56286772668737317</v>
      </c>
      <c r="D7016" s="62">
        <v>0.43557249415995303</v>
      </c>
      <c r="E7016" s="62">
        <v>0.43655308923316205</v>
      </c>
      <c r="F7016" s="62">
        <v>0.38537764730475177</v>
      </c>
      <c r="G7016" s="62">
        <v>0.5539442989731902</v>
      </c>
      <c r="H7016" s="62">
        <v>0.10812008121268069</v>
      </c>
      <c r="I7016" s="62">
        <v>0.28447483344355229</v>
      </c>
      <c r="J7016" s="62">
        <v>0.14242330378949375</v>
      </c>
      <c r="K7016" s="62"/>
      <c r="L7016" s="65">
        <f t="shared" si="991"/>
        <v>0.19346964916947612</v>
      </c>
      <c r="M7016" s="65">
        <f t="shared" si="992"/>
        <v>0.14971556128995275</v>
      </c>
      <c r="N7016" s="65">
        <f t="shared" si="993"/>
        <v>0.15005261274235632</v>
      </c>
      <c r="O7016" s="65">
        <f t="shared" si="994"/>
        <v>0.13246252127583746</v>
      </c>
      <c r="P7016" s="65">
        <f t="shared" si="995"/>
        <v>0.19040247663959498</v>
      </c>
      <c r="Q7016" s="65">
        <f t="shared" si="996"/>
        <v>3.7163179177993277E-2</v>
      </c>
      <c r="R7016" s="65">
        <f t="shared" si="997"/>
        <v>9.7780070901876182E-2</v>
      </c>
      <c r="S7016" s="65">
        <f t="shared" si="998"/>
        <v>4.8953928802912848E-2</v>
      </c>
      <c r="T7016" s="66">
        <f>(L7016*'Football Field'!$F$4)+(M7016*'Football Field'!$F$5)+(N7016*'Football Field'!$F$6)+(O7016*'Football Field'!$F$7)+(P7016*'Football Field'!$F$8)+(Q7016*'Football Field'!$F$9)+(R7016*'Football Field'!$F$10)+(S7016*'Football Field'!$F$11)</f>
        <v>140999450.41315252</v>
      </c>
    </row>
    <row r="7017" spans="2:20" x14ac:dyDescent="0.3">
      <c r="B7017" s="62">
        <f t="shared" si="990"/>
        <v>6990</v>
      </c>
      <c r="C7017" s="62">
        <v>0.70213117833449845</v>
      </c>
      <c r="D7017" s="62">
        <v>0.60265633474636426</v>
      </c>
      <c r="E7017" s="62">
        <v>0.85573448264377494</v>
      </c>
      <c r="F7017" s="62">
        <v>0.9413568528738252</v>
      </c>
      <c r="G7017" s="62">
        <v>4.8315514082656996E-2</v>
      </c>
      <c r="H7017" s="62">
        <v>4.4682552823415156E-2</v>
      </c>
      <c r="I7017" s="62">
        <v>0.89930929832690709</v>
      </c>
      <c r="J7017" s="62">
        <v>0.29273876789977049</v>
      </c>
      <c r="K7017" s="62"/>
      <c r="L7017" s="65">
        <f t="shared" si="991"/>
        <v>0.1600508741905626</v>
      </c>
      <c r="M7017" s="65">
        <f t="shared" si="992"/>
        <v>0.13737557338136608</v>
      </c>
      <c r="N7017" s="65">
        <f t="shared" si="993"/>
        <v>0.19506476317862095</v>
      </c>
      <c r="O7017" s="65">
        <f t="shared" si="994"/>
        <v>0.21458239126358106</v>
      </c>
      <c r="P7017" s="65">
        <f t="shared" si="995"/>
        <v>1.1013526395792218E-2</v>
      </c>
      <c r="Q7017" s="65">
        <f t="shared" si="996"/>
        <v>1.0185392503744634E-2</v>
      </c>
      <c r="R7017" s="65">
        <f t="shared" si="997"/>
        <v>0.20499764688750446</v>
      </c>
      <c r="S7017" s="65">
        <f t="shared" si="998"/>
        <v>6.6729832198828026E-2</v>
      </c>
      <c r="T7017" s="66">
        <f>(L7017*'Football Field'!$F$4)+(M7017*'Football Field'!$F$5)+(N7017*'Football Field'!$F$6)+(O7017*'Football Field'!$F$7)+(P7017*'Football Field'!$F$8)+(Q7017*'Football Field'!$F$9)+(R7017*'Football Field'!$F$10)+(S7017*'Football Field'!$F$11)</f>
        <v>143273623.36122069</v>
      </c>
    </row>
    <row r="7018" spans="2:20" x14ac:dyDescent="0.3">
      <c r="B7018" s="62">
        <f t="shared" si="990"/>
        <v>6991</v>
      </c>
      <c r="C7018" s="62">
        <v>0.12573909034656505</v>
      </c>
      <c r="D7018" s="62">
        <v>0.52911188827550659</v>
      </c>
      <c r="E7018" s="62">
        <v>0.26728884939176534</v>
      </c>
      <c r="F7018" s="62">
        <v>0.12041123127671671</v>
      </c>
      <c r="G7018" s="62">
        <v>0.8684444452129767</v>
      </c>
      <c r="H7018" s="62">
        <v>8.576827489790928E-2</v>
      </c>
      <c r="I7018" s="62">
        <v>9.6112555213737072E-2</v>
      </c>
      <c r="J7018" s="62">
        <v>0.29036916810717417</v>
      </c>
      <c r="K7018" s="62"/>
      <c r="L7018" s="65">
        <f t="shared" si="991"/>
        <v>5.2759604582463239E-2</v>
      </c>
      <c r="M7018" s="65">
        <f t="shared" si="992"/>
        <v>0.22201316971797863</v>
      </c>
      <c r="N7018" s="65">
        <f t="shared" si="993"/>
        <v>0.11215330065091687</v>
      </c>
      <c r="O7018" s="65">
        <f t="shared" si="994"/>
        <v>5.0524056854055741E-2</v>
      </c>
      <c r="P7018" s="65">
        <f t="shared" si="995"/>
        <v>0.36439571341725546</v>
      </c>
      <c r="Q7018" s="65">
        <f t="shared" si="996"/>
        <v>3.5988014998848114E-2</v>
      </c>
      <c r="R7018" s="65">
        <f t="shared" si="997"/>
        <v>4.0328432427103683E-2</v>
      </c>
      <c r="S7018" s="65">
        <f t="shared" si="998"/>
        <v>0.12183770735137826</v>
      </c>
      <c r="T7018" s="66">
        <f>(L7018*'Football Field'!$F$4)+(M7018*'Football Field'!$F$5)+(N7018*'Football Field'!$F$6)+(O7018*'Football Field'!$F$7)+(P7018*'Football Field'!$F$8)+(Q7018*'Football Field'!$F$9)+(R7018*'Football Field'!$F$10)+(S7018*'Football Field'!$F$11)</f>
        <v>146726183.19926429</v>
      </c>
    </row>
    <row r="7019" spans="2:20" x14ac:dyDescent="0.3">
      <c r="B7019" s="62">
        <f t="shared" si="990"/>
        <v>6992</v>
      </c>
      <c r="C7019" s="62">
        <v>0.88257347887436932</v>
      </c>
      <c r="D7019" s="62">
        <v>0.93742432259289865</v>
      </c>
      <c r="E7019" s="62">
        <v>0.6114924550773948</v>
      </c>
      <c r="F7019" s="62">
        <v>0.9099498435825536</v>
      </c>
      <c r="G7019" s="62">
        <v>0.18650022696275692</v>
      </c>
      <c r="H7019" s="62">
        <v>0.7380854890639903</v>
      </c>
      <c r="I7019" s="62">
        <v>0.19620515751773715</v>
      </c>
      <c r="J7019" s="62">
        <v>0.8897296509213336</v>
      </c>
      <c r="K7019" s="62"/>
      <c r="L7019" s="65">
        <f t="shared" si="991"/>
        <v>0.16490657177461587</v>
      </c>
      <c r="M7019" s="65">
        <f t="shared" si="992"/>
        <v>0.17515531005316032</v>
      </c>
      <c r="N7019" s="65">
        <f t="shared" si="993"/>
        <v>0.11425578362208016</v>
      </c>
      <c r="O7019" s="65">
        <f t="shared" si="994"/>
        <v>0.17002177471209376</v>
      </c>
      <c r="P7019" s="65">
        <f t="shared" si="995"/>
        <v>3.4847085030065679E-2</v>
      </c>
      <c r="Q7019" s="65">
        <f t="shared" si="996"/>
        <v>0.13790936459292702</v>
      </c>
      <c r="R7019" s="65">
        <f t="shared" si="997"/>
        <v>3.6660426202716437E-2</v>
      </c>
      <c r="S7019" s="65">
        <f t="shared" si="998"/>
        <v>0.1662436840123406</v>
      </c>
      <c r="T7019" s="66">
        <f>(L7019*'Football Field'!$F$4)+(M7019*'Football Field'!$F$5)+(N7019*'Football Field'!$F$6)+(O7019*'Football Field'!$F$7)+(P7019*'Football Field'!$F$8)+(Q7019*'Football Field'!$F$9)+(R7019*'Football Field'!$F$10)+(S7019*'Football Field'!$F$11)</f>
        <v>120055853.64520924</v>
      </c>
    </row>
    <row r="7020" spans="2:20" x14ac:dyDescent="0.3">
      <c r="B7020" s="62">
        <f t="shared" si="990"/>
        <v>6993</v>
      </c>
      <c r="C7020" s="62">
        <v>0.76518597450927628</v>
      </c>
      <c r="D7020" s="62">
        <v>0.77509782580550535</v>
      </c>
      <c r="E7020" s="62">
        <v>0.93921888665682807</v>
      </c>
      <c r="F7020" s="62">
        <v>0.48137806925367932</v>
      </c>
      <c r="G7020" s="62">
        <v>0.39878668791087335</v>
      </c>
      <c r="H7020" s="62">
        <v>0.70988728389866307</v>
      </c>
      <c r="I7020" s="62">
        <v>0.96744475242222483</v>
      </c>
      <c r="J7020" s="62">
        <v>0.84120956240077438</v>
      </c>
      <c r="K7020" s="62"/>
      <c r="L7020" s="65">
        <f t="shared" si="991"/>
        <v>0.13017331791542816</v>
      </c>
      <c r="M7020" s="65">
        <f t="shared" si="992"/>
        <v>0.13185952050263836</v>
      </c>
      <c r="N7020" s="65">
        <f t="shared" si="993"/>
        <v>0.15977976962183801</v>
      </c>
      <c r="O7020" s="65">
        <f t="shared" si="994"/>
        <v>8.1891961606667618E-2</v>
      </c>
      <c r="P7020" s="65">
        <f t="shared" si="995"/>
        <v>6.784152877234087E-2</v>
      </c>
      <c r="Q7020" s="65">
        <f t="shared" si="996"/>
        <v>0.12076591334586756</v>
      </c>
      <c r="R7020" s="65">
        <f t="shared" si="997"/>
        <v>0.16458154947682496</v>
      </c>
      <c r="S7020" s="65">
        <f t="shared" si="998"/>
        <v>0.14310643875839457</v>
      </c>
      <c r="T7020" s="66">
        <f>(L7020*'Football Field'!$F$4)+(M7020*'Football Field'!$F$5)+(N7020*'Football Field'!$F$6)+(O7020*'Football Field'!$F$7)+(P7020*'Football Field'!$F$8)+(Q7020*'Football Field'!$F$9)+(R7020*'Football Field'!$F$10)+(S7020*'Football Field'!$F$11)</f>
        <v>141208182.56948346</v>
      </c>
    </row>
    <row r="7021" spans="2:20" x14ac:dyDescent="0.3">
      <c r="B7021" s="62">
        <f t="shared" si="990"/>
        <v>6994</v>
      </c>
      <c r="C7021" s="62">
        <v>0.93178458989823099</v>
      </c>
      <c r="D7021" s="62">
        <v>0.72713392968705604</v>
      </c>
      <c r="E7021" s="62">
        <v>0.72894423815461573</v>
      </c>
      <c r="F7021" s="62">
        <v>0.56424976646298242</v>
      </c>
      <c r="G7021" s="62">
        <v>0.76577721944068389</v>
      </c>
      <c r="H7021" s="62">
        <v>0.47502779625293812</v>
      </c>
      <c r="I7021" s="62">
        <v>3.9938268680753009E-2</v>
      </c>
      <c r="J7021" s="62">
        <v>0.89827276928323851</v>
      </c>
      <c r="K7021" s="62"/>
      <c r="L7021" s="65">
        <f t="shared" si="991"/>
        <v>0.18159447298176115</v>
      </c>
      <c r="M7021" s="65">
        <f t="shared" si="992"/>
        <v>0.14171033110034545</v>
      </c>
      <c r="N7021" s="65">
        <f t="shared" si="993"/>
        <v>0.14206314012473253</v>
      </c>
      <c r="O7021" s="65">
        <f t="shared" si="994"/>
        <v>0.10996601583861591</v>
      </c>
      <c r="P7021" s="65">
        <f t="shared" si="995"/>
        <v>0.1492414793004439</v>
      </c>
      <c r="Q7021" s="65">
        <f t="shared" si="996"/>
        <v>9.2577644283279303E-2</v>
      </c>
      <c r="R7021" s="65">
        <f t="shared" si="997"/>
        <v>7.7835252176443933E-3</v>
      </c>
      <c r="S7021" s="65">
        <f t="shared" si="998"/>
        <v>0.17506339115317721</v>
      </c>
      <c r="T7021" s="66">
        <f>(L7021*'Football Field'!$F$4)+(M7021*'Football Field'!$F$5)+(N7021*'Football Field'!$F$6)+(O7021*'Football Field'!$F$7)+(P7021*'Football Field'!$F$8)+(Q7021*'Football Field'!$F$9)+(R7021*'Football Field'!$F$10)+(S7021*'Football Field'!$F$11)</f>
        <v>125822990.39534688</v>
      </c>
    </row>
    <row r="7022" spans="2:20" x14ac:dyDescent="0.3">
      <c r="B7022" s="62">
        <f t="shared" si="990"/>
        <v>6995</v>
      </c>
      <c r="C7022" s="62">
        <v>0.74520530726220835</v>
      </c>
      <c r="D7022" s="62">
        <v>0.75190269530790166</v>
      </c>
      <c r="E7022" s="62">
        <v>0.85965280221225848</v>
      </c>
      <c r="F7022" s="62">
        <v>0.11283030622390955</v>
      </c>
      <c r="G7022" s="62">
        <v>0.75439457799988219</v>
      </c>
      <c r="H7022" s="62">
        <v>0.19695100826295675</v>
      </c>
      <c r="I7022" s="62">
        <v>0.39844181254499211</v>
      </c>
      <c r="J7022" s="62">
        <v>0.61839533871547747</v>
      </c>
      <c r="K7022" s="62"/>
      <c r="L7022" s="65">
        <f t="shared" si="991"/>
        <v>0.16792322743285465</v>
      </c>
      <c r="M7022" s="65">
        <f t="shared" si="992"/>
        <v>0.16943240484348643</v>
      </c>
      <c r="N7022" s="65">
        <f t="shared" si="993"/>
        <v>0.1937126206864048</v>
      </c>
      <c r="O7022" s="65">
        <f t="shared" si="994"/>
        <v>2.5424978846385962E-2</v>
      </c>
      <c r="P7022" s="65">
        <f t="shared" si="995"/>
        <v>0.16999392122017296</v>
      </c>
      <c r="Q7022" s="65">
        <f t="shared" si="996"/>
        <v>4.43805869756555E-2</v>
      </c>
      <c r="R7022" s="65">
        <f t="shared" si="997"/>
        <v>8.9784163444248513E-2</v>
      </c>
      <c r="S7022" s="65">
        <f t="shared" si="998"/>
        <v>0.13934809655079131</v>
      </c>
      <c r="T7022" s="66">
        <f>(L7022*'Football Field'!$F$4)+(M7022*'Football Field'!$F$5)+(N7022*'Football Field'!$F$6)+(O7022*'Football Field'!$F$7)+(P7022*'Football Field'!$F$8)+(Q7022*'Football Field'!$F$9)+(R7022*'Football Field'!$F$10)+(S7022*'Football Field'!$F$11)</f>
        <v>139358280.09593949</v>
      </c>
    </row>
    <row r="7023" spans="2:20" x14ac:dyDescent="0.3">
      <c r="B7023" s="62">
        <f t="shared" si="990"/>
        <v>6996</v>
      </c>
      <c r="C7023" s="62">
        <v>0.58058448463250156</v>
      </c>
      <c r="D7023" s="62">
        <v>0.37116099562685034</v>
      </c>
      <c r="E7023" s="62">
        <v>0.49047019444798501</v>
      </c>
      <c r="F7023" s="62">
        <v>0.50724651362772288</v>
      </c>
      <c r="G7023" s="62">
        <v>0.79105501350298757</v>
      </c>
      <c r="H7023" s="62">
        <v>0.8808660781641845</v>
      </c>
      <c r="I7023" s="62">
        <v>0.42720476899337201</v>
      </c>
      <c r="J7023" s="62">
        <v>0.4460286366434747</v>
      </c>
      <c r="K7023" s="62"/>
      <c r="L7023" s="65">
        <f t="shared" si="991"/>
        <v>0.12917330336256466</v>
      </c>
      <c r="M7023" s="65">
        <f t="shared" si="992"/>
        <v>8.2579009865904926E-2</v>
      </c>
      <c r="N7023" s="65">
        <f t="shared" si="993"/>
        <v>0.10912392062600244</v>
      </c>
      <c r="O7023" s="65">
        <f t="shared" si="994"/>
        <v>0.11285645675824717</v>
      </c>
      <c r="P7023" s="65">
        <f t="shared" si="995"/>
        <v>0.17600055106601586</v>
      </c>
      <c r="Q7023" s="65">
        <f t="shared" si="996"/>
        <v>0.1959824696461154</v>
      </c>
      <c r="R7023" s="65">
        <f t="shared" si="997"/>
        <v>9.5048098396989064E-2</v>
      </c>
      <c r="S7023" s="65">
        <f t="shared" si="998"/>
        <v>9.9236190278160497E-2</v>
      </c>
      <c r="T7023" s="66">
        <f>(L7023*'Football Field'!$F$4)+(M7023*'Football Field'!$F$5)+(N7023*'Football Field'!$F$6)+(O7023*'Football Field'!$F$7)+(P7023*'Football Field'!$F$8)+(Q7023*'Football Field'!$F$9)+(R7023*'Football Field'!$F$10)+(S7023*'Football Field'!$F$11)</f>
        <v>139140339.62527981</v>
      </c>
    </row>
    <row r="7024" spans="2:20" x14ac:dyDescent="0.3">
      <c r="B7024" s="62">
        <f t="shared" si="990"/>
        <v>6997</v>
      </c>
      <c r="C7024" s="62">
        <v>0.47313910308346396</v>
      </c>
      <c r="D7024" s="62">
        <v>0.14696195410647539</v>
      </c>
      <c r="E7024" s="62">
        <v>8.7841931778371629E-2</v>
      </c>
      <c r="F7024" s="62">
        <v>0.3311433595686889</v>
      </c>
      <c r="G7024" s="62">
        <v>0.61962798734833924</v>
      </c>
      <c r="H7024" s="62">
        <v>3.4601805512293971E-2</v>
      </c>
      <c r="I7024" s="62">
        <v>0.1437058315612838</v>
      </c>
      <c r="J7024" s="62">
        <v>0.73251842980638204</v>
      </c>
      <c r="K7024" s="62"/>
      <c r="L7024" s="65">
        <f t="shared" si="991"/>
        <v>0.18413374725467602</v>
      </c>
      <c r="M7024" s="65">
        <f t="shared" si="992"/>
        <v>5.7193867801540406E-2</v>
      </c>
      <c r="N7024" s="65">
        <f t="shared" si="993"/>
        <v>3.4185853502765526E-2</v>
      </c>
      <c r="O7024" s="65">
        <f t="shared" si="994"/>
        <v>0.12887260274729195</v>
      </c>
      <c r="P7024" s="65">
        <f t="shared" si="995"/>
        <v>0.24114350826377565</v>
      </c>
      <c r="Q7024" s="65">
        <f t="shared" si="996"/>
        <v>1.3466145725926727E-2</v>
      </c>
      <c r="R7024" s="65">
        <f t="shared" si="997"/>
        <v>5.5926667433066964E-2</v>
      </c>
      <c r="S7024" s="65">
        <f t="shared" si="998"/>
        <v>0.28507760727095682</v>
      </c>
      <c r="T7024" s="66">
        <f>(L7024*'Football Field'!$F$4)+(M7024*'Football Field'!$F$5)+(N7024*'Football Field'!$F$6)+(O7024*'Football Field'!$F$7)+(P7024*'Football Field'!$F$8)+(Q7024*'Football Field'!$F$9)+(R7024*'Football Field'!$F$10)+(S7024*'Football Field'!$F$11)</f>
        <v>138462328.39277935</v>
      </c>
    </row>
    <row r="7025" spans="2:20" x14ac:dyDescent="0.3">
      <c r="B7025" s="62">
        <f t="shared" si="990"/>
        <v>6998</v>
      </c>
      <c r="C7025" s="62">
        <v>0.347277123508828</v>
      </c>
      <c r="D7025" s="62">
        <v>0.15158401087641782</v>
      </c>
      <c r="E7025" s="62">
        <v>0.29918137366157871</v>
      </c>
      <c r="F7025" s="62">
        <v>0.30268328467473538</v>
      </c>
      <c r="G7025" s="62">
        <v>0.72899609451184899</v>
      </c>
      <c r="H7025" s="62">
        <v>0.34004514988498691</v>
      </c>
      <c r="I7025" s="62">
        <v>0.84391994050646502</v>
      </c>
      <c r="J7025" s="62">
        <v>0.33988603160162723</v>
      </c>
      <c r="K7025" s="62"/>
      <c r="L7025" s="65">
        <f t="shared" si="991"/>
        <v>0.10355436501706833</v>
      </c>
      <c r="M7025" s="65">
        <f t="shared" si="992"/>
        <v>4.5200748711709468E-2</v>
      </c>
      <c r="N7025" s="65">
        <f t="shared" si="993"/>
        <v>8.9212721130107683E-2</v>
      </c>
      <c r="O7025" s="65">
        <f t="shared" si="994"/>
        <v>9.0256953953881627E-2</v>
      </c>
      <c r="P7025" s="65">
        <f t="shared" si="995"/>
        <v>0.21737892465922315</v>
      </c>
      <c r="Q7025" s="65">
        <f t="shared" si="996"/>
        <v>0.10139786697633858</v>
      </c>
      <c r="R7025" s="65">
        <f t="shared" si="997"/>
        <v>0.25164799996440745</v>
      </c>
      <c r="S7025" s="65">
        <f t="shared" si="998"/>
        <v>0.10135041958726373</v>
      </c>
      <c r="T7025" s="66">
        <f>(L7025*'Football Field'!$F$4)+(M7025*'Football Field'!$F$5)+(N7025*'Football Field'!$F$6)+(O7025*'Football Field'!$F$7)+(P7025*'Football Field'!$F$8)+(Q7025*'Football Field'!$F$9)+(R7025*'Football Field'!$F$10)+(S7025*'Football Field'!$F$11)</f>
        <v>163847719.24892378</v>
      </c>
    </row>
    <row r="7026" spans="2:20" x14ac:dyDescent="0.3">
      <c r="B7026" s="62">
        <f t="shared" si="990"/>
        <v>6999</v>
      </c>
      <c r="C7026" s="62">
        <v>0.10250281989785504</v>
      </c>
      <c r="D7026" s="62">
        <v>0.34035700865784468</v>
      </c>
      <c r="E7026" s="62">
        <v>0.74855935330290813</v>
      </c>
      <c r="F7026" s="62">
        <v>0.54429500338184023</v>
      </c>
      <c r="G7026" s="62">
        <v>0.81561084732166222</v>
      </c>
      <c r="H7026" s="62">
        <v>0.48827778408109368</v>
      </c>
      <c r="I7026" s="62">
        <v>0.72970799818957288</v>
      </c>
      <c r="J7026" s="62">
        <v>0.14525974241135753</v>
      </c>
      <c r="K7026" s="62"/>
      <c r="L7026" s="65">
        <f t="shared" si="991"/>
        <v>2.6184946317589743E-2</v>
      </c>
      <c r="M7026" s="65">
        <f t="shared" si="992"/>
        <v>8.6946193376945202E-2</v>
      </c>
      <c r="N7026" s="65">
        <f t="shared" si="993"/>
        <v>0.1912238756094603</v>
      </c>
      <c r="O7026" s="65">
        <f t="shared" si="994"/>
        <v>0.13904334981894539</v>
      </c>
      <c r="P7026" s="65">
        <f t="shared" si="995"/>
        <v>0.2083525728798854</v>
      </c>
      <c r="Q7026" s="65">
        <f t="shared" si="996"/>
        <v>0.12473342271925791</v>
      </c>
      <c r="R7026" s="65">
        <f t="shared" si="997"/>
        <v>0.18640818642014431</v>
      </c>
      <c r="S7026" s="65">
        <f t="shared" si="998"/>
        <v>3.7107452857771624E-2</v>
      </c>
      <c r="T7026" s="66">
        <f>(L7026*'Football Field'!$F$4)+(M7026*'Football Field'!$F$5)+(N7026*'Football Field'!$F$6)+(O7026*'Football Field'!$F$7)+(P7026*'Football Field'!$F$8)+(Q7026*'Football Field'!$F$9)+(R7026*'Football Field'!$F$10)+(S7026*'Football Field'!$F$11)</f>
        <v>156809265.013556</v>
      </c>
    </row>
    <row r="7027" spans="2:20" x14ac:dyDescent="0.3">
      <c r="B7027" s="62">
        <f t="shared" si="990"/>
        <v>7000</v>
      </c>
      <c r="C7027" s="62">
        <v>0.26699643481203705</v>
      </c>
      <c r="D7027" s="62">
        <v>6.8841901413837392E-2</v>
      </c>
      <c r="E7027" s="62">
        <v>0.17758186102058615</v>
      </c>
      <c r="F7027" s="62">
        <v>0.82350234352879981</v>
      </c>
      <c r="G7027" s="62">
        <v>1.6221903705596841E-2</v>
      </c>
      <c r="H7027" s="62">
        <v>0.43795381401573485</v>
      </c>
      <c r="I7027" s="62">
        <v>2.7967352260925837E-3</v>
      </c>
      <c r="J7027" s="62">
        <v>0.57833719805208961</v>
      </c>
      <c r="K7027" s="62"/>
      <c r="L7027" s="65">
        <f t="shared" si="991"/>
        <v>0.11255071731080628</v>
      </c>
      <c r="M7027" s="65">
        <f t="shared" si="992"/>
        <v>2.9019883320246843E-2</v>
      </c>
      <c r="N7027" s="65">
        <f t="shared" si="993"/>
        <v>7.4858549528294321E-2</v>
      </c>
      <c r="O7027" s="65">
        <f t="shared" si="994"/>
        <v>0.34714238613914949</v>
      </c>
      <c r="P7027" s="65">
        <f t="shared" si="995"/>
        <v>6.8382444862871948E-3</v>
      </c>
      <c r="Q7027" s="65">
        <f t="shared" si="996"/>
        <v>0.18461675696597041</v>
      </c>
      <c r="R7027" s="65">
        <f t="shared" si="997"/>
        <v>1.1789466628897819E-3</v>
      </c>
      <c r="S7027" s="65">
        <f t="shared" si="998"/>
        <v>0.24379451558635551</v>
      </c>
      <c r="T7027" s="66">
        <f>(L7027*'Football Field'!$F$4)+(M7027*'Football Field'!$F$5)+(N7027*'Football Field'!$F$6)+(O7027*'Football Field'!$F$7)+(P7027*'Football Field'!$F$8)+(Q7027*'Football Field'!$F$9)+(R7027*'Football Field'!$F$10)+(S7027*'Football Field'!$F$11)</f>
        <v>114381113.32305679</v>
      </c>
    </row>
    <row r="7028" spans="2:20" x14ac:dyDescent="0.3">
      <c r="B7028" s="62">
        <f t="shared" si="990"/>
        <v>7001</v>
      </c>
      <c r="C7028" s="62">
        <v>0.34438642798563346</v>
      </c>
      <c r="D7028" s="62">
        <v>0.31978247577513386</v>
      </c>
      <c r="E7028" s="62">
        <v>0.12299167492335861</v>
      </c>
      <c r="F7028" s="62">
        <v>0.96805832021434102</v>
      </c>
      <c r="G7028" s="62">
        <v>0.19432547744793327</v>
      </c>
      <c r="H7028" s="62">
        <v>0.90345192787965956</v>
      </c>
      <c r="I7028" s="62">
        <v>0.86239317675897098</v>
      </c>
      <c r="J7028" s="62">
        <v>0.60929460224322773</v>
      </c>
      <c r="K7028" s="62"/>
      <c r="L7028" s="65">
        <f t="shared" si="991"/>
        <v>7.963273648616627E-2</v>
      </c>
      <c r="M7028" s="65">
        <f t="shared" si="992"/>
        <v>7.3943545845416986E-2</v>
      </c>
      <c r="N7028" s="65">
        <f t="shared" si="993"/>
        <v>2.8439458826677734E-2</v>
      </c>
      <c r="O7028" s="65">
        <f t="shared" si="994"/>
        <v>0.2238448639447698</v>
      </c>
      <c r="P7028" s="65">
        <f t="shared" si="995"/>
        <v>4.4934028407197457E-2</v>
      </c>
      <c r="Q7028" s="65">
        <f t="shared" si="996"/>
        <v>0.2089058785550082</v>
      </c>
      <c r="R7028" s="65">
        <f t="shared" si="997"/>
        <v>0.19941183220838135</v>
      </c>
      <c r="S7028" s="65">
        <f t="shared" si="998"/>
        <v>0.1408876557263822</v>
      </c>
      <c r="T7028" s="66">
        <f>(L7028*'Football Field'!$F$4)+(M7028*'Football Field'!$F$5)+(N7028*'Football Field'!$F$6)+(O7028*'Football Field'!$F$7)+(P7028*'Football Field'!$F$8)+(Q7028*'Football Field'!$F$9)+(R7028*'Football Field'!$F$10)+(S7028*'Football Field'!$F$11)</f>
        <v>142145964.12615952</v>
      </c>
    </row>
    <row r="7029" spans="2:20" x14ac:dyDescent="0.3">
      <c r="B7029" s="62">
        <f t="shared" si="990"/>
        <v>7002</v>
      </c>
      <c r="C7029" s="62">
        <v>0.47545317231399375</v>
      </c>
      <c r="D7029" s="62">
        <v>0.91753801175841454</v>
      </c>
      <c r="E7029" s="62">
        <v>0.58497712486560483</v>
      </c>
      <c r="F7029" s="62">
        <v>0.3217558390241293</v>
      </c>
      <c r="G7029" s="62">
        <v>7.7898725553702031E-2</v>
      </c>
      <c r="H7029" s="62">
        <v>0.2147763316364828</v>
      </c>
      <c r="I7029" s="62">
        <v>0.14468047016479957</v>
      </c>
      <c r="J7029" s="62">
        <v>0.52327689790900944</v>
      </c>
      <c r="K7029" s="62"/>
      <c r="L7029" s="65">
        <f t="shared" si="991"/>
        <v>0.14582858090381534</v>
      </c>
      <c r="M7029" s="65">
        <f t="shared" si="992"/>
        <v>0.28142259631758831</v>
      </c>
      <c r="N7029" s="65">
        <f t="shared" si="993"/>
        <v>0.17942121106304873</v>
      </c>
      <c r="O7029" s="65">
        <f t="shared" si="994"/>
        <v>9.8687315880223059E-2</v>
      </c>
      <c r="P7029" s="65">
        <f t="shared" si="995"/>
        <v>2.3892701244214193E-2</v>
      </c>
      <c r="Q7029" s="65">
        <f t="shared" si="996"/>
        <v>6.5875105011584889E-2</v>
      </c>
      <c r="R7029" s="65">
        <f t="shared" si="997"/>
        <v>4.4375658586826794E-2</v>
      </c>
      <c r="S7029" s="65">
        <f t="shared" si="998"/>
        <v>0.16049683099269871</v>
      </c>
      <c r="T7029" s="66">
        <f>(L7029*'Football Field'!$F$4)+(M7029*'Football Field'!$F$5)+(N7029*'Football Field'!$F$6)+(O7029*'Football Field'!$F$7)+(P7029*'Football Field'!$F$8)+(Q7029*'Football Field'!$F$9)+(R7029*'Football Field'!$F$10)+(S7029*'Football Field'!$F$11)</f>
        <v>121135577.23516263</v>
      </c>
    </row>
    <row r="7030" spans="2:20" x14ac:dyDescent="0.3">
      <c r="B7030" s="62">
        <f t="shared" si="990"/>
        <v>7003</v>
      </c>
      <c r="C7030" s="62">
        <v>0.75146090737134308</v>
      </c>
      <c r="D7030" s="62">
        <v>4.7122506877680825E-2</v>
      </c>
      <c r="E7030" s="62">
        <v>0.2571242225781154</v>
      </c>
      <c r="F7030" s="62">
        <v>0.49573452097102089</v>
      </c>
      <c r="G7030" s="62">
        <v>9.9952369085431925E-2</v>
      </c>
      <c r="H7030" s="62">
        <v>0.43046594812293248</v>
      </c>
      <c r="I7030" s="62">
        <v>0.92581728859117474</v>
      </c>
      <c r="J7030" s="62">
        <v>0.78394423391252654</v>
      </c>
      <c r="K7030" s="62"/>
      <c r="L7030" s="65">
        <f t="shared" si="991"/>
        <v>0.19818982690383982</v>
      </c>
      <c r="M7030" s="65">
        <f t="shared" si="992"/>
        <v>1.2428060315248695E-2</v>
      </c>
      <c r="N7030" s="65">
        <f t="shared" si="993"/>
        <v>6.7813780684613703E-2</v>
      </c>
      <c r="O7030" s="65">
        <f t="shared" si="994"/>
        <v>0.13074471065326282</v>
      </c>
      <c r="P7030" s="65">
        <f t="shared" si="995"/>
        <v>2.6361374934280313E-2</v>
      </c>
      <c r="Q7030" s="65">
        <f t="shared" si="996"/>
        <v>0.11353081831617143</v>
      </c>
      <c r="R7030" s="65">
        <f t="shared" si="997"/>
        <v>0.24417446918472199</v>
      </c>
      <c r="S7030" s="65">
        <f t="shared" si="998"/>
        <v>0.20675695900786117</v>
      </c>
      <c r="T7030" s="66">
        <f>(L7030*'Football Field'!$F$4)+(M7030*'Football Field'!$F$5)+(N7030*'Football Field'!$F$6)+(O7030*'Football Field'!$F$7)+(P7030*'Football Field'!$F$8)+(Q7030*'Football Field'!$F$9)+(R7030*'Football Field'!$F$10)+(S7030*'Football Field'!$F$11)</f>
        <v>147343192.55967396</v>
      </c>
    </row>
    <row r="7031" spans="2:20" x14ac:dyDescent="0.3">
      <c r="B7031" s="62">
        <f t="shared" si="990"/>
        <v>7004</v>
      </c>
      <c r="C7031" s="62">
        <v>0.92366985010626335</v>
      </c>
      <c r="D7031" s="62">
        <v>0.32869991795796705</v>
      </c>
      <c r="E7031" s="62">
        <v>0.31046879450619602</v>
      </c>
      <c r="F7031" s="62">
        <v>0.57215821244069942</v>
      </c>
      <c r="G7031" s="62">
        <v>0.1635417546681216</v>
      </c>
      <c r="H7031" s="62">
        <v>0.38427607215410819</v>
      </c>
      <c r="I7031" s="62">
        <v>7.0531585661270157E-2</v>
      </c>
      <c r="J7031" s="62">
        <v>0.14003911048624762</v>
      </c>
      <c r="K7031" s="62"/>
      <c r="L7031" s="65">
        <f t="shared" si="991"/>
        <v>0.31923499810095785</v>
      </c>
      <c r="M7031" s="65">
        <f t="shared" si="992"/>
        <v>0.1136039220864735</v>
      </c>
      <c r="N7031" s="65">
        <f t="shared" si="993"/>
        <v>0.10730295571863668</v>
      </c>
      <c r="O7031" s="65">
        <f t="shared" si="994"/>
        <v>0.19774698269185775</v>
      </c>
      <c r="P7031" s="65">
        <f t="shared" si="995"/>
        <v>5.6522632772845E-2</v>
      </c>
      <c r="Q7031" s="65">
        <f t="shared" si="996"/>
        <v>0.13281192533267944</v>
      </c>
      <c r="R7031" s="65">
        <f t="shared" si="997"/>
        <v>2.4376838338983089E-2</v>
      </c>
      <c r="S7031" s="65">
        <f t="shared" si="998"/>
        <v>4.8399744957566777E-2</v>
      </c>
      <c r="T7031" s="66">
        <f>(L7031*'Football Field'!$F$4)+(M7031*'Football Field'!$F$5)+(N7031*'Football Field'!$F$6)+(O7031*'Football Field'!$F$7)+(P7031*'Football Field'!$F$8)+(Q7031*'Football Field'!$F$9)+(R7031*'Football Field'!$F$10)+(S7031*'Football Field'!$F$11)</f>
        <v>118684934.37997809</v>
      </c>
    </row>
    <row r="7032" spans="2:20" x14ac:dyDescent="0.3">
      <c r="B7032" s="62">
        <f t="shared" si="990"/>
        <v>7005</v>
      </c>
      <c r="C7032" s="62">
        <v>6.361314459291445E-3</v>
      </c>
      <c r="D7032" s="62">
        <v>0.38257276681868646</v>
      </c>
      <c r="E7032" s="62">
        <v>8.1388127355976447E-2</v>
      </c>
      <c r="F7032" s="62">
        <v>0.57689897201893925</v>
      </c>
      <c r="G7032" s="62">
        <v>0.35593419438630702</v>
      </c>
      <c r="H7032" s="62">
        <v>0.99925888541863828</v>
      </c>
      <c r="I7032" s="62">
        <v>0.15793363472746613</v>
      </c>
      <c r="J7032" s="62">
        <v>0.29998149561919429</v>
      </c>
      <c r="K7032" s="62"/>
      <c r="L7032" s="65">
        <f t="shared" si="991"/>
        <v>2.2239796856061587E-3</v>
      </c>
      <c r="M7032" s="65">
        <f t="shared" si="992"/>
        <v>0.13375129733260674</v>
      </c>
      <c r="N7032" s="65">
        <f t="shared" si="993"/>
        <v>2.8454110081736126E-2</v>
      </c>
      <c r="O7032" s="65">
        <f t="shared" si="994"/>
        <v>0.20168969835207687</v>
      </c>
      <c r="P7032" s="65">
        <f t="shared" si="995"/>
        <v>0.12443818377372147</v>
      </c>
      <c r="Q7032" s="65">
        <f t="shared" si="996"/>
        <v>0.34935098336264891</v>
      </c>
      <c r="R7032" s="65">
        <f t="shared" si="997"/>
        <v>5.521519138152322E-2</v>
      </c>
      <c r="S7032" s="65">
        <f t="shared" si="998"/>
        <v>0.10487655603008057</v>
      </c>
      <c r="T7032" s="66">
        <f>(L7032*'Football Field'!$F$4)+(M7032*'Football Field'!$F$5)+(N7032*'Football Field'!$F$6)+(O7032*'Football Field'!$F$7)+(P7032*'Football Field'!$F$8)+(Q7032*'Football Field'!$F$9)+(R7032*'Football Field'!$F$10)+(S7032*'Football Field'!$F$11)</f>
        <v>128392814.80350666</v>
      </c>
    </row>
    <row r="7033" spans="2:20" x14ac:dyDescent="0.3">
      <c r="B7033" s="62">
        <f t="shared" si="990"/>
        <v>7006</v>
      </c>
      <c r="C7033" s="62">
        <v>0.56181480731206823</v>
      </c>
      <c r="D7033" s="62">
        <v>0.25243869612608671</v>
      </c>
      <c r="E7033" s="62">
        <v>0.35943193747173996</v>
      </c>
      <c r="F7033" s="62">
        <v>0.34568344638985671</v>
      </c>
      <c r="G7033" s="62">
        <v>0.88079190622607173</v>
      </c>
      <c r="H7033" s="62">
        <v>0.34253295604862188</v>
      </c>
      <c r="I7033" s="62">
        <v>0.4728790470334775</v>
      </c>
      <c r="J7033" s="62">
        <v>0.4273755868410648</v>
      </c>
      <c r="K7033" s="62"/>
      <c r="L7033" s="65">
        <f t="shared" si="991"/>
        <v>0.15421980993871948</v>
      </c>
      <c r="M7033" s="65">
        <f t="shared" si="992"/>
        <v>6.9295161378896228E-2</v>
      </c>
      <c r="N7033" s="65">
        <f t="shared" si="993"/>
        <v>9.8665119468820256E-2</v>
      </c>
      <c r="O7033" s="65">
        <f t="shared" si="994"/>
        <v>9.4891118402994898E-2</v>
      </c>
      <c r="P7033" s="65">
        <f t="shared" si="995"/>
        <v>0.24177995774734962</v>
      </c>
      <c r="Q7033" s="65">
        <f t="shared" si="996"/>
        <v>9.402629957779593E-2</v>
      </c>
      <c r="R7033" s="65">
        <f t="shared" si="997"/>
        <v>0.12980668328486605</v>
      </c>
      <c r="S7033" s="65">
        <f t="shared" si="998"/>
        <v>0.11731585020055758</v>
      </c>
      <c r="T7033" s="66">
        <f>(L7033*'Football Field'!$F$4)+(M7033*'Football Field'!$F$5)+(N7033*'Football Field'!$F$6)+(O7033*'Football Field'!$F$7)+(P7033*'Football Field'!$F$8)+(Q7033*'Football Field'!$F$9)+(R7033*'Football Field'!$F$10)+(S7033*'Football Field'!$F$11)</f>
        <v>149019880.30252913</v>
      </c>
    </row>
    <row r="7034" spans="2:20" x14ac:dyDescent="0.3">
      <c r="B7034" s="62">
        <f t="shared" si="990"/>
        <v>7007</v>
      </c>
      <c r="C7034" s="62">
        <v>0.12065009372145785</v>
      </c>
      <c r="D7034" s="62">
        <v>0.14910731340743411</v>
      </c>
      <c r="E7034" s="62">
        <v>0.57986039373270859</v>
      </c>
      <c r="F7034" s="62">
        <v>0.64406330896669806</v>
      </c>
      <c r="G7034" s="62">
        <v>0.2565136393225137</v>
      </c>
      <c r="H7034" s="62">
        <v>0.70615908048234777</v>
      </c>
      <c r="I7034" s="62">
        <v>0.83429929050159668</v>
      </c>
      <c r="J7034" s="62">
        <v>0.431877411702702</v>
      </c>
      <c r="K7034" s="62"/>
      <c r="L7034" s="65">
        <f t="shared" si="991"/>
        <v>3.2410773448217869E-2</v>
      </c>
      <c r="M7034" s="65">
        <f t="shared" si="992"/>
        <v>4.0055363450258674E-2</v>
      </c>
      <c r="N7034" s="65">
        <f t="shared" si="993"/>
        <v>0.15577048697743973</v>
      </c>
      <c r="O7034" s="65">
        <f t="shared" si="994"/>
        <v>0.17301760279956263</v>
      </c>
      <c r="P7034" s="65">
        <f t="shared" si="995"/>
        <v>6.8908404411634844E-2</v>
      </c>
      <c r="Q7034" s="65">
        <f t="shared" si="996"/>
        <v>0.18969866719502348</v>
      </c>
      <c r="R7034" s="65">
        <f t="shared" si="997"/>
        <v>0.22412154403197942</v>
      </c>
      <c r="S7034" s="65">
        <f t="shared" si="998"/>
        <v>0.11601715768588346</v>
      </c>
      <c r="T7034" s="66">
        <f>(L7034*'Football Field'!$F$4)+(M7034*'Football Field'!$F$5)+(N7034*'Football Field'!$F$6)+(O7034*'Football Field'!$F$7)+(P7034*'Football Field'!$F$8)+(Q7034*'Football Field'!$F$9)+(R7034*'Football Field'!$F$10)+(S7034*'Football Field'!$F$11)</f>
        <v>150655358.29240042</v>
      </c>
    </row>
    <row r="7035" spans="2:20" x14ac:dyDescent="0.3">
      <c r="B7035" s="62">
        <f t="shared" si="990"/>
        <v>7008</v>
      </c>
      <c r="C7035" s="62">
        <v>0.65581195895224331</v>
      </c>
      <c r="D7035" s="62">
        <v>0.96046085554385274</v>
      </c>
      <c r="E7035" s="62">
        <v>0.69688177358109415</v>
      </c>
      <c r="F7035" s="62">
        <v>0.315460020339554</v>
      </c>
      <c r="G7035" s="62">
        <v>0.91573292693662334</v>
      </c>
      <c r="H7035" s="62">
        <v>0.83950106225065368</v>
      </c>
      <c r="I7035" s="62">
        <v>0.65787912014812111</v>
      </c>
      <c r="J7035" s="62">
        <v>0.91078772162086163</v>
      </c>
      <c r="K7035" s="62"/>
      <c r="L7035" s="65">
        <f t="shared" si="991"/>
        <v>0.1101739198548508</v>
      </c>
      <c r="M7035" s="65">
        <f t="shared" si="992"/>
        <v>0.16135377813400867</v>
      </c>
      <c r="N7035" s="65">
        <f t="shared" si="993"/>
        <v>0.11707349282482479</v>
      </c>
      <c r="O7035" s="65">
        <f t="shared" si="994"/>
        <v>5.2996086033299285E-2</v>
      </c>
      <c r="P7035" s="65">
        <f t="shared" si="995"/>
        <v>0.15383965590067922</v>
      </c>
      <c r="Q7035" s="65">
        <f t="shared" si="996"/>
        <v>0.14103299198482733</v>
      </c>
      <c r="R7035" s="65">
        <f t="shared" si="997"/>
        <v>0.11052119508948598</v>
      </c>
      <c r="S7035" s="65">
        <f t="shared" si="998"/>
        <v>0.15300888017802397</v>
      </c>
      <c r="T7035" s="66">
        <f>(L7035*'Football Field'!$F$4)+(M7035*'Football Field'!$F$5)+(N7035*'Football Field'!$F$6)+(O7035*'Football Field'!$F$7)+(P7035*'Football Field'!$F$8)+(Q7035*'Football Field'!$F$9)+(R7035*'Football Field'!$F$10)+(S7035*'Football Field'!$F$11)</f>
        <v>139510591.07702324</v>
      </c>
    </row>
    <row r="7036" spans="2:20" x14ac:dyDescent="0.3">
      <c r="B7036" s="62">
        <f t="shared" si="990"/>
        <v>7009</v>
      </c>
      <c r="C7036" s="62">
        <v>5.9905484667122089E-2</v>
      </c>
      <c r="D7036" s="62">
        <v>0.66091109949721627</v>
      </c>
      <c r="E7036" s="62">
        <v>0.8012459226243408</v>
      </c>
      <c r="F7036" s="62">
        <v>6.4216374426122269E-2</v>
      </c>
      <c r="G7036" s="62">
        <v>1.9603618563800329E-2</v>
      </c>
      <c r="H7036" s="62">
        <v>0.69521853744462891</v>
      </c>
      <c r="I7036" s="62">
        <v>0.47240707437645102</v>
      </c>
      <c r="J7036" s="62">
        <v>0.667657245656191</v>
      </c>
      <c r="K7036" s="62"/>
      <c r="L7036" s="65">
        <f t="shared" si="991"/>
        <v>1.7408487662706567E-2</v>
      </c>
      <c r="M7036" s="65">
        <f t="shared" si="992"/>
        <v>0.19206025601287993</v>
      </c>
      <c r="N7036" s="65">
        <f t="shared" si="993"/>
        <v>0.23284144742852098</v>
      </c>
      <c r="O7036" s="65">
        <f t="shared" si="994"/>
        <v>1.8661228903376809E-2</v>
      </c>
      <c r="P7036" s="65">
        <f t="shared" si="995"/>
        <v>5.6967964420730618E-3</v>
      </c>
      <c r="Q7036" s="65">
        <f t="shared" si="996"/>
        <v>0.20202997103255305</v>
      </c>
      <c r="R7036" s="65">
        <f t="shared" si="997"/>
        <v>0.13728113163186323</v>
      </c>
      <c r="S7036" s="65">
        <f t="shared" si="998"/>
        <v>0.1940206808860265</v>
      </c>
      <c r="T7036" s="66">
        <f>(L7036*'Football Field'!$F$4)+(M7036*'Football Field'!$F$5)+(N7036*'Football Field'!$F$6)+(O7036*'Football Field'!$F$7)+(P7036*'Football Field'!$F$8)+(Q7036*'Football Field'!$F$9)+(R7036*'Football Field'!$F$10)+(S7036*'Football Field'!$F$11)</f>
        <v>134529705.53574342</v>
      </c>
    </row>
    <row r="7037" spans="2:20" x14ac:dyDescent="0.3">
      <c r="B7037" s="62">
        <f t="shared" si="990"/>
        <v>7010</v>
      </c>
      <c r="C7037" s="62">
        <v>0.30015518356757875</v>
      </c>
      <c r="D7037" s="62">
        <v>0.73165745847635855</v>
      </c>
      <c r="E7037" s="62">
        <v>0.81249968232725245</v>
      </c>
      <c r="F7037" s="62">
        <v>0.83144042367520099</v>
      </c>
      <c r="G7037" s="62">
        <v>0.12622976461249835</v>
      </c>
      <c r="H7037" s="62">
        <v>0.51375630290428931</v>
      </c>
      <c r="I7037" s="62">
        <v>0.7858857795977604</v>
      </c>
      <c r="J7037" s="62">
        <v>0.8442079643059448</v>
      </c>
      <c r="K7037" s="62"/>
      <c r="L7037" s="65">
        <f t="shared" si="991"/>
        <v>6.0688504909663349E-2</v>
      </c>
      <c r="M7037" s="65">
        <f t="shared" si="992"/>
        <v>0.14793413438064809</v>
      </c>
      <c r="N7037" s="65">
        <f t="shared" si="993"/>
        <v>0.16427965818859683</v>
      </c>
      <c r="O7037" s="65">
        <f t="shared" si="994"/>
        <v>0.16810929478065934</v>
      </c>
      <c r="P7037" s="65">
        <f t="shared" si="995"/>
        <v>2.5522450081913974E-2</v>
      </c>
      <c r="Q7037" s="65">
        <f t="shared" si="996"/>
        <v>0.1038766065626103</v>
      </c>
      <c r="R7037" s="65">
        <f t="shared" si="997"/>
        <v>0.15889858181581301</v>
      </c>
      <c r="S7037" s="65">
        <f t="shared" si="998"/>
        <v>0.17069076928009527</v>
      </c>
      <c r="T7037" s="66">
        <f>(L7037*'Football Field'!$F$4)+(M7037*'Football Field'!$F$5)+(N7037*'Football Field'!$F$6)+(O7037*'Football Field'!$F$7)+(P7037*'Football Field'!$F$8)+(Q7037*'Football Field'!$F$9)+(R7037*'Football Field'!$F$10)+(S7037*'Football Field'!$F$11)</f>
        <v>138176792.57843924</v>
      </c>
    </row>
    <row r="7038" spans="2:20" x14ac:dyDescent="0.3">
      <c r="B7038" s="62">
        <f t="shared" si="990"/>
        <v>7011</v>
      </c>
      <c r="C7038" s="62">
        <v>0.57659011070267108</v>
      </c>
      <c r="D7038" s="62">
        <v>0.44395625262174976</v>
      </c>
      <c r="E7038" s="62">
        <v>0.26347343320062144</v>
      </c>
      <c r="F7038" s="62">
        <v>0.15165823709509318</v>
      </c>
      <c r="G7038" s="62">
        <v>0.29706048809373886</v>
      </c>
      <c r="H7038" s="62">
        <v>0.27501151307974481</v>
      </c>
      <c r="I7038" s="62">
        <v>0.22098197452378898</v>
      </c>
      <c r="J7038" s="62">
        <v>0.63963157495771739</v>
      </c>
      <c r="K7038" s="62"/>
      <c r="L7038" s="65">
        <f t="shared" si="991"/>
        <v>0.20101709346180505</v>
      </c>
      <c r="M7038" s="65">
        <f t="shared" si="992"/>
        <v>0.15477684037532624</v>
      </c>
      <c r="N7038" s="65">
        <f t="shared" si="993"/>
        <v>9.1854963800624578E-2</v>
      </c>
      <c r="O7038" s="65">
        <f t="shared" si="994"/>
        <v>5.2872738284124914E-2</v>
      </c>
      <c r="P7038" s="65">
        <f t="shared" si="995"/>
        <v>0.10356444689309151</v>
      </c>
      <c r="Q7038" s="65">
        <f t="shared" si="996"/>
        <v>9.5877494257494533E-2</v>
      </c>
      <c r="R7038" s="65">
        <f t="shared" si="997"/>
        <v>7.7041130955382051E-2</v>
      </c>
      <c r="S7038" s="65">
        <f t="shared" si="998"/>
        <v>0.22299529197215107</v>
      </c>
      <c r="T7038" s="66">
        <f>(L7038*'Football Field'!$F$4)+(M7038*'Football Field'!$F$5)+(N7038*'Football Field'!$F$6)+(O7038*'Football Field'!$F$7)+(P7038*'Football Field'!$F$8)+(Q7038*'Football Field'!$F$9)+(R7038*'Football Field'!$F$10)+(S7038*'Football Field'!$F$11)</f>
        <v>130207612.21614833</v>
      </c>
    </row>
    <row r="7039" spans="2:20" x14ac:dyDescent="0.3">
      <c r="B7039" s="62">
        <f t="shared" si="990"/>
        <v>7012</v>
      </c>
      <c r="C7039" s="62">
        <v>0.85676780301546385</v>
      </c>
      <c r="D7039" s="62">
        <v>7.0138300940244536E-2</v>
      </c>
      <c r="E7039" s="62">
        <v>0.38099981830601215</v>
      </c>
      <c r="F7039" s="62">
        <v>0.8434362007136702</v>
      </c>
      <c r="G7039" s="62">
        <v>0.61732146608966121</v>
      </c>
      <c r="H7039" s="62">
        <v>0.25668190123215806</v>
      </c>
      <c r="I7039" s="62">
        <v>0.34986026073919574</v>
      </c>
      <c r="J7039" s="62">
        <v>6.1096637160665934E-2</v>
      </c>
      <c r="K7039" s="62"/>
      <c r="L7039" s="65">
        <f t="shared" si="991"/>
        <v>0.24932840775546097</v>
      </c>
      <c r="M7039" s="65">
        <f t="shared" si="992"/>
        <v>2.0410980471670327E-2</v>
      </c>
      <c r="N7039" s="65">
        <f t="shared" si="993"/>
        <v>0.11087493918307688</v>
      </c>
      <c r="O7039" s="65">
        <f t="shared" si="994"/>
        <v>0.24544877179921198</v>
      </c>
      <c r="P7039" s="65">
        <f t="shared" si="995"/>
        <v>0.17964701482908549</v>
      </c>
      <c r="Q7039" s="65">
        <f t="shared" si="996"/>
        <v>7.4697122731050336E-2</v>
      </c>
      <c r="R7039" s="65">
        <f t="shared" si="997"/>
        <v>0.10181300165575861</v>
      </c>
      <c r="S7039" s="65">
        <f t="shared" si="998"/>
        <v>1.7779761574685391E-2</v>
      </c>
      <c r="T7039" s="66">
        <f>(L7039*'Football Field'!$F$4)+(M7039*'Football Field'!$F$5)+(N7039*'Football Field'!$F$6)+(O7039*'Football Field'!$F$7)+(P7039*'Football Field'!$F$8)+(Q7039*'Football Field'!$F$9)+(R7039*'Football Field'!$F$10)+(S7039*'Football Field'!$F$11)</f>
        <v>140357759.45198116</v>
      </c>
    </row>
    <row r="7040" spans="2:20" x14ac:dyDescent="0.3">
      <c r="B7040" s="62">
        <f t="shared" si="990"/>
        <v>7013</v>
      </c>
      <c r="C7040" s="62">
        <v>7.5334329144985945E-2</v>
      </c>
      <c r="D7040" s="62">
        <v>4.5803788698553283E-2</v>
      </c>
      <c r="E7040" s="62">
        <v>0.30071343615316037</v>
      </c>
      <c r="F7040" s="62">
        <v>6.4310588868484841E-2</v>
      </c>
      <c r="G7040" s="62">
        <v>3.2375889118340218E-2</v>
      </c>
      <c r="H7040" s="62">
        <v>0.33290682485737022</v>
      </c>
      <c r="I7040" s="62">
        <v>0.75762139676326634</v>
      </c>
      <c r="J7040" s="62">
        <v>0.536734854789368</v>
      </c>
      <c r="K7040" s="62"/>
      <c r="L7040" s="65">
        <f t="shared" si="991"/>
        <v>3.510778741343161E-2</v>
      </c>
      <c r="M7040" s="65">
        <f t="shared" si="992"/>
        <v>2.1345775486547605E-2</v>
      </c>
      <c r="N7040" s="65">
        <f t="shared" si="993"/>
        <v>0.14014040489441812</v>
      </c>
      <c r="O7040" s="65">
        <f t="shared" si="994"/>
        <v>2.9970433241425374E-2</v>
      </c>
      <c r="P7040" s="65">
        <f t="shared" si="995"/>
        <v>1.5088019570732107E-2</v>
      </c>
      <c r="Q7040" s="65">
        <f t="shared" si="996"/>
        <v>0.15514337445123397</v>
      </c>
      <c r="R7040" s="65">
        <f t="shared" si="997"/>
        <v>0.3530715842208067</v>
      </c>
      <c r="S7040" s="65">
        <f t="shared" si="998"/>
        <v>0.25013262072140446</v>
      </c>
      <c r="T7040" s="66">
        <f>(L7040*'Football Field'!$F$4)+(M7040*'Football Field'!$F$5)+(N7040*'Football Field'!$F$6)+(O7040*'Football Field'!$F$7)+(P7040*'Football Field'!$F$8)+(Q7040*'Football Field'!$F$9)+(R7040*'Football Field'!$F$10)+(S7040*'Football Field'!$F$11)</f>
        <v>163801916.20438346</v>
      </c>
    </row>
    <row r="7041" spans="2:20" x14ac:dyDescent="0.3">
      <c r="B7041" s="62">
        <f t="shared" si="990"/>
        <v>7014</v>
      </c>
      <c r="C7041" s="62">
        <v>0.67174057930232223</v>
      </c>
      <c r="D7041" s="62">
        <v>0.56630805439668797</v>
      </c>
      <c r="E7041" s="62">
        <v>0.68304424119974649</v>
      </c>
      <c r="F7041" s="62">
        <v>0.32549844268657446</v>
      </c>
      <c r="G7041" s="62">
        <v>0.93502350122301037</v>
      </c>
      <c r="H7041" s="62">
        <v>0.50837285989695624</v>
      </c>
      <c r="I7041" s="62">
        <v>5.0521423881780381E-2</v>
      </c>
      <c r="J7041" s="62">
        <v>0.78036392742958383</v>
      </c>
      <c r="K7041" s="62"/>
      <c r="L7041" s="65">
        <f t="shared" si="991"/>
        <v>0.14858647319715731</v>
      </c>
      <c r="M7041" s="65">
        <f t="shared" si="992"/>
        <v>0.1252651978139277</v>
      </c>
      <c r="N7041" s="65">
        <f t="shared" si="993"/>
        <v>0.1510868004176682</v>
      </c>
      <c r="O7041" s="65">
        <f t="shared" si="994"/>
        <v>7.1999023313728136E-2</v>
      </c>
      <c r="P7041" s="65">
        <f t="shared" si="995"/>
        <v>0.20682365884085979</v>
      </c>
      <c r="Q7041" s="65">
        <f t="shared" si="996"/>
        <v>0.1124501521103508</v>
      </c>
      <c r="R7041" s="65">
        <f t="shared" si="997"/>
        <v>1.1175147708493413E-2</v>
      </c>
      <c r="S7041" s="65">
        <f t="shared" si="998"/>
        <v>0.17261354659781444</v>
      </c>
      <c r="T7041" s="66">
        <f>(L7041*'Football Field'!$F$4)+(M7041*'Football Field'!$F$5)+(N7041*'Football Field'!$F$6)+(O7041*'Football Field'!$F$7)+(P7041*'Football Field'!$F$8)+(Q7041*'Football Field'!$F$9)+(R7041*'Football Field'!$F$10)+(S7041*'Football Field'!$F$11)</f>
        <v>131173145.58049549</v>
      </c>
    </row>
    <row r="7042" spans="2:20" x14ac:dyDescent="0.3">
      <c r="B7042" s="62">
        <f t="shared" si="990"/>
        <v>7015</v>
      </c>
      <c r="C7042" s="62">
        <v>0.42083285176133012</v>
      </c>
      <c r="D7042" s="62">
        <v>0.68598921048653883</v>
      </c>
      <c r="E7042" s="62">
        <v>0.64202999604509525</v>
      </c>
      <c r="F7042" s="62">
        <v>0.22962380222881906</v>
      </c>
      <c r="G7042" s="62">
        <v>0.74738519972010131</v>
      </c>
      <c r="H7042" s="62">
        <v>0.78938388247653335</v>
      </c>
      <c r="I7042" s="62">
        <v>0.30167459627293114</v>
      </c>
      <c r="J7042" s="62">
        <v>0.24965874169148228</v>
      </c>
      <c r="K7042" s="62"/>
      <c r="L7042" s="65">
        <f t="shared" si="991"/>
        <v>0.10348573732377944</v>
      </c>
      <c r="M7042" s="65">
        <f t="shared" si="992"/>
        <v>0.16868953777310597</v>
      </c>
      <c r="N7042" s="65">
        <f t="shared" si="993"/>
        <v>0.15787965993299163</v>
      </c>
      <c r="O7042" s="65">
        <f t="shared" si="994"/>
        <v>5.6466096649260181E-2</v>
      </c>
      <c r="P7042" s="65">
        <f t="shared" si="995"/>
        <v>0.1837872403121687</v>
      </c>
      <c r="Q7042" s="65">
        <f t="shared" si="996"/>
        <v>0.19411500971868309</v>
      </c>
      <c r="R7042" s="65">
        <f t="shared" si="997"/>
        <v>7.4183890103862962E-2</v>
      </c>
      <c r="S7042" s="65">
        <f t="shared" si="998"/>
        <v>6.1392828186148017E-2</v>
      </c>
      <c r="T7042" s="66">
        <f>(L7042*'Football Field'!$F$4)+(M7042*'Football Field'!$F$5)+(N7042*'Football Field'!$F$6)+(O7042*'Football Field'!$F$7)+(P7042*'Football Field'!$F$8)+(Q7042*'Football Field'!$F$9)+(R7042*'Football Field'!$F$10)+(S7042*'Football Field'!$F$11)</f>
        <v>137313176.93669263</v>
      </c>
    </row>
    <row r="7043" spans="2:20" x14ac:dyDescent="0.3">
      <c r="B7043" s="62">
        <f t="shared" si="990"/>
        <v>7016</v>
      </c>
      <c r="C7043" s="62">
        <v>0.61183763693363991</v>
      </c>
      <c r="D7043" s="62">
        <v>0.60380303473145969</v>
      </c>
      <c r="E7043" s="62">
        <v>0.72459189804639823</v>
      </c>
      <c r="F7043" s="62">
        <v>0.11065226965579678</v>
      </c>
      <c r="G7043" s="62">
        <v>0.92952763067350674</v>
      </c>
      <c r="H7043" s="62">
        <v>0.23252608237650174</v>
      </c>
      <c r="I7043" s="62">
        <v>0.60331354019130612</v>
      </c>
      <c r="J7043" s="62">
        <v>0.81655827753352606</v>
      </c>
      <c r="K7043" s="62"/>
      <c r="L7043" s="65">
        <f t="shared" si="991"/>
        <v>0.13206619482568391</v>
      </c>
      <c r="M7043" s="65">
        <f t="shared" si="992"/>
        <v>0.13033191227141355</v>
      </c>
      <c r="N7043" s="65">
        <f t="shared" si="993"/>
        <v>0.15640439391094002</v>
      </c>
      <c r="O7043" s="65">
        <f t="shared" si="994"/>
        <v>2.3884480653241578E-2</v>
      </c>
      <c r="P7043" s="65">
        <f t="shared" si="995"/>
        <v>0.20064012044701687</v>
      </c>
      <c r="Q7043" s="65">
        <f t="shared" si="996"/>
        <v>5.0191150467781359E-2</v>
      </c>
      <c r="R7043" s="65">
        <f t="shared" si="997"/>
        <v>0.13022625404216501</v>
      </c>
      <c r="S7043" s="65">
        <f t="shared" si="998"/>
        <v>0.17625549338175783</v>
      </c>
      <c r="T7043" s="66">
        <f>(L7043*'Football Field'!$F$4)+(M7043*'Football Field'!$F$5)+(N7043*'Football Field'!$F$6)+(O7043*'Football Field'!$F$7)+(P7043*'Football Field'!$F$8)+(Q7043*'Football Field'!$F$9)+(R7043*'Football Field'!$F$10)+(S7043*'Football Field'!$F$11)</f>
        <v>147080194.92606464</v>
      </c>
    </row>
    <row r="7044" spans="2:20" x14ac:dyDescent="0.3">
      <c r="B7044" s="62">
        <f t="shared" si="990"/>
        <v>7017</v>
      </c>
      <c r="C7044" s="62">
        <v>0.33067665392963264</v>
      </c>
      <c r="D7044" s="62">
        <v>9.2210626342556057E-2</v>
      </c>
      <c r="E7044" s="62">
        <v>0.73711150312760954</v>
      </c>
      <c r="F7044" s="62">
        <v>0.69988645253745629</v>
      </c>
      <c r="G7044" s="62">
        <v>0.80003625326066985</v>
      </c>
      <c r="H7044" s="62">
        <v>0.14646046452260864</v>
      </c>
      <c r="I7044" s="62">
        <v>0.38479427032274893</v>
      </c>
      <c r="J7044" s="62">
        <v>0.86091236357367196</v>
      </c>
      <c r="K7044" s="62"/>
      <c r="L7044" s="65">
        <f t="shared" si="991"/>
        <v>8.1606472015485876E-2</v>
      </c>
      <c r="M7044" s="65">
        <f t="shared" si="992"/>
        <v>2.2756320437896799E-2</v>
      </c>
      <c r="N7044" s="65">
        <f t="shared" si="993"/>
        <v>0.1819090296742765</v>
      </c>
      <c r="O7044" s="65">
        <f t="shared" si="994"/>
        <v>0.1727223967107446</v>
      </c>
      <c r="P7044" s="65">
        <f t="shared" si="995"/>
        <v>0.19743799671743448</v>
      </c>
      <c r="Q7044" s="65">
        <f t="shared" si="996"/>
        <v>3.6144437949897461E-2</v>
      </c>
      <c r="R7044" s="65">
        <f t="shared" si="997"/>
        <v>9.4961959000271434E-2</v>
      </c>
      <c r="S7044" s="65">
        <f t="shared" si="998"/>
        <v>0.2124613874939929</v>
      </c>
      <c r="T7044" s="66">
        <f>(L7044*'Football Field'!$F$4)+(M7044*'Football Field'!$F$5)+(N7044*'Football Field'!$F$6)+(O7044*'Football Field'!$F$7)+(P7044*'Football Field'!$F$8)+(Q7044*'Football Field'!$F$9)+(R7044*'Football Field'!$F$10)+(S7044*'Football Field'!$F$11)</f>
        <v>144515062.89772528</v>
      </c>
    </row>
    <row r="7045" spans="2:20" x14ac:dyDescent="0.3">
      <c r="B7045" s="62">
        <f t="shared" si="990"/>
        <v>7018</v>
      </c>
      <c r="C7045" s="62">
        <v>0.87093524393236443</v>
      </c>
      <c r="D7045" s="62">
        <v>0.37124195217648792</v>
      </c>
      <c r="E7045" s="62">
        <v>0.87422312408241032</v>
      </c>
      <c r="F7045" s="62">
        <v>0.21728538215670234</v>
      </c>
      <c r="G7045" s="62">
        <v>0.50967135388183726</v>
      </c>
      <c r="H7045" s="62">
        <v>0.33988711457736254</v>
      </c>
      <c r="I7045" s="62">
        <v>0.18033328763473011</v>
      </c>
      <c r="J7045" s="62">
        <v>2.3221223666823332E-2</v>
      </c>
      <c r="K7045" s="62"/>
      <c r="L7045" s="65">
        <f t="shared" si="991"/>
        <v>0.25715589430609298</v>
      </c>
      <c r="M7045" s="65">
        <f t="shared" si="992"/>
        <v>0.10961441379366017</v>
      </c>
      <c r="N7045" s="65">
        <f t="shared" si="993"/>
        <v>0.25812668721664139</v>
      </c>
      <c r="O7045" s="65">
        <f t="shared" si="994"/>
        <v>6.4156568651259266E-2</v>
      </c>
      <c r="P7045" s="65">
        <f t="shared" si="995"/>
        <v>0.15048764385502278</v>
      </c>
      <c r="Q7045" s="65">
        <f t="shared" si="996"/>
        <v>0.10035645648879818</v>
      </c>
      <c r="R7045" s="65">
        <f t="shared" si="997"/>
        <v>5.3245942425621071E-2</v>
      </c>
      <c r="S7045" s="65">
        <f t="shared" si="998"/>
        <v>6.8563932629042874E-3</v>
      </c>
      <c r="T7045" s="66">
        <f>(L7045*'Football Field'!$F$4)+(M7045*'Football Field'!$F$5)+(N7045*'Football Field'!$F$6)+(O7045*'Football Field'!$F$7)+(P7045*'Football Field'!$F$8)+(Q7045*'Football Field'!$F$9)+(R7045*'Football Field'!$F$10)+(S7045*'Football Field'!$F$11)</f>
        <v>133383556.76795278</v>
      </c>
    </row>
    <row r="7046" spans="2:20" x14ac:dyDescent="0.3">
      <c r="B7046" s="62">
        <f t="shared" si="990"/>
        <v>7019</v>
      </c>
      <c r="C7046" s="62">
        <v>0.87788063017595908</v>
      </c>
      <c r="D7046" s="62">
        <v>9.834029019777224E-2</v>
      </c>
      <c r="E7046" s="62">
        <v>0.99043425226615578</v>
      </c>
      <c r="F7046" s="62">
        <v>9.2270061083585375E-2</v>
      </c>
      <c r="G7046" s="62">
        <v>0.6135380113571588</v>
      </c>
      <c r="H7046" s="62">
        <v>0.42991756952574667</v>
      </c>
      <c r="I7046" s="62">
        <v>8.838340758089358E-2</v>
      </c>
      <c r="J7046" s="62">
        <v>0.57370917463855098</v>
      </c>
      <c r="K7046" s="62"/>
      <c r="L7046" s="65">
        <f t="shared" si="991"/>
        <v>0.23320144350500174</v>
      </c>
      <c r="M7046" s="65">
        <f t="shared" si="992"/>
        <v>2.6123252798304294E-2</v>
      </c>
      <c r="N7046" s="65">
        <f t="shared" si="993"/>
        <v>0.26310034574856683</v>
      </c>
      <c r="O7046" s="65">
        <f t="shared" si="994"/>
        <v>2.4510748611316219E-2</v>
      </c>
      <c r="P7046" s="65">
        <f t="shared" si="995"/>
        <v>0.16298109899634028</v>
      </c>
      <c r="Q7046" s="65">
        <f t="shared" si="996"/>
        <v>0.11420390694970779</v>
      </c>
      <c r="R7046" s="65">
        <f t="shared" si="997"/>
        <v>2.3478292516402918E-2</v>
      </c>
      <c r="S7046" s="65">
        <f t="shared" si="998"/>
        <v>0.15240091087435989</v>
      </c>
      <c r="T7046" s="66">
        <f>(L7046*'Football Field'!$F$4)+(M7046*'Football Field'!$F$5)+(N7046*'Football Field'!$F$6)+(O7046*'Football Field'!$F$7)+(P7046*'Football Field'!$F$8)+(Q7046*'Football Field'!$F$9)+(R7046*'Football Field'!$F$10)+(S7046*'Football Field'!$F$11)</f>
        <v>131633720.88865636</v>
      </c>
    </row>
    <row r="7047" spans="2:20" x14ac:dyDescent="0.3">
      <c r="B7047" s="62">
        <f t="shared" si="990"/>
        <v>7020</v>
      </c>
      <c r="C7047" s="62">
        <v>0.15526661168274647</v>
      </c>
      <c r="D7047" s="62">
        <v>0.92161491890164604</v>
      </c>
      <c r="E7047" s="62">
        <v>0.56425782302602123</v>
      </c>
      <c r="F7047" s="62">
        <v>0.53887652719615253</v>
      </c>
      <c r="G7047" s="62">
        <v>0.60070184020948725</v>
      </c>
      <c r="H7047" s="62">
        <v>0.95876624604559713</v>
      </c>
      <c r="I7047" s="62">
        <v>0.94839749240412774</v>
      </c>
      <c r="J7047" s="62">
        <v>0.98647273969815741</v>
      </c>
      <c r="K7047" s="62"/>
      <c r="L7047" s="65">
        <f t="shared" si="991"/>
        <v>2.7362869188818629E-2</v>
      </c>
      <c r="M7047" s="65">
        <f t="shared" si="992"/>
        <v>0.16241758736834538</v>
      </c>
      <c r="N7047" s="65">
        <f t="shared" si="993"/>
        <v>9.9440007306762668E-2</v>
      </c>
      <c r="O7047" s="65">
        <f t="shared" si="994"/>
        <v>9.4967023256241401E-2</v>
      </c>
      <c r="P7047" s="65">
        <f t="shared" si="995"/>
        <v>0.10586259142899383</v>
      </c>
      <c r="Q7047" s="65">
        <f t="shared" si="996"/>
        <v>0.16896482179185474</v>
      </c>
      <c r="R7047" s="65">
        <f t="shared" si="997"/>
        <v>0.16713752069686896</v>
      </c>
      <c r="S7047" s="65">
        <f t="shared" si="998"/>
        <v>0.17384757896211434</v>
      </c>
      <c r="T7047" s="66">
        <f>(L7047*'Football Field'!$F$4)+(M7047*'Football Field'!$F$5)+(N7047*'Football Field'!$F$6)+(O7047*'Football Field'!$F$7)+(P7047*'Football Field'!$F$8)+(Q7047*'Football Field'!$F$9)+(R7047*'Football Field'!$F$10)+(S7047*'Football Field'!$F$11)</f>
        <v>143828207.18774366</v>
      </c>
    </row>
    <row r="7048" spans="2:20" x14ac:dyDescent="0.3">
      <c r="B7048" s="62">
        <f t="shared" si="990"/>
        <v>7021</v>
      </c>
      <c r="C7048" s="62">
        <v>0.38828393442719455</v>
      </c>
      <c r="D7048" s="62">
        <v>0.89578679594846544</v>
      </c>
      <c r="E7048" s="62">
        <v>2.1829422983295488E-2</v>
      </c>
      <c r="F7048" s="62">
        <v>0.3875821046414909</v>
      </c>
      <c r="G7048" s="62">
        <v>0.43664209290672329</v>
      </c>
      <c r="H7048" s="62">
        <v>0.48974739280579316</v>
      </c>
      <c r="I7048" s="62">
        <v>0.12722065494608314</v>
      </c>
      <c r="J7048" s="62">
        <v>0.25862139856055844</v>
      </c>
      <c r="K7048" s="62"/>
      <c r="L7048" s="65">
        <f t="shared" si="991"/>
        <v>0.12918193834235694</v>
      </c>
      <c r="M7048" s="65">
        <f t="shared" si="992"/>
        <v>0.29802797484481092</v>
      </c>
      <c r="N7048" s="65">
        <f t="shared" si="993"/>
        <v>7.2626419067206276E-3</v>
      </c>
      <c r="O7048" s="65">
        <f t="shared" si="994"/>
        <v>0.12894843980156012</v>
      </c>
      <c r="P7048" s="65">
        <f t="shared" si="995"/>
        <v>0.14527068189613834</v>
      </c>
      <c r="Q7048" s="65">
        <f t="shared" si="996"/>
        <v>0.16293879785188711</v>
      </c>
      <c r="R7048" s="65">
        <f t="shared" si="997"/>
        <v>4.2326270406639152E-2</v>
      </c>
      <c r="S7048" s="65">
        <f t="shared" si="998"/>
        <v>8.6043254949886683E-2</v>
      </c>
      <c r="T7048" s="66">
        <f>(L7048*'Football Field'!$F$4)+(M7048*'Football Field'!$F$5)+(N7048*'Football Field'!$F$6)+(O7048*'Football Field'!$F$7)+(P7048*'Football Field'!$F$8)+(Q7048*'Football Field'!$F$9)+(R7048*'Football Field'!$F$10)+(S7048*'Football Field'!$F$11)</f>
        <v>125961198.58475326</v>
      </c>
    </row>
    <row r="7049" spans="2:20" x14ac:dyDescent="0.3">
      <c r="B7049" s="62">
        <f t="shared" si="990"/>
        <v>7022</v>
      </c>
      <c r="C7049" s="62">
        <v>0.24542527641149259</v>
      </c>
      <c r="D7049" s="62">
        <v>0.56190940028204461</v>
      </c>
      <c r="E7049" s="62">
        <v>0.59214421937282957</v>
      </c>
      <c r="F7049" s="62">
        <v>0.99035966382177543</v>
      </c>
      <c r="G7049" s="62">
        <v>0.72894458841811183</v>
      </c>
      <c r="H7049" s="62">
        <v>0.22894128779553291</v>
      </c>
      <c r="I7049" s="62">
        <v>0.21149568763395921</v>
      </c>
      <c r="J7049" s="62">
        <v>0.89428536862808239</v>
      </c>
      <c r="K7049" s="62"/>
      <c r="L7049" s="65">
        <f t="shared" si="991"/>
        <v>5.5108335856396559E-2</v>
      </c>
      <c r="M7049" s="65">
        <f t="shared" si="992"/>
        <v>0.12617238291173516</v>
      </c>
      <c r="N7049" s="65">
        <f t="shared" si="993"/>
        <v>0.13296137624353341</v>
      </c>
      <c r="O7049" s="65">
        <f t="shared" si="994"/>
        <v>0.2223775552808655</v>
      </c>
      <c r="P7049" s="65">
        <f t="shared" si="995"/>
        <v>0.16367883449745183</v>
      </c>
      <c r="Q7049" s="65">
        <f t="shared" si="996"/>
        <v>5.140698449526681E-2</v>
      </c>
      <c r="R7049" s="65">
        <f t="shared" si="997"/>
        <v>4.748971074507459E-2</v>
      </c>
      <c r="S7049" s="65">
        <f t="shared" si="998"/>
        <v>0.20080481996967611</v>
      </c>
      <c r="T7049" s="66">
        <f>(L7049*'Football Field'!$F$4)+(M7049*'Football Field'!$F$5)+(N7049*'Football Field'!$F$6)+(O7049*'Football Field'!$F$7)+(P7049*'Football Field'!$F$8)+(Q7049*'Football Field'!$F$9)+(R7049*'Football Field'!$F$10)+(S7049*'Football Field'!$F$11)</f>
        <v>133936300.60951644</v>
      </c>
    </row>
    <row r="7050" spans="2:20" x14ac:dyDescent="0.3">
      <c r="B7050" s="62">
        <f t="shared" si="990"/>
        <v>7023</v>
      </c>
      <c r="C7050" s="62">
        <v>0.96822834178825867</v>
      </c>
      <c r="D7050" s="62">
        <v>0.74969280445305941</v>
      </c>
      <c r="E7050" s="62">
        <v>0.62159843444700702</v>
      </c>
      <c r="F7050" s="62">
        <v>0.82598744316015094</v>
      </c>
      <c r="G7050" s="62">
        <v>3.6476047723512206E-2</v>
      </c>
      <c r="H7050" s="62">
        <v>0.18488732179180833</v>
      </c>
      <c r="I7050" s="62">
        <v>0.3353278439138242</v>
      </c>
      <c r="J7050" s="62">
        <v>5.544442085192014E-2</v>
      </c>
      <c r="K7050" s="62"/>
      <c r="L7050" s="65">
        <f t="shared" si="991"/>
        <v>0.25630490478092666</v>
      </c>
      <c r="M7050" s="65">
        <f t="shared" si="992"/>
        <v>0.19845519343649665</v>
      </c>
      <c r="N7050" s="65">
        <f t="shared" si="993"/>
        <v>0.16454664739379685</v>
      </c>
      <c r="O7050" s="65">
        <f t="shared" si="994"/>
        <v>0.218651555456844</v>
      </c>
      <c r="P7050" s="65">
        <f t="shared" si="995"/>
        <v>9.655769754986018E-3</v>
      </c>
      <c r="Q7050" s="65">
        <f t="shared" si="996"/>
        <v>4.8942512175927544E-2</v>
      </c>
      <c r="R7050" s="65">
        <f t="shared" si="997"/>
        <v>8.8766427706494122E-2</v>
      </c>
      <c r="S7050" s="65">
        <f t="shared" si="998"/>
        <v>1.4676989294528152E-2</v>
      </c>
      <c r="T7050" s="66">
        <f>(L7050*'Football Field'!$F$4)+(M7050*'Football Field'!$F$5)+(N7050*'Football Field'!$F$6)+(O7050*'Football Field'!$F$7)+(P7050*'Football Field'!$F$8)+(Q7050*'Football Field'!$F$9)+(R7050*'Football Field'!$F$10)+(S7050*'Football Field'!$F$11)</f>
        <v>125197709.86519043</v>
      </c>
    </row>
    <row r="7051" spans="2:20" x14ac:dyDescent="0.3">
      <c r="B7051" s="62">
        <f t="shared" si="990"/>
        <v>7024</v>
      </c>
      <c r="C7051" s="62">
        <v>0.15188794712863962</v>
      </c>
      <c r="D7051" s="62">
        <v>0.72039945613987555</v>
      </c>
      <c r="E7051" s="62">
        <v>0.68074918453966204</v>
      </c>
      <c r="F7051" s="62">
        <v>0.9480494303094138</v>
      </c>
      <c r="G7051" s="62">
        <v>5.8964489697826861E-2</v>
      </c>
      <c r="H7051" s="62">
        <v>0.52582525498195132</v>
      </c>
      <c r="I7051" s="62">
        <v>0.66609998848680851</v>
      </c>
      <c r="J7051" s="62">
        <v>0.74577845799317788</v>
      </c>
      <c r="K7051" s="62"/>
      <c r="L7051" s="65">
        <f t="shared" si="991"/>
        <v>3.3769730416870231E-2</v>
      </c>
      <c r="M7051" s="65">
        <f t="shared" si="992"/>
        <v>0.16016870256136576</v>
      </c>
      <c r="N7051" s="65">
        <f t="shared" si="993"/>
        <v>0.15135313155518931</v>
      </c>
      <c r="O7051" s="65">
        <f t="shared" si="994"/>
        <v>0.21078284543737549</v>
      </c>
      <c r="P7051" s="65">
        <f t="shared" si="995"/>
        <v>1.3109762551320155E-2</v>
      </c>
      <c r="Q7051" s="65">
        <f t="shared" si="996"/>
        <v>0.11690840150787933</v>
      </c>
      <c r="R7051" s="65">
        <f t="shared" si="997"/>
        <v>0.14809612919996121</v>
      </c>
      <c r="S7051" s="65">
        <f t="shared" si="998"/>
        <v>0.16581129677003861</v>
      </c>
      <c r="T7051" s="66">
        <f>(L7051*'Football Field'!$F$4)+(M7051*'Football Field'!$F$5)+(N7051*'Football Field'!$F$6)+(O7051*'Football Field'!$F$7)+(P7051*'Football Field'!$F$8)+(Q7051*'Football Field'!$F$9)+(R7051*'Football Field'!$F$10)+(S7051*'Football Field'!$F$11)</f>
        <v>135677037.72631839</v>
      </c>
    </row>
    <row r="7052" spans="2:20" x14ac:dyDescent="0.3">
      <c r="B7052" s="62">
        <f t="shared" si="990"/>
        <v>7025</v>
      </c>
      <c r="C7052" s="62">
        <v>0.64519282583489201</v>
      </c>
      <c r="D7052" s="62">
        <v>0.12510848564523858</v>
      </c>
      <c r="E7052" s="62">
        <v>4.9455013646955259E-2</v>
      </c>
      <c r="F7052" s="62">
        <v>0.93939550882135159</v>
      </c>
      <c r="G7052" s="62">
        <v>0.15655521503651537</v>
      </c>
      <c r="H7052" s="62">
        <v>0.37723217202930304</v>
      </c>
      <c r="I7052" s="62">
        <v>0.18139100784731688</v>
      </c>
      <c r="J7052" s="62">
        <v>0.57325506914972757</v>
      </c>
      <c r="K7052" s="62"/>
      <c r="L7052" s="65">
        <f t="shared" si="991"/>
        <v>0.21170624043104297</v>
      </c>
      <c r="M7052" s="65">
        <f t="shared" si="992"/>
        <v>4.1051676462305439E-2</v>
      </c>
      <c r="N7052" s="65">
        <f t="shared" si="993"/>
        <v>1.622760605887786E-2</v>
      </c>
      <c r="O7052" s="65">
        <f t="shared" si="994"/>
        <v>0.30824256483792384</v>
      </c>
      <c r="P7052" s="65">
        <f t="shared" si="995"/>
        <v>5.1370248812617453E-2</v>
      </c>
      <c r="Q7052" s="65">
        <f t="shared" si="996"/>
        <v>0.12378067720547992</v>
      </c>
      <c r="R7052" s="65">
        <f t="shared" si="997"/>
        <v>5.951958357512864E-2</v>
      </c>
      <c r="S7052" s="65">
        <f t="shared" si="998"/>
        <v>0.188101402616624</v>
      </c>
      <c r="T7052" s="66">
        <f>(L7052*'Football Field'!$F$4)+(M7052*'Football Field'!$F$5)+(N7052*'Football Field'!$F$6)+(O7052*'Football Field'!$F$7)+(P7052*'Football Field'!$F$8)+(Q7052*'Football Field'!$F$9)+(R7052*'Football Field'!$F$10)+(S7052*'Football Field'!$F$11)</f>
        <v>123373263.95056728</v>
      </c>
    </row>
    <row r="7053" spans="2:20" x14ac:dyDescent="0.3">
      <c r="B7053" s="62">
        <f t="shared" si="990"/>
        <v>7026</v>
      </c>
      <c r="C7053" s="62">
        <v>0.31023357792607154</v>
      </c>
      <c r="D7053" s="62">
        <v>0.1681878791385123</v>
      </c>
      <c r="E7053" s="62">
        <v>0.5059122183112591</v>
      </c>
      <c r="F7053" s="62">
        <v>0.75113221877439584</v>
      </c>
      <c r="G7053" s="62">
        <v>0.8370313211275513</v>
      </c>
      <c r="H7053" s="62">
        <v>0.35520337968667792</v>
      </c>
      <c r="I7053" s="62">
        <v>0.61126076070528257</v>
      </c>
      <c r="J7053" s="62">
        <v>0.50977967952646086</v>
      </c>
      <c r="K7053" s="62"/>
      <c r="L7053" s="65">
        <f t="shared" si="991"/>
        <v>7.6624702649335255E-2</v>
      </c>
      <c r="M7053" s="65">
        <f t="shared" si="992"/>
        <v>4.1540784573879642E-2</v>
      </c>
      <c r="N7053" s="65">
        <f t="shared" si="993"/>
        <v>0.12495544020062063</v>
      </c>
      <c r="O7053" s="65">
        <f t="shared" si="994"/>
        <v>0.18552241604111244</v>
      </c>
      <c r="P7053" s="65">
        <f t="shared" si="995"/>
        <v>0.20673866613130684</v>
      </c>
      <c r="Q7053" s="65">
        <f t="shared" si="996"/>
        <v>8.7731810110562899E-2</v>
      </c>
      <c r="R7053" s="65">
        <f t="shared" si="997"/>
        <v>0.15097551446030169</v>
      </c>
      <c r="S7053" s="65">
        <f t="shared" si="998"/>
        <v>0.12591066583288049</v>
      </c>
      <c r="T7053" s="66">
        <f>(L7053*'Football Field'!$F$4)+(M7053*'Football Field'!$F$5)+(N7053*'Football Field'!$F$6)+(O7053*'Football Field'!$F$7)+(P7053*'Football Field'!$F$8)+(Q7053*'Football Field'!$F$9)+(R7053*'Football Field'!$F$10)+(S7053*'Football Field'!$F$11)</f>
        <v>150945740.00696376</v>
      </c>
    </row>
    <row r="7054" spans="2:20" x14ac:dyDescent="0.3">
      <c r="B7054" s="62">
        <f t="shared" si="990"/>
        <v>7027</v>
      </c>
      <c r="C7054" s="62">
        <v>0.9117161139934955</v>
      </c>
      <c r="D7054" s="62">
        <v>0.58683060291729383</v>
      </c>
      <c r="E7054" s="62">
        <v>0.68794497119010767</v>
      </c>
      <c r="F7054" s="62">
        <v>2.5910632175555337E-2</v>
      </c>
      <c r="G7054" s="62">
        <v>0.4139523220541117</v>
      </c>
      <c r="H7054" s="62">
        <v>0.12209219895911516</v>
      </c>
      <c r="I7054" s="62">
        <v>0.89670930528062121</v>
      </c>
      <c r="J7054" s="62">
        <v>0.74467513040187372</v>
      </c>
      <c r="K7054" s="62"/>
      <c r="L7054" s="65">
        <f t="shared" si="991"/>
        <v>0.20768819038128025</v>
      </c>
      <c r="M7054" s="65">
        <f t="shared" si="992"/>
        <v>0.1336795347911531</v>
      </c>
      <c r="N7054" s="65">
        <f t="shared" si="993"/>
        <v>0.15671330577074213</v>
      </c>
      <c r="O7054" s="65">
        <f t="shared" si="994"/>
        <v>5.9024209680848694E-3</v>
      </c>
      <c r="P7054" s="65">
        <f t="shared" si="995"/>
        <v>9.4298002801517608E-2</v>
      </c>
      <c r="Q7054" s="65">
        <f t="shared" si="996"/>
        <v>2.7812503774251339E-2</v>
      </c>
      <c r="R7054" s="65">
        <f t="shared" si="997"/>
        <v>0.20426965154321697</v>
      </c>
      <c r="S7054" s="65">
        <f t="shared" si="998"/>
        <v>0.16963638996975372</v>
      </c>
      <c r="T7054" s="66">
        <f>(L7054*'Football Field'!$F$4)+(M7054*'Football Field'!$F$5)+(N7054*'Football Field'!$F$6)+(O7054*'Football Field'!$F$7)+(P7054*'Football Field'!$F$8)+(Q7054*'Football Field'!$F$9)+(R7054*'Football Field'!$F$10)+(S7054*'Football Field'!$F$11)</f>
        <v>148093921.57212007</v>
      </c>
    </row>
    <row r="7055" spans="2:20" x14ac:dyDescent="0.3">
      <c r="B7055" s="62">
        <f t="shared" si="990"/>
        <v>7028</v>
      </c>
      <c r="C7055" s="62">
        <v>2.4241527831953547E-2</v>
      </c>
      <c r="D7055" s="62">
        <v>7.8777093030751866E-3</v>
      </c>
      <c r="E7055" s="62">
        <v>0.15413858682493198</v>
      </c>
      <c r="F7055" s="62">
        <v>0.98109114357765415</v>
      </c>
      <c r="G7055" s="62">
        <v>0.35986113188552049</v>
      </c>
      <c r="H7055" s="62">
        <v>0.54030059724638568</v>
      </c>
      <c r="I7055" s="62">
        <v>0.26999011804398754</v>
      </c>
      <c r="J7055" s="62">
        <v>0.85719183962055401</v>
      </c>
      <c r="K7055" s="62"/>
      <c r="L7055" s="65">
        <f t="shared" si="991"/>
        <v>7.5880625947120171E-3</v>
      </c>
      <c r="M7055" s="65">
        <f t="shared" si="992"/>
        <v>2.4658739213576416E-3</v>
      </c>
      <c r="N7055" s="65">
        <f t="shared" si="993"/>
        <v>4.8248330435111092E-2</v>
      </c>
      <c r="O7055" s="65">
        <f t="shared" si="994"/>
        <v>0.30710032223183104</v>
      </c>
      <c r="P7055" s="65">
        <f t="shared" si="995"/>
        <v>0.11264342796710565</v>
      </c>
      <c r="Q7055" s="65">
        <f t="shared" si="996"/>
        <v>0.16912443721726717</v>
      </c>
      <c r="R7055" s="65">
        <f t="shared" si="997"/>
        <v>8.4512079018839864E-2</v>
      </c>
      <c r="S7055" s="65">
        <f t="shared" si="998"/>
        <v>0.26831746661377565</v>
      </c>
      <c r="T7055" s="66">
        <f>(L7055*'Football Field'!$F$4)+(M7055*'Football Field'!$F$5)+(N7055*'Football Field'!$F$6)+(O7055*'Football Field'!$F$7)+(P7055*'Football Field'!$F$8)+(Q7055*'Football Field'!$F$9)+(R7055*'Football Field'!$F$10)+(S7055*'Football Field'!$F$11)</f>
        <v>134421328.2730101</v>
      </c>
    </row>
    <row r="7056" spans="2:20" x14ac:dyDescent="0.3">
      <c r="B7056" s="62">
        <f t="shared" si="990"/>
        <v>7029</v>
      </c>
      <c r="C7056" s="62">
        <v>9.3796968921339929E-2</v>
      </c>
      <c r="D7056" s="62">
        <v>0.11541556416959986</v>
      </c>
      <c r="E7056" s="62">
        <v>2.2965685191173035E-2</v>
      </c>
      <c r="F7056" s="62">
        <v>0.21672784884618168</v>
      </c>
      <c r="G7056" s="62">
        <v>0.17469612334654605</v>
      </c>
      <c r="H7056" s="62">
        <v>0.90377319540427636</v>
      </c>
      <c r="I7056" s="62">
        <v>0.94954413518400593</v>
      </c>
      <c r="J7056" s="62">
        <v>0.63608147056792252</v>
      </c>
      <c r="K7056" s="62"/>
      <c r="L7056" s="65">
        <f t="shared" si="991"/>
        <v>3.0130722467966629E-2</v>
      </c>
      <c r="M7056" s="65">
        <f t="shared" si="992"/>
        <v>3.7075338067633669E-2</v>
      </c>
      <c r="N7056" s="65">
        <f t="shared" si="993"/>
        <v>7.3773459285473115E-3</v>
      </c>
      <c r="O7056" s="65">
        <f t="shared" si="994"/>
        <v>6.9620231226662069E-2</v>
      </c>
      <c r="P7056" s="65">
        <f t="shared" si="995"/>
        <v>5.6118235688391048E-2</v>
      </c>
      <c r="Q7056" s="65">
        <f t="shared" si="996"/>
        <v>0.29032216752708062</v>
      </c>
      <c r="R7056" s="65">
        <f t="shared" si="997"/>
        <v>0.30502532371070523</v>
      </c>
      <c r="S7056" s="65">
        <f t="shared" si="998"/>
        <v>0.20433063538301349</v>
      </c>
      <c r="T7056" s="66">
        <f>(L7056*'Football Field'!$F$4)+(M7056*'Football Field'!$F$5)+(N7056*'Football Field'!$F$6)+(O7056*'Football Field'!$F$7)+(P7056*'Football Field'!$F$8)+(Q7056*'Football Field'!$F$9)+(R7056*'Football Field'!$F$10)+(S7056*'Football Field'!$F$11)</f>
        <v>156921484.1111477</v>
      </c>
    </row>
    <row r="7057" spans="2:20" x14ac:dyDescent="0.3">
      <c r="B7057" s="62">
        <f t="shared" si="990"/>
        <v>7030</v>
      </c>
      <c r="C7057" s="62">
        <v>0.29571414817195407</v>
      </c>
      <c r="D7057" s="62">
        <v>0.72910613596414864</v>
      </c>
      <c r="E7057" s="62">
        <v>0.81165960313143948</v>
      </c>
      <c r="F7057" s="62">
        <v>0.97094748484887405</v>
      </c>
      <c r="G7057" s="62">
        <v>1.0793941073917956E-2</v>
      </c>
      <c r="H7057" s="62">
        <v>0.33016439418036059</v>
      </c>
      <c r="I7057" s="62">
        <v>0.74949433786811925</v>
      </c>
      <c r="J7057" s="62">
        <v>0.92656732866417602</v>
      </c>
      <c r="K7057" s="62"/>
      <c r="L7057" s="65">
        <f t="shared" si="991"/>
        <v>6.1294926704262204E-2</v>
      </c>
      <c r="M7057" s="65">
        <f t="shared" si="992"/>
        <v>0.15112738920277616</v>
      </c>
      <c r="N7057" s="65">
        <f t="shared" si="993"/>
        <v>0.16823887592223952</v>
      </c>
      <c r="O7057" s="65">
        <f t="shared" si="994"/>
        <v>0.20125568994721463</v>
      </c>
      <c r="P7057" s="65">
        <f t="shared" si="995"/>
        <v>2.2373424845104342E-3</v>
      </c>
      <c r="Q7057" s="65">
        <f t="shared" si="996"/>
        <v>6.8435691923250622E-2</v>
      </c>
      <c r="R7057" s="65">
        <f t="shared" si="997"/>
        <v>0.15535340729849778</v>
      </c>
      <c r="S7057" s="65">
        <f t="shared" si="998"/>
        <v>0.19205667651724856</v>
      </c>
      <c r="T7057" s="66">
        <f>(L7057*'Football Field'!$F$4)+(M7057*'Football Field'!$F$5)+(N7057*'Football Field'!$F$6)+(O7057*'Football Field'!$F$7)+(P7057*'Football Field'!$F$8)+(Q7057*'Football Field'!$F$9)+(R7057*'Football Field'!$F$10)+(S7057*'Football Field'!$F$11)</f>
        <v>136267602.05748042</v>
      </c>
    </row>
    <row r="7058" spans="2:20" x14ac:dyDescent="0.3">
      <c r="B7058" s="62">
        <f t="shared" si="990"/>
        <v>7031</v>
      </c>
      <c r="C7058" s="62">
        <v>7.4399152277977443E-3</v>
      </c>
      <c r="D7058" s="62">
        <v>0.99560674491747814</v>
      </c>
      <c r="E7058" s="62">
        <v>0.12531265113402779</v>
      </c>
      <c r="F7058" s="62">
        <v>0.36413376512174611</v>
      </c>
      <c r="G7058" s="62">
        <v>0.90275446506446611</v>
      </c>
      <c r="H7058" s="62">
        <v>0.61624181085118934</v>
      </c>
      <c r="I7058" s="62">
        <v>0.77647290287252468</v>
      </c>
      <c r="J7058" s="62">
        <v>0.51746054955804099</v>
      </c>
      <c r="K7058" s="62"/>
      <c r="L7058" s="65">
        <f t="shared" si="991"/>
        <v>1.7280335904743896E-3</v>
      </c>
      <c r="M7058" s="65">
        <f t="shared" si="992"/>
        <v>0.23124482543728253</v>
      </c>
      <c r="N7058" s="65">
        <f t="shared" si="993"/>
        <v>2.9105771213887469E-2</v>
      </c>
      <c r="O7058" s="65">
        <f t="shared" si="994"/>
        <v>8.457561118509492E-2</v>
      </c>
      <c r="P7058" s="65">
        <f t="shared" si="995"/>
        <v>0.20967846968921738</v>
      </c>
      <c r="Q7058" s="65">
        <f t="shared" si="996"/>
        <v>0.14313154335776385</v>
      </c>
      <c r="R7058" s="65">
        <f t="shared" si="997"/>
        <v>0.18034765412966303</v>
      </c>
      <c r="S7058" s="65">
        <f t="shared" si="998"/>
        <v>0.12018809139661626</v>
      </c>
      <c r="T7058" s="66">
        <f>(L7058*'Football Field'!$F$4)+(M7058*'Football Field'!$F$5)+(N7058*'Football Field'!$F$6)+(O7058*'Football Field'!$F$7)+(P7058*'Football Field'!$F$8)+(Q7058*'Football Field'!$F$9)+(R7058*'Football Field'!$F$10)+(S7058*'Football Field'!$F$11)</f>
        <v>151746782.69213876</v>
      </c>
    </row>
    <row r="7059" spans="2:20" x14ac:dyDescent="0.3">
      <c r="B7059" s="62">
        <f t="shared" si="990"/>
        <v>7032</v>
      </c>
      <c r="C7059" s="62">
        <v>0.12722116942416828</v>
      </c>
      <c r="D7059" s="62">
        <v>0.58041003583051898</v>
      </c>
      <c r="E7059" s="62">
        <v>0.85015161249895588</v>
      </c>
      <c r="F7059" s="62">
        <v>1.4325340353079641E-3</v>
      </c>
      <c r="G7059" s="62">
        <v>0.65872857181241418</v>
      </c>
      <c r="H7059" s="62">
        <v>0.9101800492688068</v>
      </c>
      <c r="I7059" s="62">
        <v>0.1007150816245973</v>
      </c>
      <c r="J7059" s="62">
        <v>0.67351352795482922</v>
      </c>
      <c r="K7059" s="62"/>
      <c r="L7059" s="65">
        <f t="shared" si="991"/>
        <v>3.2601146804707368E-2</v>
      </c>
      <c r="M7059" s="65">
        <f t="shared" si="992"/>
        <v>0.14873336623677966</v>
      </c>
      <c r="N7059" s="65">
        <f t="shared" si="993"/>
        <v>0.2178561763799661</v>
      </c>
      <c r="O7059" s="65">
        <f t="shared" si="994"/>
        <v>3.6709497797575452E-4</v>
      </c>
      <c r="P7059" s="65">
        <f t="shared" si="995"/>
        <v>0.16880293563810034</v>
      </c>
      <c r="Q7059" s="65">
        <f t="shared" si="996"/>
        <v>0.23323880403893832</v>
      </c>
      <c r="R7059" s="65">
        <f t="shared" si="997"/>
        <v>2.5808811350761157E-2</v>
      </c>
      <c r="S7059" s="65">
        <f t="shared" si="998"/>
        <v>0.17259166457277136</v>
      </c>
      <c r="T7059" s="66">
        <f>(L7059*'Football Field'!$F$4)+(M7059*'Football Field'!$F$5)+(N7059*'Football Field'!$F$6)+(O7059*'Football Field'!$F$7)+(P7059*'Football Field'!$F$8)+(Q7059*'Football Field'!$F$9)+(R7059*'Football Field'!$F$10)+(S7059*'Football Field'!$F$11)</f>
        <v>131806544.04747668</v>
      </c>
    </row>
    <row r="7060" spans="2:20" x14ac:dyDescent="0.3">
      <c r="B7060" s="62">
        <f t="shared" si="990"/>
        <v>7033</v>
      </c>
      <c r="C7060" s="62">
        <v>0.66438443198234765</v>
      </c>
      <c r="D7060" s="62">
        <v>0.61543852367520568</v>
      </c>
      <c r="E7060" s="62">
        <v>0.4625062914978022</v>
      </c>
      <c r="F7060" s="62">
        <v>0.46096448468964546</v>
      </c>
      <c r="G7060" s="62">
        <v>0.84217152698128728</v>
      </c>
      <c r="H7060" s="62">
        <v>0.37896355830022088</v>
      </c>
      <c r="I7060" s="62">
        <v>0.81514203180239486</v>
      </c>
      <c r="J7060" s="62">
        <v>0.6201289246845697</v>
      </c>
      <c r="K7060" s="62"/>
      <c r="L7060" s="65">
        <f t="shared" si="991"/>
        <v>0.13671306108038409</v>
      </c>
      <c r="M7060" s="65">
        <f t="shared" si="992"/>
        <v>0.12664126434658138</v>
      </c>
      <c r="N7060" s="65">
        <f t="shared" si="993"/>
        <v>9.5171782835033317E-2</v>
      </c>
      <c r="O7060" s="65">
        <f t="shared" si="994"/>
        <v>9.4854519036860388E-2</v>
      </c>
      <c r="P7060" s="65">
        <f t="shared" si="995"/>
        <v>0.17329702784398199</v>
      </c>
      <c r="Q7060" s="65">
        <f t="shared" si="996"/>
        <v>7.7980858068201001E-2</v>
      </c>
      <c r="R7060" s="65">
        <f t="shared" si="997"/>
        <v>0.16773505973112585</v>
      </c>
      <c r="S7060" s="65">
        <f t="shared" si="998"/>
        <v>0.12760642705783182</v>
      </c>
      <c r="T7060" s="66">
        <f>(L7060*'Football Field'!$F$4)+(M7060*'Football Field'!$F$5)+(N7060*'Football Field'!$F$6)+(O7060*'Football Field'!$F$7)+(P7060*'Football Field'!$F$8)+(Q7060*'Football Field'!$F$9)+(R7060*'Football Field'!$F$10)+(S7060*'Football Field'!$F$11)</f>
        <v>148558848.19471619</v>
      </c>
    </row>
    <row r="7061" spans="2:20" x14ac:dyDescent="0.3">
      <c r="B7061" s="62">
        <f t="shared" si="990"/>
        <v>7034</v>
      </c>
      <c r="C7061" s="62">
        <v>0.44371957172003385</v>
      </c>
      <c r="D7061" s="62">
        <v>0.42957781638859938</v>
      </c>
      <c r="E7061" s="62">
        <v>0.61522362488972004</v>
      </c>
      <c r="F7061" s="62">
        <v>0.4204158805826681</v>
      </c>
      <c r="G7061" s="62">
        <v>0.39021250630091797</v>
      </c>
      <c r="H7061" s="62">
        <v>0.41819482594421997</v>
      </c>
      <c r="I7061" s="62">
        <v>0.29119746793426571</v>
      </c>
      <c r="J7061" s="62">
        <v>0.35985997477821197</v>
      </c>
      <c r="K7061" s="62"/>
      <c r="L7061" s="65">
        <f t="shared" si="991"/>
        <v>0.13173000591480505</v>
      </c>
      <c r="M7061" s="65">
        <f t="shared" si="992"/>
        <v>0.12753164814069498</v>
      </c>
      <c r="N7061" s="65">
        <f t="shared" si="993"/>
        <v>0.18264556470090798</v>
      </c>
      <c r="O7061" s="65">
        <f t="shared" si="994"/>
        <v>0.12481168279585352</v>
      </c>
      <c r="P7061" s="65">
        <f t="shared" si="995"/>
        <v>0.11584500445584019</v>
      </c>
      <c r="Q7061" s="65">
        <f t="shared" si="996"/>
        <v>0.12415230340556491</v>
      </c>
      <c r="R7061" s="65">
        <f t="shared" si="997"/>
        <v>8.6449745781238777E-2</v>
      </c>
      <c r="S7061" s="65">
        <f t="shared" si="998"/>
        <v>0.10683404480509454</v>
      </c>
      <c r="T7061" s="66">
        <f>(L7061*'Football Field'!$F$4)+(M7061*'Football Field'!$F$5)+(N7061*'Football Field'!$F$6)+(O7061*'Football Field'!$F$7)+(P7061*'Football Field'!$F$8)+(Q7061*'Football Field'!$F$9)+(R7061*'Football Field'!$F$10)+(S7061*'Football Field'!$F$11)</f>
        <v>134927698.00912875</v>
      </c>
    </row>
    <row r="7062" spans="2:20" x14ac:dyDescent="0.3">
      <c r="B7062" s="62">
        <f t="shared" si="990"/>
        <v>7035</v>
      </c>
      <c r="C7062" s="62">
        <v>0.28530054368920132</v>
      </c>
      <c r="D7062" s="62">
        <v>0.88799535261613149</v>
      </c>
      <c r="E7062" s="62">
        <v>0.67883025288001464</v>
      </c>
      <c r="F7062" s="62">
        <v>0.77768607594495409</v>
      </c>
      <c r="G7062" s="62">
        <v>0.31673590872082302</v>
      </c>
      <c r="H7062" s="62">
        <v>0.53368201646732361</v>
      </c>
      <c r="I7062" s="62">
        <v>0.99708228301174928</v>
      </c>
      <c r="J7062" s="62">
        <v>0.12646571809765872</v>
      </c>
      <c r="K7062" s="62"/>
      <c r="L7062" s="65">
        <f t="shared" si="991"/>
        <v>6.1970958266248294E-2</v>
      </c>
      <c r="M7062" s="65">
        <f t="shared" si="992"/>
        <v>0.1928840451055881</v>
      </c>
      <c r="N7062" s="65">
        <f t="shared" si="993"/>
        <v>0.1474506873597887</v>
      </c>
      <c r="O7062" s="65">
        <f t="shared" si="994"/>
        <v>0.16892344730029094</v>
      </c>
      <c r="P7062" s="65">
        <f t="shared" si="995"/>
        <v>6.879912504528217E-2</v>
      </c>
      <c r="Q7062" s="65">
        <f t="shared" si="996"/>
        <v>0.11592261810048403</v>
      </c>
      <c r="R7062" s="65">
        <f t="shared" si="997"/>
        <v>0.21657913353242395</v>
      </c>
      <c r="S7062" s="65">
        <f t="shared" si="998"/>
        <v>2.7469985289894031E-2</v>
      </c>
      <c r="T7062" s="66">
        <f>(L7062*'Football Field'!$F$4)+(M7062*'Football Field'!$F$5)+(N7062*'Football Field'!$F$6)+(O7062*'Football Field'!$F$7)+(P7062*'Football Field'!$F$8)+(Q7062*'Football Field'!$F$9)+(R7062*'Football Field'!$F$10)+(S7062*'Football Field'!$F$11)</f>
        <v>148037099.43513772</v>
      </c>
    </row>
    <row r="7063" spans="2:20" x14ac:dyDescent="0.3">
      <c r="B7063" s="62">
        <f t="shared" si="990"/>
        <v>7036</v>
      </c>
      <c r="C7063" s="62">
        <v>0.14410378075343144</v>
      </c>
      <c r="D7063" s="62">
        <v>0.343604299164187</v>
      </c>
      <c r="E7063" s="62">
        <v>0.37224651935173414</v>
      </c>
      <c r="F7063" s="62">
        <v>0.2063928318116216</v>
      </c>
      <c r="G7063" s="62">
        <v>0.11673228336564423</v>
      </c>
      <c r="H7063" s="62">
        <v>0.12597581705252958</v>
      </c>
      <c r="I7063" s="62">
        <v>0.18176393125079726</v>
      </c>
      <c r="J7063" s="62">
        <v>0.45414869093092369</v>
      </c>
      <c r="K7063" s="62"/>
      <c r="L7063" s="65">
        <f t="shared" si="991"/>
        <v>7.4090560547592402E-2</v>
      </c>
      <c r="M7063" s="65">
        <f t="shared" si="992"/>
        <v>0.1766632006359142</v>
      </c>
      <c r="N7063" s="65">
        <f t="shared" si="993"/>
        <v>0.19138951897348774</v>
      </c>
      <c r="O7063" s="65">
        <f t="shared" si="994"/>
        <v>0.10611630397187809</v>
      </c>
      <c r="P7063" s="65">
        <f t="shared" si="995"/>
        <v>6.0017580825026555E-2</v>
      </c>
      <c r="Q7063" s="65">
        <f t="shared" si="996"/>
        <v>6.4770118119476278E-2</v>
      </c>
      <c r="R7063" s="65">
        <f t="shared" si="997"/>
        <v>9.3453422826902041E-2</v>
      </c>
      <c r="S7063" s="65">
        <f t="shared" si="998"/>
        <v>0.23349929409972259</v>
      </c>
      <c r="T7063" s="66">
        <f>(L7063*'Football Field'!$F$4)+(M7063*'Football Field'!$F$5)+(N7063*'Football Field'!$F$6)+(O7063*'Football Field'!$F$7)+(P7063*'Football Field'!$F$8)+(Q7063*'Football Field'!$F$9)+(R7063*'Football Field'!$F$10)+(S7063*'Football Field'!$F$11)</f>
        <v>132520685.23257697</v>
      </c>
    </row>
    <row r="7064" spans="2:20" x14ac:dyDescent="0.3">
      <c r="B7064" s="62">
        <f t="shared" si="990"/>
        <v>7037</v>
      </c>
      <c r="C7064" s="62">
        <v>0.14511700517061266</v>
      </c>
      <c r="D7064" s="62">
        <v>0.60259867644492648</v>
      </c>
      <c r="E7064" s="62">
        <v>0.16972746779810566</v>
      </c>
      <c r="F7064" s="62">
        <v>0.39818912648974192</v>
      </c>
      <c r="G7064" s="62">
        <v>0.99741927611746839</v>
      </c>
      <c r="H7064" s="62">
        <v>0.81475349166314792</v>
      </c>
      <c r="I7064" s="62">
        <v>0.9999625139820566</v>
      </c>
      <c r="J7064" s="62">
        <v>0.56057855611303775</v>
      </c>
      <c r="K7064" s="62"/>
      <c r="L7064" s="65">
        <f t="shared" si="991"/>
        <v>3.0952707340465391E-2</v>
      </c>
      <c r="M7064" s="65">
        <f t="shared" si="992"/>
        <v>0.128531183880363</v>
      </c>
      <c r="N7064" s="65">
        <f t="shared" si="993"/>
        <v>3.6201991849380506E-2</v>
      </c>
      <c r="O7064" s="65">
        <f t="shared" si="994"/>
        <v>8.4931683119439494E-2</v>
      </c>
      <c r="P7064" s="65">
        <f t="shared" si="995"/>
        <v>0.2127443776358667</v>
      </c>
      <c r="Q7064" s="65">
        <f t="shared" si="996"/>
        <v>0.1737827096998191</v>
      </c>
      <c r="R7064" s="65">
        <f t="shared" si="997"/>
        <v>0.21328683713072216</v>
      </c>
      <c r="S7064" s="65">
        <f t="shared" si="998"/>
        <v>0.11956850934394361</v>
      </c>
      <c r="T7064" s="66">
        <f>(L7064*'Football Field'!$F$4)+(M7064*'Football Field'!$F$5)+(N7064*'Football Field'!$F$6)+(O7064*'Football Field'!$F$7)+(P7064*'Football Field'!$F$8)+(Q7064*'Football Field'!$F$9)+(R7064*'Football Field'!$F$10)+(S7064*'Football Field'!$F$11)</f>
        <v>156941000.11190271</v>
      </c>
    </row>
    <row r="7065" spans="2:20" x14ac:dyDescent="0.3">
      <c r="B7065" s="62">
        <f t="shared" si="990"/>
        <v>7038</v>
      </c>
      <c r="C7065" s="62">
        <v>0.40348402850792864</v>
      </c>
      <c r="D7065" s="62">
        <v>0.44092814932609181</v>
      </c>
      <c r="E7065" s="62">
        <v>0.34409043030055531</v>
      </c>
      <c r="F7065" s="62">
        <v>0.77002405984487521</v>
      </c>
      <c r="G7065" s="62">
        <v>0.98770067026850139</v>
      </c>
      <c r="H7065" s="62">
        <v>0.98883364109165528</v>
      </c>
      <c r="I7065" s="62">
        <v>0.50904047683519904</v>
      </c>
      <c r="J7065" s="62">
        <v>0.24281127866367136</v>
      </c>
      <c r="K7065" s="62"/>
      <c r="L7065" s="65">
        <f t="shared" si="991"/>
        <v>8.6087378053526675E-2</v>
      </c>
      <c r="M7065" s="65">
        <f t="shared" si="992"/>
        <v>9.4076458059184936E-2</v>
      </c>
      <c r="N7065" s="65">
        <f t="shared" si="993"/>
        <v>7.3415156152339484E-2</v>
      </c>
      <c r="O7065" s="65">
        <f t="shared" si="994"/>
        <v>0.16429238251465164</v>
      </c>
      <c r="P7065" s="65">
        <f t="shared" si="995"/>
        <v>0.21073587799635871</v>
      </c>
      <c r="Q7065" s="65">
        <f t="shared" si="996"/>
        <v>0.2109776087234389</v>
      </c>
      <c r="R7065" s="65">
        <f t="shared" si="997"/>
        <v>0.10860890860020286</v>
      </c>
      <c r="S7065" s="65">
        <f t="shared" si="998"/>
        <v>5.1806229900296881E-2</v>
      </c>
      <c r="T7065" s="66">
        <f>(L7065*'Football Field'!$F$4)+(M7065*'Football Field'!$F$5)+(N7065*'Football Field'!$F$6)+(O7065*'Football Field'!$F$7)+(P7065*'Football Field'!$F$8)+(Q7065*'Football Field'!$F$9)+(R7065*'Football Field'!$F$10)+(S7065*'Football Field'!$F$11)</f>
        <v>143104294.3656221</v>
      </c>
    </row>
    <row r="7066" spans="2:20" x14ac:dyDescent="0.3">
      <c r="B7066" s="62">
        <f t="shared" si="990"/>
        <v>7039</v>
      </c>
      <c r="C7066" s="62">
        <v>0.99960643672732985</v>
      </c>
      <c r="D7066" s="62">
        <v>0.31591686547924036</v>
      </c>
      <c r="E7066" s="62">
        <v>0.36099636274347413</v>
      </c>
      <c r="F7066" s="62">
        <v>0.95688129853004256</v>
      </c>
      <c r="G7066" s="62">
        <v>0.43879402289434</v>
      </c>
      <c r="H7066" s="62">
        <v>0.81610305821474094</v>
      </c>
      <c r="I7066" s="62">
        <v>0.28388711800695021</v>
      </c>
      <c r="J7066" s="62">
        <v>0.77741973689806954</v>
      </c>
      <c r="K7066" s="62"/>
      <c r="L7066" s="65">
        <f t="shared" si="991"/>
        <v>0.20195681413469632</v>
      </c>
      <c r="M7066" s="65">
        <f t="shared" si="992"/>
        <v>6.382668352205742E-2</v>
      </c>
      <c r="N7066" s="65">
        <f t="shared" si="993"/>
        <v>7.2934379627021387E-2</v>
      </c>
      <c r="O7066" s="65">
        <f t="shared" si="994"/>
        <v>0.19332478409091372</v>
      </c>
      <c r="P7066" s="65">
        <f t="shared" si="995"/>
        <v>8.8652333227482755E-2</v>
      </c>
      <c r="Q7066" s="65">
        <f t="shared" si="996"/>
        <v>0.16488246532529102</v>
      </c>
      <c r="R7066" s="65">
        <f t="shared" si="997"/>
        <v>5.7355510949159062E-2</v>
      </c>
      <c r="S7066" s="65">
        <f t="shared" si="998"/>
        <v>0.1570670291233783</v>
      </c>
      <c r="T7066" s="66">
        <f>(L7066*'Football Field'!$F$4)+(M7066*'Football Field'!$F$5)+(N7066*'Football Field'!$F$6)+(O7066*'Football Field'!$F$7)+(P7066*'Football Field'!$F$8)+(Q7066*'Football Field'!$F$9)+(R7066*'Football Field'!$F$10)+(S7066*'Football Field'!$F$11)</f>
        <v>126530147.82492098</v>
      </c>
    </row>
    <row r="7067" spans="2:20" x14ac:dyDescent="0.3">
      <c r="B7067" s="62">
        <f t="shared" si="990"/>
        <v>7040</v>
      </c>
      <c r="C7067" s="62">
        <v>0.73630086038323916</v>
      </c>
      <c r="D7067" s="62">
        <v>0.99745890546381033</v>
      </c>
      <c r="E7067" s="62">
        <v>0.55023599649531141</v>
      </c>
      <c r="F7067" s="62">
        <v>0.97036685756567564</v>
      </c>
      <c r="G7067" s="62">
        <v>0.62182018674943773</v>
      </c>
      <c r="H7067" s="62">
        <v>0.77419716300551955</v>
      </c>
      <c r="I7067" s="62">
        <v>0.84332172049729381</v>
      </c>
      <c r="J7067" s="62">
        <v>0.14669435063813341</v>
      </c>
      <c r="K7067" s="62"/>
      <c r="L7067" s="65">
        <f t="shared" si="991"/>
        <v>0.13054063137719185</v>
      </c>
      <c r="M7067" s="65">
        <f t="shared" si="992"/>
        <v>0.17684199801732645</v>
      </c>
      <c r="N7067" s="65">
        <f t="shared" si="993"/>
        <v>9.7552723694455903E-2</v>
      </c>
      <c r="O7067" s="65">
        <f t="shared" si="994"/>
        <v>0.17203878070737674</v>
      </c>
      <c r="P7067" s="65">
        <f t="shared" si="995"/>
        <v>0.1102440648230468</v>
      </c>
      <c r="Q7067" s="65">
        <f t="shared" si="996"/>
        <v>0.13725936218051965</v>
      </c>
      <c r="R7067" s="65">
        <f t="shared" si="997"/>
        <v>0.1495146288305525</v>
      </c>
      <c r="S7067" s="65">
        <f t="shared" si="998"/>
        <v>2.6007810369530048E-2</v>
      </c>
      <c r="T7067" s="66">
        <f>(L7067*'Football Field'!$F$4)+(M7067*'Football Field'!$F$5)+(N7067*'Football Field'!$F$6)+(O7067*'Football Field'!$F$7)+(P7067*'Football Field'!$F$8)+(Q7067*'Football Field'!$F$9)+(R7067*'Football Field'!$F$10)+(S7067*'Football Field'!$F$11)</f>
        <v>140552618.86332482</v>
      </c>
    </row>
    <row r="7068" spans="2:20" x14ac:dyDescent="0.3">
      <c r="B7068" s="62">
        <f t="shared" si="990"/>
        <v>7041</v>
      </c>
      <c r="C7068" s="62">
        <v>0.33615964729945957</v>
      </c>
      <c r="D7068" s="62">
        <v>0.82256744569393014</v>
      </c>
      <c r="E7068" s="62">
        <v>0.34441276157128431</v>
      </c>
      <c r="F7068" s="62">
        <v>0.56282263533498089</v>
      </c>
      <c r="G7068" s="62">
        <v>0.69471389864060262</v>
      </c>
      <c r="H7068" s="62">
        <v>0.62648098950305087</v>
      </c>
      <c r="I7068" s="62">
        <v>1.4165485976239012E-2</v>
      </c>
      <c r="J7068" s="62">
        <v>0.81895169352568142</v>
      </c>
      <c r="K7068" s="62"/>
      <c r="L7068" s="65">
        <f t="shared" si="991"/>
        <v>7.9653501855336803E-2</v>
      </c>
      <c r="M7068" s="65">
        <f t="shared" si="992"/>
        <v>0.19490851471340909</v>
      </c>
      <c r="N7068" s="65">
        <f t="shared" si="993"/>
        <v>8.1609088905252647E-2</v>
      </c>
      <c r="O7068" s="65">
        <f t="shared" si="994"/>
        <v>0.13336161608934591</v>
      </c>
      <c r="P7068" s="65">
        <f t="shared" si="995"/>
        <v>0.16461343667761061</v>
      </c>
      <c r="Q7068" s="65">
        <f t="shared" si="996"/>
        <v>0.14844555276220009</v>
      </c>
      <c r="R7068" s="65">
        <f t="shared" si="997"/>
        <v>3.356531851917836E-3</v>
      </c>
      <c r="S7068" s="65">
        <f t="shared" si="998"/>
        <v>0.19405175714492712</v>
      </c>
      <c r="T7068" s="66">
        <f>(L7068*'Football Field'!$F$4)+(M7068*'Football Field'!$F$5)+(N7068*'Football Field'!$F$6)+(O7068*'Football Field'!$F$7)+(P7068*'Football Field'!$F$8)+(Q7068*'Football Field'!$F$9)+(R7068*'Football Field'!$F$10)+(S7068*'Football Field'!$F$11)</f>
        <v>125519514.95344988</v>
      </c>
    </row>
    <row r="7069" spans="2:20" x14ac:dyDescent="0.3">
      <c r="B7069" s="62">
        <f t="shared" si="990"/>
        <v>7042</v>
      </c>
      <c r="C7069" s="62">
        <v>0.40114256621432354</v>
      </c>
      <c r="D7069" s="62">
        <v>0.81846358416127418</v>
      </c>
      <c r="E7069" s="62">
        <v>0.86650965145003922</v>
      </c>
      <c r="F7069" s="62">
        <v>0.26422410331295632</v>
      </c>
      <c r="G7069" s="62">
        <v>0.96069695576604097</v>
      </c>
      <c r="H7069" s="62">
        <v>0.62237893029639091</v>
      </c>
      <c r="I7069" s="62">
        <v>0.31420263283940431</v>
      </c>
      <c r="J7069" s="62">
        <v>0.33006758648089407</v>
      </c>
      <c r="K7069" s="62"/>
      <c r="L7069" s="65">
        <f t="shared" si="991"/>
        <v>8.7629987135932896E-2</v>
      </c>
      <c r="M7069" s="65">
        <f t="shared" si="992"/>
        <v>0.17879417292495003</v>
      </c>
      <c r="N7069" s="65">
        <f t="shared" si="993"/>
        <v>0.18928988346043377</v>
      </c>
      <c r="O7069" s="65">
        <f t="shared" si="994"/>
        <v>5.7720014589394159E-2</v>
      </c>
      <c r="P7069" s="65">
        <f t="shared" si="995"/>
        <v>0.20986519249201047</v>
      </c>
      <c r="Q7069" s="65">
        <f t="shared" si="996"/>
        <v>0.13595928791662845</v>
      </c>
      <c r="R7069" s="65">
        <f t="shared" si="997"/>
        <v>6.863787339656828E-2</v>
      </c>
      <c r="S7069" s="65">
        <f t="shared" si="998"/>
        <v>7.2103588084081988E-2</v>
      </c>
      <c r="T7069" s="66">
        <f>(L7069*'Football Field'!$F$4)+(M7069*'Football Field'!$F$5)+(N7069*'Football Field'!$F$6)+(O7069*'Football Field'!$F$7)+(P7069*'Football Field'!$F$8)+(Q7069*'Football Field'!$F$9)+(R7069*'Football Field'!$F$10)+(S7069*'Football Field'!$F$11)</f>
        <v>139639960.59302664</v>
      </c>
    </row>
    <row r="7070" spans="2:20" x14ac:dyDescent="0.3">
      <c r="B7070" s="62">
        <f t="shared" ref="B7070:B7133" si="999">B7069+1</f>
        <v>7043</v>
      </c>
      <c r="C7070" s="62">
        <v>7.8246642396877064E-2</v>
      </c>
      <c r="D7070" s="62">
        <v>0.2370081785033108</v>
      </c>
      <c r="E7070" s="62">
        <v>0.2991849136832333</v>
      </c>
      <c r="F7070" s="62">
        <v>0.77667081161933627</v>
      </c>
      <c r="G7070" s="62">
        <v>0.40400904331605603</v>
      </c>
      <c r="H7070" s="62">
        <v>0.95311003910368697</v>
      </c>
      <c r="I7070" s="62">
        <v>0.52662032045939267</v>
      </c>
      <c r="J7070" s="62">
        <v>0.76096266564697634</v>
      </c>
      <c r="K7070" s="62"/>
      <c r="L7070" s="65">
        <f t="shared" si="991"/>
        <v>1.9388076173634181E-2</v>
      </c>
      <c r="M7070" s="65">
        <f t="shared" si="992"/>
        <v>5.8726259400235625E-2</v>
      </c>
      <c r="N7070" s="65">
        <f t="shared" si="993"/>
        <v>7.4132508677767953E-2</v>
      </c>
      <c r="O7070" s="65">
        <f t="shared" si="994"/>
        <v>0.1924447157890441</v>
      </c>
      <c r="P7070" s="65">
        <f t="shared" si="995"/>
        <v>0.10010599645821212</v>
      </c>
      <c r="Q7070" s="65">
        <f t="shared" si="996"/>
        <v>0.23616310520098763</v>
      </c>
      <c r="R7070" s="65">
        <f t="shared" si="997"/>
        <v>0.13048681163676168</v>
      </c>
      <c r="S7070" s="65">
        <f t="shared" si="998"/>
        <v>0.18855252666335667</v>
      </c>
      <c r="T7070" s="66">
        <f>(L7070*'Football Field'!$F$4)+(M7070*'Football Field'!$F$5)+(N7070*'Football Field'!$F$6)+(O7070*'Football Field'!$F$7)+(P7070*'Football Field'!$F$8)+(Q7070*'Football Field'!$F$9)+(R7070*'Football Field'!$F$10)+(S7070*'Football Field'!$F$11)</f>
        <v>138782253.51280352</v>
      </c>
    </row>
    <row r="7071" spans="2:20" x14ac:dyDescent="0.3">
      <c r="B7071" s="62">
        <f t="shared" si="999"/>
        <v>7044</v>
      </c>
      <c r="C7071" s="62">
        <v>0.22838633597846725</v>
      </c>
      <c r="D7071" s="62">
        <v>9.9773591454187516E-2</v>
      </c>
      <c r="E7071" s="62">
        <v>0.55571648926986228</v>
      </c>
      <c r="F7071" s="62">
        <v>0.14344581283367319</v>
      </c>
      <c r="G7071" s="62">
        <v>0.87192959768820011</v>
      </c>
      <c r="H7071" s="62">
        <v>0.16568845985243541</v>
      </c>
      <c r="I7071" s="62">
        <v>0.17500416606950775</v>
      </c>
      <c r="J7071" s="62">
        <v>0.21857680368031174</v>
      </c>
      <c r="K7071" s="62"/>
      <c r="L7071" s="65">
        <f t="shared" si="991"/>
        <v>9.2895815053174929E-2</v>
      </c>
      <c r="M7071" s="65">
        <f t="shared" si="992"/>
        <v>4.0582765423379345E-2</v>
      </c>
      <c r="N7071" s="65">
        <f t="shared" si="993"/>
        <v>0.22603688608621486</v>
      </c>
      <c r="O7071" s="65">
        <f t="shared" si="994"/>
        <v>5.8346378919996382E-2</v>
      </c>
      <c r="P7071" s="65">
        <f t="shared" si="995"/>
        <v>0.3546561150395135</v>
      </c>
      <c r="Q7071" s="65">
        <f t="shared" si="996"/>
        <v>6.7393543737872347E-2</v>
      </c>
      <c r="R7071" s="65">
        <f t="shared" si="997"/>
        <v>7.1182693899257021E-2</v>
      </c>
      <c r="S7071" s="65">
        <f t="shared" si="998"/>
        <v>8.890580184059152E-2</v>
      </c>
      <c r="T7071" s="66">
        <f>(L7071*'Football Field'!$F$4)+(M7071*'Football Field'!$F$5)+(N7071*'Football Field'!$F$6)+(O7071*'Football Field'!$F$7)+(P7071*'Football Field'!$F$8)+(Q7071*'Football Field'!$F$9)+(R7071*'Football Field'!$F$10)+(S7071*'Football Field'!$F$11)</f>
        <v>153377641.7496115</v>
      </c>
    </row>
    <row r="7072" spans="2:20" x14ac:dyDescent="0.3">
      <c r="B7072" s="62">
        <f t="shared" si="999"/>
        <v>7045</v>
      </c>
      <c r="C7072" s="62">
        <v>0.35309473289279159</v>
      </c>
      <c r="D7072" s="62">
        <v>0.79347946704880057</v>
      </c>
      <c r="E7072" s="62">
        <v>0.80469001825702757</v>
      </c>
      <c r="F7072" s="62">
        <v>0.68344657523543673</v>
      </c>
      <c r="G7072" s="62">
        <v>0.60640815686856808</v>
      </c>
      <c r="H7072" s="62">
        <v>0.41457129571459006</v>
      </c>
      <c r="I7072" s="62">
        <v>0.62226312483880453</v>
      </c>
      <c r="J7072" s="62">
        <v>0.48250621107911507</v>
      </c>
      <c r="K7072" s="62"/>
      <c r="L7072" s="65">
        <f t="shared" si="991"/>
        <v>7.417240432682301E-2</v>
      </c>
      <c r="M7072" s="65">
        <f t="shared" si="992"/>
        <v>0.16668127381227549</v>
      </c>
      <c r="N7072" s="65">
        <f t="shared" si="993"/>
        <v>0.16903620425864846</v>
      </c>
      <c r="O7072" s="65">
        <f t="shared" si="994"/>
        <v>0.14356735173825688</v>
      </c>
      <c r="P7072" s="65">
        <f t="shared" si="995"/>
        <v>0.12738437254456475</v>
      </c>
      <c r="Q7072" s="65">
        <f t="shared" si="996"/>
        <v>8.7086401759988524E-2</v>
      </c>
      <c r="R7072" s="65">
        <f t="shared" si="997"/>
        <v>0.13071492660081649</v>
      </c>
      <c r="S7072" s="65">
        <f t="shared" si="998"/>
        <v>0.10135706495862645</v>
      </c>
      <c r="T7072" s="66">
        <f>(L7072*'Football Field'!$F$4)+(M7072*'Football Field'!$F$5)+(N7072*'Football Field'!$F$6)+(O7072*'Football Field'!$F$7)+(P7072*'Football Field'!$F$8)+(Q7072*'Football Field'!$F$9)+(R7072*'Football Field'!$F$10)+(S7072*'Football Field'!$F$11)</f>
        <v>141904649.3583954</v>
      </c>
    </row>
    <row r="7073" spans="2:20" x14ac:dyDescent="0.3">
      <c r="B7073" s="62">
        <f t="shared" si="999"/>
        <v>7046</v>
      </c>
      <c r="C7073" s="62">
        <v>0.14193646241399416</v>
      </c>
      <c r="D7073" s="62">
        <v>0.35093946262928344</v>
      </c>
      <c r="E7073" s="62">
        <v>0.99459378595487002</v>
      </c>
      <c r="F7073" s="62">
        <v>0.88138593313987001</v>
      </c>
      <c r="G7073" s="62">
        <v>0.99030482908403683</v>
      </c>
      <c r="H7073" s="62">
        <v>7.5765382649569557E-2</v>
      </c>
      <c r="I7073" s="62">
        <v>0.69031529620146681</v>
      </c>
      <c r="J7073" s="62">
        <v>0.27984821505475077</v>
      </c>
      <c r="K7073" s="62"/>
      <c r="L7073" s="65">
        <f t="shared" si="991"/>
        <v>3.222101768767021E-2</v>
      </c>
      <c r="M7073" s="65">
        <f t="shared" si="992"/>
        <v>7.9666820212117323E-2</v>
      </c>
      <c r="N7073" s="65">
        <f t="shared" si="993"/>
        <v>0.22578288499135588</v>
      </c>
      <c r="O7073" s="65">
        <f t="shared" si="994"/>
        <v>0.20008355329112013</v>
      </c>
      <c r="P7073" s="65">
        <f t="shared" si="995"/>
        <v>0.22480924824681245</v>
      </c>
      <c r="Q7073" s="65">
        <f t="shared" si="996"/>
        <v>1.7199510914569546E-2</v>
      </c>
      <c r="R7073" s="65">
        <f t="shared" si="997"/>
        <v>0.15670857925217502</v>
      </c>
      <c r="S7073" s="65">
        <f t="shared" si="998"/>
        <v>6.352838540417953E-2</v>
      </c>
      <c r="T7073" s="66">
        <f>(L7073*'Football Field'!$F$4)+(M7073*'Football Field'!$F$5)+(N7073*'Football Field'!$F$6)+(O7073*'Football Field'!$F$7)+(P7073*'Football Field'!$F$8)+(Q7073*'Football Field'!$F$9)+(R7073*'Football Field'!$F$10)+(S7073*'Football Field'!$F$11)</f>
        <v>155574489.93996015</v>
      </c>
    </row>
    <row r="7074" spans="2:20" x14ac:dyDescent="0.3">
      <c r="B7074" s="62">
        <f t="shared" si="999"/>
        <v>7047</v>
      </c>
      <c r="C7074" s="62">
        <v>0.58025407216117519</v>
      </c>
      <c r="D7074" s="62">
        <v>0.64371024823950229</v>
      </c>
      <c r="E7074" s="62">
        <v>0.67505765066402057</v>
      </c>
      <c r="F7074" s="62">
        <v>0.78849834929245333</v>
      </c>
      <c r="G7074" s="62">
        <v>0.840631481184128</v>
      </c>
      <c r="H7074" s="62">
        <v>0.34639199730968206</v>
      </c>
      <c r="I7074" s="62">
        <v>0.12811688391445974</v>
      </c>
      <c r="J7074" s="62">
        <v>0.4008514469168426</v>
      </c>
      <c r="K7074" s="62"/>
      <c r="L7074" s="65">
        <f t="shared" si="991"/>
        <v>0.13177074459496119</v>
      </c>
      <c r="M7074" s="65">
        <f t="shared" si="992"/>
        <v>0.14618110028595499</v>
      </c>
      <c r="N7074" s="65">
        <f t="shared" si="993"/>
        <v>0.15329982767930503</v>
      </c>
      <c r="O7074" s="65">
        <f t="shared" si="994"/>
        <v>0.17906124158884684</v>
      </c>
      <c r="P7074" s="65">
        <f t="shared" si="995"/>
        <v>0.19090023064039655</v>
      </c>
      <c r="Q7074" s="65">
        <f t="shared" si="996"/>
        <v>7.8662664506995689E-2</v>
      </c>
      <c r="R7074" s="65">
        <f t="shared" si="997"/>
        <v>2.9094250257851346E-2</v>
      </c>
      <c r="S7074" s="65">
        <f t="shared" si="998"/>
        <v>9.1029940445688309E-2</v>
      </c>
      <c r="T7074" s="66">
        <f>(L7074*'Football Field'!$F$4)+(M7074*'Football Field'!$F$5)+(N7074*'Football Field'!$F$6)+(O7074*'Football Field'!$F$7)+(P7074*'Football Field'!$F$8)+(Q7074*'Football Field'!$F$9)+(R7074*'Football Field'!$F$10)+(S7074*'Football Field'!$F$11)</f>
        <v>132556011.15129948</v>
      </c>
    </row>
    <row r="7075" spans="2:20" x14ac:dyDescent="0.3">
      <c r="B7075" s="62">
        <f t="shared" si="999"/>
        <v>7048</v>
      </c>
      <c r="C7075" s="62">
        <v>0.5293521570868811</v>
      </c>
      <c r="D7075" s="62">
        <v>0.40537511874200116</v>
      </c>
      <c r="E7075" s="62">
        <v>0.75391288756227648</v>
      </c>
      <c r="F7075" s="62">
        <v>0.19052055160999182</v>
      </c>
      <c r="G7075" s="62">
        <v>0.74497745219072753</v>
      </c>
      <c r="H7075" s="62">
        <v>0.15630102578741822</v>
      </c>
      <c r="I7075" s="62">
        <v>0.11757862749823744</v>
      </c>
      <c r="J7075" s="62">
        <v>0.18204838389006339</v>
      </c>
      <c r="K7075" s="62"/>
      <c r="L7075" s="65">
        <f t="shared" si="991"/>
        <v>0.17186388926843488</v>
      </c>
      <c r="M7075" s="65">
        <f t="shared" si="992"/>
        <v>0.13161246929276096</v>
      </c>
      <c r="N7075" s="65">
        <f t="shared" si="993"/>
        <v>0.24477165019804206</v>
      </c>
      <c r="O7075" s="65">
        <f t="shared" si="994"/>
        <v>6.1855992361407618E-2</v>
      </c>
      <c r="P7075" s="65">
        <f t="shared" si="995"/>
        <v>0.24187059717558484</v>
      </c>
      <c r="Q7075" s="65">
        <f t="shared" si="996"/>
        <v>5.0745995513271823E-2</v>
      </c>
      <c r="R7075" s="65">
        <f t="shared" si="997"/>
        <v>3.8174058509362091E-2</v>
      </c>
      <c r="S7075" s="65">
        <f t="shared" si="998"/>
        <v>5.9105347681135907E-2</v>
      </c>
      <c r="T7075" s="66">
        <f>(L7075*'Football Field'!$F$4)+(M7075*'Football Field'!$F$5)+(N7075*'Football Field'!$F$6)+(O7075*'Football Field'!$F$7)+(P7075*'Football Field'!$F$8)+(Q7075*'Football Field'!$F$9)+(R7075*'Football Field'!$F$10)+(S7075*'Football Field'!$F$11)</f>
        <v>139163013.27869177</v>
      </c>
    </row>
    <row r="7076" spans="2:20" x14ac:dyDescent="0.3">
      <c r="B7076" s="62">
        <f t="shared" si="999"/>
        <v>7049</v>
      </c>
      <c r="C7076" s="62">
        <v>0.89709025310899682</v>
      </c>
      <c r="D7076" s="62">
        <v>0.10626120910023851</v>
      </c>
      <c r="E7076" s="62">
        <v>0.74655186740983248</v>
      </c>
      <c r="F7076" s="62">
        <v>0.53914149043141701</v>
      </c>
      <c r="G7076" s="62">
        <v>0.2748109588335631</v>
      </c>
      <c r="H7076" s="62">
        <v>0.56499365863665618</v>
      </c>
      <c r="I7076" s="62">
        <v>0.57122875875764578</v>
      </c>
      <c r="J7076" s="62">
        <v>0.73113526091864611</v>
      </c>
      <c r="K7076" s="62"/>
      <c r="L7076" s="65">
        <f t="shared" si="991"/>
        <v>0.20244798897060112</v>
      </c>
      <c r="M7076" s="65">
        <f t="shared" si="992"/>
        <v>2.3980160316505038E-2</v>
      </c>
      <c r="N7076" s="65">
        <f t="shared" si="993"/>
        <v>0.16847571768345154</v>
      </c>
      <c r="O7076" s="65">
        <f t="shared" si="994"/>
        <v>0.12166904069037013</v>
      </c>
      <c r="P7076" s="65">
        <f t="shared" si="995"/>
        <v>6.2017088882781381E-2</v>
      </c>
      <c r="Q7076" s="65">
        <f t="shared" si="996"/>
        <v>0.12750314650697236</v>
      </c>
      <c r="R7076" s="65">
        <f t="shared" si="997"/>
        <v>0.12891023289114617</v>
      </c>
      <c r="S7076" s="65">
        <f t="shared" si="998"/>
        <v>0.16499662405817214</v>
      </c>
      <c r="T7076" s="66">
        <f>(L7076*'Football Field'!$F$4)+(M7076*'Football Field'!$F$5)+(N7076*'Football Field'!$F$6)+(O7076*'Football Field'!$F$7)+(P7076*'Football Field'!$F$8)+(Q7076*'Football Field'!$F$9)+(R7076*'Football Field'!$F$10)+(S7076*'Football Field'!$F$11)</f>
        <v>136456375.04824862</v>
      </c>
    </row>
    <row r="7077" spans="2:20" x14ac:dyDescent="0.3">
      <c r="B7077" s="62">
        <f t="shared" si="999"/>
        <v>7050</v>
      </c>
      <c r="C7077" s="62">
        <v>0.85895229656094407</v>
      </c>
      <c r="D7077" s="62">
        <v>0.57822578544382153</v>
      </c>
      <c r="E7077" s="62">
        <v>0.91063569821082946</v>
      </c>
      <c r="F7077" s="62">
        <v>0.64332028011748166</v>
      </c>
      <c r="G7077" s="62">
        <v>0.11800705290161706</v>
      </c>
      <c r="H7077" s="62">
        <v>0.47051153200877038</v>
      </c>
      <c r="I7077" s="62">
        <v>1.7516754786750854E-2</v>
      </c>
      <c r="J7077" s="62">
        <v>0.74834721169534513</v>
      </c>
      <c r="K7077" s="62"/>
      <c r="L7077" s="65">
        <f t="shared" si="991"/>
        <v>0.19766402324713764</v>
      </c>
      <c r="M7077" s="65">
        <f t="shared" si="992"/>
        <v>0.13306261075693229</v>
      </c>
      <c r="N7077" s="65">
        <f t="shared" si="993"/>
        <v>0.20955752320763196</v>
      </c>
      <c r="O7077" s="65">
        <f t="shared" si="994"/>
        <v>0.14804230143352867</v>
      </c>
      <c r="P7077" s="65">
        <f t="shared" si="995"/>
        <v>2.7156046897438425E-2</v>
      </c>
      <c r="Q7077" s="65">
        <f t="shared" si="996"/>
        <v>0.10827516588917951</v>
      </c>
      <c r="R7077" s="65">
        <f t="shared" si="997"/>
        <v>4.0309947819518578E-3</v>
      </c>
      <c r="S7077" s="65">
        <f t="shared" si="998"/>
        <v>0.17221133378619946</v>
      </c>
      <c r="T7077" s="66">
        <f>(L7077*'Football Field'!$F$4)+(M7077*'Football Field'!$F$5)+(N7077*'Football Field'!$F$6)+(O7077*'Football Field'!$F$7)+(P7077*'Football Field'!$F$8)+(Q7077*'Football Field'!$F$9)+(R7077*'Football Field'!$F$10)+(S7077*'Football Field'!$F$11)</f>
        <v>117257738.99215382</v>
      </c>
    </row>
    <row r="7078" spans="2:20" x14ac:dyDescent="0.3">
      <c r="B7078" s="62">
        <f t="shared" si="999"/>
        <v>7051</v>
      </c>
      <c r="C7078" s="62">
        <v>9.1717965993904027E-2</v>
      </c>
      <c r="D7078" s="62">
        <v>0.78029057426524029</v>
      </c>
      <c r="E7078" s="62">
        <v>0.79342253966152476</v>
      </c>
      <c r="F7078" s="62">
        <v>0.30963964620542428</v>
      </c>
      <c r="G7078" s="62">
        <v>0.41771665000987235</v>
      </c>
      <c r="H7078" s="62">
        <v>7.0689242634101035E-2</v>
      </c>
      <c r="I7078" s="62">
        <v>0.81343039234323467</v>
      </c>
      <c r="J7078" s="62">
        <v>3.2550078391663573E-2</v>
      </c>
      <c r="K7078" s="62"/>
      <c r="L7078" s="65">
        <f t="shared" si="991"/>
        <v>2.7713900955163427E-2</v>
      </c>
      <c r="M7078" s="65">
        <f t="shared" si="992"/>
        <v>0.23577600590130562</v>
      </c>
      <c r="N7078" s="65">
        <f t="shared" si="993"/>
        <v>0.23974401788669406</v>
      </c>
      <c r="O7078" s="65">
        <f t="shared" si="994"/>
        <v>9.356206707963112E-2</v>
      </c>
      <c r="P7078" s="65">
        <f t="shared" si="995"/>
        <v>0.12621908630710038</v>
      </c>
      <c r="Q7078" s="65">
        <f t="shared" si="996"/>
        <v>2.1359770114038515E-2</v>
      </c>
      <c r="R7078" s="65">
        <f t="shared" si="997"/>
        <v>0.2457896779876089</v>
      </c>
      <c r="S7078" s="65">
        <f t="shared" si="998"/>
        <v>9.8354737684580393E-3</v>
      </c>
      <c r="T7078" s="66">
        <f>(L7078*'Football Field'!$F$4)+(M7078*'Football Field'!$F$5)+(N7078*'Football Field'!$F$6)+(O7078*'Football Field'!$F$7)+(P7078*'Football Field'!$F$8)+(Q7078*'Football Field'!$F$9)+(R7078*'Football Field'!$F$10)+(S7078*'Football Field'!$F$11)</f>
        <v>158571263.5758681</v>
      </c>
    </row>
    <row r="7079" spans="2:20" x14ac:dyDescent="0.3">
      <c r="B7079" s="62">
        <f t="shared" si="999"/>
        <v>7052</v>
      </c>
      <c r="C7079" s="62">
        <v>0.60349796304595271</v>
      </c>
      <c r="D7079" s="62">
        <v>0.11395273889036472</v>
      </c>
      <c r="E7079" s="62">
        <v>0.45470557480443385</v>
      </c>
      <c r="F7079" s="62">
        <v>0.78518485789803094</v>
      </c>
      <c r="G7079" s="62">
        <v>0.8454566890213091</v>
      </c>
      <c r="H7079" s="62">
        <v>0.43440352888907108</v>
      </c>
      <c r="I7079" s="62">
        <v>0.64246161752062336</v>
      </c>
      <c r="J7079" s="62">
        <v>0.49459693717933317</v>
      </c>
      <c r="K7079" s="62"/>
      <c r="L7079" s="65">
        <f t="shared" ref="L7079:L7142" si="1000">C7079/SUM($C7079:$J7079)</f>
        <v>0.13796573039608889</v>
      </c>
      <c r="M7079" s="65">
        <f t="shared" ref="M7079:M7142" si="1001">D7079/SUM($C7079:$J7079)</f>
        <v>2.605074716788542E-2</v>
      </c>
      <c r="N7079" s="65">
        <f t="shared" ref="N7079:N7142" si="1002">E7079/SUM($C7079:$J7079)</f>
        <v>0.10395028746483168</v>
      </c>
      <c r="O7079" s="65">
        <f t="shared" ref="O7079:O7142" si="1003">F7079/SUM($C7079:$J7079)</f>
        <v>0.1795011898119738</v>
      </c>
      <c r="P7079" s="65">
        <f t="shared" ref="P7079:P7142" si="1004">G7079/SUM($C7079:$J7079)</f>
        <v>0.19327993922359296</v>
      </c>
      <c r="Q7079" s="65">
        <f t="shared" ref="Q7079:Q7142" si="1005">H7079/SUM($C7079:$J7079)</f>
        <v>9.9309034693884579E-2</v>
      </c>
      <c r="R7079" s="65">
        <f t="shared" ref="R7079:R7142" si="1006">I7079/SUM($C7079:$J7079)</f>
        <v>0.14687321538802986</v>
      </c>
      <c r="S7079" s="65">
        <f t="shared" ref="S7079:S7142" si="1007">J7079/SUM($C7079:$J7079)</f>
        <v>0.11306985585371285</v>
      </c>
      <c r="T7079" s="66">
        <f>(L7079*'Football Field'!$F$4)+(M7079*'Football Field'!$F$5)+(N7079*'Football Field'!$F$6)+(O7079*'Football Field'!$F$7)+(P7079*'Football Field'!$F$8)+(Q7079*'Football Field'!$F$9)+(R7079*'Football Field'!$F$10)+(S7079*'Football Field'!$F$11)</f>
        <v>148335353.80708921</v>
      </c>
    </row>
    <row r="7080" spans="2:20" x14ac:dyDescent="0.3">
      <c r="B7080" s="62">
        <f t="shared" si="999"/>
        <v>7053</v>
      </c>
      <c r="C7080" s="62">
        <v>0.94145905218958881</v>
      </c>
      <c r="D7080" s="62">
        <v>0.27647322493067739</v>
      </c>
      <c r="E7080" s="62">
        <v>0.72764339407171852</v>
      </c>
      <c r="F7080" s="62">
        <v>0.93867943875901161</v>
      </c>
      <c r="G7080" s="62">
        <v>0.65314318962052009</v>
      </c>
      <c r="H7080" s="62">
        <v>0.70378020336971103</v>
      </c>
      <c r="I7080" s="62">
        <v>0.73239350524070723</v>
      </c>
      <c r="J7080" s="62">
        <v>0.94413676623238185</v>
      </c>
      <c r="K7080" s="62"/>
      <c r="L7080" s="65">
        <f t="shared" si="1000"/>
        <v>0.15909181882353887</v>
      </c>
      <c r="M7080" s="65">
        <f t="shared" si="1001"/>
        <v>4.6719640230697274E-2</v>
      </c>
      <c r="N7080" s="65">
        <f t="shared" si="1002"/>
        <v>0.12296032498553197</v>
      </c>
      <c r="O7080" s="65">
        <f t="shared" si="1003"/>
        <v>0.15862210773491703</v>
      </c>
      <c r="P7080" s="65">
        <f t="shared" si="1004"/>
        <v>0.11037095851090822</v>
      </c>
      <c r="Q7080" s="65">
        <f t="shared" si="1005"/>
        <v>0.11892781990431171</v>
      </c>
      <c r="R7080" s="65">
        <f t="shared" si="1006"/>
        <v>0.12376301929680431</v>
      </c>
      <c r="S7080" s="65">
        <f t="shared" si="1007"/>
        <v>0.15954431051329054</v>
      </c>
      <c r="T7080" s="66">
        <f>(L7080*'Football Field'!$F$4)+(M7080*'Football Field'!$F$5)+(N7080*'Football Field'!$F$6)+(O7080*'Football Field'!$F$7)+(P7080*'Football Field'!$F$8)+(Q7080*'Football Field'!$F$9)+(R7080*'Football Field'!$F$10)+(S7080*'Football Field'!$F$11)</f>
        <v>138871413.53206435</v>
      </c>
    </row>
    <row r="7081" spans="2:20" x14ac:dyDescent="0.3">
      <c r="B7081" s="62">
        <f t="shared" si="999"/>
        <v>7054</v>
      </c>
      <c r="C7081" s="62">
        <v>0.76751966970604157</v>
      </c>
      <c r="D7081" s="62">
        <v>0.92884817104400952</v>
      </c>
      <c r="E7081" s="62">
        <v>0.69509582765829758</v>
      </c>
      <c r="F7081" s="62">
        <v>0.95680978384410653</v>
      </c>
      <c r="G7081" s="62">
        <v>0.94049963269257242</v>
      </c>
      <c r="H7081" s="62">
        <v>0.10728870632652732</v>
      </c>
      <c r="I7081" s="62">
        <v>6.6189272351818484E-2</v>
      </c>
      <c r="J7081" s="62">
        <v>0.46168739999851161</v>
      </c>
      <c r="K7081" s="62"/>
      <c r="L7081" s="65">
        <f t="shared" si="1000"/>
        <v>0.1558751546910031</v>
      </c>
      <c r="M7081" s="65">
        <f t="shared" si="1001"/>
        <v>0.18863927279074477</v>
      </c>
      <c r="N7081" s="65">
        <f t="shared" si="1002"/>
        <v>0.14116663577209049</v>
      </c>
      <c r="O7081" s="65">
        <f t="shared" si="1003"/>
        <v>0.19431798161431715</v>
      </c>
      <c r="P7081" s="65">
        <f t="shared" si="1004"/>
        <v>0.1910055618365247</v>
      </c>
      <c r="Q7081" s="65">
        <f t="shared" si="1005"/>
        <v>2.1789205352418094E-2</v>
      </c>
      <c r="R7081" s="65">
        <f t="shared" si="1006"/>
        <v>1.3442343530656526E-2</v>
      </c>
      <c r="S7081" s="65">
        <f t="shared" si="1007"/>
        <v>9.3763844412245084E-2</v>
      </c>
      <c r="T7081" s="66">
        <f>(L7081*'Football Field'!$F$4)+(M7081*'Football Field'!$F$5)+(N7081*'Football Field'!$F$6)+(O7081*'Football Field'!$F$7)+(P7081*'Football Field'!$F$8)+(Q7081*'Football Field'!$F$9)+(R7081*'Football Field'!$F$10)+(S7081*'Football Field'!$F$11)</f>
        <v>129953280.36604741</v>
      </c>
    </row>
    <row r="7082" spans="2:20" x14ac:dyDescent="0.3">
      <c r="B7082" s="62">
        <f t="shared" si="999"/>
        <v>7055</v>
      </c>
      <c r="C7082" s="62">
        <v>0.66869269190001168</v>
      </c>
      <c r="D7082" s="62">
        <v>0.6997233965290659</v>
      </c>
      <c r="E7082" s="62">
        <v>0.74713978610876808</v>
      </c>
      <c r="F7082" s="62">
        <v>2.3347262267446545E-2</v>
      </c>
      <c r="G7082" s="62">
        <v>0.19691431106959156</v>
      </c>
      <c r="H7082" s="62">
        <v>9.6256729715179512E-3</v>
      </c>
      <c r="I7082" s="62">
        <v>1.1457830400828817E-2</v>
      </c>
      <c r="J7082" s="62">
        <v>0.89803259551007542</v>
      </c>
      <c r="K7082" s="62"/>
      <c r="L7082" s="65">
        <f t="shared" si="1000"/>
        <v>0.20543973703124901</v>
      </c>
      <c r="M7082" s="65">
        <f t="shared" si="1001"/>
        <v>0.21497317425302218</v>
      </c>
      <c r="N7082" s="65">
        <f t="shared" si="1002"/>
        <v>0.22954071884296939</v>
      </c>
      <c r="O7082" s="65">
        <f t="shared" si="1003"/>
        <v>7.1728844635571779E-3</v>
      </c>
      <c r="P7082" s="65">
        <f t="shared" si="1004"/>
        <v>6.0497183196187028E-2</v>
      </c>
      <c r="Q7082" s="65">
        <f t="shared" si="1005"/>
        <v>2.9572563719795224E-3</v>
      </c>
      <c r="R7082" s="65">
        <f t="shared" si="1006"/>
        <v>3.5201426499915983E-3</v>
      </c>
      <c r="S7082" s="65">
        <f t="shared" si="1007"/>
        <v>0.27589890319104393</v>
      </c>
      <c r="T7082" s="66">
        <f>(L7082*'Football Field'!$F$4)+(M7082*'Football Field'!$F$5)+(N7082*'Football Field'!$F$6)+(O7082*'Football Field'!$F$7)+(P7082*'Football Field'!$F$8)+(Q7082*'Football Field'!$F$9)+(R7082*'Football Field'!$F$10)+(S7082*'Football Field'!$F$11)</f>
        <v>119947575.55916297</v>
      </c>
    </row>
    <row r="7083" spans="2:20" x14ac:dyDescent="0.3">
      <c r="B7083" s="62">
        <f t="shared" si="999"/>
        <v>7056</v>
      </c>
      <c r="C7083" s="62">
        <v>0.52572570549677544</v>
      </c>
      <c r="D7083" s="62">
        <v>0.62951840848514318</v>
      </c>
      <c r="E7083" s="62">
        <v>0.33440826950756375</v>
      </c>
      <c r="F7083" s="62">
        <v>0.53902275752101458</v>
      </c>
      <c r="G7083" s="62">
        <v>0.26202890685051183</v>
      </c>
      <c r="H7083" s="62">
        <v>0.41686138776766857</v>
      </c>
      <c r="I7083" s="62">
        <v>0.47358261667815804</v>
      </c>
      <c r="J7083" s="62">
        <v>0.18973752890243634</v>
      </c>
      <c r="K7083" s="62"/>
      <c r="L7083" s="65">
        <f t="shared" si="1000"/>
        <v>0.15596070908706919</v>
      </c>
      <c r="M7083" s="65">
        <f t="shared" si="1001"/>
        <v>0.1867516393894656</v>
      </c>
      <c r="N7083" s="65">
        <f t="shared" si="1002"/>
        <v>9.9204871079485904E-2</v>
      </c>
      <c r="O7083" s="65">
        <f t="shared" si="1003"/>
        <v>0.15990538525714226</v>
      </c>
      <c r="P7083" s="65">
        <f t="shared" si="1004"/>
        <v>7.7732957864595192E-2</v>
      </c>
      <c r="Q7083" s="65">
        <f t="shared" si="1005"/>
        <v>0.12366524396183261</v>
      </c>
      <c r="R7083" s="65">
        <f t="shared" si="1006"/>
        <v>0.14049204734747031</v>
      </c>
      <c r="S7083" s="65">
        <f t="shared" si="1007"/>
        <v>5.6287146012938792E-2</v>
      </c>
      <c r="T7083" s="66">
        <f>(L7083*'Football Field'!$F$4)+(M7083*'Football Field'!$F$5)+(N7083*'Football Field'!$F$6)+(O7083*'Football Field'!$F$7)+(P7083*'Football Field'!$F$8)+(Q7083*'Football Field'!$F$9)+(R7083*'Football Field'!$F$10)+(S7083*'Football Field'!$F$11)</f>
        <v>136672610.78346184</v>
      </c>
    </row>
    <row r="7084" spans="2:20" x14ac:dyDescent="0.3">
      <c r="B7084" s="62">
        <f t="shared" si="999"/>
        <v>7057</v>
      </c>
      <c r="C7084" s="62">
        <v>0.99809675699425793</v>
      </c>
      <c r="D7084" s="62">
        <v>0.13100105298397047</v>
      </c>
      <c r="E7084" s="62">
        <v>0.32731570425730039</v>
      </c>
      <c r="F7084" s="62">
        <v>0.66623202288950645</v>
      </c>
      <c r="G7084" s="62">
        <v>0.96432795259008464</v>
      </c>
      <c r="H7084" s="62">
        <v>0.24910538604668497</v>
      </c>
      <c r="I7084" s="62">
        <v>0.27022439051527669</v>
      </c>
      <c r="J7084" s="62">
        <v>0.3581392794942907</v>
      </c>
      <c r="K7084" s="62"/>
      <c r="L7084" s="65">
        <f t="shared" si="1000"/>
        <v>0.25176219492923829</v>
      </c>
      <c r="M7084" s="65">
        <f t="shared" si="1001"/>
        <v>3.3044003405649364E-2</v>
      </c>
      <c r="N7084" s="65">
        <f t="shared" si="1002"/>
        <v>8.2562857319354505E-2</v>
      </c>
      <c r="O7084" s="65">
        <f t="shared" si="1003"/>
        <v>0.16805187997998236</v>
      </c>
      <c r="P7084" s="65">
        <f t="shared" si="1004"/>
        <v>0.24324427494066575</v>
      </c>
      <c r="Q7084" s="65">
        <f t="shared" si="1005"/>
        <v>6.2834908860614061E-2</v>
      </c>
      <c r="R7084" s="65">
        <f t="shared" si="1006"/>
        <v>6.8162014557004602E-2</v>
      </c>
      <c r="S7084" s="65">
        <f t="shared" si="1007"/>
        <v>9.0337866007490983E-2</v>
      </c>
      <c r="T7084" s="66">
        <f>(L7084*'Football Field'!$F$4)+(M7084*'Football Field'!$F$5)+(N7084*'Football Field'!$F$6)+(O7084*'Football Field'!$F$7)+(P7084*'Football Field'!$F$8)+(Q7084*'Football Field'!$F$9)+(R7084*'Football Field'!$F$10)+(S7084*'Football Field'!$F$11)</f>
        <v>140120252.06158587</v>
      </c>
    </row>
    <row r="7085" spans="2:20" x14ac:dyDescent="0.3">
      <c r="B7085" s="62">
        <f t="shared" si="999"/>
        <v>7058</v>
      </c>
      <c r="C7085" s="62">
        <v>0.15189560439027783</v>
      </c>
      <c r="D7085" s="62">
        <v>0.8201129842462842</v>
      </c>
      <c r="E7085" s="62">
        <v>0.10546509323715003</v>
      </c>
      <c r="F7085" s="62">
        <v>0.38526166956346986</v>
      </c>
      <c r="G7085" s="62">
        <v>0.5496509685897002</v>
      </c>
      <c r="H7085" s="62">
        <v>0.611835314981515</v>
      </c>
      <c r="I7085" s="62">
        <v>7.9203171703288389E-2</v>
      </c>
      <c r="J7085" s="62">
        <v>0.46355728526801787</v>
      </c>
      <c r="K7085" s="62"/>
      <c r="L7085" s="65">
        <f t="shared" si="1000"/>
        <v>4.7962255541308341E-2</v>
      </c>
      <c r="M7085" s="65">
        <f t="shared" si="1001"/>
        <v>0.25895725344428</v>
      </c>
      <c r="N7085" s="65">
        <f t="shared" si="1002"/>
        <v>3.3301449194877833E-2</v>
      </c>
      <c r="O7085" s="65">
        <f t="shared" si="1003"/>
        <v>0.12164946260325708</v>
      </c>
      <c r="P7085" s="65">
        <f t="shared" si="1004"/>
        <v>0.17355670244605309</v>
      </c>
      <c r="Q7085" s="65">
        <f t="shared" si="1005"/>
        <v>0.19319190864102812</v>
      </c>
      <c r="R7085" s="65">
        <f t="shared" si="1006"/>
        <v>2.5009036806323683E-2</v>
      </c>
      <c r="S7085" s="65">
        <f t="shared" si="1007"/>
        <v>0.14637193132287174</v>
      </c>
      <c r="T7085" s="66">
        <f>(L7085*'Football Field'!$F$4)+(M7085*'Football Field'!$F$5)+(N7085*'Football Field'!$F$6)+(O7085*'Football Field'!$F$7)+(P7085*'Football Field'!$F$8)+(Q7085*'Football Field'!$F$9)+(R7085*'Football Field'!$F$10)+(S7085*'Football Field'!$F$11)</f>
        <v>127488523.37294097</v>
      </c>
    </row>
    <row r="7086" spans="2:20" x14ac:dyDescent="0.3">
      <c r="B7086" s="62">
        <f t="shared" si="999"/>
        <v>7059</v>
      </c>
      <c r="C7086" s="62">
        <v>0.71696915419313545</v>
      </c>
      <c r="D7086" s="62">
        <v>0.47148347386176448</v>
      </c>
      <c r="E7086" s="62">
        <v>0.79628369321268866</v>
      </c>
      <c r="F7086" s="62">
        <v>0.15784694619589679</v>
      </c>
      <c r="G7086" s="62">
        <v>7.91987527382495E-2</v>
      </c>
      <c r="H7086" s="62">
        <v>0.50045923989621832</v>
      </c>
      <c r="I7086" s="62">
        <v>0.76223358086819049</v>
      </c>
      <c r="J7086" s="62">
        <v>6.7781221231223099E-2</v>
      </c>
      <c r="K7086" s="62"/>
      <c r="L7086" s="65">
        <f t="shared" si="1000"/>
        <v>0.20183487384905194</v>
      </c>
      <c r="M7086" s="65">
        <f t="shared" si="1001"/>
        <v>0.13272789618947475</v>
      </c>
      <c r="N7086" s="65">
        <f t="shared" si="1002"/>
        <v>0.22416280788049969</v>
      </c>
      <c r="O7086" s="65">
        <f t="shared" si="1003"/>
        <v>4.4435689159822357E-2</v>
      </c>
      <c r="P7086" s="65">
        <f t="shared" si="1004"/>
        <v>2.2295338892111979E-2</v>
      </c>
      <c r="Q7086" s="65">
        <f t="shared" si="1005"/>
        <v>0.14088489994345807</v>
      </c>
      <c r="R7086" s="65">
        <f t="shared" si="1006"/>
        <v>0.21457731861725235</v>
      </c>
      <c r="S7086" s="65">
        <f t="shared" si="1007"/>
        <v>1.9081175468328923E-2</v>
      </c>
      <c r="T7086" s="66">
        <f>(L7086*'Football Field'!$F$4)+(M7086*'Football Field'!$F$5)+(N7086*'Football Field'!$F$6)+(O7086*'Football Field'!$F$7)+(P7086*'Football Field'!$F$8)+(Q7086*'Football Field'!$F$9)+(R7086*'Football Field'!$F$10)+(S7086*'Football Field'!$F$11)</f>
        <v>144523981.91567618</v>
      </c>
    </row>
    <row r="7087" spans="2:20" x14ac:dyDescent="0.3">
      <c r="B7087" s="62">
        <f t="shared" si="999"/>
        <v>7060</v>
      </c>
      <c r="C7087" s="62">
        <v>0.6712919994118588</v>
      </c>
      <c r="D7087" s="62">
        <v>0.63653943559412851</v>
      </c>
      <c r="E7087" s="62">
        <v>0.56644179369725822</v>
      </c>
      <c r="F7087" s="62">
        <v>0.92737206391326621</v>
      </c>
      <c r="G7087" s="62">
        <v>1.4674070662984873E-2</v>
      </c>
      <c r="H7087" s="62">
        <v>0.58651106960883526</v>
      </c>
      <c r="I7087" s="62">
        <v>0.66171755415630462</v>
      </c>
      <c r="J7087" s="62">
        <v>0.20213393217315823</v>
      </c>
      <c r="K7087" s="62"/>
      <c r="L7087" s="65">
        <f t="shared" si="1000"/>
        <v>0.15733349992373599</v>
      </c>
      <c r="M7087" s="65">
        <f t="shared" si="1001"/>
        <v>0.14918839689620556</v>
      </c>
      <c r="N7087" s="65">
        <f t="shared" si="1002"/>
        <v>0.13275932080756167</v>
      </c>
      <c r="O7087" s="65">
        <f t="shared" si="1003"/>
        <v>0.21735205048593825</v>
      </c>
      <c r="P7087" s="65">
        <f t="shared" si="1004"/>
        <v>3.4392230170453035E-3</v>
      </c>
      <c r="Q7087" s="65">
        <f t="shared" si="1005"/>
        <v>0.13746304053440184</v>
      </c>
      <c r="R7087" s="65">
        <f t="shared" si="1006"/>
        <v>0.15508949733886335</v>
      </c>
      <c r="S7087" s="65">
        <f t="shared" si="1007"/>
        <v>4.7374970996247864E-2</v>
      </c>
      <c r="T7087" s="66">
        <f>(L7087*'Football Field'!$F$4)+(M7087*'Football Field'!$F$5)+(N7087*'Football Field'!$F$6)+(O7087*'Football Field'!$F$7)+(P7087*'Football Field'!$F$8)+(Q7087*'Football Field'!$F$9)+(R7087*'Football Field'!$F$10)+(S7087*'Football Field'!$F$11)</f>
        <v>133938256.96562012</v>
      </c>
    </row>
    <row r="7088" spans="2:20" x14ac:dyDescent="0.3">
      <c r="B7088" s="62">
        <f t="shared" si="999"/>
        <v>7061</v>
      </c>
      <c r="C7088" s="62">
        <v>0.35731921698717994</v>
      </c>
      <c r="D7088" s="62">
        <v>0.50209904059892696</v>
      </c>
      <c r="E7088" s="62">
        <v>0.98295833587239989</v>
      </c>
      <c r="F7088" s="62">
        <v>0.4519526048456538</v>
      </c>
      <c r="G7088" s="62">
        <v>0.31271356775191017</v>
      </c>
      <c r="H7088" s="62">
        <v>6.9583085722059512E-2</v>
      </c>
      <c r="I7088" s="62">
        <v>2.9421933548735235E-2</v>
      </c>
      <c r="J7088" s="62">
        <v>0.51092591318590941</v>
      </c>
      <c r="K7088" s="62"/>
      <c r="L7088" s="65">
        <f t="shared" si="1000"/>
        <v>0.1110730924385147</v>
      </c>
      <c r="M7088" s="65">
        <f t="shared" si="1001"/>
        <v>0.15607806828854404</v>
      </c>
      <c r="N7088" s="65">
        <f t="shared" si="1002"/>
        <v>0.30555373714333661</v>
      </c>
      <c r="O7088" s="65">
        <f t="shared" si="1003"/>
        <v>0.14048999065630968</v>
      </c>
      <c r="P7088" s="65">
        <f t="shared" si="1004"/>
        <v>9.7207374712600048E-2</v>
      </c>
      <c r="Q7088" s="65">
        <f t="shared" si="1005"/>
        <v>2.1629982786066346E-2</v>
      </c>
      <c r="R7088" s="65">
        <f t="shared" si="1006"/>
        <v>9.145842119361175E-3</v>
      </c>
      <c r="S7088" s="65">
        <f t="shared" si="1007"/>
        <v>0.15882191185526737</v>
      </c>
      <c r="T7088" s="66">
        <f>(L7088*'Football Field'!$F$4)+(M7088*'Football Field'!$F$5)+(N7088*'Football Field'!$F$6)+(O7088*'Football Field'!$F$7)+(P7088*'Football Field'!$F$8)+(Q7088*'Football Field'!$F$9)+(R7088*'Football Field'!$F$10)+(S7088*'Football Field'!$F$11)</f>
        <v>126409677.72763799</v>
      </c>
    </row>
    <row r="7089" spans="2:20" x14ac:dyDescent="0.3">
      <c r="B7089" s="62">
        <f t="shared" si="999"/>
        <v>7062</v>
      </c>
      <c r="C7089" s="62">
        <v>0.77200830228759498</v>
      </c>
      <c r="D7089" s="62">
        <v>0.74378207403543239</v>
      </c>
      <c r="E7089" s="62">
        <v>0.44409251399722771</v>
      </c>
      <c r="F7089" s="62">
        <v>0.84385833513890451</v>
      </c>
      <c r="G7089" s="62">
        <v>0.75096855639279891</v>
      </c>
      <c r="H7089" s="62">
        <v>0.38894566531129171</v>
      </c>
      <c r="I7089" s="62">
        <v>0.49751921468505678</v>
      </c>
      <c r="J7089" s="62">
        <v>0.66344695459258385</v>
      </c>
      <c r="K7089" s="62"/>
      <c r="L7089" s="65">
        <f t="shared" si="1000"/>
        <v>0.15123712594115141</v>
      </c>
      <c r="M7089" s="65">
        <f t="shared" si="1001"/>
        <v>0.14570758225053743</v>
      </c>
      <c r="N7089" s="65">
        <f t="shared" si="1002"/>
        <v>8.699812588790147E-2</v>
      </c>
      <c r="O7089" s="65">
        <f t="shared" si="1003"/>
        <v>0.16531261248062301</v>
      </c>
      <c r="P7089" s="65">
        <f t="shared" si="1004"/>
        <v>0.14711542065607572</v>
      </c>
      <c r="Q7089" s="65">
        <f t="shared" si="1005"/>
        <v>7.6194808261317776E-2</v>
      </c>
      <c r="R7089" s="65">
        <f t="shared" si="1006"/>
        <v>9.746446496301589E-2</v>
      </c>
      <c r="S7089" s="65">
        <f t="shared" si="1007"/>
        <v>0.12996985955937723</v>
      </c>
      <c r="T7089" s="66">
        <f>(L7089*'Football Field'!$F$4)+(M7089*'Football Field'!$F$5)+(N7089*'Football Field'!$F$6)+(O7089*'Football Field'!$F$7)+(P7089*'Football Field'!$F$8)+(Q7089*'Football Field'!$F$9)+(R7089*'Football Field'!$F$10)+(S7089*'Football Field'!$F$11)</f>
        <v>136832915.31315246</v>
      </c>
    </row>
    <row r="7090" spans="2:20" x14ac:dyDescent="0.3">
      <c r="B7090" s="62">
        <f t="shared" si="999"/>
        <v>7063</v>
      </c>
      <c r="C7090" s="62">
        <v>0.90517363365173031</v>
      </c>
      <c r="D7090" s="62">
        <v>0.50272045895622097</v>
      </c>
      <c r="E7090" s="62">
        <v>0.4641261169516171</v>
      </c>
      <c r="F7090" s="62">
        <v>0.86394968394664184</v>
      </c>
      <c r="G7090" s="62">
        <v>0.8020072890344766</v>
      </c>
      <c r="H7090" s="62">
        <v>0.97874880049762303</v>
      </c>
      <c r="I7090" s="62">
        <v>0.61587982294889654</v>
      </c>
      <c r="J7090" s="62">
        <v>0.29812547342810114</v>
      </c>
      <c r="K7090" s="62"/>
      <c r="L7090" s="65">
        <f t="shared" si="1000"/>
        <v>0.16667619646044884</v>
      </c>
      <c r="M7090" s="65">
        <f t="shared" si="1001"/>
        <v>9.2569569932826029E-2</v>
      </c>
      <c r="N7090" s="65">
        <f t="shared" si="1002"/>
        <v>8.546291338531975E-2</v>
      </c>
      <c r="O7090" s="65">
        <f t="shared" si="1003"/>
        <v>0.15908533114524825</v>
      </c>
      <c r="P7090" s="65">
        <f t="shared" si="1004"/>
        <v>0.14767942801265316</v>
      </c>
      <c r="Q7090" s="65">
        <f t="shared" si="1005"/>
        <v>0.18022412639113289</v>
      </c>
      <c r="R7090" s="65">
        <f t="shared" si="1006"/>
        <v>0.11340642562877913</v>
      </c>
      <c r="S7090" s="65">
        <f t="shared" si="1007"/>
        <v>5.4896009043592098E-2</v>
      </c>
      <c r="T7090" s="66">
        <f>(L7090*'Football Field'!$F$4)+(M7090*'Football Field'!$F$5)+(N7090*'Football Field'!$F$6)+(O7090*'Football Field'!$F$7)+(P7090*'Football Field'!$F$8)+(Q7090*'Football Field'!$F$9)+(R7090*'Football Field'!$F$10)+(S7090*'Football Field'!$F$11)</f>
        <v>138520321.50248441</v>
      </c>
    </row>
    <row r="7091" spans="2:20" x14ac:dyDescent="0.3">
      <c r="B7091" s="62">
        <f t="shared" si="999"/>
        <v>7064</v>
      </c>
      <c r="C7091" s="62">
        <v>7.1206622841953449E-2</v>
      </c>
      <c r="D7091" s="62">
        <v>0.12041104762506538</v>
      </c>
      <c r="E7091" s="62">
        <v>0.78633008402453897</v>
      </c>
      <c r="F7091" s="62">
        <v>0.16362583908304928</v>
      </c>
      <c r="G7091" s="62">
        <v>0.17547296169503113</v>
      </c>
      <c r="H7091" s="62">
        <v>0.45834801585380103</v>
      </c>
      <c r="I7091" s="62">
        <v>0.45595166395511322</v>
      </c>
      <c r="J7091" s="62">
        <v>0.41294809269669297</v>
      </c>
      <c r="K7091" s="62"/>
      <c r="L7091" s="65">
        <f t="shared" si="1000"/>
        <v>2.6928402823396189E-2</v>
      </c>
      <c r="M7091" s="65">
        <f t="shared" si="1001"/>
        <v>4.5536174381303529E-2</v>
      </c>
      <c r="N7091" s="65">
        <f t="shared" si="1002"/>
        <v>0.29736859311198954</v>
      </c>
      <c r="O7091" s="65">
        <f t="shared" si="1003"/>
        <v>6.1878829963952796E-2</v>
      </c>
      <c r="P7091" s="65">
        <f t="shared" si="1004"/>
        <v>6.6359088643004355E-2</v>
      </c>
      <c r="Q7091" s="65">
        <f t="shared" si="1005"/>
        <v>0.17333471960340671</v>
      </c>
      <c r="R7091" s="65">
        <f t="shared" si="1006"/>
        <v>0.17242848466824201</v>
      </c>
      <c r="S7091" s="65">
        <f t="shared" si="1007"/>
        <v>0.15616570680470479</v>
      </c>
      <c r="T7091" s="66">
        <f>(L7091*'Football Field'!$F$4)+(M7091*'Football Field'!$F$5)+(N7091*'Football Field'!$F$6)+(O7091*'Football Field'!$F$7)+(P7091*'Football Field'!$F$8)+(Q7091*'Football Field'!$F$9)+(R7091*'Football Field'!$F$10)+(S7091*'Football Field'!$F$11)</f>
        <v>146507172.95149302</v>
      </c>
    </row>
    <row r="7092" spans="2:20" x14ac:dyDescent="0.3">
      <c r="B7092" s="62">
        <f t="shared" si="999"/>
        <v>7065</v>
      </c>
      <c r="C7092" s="62">
        <v>0.71646239971251746</v>
      </c>
      <c r="D7092" s="62">
        <v>0.17821396558787683</v>
      </c>
      <c r="E7092" s="62">
        <v>5.0095749326057204E-2</v>
      </c>
      <c r="F7092" s="62">
        <v>0.3764281575099141</v>
      </c>
      <c r="G7092" s="62">
        <v>0.32741737230396828</v>
      </c>
      <c r="H7092" s="62">
        <v>0.27633882035262114</v>
      </c>
      <c r="I7092" s="62">
        <v>0.53236041654656097</v>
      </c>
      <c r="J7092" s="62">
        <v>0.99979599705970812</v>
      </c>
      <c r="K7092" s="62"/>
      <c r="L7092" s="65">
        <f t="shared" si="1000"/>
        <v>0.20724298711480518</v>
      </c>
      <c r="M7092" s="65">
        <f t="shared" si="1001"/>
        <v>5.1549941195555275E-2</v>
      </c>
      <c r="N7092" s="65">
        <f t="shared" si="1002"/>
        <v>1.4490631659459572E-2</v>
      </c>
      <c r="O7092" s="65">
        <f t="shared" si="1003"/>
        <v>0.10888512199353317</v>
      </c>
      <c r="P7092" s="65">
        <f t="shared" si="1004"/>
        <v>9.4708325652234734E-2</v>
      </c>
      <c r="Q7092" s="65">
        <f t="shared" si="1005"/>
        <v>7.9933409776477019E-2</v>
      </c>
      <c r="R7092" s="65">
        <f t="shared" si="1006"/>
        <v>0.15398988556979495</v>
      </c>
      <c r="S7092" s="65">
        <f t="shared" si="1007"/>
        <v>0.28919969703814014</v>
      </c>
      <c r="T7092" s="66">
        <f>(L7092*'Football Field'!$F$4)+(M7092*'Football Field'!$F$5)+(N7092*'Football Field'!$F$6)+(O7092*'Football Field'!$F$7)+(P7092*'Football Field'!$F$8)+(Q7092*'Football Field'!$F$9)+(R7092*'Football Field'!$F$10)+(S7092*'Football Field'!$F$11)</f>
        <v>139348555.89937183</v>
      </c>
    </row>
    <row r="7093" spans="2:20" x14ac:dyDescent="0.3">
      <c r="B7093" s="62">
        <f t="shared" si="999"/>
        <v>7066</v>
      </c>
      <c r="C7093" s="62">
        <v>0.17743436379955957</v>
      </c>
      <c r="D7093" s="62">
        <v>0.96202420712586767</v>
      </c>
      <c r="E7093" s="62">
        <v>0.9865360736439337</v>
      </c>
      <c r="F7093" s="62">
        <v>0.40135328591299613</v>
      </c>
      <c r="G7093" s="62">
        <v>0.50200953237901902</v>
      </c>
      <c r="H7093" s="62">
        <v>0.33409017355472448</v>
      </c>
      <c r="I7093" s="62">
        <v>0.82502894129812698</v>
      </c>
      <c r="J7093" s="62">
        <v>2.6709384809389003E-2</v>
      </c>
      <c r="K7093" s="62"/>
      <c r="L7093" s="65">
        <f t="shared" si="1000"/>
        <v>4.2094077314048149E-2</v>
      </c>
      <c r="M7093" s="65">
        <f t="shared" si="1001"/>
        <v>0.22822817680620366</v>
      </c>
      <c r="N7093" s="65">
        <f t="shared" si="1002"/>
        <v>0.23404330969381434</v>
      </c>
      <c r="O7093" s="65">
        <f t="shared" si="1003"/>
        <v>9.5216033048446433E-2</v>
      </c>
      <c r="P7093" s="65">
        <f t="shared" si="1004"/>
        <v>0.11909546502628504</v>
      </c>
      <c r="Q7093" s="65">
        <f t="shared" si="1005"/>
        <v>7.9258703299226671E-2</v>
      </c>
      <c r="R7093" s="65">
        <f t="shared" si="1006"/>
        <v>0.19572776827245486</v>
      </c>
      <c r="S7093" s="65">
        <f t="shared" si="1007"/>
        <v>6.3364665395208783E-3</v>
      </c>
      <c r="T7093" s="66">
        <f>(L7093*'Football Field'!$F$4)+(M7093*'Football Field'!$F$5)+(N7093*'Football Field'!$F$6)+(O7093*'Football Field'!$F$7)+(P7093*'Football Field'!$F$8)+(Q7093*'Football Field'!$F$9)+(R7093*'Football Field'!$F$10)+(S7093*'Football Field'!$F$11)</f>
        <v>150828258.9820109</v>
      </c>
    </row>
    <row r="7094" spans="2:20" x14ac:dyDescent="0.3">
      <c r="B7094" s="62">
        <f t="shared" si="999"/>
        <v>7067</v>
      </c>
      <c r="C7094" s="62">
        <v>0.45446797281336293</v>
      </c>
      <c r="D7094" s="62">
        <v>0.77202693052861848</v>
      </c>
      <c r="E7094" s="62">
        <v>3.0190072270336987E-2</v>
      </c>
      <c r="F7094" s="62">
        <v>0.27159352523855829</v>
      </c>
      <c r="G7094" s="62">
        <v>0.89553916360977526</v>
      </c>
      <c r="H7094" s="62">
        <v>0.84402948117648591</v>
      </c>
      <c r="I7094" s="62">
        <v>0.87041518723126954</v>
      </c>
      <c r="J7094" s="62">
        <v>0.99161047900001176</v>
      </c>
      <c r="K7094" s="62"/>
      <c r="L7094" s="65">
        <f t="shared" si="1000"/>
        <v>8.859244458496332E-2</v>
      </c>
      <c r="M7094" s="65">
        <f t="shared" si="1001"/>
        <v>0.15049631030665422</v>
      </c>
      <c r="N7094" s="65">
        <f t="shared" si="1002"/>
        <v>5.8851502517741879E-3</v>
      </c>
      <c r="O7094" s="65">
        <f t="shared" si="1003"/>
        <v>5.2943520277969149E-2</v>
      </c>
      <c r="P7094" s="65">
        <f t="shared" si="1004"/>
        <v>0.17457336593957365</v>
      </c>
      <c r="Q7094" s="65">
        <f t="shared" si="1005"/>
        <v>0.16453224322126433</v>
      </c>
      <c r="R7094" s="65">
        <f t="shared" si="1006"/>
        <v>0.16967578323140609</v>
      </c>
      <c r="S7094" s="65">
        <f t="shared" si="1007"/>
        <v>0.193301182186395</v>
      </c>
      <c r="T7094" s="66">
        <f>(L7094*'Football Field'!$F$4)+(M7094*'Football Field'!$F$5)+(N7094*'Football Field'!$F$6)+(O7094*'Football Field'!$F$7)+(P7094*'Football Field'!$F$8)+(Q7094*'Football Field'!$F$9)+(R7094*'Football Field'!$F$10)+(S7094*'Football Field'!$F$11)</f>
        <v>146961363.29420331</v>
      </c>
    </row>
    <row r="7095" spans="2:20" x14ac:dyDescent="0.3">
      <c r="B7095" s="62">
        <f t="shared" si="999"/>
        <v>7068</v>
      </c>
      <c r="C7095" s="62">
        <v>0.77787442758057646</v>
      </c>
      <c r="D7095" s="62">
        <v>0.37509024460198293</v>
      </c>
      <c r="E7095" s="62">
        <v>0.92268166825297371</v>
      </c>
      <c r="F7095" s="62">
        <v>0.11536000098488075</v>
      </c>
      <c r="G7095" s="62">
        <v>0.37295433695157965</v>
      </c>
      <c r="H7095" s="62">
        <v>0.71023541662049028</v>
      </c>
      <c r="I7095" s="62">
        <v>0.53676077649701082</v>
      </c>
      <c r="J7095" s="62">
        <v>0.72581671615612509</v>
      </c>
      <c r="K7095" s="62"/>
      <c r="L7095" s="65">
        <f t="shared" si="1000"/>
        <v>0.17145982988854822</v>
      </c>
      <c r="M7095" s="65">
        <f t="shared" si="1001"/>
        <v>8.2677752670623758E-2</v>
      </c>
      <c r="N7095" s="65">
        <f t="shared" si="1002"/>
        <v>0.20337838122792543</v>
      </c>
      <c r="O7095" s="65">
        <f t="shared" si="1003"/>
        <v>2.5427762429896215E-2</v>
      </c>
      <c r="P7095" s="65">
        <f t="shared" si="1004"/>
        <v>8.2206953850903125E-2</v>
      </c>
      <c r="Q7095" s="65">
        <f t="shared" si="1005"/>
        <v>0.15655077400260356</v>
      </c>
      <c r="R7095" s="65">
        <f t="shared" si="1006"/>
        <v>0.11831332688911315</v>
      </c>
      <c r="S7095" s="65">
        <f t="shared" si="1007"/>
        <v>0.15998521904038662</v>
      </c>
      <c r="T7095" s="66">
        <f>(L7095*'Football Field'!$F$4)+(M7095*'Football Field'!$F$5)+(N7095*'Football Field'!$F$6)+(O7095*'Football Field'!$F$7)+(P7095*'Football Field'!$F$8)+(Q7095*'Football Field'!$F$9)+(R7095*'Football Field'!$F$10)+(S7095*'Football Field'!$F$11)</f>
        <v>136792557.10502768</v>
      </c>
    </row>
    <row r="7096" spans="2:20" x14ac:dyDescent="0.3">
      <c r="B7096" s="62">
        <f t="shared" si="999"/>
        <v>7069</v>
      </c>
      <c r="C7096" s="62">
        <v>0.72702623141193401</v>
      </c>
      <c r="D7096" s="62">
        <v>0.87551594520022114</v>
      </c>
      <c r="E7096" s="62">
        <v>0.83986492112942401</v>
      </c>
      <c r="F7096" s="62">
        <v>0.6034932142707542</v>
      </c>
      <c r="G7096" s="62">
        <v>0.11612303485063258</v>
      </c>
      <c r="H7096" s="62">
        <v>0.11165071426790707</v>
      </c>
      <c r="I7096" s="62">
        <v>0.32605837570334151</v>
      </c>
      <c r="J7096" s="62">
        <v>0.94113900972121511</v>
      </c>
      <c r="K7096" s="62"/>
      <c r="L7096" s="65">
        <f t="shared" si="1000"/>
        <v>0.16010720408379639</v>
      </c>
      <c r="M7096" s="65">
        <f t="shared" si="1001"/>
        <v>0.19280791264512928</v>
      </c>
      <c r="N7096" s="65">
        <f t="shared" si="1002"/>
        <v>0.18495677118684356</v>
      </c>
      <c r="O7096" s="65">
        <f t="shared" si="1003"/>
        <v>0.13290251031628436</v>
      </c>
      <c r="P7096" s="65">
        <f t="shared" si="1004"/>
        <v>2.5572852307615988E-2</v>
      </c>
      <c r="Q7096" s="65">
        <f t="shared" si="1005"/>
        <v>2.4587948719094872E-2</v>
      </c>
      <c r="R7096" s="65">
        <f t="shared" si="1006"/>
        <v>7.1805242570934194E-2</v>
      </c>
      <c r="S7096" s="65">
        <f t="shared" si="1007"/>
        <v>0.20725955817030126</v>
      </c>
      <c r="T7096" s="66">
        <f>(L7096*'Football Field'!$F$4)+(M7096*'Football Field'!$F$5)+(N7096*'Football Field'!$F$6)+(O7096*'Football Field'!$F$7)+(P7096*'Football Field'!$F$8)+(Q7096*'Football Field'!$F$9)+(R7096*'Football Field'!$F$10)+(S7096*'Football Field'!$F$11)</f>
        <v>126045894.02759954</v>
      </c>
    </row>
    <row r="7097" spans="2:20" x14ac:dyDescent="0.3">
      <c r="B7097" s="62">
        <f t="shared" si="999"/>
        <v>7070</v>
      </c>
      <c r="C7097" s="62">
        <v>0.91360898538286861</v>
      </c>
      <c r="D7097" s="62">
        <v>0.7115571350788048</v>
      </c>
      <c r="E7097" s="62">
        <v>0.74359624944018454</v>
      </c>
      <c r="F7097" s="62">
        <v>0.48710569806811244</v>
      </c>
      <c r="G7097" s="62">
        <v>0.41388316356991561</v>
      </c>
      <c r="H7097" s="62">
        <v>0.88273730986913834</v>
      </c>
      <c r="I7097" s="62">
        <v>0.52174944630963616</v>
      </c>
      <c r="J7097" s="62">
        <v>0.99971542950568459</v>
      </c>
      <c r="K7097" s="62"/>
      <c r="L7097" s="65">
        <f t="shared" si="1000"/>
        <v>0.16101806239886249</v>
      </c>
      <c r="M7097" s="65">
        <f t="shared" si="1001"/>
        <v>0.12540764485636069</v>
      </c>
      <c r="N7097" s="65">
        <f t="shared" si="1002"/>
        <v>0.13105434513841077</v>
      </c>
      <c r="O7097" s="65">
        <f t="shared" si="1003"/>
        <v>8.5849435525750376E-2</v>
      </c>
      <c r="P7097" s="65">
        <f t="shared" si="1004"/>
        <v>7.2944406331129891E-2</v>
      </c>
      <c r="Q7097" s="65">
        <f t="shared" si="1005"/>
        <v>0.1555771161584486</v>
      </c>
      <c r="R7097" s="65">
        <f t="shared" si="1006"/>
        <v>9.1955186788416049E-2</v>
      </c>
      <c r="S7097" s="65">
        <f t="shared" si="1007"/>
        <v>0.17619380280262115</v>
      </c>
      <c r="T7097" s="66">
        <f>(L7097*'Football Field'!$F$4)+(M7097*'Football Field'!$F$5)+(N7097*'Football Field'!$F$6)+(O7097*'Football Field'!$F$7)+(P7097*'Football Field'!$F$8)+(Q7097*'Football Field'!$F$9)+(R7097*'Football Field'!$F$10)+(S7097*'Football Field'!$F$11)</f>
        <v>130950409.66996703</v>
      </c>
    </row>
    <row r="7098" spans="2:20" x14ac:dyDescent="0.3">
      <c r="B7098" s="62">
        <f t="shared" si="999"/>
        <v>7071</v>
      </c>
      <c r="C7098" s="62">
        <v>0.16675866208957413</v>
      </c>
      <c r="D7098" s="62">
        <v>0.2450113007898469</v>
      </c>
      <c r="E7098" s="62">
        <v>0.20390586209759898</v>
      </c>
      <c r="F7098" s="62">
        <v>0.92821028963462049</v>
      </c>
      <c r="G7098" s="62">
        <v>0.26433412981929483</v>
      </c>
      <c r="H7098" s="62">
        <v>0.83734325248157082</v>
      </c>
      <c r="I7098" s="62">
        <v>0.3392413726165483</v>
      </c>
      <c r="J7098" s="62">
        <v>0.78891522782896406</v>
      </c>
      <c r="K7098" s="62"/>
      <c r="L7098" s="65">
        <f t="shared" si="1000"/>
        <v>4.4189462330903095E-2</v>
      </c>
      <c r="M7098" s="65">
        <f t="shared" si="1001"/>
        <v>6.4925668695296007E-2</v>
      </c>
      <c r="N7098" s="65">
        <f t="shared" si="1002"/>
        <v>5.4033117676203245E-2</v>
      </c>
      <c r="O7098" s="65">
        <f t="shared" si="1003"/>
        <v>0.24596691479170926</v>
      </c>
      <c r="P7098" s="65">
        <f t="shared" si="1004"/>
        <v>7.0046034946883093E-2</v>
      </c>
      <c r="Q7098" s="65">
        <f t="shared" si="1005"/>
        <v>0.22188801259208252</v>
      </c>
      <c r="R7098" s="65">
        <f t="shared" si="1006"/>
        <v>8.989574315648137E-2</v>
      </c>
      <c r="S7098" s="65">
        <f t="shared" si="1007"/>
        <v>0.20905504581044143</v>
      </c>
      <c r="T7098" s="66">
        <f>(L7098*'Football Field'!$F$4)+(M7098*'Football Field'!$F$5)+(N7098*'Football Field'!$F$6)+(O7098*'Football Field'!$F$7)+(P7098*'Football Field'!$F$8)+(Q7098*'Football Field'!$F$9)+(R7098*'Football Field'!$F$10)+(S7098*'Football Field'!$F$11)</f>
        <v>130557847.42889468</v>
      </c>
    </row>
    <row r="7099" spans="2:20" x14ac:dyDescent="0.3">
      <c r="B7099" s="62">
        <f t="shared" si="999"/>
        <v>7072</v>
      </c>
      <c r="C7099" s="62">
        <v>0.70491987706477843</v>
      </c>
      <c r="D7099" s="62">
        <v>0.52277753271945293</v>
      </c>
      <c r="E7099" s="62">
        <v>0.44211819594387225</v>
      </c>
      <c r="F7099" s="62">
        <v>0.47306619839138142</v>
      </c>
      <c r="G7099" s="62">
        <v>0.2773350996520918</v>
      </c>
      <c r="H7099" s="62">
        <v>0.27121234387747428</v>
      </c>
      <c r="I7099" s="62">
        <v>9.9985512009914013E-2</v>
      </c>
      <c r="J7099" s="62">
        <v>0.24214201948018277</v>
      </c>
      <c r="K7099" s="62"/>
      <c r="L7099" s="65">
        <f t="shared" si="1000"/>
        <v>0.23237405078826909</v>
      </c>
      <c r="M7099" s="65">
        <f t="shared" si="1001"/>
        <v>0.1723315470191413</v>
      </c>
      <c r="N7099" s="65">
        <f t="shared" si="1002"/>
        <v>0.14574251551320394</v>
      </c>
      <c r="O7099" s="65">
        <f t="shared" si="1003"/>
        <v>0.15594440217651914</v>
      </c>
      <c r="P7099" s="65">
        <f t="shared" si="1004"/>
        <v>9.1422419240424754E-2</v>
      </c>
      <c r="Q7099" s="65">
        <f t="shared" si="1005"/>
        <v>8.9404077003773091E-2</v>
      </c>
      <c r="R7099" s="65">
        <f t="shared" si="1006"/>
        <v>3.2959828771785028E-2</v>
      </c>
      <c r="S7099" s="65">
        <f t="shared" si="1007"/>
        <v>7.9821159486883564E-2</v>
      </c>
      <c r="T7099" s="66">
        <f>(L7099*'Football Field'!$F$4)+(M7099*'Football Field'!$F$5)+(N7099*'Football Field'!$F$6)+(O7099*'Football Field'!$F$7)+(P7099*'Football Field'!$F$8)+(Q7099*'Football Field'!$F$9)+(R7099*'Football Field'!$F$10)+(S7099*'Football Field'!$F$11)</f>
        <v>123920390.4059023</v>
      </c>
    </row>
    <row r="7100" spans="2:20" x14ac:dyDescent="0.3">
      <c r="B7100" s="62">
        <f t="shared" si="999"/>
        <v>7073</v>
      </c>
      <c r="C7100" s="62">
        <v>0.9581070202933496</v>
      </c>
      <c r="D7100" s="62">
        <v>0.80483803924655228</v>
      </c>
      <c r="E7100" s="62">
        <v>0.57484582922893679</v>
      </c>
      <c r="F7100" s="62">
        <v>8.6783930401695075E-2</v>
      </c>
      <c r="G7100" s="62">
        <v>0.52358853170985853</v>
      </c>
      <c r="H7100" s="62">
        <v>0.78094351331068124</v>
      </c>
      <c r="I7100" s="62">
        <v>0.82683902884605742</v>
      </c>
      <c r="J7100" s="62">
        <v>0.48408772942896328</v>
      </c>
      <c r="K7100" s="62"/>
      <c r="L7100" s="65">
        <f t="shared" si="1000"/>
        <v>0.19009933108830071</v>
      </c>
      <c r="M7100" s="65">
        <f t="shared" si="1001"/>
        <v>0.1596890218467916</v>
      </c>
      <c r="N7100" s="65">
        <f t="shared" si="1002"/>
        <v>0.11405595126717906</v>
      </c>
      <c r="O7100" s="65">
        <f t="shared" si="1003"/>
        <v>1.7218918940312862E-2</v>
      </c>
      <c r="P7100" s="65">
        <f t="shared" si="1004"/>
        <v>0.10388592039861554</v>
      </c>
      <c r="Q7100" s="65">
        <f t="shared" si="1005"/>
        <v>0.1549480761060012</v>
      </c>
      <c r="R7100" s="65">
        <f t="shared" si="1006"/>
        <v>0.16405426843987683</v>
      </c>
      <c r="S7100" s="65">
        <f t="shared" si="1007"/>
        <v>9.6048511912922241E-2</v>
      </c>
      <c r="T7100" s="66">
        <f>(L7100*'Football Field'!$F$4)+(M7100*'Football Field'!$F$5)+(N7100*'Football Field'!$F$6)+(O7100*'Football Field'!$F$7)+(P7100*'Football Field'!$F$8)+(Q7100*'Football Field'!$F$9)+(R7100*'Football Field'!$F$10)+(S7100*'Football Field'!$F$11)</f>
        <v>141691981.63097116</v>
      </c>
    </row>
    <row r="7101" spans="2:20" x14ac:dyDescent="0.3">
      <c r="B7101" s="62">
        <f t="shared" si="999"/>
        <v>7074</v>
      </c>
      <c r="C7101" s="62">
        <v>0.15960968083968941</v>
      </c>
      <c r="D7101" s="62">
        <v>0.47980081830731602</v>
      </c>
      <c r="E7101" s="62">
        <v>0.38568250969863926</v>
      </c>
      <c r="F7101" s="62">
        <v>8.8323884395204777E-2</v>
      </c>
      <c r="G7101" s="62">
        <v>0.34342686505314446</v>
      </c>
      <c r="H7101" s="62">
        <v>0.46515349962382069</v>
      </c>
      <c r="I7101" s="62">
        <v>0.61322360345976124</v>
      </c>
      <c r="J7101" s="62">
        <v>4.6441177882976303E-2</v>
      </c>
      <c r="K7101" s="62"/>
      <c r="L7101" s="65">
        <f t="shared" si="1000"/>
        <v>6.1824390029535138E-2</v>
      </c>
      <c r="M7101" s="65">
        <f t="shared" si="1001"/>
        <v>0.18584958488398512</v>
      </c>
      <c r="N7101" s="65">
        <f t="shared" si="1002"/>
        <v>0.14939310561699537</v>
      </c>
      <c r="O7101" s="65">
        <f t="shared" si="1003"/>
        <v>3.4212024289787674E-2</v>
      </c>
      <c r="P7101" s="65">
        <f t="shared" si="1004"/>
        <v>0.13302549281450871</v>
      </c>
      <c r="Q7101" s="65">
        <f t="shared" si="1005"/>
        <v>0.18017598452082886</v>
      </c>
      <c r="R7101" s="65">
        <f t="shared" si="1006"/>
        <v>0.23753054975212898</v>
      </c>
      <c r="S7101" s="65">
        <f t="shared" si="1007"/>
        <v>1.7988868092230284E-2</v>
      </c>
      <c r="T7101" s="66">
        <f>(L7101*'Football Field'!$F$4)+(M7101*'Football Field'!$F$5)+(N7101*'Football Field'!$F$6)+(O7101*'Football Field'!$F$7)+(P7101*'Football Field'!$F$8)+(Q7101*'Football Field'!$F$9)+(R7101*'Football Field'!$F$10)+(S7101*'Football Field'!$F$11)</f>
        <v>155253461.15306291</v>
      </c>
    </row>
    <row r="7102" spans="2:20" x14ac:dyDescent="0.3">
      <c r="B7102" s="62">
        <f t="shared" si="999"/>
        <v>7075</v>
      </c>
      <c r="C7102" s="62">
        <v>0.93668152673872185</v>
      </c>
      <c r="D7102" s="62">
        <v>0.92730902644764224</v>
      </c>
      <c r="E7102" s="62">
        <v>0.61299912556496672</v>
      </c>
      <c r="F7102" s="62">
        <v>0.2568801447198833</v>
      </c>
      <c r="G7102" s="62">
        <v>0.97312403318850493</v>
      </c>
      <c r="H7102" s="62">
        <v>0.38406985441004737</v>
      </c>
      <c r="I7102" s="62">
        <v>0.22328734624838964</v>
      </c>
      <c r="J7102" s="62">
        <v>0.15962008830547703</v>
      </c>
      <c r="K7102" s="62"/>
      <c r="L7102" s="65">
        <f t="shared" si="1000"/>
        <v>0.20936244250367339</v>
      </c>
      <c r="M7102" s="65">
        <f t="shared" si="1001"/>
        <v>0.20726754739013481</v>
      </c>
      <c r="N7102" s="65">
        <f t="shared" si="1002"/>
        <v>0.13701454605146315</v>
      </c>
      <c r="O7102" s="65">
        <f t="shared" si="1003"/>
        <v>5.7416585033446023E-2</v>
      </c>
      <c r="P7102" s="65">
        <f t="shared" si="1004"/>
        <v>0.21750789209724769</v>
      </c>
      <c r="Q7102" s="65">
        <f t="shared" si="1005"/>
        <v>8.5845402643183855E-2</v>
      </c>
      <c r="R7102" s="65">
        <f t="shared" si="1006"/>
        <v>4.9908088134811894E-2</v>
      </c>
      <c r="S7102" s="65">
        <f t="shared" si="1007"/>
        <v>3.5677496146039031E-2</v>
      </c>
      <c r="T7102" s="66">
        <f>(L7102*'Football Field'!$F$4)+(M7102*'Football Field'!$F$5)+(N7102*'Football Field'!$F$6)+(O7102*'Football Field'!$F$7)+(P7102*'Football Field'!$F$8)+(Q7102*'Football Field'!$F$9)+(R7102*'Football Field'!$F$10)+(S7102*'Football Field'!$F$11)</f>
        <v>135338735.18637562</v>
      </c>
    </row>
    <row r="7103" spans="2:20" x14ac:dyDescent="0.3">
      <c r="B7103" s="62">
        <f t="shared" si="999"/>
        <v>7076</v>
      </c>
      <c r="C7103" s="62">
        <v>0.71766857547069707</v>
      </c>
      <c r="D7103" s="62">
        <v>0.33074617918603788</v>
      </c>
      <c r="E7103" s="62">
        <v>0.8634265698906215</v>
      </c>
      <c r="F7103" s="62">
        <v>0.28956315313242487</v>
      </c>
      <c r="G7103" s="62">
        <v>0.74356262262329065</v>
      </c>
      <c r="H7103" s="62">
        <v>0.33138814044646692</v>
      </c>
      <c r="I7103" s="62">
        <v>0.49016181772630574</v>
      </c>
      <c r="J7103" s="62">
        <v>0.46468836467901564</v>
      </c>
      <c r="K7103" s="62"/>
      <c r="L7103" s="65">
        <f t="shared" si="1000"/>
        <v>0.16961326707120522</v>
      </c>
      <c r="M7103" s="65">
        <f t="shared" si="1001"/>
        <v>7.8168310471541186E-2</v>
      </c>
      <c r="N7103" s="65">
        <f t="shared" si="1002"/>
        <v>0.20406160503709031</v>
      </c>
      <c r="O7103" s="65">
        <f t="shared" si="1003"/>
        <v>6.8435144166676162E-2</v>
      </c>
      <c r="P7103" s="65">
        <f t="shared" si="1004"/>
        <v>0.17573304726691277</v>
      </c>
      <c r="Q7103" s="65">
        <f t="shared" si="1005"/>
        <v>7.8320031127058404E-2</v>
      </c>
      <c r="R7103" s="65">
        <f t="shared" si="1006"/>
        <v>0.11584448607575111</v>
      </c>
      <c r="S7103" s="65">
        <f t="shared" si="1007"/>
        <v>0.10982410878376497</v>
      </c>
      <c r="T7103" s="66">
        <f>(L7103*'Football Field'!$F$4)+(M7103*'Football Field'!$F$5)+(N7103*'Football Field'!$F$6)+(O7103*'Football Field'!$F$7)+(P7103*'Football Field'!$F$8)+(Q7103*'Football Field'!$F$9)+(R7103*'Football Field'!$F$10)+(S7103*'Football Field'!$F$11)</f>
        <v>144076958.26427606</v>
      </c>
    </row>
    <row r="7104" spans="2:20" x14ac:dyDescent="0.3">
      <c r="B7104" s="62">
        <f t="shared" si="999"/>
        <v>7077</v>
      </c>
      <c r="C7104" s="62">
        <v>8.4225190260677318E-2</v>
      </c>
      <c r="D7104" s="62">
        <v>0.99310898692966765</v>
      </c>
      <c r="E7104" s="62">
        <v>0.84056833876784487</v>
      </c>
      <c r="F7104" s="62">
        <v>0.76167381068838003</v>
      </c>
      <c r="G7104" s="62">
        <v>0.12849358696751778</v>
      </c>
      <c r="H7104" s="62">
        <v>0.97819856291024887</v>
      </c>
      <c r="I7104" s="62">
        <v>0.50492909268409591</v>
      </c>
      <c r="J7104" s="62">
        <v>0.40849088666565103</v>
      </c>
      <c r="K7104" s="62"/>
      <c r="L7104" s="65">
        <f t="shared" si="1000"/>
        <v>1.792144118732068E-2</v>
      </c>
      <c r="M7104" s="65">
        <f t="shared" si="1001"/>
        <v>0.21131379159577968</v>
      </c>
      <c r="N7104" s="65">
        <f t="shared" si="1002"/>
        <v>0.1788561830555446</v>
      </c>
      <c r="O7104" s="65">
        <f t="shared" si="1003"/>
        <v>0.16206900049648465</v>
      </c>
      <c r="P7104" s="65">
        <f t="shared" si="1004"/>
        <v>2.7340873373620161E-2</v>
      </c>
      <c r="Q7104" s="65">
        <f t="shared" si="1005"/>
        <v>0.20814115065172253</v>
      </c>
      <c r="R7104" s="65">
        <f t="shared" si="1006"/>
        <v>0.10743884353716919</v>
      </c>
      <c r="S7104" s="65">
        <f t="shared" si="1007"/>
        <v>8.691871610235849E-2</v>
      </c>
      <c r="T7104" s="66">
        <f>(L7104*'Football Field'!$F$4)+(M7104*'Football Field'!$F$5)+(N7104*'Football Field'!$F$6)+(O7104*'Football Field'!$F$7)+(P7104*'Football Field'!$F$8)+(Q7104*'Football Field'!$F$9)+(R7104*'Football Field'!$F$10)+(S7104*'Football Field'!$F$11)</f>
        <v>130874619.34730628</v>
      </c>
    </row>
    <row r="7105" spans="2:20" x14ac:dyDescent="0.3">
      <c r="B7105" s="62">
        <f t="shared" si="999"/>
        <v>7078</v>
      </c>
      <c r="C7105" s="62">
        <v>7.3272713188170968E-2</v>
      </c>
      <c r="D7105" s="62">
        <v>0.73452150360641288</v>
      </c>
      <c r="E7105" s="62">
        <v>0.46546965250266781</v>
      </c>
      <c r="F7105" s="62">
        <v>0.27705431227366972</v>
      </c>
      <c r="G7105" s="62">
        <v>0.57418791988483209</v>
      </c>
      <c r="H7105" s="62">
        <v>2.9752816229046353E-2</v>
      </c>
      <c r="I7105" s="62">
        <v>0.19573599567048272</v>
      </c>
      <c r="J7105" s="62">
        <v>0.13963039313928727</v>
      </c>
      <c r="K7105" s="62"/>
      <c r="L7105" s="65">
        <f t="shared" si="1000"/>
        <v>2.9431221235190631E-2</v>
      </c>
      <c r="M7105" s="65">
        <f t="shared" si="1001"/>
        <v>0.29503295202306179</v>
      </c>
      <c r="N7105" s="65">
        <f t="shared" si="1002"/>
        <v>0.18696373759072046</v>
      </c>
      <c r="O7105" s="65">
        <f t="shared" si="1003"/>
        <v>0.11128353794883551</v>
      </c>
      <c r="P7105" s="65">
        <f t="shared" si="1004"/>
        <v>0.23063226357274516</v>
      </c>
      <c r="Q7105" s="65">
        <f t="shared" si="1005"/>
        <v>1.1950720516630178E-2</v>
      </c>
      <c r="R7105" s="65">
        <f t="shared" si="1006"/>
        <v>7.8620664386675101E-2</v>
      </c>
      <c r="S7105" s="65">
        <f t="shared" si="1007"/>
        <v>5.6084902726141139E-2</v>
      </c>
      <c r="T7105" s="66">
        <f>(L7105*'Football Field'!$F$4)+(M7105*'Football Field'!$F$5)+(N7105*'Football Field'!$F$6)+(O7105*'Football Field'!$F$7)+(P7105*'Football Field'!$F$8)+(Q7105*'Football Field'!$F$9)+(R7105*'Football Field'!$F$10)+(S7105*'Football Field'!$F$11)</f>
        <v>142833718.91051361</v>
      </c>
    </row>
    <row r="7106" spans="2:20" x14ac:dyDescent="0.3">
      <c r="B7106" s="62">
        <f t="shared" si="999"/>
        <v>7079</v>
      </c>
      <c r="C7106" s="62">
        <v>0.77913622010352135</v>
      </c>
      <c r="D7106" s="62">
        <v>0.59195490085754732</v>
      </c>
      <c r="E7106" s="62">
        <v>0.81072330305614315</v>
      </c>
      <c r="F7106" s="62">
        <v>0.57591013998686591</v>
      </c>
      <c r="G7106" s="62">
        <v>0.42185780879440382</v>
      </c>
      <c r="H7106" s="62">
        <v>0.18751374698384882</v>
      </c>
      <c r="I7106" s="62">
        <v>0.36263473090715592</v>
      </c>
      <c r="J7106" s="62">
        <v>0.64427605187686399</v>
      </c>
      <c r="K7106" s="62"/>
      <c r="L7106" s="65">
        <f t="shared" si="1000"/>
        <v>0.1781287129762828</v>
      </c>
      <c r="M7106" s="65">
        <f t="shared" si="1001"/>
        <v>0.13533469746246421</v>
      </c>
      <c r="N7106" s="65">
        <f t="shared" si="1002"/>
        <v>0.18535025689613552</v>
      </c>
      <c r="O7106" s="65">
        <f t="shared" si="1003"/>
        <v>0.13166649088938645</v>
      </c>
      <c r="P7106" s="65">
        <f t="shared" si="1004"/>
        <v>9.6446534765843223E-2</v>
      </c>
      <c r="Q7106" s="65">
        <f t="shared" si="1005"/>
        <v>4.2870016248449286E-2</v>
      </c>
      <c r="R7106" s="65">
        <f t="shared" si="1006"/>
        <v>8.2906757804700332E-2</v>
      </c>
      <c r="S7106" s="65">
        <f t="shared" si="1007"/>
        <v>0.147296532956738</v>
      </c>
      <c r="T7106" s="66">
        <f>(L7106*'Football Field'!$F$4)+(M7106*'Football Field'!$F$5)+(N7106*'Football Field'!$F$6)+(O7106*'Football Field'!$F$7)+(P7106*'Football Field'!$F$8)+(Q7106*'Football Field'!$F$9)+(R7106*'Football Field'!$F$10)+(S7106*'Football Field'!$F$11)</f>
        <v>133031365.57890135</v>
      </c>
    </row>
    <row r="7107" spans="2:20" x14ac:dyDescent="0.3">
      <c r="B7107" s="62">
        <f t="shared" si="999"/>
        <v>7080</v>
      </c>
      <c r="C7107" s="62">
        <v>0.69021149952142724</v>
      </c>
      <c r="D7107" s="62">
        <v>0.16288280954184708</v>
      </c>
      <c r="E7107" s="62">
        <v>0.67419775498446366</v>
      </c>
      <c r="F7107" s="62">
        <v>0.13165013840783346</v>
      </c>
      <c r="G7107" s="62">
        <v>0.28549663606509346</v>
      </c>
      <c r="H7107" s="62">
        <v>0.90920775540529841</v>
      </c>
      <c r="I7107" s="62">
        <v>0.16185856107245999</v>
      </c>
      <c r="J7107" s="62">
        <v>0.74926155137094153</v>
      </c>
      <c r="K7107" s="62"/>
      <c r="L7107" s="65">
        <f t="shared" si="1000"/>
        <v>0.18333446753917132</v>
      </c>
      <c r="M7107" s="65">
        <f t="shared" si="1001"/>
        <v>4.3265047278036171E-2</v>
      </c>
      <c r="N7107" s="65">
        <f t="shared" si="1002"/>
        <v>0.17908088536902758</v>
      </c>
      <c r="O7107" s="65">
        <f t="shared" si="1003"/>
        <v>3.4969003042101689E-2</v>
      </c>
      <c r="P7107" s="65">
        <f t="shared" si="1004"/>
        <v>7.5833818754846141E-2</v>
      </c>
      <c r="Q7107" s="65">
        <f t="shared" si="1005"/>
        <v>0.24150440819269592</v>
      </c>
      <c r="R7107" s="65">
        <f t="shared" si="1006"/>
        <v>4.2992985673885716E-2</v>
      </c>
      <c r="S7107" s="65">
        <f t="shared" si="1007"/>
        <v>0.19901938415023551</v>
      </c>
      <c r="T7107" s="66">
        <f>(L7107*'Football Field'!$F$4)+(M7107*'Football Field'!$F$5)+(N7107*'Football Field'!$F$6)+(O7107*'Football Field'!$F$7)+(P7107*'Football Field'!$F$8)+(Q7107*'Football Field'!$F$9)+(R7107*'Football Field'!$F$10)+(S7107*'Football Field'!$F$11)</f>
        <v>125617545.87926324</v>
      </c>
    </row>
    <row r="7108" spans="2:20" x14ac:dyDescent="0.3">
      <c r="B7108" s="62">
        <f t="shared" si="999"/>
        <v>7081</v>
      </c>
      <c r="C7108" s="62">
        <v>6.988628397051222E-2</v>
      </c>
      <c r="D7108" s="62">
        <v>0.13236644775239215</v>
      </c>
      <c r="E7108" s="62">
        <v>0.83115975904511252</v>
      </c>
      <c r="F7108" s="62">
        <v>4.803596961138068E-2</v>
      </c>
      <c r="G7108" s="62">
        <v>0.10883464037440005</v>
      </c>
      <c r="H7108" s="62">
        <v>0.74039901371898298</v>
      </c>
      <c r="I7108" s="62">
        <v>0.9009824647750716</v>
      </c>
      <c r="J7108" s="62">
        <v>0.70825236236959987</v>
      </c>
      <c r="K7108" s="62"/>
      <c r="L7108" s="65">
        <f t="shared" si="1000"/>
        <v>1.9742351338497763E-2</v>
      </c>
      <c r="M7108" s="65">
        <f t="shared" si="1001"/>
        <v>3.7392529241635684E-2</v>
      </c>
      <c r="N7108" s="65">
        <f t="shared" si="1002"/>
        <v>0.2347964013713103</v>
      </c>
      <c r="O7108" s="65">
        <f t="shared" si="1003"/>
        <v>1.356980132687299E-2</v>
      </c>
      <c r="P7108" s="65">
        <f t="shared" si="1004"/>
        <v>3.074497005702951E-2</v>
      </c>
      <c r="Q7108" s="65">
        <f t="shared" si="1005"/>
        <v>0.20915717117946875</v>
      </c>
      <c r="R7108" s="65">
        <f t="shared" si="1006"/>
        <v>0.25452079233344849</v>
      </c>
      <c r="S7108" s="65">
        <f t="shared" si="1007"/>
        <v>0.20007598315173647</v>
      </c>
      <c r="T7108" s="66">
        <f>(L7108*'Football Field'!$F$4)+(M7108*'Football Field'!$F$5)+(N7108*'Football Field'!$F$6)+(O7108*'Football Field'!$F$7)+(P7108*'Football Field'!$F$8)+(Q7108*'Football Field'!$F$9)+(R7108*'Football Field'!$F$10)+(S7108*'Football Field'!$F$11)</f>
        <v>153401343.00139651</v>
      </c>
    </row>
    <row r="7109" spans="2:20" x14ac:dyDescent="0.3">
      <c r="B7109" s="62">
        <f t="shared" si="999"/>
        <v>7082</v>
      </c>
      <c r="C7109" s="62">
        <v>0.73619179923534817</v>
      </c>
      <c r="D7109" s="62">
        <v>0.33899466952341217</v>
      </c>
      <c r="E7109" s="62">
        <v>0.76822376098846212</v>
      </c>
      <c r="F7109" s="62">
        <v>0.94787060338398565</v>
      </c>
      <c r="G7109" s="62">
        <v>0.88764651495709013</v>
      </c>
      <c r="H7109" s="62">
        <v>0.96187039625893866</v>
      </c>
      <c r="I7109" s="62">
        <v>0.89332575636091338</v>
      </c>
      <c r="J7109" s="62">
        <v>0.60334211654284353</v>
      </c>
      <c r="K7109" s="62"/>
      <c r="L7109" s="65">
        <f t="shared" si="1000"/>
        <v>0.11995045596118431</v>
      </c>
      <c r="M7109" s="65">
        <f t="shared" si="1001"/>
        <v>5.5233656799734528E-2</v>
      </c>
      <c r="N7109" s="65">
        <f t="shared" si="1002"/>
        <v>0.12516954210369233</v>
      </c>
      <c r="O7109" s="65">
        <f t="shared" si="1003"/>
        <v>0.15444006736587512</v>
      </c>
      <c r="P7109" s="65">
        <f t="shared" si="1004"/>
        <v>0.14462753362921033</v>
      </c>
      <c r="Q7109" s="65">
        <f t="shared" si="1005"/>
        <v>0.15672110546010132</v>
      </c>
      <c r="R7109" s="65">
        <f t="shared" si="1006"/>
        <v>0.14555287346131632</v>
      </c>
      <c r="S7109" s="65">
        <f t="shared" si="1007"/>
        <v>9.8304765218885898E-2</v>
      </c>
      <c r="T7109" s="66">
        <f>(L7109*'Football Field'!$F$4)+(M7109*'Football Field'!$F$5)+(N7109*'Football Field'!$F$6)+(O7109*'Football Field'!$F$7)+(P7109*'Football Field'!$F$8)+(Q7109*'Football Field'!$F$9)+(R7109*'Football Field'!$F$10)+(S7109*'Football Field'!$F$11)</f>
        <v>144418750.80007794</v>
      </c>
    </row>
    <row r="7110" spans="2:20" x14ac:dyDescent="0.3">
      <c r="B7110" s="62">
        <f t="shared" si="999"/>
        <v>7083</v>
      </c>
      <c r="C7110" s="62">
        <v>0.70367991573570399</v>
      </c>
      <c r="D7110" s="62">
        <v>0.21224535245906317</v>
      </c>
      <c r="E7110" s="62">
        <v>0.898999356727744</v>
      </c>
      <c r="F7110" s="62">
        <v>7.3738611036204049E-2</v>
      </c>
      <c r="G7110" s="62">
        <v>8.2105730431057622E-2</v>
      </c>
      <c r="H7110" s="62">
        <v>0.64243775770347678</v>
      </c>
      <c r="I7110" s="62">
        <v>0.71062121492436259</v>
      </c>
      <c r="J7110" s="62">
        <v>0.93153122437169578</v>
      </c>
      <c r="K7110" s="62"/>
      <c r="L7110" s="65">
        <f t="shared" si="1000"/>
        <v>0.16536322522191926</v>
      </c>
      <c r="M7110" s="65">
        <f t="shared" si="1001"/>
        <v>4.9877188812897766E-2</v>
      </c>
      <c r="N7110" s="65">
        <f t="shared" si="1002"/>
        <v>0.21126286224256313</v>
      </c>
      <c r="O7110" s="65">
        <f t="shared" si="1003"/>
        <v>1.7328410647592139E-2</v>
      </c>
      <c r="P7110" s="65">
        <f t="shared" si="1004"/>
        <v>1.9294665215911427E-2</v>
      </c>
      <c r="Q7110" s="65">
        <f t="shared" si="1005"/>
        <v>0.15097145341588231</v>
      </c>
      <c r="R7110" s="65">
        <f t="shared" si="1006"/>
        <v>0.16699441519252797</v>
      </c>
      <c r="S7110" s="65">
        <f t="shared" si="1007"/>
        <v>0.21890777925070606</v>
      </c>
      <c r="T7110" s="66">
        <f>(L7110*'Football Field'!$F$4)+(M7110*'Football Field'!$F$5)+(N7110*'Football Field'!$F$6)+(O7110*'Football Field'!$F$7)+(P7110*'Football Field'!$F$8)+(Q7110*'Football Field'!$F$9)+(R7110*'Football Field'!$F$10)+(S7110*'Football Field'!$F$11)</f>
        <v>139131033.77774322</v>
      </c>
    </row>
    <row r="7111" spans="2:20" x14ac:dyDescent="0.3">
      <c r="B7111" s="62">
        <f t="shared" si="999"/>
        <v>7084</v>
      </c>
      <c r="C7111" s="62">
        <v>0.97554096924783318</v>
      </c>
      <c r="D7111" s="62">
        <v>0.63480917488253208</v>
      </c>
      <c r="E7111" s="62">
        <v>0.54406339754659194</v>
      </c>
      <c r="F7111" s="62">
        <v>0.8333628255447797</v>
      </c>
      <c r="G7111" s="62">
        <v>0.29765565301076902</v>
      </c>
      <c r="H7111" s="62">
        <v>0.61978058018315629</v>
      </c>
      <c r="I7111" s="62">
        <v>0.7448707712480962</v>
      </c>
      <c r="J7111" s="62">
        <v>0.85612652324201688</v>
      </c>
      <c r="K7111" s="62"/>
      <c r="L7111" s="65">
        <f t="shared" si="1000"/>
        <v>0.17717104648523885</v>
      </c>
      <c r="M7111" s="65">
        <f t="shared" si="1001"/>
        <v>0.11528967965239457</v>
      </c>
      <c r="N7111" s="65">
        <f t="shared" si="1002"/>
        <v>9.8809055217809166E-2</v>
      </c>
      <c r="O7111" s="65">
        <f t="shared" si="1003"/>
        <v>0.15134962913705646</v>
      </c>
      <c r="P7111" s="65">
        <f t="shared" si="1004"/>
        <v>5.4058174078353512E-2</v>
      </c>
      <c r="Q7111" s="65">
        <f t="shared" si="1005"/>
        <v>0.11256028956625204</v>
      </c>
      <c r="R7111" s="65">
        <f t="shared" si="1006"/>
        <v>0.13527831039227806</v>
      </c>
      <c r="S7111" s="65">
        <f t="shared" si="1007"/>
        <v>0.15548381547061735</v>
      </c>
      <c r="T7111" s="66">
        <f>(L7111*'Football Field'!$F$4)+(M7111*'Football Field'!$F$5)+(N7111*'Football Field'!$F$6)+(O7111*'Football Field'!$F$7)+(P7111*'Football Field'!$F$8)+(Q7111*'Football Field'!$F$9)+(R7111*'Football Field'!$F$10)+(S7111*'Football Field'!$F$11)</f>
        <v>134831678.20413816</v>
      </c>
    </row>
    <row r="7112" spans="2:20" x14ac:dyDescent="0.3">
      <c r="B7112" s="62">
        <f t="shared" si="999"/>
        <v>7085</v>
      </c>
      <c r="C7112" s="62">
        <v>0.31794215913781065</v>
      </c>
      <c r="D7112" s="62">
        <v>5.9610882849221891E-2</v>
      </c>
      <c r="E7112" s="62">
        <v>0.57470808747157487</v>
      </c>
      <c r="F7112" s="62">
        <v>0.10195239896220765</v>
      </c>
      <c r="G7112" s="62">
        <v>0.69511466078850304</v>
      </c>
      <c r="H7112" s="62">
        <v>0.5970158155169053</v>
      </c>
      <c r="I7112" s="62">
        <v>0.5050507353695558</v>
      </c>
      <c r="J7112" s="62">
        <v>0.45624897554263788</v>
      </c>
      <c r="K7112" s="62"/>
      <c r="L7112" s="65">
        <f t="shared" si="1000"/>
        <v>9.6123460224749102E-2</v>
      </c>
      <c r="M7112" s="65">
        <f t="shared" si="1001"/>
        <v>1.8022159571595892E-2</v>
      </c>
      <c r="N7112" s="65">
        <f t="shared" si="1002"/>
        <v>0.17375150919501287</v>
      </c>
      <c r="O7112" s="65">
        <f t="shared" si="1003"/>
        <v>3.0823271103892023E-2</v>
      </c>
      <c r="P7112" s="65">
        <f t="shared" si="1004"/>
        <v>0.21015403125252782</v>
      </c>
      <c r="Q7112" s="65">
        <f t="shared" si="1005"/>
        <v>0.18049580512382174</v>
      </c>
      <c r="R7112" s="65">
        <f t="shared" si="1006"/>
        <v>0.15269200034504765</v>
      </c>
      <c r="S7112" s="65">
        <f t="shared" si="1007"/>
        <v>0.13793776318335305</v>
      </c>
      <c r="T7112" s="66">
        <f>(L7112*'Football Field'!$F$4)+(M7112*'Football Field'!$F$5)+(N7112*'Football Field'!$F$6)+(O7112*'Football Field'!$F$7)+(P7112*'Football Field'!$F$8)+(Q7112*'Football Field'!$F$9)+(R7112*'Football Field'!$F$10)+(S7112*'Football Field'!$F$11)</f>
        <v>151715171.32137808</v>
      </c>
    </row>
    <row r="7113" spans="2:20" x14ac:dyDescent="0.3">
      <c r="B7113" s="62">
        <f t="shared" si="999"/>
        <v>7086</v>
      </c>
      <c r="C7113" s="62">
        <v>6.945524935858205E-2</v>
      </c>
      <c r="D7113" s="62">
        <v>0.77891215022260807</v>
      </c>
      <c r="E7113" s="62">
        <v>0.59045077138604452</v>
      </c>
      <c r="F7113" s="62">
        <v>0.90291930413923449</v>
      </c>
      <c r="G7113" s="62">
        <v>0.33191447852335776</v>
      </c>
      <c r="H7113" s="62">
        <v>0.9847584340333847</v>
      </c>
      <c r="I7113" s="62">
        <v>0.32137861154995928</v>
      </c>
      <c r="J7113" s="62">
        <v>0.76294801437071758</v>
      </c>
      <c r="K7113" s="62"/>
      <c r="L7113" s="65">
        <f t="shared" si="1000"/>
        <v>1.464455000554577E-2</v>
      </c>
      <c r="M7113" s="65">
        <f t="shared" si="1001"/>
        <v>0.16423262516806025</v>
      </c>
      <c r="N7113" s="65">
        <f t="shared" si="1002"/>
        <v>0.12449578580783791</v>
      </c>
      <c r="O7113" s="65">
        <f t="shared" si="1003"/>
        <v>0.19037937409414488</v>
      </c>
      <c r="P7113" s="65">
        <f t="shared" si="1004"/>
        <v>6.9983740943827685E-2</v>
      </c>
      <c r="Q7113" s="65">
        <f t="shared" si="1005"/>
        <v>0.20763504938454178</v>
      </c>
      <c r="R7113" s="65">
        <f t="shared" si="1006"/>
        <v>6.776226694195446E-2</v>
      </c>
      <c r="S7113" s="65">
        <f t="shared" si="1007"/>
        <v>0.16086660765408742</v>
      </c>
      <c r="T7113" s="66">
        <f>(L7113*'Football Field'!$F$4)+(M7113*'Football Field'!$F$5)+(N7113*'Football Field'!$F$6)+(O7113*'Football Field'!$F$7)+(P7113*'Football Field'!$F$8)+(Q7113*'Football Field'!$F$9)+(R7113*'Football Field'!$F$10)+(S7113*'Football Field'!$F$11)</f>
        <v>128381162.11123018</v>
      </c>
    </row>
    <row r="7114" spans="2:20" x14ac:dyDescent="0.3">
      <c r="B7114" s="62">
        <f t="shared" si="999"/>
        <v>7087</v>
      </c>
      <c r="C7114" s="62">
        <v>0.26845671682799899</v>
      </c>
      <c r="D7114" s="62">
        <v>0.64146948782354429</v>
      </c>
      <c r="E7114" s="62">
        <v>0.28402312686743236</v>
      </c>
      <c r="F7114" s="62">
        <v>0.69905645727054455</v>
      </c>
      <c r="G7114" s="62">
        <v>0.61952677618038787</v>
      </c>
      <c r="H7114" s="62">
        <v>0.18986026069672668</v>
      </c>
      <c r="I7114" s="62">
        <v>0.55100012439357915</v>
      </c>
      <c r="J7114" s="62">
        <v>0.75053208534493909</v>
      </c>
      <c r="K7114" s="62"/>
      <c r="L7114" s="65">
        <f t="shared" si="1000"/>
        <v>6.7048387383415162E-2</v>
      </c>
      <c r="M7114" s="65">
        <f t="shared" si="1001"/>
        <v>0.16021016431408652</v>
      </c>
      <c r="N7114" s="65">
        <f t="shared" si="1002"/>
        <v>7.0936174967294902E-2</v>
      </c>
      <c r="O7114" s="65">
        <f t="shared" si="1003"/>
        <v>0.17459279359355132</v>
      </c>
      <c r="P7114" s="65">
        <f t="shared" si="1004"/>
        <v>0.15472986399649177</v>
      </c>
      <c r="Q7114" s="65">
        <f t="shared" si="1005"/>
        <v>4.7418535316687042E-2</v>
      </c>
      <c r="R7114" s="65">
        <f t="shared" si="1006"/>
        <v>0.13761499516631784</v>
      </c>
      <c r="S7114" s="65">
        <f t="shared" si="1007"/>
        <v>0.1874490852621554</v>
      </c>
      <c r="T7114" s="66">
        <f>(L7114*'Football Field'!$F$4)+(M7114*'Football Field'!$F$5)+(N7114*'Football Field'!$F$6)+(O7114*'Football Field'!$F$7)+(P7114*'Football Field'!$F$8)+(Q7114*'Football Field'!$F$9)+(R7114*'Football Field'!$F$10)+(S7114*'Football Field'!$F$11)</f>
        <v>143479816.88017198</v>
      </c>
    </row>
    <row r="7115" spans="2:20" x14ac:dyDescent="0.3">
      <c r="B7115" s="62">
        <f t="shared" si="999"/>
        <v>7088</v>
      </c>
      <c r="C7115" s="62">
        <v>0.72859686747583297</v>
      </c>
      <c r="D7115" s="62">
        <v>0.79498894689557353</v>
      </c>
      <c r="E7115" s="62">
        <v>0.37181019310894436</v>
      </c>
      <c r="F7115" s="62">
        <v>0.44499080940969671</v>
      </c>
      <c r="G7115" s="62">
        <v>0.52614966723024714</v>
      </c>
      <c r="H7115" s="62">
        <v>0.45903362983005469</v>
      </c>
      <c r="I7115" s="62">
        <v>0.51393561465414594</v>
      </c>
      <c r="J7115" s="62">
        <v>0.47297071005879088</v>
      </c>
      <c r="K7115" s="62"/>
      <c r="L7115" s="65">
        <f t="shared" si="1000"/>
        <v>0.16895092131834857</v>
      </c>
      <c r="M7115" s="65">
        <f t="shared" si="1001"/>
        <v>0.18434627022379552</v>
      </c>
      <c r="N7115" s="65">
        <f t="shared" si="1002"/>
        <v>8.6217327421316242E-2</v>
      </c>
      <c r="O7115" s="65">
        <f t="shared" si="1003"/>
        <v>0.10318683840685004</v>
      </c>
      <c r="P7115" s="65">
        <f t="shared" si="1004"/>
        <v>0.12200638651914229</v>
      </c>
      <c r="Q7115" s="65">
        <f t="shared" si="1005"/>
        <v>0.10644316238220161</v>
      </c>
      <c r="R7115" s="65">
        <f t="shared" si="1006"/>
        <v>0.1191741269694792</v>
      </c>
      <c r="S7115" s="65">
        <f t="shared" si="1007"/>
        <v>0.1096749667588665</v>
      </c>
      <c r="T7115" s="66">
        <f>(L7115*'Football Field'!$F$4)+(M7115*'Football Field'!$F$5)+(N7115*'Football Field'!$F$6)+(O7115*'Football Field'!$F$7)+(P7115*'Football Field'!$F$8)+(Q7115*'Football Field'!$F$9)+(R7115*'Football Field'!$F$10)+(S7115*'Football Field'!$F$11)</f>
        <v>136959523.21293432</v>
      </c>
    </row>
    <row r="7116" spans="2:20" x14ac:dyDescent="0.3">
      <c r="B7116" s="62">
        <f t="shared" si="999"/>
        <v>7089</v>
      </c>
      <c r="C7116" s="62">
        <v>0.46839850096808</v>
      </c>
      <c r="D7116" s="62">
        <v>0.35310415386264349</v>
      </c>
      <c r="E7116" s="62">
        <v>0.37138800529457372</v>
      </c>
      <c r="F7116" s="62">
        <v>0.29975320482415013</v>
      </c>
      <c r="G7116" s="62">
        <v>0.27076621487766794</v>
      </c>
      <c r="H7116" s="62">
        <v>0.7205389276936276</v>
      </c>
      <c r="I7116" s="62">
        <v>0.16064518458199795</v>
      </c>
      <c r="J7116" s="62">
        <v>0.35323771617778388</v>
      </c>
      <c r="K7116" s="62"/>
      <c r="L7116" s="65">
        <f t="shared" si="1000"/>
        <v>0.15624575202975297</v>
      </c>
      <c r="M7116" s="65">
        <f t="shared" si="1001"/>
        <v>0.11778650860553902</v>
      </c>
      <c r="N7116" s="65">
        <f t="shared" si="1002"/>
        <v>0.12388553349797116</v>
      </c>
      <c r="O7116" s="65">
        <f t="shared" si="1003"/>
        <v>9.9989997436540884E-2</v>
      </c>
      <c r="P7116" s="65">
        <f t="shared" si="1004"/>
        <v>9.0320679464971104E-2</v>
      </c>
      <c r="Q7116" s="65">
        <f t="shared" si="1005"/>
        <v>0.24035334526374738</v>
      </c>
      <c r="R7116" s="65">
        <f t="shared" si="1006"/>
        <v>5.3587122125916556E-2</v>
      </c>
      <c r="S7116" s="65">
        <f t="shared" si="1007"/>
        <v>0.11783106157556095</v>
      </c>
      <c r="T7116" s="66">
        <f>(L7116*'Football Field'!$F$4)+(M7116*'Football Field'!$F$5)+(N7116*'Football Field'!$F$6)+(O7116*'Football Field'!$F$7)+(P7116*'Football Field'!$F$8)+(Q7116*'Football Field'!$F$9)+(R7116*'Football Field'!$F$10)+(S7116*'Football Field'!$F$11)</f>
        <v>126556538.00032392</v>
      </c>
    </row>
    <row r="7117" spans="2:20" x14ac:dyDescent="0.3">
      <c r="B7117" s="62">
        <f t="shared" si="999"/>
        <v>7090</v>
      </c>
      <c r="C7117" s="62">
        <v>0.67156694765036395</v>
      </c>
      <c r="D7117" s="62">
        <v>0.9901477078891181</v>
      </c>
      <c r="E7117" s="62">
        <v>0.90532169449678368</v>
      </c>
      <c r="F7117" s="62">
        <v>0.15531253781701637</v>
      </c>
      <c r="G7117" s="62">
        <v>0.83861623178624012</v>
      </c>
      <c r="H7117" s="62">
        <v>0.95444063172981974</v>
      </c>
      <c r="I7117" s="62">
        <v>0.39576894382532335</v>
      </c>
      <c r="J7117" s="62">
        <v>0.56508255957271636</v>
      </c>
      <c r="K7117" s="62"/>
      <c r="L7117" s="65">
        <f t="shared" si="1000"/>
        <v>0.12263246893044118</v>
      </c>
      <c r="M7117" s="65">
        <f t="shared" si="1001"/>
        <v>0.18080737661240082</v>
      </c>
      <c r="N7117" s="65">
        <f t="shared" si="1002"/>
        <v>0.16531759783721842</v>
      </c>
      <c r="O7117" s="65">
        <f t="shared" si="1003"/>
        <v>2.8361074104363584E-2</v>
      </c>
      <c r="P7117" s="65">
        <f t="shared" si="1004"/>
        <v>0.15313674883629305</v>
      </c>
      <c r="Q7117" s="65">
        <f t="shared" si="1005"/>
        <v>0.17428703352073666</v>
      </c>
      <c r="R7117" s="65">
        <f t="shared" si="1006"/>
        <v>7.2269969326365174E-2</v>
      </c>
      <c r="S7117" s="65">
        <f t="shared" si="1007"/>
        <v>0.10318773083218126</v>
      </c>
      <c r="T7117" s="66">
        <f>(L7117*'Football Field'!$F$4)+(M7117*'Football Field'!$F$5)+(N7117*'Football Field'!$F$6)+(O7117*'Football Field'!$F$7)+(P7117*'Football Field'!$F$8)+(Q7117*'Football Field'!$F$9)+(R7117*'Football Field'!$F$10)+(S7117*'Football Field'!$F$11)</f>
        <v>134722715.24484694</v>
      </c>
    </row>
    <row r="7118" spans="2:20" x14ac:dyDescent="0.3">
      <c r="B7118" s="62">
        <f t="shared" si="999"/>
        <v>7091</v>
      </c>
      <c r="C7118" s="62">
        <v>0.38127515853882987</v>
      </c>
      <c r="D7118" s="62">
        <v>0.15025549347946876</v>
      </c>
      <c r="E7118" s="62">
        <v>0.58507521112156913</v>
      </c>
      <c r="F7118" s="62">
        <v>0.31860511044015238</v>
      </c>
      <c r="G7118" s="62">
        <v>0.21839581766077143</v>
      </c>
      <c r="H7118" s="62">
        <v>0.27138336704563326</v>
      </c>
      <c r="I7118" s="62">
        <v>9.6033624327417466E-2</v>
      </c>
      <c r="J7118" s="62">
        <v>3.0238411096337403E-2</v>
      </c>
      <c r="K7118" s="62"/>
      <c r="L7118" s="65">
        <f t="shared" si="1000"/>
        <v>0.18587343914782828</v>
      </c>
      <c r="M7118" s="65">
        <f t="shared" si="1001"/>
        <v>7.3250262175259567E-2</v>
      </c>
      <c r="N7118" s="65">
        <f t="shared" si="1002"/>
        <v>0.28522692657993465</v>
      </c>
      <c r="O7118" s="65">
        <f t="shared" si="1003"/>
        <v>0.1553214949396019</v>
      </c>
      <c r="P7118" s="65">
        <f t="shared" si="1004"/>
        <v>0.10646899178975863</v>
      </c>
      <c r="Q7118" s="65">
        <f t="shared" si="1005"/>
        <v>0.13230067218017311</v>
      </c>
      <c r="R7118" s="65">
        <f t="shared" si="1006"/>
        <v>4.6816845073188111E-2</v>
      </c>
      <c r="S7118" s="65">
        <f t="shared" si="1007"/>
        <v>1.4741368114255681E-2</v>
      </c>
      <c r="T7118" s="66">
        <f>(L7118*'Football Field'!$F$4)+(M7118*'Football Field'!$F$5)+(N7118*'Football Field'!$F$6)+(O7118*'Football Field'!$F$7)+(P7118*'Football Field'!$F$8)+(Q7118*'Football Field'!$F$9)+(R7118*'Football Field'!$F$10)+(S7118*'Football Field'!$F$11)</f>
        <v>130758930.05803807</v>
      </c>
    </row>
    <row r="7119" spans="2:20" x14ac:dyDescent="0.3">
      <c r="B7119" s="62">
        <f t="shared" si="999"/>
        <v>7092</v>
      </c>
      <c r="C7119" s="62">
        <v>0.91433309389990514</v>
      </c>
      <c r="D7119" s="62">
        <v>0.75190718571185078</v>
      </c>
      <c r="E7119" s="62">
        <v>0.30441902628521933</v>
      </c>
      <c r="F7119" s="62">
        <v>0.54809045323431482</v>
      </c>
      <c r="G7119" s="62">
        <v>0.12053030946429533</v>
      </c>
      <c r="H7119" s="62">
        <v>0.23497824554001978</v>
      </c>
      <c r="I7119" s="62">
        <v>0.41089205586046018</v>
      </c>
      <c r="J7119" s="62">
        <v>5.3205844940008573E-2</v>
      </c>
      <c r="K7119" s="62"/>
      <c r="L7119" s="65">
        <f t="shared" si="1000"/>
        <v>0.27388721725054543</v>
      </c>
      <c r="M7119" s="65">
        <f t="shared" si="1001"/>
        <v>0.22523276046689011</v>
      </c>
      <c r="N7119" s="65">
        <f t="shared" si="1002"/>
        <v>9.1188299476018794E-2</v>
      </c>
      <c r="O7119" s="65">
        <f t="shared" si="1003"/>
        <v>0.16417973935259336</v>
      </c>
      <c r="P7119" s="65">
        <f t="shared" si="1004"/>
        <v>3.6104687967399351E-2</v>
      </c>
      <c r="Q7119" s="65">
        <f t="shared" si="1005"/>
        <v>7.0387409374921772E-2</v>
      </c>
      <c r="R7119" s="65">
        <f t="shared" si="1006"/>
        <v>0.12308214864012895</v>
      </c>
      <c r="S7119" s="65">
        <f t="shared" si="1007"/>
        <v>1.5937737471502095E-2</v>
      </c>
      <c r="T7119" s="66">
        <f>(L7119*'Football Field'!$F$4)+(M7119*'Football Field'!$F$5)+(N7119*'Football Field'!$F$6)+(O7119*'Football Field'!$F$7)+(P7119*'Football Field'!$F$8)+(Q7119*'Football Field'!$F$9)+(R7119*'Football Field'!$F$10)+(S7119*'Football Field'!$F$11)</f>
        <v>129661773.92112431</v>
      </c>
    </row>
    <row r="7120" spans="2:20" x14ac:dyDescent="0.3">
      <c r="B7120" s="62">
        <f t="shared" si="999"/>
        <v>7093</v>
      </c>
      <c r="C7120" s="62">
        <v>0.59487084003544188</v>
      </c>
      <c r="D7120" s="62">
        <v>6.3585983954286829E-2</v>
      </c>
      <c r="E7120" s="62">
        <v>5.4713099872319537E-2</v>
      </c>
      <c r="F7120" s="62">
        <v>0.83870531689622729</v>
      </c>
      <c r="G7120" s="62">
        <v>0.99269262822954019</v>
      </c>
      <c r="H7120" s="62">
        <v>0.55411064939945232</v>
      </c>
      <c r="I7120" s="62">
        <v>0.96579516449131519</v>
      </c>
      <c r="J7120" s="62">
        <v>0.85840549185979209</v>
      </c>
      <c r="K7120" s="62"/>
      <c r="L7120" s="65">
        <f t="shared" si="1000"/>
        <v>0.1208379931581514</v>
      </c>
      <c r="M7120" s="65">
        <f t="shared" si="1001"/>
        <v>1.2916421812783182E-2</v>
      </c>
      <c r="N7120" s="65">
        <f t="shared" si="1002"/>
        <v>1.1114044836419784E-2</v>
      </c>
      <c r="O7120" s="65">
        <f t="shared" si="1003"/>
        <v>0.17036886080812655</v>
      </c>
      <c r="P7120" s="65">
        <f t="shared" si="1004"/>
        <v>0.2016487898633621</v>
      </c>
      <c r="Q7120" s="65">
        <f t="shared" si="1005"/>
        <v>0.11255824685741962</v>
      </c>
      <c r="R7120" s="65">
        <f t="shared" si="1006"/>
        <v>0.19618502307496546</v>
      </c>
      <c r="S7120" s="65">
        <f t="shared" si="1007"/>
        <v>0.17437061958877179</v>
      </c>
      <c r="T7120" s="66">
        <f>(L7120*'Football Field'!$F$4)+(M7120*'Football Field'!$F$5)+(N7120*'Football Field'!$F$6)+(O7120*'Football Field'!$F$7)+(P7120*'Football Field'!$F$8)+(Q7120*'Football Field'!$F$9)+(R7120*'Football Field'!$F$10)+(S7120*'Football Field'!$F$11)</f>
        <v>153970646.76139274</v>
      </c>
    </row>
    <row r="7121" spans="2:20" x14ac:dyDescent="0.3">
      <c r="B7121" s="62">
        <f t="shared" si="999"/>
        <v>7094</v>
      </c>
      <c r="C7121" s="62">
        <v>0.56458113917799979</v>
      </c>
      <c r="D7121" s="62">
        <v>0.95186081351887541</v>
      </c>
      <c r="E7121" s="62">
        <v>0.82126426309904477</v>
      </c>
      <c r="F7121" s="62">
        <v>0.12876846248946272</v>
      </c>
      <c r="G7121" s="62">
        <v>0.21698769252223071</v>
      </c>
      <c r="H7121" s="62">
        <v>0.6912885698114114</v>
      </c>
      <c r="I7121" s="62">
        <v>0.33920120207070892</v>
      </c>
      <c r="J7121" s="62">
        <v>0.61559298437833265</v>
      </c>
      <c r="K7121" s="62"/>
      <c r="L7121" s="65">
        <f t="shared" si="1000"/>
        <v>0.13040195277057423</v>
      </c>
      <c r="M7121" s="65">
        <f t="shared" si="1001"/>
        <v>0.21985238300621848</v>
      </c>
      <c r="N7121" s="65">
        <f t="shared" si="1002"/>
        <v>0.18968834808177606</v>
      </c>
      <c r="O7121" s="65">
        <f t="shared" si="1003"/>
        <v>2.9741799360032007E-2</v>
      </c>
      <c r="P7121" s="65">
        <f t="shared" si="1004"/>
        <v>5.0117896026914271E-2</v>
      </c>
      <c r="Q7121" s="65">
        <f t="shared" si="1005"/>
        <v>0.15966771324070861</v>
      </c>
      <c r="R7121" s="65">
        <f t="shared" si="1006"/>
        <v>7.834569039367266E-2</v>
      </c>
      <c r="S7121" s="65">
        <f t="shared" si="1007"/>
        <v>0.14218421712010362</v>
      </c>
      <c r="T7121" s="66">
        <f>(L7121*'Football Field'!$F$4)+(M7121*'Football Field'!$F$5)+(N7121*'Football Field'!$F$6)+(O7121*'Football Field'!$F$7)+(P7121*'Football Field'!$F$8)+(Q7121*'Football Field'!$F$9)+(R7121*'Football Field'!$F$10)+(S7121*'Football Field'!$F$11)</f>
        <v>127907550.21011782</v>
      </c>
    </row>
    <row r="7122" spans="2:20" x14ac:dyDescent="0.3">
      <c r="B7122" s="62">
        <f t="shared" si="999"/>
        <v>7095</v>
      </c>
      <c r="C7122" s="62">
        <v>0.46874038830990439</v>
      </c>
      <c r="D7122" s="62">
        <v>0.82937884108042004</v>
      </c>
      <c r="E7122" s="62">
        <v>0.99417545887107295</v>
      </c>
      <c r="F7122" s="62">
        <v>0.85082130302045222</v>
      </c>
      <c r="G7122" s="62">
        <v>0.43961062913579141</v>
      </c>
      <c r="H7122" s="62">
        <v>0.74895058122344582</v>
      </c>
      <c r="I7122" s="62">
        <v>0.9038643959666619</v>
      </c>
      <c r="J7122" s="62">
        <v>1.791943662102935E-2</v>
      </c>
      <c r="K7122" s="62"/>
      <c r="L7122" s="65">
        <f t="shared" si="1000"/>
        <v>8.92250623457259E-2</v>
      </c>
      <c r="M7122" s="65">
        <f t="shared" si="1001"/>
        <v>0.15787284528744489</v>
      </c>
      <c r="N7122" s="65">
        <f t="shared" si="1002"/>
        <v>0.18924199730302571</v>
      </c>
      <c r="O7122" s="65">
        <f t="shared" si="1003"/>
        <v>0.16195443298750098</v>
      </c>
      <c r="P7122" s="65">
        <f t="shared" si="1004"/>
        <v>8.3680192214526897E-2</v>
      </c>
      <c r="Q7122" s="65">
        <f t="shared" si="1005"/>
        <v>0.14256326949865611</v>
      </c>
      <c r="R7122" s="65">
        <f t="shared" si="1006"/>
        <v>0.1720512230085193</v>
      </c>
      <c r="S7122" s="65">
        <f t="shared" si="1007"/>
        <v>3.4109773546002844E-3</v>
      </c>
      <c r="T7122" s="66">
        <f>(L7122*'Football Field'!$F$4)+(M7122*'Football Field'!$F$5)+(N7122*'Football Field'!$F$6)+(O7122*'Football Field'!$F$7)+(P7122*'Football Field'!$F$8)+(Q7122*'Football Field'!$F$9)+(R7122*'Football Field'!$F$10)+(S7122*'Football Field'!$F$11)</f>
        <v>143914911.97397694</v>
      </c>
    </row>
    <row r="7123" spans="2:20" x14ac:dyDescent="0.3">
      <c r="B7123" s="62">
        <f t="shared" si="999"/>
        <v>7096</v>
      </c>
      <c r="C7123" s="62">
        <v>0.69971166428722531</v>
      </c>
      <c r="D7123" s="62">
        <v>0.20392765827361903</v>
      </c>
      <c r="E7123" s="62">
        <v>0.44729174405516914</v>
      </c>
      <c r="F7123" s="62">
        <v>0.36274958432103888</v>
      </c>
      <c r="G7123" s="62">
        <v>0.2811767713907537</v>
      </c>
      <c r="H7123" s="62">
        <v>0.8277984354640554</v>
      </c>
      <c r="I7123" s="62">
        <v>0.39314866487295808</v>
      </c>
      <c r="J7123" s="62">
        <v>0.51052711826361985</v>
      </c>
      <c r="K7123" s="62"/>
      <c r="L7123" s="65">
        <f t="shared" si="1000"/>
        <v>0.18777493033681983</v>
      </c>
      <c r="M7123" s="65">
        <f t="shared" si="1001"/>
        <v>5.4726116171133155E-2</v>
      </c>
      <c r="N7123" s="65">
        <f t="shared" si="1002"/>
        <v>0.12003540939359962</v>
      </c>
      <c r="O7123" s="65">
        <f t="shared" si="1003"/>
        <v>9.7347638180335844E-2</v>
      </c>
      <c r="P7123" s="65">
        <f t="shared" si="1004"/>
        <v>7.5456722182864186E-2</v>
      </c>
      <c r="Q7123" s="65">
        <f t="shared" si="1005"/>
        <v>0.2221483526511355</v>
      </c>
      <c r="R7123" s="65">
        <f t="shared" si="1006"/>
        <v>0.1055055488230786</v>
      </c>
      <c r="S7123" s="65">
        <f t="shared" si="1007"/>
        <v>0.1370052822610332</v>
      </c>
      <c r="T7123" s="66">
        <f>(L7123*'Football Field'!$F$4)+(M7123*'Football Field'!$F$5)+(N7123*'Football Field'!$F$6)+(O7123*'Football Field'!$F$7)+(P7123*'Football Field'!$F$8)+(Q7123*'Football Field'!$F$9)+(R7123*'Football Field'!$F$10)+(S7123*'Football Field'!$F$11)</f>
        <v>132623429.18906006</v>
      </c>
    </row>
    <row r="7124" spans="2:20" x14ac:dyDescent="0.3">
      <c r="B7124" s="62">
        <f t="shared" si="999"/>
        <v>7097</v>
      </c>
      <c r="C7124" s="62">
        <v>0.55577826793636198</v>
      </c>
      <c r="D7124" s="62">
        <v>0.79858104485258152</v>
      </c>
      <c r="E7124" s="62">
        <v>0.26662018941727805</v>
      </c>
      <c r="F7124" s="62">
        <v>0.54812361325955949</v>
      </c>
      <c r="G7124" s="62">
        <v>4.6333493151022864E-3</v>
      </c>
      <c r="H7124" s="62">
        <v>0.83918059138134071</v>
      </c>
      <c r="I7124" s="62">
        <v>0.90755948501635808</v>
      </c>
      <c r="J7124" s="62">
        <v>0.96850465231131122</v>
      </c>
      <c r="K7124" s="62"/>
      <c r="L7124" s="65">
        <f t="shared" si="1000"/>
        <v>0.11367977211211804</v>
      </c>
      <c r="M7124" s="65">
        <f t="shared" si="1001"/>
        <v>0.1633430388147048</v>
      </c>
      <c r="N7124" s="65">
        <f t="shared" si="1002"/>
        <v>5.4534918189561903E-2</v>
      </c>
      <c r="O7124" s="65">
        <f t="shared" si="1003"/>
        <v>0.1121140768529513</v>
      </c>
      <c r="P7124" s="65">
        <f t="shared" si="1004"/>
        <v>9.477126484495372E-4</v>
      </c>
      <c r="Q7124" s="65">
        <f t="shared" si="1005"/>
        <v>0.17164733472462179</v>
      </c>
      <c r="R7124" s="65">
        <f t="shared" si="1006"/>
        <v>0.18563366253583732</v>
      </c>
      <c r="S7124" s="65">
        <f t="shared" si="1007"/>
        <v>0.19809948412175524</v>
      </c>
      <c r="T7124" s="66">
        <f>(L7124*'Football Field'!$F$4)+(M7124*'Football Field'!$F$5)+(N7124*'Football Field'!$F$6)+(O7124*'Football Field'!$F$7)+(P7124*'Football Field'!$F$8)+(Q7124*'Football Field'!$F$9)+(R7124*'Football Field'!$F$10)+(S7124*'Football Field'!$F$11)</f>
        <v>136510377.40883628</v>
      </c>
    </row>
    <row r="7125" spans="2:20" x14ac:dyDescent="0.3">
      <c r="B7125" s="62">
        <f t="shared" si="999"/>
        <v>7098</v>
      </c>
      <c r="C7125" s="62">
        <v>0.26955252011220143</v>
      </c>
      <c r="D7125" s="62">
        <v>0.37707222726019651</v>
      </c>
      <c r="E7125" s="62">
        <v>0.4077221333481621</v>
      </c>
      <c r="F7125" s="62">
        <v>0.27357303270675526</v>
      </c>
      <c r="G7125" s="62">
        <v>0.37581476764445099</v>
      </c>
      <c r="H7125" s="62">
        <v>0.18796072861441859</v>
      </c>
      <c r="I7125" s="62">
        <v>0.96927375034675189</v>
      </c>
      <c r="J7125" s="62">
        <v>0.3070462699163693</v>
      </c>
      <c r="K7125" s="62"/>
      <c r="L7125" s="65">
        <f t="shared" si="1000"/>
        <v>8.5085608347720304E-2</v>
      </c>
      <c r="M7125" s="65">
        <f t="shared" si="1001"/>
        <v>0.11902474454369381</v>
      </c>
      <c r="N7125" s="65">
        <f t="shared" si="1002"/>
        <v>0.12869954151539165</v>
      </c>
      <c r="O7125" s="65">
        <f t="shared" si="1003"/>
        <v>8.6354703364286606E-2</v>
      </c>
      <c r="P7125" s="65">
        <f t="shared" si="1004"/>
        <v>0.11862782109317714</v>
      </c>
      <c r="Q7125" s="65">
        <f t="shared" si="1005"/>
        <v>5.9330749098474647E-2</v>
      </c>
      <c r="R7125" s="65">
        <f t="shared" si="1006"/>
        <v>0.30595613303634128</v>
      </c>
      <c r="S7125" s="65">
        <f t="shared" si="1007"/>
        <v>9.6920699000914448E-2</v>
      </c>
      <c r="T7125" s="66">
        <f>(L7125*'Football Field'!$F$4)+(M7125*'Football Field'!$F$5)+(N7125*'Football Field'!$F$6)+(O7125*'Football Field'!$F$7)+(P7125*'Football Field'!$F$8)+(Q7125*'Football Field'!$F$9)+(R7125*'Football Field'!$F$10)+(S7125*'Football Field'!$F$11)</f>
        <v>164114225.71246755</v>
      </c>
    </row>
    <row r="7126" spans="2:20" x14ac:dyDescent="0.3">
      <c r="B7126" s="62">
        <f t="shared" si="999"/>
        <v>7099</v>
      </c>
      <c r="C7126" s="62">
        <v>0.86189308326703273</v>
      </c>
      <c r="D7126" s="62">
        <v>0.79996813285573698</v>
      </c>
      <c r="E7126" s="62">
        <v>0.87798642288450734</v>
      </c>
      <c r="F7126" s="62">
        <v>0.14912925163169033</v>
      </c>
      <c r="G7126" s="62">
        <v>4.1531597551941357E-2</v>
      </c>
      <c r="H7126" s="62">
        <v>0.3023136614783567</v>
      </c>
      <c r="I7126" s="62">
        <v>5.3864108035933334E-2</v>
      </c>
      <c r="J7126" s="62">
        <v>6.345544547386317E-2</v>
      </c>
      <c r="K7126" s="62"/>
      <c r="L7126" s="65">
        <f t="shared" si="1000"/>
        <v>0.27360454369313825</v>
      </c>
      <c r="M7126" s="65">
        <f t="shared" si="1001"/>
        <v>0.25394671358701881</v>
      </c>
      <c r="N7126" s="65">
        <f t="shared" si="1002"/>
        <v>0.27871331057852428</v>
      </c>
      <c r="O7126" s="65">
        <f t="shared" si="1003"/>
        <v>4.7340489947227442E-2</v>
      </c>
      <c r="P7126" s="65">
        <f t="shared" si="1004"/>
        <v>1.3184041057590671E-2</v>
      </c>
      <c r="Q7126" s="65">
        <f t="shared" si="1005"/>
        <v>9.5968273799641332E-2</v>
      </c>
      <c r="R7126" s="65">
        <f t="shared" si="1006"/>
        <v>1.7098947638315671E-2</v>
      </c>
      <c r="S7126" s="65">
        <f t="shared" si="1007"/>
        <v>2.0143679698543453E-2</v>
      </c>
      <c r="T7126" s="66">
        <f>(L7126*'Football Field'!$F$4)+(M7126*'Football Field'!$F$5)+(N7126*'Football Field'!$F$6)+(O7126*'Football Field'!$F$7)+(P7126*'Football Field'!$F$8)+(Q7126*'Football Field'!$F$9)+(R7126*'Football Field'!$F$10)+(S7126*'Football Field'!$F$11)</f>
        <v>117091053.93944286</v>
      </c>
    </row>
    <row r="7127" spans="2:20" x14ac:dyDescent="0.3">
      <c r="B7127" s="62">
        <f t="shared" si="999"/>
        <v>7100</v>
      </c>
      <c r="C7127" s="62">
        <v>0.72522649289430929</v>
      </c>
      <c r="D7127" s="62">
        <v>0.28623091940835188</v>
      </c>
      <c r="E7127" s="62">
        <v>0.25276558166867358</v>
      </c>
      <c r="F7127" s="62">
        <v>0.88386243089172889</v>
      </c>
      <c r="G7127" s="62">
        <v>5.9143453793352174E-3</v>
      </c>
      <c r="H7127" s="62">
        <v>6.1351730341336452E-2</v>
      </c>
      <c r="I7127" s="62">
        <v>0.50858207308193815</v>
      </c>
      <c r="J7127" s="62">
        <v>0.48327032388198787</v>
      </c>
      <c r="K7127" s="62"/>
      <c r="L7127" s="65">
        <f t="shared" si="1000"/>
        <v>0.22612422410961847</v>
      </c>
      <c r="M7127" s="65">
        <f t="shared" si="1001"/>
        <v>8.9246249553143114E-2</v>
      </c>
      <c r="N7127" s="65">
        <f t="shared" si="1002"/>
        <v>7.8811821681168084E-2</v>
      </c>
      <c r="O7127" s="65">
        <f t="shared" si="1003"/>
        <v>0.27558660413438646</v>
      </c>
      <c r="P7127" s="65">
        <f t="shared" si="1004"/>
        <v>1.8440815016025421E-3</v>
      </c>
      <c r="Q7127" s="65">
        <f t="shared" si="1005"/>
        <v>1.9129351391798971E-2</v>
      </c>
      <c r="R7127" s="65">
        <f t="shared" si="1006"/>
        <v>0.15857491114637814</v>
      </c>
      <c r="S7127" s="65">
        <f t="shared" si="1007"/>
        <v>0.15068275648190405</v>
      </c>
      <c r="T7127" s="66">
        <f>(L7127*'Football Field'!$F$4)+(M7127*'Football Field'!$F$5)+(N7127*'Football Field'!$F$6)+(O7127*'Football Field'!$F$7)+(P7127*'Football Field'!$F$8)+(Q7127*'Football Field'!$F$9)+(R7127*'Football Field'!$F$10)+(S7127*'Football Field'!$F$11)</f>
        <v>133955719.18806297</v>
      </c>
    </row>
    <row r="7128" spans="2:20" x14ac:dyDescent="0.3">
      <c r="B7128" s="62">
        <f t="shared" si="999"/>
        <v>7101</v>
      </c>
      <c r="C7128" s="62">
        <v>0.21887358492581188</v>
      </c>
      <c r="D7128" s="62">
        <v>5.6069941037077187E-2</v>
      </c>
      <c r="E7128" s="62">
        <v>0.4848614268543775</v>
      </c>
      <c r="F7128" s="62">
        <v>0.29515579566372208</v>
      </c>
      <c r="G7128" s="62">
        <v>0.77394596288160966</v>
      </c>
      <c r="H7128" s="62">
        <v>0.54032611761525706</v>
      </c>
      <c r="I7128" s="62">
        <v>0.72470058772640622</v>
      </c>
      <c r="J7128" s="62">
        <v>0.27137693363195148</v>
      </c>
      <c r="K7128" s="62"/>
      <c r="L7128" s="65">
        <f t="shared" si="1000"/>
        <v>6.5038157596355187E-2</v>
      </c>
      <c r="M7128" s="65">
        <f t="shared" si="1001"/>
        <v>1.6661150146664926E-2</v>
      </c>
      <c r="N7128" s="65">
        <f t="shared" si="1002"/>
        <v>0.14407628907269643</v>
      </c>
      <c r="O7128" s="65">
        <f t="shared" si="1003"/>
        <v>8.7705371849058258E-2</v>
      </c>
      <c r="P7128" s="65">
        <f t="shared" si="1004"/>
        <v>0.22997758967587884</v>
      </c>
      <c r="Q7128" s="65">
        <f t="shared" si="1005"/>
        <v>0.16055758945420162</v>
      </c>
      <c r="R7128" s="65">
        <f t="shared" si="1006"/>
        <v>0.21534435528479703</v>
      </c>
      <c r="S7128" s="65">
        <f t="shared" si="1007"/>
        <v>8.0639496920347761E-2</v>
      </c>
      <c r="T7128" s="66">
        <f>(L7128*'Football Field'!$F$4)+(M7128*'Football Field'!$F$5)+(N7128*'Football Field'!$F$6)+(O7128*'Football Field'!$F$7)+(P7128*'Football Field'!$F$8)+(Q7128*'Football Field'!$F$9)+(R7128*'Football Field'!$F$10)+(S7128*'Football Field'!$F$11)</f>
        <v>161374546.0546506</v>
      </c>
    </row>
    <row r="7129" spans="2:20" x14ac:dyDescent="0.3">
      <c r="B7129" s="62">
        <f t="shared" si="999"/>
        <v>7102</v>
      </c>
      <c r="C7129" s="62">
        <v>0.9172047888548901</v>
      </c>
      <c r="D7129" s="62">
        <v>0.20569571114297591</v>
      </c>
      <c r="E7129" s="62">
        <v>2.5035378709841183E-2</v>
      </c>
      <c r="F7129" s="62">
        <v>0.60167816798630502</v>
      </c>
      <c r="G7129" s="62">
        <v>0.94452165013167566</v>
      </c>
      <c r="H7129" s="62">
        <v>0.44593960440318869</v>
      </c>
      <c r="I7129" s="62">
        <v>0.9254121779315837</v>
      </c>
      <c r="J7129" s="62">
        <v>0.55131356234701812</v>
      </c>
      <c r="K7129" s="62"/>
      <c r="L7129" s="65">
        <f t="shared" si="1000"/>
        <v>0.19866673495538031</v>
      </c>
      <c r="M7129" s="65">
        <f t="shared" si="1001"/>
        <v>4.4553730882847857E-2</v>
      </c>
      <c r="N7129" s="65">
        <f t="shared" si="1002"/>
        <v>5.4226678786371578E-3</v>
      </c>
      <c r="O7129" s="65">
        <f t="shared" si="1003"/>
        <v>0.13032360774850391</v>
      </c>
      <c r="P7129" s="65">
        <f t="shared" si="1004"/>
        <v>0.20458357240000757</v>
      </c>
      <c r="Q7129" s="65">
        <f t="shared" si="1005"/>
        <v>9.6590604705283203E-2</v>
      </c>
      <c r="R7129" s="65">
        <f t="shared" si="1006"/>
        <v>0.20044445701940361</v>
      </c>
      <c r="S7129" s="65">
        <f t="shared" si="1007"/>
        <v>0.11941462440993625</v>
      </c>
      <c r="T7129" s="66">
        <f>(L7129*'Football Field'!$F$4)+(M7129*'Football Field'!$F$5)+(N7129*'Football Field'!$F$6)+(O7129*'Football Field'!$F$7)+(P7129*'Football Field'!$F$8)+(Q7129*'Football Field'!$F$9)+(R7129*'Football Field'!$F$10)+(S7129*'Football Field'!$F$11)</f>
        <v>153468139.5716503</v>
      </c>
    </row>
    <row r="7130" spans="2:20" x14ac:dyDescent="0.3">
      <c r="B7130" s="62">
        <f t="shared" si="999"/>
        <v>7103</v>
      </c>
      <c r="C7130" s="62">
        <v>0.87972160610254968</v>
      </c>
      <c r="D7130" s="62">
        <v>8.0068592987836418E-2</v>
      </c>
      <c r="E7130" s="62">
        <v>0.69645238707763502</v>
      </c>
      <c r="F7130" s="62">
        <v>0.99315828126903516</v>
      </c>
      <c r="G7130" s="62">
        <v>0.27923243693306121</v>
      </c>
      <c r="H7130" s="62">
        <v>6.4674989505450364E-2</v>
      </c>
      <c r="I7130" s="62">
        <v>0.15699030896271471</v>
      </c>
      <c r="J7130" s="62">
        <v>0.76882362786279268</v>
      </c>
      <c r="K7130" s="62"/>
      <c r="L7130" s="65">
        <f t="shared" si="1000"/>
        <v>0.2244690403404897</v>
      </c>
      <c r="M7130" s="65">
        <f t="shared" si="1001"/>
        <v>2.0430236230094125E-2</v>
      </c>
      <c r="N7130" s="65">
        <f t="shared" si="1002"/>
        <v>0.17770621738252076</v>
      </c>
      <c r="O7130" s="65">
        <f t="shared" si="1003"/>
        <v>0.25341344893225576</v>
      </c>
      <c r="P7130" s="65">
        <f t="shared" si="1004"/>
        <v>7.1248718589496635E-2</v>
      </c>
      <c r="Q7130" s="65">
        <f t="shared" si="1005"/>
        <v>1.6502417046043733E-2</v>
      </c>
      <c r="R7130" s="65">
        <f t="shared" si="1006"/>
        <v>4.0057517913808821E-2</v>
      </c>
      <c r="S7130" s="65">
        <f t="shared" si="1007"/>
        <v>0.19617240356529045</v>
      </c>
      <c r="T7130" s="66">
        <f>(L7130*'Football Field'!$F$4)+(M7130*'Football Field'!$F$5)+(N7130*'Football Field'!$F$6)+(O7130*'Football Field'!$F$7)+(P7130*'Football Field'!$F$8)+(Q7130*'Football Field'!$F$9)+(R7130*'Football Field'!$F$10)+(S7130*'Football Field'!$F$11)</f>
        <v>126206325.48094423</v>
      </c>
    </row>
    <row r="7131" spans="2:20" x14ac:dyDescent="0.3">
      <c r="B7131" s="62">
        <f t="shared" si="999"/>
        <v>7104</v>
      </c>
      <c r="C7131" s="62">
        <v>2.4459792298105354E-2</v>
      </c>
      <c r="D7131" s="62">
        <v>0.98412606266182701</v>
      </c>
      <c r="E7131" s="62">
        <v>0.20453395272256292</v>
      </c>
      <c r="F7131" s="62">
        <v>0.38267840486662485</v>
      </c>
      <c r="G7131" s="62">
        <v>0.29497871316494007</v>
      </c>
      <c r="H7131" s="62">
        <v>0.77060270435207234</v>
      </c>
      <c r="I7131" s="62">
        <v>0.68264605968063008</v>
      </c>
      <c r="J7131" s="62">
        <v>0.11250059914633082</v>
      </c>
      <c r="K7131" s="62"/>
      <c r="L7131" s="65">
        <f t="shared" si="1000"/>
        <v>7.076408583004957E-3</v>
      </c>
      <c r="M7131" s="65">
        <f t="shared" si="1001"/>
        <v>0.2847153414756699</v>
      </c>
      <c r="N7131" s="65">
        <f t="shared" si="1002"/>
        <v>5.9173266924019904E-2</v>
      </c>
      <c r="O7131" s="65">
        <f t="shared" si="1003"/>
        <v>0.11071184561688162</v>
      </c>
      <c r="P7131" s="65">
        <f t="shared" si="1004"/>
        <v>8.533964116309474E-2</v>
      </c>
      <c r="Q7131" s="65">
        <f t="shared" si="1005"/>
        <v>0.22294136944025608</v>
      </c>
      <c r="R7131" s="65">
        <f t="shared" si="1006"/>
        <v>0.19749482648929556</v>
      </c>
      <c r="S7131" s="65">
        <f t="shared" si="1007"/>
        <v>3.2547300307777395E-2</v>
      </c>
      <c r="T7131" s="66">
        <f>(L7131*'Football Field'!$F$4)+(M7131*'Football Field'!$F$5)+(N7131*'Football Field'!$F$6)+(O7131*'Football Field'!$F$7)+(P7131*'Football Field'!$F$8)+(Q7131*'Football Field'!$F$9)+(R7131*'Football Field'!$F$10)+(S7131*'Football Field'!$F$11)</f>
        <v>144028862.32155257</v>
      </c>
    </row>
    <row r="7132" spans="2:20" x14ac:dyDescent="0.3">
      <c r="B7132" s="62">
        <f t="shared" si="999"/>
        <v>7105</v>
      </c>
      <c r="C7132" s="62">
        <v>0.44817335963795646</v>
      </c>
      <c r="D7132" s="62">
        <v>0.33214538475200883</v>
      </c>
      <c r="E7132" s="62">
        <v>0.53802289378834811</v>
      </c>
      <c r="F7132" s="62">
        <v>0.45006540983316234</v>
      </c>
      <c r="G7132" s="62">
        <v>0.48629216549219911</v>
      </c>
      <c r="H7132" s="62">
        <v>0.2089982289764245</v>
      </c>
      <c r="I7132" s="62">
        <v>0.7608270760196939</v>
      </c>
      <c r="J7132" s="62">
        <v>0.21799218624866423</v>
      </c>
      <c r="K7132" s="62"/>
      <c r="L7132" s="65">
        <f t="shared" si="1000"/>
        <v>0.13018770802760829</v>
      </c>
      <c r="M7132" s="65">
        <f t="shared" si="1001"/>
        <v>9.6483303710294843E-2</v>
      </c>
      <c r="N7132" s="65">
        <f t="shared" si="1002"/>
        <v>0.15628766391931309</v>
      </c>
      <c r="O7132" s="65">
        <f t="shared" si="1003"/>
        <v>0.130737320522617</v>
      </c>
      <c r="P7132" s="65">
        <f t="shared" si="1004"/>
        <v>0.14126065527043888</v>
      </c>
      <c r="Q7132" s="65">
        <f t="shared" si="1005"/>
        <v>6.0710883025822775E-2</v>
      </c>
      <c r="R7132" s="65">
        <f t="shared" si="1006"/>
        <v>0.22100897142205356</v>
      </c>
      <c r="S7132" s="65">
        <f t="shared" si="1007"/>
        <v>6.3323494101851507E-2</v>
      </c>
      <c r="T7132" s="66">
        <f>(L7132*'Football Field'!$F$4)+(M7132*'Football Field'!$F$5)+(N7132*'Football Field'!$F$6)+(O7132*'Football Field'!$F$7)+(P7132*'Football Field'!$F$8)+(Q7132*'Football Field'!$F$9)+(R7132*'Football Field'!$F$10)+(S7132*'Football Field'!$F$11)</f>
        <v>154811254.61591765</v>
      </c>
    </row>
    <row r="7133" spans="2:20" x14ac:dyDescent="0.3">
      <c r="B7133" s="62">
        <f t="shared" si="999"/>
        <v>7106</v>
      </c>
      <c r="C7133" s="62">
        <v>0.63633935824522936</v>
      </c>
      <c r="D7133" s="62">
        <v>0.80182732005245372</v>
      </c>
      <c r="E7133" s="62">
        <v>0.12499002439231099</v>
      </c>
      <c r="F7133" s="62">
        <v>0.46675116164780994</v>
      </c>
      <c r="G7133" s="62">
        <v>0.30925697085708315</v>
      </c>
      <c r="H7133" s="62">
        <v>0.27821373581124587</v>
      </c>
      <c r="I7133" s="62">
        <v>0.61819876674023033</v>
      </c>
      <c r="J7133" s="62">
        <v>0.10102126953317248</v>
      </c>
      <c r="K7133" s="62"/>
      <c r="L7133" s="65">
        <f t="shared" si="1000"/>
        <v>0.19071498647062693</v>
      </c>
      <c r="M7133" s="65">
        <f t="shared" si="1001"/>
        <v>0.24031278988820776</v>
      </c>
      <c r="N7133" s="65">
        <f t="shared" si="1002"/>
        <v>3.7460311863589855E-2</v>
      </c>
      <c r="O7133" s="65">
        <f t="shared" si="1003"/>
        <v>0.13988831639187521</v>
      </c>
      <c r="P7133" s="65">
        <f t="shared" si="1004"/>
        <v>9.2686297411492619E-2</v>
      </c>
      <c r="Q7133" s="65">
        <f t="shared" si="1005"/>
        <v>8.3382440789929124E-2</v>
      </c>
      <c r="R7133" s="65">
        <f t="shared" si="1006"/>
        <v>0.18527813486209924</v>
      </c>
      <c r="S7133" s="65">
        <f t="shared" si="1007"/>
        <v>3.0276722322179237E-2</v>
      </c>
      <c r="T7133" s="66">
        <f>(L7133*'Football Field'!$F$4)+(M7133*'Football Field'!$F$5)+(N7133*'Football Field'!$F$6)+(O7133*'Football Field'!$F$7)+(P7133*'Football Field'!$F$8)+(Q7133*'Football Field'!$F$9)+(R7133*'Football Field'!$F$10)+(S7133*'Football Field'!$F$11)</f>
        <v>141817603.47268143</v>
      </c>
    </row>
    <row r="7134" spans="2:20" x14ac:dyDescent="0.3">
      <c r="B7134" s="62">
        <f t="shared" ref="B7134:B7197" si="1008">B7133+1</f>
        <v>7107</v>
      </c>
      <c r="C7134" s="62">
        <v>0.2312083332487771</v>
      </c>
      <c r="D7134" s="62">
        <v>0.32456118208305118</v>
      </c>
      <c r="E7134" s="62">
        <v>0.93337887906848194</v>
      </c>
      <c r="F7134" s="62">
        <v>4.3875078063420059E-2</v>
      </c>
      <c r="G7134" s="62">
        <v>0.4926644341634433</v>
      </c>
      <c r="H7134" s="62">
        <v>0.20261892889992938</v>
      </c>
      <c r="I7134" s="62">
        <v>0.91219597902741301</v>
      </c>
      <c r="J7134" s="62">
        <v>0.2559873989653495</v>
      </c>
      <c r="K7134" s="62"/>
      <c r="L7134" s="65">
        <f t="shared" si="1000"/>
        <v>6.8072721755076171E-2</v>
      </c>
      <c r="M7134" s="65">
        <f t="shared" si="1001"/>
        <v>9.5557814590815651E-2</v>
      </c>
      <c r="N7134" s="65">
        <f t="shared" si="1002"/>
        <v>0.27480688015915072</v>
      </c>
      <c r="O7134" s="65">
        <f t="shared" si="1003"/>
        <v>1.2917769610750989E-2</v>
      </c>
      <c r="P7134" s="65">
        <f t="shared" si="1004"/>
        <v>0.14505103892317214</v>
      </c>
      <c r="Q7134" s="65">
        <f t="shared" si="1005"/>
        <v>5.9655384282691758E-2</v>
      </c>
      <c r="R7134" s="65">
        <f t="shared" si="1006"/>
        <v>0.26857017735437017</v>
      </c>
      <c r="S7134" s="65">
        <f t="shared" si="1007"/>
        <v>7.5368213323972311E-2</v>
      </c>
      <c r="T7134" s="66">
        <f>(L7134*'Football Field'!$F$4)+(M7134*'Football Field'!$F$5)+(N7134*'Football Field'!$F$6)+(O7134*'Football Field'!$F$7)+(P7134*'Football Field'!$F$8)+(Q7134*'Football Field'!$F$9)+(R7134*'Football Field'!$F$10)+(S7134*'Football Field'!$F$11)</f>
        <v>164382999.44251364</v>
      </c>
    </row>
    <row r="7135" spans="2:20" x14ac:dyDescent="0.3">
      <c r="B7135" s="62">
        <f t="shared" si="1008"/>
        <v>7108</v>
      </c>
      <c r="C7135" s="62">
        <v>0.93890785177994185</v>
      </c>
      <c r="D7135" s="62">
        <v>0.92603197154961403</v>
      </c>
      <c r="E7135" s="62">
        <v>1.8641550128188578E-2</v>
      </c>
      <c r="F7135" s="62">
        <v>0.41594155258194199</v>
      </c>
      <c r="G7135" s="62">
        <v>0.41059476839674247</v>
      </c>
      <c r="H7135" s="62">
        <v>0.29073420437893605</v>
      </c>
      <c r="I7135" s="62">
        <v>0.2345803425151668</v>
      </c>
      <c r="J7135" s="62">
        <v>0.82041323622761342</v>
      </c>
      <c r="K7135" s="62"/>
      <c r="L7135" s="65">
        <f t="shared" si="1000"/>
        <v>0.23149497607221936</v>
      </c>
      <c r="M7135" s="65">
        <f t="shared" si="1001"/>
        <v>0.22832032844287234</v>
      </c>
      <c r="N7135" s="65">
        <f t="shared" si="1002"/>
        <v>4.5962180342757723E-3</v>
      </c>
      <c r="O7135" s="65">
        <f t="shared" si="1003"/>
        <v>0.10255359946118141</v>
      </c>
      <c r="P7135" s="65">
        <f t="shared" si="1004"/>
        <v>0.10123530856110043</v>
      </c>
      <c r="Q7135" s="65">
        <f t="shared" si="1005"/>
        <v>7.1682761581433566E-2</v>
      </c>
      <c r="R7135" s="65">
        <f t="shared" si="1006"/>
        <v>5.7837593619665666E-2</v>
      </c>
      <c r="S7135" s="65">
        <f t="shared" si="1007"/>
        <v>0.20227921422725156</v>
      </c>
      <c r="T7135" s="66">
        <f>(L7135*'Football Field'!$F$4)+(M7135*'Football Field'!$F$5)+(N7135*'Football Field'!$F$6)+(O7135*'Football Field'!$F$7)+(P7135*'Football Field'!$F$8)+(Q7135*'Football Field'!$F$9)+(R7135*'Football Field'!$F$10)+(S7135*'Football Field'!$F$11)</f>
        <v>124878845.94452888</v>
      </c>
    </row>
    <row r="7136" spans="2:20" x14ac:dyDescent="0.3">
      <c r="B7136" s="62">
        <f t="shared" si="1008"/>
        <v>7109</v>
      </c>
      <c r="C7136" s="62">
        <v>0.26332641960922964</v>
      </c>
      <c r="D7136" s="62">
        <v>0.42935077265209098</v>
      </c>
      <c r="E7136" s="62">
        <v>0.99551046154130896</v>
      </c>
      <c r="F7136" s="62">
        <v>9.6083108359269698E-2</v>
      </c>
      <c r="G7136" s="62">
        <v>3.824466529241477E-2</v>
      </c>
      <c r="H7136" s="62">
        <v>4.6547103472367568E-2</v>
      </c>
      <c r="I7136" s="62">
        <v>0.32589549452619759</v>
      </c>
      <c r="J7136" s="62">
        <v>0.33398833491360225</v>
      </c>
      <c r="K7136" s="62"/>
      <c r="L7136" s="65">
        <f t="shared" si="1000"/>
        <v>0.10412495248458722</v>
      </c>
      <c r="M7136" s="65">
        <f t="shared" si="1001"/>
        <v>0.16977456674481298</v>
      </c>
      <c r="N7136" s="65">
        <f t="shared" si="1002"/>
        <v>0.39364633316977315</v>
      </c>
      <c r="O7136" s="65">
        <f t="shared" si="1003"/>
        <v>3.7993335827552252E-2</v>
      </c>
      <c r="P7136" s="65">
        <f t="shared" si="1004"/>
        <v>1.5122766497456499E-2</v>
      </c>
      <c r="Q7136" s="65">
        <f t="shared" si="1005"/>
        <v>1.8405729833519371E-2</v>
      </c>
      <c r="R7136" s="65">
        <f t="shared" si="1006"/>
        <v>0.1288661157996924</v>
      </c>
      <c r="S7136" s="65">
        <f t="shared" si="1007"/>
        <v>0.1320661996426063</v>
      </c>
      <c r="T7136" s="66">
        <f>(L7136*'Football Field'!$F$4)+(M7136*'Football Field'!$F$5)+(N7136*'Football Field'!$F$6)+(O7136*'Football Field'!$F$7)+(P7136*'Football Field'!$F$8)+(Q7136*'Football Field'!$F$9)+(R7136*'Football Field'!$F$10)+(S7136*'Football Field'!$F$11)</f>
        <v>137656743.6331372</v>
      </c>
    </row>
    <row r="7137" spans="2:20" x14ac:dyDescent="0.3">
      <c r="B7137" s="62">
        <f t="shared" si="1008"/>
        <v>7110</v>
      </c>
      <c r="C7137" s="62">
        <v>0.31390071783928164</v>
      </c>
      <c r="D7137" s="62">
        <v>0.84979626620293769</v>
      </c>
      <c r="E7137" s="62">
        <v>0.8827994026705227</v>
      </c>
      <c r="F7137" s="62">
        <v>1.426051156274355E-2</v>
      </c>
      <c r="G7137" s="62">
        <v>0.59612518434727391</v>
      </c>
      <c r="H7137" s="62">
        <v>0.44397973287366999</v>
      </c>
      <c r="I7137" s="62">
        <v>0.46831626455565001</v>
      </c>
      <c r="J7137" s="62">
        <v>0.87841586724429488</v>
      </c>
      <c r="K7137" s="62"/>
      <c r="L7137" s="65">
        <f t="shared" si="1000"/>
        <v>7.0577647500868909E-2</v>
      </c>
      <c r="M7137" s="65">
        <f t="shared" si="1001"/>
        <v>0.19106876128373099</v>
      </c>
      <c r="N7137" s="65">
        <f t="shared" si="1002"/>
        <v>0.19848920857695726</v>
      </c>
      <c r="O7137" s="65">
        <f t="shared" si="1003"/>
        <v>3.2063429646971937E-3</v>
      </c>
      <c r="P7137" s="65">
        <f t="shared" si="1004"/>
        <v>0.13403318545067486</v>
      </c>
      <c r="Q7137" s="65">
        <f t="shared" si="1005"/>
        <v>9.9824700306456404E-2</v>
      </c>
      <c r="R7137" s="65">
        <f t="shared" si="1006"/>
        <v>0.1052965423789041</v>
      </c>
      <c r="S7137" s="65">
        <f t="shared" si="1007"/>
        <v>0.19750361153771034</v>
      </c>
      <c r="T7137" s="66">
        <f>(L7137*'Football Field'!$F$4)+(M7137*'Football Field'!$F$5)+(N7137*'Football Field'!$F$6)+(O7137*'Football Field'!$F$7)+(P7137*'Football Field'!$F$8)+(Q7137*'Football Field'!$F$9)+(R7137*'Football Field'!$F$10)+(S7137*'Football Field'!$F$11)</f>
        <v>139378965.64478073</v>
      </c>
    </row>
    <row r="7138" spans="2:20" x14ac:dyDescent="0.3">
      <c r="B7138" s="62">
        <f t="shared" si="1008"/>
        <v>7111</v>
      </c>
      <c r="C7138" s="62">
        <v>0.36592992881186526</v>
      </c>
      <c r="D7138" s="62">
        <v>0.44841900261293577</v>
      </c>
      <c r="E7138" s="62">
        <v>0.64460232667861017</v>
      </c>
      <c r="F7138" s="62">
        <v>0.89320325209825879</v>
      </c>
      <c r="G7138" s="62">
        <v>0.29581336022716309</v>
      </c>
      <c r="H7138" s="62">
        <v>0.81371100176665001</v>
      </c>
      <c r="I7138" s="62">
        <v>0.21772457439510384</v>
      </c>
      <c r="J7138" s="62">
        <v>0.5153404978209345</v>
      </c>
      <c r="K7138" s="62"/>
      <c r="L7138" s="65">
        <f t="shared" si="1000"/>
        <v>8.7235343482497452E-2</v>
      </c>
      <c r="M7138" s="65">
        <f t="shared" si="1001"/>
        <v>0.10690020858373139</v>
      </c>
      <c r="N7138" s="65">
        <f t="shared" si="1002"/>
        <v>0.15366905232377448</v>
      </c>
      <c r="O7138" s="65">
        <f t="shared" si="1003"/>
        <v>0.21293391537956338</v>
      </c>
      <c r="P7138" s="65">
        <f t="shared" si="1004"/>
        <v>7.0520004116404439E-2</v>
      </c>
      <c r="Q7138" s="65">
        <f t="shared" si="1005"/>
        <v>0.193983473735202</v>
      </c>
      <c r="R7138" s="65">
        <f t="shared" si="1006"/>
        <v>5.1904139389763952E-2</v>
      </c>
      <c r="S7138" s="65">
        <f t="shared" si="1007"/>
        <v>0.12285386298906294</v>
      </c>
      <c r="T7138" s="66">
        <f>(L7138*'Football Field'!$F$4)+(M7138*'Football Field'!$F$5)+(N7138*'Football Field'!$F$6)+(O7138*'Football Field'!$F$7)+(P7138*'Football Field'!$F$8)+(Q7138*'Football Field'!$F$9)+(R7138*'Football Field'!$F$10)+(S7138*'Football Field'!$F$11)</f>
        <v>126687643.26674449</v>
      </c>
    </row>
    <row r="7139" spans="2:20" x14ac:dyDescent="0.3">
      <c r="B7139" s="62">
        <f t="shared" si="1008"/>
        <v>7112</v>
      </c>
      <c r="C7139" s="62">
        <v>0.40774862790044675</v>
      </c>
      <c r="D7139" s="62">
        <v>0.13193479829058674</v>
      </c>
      <c r="E7139" s="62">
        <v>0.9226594735779331</v>
      </c>
      <c r="F7139" s="62">
        <v>2.2947572270304306E-4</v>
      </c>
      <c r="G7139" s="62">
        <v>0.79685384037733042</v>
      </c>
      <c r="H7139" s="62">
        <v>0.87831160150237253</v>
      </c>
      <c r="I7139" s="62">
        <v>0.53769153375362633</v>
      </c>
      <c r="J7139" s="62">
        <v>0.24140427334607895</v>
      </c>
      <c r="K7139" s="62"/>
      <c r="L7139" s="65">
        <f t="shared" si="1000"/>
        <v>0.10410159506213604</v>
      </c>
      <c r="M7139" s="65">
        <f t="shared" si="1001"/>
        <v>3.368404454718267E-2</v>
      </c>
      <c r="N7139" s="65">
        <f t="shared" si="1002"/>
        <v>0.2355625901017247</v>
      </c>
      <c r="O7139" s="65">
        <f t="shared" si="1003"/>
        <v>5.8587048801193609E-5</v>
      </c>
      <c r="P7139" s="65">
        <f t="shared" si="1004"/>
        <v>0.20344337206432561</v>
      </c>
      <c r="Q7139" s="65">
        <f t="shared" si="1005"/>
        <v>0.22424021179122158</v>
      </c>
      <c r="R7139" s="65">
        <f t="shared" si="1006"/>
        <v>0.13727709300551036</v>
      </c>
      <c r="S7139" s="65">
        <f t="shared" si="1007"/>
        <v>6.163250637909793E-2</v>
      </c>
      <c r="T7139" s="66">
        <f>(L7139*'Football Field'!$F$4)+(M7139*'Football Field'!$F$5)+(N7139*'Football Field'!$F$6)+(O7139*'Football Field'!$F$7)+(P7139*'Football Field'!$F$8)+(Q7139*'Football Field'!$F$9)+(R7139*'Football Field'!$F$10)+(S7139*'Football Field'!$F$11)</f>
        <v>149744351.5301235</v>
      </c>
    </row>
    <row r="7140" spans="2:20" x14ac:dyDescent="0.3">
      <c r="B7140" s="62">
        <f t="shared" si="1008"/>
        <v>7113</v>
      </c>
      <c r="C7140" s="62">
        <v>0.20563559630363437</v>
      </c>
      <c r="D7140" s="62">
        <v>0.70192172306082601</v>
      </c>
      <c r="E7140" s="62">
        <v>0.52935223471674353</v>
      </c>
      <c r="F7140" s="62">
        <v>0.5545138075031697</v>
      </c>
      <c r="G7140" s="62">
        <v>0.60291738335773348</v>
      </c>
      <c r="H7140" s="62">
        <v>0.11655928087600831</v>
      </c>
      <c r="I7140" s="62">
        <v>0.36825963121077043</v>
      </c>
      <c r="J7140" s="62">
        <v>0.65574771697695045</v>
      </c>
      <c r="K7140" s="62"/>
      <c r="L7140" s="65">
        <f t="shared" si="1000"/>
        <v>5.5057749955143342E-2</v>
      </c>
      <c r="M7140" s="65">
        <f t="shared" si="1001"/>
        <v>0.18793551024747024</v>
      </c>
      <c r="N7140" s="65">
        <f t="shared" si="1002"/>
        <v>0.14173102080145894</v>
      </c>
      <c r="O7140" s="65">
        <f t="shared" si="1003"/>
        <v>0.14846788741334477</v>
      </c>
      <c r="P7140" s="65">
        <f t="shared" si="1004"/>
        <v>0.16142766686903956</v>
      </c>
      <c r="Q7140" s="65">
        <f t="shared" si="1005"/>
        <v>3.1208078060311804E-2</v>
      </c>
      <c r="R7140" s="65">
        <f t="shared" si="1006"/>
        <v>9.8599401359664079E-2</v>
      </c>
      <c r="S7140" s="65">
        <f t="shared" si="1007"/>
        <v>0.17557268529356726</v>
      </c>
      <c r="T7140" s="66">
        <f>(L7140*'Football Field'!$F$4)+(M7140*'Football Field'!$F$5)+(N7140*'Football Field'!$F$6)+(O7140*'Football Field'!$F$7)+(P7140*'Football Field'!$F$8)+(Q7140*'Football Field'!$F$9)+(R7140*'Football Field'!$F$10)+(S7140*'Football Field'!$F$11)</f>
        <v>140157816.43096402</v>
      </c>
    </row>
    <row r="7141" spans="2:20" x14ac:dyDescent="0.3">
      <c r="B7141" s="62">
        <f t="shared" si="1008"/>
        <v>7114</v>
      </c>
      <c r="C7141" s="62">
        <v>0.60084985337495067</v>
      </c>
      <c r="D7141" s="62">
        <v>0.58837116726651806</v>
      </c>
      <c r="E7141" s="62">
        <v>6.0720168733421565E-2</v>
      </c>
      <c r="F7141" s="62">
        <v>9.6705232322628287E-2</v>
      </c>
      <c r="G7141" s="62">
        <v>0.84025536616418228</v>
      </c>
      <c r="H7141" s="62">
        <v>0.45634772658408218</v>
      </c>
      <c r="I7141" s="62">
        <v>5.3436263560528663E-2</v>
      </c>
      <c r="J7141" s="62">
        <v>0.41261059763563113</v>
      </c>
      <c r="K7141" s="62"/>
      <c r="L7141" s="65">
        <f t="shared" si="1000"/>
        <v>0.19324303018585665</v>
      </c>
      <c r="M7141" s="65">
        <f t="shared" si="1001"/>
        <v>0.18922968291983533</v>
      </c>
      <c r="N7141" s="65">
        <f t="shared" si="1002"/>
        <v>1.9528588271320816E-2</v>
      </c>
      <c r="O7141" s="65">
        <f t="shared" si="1003"/>
        <v>3.1101966695813166E-2</v>
      </c>
      <c r="P7141" s="65">
        <f t="shared" si="1004"/>
        <v>0.27023971492286702</v>
      </c>
      <c r="Q7141" s="65">
        <f t="shared" si="1005"/>
        <v>0.14676880922612756</v>
      </c>
      <c r="R7141" s="65">
        <f t="shared" si="1006"/>
        <v>1.718596656759562E-2</v>
      </c>
      <c r="S7141" s="65">
        <f t="shared" si="1007"/>
        <v>0.1327022412105838</v>
      </c>
      <c r="T7141" s="66">
        <f>(L7141*'Football Field'!$F$4)+(M7141*'Football Field'!$F$5)+(N7141*'Football Field'!$F$6)+(O7141*'Football Field'!$F$7)+(P7141*'Football Field'!$F$8)+(Q7141*'Football Field'!$F$9)+(R7141*'Football Field'!$F$10)+(S7141*'Football Field'!$F$11)</f>
        <v>132744498.64486955</v>
      </c>
    </row>
    <row r="7142" spans="2:20" x14ac:dyDescent="0.3">
      <c r="B7142" s="62">
        <f t="shared" si="1008"/>
        <v>7115</v>
      </c>
      <c r="C7142" s="62">
        <v>0.90634651106371611</v>
      </c>
      <c r="D7142" s="62">
        <v>0.69765419865040501</v>
      </c>
      <c r="E7142" s="62">
        <v>0.67108862511887568</v>
      </c>
      <c r="F7142" s="62">
        <v>0.18839763226059614</v>
      </c>
      <c r="G7142" s="62">
        <v>0.22767039840465786</v>
      </c>
      <c r="H7142" s="62">
        <v>0.6282968205258247</v>
      </c>
      <c r="I7142" s="62">
        <v>0.27643203113011339</v>
      </c>
      <c r="J7142" s="62">
        <v>0.89050652779823425</v>
      </c>
      <c r="K7142" s="62"/>
      <c r="L7142" s="65">
        <f t="shared" si="1000"/>
        <v>0.20202121450098937</v>
      </c>
      <c r="M7142" s="65">
        <f t="shared" si="1001"/>
        <v>0.15550448619000773</v>
      </c>
      <c r="N7142" s="65">
        <f t="shared" si="1002"/>
        <v>0.1495831201746454</v>
      </c>
      <c r="O7142" s="65">
        <f t="shared" si="1003"/>
        <v>4.1993120747745416E-2</v>
      </c>
      <c r="P7142" s="65">
        <f t="shared" si="1004"/>
        <v>5.0746872007763157E-2</v>
      </c>
      <c r="Q7142" s="65">
        <f t="shared" si="1005"/>
        <v>0.140044988533987</v>
      </c>
      <c r="R7142" s="65">
        <f t="shared" si="1006"/>
        <v>6.1615655794094955E-2</v>
      </c>
      <c r="S7142" s="65">
        <f t="shared" si="1007"/>
        <v>0.19849054205076683</v>
      </c>
      <c r="T7142" s="66">
        <f>(L7142*'Football Field'!$F$4)+(M7142*'Football Field'!$F$5)+(N7142*'Football Field'!$F$6)+(O7142*'Football Field'!$F$7)+(P7142*'Football Field'!$F$8)+(Q7142*'Football Field'!$F$9)+(R7142*'Football Field'!$F$10)+(S7142*'Football Field'!$F$11)</f>
        <v>124972125.08763003</v>
      </c>
    </row>
    <row r="7143" spans="2:20" x14ac:dyDescent="0.3">
      <c r="B7143" s="62">
        <f t="shared" si="1008"/>
        <v>7116</v>
      </c>
      <c r="C7143" s="62">
        <v>0.23352531384727471</v>
      </c>
      <c r="D7143" s="62">
        <v>0.76534199488515997</v>
      </c>
      <c r="E7143" s="62">
        <v>0.73651834122060889</v>
      </c>
      <c r="F7143" s="62">
        <v>0.73723583314690799</v>
      </c>
      <c r="G7143" s="62">
        <v>0.78693912705363356</v>
      </c>
      <c r="H7143" s="62">
        <v>0.91456496163265899</v>
      </c>
      <c r="I7143" s="62">
        <v>0.86225612751064329</v>
      </c>
      <c r="J7143" s="62">
        <v>0.9376751542484878</v>
      </c>
      <c r="K7143" s="62"/>
      <c r="L7143" s="65">
        <f t="shared" ref="L7143:L7206" si="1009">C7143/SUM($C7143:$J7143)</f>
        <v>3.9089904828857845E-2</v>
      </c>
      <c r="M7143" s="65">
        <f t="shared" ref="M7143:M7206" si="1010">D7143/SUM($C7143:$J7143)</f>
        <v>0.1281109325953198</v>
      </c>
      <c r="N7143" s="65">
        <f t="shared" ref="N7143:N7206" si="1011">E7143/SUM($C7143:$J7143)</f>
        <v>0.12328612855157434</v>
      </c>
      <c r="O7143" s="65">
        <f t="shared" ref="O7143:O7206" si="1012">F7143/SUM($C7143:$J7143)</f>
        <v>0.12340622984017746</v>
      </c>
      <c r="P7143" s="65">
        <f t="shared" ref="P7143:P7206" si="1013">G7143/SUM($C7143:$J7143)</f>
        <v>0.13172608603257854</v>
      </c>
      <c r="Q7143" s="65">
        <f t="shared" ref="Q7143:Q7206" si="1014">H7143/SUM($C7143:$J7143)</f>
        <v>0.15308943052490359</v>
      </c>
      <c r="R7143" s="65">
        <f t="shared" ref="R7143:R7206" si="1015">I7143/SUM($C7143:$J7143)</f>
        <v>0.14433343181173897</v>
      </c>
      <c r="S7143" s="65">
        <f t="shared" ref="S7143:S7206" si="1016">J7143/SUM($C7143:$J7143)</f>
        <v>0.15695785581484936</v>
      </c>
      <c r="T7143" s="66">
        <f>(L7143*'Football Field'!$F$4)+(M7143*'Football Field'!$F$5)+(N7143*'Football Field'!$F$6)+(O7143*'Football Field'!$F$7)+(P7143*'Football Field'!$F$8)+(Q7143*'Football Field'!$F$9)+(R7143*'Football Field'!$F$10)+(S7143*'Football Field'!$F$11)</f>
        <v>143532182.52583784</v>
      </c>
    </row>
    <row r="7144" spans="2:20" x14ac:dyDescent="0.3">
      <c r="B7144" s="62">
        <f t="shared" si="1008"/>
        <v>7117</v>
      </c>
      <c r="C7144" s="62">
        <v>0.29163001851108983</v>
      </c>
      <c r="D7144" s="62">
        <v>0.97584603017128246</v>
      </c>
      <c r="E7144" s="62">
        <v>0.72854204761711217</v>
      </c>
      <c r="F7144" s="62">
        <v>0.62131619531304616</v>
      </c>
      <c r="G7144" s="62">
        <v>0.4193735037177232</v>
      </c>
      <c r="H7144" s="62">
        <v>0.88529536229501105</v>
      </c>
      <c r="I7144" s="62">
        <v>0.41997147361920728</v>
      </c>
      <c r="J7144" s="62">
        <v>0.33163109333576102</v>
      </c>
      <c r="K7144" s="62"/>
      <c r="L7144" s="65">
        <f t="shared" si="1009"/>
        <v>6.2399362654256205E-2</v>
      </c>
      <c r="M7144" s="65">
        <f t="shared" si="1010"/>
        <v>0.20879939123639479</v>
      </c>
      <c r="N7144" s="65">
        <f t="shared" si="1011"/>
        <v>0.15588436221426172</v>
      </c>
      <c r="O7144" s="65">
        <f t="shared" si="1012"/>
        <v>0.13294150853276152</v>
      </c>
      <c r="P7144" s="65">
        <f t="shared" si="1013"/>
        <v>8.9732324126547885E-2</v>
      </c>
      <c r="Q7144" s="65">
        <f t="shared" si="1014"/>
        <v>0.1894244860320401</v>
      </c>
      <c r="R7144" s="65">
        <f t="shared" si="1015"/>
        <v>8.9860270285621408E-2</v>
      </c>
      <c r="S7144" s="65">
        <f t="shared" si="1016"/>
        <v>7.0958294918116338E-2</v>
      </c>
      <c r="T7144" s="66">
        <f>(L7144*'Football Field'!$F$4)+(M7144*'Football Field'!$F$5)+(N7144*'Football Field'!$F$6)+(O7144*'Football Field'!$F$7)+(P7144*'Football Field'!$F$8)+(Q7144*'Football Field'!$F$9)+(R7144*'Football Field'!$F$10)+(S7144*'Football Field'!$F$11)</f>
        <v>132412562.6279805</v>
      </c>
    </row>
    <row r="7145" spans="2:20" x14ac:dyDescent="0.3">
      <c r="B7145" s="62">
        <f t="shared" si="1008"/>
        <v>7118</v>
      </c>
      <c r="C7145" s="62">
        <v>0.69841171898422716</v>
      </c>
      <c r="D7145" s="62">
        <v>7.7267011790955964E-2</v>
      </c>
      <c r="E7145" s="62">
        <v>0.32455227416784416</v>
      </c>
      <c r="F7145" s="62">
        <v>5.399145669106975E-2</v>
      </c>
      <c r="G7145" s="62">
        <v>8.0616171520320967E-2</v>
      </c>
      <c r="H7145" s="62">
        <v>0.14427876835899467</v>
      </c>
      <c r="I7145" s="62">
        <v>0.54792950027292076</v>
      </c>
      <c r="J7145" s="62">
        <v>0.23638573728450651</v>
      </c>
      <c r="K7145" s="62"/>
      <c r="L7145" s="65">
        <f t="shared" si="1009"/>
        <v>0.3228257290618412</v>
      </c>
      <c r="M7145" s="65">
        <f t="shared" si="1010"/>
        <v>3.5715006973427617E-2</v>
      </c>
      <c r="N7145" s="65">
        <f t="shared" si="1011"/>
        <v>0.15001727731501463</v>
      </c>
      <c r="O7145" s="65">
        <f t="shared" si="1012"/>
        <v>2.4956384458662058E-2</v>
      </c>
      <c r="P7145" s="65">
        <f t="shared" si="1013"/>
        <v>3.7263083705228899E-2</v>
      </c>
      <c r="Q7145" s="65">
        <f t="shared" si="1014"/>
        <v>6.6689743768014939E-2</v>
      </c>
      <c r="R7145" s="65">
        <f t="shared" si="1015"/>
        <v>0.25326857438383094</v>
      </c>
      <c r="S7145" s="65">
        <f t="shared" si="1016"/>
        <v>0.10926420033397963</v>
      </c>
      <c r="T7145" s="66">
        <f>(L7145*'Football Field'!$F$4)+(M7145*'Football Field'!$F$5)+(N7145*'Football Field'!$F$6)+(O7145*'Football Field'!$F$7)+(P7145*'Football Field'!$F$8)+(Q7145*'Football Field'!$F$9)+(R7145*'Football Field'!$F$10)+(S7145*'Football Field'!$F$11)</f>
        <v>149470496.28012303</v>
      </c>
    </row>
    <row r="7146" spans="2:20" x14ac:dyDescent="0.3">
      <c r="B7146" s="62">
        <f t="shared" si="1008"/>
        <v>7119</v>
      </c>
      <c r="C7146" s="62">
        <v>0.78510154088557649</v>
      </c>
      <c r="D7146" s="62">
        <v>0.57037185294820658</v>
      </c>
      <c r="E7146" s="62">
        <v>0.33770804731733106</v>
      </c>
      <c r="F7146" s="62">
        <v>0.3232273123687458</v>
      </c>
      <c r="G7146" s="62">
        <v>0.34020585371558443</v>
      </c>
      <c r="H7146" s="62">
        <v>7.9287228092017159E-2</v>
      </c>
      <c r="I7146" s="62">
        <v>0.36813227728466258</v>
      </c>
      <c r="J7146" s="62">
        <v>4.2816751319550428E-2</v>
      </c>
      <c r="K7146" s="62"/>
      <c r="L7146" s="65">
        <f t="shared" si="1009"/>
        <v>0.2757789495868791</v>
      </c>
      <c r="M7146" s="65">
        <f t="shared" si="1010"/>
        <v>0.20035185550973622</v>
      </c>
      <c r="N7146" s="65">
        <f t="shared" si="1011"/>
        <v>0.11862512771425464</v>
      </c>
      <c r="O7146" s="65">
        <f t="shared" si="1012"/>
        <v>0.11353854761550423</v>
      </c>
      <c r="P7146" s="65">
        <f t="shared" si="1013"/>
        <v>0.11950252049583637</v>
      </c>
      <c r="Q7146" s="65">
        <f t="shared" si="1014"/>
        <v>2.7850854112714801E-2</v>
      </c>
      <c r="R7146" s="65">
        <f t="shared" si="1015"/>
        <v>0.1293121048063085</v>
      </c>
      <c r="S7146" s="65">
        <f t="shared" si="1016"/>
        <v>1.5040040158766126E-2</v>
      </c>
      <c r="T7146" s="66">
        <f>(L7146*'Football Field'!$F$4)+(M7146*'Football Field'!$F$5)+(N7146*'Football Field'!$F$6)+(O7146*'Football Field'!$F$7)+(P7146*'Football Field'!$F$8)+(Q7146*'Football Field'!$F$9)+(R7146*'Football Field'!$F$10)+(S7146*'Football Field'!$F$11)</f>
        <v>137786181.78186157</v>
      </c>
    </row>
    <row r="7147" spans="2:20" x14ac:dyDescent="0.3">
      <c r="B7147" s="62">
        <f t="shared" si="1008"/>
        <v>7120</v>
      </c>
      <c r="C7147" s="62">
        <v>0.47414428778803364</v>
      </c>
      <c r="D7147" s="62">
        <v>0.61514400423236582</v>
      </c>
      <c r="E7147" s="62">
        <v>2.3160677544669772E-2</v>
      </c>
      <c r="F7147" s="62">
        <v>0.18166761037605639</v>
      </c>
      <c r="G7147" s="62">
        <v>0.81274058859881892</v>
      </c>
      <c r="H7147" s="62">
        <v>0.8075692978036505</v>
      </c>
      <c r="I7147" s="62">
        <v>0.89793766197144509</v>
      </c>
      <c r="J7147" s="62">
        <v>0.30481900434558018</v>
      </c>
      <c r="K7147" s="62"/>
      <c r="L7147" s="65">
        <f t="shared" si="1009"/>
        <v>0.11516230211543456</v>
      </c>
      <c r="M7147" s="65">
        <f t="shared" si="1010"/>
        <v>0.14940894888851966</v>
      </c>
      <c r="N7147" s="65">
        <f t="shared" si="1011"/>
        <v>5.6253697730717167E-3</v>
      </c>
      <c r="O7147" s="65">
        <f t="shared" si="1012"/>
        <v>4.4124248186807886E-2</v>
      </c>
      <c r="P7147" s="65">
        <f t="shared" si="1013"/>
        <v>0.1974020980877785</v>
      </c>
      <c r="Q7147" s="65">
        <f t="shared" si="1014"/>
        <v>0.19614607166666895</v>
      </c>
      <c r="R7147" s="65">
        <f t="shared" si="1015"/>
        <v>0.2180951473468164</v>
      </c>
      <c r="S7147" s="65">
        <f t="shared" si="1016"/>
        <v>7.4035813934902384E-2</v>
      </c>
      <c r="T7147" s="66">
        <f>(L7147*'Football Field'!$F$4)+(M7147*'Football Field'!$F$5)+(N7147*'Football Field'!$F$6)+(O7147*'Football Field'!$F$7)+(P7147*'Football Field'!$F$8)+(Q7147*'Football Field'!$F$9)+(R7147*'Football Field'!$F$10)+(S7147*'Football Field'!$F$11)</f>
        <v>154435768.97372532</v>
      </c>
    </row>
    <row r="7148" spans="2:20" x14ac:dyDescent="0.3">
      <c r="B7148" s="62">
        <f t="shared" si="1008"/>
        <v>7121</v>
      </c>
      <c r="C7148" s="62">
        <v>0.67568392048851289</v>
      </c>
      <c r="D7148" s="62">
        <v>0.36218526357239822</v>
      </c>
      <c r="E7148" s="62">
        <v>0.37382190278121274</v>
      </c>
      <c r="F7148" s="62">
        <v>2.5484617408743304E-2</v>
      </c>
      <c r="G7148" s="62">
        <v>0.2181527793839535</v>
      </c>
      <c r="H7148" s="62">
        <v>0.3866933648723806</v>
      </c>
      <c r="I7148" s="62">
        <v>0.55978197651463413</v>
      </c>
      <c r="J7148" s="62">
        <v>0.18265753777947857</v>
      </c>
      <c r="K7148" s="62"/>
      <c r="L7148" s="65">
        <f t="shared" si="1009"/>
        <v>0.24266234378944279</v>
      </c>
      <c r="M7148" s="65">
        <f t="shared" si="1010"/>
        <v>0.13007372571620848</v>
      </c>
      <c r="N7148" s="65">
        <f t="shared" si="1011"/>
        <v>0.13425286045453627</v>
      </c>
      <c r="O7148" s="65">
        <f t="shared" si="1012"/>
        <v>9.1524406656174409E-3</v>
      </c>
      <c r="P7148" s="65">
        <f t="shared" si="1013"/>
        <v>7.8346491820048228E-2</v>
      </c>
      <c r="Q7148" s="65">
        <f t="shared" si="1014"/>
        <v>0.13887546440340864</v>
      </c>
      <c r="R7148" s="65">
        <f t="shared" si="1015"/>
        <v>0.20103779639142275</v>
      </c>
      <c r="S7148" s="65">
        <f t="shared" si="1016"/>
        <v>6.5598876759315319E-2</v>
      </c>
      <c r="T7148" s="66">
        <f>(L7148*'Football Field'!$F$4)+(M7148*'Football Field'!$F$5)+(N7148*'Football Field'!$F$6)+(O7148*'Football Field'!$F$7)+(P7148*'Football Field'!$F$8)+(Q7148*'Football Field'!$F$9)+(R7148*'Football Field'!$F$10)+(S7148*'Football Field'!$F$11)</f>
        <v>144808960.16539145</v>
      </c>
    </row>
    <row r="7149" spans="2:20" x14ac:dyDescent="0.3">
      <c r="B7149" s="62">
        <f t="shared" si="1008"/>
        <v>7122</v>
      </c>
      <c r="C7149" s="62">
        <v>0.38070660392704225</v>
      </c>
      <c r="D7149" s="62">
        <v>0.24453314683492022</v>
      </c>
      <c r="E7149" s="62">
        <v>0.17884777890519032</v>
      </c>
      <c r="F7149" s="62">
        <v>0.3481279457118267</v>
      </c>
      <c r="G7149" s="62">
        <v>0.34798777867330166</v>
      </c>
      <c r="H7149" s="62">
        <v>0.76468620986699842</v>
      </c>
      <c r="I7149" s="62">
        <v>0.84561043466113839</v>
      </c>
      <c r="J7149" s="62">
        <v>0.90077743429023593</v>
      </c>
      <c r="K7149" s="62"/>
      <c r="L7149" s="65">
        <f t="shared" si="1009"/>
        <v>9.4909070686117633E-2</v>
      </c>
      <c r="M7149" s="65">
        <f t="shared" si="1010"/>
        <v>6.0961416163145501E-2</v>
      </c>
      <c r="N7149" s="65">
        <f t="shared" si="1011"/>
        <v>4.4586241255275827E-2</v>
      </c>
      <c r="O7149" s="65">
        <f t="shared" si="1012"/>
        <v>8.6787304098639925E-2</v>
      </c>
      <c r="P7149" s="65">
        <f t="shared" si="1013"/>
        <v>8.6752360855654354E-2</v>
      </c>
      <c r="Q7149" s="65">
        <f t="shared" si="1014"/>
        <v>0.1906340914403328</v>
      </c>
      <c r="R7149" s="65">
        <f t="shared" si="1015"/>
        <v>0.21080826990737658</v>
      </c>
      <c r="S7149" s="65">
        <f t="shared" si="1016"/>
        <v>0.2245612455934575</v>
      </c>
      <c r="T7149" s="66">
        <f>(L7149*'Football Field'!$F$4)+(M7149*'Football Field'!$F$5)+(N7149*'Football Field'!$F$6)+(O7149*'Football Field'!$F$7)+(P7149*'Football Field'!$F$8)+(Q7149*'Football Field'!$F$9)+(R7149*'Football Field'!$F$10)+(S7149*'Football Field'!$F$11)</f>
        <v>147221396.39616492</v>
      </c>
    </row>
    <row r="7150" spans="2:20" x14ac:dyDescent="0.3">
      <c r="B7150" s="62">
        <f t="shared" si="1008"/>
        <v>7123</v>
      </c>
      <c r="C7150" s="62">
        <v>0.31198528218973964</v>
      </c>
      <c r="D7150" s="62">
        <v>0.30445155604351548</v>
      </c>
      <c r="E7150" s="62">
        <v>0.36031032610589819</v>
      </c>
      <c r="F7150" s="62">
        <v>4.0956425591844425E-2</v>
      </c>
      <c r="G7150" s="62">
        <v>0.24746322019417932</v>
      </c>
      <c r="H7150" s="62">
        <v>0.2936009810179897</v>
      </c>
      <c r="I7150" s="62">
        <v>0.30334395808622694</v>
      </c>
      <c r="J7150" s="62">
        <v>0.16937237545138417</v>
      </c>
      <c r="K7150" s="62"/>
      <c r="L7150" s="65">
        <f t="shared" si="1009"/>
        <v>0.15357505303604782</v>
      </c>
      <c r="M7150" s="65">
        <f t="shared" si="1010"/>
        <v>0.1498665691474976</v>
      </c>
      <c r="N7150" s="65">
        <f t="shared" si="1011"/>
        <v>0.17736310204369252</v>
      </c>
      <c r="O7150" s="65">
        <f t="shared" si="1012"/>
        <v>2.0160839602071816E-2</v>
      </c>
      <c r="P7150" s="65">
        <f t="shared" si="1013"/>
        <v>0.12181400641418502</v>
      </c>
      <c r="Q7150" s="65">
        <f t="shared" si="1014"/>
        <v>0.14452536323124129</v>
      </c>
      <c r="R7150" s="65">
        <f t="shared" si="1015"/>
        <v>0.14932135299550697</v>
      </c>
      <c r="S7150" s="65">
        <f t="shared" si="1016"/>
        <v>8.3373713529756921E-2</v>
      </c>
      <c r="T7150" s="66">
        <f>(L7150*'Football Field'!$F$4)+(M7150*'Football Field'!$F$5)+(N7150*'Football Field'!$F$6)+(O7150*'Football Field'!$F$7)+(P7150*'Football Field'!$F$8)+(Q7150*'Football Field'!$F$9)+(R7150*'Football Field'!$F$10)+(S7150*'Football Field'!$F$11)</f>
        <v>142903512.41126567</v>
      </c>
    </row>
    <row r="7151" spans="2:20" x14ac:dyDescent="0.3">
      <c r="B7151" s="62">
        <f t="shared" si="1008"/>
        <v>7124</v>
      </c>
      <c r="C7151" s="62">
        <v>0.65606303911015262</v>
      </c>
      <c r="D7151" s="62">
        <v>0.45911274675106717</v>
      </c>
      <c r="E7151" s="62">
        <v>0.13248985123779566</v>
      </c>
      <c r="F7151" s="62">
        <v>0.59960961107817701</v>
      </c>
      <c r="G7151" s="62">
        <v>0.59507629169548659</v>
      </c>
      <c r="H7151" s="62">
        <v>0.30038452862074272</v>
      </c>
      <c r="I7151" s="62">
        <v>0.89177444861126431</v>
      </c>
      <c r="J7151" s="62">
        <v>0.97936230436607918</v>
      </c>
      <c r="K7151" s="62"/>
      <c r="L7151" s="65">
        <f t="shared" si="1009"/>
        <v>0.14219356807087266</v>
      </c>
      <c r="M7151" s="65">
        <f t="shared" si="1010"/>
        <v>9.9507022520121322E-2</v>
      </c>
      <c r="N7151" s="65">
        <f t="shared" si="1011"/>
        <v>2.8715540363672579E-2</v>
      </c>
      <c r="O7151" s="65">
        <f t="shared" si="1012"/>
        <v>0.12995798416633408</v>
      </c>
      <c r="P7151" s="65">
        <f t="shared" si="1013"/>
        <v>0.12897544313018014</v>
      </c>
      <c r="Q7151" s="65">
        <f t="shared" si="1014"/>
        <v>6.5104639907475614E-2</v>
      </c>
      <c r="R7151" s="65">
        <f t="shared" si="1015"/>
        <v>0.19328110745952315</v>
      </c>
      <c r="S7151" s="65">
        <f t="shared" si="1016"/>
        <v>0.21226469438182033</v>
      </c>
      <c r="T7151" s="66">
        <f>(L7151*'Football Field'!$F$4)+(M7151*'Football Field'!$F$5)+(N7151*'Football Field'!$F$6)+(O7151*'Football Field'!$F$7)+(P7151*'Football Field'!$F$8)+(Q7151*'Football Field'!$F$9)+(R7151*'Football Field'!$F$10)+(S7151*'Football Field'!$F$11)</f>
        <v>147697471.18680769</v>
      </c>
    </row>
    <row r="7152" spans="2:20" x14ac:dyDescent="0.3">
      <c r="B7152" s="62">
        <f t="shared" si="1008"/>
        <v>7125</v>
      </c>
      <c r="C7152" s="62">
        <v>7.2117363913110966E-2</v>
      </c>
      <c r="D7152" s="62">
        <v>5.5719265862860579E-2</v>
      </c>
      <c r="E7152" s="62">
        <v>0.76298048232431648</v>
      </c>
      <c r="F7152" s="62">
        <v>0.55024410141051205</v>
      </c>
      <c r="G7152" s="62">
        <v>1.7469164066937104E-2</v>
      </c>
      <c r="H7152" s="62">
        <v>0.23766323390633715</v>
      </c>
      <c r="I7152" s="62">
        <v>0.14369215509798772</v>
      </c>
      <c r="J7152" s="62">
        <v>0.6333445665432651</v>
      </c>
      <c r="K7152" s="62"/>
      <c r="L7152" s="65">
        <f t="shared" si="1009"/>
        <v>2.9159178159512134E-2</v>
      </c>
      <c r="M7152" s="65">
        <f t="shared" si="1010"/>
        <v>2.2528943267669799E-2</v>
      </c>
      <c r="N7152" s="65">
        <f t="shared" si="1011"/>
        <v>0.308495521870851</v>
      </c>
      <c r="O7152" s="65">
        <f t="shared" si="1012"/>
        <v>0.22247992596596916</v>
      </c>
      <c r="P7152" s="65">
        <f t="shared" si="1013"/>
        <v>7.0632984857750729E-3</v>
      </c>
      <c r="Q7152" s="65">
        <f t="shared" si="1014"/>
        <v>9.6094258073412486E-2</v>
      </c>
      <c r="R7152" s="65">
        <f t="shared" si="1015"/>
        <v>5.8098978155588683E-2</v>
      </c>
      <c r="S7152" s="65">
        <f t="shared" si="1016"/>
        <v>0.25607989602122161</v>
      </c>
      <c r="T7152" s="66">
        <f>(L7152*'Football Field'!$F$4)+(M7152*'Football Field'!$F$5)+(N7152*'Football Field'!$F$6)+(O7152*'Football Field'!$F$7)+(P7152*'Football Field'!$F$8)+(Q7152*'Football Field'!$F$9)+(R7152*'Football Field'!$F$10)+(S7152*'Football Field'!$F$11)</f>
        <v>128046615.34435727</v>
      </c>
    </row>
    <row r="7153" spans="2:20" x14ac:dyDescent="0.3">
      <c r="B7153" s="62">
        <f t="shared" si="1008"/>
        <v>7126</v>
      </c>
      <c r="C7153" s="62">
        <v>5.7736548035599577E-3</v>
      </c>
      <c r="D7153" s="62">
        <v>0.81735769256751056</v>
      </c>
      <c r="E7153" s="62">
        <v>6.1511351008532889E-2</v>
      </c>
      <c r="F7153" s="62">
        <v>0.71187236141936472</v>
      </c>
      <c r="G7153" s="62">
        <v>0.7181530005593334</v>
      </c>
      <c r="H7153" s="62">
        <v>0.35305553829735892</v>
      </c>
      <c r="I7153" s="62">
        <v>0.51707834717111423</v>
      </c>
      <c r="J7153" s="62">
        <v>0.50261793164376378</v>
      </c>
      <c r="K7153" s="62"/>
      <c r="L7153" s="65">
        <f t="shared" si="1009"/>
        <v>1.5657709171759725E-3</v>
      </c>
      <c r="M7153" s="65">
        <f t="shared" si="1010"/>
        <v>0.22166113969320841</v>
      </c>
      <c r="N7153" s="65">
        <f t="shared" si="1011"/>
        <v>1.6681406797299108E-2</v>
      </c>
      <c r="O7153" s="65">
        <f t="shared" si="1012"/>
        <v>0.19305432662246433</v>
      </c>
      <c r="P7153" s="65">
        <f t="shared" si="1013"/>
        <v>0.19475758780471866</v>
      </c>
      <c r="Q7153" s="65">
        <f t="shared" si="1014"/>
        <v>9.5745955174365613E-2</v>
      </c>
      <c r="R7153" s="65">
        <f t="shared" si="1015"/>
        <v>0.14022768340821951</v>
      </c>
      <c r="S7153" s="65">
        <f t="shared" si="1016"/>
        <v>0.13630612958254834</v>
      </c>
      <c r="T7153" s="66">
        <f>(L7153*'Football Field'!$F$4)+(M7153*'Football Field'!$F$5)+(N7153*'Football Field'!$F$6)+(O7153*'Football Field'!$F$7)+(P7153*'Football Field'!$F$8)+(Q7153*'Football Field'!$F$9)+(R7153*'Football Field'!$F$10)+(S7153*'Football Field'!$F$11)</f>
        <v>145557261.09914243</v>
      </c>
    </row>
    <row r="7154" spans="2:20" x14ac:dyDescent="0.3">
      <c r="B7154" s="62">
        <f t="shared" si="1008"/>
        <v>7127</v>
      </c>
      <c r="C7154" s="62">
        <v>0.49313543177837771</v>
      </c>
      <c r="D7154" s="62">
        <v>0.41236741952443579</v>
      </c>
      <c r="E7154" s="62">
        <v>0.33751236443671595</v>
      </c>
      <c r="F7154" s="62">
        <v>8.1980855453269941E-2</v>
      </c>
      <c r="G7154" s="62">
        <v>0.92255357797030801</v>
      </c>
      <c r="H7154" s="62">
        <v>0.41297941187487774</v>
      </c>
      <c r="I7154" s="62">
        <v>0.68746579945219088</v>
      </c>
      <c r="J7154" s="62">
        <v>0.54399716718145952</v>
      </c>
      <c r="K7154" s="62"/>
      <c r="L7154" s="65">
        <f t="shared" si="1009"/>
        <v>0.12670514951527109</v>
      </c>
      <c r="M7154" s="65">
        <f t="shared" si="1010"/>
        <v>0.10595279142211721</v>
      </c>
      <c r="N7154" s="65">
        <f t="shared" si="1011"/>
        <v>8.6719695733454782E-2</v>
      </c>
      <c r="O7154" s="65">
        <f t="shared" si="1012"/>
        <v>2.1063983397292461E-2</v>
      </c>
      <c r="P7154" s="65">
        <f t="shared" si="1013"/>
        <v>0.23703891770873464</v>
      </c>
      <c r="Q7154" s="65">
        <f t="shared" si="1014"/>
        <v>0.10611003541082292</v>
      </c>
      <c r="R7154" s="65">
        <f t="shared" si="1015"/>
        <v>0.17663597318914959</v>
      </c>
      <c r="S7154" s="65">
        <f t="shared" si="1016"/>
        <v>0.13977345362315738</v>
      </c>
      <c r="T7154" s="66">
        <f>(L7154*'Football Field'!$F$4)+(M7154*'Football Field'!$F$5)+(N7154*'Football Field'!$F$6)+(O7154*'Football Field'!$F$7)+(P7154*'Football Field'!$F$8)+(Q7154*'Football Field'!$F$9)+(R7154*'Football Field'!$F$10)+(S7154*'Football Field'!$F$11)</f>
        <v>154482907.64242932</v>
      </c>
    </row>
    <row r="7155" spans="2:20" x14ac:dyDescent="0.3">
      <c r="B7155" s="62">
        <f t="shared" si="1008"/>
        <v>7128</v>
      </c>
      <c r="C7155" s="62">
        <v>0.85648921128051236</v>
      </c>
      <c r="D7155" s="62">
        <v>0.52759741027049301</v>
      </c>
      <c r="E7155" s="62">
        <v>0.45792624657423753</v>
      </c>
      <c r="F7155" s="62">
        <v>0.21705120229794461</v>
      </c>
      <c r="G7155" s="62">
        <v>0.35480644772240821</v>
      </c>
      <c r="H7155" s="62">
        <v>0.85915298994271116</v>
      </c>
      <c r="I7155" s="62">
        <v>0.68289335770890403</v>
      </c>
      <c r="J7155" s="62">
        <v>0.92567874975893782</v>
      </c>
      <c r="K7155" s="62"/>
      <c r="L7155" s="65">
        <f t="shared" si="1009"/>
        <v>0.17545271643377092</v>
      </c>
      <c r="M7155" s="65">
        <f t="shared" si="1010"/>
        <v>0.10807888481979167</v>
      </c>
      <c r="N7155" s="65">
        <f t="shared" si="1011"/>
        <v>9.3806673603804236E-2</v>
      </c>
      <c r="O7155" s="65">
        <f t="shared" si="1012"/>
        <v>4.4463167249304499E-2</v>
      </c>
      <c r="P7155" s="65">
        <f t="shared" si="1013"/>
        <v>7.2682474269632008E-2</v>
      </c>
      <c r="Q7155" s="65">
        <f t="shared" si="1014"/>
        <v>0.17599839429649886</v>
      </c>
      <c r="R7155" s="65">
        <f t="shared" si="1015"/>
        <v>0.13989142311024949</v>
      </c>
      <c r="S7155" s="65">
        <f t="shared" si="1016"/>
        <v>0.18962626621694828</v>
      </c>
      <c r="T7155" s="66">
        <f>(L7155*'Football Field'!$F$4)+(M7155*'Football Field'!$F$5)+(N7155*'Football Field'!$F$6)+(O7155*'Football Field'!$F$7)+(P7155*'Football Field'!$F$8)+(Q7155*'Football Field'!$F$9)+(R7155*'Football Field'!$F$10)+(S7155*'Football Field'!$F$11)</f>
        <v>136403497.35659039</v>
      </c>
    </row>
    <row r="7156" spans="2:20" x14ac:dyDescent="0.3">
      <c r="B7156" s="62">
        <f t="shared" si="1008"/>
        <v>7129</v>
      </c>
      <c r="C7156" s="62">
        <v>0.68317682708532179</v>
      </c>
      <c r="D7156" s="62">
        <v>0.45510703924419127</v>
      </c>
      <c r="E7156" s="62">
        <v>0.57134248948899868</v>
      </c>
      <c r="F7156" s="62">
        <v>0.35902968161058957</v>
      </c>
      <c r="G7156" s="62">
        <v>0.75535085716980788</v>
      </c>
      <c r="H7156" s="62">
        <v>0.16689540541600689</v>
      </c>
      <c r="I7156" s="62">
        <v>0.31777814467961152</v>
      </c>
      <c r="J7156" s="62">
        <v>0.57564875002481919</v>
      </c>
      <c r="K7156" s="62"/>
      <c r="L7156" s="65">
        <f t="shared" si="1009"/>
        <v>0.17588025958615566</v>
      </c>
      <c r="M7156" s="65">
        <f t="shared" si="1010"/>
        <v>0.11716489937642217</v>
      </c>
      <c r="N7156" s="65">
        <f t="shared" si="1011"/>
        <v>0.14708910106427775</v>
      </c>
      <c r="O7156" s="65">
        <f t="shared" si="1012"/>
        <v>9.2430291979032533E-2</v>
      </c>
      <c r="P7156" s="65">
        <f t="shared" si="1013"/>
        <v>0.19446108177357607</v>
      </c>
      <c r="Q7156" s="65">
        <f t="shared" si="1014"/>
        <v>4.2966339115360568E-2</v>
      </c>
      <c r="R7156" s="65">
        <f t="shared" si="1015"/>
        <v>8.1810302049482142E-2</v>
      </c>
      <c r="S7156" s="65">
        <f t="shared" si="1016"/>
        <v>0.14819772505569301</v>
      </c>
      <c r="T7156" s="66">
        <f>(L7156*'Football Field'!$F$4)+(M7156*'Football Field'!$F$5)+(N7156*'Football Field'!$F$6)+(O7156*'Football Field'!$F$7)+(P7156*'Football Field'!$F$8)+(Q7156*'Football Field'!$F$9)+(R7156*'Football Field'!$F$10)+(S7156*'Football Field'!$F$11)</f>
        <v>139710820.63952881</v>
      </c>
    </row>
    <row r="7157" spans="2:20" x14ac:dyDescent="0.3">
      <c r="B7157" s="62">
        <f t="shared" si="1008"/>
        <v>7130</v>
      </c>
      <c r="C7157" s="62">
        <v>0.92779597358833665</v>
      </c>
      <c r="D7157" s="62">
        <v>0.94539572516668779</v>
      </c>
      <c r="E7157" s="62">
        <v>0.24162525806538759</v>
      </c>
      <c r="F7157" s="62">
        <v>0.9023129940834127</v>
      </c>
      <c r="G7157" s="62">
        <v>0.65267049982106273</v>
      </c>
      <c r="H7157" s="62">
        <v>0.39461929353990322</v>
      </c>
      <c r="I7157" s="62">
        <v>0.26512953960636898</v>
      </c>
      <c r="J7157" s="62">
        <v>0.97635052138064515</v>
      </c>
      <c r="K7157" s="62"/>
      <c r="L7157" s="65">
        <f t="shared" si="1009"/>
        <v>0.17486119369800379</v>
      </c>
      <c r="M7157" s="65">
        <f t="shared" si="1010"/>
        <v>0.17817820913823712</v>
      </c>
      <c r="N7157" s="65">
        <f t="shared" si="1011"/>
        <v>4.5538978671671435E-2</v>
      </c>
      <c r="O7157" s="65">
        <f t="shared" si="1012"/>
        <v>0.17005843065304377</v>
      </c>
      <c r="P7157" s="65">
        <f t="shared" si="1013"/>
        <v>0.12300844791208576</v>
      </c>
      <c r="Q7157" s="65">
        <f t="shared" si="1014"/>
        <v>7.4373679870341144E-2</v>
      </c>
      <c r="R7157" s="65">
        <f t="shared" si="1015"/>
        <v>4.99688176063827E-2</v>
      </c>
      <c r="S7157" s="65">
        <f t="shared" si="1016"/>
        <v>0.18401224245023409</v>
      </c>
      <c r="T7157" s="66">
        <f>(L7157*'Football Field'!$F$4)+(M7157*'Football Field'!$F$5)+(N7157*'Football Field'!$F$6)+(O7157*'Football Field'!$F$7)+(P7157*'Football Field'!$F$8)+(Q7157*'Football Field'!$F$9)+(R7157*'Football Field'!$F$10)+(S7157*'Football Field'!$F$11)</f>
        <v>127413959.26030104</v>
      </c>
    </row>
    <row r="7158" spans="2:20" x14ac:dyDescent="0.3">
      <c r="B7158" s="62">
        <f t="shared" si="1008"/>
        <v>7131</v>
      </c>
      <c r="C7158" s="62">
        <v>0.58319408013631147</v>
      </c>
      <c r="D7158" s="62">
        <v>0.97240248803256768</v>
      </c>
      <c r="E7158" s="62">
        <v>0.22855051148665984</v>
      </c>
      <c r="F7158" s="62">
        <v>0.53017830396909893</v>
      </c>
      <c r="G7158" s="62">
        <v>0.57087544002232837</v>
      </c>
      <c r="H7158" s="62">
        <v>0.52933358924917195</v>
      </c>
      <c r="I7158" s="62">
        <v>0.88758146170927377</v>
      </c>
      <c r="J7158" s="62">
        <v>0.40940141245107253</v>
      </c>
      <c r="K7158" s="62"/>
      <c r="L7158" s="65">
        <f t="shared" si="1009"/>
        <v>0.1237805243203642</v>
      </c>
      <c r="M7158" s="65">
        <f t="shared" si="1010"/>
        <v>0.20638839439344925</v>
      </c>
      <c r="N7158" s="65">
        <f t="shared" si="1011"/>
        <v>4.8508897996519196E-2</v>
      </c>
      <c r="O7158" s="65">
        <f t="shared" si="1012"/>
        <v>0.11252814574736016</v>
      </c>
      <c r="P7158" s="65">
        <f t="shared" si="1013"/>
        <v>0.12116594405599268</v>
      </c>
      <c r="Q7158" s="65">
        <f t="shared" si="1014"/>
        <v>0.11234885855207646</v>
      </c>
      <c r="R7158" s="65">
        <f t="shared" si="1015"/>
        <v>0.18838548340842223</v>
      </c>
      <c r="S7158" s="65">
        <f t="shared" si="1016"/>
        <v>8.6893751525815938E-2</v>
      </c>
      <c r="T7158" s="66">
        <f>(L7158*'Football Field'!$F$4)+(M7158*'Football Field'!$F$5)+(N7158*'Football Field'!$F$6)+(O7158*'Football Field'!$F$7)+(P7158*'Football Field'!$F$8)+(Q7158*'Football Field'!$F$9)+(R7158*'Football Field'!$F$10)+(S7158*'Football Field'!$F$11)</f>
        <v>145547057.58286333</v>
      </c>
    </row>
    <row r="7159" spans="2:20" x14ac:dyDescent="0.3">
      <c r="B7159" s="62">
        <f t="shared" si="1008"/>
        <v>7132</v>
      </c>
      <c r="C7159" s="62">
        <v>0.33132926700065357</v>
      </c>
      <c r="D7159" s="62">
        <v>0.18383419066999351</v>
      </c>
      <c r="E7159" s="62">
        <v>0.7804422819730521</v>
      </c>
      <c r="F7159" s="62">
        <v>0.16625617324308872</v>
      </c>
      <c r="G7159" s="62">
        <v>0.85394593673505637</v>
      </c>
      <c r="H7159" s="62">
        <v>0.16501051469349404</v>
      </c>
      <c r="I7159" s="62">
        <v>0.88135060136694299</v>
      </c>
      <c r="J7159" s="62">
        <v>0.4026858355912738</v>
      </c>
      <c r="K7159" s="62"/>
      <c r="L7159" s="65">
        <f t="shared" si="1009"/>
        <v>8.8005855335662145E-2</v>
      </c>
      <c r="M7159" s="65">
        <f t="shared" si="1010"/>
        <v>4.8829025387063282E-2</v>
      </c>
      <c r="N7159" s="65">
        <f t="shared" si="1011"/>
        <v>0.20729678119566475</v>
      </c>
      <c r="O7159" s="65">
        <f t="shared" si="1012"/>
        <v>4.4160049196810582E-2</v>
      </c>
      <c r="P7159" s="65">
        <f t="shared" si="1013"/>
        <v>0.22682041720339069</v>
      </c>
      <c r="Q7159" s="65">
        <f t="shared" si="1014"/>
        <v>4.3829184232463667E-2</v>
      </c>
      <c r="R7159" s="65">
        <f t="shared" si="1015"/>
        <v>0.23409949331081889</v>
      </c>
      <c r="S7159" s="65">
        <f t="shared" si="1016"/>
        <v>0.10695919413812595</v>
      </c>
      <c r="T7159" s="66">
        <f>(L7159*'Football Field'!$F$4)+(M7159*'Football Field'!$F$5)+(N7159*'Football Field'!$F$6)+(O7159*'Football Field'!$F$7)+(P7159*'Football Field'!$F$8)+(Q7159*'Football Field'!$F$9)+(R7159*'Football Field'!$F$10)+(S7159*'Football Field'!$F$11)</f>
        <v>165056053.10967219</v>
      </c>
    </row>
    <row r="7160" spans="2:20" x14ac:dyDescent="0.3">
      <c r="B7160" s="62">
        <f t="shared" si="1008"/>
        <v>7133</v>
      </c>
      <c r="C7160" s="62">
        <v>0.52773959326326381</v>
      </c>
      <c r="D7160" s="62">
        <v>0.70728640091461892</v>
      </c>
      <c r="E7160" s="62">
        <v>0.62173116035962261</v>
      </c>
      <c r="F7160" s="62">
        <v>0.61596645953712748</v>
      </c>
      <c r="G7160" s="62">
        <v>0.66794916804092508</v>
      </c>
      <c r="H7160" s="62">
        <v>0.51309040161544472</v>
      </c>
      <c r="I7160" s="62">
        <v>0.12165252940779903</v>
      </c>
      <c r="J7160" s="62">
        <v>0.67833728131416537</v>
      </c>
      <c r="K7160" s="62"/>
      <c r="L7160" s="65">
        <f t="shared" si="1009"/>
        <v>0.11849323344167259</v>
      </c>
      <c r="M7160" s="65">
        <f t="shared" si="1010"/>
        <v>0.15880683140612548</v>
      </c>
      <c r="N7160" s="65">
        <f t="shared" si="1011"/>
        <v>0.13959713552457276</v>
      </c>
      <c r="O7160" s="65">
        <f t="shared" si="1012"/>
        <v>0.13830278875013893</v>
      </c>
      <c r="P7160" s="65">
        <f t="shared" si="1013"/>
        <v>0.14997445275318103</v>
      </c>
      <c r="Q7160" s="65">
        <f t="shared" si="1014"/>
        <v>0.11520405425592424</v>
      </c>
      <c r="R7160" s="65">
        <f t="shared" si="1015"/>
        <v>2.7314610747231391E-2</v>
      </c>
      <c r="S7160" s="65">
        <f t="shared" si="1016"/>
        <v>0.15230689312115347</v>
      </c>
      <c r="T7160" s="66">
        <f>(L7160*'Football Field'!$F$4)+(M7160*'Football Field'!$F$5)+(N7160*'Football Field'!$F$6)+(O7160*'Football Field'!$F$7)+(P7160*'Football Field'!$F$8)+(Q7160*'Football Field'!$F$9)+(R7160*'Football Field'!$F$10)+(S7160*'Football Field'!$F$11)</f>
        <v>128803089.8412566</v>
      </c>
    </row>
    <row r="7161" spans="2:20" x14ac:dyDescent="0.3">
      <c r="B7161" s="62">
        <f t="shared" si="1008"/>
        <v>7134</v>
      </c>
      <c r="C7161" s="62">
        <v>0.10549377535256699</v>
      </c>
      <c r="D7161" s="62">
        <v>0.90420268152784067</v>
      </c>
      <c r="E7161" s="62">
        <v>0.61674996362191103</v>
      </c>
      <c r="F7161" s="62">
        <v>0.64856361465108447</v>
      </c>
      <c r="G7161" s="62">
        <v>0.68437976346864038</v>
      </c>
      <c r="H7161" s="62">
        <v>0.44889367910225897</v>
      </c>
      <c r="I7161" s="62">
        <v>0.69130793495809217</v>
      </c>
      <c r="J7161" s="62">
        <v>0.58947808721539519</v>
      </c>
      <c r="K7161" s="62"/>
      <c r="L7161" s="65">
        <f t="shared" si="1009"/>
        <v>2.2497805877022398E-2</v>
      </c>
      <c r="M7161" s="65">
        <f t="shared" si="1010"/>
        <v>0.19283200676542539</v>
      </c>
      <c r="N7161" s="65">
        <f t="shared" si="1011"/>
        <v>0.13152928606312075</v>
      </c>
      <c r="O7161" s="65">
        <f t="shared" si="1012"/>
        <v>0.13831392660424877</v>
      </c>
      <c r="P7161" s="65">
        <f t="shared" si="1013"/>
        <v>0.14595214753877248</v>
      </c>
      <c r="Q7161" s="65">
        <f t="shared" si="1014"/>
        <v>9.5731931273794021E-2</v>
      </c>
      <c r="R7161" s="65">
        <f t="shared" si="1015"/>
        <v>0.14742966274506292</v>
      </c>
      <c r="S7161" s="65">
        <f t="shared" si="1016"/>
        <v>0.12571323313255311</v>
      </c>
      <c r="T7161" s="66">
        <f>(L7161*'Football Field'!$F$4)+(M7161*'Football Field'!$F$5)+(N7161*'Football Field'!$F$6)+(O7161*'Football Field'!$F$7)+(P7161*'Football Field'!$F$8)+(Q7161*'Football Field'!$F$9)+(R7161*'Football Field'!$F$10)+(S7161*'Football Field'!$F$11)</f>
        <v>145081556.3946293</v>
      </c>
    </row>
    <row r="7162" spans="2:20" x14ac:dyDescent="0.3">
      <c r="B7162" s="62">
        <f t="shared" si="1008"/>
        <v>7135</v>
      </c>
      <c r="C7162" s="62">
        <v>2.2712333849226107E-2</v>
      </c>
      <c r="D7162" s="62">
        <v>0.50472783450480585</v>
      </c>
      <c r="E7162" s="62">
        <v>6.697312294970903E-2</v>
      </c>
      <c r="F7162" s="62">
        <v>8.6546435532798172E-2</v>
      </c>
      <c r="G7162" s="62">
        <v>0.48035193289610245</v>
      </c>
      <c r="H7162" s="62">
        <v>2.8406305785631525E-2</v>
      </c>
      <c r="I7162" s="62">
        <v>0.77242913531028989</v>
      </c>
      <c r="J7162" s="62">
        <v>0.71770714205921915</v>
      </c>
      <c r="K7162" s="62"/>
      <c r="L7162" s="65">
        <f t="shared" si="1009"/>
        <v>8.4752123775028668E-3</v>
      </c>
      <c r="M7162" s="65">
        <f t="shared" si="1010"/>
        <v>0.18834152485879846</v>
      </c>
      <c r="N7162" s="65">
        <f t="shared" si="1011"/>
        <v>2.4991330452935195E-2</v>
      </c>
      <c r="O7162" s="65">
        <f t="shared" si="1012"/>
        <v>3.2295202532932034E-2</v>
      </c>
      <c r="P7162" s="65">
        <f t="shared" si="1013"/>
        <v>0.17924554448098651</v>
      </c>
      <c r="Q7162" s="65">
        <f t="shared" si="1014"/>
        <v>1.059994432944278E-2</v>
      </c>
      <c r="R7162" s="65">
        <f t="shared" si="1015"/>
        <v>0.28823550286747252</v>
      </c>
      <c r="S7162" s="65">
        <f t="shared" si="1016"/>
        <v>0.26781573809992948</v>
      </c>
      <c r="T7162" s="66">
        <f>(L7162*'Football Field'!$F$4)+(M7162*'Football Field'!$F$5)+(N7162*'Football Field'!$F$6)+(O7162*'Football Field'!$F$7)+(P7162*'Football Field'!$F$8)+(Q7162*'Football Field'!$F$9)+(R7162*'Football Field'!$F$10)+(S7162*'Football Field'!$F$11)</f>
        <v>164997377.60823548</v>
      </c>
    </row>
    <row r="7163" spans="2:20" x14ac:dyDescent="0.3">
      <c r="B7163" s="62">
        <f t="shared" si="1008"/>
        <v>7136</v>
      </c>
      <c r="C7163" s="62">
        <v>0.95178408171604079</v>
      </c>
      <c r="D7163" s="62">
        <v>0.45997468304704769</v>
      </c>
      <c r="E7163" s="62">
        <v>0.2118895322072688</v>
      </c>
      <c r="F7163" s="62">
        <v>0.96968681514473642</v>
      </c>
      <c r="G7163" s="62">
        <v>0.94392614367107208</v>
      </c>
      <c r="H7163" s="62">
        <v>0.69733210733596418</v>
      </c>
      <c r="I7163" s="62">
        <v>0.68803636165077886</v>
      </c>
      <c r="J7163" s="62">
        <v>0.30113009869516716</v>
      </c>
      <c r="K7163" s="62"/>
      <c r="L7163" s="65">
        <f t="shared" si="1009"/>
        <v>0.18220287951220301</v>
      </c>
      <c r="M7163" s="65">
        <f t="shared" si="1010"/>
        <v>8.8054332241804437E-2</v>
      </c>
      <c r="N7163" s="65">
        <f t="shared" si="1011"/>
        <v>4.0562648239557547E-2</v>
      </c>
      <c r="O7163" s="65">
        <f t="shared" si="1012"/>
        <v>0.18563005343169803</v>
      </c>
      <c r="P7163" s="65">
        <f t="shared" si="1013"/>
        <v>0.18069861087993044</v>
      </c>
      <c r="Q7163" s="65">
        <f t="shared" si="1014"/>
        <v>0.13349237539657832</v>
      </c>
      <c r="R7163" s="65">
        <f t="shared" si="1015"/>
        <v>0.1317128629382483</v>
      </c>
      <c r="S7163" s="65">
        <f t="shared" si="1016"/>
        <v>5.7646237359979847E-2</v>
      </c>
      <c r="T7163" s="66">
        <f>(L7163*'Football Field'!$F$4)+(M7163*'Football Field'!$F$5)+(N7163*'Football Field'!$F$6)+(O7163*'Football Field'!$F$7)+(P7163*'Football Field'!$F$8)+(Q7163*'Football Field'!$F$9)+(R7163*'Football Field'!$F$10)+(S7163*'Football Field'!$F$11)</f>
        <v>142743650.71518213</v>
      </c>
    </row>
    <row r="7164" spans="2:20" x14ac:dyDescent="0.3">
      <c r="B7164" s="62">
        <f t="shared" si="1008"/>
        <v>7137</v>
      </c>
      <c r="C7164" s="62">
        <v>0.62364800793250963</v>
      </c>
      <c r="D7164" s="62">
        <v>0.73687545632189577</v>
      </c>
      <c r="E7164" s="62">
        <v>0.41311212592048152</v>
      </c>
      <c r="F7164" s="62">
        <v>0.45687551038097518</v>
      </c>
      <c r="G7164" s="62">
        <v>0.70239281260278741</v>
      </c>
      <c r="H7164" s="62">
        <v>0.53678910406421887</v>
      </c>
      <c r="I7164" s="62">
        <v>0.43256712645214923</v>
      </c>
      <c r="J7164" s="62">
        <v>0.52845574223259906</v>
      </c>
      <c r="K7164" s="62"/>
      <c r="L7164" s="65">
        <f t="shared" si="1009"/>
        <v>0.14075558532563356</v>
      </c>
      <c r="M7164" s="65">
        <f t="shared" si="1010"/>
        <v>0.16631069906007964</v>
      </c>
      <c r="N7164" s="65">
        <f t="shared" si="1011"/>
        <v>9.3238234307559745E-2</v>
      </c>
      <c r="O7164" s="65">
        <f t="shared" si="1012"/>
        <v>0.10311550596916368</v>
      </c>
      <c r="P7164" s="65">
        <f t="shared" si="1013"/>
        <v>0.15852806424280683</v>
      </c>
      <c r="Q7164" s="65">
        <f t="shared" si="1014"/>
        <v>0.12115177724925584</v>
      </c>
      <c r="R7164" s="65">
        <f t="shared" si="1015"/>
        <v>9.7629172709533682E-2</v>
      </c>
      <c r="S7164" s="65">
        <f t="shared" si="1016"/>
        <v>0.11927096113596702</v>
      </c>
      <c r="T7164" s="66">
        <f>(L7164*'Football Field'!$F$4)+(M7164*'Football Field'!$F$5)+(N7164*'Football Field'!$F$6)+(O7164*'Football Field'!$F$7)+(P7164*'Football Field'!$F$8)+(Q7164*'Football Field'!$F$9)+(R7164*'Football Field'!$F$10)+(S7164*'Football Field'!$F$11)</f>
        <v>137413929.86671907</v>
      </c>
    </row>
    <row r="7165" spans="2:20" x14ac:dyDescent="0.3">
      <c r="B7165" s="62">
        <f t="shared" si="1008"/>
        <v>7138</v>
      </c>
      <c r="C7165" s="62">
        <v>0.5422768733593275</v>
      </c>
      <c r="D7165" s="62">
        <v>4.2988980482962957E-2</v>
      </c>
      <c r="E7165" s="62">
        <v>0.12855398598543111</v>
      </c>
      <c r="F7165" s="62">
        <v>0.13236241154764428</v>
      </c>
      <c r="G7165" s="62">
        <v>0.24600358962439683</v>
      </c>
      <c r="H7165" s="62">
        <v>0.70100483534911162</v>
      </c>
      <c r="I7165" s="62">
        <v>6.1840940838369107E-2</v>
      </c>
      <c r="J7165" s="62">
        <v>0.37407422384801092</v>
      </c>
      <c r="K7165" s="62"/>
      <c r="L7165" s="65">
        <f t="shared" si="1009"/>
        <v>0.24327102974503897</v>
      </c>
      <c r="M7165" s="65">
        <f t="shared" si="1010"/>
        <v>1.9285302515289163E-2</v>
      </c>
      <c r="N7165" s="65">
        <f t="shared" si="1011"/>
        <v>5.7670651441892644E-2</v>
      </c>
      <c r="O7165" s="65">
        <f t="shared" si="1012"/>
        <v>5.9379150649110382E-2</v>
      </c>
      <c r="P7165" s="65">
        <f t="shared" si="1013"/>
        <v>0.11035976179136761</v>
      </c>
      <c r="Q7165" s="65">
        <f t="shared" si="1014"/>
        <v>0.31447803977919092</v>
      </c>
      <c r="R7165" s="65">
        <f t="shared" si="1015"/>
        <v>2.7742487458401067E-2</v>
      </c>
      <c r="S7165" s="65">
        <f t="shared" si="1016"/>
        <v>0.16781357661970916</v>
      </c>
      <c r="T7165" s="66">
        <f>(L7165*'Football Field'!$F$4)+(M7165*'Football Field'!$F$5)+(N7165*'Football Field'!$F$6)+(O7165*'Football Field'!$F$7)+(P7165*'Football Field'!$F$8)+(Q7165*'Football Field'!$F$9)+(R7165*'Football Field'!$F$10)+(S7165*'Football Field'!$F$11)</f>
        <v>122873386.74362133</v>
      </c>
    </row>
    <row r="7166" spans="2:20" x14ac:dyDescent="0.3">
      <c r="B7166" s="62">
        <f t="shared" si="1008"/>
        <v>7139</v>
      </c>
      <c r="C7166" s="62">
        <v>0.50026661617590662</v>
      </c>
      <c r="D7166" s="62">
        <v>0.19033340353390038</v>
      </c>
      <c r="E7166" s="62">
        <v>0.78499057563524732</v>
      </c>
      <c r="F7166" s="62">
        <v>0.67245981429417234</v>
      </c>
      <c r="G7166" s="62">
        <v>0.47899446245493371</v>
      </c>
      <c r="H7166" s="62">
        <v>0.66279160688476491</v>
      </c>
      <c r="I7166" s="62">
        <v>0.73207843008457196</v>
      </c>
      <c r="J7166" s="62">
        <v>0.49156246676915427</v>
      </c>
      <c r="K7166" s="62"/>
      <c r="L7166" s="65">
        <f t="shared" si="1009"/>
        <v>0.11083840119695225</v>
      </c>
      <c r="M7166" s="65">
        <f t="shared" si="1010"/>
        <v>4.2170013868472633E-2</v>
      </c>
      <c r="N7166" s="65">
        <f t="shared" si="1011"/>
        <v>0.17392146016693646</v>
      </c>
      <c r="O7166" s="65">
        <f t="shared" si="1012"/>
        <v>0.1489892954587185</v>
      </c>
      <c r="P7166" s="65">
        <f t="shared" si="1013"/>
        <v>0.10612537132006079</v>
      </c>
      <c r="Q7166" s="65">
        <f t="shared" si="1014"/>
        <v>0.14684722037905251</v>
      </c>
      <c r="R7166" s="65">
        <f t="shared" si="1015"/>
        <v>0.162198316093147</v>
      </c>
      <c r="S7166" s="65">
        <f t="shared" si="1016"/>
        <v>0.10890992151665993</v>
      </c>
      <c r="T7166" s="66">
        <f>(L7166*'Football Field'!$F$4)+(M7166*'Football Field'!$F$5)+(N7166*'Football Field'!$F$6)+(O7166*'Football Field'!$F$7)+(P7166*'Football Field'!$F$8)+(Q7166*'Football Field'!$F$9)+(R7166*'Football Field'!$F$10)+(S7166*'Football Field'!$F$11)</f>
        <v>144977452.3306388</v>
      </c>
    </row>
    <row r="7167" spans="2:20" x14ac:dyDescent="0.3">
      <c r="B7167" s="62">
        <f t="shared" si="1008"/>
        <v>7140</v>
      </c>
      <c r="C7167" s="62">
        <v>0.17964434142000185</v>
      </c>
      <c r="D7167" s="62">
        <v>0.35116625648961119</v>
      </c>
      <c r="E7167" s="62">
        <v>3.6676829954232271E-2</v>
      </c>
      <c r="F7167" s="62">
        <v>9.2383648535017571E-2</v>
      </c>
      <c r="G7167" s="62">
        <v>0.99749213503680689</v>
      </c>
      <c r="H7167" s="62">
        <v>0.71866108221945224</v>
      </c>
      <c r="I7167" s="62">
        <v>0.22439764126610251</v>
      </c>
      <c r="J7167" s="62">
        <v>0.46576791172613408</v>
      </c>
      <c r="K7167" s="62"/>
      <c r="L7167" s="65">
        <f t="shared" si="1009"/>
        <v>5.8588786215057434E-2</v>
      </c>
      <c r="M7167" s="65">
        <f t="shared" si="1010"/>
        <v>0.1145285432582018</v>
      </c>
      <c r="N7167" s="65">
        <f t="shared" si="1011"/>
        <v>1.196169571637436E-2</v>
      </c>
      <c r="O7167" s="65">
        <f t="shared" si="1012"/>
        <v>3.0129787506808142E-2</v>
      </c>
      <c r="P7167" s="65">
        <f t="shared" si="1013"/>
        <v>0.32531975674222757</v>
      </c>
      <c r="Q7167" s="65">
        <f t="shared" si="1014"/>
        <v>0.23438244797700719</v>
      </c>
      <c r="R7167" s="65">
        <f t="shared" si="1015"/>
        <v>7.3184522971225657E-2</v>
      </c>
      <c r="S7167" s="65">
        <f t="shared" si="1016"/>
        <v>0.15190445961309773</v>
      </c>
      <c r="T7167" s="66">
        <f>(L7167*'Football Field'!$F$4)+(M7167*'Football Field'!$F$5)+(N7167*'Football Field'!$F$6)+(O7167*'Football Field'!$F$7)+(P7167*'Football Field'!$F$8)+(Q7167*'Football Field'!$F$9)+(R7167*'Football Field'!$F$10)+(S7167*'Football Field'!$F$11)</f>
        <v>145862005.70137322</v>
      </c>
    </row>
    <row r="7168" spans="2:20" x14ac:dyDescent="0.3">
      <c r="B7168" s="62">
        <f t="shared" si="1008"/>
        <v>7141</v>
      </c>
      <c r="C7168" s="62">
        <v>0.65672275554620385</v>
      </c>
      <c r="D7168" s="62">
        <v>0.22899946058788612</v>
      </c>
      <c r="E7168" s="62">
        <v>0.33591373672184399</v>
      </c>
      <c r="F7168" s="62">
        <v>5.6022412519459719E-2</v>
      </c>
      <c r="G7168" s="62">
        <v>0.61671533331777628</v>
      </c>
      <c r="H7168" s="62">
        <v>0.82691950946555237</v>
      </c>
      <c r="I7168" s="62">
        <v>0.41667959499387652</v>
      </c>
      <c r="J7168" s="62">
        <v>0.88135174295078511</v>
      </c>
      <c r="K7168" s="62"/>
      <c r="L7168" s="65">
        <f t="shared" si="1009"/>
        <v>0.16339132309752818</v>
      </c>
      <c r="M7168" s="65">
        <f t="shared" si="1010"/>
        <v>5.6974613012998492E-2</v>
      </c>
      <c r="N7168" s="65">
        <f t="shared" si="1011"/>
        <v>8.3574673522570447E-2</v>
      </c>
      <c r="O7168" s="65">
        <f t="shared" si="1012"/>
        <v>1.3938265466462962E-2</v>
      </c>
      <c r="P7168" s="65">
        <f t="shared" si="1013"/>
        <v>0.15343755555038807</v>
      </c>
      <c r="Q7168" s="65">
        <f t="shared" si="1014"/>
        <v>0.20573593895701364</v>
      </c>
      <c r="R7168" s="65">
        <f t="shared" si="1015"/>
        <v>0.10366905936915073</v>
      </c>
      <c r="S7168" s="65">
        <f t="shared" si="1016"/>
        <v>0.21927857102388745</v>
      </c>
      <c r="T7168" s="66">
        <f>(L7168*'Football Field'!$F$4)+(M7168*'Football Field'!$F$5)+(N7168*'Football Field'!$F$6)+(O7168*'Football Field'!$F$7)+(P7168*'Football Field'!$F$8)+(Q7168*'Football Field'!$F$9)+(R7168*'Football Field'!$F$10)+(S7168*'Football Field'!$F$11)</f>
        <v>137962573.71269062</v>
      </c>
    </row>
    <row r="7169" spans="2:20" x14ac:dyDescent="0.3">
      <c r="B7169" s="62">
        <f t="shared" si="1008"/>
        <v>7142</v>
      </c>
      <c r="C7169" s="62">
        <v>0.95091554593946737</v>
      </c>
      <c r="D7169" s="62">
        <v>0.71368576177821186</v>
      </c>
      <c r="E7169" s="62">
        <v>0.54420040354037991</v>
      </c>
      <c r="F7169" s="62">
        <v>0.98537156547190863</v>
      </c>
      <c r="G7169" s="62">
        <v>0.35899844587094776</v>
      </c>
      <c r="H7169" s="62">
        <v>0.14595062523150371</v>
      </c>
      <c r="I7169" s="62">
        <v>0.7270059397177413</v>
      </c>
      <c r="J7169" s="62">
        <v>0.21494792450589328</v>
      </c>
      <c r="K7169" s="62"/>
      <c r="L7169" s="65">
        <f t="shared" si="1009"/>
        <v>0.2048911723253517</v>
      </c>
      <c r="M7169" s="65">
        <f t="shared" si="1010"/>
        <v>0.15377591945684518</v>
      </c>
      <c r="N7169" s="65">
        <f t="shared" si="1011"/>
        <v>0.11725737278925064</v>
      </c>
      <c r="O7169" s="65">
        <f t="shared" si="1012"/>
        <v>0.21231531663113479</v>
      </c>
      <c r="P7169" s="65">
        <f t="shared" si="1013"/>
        <v>7.7352413420487029E-2</v>
      </c>
      <c r="Q7169" s="65">
        <f t="shared" si="1014"/>
        <v>3.1447582104420085E-2</v>
      </c>
      <c r="R7169" s="65">
        <f t="shared" si="1015"/>
        <v>0.1566459817723331</v>
      </c>
      <c r="S7169" s="65">
        <f t="shared" si="1016"/>
        <v>4.6314241500177544E-2</v>
      </c>
      <c r="T7169" s="66">
        <f>(L7169*'Football Field'!$F$4)+(M7169*'Football Field'!$F$5)+(N7169*'Football Field'!$F$6)+(O7169*'Football Field'!$F$7)+(P7169*'Football Field'!$F$8)+(Q7169*'Football Field'!$F$9)+(R7169*'Football Field'!$F$10)+(S7169*'Football Field'!$F$11)</f>
        <v>139522456.82515976</v>
      </c>
    </row>
    <row r="7170" spans="2:20" x14ac:dyDescent="0.3">
      <c r="B7170" s="62">
        <f t="shared" si="1008"/>
        <v>7143</v>
      </c>
      <c r="C7170" s="62">
        <v>3.1978503965213179E-2</v>
      </c>
      <c r="D7170" s="62">
        <v>0.68777298669505749</v>
      </c>
      <c r="E7170" s="62">
        <v>0.41380063497754993</v>
      </c>
      <c r="F7170" s="62">
        <v>0.96711294739069109</v>
      </c>
      <c r="G7170" s="62">
        <v>0.16875531533932775</v>
      </c>
      <c r="H7170" s="62">
        <v>0.35205785810623291</v>
      </c>
      <c r="I7170" s="62">
        <v>0.46876484373495952</v>
      </c>
      <c r="J7170" s="62">
        <v>8.0066783852229539E-2</v>
      </c>
      <c r="K7170" s="62"/>
      <c r="L7170" s="65">
        <f t="shared" si="1009"/>
        <v>1.0086870128012996E-2</v>
      </c>
      <c r="M7170" s="65">
        <f t="shared" si="1010"/>
        <v>0.21694188076763607</v>
      </c>
      <c r="N7170" s="65">
        <f t="shared" si="1011"/>
        <v>0.13052371894721415</v>
      </c>
      <c r="O7170" s="65">
        <f t="shared" si="1012"/>
        <v>0.30505312912891719</v>
      </c>
      <c r="P7170" s="65">
        <f t="shared" si="1013"/>
        <v>5.3229911914934418E-2</v>
      </c>
      <c r="Q7170" s="65">
        <f t="shared" si="1014"/>
        <v>0.11104840602071378</v>
      </c>
      <c r="R7170" s="65">
        <f t="shared" si="1015"/>
        <v>0.14786089131863248</v>
      </c>
      <c r="S7170" s="65">
        <f t="shared" si="1016"/>
        <v>2.5255191773938996E-2</v>
      </c>
      <c r="T7170" s="66">
        <f>(L7170*'Football Field'!$F$4)+(M7170*'Football Field'!$F$5)+(N7170*'Football Field'!$F$6)+(O7170*'Football Field'!$F$7)+(P7170*'Football Field'!$F$8)+(Q7170*'Football Field'!$F$9)+(R7170*'Football Field'!$F$10)+(S7170*'Football Field'!$F$11)</f>
        <v>137902229.38384849</v>
      </c>
    </row>
    <row r="7171" spans="2:20" x14ac:dyDescent="0.3">
      <c r="B7171" s="62">
        <f t="shared" si="1008"/>
        <v>7144</v>
      </c>
      <c r="C7171" s="62">
        <v>0.33764591782351516</v>
      </c>
      <c r="D7171" s="62">
        <v>0.88936010852615055</v>
      </c>
      <c r="E7171" s="62">
        <v>0.14706288113002752</v>
      </c>
      <c r="F7171" s="62">
        <v>0.84999288072916135</v>
      </c>
      <c r="G7171" s="62">
        <v>0.93209698765659976</v>
      </c>
      <c r="H7171" s="62">
        <v>0.92509695723015417</v>
      </c>
      <c r="I7171" s="62">
        <v>0.46753964694348737</v>
      </c>
      <c r="J7171" s="62">
        <v>0.57927761337848294</v>
      </c>
      <c r="K7171" s="62"/>
      <c r="L7171" s="65">
        <f t="shared" si="1009"/>
        <v>6.584265049598928E-2</v>
      </c>
      <c r="M7171" s="65">
        <f t="shared" si="1010"/>
        <v>0.1734296898011666</v>
      </c>
      <c r="N7171" s="65">
        <f t="shared" si="1011"/>
        <v>2.8678000745854866E-2</v>
      </c>
      <c r="O7171" s="65">
        <f t="shared" si="1012"/>
        <v>0.16575288257796186</v>
      </c>
      <c r="P7171" s="65">
        <f t="shared" si="1013"/>
        <v>0.18176359596539368</v>
      </c>
      <c r="Q7171" s="65">
        <f t="shared" si="1014"/>
        <v>0.18039855486020059</v>
      </c>
      <c r="R7171" s="65">
        <f t="shared" si="1015"/>
        <v>9.1172580332538888E-2</v>
      </c>
      <c r="S7171" s="65">
        <f t="shared" si="1016"/>
        <v>0.11296204522089422</v>
      </c>
      <c r="T7171" s="66">
        <f>(L7171*'Football Field'!$F$4)+(M7171*'Football Field'!$F$5)+(N7171*'Football Field'!$F$6)+(O7171*'Football Field'!$F$7)+(P7171*'Football Field'!$F$8)+(Q7171*'Football Field'!$F$9)+(R7171*'Football Field'!$F$10)+(S7171*'Football Field'!$F$11)</f>
        <v>137466159.60175022</v>
      </c>
    </row>
    <row r="7172" spans="2:20" x14ac:dyDescent="0.3">
      <c r="B7172" s="62">
        <f t="shared" si="1008"/>
        <v>7145</v>
      </c>
      <c r="C7172" s="62">
        <v>0.11287171125943296</v>
      </c>
      <c r="D7172" s="62">
        <v>2.4206331001512815E-2</v>
      </c>
      <c r="E7172" s="62">
        <v>0.83219944931638601</v>
      </c>
      <c r="F7172" s="62">
        <v>0.97924120620670296</v>
      </c>
      <c r="G7172" s="62">
        <v>0.63481881141697405</v>
      </c>
      <c r="H7172" s="62">
        <v>0.82195316455546297</v>
      </c>
      <c r="I7172" s="62">
        <v>9.5818975153939445E-2</v>
      </c>
      <c r="J7172" s="62">
        <v>0.90353172176559382</v>
      </c>
      <c r="K7172" s="62"/>
      <c r="L7172" s="65">
        <f t="shared" si="1009"/>
        <v>2.5625630275118154E-2</v>
      </c>
      <c r="M7172" s="65">
        <f t="shared" si="1010"/>
        <v>5.4956417479677198E-3</v>
      </c>
      <c r="N7172" s="65">
        <f t="shared" si="1011"/>
        <v>0.18893693703573047</v>
      </c>
      <c r="O7172" s="65">
        <f t="shared" si="1012"/>
        <v>0.22232030347033979</v>
      </c>
      <c r="P7172" s="65">
        <f t="shared" si="1013"/>
        <v>0.14412497136391034</v>
      </c>
      <c r="Q7172" s="65">
        <f t="shared" si="1014"/>
        <v>0.18661068981180484</v>
      </c>
      <c r="R7172" s="65">
        <f t="shared" si="1015"/>
        <v>2.1754092351730685E-2</v>
      </c>
      <c r="S7172" s="65">
        <f t="shared" si="1016"/>
        <v>0.20513173394339793</v>
      </c>
      <c r="T7172" s="66">
        <f>(L7172*'Football Field'!$F$4)+(M7172*'Football Field'!$F$5)+(N7172*'Football Field'!$F$6)+(O7172*'Football Field'!$F$7)+(P7172*'Football Field'!$F$8)+(Q7172*'Football Field'!$F$9)+(R7172*'Football Field'!$F$10)+(S7172*'Football Field'!$F$11)</f>
        <v>130784795.87231135</v>
      </c>
    </row>
    <row r="7173" spans="2:20" x14ac:dyDescent="0.3">
      <c r="B7173" s="62">
        <f t="shared" si="1008"/>
        <v>7146</v>
      </c>
      <c r="C7173" s="62">
        <v>0.90325911637574208</v>
      </c>
      <c r="D7173" s="62">
        <v>0.1528416618086722</v>
      </c>
      <c r="E7173" s="62">
        <v>0.24600712448334205</v>
      </c>
      <c r="F7173" s="62">
        <v>0.35819101273704712</v>
      </c>
      <c r="G7173" s="62">
        <v>0.70007699285397951</v>
      </c>
      <c r="H7173" s="62">
        <v>0.93432305577000929</v>
      </c>
      <c r="I7173" s="62">
        <v>0.19260587999871237</v>
      </c>
      <c r="J7173" s="62">
        <v>0.72189976538406497</v>
      </c>
      <c r="K7173" s="62"/>
      <c r="L7173" s="65">
        <f t="shared" si="1009"/>
        <v>0.21459140150994327</v>
      </c>
      <c r="M7173" s="65">
        <f t="shared" si="1010"/>
        <v>3.6311292985597786E-2</v>
      </c>
      <c r="N7173" s="65">
        <f t="shared" si="1011"/>
        <v>5.8445038270005335E-2</v>
      </c>
      <c r="O7173" s="65">
        <f t="shared" si="1012"/>
        <v>8.5097077945830907E-2</v>
      </c>
      <c r="P7173" s="65">
        <f t="shared" si="1013"/>
        <v>0.1663204946817369</v>
      </c>
      <c r="Q7173" s="65">
        <f t="shared" si="1014"/>
        <v>0.22197140373763488</v>
      </c>
      <c r="R7173" s="65">
        <f t="shared" si="1015"/>
        <v>4.5758260258495227E-2</v>
      </c>
      <c r="S7173" s="65">
        <f t="shared" si="1016"/>
        <v>0.17150503061075562</v>
      </c>
      <c r="T7173" s="66">
        <f>(L7173*'Football Field'!$F$4)+(M7173*'Football Field'!$F$5)+(N7173*'Football Field'!$F$6)+(O7173*'Football Field'!$F$7)+(P7173*'Football Field'!$F$8)+(Q7173*'Football Field'!$F$9)+(R7173*'Football Field'!$F$10)+(S7173*'Football Field'!$F$11)</f>
        <v>130278269.7526499</v>
      </c>
    </row>
    <row r="7174" spans="2:20" x14ac:dyDescent="0.3">
      <c r="B7174" s="62">
        <f t="shared" si="1008"/>
        <v>7147</v>
      </c>
      <c r="C7174" s="62">
        <v>0.29291576787342866</v>
      </c>
      <c r="D7174" s="62">
        <v>0.27347902081638165</v>
      </c>
      <c r="E7174" s="62">
        <v>7.7676050630084648E-2</v>
      </c>
      <c r="F7174" s="62">
        <v>0.44511040883563424</v>
      </c>
      <c r="G7174" s="62">
        <v>0.15735890994870094</v>
      </c>
      <c r="H7174" s="62">
        <v>0.6167798939692628</v>
      </c>
      <c r="I7174" s="62">
        <v>0.42974651442972167</v>
      </c>
      <c r="J7174" s="62">
        <v>0.60812387947379043</v>
      </c>
      <c r="K7174" s="62"/>
      <c r="L7174" s="65">
        <f t="shared" si="1009"/>
        <v>0.10096399161923557</v>
      </c>
      <c r="M7174" s="65">
        <f t="shared" si="1010"/>
        <v>9.426441521466021E-2</v>
      </c>
      <c r="N7174" s="65">
        <f t="shared" si="1011"/>
        <v>2.6773854414761267E-2</v>
      </c>
      <c r="O7174" s="65">
        <f t="shared" si="1012"/>
        <v>0.15342336779471188</v>
      </c>
      <c r="P7174" s="65">
        <f t="shared" si="1013"/>
        <v>5.4239427875858989E-2</v>
      </c>
      <c r="Q7174" s="65">
        <f t="shared" si="1014"/>
        <v>0.21259545192027404</v>
      </c>
      <c r="R7174" s="65">
        <f t="shared" si="1015"/>
        <v>0.14812764705799938</v>
      </c>
      <c r="S7174" s="65">
        <f t="shared" si="1016"/>
        <v>0.20961184410249861</v>
      </c>
      <c r="T7174" s="66">
        <f>(L7174*'Football Field'!$F$4)+(M7174*'Football Field'!$F$5)+(N7174*'Football Field'!$F$6)+(O7174*'Football Field'!$F$7)+(P7174*'Football Field'!$F$8)+(Q7174*'Football Field'!$F$9)+(R7174*'Football Field'!$F$10)+(S7174*'Football Field'!$F$11)</f>
        <v>135611305.41478786</v>
      </c>
    </row>
    <row r="7175" spans="2:20" x14ac:dyDescent="0.3">
      <c r="B7175" s="62">
        <f t="shared" si="1008"/>
        <v>7148</v>
      </c>
      <c r="C7175" s="62">
        <v>0.41729823513529207</v>
      </c>
      <c r="D7175" s="62">
        <v>0.81544946753582115</v>
      </c>
      <c r="E7175" s="62">
        <v>0.59400521764867598</v>
      </c>
      <c r="F7175" s="62">
        <v>0.61405247891578141</v>
      </c>
      <c r="G7175" s="62">
        <v>0.69043607781413507</v>
      </c>
      <c r="H7175" s="62">
        <v>0.8269826410894946</v>
      </c>
      <c r="I7175" s="62">
        <v>0.43645627102498796</v>
      </c>
      <c r="J7175" s="62">
        <v>0.1727408706133684</v>
      </c>
      <c r="K7175" s="62"/>
      <c r="L7175" s="65">
        <f t="shared" si="1009"/>
        <v>9.1364078634519341E-2</v>
      </c>
      <c r="M7175" s="65">
        <f t="shared" si="1010"/>
        <v>0.17853607564447327</v>
      </c>
      <c r="N7175" s="65">
        <f t="shared" si="1011"/>
        <v>0.13005264543468131</v>
      </c>
      <c r="O7175" s="65">
        <f t="shared" si="1012"/>
        <v>0.13444183139474356</v>
      </c>
      <c r="P7175" s="65">
        <f t="shared" si="1013"/>
        <v>0.15116540352745148</v>
      </c>
      <c r="Q7175" s="65">
        <f t="shared" si="1014"/>
        <v>0.18106117085634674</v>
      </c>
      <c r="R7175" s="65">
        <f t="shared" si="1015"/>
        <v>9.5558575879257604E-2</v>
      </c>
      <c r="S7175" s="65">
        <f t="shared" si="1016"/>
        <v>3.7820218628526782E-2</v>
      </c>
      <c r="T7175" s="66">
        <f>(L7175*'Football Field'!$F$4)+(M7175*'Football Field'!$F$5)+(N7175*'Football Field'!$F$6)+(O7175*'Football Field'!$F$7)+(P7175*'Football Field'!$F$8)+(Q7175*'Football Field'!$F$9)+(R7175*'Football Field'!$F$10)+(S7175*'Football Field'!$F$11)</f>
        <v>137275704.75053838</v>
      </c>
    </row>
    <row r="7176" spans="2:20" x14ac:dyDescent="0.3">
      <c r="B7176" s="62">
        <f t="shared" si="1008"/>
        <v>7149</v>
      </c>
      <c r="C7176" s="62">
        <v>0.93131932389455496</v>
      </c>
      <c r="D7176" s="62">
        <v>0.16161803129681152</v>
      </c>
      <c r="E7176" s="62">
        <v>0.55500551471378667</v>
      </c>
      <c r="F7176" s="62">
        <v>0.4124548426144562</v>
      </c>
      <c r="G7176" s="62">
        <v>0.12410567058559729</v>
      </c>
      <c r="H7176" s="62">
        <v>0.337486048236877</v>
      </c>
      <c r="I7176" s="62">
        <v>0.15489411558298583</v>
      </c>
      <c r="J7176" s="62">
        <v>0.15879612970799273</v>
      </c>
      <c r="K7176" s="62"/>
      <c r="L7176" s="65">
        <f t="shared" si="1009"/>
        <v>0.32842895887322321</v>
      </c>
      <c r="M7176" s="65">
        <f t="shared" si="1010"/>
        <v>5.6994459786342412E-2</v>
      </c>
      <c r="N7176" s="65">
        <f t="shared" si="1011"/>
        <v>0.19572221759996924</v>
      </c>
      <c r="O7176" s="65">
        <f t="shared" si="1012"/>
        <v>0.1454518456415301</v>
      </c>
      <c r="P7176" s="65">
        <f t="shared" si="1013"/>
        <v>4.3765758032639948E-2</v>
      </c>
      <c r="Q7176" s="65">
        <f t="shared" si="1014"/>
        <v>0.11901416475840822</v>
      </c>
      <c r="R7176" s="65">
        <f t="shared" si="1015"/>
        <v>5.4623276690722346E-2</v>
      </c>
      <c r="S7176" s="65">
        <f t="shared" si="1016"/>
        <v>5.5999318617164458E-2</v>
      </c>
      <c r="T7176" s="66">
        <f>(L7176*'Football Field'!$F$4)+(M7176*'Football Field'!$F$5)+(N7176*'Football Field'!$F$6)+(O7176*'Football Field'!$F$7)+(P7176*'Football Field'!$F$8)+(Q7176*'Football Field'!$F$9)+(R7176*'Football Field'!$F$10)+(S7176*'Football Field'!$F$11)</f>
        <v>123975402.61362681</v>
      </c>
    </row>
    <row r="7177" spans="2:20" x14ac:dyDescent="0.3">
      <c r="B7177" s="62">
        <f t="shared" si="1008"/>
        <v>7150</v>
      </c>
      <c r="C7177" s="62">
        <v>0.71556906935017028</v>
      </c>
      <c r="D7177" s="62">
        <v>0.95817539455246514</v>
      </c>
      <c r="E7177" s="62">
        <v>0.48118719305557356</v>
      </c>
      <c r="F7177" s="62">
        <v>0.18143601754430627</v>
      </c>
      <c r="G7177" s="62">
        <v>0.35196259821360731</v>
      </c>
      <c r="H7177" s="62">
        <v>0.79244089747679747</v>
      </c>
      <c r="I7177" s="62">
        <v>0.68656932682353655</v>
      </c>
      <c r="J7177" s="62">
        <v>0.3316703041844189</v>
      </c>
      <c r="K7177" s="62"/>
      <c r="L7177" s="65">
        <f t="shared" si="1009"/>
        <v>0.15905031149495588</v>
      </c>
      <c r="M7177" s="65">
        <f t="shared" si="1010"/>
        <v>0.21297468196713576</v>
      </c>
      <c r="N7177" s="65">
        <f t="shared" si="1011"/>
        <v>0.10695399818269721</v>
      </c>
      <c r="O7177" s="65">
        <f t="shared" si="1012"/>
        <v>4.0327979985261955E-2</v>
      </c>
      <c r="P7177" s="65">
        <f t="shared" si="1013"/>
        <v>7.823110762918406E-2</v>
      </c>
      <c r="Q7177" s="65">
        <f t="shared" si="1014"/>
        <v>0.17613669592997624</v>
      </c>
      <c r="R7177" s="65">
        <f t="shared" si="1015"/>
        <v>0.1526045073375413</v>
      </c>
      <c r="S7177" s="65">
        <f t="shared" si="1016"/>
        <v>7.3720717473247557E-2</v>
      </c>
      <c r="T7177" s="66">
        <f>(L7177*'Football Field'!$F$4)+(M7177*'Football Field'!$F$5)+(N7177*'Football Field'!$F$6)+(O7177*'Football Field'!$F$7)+(P7177*'Football Field'!$F$8)+(Q7177*'Football Field'!$F$9)+(R7177*'Football Field'!$F$10)+(S7177*'Football Field'!$F$11)</f>
        <v>137783511.1207256</v>
      </c>
    </row>
    <row r="7178" spans="2:20" x14ac:dyDescent="0.3">
      <c r="B7178" s="62">
        <f t="shared" si="1008"/>
        <v>7151</v>
      </c>
      <c r="C7178" s="62">
        <v>0.46076628385960383</v>
      </c>
      <c r="D7178" s="62">
        <v>8.0660161766965888E-2</v>
      </c>
      <c r="E7178" s="62">
        <v>0.62468279222041423</v>
      </c>
      <c r="F7178" s="62">
        <v>0.22074894085461205</v>
      </c>
      <c r="G7178" s="62">
        <v>0.53004762175867948</v>
      </c>
      <c r="H7178" s="62">
        <v>0.91272504413209576</v>
      </c>
      <c r="I7178" s="62">
        <v>0.52269290574197103</v>
      </c>
      <c r="J7178" s="62">
        <v>8.4514385897632827E-2</v>
      </c>
      <c r="K7178" s="62"/>
      <c r="L7178" s="65">
        <f t="shared" si="1009"/>
        <v>0.13406691429604867</v>
      </c>
      <c r="M7178" s="65">
        <f t="shared" si="1010"/>
        <v>2.346929316124232E-2</v>
      </c>
      <c r="N7178" s="65">
        <f t="shared" si="1011"/>
        <v>0.18176089983256932</v>
      </c>
      <c r="O7178" s="65">
        <f t="shared" si="1012"/>
        <v>6.4230240734186345E-2</v>
      </c>
      <c r="P7178" s="65">
        <f t="shared" si="1013"/>
        <v>0.1542253666737429</v>
      </c>
      <c r="Q7178" s="65">
        <f t="shared" si="1014"/>
        <v>0.26557114648779312</v>
      </c>
      <c r="R7178" s="65">
        <f t="shared" si="1015"/>
        <v>0.15208540088973543</v>
      </c>
      <c r="S7178" s="65">
        <f t="shared" si="1016"/>
        <v>2.4590737924681944E-2</v>
      </c>
      <c r="T7178" s="66">
        <f>(L7178*'Football Field'!$F$4)+(M7178*'Football Field'!$F$5)+(N7178*'Football Field'!$F$6)+(O7178*'Football Field'!$F$7)+(P7178*'Football Field'!$F$8)+(Q7178*'Football Field'!$F$9)+(R7178*'Football Field'!$F$10)+(S7178*'Football Field'!$F$11)</f>
        <v>146413691.11114129</v>
      </c>
    </row>
    <row r="7179" spans="2:20" x14ac:dyDescent="0.3">
      <c r="B7179" s="62">
        <f t="shared" si="1008"/>
        <v>7152</v>
      </c>
      <c r="C7179" s="62">
        <v>6.3851109284442598E-2</v>
      </c>
      <c r="D7179" s="62">
        <v>0.3612907130084323</v>
      </c>
      <c r="E7179" s="62">
        <v>0.63481805288865678</v>
      </c>
      <c r="F7179" s="62">
        <v>0.43232814263516861</v>
      </c>
      <c r="G7179" s="62">
        <v>0.35523565526322609</v>
      </c>
      <c r="H7179" s="62">
        <v>0.92300167607793004</v>
      </c>
      <c r="I7179" s="62">
        <v>0.43245366675327157</v>
      </c>
      <c r="J7179" s="62">
        <v>0.78164720219345818</v>
      </c>
      <c r="K7179" s="62"/>
      <c r="L7179" s="65">
        <f t="shared" si="1009"/>
        <v>1.6024366098463156E-2</v>
      </c>
      <c r="M7179" s="65">
        <f t="shared" si="1010"/>
        <v>9.0671167942144304E-2</v>
      </c>
      <c r="N7179" s="65">
        <f t="shared" si="1011"/>
        <v>0.15931683880517858</v>
      </c>
      <c r="O7179" s="65">
        <f t="shared" si="1012"/>
        <v>0.10849904582538715</v>
      </c>
      <c r="P7179" s="65">
        <f t="shared" si="1013"/>
        <v>8.9151562987056079E-2</v>
      </c>
      <c r="Q7179" s="65">
        <f t="shared" si="1014"/>
        <v>0.23164071748666679</v>
      </c>
      <c r="R7179" s="65">
        <f t="shared" si="1015"/>
        <v>0.1085305479315402</v>
      </c>
      <c r="S7179" s="65">
        <f t="shared" si="1016"/>
        <v>0.19616575292356367</v>
      </c>
      <c r="T7179" s="66">
        <f>(L7179*'Football Field'!$F$4)+(M7179*'Football Field'!$F$5)+(N7179*'Football Field'!$F$6)+(O7179*'Football Field'!$F$7)+(P7179*'Football Field'!$F$8)+(Q7179*'Football Field'!$F$9)+(R7179*'Football Field'!$F$10)+(S7179*'Football Field'!$F$11)</f>
        <v>136442436.38847858</v>
      </c>
    </row>
    <row r="7180" spans="2:20" x14ac:dyDescent="0.3">
      <c r="B7180" s="62">
        <f t="shared" si="1008"/>
        <v>7153</v>
      </c>
      <c r="C7180" s="62">
        <v>0.86878192039495328</v>
      </c>
      <c r="D7180" s="62">
        <v>4.4954828302713357E-2</v>
      </c>
      <c r="E7180" s="62">
        <v>0.75678297874557721</v>
      </c>
      <c r="F7180" s="62">
        <v>0.18835845935224027</v>
      </c>
      <c r="G7180" s="62">
        <v>0.93963261682295562</v>
      </c>
      <c r="H7180" s="62">
        <v>0.57093897784365033</v>
      </c>
      <c r="I7180" s="62">
        <v>0.92740793511658892</v>
      </c>
      <c r="J7180" s="62">
        <v>0.56758759503470146</v>
      </c>
      <c r="K7180" s="62"/>
      <c r="L7180" s="65">
        <f t="shared" si="1009"/>
        <v>0.17859835289356069</v>
      </c>
      <c r="M7180" s="65">
        <f t="shared" si="1010"/>
        <v>9.2415117085165224E-3</v>
      </c>
      <c r="N7180" s="65">
        <f t="shared" si="1011"/>
        <v>0.15557436259769084</v>
      </c>
      <c r="O7180" s="65">
        <f t="shared" si="1012"/>
        <v>3.8721467153213368E-2</v>
      </c>
      <c r="P7180" s="65">
        <f t="shared" si="1013"/>
        <v>0.19316336326768357</v>
      </c>
      <c r="Q7180" s="65">
        <f t="shared" si="1014"/>
        <v>0.11736980092685803</v>
      </c>
      <c r="R7180" s="65">
        <f t="shared" si="1015"/>
        <v>0.19065029529728592</v>
      </c>
      <c r="S7180" s="65">
        <f t="shared" si="1016"/>
        <v>0.1166808461551911</v>
      </c>
      <c r="T7180" s="66">
        <f>(L7180*'Football Field'!$F$4)+(M7180*'Football Field'!$F$5)+(N7180*'Football Field'!$F$6)+(O7180*'Football Field'!$F$7)+(P7180*'Football Field'!$F$8)+(Q7180*'Football Field'!$F$9)+(R7180*'Football Field'!$F$10)+(S7180*'Football Field'!$F$11)</f>
        <v>154638885.4338561</v>
      </c>
    </row>
    <row r="7181" spans="2:20" x14ac:dyDescent="0.3">
      <c r="B7181" s="62">
        <f t="shared" si="1008"/>
        <v>7154</v>
      </c>
      <c r="C7181" s="62">
        <v>0.81150707830161506</v>
      </c>
      <c r="D7181" s="62">
        <v>0.24605955904841315</v>
      </c>
      <c r="E7181" s="62">
        <v>0.23428417542727664</v>
      </c>
      <c r="F7181" s="62">
        <v>0.21249712105259577</v>
      </c>
      <c r="G7181" s="62">
        <v>0.95638545823030463</v>
      </c>
      <c r="H7181" s="62">
        <v>0.67466130840747518</v>
      </c>
      <c r="I7181" s="62">
        <v>0.84676653540549818</v>
      </c>
      <c r="J7181" s="62">
        <v>0.41284081459282462</v>
      </c>
      <c r="K7181" s="62"/>
      <c r="L7181" s="65">
        <f t="shared" si="1009"/>
        <v>0.1846431626159471</v>
      </c>
      <c r="M7181" s="65">
        <f t="shared" si="1010"/>
        <v>5.5986221672484411E-2</v>
      </c>
      <c r="N7181" s="65">
        <f t="shared" si="1011"/>
        <v>5.3306954749301076E-2</v>
      </c>
      <c r="O7181" s="65">
        <f t="shared" si="1012"/>
        <v>4.8349720571817405E-2</v>
      </c>
      <c r="P7181" s="65">
        <f t="shared" si="1013"/>
        <v>0.21760751127042111</v>
      </c>
      <c r="Q7181" s="65">
        <f t="shared" si="1014"/>
        <v>0.15350648319627991</v>
      </c>
      <c r="R7181" s="65">
        <f t="shared" si="1015"/>
        <v>0.19266578847573357</v>
      </c>
      <c r="S7181" s="65">
        <f t="shared" si="1016"/>
        <v>9.3934157448015532E-2</v>
      </c>
      <c r="T7181" s="66">
        <f>(L7181*'Football Field'!$F$4)+(M7181*'Football Field'!$F$5)+(N7181*'Football Field'!$F$6)+(O7181*'Football Field'!$F$7)+(P7181*'Football Field'!$F$8)+(Q7181*'Football Field'!$F$9)+(R7181*'Football Field'!$F$10)+(S7181*'Football Field'!$F$11)</f>
        <v>153959702.11532494</v>
      </c>
    </row>
    <row r="7182" spans="2:20" x14ac:dyDescent="0.3">
      <c r="B7182" s="62">
        <f t="shared" si="1008"/>
        <v>7155</v>
      </c>
      <c r="C7182" s="62">
        <v>0.3368150293021972</v>
      </c>
      <c r="D7182" s="62">
        <v>0.93879366749761661</v>
      </c>
      <c r="E7182" s="62">
        <v>0.12441320323897509</v>
      </c>
      <c r="F7182" s="62">
        <v>0.60403273050608397</v>
      </c>
      <c r="G7182" s="62">
        <v>0.81658670008831025</v>
      </c>
      <c r="H7182" s="62">
        <v>0.48484654038467401</v>
      </c>
      <c r="I7182" s="62">
        <v>0.2225104206352867</v>
      </c>
      <c r="J7182" s="62">
        <v>0.55613418800766845</v>
      </c>
      <c r="K7182" s="62"/>
      <c r="L7182" s="65">
        <f t="shared" si="1009"/>
        <v>8.2469173313929736E-2</v>
      </c>
      <c r="M7182" s="65">
        <f t="shared" si="1010"/>
        <v>0.22986366680631853</v>
      </c>
      <c r="N7182" s="65">
        <f t="shared" si="1011"/>
        <v>3.0462577758816386E-2</v>
      </c>
      <c r="O7182" s="65">
        <f t="shared" si="1012"/>
        <v>0.14789743807631062</v>
      </c>
      <c r="P7182" s="65">
        <f t="shared" si="1013"/>
        <v>0.19994128597810024</v>
      </c>
      <c r="Q7182" s="65">
        <f t="shared" si="1014"/>
        <v>0.11871469468711762</v>
      </c>
      <c r="R7182" s="65">
        <f t="shared" si="1015"/>
        <v>5.4481685337926695E-2</v>
      </c>
      <c r="S7182" s="65">
        <f t="shared" si="1016"/>
        <v>0.13616947804148002</v>
      </c>
      <c r="T7182" s="66">
        <f>(L7182*'Football Field'!$F$4)+(M7182*'Football Field'!$F$5)+(N7182*'Football Field'!$F$6)+(O7182*'Football Field'!$F$7)+(P7182*'Football Field'!$F$8)+(Q7182*'Football Field'!$F$9)+(R7182*'Football Field'!$F$10)+(S7182*'Football Field'!$F$11)</f>
        <v>133703737.7514784</v>
      </c>
    </row>
    <row r="7183" spans="2:20" x14ac:dyDescent="0.3">
      <c r="B7183" s="62">
        <f t="shared" si="1008"/>
        <v>7156</v>
      </c>
      <c r="C7183" s="62">
        <v>0.98089408072888395</v>
      </c>
      <c r="D7183" s="62">
        <v>0.61384760522638404</v>
      </c>
      <c r="E7183" s="62">
        <v>0.92051930563411755</v>
      </c>
      <c r="F7183" s="62">
        <v>0.93370441563608408</v>
      </c>
      <c r="G7183" s="62">
        <v>0.3477938294941193</v>
      </c>
      <c r="H7183" s="62">
        <v>0.8150421412927592</v>
      </c>
      <c r="I7183" s="62">
        <v>0.83065826616161043</v>
      </c>
      <c r="J7183" s="62">
        <v>0.17494352821198522</v>
      </c>
      <c r="K7183" s="62"/>
      <c r="L7183" s="65">
        <f t="shared" si="1009"/>
        <v>0.17461699839362921</v>
      </c>
      <c r="M7183" s="65">
        <f t="shared" si="1010"/>
        <v>0.10927604560127335</v>
      </c>
      <c r="N7183" s="65">
        <f t="shared" si="1011"/>
        <v>0.16386918962114211</v>
      </c>
      <c r="O7183" s="65">
        <f t="shared" si="1012"/>
        <v>0.16621637916715548</v>
      </c>
      <c r="P7183" s="65">
        <f t="shared" si="1013"/>
        <v>6.1913631409581886E-2</v>
      </c>
      <c r="Q7183" s="65">
        <f t="shared" si="1014"/>
        <v>0.14509233471069818</v>
      </c>
      <c r="R7183" s="65">
        <f t="shared" si="1015"/>
        <v>0.147872289146872</v>
      </c>
      <c r="S7183" s="65">
        <f t="shared" si="1016"/>
        <v>3.1143131949647733E-2</v>
      </c>
      <c r="T7183" s="66">
        <f>(L7183*'Football Field'!$F$4)+(M7183*'Football Field'!$F$5)+(N7183*'Football Field'!$F$6)+(O7183*'Football Field'!$F$7)+(P7183*'Football Field'!$F$8)+(Q7183*'Football Field'!$F$9)+(R7183*'Football Field'!$F$10)+(S7183*'Football Field'!$F$11)</f>
        <v>138100035.97839633</v>
      </c>
    </row>
    <row r="7184" spans="2:20" x14ac:dyDescent="0.3">
      <c r="B7184" s="62">
        <f t="shared" si="1008"/>
        <v>7157</v>
      </c>
      <c r="C7184" s="62">
        <v>0.9351895623838441</v>
      </c>
      <c r="D7184" s="62">
        <v>0.76356142128107007</v>
      </c>
      <c r="E7184" s="62">
        <v>0.12341090220188533</v>
      </c>
      <c r="F7184" s="62">
        <v>0.38471073852478688</v>
      </c>
      <c r="G7184" s="62">
        <v>0.66904845878502639</v>
      </c>
      <c r="H7184" s="62">
        <v>0.52585116481884797</v>
      </c>
      <c r="I7184" s="62">
        <v>0.76602432668056786</v>
      </c>
      <c r="J7184" s="62">
        <v>0.6891462126451956</v>
      </c>
      <c r="K7184" s="62"/>
      <c r="L7184" s="65">
        <f t="shared" si="1009"/>
        <v>0.19254695872166824</v>
      </c>
      <c r="M7184" s="65">
        <f t="shared" si="1010"/>
        <v>0.15721029765355773</v>
      </c>
      <c r="N7184" s="65">
        <f t="shared" si="1011"/>
        <v>2.540917354926283E-2</v>
      </c>
      <c r="O7184" s="65">
        <f t="shared" si="1012"/>
        <v>7.9208414710803796E-2</v>
      </c>
      <c r="P7184" s="65">
        <f t="shared" si="1013"/>
        <v>0.13775094500424007</v>
      </c>
      <c r="Q7184" s="65">
        <f t="shared" si="1014"/>
        <v>0.10826793475755013</v>
      </c>
      <c r="R7184" s="65">
        <f t="shared" si="1015"/>
        <v>0.1577173872997292</v>
      </c>
      <c r="S7184" s="65">
        <f t="shared" si="1016"/>
        <v>0.14188888830318797</v>
      </c>
      <c r="T7184" s="66">
        <f>(L7184*'Football Field'!$F$4)+(M7184*'Football Field'!$F$5)+(N7184*'Football Field'!$F$6)+(O7184*'Football Field'!$F$7)+(P7184*'Football Field'!$F$8)+(Q7184*'Football Field'!$F$9)+(R7184*'Football Field'!$F$10)+(S7184*'Football Field'!$F$11)</f>
        <v>142061282.86203274</v>
      </c>
    </row>
    <row r="7185" spans="2:20" x14ac:dyDescent="0.3">
      <c r="B7185" s="62">
        <f t="shared" si="1008"/>
        <v>7158</v>
      </c>
      <c r="C7185" s="62">
        <v>0.2560722326630529</v>
      </c>
      <c r="D7185" s="62">
        <v>1.4909410357802244E-2</v>
      </c>
      <c r="E7185" s="62">
        <v>0.9659997738462176</v>
      </c>
      <c r="F7185" s="62">
        <v>0.46917066895808679</v>
      </c>
      <c r="G7185" s="62">
        <v>0.71157705598076271</v>
      </c>
      <c r="H7185" s="62">
        <v>0.47990036228005317</v>
      </c>
      <c r="I7185" s="62">
        <v>0.29722902184297773</v>
      </c>
      <c r="J7185" s="62">
        <v>0.80152389876596941</v>
      </c>
      <c r="K7185" s="62"/>
      <c r="L7185" s="65">
        <f t="shared" si="1009"/>
        <v>6.4076008111911623E-2</v>
      </c>
      <c r="M7185" s="65">
        <f t="shared" si="1010"/>
        <v>3.7307266355872848E-3</v>
      </c>
      <c r="N7185" s="65">
        <f t="shared" si="1011"/>
        <v>0.24171855222788408</v>
      </c>
      <c r="O7185" s="65">
        <f t="shared" si="1012"/>
        <v>0.11739884202746251</v>
      </c>
      <c r="P7185" s="65">
        <f t="shared" si="1013"/>
        <v>0.17805529610572327</v>
      </c>
      <c r="Q7185" s="65">
        <f t="shared" si="1014"/>
        <v>0.12008369352106937</v>
      </c>
      <c r="R7185" s="65">
        <f t="shared" si="1015"/>
        <v>7.4374519316846341E-2</v>
      </c>
      <c r="S7185" s="65">
        <f t="shared" si="1016"/>
        <v>0.20056236205351555</v>
      </c>
      <c r="T7185" s="66">
        <f>(L7185*'Football Field'!$F$4)+(M7185*'Football Field'!$F$5)+(N7185*'Football Field'!$F$6)+(O7185*'Football Field'!$F$7)+(P7185*'Football Field'!$F$8)+(Q7185*'Football Field'!$F$9)+(R7185*'Football Field'!$F$10)+(S7185*'Football Field'!$F$11)</f>
        <v>141292368.60844687</v>
      </c>
    </row>
    <row r="7186" spans="2:20" x14ac:dyDescent="0.3">
      <c r="B7186" s="62">
        <f t="shared" si="1008"/>
        <v>7159</v>
      </c>
      <c r="C7186" s="62">
        <v>0.37793586228051246</v>
      </c>
      <c r="D7186" s="62">
        <v>0.4372819125616666</v>
      </c>
      <c r="E7186" s="62">
        <v>0.66947430241847361</v>
      </c>
      <c r="F7186" s="62">
        <v>0.56236847141371815</v>
      </c>
      <c r="G7186" s="62">
        <v>0.37959710307971961</v>
      </c>
      <c r="H7186" s="62">
        <v>0.73935637952583555</v>
      </c>
      <c r="I7186" s="62">
        <v>0.21353836569763507</v>
      </c>
      <c r="J7186" s="62">
        <v>0.48427605768047211</v>
      </c>
      <c r="K7186" s="62"/>
      <c r="L7186" s="65">
        <f t="shared" si="1009"/>
        <v>9.7813830690359052E-2</v>
      </c>
      <c r="M7186" s="65">
        <f t="shared" si="1010"/>
        <v>0.11317322124756911</v>
      </c>
      <c r="N7186" s="65">
        <f t="shared" si="1011"/>
        <v>0.17326708736548327</v>
      </c>
      <c r="O7186" s="65">
        <f t="shared" si="1012"/>
        <v>0.14554695634475068</v>
      </c>
      <c r="P7186" s="65">
        <f t="shared" si="1013"/>
        <v>9.8243777521255349E-2</v>
      </c>
      <c r="Q7186" s="65">
        <f t="shared" si="1014"/>
        <v>0.19135331399987635</v>
      </c>
      <c r="R7186" s="65">
        <f t="shared" si="1015"/>
        <v>5.5266005777302098E-2</v>
      </c>
      <c r="S7186" s="65">
        <f t="shared" si="1016"/>
        <v>0.12533580705340419</v>
      </c>
      <c r="T7186" s="66">
        <f>(L7186*'Football Field'!$F$4)+(M7186*'Football Field'!$F$5)+(N7186*'Football Field'!$F$6)+(O7186*'Football Field'!$F$7)+(P7186*'Football Field'!$F$8)+(Q7186*'Football Field'!$F$9)+(R7186*'Football Field'!$F$10)+(S7186*'Football Field'!$F$11)</f>
        <v>129409638.50147822</v>
      </c>
    </row>
    <row r="7187" spans="2:20" x14ac:dyDescent="0.3">
      <c r="B7187" s="62">
        <f t="shared" si="1008"/>
        <v>7160</v>
      </c>
      <c r="C7187" s="62">
        <v>0.40556369216059407</v>
      </c>
      <c r="D7187" s="62">
        <v>0.92409104516681817</v>
      </c>
      <c r="E7187" s="62">
        <v>0.3212891535392437</v>
      </c>
      <c r="F7187" s="62">
        <v>0.9816683169246353</v>
      </c>
      <c r="G7187" s="62">
        <v>0.67103891056139153</v>
      </c>
      <c r="H7187" s="62">
        <v>0.50815123356804848</v>
      </c>
      <c r="I7187" s="62">
        <v>0.83063066931617335</v>
      </c>
      <c r="J7187" s="62">
        <v>0.66829432169731773</v>
      </c>
      <c r="K7187" s="62"/>
      <c r="L7187" s="65">
        <f t="shared" si="1009"/>
        <v>7.6366882720911189E-2</v>
      </c>
      <c r="M7187" s="65">
        <f t="shared" si="1010"/>
        <v>0.17400461094962746</v>
      </c>
      <c r="N7187" s="65">
        <f t="shared" si="1011"/>
        <v>6.0498145130103535E-2</v>
      </c>
      <c r="O7187" s="65">
        <f t="shared" si="1012"/>
        <v>0.1848463032527396</v>
      </c>
      <c r="P7187" s="65">
        <f t="shared" si="1013"/>
        <v>0.12635536852672177</v>
      </c>
      <c r="Q7187" s="65">
        <f t="shared" si="1014"/>
        <v>9.568392439580424E-2</v>
      </c>
      <c r="R7187" s="65">
        <f t="shared" si="1015"/>
        <v>0.15640619743382322</v>
      </c>
      <c r="S7187" s="65">
        <f t="shared" si="1016"/>
        <v>0.12583856759026898</v>
      </c>
      <c r="T7187" s="66">
        <f>(L7187*'Football Field'!$F$4)+(M7187*'Football Field'!$F$5)+(N7187*'Football Field'!$F$6)+(O7187*'Football Field'!$F$7)+(P7187*'Football Field'!$F$8)+(Q7187*'Football Field'!$F$9)+(R7187*'Football Field'!$F$10)+(S7187*'Football Field'!$F$11)</f>
        <v>142994726.36585906</v>
      </c>
    </row>
    <row r="7188" spans="2:20" x14ac:dyDescent="0.3">
      <c r="B7188" s="62">
        <f t="shared" si="1008"/>
        <v>7161</v>
      </c>
      <c r="C7188" s="62">
        <v>0.42353060485446992</v>
      </c>
      <c r="D7188" s="62">
        <v>0.23632710971638127</v>
      </c>
      <c r="E7188" s="62">
        <v>0.21228299037066212</v>
      </c>
      <c r="F7188" s="62">
        <v>0.8817969273315619</v>
      </c>
      <c r="G7188" s="62">
        <v>0.20607502906932618</v>
      </c>
      <c r="H7188" s="62">
        <v>0.59690767246146481</v>
      </c>
      <c r="I7188" s="62">
        <v>0.54193935767023804</v>
      </c>
      <c r="J7188" s="62">
        <v>0.31114740975852195</v>
      </c>
      <c r="K7188" s="62"/>
      <c r="L7188" s="65">
        <f t="shared" si="1009"/>
        <v>0.12420226476988126</v>
      </c>
      <c r="M7188" s="65">
        <f t="shared" si="1010"/>
        <v>6.930399342305045E-2</v>
      </c>
      <c r="N7188" s="65">
        <f t="shared" si="1011"/>
        <v>6.2252946714957721E-2</v>
      </c>
      <c r="O7188" s="65">
        <f t="shared" si="1012"/>
        <v>0.25859093578216186</v>
      </c>
      <c r="P7188" s="65">
        <f t="shared" si="1013"/>
        <v>6.0432433995470443E-2</v>
      </c>
      <c r="Q7188" s="65">
        <f t="shared" si="1014"/>
        <v>0.17504587373020389</v>
      </c>
      <c r="R7188" s="65">
        <f t="shared" si="1015"/>
        <v>0.15892616689107231</v>
      </c>
      <c r="S7188" s="65">
        <f t="shared" si="1016"/>
        <v>9.1245384693202106E-2</v>
      </c>
      <c r="T7188" s="66">
        <f>(L7188*'Football Field'!$F$4)+(M7188*'Football Field'!$F$5)+(N7188*'Football Field'!$F$6)+(O7188*'Football Field'!$F$7)+(P7188*'Football Field'!$F$8)+(Q7188*'Football Field'!$F$9)+(R7188*'Football Field'!$F$10)+(S7188*'Football Field'!$F$11)</f>
        <v>138345345.10421768</v>
      </c>
    </row>
    <row r="7189" spans="2:20" x14ac:dyDescent="0.3">
      <c r="B7189" s="62">
        <f t="shared" si="1008"/>
        <v>7162</v>
      </c>
      <c r="C7189" s="62">
        <v>0.63192189459378401</v>
      </c>
      <c r="D7189" s="62">
        <v>0.78818270803719648</v>
      </c>
      <c r="E7189" s="62">
        <v>6.5705205513929665E-2</v>
      </c>
      <c r="F7189" s="62">
        <v>0.31248035010226183</v>
      </c>
      <c r="G7189" s="62">
        <v>0.93022255641179874</v>
      </c>
      <c r="H7189" s="62">
        <v>0.67941401672699608</v>
      </c>
      <c r="I7189" s="62">
        <v>0.84739068339441836</v>
      </c>
      <c r="J7189" s="62">
        <v>0.55546161616009082</v>
      </c>
      <c r="K7189" s="62"/>
      <c r="L7189" s="65">
        <f t="shared" si="1009"/>
        <v>0.13135541884787991</v>
      </c>
      <c r="M7189" s="65">
        <f t="shared" si="1010"/>
        <v>0.16383681374014633</v>
      </c>
      <c r="N7189" s="65">
        <f t="shared" si="1011"/>
        <v>1.3657913841260907E-2</v>
      </c>
      <c r="O7189" s="65">
        <f t="shared" si="1012"/>
        <v>6.4954209722073636E-2</v>
      </c>
      <c r="P7189" s="65">
        <f t="shared" si="1013"/>
        <v>0.19336214580405417</v>
      </c>
      <c r="Q7189" s="65">
        <f t="shared" si="1014"/>
        <v>0.14122744203326568</v>
      </c>
      <c r="R7189" s="65">
        <f t="shared" si="1015"/>
        <v>0.17614417081816353</v>
      </c>
      <c r="S7189" s="65">
        <f t="shared" si="1016"/>
        <v>0.11546188519315585</v>
      </c>
      <c r="T7189" s="66">
        <f>(L7189*'Football Field'!$F$4)+(M7189*'Football Field'!$F$5)+(N7189*'Football Field'!$F$6)+(O7189*'Football Field'!$F$7)+(P7189*'Football Field'!$F$8)+(Q7189*'Football Field'!$F$9)+(R7189*'Football Field'!$F$10)+(S7189*'Football Field'!$F$11)</f>
        <v>148837467.72903886</v>
      </c>
    </row>
    <row r="7190" spans="2:20" x14ac:dyDescent="0.3">
      <c r="B7190" s="62">
        <f t="shared" si="1008"/>
        <v>7163</v>
      </c>
      <c r="C7190" s="62">
        <v>0.76339320309432523</v>
      </c>
      <c r="D7190" s="62">
        <v>0.24332581099958539</v>
      </c>
      <c r="E7190" s="62">
        <v>0.13150002667879068</v>
      </c>
      <c r="F7190" s="62">
        <v>0.51223530690658503</v>
      </c>
      <c r="G7190" s="62">
        <v>0.92268674053378341</v>
      </c>
      <c r="H7190" s="62">
        <v>7.8889936900628954E-2</v>
      </c>
      <c r="I7190" s="62">
        <v>0.51352975769228271</v>
      </c>
      <c r="J7190" s="62">
        <v>0.39600170726018458</v>
      </c>
      <c r="K7190" s="62"/>
      <c r="L7190" s="65">
        <f t="shared" si="1009"/>
        <v>0.21434221783937954</v>
      </c>
      <c r="M7190" s="65">
        <f t="shared" si="1010"/>
        <v>6.8319961162625828E-2</v>
      </c>
      <c r="N7190" s="65">
        <f t="shared" si="1011"/>
        <v>3.6922004610495461E-2</v>
      </c>
      <c r="O7190" s="65">
        <f t="shared" si="1012"/>
        <v>0.14382319791813306</v>
      </c>
      <c r="P7190" s="65">
        <f t="shared" si="1013"/>
        <v>0.25906796331871795</v>
      </c>
      <c r="Q7190" s="65">
        <f t="shared" si="1014"/>
        <v>2.2150372798643032E-2</v>
      </c>
      <c r="R7190" s="65">
        <f t="shared" si="1015"/>
        <v>0.1441866481704614</v>
      </c>
      <c r="S7190" s="65">
        <f t="shared" si="1016"/>
        <v>0.11118763418154365</v>
      </c>
      <c r="T7190" s="66">
        <f>(L7190*'Football Field'!$F$4)+(M7190*'Football Field'!$F$5)+(N7190*'Football Field'!$F$6)+(O7190*'Football Field'!$F$7)+(P7190*'Football Field'!$F$8)+(Q7190*'Football Field'!$F$9)+(R7190*'Football Field'!$F$10)+(S7190*'Football Field'!$F$11)</f>
        <v>150832549.08611333</v>
      </c>
    </row>
    <row r="7191" spans="2:20" x14ac:dyDescent="0.3">
      <c r="B7191" s="62">
        <f t="shared" si="1008"/>
        <v>7164</v>
      </c>
      <c r="C7191" s="62">
        <v>0.45102101856573606</v>
      </c>
      <c r="D7191" s="62">
        <v>8.7242224905769161E-3</v>
      </c>
      <c r="E7191" s="62">
        <v>0.74866471830585135</v>
      </c>
      <c r="F7191" s="62">
        <v>0.84898276659300709</v>
      </c>
      <c r="G7191" s="62">
        <v>0.61324268307842822</v>
      </c>
      <c r="H7191" s="62">
        <v>0.27036608113086336</v>
      </c>
      <c r="I7191" s="62">
        <v>0.8004897001751331</v>
      </c>
      <c r="J7191" s="62">
        <v>0.54345790646197589</v>
      </c>
      <c r="K7191" s="62"/>
      <c r="L7191" s="65">
        <f t="shared" si="1009"/>
        <v>0.10525703068500698</v>
      </c>
      <c r="M7191" s="65">
        <f t="shared" si="1010"/>
        <v>2.0360154329695456E-3</v>
      </c>
      <c r="N7191" s="65">
        <f t="shared" si="1011"/>
        <v>0.17471962942679517</v>
      </c>
      <c r="O7191" s="65">
        <f t="shared" si="1012"/>
        <v>0.19813135405195734</v>
      </c>
      <c r="P7191" s="65">
        <f t="shared" si="1013"/>
        <v>0.14311551181230434</v>
      </c>
      <c r="Q7191" s="65">
        <f t="shared" si="1014"/>
        <v>6.3096684469991379E-2</v>
      </c>
      <c r="R7191" s="65">
        <f t="shared" si="1015"/>
        <v>0.18681428462537517</v>
      </c>
      <c r="S7191" s="65">
        <f t="shared" si="1016"/>
        <v>0.12682948949560005</v>
      </c>
      <c r="T7191" s="66">
        <f>(L7191*'Football Field'!$F$4)+(M7191*'Football Field'!$F$5)+(N7191*'Football Field'!$F$6)+(O7191*'Football Field'!$F$7)+(P7191*'Football Field'!$F$8)+(Q7191*'Football Field'!$F$9)+(R7191*'Football Field'!$F$10)+(S7191*'Football Field'!$F$11)</f>
        <v>152091918.89457586</v>
      </c>
    </row>
    <row r="7192" spans="2:20" x14ac:dyDescent="0.3">
      <c r="B7192" s="62">
        <f t="shared" si="1008"/>
        <v>7165</v>
      </c>
      <c r="C7192" s="62">
        <v>0.12226071089478729</v>
      </c>
      <c r="D7192" s="62">
        <v>0.86371252460759873</v>
      </c>
      <c r="E7192" s="62">
        <v>0.75875611003357757</v>
      </c>
      <c r="F7192" s="62">
        <v>0.94636859438948773</v>
      </c>
      <c r="G7192" s="62">
        <v>7.4316006451975447E-2</v>
      </c>
      <c r="H7192" s="62">
        <v>1.9303585310904259E-2</v>
      </c>
      <c r="I7192" s="62">
        <v>0.23284102537831619</v>
      </c>
      <c r="J7192" s="62">
        <v>0.89670854005178713</v>
      </c>
      <c r="K7192" s="62"/>
      <c r="L7192" s="65">
        <f t="shared" si="1009"/>
        <v>3.1234636743310631E-2</v>
      </c>
      <c r="M7192" s="65">
        <f t="shared" si="1010"/>
        <v>0.22065753388250839</v>
      </c>
      <c r="N7192" s="65">
        <f t="shared" si="1011"/>
        <v>0.19384372379497325</v>
      </c>
      <c r="O7192" s="65">
        <f t="shared" si="1012"/>
        <v>0.24177414849542991</v>
      </c>
      <c r="P7192" s="65">
        <f t="shared" si="1013"/>
        <v>1.8985931365461662E-2</v>
      </c>
      <c r="Q7192" s="65">
        <f t="shared" si="1014"/>
        <v>4.93159634535798E-3</v>
      </c>
      <c r="R7192" s="65">
        <f t="shared" si="1015"/>
        <v>5.9485216415028692E-2</v>
      </c>
      <c r="S7192" s="65">
        <f t="shared" si="1016"/>
        <v>0.22908721295792947</v>
      </c>
      <c r="T7192" s="66">
        <f>(L7192*'Football Field'!$F$4)+(M7192*'Football Field'!$F$5)+(N7192*'Football Field'!$F$6)+(O7192*'Football Field'!$F$7)+(P7192*'Football Field'!$F$8)+(Q7192*'Football Field'!$F$9)+(R7192*'Football Field'!$F$10)+(S7192*'Football Field'!$F$11)</f>
        <v>125501985.27786368</v>
      </c>
    </row>
    <row r="7193" spans="2:20" x14ac:dyDescent="0.3">
      <c r="B7193" s="62">
        <f t="shared" si="1008"/>
        <v>7166</v>
      </c>
      <c r="C7193" s="62">
        <v>0.85658091125160518</v>
      </c>
      <c r="D7193" s="62">
        <v>0.83612867687508308</v>
      </c>
      <c r="E7193" s="62">
        <v>0.7009344900796407</v>
      </c>
      <c r="F7193" s="62">
        <v>0.28094099436767073</v>
      </c>
      <c r="G7193" s="62">
        <v>0.47723936524489885</v>
      </c>
      <c r="H7193" s="62">
        <v>0.9520491729048004</v>
      </c>
      <c r="I7193" s="62">
        <v>0.53635625675492271</v>
      </c>
      <c r="J7193" s="62">
        <v>0.72013526894348079</v>
      </c>
      <c r="K7193" s="62"/>
      <c r="L7193" s="65">
        <f t="shared" si="1009"/>
        <v>0.15979898560107222</v>
      </c>
      <c r="M7193" s="65">
        <f t="shared" si="1010"/>
        <v>0.15598353015055541</v>
      </c>
      <c r="N7193" s="65">
        <f t="shared" si="1011"/>
        <v>0.13076245222867325</v>
      </c>
      <c r="O7193" s="65">
        <f t="shared" si="1012"/>
        <v>5.2410794268241058E-2</v>
      </c>
      <c r="P7193" s="65">
        <f t="shared" si="1013"/>
        <v>8.9031129988178956E-2</v>
      </c>
      <c r="Q7193" s="65">
        <f t="shared" si="1014"/>
        <v>0.17760901518366848</v>
      </c>
      <c r="R7193" s="65">
        <f t="shared" si="1015"/>
        <v>0.10005964950233331</v>
      </c>
      <c r="S7193" s="65">
        <f t="shared" si="1016"/>
        <v>0.13434444307727728</v>
      </c>
      <c r="T7193" s="66">
        <f>(L7193*'Football Field'!$F$4)+(M7193*'Football Field'!$F$5)+(N7193*'Football Field'!$F$6)+(O7193*'Football Field'!$F$7)+(P7193*'Football Field'!$F$8)+(Q7193*'Football Field'!$F$9)+(R7193*'Football Field'!$F$10)+(S7193*'Football Field'!$F$11)</f>
        <v>132732681.04825588</v>
      </c>
    </row>
    <row r="7194" spans="2:20" x14ac:dyDescent="0.3">
      <c r="B7194" s="62">
        <f t="shared" si="1008"/>
        <v>7167</v>
      </c>
      <c r="C7194" s="62">
        <v>0.4118832863552474</v>
      </c>
      <c r="D7194" s="62">
        <v>0.45210420852330402</v>
      </c>
      <c r="E7194" s="62">
        <v>0.71106132701841296</v>
      </c>
      <c r="F7194" s="62">
        <v>0.23643415012517333</v>
      </c>
      <c r="G7194" s="62">
        <v>6.4635545813014561E-2</v>
      </c>
      <c r="H7194" s="62">
        <v>0.18287797101357717</v>
      </c>
      <c r="I7194" s="62">
        <v>0.32275918130663317</v>
      </c>
      <c r="J7194" s="62">
        <v>0.25075077559718273</v>
      </c>
      <c r="K7194" s="62"/>
      <c r="L7194" s="65">
        <f t="shared" si="1009"/>
        <v>0.15646050440628789</v>
      </c>
      <c r="M7194" s="65">
        <f t="shared" si="1010"/>
        <v>0.17173906990911947</v>
      </c>
      <c r="N7194" s="65">
        <f t="shared" si="1011"/>
        <v>0.27010810483130437</v>
      </c>
      <c r="O7194" s="65">
        <f t="shared" si="1012"/>
        <v>8.9813322397235287E-2</v>
      </c>
      <c r="P7194" s="65">
        <f t="shared" si="1013"/>
        <v>2.4552853770710304E-2</v>
      </c>
      <c r="Q7194" s="65">
        <f t="shared" si="1014"/>
        <v>6.9469144627791593E-2</v>
      </c>
      <c r="R7194" s="65">
        <f t="shared" si="1015"/>
        <v>0.12260527674201654</v>
      </c>
      <c r="S7194" s="65">
        <f t="shared" si="1016"/>
        <v>9.5251723315534553E-2</v>
      </c>
      <c r="T7194" s="66">
        <f>(L7194*'Football Field'!$F$4)+(M7194*'Football Field'!$F$5)+(N7194*'Football Field'!$F$6)+(O7194*'Football Field'!$F$7)+(P7194*'Football Field'!$F$8)+(Q7194*'Football Field'!$F$9)+(R7194*'Football Field'!$F$10)+(S7194*'Football Field'!$F$11)</f>
        <v>134152373.67014655</v>
      </c>
    </row>
    <row r="7195" spans="2:20" x14ac:dyDescent="0.3">
      <c r="B7195" s="62">
        <f t="shared" si="1008"/>
        <v>7168</v>
      </c>
      <c r="C7195" s="62">
        <v>0.84297033030412005</v>
      </c>
      <c r="D7195" s="62">
        <v>0.47062375054483796</v>
      </c>
      <c r="E7195" s="62">
        <v>0.55913370920566985</v>
      </c>
      <c r="F7195" s="62">
        <v>0.99430489970659153</v>
      </c>
      <c r="G7195" s="62">
        <v>0.97275280408926357</v>
      </c>
      <c r="H7195" s="62">
        <v>0.41999086165011434</v>
      </c>
      <c r="I7195" s="62">
        <v>0.83474686773056783</v>
      </c>
      <c r="J7195" s="62">
        <v>0.36988174545504471</v>
      </c>
      <c r="K7195" s="62"/>
      <c r="L7195" s="65">
        <f t="shared" si="1009"/>
        <v>0.15426571330909114</v>
      </c>
      <c r="M7195" s="65">
        <f t="shared" si="1010"/>
        <v>8.6125342693623333E-2</v>
      </c>
      <c r="N7195" s="65">
        <f t="shared" si="1011"/>
        <v>0.10232289012432046</v>
      </c>
      <c r="O7195" s="65">
        <f t="shared" si="1012"/>
        <v>0.18196032420811759</v>
      </c>
      <c r="P7195" s="65">
        <f t="shared" si="1013"/>
        <v>0.17801623592387947</v>
      </c>
      <c r="Q7195" s="65">
        <f t="shared" si="1014"/>
        <v>7.6859395315111767E-2</v>
      </c>
      <c r="R7195" s="65">
        <f t="shared" si="1015"/>
        <v>0.15276079875376869</v>
      </c>
      <c r="S7195" s="65">
        <f t="shared" si="1016"/>
        <v>6.7689299672087477E-2</v>
      </c>
      <c r="T7195" s="66">
        <f>(L7195*'Football Field'!$F$4)+(M7195*'Football Field'!$F$5)+(N7195*'Football Field'!$F$6)+(O7195*'Football Field'!$F$7)+(P7195*'Football Field'!$F$8)+(Q7195*'Football Field'!$F$9)+(R7195*'Football Field'!$F$10)+(S7195*'Football Field'!$F$11)</f>
        <v>147254405.0074254</v>
      </c>
    </row>
    <row r="7196" spans="2:20" x14ac:dyDescent="0.3">
      <c r="B7196" s="62">
        <f t="shared" si="1008"/>
        <v>7169</v>
      </c>
      <c r="C7196" s="62">
        <v>0.6271954843197256</v>
      </c>
      <c r="D7196" s="62">
        <v>0.5128539956361533</v>
      </c>
      <c r="E7196" s="62">
        <v>0.23773781871806365</v>
      </c>
      <c r="F7196" s="62">
        <v>0.18707879939027983</v>
      </c>
      <c r="G7196" s="62">
        <v>4.1328790721711361E-2</v>
      </c>
      <c r="H7196" s="62">
        <v>0.48825482241921625</v>
      </c>
      <c r="I7196" s="62">
        <v>0.92965163014948671</v>
      </c>
      <c r="J7196" s="62">
        <v>0.64017058631149659</v>
      </c>
      <c r="K7196" s="62"/>
      <c r="L7196" s="65">
        <f t="shared" si="1009"/>
        <v>0.17116510365517609</v>
      </c>
      <c r="M7196" s="65">
        <f t="shared" si="1010"/>
        <v>0.13996068134681339</v>
      </c>
      <c r="N7196" s="65">
        <f t="shared" si="1011"/>
        <v>6.4879960715547885E-2</v>
      </c>
      <c r="O7196" s="65">
        <f t="shared" si="1012"/>
        <v>5.1054835198717091E-2</v>
      </c>
      <c r="P7196" s="65">
        <f t="shared" si="1013"/>
        <v>1.1278854718632934E-2</v>
      </c>
      <c r="Q7196" s="65">
        <f t="shared" si="1014"/>
        <v>0.13324743142908557</v>
      </c>
      <c r="R7196" s="65">
        <f t="shared" si="1015"/>
        <v>0.25370705245164632</v>
      </c>
      <c r="S7196" s="65">
        <f t="shared" si="1016"/>
        <v>0.1747060804843808</v>
      </c>
      <c r="T7196" s="66">
        <f>(L7196*'Football Field'!$F$4)+(M7196*'Football Field'!$F$5)+(N7196*'Football Field'!$F$6)+(O7196*'Football Field'!$F$7)+(P7196*'Football Field'!$F$8)+(Q7196*'Football Field'!$F$9)+(R7196*'Football Field'!$F$10)+(S7196*'Football Field'!$F$11)</f>
        <v>146260557.13469416</v>
      </c>
    </row>
    <row r="7197" spans="2:20" x14ac:dyDescent="0.3">
      <c r="B7197" s="62">
        <f t="shared" si="1008"/>
        <v>7170</v>
      </c>
      <c r="C7197" s="62">
        <v>0.97907802512177189</v>
      </c>
      <c r="D7197" s="62">
        <v>0.58408451611848156</v>
      </c>
      <c r="E7197" s="62">
        <v>0.18286259295164531</v>
      </c>
      <c r="F7197" s="62">
        <v>0.88863653046671442</v>
      </c>
      <c r="G7197" s="62">
        <v>0.22299739224311421</v>
      </c>
      <c r="H7197" s="62">
        <v>0.54735936251841355</v>
      </c>
      <c r="I7197" s="62">
        <v>0.66041300473299203</v>
      </c>
      <c r="J7197" s="62">
        <v>2.752423593824127E-2</v>
      </c>
      <c r="K7197" s="62"/>
      <c r="L7197" s="65">
        <f t="shared" si="1009"/>
        <v>0.23921051348499442</v>
      </c>
      <c r="M7197" s="65">
        <f t="shared" si="1010"/>
        <v>0.14270482375698201</v>
      </c>
      <c r="N7197" s="65">
        <f t="shared" si="1011"/>
        <v>4.4677394073593002E-2</v>
      </c>
      <c r="O7197" s="65">
        <f t="shared" si="1012"/>
        <v>0.21711364702320665</v>
      </c>
      <c r="P7197" s="65">
        <f t="shared" si="1013"/>
        <v>5.4483217205958161E-2</v>
      </c>
      <c r="Q7197" s="65">
        <f t="shared" si="1014"/>
        <v>0.13373205281832784</v>
      </c>
      <c r="R7197" s="65">
        <f t="shared" si="1015"/>
        <v>0.16135356929770611</v>
      </c>
      <c r="S7197" s="65">
        <f t="shared" si="1016"/>
        <v>6.7247823392317906E-3</v>
      </c>
      <c r="T7197" s="66">
        <f>(L7197*'Football Field'!$F$4)+(M7197*'Football Field'!$F$5)+(N7197*'Football Field'!$F$6)+(O7197*'Football Field'!$F$7)+(P7197*'Football Field'!$F$8)+(Q7197*'Football Field'!$F$9)+(R7197*'Football Field'!$F$10)+(S7197*'Football Field'!$F$11)</f>
        <v>135998041.66105422</v>
      </c>
    </row>
    <row r="7198" spans="2:20" x14ac:dyDescent="0.3">
      <c r="B7198" s="62">
        <f t="shared" ref="B7198:B7261" si="1017">B7197+1</f>
        <v>7171</v>
      </c>
      <c r="C7198" s="62">
        <v>0.62594680966108485</v>
      </c>
      <c r="D7198" s="62">
        <v>0.86045952096850453</v>
      </c>
      <c r="E7198" s="62">
        <v>0.18296777895665806</v>
      </c>
      <c r="F7198" s="62">
        <v>0.4742470302164854</v>
      </c>
      <c r="G7198" s="62">
        <v>6.6774920626256451E-2</v>
      </c>
      <c r="H7198" s="62">
        <v>0.98620440887962313</v>
      </c>
      <c r="I7198" s="62">
        <v>0.55369925676142306</v>
      </c>
      <c r="J7198" s="62">
        <v>0.30520835519830747</v>
      </c>
      <c r="K7198" s="62"/>
      <c r="L7198" s="65">
        <f t="shared" si="1009"/>
        <v>0.15434485571665355</v>
      </c>
      <c r="M7198" s="65">
        <f t="shared" si="1010"/>
        <v>0.21217058472717912</v>
      </c>
      <c r="N7198" s="65">
        <f t="shared" si="1011"/>
        <v>4.5115870882307715E-2</v>
      </c>
      <c r="O7198" s="65">
        <f t="shared" si="1012"/>
        <v>0.11693899277551598</v>
      </c>
      <c r="P7198" s="65">
        <f t="shared" si="1013"/>
        <v>1.6465241663474354E-2</v>
      </c>
      <c r="Q7198" s="65">
        <f t="shared" si="1014"/>
        <v>0.24317653648249959</v>
      </c>
      <c r="R7198" s="65">
        <f t="shared" si="1015"/>
        <v>0.1365301820797398</v>
      </c>
      <c r="S7198" s="65">
        <f t="shared" si="1016"/>
        <v>7.5257735672629916E-2</v>
      </c>
      <c r="T7198" s="66">
        <f>(L7198*'Football Field'!$F$4)+(M7198*'Football Field'!$F$5)+(N7198*'Football Field'!$F$6)+(O7198*'Football Field'!$F$7)+(P7198*'Football Field'!$F$8)+(Q7198*'Football Field'!$F$9)+(R7198*'Football Field'!$F$10)+(S7198*'Football Field'!$F$11)</f>
        <v>129450745.92842925</v>
      </c>
    </row>
    <row r="7199" spans="2:20" x14ac:dyDescent="0.3">
      <c r="B7199" s="62">
        <f t="shared" si="1017"/>
        <v>7172</v>
      </c>
      <c r="C7199" s="62">
        <v>0.99515854241117441</v>
      </c>
      <c r="D7199" s="62">
        <v>0.46295004431251197</v>
      </c>
      <c r="E7199" s="62">
        <v>0.57851719637375876</v>
      </c>
      <c r="F7199" s="62">
        <v>0.50858846953449777</v>
      </c>
      <c r="G7199" s="62">
        <v>0.8894250804735111</v>
      </c>
      <c r="H7199" s="62">
        <v>0.24479771967144492</v>
      </c>
      <c r="I7199" s="62">
        <v>0.93433077075840087</v>
      </c>
      <c r="J7199" s="62">
        <v>0.57525594922527645</v>
      </c>
      <c r="K7199" s="62"/>
      <c r="L7199" s="65">
        <f t="shared" si="1009"/>
        <v>0.19178145755184065</v>
      </c>
      <c r="M7199" s="65">
        <f t="shared" si="1010"/>
        <v>8.9217175443045069E-2</v>
      </c>
      <c r="N7199" s="65">
        <f t="shared" si="1011"/>
        <v>0.11148863865504818</v>
      </c>
      <c r="O7199" s="65">
        <f t="shared" si="1012"/>
        <v>9.8012360668744289E-2</v>
      </c>
      <c r="P7199" s="65">
        <f t="shared" si="1013"/>
        <v>0.17140508878423086</v>
      </c>
      <c r="Q7199" s="65">
        <f t="shared" si="1014"/>
        <v>4.7176064398951827E-2</v>
      </c>
      <c r="R7199" s="65">
        <f t="shared" si="1015"/>
        <v>0.18005906538010213</v>
      </c>
      <c r="S7199" s="65">
        <f t="shared" si="1016"/>
        <v>0.110860149118037</v>
      </c>
      <c r="T7199" s="66">
        <f>(L7199*'Football Field'!$F$4)+(M7199*'Football Field'!$F$5)+(N7199*'Football Field'!$F$6)+(O7199*'Football Field'!$F$7)+(P7199*'Football Field'!$F$8)+(Q7199*'Football Field'!$F$9)+(R7199*'Football Field'!$F$10)+(S7199*'Football Field'!$F$11)</f>
        <v>150289265.94570687</v>
      </c>
    </row>
    <row r="7200" spans="2:20" x14ac:dyDescent="0.3">
      <c r="B7200" s="62">
        <f t="shared" si="1017"/>
        <v>7173</v>
      </c>
      <c r="C7200" s="62">
        <v>0.22365413147308211</v>
      </c>
      <c r="D7200" s="62">
        <v>0.52170302793446022</v>
      </c>
      <c r="E7200" s="62">
        <v>0.95020987972143611</v>
      </c>
      <c r="F7200" s="62">
        <v>0.43392452420512218</v>
      </c>
      <c r="G7200" s="62">
        <v>0.85812544093951271</v>
      </c>
      <c r="H7200" s="62">
        <v>1.818999672647581E-2</v>
      </c>
      <c r="I7200" s="62">
        <v>0.32633368515549166</v>
      </c>
      <c r="J7200" s="62">
        <v>0.56724026422736207</v>
      </c>
      <c r="K7200" s="62"/>
      <c r="L7200" s="65">
        <f t="shared" si="1009"/>
        <v>5.7356317404976279E-2</v>
      </c>
      <c r="M7200" s="65">
        <f t="shared" si="1010"/>
        <v>0.13379124393661149</v>
      </c>
      <c r="N7200" s="65">
        <f t="shared" si="1011"/>
        <v>0.24368223874820946</v>
      </c>
      <c r="O7200" s="65">
        <f t="shared" si="1012"/>
        <v>0.11128036212068693</v>
      </c>
      <c r="P7200" s="65">
        <f t="shared" si="1013"/>
        <v>0.22006709574124572</v>
      </c>
      <c r="Q7200" s="65">
        <f t="shared" si="1014"/>
        <v>4.6648421782666408E-3</v>
      </c>
      <c r="R7200" s="65">
        <f t="shared" si="1015"/>
        <v>8.3688587831728459E-2</v>
      </c>
      <c r="S7200" s="65">
        <f t="shared" si="1016"/>
        <v>0.14546931203827512</v>
      </c>
      <c r="T7200" s="66">
        <f>(L7200*'Football Field'!$F$4)+(M7200*'Football Field'!$F$5)+(N7200*'Football Field'!$F$6)+(O7200*'Football Field'!$F$7)+(P7200*'Football Field'!$F$8)+(Q7200*'Football Field'!$F$9)+(R7200*'Football Field'!$F$10)+(S7200*'Football Field'!$F$11)</f>
        <v>145228784.8086676</v>
      </c>
    </row>
    <row r="7201" spans="2:20" x14ac:dyDescent="0.3">
      <c r="B7201" s="62">
        <f t="shared" si="1017"/>
        <v>7174</v>
      </c>
      <c r="C7201" s="62">
        <v>0.75110335432733977</v>
      </c>
      <c r="D7201" s="62">
        <v>0.29710183307107474</v>
      </c>
      <c r="E7201" s="62">
        <v>0.52971266453946408</v>
      </c>
      <c r="F7201" s="62">
        <v>0.27062049044272118</v>
      </c>
      <c r="G7201" s="62">
        <v>0.28591393448556846</v>
      </c>
      <c r="H7201" s="62">
        <v>0.14587715052515882</v>
      </c>
      <c r="I7201" s="62">
        <v>0.66357015539597997</v>
      </c>
      <c r="J7201" s="62">
        <v>0.68363120929095733</v>
      </c>
      <c r="K7201" s="62"/>
      <c r="L7201" s="65">
        <f t="shared" si="1009"/>
        <v>0.20705636902313429</v>
      </c>
      <c r="M7201" s="65">
        <f t="shared" si="1010"/>
        <v>8.190194655821538E-2</v>
      </c>
      <c r="N7201" s="65">
        <f t="shared" si="1011"/>
        <v>0.14602568383326778</v>
      </c>
      <c r="O7201" s="65">
        <f t="shared" si="1012"/>
        <v>7.4601845154201665E-2</v>
      </c>
      <c r="P7201" s="65">
        <f t="shared" si="1013"/>
        <v>7.8817782914466797E-2</v>
      </c>
      <c r="Q7201" s="65">
        <f t="shared" si="1014"/>
        <v>4.021389724484839E-2</v>
      </c>
      <c r="R7201" s="65">
        <f t="shared" si="1015"/>
        <v>0.18292612618067153</v>
      </c>
      <c r="S7201" s="65">
        <f t="shared" si="1016"/>
        <v>0.18845634909119413</v>
      </c>
      <c r="T7201" s="66">
        <f>(L7201*'Football Field'!$F$4)+(M7201*'Football Field'!$F$5)+(N7201*'Football Field'!$F$6)+(O7201*'Football Field'!$F$7)+(P7201*'Football Field'!$F$8)+(Q7201*'Football Field'!$F$9)+(R7201*'Football Field'!$F$10)+(S7201*'Football Field'!$F$11)</f>
        <v>144384849.67759624</v>
      </c>
    </row>
    <row r="7202" spans="2:20" x14ac:dyDescent="0.3">
      <c r="B7202" s="62">
        <f t="shared" si="1017"/>
        <v>7175</v>
      </c>
      <c r="C7202" s="62">
        <v>0.96649734757744277</v>
      </c>
      <c r="D7202" s="62">
        <v>0.14315767145217839</v>
      </c>
      <c r="E7202" s="62">
        <v>0.20152296100228995</v>
      </c>
      <c r="F7202" s="62">
        <v>2.7731937544370866E-2</v>
      </c>
      <c r="G7202" s="62">
        <v>0.71706479650807553</v>
      </c>
      <c r="H7202" s="62">
        <v>0.29002814146527889</v>
      </c>
      <c r="I7202" s="62">
        <v>0.75928214946494788</v>
      </c>
      <c r="J7202" s="62">
        <v>0.90171858915829206</v>
      </c>
      <c r="K7202" s="62"/>
      <c r="L7202" s="65">
        <f t="shared" si="1009"/>
        <v>0.2412020166348133</v>
      </c>
      <c r="M7202" s="65">
        <f t="shared" si="1010"/>
        <v>3.5726863749352071E-2</v>
      </c>
      <c r="N7202" s="65">
        <f t="shared" si="1011"/>
        <v>5.0292682865408861E-2</v>
      </c>
      <c r="O7202" s="65">
        <f t="shared" si="1012"/>
        <v>6.9208666507560943E-3</v>
      </c>
      <c r="P7202" s="65">
        <f t="shared" si="1013"/>
        <v>0.17895287080621941</v>
      </c>
      <c r="Q7202" s="65">
        <f t="shared" si="1014"/>
        <v>7.2380304796094488E-2</v>
      </c>
      <c r="R7202" s="65">
        <f t="shared" si="1015"/>
        <v>0.18948876176929871</v>
      </c>
      <c r="S7202" s="65">
        <f t="shared" si="1016"/>
        <v>0.22503563272805707</v>
      </c>
      <c r="T7202" s="66">
        <f>(L7202*'Football Field'!$F$4)+(M7202*'Football Field'!$F$5)+(N7202*'Football Field'!$F$6)+(O7202*'Football Field'!$F$7)+(P7202*'Football Field'!$F$8)+(Q7202*'Football Field'!$F$9)+(R7202*'Football Field'!$F$10)+(S7202*'Football Field'!$F$11)</f>
        <v>150785568.61964485</v>
      </c>
    </row>
    <row r="7203" spans="2:20" x14ac:dyDescent="0.3">
      <c r="B7203" s="62">
        <f t="shared" si="1017"/>
        <v>7176</v>
      </c>
      <c r="C7203" s="62">
        <v>0.97345458035338872</v>
      </c>
      <c r="D7203" s="62">
        <v>0.77264619439261517</v>
      </c>
      <c r="E7203" s="62">
        <v>0.16044708022847032</v>
      </c>
      <c r="F7203" s="62">
        <v>9.0167588490611017E-2</v>
      </c>
      <c r="G7203" s="62">
        <v>0.96524553645440403</v>
      </c>
      <c r="H7203" s="62">
        <v>0.63950710818490264</v>
      </c>
      <c r="I7203" s="62">
        <v>0.55257015710978841</v>
      </c>
      <c r="J7203" s="62">
        <v>0.73717216386578477</v>
      </c>
      <c r="K7203" s="62"/>
      <c r="L7203" s="65">
        <f t="shared" si="1009"/>
        <v>0.19902120312515753</v>
      </c>
      <c r="M7203" s="65">
        <f t="shared" si="1010"/>
        <v>0.15796625574689796</v>
      </c>
      <c r="N7203" s="65">
        <f t="shared" si="1011"/>
        <v>3.2803144172783676E-2</v>
      </c>
      <c r="O7203" s="65">
        <f t="shared" si="1012"/>
        <v>1.8434616577366073E-2</v>
      </c>
      <c r="P7203" s="65">
        <f t="shared" si="1013"/>
        <v>0.19734287747313783</v>
      </c>
      <c r="Q7203" s="65">
        <f t="shared" si="1014"/>
        <v>0.13074618646495595</v>
      </c>
      <c r="R7203" s="65">
        <f t="shared" si="1015"/>
        <v>0.11297206844424561</v>
      </c>
      <c r="S7203" s="65">
        <f t="shared" si="1016"/>
        <v>0.15071364799545528</v>
      </c>
      <c r="T7203" s="66">
        <f>(L7203*'Football Field'!$F$4)+(M7203*'Football Field'!$F$5)+(N7203*'Football Field'!$F$6)+(O7203*'Football Field'!$F$7)+(P7203*'Football Field'!$F$8)+(Q7203*'Football Field'!$F$9)+(R7203*'Football Field'!$F$10)+(S7203*'Football Field'!$F$11)</f>
        <v>140532469.47407889</v>
      </c>
    </row>
    <row r="7204" spans="2:20" x14ac:dyDescent="0.3">
      <c r="B7204" s="62">
        <f t="shared" si="1017"/>
        <v>7177</v>
      </c>
      <c r="C7204" s="62">
        <v>0.44313587662006959</v>
      </c>
      <c r="D7204" s="62">
        <v>0.35519151483971245</v>
      </c>
      <c r="E7204" s="62">
        <v>0.72865204580735055</v>
      </c>
      <c r="F7204" s="62">
        <v>0.99646530153073476</v>
      </c>
      <c r="G7204" s="62">
        <v>0.94786212404192161</v>
      </c>
      <c r="H7204" s="62">
        <v>0.27887338068176248</v>
      </c>
      <c r="I7204" s="62">
        <v>0.61318699066319982</v>
      </c>
      <c r="J7204" s="62">
        <v>0.63855386309717288</v>
      </c>
      <c r="K7204" s="62"/>
      <c r="L7204" s="65">
        <f t="shared" si="1009"/>
        <v>8.8593136117415441E-2</v>
      </c>
      <c r="M7204" s="65">
        <f t="shared" si="1010"/>
        <v>7.1011019152766267E-2</v>
      </c>
      <c r="N7204" s="65">
        <f t="shared" si="1011"/>
        <v>0.14567443820801262</v>
      </c>
      <c r="O7204" s="65">
        <f t="shared" si="1012"/>
        <v>0.19921651744411167</v>
      </c>
      <c r="P7204" s="65">
        <f t="shared" si="1013"/>
        <v>0.189499615369182</v>
      </c>
      <c r="Q7204" s="65">
        <f t="shared" si="1014"/>
        <v>5.5753254651158733E-2</v>
      </c>
      <c r="R7204" s="65">
        <f t="shared" si="1015"/>
        <v>0.12259029655553932</v>
      </c>
      <c r="S7204" s="65">
        <f t="shared" si="1016"/>
        <v>0.12766172250181376</v>
      </c>
      <c r="T7204" s="66">
        <f>(L7204*'Football Field'!$F$4)+(M7204*'Football Field'!$F$5)+(N7204*'Football Field'!$F$6)+(O7204*'Football Field'!$F$7)+(P7204*'Football Field'!$F$8)+(Q7204*'Football Field'!$F$9)+(R7204*'Football Field'!$F$10)+(S7204*'Football Field'!$F$11)</f>
        <v>146094181.1900833</v>
      </c>
    </row>
    <row r="7205" spans="2:20" x14ac:dyDescent="0.3">
      <c r="B7205" s="62">
        <f t="shared" si="1017"/>
        <v>7178</v>
      </c>
      <c r="C7205" s="62">
        <v>0.2130665384701621</v>
      </c>
      <c r="D7205" s="62">
        <v>0.78925385016473981</v>
      </c>
      <c r="E7205" s="62">
        <v>0.18772261372179855</v>
      </c>
      <c r="F7205" s="62">
        <v>0.62501164898981754</v>
      </c>
      <c r="G7205" s="62">
        <v>1.3111351829631857E-2</v>
      </c>
      <c r="H7205" s="62">
        <v>0.14309251942122658</v>
      </c>
      <c r="I7205" s="62">
        <v>0.18467962988079367</v>
      </c>
      <c r="J7205" s="62">
        <v>0.29806786171688626</v>
      </c>
      <c r="K7205" s="62"/>
      <c r="L7205" s="65">
        <f t="shared" si="1009"/>
        <v>8.6823967519920872E-2</v>
      </c>
      <c r="M7205" s="65">
        <f t="shared" si="1010"/>
        <v>0.32161854763164649</v>
      </c>
      <c r="N7205" s="65">
        <f t="shared" si="1011"/>
        <v>7.6496395133478834E-2</v>
      </c>
      <c r="O7205" s="65">
        <f t="shared" si="1012"/>
        <v>0.25469034932044726</v>
      </c>
      <c r="P7205" s="65">
        <f t="shared" si="1013"/>
        <v>5.3428360622549392E-3</v>
      </c>
      <c r="Q7205" s="65">
        <f t="shared" si="1014"/>
        <v>5.8309767210640941E-2</v>
      </c>
      <c r="R7205" s="65">
        <f t="shared" si="1015"/>
        <v>7.5256388457291851E-2</v>
      </c>
      <c r="S7205" s="65">
        <f t="shared" si="1016"/>
        <v>0.12146174866431861</v>
      </c>
      <c r="T7205" s="66">
        <f>(L7205*'Football Field'!$F$4)+(M7205*'Football Field'!$F$5)+(N7205*'Football Field'!$F$6)+(O7205*'Football Field'!$F$7)+(P7205*'Football Field'!$F$8)+(Q7205*'Football Field'!$F$9)+(R7205*'Football Field'!$F$10)+(S7205*'Football Field'!$F$11)</f>
        <v>122169007.65535803</v>
      </c>
    </row>
    <row r="7206" spans="2:20" x14ac:dyDescent="0.3">
      <c r="B7206" s="62">
        <f t="shared" si="1017"/>
        <v>7179</v>
      </c>
      <c r="C7206" s="62">
        <v>0.81582978544439955</v>
      </c>
      <c r="D7206" s="62">
        <v>0.95466597412258991</v>
      </c>
      <c r="E7206" s="62">
        <v>0.40890595415937725</v>
      </c>
      <c r="F7206" s="62">
        <v>0.62189777449622552</v>
      </c>
      <c r="G7206" s="62">
        <v>1.23039346145567E-2</v>
      </c>
      <c r="H7206" s="62">
        <v>0.45704883577138755</v>
      </c>
      <c r="I7206" s="62">
        <v>0.1255575965914868</v>
      </c>
      <c r="J7206" s="62">
        <v>0.70497572679618115</v>
      </c>
      <c r="K7206" s="62"/>
      <c r="L7206" s="65">
        <f t="shared" si="1009"/>
        <v>0.19892535198256103</v>
      </c>
      <c r="M7206" s="65">
        <f t="shared" si="1010"/>
        <v>0.23277804796580728</v>
      </c>
      <c r="N7206" s="65">
        <f t="shared" si="1011"/>
        <v>9.9704328415283996E-2</v>
      </c>
      <c r="O7206" s="65">
        <f t="shared" si="1012"/>
        <v>0.15163853526314308</v>
      </c>
      <c r="P7206" s="65">
        <f t="shared" si="1013"/>
        <v>3.0000921364226343E-3</v>
      </c>
      <c r="Q7206" s="65">
        <f t="shared" si="1014"/>
        <v>0.1114431002044351</v>
      </c>
      <c r="R7206" s="65">
        <f t="shared" si="1015"/>
        <v>3.0614951233290222E-2</v>
      </c>
      <c r="S7206" s="65">
        <f t="shared" si="1016"/>
        <v>0.17189559279905647</v>
      </c>
      <c r="T7206" s="66">
        <f>(L7206*'Football Field'!$F$4)+(M7206*'Football Field'!$F$5)+(N7206*'Football Field'!$F$6)+(O7206*'Football Field'!$F$7)+(P7206*'Football Field'!$F$8)+(Q7206*'Football Field'!$F$9)+(R7206*'Football Field'!$F$10)+(S7206*'Football Field'!$F$11)</f>
        <v>115790614.55465333</v>
      </c>
    </row>
    <row r="7207" spans="2:20" x14ac:dyDescent="0.3">
      <c r="B7207" s="62">
        <f t="shared" si="1017"/>
        <v>7180</v>
      </c>
      <c r="C7207" s="62">
        <v>0.29006259745355745</v>
      </c>
      <c r="D7207" s="62">
        <v>0.95737715577489124</v>
      </c>
      <c r="E7207" s="62">
        <v>0.64137923387581364</v>
      </c>
      <c r="F7207" s="62">
        <v>0.99751804030075564</v>
      </c>
      <c r="G7207" s="62">
        <v>0.9068492084930887</v>
      </c>
      <c r="H7207" s="62">
        <v>0.97740865584342129</v>
      </c>
      <c r="I7207" s="62">
        <v>0.33468623301903844</v>
      </c>
      <c r="J7207" s="62">
        <v>0.83863709535733388</v>
      </c>
      <c r="K7207" s="62"/>
      <c r="L7207" s="65">
        <f t="shared" ref="L7207:L7270" si="1018">C7207/SUM($C7207:$J7207)</f>
        <v>4.8799897090072E-2</v>
      </c>
      <c r="M7207" s="65">
        <f t="shared" ref="M7207:M7270" si="1019">D7207/SUM($C7207:$J7207)</f>
        <v>0.1610683593415761</v>
      </c>
      <c r="N7207" s="65">
        <f t="shared" ref="N7207:N7270" si="1020">E7207/SUM($C7207:$J7207)</f>
        <v>0.10790512421671435</v>
      </c>
      <c r="O7207" s="65">
        <f t="shared" ref="O7207:O7270" si="1021">F7207/SUM($C7207:$J7207)</f>
        <v>0.16782162932937686</v>
      </c>
      <c r="P7207" s="65">
        <f t="shared" ref="P7207:P7270" si="1022">G7207/SUM($C7207:$J7207)</f>
        <v>0.15256757830613304</v>
      </c>
      <c r="Q7207" s="65">
        <f t="shared" ref="Q7207:Q7270" si="1023">H7207/SUM($C7207:$J7207)</f>
        <v>0.16443844273214681</v>
      </c>
      <c r="R7207" s="65">
        <f t="shared" ref="R7207:R7270" si="1024">I7207/SUM($C7207:$J7207)</f>
        <v>5.6307341491720557E-2</v>
      </c>
      <c r="S7207" s="65">
        <f t="shared" ref="S7207:S7270" si="1025">J7207/SUM($C7207:$J7207)</f>
        <v>0.14109162749226034</v>
      </c>
      <c r="T7207" s="66">
        <f>(L7207*'Football Field'!$F$4)+(M7207*'Football Field'!$F$5)+(N7207*'Football Field'!$F$6)+(O7207*'Football Field'!$F$7)+(P7207*'Football Field'!$F$8)+(Q7207*'Football Field'!$F$9)+(R7207*'Football Field'!$F$10)+(S7207*'Football Field'!$F$11)</f>
        <v>132660729.8668839</v>
      </c>
    </row>
    <row r="7208" spans="2:20" x14ac:dyDescent="0.3">
      <c r="B7208" s="62">
        <f t="shared" si="1017"/>
        <v>7181</v>
      </c>
      <c r="C7208" s="62">
        <v>6.6234590883501587E-2</v>
      </c>
      <c r="D7208" s="62">
        <v>0.61885451537333958</v>
      </c>
      <c r="E7208" s="62">
        <v>0.24862425612104044</v>
      </c>
      <c r="F7208" s="62">
        <v>0.31470724294600216</v>
      </c>
      <c r="G7208" s="62">
        <v>0.63560002734281518</v>
      </c>
      <c r="H7208" s="62">
        <v>0.96505690161221369</v>
      </c>
      <c r="I7208" s="62">
        <v>0.34180046193727709</v>
      </c>
      <c r="J7208" s="62">
        <v>0.35212097513170992</v>
      </c>
      <c r="K7208" s="62"/>
      <c r="L7208" s="65">
        <f t="shared" si="1018"/>
        <v>1.8694499044210357E-2</v>
      </c>
      <c r="M7208" s="65">
        <f t="shared" si="1019"/>
        <v>0.17466968530840479</v>
      </c>
      <c r="N7208" s="65">
        <f t="shared" si="1020"/>
        <v>7.0173392126742201E-2</v>
      </c>
      <c r="O7208" s="65">
        <f t="shared" si="1021"/>
        <v>8.8825101415785854E-2</v>
      </c>
      <c r="P7208" s="65">
        <f t="shared" si="1022"/>
        <v>0.1793960518992212</v>
      </c>
      <c r="Q7208" s="65">
        <f t="shared" si="1023"/>
        <v>0.27238418904904932</v>
      </c>
      <c r="R7208" s="65">
        <f t="shared" si="1024"/>
        <v>9.6472074844335162E-2</v>
      </c>
      <c r="S7208" s="65">
        <f t="shared" si="1025"/>
        <v>9.9385006312251029E-2</v>
      </c>
      <c r="T7208" s="66">
        <f>(L7208*'Football Field'!$F$4)+(M7208*'Football Field'!$F$5)+(N7208*'Football Field'!$F$6)+(O7208*'Football Field'!$F$7)+(P7208*'Football Field'!$F$8)+(Q7208*'Football Field'!$F$9)+(R7208*'Football Field'!$F$10)+(S7208*'Football Field'!$F$11)</f>
        <v>138663388.72271964</v>
      </c>
    </row>
    <row r="7209" spans="2:20" x14ac:dyDescent="0.3">
      <c r="B7209" s="62">
        <f t="shared" si="1017"/>
        <v>7182</v>
      </c>
      <c r="C7209" s="62">
        <v>3.1665755592903633E-2</v>
      </c>
      <c r="D7209" s="62">
        <v>0.97034373381382988</v>
      </c>
      <c r="E7209" s="62">
        <v>0.27342779037734777</v>
      </c>
      <c r="F7209" s="62">
        <v>7.5985971031056532E-2</v>
      </c>
      <c r="G7209" s="62">
        <v>0.85949047989168603</v>
      </c>
      <c r="H7209" s="62">
        <v>0.99381920231573961</v>
      </c>
      <c r="I7209" s="62">
        <v>0.10594638394216294</v>
      </c>
      <c r="J7209" s="62">
        <v>0.71940663460621601</v>
      </c>
      <c r="K7209" s="62"/>
      <c r="L7209" s="65">
        <f t="shared" si="1018"/>
        <v>7.8573400104680648E-3</v>
      </c>
      <c r="M7209" s="65">
        <f t="shared" si="1019"/>
        <v>0.24077494760020843</v>
      </c>
      <c r="N7209" s="65">
        <f t="shared" si="1020"/>
        <v>6.784663991366352E-2</v>
      </c>
      <c r="O7209" s="65">
        <f t="shared" si="1021"/>
        <v>1.8854677529008261E-2</v>
      </c>
      <c r="P7209" s="65">
        <f t="shared" si="1022"/>
        <v>0.21326852335659327</v>
      </c>
      <c r="Q7209" s="65">
        <f t="shared" si="1023"/>
        <v>0.24660000165215959</v>
      </c>
      <c r="R7209" s="65">
        <f t="shared" si="1024"/>
        <v>2.6288864608672833E-2</v>
      </c>
      <c r="S7209" s="65">
        <f t="shared" si="1025"/>
        <v>0.17850900532922595</v>
      </c>
      <c r="T7209" s="66">
        <f>(L7209*'Football Field'!$F$4)+(M7209*'Football Field'!$F$5)+(N7209*'Football Field'!$F$6)+(O7209*'Football Field'!$F$7)+(P7209*'Football Field'!$F$8)+(Q7209*'Football Field'!$F$9)+(R7209*'Football Field'!$F$10)+(S7209*'Football Field'!$F$11)</f>
        <v>131594843.538405</v>
      </c>
    </row>
    <row r="7210" spans="2:20" x14ac:dyDescent="0.3">
      <c r="B7210" s="62">
        <f t="shared" si="1017"/>
        <v>7183</v>
      </c>
      <c r="C7210" s="62">
        <v>4.404120275097867E-2</v>
      </c>
      <c r="D7210" s="62">
        <v>0.63298139997071978</v>
      </c>
      <c r="E7210" s="62">
        <v>0.37856419543431152</v>
      </c>
      <c r="F7210" s="62">
        <v>0.14497340382413748</v>
      </c>
      <c r="G7210" s="62">
        <v>0.14450532328458099</v>
      </c>
      <c r="H7210" s="62">
        <v>0.83355344732330727</v>
      </c>
      <c r="I7210" s="62">
        <v>0.22107766244094762</v>
      </c>
      <c r="J7210" s="62">
        <v>0.46290431536250065</v>
      </c>
      <c r="K7210" s="62"/>
      <c r="L7210" s="65">
        <f t="shared" si="1018"/>
        <v>1.5385030437077047E-2</v>
      </c>
      <c r="M7210" s="65">
        <f t="shared" si="1019"/>
        <v>0.22112107518309682</v>
      </c>
      <c r="N7210" s="65">
        <f t="shared" si="1020"/>
        <v>0.1322448367742419</v>
      </c>
      <c r="O7210" s="65">
        <f t="shared" si="1021"/>
        <v>5.0643944558291007E-2</v>
      </c>
      <c r="P7210" s="65">
        <f t="shared" si="1022"/>
        <v>5.0480428739052396E-2</v>
      </c>
      <c r="Q7210" s="65">
        <f t="shared" si="1023"/>
        <v>0.29118744168980731</v>
      </c>
      <c r="R7210" s="65">
        <f t="shared" si="1024"/>
        <v>7.7229647538094137E-2</v>
      </c>
      <c r="S7210" s="65">
        <f t="shared" si="1025"/>
        <v>0.16170759508033933</v>
      </c>
      <c r="T7210" s="66">
        <f>(L7210*'Football Field'!$F$4)+(M7210*'Football Field'!$F$5)+(N7210*'Football Field'!$F$6)+(O7210*'Football Field'!$F$7)+(P7210*'Football Field'!$F$8)+(Q7210*'Football Field'!$F$9)+(R7210*'Football Field'!$F$10)+(S7210*'Football Field'!$F$11)</f>
        <v>127126205.77712707</v>
      </c>
    </row>
    <row r="7211" spans="2:20" x14ac:dyDescent="0.3">
      <c r="B7211" s="62">
        <f t="shared" si="1017"/>
        <v>7184</v>
      </c>
      <c r="C7211" s="62">
        <v>0.48271319080185726</v>
      </c>
      <c r="D7211" s="62">
        <v>9.1035820634198017E-2</v>
      </c>
      <c r="E7211" s="62">
        <v>0.26301255502953325</v>
      </c>
      <c r="F7211" s="62">
        <v>0.55287478674592871</v>
      </c>
      <c r="G7211" s="62">
        <v>0.13509474330011462</v>
      </c>
      <c r="H7211" s="62">
        <v>0.35692348018678621</v>
      </c>
      <c r="I7211" s="62">
        <v>0.80761412141938038</v>
      </c>
      <c r="J7211" s="62">
        <v>0.1299159283880329</v>
      </c>
      <c r="K7211" s="62"/>
      <c r="L7211" s="65">
        <f t="shared" si="1018"/>
        <v>0.17122439809844744</v>
      </c>
      <c r="M7211" s="65">
        <f t="shared" si="1019"/>
        <v>3.2291542660343647E-2</v>
      </c>
      <c r="N7211" s="65">
        <f t="shared" si="1020"/>
        <v>9.3293838422890976E-2</v>
      </c>
      <c r="O7211" s="65">
        <f t="shared" si="1021"/>
        <v>0.19611159253204916</v>
      </c>
      <c r="P7211" s="65">
        <f t="shared" si="1022"/>
        <v>4.7919792847180238E-2</v>
      </c>
      <c r="Q7211" s="65">
        <f t="shared" si="1023"/>
        <v>0.12660521656900711</v>
      </c>
      <c r="R7211" s="65">
        <f t="shared" si="1024"/>
        <v>0.28647081635811761</v>
      </c>
      <c r="S7211" s="65">
        <f t="shared" si="1025"/>
        <v>4.6082802511963894E-2</v>
      </c>
      <c r="T7211" s="66">
        <f>(L7211*'Football Field'!$F$4)+(M7211*'Football Field'!$F$5)+(N7211*'Football Field'!$F$6)+(O7211*'Football Field'!$F$7)+(P7211*'Football Field'!$F$8)+(Q7211*'Football Field'!$F$9)+(R7211*'Football Field'!$F$10)+(S7211*'Football Field'!$F$11)</f>
        <v>154934269.0225102</v>
      </c>
    </row>
    <row r="7212" spans="2:20" x14ac:dyDescent="0.3">
      <c r="B7212" s="62">
        <f t="shared" si="1017"/>
        <v>7185</v>
      </c>
      <c r="C7212" s="62">
        <v>0.74958297937268503</v>
      </c>
      <c r="D7212" s="62">
        <v>0.26918287042248523</v>
      </c>
      <c r="E7212" s="62">
        <v>0.84866063989735596</v>
      </c>
      <c r="F7212" s="62">
        <v>0.8121414781336519</v>
      </c>
      <c r="G7212" s="62">
        <v>0.40142110495611893</v>
      </c>
      <c r="H7212" s="62">
        <v>0.66954150069420615</v>
      </c>
      <c r="I7212" s="62">
        <v>0.52361041124915542</v>
      </c>
      <c r="J7212" s="62">
        <v>0.5374760423434386</v>
      </c>
      <c r="K7212" s="62"/>
      <c r="L7212" s="65">
        <f t="shared" si="1018"/>
        <v>0.15578608504286526</v>
      </c>
      <c r="M7212" s="65">
        <f t="shared" si="1019"/>
        <v>5.59443673318391E-2</v>
      </c>
      <c r="N7212" s="65">
        <f t="shared" si="1020"/>
        <v>0.17637742886081292</v>
      </c>
      <c r="O7212" s="65">
        <f t="shared" si="1021"/>
        <v>0.16878763907533012</v>
      </c>
      <c r="P7212" s="65">
        <f t="shared" si="1022"/>
        <v>8.3427484502156382E-2</v>
      </c>
      <c r="Q7212" s="65">
        <f t="shared" si="1023"/>
        <v>0.13915103735968867</v>
      </c>
      <c r="R7212" s="65">
        <f t="shared" si="1024"/>
        <v>0.10882212950520345</v>
      </c>
      <c r="S7212" s="65">
        <f t="shared" si="1025"/>
        <v>0.11170382832210392</v>
      </c>
      <c r="T7212" s="66">
        <f>(L7212*'Football Field'!$F$4)+(M7212*'Football Field'!$F$5)+(N7212*'Football Field'!$F$6)+(O7212*'Football Field'!$F$7)+(P7212*'Football Field'!$F$8)+(Q7212*'Football Field'!$F$9)+(R7212*'Football Field'!$F$10)+(S7212*'Football Field'!$F$11)</f>
        <v>135674344.43873307</v>
      </c>
    </row>
    <row r="7213" spans="2:20" x14ac:dyDescent="0.3">
      <c r="B7213" s="62">
        <f t="shared" si="1017"/>
        <v>7186</v>
      </c>
      <c r="C7213" s="62">
        <v>0.17816928718841807</v>
      </c>
      <c r="D7213" s="62">
        <v>4.3055767732197769E-2</v>
      </c>
      <c r="E7213" s="62">
        <v>0.52097510533728342</v>
      </c>
      <c r="F7213" s="62">
        <v>0.3149148684415225</v>
      </c>
      <c r="G7213" s="62">
        <v>0.597873767489563</v>
      </c>
      <c r="H7213" s="62">
        <v>0.79747028054846103</v>
      </c>
      <c r="I7213" s="62">
        <v>0.76012041972588895</v>
      </c>
      <c r="J7213" s="62">
        <v>0.33690806112543858</v>
      </c>
      <c r="K7213" s="62"/>
      <c r="L7213" s="65">
        <f t="shared" si="1018"/>
        <v>5.0195777361578202E-2</v>
      </c>
      <c r="M7213" s="65">
        <f t="shared" si="1019"/>
        <v>1.2130136261541448E-2</v>
      </c>
      <c r="N7213" s="65">
        <f t="shared" si="1020"/>
        <v>0.14677473772895561</v>
      </c>
      <c r="O7213" s="65">
        <f t="shared" si="1021"/>
        <v>8.8721220551467278E-2</v>
      </c>
      <c r="P7213" s="65">
        <f t="shared" si="1022"/>
        <v>0.16843946000354731</v>
      </c>
      <c r="Q7213" s="65">
        <f t="shared" si="1023"/>
        <v>0.22467194703739038</v>
      </c>
      <c r="R7213" s="65">
        <f t="shared" si="1024"/>
        <v>0.21414934054375204</v>
      </c>
      <c r="S7213" s="65">
        <f t="shared" si="1025"/>
        <v>9.4917380511767707E-2</v>
      </c>
      <c r="T7213" s="66">
        <f>(L7213*'Football Field'!$F$4)+(M7213*'Football Field'!$F$5)+(N7213*'Football Field'!$F$6)+(O7213*'Football Field'!$F$7)+(P7213*'Football Field'!$F$8)+(Q7213*'Football Field'!$F$9)+(R7213*'Football Field'!$F$10)+(S7213*'Football Field'!$F$11)</f>
        <v>156436869.04843816</v>
      </c>
    </row>
    <row r="7214" spans="2:20" x14ac:dyDescent="0.3">
      <c r="B7214" s="62">
        <f t="shared" si="1017"/>
        <v>7187</v>
      </c>
      <c r="C7214" s="62">
        <v>0.78810873008544424</v>
      </c>
      <c r="D7214" s="62">
        <v>5.6614275865356389E-2</v>
      </c>
      <c r="E7214" s="62">
        <v>0.80628770712936848</v>
      </c>
      <c r="F7214" s="62">
        <v>0.30610300846514127</v>
      </c>
      <c r="G7214" s="62">
        <v>0.20411739099876813</v>
      </c>
      <c r="H7214" s="62">
        <v>0.43623304829737863</v>
      </c>
      <c r="I7214" s="62">
        <v>0.80338931190150353</v>
      </c>
      <c r="J7214" s="62">
        <v>0.42161058620746239</v>
      </c>
      <c r="K7214" s="62"/>
      <c r="L7214" s="65">
        <f t="shared" si="1018"/>
        <v>0.20617819237307469</v>
      </c>
      <c r="M7214" s="65">
        <f t="shared" si="1019"/>
        <v>1.4810937393326756E-2</v>
      </c>
      <c r="N7214" s="65">
        <f t="shared" si="1020"/>
        <v>0.21093401918100965</v>
      </c>
      <c r="O7214" s="65">
        <f t="shared" si="1021"/>
        <v>8.0080022661924363E-2</v>
      </c>
      <c r="P7214" s="65">
        <f t="shared" si="1022"/>
        <v>5.3399427136749833E-2</v>
      </c>
      <c r="Q7214" s="65">
        <f t="shared" si="1023"/>
        <v>0.1141235186439294</v>
      </c>
      <c r="R7214" s="65">
        <f t="shared" si="1024"/>
        <v>0.21017576607956368</v>
      </c>
      <c r="S7214" s="65">
        <f t="shared" si="1025"/>
        <v>0.11029811653042168</v>
      </c>
      <c r="T7214" s="66">
        <f>(L7214*'Football Field'!$F$4)+(M7214*'Football Field'!$F$5)+(N7214*'Football Field'!$F$6)+(O7214*'Football Field'!$F$7)+(P7214*'Football Field'!$F$8)+(Q7214*'Football Field'!$F$9)+(R7214*'Football Field'!$F$10)+(S7214*'Football Field'!$F$11)</f>
        <v>147433120.19075546</v>
      </c>
    </row>
    <row r="7215" spans="2:20" x14ac:dyDescent="0.3">
      <c r="B7215" s="62">
        <f t="shared" si="1017"/>
        <v>7188</v>
      </c>
      <c r="C7215" s="62">
        <v>0.95966249765736589</v>
      </c>
      <c r="D7215" s="62">
        <v>0.26120362426186539</v>
      </c>
      <c r="E7215" s="62">
        <v>0.22213055957108929</v>
      </c>
      <c r="F7215" s="62">
        <v>5.5098459517974874E-3</v>
      </c>
      <c r="G7215" s="62">
        <v>0.2837490095002857</v>
      </c>
      <c r="H7215" s="62">
        <v>0.95789234093396913</v>
      </c>
      <c r="I7215" s="62">
        <v>0.89190644696073373</v>
      </c>
      <c r="J7215" s="62">
        <v>0.7170385984167561</v>
      </c>
      <c r="K7215" s="62"/>
      <c r="L7215" s="65">
        <f t="shared" si="1018"/>
        <v>0.22322441379820754</v>
      </c>
      <c r="M7215" s="65">
        <f t="shared" si="1019"/>
        <v>6.0757845649023028E-2</v>
      </c>
      <c r="N7215" s="65">
        <f t="shared" si="1020"/>
        <v>5.1669169179754532E-2</v>
      </c>
      <c r="O7215" s="65">
        <f t="shared" si="1021"/>
        <v>1.2816298810371467E-3</v>
      </c>
      <c r="P7215" s="65">
        <f t="shared" si="1022"/>
        <v>6.6002064753120995E-2</v>
      </c>
      <c r="Q7215" s="65">
        <f t="shared" si="1023"/>
        <v>0.22281266258580132</v>
      </c>
      <c r="R7215" s="65">
        <f t="shared" si="1024"/>
        <v>0.20746386804909414</v>
      </c>
      <c r="S7215" s="65">
        <f t="shared" si="1025"/>
        <v>0.16678834610396134</v>
      </c>
      <c r="T7215" s="66">
        <f>(L7215*'Football Field'!$F$4)+(M7215*'Football Field'!$F$5)+(N7215*'Football Field'!$F$6)+(O7215*'Football Field'!$F$7)+(P7215*'Football Field'!$F$8)+(Q7215*'Football Field'!$F$9)+(R7215*'Football Field'!$F$10)+(S7215*'Football Field'!$F$11)</f>
        <v>143569469.56230485</v>
      </c>
    </row>
    <row r="7216" spans="2:20" x14ac:dyDescent="0.3">
      <c r="B7216" s="62">
        <f t="shared" si="1017"/>
        <v>7189</v>
      </c>
      <c r="C7216" s="62">
        <v>0.21316322096427187</v>
      </c>
      <c r="D7216" s="62">
        <v>0.62568829655245828</v>
      </c>
      <c r="E7216" s="62">
        <v>0.82003097776826872</v>
      </c>
      <c r="F7216" s="62">
        <v>0.66558301187241664</v>
      </c>
      <c r="G7216" s="62">
        <v>0.56388347822622464</v>
      </c>
      <c r="H7216" s="62">
        <v>0.67120660553146028</v>
      </c>
      <c r="I7216" s="62">
        <v>0.91822568183089537</v>
      </c>
      <c r="J7216" s="62">
        <v>0.51131271183403004</v>
      </c>
      <c r="K7216" s="62"/>
      <c r="L7216" s="65">
        <f t="shared" si="1018"/>
        <v>4.2725837922296749E-2</v>
      </c>
      <c r="M7216" s="65">
        <f t="shared" si="1019"/>
        <v>0.12541120662114119</v>
      </c>
      <c r="N7216" s="65">
        <f t="shared" si="1020"/>
        <v>0.1643647083624338</v>
      </c>
      <c r="O7216" s="65">
        <f t="shared" si="1021"/>
        <v>0.1334075914243264</v>
      </c>
      <c r="P7216" s="65">
        <f t="shared" si="1022"/>
        <v>0.11302322224617131</v>
      </c>
      <c r="Q7216" s="65">
        <f t="shared" si="1023"/>
        <v>0.13453476875881332</v>
      </c>
      <c r="R7216" s="65">
        <f t="shared" si="1024"/>
        <v>0.18404657933261809</v>
      </c>
      <c r="S7216" s="65">
        <f t="shared" si="1025"/>
        <v>0.10248608533219916</v>
      </c>
      <c r="T7216" s="66">
        <f>(L7216*'Football Field'!$F$4)+(M7216*'Football Field'!$F$5)+(N7216*'Football Field'!$F$6)+(O7216*'Football Field'!$F$7)+(P7216*'Football Field'!$F$8)+(Q7216*'Football Field'!$F$9)+(R7216*'Football Field'!$F$10)+(S7216*'Football Field'!$F$11)</f>
        <v>148226601.19182295</v>
      </c>
    </row>
    <row r="7217" spans="2:20" x14ac:dyDescent="0.3">
      <c r="B7217" s="62">
        <f t="shared" si="1017"/>
        <v>7190</v>
      </c>
      <c r="C7217" s="62">
        <v>0.28437865971126142</v>
      </c>
      <c r="D7217" s="62">
        <v>0.15643048911281066</v>
      </c>
      <c r="E7217" s="62">
        <v>0.5749064006063056</v>
      </c>
      <c r="F7217" s="62">
        <v>4.8159560206771146E-2</v>
      </c>
      <c r="G7217" s="62">
        <v>0.52506096531609003</v>
      </c>
      <c r="H7217" s="62">
        <v>0.63409599055700794</v>
      </c>
      <c r="I7217" s="62">
        <v>0.9454387381061008</v>
      </c>
      <c r="J7217" s="62">
        <v>9.8937501224004687E-2</v>
      </c>
      <c r="K7217" s="62"/>
      <c r="L7217" s="65">
        <f t="shared" si="1018"/>
        <v>8.7034932025477699E-2</v>
      </c>
      <c r="M7217" s="65">
        <f t="shared" si="1019"/>
        <v>4.7876015030344957E-2</v>
      </c>
      <c r="N7217" s="65">
        <f t="shared" si="1020"/>
        <v>0.17595180858010209</v>
      </c>
      <c r="O7217" s="65">
        <f t="shared" si="1021"/>
        <v>1.4739376200833966E-2</v>
      </c>
      <c r="P7217" s="65">
        <f t="shared" si="1022"/>
        <v>0.16069646531113435</v>
      </c>
      <c r="Q7217" s="65">
        <f t="shared" si="1023"/>
        <v>0.19406695808958294</v>
      </c>
      <c r="R7217" s="65">
        <f t="shared" si="1024"/>
        <v>0.28935432914996384</v>
      </c>
      <c r="S7217" s="65">
        <f t="shared" si="1025"/>
        <v>3.0280115612560037E-2</v>
      </c>
      <c r="T7217" s="66">
        <f>(L7217*'Football Field'!$F$4)+(M7217*'Football Field'!$F$5)+(N7217*'Football Field'!$F$6)+(O7217*'Football Field'!$F$7)+(P7217*'Football Field'!$F$8)+(Q7217*'Football Field'!$F$9)+(R7217*'Football Field'!$F$10)+(S7217*'Football Field'!$F$11)</f>
        <v>165686828.66706279</v>
      </c>
    </row>
    <row r="7218" spans="2:20" x14ac:dyDescent="0.3">
      <c r="B7218" s="62">
        <f t="shared" si="1017"/>
        <v>7191</v>
      </c>
      <c r="C7218" s="62">
        <v>0.38591125179944841</v>
      </c>
      <c r="D7218" s="62">
        <v>4.8394732201950452E-2</v>
      </c>
      <c r="E7218" s="62">
        <v>0.82369182998651858</v>
      </c>
      <c r="F7218" s="62">
        <v>0.74795782539349009</v>
      </c>
      <c r="G7218" s="62">
        <v>0.44868304787661817</v>
      </c>
      <c r="H7218" s="62">
        <v>4.0794876634221655E-2</v>
      </c>
      <c r="I7218" s="62">
        <v>0.95696575707555764</v>
      </c>
      <c r="J7218" s="62">
        <v>0.65823407454114091</v>
      </c>
      <c r="K7218" s="62"/>
      <c r="L7218" s="65">
        <f t="shared" si="1018"/>
        <v>9.3881213591334625E-2</v>
      </c>
      <c r="M7218" s="65">
        <f t="shared" si="1019"/>
        <v>1.1773059659084146E-2</v>
      </c>
      <c r="N7218" s="65">
        <f t="shared" si="1020"/>
        <v>0.20038075662170202</v>
      </c>
      <c r="O7218" s="65">
        <f t="shared" si="1021"/>
        <v>0.18195683084039266</v>
      </c>
      <c r="P7218" s="65">
        <f t="shared" si="1022"/>
        <v>0.10915180331255638</v>
      </c>
      <c r="Q7218" s="65">
        <f t="shared" si="1023"/>
        <v>9.9242313067353354E-3</v>
      </c>
      <c r="R7218" s="65">
        <f t="shared" si="1024"/>
        <v>0.23280250632933755</v>
      </c>
      <c r="S7218" s="65">
        <f t="shared" si="1025"/>
        <v>0.16012959833885737</v>
      </c>
      <c r="T7218" s="66">
        <f>(L7218*'Football Field'!$F$4)+(M7218*'Football Field'!$F$5)+(N7218*'Football Field'!$F$6)+(O7218*'Football Field'!$F$7)+(P7218*'Football Field'!$F$8)+(Q7218*'Football Field'!$F$9)+(R7218*'Football Field'!$F$10)+(S7218*'Football Field'!$F$11)</f>
        <v>156529393.90159887</v>
      </c>
    </row>
    <row r="7219" spans="2:20" x14ac:dyDescent="0.3">
      <c r="B7219" s="62">
        <f t="shared" si="1017"/>
        <v>7192</v>
      </c>
      <c r="C7219" s="62">
        <v>0.83300791024895582</v>
      </c>
      <c r="D7219" s="62">
        <v>0.73210828186291921</v>
      </c>
      <c r="E7219" s="62">
        <v>4.8448062993632357E-3</v>
      </c>
      <c r="F7219" s="62">
        <v>0.41335697350728895</v>
      </c>
      <c r="G7219" s="62">
        <v>0.83241689452562495</v>
      </c>
      <c r="H7219" s="62">
        <v>0.86770274952434812</v>
      </c>
      <c r="I7219" s="62">
        <v>0.42386008264702546</v>
      </c>
      <c r="J7219" s="62">
        <v>0.86767256913303437</v>
      </c>
      <c r="K7219" s="62"/>
      <c r="L7219" s="65">
        <f t="shared" si="1018"/>
        <v>0.1674397766051246</v>
      </c>
      <c r="M7219" s="65">
        <f t="shared" si="1019"/>
        <v>0.14715832305752399</v>
      </c>
      <c r="N7219" s="65">
        <f t="shared" si="1020"/>
        <v>9.7383623190089319E-4</v>
      </c>
      <c r="O7219" s="65">
        <f t="shared" si="1021"/>
        <v>8.3087325403123483E-2</v>
      </c>
      <c r="P7219" s="65">
        <f t="shared" si="1022"/>
        <v>0.16732097876483151</v>
      </c>
      <c r="Q7219" s="65">
        <f t="shared" si="1023"/>
        <v>0.17441365532361863</v>
      </c>
      <c r="R7219" s="65">
        <f t="shared" si="1024"/>
        <v>8.5198515736827671E-2</v>
      </c>
      <c r="S7219" s="65">
        <f t="shared" si="1025"/>
        <v>0.17440758887704921</v>
      </c>
      <c r="T7219" s="66">
        <f>(L7219*'Football Field'!$F$4)+(M7219*'Football Field'!$F$5)+(N7219*'Football Field'!$F$6)+(O7219*'Football Field'!$F$7)+(P7219*'Football Field'!$F$8)+(Q7219*'Football Field'!$F$9)+(R7219*'Football Field'!$F$10)+(S7219*'Football Field'!$F$11)</f>
        <v>134211883.64845686</v>
      </c>
    </row>
    <row r="7220" spans="2:20" x14ac:dyDescent="0.3">
      <c r="B7220" s="62">
        <f t="shared" si="1017"/>
        <v>7193</v>
      </c>
      <c r="C7220" s="62">
        <v>0.11093624976380578</v>
      </c>
      <c r="D7220" s="62">
        <v>0.84746612736998772</v>
      </c>
      <c r="E7220" s="62">
        <v>0.78577427144564771</v>
      </c>
      <c r="F7220" s="62">
        <v>0.89848922880649407</v>
      </c>
      <c r="G7220" s="62">
        <v>0.14562067143262436</v>
      </c>
      <c r="H7220" s="62">
        <v>0.38689777185949359</v>
      </c>
      <c r="I7220" s="62">
        <v>0.47053675964587005</v>
      </c>
      <c r="J7220" s="62">
        <v>0.34440785575546196</v>
      </c>
      <c r="K7220" s="62"/>
      <c r="L7220" s="65">
        <f t="shared" si="1018"/>
        <v>2.7802672931368816E-2</v>
      </c>
      <c r="M7220" s="65">
        <f t="shared" si="1019"/>
        <v>0.21239066229340689</v>
      </c>
      <c r="N7220" s="65">
        <f t="shared" si="1020"/>
        <v>0.19692954389031161</v>
      </c>
      <c r="O7220" s="65">
        <f t="shared" si="1021"/>
        <v>0.22517799379418807</v>
      </c>
      <c r="P7220" s="65">
        <f t="shared" si="1022"/>
        <v>3.6495229544062827E-2</v>
      </c>
      <c r="Q7220" s="65">
        <f t="shared" si="1023"/>
        <v>9.6963726751058577E-2</v>
      </c>
      <c r="R7220" s="65">
        <f t="shared" si="1024"/>
        <v>0.11792520171245627</v>
      </c>
      <c r="S7220" s="65">
        <f t="shared" si="1025"/>
        <v>8.6314969083146897E-2</v>
      </c>
      <c r="T7220" s="66">
        <f>(L7220*'Football Field'!$F$4)+(M7220*'Football Field'!$F$5)+(N7220*'Football Field'!$F$6)+(O7220*'Football Field'!$F$7)+(P7220*'Football Field'!$F$8)+(Q7220*'Football Field'!$F$9)+(R7220*'Football Field'!$F$10)+(S7220*'Football Field'!$F$11)</f>
        <v>133947833.14425083</v>
      </c>
    </row>
    <row r="7221" spans="2:20" x14ac:dyDescent="0.3">
      <c r="B7221" s="62">
        <f t="shared" si="1017"/>
        <v>7194</v>
      </c>
      <c r="C7221" s="62">
        <v>0.72154470905417978</v>
      </c>
      <c r="D7221" s="62">
        <v>0.23579158746333095</v>
      </c>
      <c r="E7221" s="62">
        <v>0.51330159770320438</v>
      </c>
      <c r="F7221" s="62">
        <v>0.19272690758691091</v>
      </c>
      <c r="G7221" s="62">
        <v>0.10720419334499887</v>
      </c>
      <c r="H7221" s="62">
        <v>0.61537677663366674</v>
      </c>
      <c r="I7221" s="62">
        <v>0.24847016691445656</v>
      </c>
      <c r="J7221" s="62">
        <v>0.68225660794047505</v>
      </c>
      <c r="K7221" s="62"/>
      <c r="L7221" s="65">
        <f t="shared" si="1018"/>
        <v>0.217550782872697</v>
      </c>
      <c r="M7221" s="65">
        <f t="shared" si="1019"/>
        <v>7.1092814906348181E-2</v>
      </c>
      <c r="N7221" s="65">
        <f t="shared" si="1020"/>
        <v>0.154764026440603</v>
      </c>
      <c r="O7221" s="65">
        <f t="shared" si="1021"/>
        <v>5.8108512334774931E-2</v>
      </c>
      <c r="P7221" s="65">
        <f t="shared" si="1022"/>
        <v>3.2322815061608653E-2</v>
      </c>
      <c r="Q7221" s="65">
        <f t="shared" si="1023"/>
        <v>0.1855404077369216</v>
      </c>
      <c r="R7221" s="65">
        <f t="shared" si="1024"/>
        <v>7.4915495400979804E-2</v>
      </c>
      <c r="S7221" s="65">
        <f t="shared" si="1025"/>
        <v>0.20570514524606678</v>
      </c>
      <c r="T7221" s="66">
        <f>(L7221*'Football Field'!$F$4)+(M7221*'Football Field'!$F$5)+(N7221*'Football Field'!$F$6)+(O7221*'Football Field'!$F$7)+(P7221*'Football Field'!$F$8)+(Q7221*'Football Field'!$F$9)+(R7221*'Football Field'!$F$10)+(S7221*'Football Field'!$F$11)</f>
        <v>125808188.18661007</v>
      </c>
    </row>
    <row r="7222" spans="2:20" x14ac:dyDescent="0.3">
      <c r="B7222" s="62">
        <f t="shared" si="1017"/>
        <v>7195</v>
      </c>
      <c r="C7222" s="62">
        <v>0.20323457642942933</v>
      </c>
      <c r="D7222" s="62">
        <v>0.79229745685671094</v>
      </c>
      <c r="E7222" s="62">
        <v>0.24944438909996847</v>
      </c>
      <c r="F7222" s="62">
        <v>0.44417414200631555</v>
      </c>
      <c r="G7222" s="62">
        <v>1.1864645188510714E-3</v>
      </c>
      <c r="H7222" s="62">
        <v>0.51276318441725699</v>
      </c>
      <c r="I7222" s="62">
        <v>0.99195586642935374</v>
      </c>
      <c r="J7222" s="62">
        <v>0.26264489861750884</v>
      </c>
      <c r="K7222" s="62"/>
      <c r="L7222" s="65">
        <f t="shared" si="1018"/>
        <v>5.8777371930212242E-2</v>
      </c>
      <c r="M7222" s="65">
        <f t="shared" si="1019"/>
        <v>0.22913995796969494</v>
      </c>
      <c r="N7222" s="65">
        <f t="shared" si="1020"/>
        <v>7.2141689133908352E-2</v>
      </c>
      <c r="O7222" s="65">
        <f t="shared" si="1021"/>
        <v>0.12845938523435055</v>
      </c>
      <c r="P7222" s="65">
        <f t="shared" si="1022"/>
        <v>3.4313682017943995E-4</v>
      </c>
      <c r="Q7222" s="65">
        <f t="shared" si="1023"/>
        <v>0.14829598846866726</v>
      </c>
      <c r="R7222" s="65">
        <f t="shared" si="1024"/>
        <v>0.28688306844145489</v>
      </c>
      <c r="S7222" s="65">
        <f t="shared" si="1025"/>
        <v>7.5959402001532506E-2</v>
      </c>
      <c r="T7222" s="66">
        <f>(L7222*'Football Field'!$F$4)+(M7222*'Football Field'!$F$5)+(N7222*'Football Field'!$F$6)+(O7222*'Football Field'!$F$7)+(P7222*'Football Field'!$F$8)+(Q7222*'Football Field'!$F$9)+(R7222*'Football Field'!$F$10)+(S7222*'Football Field'!$F$11)</f>
        <v>150199252.962396</v>
      </c>
    </row>
    <row r="7223" spans="2:20" x14ac:dyDescent="0.3">
      <c r="B7223" s="62">
        <f t="shared" si="1017"/>
        <v>7196</v>
      </c>
      <c r="C7223" s="62">
        <v>0.60188041551032334</v>
      </c>
      <c r="D7223" s="62">
        <v>0.46121277041903841</v>
      </c>
      <c r="E7223" s="62">
        <v>0.64998590463972283</v>
      </c>
      <c r="F7223" s="62">
        <v>0.98874251462276663</v>
      </c>
      <c r="G7223" s="62">
        <v>0.22632509447045268</v>
      </c>
      <c r="H7223" s="62">
        <v>0.24743235708826095</v>
      </c>
      <c r="I7223" s="62">
        <v>0.7695483232714595</v>
      </c>
      <c r="J7223" s="62">
        <v>0.51863545792048538</v>
      </c>
      <c r="K7223" s="62"/>
      <c r="L7223" s="65">
        <f t="shared" si="1018"/>
        <v>0.13483700576434501</v>
      </c>
      <c r="M7223" s="65">
        <f t="shared" si="1019"/>
        <v>0.10332376229728774</v>
      </c>
      <c r="N7223" s="65">
        <f t="shared" si="1020"/>
        <v>0.14561389756524834</v>
      </c>
      <c r="O7223" s="65">
        <f t="shared" si="1021"/>
        <v>0.22150426680789104</v>
      </c>
      <c r="P7223" s="65">
        <f t="shared" si="1022"/>
        <v>5.0702759686662276E-2</v>
      </c>
      <c r="Q7223" s="65">
        <f t="shared" si="1023"/>
        <v>5.5431340344755047E-2</v>
      </c>
      <c r="R7223" s="65">
        <f t="shared" si="1024"/>
        <v>0.17239901652708967</v>
      </c>
      <c r="S7223" s="65">
        <f t="shared" si="1025"/>
        <v>0.1161879510067208</v>
      </c>
      <c r="T7223" s="66">
        <f>(L7223*'Football Field'!$F$4)+(M7223*'Football Field'!$F$5)+(N7223*'Football Field'!$F$6)+(O7223*'Football Field'!$F$7)+(P7223*'Football Field'!$F$8)+(Q7223*'Football Field'!$F$9)+(R7223*'Football Field'!$F$10)+(S7223*'Football Field'!$F$11)</f>
        <v>141370525.16069311</v>
      </c>
    </row>
    <row r="7224" spans="2:20" x14ac:dyDescent="0.3">
      <c r="B7224" s="62">
        <f t="shared" si="1017"/>
        <v>7197</v>
      </c>
      <c r="C7224" s="62">
        <v>0.55970890886065872</v>
      </c>
      <c r="D7224" s="62">
        <v>0.39553758229358738</v>
      </c>
      <c r="E7224" s="62">
        <v>0.18017444877699773</v>
      </c>
      <c r="F7224" s="62">
        <v>0.4940040504942611</v>
      </c>
      <c r="G7224" s="62">
        <v>0.15527064146626568</v>
      </c>
      <c r="H7224" s="62">
        <v>4.67652294289157E-2</v>
      </c>
      <c r="I7224" s="62">
        <v>0.53866340953794378</v>
      </c>
      <c r="J7224" s="62">
        <v>0.65219428063696938</v>
      </c>
      <c r="K7224" s="62"/>
      <c r="L7224" s="65">
        <f t="shared" si="1018"/>
        <v>0.18519189798298588</v>
      </c>
      <c r="M7224" s="65">
        <f t="shared" si="1019"/>
        <v>0.13087223452930036</v>
      </c>
      <c r="N7224" s="65">
        <f t="shared" si="1020"/>
        <v>5.9614645414474296E-2</v>
      </c>
      <c r="O7224" s="65">
        <f t="shared" si="1021"/>
        <v>0.16345201277668178</v>
      </c>
      <c r="P7224" s="65">
        <f t="shared" si="1022"/>
        <v>5.1374677692207445E-2</v>
      </c>
      <c r="Q7224" s="65">
        <f t="shared" si="1023"/>
        <v>1.5473295958751221E-2</v>
      </c>
      <c r="R7224" s="65">
        <f t="shared" si="1024"/>
        <v>0.17822853559608576</v>
      </c>
      <c r="S7224" s="65">
        <f t="shared" si="1025"/>
        <v>0.21579270004951331</v>
      </c>
      <c r="T7224" s="66">
        <f>(L7224*'Football Field'!$F$4)+(M7224*'Football Field'!$F$5)+(N7224*'Football Field'!$F$6)+(O7224*'Football Field'!$F$7)+(P7224*'Football Field'!$F$8)+(Q7224*'Football Field'!$F$9)+(R7224*'Football Field'!$F$10)+(S7224*'Football Field'!$F$11)</f>
        <v>140013483.19079444</v>
      </c>
    </row>
    <row r="7225" spans="2:20" x14ac:dyDescent="0.3">
      <c r="B7225" s="62">
        <f t="shared" si="1017"/>
        <v>7198</v>
      </c>
      <c r="C7225" s="62">
        <v>0.294203580192689</v>
      </c>
      <c r="D7225" s="62">
        <v>0.2130049251783398</v>
      </c>
      <c r="E7225" s="62">
        <v>0.60250227513756094</v>
      </c>
      <c r="F7225" s="62">
        <v>0.58389468745998019</v>
      </c>
      <c r="G7225" s="62">
        <v>0.84533720406154922</v>
      </c>
      <c r="H7225" s="62">
        <v>0.55881029199337828</v>
      </c>
      <c r="I7225" s="62">
        <v>0.22821572105983323</v>
      </c>
      <c r="J7225" s="62">
        <v>0.7993225200998072</v>
      </c>
      <c r="K7225" s="62"/>
      <c r="L7225" s="65">
        <f t="shared" si="1018"/>
        <v>7.1317045405920168E-2</v>
      </c>
      <c r="M7225" s="65">
        <f t="shared" si="1019"/>
        <v>5.1633912512821907E-2</v>
      </c>
      <c r="N7225" s="65">
        <f t="shared" si="1020"/>
        <v>0.14605084712094005</v>
      </c>
      <c r="O7225" s="65">
        <f t="shared" si="1021"/>
        <v>0.14154023520239192</v>
      </c>
      <c r="P7225" s="65">
        <f t="shared" si="1022"/>
        <v>0.20491576521905716</v>
      </c>
      <c r="Q7225" s="65">
        <f t="shared" si="1023"/>
        <v>0.135459598898442</v>
      </c>
      <c r="R7225" s="65">
        <f t="shared" si="1024"/>
        <v>5.5321117882077331E-2</v>
      </c>
      <c r="S7225" s="65">
        <f t="shared" si="1025"/>
        <v>0.19376147775834945</v>
      </c>
      <c r="T7225" s="66">
        <f>(L7225*'Football Field'!$F$4)+(M7225*'Football Field'!$F$5)+(N7225*'Football Field'!$F$6)+(O7225*'Football Field'!$F$7)+(P7225*'Football Field'!$F$8)+(Q7225*'Football Field'!$F$9)+(R7225*'Football Field'!$F$10)+(S7225*'Football Field'!$F$11)</f>
        <v>138277041.96119803</v>
      </c>
    </row>
    <row r="7226" spans="2:20" x14ac:dyDescent="0.3">
      <c r="B7226" s="62">
        <f t="shared" si="1017"/>
        <v>7199</v>
      </c>
      <c r="C7226" s="62">
        <v>0.16770274938499974</v>
      </c>
      <c r="D7226" s="62">
        <v>0.59699033717935579</v>
      </c>
      <c r="E7226" s="62">
        <v>0.53991305892523811</v>
      </c>
      <c r="F7226" s="62">
        <v>0.48540418735514723</v>
      </c>
      <c r="G7226" s="62">
        <v>0.15058230909221548</v>
      </c>
      <c r="H7226" s="62">
        <v>0.90219708380591779</v>
      </c>
      <c r="I7226" s="62">
        <v>0.68344413247815494</v>
      </c>
      <c r="J7226" s="62">
        <v>0.39466948567699212</v>
      </c>
      <c r="K7226" s="62"/>
      <c r="L7226" s="65">
        <f t="shared" si="1018"/>
        <v>4.2771457155655279E-2</v>
      </c>
      <c r="M7226" s="65">
        <f t="shared" si="1019"/>
        <v>0.15225836620237862</v>
      </c>
      <c r="N7226" s="65">
        <f t="shared" si="1020"/>
        <v>0.13770119066196515</v>
      </c>
      <c r="O7226" s="65">
        <f t="shared" si="1021"/>
        <v>0.12379906995426616</v>
      </c>
      <c r="P7226" s="65">
        <f t="shared" si="1022"/>
        <v>3.8405004124001683E-2</v>
      </c>
      <c r="Q7226" s="65">
        <f t="shared" si="1023"/>
        <v>0.2300992920955266</v>
      </c>
      <c r="R7226" s="65">
        <f t="shared" si="1024"/>
        <v>0.17430782463479433</v>
      </c>
      <c r="S7226" s="65">
        <f t="shared" si="1025"/>
        <v>0.10065779517141218</v>
      </c>
      <c r="T7226" s="66">
        <f>(L7226*'Football Field'!$F$4)+(M7226*'Football Field'!$F$5)+(N7226*'Football Field'!$F$6)+(O7226*'Football Field'!$F$7)+(P7226*'Football Field'!$F$8)+(Q7226*'Football Field'!$F$9)+(R7226*'Football Field'!$F$10)+(S7226*'Football Field'!$F$11)</f>
        <v>139889725.21299183</v>
      </c>
    </row>
    <row r="7227" spans="2:20" x14ac:dyDescent="0.3">
      <c r="B7227" s="62">
        <f t="shared" si="1017"/>
        <v>7200</v>
      </c>
      <c r="C7227" s="62">
        <v>0.8118596339047619</v>
      </c>
      <c r="D7227" s="62">
        <v>0.57406969273697506</v>
      </c>
      <c r="E7227" s="62">
        <v>0.91820268630193957</v>
      </c>
      <c r="F7227" s="62">
        <v>0.84059632449438837</v>
      </c>
      <c r="G7227" s="62">
        <v>0.28847552287973699</v>
      </c>
      <c r="H7227" s="62">
        <v>0.23713611042025362</v>
      </c>
      <c r="I7227" s="62">
        <v>0.90640837765518401</v>
      </c>
      <c r="J7227" s="62">
        <v>0.42970497250412332</v>
      </c>
      <c r="K7227" s="62"/>
      <c r="L7227" s="65">
        <f t="shared" si="1018"/>
        <v>0.16216262928408631</v>
      </c>
      <c r="M7227" s="65">
        <f t="shared" si="1019"/>
        <v>0.11466594332174419</v>
      </c>
      <c r="N7227" s="65">
        <f t="shared" si="1020"/>
        <v>0.18340382451370979</v>
      </c>
      <c r="O7227" s="65">
        <f t="shared" si="1021"/>
        <v>0.16790255908023102</v>
      </c>
      <c r="P7227" s="65">
        <f t="shared" si="1022"/>
        <v>5.7620735556569665E-2</v>
      </c>
      <c r="Q7227" s="65">
        <f t="shared" si="1023"/>
        <v>4.7366088370469225E-2</v>
      </c>
      <c r="R7227" s="65">
        <f t="shared" si="1024"/>
        <v>0.18104800335833715</v>
      </c>
      <c r="S7227" s="65">
        <f t="shared" si="1025"/>
        <v>8.5830216514852564E-2</v>
      </c>
      <c r="T7227" s="66">
        <f>(L7227*'Football Field'!$F$4)+(M7227*'Football Field'!$F$5)+(N7227*'Football Field'!$F$6)+(O7227*'Football Field'!$F$7)+(P7227*'Football Field'!$F$8)+(Q7227*'Football Field'!$F$9)+(R7227*'Football Field'!$F$10)+(S7227*'Football Field'!$F$11)</f>
        <v>143343589.73529738</v>
      </c>
    </row>
    <row r="7228" spans="2:20" x14ac:dyDescent="0.3">
      <c r="B7228" s="62">
        <f t="shared" si="1017"/>
        <v>7201</v>
      </c>
      <c r="C7228" s="62">
        <v>2.5598930731714042E-2</v>
      </c>
      <c r="D7228" s="62">
        <v>0.2143935908618263</v>
      </c>
      <c r="E7228" s="62">
        <v>0.72644342555744024</v>
      </c>
      <c r="F7228" s="62">
        <v>0.81848951160862726</v>
      </c>
      <c r="G7228" s="62">
        <v>0.78503868684497513</v>
      </c>
      <c r="H7228" s="62">
        <v>0.57983789455103163</v>
      </c>
      <c r="I7228" s="62">
        <v>0.87677436737057468</v>
      </c>
      <c r="J7228" s="62">
        <v>0.8498942128992194</v>
      </c>
      <c r="K7228" s="62"/>
      <c r="L7228" s="65">
        <f t="shared" si="1018"/>
        <v>5.249479126253993E-3</v>
      </c>
      <c r="M7228" s="65">
        <f t="shared" si="1019"/>
        <v>4.3964909777949861E-2</v>
      </c>
      <c r="N7228" s="65">
        <f t="shared" si="1020"/>
        <v>0.14896909714060114</v>
      </c>
      <c r="O7228" s="65">
        <f t="shared" si="1021"/>
        <v>0.16784465145351879</v>
      </c>
      <c r="P7228" s="65">
        <f t="shared" si="1022"/>
        <v>0.16098501312748412</v>
      </c>
      <c r="Q7228" s="65">
        <f t="shared" si="1023"/>
        <v>0.1189052369396718</v>
      </c>
      <c r="R7228" s="65">
        <f t="shared" si="1024"/>
        <v>0.17979691371422379</v>
      </c>
      <c r="S7228" s="65">
        <f t="shared" si="1025"/>
        <v>0.17428469872029642</v>
      </c>
      <c r="T7228" s="66">
        <f>(L7228*'Football Field'!$F$4)+(M7228*'Football Field'!$F$5)+(N7228*'Football Field'!$F$6)+(O7228*'Football Field'!$F$7)+(P7228*'Football Field'!$F$8)+(Q7228*'Football Field'!$F$9)+(R7228*'Football Field'!$F$10)+(S7228*'Football Field'!$F$11)</f>
        <v>152407617.17128077</v>
      </c>
    </row>
    <row r="7229" spans="2:20" x14ac:dyDescent="0.3">
      <c r="B7229" s="62">
        <f t="shared" si="1017"/>
        <v>7202</v>
      </c>
      <c r="C7229" s="62">
        <v>0.70502147930244896</v>
      </c>
      <c r="D7229" s="62">
        <v>0.58633103262158603</v>
      </c>
      <c r="E7229" s="62">
        <v>7.5637488105208317E-2</v>
      </c>
      <c r="F7229" s="62">
        <v>7.3620754389476573E-2</v>
      </c>
      <c r="G7229" s="62">
        <v>0.70859646618663064</v>
      </c>
      <c r="H7229" s="62">
        <v>0.74436584560941865</v>
      </c>
      <c r="I7229" s="62">
        <v>0.10965998876593108</v>
      </c>
      <c r="J7229" s="62">
        <v>1.8364797296278601E-2</v>
      </c>
      <c r="K7229" s="62"/>
      <c r="L7229" s="65">
        <f t="shared" si="1018"/>
        <v>0.23332736974616511</v>
      </c>
      <c r="M7229" s="65">
        <f t="shared" si="1019"/>
        <v>0.19404668036143391</v>
      </c>
      <c r="N7229" s="65">
        <f t="shared" si="1020"/>
        <v>2.5032281528864057E-2</v>
      </c>
      <c r="O7229" s="65">
        <f t="shared" si="1021"/>
        <v>2.4364842043423596E-2</v>
      </c>
      <c r="P7229" s="65">
        <f t="shared" si="1022"/>
        <v>0.23451051424750491</v>
      </c>
      <c r="Q7229" s="65">
        <f t="shared" si="1023"/>
        <v>0.24634841630182142</v>
      </c>
      <c r="R7229" s="65">
        <f t="shared" si="1024"/>
        <v>3.6292052790312536E-2</v>
      </c>
      <c r="S7229" s="65">
        <f t="shared" si="1025"/>
        <v>6.077842980474547E-3</v>
      </c>
      <c r="T7229" s="66">
        <f>(L7229*'Football Field'!$F$4)+(M7229*'Football Field'!$F$5)+(N7229*'Football Field'!$F$6)+(O7229*'Football Field'!$F$7)+(P7229*'Football Field'!$F$8)+(Q7229*'Football Field'!$F$9)+(R7229*'Football Field'!$F$10)+(S7229*'Football Field'!$F$11)</f>
        <v>131373131.28725277</v>
      </c>
    </row>
    <row r="7230" spans="2:20" x14ac:dyDescent="0.3">
      <c r="B7230" s="62">
        <f t="shared" si="1017"/>
        <v>7203</v>
      </c>
      <c r="C7230" s="62">
        <v>0.36669757799058145</v>
      </c>
      <c r="D7230" s="62">
        <v>0.87324360397179623</v>
      </c>
      <c r="E7230" s="62">
        <v>0.60500632265484378</v>
      </c>
      <c r="F7230" s="62">
        <v>0.75380585120225352</v>
      </c>
      <c r="G7230" s="62">
        <v>0.92451107689781309</v>
      </c>
      <c r="H7230" s="62">
        <v>0.59484642972401647</v>
      </c>
      <c r="I7230" s="62">
        <v>0.68295008564286874</v>
      </c>
      <c r="J7230" s="62">
        <v>0.74161983370781381</v>
      </c>
      <c r="K7230" s="62"/>
      <c r="L7230" s="65">
        <f t="shared" si="1018"/>
        <v>6.6158884559111411E-2</v>
      </c>
      <c r="M7230" s="65">
        <f t="shared" si="1019"/>
        <v>0.15754896201860474</v>
      </c>
      <c r="N7230" s="65">
        <f t="shared" si="1020"/>
        <v>0.10915409825554503</v>
      </c>
      <c r="O7230" s="65">
        <f t="shared" si="1021"/>
        <v>0.1360002282069982</v>
      </c>
      <c r="P7230" s="65">
        <f t="shared" si="1022"/>
        <v>0.16679854267178493</v>
      </c>
      <c r="Q7230" s="65">
        <f t="shared" si="1023"/>
        <v>0.10732106955863666</v>
      </c>
      <c r="R7230" s="65">
        <f t="shared" si="1024"/>
        <v>0.12321656478691638</v>
      </c>
      <c r="S7230" s="65">
        <f t="shared" si="1025"/>
        <v>0.1338016499424026</v>
      </c>
      <c r="T7230" s="66">
        <f>(L7230*'Football Field'!$F$4)+(M7230*'Football Field'!$F$5)+(N7230*'Football Field'!$F$6)+(O7230*'Football Field'!$F$7)+(P7230*'Football Field'!$F$8)+(Q7230*'Football Field'!$F$9)+(R7230*'Football Field'!$F$10)+(S7230*'Football Field'!$F$11)</f>
        <v>142793192.95429361</v>
      </c>
    </row>
    <row r="7231" spans="2:20" x14ac:dyDescent="0.3">
      <c r="B7231" s="62">
        <f t="shared" si="1017"/>
        <v>7204</v>
      </c>
      <c r="C7231" s="62">
        <v>0.37708484920188778</v>
      </c>
      <c r="D7231" s="62">
        <v>0.91782758341342696</v>
      </c>
      <c r="E7231" s="62">
        <v>0.79538134469765087</v>
      </c>
      <c r="F7231" s="62">
        <v>3.714790792655831E-2</v>
      </c>
      <c r="G7231" s="62">
        <v>0.7838832379673516</v>
      </c>
      <c r="H7231" s="62">
        <v>0.11983603954402156</v>
      </c>
      <c r="I7231" s="62">
        <v>0.75119464034285244</v>
      </c>
      <c r="J7231" s="62">
        <v>0.13503595449200156</v>
      </c>
      <c r="K7231" s="62"/>
      <c r="L7231" s="65">
        <f t="shared" si="1018"/>
        <v>9.6259167269529058E-2</v>
      </c>
      <c r="M7231" s="65">
        <f t="shared" si="1019"/>
        <v>0.23429559438247088</v>
      </c>
      <c r="N7231" s="65">
        <f t="shared" si="1020"/>
        <v>0.20303850993844391</v>
      </c>
      <c r="O7231" s="65">
        <f t="shared" si="1021"/>
        <v>9.4828171706818586E-3</v>
      </c>
      <c r="P7231" s="65">
        <f t="shared" si="1022"/>
        <v>0.20010336634575557</v>
      </c>
      <c r="Q7231" s="65">
        <f t="shared" si="1023"/>
        <v>3.0590773932712333E-2</v>
      </c>
      <c r="R7231" s="65">
        <f t="shared" si="1024"/>
        <v>0.19175888580456485</v>
      </c>
      <c r="S7231" s="65">
        <f t="shared" si="1025"/>
        <v>3.447088515584152E-2</v>
      </c>
      <c r="T7231" s="66">
        <f>(L7231*'Football Field'!$F$4)+(M7231*'Football Field'!$F$5)+(N7231*'Football Field'!$F$6)+(O7231*'Football Field'!$F$7)+(P7231*'Football Field'!$F$8)+(Q7231*'Football Field'!$F$9)+(R7231*'Football Field'!$F$10)+(S7231*'Football Field'!$F$11)</f>
        <v>155437010.62473473</v>
      </c>
    </row>
    <row r="7232" spans="2:20" x14ac:dyDescent="0.3">
      <c r="B7232" s="62">
        <f t="shared" si="1017"/>
        <v>7205</v>
      </c>
      <c r="C7232" s="62">
        <v>0.16008250873248697</v>
      </c>
      <c r="D7232" s="62">
        <v>0.85420825885154028</v>
      </c>
      <c r="E7232" s="62">
        <v>7.1620473716615951E-4</v>
      </c>
      <c r="F7232" s="62">
        <v>0.96891113902878556</v>
      </c>
      <c r="G7232" s="62">
        <v>0.34931923711593194</v>
      </c>
      <c r="H7232" s="62">
        <v>0.38448872126095957</v>
      </c>
      <c r="I7232" s="62">
        <v>2.9980718021400565E-2</v>
      </c>
      <c r="J7232" s="62">
        <v>0.45768447310686888</v>
      </c>
      <c r="K7232" s="62"/>
      <c r="L7232" s="65">
        <f t="shared" si="1018"/>
        <v>4.994164384468306E-2</v>
      </c>
      <c r="M7232" s="65">
        <f t="shared" si="1019"/>
        <v>0.26649110493414557</v>
      </c>
      <c r="N7232" s="65">
        <f t="shared" si="1020"/>
        <v>2.2343753972021787E-4</v>
      </c>
      <c r="O7232" s="65">
        <f t="shared" si="1021"/>
        <v>0.3022754666056891</v>
      </c>
      <c r="P7232" s="65">
        <f t="shared" si="1022"/>
        <v>0.10897865773264133</v>
      </c>
      <c r="Q7232" s="65">
        <f t="shared" si="1023"/>
        <v>0.11995063627845076</v>
      </c>
      <c r="R7232" s="65">
        <f t="shared" si="1024"/>
        <v>9.3532163725317755E-3</v>
      </c>
      <c r="S7232" s="65">
        <f t="shared" si="1025"/>
        <v>0.14278583669213818</v>
      </c>
      <c r="T7232" s="66">
        <f>(L7232*'Football Field'!$F$4)+(M7232*'Football Field'!$F$5)+(N7232*'Football Field'!$F$6)+(O7232*'Football Field'!$F$7)+(P7232*'Football Field'!$F$8)+(Q7232*'Football Field'!$F$9)+(R7232*'Football Field'!$F$10)+(S7232*'Football Field'!$F$11)</f>
        <v>120378293.47996327</v>
      </c>
    </row>
    <row r="7233" spans="2:20" x14ac:dyDescent="0.3">
      <c r="B7233" s="62">
        <f t="shared" si="1017"/>
        <v>7206</v>
      </c>
      <c r="C7233" s="62">
        <v>0.73479666492148754</v>
      </c>
      <c r="D7233" s="62">
        <v>0.41100689560644765</v>
      </c>
      <c r="E7233" s="62">
        <v>0.59700565944156625</v>
      </c>
      <c r="F7233" s="62">
        <v>0.74753208193509202</v>
      </c>
      <c r="G7233" s="62">
        <v>0.66335580957550278</v>
      </c>
      <c r="H7233" s="62">
        <v>9.0671984394392169E-2</v>
      </c>
      <c r="I7233" s="62">
        <v>0.94408213241028049</v>
      </c>
      <c r="J7233" s="62">
        <v>0.79072710304103189</v>
      </c>
      <c r="K7233" s="62"/>
      <c r="L7233" s="65">
        <f t="shared" si="1018"/>
        <v>0.14757387987062395</v>
      </c>
      <c r="M7233" s="65">
        <f t="shared" si="1019"/>
        <v>8.2545124568175338E-2</v>
      </c>
      <c r="N7233" s="65">
        <f t="shared" si="1020"/>
        <v>0.11990043732428482</v>
      </c>
      <c r="O7233" s="65">
        <f t="shared" si="1021"/>
        <v>0.15013161453408869</v>
      </c>
      <c r="P7233" s="65">
        <f t="shared" si="1022"/>
        <v>0.1332259592716519</v>
      </c>
      <c r="Q7233" s="65">
        <f t="shared" si="1023"/>
        <v>1.821023035546691E-2</v>
      </c>
      <c r="R7233" s="65">
        <f t="shared" si="1024"/>
        <v>0.18960600918242282</v>
      </c>
      <c r="S7233" s="65">
        <f t="shared" si="1025"/>
        <v>0.15880674489328558</v>
      </c>
      <c r="T7233" s="66">
        <f>(L7233*'Football Field'!$F$4)+(M7233*'Football Field'!$F$5)+(N7233*'Football Field'!$F$6)+(O7233*'Football Field'!$F$7)+(P7233*'Football Field'!$F$8)+(Q7233*'Football Field'!$F$9)+(R7233*'Football Field'!$F$10)+(S7233*'Football Field'!$F$11)</f>
        <v>149680347.4606868</v>
      </c>
    </row>
    <row r="7234" spans="2:20" x14ac:dyDescent="0.3">
      <c r="B7234" s="62">
        <f t="shared" si="1017"/>
        <v>7207</v>
      </c>
      <c r="C7234" s="62">
        <v>0.60335034718665848</v>
      </c>
      <c r="D7234" s="62">
        <v>0.86228645303075524</v>
      </c>
      <c r="E7234" s="62">
        <v>0.10150955089037283</v>
      </c>
      <c r="F7234" s="62">
        <v>0.42545653283321738</v>
      </c>
      <c r="G7234" s="62">
        <v>0.33705541837345143</v>
      </c>
      <c r="H7234" s="62">
        <v>0.50563720132901446</v>
      </c>
      <c r="I7234" s="62">
        <v>2.4788252382937914E-3</v>
      </c>
      <c r="J7234" s="62">
        <v>9.32174322069238E-2</v>
      </c>
      <c r="K7234" s="62"/>
      <c r="L7234" s="65">
        <f t="shared" si="1018"/>
        <v>0.20585194240278248</v>
      </c>
      <c r="M7234" s="65">
        <f t="shared" si="1019"/>
        <v>0.29419613677469625</v>
      </c>
      <c r="N7234" s="65">
        <f t="shared" si="1020"/>
        <v>3.4633175104070622E-2</v>
      </c>
      <c r="O7234" s="65">
        <f t="shared" si="1021"/>
        <v>0.14515787402799996</v>
      </c>
      <c r="P7234" s="65">
        <f t="shared" si="1022"/>
        <v>0.11499705418764317</v>
      </c>
      <c r="Q7234" s="65">
        <f t="shared" si="1023"/>
        <v>0.17251403024797335</v>
      </c>
      <c r="R7234" s="65">
        <f t="shared" si="1024"/>
        <v>8.4572917304041038E-4</v>
      </c>
      <c r="S7234" s="65">
        <f t="shared" si="1025"/>
        <v>3.1804058081793832E-2</v>
      </c>
      <c r="T7234" s="66">
        <f>(L7234*'Football Field'!$F$4)+(M7234*'Football Field'!$F$5)+(N7234*'Football Field'!$F$6)+(O7234*'Football Field'!$F$7)+(P7234*'Football Field'!$F$8)+(Q7234*'Football Field'!$F$9)+(R7234*'Football Field'!$F$10)+(S7234*'Football Field'!$F$11)</f>
        <v>117776389.34157825</v>
      </c>
    </row>
    <row r="7235" spans="2:20" x14ac:dyDescent="0.3">
      <c r="B7235" s="62">
        <f t="shared" si="1017"/>
        <v>7208</v>
      </c>
      <c r="C7235" s="62">
        <v>0.18631289838164844</v>
      </c>
      <c r="D7235" s="62">
        <v>0.82866722611025012</v>
      </c>
      <c r="E7235" s="62">
        <v>3.7888899803474319E-2</v>
      </c>
      <c r="F7235" s="62">
        <v>0.9841219169225397</v>
      </c>
      <c r="G7235" s="62">
        <v>0.76181698787474861</v>
      </c>
      <c r="H7235" s="62">
        <v>0.88913196672113382</v>
      </c>
      <c r="I7235" s="62">
        <v>2.7741840071162538E-2</v>
      </c>
      <c r="J7235" s="62">
        <v>0.50625902066273964</v>
      </c>
      <c r="K7235" s="62"/>
      <c r="L7235" s="65">
        <f t="shared" si="1018"/>
        <v>4.4129680903906725E-2</v>
      </c>
      <c r="M7235" s="65">
        <f t="shared" si="1019"/>
        <v>0.19627637475137277</v>
      </c>
      <c r="N7235" s="65">
        <f t="shared" si="1020"/>
        <v>8.9742850476320444E-3</v>
      </c>
      <c r="O7235" s="65">
        <f t="shared" si="1021"/>
        <v>0.23309704556992913</v>
      </c>
      <c r="P7235" s="65">
        <f t="shared" si="1022"/>
        <v>0.18044236804916472</v>
      </c>
      <c r="Q7235" s="65">
        <f t="shared" si="1023"/>
        <v>0.21059792592830734</v>
      </c>
      <c r="R7235" s="65">
        <f t="shared" si="1024"/>
        <v>6.5708738399842407E-3</v>
      </c>
      <c r="S7235" s="65">
        <f t="shared" si="1025"/>
        <v>0.11991144590970297</v>
      </c>
      <c r="T7235" s="66">
        <f>(L7235*'Football Field'!$F$4)+(M7235*'Football Field'!$F$5)+(N7235*'Football Field'!$F$6)+(O7235*'Football Field'!$F$7)+(P7235*'Football Field'!$F$8)+(Q7235*'Football Field'!$F$9)+(R7235*'Football Field'!$F$10)+(S7235*'Football Field'!$F$11)</f>
        <v>125662681.18353109</v>
      </c>
    </row>
    <row r="7236" spans="2:20" x14ac:dyDescent="0.3">
      <c r="B7236" s="62">
        <f t="shared" si="1017"/>
        <v>7209</v>
      </c>
      <c r="C7236" s="62">
        <v>0.67669929551860186</v>
      </c>
      <c r="D7236" s="62">
        <v>0.72484600363334073</v>
      </c>
      <c r="E7236" s="62">
        <v>0.61387993806454721</v>
      </c>
      <c r="F7236" s="62">
        <v>0.64288341309902597</v>
      </c>
      <c r="G7236" s="62">
        <v>0.65845316961311995</v>
      </c>
      <c r="H7236" s="62">
        <v>0.57388887990321968</v>
      </c>
      <c r="I7236" s="62">
        <v>0.22875786789340047</v>
      </c>
      <c r="J7236" s="62">
        <v>0.78344804619499975</v>
      </c>
      <c r="K7236" s="62"/>
      <c r="L7236" s="65">
        <f t="shared" si="1018"/>
        <v>0.13802143297385205</v>
      </c>
      <c r="M7236" s="65">
        <f t="shared" si="1019"/>
        <v>0.14784156680726668</v>
      </c>
      <c r="N7236" s="65">
        <f t="shared" si="1020"/>
        <v>0.12520862558403423</v>
      </c>
      <c r="O7236" s="65">
        <f t="shared" si="1021"/>
        <v>0.13112425341457934</v>
      </c>
      <c r="P7236" s="65">
        <f t="shared" si="1022"/>
        <v>0.13429990339583478</v>
      </c>
      <c r="Q7236" s="65">
        <f t="shared" si="1023"/>
        <v>0.11705194034714919</v>
      </c>
      <c r="R7236" s="65">
        <f t="shared" si="1024"/>
        <v>4.6658078321913002E-2</v>
      </c>
      <c r="S7236" s="65">
        <f t="shared" si="1025"/>
        <v>0.15979419915537069</v>
      </c>
      <c r="T7236" s="66">
        <f>(L7236*'Football Field'!$F$4)+(M7236*'Football Field'!$F$5)+(N7236*'Football Field'!$F$6)+(O7236*'Football Field'!$F$7)+(P7236*'Football Field'!$F$8)+(Q7236*'Football Field'!$F$9)+(R7236*'Football Field'!$F$10)+(S7236*'Football Field'!$F$11)</f>
        <v>129774460.63504936</v>
      </c>
    </row>
    <row r="7237" spans="2:20" x14ac:dyDescent="0.3">
      <c r="B7237" s="62">
        <f t="shared" si="1017"/>
        <v>7210</v>
      </c>
      <c r="C7237" s="62">
        <v>0.73468789707684468</v>
      </c>
      <c r="D7237" s="62">
        <v>0.52473766749424655</v>
      </c>
      <c r="E7237" s="62">
        <v>0.6848104334498788</v>
      </c>
      <c r="F7237" s="62">
        <v>0.89394792796087297</v>
      </c>
      <c r="G7237" s="62">
        <v>0.87681540570313476</v>
      </c>
      <c r="H7237" s="62">
        <v>0.87924567524709429</v>
      </c>
      <c r="I7237" s="62">
        <v>0.92607604169007762</v>
      </c>
      <c r="J7237" s="62">
        <v>7.9076821903923067E-2</v>
      </c>
      <c r="K7237" s="62"/>
      <c r="L7237" s="65">
        <f t="shared" si="1018"/>
        <v>0.13120837526907506</v>
      </c>
      <c r="M7237" s="65">
        <f t="shared" si="1019"/>
        <v>9.3713231248728282E-2</v>
      </c>
      <c r="N7237" s="65">
        <f t="shared" si="1020"/>
        <v>0.12230072755761144</v>
      </c>
      <c r="O7237" s="65">
        <f t="shared" si="1021"/>
        <v>0.15965072470852748</v>
      </c>
      <c r="P7237" s="65">
        <f t="shared" si="1022"/>
        <v>0.15659101674458376</v>
      </c>
      <c r="Q7237" s="65">
        <f t="shared" si="1023"/>
        <v>0.15702504011640947</v>
      </c>
      <c r="R7237" s="65">
        <f t="shared" si="1024"/>
        <v>0.16538850481847817</v>
      </c>
      <c r="S7237" s="65">
        <f t="shared" si="1025"/>
        <v>1.4122379536586436E-2</v>
      </c>
      <c r="T7237" s="66">
        <f>(L7237*'Football Field'!$F$4)+(M7237*'Football Field'!$F$5)+(N7237*'Football Field'!$F$6)+(O7237*'Football Field'!$F$7)+(P7237*'Football Field'!$F$8)+(Q7237*'Football Field'!$F$9)+(R7237*'Football Field'!$F$10)+(S7237*'Football Field'!$F$11)</f>
        <v>147285582.36361817</v>
      </c>
    </row>
    <row r="7238" spans="2:20" x14ac:dyDescent="0.3">
      <c r="B7238" s="62">
        <f t="shared" si="1017"/>
        <v>7211</v>
      </c>
      <c r="C7238" s="62">
        <v>2.6140575011382228E-2</v>
      </c>
      <c r="D7238" s="62">
        <v>0.33033735527927599</v>
      </c>
      <c r="E7238" s="62">
        <v>9.5122229947897763E-2</v>
      </c>
      <c r="F7238" s="62">
        <v>0.90202134218763241</v>
      </c>
      <c r="G7238" s="62">
        <v>0.11862005257014974</v>
      </c>
      <c r="H7238" s="62">
        <v>0.5484278336914965</v>
      </c>
      <c r="I7238" s="62">
        <v>0.74555111542968344</v>
      </c>
      <c r="J7238" s="62">
        <v>0.36986823431680671</v>
      </c>
      <c r="K7238" s="62"/>
      <c r="L7238" s="65">
        <f t="shared" si="1018"/>
        <v>8.3354066774375679E-3</v>
      </c>
      <c r="M7238" s="65">
        <f t="shared" si="1019"/>
        <v>0.10533418625271271</v>
      </c>
      <c r="N7238" s="65">
        <f t="shared" si="1020"/>
        <v>3.0331485452604577E-2</v>
      </c>
      <c r="O7238" s="65">
        <f t="shared" si="1021"/>
        <v>0.28762621769368735</v>
      </c>
      <c r="P7238" s="65">
        <f t="shared" si="1022"/>
        <v>3.782420156560052E-2</v>
      </c>
      <c r="Q7238" s="65">
        <f t="shared" si="1023"/>
        <v>0.17487637609556167</v>
      </c>
      <c r="R7238" s="65">
        <f t="shared" si="1024"/>
        <v>0.23773278679668222</v>
      </c>
      <c r="S7238" s="65">
        <f t="shared" si="1025"/>
        <v>0.1179393394657134</v>
      </c>
      <c r="T7238" s="66">
        <f>(L7238*'Football Field'!$F$4)+(M7238*'Football Field'!$F$5)+(N7238*'Football Field'!$F$6)+(O7238*'Football Field'!$F$7)+(P7238*'Football Field'!$F$8)+(Q7238*'Football Field'!$F$9)+(R7238*'Football Field'!$F$10)+(S7238*'Football Field'!$F$11)</f>
        <v>147449975.20900905</v>
      </c>
    </row>
    <row r="7239" spans="2:20" x14ac:dyDescent="0.3">
      <c r="B7239" s="62">
        <f t="shared" si="1017"/>
        <v>7212</v>
      </c>
      <c r="C7239" s="62">
        <v>2.6796660285148266E-2</v>
      </c>
      <c r="D7239" s="62">
        <v>6.4571165019687737E-2</v>
      </c>
      <c r="E7239" s="62">
        <v>0.26131400455125964</v>
      </c>
      <c r="F7239" s="62">
        <v>0.40677653876613817</v>
      </c>
      <c r="G7239" s="62">
        <v>0.52146324287087908</v>
      </c>
      <c r="H7239" s="62">
        <v>0.97158452418410857</v>
      </c>
      <c r="I7239" s="62">
        <v>7.4002398862125895E-2</v>
      </c>
      <c r="J7239" s="62">
        <v>7.1027826249706272E-2</v>
      </c>
      <c r="K7239" s="62"/>
      <c r="L7239" s="65">
        <f t="shared" si="1018"/>
        <v>1.1176748233477973E-2</v>
      </c>
      <c r="M7239" s="65">
        <f t="shared" si="1019"/>
        <v>2.6932298536000807E-2</v>
      </c>
      <c r="N7239" s="65">
        <f t="shared" si="1020"/>
        <v>0.10899271803546642</v>
      </c>
      <c r="O7239" s="65">
        <f t="shared" si="1021"/>
        <v>0.16966438775187703</v>
      </c>
      <c r="P7239" s="65">
        <f t="shared" si="1022"/>
        <v>0.2174996181076729</v>
      </c>
      <c r="Q7239" s="65">
        <f t="shared" si="1023"/>
        <v>0.40524287350718224</v>
      </c>
      <c r="R7239" s="65">
        <f t="shared" si="1024"/>
        <v>3.0866017330294395E-2</v>
      </c>
      <c r="S7239" s="65">
        <f t="shared" si="1025"/>
        <v>2.9625338498028151E-2</v>
      </c>
      <c r="T7239" s="66">
        <f>(L7239*'Football Field'!$F$4)+(M7239*'Football Field'!$F$5)+(N7239*'Football Field'!$F$6)+(O7239*'Football Field'!$F$7)+(P7239*'Football Field'!$F$8)+(Q7239*'Football Field'!$F$9)+(R7239*'Football Field'!$F$10)+(S7239*'Football Field'!$F$11)</f>
        <v>134237819.95163369</v>
      </c>
    </row>
    <row r="7240" spans="2:20" x14ac:dyDescent="0.3">
      <c r="B7240" s="62">
        <f t="shared" si="1017"/>
        <v>7213</v>
      </c>
      <c r="C7240" s="62">
        <v>0.76528282177657514</v>
      </c>
      <c r="D7240" s="62">
        <v>0.79296381247172221</v>
      </c>
      <c r="E7240" s="62">
        <v>0.19661449362082972</v>
      </c>
      <c r="F7240" s="62">
        <v>0.53194300486597668</v>
      </c>
      <c r="G7240" s="62">
        <v>0.95170863786752879</v>
      </c>
      <c r="H7240" s="62">
        <v>0.88687159985196928</v>
      </c>
      <c r="I7240" s="62">
        <v>0.95393323708424882</v>
      </c>
      <c r="J7240" s="62">
        <v>0.62539063422249097</v>
      </c>
      <c r="K7240" s="62"/>
      <c r="L7240" s="65">
        <f t="shared" si="1018"/>
        <v>0.13414933583707558</v>
      </c>
      <c r="M7240" s="65">
        <f t="shared" si="1019"/>
        <v>0.13900164195371589</v>
      </c>
      <c r="N7240" s="65">
        <f t="shared" si="1020"/>
        <v>3.4465302218527574E-2</v>
      </c>
      <c r="O7240" s="65">
        <f t="shared" si="1021"/>
        <v>9.3246312050086197E-2</v>
      </c>
      <c r="P7240" s="65">
        <f t="shared" si="1022"/>
        <v>0.16682862602867954</v>
      </c>
      <c r="Q7240" s="65">
        <f t="shared" si="1023"/>
        <v>0.15546309509040651</v>
      </c>
      <c r="R7240" s="65">
        <f t="shared" si="1024"/>
        <v>0.16721858448447482</v>
      </c>
      <c r="S7240" s="65">
        <f t="shared" si="1025"/>
        <v>0.10962710233703384</v>
      </c>
      <c r="T7240" s="66">
        <f>(L7240*'Football Field'!$F$4)+(M7240*'Football Field'!$F$5)+(N7240*'Football Field'!$F$6)+(O7240*'Football Field'!$F$7)+(P7240*'Football Field'!$F$8)+(Q7240*'Football Field'!$F$9)+(R7240*'Football Field'!$F$10)+(S7240*'Football Field'!$F$11)</f>
        <v>146189326.87865925</v>
      </c>
    </row>
    <row r="7241" spans="2:20" x14ac:dyDescent="0.3">
      <c r="B7241" s="62">
        <f t="shared" si="1017"/>
        <v>7214</v>
      </c>
      <c r="C7241" s="62">
        <v>0.9682331623757412</v>
      </c>
      <c r="D7241" s="62">
        <v>0.9887860902469352</v>
      </c>
      <c r="E7241" s="62">
        <v>6.9033187960826248E-2</v>
      </c>
      <c r="F7241" s="62">
        <v>7.3524844889411245E-2</v>
      </c>
      <c r="G7241" s="62">
        <v>0.85112131713814887</v>
      </c>
      <c r="H7241" s="62">
        <v>0.40398739811809581</v>
      </c>
      <c r="I7241" s="62">
        <v>0.9949285945577816</v>
      </c>
      <c r="J7241" s="62">
        <v>0.21609936115777728</v>
      </c>
      <c r="K7241" s="62"/>
      <c r="L7241" s="65">
        <f t="shared" si="1018"/>
        <v>0.21206610217204588</v>
      </c>
      <c r="M7241" s="65">
        <f t="shared" si="1019"/>
        <v>0.21656768244344737</v>
      </c>
      <c r="N7241" s="65">
        <f t="shared" si="1020"/>
        <v>1.5119910844038466E-2</v>
      </c>
      <c r="O7241" s="65">
        <f t="shared" si="1021"/>
        <v>1.6103690592711686E-2</v>
      </c>
      <c r="P7241" s="65">
        <f t="shared" si="1022"/>
        <v>0.18641582132773599</v>
      </c>
      <c r="Q7241" s="65">
        <f t="shared" si="1023"/>
        <v>8.8482853278149171E-2</v>
      </c>
      <c r="R7241" s="65">
        <f t="shared" si="1024"/>
        <v>0.21791303705160806</v>
      </c>
      <c r="S7241" s="65">
        <f t="shared" si="1025"/>
        <v>4.7330902290263502E-2</v>
      </c>
      <c r="T7241" s="66">
        <f>(L7241*'Football Field'!$F$4)+(M7241*'Football Field'!$F$5)+(N7241*'Football Field'!$F$6)+(O7241*'Football Field'!$F$7)+(P7241*'Football Field'!$F$8)+(Q7241*'Football Field'!$F$9)+(R7241*'Football Field'!$F$10)+(S7241*'Football Field'!$F$11)</f>
        <v>152672984.5182952</v>
      </c>
    </row>
    <row r="7242" spans="2:20" x14ac:dyDescent="0.3">
      <c r="B7242" s="62">
        <f t="shared" si="1017"/>
        <v>7215</v>
      </c>
      <c r="C7242" s="62">
        <v>0.11858151905237402</v>
      </c>
      <c r="D7242" s="62">
        <v>8.6135602717369419E-2</v>
      </c>
      <c r="E7242" s="62">
        <v>0.95251678280912755</v>
      </c>
      <c r="F7242" s="62">
        <v>0.78331677003303024</v>
      </c>
      <c r="G7242" s="62">
        <v>0.34997183222180017</v>
      </c>
      <c r="H7242" s="62">
        <v>0.48763939731266037</v>
      </c>
      <c r="I7242" s="62">
        <v>0.49200577344551466</v>
      </c>
      <c r="J7242" s="62">
        <v>0.82490219404905951</v>
      </c>
      <c r="K7242" s="62"/>
      <c r="L7242" s="65">
        <f t="shared" si="1018"/>
        <v>2.8957141824019039E-2</v>
      </c>
      <c r="M7242" s="65">
        <f t="shared" si="1019"/>
        <v>2.1033976322082634E-2</v>
      </c>
      <c r="N7242" s="65">
        <f t="shared" si="1020"/>
        <v>0.23260086217465306</v>
      </c>
      <c r="O7242" s="65">
        <f t="shared" si="1021"/>
        <v>0.19128288273116748</v>
      </c>
      <c r="P7242" s="65">
        <f t="shared" si="1022"/>
        <v>8.5461748686002981E-2</v>
      </c>
      <c r="Q7242" s="65">
        <f t="shared" si="1023"/>
        <v>0.1190796280888019</v>
      </c>
      <c r="R7242" s="65">
        <f t="shared" si="1024"/>
        <v>0.1201458800136084</v>
      </c>
      <c r="S7242" s="65">
        <f t="shared" si="1025"/>
        <v>0.20143788015966449</v>
      </c>
      <c r="T7242" s="66">
        <f>(L7242*'Football Field'!$F$4)+(M7242*'Football Field'!$F$5)+(N7242*'Football Field'!$F$6)+(O7242*'Football Field'!$F$7)+(P7242*'Football Field'!$F$8)+(Q7242*'Football Field'!$F$9)+(R7242*'Football Field'!$F$10)+(S7242*'Football Field'!$F$11)</f>
        <v>140460846.90441126</v>
      </c>
    </row>
    <row r="7243" spans="2:20" x14ac:dyDescent="0.3">
      <c r="B7243" s="62">
        <f t="shared" si="1017"/>
        <v>7216</v>
      </c>
      <c r="C7243" s="62">
        <v>0.9992233157727356</v>
      </c>
      <c r="D7243" s="62">
        <v>0.17343175755377227</v>
      </c>
      <c r="E7243" s="62">
        <v>0.85118951570821855</v>
      </c>
      <c r="F7243" s="62">
        <v>0.33179799759442741</v>
      </c>
      <c r="G7243" s="62">
        <v>0.33059245829677952</v>
      </c>
      <c r="H7243" s="62">
        <v>7.477490033208134E-2</v>
      </c>
      <c r="I7243" s="62">
        <v>0.3898985171701248</v>
      </c>
      <c r="J7243" s="62">
        <v>0.40533461207424182</v>
      </c>
      <c r="K7243" s="62"/>
      <c r="L7243" s="65">
        <f t="shared" si="1018"/>
        <v>0.28097722648290996</v>
      </c>
      <c r="M7243" s="65">
        <f t="shared" si="1019"/>
        <v>4.8768251753443556E-2</v>
      </c>
      <c r="N7243" s="65">
        <f t="shared" si="1020"/>
        <v>0.23935076930232727</v>
      </c>
      <c r="O7243" s="65">
        <f t="shared" si="1021"/>
        <v>9.3300145868362869E-2</v>
      </c>
      <c r="P7243" s="65">
        <f t="shared" si="1022"/>
        <v>9.2961153490060219E-2</v>
      </c>
      <c r="Q7243" s="65">
        <f t="shared" si="1023"/>
        <v>2.102637495963193E-2</v>
      </c>
      <c r="R7243" s="65">
        <f t="shared" si="1024"/>
        <v>0.10963775788152012</v>
      </c>
      <c r="S7243" s="65">
        <f t="shared" si="1025"/>
        <v>0.11397832026174408</v>
      </c>
      <c r="T7243" s="66">
        <f>(L7243*'Football Field'!$F$4)+(M7243*'Football Field'!$F$5)+(N7243*'Football Field'!$F$6)+(O7243*'Football Field'!$F$7)+(P7243*'Football Field'!$F$8)+(Q7243*'Football Field'!$F$9)+(R7243*'Football Field'!$F$10)+(S7243*'Football Field'!$F$11)</f>
        <v>137120826.88268012</v>
      </c>
    </row>
    <row r="7244" spans="2:20" x14ac:dyDescent="0.3">
      <c r="B7244" s="62">
        <f t="shared" si="1017"/>
        <v>7217</v>
      </c>
      <c r="C7244" s="62">
        <v>0.37546095500689736</v>
      </c>
      <c r="D7244" s="62">
        <v>0.39807346917813047</v>
      </c>
      <c r="E7244" s="62">
        <v>9.691648093437466E-2</v>
      </c>
      <c r="F7244" s="62">
        <v>0.32902650878049</v>
      </c>
      <c r="G7244" s="62">
        <v>0.4644796829896628</v>
      </c>
      <c r="H7244" s="62">
        <v>0.12248720538069158</v>
      </c>
      <c r="I7244" s="62">
        <v>0.71641803277783123</v>
      </c>
      <c r="J7244" s="62">
        <v>0.58074009161829077</v>
      </c>
      <c r="K7244" s="62"/>
      <c r="L7244" s="65">
        <f t="shared" si="1018"/>
        <v>0.12176049407666407</v>
      </c>
      <c r="M7244" s="65">
        <f t="shared" si="1019"/>
        <v>0.12909364246689903</v>
      </c>
      <c r="N7244" s="65">
        <f t="shared" si="1020"/>
        <v>3.1429629220764838E-2</v>
      </c>
      <c r="O7244" s="65">
        <f t="shared" si="1021"/>
        <v>0.10670198788765226</v>
      </c>
      <c r="P7244" s="65">
        <f t="shared" si="1022"/>
        <v>0.15062891343350124</v>
      </c>
      <c r="Q7244" s="65">
        <f t="shared" si="1023"/>
        <v>3.9722113435067714E-2</v>
      </c>
      <c r="R7244" s="65">
        <f t="shared" si="1024"/>
        <v>0.23233151802657609</v>
      </c>
      <c r="S7244" s="65">
        <f t="shared" si="1025"/>
        <v>0.18833170145287478</v>
      </c>
      <c r="T7244" s="66">
        <f>(L7244*'Football Field'!$F$4)+(M7244*'Football Field'!$F$5)+(N7244*'Football Field'!$F$6)+(O7244*'Football Field'!$F$7)+(P7244*'Football Field'!$F$8)+(Q7244*'Football Field'!$F$9)+(R7244*'Football Field'!$F$10)+(S7244*'Football Field'!$F$11)</f>
        <v>154617433.63104346</v>
      </c>
    </row>
    <row r="7245" spans="2:20" x14ac:dyDescent="0.3">
      <c r="B7245" s="62">
        <f t="shared" si="1017"/>
        <v>7218</v>
      </c>
      <c r="C7245" s="62">
        <v>0.42405848030881588</v>
      </c>
      <c r="D7245" s="62">
        <v>3.6849685987460967E-2</v>
      </c>
      <c r="E7245" s="62">
        <v>0.41292305937501583</v>
      </c>
      <c r="F7245" s="62">
        <v>0.39076800370498121</v>
      </c>
      <c r="G7245" s="62">
        <v>0.61113465385571286</v>
      </c>
      <c r="H7245" s="62">
        <v>0.7060731911057746</v>
      </c>
      <c r="I7245" s="62">
        <v>4.0473774981275246E-2</v>
      </c>
      <c r="J7245" s="62">
        <v>0.58218390117365115</v>
      </c>
      <c r="K7245" s="62"/>
      <c r="L7245" s="65">
        <f t="shared" si="1018"/>
        <v>0.13233363863453848</v>
      </c>
      <c r="M7245" s="65">
        <f t="shared" si="1019"/>
        <v>1.149948239617718E-2</v>
      </c>
      <c r="N7245" s="65">
        <f t="shared" si="1020"/>
        <v>0.12885866799175391</v>
      </c>
      <c r="O7245" s="65">
        <f t="shared" si="1021"/>
        <v>0.12194485947923141</v>
      </c>
      <c r="P7245" s="65">
        <f t="shared" si="1022"/>
        <v>0.19071348928452109</v>
      </c>
      <c r="Q7245" s="65">
        <f t="shared" si="1023"/>
        <v>0.22034044562269423</v>
      </c>
      <c r="R7245" s="65">
        <f t="shared" si="1024"/>
        <v>1.263043226643463E-2</v>
      </c>
      <c r="S7245" s="65">
        <f t="shared" si="1025"/>
        <v>0.18167898432464893</v>
      </c>
      <c r="T7245" s="66">
        <f>(L7245*'Football Field'!$F$4)+(M7245*'Football Field'!$F$5)+(N7245*'Football Field'!$F$6)+(O7245*'Football Field'!$F$7)+(P7245*'Football Field'!$F$8)+(Q7245*'Football Field'!$F$9)+(R7245*'Football Field'!$F$10)+(S7245*'Football Field'!$F$11)</f>
        <v>130338183.11679035</v>
      </c>
    </row>
    <row r="7246" spans="2:20" x14ac:dyDescent="0.3">
      <c r="B7246" s="62">
        <f t="shared" si="1017"/>
        <v>7219</v>
      </c>
      <c r="C7246" s="62">
        <v>0.68740681659198566</v>
      </c>
      <c r="D7246" s="62">
        <v>0.37630265703106403</v>
      </c>
      <c r="E7246" s="62">
        <v>0.31342735919589126</v>
      </c>
      <c r="F7246" s="62">
        <v>0.61692790919617591</v>
      </c>
      <c r="G7246" s="62">
        <v>0.98809698167565507</v>
      </c>
      <c r="H7246" s="62">
        <v>0.99502600214256798</v>
      </c>
      <c r="I7246" s="62">
        <v>0.83881551508050822</v>
      </c>
      <c r="J7246" s="62">
        <v>0.9531809407495736</v>
      </c>
      <c r="K7246" s="62"/>
      <c r="L7246" s="65">
        <f t="shared" si="1018"/>
        <v>0.11915147704537081</v>
      </c>
      <c r="M7246" s="65">
        <f t="shared" si="1019"/>
        <v>6.5226320599555743E-2</v>
      </c>
      <c r="N7246" s="65">
        <f t="shared" si="1020"/>
        <v>5.4327847634346303E-2</v>
      </c>
      <c r="O7246" s="65">
        <f t="shared" si="1021"/>
        <v>0.10693503444681113</v>
      </c>
      <c r="P7246" s="65">
        <f t="shared" si="1022"/>
        <v>0.17127152653856828</v>
      </c>
      <c r="Q7246" s="65">
        <f t="shared" si="1023"/>
        <v>0.17247256645144465</v>
      </c>
      <c r="R7246" s="65">
        <f t="shared" si="1024"/>
        <v>0.14539586337814814</v>
      </c>
      <c r="S7246" s="65">
        <f t="shared" si="1025"/>
        <v>0.16521936390575487</v>
      </c>
      <c r="T7246" s="66">
        <f>(L7246*'Football Field'!$F$4)+(M7246*'Football Field'!$F$5)+(N7246*'Football Field'!$F$6)+(O7246*'Football Field'!$F$7)+(P7246*'Football Field'!$F$8)+(Q7246*'Football Field'!$F$9)+(R7246*'Football Field'!$F$10)+(S7246*'Football Field'!$F$11)</f>
        <v>144879937.40747401</v>
      </c>
    </row>
    <row r="7247" spans="2:20" x14ac:dyDescent="0.3">
      <c r="B7247" s="62">
        <f t="shared" si="1017"/>
        <v>7220</v>
      </c>
      <c r="C7247" s="62">
        <v>0.10760376803175042</v>
      </c>
      <c r="D7247" s="62">
        <v>0.73452992872766509</v>
      </c>
      <c r="E7247" s="62">
        <v>0.84128957303084118</v>
      </c>
      <c r="F7247" s="62">
        <v>0.97993374817293999</v>
      </c>
      <c r="G7247" s="62">
        <v>6.147080476618072E-2</v>
      </c>
      <c r="H7247" s="62">
        <v>0.90842801833612841</v>
      </c>
      <c r="I7247" s="62">
        <v>4.6656736846900526E-2</v>
      </c>
      <c r="J7247" s="62">
        <v>0.56592420637436203</v>
      </c>
      <c r="K7247" s="62"/>
      <c r="L7247" s="65">
        <f t="shared" si="1018"/>
        <v>2.5343359506888371E-2</v>
      </c>
      <c r="M7247" s="65">
        <f t="shared" si="1019"/>
        <v>0.17300003887244436</v>
      </c>
      <c r="N7247" s="65">
        <f t="shared" si="1020"/>
        <v>0.1981445862790423</v>
      </c>
      <c r="O7247" s="65">
        <f t="shared" si="1021"/>
        <v>0.23079873249003208</v>
      </c>
      <c r="P7247" s="65">
        <f t="shared" si="1022"/>
        <v>1.4477901033236918E-2</v>
      </c>
      <c r="Q7247" s="65">
        <f t="shared" si="1023"/>
        <v>0.2139573574043378</v>
      </c>
      <c r="R7247" s="65">
        <f t="shared" si="1024"/>
        <v>1.0988820158977943E-2</v>
      </c>
      <c r="S7247" s="65">
        <f t="shared" si="1025"/>
        <v>0.13328920425504018</v>
      </c>
      <c r="T7247" s="66">
        <f>(L7247*'Football Field'!$F$4)+(M7247*'Football Field'!$F$5)+(N7247*'Football Field'!$F$6)+(O7247*'Football Field'!$F$7)+(P7247*'Football Field'!$F$8)+(Q7247*'Football Field'!$F$9)+(R7247*'Football Field'!$F$10)+(S7247*'Football Field'!$F$11)</f>
        <v>117871606.92910515</v>
      </c>
    </row>
    <row r="7248" spans="2:20" x14ac:dyDescent="0.3">
      <c r="B7248" s="62">
        <f t="shared" si="1017"/>
        <v>7221</v>
      </c>
      <c r="C7248" s="62">
        <v>0.20940129772144445</v>
      </c>
      <c r="D7248" s="62">
        <v>0.59353658113189134</v>
      </c>
      <c r="E7248" s="62">
        <v>0.13289345491585669</v>
      </c>
      <c r="F7248" s="62">
        <v>0.25223657036318292</v>
      </c>
      <c r="G7248" s="62">
        <v>0.10620305162841648</v>
      </c>
      <c r="H7248" s="62">
        <v>0.77149200023286524</v>
      </c>
      <c r="I7248" s="62">
        <v>0.48924024242896003</v>
      </c>
      <c r="J7248" s="62">
        <v>0.99685834354081182</v>
      </c>
      <c r="K7248" s="62"/>
      <c r="L7248" s="65">
        <f t="shared" si="1018"/>
        <v>5.8955366150249704E-2</v>
      </c>
      <c r="M7248" s="65">
        <f t="shared" si="1019"/>
        <v>0.16710577653986788</v>
      </c>
      <c r="N7248" s="65">
        <f t="shared" si="1020"/>
        <v>3.7415156347112191E-2</v>
      </c>
      <c r="O7248" s="65">
        <f t="shared" si="1021"/>
        <v>7.1015316161155709E-2</v>
      </c>
      <c r="P7248" s="65">
        <f t="shared" si="1022"/>
        <v>2.9900673315578802E-2</v>
      </c>
      <c r="Q7248" s="65">
        <f t="shared" si="1023"/>
        <v>0.21720779121541803</v>
      </c>
      <c r="R7248" s="65">
        <f t="shared" si="1024"/>
        <v>0.13774192395982687</v>
      </c>
      <c r="S7248" s="65">
        <f t="shared" si="1025"/>
        <v>0.2806579963107908</v>
      </c>
      <c r="T7248" s="66">
        <f>(L7248*'Football Field'!$F$4)+(M7248*'Football Field'!$F$5)+(N7248*'Football Field'!$F$6)+(O7248*'Football Field'!$F$7)+(P7248*'Football Field'!$F$8)+(Q7248*'Football Field'!$F$9)+(R7248*'Football Field'!$F$10)+(S7248*'Football Field'!$F$11)</f>
        <v>132386639.66431481</v>
      </c>
    </row>
    <row r="7249" spans="2:20" x14ac:dyDescent="0.3">
      <c r="B7249" s="62">
        <f t="shared" si="1017"/>
        <v>7222</v>
      </c>
      <c r="C7249" s="62">
        <v>0.46333802393449131</v>
      </c>
      <c r="D7249" s="62">
        <v>7.8290061508532238E-2</v>
      </c>
      <c r="E7249" s="62">
        <v>0.19956348944622693</v>
      </c>
      <c r="F7249" s="62">
        <v>0.4957555783698675</v>
      </c>
      <c r="G7249" s="62">
        <v>0.88097755086104745</v>
      </c>
      <c r="H7249" s="62">
        <v>0.39473210387419144</v>
      </c>
      <c r="I7249" s="62">
        <v>0.92397384145452377</v>
      </c>
      <c r="J7249" s="62">
        <v>0.54218414272822135</v>
      </c>
      <c r="K7249" s="62"/>
      <c r="L7249" s="65">
        <f t="shared" si="1018"/>
        <v>0.11645126705708386</v>
      </c>
      <c r="M7249" s="65">
        <f t="shared" si="1019"/>
        <v>1.9676729276884485E-2</v>
      </c>
      <c r="N7249" s="65">
        <f t="shared" si="1020"/>
        <v>5.0156516417551339E-2</v>
      </c>
      <c r="O7249" s="65">
        <f t="shared" si="1021"/>
        <v>0.12459880750031171</v>
      </c>
      <c r="P7249" s="65">
        <f t="shared" si="1022"/>
        <v>0.2214170794260569</v>
      </c>
      <c r="Q7249" s="65">
        <f t="shared" si="1023"/>
        <v>9.9208463950191686E-2</v>
      </c>
      <c r="R7249" s="65">
        <f t="shared" si="1024"/>
        <v>0.23222338553460281</v>
      </c>
      <c r="S7249" s="65">
        <f t="shared" si="1025"/>
        <v>0.13626775083731721</v>
      </c>
      <c r="T7249" s="66">
        <f>(L7249*'Football Field'!$F$4)+(M7249*'Football Field'!$F$5)+(N7249*'Football Field'!$F$6)+(O7249*'Football Field'!$F$7)+(P7249*'Football Field'!$F$8)+(Q7249*'Football Field'!$F$9)+(R7249*'Football Field'!$F$10)+(S7249*'Football Field'!$F$11)</f>
        <v>160994599.21254289</v>
      </c>
    </row>
    <row r="7250" spans="2:20" x14ac:dyDescent="0.3">
      <c r="B7250" s="62">
        <f t="shared" si="1017"/>
        <v>7223</v>
      </c>
      <c r="C7250" s="62">
        <v>0.79428329589851665</v>
      </c>
      <c r="D7250" s="62">
        <v>0.4297140936213919</v>
      </c>
      <c r="E7250" s="62">
        <v>0.26568086350525022</v>
      </c>
      <c r="F7250" s="62">
        <v>5.4313003981891206E-2</v>
      </c>
      <c r="G7250" s="62">
        <v>0.69022825632892204</v>
      </c>
      <c r="H7250" s="62">
        <v>6.362960161167297E-2</v>
      </c>
      <c r="I7250" s="62">
        <v>0.20553503151805363</v>
      </c>
      <c r="J7250" s="62">
        <v>0.35456369108223207</v>
      </c>
      <c r="K7250" s="62"/>
      <c r="L7250" s="65">
        <f t="shared" si="1018"/>
        <v>0.27792085127067884</v>
      </c>
      <c r="M7250" s="65">
        <f t="shared" si="1019"/>
        <v>0.15035757055316973</v>
      </c>
      <c r="N7250" s="65">
        <f t="shared" si="1020"/>
        <v>9.2962110789677588E-2</v>
      </c>
      <c r="O7250" s="65">
        <f t="shared" si="1021"/>
        <v>1.9004197091466446E-2</v>
      </c>
      <c r="P7250" s="65">
        <f t="shared" si="1022"/>
        <v>0.2415118454090211</v>
      </c>
      <c r="Q7250" s="65">
        <f t="shared" si="1023"/>
        <v>2.2264087810037168E-2</v>
      </c>
      <c r="R7250" s="65">
        <f t="shared" si="1024"/>
        <v>7.1916998910098756E-2</v>
      </c>
      <c r="S7250" s="65">
        <f t="shared" si="1025"/>
        <v>0.12406233816585033</v>
      </c>
      <c r="T7250" s="66">
        <f>(L7250*'Football Field'!$F$4)+(M7250*'Football Field'!$F$5)+(N7250*'Football Field'!$F$6)+(O7250*'Football Field'!$F$7)+(P7250*'Football Field'!$F$8)+(Q7250*'Football Field'!$F$9)+(R7250*'Football Field'!$F$10)+(S7250*'Football Field'!$F$11)</f>
        <v>139473442.122273</v>
      </c>
    </row>
    <row r="7251" spans="2:20" x14ac:dyDescent="0.3">
      <c r="B7251" s="62">
        <f t="shared" si="1017"/>
        <v>7224</v>
      </c>
      <c r="C7251" s="62">
        <v>0.59409583797749788</v>
      </c>
      <c r="D7251" s="62">
        <v>0.39607344533048205</v>
      </c>
      <c r="E7251" s="62">
        <v>0.73507369910439402</v>
      </c>
      <c r="F7251" s="62">
        <v>0.93439670775005923</v>
      </c>
      <c r="G7251" s="62">
        <v>0.3768745480640131</v>
      </c>
      <c r="H7251" s="62">
        <v>0.17175171418645063</v>
      </c>
      <c r="I7251" s="62">
        <v>0.40541193970610245</v>
      </c>
      <c r="J7251" s="62">
        <v>0.66194886741040304</v>
      </c>
      <c r="K7251" s="62"/>
      <c r="L7251" s="65">
        <f t="shared" si="1018"/>
        <v>0.13894941522980064</v>
      </c>
      <c r="M7251" s="65">
        <f t="shared" si="1019"/>
        <v>9.2635177859649281E-2</v>
      </c>
      <c r="N7251" s="65">
        <f t="shared" si="1020"/>
        <v>0.17192185858274031</v>
      </c>
      <c r="O7251" s="65">
        <f t="shared" si="1021"/>
        <v>0.21854028901552291</v>
      </c>
      <c r="P7251" s="65">
        <f t="shared" si="1022"/>
        <v>8.8144866065319016E-2</v>
      </c>
      <c r="Q7251" s="65">
        <f t="shared" si="1023"/>
        <v>4.0169950242652734E-2</v>
      </c>
      <c r="R7251" s="65">
        <f t="shared" si="1024"/>
        <v>9.4819300773279894E-2</v>
      </c>
      <c r="S7251" s="65">
        <f t="shared" si="1025"/>
        <v>0.15481914223103529</v>
      </c>
      <c r="T7251" s="66">
        <f>(L7251*'Football Field'!$F$4)+(M7251*'Football Field'!$F$5)+(N7251*'Football Field'!$F$6)+(O7251*'Football Field'!$F$7)+(P7251*'Football Field'!$F$8)+(Q7251*'Football Field'!$F$9)+(R7251*'Football Field'!$F$10)+(S7251*'Football Field'!$F$11)</f>
        <v>134653281.9455277</v>
      </c>
    </row>
    <row r="7252" spans="2:20" x14ac:dyDescent="0.3">
      <c r="B7252" s="62">
        <f t="shared" si="1017"/>
        <v>7225</v>
      </c>
      <c r="C7252" s="62">
        <v>0.31923115455378404</v>
      </c>
      <c r="D7252" s="62">
        <v>0.1398935929758961</v>
      </c>
      <c r="E7252" s="62">
        <v>0.8607742874014197</v>
      </c>
      <c r="F7252" s="62">
        <v>0.17533851123294075</v>
      </c>
      <c r="G7252" s="62">
        <v>9.2479367576903893E-2</v>
      </c>
      <c r="H7252" s="62">
        <v>0.78838349736923674</v>
      </c>
      <c r="I7252" s="62">
        <v>0.76555467325719539</v>
      </c>
      <c r="J7252" s="62">
        <v>0.91624263405693729</v>
      </c>
      <c r="K7252" s="62"/>
      <c r="L7252" s="65">
        <f t="shared" si="1018"/>
        <v>7.8669098312744518E-2</v>
      </c>
      <c r="M7252" s="65">
        <f t="shared" si="1019"/>
        <v>3.4474400954151434E-2</v>
      </c>
      <c r="N7252" s="65">
        <f t="shared" si="1020"/>
        <v>0.21212320938824925</v>
      </c>
      <c r="O7252" s="65">
        <f t="shared" si="1021"/>
        <v>4.3209199294708907E-2</v>
      </c>
      <c r="P7252" s="65">
        <f t="shared" si="1022"/>
        <v>2.2789970076627194E-2</v>
      </c>
      <c r="Q7252" s="65">
        <f t="shared" si="1023"/>
        <v>0.19428372819494494</v>
      </c>
      <c r="R7252" s="65">
        <f t="shared" si="1024"/>
        <v>0.1886579520674713</v>
      </c>
      <c r="S7252" s="65">
        <f t="shared" si="1025"/>
        <v>0.22579244171110238</v>
      </c>
      <c r="T7252" s="66">
        <f>(L7252*'Football Field'!$F$4)+(M7252*'Football Field'!$F$5)+(N7252*'Football Field'!$F$6)+(O7252*'Football Field'!$F$7)+(P7252*'Football Field'!$F$8)+(Q7252*'Football Field'!$F$9)+(R7252*'Football Field'!$F$10)+(S7252*'Football Field'!$F$11)</f>
        <v>143149856.4991878</v>
      </c>
    </row>
    <row r="7253" spans="2:20" x14ac:dyDescent="0.3">
      <c r="B7253" s="62">
        <f t="shared" si="1017"/>
        <v>7226</v>
      </c>
      <c r="C7253" s="62">
        <v>0.64886043390370118</v>
      </c>
      <c r="D7253" s="62">
        <v>0.59543680726337156</v>
      </c>
      <c r="E7253" s="62">
        <v>0.25655809773198801</v>
      </c>
      <c r="F7253" s="62">
        <v>0.76180203124343604</v>
      </c>
      <c r="G7253" s="62">
        <v>0.62671210454766735</v>
      </c>
      <c r="H7253" s="62">
        <v>0.88972925219974675</v>
      </c>
      <c r="I7253" s="62">
        <v>0.48625565108199942</v>
      </c>
      <c r="J7253" s="62">
        <v>0.75354476278913518</v>
      </c>
      <c r="K7253" s="62"/>
      <c r="L7253" s="65">
        <f t="shared" si="1018"/>
        <v>0.12928341767898338</v>
      </c>
      <c r="M7253" s="65">
        <f t="shared" si="1019"/>
        <v>0.11863892669759485</v>
      </c>
      <c r="N7253" s="65">
        <f t="shared" si="1020"/>
        <v>5.1118400776048373E-2</v>
      </c>
      <c r="O7253" s="65">
        <f t="shared" si="1021"/>
        <v>0.15178667868745402</v>
      </c>
      <c r="P7253" s="65">
        <f t="shared" si="1022"/>
        <v>0.12487043213477192</v>
      </c>
      <c r="Q7253" s="65">
        <f t="shared" si="1023"/>
        <v>0.17727577846181455</v>
      </c>
      <c r="R7253" s="65">
        <f t="shared" si="1024"/>
        <v>9.688492186122423E-2</v>
      </c>
      <c r="S7253" s="65">
        <f t="shared" si="1025"/>
        <v>0.15014144370210847</v>
      </c>
      <c r="T7253" s="66">
        <f>(L7253*'Football Field'!$F$4)+(M7253*'Football Field'!$F$5)+(N7253*'Football Field'!$F$6)+(O7253*'Football Field'!$F$7)+(P7253*'Football Field'!$F$8)+(Q7253*'Football Field'!$F$9)+(R7253*'Football Field'!$F$10)+(S7253*'Football Field'!$F$11)</f>
        <v>134240683.18377125</v>
      </c>
    </row>
    <row r="7254" spans="2:20" x14ac:dyDescent="0.3">
      <c r="B7254" s="62">
        <f t="shared" si="1017"/>
        <v>7227</v>
      </c>
      <c r="C7254" s="62">
        <v>0.61030187505517974</v>
      </c>
      <c r="D7254" s="62">
        <v>0.19269773033612037</v>
      </c>
      <c r="E7254" s="62">
        <v>0.28887445601588102</v>
      </c>
      <c r="F7254" s="62">
        <v>2.1652858109396877E-2</v>
      </c>
      <c r="G7254" s="62">
        <v>0.3667012001978508</v>
      </c>
      <c r="H7254" s="62">
        <v>0.34311528734382191</v>
      </c>
      <c r="I7254" s="62">
        <v>0.68245448264468356</v>
      </c>
      <c r="J7254" s="62">
        <v>0.17413796833711037</v>
      </c>
      <c r="K7254" s="62"/>
      <c r="L7254" s="65">
        <f t="shared" si="1018"/>
        <v>0.22773003063644978</v>
      </c>
      <c r="M7254" s="65">
        <f t="shared" si="1019"/>
        <v>7.1903859100959491E-2</v>
      </c>
      <c r="N7254" s="65">
        <f t="shared" si="1020"/>
        <v>0.10779155596177128</v>
      </c>
      <c r="O7254" s="65">
        <f t="shared" si="1021"/>
        <v>8.0796180417663302E-3</v>
      </c>
      <c r="P7254" s="65">
        <f t="shared" si="1022"/>
        <v>0.13683208092377089</v>
      </c>
      <c r="Q7254" s="65">
        <f t="shared" si="1023"/>
        <v>0.12803115653475275</v>
      </c>
      <c r="R7254" s="65">
        <f t="shared" si="1024"/>
        <v>0.25465328977828322</v>
      </c>
      <c r="S7254" s="65">
        <f t="shared" si="1025"/>
        <v>6.4978409022246206E-2</v>
      </c>
      <c r="T7254" s="66">
        <f>(L7254*'Football Field'!$F$4)+(M7254*'Football Field'!$F$5)+(N7254*'Football Field'!$F$6)+(O7254*'Football Field'!$F$7)+(P7254*'Football Field'!$F$8)+(Q7254*'Football Field'!$F$9)+(R7254*'Football Field'!$F$10)+(S7254*'Football Field'!$F$11)</f>
        <v>156598867.1686258</v>
      </c>
    </row>
    <row r="7255" spans="2:20" x14ac:dyDescent="0.3">
      <c r="B7255" s="62">
        <f t="shared" si="1017"/>
        <v>7228</v>
      </c>
      <c r="C7255" s="62">
        <v>2.3034749910664121E-2</v>
      </c>
      <c r="D7255" s="62">
        <v>0.68510101325495176</v>
      </c>
      <c r="E7255" s="62">
        <v>0.90630910054201719</v>
      </c>
      <c r="F7255" s="62">
        <v>0.31639267438145624</v>
      </c>
      <c r="G7255" s="62">
        <v>0.98058605280876276</v>
      </c>
      <c r="H7255" s="62">
        <v>0.66906094474316846</v>
      </c>
      <c r="I7255" s="62">
        <v>0.80625052305439748</v>
      </c>
      <c r="J7255" s="62">
        <v>6.3847081704693109E-2</v>
      </c>
      <c r="K7255" s="62"/>
      <c r="L7255" s="65">
        <f t="shared" si="1018"/>
        <v>5.1756712232241325E-3</v>
      </c>
      <c r="M7255" s="65">
        <f t="shared" si="1019"/>
        <v>0.15393514637915673</v>
      </c>
      <c r="N7255" s="65">
        <f t="shared" si="1020"/>
        <v>0.20363832684156219</v>
      </c>
      <c r="O7255" s="65">
        <f t="shared" si="1021"/>
        <v>7.1090177509455496E-2</v>
      </c>
      <c r="P7255" s="65">
        <f t="shared" si="1022"/>
        <v>0.22032759353153009</v>
      </c>
      <c r="Q7255" s="65">
        <f t="shared" si="1023"/>
        <v>0.15033110807455388</v>
      </c>
      <c r="R7255" s="65">
        <f t="shared" si="1024"/>
        <v>0.18115619431796734</v>
      </c>
      <c r="S7255" s="65">
        <f t="shared" si="1025"/>
        <v>1.4345782122550199E-2</v>
      </c>
      <c r="T7255" s="66">
        <f>(L7255*'Football Field'!$F$4)+(M7255*'Football Field'!$F$5)+(N7255*'Football Field'!$F$6)+(O7255*'Football Field'!$F$7)+(P7255*'Football Field'!$F$8)+(Q7255*'Football Field'!$F$9)+(R7255*'Football Field'!$F$10)+(S7255*'Football Field'!$F$11)</f>
        <v>156614384.94867182</v>
      </c>
    </row>
    <row r="7256" spans="2:20" x14ac:dyDescent="0.3">
      <c r="B7256" s="62">
        <f t="shared" si="1017"/>
        <v>7229</v>
      </c>
      <c r="C7256" s="62">
        <v>0.77160937192921064</v>
      </c>
      <c r="D7256" s="62">
        <v>0.16643155006278676</v>
      </c>
      <c r="E7256" s="62">
        <v>0.34923087525991769</v>
      </c>
      <c r="F7256" s="62">
        <v>0.70745888283193148</v>
      </c>
      <c r="G7256" s="62">
        <v>0.39202109015155528</v>
      </c>
      <c r="H7256" s="62">
        <v>0.13039995409734517</v>
      </c>
      <c r="I7256" s="62">
        <v>0.19606974804611732</v>
      </c>
      <c r="J7256" s="62">
        <v>0.67162676889629969</v>
      </c>
      <c r="K7256" s="62"/>
      <c r="L7256" s="65">
        <f t="shared" si="1018"/>
        <v>0.2279598129452694</v>
      </c>
      <c r="M7256" s="65">
        <f t="shared" si="1019"/>
        <v>4.9169575177198332E-2</v>
      </c>
      <c r="N7256" s="65">
        <f t="shared" si="1020"/>
        <v>0.10317475123444615</v>
      </c>
      <c r="O7256" s="65">
        <f t="shared" si="1021"/>
        <v>0.20900756323580771</v>
      </c>
      <c r="P7256" s="65">
        <f t="shared" si="1022"/>
        <v>0.11581644499484865</v>
      </c>
      <c r="Q7256" s="65">
        <f t="shared" si="1023"/>
        <v>3.8524608727574725E-2</v>
      </c>
      <c r="R7256" s="65">
        <f t="shared" si="1024"/>
        <v>5.7925713080788671E-2</v>
      </c>
      <c r="S7256" s="65">
        <f t="shared" si="1025"/>
        <v>0.1984215306040662</v>
      </c>
      <c r="T7256" s="66">
        <f>(L7256*'Football Field'!$F$4)+(M7256*'Football Field'!$F$5)+(N7256*'Football Field'!$F$6)+(O7256*'Football Field'!$F$7)+(P7256*'Football Field'!$F$8)+(Q7256*'Football Field'!$F$9)+(R7256*'Football Field'!$F$10)+(S7256*'Football Field'!$F$11)</f>
        <v>129982903.16597778</v>
      </c>
    </row>
    <row r="7257" spans="2:20" x14ac:dyDescent="0.3">
      <c r="B7257" s="62">
        <f t="shared" si="1017"/>
        <v>7230</v>
      </c>
      <c r="C7257" s="62">
        <v>0.71979739641124696</v>
      </c>
      <c r="D7257" s="62">
        <v>0.41561779977964031</v>
      </c>
      <c r="E7257" s="62">
        <v>0.26049233038517172</v>
      </c>
      <c r="F7257" s="62">
        <v>0.27942941680331534</v>
      </c>
      <c r="G7257" s="62">
        <v>0.86710891616849972</v>
      </c>
      <c r="H7257" s="62">
        <v>0.93914571190664964</v>
      </c>
      <c r="I7257" s="62">
        <v>0.29720900455814736</v>
      </c>
      <c r="J7257" s="62">
        <v>0.21716144310156138</v>
      </c>
      <c r="K7257" s="62"/>
      <c r="L7257" s="65">
        <f t="shared" si="1018"/>
        <v>0.18013119067903485</v>
      </c>
      <c r="M7257" s="65">
        <f t="shared" si="1019"/>
        <v>0.10400944698462587</v>
      </c>
      <c r="N7257" s="65">
        <f t="shared" si="1020"/>
        <v>6.5188890469713198E-2</v>
      </c>
      <c r="O7257" s="65">
        <f t="shared" si="1021"/>
        <v>6.9927946128290591E-2</v>
      </c>
      <c r="P7257" s="65">
        <f t="shared" si="1022"/>
        <v>0.2169962857556659</v>
      </c>
      <c r="Q7257" s="65">
        <f t="shared" si="1023"/>
        <v>0.23502368326184092</v>
      </c>
      <c r="R7257" s="65">
        <f t="shared" si="1024"/>
        <v>7.4377334703503606E-2</v>
      </c>
      <c r="S7257" s="65">
        <f t="shared" si="1025"/>
        <v>5.4345222017325036E-2</v>
      </c>
      <c r="T7257" s="66">
        <f>(L7257*'Football Field'!$F$4)+(M7257*'Football Field'!$F$5)+(N7257*'Football Field'!$F$6)+(O7257*'Football Field'!$F$7)+(P7257*'Football Field'!$F$8)+(Q7257*'Football Field'!$F$9)+(R7257*'Football Field'!$F$10)+(S7257*'Football Field'!$F$11)</f>
        <v>137515752.92653418</v>
      </c>
    </row>
    <row r="7258" spans="2:20" x14ac:dyDescent="0.3">
      <c r="B7258" s="62">
        <f t="shared" si="1017"/>
        <v>7231</v>
      </c>
      <c r="C7258" s="62">
        <v>0.79405526579834573</v>
      </c>
      <c r="D7258" s="62">
        <v>0.42478950690885819</v>
      </c>
      <c r="E7258" s="62">
        <v>0.67671496352113347</v>
      </c>
      <c r="F7258" s="62">
        <v>0.44063954555410068</v>
      </c>
      <c r="G7258" s="62">
        <v>0.81319757907478063</v>
      </c>
      <c r="H7258" s="62">
        <v>0.37456617134755366</v>
      </c>
      <c r="I7258" s="62">
        <v>0.70367265620269359</v>
      </c>
      <c r="J7258" s="62">
        <v>0.25016049651698846</v>
      </c>
      <c r="K7258" s="62"/>
      <c r="L7258" s="65">
        <f t="shared" si="1018"/>
        <v>0.17733171252227115</v>
      </c>
      <c r="M7258" s="65">
        <f t="shared" si="1019"/>
        <v>9.4865753010155138E-2</v>
      </c>
      <c r="N7258" s="65">
        <f t="shared" si="1020"/>
        <v>0.15112678995963513</v>
      </c>
      <c r="O7258" s="65">
        <f t="shared" si="1021"/>
        <v>9.8405449322954128E-2</v>
      </c>
      <c r="P7258" s="65">
        <f t="shared" si="1022"/>
        <v>0.18160665324889061</v>
      </c>
      <c r="Q7258" s="65">
        <f t="shared" si="1023"/>
        <v>8.3649669587154973E-2</v>
      </c>
      <c r="R7258" s="65">
        <f t="shared" si="1024"/>
        <v>0.15714709360193119</v>
      </c>
      <c r="S7258" s="65">
        <f t="shared" si="1025"/>
        <v>5.586687874700777E-2</v>
      </c>
      <c r="T7258" s="66">
        <f>(L7258*'Football Field'!$F$4)+(M7258*'Football Field'!$F$5)+(N7258*'Football Field'!$F$6)+(O7258*'Football Field'!$F$7)+(P7258*'Football Field'!$F$8)+(Q7258*'Football Field'!$F$9)+(R7258*'Football Field'!$F$10)+(S7258*'Football Field'!$F$11)</f>
        <v>148610566.11574894</v>
      </c>
    </row>
    <row r="7259" spans="2:20" x14ac:dyDescent="0.3">
      <c r="B7259" s="62">
        <f t="shared" si="1017"/>
        <v>7232</v>
      </c>
      <c r="C7259" s="62">
        <v>0.88724969791356822</v>
      </c>
      <c r="D7259" s="62">
        <v>0.87011584656482144</v>
      </c>
      <c r="E7259" s="62">
        <v>0.82835950994384078</v>
      </c>
      <c r="F7259" s="62">
        <v>0.7284446041220165</v>
      </c>
      <c r="G7259" s="62">
        <v>0.26110403887648326</v>
      </c>
      <c r="H7259" s="62">
        <v>0.48995436161666894</v>
      </c>
      <c r="I7259" s="62">
        <v>0.74986381834867577</v>
      </c>
      <c r="J7259" s="62">
        <v>0.95486930678066295</v>
      </c>
      <c r="K7259" s="62"/>
      <c r="L7259" s="65">
        <f t="shared" si="1018"/>
        <v>0.15377047948749753</v>
      </c>
      <c r="M7259" s="65">
        <f t="shared" si="1019"/>
        <v>0.15080098787362609</v>
      </c>
      <c r="N7259" s="65">
        <f t="shared" si="1020"/>
        <v>0.1435641390824135</v>
      </c>
      <c r="O7259" s="65">
        <f t="shared" si="1021"/>
        <v>0.12624774775278041</v>
      </c>
      <c r="P7259" s="65">
        <f t="shared" si="1022"/>
        <v>4.5252304225715571E-2</v>
      </c>
      <c r="Q7259" s="65">
        <f t="shared" si="1023"/>
        <v>8.4914672036467978E-2</v>
      </c>
      <c r="R7259" s="65">
        <f t="shared" si="1024"/>
        <v>0.12995994156882124</v>
      </c>
      <c r="S7259" s="65">
        <f t="shared" si="1025"/>
        <v>0.16548972797267775</v>
      </c>
      <c r="T7259" s="66">
        <f>(L7259*'Football Field'!$F$4)+(M7259*'Football Field'!$F$5)+(N7259*'Football Field'!$F$6)+(O7259*'Football Field'!$F$7)+(P7259*'Football Field'!$F$8)+(Q7259*'Football Field'!$F$9)+(R7259*'Football Field'!$F$10)+(S7259*'Football Field'!$F$11)</f>
        <v>134441250.42646238</v>
      </c>
    </row>
    <row r="7260" spans="2:20" x14ac:dyDescent="0.3">
      <c r="B7260" s="62">
        <f t="shared" si="1017"/>
        <v>7233</v>
      </c>
      <c r="C7260" s="62">
        <v>0.90416989006895243</v>
      </c>
      <c r="D7260" s="62">
        <v>0.97369204534227205</v>
      </c>
      <c r="E7260" s="62">
        <v>0.98905861030339448</v>
      </c>
      <c r="F7260" s="62">
        <v>0.30786539114301126</v>
      </c>
      <c r="G7260" s="62">
        <v>0.68219102803879628</v>
      </c>
      <c r="H7260" s="62">
        <v>0.46045536082881366</v>
      </c>
      <c r="I7260" s="62">
        <v>0.44037351208962516</v>
      </c>
      <c r="J7260" s="62">
        <v>0.71117017509641367</v>
      </c>
      <c r="K7260" s="62"/>
      <c r="L7260" s="65">
        <f t="shared" si="1018"/>
        <v>0.16532709010505225</v>
      </c>
      <c r="M7260" s="65">
        <f t="shared" si="1019"/>
        <v>0.17803918741708841</v>
      </c>
      <c r="N7260" s="65">
        <f t="shared" si="1020"/>
        <v>0.18084895745902033</v>
      </c>
      <c r="O7260" s="65">
        <f t="shared" si="1021"/>
        <v>5.6293059325218449E-2</v>
      </c>
      <c r="P7260" s="65">
        <f t="shared" si="1022"/>
        <v>0.12473834707416245</v>
      </c>
      <c r="Q7260" s="65">
        <f t="shared" si="1023"/>
        <v>8.4194072115467422E-2</v>
      </c>
      <c r="R7260" s="65">
        <f t="shared" si="1024"/>
        <v>8.0522114386675253E-2</v>
      </c>
      <c r="S7260" s="65">
        <f t="shared" si="1025"/>
        <v>0.13003717211731547</v>
      </c>
      <c r="T7260" s="66">
        <f>(L7260*'Football Field'!$F$4)+(M7260*'Football Field'!$F$5)+(N7260*'Football Field'!$F$6)+(O7260*'Football Field'!$F$7)+(P7260*'Football Field'!$F$8)+(Q7260*'Football Field'!$F$9)+(R7260*'Football Field'!$F$10)+(S7260*'Football Field'!$F$11)</f>
        <v>134157403.75712425</v>
      </c>
    </row>
    <row r="7261" spans="2:20" x14ac:dyDescent="0.3">
      <c r="B7261" s="62">
        <f t="shared" si="1017"/>
        <v>7234</v>
      </c>
      <c r="C7261" s="62">
        <v>0.55661365377376826</v>
      </c>
      <c r="D7261" s="62">
        <v>0.77090554088354446</v>
      </c>
      <c r="E7261" s="62">
        <v>0.82730677979189959</v>
      </c>
      <c r="F7261" s="62">
        <v>0.23974126400822349</v>
      </c>
      <c r="G7261" s="62">
        <v>0.20193849615476978</v>
      </c>
      <c r="H7261" s="62">
        <v>0.16903836292059571</v>
      </c>
      <c r="I7261" s="62">
        <v>0.40739307901482169</v>
      </c>
      <c r="J7261" s="62">
        <v>0.46804357427755305</v>
      </c>
      <c r="K7261" s="62"/>
      <c r="L7261" s="65">
        <f t="shared" si="1018"/>
        <v>0.15287464885597643</v>
      </c>
      <c r="M7261" s="65">
        <f t="shared" si="1019"/>
        <v>0.21173018855121103</v>
      </c>
      <c r="N7261" s="65">
        <f t="shared" si="1020"/>
        <v>0.22722086064432018</v>
      </c>
      <c r="O7261" s="65">
        <f t="shared" si="1021"/>
        <v>6.5845243470152803E-2</v>
      </c>
      <c r="P7261" s="65">
        <f t="shared" si="1022"/>
        <v>5.5462665137409287E-2</v>
      </c>
      <c r="Q7261" s="65">
        <f t="shared" si="1023"/>
        <v>4.64266016463519E-2</v>
      </c>
      <c r="R7261" s="65">
        <f t="shared" si="1024"/>
        <v>0.11189102796615771</v>
      </c>
      <c r="S7261" s="65">
        <f t="shared" si="1025"/>
        <v>0.12854876372842061</v>
      </c>
      <c r="T7261" s="66">
        <f>(L7261*'Football Field'!$F$4)+(M7261*'Football Field'!$F$5)+(N7261*'Football Field'!$F$6)+(O7261*'Football Field'!$F$7)+(P7261*'Football Field'!$F$8)+(Q7261*'Football Field'!$F$9)+(R7261*'Football Field'!$F$10)+(S7261*'Football Field'!$F$11)</f>
        <v>134054351.63008657</v>
      </c>
    </row>
    <row r="7262" spans="2:20" x14ac:dyDescent="0.3">
      <c r="B7262" s="62">
        <f t="shared" ref="B7262:B7325" si="1026">B7261+1</f>
        <v>7235</v>
      </c>
      <c r="C7262" s="62">
        <v>0.54203212025726899</v>
      </c>
      <c r="D7262" s="62">
        <v>0.51969631044929721</v>
      </c>
      <c r="E7262" s="62">
        <v>0.42014232204987767</v>
      </c>
      <c r="F7262" s="62">
        <v>0.46773516044394248</v>
      </c>
      <c r="G7262" s="62">
        <v>0.48036986916358793</v>
      </c>
      <c r="H7262" s="62">
        <v>0.95146228538129907</v>
      </c>
      <c r="I7262" s="62">
        <v>0.30330658554097112</v>
      </c>
      <c r="J7262" s="62">
        <v>0.86072792536163412</v>
      </c>
      <c r="K7262" s="62"/>
      <c r="L7262" s="65">
        <f t="shared" si="1018"/>
        <v>0.11924659336928721</v>
      </c>
      <c r="M7262" s="65">
        <f t="shared" si="1019"/>
        <v>0.11433273470629733</v>
      </c>
      <c r="N7262" s="65">
        <f t="shared" si="1020"/>
        <v>9.24309441494542E-2</v>
      </c>
      <c r="O7262" s="65">
        <f t="shared" si="1021"/>
        <v>0.10290132705697182</v>
      </c>
      <c r="P7262" s="65">
        <f t="shared" si="1022"/>
        <v>0.10568095194768094</v>
      </c>
      <c r="Q7262" s="65">
        <f t="shared" si="1023"/>
        <v>0.20932087234465865</v>
      </c>
      <c r="R7262" s="65">
        <f t="shared" si="1024"/>
        <v>6.6727184092087152E-2</v>
      </c>
      <c r="S7262" s="65">
        <f t="shared" si="1025"/>
        <v>0.18935939233356258</v>
      </c>
      <c r="T7262" s="66">
        <f>(L7262*'Football Field'!$F$4)+(M7262*'Football Field'!$F$5)+(N7262*'Football Field'!$F$6)+(O7262*'Football Field'!$F$7)+(P7262*'Football Field'!$F$8)+(Q7262*'Football Field'!$F$9)+(R7262*'Football Field'!$F$10)+(S7262*'Football Field'!$F$11)</f>
        <v>129580637.08194081</v>
      </c>
    </row>
    <row r="7263" spans="2:20" x14ac:dyDescent="0.3">
      <c r="B7263" s="62">
        <f t="shared" si="1026"/>
        <v>7236</v>
      </c>
      <c r="C7263" s="62">
        <v>0.96070180890944545</v>
      </c>
      <c r="D7263" s="62">
        <v>0.71941402149636202</v>
      </c>
      <c r="E7263" s="62">
        <v>0.41187919011760488</v>
      </c>
      <c r="F7263" s="62">
        <v>0.69897424515151152</v>
      </c>
      <c r="G7263" s="62">
        <v>7.932884406059193E-2</v>
      </c>
      <c r="H7263" s="62">
        <v>0.53747699710455255</v>
      </c>
      <c r="I7263" s="62">
        <v>6.2655332865943603E-2</v>
      </c>
      <c r="J7263" s="62">
        <v>0.62207160683821316</v>
      </c>
      <c r="K7263" s="62"/>
      <c r="L7263" s="65">
        <f t="shared" si="1018"/>
        <v>0.23474681209278261</v>
      </c>
      <c r="M7263" s="65">
        <f t="shared" si="1019"/>
        <v>0.17578831074839579</v>
      </c>
      <c r="N7263" s="65">
        <f t="shared" si="1020"/>
        <v>0.10064239075100825</v>
      </c>
      <c r="O7263" s="65">
        <f t="shared" si="1021"/>
        <v>0.17079386575792593</v>
      </c>
      <c r="P7263" s="65">
        <f t="shared" si="1022"/>
        <v>1.9383947315940498E-2</v>
      </c>
      <c r="Q7263" s="65">
        <f t="shared" si="1023"/>
        <v>0.13133212665303534</v>
      </c>
      <c r="R7263" s="65">
        <f t="shared" si="1024"/>
        <v>1.5309786569038072E-2</v>
      </c>
      <c r="S7263" s="65">
        <f t="shared" si="1025"/>
        <v>0.1520027601118735</v>
      </c>
      <c r="T7263" s="66">
        <f>(L7263*'Football Field'!$F$4)+(M7263*'Football Field'!$F$5)+(N7263*'Football Field'!$F$6)+(O7263*'Football Field'!$F$7)+(P7263*'Football Field'!$F$8)+(Q7263*'Football Field'!$F$9)+(R7263*'Football Field'!$F$10)+(S7263*'Football Field'!$F$11)</f>
        <v>115025720.02645034</v>
      </c>
    </row>
    <row r="7264" spans="2:20" x14ac:dyDescent="0.3">
      <c r="B7264" s="62">
        <f t="shared" si="1026"/>
        <v>7237</v>
      </c>
      <c r="C7264" s="62">
        <v>0.5312209559190435</v>
      </c>
      <c r="D7264" s="62">
        <v>0.95355118398274241</v>
      </c>
      <c r="E7264" s="62">
        <v>0.3701185242451509</v>
      </c>
      <c r="F7264" s="62">
        <v>0.88981757669252914</v>
      </c>
      <c r="G7264" s="62">
        <v>0.84641656508852325</v>
      </c>
      <c r="H7264" s="62">
        <v>0.87940015672127791</v>
      </c>
      <c r="I7264" s="62">
        <v>0.37858223088612497</v>
      </c>
      <c r="J7264" s="62">
        <v>0.16571741542199969</v>
      </c>
      <c r="K7264" s="62"/>
      <c r="L7264" s="65">
        <f t="shared" si="1018"/>
        <v>0.10593011667251252</v>
      </c>
      <c r="M7264" s="65">
        <f t="shared" si="1019"/>
        <v>0.19014646739180588</v>
      </c>
      <c r="N7264" s="65">
        <f t="shared" si="1020"/>
        <v>7.3804879154507549E-2</v>
      </c>
      <c r="O7264" s="65">
        <f t="shared" si="1021"/>
        <v>0.17743742724384667</v>
      </c>
      <c r="P7264" s="65">
        <f t="shared" si="1022"/>
        <v>0.16878288496404617</v>
      </c>
      <c r="Q7264" s="65">
        <f t="shared" si="1023"/>
        <v>0.1753601023554261</v>
      </c>
      <c r="R7264" s="65">
        <f t="shared" si="1024"/>
        <v>7.5492616473546853E-2</v>
      </c>
      <c r="S7264" s="65">
        <f t="shared" si="1025"/>
        <v>3.3045505744308215E-2</v>
      </c>
      <c r="T7264" s="66">
        <f>(L7264*'Football Field'!$F$4)+(M7264*'Football Field'!$F$5)+(N7264*'Football Field'!$F$6)+(O7264*'Football Field'!$F$7)+(P7264*'Football Field'!$F$8)+(Q7264*'Football Field'!$F$9)+(R7264*'Football Field'!$F$10)+(S7264*'Football Field'!$F$11)</f>
        <v>134624356.31758237</v>
      </c>
    </row>
    <row r="7265" spans="2:20" x14ac:dyDescent="0.3">
      <c r="B7265" s="62">
        <f t="shared" si="1026"/>
        <v>7238</v>
      </c>
      <c r="C7265" s="62">
        <v>4.2411268680530356E-2</v>
      </c>
      <c r="D7265" s="62">
        <v>0.31457794658023386</v>
      </c>
      <c r="E7265" s="62">
        <v>0.61163912050596636</v>
      </c>
      <c r="F7265" s="62">
        <v>9.1162832086544077E-2</v>
      </c>
      <c r="G7265" s="62">
        <v>0.16524128615636924</v>
      </c>
      <c r="H7265" s="62">
        <v>0.7777266531889756</v>
      </c>
      <c r="I7265" s="62">
        <v>0.14569880960370496</v>
      </c>
      <c r="J7265" s="62">
        <v>0.90813135224037911</v>
      </c>
      <c r="K7265" s="62"/>
      <c r="L7265" s="65">
        <f t="shared" si="1018"/>
        <v>1.3875357448275406E-2</v>
      </c>
      <c r="M7265" s="65">
        <f t="shared" si="1019"/>
        <v>0.10291796472829889</v>
      </c>
      <c r="N7265" s="65">
        <f t="shared" si="1020"/>
        <v>0.20010510627014216</v>
      </c>
      <c r="O7265" s="65">
        <f t="shared" si="1021"/>
        <v>2.9825018693170856E-2</v>
      </c>
      <c r="P7265" s="65">
        <f t="shared" si="1022"/>
        <v>5.4060677314397995E-2</v>
      </c>
      <c r="Q7265" s="65">
        <f t="shared" si="1023"/>
        <v>0.25444264332988142</v>
      </c>
      <c r="R7265" s="65">
        <f t="shared" si="1024"/>
        <v>4.7667120695394097E-2</v>
      </c>
      <c r="S7265" s="65">
        <f t="shared" si="1025"/>
        <v>0.2971061115204392</v>
      </c>
      <c r="T7265" s="66">
        <f>(L7265*'Football Field'!$F$4)+(M7265*'Football Field'!$F$5)+(N7265*'Football Field'!$F$6)+(O7265*'Football Field'!$F$7)+(P7265*'Football Field'!$F$8)+(Q7265*'Football Field'!$F$9)+(R7265*'Football Field'!$F$10)+(S7265*'Football Field'!$F$11)</f>
        <v>126378654.16691968</v>
      </c>
    </row>
    <row r="7266" spans="2:20" x14ac:dyDescent="0.3">
      <c r="B7266" s="62">
        <f t="shared" si="1026"/>
        <v>7239</v>
      </c>
      <c r="C7266" s="62">
        <v>0.79156791446181085</v>
      </c>
      <c r="D7266" s="62">
        <v>0.56983916799836865</v>
      </c>
      <c r="E7266" s="62">
        <v>0.19162071124104918</v>
      </c>
      <c r="F7266" s="62">
        <v>0.85454668205083184</v>
      </c>
      <c r="G7266" s="62">
        <v>0.19997324649918402</v>
      </c>
      <c r="H7266" s="62">
        <v>0.19412643909437588</v>
      </c>
      <c r="I7266" s="62">
        <v>0.42445772246305724</v>
      </c>
      <c r="J7266" s="62">
        <v>0.77739640646846275</v>
      </c>
      <c r="K7266" s="62"/>
      <c r="L7266" s="65">
        <f t="shared" si="1018"/>
        <v>0.19771757736399442</v>
      </c>
      <c r="M7266" s="65">
        <f t="shared" si="1019"/>
        <v>0.14233424286828808</v>
      </c>
      <c r="N7266" s="65">
        <f t="shared" si="1020"/>
        <v>4.7862959206861115E-2</v>
      </c>
      <c r="O7266" s="65">
        <f t="shared" si="1021"/>
        <v>0.21344839353980852</v>
      </c>
      <c r="P7266" s="65">
        <f t="shared" si="1022"/>
        <v>4.9949252759080937E-2</v>
      </c>
      <c r="Q7266" s="65">
        <f t="shared" si="1023"/>
        <v>4.8488839098708519E-2</v>
      </c>
      <c r="R7266" s="65">
        <f t="shared" si="1024"/>
        <v>0.10602091247709769</v>
      </c>
      <c r="S7266" s="65">
        <f t="shared" si="1025"/>
        <v>0.19417782268616071</v>
      </c>
      <c r="T7266" s="66">
        <f>(L7266*'Football Field'!$F$4)+(M7266*'Football Field'!$F$5)+(N7266*'Football Field'!$F$6)+(O7266*'Football Field'!$F$7)+(P7266*'Football Field'!$F$8)+(Q7266*'Football Field'!$F$9)+(R7266*'Football Field'!$F$10)+(S7266*'Football Field'!$F$11)</f>
        <v>129657083.54622579</v>
      </c>
    </row>
    <row r="7267" spans="2:20" x14ac:dyDescent="0.3">
      <c r="B7267" s="62">
        <f t="shared" si="1026"/>
        <v>7240</v>
      </c>
      <c r="C7267" s="62">
        <v>6.6337147871761815E-2</v>
      </c>
      <c r="D7267" s="62">
        <v>4.0287563646704161E-2</v>
      </c>
      <c r="E7267" s="62">
        <v>0.91137326452345024</v>
      </c>
      <c r="F7267" s="62">
        <v>8.9399844730444489E-2</v>
      </c>
      <c r="G7267" s="62">
        <v>0.96650584721792954</v>
      </c>
      <c r="H7267" s="62">
        <v>0.35304078106191805</v>
      </c>
      <c r="I7267" s="62">
        <v>0.99336582088827297</v>
      </c>
      <c r="J7267" s="62">
        <v>0.54677137767803174</v>
      </c>
      <c r="K7267" s="62"/>
      <c r="L7267" s="65">
        <f t="shared" si="1018"/>
        <v>1.6721901328041688E-2</v>
      </c>
      <c r="M7267" s="65">
        <f t="shared" si="1019"/>
        <v>1.0155466215546452E-2</v>
      </c>
      <c r="N7267" s="65">
        <f t="shared" si="1020"/>
        <v>0.22973393176078405</v>
      </c>
      <c r="O7267" s="65">
        <f t="shared" si="1021"/>
        <v>2.2535418393546877E-2</v>
      </c>
      <c r="P7267" s="65">
        <f t="shared" si="1022"/>
        <v>0.24363144827083019</v>
      </c>
      <c r="Q7267" s="65">
        <f t="shared" si="1023"/>
        <v>8.8992567439052511E-2</v>
      </c>
      <c r="R7267" s="65">
        <f t="shared" si="1024"/>
        <v>0.25040216187246928</v>
      </c>
      <c r="S7267" s="65">
        <f t="shared" si="1025"/>
        <v>0.13782710471972898</v>
      </c>
      <c r="T7267" s="66">
        <f>(L7267*'Football Field'!$F$4)+(M7267*'Football Field'!$F$5)+(N7267*'Football Field'!$F$6)+(O7267*'Football Field'!$F$7)+(P7267*'Football Field'!$F$8)+(Q7267*'Football Field'!$F$9)+(R7267*'Football Field'!$F$10)+(S7267*'Football Field'!$F$11)</f>
        <v>169835615.02291873</v>
      </c>
    </row>
    <row r="7268" spans="2:20" x14ac:dyDescent="0.3">
      <c r="B7268" s="62">
        <f t="shared" si="1026"/>
        <v>7241</v>
      </c>
      <c r="C7268" s="62">
        <v>0.27404412555456348</v>
      </c>
      <c r="D7268" s="62">
        <v>0.88894372561796897</v>
      </c>
      <c r="E7268" s="62">
        <v>0.16874655217815182</v>
      </c>
      <c r="F7268" s="62">
        <v>0.96302233448659591</v>
      </c>
      <c r="G7268" s="62">
        <v>7.8590701820245079E-2</v>
      </c>
      <c r="H7268" s="62">
        <v>0.55782098807326297</v>
      </c>
      <c r="I7268" s="62">
        <v>0.22293515895617722</v>
      </c>
      <c r="J7268" s="62">
        <v>0.73037787909271235</v>
      </c>
      <c r="K7268" s="62"/>
      <c r="L7268" s="65">
        <f t="shared" si="1018"/>
        <v>7.0548444617062528E-2</v>
      </c>
      <c r="M7268" s="65">
        <f t="shared" si="1019"/>
        <v>0.22884488790823559</v>
      </c>
      <c r="N7268" s="65">
        <f t="shared" si="1020"/>
        <v>4.344120410014151E-2</v>
      </c>
      <c r="O7268" s="65">
        <f t="shared" si="1021"/>
        <v>0.24791528624099174</v>
      </c>
      <c r="P7268" s="65">
        <f t="shared" si="1022"/>
        <v>2.0231967255498456E-2</v>
      </c>
      <c r="Q7268" s="65">
        <f t="shared" si="1023"/>
        <v>0.14360243265089165</v>
      </c>
      <c r="R7268" s="65">
        <f t="shared" si="1024"/>
        <v>5.7391227354313186E-2</v>
      </c>
      <c r="S7268" s="65">
        <f t="shared" si="1025"/>
        <v>0.1880245498728654</v>
      </c>
      <c r="T7268" s="66">
        <f>(L7268*'Football Field'!$F$4)+(M7268*'Football Field'!$F$5)+(N7268*'Football Field'!$F$6)+(O7268*'Football Field'!$F$7)+(P7268*'Football Field'!$F$8)+(Q7268*'Football Field'!$F$9)+(R7268*'Football Field'!$F$10)+(S7268*'Football Field'!$F$11)</f>
        <v>120886120.92504612</v>
      </c>
    </row>
    <row r="7269" spans="2:20" x14ac:dyDescent="0.3">
      <c r="B7269" s="62">
        <f t="shared" si="1026"/>
        <v>7242</v>
      </c>
      <c r="C7269" s="62">
        <v>0.44201029971916961</v>
      </c>
      <c r="D7269" s="62">
        <v>0.44658270647551179</v>
      </c>
      <c r="E7269" s="62">
        <v>0.89710632109306676</v>
      </c>
      <c r="F7269" s="62">
        <v>0.40209876336053618</v>
      </c>
      <c r="G7269" s="62">
        <v>0.63865443505736164</v>
      </c>
      <c r="H7269" s="62">
        <v>0.51154921378067775</v>
      </c>
      <c r="I7269" s="62">
        <v>0.1529967447185715</v>
      </c>
      <c r="J7269" s="62">
        <v>0.59402231852429177</v>
      </c>
      <c r="K7269" s="62"/>
      <c r="L7269" s="65">
        <f t="shared" si="1018"/>
        <v>0.10820270472646411</v>
      </c>
      <c r="M7269" s="65">
        <f t="shared" si="1019"/>
        <v>0.10932201524583463</v>
      </c>
      <c r="N7269" s="65">
        <f t="shared" si="1020"/>
        <v>0.21960875217421497</v>
      </c>
      <c r="O7269" s="65">
        <f t="shared" si="1021"/>
        <v>9.843248854250522E-2</v>
      </c>
      <c r="P7269" s="65">
        <f t="shared" si="1022"/>
        <v>0.15634055881200873</v>
      </c>
      <c r="Q7269" s="65">
        <f t="shared" si="1023"/>
        <v>0.12522560801622201</v>
      </c>
      <c r="R7269" s="65">
        <f t="shared" si="1024"/>
        <v>3.7453112751924041E-2</v>
      </c>
      <c r="S7269" s="65">
        <f t="shared" si="1025"/>
        <v>0.14541475973082627</v>
      </c>
      <c r="T7269" s="66">
        <f>(L7269*'Football Field'!$F$4)+(M7269*'Football Field'!$F$5)+(N7269*'Football Field'!$F$6)+(O7269*'Football Field'!$F$7)+(P7269*'Football Field'!$F$8)+(Q7269*'Football Field'!$F$9)+(R7269*'Football Field'!$F$10)+(S7269*'Football Field'!$F$11)</f>
        <v>132697001.45145199</v>
      </c>
    </row>
    <row r="7270" spans="2:20" x14ac:dyDescent="0.3">
      <c r="B7270" s="62">
        <f t="shared" si="1026"/>
        <v>7243</v>
      </c>
      <c r="C7270" s="62">
        <v>0.49473300636849493</v>
      </c>
      <c r="D7270" s="62">
        <v>0.79007543098515265</v>
      </c>
      <c r="E7270" s="62">
        <v>0.13070037315031968</v>
      </c>
      <c r="F7270" s="62">
        <v>0.10571957897335937</v>
      </c>
      <c r="G7270" s="62">
        <v>0.16963892862564522</v>
      </c>
      <c r="H7270" s="62">
        <v>0.17622963971340788</v>
      </c>
      <c r="I7270" s="62">
        <v>0.39277424667214322</v>
      </c>
      <c r="J7270" s="62">
        <v>0.23016767715024122</v>
      </c>
      <c r="K7270" s="62"/>
      <c r="L7270" s="65">
        <f t="shared" si="1018"/>
        <v>0.19868485187785395</v>
      </c>
      <c r="M7270" s="65">
        <f t="shared" si="1019"/>
        <v>0.31729441528446417</v>
      </c>
      <c r="N7270" s="65">
        <f t="shared" si="1020"/>
        <v>5.2489290072571929E-2</v>
      </c>
      <c r="O7270" s="65">
        <f t="shared" si="1021"/>
        <v>4.2456999267329661E-2</v>
      </c>
      <c r="P7270" s="65">
        <f t="shared" si="1022"/>
        <v>6.8127019974082145E-2</v>
      </c>
      <c r="Q7270" s="65">
        <f t="shared" si="1023"/>
        <v>7.0773850566311733E-2</v>
      </c>
      <c r="R7270" s="65">
        <f t="shared" si="1024"/>
        <v>0.15773819821385582</v>
      </c>
      <c r="S7270" s="65">
        <f t="shared" si="1025"/>
        <v>9.2435374743530696E-2</v>
      </c>
      <c r="T7270" s="66">
        <f>(L7270*'Football Field'!$F$4)+(M7270*'Football Field'!$F$5)+(N7270*'Football Field'!$F$6)+(O7270*'Football Field'!$F$7)+(P7270*'Football Field'!$F$8)+(Q7270*'Football Field'!$F$9)+(R7270*'Football Field'!$F$10)+(S7270*'Football Field'!$F$11)</f>
        <v>135879708.53820607</v>
      </c>
    </row>
    <row r="7271" spans="2:20" x14ac:dyDescent="0.3">
      <c r="B7271" s="62">
        <f t="shared" si="1026"/>
        <v>7244</v>
      </c>
      <c r="C7271" s="62">
        <v>0.57166217430701205</v>
      </c>
      <c r="D7271" s="62">
        <v>0.57342831822965867</v>
      </c>
      <c r="E7271" s="62">
        <v>0.1274431744913912</v>
      </c>
      <c r="F7271" s="62">
        <v>0.57132777395659851</v>
      </c>
      <c r="G7271" s="62">
        <v>9.9175453406209479E-2</v>
      </c>
      <c r="H7271" s="62">
        <v>0.77800282297425094</v>
      </c>
      <c r="I7271" s="62">
        <v>0.40130186345317198</v>
      </c>
      <c r="J7271" s="62">
        <v>0.13191759981336615</v>
      </c>
      <c r="K7271" s="62"/>
      <c r="L7271" s="65">
        <f t="shared" ref="L7271:L7334" si="1027">C7271/SUM($C7271:$J7271)</f>
        <v>0.17566584054194823</v>
      </c>
      <c r="M7271" s="65">
        <f t="shared" ref="M7271:M7334" si="1028">D7271/SUM($C7271:$J7271)</f>
        <v>0.17620855820044271</v>
      </c>
      <c r="N7271" s="65">
        <f t="shared" ref="N7271:N7334" si="1029">E7271/SUM($C7271:$J7271)</f>
        <v>3.9161962037287452E-2</v>
      </c>
      <c r="O7271" s="65">
        <f t="shared" ref="O7271:O7334" si="1030">F7271/SUM($C7271:$J7271)</f>
        <v>0.17556308279222632</v>
      </c>
      <c r="P7271" s="65">
        <f t="shared" ref="P7271:P7334" si="1031">G7271/SUM($C7271:$J7271)</f>
        <v>3.0475585348724226E-2</v>
      </c>
      <c r="Q7271" s="65">
        <f t="shared" ref="Q7271:Q7334" si="1032">H7271/SUM($C7271:$J7271)</f>
        <v>0.23907217581337173</v>
      </c>
      <c r="R7271" s="65">
        <f t="shared" ref="R7271:R7334" si="1033">I7271/SUM($C7271:$J7271)</f>
        <v>0.12331588886392215</v>
      </c>
      <c r="S7271" s="65">
        <f t="shared" ref="S7271:S7334" si="1034">J7271/SUM($C7271:$J7271)</f>
        <v>4.0536906402077251E-2</v>
      </c>
      <c r="T7271" s="66">
        <f>(L7271*'Football Field'!$F$4)+(M7271*'Football Field'!$F$5)+(N7271*'Football Field'!$F$6)+(O7271*'Football Field'!$F$7)+(P7271*'Football Field'!$F$8)+(Q7271*'Football Field'!$F$9)+(R7271*'Football Field'!$F$10)+(S7271*'Football Field'!$F$11)</f>
        <v>128769522.25000936</v>
      </c>
    </row>
    <row r="7272" spans="2:20" x14ac:dyDescent="0.3">
      <c r="B7272" s="62">
        <f t="shared" si="1026"/>
        <v>7245</v>
      </c>
      <c r="C7272" s="62">
        <v>0.42598142964091457</v>
      </c>
      <c r="D7272" s="62">
        <v>0.84825166124441986</v>
      </c>
      <c r="E7272" s="62">
        <v>0.97725162027854995</v>
      </c>
      <c r="F7272" s="62">
        <v>9.2340165839116861E-2</v>
      </c>
      <c r="G7272" s="62">
        <v>0.50404390499608842</v>
      </c>
      <c r="H7272" s="62">
        <v>0.50722232259973787</v>
      </c>
      <c r="I7272" s="62">
        <v>0.70244845588358085</v>
      </c>
      <c r="J7272" s="62">
        <v>0.44158145778566427</v>
      </c>
      <c r="K7272" s="62"/>
      <c r="L7272" s="65">
        <f t="shared" si="1027"/>
        <v>9.4681033897793462E-2</v>
      </c>
      <c r="M7272" s="65">
        <f t="shared" si="1028"/>
        <v>0.18853719599899812</v>
      </c>
      <c r="N7272" s="65">
        <f t="shared" si="1029"/>
        <v>0.21720945409348885</v>
      </c>
      <c r="O7272" s="65">
        <f t="shared" si="1030"/>
        <v>2.0524045800097857E-2</v>
      </c>
      <c r="P7272" s="65">
        <f t="shared" si="1031"/>
        <v>0.11203163972462313</v>
      </c>
      <c r="Q7272" s="65">
        <f t="shared" si="1032"/>
        <v>0.11273809273861052</v>
      </c>
      <c r="R7272" s="65">
        <f t="shared" si="1033"/>
        <v>0.15613015365254318</v>
      </c>
      <c r="S7272" s="65">
        <f t="shared" si="1034"/>
        <v>9.8148384093844632E-2</v>
      </c>
      <c r="T7272" s="66">
        <f>(L7272*'Football Field'!$F$4)+(M7272*'Football Field'!$F$5)+(N7272*'Football Field'!$F$6)+(O7272*'Football Field'!$F$7)+(P7272*'Football Field'!$F$8)+(Q7272*'Football Field'!$F$9)+(R7272*'Football Field'!$F$10)+(S7272*'Football Field'!$F$11)</f>
        <v>144366349.03992772</v>
      </c>
    </row>
    <row r="7273" spans="2:20" x14ac:dyDescent="0.3">
      <c r="B7273" s="62">
        <f t="shared" si="1026"/>
        <v>7246</v>
      </c>
      <c r="C7273" s="62">
        <v>0.13570109812653453</v>
      </c>
      <c r="D7273" s="62">
        <v>0.83635570649989077</v>
      </c>
      <c r="E7273" s="62">
        <v>0.83015542372325135</v>
      </c>
      <c r="F7273" s="62">
        <v>0.21284101955721924</v>
      </c>
      <c r="G7273" s="62">
        <v>0.51407970223435207</v>
      </c>
      <c r="H7273" s="62">
        <v>0.24526336087765477</v>
      </c>
      <c r="I7273" s="62">
        <v>0.28494798161312151</v>
      </c>
      <c r="J7273" s="62">
        <v>0.1401382295981608</v>
      </c>
      <c r="K7273" s="62"/>
      <c r="L7273" s="65">
        <f t="shared" si="1027"/>
        <v>4.2413451920326375E-2</v>
      </c>
      <c r="M7273" s="65">
        <f t="shared" si="1028"/>
        <v>0.26140343030125779</v>
      </c>
      <c r="N7273" s="65">
        <f t="shared" si="1029"/>
        <v>0.25946552855197191</v>
      </c>
      <c r="O7273" s="65">
        <f t="shared" si="1030"/>
        <v>6.652357625909433E-2</v>
      </c>
      <c r="P7273" s="65">
        <f t="shared" si="1031"/>
        <v>0.16067589013613834</v>
      </c>
      <c r="Q7273" s="65">
        <f t="shared" si="1032"/>
        <v>7.6657196647755083E-2</v>
      </c>
      <c r="R7273" s="65">
        <f t="shared" si="1033"/>
        <v>8.9060646411814048E-2</v>
      </c>
      <c r="S7273" s="65">
        <f t="shared" si="1034"/>
        <v>4.3800279771641963E-2</v>
      </c>
      <c r="T7273" s="66">
        <f>(L7273*'Football Field'!$F$4)+(M7273*'Football Field'!$F$5)+(N7273*'Football Field'!$F$6)+(O7273*'Football Field'!$F$7)+(P7273*'Football Field'!$F$8)+(Q7273*'Football Field'!$F$9)+(R7273*'Football Field'!$F$10)+(S7273*'Football Field'!$F$11)</f>
        <v>140075754.97161835</v>
      </c>
    </row>
    <row r="7274" spans="2:20" x14ac:dyDescent="0.3">
      <c r="B7274" s="62">
        <f t="shared" si="1026"/>
        <v>7247</v>
      </c>
      <c r="C7274" s="62">
        <v>0.68318008497557947</v>
      </c>
      <c r="D7274" s="62">
        <v>0.92846324244215861</v>
      </c>
      <c r="E7274" s="62">
        <v>0.61039175841084592</v>
      </c>
      <c r="F7274" s="62">
        <v>0.97189652617820355</v>
      </c>
      <c r="G7274" s="62">
        <v>0.57018463862776458</v>
      </c>
      <c r="H7274" s="62">
        <v>0.57339377507055878</v>
      </c>
      <c r="I7274" s="62">
        <v>0.26267459695024964</v>
      </c>
      <c r="J7274" s="62">
        <v>0.25041223235529264</v>
      </c>
      <c r="K7274" s="62"/>
      <c r="L7274" s="65">
        <f t="shared" si="1027"/>
        <v>0.14084454045482181</v>
      </c>
      <c r="M7274" s="65">
        <f t="shared" si="1028"/>
        <v>0.19141216435727049</v>
      </c>
      <c r="N7274" s="65">
        <f t="shared" si="1029"/>
        <v>0.12583848475890402</v>
      </c>
      <c r="O7274" s="65">
        <f t="shared" si="1030"/>
        <v>0.20036637866002757</v>
      </c>
      <c r="P7274" s="65">
        <f t="shared" si="1031"/>
        <v>0.11754937705011814</v>
      </c>
      <c r="Q7274" s="65">
        <f t="shared" si="1032"/>
        <v>0.11821097324924963</v>
      </c>
      <c r="R7274" s="65">
        <f t="shared" si="1033"/>
        <v>5.4153046481054692E-2</v>
      </c>
      <c r="S7274" s="65">
        <f t="shared" si="1034"/>
        <v>5.1625034988553517E-2</v>
      </c>
      <c r="T7274" s="66">
        <f>(L7274*'Football Field'!$F$4)+(M7274*'Football Field'!$F$5)+(N7274*'Football Field'!$F$6)+(O7274*'Football Field'!$F$7)+(P7274*'Football Field'!$F$8)+(Q7274*'Football Field'!$F$9)+(R7274*'Football Field'!$F$10)+(S7274*'Football Field'!$F$11)</f>
        <v>128959253.35539003</v>
      </c>
    </row>
    <row r="7275" spans="2:20" x14ac:dyDescent="0.3">
      <c r="B7275" s="62">
        <f t="shared" si="1026"/>
        <v>7248</v>
      </c>
      <c r="C7275" s="62">
        <v>0.75569419991567988</v>
      </c>
      <c r="D7275" s="62">
        <v>0.18425304628832317</v>
      </c>
      <c r="E7275" s="62">
        <v>0.31317412886775975</v>
      </c>
      <c r="F7275" s="62">
        <v>0.32501536829897004</v>
      </c>
      <c r="G7275" s="62">
        <v>0.29626850644847302</v>
      </c>
      <c r="H7275" s="62">
        <v>0.57962781745131797</v>
      </c>
      <c r="I7275" s="62">
        <v>0.80931279110951815</v>
      </c>
      <c r="J7275" s="62">
        <v>0.20552628052784749</v>
      </c>
      <c r="K7275" s="62"/>
      <c r="L7275" s="65">
        <f t="shared" si="1027"/>
        <v>0.21785011659541775</v>
      </c>
      <c r="M7275" s="65">
        <f t="shared" si="1028"/>
        <v>5.3116125042974881E-2</v>
      </c>
      <c r="N7275" s="65">
        <f t="shared" si="1029"/>
        <v>9.0281254634642386E-2</v>
      </c>
      <c r="O7275" s="65">
        <f t="shared" si="1030"/>
        <v>9.3694825085508956E-2</v>
      </c>
      <c r="P7275" s="65">
        <f t="shared" si="1031"/>
        <v>8.5407733287554299E-2</v>
      </c>
      <c r="Q7275" s="65">
        <f t="shared" si="1032"/>
        <v>0.16709402775329826</v>
      </c>
      <c r="R7275" s="65">
        <f t="shared" si="1033"/>
        <v>0.23330718420896177</v>
      </c>
      <c r="S7275" s="65">
        <f t="shared" si="1034"/>
        <v>5.9248733391641717E-2</v>
      </c>
      <c r="T7275" s="66">
        <f>(L7275*'Football Field'!$F$4)+(M7275*'Football Field'!$F$5)+(N7275*'Football Field'!$F$6)+(O7275*'Football Field'!$F$7)+(P7275*'Football Field'!$F$8)+(Q7275*'Football Field'!$F$9)+(R7275*'Football Field'!$F$10)+(S7275*'Football Field'!$F$11)</f>
        <v>149632693.56182551</v>
      </c>
    </row>
    <row r="7276" spans="2:20" x14ac:dyDescent="0.3">
      <c r="B7276" s="62">
        <f t="shared" si="1026"/>
        <v>7249</v>
      </c>
      <c r="C7276" s="62">
        <v>0.56364014438737919</v>
      </c>
      <c r="D7276" s="62">
        <v>0.66242779192888745</v>
      </c>
      <c r="E7276" s="62">
        <v>0.23381948657020679</v>
      </c>
      <c r="F7276" s="62">
        <v>0.95960377596088031</v>
      </c>
      <c r="G7276" s="62">
        <v>0.44932711365989808</v>
      </c>
      <c r="H7276" s="62">
        <v>0.75828362570445451</v>
      </c>
      <c r="I7276" s="62">
        <v>0.28062602730075448</v>
      </c>
      <c r="J7276" s="62">
        <v>0.52126902104840267</v>
      </c>
      <c r="K7276" s="62"/>
      <c r="L7276" s="65">
        <f t="shared" si="1027"/>
        <v>0.12726135197148741</v>
      </c>
      <c r="M7276" s="65">
        <f t="shared" si="1028"/>
        <v>0.14956609677968322</v>
      </c>
      <c r="N7276" s="65">
        <f t="shared" si="1029"/>
        <v>5.2792875515539392E-2</v>
      </c>
      <c r="O7276" s="65">
        <f t="shared" si="1030"/>
        <v>0.21666390355935125</v>
      </c>
      <c r="P7276" s="65">
        <f t="shared" si="1031"/>
        <v>0.10145121232263529</v>
      </c>
      <c r="Q7276" s="65">
        <f t="shared" si="1032"/>
        <v>0.17120888273470358</v>
      </c>
      <c r="R7276" s="65">
        <f t="shared" si="1033"/>
        <v>6.3361078852000277E-2</v>
      </c>
      <c r="S7276" s="65">
        <f t="shared" si="1034"/>
        <v>0.11769459826459951</v>
      </c>
      <c r="T7276" s="66">
        <f>(L7276*'Football Field'!$F$4)+(M7276*'Football Field'!$F$5)+(N7276*'Football Field'!$F$6)+(O7276*'Football Field'!$F$7)+(P7276*'Football Field'!$F$8)+(Q7276*'Football Field'!$F$9)+(R7276*'Football Field'!$F$10)+(S7276*'Football Field'!$F$11)</f>
        <v>127831890.81483994</v>
      </c>
    </row>
    <row r="7277" spans="2:20" x14ac:dyDescent="0.3">
      <c r="B7277" s="62">
        <f t="shared" si="1026"/>
        <v>7250</v>
      </c>
      <c r="C7277" s="62">
        <v>0.26653570494212664</v>
      </c>
      <c r="D7277" s="62">
        <v>0.67096839389550411</v>
      </c>
      <c r="E7277" s="62">
        <v>0.7769986235637063</v>
      </c>
      <c r="F7277" s="62">
        <v>0.33772732493876856</v>
      </c>
      <c r="G7277" s="62">
        <v>0.22239329205602376</v>
      </c>
      <c r="H7277" s="62">
        <v>0.98401511668426911</v>
      </c>
      <c r="I7277" s="62">
        <v>0.61044721918272438</v>
      </c>
      <c r="J7277" s="62">
        <v>0.22948126004995983</v>
      </c>
      <c r="K7277" s="62"/>
      <c r="L7277" s="65">
        <f t="shared" si="1027"/>
        <v>6.503143882942744E-2</v>
      </c>
      <c r="M7277" s="65">
        <f t="shared" si="1028"/>
        <v>0.16370804832158972</v>
      </c>
      <c r="N7277" s="65">
        <f t="shared" si="1029"/>
        <v>0.18957812226247139</v>
      </c>
      <c r="O7277" s="65">
        <f t="shared" si="1030"/>
        <v>8.2401319843998136E-2</v>
      </c>
      <c r="P7277" s="65">
        <f t="shared" si="1031"/>
        <v>5.4261232173590329E-2</v>
      </c>
      <c r="Q7277" s="65">
        <f t="shared" si="1032"/>
        <v>0.24008760432970744</v>
      </c>
      <c r="R7277" s="65">
        <f t="shared" si="1033"/>
        <v>0.14894162491848953</v>
      </c>
      <c r="S7277" s="65">
        <f t="shared" si="1034"/>
        <v>5.5990609320725936E-2</v>
      </c>
      <c r="T7277" s="66">
        <f>(L7277*'Football Field'!$F$4)+(M7277*'Football Field'!$F$5)+(N7277*'Football Field'!$F$6)+(O7277*'Football Field'!$F$7)+(P7277*'Football Field'!$F$8)+(Q7277*'Football Field'!$F$9)+(R7277*'Football Field'!$F$10)+(S7277*'Football Field'!$F$11)</f>
        <v>138242561.59901798</v>
      </c>
    </row>
    <row r="7278" spans="2:20" x14ac:dyDescent="0.3">
      <c r="B7278" s="62">
        <f t="shared" si="1026"/>
        <v>7251</v>
      </c>
      <c r="C7278" s="62">
        <v>0.968350382562843</v>
      </c>
      <c r="D7278" s="62">
        <v>0.70927763957182777</v>
      </c>
      <c r="E7278" s="62">
        <v>0.90335204367289257</v>
      </c>
      <c r="F7278" s="62">
        <v>7.1811917454868368E-2</v>
      </c>
      <c r="G7278" s="62">
        <v>1.7928212016620759E-2</v>
      </c>
      <c r="H7278" s="62">
        <v>0.71095794965453551</v>
      </c>
      <c r="I7278" s="62">
        <v>0.7046170925861851</v>
      </c>
      <c r="J7278" s="62">
        <v>0.37452845376839483</v>
      </c>
      <c r="K7278" s="62"/>
      <c r="L7278" s="65">
        <f t="shared" si="1027"/>
        <v>0.21707882883916649</v>
      </c>
      <c r="M7278" s="65">
        <f t="shared" si="1028"/>
        <v>0.15900149583517997</v>
      </c>
      <c r="N7278" s="65">
        <f t="shared" si="1029"/>
        <v>0.20250790127327997</v>
      </c>
      <c r="O7278" s="65">
        <f t="shared" si="1030"/>
        <v>1.6098353672913485E-2</v>
      </c>
      <c r="P7278" s="65">
        <f t="shared" si="1031"/>
        <v>4.0190362267923585E-3</v>
      </c>
      <c r="Q7278" s="65">
        <f t="shared" si="1032"/>
        <v>0.15937817740768628</v>
      </c>
      <c r="R7278" s="65">
        <f t="shared" si="1033"/>
        <v>0.15795672309629219</v>
      </c>
      <c r="S7278" s="65">
        <f t="shared" si="1034"/>
        <v>8.3959483648689312E-2</v>
      </c>
      <c r="T7278" s="66">
        <f>(L7278*'Football Field'!$F$4)+(M7278*'Football Field'!$F$5)+(N7278*'Football Field'!$F$6)+(O7278*'Football Field'!$F$7)+(P7278*'Football Field'!$F$8)+(Q7278*'Football Field'!$F$9)+(R7278*'Football Field'!$F$10)+(S7278*'Football Field'!$F$11)</f>
        <v>134743483.36554787</v>
      </c>
    </row>
    <row r="7279" spans="2:20" x14ac:dyDescent="0.3">
      <c r="B7279" s="62">
        <f t="shared" si="1026"/>
        <v>7252</v>
      </c>
      <c r="C7279" s="62">
        <v>0.61026025988496058</v>
      </c>
      <c r="D7279" s="62">
        <v>0.93142108473273499</v>
      </c>
      <c r="E7279" s="62">
        <v>0.79114412665463407</v>
      </c>
      <c r="F7279" s="62">
        <v>0.19874536221546213</v>
      </c>
      <c r="G7279" s="62">
        <v>0.34010413844577725</v>
      </c>
      <c r="H7279" s="62">
        <v>0.58101863853344426</v>
      </c>
      <c r="I7279" s="62">
        <v>0.1179960751955732</v>
      </c>
      <c r="J7279" s="62">
        <v>0.16140447376103317</v>
      </c>
      <c r="K7279" s="62"/>
      <c r="L7279" s="65">
        <f t="shared" si="1027"/>
        <v>0.1635168443818707</v>
      </c>
      <c r="M7279" s="65">
        <f t="shared" si="1028"/>
        <v>0.24957062843146022</v>
      </c>
      <c r="N7279" s="65">
        <f t="shared" si="1029"/>
        <v>0.21198396740794381</v>
      </c>
      <c r="O7279" s="65">
        <f t="shared" si="1030"/>
        <v>5.3253040712712384E-2</v>
      </c>
      <c r="P7279" s="65">
        <f t="shared" si="1031"/>
        <v>9.112957066932699E-2</v>
      </c>
      <c r="Q7279" s="65">
        <f t="shared" si="1032"/>
        <v>0.15568166656952087</v>
      </c>
      <c r="R7279" s="65">
        <f t="shared" si="1033"/>
        <v>3.1616585797448471E-2</v>
      </c>
      <c r="S7279" s="65">
        <f t="shared" si="1034"/>
        <v>4.3247696029716544E-2</v>
      </c>
      <c r="T7279" s="66">
        <f>(L7279*'Football Field'!$F$4)+(M7279*'Football Field'!$F$5)+(N7279*'Football Field'!$F$6)+(O7279*'Football Field'!$F$7)+(P7279*'Football Field'!$F$8)+(Q7279*'Football Field'!$F$9)+(R7279*'Football Field'!$F$10)+(S7279*'Football Field'!$F$11)</f>
        <v>124513894.20535953</v>
      </c>
    </row>
    <row r="7280" spans="2:20" x14ac:dyDescent="0.3">
      <c r="B7280" s="62">
        <f t="shared" si="1026"/>
        <v>7253</v>
      </c>
      <c r="C7280" s="62">
        <v>0.90589960701042005</v>
      </c>
      <c r="D7280" s="62">
        <v>0.74619924699836027</v>
      </c>
      <c r="E7280" s="62">
        <v>0.44610196440101735</v>
      </c>
      <c r="F7280" s="62">
        <v>0.74843921045013218</v>
      </c>
      <c r="G7280" s="62">
        <v>0.86733505013474155</v>
      </c>
      <c r="H7280" s="62">
        <v>8.2037422112784086E-2</v>
      </c>
      <c r="I7280" s="62">
        <v>0.22988158275509962</v>
      </c>
      <c r="J7280" s="62">
        <v>0.59674840593153633</v>
      </c>
      <c r="K7280" s="62"/>
      <c r="L7280" s="65">
        <f t="shared" si="1027"/>
        <v>0.19597007750663667</v>
      </c>
      <c r="M7280" s="65">
        <f t="shared" si="1028"/>
        <v>0.16142266001444525</v>
      </c>
      <c r="N7280" s="65">
        <f t="shared" si="1029"/>
        <v>9.6503669791883101E-2</v>
      </c>
      <c r="O7280" s="65">
        <f t="shared" si="1030"/>
        <v>0.1619072234339001</v>
      </c>
      <c r="P7280" s="65">
        <f t="shared" si="1031"/>
        <v>0.18762754248238991</v>
      </c>
      <c r="Q7280" s="65">
        <f t="shared" si="1032"/>
        <v>1.7746867142312432E-2</v>
      </c>
      <c r="R7280" s="65">
        <f t="shared" si="1033"/>
        <v>4.9729474702539529E-2</v>
      </c>
      <c r="S7280" s="65">
        <f t="shared" si="1034"/>
        <v>0.12909248492589301</v>
      </c>
      <c r="T7280" s="66">
        <f>(L7280*'Football Field'!$F$4)+(M7280*'Football Field'!$F$5)+(N7280*'Football Field'!$F$6)+(O7280*'Football Field'!$F$7)+(P7280*'Football Field'!$F$8)+(Q7280*'Football Field'!$F$9)+(R7280*'Football Field'!$F$10)+(S7280*'Football Field'!$F$11)</f>
        <v>133481812.18702222</v>
      </c>
    </row>
    <row r="7281" spans="2:20" x14ac:dyDescent="0.3">
      <c r="B7281" s="62">
        <f t="shared" si="1026"/>
        <v>7254</v>
      </c>
      <c r="C7281" s="62">
        <v>1.2616275974301816E-2</v>
      </c>
      <c r="D7281" s="62">
        <v>0.77984747312567815</v>
      </c>
      <c r="E7281" s="62">
        <v>0.1158646777137684</v>
      </c>
      <c r="F7281" s="62">
        <v>0.67519543939623194</v>
      </c>
      <c r="G7281" s="62">
        <v>0.77763025664860486</v>
      </c>
      <c r="H7281" s="62">
        <v>0.39135450881829281</v>
      </c>
      <c r="I7281" s="62">
        <v>0.53066909968552445</v>
      </c>
      <c r="J7281" s="62">
        <v>0.45799221068796203</v>
      </c>
      <c r="K7281" s="62"/>
      <c r="L7281" s="65">
        <f t="shared" si="1027"/>
        <v>3.3722809093744113E-3</v>
      </c>
      <c r="M7281" s="65">
        <f t="shared" si="1028"/>
        <v>0.20845016003156472</v>
      </c>
      <c r="N7281" s="65">
        <f t="shared" si="1029"/>
        <v>3.0970172301306439E-2</v>
      </c>
      <c r="O7281" s="65">
        <f t="shared" si="1030"/>
        <v>0.18047708333350615</v>
      </c>
      <c r="P7281" s="65">
        <f t="shared" si="1031"/>
        <v>0.20785750679436424</v>
      </c>
      <c r="Q7281" s="65">
        <f t="shared" si="1032"/>
        <v>0.10460751980804414</v>
      </c>
      <c r="R7281" s="65">
        <f t="shared" si="1033"/>
        <v>0.14184576159475101</v>
      </c>
      <c r="S7281" s="65">
        <f t="shared" si="1034"/>
        <v>0.12241951522708895</v>
      </c>
      <c r="T7281" s="66">
        <f>(L7281*'Football Field'!$F$4)+(M7281*'Football Field'!$F$5)+(N7281*'Football Field'!$F$6)+(O7281*'Football Field'!$F$7)+(P7281*'Football Field'!$F$8)+(Q7281*'Football Field'!$F$9)+(R7281*'Football Field'!$F$10)+(S7281*'Football Field'!$F$11)</f>
        <v>147066303.60045624</v>
      </c>
    </row>
    <row r="7282" spans="2:20" x14ac:dyDescent="0.3">
      <c r="B7282" s="62">
        <f t="shared" si="1026"/>
        <v>7255</v>
      </c>
      <c r="C7282" s="62">
        <v>0.80885306905254128</v>
      </c>
      <c r="D7282" s="62">
        <v>0.52535494385666359</v>
      </c>
      <c r="E7282" s="62">
        <v>0.11174610242441807</v>
      </c>
      <c r="F7282" s="62">
        <v>0.12096682631868994</v>
      </c>
      <c r="G7282" s="62">
        <v>0.39802174784232802</v>
      </c>
      <c r="H7282" s="62">
        <v>2.7785598137215484E-3</v>
      </c>
      <c r="I7282" s="62">
        <v>0.98724100635236134</v>
      </c>
      <c r="J7282" s="62">
        <v>0.50335938945374881</v>
      </c>
      <c r="K7282" s="62"/>
      <c r="L7282" s="65">
        <f t="shared" si="1027"/>
        <v>0.23388601525690875</v>
      </c>
      <c r="M7282" s="65">
        <f t="shared" si="1028"/>
        <v>0.15191037669929455</v>
      </c>
      <c r="N7282" s="65">
        <f t="shared" si="1029"/>
        <v>3.2312235208740742E-2</v>
      </c>
      <c r="O7282" s="65">
        <f t="shared" si="1030"/>
        <v>3.4978477635120561E-2</v>
      </c>
      <c r="P7282" s="65">
        <f t="shared" si="1031"/>
        <v>0.11509101485820682</v>
      </c>
      <c r="Q7282" s="65">
        <f t="shared" si="1032"/>
        <v>8.0344169769367313E-4</v>
      </c>
      <c r="R7282" s="65">
        <f t="shared" si="1033"/>
        <v>0.28546824374968832</v>
      </c>
      <c r="S7282" s="65">
        <f t="shared" si="1034"/>
        <v>0.14555019489434659</v>
      </c>
      <c r="T7282" s="66">
        <f>(L7282*'Football Field'!$F$4)+(M7282*'Football Field'!$F$5)+(N7282*'Football Field'!$F$6)+(O7282*'Football Field'!$F$7)+(P7282*'Football Field'!$F$8)+(Q7282*'Football Field'!$F$9)+(R7282*'Football Field'!$F$10)+(S7282*'Football Field'!$F$11)</f>
        <v>157649749.18944824</v>
      </c>
    </row>
    <row r="7283" spans="2:20" x14ac:dyDescent="0.3">
      <c r="B7283" s="62">
        <f t="shared" si="1026"/>
        <v>7256</v>
      </c>
      <c r="C7283" s="62">
        <v>0.89677897944237583</v>
      </c>
      <c r="D7283" s="62">
        <v>0.80995429863041346</v>
      </c>
      <c r="E7283" s="62">
        <v>0.94340956619653393</v>
      </c>
      <c r="F7283" s="62">
        <v>0.60917261482917484</v>
      </c>
      <c r="G7283" s="62">
        <v>0.78712085269729926</v>
      </c>
      <c r="H7283" s="62">
        <v>0.76329432724462853</v>
      </c>
      <c r="I7283" s="62">
        <v>0.33056939711730071</v>
      </c>
      <c r="J7283" s="62">
        <v>0.28997284211371954</v>
      </c>
      <c r="K7283" s="62"/>
      <c r="L7283" s="65">
        <f t="shared" si="1027"/>
        <v>0.16514436742778141</v>
      </c>
      <c r="M7283" s="65">
        <f t="shared" si="1028"/>
        <v>0.14915535863240753</v>
      </c>
      <c r="N7283" s="65">
        <f t="shared" si="1029"/>
        <v>0.17373152092806765</v>
      </c>
      <c r="O7283" s="65">
        <f t="shared" si="1030"/>
        <v>0.11218084771885081</v>
      </c>
      <c r="P7283" s="65">
        <f t="shared" si="1031"/>
        <v>0.14495051544220997</v>
      </c>
      <c r="Q7283" s="65">
        <f t="shared" si="1032"/>
        <v>0.14056279386968834</v>
      </c>
      <c r="R7283" s="65">
        <f t="shared" si="1033"/>
        <v>6.0875282794725212E-2</v>
      </c>
      <c r="S7283" s="65">
        <f t="shared" si="1034"/>
        <v>5.3399313186269032E-2</v>
      </c>
      <c r="T7283" s="66">
        <f>(L7283*'Football Field'!$F$4)+(M7283*'Football Field'!$F$5)+(N7283*'Football Field'!$F$6)+(O7283*'Football Field'!$F$7)+(P7283*'Football Field'!$F$8)+(Q7283*'Football Field'!$F$9)+(R7283*'Football Field'!$F$10)+(S7283*'Football Field'!$F$11)</f>
        <v>132797257.19495395</v>
      </c>
    </row>
    <row r="7284" spans="2:20" x14ac:dyDescent="0.3">
      <c r="B7284" s="62">
        <f t="shared" si="1026"/>
        <v>7257</v>
      </c>
      <c r="C7284" s="62">
        <v>1.8390256418435724E-2</v>
      </c>
      <c r="D7284" s="62">
        <v>9.9727431261866006E-2</v>
      </c>
      <c r="E7284" s="62">
        <v>0.91383668471266988</v>
      </c>
      <c r="F7284" s="62">
        <v>0.665489863268097</v>
      </c>
      <c r="G7284" s="62">
        <v>0.95308588801566874</v>
      </c>
      <c r="H7284" s="62">
        <v>0.18121754266182799</v>
      </c>
      <c r="I7284" s="62">
        <v>0.28366889945026774</v>
      </c>
      <c r="J7284" s="62">
        <v>0.13794575068804182</v>
      </c>
      <c r="K7284" s="62"/>
      <c r="L7284" s="65">
        <f t="shared" si="1027"/>
        <v>5.6526923931272642E-3</v>
      </c>
      <c r="M7284" s="65">
        <f t="shared" si="1028"/>
        <v>3.0653650457801659E-2</v>
      </c>
      <c r="N7284" s="65">
        <f t="shared" si="1029"/>
        <v>0.28088992120074724</v>
      </c>
      <c r="O7284" s="65">
        <f t="shared" si="1030"/>
        <v>0.20455448810532978</v>
      </c>
      <c r="P7284" s="65">
        <f t="shared" si="1031"/>
        <v>0.29295411801775056</v>
      </c>
      <c r="Q7284" s="65">
        <f t="shared" si="1032"/>
        <v>5.5701617291145047E-2</v>
      </c>
      <c r="R7284" s="65">
        <f t="shared" si="1033"/>
        <v>8.7192532480507109E-2</v>
      </c>
      <c r="S7284" s="65">
        <f t="shared" si="1034"/>
        <v>4.2400980053591386E-2</v>
      </c>
      <c r="T7284" s="66">
        <f>(L7284*'Football Field'!$F$4)+(M7284*'Football Field'!$F$5)+(N7284*'Football Field'!$F$6)+(O7284*'Football Field'!$F$7)+(P7284*'Football Field'!$F$8)+(Q7284*'Football Field'!$F$9)+(R7284*'Football Field'!$F$10)+(S7284*'Football Field'!$F$11)</f>
        <v>153106699.89721486</v>
      </c>
    </row>
    <row r="7285" spans="2:20" x14ac:dyDescent="0.3">
      <c r="B7285" s="62">
        <f t="shared" si="1026"/>
        <v>7258</v>
      </c>
      <c r="C7285" s="62">
        <v>0.25641420849998475</v>
      </c>
      <c r="D7285" s="62">
        <v>0.62653885644303375</v>
      </c>
      <c r="E7285" s="62">
        <v>0.32984316802384284</v>
      </c>
      <c r="F7285" s="62">
        <v>0.12407046810171529</v>
      </c>
      <c r="G7285" s="62">
        <v>0.90544623670640678</v>
      </c>
      <c r="H7285" s="62">
        <v>0.63391961806763331</v>
      </c>
      <c r="I7285" s="62">
        <v>0.50976220746236212</v>
      </c>
      <c r="J7285" s="62">
        <v>0.14425877421594568</v>
      </c>
      <c r="K7285" s="62"/>
      <c r="L7285" s="65">
        <f t="shared" si="1027"/>
        <v>7.2633369182896798E-2</v>
      </c>
      <c r="M7285" s="65">
        <f t="shared" si="1028"/>
        <v>0.17747701398325419</v>
      </c>
      <c r="N7285" s="65">
        <f t="shared" si="1029"/>
        <v>9.3433280221417461E-2</v>
      </c>
      <c r="O7285" s="65">
        <f t="shared" si="1030"/>
        <v>3.5144917151996448E-2</v>
      </c>
      <c r="P7285" s="65">
        <f t="shared" si="1031"/>
        <v>0.25648192887082122</v>
      </c>
      <c r="Q7285" s="65">
        <f t="shared" si="1032"/>
        <v>0.17956773113604618</v>
      </c>
      <c r="R7285" s="65">
        <f t="shared" si="1033"/>
        <v>0.14439818614850425</v>
      </c>
      <c r="S7285" s="65">
        <f t="shared" si="1034"/>
        <v>4.0863573305063398E-2</v>
      </c>
      <c r="T7285" s="66">
        <f>(L7285*'Football Field'!$F$4)+(M7285*'Football Field'!$F$5)+(N7285*'Football Field'!$F$6)+(O7285*'Football Field'!$F$7)+(P7285*'Football Field'!$F$8)+(Q7285*'Football Field'!$F$9)+(R7285*'Football Field'!$F$10)+(S7285*'Football Field'!$F$11)</f>
        <v>151142413.53140467</v>
      </c>
    </row>
    <row r="7286" spans="2:20" x14ac:dyDescent="0.3">
      <c r="B7286" s="62">
        <f t="shared" si="1026"/>
        <v>7259</v>
      </c>
      <c r="C7286" s="62">
        <v>0.42659612805580771</v>
      </c>
      <c r="D7286" s="62">
        <v>0.49206369406229489</v>
      </c>
      <c r="E7286" s="62">
        <v>0.90426500062260851</v>
      </c>
      <c r="F7286" s="62">
        <v>0.38653137741099242</v>
      </c>
      <c r="G7286" s="62">
        <v>0.2416706305082984</v>
      </c>
      <c r="H7286" s="62">
        <v>0.81053411909901096</v>
      </c>
      <c r="I7286" s="62">
        <v>0.41721996339346867</v>
      </c>
      <c r="J7286" s="62">
        <v>0.26538893738308145</v>
      </c>
      <c r="K7286" s="62"/>
      <c r="L7286" s="65">
        <f t="shared" si="1027"/>
        <v>0.10815591838826225</v>
      </c>
      <c r="M7286" s="65">
        <f t="shared" si="1028"/>
        <v>0.12475406417628378</v>
      </c>
      <c r="N7286" s="65">
        <f t="shared" si="1029"/>
        <v>0.22926042965843857</v>
      </c>
      <c r="O7286" s="65">
        <f t="shared" si="1030"/>
        <v>9.7998208048191274E-2</v>
      </c>
      <c r="P7286" s="65">
        <f t="shared" si="1031"/>
        <v>6.1271322618933831E-2</v>
      </c>
      <c r="Q7286" s="65">
        <f t="shared" si="1032"/>
        <v>0.20549661909895808</v>
      </c>
      <c r="R7286" s="65">
        <f t="shared" si="1033"/>
        <v>0.10577875733751266</v>
      </c>
      <c r="S7286" s="65">
        <f t="shared" si="1034"/>
        <v>6.72846806734195E-2</v>
      </c>
      <c r="T7286" s="66">
        <f>(L7286*'Football Field'!$F$4)+(M7286*'Football Field'!$F$5)+(N7286*'Football Field'!$F$6)+(O7286*'Football Field'!$F$7)+(P7286*'Football Field'!$F$8)+(Q7286*'Football Field'!$F$9)+(R7286*'Football Field'!$F$10)+(S7286*'Football Field'!$F$11)</f>
        <v>133980565.8999034</v>
      </c>
    </row>
    <row r="7287" spans="2:20" x14ac:dyDescent="0.3">
      <c r="B7287" s="62">
        <f t="shared" si="1026"/>
        <v>7260</v>
      </c>
      <c r="C7287" s="62">
        <v>0.65068459966650793</v>
      </c>
      <c r="D7287" s="62">
        <v>0.82391329008549696</v>
      </c>
      <c r="E7287" s="62">
        <v>0.93706107759725443</v>
      </c>
      <c r="F7287" s="62">
        <v>0.96782410377306161</v>
      </c>
      <c r="G7287" s="62">
        <v>5.5092459644687342E-2</v>
      </c>
      <c r="H7287" s="62">
        <v>0.15686140603535759</v>
      </c>
      <c r="I7287" s="62">
        <v>0.72113760865003262</v>
      </c>
      <c r="J7287" s="62">
        <v>0.25437905695296981</v>
      </c>
      <c r="K7287" s="62"/>
      <c r="L7287" s="65">
        <f t="shared" si="1027"/>
        <v>0.14247672656972013</v>
      </c>
      <c r="M7287" s="65">
        <f t="shared" si="1028"/>
        <v>0.18040763314336064</v>
      </c>
      <c r="N7287" s="65">
        <f t="shared" si="1029"/>
        <v>0.20518296422011248</v>
      </c>
      <c r="O7287" s="65">
        <f t="shared" si="1030"/>
        <v>0.21191897006865112</v>
      </c>
      <c r="P7287" s="65">
        <f t="shared" si="1031"/>
        <v>1.2063284289919369E-2</v>
      </c>
      <c r="Q7287" s="65">
        <f t="shared" si="1032"/>
        <v>3.4347054884188065E-2</v>
      </c>
      <c r="R7287" s="65">
        <f t="shared" si="1033"/>
        <v>0.15790342347034503</v>
      </c>
      <c r="S7287" s="65">
        <f t="shared" si="1034"/>
        <v>5.5699943353703207E-2</v>
      </c>
      <c r="T7287" s="66">
        <f>(L7287*'Football Field'!$F$4)+(M7287*'Football Field'!$F$5)+(N7287*'Football Field'!$F$6)+(O7287*'Football Field'!$F$7)+(P7287*'Football Field'!$F$8)+(Q7287*'Football Field'!$F$9)+(R7287*'Football Field'!$F$10)+(S7287*'Football Field'!$F$11)</f>
        <v>136930019.27797768</v>
      </c>
    </row>
    <row r="7288" spans="2:20" x14ac:dyDescent="0.3">
      <c r="B7288" s="62">
        <f t="shared" si="1026"/>
        <v>7261</v>
      </c>
      <c r="C7288" s="62">
        <v>9.2320037501688601E-3</v>
      </c>
      <c r="D7288" s="62">
        <v>9.2185453620216018E-2</v>
      </c>
      <c r="E7288" s="62">
        <v>0.24454853847758695</v>
      </c>
      <c r="F7288" s="62">
        <v>0.4546307570313991</v>
      </c>
      <c r="G7288" s="62">
        <v>0.42275459083724909</v>
      </c>
      <c r="H7288" s="62">
        <v>0.69380999849761404</v>
      </c>
      <c r="I7288" s="62">
        <v>0.48100601664590481</v>
      </c>
      <c r="J7288" s="62">
        <v>0.45260170601645977</v>
      </c>
      <c r="K7288" s="62"/>
      <c r="L7288" s="65">
        <f t="shared" si="1027"/>
        <v>3.2384256809551443E-3</v>
      </c>
      <c r="M7288" s="65">
        <f t="shared" si="1028"/>
        <v>3.2337047134404218E-2</v>
      </c>
      <c r="N7288" s="65">
        <f t="shared" si="1029"/>
        <v>8.578335631973498E-2</v>
      </c>
      <c r="O7288" s="65">
        <f t="shared" si="1030"/>
        <v>0.15947652955574593</v>
      </c>
      <c r="P7288" s="65">
        <f t="shared" si="1031"/>
        <v>0.14829492716399631</v>
      </c>
      <c r="Q7288" s="65">
        <f t="shared" si="1032"/>
        <v>0.24337643025730216</v>
      </c>
      <c r="R7288" s="65">
        <f t="shared" si="1033"/>
        <v>0.1687285099912946</v>
      </c>
      <c r="S7288" s="65">
        <f t="shared" si="1034"/>
        <v>0.15876477389656657</v>
      </c>
      <c r="T7288" s="66">
        <f>(L7288*'Football Field'!$F$4)+(M7288*'Football Field'!$F$5)+(N7288*'Football Field'!$F$6)+(O7288*'Football Field'!$F$7)+(P7288*'Football Field'!$F$8)+(Q7288*'Football Field'!$F$9)+(R7288*'Football Field'!$F$10)+(S7288*'Football Field'!$F$11)</f>
        <v>148042942.79087064</v>
      </c>
    </row>
    <row r="7289" spans="2:20" x14ac:dyDescent="0.3">
      <c r="B7289" s="62">
        <f t="shared" si="1026"/>
        <v>7262</v>
      </c>
      <c r="C7289" s="62">
        <v>0.90468325595259602</v>
      </c>
      <c r="D7289" s="62">
        <v>0.38049063741145273</v>
      </c>
      <c r="E7289" s="62">
        <v>0.57320065561958111</v>
      </c>
      <c r="F7289" s="62">
        <v>0.47577958829865719</v>
      </c>
      <c r="G7289" s="62">
        <v>0.78981322195463122</v>
      </c>
      <c r="H7289" s="62">
        <v>0.56676821630632468</v>
      </c>
      <c r="I7289" s="62">
        <v>0.75020122993007943</v>
      </c>
      <c r="J7289" s="62">
        <v>0.42056343709190824</v>
      </c>
      <c r="K7289" s="62"/>
      <c r="L7289" s="65">
        <f t="shared" si="1027"/>
        <v>0.18609137320030839</v>
      </c>
      <c r="M7289" s="65">
        <f t="shared" si="1028"/>
        <v>7.8266094503099765E-2</v>
      </c>
      <c r="N7289" s="65">
        <f t="shared" si="1029"/>
        <v>0.1179061250683235</v>
      </c>
      <c r="O7289" s="65">
        <f t="shared" si="1030"/>
        <v>9.7866823934910724E-2</v>
      </c>
      <c r="P7289" s="65">
        <f t="shared" si="1031"/>
        <v>0.16246285766672647</v>
      </c>
      <c r="Q7289" s="65">
        <f t="shared" si="1032"/>
        <v>0.11658298632671928</v>
      </c>
      <c r="R7289" s="65">
        <f t="shared" si="1033"/>
        <v>0.15431475727629018</v>
      </c>
      <c r="S7289" s="65">
        <f t="shared" si="1034"/>
        <v>8.6508982023621742E-2</v>
      </c>
      <c r="T7289" s="66">
        <f>(L7289*'Football Field'!$F$4)+(M7289*'Football Field'!$F$5)+(N7289*'Football Field'!$F$6)+(O7289*'Football Field'!$F$7)+(P7289*'Football Field'!$F$8)+(Q7289*'Football Field'!$F$9)+(R7289*'Football Field'!$F$10)+(S7289*'Football Field'!$F$11)</f>
        <v>146022564.18681049</v>
      </c>
    </row>
    <row r="7290" spans="2:20" x14ac:dyDescent="0.3">
      <c r="B7290" s="62">
        <f t="shared" si="1026"/>
        <v>7263</v>
      </c>
      <c r="C7290" s="62">
        <v>0.78364568949818247</v>
      </c>
      <c r="D7290" s="62">
        <v>1.8814436819939995E-2</v>
      </c>
      <c r="E7290" s="62">
        <v>0.62700666367676416</v>
      </c>
      <c r="F7290" s="62">
        <v>0.31541712662537524</v>
      </c>
      <c r="G7290" s="62">
        <v>0.14150752238295083</v>
      </c>
      <c r="H7290" s="62">
        <v>0.60457706244549025</v>
      </c>
      <c r="I7290" s="62">
        <v>0.47499105427498134</v>
      </c>
      <c r="J7290" s="62">
        <v>0.33021303943014368</v>
      </c>
      <c r="K7290" s="62"/>
      <c r="L7290" s="65">
        <f t="shared" si="1027"/>
        <v>0.23774413107199896</v>
      </c>
      <c r="M7290" s="65">
        <f t="shared" si="1028"/>
        <v>5.7079647005140984E-3</v>
      </c>
      <c r="N7290" s="65">
        <f t="shared" si="1029"/>
        <v>0.1902226432555795</v>
      </c>
      <c r="O7290" s="65">
        <f t="shared" si="1030"/>
        <v>9.5691932846330582E-2</v>
      </c>
      <c r="P7290" s="65">
        <f t="shared" si="1031"/>
        <v>4.2930859443161801E-2</v>
      </c>
      <c r="Q7290" s="65">
        <f t="shared" si="1032"/>
        <v>0.18341790212513903</v>
      </c>
      <c r="R7290" s="65">
        <f t="shared" si="1033"/>
        <v>0.14410381755291982</v>
      </c>
      <c r="S7290" s="65">
        <f t="shared" si="1034"/>
        <v>0.10018074900435642</v>
      </c>
      <c r="T7290" s="66">
        <f>(L7290*'Football Field'!$F$4)+(M7290*'Football Field'!$F$5)+(N7290*'Football Field'!$F$6)+(O7290*'Football Field'!$F$7)+(P7290*'Football Field'!$F$8)+(Q7290*'Football Field'!$F$9)+(R7290*'Football Field'!$F$10)+(S7290*'Football Field'!$F$11)</f>
        <v>136770931.08366406</v>
      </c>
    </row>
    <row r="7291" spans="2:20" x14ac:dyDescent="0.3">
      <c r="B7291" s="62">
        <f t="shared" si="1026"/>
        <v>7264</v>
      </c>
      <c r="C7291" s="62">
        <v>8.0595164718744838E-2</v>
      </c>
      <c r="D7291" s="62">
        <v>7.5117510801878562E-2</v>
      </c>
      <c r="E7291" s="62">
        <v>0.60101390233015695</v>
      </c>
      <c r="F7291" s="62">
        <v>0.14270864748118151</v>
      </c>
      <c r="G7291" s="62">
        <v>0.88380452892375372</v>
      </c>
      <c r="H7291" s="62">
        <v>0.34837945073300447</v>
      </c>
      <c r="I7291" s="62">
        <v>8.8989604107733822E-2</v>
      </c>
      <c r="J7291" s="62">
        <v>0.73622350031745232</v>
      </c>
      <c r="K7291" s="62"/>
      <c r="L7291" s="65">
        <f t="shared" si="1027"/>
        <v>2.725726598094437E-2</v>
      </c>
      <c r="M7291" s="65">
        <f t="shared" si="1028"/>
        <v>2.5404724699037165E-2</v>
      </c>
      <c r="N7291" s="65">
        <f t="shared" si="1029"/>
        <v>0.20326276211764205</v>
      </c>
      <c r="O7291" s="65">
        <f t="shared" si="1030"/>
        <v>4.8264031418632856E-2</v>
      </c>
      <c r="P7291" s="65">
        <f t="shared" si="1031"/>
        <v>0.29890248632291855</v>
      </c>
      <c r="Q7291" s="65">
        <f t="shared" si="1032"/>
        <v>0.11782184928913306</v>
      </c>
      <c r="R7291" s="65">
        <f t="shared" si="1033"/>
        <v>3.0096263431784898E-2</v>
      </c>
      <c r="S7291" s="65">
        <f t="shared" si="1034"/>
        <v>0.24899061673990711</v>
      </c>
      <c r="T7291" s="66">
        <f>(L7291*'Football Field'!$F$4)+(M7291*'Football Field'!$F$5)+(N7291*'Football Field'!$F$6)+(O7291*'Football Field'!$F$7)+(P7291*'Football Field'!$F$8)+(Q7291*'Football Field'!$F$9)+(R7291*'Football Field'!$F$10)+(S7291*'Football Field'!$F$11)</f>
        <v>144039575.02959126</v>
      </c>
    </row>
    <row r="7292" spans="2:20" x14ac:dyDescent="0.3">
      <c r="B7292" s="62">
        <f t="shared" si="1026"/>
        <v>7265</v>
      </c>
      <c r="C7292" s="62">
        <v>2.2677962003056717E-2</v>
      </c>
      <c r="D7292" s="62">
        <v>0.15272869172675196</v>
      </c>
      <c r="E7292" s="62">
        <v>8.6461703666451561E-2</v>
      </c>
      <c r="F7292" s="62">
        <v>0.26568095839470396</v>
      </c>
      <c r="G7292" s="62">
        <v>0.44704582861622444</v>
      </c>
      <c r="H7292" s="62">
        <v>0.87869427079282547</v>
      </c>
      <c r="I7292" s="62">
        <v>0.85171649786016757</v>
      </c>
      <c r="J7292" s="62">
        <v>0.70479377509300523</v>
      </c>
      <c r="K7292" s="62"/>
      <c r="L7292" s="65">
        <f t="shared" si="1027"/>
        <v>6.6508194255069384E-3</v>
      </c>
      <c r="M7292" s="65">
        <f t="shared" si="1028"/>
        <v>4.4791103787528576E-2</v>
      </c>
      <c r="N7292" s="65">
        <f t="shared" si="1029"/>
        <v>2.5356827841485574E-2</v>
      </c>
      <c r="O7292" s="65">
        <f t="shared" si="1030"/>
        <v>7.791688154520357E-2</v>
      </c>
      <c r="P7292" s="65">
        <f t="shared" si="1031"/>
        <v>0.13110618496723281</v>
      </c>
      <c r="Q7292" s="65">
        <f t="shared" si="1032"/>
        <v>0.25769674208303517</v>
      </c>
      <c r="R7292" s="65">
        <f t="shared" si="1033"/>
        <v>0.24978490696075861</v>
      </c>
      <c r="S7292" s="65">
        <f t="shared" si="1034"/>
        <v>0.20669653338924876</v>
      </c>
      <c r="T7292" s="66">
        <f>(L7292*'Football Field'!$F$4)+(M7292*'Football Field'!$F$5)+(N7292*'Football Field'!$F$6)+(O7292*'Football Field'!$F$7)+(P7292*'Football Field'!$F$8)+(Q7292*'Football Field'!$F$9)+(R7292*'Football Field'!$F$10)+(S7292*'Football Field'!$F$11)</f>
        <v>156038456.99722874</v>
      </c>
    </row>
    <row r="7293" spans="2:20" x14ac:dyDescent="0.3">
      <c r="B7293" s="62">
        <f t="shared" si="1026"/>
        <v>7266</v>
      </c>
      <c r="C7293" s="62">
        <v>0.67690492388601498</v>
      </c>
      <c r="D7293" s="62">
        <v>8.7215253368664092E-2</v>
      </c>
      <c r="E7293" s="62">
        <v>0.48857025071672322</v>
      </c>
      <c r="F7293" s="62">
        <v>0.34755592215316711</v>
      </c>
      <c r="G7293" s="62">
        <v>0.83945574876305917</v>
      </c>
      <c r="H7293" s="62">
        <v>0.5650472196641535</v>
      </c>
      <c r="I7293" s="62">
        <v>0.65035977446723292</v>
      </c>
      <c r="J7293" s="62">
        <v>0.7937390159773644</v>
      </c>
      <c r="K7293" s="62"/>
      <c r="L7293" s="65">
        <f t="shared" si="1027"/>
        <v>0.1521528510980607</v>
      </c>
      <c r="M7293" s="65">
        <f t="shared" si="1028"/>
        <v>1.9604007876173387E-2</v>
      </c>
      <c r="N7293" s="65">
        <f t="shared" si="1029"/>
        <v>0.10981949456281626</v>
      </c>
      <c r="O7293" s="65">
        <f t="shared" si="1030"/>
        <v>7.8122676620571943E-2</v>
      </c>
      <c r="P7293" s="65">
        <f t="shared" si="1031"/>
        <v>0.18869058421336687</v>
      </c>
      <c r="Q7293" s="65">
        <f t="shared" si="1032"/>
        <v>0.12700978001957977</v>
      </c>
      <c r="R7293" s="65">
        <f t="shared" si="1033"/>
        <v>0.14618610447771577</v>
      </c>
      <c r="S7293" s="65">
        <f t="shared" si="1034"/>
        <v>0.17841450113171542</v>
      </c>
      <c r="T7293" s="66">
        <f>(L7293*'Football Field'!$F$4)+(M7293*'Football Field'!$F$5)+(N7293*'Football Field'!$F$6)+(O7293*'Football Field'!$F$7)+(P7293*'Football Field'!$F$8)+(Q7293*'Football Field'!$F$9)+(R7293*'Football Field'!$F$10)+(S7293*'Football Field'!$F$11)</f>
        <v>147755132.81923229</v>
      </c>
    </row>
    <row r="7294" spans="2:20" x14ac:dyDescent="0.3">
      <c r="B7294" s="62">
        <f t="shared" si="1026"/>
        <v>7267</v>
      </c>
      <c r="C7294" s="62">
        <v>0.12403868882294911</v>
      </c>
      <c r="D7294" s="62">
        <v>0.47792247736686744</v>
      </c>
      <c r="E7294" s="62">
        <v>0.77905673518241136</v>
      </c>
      <c r="F7294" s="62">
        <v>0.7107165561309815</v>
      </c>
      <c r="G7294" s="62">
        <v>0.87800875559826586</v>
      </c>
      <c r="H7294" s="62">
        <v>9.0603076637598479E-2</v>
      </c>
      <c r="I7294" s="62">
        <v>0.72545282966451974</v>
      </c>
      <c r="J7294" s="62">
        <v>2.0150463346434888E-2</v>
      </c>
      <c r="K7294" s="62"/>
      <c r="L7294" s="65">
        <f t="shared" si="1027"/>
        <v>3.2590733567553896E-2</v>
      </c>
      <c r="M7294" s="65">
        <f t="shared" si="1028"/>
        <v>0.12557246673287237</v>
      </c>
      <c r="N7294" s="65">
        <f t="shared" si="1029"/>
        <v>0.20469444438081488</v>
      </c>
      <c r="O7294" s="65">
        <f t="shared" si="1030"/>
        <v>0.18673830030545119</v>
      </c>
      <c r="P7294" s="65">
        <f t="shared" si="1031"/>
        <v>0.23069374317981675</v>
      </c>
      <c r="Q7294" s="65">
        <f t="shared" si="1032"/>
        <v>2.3805642893496314E-2</v>
      </c>
      <c r="R7294" s="65">
        <f t="shared" si="1033"/>
        <v>0.19061020486255001</v>
      </c>
      <c r="S7294" s="65">
        <f t="shared" si="1034"/>
        <v>5.294464077444494E-3</v>
      </c>
      <c r="T7294" s="66">
        <f>(L7294*'Football Field'!$F$4)+(M7294*'Football Field'!$F$5)+(N7294*'Football Field'!$F$6)+(O7294*'Football Field'!$F$7)+(P7294*'Football Field'!$F$8)+(Q7294*'Football Field'!$F$9)+(R7294*'Football Field'!$F$10)+(S7294*'Football Field'!$F$11)</f>
        <v>159516186.95579278</v>
      </c>
    </row>
    <row r="7295" spans="2:20" x14ac:dyDescent="0.3">
      <c r="B7295" s="62">
        <f t="shared" si="1026"/>
        <v>7268</v>
      </c>
      <c r="C7295" s="62">
        <v>5.2242264425562679E-3</v>
      </c>
      <c r="D7295" s="62">
        <v>0.70849752625572771</v>
      </c>
      <c r="E7295" s="62">
        <v>0.16112546758042479</v>
      </c>
      <c r="F7295" s="62">
        <v>0.42234446470402509</v>
      </c>
      <c r="G7295" s="62">
        <v>0.21233021913046513</v>
      </c>
      <c r="H7295" s="62">
        <v>0.44472289362262263</v>
      </c>
      <c r="I7295" s="62">
        <v>0.95493038293013277</v>
      </c>
      <c r="J7295" s="62">
        <v>0.31974122787300563</v>
      </c>
      <c r="K7295" s="62"/>
      <c r="L7295" s="65">
        <f t="shared" si="1027"/>
        <v>1.6179503528616147E-3</v>
      </c>
      <c r="M7295" s="65">
        <f t="shared" si="1028"/>
        <v>0.21942269065315106</v>
      </c>
      <c r="N7295" s="65">
        <f t="shared" si="1029"/>
        <v>4.990078626821183E-2</v>
      </c>
      <c r="O7295" s="65">
        <f t="shared" si="1030"/>
        <v>0.13080068086839391</v>
      </c>
      <c r="P7295" s="65">
        <f t="shared" si="1031"/>
        <v>6.575897058497765E-2</v>
      </c>
      <c r="Q7295" s="65">
        <f t="shared" si="1032"/>
        <v>0.13773131210412895</v>
      </c>
      <c r="R7295" s="65">
        <f t="shared" si="1033"/>
        <v>0.29574329654517922</v>
      </c>
      <c r="S7295" s="65">
        <f t="shared" si="1034"/>
        <v>9.9024312623095787E-2</v>
      </c>
      <c r="T7295" s="66">
        <f>(L7295*'Football Field'!$F$4)+(M7295*'Football Field'!$F$5)+(N7295*'Football Field'!$F$6)+(O7295*'Football Field'!$F$7)+(P7295*'Football Field'!$F$8)+(Q7295*'Football Field'!$F$9)+(R7295*'Football Field'!$F$10)+(S7295*'Football Field'!$F$11)</f>
        <v>156711579.01980549</v>
      </c>
    </row>
    <row r="7296" spans="2:20" x14ac:dyDescent="0.3">
      <c r="B7296" s="62">
        <f t="shared" si="1026"/>
        <v>7269</v>
      </c>
      <c r="C7296" s="62">
        <v>0.25645626198647198</v>
      </c>
      <c r="D7296" s="62">
        <v>9.747220653546651E-2</v>
      </c>
      <c r="E7296" s="62">
        <v>0.49982003203425873</v>
      </c>
      <c r="F7296" s="62">
        <v>0.60902035497191531</v>
      </c>
      <c r="G7296" s="62">
        <v>0.21186820383015015</v>
      </c>
      <c r="H7296" s="62">
        <v>0.43277764897692794</v>
      </c>
      <c r="I7296" s="62">
        <v>0.25163427955185858</v>
      </c>
      <c r="J7296" s="62">
        <v>0.50119831955702221</v>
      </c>
      <c r="K7296" s="62"/>
      <c r="L7296" s="65">
        <f t="shared" si="1027"/>
        <v>8.9662268475533449E-2</v>
      </c>
      <c r="M7296" s="65">
        <f t="shared" si="1028"/>
        <v>3.4078244311876678E-2</v>
      </c>
      <c r="N7296" s="65">
        <f t="shared" si="1029"/>
        <v>0.17474713837975778</v>
      </c>
      <c r="O7296" s="65">
        <f t="shared" si="1030"/>
        <v>0.21292576812742056</v>
      </c>
      <c r="P7296" s="65">
        <f t="shared" si="1031"/>
        <v>7.4073386339266037E-2</v>
      </c>
      <c r="Q7296" s="65">
        <f t="shared" si="1032"/>
        <v>0.1513077725309214</v>
      </c>
      <c r="R7296" s="65">
        <f t="shared" si="1033"/>
        <v>8.7976406409668126E-2</v>
      </c>
      <c r="S7296" s="65">
        <f t="shared" si="1034"/>
        <v>0.175229015425556</v>
      </c>
      <c r="T7296" s="66">
        <f>(L7296*'Football Field'!$F$4)+(M7296*'Football Field'!$F$5)+(N7296*'Football Field'!$F$6)+(O7296*'Football Field'!$F$7)+(P7296*'Football Field'!$F$8)+(Q7296*'Football Field'!$F$9)+(R7296*'Football Field'!$F$10)+(S7296*'Football Field'!$F$11)</f>
        <v>133164727.4738521</v>
      </c>
    </row>
    <row r="7297" spans="2:20" x14ac:dyDescent="0.3">
      <c r="B7297" s="62">
        <f t="shared" si="1026"/>
        <v>7270</v>
      </c>
      <c r="C7297" s="62">
        <v>0.69316262033150799</v>
      </c>
      <c r="D7297" s="62">
        <v>0.72217393619889592</v>
      </c>
      <c r="E7297" s="62">
        <v>7.0528622187703283E-2</v>
      </c>
      <c r="F7297" s="62">
        <v>2.6742275700908369E-2</v>
      </c>
      <c r="G7297" s="62">
        <v>0.65188349023394021</v>
      </c>
      <c r="H7297" s="62">
        <v>0.75678602940573725</v>
      </c>
      <c r="I7297" s="62">
        <v>0.63015691272564378</v>
      </c>
      <c r="J7297" s="62">
        <v>0.51506034933775802</v>
      </c>
      <c r="K7297" s="62"/>
      <c r="L7297" s="65">
        <f t="shared" si="1027"/>
        <v>0.17045705221324112</v>
      </c>
      <c r="M7297" s="65">
        <f t="shared" si="1028"/>
        <v>0.1775912848428326</v>
      </c>
      <c r="N7297" s="65">
        <f t="shared" si="1029"/>
        <v>1.734383921196973E-2</v>
      </c>
      <c r="O7297" s="65">
        <f t="shared" si="1030"/>
        <v>6.5762482738474098E-3</v>
      </c>
      <c r="P7297" s="65">
        <f t="shared" si="1031"/>
        <v>0.16030601603793043</v>
      </c>
      <c r="Q7297" s="65">
        <f t="shared" si="1032"/>
        <v>0.18610281620057731</v>
      </c>
      <c r="R7297" s="65">
        <f t="shared" si="1033"/>
        <v>0.15496318847031648</v>
      </c>
      <c r="S7297" s="65">
        <f t="shared" si="1034"/>
        <v>0.12665955474928492</v>
      </c>
      <c r="T7297" s="66">
        <f>(L7297*'Football Field'!$F$4)+(M7297*'Football Field'!$F$5)+(N7297*'Football Field'!$F$6)+(O7297*'Football Field'!$F$7)+(P7297*'Football Field'!$F$8)+(Q7297*'Football Field'!$F$9)+(R7297*'Football Field'!$F$10)+(S7297*'Football Field'!$F$11)</f>
        <v>142723187.27272233</v>
      </c>
    </row>
    <row r="7298" spans="2:20" x14ac:dyDescent="0.3">
      <c r="B7298" s="62">
        <f t="shared" si="1026"/>
        <v>7271</v>
      </c>
      <c r="C7298" s="62">
        <v>0.18994328181468478</v>
      </c>
      <c r="D7298" s="62">
        <v>0.65828395116867089</v>
      </c>
      <c r="E7298" s="62">
        <v>4.8479555843682354E-2</v>
      </c>
      <c r="F7298" s="62">
        <v>0.70870068360145133</v>
      </c>
      <c r="G7298" s="62">
        <v>9.7203151472366689E-2</v>
      </c>
      <c r="H7298" s="62">
        <v>1.3669562224721821E-2</v>
      </c>
      <c r="I7298" s="62">
        <v>0.64805229978812307</v>
      </c>
      <c r="J7298" s="62">
        <v>0.19292566651057408</v>
      </c>
      <c r="K7298" s="62"/>
      <c r="L7298" s="65">
        <f t="shared" si="1027"/>
        <v>7.427614675296626E-2</v>
      </c>
      <c r="M7298" s="65">
        <f t="shared" si="1028"/>
        <v>0.25741787177200676</v>
      </c>
      <c r="N7298" s="65">
        <f t="shared" si="1029"/>
        <v>1.8957630772522459E-2</v>
      </c>
      <c r="O7298" s="65">
        <f t="shared" si="1030"/>
        <v>0.2771330234804823</v>
      </c>
      <c r="P7298" s="65">
        <f t="shared" si="1031"/>
        <v>3.8010691795123751E-2</v>
      </c>
      <c r="Q7298" s="65">
        <f t="shared" si="1032"/>
        <v>5.3453978479893038E-3</v>
      </c>
      <c r="R7298" s="65">
        <f t="shared" si="1033"/>
        <v>0.25341684771784617</v>
      </c>
      <c r="S7298" s="65">
        <f t="shared" si="1034"/>
        <v>7.5442389861063108E-2</v>
      </c>
      <c r="T7298" s="66">
        <f>(L7298*'Football Field'!$F$4)+(M7298*'Football Field'!$F$5)+(N7298*'Football Field'!$F$6)+(O7298*'Football Field'!$F$7)+(P7298*'Football Field'!$F$8)+(Q7298*'Football Field'!$F$9)+(R7298*'Football Field'!$F$10)+(S7298*'Football Field'!$F$11)</f>
        <v>148139768.77554443</v>
      </c>
    </row>
    <row r="7299" spans="2:20" x14ac:dyDescent="0.3">
      <c r="B7299" s="62">
        <f t="shared" si="1026"/>
        <v>7272</v>
      </c>
      <c r="C7299" s="62">
        <v>0.29771725023263285</v>
      </c>
      <c r="D7299" s="62">
        <v>0.63779829364701413</v>
      </c>
      <c r="E7299" s="62">
        <v>9.3657848146765366E-3</v>
      </c>
      <c r="F7299" s="62">
        <v>0.62261258200260716</v>
      </c>
      <c r="G7299" s="62">
        <v>0.3747632358618026</v>
      </c>
      <c r="H7299" s="62">
        <v>5.7938650786089285E-2</v>
      </c>
      <c r="I7299" s="62">
        <v>0.60824699478758992</v>
      </c>
      <c r="J7299" s="62">
        <v>0.8716340730446589</v>
      </c>
      <c r="K7299" s="62"/>
      <c r="L7299" s="65">
        <f t="shared" si="1027"/>
        <v>8.5549044393731954E-2</v>
      </c>
      <c r="M7299" s="65">
        <f t="shared" si="1028"/>
        <v>0.18327132369662816</v>
      </c>
      <c r="N7299" s="65">
        <f t="shared" si="1029"/>
        <v>2.6912580317963726E-3</v>
      </c>
      <c r="O7299" s="65">
        <f t="shared" si="1030"/>
        <v>0.17890770983615262</v>
      </c>
      <c r="P7299" s="65">
        <f t="shared" si="1031"/>
        <v>0.10768820643354786</v>
      </c>
      <c r="Q7299" s="65">
        <f t="shared" si="1032"/>
        <v>1.6648669851475041E-2</v>
      </c>
      <c r="R7299" s="65">
        <f t="shared" si="1033"/>
        <v>0.17477975870991039</v>
      </c>
      <c r="S7299" s="65">
        <f t="shared" si="1034"/>
        <v>0.25046402904675752</v>
      </c>
      <c r="T7299" s="66">
        <f>(L7299*'Football Field'!$F$4)+(M7299*'Football Field'!$F$5)+(N7299*'Football Field'!$F$6)+(O7299*'Football Field'!$F$7)+(P7299*'Football Field'!$F$8)+(Q7299*'Football Field'!$F$9)+(R7299*'Football Field'!$F$10)+(S7299*'Football Field'!$F$11)</f>
        <v>143352076.83602598</v>
      </c>
    </row>
    <row r="7300" spans="2:20" x14ac:dyDescent="0.3">
      <c r="B7300" s="62">
        <f t="shared" si="1026"/>
        <v>7273</v>
      </c>
      <c r="C7300" s="62">
        <v>0.73099683946578664</v>
      </c>
      <c r="D7300" s="62">
        <v>0.56126686495733813</v>
      </c>
      <c r="E7300" s="62">
        <v>0.27070915366910075</v>
      </c>
      <c r="F7300" s="62">
        <v>0.33311364595054671</v>
      </c>
      <c r="G7300" s="62">
        <v>0.4493247948912773</v>
      </c>
      <c r="H7300" s="62">
        <v>6.2808411413217469E-2</v>
      </c>
      <c r="I7300" s="62">
        <v>0.12025113613203375</v>
      </c>
      <c r="J7300" s="62">
        <v>0.23645139720340302</v>
      </c>
      <c r="K7300" s="62"/>
      <c r="L7300" s="65">
        <f t="shared" si="1027"/>
        <v>0.26438242201420625</v>
      </c>
      <c r="M7300" s="65">
        <f t="shared" si="1028"/>
        <v>0.20299553314373345</v>
      </c>
      <c r="N7300" s="65">
        <f t="shared" si="1029"/>
        <v>9.7908414707725405E-2</v>
      </c>
      <c r="O7300" s="65">
        <f t="shared" si="1030"/>
        <v>0.12047848604482278</v>
      </c>
      <c r="P7300" s="65">
        <f t="shared" si="1031"/>
        <v>0.1625090166343357</v>
      </c>
      <c r="Q7300" s="65">
        <f t="shared" si="1032"/>
        <v>2.2716158313935291E-2</v>
      </c>
      <c r="R7300" s="65">
        <f t="shared" si="1033"/>
        <v>4.3491688204535819E-2</v>
      </c>
      <c r="S7300" s="65">
        <f t="shared" si="1034"/>
        <v>8.5518280936705313E-2</v>
      </c>
      <c r="T7300" s="66">
        <f>(L7300*'Football Field'!$F$4)+(M7300*'Football Field'!$F$5)+(N7300*'Football Field'!$F$6)+(O7300*'Football Field'!$F$7)+(P7300*'Football Field'!$F$8)+(Q7300*'Football Field'!$F$9)+(R7300*'Football Field'!$F$10)+(S7300*'Football Field'!$F$11)</f>
        <v>129499576.41446032</v>
      </c>
    </row>
    <row r="7301" spans="2:20" x14ac:dyDescent="0.3">
      <c r="B7301" s="62">
        <f t="shared" si="1026"/>
        <v>7274</v>
      </c>
      <c r="C7301" s="62">
        <v>0.37950288957486356</v>
      </c>
      <c r="D7301" s="62">
        <v>0.71140532220320363</v>
      </c>
      <c r="E7301" s="62">
        <v>0.67088562859196266</v>
      </c>
      <c r="F7301" s="62">
        <v>0.95934508199856883</v>
      </c>
      <c r="G7301" s="62">
        <v>0.11997401354420301</v>
      </c>
      <c r="H7301" s="62">
        <v>0.78581624853536591</v>
      </c>
      <c r="I7301" s="62">
        <v>0.27372325821281684</v>
      </c>
      <c r="J7301" s="62">
        <v>0.93634658307117902</v>
      </c>
      <c r="K7301" s="62"/>
      <c r="L7301" s="65">
        <f t="shared" si="1027"/>
        <v>7.845833492129331E-2</v>
      </c>
      <c r="M7301" s="65">
        <f t="shared" si="1028"/>
        <v>0.14707576297175709</v>
      </c>
      <c r="N7301" s="65">
        <f t="shared" si="1029"/>
        <v>0.13869873138756991</v>
      </c>
      <c r="O7301" s="65">
        <f t="shared" si="1030"/>
        <v>0.19833476849901893</v>
      </c>
      <c r="P7301" s="65">
        <f t="shared" si="1031"/>
        <v>2.4803398327342616E-2</v>
      </c>
      <c r="Q7301" s="65">
        <f t="shared" si="1032"/>
        <v>0.16245945975075302</v>
      </c>
      <c r="R7301" s="65">
        <f t="shared" si="1033"/>
        <v>5.6589479707696261E-2</v>
      </c>
      <c r="S7301" s="65">
        <f t="shared" si="1034"/>
        <v>0.19358006443456885</v>
      </c>
      <c r="T7301" s="66">
        <f>(L7301*'Football Field'!$F$4)+(M7301*'Football Field'!$F$5)+(N7301*'Football Field'!$F$6)+(O7301*'Football Field'!$F$7)+(P7301*'Football Field'!$F$8)+(Q7301*'Football Field'!$F$9)+(R7301*'Football Field'!$F$10)+(S7301*'Football Field'!$F$11)</f>
        <v>123556331.28343919</v>
      </c>
    </row>
    <row r="7302" spans="2:20" x14ac:dyDescent="0.3">
      <c r="B7302" s="62">
        <f t="shared" si="1026"/>
        <v>7275</v>
      </c>
      <c r="C7302" s="62">
        <v>0.5499324337847814</v>
      </c>
      <c r="D7302" s="62">
        <v>0.83961988364443951</v>
      </c>
      <c r="E7302" s="62">
        <v>0.88292394479740866</v>
      </c>
      <c r="F7302" s="62">
        <v>0.49181228637309515</v>
      </c>
      <c r="G7302" s="62">
        <v>0.2232432478008245</v>
      </c>
      <c r="H7302" s="62">
        <v>0.96069745406599183</v>
      </c>
      <c r="I7302" s="62">
        <v>0.76277748740502105</v>
      </c>
      <c r="J7302" s="62">
        <v>0.51458046856565509</v>
      </c>
      <c r="K7302" s="62"/>
      <c r="L7302" s="65">
        <f t="shared" si="1027"/>
        <v>0.10523839944864742</v>
      </c>
      <c r="M7302" s="65">
        <f t="shared" si="1028"/>
        <v>0.16067474342599075</v>
      </c>
      <c r="N7302" s="65">
        <f t="shared" si="1029"/>
        <v>0.16896167070176646</v>
      </c>
      <c r="O7302" s="65">
        <f t="shared" si="1030"/>
        <v>9.4116176219822517E-2</v>
      </c>
      <c r="P7302" s="65">
        <f t="shared" si="1031"/>
        <v>4.2721179263034592E-2</v>
      </c>
      <c r="Q7302" s="65">
        <f t="shared" si="1032"/>
        <v>0.18384488022370815</v>
      </c>
      <c r="R7302" s="65">
        <f t="shared" si="1033"/>
        <v>0.14596971732963951</v>
      </c>
      <c r="S7302" s="65">
        <f t="shared" si="1034"/>
        <v>9.847323338739071E-2</v>
      </c>
      <c r="T7302" s="66">
        <f>(L7302*'Football Field'!$F$4)+(M7302*'Football Field'!$F$5)+(N7302*'Football Field'!$F$6)+(O7302*'Football Field'!$F$7)+(P7302*'Football Field'!$F$8)+(Q7302*'Football Field'!$F$9)+(R7302*'Football Field'!$F$10)+(S7302*'Football Field'!$F$11)</f>
        <v>136573749.3846615</v>
      </c>
    </row>
    <row r="7303" spans="2:20" x14ac:dyDescent="0.3">
      <c r="B7303" s="62">
        <f t="shared" si="1026"/>
        <v>7276</v>
      </c>
      <c r="C7303" s="62">
        <v>0.82406611121444195</v>
      </c>
      <c r="D7303" s="62">
        <v>0.74265117055673313</v>
      </c>
      <c r="E7303" s="62">
        <v>0.6404214012064553</v>
      </c>
      <c r="F7303" s="62">
        <v>0.62920608680944434</v>
      </c>
      <c r="G7303" s="62">
        <v>0.62112779523671702</v>
      </c>
      <c r="H7303" s="62">
        <v>0.47334088242530026</v>
      </c>
      <c r="I7303" s="62">
        <v>0.77829228889037272</v>
      </c>
      <c r="J7303" s="62">
        <v>0.6914951827305138</v>
      </c>
      <c r="K7303" s="62"/>
      <c r="L7303" s="65">
        <f t="shared" si="1027"/>
        <v>0.15258785523377497</v>
      </c>
      <c r="M7303" s="65">
        <f t="shared" si="1028"/>
        <v>0.13751269195514318</v>
      </c>
      <c r="N7303" s="65">
        <f t="shared" si="1029"/>
        <v>0.11858335966745351</v>
      </c>
      <c r="O7303" s="65">
        <f t="shared" si="1030"/>
        <v>0.11650668068948854</v>
      </c>
      <c r="P7303" s="65">
        <f t="shared" si="1031"/>
        <v>0.11501086722469386</v>
      </c>
      <c r="Q7303" s="65">
        <f t="shared" si="1032"/>
        <v>8.7645965609844181E-2</v>
      </c>
      <c r="R7303" s="65">
        <f t="shared" si="1033"/>
        <v>0.14411216465600277</v>
      </c>
      <c r="S7303" s="65">
        <f t="shared" si="1034"/>
        <v>0.12804041496359891</v>
      </c>
      <c r="T7303" s="66">
        <f>(L7303*'Football Field'!$F$4)+(M7303*'Football Field'!$F$5)+(N7303*'Football Field'!$F$6)+(O7303*'Football Field'!$F$7)+(P7303*'Football Field'!$F$8)+(Q7303*'Football Field'!$F$9)+(R7303*'Football Field'!$F$10)+(S7303*'Football Field'!$F$11)</f>
        <v>141159958.45385343</v>
      </c>
    </row>
    <row r="7304" spans="2:20" x14ac:dyDescent="0.3">
      <c r="B7304" s="62">
        <f t="shared" si="1026"/>
        <v>7277</v>
      </c>
      <c r="C7304" s="62">
        <v>0.62027865036056828</v>
      </c>
      <c r="D7304" s="62">
        <v>0.13512455361592046</v>
      </c>
      <c r="E7304" s="62">
        <v>7.0424832343703669E-2</v>
      </c>
      <c r="F7304" s="62">
        <v>0.22039763867243944</v>
      </c>
      <c r="G7304" s="62">
        <v>0.79131599202959535</v>
      </c>
      <c r="H7304" s="62">
        <v>0.20705235200897787</v>
      </c>
      <c r="I7304" s="62">
        <v>0.21199978002308795</v>
      </c>
      <c r="J7304" s="62">
        <v>0.30168449950134602</v>
      </c>
      <c r="K7304" s="62"/>
      <c r="L7304" s="65">
        <f t="shared" si="1027"/>
        <v>0.24245941135910321</v>
      </c>
      <c r="M7304" s="65">
        <f t="shared" si="1028"/>
        <v>5.2818551325010073E-2</v>
      </c>
      <c r="N7304" s="65">
        <f t="shared" si="1029"/>
        <v>2.7528213948992318E-2</v>
      </c>
      <c r="O7304" s="65">
        <f t="shared" si="1030"/>
        <v>8.6150767411376727E-2</v>
      </c>
      <c r="P7304" s="65">
        <f t="shared" si="1031"/>
        <v>0.30931583654380335</v>
      </c>
      <c r="Q7304" s="65">
        <f t="shared" si="1032"/>
        <v>8.0934256498159787E-2</v>
      </c>
      <c r="R7304" s="65">
        <f t="shared" si="1033"/>
        <v>8.2868146183618679E-2</v>
      </c>
      <c r="S7304" s="65">
        <f t="shared" si="1034"/>
        <v>0.11792481672993592</v>
      </c>
      <c r="T7304" s="66">
        <f>(L7304*'Football Field'!$F$4)+(M7304*'Football Field'!$F$5)+(N7304*'Football Field'!$F$6)+(O7304*'Football Field'!$F$7)+(P7304*'Football Field'!$F$8)+(Q7304*'Football Field'!$F$9)+(R7304*'Football Field'!$F$10)+(S7304*'Football Field'!$F$11)</f>
        <v>145751235.48759228</v>
      </c>
    </row>
    <row r="7305" spans="2:20" x14ac:dyDescent="0.3">
      <c r="B7305" s="62">
        <f t="shared" si="1026"/>
        <v>7278</v>
      </c>
      <c r="C7305" s="62">
        <v>0.64272006522331671</v>
      </c>
      <c r="D7305" s="62">
        <v>9.0463408731016659E-2</v>
      </c>
      <c r="E7305" s="62">
        <v>0.75795662408575049</v>
      </c>
      <c r="F7305" s="62">
        <v>0.50364022678001774</v>
      </c>
      <c r="G7305" s="62">
        <v>0.7040788725167737</v>
      </c>
      <c r="H7305" s="62">
        <v>0.84431816845353969</v>
      </c>
      <c r="I7305" s="62">
        <v>0.77333304622812316</v>
      </c>
      <c r="J7305" s="62">
        <v>0.40132645683385582</v>
      </c>
      <c r="K7305" s="62"/>
      <c r="L7305" s="65">
        <f t="shared" si="1027"/>
        <v>0.13623193914707299</v>
      </c>
      <c r="M7305" s="65">
        <f t="shared" si="1028"/>
        <v>1.9174764038210956E-2</v>
      </c>
      <c r="N7305" s="65">
        <f t="shared" si="1029"/>
        <v>0.16065765840481938</v>
      </c>
      <c r="O7305" s="65">
        <f t="shared" si="1030"/>
        <v>0.10675236146995634</v>
      </c>
      <c r="P7305" s="65">
        <f t="shared" si="1031"/>
        <v>0.14923764684725943</v>
      </c>
      <c r="Q7305" s="65">
        <f t="shared" si="1032"/>
        <v>0.17896298492807336</v>
      </c>
      <c r="R7305" s="65">
        <f t="shared" si="1033"/>
        <v>0.16391686862547988</v>
      </c>
      <c r="S7305" s="65">
        <f t="shared" si="1034"/>
        <v>8.5065776539127738E-2</v>
      </c>
      <c r="T7305" s="66">
        <f>(L7305*'Football Field'!$F$4)+(M7305*'Football Field'!$F$5)+(N7305*'Football Field'!$F$6)+(O7305*'Football Field'!$F$7)+(P7305*'Football Field'!$F$8)+(Q7305*'Football Field'!$F$9)+(R7305*'Football Field'!$F$10)+(S7305*'Football Field'!$F$11)</f>
        <v>147869685.09057826</v>
      </c>
    </row>
    <row r="7306" spans="2:20" x14ac:dyDescent="0.3">
      <c r="B7306" s="62">
        <f t="shared" si="1026"/>
        <v>7279</v>
      </c>
      <c r="C7306" s="62">
        <v>0.58901916690314471</v>
      </c>
      <c r="D7306" s="62">
        <v>6.0105384915365212E-2</v>
      </c>
      <c r="E7306" s="62">
        <v>0.39665140855385239</v>
      </c>
      <c r="F7306" s="62">
        <v>0.13843866911943858</v>
      </c>
      <c r="G7306" s="62">
        <v>0.37329510030453372</v>
      </c>
      <c r="H7306" s="62">
        <v>0.29038728371134603</v>
      </c>
      <c r="I7306" s="62">
        <v>0.78714795588915398</v>
      </c>
      <c r="J7306" s="62">
        <v>8.300541279264062E-2</v>
      </c>
      <c r="K7306" s="62"/>
      <c r="L7306" s="65">
        <f t="shared" si="1027"/>
        <v>0.21670649328754207</v>
      </c>
      <c r="M7306" s="65">
        <f t="shared" si="1028"/>
        <v>2.2113418246113754E-2</v>
      </c>
      <c r="N7306" s="65">
        <f t="shared" si="1029"/>
        <v>0.14593232382776405</v>
      </c>
      <c r="O7306" s="65">
        <f t="shared" si="1030"/>
        <v>5.0933076894594524E-2</v>
      </c>
      <c r="P7306" s="65">
        <f t="shared" si="1031"/>
        <v>0.13733928655282421</v>
      </c>
      <c r="Q7306" s="65">
        <f t="shared" si="1032"/>
        <v>0.10683660818583866</v>
      </c>
      <c r="R7306" s="65">
        <f t="shared" si="1033"/>
        <v>0.28960020794577085</v>
      </c>
      <c r="S7306" s="65">
        <f t="shared" si="1034"/>
        <v>3.0538585059551815E-2</v>
      </c>
      <c r="T7306" s="66">
        <f>(L7306*'Football Field'!$F$4)+(M7306*'Football Field'!$F$5)+(N7306*'Football Field'!$F$6)+(O7306*'Football Field'!$F$7)+(P7306*'Football Field'!$F$8)+(Q7306*'Football Field'!$F$9)+(R7306*'Football Field'!$F$10)+(S7306*'Football Field'!$F$11)</f>
        <v>162739447.27879167</v>
      </c>
    </row>
    <row r="7307" spans="2:20" x14ac:dyDescent="0.3">
      <c r="B7307" s="62">
        <f t="shared" si="1026"/>
        <v>7280</v>
      </c>
      <c r="C7307" s="62">
        <v>0.587400302978758</v>
      </c>
      <c r="D7307" s="62">
        <v>6.6050842219474992E-2</v>
      </c>
      <c r="E7307" s="62">
        <v>0.3120632713168735</v>
      </c>
      <c r="F7307" s="62">
        <v>0.19807464911195616</v>
      </c>
      <c r="G7307" s="62">
        <v>0.40897611103551557</v>
      </c>
      <c r="H7307" s="62">
        <v>0.37402376749918198</v>
      </c>
      <c r="I7307" s="62">
        <v>0.351877648148613</v>
      </c>
      <c r="J7307" s="62">
        <v>0.13136922342751667</v>
      </c>
      <c r="K7307" s="62"/>
      <c r="L7307" s="65">
        <f t="shared" si="1027"/>
        <v>0.24174485336589577</v>
      </c>
      <c r="M7307" s="65">
        <f t="shared" si="1028"/>
        <v>2.7183253202404844E-2</v>
      </c>
      <c r="N7307" s="65">
        <f t="shared" si="1029"/>
        <v>0.12842977673456774</v>
      </c>
      <c r="O7307" s="65">
        <f t="shared" si="1030"/>
        <v>8.1517709068670147E-2</v>
      </c>
      <c r="P7307" s="65">
        <f t="shared" si="1031"/>
        <v>0.16831429859853231</v>
      </c>
      <c r="Q7307" s="65">
        <f t="shared" si="1032"/>
        <v>0.15392964622410044</v>
      </c>
      <c r="R7307" s="65">
        <f t="shared" si="1033"/>
        <v>0.14481540105283003</v>
      </c>
      <c r="S7307" s="65">
        <f t="shared" si="1034"/>
        <v>5.4065061752998557E-2</v>
      </c>
      <c r="T7307" s="66">
        <f>(L7307*'Football Field'!$F$4)+(M7307*'Football Field'!$F$5)+(N7307*'Football Field'!$F$6)+(O7307*'Football Field'!$F$7)+(P7307*'Football Field'!$F$8)+(Q7307*'Football Field'!$F$9)+(R7307*'Football Field'!$F$10)+(S7307*'Football Field'!$F$11)</f>
        <v>144986903.88242379</v>
      </c>
    </row>
    <row r="7308" spans="2:20" x14ac:dyDescent="0.3">
      <c r="B7308" s="62">
        <f t="shared" si="1026"/>
        <v>7281</v>
      </c>
      <c r="C7308" s="62">
        <v>0.71451302718481524</v>
      </c>
      <c r="D7308" s="62">
        <v>0.93492557010340327</v>
      </c>
      <c r="E7308" s="62">
        <v>0.43957534219042538</v>
      </c>
      <c r="F7308" s="62">
        <v>0.91720021233373694</v>
      </c>
      <c r="G7308" s="62">
        <v>0.81830436414490071</v>
      </c>
      <c r="H7308" s="62">
        <v>5.8369907085054185E-2</v>
      </c>
      <c r="I7308" s="62">
        <v>0.24328682639186194</v>
      </c>
      <c r="J7308" s="62">
        <v>0.8280696899901131</v>
      </c>
      <c r="K7308" s="62"/>
      <c r="L7308" s="65">
        <f t="shared" si="1027"/>
        <v>0.14422238624072603</v>
      </c>
      <c r="M7308" s="65">
        <f t="shared" si="1028"/>
        <v>0.188712020001991</v>
      </c>
      <c r="N7308" s="65">
        <f t="shared" si="1029"/>
        <v>8.8727010385058702E-2</v>
      </c>
      <c r="O7308" s="65">
        <f t="shared" si="1030"/>
        <v>0.18513420784566956</v>
      </c>
      <c r="P7308" s="65">
        <f t="shared" si="1031"/>
        <v>0.16517236716196529</v>
      </c>
      <c r="Q7308" s="65">
        <f t="shared" si="1032"/>
        <v>1.1781796782101943E-2</v>
      </c>
      <c r="R7308" s="65">
        <f t="shared" si="1033"/>
        <v>4.9106741666295604E-2</v>
      </c>
      <c r="S7308" s="65">
        <f t="shared" si="1034"/>
        <v>0.16714346991619186</v>
      </c>
      <c r="T7308" s="66">
        <f>(L7308*'Football Field'!$F$4)+(M7308*'Football Field'!$F$5)+(N7308*'Football Field'!$F$6)+(O7308*'Football Field'!$F$7)+(P7308*'Football Field'!$F$8)+(Q7308*'Football Field'!$F$9)+(R7308*'Football Field'!$F$10)+(S7308*'Football Field'!$F$11)</f>
        <v>131972298.26663804</v>
      </c>
    </row>
    <row r="7309" spans="2:20" x14ac:dyDescent="0.3">
      <c r="B7309" s="62">
        <f t="shared" si="1026"/>
        <v>7282</v>
      </c>
      <c r="C7309" s="62">
        <v>0.80507063942365209</v>
      </c>
      <c r="D7309" s="62">
        <v>0.17960077563038745</v>
      </c>
      <c r="E7309" s="62">
        <v>0.68245909044542685</v>
      </c>
      <c r="F7309" s="62">
        <v>0.47899585298709768</v>
      </c>
      <c r="G7309" s="62">
        <v>9.9793365443064386E-2</v>
      </c>
      <c r="H7309" s="62">
        <v>0.70463536928087844</v>
      </c>
      <c r="I7309" s="62">
        <v>0.31751468308845177</v>
      </c>
      <c r="J7309" s="62">
        <v>0.69086609746026895</v>
      </c>
      <c r="K7309" s="62"/>
      <c r="L7309" s="65">
        <f t="shared" si="1027"/>
        <v>0.20335531190587161</v>
      </c>
      <c r="M7309" s="65">
        <f t="shared" si="1028"/>
        <v>4.5365921893512927E-2</v>
      </c>
      <c r="N7309" s="65">
        <f t="shared" si="1029"/>
        <v>0.1723844770936879</v>
      </c>
      <c r="O7309" s="65">
        <f t="shared" si="1030"/>
        <v>0.12099106130058751</v>
      </c>
      <c r="P7309" s="65">
        <f t="shared" si="1031"/>
        <v>2.5207118434152635E-2</v>
      </c>
      <c r="Q7309" s="65">
        <f t="shared" si="1032"/>
        <v>0.17798605275507742</v>
      </c>
      <c r="R7309" s="65">
        <f t="shared" si="1033"/>
        <v>8.0202027315727675E-2</v>
      </c>
      <c r="S7309" s="65">
        <f t="shared" si="1034"/>
        <v>0.17450802930138234</v>
      </c>
      <c r="T7309" s="66">
        <f>(L7309*'Football Field'!$F$4)+(M7309*'Football Field'!$F$5)+(N7309*'Football Field'!$F$6)+(O7309*'Football Field'!$F$7)+(P7309*'Football Field'!$F$8)+(Q7309*'Football Field'!$F$9)+(R7309*'Football Field'!$F$10)+(S7309*'Football Field'!$F$11)</f>
        <v>126775467.87594265</v>
      </c>
    </row>
    <row r="7310" spans="2:20" x14ac:dyDescent="0.3">
      <c r="B7310" s="62">
        <f t="shared" si="1026"/>
        <v>7283</v>
      </c>
      <c r="C7310" s="62">
        <v>0.17773439539758762</v>
      </c>
      <c r="D7310" s="62">
        <v>0.49862590543836938</v>
      </c>
      <c r="E7310" s="62">
        <v>0.23094457304118476</v>
      </c>
      <c r="F7310" s="62">
        <v>0.80777986562408821</v>
      </c>
      <c r="G7310" s="62">
        <v>0.73749980681645355</v>
      </c>
      <c r="H7310" s="62">
        <v>0.46659602667919431</v>
      </c>
      <c r="I7310" s="62">
        <v>0.10020635935841327</v>
      </c>
      <c r="J7310" s="62">
        <v>0.47464057125762971</v>
      </c>
      <c r="K7310" s="62"/>
      <c r="L7310" s="65">
        <f t="shared" si="1027"/>
        <v>5.086805848374272E-2</v>
      </c>
      <c r="M7310" s="65">
        <f t="shared" si="1028"/>
        <v>0.14270806538379463</v>
      </c>
      <c r="N7310" s="65">
        <f t="shared" si="1029"/>
        <v>6.6096953387568269E-2</v>
      </c>
      <c r="O7310" s="65">
        <f t="shared" si="1030"/>
        <v>0.23118875417804283</v>
      </c>
      <c r="P7310" s="65">
        <f t="shared" si="1031"/>
        <v>0.21107441371135702</v>
      </c>
      <c r="Q7310" s="65">
        <f t="shared" si="1032"/>
        <v>0.13354102856852762</v>
      </c>
      <c r="R7310" s="65">
        <f t="shared" si="1033"/>
        <v>2.8679327582509618E-2</v>
      </c>
      <c r="S7310" s="65">
        <f t="shared" si="1034"/>
        <v>0.13584339870445733</v>
      </c>
      <c r="T7310" s="66">
        <f>(L7310*'Football Field'!$F$4)+(M7310*'Football Field'!$F$5)+(N7310*'Football Field'!$F$6)+(O7310*'Football Field'!$F$7)+(P7310*'Football Field'!$F$8)+(Q7310*'Football Field'!$F$9)+(R7310*'Football Field'!$F$10)+(S7310*'Football Field'!$F$11)</f>
        <v>132987302.31901295</v>
      </c>
    </row>
    <row r="7311" spans="2:20" x14ac:dyDescent="0.3">
      <c r="B7311" s="62">
        <f t="shared" si="1026"/>
        <v>7284</v>
      </c>
      <c r="C7311" s="62">
        <v>0.60069474166845271</v>
      </c>
      <c r="D7311" s="62">
        <v>0.16431127127098621</v>
      </c>
      <c r="E7311" s="62">
        <v>0.54659411366793587</v>
      </c>
      <c r="F7311" s="62">
        <v>0.96198373956554506</v>
      </c>
      <c r="G7311" s="62">
        <v>0.51820811031691316</v>
      </c>
      <c r="H7311" s="62">
        <v>0.53321160212136953</v>
      </c>
      <c r="I7311" s="62">
        <v>0.28475070490624499</v>
      </c>
      <c r="J7311" s="62">
        <v>0.92714259768048868</v>
      </c>
      <c r="K7311" s="62"/>
      <c r="L7311" s="65">
        <f t="shared" si="1027"/>
        <v>0.13240211479301761</v>
      </c>
      <c r="M7311" s="65">
        <f t="shared" si="1028"/>
        <v>3.6216664291386973E-2</v>
      </c>
      <c r="N7311" s="65">
        <f t="shared" si="1029"/>
        <v>0.12047752637560752</v>
      </c>
      <c r="O7311" s="65">
        <f t="shared" si="1030"/>
        <v>0.21203561922516959</v>
      </c>
      <c r="P7311" s="65">
        <f t="shared" si="1031"/>
        <v>0.1142208262357693</v>
      </c>
      <c r="Q7311" s="65">
        <f t="shared" si="1032"/>
        <v>0.11752782046493829</v>
      </c>
      <c r="R7311" s="65">
        <f t="shared" si="1033"/>
        <v>6.2763318709385896E-2</v>
      </c>
      <c r="S7311" s="65">
        <f t="shared" si="1034"/>
        <v>0.2043561099047248</v>
      </c>
      <c r="T7311" s="66">
        <f>(L7311*'Football Field'!$F$4)+(M7311*'Football Field'!$F$5)+(N7311*'Football Field'!$F$6)+(O7311*'Football Field'!$F$7)+(P7311*'Football Field'!$F$8)+(Q7311*'Football Field'!$F$9)+(R7311*'Football Field'!$F$10)+(S7311*'Football Field'!$F$11)</f>
        <v>131543770.3097547</v>
      </c>
    </row>
    <row r="7312" spans="2:20" x14ac:dyDescent="0.3">
      <c r="B7312" s="62">
        <f t="shared" si="1026"/>
        <v>7285</v>
      </c>
      <c r="C7312" s="62">
        <v>0.47314096411465978</v>
      </c>
      <c r="D7312" s="62">
        <v>0.39760048645962809</v>
      </c>
      <c r="E7312" s="62">
        <v>4.5452607817558555E-2</v>
      </c>
      <c r="F7312" s="62">
        <v>0.35467513261588146</v>
      </c>
      <c r="G7312" s="62">
        <v>0.5960013769261987</v>
      </c>
      <c r="H7312" s="62">
        <v>0.52717079412003975</v>
      </c>
      <c r="I7312" s="62">
        <v>0.2871793883985343</v>
      </c>
      <c r="J7312" s="62">
        <v>5.0231923727312888E-2</v>
      </c>
      <c r="K7312" s="62"/>
      <c r="L7312" s="65">
        <f t="shared" si="1027"/>
        <v>0.17321953573906679</v>
      </c>
      <c r="M7312" s="65">
        <f t="shared" si="1028"/>
        <v>0.14556374716578879</v>
      </c>
      <c r="N7312" s="65">
        <f t="shared" si="1029"/>
        <v>1.6640452257224932E-2</v>
      </c>
      <c r="O7312" s="65">
        <f t="shared" si="1030"/>
        <v>0.12984853662982884</v>
      </c>
      <c r="P7312" s="65">
        <f t="shared" si="1031"/>
        <v>0.2181994154832512</v>
      </c>
      <c r="Q7312" s="65">
        <f t="shared" si="1032"/>
        <v>0.19300015669439918</v>
      </c>
      <c r="R7312" s="65">
        <f t="shared" si="1033"/>
        <v>0.10513796966471953</v>
      </c>
      <c r="S7312" s="65">
        <f t="shared" si="1034"/>
        <v>1.8390186365720675E-2</v>
      </c>
      <c r="T7312" s="66">
        <f>(L7312*'Football Field'!$F$4)+(M7312*'Football Field'!$F$5)+(N7312*'Football Field'!$F$6)+(O7312*'Football Field'!$F$7)+(P7312*'Football Field'!$F$8)+(Q7312*'Football Field'!$F$9)+(R7312*'Football Field'!$F$10)+(S7312*'Football Field'!$F$11)</f>
        <v>140661733.81514326</v>
      </c>
    </row>
    <row r="7313" spans="2:20" x14ac:dyDescent="0.3">
      <c r="B7313" s="62">
        <f t="shared" si="1026"/>
        <v>7286</v>
      </c>
      <c r="C7313" s="62">
        <v>0.91190940323406822</v>
      </c>
      <c r="D7313" s="62">
        <v>6.8795724557238702E-2</v>
      </c>
      <c r="E7313" s="62">
        <v>0.57455467721320519</v>
      </c>
      <c r="F7313" s="62">
        <v>6.6409877687892971E-2</v>
      </c>
      <c r="G7313" s="62">
        <v>2.2015721895673246E-2</v>
      </c>
      <c r="H7313" s="62">
        <v>0.2572083448507354</v>
      </c>
      <c r="I7313" s="62">
        <v>0.57400035763922441</v>
      </c>
      <c r="J7313" s="62">
        <v>0.34267893171212793</v>
      </c>
      <c r="K7313" s="62"/>
      <c r="L7313" s="65">
        <f t="shared" si="1027"/>
        <v>0.32365067051664853</v>
      </c>
      <c r="M7313" s="65">
        <f t="shared" si="1028"/>
        <v>2.441666058345689E-2</v>
      </c>
      <c r="N7313" s="65">
        <f t="shared" si="1029"/>
        <v>0.20391829042341789</v>
      </c>
      <c r="O7313" s="65">
        <f t="shared" si="1030"/>
        <v>2.3569886840061692E-2</v>
      </c>
      <c r="P7313" s="65">
        <f t="shared" si="1031"/>
        <v>7.8137182577267088E-3</v>
      </c>
      <c r="Q7313" s="65">
        <f t="shared" si="1032"/>
        <v>9.128719692788434E-2</v>
      </c>
      <c r="R7313" s="65">
        <f t="shared" si="1033"/>
        <v>0.20372155388230634</v>
      </c>
      <c r="S7313" s="65">
        <f t="shared" si="1034"/>
        <v>0.12162202256849759</v>
      </c>
      <c r="T7313" s="66">
        <f>(L7313*'Football Field'!$F$4)+(M7313*'Football Field'!$F$5)+(N7313*'Football Field'!$F$6)+(O7313*'Football Field'!$F$7)+(P7313*'Football Field'!$F$8)+(Q7313*'Football Field'!$F$9)+(R7313*'Football Field'!$F$10)+(S7313*'Football Field'!$F$11)</f>
        <v>141707120.94724539</v>
      </c>
    </row>
    <row r="7314" spans="2:20" x14ac:dyDescent="0.3">
      <c r="B7314" s="62">
        <f t="shared" si="1026"/>
        <v>7287</v>
      </c>
      <c r="C7314" s="62">
        <v>0.32166199902007175</v>
      </c>
      <c r="D7314" s="62">
        <v>0.64684978122048975</v>
      </c>
      <c r="E7314" s="62">
        <v>0.15475886377009607</v>
      </c>
      <c r="F7314" s="62">
        <v>0.93474433521029021</v>
      </c>
      <c r="G7314" s="62">
        <v>0.8008952659135905</v>
      </c>
      <c r="H7314" s="62">
        <v>0.86429696776890386</v>
      </c>
      <c r="I7314" s="62">
        <v>0.43003505329706848</v>
      </c>
      <c r="J7314" s="62">
        <v>1.0981411822329146E-2</v>
      </c>
      <c r="K7314" s="62"/>
      <c r="L7314" s="65">
        <f t="shared" si="1027"/>
        <v>7.724416935566629E-2</v>
      </c>
      <c r="M7314" s="65">
        <f t="shared" si="1028"/>
        <v>0.15533502310029898</v>
      </c>
      <c r="N7314" s="65">
        <f t="shared" si="1029"/>
        <v>3.7163917151437721E-2</v>
      </c>
      <c r="O7314" s="65">
        <f t="shared" si="1030"/>
        <v>0.22447025123638506</v>
      </c>
      <c r="P7314" s="65">
        <f t="shared" si="1031"/>
        <v>0.19232762883041218</v>
      </c>
      <c r="Q7314" s="65">
        <f t="shared" si="1032"/>
        <v>0.20755296415279723</v>
      </c>
      <c r="R7314" s="65">
        <f t="shared" si="1033"/>
        <v>0.10326896116715031</v>
      </c>
      <c r="S7314" s="65">
        <f t="shared" si="1034"/>
        <v>2.6370850058522999E-3</v>
      </c>
      <c r="T7314" s="66">
        <f>(L7314*'Football Field'!$F$4)+(M7314*'Football Field'!$F$5)+(N7314*'Football Field'!$F$6)+(O7314*'Football Field'!$F$7)+(P7314*'Football Field'!$F$8)+(Q7314*'Football Field'!$F$9)+(R7314*'Football Field'!$F$10)+(S7314*'Football Field'!$F$11)</f>
        <v>139798699.6954127</v>
      </c>
    </row>
    <row r="7315" spans="2:20" x14ac:dyDescent="0.3">
      <c r="B7315" s="62">
        <f t="shared" si="1026"/>
        <v>7288</v>
      </c>
      <c r="C7315" s="62">
        <v>0.30036653974173755</v>
      </c>
      <c r="D7315" s="62">
        <v>0.85351565451545097</v>
      </c>
      <c r="E7315" s="62">
        <v>8.4831761260107608E-2</v>
      </c>
      <c r="F7315" s="62">
        <v>7.3950712492027115E-2</v>
      </c>
      <c r="G7315" s="62">
        <v>0.35501672403946127</v>
      </c>
      <c r="H7315" s="62">
        <v>0.19766646359541273</v>
      </c>
      <c r="I7315" s="62">
        <v>0.84770317462558387</v>
      </c>
      <c r="J7315" s="62">
        <v>0.45432358156958863</v>
      </c>
      <c r="K7315" s="62"/>
      <c r="L7315" s="65">
        <f t="shared" si="1027"/>
        <v>9.4831390836749671E-2</v>
      </c>
      <c r="M7315" s="65">
        <f t="shared" si="1028"/>
        <v>0.26947101594016826</v>
      </c>
      <c r="N7315" s="65">
        <f t="shared" si="1029"/>
        <v>2.6782989591131373E-2</v>
      </c>
      <c r="O7315" s="65">
        <f t="shared" si="1030"/>
        <v>2.3347636940577163E-2</v>
      </c>
      <c r="P7315" s="65">
        <f t="shared" si="1031"/>
        <v>0.11208548641908027</v>
      </c>
      <c r="Q7315" s="65">
        <f t="shared" si="1032"/>
        <v>6.2407036684752337E-2</v>
      </c>
      <c r="R7315" s="65">
        <f t="shared" si="1033"/>
        <v>0.26763590623507033</v>
      </c>
      <c r="S7315" s="65">
        <f t="shared" si="1034"/>
        <v>0.14343853735247064</v>
      </c>
      <c r="T7315" s="66">
        <f>(L7315*'Football Field'!$F$4)+(M7315*'Football Field'!$F$5)+(N7315*'Football Field'!$F$6)+(O7315*'Football Field'!$F$7)+(P7315*'Football Field'!$F$8)+(Q7315*'Football Field'!$F$9)+(R7315*'Football Field'!$F$10)+(S7315*'Football Field'!$F$11)</f>
        <v>154976607.70048741</v>
      </c>
    </row>
    <row r="7316" spans="2:20" x14ac:dyDescent="0.3">
      <c r="B7316" s="62">
        <f t="shared" si="1026"/>
        <v>7289</v>
      </c>
      <c r="C7316" s="62">
        <v>0.27315380122322741</v>
      </c>
      <c r="D7316" s="62">
        <v>0.32594674267602475</v>
      </c>
      <c r="E7316" s="62">
        <v>0.92981040868512188</v>
      </c>
      <c r="F7316" s="62">
        <v>0.35176508457199651</v>
      </c>
      <c r="G7316" s="62">
        <v>0.82383593523659993</v>
      </c>
      <c r="H7316" s="62">
        <v>0.12995835630712671</v>
      </c>
      <c r="I7316" s="62">
        <v>0.73198696229256832</v>
      </c>
      <c r="J7316" s="62">
        <v>0.54611124573262793</v>
      </c>
      <c r="K7316" s="62"/>
      <c r="L7316" s="65">
        <f t="shared" si="1027"/>
        <v>6.6419270289105256E-2</v>
      </c>
      <c r="M7316" s="65">
        <f t="shared" si="1028"/>
        <v>7.925624576595279E-2</v>
      </c>
      <c r="N7316" s="65">
        <f t="shared" si="1029"/>
        <v>0.22608994850344791</v>
      </c>
      <c r="O7316" s="65">
        <f t="shared" si="1030"/>
        <v>8.5534157408132999E-2</v>
      </c>
      <c r="P7316" s="65">
        <f t="shared" si="1031"/>
        <v>0.20032150902282445</v>
      </c>
      <c r="Q7316" s="65">
        <f t="shared" si="1032"/>
        <v>3.1600289489791301E-2</v>
      </c>
      <c r="R7316" s="65">
        <f t="shared" si="1033"/>
        <v>0.17798778446022592</v>
      </c>
      <c r="S7316" s="65">
        <f t="shared" si="1034"/>
        <v>0.13279079506051922</v>
      </c>
      <c r="T7316" s="66">
        <f>(L7316*'Football Field'!$F$4)+(M7316*'Football Field'!$F$5)+(N7316*'Football Field'!$F$6)+(O7316*'Football Field'!$F$7)+(P7316*'Football Field'!$F$8)+(Q7316*'Football Field'!$F$9)+(R7316*'Football Field'!$F$10)+(S7316*'Football Field'!$F$11)</f>
        <v>156087678.91624495</v>
      </c>
    </row>
    <row r="7317" spans="2:20" x14ac:dyDescent="0.3">
      <c r="B7317" s="62">
        <f t="shared" si="1026"/>
        <v>7290</v>
      </c>
      <c r="C7317" s="62">
        <v>6.0359697722536132E-2</v>
      </c>
      <c r="D7317" s="62">
        <v>0.62814702539368394</v>
      </c>
      <c r="E7317" s="62">
        <v>3.5192887064780187E-2</v>
      </c>
      <c r="F7317" s="62">
        <v>0.12435926137209719</v>
      </c>
      <c r="G7317" s="62">
        <v>0.77879081233470215</v>
      </c>
      <c r="H7317" s="62">
        <v>0.28448969922410516</v>
      </c>
      <c r="I7317" s="62">
        <v>0.89349536768023241</v>
      </c>
      <c r="J7317" s="62">
        <v>0.52328391007609276</v>
      </c>
      <c r="K7317" s="62"/>
      <c r="L7317" s="65">
        <f t="shared" si="1027"/>
        <v>1.8136281747475214E-2</v>
      </c>
      <c r="M7317" s="65">
        <f t="shared" si="1028"/>
        <v>0.18873937181969788</v>
      </c>
      <c r="N7317" s="65">
        <f t="shared" si="1029"/>
        <v>1.0574408742865906E-2</v>
      </c>
      <c r="O7317" s="65">
        <f t="shared" si="1030"/>
        <v>3.7366234213432367E-2</v>
      </c>
      <c r="P7317" s="65">
        <f t="shared" si="1031"/>
        <v>0.23400331889955311</v>
      </c>
      <c r="Q7317" s="65">
        <f t="shared" si="1032"/>
        <v>8.5480635822608647E-2</v>
      </c>
      <c r="R7317" s="65">
        <f t="shared" si="1033"/>
        <v>0.26846860305369635</v>
      </c>
      <c r="S7317" s="65">
        <f t="shared" si="1034"/>
        <v>0.1572311457006704</v>
      </c>
      <c r="T7317" s="66">
        <f>(L7317*'Football Field'!$F$4)+(M7317*'Football Field'!$F$5)+(N7317*'Football Field'!$F$6)+(O7317*'Football Field'!$F$7)+(P7317*'Football Field'!$F$8)+(Q7317*'Football Field'!$F$9)+(R7317*'Football Field'!$F$10)+(S7317*'Football Field'!$F$11)</f>
        <v>165496624.5333721</v>
      </c>
    </row>
    <row r="7318" spans="2:20" x14ac:dyDescent="0.3">
      <c r="B7318" s="62">
        <f t="shared" si="1026"/>
        <v>7291</v>
      </c>
      <c r="C7318" s="62">
        <v>9.8021160676824204E-2</v>
      </c>
      <c r="D7318" s="62">
        <v>0.67098020428294669</v>
      </c>
      <c r="E7318" s="62">
        <v>0.4805625298175763</v>
      </c>
      <c r="F7318" s="62">
        <v>0.13276114631789826</v>
      </c>
      <c r="G7318" s="62">
        <v>0.83852167295783053</v>
      </c>
      <c r="H7318" s="62">
        <v>0.24539494990089827</v>
      </c>
      <c r="I7318" s="62">
        <v>0.85911106701036133</v>
      </c>
      <c r="J7318" s="62">
        <v>0.81880445887514064</v>
      </c>
      <c r="K7318" s="62"/>
      <c r="L7318" s="65">
        <f t="shared" si="1027"/>
        <v>2.3652857791482823E-2</v>
      </c>
      <c r="M7318" s="65">
        <f t="shared" si="1028"/>
        <v>0.16190993090900038</v>
      </c>
      <c r="N7318" s="65">
        <f t="shared" si="1029"/>
        <v>0.11596146280257071</v>
      </c>
      <c r="O7318" s="65">
        <f t="shared" si="1030"/>
        <v>3.2035740980916022E-2</v>
      </c>
      <c r="P7318" s="65">
        <f t="shared" si="1031"/>
        <v>0.20233828847363552</v>
      </c>
      <c r="Q7318" s="65">
        <f t="shared" si="1032"/>
        <v>5.9214681938839213E-2</v>
      </c>
      <c r="R7318" s="65">
        <f t="shared" si="1033"/>
        <v>0.20730658313750863</v>
      </c>
      <c r="S7318" s="65">
        <f t="shared" si="1034"/>
        <v>0.19758045396604687</v>
      </c>
      <c r="T7318" s="66">
        <f>(L7318*'Football Field'!$F$4)+(M7318*'Football Field'!$F$5)+(N7318*'Football Field'!$F$6)+(O7318*'Football Field'!$F$7)+(P7318*'Football Field'!$F$8)+(Q7318*'Football Field'!$F$9)+(R7318*'Football Field'!$F$10)+(S7318*'Football Field'!$F$11)</f>
        <v>157503296.77548999</v>
      </c>
    </row>
    <row r="7319" spans="2:20" x14ac:dyDescent="0.3">
      <c r="B7319" s="62">
        <f t="shared" si="1026"/>
        <v>7292</v>
      </c>
      <c r="C7319" s="62">
        <v>0.81805082636769422</v>
      </c>
      <c r="D7319" s="62">
        <v>0.32487207877124058</v>
      </c>
      <c r="E7319" s="62">
        <v>0.88929641820601379</v>
      </c>
      <c r="F7319" s="62">
        <v>0.6119120019006502</v>
      </c>
      <c r="G7319" s="62">
        <v>0.27226223840960773</v>
      </c>
      <c r="H7319" s="62">
        <v>0.62412024636878682</v>
      </c>
      <c r="I7319" s="62">
        <v>0.3708864906357574</v>
      </c>
      <c r="J7319" s="62">
        <v>0.19701679791914917</v>
      </c>
      <c r="K7319" s="62"/>
      <c r="L7319" s="65">
        <f t="shared" si="1027"/>
        <v>0.19911581680707582</v>
      </c>
      <c r="M7319" s="65">
        <f t="shared" si="1028"/>
        <v>7.9074755794296958E-2</v>
      </c>
      <c r="N7319" s="65">
        <f t="shared" si="1029"/>
        <v>0.21645718944009387</v>
      </c>
      <c r="O7319" s="65">
        <f t="shared" si="1030"/>
        <v>0.14894106105057112</v>
      </c>
      <c r="P7319" s="65">
        <f t="shared" si="1031"/>
        <v>6.6269376228568211E-2</v>
      </c>
      <c r="Q7319" s="65">
        <f t="shared" si="1032"/>
        <v>0.1519125812675324</v>
      </c>
      <c r="R7319" s="65">
        <f t="shared" si="1033"/>
        <v>9.0274789958411705E-2</v>
      </c>
      <c r="S7319" s="65">
        <f t="shared" si="1034"/>
        <v>4.7954429453449895E-2</v>
      </c>
      <c r="T7319" s="66">
        <f>(L7319*'Football Field'!$F$4)+(M7319*'Football Field'!$F$5)+(N7319*'Football Field'!$F$6)+(O7319*'Football Field'!$F$7)+(P7319*'Football Field'!$F$8)+(Q7319*'Football Field'!$F$9)+(R7319*'Football Field'!$F$10)+(S7319*'Football Field'!$F$11)</f>
        <v>131824836.0785059</v>
      </c>
    </row>
    <row r="7320" spans="2:20" x14ac:dyDescent="0.3">
      <c r="B7320" s="62">
        <f t="shared" si="1026"/>
        <v>7293</v>
      </c>
      <c r="C7320" s="62">
        <v>0.27649771884659435</v>
      </c>
      <c r="D7320" s="62">
        <v>0.69685615293547942</v>
      </c>
      <c r="E7320" s="62">
        <v>0.70632429160609977</v>
      </c>
      <c r="F7320" s="62">
        <v>0.61372937553293605</v>
      </c>
      <c r="G7320" s="62">
        <v>0.9672052684039244</v>
      </c>
      <c r="H7320" s="62">
        <v>0.21818912797922096</v>
      </c>
      <c r="I7320" s="62">
        <v>0.50223244515448628</v>
      </c>
      <c r="J7320" s="62">
        <v>0.65705545988579306</v>
      </c>
      <c r="K7320" s="62"/>
      <c r="L7320" s="65">
        <f t="shared" si="1027"/>
        <v>5.9614567281873761E-2</v>
      </c>
      <c r="M7320" s="65">
        <f t="shared" si="1028"/>
        <v>0.15024636799267227</v>
      </c>
      <c r="N7320" s="65">
        <f t="shared" si="1029"/>
        <v>0.1522877555027333</v>
      </c>
      <c r="O7320" s="65">
        <f t="shared" si="1030"/>
        <v>0.13232373599027697</v>
      </c>
      <c r="P7320" s="65">
        <f t="shared" si="1031"/>
        <v>0.20853525949210092</v>
      </c>
      <c r="Q7320" s="65">
        <f t="shared" si="1032"/>
        <v>4.7042885215654445E-2</v>
      </c>
      <c r="R7320" s="65">
        <f t="shared" si="1033"/>
        <v>0.10828432877384252</v>
      </c>
      <c r="S7320" s="65">
        <f t="shared" si="1034"/>
        <v>0.14166509975084582</v>
      </c>
      <c r="T7320" s="66">
        <f>(L7320*'Football Field'!$F$4)+(M7320*'Football Field'!$F$5)+(N7320*'Football Field'!$F$6)+(O7320*'Football Field'!$F$7)+(P7320*'Football Field'!$F$8)+(Q7320*'Football Field'!$F$9)+(R7320*'Football Field'!$F$10)+(S7320*'Football Field'!$F$11)</f>
        <v>145361561.93240124</v>
      </c>
    </row>
    <row r="7321" spans="2:20" x14ac:dyDescent="0.3">
      <c r="B7321" s="62">
        <f t="shared" si="1026"/>
        <v>7294</v>
      </c>
      <c r="C7321" s="62">
        <v>0.82037721715521394</v>
      </c>
      <c r="D7321" s="62">
        <v>9.5797815841719647E-2</v>
      </c>
      <c r="E7321" s="62">
        <v>0.11667818088135795</v>
      </c>
      <c r="F7321" s="62">
        <v>4.2688769322668629E-2</v>
      </c>
      <c r="G7321" s="62">
        <v>0.3346338290664046</v>
      </c>
      <c r="H7321" s="62">
        <v>8.7620778746831163E-2</v>
      </c>
      <c r="I7321" s="62">
        <v>0.48129132298855803</v>
      </c>
      <c r="J7321" s="62">
        <v>0.73443428518062603</v>
      </c>
      <c r="K7321" s="62"/>
      <c r="L7321" s="65">
        <f t="shared" si="1027"/>
        <v>0.30232928162596273</v>
      </c>
      <c r="M7321" s="65">
        <f t="shared" si="1028"/>
        <v>3.5303862953673083E-2</v>
      </c>
      <c r="N7321" s="65">
        <f t="shared" si="1029"/>
        <v>4.2998793566705155E-2</v>
      </c>
      <c r="O7321" s="65">
        <f t="shared" si="1030"/>
        <v>1.5731866625419751E-2</v>
      </c>
      <c r="P7321" s="65">
        <f t="shared" si="1031"/>
        <v>0.1233208370902994</v>
      </c>
      <c r="Q7321" s="65">
        <f t="shared" si="1032"/>
        <v>3.2290422673969706E-2</v>
      </c>
      <c r="R7321" s="65">
        <f t="shared" si="1033"/>
        <v>0.17736774850539275</v>
      </c>
      <c r="S7321" s="65">
        <f t="shared" si="1034"/>
        <v>0.27065718695857732</v>
      </c>
      <c r="T7321" s="66">
        <f>(L7321*'Football Field'!$F$4)+(M7321*'Football Field'!$F$5)+(N7321*'Football Field'!$F$6)+(O7321*'Football Field'!$F$7)+(P7321*'Football Field'!$F$8)+(Q7321*'Football Field'!$F$9)+(R7321*'Football Field'!$F$10)+(S7321*'Football Field'!$F$11)</f>
        <v>144475085.55514079</v>
      </c>
    </row>
    <row r="7322" spans="2:20" x14ac:dyDescent="0.3">
      <c r="B7322" s="62">
        <f t="shared" si="1026"/>
        <v>7295</v>
      </c>
      <c r="C7322" s="62">
        <v>0.90268079489029185</v>
      </c>
      <c r="D7322" s="62">
        <v>0.98280074595564049</v>
      </c>
      <c r="E7322" s="62">
        <v>0.1726009883787929</v>
      </c>
      <c r="F7322" s="62">
        <v>0.14858464215201239</v>
      </c>
      <c r="G7322" s="62">
        <v>0.85198957324564528</v>
      </c>
      <c r="H7322" s="62">
        <v>0.64692331048389351</v>
      </c>
      <c r="I7322" s="62">
        <v>0.65123762954568454</v>
      </c>
      <c r="J7322" s="62">
        <v>0.39828658311896636</v>
      </c>
      <c r="K7322" s="62"/>
      <c r="L7322" s="65">
        <f t="shared" si="1027"/>
        <v>0.18983406967718203</v>
      </c>
      <c r="M7322" s="65">
        <f t="shared" si="1028"/>
        <v>0.20668332188146793</v>
      </c>
      <c r="N7322" s="65">
        <f t="shared" si="1029"/>
        <v>3.6298044934292027E-2</v>
      </c>
      <c r="O7322" s="65">
        <f t="shared" si="1030"/>
        <v>3.1247399380721699E-2</v>
      </c>
      <c r="P7322" s="65">
        <f t="shared" si="1031"/>
        <v>0.17917368900199457</v>
      </c>
      <c r="Q7322" s="65">
        <f t="shared" si="1032"/>
        <v>0.13604818612887215</v>
      </c>
      <c r="R7322" s="65">
        <f t="shared" si="1033"/>
        <v>0.13695548885428926</v>
      </c>
      <c r="S7322" s="65">
        <f t="shared" si="1034"/>
        <v>8.3759800141180299E-2</v>
      </c>
      <c r="T7322" s="66">
        <f>(L7322*'Football Field'!$F$4)+(M7322*'Football Field'!$F$5)+(N7322*'Football Field'!$F$6)+(O7322*'Football Field'!$F$7)+(P7322*'Football Field'!$F$8)+(Q7322*'Football Field'!$F$9)+(R7322*'Football Field'!$F$10)+(S7322*'Football Field'!$F$11)</f>
        <v>141924081.34452441</v>
      </c>
    </row>
    <row r="7323" spans="2:20" x14ac:dyDescent="0.3">
      <c r="B7323" s="62">
        <f t="shared" si="1026"/>
        <v>7296</v>
      </c>
      <c r="C7323" s="62">
        <v>0.19875851865314709</v>
      </c>
      <c r="D7323" s="62">
        <v>0.17950081197038581</v>
      </c>
      <c r="E7323" s="62">
        <v>0.12155679152347665</v>
      </c>
      <c r="F7323" s="62">
        <v>0.72823372679154974</v>
      </c>
      <c r="G7323" s="62">
        <v>0.6119419139652188</v>
      </c>
      <c r="H7323" s="62">
        <v>0.60675806953911038</v>
      </c>
      <c r="I7323" s="62">
        <v>0.23053655604692946</v>
      </c>
      <c r="J7323" s="62">
        <v>6.4586160027559347E-2</v>
      </c>
      <c r="K7323" s="62"/>
      <c r="L7323" s="65">
        <f t="shared" si="1027"/>
        <v>7.2490064777307947E-2</v>
      </c>
      <c r="M7323" s="65">
        <f t="shared" si="1028"/>
        <v>6.5466504658448818E-2</v>
      </c>
      <c r="N7323" s="65">
        <f t="shared" si="1029"/>
        <v>4.4333494490546799E-2</v>
      </c>
      <c r="O7323" s="65">
        <f t="shared" si="1030"/>
        <v>0.26559722011343317</v>
      </c>
      <c r="P7323" s="65">
        <f t="shared" si="1031"/>
        <v>0.22318393839863795</v>
      </c>
      <c r="Q7323" s="65">
        <f t="shared" si="1032"/>
        <v>0.22129331644798914</v>
      </c>
      <c r="R7323" s="65">
        <f t="shared" si="1033"/>
        <v>8.4079967966267558E-2</v>
      </c>
      <c r="S7323" s="65">
        <f t="shared" si="1034"/>
        <v>2.355549314736867E-2</v>
      </c>
      <c r="T7323" s="66">
        <f>(L7323*'Football Field'!$F$4)+(M7323*'Football Field'!$F$5)+(N7323*'Football Field'!$F$6)+(O7323*'Football Field'!$F$7)+(P7323*'Football Field'!$F$8)+(Q7323*'Football Field'!$F$9)+(R7323*'Football Field'!$F$10)+(S7323*'Football Field'!$F$11)</f>
        <v>140616860.56337214</v>
      </c>
    </row>
    <row r="7324" spans="2:20" x14ac:dyDescent="0.3">
      <c r="B7324" s="62">
        <f t="shared" si="1026"/>
        <v>7297</v>
      </c>
      <c r="C7324" s="62">
        <v>0.72346204857781893</v>
      </c>
      <c r="D7324" s="62">
        <v>0.92324854541968826</v>
      </c>
      <c r="E7324" s="62">
        <v>0.33977180203596258</v>
      </c>
      <c r="F7324" s="62">
        <v>0.23125334424836896</v>
      </c>
      <c r="G7324" s="62">
        <v>0.83790082410938316</v>
      </c>
      <c r="H7324" s="62">
        <v>0.59732456024971425</v>
      </c>
      <c r="I7324" s="62">
        <v>0.89728332549592305</v>
      </c>
      <c r="J7324" s="62">
        <v>0.65420586179419782</v>
      </c>
      <c r="K7324" s="62"/>
      <c r="L7324" s="65">
        <f t="shared" si="1027"/>
        <v>0.13900834962710709</v>
      </c>
      <c r="M7324" s="65">
        <f t="shared" si="1028"/>
        <v>0.17739597653630523</v>
      </c>
      <c r="N7324" s="65">
        <f t="shared" si="1029"/>
        <v>6.5284858471421112E-2</v>
      </c>
      <c r="O7324" s="65">
        <f t="shared" si="1030"/>
        <v>4.4433769252869439E-2</v>
      </c>
      <c r="P7324" s="65">
        <f t="shared" si="1031"/>
        <v>0.16099698794097791</v>
      </c>
      <c r="Q7324" s="65">
        <f t="shared" si="1032"/>
        <v>0.11477188260984342</v>
      </c>
      <c r="R7324" s="65">
        <f t="shared" si="1033"/>
        <v>0.17240693478020647</v>
      </c>
      <c r="S7324" s="65">
        <f t="shared" si="1034"/>
        <v>0.12570124078126926</v>
      </c>
      <c r="T7324" s="66">
        <f>(L7324*'Football Field'!$F$4)+(M7324*'Football Field'!$F$5)+(N7324*'Football Field'!$F$6)+(O7324*'Football Field'!$F$7)+(P7324*'Football Field'!$F$8)+(Q7324*'Football Field'!$F$9)+(R7324*'Football Field'!$F$10)+(S7324*'Football Field'!$F$11)</f>
        <v>146869986.65017816</v>
      </c>
    </row>
    <row r="7325" spans="2:20" x14ac:dyDescent="0.3">
      <c r="B7325" s="62">
        <f t="shared" si="1026"/>
        <v>7298</v>
      </c>
      <c r="C7325" s="62">
        <v>0.62353159739310626</v>
      </c>
      <c r="D7325" s="62">
        <v>0.31625114525078113</v>
      </c>
      <c r="E7325" s="62">
        <v>7.0827718082330793E-2</v>
      </c>
      <c r="F7325" s="62">
        <v>0.40162991240244106</v>
      </c>
      <c r="G7325" s="62">
        <v>0.93061291619427844</v>
      </c>
      <c r="H7325" s="62">
        <v>0.69409687688105692</v>
      </c>
      <c r="I7325" s="62">
        <v>0.37730634476997582</v>
      </c>
      <c r="J7325" s="62">
        <v>0.20136526421112011</v>
      </c>
      <c r="K7325" s="62"/>
      <c r="L7325" s="65">
        <f t="shared" si="1027"/>
        <v>0.17245487392308517</v>
      </c>
      <c r="M7325" s="65">
        <f t="shared" si="1028"/>
        <v>8.7467983355253368E-2</v>
      </c>
      <c r="N7325" s="65">
        <f t="shared" si="1029"/>
        <v>1.958936041608085E-2</v>
      </c>
      <c r="O7325" s="65">
        <f t="shared" si="1030"/>
        <v>0.11108183802822706</v>
      </c>
      <c r="P7325" s="65">
        <f t="shared" si="1031"/>
        <v>0.25738668866896025</v>
      </c>
      <c r="Q7325" s="65">
        <f t="shared" si="1032"/>
        <v>0.19197164970208333</v>
      </c>
      <c r="R7325" s="65">
        <f t="shared" si="1033"/>
        <v>0.10435448402250558</v>
      </c>
      <c r="S7325" s="65">
        <f t="shared" si="1034"/>
        <v>5.5693121883804292E-2</v>
      </c>
      <c r="T7325" s="66">
        <f>(L7325*'Football Field'!$F$4)+(M7325*'Football Field'!$F$5)+(N7325*'Football Field'!$F$6)+(O7325*'Football Field'!$F$7)+(P7325*'Football Field'!$F$8)+(Q7325*'Football Field'!$F$9)+(R7325*'Football Field'!$F$10)+(S7325*'Football Field'!$F$11)</f>
        <v>144187953.58828688</v>
      </c>
    </row>
    <row r="7326" spans="2:20" x14ac:dyDescent="0.3">
      <c r="B7326" s="62">
        <f t="shared" ref="B7326:B7389" si="1035">B7325+1</f>
        <v>7299</v>
      </c>
      <c r="C7326" s="62">
        <v>0.45833049415928806</v>
      </c>
      <c r="D7326" s="62">
        <v>0.20584207562616552</v>
      </c>
      <c r="E7326" s="62">
        <v>0.92676315491932415</v>
      </c>
      <c r="F7326" s="62">
        <v>2.3608656374964454E-2</v>
      </c>
      <c r="G7326" s="62">
        <v>0.41858758596459311</v>
      </c>
      <c r="H7326" s="62">
        <v>0.84545120917828354</v>
      </c>
      <c r="I7326" s="62">
        <v>0.17082063637968081</v>
      </c>
      <c r="J7326" s="62">
        <v>0.62685625116281052</v>
      </c>
      <c r="K7326" s="62"/>
      <c r="L7326" s="65">
        <f t="shared" si="1027"/>
        <v>0.12467303352034359</v>
      </c>
      <c r="M7326" s="65">
        <f t="shared" si="1028"/>
        <v>5.5992250835309114E-2</v>
      </c>
      <c r="N7326" s="65">
        <f t="shared" si="1029"/>
        <v>0.25209401371081525</v>
      </c>
      <c r="O7326" s="65">
        <f t="shared" si="1030"/>
        <v>6.4219222703154489E-3</v>
      </c>
      <c r="P7326" s="65">
        <f t="shared" si="1031"/>
        <v>0.11386234344256072</v>
      </c>
      <c r="Q7326" s="65">
        <f t="shared" si="1032"/>
        <v>0.22997589792719914</v>
      </c>
      <c r="R7326" s="65">
        <f t="shared" si="1033"/>
        <v>4.6465873854618346E-2</v>
      </c>
      <c r="S7326" s="65">
        <f t="shared" si="1034"/>
        <v>0.17051466443883842</v>
      </c>
      <c r="T7326" s="66">
        <f>(L7326*'Football Field'!$F$4)+(M7326*'Football Field'!$F$5)+(N7326*'Football Field'!$F$6)+(O7326*'Football Field'!$F$7)+(P7326*'Football Field'!$F$8)+(Q7326*'Football Field'!$F$9)+(R7326*'Football Field'!$F$10)+(S7326*'Football Field'!$F$11)</f>
        <v>130946066.90361084</v>
      </c>
    </row>
    <row r="7327" spans="2:20" x14ac:dyDescent="0.3">
      <c r="B7327" s="62">
        <f t="shared" si="1035"/>
        <v>7300</v>
      </c>
      <c r="C7327" s="62">
        <v>0.41939091295004427</v>
      </c>
      <c r="D7327" s="62">
        <v>0.64974739234765411</v>
      </c>
      <c r="E7327" s="62">
        <v>0.87176705166005042</v>
      </c>
      <c r="F7327" s="62">
        <v>0.59365715810945363</v>
      </c>
      <c r="G7327" s="62">
        <v>0.12999122567821098</v>
      </c>
      <c r="H7327" s="62">
        <v>0.89253601939945537</v>
      </c>
      <c r="I7327" s="62">
        <v>0.39582852458493822</v>
      </c>
      <c r="J7327" s="62">
        <v>0.11448027647597681</v>
      </c>
      <c r="K7327" s="62"/>
      <c r="L7327" s="65">
        <f t="shared" si="1027"/>
        <v>0.1031103558304145</v>
      </c>
      <c r="M7327" s="65">
        <f t="shared" si="1028"/>
        <v>0.15974519894481057</v>
      </c>
      <c r="N7327" s="65">
        <f t="shared" si="1029"/>
        <v>0.21433037322057136</v>
      </c>
      <c r="O7327" s="65">
        <f t="shared" si="1030"/>
        <v>0.14595500027257313</v>
      </c>
      <c r="P7327" s="65">
        <f t="shared" si="1031"/>
        <v>3.1959303648786019E-2</v>
      </c>
      <c r="Q7327" s="65">
        <f t="shared" si="1032"/>
        <v>0.21943657745083689</v>
      </c>
      <c r="R7327" s="65">
        <f t="shared" si="1033"/>
        <v>9.7317368492060088E-2</v>
      </c>
      <c r="S7327" s="65">
        <f t="shared" si="1034"/>
        <v>2.8145822139947617E-2</v>
      </c>
      <c r="T7327" s="66">
        <f>(L7327*'Football Field'!$F$4)+(M7327*'Football Field'!$F$5)+(N7327*'Football Field'!$F$6)+(O7327*'Football Field'!$F$7)+(P7327*'Football Field'!$F$8)+(Q7327*'Football Field'!$F$9)+(R7327*'Football Field'!$F$10)+(S7327*'Football Field'!$F$11)</f>
        <v>129962055.9322824</v>
      </c>
    </row>
    <row r="7328" spans="2:20" x14ac:dyDescent="0.3">
      <c r="B7328" s="62">
        <f t="shared" si="1035"/>
        <v>7301</v>
      </c>
      <c r="C7328" s="62">
        <v>0.76420465429440942</v>
      </c>
      <c r="D7328" s="62">
        <v>0.48769719211547991</v>
      </c>
      <c r="E7328" s="62">
        <v>0.82306082636852196</v>
      </c>
      <c r="F7328" s="62">
        <v>0.31756902836618983</v>
      </c>
      <c r="G7328" s="62">
        <v>0.7824993341010924</v>
      </c>
      <c r="H7328" s="62">
        <v>0.47439059657156768</v>
      </c>
      <c r="I7328" s="62">
        <v>0.59149101955741745</v>
      </c>
      <c r="J7328" s="62">
        <v>0.58467421899676542</v>
      </c>
      <c r="K7328" s="62"/>
      <c r="L7328" s="65">
        <f t="shared" si="1027"/>
        <v>0.15836512217540613</v>
      </c>
      <c r="M7328" s="65">
        <f t="shared" si="1028"/>
        <v>0.10106484562735475</v>
      </c>
      <c r="N7328" s="65">
        <f t="shared" si="1029"/>
        <v>0.17056180905622528</v>
      </c>
      <c r="O7328" s="65">
        <f t="shared" si="1030"/>
        <v>6.5809410730128526E-2</v>
      </c>
      <c r="P7328" s="65">
        <f t="shared" si="1031"/>
        <v>0.16215630453272939</v>
      </c>
      <c r="Q7328" s="65">
        <f t="shared" si="1032"/>
        <v>9.8307337390250327E-2</v>
      </c>
      <c r="R7328" s="65">
        <f t="shared" si="1033"/>
        <v>0.12257390353681233</v>
      </c>
      <c r="S7328" s="65">
        <f t="shared" si="1034"/>
        <v>0.12116126695109332</v>
      </c>
      <c r="T7328" s="66">
        <f>(L7328*'Football Field'!$F$4)+(M7328*'Football Field'!$F$5)+(N7328*'Football Field'!$F$6)+(O7328*'Football Field'!$F$7)+(P7328*'Football Field'!$F$8)+(Q7328*'Football Field'!$F$9)+(R7328*'Football Field'!$F$10)+(S7328*'Football Field'!$F$11)</f>
        <v>143071030.69989607</v>
      </c>
    </row>
    <row r="7329" spans="2:20" x14ac:dyDescent="0.3">
      <c r="B7329" s="62">
        <f t="shared" si="1035"/>
        <v>7302</v>
      </c>
      <c r="C7329" s="62">
        <v>0.76150072818081238</v>
      </c>
      <c r="D7329" s="62">
        <v>0.50733036859504066</v>
      </c>
      <c r="E7329" s="62">
        <v>0.97393570210669611</v>
      </c>
      <c r="F7329" s="62">
        <v>0.61216297798381747</v>
      </c>
      <c r="G7329" s="62">
        <v>9.3710513702684684E-2</v>
      </c>
      <c r="H7329" s="62">
        <v>0.6387659026542456</v>
      </c>
      <c r="I7329" s="62">
        <v>0.63548441095865182</v>
      </c>
      <c r="J7329" s="62">
        <v>0.92588774995631062</v>
      </c>
      <c r="K7329" s="62"/>
      <c r="L7329" s="65">
        <f t="shared" si="1027"/>
        <v>0.14789930267026677</v>
      </c>
      <c r="M7329" s="65">
        <f t="shared" si="1028"/>
        <v>9.8534124738013026E-2</v>
      </c>
      <c r="N7329" s="65">
        <f t="shared" si="1029"/>
        <v>0.1891585994032757</v>
      </c>
      <c r="O7329" s="65">
        <f t="shared" si="1030"/>
        <v>0.11889480103407442</v>
      </c>
      <c r="P7329" s="65">
        <f t="shared" si="1031"/>
        <v>1.8200533652291743E-2</v>
      </c>
      <c r="Q7329" s="65">
        <f t="shared" si="1032"/>
        <v>0.12406164311595319</v>
      </c>
      <c r="R7329" s="65">
        <f t="shared" si="1033"/>
        <v>0.12342430907865552</v>
      </c>
      <c r="S7329" s="65">
        <f t="shared" si="1034"/>
        <v>0.17982668630746965</v>
      </c>
      <c r="T7329" s="66">
        <f>(L7329*'Football Field'!$F$4)+(M7329*'Football Field'!$F$5)+(N7329*'Football Field'!$F$6)+(O7329*'Football Field'!$F$7)+(P7329*'Football Field'!$F$8)+(Q7329*'Football Field'!$F$9)+(R7329*'Football Field'!$F$10)+(S7329*'Football Field'!$F$11)</f>
        <v>132763026.13187942</v>
      </c>
    </row>
    <row r="7330" spans="2:20" x14ac:dyDescent="0.3">
      <c r="B7330" s="62">
        <f t="shared" si="1035"/>
        <v>7303</v>
      </c>
      <c r="C7330" s="62">
        <v>0.60420475210209168</v>
      </c>
      <c r="D7330" s="62">
        <v>0.57566688355240658</v>
      </c>
      <c r="E7330" s="62">
        <v>0.35661808693959052</v>
      </c>
      <c r="F7330" s="62">
        <v>0.90537888234159913</v>
      </c>
      <c r="G7330" s="62">
        <v>0.95531561062451853</v>
      </c>
      <c r="H7330" s="62">
        <v>0.173402746968365</v>
      </c>
      <c r="I7330" s="62">
        <v>0.58605325344677905</v>
      </c>
      <c r="J7330" s="62">
        <v>0.10364282645138601</v>
      </c>
      <c r="K7330" s="62"/>
      <c r="L7330" s="65">
        <f t="shared" si="1027"/>
        <v>0.14182267846643482</v>
      </c>
      <c r="M7330" s="65">
        <f t="shared" si="1028"/>
        <v>0.1351240933570686</v>
      </c>
      <c r="N7330" s="65">
        <f t="shared" si="1029"/>
        <v>8.3707604257311094E-2</v>
      </c>
      <c r="O7330" s="65">
        <f t="shared" si="1030"/>
        <v>0.21251613409842332</v>
      </c>
      <c r="P7330" s="65">
        <f t="shared" si="1031"/>
        <v>0.22423759198880669</v>
      </c>
      <c r="Q7330" s="65">
        <f t="shared" si="1032"/>
        <v>4.0702165851776738E-2</v>
      </c>
      <c r="R7330" s="65">
        <f t="shared" si="1033"/>
        <v>0.13756204637355557</v>
      </c>
      <c r="S7330" s="65">
        <f t="shared" si="1034"/>
        <v>2.4327685606623246E-2</v>
      </c>
      <c r="T7330" s="66">
        <f>(L7330*'Football Field'!$F$4)+(M7330*'Football Field'!$F$5)+(N7330*'Football Field'!$F$6)+(O7330*'Football Field'!$F$7)+(P7330*'Football Field'!$F$8)+(Q7330*'Football Field'!$F$9)+(R7330*'Football Field'!$F$10)+(S7330*'Football Field'!$F$11)</f>
        <v>148232075.4220534</v>
      </c>
    </row>
    <row r="7331" spans="2:20" x14ac:dyDescent="0.3">
      <c r="B7331" s="62">
        <f t="shared" si="1035"/>
        <v>7304</v>
      </c>
      <c r="C7331" s="62">
        <v>0.80867990682276203</v>
      </c>
      <c r="D7331" s="62">
        <v>9.4566720226565426E-2</v>
      </c>
      <c r="E7331" s="62">
        <v>0.65185400841246854</v>
      </c>
      <c r="F7331" s="62">
        <v>0.96475954169469835</v>
      </c>
      <c r="G7331" s="62">
        <v>0.63515641320002147</v>
      </c>
      <c r="H7331" s="62">
        <v>0.20613611981193958</v>
      </c>
      <c r="I7331" s="62">
        <v>0.40873193142892805</v>
      </c>
      <c r="J7331" s="62">
        <v>0.12805138372545721</v>
      </c>
      <c r="K7331" s="62"/>
      <c r="L7331" s="65">
        <f t="shared" si="1027"/>
        <v>0.20746361704481395</v>
      </c>
      <c r="M7331" s="65">
        <f t="shared" si="1028"/>
        <v>2.4260716341216265E-2</v>
      </c>
      <c r="N7331" s="65">
        <f t="shared" si="1029"/>
        <v>0.16723055590900307</v>
      </c>
      <c r="O7331" s="65">
        <f t="shared" si="1030"/>
        <v>0.24750522723491686</v>
      </c>
      <c r="P7331" s="65">
        <f t="shared" si="1031"/>
        <v>0.16294685420020857</v>
      </c>
      <c r="Q7331" s="65">
        <f t="shared" si="1032"/>
        <v>5.2883402516814434E-2</v>
      </c>
      <c r="R7331" s="65">
        <f t="shared" si="1033"/>
        <v>0.10485855303258228</v>
      </c>
      <c r="S7331" s="65">
        <f t="shared" si="1034"/>
        <v>3.2851073720444539E-2</v>
      </c>
      <c r="T7331" s="66">
        <f>(L7331*'Football Field'!$F$4)+(M7331*'Football Field'!$F$5)+(N7331*'Football Field'!$F$6)+(O7331*'Football Field'!$F$7)+(P7331*'Football Field'!$F$8)+(Q7331*'Football Field'!$F$9)+(R7331*'Football Field'!$F$10)+(S7331*'Football Field'!$F$11)</f>
        <v>141206747.87535846</v>
      </c>
    </row>
    <row r="7332" spans="2:20" x14ac:dyDescent="0.3">
      <c r="B7332" s="62">
        <f t="shared" si="1035"/>
        <v>7305</v>
      </c>
      <c r="C7332" s="62">
        <v>0.60807037519554008</v>
      </c>
      <c r="D7332" s="62">
        <v>0.25958091165347696</v>
      </c>
      <c r="E7332" s="62">
        <v>0.57478969493624832</v>
      </c>
      <c r="F7332" s="62">
        <v>0.19496767020635475</v>
      </c>
      <c r="G7332" s="62">
        <v>0.55162279133848202</v>
      </c>
      <c r="H7332" s="62">
        <v>0.12553547913513197</v>
      </c>
      <c r="I7332" s="62">
        <v>0.50903449787470456</v>
      </c>
      <c r="J7332" s="62">
        <v>6.7355177883908879E-2</v>
      </c>
      <c r="K7332" s="62"/>
      <c r="L7332" s="65">
        <f t="shared" si="1027"/>
        <v>0.21033535251588614</v>
      </c>
      <c r="M7332" s="65">
        <f t="shared" si="1028"/>
        <v>8.9790663689990655E-2</v>
      </c>
      <c r="N7332" s="65">
        <f t="shared" si="1029"/>
        <v>0.19882335670116558</v>
      </c>
      <c r="O7332" s="65">
        <f t="shared" si="1030"/>
        <v>6.7440538652894136E-2</v>
      </c>
      <c r="P7332" s="65">
        <f t="shared" si="1031"/>
        <v>0.19080977959938561</v>
      </c>
      <c r="Q7332" s="65">
        <f t="shared" si="1032"/>
        <v>4.3423508748716158E-2</v>
      </c>
      <c r="R7332" s="65">
        <f t="shared" si="1033"/>
        <v>0.17607822206236035</v>
      </c>
      <c r="S7332" s="65">
        <f t="shared" si="1034"/>
        <v>2.3298578029601238E-2</v>
      </c>
      <c r="T7332" s="66">
        <f>(L7332*'Football Field'!$F$4)+(M7332*'Football Field'!$F$5)+(N7332*'Football Field'!$F$6)+(O7332*'Football Field'!$F$7)+(P7332*'Football Field'!$F$8)+(Q7332*'Football Field'!$F$9)+(R7332*'Football Field'!$F$10)+(S7332*'Football Field'!$F$11)</f>
        <v>152626715.69896576</v>
      </c>
    </row>
    <row r="7333" spans="2:20" x14ac:dyDescent="0.3">
      <c r="B7333" s="62">
        <f t="shared" si="1035"/>
        <v>7306</v>
      </c>
      <c r="C7333" s="62">
        <v>0.4516974462305442</v>
      </c>
      <c r="D7333" s="62">
        <v>0.47599892950719602</v>
      </c>
      <c r="E7333" s="62">
        <v>0.39857784247343064</v>
      </c>
      <c r="F7333" s="62">
        <v>0.25483283753826214</v>
      </c>
      <c r="G7333" s="62">
        <v>0.7651019298395374</v>
      </c>
      <c r="H7333" s="62">
        <v>0.70288591072755569</v>
      </c>
      <c r="I7333" s="62">
        <v>0.54394676358743688</v>
      </c>
      <c r="J7333" s="62">
        <v>0.73104728195212321</v>
      </c>
      <c r="K7333" s="62"/>
      <c r="L7333" s="65">
        <f t="shared" si="1027"/>
        <v>0.10446072046720115</v>
      </c>
      <c r="M7333" s="65">
        <f t="shared" si="1028"/>
        <v>0.11008074438516907</v>
      </c>
      <c r="N7333" s="65">
        <f t="shared" si="1029"/>
        <v>9.2176143421865822E-2</v>
      </c>
      <c r="O7333" s="65">
        <f t="shared" si="1030"/>
        <v>5.8933301549731039E-2</v>
      </c>
      <c r="P7333" s="65">
        <f t="shared" si="1031"/>
        <v>0.17693945247831155</v>
      </c>
      <c r="Q7333" s="65">
        <f t="shared" si="1032"/>
        <v>0.16255121487529964</v>
      </c>
      <c r="R7333" s="65">
        <f t="shared" si="1033"/>
        <v>0.12579453635242557</v>
      </c>
      <c r="S7333" s="65">
        <f t="shared" si="1034"/>
        <v>0.16906388646999618</v>
      </c>
      <c r="T7333" s="66">
        <f>(L7333*'Football Field'!$F$4)+(M7333*'Football Field'!$F$5)+(N7333*'Football Field'!$F$6)+(O7333*'Football Field'!$F$7)+(P7333*'Football Field'!$F$8)+(Q7333*'Football Field'!$F$9)+(R7333*'Football Field'!$F$10)+(S7333*'Football Field'!$F$11)</f>
        <v>143230505.52925512</v>
      </c>
    </row>
    <row r="7334" spans="2:20" x14ac:dyDescent="0.3">
      <c r="B7334" s="62">
        <f t="shared" si="1035"/>
        <v>7307</v>
      </c>
      <c r="C7334" s="62">
        <v>0.77077292078563742</v>
      </c>
      <c r="D7334" s="62">
        <v>0.1052316434030578</v>
      </c>
      <c r="E7334" s="62">
        <v>0.12877850875275487</v>
      </c>
      <c r="F7334" s="62">
        <v>0.61937911788366595</v>
      </c>
      <c r="G7334" s="62">
        <v>0.25316952083002731</v>
      </c>
      <c r="H7334" s="62">
        <v>0.75756709391036037</v>
      </c>
      <c r="I7334" s="62">
        <v>0.76275042373741686</v>
      </c>
      <c r="J7334" s="62">
        <v>0.39976377742170977</v>
      </c>
      <c r="K7334" s="62"/>
      <c r="L7334" s="65">
        <f t="shared" si="1027"/>
        <v>0.20297316078622948</v>
      </c>
      <c r="M7334" s="65">
        <f t="shared" si="1028"/>
        <v>2.7711403320289065E-2</v>
      </c>
      <c r="N7334" s="65">
        <f t="shared" si="1029"/>
        <v>3.3912168237878813E-2</v>
      </c>
      <c r="O7334" s="65">
        <f t="shared" si="1030"/>
        <v>0.16310554495569524</v>
      </c>
      <c r="P7334" s="65">
        <f t="shared" si="1031"/>
        <v>6.6668945511510952E-2</v>
      </c>
      <c r="Q7334" s="65">
        <f t="shared" si="1032"/>
        <v>0.19949557569029927</v>
      </c>
      <c r="R7334" s="65">
        <f t="shared" si="1033"/>
        <v>0.20086053910562376</v>
      </c>
      <c r="S7334" s="65">
        <f t="shared" si="1034"/>
        <v>0.10527266239247353</v>
      </c>
      <c r="T7334" s="66">
        <f>(L7334*'Football Field'!$F$4)+(M7334*'Football Field'!$F$5)+(N7334*'Football Field'!$F$6)+(O7334*'Football Field'!$F$7)+(P7334*'Football Field'!$F$8)+(Q7334*'Football Field'!$F$9)+(R7334*'Football Field'!$F$10)+(S7334*'Football Field'!$F$11)</f>
        <v>143119573.70840883</v>
      </c>
    </row>
    <row r="7335" spans="2:20" x14ac:dyDescent="0.3">
      <c r="B7335" s="62">
        <f t="shared" si="1035"/>
        <v>7308</v>
      </c>
      <c r="C7335" s="62">
        <v>0.92195141075016018</v>
      </c>
      <c r="D7335" s="62">
        <v>0.84640039547838453</v>
      </c>
      <c r="E7335" s="62">
        <v>0.90364917855998106</v>
      </c>
      <c r="F7335" s="62">
        <v>0.94061944191416469</v>
      </c>
      <c r="G7335" s="62">
        <v>0.22846882521710898</v>
      </c>
      <c r="H7335" s="62">
        <v>0.17306840037171944</v>
      </c>
      <c r="I7335" s="62">
        <v>0.60494647983128069</v>
      </c>
      <c r="J7335" s="62">
        <v>0.15072267780447013</v>
      </c>
      <c r="K7335" s="62"/>
      <c r="L7335" s="65">
        <f t="shared" ref="L7335:L7398" si="1036">C7335/SUM($C7335:$J7335)</f>
        <v>0.19328823613287921</v>
      </c>
      <c r="M7335" s="65">
        <f t="shared" ref="M7335:M7398" si="1037">D7335/SUM($C7335:$J7335)</f>
        <v>0.17744887376556348</v>
      </c>
      <c r="N7335" s="65">
        <f t="shared" ref="N7335:N7398" si="1038">E7335/SUM($C7335:$J7335)</f>
        <v>0.1894511508634335</v>
      </c>
      <c r="O7335" s="65">
        <f t="shared" ref="O7335:O7398" si="1039">F7335/SUM($C7335:$J7335)</f>
        <v>0.1972020116027037</v>
      </c>
      <c r="P7335" s="65">
        <f t="shared" ref="P7335:P7398" si="1040">G7335/SUM($C7335:$J7335)</f>
        <v>4.7898767465016756E-2</v>
      </c>
      <c r="Q7335" s="65">
        <f t="shared" ref="Q7335:Q7398" si="1041">H7335/SUM($C7335:$J7335)</f>
        <v>3.6284000922532103E-2</v>
      </c>
      <c r="R7335" s="65">
        <f t="shared" ref="R7335:R7398" si="1042">I7335/SUM($C7335:$J7335)</f>
        <v>0.12682776627701181</v>
      </c>
      <c r="S7335" s="65">
        <f t="shared" ref="S7335:S7398" si="1043">J7335/SUM($C7335:$J7335)</f>
        <v>3.1599192970859322E-2</v>
      </c>
      <c r="T7335" s="66">
        <f>(L7335*'Football Field'!$F$4)+(M7335*'Football Field'!$F$5)+(N7335*'Football Field'!$F$6)+(O7335*'Football Field'!$F$7)+(P7335*'Football Field'!$F$8)+(Q7335*'Football Field'!$F$9)+(R7335*'Football Field'!$F$10)+(S7335*'Football Field'!$F$11)</f>
        <v>134616834.68651351</v>
      </c>
    </row>
    <row r="7336" spans="2:20" x14ac:dyDescent="0.3">
      <c r="B7336" s="62">
        <f t="shared" si="1035"/>
        <v>7309</v>
      </c>
      <c r="C7336" s="62">
        <v>0.55378035613387511</v>
      </c>
      <c r="D7336" s="62">
        <v>0.85522384539173602</v>
      </c>
      <c r="E7336" s="62">
        <v>0.1579688964771464</v>
      </c>
      <c r="F7336" s="62">
        <v>0.74948982479052428</v>
      </c>
      <c r="G7336" s="62">
        <v>0.70800359356662601</v>
      </c>
      <c r="H7336" s="62">
        <v>0.4465580234658173</v>
      </c>
      <c r="I7336" s="62">
        <v>0.43851527775592103</v>
      </c>
      <c r="J7336" s="62">
        <v>7.6709426826781502E-2</v>
      </c>
      <c r="K7336" s="62"/>
      <c r="L7336" s="65">
        <f t="shared" si="1036"/>
        <v>0.13892266192603767</v>
      </c>
      <c r="M7336" s="65">
        <f t="shared" si="1037"/>
        <v>0.2145434951392895</v>
      </c>
      <c r="N7336" s="65">
        <f t="shared" si="1038"/>
        <v>3.9628454417076846E-2</v>
      </c>
      <c r="O7336" s="65">
        <f t="shared" si="1039"/>
        <v>0.18801880636085286</v>
      </c>
      <c r="P7336" s="65">
        <f t="shared" si="1040"/>
        <v>0.17761147137494057</v>
      </c>
      <c r="Q7336" s="65">
        <f t="shared" si="1041"/>
        <v>0.11202461163014606</v>
      </c>
      <c r="R7336" s="65">
        <f t="shared" si="1042"/>
        <v>0.11000698924459704</v>
      </c>
      <c r="S7336" s="65">
        <f t="shared" si="1043"/>
        <v>1.9243509907059368E-2</v>
      </c>
      <c r="T7336" s="66">
        <f>(L7336*'Football Field'!$F$4)+(M7336*'Football Field'!$F$5)+(N7336*'Football Field'!$F$6)+(O7336*'Football Field'!$F$7)+(P7336*'Football Field'!$F$8)+(Q7336*'Football Field'!$F$9)+(R7336*'Football Field'!$F$10)+(S7336*'Football Field'!$F$11)</f>
        <v>138976884.60918891</v>
      </c>
    </row>
    <row r="7337" spans="2:20" x14ac:dyDescent="0.3">
      <c r="B7337" s="62">
        <f t="shared" si="1035"/>
        <v>7310</v>
      </c>
      <c r="C7337" s="62">
        <v>0.25596210076486459</v>
      </c>
      <c r="D7337" s="62">
        <v>0.17251917217930257</v>
      </c>
      <c r="E7337" s="62">
        <v>0.18174957190877561</v>
      </c>
      <c r="F7337" s="62">
        <v>0.98200253027427853</v>
      </c>
      <c r="G7337" s="62">
        <v>0.53760493652012564</v>
      </c>
      <c r="H7337" s="62">
        <v>0.33976551121929155</v>
      </c>
      <c r="I7337" s="62">
        <v>0.52956077401806212</v>
      </c>
      <c r="J7337" s="62">
        <v>0.93791599417555704</v>
      </c>
      <c r="K7337" s="62"/>
      <c r="L7337" s="65">
        <f t="shared" si="1036"/>
        <v>6.5013172792567575E-2</v>
      </c>
      <c r="M7337" s="65">
        <f t="shared" si="1037"/>
        <v>4.381906038983141E-2</v>
      </c>
      <c r="N7337" s="65">
        <f t="shared" si="1038"/>
        <v>4.6163538618301532E-2</v>
      </c>
      <c r="O7337" s="65">
        <f t="shared" si="1039"/>
        <v>0.24942403579547373</v>
      </c>
      <c r="P7337" s="65">
        <f t="shared" si="1040"/>
        <v>0.1365491317959911</v>
      </c>
      <c r="Q7337" s="65">
        <f t="shared" si="1041"/>
        <v>8.629884589885739E-2</v>
      </c>
      <c r="R7337" s="65">
        <f t="shared" si="1042"/>
        <v>0.13450595225825723</v>
      </c>
      <c r="S7337" s="65">
        <f t="shared" si="1043"/>
        <v>0.23822626245072007</v>
      </c>
      <c r="T7337" s="66">
        <f>(L7337*'Football Field'!$F$4)+(M7337*'Football Field'!$F$5)+(N7337*'Football Field'!$F$6)+(O7337*'Football Field'!$F$7)+(P7337*'Football Field'!$F$8)+(Q7337*'Football Field'!$F$9)+(R7337*'Football Field'!$F$10)+(S7337*'Football Field'!$F$11)</f>
        <v>142215763.97004989</v>
      </c>
    </row>
    <row r="7338" spans="2:20" x14ac:dyDescent="0.3">
      <c r="B7338" s="62">
        <f t="shared" si="1035"/>
        <v>7311</v>
      </c>
      <c r="C7338" s="62">
        <v>0.53177492129811288</v>
      </c>
      <c r="D7338" s="62">
        <v>0.58382430271532337</v>
      </c>
      <c r="E7338" s="62">
        <v>0.60685828373916417</v>
      </c>
      <c r="F7338" s="62">
        <v>0.78556070068242922</v>
      </c>
      <c r="G7338" s="62">
        <v>0.8412163816338708</v>
      </c>
      <c r="H7338" s="62">
        <v>0.68181862703120799</v>
      </c>
      <c r="I7338" s="62">
        <v>0.12798861910351556</v>
      </c>
      <c r="J7338" s="62">
        <v>0.82402145002368332</v>
      </c>
      <c r="K7338" s="62"/>
      <c r="L7338" s="65">
        <f t="shared" si="1036"/>
        <v>0.10671646951943918</v>
      </c>
      <c r="M7338" s="65">
        <f t="shared" si="1037"/>
        <v>0.11716172747172525</v>
      </c>
      <c r="N7338" s="65">
        <f t="shared" si="1038"/>
        <v>0.12178418151269728</v>
      </c>
      <c r="O7338" s="65">
        <f t="shared" si="1039"/>
        <v>0.15764614165219235</v>
      </c>
      <c r="P7338" s="65">
        <f t="shared" si="1040"/>
        <v>0.16881511096977425</v>
      </c>
      <c r="Q7338" s="65">
        <f t="shared" si="1041"/>
        <v>0.13682720605128318</v>
      </c>
      <c r="R7338" s="65">
        <f t="shared" si="1042"/>
        <v>2.5684726793910768E-2</v>
      </c>
      <c r="S7338" s="65">
        <f t="shared" si="1043"/>
        <v>0.16536443602897777</v>
      </c>
      <c r="T7338" s="66">
        <f>(L7338*'Football Field'!$F$4)+(M7338*'Football Field'!$F$5)+(N7338*'Football Field'!$F$6)+(O7338*'Football Field'!$F$7)+(P7338*'Football Field'!$F$8)+(Q7338*'Football Field'!$F$9)+(R7338*'Football Field'!$F$10)+(S7338*'Football Field'!$F$11)</f>
        <v>130083435.44385214</v>
      </c>
    </row>
    <row r="7339" spans="2:20" x14ac:dyDescent="0.3">
      <c r="B7339" s="62">
        <f t="shared" si="1035"/>
        <v>7312</v>
      </c>
      <c r="C7339" s="62">
        <v>0.20478358916062966</v>
      </c>
      <c r="D7339" s="62">
        <v>0.35103146162615351</v>
      </c>
      <c r="E7339" s="62">
        <v>0.17380273116477163</v>
      </c>
      <c r="F7339" s="62">
        <v>0.9493908996441256</v>
      </c>
      <c r="G7339" s="62">
        <v>0.9605208419023622</v>
      </c>
      <c r="H7339" s="62">
        <v>0.82085216787853077</v>
      </c>
      <c r="I7339" s="62">
        <v>3.3294188287315452E-2</v>
      </c>
      <c r="J7339" s="62">
        <v>0.19575022381667706</v>
      </c>
      <c r="K7339" s="62"/>
      <c r="L7339" s="65">
        <f t="shared" si="1036"/>
        <v>5.550554027018971E-2</v>
      </c>
      <c r="M7339" s="65">
        <f t="shared" si="1037"/>
        <v>9.5145275113382569E-2</v>
      </c>
      <c r="N7339" s="65">
        <f t="shared" si="1038"/>
        <v>4.7108337798338867E-2</v>
      </c>
      <c r="O7339" s="65">
        <f t="shared" si="1039"/>
        <v>0.2573275281888639</v>
      </c>
      <c r="P7339" s="65">
        <f t="shared" si="1040"/>
        <v>0.26034424188526689</v>
      </c>
      <c r="Q7339" s="65">
        <f t="shared" si="1041"/>
        <v>0.22248776499525155</v>
      </c>
      <c r="R7339" s="65">
        <f t="shared" si="1042"/>
        <v>9.0242187683081832E-3</v>
      </c>
      <c r="S7339" s="65">
        <f t="shared" si="1043"/>
        <v>5.3057092980398318E-2</v>
      </c>
      <c r="T7339" s="66">
        <f>(L7339*'Football Field'!$F$4)+(M7339*'Football Field'!$F$5)+(N7339*'Football Field'!$F$6)+(O7339*'Football Field'!$F$7)+(P7339*'Football Field'!$F$8)+(Q7339*'Football Field'!$F$9)+(R7339*'Football Field'!$F$10)+(S7339*'Football Field'!$F$11)</f>
        <v>133474785.4804271</v>
      </c>
    </row>
    <row r="7340" spans="2:20" x14ac:dyDescent="0.3">
      <c r="B7340" s="62">
        <f t="shared" si="1035"/>
        <v>7313</v>
      </c>
      <c r="C7340" s="62">
        <v>0.61394268646693173</v>
      </c>
      <c r="D7340" s="62">
        <v>0.97761622488925115</v>
      </c>
      <c r="E7340" s="62">
        <v>0.1505903416283928</v>
      </c>
      <c r="F7340" s="62">
        <v>0.89600387371807833</v>
      </c>
      <c r="G7340" s="62">
        <v>0.61254740775386873</v>
      </c>
      <c r="H7340" s="62">
        <v>0.23360184073282952</v>
      </c>
      <c r="I7340" s="62">
        <v>0.61104885929398733</v>
      </c>
      <c r="J7340" s="62">
        <v>0.40058277717148505</v>
      </c>
      <c r="K7340" s="62"/>
      <c r="L7340" s="65">
        <f t="shared" si="1036"/>
        <v>0.13655509286288589</v>
      </c>
      <c r="M7340" s="65">
        <f t="shared" si="1037"/>
        <v>0.21744452261865352</v>
      </c>
      <c r="N7340" s="65">
        <f t="shared" si="1038"/>
        <v>3.3494784673889111E-2</v>
      </c>
      <c r="O7340" s="65">
        <f t="shared" si="1039"/>
        <v>0.19929204285369057</v>
      </c>
      <c r="P7340" s="65">
        <f t="shared" si="1040"/>
        <v>0.13624475051590171</v>
      </c>
      <c r="Q7340" s="65">
        <f t="shared" si="1041"/>
        <v>5.1958467390149123E-2</v>
      </c>
      <c r="R7340" s="65">
        <f t="shared" si="1042"/>
        <v>0.13591143858205287</v>
      </c>
      <c r="S7340" s="65">
        <f t="shared" si="1043"/>
        <v>8.9098900502777176E-2</v>
      </c>
      <c r="T7340" s="66">
        <f>(L7340*'Football Field'!$F$4)+(M7340*'Football Field'!$F$5)+(N7340*'Football Field'!$F$6)+(O7340*'Football Field'!$F$7)+(P7340*'Football Field'!$F$8)+(Q7340*'Football Field'!$F$9)+(R7340*'Football Field'!$F$10)+(S7340*'Football Field'!$F$11)</f>
        <v>139644480.82556501</v>
      </c>
    </row>
    <row r="7341" spans="2:20" x14ac:dyDescent="0.3">
      <c r="B7341" s="62">
        <f t="shared" si="1035"/>
        <v>7314</v>
      </c>
      <c r="C7341" s="62">
        <v>0.95551215670878209</v>
      </c>
      <c r="D7341" s="62">
        <v>0.20199946018684467</v>
      </c>
      <c r="E7341" s="62">
        <v>0.13964769971219471</v>
      </c>
      <c r="F7341" s="62">
        <v>0.76257639152721635</v>
      </c>
      <c r="G7341" s="62">
        <v>0.45621010840638621</v>
      </c>
      <c r="H7341" s="62">
        <v>0.80876321090485559</v>
      </c>
      <c r="I7341" s="62">
        <v>0.88087665732517118</v>
      </c>
      <c r="J7341" s="62">
        <v>6.3219681792824667E-2</v>
      </c>
      <c r="K7341" s="62"/>
      <c r="L7341" s="65">
        <f t="shared" si="1036"/>
        <v>0.22383596220921659</v>
      </c>
      <c r="M7341" s="65">
        <f t="shared" si="1037"/>
        <v>4.7319904010855111E-2</v>
      </c>
      <c r="N7341" s="65">
        <f t="shared" si="1038"/>
        <v>3.271353170748785E-2</v>
      </c>
      <c r="O7341" s="65">
        <f t="shared" si="1039"/>
        <v>0.17863929742502452</v>
      </c>
      <c r="P7341" s="65">
        <f t="shared" si="1040"/>
        <v>0.10687067439984138</v>
      </c>
      <c r="Q7341" s="65">
        <f t="shared" si="1041"/>
        <v>0.18945890980168634</v>
      </c>
      <c r="R7341" s="65">
        <f t="shared" si="1042"/>
        <v>0.20635203099787611</v>
      </c>
      <c r="S7341" s="65">
        <f t="shared" si="1043"/>
        <v>1.4809689448012168E-2</v>
      </c>
      <c r="T7341" s="66">
        <f>(L7341*'Football Field'!$F$4)+(M7341*'Football Field'!$F$5)+(N7341*'Football Field'!$F$6)+(O7341*'Football Field'!$F$7)+(P7341*'Football Field'!$F$8)+(Q7341*'Football Field'!$F$9)+(R7341*'Football Field'!$F$10)+(S7341*'Football Field'!$F$11)</f>
        <v>146393239.73785546</v>
      </c>
    </row>
    <row r="7342" spans="2:20" x14ac:dyDescent="0.3">
      <c r="B7342" s="62">
        <f t="shared" si="1035"/>
        <v>7315</v>
      </c>
      <c r="C7342" s="62">
        <v>0.54907285109754245</v>
      </c>
      <c r="D7342" s="62">
        <v>0.88158194346011809</v>
      </c>
      <c r="E7342" s="62">
        <v>0.41545112931677064</v>
      </c>
      <c r="F7342" s="62">
        <v>0.67886825859791933</v>
      </c>
      <c r="G7342" s="62">
        <v>8.115786540773462E-2</v>
      </c>
      <c r="H7342" s="62">
        <v>0.86857190533156503</v>
      </c>
      <c r="I7342" s="62">
        <v>0.25784821477871422</v>
      </c>
      <c r="J7342" s="62">
        <v>0.40355496709979011</v>
      </c>
      <c r="K7342" s="62"/>
      <c r="L7342" s="65">
        <f t="shared" si="1036"/>
        <v>0.13275111914758814</v>
      </c>
      <c r="M7342" s="65">
        <f t="shared" si="1037"/>
        <v>0.21314291788549194</v>
      </c>
      <c r="N7342" s="65">
        <f t="shared" si="1038"/>
        <v>0.1004449632825372</v>
      </c>
      <c r="O7342" s="65">
        <f t="shared" si="1039"/>
        <v>0.16413217463312205</v>
      </c>
      <c r="P7342" s="65">
        <f t="shared" si="1040"/>
        <v>1.9621799619067563E-2</v>
      </c>
      <c r="Q7342" s="65">
        <f t="shared" si="1041"/>
        <v>0.20999743888709327</v>
      </c>
      <c r="R7342" s="65">
        <f t="shared" si="1042"/>
        <v>6.2340796879066802E-2</v>
      </c>
      <c r="S7342" s="65">
        <f t="shared" si="1043"/>
        <v>9.7568789666033121E-2</v>
      </c>
      <c r="T7342" s="66">
        <f>(L7342*'Football Field'!$F$4)+(M7342*'Football Field'!$F$5)+(N7342*'Football Field'!$F$6)+(O7342*'Football Field'!$F$7)+(P7342*'Football Field'!$F$8)+(Q7342*'Football Field'!$F$9)+(R7342*'Football Field'!$F$10)+(S7342*'Football Field'!$F$11)</f>
        <v>121469165.71045879</v>
      </c>
    </row>
    <row r="7343" spans="2:20" x14ac:dyDescent="0.3">
      <c r="B7343" s="62">
        <f t="shared" si="1035"/>
        <v>7316</v>
      </c>
      <c r="C7343" s="62">
        <v>0.98173990845921255</v>
      </c>
      <c r="D7343" s="62">
        <v>0.29746889018494294</v>
      </c>
      <c r="E7343" s="62">
        <v>0.40701191255344005</v>
      </c>
      <c r="F7343" s="62">
        <v>0.86799178321185766</v>
      </c>
      <c r="G7343" s="62">
        <v>0.13984766339053878</v>
      </c>
      <c r="H7343" s="62">
        <v>0.67513622594540079</v>
      </c>
      <c r="I7343" s="62">
        <v>0.35419889160083817</v>
      </c>
      <c r="J7343" s="62">
        <v>0.23110310486630536</v>
      </c>
      <c r="K7343" s="62"/>
      <c r="L7343" s="65">
        <f t="shared" si="1036"/>
        <v>0.24825902404502906</v>
      </c>
      <c r="M7343" s="65">
        <f t="shared" si="1037"/>
        <v>7.5222913650290921E-2</v>
      </c>
      <c r="N7343" s="65">
        <f t="shared" si="1038"/>
        <v>0.10292377778937539</v>
      </c>
      <c r="O7343" s="65">
        <f t="shared" si="1039"/>
        <v>0.21949478789904245</v>
      </c>
      <c r="P7343" s="65">
        <f t="shared" si="1040"/>
        <v>3.5364197919591153E-2</v>
      </c>
      <c r="Q7343" s="65">
        <f t="shared" si="1041"/>
        <v>0.17072613541167142</v>
      </c>
      <c r="R7343" s="65">
        <f t="shared" si="1042"/>
        <v>8.9568602018696888E-2</v>
      </c>
      <c r="S7343" s="65">
        <f t="shared" si="1043"/>
        <v>5.8440561266302656E-2</v>
      </c>
      <c r="T7343" s="66">
        <f>(L7343*'Football Field'!$F$4)+(M7343*'Football Field'!$F$5)+(N7343*'Football Field'!$F$6)+(O7343*'Football Field'!$F$7)+(P7343*'Football Field'!$F$8)+(Q7343*'Football Field'!$F$9)+(R7343*'Football Field'!$F$10)+(S7343*'Football Field'!$F$11)</f>
        <v>126580174.31274623</v>
      </c>
    </row>
    <row r="7344" spans="2:20" x14ac:dyDescent="0.3">
      <c r="B7344" s="62">
        <f t="shared" si="1035"/>
        <v>7317</v>
      </c>
      <c r="C7344" s="62">
        <v>0.93812331077679534</v>
      </c>
      <c r="D7344" s="62">
        <v>0.97334888829238952</v>
      </c>
      <c r="E7344" s="62">
        <v>0.91606993910453038</v>
      </c>
      <c r="F7344" s="62">
        <v>0.86725550062642365</v>
      </c>
      <c r="G7344" s="62">
        <v>0.18455547367755298</v>
      </c>
      <c r="H7344" s="62">
        <v>0.47485019620713576</v>
      </c>
      <c r="I7344" s="62">
        <v>0.12627538383105574</v>
      </c>
      <c r="J7344" s="62">
        <v>0.34113805916701256</v>
      </c>
      <c r="K7344" s="62"/>
      <c r="L7344" s="65">
        <f t="shared" si="1036"/>
        <v>0.19456612980477156</v>
      </c>
      <c r="M7344" s="65">
        <f t="shared" si="1037"/>
        <v>0.20187189036803063</v>
      </c>
      <c r="N7344" s="65">
        <f t="shared" si="1038"/>
        <v>0.1899922756790641</v>
      </c>
      <c r="O7344" s="65">
        <f t="shared" si="1039"/>
        <v>0.17986819469293658</v>
      </c>
      <c r="P7344" s="65">
        <f t="shared" si="1040"/>
        <v>3.8276678380366358E-2</v>
      </c>
      <c r="Q7344" s="65">
        <f t="shared" si="1041"/>
        <v>9.8483604289245533E-2</v>
      </c>
      <c r="R7344" s="65">
        <f t="shared" si="1042"/>
        <v>2.6189427806965714E-2</v>
      </c>
      <c r="S7344" s="65">
        <f t="shared" si="1043"/>
        <v>7.0751798978619496E-2</v>
      </c>
      <c r="T7344" s="66">
        <f>(L7344*'Football Field'!$F$4)+(M7344*'Football Field'!$F$5)+(N7344*'Football Field'!$F$6)+(O7344*'Football Field'!$F$7)+(P7344*'Football Field'!$F$8)+(Q7344*'Football Field'!$F$9)+(R7344*'Football Field'!$F$10)+(S7344*'Football Field'!$F$11)</f>
        <v>119968442.04853301</v>
      </c>
    </row>
    <row r="7345" spans="2:20" x14ac:dyDescent="0.3">
      <c r="B7345" s="62">
        <f t="shared" si="1035"/>
        <v>7318</v>
      </c>
      <c r="C7345" s="62">
        <v>0.72823434104959439</v>
      </c>
      <c r="D7345" s="62">
        <v>0.49324416185000886</v>
      </c>
      <c r="E7345" s="62">
        <v>0.19807446071328139</v>
      </c>
      <c r="F7345" s="62">
        <v>0.92419802483639235</v>
      </c>
      <c r="G7345" s="62">
        <v>0.78512370857231095</v>
      </c>
      <c r="H7345" s="62">
        <v>0.27185138598592851</v>
      </c>
      <c r="I7345" s="62">
        <v>0.37778520865536735</v>
      </c>
      <c r="J7345" s="62">
        <v>0.46733850469082838</v>
      </c>
      <c r="K7345" s="62"/>
      <c r="L7345" s="65">
        <f t="shared" si="1036"/>
        <v>0.1715167459939336</v>
      </c>
      <c r="M7345" s="65">
        <f t="shared" si="1037"/>
        <v>0.11617089287369547</v>
      </c>
      <c r="N7345" s="65">
        <f t="shared" si="1038"/>
        <v>4.6651311330745959E-2</v>
      </c>
      <c r="O7345" s="65">
        <f t="shared" si="1039"/>
        <v>0.21767091846491676</v>
      </c>
      <c r="P7345" s="65">
        <f t="shared" si="1040"/>
        <v>0.18491556372214726</v>
      </c>
      <c r="Q7345" s="65">
        <f t="shared" si="1041"/>
        <v>6.4027556090041474E-2</v>
      </c>
      <c r="R7345" s="65">
        <f t="shared" si="1042"/>
        <v>8.8977525530885476E-2</v>
      </c>
      <c r="S7345" s="65">
        <f t="shared" si="1043"/>
        <v>0.11006948599363392</v>
      </c>
      <c r="T7345" s="66">
        <f>(L7345*'Football Field'!$F$4)+(M7345*'Football Field'!$F$5)+(N7345*'Football Field'!$F$6)+(O7345*'Football Field'!$F$7)+(P7345*'Football Field'!$F$8)+(Q7345*'Football Field'!$F$9)+(R7345*'Football Field'!$F$10)+(S7345*'Football Field'!$F$11)</f>
        <v>137913082.58390766</v>
      </c>
    </row>
    <row r="7346" spans="2:20" x14ac:dyDescent="0.3">
      <c r="B7346" s="62">
        <f t="shared" si="1035"/>
        <v>7319</v>
      </c>
      <c r="C7346" s="62">
        <v>0.97626007812846316</v>
      </c>
      <c r="D7346" s="62">
        <v>0.44096522057804244</v>
      </c>
      <c r="E7346" s="62">
        <v>0.42969281976532425</v>
      </c>
      <c r="F7346" s="62">
        <v>0.87144012873095533</v>
      </c>
      <c r="G7346" s="62">
        <v>0.69049597084632952</v>
      </c>
      <c r="H7346" s="62">
        <v>0.56331238678574003</v>
      </c>
      <c r="I7346" s="62">
        <v>0.19871592541577121</v>
      </c>
      <c r="J7346" s="62">
        <v>0.15097202364693885</v>
      </c>
      <c r="K7346" s="62"/>
      <c r="L7346" s="65">
        <f t="shared" si="1036"/>
        <v>0.22588915613739141</v>
      </c>
      <c r="M7346" s="65">
        <f t="shared" si="1037"/>
        <v>0.10203148094846647</v>
      </c>
      <c r="N7346" s="65">
        <f t="shared" si="1038"/>
        <v>9.9423248609284101E-2</v>
      </c>
      <c r="O7346" s="65">
        <f t="shared" si="1039"/>
        <v>0.20163569085060187</v>
      </c>
      <c r="P7346" s="65">
        <f t="shared" si="1040"/>
        <v>0.1597684425135551</v>
      </c>
      <c r="Q7346" s="65">
        <f t="shared" si="1041"/>
        <v>0.13034043134971529</v>
      </c>
      <c r="R7346" s="65">
        <f t="shared" si="1042"/>
        <v>4.59793181231802E-2</v>
      </c>
      <c r="S7346" s="65">
        <f t="shared" si="1043"/>
        <v>3.4932231467805455E-2</v>
      </c>
      <c r="T7346" s="66">
        <f>(L7346*'Football Field'!$F$4)+(M7346*'Football Field'!$F$5)+(N7346*'Football Field'!$F$6)+(O7346*'Football Field'!$F$7)+(P7346*'Football Field'!$F$8)+(Q7346*'Football Field'!$F$9)+(R7346*'Football Field'!$F$10)+(S7346*'Football Field'!$F$11)</f>
        <v>130351148.00139596</v>
      </c>
    </row>
    <row r="7347" spans="2:20" x14ac:dyDescent="0.3">
      <c r="B7347" s="62">
        <f t="shared" si="1035"/>
        <v>7320</v>
      </c>
      <c r="C7347" s="62">
        <v>0.75685613452094125</v>
      </c>
      <c r="D7347" s="62">
        <v>0.3957256667106156</v>
      </c>
      <c r="E7347" s="62">
        <v>0.49816316590755783</v>
      </c>
      <c r="F7347" s="62">
        <v>0.17512209428355474</v>
      </c>
      <c r="G7347" s="62">
        <v>0.30532832221328587</v>
      </c>
      <c r="H7347" s="62">
        <v>0.62714418273564243</v>
      </c>
      <c r="I7347" s="62">
        <v>0.58169503431325942</v>
      </c>
      <c r="J7347" s="62">
        <v>0.13867644030051474</v>
      </c>
      <c r="K7347" s="62"/>
      <c r="L7347" s="65">
        <f t="shared" si="1036"/>
        <v>0.21756798009487907</v>
      </c>
      <c r="M7347" s="65">
        <f t="shared" si="1037"/>
        <v>0.11375640633794157</v>
      </c>
      <c r="N7347" s="65">
        <f t="shared" si="1038"/>
        <v>0.14320337620409235</v>
      </c>
      <c r="O7347" s="65">
        <f t="shared" si="1039"/>
        <v>5.034108674744945E-2</v>
      </c>
      <c r="P7347" s="65">
        <f t="shared" si="1040"/>
        <v>8.7770532997992076E-2</v>
      </c>
      <c r="Q7347" s="65">
        <f t="shared" si="1041"/>
        <v>0.18028061984648172</v>
      </c>
      <c r="R7347" s="65">
        <f t="shared" si="1042"/>
        <v>0.16721568059544545</v>
      </c>
      <c r="S7347" s="65">
        <f t="shared" si="1043"/>
        <v>3.9864317175718506E-2</v>
      </c>
      <c r="T7347" s="66">
        <f>(L7347*'Football Field'!$F$4)+(M7347*'Football Field'!$F$5)+(N7347*'Football Field'!$F$6)+(O7347*'Football Field'!$F$7)+(P7347*'Football Field'!$F$8)+(Q7347*'Football Field'!$F$9)+(R7347*'Football Field'!$F$10)+(S7347*'Football Field'!$F$11)</f>
        <v>141386917.43299779</v>
      </c>
    </row>
    <row r="7348" spans="2:20" x14ac:dyDescent="0.3">
      <c r="B7348" s="62">
        <f t="shared" si="1035"/>
        <v>7321</v>
      </c>
      <c r="C7348" s="62">
        <v>0.46460033632379871</v>
      </c>
      <c r="D7348" s="62">
        <v>0.79437039609841364</v>
      </c>
      <c r="E7348" s="62">
        <v>0.19690139295938969</v>
      </c>
      <c r="F7348" s="62">
        <v>0.36427807615641394</v>
      </c>
      <c r="G7348" s="62">
        <v>0.95929750912501155</v>
      </c>
      <c r="H7348" s="62">
        <v>0.7576411071324759</v>
      </c>
      <c r="I7348" s="62">
        <v>0.78592401158249403</v>
      </c>
      <c r="J7348" s="62">
        <v>0.1718604655254844</v>
      </c>
      <c r="K7348" s="62"/>
      <c r="L7348" s="65">
        <f t="shared" si="1036"/>
        <v>0.10336227649633338</v>
      </c>
      <c r="M7348" s="65">
        <f t="shared" si="1037"/>
        <v>0.17672809531674935</v>
      </c>
      <c r="N7348" s="65">
        <f t="shared" si="1038"/>
        <v>4.380577160709883E-2</v>
      </c>
      <c r="O7348" s="65">
        <f t="shared" si="1039"/>
        <v>8.1043013285702889E-2</v>
      </c>
      <c r="P7348" s="65">
        <f t="shared" si="1040"/>
        <v>0.21342036720205493</v>
      </c>
      <c r="Q7348" s="65">
        <f t="shared" si="1041"/>
        <v>0.16855672171928146</v>
      </c>
      <c r="R7348" s="65">
        <f t="shared" si="1042"/>
        <v>0.17484898016449432</v>
      </c>
      <c r="S7348" s="65">
        <f t="shared" si="1043"/>
        <v>3.8234774208284944E-2</v>
      </c>
      <c r="T7348" s="66">
        <f>(L7348*'Football Field'!$F$4)+(M7348*'Football Field'!$F$5)+(N7348*'Football Field'!$F$6)+(O7348*'Football Field'!$F$7)+(P7348*'Football Field'!$F$8)+(Q7348*'Football Field'!$F$9)+(R7348*'Football Field'!$F$10)+(S7348*'Football Field'!$F$11)</f>
        <v>150700370.14547941</v>
      </c>
    </row>
    <row r="7349" spans="2:20" x14ac:dyDescent="0.3">
      <c r="B7349" s="62">
        <f t="shared" si="1035"/>
        <v>7322</v>
      </c>
      <c r="C7349" s="62">
        <v>0.54909630748201088</v>
      </c>
      <c r="D7349" s="62">
        <v>0.92906183707758128</v>
      </c>
      <c r="E7349" s="62">
        <v>0.85123298918477153</v>
      </c>
      <c r="F7349" s="62">
        <v>0.16090382777635892</v>
      </c>
      <c r="G7349" s="62">
        <v>0.46749251744675613</v>
      </c>
      <c r="H7349" s="62">
        <v>0.75758421787322483</v>
      </c>
      <c r="I7349" s="62">
        <v>0.55257359766704506</v>
      </c>
      <c r="J7349" s="62">
        <v>0.62645235979997949</v>
      </c>
      <c r="K7349" s="62"/>
      <c r="L7349" s="65">
        <f t="shared" si="1036"/>
        <v>0.11218874032409938</v>
      </c>
      <c r="M7349" s="65">
        <f t="shared" si="1037"/>
        <v>0.18982148625784051</v>
      </c>
      <c r="N7349" s="65">
        <f t="shared" si="1038"/>
        <v>0.17391986702093401</v>
      </c>
      <c r="O7349" s="65">
        <f t="shared" si="1039"/>
        <v>3.2875103156921034E-2</v>
      </c>
      <c r="P7349" s="65">
        <f t="shared" si="1040"/>
        <v>9.5515842901587655E-2</v>
      </c>
      <c r="Q7349" s="65">
        <f t="shared" si="1041"/>
        <v>0.15478599643542423</v>
      </c>
      <c r="R7349" s="65">
        <f t="shared" si="1042"/>
        <v>0.11289920368049906</v>
      </c>
      <c r="S7349" s="65">
        <f t="shared" si="1043"/>
        <v>0.12799376022269401</v>
      </c>
      <c r="T7349" s="66">
        <f>(L7349*'Football Field'!$F$4)+(M7349*'Football Field'!$F$5)+(N7349*'Football Field'!$F$6)+(O7349*'Football Field'!$F$7)+(P7349*'Football Field'!$F$8)+(Q7349*'Football Field'!$F$9)+(R7349*'Football Field'!$F$10)+(S7349*'Football Field'!$F$11)</f>
        <v>136108978.88241899</v>
      </c>
    </row>
    <row r="7350" spans="2:20" x14ac:dyDescent="0.3">
      <c r="B7350" s="62">
        <f t="shared" si="1035"/>
        <v>7323</v>
      </c>
      <c r="C7350" s="62">
        <v>0.92240793027228163</v>
      </c>
      <c r="D7350" s="62">
        <v>0.71691408295231962</v>
      </c>
      <c r="E7350" s="62">
        <v>0.88137335356033164</v>
      </c>
      <c r="F7350" s="62">
        <v>0.73464198383350277</v>
      </c>
      <c r="G7350" s="62">
        <v>0.24946673389613738</v>
      </c>
      <c r="H7350" s="62">
        <v>3.7168255822976781E-2</v>
      </c>
      <c r="I7350" s="62">
        <v>3.9270919757848799E-2</v>
      </c>
      <c r="J7350" s="62">
        <v>0.92085736903232629</v>
      </c>
      <c r="K7350" s="62"/>
      <c r="L7350" s="65">
        <f t="shared" si="1036"/>
        <v>0.2048838989303082</v>
      </c>
      <c r="M7350" s="65">
        <f t="shared" si="1037"/>
        <v>0.15923990643701375</v>
      </c>
      <c r="N7350" s="65">
        <f t="shared" si="1038"/>
        <v>0.19576935883174526</v>
      </c>
      <c r="O7350" s="65">
        <f t="shared" si="1039"/>
        <v>0.16317760182447066</v>
      </c>
      <c r="P7350" s="65">
        <f t="shared" si="1040"/>
        <v>5.5411185676778441E-2</v>
      </c>
      <c r="Q7350" s="65">
        <f t="shared" si="1041"/>
        <v>8.2557585635703746E-3</v>
      </c>
      <c r="R7350" s="65">
        <f t="shared" si="1042"/>
        <v>8.7227991981728495E-3</v>
      </c>
      <c r="S7350" s="65">
        <f t="shared" si="1043"/>
        <v>0.20453949053794052</v>
      </c>
      <c r="T7350" s="66">
        <f>(L7350*'Football Field'!$F$4)+(M7350*'Football Field'!$F$5)+(N7350*'Football Field'!$F$6)+(O7350*'Football Field'!$F$7)+(P7350*'Football Field'!$F$8)+(Q7350*'Football Field'!$F$9)+(R7350*'Football Field'!$F$10)+(S7350*'Football Field'!$F$11)</f>
        <v>120105476.52503964</v>
      </c>
    </row>
    <row r="7351" spans="2:20" x14ac:dyDescent="0.3">
      <c r="B7351" s="62">
        <f t="shared" si="1035"/>
        <v>7324</v>
      </c>
      <c r="C7351" s="62">
        <v>0.5312986375530776</v>
      </c>
      <c r="D7351" s="62">
        <v>0.36261153925234368</v>
      </c>
      <c r="E7351" s="62">
        <v>0.31009111261303379</v>
      </c>
      <c r="F7351" s="62">
        <v>0.41759422836502813</v>
      </c>
      <c r="G7351" s="62">
        <v>0.80657989825314258</v>
      </c>
      <c r="H7351" s="62">
        <v>0.63382945763180887</v>
      </c>
      <c r="I7351" s="62">
        <v>0.55953027794217969</v>
      </c>
      <c r="J7351" s="62">
        <v>0.24425981030618771</v>
      </c>
      <c r="K7351" s="62"/>
      <c r="L7351" s="65">
        <f t="shared" si="1036"/>
        <v>0.13743580370585415</v>
      </c>
      <c r="M7351" s="65">
        <f t="shared" si="1037"/>
        <v>9.379999271160197E-2</v>
      </c>
      <c r="N7351" s="65">
        <f t="shared" si="1038"/>
        <v>8.0214060928694292E-2</v>
      </c>
      <c r="O7351" s="65">
        <f t="shared" si="1039"/>
        <v>0.10802286010481262</v>
      </c>
      <c r="P7351" s="65">
        <f t="shared" si="1040"/>
        <v>0.20864528672602201</v>
      </c>
      <c r="Q7351" s="65">
        <f t="shared" si="1041"/>
        <v>0.16395837437729316</v>
      </c>
      <c r="R7351" s="65">
        <f t="shared" si="1042"/>
        <v>0.14473873639297832</v>
      </c>
      <c r="S7351" s="65">
        <f t="shared" si="1043"/>
        <v>6.3184885052743403E-2</v>
      </c>
      <c r="T7351" s="66">
        <f>(L7351*'Football Field'!$F$4)+(M7351*'Football Field'!$F$5)+(N7351*'Football Field'!$F$6)+(O7351*'Football Field'!$F$7)+(P7351*'Football Field'!$F$8)+(Q7351*'Football Field'!$F$9)+(R7351*'Football Field'!$F$10)+(S7351*'Football Field'!$F$11)</f>
        <v>147568563.03544891</v>
      </c>
    </row>
    <row r="7352" spans="2:20" x14ac:dyDescent="0.3">
      <c r="B7352" s="62">
        <f t="shared" si="1035"/>
        <v>7325</v>
      </c>
      <c r="C7352" s="62">
        <v>0.96368168882681471</v>
      </c>
      <c r="D7352" s="62">
        <v>5.8028232351483577E-2</v>
      </c>
      <c r="E7352" s="62">
        <v>0.41767854724866516</v>
      </c>
      <c r="F7352" s="62">
        <v>0.47177895667262126</v>
      </c>
      <c r="G7352" s="62">
        <v>0.50730306130260883</v>
      </c>
      <c r="H7352" s="62">
        <v>0.25937576711303378</v>
      </c>
      <c r="I7352" s="62">
        <v>0.32362809340054166</v>
      </c>
      <c r="J7352" s="62">
        <v>0.27626426700583384</v>
      </c>
      <c r="K7352" s="62"/>
      <c r="L7352" s="65">
        <f t="shared" si="1036"/>
        <v>0.29400809592740274</v>
      </c>
      <c r="M7352" s="65">
        <f t="shared" si="1037"/>
        <v>1.7703740043522428E-2</v>
      </c>
      <c r="N7352" s="65">
        <f t="shared" si="1038"/>
        <v>0.12742887595571256</v>
      </c>
      <c r="O7352" s="65">
        <f t="shared" si="1039"/>
        <v>0.14393428282195089</v>
      </c>
      <c r="P7352" s="65">
        <f t="shared" si="1040"/>
        <v>0.15477227474696448</v>
      </c>
      <c r="Q7352" s="65">
        <f t="shared" si="1041"/>
        <v>7.9132535465574361E-2</v>
      </c>
      <c r="R7352" s="65">
        <f t="shared" si="1042"/>
        <v>9.8735174313775292E-2</v>
      </c>
      <c r="S7352" s="65">
        <f t="shared" si="1043"/>
        <v>8.4285020725097262E-2</v>
      </c>
      <c r="T7352" s="66">
        <f>(L7352*'Football Field'!$F$4)+(M7352*'Football Field'!$F$5)+(N7352*'Football Field'!$F$6)+(O7352*'Football Field'!$F$7)+(P7352*'Football Field'!$F$8)+(Q7352*'Football Field'!$F$9)+(R7352*'Football Field'!$F$10)+(S7352*'Football Field'!$F$11)</f>
        <v>137911926.00579292</v>
      </c>
    </row>
    <row r="7353" spans="2:20" x14ac:dyDescent="0.3">
      <c r="B7353" s="62">
        <f t="shared" si="1035"/>
        <v>7326</v>
      </c>
      <c r="C7353" s="62">
        <v>0.27536646718851976</v>
      </c>
      <c r="D7353" s="62">
        <v>0.61954595537106949</v>
      </c>
      <c r="E7353" s="62">
        <v>0.98509061554282018</v>
      </c>
      <c r="F7353" s="62">
        <v>0.47066079470041966</v>
      </c>
      <c r="G7353" s="62">
        <v>1.4685124912073966E-2</v>
      </c>
      <c r="H7353" s="62">
        <v>0.1600090458917246</v>
      </c>
      <c r="I7353" s="62">
        <v>0.19349358313580189</v>
      </c>
      <c r="J7353" s="62">
        <v>0.66826883726899233</v>
      </c>
      <c r="K7353" s="62"/>
      <c r="L7353" s="65">
        <f t="shared" si="1036"/>
        <v>8.1298103615223327E-2</v>
      </c>
      <c r="M7353" s="65">
        <f t="shared" si="1037"/>
        <v>0.18291229062276182</v>
      </c>
      <c r="N7353" s="65">
        <f t="shared" si="1038"/>
        <v>0.29083424626992188</v>
      </c>
      <c r="O7353" s="65">
        <f t="shared" si="1039"/>
        <v>0.13895602629416062</v>
      </c>
      <c r="P7353" s="65">
        <f t="shared" si="1040"/>
        <v>4.335578034949856E-3</v>
      </c>
      <c r="Q7353" s="65">
        <f t="shared" si="1041"/>
        <v>4.7240436081756806E-2</v>
      </c>
      <c r="R7353" s="65">
        <f t="shared" si="1042"/>
        <v>5.7126278051444143E-2</v>
      </c>
      <c r="S7353" s="65">
        <f t="shared" si="1043"/>
        <v>0.19729704102978146</v>
      </c>
      <c r="T7353" s="66">
        <f>(L7353*'Football Field'!$F$4)+(M7353*'Football Field'!$F$5)+(N7353*'Football Field'!$F$6)+(O7353*'Football Field'!$F$7)+(P7353*'Football Field'!$F$8)+(Q7353*'Football Field'!$F$9)+(R7353*'Football Field'!$F$10)+(S7353*'Football Field'!$F$11)</f>
        <v>125414217.73688802</v>
      </c>
    </row>
    <row r="7354" spans="2:20" x14ac:dyDescent="0.3">
      <c r="B7354" s="62">
        <f t="shared" si="1035"/>
        <v>7327</v>
      </c>
      <c r="C7354" s="62">
        <v>0.47603979347280156</v>
      </c>
      <c r="D7354" s="62">
        <v>0.64489630467119685</v>
      </c>
      <c r="E7354" s="62">
        <v>0.36503279000652933</v>
      </c>
      <c r="F7354" s="62">
        <v>0.52914745147910536</v>
      </c>
      <c r="G7354" s="62">
        <v>0.40124945706356097</v>
      </c>
      <c r="H7354" s="62">
        <v>6.0983132438658938E-3</v>
      </c>
      <c r="I7354" s="62">
        <v>0.91395079171046889</v>
      </c>
      <c r="J7354" s="62">
        <v>0.52051816363545489</v>
      </c>
      <c r="K7354" s="62"/>
      <c r="L7354" s="65">
        <f t="shared" si="1036"/>
        <v>0.12342443734835061</v>
      </c>
      <c r="M7354" s="65">
        <f t="shared" si="1037"/>
        <v>0.16720443257780018</v>
      </c>
      <c r="N7354" s="65">
        <f t="shared" si="1038"/>
        <v>9.4643278435983635E-2</v>
      </c>
      <c r="O7354" s="65">
        <f t="shared" si="1039"/>
        <v>0.13719383834841886</v>
      </c>
      <c r="P7354" s="65">
        <f t="shared" si="1040"/>
        <v>0.10403329543758136</v>
      </c>
      <c r="Q7354" s="65">
        <f t="shared" si="1041"/>
        <v>1.581130172768103E-3</v>
      </c>
      <c r="R7354" s="65">
        <f t="shared" si="1042"/>
        <v>0.23696309379520231</v>
      </c>
      <c r="S7354" s="65">
        <f t="shared" si="1043"/>
        <v>0.13495649388389486</v>
      </c>
      <c r="T7354" s="66">
        <f>(L7354*'Football Field'!$F$4)+(M7354*'Football Field'!$F$5)+(N7354*'Football Field'!$F$6)+(O7354*'Football Field'!$F$7)+(P7354*'Football Field'!$F$8)+(Q7354*'Football Field'!$F$9)+(R7354*'Football Field'!$F$10)+(S7354*'Football Field'!$F$11)</f>
        <v>152768282.53189576</v>
      </c>
    </row>
    <row r="7355" spans="2:20" x14ac:dyDescent="0.3">
      <c r="B7355" s="62">
        <f t="shared" si="1035"/>
        <v>7328</v>
      </c>
      <c r="C7355" s="62">
        <v>0.15516262148882609</v>
      </c>
      <c r="D7355" s="62">
        <v>3.746354502086946E-2</v>
      </c>
      <c r="E7355" s="62">
        <v>0.89245584291962621</v>
      </c>
      <c r="F7355" s="62">
        <v>0.90165954450281494</v>
      </c>
      <c r="G7355" s="62">
        <v>2.8453865749487606E-2</v>
      </c>
      <c r="H7355" s="62">
        <v>0.12383236675319931</v>
      </c>
      <c r="I7355" s="62">
        <v>6.4934767223400858E-2</v>
      </c>
      <c r="J7355" s="62">
        <v>0.94601874582892143</v>
      </c>
      <c r="K7355" s="62"/>
      <c r="L7355" s="65">
        <f t="shared" si="1036"/>
        <v>4.9258267505933574E-2</v>
      </c>
      <c r="M7355" s="65">
        <f t="shared" si="1037"/>
        <v>1.189325950187989E-2</v>
      </c>
      <c r="N7355" s="65">
        <f t="shared" si="1038"/>
        <v>0.28332099719605591</v>
      </c>
      <c r="O7355" s="65">
        <f t="shared" si="1039"/>
        <v>0.28624282456839212</v>
      </c>
      <c r="P7355" s="65">
        <f t="shared" si="1040"/>
        <v>9.0330268799120282E-3</v>
      </c>
      <c r="Q7355" s="65">
        <f t="shared" si="1041"/>
        <v>3.9312095844302529E-2</v>
      </c>
      <c r="R7355" s="65">
        <f t="shared" si="1042"/>
        <v>2.0614334197467461E-2</v>
      </c>
      <c r="S7355" s="65">
        <f t="shared" si="1043"/>
        <v>0.30032519430605653</v>
      </c>
      <c r="T7355" s="66">
        <f>(L7355*'Football Field'!$F$4)+(M7355*'Football Field'!$F$5)+(N7355*'Football Field'!$F$6)+(O7355*'Football Field'!$F$7)+(P7355*'Football Field'!$F$8)+(Q7355*'Football Field'!$F$9)+(R7355*'Football Field'!$F$10)+(S7355*'Football Field'!$F$11)</f>
        <v>123080192.83283125</v>
      </c>
    </row>
    <row r="7356" spans="2:20" x14ac:dyDescent="0.3">
      <c r="B7356" s="62">
        <f t="shared" si="1035"/>
        <v>7329</v>
      </c>
      <c r="C7356" s="62">
        <v>0.98451146230261577</v>
      </c>
      <c r="D7356" s="62">
        <v>0.47015158537975577</v>
      </c>
      <c r="E7356" s="62">
        <v>0.52189987181059083</v>
      </c>
      <c r="F7356" s="62">
        <v>0.27767666086320342</v>
      </c>
      <c r="G7356" s="62">
        <v>0.43107172239838798</v>
      </c>
      <c r="H7356" s="62">
        <v>0.37076608776190267</v>
      </c>
      <c r="I7356" s="62">
        <v>0.63556354320765795</v>
      </c>
      <c r="J7356" s="62">
        <v>0.5919965178136638</v>
      </c>
      <c r="K7356" s="62"/>
      <c r="L7356" s="65">
        <f t="shared" si="1036"/>
        <v>0.22983071593726664</v>
      </c>
      <c r="M7356" s="65">
        <f t="shared" si="1037"/>
        <v>0.10975522338170254</v>
      </c>
      <c r="N7356" s="65">
        <f t="shared" si="1038"/>
        <v>0.1218356776723097</v>
      </c>
      <c r="O7356" s="65">
        <f t="shared" si="1039"/>
        <v>6.482263356893582E-2</v>
      </c>
      <c r="P7356" s="65">
        <f t="shared" si="1040"/>
        <v>0.10063216770215652</v>
      </c>
      <c r="Q7356" s="65">
        <f t="shared" si="1041"/>
        <v>8.6554030763925136E-2</v>
      </c>
      <c r="R7356" s="65">
        <f t="shared" si="1042"/>
        <v>0.1483700594174929</v>
      </c>
      <c r="S7356" s="65">
        <f t="shared" si="1043"/>
        <v>0.13819949155621089</v>
      </c>
      <c r="T7356" s="66">
        <f>(L7356*'Football Field'!$F$4)+(M7356*'Football Field'!$F$5)+(N7356*'Football Field'!$F$6)+(O7356*'Football Field'!$F$7)+(P7356*'Football Field'!$F$8)+(Q7356*'Football Field'!$F$9)+(R7356*'Football Field'!$F$10)+(S7356*'Football Field'!$F$11)</f>
        <v>140085960.0381417</v>
      </c>
    </row>
    <row r="7357" spans="2:20" x14ac:dyDescent="0.3">
      <c r="B7357" s="62">
        <f t="shared" si="1035"/>
        <v>7330</v>
      </c>
      <c r="C7357" s="62">
        <v>0.30661220750458851</v>
      </c>
      <c r="D7357" s="62">
        <v>0.17187411770896932</v>
      </c>
      <c r="E7357" s="62">
        <v>0.29728102547127133</v>
      </c>
      <c r="F7357" s="62">
        <v>0.43872903751644743</v>
      </c>
      <c r="G7357" s="62">
        <v>0.70636870485009928</v>
      </c>
      <c r="H7357" s="62">
        <v>0.28616839700498531</v>
      </c>
      <c r="I7357" s="62">
        <v>0.11926631242512664</v>
      </c>
      <c r="J7357" s="62">
        <v>0.83560654510323651</v>
      </c>
      <c r="K7357" s="62"/>
      <c r="L7357" s="65">
        <f t="shared" si="1036"/>
        <v>9.6970679646726232E-2</v>
      </c>
      <c r="M7357" s="65">
        <f t="shared" si="1037"/>
        <v>5.4357750930940217E-2</v>
      </c>
      <c r="N7357" s="65">
        <f t="shared" si="1038"/>
        <v>9.4019554278814893E-2</v>
      </c>
      <c r="O7357" s="65">
        <f t="shared" si="1039"/>
        <v>0.13875459589483985</v>
      </c>
      <c r="P7357" s="65">
        <f t="shared" si="1040"/>
        <v>0.22339962895791363</v>
      </c>
      <c r="Q7357" s="65">
        <f t="shared" si="1041"/>
        <v>9.050501993001149E-2</v>
      </c>
      <c r="R7357" s="65">
        <f t="shared" si="1042"/>
        <v>3.771974856757862E-2</v>
      </c>
      <c r="S7357" s="65">
        <f t="shared" si="1043"/>
        <v>0.26427302179317508</v>
      </c>
      <c r="T7357" s="66">
        <f>(L7357*'Football Field'!$F$4)+(M7357*'Football Field'!$F$5)+(N7357*'Football Field'!$F$6)+(O7357*'Football Field'!$F$7)+(P7357*'Football Field'!$F$8)+(Q7357*'Football Field'!$F$9)+(R7357*'Football Field'!$F$10)+(S7357*'Football Field'!$F$11)</f>
        <v>136382572.87474626</v>
      </c>
    </row>
    <row r="7358" spans="2:20" x14ac:dyDescent="0.3">
      <c r="B7358" s="62">
        <f t="shared" si="1035"/>
        <v>7331</v>
      </c>
      <c r="C7358" s="62">
        <v>0.50712977838177686</v>
      </c>
      <c r="D7358" s="62">
        <v>0.1186012671895279</v>
      </c>
      <c r="E7358" s="62">
        <v>0.26530287980923106</v>
      </c>
      <c r="F7358" s="62">
        <v>0.38504776902860605</v>
      </c>
      <c r="G7358" s="62">
        <v>0.78146058866599533</v>
      </c>
      <c r="H7358" s="62">
        <v>0.31440908809992685</v>
      </c>
      <c r="I7358" s="62">
        <v>0.21003989239305632</v>
      </c>
      <c r="J7358" s="62">
        <v>0.28635248709856786</v>
      </c>
      <c r="K7358" s="62"/>
      <c r="L7358" s="65">
        <f t="shared" si="1036"/>
        <v>0.17680230211734729</v>
      </c>
      <c r="M7358" s="65">
        <f t="shared" si="1037"/>
        <v>4.1348345072643906E-2</v>
      </c>
      <c r="N7358" s="65">
        <f t="shared" si="1038"/>
        <v>9.2493404860406567E-2</v>
      </c>
      <c r="O7358" s="65">
        <f t="shared" si="1039"/>
        <v>0.13424045459652789</v>
      </c>
      <c r="P7358" s="65">
        <f t="shared" si="1040"/>
        <v>0.27244314370770961</v>
      </c>
      <c r="Q7358" s="65">
        <f t="shared" si="1041"/>
        <v>0.10961346178499311</v>
      </c>
      <c r="R7358" s="65">
        <f t="shared" si="1042"/>
        <v>7.3226890028169331E-2</v>
      </c>
      <c r="S7358" s="65">
        <f t="shared" si="1043"/>
        <v>9.9831997832202313E-2</v>
      </c>
      <c r="T7358" s="66">
        <f>(L7358*'Football Field'!$F$4)+(M7358*'Football Field'!$F$5)+(N7358*'Football Field'!$F$6)+(O7358*'Football Field'!$F$7)+(P7358*'Football Field'!$F$8)+(Q7358*'Football Field'!$F$9)+(R7358*'Football Field'!$F$10)+(S7358*'Football Field'!$F$11)</f>
        <v>143643675.3485122</v>
      </c>
    </row>
    <row r="7359" spans="2:20" x14ac:dyDescent="0.3">
      <c r="B7359" s="62">
        <f t="shared" si="1035"/>
        <v>7332</v>
      </c>
      <c r="C7359" s="62">
        <v>0.14114828113545985</v>
      </c>
      <c r="D7359" s="62">
        <v>0.49513723443408919</v>
      </c>
      <c r="E7359" s="62">
        <v>0.368103694012061</v>
      </c>
      <c r="F7359" s="62">
        <v>0.2260140038798133</v>
      </c>
      <c r="G7359" s="62">
        <v>0.29031101918901259</v>
      </c>
      <c r="H7359" s="62">
        <v>0.26854135142549929</v>
      </c>
      <c r="I7359" s="62">
        <v>0.15358669964570038</v>
      </c>
      <c r="J7359" s="62">
        <v>0.31090093900767701</v>
      </c>
      <c r="K7359" s="62"/>
      <c r="L7359" s="65">
        <f t="shared" si="1036"/>
        <v>6.2628377408730451E-2</v>
      </c>
      <c r="M7359" s="65">
        <f t="shared" si="1037"/>
        <v>0.21969549567162822</v>
      </c>
      <c r="N7359" s="65">
        <f t="shared" si="1038"/>
        <v>0.16332991722379206</v>
      </c>
      <c r="O7359" s="65">
        <f t="shared" si="1039"/>
        <v>0.10028383074009085</v>
      </c>
      <c r="P7359" s="65">
        <f t="shared" si="1040"/>
        <v>0.12881281960659302</v>
      </c>
      <c r="Q7359" s="65">
        <f t="shared" si="1041"/>
        <v>0.11915348151343176</v>
      </c>
      <c r="R7359" s="65">
        <f t="shared" si="1042"/>
        <v>6.8147381696706713E-2</v>
      </c>
      <c r="S7359" s="65">
        <f t="shared" si="1043"/>
        <v>0.13794869613902683</v>
      </c>
      <c r="T7359" s="66">
        <f>(L7359*'Football Field'!$F$4)+(M7359*'Football Field'!$F$5)+(N7359*'Football Field'!$F$6)+(O7359*'Football Field'!$F$7)+(P7359*'Football Field'!$F$8)+(Q7359*'Football Field'!$F$9)+(R7359*'Football Field'!$F$10)+(S7359*'Football Field'!$F$11)</f>
        <v>133049469.93811595</v>
      </c>
    </row>
    <row r="7360" spans="2:20" x14ac:dyDescent="0.3">
      <c r="B7360" s="62">
        <f t="shared" si="1035"/>
        <v>7333</v>
      </c>
      <c r="C7360" s="62">
        <v>0.84577133239042634</v>
      </c>
      <c r="D7360" s="62">
        <v>0.25983180587761667</v>
      </c>
      <c r="E7360" s="62">
        <v>0.58219480633530352</v>
      </c>
      <c r="F7360" s="62">
        <v>0.79563440568733323</v>
      </c>
      <c r="G7360" s="62">
        <v>0.72225506327622113</v>
      </c>
      <c r="H7360" s="62">
        <v>0.43398980093261486</v>
      </c>
      <c r="I7360" s="62">
        <v>0.62096606873210702</v>
      </c>
      <c r="J7360" s="62">
        <v>0.1105895353463765</v>
      </c>
      <c r="K7360" s="62"/>
      <c r="L7360" s="65">
        <f t="shared" si="1036"/>
        <v>0.19348576648579502</v>
      </c>
      <c r="M7360" s="65">
        <f t="shared" si="1037"/>
        <v>5.9441310189042335E-2</v>
      </c>
      <c r="N7360" s="65">
        <f t="shared" si="1038"/>
        <v>0.1331877826001262</v>
      </c>
      <c r="O7360" s="65">
        <f t="shared" si="1039"/>
        <v>0.18201602127112509</v>
      </c>
      <c r="P7360" s="65">
        <f t="shared" si="1040"/>
        <v>0.16522914547278156</v>
      </c>
      <c r="Q7360" s="65">
        <f t="shared" si="1041"/>
        <v>9.9283158537823116E-2</v>
      </c>
      <c r="R7360" s="65">
        <f t="shared" si="1042"/>
        <v>0.14205742281512995</v>
      </c>
      <c r="S7360" s="65">
        <f t="shared" si="1043"/>
        <v>2.5299392628176747E-2</v>
      </c>
      <c r="T7360" s="66">
        <f>(L7360*'Football Field'!$F$4)+(M7360*'Football Field'!$F$5)+(N7360*'Football Field'!$F$6)+(O7360*'Football Field'!$F$7)+(P7360*'Football Field'!$F$8)+(Q7360*'Football Field'!$F$9)+(R7360*'Football Field'!$F$10)+(S7360*'Football Field'!$F$11)</f>
        <v>145096594.04558945</v>
      </c>
    </row>
    <row r="7361" spans="2:20" x14ac:dyDescent="0.3">
      <c r="B7361" s="62">
        <f t="shared" si="1035"/>
        <v>7334</v>
      </c>
      <c r="C7361" s="62">
        <v>0.46839227801210825</v>
      </c>
      <c r="D7361" s="62">
        <v>0.34602931259595127</v>
      </c>
      <c r="E7361" s="62">
        <v>0.57358956415133988</v>
      </c>
      <c r="F7361" s="62">
        <v>0.61605730118378288</v>
      </c>
      <c r="G7361" s="62">
        <v>0.35348618739935578</v>
      </c>
      <c r="H7361" s="62">
        <v>0.11385533382430879</v>
      </c>
      <c r="I7361" s="62">
        <v>0.51930181704273182</v>
      </c>
      <c r="J7361" s="62">
        <v>0.72717092045024301</v>
      </c>
      <c r="K7361" s="62"/>
      <c r="L7361" s="65">
        <f t="shared" si="1036"/>
        <v>0.12598360786509241</v>
      </c>
      <c r="M7361" s="65">
        <f t="shared" si="1037"/>
        <v>9.3071605306842567E-2</v>
      </c>
      <c r="N7361" s="65">
        <f t="shared" si="1038"/>
        <v>0.1542785526530043</v>
      </c>
      <c r="O7361" s="65">
        <f t="shared" si="1039"/>
        <v>0.16570111229023823</v>
      </c>
      <c r="P7361" s="65">
        <f t="shared" si="1040"/>
        <v>9.5077283101357601E-2</v>
      </c>
      <c r="Q7361" s="65">
        <f t="shared" si="1041"/>
        <v>3.062370240335199E-2</v>
      </c>
      <c r="R7361" s="65">
        <f t="shared" si="1042"/>
        <v>0.1396767614521823</v>
      </c>
      <c r="S7361" s="65">
        <f t="shared" si="1043"/>
        <v>0.19558737492793063</v>
      </c>
      <c r="T7361" s="66">
        <f>(L7361*'Football Field'!$F$4)+(M7361*'Football Field'!$F$5)+(N7361*'Football Field'!$F$6)+(O7361*'Football Field'!$F$7)+(P7361*'Football Field'!$F$8)+(Q7361*'Football Field'!$F$9)+(R7361*'Football Field'!$F$10)+(S7361*'Football Field'!$F$11)</f>
        <v>140987613.6520986</v>
      </c>
    </row>
    <row r="7362" spans="2:20" x14ac:dyDescent="0.3">
      <c r="B7362" s="62">
        <f t="shared" si="1035"/>
        <v>7335</v>
      </c>
      <c r="C7362" s="62">
        <v>0.31677412603082511</v>
      </c>
      <c r="D7362" s="62">
        <v>0.51694401656241029</v>
      </c>
      <c r="E7362" s="62">
        <v>0.45299458292223405</v>
      </c>
      <c r="F7362" s="62">
        <v>0.71271787326822389</v>
      </c>
      <c r="G7362" s="62">
        <v>0.13223818678736354</v>
      </c>
      <c r="H7362" s="62">
        <v>0.7595665090476772</v>
      </c>
      <c r="I7362" s="62">
        <v>0.22614876545116092</v>
      </c>
      <c r="J7362" s="62">
        <v>0.85412227261075702</v>
      </c>
      <c r="K7362" s="62"/>
      <c r="L7362" s="65">
        <f t="shared" si="1036"/>
        <v>7.9761707396551404E-2</v>
      </c>
      <c r="M7362" s="65">
        <f t="shared" si="1037"/>
        <v>0.13016321094809585</v>
      </c>
      <c r="N7362" s="65">
        <f t="shared" si="1038"/>
        <v>0.11406115085216943</v>
      </c>
      <c r="O7362" s="65">
        <f t="shared" si="1039"/>
        <v>0.17945782118070044</v>
      </c>
      <c r="P7362" s="65">
        <f t="shared" si="1040"/>
        <v>3.3296733206542965E-2</v>
      </c>
      <c r="Q7362" s="65">
        <f t="shared" si="1041"/>
        <v>0.19125400929047284</v>
      </c>
      <c r="R7362" s="65">
        <f t="shared" si="1042"/>
        <v>5.6942818796543886E-2</v>
      </c>
      <c r="S7362" s="65">
        <f t="shared" si="1043"/>
        <v>0.21506254832892313</v>
      </c>
      <c r="T7362" s="66">
        <f>(L7362*'Football Field'!$F$4)+(M7362*'Football Field'!$F$5)+(N7362*'Football Field'!$F$6)+(O7362*'Football Field'!$F$7)+(P7362*'Football Field'!$F$8)+(Q7362*'Football Field'!$F$9)+(R7362*'Football Field'!$F$10)+(S7362*'Football Field'!$F$11)</f>
        <v>123736648.3745532</v>
      </c>
    </row>
    <row r="7363" spans="2:20" x14ac:dyDescent="0.3">
      <c r="B7363" s="62">
        <f t="shared" si="1035"/>
        <v>7336</v>
      </c>
      <c r="C7363" s="62">
        <v>4.5256183713078713E-2</v>
      </c>
      <c r="D7363" s="62">
        <v>0.76761802107131138</v>
      </c>
      <c r="E7363" s="62">
        <v>0.91404682922051672</v>
      </c>
      <c r="F7363" s="62">
        <v>0.35202541200983106</v>
      </c>
      <c r="G7363" s="62">
        <v>0.59927585422286223</v>
      </c>
      <c r="H7363" s="62">
        <v>0.36311391758119826</v>
      </c>
      <c r="I7363" s="62">
        <v>0.5860996372553342</v>
      </c>
      <c r="J7363" s="62">
        <v>0.80675241003002507</v>
      </c>
      <c r="K7363" s="62"/>
      <c r="L7363" s="65">
        <f t="shared" si="1036"/>
        <v>1.0206193559536574E-2</v>
      </c>
      <c r="M7363" s="65">
        <f t="shared" si="1037"/>
        <v>0.17311353852795427</v>
      </c>
      <c r="N7363" s="65">
        <f t="shared" si="1038"/>
        <v>0.20613622484498773</v>
      </c>
      <c r="O7363" s="65">
        <f t="shared" si="1039"/>
        <v>7.9388918774643435E-2</v>
      </c>
      <c r="P7363" s="65">
        <f t="shared" si="1040"/>
        <v>0.13514894235298902</v>
      </c>
      <c r="Q7363" s="65">
        <f t="shared" si="1041"/>
        <v>8.1889603208507161E-2</v>
      </c>
      <c r="R7363" s="65">
        <f t="shared" si="1042"/>
        <v>0.13217743636817975</v>
      </c>
      <c r="S7363" s="65">
        <f t="shared" si="1043"/>
        <v>0.18193914236320199</v>
      </c>
      <c r="T7363" s="66">
        <f>(L7363*'Football Field'!$F$4)+(M7363*'Football Field'!$F$5)+(N7363*'Football Field'!$F$6)+(O7363*'Football Field'!$F$7)+(P7363*'Football Field'!$F$8)+(Q7363*'Football Field'!$F$9)+(R7363*'Football Field'!$F$10)+(S7363*'Football Field'!$F$11)</f>
        <v>144170368.78320247</v>
      </c>
    </row>
    <row r="7364" spans="2:20" x14ac:dyDescent="0.3">
      <c r="B7364" s="62">
        <f t="shared" si="1035"/>
        <v>7337</v>
      </c>
      <c r="C7364" s="62">
        <v>0.80561751967053852</v>
      </c>
      <c r="D7364" s="62">
        <v>0.85167882089805047</v>
      </c>
      <c r="E7364" s="62">
        <v>0.48767855034392926</v>
      </c>
      <c r="F7364" s="62">
        <v>0.77578851766068768</v>
      </c>
      <c r="G7364" s="62">
        <v>0.13812805414567786</v>
      </c>
      <c r="H7364" s="62">
        <v>0.58986048848424411</v>
      </c>
      <c r="I7364" s="62">
        <v>0.76768406140860435</v>
      </c>
      <c r="J7364" s="62">
        <v>0.92603263786661671</v>
      </c>
      <c r="K7364" s="62"/>
      <c r="L7364" s="65">
        <f t="shared" si="1036"/>
        <v>0.15079499242328842</v>
      </c>
      <c r="M7364" s="65">
        <f t="shared" si="1037"/>
        <v>0.15941671849057901</v>
      </c>
      <c r="N7364" s="65">
        <f t="shared" si="1038"/>
        <v>9.1283371461667623E-2</v>
      </c>
      <c r="O7364" s="65">
        <f t="shared" si="1039"/>
        <v>0.14521161815169956</v>
      </c>
      <c r="P7364" s="65">
        <f t="shared" si="1040"/>
        <v>2.5854724319872291E-2</v>
      </c>
      <c r="Q7364" s="65">
        <f t="shared" si="1041"/>
        <v>0.11040972387014938</v>
      </c>
      <c r="R7364" s="65">
        <f t="shared" si="1042"/>
        <v>0.14369463100918115</v>
      </c>
      <c r="S7364" s="65">
        <f t="shared" si="1043"/>
        <v>0.17333422027356257</v>
      </c>
      <c r="T7364" s="66">
        <f>(L7364*'Football Field'!$F$4)+(M7364*'Football Field'!$F$5)+(N7364*'Football Field'!$F$6)+(O7364*'Football Field'!$F$7)+(P7364*'Football Field'!$F$8)+(Q7364*'Football Field'!$F$9)+(R7364*'Football Field'!$F$10)+(S7364*'Football Field'!$F$11)</f>
        <v>133571095.07488063</v>
      </c>
    </row>
    <row r="7365" spans="2:20" x14ac:dyDescent="0.3">
      <c r="B7365" s="62">
        <f t="shared" si="1035"/>
        <v>7338</v>
      </c>
      <c r="C7365" s="62">
        <v>0.1509584052890226</v>
      </c>
      <c r="D7365" s="62">
        <v>0.38692184248401729</v>
      </c>
      <c r="E7365" s="62">
        <v>0.41424167281562629</v>
      </c>
      <c r="F7365" s="62">
        <v>0.52248362783843516</v>
      </c>
      <c r="G7365" s="62">
        <v>9.9830694957798061E-2</v>
      </c>
      <c r="H7365" s="62">
        <v>0.15448209553843306</v>
      </c>
      <c r="I7365" s="62">
        <v>2.3815825185909967E-3</v>
      </c>
      <c r="J7365" s="62">
        <v>0.30800948375355863</v>
      </c>
      <c r="K7365" s="62"/>
      <c r="L7365" s="65">
        <f t="shared" si="1036"/>
        <v>7.402427748552072E-2</v>
      </c>
      <c r="M7365" s="65">
        <f t="shared" si="1037"/>
        <v>0.18973179915625804</v>
      </c>
      <c r="N7365" s="65">
        <f t="shared" si="1038"/>
        <v>0.20312840796020273</v>
      </c>
      <c r="O7365" s="65">
        <f t="shared" si="1039"/>
        <v>0.2562061580784753</v>
      </c>
      <c r="P7365" s="65">
        <f t="shared" si="1040"/>
        <v>4.8953187144364974E-2</v>
      </c>
      <c r="Q7365" s="65">
        <f t="shared" si="1041"/>
        <v>7.5752161562568213E-2</v>
      </c>
      <c r="R7365" s="65">
        <f t="shared" si="1042"/>
        <v>1.1678377555281783E-3</v>
      </c>
      <c r="S7365" s="65">
        <f t="shared" si="1043"/>
        <v>0.15103617085708176</v>
      </c>
      <c r="T7365" s="66">
        <f>(L7365*'Football Field'!$F$4)+(M7365*'Football Field'!$F$5)+(N7365*'Football Field'!$F$6)+(O7365*'Football Field'!$F$7)+(P7365*'Football Field'!$F$8)+(Q7365*'Football Field'!$F$9)+(R7365*'Football Field'!$F$10)+(S7365*'Football Field'!$F$11)</f>
        <v>119497514.60154957</v>
      </c>
    </row>
    <row r="7366" spans="2:20" x14ac:dyDescent="0.3">
      <c r="B7366" s="62">
        <f t="shared" si="1035"/>
        <v>7339</v>
      </c>
      <c r="C7366" s="62">
        <v>4.3493336860028098E-2</v>
      </c>
      <c r="D7366" s="62">
        <v>0.13656877642226672</v>
      </c>
      <c r="E7366" s="62">
        <v>0.65921853243028805</v>
      </c>
      <c r="F7366" s="62">
        <v>0.55116215873491636</v>
      </c>
      <c r="G7366" s="62">
        <v>0.43821289093522608</v>
      </c>
      <c r="H7366" s="62">
        <v>0.30980320519277915</v>
      </c>
      <c r="I7366" s="62">
        <v>0.59073481593400756</v>
      </c>
      <c r="J7366" s="62">
        <v>0.19520020637727642</v>
      </c>
      <c r="K7366" s="62"/>
      <c r="L7366" s="65">
        <f t="shared" si="1036"/>
        <v>1.4872598564660555E-2</v>
      </c>
      <c r="M7366" s="65">
        <f t="shared" si="1037"/>
        <v>4.6699856456907878E-2</v>
      </c>
      <c r="N7366" s="65">
        <f t="shared" si="1038"/>
        <v>0.22542056570119892</v>
      </c>
      <c r="O7366" s="65">
        <f t="shared" si="1039"/>
        <v>0.18847055946240027</v>
      </c>
      <c r="P7366" s="65">
        <f t="shared" si="1040"/>
        <v>0.14984742223190245</v>
      </c>
      <c r="Q7366" s="65">
        <f t="shared" si="1041"/>
        <v>0.10593757659260891</v>
      </c>
      <c r="R7366" s="65">
        <f t="shared" si="1042"/>
        <v>0.20200247692720863</v>
      </c>
      <c r="S7366" s="65">
        <f t="shared" si="1043"/>
        <v>6.674894406311252E-2</v>
      </c>
      <c r="T7366" s="66">
        <f>(L7366*'Football Field'!$F$4)+(M7366*'Football Field'!$F$5)+(N7366*'Football Field'!$F$6)+(O7366*'Football Field'!$F$7)+(P7366*'Football Field'!$F$8)+(Q7366*'Football Field'!$F$9)+(R7366*'Football Field'!$F$10)+(S7366*'Football Field'!$F$11)</f>
        <v>155836151.74852547</v>
      </c>
    </row>
    <row r="7367" spans="2:20" x14ac:dyDescent="0.3">
      <c r="B7367" s="62">
        <f t="shared" si="1035"/>
        <v>7340</v>
      </c>
      <c r="C7367" s="62">
        <v>0.22994989628448115</v>
      </c>
      <c r="D7367" s="62">
        <v>0.9864632754378132</v>
      </c>
      <c r="E7367" s="62">
        <v>0.41191222401453664</v>
      </c>
      <c r="F7367" s="62">
        <v>0.7971362455816825</v>
      </c>
      <c r="G7367" s="62">
        <v>0.45285118535486901</v>
      </c>
      <c r="H7367" s="62">
        <v>0.21488414886272456</v>
      </c>
      <c r="I7367" s="62">
        <v>0.49139315367919345</v>
      </c>
      <c r="J7367" s="62">
        <v>0.43512241930540696</v>
      </c>
      <c r="K7367" s="62"/>
      <c r="L7367" s="65">
        <f t="shared" si="1036"/>
        <v>5.7205557240431262E-2</v>
      </c>
      <c r="M7367" s="65">
        <f t="shared" si="1037"/>
        <v>0.24540642235744969</v>
      </c>
      <c r="N7367" s="65">
        <f t="shared" si="1038"/>
        <v>0.10247305473773848</v>
      </c>
      <c r="O7367" s="65">
        <f t="shared" si="1039"/>
        <v>0.1983067783976335</v>
      </c>
      <c r="P7367" s="65">
        <f t="shared" si="1040"/>
        <v>0.11265760421638174</v>
      </c>
      <c r="Q7367" s="65">
        <f t="shared" si="1041"/>
        <v>5.3457590877189459E-2</v>
      </c>
      <c r="R7367" s="65">
        <f t="shared" si="1042"/>
        <v>0.12224584413630045</v>
      </c>
      <c r="S7367" s="65">
        <f t="shared" si="1043"/>
        <v>0.10824714803687546</v>
      </c>
      <c r="T7367" s="66">
        <f>(L7367*'Football Field'!$F$4)+(M7367*'Football Field'!$F$5)+(N7367*'Football Field'!$F$6)+(O7367*'Football Field'!$F$7)+(P7367*'Football Field'!$F$8)+(Q7367*'Football Field'!$F$9)+(R7367*'Football Field'!$F$10)+(S7367*'Football Field'!$F$11)</f>
        <v>138052480.33879244</v>
      </c>
    </row>
    <row r="7368" spans="2:20" x14ac:dyDescent="0.3">
      <c r="B7368" s="62">
        <f t="shared" si="1035"/>
        <v>7341</v>
      </c>
      <c r="C7368" s="62">
        <v>8.2215767326654032E-2</v>
      </c>
      <c r="D7368" s="62">
        <v>0.28610367379046275</v>
      </c>
      <c r="E7368" s="62">
        <v>0.6891626323723713</v>
      </c>
      <c r="F7368" s="62">
        <v>0.58018717522978958</v>
      </c>
      <c r="G7368" s="62">
        <v>0.46052466186053265</v>
      </c>
      <c r="H7368" s="62">
        <v>9.3032037567404857E-2</v>
      </c>
      <c r="I7368" s="62">
        <v>0.67686474352459591</v>
      </c>
      <c r="J7368" s="62">
        <v>0.72445438733833323</v>
      </c>
      <c r="K7368" s="62"/>
      <c r="L7368" s="65">
        <f t="shared" si="1036"/>
        <v>2.2885103879978868E-2</v>
      </c>
      <c r="M7368" s="65">
        <f t="shared" si="1037"/>
        <v>7.9638158324597294E-2</v>
      </c>
      <c r="N7368" s="65">
        <f t="shared" si="1038"/>
        <v>0.19183131101092729</v>
      </c>
      <c r="O7368" s="65">
        <f t="shared" si="1039"/>
        <v>0.16149753516513948</v>
      </c>
      <c r="P7368" s="65">
        <f t="shared" si="1040"/>
        <v>0.12818897236702767</v>
      </c>
      <c r="Q7368" s="65">
        <f t="shared" si="1041"/>
        <v>2.5895858095408512E-2</v>
      </c>
      <c r="R7368" s="65">
        <f t="shared" si="1042"/>
        <v>0.18840814203814885</v>
      </c>
      <c r="S7368" s="65">
        <f t="shared" si="1043"/>
        <v>0.20165491911877206</v>
      </c>
      <c r="T7368" s="66">
        <f>(L7368*'Football Field'!$F$4)+(M7368*'Football Field'!$F$5)+(N7368*'Football Field'!$F$6)+(O7368*'Football Field'!$F$7)+(P7368*'Football Field'!$F$8)+(Q7368*'Football Field'!$F$9)+(R7368*'Football Field'!$F$10)+(S7368*'Football Field'!$F$11)</f>
        <v>152004967.19042468</v>
      </c>
    </row>
    <row r="7369" spans="2:20" x14ac:dyDescent="0.3">
      <c r="B7369" s="62">
        <f t="shared" si="1035"/>
        <v>7342</v>
      </c>
      <c r="C7369" s="62">
        <v>0.75875299108892802</v>
      </c>
      <c r="D7369" s="62">
        <v>6.230679101850356E-2</v>
      </c>
      <c r="E7369" s="62">
        <v>0.4295572268612845</v>
      </c>
      <c r="F7369" s="62">
        <v>6.6848801516988687E-2</v>
      </c>
      <c r="G7369" s="62">
        <v>0.51162084151008436</v>
      </c>
      <c r="H7369" s="62">
        <v>0.57895239330983328</v>
      </c>
      <c r="I7369" s="62">
        <v>0.46079632476243715</v>
      </c>
      <c r="J7369" s="62">
        <v>0.80691604569534681</v>
      </c>
      <c r="K7369" s="62"/>
      <c r="L7369" s="65">
        <f t="shared" si="1036"/>
        <v>0.20642119263969452</v>
      </c>
      <c r="M7369" s="65">
        <f t="shared" si="1037"/>
        <v>1.6950762979047438E-2</v>
      </c>
      <c r="N7369" s="65">
        <f t="shared" si="1038"/>
        <v>0.11686242573943782</v>
      </c>
      <c r="O7369" s="65">
        <f t="shared" si="1039"/>
        <v>1.8186431549834566E-2</v>
      </c>
      <c r="P7369" s="65">
        <f t="shared" si="1040"/>
        <v>0.13918809615797353</v>
      </c>
      <c r="Q7369" s="65">
        <f t="shared" si="1041"/>
        <v>0.15750586147556236</v>
      </c>
      <c r="R7369" s="65">
        <f t="shared" si="1042"/>
        <v>0.12536112284043988</v>
      </c>
      <c r="S7369" s="65">
        <f t="shared" si="1043"/>
        <v>0.21952410661800989</v>
      </c>
      <c r="T7369" s="66">
        <f>(L7369*'Football Field'!$F$4)+(M7369*'Football Field'!$F$5)+(N7369*'Football Field'!$F$6)+(O7369*'Football Field'!$F$7)+(P7369*'Football Field'!$F$8)+(Q7369*'Football Field'!$F$9)+(R7369*'Football Field'!$F$10)+(S7369*'Football Field'!$F$11)</f>
        <v>140630047.54826349</v>
      </c>
    </row>
    <row r="7370" spans="2:20" x14ac:dyDescent="0.3">
      <c r="B7370" s="62">
        <f t="shared" si="1035"/>
        <v>7343</v>
      </c>
      <c r="C7370" s="62">
        <v>0.41035468731422886</v>
      </c>
      <c r="D7370" s="62">
        <v>0.4692769630625423</v>
      </c>
      <c r="E7370" s="62">
        <v>0.85295644418753214</v>
      </c>
      <c r="F7370" s="62">
        <v>0.72984611850489323</v>
      </c>
      <c r="G7370" s="62">
        <v>0.51207939382132961</v>
      </c>
      <c r="H7370" s="62">
        <v>6.920494202594385E-2</v>
      </c>
      <c r="I7370" s="62">
        <v>0.6336187915195266</v>
      </c>
      <c r="J7370" s="62">
        <v>0.73304384113318799</v>
      </c>
      <c r="K7370" s="62"/>
      <c r="L7370" s="65">
        <f t="shared" si="1036"/>
        <v>9.3042907272751274E-2</v>
      </c>
      <c r="M7370" s="65">
        <f t="shared" si="1037"/>
        <v>0.10640281275995664</v>
      </c>
      <c r="N7370" s="65">
        <f t="shared" si="1038"/>
        <v>0.19339744323053179</v>
      </c>
      <c r="O7370" s="65">
        <f t="shared" si="1039"/>
        <v>0.16548368235264843</v>
      </c>
      <c r="P7370" s="65">
        <f t="shared" si="1040"/>
        <v>0.11610774051941132</v>
      </c>
      <c r="Q7370" s="65">
        <f t="shared" si="1041"/>
        <v>1.5691374322733979E-2</v>
      </c>
      <c r="R7370" s="65">
        <f t="shared" si="1042"/>
        <v>0.14366531268711999</v>
      </c>
      <c r="S7370" s="65">
        <f t="shared" si="1043"/>
        <v>0.16620872685484656</v>
      </c>
      <c r="T7370" s="66">
        <f>(L7370*'Football Field'!$F$4)+(M7370*'Football Field'!$F$5)+(N7370*'Football Field'!$F$6)+(O7370*'Football Field'!$F$7)+(P7370*'Football Field'!$F$8)+(Q7370*'Football Field'!$F$9)+(R7370*'Football Field'!$F$10)+(S7370*'Football Field'!$F$11)</f>
        <v>144176052.17719442</v>
      </c>
    </row>
    <row r="7371" spans="2:20" x14ac:dyDescent="0.3">
      <c r="B7371" s="62">
        <f t="shared" si="1035"/>
        <v>7344</v>
      </c>
      <c r="C7371" s="62">
        <v>0.81112095149609942</v>
      </c>
      <c r="D7371" s="62">
        <v>0.93090568115624095</v>
      </c>
      <c r="E7371" s="62">
        <v>0.48468805030790862</v>
      </c>
      <c r="F7371" s="62">
        <v>0.57965063154111807</v>
      </c>
      <c r="G7371" s="62">
        <v>0.97865181586019634</v>
      </c>
      <c r="H7371" s="62">
        <v>7.6542381699326034E-3</v>
      </c>
      <c r="I7371" s="62">
        <v>0.96909945830423627</v>
      </c>
      <c r="J7371" s="62">
        <v>0.92543350997058194</v>
      </c>
      <c r="K7371" s="62"/>
      <c r="L7371" s="65">
        <f t="shared" si="1036"/>
        <v>0.1426220869622542</v>
      </c>
      <c r="M7371" s="65">
        <f t="shared" si="1037"/>
        <v>0.16368423324121265</v>
      </c>
      <c r="N7371" s="65">
        <f t="shared" si="1038"/>
        <v>8.5224307340447739E-2</v>
      </c>
      <c r="O7371" s="65">
        <f t="shared" si="1039"/>
        <v>0.1019218929395149</v>
      </c>
      <c r="P7371" s="65">
        <f t="shared" si="1040"/>
        <v>0.17207959445497337</v>
      </c>
      <c r="Q7371" s="65">
        <f t="shared" si="1041"/>
        <v>1.3458700824930951E-3</v>
      </c>
      <c r="R7371" s="65">
        <f t="shared" si="1042"/>
        <v>0.17039997174577345</v>
      </c>
      <c r="S7371" s="65">
        <f t="shared" si="1043"/>
        <v>0.1627220432333305</v>
      </c>
      <c r="T7371" s="66">
        <f>(L7371*'Football Field'!$F$4)+(M7371*'Football Field'!$F$5)+(N7371*'Football Field'!$F$6)+(O7371*'Football Field'!$F$7)+(P7371*'Football Field'!$F$8)+(Q7371*'Football Field'!$F$9)+(R7371*'Football Field'!$F$10)+(S7371*'Football Field'!$F$11)</f>
        <v>148744953.43334606</v>
      </c>
    </row>
    <row r="7372" spans="2:20" x14ac:dyDescent="0.3">
      <c r="B7372" s="62">
        <f t="shared" si="1035"/>
        <v>7345</v>
      </c>
      <c r="C7372" s="62">
        <v>0.36308850081033639</v>
      </c>
      <c r="D7372" s="62">
        <v>0.69522679015186595</v>
      </c>
      <c r="E7372" s="62">
        <v>0.48683224449063078</v>
      </c>
      <c r="F7372" s="62">
        <v>0.37467722193777997</v>
      </c>
      <c r="G7372" s="62">
        <v>3.593512973570212E-2</v>
      </c>
      <c r="H7372" s="62">
        <v>0.39862876017607951</v>
      </c>
      <c r="I7372" s="62">
        <v>0.33609042518695365</v>
      </c>
      <c r="J7372" s="62">
        <v>0.48393719297673787</v>
      </c>
      <c r="K7372" s="62"/>
      <c r="L7372" s="65">
        <f t="shared" si="1036"/>
        <v>0.11437961201254923</v>
      </c>
      <c r="M7372" s="65">
        <f t="shared" si="1037"/>
        <v>0.21900933337417511</v>
      </c>
      <c r="N7372" s="65">
        <f t="shared" si="1038"/>
        <v>0.15336118636575574</v>
      </c>
      <c r="O7372" s="65">
        <f t="shared" si="1039"/>
        <v>0.11803027410545595</v>
      </c>
      <c r="P7372" s="65">
        <f t="shared" si="1040"/>
        <v>1.1320232361027775E-2</v>
      </c>
      <c r="Q7372" s="65">
        <f t="shared" si="1041"/>
        <v>0.1255754528833195</v>
      </c>
      <c r="R7372" s="65">
        <f t="shared" si="1042"/>
        <v>0.10587471745379522</v>
      </c>
      <c r="S7372" s="65">
        <f t="shared" si="1043"/>
        <v>0.15244919144392158</v>
      </c>
      <c r="T7372" s="66">
        <f>(L7372*'Football Field'!$F$4)+(M7372*'Football Field'!$F$5)+(N7372*'Football Field'!$F$6)+(O7372*'Football Field'!$F$7)+(P7372*'Football Field'!$F$8)+(Q7372*'Football Field'!$F$9)+(R7372*'Football Field'!$F$10)+(S7372*'Football Field'!$F$11)</f>
        <v>128384089.63208665</v>
      </c>
    </row>
    <row r="7373" spans="2:20" x14ac:dyDescent="0.3">
      <c r="B7373" s="62">
        <f t="shared" si="1035"/>
        <v>7346</v>
      </c>
      <c r="C7373" s="62">
        <v>0.71809310875355503</v>
      </c>
      <c r="D7373" s="62">
        <v>0.79063048990227403</v>
      </c>
      <c r="E7373" s="62">
        <v>0.1174371326952991</v>
      </c>
      <c r="F7373" s="62">
        <v>0.22196324689827651</v>
      </c>
      <c r="G7373" s="62">
        <v>0.94023400243384647</v>
      </c>
      <c r="H7373" s="62">
        <v>0.95105673512930555</v>
      </c>
      <c r="I7373" s="62">
        <v>6.9036174055551291E-2</v>
      </c>
      <c r="J7373" s="62">
        <v>0.57110512603738195</v>
      </c>
      <c r="K7373" s="62"/>
      <c r="L7373" s="65">
        <f t="shared" si="1036"/>
        <v>0.16396481884136524</v>
      </c>
      <c r="M7373" s="65">
        <f t="shared" si="1037"/>
        <v>0.18052754366673127</v>
      </c>
      <c r="N7373" s="65">
        <f t="shared" si="1038"/>
        <v>2.6814848872533145E-2</v>
      </c>
      <c r="O7373" s="65">
        <f t="shared" si="1039"/>
        <v>5.0681677798425133E-2</v>
      </c>
      <c r="P7373" s="65">
        <f t="shared" si="1040"/>
        <v>0.21468705937751306</v>
      </c>
      <c r="Q7373" s="65">
        <f t="shared" si="1041"/>
        <v>0.21715825341091588</v>
      </c>
      <c r="R7373" s="65">
        <f t="shared" si="1042"/>
        <v>1.5763281438764244E-2</v>
      </c>
      <c r="S7373" s="65">
        <f t="shared" si="1043"/>
        <v>0.13040251659375196</v>
      </c>
      <c r="T7373" s="66">
        <f>(L7373*'Football Field'!$F$4)+(M7373*'Football Field'!$F$5)+(N7373*'Football Field'!$F$6)+(O7373*'Football Field'!$F$7)+(P7373*'Football Field'!$F$8)+(Q7373*'Football Field'!$F$9)+(R7373*'Football Field'!$F$10)+(S7373*'Football Field'!$F$11)</f>
        <v>128472185.30951957</v>
      </c>
    </row>
    <row r="7374" spans="2:20" x14ac:dyDescent="0.3">
      <c r="B7374" s="62">
        <f t="shared" si="1035"/>
        <v>7347</v>
      </c>
      <c r="C7374" s="62">
        <v>2.8075536314542626E-2</v>
      </c>
      <c r="D7374" s="62">
        <v>0.48437120782216059</v>
      </c>
      <c r="E7374" s="62">
        <v>0.17684551194844822</v>
      </c>
      <c r="F7374" s="62">
        <v>0.25757069840865232</v>
      </c>
      <c r="G7374" s="62">
        <v>0.28897138723478677</v>
      </c>
      <c r="H7374" s="62">
        <v>0.62029341720570719</v>
      </c>
      <c r="I7374" s="62">
        <v>0.62300751824470724</v>
      </c>
      <c r="J7374" s="62">
        <v>0.19414331727045253</v>
      </c>
      <c r="K7374" s="62"/>
      <c r="L7374" s="65">
        <f t="shared" si="1036"/>
        <v>1.0502285984272651E-2</v>
      </c>
      <c r="M7374" s="65">
        <f t="shared" si="1037"/>
        <v>0.18118994736570412</v>
      </c>
      <c r="N7374" s="65">
        <f t="shared" si="1038"/>
        <v>6.6153042303796372E-2</v>
      </c>
      <c r="O7374" s="65">
        <f t="shared" si="1039"/>
        <v>9.6350114403881346E-2</v>
      </c>
      <c r="P7374" s="65">
        <f t="shared" si="1040"/>
        <v>0.10809624849231189</v>
      </c>
      <c r="Q7374" s="65">
        <f t="shared" si="1041"/>
        <v>0.23203470767828904</v>
      </c>
      <c r="R7374" s="65">
        <f t="shared" si="1042"/>
        <v>0.23304997823207096</v>
      </c>
      <c r="S7374" s="65">
        <f t="shared" si="1043"/>
        <v>7.2623675539673777E-2</v>
      </c>
      <c r="T7374" s="66">
        <f>(L7374*'Football Field'!$F$4)+(M7374*'Football Field'!$F$5)+(N7374*'Football Field'!$F$6)+(O7374*'Football Field'!$F$7)+(P7374*'Football Field'!$F$8)+(Q7374*'Football Field'!$F$9)+(R7374*'Football Field'!$F$10)+(S7374*'Football Field'!$F$11)</f>
        <v>151535061.79257822</v>
      </c>
    </row>
    <row r="7375" spans="2:20" x14ac:dyDescent="0.3">
      <c r="B7375" s="62">
        <f t="shared" si="1035"/>
        <v>7348</v>
      </c>
      <c r="C7375" s="62">
        <v>3.7635659703089797E-2</v>
      </c>
      <c r="D7375" s="62">
        <v>0.45434610344404291</v>
      </c>
      <c r="E7375" s="62">
        <v>0.43241473787805651</v>
      </c>
      <c r="F7375" s="62">
        <v>0.63754115464826444</v>
      </c>
      <c r="G7375" s="62">
        <v>0.87505711586716906</v>
      </c>
      <c r="H7375" s="62">
        <v>0.22669562135983479</v>
      </c>
      <c r="I7375" s="62">
        <v>0.46991334160645037</v>
      </c>
      <c r="J7375" s="62">
        <v>0.35023808999116679</v>
      </c>
      <c r="K7375" s="62"/>
      <c r="L7375" s="65">
        <f t="shared" si="1036"/>
        <v>1.0802918616579858E-2</v>
      </c>
      <c r="M7375" s="65">
        <f t="shared" si="1037"/>
        <v>0.13041525027029652</v>
      </c>
      <c r="N7375" s="65">
        <f t="shared" si="1038"/>
        <v>0.12412008341979058</v>
      </c>
      <c r="O7375" s="65">
        <f t="shared" si="1039"/>
        <v>0.18299945484468613</v>
      </c>
      <c r="P7375" s="65">
        <f t="shared" si="1040"/>
        <v>0.25117590291093095</v>
      </c>
      <c r="Q7375" s="65">
        <f t="shared" si="1041"/>
        <v>6.5070583792217751E-2</v>
      </c>
      <c r="R7375" s="65">
        <f t="shared" si="1042"/>
        <v>0.13488366156639497</v>
      </c>
      <c r="S7375" s="65">
        <f t="shared" si="1043"/>
        <v>0.10053214457910309</v>
      </c>
      <c r="T7375" s="66">
        <f>(L7375*'Football Field'!$F$4)+(M7375*'Football Field'!$F$5)+(N7375*'Football Field'!$F$6)+(O7375*'Football Field'!$F$7)+(P7375*'Football Field'!$F$8)+(Q7375*'Football Field'!$F$9)+(R7375*'Football Field'!$F$10)+(S7375*'Football Field'!$F$11)</f>
        <v>152151770.87254709</v>
      </c>
    </row>
    <row r="7376" spans="2:20" x14ac:dyDescent="0.3">
      <c r="B7376" s="62">
        <f t="shared" si="1035"/>
        <v>7349</v>
      </c>
      <c r="C7376" s="62">
        <v>0.89348626942827503</v>
      </c>
      <c r="D7376" s="62">
        <v>0.687323501238294</v>
      </c>
      <c r="E7376" s="62">
        <v>0.7344179378713942</v>
      </c>
      <c r="F7376" s="62">
        <v>0.46413675785971931</v>
      </c>
      <c r="G7376" s="62">
        <v>0.72681785731398907</v>
      </c>
      <c r="H7376" s="62">
        <v>0.41390935268226769</v>
      </c>
      <c r="I7376" s="62">
        <v>0.48043821911188589</v>
      </c>
      <c r="J7376" s="62">
        <v>0.4524709544955855</v>
      </c>
      <c r="K7376" s="62"/>
      <c r="L7376" s="65">
        <f t="shared" si="1036"/>
        <v>0.18411005830094079</v>
      </c>
      <c r="M7376" s="65">
        <f t="shared" si="1037"/>
        <v>0.14162855570859711</v>
      </c>
      <c r="N7376" s="65">
        <f t="shared" si="1038"/>
        <v>0.15133274453705908</v>
      </c>
      <c r="O7376" s="65">
        <f t="shared" si="1039"/>
        <v>9.5639125606084396E-2</v>
      </c>
      <c r="P7376" s="65">
        <f t="shared" si="1040"/>
        <v>0.14976668658810924</v>
      </c>
      <c r="Q7376" s="65">
        <f t="shared" si="1041"/>
        <v>8.5289363318810735E-2</v>
      </c>
      <c r="R7376" s="65">
        <f t="shared" si="1042"/>
        <v>9.899817328730659E-2</v>
      </c>
      <c r="S7376" s="65">
        <f t="shared" si="1043"/>
        <v>9.3235292653091939E-2</v>
      </c>
      <c r="T7376" s="66">
        <f>(L7376*'Football Field'!$F$4)+(M7376*'Football Field'!$F$5)+(N7376*'Football Field'!$F$6)+(O7376*'Football Field'!$F$7)+(P7376*'Football Field'!$F$8)+(Q7376*'Football Field'!$F$9)+(R7376*'Football Field'!$F$10)+(S7376*'Football Field'!$F$11)</f>
        <v>138022034.96141177</v>
      </c>
    </row>
    <row r="7377" spans="2:20" x14ac:dyDescent="0.3">
      <c r="B7377" s="62">
        <f t="shared" si="1035"/>
        <v>7350</v>
      </c>
      <c r="C7377" s="62">
        <v>0.26618367816040134</v>
      </c>
      <c r="D7377" s="62">
        <v>0.57280209079226618</v>
      </c>
      <c r="E7377" s="62">
        <v>0.23622011385098474</v>
      </c>
      <c r="F7377" s="62">
        <v>0.72475618140606513</v>
      </c>
      <c r="G7377" s="62">
        <v>0.36559012950772674</v>
      </c>
      <c r="H7377" s="62">
        <v>0.7641991022724689</v>
      </c>
      <c r="I7377" s="62">
        <v>0.85586571313487603</v>
      </c>
      <c r="J7377" s="62">
        <v>0.85071880250124232</v>
      </c>
      <c r="K7377" s="62"/>
      <c r="L7377" s="65">
        <f t="shared" si="1036"/>
        <v>5.7412510433977132E-2</v>
      </c>
      <c r="M7377" s="65">
        <f t="shared" si="1037"/>
        <v>0.12354629044684666</v>
      </c>
      <c r="N7377" s="65">
        <f t="shared" si="1038"/>
        <v>5.0949742091295769E-2</v>
      </c>
      <c r="O7377" s="65">
        <f t="shared" si="1039"/>
        <v>0.15632089884185557</v>
      </c>
      <c r="P7377" s="65">
        <f t="shared" si="1040"/>
        <v>7.8853246262053853E-2</v>
      </c>
      <c r="Q7377" s="65">
        <f t="shared" si="1041"/>
        <v>0.16482824655543082</v>
      </c>
      <c r="R7377" s="65">
        <f t="shared" si="1042"/>
        <v>0.18459959500533057</v>
      </c>
      <c r="S7377" s="65">
        <f t="shared" si="1043"/>
        <v>0.18348947036320967</v>
      </c>
      <c r="T7377" s="66">
        <f>(L7377*'Football Field'!$F$4)+(M7377*'Football Field'!$F$5)+(N7377*'Football Field'!$F$6)+(O7377*'Football Field'!$F$7)+(P7377*'Football Field'!$F$8)+(Q7377*'Football Field'!$F$9)+(R7377*'Football Field'!$F$10)+(S7377*'Football Field'!$F$11)</f>
        <v>143259032.90757915</v>
      </c>
    </row>
    <row r="7378" spans="2:20" x14ac:dyDescent="0.3">
      <c r="B7378" s="62">
        <f t="shared" si="1035"/>
        <v>7351</v>
      </c>
      <c r="C7378" s="62">
        <v>0.38633313268231073</v>
      </c>
      <c r="D7378" s="62">
        <v>0.34107701399479062</v>
      </c>
      <c r="E7378" s="62">
        <v>0.81852980241472839</v>
      </c>
      <c r="F7378" s="62">
        <v>6.2136310771968017E-2</v>
      </c>
      <c r="G7378" s="62">
        <v>0.45985650939287548</v>
      </c>
      <c r="H7378" s="62">
        <v>0.48412081866234347</v>
      </c>
      <c r="I7378" s="62">
        <v>0.83697906431568792</v>
      </c>
      <c r="J7378" s="62">
        <v>4.7461277244697397E-2</v>
      </c>
      <c r="K7378" s="62"/>
      <c r="L7378" s="65">
        <f t="shared" si="1036"/>
        <v>0.11242072315862833</v>
      </c>
      <c r="M7378" s="65">
        <f t="shared" si="1037"/>
        <v>9.9251452496079542E-2</v>
      </c>
      <c r="N7378" s="65">
        <f t="shared" si="1038"/>
        <v>0.23818747223532219</v>
      </c>
      <c r="O7378" s="65">
        <f t="shared" si="1039"/>
        <v>1.8081309627507796E-2</v>
      </c>
      <c r="P7378" s="65">
        <f t="shared" si="1040"/>
        <v>0.13381560358598962</v>
      </c>
      <c r="Q7378" s="65">
        <f t="shared" si="1041"/>
        <v>0.14087637824975974</v>
      </c>
      <c r="R7378" s="65">
        <f t="shared" si="1042"/>
        <v>0.24355610150677107</v>
      </c>
      <c r="S7378" s="65">
        <f t="shared" si="1043"/>
        <v>1.3810959139941606E-2</v>
      </c>
      <c r="T7378" s="66">
        <f>(L7378*'Football Field'!$F$4)+(M7378*'Football Field'!$F$5)+(N7378*'Football Field'!$F$6)+(O7378*'Football Field'!$F$7)+(P7378*'Football Field'!$F$8)+(Q7378*'Football Field'!$F$9)+(R7378*'Football Field'!$F$10)+(S7378*'Football Field'!$F$11)</f>
        <v>158365340.72071263</v>
      </c>
    </row>
    <row r="7379" spans="2:20" x14ac:dyDescent="0.3">
      <c r="B7379" s="62">
        <f t="shared" si="1035"/>
        <v>7352</v>
      </c>
      <c r="C7379" s="62">
        <v>0.58096843650078089</v>
      </c>
      <c r="D7379" s="62">
        <v>0.96646293255760696</v>
      </c>
      <c r="E7379" s="62">
        <v>7.0871776709002798E-4</v>
      </c>
      <c r="F7379" s="62">
        <v>0.47117090454712107</v>
      </c>
      <c r="G7379" s="62">
        <v>0.41651106540138827</v>
      </c>
      <c r="H7379" s="62">
        <v>0.10345225845487349</v>
      </c>
      <c r="I7379" s="62">
        <v>0.61649331146460751</v>
      </c>
      <c r="J7379" s="62">
        <v>8.0400573928641306E-2</v>
      </c>
      <c r="K7379" s="62"/>
      <c r="L7379" s="65">
        <f t="shared" si="1036"/>
        <v>0.17952356011319115</v>
      </c>
      <c r="M7379" s="65">
        <f t="shared" si="1037"/>
        <v>0.29864422138868357</v>
      </c>
      <c r="N7379" s="65">
        <f t="shared" si="1038"/>
        <v>2.1899905170373612E-4</v>
      </c>
      <c r="O7379" s="65">
        <f t="shared" si="1039"/>
        <v>0.14559530757905131</v>
      </c>
      <c r="P7379" s="65">
        <f t="shared" si="1040"/>
        <v>0.12870501147663452</v>
      </c>
      <c r="Q7379" s="65">
        <f t="shared" si="1041"/>
        <v>3.1967515914341597E-2</v>
      </c>
      <c r="R7379" s="65">
        <f t="shared" si="1042"/>
        <v>0.19050101022131516</v>
      </c>
      <c r="S7379" s="65">
        <f t="shared" si="1043"/>
        <v>2.4844374255079012E-2</v>
      </c>
      <c r="T7379" s="66">
        <f>(L7379*'Football Field'!$F$4)+(M7379*'Football Field'!$F$5)+(N7379*'Football Field'!$F$6)+(O7379*'Football Field'!$F$7)+(P7379*'Football Field'!$F$8)+(Q7379*'Football Field'!$F$9)+(R7379*'Football Field'!$F$10)+(S7379*'Football Field'!$F$11)</f>
        <v>144387475.65643898</v>
      </c>
    </row>
    <row r="7380" spans="2:20" x14ac:dyDescent="0.3">
      <c r="B7380" s="62">
        <f t="shared" si="1035"/>
        <v>7353</v>
      </c>
      <c r="C7380" s="62">
        <v>0.80665249590124199</v>
      </c>
      <c r="D7380" s="62">
        <v>0.53623007252482557</v>
      </c>
      <c r="E7380" s="62">
        <v>0.12183324805678464</v>
      </c>
      <c r="F7380" s="62">
        <v>0.86158672880501574</v>
      </c>
      <c r="G7380" s="62">
        <v>0.18267929126333415</v>
      </c>
      <c r="H7380" s="62">
        <v>0.85943617674072514</v>
      </c>
      <c r="I7380" s="62">
        <v>0.8858105273610889</v>
      </c>
      <c r="J7380" s="62">
        <v>0.10330603636069735</v>
      </c>
      <c r="K7380" s="62"/>
      <c r="L7380" s="65">
        <f t="shared" si="1036"/>
        <v>0.18511671718140527</v>
      </c>
      <c r="M7380" s="65">
        <f t="shared" si="1037"/>
        <v>0.12305813368721732</v>
      </c>
      <c r="N7380" s="65">
        <f t="shared" si="1038"/>
        <v>2.7959215447070272E-2</v>
      </c>
      <c r="O7380" s="65">
        <f t="shared" si="1039"/>
        <v>0.19772344053216317</v>
      </c>
      <c r="P7380" s="65">
        <f t="shared" si="1040"/>
        <v>4.1922625749656613E-2</v>
      </c>
      <c r="Q7380" s="65">
        <f t="shared" si="1041"/>
        <v>0.19722991557526784</v>
      </c>
      <c r="R7380" s="65">
        <f t="shared" si="1042"/>
        <v>0.20328250108072549</v>
      </c>
      <c r="S7380" s="65">
        <f t="shared" si="1043"/>
        <v>2.3707450746494038E-2</v>
      </c>
      <c r="T7380" s="66">
        <f>(L7380*'Football Field'!$F$4)+(M7380*'Football Field'!$F$5)+(N7380*'Football Field'!$F$6)+(O7380*'Football Field'!$F$7)+(P7380*'Football Field'!$F$8)+(Q7380*'Football Field'!$F$9)+(R7380*'Football Field'!$F$10)+(S7380*'Football Field'!$F$11)</f>
        <v>140666432.19605836</v>
      </c>
    </row>
    <row r="7381" spans="2:20" x14ac:dyDescent="0.3">
      <c r="B7381" s="62">
        <f t="shared" si="1035"/>
        <v>7354</v>
      </c>
      <c r="C7381" s="62">
        <v>0.59093522766445405</v>
      </c>
      <c r="D7381" s="62">
        <v>0.34387036898213541</v>
      </c>
      <c r="E7381" s="62">
        <v>0.71787973730693067</v>
      </c>
      <c r="F7381" s="62">
        <v>0.45757720262937285</v>
      </c>
      <c r="G7381" s="62">
        <v>0.48636892053854808</v>
      </c>
      <c r="H7381" s="62">
        <v>0.73872351779764578</v>
      </c>
      <c r="I7381" s="62">
        <v>0.2085787162636884</v>
      </c>
      <c r="J7381" s="62">
        <v>0.30268795789765723</v>
      </c>
      <c r="K7381" s="62"/>
      <c r="L7381" s="65">
        <f t="shared" si="1036"/>
        <v>0.15362447403833493</v>
      </c>
      <c r="M7381" s="65">
        <f t="shared" si="1037"/>
        <v>8.9395422880838959E-2</v>
      </c>
      <c r="N7381" s="65">
        <f t="shared" si="1038"/>
        <v>0.18662603260670199</v>
      </c>
      <c r="O7381" s="65">
        <f t="shared" si="1039"/>
        <v>0.11895560426088708</v>
      </c>
      <c r="P7381" s="65">
        <f t="shared" si="1040"/>
        <v>0.12644054053374826</v>
      </c>
      <c r="Q7381" s="65">
        <f t="shared" si="1041"/>
        <v>0.19204475646161973</v>
      </c>
      <c r="R7381" s="65">
        <f t="shared" si="1042"/>
        <v>5.4223871046311739E-2</v>
      </c>
      <c r="S7381" s="65">
        <f t="shared" si="1043"/>
        <v>7.8689298171557204E-2</v>
      </c>
      <c r="T7381" s="66">
        <f>(L7381*'Football Field'!$F$4)+(M7381*'Football Field'!$F$5)+(N7381*'Football Field'!$F$6)+(O7381*'Football Field'!$F$7)+(P7381*'Football Field'!$F$8)+(Q7381*'Football Field'!$F$9)+(R7381*'Football Field'!$F$10)+(S7381*'Football Field'!$F$11)</f>
        <v>131183705.70996413</v>
      </c>
    </row>
    <row r="7382" spans="2:20" x14ac:dyDescent="0.3">
      <c r="B7382" s="62">
        <f t="shared" si="1035"/>
        <v>7355</v>
      </c>
      <c r="C7382" s="62">
        <v>0.21797202780094227</v>
      </c>
      <c r="D7382" s="62">
        <v>0.46749658889707901</v>
      </c>
      <c r="E7382" s="62">
        <v>5.8165159521191501E-2</v>
      </c>
      <c r="F7382" s="62">
        <v>0.36779767285626852</v>
      </c>
      <c r="G7382" s="62">
        <v>8.5207678192090852E-2</v>
      </c>
      <c r="H7382" s="62">
        <v>0.80053473543466735</v>
      </c>
      <c r="I7382" s="62">
        <v>0.24483286432766549</v>
      </c>
      <c r="J7382" s="62">
        <v>0.44985774805138379</v>
      </c>
      <c r="K7382" s="62"/>
      <c r="L7382" s="65">
        <f t="shared" si="1036"/>
        <v>8.097436918489738E-2</v>
      </c>
      <c r="M7382" s="65">
        <f t="shared" si="1037"/>
        <v>0.1736701803618704</v>
      </c>
      <c r="N7382" s="65">
        <f t="shared" si="1038"/>
        <v>2.1607759253717641E-2</v>
      </c>
      <c r="O7382" s="65">
        <f t="shared" si="1039"/>
        <v>0.13663305722148653</v>
      </c>
      <c r="P7382" s="65">
        <f t="shared" si="1040"/>
        <v>3.1653777142520427E-2</v>
      </c>
      <c r="Q7382" s="65">
        <f t="shared" si="1041"/>
        <v>0.29739043062726733</v>
      </c>
      <c r="R7382" s="65">
        <f t="shared" si="1042"/>
        <v>9.0952894023489814E-2</v>
      </c>
      <c r="S7382" s="65">
        <f t="shared" si="1043"/>
        <v>0.16711753218475051</v>
      </c>
      <c r="T7382" s="66">
        <f>(L7382*'Football Field'!$F$4)+(M7382*'Football Field'!$F$5)+(N7382*'Football Field'!$F$6)+(O7382*'Football Field'!$F$7)+(P7382*'Football Field'!$F$8)+(Q7382*'Football Field'!$F$9)+(R7382*'Football Field'!$F$10)+(S7382*'Football Field'!$F$11)</f>
        <v>125081239.08208913</v>
      </c>
    </row>
    <row r="7383" spans="2:20" x14ac:dyDescent="0.3">
      <c r="B7383" s="62">
        <f t="shared" si="1035"/>
        <v>7356</v>
      </c>
      <c r="C7383" s="62">
        <v>0.55628389727022753</v>
      </c>
      <c r="D7383" s="62">
        <v>0.86809386941590538</v>
      </c>
      <c r="E7383" s="62">
        <v>0.65031584514049401</v>
      </c>
      <c r="F7383" s="62">
        <v>0.43630315106261441</v>
      </c>
      <c r="G7383" s="62">
        <v>0.98081235842779857</v>
      </c>
      <c r="H7383" s="62">
        <v>0.82516090736697079</v>
      </c>
      <c r="I7383" s="62">
        <v>0.30153011141335828</v>
      </c>
      <c r="J7383" s="62">
        <v>0.27796451619955942</v>
      </c>
      <c r="K7383" s="62"/>
      <c r="L7383" s="65">
        <f t="shared" si="1036"/>
        <v>0.11360929493381268</v>
      </c>
      <c r="M7383" s="65">
        <f t="shared" si="1037"/>
        <v>0.17728992862217913</v>
      </c>
      <c r="N7383" s="65">
        <f t="shared" si="1038"/>
        <v>0.13281334407349962</v>
      </c>
      <c r="O7383" s="65">
        <f t="shared" si="1039"/>
        <v>8.9105749083988967E-2</v>
      </c>
      <c r="P7383" s="65">
        <f t="shared" si="1040"/>
        <v>0.20031031106626263</v>
      </c>
      <c r="Q7383" s="65">
        <f t="shared" si="1041"/>
        <v>0.16852177341989005</v>
      </c>
      <c r="R7383" s="65">
        <f t="shared" si="1042"/>
        <v>6.1581188179431853E-2</v>
      </c>
      <c r="S7383" s="65">
        <f t="shared" si="1043"/>
        <v>5.6768410620935003E-2</v>
      </c>
      <c r="T7383" s="66">
        <f>(L7383*'Football Field'!$F$4)+(M7383*'Football Field'!$F$5)+(N7383*'Football Field'!$F$6)+(O7383*'Football Field'!$F$7)+(P7383*'Football Field'!$F$8)+(Q7383*'Football Field'!$F$9)+(R7383*'Football Field'!$F$10)+(S7383*'Football Field'!$F$11)</f>
        <v>136382838.70470205</v>
      </c>
    </row>
    <row r="7384" spans="2:20" x14ac:dyDescent="0.3">
      <c r="B7384" s="62">
        <f t="shared" si="1035"/>
        <v>7357</v>
      </c>
      <c r="C7384" s="62">
        <v>0.25530428720856724</v>
      </c>
      <c r="D7384" s="62">
        <v>0.20404121776113604</v>
      </c>
      <c r="E7384" s="62">
        <v>0.14000286440887111</v>
      </c>
      <c r="F7384" s="62">
        <v>0.49752654889721204</v>
      </c>
      <c r="G7384" s="62">
        <v>5.9435529208977322E-2</v>
      </c>
      <c r="H7384" s="62">
        <v>0.10589987368809128</v>
      </c>
      <c r="I7384" s="62">
        <v>0.14895114820257316</v>
      </c>
      <c r="J7384" s="62">
        <v>0.15319353520002965</v>
      </c>
      <c r="K7384" s="62"/>
      <c r="L7384" s="65">
        <f t="shared" si="1036"/>
        <v>0.16320099111892633</v>
      </c>
      <c r="M7384" s="65">
        <f t="shared" si="1037"/>
        <v>0.13043153067197158</v>
      </c>
      <c r="N7384" s="65">
        <f t="shared" si="1038"/>
        <v>8.9495583802517875E-2</v>
      </c>
      <c r="O7384" s="65">
        <f t="shared" si="1039"/>
        <v>0.31803941397063717</v>
      </c>
      <c r="P7384" s="65">
        <f t="shared" si="1040"/>
        <v>3.7993632541935211E-2</v>
      </c>
      <c r="Q7384" s="65">
        <f t="shared" si="1041"/>
        <v>6.769555080423123E-2</v>
      </c>
      <c r="R7384" s="65">
        <f t="shared" si="1042"/>
        <v>9.5215694498318973E-2</v>
      </c>
      <c r="S7384" s="65">
        <f t="shared" si="1043"/>
        <v>9.7927602591461688E-2</v>
      </c>
      <c r="T7384" s="66">
        <f>(L7384*'Football Field'!$F$4)+(M7384*'Football Field'!$F$5)+(N7384*'Football Field'!$F$6)+(O7384*'Football Field'!$F$7)+(P7384*'Football Field'!$F$8)+(Q7384*'Football Field'!$F$9)+(R7384*'Football Field'!$F$10)+(S7384*'Football Field'!$F$11)</f>
        <v>128468068.90556949</v>
      </c>
    </row>
    <row r="7385" spans="2:20" x14ac:dyDescent="0.3">
      <c r="B7385" s="62">
        <f t="shared" si="1035"/>
        <v>7358</v>
      </c>
      <c r="C7385" s="62">
        <v>0.84047648679655429</v>
      </c>
      <c r="D7385" s="62">
        <v>0.58899690539103133</v>
      </c>
      <c r="E7385" s="62">
        <v>0.28066435190204897</v>
      </c>
      <c r="F7385" s="62">
        <v>0.72660560373958005</v>
      </c>
      <c r="G7385" s="62">
        <v>6.2451750837599351E-2</v>
      </c>
      <c r="H7385" s="62">
        <v>0.24132448914809157</v>
      </c>
      <c r="I7385" s="62">
        <v>0.38079173134429756</v>
      </c>
      <c r="J7385" s="62">
        <v>0.1744031062202952</v>
      </c>
      <c r="K7385" s="62"/>
      <c r="L7385" s="65">
        <f t="shared" si="1036"/>
        <v>0.25502102983324298</v>
      </c>
      <c r="M7385" s="65">
        <f t="shared" si="1037"/>
        <v>0.17871600186451497</v>
      </c>
      <c r="N7385" s="65">
        <f t="shared" si="1038"/>
        <v>8.5160397921834718E-2</v>
      </c>
      <c r="O7385" s="65">
        <f t="shared" si="1039"/>
        <v>0.22046983141019935</v>
      </c>
      <c r="P7385" s="65">
        <f t="shared" si="1040"/>
        <v>1.8949381765808817E-2</v>
      </c>
      <c r="Q7385" s="65">
        <f t="shared" si="1041"/>
        <v>7.3223725723840061E-2</v>
      </c>
      <c r="R7385" s="65">
        <f t="shared" si="1042"/>
        <v>0.11554148272432607</v>
      </c>
      <c r="S7385" s="65">
        <f t="shared" si="1043"/>
        <v>5.2918148756232977E-2</v>
      </c>
      <c r="T7385" s="66">
        <f>(L7385*'Football Field'!$F$4)+(M7385*'Football Field'!$F$5)+(N7385*'Football Field'!$F$6)+(O7385*'Football Field'!$F$7)+(P7385*'Football Field'!$F$8)+(Q7385*'Football Field'!$F$9)+(R7385*'Football Field'!$F$10)+(S7385*'Football Field'!$F$11)</f>
        <v>127976648.55979025</v>
      </c>
    </row>
    <row r="7386" spans="2:20" x14ac:dyDescent="0.3">
      <c r="B7386" s="62">
        <f t="shared" si="1035"/>
        <v>7359</v>
      </c>
      <c r="C7386" s="62">
        <v>0.50383935805013114</v>
      </c>
      <c r="D7386" s="62">
        <v>0.44291259899176072</v>
      </c>
      <c r="E7386" s="62">
        <v>0.2320670379753037</v>
      </c>
      <c r="F7386" s="62">
        <v>0.37647828123961313</v>
      </c>
      <c r="G7386" s="62">
        <v>0.32691674190654374</v>
      </c>
      <c r="H7386" s="62">
        <v>0.73857261630917115</v>
      </c>
      <c r="I7386" s="62">
        <v>0.87275391149786297</v>
      </c>
      <c r="J7386" s="62">
        <v>0.31760851801217971</v>
      </c>
      <c r="K7386" s="62"/>
      <c r="L7386" s="65">
        <f t="shared" si="1036"/>
        <v>0.13220143048501762</v>
      </c>
      <c r="M7386" s="65">
        <f t="shared" si="1037"/>
        <v>0.11621497652178604</v>
      </c>
      <c r="N7386" s="65">
        <f t="shared" si="1038"/>
        <v>6.089161931986959E-2</v>
      </c>
      <c r="O7386" s="65">
        <f t="shared" si="1039"/>
        <v>9.8783404930953223E-2</v>
      </c>
      <c r="P7386" s="65">
        <f t="shared" si="1040"/>
        <v>8.5779048895275434E-2</v>
      </c>
      <c r="Q7386" s="65">
        <f t="shared" si="1041"/>
        <v>0.19379263416618484</v>
      </c>
      <c r="R7386" s="65">
        <f t="shared" si="1042"/>
        <v>0.22900020357268697</v>
      </c>
      <c r="S7386" s="65">
        <f t="shared" si="1043"/>
        <v>8.3336682108226409E-2</v>
      </c>
      <c r="T7386" s="66">
        <f>(L7386*'Football Field'!$F$4)+(M7386*'Football Field'!$F$5)+(N7386*'Football Field'!$F$6)+(O7386*'Football Field'!$F$7)+(P7386*'Football Field'!$F$8)+(Q7386*'Football Field'!$F$9)+(R7386*'Football Field'!$F$10)+(S7386*'Football Field'!$F$11)</f>
        <v>148728767.49078763</v>
      </c>
    </row>
    <row r="7387" spans="2:20" x14ac:dyDescent="0.3">
      <c r="B7387" s="62">
        <f t="shared" si="1035"/>
        <v>7360</v>
      </c>
      <c r="C7387" s="62">
        <v>0.35822687637827966</v>
      </c>
      <c r="D7387" s="62">
        <v>0.36672947645891685</v>
      </c>
      <c r="E7387" s="62">
        <v>0.89800332680562744</v>
      </c>
      <c r="F7387" s="62">
        <v>0.91802552345978894</v>
      </c>
      <c r="G7387" s="62">
        <v>0.14692254996969822</v>
      </c>
      <c r="H7387" s="62">
        <v>0.65623400469874515</v>
      </c>
      <c r="I7387" s="62">
        <v>2.0323610811622927E-2</v>
      </c>
      <c r="J7387" s="62">
        <v>0.88955981012150376</v>
      </c>
      <c r="K7387" s="62"/>
      <c r="L7387" s="65">
        <f t="shared" si="1036"/>
        <v>8.4208922451041779E-2</v>
      </c>
      <c r="M7387" s="65">
        <f t="shared" si="1037"/>
        <v>8.6207641246408007E-2</v>
      </c>
      <c r="N7387" s="65">
        <f t="shared" si="1038"/>
        <v>0.21109497219270526</v>
      </c>
      <c r="O7387" s="65">
        <f t="shared" si="1039"/>
        <v>0.21580161961792349</v>
      </c>
      <c r="P7387" s="65">
        <f t="shared" si="1040"/>
        <v>3.4537301449271689E-2</v>
      </c>
      <c r="Q7387" s="65">
        <f t="shared" si="1041"/>
        <v>0.15426189952609554</v>
      </c>
      <c r="R7387" s="65">
        <f t="shared" si="1042"/>
        <v>4.7775012976800707E-3</v>
      </c>
      <c r="S7387" s="65">
        <f t="shared" si="1043"/>
        <v>0.20911014221887431</v>
      </c>
      <c r="T7387" s="66">
        <f>(L7387*'Football Field'!$F$4)+(M7387*'Football Field'!$F$5)+(N7387*'Football Field'!$F$6)+(O7387*'Football Field'!$F$7)+(P7387*'Football Field'!$F$8)+(Q7387*'Football Field'!$F$9)+(R7387*'Football Field'!$F$10)+(S7387*'Football Field'!$F$11)</f>
        <v>119468790.92145391</v>
      </c>
    </row>
    <row r="7388" spans="2:20" x14ac:dyDescent="0.3">
      <c r="B7388" s="62">
        <f t="shared" si="1035"/>
        <v>7361</v>
      </c>
      <c r="C7388" s="62">
        <v>0.95035116217381055</v>
      </c>
      <c r="D7388" s="62">
        <v>0.32427411498301717</v>
      </c>
      <c r="E7388" s="62">
        <v>0.76674454677367809</v>
      </c>
      <c r="F7388" s="62">
        <v>0.76973972737633201</v>
      </c>
      <c r="G7388" s="62">
        <v>0.39700948895479504</v>
      </c>
      <c r="H7388" s="62">
        <v>0.90744792042192801</v>
      </c>
      <c r="I7388" s="62">
        <v>0.99330951277079715</v>
      </c>
      <c r="J7388" s="62">
        <v>0.96761505554346738</v>
      </c>
      <c r="K7388" s="62"/>
      <c r="L7388" s="65">
        <f t="shared" si="1036"/>
        <v>0.15639800658630207</v>
      </c>
      <c r="M7388" s="65">
        <f t="shared" si="1037"/>
        <v>5.3365352923728765E-2</v>
      </c>
      <c r="N7388" s="65">
        <f t="shared" si="1038"/>
        <v>0.12618211399039581</v>
      </c>
      <c r="O7388" s="65">
        <f t="shared" si="1039"/>
        <v>0.12667502681490325</v>
      </c>
      <c r="P7388" s="65">
        <f t="shared" si="1040"/>
        <v>6.5335315133776287E-2</v>
      </c>
      <c r="Q7388" s="65">
        <f t="shared" si="1041"/>
        <v>0.14933747806468026</v>
      </c>
      <c r="R7388" s="65">
        <f t="shared" si="1042"/>
        <v>0.16346760429609622</v>
      </c>
      <c r="S7388" s="65">
        <f t="shared" si="1043"/>
        <v>0.15923910219011739</v>
      </c>
      <c r="T7388" s="66">
        <f>(L7388*'Football Field'!$F$4)+(M7388*'Football Field'!$F$5)+(N7388*'Football Field'!$F$6)+(O7388*'Football Field'!$F$7)+(P7388*'Football Field'!$F$8)+(Q7388*'Football Field'!$F$9)+(R7388*'Football Field'!$F$10)+(S7388*'Football Field'!$F$11)</f>
        <v>140536449.21027607</v>
      </c>
    </row>
    <row r="7389" spans="2:20" x14ac:dyDescent="0.3">
      <c r="B7389" s="62">
        <f t="shared" si="1035"/>
        <v>7362</v>
      </c>
      <c r="C7389" s="62">
        <v>0.57095258610710065</v>
      </c>
      <c r="D7389" s="62">
        <v>0.41153223320613663</v>
      </c>
      <c r="E7389" s="62">
        <v>0.75502231192251446</v>
      </c>
      <c r="F7389" s="62">
        <v>0.71126915716446382</v>
      </c>
      <c r="G7389" s="62">
        <v>0.23979364477858456</v>
      </c>
      <c r="H7389" s="62">
        <v>0.58150089849388742</v>
      </c>
      <c r="I7389" s="62">
        <v>7.8936265892978086E-2</v>
      </c>
      <c r="J7389" s="62">
        <v>0.59091250610566337</v>
      </c>
      <c r="K7389" s="62"/>
      <c r="L7389" s="65">
        <f t="shared" si="1036"/>
        <v>0.14491478089427787</v>
      </c>
      <c r="M7389" s="65">
        <f t="shared" si="1037"/>
        <v>0.10445193674070385</v>
      </c>
      <c r="N7389" s="65">
        <f t="shared" si="1038"/>
        <v>0.19163393872782666</v>
      </c>
      <c r="O7389" s="65">
        <f t="shared" si="1039"/>
        <v>0.18052885051301124</v>
      </c>
      <c r="P7389" s="65">
        <f t="shared" si="1040"/>
        <v>6.0862573072592151E-2</v>
      </c>
      <c r="Q7389" s="65">
        <f t="shared" si="1041"/>
        <v>0.14759207217122614</v>
      </c>
      <c r="R7389" s="65">
        <f t="shared" si="1042"/>
        <v>2.0034994069275686E-2</v>
      </c>
      <c r="S7389" s="65">
        <f t="shared" si="1043"/>
        <v>0.1499808538110865</v>
      </c>
      <c r="T7389" s="66">
        <f>(L7389*'Football Field'!$F$4)+(M7389*'Football Field'!$F$5)+(N7389*'Football Field'!$F$6)+(O7389*'Football Field'!$F$7)+(P7389*'Football Field'!$F$8)+(Q7389*'Football Field'!$F$9)+(R7389*'Football Field'!$F$10)+(S7389*'Football Field'!$F$11)</f>
        <v>122176805.18817849</v>
      </c>
    </row>
    <row r="7390" spans="2:20" x14ac:dyDescent="0.3">
      <c r="B7390" s="62">
        <f t="shared" ref="B7390:B7453" si="1044">B7389+1</f>
        <v>7363</v>
      </c>
      <c r="C7390" s="62">
        <v>0.83229181653153084</v>
      </c>
      <c r="D7390" s="62">
        <v>0.2660053456492727</v>
      </c>
      <c r="E7390" s="62">
        <v>0.41684031547847522</v>
      </c>
      <c r="F7390" s="62">
        <v>0.53996262209143164</v>
      </c>
      <c r="G7390" s="62">
        <v>0.44014190071664305</v>
      </c>
      <c r="H7390" s="62">
        <v>3.2685309194705692E-2</v>
      </c>
      <c r="I7390" s="62">
        <v>0.91925235145811057</v>
      </c>
      <c r="J7390" s="62">
        <v>7.1175001609287136E-3</v>
      </c>
      <c r="K7390" s="62"/>
      <c r="L7390" s="65">
        <f t="shared" si="1036"/>
        <v>0.24094389615943118</v>
      </c>
      <c r="M7390" s="65">
        <f t="shared" si="1037"/>
        <v>7.7007082260004245E-2</v>
      </c>
      <c r="N7390" s="65">
        <f t="shared" si="1038"/>
        <v>0.12067297514261376</v>
      </c>
      <c r="O7390" s="65">
        <f t="shared" si="1039"/>
        <v>0.15631620468088947</v>
      </c>
      <c r="P7390" s="65">
        <f t="shared" si="1040"/>
        <v>0.12741865571096589</v>
      </c>
      <c r="Q7390" s="65">
        <f t="shared" si="1041"/>
        <v>9.4622169629967976E-3</v>
      </c>
      <c r="R7390" s="65">
        <f t="shared" si="1042"/>
        <v>0.26611849199366122</v>
      </c>
      <c r="S7390" s="65">
        <f t="shared" si="1043"/>
        <v>2.0604770894375054E-3</v>
      </c>
      <c r="T7390" s="66">
        <f>(L7390*'Football Field'!$F$4)+(M7390*'Football Field'!$F$5)+(N7390*'Football Field'!$F$6)+(O7390*'Football Field'!$F$7)+(P7390*'Football Field'!$F$8)+(Q7390*'Football Field'!$F$9)+(R7390*'Football Field'!$F$10)+(S7390*'Football Field'!$F$11)</f>
        <v>158243185.28288877</v>
      </c>
    </row>
    <row r="7391" spans="2:20" x14ac:dyDescent="0.3">
      <c r="B7391" s="62">
        <f t="shared" si="1044"/>
        <v>7364</v>
      </c>
      <c r="C7391" s="62">
        <v>5.6400536022405245E-2</v>
      </c>
      <c r="D7391" s="62">
        <v>0.13145005041224722</v>
      </c>
      <c r="E7391" s="62">
        <v>0.12227136870317656</v>
      </c>
      <c r="F7391" s="62">
        <v>1.3884573061654248E-2</v>
      </c>
      <c r="G7391" s="62">
        <v>5.4047509752610523E-2</v>
      </c>
      <c r="H7391" s="62">
        <v>0.66837041177685497</v>
      </c>
      <c r="I7391" s="62">
        <v>0.36303066608239487</v>
      </c>
      <c r="J7391" s="62">
        <v>0.83252810532471966</v>
      </c>
      <c r="K7391" s="62"/>
      <c r="L7391" s="65">
        <f t="shared" si="1036"/>
        <v>2.5156537966339387E-2</v>
      </c>
      <c r="M7391" s="65">
        <f t="shared" si="1037"/>
        <v>5.863114816070681E-2</v>
      </c>
      <c r="N7391" s="65">
        <f t="shared" si="1038"/>
        <v>5.453714708945008E-2</v>
      </c>
      <c r="O7391" s="65">
        <f t="shared" si="1039"/>
        <v>6.1929870530514604E-3</v>
      </c>
      <c r="P7391" s="65">
        <f t="shared" si="1040"/>
        <v>2.4107009028026285E-2</v>
      </c>
      <c r="Q7391" s="65">
        <f t="shared" si="1041"/>
        <v>0.29811570643163721</v>
      </c>
      <c r="R7391" s="65">
        <f t="shared" si="1042"/>
        <v>0.16192389963491302</v>
      </c>
      <c r="S7391" s="65">
        <f t="shared" si="1043"/>
        <v>0.37133556463587586</v>
      </c>
      <c r="T7391" s="66">
        <f>(L7391*'Football Field'!$F$4)+(M7391*'Football Field'!$F$5)+(N7391*'Football Field'!$F$6)+(O7391*'Football Field'!$F$7)+(P7391*'Football Field'!$F$8)+(Q7391*'Football Field'!$F$9)+(R7391*'Football Field'!$F$10)+(S7391*'Football Field'!$F$11)</f>
        <v>136466219.1190899</v>
      </c>
    </row>
    <row r="7392" spans="2:20" x14ac:dyDescent="0.3">
      <c r="B7392" s="62">
        <f t="shared" si="1044"/>
        <v>7365</v>
      </c>
      <c r="C7392" s="62">
        <v>0.56894498661570914</v>
      </c>
      <c r="D7392" s="62">
        <v>0.65685612091071099</v>
      </c>
      <c r="E7392" s="62">
        <v>0.56809699884839993</v>
      </c>
      <c r="F7392" s="62">
        <v>0.34740273389617271</v>
      </c>
      <c r="G7392" s="62">
        <v>0.36224264003472206</v>
      </c>
      <c r="H7392" s="62">
        <v>0.63148266115226481</v>
      </c>
      <c r="I7392" s="62">
        <v>0.82548304377847526</v>
      </c>
      <c r="J7392" s="62">
        <v>0.96669740572246754</v>
      </c>
      <c r="K7392" s="62"/>
      <c r="L7392" s="65">
        <f t="shared" si="1036"/>
        <v>0.11547008961623065</v>
      </c>
      <c r="M7392" s="65">
        <f t="shared" si="1037"/>
        <v>0.1333120722228282</v>
      </c>
      <c r="N7392" s="65">
        <f t="shared" si="1038"/>
        <v>0.1152979864677925</v>
      </c>
      <c r="O7392" s="65">
        <f t="shared" si="1039"/>
        <v>7.0507036285759217E-2</v>
      </c>
      <c r="P7392" s="65">
        <f t="shared" si="1040"/>
        <v>7.3518865780747206E-2</v>
      </c>
      <c r="Q7392" s="65">
        <f t="shared" si="1041"/>
        <v>0.12816240794753583</v>
      </c>
      <c r="R7392" s="65">
        <f t="shared" si="1042"/>
        <v>0.16753570781732161</v>
      </c>
      <c r="S7392" s="65">
        <f t="shared" si="1043"/>
        <v>0.19619583386178474</v>
      </c>
      <c r="T7392" s="66">
        <f>(L7392*'Football Field'!$F$4)+(M7392*'Football Field'!$F$5)+(N7392*'Football Field'!$F$6)+(O7392*'Football Field'!$F$7)+(P7392*'Football Field'!$F$8)+(Q7392*'Football Field'!$F$9)+(R7392*'Football Field'!$F$10)+(S7392*'Football Field'!$F$11)</f>
        <v>141315891.29521552</v>
      </c>
    </row>
    <row r="7393" spans="2:20" x14ac:dyDescent="0.3">
      <c r="B7393" s="62">
        <f t="shared" si="1044"/>
        <v>7366</v>
      </c>
      <c r="C7393" s="62">
        <v>0.21646168561817758</v>
      </c>
      <c r="D7393" s="62">
        <v>0.66107288120284702</v>
      </c>
      <c r="E7393" s="62">
        <v>0.76021730607745963</v>
      </c>
      <c r="F7393" s="62">
        <v>0.65587012166079717</v>
      </c>
      <c r="G7393" s="62">
        <v>0.31440780854230976</v>
      </c>
      <c r="H7393" s="62">
        <v>0.583028942442266</v>
      </c>
      <c r="I7393" s="62">
        <v>0.59193933842068436</v>
      </c>
      <c r="J7393" s="62">
        <v>0.10137028163720485</v>
      </c>
      <c r="K7393" s="62"/>
      <c r="L7393" s="65">
        <f t="shared" si="1036"/>
        <v>5.57263537451975E-2</v>
      </c>
      <c r="M7393" s="65">
        <f t="shared" si="1037"/>
        <v>0.17018799943306534</v>
      </c>
      <c r="N7393" s="65">
        <f t="shared" si="1038"/>
        <v>0.19571194967233513</v>
      </c>
      <c r="O7393" s="65">
        <f t="shared" si="1039"/>
        <v>0.16884859002274186</v>
      </c>
      <c r="P7393" s="65">
        <f t="shared" si="1040"/>
        <v>8.0941810598234368E-2</v>
      </c>
      <c r="Q7393" s="65">
        <f t="shared" si="1041"/>
        <v>0.15009620292588963</v>
      </c>
      <c r="R7393" s="65">
        <f t="shared" si="1042"/>
        <v>0.15239011409490361</v>
      </c>
      <c r="S7393" s="65">
        <f t="shared" si="1043"/>
        <v>2.6096979507632533E-2</v>
      </c>
      <c r="T7393" s="66">
        <f>(L7393*'Football Field'!$F$4)+(M7393*'Football Field'!$F$5)+(N7393*'Football Field'!$F$6)+(O7393*'Football Field'!$F$7)+(P7393*'Football Field'!$F$8)+(Q7393*'Football Field'!$F$9)+(R7393*'Football Field'!$F$10)+(S7393*'Football Field'!$F$11)</f>
        <v>141477053.33459577</v>
      </c>
    </row>
    <row r="7394" spans="2:20" x14ac:dyDescent="0.3">
      <c r="B7394" s="62">
        <f t="shared" si="1044"/>
        <v>7367</v>
      </c>
      <c r="C7394" s="62">
        <v>0.48753087309909049</v>
      </c>
      <c r="D7394" s="62">
        <v>0.15914051602994483</v>
      </c>
      <c r="E7394" s="62">
        <v>0.88433747079789027</v>
      </c>
      <c r="F7394" s="62">
        <v>0.71231021564487085</v>
      </c>
      <c r="G7394" s="62">
        <v>1.1862729690214735E-2</v>
      </c>
      <c r="H7394" s="62">
        <v>0.67808513296110362</v>
      </c>
      <c r="I7394" s="62">
        <v>0.73930680401803717</v>
      </c>
      <c r="J7394" s="62">
        <v>0.52811874706229478</v>
      </c>
      <c r="K7394" s="62"/>
      <c r="L7394" s="65">
        <f t="shared" si="1036"/>
        <v>0.11605964358032125</v>
      </c>
      <c r="M7394" s="65">
        <f t="shared" si="1037"/>
        <v>3.7884352743071968E-2</v>
      </c>
      <c r="N7394" s="65">
        <f t="shared" si="1038"/>
        <v>0.21052183016246684</v>
      </c>
      <c r="O7394" s="65">
        <f t="shared" si="1039"/>
        <v>0.16956971200788495</v>
      </c>
      <c r="P7394" s="65">
        <f t="shared" si="1040"/>
        <v>2.8239938344503282E-3</v>
      </c>
      <c r="Q7394" s="65">
        <f t="shared" si="1041"/>
        <v>0.16142222614194326</v>
      </c>
      <c r="R7394" s="65">
        <f t="shared" si="1042"/>
        <v>0.17599641152038437</v>
      </c>
      <c r="S7394" s="65">
        <f t="shared" si="1043"/>
        <v>0.12572183000947701</v>
      </c>
      <c r="T7394" s="66">
        <f>(L7394*'Football Field'!$F$4)+(M7394*'Football Field'!$F$5)+(N7394*'Football Field'!$F$6)+(O7394*'Football Field'!$F$7)+(P7394*'Football Field'!$F$8)+(Q7394*'Football Field'!$F$9)+(R7394*'Football Field'!$F$10)+(S7394*'Football Field'!$F$11)</f>
        <v>139646033.93065155</v>
      </c>
    </row>
    <row r="7395" spans="2:20" x14ac:dyDescent="0.3">
      <c r="B7395" s="62">
        <f t="shared" si="1044"/>
        <v>7368</v>
      </c>
      <c r="C7395" s="62">
        <v>0.33674458137681929</v>
      </c>
      <c r="D7395" s="62">
        <v>0.11516968472443356</v>
      </c>
      <c r="E7395" s="62">
        <v>0.86731223105296384</v>
      </c>
      <c r="F7395" s="62">
        <v>0.6634764570390963</v>
      </c>
      <c r="G7395" s="62">
        <v>0.41293638929629772</v>
      </c>
      <c r="H7395" s="62">
        <v>0.46778969092138856</v>
      </c>
      <c r="I7395" s="62">
        <v>0.31231601903527484</v>
      </c>
      <c r="J7395" s="62">
        <v>0.52636708804644716</v>
      </c>
      <c r="K7395" s="62"/>
      <c r="L7395" s="65">
        <f t="shared" si="1036"/>
        <v>9.0960124519902083E-2</v>
      </c>
      <c r="M7395" s="65">
        <f t="shared" si="1037"/>
        <v>3.1109183169690864E-2</v>
      </c>
      <c r="N7395" s="65">
        <f t="shared" si="1038"/>
        <v>0.23427497544773362</v>
      </c>
      <c r="O7395" s="65">
        <f t="shared" si="1039"/>
        <v>0.17921565627441455</v>
      </c>
      <c r="P7395" s="65">
        <f t="shared" si="1040"/>
        <v>0.11154075660436329</v>
      </c>
      <c r="Q7395" s="65">
        <f t="shared" si="1041"/>
        <v>0.12635751512723545</v>
      </c>
      <c r="R7395" s="65">
        <f t="shared" si="1042"/>
        <v>8.4361577148051092E-2</v>
      </c>
      <c r="S7395" s="65">
        <f t="shared" si="1043"/>
        <v>0.14218021170860906</v>
      </c>
      <c r="T7395" s="66">
        <f>(L7395*'Football Field'!$F$4)+(M7395*'Football Field'!$F$5)+(N7395*'Football Field'!$F$6)+(O7395*'Football Field'!$F$7)+(P7395*'Football Field'!$F$8)+(Q7395*'Football Field'!$F$9)+(R7395*'Football Field'!$F$10)+(S7395*'Football Field'!$F$11)</f>
        <v>136800676.44052851</v>
      </c>
    </row>
    <row r="7396" spans="2:20" x14ac:dyDescent="0.3">
      <c r="B7396" s="62">
        <f t="shared" si="1044"/>
        <v>7369</v>
      </c>
      <c r="C7396" s="62">
        <v>0.79203229756439886</v>
      </c>
      <c r="D7396" s="62">
        <v>0.96227535840468903</v>
      </c>
      <c r="E7396" s="62">
        <v>0.67533124357546792</v>
      </c>
      <c r="F7396" s="62">
        <v>0.86864395631212155</v>
      </c>
      <c r="G7396" s="62">
        <v>0.7036180413535309</v>
      </c>
      <c r="H7396" s="62">
        <v>0.75909205869551555</v>
      </c>
      <c r="I7396" s="62">
        <v>0.53040484372841423</v>
      </c>
      <c r="J7396" s="62">
        <v>0.44412067922590193</v>
      </c>
      <c r="K7396" s="62"/>
      <c r="L7396" s="65">
        <f t="shared" si="1036"/>
        <v>0.13809253696656537</v>
      </c>
      <c r="M7396" s="65">
        <f t="shared" si="1037"/>
        <v>0.16777478129508974</v>
      </c>
      <c r="N7396" s="65">
        <f t="shared" si="1038"/>
        <v>0.11774545685182641</v>
      </c>
      <c r="O7396" s="65">
        <f t="shared" si="1039"/>
        <v>0.15144994467610334</v>
      </c>
      <c r="P7396" s="65">
        <f t="shared" si="1040"/>
        <v>0.12267732096878853</v>
      </c>
      <c r="Q7396" s="65">
        <f t="shared" si="1041"/>
        <v>0.13234933537279589</v>
      </c>
      <c r="R7396" s="65">
        <f t="shared" si="1042"/>
        <v>9.2477226894722611E-2</v>
      </c>
      <c r="S7396" s="65">
        <f t="shared" si="1043"/>
        <v>7.743339697410806E-2</v>
      </c>
      <c r="T7396" s="66">
        <f>(L7396*'Football Field'!$F$4)+(M7396*'Football Field'!$F$5)+(N7396*'Football Field'!$F$6)+(O7396*'Football Field'!$F$7)+(P7396*'Football Field'!$F$8)+(Q7396*'Football Field'!$F$9)+(R7396*'Football Field'!$F$10)+(S7396*'Football Field'!$F$11)</f>
        <v>134428279.89724851</v>
      </c>
    </row>
    <row r="7397" spans="2:20" x14ac:dyDescent="0.3">
      <c r="B7397" s="62">
        <f t="shared" si="1044"/>
        <v>7370</v>
      </c>
      <c r="C7397" s="62">
        <v>0.28643300495037261</v>
      </c>
      <c r="D7397" s="62">
        <v>0.16173960915489449</v>
      </c>
      <c r="E7397" s="62">
        <v>0.30992403388997714</v>
      </c>
      <c r="F7397" s="62">
        <v>0.91227255810355057</v>
      </c>
      <c r="G7397" s="62">
        <v>0.33994274979049566</v>
      </c>
      <c r="H7397" s="62">
        <v>0.61640774261906139</v>
      </c>
      <c r="I7397" s="62">
        <v>0.33179141276186652</v>
      </c>
      <c r="J7397" s="62">
        <v>0.67676870481909035</v>
      </c>
      <c r="K7397" s="62"/>
      <c r="L7397" s="65">
        <f t="shared" si="1036"/>
        <v>7.8792560529358638E-2</v>
      </c>
      <c r="M7397" s="65">
        <f t="shared" si="1037"/>
        <v>4.449165328045851E-2</v>
      </c>
      <c r="N7397" s="65">
        <f t="shared" si="1038"/>
        <v>8.5254519478333096E-2</v>
      </c>
      <c r="O7397" s="65">
        <f t="shared" si="1039"/>
        <v>0.25094974919563073</v>
      </c>
      <c r="P7397" s="65">
        <f t="shared" si="1040"/>
        <v>9.3512127535808981E-2</v>
      </c>
      <c r="Q7397" s="65">
        <f t="shared" si="1041"/>
        <v>0.16956266747085472</v>
      </c>
      <c r="R7397" s="65">
        <f t="shared" si="1042"/>
        <v>9.1269841538304114E-2</v>
      </c>
      <c r="S7397" s="65">
        <f t="shared" si="1043"/>
        <v>0.18616688097125123</v>
      </c>
      <c r="T7397" s="66">
        <f>(L7397*'Football Field'!$F$4)+(M7397*'Football Field'!$F$5)+(N7397*'Football Field'!$F$6)+(O7397*'Football Field'!$F$7)+(P7397*'Football Field'!$F$8)+(Q7397*'Football Field'!$F$9)+(R7397*'Football Field'!$F$10)+(S7397*'Football Field'!$F$11)</f>
        <v>133247228.84062842</v>
      </c>
    </row>
    <row r="7398" spans="2:20" x14ac:dyDescent="0.3">
      <c r="B7398" s="62">
        <f t="shared" si="1044"/>
        <v>7371</v>
      </c>
      <c r="C7398" s="62">
        <v>0.5919288058429113</v>
      </c>
      <c r="D7398" s="62">
        <v>0.38217728298011588</v>
      </c>
      <c r="E7398" s="62">
        <v>0.62453102496587798</v>
      </c>
      <c r="F7398" s="62">
        <v>0.82243255462641918</v>
      </c>
      <c r="G7398" s="62">
        <v>0.82362475834683391</v>
      </c>
      <c r="H7398" s="62">
        <v>0.39100023161581254</v>
      </c>
      <c r="I7398" s="62">
        <v>0.26516626544564348</v>
      </c>
      <c r="J7398" s="62">
        <v>0.71497609173233445</v>
      </c>
      <c r="K7398" s="62"/>
      <c r="L7398" s="65">
        <f t="shared" si="1036"/>
        <v>0.12823867130664213</v>
      </c>
      <c r="M7398" s="65">
        <f t="shared" si="1037"/>
        <v>8.2796962217714931E-2</v>
      </c>
      <c r="N7398" s="65">
        <f t="shared" si="1038"/>
        <v>0.13530179312248899</v>
      </c>
      <c r="O7398" s="65">
        <f t="shared" si="1039"/>
        <v>0.17817625532589615</v>
      </c>
      <c r="P7398" s="65">
        <f t="shared" si="1040"/>
        <v>0.17843454081483279</v>
      </c>
      <c r="Q7398" s="65">
        <f t="shared" si="1041"/>
        <v>8.4708413728234511E-2</v>
      </c>
      <c r="R7398" s="65">
        <f t="shared" si="1042"/>
        <v>5.7447059883613733E-2</v>
      </c>
      <c r="S7398" s="65">
        <f t="shared" si="1043"/>
        <v>0.15489630360057677</v>
      </c>
      <c r="T7398" s="66">
        <f>(L7398*'Football Field'!$F$4)+(M7398*'Football Field'!$F$5)+(N7398*'Football Field'!$F$6)+(O7398*'Football Field'!$F$7)+(P7398*'Football Field'!$F$8)+(Q7398*'Football Field'!$F$9)+(R7398*'Football Field'!$F$10)+(S7398*'Football Field'!$F$11)</f>
        <v>135706316.36339334</v>
      </c>
    </row>
    <row r="7399" spans="2:20" x14ac:dyDescent="0.3">
      <c r="B7399" s="62">
        <f t="shared" si="1044"/>
        <v>7372</v>
      </c>
      <c r="C7399" s="62">
        <v>5.4693478088373104E-2</v>
      </c>
      <c r="D7399" s="62">
        <v>8.6406266051870517E-2</v>
      </c>
      <c r="E7399" s="62">
        <v>0.72435500479596471</v>
      </c>
      <c r="F7399" s="62">
        <v>0.44884055225370911</v>
      </c>
      <c r="G7399" s="62">
        <v>0.91700642266194154</v>
      </c>
      <c r="H7399" s="62">
        <v>0.20790591211709031</v>
      </c>
      <c r="I7399" s="62">
        <v>0.13927902896206634</v>
      </c>
      <c r="J7399" s="62">
        <v>0.97035474514697362</v>
      </c>
      <c r="K7399" s="62"/>
      <c r="L7399" s="65">
        <f t="shared" ref="L7399:L7462" si="1045">C7399/SUM($C7399:$J7399)</f>
        <v>1.5411643341698712E-2</v>
      </c>
      <c r="M7399" s="65">
        <f t="shared" ref="M7399:M7462" si="1046">D7399/SUM($C7399:$J7399)</f>
        <v>2.4347739464066855E-2</v>
      </c>
      <c r="N7399" s="65">
        <f t="shared" ref="N7399:N7462" si="1047">E7399/SUM($C7399:$J7399)</f>
        <v>0.20411027743841798</v>
      </c>
      <c r="O7399" s="65">
        <f t="shared" ref="O7399:O7462" si="1048">F7399/SUM($C7399:$J7399)</f>
        <v>0.12647523526385065</v>
      </c>
      <c r="P7399" s="65">
        <f t="shared" ref="P7399:P7462" si="1049">G7399/SUM($C7399:$J7399)</f>
        <v>0.25839599934159624</v>
      </c>
      <c r="Q7399" s="65">
        <f t="shared" ref="Q7399:Q7462" si="1050">H7399/SUM($C7399:$J7399)</f>
        <v>5.8584165391747219E-2</v>
      </c>
      <c r="R7399" s="65">
        <f t="shared" ref="R7399:R7462" si="1051">I7399/SUM($C7399:$J7399)</f>
        <v>3.9246337851711881E-2</v>
      </c>
      <c r="S7399" s="65">
        <f t="shared" ref="S7399:S7462" si="1052">J7399/SUM($C7399:$J7399)</f>
        <v>0.2734286019069106</v>
      </c>
      <c r="T7399" s="66">
        <f>(L7399*'Football Field'!$F$4)+(M7399*'Football Field'!$F$5)+(N7399*'Football Field'!$F$6)+(O7399*'Football Field'!$F$7)+(P7399*'Football Field'!$F$8)+(Q7399*'Football Field'!$F$9)+(R7399*'Football Field'!$F$10)+(S7399*'Football Field'!$F$11)</f>
        <v>142816923.86153525</v>
      </c>
    </row>
    <row r="7400" spans="2:20" x14ac:dyDescent="0.3">
      <c r="B7400" s="62">
        <f t="shared" si="1044"/>
        <v>7373</v>
      </c>
      <c r="C7400" s="62">
        <v>0.55122733718455319</v>
      </c>
      <c r="D7400" s="62">
        <v>0.18000178991519067</v>
      </c>
      <c r="E7400" s="62">
        <v>0.86480430480738169</v>
      </c>
      <c r="F7400" s="62">
        <v>0.89868895166493201</v>
      </c>
      <c r="G7400" s="62">
        <v>0.14476759766803782</v>
      </c>
      <c r="H7400" s="62">
        <v>0.43135169768586135</v>
      </c>
      <c r="I7400" s="62">
        <v>5.704530430863386E-2</v>
      </c>
      <c r="J7400" s="62">
        <v>0.90823328235492995</v>
      </c>
      <c r="K7400" s="62"/>
      <c r="L7400" s="65">
        <f t="shared" si="1045"/>
        <v>0.13657356592768433</v>
      </c>
      <c r="M7400" s="65">
        <f t="shared" si="1046"/>
        <v>4.459772704243227E-2</v>
      </c>
      <c r="N7400" s="65">
        <f t="shared" si="1047"/>
        <v>0.21426623784736684</v>
      </c>
      <c r="O7400" s="65">
        <f t="shared" si="1048"/>
        <v>0.22266158898356525</v>
      </c>
      <c r="P7400" s="65">
        <f t="shared" si="1049"/>
        <v>3.5868008914965492E-2</v>
      </c>
      <c r="Q7400" s="65">
        <f t="shared" si="1050"/>
        <v>0.10687285544075768</v>
      </c>
      <c r="R7400" s="65">
        <f t="shared" si="1051"/>
        <v>1.4133697847158119E-2</v>
      </c>
      <c r="S7400" s="65">
        <f t="shared" si="1052"/>
        <v>0.22502631799607001</v>
      </c>
      <c r="T7400" s="66">
        <f>(L7400*'Football Field'!$F$4)+(M7400*'Football Field'!$F$5)+(N7400*'Football Field'!$F$6)+(O7400*'Football Field'!$F$7)+(P7400*'Football Field'!$F$8)+(Q7400*'Football Field'!$F$9)+(R7400*'Football Field'!$F$10)+(S7400*'Football Field'!$F$11)</f>
        <v>121013351.83867323</v>
      </c>
    </row>
    <row r="7401" spans="2:20" x14ac:dyDescent="0.3">
      <c r="B7401" s="62">
        <f t="shared" si="1044"/>
        <v>7374</v>
      </c>
      <c r="C7401" s="62">
        <v>0.56989231318356659</v>
      </c>
      <c r="D7401" s="62">
        <v>0.41779092812318019</v>
      </c>
      <c r="E7401" s="62">
        <v>0.72061218842755426</v>
      </c>
      <c r="F7401" s="62">
        <v>0.67961055383621616</v>
      </c>
      <c r="G7401" s="62">
        <v>0.33749496493231168</v>
      </c>
      <c r="H7401" s="62">
        <v>0.77782919189550237</v>
      </c>
      <c r="I7401" s="62">
        <v>0.40090353741899021</v>
      </c>
      <c r="J7401" s="62">
        <v>0.16230966668120372</v>
      </c>
      <c r="K7401" s="62"/>
      <c r="L7401" s="65">
        <f t="shared" si="1045"/>
        <v>0.1401451501727109</v>
      </c>
      <c r="M7401" s="65">
        <f t="shared" si="1046"/>
        <v>0.10274111618655841</v>
      </c>
      <c r="N7401" s="65">
        <f t="shared" si="1047"/>
        <v>0.17720944997364038</v>
      </c>
      <c r="O7401" s="65">
        <f t="shared" si="1048"/>
        <v>0.16712652710523029</v>
      </c>
      <c r="P7401" s="65">
        <f t="shared" si="1049"/>
        <v>8.2995122848301142E-2</v>
      </c>
      <c r="Q7401" s="65">
        <f t="shared" si="1050"/>
        <v>0.19127997761184212</v>
      </c>
      <c r="R7401" s="65">
        <f t="shared" si="1051"/>
        <v>9.8588251072370403E-2</v>
      </c>
      <c r="S7401" s="65">
        <f t="shared" si="1052"/>
        <v>3.9914405029346296E-2</v>
      </c>
      <c r="T7401" s="66">
        <f>(L7401*'Football Field'!$F$4)+(M7401*'Football Field'!$F$5)+(N7401*'Football Field'!$F$6)+(O7401*'Football Field'!$F$7)+(P7401*'Football Field'!$F$8)+(Q7401*'Football Field'!$F$9)+(R7401*'Football Field'!$F$10)+(S7401*'Football Field'!$F$11)</f>
        <v>133597313.80269384</v>
      </c>
    </row>
    <row r="7402" spans="2:20" x14ac:dyDescent="0.3">
      <c r="B7402" s="62">
        <f t="shared" si="1044"/>
        <v>7375</v>
      </c>
      <c r="C7402" s="62">
        <v>0.2969199649646389</v>
      </c>
      <c r="D7402" s="62">
        <v>0.61826701389791006</v>
      </c>
      <c r="E7402" s="62">
        <v>0.21334208146676603</v>
      </c>
      <c r="F7402" s="62">
        <v>6.4569830735140665E-2</v>
      </c>
      <c r="G7402" s="62">
        <v>0.60225003319112569</v>
      </c>
      <c r="H7402" s="62">
        <v>0.45080580050615848</v>
      </c>
      <c r="I7402" s="62">
        <v>0.69577608301302174</v>
      </c>
      <c r="J7402" s="62">
        <v>0.30842763453075506</v>
      </c>
      <c r="K7402" s="62"/>
      <c r="L7402" s="65">
        <f t="shared" si="1045"/>
        <v>9.1349914243313471E-2</v>
      </c>
      <c r="M7402" s="65">
        <f t="shared" si="1046"/>
        <v>0.19021502547250332</v>
      </c>
      <c r="N7402" s="65">
        <f t="shared" si="1047"/>
        <v>6.5636478331122169E-2</v>
      </c>
      <c r="O7402" s="65">
        <f t="shared" si="1048"/>
        <v>1.9865449266986242E-2</v>
      </c>
      <c r="P7402" s="65">
        <f t="shared" si="1049"/>
        <v>0.18528726719873481</v>
      </c>
      <c r="Q7402" s="65">
        <f t="shared" si="1050"/>
        <v>0.13869418050594962</v>
      </c>
      <c r="R7402" s="65">
        <f t="shared" si="1051"/>
        <v>0.21406133980703365</v>
      </c>
      <c r="S7402" s="65">
        <f t="shared" si="1052"/>
        <v>9.4890345174356766E-2</v>
      </c>
      <c r="T7402" s="66">
        <f>(L7402*'Football Field'!$F$4)+(M7402*'Football Field'!$F$5)+(N7402*'Football Field'!$F$6)+(O7402*'Football Field'!$F$7)+(P7402*'Football Field'!$F$8)+(Q7402*'Football Field'!$F$9)+(R7402*'Football Field'!$F$10)+(S7402*'Football Field'!$F$11)</f>
        <v>154427045.9273738</v>
      </c>
    </row>
    <row r="7403" spans="2:20" x14ac:dyDescent="0.3">
      <c r="B7403" s="62">
        <f t="shared" si="1044"/>
        <v>7376</v>
      </c>
      <c r="C7403" s="62">
        <v>0.29332791232515709</v>
      </c>
      <c r="D7403" s="62">
        <v>0.24378765991153073</v>
      </c>
      <c r="E7403" s="62">
        <v>0.32613692449233689</v>
      </c>
      <c r="F7403" s="62">
        <v>0.26533332044503144</v>
      </c>
      <c r="G7403" s="62">
        <v>0.97492104688574877</v>
      </c>
      <c r="H7403" s="62">
        <v>0.82855014552105399</v>
      </c>
      <c r="I7403" s="62">
        <v>0.12815579313642333</v>
      </c>
      <c r="J7403" s="62">
        <v>0.82115402952637673</v>
      </c>
      <c r="K7403" s="62"/>
      <c r="L7403" s="65">
        <f t="shared" si="1045"/>
        <v>7.5573354697730605E-2</v>
      </c>
      <c r="M7403" s="65">
        <f t="shared" si="1046"/>
        <v>6.2809744723512015E-2</v>
      </c>
      <c r="N7403" s="65">
        <f t="shared" si="1047"/>
        <v>8.4026307893142499E-2</v>
      </c>
      <c r="O7403" s="65">
        <f t="shared" si="1048"/>
        <v>6.8360794512085099E-2</v>
      </c>
      <c r="P7403" s="65">
        <f t="shared" si="1049"/>
        <v>0.25117982634024488</v>
      </c>
      <c r="Q7403" s="65">
        <f t="shared" si="1050"/>
        <v>0.21346865198054549</v>
      </c>
      <c r="R7403" s="65">
        <f t="shared" si="1051"/>
        <v>3.3018212056586706E-2</v>
      </c>
      <c r="S7403" s="65">
        <f t="shared" si="1052"/>
        <v>0.21156310779615262</v>
      </c>
      <c r="T7403" s="66">
        <f>(L7403*'Football Field'!$F$4)+(M7403*'Football Field'!$F$5)+(N7403*'Football Field'!$F$6)+(O7403*'Football Field'!$F$7)+(P7403*'Football Field'!$F$8)+(Q7403*'Football Field'!$F$9)+(R7403*'Football Field'!$F$10)+(S7403*'Football Field'!$F$11)</f>
        <v>136911950.52777129</v>
      </c>
    </row>
    <row r="7404" spans="2:20" x14ac:dyDescent="0.3">
      <c r="B7404" s="62">
        <f t="shared" si="1044"/>
        <v>7377</v>
      </c>
      <c r="C7404" s="62">
        <v>0.25258623774654076</v>
      </c>
      <c r="D7404" s="62">
        <v>0.29032107138013041</v>
      </c>
      <c r="E7404" s="62">
        <v>0.9061031018164406</v>
      </c>
      <c r="F7404" s="62">
        <v>9.3231056293127446E-2</v>
      </c>
      <c r="G7404" s="62">
        <v>0.84824050196224987</v>
      </c>
      <c r="H7404" s="62">
        <v>0.22571461103414625</v>
      </c>
      <c r="I7404" s="62">
        <v>0.61624378783760692</v>
      </c>
      <c r="J7404" s="62">
        <v>0.32503620144419232</v>
      </c>
      <c r="K7404" s="62"/>
      <c r="L7404" s="65">
        <f t="shared" si="1045"/>
        <v>7.1001518298409103E-2</v>
      </c>
      <c r="M7404" s="65">
        <f t="shared" si="1046"/>
        <v>8.1608709349772837E-2</v>
      </c>
      <c r="N7404" s="65">
        <f t="shared" si="1047"/>
        <v>0.25470388465274307</v>
      </c>
      <c r="O7404" s="65">
        <f t="shared" si="1048"/>
        <v>2.6207075288159295E-2</v>
      </c>
      <c r="P7404" s="65">
        <f t="shared" si="1049"/>
        <v>0.23843881621911217</v>
      </c>
      <c r="Q7404" s="65">
        <f t="shared" si="1050"/>
        <v>6.3447954364167294E-2</v>
      </c>
      <c r="R7404" s="65">
        <f t="shared" si="1051"/>
        <v>0.17322497444353344</v>
      </c>
      <c r="S7404" s="65">
        <f t="shared" si="1052"/>
        <v>9.1367067384102829E-2</v>
      </c>
      <c r="T7404" s="66">
        <f>(L7404*'Football Field'!$F$4)+(M7404*'Football Field'!$F$5)+(N7404*'Football Field'!$F$6)+(O7404*'Football Field'!$F$7)+(P7404*'Football Field'!$F$8)+(Q7404*'Football Field'!$F$9)+(R7404*'Football Field'!$F$10)+(S7404*'Football Field'!$F$11)</f>
        <v>158528156.46765873</v>
      </c>
    </row>
    <row r="7405" spans="2:20" x14ac:dyDescent="0.3">
      <c r="B7405" s="62">
        <f t="shared" si="1044"/>
        <v>7378</v>
      </c>
      <c r="C7405" s="62">
        <v>0.91539472456677129</v>
      </c>
      <c r="D7405" s="62">
        <v>0.48013233123287802</v>
      </c>
      <c r="E7405" s="62">
        <v>0.5455080436729578</v>
      </c>
      <c r="F7405" s="62">
        <v>0.36191294512158956</v>
      </c>
      <c r="G7405" s="62">
        <v>0.37451353030232803</v>
      </c>
      <c r="H7405" s="62">
        <v>0.5479876605463172</v>
      </c>
      <c r="I7405" s="62">
        <v>0.96712009301277502</v>
      </c>
      <c r="J7405" s="62">
        <v>0.38926541500474798</v>
      </c>
      <c r="K7405" s="62"/>
      <c r="L7405" s="65">
        <f t="shared" si="1045"/>
        <v>0.19978780899361565</v>
      </c>
      <c r="M7405" s="65">
        <f t="shared" si="1046"/>
        <v>0.10479040779857218</v>
      </c>
      <c r="N7405" s="65">
        <f t="shared" si="1047"/>
        <v>0.11905886489065529</v>
      </c>
      <c r="O7405" s="65">
        <f t="shared" si="1048"/>
        <v>7.8988650919404393E-2</v>
      </c>
      <c r="P7405" s="65">
        <f t="shared" si="1049"/>
        <v>8.1738768696725639E-2</v>
      </c>
      <c r="Q7405" s="65">
        <f t="shared" si="1050"/>
        <v>0.11960004915682694</v>
      </c>
      <c r="R7405" s="65">
        <f t="shared" si="1051"/>
        <v>0.21107703510981965</v>
      </c>
      <c r="S7405" s="65">
        <f t="shared" si="1052"/>
        <v>8.495841443438025E-2</v>
      </c>
      <c r="T7405" s="66">
        <f>(L7405*'Football Field'!$F$4)+(M7405*'Football Field'!$F$5)+(N7405*'Football Field'!$F$6)+(O7405*'Football Field'!$F$7)+(P7405*'Football Field'!$F$8)+(Q7405*'Football Field'!$F$9)+(R7405*'Football Field'!$F$10)+(S7405*'Football Field'!$F$11)</f>
        <v>147016326.70244831</v>
      </c>
    </row>
    <row r="7406" spans="2:20" x14ac:dyDescent="0.3">
      <c r="B7406" s="62">
        <f t="shared" si="1044"/>
        <v>7379</v>
      </c>
      <c r="C7406" s="62">
        <v>0.52011792272968138</v>
      </c>
      <c r="D7406" s="62">
        <v>0.36245844869671406</v>
      </c>
      <c r="E7406" s="62">
        <v>0.95512663793317332</v>
      </c>
      <c r="F7406" s="62">
        <v>0.24614186162857599</v>
      </c>
      <c r="G7406" s="62">
        <v>0.93687480454528071</v>
      </c>
      <c r="H7406" s="62">
        <v>0.73469861367788281</v>
      </c>
      <c r="I7406" s="62">
        <v>0.72959433272095897</v>
      </c>
      <c r="J7406" s="62">
        <v>0.4323458496452145</v>
      </c>
      <c r="K7406" s="62"/>
      <c r="L7406" s="65">
        <f t="shared" si="1045"/>
        <v>0.10577181341079418</v>
      </c>
      <c r="M7406" s="65">
        <f t="shared" si="1046"/>
        <v>7.3709991002636407E-2</v>
      </c>
      <c r="N7406" s="65">
        <f t="shared" si="1047"/>
        <v>0.19423571485663321</v>
      </c>
      <c r="O7406" s="65">
        <f t="shared" si="1048"/>
        <v>5.0055708374991431E-2</v>
      </c>
      <c r="P7406" s="65">
        <f t="shared" si="1049"/>
        <v>0.19052399981828713</v>
      </c>
      <c r="Q7406" s="65">
        <f t="shared" si="1050"/>
        <v>0.14940920372685226</v>
      </c>
      <c r="R7406" s="65">
        <f t="shared" si="1051"/>
        <v>0.14837119094286941</v>
      </c>
      <c r="S7406" s="65">
        <f t="shared" si="1052"/>
        <v>8.7922377866936061E-2</v>
      </c>
      <c r="T7406" s="66">
        <f>(L7406*'Football Field'!$F$4)+(M7406*'Football Field'!$F$5)+(N7406*'Football Field'!$F$6)+(O7406*'Football Field'!$F$7)+(P7406*'Football Field'!$F$8)+(Q7406*'Football Field'!$F$9)+(R7406*'Football Field'!$F$10)+(S7406*'Football Field'!$F$11)</f>
        <v>149567356.23120126</v>
      </c>
    </row>
    <row r="7407" spans="2:20" x14ac:dyDescent="0.3">
      <c r="B7407" s="62">
        <f t="shared" si="1044"/>
        <v>7380</v>
      </c>
      <c r="C7407" s="62">
        <v>0.34875042507277321</v>
      </c>
      <c r="D7407" s="62">
        <v>6.8431541990031652E-3</v>
      </c>
      <c r="E7407" s="62">
        <v>0.18373531906049456</v>
      </c>
      <c r="F7407" s="62">
        <v>3.1677109790511082E-3</v>
      </c>
      <c r="G7407" s="62">
        <v>0.19903730167363687</v>
      </c>
      <c r="H7407" s="62">
        <v>0.36831152866204364</v>
      </c>
      <c r="I7407" s="62">
        <v>0.48926612029917482</v>
      </c>
      <c r="J7407" s="62">
        <v>0.9389115737106849</v>
      </c>
      <c r="K7407" s="62"/>
      <c r="L7407" s="65">
        <f t="shared" si="1045"/>
        <v>0.13741026251808933</v>
      </c>
      <c r="M7407" s="65">
        <f t="shared" si="1046"/>
        <v>2.6962536740724411E-3</v>
      </c>
      <c r="N7407" s="65">
        <f t="shared" si="1047"/>
        <v>7.2393082877760459E-2</v>
      </c>
      <c r="O7407" s="65">
        <f t="shared" si="1048"/>
        <v>1.2481016965700277E-3</v>
      </c>
      <c r="P7407" s="65">
        <f t="shared" si="1049"/>
        <v>7.842217788884287E-2</v>
      </c>
      <c r="Q7407" s="65">
        <f t="shared" si="1050"/>
        <v>0.14511748288573278</v>
      </c>
      <c r="R7407" s="65">
        <f t="shared" si="1051"/>
        <v>0.19277449200954486</v>
      </c>
      <c r="S7407" s="65">
        <f t="shared" si="1052"/>
        <v>0.36993814644938716</v>
      </c>
      <c r="T7407" s="66">
        <f>(L7407*'Football Field'!$F$4)+(M7407*'Football Field'!$F$5)+(N7407*'Football Field'!$F$6)+(O7407*'Football Field'!$F$7)+(P7407*'Football Field'!$F$8)+(Q7407*'Football Field'!$F$9)+(R7407*'Football Field'!$F$10)+(S7407*'Football Field'!$F$11)</f>
        <v>145263673.55310187</v>
      </c>
    </row>
    <row r="7408" spans="2:20" x14ac:dyDescent="0.3">
      <c r="B7408" s="62">
        <f t="shared" si="1044"/>
        <v>7381</v>
      </c>
      <c r="C7408" s="62">
        <v>0.58389349366077359</v>
      </c>
      <c r="D7408" s="62">
        <v>0.65183733016625767</v>
      </c>
      <c r="E7408" s="62">
        <v>0.10505735874177602</v>
      </c>
      <c r="F7408" s="62">
        <v>0.21785954486236658</v>
      </c>
      <c r="G7408" s="62">
        <v>0.43221442863194326</v>
      </c>
      <c r="H7408" s="62">
        <v>0.18891907532710339</v>
      </c>
      <c r="I7408" s="62">
        <v>0.84619326690014285</v>
      </c>
      <c r="J7408" s="62">
        <v>0.17934482149181619</v>
      </c>
      <c r="K7408" s="62"/>
      <c r="L7408" s="65">
        <f t="shared" si="1045"/>
        <v>0.18216390799418156</v>
      </c>
      <c r="M7408" s="65">
        <f t="shared" si="1046"/>
        <v>0.20336112104130513</v>
      </c>
      <c r="N7408" s="65">
        <f t="shared" si="1047"/>
        <v>3.2775941571061722E-2</v>
      </c>
      <c r="O7408" s="65">
        <f t="shared" si="1048"/>
        <v>6.7968125209182412E-2</v>
      </c>
      <c r="P7408" s="65">
        <f t="shared" si="1049"/>
        <v>0.13484286135376827</v>
      </c>
      <c r="Q7408" s="65">
        <f t="shared" si="1050"/>
        <v>5.8939237086663043E-2</v>
      </c>
      <c r="R7408" s="65">
        <f t="shared" si="1051"/>
        <v>0.26399655774627989</v>
      </c>
      <c r="S7408" s="65">
        <f t="shared" si="1052"/>
        <v>5.5952247997557922E-2</v>
      </c>
      <c r="T7408" s="66">
        <f>(L7408*'Football Field'!$F$4)+(M7408*'Football Field'!$F$5)+(N7408*'Football Field'!$F$6)+(O7408*'Football Field'!$F$7)+(P7408*'Football Field'!$F$8)+(Q7408*'Football Field'!$F$9)+(R7408*'Football Field'!$F$10)+(S7408*'Football Field'!$F$11)</f>
        <v>155924910.82504484</v>
      </c>
    </row>
    <row r="7409" spans="2:20" x14ac:dyDescent="0.3">
      <c r="B7409" s="62">
        <f t="shared" si="1044"/>
        <v>7382</v>
      </c>
      <c r="C7409" s="62">
        <v>0.42342295896072724</v>
      </c>
      <c r="D7409" s="62">
        <v>0.7662316129643395</v>
      </c>
      <c r="E7409" s="62">
        <v>0.91978335888439278</v>
      </c>
      <c r="F7409" s="62">
        <v>0.3614728672588956</v>
      </c>
      <c r="G7409" s="62">
        <v>0.48538480517778859</v>
      </c>
      <c r="H7409" s="62">
        <v>0.64265140971838086</v>
      </c>
      <c r="I7409" s="62">
        <v>0.24231466019649706</v>
      </c>
      <c r="J7409" s="62">
        <v>0.32592512093461434</v>
      </c>
      <c r="K7409" s="62"/>
      <c r="L7409" s="65">
        <f t="shared" si="1045"/>
        <v>0.10160882626155916</v>
      </c>
      <c r="M7409" s="65">
        <f t="shared" si="1046"/>
        <v>0.18387263418332733</v>
      </c>
      <c r="N7409" s="65">
        <f t="shared" si="1047"/>
        <v>0.2207204534693781</v>
      </c>
      <c r="O7409" s="65">
        <f t="shared" si="1048"/>
        <v>8.6742660005319605E-2</v>
      </c>
      <c r="P7409" s="65">
        <f t="shared" si="1049"/>
        <v>0.11647781324934028</v>
      </c>
      <c r="Q7409" s="65">
        <f t="shared" si="1050"/>
        <v>0.15421708732349954</v>
      </c>
      <c r="R7409" s="65">
        <f t="shared" si="1051"/>
        <v>5.8148259765995018E-2</v>
      </c>
      <c r="S7409" s="65">
        <f t="shared" si="1052"/>
        <v>7.8212265741580869E-2</v>
      </c>
      <c r="T7409" s="66">
        <f>(L7409*'Football Field'!$F$4)+(M7409*'Football Field'!$F$5)+(N7409*'Football Field'!$F$6)+(O7409*'Football Field'!$F$7)+(P7409*'Football Field'!$F$8)+(Q7409*'Football Field'!$F$9)+(R7409*'Football Field'!$F$10)+(S7409*'Football Field'!$F$11)</f>
        <v>131519879.01432627</v>
      </c>
    </row>
    <row r="7410" spans="2:20" x14ac:dyDescent="0.3">
      <c r="B7410" s="62">
        <f t="shared" si="1044"/>
        <v>7383</v>
      </c>
      <c r="C7410" s="62">
        <v>0.53409852796372315</v>
      </c>
      <c r="D7410" s="62">
        <v>0.71665219768632737</v>
      </c>
      <c r="E7410" s="62">
        <v>0.38715409223931707</v>
      </c>
      <c r="F7410" s="62">
        <v>7.9933296220930039E-2</v>
      </c>
      <c r="G7410" s="62">
        <v>0.93068613370980524</v>
      </c>
      <c r="H7410" s="62">
        <v>0.24348142598033951</v>
      </c>
      <c r="I7410" s="62">
        <v>0.71442976928279978</v>
      </c>
      <c r="J7410" s="62">
        <v>0.70002935705788449</v>
      </c>
      <c r="K7410" s="62"/>
      <c r="L7410" s="65">
        <f t="shared" si="1045"/>
        <v>0.12402249937030027</v>
      </c>
      <c r="M7410" s="65">
        <f t="shared" si="1046"/>
        <v>0.16641310934733336</v>
      </c>
      <c r="N7410" s="65">
        <f t="shared" si="1047"/>
        <v>8.9900674963517571E-2</v>
      </c>
      <c r="O7410" s="65">
        <f t="shared" si="1048"/>
        <v>1.8561232920865985E-2</v>
      </c>
      <c r="P7410" s="65">
        <f t="shared" si="1049"/>
        <v>0.21611372132411388</v>
      </c>
      <c r="Q7410" s="65">
        <f t="shared" si="1050"/>
        <v>5.6538584960072212E-2</v>
      </c>
      <c r="R7410" s="65">
        <f t="shared" si="1051"/>
        <v>0.16589704141071518</v>
      </c>
      <c r="S7410" s="65">
        <f t="shared" si="1052"/>
        <v>0.16255313570308152</v>
      </c>
      <c r="T7410" s="66">
        <f>(L7410*'Football Field'!$F$4)+(M7410*'Football Field'!$F$5)+(N7410*'Football Field'!$F$6)+(O7410*'Football Field'!$F$7)+(P7410*'Football Field'!$F$8)+(Q7410*'Football Field'!$F$9)+(R7410*'Football Field'!$F$10)+(S7410*'Football Field'!$F$11)</f>
        <v>151338911.06556469</v>
      </c>
    </row>
    <row r="7411" spans="2:20" x14ac:dyDescent="0.3">
      <c r="B7411" s="62">
        <f t="shared" si="1044"/>
        <v>7384</v>
      </c>
      <c r="C7411" s="62">
        <v>0.94252118131063101</v>
      </c>
      <c r="D7411" s="62">
        <v>0.50174493296955358</v>
      </c>
      <c r="E7411" s="62">
        <v>0.55852321111624514</v>
      </c>
      <c r="F7411" s="62">
        <v>0.56136633133388592</v>
      </c>
      <c r="G7411" s="62">
        <v>0.34081628492388827</v>
      </c>
      <c r="H7411" s="62">
        <v>0.63309840194823985</v>
      </c>
      <c r="I7411" s="62">
        <v>0.44014974687797759</v>
      </c>
      <c r="J7411" s="62">
        <v>0.69433062209271057</v>
      </c>
      <c r="K7411" s="62"/>
      <c r="L7411" s="65">
        <f t="shared" si="1045"/>
        <v>0.20171448942746584</v>
      </c>
      <c r="M7411" s="65">
        <f t="shared" si="1046"/>
        <v>0.10738137771719274</v>
      </c>
      <c r="N7411" s="65">
        <f t="shared" si="1047"/>
        <v>0.11953283024052432</v>
      </c>
      <c r="O7411" s="65">
        <f t="shared" si="1048"/>
        <v>0.12014130308384528</v>
      </c>
      <c r="P7411" s="65">
        <f t="shared" si="1049"/>
        <v>7.2940093299962011E-2</v>
      </c>
      <c r="Q7411" s="65">
        <f t="shared" si="1050"/>
        <v>0.13549310449315555</v>
      </c>
      <c r="R7411" s="65">
        <f t="shared" si="1051"/>
        <v>9.4199030455378627E-2</v>
      </c>
      <c r="S7411" s="65">
        <f t="shared" si="1052"/>
        <v>0.14859777128247556</v>
      </c>
      <c r="T7411" s="66">
        <f>(L7411*'Football Field'!$F$4)+(M7411*'Football Field'!$F$5)+(N7411*'Football Field'!$F$6)+(O7411*'Football Field'!$F$7)+(P7411*'Football Field'!$F$8)+(Q7411*'Football Field'!$F$9)+(R7411*'Football Field'!$F$10)+(S7411*'Football Field'!$F$11)</f>
        <v>130852078.62929942</v>
      </c>
    </row>
    <row r="7412" spans="2:20" x14ac:dyDescent="0.3">
      <c r="B7412" s="62">
        <f t="shared" si="1044"/>
        <v>7385</v>
      </c>
      <c r="C7412" s="62">
        <v>0.69726231895041035</v>
      </c>
      <c r="D7412" s="62">
        <v>0.87968744655611375</v>
      </c>
      <c r="E7412" s="62">
        <v>0.89681882999234563</v>
      </c>
      <c r="F7412" s="62">
        <v>0.13192894848682735</v>
      </c>
      <c r="G7412" s="62">
        <v>0.26585488610107022</v>
      </c>
      <c r="H7412" s="62">
        <v>0.27823311279414742</v>
      </c>
      <c r="I7412" s="62">
        <v>0.91162932819601816</v>
      </c>
      <c r="J7412" s="62">
        <v>0.88440361454053762</v>
      </c>
      <c r="K7412" s="62"/>
      <c r="L7412" s="65">
        <f t="shared" si="1045"/>
        <v>0.14098016758562043</v>
      </c>
      <c r="M7412" s="65">
        <f t="shared" si="1046"/>
        <v>0.17786488709892223</v>
      </c>
      <c r="N7412" s="65">
        <f t="shared" si="1047"/>
        <v>0.18132869869776078</v>
      </c>
      <c r="O7412" s="65">
        <f t="shared" si="1048"/>
        <v>2.6674846412273141E-2</v>
      </c>
      <c r="P7412" s="65">
        <f t="shared" si="1049"/>
        <v>5.3753466059092356E-2</v>
      </c>
      <c r="Q7412" s="65">
        <f t="shared" si="1050"/>
        <v>5.625623212886894E-2</v>
      </c>
      <c r="R7412" s="65">
        <f t="shared" si="1051"/>
        <v>0.18432324818370363</v>
      </c>
      <c r="S7412" s="65">
        <f t="shared" si="1052"/>
        <v>0.17881845383375863</v>
      </c>
      <c r="T7412" s="66">
        <f>(L7412*'Football Field'!$F$4)+(M7412*'Football Field'!$F$5)+(N7412*'Football Field'!$F$6)+(O7412*'Football Field'!$F$7)+(P7412*'Football Field'!$F$8)+(Q7412*'Football Field'!$F$9)+(R7412*'Football Field'!$F$10)+(S7412*'Football Field'!$F$11)</f>
        <v>143043315.17585865</v>
      </c>
    </row>
    <row r="7413" spans="2:20" x14ac:dyDescent="0.3">
      <c r="B7413" s="62">
        <f t="shared" si="1044"/>
        <v>7386</v>
      </c>
      <c r="C7413" s="62">
        <v>0.98115623459760626</v>
      </c>
      <c r="D7413" s="62">
        <v>0.87973628038478535</v>
      </c>
      <c r="E7413" s="62">
        <v>0.2936653856317254</v>
      </c>
      <c r="F7413" s="62">
        <v>4.1358956324745066E-2</v>
      </c>
      <c r="G7413" s="62">
        <v>0.41547767657084622</v>
      </c>
      <c r="H7413" s="62">
        <v>0.32098411474225808</v>
      </c>
      <c r="I7413" s="62">
        <v>0.57921531004715654</v>
      </c>
      <c r="J7413" s="62">
        <v>0.94280124246839525</v>
      </c>
      <c r="K7413" s="62"/>
      <c r="L7413" s="65">
        <f t="shared" si="1045"/>
        <v>0.22026699257141516</v>
      </c>
      <c r="M7413" s="65">
        <f t="shared" si="1046"/>
        <v>0.19749847975617468</v>
      </c>
      <c r="N7413" s="65">
        <f t="shared" si="1047"/>
        <v>6.5927106239052416E-2</v>
      </c>
      <c r="O7413" s="65">
        <f t="shared" si="1048"/>
        <v>9.2849768510927539E-3</v>
      </c>
      <c r="P7413" s="65">
        <f t="shared" si="1049"/>
        <v>9.3273644983107251E-2</v>
      </c>
      <c r="Q7413" s="65">
        <f t="shared" si="1050"/>
        <v>7.2060089030032776E-2</v>
      </c>
      <c r="R7413" s="65">
        <f t="shared" si="1051"/>
        <v>0.13003231279239758</v>
      </c>
      <c r="S7413" s="65">
        <f t="shared" si="1052"/>
        <v>0.2116563977767274</v>
      </c>
      <c r="T7413" s="66">
        <f>(L7413*'Football Field'!$F$4)+(M7413*'Football Field'!$F$5)+(N7413*'Football Field'!$F$6)+(O7413*'Football Field'!$F$7)+(P7413*'Football Field'!$F$8)+(Q7413*'Football Field'!$F$9)+(R7413*'Football Field'!$F$10)+(S7413*'Football Field'!$F$11)</f>
        <v>135414280.92391589</v>
      </c>
    </row>
    <row r="7414" spans="2:20" x14ac:dyDescent="0.3">
      <c r="B7414" s="62">
        <f t="shared" si="1044"/>
        <v>7387</v>
      </c>
      <c r="C7414" s="62">
        <v>0.68284824105319986</v>
      </c>
      <c r="D7414" s="62">
        <v>0.75908154580719323</v>
      </c>
      <c r="E7414" s="62">
        <v>0.82439543538055782</v>
      </c>
      <c r="F7414" s="62">
        <v>0.47340082336546796</v>
      </c>
      <c r="G7414" s="62">
        <v>0.67141541377325409</v>
      </c>
      <c r="H7414" s="62">
        <v>0.89138197603035818</v>
      </c>
      <c r="I7414" s="62">
        <v>0.17594108049413137</v>
      </c>
      <c r="J7414" s="62">
        <v>0.68999245163803347</v>
      </c>
      <c r="K7414" s="62"/>
      <c r="L7414" s="65">
        <f t="shared" si="1045"/>
        <v>0.13211839536276934</v>
      </c>
      <c r="M7414" s="65">
        <f t="shared" si="1046"/>
        <v>0.14686811761696184</v>
      </c>
      <c r="N7414" s="65">
        <f t="shared" si="1047"/>
        <v>0.15950513674733952</v>
      </c>
      <c r="O7414" s="65">
        <f t="shared" si="1048"/>
        <v>9.1594227510921611E-2</v>
      </c>
      <c r="P7414" s="65">
        <f t="shared" si="1049"/>
        <v>0.12990635657600114</v>
      </c>
      <c r="Q7414" s="65">
        <f t="shared" si="1050"/>
        <v>0.1724657826558717</v>
      </c>
      <c r="R7414" s="65">
        <f t="shared" si="1051"/>
        <v>3.4041316702264859E-2</v>
      </c>
      <c r="S7414" s="65">
        <f t="shared" si="1052"/>
        <v>0.13350066682786987</v>
      </c>
      <c r="T7414" s="66">
        <f>(L7414*'Football Field'!$F$4)+(M7414*'Football Field'!$F$5)+(N7414*'Football Field'!$F$6)+(O7414*'Football Field'!$F$7)+(P7414*'Football Field'!$F$8)+(Q7414*'Football Field'!$F$9)+(R7414*'Football Field'!$F$10)+(S7414*'Football Field'!$F$11)</f>
        <v>128106815.89760262</v>
      </c>
    </row>
    <row r="7415" spans="2:20" x14ac:dyDescent="0.3">
      <c r="B7415" s="62">
        <f t="shared" si="1044"/>
        <v>7388</v>
      </c>
      <c r="C7415" s="62">
        <v>0.97659556351443522</v>
      </c>
      <c r="D7415" s="62">
        <v>0.4175701454538574</v>
      </c>
      <c r="E7415" s="62">
        <v>0.81415127743135396</v>
      </c>
      <c r="F7415" s="62">
        <v>0.34108122592093915</v>
      </c>
      <c r="G7415" s="62">
        <v>0.2114025712310138</v>
      </c>
      <c r="H7415" s="62">
        <v>0.78750109621402109</v>
      </c>
      <c r="I7415" s="62">
        <v>0.82058477786857442</v>
      </c>
      <c r="J7415" s="62">
        <v>0.20345931800819539</v>
      </c>
      <c r="K7415" s="62"/>
      <c r="L7415" s="65">
        <f t="shared" si="1045"/>
        <v>0.21358741633220979</v>
      </c>
      <c r="M7415" s="65">
        <f t="shared" si="1046"/>
        <v>9.1325141990199241E-2</v>
      </c>
      <c r="N7415" s="65">
        <f t="shared" si="1047"/>
        <v>0.17805985849899952</v>
      </c>
      <c r="O7415" s="65">
        <f t="shared" si="1048"/>
        <v>7.4596547972951469E-2</v>
      </c>
      <c r="P7415" s="65">
        <f t="shared" si="1049"/>
        <v>4.6235033909767263E-2</v>
      </c>
      <c r="Q7415" s="65">
        <f t="shared" si="1050"/>
        <v>0.17223130104527609</v>
      </c>
      <c r="R7415" s="65">
        <f t="shared" si="1051"/>
        <v>0.17946690435062421</v>
      </c>
      <c r="S7415" s="65">
        <f t="shared" si="1052"/>
        <v>4.449779589997243E-2</v>
      </c>
      <c r="T7415" s="66">
        <f>(L7415*'Football Field'!$F$4)+(M7415*'Football Field'!$F$5)+(N7415*'Football Field'!$F$6)+(O7415*'Football Field'!$F$7)+(P7415*'Football Field'!$F$8)+(Q7415*'Football Field'!$F$9)+(R7415*'Football Field'!$F$10)+(S7415*'Football Field'!$F$11)</f>
        <v>140893430.48305961</v>
      </c>
    </row>
    <row r="7416" spans="2:20" x14ac:dyDescent="0.3">
      <c r="B7416" s="62">
        <f t="shared" si="1044"/>
        <v>7389</v>
      </c>
      <c r="C7416" s="62">
        <v>0.66137342654650677</v>
      </c>
      <c r="D7416" s="62">
        <v>0.23290821618188562</v>
      </c>
      <c r="E7416" s="62">
        <v>0.76189290323972536</v>
      </c>
      <c r="F7416" s="62">
        <v>0.94793617602640412</v>
      </c>
      <c r="G7416" s="62">
        <v>0.40847376227353671</v>
      </c>
      <c r="H7416" s="62">
        <v>0.2630934482062397</v>
      </c>
      <c r="I7416" s="62">
        <v>0.33428645714310701</v>
      </c>
      <c r="J7416" s="62">
        <v>0.32993270250664919</v>
      </c>
      <c r="K7416" s="62"/>
      <c r="L7416" s="65">
        <f t="shared" si="1045"/>
        <v>0.16786566021447807</v>
      </c>
      <c r="M7416" s="65">
        <f t="shared" si="1046"/>
        <v>5.9115304470128048E-2</v>
      </c>
      <c r="N7416" s="65">
        <f t="shared" si="1047"/>
        <v>0.19337888412435111</v>
      </c>
      <c r="O7416" s="65">
        <f t="shared" si="1048"/>
        <v>0.24059922222876087</v>
      </c>
      <c r="P7416" s="65">
        <f t="shared" si="1049"/>
        <v>0.10367625161836974</v>
      </c>
      <c r="Q7416" s="65">
        <f t="shared" si="1050"/>
        <v>6.677673097913385E-2</v>
      </c>
      <c r="R7416" s="65">
        <f t="shared" si="1051"/>
        <v>8.4846494547117332E-2</v>
      </c>
      <c r="S7416" s="65">
        <f t="shared" si="1052"/>
        <v>8.3741451817661003E-2</v>
      </c>
      <c r="T7416" s="66">
        <f>(L7416*'Football Field'!$F$4)+(M7416*'Football Field'!$F$5)+(N7416*'Football Field'!$F$6)+(O7416*'Football Field'!$F$7)+(P7416*'Football Field'!$F$8)+(Q7416*'Football Field'!$F$9)+(R7416*'Football Field'!$F$10)+(S7416*'Football Field'!$F$11)</f>
        <v>134677890.10838056</v>
      </c>
    </row>
    <row r="7417" spans="2:20" x14ac:dyDescent="0.3">
      <c r="B7417" s="62">
        <f t="shared" si="1044"/>
        <v>7390</v>
      </c>
      <c r="C7417" s="62">
        <v>0.42483429385945415</v>
      </c>
      <c r="D7417" s="62">
        <v>0.32356915612235126</v>
      </c>
      <c r="E7417" s="62">
        <v>0.7776312866443289</v>
      </c>
      <c r="F7417" s="62">
        <v>0.24074537032352883</v>
      </c>
      <c r="G7417" s="62">
        <v>0.37089034905168217</v>
      </c>
      <c r="H7417" s="62">
        <v>0.87383587697433751</v>
      </c>
      <c r="I7417" s="62">
        <v>0.25489912178580976</v>
      </c>
      <c r="J7417" s="62">
        <v>4.9253090708170522E-2</v>
      </c>
      <c r="K7417" s="62"/>
      <c r="L7417" s="65">
        <f t="shared" si="1045"/>
        <v>0.12812968767243083</v>
      </c>
      <c r="M7417" s="65">
        <f t="shared" si="1046"/>
        <v>9.7588202067567756E-2</v>
      </c>
      <c r="N7417" s="65">
        <f t="shared" si="1047"/>
        <v>0.23453298220555382</v>
      </c>
      <c r="O7417" s="65">
        <f t="shared" si="1048"/>
        <v>7.260861365006066E-2</v>
      </c>
      <c r="P7417" s="65">
        <f t="shared" si="1049"/>
        <v>0.11186023650066343</v>
      </c>
      <c r="Q7417" s="65">
        <f t="shared" si="1050"/>
        <v>0.2635482107071308</v>
      </c>
      <c r="R7417" s="65">
        <f t="shared" si="1051"/>
        <v>7.6877373918400063E-2</v>
      </c>
      <c r="S7417" s="65">
        <f t="shared" si="1052"/>
        <v>1.4854693278192742E-2</v>
      </c>
      <c r="T7417" s="66">
        <f>(L7417*'Football Field'!$F$4)+(M7417*'Football Field'!$F$5)+(N7417*'Football Field'!$F$6)+(O7417*'Football Field'!$F$7)+(P7417*'Football Field'!$F$8)+(Q7417*'Football Field'!$F$9)+(R7417*'Football Field'!$F$10)+(S7417*'Football Field'!$F$11)</f>
        <v>133658137.08693297</v>
      </c>
    </row>
    <row r="7418" spans="2:20" x14ac:dyDescent="0.3">
      <c r="B7418" s="62">
        <f t="shared" si="1044"/>
        <v>7391</v>
      </c>
      <c r="C7418" s="62">
        <v>0.5503845671311256</v>
      </c>
      <c r="D7418" s="62">
        <v>0.61399402217914723</v>
      </c>
      <c r="E7418" s="62">
        <v>0.3948926579920925</v>
      </c>
      <c r="F7418" s="62">
        <v>6.2376947718892461E-2</v>
      </c>
      <c r="G7418" s="62">
        <v>1.023945503362178E-2</v>
      </c>
      <c r="H7418" s="62">
        <v>0.42605887826851385</v>
      </c>
      <c r="I7418" s="62">
        <v>0.87795834559940578</v>
      </c>
      <c r="J7418" s="62">
        <v>0.84113875419094553</v>
      </c>
      <c r="K7418" s="62"/>
      <c r="L7418" s="65">
        <f t="shared" si="1045"/>
        <v>0.14571835046713177</v>
      </c>
      <c r="M7418" s="65">
        <f t="shared" si="1046"/>
        <v>0.16255942017957992</v>
      </c>
      <c r="N7418" s="65">
        <f t="shared" si="1047"/>
        <v>0.10455072720176703</v>
      </c>
      <c r="O7418" s="65">
        <f t="shared" si="1048"/>
        <v>1.6514754358303112E-2</v>
      </c>
      <c r="P7418" s="65">
        <f t="shared" si="1049"/>
        <v>2.7109708125705088E-3</v>
      </c>
      <c r="Q7418" s="65">
        <f t="shared" si="1050"/>
        <v>0.1128022125816131</v>
      </c>
      <c r="R7418" s="65">
        <f t="shared" si="1051"/>
        <v>0.23244591062292233</v>
      </c>
      <c r="S7418" s="65">
        <f t="shared" si="1052"/>
        <v>0.22269765377611225</v>
      </c>
      <c r="T7418" s="66">
        <f>(L7418*'Football Field'!$F$4)+(M7418*'Football Field'!$F$5)+(N7418*'Football Field'!$F$6)+(O7418*'Football Field'!$F$7)+(P7418*'Football Field'!$F$8)+(Q7418*'Football Field'!$F$9)+(R7418*'Football Field'!$F$10)+(S7418*'Football Field'!$F$11)</f>
        <v>143821882.00639084</v>
      </c>
    </row>
    <row r="7419" spans="2:20" x14ac:dyDescent="0.3">
      <c r="B7419" s="62">
        <f t="shared" si="1044"/>
        <v>7392</v>
      </c>
      <c r="C7419" s="62">
        <v>0.51392296844631347</v>
      </c>
      <c r="D7419" s="62">
        <v>5.998159540948933E-2</v>
      </c>
      <c r="E7419" s="62">
        <v>0.49527978680828877</v>
      </c>
      <c r="F7419" s="62">
        <v>0.56350396002015524</v>
      </c>
      <c r="G7419" s="62">
        <v>0.87098583441094268</v>
      </c>
      <c r="H7419" s="62">
        <v>0.5660788539319801</v>
      </c>
      <c r="I7419" s="62">
        <v>0.60512519076970805</v>
      </c>
      <c r="J7419" s="62">
        <v>0.70107175666271027</v>
      </c>
      <c r="K7419" s="62"/>
      <c r="L7419" s="65">
        <f t="shared" si="1045"/>
        <v>0.11744260668751676</v>
      </c>
      <c r="M7419" s="65">
        <f t="shared" si="1046"/>
        <v>1.3707102719037752E-2</v>
      </c>
      <c r="N7419" s="65">
        <f t="shared" si="1047"/>
        <v>0.11318223308495576</v>
      </c>
      <c r="O7419" s="65">
        <f t="shared" si="1048"/>
        <v>0.12877294459824992</v>
      </c>
      <c r="P7419" s="65">
        <f t="shared" si="1049"/>
        <v>0.19903925891922589</v>
      </c>
      <c r="Q7419" s="65">
        <f t="shared" si="1050"/>
        <v>0.12936136401422338</v>
      </c>
      <c r="R7419" s="65">
        <f t="shared" si="1051"/>
        <v>0.13828430356231369</v>
      </c>
      <c r="S7419" s="65">
        <f t="shared" si="1052"/>
        <v>0.16021018641447676</v>
      </c>
      <c r="T7419" s="66">
        <f>(L7419*'Football Field'!$F$4)+(M7419*'Football Field'!$F$5)+(N7419*'Football Field'!$F$6)+(O7419*'Football Field'!$F$7)+(P7419*'Football Field'!$F$8)+(Q7419*'Football Field'!$F$9)+(R7419*'Football Field'!$F$10)+(S7419*'Football Field'!$F$11)</f>
        <v>147999428.28653491</v>
      </c>
    </row>
    <row r="7420" spans="2:20" x14ac:dyDescent="0.3">
      <c r="B7420" s="62">
        <f t="shared" si="1044"/>
        <v>7393</v>
      </c>
      <c r="C7420" s="62">
        <v>5.7123243895505049E-2</v>
      </c>
      <c r="D7420" s="62">
        <v>0.69994061630848259</v>
      </c>
      <c r="E7420" s="62">
        <v>0.83204062342921958</v>
      </c>
      <c r="F7420" s="62">
        <v>0.90297155887691172</v>
      </c>
      <c r="G7420" s="62">
        <v>0.84006513308818431</v>
      </c>
      <c r="H7420" s="62">
        <v>0.43182871954991908</v>
      </c>
      <c r="I7420" s="62">
        <v>0.69966920366348628</v>
      </c>
      <c r="J7420" s="62">
        <v>0.7881610782991928</v>
      </c>
      <c r="K7420" s="62"/>
      <c r="L7420" s="65">
        <f t="shared" si="1045"/>
        <v>1.0876888299076423E-2</v>
      </c>
      <c r="M7420" s="65">
        <f t="shared" si="1046"/>
        <v>0.13327632291857894</v>
      </c>
      <c r="N7420" s="65">
        <f t="shared" si="1047"/>
        <v>0.15842960420610258</v>
      </c>
      <c r="O7420" s="65">
        <f t="shared" si="1048"/>
        <v>0.17193562748490759</v>
      </c>
      <c r="P7420" s="65">
        <f t="shared" si="1049"/>
        <v>0.15995755831485528</v>
      </c>
      <c r="Q7420" s="65">
        <f t="shared" si="1050"/>
        <v>8.2224895271524767E-2</v>
      </c>
      <c r="R7420" s="65">
        <f t="shared" si="1051"/>
        <v>0.13322464299248823</v>
      </c>
      <c r="S7420" s="65">
        <f t="shared" si="1052"/>
        <v>0.15007446051246617</v>
      </c>
      <c r="T7420" s="66">
        <f>(L7420*'Football Field'!$F$4)+(M7420*'Football Field'!$F$5)+(N7420*'Football Field'!$F$6)+(O7420*'Football Field'!$F$7)+(P7420*'Football Field'!$F$8)+(Q7420*'Football Field'!$F$9)+(R7420*'Football Field'!$F$10)+(S7420*'Football Field'!$F$11)</f>
        <v>145636112.58469859</v>
      </c>
    </row>
    <row r="7421" spans="2:20" x14ac:dyDescent="0.3">
      <c r="B7421" s="62">
        <f t="shared" si="1044"/>
        <v>7394</v>
      </c>
      <c r="C7421" s="62">
        <v>0.7768419650254822</v>
      </c>
      <c r="D7421" s="62">
        <v>0.26858222345521454</v>
      </c>
      <c r="E7421" s="62">
        <v>6.8297267592358768E-2</v>
      </c>
      <c r="F7421" s="62">
        <v>0.14476644019838236</v>
      </c>
      <c r="G7421" s="62">
        <v>0.80636850210727584</v>
      </c>
      <c r="H7421" s="62">
        <v>0.31264369168466721</v>
      </c>
      <c r="I7421" s="62">
        <v>0.5156202180637981</v>
      </c>
      <c r="J7421" s="62">
        <v>0.36987252765972334</v>
      </c>
      <c r="K7421" s="62"/>
      <c r="L7421" s="65">
        <f t="shared" si="1045"/>
        <v>0.2380765156777119</v>
      </c>
      <c r="M7421" s="65">
        <f t="shared" si="1046"/>
        <v>8.2311619109161571E-2</v>
      </c>
      <c r="N7421" s="65">
        <f t="shared" si="1047"/>
        <v>2.0930866547823175E-2</v>
      </c>
      <c r="O7421" s="65">
        <f t="shared" si="1048"/>
        <v>4.4366153247612172E-2</v>
      </c>
      <c r="P7421" s="65">
        <f t="shared" si="1049"/>
        <v>0.24712542830723444</v>
      </c>
      <c r="Q7421" s="65">
        <f t="shared" si="1050"/>
        <v>9.58150101513386E-2</v>
      </c>
      <c r="R7421" s="65">
        <f t="shared" si="1051"/>
        <v>0.15802064056308332</v>
      </c>
      <c r="S7421" s="65">
        <f t="shared" si="1052"/>
        <v>0.11335376639603467</v>
      </c>
      <c r="T7421" s="66">
        <f>(L7421*'Football Field'!$F$4)+(M7421*'Football Field'!$F$5)+(N7421*'Football Field'!$F$6)+(O7421*'Football Field'!$F$7)+(P7421*'Football Field'!$F$8)+(Q7421*'Football Field'!$F$9)+(R7421*'Football Field'!$F$10)+(S7421*'Football Field'!$F$11)</f>
        <v>150505425.41965082</v>
      </c>
    </row>
    <row r="7422" spans="2:20" x14ac:dyDescent="0.3">
      <c r="B7422" s="62">
        <f t="shared" si="1044"/>
        <v>7395</v>
      </c>
      <c r="C7422" s="62">
        <v>0.37895072371536165</v>
      </c>
      <c r="D7422" s="62">
        <v>0.70414443737424692</v>
      </c>
      <c r="E7422" s="62">
        <v>0.22581202170626535</v>
      </c>
      <c r="F7422" s="62">
        <v>0.45707224897527443</v>
      </c>
      <c r="G7422" s="62">
        <v>0.69790043453448647</v>
      </c>
      <c r="H7422" s="62">
        <v>0.41967409106576181</v>
      </c>
      <c r="I7422" s="62">
        <v>0.37932169258756154</v>
      </c>
      <c r="J7422" s="62">
        <v>0.57547150630958765</v>
      </c>
      <c r="K7422" s="62"/>
      <c r="L7422" s="65">
        <f t="shared" si="1045"/>
        <v>9.8727579420866962E-2</v>
      </c>
      <c r="M7422" s="65">
        <f t="shared" si="1046"/>
        <v>0.18344990922050466</v>
      </c>
      <c r="N7422" s="65">
        <f t="shared" si="1047"/>
        <v>5.8830536299324429E-2</v>
      </c>
      <c r="O7422" s="65">
        <f t="shared" si="1048"/>
        <v>0.11908048708643068</v>
      </c>
      <c r="P7422" s="65">
        <f t="shared" si="1049"/>
        <v>0.18182316661866285</v>
      </c>
      <c r="Q7422" s="65">
        <f t="shared" si="1050"/>
        <v>0.10933718967560729</v>
      </c>
      <c r="R7422" s="65">
        <f t="shared" si="1051"/>
        <v>9.882422749804623E-2</v>
      </c>
      <c r="S7422" s="65">
        <f t="shared" si="1052"/>
        <v>0.14992690418055701</v>
      </c>
      <c r="T7422" s="66">
        <f>(L7422*'Football Field'!$F$4)+(M7422*'Football Field'!$F$5)+(N7422*'Football Field'!$F$6)+(O7422*'Football Field'!$F$7)+(P7422*'Football Field'!$F$8)+(Q7422*'Football Field'!$F$9)+(R7422*'Football Field'!$F$10)+(S7422*'Football Field'!$F$11)</f>
        <v>139087597.26879114</v>
      </c>
    </row>
    <row r="7423" spans="2:20" x14ac:dyDescent="0.3">
      <c r="B7423" s="62">
        <f t="shared" si="1044"/>
        <v>7396</v>
      </c>
      <c r="C7423" s="62">
        <v>0.89673398395325421</v>
      </c>
      <c r="D7423" s="62">
        <v>0.33815529996780058</v>
      </c>
      <c r="E7423" s="62">
        <v>0.89677970191978162</v>
      </c>
      <c r="F7423" s="62">
        <v>0.48052315631548137</v>
      </c>
      <c r="G7423" s="62">
        <v>0.9823257270089949</v>
      </c>
      <c r="H7423" s="62">
        <v>0.88931146063768163</v>
      </c>
      <c r="I7423" s="62">
        <v>0.73635333258940305</v>
      </c>
      <c r="J7423" s="62">
        <v>0.98765592558916426</v>
      </c>
      <c r="K7423" s="62"/>
      <c r="L7423" s="65">
        <f t="shared" si="1045"/>
        <v>0.14445188470095535</v>
      </c>
      <c r="M7423" s="65">
        <f t="shared" si="1046"/>
        <v>5.4472308707006749E-2</v>
      </c>
      <c r="N7423" s="65">
        <f t="shared" si="1047"/>
        <v>0.14445924925560341</v>
      </c>
      <c r="O7423" s="65">
        <f t="shared" si="1048"/>
        <v>7.7405871545336083E-2</v>
      </c>
      <c r="P7423" s="65">
        <f t="shared" si="1049"/>
        <v>0.1582395729345778</v>
      </c>
      <c r="Q7423" s="65">
        <f t="shared" si="1050"/>
        <v>0.14325621519209561</v>
      </c>
      <c r="R7423" s="65">
        <f t="shared" si="1051"/>
        <v>0.11861670082965599</v>
      </c>
      <c r="S7423" s="65">
        <f t="shared" si="1052"/>
        <v>0.15909819683476886</v>
      </c>
      <c r="T7423" s="66">
        <f>(L7423*'Football Field'!$F$4)+(M7423*'Football Field'!$F$5)+(N7423*'Football Field'!$F$6)+(O7423*'Football Field'!$F$7)+(P7423*'Football Field'!$F$8)+(Q7423*'Football Field'!$F$9)+(R7423*'Football Field'!$F$10)+(S7423*'Football Field'!$F$11)</f>
        <v>142109063.19535348</v>
      </c>
    </row>
    <row r="7424" spans="2:20" x14ac:dyDescent="0.3">
      <c r="B7424" s="62">
        <f t="shared" si="1044"/>
        <v>7397</v>
      </c>
      <c r="C7424" s="62">
        <v>0.97531716078859365</v>
      </c>
      <c r="D7424" s="62">
        <v>0.3477950127422349</v>
      </c>
      <c r="E7424" s="62">
        <v>0.18181546593633502</v>
      </c>
      <c r="F7424" s="62">
        <v>0.31484268469076349</v>
      </c>
      <c r="G7424" s="62">
        <v>0.2181464266926314</v>
      </c>
      <c r="H7424" s="62">
        <v>0.31459999715876452</v>
      </c>
      <c r="I7424" s="62">
        <v>0.33450270088793521</v>
      </c>
      <c r="J7424" s="62">
        <v>0.74190911437503027</v>
      </c>
      <c r="K7424" s="62"/>
      <c r="L7424" s="65">
        <f t="shared" si="1045"/>
        <v>0.28443787696114342</v>
      </c>
      <c r="M7424" s="65">
        <f t="shared" si="1046"/>
        <v>0.10142964670291287</v>
      </c>
      <c r="N7424" s="65">
        <f t="shared" si="1047"/>
        <v>5.3023987692186039E-2</v>
      </c>
      <c r="O7424" s="65">
        <f t="shared" si="1048"/>
        <v>9.1819552049898459E-2</v>
      </c>
      <c r="P7424" s="65">
        <f t="shared" si="1049"/>
        <v>6.3619414247711906E-2</v>
      </c>
      <c r="Q7424" s="65">
        <f t="shared" si="1050"/>
        <v>9.174877555878154E-2</v>
      </c>
      <c r="R7424" s="65">
        <f t="shared" si="1051"/>
        <v>9.7553126207071864E-2</v>
      </c>
      <c r="S7424" s="65">
        <f t="shared" si="1052"/>
        <v>0.21636762058029368</v>
      </c>
      <c r="T7424" s="66">
        <f>(L7424*'Football Field'!$F$4)+(M7424*'Football Field'!$F$5)+(N7424*'Football Field'!$F$6)+(O7424*'Football Field'!$F$7)+(P7424*'Football Field'!$F$8)+(Q7424*'Football Field'!$F$9)+(R7424*'Football Field'!$F$10)+(S7424*'Football Field'!$F$11)</f>
        <v>128758395.94719648</v>
      </c>
    </row>
    <row r="7425" spans="2:20" x14ac:dyDescent="0.3">
      <c r="B7425" s="62">
        <f t="shared" si="1044"/>
        <v>7398</v>
      </c>
      <c r="C7425" s="62">
        <v>9.2389230430019786E-2</v>
      </c>
      <c r="D7425" s="62">
        <v>3.2740308250076344E-2</v>
      </c>
      <c r="E7425" s="62">
        <v>0.34520410832958659</v>
      </c>
      <c r="F7425" s="62">
        <v>0.84758970647301368</v>
      </c>
      <c r="G7425" s="62">
        <v>0.43740955853862384</v>
      </c>
      <c r="H7425" s="62">
        <v>0.9720544798825923</v>
      </c>
      <c r="I7425" s="62">
        <v>0.24152230045584722</v>
      </c>
      <c r="J7425" s="62">
        <v>0.57309129203080122</v>
      </c>
      <c r="K7425" s="62"/>
      <c r="L7425" s="65">
        <f t="shared" si="1045"/>
        <v>2.6083908738923273E-2</v>
      </c>
      <c r="M7425" s="65">
        <f t="shared" si="1046"/>
        <v>9.243449788512598E-3</v>
      </c>
      <c r="N7425" s="65">
        <f t="shared" si="1047"/>
        <v>9.7460195480149656E-2</v>
      </c>
      <c r="O7425" s="65">
        <f t="shared" si="1048"/>
        <v>0.23929685796483496</v>
      </c>
      <c r="P7425" s="65">
        <f t="shared" si="1049"/>
        <v>0.12349221823095705</v>
      </c>
      <c r="Q7425" s="65">
        <f t="shared" si="1050"/>
        <v>0.27443653577918037</v>
      </c>
      <c r="R7425" s="65">
        <f t="shared" si="1051"/>
        <v>6.8188095237755472E-2</v>
      </c>
      <c r="S7425" s="65">
        <f t="shared" si="1052"/>
        <v>0.16179873877968662</v>
      </c>
      <c r="T7425" s="66">
        <f>(L7425*'Football Field'!$F$4)+(M7425*'Football Field'!$F$5)+(N7425*'Football Field'!$F$6)+(O7425*'Football Field'!$F$7)+(P7425*'Football Field'!$F$8)+(Q7425*'Football Field'!$F$9)+(R7425*'Football Field'!$F$10)+(S7425*'Football Field'!$F$11)</f>
        <v>132914092.7186382</v>
      </c>
    </row>
    <row r="7426" spans="2:20" x14ac:dyDescent="0.3">
      <c r="B7426" s="62">
        <f t="shared" si="1044"/>
        <v>7399</v>
      </c>
      <c r="C7426" s="62">
        <v>0.64904704039006356</v>
      </c>
      <c r="D7426" s="62">
        <v>0.72615326371697453</v>
      </c>
      <c r="E7426" s="62">
        <v>2.8123850115084115E-2</v>
      </c>
      <c r="F7426" s="62">
        <v>8.4397055813925315E-2</v>
      </c>
      <c r="G7426" s="62">
        <v>0.79963407914449458</v>
      </c>
      <c r="H7426" s="62">
        <v>5.869700277214529E-2</v>
      </c>
      <c r="I7426" s="62">
        <v>0.71765397699369937</v>
      </c>
      <c r="J7426" s="62">
        <v>0.79291299457373599</v>
      </c>
      <c r="K7426" s="62"/>
      <c r="L7426" s="65">
        <f t="shared" si="1045"/>
        <v>0.168294300277297</v>
      </c>
      <c r="M7426" s="65">
        <f t="shared" si="1046"/>
        <v>0.18828751663035032</v>
      </c>
      <c r="N7426" s="65">
        <f t="shared" si="1047"/>
        <v>7.2923584604548484E-3</v>
      </c>
      <c r="O7426" s="65">
        <f t="shared" si="1048"/>
        <v>2.188368880802925E-2</v>
      </c>
      <c r="P7426" s="65">
        <f t="shared" si="1049"/>
        <v>0.20734068480865023</v>
      </c>
      <c r="Q7426" s="65">
        <f t="shared" si="1050"/>
        <v>1.5219807494963789E-2</v>
      </c>
      <c r="R7426" s="65">
        <f t="shared" si="1051"/>
        <v>0.18608369868968136</v>
      </c>
      <c r="S7426" s="65">
        <f t="shared" si="1052"/>
        <v>0.20559794483057317</v>
      </c>
      <c r="T7426" s="66">
        <f>(L7426*'Football Field'!$F$4)+(M7426*'Football Field'!$F$5)+(N7426*'Football Field'!$F$6)+(O7426*'Football Field'!$F$7)+(P7426*'Football Field'!$F$8)+(Q7426*'Football Field'!$F$9)+(R7426*'Football Field'!$F$10)+(S7426*'Football Field'!$F$11)</f>
        <v>151334464.88737294</v>
      </c>
    </row>
    <row r="7427" spans="2:20" x14ac:dyDescent="0.3">
      <c r="B7427" s="62">
        <f t="shared" si="1044"/>
        <v>7400</v>
      </c>
      <c r="C7427" s="62">
        <v>0.42068009842627008</v>
      </c>
      <c r="D7427" s="62">
        <v>0.6175341365555107</v>
      </c>
      <c r="E7427" s="62">
        <v>0.16659943486454543</v>
      </c>
      <c r="F7427" s="62">
        <v>0.88797375564446235</v>
      </c>
      <c r="G7427" s="62">
        <v>0.53823410790046766</v>
      </c>
      <c r="H7427" s="62">
        <v>0.23807508604749739</v>
      </c>
      <c r="I7427" s="62">
        <v>0.30304456981898242</v>
      </c>
      <c r="J7427" s="62">
        <v>0.22185536501137526</v>
      </c>
      <c r="K7427" s="62"/>
      <c r="L7427" s="65">
        <f t="shared" si="1045"/>
        <v>0.12394829862072813</v>
      </c>
      <c r="M7427" s="65">
        <f t="shared" si="1046"/>
        <v>0.18194895801492503</v>
      </c>
      <c r="N7427" s="65">
        <f t="shared" si="1047"/>
        <v>4.9086506777677681E-2</v>
      </c>
      <c r="O7427" s="65">
        <f t="shared" si="1048"/>
        <v>0.26163071807705041</v>
      </c>
      <c r="P7427" s="65">
        <f t="shared" si="1049"/>
        <v>0.15858416450760807</v>
      </c>
      <c r="Q7427" s="65">
        <f t="shared" si="1050"/>
        <v>7.0145942177824716E-2</v>
      </c>
      <c r="R7427" s="65">
        <f t="shared" si="1051"/>
        <v>8.9288414108081596E-2</v>
      </c>
      <c r="S7427" s="65">
        <f t="shared" si="1052"/>
        <v>6.5366997716104422E-2</v>
      </c>
      <c r="T7427" s="66">
        <f>(L7427*'Football Field'!$F$4)+(M7427*'Football Field'!$F$5)+(N7427*'Football Field'!$F$6)+(O7427*'Football Field'!$F$7)+(P7427*'Football Field'!$F$8)+(Q7427*'Football Field'!$F$9)+(R7427*'Football Field'!$F$10)+(S7427*'Football Field'!$F$11)</f>
        <v>135845670.6728619</v>
      </c>
    </row>
    <row r="7428" spans="2:20" x14ac:dyDescent="0.3">
      <c r="B7428" s="62">
        <f t="shared" si="1044"/>
        <v>7401</v>
      </c>
      <c r="C7428" s="62">
        <v>0.57476639750216074</v>
      </c>
      <c r="D7428" s="62">
        <v>0.44978401563527692</v>
      </c>
      <c r="E7428" s="62">
        <v>0.45807779790949699</v>
      </c>
      <c r="F7428" s="62">
        <v>0.7271247968869563</v>
      </c>
      <c r="G7428" s="62">
        <v>0.82189954829666545</v>
      </c>
      <c r="H7428" s="62">
        <v>0.40501323103426234</v>
      </c>
      <c r="I7428" s="62">
        <v>0.80967448520587415</v>
      </c>
      <c r="J7428" s="62">
        <v>0.33062279298285369</v>
      </c>
      <c r="K7428" s="62"/>
      <c r="L7428" s="65">
        <f t="shared" si="1045"/>
        <v>0.12557811572490923</v>
      </c>
      <c r="M7428" s="65">
        <f t="shared" si="1046"/>
        <v>9.8271279274722817E-2</v>
      </c>
      <c r="N7428" s="65">
        <f t="shared" si="1047"/>
        <v>0.10008335032611947</v>
      </c>
      <c r="O7428" s="65">
        <f t="shared" si="1048"/>
        <v>0.15886621466867859</v>
      </c>
      <c r="P7428" s="65">
        <f t="shared" si="1049"/>
        <v>0.17957312229593458</v>
      </c>
      <c r="Q7428" s="65">
        <f t="shared" si="1050"/>
        <v>8.8489512640217954E-2</v>
      </c>
      <c r="R7428" s="65">
        <f t="shared" si="1051"/>
        <v>0.17690212344452047</v>
      </c>
      <c r="S7428" s="65">
        <f t="shared" si="1052"/>
        <v>7.223628162489687E-2</v>
      </c>
      <c r="T7428" s="66">
        <f>(L7428*'Football Field'!$F$4)+(M7428*'Football Field'!$F$5)+(N7428*'Football Field'!$F$6)+(O7428*'Football Field'!$F$7)+(P7428*'Football Field'!$F$8)+(Q7428*'Football Field'!$F$9)+(R7428*'Football Field'!$F$10)+(S7428*'Football Field'!$F$11)</f>
        <v>150644402.28738105</v>
      </c>
    </row>
    <row r="7429" spans="2:20" x14ac:dyDescent="0.3">
      <c r="B7429" s="62">
        <f t="shared" si="1044"/>
        <v>7402</v>
      </c>
      <c r="C7429" s="62">
        <v>0.16670108734830225</v>
      </c>
      <c r="D7429" s="62">
        <v>0.16438848961764407</v>
      </c>
      <c r="E7429" s="62">
        <v>0.48868720271999033</v>
      </c>
      <c r="F7429" s="62">
        <v>2.6109874075193384E-2</v>
      </c>
      <c r="G7429" s="62">
        <v>0.65395353528399991</v>
      </c>
      <c r="H7429" s="62">
        <v>0.5543374302590196</v>
      </c>
      <c r="I7429" s="62">
        <v>0.44479882647208879</v>
      </c>
      <c r="J7429" s="62">
        <v>0.11862385088897742</v>
      </c>
      <c r="K7429" s="62"/>
      <c r="L7429" s="65">
        <f t="shared" si="1045"/>
        <v>6.368469913480565E-2</v>
      </c>
      <c r="M7429" s="65">
        <f t="shared" si="1046"/>
        <v>6.2801219050545115E-2</v>
      </c>
      <c r="N7429" s="65">
        <f t="shared" si="1047"/>
        <v>0.18669282829107664</v>
      </c>
      <c r="O7429" s="65">
        <f t="shared" si="1048"/>
        <v>9.974736826113972E-3</v>
      </c>
      <c r="P7429" s="65">
        <f t="shared" si="1049"/>
        <v>0.2498294090649085</v>
      </c>
      <c r="Q7429" s="65">
        <f t="shared" si="1050"/>
        <v>0.21177313853655863</v>
      </c>
      <c r="R7429" s="65">
        <f t="shared" si="1051"/>
        <v>0.16992618278610222</v>
      </c>
      <c r="S7429" s="65">
        <f t="shared" si="1052"/>
        <v>4.5317786309889432E-2</v>
      </c>
      <c r="T7429" s="66">
        <f>(L7429*'Football Field'!$F$4)+(M7429*'Football Field'!$F$5)+(N7429*'Football Field'!$F$6)+(O7429*'Football Field'!$F$7)+(P7429*'Football Field'!$F$8)+(Q7429*'Football Field'!$F$9)+(R7429*'Football Field'!$F$10)+(S7429*'Football Field'!$F$11)</f>
        <v>156845745.00792041</v>
      </c>
    </row>
    <row r="7430" spans="2:20" x14ac:dyDescent="0.3">
      <c r="B7430" s="62">
        <f t="shared" si="1044"/>
        <v>7403</v>
      </c>
      <c r="C7430" s="62">
        <v>0.23159245680711016</v>
      </c>
      <c r="D7430" s="62">
        <v>0.3337110141780627</v>
      </c>
      <c r="E7430" s="62">
        <v>0.1373811751196049</v>
      </c>
      <c r="F7430" s="62">
        <v>0.32040994956303392</v>
      </c>
      <c r="G7430" s="62">
        <v>0.10547331144791094</v>
      </c>
      <c r="H7430" s="62">
        <v>9.8401064611358668E-2</v>
      </c>
      <c r="I7430" s="62">
        <v>0.96554344773923895</v>
      </c>
      <c r="J7430" s="62">
        <v>0.62098126599401415</v>
      </c>
      <c r="K7430" s="62"/>
      <c r="L7430" s="65">
        <f t="shared" si="1045"/>
        <v>8.2314901932761156E-2</v>
      </c>
      <c r="M7430" s="65">
        <f t="shared" si="1046"/>
        <v>0.11861089857874058</v>
      </c>
      <c r="N7430" s="65">
        <f t="shared" si="1047"/>
        <v>4.8829388112569046E-2</v>
      </c>
      <c r="O7430" s="65">
        <f t="shared" si="1048"/>
        <v>0.11388330146922279</v>
      </c>
      <c r="P7430" s="65">
        <f t="shared" si="1049"/>
        <v>3.7488376815266879E-2</v>
      </c>
      <c r="Q7430" s="65">
        <f t="shared" si="1050"/>
        <v>3.4974688274538861E-2</v>
      </c>
      <c r="R7430" s="65">
        <f t="shared" si="1051"/>
        <v>0.34318308682511228</v>
      </c>
      <c r="S7430" s="65">
        <f t="shared" si="1052"/>
        <v>0.22071535799178854</v>
      </c>
      <c r="T7430" s="66">
        <f>(L7430*'Football Field'!$F$4)+(M7430*'Football Field'!$F$5)+(N7430*'Football Field'!$F$6)+(O7430*'Football Field'!$F$7)+(P7430*'Football Field'!$F$8)+(Q7430*'Football Field'!$F$9)+(R7430*'Football Field'!$F$10)+(S7430*'Football Field'!$F$11)</f>
        <v>161708299.45129415</v>
      </c>
    </row>
    <row r="7431" spans="2:20" x14ac:dyDescent="0.3">
      <c r="B7431" s="62">
        <f t="shared" si="1044"/>
        <v>7404</v>
      </c>
      <c r="C7431" s="62">
        <v>0.2996373906112888</v>
      </c>
      <c r="D7431" s="62">
        <v>9.0384718918071649E-2</v>
      </c>
      <c r="E7431" s="62">
        <v>0.93798655500492434</v>
      </c>
      <c r="F7431" s="62">
        <v>0.49148196192488847</v>
      </c>
      <c r="G7431" s="62">
        <v>0.191292648967617</v>
      </c>
      <c r="H7431" s="62">
        <v>0.87278438295067584</v>
      </c>
      <c r="I7431" s="62">
        <v>0.38500610620588605</v>
      </c>
      <c r="J7431" s="62">
        <v>0.52031441809086854</v>
      </c>
      <c r="K7431" s="62"/>
      <c r="L7431" s="65">
        <f t="shared" si="1045"/>
        <v>7.9083197013167822E-2</v>
      </c>
      <c r="M7431" s="65">
        <f t="shared" si="1046"/>
        <v>2.3855208852924647E-2</v>
      </c>
      <c r="N7431" s="65">
        <f t="shared" si="1047"/>
        <v>0.24756248001567774</v>
      </c>
      <c r="O7431" s="65">
        <f t="shared" si="1048"/>
        <v>0.12971667102036183</v>
      </c>
      <c r="P7431" s="65">
        <f t="shared" si="1049"/>
        <v>5.0487805325677745E-2</v>
      </c>
      <c r="Q7431" s="65">
        <f t="shared" si="1050"/>
        <v>0.23035369239497039</v>
      </c>
      <c r="R7431" s="65">
        <f t="shared" si="1051"/>
        <v>0.1016145337744294</v>
      </c>
      <c r="S7431" s="65">
        <f t="shared" si="1052"/>
        <v>0.13732641160279041</v>
      </c>
      <c r="T7431" s="66">
        <f>(L7431*'Football Field'!$F$4)+(M7431*'Football Field'!$F$5)+(N7431*'Football Field'!$F$6)+(O7431*'Football Field'!$F$7)+(P7431*'Football Field'!$F$8)+(Q7431*'Football Field'!$F$9)+(R7431*'Football Field'!$F$10)+(S7431*'Football Field'!$F$11)</f>
        <v>134227323.99025467</v>
      </c>
    </row>
    <row r="7432" spans="2:20" x14ac:dyDescent="0.3">
      <c r="B7432" s="62">
        <f t="shared" si="1044"/>
        <v>7405</v>
      </c>
      <c r="C7432" s="62">
        <v>8.7015496896214461E-3</v>
      </c>
      <c r="D7432" s="62">
        <v>0.19727242785170385</v>
      </c>
      <c r="E7432" s="62">
        <v>0.36378883794107875</v>
      </c>
      <c r="F7432" s="62">
        <v>0.8872451035949992</v>
      </c>
      <c r="G7432" s="62">
        <v>0.82081193204437053</v>
      </c>
      <c r="H7432" s="62">
        <v>0.88564411008874078</v>
      </c>
      <c r="I7432" s="62">
        <v>0.41003119965089352</v>
      </c>
      <c r="J7432" s="62">
        <v>0.10346521327757385</v>
      </c>
      <c r="K7432" s="62"/>
      <c r="L7432" s="65">
        <f t="shared" si="1045"/>
        <v>2.3665062454362321E-3</v>
      </c>
      <c r="M7432" s="65">
        <f t="shared" si="1046"/>
        <v>5.3650952900980958E-2</v>
      </c>
      <c r="N7432" s="65">
        <f t="shared" si="1047"/>
        <v>9.8937383307065307E-2</v>
      </c>
      <c r="O7432" s="65">
        <f t="shared" si="1048"/>
        <v>0.24129852196265822</v>
      </c>
      <c r="P7432" s="65">
        <f t="shared" si="1049"/>
        <v>0.22323110627390877</v>
      </c>
      <c r="Q7432" s="65">
        <f t="shared" si="1050"/>
        <v>0.2408631097353417</v>
      </c>
      <c r="R7432" s="65">
        <f t="shared" si="1051"/>
        <v>0.11151363026230837</v>
      </c>
      <c r="S7432" s="65">
        <f t="shared" si="1052"/>
        <v>2.8138789312300339E-2</v>
      </c>
      <c r="T7432" s="66">
        <f>(L7432*'Football Field'!$F$4)+(M7432*'Football Field'!$F$5)+(N7432*'Football Field'!$F$6)+(O7432*'Football Field'!$F$7)+(P7432*'Football Field'!$F$8)+(Q7432*'Football Field'!$F$9)+(R7432*'Football Field'!$F$10)+(S7432*'Football Field'!$F$11)</f>
        <v>146095111.75508398</v>
      </c>
    </row>
    <row r="7433" spans="2:20" x14ac:dyDescent="0.3">
      <c r="B7433" s="62">
        <f t="shared" si="1044"/>
        <v>7406</v>
      </c>
      <c r="C7433" s="62">
        <v>0.34245480955711782</v>
      </c>
      <c r="D7433" s="62">
        <v>0.71614826434707923</v>
      </c>
      <c r="E7433" s="62">
        <v>0.29618665903658847</v>
      </c>
      <c r="F7433" s="62">
        <v>0.1492197261936804</v>
      </c>
      <c r="G7433" s="62">
        <v>0.16211326182910424</v>
      </c>
      <c r="H7433" s="62">
        <v>0.21404754251437941</v>
      </c>
      <c r="I7433" s="62">
        <v>0.96329822922803776</v>
      </c>
      <c r="J7433" s="62">
        <v>0.12339288015880079</v>
      </c>
      <c r="K7433" s="62"/>
      <c r="L7433" s="65">
        <f t="shared" si="1045"/>
        <v>0.1154266298686025</v>
      </c>
      <c r="M7433" s="65">
        <f t="shared" si="1046"/>
        <v>0.24138244910835505</v>
      </c>
      <c r="N7433" s="65">
        <f t="shared" si="1047"/>
        <v>9.9831647594168488E-2</v>
      </c>
      <c r="O7433" s="65">
        <f t="shared" si="1048"/>
        <v>5.0295483152148247E-2</v>
      </c>
      <c r="P7433" s="65">
        <f t="shared" si="1049"/>
        <v>5.4641333535772309E-2</v>
      </c>
      <c r="Q7433" s="65">
        <f t="shared" si="1050"/>
        <v>7.2146121983345662E-2</v>
      </c>
      <c r="R7433" s="65">
        <f t="shared" si="1051"/>
        <v>0.32468595871666261</v>
      </c>
      <c r="S7433" s="65">
        <f t="shared" si="1052"/>
        <v>4.1590376040944968E-2</v>
      </c>
      <c r="T7433" s="66">
        <f>(L7433*'Football Field'!$F$4)+(M7433*'Football Field'!$F$5)+(N7433*'Football Field'!$F$6)+(O7433*'Football Field'!$F$7)+(P7433*'Football Field'!$F$8)+(Q7433*'Football Field'!$F$9)+(R7433*'Football Field'!$F$10)+(S7433*'Football Field'!$F$11)</f>
        <v>159490515.12327754</v>
      </c>
    </row>
    <row r="7434" spans="2:20" x14ac:dyDescent="0.3">
      <c r="B7434" s="62">
        <f t="shared" si="1044"/>
        <v>7407</v>
      </c>
      <c r="C7434" s="62">
        <v>9.6599011741898444E-2</v>
      </c>
      <c r="D7434" s="62">
        <v>0.77791344609651125</v>
      </c>
      <c r="E7434" s="62">
        <v>0.92282483431573692</v>
      </c>
      <c r="F7434" s="62">
        <v>0.6981009185715028</v>
      </c>
      <c r="G7434" s="62">
        <v>0.74577178687056211</v>
      </c>
      <c r="H7434" s="62">
        <v>0.40059737259172701</v>
      </c>
      <c r="I7434" s="62">
        <v>0.17262948889043095</v>
      </c>
      <c r="J7434" s="62">
        <v>0.63190938499558191</v>
      </c>
      <c r="K7434" s="62"/>
      <c r="L7434" s="65">
        <f t="shared" si="1045"/>
        <v>2.1725481201704592E-2</v>
      </c>
      <c r="M7434" s="65">
        <f t="shared" si="1046"/>
        <v>0.17495566098418605</v>
      </c>
      <c r="N7434" s="65">
        <f t="shared" si="1047"/>
        <v>0.20754677743454397</v>
      </c>
      <c r="O7434" s="65">
        <f t="shared" si="1048"/>
        <v>0.15700552324325284</v>
      </c>
      <c r="P7434" s="65">
        <f t="shared" si="1049"/>
        <v>0.16772688088889159</v>
      </c>
      <c r="Q7434" s="65">
        <f t="shared" si="1050"/>
        <v>9.0095856373227659E-2</v>
      </c>
      <c r="R7434" s="65">
        <f t="shared" si="1051"/>
        <v>3.88250215827231E-2</v>
      </c>
      <c r="S7434" s="65">
        <f t="shared" si="1052"/>
        <v>0.14211879829147017</v>
      </c>
      <c r="T7434" s="66">
        <f>(L7434*'Football Field'!$F$4)+(M7434*'Football Field'!$F$5)+(N7434*'Football Field'!$F$6)+(O7434*'Football Field'!$F$7)+(P7434*'Football Field'!$F$8)+(Q7434*'Football Field'!$F$9)+(R7434*'Football Field'!$F$10)+(S7434*'Football Field'!$F$11)</f>
        <v>134102444.26715572</v>
      </c>
    </row>
    <row r="7435" spans="2:20" x14ac:dyDescent="0.3">
      <c r="B7435" s="62">
        <f t="shared" si="1044"/>
        <v>7408</v>
      </c>
      <c r="C7435" s="62">
        <v>0.79627721805870633</v>
      </c>
      <c r="D7435" s="62">
        <v>0.12000806161152022</v>
      </c>
      <c r="E7435" s="62">
        <v>0.97594257122549577</v>
      </c>
      <c r="F7435" s="62">
        <v>0.8199080442888792</v>
      </c>
      <c r="G7435" s="62">
        <v>0.21434312898723484</v>
      </c>
      <c r="H7435" s="62">
        <v>0.42497276734894773</v>
      </c>
      <c r="I7435" s="62">
        <v>0.2832379957075486</v>
      </c>
      <c r="J7435" s="62">
        <v>0.13915189801006334</v>
      </c>
      <c r="K7435" s="62"/>
      <c r="L7435" s="65">
        <f t="shared" si="1045"/>
        <v>0.21099910501635283</v>
      </c>
      <c r="M7435" s="65">
        <f t="shared" si="1046"/>
        <v>3.1799972447423754E-2</v>
      </c>
      <c r="N7435" s="65">
        <f t="shared" si="1047"/>
        <v>0.25860718403820504</v>
      </c>
      <c r="O7435" s="65">
        <f t="shared" si="1048"/>
        <v>0.21726084787711095</v>
      </c>
      <c r="P7435" s="65">
        <f t="shared" si="1049"/>
        <v>5.6797064335170871E-2</v>
      </c>
      <c r="Q7435" s="65">
        <f t="shared" si="1050"/>
        <v>0.11261012061296946</v>
      </c>
      <c r="R7435" s="65">
        <f t="shared" si="1051"/>
        <v>7.5052961764519879E-2</v>
      </c>
      <c r="S7435" s="65">
        <f t="shared" si="1052"/>
        <v>3.6872743908247178E-2</v>
      </c>
      <c r="T7435" s="66">
        <f>(L7435*'Football Field'!$F$4)+(M7435*'Football Field'!$F$5)+(N7435*'Football Field'!$F$6)+(O7435*'Football Field'!$F$7)+(P7435*'Football Field'!$F$8)+(Q7435*'Football Field'!$F$9)+(R7435*'Football Field'!$F$10)+(S7435*'Football Field'!$F$11)</f>
        <v>130532550.45687023</v>
      </c>
    </row>
    <row r="7436" spans="2:20" x14ac:dyDescent="0.3">
      <c r="B7436" s="62">
        <f t="shared" si="1044"/>
        <v>7409</v>
      </c>
      <c r="C7436" s="62">
        <v>0.36434675294955476</v>
      </c>
      <c r="D7436" s="62">
        <v>0.19633804458626136</v>
      </c>
      <c r="E7436" s="62">
        <v>0.78393087091670732</v>
      </c>
      <c r="F7436" s="62">
        <v>0.23964742938580308</v>
      </c>
      <c r="G7436" s="62">
        <v>0.62864703810283462</v>
      </c>
      <c r="H7436" s="62">
        <v>0.51118467127278366</v>
      </c>
      <c r="I7436" s="62">
        <v>0.72376703885399896</v>
      </c>
      <c r="J7436" s="62">
        <v>0.80640510510127683</v>
      </c>
      <c r="K7436" s="62"/>
      <c r="L7436" s="65">
        <f t="shared" si="1045"/>
        <v>8.5642663502679253E-2</v>
      </c>
      <c r="M7436" s="65">
        <f t="shared" si="1046"/>
        <v>4.6150852036283434E-2</v>
      </c>
      <c r="N7436" s="65">
        <f t="shared" si="1047"/>
        <v>0.18426931829025345</v>
      </c>
      <c r="O7436" s="65">
        <f t="shared" si="1048"/>
        <v>5.6331074691948889E-2</v>
      </c>
      <c r="P7436" s="65">
        <f t="shared" si="1049"/>
        <v>0.14776859217310293</v>
      </c>
      <c r="Q7436" s="65">
        <f t="shared" si="1050"/>
        <v>0.12015810882114303</v>
      </c>
      <c r="R7436" s="65">
        <f t="shared" si="1051"/>
        <v>0.17012732091367291</v>
      </c>
      <c r="S7436" s="65">
        <f t="shared" si="1052"/>
        <v>0.189552069570916</v>
      </c>
      <c r="T7436" s="66">
        <f>(L7436*'Football Field'!$F$4)+(M7436*'Football Field'!$F$5)+(N7436*'Football Field'!$F$6)+(O7436*'Football Field'!$F$7)+(P7436*'Football Field'!$F$8)+(Q7436*'Football Field'!$F$9)+(R7436*'Football Field'!$F$10)+(S7436*'Football Field'!$F$11)</f>
        <v>149837990.5242835</v>
      </c>
    </row>
    <row r="7437" spans="2:20" x14ac:dyDescent="0.3">
      <c r="B7437" s="62">
        <f t="shared" si="1044"/>
        <v>7410</v>
      </c>
      <c r="C7437" s="62">
        <v>0.3981176826733579</v>
      </c>
      <c r="D7437" s="62">
        <v>0.68957145721335678</v>
      </c>
      <c r="E7437" s="62">
        <v>4.6786216772815914E-2</v>
      </c>
      <c r="F7437" s="62">
        <v>0.1600270018711536</v>
      </c>
      <c r="G7437" s="62">
        <v>0.85161933517686039</v>
      </c>
      <c r="H7437" s="62">
        <v>0.16517811061258936</v>
      </c>
      <c r="I7437" s="62">
        <v>0.60332497684077757</v>
      </c>
      <c r="J7437" s="62">
        <v>0.57232790950475909</v>
      </c>
      <c r="K7437" s="62"/>
      <c r="L7437" s="65">
        <f t="shared" si="1045"/>
        <v>0.11417352570887788</v>
      </c>
      <c r="M7437" s="65">
        <f t="shared" si="1046"/>
        <v>0.19775761772142519</v>
      </c>
      <c r="N7437" s="65">
        <f t="shared" si="1047"/>
        <v>1.3417508329854704E-2</v>
      </c>
      <c r="O7437" s="65">
        <f t="shared" si="1048"/>
        <v>4.589308088392903E-2</v>
      </c>
      <c r="P7437" s="65">
        <f t="shared" si="1049"/>
        <v>0.24423025223616768</v>
      </c>
      <c r="Q7437" s="65">
        <f t="shared" si="1050"/>
        <v>4.7370333143538092E-2</v>
      </c>
      <c r="R7437" s="65">
        <f t="shared" si="1051"/>
        <v>0.17302356250941875</v>
      </c>
      <c r="S7437" s="65">
        <f t="shared" si="1052"/>
        <v>0.16413411946678858</v>
      </c>
      <c r="T7437" s="66">
        <f>(L7437*'Football Field'!$F$4)+(M7437*'Football Field'!$F$5)+(N7437*'Football Field'!$F$6)+(O7437*'Football Field'!$F$7)+(P7437*'Football Field'!$F$8)+(Q7437*'Football Field'!$F$9)+(R7437*'Football Field'!$F$10)+(S7437*'Football Field'!$F$11)</f>
        <v>152785447.89029786</v>
      </c>
    </row>
    <row r="7438" spans="2:20" x14ac:dyDescent="0.3">
      <c r="B7438" s="62">
        <f t="shared" si="1044"/>
        <v>7411</v>
      </c>
      <c r="C7438" s="62">
        <v>0.61121297545979258</v>
      </c>
      <c r="D7438" s="62">
        <v>0.25333431509684845</v>
      </c>
      <c r="E7438" s="62">
        <v>0.49597802155322657</v>
      </c>
      <c r="F7438" s="62">
        <v>0.26947084260598342</v>
      </c>
      <c r="G7438" s="62">
        <v>0.23060684553976252</v>
      </c>
      <c r="H7438" s="62">
        <v>0.94952450604914407</v>
      </c>
      <c r="I7438" s="62">
        <v>0.79656706932944221</v>
      </c>
      <c r="J7438" s="62">
        <v>0.21223670393817051</v>
      </c>
      <c r="K7438" s="62"/>
      <c r="L7438" s="65">
        <f t="shared" si="1045"/>
        <v>0.16004817335394259</v>
      </c>
      <c r="M7438" s="65">
        <f t="shared" si="1046"/>
        <v>6.6336442462828465E-2</v>
      </c>
      <c r="N7438" s="65">
        <f t="shared" si="1047"/>
        <v>0.12987351309677514</v>
      </c>
      <c r="O7438" s="65">
        <f t="shared" si="1048"/>
        <v>7.0561846464060426E-2</v>
      </c>
      <c r="P7438" s="65">
        <f t="shared" si="1049"/>
        <v>6.0385178118624067E-2</v>
      </c>
      <c r="Q7438" s="65">
        <f t="shared" si="1050"/>
        <v>0.24863618550252314</v>
      </c>
      <c r="R7438" s="65">
        <f t="shared" si="1051"/>
        <v>0.20858376624641403</v>
      </c>
      <c r="S7438" s="65">
        <f t="shared" si="1052"/>
        <v>5.557489475483203E-2</v>
      </c>
      <c r="T7438" s="66">
        <f>(L7438*'Football Field'!$F$4)+(M7438*'Football Field'!$F$5)+(N7438*'Football Field'!$F$6)+(O7438*'Football Field'!$F$7)+(P7438*'Football Field'!$F$8)+(Q7438*'Football Field'!$F$9)+(R7438*'Football Field'!$F$10)+(S7438*'Football Field'!$F$11)</f>
        <v>145227499.02674371</v>
      </c>
    </row>
    <row r="7439" spans="2:20" x14ac:dyDescent="0.3">
      <c r="B7439" s="62">
        <f t="shared" si="1044"/>
        <v>7412</v>
      </c>
      <c r="C7439" s="62">
        <v>0.13508419538344296</v>
      </c>
      <c r="D7439" s="62">
        <v>0.10848252078298926</v>
      </c>
      <c r="E7439" s="62">
        <v>0.50657830921013913</v>
      </c>
      <c r="F7439" s="62">
        <v>0.93867763047467356</v>
      </c>
      <c r="G7439" s="62">
        <v>0.88267746859871354</v>
      </c>
      <c r="H7439" s="62">
        <v>0.14476735718348843</v>
      </c>
      <c r="I7439" s="62">
        <v>0.95418302499467644</v>
      </c>
      <c r="J7439" s="62">
        <v>0.97042804620057455</v>
      </c>
      <c r="K7439" s="62"/>
      <c r="L7439" s="65">
        <f t="shared" si="1045"/>
        <v>2.9107461840626441E-2</v>
      </c>
      <c r="M7439" s="65">
        <f t="shared" si="1046"/>
        <v>2.337542763683554E-2</v>
      </c>
      <c r="N7439" s="65">
        <f t="shared" si="1047"/>
        <v>0.10915569184661614</v>
      </c>
      <c r="O7439" s="65">
        <f t="shared" si="1048"/>
        <v>0.20226291633995314</v>
      </c>
      <c r="P7439" s="65">
        <f t="shared" si="1049"/>
        <v>0.19019620068719661</v>
      </c>
      <c r="Q7439" s="65">
        <f t="shared" si="1050"/>
        <v>3.1193955096120794E-2</v>
      </c>
      <c r="R7439" s="65">
        <f t="shared" si="1051"/>
        <v>0.20560396358855051</v>
      </c>
      <c r="S7439" s="65">
        <f t="shared" si="1052"/>
        <v>0.20910438296410094</v>
      </c>
      <c r="T7439" s="66">
        <f>(L7439*'Football Field'!$F$4)+(M7439*'Football Field'!$F$5)+(N7439*'Football Field'!$F$6)+(O7439*'Football Field'!$F$7)+(P7439*'Football Field'!$F$8)+(Q7439*'Football Field'!$F$9)+(R7439*'Football Field'!$F$10)+(S7439*'Football Field'!$F$11)</f>
        <v>157809135.56066123</v>
      </c>
    </row>
    <row r="7440" spans="2:20" x14ac:dyDescent="0.3">
      <c r="B7440" s="62">
        <f t="shared" si="1044"/>
        <v>7413</v>
      </c>
      <c r="C7440" s="62">
        <v>0.78416872434055918</v>
      </c>
      <c r="D7440" s="62">
        <v>0.96965560187375699</v>
      </c>
      <c r="E7440" s="62">
        <v>0.11486480214415562</v>
      </c>
      <c r="F7440" s="62">
        <v>0.75526802789095204</v>
      </c>
      <c r="G7440" s="62">
        <v>0.54877751850144296</v>
      </c>
      <c r="H7440" s="62">
        <v>0.93358356506154105</v>
      </c>
      <c r="I7440" s="62">
        <v>0.4524888734998489</v>
      </c>
      <c r="J7440" s="62">
        <v>0.35178233414969595</v>
      </c>
      <c r="K7440" s="62"/>
      <c r="L7440" s="65">
        <f t="shared" si="1045"/>
        <v>0.15968932706151154</v>
      </c>
      <c r="M7440" s="65">
        <f t="shared" si="1046"/>
        <v>0.19746216055079194</v>
      </c>
      <c r="N7440" s="65">
        <f t="shared" si="1047"/>
        <v>2.3391245261508001E-2</v>
      </c>
      <c r="O7440" s="65">
        <f t="shared" si="1048"/>
        <v>0.15380394471407371</v>
      </c>
      <c r="P7440" s="65">
        <f t="shared" si="1049"/>
        <v>0.1117538992768128</v>
      </c>
      <c r="Q7440" s="65">
        <f t="shared" si="1050"/>
        <v>0.19011639540423508</v>
      </c>
      <c r="R7440" s="65">
        <f t="shared" si="1051"/>
        <v>9.2145531272975492E-2</v>
      </c>
      <c r="S7440" s="65">
        <f t="shared" si="1052"/>
        <v>7.163749645809124E-2</v>
      </c>
      <c r="T7440" s="66">
        <f>(L7440*'Football Field'!$F$4)+(M7440*'Football Field'!$F$5)+(N7440*'Football Field'!$F$6)+(O7440*'Football Field'!$F$7)+(P7440*'Football Field'!$F$8)+(Q7440*'Football Field'!$F$9)+(R7440*'Football Field'!$F$10)+(S7440*'Football Field'!$F$11)</f>
        <v>130789803.99459961</v>
      </c>
    </row>
    <row r="7441" spans="2:20" x14ac:dyDescent="0.3">
      <c r="B7441" s="62">
        <f t="shared" si="1044"/>
        <v>7414</v>
      </c>
      <c r="C7441" s="62">
        <v>0.97506656516488532</v>
      </c>
      <c r="D7441" s="62">
        <v>0.52883676875082175</v>
      </c>
      <c r="E7441" s="62">
        <v>0.46186235610502824</v>
      </c>
      <c r="F7441" s="62">
        <v>0.74755479721061313</v>
      </c>
      <c r="G7441" s="62">
        <v>8.680843174034969E-2</v>
      </c>
      <c r="H7441" s="62">
        <v>0.25330064674371611</v>
      </c>
      <c r="I7441" s="62">
        <v>0.67925039520162245</v>
      </c>
      <c r="J7441" s="62">
        <v>0.90243866965848263</v>
      </c>
      <c r="K7441" s="62"/>
      <c r="L7441" s="65">
        <f t="shared" si="1045"/>
        <v>0.21036496428222295</v>
      </c>
      <c r="M7441" s="65">
        <f t="shared" si="1046"/>
        <v>0.11409347007050794</v>
      </c>
      <c r="N7441" s="65">
        <f t="shared" si="1047"/>
        <v>9.9644128428204026E-2</v>
      </c>
      <c r="O7441" s="65">
        <f t="shared" si="1048"/>
        <v>0.16128061799311338</v>
      </c>
      <c r="P7441" s="65">
        <f t="shared" si="1049"/>
        <v>1.8728416392132585E-2</v>
      </c>
      <c r="Q7441" s="65">
        <f t="shared" si="1050"/>
        <v>5.4648147530210044E-2</v>
      </c>
      <c r="R7441" s="65">
        <f t="shared" si="1051"/>
        <v>0.14654433884840687</v>
      </c>
      <c r="S7441" s="65">
        <f t="shared" si="1052"/>
        <v>0.19469591645520223</v>
      </c>
      <c r="T7441" s="66">
        <f>(L7441*'Football Field'!$F$4)+(M7441*'Football Field'!$F$5)+(N7441*'Football Field'!$F$6)+(O7441*'Football Field'!$F$7)+(P7441*'Football Field'!$F$8)+(Q7441*'Football Field'!$F$9)+(R7441*'Football Field'!$F$10)+(S7441*'Football Field'!$F$11)</f>
        <v>133739931.68751533</v>
      </c>
    </row>
    <row r="7442" spans="2:20" x14ac:dyDescent="0.3">
      <c r="B7442" s="62">
        <f t="shared" si="1044"/>
        <v>7415</v>
      </c>
      <c r="C7442" s="62">
        <v>0.1624446016764115</v>
      </c>
      <c r="D7442" s="62">
        <v>0.94000409792540407</v>
      </c>
      <c r="E7442" s="62">
        <v>0.61203708841230287</v>
      </c>
      <c r="F7442" s="62">
        <v>0.84661215551453095</v>
      </c>
      <c r="G7442" s="62">
        <v>0.61312759489258717</v>
      </c>
      <c r="H7442" s="62">
        <v>0.74086905541661607</v>
      </c>
      <c r="I7442" s="62">
        <v>0.39525373678460318</v>
      </c>
      <c r="J7442" s="62">
        <v>0.22353614518150999</v>
      </c>
      <c r="K7442" s="62"/>
      <c r="L7442" s="65">
        <f t="shared" si="1045"/>
        <v>3.5829012085184686E-2</v>
      </c>
      <c r="M7442" s="65">
        <f t="shared" si="1046"/>
        <v>0.20732863903832022</v>
      </c>
      <c r="N7442" s="65">
        <f t="shared" si="1047"/>
        <v>0.13499176956946485</v>
      </c>
      <c r="O7442" s="65">
        <f t="shared" si="1048"/>
        <v>0.18672997956446749</v>
      </c>
      <c r="P7442" s="65">
        <f t="shared" si="1049"/>
        <v>0.13523229322773272</v>
      </c>
      <c r="Q7442" s="65">
        <f t="shared" si="1050"/>
        <v>0.16340713120733902</v>
      </c>
      <c r="R7442" s="65">
        <f t="shared" si="1051"/>
        <v>8.7177725611218906E-2</v>
      </c>
      <c r="S7442" s="65">
        <f t="shared" si="1052"/>
        <v>4.9303449696272136E-2</v>
      </c>
      <c r="T7442" s="66">
        <f>(L7442*'Football Field'!$F$4)+(M7442*'Football Field'!$F$5)+(N7442*'Football Field'!$F$6)+(O7442*'Football Field'!$F$7)+(P7442*'Football Field'!$F$8)+(Q7442*'Football Field'!$F$9)+(R7442*'Football Field'!$F$10)+(S7442*'Football Field'!$F$11)</f>
        <v>135571106.89549726</v>
      </c>
    </row>
    <row r="7443" spans="2:20" x14ac:dyDescent="0.3">
      <c r="B7443" s="62">
        <f t="shared" si="1044"/>
        <v>7416</v>
      </c>
      <c r="C7443" s="62">
        <v>0.98480111347884158</v>
      </c>
      <c r="D7443" s="62">
        <v>0.69869750921322582</v>
      </c>
      <c r="E7443" s="62">
        <v>0.66775263096386461</v>
      </c>
      <c r="F7443" s="62">
        <v>0.34472523528346743</v>
      </c>
      <c r="G7443" s="62">
        <v>0.38112126209700992</v>
      </c>
      <c r="H7443" s="62">
        <v>0.6135838187631365</v>
      </c>
      <c r="I7443" s="62">
        <v>0.42537060188710707</v>
      </c>
      <c r="J7443" s="62">
        <v>0.42052962876815858</v>
      </c>
      <c r="K7443" s="62"/>
      <c r="L7443" s="65">
        <f t="shared" si="1045"/>
        <v>0.21707998594450806</v>
      </c>
      <c r="M7443" s="65">
        <f t="shared" si="1046"/>
        <v>0.15401408812758063</v>
      </c>
      <c r="N7443" s="65">
        <f t="shared" si="1047"/>
        <v>0.14719289992675091</v>
      </c>
      <c r="O7443" s="65">
        <f t="shared" si="1048"/>
        <v>7.5987880401254371E-2</v>
      </c>
      <c r="P7443" s="65">
        <f t="shared" si="1049"/>
        <v>8.4010666810593132E-2</v>
      </c>
      <c r="Q7443" s="65">
        <f t="shared" si="1050"/>
        <v>0.13525245344449033</v>
      </c>
      <c r="R7443" s="65">
        <f t="shared" si="1051"/>
        <v>9.3764561204310662E-2</v>
      </c>
      <c r="S7443" s="65">
        <f t="shared" si="1052"/>
        <v>9.2697464140511845E-2</v>
      </c>
      <c r="T7443" s="66">
        <f>(L7443*'Football Field'!$F$4)+(M7443*'Football Field'!$F$5)+(N7443*'Football Field'!$F$6)+(O7443*'Football Field'!$F$7)+(P7443*'Football Field'!$F$8)+(Q7443*'Football Field'!$F$9)+(R7443*'Football Field'!$F$10)+(S7443*'Football Field'!$F$11)</f>
        <v>131453608.05962348</v>
      </c>
    </row>
    <row r="7444" spans="2:20" x14ac:dyDescent="0.3">
      <c r="B7444" s="62">
        <f t="shared" si="1044"/>
        <v>7417</v>
      </c>
      <c r="C7444" s="62">
        <v>4.5575113258432443E-2</v>
      </c>
      <c r="D7444" s="62">
        <v>0.49703698147078557</v>
      </c>
      <c r="E7444" s="62">
        <v>0.86870938978145074</v>
      </c>
      <c r="F7444" s="62">
        <v>0.41610103715593794</v>
      </c>
      <c r="G7444" s="62">
        <v>0.68981800821772632</v>
      </c>
      <c r="H7444" s="62">
        <v>0.64680900898979554</v>
      </c>
      <c r="I7444" s="62">
        <v>5.6657744441173108E-2</v>
      </c>
      <c r="J7444" s="62">
        <v>1.3649122206309205E-2</v>
      </c>
      <c r="K7444" s="62"/>
      <c r="L7444" s="65">
        <f t="shared" si="1045"/>
        <v>1.4090937282183179E-2</v>
      </c>
      <c r="M7444" s="65">
        <f t="shared" si="1046"/>
        <v>0.15367415310887095</v>
      </c>
      <c r="N7444" s="65">
        <f t="shared" si="1047"/>
        <v>0.26858802211729421</v>
      </c>
      <c r="O7444" s="65">
        <f t="shared" si="1048"/>
        <v>0.12865033564191652</v>
      </c>
      <c r="P7444" s="65">
        <f t="shared" si="1049"/>
        <v>0.21327829148330302</v>
      </c>
      <c r="Q7444" s="65">
        <f t="shared" si="1050"/>
        <v>0.19998074667515914</v>
      </c>
      <c r="R7444" s="65">
        <f t="shared" si="1051"/>
        <v>1.7517470970251903E-2</v>
      </c>
      <c r="S7444" s="65">
        <f t="shared" si="1052"/>
        <v>4.2200427210210261E-3</v>
      </c>
      <c r="T7444" s="66">
        <f>(L7444*'Football Field'!$F$4)+(M7444*'Football Field'!$F$5)+(N7444*'Football Field'!$F$6)+(O7444*'Football Field'!$F$7)+(P7444*'Football Field'!$F$8)+(Q7444*'Football Field'!$F$9)+(R7444*'Football Field'!$F$10)+(S7444*'Football Field'!$F$11)</f>
        <v>135310725.76518032</v>
      </c>
    </row>
    <row r="7445" spans="2:20" x14ac:dyDescent="0.3">
      <c r="B7445" s="62">
        <f t="shared" si="1044"/>
        <v>7418</v>
      </c>
      <c r="C7445" s="62">
        <v>0.69193654076535493</v>
      </c>
      <c r="D7445" s="62">
        <v>0.38208243000041697</v>
      </c>
      <c r="E7445" s="62">
        <v>0.571252172458378</v>
      </c>
      <c r="F7445" s="62">
        <v>0.66448528907506099</v>
      </c>
      <c r="G7445" s="62">
        <v>0.21016188605003561</v>
      </c>
      <c r="H7445" s="62">
        <v>0.6366896115689441</v>
      </c>
      <c r="I7445" s="62">
        <v>0.88973791613723197</v>
      </c>
      <c r="J7445" s="62">
        <v>0.8336584194798522</v>
      </c>
      <c r="K7445" s="62"/>
      <c r="L7445" s="65">
        <f t="shared" si="1045"/>
        <v>0.14179015081034121</v>
      </c>
      <c r="M7445" s="65">
        <f t="shared" si="1046"/>
        <v>7.829551148117847E-2</v>
      </c>
      <c r="N7445" s="65">
        <f t="shared" si="1047"/>
        <v>0.1170597690852057</v>
      </c>
      <c r="O7445" s="65">
        <f t="shared" si="1048"/>
        <v>0.1361648992333771</v>
      </c>
      <c r="P7445" s="65">
        <f t="shared" si="1049"/>
        <v>4.3065922612873689E-2</v>
      </c>
      <c r="Q7445" s="65">
        <f t="shared" si="1050"/>
        <v>0.13046906865748556</v>
      </c>
      <c r="R7445" s="65">
        <f t="shared" si="1051"/>
        <v>0.18232318410476617</v>
      </c>
      <c r="S7445" s="65">
        <f t="shared" si="1052"/>
        <v>0.17083149401477224</v>
      </c>
      <c r="T7445" s="66">
        <f>(L7445*'Football Field'!$F$4)+(M7445*'Football Field'!$F$5)+(N7445*'Football Field'!$F$6)+(O7445*'Football Field'!$F$7)+(P7445*'Football Field'!$F$8)+(Q7445*'Football Field'!$F$9)+(R7445*'Football Field'!$F$10)+(S7445*'Football Field'!$F$11)</f>
        <v>141237134.62361687</v>
      </c>
    </row>
    <row r="7446" spans="2:20" x14ac:dyDescent="0.3">
      <c r="B7446" s="62">
        <f t="shared" si="1044"/>
        <v>7419</v>
      </c>
      <c r="C7446" s="62">
        <v>0.53494098268532531</v>
      </c>
      <c r="D7446" s="62">
        <v>0.98120748949044267</v>
      </c>
      <c r="E7446" s="62">
        <v>0.63248319259295538</v>
      </c>
      <c r="F7446" s="62">
        <v>0.77912849870526024</v>
      </c>
      <c r="G7446" s="62">
        <v>0.88532518510916813</v>
      </c>
      <c r="H7446" s="62">
        <v>0.46877398527774228</v>
      </c>
      <c r="I7446" s="62">
        <v>0.63301921245209458</v>
      </c>
      <c r="J7446" s="62">
        <v>0.41511594884795133</v>
      </c>
      <c r="K7446" s="62"/>
      <c r="L7446" s="65">
        <f t="shared" si="1045"/>
        <v>0.10036426551115464</v>
      </c>
      <c r="M7446" s="65">
        <f t="shared" si="1046"/>
        <v>0.18409165157323765</v>
      </c>
      <c r="N7446" s="65">
        <f t="shared" si="1047"/>
        <v>0.11866488664616479</v>
      </c>
      <c r="O7446" s="65">
        <f t="shared" si="1048"/>
        <v>0.14617810570210246</v>
      </c>
      <c r="P7446" s="65">
        <f t="shared" si="1049"/>
        <v>0.16610245768789214</v>
      </c>
      <c r="Q7446" s="65">
        <f t="shared" si="1050"/>
        <v>8.7950181881677067E-2</v>
      </c>
      <c r="R7446" s="65">
        <f t="shared" si="1051"/>
        <v>0.11876545332773</v>
      </c>
      <c r="S7446" s="65">
        <f t="shared" si="1052"/>
        <v>7.7882997670041074E-2</v>
      </c>
      <c r="T7446" s="66">
        <f>(L7446*'Football Field'!$F$4)+(M7446*'Football Field'!$F$5)+(N7446*'Football Field'!$F$6)+(O7446*'Football Field'!$F$7)+(P7446*'Football Field'!$F$8)+(Q7446*'Football Field'!$F$9)+(R7446*'Football Field'!$F$10)+(S7446*'Football Field'!$F$11)</f>
        <v>141757309.38713503</v>
      </c>
    </row>
    <row r="7447" spans="2:20" x14ac:dyDescent="0.3">
      <c r="B7447" s="62">
        <f t="shared" si="1044"/>
        <v>7420</v>
      </c>
      <c r="C7447" s="62">
        <v>0.5369187357853652</v>
      </c>
      <c r="D7447" s="62">
        <v>0.97004074750598546</v>
      </c>
      <c r="E7447" s="62">
        <v>0.15581226466982778</v>
      </c>
      <c r="F7447" s="62">
        <v>0.47112848645910721</v>
      </c>
      <c r="G7447" s="62">
        <v>0.80066673300325975</v>
      </c>
      <c r="H7447" s="62">
        <v>0.35854839039338193</v>
      </c>
      <c r="I7447" s="62">
        <v>0.72001691484964314</v>
      </c>
      <c r="J7447" s="62">
        <v>0.99881147804930037</v>
      </c>
      <c r="K7447" s="62"/>
      <c r="L7447" s="65">
        <f t="shared" si="1045"/>
        <v>0.10712784550079509</v>
      </c>
      <c r="M7447" s="65">
        <f t="shared" si="1046"/>
        <v>0.19354581690335845</v>
      </c>
      <c r="N7447" s="65">
        <f t="shared" si="1047"/>
        <v>3.1088191013231677E-2</v>
      </c>
      <c r="O7447" s="65">
        <f t="shared" si="1048"/>
        <v>9.4001152026459714E-2</v>
      </c>
      <c r="P7447" s="65">
        <f t="shared" si="1049"/>
        <v>0.15975173960978675</v>
      </c>
      <c r="Q7447" s="65">
        <f t="shared" si="1050"/>
        <v>7.1538789784336546E-2</v>
      </c>
      <c r="R7447" s="65">
        <f t="shared" si="1051"/>
        <v>0.1436602146117065</v>
      </c>
      <c r="S7447" s="65">
        <f t="shared" si="1052"/>
        <v>0.19928625055032537</v>
      </c>
      <c r="T7447" s="66">
        <f>(L7447*'Football Field'!$F$4)+(M7447*'Football Field'!$F$5)+(N7447*'Football Field'!$F$6)+(O7447*'Football Field'!$F$7)+(P7447*'Football Field'!$F$8)+(Q7447*'Football Field'!$F$9)+(R7447*'Football Field'!$F$10)+(S7447*'Football Field'!$F$11)</f>
        <v>142907265.47269526</v>
      </c>
    </row>
    <row r="7448" spans="2:20" x14ac:dyDescent="0.3">
      <c r="B7448" s="62">
        <f t="shared" si="1044"/>
        <v>7421</v>
      </c>
      <c r="C7448" s="62">
        <v>0.9680057369031928</v>
      </c>
      <c r="D7448" s="62">
        <v>0.24084039567007776</v>
      </c>
      <c r="E7448" s="62">
        <v>0.44555486947844924</v>
      </c>
      <c r="F7448" s="62">
        <v>0.94285263309631051</v>
      </c>
      <c r="G7448" s="62">
        <v>0.47217374249633992</v>
      </c>
      <c r="H7448" s="62">
        <v>0.14636647125564972</v>
      </c>
      <c r="I7448" s="62">
        <v>0.30735636012026135</v>
      </c>
      <c r="J7448" s="62">
        <v>0.86006512063327667</v>
      </c>
      <c r="K7448" s="62"/>
      <c r="L7448" s="65">
        <f t="shared" si="1045"/>
        <v>0.22084375603324569</v>
      </c>
      <c r="M7448" s="65">
        <f t="shared" si="1046"/>
        <v>5.4946056161268582E-2</v>
      </c>
      <c r="N7448" s="65">
        <f t="shared" si="1047"/>
        <v>0.1016502352654587</v>
      </c>
      <c r="O7448" s="65">
        <f t="shared" si="1048"/>
        <v>0.21510525086862026</v>
      </c>
      <c r="P7448" s="65">
        <f t="shared" si="1049"/>
        <v>0.10772314545031941</v>
      </c>
      <c r="Q7448" s="65">
        <f t="shared" si="1050"/>
        <v>3.3392489359453464E-2</v>
      </c>
      <c r="R7448" s="65">
        <f t="shared" si="1051"/>
        <v>7.0121209432928835E-2</v>
      </c>
      <c r="S7448" s="65">
        <f t="shared" si="1052"/>
        <v>0.19621785742870515</v>
      </c>
      <c r="T7448" s="66">
        <f>(L7448*'Football Field'!$F$4)+(M7448*'Football Field'!$F$5)+(N7448*'Football Field'!$F$6)+(O7448*'Football Field'!$F$7)+(P7448*'Football Field'!$F$8)+(Q7448*'Football Field'!$F$9)+(R7448*'Football Field'!$F$10)+(S7448*'Football Field'!$F$11)</f>
        <v>131014300.86835688</v>
      </c>
    </row>
    <row r="7449" spans="2:20" x14ac:dyDescent="0.3">
      <c r="B7449" s="62">
        <f t="shared" si="1044"/>
        <v>7422</v>
      </c>
      <c r="C7449" s="62">
        <v>2.6016461290919168E-2</v>
      </c>
      <c r="D7449" s="62">
        <v>0.82539347354696313</v>
      </c>
      <c r="E7449" s="62">
        <v>0.68072572380432073</v>
      </c>
      <c r="F7449" s="62">
        <v>0.30709337731587105</v>
      </c>
      <c r="G7449" s="62">
        <v>5.6297475990465529E-2</v>
      </c>
      <c r="H7449" s="62">
        <v>0.86235348387165389</v>
      </c>
      <c r="I7449" s="62">
        <v>0.71308086982438468</v>
      </c>
      <c r="J7449" s="62">
        <v>0.3465934698049411</v>
      </c>
      <c r="K7449" s="62"/>
      <c r="L7449" s="65">
        <f t="shared" si="1045"/>
        <v>6.8149550745963952E-3</v>
      </c>
      <c r="M7449" s="65">
        <f t="shared" si="1046"/>
        <v>0.21621001327536379</v>
      </c>
      <c r="N7449" s="65">
        <f t="shared" si="1047"/>
        <v>0.17831461296651457</v>
      </c>
      <c r="O7449" s="65">
        <f t="shared" si="1048"/>
        <v>8.0442437836241207E-2</v>
      </c>
      <c r="P7449" s="65">
        <f t="shared" si="1049"/>
        <v>1.4747000577749856E-2</v>
      </c>
      <c r="Q7449" s="65">
        <f t="shared" si="1050"/>
        <v>0.22589160705950012</v>
      </c>
      <c r="R7449" s="65">
        <f t="shared" si="1051"/>
        <v>0.18678997262796496</v>
      </c>
      <c r="S7449" s="65">
        <f t="shared" si="1052"/>
        <v>9.0789400582069135E-2</v>
      </c>
      <c r="T7449" s="66">
        <f>(L7449*'Football Field'!$F$4)+(M7449*'Football Field'!$F$5)+(N7449*'Football Field'!$F$6)+(O7449*'Football Field'!$F$7)+(P7449*'Football Field'!$F$8)+(Q7449*'Football Field'!$F$9)+(R7449*'Football Field'!$F$10)+(S7449*'Football Field'!$F$11)</f>
        <v>140329510.18906844</v>
      </c>
    </row>
    <row r="7450" spans="2:20" x14ac:dyDescent="0.3">
      <c r="B7450" s="62">
        <f t="shared" si="1044"/>
        <v>7423</v>
      </c>
      <c r="C7450" s="62">
        <v>4.0565601868253642E-2</v>
      </c>
      <c r="D7450" s="62">
        <v>0.60595838918931955</v>
      </c>
      <c r="E7450" s="62">
        <v>0.54622269119578615</v>
      </c>
      <c r="F7450" s="62">
        <v>0.53465461908248446</v>
      </c>
      <c r="G7450" s="62">
        <v>0.86429935918786205</v>
      </c>
      <c r="H7450" s="62">
        <v>0.32496631743513504</v>
      </c>
      <c r="I7450" s="62">
        <v>0.55561725282905527</v>
      </c>
      <c r="J7450" s="62">
        <v>0.60816763879465219</v>
      </c>
      <c r="K7450" s="62"/>
      <c r="L7450" s="65">
        <f t="shared" si="1045"/>
        <v>9.9414484387494364E-3</v>
      </c>
      <c r="M7450" s="65">
        <f t="shared" si="1046"/>
        <v>0.14850276600647963</v>
      </c>
      <c r="N7450" s="65">
        <f t="shared" si="1047"/>
        <v>0.1338632849139984</v>
      </c>
      <c r="O7450" s="65">
        <f t="shared" si="1048"/>
        <v>0.1310282871041884</v>
      </c>
      <c r="P7450" s="65">
        <f t="shared" si="1049"/>
        <v>0.21181461926575412</v>
      </c>
      <c r="Q7450" s="65">
        <f t="shared" si="1050"/>
        <v>7.96397869210453E-2</v>
      </c>
      <c r="R7450" s="65">
        <f t="shared" si="1051"/>
        <v>0.1361656185607448</v>
      </c>
      <c r="S7450" s="65">
        <f t="shared" si="1052"/>
        <v>0.14904418878903991</v>
      </c>
      <c r="T7450" s="66">
        <f>(L7450*'Football Field'!$F$4)+(M7450*'Football Field'!$F$5)+(N7450*'Football Field'!$F$6)+(O7450*'Football Field'!$F$7)+(P7450*'Football Field'!$F$8)+(Q7450*'Football Field'!$F$9)+(R7450*'Football Field'!$F$10)+(S7450*'Football Field'!$F$11)</f>
        <v>149310212.51065171</v>
      </c>
    </row>
    <row r="7451" spans="2:20" x14ac:dyDescent="0.3">
      <c r="B7451" s="62">
        <f t="shared" si="1044"/>
        <v>7424</v>
      </c>
      <c r="C7451" s="62">
        <v>0.62057655572095838</v>
      </c>
      <c r="D7451" s="62">
        <v>0.31004113937677336</v>
      </c>
      <c r="E7451" s="62">
        <v>0.4443322430945047</v>
      </c>
      <c r="F7451" s="62">
        <v>0.73150914886333918</v>
      </c>
      <c r="G7451" s="62">
        <v>0.80480117233705195</v>
      </c>
      <c r="H7451" s="62">
        <v>0.38096339255834966</v>
      </c>
      <c r="I7451" s="62">
        <v>0.33718083965227597</v>
      </c>
      <c r="J7451" s="62">
        <v>0.70938192743954176</v>
      </c>
      <c r="K7451" s="62"/>
      <c r="L7451" s="65">
        <f t="shared" si="1045"/>
        <v>0.14302998483568302</v>
      </c>
      <c r="M7451" s="65">
        <f t="shared" si="1046"/>
        <v>7.1458032139128283E-2</v>
      </c>
      <c r="N7451" s="65">
        <f t="shared" si="1047"/>
        <v>0.10240933758443252</v>
      </c>
      <c r="O7451" s="65">
        <f t="shared" si="1048"/>
        <v>0.16859763957330762</v>
      </c>
      <c r="P7451" s="65">
        <f t="shared" si="1049"/>
        <v>0.18548992612422804</v>
      </c>
      <c r="Q7451" s="65">
        <f t="shared" si="1050"/>
        <v>8.7804135941403683E-2</v>
      </c>
      <c r="R7451" s="65">
        <f t="shared" si="1051"/>
        <v>7.7713168404049585E-2</v>
      </c>
      <c r="S7451" s="65">
        <f t="shared" si="1052"/>
        <v>0.16349777539776725</v>
      </c>
      <c r="T7451" s="66">
        <f>(L7451*'Football Field'!$F$4)+(M7451*'Football Field'!$F$5)+(N7451*'Football Field'!$F$6)+(O7451*'Football Field'!$F$7)+(P7451*'Football Field'!$F$8)+(Q7451*'Football Field'!$F$9)+(R7451*'Football Field'!$F$10)+(S7451*'Football Field'!$F$11)</f>
        <v>138200584.97907141</v>
      </c>
    </row>
    <row r="7452" spans="2:20" x14ac:dyDescent="0.3">
      <c r="B7452" s="62">
        <f t="shared" si="1044"/>
        <v>7425</v>
      </c>
      <c r="C7452" s="62">
        <v>0.91846996945696446</v>
      </c>
      <c r="D7452" s="62">
        <v>5.0331197521846227E-2</v>
      </c>
      <c r="E7452" s="62">
        <v>0.4807115859811788</v>
      </c>
      <c r="F7452" s="62">
        <v>0.84099277457533794</v>
      </c>
      <c r="G7452" s="62">
        <v>0.57564122989388122</v>
      </c>
      <c r="H7452" s="62">
        <v>0.66504553461264149</v>
      </c>
      <c r="I7452" s="62">
        <v>0.83950386661984211</v>
      </c>
      <c r="J7452" s="62">
        <v>0.4418435113250514</v>
      </c>
      <c r="K7452" s="62"/>
      <c r="L7452" s="65">
        <f t="shared" si="1045"/>
        <v>0.19084932955149947</v>
      </c>
      <c r="M7452" s="65">
        <f t="shared" si="1046"/>
        <v>1.0458344444563273E-2</v>
      </c>
      <c r="N7452" s="65">
        <f t="shared" si="1047"/>
        <v>9.9887298379922329E-2</v>
      </c>
      <c r="O7452" s="65">
        <f t="shared" si="1048"/>
        <v>0.17475030487959686</v>
      </c>
      <c r="P7452" s="65">
        <f t="shared" si="1049"/>
        <v>0.11961277607410702</v>
      </c>
      <c r="Q7452" s="65">
        <f t="shared" si="1050"/>
        <v>0.13819014080240785</v>
      </c>
      <c r="R7452" s="65">
        <f t="shared" si="1051"/>
        <v>0.17444092395858726</v>
      </c>
      <c r="S7452" s="65">
        <f t="shared" si="1052"/>
        <v>9.1810881909315981E-2</v>
      </c>
      <c r="T7452" s="66">
        <f>(L7452*'Football Field'!$F$4)+(M7452*'Football Field'!$F$5)+(N7452*'Football Field'!$F$6)+(O7452*'Football Field'!$F$7)+(P7452*'Football Field'!$F$8)+(Q7452*'Football Field'!$F$9)+(R7452*'Football Field'!$F$10)+(S7452*'Football Field'!$F$11)</f>
        <v>145612399.96776727</v>
      </c>
    </row>
    <row r="7453" spans="2:20" x14ac:dyDescent="0.3">
      <c r="B7453" s="62">
        <f t="shared" si="1044"/>
        <v>7426</v>
      </c>
      <c r="C7453" s="62">
        <v>0.8954912819609262</v>
      </c>
      <c r="D7453" s="62">
        <v>0.33791273605439665</v>
      </c>
      <c r="E7453" s="62">
        <v>0.86377865293797829</v>
      </c>
      <c r="F7453" s="62">
        <v>0.56812376876295834</v>
      </c>
      <c r="G7453" s="62">
        <v>0.47922998293871522</v>
      </c>
      <c r="H7453" s="62">
        <v>0.52022366909813567</v>
      </c>
      <c r="I7453" s="62">
        <v>0.82444841458708562</v>
      </c>
      <c r="J7453" s="62">
        <v>0.66230730567912743</v>
      </c>
      <c r="K7453" s="62"/>
      <c r="L7453" s="65">
        <f t="shared" si="1045"/>
        <v>0.17383063832815954</v>
      </c>
      <c r="M7453" s="65">
        <f t="shared" si="1046"/>
        <v>6.5594816823815488E-2</v>
      </c>
      <c r="N7453" s="65">
        <f t="shared" si="1047"/>
        <v>0.16767465818946772</v>
      </c>
      <c r="O7453" s="65">
        <f t="shared" si="1048"/>
        <v>0.11028283509048603</v>
      </c>
      <c r="P7453" s="65">
        <f t="shared" si="1049"/>
        <v>9.3026984760600714E-2</v>
      </c>
      <c r="Q7453" s="65">
        <f t="shared" si="1050"/>
        <v>0.10098458164184788</v>
      </c>
      <c r="R7453" s="65">
        <f t="shared" si="1051"/>
        <v>0.16003996584141575</v>
      </c>
      <c r="S7453" s="65">
        <f t="shared" si="1052"/>
        <v>0.12856551932420685</v>
      </c>
      <c r="T7453" s="66">
        <f>(L7453*'Football Field'!$F$4)+(M7453*'Football Field'!$F$5)+(N7453*'Football Field'!$F$6)+(O7453*'Football Field'!$F$7)+(P7453*'Football Field'!$F$8)+(Q7453*'Football Field'!$F$9)+(R7453*'Football Field'!$F$10)+(S7453*'Football Field'!$F$11)</f>
        <v>142940501.7647261</v>
      </c>
    </row>
    <row r="7454" spans="2:20" x14ac:dyDescent="0.3">
      <c r="B7454" s="62">
        <f t="shared" ref="B7454:B7517" si="1053">B7453+1</f>
        <v>7427</v>
      </c>
      <c r="C7454" s="62">
        <v>0.84236072664382955</v>
      </c>
      <c r="D7454" s="62">
        <v>0.31369480851753273</v>
      </c>
      <c r="E7454" s="62">
        <v>0.83024172512271366</v>
      </c>
      <c r="F7454" s="62">
        <v>0.8762837757363906</v>
      </c>
      <c r="G7454" s="62">
        <v>0.73071373090985303</v>
      </c>
      <c r="H7454" s="62">
        <v>0.31736552386602068</v>
      </c>
      <c r="I7454" s="62">
        <v>0.2201166857547141</v>
      </c>
      <c r="J7454" s="62">
        <v>0.67189312937716983</v>
      </c>
      <c r="K7454" s="62"/>
      <c r="L7454" s="65">
        <f t="shared" si="1045"/>
        <v>0.17539425112794091</v>
      </c>
      <c r="M7454" s="65">
        <f t="shared" si="1046"/>
        <v>6.5316751223516351E-2</v>
      </c>
      <c r="N7454" s="65">
        <f t="shared" si="1047"/>
        <v>0.17287086283480024</v>
      </c>
      <c r="O7454" s="65">
        <f t="shared" si="1048"/>
        <v>0.18245762386526213</v>
      </c>
      <c r="P7454" s="65">
        <f t="shared" si="1049"/>
        <v>0.15214739192847937</v>
      </c>
      <c r="Q7454" s="65">
        <f t="shared" si="1050"/>
        <v>6.6081058425036796E-2</v>
      </c>
      <c r="R7454" s="65">
        <f t="shared" si="1051"/>
        <v>4.5832147721953848E-2</v>
      </c>
      <c r="S7454" s="65">
        <f t="shared" si="1052"/>
        <v>0.13989991287301032</v>
      </c>
      <c r="T7454" s="66">
        <f>(L7454*'Football Field'!$F$4)+(M7454*'Football Field'!$F$5)+(N7454*'Football Field'!$F$6)+(O7454*'Football Field'!$F$7)+(P7454*'Football Field'!$F$8)+(Q7454*'Football Field'!$F$9)+(R7454*'Football Field'!$F$10)+(S7454*'Football Field'!$F$11)</f>
        <v>132665747.67916349</v>
      </c>
    </row>
    <row r="7455" spans="2:20" x14ac:dyDescent="0.3">
      <c r="B7455" s="62">
        <f t="shared" si="1053"/>
        <v>7428</v>
      </c>
      <c r="C7455" s="62">
        <v>0.64467399398181791</v>
      </c>
      <c r="D7455" s="62">
        <v>0.3035725147668723</v>
      </c>
      <c r="E7455" s="62">
        <v>0.36411032106499941</v>
      </c>
      <c r="F7455" s="62">
        <v>0.96821691232875418</v>
      </c>
      <c r="G7455" s="62">
        <v>0.49140712373509854</v>
      </c>
      <c r="H7455" s="62">
        <v>0.87171500511469735</v>
      </c>
      <c r="I7455" s="62">
        <v>0.93768056181679538</v>
      </c>
      <c r="J7455" s="62">
        <v>0.15581318553155132</v>
      </c>
      <c r="K7455" s="62"/>
      <c r="L7455" s="65">
        <f t="shared" si="1045"/>
        <v>0.13608785924166658</v>
      </c>
      <c r="M7455" s="65">
        <f t="shared" si="1046"/>
        <v>6.4082829530731827E-2</v>
      </c>
      <c r="N7455" s="65">
        <f t="shared" si="1047"/>
        <v>7.6862095546123707E-2</v>
      </c>
      <c r="O7455" s="65">
        <f t="shared" si="1048"/>
        <v>0.20438635358402982</v>
      </c>
      <c r="P7455" s="65">
        <f t="shared" si="1049"/>
        <v>0.10373389357955151</v>
      </c>
      <c r="Q7455" s="65">
        <f t="shared" si="1050"/>
        <v>0.18401522323272651</v>
      </c>
      <c r="R7455" s="65">
        <f t="shared" si="1051"/>
        <v>0.19794026360829109</v>
      </c>
      <c r="S7455" s="65">
        <f t="shared" si="1052"/>
        <v>3.2891481676879109E-2</v>
      </c>
      <c r="T7455" s="66">
        <f>(L7455*'Football Field'!$F$4)+(M7455*'Football Field'!$F$5)+(N7455*'Football Field'!$F$6)+(O7455*'Football Field'!$F$7)+(P7455*'Football Field'!$F$8)+(Q7455*'Football Field'!$F$9)+(R7455*'Football Field'!$F$10)+(S7455*'Football Field'!$F$11)</f>
        <v>146815300.62402597</v>
      </c>
    </row>
    <row r="7456" spans="2:20" x14ac:dyDescent="0.3">
      <c r="B7456" s="62">
        <f t="shared" si="1053"/>
        <v>7429</v>
      </c>
      <c r="C7456" s="62">
        <v>0.71126635598579169</v>
      </c>
      <c r="D7456" s="62">
        <v>0.59328744450801851</v>
      </c>
      <c r="E7456" s="62">
        <v>0.70785083072041888</v>
      </c>
      <c r="F7456" s="62">
        <v>0.56871391148118122</v>
      </c>
      <c r="G7456" s="62">
        <v>0.47652284486794383</v>
      </c>
      <c r="H7456" s="62">
        <v>0.77637529735820321</v>
      </c>
      <c r="I7456" s="62">
        <v>0.17395901288680171</v>
      </c>
      <c r="J7456" s="62">
        <v>0.9131655155616526</v>
      </c>
      <c r="K7456" s="62"/>
      <c r="L7456" s="65">
        <f t="shared" si="1045"/>
        <v>0.14453280756369813</v>
      </c>
      <c r="M7456" s="65">
        <f t="shared" si="1046"/>
        <v>0.1205589148501052</v>
      </c>
      <c r="N7456" s="65">
        <f t="shared" si="1047"/>
        <v>0.1438387560993562</v>
      </c>
      <c r="O7456" s="65">
        <f t="shared" si="1048"/>
        <v>0.1155654525694304</v>
      </c>
      <c r="P7456" s="65">
        <f t="shared" si="1049"/>
        <v>9.6831776250049864E-2</v>
      </c>
      <c r="Q7456" s="65">
        <f t="shared" si="1050"/>
        <v>0.15776326337657343</v>
      </c>
      <c r="R7456" s="65">
        <f t="shared" si="1051"/>
        <v>3.5349323529709098E-2</v>
      </c>
      <c r="S7456" s="65">
        <f t="shared" si="1052"/>
        <v>0.1855597057610778</v>
      </c>
      <c r="T7456" s="66">
        <f>(L7456*'Football Field'!$F$4)+(M7456*'Football Field'!$F$5)+(N7456*'Football Field'!$F$6)+(O7456*'Football Field'!$F$7)+(P7456*'Football Field'!$F$8)+(Q7456*'Football Field'!$F$9)+(R7456*'Football Field'!$F$10)+(S7456*'Football Field'!$F$11)</f>
        <v>125764858.25874141</v>
      </c>
    </row>
    <row r="7457" spans="2:20" x14ac:dyDescent="0.3">
      <c r="B7457" s="62">
        <f t="shared" si="1053"/>
        <v>7430</v>
      </c>
      <c r="C7457" s="62">
        <v>0.79350660540084827</v>
      </c>
      <c r="D7457" s="62">
        <v>0.8666349298396957</v>
      </c>
      <c r="E7457" s="62">
        <v>0.96192979768846765</v>
      </c>
      <c r="F7457" s="62">
        <v>6.8578300870014375E-2</v>
      </c>
      <c r="G7457" s="62">
        <v>0.3653054827195098</v>
      </c>
      <c r="H7457" s="62">
        <v>0.62817980060302103</v>
      </c>
      <c r="I7457" s="62">
        <v>0.93834760960937791</v>
      </c>
      <c r="J7457" s="62">
        <v>0.77737763255359971</v>
      </c>
      <c r="K7457" s="62"/>
      <c r="L7457" s="65">
        <f t="shared" si="1045"/>
        <v>0.14694947313339046</v>
      </c>
      <c r="M7457" s="65">
        <f t="shared" si="1046"/>
        <v>0.16049210614271209</v>
      </c>
      <c r="N7457" s="65">
        <f t="shared" si="1047"/>
        <v>0.1781397609037195</v>
      </c>
      <c r="O7457" s="65">
        <f t="shared" si="1048"/>
        <v>1.2700014231313131E-2</v>
      </c>
      <c r="P7457" s="65">
        <f t="shared" si="1049"/>
        <v>6.7650915383688698E-2</v>
      </c>
      <c r="Q7457" s="65">
        <f t="shared" si="1050"/>
        <v>0.11633260530329234</v>
      </c>
      <c r="R7457" s="65">
        <f t="shared" si="1051"/>
        <v>0.17377257594272705</v>
      </c>
      <c r="S7457" s="65">
        <f t="shared" si="1052"/>
        <v>0.14396254895915675</v>
      </c>
      <c r="T7457" s="66">
        <f>(L7457*'Football Field'!$F$4)+(M7457*'Football Field'!$F$5)+(N7457*'Football Field'!$F$6)+(O7457*'Football Field'!$F$7)+(P7457*'Football Field'!$F$8)+(Q7457*'Football Field'!$F$9)+(R7457*'Football Field'!$F$10)+(S7457*'Football Field'!$F$11)</f>
        <v>142291607.26528975</v>
      </c>
    </row>
    <row r="7458" spans="2:20" x14ac:dyDescent="0.3">
      <c r="B7458" s="62">
        <f t="shared" si="1053"/>
        <v>7431</v>
      </c>
      <c r="C7458" s="62">
        <v>0.32972583626467933</v>
      </c>
      <c r="D7458" s="62">
        <v>0.17252707171189285</v>
      </c>
      <c r="E7458" s="62">
        <v>0.82328817942632881</v>
      </c>
      <c r="F7458" s="62">
        <v>2.9629902264937336E-2</v>
      </c>
      <c r="G7458" s="62">
        <v>7.1026709512894692E-2</v>
      </c>
      <c r="H7458" s="62">
        <v>0.90213765564250126</v>
      </c>
      <c r="I7458" s="62">
        <v>0.50591256630126369</v>
      </c>
      <c r="J7458" s="62">
        <v>0.15876153107109903</v>
      </c>
      <c r="K7458" s="62"/>
      <c r="L7458" s="65">
        <f t="shared" si="1045"/>
        <v>0.11016531739410333</v>
      </c>
      <c r="M7458" s="65">
        <f t="shared" si="1046"/>
        <v>5.7643343419891739E-2</v>
      </c>
      <c r="N7458" s="65">
        <f t="shared" si="1047"/>
        <v>0.27507035730287627</v>
      </c>
      <c r="O7458" s="65">
        <f t="shared" si="1048"/>
        <v>9.8997022021435899E-3</v>
      </c>
      <c r="P7458" s="65">
        <f t="shared" si="1049"/>
        <v>2.3730867091245323E-2</v>
      </c>
      <c r="Q7458" s="65">
        <f t="shared" si="1050"/>
        <v>0.30141490364513068</v>
      </c>
      <c r="R7458" s="65">
        <f t="shared" si="1051"/>
        <v>0.16903139611875895</v>
      </c>
      <c r="S7458" s="65">
        <f t="shared" si="1052"/>
        <v>5.3044112825850087E-2</v>
      </c>
      <c r="T7458" s="66">
        <f>(L7458*'Football Field'!$F$4)+(M7458*'Football Field'!$F$5)+(N7458*'Football Field'!$F$6)+(O7458*'Football Field'!$F$7)+(P7458*'Football Field'!$F$8)+(Q7458*'Football Field'!$F$9)+(R7458*'Football Field'!$F$10)+(S7458*'Football Field'!$F$11)</f>
        <v>140348535.11332434</v>
      </c>
    </row>
    <row r="7459" spans="2:20" x14ac:dyDescent="0.3">
      <c r="B7459" s="62">
        <f t="shared" si="1053"/>
        <v>7432</v>
      </c>
      <c r="C7459" s="62">
        <v>0.14121968154701359</v>
      </c>
      <c r="D7459" s="62">
        <v>0.94753584964611171</v>
      </c>
      <c r="E7459" s="62">
        <v>0.10080987947244002</v>
      </c>
      <c r="F7459" s="62">
        <v>0.71757524522645222</v>
      </c>
      <c r="G7459" s="62">
        <v>0.1095515157572633</v>
      </c>
      <c r="H7459" s="62">
        <v>0.99658760628523935</v>
      </c>
      <c r="I7459" s="62">
        <v>0.12190201894847819</v>
      </c>
      <c r="J7459" s="62">
        <v>0.6772268502677522</v>
      </c>
      <c r="K7459" s="62"/>
      <c r="L7459" s="65">
        <f t="shared" si="1045"/>
        <v>3.7042115527818824E-2</v>
      </c>
      <c r="M7459" s="65">
        <f t="shared" si="1046"/>
        <v>0.24853994871569288</v>
      </c>
      <c r="N7459" s="65">
        <f t="shared" si="1047"/>
        <v>2.6442569200387657E-2</v>
      </c>
      <c r="O7459" s="65">
        <f t="shared" si="1048"/>
        <v>0.18822096780279329</v>
      </c>
      <c r="P7459" s="65">
        <f t="shared" si="1049"/>
        <v>2.8735512348377956E-2</v>
      </c>
      <c r="Q7459" s="65">
        <f t="shared" si="1050"/>
        <v>0.26140629153961525</v>
      </c>
      <c r="R7459" s="65">
        <f t="shared" si="1051"/>
        <v>3.1975066219510101E-2</v>
      </c>
      <c r="S7459" s="65">
        <f t="shared" si="1052"/>
        <v>0.17763752864580395</v>
      </c>
      <c r="T7459" s="66">
        <f>(L7459*'Football Field'!$F$4)+(M7459*'Football Field'!$F$5)+(N7459*'Football Field'!$F$6)+(O7459*'Football Field'!$F$7)+(P7459*'Football Field'!$F$8)+(Q7459*'Football Field'!$F$9)+(R7459*'Football Field'!$F$10)+(S7459*'Football Field'!$F$11)</f>
        <v>117202717.48042737</v>
      </c>
    </row>
    <row r="7460" spans="2:20" x14ac:dyDescent="0.3">
      <c r="B7460" s="62">
        <f t="shared" si="1053"/>
        <v>7433</v>
      </c>
      <c r="C7460" s="62">
        <v>0.80765839396255268</v>
      </c>
      <c r="D7460" s="62">
        <v>0.24404107758338101</v>
      </c>
      <c r="E7460" s="62">
        <v>0.59430917445735398</v>
      </c>
      <c r="F7460" s="62">
        <v>0.55128773636054451</v>
      </c>
      <c r="G7460" s="62">
        <v>0.76235837283386843</v>
      </c>
      <c r="H7460" s="62">
        <v>0.20428521699441782</v>
      </c>
      <c r="I7460" s="62">
        <v>0.58491388805782796</v>
      </c>
      <c r="J7460" s="62">
        <v>0.39248346907338472</v>
      </c>
      <c r="K7460" s="62"/>
      <c r="L7460" s="65">
        <f t="shared" si="1045"/>
        <v>0.19502357082670183</v>
      </c>
      <c r="M7460" s="65">
        <f t="shared" si="1046"/>
        <v>5.8928084861721672E-2</v>
      </c>
      <c r="N7460" s="65">
        <f t="shared" si="1047"/>
        <v>0.14350658427394045</v>
      </c>
      <c r="O7460" s="65">
        <f t="shared" si="1048"/>
        <v>0.13311828825366939</v>
      </c>
      <c r="P7460" s="65">
        <f t="shared" si="1049"/>
        <v>0.1840850701622109</v>
      </c>
      <c r="Q7460" s="65">
        <f t="shared" si="1050"/>
        <v>4.9328320962397136E-2</v>
      </c>
      <c r="R7460" s="65">
        <f t="shared" si="1051"/>
        <v>0.1412379242609052</v>
      </c>
      <c r="S7460" s="65">
        <f t="shared" si="1052"/>
        <v>9.4772156398453572E-2</v>
      </c>
      <c r="T7460" s="66">
        <f>(L7460*'Football Field'!$F$4)+(M7460*'Football Field'!$F$5)+(N7460*'Football Field'!$F$6)+(O7460*'Football Field'!$F$7)+(P7460*'Football Field'!$F$8)+(Q7460*'Football Field'!$F$9)+(R7460*'Football Field'!$F$10)+(S7460*'Football Field'!$F$11)</f>
        <v>146984347.83086994</v>
      </c>
    </row>
    <row r="7461" spans="2:20" x14ac:dyDescent="0.3">
      <c r="B7461" s="62">
        <f t="shared" si="1053"/>
        <v>7434</v>
      </c>
      <c r="C7461" s="62">
        <v>0.80036603340194912</v>
      </c>
      <c r="D7461" s="62">
        <v>0.43964840359983637</v>
      </c>
      <c r="E7461" s="62">
        <v>0.20317511746291217</v>
      </c>
      <c r="F7461" s="62">
        <v>0.84781950689777863</v>
      </c>
      <c r="G7461" s="62">
        <v>0.87501940093757125</v>
      </c>
      <c r="H7461" s="62">
        <v>0.28962845963543637</v>
      </c>
      <c r="I7461" s="62">
        <v>0.60366178615512245</v>
      </c>
      <c r="J7461" s="62">
        <v>0.68248252463545178</v>
      </c>
      <c r="K7461" s="62"/>
      <c r="L7461" s="65">
        <f t="shared" si="1045"/>
        <v>0.1687894523874463</v>
      </c>
      <c r="M7461" s="65">
        <f t="shared" si="1046"/>
        <v>9.2717594437648515E-2</v>
      </c>
      <c r="N7461" s="65">
        <f t="shared" si="1047"/>
        <v>4.2847666422767147E-2</v>
      </c>
      <c r="O7461" s="65">
        <f t="shared" si="1048"/>
        <v>0.17879693080478784</v>
      </c>
      <c r="P7461" s="65">
        <f t="shared" si="1049"/>
        <v>0.18453312528128121</v>
      </c>
      <c r="Q7461" s="65">
        <f t="shared" si="1050"/>
        <v>6.1079839795167713E-2</v>
      </c>
      <c r="R7461" s="65">
        <f t="shared" si="1051"/>
        <v>0.12730642988341326</v>
      </c>
      <c r="S7461" s="65">
        <f t="shared" si="1052"/>
        <v>0.14392896098748811</v>
      </c>
      <c r="T7461" s="66">
        <f>(L7461*'Football Field'!$F$4)+(M7461*'Football Field'!$F$5)+(N7461*'Football Field'!$F$6)+(O7461*'Football Field'!$F$7)+(P7461*'Football Field'!$F$8)+(Q7461*'Football Field'!$F$9)+(R7461*'Football Field'!$F$10)+(S7461*'Football Field'!$F$11)</f>
        <v>143176465.09293988</v>
      </c>
    </row>
    <row r="7462" spans="2:20" x14ac:dyDescent="0.3">
      <c r="B7462" s="62">
        <f t="shared" si="1053"/>
        <v>7435</v>
      </c>
      <c r="C7462" s="62">
        <v>0.17921979841808777</v>
      </c>
      <c r="D7462" s="62">
        <v>0.37739329017095014</v>
      </c>
      <c r="E7462" s="62">
        <v>0.30124119016071815</v>
      </c>
      <c r="F7462" s="62">
        <v>0.55107362045136465</v>
      </c>
      <c r="G7462" s="62">
        <v>0.18627113446012677</v>
      </c>
      <c r="H7462" s="62">
        <v>0.90695531606925062</v>
      </c>
      <c r="I7462" s="62">
        <v>0.58521103622662374</v>
      </c>
      <c r="J7462" s="62">
        <v>0.67922813530721748</v>
      </c>
      <c r="K7462" s="62"/>
      <c r="L7462" s="65">
        <f t="shared" si="1045"/>
        <v>4.758140144570968E-2</v>
      </c>
      <c r="M7462" s="65">
        <f t="shared" si="1046"/>
        <v>0.10019485459218594</v>
      </c>
      <c r="N7462" s="65">
        <f t="shared" si="1047"/>
        <v>7.9977090296592432E-2</v>
      </c>
      <c r="O7462" s="65">
        <f t="shared" si="1048"/>
        <v>0.14630557222070109</v>
      </c>
      <c r="P7462" s="65">
        <f t="shared" si="1049"/>
        <v>4.9453473917090152E-2</v>
      </c>
      <c r="Q7462" s="65">
        <f t="shared" si="1050"/>
        <v>0.24078927310553308</v>
      </c>
      <c r="R7462" s="65">
        <f t="shared" si="1051"/>
        <v>0.15536877895711584</v>
      </c>
      <c r="S7462" s="65">
        <f t="shared" si="1052"/>
        <v>0.18032955546507171</v>
      </c>
      <c r="T7462" s="66">
        <f>(L7462*'Football Field'!$F$4)+(M7462*'Football Field'!$F$5)+(N7462*'Football Field'!$F$6)+(O7462*'Football Field'!$F$7)+(P7462*'Football Field'!$F$8)+(Q7462*'Football Field'!$F$9)+(R7462*'Football Field'!$F$10)+(S7462*'Football Field'!$F$11)</f>
        <v>137576329.75460678</v>
      </c>
    </row>
    <row r="7463" spans="2:20" x14ac:dyDescent="0.3">
      <c r="B7463" s="62">
        <f t="shared" si="1053"/>
        <v>7436</v>
      </c>
      <c r="C7463" s="62">
        <v>0.66787031681656728</v>
      </c>
      <c r="D7463" s="62">
        <v>2.07510230509379E-2</v>
      </c>
      <c r="E7463" s="62">
        <v>0.4420447061313445</v>
      </c>
      <c r="F7463" s="62">
        <v>0.80759450960268675</v>
      </c>
      <c r="G7463" s="62">
        <v>0.89672149444696037</v>
      </c>
      <c r="H7463" s="62">
        <v>0.28510033690465808</v>
      </c>
      <c r="I7463" s="62">
        <v>0.58486371446918606</v>
      </c>
      <c r="J7463" s="62">
        <v>0.70805694894646265</v>
      </c>
      <c r="K7463" s="62"/>
      <c r="L7463" s="65">
        <f t="shared" ref="L7463:L7526" si="1054">C7463/SUM($C7463:$J7463)</f>
        <v>0.15134145823007125</v>
      </c>
      <c r="M7463" s="65">
        <f t="shared" ref="M7463:M7526" si="1055">D7463/SUM($C7463:$J7463)</f>
        <v>4.7022453449706309E-3</v>
      </c>
      <c r="N7463" s="65">
        <f t="shared" ref="N7463:N7526" si="1056">E7463/SUM($C7463:$J7463)</f>
        <v>0.10016868356671586</v>
      </c>
      <c r="O7463" s="65">
        <f t="shared" ref="O7463:O7526" si="1057">F7463/SUM($C7463:$J7463)</f>
        <v>0.18300338802965352</v>
      </c>
      <c r="P7463" s="65">
        <f t="shared" ref="P7463:P7526" si="1058">G7463/SUM($C7463:$J7463)</f>
        <v>0.20319983562486313</v>
      </c>
      <c r="Q7463" s="65">
        <f t="shared" ref="Q7463:Q7526" si="1059">H7463/SUM($C7463:$J7463)</f>
        <v>6.4604609072461822E-2</v>
      </c>
      <c r="R7463" s="65">
        <f t="shared" ref="R7463:R7526" si="1060">I7463/SUM($C7463:$J7463)</f>
        <v>0.13253190804395837</v>
      </c>
      <c r="S7463" s="65">
        <f t="shared" ref="S7463:S7526" si="1061">J7463/SUM($C7463:$J7463)</f>
        <v>0.16044787208730549</v>
      </c>
      <c r="T7463" s="66">
        <f>(L7463*'Football Field'!$F$4)+(M7463*'Football Field'!$F$5)+(N7463*'Football Field'!$F$6)+(O7463*'Football Field'!$F$7)+(P7463*'Football Field'!$F$8)+(Q7463*'Football Field'!$F$9)+(R7463*'Football Field'!$F$10)+(S7463*'Football Field'!$F$11)</f>
        <v>147455296.51603422</v>
      </c>
    </row>
    <row r="7464" spans="2:20" x14ac:dyDescent="0.3">
      <c r="B7464" s="62">
        <f t="shared" si="1053"/>
        <v>7437</v>
      </c>
      <c r="C7464" s="62">
        <v>0.83380424479178827</v>
      </c>
      <c r="D7464" s="62">
        <v>0.18610439749524521</v>
      </c>
      <c r="E7464" s="62">
        <v>0.26869416538326141</v>
      </c>
      <c r="F7464" s="62">
        <v>0.21771622737444962</v>
      </c>
      <c r="G7464" s="62">
        <v>1.7695048867323759E-2</v>
      </c>
      <c r="H7464" s="62">
        <v>0.63356346945828379</v>
      </c>
      <c r="I7464" s="62">
        <v>2.4182559304853135E-2</v>
      </c>
      <c r="J7464" s="62">
        <v>0.2427302941970616</v>
      </c>
      <c r="K7464" s="62"/>
      <c r="L7464" s="65">
        <f t="shared" si="1054"/>
        <v>0.34390907154276762</v>
      </c>
      <c r="M7464" s="65">
        <f t="shared" si="1055"/>
        <v>7.6760211947107956E-2</v>
      </c>
      <c r="N7464" s="65">
        <f t="shared" si="1056"/>
        <v>0.11082500661650067</v>
      </c>
      <c r="O7464" s="65">
        <f t="shared" si="1057"/>
        <v>8.9798758022439917E-2</v>
      </c>
      <c r="P7464" s="65">
        <f t="shared" si="1058"/>
        <v>7.2984610774976819E-3</v>
      </c>
      <c r="Q7464" s="65">
        <f t="shared" si="1059"/>
        <v>0.26131820017205898</v>
      </c>
      <c r="R7464" s="65">
        <f t="shared" si="1060"/>
        <v>9.9742854153215786E-3</v>
      </c>
      <c r="S7464" s="65">
        <f t="shared" si="1061"/>
        <v>0.10011600520630549</v>
      </c>
      <c r="T7464" s="66">
        <f>(L7464*'Football Field'!$F$4)+(M7464*'Football Field'!$F$5)+(N7464*'Football Field'!$F$6)+(O7464*'Football Field'!$F$7)+(P7464*'Football Field'!$F$8)+(Q7464*'Football Field'!$F$9)+(R7464*'Football Field'!$F$10)+(S7464*'Football Field'!$F$11)</f>
        <v>112373346.09006307</v>
      </c>
    </row>
    <row r="7465" spans="2:20" x14ac:dyDescent="0.3">
      <c r="B7465" s="62">
        <f t="shared" si="1053"/>
        <v>7438</v>
      </c>
      <c r="C7465" s="62">
        <v>0.54863829283622456</v>
      </c>
      <c r="D7465" s="62">
        <v>9.8408619569928635E-2</v>
      </c>
      <c r="E7465" s="62">
        <v>0.82617728844158567</v>
      </c>
      <c r="F7465" s="62">
        <v>0.63180907418906396</v>
      </c>
      <c r="G7465" s="62">
        <v>0.81479829517314151</v>
      </c>
      <c r="H7465" s="62">
        <v>0.40744858339590206</v>
      </c>
      <c r="I7465" s="62">
        <v>8.6807084337341522E-2</v>
      </c>
      <c r="J7465" s="62">
        <v>0.51981363394222724</v>
      </c>
      <c r="K7465" s="62"/>
      <c r="L7465" s="65">
        <f t="shared" si="1054"/>
        <v>0.13946418852523773</v>
      </c>
      <c r="M7465" s="65">
        <f t="shared" si="1055"/>
        <v>2.50155310910933E-2</v>
      </c>
      <c r="N7465" s="65">
        <f t="shared" si="1056"/>
        <v>0.21001477041428873</v>
      </c>
      <c r="O7465" s="65">
        <f t="shared" si="1057"/>
        <v>0.16060625185155072</v>
      </c>
      <c r="P7465" s="65">
        <f t="shared" si="1058"/>
        <v>0.20712222338806169</v>
      </c>
      <c r="Q7465" s="65">
        <f t="shared" si="1059"/>
        <v>0.1035736783069022</v>
      </c>
      <c r="R7465" s="65">
        <f t="shared" si="1060"/>
        <v>2.2066413761904779E-2</v>
      </c>
      <c r="S7465" s="65">
        <f t="shared" si="1061"/>
        <v>0.13213694266096093</v>
      </c>
      <c r="T7465" s="66">
        <f>(L7465*'Football Field'!$F$4)+(M7465*'Football Field'!$F$5)+(N7465*'Football Field'!$F$6)+(O7465*'Football Field'!$F$7)+(P7465*'Football Field'!$F$8)+(Q7465*'Football Field'!$F$9)+(R7465*'Football Field'!$F$10)+(S7465*'Football Field'!$F$11)</f>
        <v>134931990.59562397</v>
      </c>
    </row>
    <row r="7466" spans="2:20" x14ac:dyDescent="0.3">
      <c r="B7466" s="62">
        <f t="shared" si="1053"/>
        <v>7439</v>
      </c>
      <c r="C7466" s="62">
        <v>0.2376116300385922</v>
      </c>
      <c r="D7466" s="62">
        <v>0.10088611505873302</v>
      </c>
      <c r="E7466" s="62">
        <v>0.36997815801165279</v>
      </c>
      <c r="F7466" s="62">
        <v>9.5517317958574544E-2</v>
      </c>
      <c r="G7466" s="62">
        <v>0.51795769054599661</v>
      </c>
      <c r="H7466" s="62">
        <v>0.32197819599709854</v>
      </c>
      <c r="I7466" s="62">
        <v>0.57886981073647248</v>
      </c>
      <c r="J7466" s="62">
        <v>8.3645048462769434E-2</v>
      </c>
      <c r="K7466" s="62"/>
      <c r="L7466" s="65">
        <f t="shared" si="1054"/>
        <v>0.10302076853279891</v>
      </c>
      <c r="M7466" s="65">
        <f t="shared" si="1055"/>
        <v>4.3740978107641416E-2</v>
      </c>
      <c r="N7466" s="65">
        <f t="shared" si="1056"/>
        <v>0.16041064224221344</v>
      </c>
      <c r="O7466" s="65">
        <f t="shared" si="1057"/>
        <v>4.1413240179724524E-2</v>
      </c>
      <c r="P7466" s="65">
        <f t="shared" si="1058"/>
        <v>0.22456981309734531</v>
      </c>
      <c r="Q7466" s="65">
        <f t="shared" si="1059"/>
        <v>0.13959940090911294</v>
      </c>
      <c r="R7466" s="65">
        <f t="shared" si="1060"/>
        <v>0.25097935135928068</v>
      </c>
      <c r="S7466" s="65">
        <f t="shared" si="1061"/>
        <v>3.6265805571882741E-2</v>
      </c>
      <c r="T7466" s="66">
        <f>(L7466*'Football Field'!$F$4)+(M7466*'Football Field'!$F$5)+(N7466*'Football Field'!$F$6)+(O7466*'Football Field'!$F$7)+(P7466*'Football Field'!$F$8)+(Q7466*'Football Field'!$F$9)+(R7466*'Football Field'!$F$10)+(S7466*'Football Field'!$F$11)</f>
        <v>165363271.87916058</v>
      </c>
    </row>
    <row r="7467" spans="2:20" x14ac:dyDescent="0.3">
      <c r="B7467" s="62">
        <f t="shared" si="1053"/>
        <v>7440</v>
      </c>
      <c r="C7467" s="62">
        <v>0.50803394504538602</v>
      </c>
      <c r="D7467" s="62">
        <v>0.10573850113186523</v>
      </c>
      <c r="E7467" s="62">
        <v>0.96206177279226845</v>
      </c>
      <c r="F7467" s="62">
        <v>0.40610026573421754</v>
      </c>
      <c r="G7467" s="62">
        <v>8.0918529404240824E-2</v>
      </c>
      <c r="H7467" s="62">
        <v>0.17717024630914158</v>
      </c>
      <c r="I7467" s="62">
        <v>0.34702196652432438</v>
      </c>
      <c r="J7467" s="62">
        <v>0.90017968547881044</v>
      </c>
      <c r="K7467" s="62"/>
      <c r="L7467" s="65">
        <f t="shared" si="1054"/>
        <v>0.14568430709357169</v>
      </c>
      <c r="M7467" s="65">
        <f t="shared" si="1055"/>
        <v>3.0321675196590361E-2</v>
      </c>
      <c r="N7467" s="65">
        <f t="shared" si="1056"/>
        <v>0.2758817675813644</v>
      </c>
      <c r="O7467" s="65">
        <f t="shared" si="1057"/>
        <v>0.11645370629460489</v>
      </c>
      <c r="P7467" s="65">
        <f t="shared" si="1058"/>
        <v>2.3204276017883968E-2</v>
      </c>
      <c r="Q7467" s="65">
        <f t="shared" si="1059"/>
        <v>5.0805511763271763E-2</v>
      </c>
      <c r="R7467" s="65">
        <f t="shared" si="1060"/>
        <v>9.9512355881708578E-2</v>
      </c>
      <c r="S7467" s="65">
        <f t="shared" si="1061"/>
        <v>0.25813640017100437</v>
      </c>
      <c r="T7467" s="66">
        <f>(L7467*'Football Field'!$F$4)+(M7467*'Football Field'!$F$5)+(N7467*'Football Field'!$F$6)+(O7467*'Football Field'!$F$7)+(P7467*'Football Field'!$F$8)+(Q7467*'Football Field'!$F$9)+(R7467*'Football Field'!$F$10)+(S7467*'Football Field'!$F$11)</f>
        <v>132942583.79152557</v>
      </c>
    </row>
    <row r="7468" spans="2:20" x14ac:dyDescent="0.3">
      <c r="B7468" s="62">
        <f t="shared" si="1053"/>
        <v>7441</v>
      </c>
      <c r="C7468" s="62">
        <v>0.13184123748271259</v>
      </c>
      <c r="D7468" s="62">
        <v>0.3653765603039133</v>
      </c>
      <c r="E7468" s="62">
        <v>0.36975237505987879</v>
      </c>
      <c r="F7468" s="62">
        <v>0.99544459698539911</v>
      </c>
      <c r="G7468" s="62">
        <v>0.91152517148721202</v>
      </c>
      <c r="H7468" s="62">
        <v>0.5417620235648255</v>
      </c>
      <c r="I7468" s="62">
        <v>6.9622569252987376E-2</v>
      </c>
      <c r="J7468" s="62">
        <v>0.30751729062556388</v>
      </c>
      <c r="K7468" s="62"/>
      <c r="L7468" s="65">
        <f t="shared" si="1054"/>
        <v>3.5701837159297242E-2</v>
      </c>
      <c r="M7468" s="65">
        <f t="shared" si="1055"/>
        <v>9.894183873619139E-2</v>
      </c>
      <c r="N7468" s="65">
        <f t="shared" si="1056"/>
        <v>0.1001267838174086</v>
      </c>
      <c r="O7468" s="65">
        <f t="shared" si="1057"/>
        <v>0.26956058348083234</v>
      </c>
      <c r="P7468" s="65">
        <f t="shared" si="1058"/>
        <v>0.24683569314421891</v>
      </c>
      <c r="Q7468" s="65">
        <f t="shared" si="1059"/>
        <v>0.14670599209855659</v>
      </c>
      <c r="R7468" s="65">
        <f t="shared" si="1060"/>
        <v>1.8853385158858028E-2</v>
      </c>
      <c r="S7468" s="65">
        <f t="shared" si="1061"/>
        <v>8.3273886404636913E-2</v>
      </c>
      <c r="T7468" s="66">
        <f>(L7468*'Football Field'!$F$4)+(M7468*'Football Field'!$F$5)+(N7468*'Football Field'!$F$6)+(O7468*'Football Field'!$F$7)+(P7468*'Football Field'!$F$8)+(Q7468*'Football Field'!$F$9)+(R7468*'Football Field'!$F$10)+(S7468*'Football Field'!$F$11)</f>
        <v>135524067.64581305</v>
      </c>
    </row>
    <row r="7469" spans="2:20" x14ac:dyDescent="0.3">
      <c r="B7469" s="62">
        <f t="shared" si="1053"/>
        <v>7442</v>
      </c>
      <c r="C7469" s="62">
        <v>7.134434487134933E-2</v>
      </c>
      <c r="D7469" s="62">
        <v>0.81662027894201084</v>
      </c>
      <c r="E7469" s="62">
        <v>0.69971099357789179</v>
      </c>
      <c r="F7469" s="62">
        <v>0.64433032571647297</v>
      </c>
      <c r="G7469" s="62">
        <v>0.23802865459054146</v>
      </c>
      <c r="H7469" s="62">
        <v>0.31640700680308953</v>
      </c>
      <c r="I7469" s="62">
        <v>0.15857159069255344</v>
      </c>
      <c r="J7469" s="62">
        <v>0.93087107790917822</v>
      </c>
      <c r="K7469" s="62"/>
      <c r="L7469" s="65">
        <f t="shared" si="1054"/>
        <v>1.8407243313854172E-2</v>
      </c>
      <c r="M7469" s="65">
        <f t="shared" si="1055"/>
        <v>0.21069263718965822</v>
      </c>
      <c r="N7469" s="65">
        <f t="shared" si="1056"/>
        <v>0.18052938227118256</v>
      </c>
      <c r="O7469" s="65">
        <f t="shared" si="1057"/>
        <v>0.16624085765094662</v>
      </c>
      <c r="P7469" s="65">
        <f t="shared" si="1058"/>
        <v>6.1412735215639551E-2</v>
      </c>
      <c r="Q7469" s="65">
        <f t="shared" si="1059"/>
        <v>8.1634792090881925E-2</v>
      </c>
      <c r="R7469" s="65">
        <f t="shared" si="1060"/>
        <v>4.0912364642301052E-2</v>
      </c>
      <c r="S7469" s="65">
        <f t="shared" si="1061"/>
        <v>0.24016998762553607</v>
      </c>
      <c r="T7469" s="66">
        <f>(L7469*'Football Field'!$F$4)+(M7469*'Football Field'!$F$5)+(N7469*'Football Field'!$F$6)+(O7469*'Football Field'!$F$7)+(P7469*'Football Field'!$F$8)+(Q7469*'Football Field'!$F$9)+(R7469*'Football Field'!$F$10)+(S7469*'Football Field'!$F$11)</f>
        <v>125695739.39272092</v>
      </c>
    </row>
    <row r="7470" spans="2:20" x14ac:dyDescent="0.3">
      <c r="B7470" s="62">
        <f t="shared" si="1053"/>
        <v>7443</v>
      </c>
      <c r="C7470" s="62">
        <v>8.6981945913784942E-2</v>
      </c>
      <c r="D7470" s="62">
        <v>0.6368670458588177</v>
      </c>
      <c r="E7470" s="62">
        <v>5.9881676246033133E-2</v>
      </c>
      <c r="F7470" s="62">
        <v>0.97642649725895347</v>
      </c>
      <c r="G7470" s="62">
        <v>0.75379127460075279</v>
      </c>
      <c r="H7470" s="62">
        <v>0.65365139250702109</v>
      </c>
      <c r="I7470" s="62">
        <v>0.94411618271575359</v>
      </c>
      <c r="J7470" s="62">
        <v>0.2583067944682077</v>
      </c>
      <c r="K7470" s="62"/>
      <c r="L7470" s="65">
        <f t="shared" si="1054"/>
        <v>1.990423155762823E-2</v>
      </c>
      <c r="M7470" s="65">
        <f t="shared" si="1055"/>
        <v>0.14573540542265095</v>
      </c>
      <c r="N7470" s="65">
        <f t="shared" si="1056"/>
        <v>1.3702829219771189E-2</v>
      </c>
      <c r="O7470" s="65">
        <f t="shared" si="1057"/>
        <v>0.22343739147557959</v>
      </c>
      <c r="P7470" s="65">
        <f t="shared" si="1058"/>
        <v>0.1724913821845796</v>
      </c>
      <c r="Q7470" s="65">
        <f t="shared" si="1059"/>
        <v>0.14957619696530597</v>
      </c>
      <c r="R7470" s="65">
        <f t="shared" si="1060"/>
        <v>0.21604376541201584</v>
      </c>
      <c r="S7470" s="65">
        <f t="shared" si="1061"/>
        <v>5.9108797762468517E-2</v>
      </c>
      <c r="T7470" s="66">
        <f>(L7470*'Football Field'!$F$4)+(M7470*'Football Field'!$F$5)+(N7470*'Football Field'!$F$6)+(O7470*'Football Field'!$F$7)+(P7470*'Football Field'!$F$8)+(Q7470*'Football Field'!$F$9)+(R7470*'Football Field'!$F$10)+(S7470*'Football Field'!$F$11)</f>
        <v>153948975.85160232</v>
      </c>
    </row>
    <row r="7471" spans="2:20" x14ac:dyDescent="0.3">
      <c r="B7471" s="62">
        <f t="shared" si="1053"/>
        <v>7444</v>
      </c>
      <c r="C7471" s="62">
        <v>0.30150565173207078</v>
      </c>
      <c r="D7471" s="62">
        <v>0.1010973046512168</v>
      </c>
      <c r="E7471" s="62">
        <v>0.43981378806894422</v>
      </c>
      <c r="F7471" s="62">
        <v>0.35707132665789976</v>
      </c>
      <c r="G7471" s="62">
        <v>0.28246933004309827</v>
      </c>
      <c r="H7471" s="62">
        <v>0.5746454292275982</v>
      </c>
      <c r="I7471" s="62">
        <v>0.67047450404905229</v>
      </c>
      <c r="J7471" s="62">
        <v>0.14579001026536365</v>
      </c>
      <c r="K7471" s="62"/>
      <c r="L7471" s="65">
        <f t="shared" si="1054"/>
        <v>0.10494938176968097</v>
      </c>
      <c r="M7471" s="65">
        <f t="shared" si="1055"/>
        <v>3.5190383864362275E-2</v>
      </c>
      <c r="N7471" s="65">
        <f t="shared" si="1056"/>
        <v>0.1530922716919253</v>
      </c>
      <c r="O7471" s="65">
        <f t="shared" si="1057"/>
        <v>0.12429092046913784</v>
      </c>
      <c r="P7471" s="65">
        <f t="shared" si="1058"/>
        <v>9.8323137183719447E-2</v>
      </c>
      <c r="Q7471" s="65">
        <f t="shared" si="1059"/>
        <v>0.20002504824619985</v>
      </c>
      <c r="R7471" s="65">
        <f t="shared" si="1060"/>
        <v>0.23338164405226891</v>
      </c>
      <c r="S7471" s="65">
        <f t="shared" si="1061"/>
        <v>5.0747212722705499E-2</v>
      </c>
      <c r="T7471" s="66">
        <f>(L7471*'Football Field'!$F$4)+(M7471*'Football Field'!$F$5)+(N7471*'Football Field'!$F$6)+(O7471*'Football Field'!$F$7)+(P7471*'Football Field'!$F$8)+(Q7471*'Football Field'!$F$9)+(R7471*'Football Field'!$F$10)+(S7471*'Football Field'!$F$11)</f>
        <v>153097014.03484139</v>
      </c>
    </row>
    <row r="7472" spans="2:20" x14ac:dyDescent="0.3">
      <c r="B7472" s="62">
        <f t="shared" si="1053"/>
        <v>7445</v>
      </c>
      <c r="C7472" s="62">
        <v>0.3015163094259532</v>
      </c>
      <c r="D7472" s="62">
        <v>0.47967640040662551</v>
      </c>
      <c r="E7472" s="62">
        <v>0.62216478010849163</v>
      </c>
      <c r="F7472" s="62">
        <v>0.78343709049259547</v>
      </c>
      <c r="G7472" s="62">
        <v>0.98196757590384631</v>
      </c>
      <c r="H7472" s="62">
        <v>0.69948547323631394</v>
      </c>
      <c r="I7472" s="62">
        <v>0.94957198315697411</v>
      </c>
      <c r="J7472" s="62">
        <v>0.64637290296908989</v>
      </c>
      <c r="K7472" s="62"/>
      <c r="L7472" s="65">
        <f t="shared" si="1054"/>
        <v>5.518039647388466E-2</v>
      </c>
      <c r="M7472" s="65">
        <f t="shared" si="1055"/>
        <v>8.7785413677941279E-2</v>
      </c>
      <c r="N7472" s="65">
        <f t="shared" si="1056"/>
        <v>0.11386216322372759</v>
      </c>
      <c r="O7472" s="65">
        <f t="shared" si="1057"/>
        <v>0.14337655348738157</v>
      </c>
      <c r="P7472" s="65">
        <f t="shared" si="1058"/>
        <v>0.17970954959629004</v>
      </c>
      <c r="Q7472" s="65">
        <f t="shared" si="1059"/>
        <v>0.12801259677921856</v>
      </c>
      <c r="R7472" s="65">
        <f t="shared" si="1060"/>
        <v>0.17378084326799137</v>
      </c>
      <c r="S7472" s="65">
        <f t="shared" si="1061"/>
        <v>0.11829248349356485</v>
      </c>
      <c r="T7472" s="66">
        <f>(L7472*'Football Field'!$F$4)+(M7472*'Football Field'!$F$5)+(N7472*'Football Field'!$F$6)+(O7472*'Football Field'!$F$7)+(P7472*'Football Field'!$F$8)+(Q7472*'Football Field'!$F$9)+(R7472*'Football Field'!$F$10)+(S7472*'Football Field'!$F$11)</f>
        <v>151201152.57319394</v>
      </c>
    </row>
    <row r="7473" spans="2:20" x14ac:dyDescent="0.3">
      <c r="B7473" s="62">
        <f t="shared" si="1053"/>
        <v>7446</v>
      </c>
      <c r="C7473" s="62">
        <v>0.3611697900186881</v>
      </c>
      <c r="D7473" s="62">
        <v>0.97184911751957337</v>
      </c>
      <c r="E7473" s="62">
        <v>0.78975236474503074</v>
      </c>
      <c r="F7473" s="62">
        <v>8.7987172274333059E-3</v>
      </c>
      <c r="G7473" s="62">
        <v>0.77285425480844028</v>
      </c>
      <c r="H7473" s="62">
        <v>0.89315756594416873</v>
      </c>
      <c r="I7473" s="62">
        <v>0.59306954750710483</v>
      </c>
      <c r="J7473" s="62">
        <v>0.37791995730260353</v>
      </c>
      <c r="K7473" s="62"/>
      <c r="L7473" s="65">
        <f t="shared" si="1054"/>
        <v>7.5739622238019499E-2</v>
      </c>
      <c r="M7473" s="65">
        <f t="shared" si="1055"/>
        <v>0.20380299534320523</v>
      </c>
      <c r="N7473" s="65">
        <f t="shared" si="1056"/>
        <v>0.16561613795072994</v>
      </c>
      <c r="O7473" s="65">
        <f t="shared" si="1057"/>
        <v>1.8451474553020355E-3</v>
      </c>
      <c r="P7473" s="65">
        <f t="shared" si="1058"/>
        <v>0.16207249587848557</v>
      </c>
      <c r="Q7473" s="65">
        <f t="shared" si="1059"/>
        <v>0.18730087209159998</v>
      </c>
      <c r="R7473" s="65">
        <f t="shared" si="1060"/>
        <v>0.12437048925586226</v>
      </c>
      <c r="S7473" s="65">
        <f t="shared" si="1061"/>
        <v>7.9252239786795492E-2</v>
      </c>
      <c r="T7473" s="66">
        <f>(L7473*'Football Field'!$F$4)+(M7473*'Football Field'!$F$5)+(N7473*'Football Field'!$F$6)+(O7473*'Football Field'!$F$7)+(P7473*'Football Field'!$F$8)+(Q7473*'Football Field'!$F$9)+(R7473*'Football Field'!$F$10)+(S7473*'Football Field'!$F$11)</f>
        <v>142472803.60463694</v>
      </c>
    </row>
    <row r="7474" spans="2:20" x14ac:dyDescent="0.3">
      <c r="B7474" s="62">
        <f t="shared" si="1053"/>
        <v>7447</v>
      </c>
      <c r="C7474" s="62">
        <v>0.42010139834206506</v>
      </c>
      <c r="D7474" s="62">
        <v>0.54346189348780605</v>
      </c>
      <c r="E7474" s="62">
        <v>0.67364181980774984</v>
      </c>
      <c r="F7474" s="62">
        <v>0.1466877810108701</v>
      </c>
      <c r="G7474" s="62">
        <v>0.28835285630314444</v>
      </c>
      <c r="H7474" s="62">
        <v>0.17441809029590583</v>
      </c>
      <c r="I7474" s="62">
        <v>0.86009745557560302</v>
      </c>
      <c r="J7474" s="62">
        <v>0.18385930397763928</v>
      </c>
      <c r="K7474" s="62"/>
      <c r="L7474" s="65">
        <f t="shared" si="1054"/>
        <v>0.12766631269954506</v>
      </c>
      <c r="M7474" s="65">
        <f t="shared" si="1055"/>
        <v>0.16515483240026591</v>
      </c>
      <c r="N7474" s="65">
        <f t="shared" si="1056"/>
        <v>0.20471573661614112</v>
      </c>
      <c r="O7474" s="65">
        <f t="shared" si="1057"/>
        <v>4.457754293045154E-2</v>
      </c>
      <c r="P7474" s="65">
        <f t="shared" si="1058"/>
        <v>8.7628715509843413E-2</v>
      </c>
      <c r="Q7474" s="65">
        <f t="shared" si="1059"/>
        <v>5.300461875169378E-2</v>
      </c>
      <c r="R7474" s="65">
        <f t="shared" si="1060"/>
        <v>0.26137849373733707</v>
      </c>
      <c r="S7474" s="65">
        <f t="shared" si="1061"/>
        <v>5.5873747354722079E-2</v>
      </c>
      <c r="T7474" s="66">
        <f>(L7474*'Football Field'!$F$4)+(M7474*'Football Field'!$F$5)+(N7474*'Football Field'!$F$6)+(O7474*'Football Field'!$F$7)+(P7474*'Football Field'!$F$8)+(Q7474*'Football Field'!$F$9)+(R7474*'Football Field'!$F$10)+(S7474*'Football Field'!$F$11)</f>
        <v>156407679.97940007</v>
      </c>
    </row>
    <row r="7475" spans="2:20" x14ac:dyDescent="0.3">
      <c r="B7475" s="62">
        <f t="shared" si="1053"/>
        <v>7448</v>
      </c>
      <c r="C7475" s="62">
        <v>0.59413463832946667</v>
      </c>
      <c r="D7475" s="62">
        <v>9.7160882441700847E-2</v>
      </c>
      <c r="E7475" s="62">
        <v>0.46836970580363035</v>
      </c>
      <c r="F7475" s="62">
        <v>0.61581316656121943</v>
      </c>
      <c r="G7475" s="62">
        <v>0.68661948531946904</v>
      </c>
      <c r="H7475" s="62">
        <v>0.1466986174792988</v>
      </c>
      <c r="I7475" s="62">
        <v>0.88856785395850302</v>
      </c>
      <c r="J7475" s="62">
        <v>0.40572270332184857</v>
      </c>
      <c r="K7475" s="62"/>
      <c r="L7475" s="65">
        <f t="shared" si="1054"/>
        <v>0.15222172353036628</v>
      </c>
      <c r="M7475" s="65">
        <f t="shared" si="1055"/>
        <v>2.4893342402308279E-2</v>
      </c>
      <c r="N7475" s="65">
        <f t="shared" si="1056"/>
        <v>0.11999981025732298</v>
      </c>
      <c r="O7475" s="65">
        <f t="shared" si="1057"/>
        <v>0.15777592407372726</v>
      </c>
      <c r="P7475" s="65">
        <f t="shared" si="1058"/>
        <v>0.17591703079076129</v>
      </c>
      <c r="Q7475" s="65">
        <f t="shared" si="1059"/>
        <v>3.7585279415804203E-2</v>
      </c>
      <c r="R7475" s="65">
        <f t="shared" si="1060"/>
        <v>0.22765770833283164</v>
      </c>
      <c r="S7475" s="65">
        <f t="shared" si="1061"/>
        <v>0.1039491811968779</v>
      </c>
      <c r="T7475" s="66">
        <f>(L7475*'Football Field'!$F$4)+(M7475*'Football Field'!$F$5)+(N7475*'Football Field'!$F$6)+(O7475*'Football Field'!$F$7)+(P7475*'Football Field'!$F$8)+(Q7475*'Football Field'!$F$9)+(R7475*'Football Field'!$F$10)+(S7475*'Football Field'!$F$11)</f>
        <v>158255776.89927316</v>
      </c>
    </row>
    <row r="7476" spans="2:20" x14ac:dyDescent="0.3">
      <c r="B7476" s="62">
        <f t="shared" si="1053"/>
        <v>7449</v>
      </c>
      <c r="C7476" s="62">
        <v>0.77925173472769282</v>
      </c>
      <c r="D7476" s="62">
        <v>0.18551877325482458</v>
      </c>
      <c r="E7476" s="62">
        <v>0.95368300517791305</v>
      </c>
      <c r="F7476" s="62">
        <v>0.60621593477934577</v>
      </c>
      <c r="G7476" s="62">
        <v>0.49337477971751353</v>
      </c>
      <c r="H7476" s="62">
        <v>0.83349956038028983</v>
      </c>
      <c r="I7476" s="62">
        <v>0.33927992383508154</v>
      </c>
      <c r="J7476" s="62">
        <v>0.74119544421350503</v>
      </c>
      <c r="K7476" s="62"/>
      <c r="L7476" s="65">
        <f t="shared" si="1054"/>
        <v>0.15799852151143565</v>
      </c>
      <c r="M7476" s="65">
        <f t="shared" si="1055"/>
        <v>3.7615176945509698E-2</v>
      </c>
      <c r="N7476" s="65">
        <f t="shared" si="1056"/>
        <v>0.19336563281613731</v>
      </c>
      <c r="O7476" s="65">
        <f t="shared" si="1057"/>
        <v>0.12291435122089267</v>
      </c>
      <c r="P7476" s="65">
        <f t="shared" si="1058"/>
        <v>0.10003504935877704</v>
      </c>
      <c r="Q7476" s="65">
        <f t="shared" si="1059"/>
        <v>0.16899763241019494</v>
      </c>
      <c r="R7476" s="65">
        <f t="shared" si="1060"/>
        <v>6.8791282656801192E-2</v>
      </c>
      <c r="S7476" s="65">
        <f t="shared" si="1061"/>
        <v>0.15028235308025145</v>
      </c>
      <c r="T7476" s="66">
        <f>(L7476*'Football Field'!$F$4)+(M7476*'Football Field'!$F$5)+(N7476*'Football Field'!$F$6)+(O7476*'Football Field'!$F$7)+(P7476*'Football Field'!$F$8)+(Q7476*'Football Field'!$F$9)+(R7476*'Football Field'!$F$10)+(S7476*'Football Field'!$F$11)</f>
        <v>131944598.01853003</v>
      </c>
    </row>
    <row r="7477" spans="2:20" x14ac:dyDescent="0.3">
      <c r="B7477" s="62">
        <f t="shared" si="1053"/>
        <v>7450</v>
      </c>
      <c r="C7477" s="62">
        <v>0.96873125205391641</v>
      </c>
      <c r="D7477" s="62">
        <v>0.52225873710714388</v>
      </c>
      <c r="E7477" s="62">
        <v>2.8190714048792143E-2</v>
      </c>
      <c r="F7477" s="62">
        <v>0.5665194122047843</v>
      </c>
      <c r="G7477" s="62">
        <v>0.95410810966076898</v>
      </c>
      <c r="H7477" s="62">
        <v>0.3859383098147291</v>
      </c>
      <c r="I7477" s="62">
        <v>0.60795571311994467</v>
      </c>
      <c r="J7477" s="62">
        <v>0.85410567304877638</v>
      </c>
      <c r="K7477" s="62"/>
      <c r="L7477" s="65">
        <f t="shared" si="1054"/>
        <v>0.19819339624214571</v>
      </c>
      <c r="M7477" s="65">
        <f t="shared" si="1055"/>
        <v>0.10684927590076122</v>
      </c>
      <c r="N7477" s="65">
        <f t="shared" si="1056"/>
        <v>5.7675576667679546E-3</v>
      </c>
      <c r="O7477" s="65">
        <f t="shared" si="1057"/>
        <v>0.11590459800270915</v>
      </c>
      <c r="P7477" s="65">
        <f t="shared" si="1058"/>
        <v>0.19520163743547403</v>
      </c>
      <c r="Q7477" s="65">
        <f t="shared" si="1059"/>
        <v>7.8959385484837635E-2</v>
      </c>
      <c r="R7477" s="65">
        <f t="shared" si="1060"/>
        <v>0.12438207943904676</v>
      </c>
      <c r="S7477" s="65">
        <f t="shared" si="1061"/>
        <v>0.17474206982825741</v>
      </c>
      <c r="T7477" s="66">
        <f>(L7477*'Football Field'!$F$4)+(M7477*'Football Field'!$F$5)+(N7477*'Football Field'!$F$6)+(O7477*'Football Field'!$F$7)+(P7477*'Football Field'!$F$8)+(Q7477*'Football Field'!$F$9)+(R7477*'Football Field'!$F$10)+(S7477*'Football Field'!$F$11)</f>
        <v>142279844.82302633</v>
      </c>
    </row>
    <row r="7478" spans="2:20" x14ac:dyDescent="0.3">
      <c r="B7478" s="62">
        <f t="shared" si="1053"/>
        <v>7451</v>
      </c>
      <c r="C7478" s="62">
        <v>0.46241330485032206</v>
      </c>
      <c r="D7478" s="62">
        <v>0.20741174643186955</v>
      </c>
      <c r="E7478" s="62">
        <v>0.32095560912478971</v>
      </c>
      <c r="F7478" s="62">
        <v>0.68822118633368079</v>
      </c>
      <c r="G7478" s="62">
        <v>0.6696034659358413</v>
      </c>
      <c r="H7478" s="62">
        <v>0.98120572045294407</v>
      </c>
      <c r="I7478" s="62">
        <v>0.689779968573627</v>
      </c>
      <c r="J7478" s="62">
        <v>0.76186311966575937</v>
      </c>
      <c r="K7478" s="62"/>
      <c r="L7478" s="65">
        <f t="shared" si="1054"/>
        <v>9.6709765086680888E-2</v>
      </c>
      <c r="M7478" s="65">
        <f t="shared" si="1055"/>
        <v>4.3378382635718311E-2</v>
      </c>
      <c r="N7478" s="65">
        <f t="shared" si="1056"/>
        <v>6.7125104827505194E-2</v>
      </c>
      <c r="O7478" s="65">
        <f t="shared" si="1057"/>
        <v>0.14393554112711157</v>
      </c>
      <c r="P7478" s="65">
        <f t="shared" si="1058"/>
        <v>0.14004180505326011</v>
      </c>
      <c r="Q7478" s="65">
        <f t="shared" si="1059"/>
        <v>0.2052107362209814</v>
      </c>
      <c r="R7478" s="65">
        <f t="shared" si="1060"/>
        <v>0.1442615470241419</v>
      </c>
      <c r="S7478" s="65">
        <f t="shared" si="1061"/>
        <v>0.15933711802460074</v>
      </c>
      <c r="T7478" s="66">
        <f>(L7478*'Football Field'!$F$4)+(M7478*'Football Field'!$F$5)+(N7478*'Football Field'!$F$6)+(O7478*'Football Field'!$F$7)+(P7478*'Football Field'!$F$8)+(Q7478*'Football Field'!$F$9)+(R7478*'Football Field'!$F$10)+(S7478*'Football Field'!$F$11)</f>
        <v>142891672.24192023</v>
      </c>
    </row>
    <row r="7479" spans="2:20" x14ac:dyDescent="0.3">
      <c r="B7479" s="62">
        <f t="shared" si="1053"/>
        <v>7452</v>
      </c>
      <c r="C7479" s="62">
        <v>0.12302047021945328</v>
      </c>
      <c r="D7479" s="62">
        <v>0.26535201493516403</v>
      </c>
      <c r="E7479" s="62">
        <v>0.74300294423772328</v>
      </c>
      <c r="F7479" s="62">
        <v>0.37695979241987077</v>
      </c>
      <c r="G7479" s="62">
        <v>0.8028690621471688</v>
      </c>
      <c r="H7479" s="62">
        <v>0.15457192349936955</v>
      </c>
      <c r="I7479" s="62">
        <v>0.70314044000497933</v>
      </c>
      <c r="J7479" s="62">
        <v>0.30024306175612292</v>
      </c>
      <c r="K7479" s="62"/>
      <c r="L7479" s="65">
        <f t="shared" si="1054"/>
        <v>3.546117230997077E-2</v>
      </c>
      <c r="M7479" s="65">
        <f t="shared" si="1055"/>
        <v>7.648884374793935E-2</v>
      </c>
      <c r="N7479" s="65">
        <f t="shared" si="1056"/>
        <v>0.21417374998996816</v>
      </c>
      <c r="O7479" s="65">
        <f t="shared" si="1057"/>
        <v>0.10866025897223446</v>
      </c>
      <c r="P7479" s="65">
        <f t="shared" si="1058"/>
        <v>0.2314304123887449</v>
      </c>
      <c r="Q7479" s="65">
        <f t="shared" si="1059"/>
        <v>4.4556012537724822E-2</v>
      </c>
      <c r="R7479" s="65">
        <f t="shared" si="1060"/>
        <v>0.20268321407523268</v>
      </c>
      <c r="S7479" s="65">
        <f t="shared" si="1061"/>
        <v>8.6546335978184702E-2</v>
      </c>
      <c r="T7479" s="66">
        <f>(L7479*'Football Field'!$F$4)+(M7479*'Football Field'!$F$5)+(N7479*'Football Field'!$F$6)+(O7479*'Football Field'!$F$7)+(P7479*'Football Field'!$F$8)+(Q7479*'Football Field'!$F$9)+(R7479*'Football Field'!$F$10)+(S7479*'Football Field'!$F$11)</f>
        <v>161717795.34207606</v>
      </c>
    </row>
    <row r="7480" spans="2:20" x14ac:dyDescent="0.3">
      <c r="B7480" s="62">
        <f t="shared" si="1053"/>
        <v>7453</v>
      </c>
      <c r="C7480" s="62">
        <v>8.8299371767631252E-2</v>
      </c>
      <c r="D7480" s="62">
        <v>0.58503450182044148</v>
      </c>
      <c r="E7480" s="62">
        <v>0.39896233802765335</v>
      </c>
      <c r="F7480" s="62">
        <v>0.57241691424906649</v>
      </c>
      <c r="G7480" s="62">
        <v>0.44107055558635055</v>
      </c>
      <c r="H7480" s="62">
        <v>0.16120795678126609</v>
      </c>
      <c r="I7480" s="62">
        <v>0.71708115033848396</v>
      </c>
      <c r="J7480" s="62">
        <v>0.60929710030448136</v>
      </c>
      <c r="K7480" s="62"/>
      <c r="L7480" s="65">
        <f t="shared" si="1054"/>
        <v>2.4710392294546701E-2</v>
      </c>
      <c r="M7480" s="65">
        <f t="shared" si="1055"/>
        <v>0.16372066704926702</v>
      </c>
      <c r="N7480" s="65">
        <f t="shared" si="1056"/>
        <v>0.11164876585256514</v>
      </c>
      <c r="O7480" s="65">
        <f t="shared" si="1057"/>
        <v>0.16018966187382855</v>
      </c>
      <c r="P7480" s="65">
        <f t="shared" si="1058"/>
        <v>0.12343266141003</v>
      </c>
      <c r="Q7480" s="65">
        <f t="shared" si="1059"/>
        <v>4.5113705492157187E-2</v>
      </c>
      <c r="R7480" s="65">
        <f t="shared" si="1060"/>
        <v>0.20067364214684383</v>
      </c>
      <c r="S7480" s="65">
        <f t="shared" si="1061"/>
        <v>0.17051050388076167</v>
      </c>
      <c r="T7480" s="66">
        <f>(L7480*'Football Field'!$F$4)+(M7480*'Football Field'!$F$5)+(N7480*'Football Field'!$F$6)+(O7480*'Football Field'!$F$7)+(P7480*'Football Field'!$F$8)+(Q7480*'Football Field'!$F$9)+(R7480*'Football Field'!$F$10)+(S7480*'Football Field'!$F$11)</f>
        <v>150690820.87387875</v>
      </c>
    </row>
    <row r="7481" spans="2:20" x14ac:dyDescent="0.3">
      <c r="B7481" s="62">
        <f t="shared" si="1053"/>
        <v>7454</v>
      </c>
      <c r="C7481" s="62">
        <v>0.81026792933878888</v>
      </c>
      <c r="D7481" s="62">
        <v>0.15582157887092141</v>
      </c>
      <c r="E7481" s="62">
        <v>0.13122938318957911</v>
      </c>
      <c r="F7481" s="62">
        <v>0.67890156223048026</v>
      </c>
      <c r="G7481" s="62">
        <v>0.82377869838036799</v>
      </c>
      <c r="H7481" s="62">
        <v>6.95942464751238E-2</v>
      </c>
      <c r="I7481" s="62">
        <v>0.51140255362638187</v>
      </c>
      <c r="J7481" s="62">
        <v>0.34811083613438487</v>
      </c>
      <c r="K7481" s="62"/>
      <c r="L7481" s="65">
        <f t="shared" si="1054"/>
        <v>0.2295957526809477</v>
      </c>
      <c r="M7481" s="65">
        <f t="shared" si="1055"/>
        <v>4.4153262630050642E-2</v>
      </c>
      <c r="N7481" s="65">
        <f t="shared" si="1056"/>
        <v>3.7184871715032548E-2</v>
      </c>
      <c r="O7481" s="65">
        <f t="shared" si="1057"/>
        <v>0.19237206550156433</v>
      </c>
      <c r="P7481" s="65">
        <f t="shared" si="1058"/>
        <v>0.23342413471987547</v>
      </c>
      <c r="Q7481" s="65">
        <f t="shared" si="1059"/>
        <v>1.9720073846139479E-2</v>
      </c>
      <c r="R7481" s="65">
        <f t="shared" si="1060"/>
        <v>0.14490991185918456</v>
      </c>
      <c r="S7481" s="65">
        <f t="shared" si="1061"/>
        <v>9.8639927047205186E-2</v>
      </c>
      <c r="T7481" s="66">
        <f>(L7481*'Football Field'!$F$4)+(M7481*'Football Field'!$F$5)+(N7481*'Football Field'!$F$6)+(O7481*'Football Field'!$F$7)+(P7481*'Football Field'!$F$8)+(Q7481*'Football Field'!$F$9)+(R7481*'Football Field'!$F$10)+(S7481*'Football Field'!$F$11)</f>
        <v>149089079.46695805</v>
      </c>
    </row>
    <row r="7482" spans="2:20" x14ac:dyDescent="0.3">
      <c r="B7482" s="62">
        <f t="shared" si="1053"/>
        <v>7455</v>
      </c>
      <c r="C7482" s="62">
        <v>0.27703516817453677</v>
      </c>
      <c r="D7482" s="62">
        <v>0.6648876360543271</v>
      </c>
      <c r="E7482" s="62">
        <v>0.72420133854985602</v>
      </c>
      <c r="F7482" s="62">
        <v>0.2065031126416742</v>
      </c>
      <c r="G7482" s="62">
        <v>0.92326859748665902</v>
      </c>
      <c r="H7482" s="62">
        <v>0.75313518829321602</v>
      </c>
      <c r="I7482" s="62">
        <v>0.62673811437733884</v>
      </c>
      <c r="J7482" s="62">
        <v>0.12784914030526651</v>
      </c>
      <c r="K7482" s="62"/>
      <c r="L7482" s="65">
        <f t="shared" si="1054"/>
        <v>6.437261604719148E-2</v>
      </c>
      <c r="M7482" s="65">
        <f t="shared" si="1055"/>
        <v>0.15449502961041003</v>
      </c>
      <c r="N7482" s="65">
        <f t="shared" si="1056"/>
        <v>0.1682773166111583</v>
      </c>
      <c r="O7482" s="65">
        <f t="shared" si="1057"/>
        <v>4.7983603201805489E-2</v>
      </c>
      <c r="P7482" s="65">
        <f t="shared" si="1058"/>
        <v>0.21453310540340409</v>
      </c>
      <c r="Q7482" s="65">
        <f t="shared" si="1059"/>
        <v>0.17500046159152052</v>
      </c>
      <c r="R7482" s="65">
        <f t="shared" si="1060"/>
        <v>0.14563050700312291</v>
      </c>
      <c r="S7482" s="65">
        <f t="shared" si="1061"/>
        <v>2.9707360531387141E-2</v>
      </c>
      <c r="T7482" s="66">
        <f>(L7482*'Football Field'!$F$4)+(M7482*'Football Field'!$F$5)+(N7482*'Football Field'!$F$6)+(O7482*'Football Field'!$F$7)+(P7482*'Football Field'!$F$8)+(Q7482*'Football Field'!$F$9)+(R7482*'Football Field'!$F$10)+(S7482*'Football Field'!$F$11)</f>
        <v>149950938.04891479</v>
      </c>
    </row>
    <row r="7483" spans="2:20" x14ac:dyDescent="0.3">
      <c r="B7483" s="62">
        <f t="shared" si="1053"/>
        <v>7456</v>
      </c>
      <c r="C7483" s="62">
        <v>0.26129535485279531</v>
      </c>
      <c r="D7483" s="62">
        <v>0.69051719437276127</v>
      </c>
      <c r="E7483" s="62">
        <v>0.61997640411604726</v>
      </c>
      <c r="F7483" s="62">
        <v>0.87980251532388487</v>
      </c>
      <c r="G7483" s="62">
        <v>0.72014374093279432</v>
      </c>
      <c r="H7483" s="62">
        <v>0.22242917896253944</v>
      </c>
      <c r="I7483" s="62">
        <v>0.80186098060120248</v>
      </c>
      <c r="J7483" s="62">
        <v>0.38231628778171856</v>
      </c>
      <c r="K7483" s="62"/>
      <c r="L7483" s="65">
        <f t="shared" si="1054"/>
        <v>5.7072052378725736E-2</v>
      </c>
      <c r="M7483" s="65">
        <f t="shared" si="1055"/>
        <v>0.15082255674944836</v>
      </c>
      <c r="N7483" s="65">
        <f t="shared" si="1056"/>
        <v>0.1354150586764882</v>
      </c>
      <c r="O7483" s="65">
        <f t="shared" si="1057"/>
        <v>0.19216619930265186</v>
      </c>
      <c r="P7483" s="65">
        <f t="shared" si="1058"/>
        <v>0.15729357808860508</v>
      </c>
      <c r="Q7483" s="65">
        <f t="shared" si="1059"/>
        <v>4.8582913995767904E-2</v>
      </c>
      <c r="R7483" s="65">
        <f t="shared" si="1060"/>
        <v>0.17514223286177424</v>
      </c>
      <c r="S7483" s="65">
        <f t="shared" si="1061"/>
        <v>8.3505407946538546E-2</v>
      </c>
      <c r="T7483" s="66">
        <f>(L7483*'Football Field'!$F$4)+(M7483*'Football Field'!$F$5)+(N7483*'Football Field'!$F$6)+(O7483*'Football Field'!$F$7)+(P7483*'Football Field'!$F$8)+(Q7483*'Football Field'!$F$9)+(R7483*'Football Field'!$F$10)+(S7483*'Football Field'!$F$11)</f>
        <v>149983980.5218361</v>
      </c>
    </row>
    <row r="7484" spans="2:20" x14ac:dyDescent="0.3">
      <c r="B7484" s="62">
        <f t="shared" si="1053"/>
        <v>7457</v>
      </c>
      <c r="C7484" s="62">
        <v>0.78269554747348924</v>
      </c>
      <c r="D7484" s="62">
        <v>0.61722972179854718</v>
      </c>
      <c r="E7484" s="62">
        <v>0.38542030384016379</v>
      </c>
      <c r="F7484" s="62">
        <v>0.8607621616100728</v>
      </c>
      <c r="G7484" s="62">
        <v>0.77583683439132678</v>
      </c>
      <c r="H7484" s="62">
        <v>0.33832553803049747</v>
      </c>
      <c r="I7484" s="62">
        <v>0.87609156324883353</v>
      </c>
      <c r="J7484" s="62">
        <v>0.81956187654581314</v>
      </c>
      <c r="K7484" s="62"/>
      <c r="L7484" s="65">
        <f t="shared" si="1054"/>
        <v>0.14345793901614523</v>
      </c>
      <c r="M7484" s="65">
        <f t="shared" si="1055"/>
        <v>0.11313019995393221</v>
      </c>
      <c r="N7484" s="65">
        <f t="shared" si="1056"/>
        <v>7.0642541180112151E-2</v>
      </c>
      <c r="O7484" s="65">
        <f t="shared" si="1057"/>
        <v>0.15776653653679523</v>
      </c>
      <c r="P7484" s="65">
        <f t="shared" si="1058"/>
        <v>0.14220082589438773</v>
      </c>
      <c r="Q7484" s="65">
        <f t="shared" si="1059"/>
        <v>6.2010681623339101E-2</v>
      </c>
      <c r="R7484" s="65">
        <f t="shared" si="1060"/>
        <v>0.16057621697070854</v>
      </c>
      <c r="S7484" s="65">
        <f t="shared" si="1061"/>
        <v>0.15021505882457972</v>
      </c>
      <c r="T7484" s="66">
        <f>(L7484*'Football Field'!$F$4)+(M7484*'Football Field'!$F$5)+(N7484*'Football Field'!$F$6)+(O7484*'Football Field'!$F$7)+(P7484*'Football Field'!$F$8)+(Q7484*'Football Field'!$F$9)+(R7484*'Football Field'!$F$10)+(S7484*'Football Field'!$F$11)</f>
        <v>145006893.95792702</v>
      </c>
    </row>
    <row r="7485" spans="2:20" x14ac:dyDescent="0.3">
      <c r="B7485" s="62">
        <f t="shared" si="1053"/>
        <v>7458</v>
      </c>
      <c r="C7485" s="62">
        <v>8.8426115822453966E-2</v>
      </c>
      <c r="D7485" s="62">
        <v>0.2387161627013713</v>
      </c>
      <c r="E7485" s="62">
        <v>0.78380036052670998</v>
      </c>
      <c r="F7485" s="62">
        <v>0.66267481178168608</v>
      </c>
      <c r="G7485" s="62">
        <v>0.63085008060196746</v>
      </c>
      <c r="H7485" s="62">
        <v>0.14031775073247765</v>
      </c>
      <c r="I7485" s="62">
        <v>0.98116608487625534</v>
      </c>
      <c r="J7485" s="62">
        <v>0.37853859279240776</v>
      </c>
      <c r="K7485" s="62"/>
      <c r="L7485" s="65">
        <f t="shared" si="1054"/>
        <v>2.2647289846324335E-2</v>
      </c>
      <c r="M7485" s="65">
        <f t="shared" si="1055"/>
        <v>6.1138885016223499E-2</v>
      </c>
      <c r="N7485" s="65">
        <f t="shared" si="1056"/>
        <v>0.20074334127875859</v>
      </c>
      <c r="O7485" s="65">
        <f t="shared" si="1057"/>
        <v>0.16972122315551663</v>
      </c>
      <c r="P7485" s="65">
        <f t="shared" si="1058"/>
        <v>0.16157041946358938</v>
      </c>
      <c r="Q7485" s="65">
        <f t="shared" si="1059"/>
        <v>3.5937536573508184E-2</v>
      </c>
      <c r="R7485" s="65">
        <f t="shared" si="1060"/>
        <v>0.2512917423195617</v>
      </c>
      <c r="S7485" s="65">
        <f t="shared" si="1061"/>
        <v>9.6949562346517734E-2</v>
      </c>
      <c r="T7485" s="66">
        <f>(L7485*'Football Field'!$F$4)+(M7485*'Football Field'!$F$5)+(N7485*'Football Field'!$F$6)+(O7485*'Football Field'!$F$7)+(P7485*'Football Field'!$F$8)+(Q7485*'Football Field'!$F$9)+(R7485*'Football Field'!$F$10)+(S7485*'Football Field'!$F$11)</f>
        <v>163010949.30663821</v>
      </c>
    </row>
    <row r="7486" spans="2:20" x14ac:dyDescent="0.3">
      <c r="B7486" s="62">
        <f t="shared" si="1053"/>
        <v>7459</v>
      </c>
      <c r="C7486" s="62">
        <v>0.87122555766254672</v>
      </c>
      <c r="D7486" s="62">
        <v>0.25855577228415594</v>
      </c>
      <c r="E7486" s="62">
        <v>0.18303166804668747</v>
      </c>
      <c r="F7486" s="62">
        <v>0.10886235723425841</v>
      </c>
      <c r="G7486" s="62">
        <v>0.37244236529365515</v>
      </c>
      <c r="H7486" s="62">
        <v>0.53790504683362617</v>
      </c>
      <c r="I7486" s="62">
        <v>0.25894837491744249</v>
      </c>
      <c r="J7486" s="62">
        <v>0.60381052333443241</v>
      </c>
      <c r="K7486" s="62"/>
      <c r="L7486" s="65">
        <f t="shared" si="1054"/>
        <v>0.27270269109205914</v>
      </c>
      <c r="M7486" s="65">
        <f t="shared" si="1055"/>
        <v>8.0930654844936584E-2</v>
      </c>
      <c r="N7486" s="65">
        <f t="shared" si="1056"/>
        <v>5.7290822098142694E-2</v>
      </c>
      <c r="O7486" s="65">
        <f t="shared" si="1057"/>
        <v>3.4075053831129798E-2</v>
      </c>
      <c r="P7486" s="65">
        <f t="shared" si="1058"/>
        <v>0.11657834690337589</v>
      </c>
      <c r="Q7486" s="65">
        <f t="shared" si="1059"/>
        <v>0.16836989288639181</v>
      </c>
      <c r="R7486" s="65">
        <f t="shared" si="1060"/>
        <v>8.1053543566101185E-2</v>
      </c>
      <c r="S7486" s="65">
        <f t="shared" si="1061"/>
        <v>0.18899899477786281</v>
      </c>
      <c r="T7486" s="66">
        <f>(L7486*'Football Field'!$F$4)+(M7486*'Football Field'!$F$5)+(N7486*'Football Field'!$F$6)+(O7486*'Football Field'!$F$7)+(P7486*'Football Field'!$F$8)+(Q7486*'Football Field'!$F$9)+(R7486*'Football Field'!$F$10)+(S7486*'Football Field'!$F$11)</f>
        <v>130420500.93715224</v>
      </c>
    </row>
    <row r="7487" spans="2:20" x14ac:dyDescent="0.3">
      <c r="B7487" s="62">
        <f t="shared" si="1053"/>
        <v>7460</v>
      </c>
      <c r="C7487" s="62">
        <v>0.78035492590874378</v>
      </c>
      <c r="D7487" s="62">
        <v>0.48937408473868815</v>
      </c>
      <c r="E7487" s="62">
        <v>0.50458149737316538</v>
      </c>
      <c r="F7487" s="62">
        <v>0.31103409692955242</v>
      </c>
      <c r="G7487" s="62">
        <v>0.92456319585340696</v>
      </c>
      <c r="H7487" s="62">
        <v>0.9201323570494685</v>
      </c>
      <c r="I7487" s="62">
        <v>0.66929984120437669</v>
      </c>
      <c r="J7487" s="62">
        <v>0.14089637453205128</v>
      </c>
      <c r="K7487" s="62"/>
      <c r="L7487" s="65">
        <f t="shared" si="1054"/>
        <v>0.1646236314831353</v>
      </c>
      <c r="M7487" s="65">
        <f t="shared" si="1055"/>
        <v>0.10323832951986718</v>
      </c>
      <c r="N7487" s="65">
        <f t="shared" si="1056"/>
        <v>0.10644648443788061</v>
      </c>
      <c r="O7487" s="65">
        <f t="shared" si="1057"/>
        <v>6.5615735675651085E-2</v>
      </c>
      <c r="P7487" s="65">
        <f t="shared" si="1058"/>
        <v>0.19504580003745661</v>
      </c>
      <c r="Q7487" s="65">
        <f t="shared" si="1059"/>
        <v>0.1941110705314292</v>
      </c>
      <c r="R7487" s="65">
        <f t="shared" si="1060"/>
        <v>0.14119545703109362</v>
      </c>
      <c r="S7487" s="65">
        <f t="shared" si="1061"/>
        <v>2.9723491283486399E-2</v>
      </c>
      <c r="T7487" s="66">
        <f>(L7487*'Football Field'!$F$4)+(M7487*'Football Field'!$F$5)+(N7487*'Football Field'!$F$6)+(O7487*'Football Field'!$F$7)+(P7487*'Football Field'!$F$8)+(Q7487*'Football Field'!$F$9)+(R7487*'Football Field'!$F$10)+(S7487*'Football Field'!$F$11)</f>
        <v>145926484.48166561</v>
      </c>
    </row>
    <row r="7488" spans="2:20" x14ac:dyDescent="0.3">
      <c r="B7488" s="62">
        <f t="shared" si="1053"/>
        <v>7461</v>
      </c>
      <c r="C7488" s="62">
        <v>0.20759843274964729</v>
      </c>
      <c r="D7488" s="62">
        <v>0.68086237467530053</v>
      </c>
      <c r="E7488" s="62">
        <v>0.58655145962403721</v>
      </c>
      <c r="F7488" s="62">
        <v>7.4510850713049415E-2</v>
      </c>
      <c r="G7488" s="62">
        <v>0.13622035331735471</v>
      </c>
      <c r="H7488" s="62">
        <v>0.90251288966162013</v>
      </c>
      <c r="I7488" s="62">
        <v>0.47680021154096719</v>
      </c>
      <c r="J7488" s="62">
        <v>0.84346832980357267</v>
      </c>
      <c r="K7488" s="62"/>
      <c r="L7488" s="65">
        <f t="shared" si="1054"/>
        <v>5.3114266366545308E-2</v>
      </c>
      <c r="M7488" s="65">
        <f t="shared" si="1055"/>
        <v>0.17419931860022159</v>
      </c>
      <c r="N7488" s="65">
        <f t="shared" si="1056"/>
        <v>0.15006977678741648</v>
      </c>
      <c r="O7488" s="65">
        <f t="shared" si="1057"/>
        <v>1.9063675575737328E-2</v>
      </c>
      <c r="P7488" s="65">
        <f t="shared" si="1058"/>
        <v>3.485211345197492E-2</v>
      </c>
      <c r="Q7488" s="65">
        <f t="shared" si="1059"/>
        <v>0.23090882424211967</v>
      </c>
      <c r="R7488" s="65">
        <f t="shared" si="1060"/>
        <v>0.12198981034675037</v>
      </c>
      <c r="S7488" s="65">
        <f t="shared" si="1061"/>
        <v>0.2158022146292343</v>
      </c>
      <c r="T7488" s="66">
        <f>(L7488*'Football Field'!$F$4)+(M7488*'Football Field'!$F$5)+(N7488*'Football Field'!$F$6)+(O7488*'Football Field'!$F$7)+(P7488*'Football Field'!$F$8)+(Q7488*'Football Field'!$F$9)+(R7488*'Football Field'!$F$10)+(S7488*'Football Field'!$F$11)</f>
        <v>132688066.89662854</v>
      </c>
    </row>
    <row r="7489" spans="2:20" x14ac:dyDescent="0.3">
      <c r="B7489" s="62">
        <f t="shared" si="1053"/>
        <v>7462</v>
      </c>
      <c r="C7489" s="62">
        <v>0.12091892872585219</v>
      </c>
      <c r="D7489" s="62">
        <v>0.85671087265480206</v>
      </c>
      <c r="E7489" s="62">
        <v>0.82992872880767665</v>
      </c>
      <c r="F7489" s="62">
        <v>0.87216460956928921</v>
      </c>
      <c r="G7489" s="62">
        <v>0.11606247773032308</v>
      </c>
      <c r="H7489" s="62">
        <v>0.4240805025069817</v>
      </c>
      <c r="I7489" s="62">
        <v>1.112028041367652E-2</v>
      </c>
      <c r="J7489" s="62">
        <v>0.38441375004187384</v>
      </c>
      <c r="K7489" s="62"/>
      <c r="L7489" s="65">
        <f t="shared" si="1054"/>
        <v>3.3445517423786639E-2</v>
      </c>
      <c r="M7489" s="65">
        <f t="shared" si="1055"/>
        <v>0.23696156359014833</v>
      </c>
      <c r="N7489" s="65">
        <f t="shared" si="1056"/>
        <v>0.22955376839940345</v>
      </c>
      <c r="O7489" s="65">
        <f t="shared" si="1057"/>
        <v>0.24123598309321817</v>
      </c>
      <c r="P7489" s="65">
        <f t="shared" si="1058"/>
        <v>3.2102249516104547E-2</v>
      </c>
      <c r="Q7489" s="65">
        <f t="shared" si="1059"/>
        <v>0.11729835837234828</v>
      </c>
      <c r="R7489" s="65">
        <f t="shared" si="1060"/>
        <v>3.0758090255350976E-3</v>
      </c>
      <c r="S7489" s="65">
        <f t="shared" si="1061"/>
        <v>0.10632675057945558</v>
      </c>
      <c r="T7489" s="66">
        <f>(L7489*'Football Field'!$F$4)+(M7489*'Football Field'!$F$5)+(N7489*'Football Field'!$F$6)+(O7489*'Football Field'!$F$7)+(P7489*'Football Field'!$F$8)+(Q7489*'Football Field'!$F$9)+(R7489*'Football Field'!$F$10)+(S7489*'Football Field'!$F$11)</f>
        <v>118663316.18804644</v>
      </c>
    </row>
    <row r="7490" spans="2:20" x14ac:dyDescent="0.3">
      <c r="B7490" s="62">
        <f t="shared" si="1053"/>
        <v>7463</v>
      </c>
      <c r="C7490" s="62">
        <v>2.0578458832439472E-2</v>
      </c>
      <c r="D7490" s="62">
        <v>0.67363247890806177</v>
      </c>
      <c r="E7490" s="62">
        <v>0.16987688780946408</v>
      </c>
      <c r="F7490" s="62">
        <v>0.62092934130387112</v>
      </c>
      <c r="G7490" s="62">
        <v>3.6835068986873831E-2</v>
      </c>
      <c r="H7490" s="62">
        <v>0.33767289213592255</v>
      </c>
      <c r="I7490" s="62">
        <v>0.61894447625497473</v>
      </c>
      <c r="J7490" s="62">
        <v>0.99184591065477057</v>
      </c>
      <c r="K7490" s="62"/>
      <c r="L7490" s="65">
        <f t="shared" si="1054"/>
        <v>5.9298524137547286E-3</v>
      </c>
      <c r="M7490" s="65">
        <f t="shared" si="1055"/>
        <v>0.19411274739095796</v>
      </c>
      <c r="N7490" s="65">
        <f t="shared" si="1056"/>
        <v>4.8951424468684376E-2</v>
      </c>
      <c r="O7490" s="65">
        <f t="shared" si="1057"/>
        <v>0.17892590418372981</v>
      </c>
      <c r="P7490" s="65">
        <f t="shared" si="1058"/>
        <v>1.0614328532626189E-2</v>
      </c>
      <c r="Q7490" s="65">
        <f t="shared" si="1059"/>
        <v>9.7303225221865255E-2</v>
      </c>
      <c r="R7490" s="65">
        <f t="shared" si="1060"/>
        <v>0.17835394897090204</v>
      </c>
      <c r="S7490" s="65">
        <f t="shared" si="1061"/>
        <v>0.28580856881747957</v>
      </c>
      <c r="T7490" s="66">
        <f>(L7490*'Football Field'!$F$4)+(M7490*'Football Field'!$F$5)+(N7490*'Football Field'!$F$6)+(O7490*'Football Field'!$F$7)+(P7490*'Football Field'!$F$8)+(Q7490*'Football Field'!$F$9)+(R7490*'Football Field'!$F$10)+(S7490*'Football Field'!$F$11)</f>
        <v>137721162.07478905</v>
      </c>
    </row>
    <row r="7491" spans="2:20" x14ac:dyDescent="0.3">
      <c r="B7491" s="62">
        <f t="shared" si="1053"/>
        <v>7464</v>
      </c>
      <c r="C7491" s="62">
        <v>0.58923734449838217</v>
      </c>
      <c r="D7491" s="62">
        <v>0.53919626894670036</v>
      </c>
      <c r="E7491" s="62">
        <v>0.57157201621145315</v>
      </c>
      <c r="F7491" s="62">
        <v>7.5642403533086378E-2</v>
      </c>
      <c r="G7491" s="62">
        <v>0.17654359138775322</v>
      </c>
      <c r="H7491" s="62">
        <v>0.89314381628625972</v>
      </c>
      <c r="I7491" s="62">
        <v>0.89461452834113198</v>
      </c>
      <c r="J7491" s="62">
        <v>0.37354540152996418</v>
      </c>
      <c r="K7491" s="62"/>
      <c r="L7491" s="65">
        <f t="shared" si="1054"/>
        <v>0.14324492709788456</v>
      </c>
      <c r="M7491" s="65">
        <f t="shared" si="1055"/>
        <v>0.13107982879542951</v>
      </c>
      <c r="N7491" s="65">
        <f t="shared" si="1056"/>
        <v>0.13895044595841174</v>
      </c>
      <c r="O7491" s="65">
        <f t="shared" si="1057"/>
        <v>1.8388838862258283E-2</v>
      </c>
      <c r="P7491" s="65">
        <f t="shared" si="1058"/>
        <v>4.2918145148227047E-2</v>
      </c>
      <c r="Q7491" s="65">
        <f t="shared" si="1059"/>
        <v>0.2171252756574103</v>
      </c>
      <c r="R7491" s="65">
        <f t="shared" si="1060"/>
        <v>0.21748280907420606</v>
      </c>
      <c r="S7491" s="65">
        <f t="shared" si="1061"/>
        <v>9.0809729406172504E-2</v>
      </c>
      <c r="T7491" s="66">
        <f>(L7491*'Football Field'!$F$4)+(M7491*'Football Field'!$F$5)+(N7491*'Football Field'!$F$6)+(O7491*'Football Field'!$F$7)+(P7491*'Football Field'!$F$8)+(Q7491*'Football Field'!$F$9)+(R7491*'Football Field'!$F$10)+(S7491*'Football Field'!$F$11)</f>
        <v>145044628.82221985</v>
      </c>
    </row>
    <row r="7492" spans="2:20" x14ac:dyDescent="0.3">
      <c r="B7492" s="62">
        <f t="shared" si="1053"/>
        <v>7465</v>
      </c>
      <c r="C7492" s="62">
        <v>0.13600210400182111</v>
      </c>
      <c r="D7492" s="62">
        <v>3.0682076100442268E-3</v>
      </c>
      <c r="E7492" s="62">
        <v>0.13501950866600332</v>
      </c>
      <c r="F7492" s="62">
        <v>0.3702320951475474</v>
      </c>
      <c r="G7492" s="62">
        <v>0.49413911406744415</v>
      </c>
      <c r="H7492" s="62">
        <v>0.75734800152163007</v>
      </c>
      <c r="I7492" s="62">
        <v>0.77542366521586348</v>
      </c>
      <c r="J7492" s="62">
        <v>0.33263608275860068</v>
      </c>
      <c r="K7492" s="62"/>
      <c r="L7492" s="65">
        <f t="shared" si="1054"/>
        <v>4.527564750934189E-2</v>
      </c>
      <c r="M7492" s="65">
        <f t="shared" si="1055"/>
        <v>1.0214186556700814E-3</v>
      </c>
      <c r="N7492" s="65">
        <f t="shared" si="1056"/>
        <v>4.4948537569423498E-2</v>
      </c>
      <c r="O7492" s="65">
        <f t="shared" si="1057"/>
        <v>0.12325175378405195</v>
      </c>
      <c r="P7492" s="65">
        <f t="shared" si="1058"/>
        <v>0.16450089881548091</v>
      </c>
      <c r="Q7492" s="65">
        <f t="shared" si="1059"/>
        <v>0.25212419624286619</v>
      </c>
      <c r="R7492" s="65">
        <f t="shared" si="1060"/>
        <v>0.25814165739851541</v>
      </c>
      <c r="S7492" s="65">
        <f t="shared" si="1061"/>
        <v>0.11073589002465005</v>
      </c>
      <c r="T7492" s="66">
        <f>(L7492*'Football Field'!$F$4)+(M7492*'Football Field'!$F$5)+(N7492*'Football Field'!$F$6)+(O7492*'Football Field'!$F$7)+(P7492*'Football Field'!$F$8)+(Q7492*'Football Field'!$F$9)+(R7492*'Football Field'!$F$10)+(S7492*'Football Field'!$F$11)</f>
        <v>159982109.08663544</v>
      </c>
    </row>
    <row r="7493" spans="2:20" x14ac:dyDescent="0.3">
      <c r="B7493" s="62">
        <f t="shared" si="1053"/>
        <v>7466</v>
      </c>
      <c r="C7493" s="62">
        <v>0.13558814520090057</v>
      </c>
      <c r="D7493" s="62">
        <v>0.92401801918904425</v>
      </c>
      <c r="E7493" s="62">
        <v>0.57433200904305881</v>
      </c>
      <c r="F7493" s="62">
        <v>0.40248691831427541</v>
      </c>
      <c r="G7493" s="62">
        <v>0.4982295807416649</v>
      </c>
      <c r="H7493" s="62">
        <v>5.399900641790456E-2</v>
      </c>
      <c r="I7493" s="62">
        <v>0.92530897595418427</v>
      </c>
      <c r="J7493" s="62">
        <v>0.16486551589798393</v>
      </c>
      <c r="K7493" s="62"/>
      <c r="L7493" s="65">
        <f t="shared" si="1054"/>
        <v>3.6856340907307446E-2</v>
      </c>
      <c r="M7493" s="65">
        <f t="shared" si="1055"/>
        <v>0.25117183415457006</v>
      </c>
      <c r="N7493" s="65">
        <f t="shared" si="1056"/>
        <v>0.15611819372486824</v>
      </c>
      <c r="O7493" s="65">
        <f t="shared" si="1057"/>
        <v>0.1094062836403784</v>
      </c>
      <c r="P7493" s="65">
        <f t="shared" si="1058"/>
        <v>0.13543159876338287</v>
      </c>
      <c r="Q7493" s="65">
        <f t="shared" si="1059"/>
        <v>1.4678317092141726E-2</v>
      </c>
      <c r="R7493" s="65">
        <f t="shared" si="1060"/>
        <v>0.25152274936594121</v>
      </c>
      <c r="S7493" s="65">
        <f t="shared" si="1061"/>
        <v>4.4814682351409965E-2</v>
      </c>
      <c r="T7493" s="66">
        <f>(L7493*'Football Field'!$F$4)+(M7493*'Football Field'!$F$5)+(N7493*'Football Field'!$F$6)+(O7493*'Football Field'!$F$7)+(P7493*'Football Field'!$F$8)+(Q7493*'Football Field'!$F$9)+(R7493*'Football Field'!$F$10)+(S7493*'Football Field'!$F$11)</f>
        <v>158224279.92132115</v>
      </c>
    </row>
    <row r="7494" spans="2:20" x14ac:dyDescent="0.3">
      <c r="B7494" s="62">
        <f t="shared" si="1053"/>
        <v>7467</v>
      </c>
      <c r="C7494" s="62">
        <v>0.10458181178952763</v>
      </c>
      <c r="D7494" s="62">
        <v>4.1368568398467032E-2</v>
      </c>
      <c r="E7494" s="62">
        <v>6.6157442415319401E-2</v>
      </c>
      <c r="F7494" s="62">
        <v>0.11420265234149096</v>
      </c>
      <c r="G7494" s="62">
        <v>0.91592473695232923</v>
      </c>
      <c r="H7494" s="62">
        <v>9.6174782528771985E-2</v>
      </c>
      <c r="I7494" s="62">
        <v>7.2824178066912548E-2</v>
      </c>
      <c r="J7494" s="62">
        <v>0.78919809571024568</v>
      </c>
      <c r="K7494" s="62"/>
      <c r="L7494" s="65">
        <f t="shared" si="1054"/>
        <v>4.7527848641727162E-2</v>
      </c>
      <c r="M7494" s="65">
        <f t="shared" si="1055"/>
        <v>1.880020075884898E-2</v>
      </c>
      <c r="N7494" s="65">
        <f t="shared" si="1056"/>
        <v>3.0065657267126632E-2</v>
      </c>
      <c r="O7494" s="65">
        <f t="shared" si="1057"/>
        <v>5.1900098899545812E-2</v>
      </c>
      <c r="P7494" s="65">
        <f t="shared" si="1058"/>
        <v>0.41624763924240188</v>
      </c>
      <c r="Q7494" s="65">
        <f t="shared" si="1059"/>
        <v>4.3707222402855891E-2</v>
      </c>
      <c r="R7494" s="65">
        <f t="shared" si="1060"/>
        <v>3.3095396354273082E-2</v>
      </c>
      <c r="S7494" s="65">
        <f t="shared" si="1061"/>
        <v>0.35865593643322058</v>
      </c>
      <c r="T7494" s="66">
        <f>(L7494*'Football Field'!$F$4)+(M7494*'Football Field'!$F$5)+(N7494*'Football Field'!$F$6)+(O7494*'Football Field'!$F$7)+(P7494*'Football Field'!$F$8)+(Q7494*'Football Field'!$F$9)+(R7494*'Football Field'!$F$10)+(S7494*'Football Field'!$F$11)</f>
        <v>150343853.5572952</v>
      </c>
    </row>
    <row r="7495" spans="2:20" x14ac:dyDescent="0.3">
      <c r="B7495" s="62">
        <f t="shared" si="1053"/>
        <v>7468</v>
      </c>
      <c r="C7495" s="62">
        <v>0.67329957029085208</v>
      </c>
      <c r="D7495" s="62">
        <v>0.66124092680011148</v>
      </c>
      <c r="E7495" s="62">
        <v>0.74015676303268652</v>
      </c>
      <c r="F7495" s="62">
        <v>0.9318974566335918</v>
      </c>
      <c r="G7495" s="62">
        <v>0.32561086063202427</v>
      </c>
      <c r="H7495" s="62">
        <v>0.66976020611917852</v>
      </c>
      <c r="I7495" s="62">
        <v>0.82926781989488629</v>
      </c>
      <c r="J7495" s="62">
        <v>0.29812461461760154</v>
      </c>
      <c r="K7495" s="62"/>
      <c r="L7495" s="65">
        <f t="shared" si="1054"/>
        <v>0.13126390118852571</v>
      </c>
      <c r="M7495" s="65">
        <f t="shared" si="1055"/>
        <v>0.12891299431515216</v>
      </c>
      <c r="N7495" s="65">
        <f t="shared" si="1056"/>
        <v>0.14429812299564101</v>
      </c>
      <c r="O7495" s="65">
        <f t="shared" si="1057"/>
        <v>0.18167915302923551</v>
      </c>
      <c r="P7495" s="65">
        <f t="shared" si="1058"/>
        <v>6.3479844220678192E-2</v>
      </c>
      <c r="Q7495" s="65">
        <f t="shared" si="1059"/>
        <v>0.13057388032797465</v>
      </c>
      <c r="R7495" s="65">
        <f t="shared" si="1060"/>
        <v>0.16167087277730505</v>
      </c>
      <c r="S7495" s="65">
        <f t="shared" si="1061"/>
        <v>5.8121231145487701E-2</v>
      </c>
      <c r="T7495" s="66">
        <f>(L7495*'Football Field'!$F$4)+(M7495*'Football Field'!$F$5)+(N7495*'Football Field'!$F$6)+(O7495*'Football Field'!$F$7)+(P7495*'Football Field'!$F$8)+(Q7495*'Football Field'!$F$9)+(R7495*'Football Field'!$F$10)+(S7495*'Football Field'!$F$11)</f>
        <v>140096260.38036186</v>
      </c>
    </row>
    <row r="7496" spans="2:20" x14ac:dyDescent="0.3">
      <c r="B7496" s="62">
        <f t="shared" si="1053"/>
        <v>7469</v>
      </c>
      <c r="C7496" s="62">
        <v>0.30177382964332888</v>
      </c>
      <c r="D7496" s="62">
        <v>0.9799926378162207</v>
      </c>
      <c r="E7496" s="62">
        <v>0.35278506434259327</v>
      </c>
      <c r="F7496" s="62">
        <v>8.7197767580400209E-2</v>
      </c>
      <c r="G7496" s="62">
        <v>0.79084203069818038</v>
      </c>
      <c r="H7496" s="62">
        <v>6.4166046997437554E-2</v>
      </c>
      <c r="I7496" s="62">
        <v>0.90704200323384787</v>
      </c>
      <c r="J7496" s="62">
        <v>0.46442885812413082</v>
      </c>
      <c r="K7496" s="62"/>
      <c r="L7496" s="65">
        <f t="shared" si="1054"/>
        <v>7.6432721570032378E-2</v>
      </c>
      <c r="M7496" s="65">
        <f t="shared" si="1055"/>
        <v>0.2482107362173134</v>
      </c>
      <c r="N7496" s="65">
        <f t="shared" si="1056"/>
        <v>8.9352753447285119E-2</v>
      </c>
      <c r="O7496" s="65">
        <f t="shared" si="1057"/>
        <v>2.2085290493474234E-2</v>
      </c>
      <c r="P7496" s="65">
        <f t="shared" si="1058"/>
        <v>0.20030301769267175</v>
      </c>
      <c r="Q7496" s="65">
        <f t="shared" si="1059"/>
        <v>1.6251858586284057E-2</v>
      </c>
      <c r="R7496" s="65">
        <f t="shared" si="1060"/>
        <v>0.22973393341442683</v>
      </c>
      <c r="S7496" s="65">
        <f t="shared" si="1061"/>
        <v>0.11762968857851216</v>
      </c>
      <c r="T7496" s="66">
        <f>(L7496*'Football Field'!$F$4)+(M7496*'Football Field'!$F$5)+(N7496*'Football Field'!$F$6)+(O7496*'Football Field'!$F$7)+(P7496*'Football Field'!$F$8)+(Q7496*'Football Field'!$F$9)+(R7496*'Football Field'!$F$10)+(S7496*'Football Field'!$F$11)</f>
        <v>158533953.14857462</v>
      </c>
    </row>
    <row r="7497" spans="2:20" x14ac:dyDescent="0.3">
      <c r="B7497" s="62">
        <f t="shared" si="1053"/>
        <v>7470</v>
      </c>
      <c r="C7497" s="62">
        <v>0.50386116723921648</v>
      </c>
      <c r="D7497" s="62">
        <v>0.28877674363318362</v>
      </c>
      <c r="E7497" s="62">
        <v>0.35326428727049886</v>
      </c>
      <c r="F7497" s="62">
        <v>0.72551048481580338</v>
      </c>
      <c r="G7497" s="62">
        <v>0.62210300199755653</v>
      </c>
      <c r="H7497" s="62">
        <v>0.64404361923351838</v>
      </c>
      <c r="I7497" s="62">
        <v>0.38998242800015126</v>
      </c>
      <c r="J7497" s="62">
        <v>0.40165243758871372</v>
      </c>
      <c r="K7497" s="62"/>
      <c r="L7497" s="65">
        <f t="shared" si="1054"/>
        <v>0.12823524251223309</v>
      </c>
      <c r="M7497" s="65">
        <f t="shared" si="1055"/>
        <v>7.3495157316048956E-2</v>
      </c>
      <c r="N7497" s="65">
        <f t="shared" si="1056"/>
        <v>8.9907566795152979E-2</v>
      </c>
      <c r="O7497" s="65">
        <f t="shared" si="1057"/>
        <v>0.18464612677990316</v>
      </c>
      <c r="P7497" s="65">
        <f t="shared" si="1058"/>
        <v>0.15832839384280259</v>
      </c>
      <c r="Q7497" s="65">
        <f t="shared" si="1059"/>
        <v>0.16391239307723032</v>
      </c>
      <c r="R7497" s="65">
        <f t="shared" si="1060"/>
        <v>9.925252129296569E-2</v>
      </c>
      <c r="S7497" s="65">
        <f t="shared" si="1061"/>
        <v>0.10222259838366338</v>
      </c>
      <c r="T7497" s="66">
        <f>(L7497*'Football Field'!$F$4)+(M7497*'Football Field'!$F$5)+(N7497*'Football Field'!$F$6)+(O7497*'Football Field'!$F$7)+(P7497*'Football Field'!$F$8)+(Q7497*'Football Field'!$F$9)+(R7497*'Football Field'!$F$10)+(S7497*'Football Field'!$F$11)</f>
        <v>138339342.46808332</v>
      </c>
    </row>
    <row r="7498" spans="2:20" x14ac:dyDescent="0.3">
      <c r="B7498" s="62">
        <f t="shared" si="1053"/>
        <v>7471</v>
      </c>
      <c r="C7498" s="62">
        <v>0.69512925656059477</v>
      </c>
      <c r="D7498" s="62">
        <v>0.16892314998243863</v>
      </c>
      <c r="E7498" s="62">
        <v>0.61342180241269584</v>
      </c>
      <c r="F7498" s="62">
        <v>0.41867005552291003</v>
      </c>
      <c r="G7498" s="62">
        <v>0.82759751996574338</v>
      </c>
      <c r="H7498" s="62">
        <v>0.48116013696727433</v>
      </c>
      <c r="I7498" s="62">
        <v>0.79169032322058497</v>
      </c>
      <c r="J7498" s="62">
        <v>0.63077175293600951</v>
      </c>
      <c r="K7498" s="62"/>
      <c r="L7498" s="65">
        <f t="shared" si="1054"/>
        <v>0.15022143426060616</v>
      </c>
      <c r="M7498" s="65">
        <f t="shared" si="1055"/>
        <v>3.650526521605179E-2</v>
      </c>
      <c r="N7498" s="65">
        <f t="shared" si="1056"/>
        <v>0.1325639830225282</v>
      </c>
      <c r="O7498" s="65">
        <f t="shared" si="1057"/>
        <v>9.0477009317384019E-2</v>
      </c>
      <c r="P7498" s="65">
        <f t="shared" si="1058"/>
        <v>0.17884858861344347</v>
      </c>
      <c r="Q7498" s="65">
        <f t="shared" si="1059"/>
        <v>0.10398147567818983</v>
      </c>
      <c r="R7498" s="65">
        <f t="shared" si="1060"/>
        <v>0.17108883667604927</v>
      </c>
      <c r="S7498" s="65">
        <f t="shared" si="1061"/>
        <v>0.13631340721574733</v>
      </c>
      <c r="T7498" s="66">
        <f>(L7498*'Football Field'!$F$4)+(M7498*'Football Field'!$F$5)+(N7498*'Football Field'!$F$6)+(O7498*'Football Field'!$F$7)+(P7498*'Football Field'!$F$8)+(Q7498*'Football Field'!$F$9)+(R7498*'Football Field'!$F$10)+(S7498*'Football Field'!$F$11)</f>
        <v>150717223.00699556</v>
      </c>
    </row>
    <row r="7499" spans="2:20" x14ac:dyDescent="0.3">
      <c r="B7499" s="62">
        <f t="shared" si="1053"/>
        <v>7472</v>
      </c>
      <c r="C7499" s="62">
        <v>0.8412900179344448</v>
      </c>
      <c r="D7499" s="62">
        <v>0.89880434783138774</v>
      </c>
      <c r="E7499" s="62">
        <v>0.46524919562065803</v>
      </c>
      <c r="F7499" s="62">
        <v>0.78798479933142118</v>
      </c>
      <c r="G7499" s="62">
        <v>0.25094235500123796</v>
      </c>
      <c r="H7499" s="62">
        <v>0.98468138903463975</v>
      </c>
      <c r="I7499" s="62">
        <v>0.49866429773936205</v>
      </c>
      <c r="J7499" s="62">
        <v>0.19351849482012018</v>
      </c>
      <c r="K7499" s="62"/>
      <c r="L7499" s="65">
        <f t="shared" si="1054"/>
        <v>0.1709544719844508</v>
      </c>
      <c r="M7499" s="65">
        <f t="shared" si="1055"/>
        <v>0.18264168054448099</v>
      </c>
      <c r="N7499" s="65">
        <f t="shared" si="1056"/>
        <v>9.4541036839828174E-2</v>
      </c>
      <c r="O7499" s="65">
        <f t="shared" si="1057"/>
        <v>0.16012257655477544</v>
      </c>
      <c r="P7499" s="65">
        <f t="shared" si="1058"/>
        <v>5.0992781185137143E-2</v>
      </c>
      <c r="Q7499" s="65">
        <f t="shared" si="1059"/>
        <v>0.20009233836939394</v>
      </c>
      <c r="R7499" s="65">
        <f t="shared" si="1060"/>
        <v>0.1013311579838243</v>
      </c>
      <c r="S7499" s="65">
        <f t="shared" si="1061"/>
        <v>3.9323956538109328E-2</v>
      </c>
      <c r="T7499" s="66">
        <f>(L7499*'Football Field'!$F$4)+(M7499*'Football Field'!$F$5)+(N7499*'Football Field'!$F$6)+(O7499*'Football Field'!$F$7)+(P7499*'Football Field'!$F$8)+(Q7499*'Football Field'!$F$9)+(R7499*'Football Field'!$F$10)+(S7499*'Football Field'!$F$11)</f>
        <v>128732863.24927942</v>
      </c>
    </row>
    <row r="7500" spans="2:20" x14ac:dyDescent="0.3">
      <c r="B7500" s="62">
        <f t="shared" si="1053"/>
        <v>7473</v>
      </c>
      <c r="C7500" s="62">
        <v>0.12991895799752551</v>
      </c>
      <c r="D7500" s="62">
        <v>0.55577021566939211</v>
      </c>
      <c r="E7500" s="62">
        <v>0.40743389144412712</v>
      </c>
      <c r="F7500" s="62">
        <v>0.76182536194330686</v>
      </c>
      <c r="G7500" s="62">
        <v>0.51310176878793701</v>
      </c>
      <c r="H7500" s="62">
        <v>0.22835934981523409</v>
      </c>
      <c r="I7500" s="62">
        <v>0.52168060097778357</v>
      </c>
      <c r="J7500" s="62">
        <v>0.97875964806877458</v>
      </c>
      <c r="K7500" s="62"/>
      <c r="L7500" s="65">
        <f t="shared" si="1054"/>
        <v>3.1711916352283466E-2</v>
      </c>
      <c r="M7500" s="65">
        <f t="shared" si="1055"/>
        <v>0.13565794293650346</v>
      </c>
      <c r="N7500" s="65">
        <f t="shared" si="1056"/>
        <v>9.945053196014389E-2</v>
      </c>
      <c r="O7500" s="65">
        <f t="shared" si="1057"/>
        <v>0.18595394025138628</v>
      </c>
      <c r="P7500" s="65">
        <f t="shared" si="1058"/>
        <v>0.12524300242864989</v>
      </c>
      <c r="Q7500" s="65">
        <f t="shared" si="1059"/>
        <v>5.5740229995844576E-2</v>
      </c>
      <c r="R7500" s="65">
        <f t="shared" si="1060"/>
        <v>0.12733700943884985</v>
      </c>
      <c r="S7500" s="65">
        <f t="shared" si="1061"/>
        <v>0.23890542663633857</v>
      </c>
      <c r="T7500" s="66">
        <f>(L7500*'Football Field'!$F$4)+(M7500*'Football Field'!$F$5)+(N7500*'Football Field'!$F$6)+(O7500*'Football Field'!$F$7)+(P7500*'Football Field'!$F$8)+(Q7500*'Football Field'!$F$9)+(R7500*'Football Field'!$F$10)+(S7500*'Football Field'!$F$11)</f>
        <v>141109494.06967175</v>
      </c>
    </row>
    <row r="7501" spans="2:20" x14ac:dyDescent="0.3">
      <c r="B7501" s="62">
        <f t="shared" si="1053"/>
        <v>7474</v>
      </c>
      <c r="C7501" s="62">
        <v>0.69047174185668803</v>
      </c>
      <c r="D7501" s="62">
        <v>0.29804636766215875</v>
      </c>
      <c r="E7501" s="62">
        <v>0.60555183212007668</v>
      </c>
      <c r="F7501" s="62">
        <v>0.74129521712520563</v>
      </c>
      <c r="G7501" s="62">
        <v>0.72976028187663644</v>
      </c>
      <c r="H7501" s="62">
        <v>0.54045555690603586</v>
      </c>
      <c r="I7501" s="62">
        <v>0.84133517356064247</v>
      </c>
      <c r="J7501" s="62">
        <v>0.71999456095222891</v>
      </c>
      <c r="K7501" s="62"/>
      <c r="L7501" s="65">
        <f t="shared" si="1054"/>
        <v>0.13363337933679512</v>
      </c>
      <c r="M7501" s="65">
        <f t="shared" si="1055"/>
        <v>5.7683668853196784E-2</v>
      </c>
      <c r="N7501" s="65">
        <f t="shared" si="1056"/>
        <v>0.1171980441548459</v>
      </c>
      <c r="O7501" s="65">
        <f t="shared" si="1057"/>
        <v>0.14346971634822592</v>
      </c>
      <c r="P7501" s="65">
        <f t="shared" si="1058"/>
        <v>0.14123725369370449</v>
      </c>
      <c r="Q7501" s="65">
        <f t="shared" si="1059"/>
        <v>0.10459936022362736</v>
      </c>
      <c r="R7501" s="65">
        <f t="shared" si="1060"/>
        <v>0.16283137394658706</v>
      </c>
      <c r="S7501" s="65">
        <f t="shared" si="1061"/>
        <v>0.13934720344301735</v>
      </c>
      <c r="T7501" s="66">
        <f>(L7501*'Football Field'!$F$4)+(M7501*'Football Field'!$F$5)+(N7501*'Football Field'!$F$6)+(O7501*'Football Field'!$F$7)+(P7501*'Football Field'!$F$8)+(Q7501*'Football Field'!$F$9)+(R7501*'Football Field'!$F$10)+(S7501*'Football Field'!$F$11)</f>
        <v>146497438.47381875</v>
      </c>
    </row>
    <row r="7502" spans="2:20" x14ac:dyDescent="0.3">
      <c r="B7502" s="62">
        <f t="shared" si="1053"/>
        <v>7475</v>
      </c>
      <c r="C7502" s="62">
        <v>0.51140622064059427</v>
      </c>
      <c r="D7502" s="62">
        <v>0.71135095592598341</v>
      </c>
      <c r="E7502" s="62">
        <v>0.90153027438093958</v>
      </c>
      <c r="F7502" s="62">
        <v>0.96075670355795051</v>
      </c>
      <c r="G7502" s="62">
        <v>0.97070242114044636</v>
      </c>
      <c r="H7502" s="62">
        <v>0.1763828273183734</v>
      </c>
      <c r="I7502" s="62">
        <v>0.50339981688420343</v>
      </c>
      <c r="J7502" s="62">
        <v>0.97708981698903896</v>
      </c>
      <c r="K7502" s="62"/>
      <c r="L7502" s="65">
        <f t="shared" si="1054"/>
        <v>8.9522199422509621E-2</v>
      </c>
      <c r="M7502" s="65">
        <f t="shared" si="1055"/>
        <v>0.12452273665351624</v>
      </c>
      <c r="N7502" s="65">
        <f t="shared" si="1056"/>
        <v>0.15781382734739843</v>
      </c>
      <c r="O7502" s="65">
        <f t="shared" si="1057"/>
        <v>0.16818147637056843</v>
      </c>
      <c r="P7502" s="65">
        <f t="shared" si="1058"/>
        <v>0.16992248474489927</v>
      </c>
      <c r="Q7502" s="65">
        <f t="shared" si="1059"/>
        <v>3.0876000339070012E-2</v>
      </c>
      <c r="R7502" s="65">
        <f t="shared" si="1060"/>
        <v>8.8120669983077035E-2</v>
      </c>
      <c r="S7502" s="65">
        <f t="shared" si="1061"/>
        <v>0.17104060513896086</v>
      </c>
      <c r="T7502" s="66">
        <f>(L7502*'Football Field'!$F$4)+(M7502*'Football Field'!$F$5)+(N7502*'Football Field'!$F$6)+(O7502*'Football Field'!$F$7)+(P7502*'Football Field'!$F$8)+(Q7502*'Football Field'!$F$9)+(R7502*'Football Field'!$F$10)+(S7502*'Football Field'!$F$11)</f>
        <v>139962634.46412474</v>
      </c>
    </row>
    <row r="7503" spans="2:20" x14ac:dyDescent="0.3">
      <c r="B7503" s="62">
        <f t="shared" si="1053"/>
        <v>7476</v>
      </c>
      <c r="C7503" s="62">
        <v>0.81270956960630447</v>
      </c>
      <c r="D7503" s="62">
        <v>0.95715868574248297</v>
      </c>
      <c r="E7503" s="62">
        <v>0.72226361243253656</v>
      </c>
      <c r="F7503" s="62">
        <v>0.89882744052258456</v>
      </c>
      <c r="G7503" s="62">
        <v>7.2913526953180208E-2</v>
      </c>
      <c r="H7503" s="62">
        <v>0.74364943233110481</v>
      </c>
      <c r="I7503" s="62">
        <v>0.85432512116707759</v>
      </c>
      <c r="J7503" s="62">
        <v>0.1903603654159709</v>
      </c>
      <c r="K7503" s="62"/>
      <c r="L7503" s="65">
        <f t="shared" si="1054"/>
        <v>0.15473675217071528</v>
      </c>
      <c r="M7503" s="65">
        <f t="shared" si="1055"/>
        <v>0.1822393040302564</v>
      </c>
      <c r="N7503" s="65">
        <f t="shared" si="1056"/>
        <v>0.13751619247333149</v>
      </c>
      <c r="O7503" s="65">
        <f t="shared" si="1057"/>
        <v>0.17113326101937731</v>
      </c>
      <c r="P7503" s="65">
        <f t="shared" si="1058"/>
        <v>1.388245293520104E-2</v>
      </c>
      <c r="Q7503" s="65">
        <f t="shared" si="1059"/>
        <v>0.14158796969531665</v>
      </c>
      <c r="R7503" s="65">
        <f t="shared" si="1060"/>
        <v>0.16266019189522399</v>
      </c>
      <c r="S7503" s="65">
        <f t="shared" si="1061"/>
        <v>3.6243875780577979E-2</v>
      </c>
      <c r="T7503" s="66">
        <f>(L7503*'Football Field'!$F$4)+(M7503*'Football Field'!$F$5)+(N7503*'Football Field'!$F$6)+(O7503*'Football Field'!$F$7)+(P7503*'Football Field'!$F$8)+(Q7503*'Football Field'!$F$9)+(R7503*'Football Field'!$F$10)+(S7503*'Football Field'!$F$11)</f>
        <v>135461934.41641486</v>
      </c>
    </row>
    <row r="7504" spans="2:20" x14ac:dyDescent="0.3">
      <c r="B7504" s="62">
        <f t="shared" si="1053"/>
        <v>7477</v>
      </c>
      <c r="C7504" s="62">
        <v>0.91716888266074481</v>
      </c>
      <c r="D7504" s="62">
        <v>0.98372828692514402</v>
      </c>
      <c r="E7504" s="62">
        <v>0.18938932619894056</v>
      </c>
      <c r="F7504" s="62">
        <v>0.5680605992204022</v>
      </c>
      <c r="G7504" s="62">
        <v>0.12704737948032918</v>
      </c>
      <c r="H7504" s="62">
        <v>0.56128325730451722</v>
      </c>
      <c r="I7504" s="62">
        <v>1.6671334077582811E-2</v>
      </c>
      <c r="J7504" s="62">
        <v>0.11071258483781043</v>
      </c>
      <c r="K7504" s="62"/>
      <c r="L7504" s="65">
        <f t="shared" si="1054"/>
        <v>0.26400478024749413</v>
      </c>
      <c r="M7504" s="65">
        <f t="shared" si="1055"/>
        <v>0.28316373911366255</v>
      </c>
      <c r="N7504" s="65">
        <f t="shared" si="1056"/>
        <v>5.4515246199065462E-2</v>
      </c>
      <c r="O7504" s="65">
        <f t="shared" si="1057"/>
        <v>0.16351482971093709</v>
      </c>
      <c r="P7504" s="65">
        <f t="shared" si="1058"/>
        <v>3.6570271991151884E-2</v>
      </c>
      <c r="Q7504" s="65">
        <f t="shared" si="1059"/>
        <v>0.1615639887077244</v>
      </c>
      <c r="R7504" s="65">
        <f t="shared" si="1060"/>
        <v>4.7988020230433715E-3</v>
      </c>
      <c r="S7504" s="65">
        <f t="shared" si="1061"/>
        <v>3.1868342006920986E-2</v>
      </c>
      <c r="T7504" s="66">
        <f>(L7504*'Football Field'!$F$4)+(M7504*'Football Field'!$F$5)+(N7504*'Football Field'!$F$6)+(O7504*'Football Field'!$F$7)+(P7504*'Football Field'!$F$8)+(Q7504*'Football Field'!$F$9)+(R7504*'Football Field'!$F$10)+(S7504*'Football Field'!$F$11)</f>
        <v>112302160.34280708</v>
      </c>
    </row>
    <row r="7505" spans="2:20" x14ac:dyDescent="0.3">
      <c r="B7505" s="62">
        <f t="shared" si="1053"/>
        <v>7478</v>
      </c>
      <c r="C7505" s="62">
        <v>0.28949447740112988</v>
      </c>
      <c r="D7505" s="62">
        <v>0.8406588949165561</v>
      </c>
      <c r="E7505" s="62">
        <v>0.4408150796181044</v>
      </c>
      <c r="F7505" s="62">
        <v>0.74585735541249709</v>
      </c>
      <c r="G7505" s="62">
        <v>0.12683075784210018</v>
      </c>
      <c r="H7505" s="62">
        <v>0.27291772642710199</v>
      </c>
      <c r="I7505" s="62">
        <v>0.10136273429620057</v>
      </c>
      <c r="J7505" s="62">
        <v>0.22600029173176472</v>
      </c>
      <c r="K7505" s="62"/>
      <c r="L7505" s="65">
        <f t="shared" si="1054"/>
        <v>9.5105268995834477E-2</v>
      </c>
      <c r="M7505" s="65">
        <f t="shared" si="1055"/>
        <v>0.27617483778109531</v>
      </c>
      <c r="N7505" s="65">
        <f t="shared" si="1056"/>
        <v>0.14481739721206988</v>
      </c>
      <c r="O7505" s="65">
        <f t="shared" si="1057"/>
        <v>0.24503045811384586</v>
      </c>
      <c r="P7505" s="65">
        <f t="shared" si="1058"/>
        <v>4.1666678583317948E-2</v>
      </c>
      <c r="Q7505" s="65">
        <f t="shared" si="1059"/>
        <v>8.9659443657075413E-2</v>
      </c>
      <c r="R7505" s="65">
        <f t="shared" si="1060"/>
        <v>3.329987569343465E-2</v>
      </c>
      <c r="S7505" s="65">
        <f t="shared" si="1061"/>
        <v>7.4246039963326294E-2</v>
      </c>
      <c r="T7505" s="66">
        <f>(L7505*'Football Field'!$F$4)+(M7505*'Football Field'!$F$5)+(N7505*'Football Field'!$F$6)+(O7505*'Football Field'!$F$7)+(P7505*'Football Field'!$F$8)+(Q7505*'Football Field'!$F$9)+(R7505*'Football Field'!$F$10)+(S7505*'Football Field'!$F$11)</f>
        <v>120782066.47589155</v>
      </c>
    </row>
    <row r="7506" spans="2:20" x14ac:dyDescent="0.3">
      <c r="B7506" s="62">
        <f t="shared" si="1053"/>
        <v>7479</v>
      </c>
      <c r="C7506" s="62">
        <v>0.85003926843728905</v>
      </c>
      <c r="D7506" s="62">
        <v>5.1016125186910122E-2</v>
      </c>
      <c r="E7506" s="62">
        <v>0.50209956742521289</v>
      </c>
      <c r="F7506" s="62">
        <v>0.90850540753781506</v>
      </c>
      <c r="G7506" s="62">
        <v>0.69015515370422154</v>
      </c>
      <c r="H7506" s="62">
        <v>0.72208421564342218</v>
      </c>
      <c r="I7506" s="62">
        <v>0.57504304841099885</v>
      </c>
      <c r="J7506" s="62">
        <v>0.28073770376950513</v>
      </c>
      <c r="K7506" s="62"/>
      <c r="L7506" s="65">
        <f t="shared" si="1054"/>
        <v>0.18561104213972671</v>
      </c>
      <c r="M7506" s="65">
        <f t="shared" si="1055"/>
        <v>1.1139669087619011E-2</v>
      </c>
      <c r="N7506" s="65">
        <f t="shared" si="1056"/>
        <v>0.10963637496304106</v>
      </c>
      <c r="O7506" s="65">
        <f t="shared" si="1057"/>
        <v>0.19837746530542949</v>
      </c>
      <c r="P7506" s="65">
        <f t="shared" si="1058"/>
        <v>0.15069941127854417</v>
      </c>
      <c r="Q7506" s="65">
        <f t="shared" si="1059"/>
        <v>0.15767130855568287</v>
      </c>
      <c r="R7506" s="65">
        <f t="shared" si="1060"/>
        <v>0.12556401033918241</v>
      </c>
      <c r="S7506" s="65">
        <f t="shared" si="1061"/>
        <v>6.1300718330774336E-2</v>
      </c>
      <c r="T7506" s="66">
        <f>(L7506*'Football Field'!$F$4)+(M7506*'Football Field'!$F$5)+(N7506*'Football Field'!$F$6)+(O7506*'Football Field'!$F$7)+(P7506*'Football Field'!$F$8)+(Q7506*'Football Field'!$F$9)+(R7506*'Football Field'!$F$10)+(S7506*'Football Field'!$F$11)</f>
        <v>141586343.17247003</v>
      </c>
    </row>
    <row r="7507" spans="2:20" x14ac:dyDescent="0.3">
      <c r="B7507" s="62">
        <f t="shared" si="1053"/>
        <v>7480</v>
      </c>
      <c r="C7507" s="62">
        <v>0.60741103015588571</v>
      </c>
      <c r="D7507" s="62">
        <v>0.57017308107467413</v>
      </c>
      <c r="E7507" s="62">
        <v>0.46444679731747929</v>
      </c>
      <c r="F7507" s="62">
        <v>0.74661404808540455</v>
      </c>
      <c r="G7507" s="62">
        <v>0.82105290014594501</v>
      </c>
      <c r="H7507" s="62">
        <v>0.8594402991408524</v>
      </c>
      <c r="I7507" s="62">
        <v>0.64005284792674189</v>
      </c>
      <c r="J7507" s="62">
        <v>0.11901163137396253</v>
      </c>
      <c r="K7507" s="62"/>
      <c r="L7507" s="65">
        <f t="shared" si="1054"/>
        <v>0.12580479239311992</v>
      </c>
      <c r="M7507" s="65">
        <f t="shared" si="1055"/>
        <v>0.11809220203712144</v>
      </c>
      <c r="N7507" s="65">
        <f t="shared" si="1056"/>
        <v>9.6194553627351118E-2</v>
      </c>
      <c r="O7507" s="65">
        <f t="shared" si="1057"/>
        <v>0.15463602182704131</v>
      </c>
      <c r="P7507" s="65">
        <f t="shared" si="1058"/>
        <v>0.17005352968338544</v>
      </c>
      <c r="Q7507" s="65">
        <f t="shared" si="1059"/>
        <v>0.1780041899798025</v>
      </c>
      <c r="R7507" s="65">
        <f t="shared" si="1060"/>
        <v>0.13256544852895388</v>
      </c>
      <c r="S7507" s="65">
        <f t="shared" si="1061"/>
        <v>2.4649261923224225E-2</v>
      </c>
      <c r="T7507" s="66">
        <f>(L7507*'Football Field'!$F$4)+(M7507*'Football Field'!$F$5)+(N7507*'Football Field'!$F$6)+(O7507*'Football Field'!$F$7)+(P7507*'Football Field'!$F$8)+(Q7507*'Football Field'!$F$9)+(R7507*'Football Field'!$F$10)+(S7507*'Football Field'!$F$11)</f>
        <v>143143935.10659015</v>
      </c>
    </row>
    <row r="7508" spans="2:20" x14ac:dyDescent="0.3">
      <c r="B7508" s="62">
        <f t="shared" si="1053"/>
        <v>7481</v>
      </c>
      <c r="C7508" s="62">
        <v>0.54989012182129582</v>
      </c>
      <c r="D7508" s="62">
        <v>0.91876262741331882</v>
      </c>
      <c r="E7508" s="62">
        <v>0.79287059497073509</v>
      </c>
      <c r="F7508" s="62">
        <v>0.64840986276083823</v>
      </c>
      <c r="G7508" s="62">
        <v>0.63919258397988576</v>
      </c>
      <c r="H7508" s="62">
        <v>0.16635074169267916</v>
      </c>
      <c r="I7508" s="62">
        <v>0.51994725410996334</v>
      </c>
      <c r="J7508" s="62">
        <v>0.50875798776340631</v>
      </c>
      <c r="K7508" s="62"/>
      <c r="L7508" s="65">
        <f t="shared" si="1054"/>
        <v>0.11590831632454572</v>
      </c>
      <c r="M7508" s="65">
        <f t="shared" si="1055"/>
        <v>0.19366092428189086</v>
      </c>
      <c r="N7508" s="65">
        <f t="shared" si="1056"/>
        <v>0.16712483472500828</v>
      </c>
      <c r="O7508" s="65">
        <f t="shared" si="1057"/>
        <v>0.13667475100646173</v>
      </c>
      <c r="P7508" s="65">
        <f t="shared" si="1058"/>
        <v>0.13473189147471448</v>
      </c>
      <c r="Q7508" s="65">
        <f t="shared" si="1059"/>
        <v>3.5064158499657438E-2</v>
      </c>
      <c r="R7508" s="65">
        <f t="shared" si="1060"/>
        <v>0.10959682381972666</v>
      </c>
      <c r="S7508" s="65">
        <f t="shared" si="1061"/>
        <v>0.10723829986799471</v>
      </c>
      <c r="T7508" s="66">
        <f>(L7508*'Football Field'!$F$4)+(M7508*'Football Field'!$F$5)+(N7508*'Football Field'!$F$6)+(O7508*'Football Field'!$F$7)+(P7508*'Football Field'!$F$8)+(Q7508*'Football Field'!$F$9)+(R7508*'Football Field'!$F$10)+(S7508*'Football Field'!$F$11)</f>
        <v>139236089.38509277</v>
      </c>
    </row>
    <row r="7509" spans="2:20" x14ac:dyDescent="0.3">
      <c r="B7509" s="62">
        <f t="shared" si="1053"/>
        <v>7482</v>
      </c>
      <c r="C7509" s="62">
        <v>0.62124709240618892</v>
      </c>
      <c r="D7509" s="62">
        <v>5.9299948582549167E-2</v>
      </c>
      <c r="E7509" s="62">
        <v>0.93555379044174081</v>
      </c>
      <c r="F7509" s="62">
        <v>0.41832675334256408</v>
      </c>
      <c r="G7509" s="62">
        <v>6.654610664652516E-2</v>
      </c>
      <c r="H7509" s="62">
        <v>0.44440076772135217</v>
      </c>
      <c r="I7509" s="62">
        <v>0.61471202989038032</v>
      </c>
      <c r="J7509" s="62">
        <v>0.87900383721573017</v>
      </c>
      <c r="K7509" s="62"/>
      <c r="L7509" s="65">
        <f t="shared" si="1054"/>
        <v>0.15380866537427204</v>
      </c>
      <c r="M7509" s="65">
        <f t="shared" si="1055"/>
        <v>1.4681510883082534E-2</v>
      </c>
      <c r="N7509" s="65">
        <f t="shared" si="1056"/>
        <v>0.23162487463136824</v>
      </c>
      <c r="O7509" s="65">
        <f t="shared" si="1057"/>
        <v>0.10356954649520239</v>
      </c>
      <c r="P7509" s="65">
        <f t="shared" si="1058"/>
        <v>1.6475518315124501E-2</v>
      </c>
      <c r="Q7509" s="65">
        <f t="shared" si="1059"/>
        <v>0.11002496399585905</v>
      </c>
      <c r="R7509" s="65">
        <f t="shared" si="1060"/>
        <v>0.15219071133314993</v>
      </c>
      <c r="S7509" s="65">
        <f t="shared" si="1061"/>
        <v>0.21762420897194124</v>
      </c>
      <c r="T7509" s="66">
        <f>(L7509*'Football Field'!$F$4)+(M7509*'Football Field'!$F$5)+(N7509*'Football Field'!$F$6)+(O7509*'Football Field'!$F$7)+(P7509*'Football Field'!$F$8)+(Q7509*'Football Field'!$F$9)+(R7509*'Football Field'!$F$10)+(S7509*'Football Field'!$F$11)</f>
        <v>138149416.61687362</v>
      </c>
    </row>
    <row r="7510" spans="2:20" x14ac:dyDescent="0.3">
      <c r="B7510" s="62">
        <f t="shared" si="1053"/>
        <v>7483</v>
      </c>
      <c r="C7510" s="62">
        <v>0.93992583272923991</v>
      </c>
      <c r="D7510" s="62">
        <v>0.51426530650085833</v>
      </c>
      <c r="E7510" s="62">
        <v>0.29178562139064823</v>
      </c>
      <c r="F7510" s="62">
        <v>0.59453331082423788</v>
      </c>
      <c r="G7510" s="62">
        <v>0.55224023431476033</v>
      </c>
      <c r="H7510" s="62">
        <v>0.982236085559406</v>
      </c>
      <c r="I7510" s="62">
        <v>0.88205116500002556</v>
      </c>
      <c r="J7510" s="62">
        <v>0.87031831451490205</v>
      </c>
      <c r="K7510" s="62"/>
      <c r="L7510" s="65">
        <f t="shared" si="1054"/>
        <v>0.16702797091628141</v>
      </c>
      <c r="M7510" s="65">
        <f t="shared" si="1055"/>
        <v>9.1386668677954905E-2</v>
      </c>
      <c r="N7510" s="65">
        <f t="shared" si="1056"/>
        <v>5.185128292719831E-2</v>
      </c>
      <c r="O7510" s="65">
        <f t="shared" si="1057"/>
        <v>0.1056505620882507</v>
      </c>
      <c r="P7510" s="65">
        <f t="shared" si="1058"/>
        <v>9.8134940634722667E-2</v>
      </c>
      <c r="Q7510" s="65">
        <f t="shared" si="1059"/>
        <v>0.17454664465956735</v>
      </c>
      <c r="R7510" s="65">
        <f t="shared" si="1060"/>
        <v>0.15674344847668026</v>
      </c>
      <c r="S7510" s="65">
        <f t="shared" si="1061"/>
        <v>0.1546584816193444</v>
      </c>
      <c r="T7510" s="66">
        <f>(L7510*'Football Field'!$F$4)+(M7510*'Football Field'!$F$5)+(N7510*'Football Field'!$F$6)+(O7510*'Football Field'!$F$7)+(P7510*'Football Field'!$F$8)+(Q7510*'Football Field'!$F$9)+(R7510*'Football Field'!$F$10)+(S7510*'Football Field'!$F$11)</f>
        <v>139989190.47185346</v>
      </c>
    </row>
    <row r="7511" spans="2:20" x14ac:dyDescent="0.3">
      <c r="B7511" s="62">
        <f t="shared" si="1053"/>
        <v>7484</v>
      </c>
      <c r="C7511" s="62">
        <v>0.11715574405861295</v>
      </c>
      <c r="D7511" s="62">
        <v>0.68294862471970175</v>
      </c>
      <c r="E7511" s="62">
        <v>0.87688022164409762</v>
      </c>
      <c r="F7511" s="62">
        <v>0.83781332223099036</v>
      </c>
      <c r="G7511" s="62">
        <v>0.71036964848401329</v>
      </c>
      <c r="H7511" s="62">
        <v>8.337222004502054E-2</v>
      </c>
      <c r="I7511" s="62">
        <v>5.2189282716363916E-4</v>
      </c>
      <c r="J7511" s="62">
        <v>9.1481595801023885E-2</v>
      </c>
      <c r="K7511" s="62"/>
      <c r="L7511" s="65">
        <f t="shared" si="1054"/>
        <v>3.44520668502293E-2</v>
      </c>
      <c r="M7511" s="65">
        <f t="shared" si="1055"/>
        <v>0.20083515207196143</v>
      </c>
      <c r="N7511" s="65">
        <f t="shared" si="1056"/>
        <v>0.25786474456269187</v>
      </c>
      <c r="O7511" s="65">
        <f t="shared" si="1057"/>
        <v>0.24637631571076818</v>
      </c>
      <c r="P7511" s="65">
        <f t="shared" si="1058"/>
        <v>0.20889887059827755</v>
      </c>
      <c r="Q7511" s="65">
        <f t="shared" si="1059"/>
        <v>2.4517323683301794E-2</v>
      </c>
      <c r="R7511" s="65">
        <f t="shared" si="1060"/>
        <v>1.534733675636197E-4</v>
      </c>
      <c r="S7511" s="65">
        <f t="shared" si="1061"/>
        <v>2.6902053155206131E-2</v>
      </c>
      <c r="T7511" s="66">
        <f>(L7511*'Football Field'!$F$4)+(M7511*'Football Field'!$F$5)+(N7511*'Football Field'!$F$6)+(O7511*'Football Field'!$F$7)+(P7511*'Football Field'!$F$8)+(Q7511*'Football Field'!$F$9)+(R7511*'Football Field'!$F$10)+(S7511*'Football Field'!$F$11)</f>
        <v>133026624.9445067</v>
      </c>
    </row>
    <row r="7512" spans="2:20" x14ac:dyDescent="0.3">
      <c r="B7512" s="62">
        <f t="shared" si="1053"/>
        <v>7485</v>
      </c>
      <c r="C7512" s="62">
        <v>0.14515884300438886</v>
      </c>
      <c r="D7512" s="62">
        <v>0.62254640340054712</v>
      </c>
      <c r="E7512" s="62">
        <v>0.86076353360286784</v>
      </c>
      <c r="F7512" s="62">
        <v>0.48036501189749292</v>
      </c>
      <c r="G7512" s="62">
        <v>0.48828798325447342</v>
      </c>
      <c r="H7512" s="62">
        <v>0.68232321300753185</v>
      </c>
      <c r="I7512" s="62">
        <v>0.87377450726802974</v>
      </c>
      <c r="J7512" s="62">
        <v>0.5420233038037231</v>
      </c>
      <c r="K7512" s="62"/>
      <c r="L7512" s="65">
        <f t="shared" si="1054"/>
        <v>3.091615262748805E-2</v>
      </c>
      <c r="M7512" s="65">
        <f t="shared" si="1055"/>
        <v>0.13259088614148803</v>
      </c>
      <c r="N7512" s="65">
        <f t="shared" si="1056"/>
        <v>0.18332673525261983</v>
      </c>
      <c r="O7512" s="65">
        <f t="shared" si="1057"/>
        <v>0.10230887569336017</v>
      </c>
      <c r="P7512" s="65">
        <f t="shared" si="1058"/>
        <v>0.10399632226337878</v>
      </c>
      <c r="Q7512" s="65">
        <f t="shared" si="1059"/>
        <v>0.1453222425724425</v>
      </c>
      <c r="R7512" s="65">
        <f t="shared" si="1060"/>
        <v>0.18609783234418462</v>
      </c>
      <c r="S7512" s="65">
        <f t="shared" si="1061"/>
        <v>0.115440953105038</v>
      </c>
      <c r="T7512" s="66">
        <f>(L7512*'Football Field'!$F$4)+(M7512*'Football Field'!$F$5)+(N7512*'Football Field'!$F$6)+(O7512*'Football Field'!$F$7)+(P7512*'Football Field'!$F$8)+(Q7512*'Football Field'!$F$9)+(R7512*'Football Field'!$F$10)+(S7512*'Football Field'!$F$11)</f>
        <v>148180542.51342982</v>
      </c>
    </row>
    <row r="7513" spans="2:20" x14ac:dyDescent="0.3">
      <c r="B7513" s="62">
        <f t="shared" si="1053"/>
        <v>7486</v>
      </c>
      <c r="C7513" s="62">
        <v>0.84349053666635454</v>
      </c>
      <c r="D7513" s="62">
        <v>0.33587908043464321</v>
      </c>
      <c r="E7513" s="62">
        <v>0.88510674601413108</v>
      </c>
      <c r="F7513" s="62">
        <v>0.64558219621004409</v>
      </c>
      <c r="G7513" s="62">
        <v>0.89036440448061727</v>
      </c>
      <c r="H7513" s="62">
        <v>0.321932926136692</v>
      </c>
      <c r="I7513" s="62">
        <v>0.62604491121138917</v>
      </c>
      <c r="J7513" s="62">
        <v>7.0130634825203986E-3</v>
      </c>
      <c r="K7513" s="62"/>
      <c r="L7513" s="65">
        <f t="shared" si="1054"/>
        <v>0.18516221834735122</v>
      </c>
      <c r="M7513" s="65">
        <f t="shared" si="1055"/>
        <v>7.3731847514902513E-2</v>
      </c>
      <c r="N7513" s="65">
        <f t="shared" si="1056"/>
        <v>0.19429776795588241</v>
      </c>
      <c r="O7513" s="65">
        <f t="shared" si="1057"/>
        <v>0.14171757284704445</v>
      </c>
      <c r="P7513" s="65">
        <f t="shared" si="1058"/>
        <v>0.19545192400464481</v>
      </c>
      <c r="Q7513" s="65">
        <f t="shared" si="1059"/>
        <v>7.0670401351642806E-2</v>
      </c>
      <c r="R7513" s="65">
        <f t="shared" si="1060"/>
        <v>0.13742876713603702</v>
      </c>
      <c r="S7513" s="65">
        <f t="shared" si="1061"/>
        <v>1.5395008424948398E-3</v>
      </c>
      <c r="T7513" s="66">
        <f>(L7513*'Football Field'!$F$4)+(M7513*'Football Field'!$F$5)+(N7513*'Football Field'!$F$6)+(O7513*'Football Field'!$F$7)+(P7513*'Football Field'!$F$8)+(Q7513*'Football Field'!$F$9)+(R7513*'Football Field'!$F$10)+(S7513*'Football Field'!$F$11)</f>
        <v>148055546.39477801</v>
      </c>
    </row>
    <row r="7514" spans="2:20" x14ac:dyDescent="0.3">
      <c r="B7514" s="62">
        <f t="shared" si="1053"/>
        <v>7487</v>
      </c>
      <c r="C7514" s="62">
        <v>0.28748105553505487</v>
      </c>
      <c r="D7514" s="62">
        <v>8.7258106130176927E-3</v>
      </c>
      <c r="E7514" s="62">
        <v>0.65209131920255525</v>
      </c>
      <c r="F7514" s="62">
        <v>0.83227140549862111</v>
      </c>
      <c r="G7514" s="62">
        <v>0.3033144525011936</v>
      </c>
      <c r="H7514" s="62">
        <v>0.87069774650858744</v>
      </c>
      <c r="I7514" s="62">
        <v>0.9321354979515446</v>
      </c>
      <c r="J7514" s="62">
        <v>0.64752943197975443</v>
      </c>
      <c r="K7514" s="62"/>
      <c r="L7514" s="65">
        <f t="shared" si="1054"/>
        <v>6.3402164306654324E-2</v>
      </c>
      <c r="M7514" s="65">
        <f t="shared" si="1055"/>
        <v>1.9244234273650615E-3</v>
      </c>
      <c r="N7514" s="65">
        <f t="shared" si="1056"/>
        <v>0.14381469723656964</v>
      </c>
      <c r="O7514" s="65">
        <f t="shared" si="1057"/>
        <v>0.1835522980842795</v>
      </c>
      <c r="P7514" s="65">
        <f t="shared" si="1058"/>
        <v>6.6894121834468537E-2</v>
      </c>
      <c r="Q7514" s="65">
        <f t="shared" si="1059"/>
        <v>0.19202698933613607</v>
      </c>
      <c r="R7514" s="65">
        <f t="shared" si="1060"/>
        <v>0.20557670447951454</v>
      </c>
      <c r="S7514" s="65">
        <f t="shared" si="1061"/>
        <v>0.1428086012950123</v>
      </c>
      <c r="T7514" s="66">
        <f>(L7514*'Football Field'!$F$4)+(M7514*'Football Field'!$F$5)+(N7514*'Football Field'!$F$6)+(O7514*'Football Field'!$F$7)+(P7514*'Football Field'!$F$8)+(Q7514*'Football Field'!$F$9)+(R7514*'Football Field'!$F$10)+(S7514*'Football Field'!$F$11)</f>
        <v>147858473.47342953</v>
      </c>
    </row>
    <row r="7515" spans="2:20" x14ac:dyDescent="0.3">
      <c r="B7515" s="62">
        <f t="shared" si="1053"/>
        <v>7488</v>
      </c>
      <c r="C7515" s="62">
        <v>9.3824930720994848E-3</v>
      </c>
      <c r="D7515" s="62">
        <v>0.54956941921215463</v>
      </c>
      <c r="E7515" s="62">
        <v>0.40666596800863164</v>
      </c>
      <c r="F7515" s="62">
        <v>0.72841714148011738</v>
      </c>
      <c r="G7515" s="62">
        <v>3.022518056279988E-2</v>
      </c>
      <c r="H7515" s="62">
        <v>0.26390071979059937</v>
      </c>
      <c r="I7515" s="62">
        <v>0.75494877346910239</v>
      </c>
      <c r="J7515" s="62">
        <v>0.7526270640524475</v>
      </c>
      <c r="K7515" s="62"/>
      <c r="L7515" s="65">
        <f t="shared" si="1054"/>
        <v>2.6839815801932335E-3</v>
      </c>
      <c r="M7515" s="65">
        <f t="shared" si="1055"/>
        <v>0.157211328254448</v>
      </c>
      <c r="N7515" s="65">
        <f t="shared" si="1056"/>
        <v>0.11633197691052287</v>
      </c>
      <c r="O7515" s="65">
        <f t="shared" si="1057"/>
        <v>0.20837299589843103</v>
      </c>
      <c r="P7515" s="65">
        <f t="shared" si="1058"/>
        <v>8.6462976593934919E-3</v>
      </c>
      <c r="Q7515" s="65">
        <f t="shared" si="1059"/>
        <v>7.5492160289888699E-2</v>
      </c>
      <c r="R7515" s="65">
        <f t="shared" si="1060"/>
        <v>0.21596270697028444</v>
      </c>
      <c r="S7515" s="65">
        <f t="shared" si="1061"/>
        <v>0.21529855243683818</v>
      </c>
      <c r="T7515" s="66">
        <f>(L7515*'Football Field'!$F$4)+(M7515*'Football Field'!$F$5)+(N7515*'Football Field'!$F$6)+(O7515*'Football Field'!$F$7)+(P7515*'Football Field'!$F$8)+(Q7515*'Football Field'!$F$9)+(R7515*'Football Field'!$F$10)+(S7515*'Football Field'!$F$11)</f>
        <v>144340236.78697312</v>
      </c>
    </row>
    <row r="7516" spans="2:20" x14ac:dyDescent="0.3">
      <c r="B7516" s="62">
        <f t="shared" si="1053"/>
        <v>7489</v>
      </c>
      <c r="C7516" s="62">
        <v>0.74260229755184137</v>
      </c>
      <c r="D7516" s="62">
        <v>0.15303667195147752</v>
      </c>
      <c r="E7516" s="62">
        <v>0.84544925948543581</v>
      </c>
      <c r="F7516" s="62">
        <v>0.47430614056475862</v>
      </c>
      <c r="G7516" s="62">
        <v>0.21750913952366657</v>
      </c>
      <c r="H7516" s="62">
        <v>0.31982098795889236</v>
      </c>
      <c r="I7516" s="62">
        <v>0.22094586369966551</v>
      </c>
      <c r="J7516" s="62">
        <v>0.25958732859980005</v>
      </c>
      <c r="K7516" s="62"/>
      <c r="L7516" s="65">
        <f t="shared" si="1054"/>
        <v>0.22967618696190362</v>
      </c>
      <c r="M7516" s="65">
        <f t="shared" si="1055"/>
        <v>4.7332036804937708E-2</v>
      </c>
      <c r="N7516" s="65">
        <f t="shared" si="1056"/>
        <v>0.26148526987936521</v>
      </c>
      <c r="O7516" s="65">
        <f t="shared" si="1057"/>
        <v>0.14669605275484016</v>
      </c>
      <c r="P7516" s="65">
        <f t="shared" si="1058"/>
        <v>6.72724417361137E-2</v>
      </c>
      <c r="Q7516" s="65">
        <f t="shared" si="1059"/>
        <v>9.8916021761512721E-2</v>
      </c>
      <c r="R7516" s="65">
        <f t="shared" si="1060"/>
        <v>6.8335370987727184E-2</v>
      </c>
      <c r="S7516" s="65">
        <f t="shared" si="1061"/>
        <v>8.0286619113599786E-2</v>
      </c>
      <c r="T7516" s="66">
        <f>(L7516*'Football Field'!$F$4)+(M7516*'Football Field'!$F$5)+(N7516*'Football Field'!$F$6)+(O7516*'Football Field'!$F$7)+(P7516*'Football Field'!$F$8)+(Q7516*'Football Field'!$F$9)+(R7516*'Football Field'!$F$10)+(S7516*'Football Field'!$F$11)</f>
        <v>130229868.88321814</v>
      </c>
    </row>
    <row r="7517" spans="2:20" x14ac:dyDescent="0.3">
      <c r="B7517" s="62">
        <f t="shared" si="1053"/>
        <v>7490</v>
      </c>
      <c r="C7517" s="62">
        <v>0.20992964670615455</v>
      </c>
      <c r="D7517" s="62">
        <v>0.47397613324732668</v>
      </c>
      <c r="E7517" s="62">
        <v>0.67011709868568381</v>
      </c>
      <c r="F7517" s="62">
        <v>0.40576068976565249</v>
      </c>
      <c r="G7517" s="62">
        <v>0.55226374683269175</v>
      </c>
      <c r="H7517" s="62">
        <v>0.60819224163169106</v>
      </c>
      <c r="I7517" s="62">
        <v>0.80224236873239674</v>
      </c>
      <c r="J7517" s="62">
        <v>0.47758697420326846</v>
      </c>
      <c r="K7517" s="62"/>
      <c r="L7517" s="65">
        <f t="shared" si="1054"/>
        <v>4.9982429268221731E-2</v>
      </c>
      <c r="M7517" s="65">
        <f t="shared" si="1055"/>
        <v>0.1128496090312584</v>
      </c>
      <c r="N7517" s="65">
        <f t="shared" si="1056"/>
        <v>0.1595490728061193</v>
      </c>
      <c r="O7517" s="65">
        <f t="shared" si="1057"/>
        <v>9.6608103210998303E-2</v>
      </c>
      <c r="P7517" s="65">
        <f t="shared" si="1058"/>
        <v>0.1314892112504035</v>
      </c>
      <c r="Q7517" s="65">
        <f t="shared" si="1059"/>
        <v>0.14480530108921488</v>
      </c>
      <c r="R7517" s="65">
        <f t="shared" si="1060"/>
        <v>0.19100695437869336</v>
      </c>
      <c r="S7517" s="65">
        <f t="shared" si="1061"/>
        <v>0.11370931896509057</v>
      </c>
      <c r="T7517" s="66">
        <f>(L7517*'Football Field'!$F$4)+(M7517*'Football Field'!$F$5)+(N7517*'Football Field'!$F$6)+(O7517*'Football Field'!$F$7)+(P7517*'Football Field'!$F$8)+(Q7517*'Football Field'!$F$9)+(R7517*'Football Field'!$F$10)+(S7517*'Football Field'!$F$11)</f>
        <v>150411227.16423357</v>
      </c>
    </row>
    <row r="7518" spans="2:20" x14ac:dyDescent="0.3">
      <c r="B7518" s="62">
        <f t="shared" ref="B7518:B7581" si="1062">B7517+1</f>
        <v>7491</v>
      </c>
      <c r="C7518" s="62">
        <v>0.62204059227023167</v>
      </c>
      <c r="D7518" s="62">
        <v>0.38173909383620686</v>
      </c>
      <c r="E7518" s="62">
        <v>0.46118399477490157</v>
      </c>
      <c r="F7518" s="62">
        <v>0.44201523455040481</v>
      </c>
      <c r="G7518" s="62">
        <v>0.30293728736534542</v>
      </c>
      <c r="H7518" s="62">
        <v>0.39604252681078611</v>
      </c>
      <c r="I7518" s="62">
        <v>0.36053186193172493</v>
      </c>
      <c r="J7518" s="62">
        <v>0.55172777121908134</v>
      </c>
      <c r="K7518" s="62"/>
      <c r="L7518" s="65">
        <f t="shared" si="1054"/>
        <v>0.17680556694681146</v>
      </c>
      <c r="M7518" s="65">
        <f t="shared" si="1055"/>
        <v>0.10850352493097673</v>
      </c>
      <c r="N7518" s="65">
        <f t="shared" si="1056"/>
        <v>0.13108452836715939</v>
      </c>
      <c r="O7518" s="65">
        <f t="shared" si="1057"/>
        <v>0.12563610014354387</v>
      </c>
      <c r="P7518" s="65">
        <f t="shared" si="1058"/>
        <v>8.610531130529607E-2</v>
      </c>
      <c r="Q7518" s="65">
        <f t="shared" si="1059"/>
        <v>0.11256905796496491</v>
      </c>
      <c r="R7518" s="65">
        <f t="shared" si="1060"/>
        <v>0.10247569217080289</v>
      </c>
      <c r="S7518" s="65">
        <f t="shared" si="1061"/>
        <v>0.1568202181704447</v>
      </c>
      <c r="T7518" s="66">
        <f>(L7518*'Football Field'!$F$4)+(M7518*'Football Field'!$F$5)+(N7518*'Football Field'!$F$6)+(O7518*'Football Field'!$F$7)+(P7518*'Football Field'!$F$8)+(Q7518*'Football Field'!$F$9)+(R7518*'Football Field'!$F$10)+(S7518*'Football Field'!$F$11)</f>
        <v>133601778.73538154</v>
      </c>
    </row>
    <row r="7519" spans="2:20" x14ac:dyDescent="0.3">
      <c r="B7519" s="62">
        <f t="shared" si="1062"/>
        <v>7492</v>
      </c>
      <c r="C7519" s="62">
        <v>0.35347759642448318</v>
      </c>
      <c r="D7519" s="62">
        <v>0.40747455491515239</v>
      </c>
      <c r="E7519" s="62">
        <v>0.56059959577843399</v>
      </c>
      <c r="F7519" s="62">
        <v>0.84052479039182759</v>
      </c>
      <c r="G7519" s="62">
        <v>0.54064345077301967</v>
      </c>
      <c r="H7519" s="62">
        <v>0.27808360435205215</v>
      </c>
      <c r="I7519" s="62">
        <v>0.22342993778181952</v>
      </c>
      <c r="J7519" s="62">
        <v>0.19882122648018197</v>
      </c>
      <c r="K7519" s="62"/>
      <c r="L7519" s="65">
        <f t="shared" si="1054"/>
        <v>0.10387067551825026</v>
      </c>
      <c r="M7519" s="65">
        <f t="shared" si="1055"/>
        <v>0.11973787788436957</v>
      </c>
      <c r="N7519" s="65">
        <f t="shared" si="1056"/>
        <v>0.16473422728278672</v>
      </c>
      <c r="O7519" s="65">
        <f t="shared" si="1057"/>
        <v>0.2469912623910433</v>
      </c>
      <c r="P7519" s="65">
        <f t="shared" si="1058"/>
        <v>0.158870041593453</v>
      </c>
      <c r="Q7519" s="65">
        <f t="shared" si="1059"/>
        <v>8.1715877121418687E-2</v>
      </c>
      <c r="R7519" s="65">
        <f t="shared" si="1060"/>
        <v>6.5655698700996259E-2</v>
      </c>
      <c r="S7519" s="65">
        <f t="shared" si="1061"/>
        <v>5.8424339507682339E-2</v>
      </c>
      <c r="T7519" s="66">
        <f>(L7519*'Football Field'!$F$4)+(M7519*'Football Field'!$F$5)+(N7519*'Football Field'!$F$6)+(O7519*'Football Field'!$F$7)+(P7519*'Football Field'!$F$8)+(Q7519*'Football Field'!$F$9)+(R7519*'Football Field'!$F$10)+(S7519*'Football Field'!$F$11)</f>
        <v>135752781.95068902</v>
      </c>
    </row>
    <row r="7520" spans="2:20" x14ac:dyDescent="0.3">
      <c r="B7520" s="62">
        <f t="shared" si="1062"/>
        <v>7493</v>
      </c>
      <c r="C7520" s="62">
        <v>0.51032577310897898</v>
      </c>
      <c r="D7520" s="62">
        <v>0.66539927579099012</v>
      </c>
      <c r="E7520" s="62">
        <v>0.50604194172216699</v>
      </c>
      <c r="F7520" s="62">
        <v>0.28808365432145255</v>
      </c>
      <c r="G7520" s="62">
        <v>0.58451844479821835</v>
      </c>
      <c r="H7520" s="62">
        <v>0.67375784865599053</v>
      </c>
      <c r="I7520" s="62">
        <v>0.73090887285516726</v>
      </c>
      <c r="J7520" s="62">
        <v>0.72819069619976096</v>
      </c>
      <c r="K7520" s="62"/>
      <c r="L7520" s="65">
        <f t="shared" si="1054"/>
        <v>0.10887585063311048</v>
      </c>
      <c r="M7520" s="65">
        <f t="shared" si="1055"/>
        <v>0.14196012817665207</v>
      </c>
      <c r="N7520" s="65">
        <f t="shared" si="1056"/>
        <v>0.10796191328017891</v>
      </c>
      <c r="O7520" s="65">
        <f t="shared" si="1057"/>
        <v>6.1461432227223799E-2</v>
      </c>
      <c r="P7520" s="65">
        <f t="shared" si="1058"/>
        <v>0.12470454411981791</v>
      </c>
      <c r="Q7520" s="65">
        <f t="shared" si="1059"/>
        <v>0.14374339443265874</v>
      </c>
      <c r="R7520" s="65">
        <f t="shared" si="1060"/>
        <v>0.15593632432591356</v>
      </c>
      <c r="S7520" s="65">
        <f t="shared" si="1061"/>
        <v>0.15535641280444465</v>
      </c>
      <c r="T7520" s="66">
        <f>(L7520*'Football Field'!$F$4)+(M7520*'Football Field'!$F$5)+(N7520*'Football Field'!$F$6)+(O7520*'Football Field'!$F$7)+(P7520*'Football Field'!$F$8)+(Q7520*'Football Field'!$F$9)+(R7520*'Football Field'!$F$10)+(S7520*'Football Field'!$F$11)</f>
        <v>143333693.37399518</v>
      </c>
    </row>
    <row r="7521" spans="2:20" x14ac:dyDescent="0.3">
      <c r="B7521" s="62">
        <f t="shared" si="1062"/>
        <v>7494</v>
      </c>
      <c r="C7521" s="62">
        <v>0.68799918999785548</v>
      </c>
      <c r="D7521" s="62">
        <v>0.5804475197650425</v>
      </c>
      <c r="E7521" s="62">
        <v>0.56438835733706538</v>
      </c>
      <c r="F7521" s="62">
        <v>0.42511526109157594</v>
      </c>
      <c r="G7521" s="62">
        <v>0.92622628177317501</v>
      </c>
      <c r="H7521" s="62">
        <v>0.25851064732931361</v>
      </c>
      <c r="I7521" s="62">
        <v>0.55262679940031723</v>
      </c>
      <c r="J7521" s="62">
        <v>0.25787101338951501</v>
      </c>
      <c r="K7521" s="62"/>
      <c r="L7521" s="65">
        <f t="shared" si="1054"/>
        <v>0.16176093413783432</v>
      </c>
      <c r="M7521" s="65">
        <f t="shared" si="1055"/>
        <v>0.13647360982427173</v>
      </c>
      <c r="N7521" s="65">
        <f t="shared" si="1056"/>
        <v>0.13269781305941089</v>
      </c>
      <c r="O7521" s="65">
        <f t="shared" si="1057"/>
        <v>9.9952213244083918E-2</v>
      </c>
      <c r="P7521" s="65">
        <f t="shared" si="1058"/>
        <v>0.21777239092840903</v>
      </c>
      <c r="Q7521" s="65">
        <f t="shared" si="1059"/>
        <v>6.0780484053616919E-2</v>
      </c>
      <c r="R7521" s="65">
        <f t="shared" si="1060"/>
        <v>0.12993246009617473</v>
      </c>
      <c r="S7521" s="65">
        <f t="shared" si="1061"/>
        <v>6.0630094656198577E-2</v>
      </c>
      <c r="T7521" s="66">
        <f>(L7521*'Football Field'!$F$4)+(M7521*'Football Field'!$F$5)+(N7521*'Football Field'!$F$6)+(O7521*'Football Field'!$F$7)+(P7521*'Football Field'!$F$8)+(Q7521*'Football Field'!$F$9)+(R7521*'Football Field'!$F$10)+(S7521*'Football Field'!$F$11)</f>
        <v>147305991.67898539</v>
      </c>
    </row>
    <row r="7522" spans="2:20" x14ac:dyDescent="0.3">
      <c r="B7522" s="62">
        <f t="shared" si="1062"/>
        <v>7495</v>
      </c>
      <c r="C7522" s="62">
        <v>0.84047064039491259</v>
      </c>
      <c r="D7522" s="62">
        <v>0.34634113618968854</v>
      </c>
      <c r="E7522" s="62">
        <v>0.66883382482592735</v>
      </c>
      <c r="F7522" s="62">
        <v>0.54408853447224981</v>
      </c>
      <c r="G7522" s="62">
        <v>0.25161601002393708</v>
      </c>
      <c r="H7522" s="62">
        <v>7.5869810793782744E-4</v>
      </c>
      <c r="I7522" s="62">
        <v>0.45550623425969505</v>
      </c>
      <c r="J7522" s="62">
        <v>0.50700362535906207</v>
      </c>
      <c r="K7522" s="62"/>
      <c r="L7522" s="65">
        <f t="shared" si="1054"/>
        <v>0.23251986151404366</v>
      </c>
      <c r="M7522" s="65">
        <f t="shared" si="1055"/>
        <v>9.5816783065264075E-2</v>
      </c>
      <c r="N7522" s="65">
        <f t="shared" si="1056"/>
        <v>0.18503578929462641</v>
      </c>
      <c r="O7522" s="65">
        <f t="shared" si="1057"/>
        <v>0.15052446166046024</v>
      </c>
      <c r="P7522" s="65">
        <f t="shared" si="1058"/>
        <v>6.9610664541466846E-2</v>
      </c>
      <c r="Q7522" s="65">
        <f t="shared" si="1059"/>
        <v>2.0989713442670592E-4</v>
      </c>
      <c r="R7522" s="65">
        <f t="shared" si="1060"/>
        <v>0.1260177826783834</v>
      </c>
      <c r="S7522" s="65">
        <f t="shared" si="1061"/>
        <v>0.14026476011132866</v>
      </c>
      <c r="T7522" s="66">
        <f>(L7522*'Football Field'!$F$4)+(M7522*'Football Field'!$F$5)+(N7522*'Football Field'!$F$6)+(O7522*'Football Field'!$F$7)+(P7522*'Football Field'!$F$8)+(Q7522*'Football Field'!$F$9)+(R7522*'Football Field'!$F$10)+(S7522*'Football Field'!$F$11)</f>
        <v>136751675.73917517</v>
      </c>
    </row>
    <row r="7523" spans="2:20" x14ac:dyDescent="0.3">
      <c r="B7523" s="62">
        <f t="shared" si="1062"/>
        <v>7496</v>
      </c>
      <c r="C7523" s="62">
        <v>0.92406561110368157</v>
      </c>
      <c r="D7523" s="62">
        <v>8.5646840395101398E-2</v>
      </c>
      <c r="E7523" s="62">
        <v>0.25709369698080342</v>
      </c>
      <c r="F7523" s="62">
        <v>0.37340018197712233</v>
      </c>
      <c r="G7523" s="62">
        <v>0.41701104862689808</v>
      </c>
      <c r="H7523" s="62">
        <v>0.53002597223183778</v>
      </c>
      <c r="I7523" s="62">
        <v>0.77419058277118558</v>
      </c>
      <c r="J7523" s="62">
        <v>0.66069306292853291</v>
      </c>
      <c r="K7523" s="62"/>
      <c r="L7523" s="65">
        <f t="shared" si="1054"/>
        <v>0.22974550823219517</v>
      </c>
      <c r="M7523" s="65">
        <f t="shared" si="1055"/>
        <v>2.129391748660852E-2</v>
      </c>
      <c r="N7523" s="65">
        <f t="shared" si="1056"/>
        <v>6.3919835741535189E-2</v>
      </c>
      <c r="O7523" s="65">
        <f t="shared" si="1057"/>
        <v>9.2836497269783907E-2</v>
      </c>
      <c r="P7523" s="65">
        <f t="shared" si="1058"/>
        <v>0.10367923462793784</v>
      </c>
      <c r="Q7523" s="65">
        <f t="shared" si="1059"/>
        <v>0.13177753278928592</v>
      </c>
      <c r="R7523" s="65">
        <f t="shared" si="1060"/>
        <v>0.19248287867233321</v>
      </c>
      <c r="S7523" s="65">
        <f t="shared" si="1061"/>
        <v>0.16426459518032024</v>
      </c>
      <c r="T7523" s="66">
        <f>(L7523*'Football Field'!$F$4)+(M7523*'Football Field'!$F$5)+(N7523*'Football Field'!$F$6)+(O7523*'Football Field'!$F$7)+(P7523*'Football Field'!$F$8)+(Q7523*'Football Field'!$F$9)+(R7523*'Football Field'!$F$10)+(S7523*'Football Field'!$F$11)</f>
        <v>145626618.51525509</v>
      </c>
    </row>
    <row r="7524" spans="2:20" x14ac:dyDescent="0.3">
      <c r="B7524" s="62">
        <f t="shared" si="1062"/>
        <v>7497</v>
      </c>
      <c r="C7524" s="62">
        <v>0.41143506556442422</v>
      </c>
      <c r="D7524" s="62">
        <v>0.61925523650958281</v>
      </c>
      <c r="E7524" s="62">
        <v>0.19583931799192555</v>
      </c>
      <c r="F7524" s="62">
        <v>0.95054174751966936</v>
      </c>
      <c r="G7524" s="62">
        <v>0.61744546491735686</v>
      </c>
      <c r="H7524" s="62">
        <v>6.6475072175261052E-2</v>
      </c>
      <c r="I7524" s="62">
        <v>0.98558114911865313</v>
      </c>
      <c r="J7524" s="62">
        <v>0.6025844367868004</v>
      </c>
      <c r="K7524" s="62"/>
      <c r="L7524" s="65">
        <f t="shared" si="1054"/>
        <v>9.2474826174438043E-2</v>
      </c>
      <c r="M7524" s="65">
        <f t="shared" si="1055"/>
        <v>0.13918483169458321</v>
      </c>
      <c r="N7524" s="65">
        <f t="shared" si="1056"/>
        <v>4.4017169184594071E-2</v>
      </c>
      <c r="O7524" s="65">
        <f t="shared" si="1057"/>
        <v>0.21364533611845019</v>
      </c>
      <c r="P7524" s="65">
        <f t="shared" si="1058"/>
        <v>0.13877806443672458</v>
      </c>
      <c r="Q7524" s="65">
        <f t="shared" si="1059"/>
        <v>1.4941047224322993E-2</v>
      </c>
      <c r="R7524" s="65">
        <f t="shared" si="1060"/>
        <v>0.22152085000465049</v>
      </c>
      <c r="S7524" s="65">
        <f t="shared" si="1061"/>
        <v>0.13543787516223635</v>
      </c>
      <c r="T7524" s="66">
        <f>(L7524*'Football Field'!$F$4)+(M7524*'Football Field'!$F$5)+(N7524*'Football Field'!$F$6)+(O7524*'Football Field'!$F$7)+(P7524*'Football Field'!$F$8)+(Q7524*'Football Field'!$F$9)+(R7524*'Football Field'!$F$10)+(S7524*'Football Field'!$F$11)</f>
        <v>152933778.34633797</v>
      </c>
    </row>
    <row r="7525" spans="2:20" x14ac:dyDescent="0.3">
      <c r="B7525" s="62">
        <f t="shared" si="1062"/>
        <v>7498</v>
      </c>
      <c r="C7525" s="62">
        <v>8.508770794313214E-2</v>
      </c>
      <c r="D7525" s="62">
        <v>0.43428664240930559</v>
      </c>
      <c r="E7525" s="62">
        <v>0.26245090351450751</v>
      </c>
      <c r="F7525" s="62">
        <v>0.69675976152024433</v>
      </c>
      <c r="G7525" s="62">
        <v>0.35121676006904634</v>
      </c>
      <c r="H7525" s="62">
        <v>0.82098210285767192</v>
      </c>
      <c r="I7525" s="62">
        <v>0.36639570590538617</v>
      </c>
      <c r="J7525" s="62">
        <v>0.44534053395074202</v>
      </c>
      <c r="K7525" s="62"/>
      <c r="L7525" s="65">
        <f t="shared" si="1054"/>
        <v>2.4573924494076742E-2</v>
      </c>
      <c r="M7525" s="65">
        <f t="shared" si="1055"/>
        <v>0.1254250163429603</v>
      </c>
      <c r="N7525" s="65">
        <f t="shared" si="1056"/>
        <v>7.5797654470586728E-2</v>
      </c>
      <c r="O7525" s="65">
        <f t="shared" si="1057"/>
        <v>0.20122908683299906</v>
      </c>
      <c r="P7525" s="65">
        <f t="shared" si="1058"/>
        <v>0.10143385397993489</v>
      </c>
      <c r="Q7525" s="65">
        <f t="shared" si="1059"/>
        <v>0.23710536685388739</v>
      </c>
      <c r="R7525" s="65">
        <f t="shared" si="1060"/>
        <v>0.10581763958068456</v>
      </c>
      <c r="S7525" s="65">
        <f t="shared" si="1061"/>
        <v>0.12861745744487033</v>
      </c>
      <c r="T7525" s="66">
        <f>(L7525*'Football Field'!$F$4)+(M7525*'Football Field'!$F$5)+(N7525*'Football Field'!$F$6)+(O7525*'Football Field'!$F$7)+(P7525*'Football Field'!$F$8)+(Q7525*'Football Field'!$F$9)+(R7525*'Football Field'!$F$10)+(S7525*'Football Field'!$F$11)</f>
        <v>134870610.0011079</v>
      </c>
    </row>
    <row r="7526" spans="2:20" x14ac:dyDescent="0.3">
      <c r="B7526" s="62">
        <f t="shared" si="1062"/>
        <v>7499</v>
      </c>
      <c r="C7526" s="62">
        <v>0.64771855566429481</v>
      </c>
      <c r="D7526" s="62">
        <v>0.89565362843138063</v>
      </c>
      <c r="E7526" s="62">
        <v>0.50647645407966313</v>
      </c>
      <c r="F7526" s="62">
        <v>2.8550392403600688E-2</v>
      </c>
      <c r="G7526" s="62">
        <v>0.15151140431161536</v>
      </c>
      <c r="H7526" s="62">
        <v>0.81533740842755742</v>
      </c>
      <c r="I7526" s="62">
        <v>0.13229320861900862</v>
      </c>
      <c r="J7526" s="62">
        <v>0.17779857411794264</v>
      </c>
      <c r="K7526" s="62"/>
      <c r="L7526" s="65">
        <f t="shared" si="1054"/>
        <v>0.19304113080970878</v>
      </c>
      <c r="M7526" s="65">
        <f t="shared" si="1055"/>
        <v>0.26693382138618788</v>
      </c>
      <c r="N7526" s="65">
        <f t="shared" si="1056"/>
        <v>0.15094640499183601</v>
      </c>
      <c r="O7526" s="65">
        <f t="shared" si="1057"/>
        <v>8.5089426363577775E-3</v>
      </c>
      <c r="P7526" s="65">
        <f t="shared" si="1058"/>
        <v>4.5155310995969193E-2</v>
      </c>
      <c r="Q7526" s="65">
        <f t="shared" si="1059"/>
        <v>0.24299698370211339</v>
      </c>
      <c r="R7526" s="65">
        <f t="shared" si="1060"/>
        <v>3.9427665560802939E-2</v>
      </c>
      <c r="S7526" s="65">
        <f t="shared" si="1061"/>
        <v>5.2989739917024083E-2</v>
      </c>
      <c r="T7526" s="66">
        <f>(L7526*'Football Field'!$F$4)+(M7526*'Football Field'!$F$5)+(N7526*'Football Field'!$F$6)+(O7526*'Football Field'!$F$7)+(P7526*'Football Field'!$F$8)+(Q7526*'Football Field'!$F$9)+(R7526*'Football Field'!$F$10)+(S7526*'Football Field'!$F$11)</f>
        <v>119790443.31427576</v>
      </c>
    </row>
    <row r="7527" spans="2:20" x14ac:dyDescent="0.3">
      <c r="B7527" s="62">
        <f t="shared" si="1062"/>
        <v>7500</v>
      </c>
      <c r="C7527" s="62">
        <v>0.62911345031254595</v>
      </c>
      <c r="D7527" s="62">
        <v>0.75818608186548342</v>
      </c>
      <c r="E7527" s="62">
        <v>0.7224601943396004</v>
      </c>
      <c r="F7527" s="62">
        <v>0.79072006107092063</v>
      </c>
      <c r="G7527" s="62">
        <v>0.72742259784462882</v>
      </c>
      <c r="H7527" s="62">
        <v>0.99780115560276372</v>
      </c>
      <c r="I7527" s="62">
        <v>0.74061078039627071</v>
      </c>
      <c r="J7527" s="62">
        <v>5.629574717241026E-2</v>
      </c>
      <c r="K7527" s="62"/>
      <c r="L7527" s="65">
        <f t="shared" ref="L7527:L7590" si="1063">C7527/SUM($C7527:$J7527)</f>
        <v>0.11601672300852583</v>
      </c>
      <c r="M7527" s="65">
        <f t="shared" ref="M7527:M7590" si="1064">D7527/SUM($C7527:$J7527)</f>
        <v>0.13981939919581643</v>
      </c>
      <c r="N7527" s="65">
        <f t="shared" ref="N7527:N7590" si="1065">E7527/SUM($C7527:$J7527)</f>
        <v>0.13323107971979034</v>
      </c>
      <c r="O7527" s="65">
        <f t="shared" ref="O7527:O7590" si="1066">F7527/SUM($C7527:$J7527)</f>
        <v>0.14581908915947428</v>
      </c>
      <c r="P7527" s="65">
        <f t="shared" ref="P7527:P7590" si="1067">G7527/SUM($C7527:$J7527)</f>
        <v>0.13414621162900861</v>
      </c>
      <c r="Q7527" s="65">
        <f t="shared" ref="Q7527:Q7590" si="1068">H7527/SUM($C7527:$J7527)</f>
        <v>0.18400754304274056</v>
      </c>
      <c r="R7527" s="65">
        <f t="shared" ref="R7527:R7590" si="1069">I7527/SUM($C7527:$J7527)</f>
        <v>0.13657828444722539</v>
      </c>
      <c r="S7527" s="65">
        <f t="shared" ref="S7527:S7590" si="1070">J7527/SUM($C7527:$J7527)</f>
        <v>1.0381669797418532E-2</v>
      </c>
      <c r="T7527" s="66">
        <f>(L7527*'Football Field'!$F$4)+(M7527*'Football Field'!$F$5)+(N7527*'Football Field'!$F$6)+(O7527*'Football Field'!$F$7)+(P7527*'Football Field'!$F$8)+(Q7527*'Football Field'!$F$9)+(R7527*'Football Field'!$F$10)+(S7527*'Football Field'!$F$11)</f>
        <v>141530634.26794195</v>
      </c>
    </row>
    <row r="7528" spans="2:20" x14ac:dyDescent="0.3">
      <c r="B7528" s="62">
        <f t="shared" si="1062"/>
        <v>7501</v>
      </c>
      <c r="C7528" s="62">
        <v>0.98450668292224897</v>
      </c>
      <c r="D7528" s="62">
        <v>0.83208398098143099</v>
      </c>
      <c r="E7528" s="62">
        <v>0.3022063909189987</v>
      </c>
      <c r="F7528" s="62">
        <v>0.40805863496219696</v>
      </c>
      <c r="G7528" s="62">
        <v>0.13118380594686463</v>
      </c>
      <c r="H7528" s="62">
        <v>0.35357945835701099</v>
      </c>
      <c r="I7528" s="62">
        <v>0.54162466166517476</v>
      </c>
      <c r="J7528" s="62">
        <v>7.801317008573494E-2</v>
      </c>
      <c r="K7528" s="62"/>
      <c r="L7528" s="65">
        <f t="shared" si="1063"/>
        <v>0.27112009449769603</v>
      </c>
      <c r="M7528" s="65">
        <f t="shared" si="1064"/>
        <v>0.22914490217992856</v>
      </c>
      <c r="N7528" s="65">
        <f t="shared" si="1065"/>
        <v>8.3223635435938748E-2</v>
      </c>
      <c r="O7528" s="65">
        <f t="shared" si="1066"/>
        <v>0.11237394076713331</v>
      </c>
      <c r="P7528" s="65">
        <f t="shared" si="1067"/>
        <v>3.6126281803706368E-2</v>
      </c>
      <c r="Q7528" s="65">
        <f t="shared" si="1068"/>
        <v>9.7371097449185831E-2</v>
      </c>
      <c r="R7528" s="65">
        <f t="shared" si="1069"/>
        <v>0.14915625459958598</v>
      </c>
      <c r="S7528" s="65">
        <f t="shared" si="1070"/>
        <v>2.1483793266825063E-2</v>
      </c>
      <c r="T7528" s="66">
        <f>(L7528*'Football Field'!$F$4)+(M7528*'Football Field'!$F$5)+(N7528*'Football Field'!$F$6)+(O7528*'Football Field'!$F$7)+(P7528*'Football Field'!$F$8)+(Q7528*'Football Field'!$F$9)+(R7528*'Football Field'!$F$10)+(S7528*'Football Field'!$F$11)</f>
        <v>132749554.54918812</v>
      </c>
    </row>
    <row r="7529" spans="2:20" x14ac:dyDescent="0.3">
      <c r="B7529" s="62">
        <f t="shared" si="1062"/>
        <v>7502</v>
      </c>
      <c r="C7529" s="62">
        <v>0.19469484244358171</v>
      </c>
      <c r="D7529" s="62">
        <v>0.50401687466558009</v>
      </c>
      <c r="E7529" s="62">
        <v>0.90012555989829379</v>
      </c>
      <c r="F7529" s="62">
        <v>0.3004959803425965</v>
      </c>
      <c r="G7529" s="62">
        <v>0.32882204018033834</v>
      </c>
      <c r="H7529" s="62">
        <v>0.78988337458680524</v>
      </c>
      <c r="I7529" s="62">
        <v>0.8681844931595275</v>
      </c>
      <c r="J7529" s="62">
        <v>0.22458515728294492</v>
      </c>
      <c r="K7529" s="62"/>
      <c r="L7529" s="65">
        <f t="shared" si="1063"/>
        <v>4.7361693167525622E-2</v>
      </c>
      <c r="M7529" s="65">
        <f t="shared" si="1064"/>
        <v>0.12260772945787581</v>
      </c>
      <c r="N7529" s="65">
        <f t="shared" si="1065"/>
        <v>0.21896558760925502</v>
      </c>
      <c r="O7529" s="65">
        <f t="shared" si="1066"/>
        <v>7.3099000674273065E-2</v>
      </c>
      <c r="P7529" s="65">
        <f t="shared" si="1067"/>
        <v>7.9989630841165421E-2</v>
      </c>
      <c r="Q7529" s="65">
        <f t="shared" si="1068"/>
        <v>0.1921479457585048</v>
      </c>
      <c r="R7529" s="65">
        <f t="shared" si="1069"/>
        <v>0.21119556667116429</v>
      </c>
      <c r="S7529" s="65">
        <f t="shared" si="1070"/>
        <v>5.4632845820235899E-2</v>
      </c>
      <c r="T7529" s="66">
        <f>(L7529*'Football Field'!$F$4)+(M7529*'Football Field'!$F$5)+(N7529*'Football Field'!$F$6)+(O7529*'Football Field'!$F$7)+(P7529*'Football Field'!$F$8)+(Q7529*'Football Field'!$F$9)+(R7529*'Football Field'!$F$10)+(S7529*'Football Field'!$F$11)</f>
        <v>149902287.21654776</v>
      </c>
    </row>
    <row r="7530" spans="2:20" x14ac:dyDescent="0.3">
      <c r="B7530" s="62">
        <f t="shared" si="1062"/>
        <v>7503</v>
      </c>
      <c r="C7530" s="62">
        <v>0.71003911396097119</v>
      </c>
      <c r="D7530" s="62">
        <v>0.94272394152533656</v>
      </c>
      <c r="E7530" s="62">
        <v>0.97518901159339888</v>
      </c>
      <c r="F7530" s="62">
        <v>9.6677897409298663E-2</v>
      </c>
      <c r="G7530" s="62">
        <v>0.47335854766968732</v>
      </c>
      <c r="H7530" s="62">
        <v>0.41053893857116719</v>
      </c>
      <c r="I7530" s="62">
        <v>0.79697440450270951</v>
      </c>
      <c r="J7530" s="62">
        <v>0.69846410683433346</v>
      </c>
      <c r="K7530" s="62"/>
      <c r="L7530" s="65">
        <f t="shared" si="1063"/>
        <v>0.13911517420728128</v>
      </c>
      <c r="M7530" s="65">
        <f t="shared" si="1064"/>
        <v>0.1847041983688251</v>
      </c>
      <c r="N7530" s="65">
        <f t="shared" si="1065"/>
        <v>0.19106495200812157</v>
      </c>
      <c r="O7530" s="65">
        <f t="shared" si="1066"/>
        <v>1.8941720639952694E-2</v>
      </c>
      <c r="P7530" s="65">
        <f t="shared" si="1067"/>
        <v>9.2743280654245572E-2</v>
      </c>
      <c r="Q7530" s="65">
        <f t="shared" si="1068"/>
        <v>8.0435281430622091E-2</v>
      </c>
      <c r="R7530" s="65">
        <f t="shared" si="1069"/>
        <v>0.15614806415753732</v>
      </c>
      <c r="S7530" s="65">
        <f t="shared" si="1070"/>
        <v>0.1368473285334143</v>
      </c>
      <c r="T7530" s="66">
        <f>(L7530*'Football Field'!$F$4)+(M7530*'Football Field'!$F$5)+(N7530*'Football Field'!$F$6)+(O7530*'Football Field'!$F$7)+(P7530*'Football Field'!$F$8)+(Q7530*'Football Field'!$F$9)+(R7530*'Football Field'!$F$10)+(S7530*'Football Field'!$F$11)</f>
        <v>142190744.15754783</v>
      </c>
    </row>
    <row r="7531" spans="2:20" x14ac:dyDescent="0.3">
      <c r="B7531" s="62">
        <f t="shared" si="1062"/>
        <v>7504</v>
      </c>
      <c r="C7531" s="62">
        <v>0.63389674760048875</v>
      </c>
      <c r="D7531" s="62">
        <v>0.69707857856734345</v>
      </c>
      <c r="E7531" s="62">
        <v>0.44274872386568043</v>
      </c>
      <c r="F7531" s="62">
        <v>0.42353049361928241</v>
      </c>
      <c r="G7531" s="62">
        <v>9.6316468246277709E-2</v>
      </c>
      <c r="H7531" s="62">
        <v>8.3660575162897932E-2</v>
      </c>
      <c r="I7531" s="62">
        <v>0.19047186002787786</v>
      </c>
      <c r="J7531" s="62">
        <v>0.76018927504772149</v>
      </c>
      <c r="K7531" s="62"/>
      <c r="L7531" s="65">
        <f t="shared" si="1063"/>
        <v>0.19047992243972472</v>
      </c>
      <c r="M7531" s="65">
        <f t="shared" si="1064"/>
        <v>0.20946545960760307</v>
      </c>
      <c r="N7531" s="65">
        <f t="shared" si="1065"/>
        <v>0.13304176571572124</v>
      </c>
      <c r="O7531" s="65">
        <f t="shared" si="1066"/>
        <v>0.12726687095467445</v>
      </c>
      <c r="P7531" s="65">
        <f t="shared" si="1067"/>
        <v>2.8942179417493896E-2</v>
      </c>
      <c r="Q7531" s="65">
        <f t="shared" si="1068"/>
        <v>2.5139204339844561E-2</v>
      </c>
      <c r="R7531" s="65">
        <f t="shared" si="1069"/>
        <v>5.7234975983701211E-2</v>
      </c>
      <c r="S7531" s="65">
        <f t="shared" si="1070"/>
        <v>0.2284296215412368</v>
      </c>
      <c r="T7531" s="66">
        <f>(L7531*'Football Field'!$F$4)+(M7531*'Football Field'!$F$5)+(N7531*'Football Field'!$F$6)+(O7531*'Football Field'!$F$7)+(P7531*'Football Field'!$F$8)+(Q7531*'Football Field'!$F$9)+(R7531*'Football Field'!$F$10)+(S7531*'Football Field'!$F$11)</f>
        <v>122865774.79283848</v>
      </c>
    </row>
    <row r="7532" spans="2:20" x14ac:dyDescent="0.3">
      <c r="B7532" s="62">
        <f t="shared" si="1062"/>
        <v>7505</v>
      </c>
      <c r="C7532" s="62">
        <v>0.46400522033076175</v>
      </c>
      <c r="D7532" s="62">
        <v>0.18304260669275774</v>
      </c>
      <c r="E7532" s="62">
        <v>0.6152131903293957</v>
      </c>
      <c r="F7532" s="62">
        <v>0.74734449665901426</v>
      </c>
      <c r="G7532" s="62">
        <v>0.74690391037975568</v>
      </c>
      <c r="H7532" s="62">
        <v>0.8200925637281018</v>
      </c>
      <c r="I7532" s="62">
        <v>0.66341658208552423</v>
      </c>
      <c r="J7532" s="62">
        <v>0.91699287618794567</v>
      </c>
      <c r="K7532" s="62"/>
      <c r="L7532" s="65">
        <f t="shared" si="1063"/>
        <v>8.9975604117629143E-2</v>
      </c>
      <c r="M7532" s="65">
        <f t="shared" si="1064"/>
        <v>3.5493930660319792E-2</v>
      </c>
      <c r="N7532" s="65">
        <f t="shared" si="1065"/>
        <v>0.11929645623720059</v>
      </c>
      <c r="O7532" s="65">
        <f t="shared" si="1066"/>
        <v>0.14491813803936709</v>
      </c>
      <c r="P7532" s="65">
        <f t="shared" si="1067"/>
        <v>0.14483270361987077</v>
      </c>
      <c r="Q7532" s="65">
        <f t="shared" si="1068"/>
        <v>0.15902477088773251</v>
      </c>
      <c r="R7532" s="65">
        <f t="shared" si="1069"/>
        <v>0.12864361248403058</v>
      </c>
      <c r="S7532" s="65">
        <f t="shared" si="1070"/>
        <v>0.17781478395384945</v>
      </c>
      <c r="T7532" s="66">
        <f>(L7532*'Football Field'!$F$4)+(M7532*'Football Field'!$F$5)+(N7532*'Football Field'!$F$6)+(O7532*'Football Field'!$F$7)+(P7532*'Football Field'!$F$8)+(Q7532*'Football Field'!$F$9)+(R7532*'Football Field'!$F$10)+(S7532*'Football Field'!$F$11)</f>
        <v>142690241.52203402</v>
      </c>
    </row>
    <row r="7533" spans="2:20" x14ac:dyDescent="0.3">
      <c r="B7533" s="62">
        <f t="shared" si="1062"/>
        <v>7506</v>
      </c>
      <c r="C7533" s="62">
        <v>6.6693079238034914E-2</v>
      </c>
      <c r="D7533" s="62">
        <v>3.2077336341418405E-3</v>
      </c>
      <c r="E7533" s="62">
        <v>0.14573197803048132</v>
      </c>
      <c r="F7533" s="62">
        <v>0.24471335214489043</v>
      </c>
      <c r="G7533" s="62">
        <v>0.20177465155436869</v>
      </c>
      <c r="H7533" s="62">
        <v>0.27193670746479615</v>
      </c>
      <c r="I7533" s="62">
        <v>0.71464432965483671</v>
      </c>
      <c r="J7533" s="62">
        <v>0.3892844388044977</v>
      </c>
      <c r="K7533" s="62"/>
      <c r="L7533" s="65">
        <f t="shared" si="1063"/>
        <v>3.2724989467578701E-2</v>
      </c>
      <c r="M7533" s="65">
        <f t="shared" si="1064"/>
        <v>1.5739721511047549E-3</v>
      </c>
      <c r="N7533" s="65">
        <f t="shared" si="1065"/>
        <v>7.1507831106666281E-2</v>
      </c>
      <c r="O7533" s="65">
        <f t="shared" si="1066"/>
        <v>0.12007605531205305</v>
      </c>
      <c r="P7533" s="65">
        <f t="shared" si="1067"/>
        <v>9.9006874811912421E-2</v>
      </c>
      <c r="Q7533" s="65">
        <f t="shared" si="1068"/>
        <v>0.13343402327955992</v>
      </c>
      <c r="R7533" s="65">
        <f t="shared" si="1069"/>
        <v>0.35066199414109483</v>
      </c>
      <c r="S7533" s="65">
        <f t="shared" si="1070"/>
        <v>0.19101425973003</v>
      </c>
      <c r="T7533" s="66">
        <f>(L7533*'Football Field'!$F$4)+(M7533*'Football Field'!$F$5)+(N7533*'Football Field'!$F$6)+(O7533*'Football Field'!$F$7)+(P7533*'Football Field'!$F$8)+(Q7533*'Football Field'!$F$9)+(R7533*'Football Field'!$F$10)+(S7533*'Football Field'!$F$11)</f>
        <v>168808836.83126611</v>
      </c>
    </row>
    <row r="7534" spans="2:20" x14ac:dyDescent="0.3">
      <c r="B7534" s="62">
        <f t="shared" si="1062"/>
        <v>7507</v>
      </c>
      <c r="C7534" s="62">
        <v>0.81255083435083497</v>
      </c>
      <c r="D7534" s="62">
        <v>0.34036976368319549</v>
      </c>
      <c r="E7534" s="62">
        <v>0.8505289445805303</v>
      </c>
      <c r="F7534" s="62">
        <v>0.36024875118683108</v>
      </c>
      <c r="G7534" s="62">
        <v>0.2168345160817341</v>
      </c>
      <c r="H7534" s="62">
        <v>0.362166029501647</v>
      </c>
      <c r="I7534" s="62">
        <v>0.14738712027162215</v>
      </c>
      <c r="J7534" s="62">
        <v>0.64436740106386703</v>
      </c>
      <c r="K7534" s="62"/>
      <c r="L7534" s="65">
        <f t="shared" si="1063"/>
        <v>0.217582268638674</v>
      </c>
      <c r="M7534" s="65">
        <f t="shared" si="1064"/>
        <v>9.1143128807892937E-2</v>
      </c>
      <c r="N7534" s="65">
        <f t="shared" si="1065"/>
        <v>0.22775192576417375</v>
      </c>
      <c r="O7534" s="65">
        <f t="shared" si="1066"/>
        <v>9.6466260624915159E-2</v>
      </c>
      <c r="P7534" s="65">
        <f t="shared" si="1067"/>
        <v>5.8063254548160526E-2</v>
      </c>
      <c r="Q7534" s="65">
        <f t="shared" si="1068"/>
        <v>9.6979663291817425E-2</v>
      </c>
      <c r="R7534" s="65">
        <f t="shared" si="1069"/>
        <v>3.9466852584603085E-2</v>
      </c>
      <c r="S7534" s="65">
        <f t="shared" si="1070"/>
        <v>0.17254664573976317</v>
      </c>
      <c r="T7534" s="66">
        <f>(L7534*'Football Field'!$F$4)+(M7534*'Football Field'!$F$5)+(N7534*'Football Field'!$F$6)+(O7534*'Football Field'!$F$7)+(P7534*'Football Field'!$F$8)+(Q7534*'Football Field'!$F$9)+(R7534*'Football Field'!$F$10)+(S7534*'Football Field'!$F$11)</f>
        <v>124860884.65278742</v>
      </c>
    </row>
    <row r="7535" spans="2:20" x14ac:dyDescent="0.3">
      <c r="B7535" s="62">
        <f t="shared" si="1062"/>
        <v>7508</v>
      </c>
      <c r="C7535" s="62">
        <v>0.83912294639974705</v>
      </c>
      <c r="D7535" s="62">
        <v>0.31056414234562391</v>
      </c>
      <c r="E7535" s="62">
        <v>9.6795328646648637E-2</v>
      </c>
      <c r="F7535" s="62">
        <v>4.4917402302684262E-2</v>
      </c>
      <c r="G7535" s="62">
        <v>0.37911377758804798</v>
      </c>
      <c r="H7535" s="62">
        <v>0.82250865116145033</v>
      </c>
      <c r="I7535" s="62">
        <v>0.85117233226305256</v>
      </c>
      <c r="J7535" s="62">
        <v>0.22331160030888719</v>
      </c>
      <c r="K7535" s="62"/>
      <c r="L7535" s="65">
        <f t="shared" si="1063"/>
        <v>0.23521275193999455</v>
      </c>
      <c r="M7535" s="65">
        <f t="shared" si="1064"/>
        <v>8.7053568119443356E-2</v>
      </c>
      <c r="N7535" s="65">
        <f t="shared" si="1065"/>
        <v>2.7132490803163285E-2</v>
      </c>
      <c r="O7535" s="65">
        <f t="shared" si="1066"/>
        <v>1.2590700624908328E-2</v>
      </c>
      <c r="P7535" s="65">
        <f t="shared" si="1067"/>
        <v>0.10626856923344251</v>
      </c>
      <c r="Q7535" s="65">
        <f t="shared" si="1068"/>
        <v>0.23055563450409303</v>
      </c>
      <c r="R7535" s="65">
        <f t="shared" si="1069"/>
        <v>0.23859028942750449</v>
      </c>
      <c r="S7535" s="65">
        <f t="shared" si="1070"/>
        <v>6.2595995347450459E-2</v>
      </c>
      <c r="T7535" s="66">
        <f>(L7535*'Football Field'!$F$4)+(M7535*'Football Field'!$F$5)+(N7535*'Football Field'!$F$6)+(O7535*'Football Field'!$F$7)+(P7535*'Football Field'!$F$8)+(Q7535*'Football Field'!$F$9)+(R7535*'Football Field'!$F$10)+(S7535*'Football Field'!$F$11)</f>
        <v>149680584.30935809</v>
      </c>
    </row>
    <row r="7536" spans="2:20" x14ac:dyDescent="0.3">
      <c r="B7536" s="62">
        <f t="shared" si="1062"/>
        <v>7509</v>
      </c>
      <c r="C7536" s="62">
        <v>0.49454905154008888</v>
      </c>
      <c r="D7536" s="62">
        <v>0.14644051625249754</v>
      </c>
      <c r="E7536" s="62">
        <v>0.62838506229334778</v>
      </c>
      <c r="F7536" s="62">
        <v>0.12815583138271225</v>
      </c>
      <c r="G7536" s="62">
        <v>0.6885183866525808</v>
      </c>
      <c r="H7536" s="62">
        <v>0.94331156388575232</v>
      </c>
      <c r="I7536" s="62">
        <v>0.70473513334581528</v>
      </c>
      <c r="J7536" s="62">
        <v>0.47500877877089864</v>
      </c>
      <c r="K7536" s="62"/>
      <c r="L7536" s="65">
        <f t="shared" si="1063"/>
        <v>0.11749508053427747</v>
      </c>
      <c r="M7536" s="65">
        <f t="shared" si="1064"/>
        <v>3.4791372457366083E-2</v>
      </c>
      <c r="N7536" s="65">
        <f t="shared" si="1065"/>
        <v>0.14929187159650012</v>
      </c>
      <c r="O7536" s="65">
        <f t="shared" si="1066"/>
        <v>3.0447292705056299E-2</v>
      </c>
      <c r="P7536" s="65">
        <f t="shared" si="1067"/>
        <v>0.16357836100817616</v>
      </c>
      <c r="Q7536" s="65">
        <f t="shared" si="1068"/>
        <v>0.2241121842666951</v>
      </c>
      <c r="R7536" s="65">
        <f t="shared" si="1069"/>
        <v>0.16743113951981609</v>
      </c>
      <c r="S7536" s="65">
        <f t="shared" si="1070"/>
        <v>0.11285269791211275</v>
      </c>
      <c r="T7536" s="66">
        <f>(L7536*'Football Field'!$F$4)+(M7536*'Football Field'!$F$5)+(N7536*'Football Field'!$F$6)+(O7536*'Football Field'!$F$7)+(P7536*'Football Field'!$F$8)+(Q7536*'Football Field'!$F$9)+(R7536*'Football Field'!$F$10)+(S7536*'Football Field'!$F$11)</f>
        <v>148948428.89497545</v>
      </c>
    </row>
    <row r="7537" spans="2:20" x14ac:dyDescent="0.3">
      <c r="B7537" s="62">
        <f t="shared" si="1062"/>
        <v>7510</v>
      </c>
      <c r="C7537" s="62">
        <v>0.46025477660394554</v>
      </c>
      <c r="D7537" s="62">
        <v>0.72106920080450176</v>
      </c>
      <c r="E7537" s="62">
        <v>4.6426507150685303E-2</v>
      </c>
      <c r="F7537" s="62">
        <v>0.57014134052827881</v>
      </c>
      <c r="G7537" s="62">
        <v>8.3859852780638233E-2</v>
      </c>
      <c r="H7537" s="62">
        <v>0.52416282784016133</v>
      </c>
      <c r="I7537" s="62">
        <v>0.23859141631782588</v>
      </c>
      <c r="J7537" s="62">
        <v>5.3270786031962225E-2</v>
      </c>
      <c r="K7537" s="62"/>
      <c r="L7537" s="65">
        <f t="shared" si="1063"/>
        <v>0.17060521548325655</v>
      </c>
      <c r="M7537" s="65">
        <f t="shared" si="1064"/>
        <v>0.26728275866966211</v>
      </c>
      <c r="N7537" s="65">
        <f t="shared" si="1065"/>
        <v>1.7209173395267958E-2</v>
      </c>
      <c r="O7537" s="65">
        <f t="shared" si="1066"/>
        <v>0.2113374835008848</v>
      </c>
      <c r="P7537" s="65">
        <f t="shared" si="1067"/>
        <v>3.1084801247692931E-2</v>
      </c>
      <c r="Q7537" s="65">
        <f t="shared" si="1068"/>
        <v>0.19429437072183825</v>
      </c>
      <c r="R7537" s="65">
        <f t="shared" si="1069"/>
        <v>8.8440016405055416E-2</v>
      </c>
      <c r="S7537" s="65">
        <f t="shared" si="1070"/>
        <v>1.9746180576341813E-2</v>
      </c>
      <c r="T7537" s="66">
        <f>(L7537*'Football Field'!$F$4)+(M7537*'Football Field'!$F$5)+(N7537*'Football Field'!$F$6)+(O7537*'Football Field'!$F$7)+(P7537*'Football Field'!$F$8)+(Q7537*'Football Field'!$F$9)+(R7537*'Football Field'!$F$10)+(S7537*'Football Field'!$F$11)</f>
        <v>123231080.91872302</v>
      </c>
    </row>
    <row r="7538" spans="2:20" x14ac:dyDescent="0.3">
      <c r="B7538" s="62">
        <f t="shared" si="1062"/>
        <v>7511</v>
      </c>
      <c r="C7538" s="62">
        <v>0.75779544955274725</v>
      </c>
      <c r="D7538" s="62">
        <v>0.1175766173862538</v>
      </c>
      <c r="E7538" s="62">
        <v>0.85200830500396363</v>
      </c>
      <c r="F7538" s="62">
        <v>7.8845088786260731E-2</v>
      </c>
      <c r="G7538" s="62">
        <v>0.10816440020757512</v>
      </c>
      <c r="H7538" s="62">
        <v>0.4382586084810185</v>
      </c>
      <c r="I7538" s="62">
        <v>0.49919468594692873</v>
      </c>
      <c r="J7538" s="62">
        <v>0.57214689923910644</v>
      </c>
      <c r="K7538" s="62"/>
      <c r="L7538" s="65">
        <f t="shared" si="1063"/>
        <v>0.22131940731948829</v>
      </c>
      <c r="M7538" s="65">
        <f t="shared" si="1064"/>
        <v>3.4339065099842143E-2</v>
      </c>
      <c r="N7538" s="65">
        <f t="shared" si="1065"/>
        <v>0.24883492399703791</v>
      </c>
      <c r="O7538" s="65">
        <f t="shared" si="1066"/>
        <v>2.3027254030789784E-2</v>
      </c>
      <c r="P7538" s="65">
        <f t="shared" si="1067"/>
        <v>3.1590161911287863E-2</v>
      </c>
      <c r="Q7538" s="65">
        <f t="shared" si="1068"/>
        <v>0.12799646070576096</v>
      </c>
      <c r="R7538" s="65">
        <f t="shared" si="1069"/>
        <v>0.14579326399494585</v>
      </c>
      <c r="S7538" s="65">
        <f t="shared" si="1070"/>
        <v>0.16709946294084732</v>
      </c>
      <c r="T7538" s="66">
        <f>(L7538*'Football Field'!$F$4)+(M7538*'Football Field'!$F$5)+(N7538*'Football Field'!$F$6)+(O7538*'Football Field'!$F$7)+(P7538*'Football Field'!$F$8)+(Q7538*'Football Field'!$F$9)+(R7538*'Football Field'!$F$10)+(S7538*'Football Field'!$F$11)</f>
        <v>137599676.34831518</v>
      </c>
    </row>
    <row r="7539" spans="2:20" x14ac:dyDescent="0.3">
      <c r="B7539" s="62">
        <f t="shared" si="1062"/>
        <v>7512</v>
      </c>
      <c r="C7539" s="62">
        <v>0.10561999210521156</v>
      </c>
      <c r="D7539" s="62">
        <v>0.54258149590522176</v>
      </c>
      <c r="E7539" s="62">
        <v>0.78415829973034301</v>
      </c>
      <c r="F7539" s="62">
        <v>2.0152542031352416E-2</v>
      </c>
      <c r="G7539" s="62">
        <v>0.69075199683038013</v>
      </c>
      <c r="H7539" s="62">
        <v>0.29348161720206567</v>
      </c>
      <c r="I7539" s="62">
        <v>0.92165841199704113</v>
      </c>
      <c r="J7539" s="62">
        <v>0.48491194999689979</v>
      </c>
      <c r="K7539" s="62"/>
      <c r="L7539" s="65">
        <f t="shared" si="1063"/>
        <v>2.7481472692179879E-2</v>
      </c>
      <c r="M7539" s="65">
        <f t="shared" si="1064"/>
        <v>0.14117534252557207</v>
      </c>
      <c r="N7539" s="65">
        <f t="shared" si="1065"/>
        <v>0.20403168444586831</v>
      </c>
      <c r="O7539" s="65">
        <f t="shared" si="1066"/>
        <v>5.2435293969813855E-3</v>
      </c>
      <c r="P7539" s="65">
        <f t="shared" si="1067"/>
        <v>0.17972811547887013</v>
      </c>
      <c r="Q7539" s="65">
        <f t="shared" si="1068"/>
        <v>7.6361557012437922E-2</v>
      </c>
      <c r="R7539" s="65">
        <f t="shared" si="1069"/>
        <v>0.23980810806711644</v>
      </c>
      <c r="S7539" s="65">
        <f t="shared" si="1070"/>
        <v>0.12617019038097385</v>
      </c>
      <c r="T7539" s="66">
        <f>(L7539*'Football Field'!$F$4)+(M7539*'Football Field'!$F$5)+(N7539*'Football Field'!$F$6)+(O7539*'Football Field'!$F$7)+(P7539*'Football Field'!$F$8)+(Q7539*'Football Field'!$F$9)+(R7539*'Football Field'!$F$10)+(S7539*'Football Field'!$F$11)</f>
        <v>161769781.05972755</v>
      </c>
    </row>
    <row r="7540" spans="2:20" x14ac:dyDescent="0.3">
      <c r="B7540" s="62">
        <f t="shared" si="1062"/>
        <v>7513</v>
      </c>
      <c r="C7540" s="62">
        <v>0.56878018166643762</v>
      </c>
      <c r="D7540" s="62">
        <v>0.68790279440242419</v>
      </c>
      <c r="E7540" s="62">
        <v>0.51273957353893596</v>
      </c>
      <c r="F7540" s="62">
        <v>0.35801295693982327</v>
      </c>
      <c r="G7540" s="62">
        <v>0.76245001246632471</v>
      </c>
      <c r="H7540" s="62">
        <v>0.90070344112985512</v>
      </c>
      <c r="I7540" s="62">
        <v>0.56485674141343589</v>
      </c>
      <c r="J7540" s="62">
        <v>0.19966848000345871</v>
      </c>
      <c r="K7540" s="62"/>
      <c r="L7540" s="65">
        <f t="shared" si="1063"/>
        <v>0.12486628413594661</v>
      </c>
      <c r="M7540" s="65">
        <f t="shared" si="1064"/>
        <v>0.15101768407630381</v>
      </c>
      <c r="N7540" s="65">
        <f t="shared" si="1065"/>
        <v>0.1125634952499168</v>
      </c>
      <c r="O7540" s="65">
        <f t="shared" si="1066"/>
        <v>7.8595824971649589E-2</v>
      </c>
      <c r="P7540" s="65">
        <f t="shared" si="1067"/>
        <v>0.16738329316809583</v>
      </c>
      <c r="Q7540" s="65">
        <f t="shared" si="1068"/>
        <v>0.1977345474183595</v>
      </c>
      <c r="R7540" s="65">
        <f t="shared" si="1069"/>
        <v>0.12400495770226817</v>
      </c>
      <c r="S7540" s="65">
        <f t="shared" si="1070"/>
        <v>4.3833913277459786E-2</v>
      </c>
      <c r="T7540" s="66">
        <f>(L7540*'Football Field'!$F$4)+(M7540*'Football Field'!$F$5)+(N7540*'Football Field'!$F$6)+(O7540*'Football Field'!$F$7)+(P7540*'Football Field'!$F$8)+(Q7540*'Football Field'!$F$9)+(R7540*'Football Field'!$F$10)+(S7540*'Football Field'!$F$11)</f>
        <v>141672482.89224041</v>
      </c>
    </row>
    <row r="7541" spans="2:20" x14ac:dyDescent="0.3">
      <c r="B7541" s="62">
        <f t="shared" si="1062"/>
        <v>7514</v>
      </c>
      <c r="C7541" s="62">
        <v>0.93339160821763911</v>
      </c>
      <c r="D7541" s="62">
        <v>0.29009827710834002</v>
      </c>
      <c r="E7541" s="62">
        <v>0.53202813522558623</v>
      </c>
      <c r="F7541" s="62">
        <v>0.98155325363412604</v>
      </c>
      <c r="G7541" s="62">
        <v>0.14547377445550469</v>
      </c>
      <c r="H7541" s="62">
        <v>3.699359337655439E-2</v>
      </c>
      <c r="I7541" s="62">
        <v>0.60381730002230838</v>
      </c>
      <c r="J7541" s="62">
        <v>0.90463638275725045</v>
      </c>
      <c r="K7541" s="62"/>
      <c r="L7541" s="65">
        <f t="shared" si="1063"/>
        <v>0.21079341149498604</v>
      </c>
      <c r="M7541" s="65">
        <f t="shared" si="1064"/>
        <v>6.5514629617525189E-2</v>
      </c>
      <c r="N7541" s="65">
        <f t="shared" si="1065"/>
        <v>0.12015109697597312</v>
      </c>
      <c r="O7541" s="65">
        <f t="shared" si="1066"/>
        <v>0.22167004403718257</v>
      </c>
      <c r="P7541" s="65">
        <f t="shared" si="1067"/>
        <v>3.2853212875016378E-2</v>
      </c>
      <c r="Q7541" s="65">
        <f t="shared" si="1068"/>
        <v>8.3544845300172841E-3</v>
      </c>
      <c r="R7541" s="65">
        <f t="shared" si="1069"/>
        <v>0.13636367358652726</v>
      </c>
      <c r="S7541" s="65">
        <f t="shared" si="1070"/>
        <v>0.20429944688277207</v>
      </c>
      <c r="T7541" s="66">
        <f>(L7541*'Football Field'!$F$4)+(M7541*'Football Field'!$F$5)+(N7541*'Football Field'!$F$6)+(O7541*'Football Field'!$F$7)+(P7541*'Football Field'!$F$8)+(Q7541*'Football Field'!$F$9)+(R7541*'Football Field'!$F$10)+(S7541*'Football Field'!$F$11)</f>
        <v>134678824.66341171</v>
      </c>
    </row>
    <row r="7542" spans="2:20" x14ac:dyDescent="0.3">
      <c r="B7542" s="62">
        <f t="shared" si="1062"/>
        <v>7515</v>
      </c>
      <c r="C7542" s="62">
        <v>0.13654461122175765</v>
      </c>
      <c r="D7542" s="62">
        <v>0.61493317025026617</v>
      </c>
      <c r="E7542" s="62">
        <v>5.3522783702067422E-2</v>
      </c>
      <c r="F7542" s="62">
        <v>0.32089287168695302</v>
      </c>
      <c r="G7542" s="62">
        <v>0.70106936188179914</v>
      </c>
      <c r="H7542" s="62">
        <v>0.29214251329358965</v>
      </c>
      <c r="I7542" s="62">
        <v>0.71964874639010135</v>
      </c>
      <c r="J7542" s="62">
        <v>0.75655529901516705</v>
      </c>
      <c r="K7542" s="62"/>
      <c r="L7542" s="65">
        <f t="shared" si="1063"/>
        <v>3.7978543053362755E-2</v>
      </c>
      <c r="M7542" s="65">
        <f t="shared" si="1064"/>
        <v>0.17103762405798412</v>
      </c>
      <c r="N7542" s="65">
        <f t="shared" si="1065"/>
        <v>1.488683681455228E-2</v>
      </c>
      <c r="O7542" s="65">
        <f t="shared" si="1066"/>
        <v>8.9253201820521322E-2</v>
      </c>
      <c r="P7542" s="65">
        <f t="shared" si="1067"/>
        <v>0.19499556009852126</v>
      </c>
      <c r="Q7542" s="65">
        <f t="shared" si="1068"/>
        <v>8.1256571896630395E-2</v>
      </c>
      <c r="R7542" s="65">
        <f t="shared" si="1069"/>
        <v>0.20016323349214618</v>
      </c>
      <c r="S7542" s="65">
        <f t="shared" si="1070"/>
        <v>0.21042842876628168</v>
      </c>
      <c r="T7542" s="66">
        <f>(L7542*'Football Field'!$F$4)+(M7542*'Football Field'!$F$5)+(N7542*'Football Field'!$F$6)+(O7542*'Football Field'!$F$7)+(P7542*'Football Field'!$F$8)+(Q7542*'Football Field'!$F$9)+(R7542*'Football Field'!$F$10)+(S7542*'Football Field'!$F$11)</f>
        <v>153672420.31880307</v>
      </c>
    </row>
    <row r="7543" spans="2:20" x14ac:dyDescent="0.3">
      <c r="B7543" s="62">
        <f t="shared" si="1062"/>
        <v>7516</v>
      </c>
      <c r="C7543" s="62">
        <v>0.60230708053776794</v>
      </c>
      <c r="D7543" s="62">
        <v>1.5164167433891818E-2</v>
      </c>
      <c r="E7543" s="62">
        <v>0.19635190718434681</v>
      </c>
      <c r="F7543" s="62">
        <v>0.784503561107183</v>
      </c>
      <c r="G7543" s="62">
        <v>0.4165707382834547</v>
      </c>
      <c r="H7543" s="62">
        <v>0.85213405653770791</v>
      </c>
      <c r="I7543" s="62">
        <v>0.97543430997483804</v>
      </c>
      <c r="J7543" s="62">
        <v>0.20639331041342512</v>
      </c>
      <c r="K7543" s="62"/>
      <c r="L7543" s="65">
        <f t="shared" si="1063"/>
        <v>0.14875970266683547</v>
      </c>
      <c r="M7543" s="65">
        <f t="shared" si="1064"/>
        <v>3.7452939066260969E-3</v>
      </c>
      <c r="N7543" s="65">
        <f t="shared" si="1065"/>
        <v>4.8495613408247033E-2</v>
      </c>
      <c r="O7543" s="65">
        <f t="shared" si="1066"/>
        <v>0.19375916415789213</v>
      </c>
      <c r="P7543" s="65">
        <f t="shared" si="1067"/>
        <v>0.10288595497071376</v>
      </c>
      <c r="Q7543" s="65">
        <f t="shared" si="1068"/>
        <v>0.21046275725275165</v>
      </c>
      <c r="R7543" s="65">
        <f t="shared" si="1069"/>
        <v>0.24091584278459738</v>
      </c>
      <c r="S7543" s="65">
        <f t="shared" si="1070"/>
        <v>5.0975670852336515E-2</v>
      </c>
      <c r="T7543" s="66">
        <f>(L7543*'Football Field'!$F$4)+(M7543*'Football Field'!$F$5)+(N7543*'Football Field'!$F$6)+(O7543*'Football Field'!$F$7)+(P7543*'Football Field'!$F$8)+(Q7543*'Football Field'!$F$9)+(R7543*'Football Field'!$F$10)+(S7543*'Football Field'!$F$11)</f>
        <v>152164681.76504499</v>
      </c>
    </row>
    <row r="7544" spans="2:20" x14ac:dyDescent="0.3">
      <c r="B7544" s="62">
        <f t="shared" si="1062"/>
        <v>7517</v>
      </c>
      <c r="C7544" s="62">
        <v>0.85409469548534123</v>
      </c>
      <c r="D7544" s="62">
        <v>0.48668829575259098</v>
      </c>
      <c r="E7544" s="62">
        <v>0.48786737172136851</v>
      </c>
      <c r="F7544" s="62">
        <v>8.3744544050154857E-2</v>
      </c>
      <c r="G7544" s="62">
        <v>0.86422984875508202</v>
      </c>
      <c r="H7544" s="62">
        <v>0.45077338612017603</v>
      </c>
      <c r="I7544" s="62">
        <v>0.6829945359045595</v>
      </c>
      <c r="J7544" s="62">
        <v>0.46616076548118268</v>
      </c>
      <c r="K7544" s="62"/>
      <c r="L7544" s="65">
        <f t="shared" si="1063"/>
        <v>0.19515235140076434</v>
      </c>
      <c r="M7544" s="65">
        <f t="shared" si="1064"/>
        <v>0.11120355367782385</v>
      </c>
      <c r="N7544" s="65">
        <f t="shared" si="1065"/>
        <v>0.11147296109716898</v>
      </c>
      <c r="O7544" s="65">
        <f t="shared" si="1066"/>
        <v>1.9134815816981152E-2</v>
      </c>
      <c r="P7544" s="65">
        <f t="shared" si="1067"/>
        <v>0.19746813559056442</v>
      </c>
      <c r="Q7544" s="65">
        <f t="shared" si="1068"/>
        <v>0.10299734527709269</v>
      </c>
      <c r="R7544" s="65">
        <f t="shared" si="1069"/>
        <v>0.156057624968514</v>
      </c>
      <c r="S7544" s="65">
        <f t="shared" si="1070"/>
        <v>0.10651321217109047</v>
      </c>
      <c r="T7544" s="66">
        <f>(L7544*'Football Field'!$F$4)+(M7544*'Football Field'!$F$5)+(N7544*'Football Field'!$F$6)+(O7544*'Football Field'!$F$7)+(P7544*'Football Field'!$F$8)+(Q7544*'Football Field'!$F$9)+(R7544*'Football Field'!$F$10)+(S7544*'Football Field'!$F$11)</f>
        <v>148412903.52658939</v>
      </c>
    </row>
    <row r="7545" spans="2:20" x14ac:dyDescent="0.3">
      <c r="B7545" s="62">
        <f t="shared" si="1062"/>
        <v>7518</v>
      </c>
      <c r="C7545" s="62">
        <v>0.10317419195888455</v>
      </c>
      <c r="D7545" s="62">
        <v>0.41973540898867789</v>
      </c>
      <c r="E7545" s="62">
        <v>0.88721595385457019</v>
      </c>
      <c r="F7545" s="62">
        <v>0.52465325783887717</v>
      </c>
      <c r="G7545" s="62">
        <v>0.81077404303675615</v>
      </c>
      <c r="H7545" s="62">
        <v>0.43984591717322252</v>
      </c>
      <c r="I7545" s="62">
        <v>0.11359732671857237</v>
      </c>
      <c r="J7545" s="62">
        <v>0.92118557987464511</v>
      </c>
      <c r="K7545" s="62"/>
      <c r="L7545" s="65">
        <f t="shared" si="1063"/>
        <v>2.4447808126704274E-2</v>
      </c>
      <c r="M7545" s="65">
        <f t="shared" si="1064"/>
        <v>9.9459085146295562E-2</v>
      </c>
      <c r="N7545" s="65">
        <f t="shared" si="1065"/>
        <v>0.21023169646369722</v>
      </c>
      <c r="O7545" s="65">
        <f t="shared" si="1066"/>
        <v>0.12432006432196387</v>
      </c>
      <c r="P7545" s="65">
        <f t="shared" si="1067"/>
        <v>0.19211827940628715</v>
      </c>
      <c r="Q7545" s="65">
        <f t="shared" si="1068"/>
        <v>0.10422440325629531</v>
      </c>
      <c r="R7545" s="65">
        <f t="shared" si="1069"/>
        <v>2.6917638942390989E-2</v>
      </c>
      <c r="S7545" s="65">
        <f t="shared" si="1070"/>
        <v>0.21828102433636562</v>
      </c>
      <c r="T7545" s="66">
        <f>(L7545*'Football Field'!$F$4)+(M7545*'Football Field'!$F$5)+(N7545*'Football Field'!$F$6)+(O7545*'Football Field'!$F$7)+(P7545*'Football Field'!$F$8)+(Q7545*'Football Field'!$F$9)+(R7545*'Football Field'!$F$10)+(S7545*'Football Field'!$F$11)</f>
        <v>135105429.71864587</v>
      </c>
    </row>
    <row r="7546" spans="2:20" x14ac:dyDescent="0.3">
      <c r="B7546" s="62">
        <f t="shared" si="1062"/>
        <v>7519</v>
      </c>
      <c r="C7546" s="62">
        <v>4.5383283550580522E-2</v>
      </c>
      <c r="D7546" s="62">
        <v>0.67811221317149828</v>
      </c>
      <c r="E7546" s="62">
        <v>0.89054746332193013</v>
      </c>
      <c r="F7546" s="62">
        <v>0.49678471261105284</v>
      </c>
      <c r="G7546" s="62">
        <v>0.86706053578595133</v>
      </c>
      <c r="H7546" s="62">
        <v>0.51085915297145135</v>
      </c>
      <c r="I7546" s="62">
        <v>1.9820672697243524E-2</v>
      </c>
      <c r="J7546" s="62">
        <v>0.40256020491938527</v>
      </c>
      <c r="K7546" s="62"/>
      <c r="L7546" s="65">
        <f t="shared" si="1063"/>
        <v>1.1603629637530517E-2</v>
      </c>
      <c r="M7546" s="65">
        <f t="shared" si="1064"/>
        <v>0.17338020431154011</v>
      </c>
      <c r="N7546" s="65">
        <f t="shared" si="1065"/>
        <v>0.22769579745178634</v>
      </c>
      <c r="O7546" s="65">
        <f t="shared" si="1066"/>
        <v>0.12701826231460406</v>
      </c>
      <c r="P7546" s="65">
        <f t="shared" si="1067"/>
        <v>0.221690643414237</v>
      </c>
      <c r="Q7546" s="65">
        <f t="shared" si="1068"/>
        <v>0.13061682505666655</v>
      </c>
      <c r="R7546" s="65">
        <f t="shared" si="1069"/>
        <v>5.0677634395756479E-3</v>
      </c>
      <c r="S7546" s="65">
        <f t="shared" si="1070"/>
        <v>0.10292687437405981</v>
      </c>
      <c r="T7546" s="66">
        <f>(L7546*'Football Field'!$F$4)+(M7546*'Football Field'!$F$5)+(N7546*'Football Field'!$F$6)+(O7546*'Football Field'!$F$7)+(P7546*'Football Field'!$F$8)+(Q7546*'Football Field'!$F$9)+(R7546*'Football Field'!$F$10)+(S7546*'Football Field'!$F$11)</f>
        <v>133905027.20489976</v>
      </c>
    </row>
    <row r="7547" spans="2:20" x14ac:dyDescent="0.3">
      <c r="B7547" s="62">
        <f t="shared" si="1062"/>
        <v>7520</v>
      </c>
      <c r="C7547" s="62">
        <v>0.50482860311941613</v>
      </c>
      <c r="D7547" s="62">
        <v>0.31269299876718049</v>
      </c>
      <c r="E7547" s="62">
        <v>0.16230190769120723</v>
      </c>
      <c r="F7547" s="62">
        <v>0.39372788372015766</v>
      </c>
      <c r="G7547" s="62">
        <v>0.10778605195363566</v>
      </c>
      <c r="H7547" s="62">
        <v>0.6520573790859997</v>
      </c>
      <c r="I7547" s="62">
        <v>0.62543993964161848</v>
      </c>
      <c r="J7547" s="62">
        <v>0.75620170878766124</v>
      </c>
      <c r="K7547" s="62"/>
      <c r="L7547" s="65">
        <f t="shared" si="1063"/>
        <v>0.14361973397164726</v>
      </c>
      <c r="M7547" s="65">
        <f t="shared" si="1064"/>
        <v>8.8958678292473822E-2</v>
      </c>
      <c r="N7547" s="65">
        <f t="shared" si="1065"/>
        <v>4.6173605579532026E-2</v>
      </c>
      <c r="O7547" s="65">
        <f t="shared" si="1066"/>
        <v>0.11201246040278866</v>
      </c>
      <c r="P7547" s="65">
        <f t="shared" si="1067"/>
        <v>3.0664276968025709E-2</v>
      </c>
      <c r="Q7547" s="65">
        <f t="shared" si="1068"/>
        <v>0.18550515311516236</v>
      </c>
      <c r="R7547" s="65">
        <f t="shared" si="1069"/>
        <v>0.17793270268666675</v>
      </c>
      <c r="S7547" s="65">
        <f t="shared" si="1070"/>
        <v>0.21513338898370341</v>
      </c>
      <c r="T7547" s="66">
        <f>(L7547*'Football Field'!$F$4)+(M7547*'Football Field'!$F$5)+(N7547*'Football Field'!$F$6)+(O7547*'Football Field'!$F$7)+(P7547*'Football Field'!$F$8)+(Q7547*'Football Field'!$F$9)+(R7547*'Football Field'!$F$10)+(S7547*'Football Field'!$F$11)</f>
        <v>137883844.25291213</v>
      </c>
    </row>
    <row r="7548" spans="2:20" x14ac:dyDescent="0.3">
      <c r="B7548" s="62">
        <f t="shared" si="1062"/>
        <v>7521</v>
      </c>
      <c r="C7548" s="62">
        <v>1.7965008749239564E-2</v>
      </c>
      <c r="D7548" s="62">
        <v>0.97233486306385231</v>
      </c>
      <c r="E7548" s="62">
        <v>0.6891944259439039</v>
      </c>
      <c r="F7548" s="62">
        <v>9.1607645348090183E-2</v>
      </c>
      <c r="G7548" s="62">
        <v>1.0862352026368427E-3</v>
      </c>
      <c r="H7548" s="62">
        <v>0.65212728174522117</v>
      </c>
      <c r="I7548" s="62">
        <v>0.49355603695548722</v>
      </c>
      <c r="J7548" s="62">
        <v>0.16062818800982892</v>
      </c>
      <c r="K7548" s="62"/>
      <c r="L7548" s="65">
        <f t="shared" si="1063"/>
        <v>5.8356376765823859E-3</v>
      </c>
      <c r="M7548" s="65">
        <f t="shared" si="1064"/>
        <v>0.31584699124569993</v>
      </c>
      <c r="N7548" s="65">
        <f t="shared" si="1065"/>
        <v>0.22387347619293846</v>
      </c>
      <c r="O7548" s="65">
        <f t="shared" si="1066"/>
        <v>2.9757237200284729E-2</v>
      </c>
      <c r="P7548" s="65">
        <f t="shared" si="1067"/>
        <v>3.5284564358511534E-4</v>
      </c>
      <c r="Q7548" s="65">
        <f t="shared" si="1068"/>
        <v>0.21183282393006098</v>
      </c>
      <c r="R7548" s="65">
        <f t="shared" si="1069"/>
        <v>0.16032356259687575</v>
      </c>
      <c r="S7548" s="65">
        <f t="shared" si="1070"/>
        <v>5.2177425513972781E-2</v>
      </c>
      <c r="T7548" s="66">
        <f>(L7548*'Football Field'!$F$4)+(M7548*'Football Field'!$F$5)+(N7548*'Football Field'!$F$6)+(O7548*'Football Field'!$F$7)+(P7548*'Football Field'!$F$8)+(Q7548*'Football Field'!$F$9)+(R7548*'Football Field'!$F$10)+(S7548*'Football Field'!$F$11)</f>
        <v>135695249.74199861</v>
      </c>
    </row>
    <row r="7549" spans="2:20" x14ac:dyDescent="0.3">
      <c r="B7549" s="62">
        <f t="shared" si="1062"/>
        <v>7522</v>
      </c>
      <c r="C7549" s="62">
        <v>0.3819121559622598</v>
      </c>
      <c r="D7549" s="62">
        <v>0.12469782994659739</v>
      </c>
      <c r="E7549" s="62">
        <v>0.91668301795929374</v>
      </c>
      <c r="F7549" s="62">
        <v>0.30900944013289011</v>
      </c>
      <c r="G7549" s="62">
        <v>0.48678387406817436</v>
      </c>
      <c r="H7549" s="62">
        <v>0.59944776163653668</v>
      </c>
      <c r="I7549" s="62">
        <v>0.18355043733584797</v>
      </c>
      <c r="J7549" s="62">
        <v>0.33577578388380058</v>
      </c>
      <c r="K7549" s="62"/>
      <c r="L7549" s="65">
        <f t="shared" si="1063"/>
        <v>0.11441825646698789</v>
      </c>
      <c r="M7549" s="65">
        <f t="shared" si="1064"/>
        <v>3.7358612615400869E-2</v>
      </c>
      <c r="N7549" s="65">
        <f t="shared" si="1065"/>
        <v>0.27463193043314282</v>
      </c>
      <c r="O7549" s="65">
        <f t="shared" si="1066"/>
        <v>9.257710397502833E-2</v>
      </c>
      <c r="P7549" s="65">
        <f t="shared" si="1067"/>
        <v>0.14583710226974347</v>
      </c>
      <c r="Q7549" s="65">
        <f t="shared" si="1068"/>
        <v>0.17959042847609399</v>
      </c>
      <c r="R7549" s="65">
        <f t="shared" si="1069"/>
        <v>5.4990449206325322E-2</v>
      </c>
      <c r="S7549" s="65">
        <f t="shared" si="1070"/>
        <v>0.1005961165572774</v>
      </c>
      <c r="T7549" s="66">
        <f>(L7549*'Football Field'!$F$4)+(M7549*'Football Field'!$F$5)+(N7549*'Football Field'!$F$6)+(O7549*'Football Field'!$F$7)+(P7549*'Football Field'!$F$8)+(Q7549*'Football Field'!$F$9)+(R7549*'Football Field'!$F$10)+(S7549*'Football Field'!$F$11)</f>
        <v>135520723.675749</v>
      </c>
    </row>
    <row r="7550" spans="2:20" x14ac:dyDescent="0.3">
      <c r="B7550" s="62">
        <f t="shared" si="1062"/>
        <v>7523</v>
      </c>
      <c r="C7550" s="62">
        <v>0.54735760452457505</v>
      </c>
      <c r="D7550" s="62">
        <v>0.74140425733818272</v>
      </c>
      <c r="E7550" s="62">
        <v>0.86962738896786729</v>
      </c>
      <c r="F7550" s="62">
        <v>0.79241352623923544</v>
      </c>
      <c r="G7550" s="62">
        <v>0.37167530554429917</v>
      </c>
      <c r="H7550" s="62">
        <v>0.21315371320789511</v>
      </c>
      <c r="I7550" s="62">
        <v>0.55308436490249879</v>
      </c>
      <c r="J7550" s="62">
        <v>0.6197137534946634</v>
      </c>
      <c r="K7550" s="62"/>
      <c r="L7550" s="65">
        <f t="shared" si="1063"/>
        <v>0.11625055793473386</v>
      </c>
      <c r="M7550" s="65">
        <f t="shared" si="1064"/>
        <v>0.15746316093591622</v>
      </c>
      <c r="N7550" s="65">
        <f t="shared" si="1065"/>
        <v>0.18469583381535259</v>
      </c>
      <c r="O7550" s="65">
        <f t="shared" si="1066"/>
        <v>0.16829676573207286</v>
      </c>
      <c r="P7550" s="65">
        <f t="shared" si="1067"/>
        <v>7.8938268661886385E-2</v>
      </c>
      <c r="Q7550" s="65">
        <f t="shared" si="1068"/>
        <v>4.5270656480238106E-2</v>
      </c>
      <c r="R7550" s="65">
        <f t="shared" si="1069"/>
        <v>0.1174668360746355</v>
      </c>
      <c r="S7550" s="65">
        <f t="shared" si="1070"/>
        <v>0.13161792036516456</v>
      </c>
      <c r="T7550" s="66">
        <f>(L7550*'Football Field'!$F$4)+(M7550*'Football Field'!$F$5)+(N7550*'Football Field'!$F$6)+(O7550*'Football Field'!$F$7)+(P7550*'Football Field'!$F$8)+(Q7550*'Football Field'!$F$9)+(R7550*'Football Field'!$F$10)+(S7550*'Football Field'!$F$11)</f>
        <v>136741430.82688415</v>
      </c>
    </row>
    <row r="7551" spans="2:20" x14ac:dyDescent="0.3">
      <c r="B7551" s="62">
        <f t="shared" si="1062"/>
        <v>7524</v>
      </c>
      <c r="C7551" s="62">
        <v>0.76687991175630565</v>
      </c>
      <c r="D7551" s="62">
        <v>0.59842638104149815</v>
      </c>
      <c r="E7551" s="62">
        <v>0.43618943655933462</v>
      </c>
      <c r="F7551" s="62">
        <v>0.62766802548260259</v>
      </c>
      <c r="G7551" s="62">
        <v>0.20058892558111341</v>
      </c>
      <c r="H7551" s="62">
        <v>0.79208842100186461</v>
      </c>
      <c r="I7551" s="62">
        <v>0.11674422241455584</v>
      </c>
      <c r="J7551" s="62">
        <v>0.53234306415981858</v>
      </c>
      <c r="K7551" s="62"/>
      <c r="L7551" s="65">
        <f t="shared" si="1063"/>
        <v>0.18837961237967452</v>
      </c>
      <c r="M7551" s="65">
        <f t="shared" si="1064"/>
        <v>0.14699997740218795</v>
      </c>
      <c r="N7551" s="65">
        <f t="shared" si="1065"/>
        <v>0.10714741085729117</v>
      </c>
      <c r="O7551" s="65">
        <f t="shared" si="1066"/>
        <v>0.1541830181373976</v>
      </c>
      <c r="P7551" s="65">
        <f t="shared" si="1067"/>
        <v>4.9273508758478468E-2</v>
      </c>
      <c r="Q7551" s="65">
        <f t="shared" si="1068"/>
        <v>0.19457193679390022</v>
      </c>
      <c r="R7551" s="65">
        <f t="shared" si="1069"/>
        <v>2.8677542635918065E-2</v>
      </c>
      <c r="S7551" s="65">
        <f t="shared" si="1070"/>
        <v>0.13076699303515202</v>
      </c>
      <c r="T7551" s="66">
        <f>(L7551*'Football Field'!$F$4)+(M7551*'Football Field'!$F$5)+(N7551*'Football Field'!$F$6)+(O7551*'Football Field'!$F$7)+(P7551*'Football Field'!$F$8)+(Q7551*'Football Field'!$F$9)+(R7551*'Football Field'!$F$10)+(S7551*'Football Field'!$F$11)</f>
        <v>119533642.51245734</v>
      </c>
    </row>
    <row r="7552" spans="2:20" x14ac:dyDescent="0.3">
      <c r="B7552" s="62">
        <f t="shared" si="1062"/>
        <v>7525</v>
      </c>
      <c r="C7552" s="62">
        <v>0.16823451779247711</v>
      </c>
      <c r="D7552" s="62">
        <v>0.35630975596164949</v>
      </c>
      <c r="E7552" s="62">
        <v>0.20681711560642047</v>
      </c>
      <c r="F7552" s="62">
        <v>0.27089083989041129</v>
      </c>
      <c r="G7552" s="62">
        <v>0.97489208888173562</v>
      </c>
      <c r="H7552" s="62">
        <v>0.36632562665313451</v>
      </c>
      <c r="I7552" s="62">
        <v>0.14793893273513625</v>
      </c>
      <c r="J7552" s="62">
        <v>0.16459767871104503</v>
      </c>
      <c r="K7552" s="62"/>
      <c r="L7552" s="65">
        <f t="shared" si="1063"/>
        <v>6.334115305466187E-2</v>
      </c>
      <c r="M7552" s="65">
        <f t="shared" si="1064"/>
        <v>0.13415243841383231</v>
      </c>
      <c r="N7552" s="65">
        <f t="shared" si="1065"/>
        <v>7.7867697698692895E-2</v>
      </c>
      <c r="O7552" s="65">
        <f t="shared" si="1066"/>
        <v>0.1019917813285504</v>
      </c>
      <c r="P7552" s="65">
        <f t="shared" si="1067"/>
        <v>0.36705183825479087</v>
      </c>
      <c r="Q7552" s="65">
        <f t="shared" si="1068"/>
        <v>0.13792346475711598</v>
      </c>
      <c r="R7552" s="65">
        <f t="shared" si="1069"/>
        <v>5.5699761880487385E-2</v>
      </c>
      <c r="S7552" s="65">
        <f t="shared" si="1070"/>
        <v>6.1971864611868439E-2</v>
      </c>
      <c r="T7552" s="66">
        <f>(L7552*'Football Field'!$F$4)+(M7552*'Football Field'!$F$5)+(N7552*'Football Field'!$F$6)+(O7552*'Football Field'!$F$7)+(P7552*'Football Field'!$F$8)+(Q7552*'Football Field'!$F$9)+(R7552*'Football Field'!$F$10)+(S7552*'Football Field'!$F$11)</f>
        <v>148310963.31251624</v>
      </c>
    </row>
    <row r="7553" spans="2:20" x14ac:dyDescent="0.3">
      <c r="B7553" s="62">
        <f t="shared" si="1062"/>
        <v>7526</v>
      </c>
      <c r="C7553" s="62">
        <v>0.36681924606714955</v>
      </c>
      <c r="D7553" s="62">
        <v>0.77214292419638542</v>
      </c>
      <c r="E7553" s="62">
        <v>0.22175676024589996</v>
      </c>
      <c r="F7553" s="62">
        <v>0.20914822697038193</v>
      </c>
      <c r="G7553" s="62">
        <v>0.36014412823245845</v>
      </c>
      <c r="H7553" s="62">
        <v>0.99259190376319484</v>
      </c>
      <c r="I7553" s="62">
        <v>0.83839944824089518</v>
      </c>
      <c r="J7553" s="62">
        <v>0.71240137009229665</v>
      </c>
      <c r="K7553" s="62"/>
      <c r="L7553" s="65">
        <f t="shared" si="1063"/>
        <v>8.200002624999643E-2</v>
      </c>
      <c r="M7553" s="65">
        <f t="shared" si="1064"/>
        <v>0.1726074646619335</v>
      </c>
      <c r="N7553" s="65">
        <f t="shared" si="1065"/>
        <v>4.9572263059363048E-2</v>
      </c>
      <c r="O7553" s="65">
        <f t="shared" si="1066"/>
        <v>4.675370849699647E-2</v>
      </c>
      <c r="P7553" s="65">
        <f t="shared" si="1067"/>
        <v>8.050784762650541E-2</v>
      </c>
      <c r="Q7553" s="65">
        <f t="shared" si="1068"/>
        <v>0.22188738196473001</v>
      </c>
      <c r="R7553" s="65">
        <f t="shared" si="1069"/>
        <v>0.18741867418578917</v>
      </c>
      <c r="S7553" s="65">
        <f t="shared" si="1070"/>
        <v>0.15925263375468582</v>
      </c>
      <c r="T7553" s="66">
        <f>(L7553*'Football Field'!$F$4)+(M7553*'Football Field'!$F$5)+(N7553*'Football Field'!$F$6)+(O7553*'Football Field'!$F$7)+(P7553*'Football Field'!$F$8)+(Q7553*'Football Field'!$F$9)+(R7553*'Football Field'!$F$10)+(S7553*'Football Field'!$F$11)</f>
        <v>142507898.55179843</v>
      </c>
    </row>
    <row r="7554" spans="2:20" x14ac:dyDescent="0.3">
      <c r="B7554" s="62">
        <f t="shared" si="1062"/>
        <v>7527</v>
      </c>
      <c r="C7554" s="62">
        <v>0.68036085689185599</v>
      </c>
      <c r="D7554" s="62">
        <v>5.5103310158660324E-2</v>
      </c>
      <c r="E7554" s="62">
        <v>7.0622183725722265E-2</v>
      </c>
      <c r="F7554" s="62">
        <v>0.75229243516884214</v>
      </c>
      <c r="G7554" s="62">
        <v>0.3910957103194963</v>
      </c>
      <c r="H7554" s="62">
        <v>0.34093918194035666</v>
      </c>
      <c r="I7554" s="62">
        <v>0.91535293679093233</v>
      </c>
      <c r="J7554" s="62">
        <v>0.90345877461767043</v>
      </c>
      <c r="K7554" s="62"/>
      <c r="L7554" s="65">
        <f t="shared" si="1063"/>
        <v>0.16556912614516928</v>
      </c>
      <c r="M7554" s="65">
        <f t="shared" si="1064"/>
        <v>1.3409658739561781E-2</v>
      </c>
      <c r="N7554" s="65">
        <f t="shared" si="1065"/>
        <v>1.7186252159403729E-2</v>
      </c>
      <c r="O7554" s="65">
        <f t="shared" si="1066"/>
        <v>0.18307402584203189</v>
      </c>
      <c r="P7554" s="65">
        <f t="shared" si="1067"/>
        <v>9.5175044743962794E-2</v>
      </c>
      <c r="Q7554" s="65">
        <f t="shared" si="1068"/>
        <v>8.2969209428646412E-2</v>
      </c>
      <c r="R7554" s="65">
        <f t="shared" si="1069"/>
        <v>0.22275559260014677</v>
      </c>
      <c r="S7554" s="65">
        <f t="shared" si="1070"/>
        <v>0.21986109034107734</v>
      </c>
      <c r="T7554" s="66">
        <f>(L7554*'Football Field'!$F$4)+(M7554*'Football Field'!$F$5)+(N7554*'Football Field'!$F$6)+(O7554*'Football Field'!$F$7)+(P7554*'Football Field'!$F$8)+(Q7554*'Football Field'!$F$9)+(R7554*'Football Field'!$F$10)+(S7554*'Football Field'!$F$11)</f>
        <v>149314523.14571369</v>
      </c>
    </row>
    <row r="7555" spans="2:20" x14ac:dyDescent="0.3">
      <c r="B7555" s="62">
        <f t="shared" si="1062"/>
        <v>7528</v>
      </c>
      <c r="C7555" s="62">
        <v>0.38572097295766405</v>
      </c>
      <c r="D7555" s="62">
        <v>0.79636525415240789</v>
      </c>
      <c r="E7555" s="62">
        <v>0.63378222932776251</v>
      </c>
      <c r="F7555" s="62">
        <v>0.28578968331772236</v>
      </c>
      <c r="G7555" s="62">
        <v>7.1781949538209155E-2</v>
      </c>
      <c r="H7555" s="62">
        <v>0.78398929306207299</v>
      </c>
      <c r="I7555" s="62">
        <v>0.2651135811800942</v>
      </c>
      <c r="J7555" s="62">
        <v>0.21164800738250011</v>
      </c>
      <c r="K7555" s="62"/>
      <c r="L7555" s="65">
        <f t="shared" si="1063"/>
        <v>0.11231785774991646</v>
      </c>
      <c r="M7555" s="65">
        <f t="shared" si="1064"/>
        <v>0.23189311861111483</v>
      </c>
      <c r="N7555" s="65">
        <f t="shared" si="1065"/>
        <v>0.18455066555552238</v>
      </c>
      <c r="O7555" s="65">
        <f t="shared" si="1066"/>
        <v>8.3218925720164982E-2</v>
      </c>
      <c r="P7555" s="65">
        <f t="shared" si="1067"/>
        <v>2.0902142643224042E-2</v>
      </c>
      <c r="Q7555" s="65">
        <f t="shared" si="1068"/>
        <v>0.22828936995673377</v>
      </c>
      <c r="R7555" s="65">
        <f t="shared" si="1069"/>
        <v>7.7198263994384897E-2</v>
      </c>
      <c r="S7555" s="65">
        <f t="shared" si="1070"/>
        <v>6.1629655768938613E-2</v>
      </c>
      <c r="T7555" s="66">
        <f>(L7555*'Football Field'!$F$4)+(M7555*'Football Field'!$F$5)+(N7555*'Football Field'!$F$6)+(O7555*'Football Field'!$F$7)+(P7555*'Football Field'!$F$8)+(Q7555*'Football Field'!$F$9)+(R7555*'Football Field'!$F$10)+(S7555*'Football Field'!$F$11)</f>
        <v>125022198.02645561</v>
      </c>
    </row>
    <row r="7556" spans="2:20" x14ac:dyDescent="0.3">
      <c r="B7556" s="62">
        <f t="shared" si="1062"/>
        <v>7529</v>
      </c>
      <c r="C7556" s="62">
        <v>0.29245465401344639</v>
      </c>
      <c r="D7556" s="62">
        <v>0.72108537157169494</v>
      </c>
      <c r="E7556" s="62">
        <v>0.87115650017509216</v>
      </c>
      <c r="F7556" s="62">
        <v>0.9422747615918724</v>
      </c>
      <c r="G7556" s="62">
        <v>0.1767644646194928</v>
      </c>
      <c r="H7556" s="62">
        <v>0.79032923224086038</v>
      </c>
      <c r="I7556" s="62">
        <v>0.85413874265253187</v>
      </c>
      <c r="J7556" s="62">
        <v>0.76330970972928913</v>
      </c>
      <c r="K7556" s="62"/>
      <c r="L7556" s="65">
        <f t="shared" si="1063"/>
        <v>5.4043043122794475E-2</v>
      </c>
      <c r="M7556" s="65">
        <f t="shared" si="1064"/>
        <v>0.13325022288506186</v>
      </c>
      <c r="N7556" s="65">
        <f t="shared" si="1065"/>
        <v>0.16098204511219913</v>
      </c>
      <c r="O7556" s="65">
        <f t="shared" si="1066"/>
        <v>0.17412407316961043</v>
      </c>
      <c r="P7556" s="65">
        <f t="shared" si="1067"/>
        <v>3.2664515516890036E-2</v>
      </c>
      <c r="Q7556" s="65">
        <f t="shared" si="1068"/>
        <v>0.14604587820043402</v>
      </c>
      <c r="R7556" s="65">
        <f t="shared" si="1069"/>
        <v>0.15783731347252861</v>
      </c>
      <c r="S7556" s="65">
        <f t="shared" si="1070"/>
        <v>0.14105290852048144</v>
      </c>
      <c r="T7556" s="66">
        <f>(L7556*'Football Field'!$F$4)+(M7556*'Football Field'!$F$5)+(N7556*'Football Field'!$F$6)+(O7556*'Football Field'!$F$7)+(P7556*'Football Field'!$F$8)+(Q7556*'Football Field'!$F$9)+(R7556*'Football Field'!$F$10)+(S7556*'Football Field'!$F$11)</f>
        <v>138420281.44530225</v>
      </c>
    </row>
    <row r="7557" spans="2:20" x14ac:dyDescent="0.3">
      <c r="B7557" s="62">
        <f t="shared" si="1062"/>
        <v>7530</v>
      </c>
      <c r="C7557" s="62">
        <v>0.98907680635859019</v>
      </c>
      <c r="D7557" s="62">
        <v>0.83143941224484408</v>
      </c>
      <c r="E7557" s="62">
        <v>0.54358293717234618</v>
      </c>
      <c r="F7557" s="62">
        <v>0.87507318119454425</v>
      </c>
      <c r="G7557" s="62">
        <v>0.81028322170476541</v>
      </c>
      <c r="H7557" s="62">
        <v>0.31245766915763673</v>
      </c>
      <c r="I7557" s="62">
        <v>0.29708081523312491</v>
      </c>
      <c r="J7557" s="62">
        <v>2.1439940570738836E-2</v>
      </c>
      <c r="K7557" s="62"/>
      <c r="L7557" s="65">
        <f t="shared" si="1063"/>
        <v>0.21132160176097603</v>
      </c>
      <c r="M7557" s="65">
        <f t="shared" si="1064"/>
        <v>0.1776415210964763</v>
      </c>
      <c r="N7557" s="65">
        <f t="shared" si="1065"/>
        <v>0.11613943046153054</v>
      </c>
      <c r="O7557" s="65">
        <f t="shared" si="1066"/>
        <v>0.18696411150203476</v>
      </c>
      <c r="P7557" s="65">
        <f t="shared" si="1067"/>
        <v>0.17312138672132146</v>
      </c>
      <c r="Q7557" s="65">
        <f t="shared" si="1068"/>
        <v>6.6758268624240738E-2</v>
      </c>
      <c r="R7557" s="65">
        <f t="shared" si="1069"/>
        <v>6.3472920731658278E-2</v>
      </c>
      <c r="S7557" s="65">
        <f t="shared" si="1070"/>
        <v>4.5807591017618604E-3</v>
      </c>
      <c r="T7557" s="66">
        <f>(L7557*'Football Field'!$F$4)+(M7557*'Football Field'!$F$5)+(N7557*'Football Field'!$F$6)+(O7557*'Football Field'!$F$7)+(P7557*'Football Field'!$F$8)+(Q7557*'Football Field'!$F$9)+(R7557*'Football Field'!$F$10)+(S7557*'Football Field'!$F$11)</f>
        <v>133801332.88343425</v>
      </c>
    </row>
    <row r="7558" spans="2:20" x14ac:dyDescent="0.3">
      <c r="B7558" s="62">
        <f t="shared" si="1062"/>
        <v>7531</v>
      </c>
      <c r="C7558" s="62">
        <v>0.90496741330047348</v>
      </c>
      <c r="D7558" s="62">
        <v>0.28818837399059338</v>
      </c>
      <c r="E7558" s="62">
        <v>0.11313625595980281</v>
      </c>
      <c r="F7558" s="62">
        <v>0.24229470060187108</v>
      </c>
      <c r="G7558" s="62">
        <v>0.38641489739789359</v>
      </c>
      <c r="H7558" s="62">
        <v>0.53651039284781121</v>
      </c>
      <c r="I7558" s="62">
        <v>0.37746558585440382</v>
      </c>
      <c r="J7558" s="62">
        <v>0.13710178268021722</v>
      </c>
      <c r="K7558" s="62"/>
      <c r="L7558" s="65">
        <f t="shared" si="1063"/>
        <v>0.30306207279769282</v>
      </c>
      <c r="M7558" s="65">
        <f t="shared" si="1064"/>
        <v>9.6510619823596946E-2</v>
      </c>
      <c r="N7558" s="65">
        <f t="shared" si="1065"/>
        <v>3.7887892686323567E-2</v>
      </c>
      <c r="O7558" s="65">
        <f t="shared" si="1066"/>
        <v>8.1141412511743768E-2</v>
      </c>
      <c r="P7558" s="65">
        <f t="shared" si="1067"/>
        <v>0.12940543277488217</v>
      </c>
      <c r="Q7558" s="65">
        <f t="shared" si="1068"/>
        <v>0.17967050453337804</v>
      </c>
      <c r="R7558" s="65">
        <f t="shared" si="1069"/>
        <v>0.12640842220121876</v>
      </c>
      <c r="S7558" s="65">
        <f t="shared" si="1070"/>
        <v>4.5913642671163914E-2</v>
      </c>
      <c r="T7558" s="66">
        <f>(L7558*'Football Field'!$F$4)+(M7558*'Football Field'!$F$5)+(N7558*'Football Field'!$F$6)+(O7558*'Football Field'!$F$7)+(P7558*'Football Field'!$F$8)+(Q7558*'Football Field'!$F$9)+(R7558*'Football Field'!$F$10)+(S7558*'Football Field'!$F$11)</f>
        <v>136289934.22094309</v>
      </c>
    </row>
    <row r="7559" spans="2:20" x14ac:dyDescent="0.3">
      <c r="B7559" s="62">
        <f t="shared" si="1062"/>
        <v>7532</v>
      </c>
      <c r="C7559" s="62">
        <v>0.26232088836872447</v>
      </c>
      <c r="D7559" s="62">
        <v>0.63391993676246128</v>
      </c>
      <c r="E7559" s="62">
        <v>0.63029327508130017</v>
      </c>
      <c r="F7559" s="62">
        <v>0.66886874523571938</v>
      </c>
      <c r="G7559" s="62">
        <v>0.77533386221311051</v>
      </c>
      <c r="H7559" s="62">
        <v>0.81268982130020817</v>
      </c>
      <c r="I7559" s="62">
        <v>0.43447145626832651</v>
      </c>
      <c r="J7559" s="62">
        <v>0.62955644792010768</v>
      </c>
      <c r="K7559" s="62"/>
      <c r="L7559" s="65">
        <f t="shared" si="1063"/>
        <v>5.4115183956100425E-2</v>
      </c>
      <c r="M7559" s="65">
        <f t="shared" si="1064"/>
        <v>0.13077377941447288</v>
      </c>
      <c r="N7559" s="65">
        <f t="shared" si="1065"/>
        <v>0.13002562144183477</v>
      </c>
      <c r="O7559" s="65">
        <f t="shared" si="1066"/>
        <v>0.13798350339542587</v>
      </c>
      <c r="P7559" s="65">
        <f t="shared" si="1067"/>
        <v>0.15994660143907438</v>
      </c>
      <c r="Q7559" s="65">
        <f t="shared" si="1068"/>
        <v>0.16765290576895814</v>
      </c>
      <c r="R7559" s="65">
        <f t="shared" si="1069"/>
        <v>8.962878604843319E-2</v>
      </c>
      <c r="S7559" s="65">
        <f t="shared" si="1070"/>
        <v>0.12987361853570045</v>
      </c>
      <c r="T7559" s="66">
        <f>(L7559*'Football Field'!$F$4)+(M7559*'Football Field'!$F$5)+(N7559*'Football Field'!$F$6)+(O7559*'Football Field'!$F$7)+(P7559*'Football Field'!$F$8)+(Q7559*'Football Field'!$F$9)+(R7559*'Football Field'!$F$10)+(S7559*'Football Field'!$F$11)</f>
        <v>138242000.58511141</v>
      </c>
    </row>
    <row r="7560" spans="2:20" x14ac:dyDescent="0.3">
      <c r="B7560" s="62">
        <f t="shared" si="1062"/>
        <v>7533</v>
      </c>
      <c r="C7560" s="62">
        <v>0.25711015793565184</v>
      </c>
      <c r="D7560" s="62">
        <v>0.17784211333062805</v>
      </c>
      <c r="E7560" s="62">
        <v>0.69937277011615462</v>
      </c>
      <c r="F7560" s="62">
        <v>0.25914373149068004</v>
      </c>
      <c r="G7560" s="62">
        <v>0.16958196918368296</v>
      </c>
      <c r="H7560" s="62">
        <v>0.71618306470105142</v>
      </c>
      <c r="I7560" s="62">
        <v>0.78999655065568208</v>
      </c>
      <c r="J7560" s="62">
        <v>0.44671638679369408</v>
      </c>
      <c r="K7560" s="62"/>
      <c r="L7560" s="65">
        <f t="shared" si="1063"/>
        <v>7.3126863584967353E-2</v>
      </c>
      <c r="M7560" s="65">
        <f t="shared" si="1064"/>
        <v>5.0581571983032939E-2</v>
      </c>
      <c r="N7560" s="65">
        <f t="shared" si="1065"/>
        <v>0.19891449472846012</v>
      </c>
      <c r="O7560" s="65">
        <f t="shared" si="1066"/>
        <v>7.3705249352151864E-2</v>
      </c>
      <c r="P7560" s="65">
        <f t="shared" si="1067"/>
        <v>4.8232234877584941E-2</v>
      </c>
      <c r="Q7560" s="65">
        <f t="shared" si="1068"/>
        <v>0.20369565206896675</v>
      </c>
      <c r="R7560" s="65">
        <f t="shared" si="1069"/>
        <v>0.22468956674536045</v>
      </c>
      <c r="S7560" s="65">
        <f t="shared" si="1070"/>
        <v>0.12705436665947556</v>
      </c>
      <c r="T7560" s="66">
        <f>(L7560*'Football Field'!$F$4)+(M7560*'Football Field'!$F$5)+(N7560*'Football Field'!$F$6)+(O7560*'Football Field'!$F$7)+(P7560*'Football Field'!$F$8)+(Q7560*'Football Field'!$F$9)+(R7560*'Football Field'!$F$10)+(S7560*'Football Field'!$F$11)</f>
        <v>149318312.08552966</v>
      </c>
    </row>
    <row r="7561" spans="2:20" x14ac:dyDescent="0.3">
      <c r="B7561" s="62">
        <f t="shared" si="1062"/>
        <v>7534</v>
      </c>
      <c r="C7561" s="62">
        <v>0.42627615606436631</v>
      </c>
      <c r="D7561" s="62">
        <v>1.8955803331146437E-2</v>
      </c>
      <c r="E7561" s="62">
        <v>0.46720297458638704</v>
      </c>
      <c r="F7561" s="62">
        <v>1.2982091875831658E-2</v>
      </c>
      <c r="G7561" s="62">
        <v>0.49261072217106772</v>
      </c>
      <c r="H7561" s="62">
        <v>0.40106448053605315</v>
      </c>
      <c r="I7561" s="62">
        <v>0.59573783860886642</v>
      </c>
      <c r="J7561" s="62">
        <v>0.69270157566787871</v>
      </c>
      <c r="K7561" s="62"/>
      <c r="L7561" s="65">
        <f t="shared" si="1063"/>
        <v>0.13717516185115003</v>
      </c>
      <c r="M7561" s="65">
        <f t="shared" si="1064"/>
        <v>6.0999550478632678E-3</v>
      </c>
      <c r="N7561" s="65">
        <f t="shared" si="1065"/>
        <v>0.15034536355007669</v>
      </c>
      <c r="O7561" s="65">
        <f t="shared" si="1066"/>
        <v>4.1776217808551543E-3</v>
      </c>
      <c r="P7561" s="65">
        <f t="shared" si="1067"/>
        <v>0.15852154661267207</v>
      </c>
      <c r="Q7561" s="65">
        <f t="shared" si="1068"/>
        <v>0.12906207454393309</v>
      </c>
      <c r="R7561" s="65">
        <f t="shared" si="1069"/>
        <v>0.19170773046871059</v>
      </c>
      <c r="S7561" s="65">
        <f t="shared" si="1070"/>
        <v>0.22291054614473907</v>
      </c>
      <c r="T7561" s="66">
        <f>(L7561*'Football Field'!$F$4)+(M7561*'Football Field'!$F$5)+(N7561*'Football Field'!$F$6)+(O7561*'Football Field'!$F$7)+(P7561*'Football Field'!$F$8)+(Q7561*'Football Field'!$F$9)+(R7561*'Football Field'!$F$10)+(S7561*'Football Field'!$F$11)</f>
        <v>152595107.30612448</v>
      </c>
    </row>
    <row r="7562" spans="2:20" x14ac:dyDescent="0.3">
      <c r="B7562" s="62">
        <f t="shared" si="1062"/>
        <v>7535</v>
      </c>
      <c r="C7562" s="62">
        <v>0.9875553395265263</v>
      </c>
      <c r="D7562" s="62">
        <v>0.65324799730827721</v>
      </c>
      <c r="E7562" s="62">
        <v>0.59918859559806725</v>
      </c>
      <c r="F7562" s="62">
        <v>0.37021067386046214</v>
      </c>
      <c r="G7562" s="62">
        <v>7.6096763856982386E-2</v>
      </c>
      <c r="H7562" s="62">
        <v>0.25416073910370096</v>
      </c>
      <c r="I7562" s="62">
        <v>0.63098024151862431</v>
      </c>
      <c r="J7562" s="62">
        <v>0.75765687315146091</v>
      </c>
      <c r="K7562" s="62"/>
      <c r="L7562" s="65">
        <f t="shared" si="1063"/>
        <v>0.2281203882576143</v>
      </c>
      <c r="M7562" s="65">
        <f t="shared" si="1064"/>
        <v>0.15089704931970593</v>
      </c>
      <c r="N7562" s="65">
        <f t="shared" si="1065"/>
        <v>0.13840959548950346</v>
      </c>
      <c r="O7562" s="65">
        <f t="shared" si="1066"/>
        <v>8.5516830579490985E-2</v>
      </c>
      <c r="P7562" s="65">
        <f t="shared" si="1067"/>
        <v>1.757797525000019E-2</v>
      </c>
      <c r="Q7562" s="65">
        <f t="shared" si="1068"/>
        <v>5.870987089389447E-2</v>
      </c>
      <c r="R7562" s="65">
        <f t="shared" si="1069"/>
        <v>0.14575330811043175</v>
      </c>
      <c r="S7562" s="65">
        <f t="shared" si="1070"/>
        <v>0.1750149820993589</v>
      </c>
      <c r="T7562" s="66">
        <f>(L7562*'Football Field'!$F$4)+(M7562*'Football Field'!$F$5)+(N7562*'Football Field'!$F$6)+(O7562*'Football Field'!$F$7)+(P7562*'Football Field'!$F$8)+(Q7562*'Football Field'!$F$9)+(R7562*'Football Field'!$F$10)+(S7562*'Football Field'!$F$11)</f>
        <v>133656441.92010354</v>
      </c>
    </row>
    <row r="7563" spans="2:20" x14ac:dyDescent="0.3">
      <c r="B7563" s="62">
        <f t="shared" si="1062"/>
        <v>7536</v>
      </c>
      <c r="C7563" s="62">
        <v>0.28161607627912844</v>
      </c>
      <c r="D7563" s="62">
        <v>0.72777364602035632</v>
      </c>
      <c r="E7563" s="62">
        <v>0.22115936122259217</v>
      </c>
      <c r="F7563" s="62">
        <v>0.9873968161821215</v>
      </c>
      <c r="G7563" s="62">
        <v>0.65015516573920318</v>
      </c>
      <c r="H7563" s="62">
        <v>0.14640244088118581</v>
      </c>
      <c r="I7563" s="62">
        <v>0.60582963295446446</v>
      </c>
      <c r="J7563" s="62">
        <v>0.2812461608413821</v>
      </c>
      <c r="K7563" s="62"/>
      <c r="L7563" s="65">
        <f t="shared" si="1063"/>
        <v>7.2180021118739141E-2</v>
      </c>
      <c r="M7563" s="65">
        <f t="shared" si="1064"/>
        <v>0.18653309084295464</v>
      </c>
      <c r="N7563" s="65">
        <f t="shared" si="1065"/>
        <v>5.6684574171224821E-2</v>
      </c>
      <c r="O7563" s="65">
        <f t="shared" si="1066"/>
        <v>0.25307618793026776</v>
      </c>
      <c r="P7563" s="65">
        <f t="shared" si="1067"/>
        <v>0.16663897251021764</v>
      </c>
      <c r="Q7563" s="65">
        <f t="shared" si="1068"/>
        <v>3.7523892152253997E-2</v>
      </c>
      <c r="R7563" s="65">
        <f t="shared" si="1069"/>
        <v>0.15527805187395874</v>
      </c>
      <c r="S7563" s="65">
        <f t="shared" si="1070"/>
        <v>7.2085209400383224E-2</v>
      </c>
      <c r="T7563" s="66">
        <f>(L7563*'Football Field'!$F$4)+(M7563*'Football Field'!$F$5)+(N7563*'Football Field'!$F$6)+(O7563*'Football Field'!$F$7)+(P7563*'Football Field'!$F$8)+(Q7563*'Football Field'!$F$9)+(R7563*'Football Field'!$F$10)+(S7563*'Football Field'!$F$11)</f>
        <v>146090318.22046372</v>
      </c>
    </row>
    <row r="7564" spans="2:20" x14ac:dyDescent="0.3">
      <c r="B7564" s="62">
        <f t="shared" si="1062"/>
        <v>7537</v>
      </c>
      <c r="C7564" s="62">
        <v>0.44727631356149167</v>
      </c>
      <c r="D7564" s="62">
        <v>3.7074818581199764E-3</v>
      </c>
      <c r="E7564" s="62">
        <v>0.31972247107975571</v>
      </c>
      <c r="F7564" s="62">
        <v>0.88449919886453365</v>
      </c>
      <c r="G7564" s="62">
        <v>0.91691599483790875</v>
      </c>
      <c r="H7564" s="62">
        <v>0.17652058573760121</v>
      </c>
      <c r="I7564" s="62">
        <v>0.6796685050740161</v>
      </c>
      <c r="J7564" s="62">
        <v>0.79804242076707632</v>
      </c>
      <c r="K7564" s="62"/>
      <c r="L7564" s="65">
        <f t="shared" si="1063"/>
        <v>0.10583032618145485</v>
      </c>
      <c r="M7564" s="65">
        <f t="shared" si="1064"/>
        <v>8.7722958372737784E-4</v>
      </c>
      <c r="N7564" s="65">
        <f t="shared" si="1065"/>
        <v>7.5649732337680534E-2</v>
      </c>
      <c r="O7564" s="65">
        <f t="shared" si="1066"/>
        <v>0.20928190446239672</v>
      </c>
      <c r="P7564" s="65">
        <f t="shared" si="1067"/>
        <v>0.21695206267914369</v>
      </c>
      <c r="Q7564" s="65">
        <f t="shared" si="1068"/>
        <v>4.1766645359778268E-2</v>
      </c>
      <c r="R7564" s="65">
        <f t="shared" si="1069"/>
        <v>0.16081678686380077</v>
      </c>
      <c r="S7564" s="65">
        <f t="shared" si="1070"/>
        <v>0.18882531253201798</v>
      </c>
      <c r="T7564" s="66">
        <f>(L7564*'Football Field'!$F$4)+(M7564*'Football Field'!$F$5)+(N7564*'Football Field'!$F$6)+(O7564*'Football Field'!$F$7)+(P7564*'Football Field'!$F$8)+(Q7564*'Football Field'!$F$9)+(R7564*'Football Field'!$F$10)+(S7564*'Football Field'!$F$11)</f>
        <v>152505012.75285521</v>
      </c>
    </row>
    <row r="7565" spans="2:20" x14ac:dyDescent="0.3">
      <c r="B7565" s="62">
        <f t="shared" si="1062"/>
        <v>7538</v>
      </c>
      <c r="C7565" s="62">
        <v>0.76112815945626766</v>
      </c>
      <c r="D7565" s="62">
        <v>0.55112409041169308</v>
      </c>
      <c r="E7565" s="62">
        <v>0.34476158083880859</v>
      </c>
      <c r="F7565" s="62">
        <v>0.527760565056556</v>
      </c>
      <c r="G7565" s="62">
        <v>0.29666093019413475</v>
      </c>
      <c r="H7565" s="62">
        <v>0.33228143051767423</v>
      </c>
      <c r="I7565" s="62">
        <v>1.2479624438132775E-2</v>
      </c>
      <c r="J7565" s="62">
        <v>0.56659905544233147</v>
      </c>
      <c r="K7565" s="62"/>
      <c r="L7565" s="65">
        <f t="shared" si="1063"/>
        <v>0.22433659020534416</v>
      </c>
      <c r="M7565" s="65">
        <f t="shared" si="1064"/>
        <v>0.16243952833292183</v>
      </c>
      <c r="N7565" s="65">
        <f t="shared" si="1065"/>
        <v>0.10161578772021025</v>
      </c>
      <c r="O7565" s="65">
        <f t="shared" si="1066"/>
        <v>0.15555331140843986</v>
      </c>
      <c r="P7565" s="65">
        <f t="shared" si="1067"/>
        <v>8.7438496001042657E-2</v>
      </c>
      <c r="Q7565" s="65">
        <f t="shared" si="1068"/>
        <v>9.7937360725348449E-2</v>
      </c>
      <c r="R7565" s="65">
        <f t="shared" si="1069"/>
        <v>3.6782719949475869E-3</v>
      </c>
      <c r="S7565" s="65">
        <f t="shared" si="1070"/>
        <v>0.16700065361174529</v>
      </c>
      <c r="T7565" s="66">
        <f>(L7565*'Football Field'!$F$4)+(M7565*'Football Field'!$F$5)+(N7565*'Football Field'!$F$6)+(O7565*'Football Field'!$F$7)+(P7565*'Football Field'!$F$8)+(Q7565*'Football Field'!$F$9)+(R7565*'Football Field'!$F$10)+(S7565*'Football Field'!$F$11)</f>
        <v>119117284.96710418</v>
      </c>
    </row>
    <row r="7566" spans="2:20" x14ac:dyDescent="0.3">
      <c r="B7566" s="62">
        <f t="shared" si="1062"/>
        <v>7539</v>
      </c>
      <c r="C7566" s="62">
        <v>0.23201006381097666</v>
      </c>
      <c r="D7566" s="62">
        <v>0.10235537818443374</v>
      </c>
      <c r="E7566" s="62">
        <v>0.23297430588637458</v>
      </c>
      <c r="F7566" s="62">
        <v>0.12978011392172073</v>
      </c>
      <c r="G7566" s="62">
        <v>0.16292554940813841</v>
      </c>
      <c r="H7566" s="62">
        <v>0.68553174949775431</v>
      </c>
      <c r="I7566" s="62">
        <v>0.53662125663797378</v>
      </c>
      <c r="J7566" s="62">
        <v>0.49644862444902615</v>
      </c>
      <c r="K7566" s="62"/>
      <c r="L7566" s="65">
        <f t="shared" si="1063"/>
        <v>8.9973563675216403E-2</v>
      </c>
      <c r="M7566" s="65">
        <f t="shared" si="1064"/>
        <v>3.9693442539979612E-2</v>
      </c>
      <c r="N7566" s="65">
        <f t="shared" si="1065"/>
        <v>9.0347497005280136E-2</v>
      </c>
      <c r="O7566" s="65">
        <f t="shared" si="1066"/>
        <v>5.0328762261046094E-2</v>
      </c>
      <c r="P7566" s="65">
        <f t="shared" si="1067"/>
        <v>6.3182570847166941E-2</v>
      </c>
      <c r="Q7566" s="65">
        <f t="shared" si="1068"/>
        <v>0.26584939248613987</v>
      </c>
      <c r="R7566" s="65">
        <f t="shared" si="1069"/>
        <v>0.20810186424899002</v>
      </c>
      <c r="S7566" s="65">
        <f t="shared" si="1070"/>
        <v>0.19252290693618088</v>
      </c>
      <c r="T7566" s="66">
        <f>(L7566*'Football Field'!$F$4)+(M7566*'Football Field'!$F$5)+(N7566*'Football Field'!$F$6)+(O7566*'Football Field'!$F$7)+(P7566*'Football Field'!$F$8)+(Q7566*'Football Field'!$F$9)+(R7566*'Football Field'!$F$10)+(S7566*'Football Field'!$F$11)</f>
        <v>145694463.39330527</v>
      </c>
    </row>
    <row r="7567" spans="2:20" x14ac:dyDescent="0.3">
      <c r="B7567" s="62">
        <f t="shared" si="1062"/>
        <v>7540</v>
      </c>
      <c r="C7567" s="62">
        <v>0.31939688646015307</v>
      </c>
      <c r="D7567" s="62">
        <v>0.88878776294071626</v>
      </c>
      <c r="E7567" s="62">
        <v>0.34047625531411208</v>
      </c>
      <c r="F7567" s="62">
        <v>0.85716978257903642</v>
      </c>
      <c r="G7567" s="62">
        <v>0.55941487419866009</v>
      </c>
      <c r="H7567" s="62">
        <v>0.18690202552111468</v>
      </c>
      <c r="I7567" s="62">
        <v>0.75953054774663931</v>
      </c>
      <c r="J7567" s="62">
        <v>0.42327200999543968</v>
      </c>
      <c r="K7567" s="62"/>
      <c r="L7567" s="65">
        <f t="shared" si="1063"/>
        <v>7.3679483222324427E-2</v>
      </c>
      <c r="M7567" s="65">
        <f t="shared" si="1064"/>
        <v>0.20502837016843467</v>
      </c>
      <c r="N7567" s="65">
        <f t="shared" si="1065"/>
        <v>7.8542138650890173E-2</v>
      </c>
      <c r="O7567" s="65">
        <f t="shared" si="1066"/>
        <v>0.1977346345299916</v>
      </c>
      <c r="P7567" s="65">
        <f t="shared" si="1067"/>
        <v>0.12904759121057072</v>
      </c>
      <c r="Q7567" s="65">
        <f t="shared" si="1068"/>
        <v>4.3115149950966811E-2</v>
      </c>
      <c r="R7567" s="65">
        <f t="shared" si="1069"/>
        <v>0.17521090725010249</v>
      </c>
      <c r="S7567" s="65">
        <f t="shared" si="1070"/>
        <v>9.7641725016719152E-2</v>
      </c>
      <c r="T7567" s="66">
        <f>(L7567*'Football Field'!$F$4)+(M7567*'Football Field'!$F$5)+(N7567*'Football Field'!$F$6)+(O7567*'Football Field'!$F$7)+(P7567*'Football Field'!$F$8)+(Q7567*'Football Field'!$F$9)+(R7567*'Football Field'!$F$10)+(S7567*'Football Field'!$F$11)</f>
        <v>146085378.53455392</v>
      </c>
    </row>
    <row r="7568" spans="2:20" x14ac:dyDescent="0.3">
      <c r="B7568" s="62">
        <f t="shared" si="1062"/>
        <v>7541</v>
      </c>
      <c r="C7568" s="62">
        <v>0.30582993698318606</v>
      </c>
      <c r="D7568" s="62">
        <v>0.19856299646565245</v>
      </c>
      <c r="E7568" s="62">
        <v>0.61479923554291871</v>
      </c>
      <c r="F7568" s="62">
        <v>0.34467450453890514</v>
      </c>
      <c r="G7568" s="62">
        <v>0.55893507419365895</v>
      </c>
      <c r="H7568" s="62">
        <v>0.13525799953507467</v>
      </c>
      <c r="I7568" s="62">
        <v>7.9527044059902963E-2</v>
      </c>
      <c r="J7568" s="62">
        <v>0.45799868490836149</v>
      </c>
      <c r="K7568" s="62"/>
      <c r="L7568" s="65">
        <f t="shared" si="1063"/>
        <v>0.11345584834177846</v>
      </c>
      <c r="M7568" s="65">
        <f t="shared" si="1064"/>
        <v>7.3662289033969597E-2</v>
      </c>
      <c r="N7568" s="65">
        <f t="shared" si="1065"/>
        <v>0.22807632737482331</v>
      </c>
      <c r="O7568" s="65">
        <f t="shared" si="1066"/>
        <v>0.12786628640738198</v>
      </c>
      <c r="P7568" s="65">
        <f t="shared" si="1067"/>
        <v>0.20735201280868351</v>
      </c>
      <c r="Q7568" s="65">
        <f t="shared" si="1068"/>
        <v>5.0177596194931881E-2</v>
      </c>
      <c r="R7568" s="65">
        <f t="shared" si="1069"/>
        <v>2.950269793380738E-2</v>
      </c>
      <c r="S7568" s="65">
        <f t="shared" si="1070"/>
        <v>0.1699069419046241</v>
      </c>
      <c r="T7568" s="66">
        <f>(L7568*'Football Field'!$F$4)+(M7568*'Football Field'!$F$5)+(N7568*'Football Field'!$F$6)+(O7568*'Football Field'!$F$7)+(P7568*'Football Field'!$F$8)+(Q7568*'Football Field'!$F$9)+(R7568*'Football Field'!$F$10)+(S7568*'Football Field'!$F$11)</f>
        <v>136485819.98029894</v>
      </c>
    </row>
    <row r="7569" spans="2:20" x14ac:dyDescent="0.3">
      <c r="B7569" s="62">
        <f t="shared" si="1062"/>
        <v>7542</v>
      </c>
      <c r="C7569" s="62">
        <v>0.63447226644637422</v>
      </c>
      <c r="D7569" s="62">
        <v>0.2128328537239057</v>
      </c>
      <c r="E7569" s="62">
        <v>0.83493145001738023</v>
      </c>
      <c r="F7569" s="62">
        <v>0.71179921945308244</v>
      </c>
      <c r="G7569" s="62">
        <v>5.300264911251662E-2</v>
      </c>
      <c r="H7569" s="62">
        <v>6.7182967950732975E-2</v>
      </c>
      <c r="I7569" s="62">
        <v>0.64490154008868028</v>
      </c>
      <c r="J7569" s="62">
        <v>0.8664851901609435</v>
      </c>
      <c r="K7569" s="62"/>
      <c r="L7569" s="65">
        <f t="shared" si="1063"/>
        <v>0.15760904808944265</v>
      </c>
      <c r="M7569" s="65">
        <f t="shared" si="1064"/>
        <v>5.2869739548213258E-2</v>
      </c>
      <c r="N7569" s="65">
        <f t="shared" si="1065"/>
        <v>0.20740504828401293</v>
      </c>
      <c r="O7569" s="65">
        <f t="shared" si="1066"/>
        <v>0.17681781118212297</v>
      </c>
      <c r="P7569" s="65">
        <f t="shared" si="1067"/>
        <v>1.3166370721971571E-2</v>
      </c>
      <c r="Q7569" s="65">
        <f t="shared" si="1068"/>
        <v>1.6688899084344001E-2</v>
      </c>
      <c r="R7569" s="65">
        <f t="shared" si="1069"/>
        <v>0.16019978054215436</v>
      </c>
      <c r="S7569" s="65">
        <f t="shared" si="1070"/>
        <v>0.21524330254773807</v>
      </c>
      <c r="T7569" s="66">
        <f>(L7569*'Football Field'!$F$4)+(M7569*'Football Field'!$F$5)+(N7569*'Football Field'!$F$6)+(O7569*'Football Field'!$F$7)+(P7569*'Football Field'!$F$8)+(Q7569*'Football Field'!$F$9)+(R7569*'Football Field'!$F$10)+(S7569*'Football Field'!$F$11)</f>
        <v>138718811.561656</v>
      </c>
    </row>
    <row r="7570" spans="2:20" x14ac:dyDescent="0.3">
      <c r="B7570" s="62">
        <f t="shared" si="1062"/>
        <v>7543</v>
      </c>
      <c r="C7570" s="62">
        <v>0.88426945982907124</v>
      </c>
      <c r="D7570" s="62">
        <v>0.36579103999038298</v>
      </c>
      <c r="E7570" s="62">
        <v>0.93247775649209663</v>
      </c>
      <c r="F7570" s="62">
        <v>5.2175462940084683E-2</v>
      </c>
      <c r="G7570" s="62">
        <v>0.27443938708167315</v>
      </c>
      <c r="H7570" s="62">
        <v>0.56488458893148463</v>
      </c>
      <c r="I7570" s="62">
        <v>0.40542441657466088</v>
      </c>
      <c r="J7570" s="62">
        <v>0.53833291048778853</v>
      </c>
      <c r="K7570" s="62"/>
      <c r="L7570" s="65">
        <f t="shared" si="1063"/>
        <v>0.22008824614374489</v>
      </c>
      <c r="M7570" s="65">
        <f t="shared" si="1064"/>
        <v>9.1042733130398582E-2</v>
      </c>
      <c r="N7570" s="65">
        <f t="shared" si="1065"/>
        <v>0.23208694104856897</v>
      </c>
      <c r="O7570" s="65">
        <f t="shared" si="1066"/>
        <v>1.2986093777841084E-2</v>
      </c>
      <c r="P7570" s="65">
        <f t="shared" si="1067"/>
        <v>6.8305970204201358E-2</v>
      </c>
      <c r="Q7570" s="65">
        <f t="shared" si="1068"/>
        <v>0.14059567145470861</v>
      </c>
      <c r="R7570" s="65">
        <f t="shared" si="1069"/>
        <v>0.10090719270686571</v>
      </c>
      <c r="S7570" s="65">
        <f t="shared" si="1070"/>
        <v>0.1339871515336708</v>
      </c>
      <c r="T7570" s="66">
        <f>(L7570*'Football Field'!$F$4)+(M7570*'Football Field'!$F$5)+(N7570*'Football Field'!$F$6)+(O7570*'Football Field'!$F$7)+(P7570*'Football Field'!$F$8)+(Q7570*'Football Field'!$F$9)+(R7570*'Football Field'!$F$10)+(S7570*'Football Field'!$F$11)</f>
        <v>133438006.33461896</v>
      </c>
    </row>
    <row r="7571" spans="2:20" x14ac:dyDescent="0.3">
      <c r="B7571" s="62">
        <f t="shared" si="1062"/>
        <v>7544</v>
      </c>
      <c r="C7571" s="62">
        <v>0.50098518794403391</v>
      </c>
      <c r="D7571" s="62">
        <v>0.26468507155289334</v>
      </c>
      <c r="E7571" s="62">
        <v>0.58298627267413261</v>
      </c>
      <c r="F7571" s="62">
        <v>0.38729109432717879</v>
      </c>
      <c r="G7571" s="62">
        <v>0.56109080566407366</v>
      </c>
      <c r="H7571" s="62">
        <v>0.17051746245940902</v>
      </c>
      <c r="I7571" s="62">
        <v>0.33152563440182103</v>
      </c>
      <c r="J7571" s="62">
        <v>0.91434590408289307</v>
      </c>
      <c r="K7571" s="62"/>
      <c r="L7571" s="65">
        <f t="shared" si="1063"/>
        <v>0.13491180236284814</v>
      </c>
      <c r="M7571" s="65">
        <f t="shared" si="1064"/>
        <v>7.1277835994084132E-2</v>
      </c>
      <c r="N7571" s="65">
        <f t="shared" si="1065"/>
        <v>0.15699412016958159</v>
      </c>
      <c r="O7571" s="65">
        <f t="shared" si="1066"/>
        <v>0.1042947792312704</v>
      </c>
      <c r="P7571" s="65">
        <f t="shared" si="1067"/>
        <v>0.15109782425307772</v>
      </c>
      <c r="Q7571" s="65">
        <f t="shared" si="1068"/>
        <v>4.591915838699024E-2</v>
      </c>
      <c r="R7571" s="65">
        <f t="shared" si="1069"/>
        <v>8.9277531437981048E-2</v>
      </c>
      <c r="S7571" s="65">
        <f t="shared" si="1070"/>
        <v>0.24622694816416676</v>
      </c>
      <c r="T7571" s="66">
        <f>(L7571*'Football Field'!$F$4)+(M7571*'Football Field'!$F$5)+(N7571*'Football Field'!$F$6)+(O7571*'Football Field'!$F$7)+(P7571*'Football Field'!$F$8)+(Q7571*'Football Field'!$F$9)+(R7571*'Football Field'!$F$10)+(S7571*'Football Field'!$F$11)</f>
        <v>138638543.42490694</v>
      </c>
    </row>
    <row r="7572" spans="2:20" x14ac:dyDescent="0.3">
      <c r="B7572" s="62">
        <f t="shared" si="1062"/>
        <v>7545</v>
      </c>
      <c r="C7572" s="62">
        <v>0.61345782752965705</v>
      </c>
      <c r="D7572" s="62">
        <v>0.97455039675778066</v>
      </c>
      <c r="E7572" s="62">
        <v>0.49059578291771222</v>
      </c>
      <c r="F7572" s="62">
        <v>0.85792630500714395</v>
      </c>
      <c r="G7572" s="62">
        <v>0.38367890263814675</v>
      </c>
      <c r="H7572" s="62">
        <v>0.18699386116860117</v>
      </c>
      <c r="I7572" s="62">
        <v>0.6970095487075092</v>
      </c>
      <c r="J7572" s="62">
        <v>0.70249178068528872</v>
      </c>
      <c r="K7572" s="62"/>
      <c r="L7572" s="65">
        <f t="shared" si="1063"/>
        <v>0.12502441085569468</v>
      </c>
      <c r="M7572" s="65">
        <f t="shared" si="1064"/>
        <v>0.19861608041497306</v>
      </c>
      <c r="N7572" s="65">
        <f t="shared" si="1065"/>
        <v>9.9984784568764834E-2</v>
      </c>
      <c r="O7572" s="65">
        <f t="shared" si="1066"/>
        <v>0.17484776626464307</v>
      </c>
      <c r="P7572" s="65">
        <f t="shared" si="1067"/>
        <v>7.8194827105331391E-2</v>
      </c>
      <c r="Q7572" s="65">
        <f t="shared" si="1068"/>
        <v>3.8109868807739193E-2</v>
      </c>
      <c r="R7572" s="65">
        <f t="shared" si="1069"/>
        <v>0.14205248393172895</v>
      </c>
      <c r="S7572" s="65">
        <f t="shared" si="1070"/>
        <v>0.14316977805112466</v>
      </c>
      <c r="T7572" s="66">
        <f>(L7572*'Football Field'!$F$4)+(M7572*'Football Field'!$F$5)+(N7572*'Football Field'!$F$6)+(O7572*'Football Field'!$F$7)+(P7572*'Football Field'!$F$8)+(Q7572*'Football Field'!$F$9)+(R7572*'Football Field'!$F$10)+(S7572*'Football Field'!$F$11)</f>
        <v>137838520.60992822</v>
      </c>
    </row>
    <row r="7573" spans="2:20" x14ac:dyDescent="0.3">
      <c r="B7573" s="62">
        <f t="shared" si="1062"/>
        <v>7546</v>
      </c>
      <c r="C7573" s="62">
        <v>0.17608439277646726</v>
      </c>
      <c r="D7573" s="62">
        <v>0.40366054063375001</v>
      </c>
      <c r="E7573" s="62">
        <v>0.64129977400965721</v>
      </c>
      <c r="F7573" s="62">
        <v>8.1827342381954438E-2</v>
      </c>
      <c r="G7573" s="62">
        <v>0.55638483241212155</v>
      </c>
      <c r="H7573" s="62">
        <v>0.6879851651820732</v>
      </c>
      <c r="I7573" s="62">
        <v>0.3054522895924473</v>
      </c>
      <c r="J7573" s="62">
        <v>0.60770355104076468</v>
      </c>
      <c r="K7573" s="62"/>
      <c r="L7573" s="65">
        <f t="shared" si="1063"/>
        <v>5.0885591332027649E-2</v>
      </c>
      <c r="M7573" s="65">
        <f t="shared" si="1064"/>
        <v>0.11665148162012161</v>
      </c>
      <c r="N7573" s="65">
        <f t="shared" si="1065"/>
        <v>0.18532544370927531</v>
      </c>
      <c r="O7573" s="65">
        <f t="shared" si="1066"/>
        <v>2.3646801619266019E-2</v>
      </c>
      <c r="P7573" s="65">
        <f t="shared" si="1067"/>
        <v>0.16078637498215376</v>
      </c>
      <c r="Q7573" s="65">
        <f t="shared" si="1068"/>
        <v>0.19881677987437862</v>
      </c>
      <c r="R7573" s="65">
        <f t="shared" si="1069"/>
        <v>8.8270857709489697E-2</v>
      </c>
      <c r="S7573" s="65">
        <f t="shared" si="1070"/>
        <v>0.17561666915328739</v>
      </c>
      <c r="T7573" s="66">
        <f>(L7573*'Football Field'!$F$4)+(M7573*'Football Field'!$F$5)+(N7573*'Football Field'!$F$6)+(O7573*'Football Field'!$F$7)+(P7573*'Football Field'!$F$8)+(Q7573*'Football Field'!$F$9)+(R7573*'Football Field'!$F$10)+(S7573*'Football Field'!$F$11)</f>
        <v>139171713.91015336</v>
      </c>
    </row>
    <row r="7574" spans="2:20" x14ac:dyDescent="0.3">
      <c r="B7574" s="62">
        <f t="shared" si="1062"/>
        <v>7547</v>
      </c>
      <c r="C7574" s="62">
        <v>0.92051402882573197</v>
      </c>
      <c r="D7574" s="62">
        <v>6.2510063791047621E-2</v>
      </c>
      <c r="E7574" s="62">
        <v>0.48940038767856664</v>
      </c>
      <c r="F7574" s="62">
        <v>0.85019840762711341</v>
      </c>
      <c r="G7574" s="62">
        <v>0.77921697184411687</v>
      </c>
      <c r="H7574" s="62">
        <v>0.18882112700444564</v>
      </c>
      <c r="I7574" s="62">
        <v>0.66374055010417055</v>
      </c>
      <c r="J7574" s="62">
        <v>0.61991751672048589</v>
      </c>
      <c r="K7574" s="62"/>
      <c r="L7574" s="65">
        <f t="shared" si="1063"/>
        <v>0.20123520419988081</v>
      </c>
      <c r="M7574" s="65">
        <f t="shared" si="1064"/>
        <v>1.3665435895187743E-2</v>
      </c>
      <c r="N7574" s="65">
        <f t="shared" si="1065"/>
        <v>0.10698868660983971</v>
      </c>
      <c r="O7574" s="65">
        <f t="shared" si="1066"/>
        <v>0.18586338155813778</v>
      </c>
      <c r="P7574" s="65">
        <f t="shared" si="1067"/>
        <v>0.17034600400940711</v>
      </c>
      <c r="Q7574" s="65">
        <f t="shared" si="1068"/>
        <v>4.1278521413153579E-2</v>
      </c>
      <c r="R7574" s="65">
        <f t="shared" si="1069"/>
        <v>0.14510149867714892</v>
      </c>
      <c r="S7574" s="65">
        <f t="shared" si="1070"/>
        <v>0.13552126763724426</v>
      </c>
      <c r="T7574" s="66">
        <f>(L7574*'Football Field'!$F$4)+(M7574*'Football Field'!$F$5)+(N7574*'Football Field'!$F$6)+(O7574*'Football Field'!$F$7)+(P7574*'Football Field'!$F$8)+(Q7574*'Football Field'!$F$9)+(R7574*'Football Field'!$F$10)+(S7574*'Football Field'!$F$11)</f>
        <v>146243856.45788097</v>
      </c>
    </row>
    <row r="7575" spans="2:20" x14ac:dyDescent="0.3">
      <c r="B7575" s="62">
        <f t="shared" si="1062"/>
        <v>7548</v>
      </c>
      <c r="C7575" s="62">
        <v>0.13680598334525951</v>
      </c>
      <c r="D7575" s="62">
        <v>0.59155070970337376</v>
      </c>
      <c r="E7575" s="62">
        <v>0.21051405974623372</v>
      </c>
      <c r="F7575" s="62">
        <v>0.76235157564203593</v>
      </c>
      <c r="G7575" s="62">
        <v>0.85042964832701529</v>
      </c>
      <c r="H7575" s="62">
        <v>7.9685854536283296E-3</v>
      </c>
      <c r="I7575" s="62">
        <v>0.68909368082196965</v>
      </c>
      <c r="J7575" s="62">
        <v>8.6433147452662396E-2</v>
      </c>
      <c r="K7575" s="62"/>
      <c r="L7575" s="65">
        <f t="shared" si="1063"/>
        <v>4.1019471503797797E-2</v>
      </c>
      <c r="M7575" s="65">
        <f t="shared" si="1064"/>
        <v>0.17736868583072626</v>
      </c>
      <c r="N7575" s="65">
        <f t="shared" si="1065"/>
        <v>6.3119867009885727E-2</v>
      </c>
      <c r="O7575" s="65">
        <f t="shared" si="1066"/>
        <v>0.22858107495199281</v>
      </c>
      <c r="P7575" s="65">
        <f t="shared" si="1067"/>
        <v>0.25499012449986941</v>
      </c>
      <c r="Q7575" s="65">
        <f t="shared" si="1068"/>
        <v>2.389275351471762E-3</v>
      </c>
      <c r="R7575" s="65">
        <f t="shared" si="1069"/>
        <v>0.20661566046119414</v>
      </c>
      <c r="S7575" s="65">
        <f t="shared" si="1070"/>
        <v>2.591584039106205E-2</v>
      </c>
      <c r="T7575" s="66">
        <f>(L7575*'Football Field'!$F$4)+(M7575*'Football Field'!$F$5)+(N7575*'Football Field'!$F$6)+(O7575*'Football Field'!$F$7)+(P7575*'Football Field'!$F$8)+(Q7575*'Football Field'!$F$9)+(R7575*'Football Field'!$F$10)+(S7575*'Football Field'!$F$11)</f>
        <v>160275982.916325</v>
      </c>
    </row>
    <row r="7576" spans="2:20" x14ac:dyDescent="0.3">
      <c r="B7576" s="62">
        <f t="shared" si="1062"/>
        <v>7549</v>
      </c>
      <c r="C7576" s="62">
        <v>0.45702999248885778</v>
      </c>
      <c r="D7576" s="62">
        <v>0.28293541041131409</v>
      </c>
      <c r="E7576" s="62">
        <v>0.87337426496462889</v>
      </c>
      <c r="F7576" s="62">
        <v>0.5502659067646708</v>
      </c>
      <c r="G7576" s="62">
        <v>0.22607829934532087</v>
      </c>
      <c r="H7576" s="62">
        <v>0.4538992763431724</v>
      </c>
      <c r="I7576" s="62">
        <v>0.16031483262062918</v>
      </c>
      <c r="J7576" s="62">
        <v>0.18824006282460226</v>
      </c>
      <c r="K7576" s="62"/>
      <c r="L7576" s="65">
        <f t="shared" si="1063"/>
        <v>0.14317363031823024</v>
      </c>
      <c r="M7576" s="65">
        <f t="shared" si="1064"/>
        <v>8.8635079797643318E-2</v>
      </c>
      <c r="N7576" s="65">
        <f t="shared" si="1065"/>
        <v>0.27360165896453803</v>
      </c>
      <c r="O7576" s="65">
        <f t="shared" si="1066"/>
        <v>0.17238161347533759</v>
      </c>
      <c r="P7576" s="65">
        <f t="shared" si="1067"/>
        <v>7.0823471950214059E-2</v>
      </c>
      <c r="Q7576" s="65">
        <f t="shared" si="1068"/>
        <v>0.14219287193597899</v>
      </c>
      <c r="R7576" s="65">
        <f t="shared" si="1069"/>
        <v>5.0221773094496644E-2</v>
      </c>
      <c r="S7576" s="65">
        <f t="shared" si="1070"/>
        <v>5.896990046356114E-2</v>
      </c>
      <c r="T7576" s="66">
        <f>(L7576*'Football Field'!$F$4)+(M7576*'Football Field'!$F$5)+(N7576*'Football Field'!$F$6)+(O7576*'Football Field'!$F$7)+(P7576*'Football Field'!$F$8)+(Q7576*'Football Field'!$F$9)+(R7576*'Football Field'!$F$10)+(S7576*'Football Field'!$F$11)</f>
        <v>128624691.66390604</v>
      </c>
    </row>
    <row r="7577" spans="2:20" x14ac:dyDescent="0.3">
      <c r="B7577" s="62">
        <f t="shared" si="1062"/>
        <v>7550</v>
      </c>
      <c r="C7577" s="62">
        <v>0.5083724976673295</v>
      </c>
      <c r="D7577" s="62">
        <v>0.66689567673087491</v>
      </c>
      <c r="E7577" s="62">
        <v>0.89650667294455288</v>
      </c>
      <c r="F7577" s="62">
        <v>0.64783938292966869</v>
      </c>
      <c r="G7577" s="62">
        <v>0.43510128174909235</v>
      </c>
      <c r="H7577" s="62">
        <v>0.40664617862534258</v>
      </c>
      <c r="I7577" s="62">
        <v>0.44477043360909685</v>
      </c>
      <c r="J7577" s="62">
        <v>0.28977515595399339</v>
      </c>
      <c r="K7577" s="62"/>
      <c r="L7577" s="65">
        <f t="shared" si="1063"/>
        <v>0.11833879655858962</v>
      </c>
      <c r="M7577" s="65">
        <f t="shared" si="1064"/>
        <v>0.15523977433197347</v>
      </c>
      <c r="N7577" s="65">
        <f t="shared" si="1065"/>
        <v>0.20868855272424278</v>
      </c>
      <c r="O7577" s="65">
        <f t="shared" si="1066"/>
        <v>0.15080385601292753</v>
      </c>
      <c r="P7577" s="65">
        <f t="shared" si="1067"/>
        <v>0.1012827450335073</v>
      </c>
      <c r="Q7577" s="65">
        <f t="shared" si="1068"/>
        <v>9.4658974717319488E-2</v>
      </c>
      <c r="R7577" s="65">
        <f t="shared" si="1069"/>
        <v>0.10353352728491845</v>
      </c>
      <c r="S7577" s="65">
        <f t="shared" si="1070"/>
        <v>6.7453773336521208E-2</v>
      </c>
      <c r="T7577" s="66">
        <f>(L7577*'Football Field'!$F$4)+(M7577*'Football Field'!$F$5)+(N7577*'Football Field'!$F$6)+(O7577*'Football Field'!$F$7)+(P7577*'Football Field'!$F$8)+(Q7577*'Football Field'!$F$9)+(R7577*'Football Field'!$F$10)+(S7577*'Football Field'!$F$11)</f>
        <v>136642451.0967373</v>
      </c>
    </row>
    <row r="7578" spans="2:20" x14ac:dyDescent="0.3">
      <c r="B7578" s="62">
        <f t="shared" si="1062"/>
        <v>7551</v>
      </c>
      <c r="C7578" s="62">
        <v>0.14963884268871308</v>
      </c>
      <c r="D7578" s="62">
        <v>0.87184478737975801</v>
      </c>
      <c r="E7578" s="62">
        <v>0.64620412292766483</v>
      </c>
      <c r="F7578" s="62">
        <v>0.37871520879322651</v>
      </c>
      <c r="G7578" s="62">
        <v>0.81142104228502954</v>
      </c>
      <c r="H7578" s="62">
        <v>0.52639288771669679</v>
      </c>
      <c r="I7578" s="62">
        <v>0.1286312744708723</v>
      </c>
      <c r="J7578" s="62">
        <v>0.82374882264104443</v>
      </c>
      <c r="K7578" s="62"/>
      <c r="L7578" s="65">
        <f t="shared" si="1063"/>
        <v>3.4506052342799333E-2</v>
      </c>
      <c r="M7578" s="65">
        <f t="shared" si="1064"/>
        <v>0.20104353473719996</v>
      </c>
      <c r="N7578" s="65">
        <f t="shared" si="1065"/>
        <v>0.14901179993927222</v>
      </c>
      <c r="O7578" s="65">
        <f t="shared" si="1066"/>
        <v>8.7330044678425867E-2</v>
      </c>
      <c r="P7578" s="65">
        <f t="shared" si="1067"/>
        <v>0.18711008755514733</v>
      </c>
      <c r="Q7578" s="65">
        <f t="shared" si="1068"/>
        <v>0.12138386136956994</v>
      </c>
      <c r="R7578" s="65">
        <f t="shared" si="1069"/>
        <v>2.9661800439383497E-2</v>
      </c>
      <c r="S7578" s="65">
        <f t="shared" si="1070"/>
        <v>0.18995281893820198</v>
      </c>
      <c r="T7578" s="66">
        <f>(L7578*'Football Field'!$F$4)+(M7578*'Football Field'!$F$5)+(N7578*'Football Field'!$F$6)+(O7578*'Football Field'!$F$7)+(P7578*'Football Field'!$F$8)+(Q7578*'Football Field'!$F$9)+(R7578*'Football Field'!$F$10)+(S7578*'Football Field'!$F$11)</f>
        <v>132618065.95701703</v>
      </c>
    </row>
    <row r="7579" spans="2:20" x14ac:dyDescent="0.3">
      <c r="B7579" s="62">
        <f t="shared" si="1062"/>
        <v>7552</v>
      </c>
      <c r="C7579" s="62">
        <v>0.78984855013311361</v>
      </c>
      <c r="D7579" s="62">
        <v>0.45750643819282066</v>
      </c>
      <c r="E7579" s="62">
        <v>0.89661906831112148</v>
      </c>
      <c r="F7579" s="62">
        <v>0.12723567617586939</v>
      </c>
      <c r="G7579" s="62">
        <v>0.93366318336768828</v>
      </c>
      <c r="H7579" s="62">
        <v>0.45359884081437662</v>
      </c>
      <c r="I7579" s="62">
        <v>0.72899656799030632</v>
      </c>
      <c r="J7579" s="62">
        <v>0.5378220878465918</v>
      </c>
      <c r="K7579" s="62"/>
      <c r="L7579" s="65">
        <f t="shared" si="1063"/>
        <v>0.16036588382185882</v>
      </c>
      <c r="M7579" s="65">
        <f t="shared" si="1064"/>
        <v>9.2889230856494559E-2</v>
      </c>
      <c r="N7579" s="65">
        <f t="shared" si="1065"/>
        <v>0.18204389856386022</v>
      </c>
      <c r="O7579" s="65">
        <f t="shared" si="1066"/>
        <v>2.5833131756937935E-2</v>
      </c>
      <c r="P7579" s="65">
        <f t="shared" si="1067"/>
        <v>0.18956510278768743</v>
      </c>
      <c r="Q7579" s="65">
        <f t="shared" si="1068"/>
        <v>9.2095856851935651E-2</v>
      </c>
      <c r="R7579" s="65">
        <f t="shared" si="1069"/>
        <v>0.14801087994548448</v>
      </c>
      <c r="S7579" s="65">
        <f t="shared" si="1070"/>
        <v>0.10919601541574092</v>
      </c>
      <c r="T7579" s="66">
        <f>(L7579*'Football Field'!$F$4)+(M7579*'Football Field'!$F$5)+(N7579*'Football Field'!$F$6)+(O7579*'Football Field'!$F$7)+(P7579*'Football Field'!$F$8)+(Q7579*'Football Field'!$F$9)+(R7579*'Football Field'!$F$10)+(S7579*'Football Field'!$F$11)</f>
        <v>148789216.67035317</v>
      </c>
    </row>
    <row r="7580" spans="2:20" x14ac:dyDescent="0.3">
      <c r="B7580" s="62">
        <f t="shared" si="1062"/>
        <v>7553</v>
      </c>
      <c r="C7580" s="62">
        <v>0.27321154499054312</v>
      </c>
      <c r="D7580" s="62">
        <v>0.25423686803290235</v>
      </c>
      <c r="E7580" s="62">
        <v>7.1650486122873946E-2</v>
      </c>
      <c r="F7580" s="62">
        <v>0.54650493252683363</v>
      </c>
      <c r="G7580" s="62">
        <v>0.32266575453284785</v>
      </c>
      <c r="H7580" s="62">
        <v>0.87849743214387799</v>
      </c>
      <c r="I7580" s="62">
        <v>3.8462461940406145E-2</v>
      </c>
      <c r="J7580" s="62">
        <v>0.82183574783258917</v>
      </c>
      <c r="K7580" s="62"/>
      <c r="L7580" s="65">
        <f t="shared" si="1063"/>
        <v>8.519051704802913E-2</v>
      </c>
      <c r="M7580" s="65">
        <f t="shared" si="1064"/>
        <v>7.9273993495202352E-2</v>
      </c>
      <c r="N7580" s="65">
        <f t="shared" si="1065"/>
        <v>2.2341449589041152E-2</v>
      </c>
      <c r="O7580" s="65">
        <f t="shared" si="1066"/>
        <v>0.17040655354762091</v>
      </c>
      <c r="P7580" s="65">
        <f t="shared" si="1067"/>
        <v>0.10061091109197901</v>
      </c>
      <c r="Q7580" s="65">
        <f t="shared" si="1068"/>
        <v>0.273925651539701</v>
      </c>
      <c r="R7580" s="65">
        <f t="shared" si="1069"/>
        <v>1.1993040117527822E-2</v>
      </c>
      <c r="S7580" s="65">
        <f t="shared" si="1070"/>
        <v>0.25625788357089874</v>
      </c>
      <c r="T7580" s="66">
        <f>(L7580*'Football Field'!$F$4)+(M7580*'Football Field'!$F$5)+(N7580*'Football Field'!$F$6)+(O7580*'Football Field'!$F$7)+(P7580*'Football Field'!$F$8)+(Q7580*'Football Field'!$F$9)+(R7580*'Football Field'!$F$10)+(S7580*'Football Field'!$F$11)</f>
        <v>121006393.08110869</v>
      </c>
    </row>
    <row r="7581" spans="2:20" x14ac:dyDescent="0.3">
      <c r="B7581" s="62">
        <f t="shared" si="1062"/>
        <v>7554</v>
      </c>
      <c r="C7581" s="62">
        <v>0.30931397505262614</v>
      </c>
      <c r="D7581" s="62">
        <v>6.5324077346289755E-2</v>
      </c>
      <c r="E7581" s="62">
        <v>0.19762623701193582</v>
      </c>
      <c r="F7581" s="62">
        <v>6.0780123314027046E-2</v>
      </c>
      <c r="G7581" s="62">
        <v>0.98722098929150381</v>
      </c>
      <c r="H7581" s="62">
        <v>0.9964029676028876</v>
      </c>
      <c r="I7581" s="62">
        <v>6.3433827261712317E-2</v>
      </c>
      <c r="J7581" s="62">
        <v>0.270541515605217</v>
      </c>
      <c r="K7581" s="62"/>
      <c r="L7581" s="65">
        <f t="shared" si="1063"/>
        <v>0.10482932037633225</v>
      </c>
      <c r="M7581" s="65">
        <f t="shared" si="1064"/>
        <v>2.2138924150638294E-2</v>
      </c>
      <c r="N7581" s="65">
        <f t="shared" si="1065"/>
        <v>6.6977329785918763E-2</v>
      </c>
      <c r="O7581" s="65">
        <f t="shared" si="1066"/>
        <v>2.0598936786852515E-2</v>
      </c>
      <c r="P7581" s="65">
        <f t="shared" si="1067"/>
        <v>0.33457817530252604</v>
      </c>
      <c r="Q7581" s="65">
        <f t="shared" si="1068"/>
        <v>0.33769003129263714</v>
      </c>
      <c r="R7581" s="65">
        <f t="shared" si="1069"/>
        <v>2.1498301198914747E-2</v>
      </c>
      <c r="S7581" s="65">
        <f t="shared" si="1070"/>
        <v>9.1688981106180359E-2</v>
      </c>
      <c r="T7581" s="66">
        <f>(L7581*'Football Field'!$F$4)+(M7581*'Football Field'!$F$5)+(N7581*'Football Field'!$F$6)+(O7581*'Football Field'!$F$7)+(P7581*'Football Field'!$F$8)+(Q7581*'Football Field'!$F$9)+(R7581*'Football Field'!$F$10)+(S7581*'Football Field'!$F$11)</f>
        <v>140424219.87069029</v>
      </c>
    </row>
    <row r="7582" spans="2:20" x14ac:dyDescent="0.3">
      <c r="B7582" s="62">
        <f t="shared" ref="B7582:B7645" si="1071">B7581+1</f>
        <v>7555</v>
      </c>
      <c r="C7582" s="62">
        <v>0.32104882706816962</v>
      </c>
      <c r="D7582" s="62">
        <v>0.88032613817507799</v>
      </c>
      <c r="E7582" s="62">
        <v>0.70488136996322626</v>
      </c>
      <c r="F7582" s="62">
        <v>0.45271768536489487</v>
      </c>
      <c r="G7582" s="62">
        <v>0.41910946542942151</v>
      </c>
      <c r="H7582" s="62">
        <v>0.31912512316561348</v>
      </c>
      <c r="I7582" s="62">
        <v>0.36384829733361268</v>
      </c>
      <c r="J7582" s="62">
        <v>0.93937652913489811</v>
      </c>
      <c r="K7582" s="62"/>
      <c r="L7582" s="65">
        <f t="shared" si="1063"/>
        <v>7.2958455516745527E-2</v>
      </c>
      <c r="M7582" s="65">
        <f t="shared" si="1064"/>
        <v>0.20005441533239796</v>
      </c>
      <c r="N7582" s="65">
        <f t="shared" si="1065"/>
        <v>0.1601845318815788</v>
      </c>
      <c r="O7582" s="65">
        <f t="shared" si="1066"/>
        <v>0.10288024849978777</v>
      </c>
      <c r="P7582" s="65">
        <f t="shared" si="1067"/>
        <v>9.5242769049851683E-2</v>
      </c>
      <c r="Q7582" s="65">
        <f t="shared" si="1068"/>
        <v>7.2521293148380198E-2</v>
      </c>
      <c r="R7582" s="65">
        <f t="shared" si="1069"/>
        <v>8.2684649740898758E-2</v>
      </c>
      <c r="S7582" s="65">
        <f t="shared" si="1070"/>
        <v>0.21347363683035933</v>
      </c>
      <c r="T7582" s="66">
        <f>(L7582*'Football Field'!$F$4)+(M7582*'Football Field'!$F$5)+(N7582*'Football Field'!$F$6)+(O7582*'Football Field'!$F$7)+(P7582*'Football Field'!$F$8)+(Q7582*'Football Field'!$F$9)+(R7582*'Football Field'!$F$10)+(S7582*'Football Field'!$F$11)</f>
        <v>132849792.1725817</v>
      </c>
    </row>
    <row r="7583" spans="2:20" x14ac:dyDescent="0.3">
      <c r="B7583" s="62">
        <f t="shared" si="1071"/>
        <v>7556</v>
      </c>
      <c r="C7583" s="62">
        <v>0.68275982482417086</v>
      </c>
      <c r="D7583" s="62">
        <v>0.6922493331287668</v>
      </c>
      <c r="E7583" s="62">
        <v>0.853477381970836</v>
      </c>
      <c r="F7583" s="62">
        <v>0.92871490112951538</v>
      </c>
      <c r="G7583" s="62">
        <v>0.35678386215412894</v>
      </c>
      <c r="H7583" s="62">
        <v>0.31274268704888852</v>
      </c>
      <c r="I7583" s="62">
        <v>0.65549510821199641</v>
      </c>
      <c r="J7583" s="62">
        <v>0.280277586495848</v>
      </c>
      <c r="K7583" s="62"/>
      <c r="L7583" s="65">
        <f t="shared" si="1063"/>
        <v>0.14336162238878716</v>
      </c>
      <c r="M7583" s="65">
        <f t="shared" si="1064"/>
        <v>0.14535416977771576</v>
      </c>
      <c r="N7583" s="65">
        <f t="shared" si="1065"/>
        <v>0.17920782345824698</v>
      </c>
      <c r="O7583" s="65">
        <f t="shared" si="1066"/>
        <v>0.19500572547140874</v>
      </c>
      <c r="P7583" s="65">
        <f t="shared" si="1067"/>
        <v>7.491523587189039E-2</v>
      </c>
      <c r="Q7583" s="65">
        <f t="shared" si="1068"/>
        <v>6.5667746366159865E-2</v>
      </c>
      <c r="R7583" s="65">
        <f t="shared" si="1069"/>
        <v>0.13763674833296755</v>
      </c>
      <c r="S7583" s="65">
        <f t="shared" si="1070"/>
        <v>5.8850928332823481E-2</v>
      </c>
      <c r="T7583" s="66">
        <f>(L7583*'Football Field'!$F$4)+(M7583*'Football Field'!$F$5)+(N7583*'Football Field'!$F$6)+(O7583*'Football Field'!$F$7)+(P7583*'Football Field'!$F$8)+(Q7583*'Football Field'!$F$9)+(R7583*'Football Field'!$F$10)+(S7583*'Football Field'!$F$11)</f>
        <v>138601835.94602224</v>
      </c>
    </row>
    <row r="7584" spans="2:20" x14ac:dyDescent="0.3">
      <c r="B7584" s="62">
        <f t="shared" si="1071"/>
        <v>7557</v>
      </c>
      <c r="C7584" s="62">
        <v>0.25263003406942142</v>
      </c>
      <c r="D7584" s="62">
        <v>0.87449282780820292</v>
      </c>
      <c r="E7584" s="62">
        <v>0.12972105770330455</v>
      </c>
      <c r="F7584" s="62">
        <v>0.46691755089014819</v>
      </c>
      <c r="G7584" s="62">
        <v>0.6612394163044133</v>
      </c>
      <c r="H7584" s="62">
        <v>0.49809064876011733</v>
      </c>
      <c r="I7584" s="62">
        <v>8.9380641379443793E-2</v>
      </c>
      <c r="J7584" s="62">
        <v>0.92528770982179731</v>
      </c>
      <c r="K7584" s="62"/>
      <c r="L7584" s="65">
        <f t="shared" si="1063"/>
        <v>6.4814160289622114E-2</v>
      </c>
      <c r="M7584" s="65">
        <f t="shared" si="1064"/>
        <v>0.22435779863810862</v>
      </c>
      <c r="N7584" s="65">
        <f t="shared" si="1065"/>
        <v>3.3280925832479963E-2</v>
      </c>
      <c r="O7584" s="65">
        <f t="shared" si="1066"/>
        <v>0.11979125560785767</v>
      </c>
      <c r="P7584" s="65">
        <f t="shared" si="1067"/>
        <v>0.16964601091884957</v>
      </c>
      <c r="Q7584" s="65">
        <f t="shared" si="1068"/>
        <v>0.12778895140642232</v>
      </c>
      <c r="R7584" s="65">
        <f t="shared" si="1069"/>
        <v>2.2931284629303331E-2</v>
      </c>
      <c r="S7584" s="65">
        <f t="shared" si="1070"/>
        <v>0.23738961267735648</v>
      </c>
      <c r="T7584" s="66">
        <f>(L7584*'Football Field'!$F$4)+(M7584*'Football Field'!$F$5)+(N7584*'Football Field'!$F$6)+(O7584*'Football Field'!$F$7)+(P7584*'Football Field'!$F$8)+(Q7584*'Football Field'!$F$9)+(R7584*'Football Field'!$F$10)+(S7584*'Football Field'!$F$11)</f>
        <v>127601126.09625596</v>
      </c>
    </row>
    <row r="7585" spans="2:20" x14ac:dyDescent="0.3">
      <c r="B7585" s="62">
        <f t="shared" si="1071"/>
        <v>7558</v>
      </c>
      <c r="C7585" s="62">
        <v>0.59103905731165296</v>
      </c>
      <c r="D7585" s="62">
        <v>0.97602084942448142</v>
      </c>
      <c r="E7585" s="62">
        <v>0.38220640054983834</v>
      </c>
      <c r="F7585" s="62">
        <v>0.91098577873027797</v>
      </c>
      <c r="G7585" s="62">
        <v>0.17819429303443812</v>
      </c>
      <c r="H7585" s="62">
        <v>0.72821898177534539</v>
      </c>
      <c r="I7585" s="62">
        <v>0.32642402445364527</v>
      </c>
      <c r="J7585" s="62">
        <v>0.13813129560095561</v>
      </c>
      <c r="K7585" s="62"/>
      <c r="L7585" s="65">
        <f t="shared" si="1063"/>
        <v>0.13968523551190459</v>
      </c>
      <c r="M7585" s="65">
        <f t="shared" si="1064"/>
        <v>0.23067122304321505</v>
      </c>
      <c r="N7585" s="65">
        <f t="shared" si="1065"/>
        <v>9.0330055881247595E-2</v>
      </c>
      <c r="O7585" s="65">
        <f t="shared" si="1066"/>
        <v>0.21530093735046602</v>
      </c>
      <c r="P7585" s="65">
        <f t="shared" si="1067"/>
        <v>4.2114157231182489E-2</v>
      </c>
      <c r="Q7585" s="65">
        <f t="shared" si="1068"/>
        <v>0.17210612177849882</v>
      </c>
      <c r="R7585" s="65">
        <f t="shared" si="1069"/>
        <v>7.7146537387812936E-2</v>
      </c>
      <c r="S7585" s="65">
        <f t="shared" si="1070"/>
        <v>3.2645731815672305E-2</v>
      </c>
      <c r="T7585" s="66">
        <f>(L7585*'Football Field'!$F$4)+(M7585*'Football Field'!$F$5)+(N7585*'Football Field'!$F$6)+(O7585*'Football Field'!$F$7)+(P7585*'Football Field'!$F$8)+(Q7585*'Football Field'!$F$9)+(R7585*'Football Field'!$F$10)+(S7585*'Football Field'!$F$11)</f>
        <v>124875407.11010545</v>
      </c>
    </row>
    <row r="7586" spans="2:20" x14ac:dyDescent="0.3">
      <c r="B7586" s="62">
        <f t="shared" si="1071"/>
        <v>7559</v>
      </c>
      <c r="C7586" s="62">
        <v>0.40268223997100006</v>
      </c>
      <c r="D7586" s="62">
        <v>8.5925278086261159E-2</v>
      </c>
      <c r="E7586" s="62">
        <v>9.3396246750470202E-2</v>
      </c>
      <c r="F7586" s="62">
        <v>0.29485776863848323</v>
      </c>
      <c r="G7586" s="62">
        <v>8.8599295858877936E-2</v>
      </c>
      <c r="H7586" s="62">
        <v>0.77971147347823644</v>
      </c>
      <c r="I7586" s="62">
        <v>0.70776272503676552</v>
      </c>
      <c r="J7586" s="62">
        <v>0.19184948044605088</v>
      </c>
      <c r="K7586" s="62"/>
      <c r="L7586" s="65">
        <f t="shared" si="1063"/>
        <v>0.15225521728232916</v>
      </c>
      <c r="M7586" s="65">
        <f t="shared" si="1064"/>
        <v>3.2488574330992136E-2</v>
      </c>
      <c r="N7586" s="65">
        <f t="shared" si="1065"/>
        <v>3.531336729270939E-2</v>
      </c>
      <c r="O7586" s="65">
        <f t="shared" si="1066"/>
        <v>0.11148650021085633</v>
      </c>
      <c r="P7586" s="65">
        <f t="shared" si="1067"/>
        <v>3.3499627505365802E-2</v>
      </c>
      <c r="Q7586" s="65">
        <f t="shared" si="1068"/>
        <v>0.294810965143393</v>
      </c>
      <c r="R7586" s="65">
        <f t="shared" si="1069"/>
        <v>0.26760695354373387</v>
      </c>
      <c r="S7586" s="65">
        <f t="shared" si="1070"/>
        <v>7.2538794690620217E-2</v>
      </c>
      <c r="T7586" s="66">
        <f>(L7586*'Football Field'!$F$4)+(M7586*'Football Field'!$F$5)+(N7586*'Football Field'!$F$6)+(O7586*'Football Field'!$F$7)+(P7586*'Football Field'!$F$8)+(Q7586*'Football Field'!$F$9)+(R7586*'Football Field'!$F$10)+(S7586*'Football Field'!$F$11)</f>
        <v>149308431.22015959</v>
      </c>
    </row>
    <row r="7587" spans="2:20" x14ac:dyDescent="0.3">
      <c r="B7587" s="62">
        <f t="shared" si="1071"/>
        <v>7560</v>
      </c>
      <c r="C7587" s="62">
        <v>0.28907181484285194</v>
      </c>
      <c r="D7587" s="62">
        <v>0.60816849378970961</v>
      </c>
      <c r="E7587" s="62">
        <v>0.25692566838685083</v>
      </c>
      <c r="F7587" s="62">
        <v>0.7518232181758645</v>
      </c>
      <c r="G7587" s="62">
        <v>8.825478114801022E-2</v>
      </c>
      <c r="H7587" s="62">
        <v>0.9254316676518326</v>
      </c>
      <c r="I7587" s="62">
        <v>0.91949441277531585</v>
      </c>
      <c r="J7587" s="62">
        <v>0.64164383052163454</v>
      </c>
      <c r="K7587" s="62"/>
      <c r="L7587" s="65">
        <f t="shared" si="1063"/>
        <v>6.4513238468279527E-2</v>
      </c>
      <c r="M7587" s="65">
        <f t="shared" si="1064"/>
        <v>0.13572723819539165</v>
      </c>
      <c r="N7587" s="65">
        <f t="shared" si="1065"/>
        <v>5.7339062690265175E-2</v>
      </c>
      <c r="O7587" s="65">
        <f t="shared" si="1066"/>
        <v>0.16778720051464141</v>
      </c>
      <c r="P7587" s="65">
        <f t="shared" si="1067"/>
        <v>1.9696149710280872E-2</v>
      </c>
      <c r="Q7587" s="65">
        <f t="shared" si="1068"/>
        <v>0.20653204773276287</v>
      </c>
      <c r="R7587" s="65">
        <f t="shared" si="1069"/>
        <v>0.20520700834798608</v>
      </c>
      <c r="S7587" s="65">
        <f t="shared" si="1070"/>
        <v>0.14319805434039234</v>
      </c>
      <c r="T7587" s="66">
        <f>(L7587*'Football Field'!$F$4)+(M7587*'Football Field'!$F$5)+(N7587*'Football Field'!$F$6)+(O7587*'Football Field'!$F$7)+(P7587*'Football Field'!$F$8)+(Q7587*'Football Field'!$F$9)+(R7587*'Football Field'!$F$10)+(S7587*'Football Field'!$F$11)</f>
        <v>141132300.87845975</v>
      </c>
    </row>
    <row r="7588" spans="2:20" x14ac:dyDescent="0.3">
      <c r="B7588" s="62">
        <f t="shared" si="1071"/>
        <v>7561</v>
      </c>
      <c r="C7588" s="62">
        <v>0.3223681007484922</v>
      </c>
      <c r="D7588" s="62">
        <v>0.49691537827924315</v>
      </c>
      <c r="E7588" s="62">
        <v>7.5805529425681972E-2</v>
      </c>
      <c r="F7588" s="62">
        <v>0.87890495095724352</v>
      </c>
      <c r="G7588" s="62">
        <v>0.27932439382233487</v>
      </c>
      <c r="H7588" s="62">
        <v>0.20259649955472081</v>
      </c>
      <c r="I7588" s="62">
        <v>0.72052412266947996</v>
      </c>
      <c r="J7588" s="62">
        <v>0.90116782812556107</v>
      </c>
      <c r="K7588" s="62"/>
      <c r="L7588" s="65">
        <f t="shared" si="1063"/>
        <v>8.3135840501062833E-2</v>
      </c>
      <c r="M7588" s="65">
        <f t="shared" si="1064"/>
        <v>0.12815001712399327</v>
      </c>
      <c r="N7588" s="65">
        <f t="shared" si="1065"/>
        <v>1.9549565818700498E-2</v>
      </c>
      <c r="O7588" s="65">
        <f t="shared" si="1066"/>
        <v>0.22666170023870641</v>
      </c>
      <c r="P7588" s="65">
        <f t="shared" si="1067"/>
        <v>7.2035254725737019E-2</v>
      </c>
      <c r="Q7588" s="65">
        <f t="shared" si="1068"/>
        <v>5.2247819290890847E-2</v>
      </c>
      <c r="R7588" s="65">
        <f t="shared" si="1069"/>
        <v>0.18581670581033222</v>
      </c>
      <c r="S7588" s="65">
        <f t="shared" si="1070"/>
        <v>0.23240309649057689</v>
      </c>
      <c r="T7588" s="66">
        <f>(L7588*'Football Field'!$F$4)+(M7588*'Football Field'!$F$5)+(N7588*'Football Field'!$F$6)+(O7588*'Football Field'!$F$7)+(P7588*'Football Field'!$F$8)+(Q7588*'Football Field'!$F$9)+(R7588*'Football Field'!$F$10)+(S7588*'Football Field'!$F$11)</f>
        <v>142788923.90171328</v>
      </c>
    </row>
    <row r="7589" spans="2:20" x14ac:dyDescent="0.3">
      <c r="B7589" s="62">
        <f t="shared" si="1071"/>
        <v>7562</v>
      </c>
      <c r="C7589" s="62">
        <v>0.97781180766539821</v>
      </c>
      <c r="D7589" s="62">
        <v>0.76650887828913083</v>
      </c>
      <c r="E7589" s="62">
        <v>0.72689643584388763</v>
      </c>
      <c r="F7589" s="62">
        <v>0.65554836146938189</v>
      </c>
      <c r="G7589" s="62">
        <v>2.7138242265099644E-2</v>
      </c>
      <c r="H7589" s="62">
        <v>0.73731136515964324</v>
      </c>
      <c r="I7589" s="62">
        <v>0.36020897149079312</v>
      </c>
      <c r="J7589" s="62">
        <v>0.98624583010024314</v>
      </c>
      <c r="K7589" s="62"/>
      <c r="L7589" s="65">
        <f t="shared" si="1063"/>
        <v>0.18668832281812267</v>
      </c>
      <c r="M7589" s="65">
        <f t="shared" si="1064"/>
        <v>0.1463453967227667</v>
      </c>
      <c r="N7589" s="65">
        <f t="shared" si="1065"/>
        <v>0.13878240721409177</v>
      </c>
      <c r="O7589" s="65">
        <f t="shared" si="1066"/>
        <v>0.12516030504999404</v>
      </c>
      <c r="P7589" s="65">
        <f t="shared" si="1067"/>
        <v>5.1813578983053495E-3</v>
      </c>
      <c r="Q7589" s="65">
        <f t="shared" si="1068"/>
        <v>0.14077087336983393</v>
      </c>
      <c r="R7589" s="65">
        <f t="shared" si="1069"/>
        <v>6.8772751795884032E-2</v>
      </c>
      <c r="S7589" s="65">
        <f t="shared" si="1070"/>
        <v>0.18829858513100159</v>
      </c>
      <c r="T7589" s="66">
        <f>(L7589*'Football Field'!$F$4)+(M7589*'Football Field'!$F$5)+(N7589*'Football Field'!$F$6)+(O7589*'Football Field'!$F$7)+(P7589*'Football Field'!$F$8)+(Q7589*'Football Field'!$F$9)+(R7589*'Football Field'!$F$10)+(S7589*'Football Field'!$F$11)</f>
        <v>122562145.09926604</v>
      </c>
    </row>
    <row r="7590" spans="2:20" x14ac:dyDescent="0.3">
      <c r="B7590" s="62">
        <f t="shared" si="1071"/>
        <v>7563</v>
      </c>
      <c r="C7590" s="62">
        <v>0.64980270111693994</v>
      </c>
      <c r="D7590" s="62">
        <v>4.3563483026481942E-2</v>
      </c>
      <c r="E7590" s="62">
        <v>0.97703077037607733</v>
      </c>
      <c r="F7590" s="62">
        <v>0.84543426631749874</v>
      </c>
      <c r="G7590" s="62">
        <v>0.91015965519775222</v>
      </c>
      <c r="H7590" s="62">
        <v>0.48090070697934928</v>
      </c>
      <c r="I7590" s="62">
        <v>0.46858112355957848</v>
      </c>
      <c r="J7590" s="62">
        <v>0.67528795020430432</v>
      </c>
      <c r="K7590" s="62"/>
      <c r="L7590" s="65">
        <f t="shared" si="1063"/>
        <v>0.12865442361536622</v>
      </c>
      <c r="M7590" s="65">
        <f t="shared" si="1064"/>
        <v>8.6251331208935713E-3</v>
      </c>
      <c r="N7590" s="65">
        <f t="shared" si="1065"/>
        <v>0.19344230241140584</v>
      </c>
      <c r="O7590" s="65">
        <f t="shared" si="1066"/>
        <v>0.16738751324178253</v>
      </c>
      <c r="P7590" s="65">
        <f t="shared" si="1067"/>
        <v>0.18020249167347555</v>
      </c>
      <c r="Q7590" s="65">
        <f t="shared" si="1068"/>
        <v>9.5213521221599304E-2</v>
      </c>
      <c r="R7590" s="65">
        <f t="shared" si="1069"/>
        <v>9.2774367150174786E-2</v>
      </c>
      <c r="S7590" s="65">
        <f t="shared" si="1070"/>
        <v>0.13370024756530213</v>
      </c>
      <c r="T7590" s="66">
        <f>(L7590*'Football Field'!$F$4)+(M7590*'Football Field'!$F$5)+(N7590*'Football Field'!$F$6)+(O7590*'Football Field'!$F$7)+(P7590*'Football Field'!$F$8)+(Q7590*'Football Field'!$F$9)+(R7590*'Football Field'!$F$10)+(S7590*'Football Field'!$F$11)</f>
        <v>142270399.50242266</v>
      </c>
    </row>
    <row r="7591" spans="2:20" x14ac:dyDescent="0.3">
      <c r="B7591" s="62">
        <f t="shared" si="1071"/>
        <v>7564</v>
      </c>
      <c r="C7591" s="62">
        <v>0.78359932787364861</v>
      </c>
      <c r="D7591" s="62">
        <v>0.17957451611444264</v>
      </c>
      <c r="E7591" s="62">
        <v>0.45485242897241274</v>
      </c>
      <c r="F7591" s="62">
        <v>7.1820322500004696E-2</v>
      </c>
      <c r="G7591" s="62">
        <v>9.8255320527274148E-2</v>
      </c>
      <c r="H7591" s="62">
        <v>0.4563285207323714</v>
      </c>
      <c r="I7591" s="62">
        <v>0.72152552985736662</v>
      </c>
      <c r="J7591" s="62">
        <v>0.41405814093192517</v>
      </c>
      <c r="K7591" s="62"/>
      <c r="L7591" s="65">
        <f t="shared" ref="L7591:L7654" si="1072">C7591/SUM($C7591:$J7591)</f>
        <v>0.24641378980779285</v>
      </c>
      <c r="M7591" s="65">
        <f t="shared" ref="M7591:M7654" si="1073">D7591/SUM($C7591:$J7591)</f>
        <v>5.6469723102921553E-2</v>
      </c>
      <c r="N7591" s="65">
        <f t="shared" ref="N7591:N7654" si="1074">E7591/SUM($C7591:$J7591)</f>
        <v>0.14303472047444735</v>
      </c>
      <c r="O7591" s="65">
        <f t="shared" ref="O7591:O7654" si="1075">F7591/SUM($C7591:$J7591)</f>
        <v>2.2584906881514946E-2</v>
      </c>
      <c r="P7591" s="65">
        <f t="shared" ref="P7591:P7654" si="1076">G7591/SUM($C7591:$J7591)</f>
        <v>3.0897762464401988E-2</v>
      </c>
      <c r="Q7591" s="65">
        <f t="shared" ref="Q7591:Q7654" si="1077">H7591/SUM($C7591:$J7591)</f>
        <v>0.14349889821393375</v>
      </c>
      <c r="R7591" s="65">
        <f t="shared" ref="R7591:R7654" si="1078">I7591/SUM($C7591:$J7591)</f>
        <v>0.22689381413545295</v>
      </c>
      <c r="S7591" s="65">
        <f t="shared" ref="S7591:S7654" si="1079">J7591/SUM($C7591:$J7591)</f>
        <v>0.13020638491953457</v>
      </c>
      <c r="T7591" s="66">
        <f>(L7591*'Football Field'!$F$4)+(M7591*'Football Field'!$F$5)+(N7591*'Football Field'!$F$6)+(O7591*'Football Field'!$F$7)+(P7591*'Football Field'!$F$8)+(Q7591*'Football Field'!$F$9)+(R7591*'Football Field'!$F$10)+(S7591*'Football Field'!$F$11)</f>
        <v>145550532.63976747</v>
      </c>
    </row>
    <row r="7592" spans="2:20" x14ac:dyDescent="0.3">
      <c r="B7592" s="62">
        <f t="shared" si="1071"/>
        <v>7565</v>
      </c>
      <c r="C7592" s="62">
        <v>0.15481498224542889</v>
      </c>
      <c r="D7592" s="62">
        <v>8.6909845611396364E-2</v>
      </c>
      <c r="E7592" s="62">
        <v>0.87320022127491992</v>
      </c>
      <c r="F7592" s="62">
        <v>0.63130940493889054</v>
      </c>
      <c r="G7592" s="62">
        <v>0.14725465181444664</v>
      </c>
      <c r="H7592" s="62">
        <v>0.44375751335676183</v>
      </c>
      <c r="I7592" s="62">
        <v>0.58304379636570991</v>
      </c>
      <c r="J7592" s="62">
        <v>0.45370479522678886</v>
      </c>
      <c r="K7592" s="62"/>
      <c r="L7592" s="65">
        <f t="shared" si="1072"/>
        <v>4.588476644788872E-2</v>
      </c>
      <c r="M7592" s="65">
        <f t="shared" si="1073"/>
        <v>2.5758734135815427E-2</v>
      </c>
      <c r="N7592" s="65">
        <f t="shared" si="1074"/>
        <v>0.25880304111605107</v>
      </c>
      <c r="O7592" s="65">
        <f t="shared" si="1075"/>
        <v>0.1871103441142041</v>
      </c>
      <c r="P7592" s="65">
        <f t="shared" si="1076"/>
        <v>4.3644001432364972E-2</v>
      </c>
      <c r="Q7592" s="65">
        <f t="shared" si="1077"/>
        <v>0.13152286403128197</v>
      </c>
      <c r="R7592" s="65">
        <f t="shared" si="1078"/>
        <v>0.1728051641844302</v>
      </c>
      <c r="S7592" s="65">
        <f t="shared" si="1079"/>
        <v>0.13447108453796347</v>
      </c>
      <c r="T7592" s="66">
        <f>(L7592*'Football Field'!$F$4)+(M7592*'Football Field'!$F$5)+(N7592*'Football Field'!$F$6)+(O7592*'Football Field'!$F$7)+(P7592*'Football Field'!$F$8)+(Q7592*'Football Field'!$F$9)+(R7592*'Football Field'!$F$10)+(S7592*'Football Field'!$F$11)</f>
        <v>144382264.15461817</v>
      </c>
    </row>
    <row r="7593" spans="2:20" x14ac:dyDescent="0.3">
      <c r="B7593" s="62">
        <f t="shared" si="1071"/>
        <v>7566</v>
      </c>
      <c r="C7593" s="62">
        <v>0.4315908965514289</v>
      </c>
      <c r="D7593" s="62">
        <v>0.48569392185121918</v>
      </c>
      <c r="E7593" s="62">
        <v>0.11152536133682989</v>
      </c>
      <c r="F7593" s="62">
        <v>0.76804257625245176</v>
      </c>
      <c r="G7593" s="62">
        <v>0.40856287146081005</v>
      </c>
      <c r="H7593" s="62">
        <v>0.84997370109562898</v>
      </c>
      <c r="I7593" s="62">
        <v>1.6318714064418427E-2</v>
      </c>
      <c r="J7593" s="62">
        <v>0.12206990708398946</v>
      </c>
      <c r="K7593" s="62"/>
      <c r="L7593" s="65">
        <f t="shared" si="1072"/>
        <v>0.13513491023770297</v>
      </c>
      <c r="M7593" s="65">
        <f t="shared" si="1073"/>
        <v>0.1520750438825379</v>
      </c>
      <c r="N7593" s="65">
        <f t="shared" si="1074"/>
        <v>3.4919572710876257E-2</v>
      </c>
      <c r="O7593" s="65">
        <f t="shared" si="1075"/>
        <v>0.24048089389726396</v>
      </c>
      <c r="P7593" s="65">
        <f t="shared" si="1076"/>
        <v>0.12792463280034849</v>
      </c>
      <c r="Q7593" s="65">
        <f t="shared" si="1077"/>
        <v>0.26613425055938128</v>
      </c>
      <c r="R7593" s="65">
        <f t="shared" si="1078"/>
        <v>5.1095330738217901E-3</v>
      </c>
      <c r="S7593" s="65">
        <f t="shared" si="1079"/>
        <v>3.8221162838067375E-2</v>
      </c>
      <c r="T7593" s="66">
        <f>(L7593*'Football Field'!$F$4)+(M7593*'Football Field'!$F$5)+(N7593*'Football Field'!$F$6)+(O7593*'Football Field'!$F$7)+(P7593*'Football Field'!$F$8)+(Q7593*'Football Field'!$F$9)+(R7593*'Football Field'!$F$10)+(S7593*'Football Field'!$F$11)</f>
        <v>120955789.13819508</v>
      </c>
    </row>
    <row r="7594" spans="2:20" x14ac:dyDescent="0.3">
      <c r="B7594" s="62">
        <f t="shared" si="1071"/>
        <v>7567</v>
      </c>
      <c r="C7594" s="62">
        <v>0.28808795508261276</v>
      </c>
      <c r="D7594" s="62">
        <v>0.33140307777921862</v>
      </c>
      <c r="E7594" s="62">
        <v>0.57909621871677963</v>
      </c>
      <c r="F7594" s="62">
        <v>0.50204954736771401</v>
      </c>
      <c r="G7594" s="62">
        <v>0.77007000794253033</v>
      </c>
      <c r="H7594" s="62">
        <v>0.60277797154664825</v>
      </c>
      <c r="I7594" s="62">
        <v>0.65839480411184825</v>
      </c>
      <c r="J7594" s="62">
        <v>0.72921337953314125</v>
      </c>
      <c r="K7594" s="62"/>
      <c r="L7594" s="65">
        <f t="shared" si="1072"/>
        <v>6.4577886524978145E-2</v>
      </c>
      <c r="M7594" s="65">
        <f t="shared" si="1073"/>
        <v>7.4287418037723235E-2</v>
      </c>
      <c r="N7594" s="65">
        <f t="shared" si="1074"/>
        <v>0.12981039033239739</v>
      </c>
      <c r="O7594" s="65">
        <f t="shared" si="1075"/>
        <v>0.112539584275683</v>
      </c>
      <c r="P7594" s="65">
        <f t="shared" si="1076"/>
        <v>0.17261913492683581</v>
      </c>
      <c r="Q7594" s="65">
        <f t="shared" si="1077"/>
        <v>0.13511889948725353</v>
      </c>
      <c r="R7594" s="65">
        <f t="shared" si="1078"/>
        <v>0.14758598614918722</v>
      </c>
      <c r="S7594" s="65">
        <f t="shared" si="1079"/>
        <v>0.16346070026594164</v>
      </c>
      <c r="T7594" s="66">
        <f>(L7594*'Football Field'!$F$4)+(M7594*'Football Field'!$F$5)+(N7594*'Football Field'!$F$6)+(O7594*'Football Field'!$F$7)+(P7594*'Football Field'!$F$8)+(Q7594*'Football Field'!$F$9)+(R7594*'Football Field'!$F$10)+(S7594*'Football Field'!$F$11)</f>
        <v>147529912.01431045</v>
      </c>
    </row>
    <row r="7595" spans="2:20" x14ac:dyDescent="0.3">
      <c r="B7595" s="62">
        <f t="shared" si="1071"/>
        <v>7568</v>
      </c>
      <c r="C7595" s="62">
        <v>0.91559132436758861</v>
      </c>
      <c r="D7595" s="62">
        <v>0.18305712658635842</v>
      </c>
      <c r="E7595" s="62">
        <v>0.36816022022354167</v>
      </c>
      <c r="F7595" s="62">
        <v>0.84901865789626529</v>
      </c>
      <c r="G7595" s="62">
        <v>0.10062105025501733</v>
      </c>
      <c r="H7595" s="62">
        <v>0.77202130353097653</v>
      </c>
      <c r="I7595" s="62">
        <v>0.69928356728461083</v>
      </c>
      <c r="J7595" s="62">
        <v>0.81217362055648079</v>
      </c>
      <c r="K7595" s="62"/>
      <c r="L7595" s="65">
        <f t="shared" si="1072"/>
        <v>0.19480969588598265</v>
      </c>
      <c r="M7595" s="65">
        <f t="shared" si="1073"/>
        <v>3.8948930828589995E-2</v>
      </c>
      <c r="N7595" s="65">
        <f t="shared" si="1074"/>
        <v>7.8333180568965474E-2</v>
      </c>
      <c r="O7595" s="65">
        <f t="shared" si="1075"/>
        <v>0.18064507837111562</v>
      </c>
      <c r="P7595" s="65">
        <f t="shared" si="1076"/>
        <v>2.1409067209595331E-2</v>
      </c>
      <c r="Q7595" s="65">
        <f t="shared" si="1077"/>
        <v>0.16426240764377148</v>
      </c>
      <c r="R7595" s="65">
        <f t="shared" si="1078"/>
        <v>0.1487860527456113</v>
      </c>
      <c r="S7595" s="65">
        <f t="shared" si="1079"/>
        <v>0.17280558674636823</v>
      </c>
      <c r="T7595" s="66">
        <f>(L7595*'Football Field'!$F$4)+(M7595*'Football Field'!$F$5)+(N7595*'Football Field'!$F$6)+(O7595*'Football Field'!$F$7)+(P7595*'Football Field'!$F$8)+(Q7595*'Football Field'!$F$9)+(R7595*'Football Field'!$F$10)+(S7595*'Football Field'!$F$11)</f>
        <v>133994826.01146016</v>
      </c>
    </row>
    <row r="7596" spans="2:20" x14ac:dyDescent="0.3">
      <c r="B7596" s="62">
        <f t="shared" si="1071"/>
        <v>7569</v>
      </c>
      <c r="C7596" s="62">
        <v>0.60104537483108744</v>
      </c>
      <c r="D7596" s="62">
        <v>0.25268053896118092</v>
      </c>
      <c r="E7596" s="62">
        <v>0.92842587684610911</v>
      </c>
      <c r="F7596" s="62">
        <v>0.35620785372963715</v>
      </c>
      <c r="G7596" s="62">
        <v>0.56491953888902324</v>
      </c>
      <c r="H7596" s="62">
        <v>0.21830804592964625</v>
      </c>
      <c r="I7596" s="62">
        <v>0.41306439842897269</v>
      </c>
      <c r="J7596" s="62">
        <v>0.70326298370956997</v>
      </c>
      <c r="K7596" s="62"/>
      <c r="L7596" s="65">
        <f t="shared" si="1072"/>
        <v>0.14885044204385164</v>
      </c>
      <c r="M7596" s="65">
        <f t="shared" si="1073"/>
        <v>6.257698918458611E-2</v>
      </c>
      <c r="N7596" s="65">
        <f t="shared" si="1074"/>
        <v>0.22992707033529955</v>
      </c>
      <c r="O7596" s="65">
        <f t="shared" si="1075"/>
        <v>8.8215796522931225E-2</v>
      </c>
      <c r="P7596" s="65">
        <f t="shared" si="1076"/>
        <v>0.13990378531150241</v>
      </c>
      <c r="Q7596" s="65">
        <f t="shared" si="1077"/>
        <v>5.4064552360110076E-2</v>
      </c>
      <c r="R7596" s="65">
        <f t="shared" si="1078"/>
        <v>0.10229646691151963</v>
      </c>
      <c r="S7596" s="65">
        <f t="shared" si="1079"/>
        <v>0.17416489733019935</v>
      </c>
      <c r="T7596" s="66">
        <f>(L7596*'Football Field'!$F$4)+(M7596*'Football Field'!$F$5)+(N7596*'Football Field'!$F$6)+(O7596*'Football Field'!$F$7)+(P7596*'Football Field'!$F$8)+(Q7596*'Football Field'!$F$9)+(R7596*'Football Field'!$F$10)+(S7596*'Football Field'!$F$11)</f>
        <v>140724744.68134943</v>
      </c>
    </row>
    <row r="7597" spans="2:20" x14ac:dyDescent="0.3">
      <c r="B7597" s="62">
        <f t="shared" si="1071"/>
        <v>7570</v>
      </c>
      <c r="C7597" s="62">
        <v>0.46601534524359156</v>
      </c>
      <c r="D7597" s="62">
        <v>0.504515684568415</v>
      </c>
      <c r="E7597" s="62">
        <v>0.96470634121691723</v>
      </c>
      <c r="F7597" s="62">
        <v>0.23445995195584723</v>
      </c>
      <c r="G7597" s="62">
        <v>0.3458836809556719</v>
      </c>
      <c r="H7597" s="62">
        <v>0.52774395481907999</v>
      </c>
      <c r="I7597" s="62">
        <v>0.72837699106239207</v>
      </c>
      <c r="J7597" s="62">
        <v>0.9771776993821123</v>
      </c>
      <c r="K7597" s="62"/>
      <c r="L7597" s="65">
        <f t="shared" si="1072"/>
        <v>9.8131639390293179E-2</v>
      </c>
      <c r="M7597" s="65">
        <f t="shared" si="1073"/>
        <v>0.10623888618718276</v>
      </c>
      <c r="N7597" s="65">
        <f t="shared" si="1074"/>
        <v>0.20314398605123934</v>
      </c>
      <c r="O7597" s="65">
        <f t="shared" si="1075"/>
        <v>4.9371634843419485E-2</v>
      </c>
      <c r="P7597" s="65">
        <f t="shared" si="1076"/>
        <v>7.2834796100517393E-2</v>
      </c>
      <c r="Q7597" s="65">
        <f t="shared" si="1077"/>
        <v>0.11113020202723745</v>
      </c>
      <c r="R7597" s="65">
        <f t="shared" si="1078"/>
        <v>0.15337870084462499</v>
      </c>
      <c r="S7597" s="65">
        <f t="shared" si="1079"/>
        <v>0.20577015455548547</v>
      </c>
      <c r="T7597" s="66">
        <f>(L7597*'Football Field'!$F$4)+(M7597*'Football Field'!$F$5)+(N7597*'Football Field'!$F$6)+(O7597*'Football Field'!$F$7)+(P7597*'Football Field'!$F$8)+(Q7597*'Football Field'!$F$9)+(R7597*'Football Field'!$F$10)+(S7597*'Football Field'!$F$11)</f>
        <v>141687806.37680757</v>
      </c>
    </row>
    <row r="7598" spans="2:20" x14ac:dyDescent="0.3">
      <c r="B7598" s="62">
        <f t="shared" si="1071"/>
        <v>7571</v>
      </c>
      <c r="C7598" s="62">
        <v>0.68505282197144235</v>
      </c>
      <c r="D7598" s="62">
        <v>0.43915814726723801</v>
      </c>
      <c r="E7598" s="62">
        <v>0.67858799689439875</v>
      </c>
      <c r="F7598" s="62">
        <v>0.72751940547634164</v>
      </c>
      <c r="G7598" s="62">
        <v>0.11980254127582868</v>
      </c>
      <c r="H7598" s="62">
        <v>0.6201617709719851</v>
      </c>
      <c r="I7598" s="62">
        <v>0.1391767472161124</v>
      </c>
      <c r="J7598" s="62">
        <v>0.80123431424624136</v>
      </c>
      <c r="K7598" s="62"/>
      <c r="L7598" s="65">
        <f t="shared" si="1072"/>
        <v>0.1626935757873427</v>
      </c>
      <c r="M7598" s="65">
        <f t="shared" si="1073"/>
        <v>0.10429591269975068</v>
      </c>
      <c r="N7598" s="65">
        <f t="shared" si="1074"/>
        <v>0.16115824088339023</v>
      </c>
      <c r="O7598" s="65">
        <f t="shared" si="1075"/>
        <v>0.17277898832823413</v>
      </c>
      <c r="P7598" s="65">
        <f t="shared" si="1076"/>
        <v>2.8451972174180471E-2</v>
      </c>
      <c r="Q7598" s="65">
        <f t="shared" si="1077"/>
        <v>0.14728256398635692</v>
      </c>
      <c r="R7598" s="65">
        <f t="shared" si="1078"/>
        <v>3.305316312087879E-2</v>
      </c>
      <c r="S7598" s="65">
        <f t="shared" si="1079"/>
        <v>0.19028558301986609</v>
      </c>
      <c r="T7598" s="66">
        <f>(L7598*'Football Field'!$F$4)+(M7598*'Football Field'!$F$5)+(N7598*'Football Field'!$F$6)+(O7598*'Football Field'!$F$7)+(P7598*'Football Field'!$F$8)+(Q7598*'Football Field'!$F$9)+(R7598*'Football Field'!$F$10)+(S7598*'Football Field'!$F$11)</f>
        <v>120701106.31550735</v>
      </c>
    </row>
    <row r="7599" spans="2:20" x14ac:dyDescent="0.3">
      <c r="B7599" s="62">
        <f t="shared" si="1071"/>
        <v>7572</v>
      </c>
      <c r="C7599" s="62">
        <v>0.64222085039331667</v>
      </c>
      <c r="D7599" s="62">
        <v>0.18656878681758282</v>
      </c>
      <c r="E7599" s="62">
        <v>0.44442953993277579</v>
      </c>
      <c r="F7599" s="62">
        <v>0.44822611982491922</v>
      </c>
      <c r="G7599" s="62">
        <v>0.87656591921874305</v>
      </c>
      <c r="H7599" s="62">
        <v>0.19935004885401497</v>
      </c>
      <c r="I7599" s="62">
        <v>0.85694589217512485</v>
      </c>
      <c r="J7599" s="62">
        <v>0.6735095666173434</v>
      </c>
      <c r="K7599" s="62"/>
      <c r="L7599" s="65">
        <f t="shared" si="1072"/>
        <v>0.14839372630003647</v>
      </c>
      <c r="M7599" s="65">
        <f t="shared" si="1073"/>
        <v>4.3109216199042219E-2</v>
      </c>
      <c r="N7599" s="65">
        <f t="shared" si="1074"/>
        <v>0.10269139575279318</v>
      </c>
      <c r="O7599" s="65">
        <f t="shared" si="1075"/>
        <v>0.1035686463700005</v>
      </c>
      <c r="P7599" s="65">
        <f t="shared" si="1076"/>
        <v>0.20254229214268391</v>
      </c>
      <c r="Q7599" s="65">
        <f t="shared" si="1077"/>
        <v>4.6062497923299202E-2</v>
      </c>
      <c r="R7599" s="65">
        <f t="shared" si="1078"/>
        <v>0.19800882219799601</v>
      </c>
      <c r="S7599" s="65">
        <f t="shared" si="1079"/>
        <v>0.1556234031141483</v>
      </c>
      <c r="T7599" s="66">
        <f>(L7599*'Football Field'!$F$4)+(M7599*'Football Field'!$F$5)+(N7599*'Football Field'!$F$6)+(O7599*'Football Field'!$F$7)+(P7599*'Football Field'!$F$8)+(Q7599*'Football Field'!$F$9)+(R7599*'Football Field'!$F$10)+(S7599*'Football Field'!$F$11)</f>
        <v>155845560.6858491</v>
      </c>
    </row>
    <row r="7600" spans="2:20" x14ac:dyDescent="0.3">
      <c r="B7600" s="62">
        <f t="shared" si="1071"/>
        <v>7573</v>
      </c>
      <c r="C7600" s="62">
        <v>0.46217054821396675</v>
      </c>
      <c r="D7600" s="62">
        <v>2.0349670521015994E-2</v>
      </c>
      <c r="E7600" s="62">
        <v>0.6975635904177151</v>
      </c>
      <c r="F7600" s="62">
        <v>0.35139091073735085</v>
      </c>
      <c r="G7600" s="62">
        <v>0.23056346446085085</v>
      </c>
      <c r="H7600" s="62">
        <v>0.87028418829564513</v>
      </c>
      <c r="I7600" s="62">
        <v>0.90811311773281767</v>
      </c>
      <c r="J7600" s="62">
        <v>0.39455961000389883</v>
      </c>
      <c r="K7600" s="62"/>
      <c r="L7600" s="65">
        <f t="shared" si="1072"/>
        <v>0.11745136561134527</v>
      </c>
      <c r="M7600" s="65">
        <f t="shared" si="1073"/>
        <v>5.1714601929323811E-3</v>
      </c>
      <c r="N7600" s="65">
        <f t="shared" si="1074"/>
        <v>0.17727178118970813</v>
      </c>
      <c r="O7600" s="65">
        <f t="shared" si="1075"/>
        <v>8.929894492197106E-2</v>
      </c>
      <c r="P7600" s="65">
        <f t="shared" si="1076"/>
        <v>5.8593075360727741E-2</v>
      </c>
      <c r="Q7600" s="65">
        <f t="shared" si="1077"/>
        <v>0.22116525334704509</v>
      </c>
      <c r="R7600" s="65">
        <f t="shared" si="1078"/>
        <v>0.23077871625414961</v>
      </c>
      <c r="S7600" s="65">
        <f t="shared" si="1079"/>
        <v>0.10026940312212064</v>
      </c>
      <c r="T7600" s="66">
        <f>(L7600*'Football Field'!$F$4)+(M7600*'Football Field'!$F$5)+(N7600*'Football Field'!$F$6)+(O7600*'Football Field'!$F$7)+(P7600*'Football Field'!$F$8)+(Q7600*'Football Field'!$F$9)+(R7600*'Football Field'!$F$10)+(S7600*'Football Field'!$F$11)</f>
        <v>150281683.76893765</v>
      </c>
    </row>
    <row r="7601" spans="2:20" x14ac:dyDescent="0.3">
      <c r="B7601" s="62">
        <f t="shared" si="1071"/>
        <v>7574</v>
      </c>
      <c r="C7601" s="62">
        <v>0.69874428039681902</v>
      </c>
      <c r="D7601" s="62">
        <v>4.6088274264282525E-2</v>
      </c>
      <c r="E7601" s="62">
        <v>0.26739010038395827</v>
      </c>
      <c r="F7601" s="62">
        <v>0.65282743062811444</v>
      </c>
      <c r="G7601" s="62">
        <v>0.37290122123749425</v>
      </c>
      <c r="H7601" s="62">
        <v>0.46179705005685046</v>
      </c>
      <c r="I7601" s="62">
        <v>0.51538532063585363</v>
      </c>
      <c r="J7601" s="62">
        <v>0.76606218772754564</v>
      </c>
      <c r="K7601" s="62"/>
      <c r="L7601" s="65">
        <f t="shared" si="1072"/>
        <v>0.18479452143790681</v>
      </c>
      <c r="M7601" s="65">
        <f t="shared" si="1073"/>
        <v>1.2188809018558741E-2</v>
      </c>
      <c r="N7601" s="65">
        <f t="shared" si="1074"/>
        <v>7.0715749701201244E-2</v>
      </c>
      <c r="O7601" s="65">
        <f t="shared" si="1075"/>
        <v>0.17265104847219573</v>
      </c>
      <c r="P7601" s="65">
        <f t="shared" si="1076"/>
        <v>9.8619916692641127E-2</v>
      </c>
      <c r="Q7601" s="65">
        <f t="shared" si="1077"/>
        <v>0.12212989395523827</v>
      </c>
      <c r="R7601" s="65">
        <f t="shared" si="1078"/>
        <v>0.13630220147052571</v>
      </c>
      <c r="S7601" s="65">
        <f t="shared" si="1079"/>
        <v>0.20259785925173232</v>
      </c>
      <c r="T7601" s="66">
        <f>(L7601*'Football Field'!$F$4)+(M7601*'Football Field'!$F$5)+(N7601*'Football Field'!$F$6)+(O7601*'Football Field'!$F$7)+(P7601*'Football Field'!$F$8)+(Q7601*'Football Field'!$F$9)+(R7601*'Football Field'!$F$10)+(S7601*'Football Field'!$F$11)</f>
        <v>138701116.77209795</v>
      </c>
    </row>
    <row r="7602" spans="2:20" x14ac:dyDescent="0.3">
      <c r="B7602" s="62">
        <f t="shared" si="1071"/>
        <v>7575</v>
      </c>
      <c r="C7602" s="62">
        <v>0.13139961307358716</v>
      </c>
      <c r="D7602" s="62">
        <v>0.66436069589548974</v>
      </c>
      <c r="E7602" s="62">
        <v>9.6852059504618837E-2</v>
      </c>
      <c r="F7602" s="62">
        <v>0.66956322531966539</v>
      </c>
      <c r="G7602" s="62">
        <v>1.0005738233368255E-2</v>
      </c>
      <c r="H7602" s="62">
        <v>0.29859960803632579</v>
      </c>
      <c r="I7602" s="62">
        <v>8.8910198800118412E-3</v>
      </c>
      <c r="J7602" s="62">
        <v>0.16439511687783692</v>
      </c>
      <c r="K7602" s="62"/>
      <c r="L7602" s="65">
        <f t="shared" si="1072"/>
        <v>6.4283415433680546E-2</v>
      </c>
      <c r="M7602" s="65">
        <f t="shared" si="1073"/>
        <v>0.32501902869486871</v>
      </c>
      <c r="N7602" s="65">
        <f t="shared" si="1074"/>
        <v>4.7382035845541272E-2</v>
      </c>
      <c r="O7602" s="65">
        <f t="shared" si="1075"/>
        <v>0.32756421396944735</v>
      </c>
      <c r="P7602" s="65">
        <f t="shared" si="1076"/>
        <v>4.8950146239476527E-3</v>
      </c>
      <c r="Q7602" s="65">
        <f t="shared" si="1077"/>
        <v>0.14608112004853172</v>
      </c>
      <c r="R7602" s="65">
        <f t="shared" si="1078"/>
        <v>4.3496712905526881E-3</v>
      </c>
      <c r="S7602" s="65">
        <f t="shared" si="1079"/>
        <v>8.0425500093430066E-2</v>
      </c>
      <c r="T7602" s="66">
        <f>(L7602*'Football Field'!$F$4)+(M7602*'Football Field'!$F$5)+(N7602*'Football Field'!$F$6)+(O7602*'Football Field'!$F$7)+(P7602*'Football Field'!$F$8)+(Q7602*'Football Field'!$F$9)+(R7602*'Football Field'!$F$10)+(S7602*'Football Field'!$F$11)</f>
        <v>111824783.26622242</v>
      </c>
    </row>
    <row r="7603" spans="2:20" x14ac:dyDescent="0.3">
      <c r="B7603" s="62">
        <f t="shared" si="1071"/>
        <v>7576</v>
      </c>
      <c r="C7603" s="62">
        <v>0.94270170941242937</v>
      </c>
      <c r="D7603" s="62">
        <v>0.28634001744486492</v>
      </c>
      <c r="E7603" s="62">
        <v>0.22920666549513191</v>
      </c>
      <c r="F7603" s="62">
        <v>0.26815355290127307</v>
      </c>
      <c r="G7603" s="62">
        <v>0.78313914725107459</v>
      </c>
      <c r="H7603" s="62">
        <v>0.172322270541588</v>
      </c>
      <c r="I7603" s="62">
        <v>0.21328552050956173</v>
      </c>
      <c r="J7603" s="62">
        <v>0.86378159925571085</v>
      </c>
      <c r="K7603" s="62"/>
      <c r="L7603" s="65">
        <f t="shared" si="1072"/>
        <v>0.25078987592962876</v>
      </c>
      <c r="M7603" s="65">
        <f t="shared" si="1073"/>
        <v>7.6175927901355078E-2</v>
      </c>
      <c r="N7603" s="65">
        <f t="shared" si="1074"/>
        <v>6.097656409003023E-2</v>
      </c>
      <c r="O7603" s="65">
        <f t="shared" si="1075"/>
        <v>7.133772601740096E-2</v>
      </c>
      <c r="P7603" s="65">
        <f t="shared" si="1076"/>
        <v>0.20834094986116794</v>
      </c>
      <c r="Q7603" s="65">
        <f t="shared" si="1077"/>
        <v>4.5843431084868859E-2</v>
      </c>
      <c r="R7603" s="65">
        <f t="shared" si="1078"/>
        <v>5.6741012233359193E-2</v>
      </c>
      <c r="S7603" s="65">
        <f t="shared" si="1079"/>
        <v>0.22979451288218894</v>
      </c>
      <c r="T7603" s="66">
        <f>(L7603*'Football Field'!$F$4)+(M7603*'Football Field'!$F$5)+(N7603*'Football Field'!$F$6)+(O7603*'Football Field'!$F$7)+(P7603*'Football Field'!$F$8)+(Q7603*'Football Field'!$F$9)+(R7603*'Football Field'!$F$10)+(S7603*'Football Field'!$F$11)</f>
        <v>135368477.05729753</v>
      </c>
    </row>
    <row r="7604" spans="2:20" x14ac:dyDescent="0.3">
      <c r="B7604" s="62">
        <f t="shared" si="1071"/>
        <v>7577</v>
      </c>
      <c r="C7604" s="62">
        <v>0.35072882648129489</v>
      </c>
      <c r="D7604" s="62">
        <v>0.58328886156124804</v>
      </c>
      <c r="E7604" s="62">
        <v>0.10135808525918066</v>
      </c>
      <c r="F7604" s="62">
        <v>0.95365585124838292</v>
      </c>
      <c r="G7604" s="62">
        <v>0.86870685674008108</v>
      </c>
      <c r="H7604" s="62">
        <v>0.1992977232017723</v>
      </c>
      <c r="I7604" s="62">
        <v>4.5688283228369597E-2</v>
      </c>
      <c r="J7604" s="62">
        <v>0.97101712546933983</v>
      </c>
      <c r="K7604" s="62"/>
      <c r="L7604" s="65">
        <f t="shared" si="1072"/>
        <v>8.6095010382035569E-2</v>
      </c>
      <c r="M7604" s="65">
        <f t="shared" si="1073"/>
        <v>0.14318258666006631</v>
      </c>
      <c r="N7604" s="65">
        <f t="shared" si="1074"/>
        <v>2.4880833121818702E-2</v>
      </c>
      <c r="O7604" s="65">
        <f t="shared" si="1075"/>
        <v>0.23409826685146262</v>
      </c>
      <c r="P7604" s="65">
        <f t="shared" si="1076"/>
        <v>0.21324544834346984</v>
      </c>
      <c r="Q7604" s="65">
        <f t="shared" si="1077"/>
        <v>4.8922524334017753E-2</v>
      </c>
      <c r="R7604" s="65">
        <f t="shared" si="1078"/>
        <v>1.1215312007134508E-2</v>
      </c>
      <c r="S7604" s="65">
        <f t="shared" si="1079"/>
        <v>0.23836001829999481</v>
      </c>
      <c r="T7604" s="66">
        <f>(L7604*'Football Field'!$F$4)+(M7604*'Football Field'!$F$5)+(N7604*'Football Field'!$F$6)+(O7604*'Football Field'!$F$7)+(P7604*'Football Field'!$F$8)+(Q7604*'Football Field'!$F$9)+(R7604*'Football Field'!$F$10)+(S7604*'Football Field'!$F$11)</f>
        <v>130307515.19337209</v>
      </c>
    </row>
    <row r="7605" spans="2:20" x14ac:dyDescent="0.3">
      <c r="B7605" s="62">
        <f t="shared" si="1071"/>
        <v>7578</v>
      </c>
      <c r="C7605" s="62">
        <v>8.4222881853501019E-2</v>
      </c>
      <c r="D7605" s="62">
        <v>0.44774473294882267</v>
      </c>
      <c r="E7605" s="62">
        <v>0.59374963178526119</v>
      </c>
      <c r="F7605" s="62">
        <v>0.35824840785202805</v>
      </c>
      <c r="G7605" s="62">
        <v>0.97163310888859955</v>
      </c>
      <c r="H7605" s="62">
        <v>0.7990808226584365</v>
      </c>
      <c r="I7605" s="62">
        <v>0.4774001060659816</v>
      </c>
      <c r="J7605" s="62">
        <v>0.1437911041056259</v>
      </c>
      <c r="K7605" s="62"/>
      <c r="L7605" s="65">
        <f t="shared" si="1072"/>
        <v>2.1730054040238471E-2</v>
      </c>
      <c r="M7605" s="65">
        <f t="shared" si="1073"/>
        <v>0.11552106777981995</v>
      </c>
      <c r="N7605" s="65">
        <f t="shared" si="1074"/>
        <v>0.15319128603919996</v>
      </c>
      <c r="O7605" s="65">
        <f t="shared" si="1075"/>
        <v>9.2430430913002071E-2</v>
      </c>
      <c r="P7605" s="65">
        <f t="shared" si="1076"/>
        <v>0.25068769316347628</v>
      </c>
      <c r="Q7605" s="65">
        <f t="shared" si="1077"/>
        <v>0.20616807542977988</v>
      </c>
      <c r="R7605" s="65">
        <f t="shared" si="1078"/>
        <v>0.12317234788610038</v>
      </c>
      <c r="S7605" s="65">
        <f t="shared" si="1079"/>
        <v>3.7099044748382971E-2</v>
      </c>
      <c r="T7605" s="66">
        <f>(L7605*'Football Field'!$F$4)+(M7605*'Football Field'!$F$5)+(N7605*'Football Field'!$F$6)+(O7605*'Football Field'!$F$7)+(P7605*'Football Field'!$F$8)+(Q7605*'Football Field'!$F$9)+(R7605*'Football Field'!$F$10)+(S7605*'Football Field'!$F$11)</f>
        <v>150105408.05006909</v>
      </c>
    </row>
    <row r="7606" spans="2:20" x14ac:dyDescent="0.3">
      <c r="B7606" s="62">
        <f t="shared" si="1071"/>
        <v>7579</v>
      </c>
      <c r="C7606" s="62">
        <v>0.71429219484363204</v>
      </c>
      <c r="D7606" s="62">
        <v>8.2112724932027814E-2</v>
      </c>
      <c r="E7606" s="62">
        <v>0.85333886135083514</v>
      </c>
      <c r="F7606" s="62">
        <v>0.97810955493499374</v>
      </c>
      <c r="G7606" s="62">
        <v>0.15274365755583652</v>
      </c>
      <c r="H7606" s="62">
        <v>0.38077409548745467</v>
      </c>
      <c r="I7606" s="62">
        <v>0.47009317547157359</v>
      </c>
      <c r="J7606" s="62">
        <v>0.69450806524038888</v>
      </c>
      <c r="K7606" s="62"/>
      <c r="L7606" s="65">
        <f t="shared" si="1072"/>
        <v>0.16511714370440531</v>
      </c>
      <c r="M7606" s="65">
        <f t="shared" si="1073"/>
        <v>1.8981333830100179E-2</v>
      </c>
      <c r="N7606" s="65">
        <f t="shared" si="1074"/>
        <v>0.1972594358658287</v>
      </c>
      <c r="O7606" s="65">
        <f t="shared" si="1075"/>
        <v>0.22610166694626746</v>
      </c>
      <c r="P7606" s="65">
        <f t="shared" si="1076"/>
        <v>3.5308514689992729E-2</v>
      </c>
      <c r="Q7606" s="65">
        <f t="shared" si="1077"/>
        <v>8.8020464870515042E-2</v>
      </c>
      <c r="R7606" s="65">
        <f t="shared" si="1078"/>
        <v>0.1086676334546707</v>
      </c>
      <c r="S7606" s="65">
        <f t="shared" si="1079"/>
        <v>0.16054380663821996</v>
      </c>
      <c r="T7606" s="66">
        <f>(L7606*'Football Field'!$F$4)+(M7606*'Football Field'!$F$5)+(N7606*'Football Field'!$F$6)+(O7606*'Football Field'!$F$7)+(P7606*'Football Field'!$F$8)+(Q7606*'Football Field'!$F$9)+(R7606*'Football Field'!$F$10)+(S7606*'Football Field'!$F$11)</f>
        <v>133113739.94448516</v>
      </c>
    </row>
    <row r="7607" spans="2:20" x14ac:dyDescent="0.3">
      <c r="B7607" s="62">
        <f t="shared" si="1071"/>
        <v>7580</v>
      </c>
      <c r="C7607" s="62">
        <v>0.44878027675486876</v>
      </c>
      <c r="D7607" s="62">
        <v>0.77097988068711409</v>
      </c>
      <c r="E7607" s="62">
        <v>0.57038270034078631</v>
      </c>
      <c r="F7607" s="62">
        <v>0.60081798723401714</v>
      </c>
      <c r="G7607" s="62">
        <v>0.28240792059381681</v>
      </c>
      <c r="H7607" s="62">
        <v>0.23198835820428443</v>
      </c>
      <c r="I7607" s="62">
        <v>0.8085793732372244</v>
      </c>
      <c r="J7607" s="62">
        <v>0.98777102364652802</v>
      </c>
      <c r="K7607" s="62"/>
      <c r="L7607" s="65">
        <f t="shared" si="1072"/>
        <v>9.5450487887469293E-2</v>
      </c>
      <c r="M7607" s="65">
        <f t="shared" si="1073"/>
        <v>0.16397869865213396</v>
      </c>
      <c r="N7607" s="65">
        <f t="shared" si="1074"/>
        <v>0.12131394771575063</v>
      </c>
      <c r="O7607" s="65">
        <f t="shared" si="1075"/>
        <v>0.12778718892848953</v>
      </c>
      <c r="P7607" s="65">
        <f t="shared" si="1076"/>
        <v>6.0064969875423695E-2</v>
      </c>
      <c r="Q7607" s="65">
        <f t="shared" si="1077"/>
        <v>4.9341299343480353E-2</v>
      </c>
      <c r="R7607" s="65">
        <f t="shared" si="1078"/>
        <v>0.17197568536059754</v>
      </c>
      <c r="S7607" s="65">
        <f t="shared" si="1079"/>
        <v>0.21008772223665509</v>
      </c>
      <c r="T7607" s="66">
        <f>(L7607*'Football Field'!$F$4)+(M7607*'Football Field'!$F$5)+(N7607*'Football Field'!$F$6)+(O7607*'Football Field'!$F$7)+(P7607*'Football Field'!$F$8)+(Q7607*'Football Field'!$F$9)+(R7607*'Football Field'!$F$10)+(S7607*'Football Field'!$F$11)</f>
        <v>141500407.36692294</v>
      </c>
    </row>
    <row r="7608" spans="2:20" x14ac:dyDescent="0.3">
      <c r="B7608" s="62">
        <f t="shared" si="1071"/>
        <v>7581</v>
      </c>
      <c r="C7608" s="62">
        <v>0.32130477820061421</v>
      </c>
      <c r="D7608" s="62">
        <v>0.73044958054375242</v>
      </c>
      <c r="E7608" s="62">
        <v>0.49122848164294508</v>
      </c>
      <c r="F7608" s="62">
        <v>0.82800841920954349</v>
      </c>
      <c r="G7608" s="62">
        <v>0.9570228766144826</v>
      </c>
      <c r="H7608" s="62">
        <v>0.33862941129905655</v>
      </c>
      <c r="I7608" s="62">
        <v>0.37344380065562754</v>
      </c>
      <c r="J7608" s="62">
        <v>0.45085935597279758</v>
      </c>
      <c r="K7608" s="62"/>
      <c r="L7608" s="65">
        <f t="shared" si="1072"/>
        <v>7.1544999165655293E-2</v>
      </c>
      <c r="M7608" s="65">
        <f t="shared" si="1073"/>
        <v>0.16264935405948508</v>
      </c>
      <c r="N7608" s="65">
        <f t="shared" si="1074"/>
        <v>0.10938194416563282</v>
      </c>
      <c r="O7608" s="65">
        <f t="shared" si="1075"/>
        <v>0.18437280015958724</v>
      </c>
      <c r="P7608" s="65">
        <f t="shared" si="1076"/>
        <v>0.21310047516985633</v>
      </c>
      <c r="Q7608" s="65">
        <f t="shared" si="1077"/>
        <v>7.5402678679526186E-2</v>
      </c>
      <c r="R7608" s="65">
        <f t="shared" si="1078"/>
        <v>8.3154805714230548E-2</v>
      </c>
      <c r="S7608" s="65">
        <f t="shared" si="1079"/>
        <v>0.10039294288602653</v>
      </c>
      <c r="T7608" s="66">
        <f>(L7608*'Football Field'!$F$4)+(M7608*'Football Field'!$F$5)+(N7608*'Football Field'!$F$6)+(O7608*'Football Field'!$F$7)+(P7608*'Football Field'!$F$8)+(Q7608*'Football Field'!$F$9)+(R7608*'Football Field'!$F$10)+(S7608*'Football Field'!$F$11)</f>
        <v>141077780.3531087</v>
      </c>
    </row>
    <row r="7609" spans="2:20" x14ac:dyDescent="0.3">
      <c r="B7609" s="62">
        <f t="shared" si="1071"/>
        <v>7582</v>
      </c>
      <c r="C7609" s="62">
        <v>0.99174245448167853</v>
      </c>
      <c r="D7609" s="62">
        <v>0.72446845951174799</v>
      </c>
      <c r="E7609" s="62">
        <v>0.49495683029903847</v>
      </c>
      <c r="F7609" s="62">
        <v>0.98054610454523172</v>
      </c>
      <c r="G7609" s="62">
        <v>0.79796520611122357</v>
      </c>
      <c r="H7609" s="62">
        <v>0.21544151048316351</v>
      </c>
      <c r="I7609" s="62">
        <v>0.88040175531619946</v>
      </c>
      <c r="J7609" s="62">
        <v>0.74395378387747968</v>
      </c>
      <c r="K7609" s="62"/>
      <c r="L7609" s="65">
        <f t="shared" si="1072"/>
        <v>0.17012548583820736</v>
      </c>
      <c r="M7609" s="65">
        <f t="shared" si="1073"/>
        <v>0.12427676973182428</v>
      </c>
      <c r="N7609" s="65">
        <f t="shared" si="1074"/>
        <v>8.4905885437335252E-2</v>
      </c>
      <c r="O7609" s="65">
        <f t="shared" si="1075"/>
        <v>0.16820484155808715</v>
      </c>
      <c r="P7609" s="65">
        <f t="shared" si="1076"/>
        <v>0.13688454876382938</v>
      </c>
      <c r="Q7609" s="65">
        <f t="shared" si="1077"/>
        <v>3.6957267963103564E-2</v>
      </c>
      <c r="R7609" s="65">
        <f t="shared" si="1078"/>
        <v>0.15102587942981521</v>
      </c>
      <c r="S7609" s="65">
        <f t="shared" si="1079"/>
        <v>0.12761932127779765</v>
      </c>
      <c r="T7609" s="66">
        <f>(L7609*'Football Field'!$F$4)+(M7609*'Football Field'!$F$5)+(N7609*'Football Field'!$F$6)+(O7609*'Football Field'!$F$7)+(P7609*'Football Field'!$F$8)+(Q7609*'Football Field'!$F$9)+(R7609*'Football Field'!$F$10)+(S7609*'Football Field'!$F$11)</f>
        <v>143354296.68678945</v>
      </c>
    </row>
    <row r="7610" spans="2:20" x14ac:dyDescent="0.3">
      <c r="B7610" s="62">
        <f t="shared" si="1071"/>
        <v>7583</v>
      </c>
      <c r="C7610" s="62">
        <v>0.40238012972564241</v>
      </c>
      <c r="D7610" s="62">
        <v>0.47264761476828487</v>
      </c>
      <c r="E7610" s="62">
        <v>0.45626062987979177</v>
      </c>
      <c r="F7610" s="62">
        <v>0.24077127266396048</v>
      </c>
      <c r="G7610" s="62">
        <v>2.051991012478771E-3</v>
      </c>
      <c r="H7610" s="62">
        <v>3.3838538507585003E-2</v>
      </c>
      <c r="I7610" s="62">
        <v>0.60588683519432196</v>
      </c>
      <c r="J7610" s="62">
        <v>0.75025352087431918</v>
      </c>
      <c r="K7610" s="62"/>
      <c r="L7610" s="65">
        <f t="shared" si="1072"/>
        <v>0.13575163285215397</v>
      </c>
      <c r="M7610" s="65">
        <f t="shared" si="1073"/>
        <v>0.15945788752595463</v>
      </c>
      <c r="N7610" s="65">
        <f t="shared" si="1074"/>
        <v>0.15392938402441916</v>
      </c>
      <c r="O7610" s="65">
        <f t="shared" si="1075"/>
        <v>8.122939229208391E-2</v>
      </c>
      <c r="P7610" s="65">
        <f t="shared" si="1076"/>
        <v>6.9228351492373909E-4</v>
      </c>
      <c r="Q7610" s="65">
        <f t="shared" si="1077"/>
        <v>1.141616227140059E-2</v>
      </c>
      <c r="R7610" s="65">
        <f t="shared" si="1078"/>
        <v>0.20440901805298956</v>
      </c>
      <c r="S7610" s="65">
        <f t="shared" si="1079"/>
        <v>0.25311423946607459</v>
      </c>
      <c r="T7610" s="66">
        <f>(L7610*'Football Field'!$F$4)+(M7610*'Football Field'!$F$5)+(N7610*'Football Field'!$F$6)+(O7610*'Football Field'!$F$7)+(P7610*'Football Field'!$F$8)+(Q7610*'Football Field'!$F$9)+(R7610*'Football Field'!$F$10)+(S7610*'Football Field'!$F$11)</f>
        <v>141811573.17441258</v>
      </c>
    </row>
    <row r="7611" spans="2:20" x14ac:dyDescent="0.3">
      <c r="B7611" s="62">
        <f t="shared" si="1071"/>
        <v>7584</v>
      </c>
      <c r="C7611" s="62">
        <v>0.39681528009423317</v>
      </c>
      <c r="D7611" s="62">
        <v>3.7773677997015809E-2</v>
      </c>
      <c r="E7611" s="62">
        <v>0.382032137139664</v>
      </c>
      <c r="F7611" s="62">
        <v>0.87823864121770612</v>
      </c>
      <c r="G7611" s="62">
        <v>0.52672404265312234</v>
      </c>
      <c r="H7611" s="62">
        <v>0.17372960694525619</v>
      </c>
      <c r="I7611" s="62">
        <v>0.23636898104726822</v>
      </c>
      <c r="J7611" s="62">
        <v>0.59514885655254002</v>
      </c>
      <c r="K7611" s="62"/>
      <c r="L7611" s="65">
        <f t="shared" si="1072"/>
        <v>0.12297367063585435</v>
      </c>
      <c r="M7611" s="65">
        <f t="shared" si="1073"/>
        <v>1.1706121386270044E-2</v>
      </c>
      <c r="N7611" s="65">
        <f t="shared" si="1074"/>
        <v>0.11839235171026705</v>
      </c>
      <c r="O7611" s="65">
        <f t="shared" si="1075"/>
        <v>0.2721675167829708</v>
      </c>
      <c r="P7611" s="65">
        <f t="shared" si="1076"/>
        <v>0.16323259760014494</v>
      </c>
      <c r="Q7611" s="65">
        <f t="shared" si="1077"/>
        <v>5.3839074591857813E-2</v>
      </c>
      <c r="R7611" s="65">
        <f t="shared" si="1078"/>
        <v>7.3251113759874822E-2</v>
      </c>
      <c r="S7611" s="65">
        <f t="shared" si="1079"/>
        <v>0.18443755353276026</v>
      </c>
      <c r="T7611" s="66">
        <f>(L7611*'Football Field'!$F$4)+(M7611*'Football Field'!$F$5)+(N7611*'Football Field'!$F$6)+(O7611*'Football Field'!$F$7)+(P7611*'Football Field'!$F$8)+(Q7611*'Football Field'!$F$9)+(R7611*'Football Field'!$F$10)+(S7611*'Football Field'!$F$11)</f>
        <v>137360694.59018341</v>
      </c>
    </row>
    <row r="7612" spans="2:20" x14ac:dyDescent="0.3">
      <c r="B7612" s="62">
        <f t="shared" si="1071"/>
        <v>7585</v>
      </c>
      <c r="C7612" s="62">
        <v>1.6391218024084386E-2</v>
      </c>
      <c r="D7612" s="62">
        <v>0.69074003360443892</v>
      </c>
      <c r="E7612" s="62">
        <v>0.83848941385376785</v>
      </c>
      <c r="F7612" s="62">
        <v>0.95410360727619359</v>
      </c>
      <c r="G7612" s="62">
        <v>0.32144805058279502</v>
      </c>
      <c r="H7612" s="62">
        <v>0.7159985138617122</v>
      </c>
      <c r="I7612" s="62">
        <v>0.23305993672391756</v>
      </c>
      <c r="J7612" s="62">
        <v>0.60150179718319197</v>
      </c>
      <c r="K7612" s="62"/>
      <c r="L7612" s="65">
        <f t="shared" si="1072"/>
        <v>3.7493642983569358E-3</v>
      </c>
      <c r="M7612" s="65">
        <f t="shared" si="1073"/>
        <v>0.15800143818702098</v>
      </c>
      <c r="N7612" s="65">
        <f t="shared" si="1074"/>
        <v>0.19179796572983254</v>
      </c>
      <c r="O7612" s="65">
        <f t="shared" si="1075"/>
        <v>0.21824381792729852</v>
      </c>
      <c r="P7612" s="65">
        <f t="shared" si="1076"/>
        <v>7.3528754413532363E-2</v>
      </c>
      <c r="Q7612" s="65">
        <f t="shared" si="1077"/>
        <v>0.1637791201120751</v>
      </c>
      <c r="R7612" s="65">
        <f t="shared" si="1078"/>
        <v>5.331065725841902E-2</v>
      </c>
      <c r="S7612" s="65">
        <f t="shared" si="1079"/>
        <v>0.13758888207346462</v>
      </c>
      <c r="T7612" s="66">
        <f>(L7612*'Football Field'!$F$4)+(M7612*'Football Field'!$F$5)+(N7612*'Football Field'!$F$6)+(O7612*'Football Field'!$F$7)+(P7612*'Football Field'!$F$8)+(Q7612*'Football Field'!$F$9)+(R7612*'Football Field'!$F$10)+(S7612*'Football Field'!$F$11)</f>
        <v>128517730.15017322</v>
      </c>
    </row>
    <row r="7613" spans="2:20" x14ac:dyDescent="0.3">
      <c r="B7613" s="62">
        <f t="shared" si="1071"/>
        <v>7586</v>
      </c>
      <c r="C7613" s="62">
        <v>0.56821335374390058</v>
      </c>
      <c r="D7613" s="62">
        <v>0.86001629853800787</v>
      </c>
      <c r="E7613" s="62">
        <v>0.15456472926479958</v>
      </c>
      <c r="F7613" s="62">
        <v>6.6260505874473075E-2</v>
      </c>
      <c r="G7613" s="62">
        <v>0.2959189810778371</v>
      </c>
      <c r="H7613" s="62">
        <v>0.12131945611224693</v>
      </c>
      <c r="I7613" s="62">
        <v>0.24979543045109032</v>
      </c>
      <c r="J7613" s="62">
        <v>0.66654526998562891</v>
      </c>
      <c r="K7613" s="62"/>
      <c r="L7613" s="65">
        <f t="shared" si="1072"/>
        <v>0.19050723252403026</v>
      </c>
      <c r="M7613" s="65">
        <f t="shared" si="1073"/>
        <v>0.28834120824601406</v>
      </c>
      <c r="N7613" s="65">
        <f t="shared" si="1074"/>
        <v>5.1821553689381308E-2</v>
      </c>
      <c r="O7613" s="65">
        <f t="shared" si="1075"/>
        <v>2.2215432841582731E-2</v>
      </c>
      <c r="P7613" s="65">
        <f t="shared" si="1076"/>
        <v>9.9213976167617943E-2</v>
      </c>
      <c r="Q7613" s="65">
        <f t="shared" si="1077"/>
        <v>4.0675273967041653E-2</v>
      </c>
      <c r="R7613" s="65">
        <f t="shared" si="1078"/>
        <v>8.3749943289496157E-2</v>
      </c>
      <c r="S7613" s="65">
        <f t="shared" si="1079"/>
        <v>0.22347537927483599</v>
      </c>
      <c r="T7613" s="66">
        <f>(L7613*'Football Field'!$F$4)+(M7613*'Football Field'!$F$5)+(N7613*'Football Field'!$F$6)+(O7613*'Football Field'!$F$7)+(P7613*'Football Field'!$F$8)+(Q7613*'Football Field'!$F$9)+(R7613*'Football Field'!$F$10)+(S7613*'Football Field'!$F$11)</f>
        <v>129144643.03235917</v>
      </c>
    </row>
    <row r="7614" spans="2:20" x14ac:dyDescent="0.3">
      <c r="B7614" s="62">
        <f t="shared" si="1071"/>
        <v>7587</v>
      </c>
      <c r="C7614" s="62">
        <v>0.70456158425118065</v>
      </c>
      <c r="D7614" s="62">
        <v>0.79995012612550953</v>
      </c>
      <c r="E7614" s="62">
        <v>0.96811763789179217</v>
      </c>
      <c r="F7614" s="62">
        <v>0.72772155306872033</v>
      </c>
      <c r="G7614" s="62">
        <v>5.9864907593988104E-2</v>
      </c>
      <c r="H7614" s="62">
        <v>0.82719127434072359</v>
      </c>
      <c r="I7614" s="62">
        <v>4.7465457321123727E-2</v>
      </c>
      <c r="J7614" s="62">
        <v>0.52699795640152713</v>
      </c>
      <c r="K7614" s="62"/>
      <c r="L7614" s="65">
        <f t="shared" si="1072"/>
        <v>0.15113280918150779</v>
      </c>
      <c r="M7614" s="65">
        <f t="shared" si="1073"/>
        <v>0.17159424026069037</v>
      </c>
      <c r="N7614" s="65">
        <f t="shared" si="1074"/>
        <v>0.20766720965670804</v>
      </c>
      <c r="O7614" s="65">
        <f t="shared" si="1075"/>
        <v>0.15610076546267659</v>
      </c>
      <c r="P7614" s="65">
        <f t="shared" si="1076"/>
        <v>1.2841392233564201E-2</v>
      </c>
      <c r="Q7614" s="65">
        <f t="shared" si="1077"/>
        <v>0.17743763471636562</v>
      </c>
      <c r="R7614" s="65">
        <f t="shared" si="1078"/>
        <v>1.0181633606451307E-2</v>
      </c>
      <c r="S7614" s="65">
        <f t="shared" si="1079"/>
        <v>0.11304431488203595</v>
      </c>
      <c r="T7614" s="66">
        <f>(L7614*'Football Field'!$F$4)+(M7614*'Football Field'!$F$5)+(N7614*'Football Field'!$F$6)+(O7614*'Football Field'!$F$7)+(P7614*'Football Field'!$F$8)+(Q7614*'Football Field'!$F$9)+(R7614*'Football Field'!$F$10)+(S7614*'Football Field'!$F$11)</f>
        <v>116587086.01377462</v>
      </c>
    </row>
    <row r="7615" spans="2:20" x14ac:dyDescent="0.3">
      <c r="B7615" s="62">
        <f t="shared" si="1071"/>
        <v>7588</v>
      </c>
      <c r="C7615" s="62">
        <v>0.44491855511376299</v>
      </c>
      <c r="D7615" s="62">
        <v>0.49841292819163252</v>
      </c>
      <c r="E7615" s="62">
        <v>0.2806429302786988</v>
      </c>
      <c r="F7615" s="62">
        <v>0.48588627441436216</v>
      </c>
      <c r="G7615" s="62">
        <v>0.76137678139486265</v>
      </c>
      <c r="H7615" s="62">
        <v>0.54815676219379217</v>
      </c>
      <c r="I7615" s="62">
        <v>0.39380655970726264</v>
      </c>
      <c r="J7615" s="62">
        <v>6.6321020386996388E-2</v>
      </c>
      <c r="K7615" s="62"/>
      <c r="L7615" s="65">
        <f t="shared" si="1072"/>
        <v>0.12786772987601133</v>
      </c>
      <c r="M7615" s="65">
        <f t="shared" si="1073"/>
        <v>0.1432417887188901</v>
      </c>
      <c r="N7615" s="65">
        <f t="shared" si="1074"/>
        <v>8.0655603116649779E-2</v>
      </c>
      <c r="O7615" s="65">
        <f t="shared" si="1075"/>
        <v>0.13964168087211179</v>
      </c>
      <c r="P7615" s="65">
        <f t="shared" si="1076"/>
        <v>0.21881649910593637</v>
      </c>
      <c r="Q7615" s="65">
        <f t="shared" si="1077"/>
        <v>0.15753795833483009</v>
      </c>
      <c r="R7615" s="65">
        <f t="shared" si="1078"/>
        <v>0.11317835640092393</v>
      </c>
      <c r="S7615" s="65">
        <f t="shared" si="1079"/>
        <v>1.9060383574646664E-2</v>
      </c>
      <c r="T7615" s="66">
        <f>(L7615*'Football Field'!$F$4)+(M7615*'Football Field'!$F$5)+(N7615*'Football Field'!$F$6)+(O7615*'Football Field'!$F$7)+(P7615*'Football Field'!$F$8)+(Q7615*'Football Field'!$F$9)+(R7615*'Football Field'!$F$10)+(S7615*'Football Field'!$F$11)</f>
        <v>143804334.94980121</v>
      </c>
    </row>
    <row r="7616" spans="2:20" x14ac:dyDescent="0.3">
      <c r="B7616" s="62">
        <f t="shared" si="1071"/>
        <v>7589</v>
      </c>
      <c r="C7616" s="62">
        <v>0.84205102871766657</v>
      </c>
      <c r="D7616" s="62">
        <v>0.64832264338277956</v>
      </c>
      <c r="E7616" s="62">
        <v>0.11468659172829232</v>
      </c>
      <c r="F7616" s="62">
        <v>0.55627990348786549</v>
      </c>
      <c r="G7616" s="62">
        <v>0.99656556608019153</v>
      </c>
      <c r="H7616" s="62">
        <v>0.67655535964572056</v>
      </c>
      <c r="I7616" s="62">
        <v>6.2049594571060851E-3</v>
      </c>
      <c r="J7616" s="62">
        <v>0.74842090448562115</v>
      </c>
      <c r="K7616" s="62"/>
      <c r="L7616" s="65">
        <f t="shared" si="1072"/>
        <v>0.18348988297899763</v>
      </c>
      <c r="M7616" s="65">
        <f t="shared" si="1073"/>
        <v>0.14127486566711059</v>
      </c>
      <c r="N7616" s="65">
        <f t="shared" si="1074"/>
        <v>2.4991156803800159E-2</v>
      </c>
      <c r="O7616" s="65">
        <f t="shared" si="1075"/>
        <v>0.12121799144405584</v>
      </c>
      <c r="P7616" s="65">
        <f t="shared" si="1076"/>
        <v>0.21715987851641752</v>
      </c>
      <c r="Q7616" s="65">
        <f t="shared" si="1077"/>
        <v>0.14742700802736089</v>
      </c>
      <c r="R7616" s="65">
        <f t="shared" si="1078"/>
        <v>1.3521119811559148E-3</v>
      </c>
      <c r="S7616" s="65">
        <f t="shared" si="1079"/>
        <v>0.16308710458110148</v>
      </c>
      <c r="T7616" s="66">
        <f>(L7616*'Football Field'!$F$4)+(M7616*'Football Field'!$F$5)+(N7616*'Football Field'!$F$6)+(O7616*'Football Field'!$F$7)+(P7616*'Football Field'!$F$8)+(Q7616*'Football Field'!$F$9)+(R7616*'Football Field'!$F$10)+(S7616*'Football Field'!$F$11)</f>
        <v>127413713.24536274</v>
      </c>
    </row>
    <row r="7617" spans="2:20" x14ac:dyDescent="0.3">
      <c r="B7617" s="62">
        <f t="shared" si="1071"/>
        <v>7590</v>
      </c>
      <c r="C7617" s="62">
        <v>0.15467795845020149</v>
      </c>
      <c r="D7617" s="62">
        <v>0.11493323718437298</v>
      </c>
      <c r="E7617" s="62">
        <v>0.85083987421730656</v>
      </c>
      <c r="F7617" s="62">
        <v>0.24912203077114536</v>
      </c>
      <c r="G7617" s="62">
        <v>0.62925304943897675</v>
      </c>
      <c r="H7617" s="62">
        <v>0.40883943319191152</v>
      </c>
      <c r="I7617" s="62">
        <v>5.7438266344952749E-2</v>
      </c>
      <c r="J7617" s="62">
        <v>0.62844491034244465</v>
      </c>
      <c r="K7617" s="62"/>
      <c r="L7617" s="65">
        <f t="shared" si="1072"/>
        <v>5.0000168238219692E-2</v>
      </c>
      <c r="M7617" s="65">
        <f t="shared" si="1073"/>
        <v>3.7152553944730257E-2</v>
      </c>
      <c r="N7617" s="65">
        <f t="shared" si="1074"/>
        <v>0.27503683964349346</v>
      </c>
      <c r="O7617" s="65">
        <f t="shared" si="1075"/>
        <v>8.052953100240498E-2</v>
      </c>
      <c r="P7617" s="65">
        <f t="shared" si="1076"/>
        <v>0.2034081562208557</v>
      </c>
      <c r="Q7617" s="65">
        <f t="shared" si="1077"/>
        <v>0.13215871638618287</v>
      </c>
      <c r="R7617" s="65">
        <f t="shared" si="1078"/>
        <v>1.8567112013467155E-2</v>
      </c>
      <c r="S7617" s="65">
        <f t="shared" si="1079"/>
        <v>0.20314692255064601</v>
      </c>
      <c r="T7617" s="66">
        <f>(L7617*'Football Field'!$F$4)+(M7617*'Football Field'!$F$5)+(N7617*'Football Field'!$F$6)+(O7617*'Football Field'!$F$7)+(P7617*'Football Field'!$F$8)+(Q7617*'Football Field'!$F$9)+(R7617*'Football Field'!$F$10)+(S7617*'Football Field'!$F$11)</f>
        <v>136215470.69079217</v>
      </c>
    </row>
    <row r="7618" spans="2:20" x14ac:dyDescent="0.3">
      <c r="B7618" s="62">
        <f t="shared" si="1071"/>
        <v>7591</v>
      </c>
      <c r="C7618" s="62">
        <v>0.3383631162032279</v>
      </c>
      <c r="D7618" s="62">
        <v>0.48628314692339647</v>
      </c>
      <c r="E7618" s="62">
        <v>0.46159788368696186</v>
      </c>
      <c r="F7618" s="62">
        <v>0.69553032958151273</v>
      </c>
      <c r="G7618" s="62">
        <v>0.32671100247669427</v>
      </c>
      <c r="H7618" s="62">
        <v>0.1685020217312867</v>
      </c>
      <c r="I7618" s="62">
        <v>0.49991633212306252</v>
      </c>
      <c r="J7618" s="62">
        <v>0.61838470268845913</v>
      </c>
      <c r="K7618" s="62"/>
      <c r="L7618" s="65">
        <f t="shared" si="1072"/>
        <v>9.411292386417841E-2</v>
      </c>
      <c r="M7618" s="65">
        <f t="shared" si="1073"/>
        <v>0.13525566644606432</v>
      </c>
      <c r="N7618" s="65">
        <f t="shared" si="1074"/>
        <v>0.12838966306600794</v>
      </c>
      <c r="O7618" s="65">
        <f t="shared" si="1075"/>
        <v>0.19345605303450439</v>
      </c>
      <c r="P7618" s="65">
        <f t="shared" si="1076"/>
        <v>9.0871984058719948E-2</v>
      </c>
      <c r="Q7618" s="65">
        <f t="shared" si="1077"/>
        <v>4.686745446756066E-2</v>
      </c>
      <c r="R7618" s="65">
        <f t="shared" si="1078"/>
        <v>0.1390476250233455</v>
      </c>
      <c r="S7618" s="65">
        <f t="shared" si="1079"/>
        <v>0.17199863003961885</v>
      </c>
      <c r="T7618" s="66">
        <f>(L7618*'Football Field'!$F$4)+(M7618*'Football Field'!$F$5)+(N7618*'Football Field'!$F$6)+(O7618*'Football Field'!$F$7)+(P7618*'Football Field'!$F$8)+(Q7618*'Football Field'!$F$9)+(R7618*'Football Field'!$F$10)+(S7618*'Football Field'!$F$11)</f>
        <v>139910725.7850115</v>
      </c>
    </row>
    <row r="7619" spans="2:20" x14ac:dyDescent="0.3">
      <c r="B7619" s="62">
        <f t="shared" si="1071"/>
        <v>7592</v>
      </c>
      <c r="C7619" s="62">
        <v>5.0297720047901007E-2</v>
      </c>
      <c r="D7619" s="62">
        <v>0.58060019669571206</v>
      </c>
      <c r="E7619" s="62">
        <v>8.9291889554040771E-2</v>
      </c>
      <c r="F7619" s="62">
        <v>0.72941676660869437</v>
      </c>
      <c r="G7619" s="62">
        <v>0.28662472118224669</v>
      </c>
      <c r="H7619" s="62">
        <v>0.6484500810135374</v>
      </c>
      <c r="I7619" s="62">
        <v>0.47973762466425662</v>
      </c>
      <c r="J7619" s="62">
        <v>0.49205390693934203</v>
      </c>
      <c r="K7619" s="62"/>
      <c r="L7619" s="65">
        <f t="shared" si="1072"/>
        <v>1.4985290048793091E-2</v>
      </c>
      <c r="M7619" s="65">
        <f t="shared" si="1073"/>
        <v>0.1729792591311432</v>
      </c>
      <c r="N7619" s="65">
        <f t="shared" si="1074"/>
        <v>2.6602892987948431E-2</v>
      </c>
      <c r="O7619" s="65">
        <f t="shared" si="1075"/>
        <v>0.21731644702134459</v>
      </c>
      <c r="P7619" s="65">
        <f t="shared" si="1076"/>
        <v>8.5394617847089835E-2</v>
      </c>
      <c r="Q7619" s="65">
        <f t="shared" si="1077"/>
        <v>0.19319389699765821</v>
      </c>
      <c r="R7619" s="65">
        <f t="shared" si="1078"/>
        <v>0.14292909193630393</v>
      </c>
      <c r="S7619" s="65">
        <f t="shared" si="1079"/>
        <v>0.1465985040297188</v>
      </c>
      <c r="T7619" s="66">
        <f>(L7619*'Football Field'!$F$4)+(M7619*'Football Field'!$F$5)+(N7619*'Football Field'!$F$6)+(O7619*'Football Field'!$F$7)+(P7619*'Football Field'!$F$8)+(Q7619*'Football Field'!$F$9)+(R7619*'Football Field'!$F$10)+(S7619*'Football Field'!$F$11)</f>
        <v>137567567.55330235</v>
      </c>
    </row>
    <row r="7620" spans="2:20" x14ac:dyDescent="0.3">
      <c r="B7620" s="62">
        <f t="shared" si="1071"/>
        <v>7593</v>
      </c>
      <c r="C7620" s="62">
        <v>0.88253461738996364</v>
      </c>
      <c r="D7620" s="62">
        <v>0.5411670698943114</v>
      </c>
      <c r="E7620" s="62">
        <v>0.92982464562354483</v>
      </c>
      <c r="F7620" s="62">
        <v>0.81861920438333757</v>
      </c>
      <c r="G7620" s="62">
        <v>0.70783771529791528</v>
      </c>
      <c r="H7620" s="62">
        <v>0.38777422875753154</v>
      </c>
      <c r="I7620" s="62">
        <v>0.40008446000782893</v>
      </c>
      <c r="J7620" s="62">
        <v>0.1899215444140302</v>
      </c>
      <c r="K7620" s="62"/>
      <c r="L7620" s="65">
        <f t="shared" si="1072"/>
        <v>0.18167508977649471</v>
      </c>
      <c r="M7620" s="65">
        <f t="shared" si="1073"/>
        <v>0.11140251506269096</v>
      </c>
      <c r="N7620" s="65">
        <f t="shared" si="1074"/>
        <v>0.19141002816370198</v>
      </c>
      <c r="O7620" s="65">
        <f t="shared" si="1075"/>
        <v>0.16851771536049531</v>
      </c>
      <c r="P7620" s="65">
        <f t="shared" si="1076"/>
        <v>0.14571267567299859</v>
      </c>
      <c r="Q7620" s="65">
        <f t="shared" si="1077"/>
        <v>7.9825670783185199E-2</v>
      </c>
      <c r="R7620" s="65">
        <f t="shared" si="1078"/>
        <v>8.2359806355318754E-2</v>
      </c>
      <c r="S7620" s="65">
        <f t="shared" si="1079"/>
        <v>3.9096498825114359E-2</v>
      </c>
      <c r="T7620" s="66">
        <f>(L7620*'Football Field'!$F$4)+(M7620*'Football Field'!$F$5)+(N7620*'Football Field'!$F$6)+(O7620*'Football Field'!$F$7)+(P7620*'Football Field'!$F$8)+(Q7620*'Football Field'!$F$9)+(R7620*'Football Field'!$F$10)+(S7620*'Football Field'!$F$11)</f>
        <v>136635939.91445079</v>
      </c>
    </row>
    <row r="7621" spans="2:20" x14ac:dyDescent="0.3">
      <c r="B7621" s="62">
        <f t="shared" si="1071"/>
        <v>7594</v>
      </c>
      <c r="C7621" s="62">
        <v>0.71164692039501709</v>
      </c>
      <c r="D7621" s="62">
        <v>0.6047812514780837</v>
      </c>
      <c r="E7621" s="62">
        <v>0.756057435313918</v>
      </c>
      <c r="F7621" s="62">
        <v>0.35490693141166929</v>
      </c>
      <c r="G7621" s="62">
        <v>0.67889299016887128</v>
      </c>
      <c r="H7621" s="62">
        <v>0.42509271785567826</v>
      </c>
      <c r="I7621" s="62">
        <v>0.58304392323852761</v>
      </c>
      <c r="J7621" s="62">
        <v>0.41765438906109931</v>
      </c>
      <c r="K7621" s="62"/>
      <c r="L7621" s="65">
        <f t="shared" si="1072"/>
        <v>0.15702447016123525</v>
      </c>
      <c r="M7621" s="65">
        <f t="shared" si="1073"/>
        <v>0.13344462380878705</v>
      </c>
      <c r="N7621" s="65">
        <f t="shared" si="1074"/>
        <v>0.16682362389165148</v>
      </c>
      <c r="O7621" s="65">
        <f t="shared" si="1075"/>
        <v>7.8310003548576368E-2</v>
      </c>
      <c r="P7621" s="65">
        <f t="shared" si="1076"/>
        <v>0.14979733491753355</v>
      </c>
      <c r="Q7621" s="65">
        <f t="shared" si="1077"/>
        <v>9.3796455626669675E-2</v>
      </c>
      <c r="R7621" s="65">
        <f t="shared" si="1078"/>
        <v>0.1286482952479292</v>
      </c>
      <c r="S7621" s="65">
        <f t="shared" si="1079"/>
        <v>9.2155192797617469E-2</v>
      </c>
      <c r="T7621" s="66">
        <f>(L7621*'Football Field'!$F$4)+(M7621*'Football Field'!$F$5)+(N7621*'Football Field'!$F$6)+(O7621*'Football Field'!$F$7)+(P7621*'Football Field'!$F$8)+(Q7621*'Football Field'!$F$9)+(R7621*'Football Field'!$F$10)+(S7621*'Football Field'!$F$11)</f>
        <v>142570230.36415681</v>
      </c>
    </row>
    <row r="7622" spans="2:20" x14ac:dyDescent="0.3">
      <c r="B7622" s="62">
        <f t="shared" si="1071"/>
        <v>7595</v>
      </c>
      <c r="C7622" s="62">
        <v>0.32305284111523447</v>
      </c>
      <c r="D7622" s="62">
        <v>3.974941762758899E-2</v>
      </c>
      <c r="E7622" s="62">
        <v>0.633938293323831</v>
      </c>
      <c r="F7622" s="62">
        <v>0.26648557641650172</v>
      </c>
      <c r="G7622" s="62">
        <v>0.47103341576595326</v>
      </c>
      <c r="H7622" s="62">
        <v>0.88277114003620705</v>
      </c>
      <c r="I7622" s="62">
        <v>0.85289474465982995</v>
      </c>
      <c r="J7622" s="62">
        <v>0.17110015642244414</v>
      </c>
      <c r="K7622" s="62"/>
      <c r="L7622" s="65">
        <f t="shared" si="1072"/>
        <v>8.8725781662591582E-2</v>
      </c>
      <c r="M7622" s="65">
        <f t="shared" si="1073"/>
        <v>1.0917093740657134E-2</v>
      </c>
      <c r="N7622" s="65">
        <f t="shared" si="1074"/>
        <v>0.17410981561664307</v>
      </c>
      <c r="O7622" s="65">
        <f t="shared" si="1075"/>
        <v>7.3189701683900127E-2</v>
      </c>
      <c r="P7622" s="65">
        <f t="shared" si="1076"/>
        <v>0.12936833447667156</v>
      </c>
      <c r="Q7622" s="65">
        <f t="shared" si="1077"/>
        <v>0.24245123230769181</v>
      </c>
      <c r="R7622" s="65">
        <f t="shared" si="1078"/>
        <v>0.23424574331128287</v>
      </c>
      <c r="S7622" s="65">
        <f t="shared" si="1079"/>
        <v>4.6992297200562035E-2</v>
      </c>
      <c r="T7622" s="66">
        <f>(L7622*'Football Field'!$F$4)+(M7622*'Football Field'!$F$5)+(N7622*'Football Field'!$F$6)+(O7622*'Football Field'!$F$7)+(P7622*'Football Field'!$F$8)+(Q7622*'Football Field'!$F$9)+(R7622*'Football Field'!$F$10)+(S7622*'Football Field'!$F$11)</f>
        <v>156075145.20030704</v>
      </c>
    </row>
    <row r="7623" spans="2:20" x14ac:dyDescent="0.3">
      <c r="B7623" s="62">
        <f t="shared" si="1071"/>
        <v>7596</v>
      </c>
      <c r="C7623" s="62">
        <v>0.45799833729778994</v>
      </c>
      <c r="D7623" s="62">
        <v>0.89494477093528724</v>
      </c>
      <c r="E7623" s="62">
        <v>0.21272152844223191</v>
      </c>
      <c r="F7623" s="62">
        <v>0.76603265094628126</v>
      </c>
      <c r="G7623" s="62">
        <v>0.23735098371153984</v>
      </c>
      <c r="H7623" s="62">
        <v>0.40553512763233468</v>
      </c>
      <c r="I7623" s="62">
        <v>0.2410699687341854</v>
      </c>
      <c r="J7623" s="62">
        <v>0.27674491976362103</v>
      </c>
      <c r="K7623" s="62"/>
      <c r="L7623" s="65">
        <f t="shared" si="1072"/>
        <v>0.1311414963584982</v>
      </c>
      <c r="M7623" s="65">
        <f t="shared" si="1073"/>
        <v>0.25625507094877681</v>
      </c>
      <c r="N7623" s="65">
        <f t="shared" si="1074"/>
        <v>6.090987079161115E-2</v>
      </c>
      <c r="O7623" s="65">
        <f t="shared" si="1075"/>
        <v>0.21934286638958769</v>
      </c>
      <c r="P7623" s="65">
        <f t="shared" si="1076"/>
        <v>6.7962175037012004E-2</v>
      </c>
      <c r="Q7623" s="65">
        <f t="shared" si="1077"/>
        <v>0.11611938108207527</v>
      </c>
      <c r="R7623" s="65">
        <f t="shared" si="1078"/>
        <v>6.9027055018197336E-2</v>
      </c>
      <c r="S7623" s="65">
        <f t="shared" si="1079"/>
        <v>7.9242084374241489E-2</v>
      </c>
      <c r="T7623" s="66">
        <f>(L7623*'Football Field'!$F$4)+(M7623*'Football Field'!$F$5)+(N7623*'Football Field'!$F$6)+(O7623*'Football Field'!$F$7)+(P7623*'Football Field'!$F$8)+(Q7623*'Football Field'!$F$9)+(R7623*'Football Field'!$F$10)+(S7623*'Football Field'!$F$11)</f>
        <v>125447317.95381868</v>
      </c>
    </row>
    <row r="7624" spans="2:20" x14ac:dyDescent="0.3">
      <c r="B7624" s="62">
        <f t="shared" si="1071"/>
        <v>7597</v>
      </c>
      <c r="C7624" s="62">
        <v>0.47944737209740651</v>
      </c>
      <c r="D7624" s="62">
        <v>3.3032390401234846E-2</v>
      </c>
      <c r="E7624" s="62">
        <v>0.68704616890789461</v>
      </c>
      <c r="F7624" s="62">
        <v>0.98142349531053619</v>
      </c>
      <c r="G7624" s="62">
        <v>0.40970651713350537</v>
      </c>
      <c r="H7624" s="62">
        <v>0.72787248266992233</v>
      </c>
      <c r="I7624" s="62">
        <v>0.7155087299480114</v>
      </c>
      <c r="J7624" s="62">
        <v>3.4402605364381555E-2</v>
      </c>
      <c r="K7624" s="62"/>
      <c r="L7624" s="65">
        <f t="shared" si="1072"/>
        <v>0.11784551330837656</v>
      </c>
      <c r="M7624" s="65">
        <f t="shared" si="1073"/>
        <v>8.1191789322089571E-3</v>
      </c>
      <c r="N7624" s="65">
        <f t="shared" si="1074"/>
        <v>0.16887214979886297</v>
      </c>
      <c r="O7624" s="65">
        <f t="shared" si="1075"/>
        <v>0.24122846908476539</v>
      </c>
      <c r="P7624" s="65">
        <f t="shared" si="1076"/>
        <v>0.10070359673923905</v>
      </c>
      <c r="Q7624" s="65">
        <f t="shared" si="1077"/>
        <v>0.17890703200236274</v>
      </c>
      <c r="R7624" s="65">
        <f t="shared" si="1078"/>
        <v>0.17586808993963429</v>
      </c>
      <c r="S7624" s="65">
        <f t="shared" si="1079"/>
        <v>8.4559701945501262E-3</v>
      </c>
      <c r="T7624" s="66">
        <f>(L7624*'Football Field'!$F$4)+(M7624*'Football Field'!$F$5)+(N7624*'Football Field'!$F$6)+(O7624*'Football Field'!$F$7)+(P7624*'Football Field'!$F$8)+(Q7624*'Football Field'!$F$9)+(R7624*'Football Field'!$F$10)+(S7624*'Football Field'!$F$11)</f>
        <v>146250270.9695752</v>
      </c>
    </row>
    <row r="7625" spans="2:20" x14ac:dyDescent="0.3">
      <c r="B7625" s="62">
        <f t="shared" si="1071"/>
        <v>7598</v>
      </c>
      <c r="C7625" s="62">
        <v>0.73100201708984702</v>
      </c>
      <c r="D7625" s="62">
        <v>0.26291033096394101</v>
      </c>
      <c r="E7625" s="62">
        <v>0.88714173454857959</v>
      </c>
      <c r="F7625" s="62">
        <v>0.28652504076816654</v>
      </c>
      <c r="G7625" s="62">
        <v>0.12014857352932784</v>
      </c>
      <c r="H7625" s="62">
        <v>0.23840285856291132</v>
      </c>
      <c r="I7625" s="62">
        <v>0.15302733638257615</v>
      </c>
      <c r="J7625" s="62">
        <v>0.25572899903666069</v>
      </c>
      <c r="K7625" s="62"/>
      <c r="L7625" s="65">
        <f t="shared" si="1072"/>
        <v>0.24907331841676589</v>
      </c>
      <c r="M7625" s="65">
        <f t="shared" si="1073"/>
        <v>8.9581077819639435E-2</v>
      </c>
      <c r="N7625" s="65">
        <f t="shared" si="1074"/>
        <v>0.30227459099180826</v>
      </c>
      <c r="O7625" s="65">
        <f t="shared" si="1075"/>
        <v>9.7627285623282822E-2</v>
      </c>
      <c r="P7625" s="65">
        <f t="shared" si="1076"/>
        <v>4.0938059283511276E-2</v>
      </c>
      <c r="Q7625" s="65">
        <f t="shared" si="1077"/>
        <v>8.1230680236288433E-2</v>
      </c>
      <c r="R7625" s="65">
        <f t="shared" si="1078"/>
        <v>5.2140795223828001E-2</v>
      </c>
      <c r="S7625" s="65">
        <f t="shared" si="1079"/>
        <v>8.7134192404875757E-2</v>
      </c>
      <c r="T7625" s="66">
        <f>(L7625*'Football Field'!$F$4)+(M7625*'Football Field'!$F$5)+(N7625*'Football Field'!$F$6)+(O7625*'Football Field'!$F$7)+(P7625*'Football Field'!$F$8)+(Q7625*'Football Field'!$F$9)+(R7625*'Football Field'!$F$10)+(S7625*'Football Field'!$F$11)</f>
        <v>126366697.53325081</v>
      </c>
    </row>
    <row r="7626" spans="2:20" x14ac:dyDescent="0.3">
      <c r="B7626" s="62">
        <f t="shared" si="1071"/>
        <v>7599</v>
      </c>
      <c r="C7626" s="62">
        <v>0.44450727996215333</v>
      </c>
      <c r="D7626" s="62">
        <v>0.49301185953611149</v>
      </c>
      <c r="E7626" s="62">
        <v>0.32685030724864306</v>
      </c>
      <c r="F7626" s="62">
        <v>0.26775381174460067</v>
      </c>
      <c r="G7626" s="62">
        <v>5.757400155703507E-2</v>
      </c>
      <c r="H7626" s="62">
        <v>0.23734963933509567</v>
      </c>
      <c r="I7626" s="62">
        <v>0.88555852695277804</v>
      </c>
      <c r="J7626" s="62">
        <v>0.29125122519654556</v>
      </c>
      <c r="K7626" s="62"/>
      <c r="L7626" s="65">
        <f t="shared" si="1072"/>
        <v>0.14797885902288554</v>
      </c>
      <c r="M7626" s="65">
        <f t="shared" si="1073"/>
        <v>0.16412629387108471</v>
      </c>
      <c r="N7626" s="65">
        <f t="shared" si="1074"/>
        <v>0.10881022138051796</v>
      </c>
      <c r="O7626" s="65">
        <f t="shared" si="1075"/>
        <v>8.9136680875885832E-2</v>
      </c>
      <c r="P7626" s="65">
        <f t="shared" si="1076"/>
        <v>1.9166694098952174E-2</v>
      </c>
      <c r="Q7626" s="65">
        <f t="shared" si="1077"/>
        <v>7.9014968711628997E-2</v>
      </c>
      <c r="R7626" s="65">
        <f t="shared" si="1078"/>
        <v>0.29480718612216389</v>
      </c>
      <c r="S7626" s="65">
        <f t="shared" si="1079"/>
        <v>9.6959095916881025E-2</v>
      </c>
      <c r="T7626" s="66">
        <f>(L7626*'Football Field'!$F$4)+(M7626*'Football Field'!$F$5)+(N7626*'Football Field'!$F$6)+(O7626*'Football Field'!$F$7)+(P7626*'Football Field'!$F$8)+(Q7626*'Football Field'!$F$9)+(R7626*'Football Field'!$F$10)+(S7626*'Football Field'!$F$11)</f>
        <v>153464995.43658474</v>
      </c>
    </row>
    <row r="7627" spans="2:20" x14ac:dyDescent="0.3">
      <c r="B7627" s="62">
        <f t="shared" si="1071"/>
        <v>7600</v>
      </c>
      <c r="C7627" s="62">
        <v>0.60673945279139418</v>
      </c>
      <c r="D7627" s="62">
        <v>0.44163425583917226</v>
      </c>
      <c r="E7627" s="62">
        <v>0.19052215091655333</v>
      </c>
      <c r="F7627" s="62">
        <v>0.85914402198239992</v>
      </c>
      <c r="G7627" s="62">
        <v>0.5106906334022131</v>
      </c>
      <c r="H7627" s="62">
        <v>0.59121442435216454</v>
      </c>
      <c r="I7627" s="62">
        <v>0.81599312676208935</v>
      </c>
      <c r="J7627" s="62">
        <v>0.80948314768529672</v>
      </c>
      <c r="K7627" s="62"/>
      <c r="L7627" s="65">
        <f t="shared" si="1072"/>
        <v>0.12573813267634507</v>
      </c>
      <c r="M7627" s="65">
        <f t="shared" si="1073"/>
        <v>9.1522425976503743E-2</v>
      </c>
      <c r="N7627" s="65">
        <f t="shared" si="1074"/>
        <v>3.9483009353546365E-2</v>
      </c>
      <c r="O7627" s="65">
        <f t="shared" si="1075"/>
        <v>0.17804539415908566</v>
      </c>
      <c r="P7627" s="65">
        <f t="shared" si="1076"/>
        <v>0.10583337926002914</v>
      </c>
      <c r="Q7627" s="65">
        <f t="shared" si="1077"/>
        <v>0.12252079106996852</v>
      </c>
      <c r="R7627" s="65">
        <f t="shared" si="1078"/>
        <v>0.16910298409599731</v>
      </c>
      <c r="S7627" s="65">
        <f t="shared" si="1079"/>
        <v>0.16775388340852412</v>
      </c>
      <c r="T7627" s="66">
        <f>(L7627*'Football Field'!$F$4)+(M7627*'Football Field'!$F$5)+(N7627*'Football Field'!$F$6)+(O7627*'Football Field'!$F$7)+(P7627*'Football Field'!$F$8)+(Q7627*'Football Field'!$F$9)+(R7627*'Football Field'!$F$10)+(S7627*'Football Field'!$F$11)</f>
        <v>142826813.17846411</v>
      </c>
    </row>
    <row r="7628" spans="2:20" x14ac:dyDescent="0.3">
      <c r="B7628" s="62">
        <f t="shared" si="1071"/>
        <v>7601</v>
      </c>
      <c r="C7628" s="62">
        <v>0.1674666626374165</v>
      </c>
      <c r="D7628" s="62">
        <v>0.72212410145183337</v>
      </c>
      <c r="E7628" s="62">
        <v>0.53429943826065873</v>
      </c>
      <c r="F7628" s="62">
        <v>1.8350868354198524E-2</v>
      </c>
      <c r="G7628" s="62">
        <v>0.63440576400424753</v>
      </c>
      <c r="H7628" s="62">
        <v>0.98584111237877803</v>
      </c>
      <c r="I7628" s="62">
        <v>0.61407664072930856</v>
      </c>
      <c r="J7628" s="62">
        <v>0.11252673069419983</v>
      </c>
      <c r="K7628" s="62"/>
      <c r="L7628" s="65">
        <f t="shared" si="1072"/>
        <v>4.4197051102806827E-2</v>
      </c>
      <c r="M7628" s="65">
        <f t="shared" si="1073"/>
        <v>0.19057975666199437</v>
      </c>
      <c r="N7628" s="65">
        <f t="shared" si="1074"/>
        <v>0.14100991328725038</v>
      </c>
      <c r="O7628" s="65">
        <f t="shared" si="1075"/>
        <v>4.8430789367756933E-3</v>
      </c>
      <c r="P7628" s="65">
        <f t="shared" si="1076"/>
        <v>0.16742952615182952</v>
      </c>
      <c r="Q7628" s="65">
        <f t="shared" si="1077"/>
        <v>0.26017876834023562</v>
      </c>
      <c r="R7628" s="65">
        <f t="shared" si="1078"/>
        <v>0.16206435504190503</v>
      </c>
      <c r="S7628" s="65">
        <f t="shared" si="1079"/>
        <v>2.9697550477202576E-2</v>
      </c>
      <c r="T7628" s="66">
        <f>(L7628*'Football Field'!$F$4)+(M7628*'Football Field'!$F$5)+(N7628*'Football Field'!$F$6)+(O7628*'Football Field'!$F$7)+(P7628*'Football Field'!$F$8)+(Q7628*'Football Field'!$F$9)+(R7628*'Football Field'!$F$10)+(S7628*'Football Field'!$F$11)</f>
        <v>147330548.99526989</v>
      </c>
    </row>
    <row r="7629" spans="2:20" x14ac:dyDescent="0.3">
      <c r="B7629" s="62">
        <f t="shared" si="1071"/>
        <v>7602</v>
      </c>
      <c r="C7629" s="62">
        <v>0.30985240693316574</v>
      </c>
      <c r="D7629" s="62">
        <v>0.47528908097255496</v>
      </c>
      <c r="E7629" s="62">
        <v>0.76432176008906083</v>
      </c>
      <c r="F7629" s="62">
        <v>0.98400049403802303</v>
      </c>
      <c r="G7629" s="62">
        <v>0.54124296381197057</v>
      </c>
      <c r="H7629" s="62">
        <v>0.52953894073190644</v>
      </c>
      <c r="I7629" s="62">
        <v>4.8513865313421944E-2</v>
      </c>
      <c r="J7629" s="62">
        <v>9.1076451350615373E-2</v>
      </c>
      <c r="K7629" s="62"/>
      <c r="L7629" s="65">
        <f t="shared" si="1072"/>
        <v>8.2763350204305683E-2</v>
      </c>
      <c r="M7629" s="65">
        <f t="shared" si="1073"/>
        <v>0.12695243211487764</v>
      </c>
      <c r="N7629" s="65">
        <f t="shared" si="1074"/>
        <v>0.20415471393342052</v>
      </c>
      <c r="O7629" s="65">
        <f t="shared" si="1075"/>
        <v>0.26283216030284023</v>
      </c>
      <c r="P7629" s="65">
        <f t="shared" si="1076"/>
        <v>0.14456909146827651</v>
      </c>
      <c r="Q7629" s="65">
        <f t="shared" si="1077"/>
        <v>0.14144287995821531</v>
      </c>
      <c r="R7629" s="65">
        <f t="shared" si="1078"/>
        <v>1.2958330917743425E-2</v>
      </c>
      <c r="S7629" s="65">
        <f t="shared" si="1079"/>
        <v>2.432704110032061E-2</v>
      </c>
      <c r="T7629" s="66">
        <f>(L7629*'Football Field'!$F$4)+(M7629*'Football Field'!$F$5)+(N7629*'Football Field'!$F$6)+(O7629*'Football Field'!$F$7)+(P7629*'Football Field'!$F$8)+(Q7629*'Football Field'!$F$9)+(R7629*'Football Field'!$F$10)+(S7629*'Football Field'!$F$11)</f>
        <v>128223583.69516364</v>
      </c>
    </row>
    <row r="7630" spans="2:20" x14ac:dyDescent="0.3">
      <c r="B7630" s="62">
        <f t="shared" si="1071"/>
        <v>7603</v>
      </c>
      <c r="C7630" s="62">
        <v>0.98088879099618442</v>
      </c>
      <c r="D7630" s="62">
        <v>0.13020514721119791</v>
      </c>
      <c r="E7630" s="62">
        <v>0.12812370268411266</v>
      </c>
      <c r="F7630" s="62">
        <v>7.901987866301774E-2</v>
      </c>
      <c r="G7630" s="62">
        <v>0.39602358321352027</v>
      </c>
      <c r="H7630" s="62">
        <v>0.2753547526013107</v>
      </c>
      <c r="I7630" s="62">
        <v>0.18505956839980386</v>
      </c>
      <c r="J7630" s="62">
        <v>0.81815211756156003</v>
      </c>
      <c r="K7630" s="62"/>
      <c r="L7630" s="65">
        <f t="shared" si="1072"/>
        <v>0.32774651310514524</v>
      </c>
      <c r="M7630" s="65">
        <f t="shared" si="1073"/>
        <v>4.3505730087375669E-2</v>
      </c>
      <c r="N7630" s="65">
        <f t="shared" si="1074"/>
        <v>4.2810252483557652E-2</v>
      </c>
      <c r="O7630" s="65">
        <f t="shared" si="1075"/>
        <v>2.6403084565267985E-2</v>
      </c>
      <c r="P7630" s="65">
        <f t="shared" si="1076"/>
        <v>0.1323242244146936</v>
      </c>
      <c r="Q7630" s="65">
        <f t="shared" si="1077"/>
        <v>9.2004884611185819E-2</v>
      </c>
      <c r="R7630" s="65">
        <f t="shared" si="1078"/>
        <v>6.1834357591323295E-2</v>
      </c>
      <c r="S7630" s="65">
        <f t="shared" si="1079"/>
        <v>0.27337095314145071</v>
      </c>
      <c r="T7630" s="66">
        <f>(L7630*'Football Field'!$F$4)+(M7630*'Football Field'!$F$5)+(N7630*'Football Field'!$F$6)+(O7630*'Football Field'!$F$7)+(P7630*'Football Field'!$F$8)+(Q7630*'Football Field'!$F$9)+(R7630*'Football Field'!$F$10)+(S7630*'Football Field'!$F$11)</f>
        <v>129119726.23714198</v>
      </c>
    </row>
    <row r="7631" spans="2:20" x14ac:dyDescent="0.3">
      <c r="B7631" s="62">
        <f t="shared" si="1071"/>
        <v>7604</v>
      </c>
      <c r="C7631" s="62">
        <v>0.73383369519869701</v>
      </c>
      <c r="D7631" s="62">
        <v>0.25302661287460748</v>
      </c>
      <c r="E7631" s="62">
        <v>0.18462856194928201</v>
      </c>
      <c r="F7631" s="62">
        <v>0.40368299086640347</v>
      </c>
      <c r="G7631" s="62">
        <v>0.60762115050700505</v>
      </c>
      <c r="H7631" s="62">
        <v>0.5376806347166172</v>
      </c>
      <c r="I7631" s="62">
        <v>0.48199687189304918</v>
      </c>
      <c r="J7631" s="62">
        <v>0.56300892262306246</v>
      </c>
      <c r="K7631" s="62"/>
      <c r="L7631" s="65">
        <f t="shared" si="1072"/>
        <v>0.19488453111197135</v>
      </c>
      <c r="M7631" s="65">
        <f t="shared" si="1073"/>
        <v>6.7196386772028036E-2</v>
      </c>
      <c r="N7631" s="65">
        <f t="shared" si="1074"/>
        <v>4.9031886871344729E-2</v>
      </c>
      <c r="O7631" s="65">
        <f t="shared" si="1075"/>
        <v>0.1072062660894519</v>
      </c>
      <c r="P7631" s="65">
        <f t="shared" si="1076"/>
        <v>0.16136621115252997</v>
      </c>
      <c r="Q7631" s="65">
        <f t="shared" si="1077"/>
        <v>0.14279207819199788</v>
      </c>
      <c r="R7631" s="65">
        <f t="shared" si="1078"/>
        <v>0.12800411726921285</v>
      </c>
      <c r="S7631" s="65">
        <f t="shared" si="1079"/>
        <v>0.14951852254146331</v>
      </c>
      <c r="T7631" s="66">
        <f>(L7631*'Football Field'!$F$4)+(M7631*'Football Field'!$F$5)+(N7631*'Football Field'!$F$6)+(O7631*'Football Field'!$F$7)+(P7631*'Football Field'!$F$8)+(Q7631*'Football Field'!$F$9)+(R7631*'Football Field'!$F$10)+(S7631*'Football Field'!$F$11)</f>
        <v>141025447.56394079</v>
      </c>
    </row>
    <row r="7632" spans="2:20" x14ac:dyDescent="0.3">
      <c r="B7632" s="62">
        <f t="shared" si="1071"/>
        <v>7605</v>
      </c>
      <c r="C7632" s="62">
        <v>0.93594864951118928</v>
      </c>
      <c r="D7632" s="62">
        <v>0.89817754453782339</v>
      </c>
      <c r="E7632" s="62">
        <v>0.54553008188684771</v>
      </c>
      <c r="F7632" s="62">
        <v>0.60494946215819612</v>
      </c>
      <c r="G7632" s="62">
        <v>0.618671303248432</v>
      </c>
      <c r="H7632" s="62">
        <v>0.47783610998295389</v>
      </c>
      <c r="I7632" s="62">
        <v>0.61977486628648903</v>
      </c>
      <c r="J7632" s="62">
        <v>0.95470570391449561</v>
      </c>
      <c r="K7632" s="62"/>
      <c r="L7632" s="65">
        <f t="shared" si="1072"/>
        <v>0.1654907858654634</v>
      </c>
      <c r="M7632" s="65">
        <f t="shared" si="1073"/>
        <v>0.15881224655851128</v>
      </c>
      <c r="N7632" s="65">
        <f t="shared" si="1074"/>
        <v>9.6458499098059466E-2</v>
      </c>
      <c r="O7632" s="65">
        <f t="shared" si="1075"/>
        <v>0.10696480191913822</v>
      </c>
      <c r="P7632" s="65">
        <f t="shared" si="1076"/>
        <v>0.10939104428481727</v>
      </c>
      <c r="Q7632" s="65">
        <f t="shared" si="1077"/>
        <v>8.4489115292034692E-2</v>
      </c>
      <c r="R7632" s="65">
        <f t="shared" si="1078"/>
        <v>0.10958617199242765</v>
      </c>
      <c r="S7632" s="65">
        <f t="shared" si="1079"/>
        <v>0.16880733498954792</v>
      </c>
      <c r="T7632" s="66">
        <f>(L7632*'Football Field'!$F$4)+(M7632*'Football Field'!$F$5)+(N7632*'Football Field'!$F$6)+(O7632*'Football Field'!$F$7)+(P7632*'Football Field'!$F$8)+(Q7632*'Football Field'!$F$9)+(R7632*'Football Field'!$F$10)+(S7632*'Football Field'!$F$11)</f>
        <v>135445812.30612671</v>
      </c>
    </row>
    <row r="7633" spans="2:20" x14ac:dyDescent="0.3">
      <c r="B7633" s="62">
        <f t="shared" si="1071"/>
        <v>7606</v>
      </c>
      <c r="C7633" s="62">
        <v>0.53482889045012494</v>
      </c>
      <c r="D7633" s="62">
        <v>0.7520805729892206</v>
      </c>
      <c r="E7633" s="62">
        <v>0.36785102919592494</v>
      </c>
      <c r="F7633" s="62">
        <v>0.34691088009394921</v>
      </c>
      <c r="G7633" s="62">
        <v>0.45352152860502271</v>
      </c>
      <c r="H7633" s="62">
        <v>6.0683655870003905E-2</v>
      </c>
      <c r="I7633" s="62">
        <v>0.47621436667030037</v>
      </c>
      <c r="J7633" s="62">
        <v>0.12989408825711046</v>
      </c>
      <c r="K7633" s="62"/>
      <c r="L7633" s="65">
        <f t="shared" si="1072"/>
        <v>0.17131052467319485</v>
      </c>
      <c r="M7633" s="65">
        <f t="shared" si="1073"/>
        <v>0.2408982010056826</v>
      </c>
      <c r="N7633" s="65">
        <f t="shared" si="1074"/>
        <v>0.11782600741723619</v>
      </c>
      <c r="O7633" s="65">
        <f t="shared" si="1075"/>
        <v>0.11111868850936032</v>
      </c>
      <c r="P7633" s="65">
        <f t="shared" si="1076"/>
        <v>0.14526704223200709</v>
      </c>
      <c r="Q7633" s="65">
        <f t="shared" si="1077"/>
        <v>1.9437523125253493E-2</v>
      </c>
      <c r="R7633" s="65">
        <f t="shared" si="1078"/>
        <v>0.15253576324671281</v>
      </c>
      <c r="S7633" s="65">
        <f t="shared" si="1079"/>
        <v>4.1606249790552378E-2</v>
      </c>
      <c r="T7633" s="66">
        <f>(L7633*'Football Field'!$F$4)+(M7633*'Football Field'!$F$5)+(N7633*'Football Field'!$F$6)+(O7633*'Football Field'!$F$7)+(P7633*'Football Field'!$F$8)+(Q7633*'Football Field'!$F$9)+(R7633*'Football Field'!$F$10)+(S7633*'Football Field'!$F$11)</f>
        <v>143662530.34111741</v>
      </c>
    </row>
    <row r="7634" spans="2:20" x14ac:dyDescent="0.3">
      <c r="B7634" s="62">
        <f t="shared" si="1071"/>
        <v>7607</v>
      </c>
      <c r="C7634" s="62">
        <v>0.50530198806402271</v>
      </c>
      <c r="D7634" s="62">
        <v>0.21035469258125339</v>
      </c>
      <c r="E7634" s="62">
        <v>0.80593187738338601</v>
      </c>
      <c r="F7634" s="62">
        <v>0.19142359591815472</v>
      </c>
      <c r="G7634" s="62">
        <v>0.56134438676906107</v>
      </c>
      <c r="H7634" s="62">
        <v>0.66489490484465497</v>
      </c>
      <c r="I7634" s="62">
        <v>1.1271817635912007E-2</v>
      </c>
      <c r="J7634" s="62">
        <v>0.59106762213315245</v>
      </c>
      <c r="K7634" s="62"/>
      <c r="L7634" s="65">
        <f t="shared" si="1072"/>
        <v>0.14267655537435034</v>
      </c>
      <c r="M7634" s="65">
        <f t="shared" si="1073"/>
        <v>5.9395537031849112E-2</v>
      </c>
      <c r="N7634" s="65">
        <f t="shared" si="1074"/>
        <v>0.22756210513241767</v>
      </c>
      <c r="O7634" s="65">
        <f t="shared" si="1075"/>
        <v>5.4050171834102156E-2</v>
      </c>
      <c r="P7634" s="65">
        <f t="shared" si="1076"/>
        <v>0.15850063006834841</v>
      </c>
      <c r="Q7634" s="65">
        <f t="shared" si="1077"/>
        <v>0.18773904902422875</v>
      </c>
      <c r="R7634" s="65">
        <f t="shared" si="1078"/>
        <v>3.1826989623797266E-3</v>
      </c>
      <c r="S7634" s="65">
        <f t="shared" si="1079"/>
        <v>0.16689325257232382</v>
      </c>
      <c r="T7634" s="66">
        <f>(L7634*'Football Field'!$F$4)+(M7634*'Football Field'!$F$5)+(N7634*'Football Field'!$F$6)+(O7634*'Football Field'!$F$7)+(P7634*'Football Field'!$F$8)+(Q7634*'Football Field'!$F$9)+(R7634*'Football Field'!$F$10)+(S7634*'Football Field'!$F$11)</f>
        <v>128169474.04208413</v>
      </c>
    </row>
    <row r="7635" spans="2:20" x14ac:dyDescent="0.3">
      <c r="B7635" s="62">
        <f t="shared" si="1071"/>
        <v>7608</v>
      </c>
      <c r="C7635" s="62">
        <v>7.7245390398959723E-2</v>
      </c>
      <c r="D7635" s="62">
        <v>0.31198616935582535</v>
      </c>
      <c r="E7635" s="62">
        <v>0.33764044102545698</v>
      </c>
      <c r="F7635" s="62">
        <v>0.73095902084180253</v>
      </c>
      <c r="G7635" s="62">
        <v>0.67855605360869042</v>
      </c>
      <c r="H7635" s="62">
        <v>0.60049451502269957</v>
      </c>
      <c r="I7635" s="62">
        <v>0.45646155742983963</v>
      </c>
      <c r="J7635" s="62">
        <v>0.28322321783084248</v>
      </c>
      <c r="K7635" s="62"/>
      <c r="L7635" s="65">
        <f t="shared" si="1072"/>
        <v>2.2218874106704024E-2</v>
      </c>
      <c r="M7635" s="65">
        <f t="shared" si="1073"/>
        <v>8.9739742192348065E-2</v>
      </c>
      <c r="N7635" s="65">
        <f t="shared" si="1074"/>
        <v>9.711894022064109E-2</v>
      </c>
      <c r="O7635" s="65">
        <f t="shared" si="1075"/>
        <v>0.21025314749994939</v>
      </c>
      <c r="P7635" s="65">
        <f t="shared" si="1076"/>
        <v>0.19517995121268025</v>
      </c>
      <c r="Q7635" s="65">
        <f t="shared" si="1077"/>
        <v>0.17272632013567157</v>
      </c>
      <c r="R7635" s="65">
        <f t="shared" si="1078"/>
        <v>0.13129666154448277</v>
      </c>
      <c r="S7635" s="65">
        <f t="shared" si="1079"/>
        <v>8.1466363087522781E-2</v>
      </c>
      <c r="T7635" s="66">
        <f>(L7635*'Football Field'!$F$4)+(M7635*'Football Field'!$F$5)+(N7635*'Football Field'!$F$6)+(O7635*'Football Field'!$F$7)+(P7635*'Football Field'!$F$8)+(Q7635*'Football Field'!$F$9)+(R7635*'Football Field'!$F$10)+(S7635*'Football Field'!$F$11)</f>
        <v>146476121.58051759</v>
      </c>
    </row>
    <row r="7636" spans="2:20" x14ac:dyDescent="0.3">
      <c r="B7636" s="62">
        <f t="shared" si="1071"/>
        <v>7609</v>
      </c>
      <c r="C7636" s="62">
        <v>0.70887457395877884</v>
      </c>
      <c r="D7636" s="62">
        <v>0.94195296401831385</v>
      </c>
      <c r="E7636" s="62">
        <v>0.76036317460541869</v>
      </c>
      <c r="F7636" s="62">
        <v>0.59869631801832068</v>
      </c>
      <c r="G7636" s="62">
        <v>0.82620574721075024</v>
      </c>
      <c r="H7636" s="62">
        <v>0.68739328600726401</v>
      </c>
      <c r="I7636" s="62">
        <v>0.79934804716282515</v>
      </c>
      <c r="J7636" s="62">
        <v>0.95898977401194863</v>
      </c>
      <c r="K7636" s="62"/>
      <c r="L7636" s="65">
        <f t="shared" si="1072"/>
        <v>0.11284534347614854</v>
      </c>
      <c r="M7636" s="65">
        <f t="shared" si="1073"/>
        <v>0.14994896088515072</v>
      </c>
      <c r="N7636" s="65">
        <f t="shared" si="1074"/>
        <v>0.12104178476283262</v>
      </c>
      <c r="O7636" s="65">
        <f t="shared" si="1075"/>
        <v>9.5306129076385068E-2</v>
      </c>
      <c r="P7636" s="65">
        <f t="shared" si="1076"/>
        <v>0.1315232267470022</v>
      </c>
      <c r="Q7636" s="65">
        <f t="shared" si="1077"/>
        <v>0.10942574936705061</v>
      </c>
      <c r="R7636" s="65">
        <f t="shared" si="1078"/>
        <v>0.12724776462968876</v>
      </c>
      <c r="S7636" s="65">
        <f t="shared" si="1079"/>
        <v>0.15266104105574152</v>
      </c>
      <c r="T7636" s="66">
        <f>(L7636*'Football Field'!$F$4)+(M7636*'Football Field'!$F$5)+(N7636*'Football Field'!$F$6)+(O7636*'Football Field'!$F$7)+(P7636*'Football Field'!$F$8)+(Q7636*'Football Field'!$F$9)+(R7636*'Football Field'!$F$10)+(S7636*'Football Field'!$F$11)</f>
        <v>140428420.9424535</v>
      </c>
    </row>
    <row r="7637" spans="2:20" x14ac:dyDescent="0.3">
      <c r="B7637" s="62">
        <f t="shared" si="1071"/>
        <v>7610</v>
      </c>
      <c r="C7637" s="62">
        <v>0.19900408457769136</v>
      </c>
      <c r="D7637" s="62">
        <v>1.6499474875765197E-3</v>
      </c>
      <c r="E7637" s="62">
        <v>0.19332254575634944</v>
      </c>
      <c r="F7637" s="62">
        <v>0.4290257679146553</v>
      </c>
      <c r="G7637" s="62">
        <v>0.68910826810865333</v>
      </c>
      <c r="H7637" s="62">
        <v>0.42644447976417232</v>
      </c>
      <c r="I7637" s="62">
        <v>2.8565643252305262E-2</v>
      </c>
      <c r="J7637" s="62">
        <v>0.73895819519218664</v>
      </c>
      <c r="K7637" s="62"/>
      <c r="L7637" s="65">
        <f t="shared" si="1072"/>
        <v>7.3539645211557481E-2</v>
      </c>
      <c r="M7637" s="65">
        <f t="shared" si="1073"/>
        <v>6.0971890658208076E-4</v>
      </c>
      <c r="N7637" s="65">
        <f t="shared" si="1074"/>
        <v>7.1440098611477224E-2</v>
      </c>
      <c r="O7637" s="65">
        <f t="shared" si="1075"/>
        <v>0.15854148333695356</v>
      </c>
      <c r="P7637" s="65">
        <f t="shared" si="1076"/>
        <v>0.25465194675075592</v>
      </c>
      <c r="Q7637" s="65">
        <f t="shared" si="1077"/>
        <v>0.1575875983190749</v>
      </c>
      <c r="R7637" s="65">
        <f t="shared" si="1078"/>
        <v>1.0556101270345192E-2</v>
      </c>
      <c r="S7637" s="65">
        <f t="shared" si="1079"/>
        <v>0.27307340759325366</v>
      </c>
      <c r="T7637" s="66">
        <f>(L7637*'Football Field'!$F$4)+(M7637*'Football Field'!$F$5)+(N7637*'Football Field'!$F$6)+(O7637*'Football Field'!$F$7)+(P7637*'Football Field'!$F$8)+(Q7637*'Football Field'!$F$9)+(R7637*'Football Field'!$F$10)+(S7637*'Football Field'!$F$11)</f>
        <v>135075973.13006002</v>
      </c>
    </row>
    <row r="7638" spans="2:20" x14ac:dyDescent="0.3">
      <c r="B7638" s="62">
        <f t="shared" si="1071"/>
        <v>7611</v>
      </c>
      <c r="C7638" s="62">
        <v>0.25114497010678871</v>
      </c>
      <c r="D7638" s="62">
        <v>0.46273028345200395</v>
      </c>
      <c r="E7638" s="62">
        <v>3.5027743024169444E-2</v>
      </c>
      <c r="F7638" s="62">
        <v>0.65881805129048665</v>
      </c>
      <c r="G7638" s="62">
        <v>0.59316164814899974</v>
      </c>
      <c r="H7638" s="62">
        <v>0.57248602931056936</v>
      </c>
      <c r="I7638" s="62">
        <v>9.4882591498274049E-2</v>
      </c>
      <c r="J7638" s="62">
        <v>0.11241078690663642</v>
      </c>
      <c r="K7638" s="62"/>
      <c r="L7638" s="65">
        <f t="shared" si="1072"/>
        <v>9.0318406457650852E-2</v>
      </c>
      <c r="M7638" s="65">
        <f t="shared" si="1073"/>
        <v>0.16641010888377084</v>
      </c>
      <c r="N7638" s="65">
        <f t="shared" si="1074"/>
        <v>1.2596907397372412E-2</v>
      </c>
      <c r="O7638" s="65">
        <f t="shared" si="1075"/>
        <v>0.23692848203485958</v>
      </c>
      <c r="P7638" s="65">
        <f t="shared" si="1076"/>
        <v>0.21331669437708278</v>
      </c>
      <c r="Q7638" s="65">
        <f t="shared" si="1077"/>
        <v>0.20588119230344462</v>
      </c>
      <c r="R7638" s="65">
        <f t="shared" si="1078"/>
        <v>3.412230179665747E-2</v>
      </c>
      <c r="S7638" s="65">
        <f t="shared" si="1079"/>
        <v>4.0425906749161383E-2</v>
      </c>
      <c r="T7638" s="66">
        <f>(L7638*'Football Field'!$F$4)+(M7638*'Football Field'!$F$5)+(N7638*'Football Field'!$F$6)+(O7638*'Football Field'!$F$7)+(P7638*'Football Field'!$F$8)+(Q7638*'Football Field'!$F$9)+(R7638*'Football Field'!$F$10)+(S7638*'Football Field'!$F$11)</f>
        <v>131561895.41265404</v>
      </c>
    </row>
    <row r="7639" spans="2:20" x14ac:dyDescent="0.3">
      <c r="B7639" s="62">
        <f t="shared" si="1071"/>
        <v>7612</v>
      </c>
      <c r="C7639" s="62">
        <v>0.18349196471877194</v>
      </c>
      <c r="D7639" s="62">
        <v>0.84553831010307501</v>
      </c>
      <c r="E7639" s="62">
        <v>0.11133951502862671</v>
      </c>
      <c r="F7639" s="62">
        <v>5.8851219370203989E-2</v>
      </c>
      <c r="G7639" s="62">
        <v>0.18622486957380335</v>
      </c>
      <c r="H7639" s="62">
        <v>0.57707232795458996</v>
      </c>
      <c r="I7639" s="62">
        <v>0.51696930635747085</v>
      </c>
      <c r="J7639" s="62">
        <v>5.6685110756494739E-2</v>
      </c>
      <c r="K7639" s="62"/>
      <c r="L7639" s="65">
        <f t="shared" si="1072"/>
        <v>7.234995086386567E-2</v>
      </c>
      <c r="M7639" s="65">
        <f t="shared" si="1073"/>
        <v>0.3333914663959946</v>
      </c>
      <c r="N7639" s="65">
        <f t="shared" si="1074"/>
        <v>4.3900605968625696E-2</v>
      </c>
      <c r="O7639" s="65">
        <f t="shared" si="1075"/>
        <v>2.3204737255054526E-2</v>
      </c>
      <c r="P7639" s="65">
        <f t="shared" si="1076"/>
        <v>7.3427521384624897E-2</v>
      </c>
      <c r="Q7639" s="65">
        <f t="shared" si="1077"/>
        <v>0.22753669151889488</v>
      </c>
      <c r="R7639" s="65">
        <f t="shared" si="1078"/>
        <v>0.20383837499595583</v>
      </c>
      <c r="S7639" s="65">
        <f t="shared" si="1079"/>
        <v>2.2350651616983925E-2</v>
      </c>
      <c r="T7639" s="66">
        <f>(L7639*'Football Field'!$F$4)+(M7639*'Football Field'!$F$5)+(N7639*'Football Field'!$F$6)+(O7639*'Football Field'!$F$7)+(P7639*'Football Field'!$F$8)+(Q7639*'Football Field'!$F$9)+(R7639*'Football Field'!$F$10)+(S7639*'Football Field'!$F$11)</f>
        <v>142362748.47880858</v>
      </c>
    </row>
    <row r="7640" spans="2:20" x14ac:dyDescent="0.3">
      <c r="B7640" s="62">
        <f t="shared" si="1071"/>
        <v>7613</v>
      </c>
      <c r="C7640" s="62">
        <v>9.703369429350206E-2</v>
      </c>
      <c r="D7640" s="62">
        <v>9.3870772182940154E-2</v>
      </c>
      <c r="E7640" s="62">
        <v>0.26112805126676419</v>
      </c>
      <c r="F7640" s="62">
        <v>0.1902854449056931</v>
      </c>
      <c r="G7640" s="62">
        <v>2.7597194191000929E-2</v>
      </c>
      <c r="H7640" s="62">
        <v>0.92345273514252846</v>
      </c>
      <c r="I7640" s="62">
        <v>0.7829862849641106</v>
      </c>
      <c r="J7640" s="62">
        <v>0.22499498428877029</v>
      </c>
      <c r="K7640" s="62"/>
      <c r="L7640" s="65">
        <f t="shared" si="1072"/>
        <v>3.7301295704350354E-2</v>
      </c>
      <c r="M7640" s="65">
        <f t="shared" si="1073"/>
        <v>3.6085418129092474E-2</v>
      </c>
      <c r="N7640" s="65">
        <f t="shared" si="1074"/>
        <v>0.10038177694791328</v>
      </c>
      <c r="O7640" s="65">
        <f t="shared" si="1075"/>
        <v>7.3148752094213954E-2</v>
      </c>
      <c r="P7640" s="65">
        <f t="shared" si="1076"/>
        <v>1.0608800464869457E-2</v>
      </c>
      <c r="Q7640" s="65">
        <f t="shared" si="1077"/>
        <v>0.35498992173123189</v>
      </c>
      <c r="R7640" s="65">
        <f t="shared" si="1078"/>
        <v>0.30099238373378978</v>
      </c>
      <c r="S7640" s="65">
        <f t="shared" si="1079"/>
        <v>8.6491651194538721E-2</v>
      </c>
      <c r="T7640" s="66">
        <f>(L7640*'Football Field'!$F$4)+(M7640*'Football Field'!$F$5)+(N7640*'Football Field'!$F$6)+(O7640*'Football Field'!$F$7)+(P7640*'Football Field'!$F$8)+(Q7640*'Football Field'!$F$9)+(R7640*'Football Field'!$F$10)+(S7640*'Football Field'!$F$11)</f>
        <v>154144671.11791593</v>
      </c>
    </row>
    <row r="7641" spans="2:20" x14ac:dyDescent="0.3">
      <c r="B7641" s="62">
        <f t="shared" si="1071"/>
        <v>7614</v>
      </c>
      <c r="C7641" s="62">
        <v>0.26038963954829153</v>
      </c>
      <c r="D7641" s="62">
        <v>0.54020911034502184</v>
      </c>
      <c r="E7641" s="62">
        <v>0.35379813432846685</v>
      </c>
      <c r="F7641" s="62">
        <v>0.39624696090455369</v>
      </c>
      <c r="G7641" s="62">
        <v>0.44004248549327141</v>
      </c>
      <c r="H7641" s="62">
        <v>0.73862319305743074</v>
      </c>
      <c r="I7641" s="62">
        <v>0.36250315700957547</v>
      </c>
      <c r="J7641" s="62">
        <v>0.8696929445062449</v>
      </c>
      <c r="K7641" s="62"/>
      <c r="L7641" s="65">
        <f t="shared" si="1072"/>
        <v>6.5729968396956426E-2</v>
      </c>
      <c r="M7641" s="65">
        <f t="shared" si="1073"/>
        <v>0.13636459504427009</v>
      </c>
      <c r="N7641" s="65">
        <f t="shared" si="1074"/>
        <v>8.9309007181137878E-2</v>
      </c>
      <c r="O7641" s="65">
        <f t="shared" si="1075"/>
        <v>0.10002433377467776</v>
      </c>
      <c r="P7641" s="65">
        <f t="shared" si="1076"/>
        <v>0.11107960637361181</v>
      </c>
      <c r="Q7641" s="65">
        <f t="shared" si="1077"/>
        <v>0.18645011844997006</v>
      </c>
      <c r="R7641" s="65">
        <f t="shared" si="1078"/>
        <v>9.1506409761043295E-2</v>
      </c>
      <c r="S7641" s="65">
        <f t="shared" si="1079"/>
        <v>0.21953596101833278</v>
      </c>
      <c r="T7641" s="66">
        <f>(L7641*'Football Field'!$F$4)+(M7641*'Football Field'!$F$5)+(N7641*'Football Field'!$F$6)+(O7641*'Football Field'!$F$7)+(P7641*'Football Field'!$F$8)+(Q7641*'Football Field'!$F$9)+(R7641*'Football Field'!$F$10)+(S7641*'Football Field'!$F$11)</f>
        <v>133781454.4400343</v>
      </c>
    </row>
    <row r="7642" spans="2:20" x14ac:dyDescent="0.3">
      <c r="B7642" s="62">
        <f t="shared" si="1071"/>
        <v>7615</v>
      </c>
      <c r="C7642" s="62">
        <v>0.61612606051788954</v>
      </c>
      <c r="D7642" s="62">
        <v>0.72697822490904795</v>
      </c>
      <c r="E7642" s="62">
        <v>0.15785045914773688</v>
      </c>
      <c r="F7642" s="62">
        <v>0.96743166502739464</v>
      </c>
      <c r="G7642" s="62">
        <v>0.8472916588222571</v>
      </c>
      <c r="H7642" s="62">
        <v>0.71721791880731978</v>
      </c>
      <c r="I7642" s="62">
        <v>0.59800429365315744</v>
      </c>
      <c r="J7642" s="62">
        <v>0.83906451384364633</v>
      </c>
      <c r="K7642" s="62"/>
      <c r="L7642" s="65">
        <f t="shared" si="1072"/>
        <v>0.1126380303419259</v>
      </c>
      <c r="M7642" s="65">
        <f t="shared" si="1073"/>
        <v>0.13290363872353553</v>
      </c>
      <c r="N7642" s="65">
        <f t="shared" si="1074"/>
        <v>2.8857673691037568E-2</v>
      </c>
      <c r="O7642" s="65">
        <f t="shared" si="1075"/>
        <v>0.17686250302008055</v>
      </c>
      <c r="P7642" s="65">
        <f t="shared" si="1076"/>
        <v>0.15489892359797536</v>
      </c>
      <c r="Q7642" s="65">
        <f t="shared" si="1077"/>
        <v>0.13111929339993592</v>
      </c>
      <c r="R7642" s="65">
        <f t="shared" si="1078"/>
        <v>0.1093250717499078</v>
      </c>
      <c r="S7642" s="65">
        <f t="shared" si="1079"/>
        <v>0.15339486547560144</v>
      </c>
      <c r="T7642" s="66">
        <f>(L7642*'Football Field'!$F$4)+(M7642*'Football Field'!$F$5)+(N7642*'Football Field'!$F$6)+(O7642*'Football Field'!$F$7)+(P7642*'Football Field'!$F$8)+(Q7642*'Football Field'!$F$9)+(R7642*'Football Field'!$F$10)+(S7642*'Football Field'!$F$11)</f>
        <v>138085167.82820147</v>
      </c>
    </row>
    <row r="7643" spans="2:20" x14ac:dyDescent="0.3">
      <c r="B7643" s="62">
        <f t="shared" si="1071"/>
        <v>7616</v>
      </c>
      <c r="C7643" s="62">
        <v>0.4777883748513142</v>
      </c>
      <c r="D7643" s="62">
        <v>0.66440198161484032</v>
      </c>
      <c r="E7643" s="62">
        <v>0.78624123512797239</v>
      </c>
      <c r="F7643" s="62">
        <v>0.73429344205379454</v>
      </c>
      <c r="G7643" s="62">
        <v>0.63188581232412722</v>
      </c>
      <c r="H7643" s="62">
        <v>0.35386016461501735</v>
      </c>
      <c r="I7643" s="62">
        <v>0.58644612058285028</v>
      </c>
      <c r="J7643" s="62">
        <v>0.6467168701803383</v>
      </c>
      <c r="K7643" s="62"/>
      <c r="L7643" s="65">
        <f t="shared" si="1072"/>
        <v>9.7874681862499008E-2</v>
      </c>
      <c r="M7643" s="65">
        <f t="shared" si="1073"/>
        <v>0.13610237503079245</v>
      </c>
      <c r="N7643" s="65">
        <f t="shared" si="1074"/>
        <v>0.16106107809608403</v>
      </c>
      <c r="O7643" s="65">
        <f t="shared" si="1075"/>
        <v>0.15041960168474119</v>
      </c>
      <c r="P7643" s="65">
        <f t="shared" si="1076"/>
        <v>0.12944145590377082</v>
      </c>
      <c r="Q7643" s="65">
        <f t="shared" si="1077"/>
        <v>7.2488057178629134E-2</v>
      </c>
      <c r="R7643" s="65">
        <f t="shared" si="1078"/>
        <v>0.12013316041731928</v>
      </c>
      <c r="S7643" s="65">
        <f t="shared" si="1079"/>
        <v>0.13247958982616417</v>
      </c>
      <c r="T7643" s="66">
        <f>(L7643*'Football Field'!$F$4)+(M7643*'Football Field'!$F$5)+(N7643*'Football Field'!$F$6)+(O7643*'Football Field'!$F$7)+(P7643*'Football Field'!$F$8)+(Q7643*'Football Field'!$F$9)+(R7643*'Football Field'!$F$10)+(S7643*'Football Field'!$F$11)</f>
        <v>140669526.98926899</v>
      </c>
    </row>
    <row r="7644" spans="2:20" x14ac:dyDescent="0.3">
      <c r="B7644" s="62">
        <f t="shared" si="1071"/>
        <v>7617</v>
      </c>
      <c r="C7644" s="62">
        <v>0.85390259359222076</v>
      </c>
      <c r="D7644" s="62">
        <v>0.30360729406748066</v>
      </c>
      <c r="E7644" s="62">
        <v>0.21743382264895783</v>
      </c>
      <c r="F7644" s="62">
        <v>0.70706266124998152</v>
      </c>
      <c r="G7644" s="62">
        <v>0.33702920847608497</v>
      </c>
      <c r="H7644" s="62">
        <v>0.87933297167724023</v>
      </c>
      <c r="I7644" s="62">
        <v>1.0419123578885636E-2</v>
      </c>
      <c r="J7644" s="62">
        <v>0.70618226877190571</v>
      </c>
      <c r="K7644" s="62"/>
      <c r="L7644" s="65">
        <f t="shared" si="1072"/>
        <v>0.21267969760395136</v>
      </c>
      <c r="M7644" s="65">
        <f t="shared" si="1073"/>
        <v>7.5618821136244851E-2</v>
      </c>
      <c r="N7644" s="65">
        <f t="shared" si="1074"/>
        <v>5.4155778418838181E-2</v>
      </c>
      <c r="O7644" s="65">
        <f t="shared" si="1075"/>
        <v>0.17610658886639213</v>
      </c>
      <c r="P7644" s="65">
        <f t="shared" si="1076"/>
        <v>8.3943146068745991E-2</v>
      </c>
      <c r="Q7644" s="65">
        <f t="shared" si="1077"/>
        <v>0.21901358763035747</v>
      </c>
      <c r="R7644" s="65">
        <f t="shared" si="1078"/>
        <v>2.5950688857069005E-3</v>
      </c>
      <c r="S7644" s="65">
        <f t="shared" si="1079"/>
        <v>0.17588731138976305</v>
      </c>
      <c r="T7644" s="66">
        <f>(L7644*'Football Field'!$F$4)+(M7644*'Football Field'!$F$5)+(N7644*'Football Field'!$F$6)+(O7644*'Football Field'!$F$7)+(P7644*'Football Field'!$F$8)+(Q7644*'Football Field'!$F$9)+(R7644*'Football Field'!$F$10)+(S7644*'Football Field'!$F$11)</f>
        <v>117985277.65205112</v>
      </c>
    </row>
    <row r="7645" spans="2:20" x14ac:dyDescent="0.3">
      <c r="B7645" s="62">
        <f t="shared" si="1071"/>
        <v>7618</v>
      </c>
      <c r="C7645" s="62">
        <v>0.40258893142249697</v>
      </c>
      <c r="D7645" s="62">
        <v>0.72294171548969777</v>
      </c>
      <c r="E7645" s="62">
        <v>0.34394210131358394</v>
      </c>
      <c r="F7645" s="62">
        <v>9.8934505096691105E-2</v>
      </c>
      <c r="G7645" s="62">
        <v>0.21282644113731142</v>
      </c>
      <c r="H7645" s="62">
        <v>0.57784097007861501</v>
      </c>
      <c r="I7645" s="62">
        <v>0.61208072042608308</v>
      </c>
      <c r="J7645" s="62">
        <v>0.50869732072154528</v>
      </c>
      <c r="K7645" s="62"/>
      <c r="L7645" s="65">
        <f t="shared" si="1072"/>
        <v>0.11569137129415651</v>
      </c>
      <c r="M7645" s="65">
        <f t="shared" si="1073"/>
        <v>0.20775066551191157</v>
      </c>
      <c r="N7645" s="65">
        <f t="shared" si="1074"/>
        <v>9.8838120576651992E-2</v>
      </c>
      <c r="O7645" s="65">
        <f t="shared" si="1075"/>
        <v>2.8430658842264697E-2</v>
      </c>
      <c r="P7645" s="65">
        <f t="shared" si="1076"/>
        <v>6.1159611954137133E-2</v>
      </c>
      <c r="Q7645" s="65">
        <f t="shared" si="1077"/>
        <v>0.16605328413309908</v>
      </c>
      <c r="R7645" s="65">
        <f t="shared" si="1078"/>
        <v>0.17589270931667678</v>
      </c>
      <c r="S7645" s="65">
        <f t="shared" si="1079"/>
        <v>0.14618357837110227</v>
      </c>
      <c r="T7645" s="66">
        <f>(L7645*'Football Field'!$F$4)+(M7645*'Football Field'!$F$5)+(N7645*'Football Field'!$F$6)+(O7645*'Football Field'!$F$7)+(P7645*'Football Field'!$F$8)+(Q7645*'Football Field'!$F$9)+(R7645*'Football Field'!$F$10)+(S7645*'Football Field'!$F$11)</f>
        <v>140105989.56848818</v>
      </c>
    </row>
    <row r="7646" spans="2:20" x14ac:dyDescent="0.3">
      <c r="B7646" s="62">
        <f t="shared" ref="B7646:B7709" si="1080">B7645+1</f>
        <v>7619</v>
      </c>
      <c r="C7646" s="62">
        <v>0.70145306352089698</v>
      </c>
      <c r="D7646" s="62">
        <v>3.3799024725096438E-2</v>
      </c>
      <c r="E7646" s="62">
        <v>0.66991518730925403</v>
      </c>
      <c r="F7646" s="62">
        <v>0.58910779431911353</v>
      </c>
      <c r="G7646" s="62">
        <v>0.27947685414045775</v>
      </c>
      <c r="H7646" s="62">
        <v>0.20186421828007106</v>
      </c>
      <c r="I7646" s="62">
        <v>0.97594035395140555</v>
      </c>
      <c r="J7646" s="62">
        <v>3.5062993482244176E-2</v>
      </c>
      <c r="K7646" s="62"/>
      <c r="L7646" s="65">
        <f t="shared" si="1072"/>
        <v>0.201184289133745</v>
      </c>
      <c r="M7646" s="65">
        <f t="shared" si="1073"/>
        <v>9.6939241074821027E-3</v>
      </c>
      <c r="N7646" s="65">
        <f t="shared" si="1074"/>
        <v>0.19213888675916629</v>
      </c>
      <c r="O7646" s="65">
        <f t="shared" si="1075"/>
        <v>0.16896245663015558</v>
      </c>
      <c r="P7646" s="65">
        <f t="shared" si="1076"/>
        <v>8.01569700862933E-2</v>
      </c>
      <c r="Q7646" s="65">
        <f t="shared" si="1077"/>
        <v>5.7896830690804105E-2</v>
      </c>
      <c r="R7646" s="65">
        <f t="shared" si="1078"/>
        <v>0.27991019863982636</v>
      </c>
      <c r="S7646" s="65">
        <f t="shared" si="1079"/>
        <v>1.0056443952527238E-2</v>
      </c>
      <c r="T7646" s="66">
        <f>(L7646*'Football Field'!$F$4)+(M7646*'Football Field'!$F$5)+(N7646*'Football Field'!$F$6)+(O7646*'Football Field'!$F$7)+(P7646*'Football Field'!$F$8)+(Q7646*'Football Field'!$F$9)+(R7646*'Football Field'!$F$10)+(S7646*'Football Field'!$F$11)</f>
        <v>158710473.11542636</v>
      </c>
    </row>
    <row r="7647" spans="2:20" x14ac:dyDescent="0.3">
      <c r="B7647" s="62">
        <f t="shared" si="1080"/>
        <v>7620</v>
      </c>
      <c r="C7647" s="62">
        <v>0.58070832086381974</v>
      </c>
      <c r="D7647" s="62">
        <v>6.6086299454893305E-2</v>
      </c>
      <c r="E7647" s="62">
        <v>0.79526306905395416</v>
      </c>
      <c r="F7647" s="62">
        <v>0.50524981595687779</v>
      </c>
      <c r="G7647" s="62">
        <v>0.98066813533295438</v>
      </c>
      <c r="H7647" s="62">
        <v>5.25719150534385E-2</v>
      </c>
      <c r="I7647" s="62">
        <v>0.28627315923510521</v>
      </c>
      <c r="J7647" s="62">
        <v>0.28074709710445445</v>
      </c>
      <c r="K7647" s="62"/>
      <c r="L7647" s="65">
        <f t="shared" si="1072"/>
        <v>0.16369195787898169</v>
      </c>
      <c r="M7647" s="65">
        <f t="shared" si="1073"/>
        <v>1.8628621905497057E-2</v>
      </c>
      <c r="N7647" s="65">
        <f t="shared" si="1074"/>
        <v>0.22417135096091947</v>
      </c>
      <c r="O7647" s="65">
        <f t="shared" si="1075"/>
        <v>0.14242146809425774</v>
      </c>
      <c r="P7647" s="65">
        <f t="shared" si="1076"/>
        <v>0.27643393651289927</v>
      </c>
      <c r="Q7647" s="65">
        <f t="shared" si="1077"/>
        <v>1.4819143097078049E-2</v>
      </c>
      <c r="R7647" s="65">
        <f t="shared" si="1078"/>
        <v>8.0695612994987564E-2</v>
      </c>
      <c r="S7647" s="65">
        <f t="shared" si="1079"/>
        <v>7.9137908555379152E-2</v>
      </c>
      <c r="T7647" s="66">
        <f>(L7647*'Football Field'!$F$4)+(M7647*'Football Field'!$F$5)+(N7647*'Football Field'!$F$6)+(O7647*'Football Field'!$F$7)+(P7647*'Football Field'!$F$8)+(Q7647*'Football Field'!$F$9)+(R7647*'Football Field'!$F$10)+(S7647*'Football Field'!$F$11)</f>
        <v>148488215.08788657</v>
      </c>
    </row>
    <row r="7648" spans="2:20" x14ac:dyDescent="0.3">
      <c r="B7648" s="62">
        <f t="shared" si="1080"/>
        <v>7621</v>
      </c>
      <c r="C7648" s="62">
        <v>0.30781272283950889</v>
      </c>
      <c r="D7648" s="62">
        <v>8.78498826003975E-2</v>
      </c>
      <c r="E7648" s="62">
        <v>0.2100340137157567</v>
      </c>
      <c r="F7648" s="62">
        <v>0.72180759854301679</v>
      </c>
      <c r="G7648" s="62">
        <v>0.49475751955817548</v>
      </c>
      <c r="H7648" s="62">
        <v>0.28261302689204271</v>
      </c>
      <c r="I7648" s="62">
        <v>2.9608396664746461E-2</v>
      </c>
      <c r="J7648" s="62">
        <v>0.42677657277549219</v>
      </c>
      <c r="K7648" s="62"/>
      <c r="L7648" s="65">
        <f t="shared" si="1072"/>
        <v>0.1201802061707212</v>
      </c>
      <c r="M7648" s="65">
        <f t="shared" si="1073"/>
        <v>3.4299482183828334E-2</v>
      </c>
      <c r="N7648" s="65">
        <f t="shared" si="1074"/>
        <v>8.2004183707457295E-2</v>
      </c>
      <c r="O7648" s="65">
        <f t="shared" si="1075"/>
        <v>0.28181741549949546</v>
      </c>
      <c r="P7648" s="65">
        <f t="shared" si="1076"/>
        <v>0.19316960051718901</v>
      </c>
      <c r="Q7648" s="65">
        <f t="shared" si="1077"/>
        <v>0.11034141644666871</v>
      </c>
      <c r="R7648" s="65">
        <f t="shared" si="1078"/>
        <v>1.1560091417693008E-2</v>
      </c>
      <c r="S7648" s="65">
        <f t="shared" si="1079"/>
        <v>0.16662760405694699</v>
      </c>
      <c r="T7648" s="66">
        <f>(L7648*'Football Field'!$F$4)+(M7648*'Football Field'!$F$5)+(N7648*'Football Field'!$F$6)+(O7648*'Football Field'!$F$7)+(P7648*'Football Field'!$F$8)+(Q7648*'Football Field'!$F$9)+(R7648*'Football Field'!$F$10)+(S7648*'Football Field'!$F$11)</f>
        <v>130171155.82414852</v>
      </c>
    </row>
    <row r="7649" spans="2:20" x14ac:dyDescent="0.3">
      <c r="B7649" s="62">
        <f t="shared" si="1080"/>
        <v>7622</v>
      </c>
      <c r="C7649" s="62">
        <v>0.51017490724631576</v>
      </c>
      <c r="D7649" s="62">
        <v>0.73980434170351028</v>
      </c>
      <c r="E7649" s="62">
        <v>0.324270246342235</v>
      </c>
      <c r="F7649" s="62">
        <v>0.90642557870288409</v>
      </c>
      <c r="G7649" s="62">
        <v>0.70953184244422507</v>
      </c>
      <c r="H7649" s="62">
        <v>0.48574086695593488</v>
      </c>
      <c r="I7649" s="62">
        <v>0.23366371111212414</v>
      </c>
      <c r="J7649" s="62">
        <v>1.8849694276594997E-2</v>
      </c>
      <c r="K7649" s="62"/>
      <c r="L7649" s="65">
        <f t="shared" si="1072"/>
        <v>0.12986634784707038</v>
      </c>
      <c r="M7649" s="65">
        <f t="shared" si="1073"/>
        <v>0.18831911686329766</v>
      </c>
      <c r="N7649" s="65">
        <f t="shared" si="1074"/>
        <v>8.254383351630433E-2</v>
      </c>
      <c r="O7649" s="65">
        <f t="shared" si="1075"/>
        <v>0.23073298554936109</v>
      </c>
      <c r="P7649" s="65">
        <f t="shared" si="1076"/>
        <v>0.18061317354235651</v>
      </c>
      <c r="Q7649" s="65">
        <f t="shared" si="1077"/>
        <v>0.12364659942238371</v>
      </c>
      <c r="R7649" s="65">
        <f t="shared" si="1078"/>
        <v>5.9479704617996211E-2</v>
      </c>
      <c r="S7649" s="65">
        <f t="shared" si="1079"/>
        <v>4.7982386412300272E-3</v>
      </c>
      <c r="T7649" s="66">
        <f>(L7649*'Football Field'!$F$4)+(M7649*'Football Field'!$F$5)+(N7649*'Football Field'!$F$6)+(O7649*'Football Field'!$F$7)+(P7649*'Football Field'!$F$8)+(Q7649*'Football Field'!$F$9)+(R7649*'Football Field'!$F$10)+(S7649*'Football Field'!$F$11)</f>
        <v>133651643.1893851</v>
      </c>
    </row>
    <row r="7650" spans="2:20" x14ac:dyDescent="0.3">
      <c r="B7650" s="62">
        <f t="shared" si="1080"/>
        <v>7623</v>
      </c>
      <c r="C7650" s="62">
        <v>0.61914940382527872</v>
      </c>
      <c r="D7650" s="62">
        <v>0.70987012939214655</v>
      </c>
      <c r="E7650" s="62">
        <v>0.72866160712708561</v>
      </c>
      <c r="F7650" s="62">
        <v>2.9635008431493581E-2</v>
      </c>
      <c r="G7650" s="62">
        <v>0.44885290439684167</v>
      </c>
      <c r="H7650" s="62">
        <v>0.66857146841905679</v>
      </c>
      <c r="I7650" s="62">
        <v>9.5347902128475326E-2</v>
      </c>
      <c r="J7650" s="62">
        <v>0.32206868992171411</v>
      </c>
      <c r="K7650" s="62"/>
      <c r="L7650" s="65">
        <f t="shared" si="1072"/>
        <v>0.17093388950285532</v>
      </c>
      <c r="M7650" s="65">
        <f t="shared" si="1073"/>
        <v>0.1959799387824924</v>
      </c>
      <c r="N7650" s="65">
        <f t="shared" si="1074"/>
        <v>0.20116786331071479</v>
      </c>
      <c r="O7650" s="65">
        <f t="shared" si="1075"/>
        <v>8.1815911076522779E-3</v>
      </c>
      <c r="P7650" s="65">
        <f t="shared" si="1076"/>
        <v>0.12391867340771379</v>
      </c>
      <c r="Q7650" s="65">
        <f t="shared" si="1077"/>
        <v>0.1845782630192995</v>
      </c>
      <c r="R7650" s="65">
        <f t="shared" si="1078"/>
        <v>2.6323513623792719E-2</v>
      </c>
      <c r="S7650" s="65">
        <f t="shared" si="1079"/>
        <v>8.8916267245479269E-2</v>
      </c>
      <c r="T7650" s="66">
        <f>(L7650*'Football Field'!$F$4)+(M7650*'Football Field'!$F$5)+(N7650*'Football Field'!$F$6)+(O7650*'Football Field'!$F$7)+(P7650*'Football Field'!$F$8)+(Q7650*'Football Field'!$F$9)+(R7650*'Football Field'!$F$10)+(S7650*'Football Field'!$F$11)</f>
        <v>126353154.18074208</v>
      </c>
    </row>
    <row r="7651" spans="2:20" x14ac:dyDescent="0.3">
      <c r="B7651" s="62">
        <f t="shared" si="1080"/>
        <v>7624</v>
      </c>
      <c r="C7651" s="62">
        <v>0.25302710396574757</v>
      </c>
      <c r="D7651" s="62">
        <v>0.79102534096099231</v>
      </c>
      <c r="E7651" s="62">
        <v>0.22559892827451566</v>
      </c>
      <c r="F7651" s="62">
        <v>0.65731107517826148</v>
      </c>
      <c r="G7651" s="62">
        <v>0.92216760090469274</v>
      </c>
      <c r="H7651" s="62">
        <v>0.74210343627227426</v>
      </c>
      <c r="I7651" s="62">
        <v>0.36961682036939103</v>
      </c>
      <c r="J7651" s="62">
        <v>7.5651092369011463E-2</v>
      </c>
      <c r="K7651" s="62"/>
      <c r="L7651" s="65">
        <f t="shared" si="1072"/>
        <v>6.2684755682887214E-2</v>
      </c>
      <c r="M7651" s="65">
        <f t="shared" si="1073"/>
        <v>0.19596805820385449</v>
      </c>
      <c r="N7651" s="65">
        <f t="shared" si="1074"/>
        <v>5.588971884657689E-2</v>
      </c>
      <c r="O7651" s="65">
        <f t="shared" si="1075"/>
        <v>0.16284178062118973</v>
      </c>
      <c r="P7651" s="65">
        <f t="shared" si="1076"/>
        <v>0.22845714888002719</v>
      </c>
      <c r="Q7651" s="65">
        <f t="shared" si="1077"/>
        <v>0.18384818015565565</v>
      </c>
      <c r="R7651" s="65">
        <f t="shared" si="1078"/>
        <v>9.1568609520493643E-2</v>
      </c>
      <c r="S7651" s="65">
        <f t="shared" si="1079"/>
        <v>1.8741748089315235E-2</v>
      </c>
      <c r="T7651" s="66">
        <f>(L7651*'Football Field'!$F$4)+(M7651*'Football Field'!$F$5)+(N7651*'Football Field'!$F$6)+(O7651*'Football Field'!$F$7)+(P7651*'Football Field'!$F$8)+(Q7651*'Football Field'!$F$9)+(R7651*'Football Field'!$F$10)+(S7651*'Football Field'!$F$11)</f>
        <v>141254111.55120984</v>
      </c>
    </row>
    <row r="7652" spans="2:20" x14ac:dyDescent="0.3">
      <c r="B7652" s="62">
        <f t="shared" si="1080"/>
        <v>7625</v>
      </c>
      <c r="C7652" s="62">
        <v>0.66447665122480548</v>
      </c>
      <c r="D7652" s="62">
        <v>0.44044114530578915</v>
      </c>
      <c r="E7652" s="62">
        <v>0.98970610251997138</v>
      </c>
      <c r="F7652" s="62">
        <v>6.114180268012992E-2</v>
      </c>
      <c r="G7652" s="62">
        <v>0.45013382703906868</v>
      </c>
      <c r="H7652" s="62">
        <v>0.77486037773217464</v>
      </c>
      <c r="I7652" s="62">
        <v>0.27343147442421079</v>
      </c>
      <c r="J7652" s="62">
        <v>0.69758492106877135</v>
      </c>
      <c r="K7652" s="62"/>
      <c r="L7652" s="65">
        <f t="shared" si="1072"/>
        <v>0.15269090254482959</v>
      </c>
      <c r="M7652" s="65">
        <f t="shared" si="1073"/>
        <v>0.10120950957517832</v>
      </c>
      <c r="N7652" s="65">
        <f t="shared" si="1074"/>
        <v>0.22742577601387157</v>
      </c>
      <c r="O7652" s="65">
        <f t="shared" si="1075"/>
        <v>1.4049849633149014E-2</v>
      </c>
      <c r="P7652" s="65">
        <f t="shared" si="1076"/>
        <v>0.1034368027678078</v>
      </c>
      <c r="Q7652" s="65">
        <f t="shared" si="1077"/>
        <v>0.17805611409229988</v>
      </c>
      <c r="R7652" s="65">
        <f t="shared" si="1078"/>
        <v>6.2832152998964025E-2</v>
      </c>
      <c r="S7652" s="65">
        <f t="shared" si="1079"/>
        <v>0.16029889237389974</v>
      </c>
      <c r="T7652" s="66">
        <f>(L7652*'Football Field'!$F$4)+(M7652*'Football Field'!$F$5)+(N7652*'Football Field'!$F$6)+(O7652*'Football Field'!$F$7)+(P7652*'Football Field'!$F$8)+(Q7652*'Football Field'!$F$9)+(R7652*'Football Field'!$F$10)+(S7652*'Football Field'!$F$11)</f>
        <v>131413879.30256623</v>
      </c>
    </row>
    <row r="7653" spans="2:20" x14ac:dyDescent="0.3">
      <c r="B7653" s="62">
        <f t="shared" si="1080"/>
        <v>7626</v>
      </c>
      <c r="C7653" s="62">
        <v>4.6415800901180582E-3</v>
      </c>
      <c r="D7653" s="62">
        <v>0.62558201021651949</v>
      </c>
      <c r="E7653" s="62">
        <v>0.37257917629772275</v>
      </c>
      <c r="F7653" s="62">
        <v>0.74857794013149637</v>
      </c>
      <c r="G7653" s="62">
        <v>0.61479541748471334</v>
      </c>
      <c r="H7653" s="62">
        <v>0.61037612007541242</v>
      </c>
      <c r="I7653" s="62">
        <v>0.92473443656514764</v>
      </c>
      <c r="J7653" s="62">
        <v>0.80967280447653978</v>
      </c>
      <c r="K7653" s="62"/>
      <c r="L7653" s="65">
        <f t="shared" si="1072"/>
        <v>9.8527276758894936E-4</v>
      </c>
      <c r="M7653" s="65">
        <f t="shared" si="1073"/>
        <v>0.13279290814611611</v>
      </c>
      <c r="N7653" s="65">
        <f t="shared" si="1074"/>
        <v>7.9087747932737151E-2</v>
      </c>
      <c r="O7653" s="65">
        <f t="shared" si="1075"/>
        <v>0.15890137507260693</v>
      </c>
      <c r="P7653" s="65">
        <f t="shared" si="1076"/>
        <v>0.13050322750560578</v>
      </c>
      <c r="Q7653" s="65">
        <f t="shared" si="1077"/>
        <v>0.12956513890113877</v>
      </c>
      <c r="R7653" s="65">
        <f t="shared" si="1078"/>
        <v>0.19629428770153498</v>
      </c>
      <c r="S7653" s="65">
        <f t="shared" si="1079"/>
        <v>0.17187004197267142</v>
      </c>
      <c r="T7653" s="66">
        <f>(L7653*'Football Field'!$F$4)+(M7653*'Football Field'!$F$5)+(N7653*'Football Field'!$F$6)+(O7653*'Football Field'!$F$7)+(P7653*'Football Field'!$F$8)+(Q7653*'Football Field'!$F$9)+(R7653*'Football Field'!$F$10)+(S7653*'Football Field'!$F$11)</f>
        <v>150023800.40240413</v>
      </c>
    </row>
    <row r="7654" spans="2:20" x14ac:dyDescent="0.3">
      <c r="B7654" s="62">
        <f t="shared" si="1080"/>
        <v>7627</v>
      </c>
      <c r="C7654" s="62">
        <v>0.43577537020896151</v>
      </c>
      <c r="D7654" s="62">
        <v>0.94861051605050295</v>
      </c>
      <c r="E7654" s="62">
        <v>0.54208718309725368</v>
      </c>
      <c r="F7654" s="62">
        <v>0.70301467108825322</v>
      </c>
      <c r="G7654" s="62">
        <v>0.29173345754163782</v>
      </c>
      <c r="H7654" s="62">
        <v>0.48211986334936752</v>
      </c>
      <c r="I7654" s="62">
        <v>0.65183069492779755</v>
      </c>
      <c r="J7654" s="62">
        <v>0.84655165470830018</v>
      </c>
      <c r="K7654" s="62"/>
      <c r="L7654" s="65">
        <f t="shared" si="1072"/>
        <v>8.8902480550721599E-2</v>
      </c>
      <c r="M7654" s="65">
        <f t="shared" si="1073"/>
        <v>0.19352591660458082</v>
      </c>
      <c r="N7654" s="65">
        <f t="shared" si="1074"/>
        <v>0.11059114063511612</v>
      </c>
      <c r="O7654" s="65">
        <f t="shared" si="1075"/>
        <v>0.14342193798911973</v>
      </c>
      <c r="P7654" s="65">
        <f t="shared" si="1076"/>
        <v>5.9516507375470901E-2</v>
      </c>
      <c r="Q7654" s="65">
        <f t="shared" si="1077"/>
        <v>9.8357214988953667E-2</v>
      </c>
      <c r="R7654" s="65">
        <f t="shared" si="1078"/>
        <v>0.13297990120550912</v>
      </c>
      <c r="S7654" s="65">
        <f t="shared" si="1079"/>
        <v>0.17270490065052818</v>
      </c>
      <c r="T7654" s="66">
        <f>(L7654*'Football Field'!$F$4)+(M7654*'Football Field'!$F$5)+(N7654*'Football Field'!$F$6)+(O7654*'Football Field'!$F$7)+(P7654*'Football Field'!$F$8)+(Q7654*'Football Field'!$F$9)+(R7654*'Football Field'!$F$10)+(S7654*'Football Field'!$F$11)</f>
        <v>135520114.66112927</v>
      </c>
    </row>
    <row r="7655" spans="2:20" x14ac:dyDescent="0.3">
      <c r="B7655" s="62">
        <f t="shared" si="1080"/>
        <v>7628</v>
      </c>
      <c r="C7655" s="62">
        <v>0.37453056056180745</v>
      </c>
      <c r="D7655" s="62">
        <v>0.13530948941075649</v>
      </c>
      <c r="E7655" s="62">
        <v>0.43455224412157845</v>
      </c>
      <c r="F7655" s="62">
        <v>0.52809105076436147</v>
      </c>
      <c r="G7655" s="62">
        <v>0.65083250945601079</v>
      </c>
      <c r="H7655" s="62">
        <v>0.8883297188281748</v>
      </c>
      <c r="I7655" s="62">
        <v>0.51879913932543753</v>
      </c>
      <c r="J7655" s="62">
        <v>0.19565424203277748</v>
      </c>
      <c r="K7655" s="62"/>
      <c r="L7655" s="65">
        <f t="shared" ref="L7655:L7718" si="1081">C7655/SUM($C7655:$J7655)</f>
        <v>0.10051546272258736</v>
      </c>
      <c r="M7655" s="65">
        <f t="shared" ref="M7655:M7718" si="1082">D7655/SUM($C7655:$J7655)</f>
        <v>3.6313981744180657E-2</v>
      </c>
      <c r="N7655" s="65">
        <f t="shared" ref="N7655:N7718" si="1083">E7655/SUM($C7655:$J7655)</f>
        <v>0.11662391402586485</v>
      </c>
      <c r="O7655" s="65">
        <f t="shared" ref="O7655:O7718" si="1084">F7655/SUM($C7655:$J7655)</f>
        <v>0.14172759693525022</v>
      </c>
      <c r="P7655" s="65">
        <f t="shared" ref="P7655:P7718" si="1085">G7655/SUM($C7655:$J7655)</f>
        <v>0.17466860580013421</v>
      </c>
      <c r="Q7655" s="65">
        <f t="shared" ref="Q7655:Q7718" si="1086">H7655/SUM($C7655:$J7655)</f>
        <v>0.23840744158314034</v>
      </c>
      <c r="R7655" s="65">
        <f t="shared" ref="R7655:R7718" si="1087">I7655/SUM($C7655:$J7655)</f>
        <v>0.13923385977142641</v>
      </c>
      <c r="S7655" s="65">
        <f t="shared" ref="S7655:S7718" si="1088">J7655/SUM($C7655:$J7655)</f>
        <v>5.2509137417415835E-2</v>
      </c>
      <c r="T7655" s="66">
        <f>(L7655*'Football Field'!$F$4)+(M7655*'Football Field'!$F$5)+(N7655*'Football Field'!$F$6)+(O7655*'Football Field'!$F$7)+(P7655*'Football Field'!$F$8)+(Q7655*'Football Field'!$F$9)+(R7655*'Football Field'!$F$10)+(S7655*'Football Field'!$F$11)</f>
        <v>145488849.68443152</v>
      </c>
    </row>
    <row r="7656" spans="2:20" x14ac:dyDescent="0.3">
      <c r="B7656" s="62">
        <f t="shared" si="1080"/>
        <v>7629</v>
      </c>
      <c r="C7656" s="62">
        <v>2.6312342075484718E-2</v>
      </c>
      <c r="D7656" s="62">
        <v>0.16399113181823688</v>
      </c>
      <c r="E7656" s="62">
        <v>0.57828510897882079</v>
      </c>
      <c r="F7656" s="62">
        <v>0.72911445025782351</v>
      </c>
      <c r="G7656" s="62">
        <v>0.93924162772126574</v>
      </c>
      <c r="H7656" s="62">
        <v>0.5195962241649521</v>
      </c>
      <c r="I7656" s="62">
        <v>0.74093101759074298</v>
      </c>
      <c r="J7656" s="62">
        <v>0.7519155181113103</v>
      </c>
      <c r="K7656" s="62"/>
      <c r="L7656" s="65">
        <f t="shared" si="1081"/>
        <v>5.9136999293342976E-3</v>
      </c>
      <c r="M7656" s="65">
        <f t="shared" si="1082"/>
        <v>3.6857013406971437E-2</v>
      </c>
      <c r="N7656" s="65">
        <f t="shared" si="1083"/>
        <v>0.12996960127275672</v>
      </c>
      <c r="O7656" s="65">
        <f t="shared" si="1084"/>
        <v>0.16386850173187695</v>
      </c>
      <c r="P7656" s="65">
        <f t="shared" si="1085"/>
        <v>0.21109459323494137</v>
      </c>
      <c r="Q7656" s="65">
        <f t="shared" si="1086"/>
        <v>0.11677927207359932</v>
      </c>
      <c r="R7656" s="65">
        <f t="shared" si="1087"/>
        <v>0.16652427571053643</v>
      </c>
      <c r="S7656" s="65">
        <f t="shared" si="1088"/>
        <v>0.16899304263998335</v>
      </c>
      <c r="T7656" s="66">
        <f>(L7656*'Football Field'!$F$4)+(M7656*'Football Field'!$F$5)+(N7656*'Football Field'!$F$6)+(O7656*'Football Field'!$F$7)+(P7656*'Football Field'!$F$8)+(Q7656*'Football Field'!$F$9)+(R7656*'Football Field'!$F$10)+(S7656*'Football Field'!$F$11)</f>
        <v>154126754.1690847</v>
      </c>
    </row>
    <row r="7657" spans="2:20" x14ac:dyDescent="0.3">
      <c r="B7657" s="62">
        <f t="shared" si="1080"/>
        <v>7630</v>
      </c>
      <c r="C7657" s="62">
        <v>0.75098467187805296</v>
      </c>
      <c r="D7657" s="62">
        <v>0.31904342118157969</v>
      </c>
      <c r="E7657" s="62">
        <v>0.68140353574419832</v>
      </c>
      <c r="F7657" s="62">
        <v>0.41171821944093978</v>
      </c>
      <c r="G7657" s="62">
        <v>2.5771886625259643E-2</v>
      </c>
      <c r="H7657" s="62">
        <v>0.4298529742448165</v>
      </c>
      <c r="I7657" s="62">
        <v>0.99892530743390562</v>
      </c>
      <c r="J7657" s="62">
        <v>0.16345173660806323</v>
      </c>
      <c r="K7657" s="62"/>
      <c r="L7657" s="65">
        <f t="shared" si="1081"/>
        <v>0.19861267701066726</v>
      </c>
      <c r="M7657" s="65">
        <f t="shared" si="1082"/>
        <v>8.4377311996329168E-2</v>
      </c>
      <c r="N7657" s="65">
        <f t="shared" si="1083"/>
        <v>0.18021057609637242</v>
      </c>
      <c r="O7657" s="65">
        <f t="shared" si="1084"/>
        <v>0.10888698637847677</v>
      </c>
      <c r="P7657" s="65">
        <f t="shared" si="1085"/>
        <v>6.8158826483870043E-3</v>
      </c>
      <c r="Q7657" s="65">
        <f t="shared" si="1086"/>
        <v>0.11368307920620746</v>
      </c>
      <c r="R7657" s="65">
        <f t="shared" si="1087"/>
        <v>0.26418545793617532</v>
      </c>
      <c r="S7657" s="65">
        <f t="shared" si="1088"/>
        <v>4.3228028727384529E-2</v>
      </c>
      <c r="T7657" s="66">
        <f>(L7657*'Football Field'!$F$4)+(M7657*'Football Field'!$F$5)+(N7657*'Football Field'!$F$6)+(O7657*'Football Field'!$F$7)+(P7657*'Football Field'!$F$8)+(Q7657*'Football Field'!$F$9)+(R7657*'Football Field'!$F$10)+(S7657*'Football Field'!$F$11)</f>
        <v>149805732.55376759</v>
      </c>
    </row>
    <row r="7658" spans="2:20" x14ac:dyDescent="0.3">
      <c r="B7658" s="62">
        <f t="shared" si="1080"/>
        <v>7631</v>
      </c>
      <c r="C7658" s="62">
        <v>0.62664062463899273</v>
      </c>
      <c r="D7658" s="62">
        <v>0.72635974162735706</v>
      </c>
      <c r="E7658" s="62">
        <v>0.13198422295245682</v>
      </c>
      <c r="F7658" s="62">
        <v>0.69542036216074721</v>
      </c>
      <c r="G7658" s="62">
        <v>0.18645371285777856</v>
      </c>
      <c r="H7658" s="62">
        <v>1.5230391444592484E-2</v>
      </c>
      <c r="I7658" s="62">
        <v>0.22814754519903913</v>
      </c>
      <c r="J7658" s="62">
        <v>0.35291304609144003</v>
      </c>
      <c r="K7658" s="62"/>
      <c r="L7658" s="65">
        <f t="shared" si="1081"/>
        <v>0.21147788647099289</v>
      </c>
      <c r="M7658" s="65">
        <f t="shared" si="1082"/>
        <v>0.24513096811344462</v>
      </c>
      <c r="N7658" s="65">
        <f t="shared" si="1083"/>
        <v>4.4541868848004894E-2</v>
      </c>
      <c r="O7658" s="65">
        <f t="shared" si="1084"/>
        <v>0.23468958541168936</v>
      </c>
      <c r="P7658" s="65">
        <f t="shared" si="1085"/>
        <v>6.2924163498892974E-2</v>
      </c>
      <c r="Q7658" s="65">
        <f t="shared" si="1086"/>
        <v>5.1399332666691756E-3</v>
      </c>
      <c r="R7658" s="65">
        <f t="shared" si="1087"/>
        <v>7.6994945372451468E-2</v>
      </c>
      <c r="S7658" s="65">
        <f t="shared" si="1088"/>
        <v>0.11910064901785458</v>
      </c>
      <c r="T7658" s="66">
        <f>(L7658*'Football Field'!$F$4)+(M7658*'Football Field'!$F$5)+(N7658*'Football Field'!$F$6)+(O7658*'Football Field'!$F$7)+(P7658*'Football Field'!$F$8)+(Q7658*'Football Field'!$F$9)+(R7658*'Football Field'!$F$10)+(S7658*'Football Field'!$F$11)</f>
        <v>125780285.2031123</v>
      </c>
    </row>
    <row r="7659" spans="2:20" x14ac:dyDescent="0.3">
      <c r="B7659" s="62">
        <f t="shared" si="1080"/>
        <v>7632</v>
      </c>
      <c r="C7659" s="62">
        <v>0.41300013358609611</v>
      </c>
      <c r="D7659" s="62">
        <v>0.54594232526635655</v>
      </c>
      <c r="E7659" s="62">
        <v>1.4506194391519234E-2</v>
      </c>
      <c r="F7659" s="62">
        <v>0.91587728724949391</v>
      </c>
      <c r="G7659" s="62">
        <v>0.9863538837943695</v>
      </c>
      <c r="H7659" s="62">
        <v>0.23642402410847896</v>
      </c>
      <c r="I7659" s="62">
        <v>0.47919004107265539</v>
      </c>
      <c r="J7659" s="62">
        <v>0.95522903940045967</v>
      </c>
      <c r="K7659" s="62"/>
      <c r="L7659" s="65">
        <f t="shared" si="1081"/>
        <v>9.0838678270736356E-2</v>
      </c>
      <c r="M7659" s="65">
        <f t="shared" si="1082"/>
        <v>0.12007908764734074</v>
      </c>
      <c r="N7659" s="65">
        <f t="shared" si="1083"/>
        <v>3.1906128306112922E-3</v>
      </c>
      <c r="O7659" s="65">
        <f t="shared" si="1084"/>
        <v>0.20144565453170218</v>
      </c>
      <c r="P7659" s="65">
        <f t="shared" si="1085"/>
        <v>0.21694686230025087</v>
      </c>
      <c r="Q7659" s="65">
        <f t="shared" si="1086"/>
        <v>5.2001062747806227E-2</v>
      </c>
      <c r="R7659" s="65">
        <f t="shared" si="1087"/>
        <v>0.10539703605801767</v>
      </c>
      <c r="S7659" s="65">
        <f t="shared" si="1088"/>
        <v>0.21010100561353456</v>
      </c>
      <c r="T7659" s="66">
        <f>(L7659*'Football Field'!$F$4)+(M7659*'Football Field'!$F$5)+(N7659*'Football Field'!$F$6)+(O7659*'Football Field'!$F$7)+(P7659*'Football Field'!$F$8)+(Q7659*'Football Field'!$F$9)+(R7659*'Football Field'!$F$10)+(S7659*'Football Field'!$F$11)</f>
        <v>142716042.15319026</v>
      </c>
    </row>
    <row r="7660" spans="2:20" x14ac:dyDescent="0.3">
      <c r="B7660" s="62">
        <f t="shared" si="1080"/>
        <v>7633</v>
      </c>
      <c r="C7660" s="62">
        <v>0.85299003563948494</v>
      </c>
      <c r="D7660" s="62">
        <v>0.47766329270611985</v>
      </c>
      <c r="E7660" s="62">
        <v>0.26948196309719552</v>
      </c>
      <c r="F7660" s="62">
        <v>3.9295289672185874E-2</v>
      </c>
      <c r="G7660" s="62">
        <v>0.92204224994948103</v>
      </c>
      <c r="H7660" s="62">
        <v>0.62282425776781836</v>
      </c>
      <c r="I7660" s="62">
        <v>8.1684639578654572E-2</v>
      </c>
      <c r="J7660" s="62">
        <v>0.95506659780235714</v>
      </c>
      <c r="K7660" s="62"/>
      <c r="L7660" s="65">
        <f t="shared" si="1081"/>
        <v>0.20208013974687242</v>
      </c>
      <c r="M7660" s="65">
        <f t="shared" si="1082"/>
        <v>0.11316224212354177</v>
      </c>
      <c r="N7660" s="65">
        <f t="shared" si="1083"/>
        <v>6.3842425452387039E-2</v>
      </c>
      <c r="O7660" s="65">
        <f t="shared" si="1084"/>
        <v>9.3093673977046563E-3</v>
      </c>
      <c r="P7660" s="65">
        <f t="shared" si="1085"/>
        <v>0.2184391598228029</v>
      </c>
      <c r="Q7660" s="65">
        <f t="shared" si="1086"/>
        <v>0.14755203201536291</v>
      </c>
      <c r="R7660" s="65">
        <f t="shared" si="1087"/>
        <v>1.9351742331728733E-2</v>
      </c>
      <c r="S7660" s="65">
        <f t="shared" si="1088"/>
        <v>0.22626289110959966</v>
      </c>
      <c r="T7660" s="66">
        <f>(L7660*'Football Field'!$F$4)+(M7660*'Football Field'!$F$5)+(N7660*'Football Field'!$F$6)+(O7660*'Football Field'!$F$7)+(P7660*'Football Field'!$F$8)+(Q7660*'Football Field'!$F$9)+(R7660*'Football Field'!$F$10)+(S7660*'Football Field'!$F$11)</f>
        <v>130728329.72681406</v>
      </c>
    </row>
    <row r="7661" spans="2:20" x14ac:dyDescent="0.3">
      <c r="B7661" s="62">
        <f t="shared" si="1080"/>
        <v>7634</v>
      </c>
      <c r="C7661" s="62">
        <v>0.63900610845091421</v>
      </c>
      <c r="D7661" s="62">
        <v>0.67741421475444097</v>
      </c>
      <c r="E7661" s="62">
        <v>0.918236281381273</v>
      </c>
      <c r="F7661" s="62">
        <v>0.56919071230775309</v>
      </c>
      <c r="G7661" s="62">
        <v>0.97951115932586408</v>
      </c>
      <c r="H7661" s="62">
        <v>0.27969815936851949</v>
      </c>
      <c r="I7661" s="62">
        <v>0.81190452060461693</v>
      </c>
      <c r="J7661" s="62">
        <v>0.13035479092254532</v>
      </c>
      <c r="K7661" s="62"/>
      <c r="L7661" s="65">
        <f t="shared" si="1081"/>
        <v>0.12766548909247391</v>
      </c>
      <c r="M7661" s="65">
        <f t="shared" si="1082"/>
        <v>0.13533895200856766</v>
      </c>
      <c r="N7661" s="65">
        <f t="shared" si="1083"/>
        <v>0.18345221182498225</v>
      </c>
      <c r="O7661" s="65">
        <f t="shared" si="1084"/>
        <v>0.11371723949528537</v>
      </c>
      <c r="P7661" s="65">
        <f t="shared" si="1085"/>
        <v>0.19569417189143876</v>
      </c>
      <c r="Q7661" s="65">
        <f t="shared" si="1086"/>
        <v>5.5880220614181617E-2</v>
      </c>
      <c r="R7661" s="65">
        <f t="shared" si="1087"/>
        <v>0.16220844581697938</v>
      </c>
      <c r="S7661" s="65">
        <f t="shared" si="1088"/>
        <v>2.6043269256090813E-2</v>
      </c>
      <c r="T7661" s="66">
        <f>(L7661*'Football Field'!$F$4)+(M7661*'Football Field'!$F$5)+(N7661*'Football Field'!$F$6)+(O7661*'Football Field'!$F$7)+(P7661*'Football Field'!$F$8)+(Q7661*'Football Field'!$F$9)+(R7661*'Football Field'!$F$10)+(S7661*'Football Field'!$F$11)</f>
        <v>151301630.02156448</v>
      </c>
    </row>
    <row r="7662" spans="2:20" x14ac:dyDescent="0.3">
      <c r="B7662" s="62">
        <f t="shared" si="1080"/>
        <v>7635</v>
      </c>
      <c r="C7662" s="62">
        <v>0.26422645877915796</v>
      </c>
      <c r="D7662" s="62">
        <v>0.36951257272613069</v>
      </c>
      <c r="E7662" s="62">
        <v>0.14402397352489249</v>
      </c>
      <c r="F7662" s="62">
        <v>0.39210681349167142</v>
      </c>
      <c r="G7662" s="62">
        <v>0.37078250859092698</v>
      </c>
      <c r="H7662" s="62">
        <v>0.29883233044594304</v>
      </c>
      <c r="I7662" s="62">
        <v>0.75470865204963167</v>
      </c>
      <c r="J7662" s="62">
        <v>0.75129618122649167</v>
      </c>
      <c r="K7662" s="62"/>
      <c r="L7662" s="65">
        <f t="shared" si="1081"/>
        <v>7.8979909966245904E-2</v>
      </c>
      <c r="M7662" s="65">
        <f t="shared" si="1082"/>
        <v>0.11045097398704462</v>
      </c>
      <c r="N7662" s="65">
        <f t="shared" si="1083"/>
        <v>4.3050194573754953E-2</v>
      </c>
      <c r="O7662" s="65">
        <f t="shared" si="1084"/>
        <v>0.11720461671330004</v>
      </c>
      <c r="P7662" s="65">
        <f t="shared" si="1085"/>
        <v>0.11083057041628923</v>
      </c>
      <c r="Q7662" s="65">
        <f t="shared" si="1086"/>
        <v>8.9323948338385403E-2</v>
      </c>
      <c r="R7662" s="65">
        <f t="shared" si="1087"/>
        <v>0.22558990369486975</v>
      </c>
      <c r="S7662" s="65">
        <f t="shared" si="1088"/>
        <v>0.22456988231011016</v>
      </c>
      <c r="T7662" s="66">
        <f>(L7662*'Football Field'!$F$4)+(M7662*'Football Field'!$F$5)+(N7662*'Football Field'!$F$6)+(O7662*'Football Field'!$F$7)+(P7662*'Football Field'!$F$8)+(Q7662*'Football Field'!$F$9)+(R7662*'Football Field'!$F$10)+(S7662*'Football Field'!$F$11)</f>
        <v>151342874.6619944</v>
      </c>
    </row>
    <row r="7663" spans="2:20" x14ac:dyDescent="0.3">
      <c r="B7663" s="62">
        <f t="shared" si="1080"/>
        <v>7636</v>
      </c>
      <c r="C7663" s="62">
        <v>0.77688068923112708</v>
      </c>
      <c r="D7663" s="62">
        <v>0.31239708243552489</v>
      </c>
      <c r="E7663" s="62">
        <v>0.39230393271214659</v>
      </c>
      <c r="F7663" s="62">
        <v>0.16017506589406139</v>
      </c>
      <c r="G7663" s="62">
        <v>0.37148734183533461</v>
      </c>
      <c r="H7663" s="62">
        <v>0.42008983027003433</v>
      </c>
      <c r="I7663" s="62">
        <v>4.4009204146420067E-2</v>
      </c>
      <c r="J7663" s="62">
        <v>0.98345346692700619</v>
      </c>
      <c r="K7663" s="62"/>
      <c r="L7663" s="65">
        <f t="shared" si="1081"/>
        <v>0.22448030786076686</v>
      </c>
      <c r="M7663" s="65">
        <f t="shared" si="1082"/>
        <v>9.0267391392282056E-2</v>
      </c>
      <c r="N7663" s="65">
        <f t="shared" si="1083"/>
        <v>0.11335654085747582</v>
      </c>
      <c r="O7663" s="65">
        <f t="shared" si="1084"/>
        <v>4.6282715739920176E-2</v>
      </c>
      <c r="P7663" s="65">
        <f t="shared" si="1085"/>
        <v>0.10734156997016604</v>
      </c>
      <c r="Q7663" s="65">
        <f t="shared" si="1086"/>
        <v>0.12138529858622753</v>
      </c>
      <c r="R7663" s="65">
        <f t="shared" si="1087"/>
        <v>1.2716495380098948E-2</v>
      </c>
      <c r="S7663" s="65">
        <f t="shared" si="1088"/>
        <v>0.28416968021306233</v>
      </c>
      <c r="T7663" s="66">
        <f>(L7663*'Football Field'!$F$4)+(M7663*'Football Field'!$F$5)+(N7663*'Football Field'!$F$6)+(O7663*'Football Field'!$F$7)+(P7663*'Football Field'!$F$8)+(Q7663*'Football Field'!$F$9)+(R7663*'Football Field'!$F$10)+(S7663*'Football Field'!$F$11)</f>
        <v>122671663.41515023</v>
      </c>
    </row>
    <row r="7664" spans="2:20" x14ac:dyDescent="0.3">
      <c r="B7664" s="62">
        <f t="shared" si="1080"/>
        <v>7637</v>
      </c>
      <c r="C7664" s="62">
        <v>0.50583295071631962</v>
      </c>
      <c r="D7664" s="62">
        <v>0.60618157126355976</v>
      </c>
      <c r="E7664" s="62">
        <v>0.36534778637255194</v>
      </c>
      <c r="F7664" s="62">
        <v>0.11051701063893837</v>
      </c>
      <c r="G7664" s="62">
        <v>0.88307468589784899</v>
      </c>
      <c r="H7664" s="62">
        <v>0.93448077903178073</v>
      </c>
      <c r="I7664" s="62">
        <v>0.23587635481288138</v>
      </c>
      <c r="J7664" s="62">
        <v>5.5115271807344324E-2</v>
      </c>
      <c r="K7664" s="62"/>
      <c r="L7664" s="65">
        <f t="shared" si="1081"/>
        <v>0.13684377680935797</v>
      </c>
      <c r="M7664" s="65">
        <f t="shared" si="1082"/>
        <v>0.16399124558110803</v>
      </c>
      <c r="N7664" s="65">
        <f t="shared" si="1083"/>
        <v>9.8838106266819548E-2</v>
      </c>
      <c r="O7664" s="65">
        <f t="shared" si="1084"/>
        <v>2.9898339196953373E-2</v>
      </c>
      <c r="P7664" s="65">
        <f t="shared" si="1085"/>
        <v>0.23889957159151196</v>
      </c>
      <c r="Q7664" s="65">
        <f t="shared" si="1086"/>
        <v>0.25280654211507902</v>
      </c>
      <c r="R7664" s="65">
        <f t="shared" si="1087"/>
        <v>6.3811998026046118E-2</v>
      </c>
      <c r="S7664" s="65">
        <f t="shared" si="1088"/>
        <v>1.4910420413123937E-2</v>
      </c>
      <c r="T7664" s="66">
        <f>(L7664*'Football Field'!$F$4)+(M7664*'Football Field'!$F$5)+(N7664*'Football Field'!$F$6)+(O7664*'Football Field'!$F$7)+(P7664*'Football Field'!$F$8)+(Q7664*'Football Field'!$F$9)+(R7664*'Football Field'!$F$10)+(S7664*'Football Field'!$F$11)</f>
        <v>138151957.16891745</v>
      </c>
    </row>
    <row r="7665" spans="2:20" x14ac:dyDescent="0.3">
      <c r="B7665" s="62">
        <f t="shared" si="1080"/>
        <v>7638</v>
      </c>
      <c r="C7665" s="62">
        <v>0.85860130376866473</v>
      </c>
      <c r="D7665" s="62">
        <v>0.68713196653785402</v>
      </c>
      <c r="E7665" s="62">
        <v>0.66079166702006586</v>
      </c>
      <c r="F7665" s="62">
        <v>0.47779668866172242</v>
      </c>
      <c r="G7665" s="62">
        <v>0.56749556215957386</v>
      </c>
      <c r="H7665" s="62">
        <v>0.63735017480332656</v>
      </c>
      <c r="I7665" s="62">
        <v>0.72832027195146198</v>
      </c>
      <c r="J7665" s="62">
        <v>0.61629737082818969</v>
      </c>
      <c r="K7665" s="62"/>
      <c r="L7665" s="65">
        <f t="shared" si="1081"/>
        <v>0.16404978477880128</v>
      </c>
      <c r="M7665" s="65">
        <f t="shared" si="1082"/>
        <v>0.13128777085521515</v>
      </c>
      <c r="N7665" s="65">
        <f t="shared" si="1083"/>
        <v>0.12625502696356766</v>
      </c>
      <c r="O7665" s="65">
        <f t="shared" si="1084"/>
        <v>9.1290851293766823E-2</v>
      </c>
      <c r="P7665" s="65">
        <f t="shared" si="1085"/>
        <v>0.1084292842633354</v>
      </c>
      <c r="Q7665" s="65">
        <f t="shared" si="1086"/>
        <v>0.12177614749276949</v>
      </c>
      <c r="R7665" s="65">
        <f t="shared" si="1087"/>
        <v>0.13915746847720534</v>
      </c>
      <c r="S7665" s="65">
        <f t="shared" si="1088"/>
        <v>0.11775366587533878</v>
      </c>
      <c r="T7665" s="66">
        <f>(L7665*'Football Field'!$F$4)+(M7665*'Football Field'!$F$5)+(N7665*'Football Field'!$F$6)+(O7665*'Football Field'!$F$7)+(P7665*'Football Field'!$F$8)+(Q7665*'Football Field'!$F$9)+(R7665*'Football Field'!$F$10)+(S7665*'Football Field'!$F$11)</f>
        <v>139838907.66462713</v>
      </c>
    </row>
    <row r="7666" spans="2:20" x14ac:dyDescent="0.3">
      <c r="B7666" s="62">
        <f t="shared" si="1080"/>
        <v>7639</v>
      </c>
      <c r="C7666" s="62">
        <v>0.66390104817397899</v>
      </c>
      <c r="D7666" s="62">
        <v>0.57747518051882318</v>
      </c>
      <c r="E7666" s="62">
        <v>0.44773191556000591</v>
      </c>
      <c r="F7666" s="62">
        <v>0.93166136554564882</v>
      </c>
      <c r="G7666" s="62">
        <v>0.68488401077983996</v>
      </c>
      <c r="H7666" s="62">
        <v>0.33694279861268717</v>
      </c>
      <c r="I7666" s="62">
        <v>0.3141584015076776</v>
      </c>
      <c r="J7666" s="62">
        <v>0.13595775355784379</v>
      </c>
      <c r="K7666" s="62"/>
      <c r="L7666" s="65">
        <f t="shared" si="1081"/>
        <v>0.16221541394612266</v>
      </c>
      <c r="M7666" s="65">
        <f t="shared" si="1082"/>
        <v>0.14109839969242624</v>
      </c>
      <c r="N7666" s="65">
        <f t="shared" si="1083"/>
        <v>0.10939735404729163</v>
      </c>
      <c r="O7666" s="65">
        <f t="shared" si="1084"/>
        <v>0.22763909544241737</v>
      </c>
      <c r="P7666" s="65">
        <f t="shared" si="1085"/>
        <v>0.1673423225031849</v>
      </c>
      <c r="Q7666" s="65">
        <f t="shared" si="1086"/>
        <v>8.2327503026925236E-2</v>
      </c>
      <c r="R7666" s="65">
        <f t="shared" si="1087"/>
        <v>7.6760437847456786E-2</v>
      </c>
      <c r="S7666" s="65">
        <f t="shared" si="1088"/>
        <v>3.3219473494175103E-2</v>
      </c>
      <c r="T7666" s="66">
        <f>(L7666*'Football Field'!$F$4)+(M7666*'Football Field'!$F$5)+(N7666*'Football Field'!$F$6)+(O7666*'Football Field'!$F$7)+(P7666*'Football Field'!$F$8)+(Q7666*'Football Field'!$F$9)+(R7666*'Football Field'!$F$10)+(S7666*'Football Field'!$F$11)</f>
        <v>135859013.64637581</v>
      </c>
    </row>
    <row r="7667" spans="2:20" x14ac:dyDescent="0.3">
      <c r="B7667" s="62">
        <f t="shared" si="1080"/>
        <v>7640</v>
      </c>
      <c r="C7667" s="62">
        <v>0.32433292992563201</v>
      </c>
      <c r="D7667" s="62">
        <v>0.46395014186644157</v>
      </c>
      <c r="E7667" s="62">
        <v>8.323828568441205E-2</v>
      </c>
      <c r="F7667" s="62">
        <v>0.67430837393200427</v>
      </c>
      <c r="G7667" s="62">
        <v>0.22298126301317256</v>
      </c>
      <c r="H7667" s="62">
        <v>0.466768467223032</v>
      </c>
      <c r="I7667" s="62">
        <v>0.24387258334916317</v>
      </c>
      <c r="J7667" s="62">
        <v>0.42504571723479156</v>
      </c>
      <c r="K7667" s="62"/>
      <c r="L7667" s="65">
        <f t="shared" si="1081"/>
        <v>0.11166575307559136</v>
      </c>
      <c r="M7667" s="65">
        <f t="shared" si="1082"/>
        <v>0.15973506604131385</v>
      </c>
      <c r="N7667" s="65">
        <f t="shared" si="1083"/>
        <v>2.8658409301215129E-2</v>
      </c>
      <c r="O7667" s="65">
        <f t="shared" si="1084"/>
        <v>0.23216005971875872</v>
      </c>
      <c r="P7667" s="65">
        <f t="shared" si="1085"/>
        <v>7.6771022485511195E-2</v>
      </c>
      <c r="Q7667" s="65">
        <f t="shared" si="1086"/>
        <v>0.16070539743328155</v>
      </c>
      <c r="R7667" s="65">
        <f t="shared" si="1087"/>
        <v>8.3963770439278079E-2</v>
      </c>
      <c r="S7667" s="65">
        <f t="shared" si="1088"/>
        <v>0.14634052150505011</v>
      </c>
      <c r="T7667" s="66">
        <f>(L7667*'Football Field'!$F$4)+(M7667*'Football Field'!$F$5)+(N7667*'Football Field'!$F$6)+(O7667*'Football Field'!$F$7)+(P7667*'Football Field'!$F$8)+(Q7667*'Football Field'!$F$9)+(R7667*'Football Field'!$F$10)+(S7667*'Football Field'!$F$11)</f>
        <v>128411158.00784814</v>
      </c>
    </row>
    <row r="7668" spans="2:20" x14ac:dyDescent="0.3">
      <c r="B7668" s="62">
        <f t="shared" si="1080"/>
        <v>7641</v>
      </c>
      <c r="C7668" s="62">
        <v>0.40166506527507662</v>
      </c>
      <c r="D7668" s="62">
        <v>3.8535360434511445E-2</v>
      </c>
      <c r="E7668" s="62">
        <v>0.82104113587558625</v>
      </c>
      <c r="F7668" s="62">
        <v>0.55956888071275612</v>
      </c>
      <c r="G7668" s="62">
        <v>0.2030289697804184</v>
      </c>
      <c r="H7668" s="62">
        <v>0.28778393428896887</v>
      </c>
      <c r="I7668" s="62">
        <v>0.26515699249797231</v>
      </c>
      <c r="J7668" s="62">
        <v>0.69944077742858857</v>
      </c>
      <c r="K7668" s="62"/>
      <c r="L7668" s="65">
        <f t="shared" si="1081"/>
        <v>0.1226001087891917</v>
      </c>
      <c r="M7668" s="65">
        <f t="shared" si="1082"/>
        <v>1.1762136640552315E-2</v>
      </c>
      <c r="N7668" s="65">
        <f t="shared" si="1083"/>
        <v>0.25060614248294782</v>
      </c>
      <c r="O7668" s="65">
        <f t="shared" si="1084"/>
        <v>0.17079704356028039</v>
      </c>
      <c r="P7668" s="65">
        <f t="shared" si="1085"/>
        <v>6.1970472252522585E-2</v>
      </c>
      <c r="Q7668" s="65">
        <f t="shared" si="1086"/>
        <v>8.7840204941513622E-2</v>
      </c>
      <c r="R7668" s="65">
        <f t="shared" si="1087"/>
        <v>8.0933790207030565E-2</v>
      </c>
      <c r="S7668" s="65">
        <f t="shared" si="1088"/>
        <v>0.21349010112596084</v>
      </c>
      <c r="T7668" s="66">
        <f>(L7668*'Football Field'!$F$4)+(M7668*'Football Field'!$F$5)+(N7668*'Football Field'!$F$6)+(O7668*'Football Field'!$F$7)+(P7668*'Football Field'!$F$8)+(Q7668*'Football Field'!$F$9)+(R7668*'Football Field'!$F$10)+(S7668*'Football Field'!$F$11)</f>
        <v>133090882.89992961</v>
      </c>
    </row>
    <row r="7669" spans="2:20" x14ac:dyDescent="0.3">
      <c r="B7669" s="62">
        <f t="shared" si="1080"/>
        <v>7642</v>
      </c>
      <c r="C7669" s="62">
        <v>0.79424116078153328</v>
      </c>
      <c r="D7669" s="62">
        <v>6.4485028231935027E-2</v>
      </c>
      <c r="E7669" s="62">
        <v>3.4755307064680552E-2</v>
      </c>
      <c r="F7669" s="62">
        <v>0.4512637031933896</v>
      </c>
      <c r="G7669" s="62">
        <v>0.41568437150052151</v>
      </c>
      <c r="H7669" s="62">
        <v>0.48956229208982061</v>
      </c>
      <c r="I7669" s="62">
        <v>0.75398655664193892</v>
      </c>
      <c r="J7669" s="62">
        <v>0.60353739883172686</v>
      </c>
      <c r="K7669" s="62"/>
      <c r="L7669" s="65">
        <f t="shared" si="1081"/>
        <v>0.22016290455185977</v>
      </c>
      <c r="M7669" s="65">
        <f t="shared" si="1082"/>
        <v>1.7875189321189849E-2</v>
      </c>
      <c r="N7669" s="65">
        <f t="shared" si="1083"/>
        <v>9.6341385082868818E-3</v>
      </c>
      <c r="O7669" s="65">
        <f t="shared" si="1084"/>
        <v>0.12508987511566777</v>
      </c>
      <c r="P7669" s="65">
        <f t="shared" si="1085"/>
        <v>0.11522731775360918</v>
      </c>
      <c r="Q7669" s="65">
        <f t="shared" si="1086"/>
        <v>0.13570620802314243</v>
      </c>
      <c r="R7669" s="65">
        <f t="shared" si="1087"/>
        <v>0.20900436605426084</v>
      </c>
      <c r="S7669" s="65">
        <f t="shared" si="1088"/>
        <v>0.16730000067198317</v>
      </c>
      <c r="T7669" s="66">
        <f>(L7669*'Football Field'!$F$4)+(M7669*'Football Field'!$F$5)+(N7669*'Football Field'!$F$6)+(O7669*'Football Field'!$F$7)+(P7669*'Football Field'!$F$8)+(Q7669*'Football Field'!$F$9)+(R7669*'Football Field'!$F$10)+(S7669*'Football Field'!$F$11)</f>
        <v>147755618.51954737</v>
      </c>
    </row>
    <row r="7670" spans="2:20" x14ac:dyDescent="0.3">
      <c r="B7670" s="62">
        <f t="shared" si="1080"/>
        <v>7643</v>
      </c>
      <c r="C7670" s="62">
        <v>0.26208855412526511</v>
      </c>
      <c r="D7670" s="62">
        <v>0.14241650310539578</v>
      </c>
      <c r="E7670" s="62">
        <v>0.21099206030450079</v>
      </c>
      <c r="F7670" s="62">
        <v>0.31869235670907026</v>
      </c>
      <c r="G7670" s="62">
        <v>0.58622909798747813</v>
      </c>
      <c r="H7670" s="62">
        <v>0.49081928524212437</v>
      </c>
      <c r="I7670" s="62">
        <v>4.4839632659009254E-2</v>
      </c>
      <c r="J7670" s="62">
        <v>0.97615941845091192</v>
      </c>
      <c r="K7670" s="62"/>
      <c r="L7670" s="65">
        <f t="shared" si="1081"/>
        <v>8.6434062385869717E-2</v>
      </c>
      <c r="M7670" s="65">
        <f t="shared" si="1082"/>
        <v>4.6967472331148813E-2</v>
      </c>
      <c r="N7670" s="65">
        <f t="shared" si="1083"/>
        <v>6.9582973450134297E-2</v>
      </c>
      <c r="O7670" s="65">
        <f t="shared" si="1084"/>
        <v>0.10510140411750331</v>
      </c>
      <c r="P7670" s="65">
        <f t="shared" si="1085"/>
        <v>0.19333222161103625</v>
      </c>
      <c r="Q7670" s="65">
        <f t="shared" si="1086"/>
        <v>0.1618670638341935</v>
      </c>
      <c r="R7670" s="65">
        <f t="shared" si="1087"/>
        <v>1.4787641602829828E-2</v>
      </c>
      <c r="S7670" s="65">
        <f t="shared" si="1088"/>
        <v>0.32192716066728416</v>
      </c>
      <c r="T7670" s="66">
        <f>(L7670*'Football Field'!$F$4)+(M7670*'Football Field'!$F$5)+(N7670*'Football Field'!$F$6)+(O7670*'Football Field'!$F$7)+(P7670*'Football Field'!$F$8)+(Q7670*'Football Field'!$F$9)+(R7670*'Football Field'!$F$10)+(S7670*'Football Field'!$F$11)</f>
        <v>130375777.08885169</v>
      </c>
    </row>
    <row r="7671" spans="2:20" x14ac:dyDescent="0.3">
      <c r="B7671" s="62">
        <f t="shared" si="1080"/>
        <v>7644</v>
      </c>
      <c r="C7671" s="62">
        <v>8.9200637445754238E-2</v>
      </c>
      <c r="D7671" s="62">
        <v>0.75743579313422671</v>
      </c>
      <c r="E7671" s="62">
        <v>3.7925275005401549E-4</v>
      </c>
      <c r="F7671" s="62">
        <v>3.3586007575580057E-2</v>
      </c>
      <c r="G7671" s="62">
        <v>2.4088901345132419E-2</v>
      </c>
      <c r="H7671" s="62">
        <v>0.56270254310926782</v>
      </c>
      <c r="I7671" s="62">
        <v>0.21822442359404781</v>
      </c>
      <c r="J7671" s="62">
        <v>0.95528995307540709</v>
      </c>
      <c r="K7671" s="62"/>
      <c r="L7671" s="65">
        <f t="shared" si="1081"/>
        <v>3.3776509415585639E-2</v>
      </c>
      <c r="M7671" s="65">
        <f t="shared" si="1082"/>
        <v>0.2868089055311735</v>
      </c>
      <c r="N7671" s="65">
        <f t="shared" si="1083"/>
        <v>1.4360697916398043E-4</v>
      </c>
      <c r="O7671" s="65">
        <f t="shared" si="1084"/>
        <v>1.2717600833271919E-2</v>
      </c>
      <c r="P7671" s="65">
        <f t="shared" si="1085"/>
        <v>9.1214483034359334E-3</v>
      </c>
      <c r="Q7671" s="65">
        <f t="shared" si="1086"/>
        <v>0.21307165833946426</v>
      </c>
      <c r="R7671" s="65">
        <f t="shared" si="1087"/>
        <v>8.2632361262188966E-2</v>
      </c>
      <c r="S7671" s="65">
        <f t="shared" si="1088"/>
        <v>0.36172790933571591</v>
      </c>
      <c r="T7671" s="66">
        <f>(L7671*'Football Field'!$F$4)+(M7671*'Football Field'!$F$5)+(N7671*'Football Field'!$F$6)+(O7671*'Football Field'!$F$7)+(P7671*'Football Field'!$F$8)+(Q7671*'Football Field'!$F$9)+(R7671*'Football Field'!$F$10)+(S7671*'Football Field'!$F$11)</f>
        <v>122010537.30859916</v>
      </c>
    </row>
    <row r="7672" spans="2:20" x14ac:dyDescent="0.3">
      <c r="B7672" s="62">
        <f t="shared" si="1080"/>
        <v>7645</v>
      </c>
      <c r="C7672" s="62">
        <v>0.50718783011364921</v>
      </c>
      <c r="D7672" s="62">
        <v>0.98781492410673177</v>
      </c>
      <c r="E7672" s="62">
        <v>0.42147335423837551</v>
      </c>
      <c r="F7672" s="62">
        <v>0.79400509811943099</v>
      </c>
      <c r="G7672" s="62">
        <v>0.34696732541604702</v>
      </c>
      <c r="H7672" s="62">
        <v>0.58943468318257586</v>
      </c>
      <c r="I7672" s="62">
        <v>0.33475454141745453</v>
      </c>
      <c r="J7672" s="62">
        <v>0.41264012176397546</v>
      </c>
      <c r="K7672" s="62"/>
      <c r="L7672" s="65">
        <f t="shared" si="1081"/>
        <v>0.11542006312608097</v>
      </c>
      <c r="M7672" s="65">
        <f t="shared" si="1082"/>
        <v>0.22479573469208833</v>
      </c>
      <c r="N7672" s="65">
        <f t="shared" si="1083"/>
        <v>9.5914133312808042E-2</v>
      </c>
      <c r="O7672" s="65">
        <f t="shared" si="1084"/>
        <v>0.18069068914141628</v>
      </c>
      <c r="P7672" s="65">
        <f t="shared" si="1085"/>
        <v>7.8958894958567935E-2</v>
      </c>
      <c r="Q7672" s="65">
        <f t="shared" si="1086"/>
        <v>0.1341368706074629</v>
      </c>
      <c r="R7672" s="65">
        <f t="shared" si="1087"/>
        <v>7.6179647870271511E-2</v>
      </c>
      <c r="S7672" s="65">
        <f t="shared" si="1088"/>
        <v>9.3903966291304097E-2</v>
      </c>
      <c r="T7672" s="66">
        <f>(L7672*'Football Field'!$F$4)+(M7672*'Football Field'!$F$5)+(N7672*'Football Field'!$F$6)+(O7672*'Football Field'!$F$7)+(P7672*'Football Field'!$F$8)+(Q7672*'Football Field'!$F$9)+(R7672*'Football Field'!$F$10)+(S7672*'Football Field'!$F$11)</f>
        <v>128272597.21544129</v>
      </c>
    </row>
    <row r="7673" spans="2:20" x14ac:dyDescent="0.3">
      <c r="B7673" s="62">
        <f t="shared" si="1080"/>
        <v>7646</v>
      </c>
      <c r="C7673" s="62">
        <v>0.55780990336803471</v>
      </c>
      <c r="D7673" s="62">
        <v>0.54083655792985297</v>
      </c>
      <c r="E7673" s="62">
        <v>0.90430753384189</v>
      </c>
      <c r="F7673" s="62">
        <v>0.44341717874390985</v>
      </c>
      <c r="G7673" s="62">
        <v>0.57652555920194526</v>
      </c>
      <c r="H7673" s="62">
        <v>0.92895904794303563</v>
      </c>
      <c r="I7673" s="62">
        <v>0.88049097303020962</v>
      </c>
      <c r="J7673" s="62">
        <v>0.8245998776204494</v>
      </c>
      <c r="K7673" s="62"/>
      <c r="L7673" s="65">
        <f t="shared" si="1081"/>
        <v>9.860618098184934E-2</v>
      </c>
      <c r="M7673" s="65">
        <f t="shared" si="1082"/>
        <v>9.5605738067445697E-2</v>
      </c>
      <c r="N7673" s="65">
        <f t="shared" si="1083"/>
        <v>0.15985788672244133</v>
      </c>
      <c r="O7673" s="65">
        <f t="shared" si="1084"/>
        <v>7.8384543396739906E-2</v>
      </c>
      <c r="P7673" s="65">
        <f t="shared" si="1085"/>
        <v>0.10191461874032162</v>
      </c>
      <c r="Q7673" s="65">
        <f t="shared" si="1086"/>
        <v>0.16421562875293802</v>
      </c>
      <c r="R7673" s="65">
        <f t="shared" si="1087"/>
        <v>0.15564774256475991</v>
      </c>
      <c r="S7673" s="65">
        <f t="shared" si="1088"/>
        <v>0.1457676607735042</v>
      </c>
      <c r="T7673" s="66">
        <f>(L7673*'Football Field'!$F$4)+(M7673*'Football Field'!$F$5)+(N7673*'Football Field'!$F$6)+(O7673*'Football Field'!$F$7)+(P7673*'Football Field'!$F$8)+(Q7673*'Football Field'!$F$9)+(R7673*'Football Field'!$F$10)+(S7673*'Football Field'!$F$11)</f>
        <v>143026555.17716506</v>
      </c>
    </row>
    <row r="7674" spans="2:20" x14ac:dyDescent="0.3">
      <c r="B7674" s="62">
        <f t="shared" si="1080"/>
        <v>7647</v>
      </c>
      <c r="C7674" s="62">
        <v>0.77410220822996456</v>
      </c>
      <c r="D7674" s="62">
        <v>0.9869043689825806</v>
      </c>
      <c r="E7674" s="62">
        <v>0.85978715399745498</v>
      </c>
      <c r="F7674" s="62">
        <v>0.6537618119520282</v>
      </c>
      <c r="G7674" s="62">
        <v>6.5560935857836733E-2</v>
      </c>
      <c r="H7674" s="62">
        <v>0.39314799068090367</v>
      </c>
      <c r="I7674" s="62">
        <v>0.75575942973426768</v>
      </c>
      <c r="J7674" s="62">
        <v>0.80428491175318639</v>
      </c>
      <c r="K7674" s="62"/>
      <c r="L7674" s="65">
        <f t="shared" si="1081"/>
        <v>0.14624164881402354</v>
      </c>
      <c r="M7674" s="65">
        <f t="shared" si="1082"/>
        <v>0.18644375459383861</v>
      </c>
      <c r="N7674" s="65">
        <f t="shared" si="1083"/>
        <v>0.16242905612840167</v>
      </c>
      <c r="O7674" s="65">
        <f t="shared" si="1084"/>
        <v>0.12350721170285814</v>
      </c>
      <c r="P7674" s="65">
        <f t="shared" si="1085"/>
        <v>1.2385624605778451E-2</v>
      </c>
      <c r="Q7674" s="65">
        <f t="shared" si="1086"/>
        <v>7.427263450980319E-2</v>
      </c>
      <c r="R7674" s="65">
        <f t="shared" si="1087"/>
        <v>0.14277637233951923</v>
      </c>
      <c r="S7674" s="65">
        <f t="shared" si="1088"/>
        <v>0.15194369730577714</v>
      </c>
      <c r="T7674" s="66">
        <f>(L7674*'Football Field'!$F$4)+(M7674*'Football Field'!$F$5)+(N7674*'Football Field'!$F$6)+(O7674*'Football Field'!$F$7)+(P7674*'Football Field'!$F$8)+(Q7674*'Football Field'!$F$9)+(R7674*'Football Field'!$F$10)+(S7674*'Football Field'!$F$11)</f>
        <v>133817276.89359137</v>
      </c>
    </row>
    <row r="7675" spans="2:20" x14ac:dyDescent="0.3">
      <c r="B7675" s="62">
        <f t="shared" si="1080"/>
        <v>7648</v>
      </c>
      <c r="C7675" s="62">
        <v>0.45639215523195131</v>
      </c>
      <c r="D7675" s="62">
        <v>0.67919304709535322</v>
      </c>
      <c r="E7675" s="62">
        <v>0.24636522789490867</v>
      </c>
      <c r="F7675" s="62">
        <v>0.71341700800184427</v>
      </c>
      <c r="G7675" s="62">
        <v>0.95597907144020655</v>
      </c>
      <c r="H7675" s="62">
        <v>0.76236307129946557</v>
      </c>
      <c r="I7675" s="62">
        <v>0.73255451713464015</v>
      </c>
      <c r="J7675" s="62">
        <v>0.52688625990707405</v>
      </c>
      <c r="K7675" s="62"/>
      <c r="L7675" s="65">
        <f t="shared" si="1081"/>
        <v>8.9962276499801222E-2</v>
      </c>
      <c r="M7675" s="65">
        <f t="shared" si="1082"/>
        <v>0.13387993636411444</v>
      </c>
      <c r="N7675" s="65">
        <f t="shared" si="1083"/>
        <v>4.8562571678196706E-2</v>
      </c>
      <c r="O7675" s="65">
        <f t="shared" si="1084"/>
        <v>0.14062603267338025</v>
      </c>
      <c r="P7675" s="65">
        <f t="shared" si="1085"/>
        <v>0.18843893911633611</v>
      </c>
      <c r="Q7675" s="65">
        <f t="shared" si="1086"/>
        <v>0.1502740935120235</v>
      </c>
      <c r="R7675" s="65">
        <f t="shared" si="1087"/>
        <v>0.14439834529616638</v>
      </c>
      <c r="S7675" s="65">
        <f t="shared" si="1088"/>
        <v>0.10385780485998138</v>
      </c>
      <c r="T7675" s="66">
        <f>(L7675*'Football Field'!$F$4)+(M7675*'Football Field'!$F$5)+(N7675*'Football Field'!$F$6)+(O7675*'Football Field'!$F$7)+(P7675*'Football Field'!$F$8)+(Q7675*'Football Field'!$F$9)+(R7675*'Football Field'!$F$10)+(S7675*'Football Field'!$F$11)</f>
        <v>145683403.3514713</v>
      </c>
    </row>
    <row r="7676" spans="2:20" x14ac:dyDescent="0.3">
      <c r="B7676" s="62">
        <f t="shared" si="1080"/>
        <v>7649</v>
      </c>
      <c r="C7676" s="62">
        <v>0.26779480569954284</v>
      </c>
      <c r="D7676" s="62">
        <v>0.91597500823177036</v>
      </c>
      <c r="E7676" s="62">
        <v>0.95898864522331695</v>
      </c>
      <c r="F7676" s="62">
        <v>0.95457410891764183</v>
      </c>
      <c r="G7676" s="62">
        <v>0.58828154285070111</v>
      </c>
      <c r="H7676" s="62">
        <v>0.98994459373151122</v>
      </c>
      <c r="I7676" s="62">
        <v>0.17973098335799498</v>
      </c>
      <c r="J7676" s="62">
        <v>0.56490458679591105</v>
      </c>
      <c r="K7676" s="62"/>
      <c r="L7676" s="65">
        <f t="shared" si="1081"/>
        <v>4.9406864795267812E-2</v>
      </c>
      <c r="M7676" s="65">
        <f t="shared" si="1082"/>
        <v>0.16899302161344595</v>
      </c>
      <c r="N7676" s="65">
        <f t="shared" si="1083"/>
        <v>0.17692883254765221</v>
      </c>
      <c r="O7676" s="65">
        <f t="shared" si="1084"/>
        <v>0.17611437164794005</v>
      </c>
      <c r="P7676" s="65">
        <f t="shared" si="1085"/>
        <v>0.10853513970613118</v>
      </c>
      <c r="Q7676" s="65">
        <f t="shared" si="1086"/>
        <v>0.18264005744821882</v>
      </c>
      <c r="R7676" s="65">
        <f t="shared" si="1087"/>
        <v>3.3159509465064081E-2</v>
      </c>
      <c r="S7676" s="65">
        <f t="shared" si="1088"/>
        <v>0.10422220277627982</v>
      </c>
      <c r="T7676" s="66">
        <f>(L7676*'Football Field'!$F$4)+(M7676*'Football Field'!$F$5)+(N7676*'Football Field'!$F$6)+(O7676*'Football Field'!$F$7)+(P7676*'Football Field'!$F$8)+(Q7676*'Football Field'!$F$9)+(R7676*'Football Field'!$F$10)+(S7676*'Football Field'!$F$11)</f>
        <v>127388917.99778615</v>
      </c>
    </row>
    <row r="7677" spans="2:20" x14ac:dyDescent="0.3">
      <c r="B7677" s="62">
        <f t="shared" si="1080"/>
        <v>7650</v>
      </c>
      <c r="C7677" s="62">
        <v>0.15310348765579029</v>
      </c>
      <c r="D7677" s="62">
        <v>0.59586870950238446</v>
      </c>
      <c r="E7677" s="62">
        <v>0.12238315445894232</v>
      </c>
      <c r="F7677" s="62">
        <v>0.58563258218282399</v>
      </c>
      <c r="G7677" s="62">
        <v>0.24558547892273686</v>
      </c>
      <c r="H7677" s="62">
        <v>0.13712863027784261</v>
      </c>
      <c r="I7677" s="62">
        <v>0.4479129814239855</v>
      </c>
      <c r="J7677" s="62">
        <v>0.66904741423104308</v>
      </c>
      <c r="K7677" s="62"/>
      <c r="L7677" s="65">
        <f t="shared" si="1081"/>
        <v>5.1782538870216575E-2</v>
      </c>
      <c r="M7677" s="65">
        <f t="shared" si="1082"/>
        <v>0.20153423729133496</v>
      </c>
      <c r="N7677" s="65">
        <f t="shared" si="1083"/>
        <v>4.1392332401189599E-2</v>
      </c>
      <c r="O7677" s="65">
        <f t="shared" si="1084"/>
        <v>0.19807218251439024</v>
      </c>
      <c r="P7677" s="65">
        <f t="shared" si="1085"/>
        <v>8.3061723824789852E-2</v>
      </c>
      <c r="Q7677" s="65">
        <f t="shared" si="1086"/>
        <v>4.6379535412976541E-2</v>
      </c>
      <c r="R7677" s="65">
        <f t="shared" si="1087"/>
        <v>0.15149276953904151</v>
      </c>
      <c r="S7677" s="65">
        <f t="shared" si="1088"/>
        <v>0.22628468014606082</v>
      </c>
      <c r="T7677" s="66">
        <f>(L7677*'Football Field'!$F$4)+(M7677*'Football Field'!$F$5)+(N7677*'Football Field'!$F$6)+(O7677*'Football Field'!$F$7)+(P7677*'Football Field'!$F$8)+(Q7677*'Football Field'!$F$9)+(R7677*'Football Field'!$F$10)+(S7677*'Football Field'!$F$11)</f>
        <v>139166081.38580459</v>
      </c>
    </row>
    <row r="7678" spans="2:20" x14ac:dyDescent="0.3">
      <c r="B7678" s="62">
        <f t="shared" si="1080"/>
        <v>7651</v>
      </c>
      <c r="C7678" s="62">
        <v>0.87132870241187188</v>
      </c>
      <c r="D7678" s="62">
        <v>0.74409628923409632</v>
      </c>
      <c r="E7678" s="62">
        <v>0.97081827146571831</v>
      </c>
      <c r="F7678" s="62">
        <v>0.37519362378731524</v>
      </c>
      <c r="G7678" s="62">
        <v>0.54796586778334821</v>
      </c>
      <c r="H7678" s="62">
        <v>0.53462236661833018</v>
      </c>
      <c r="I7678" s="62">
        <v>0.97890481941463503</v>
      </c>
      <c r="J7678" s="62">
        <v>0.71407431433941515</v>
      </c>
      <c r="K7678" s="62"/>
      <c r="L7678" s="65">
        <f t="shared" si="1081"/>
        <v>0.15187869202714396</v>
      </c>
      <c r="M7678" s="65">
        <f t="shared" si="1082"/>
        <v>0.12970119179857531</v>
      </c>
      <c r="N7678" s="65">
        <f t="shared" si="1083"/>
        <v>0.16922042032831938</v>
      </c>
      <c r="O7678" s="65">
        <f t="shared" si="1084"/>
        <v>6.539887493664337E-2</v>
      </c>
      <c r="P7678" s="65">
        <f t="shared" si="1085"/>
        <v>9.5514286450205987E-2</v>
      </c>
      <c r="Q7678" s="65">
        <f t="shared" si="1086"/>
        <v>9.3188420794230328E-2</v>
      </c>
      <c r="R7678" s="65">
        <f t="shared" si="1087"/>
        <v>0.1706299622406845</v>
      </c>
      <c r="S7678" s="65">
        <f t="shared" si="1088"/>
        <v>0.12446815142419707</v>
      </c>
      <c r="T7678" s="66">
        <f>(L7678*'Football Field'!$F$4)+(M7678*'Football Field'!$F$5)+(N7678*'Football Field'!$F$6)+(O7678*'Football Field'!$F$7)+(P7678*'Football Field'!$F$8)+(Q7678*'Football Field'!$F$9)+(R7678*'Football Field'!$F$10)+(S7678*'Football Field'!$F$11)</f>
        <v>144204873.04887196</v>
      </c>
    </row>
    <row r="7679" spans="2:20" x14ac:dyDescent="0.3">
      <c r="B7679" s="62">
        <f t="shared" si="1080"/>
        <v>7652</v>
      </c>
      <c r="C7679" s="62">
        <v>0.46293035922771975</v>
      </c>
      <c r="D7679" s="62">
        <v>0.12744544178034978</v>
      </c>
      <c r="E7679" s="62">
        <v>4.1588839218293927E-2</v>
      </c>
      <c r="F7679" s="62">
        <v>0.17816098035885131</v>
      </c>
      <c r="G7679" s="62">
        <v>0.74953539554376036</v>
      </c>
      <c r="H7679" s="62">
        <v>0.99583862599269457</v>
      </c>
      <c r="I7679" s="62">
        <v>2.6303137838985524E-3</v>
      </c>
      <c r="J7679" s="62">
        <v>0.4587568662402477</v>
      </c>
      <c r="K7679" s="62"/>
      <c r="L7679" s="65">
        <f t="shared" si="1081"/>
        <v>0.15344637917124518</v>
      </c>
      <c r="M7679" s="65">
        <f t="shared" si="1082"/>
        <v>4.224402481552221E-2</v>
      </c>
      <c r="N7679" s="65">
        <f t="shared" si="1083"/>
        <v>1.3785349491073419E-2</v>
      </c>
      <c r="O7679" s="65">
        <f t="shared" si="1084"/>
        <v>5.9054578730312147E-2</v>
      </c>
      <c r="P7679" s="65">
        <f t="shared" si="1085"/>
        <v>0.2484466404379862</v>
      </c>
      <c r="Q7679" s="65">
        <f t="shared" si="1086"/>
        <v>0.33008816196969104</v>
      </c>
      <c r="R7679" s="65">
        <f t="shared" si="1087"/>
        <v>8.7186359282370881E-4</v>
      </c>
      <c r="S7679" s="65">
        <f t="shared" si="1088"/>
        <v>0.15206300179134613</v>
      </c>
      <c r="T7679" s="66">
        <f>(L7679*'Football Field'!$F$4)+(M7679*'Football Field'!$F$5)+(N7679*'Football Field'!$F$6)+(O7679*'Football Field'!$F$7)+(P7679*'Football Field'!$F$8)+(Q7679*'Football Field'!$F$9)+(R7679*'Football Field'!$F$10)+(S7679*'Football Field'!$F$11)</f>
        <v>129550526.20515315</v>
      </c>
    </row>
    <row r="7680" spans="2:20" x14ac:dyDescent="0.3">
      <c r="B7680" s="62">
        <f t="shared" si="1080"/>
        <v>7653</v>
      </c>
      <c r="C7680" s="62">
        <v>0.20368351030988219</v>
      </c>
      <c r="D7680" s="62">
        <v>0.32002212404091035</v>
      </c>
      <c r="E7680" s="62">
        <v>0.44033831260115097</v>
      </c>
      <c r="F7680" s="62">
        <v>0.6485121293739099</v>
      </c>
      <c r="G7680" s="62">
        <v>0.3890579454942773</v>
      </c>
      <c r="H7680" s="62">
        <v>0.21985832579800246</v>
      </c>
      <c r="I7680" s="62">
        <v>0.86581294609451498</v>
      </c>
      <c r="J7680" s="62">
        <v>0.93170790232603229</v>
      </c>
      <c r="K7680" s="62"/>
      <c r="L7680" s="65">
        <f t="shared" si="1081"/>
        <v>5.0680232678831809E-2</v>
      </c>
      <c r="M7680" s="65">
        <f t="shared" si="1082"/>
        <v>7.9627436134089541E-2</v>
      </c>
      <c r="N7680" s="65">
        <f t="shared" si="1083"/>
        <v>0.10956433393198337</v>
      </c>
      <c r="O7680" s="65">
        <f t="shared" si="1084"/>
        <v>0.16136183808748814</v>
      </c>
      <c r="P7680" s="65">
        <f t="shared" si="1085"/>
        <v>9.6804828104151128E-2</v>
      </c>
      <c r="Q7680" s="65">
        <f t="shared" si="1086"/>
        <v>5.4704826575647306E-2</v>
      </c>
      <c r="R7680" s="65">
        <f t="shared" si="1087"/>
        <v>0.21543030900074761</v>
      </c>
      <c r="S7680" s="65">
        <f t="shared" si="1088"/>
        <v>0.23182619548706132</v>
      </c>
      <c r="T7680" s="66">
        <f>(L7680*'Football Field'!$F$4)+(M7680*'Football Field'!$F$5)+(N7680*'Football Field'!$F$6)+(O7680*'Football Field'!$F$7)+(P7680*'Football Field'!$F$8)+(Q7680*'Football Field'!$F$9)+(R7680*'Football Field'!$F$10)+(S7680*'Football Field'!$F$11)</f>
        <v>151128455.78782713</v>
      </c>
    </row>
    <row r="7681" spans="2:20" x14ac:dyDescent="0.3">
      <c r="B7681" s="62">
        <f t="shared" si="1080"/>
        <v>7654</v>
      </c>
      <c r="C7681" s="62">
        <v>7.6707386124091448E-2</v>
      </c>
      <c r="D7681" s="62">
        <v>0.23725891953506129</v>
      </c>
      <c r="E7681" s="62">
        <v>0.55557311776517715</v>
      </c>
      <c r="F7681" s="62">
        <v>0.68222718107339642</v>
      </c>
      <c r="G7681" s="62">
        <v>8.87311618624399E-2</v>
      </c>
      <c r="H7681" s="62">
        <v>7.6348034003150933E-2</v>
      </c>
      <c r="I7681" s="62">
        <v>0.81207218687922211</v>
      </c>
      <c r="J7681" s="62">
        <v>0.73272576488446095</v>
      </c>
      <c r="K7681" s="62"/>
      <c r="L7681" s="65">
        <f t="shared" si="1081"/>
        <v>2.3518014827360784E-2</v>
      </c>
      <c r="M7681" s="65">
        <f t="shared" si="1082"/>
        <v>7.2742131748857852E-2</v>
      </c>
      <c r="N7681" s="65">
        <f t="shared" si="1083"/>
        <v>0.17033531556071196</v>
      </c>
      <c r="O7681" s="65">
        <f t="shared" si="1084"/>
        <v>0.20916667573780823</v>
      </c>
      <c r="P7681" s="65">
        <f t="shared" si="1085"/>
        <v>2.7204430834782637E-2</v>
      </c>
      <c r="Q7681" s="65">
        <f t="shared" si="1086"/>
        <v>2.3407839667763365E-2</v>
      </c>
      <c r="R7681" s="65">
        <f t="shared" si="1087"/>
        <v>0.24897635934324508</v>
      </c>
      <c r="S7681" s="65">
        <f t="shared" si="1088"/>
        <v>0.22464923227947015</v>
      </c>
      <c r="T7681" s="66">
        <f>(L7681*'Football Field'!$F$4)+(M7681*'Football Field'!$F$5)+(N7681*'Football Field'!$F$6)+(O7681*'Football Field'!$F$7)+(P7681*'Football Field'!$F$8)+(Q7681*'Football Field'!$F$9)+(R7681*'Football Field'!$F$10)+(S7681*'Football Field'!$F$11)</f>
        <v>152105891.69738233</v>
      </c>
    </row>
    <row r="7682" spans="2:20" x14ac:dyDescent="0.3">
      <c r="B7682" s="62">
        <f t="shared" si="1080"/>
        <v>7655</v>
      </c>
      <c r="C7682" s="62">
        <v>0.58385843168830176</v>
      </c>
      <c r="D7682" s="62">
        <v>0.1996101381639257</v>
      </c>
      <c r="E7682" s="62">
        <v>2.5415921386677032E-2</v>
      </c>
      <c r="F7682" s="62">
        <v>0.34124789652847043</v>
      </c>
      <c r="G7682" s="62">
        <v>0.54136933364604078</v>
      </c>
      <c r="H7682" s="62">
        <v>0.96453077939790355</v>
      </c>
      <c r="I7682" s="62">
        <v>0.67258776265833597</v>
      </c>
      <c r="J7682" s="62">
        <v>0.49788809297336933</v>
      </c>
      <c r="K7682" s="62"/>
      <c r="L7682" s="65">
        <f t="shared" si="1081"/>
        <v>0.15258255759593692</v>
      </c>
      <c r="M7682" s="65">
        <f t="shared" si="1082"/>
        <v>5.2165086175187558E-2</v>
      </c>
      <c r="N7682" s="65">
        <f t="shared" si="1083"/>
        <v>6.6420660871893914E-3</v>
      </c>
      <c r="O7682" s="65">
        <f t="shared" si="1084"/>
        <v>8.9179968979783267E-2</v>
      </c>
      <c r="P7682" s="65">
        <f t="shared" si="1085"/>
        <v>0.14147867539201636</v>
      </c>
      <c r="Q7682" s="65">
        <f t="shared" si="1086"/>
        <v>0.2520655097417569</v>
      </c>
      <c r="R7682" s="65">
        <f t="shared" si="1087"/>
        <v>0.17577062428880927</v>
      </c>
      <c r="S7682" s="65">
        <f t="shared" si="1088"/>
        <v>0.13011551173932023</v>
      </c>
      <c r="T7682" s="66">
        <f>(L7682*'Football Field'!$F$4)+(M7682*'Football Field'!$F$5)+(N7682*'Football Field'!$F$6)+(O7682*'Football Field'!$F$7)+(P7682*'Football Field'!$F$8)+(Q7682*'Football Field'!$F$9)+(R7682*'Football Field'!$F$10)+(S7682*'Football Field'!$F$11)</f>
        <v>144887406.91952133</v>
      </c>
    </row>
    <row r="7683" spans="2:20" x14ac:dyDescent="0.3">
      <c r="B7683" s="62">
        <f t="shared" si="1080"/>
        <v>7656</v>
      </c>
      <c r="C7683" s="62">
        <v>0.9207398856802137</v>
      </c>
      <c r="D7683" s="62">
        <v>0.24809523140125078</v>
      </c>
      <c r="E7683" s="62">
        <v>0.79858836845450942</v>
      </c>
      <c r="F7683" s="62">
        <v>0.71620076104855068</v>
      </c>
      <c r="G7683" s="62">
        <v>0.80530958496057248</v>
      </c>
      <c r="H7683" s="62">
        <v>0.78391822166639757</v>
      </c>
      <c r="I7683" s="62">
        <v>0.83840647112435918</v>
      </c>
      <c r="J7683" s="62">
        <v>0.92143811718273971</v>
      </c>
      <c r="K7683" s="62"/>
      <c r="L7683" s="65">
        <f t="shared" si="1081"/>
        <v>0.15262492719150531</v>
      </c>
      <c r="M7683" s="65">
        <f t="shared" si="1082"/>
        <v>4.112509647738536E-2</v>
      </c>
      <c r="N7683" s="65">
        <f t="shared" si="1083"/>
        <v>0.13237668258642676</v>
      </c>
      <c r="O7683" s="65">
        <f t="shared" si="1084"/>
        <v>0.11871983685031834</v>
      </c>
      <c r="P7683" s="65">
        <f t="shared" si="1085"/>
        <v>0.13349081394516371</v>
      </c>
      <c r="Q7683" s="65">
        <f t="shared" si="1086"/>
        <v>0.12994490992158761</v>
      </c>
      <c r="R7683" s="65">
        <f t="shared" si="1087"/>
        <v>0.1389770646437328</v>
      </c>
      <c r="S7683" s="65">
        <f t="shared" si="1088"/>
        <v>0.15274066838388028</v>
      </c>
      <c r="T7683" s="66">
        <f>(L7683*'Football Field'!$F$4)+(M7683*'Football Field'!$F$5)+(N7683*'Football Field'!$F$6)+(O7683*'Football Field'!$F$7)+(P7683*'Football Field'!$F$8)+(Q7683*'Football Field'!$F$9)+(R7683*'Football Field'!$F$10)+(S7683*'Football Field'!$F$11)</f>
        <v>142837702.63985536</v>
      </c>
    </row>
    <row r="7684" spans="2:20" x14ac:dyDescent="0.3">
      <c r="B7684" s="62">
        <f t="shared" si="1080"/>
        <v>7657</v>
      </c>
      <c r="C7684" s="62">
        <v>0.54214057169214713</v>
      </c>
      <c r="D7684" s="62">
        <v>2.7565946690515486E-2</v>
      </c>
      <c r="E7684" s="62">
        <v>0.64298308508452207</v>
      </c>
      <c r="F7684" s="62">
        <v>0.30316858742158992</v>
      </c>
      <c r="G7684" s="62">
        <v>4.0135260050072619E-3</v>
      </c>
      <c r="H7684" s="62">
        <v>0.97159462196372437</v>
      </c>
      <c r="I7684" s="62">
        <v>0.66285206694846976</v>
      </c>
      <c r="J7684" s="62">
        <v>0.8445796463432178</v>
      </c>
      <c r="K7684" s="62"/>
      <c r="L7684" s="65">
        <f t="shared" si="1081"/>
        <v>0.13557249137691207</v>
      </c>
      <c r="M7684" s="65">
        <f t="shared" si="1082"/>
        <v>6.8933857105209929E-3</v>
      </c>
      <c r="N7684" s="65">
        <f t="shared" si="1083"/>
        <v>0.16079006683827637</v>
      </c>
      <c r="O7684" s="65">
        <f t="shared" si="1084"/>
        <v>7.5813032357414822E-2</v>
      </c>
      <c r="P7684" s="65">
        <f t="shared" si="1085"/>
        <v>1.0036579959447093E-3</v>
      </c>
      <c r="Q7684" s="65">
        <f t="shared" si="1086"/>
        <v>0.24296558934318024</v>
      </c>
      <c r="R7684" s="65">
        <f t="shared" si="1087"/>
        <v>0.16575868109271308</v>
      </c>
      <c r="S7684" s="65">
        <f t="shared" si="1088"/>
        <v>0.2112030952850377</v>
      </c>
      <c r="T7684" s="66">
        <f>(L7684*'Football Field'!$F$4)+(M7684*'Football Field'!$F$5)+(N7684*'Football Field'!$F$6)+(O7684*'Football Field'!$F$7)+(P7684*'Football Field'!$F$8)+(Q7684*'Football Field'!$F$9)+(R7684*'Football Field'!$F$10)+(S7684*'Football Field'!$F$11)</f>
        <v>136774424.99013472</v>
      </c>
    </row>
    <row r="7685" spans="2:20" x14ac:dyDescent="0.3">
      <c r="B7685" s="62">
        <f t="shared" si="1080"/>
        <v>7658</v>
      </c>
      <c r="C7685" s="62">
        <v>0.44632237674481767</v>
      </c>
      <c r="D7685" s="62">
        <v>0.55017777048889949</v>
      </c>
      <c r="E7685" s="62">
        <v>5.5497981192930257E-2</v>
      </c>
      <c r="F7685" s="62">
        <v>0.29260692368702124</v>
      </c>
      <c r="G7685" s="62">
        <v>0.1585603664761368</v>
      </c>
      <c r="H7685" s="62">
        <v>0.55533701140932901</v>
      </c>
      <c r="I7685" s="62">
        <v>0.46192510932254127</v>
      </c>
      <c r="J7685" s="62">
        <v>0.94012782495472802</v>
      </c>
      <c r="K7685" s="62"/>
      <c r="L7685" s="65">
        <f t="shared" si="1081"/>
        <v>0.12897420493607475</v>
      </c>
      <c r="M7685" s="65">
        <f t="shared" si="1082"/>
        <v>0.15898539759497265</v>
      </c>
      <c r="N7685" s="65">
        <f t="shared" si="1083"/>
        <v>1.6037304811198937E-2</v>
      </c>
      <c r="O7685" s="65">
        <f t="shared" si="1084"/>
        <v>8.4554903154455061E-2</v>
      </c>
      <c r="P7685" s="65">
        <f t="shared" si="1085"/>
        <v>4.581934105518682E-2</v>
      </c>
      <c r="Q7685" s="65">
        <f t="shared" si="1086"/>
        <v>0.16047626838805079</v>
      </c>
      <c r="R7685" s="65">
        <f t="shared" si="1087"/>
        <v>0.13348294152176612</v>
      </c>
      <c r="S7685" s="65">
        <f t="shared" si="1088"/>
        <v>0.2716696385382949</v>
      </c>
      <c r="T7685" s="66">
        <f>(L7685*'Football Field'!$F$4)+(M7685*'Football Field'!$F$5)+(N7685*'Football Field'!$F$6)+(O7685*'Football Field'!$F$7)+(P7685*'Football Field'!$F$8)+(Q7685*'Football Field'!$F$9)+(R7685*'Football Field'!$F$10)+(S7685*'Football Field'!$F$11)</f>
        <v>132257696.47669241</v>
      </c>
    </row>
    <row r="7686" spans="2:20" x14ac:dyDescent="0.3">
      <c r="B7686" s="62">
        <f t="shared" si="1080"/>
        <v>7659</v>
      </c>
      <c r="C7686" s="62">
        <v>0.29527162042152666</v>
      </c>
      <c r="D7686" s="62">
        <v>0.91538638965915198</v>
      </c>
      <c r="E7686" s="62">
        <v>0.59040597392726757</v>
      </c>
      <c r="F7686" s="62">
        <v>0.84657171550154686</v>
      </c>
      <c r="G7686" s="62">
        <v>0.95728449330592491</v>
      </c>
      <c r="H7686" s="62">
        <v>0.90792952794593973</v>
      </c>
      <c r="I7686" s="62">
        <v>0.81846617088447704</v>
      </c>
      <c r="J7686" s="62">
        <v>0.78076470897605577</v>
      </c>
      <c r="K7686" s="62"/>
      <c r="L7686" s="65">
        <f t="shared" si="1081"/>
        <v>4.8309510249502169E-2</v>
      </c>
      <c r="M7686" s="65">
        <f t="shared" si="1082"/>
        <v>0.14976674057047176</v>
      </c>
      <c r="N7686" s="65">
        <f t="shared" si="1083"/>
        <v>9.6596562202925632E-2</v>
      </c>
      <c r="O7686" s="65">
        <f t="shared" si="1084"/>
        <v>0.13850794366412805</v>
      </c>
      <c r="P7686" s="65">
        <f t="shared" si="1085"/>
        <v>0.15662170639708567</v>
      </c>
      <c r="Q7686" s="65">
        <f t="shared" si="1086"/>
        <v>0.14854672038414543</v>
      </c>
      <c r="R7686" s="65">
        <f t="shared" si="1087"/>
        <v>0.13390958404593026</v>
      </c>
      <c r="S7686" s="65">
        <f t="shared" si="1088"/>
        <v>0.1277412324858109</v>
      </c>
      <c r="T7686" s="66">
        <f>(L7686*'Football Field'!$F$4)+(M7686*'Football Field'!$F$5)+(N7686*'Football Field'!$F$6)+(O7686*'Football Field'!$F$7)+(P7686*'Football Field'!$F$8)+(Q7686*'Football Field'!$F$9)+(R7686*'Football Field'!$F$10)+(S7686*'Football Field'!$F$11)</f>
        <v>143195482.62005883</v>
      </c>
    </row>
    <row r="7687" spans="2:20" x14ac:dyDescent="0.3">
      <c r="B7687" s="62">
        <f t="shared" si="1080"/>
        <v>7660</v>
      </c>
      <c r="C7687" s="62">
        <v>0.11702529015096375</v>
      </c>
      <c r="D7687" s="62">
        <v>1.9206210406227386E-2</v>
      </c>
      <c r="E7687" s="62">
        <v>0.41924509227832174</v>
      </c>
      <c r="F7687" s="62">
        <v>0.77537240824184672</v>
      </c>
      <c r="G7687" s="62">
        <v>0.94765438807533398</v>
      </c>
      <c r="H7687" s="62">
        <v>0.79183461613524142</v>
      </c>
      <c r="I7687" s="62">
        <v>0.6207928922269339</v>
      </c>
      <c r="J7687" s="62">
        <v>0.9963501205180022</v>
      </c>
      <c r="K7687" s="62"/>
      <c r="L7687" s="65">
        <f t="shared" si="1081"/>
        <v>2.4965496329641478E-2</v>
      </c>
      <c r="M7687" s="65">
        <f t="shared" si="1082"/>
        <v>4.0973414787901126E-3</v>
      </c>
      <c r="N7687" s="65">
        <f t="shared" si="1083"/>
        <v>8.9439315202658756E-2</v>
      </c>
      <c r="O7687" s="65">
        <f t="shared" si="1084"/>
        <v>0.16541345026443141</v>
      </c>
      <c r="P7687" s="65">
        <f t="shared" si="1085"/>
        <v>0.20216708812892914</v>
      </c>
      <c r="Q7687" s="65">
        <f t="shared" si="1086"/>
        <v>0.16892540216995683</v>
      </c>
      <c r="R7687" s="65">
        <f t="shared" si="1087"/>
        <v>0.13243635330761366</v>
      </c>
      <c r="S7687" s="65">
        <f t="shared" si="1088"/>
        <v>0.21255555311797858</v>
      </c>
      <c r="T7687" s="66">
        <f>(L7687*'Football Field'!$F$4)+(M7687*'Football Field'!$F$5)+(N7687*'Football Field'!$F$6)+(O7687*'Football Field'!$F$7)+(P7687*'Football Field'!$F$8)+(Q7687*'Football Field'!$F$9)+(R7687*'Football Field'!$F$10)+(S7687*'Football Field'!$F$11)</f>
        <v>147963530.77421379</v>
      </c>
    </row>
    <row r="7688" spans="2:20" x14ac:dyDescent="0.3">
      <c r="B7688" s="62">
        <f t="shared" si="1080"/>
        <v>7661</v>
      </c>
      <c r="C7688" s="62">
        <v>0.56318232070955032</v>
      </c>
      <c r="D7688" s="62">
        <v>3.9380845064657777E-2</v>
      </c>
      <c r="E7688" s="62">
        <v>8.098586845912914E-2</v>
      </c>
      <c r="F7688" s="62">
        <v>2.9641888815511441E-3</v>
      </c>
      <c r="G7688" s="62">
        <v>0.22470075823988434</v>
      </c>
      <c r="H7688" s="62">
        <v>0.33985162771130906</v>
      </c>
      <c r="I7688" s="62">
        <v>0.48901440560883191</v>
      </c>
      <c r="J7688" s="62">
        <v>0.40291738972587687</v>
      </c>
      <c r="K7688" s="62"/>
      <c r="L7688" s="65">
        <f t="shared" si="1081"/>
        <v>0.26280121457590999</v>
      </c>
      <c r="M7688" s="65">
        <f t="shared" si="1082"/>
        <v>1.8376524854293589E-2</v>
      </c>
      <c r="N7688" s="65">
        <f t="shared" si="1083"/>
        <v>3.7790931660868637E-2</v>
      </c>
      <c r="O7688" s="65">
        <f t="shared" si="1084"/>
        <v>1.3831976069891552E-3</v>
      </c>
      <c r="P7688" s="65">
        <f t="shared" si="1085"/>
        <v>0.10485349061946883</v>
      </c>
      <c r="Q7688" s="65">
        <f t="shared" si="1086"/>
        <v>0.15858704588881009</v>
      </c>
      <c r="R7688" s="65">
        <f t="shared" si="1087"/>
        <v>0.2281917862357685</v>
      </c>
      <c r="S7688" s="65">
        <f t="shared" si="1088"/>
        <v>0.18801580855789124</v>
      </c>
      <c r="T7688" s="66">
        <f>(L7688*'Football Field'!$F$4)+(M7688*'Football Field'!$F$5)+(N7688*'Football Field'!$F$6)+(O7688*'Football Field'!$F$7)+(P7688*'Football Field'!$F$8)+(Q7688*'Football Field'!$F$9)+(R7688*'Football Field'!$F$10)+(S7688*'Football Field'!$F$11)</f>
        <v>149379737.22897735</v>
      </c>
    </row>
    <row r="7689" spans="2:20" x14ac:dyDescent="0.3">
      <c r="B7689" s="62">
        <f t="shared" si="1080"/>
        <v>7662</v>
      </c>
      <c r="C7689" s="62">
        <v>0.87508282813543992</v>
      </c>
      <c r="D7689" s="62">
        <v>0.87054643355318095</v>
      </c>
      <c r="E7689" s="62">
        <v>0.58097587367536729</v>
      </c>
      <c r="F7689" s="62">
        <v>0.92406980410554673</v>
      </c>
      <c r="G7689" s="62">
        <v>0.36176619602152449</v>
      </c>
      <c r="H7689" s="62">
        <v>0.76567167592854768</v>
      </c>
      <c r="I7689" s="62">
        <v>0.25340461729230479</v>
      </c>
      <c r="J7689" s="62">
        <v>0.66519472504488186</v>
      </c>
      <c r="K7689" s="62"/>
      <c r="L7689" s="65">
        <f t="shared" si="1081"/>
        <v>0.16521245684736158</v>
      </c>
      <c r="M7689" s="65">
        <f t="shared" si="1082"/>
        <v>0.16435600204095088</v>
      </c>
      <c r="N7689" s="65">
        <f t="shared" si="1083"/>
        <v>0.10968613298408128</v>
      </c>
      <c r="O7689" s="65">
        <f t="shared" si="1084"/>
        <v>0.17446101983286605</v>
      </c>
      <c r="P7689" s="65">
        <f t="shared" si="1085"/>
        <v>6.8300142714935883E-2</v>
      </c>
      <c r="Q7689" s="65">
        <f t="shared" si="1086"/>
        <v>0.14455602904255999</v>
      </c>
      <c r="R7689" s="65">
        <f t="shared" si="1087"/>
        <v>4.7841870567305177E-2</v>
      </c>
      <c r="S7689" s="65">
        <f t="shared" si="1088"/>
        <v>0.12558634596993906</v>
      </c>
      <c r="T7689" s="66">
        <f>(L7689*'Football Field'!$F$4)+(M7689*'Football Field'!$F$5)+(N7689*'Football Field'!$F$6)+(O7689*'Football Field'!$F$7)+(P7689*'Football Field'!$F$8)+(Q7689*'Football Field'!$F$9)+(R7689*'Football Field'!$F$10)+(S7689*'Football Field'!$F$11)</f>
        <v>123980559.05841301</v>
      </c>
    </row>
    <row r="7690" spans="2:20" x14ac:dyDescent="0.3">
      <c r="B7690" s="62">
        <f t="shared" si="1080"/>
        <v>7663</v>
      </c>
      <c r="C7690" s="62">
        <v>7.5636561099780897E-2</v>
      </c>
      <c r="D7690" s="62">
        <v>0.55338419400816397</v>
      </c>
      <c r="E7690" s="62">
        <v>0.70448846241275553</v>
      </c>
      <c r="F7690" s="62">
        <v>0.3530880304379479</v>
      </c>
      <c r="G7690" s="62">
        <v>0.40238269192538656</v>
      </c>
      <c r="H7690" s="62">
        <v>0.8456017057382007</v>
      </c>
      <c r="I7690" s="62">
        <v>0.554956811949467</v>
      </c>
      <c r="J7690" s="62">
        <v>0.53645381813406601</v>
      </c>
      <c r="K7690" s="62"/>
      <c r="L7690" s="65">
        <f t="shared" si="1081"/>
        <v>1.8787060659852257E-2</v>
      </c>
      <c r="M7690" s="65">
        <f t="shared" si="1082"/>
        <v>0.13745287027684477</v>
      </c>
      <c r="N7690" s="65">
        <f t="shared" si="1083"/>
        <v>0.17498505068275538</v>
      </c>
      <c r="O7690" s="65">
        <f t="shared" si="1084"/>
        <v>8.7702113232706227E-2</v>
      </c>
      <c r="P7690" s="65">
        <f t="shared" si="1085"/>
        <v>9.9946215583547715E-2</v>
      </c>
      <c r="Q7690" s="65">
        <f t="shared" si="1086"/>
        <v>0.21003560062468432</v>
      </c>
      <c r="R7690" s="65">
        <f t="shared" si="1087"/>
        <v>0.13784348651095746</v>
      </c>
      <c r="S7690" s="65">
        <f t="shared" si="1088"/>
        <v>0.13324760242865197</v>
      </c>
      <c r="T7690" s="66">
        <f>(L7690*'Football Field'!$F$4)+(M7690*'Football Field'!$F$5)+(N7690*'Football Field'!$F$6)+(O7690*'Football Field'!$F$7)+(P7690*'Football Field'!$F$8)+(Q7690*'Football Field'!$F$9)+(R7690*'Football Field'!$F$10)+(S7690*'Football Field'!$F$11)</f>
        <v>141008510.02501532</v>
      </c>
    </row>
    <row r="7691" spans="2:20" x14ac:dyDescent="0.3">
      <c r="B7691" s="62">
        <f t="shared" si="1080"/>
        <v>7664</v>
      </c>
      <c r="C7691" s="62">
        <v>4.4663725536043919E-2</v>
      </c>
      <c r="D7691" s="62">
        <v>0.10502653073231261</v>
      </c>
      <c r="E7691" s="62">
        <v>0.66917626738566882</v>
      </c>
      <c r="F7691" s="62">
        <v>0.89159177388418775</v>
      </c>
      <c r="G7691" s="62">
        <v>0.28312184133553164</v>
      </c>
      <c r="H7691" s="62">
        <v>0.34155127102627592</v>
      </c>
      <c r="I7691" s="62">
        <v>0.46725819767870225</v>
      </c>
      <c r="J7691" s="62">
        <v>0.49276794069115004</v>
      </c>
      <c r="K7691" s="62"/>
      <c r="L7691" s="65">
        <f t="shared" si="1081"/>
        <v>1.3554352070205162E-2</v>
      </c>
      <c r="M7691" s="65">
        <f t="shared" si="1082"/>
        <v>3.1872992169208095E-2</v>
      </c>
      <c r="N7691" s="65">
        <f t="shared" si="1083"/>
        <v>0.20307868670407603</v>
      </c>
      <c r="O7691" s="65">
        <f t="shared" si="1084"/>
        <v>0.2705763717890573</v>
      </c>
      <c r="P7691" s="65">
        <f t="shared" si="1085"/>
        <v>8.5920578056786739E-2</v>
      </c>
      <c r="Q7691" s="65">
        <f t="shared" si="1086"/>
        <v>0.10365248581379906</v>
      </c>
      <c r="R7691" s="65">
        <f t="shared" si="1087"/>
        <v>0.14180147408248714</v>
      </c>
      <c r="S7691" s="65">
        <f t="shared" si="1088"/>
        <v>0.14954305931438044</v>
      </c>
      <c r="T7691" s="66">
        <f>(L7691*'Football Field'!$F$4)+(M7691*'Football Field'!$F$5)+(N7691*'Football Field'!$F$6)+(O7691*'Football Field'!$F$7)+(P7691*'Football Field'!$F$8)+(Q7691*'Football Field'!$F$9)+(R7691*'Football Field'!$F$10)+(S7691*'Football Field'!$F$11)</f>
        <v>142932793.34515488</v>
      </c>
    </row>
    <row r="7692" spans="2:20" x14ac:dyDescent="0.3">
      <c r="B7692" s="62">
        <f t="shared" si="1080"/>
        <v>7665</v>
      </c>
      <c r="C7692" s="62">
        <v>0.87554013431238531</v>
      </c>
      <c r="D7692" s="62">
        <v>0.38498142153381465</v>
      </c>
      <c r="E7692" s="62">
        <v>0.56304036461754026</v>
      </c>
      <c r="F7692" s="62">
        <v>0.12324974432514102</v>
      </c>
      <c r="G7692" s="62">
        <v>0.60352413741445887</v>
      </c>
      <c r="H7692" s="62">
        <v>0.82708094272160959</v>
      </c>
      <c r="I7692" s="62">
        <v>0.50355812299166547</v>
      </c>
      <c r="J7692" s="62">
        <v>0.7322834943309191</v>
      </c>
      <c r="K7692" s="62"/>
      <c r="L7692" s="65">
        <f t="shared" si="1081"/>
        <v>0.1897877954283555</v>
      </c>
      <c r="M7692" s="65">
        <f t="shared" si="1082"/>
        <v>8.345108626135031E-2</v>
      </c>
      <c r="N7692" s="65">
        <f t="shared" si="1083"/>
        <v>0.12204830521203076</v>
      </c>
      <c r="O7692" s="65">
        <f t="shared" si="1084"/>
        <v>2.6716419208980734E-2</v>
      </c>
      <c r="P7692" s="65">
        <f t="shared" si="1085"/>
        <v>0.13082383209953752</v>
      </c>
      <c r="Q7692" s="65">
        <f t="shared" si="1086"/>
        <v>0.17928346469601669</v>
      </c>
      <c r="R7692" s="65">
        <f t="shared" si="1087"/>
        <v>0.1091545461907182</v>
      </c>
      <c r="S7692" s="65">
        <f t="shared" si="1088"/>
        <v>0.15873455090301028</v>
      </c>
      <c r="T7692" s="66">
        <f>(L7692*'Football Field'!$F$4)+(M7692*'Football Field'!$F$5)+(N7692*'Football Field'!$F$6)+(O7692*'Football Field'!$F$7)+(P7692*'Football Field'!$F$8)+(Q7692*'Football Field'!$F$9)+(R7692*'Football Field'!$F$10)+(S7692*'Football Field'!$F$11)</f>
        <v>137287412.41829017</v>
      </c>
    </row>
    <row r="7693" spans="2:20" x14ac:dyDescent="0.3">
      <c r="B7693" s="62">
        <f t="shared" si="1080"/>
        <v>7666</v>
      </c>
      <c r="C7693" s="62">
        <v>0.87361340848114943</v>
      </c>
      <c r="D7693" s="62">
        <v>0.95148043586258946</v>
      </c>
      <c r="E7693" s="62">
        <v>0.46555053474421038</v>
      </c>
      <c r="F7693" s="62">
        <v>0.14515584544078675</v>
      </c>
      <c r="G7693" s="62">
        <v>0.64655529437474069</v>
      </c>
      <c r="H7693" s="62">
        <v>0.84711348695689503</v>
      </c>
      <c r="I7693" s="62">
        <v>0.57301545263841636</v>
      </c>
      <c r="J7693" s="62">
        <v>0.36824627492005713</v>
      </c>
      <c r="K7693" s="62"/>
      <c r="L7693" s="65">
        <f t="shared" si="1081"/>
        <v>0.17935982428409583</v>
      </c>
      <c r="M7693" s="65">
        <f t="shared" si="1082"/>
        <v>0.19534654817486283</v>
      </c>
      <c r="N7693" s="65">
        <f t="shared" si="1083"/>
        <v>9.558125058114901E-2</v>
      </c>
      <c r="O7693" s="65">
        <f t="shared" si="1084"/>
        <v>2.9801656750361866E-2</v>
      </c>
      <c r="P7693" s="65">
        <f t="shared" si="1085"/>
        <v>0.13274297631331242</v>
      </c>
      <c r="Q7693" s="65">
        <f t="shared" si="1086"/>
        <v>0.17391917831645196</v>
      </c>
      <c r="R7693" s="65">
        <f t="shared" si="1087"/>
        <v>0.11764465826592869</v>
      </c>
      <c r="S7693" s="65">
        <f t="shared" si="1088"/>
        <v>7.5603907313837287E-2</v>
      </c>
      <c r="T7693" s="66">
        <f>(L7693*'Football Field'!$F$4)+(M7693*'Football Field'!$F$5)+(N7693*'Football Field'!$F$6)+(O7693*'Football Field'!$F$7)+(P7693*'Football Field'!$F$8)+(Q7693*'Football Field'!$F$9)+(R7693*'Football Field'!$F$10)+(S7693*'Football Field'!$F$11)</f>
        <v>137001133.64648211</v>
      </c>
    </row>
    <row r="7694" spans="2:20" x14ac:dyDescent="0.3">
      <c r="B7694" s="62">
        <f t="shared" si="1080"/>
        <v>7667</v>
      </c>
      <c r="C7694" s="62">
        <v>0.30788224578997092</v>
      </c>
      <c r="D7694" s="62">
        <v>0.39188980295776732</v>
      </c>
      <c r="E7694" s="62">
        <v>0.5867481290903811</v>
      </c>
      <c r="F7694" s="62">
        <v>0.57009093623710538</v>
      </c>
      <c r="G7694" s="62">
        <v>0.89388781065467637</v>
      </c>
      <c r="H7694" s="62">
        <v>0.23499433893961674</v>
      </c>
      <c r="I7694" s="62">
        <v>0.78053371138640437</v>
      </c>
      <c r="J7694" s="62">
        <v>0.96752788948355484</v>
      </c>
      <c r="K7694" s="62"/>
      <c r="L7694" s="65">
        <f t="shared" si="1081"/>
        <v>6.5042500742182582E-2</v>
      </c>
      <c r="M7694" s="65">
        <f t="shared" si="1082"/>
        <v>8.2789745587092484E-2</v>
      </c>
      <c r="N7694" s="65">
        <f t="shared" si="1083"/>
        <v>0.12395507095225466</v>
      </c>
      <c r="O7694" s="65">
        <f t="shared" si="1084"/>
        <v>0.12043611039724771</v>
      </c>
      <c r="P7694" s="65">
        <f t="shared" si="1085"/>
        <v>0.18884069927045027</v>
      </c>
      <c r="Q7694" s="65">
        <f t="shared" si="1086"/>
        <v>4.9644367851322903E-2</v>
      </c>
      <c r="R7694" s="65">
        <f t="shared" si="1087"/>
        <v>0.16489377090220791</v>
      </c>
      <c r="S7694" s="65">
        <f t="shared" si="1088"/>
        <v>0.20439773429724145</v>
      </c>
      <c r="T7694" s="66">
        <f>(L7694*'Football Field'!$F$4)+(M7694*'Football Field'!$F$5)+(N7694*'Football Field'!$F$6)+(O7694*'Football Field'!$F$7)+(P7694*'Football Field'!$F$8)+(Q7694*'Football Field'!$F$9)+(R7694*'Football Field'!$F$10)+(S7694*'Football Field'!$F$11)</f>
        <v>151453825.92610726</v>
      </c>
    </row>
    <row r="7695" spans="2:20" x14ac:dyDescent="0.3">
      <c r="B7695" s="62">
        <f t="shared" si="1080"/>
        <v>7668</v>
      </c>
      <c r="C7695" s="62">
        <v>0.35281019567593153</v>
      </c>
      <c r="D7695" s="62">
        <v>0.77854610927211443</v>
      </c>
      <c r="E7695" s="62">
        <v>6.5824712110905015E-2</v>
      </c>
      <c r="F7695" s="62">
        <v>0.61924792091847514</v>
      </c>
      <c r="G7695" s="62">
        <v>0.40487014850865799</v>
      </c>
      <c r="H7695" s="62">
        <v>0.12494525868666706</v>
      </c>
      <c r="I7695" s="62">
        <v>6.6046541044613272E-2</v>
      </c>
      <c r="J7695" s="62">
        <v>0.88946112639639319</v>
      </c>
      <c r="K7695" s="62"/>
      <c r="L7695" s="65">
        <f t="shared" si="1081"/>
        <v>0.10685544956982923</v>
      </c>
      <c r="M7695" s="65">
        <f t="shared" si="1082"/>
        <v>0.23579787527888746</v>
      </c>
      <c r="N7695" s="65">
        <f t="shared" si="1083"/>
        <v>1.99362980197887E-2</v>
      </c>
      <c r="O7695" s="65">
        <f t="shared" si="1084"/>
        <v>0.1875513117135231</v>
      </c>
      <c r="P7695" s="65">
        <f t="shared" si="1085"/>
        <v>0.12262282175097447</v>
      </c>
      <c r="Q7695" s="65">
        <f t="shared" si="1086"/>
        <v>3.7842108737826424E-2</v>
      </c>
      <c r="R7695" s="65">
        <f t="shared" si="1087"/>
        <v>2.000348323929059E-2</v>
      </c>
      <c r="S7695" s="65">
        <f t="shared" si="1088"/>
        <v>0.26939065168988002</v>
      </c>
      <c r="T7695" s="66">
        <f>(L7695*'Football Field'!$F$4)+(M7695*'Football Field'!$F$5)+(N7695*'Football Field'!$F$6)+(O7695*'Football Field'!$F$7)+(P7695*'Football Field'!$F$8)+(Q7695*'Football Field'!$F$9)+(R7695*'Football Field'!$F$10)+(S7695*'Football Field'!$F$11)</f>
        <v>123481988.60181747</v>
      </c>
    </row>
    <row r="7696" spans="2:20" x14ac:dyDescent="0.3">
      <c r="B7696" s="62">
        <f t="shared" si="1080"/>
        <v>7669</v>
      </c>
      <c r="C7696" s="62">
        <v>0.30661525638373932</v>
      </c>
      <c r="D7696" s="62">
        <v>0.60792869637385516</v>
      </c>
      <c r="E7696" s="62">
        <v>0.6749588273665954</v>
      </c>
      <c r="F7696" s="62">
        <v>0.59543285032774318</v>
      </c>
      <c r="G7696" s="62">
        <v>0.36235721898966855</v>
      </c>
      <c r="H7696" s="62">
        <v>0.54209747436149847</v>
      </c>
      <c r="I7696" s="62">
        <v>0.38221014563518507</v>
      </c>
      <c r="J7696" s="62">
        <v>0.97333289229898268</v>
      </c>
      <c r="K7696" s="62"/>
      <c r="L7696" s="65">
        <f t="shared" si="1081"/>
        <v>6.898084435261391E-2</v>
      </c>
      <c r="M7696" s="65">
        <f t="shared" si="1082"/>
        <v>0.13676891122980772</v>
      </c>
      <c r="N7696" s="65">
        <f t="shared" si="1083"/>
        <v>0.15184903179353695</v>
      </c>
      <c r="O7696" s="65">
        <f t="shared" si="1084"/>
        <v>0.1339576551255704</v>
      </c>
      <c r="P7696" s="65">
        <f t="shared" si="1085"/>
        <v>8.1521406396977802E-2</v>
      </c>
      <c r="Q7696" s="65">
        <f t="shared" si="1086"/>
        <v>0.12195851551520762</v>
      </c>
      <c r="R7696" s="65">
        <f t="shared" si="1087"/>
        <v>8.5987823557786974E-2</v>
      </c>
      <c r="S7696" s="65">
        <f t="shared" si="1088"/>
        <v>0.2189758120284987</v>
      </c>
      <c r="T7696" s="66">
        <f>(L7696*'Football Field'!$F$4)+(M7696*'Football Field'!$F$5)+(N7696*'Football Field'!$F$6)+(O7696*'Football Field'!$F$7)+(P7696*'Football Field'!$F$8)+(Q7696*'Football Field'!$F$9)+(R7696*'Football Field'!$F$10)+(S7696*'Football Field'!$F$11)</f>
        <v>132449412.568491</v>
      </c>
    </row>
    <row r="7697" spans="2:20" x14ac:dyDescent="0.3">
      <c r="B7697" s="62">
        <f t="shared" si="1080"/>
        <v>7670</v>
      </c>
      <c r="C7697" s="62">
        <v>7.5654828199286706E-2</v>
      </c>
      <c r="D7697" s="62">
        <v>0.26751289066757333</v>
      </c>
      <c r="E7697" s="62">
        <v>0.38999205531592895</v>
      </c>
      <c r="F7697" s="62">
        <v>0.39319038867836231</v>
      </c>
      <c r="G7697" s="62">
        <v>1.4098106927838527E-2</v>
      </c>
      <c r="H7697" s="62">
        <v>7.7071015584865843E-2</v>
      </c>
      <c r="I7697" s="62">
        <v>0.16236458691413025</v>
      </c>
      <c r="J7697" s="62">
        <v>6.8544195591248025E-3</v>
      </c>
      <c r="K7697" s="62"/>
      <c r="L7697" s="65">
        <f t="shared" si="1081"/>
        <v>5.4555952369726386E-2</v>
      </c>
      <c r="M7697" s="65">
        <f t="shared" si="1082"/>
        <v>0.19290798576799298</v>
      </c>
      <c r="N7697" s="65">
        <f t="shared" si="1083"/>
        <v>0.28122974436399711</v>
      </c>
      <c r="O7697" s="65">
        <f t="shared" si="1084"/>
        <v>0.28353611563912301</v>
      </c>
      <c r="P7697" s="65">
        <f t="shared" si="1085"/>
        <v>1.0166378912822909E-2</v>
      </c>
      <c r="Q7697" s="65">
        <f t="shared" si="1086"/>
        <v>5.5577188600026771E-2</v>
      </c>
      <c r="R7697" s="65">
        <f t="shared" si="1087"/>
        <v>0.11708379862927382</v>
      </c>
      <c r="S7697" s="65">
        <f t="shared" si="1088"/>
        <v>4.9428357170370179E-3</v>
      </c>
      <c r="T7697" s="66">
        <f>(L7697*'Football Field'!$F$4)+(M7697*'Football Field'!$F$5)+(N7697*'Football Field'!$F$6)+(O7697*'Football Field'!$F$7)+(P7697*'Football Field'!$F$8)+(Q7697*'Football Field'!$F$9)+(R7697*'Football Field'!$F$10)+(S7697*'Football Field'!$F$11)</f>
        <v>133597091.54863985</v>
      </c>
    </row>
    <row r="7698" spans="2:20" x14ac:dyDescent="0.3">
      <c r="B7698" s="62">
        <f t="shared" si="1080"/>
        <v>7671</v>
      </c>
      <c r="C7698" s="62">
        <v>0.82374087949951857</v>
      </c>
      <c r="D7698" s="62">
        <v>0.68241517181401623</v>
      </c>
      <c r="E7698" s="62">
        <v>0.85537309064711653</v>
      </c>
      <c r="F7698" s="62">
        <v>0.69674778277792637</v>
      </c>
      <c r="G7698" s="62">
        <v>0.95026624573754725</v>
      </c>
      <c r="H7698" s="62">
        <v>0.48749689730971302</v>
      </c>
      <c r="I7698" s="62">
        <v>0.40211194079841028</v>
      </c>
      <c r="J7698" s="62">
        <v>0.82810102389547779</v>
      </c>
      <c r="K7698" s="62"/>
      <c r="L7698" s="65">
        <f t="shared" si="1081"/>
        <v>0.14385338454783608</v>
      </c>
      <c r="M7698" s="65">
        <f t="shared" si="1082"/>
        <v>0.11917307320219826</v>
      </c>
      <c r="N7698" s="65">
        <f t="shared" si="1083"/>
        <v>0.14937745254975249</v>
      </c>
      <c r="O7698" s="65">
        <f t="shared" si="1084"/>
        <v>0.1216760382096149</v>
      </c>
      <c r="P7698" s="65">
        <f t="shared" si="1085"/>
        <v>0.16594904911598693</v>
      </c>
      <c r="Q7698" s="65">
        <f t="shared" si="1086"/>
        <v>8.513366324271647E-2</v>
      </c>
      <c r="R7698" s="65">
        <f t="shared" si="1087"/>
        <v>7.0222523964205197E-2</v>
      </c>
      <c r="S7698" s="65">
        <f t="shared" si="1088"/>
        <v>0.14461481516768962</v>
      </c>
      <c r="T7698" s="66">
        <f>(L7698*'Football Field'!$F$4)+(M7698*'Football Field'!$F$5)+(N7698*'Football Field'!$F$6)+(O7698*'Football Field'!$F$7)+(P7698*'Football Field'!$F$8)+(Q7698*'Football Field'!$F$9)+(R7698*'Football Field'!$F$10)+(S7698*'Football Field'!$F$11)</f>
        <v>136151822.06883621</v>
      </c>
    </row>
    <row r="7699" spans="2:20" x14ac:dyDescent="0.3">
      <c r="B7699" s="62">
        <f t="shared" si="1080"/>
        <v>7672</v>
      </c>
      <c r="C7699" s="62">
        <v>0.54754658076314477</v>
      </c>
      <c r="D7699" s="62">
        <v>0.21283916350237819</v>
      </c>
      <c r="E7699" s="62">
        <v>0.22404896062674284</v>
      </c>
      <c r="F7699" s="62">
        <v>2.9885057496364387E-2</v>
      </c>
      <c r="G7699" s="62">
        <v>0.44919943912065785</v>
      </c>
      <c r="H7699" s="62">
        <v>0.52571719809591255</v>
      </c>
      <c r="I7699" s="62">
        <v>0.30088486746661447</v>
      </c>
      <c r="J7699" s="62">
        <v>0.65531595898005035</v>
      </c>
      <c r="K7699" s="62"/>
      <c r="L7699" s="65">
        <f t="shared" si="1081"/>
        <v>0.18589653716609308</v>
      </c>
      <c r="M7699" s="65">
        <f t="shared" si="1082"/>
        <v>7.2260634726774631E-2</v>
      </c>
      <c r="N7699" s="65">
        <f t="shared" si="1083"/>
        <v>7.6066452425150949E-2</v>
      </c>
      <c r="O7699" s="65">
        <f t="shared" si="1084"/>
        <v>1.0146221155907312E-2</v>
      </c>
      <c r="P7699" s="65">
        <f t="shared" si="1085"/>
        <v>0.15250687916468533</v>
      </c>
      <c r="Q7699" s="65">
        <f t="shared" si="1086"/>
        <v>0.17848528342279302</v>
      </c>
      <c r="R7699" s="65">
        <f t="shared" si="1087"/>
        <v>0.10215287048229771</v>
      </c>
      <c r="S7699" s="65">
        <f t="shared" si="1088"/>
        <v>0.22248512145629784</v>
      </c>
      <c r="T7699" s="66">
        <f>(L7699*'Football Field'!$F$4)+(M7699*'Football Field'!$F$5)+(N7699*'Football Field'!$F$6)+(O7699*'Football Field'!$F$7)+(P7699*'Football Field'!$F$8)+(Q7699*'Football Field'!$F$9)+(R7699*'Football Field'!$F$10)+(S7699*'Football Field'!$F$11)</f>
        <v>137320483.55068099</v>
      </c>
    </row>
    <row r="7700" spans="2:20" x14ac:dyDescent="0.3">
      <c r="B7700" s="62">
        <f t="shared" si="1080"/>
        <v>7673</v>
      </c>
      <c r="C7700" s="62">
        <v>0.85977079620192931</v>
      </c>
      <c r="D7700" s="62">
        <v>0.42398991899051919</v>
      </c>
      <c r="E7700" s="62">
        <v>0.95999088182011527</v>
      </c>
      <c r="F7700" s="62">
        <v>0.48727470770097314</v>
      </c>
      <c r="G7700" s="62">
        <v>0.40438756076027571</v>
      </c>
      <c r="H7700" s="62">
        <v>0.97641266625877721</v>
      </c>
      <c r="I7700" s="62">
        <v>0.70508015989831341</v>
      </c>
      <c r="J7700" s="62">
        <v>4.0705182940864448E-2</v>
      </c>
      <c r="K7700" s="62"/>
      <c r="L7700" s="65">
        <f t="shared" si="1081"/>
        <v>0.17699454349216079</v>
      </c>
      <c r="M7700" s="65">
        <f t="shared" si="1082"/>
        <v>8.7283613828841949E-2</v>
      </c>
      <c r="N7700" s="65">
        <f t="shared" si="1083"/>
        <v>0.19762609829850705</v>
      </c>
      <c r="O7700" s="65">
        <f t="shared" si="1084"/>
        <v>0.10031157702238816</v>
      </c>
      <c r="P7700" s="65">
        <f t="shared" si="1085"/>
        <v>8.324822386019165E-2</v>
      </c>
      <c r="Q7700" s="65">
        <f t="shared" si="1086"/>
        <v>0.20100672747652462</v>
      </c>
      <c r="R7700" s="65">
        <f t="shared" si="1087"/>
        <v>0.14514954634173427</v>
      </c>
      <c r="S7700" s="65">
        <f t="shared" si="1088"/>
        <v>8.379669679651567E-3</v>
      </c>
      <c r="T7700" s="66">
        <f>(L7700*'Football Field'!$F$4)+(M7700*'Football Field'!$F$5)+(N7700*'Football Field'!$F$6)+(O7700*'Football Field'!$F$7)+(P7700*'Football Field'!$F$8)+(Q7700*'Football Field'!$F$9)+(R7700*'Football Field'!$F$10)+(S7700*'Football Field'!$F$11)</f>
        <v>139768229.17526057</v>
      </c>
    </row>
    <row r="7701" spans="2:20" x14ac:dyDescent="0.3">
      <c r="B7701" s="62">
        <f t="shared" si="1080"/>
        <v>7674</v>
      </c>
      <c r="C7701" s="62">
        <v>0.70142512065381168</v>
      </c>
      <c r="D7701" s="62">
        <v>0.14803177303629067</v>
      </c>
      <c r="E7701" s="62">
        <v>8.0003701983436204E-2</v>
      </c>
      <c r="F7701" s="62">
        <v>0.55112783249743458</v>
      </c>
      <c r="G7701" s="62">
        <v>0.95236794410844738</v>
      </c>
      <c r="H7701" s="62">
        <v>0.19054334423929276</v>
      </c>
      <c r="I7701" s="62">
        <v>0.3974973938400721</v>
      </c>
      <c r="J7701" s="62">
        <v>0.64761166587848074</v>
      </c>
      <c r="K7701" s="62"/>
      <c r="L7701" s="65">
        <f t="shared" si="1081"/>
        <v>0.19119648985118362</v>
      </c>
      <c r="M7701" s="65">
        <f t="shared" si="1082"/>
        <v>4.0350929211950604E-2</v>
      </c>
      <c r="N7701" s="65">
        <f t="shared" si="1083"/>
        <v>2.1807640678844078E-2</v>
      </c>
      <c r="O7701" s="65">
        <f t="shared" si="1084"/>
        <v>0.15022801996965798</v>
      </c>
      <c r="P7701" s="65">
        <f t="shared" si="1085"/>
        <v>0.25959921108983719</v>
      </c>
      <c r="Q7701" s="65">
        <f t="shared" si="1086"/>
        <v>5.1938856351623527E-2</v>
      </c>
      <c r="R7701" s="65">
        <f t="shared" si="1087"/>
        <v>0.10835099027587455</v>
      </c>
      <c r="S7701" s="65">
        <f t="shared" si="1088"/>
        <v>0.17652786257102837</v>
      </c>
      <c r="T7701" s="66">
        <f>(L7701*'Football Field'!$F$4)+(M7701*'Football Field'!$F$5)+(N7701*'Football Field'!$F$6)+(O7701*'Football Field'!$F$7)+(P7701*'Football Field'!$F$8)+(Q7701*'Football Field'!$F$9)+(R7701*'Football Field'!$F$10)+(S7701*'Football Field'!$F$11)</f>
        <v>146258450.94860941</v>
      </c>
    </row>
    <row r="7702" spans="2:20" x14ac:dyDescent="0.3">
      <c r="B7702" s="62">
        <f t="shared" si="1080"/>
        <v>7675</v>
      </c>
      <c r="C7702" s="62">
        <v>0.25648363819694509</v>
      </c>
      <c r="D7702" s="62">
        <v>0.71530548909076019</v>
      </c>
      <c r="E7702" s="62">
        <v>0.86895545221795401</v>
      </c>
      <c r="F7702" s="62">
        <v>0.71832653943382696</v>
      </c>
      <c r="G7702" s="62">
        <v>0.6779803605645206</v>
      </c>
      <c r="H7702" s="62">
        <v>0.67690310731347758</v>
      </c>
      <c r="I7702" s="62">
        <v>0.87406050116315259</v>
      </c>
      <c r="J7702" s="62">
        <v>0.45683642568228788</v>
      </c>
      <c r="K7702" s="62"/>
      <c r="L7702" s="65">
        <f t="shared" si="1081"/>
        <v>4.8901982740369485E-2</v>
      </c>
      <c r="M7702" s="65">
        <f t="shared" si="1082"/>
        <v>0.13638240991711159</v>
      </c>
      <c r="N7702" s="65">
        <f t="shared" si="1083"/>
        <v>0.16567779849521208</v>
      </c>
      <c r="O7702" s="65">
        <f t="shared" si="1084"/>
        <v>0.13695841294316427</v>
      </c>
      <c r="P7702" s="65">
        <f t="shared" si="1085"/>
        <v>0.12926588270389935</v>
      </c>
      <c r="Q7702" s="65">
        <f t="shared" si="1086"/>
        <v>0.12906049018740262</v>
      </c>
      <c r="R7702" s="65">
        <f t="shared" si="1087"/>
        <v>0.16665114329475497</v>
      </c>
      <c r="S7702" s="65">
        <f t="shared" si="1088"/>
        <v>8.7101879718085723E-2</v>
      </c>
      <c r="T7702" s="66">
        <f>(L7702*'Football Field'!$F$4)+(M7702*'Football Field'!$F$5)+(N7702*'Football Field'!$F$6)+(O7702*'Football Field'!$F$7)+(P7702*'Football Field'!$F$8)+(Q7702*'Football Field'!$F$9)+(R7702*'Football Field'!$F$10)+(S7702*'Football Field'!$F$11)</f>
        <v>147019495.37145245</v>
      </c>
    </row>
    <row r="7703" spans="2:20" x14ac:dyDescent="0.3">
      <c r="B7703" s="62">
        <f t="shared" si="1080"/>
        <v>7676</v>
      </c>
      <c r="C7703" s="62">
        <v>0.20343488615167238</v>
      </c>
      <c r="D7703" s="62">
        <v>0.73552289889065525</v>
      </c>
      <c r="E7703" s="62">
        <v>0.82962736433758033</v>
      </c>
      <c r="F7703" s="62">
        <v>6.8534758258431694E-3</v>
      </c>
      <c r="G7703" s="62">
        <v>0.95858803986906305</v>
      </c>
      <c r="H7703" s="62">
        <v>0.36355380670630544</v>
      </c>
      <c r="I7703" s="62">
        <v>0.65649697937007401</v>
      </c>
      <c r="J7703" s="62">
        <v>0.90770999889634507</v>
      </c>
      <c r="K7703" s="62"/>
      <c r="L7703" s="65">
        <f t="shared" si="1081"/>
        <v>4.3638816297726715E-2</v>
      </c>
      <c r="M7703" s="65">
        <f t="shared" si="1082"/>
        <v>0.1577770129530798</v>
      </c>
      <c r="N7703" s="65">
        <f t="shared" si="1083"/>
        <v>0.17796336131307752</v>
      </c>
      <c r="O7703" s="65">
        <f t="shared" si="1084"/>
        <v>1.4701390613107599E-3</v>
      </c>
      <c r="P7703" s="65">
        <f t="shared" si="1085"/>
        <v>0.20562671510458674</v>
      </c>
      <c r="Q7703" s="65">
        <f t="shared" si="1086"/>
        <v>7.7985925055977859E-2</v>
      </c>
      <c r="R7703" s="65">
        <f t="shared" si="1087"/>
        <v>0.1408251633959372</v>
      </c>
      <c r="S7703" s="65">
        <f t="shared" si="1088"/>
        <v>0.19471286681830352</v>
      </c>
      <c r="T7703" s="66">
        <f>(L7703*'Football Field'!$F$4)+(M7703*'Football Field'!$F$5)+(N7703*'Football Field'!$F$6)+(O7703*'Football Field'!$F$7)+(P7703*'Football Field'!$F$8)+(Q7703*'Football Field'!$F$9)+(R7703*'Football Field'!$F$10)+(S7703*'Football Field'!$F$11)</f>
        <v>149845213.51878381</v>
      </c>
    </row>
    <row r="7704" spans="2:20" x14ac:dyDescent="0.3">
      <c r="B7704" s="62">
        <f t="shared" si="1080"/>
        <v>7677</v>
      </c>
      <c r="C7704" s="62">
        <v>0.29359594550791068</v>
      </c>
      <c r="D7704" s="62">
        <v>0.90923557306901404</v>
      </c>
      <c r="E7704" s="62">
        <v>0.10136698703396252</v>
      </c>
      <c r="F7704" s="62">
        <v>0.24998164296697234</v>
      </c>
      <c r="G7704" s="62">
        <v>0.58031602232714685</v>
      </c>
      <c r="H7704" s="62">
        <v>0.51652247171721577</v>
      </c>
      <c r="I7704" s="62">
        <v>0.63161832029473952</v>
      </c>
      <c r="J7704" s="62">
        <v>0.50428407564513511</v>
      </c>
      <c r="K7704" s="62"/>
      <c r="L7704" s="65">
        <f t="shared" si="1081"/>
        <v>7.752893248056468E-2</v>
      </c>
      <c r="M7704" s="65">
        <f t="shared" si="1082"/>
        <v>0.24009889929319808</v>
      </c>
      <c r="N7704" s="65">
        <f t="shared" si="1083"/>
        <v>2.676765266604339E-2</v>
      </c>
      <c r="O7704" s="65">
        <f t="shared" si="1084"/>
        <v>6.6011844562222768E-2</v>
      </c>
      <c r="P7704" s="65">
        <f t="shared" si="1085"/>
        <v>0.1532421765380918</v>
      </c>
      <c r="Q7704" s="65">
        <f t="shared" si="1086"/>
        <v>0.13639641979790013</v>
      </c>
      <c r="R7704" s="65">
        <f t="shared" si="1087"/>
        <v>0.16678940856252089</v>
      </c>
      <c r="S7704" s="65">
        <f t="shared" si="1088"/>
        <v>0.13316466609945821</v>
      </c>
      <c r="T7704" s="66">
        <f>(L7704*'Football Field'!$F$4)+(M7704*'Football Field'!$F$5)+(N7704*'Football Field'!$F$6)+(O7704*'Football Field'!$F$7)+(P7704*'Football Field'!$F$8)+(Q7704*'Football Field'!$F$9)+(R7704*'Football Field'!$F$10)+(S7704*'Football Field'!$F$11)</f>
        <v>144752562.56357998</v>
      </c>
    </row>
    <row r="7705" spans="2:20" x14ac:dyDescent="0.3">
      <c r="B7705" s="62">
        <f t="shared" si="1080"/>
        <v>7678</v>
      </c>
      <c r="C7705" s="62">
        <v>0.59721597921795533</v>
      </c>
      <c r="D7705" s="62">
        <v>0.77684223710442624</v>
      </c>
      <c r="E7705" s="62">
        <v>0.76524827611948076</v>
      </c>
      <c r="F7705" s="62">
        <v>0.57299787689721615</v>
      </c>
      <c r="G7705" s="62">
        <v>0.56337167731513649</v>
      </c>
      <c r="H7705" s="62">
        <v>3.1845599613697817E-2</v>
      </c>
      <c r="I7705" s="62">
        <v>0.66298075620903141</v>
      </c>
      <c r="J7705" s="62">
        <v>0.25046373061485383</v>
      </c>
      <c r="K7705" s="62"/>
      <c r="L7705" s="65">
        <f t="shared" si="1081"/>
        <v>0.14148798175277069</v>
      </c>
      <c r="M7705" s="65">
        <f t="shared" si="1082"/>
        <v>0.18404370293665454</v>
      </c>
      <c r="N7705" s="65">
        <f t="shared" si="1083"/>
        <v>0.18129694766324678</v>
      </c>
      <c r="O7705" s="65">
        <f t="shared" si="1084"/>
        <v>0.13575040851547968</v>
      </c>
      <c r="P7705" s="65">
        <f t="shared" si="1085"/>
        <v>0.1334698406837192</v>
      </c>
      <c r="Q7705" s="65">
        <f t="shared" si="1086"/>
        <v>7.5446233420431085E-3</v>
      </c>
      <c r="R7705" s="65">
        <f t="shared" si="1087"/>
        <v>0.1570684851061355</v>
      </c>
      <c r="S7705" s="65">
        <f t="shared" si="1088"/>
        <v>5.9338009999950578E-2</v>
      </c>
      <c r="T7705" s="66">
        <f>(L7705*'Football Field'!$F$4)+(M7705*'Football Field'!$F$5)+(N7705*'Football Field'!$F$6)+(O7705*'Football Field'!$F$7)+(P7705*'Football Field'!$F$8)+(Q7705*'Football Field'!$F$9)+(R7705*'Football Field'!$F$10)+(S7705*'Football Field'!$F$11)</f>
        <v>145623144.80975357</v>
      </c>
    </row>
    <row r="7706" spans="2:20" x14ac:dyDescent="0.3">
      <c r="B7706" s="62">
        <f t="shared" si="1080"/>
        <v>7679</v>
      </c>
      <c r="C7706" s="62">
        <v>0.95169020600496379</v>
      </c>
      <c r="D7706" s="62">
        <v>0.46866059778104752</v>
      </c>
      <c r="E7706" s="62">
        <v>0.42710444273087433</v>
      </c>
      <c r="F7706" s="62">
        <v>6.3402849117822013E-2</v>
      </c>
      <c r="G7706" s="62">
        <v>0.64744888041139514</v>
      </c>
      <c r="H7706" s="62">
        <v>0.27458824411742755</v>
      </c>
      <c r="I7706" s="62">
        <v>5.1577865792375222E-2</v>
      </c>
      <c r="J7706" s="62">
        <v>0.52531333372246813</v>
      </c>
      <c r="K7706" s="62"/>
      <c r="L7706" s="65">
        <f t="shared" si="1081"/>
        <v>0.27910551831417391</v>
      </c>
      <c r="M7706" s="65">
        <f t="shared" si="1082"/>
        <v>0.13744573415986969</v>
      </c>
      <c r="N7706" s="65">
        <f t="shared" si="1083"/>
        <v>0.12525841509192262</v>
      </c>
      <c r="O7706" s="65">
        <f t="shared" si="1084"/>
        <v>1.8594375516283058E-2</v>
      </c>
      <c r="P7706" s="65">
        <f t="shared" si="1085"/>
        <v>0.18987959969424287</v>
      </c>
      <c r="Q7706" s="65">
        <f t="shared" si="1086"/>
        <v>8.0529455608345096E-2</v>
      </c>
      <c r="R7706" s="65">
        <f t="shared" si="1087"/>
        <v>1.5126421260496509E-2</v>
      </c>
      <c r="S7706" s="65">
        <f t="shared" si="1088"/>
        <v>0.15406048035466635</v>
      </c>
      <c r="T7706" s="66">
        <f>(L7706*'Football Field'!$F$4)+(M7706*'Football Field'!$F$5)+(N7706*'Football Field'!$F$6)+(O7706*'Football Field'!$F$7)+(P7706*'Football Field'!$F$8)+(Q7706*'Football Field'!$F$9)+(R7706*'Football Field'!$F$10)+(S7706*'Football Field'!$F$11)</f>
        <v>128467145.20939687</v>
      </c>
    </row>
    <row r="7707" spans="2:20" x14ac:dyDescent="0.3">
      <c r="B7707" s="62">
        <f t="shared" si="1080"/>
        <v>7680</v>
      </c>
      <c r="C7707" s="62">
        <v>0.98157431543473506</v>
      </c>
      <c r="D7707" s="62">
        <v>0.46336597882319752</v>
      </c>
      <c r="E7707" s="62">
        <v>0.60531574373954611</v>
      </c>
      <c r="F7707" s="62">
        <v>0.51581808996716128</v>
      </c>
      <c r="G7707" s="62">
        <v>0.45286301794933281</v>
      </c>
      <c r="H7707" s="62">
        <v>0.84929756855176985</v>
      </c>
      <c r="I7707" s="62">
        <v>0.43771489435323896</v>
      </c>
      <c r="J7707" s="62">
        <v>0.72566659789186161</v>
      </c>
      <c r="K7707" s="62"/>
      <c r="L7707" s="65">
        <f t="shared" si="1081"/>
        <v>0.1950813168392245</v>
      </c>
      <c r="M7707" s="65">
        <f t="shared" si="1082"/>
        <v>9.2090882886733297E-2</v>
      </c>
      <c r="N7707" s="65">
        <f t="shared" si="1083"/>
        <v>0.1203024473393291</v>
      </c>
      <c r="O7707" s="65">
        <f t="shared" si="1084"/>
        <v>0.10251538845097059</v>
      </c>
      <c r="P7707" s="65">
        <f t="shared" si="1085"/>
        <v>9.0003489802209763E-2</v>
      </c>
      <c r="Q7707" s="65">
        <f t="shared" si="1086"/>
        <v>0.16879219989375019</v>
      </c>
      <c r="R7707" s="65">
        <f t="shared" si="1087"/>
        <v>8.6992901757777782E-2</v>
      </c>
      <c r="S7707" s="65">
        <f t="shared" si="1088"/>
        <v>0.14422137303000465</v>
      </c>
      <c r="T7707" s="66">
        <f>(L7707*'Football Field'!$F$4)+(M7707*'Football Field'!$F$5)+(N7707*'Football Field'!$F$6)+(O7707*'Football Field'!$F$7)+(P7707*'Football Field'!$F$8)+(Q7707*'Football Field'!$F$9)+(R7707*'Football Field'!$F$10)+(S7707*'Football Field'!$F$11)</f>
        <v>131192177.80308585</v>
      </c>
    </row>
    <row r="7708" spans="2:20" x14ac:dyDescent="0.3">
      <c r="B7708" s="62">
        <f t="shared" si="1080"/>
        <v>7681</v>
      </c>
      <c r="C7708" s="62">
        <v>0.32164368436763846</v>
      </c>
      <c r="D7708" s="62">
        <v>0.25195786838873568</v>
      </c>
      <c r="E7708" s="62">
        <v>0.65143091515739671</v>
      </c>
      <c r="F7708" s="62">
        <v>0.68804586027671044</v>
      </c>
      <c r="G7708" s="62">
        <v>0.63394738955326446</v>
      </c>
      <c r="H7708" s="62">
        <v>0.42129867078877981</v>
      </c>
      <c r="I7708" s="62">
        <v>0.11135100254394326</v>
      </c>
      <c r="J7708" s="62">
        <v>0.32851905907704049</v>
      </c>
      <c r="K7708" s="62"/>
      <c r="L7708" s="65">
        <f t="shared" si="1081"/>
        <v>9.4373630692682814E-2</v>
      </c>
      <c r="M7708" s="65">
        <f t="shared" si="1082"/>
        <v>7.3927081354582674E-2</v>
      </c>
      <c r="N7708" s="65">
        <f t="shared" si="1083"/>
        <v>0.19113666332273249</v>
      </c>
      <c r="O7708" s="65">
        <f t="shared" si="1084"/>
        <v>0.20187987227246379</v>
      </c>
      <c r="P7708" s="65">
        <f t="shared" si="1085"/>
        <v>0.18600681352694259</v>
      </c>
      <c r="Q7708" s="65">
        <f t="shared" si="1086"/>
        <v>0.12361344898317171</v>
      </c>
      <c r="R7708" s="65">
        <f t="shared" si="1087"/>
        <v>3.2671552099654368E-2</v>
      </c>
      <c r="S7708" s="65">
        <f t="shared" si="1088"/>
        <v>9.6390937747769509E-2</v>
      </c>
      <c r="T7708" s="66">
        <f>(L7708*'Football Field'!$F$4)+(M7708*'Football Field'!$F$5)+(N7708*'Football Field'!$F$6)+(O7708*'Football Field'!$F$7)+(P7708*'Football Field'!$F$8)+(Q7708*'Football Field'!$F$9)+(R7708*'Football Field'!$F$10)+(S7708*'Football Field'!$F$11)</f>
        <v>134255423.72402865</v>
      </c>
    </row>
    <row r="7709" spans="2:20" x14ac:dyDescent="0.3">
      <c r="B7709" s="62">
        <f t="shared" si="1080"/>
        <v>7682</v>
      </c>
      <c r="C7709" s="62">
        <v>0.37917320119678588</v>
      </c>
      <c r="D7709" s="62">
        <v>0.84176406558890615</v>
      </c>
      <c r="E7709" s="62">
        <v>0.65516305086033633</v>
      </c>
      <c r="F7709" s="62">
        <v>4.6466356719038426E-2</v>
      </c>
      <c r="G7709" s="62">
        <v>0.10511437564011794</v>
      </c>
      <c r="H7709" s="62">
        <v>8.0767279759886179E-2</v>
      </c>
      <c r="I7709" s="62">
        <v>0.9410451414535419</v>
      </c>
      <c r="J7709" s="62">
        <v>0.51693464397568167</v>
      </c>
      <c r="K7709" s="62"/>
      <c r="L7709" s="65">
        <f t="shared" si="1081"/>
        <v>0.1063173542125716</v>
      </c>
      <c r="M7709" s="65">
        <f t="shared" si="1082"/>
        <v>0.23602440267972372</v>
      </c>
      <c r="N7709" s="65">
        <f t="shared" si="1083"/>
        <v>0.18370286171452635</v>
      </c>
      <c r="O7709" s="65">
        <f t="shared" si="1084"/>
        <v>1.3028821896360303E-2</v>
      </c>
      <c r="P7709" s="65">
        <f t="shared" si="1085"/>
        <v>2.9473291552489751E-2</v>
      </c>
      <c r="Q7709" s="65">
        <f t="shared" si="1086"/>
        <v>2.264654639071173E-2</v>
      </c>
      <c r="R7709" s="65">
        <f t="shared" si="1087"/>
        <v>0.26386208022652802</v>
      </c>
      <c r="S7709" s="65">
        <f t="shared" si="1088"/>
        <v>0.14494464132708862</v>
      </c>
      <c r="T7709" s="66">
        <f>(L7709*'Football Field'!$F$4)+(M7709*'Football Field'!$F$5)+(N7709*'Football Field'!$F$6)+(O7709*'Football Field'!$F$7)+(P7709*'Football Field'!$F$8)+(Q7709*'Football Field'!$F$9)+(R7709*'Football Field'!$F$10)+(S7709*'Football Field'!$F$11)</f>
        <v>151776798.1226491</v>
      </c>
    </row>
    <row r="7710" spans="2:20" x14ac:dyDescent="0.3">
      <c r="B7710" s="62">
        <f t="shared" ref="B7710:B7773" si="1089">B7709+1</f>
        <v>7683</v>
      </c>
      <c r="C7710" s="62">
        <v>7.4759183057253598E-2</v>
      </c>
      <c r="D7710" s="62">
        <v>0.43980993229916965</v>
      </c>
      <c r="E7710" s="62">
        <v>0.54717667854222496</v>
      </c>
      <c r="F7710" s="62">
        <v>0.50367395791747704</v>
      </c>
      <c r="G7710" s="62">
        <v>8.010101611125453E-2</v>
      </c>
      <c r="H7710" s="62">
        <v>0.1721666961150603</v>
      </c>
      <c r="I7710" s="62">
        <v>0.22387987495137651</v>
      </c>
      <c r="J7710" s="62">
        <v>0.62403986191432403</v>
      </c>
      <c r="K7710" s="62"/>
      <c r="L7710" s="65">
        <f t="shared" si="1081"/>
        <v>2.8045836247660206E-2</v>
      </c>
      <c r="M7710" s="65">
        <f t="shared" si="1082"/>
        <v>0.16499427678216491</v>
      </c>
      <c r="N7710" s="65">
        <f t="shared" si="1083"/>
        <v>0.2052728092705513</v>
      </c>
      <c r="O7710" s="65">
        <f t="shared" si="1084"/>
        <v>0.18895280510417337</v>
      </c>
      <c r="P7710" s="65">
        <f t="shared" si="1085"/>
        <v>3.0049819824903332E-2</v>
      </c>
      <c r="Q7710" s="65">
        <f t="shared" si="1086"/>
        <v>6.458817190184854E-2</v>
      </c>
      <c r="R7710" s="65">
        <f t="shared" si="1087"/>
        <v>8.3988321638350655E-2</v>
      </c>
      <c r="S7710" s="65">
        <f t="shared" si="1088"/>
        <v>0.23410795923034761</v>
      </c>
      <c r="T7710" s="66">
        <f>(L7710*'Football Field'!$F$4)+(M7710*'Football Field'!$F$5)+(N7710*'Football Field'!$F$6)+(O7710*'Football Field'!$F$7)+(P7710*'Football Field'!$F$8)+(Q7710*'Football Field'!$F$9)+(R7710*'Football Field'!$F$10)+(S7710*'Football Field'!$F$11)</f>
        <v>129965319.17024091</v>
      </c>
    </row>
    <row r="7711" spans="2:20" x14ac:dyDescent="0.3">
      <c r="B7711" s="62">
        <f t="shared" si="1089"/>
        <v>7684</v>
      </c>
      <c r="C7711" s="62">
        <v>0.9244651677196738</v>
      </c>
      <c r="D7711" s="62">
        <v>0.36309310639397574</v>
      </c>
      <c r="E7711" s="62">
        <v>0.79867671107351357</v>
      </c>
      <c r="F7711" s="62">
        <v>0.6450716800504549</v>
      </c>
      <c r="G7711" s="62">
        <v>0.97061153281211088</v>
      </c>
      <c r="H7711" s="62">
        <v>0.82925926171838926</v>
      </c>
      <c r="I7711" s="62">
        <v>0.80402634579699883</v>
      </c>
      <c r="J7711" s="62">
        <v>0.64381860069462349</v>
      </c>
      <c r="K7711" s="62"/>
      <c r="L7711" s="65">
        <f t="shared" si="1081"/>
        <v>0.1546181139498331</v>
      </c>
      <c r="M7711" s="65">
        <f t="shared" si="1082"/>
        <v>6.0727838386060447E-2</v>
      </c>
      <c r="N7711" s="65">
        <f t="shared" si="1083"/>
        <v>0.13357981569651564</v>
      </c>
      <c r="O7711" s="65">
        <f t="shared" si="1084"/>
        <v>0.10788915582171039</v>
      </c>
      <c r="P7711" s="65">
        <f t="shared" si="1085"/>
        <v>0.1623361591346319</v>
      </c>
      <c r="Q7711" s="65">
        <f t="shared" si="1086"/>
        <v>0.13869479078221816</v>
      </c>
      <c r="R7711" s="65">
        <f t="shared" si="1087"/>
        <v>0.13447454971154199</v>
      </c>
      <c r="S7711" s="65">
        <f t="shared" si="1088"/>
        <v>0.10767957651748843</v>
      </c>
      <c r="T7711" s="66">
        <f>(L7711*'Football Field'!$F$4)+(M7711*'Football Field'!$F$5)+(N7711*'Football Field'!$F$6)+(O7711*'Football Field'!$F$7)+(P7711*'Football Field'!$F$8)+(Q7711*'Football Field'!$F$9)+(R7711*'Football Field'!$F$10)+(S7711*'Football Field'!$F$11)</f>
        <v>144110820.60100645</v>
      </c>
    </row>
    <row r="7712" spans="2:20" x14ac:dyDescent="0.3">
      <c r="B7712" s="62">
        <f t="shared" si="1089"/>
        <v>7685</v>
      </c>
      <c r="C7712" s="62">
        <v>0.63070953913179129</v>
      </c>
      <c r="D7712" s="62">
        <v>0.73467190736338284</v>
      </c>
      <c r="E7712" s="62">
        <v>0.85106826195887986</v>
      </c>
      <c r="F7712" s="62">
        <v>0.58200868357127267</v>
      </c>
      <c r="G7712" s="62">
        <v>0.35457273798772371</v>
      </c>
      <c r="H7712" s="62">
        <v>0.83739046556643348</v>
      </c>
      <c r="I7712" s="62">
        <v>0.48161937755668682</v>
      </c>
      <c r="J7712" s="62">
        <v>0.29899277116798595</v>
      </c>
      <c r="K7712" s="62"/>
      <c r="L7712" s="65">
        <f t="shared" si="1081"/>
        <v>0.1321955728954457</v>
      </c>
      <c r="M7712" s="65">
        <f t="shared" si="1082"/>
        <v>0.15398589629353648</v>
      </c>
      <c r="N7712" s="65">
        <f t="shared" si="1083"/>
        <v>0.17838236063094667</v>
      </c>
      <c r="O7712" s="65">
        <f t="shared" si="1084"/>
        <v>0.1219879620985907</v>
      </c>
      <c r="P7712" s="65">
        <f t="shared" si="1085"/>
        <v>7.4317801338342301E-2</v>
      </c>
      <c r="Q7712" s="65">
        <f t="shared" si="1086"/>
        <v>0.17551551937064844</v>
      </c>
      <c r="R7712" s="65">
        <f t="shared" si="1087"/>
        <v>0.10094654604605607</v>
      </c>
      <c r="S7712" s="65">
        <f t="shared" si="1088"/>
        <v>6.2668341326433716E-2</v>
      </c>
      <c r="T7712" s="66">
        <f>(L7712*'Football Field'!$F$4)+(M7712*'Football Field'!$F$5)+(N7712*'Football Field'!$F$6)+(O7712*'Football Field'!$F$7)+(P7712*'Football Field'!$F$8)+(Q7712*'Football Field'!$F$9)+(R7712*'Football Field'!$F$10)+(S7712*'Football Field'!$F$11)</f>
        <v>132974053.7151064</v>
      </c>
    </row>
    <row r="7713" spans="2:20" x14ac:dyDescent="0.3">
      <c r="B7713" s="62">
        <f t="shared" si="1089"/>
        <v>7686</v>
      </c>
      <c r="C7713" s="62">
        <v>8.4476085100033238E-2</v>
      </c>
      <c r="D7713" s="62">
        <v>3.7186586858840465E-2</v>
      </c>
      <c r="E7713" s="62">
        <v>0.92722472912934295</v>
      </c>
      <c r="F7713" s="62">
        <v>0.41728112487124158</v>
      </c>
      <c r="G7713" s="62">
        <v>0.41651447829617727</v>
      </c>
      <c r="H7713" s="62">
        <v>0.59843058159899143</v>
      </c>
      <c r="I7713" s="62">
        <v>0.26416436157578804</v>
      </c>
      <c r="J7713" s="62">
        <v>0.22710849734846694</v>
      </c>
      <c r="K7713" s="62"/>
      <c r="L7713" s="65">
        <f t="shared" si="1081"/>
        <v>2.842029011685844E-2</v>
      </c>
      <c r="M7713" s="65">
        <f t="shared" si="1082"/>
        <v>1.2510683772010946E-2</v>
      </c>
      <c r="N7713" s="65">
        <f t="shared" si="1083"/>
        <v>0.31194622447496728</v>
      </c>
      <c r="O7713" s="65">
        <f t="shared" si="1084"/>
        <v>0.14038589282501035</v>
      </c>
      <c r="P7713" s="65">
        <f t="shared" si="1085"/>
        <v>0.14012796991044082</v>
      </c>
      <c r="Q7713" s="65">
        <f t="shared" si="1086"/>
        <v>0.2013300062817065</v>
      </c>
      <c r="R7713" s="65">
        <f t="shared" si="1087"/>
        <v>8.8872818687423222E-2</v>
      </c>
      <c r="S7713" s="65">
        <f t="shared" si="1088"/>
        <v>7.6406113931582587E-2</v>
      </c>
      <c r="T7713" s="66">
        <f>(L7713*'Football Field'!$F$4)+(M7713*'Football Field'!$F$5)+(N7713*'Football Field'!$F$6)+(O7713*'Football Field'!$F$7)+(P7713*'Football Field'!$F$8)+(Q7713*'Football Field'!$F$9)+(R7713*'Football Field'!$F$10)+(S7713*'Football Field'!$F$11)</f>
        <v>141377127.25275752</v>
      </c>
    </row>
    <row r="7714" spans="2:20" x14ac:dyDescent="0.3">
      <c r="B7714" s="62">
        <f t="shared" si="1089"/>
        <v>7687</v>
      </c>
      <c r="C7714" s="62">
        <v>0.12920972026291921</v>
      </c>
      <c r="D7714" s="62">
        <v>0.39546982697718858</v>
      </c>
      <c r="E7714" s="62">
        <v>0.62337190592943115</v>
      </c>
      <c r="F7714" s="62">
        <v>0.79533971295592387</v>
      </c>
      <c r="G7714" s="62">
        <v>0.85468670727557106</v>
      </c>
      <c r="H7714" s="62">
        <v>0.62618543083350187</v>
      </c>
      <c r="I7714" s="62">
        <v>0.58384094059581604</v>
      </c>
      <c r="J7714" s="62">
        <v>0.20341507739951037</v>
      </c>
      <c r="K7714" s="62"/>
      <c r="L7714" s="65">
        <f t="shared" si="1081"/>
        <v>3.0680073003798276E-2</v>
      </c>
      <c r="M7714" s="65">
        <f t="shared" si="1082"/>
        <v>9.3901938165108584E-2</v>
      </c>
      <c r="N7714" s="65">
        <f t="shared" si="1083"/>
        <v>0.14801591972736719</v>
      </c>
      <c r="O7714" s="65">
        <f t="shared" si="1084"/>
        <v>0.18884864394610384</v>
      </c>
      <c r="P7714" s="65">
        <f t="shared" si="1085"/>
        <v>0.20294023175062681</v>
      </c>
      <c r="Q7714" s="65">
        <f t="shared" si="1086"/>
        <v>0.14868397433873271</v>
      </c>
      <c r="R7714" s="65">
        <f t="shared" si="1087"/>
        <v>0.1386295291378816</v>
      </c>
      <c r="S7714" s="65">
        <f t="shared" si="1088"/>
        <v>4.8299689930380925E-2</v>
      </c>
      <c r="T7714" s="66">
        <f>(L7714*'Football Field'!$F$4)+(M7714*'Football Field'!$F$5)+(N7714*'Football Field'!$F$6)+(O7714*'Football Field'!$F$7)+(P7714*'Football Field'!$F$8)+(Q7714*'Football Field'!$F$9)+(R7714*'Football Field'!$F$10)+(S7714*'Football Field'!$F$11)</f>
        <v>148999458.90601397</v>
      </c>
    </row>
    <row r="7715" spans="2:20" x14ac:dyDescent="0.3">
      <c r="B7715" s="62">
        <f t="shared" si="1089"/>
        <v>7688</v>
      </c>
      <c r="C7715" s="62">
        <v>3.0680583274235729E-2</v>
      </c>
      <c r="D7715" s="62">
        <v>0.83542654179264253</v>
      </c>
      <c r="E7715" s="62">
        <v>0.62424127848175526</v>
      </c>
      <c r="F7715" s="62">
        <v>0.27976936371344263</v>
      </c>
      <c r="G7715" s="62">
        <v>0.62234688426823803</v>
      </c>
      <c r="H7715" s="62">
        <v>0.28539423735763514</v>
      </c>
      <c r="I7715" s="62">
        <v>0.521593909426872</v>
      </c>
      <c r="J7715" s="62">
        <v>0.91549018093562218</v>
      </c>
      <c r="K7715" s="62"/>
      <c r="L7715" s="65">
        <f t="shared" si="1081"/>
        <v>7.4558951190678083E-3</v>
      </c>
      <c r="M7715" s="65">
        <f t="shared" si="1082"/>
        <v>0.20302262899030971</v>
      </c>
      <c r="N7715" s="65">
        <f t="shared" si="1083"/>
        <v>0.15170107620676285</v>
      </c>
      <c r="O7715" s="65">
        <f t="shared" si="1084"/>
        <v>6.7988636810807995E-2</v>
      </c>
      <c r="P7715" s="65">
        <f t="shared" si="1085"/>
        <v>0.15124070671365694</v>
      </c>
      <c r="Q7715" s="65">
        <f t="shared" si="1086"/>
        <v>6.9355575228316063E-2</v>
      </c>
      <c r="R7715" s="65">
        <f t="shared" si="1087"/>
        <v>0.1267560479105066</v>
      </c>
      <c r="S7715" s="65">
        <f t="shared" si="1088"/>
        <v>0.22247943302057202</v>
      </c>
      <c r="T7715" s="66">
        <f>(L7715*'Football Field'!$F$4)+(M7715*'Football Field'!$F$5)+(N7715*'Football Field'!$F$6)+(O7715*'Football Field'!$F$7)+(P7715*'Football Field'!$F$8)+(Q7715*'Football Field'!$F$9)+(R7715*'Football Field'!$F$10)+(S7715*'Football Field'!$F$11)</f>
        <v>143463402.74932364</v>
      </c>
    </row>
    <row r="7716" spans="2:20" x14ac:dyDescent="0.3">
      <c r="B7716" s="62">
        <f t="shared" si="1089"/>
        <v>7689</v>
      </c>
      <c r="C7716" s="62">
        <v>0.50835810221088795</v>
      </c>
      <c r="D7716" s="62">
        <v>0.58663842858256965</v>
      </c>
      <c r="E7716" s="62">
        <v>3.8406504001180508E-3</v>
      </c>
      <c r="F7716" s="62">
        <v>0.63057244546530677</v>
      </c>
      <c r="G7716" s="62">
        <v>0.96278876381241618</v>
      </c>
      <c r="H7716" s="62">
        <v>0.39197192193523789</v>
      </c>
      <c r="I7716" s="62">
        <v>0.74009312636699442</v>
      </c>
      <c r="J7716" s="62">
        <v>0.31328057513715324</v>
      </c>
      <c r="K7716" s="62"/>
      <c r="L7716" s="65">
        <f t="shared" si="1081"/>
        <v>0.1228646995661571</v>
      </c>
      <c r="M7716" s="65">
        <f t="shared" si="1082"/>
        <v>0.14178421464768814</v>
      </c>
      <c r="N7716" s="65">
        <f t="shared" si="1083"/>
        <v>9.2824399866334758E-4</v>
      </c>
      <c r="O7716" s="65">
        <f t="shared" si="1084"/>
        <v>0.15240259519784741</v>
      </c>
      <c r="P7716" s="65">
        <f t="shared" si="1085"/>
        <v>0.2326957152783051</v>
      </c>
      <c r="Q7716" s="65">
        <f t="shared" si="1086"/>
        <v>9.4735408401071627E-2</v>
      </c>
      <c r="R7716" s="65">
        <f t="shared" si="1087"/>
        <v>0.17887256881830249</v>
      </c>
      <c r="S7716" s="65">
        <f t="shared" si="1088"/>
        <v>7.5716554091964747E-2</v>
      </c>
      <c r="T7716" s="66">
        <f>(L7716*'Football Field'!$F$4)+(M7716*'Football Field'!$F$5)+(N7716*'Football Field'!$F$6)+(O7716*'Football Field'!$F$7)+(P7716*'Football Field'!$F$8)+(Q7716*'Football Field'!$F$9)+(R7716*'Football Field'!$F$10)+(S7716*'Football Field'!$F$11)</f>
        <v>152533277.32391778</v>
      </c>
    </row>
    <row r="7717" spans="2:20" x14ac:dyDescent="0.3">
      <c r="B7717" s="62">
        <f t="shared" si="1089"/>
        <v>7690</v>
      </c>
      <c r="C7717" s="62">
        <v>0.65303546706737425</v>
      </c>
      <c r="D7717" s="62">
        <v>0.92944973734808689</v>
      </c>
      <c r="E7717" s="62">
        <v>0.7600368471199821</v>
      </c>
      <c r="F7717" s="62">
        <v>0.93030018873424347</v>
      </c>
      <c r="G7717" s="62">
        <v>0.36585440654396195</v>
      </c>
      <c r="H7717" s="62">
        <v>0.28681598564975397</v>
      </c>
      <c r="I7717" s="62">
        <v>7.7393165996875624E-2</v>
      </c>
      <c r="J7717" s="62">
        <v>0.11579794726961035</v>
      </c>
      <c r="K7717" s="62"/>
      <c r="L7717" s="65">
        <f t="shared" si="1081"/>
        <v>0.15855440897699885</v>
      </c>
      <c r="M7717" s="65">
        <f t="shared" si="1082"/>
        <v>0.22566669225616287</v>
      </c>
      <c r="N7717" s="65">
        <f t="shared" si="1083"/>
        <v>0.18453391764006219</v>
      </c>
      <c r="O7717" s="65">
        <f t="shared" si="1084"/>
        <v>0.22587317846356791</v>
      </c>
      <c r="P7717" s="65">
        <f t="shared" si="1085"/>
        <v>8.882799193389572E-2</v>
      </c>
      <c r="Q7717" s="65">
        <f t="shared" si="1086"/>
        <v>6.9637778318647328E-2</v>
      </c>
      <c r="R7717" s="65">
        <f t="shared" si="1087"/>
        <v>1.8790752282719991E-2</v>
      </c>
      <c r="S7717" s="65">
        <f t="shared" si="1088"/>
        <v>2.8115280127945178E-2</v>
      </c>
      <c r="T7717" s="66">
        <f>(L7717*'Football Field'!$F$4)+(M7717*'Football Field'!$F$5)+(N7717*'Football Field'!$F$6)+(O7717*'Football Field'!$F$7)+(P7717*'Football Field'!$F$8)+(Q7717*'Football Field'!$F$9)+(R7717*'Football Field'!$F$10)+(S7717*'Football Field'!$F$11)</f>
        <v>123037286.08033855</v>
      </c>
    </row>
    <row r="7718" spans="2:20" x14ac:dyDescent="0.3">
      <c r="B7718" s="62">
        <f t="shared" si="1089"/>
        <v>7691</v>
      </c>
      <c r="C7718" s="62">
        <v>0.39245674633414263</v>
      </c>
      <c r="D7718" s="62">
        <v>0.96934583667633289</v>
      </c>
      <c r="E7718" s="62">
        <v>0.61036550478068408</v>
      </c>
      <c r="F7718" s="62">
        <v>7.8385367212705614E-2</v>
      </c>
      <c r="G7718" s="62">
        <v>0.17523618023434195</v>
      </c>
      <c r="H7718" s="62">
        <v>0.9169328615420701</v>
      </c>
      <c r="I7718" s="62">
        <v>7.0986462916000637E-3</v>
      </c>
      <c r="J7718" s="62">
        <v>0.92464340059502959</v>
      </c>
      <c r="K7718" s="62"/>
      <c r="L7718" s="65">
        <f t="shared" si="1081"/>
        <v>9.63210606272554E-2</v>
      </c>
      <c r="M7718" s="65">
        <f t="shared" si="1082"/>
        <v>0.2379075400675712</v>
      </c>
      <c r="N7718" s="65">
        <f t="shared" si="1083"/>
        <v>0.14980263007304803</v>
      </c>
      <c r="O7718" s="65">
        <f t="shared" si="1084"/>
        <v>1.9238200841517429E-2</v>
      </c>
      <c r="P7718" s="65">
        <f t="shared" si="1085"/>
        <v>4.3008394932953366E-2</v>
      </c>
      <c r="Q7718" s="65">
        <f t="shared" si="1086"/>
        <v>0.22504376997642384</v>
      </c>
      <c r="R7718" s="65">
        <f t="shared" si="1087"/>
        <v>1.7422280192948927E-3</v>
      </c>
      <c r="S7718" s="65">
        <f t="shared" si="1088"/>
        <v>0.22693617546193584</v>
      </c>
      <c r="T7718" s="66">
        <f>(L7718*'Football Field'!$F$4)+(M7718*'Football Field'!$F$5)+(N7718*'Football Field'!$F$6)+(O7718*'Football Field'!$F$7)+(P7718*'Football Field'!$F$8)+(Q7718*'Football Field'!$F$9)+(R7718*'Football Field'!$F$10)+(S7718*'Football Field'!$F$11)</f>
        <v>116335348.50171629</v>
      </c>
    </row>
    <row r="7719" spans="2:20" x14ac:dyDescent="0.3">
      <c r="B7719" s="62">
        <f t="shared" si="1089"/>
        <v>7692</v>
      </c>
      <c r="C7719" s="62">
        <v>0.38558757739949256</v>
      </c>
      <c r="D7719" s="62">
        <v>9.9500988764908649E-2</v>
      </c>
      <c r="E7719" s="62">
        <v>0.62145461713847694</v>
      </c>
      <c r="F7719" s="62">
        <v>0.52600182521993677</v>
      </c>
      <c r="G7719" s="62">
        <v>0.39554266266388294</v>
      </c>
      <c r="H7719" s="62">
        <v>0.9557234431467897</v>
      </c>
      <c r="I7719" s="62">
        <v>0.17699802145825727</v>
      </c>
      <c r="J7719" s="62">
        <v>0.55892028137957617</v>
      </c>
      <c r="K7719" s="62"/>
      <c r="L7719" s="65">
        <f t="shared" ref="L7719:L7782" si="1090">C7719/SUM($C7719:$J7719)</f>
        <v>0.10366011452862982</v>
      </c>
      <c r="M7719" s="65">
        <f t="shared" ref="M7719:M7782" si="1091">D7719/SUM($C7719:$J7719)</f>
        <v>2.6749523313600178E-2</v>
      </c>
      <c r="N7719" s="65">
        <f t="shared" ref="N7719:N7782" si="1092">E7719/SUM($C7719:$J7719)</f>
        <v>0.16706984499186073</v>
      </c>
      <c r="O7719" s="65">
        <f t="shared" ref="O7719:O7782" si="1093">F7719/SUM($C7719:$J7719)</f>
        <v>0.14140862579728619</v>
      </c>
      <c r="P7719" s="65">
        <f t="shared" ref="P7719:P7782" si="1094">G7719/SUM($C7719:$J7719)</f>
        <v>0.1063364073843507</v>
      </c>
      <c r="Q7719" s="65">
        <f t="shared" ref="Q7719:Q7782" si="1095">H7719/SUM($C7719:$J7719)</f>
        <v>0.25693359273255217</v>
      </c>
      <c r="R7719" s="65">
        <f t="shared" ref="R7719:R7782" si="1096">I7719/SUM($C7719:$J7719)</f>
        <v>4.758357439688609E-2</v>
      </c>
      <c r="S7719" s="65">
        <f t="shared" ref="S7719:S7782" si="1097">J7719/SUM($C7719:$J7719)</f>
        <v>0.15025831685483423</v>
      </c>
      <c r="T7719" s="66">
        <f>(L7719*'Football Field'!$F$4)+(M7719*'Football Field'!$F$5)+(N7719*'Football Field'!$F$6)+(O7719*'Football Field'!$F$7)+(P7719*'Football Field'!$F$8)+(Q7719*'Football Field'!$F$9)+(R7719*'Football Field'!$F$10)+(S7719*'Football Field'!$F$11)</f>
        <v>129255557.21176583</v>
      </c>
    </row>
    <row r="7720" spans="2:20" x14ac:dyDescent="0.3">
      <c r="B7720" s="62">
        <f t="shared" si="1089"/>
        <v>7693</v>
      </c>
      <c r="C7720" s="62">
        <v>7.6504495553250673E-2</v>
      </c>
      <c r="D7720" s="62">
        <v>5.0421078208012005E-2</v>
      </c>
      <c r="E7720" s="62">
        <v>0.17654283976868457</v>
      </c>
      <c r="F7720" s="62">
        <v>0.73694557068025768</v>
      </c>
      <c r="G7720" s="62">
        <v>0.79862557744151941</v>
      </c>
      <c r="H7720" s="62">
        <v>5.2083008638038053E-2</v>
      </c>
      <c r="I7720" s="62">
        <v>0.36554065300511029</v>
      </c>
      <c r="J7720" s="62">
        <v>0.13318289165077524</v>
      </c>
      <c r="K7720" s="62"/>
      <c r="L7720" s="65">
        <f t="shared" si="1090"/>
        <v>3.2012310363753536E-2</v>
      </c>
      <c r="M7720" s="65">
        <f t="shared" si="1091"/>
        <v>2.1098043883532112E-2</v>
      </c>
      <c r="N7720" s="65">
        <f t="shared" si="1092"/>
        <v>7.3872053378089442E-2</v>
      </c>
      <c r="O7720" s="65">
        <f t="shared" si="1093"/>
        <v>0.30836528179431255</v>
      </c>
      <c r="P7720" s="65">
        <f t="shared" si="1094"/>
        <v>0.33417447778209042</v>
      </c>
      <c r="Q7720" s="65">
        <f t="shared" si="1095"/>
        <v>2.1793457039899232E-2</v>
      </c>
      <c r="R7720" s="65">
        <f t="shared" si="1096"/>
        <v>0.15295572828689172</v>
      </c>
      <c r="S7720" s="65">
        <f t="shared" si="1097"/>
        <v>5.5728647471431116E-2</v>
      </c>
      <c r="T7720" s="66">
        <f>(L7720*'Football Field'!$F$4)+(M7720*'Football Field'!$F$5)+(N7720*'Football Field'!$F$6)+(O7720*'Football Field'!$F$7)+(P7720*'Football Field'!$F$8)+(Q7720*'Football Field'!$F$9)+(R7720*'Football Field'!$F$10)+(S7720*'Football Field'!$F$11)</f>
        <v>160941718.54490495</v>
      </c>
    </row>
    <row r="7721" spans="2:20" x14ac:dyDescent="0.3">
      <c r="B7721" s="62">
        <f t="shared" si="1089"/>
        <v>7694</v>
      </c>
      <c r="C7721" s="62">
        <v>0.15409312096370265</v>
      </c>
      <c r="D7721" s="62">
        <v>0.58782163854526359</v>
      </c>
      <c r="E7721" s="62">
        <v>0.6098213976033201</v>
      </c>
      <c r="F7721" s="62">
        <v>0.83825435923718083</v>
      </c>
      <c r="G7721" s="62">
        <v>0.73511254940552906</v>
      </c>
      <c r="H7721" s="62">
        <v>0.69815150506078472</v>
      </c>
      <c r="I7721" s="62">
        <v>0.26189712122510489</v>
      </c>
      <c r="J7721" s="62">
        <v>0.76327140904987134</v>
      </c>
      <c r="K7721" s="62"/>
      <c r="L7721" s="65">
        <f t="shared" si="1090"/>
        <v>3.3149547193228726E-2</v>
      </c>
      <c r="M7721" s="65">
        <f t="shared" si="1091"/>
        <v>0.1264561391598219</v>
      </c>
      <c r="N7721" s="65">
        <f t="shared" si="1092"/>
        <v>0.13118887509620736</v>
      </c>
      <c r="O7721" s="65">
        <f t="shared" si="1093"/>
        <v>0.18033090813968369</v>
      </c>
      <c r="P7721" s="65">
        <f t="shared" si="1094"/>
        <v>0.1581423492265655</v>
      </c>
      <c r="Q7721" s="65">
        <f t="shared" si="1095"/>
        <v>0.15019104110745918</v>
      </c>
      <c r="R7721" s="65">
        <f t="shared" si="1096"/>
        <v>5.6341067826560474E-2</v>
      </c>
      <c r="S7721" s="65">
        <f t="shared" si="1097"/>
        <v>0.16420007225047328</v>
      </c>
      <c r="T7721" s="66">
        <f>(L7721*'Football Field'!$F$4)+(M7721*'Football Field'!$F$5)+(N7721*'Football Field'!$F$6)+(O7721*'Football Field'!$F$7)+(P7721*'Football Field'!$F$8)+(Q7721*'Football Field'!$F$9)+(R7721*'Football Field'!$F$10)+(S7721*'Football Field'!$F$11)</f>
        <v>134185743.03177893</v>
      </c>
    </row>
    <row r="7722" spans="2:20" x14ac:dyDescent="0.3">
      <c r="B7722" s="62">
        <f t="shared" si="1089"/>
        <v>7695</v>
      </c>
      <c r="C7722" s="62">
        <v>0.45717334050934411</v>
      </c>
      <c r="D7722" s="62">
        <v>0.75984857513306503</v>
      </c>
      <c r="E7722" s="62">
        <v>0.67109054574294746</v>
      </c>
      <c r="F7722" s="62">
        <v>0.41814391825847164</v>
      </c>
      <c r="G7722" s="62">
        <v>9.4143139026634404E-2</v>
      </c>
      <c r="H7722" s="62">
        <v>8.9522517850414429E-3</v>
      </c>
      <c r="I7722" s="62">
        <v>0.99198099528234729</v>
      </c>
      <c r="J7722" s="62">
        <v>0.69551429803025699</v>
      </c>
      <c r="K7722" s="62"/>
      <c r="L7722" s="65">
        <f t="shared" si="1090"/>
        <v>0.11159150766268908</v>
      </c>
      <c r="M7722" s="65">
        <f t="shared" si="1091"/>
        <v>0.18547155002515231</v>
      </c>
      <c r="N7722" s="65">
        <f t="shared" si="1092"/>
        <v>0.16380658962790437</v>
      </c>
      <c r="O7722" s="65">
        <f t="shared" si="1093"/>
        <v>0.10206481026750371</v>
      </c>
      <c r="P7722" s="65">
        <f t="shared" si="1094"/>
        <v>2.2979412597365908E-2</v>
      </c>
      <c r="Q7722" s="65">
        <f t="shared" si="1095"/>
        <v>2.1851564497522482E-3</v>
      </c>
      <c r="R7722" s="65">
        <f t="shared" si="1096"/>
        <v>0.24213278646773909</v>
      </c>
      <c r="S7722" s="65">
        <f t="shared" si="1097"/>
        <v>0.1697681869018933</v>
      </c>
      <c r="T7722" s="66">
        <f>(L7722*'Football Field'!$F$4)+(M7722*'Football Field'!$F$5)+(N7722*'Football Field'!$F$6)+(O7722*'Football Field'!$F$7)+(P7722*'Football Field'!$F$8)+(Q7722*'Football Field'!$F$9)+(R7722*'Football Field'!$F$10)+(S7722*'Football Field'!$F$11)</f>
        <v>148669050.02828312</v>
      </c>
    </row>
    <row r="7723" spans="2:20" x14ac:dyDescent="0.3">
      <c r="B7723" s="62">
        <f t="shared" si="1089"/>
        <v>7696</v>
      </c>
      <c r="C7723" s="62">
        <v>0.74802873780179047</v>
      </c>
      <c r="D7723" s="62">
        <v>4.5099188765111542E-2</v>
      </c>
      <c r="E7723" s="62">
        <v>0.52979973181881868</v>
      </c>
      <c r="F7723" s="62">
        <v>0.91505876368589079</v>
      </c>
      <c r="G7723" s="62">
        <v>0.56185546479845838</v>
      </c>
      <c r="H7723" s="62">
        <v>0.40343114740521391</v>
      </c>
      <c r="I7723" s="62">
        <v>0.28891463903545778</v>
      </c>
      <c r="J7723" s="62">
        <v>0.92574112183394142</v>
      </c>
      <c r="K7723" s="62"/>
      <c r="L7723" s="65">
        <f t="shared" si="1090"/>
        <v>0.16931661248680069</v>
      </c>
      <c r="M7723" s="65">
        <f t="shared" si="1091"/>
        <v>1.0208219927554218E-2</v>
      </c>
      <c r="N7723" s="65">
        <f t="shared" si="1092"/>
        <v>0.11992038721879589</v>
      </c>
      <c r="O7723" s="65">
        <f t="shared" si="1093"/>
        <v>0.2071239275498381</v>
      </c>
      <c r="P7723" s="65">
        <f t="shared" si="1094"/>
        <v>0.12717621556416647</v>
      </c>
      <c r="Q7723" s="65">
        <f t="shared" si="1095"/>
        <v>9.1316806157805436E-2</v>
      </c>
      <c r="R7723" s="65">
        <f t="shared" si="1096"/>
        <v>6.539594738443405E-2</v>
      </c>
      <c r="S7723" s="65">
        <f t="shared" si="1097"/>
        <v>0.20954188371060525</v>
      </c>
      <c r="T7723" s="66">
        <f>(L7723*'Football Field'!$F$4)+(M7723*'Football Field'!$F$5)+(N7723*'Football Field'!$F$6)+(O7723*'Football Field'!$F$7)+(P7723*'Football Field'!$F$8)+(Q7723*'Football Field'!$F$9)+(R7723*'Football Field'!$F$10)+(S7723*'Football Field'!$F$11)</f>
        <v>132867986.03355873</v>
      </c>
    </row>
    <row r="7724" spans="2:20" x14ac:dyDescent="0.3">
      <c r="B7724" s="62">
        <f t="shared" si="1089"/>
        <v>7697</v>
      </c>
      <c r="C7724" s="62">
        <v>0.17850056534236391</v>
      </c>
      <c r="D7724" s="62">
        <v>0.66714435608649159</v>
      </c>
      <c r="E7724" s="62">
        <v>0.12882854021903301</v>
      </c>
      <c r="F7724" s="62">
        <v>2.9315848491745733E-2</v>
      </c>
      <c r="G7724" s="62">
        <v>0.21711967643583097</v>
      </c>
      <c r="H7724" s="62">
        <v>0.70593977002516539</v>
      </c>
      <c r="I7724" s="62">
        <v>0.63133256699031293</v>
      </c>
      <c r="J7724" s="62">
        <v>0.73383360140060583</v>
      </c>
      <c r="K7724" s="62"/>
      <c r="L7724" s="65">
        <f t="shared" si="1090"/>
        <v>5.4222283133428417E-2</v>
      </c>
      <c r="M7724" s="65">
        <f t="shared" si="1091"/>
        <v>0.20265532547310797</v>
      </c>
      <c r="N7724" s="65">
        <f t="shared" si="1092"/>
        <v>3.9133644030901138E-2</v>
      </c>
      <c r="O7724" s="65">
        <f t="shared" si="1093"/>
        <v>8.9051383908355115E-3</v>
      </c>
      <c r="P7724" s="65">
        <f t="shared" si="1094"/>
        <v>6.5953430158397081E-2</v>
      </c>
      <c r="Q7724" s="65">
        <f t="shared" si="1095"/>
        <v>0.21444002719002786</v>
      </c>
      <c r="R7724" s="65">
        <f t="shared" si="1096"/>
        <v>0.19177694554101499</v>
      </c>
      <c r="S7724" s="65">
        <f t="shared" si="1097"/>
        <v>0.22291320608228699</v>
      </c>
      <c r="T7724" s="66">
        <f>(L7724*'Football Field'!$F$4)+(M7724*'Football Field'!$F$5)+(N7724*'Football Field'!$F$6)+(O7724*'Football Field'!$F$7)+(P7724*'Football Field'!$F$8)+(Q7724*'Football Field'!$F$9)+(R7724*'Football Field'!$F$10)+(S7724*'Football Field'!$F$11)</f>
        <v>141908169.97584337</v>
      </c>
    </row>
    <row r="7725" spans="2:20" x14ac:dyDescent="0.3">
      <c r="B7725" s="62">
        <f t="shared" si="1089"/>
        <v>7698</v>
      </c>
      <c r="C7725" s="62">
        <v>0.69802544851283876</v>
      </c>
      <c r="D7725" s="62">
        <v>0.47517043203050235</v>
      </c>
      <c r="E7725" s="62">
        <v>4.9635036632436735E-2</v>
      </c>
      <c r="F7725" s="62">
        <v>5.9541635979109109E-2</v>
      </c>
      <c r="G7725" s="62">
        <v>0.92694132377226535</v>
      </c>
      <c r="H7725" s="62">
        <v>0.615525243942039</v>
      </c>
      <c r="I7725" s="62">
        <v>0.49198622949787874</v>
      </c>
      <c r="J7725" s="62">
        <v>0.71131450839825616</v>
      </c>
      <c r="K7725" s="62"/>
      <c r="L7725" s="65">
        <f t="shared" si="1090"/>
        <v>0.1732872921465026</v>
      </c>
      <c r="M7725" s="65">
        <f t="shared" si="1091"/>
        <v>0.11796274426681598</v>
      </c>
      <c r="N7725" s="65">
        <f t="shared" si="1092"/>
        <v>1.2322073803974244E-2</v>
      </c>
      <c r="O7725" s="65">
        <f t="shared" si="1093"/>
        <v>1.4781422211432188E-2</v>
      </c>
      <c r="P7725" s="65">
        <f t="shared" si="1094"/>
        <v>0.23011646970380623</v>
      </c>
      <c r="Q7725" s="65">
        <f t="shared" si="1095"/>
        <v>0.15280632389231516</v>
      </c>
      <c r="R7725" s="65">
        <f t="shared" si="1096"/>
        <v>0.12213732560137039</v>
      </c>
      <c r="S7725" s="65">
        <f t="shared" si="1097"/>
        <v>0.17658634837378331</v>
      </c>
      <c r="T7725" s="66">
        <f>(L7725*'Football Field'!$F$4)+(M7725*'Football Field'!$F$5)+(N7725*'Football Field'!$F$6)+(O7725*'Football Field'!$F$7)+(P7725*'Football Field'!$F$8)+(Q7725*'Football Field'!$F$9)+(R7725*'Football Field'!$F$10)+(S7725*'Football Field'!$F$11)</f>
        <v>144381407.0672957</v>
      </c>
    </row>
    <row r="7726" spans="2:20" x14ac:dyDescent="0.3">
      <c r="B7726" s="62">
        <f t="shared" si="1089"/>
        <v>7699</v>
      </c>
      <c r="C7726" s="62">
        <v>0.3608960254783915</v>
      </c>
      <c r="D7726" s="62">
        <v>0.28472886774534822</v>
      </c>
      <c r="E7726" s="62">
        <v>0.60061868383924955</v>
      </c>
      <c r="F7726" s="62">
        <v>0.22432645518519834</v>
      </c>
      <c r="G7726" s="62">
        <v>0.88191611085966493</v>
      </c>
      <c r="H7726" s="62">
        <v>0.21260174075791904</v>
      </c>
      <c r="I7726" s="62">
        <v>7.8712420692365836E-2</v>
      </c>
      <c r="J7726" s="62">
        <v>0.16703982555642682</v>
      </c>
      <c r="K7726" s="62"/>
      <c r="L7726" s="65">
        <f t="shared" si="1090"/>
        <v>0.12839436210257968</v>
      </c>
      <c r="M7726" s="65">
        <f t="shared" si="1091"/>
        <v>0.10129671363904401</v>
      </c>
      <c r="N7726" s="65">
        <f t="shared" si="1092"/>
        <v>0.21367941826516101</v>
      </c>
      <c r="O7726" s="65">
        <f t="shared" si="1093"/>
        <v>7.9807617936654141E-2</v>
      </c>
      <c r="P7726" s="65">
        <f t="shared" si="1094"/>
        <v>0.31375534361099355</v>
      </c>
      <c r="Q7726" s="65">
        <f t="shared" si="1095"/>
        <v>7.5636368813780178E-2</v>
      </c>
      <c r="R7726" s="65">
        <f t="shared" si="1096"/>
        <v>2.8003165263318506E-2</v>
      </c>
      <c r="S7726" s="65">
        <f t="shared" si="1097"/>
        <v>5.9427010368468952E-2</v>
      </c>
      <c r="T7726" s="66">
        <f>(L7726*'Football Field'!$F$4)+(M7726*'Football Field'!$F$5)+(N7726*'Football Field'!$F$6)+(O7726*'Football Field'!$F$7)+(P7726*'Football Field'!$F$8)+(Q7726*'Football Field'!$F$9)+(R7726*'Football Field'!$F$10)+(S7726*'Football Field'!$F$11)</f>
        <v>143266839.36981398</v>
      </c>
    </row>
    <row r="7727" spans="2:20" x14ac:dyDescent="0.3">
      <c r="B7727" s="62">
        <f t="shared" si="1089"/>
        <v>7700</v>
      </c>
      <c r="C7727" s="62">
        <v>8.4402395922373419E-2</v>
      </c>
      <c r="D7727" s="62">
        <v>0.72174408301665371</v>
      </c>
      <c r="E7727" s="62">
        <v>0.24940409212658532</v>
      </c>
      <c r="F7727" s="62">
        <v>0.37179719398425126</v>
      </c>
      <c r="G7727" s="62">
        <v>0.91085280319834871</v>
      </c>
      <c r="H7727" s="62">
        <v>0.21548899378936681</v>
      </c>
      <c r="I7727" s="62">
        <v>0.46578410218154243</v>
      </c>
      <c r="J7727" s="62">
        <v>0.58795417006172979</v>
      </c>
      <c r="K7727" s="62"/>
      <c r="L7727" s="65">
        <f t="shared" si="1090"/>
        <v>2.3396835584709404E-2</v>
      </c>
      <c r="M7727" s="65">
        <f t="shared" si="1091"/>
        <v>0.20007166218490269</v>
      </c>
      <c r="N7727" s="65">
        <f t="shared" si="1092"/>
        <v>6.9136266498953963E-2</v>
      </c>
      <c r="O7727" s="65">
        <f t="shared" si="1093"/>
        <v>0.10306434697074676</v>
      </c>
      <c r="P7727" s="65">
        <f t="shared" si="1094"/>
        <v>0.25249370050944597</v>
      </c>
      <c r="Q7727" s="65">
        <f t="shared" si="1095"/>
        <v>5.9734803768382236E-2</v>
      </c>
      <c r="R7727" s="65">
        <f t="shared" si="1096"/>
        <v>0.12911806516412197</v>
      </c>
      <c r="S7727" s="65">
        <f t="shared" si="1097"/>
        <v>0.16298431931873689</v>
      </c>
      <c r="T7727" s="66">
        <f>(L7727*'Football Field'!$F$4)+(M7727*'Football Field'!$F$5)+(N7727*'Football Field'!$F$6)+(O7727*'Football Field'!$F$7)+(P7727*'Football Field'!$F$8)+(Q7727*'Football Field'!$F$9)+(R7727*'Football Field'!$F$10)+(S7727*'Football Field'!$F$11)</f>
        <v>149653222.10056442</v>
      </c>
    </row>
    <row r="7728" spans="2:20" x14ac:dyDescent="0.3">
      <c r="B7728" s="62">
        <f t="shared" si="1089"/>
        <v>7701</v>
      </c>
      <c r="C7728" s="62">
        <v>0.64395918225011983</v>
      </c>
      <c r="D7728" s="62">
        <v>0.46229000062476822</v>
      </c>
      <c r="E7728" s="62">
        <v>0.12313690475559991</v>
      </c>
      <c r="F7728" s="62">
        <v>0.39965268148254807</v>
      </c>
      <c r="G7728" s="62">
        <v>0.54170618606676135</v>
      </c>
      <c r="H7728" s="62">
        <v>0.77716127275088309</v>
      </c>
      <c r="I7728" s="62">
        <v>0.18358754107442676</v>
      </c>
      <c r="J7728" s="62">
        <v>0.63189921032271112</v>
      </c>
      <c r="K7728" s="62"/>
      <c r="L7728" s="65">
        <f t="shared" si="1090"/>
        <v>0.17111133112788496</v>
      </c>
      <c r="M7728" s="65">
        <f t="shared" si="1091"/>
        <v>0.12283862013988719</v>
      </c>
      <c r="N7728" s="65">
        <f t="shared" si="1092"/>
        <v>3.2719650972403487E-2</v>
      </c>
      <c r="O7728" s="65">
        <f t="shared" si="1093"/>
        <v>0.10619477787141172</v>
      </c>
      <c r="P7728" s="65">
        <f t="shared" si="1094"/>
        <v>0.14394090360542569</v>
      </c>
      <c r="Q7728" s="65">
        <f t="shared" si="1095"/>
        <v>0.20650547976780578</v>
      </c>
      <c r="R7728" s="65">
        <f t="shared" si="1096"/>
        <v>4.8782452984013756E-2</v>
      </c>
      <c r="S7728" s="65">
        <f t="shared" si="1097"/>
        <v>0.16790678353116739</v>
      </c>
      <c r="T7728" s="66">
        <f>(L7728*'Football Field'!$F$4)+(M7728*'Football Field'!$F$5)+(N7728*'Football Field'!$F$6)+(O7728*'Football Field'!$F$7)+(P7728*'Football Field'!$F$8)+(Q7728*'Football Field'!$F$9)+(R7728*'Football Field'!$F$10)+(S7728*'Football Field'!$F$11)</f>
        <v>128244722.31364353</v>
      </c>
    </row>
    <row r="7729" spans="2:20" x14ac:dyDescent="0.3">
      <c r="B7729" s="62">
        <f t="shared" si="1089"/>
        <v>7702</v>
      </c>
      <c r="C7729" s="62">
        <v>0.88087355001808254</v>
      </c>
      <c r="D7729" s="62">
        <v>0.16215027107987945</v>
      </c>
      <c r="E7729" s="62">
        <v>0.48216849233911463</v>
      </c>
      <c r="F7729" s="62">
        <v>4.4707527926457491E-2</v>
      </c>
      <c r="G7729" s="62">
        <v>0.81396822245231715</v>
      </c>
      <c r="H7729" s="62">
        <v>0.76274412963866434</v>
      </c>
      <c r="I7729" s="62">
        <v>0.44556885115439127</v>
      </c>
      <c r="J7729" s="62">
        <v>0.74033675287897938</v>
      </c>
      <c r="K7729" s="62"/>
      <c r="L7729" s="65">
        <f t="shared" si="1090"/>
        <v>0.20331677587772115</v>
      </c>
      <c r="M7729" s="65">
        <f t="shared" si="1091"/>
        <v>3.7426336984443247E-2</v>
      </c>
      <c r="N7729" s="65">
        <f t="shared" si="1092"/>
        <v>0.1112905970331361</v>
      </c>
      <c r="O7729" s="65">
        <f t="shared" si="1093"/>
        <v>1.031906388298743E-2</v>
      </c>
      <c r="P7729" s="65">
        <f t="shared" si="1094"/>
        <v>0.18787417859524513</v>
      </c>
      <c r="Q7729" s="65">
        <f t="shared" si="1095"/>
        <v>0.17605100897240966</v>
      </c>
      <c r="R7729" s="65">
        <f t="shared" si="1096"/>
        <v>0.10284293613582948</v>
      </c>
      <c r="S7729" s="65">
        <f t="shared" si="1097"/>
        <v>0.17087910251822791</v>
      </c>
      <c r="T7729" s="66">
        <f>(L7729*'Football Field'!$F$4)+(M7729*'Football Field'!$F$5)+(N7729*'Football Field'!$F$6)+(O7729*'Football Field'!$F$7)+(P7729*'Football Field'!$F$8)+(Q7729*'Football Field'!$F$9)+(R7729*'Football Field'!$F$10)+(S7729*'Football Field'!$F$11)</f>
        <v>140866826.36084878</v>
      </c>
    </row>
    <row r="7730" spans="2:20" x14ac:dyDescent="0.3">
      <c r="B7730" s="62">
        <f t="shared" si="1089"/>
        <v>7703</v>
      </c>
      <c r="C7730" s="62">
        <v>9.2724833149578023E-2</v>
      </c>
      <c r="D7730" s="62">
        <v>0.73278412172638063</v>
      </c>
      <c r="E7730" s="62">
        <v>0.39660724327679731</v>
      </c>
      <c r="F7730" s="62">
        <v>0.34745121721585814</v>
      </c>
      <c r="G7730" s="62">
        <v>0.95298441937782175</v>
      </c>
      <c r="H7730" s="62">
        <v>0.55955388351936231</v>
      </c>
      <c r="I7730" s="62">
        <v>0.88386602993142249</v>
      </c>
      <c r="J7730" s="62">
        <v>0.30691235529641081</v>
      </c>
      <c r="K7730" s="62"/>
      <c r="L7730" s="65">
        <f t="shared" si="1090"/>
        <v>2.1700760166596503E-2</v>
      </c>
      <c r="M7730" s="65">
        <f t="shared" si="1091"/>
        <v>0.17149637200017559</v>
      </c>
      <c r="N7730" s="65">
        <f t="shared" si="1092"/>
        <v>9.2819564881837055E-2</v>
      </c>
      <c r="O7730" s="65">
        <f t="shared" si="1093"/>
        <v>8.1315385299538578E-2</v>
      </c>
      <c r="P7730" s="65">
        <f t="shared" si="1094"/>
        <v>0.22303072030402943</v>
      </c>
      <c r="Q7730" s="65">
        <f t="shared" si="1095"/>
        <v>0.13095461284846344</v>
      </c>
      <c r="R7730" s="65">
        <f t="shared" si="1096"/>
        <v>0.20685466970862806</v>
      </c>
      <c r="S7730" s="65">
        <f t="shared" si="1097"/>
        <v>7.1827914790731279E-2</v>
      </c>
      <c r="T7730" s="66">
        <f>(L7730*'Football Field'!$F$4)+(M7730*'Football Field'!$F$5)+(N7730*'Football Field'!$F$6)+(O7730*'Football Field'!$F$7)+(P7730*'Football Field'!$F$8)+(Q7730*'Football Field'!$F$9)+(R7730*'Football Field'!$F$10)+(S7730*'Football Field'!$F$11)</f>
        <v>157885428.61101183</v>
      </c>
    </row>
    <row r="7731" spans="2:20" x14ac:dyDescent="0.3">
      <c r="B7731" s="62">
        <f t="shared" si="1089"/>
        <v>7704</v>
      </c>
      <c r="C7731" s="62">
        <v>0.64579889963331305</v>
      </c>
      <c r="D7731" s="62">
        <v>0.85592946631550804</v>
      </c>
      <c r="E7731" s="62">
        <v>0.20713963698657922</v>
      </c>
      <c r="F7731" s="62">
        <v>0.11162966726608314</v>
      </c>
      <c r="G7731" s="62">
        <v>0.80224779622261777</v>
      </c>
      <c r="H7731" s="62">
        <v>0.88247980893966593</v>
      </c>
      <c r="I7731" s="62">
        <v>0.38119381334483504</v>
      </c>
      <c r="J7731" s="62">
        <v>0.41311564512283494</v>
      </c>
      <c r="K7731" s="62"/>
      <c r="L7731" s="65">
        <f t="shared" si="1090"/>
        <v>0.15020204268888959</v>
      </c>
      <c r="M7731" s="65">
        <f t="shared" si="1091"/>
        <v>0.19907490444966475</v>
      </c>
      <c r="N7731" s="65">
        <f t="shared" si="1092"/>
        <v>4.8177221446003123E-2</v>
      </c>
      <c r="O7731" s="65">
        <f t="shared" si="1093"/>
        <v>2.5963196991458375E-2</v>
      </c>
      <c r="P7731" s="65">
        <f t="shared" si="1094"/>
        <v>0.18658944418102469</v>
      </c>
      <c r="Q7731" s="65">
        <f t="shared" si="1095"/>
        <v>0.20525007089622072</v>
      </c>
      <c r="R7731" s="65">
        <f t="shared" si="1096"/>
        <v>8.8659317098978868E-2</v>
      </c>
      <c r="S7731" s="65">
        <f t="shared" si="1097"/>
        <v>9.6083802247759934E-2</v>
      </c>
      <c r="T7731" s="66">
        <f>(L7731*'Football Field'!$F$4)+(M7731*'Football Field'!$F$5)+(N7731*'Football Field'!$F$6)+(O7731*'Football Field'!$F$7)+(P7731*'Football Field'!$F$8)+(Q7731*'Football Field'!$F$9)+(R7731*'Football Field'!$F$10)+(S7731*'Football Field'!$F$11)</f>
        <v>136411297.46689722</v>
      </c>
    </row>
    <row r="7732" spans="2:20" x14ac:dyDescent="0.3">
      <c r="B7732" s="62">
        <f t="shared" si="1089"/>
        <v>7705</v>
      </c>
      <c r="C7732" s="62">
        <v>0.22996500650368723</v>
      </c>
      <c r="D7732" s="62">
        <v>0.67654934876434869</v>
      </c>
      <c r="E7732" s="62">
        <v>0.45457633122700392</v>
      </c>
      <c r="F7732" s="62">
        <v>5.2583209808783615E-2</v>
      </c>
      <c r="G7732" s="62">
        <v>8.2354433546731554E-2</v>
      </c>
      <c r="H7732" s="62">
        <v>0.83769519609652399</v>
      </c>
      <c r="I7732" s="62">
        <v>0.34618184113630179</v>
      </c>
      <c r="J7732" s="62">
        <v>0.89249916269081686</v>
      </c>
      <c r="K7732" s="62"/>
      <c r="L7732" s="65">
        <f t="shared" si="1090"/>
        <v>6.4372610824738469E-2</v>
      </c>
      <c r="M7732" s="65">
        <f t="shared" si="1091"/>
        <v>0.18938206553195466</v>
      </c>
      <c r="N7732" s="65">
        <f t="shared" si="1092"/>
        <v>0.12724660027674317</v>
      </c>
      <c r="O7732" s="65">
        <f t="shared" si="1093"/>
        <v>1.4719276434269686E-2</v>
      </c>
      <c r="P7732" s="65">
        <f t="shared" si="1094"/>
        <v>2.3052941754033936E-2</v>
      </c>
      <c r="Q7732" s="65">
        <f t="shared" si="1095"/>
        <v>0.23449057605731807</v>
      </c>
      <c r="R7732" s="65">
        <f t="shared" si="1096"/>
        <v>9.6904434604493994E-2</v>
      </c>
      <c r="S7732" s="65">
        <f t="shared" si="1097"/>
        <v>0.24983149451644815</v>
      </c>
      <c r="T7732" s="66">
        <f>(L7732*'Football Field'!$F$4)+(M7732*'Football Field'!$F$5)+(N7732*'Football Field'!$F$6)+(O7732*'Football Field'!$F$7)+(P7732*'Football Field'!$F$8)+(Q7732*'Football Field'!$F$9)+(R7732*'Football Field'!$F$10)+(S7732*'Football Field'!$F$11)</f>
        <v>127771517.86132453</v>
      </c>
    </row>
    <row r="7733" spans="2:20" x14ac:dyDescent="0.3">
      <c r="B7733" s="62">
        <f t="shared" si="1089"/>
        <v>7706</v>
      </c>
      <c r="C7733" s="62">
        <v>0.23642063476621511</v>
      </c>
      <c r="D7733" s="62">
        <v>0.62713675798560098</v>
      </c>
      <c r="E7733" s="62">
        <v>0.44950819525253782</v>
      </c>
      <c r="F7733" s="62">
        <v>0.15079814135379854</v>
      </c>
      <c r="G7733" s="62">
        <v>0.82796398445637076</v>
      </c>
      <c r="H7733" s="62">
        <v>5.7406357249191298E-2</v>
      </c>
      <c r="I7733" s="62">
        <v>0.50888028625475945</v>
      </c>
      <c r="J7733" s="62">
        <v>0.92277590283493072</v>
      </c>
      <c r="K7733" s="62"/>
      <c r="L7733" s="65">
        <f t="shared" si="1090"/>
        <v>6.2530414399444276E-2</v>
      </c>
      <c r="M7733" s="65">
        <f t="shared" si="1091"/>
        <v>0.1658701297403315</v>
      </c>
      <c r="N7733" s="65">
        <f t="shared" si="1092"/>
        <v>0.11888951128518065</v>
      </c>
      <c r="O7733" s="65">
        <f t="shared" si="1093"/>
        <v>3.9884294697217715E-2</v>
      </c>
      <c r="P7733" s="65">
        <f t="shared" si="1094"/>
        <v>0.21898651573737482</v>
      </c>
      <c r="Q7733" s="65">
        <f t="shared" si="1095"/>
        <v>1.5183291050309963E-2</v>
      </c>
      <c r="R7733" s="65">
        <f t="shared" si="1096"/>
        <v>0.13459271527074479</v>
      </c>
      <c r="S7733" s="65">
        <f t="shared" si="1097"/>
        <v>0.24406312781939624</v>
      </c>
      <c r="T7733" s="66">
        <f>(L7733*'Football Field'!$F$4)+(M7733*'Football Field'!$F$5)+(N7733*'Football Field'!$F$6)+(O7733*'Football Field'!$F$7)+(P7733*'Football Field'!$F$8)+(Q7733*'Football Field'!$F$9)+(R7733*'Football Field'!$F$10)+(S7733*'Football Field'!$F$11)</f>
        <v>149068783.56078449</v>
      </c>
    </row>
    <row r="7734" spans="2:20" x14ac:dyDescent="0.3">
      <c r="B7734" s="62">
        <f t="shared" si="1089"/>
        <v>7707</v>
      </c>
      <c r="C7734" s="62">
        <v>0.79785415744816801</v>
      </c>
      <c r="D7734" s="62">
        <v>0.73927260251874116</v>
      </c>
      <c r="E7734" s="62">
        <v>0.52259134666780671</v>
      </c>
      <c r="F7734" s="62">
        <v>0.19371496981779823</v>
      </c>
      <c r="G7734" s="62">
        <v>0.76963805188130785</v>
      </c>
      <c r="H7734" s="62">
        <v>0.94547003576771671</v>
      </c>
      <c r="I7734" s="62">
        <v>0.22739405734477247</v>
      </c>
      <c r="J7734" s="62">
        <v>0.53819087519029674</v>
      </c>
      <c r="K7734" s="62"/>
      <c r="L7734" s="65">
        <f t="shared" si="1090"/>
        <v>0.16853251078694526</v>
      </c>
      <c r="M7734" s="65">
        <f t="shared" si="1091"/>
        <v>0.15615819845693646</v>
      </c>
      <c r="N7734" s="65">
        <f t="shared" si="1092"/>
        <v>0.11038813415618257</v>
      </c>
      <c r="O7734" s="65">
        <f t="shared" si="1093"/>
        <v>4.0918844547766564E-2</v>
      </c>
      <c r="P7734" s="65">
        <f t="shared" si="1094"/>
        <v>0.16257235996060659</v>
      </c>
      <c r="Q7734" s="65">
        <f t="shared" si="1095"/>
        <v>0.1997137415582218</v>
      </c>
      <c r="R7734" s="65">
        <f t="shared" si="1096"/>
        <v>4.8032953221572652E-2</v>
      </c>
      <c r="S7734" s="65">
        <f t="shared" si="1097"/>
        <v>0.11368325731176832</v>
      </c>
      <c r="T7734" s="66">
        <f>(L7734*'Football Field'!$F$4)+(M7734*'Football Field'!$F$5)+(N7734*'Football Field'!$F$6)+(O7734*'Football Field'!$F$7)+(P7734*'Football Field'!$F$8)+(Q7734*'Football Field'!$F$9)+(R7734*'Football Field'!$F$10)+(S7734*'Football Field'!$F$11)</f>
        <v>130722949.5140646</v>
      </c>
    </row>
    <row r="7735" spans="2:20" x14ac:dyDescent="0.3">
      <c r="B7735" s="62">
        <f t="shared" si="1089"/>
        <v>7708</v>
      </c>
      <c r="C7735" s="62">
        <v>2.7914785532248021E-2</v>
      </c>
      <c r="D7735" s="62">
        <v>0.18294488943067599</v>
      </c>
      <c r="E7735" s="62">
        <v>0.53771468070983652</v>
      </c>
      <c r="F7735" s="62">
        <v>0.48694277308720657</v>
      </c>
      <c r="G7735" s="62">
        <v>0.76948748548189694</v>
      </c>
      <c r="H7735" s="62">
        <v>0.14138087371154295</v>
      </c>
      <c r="I7735" s="62">
        <v>0.70033380288073921</v>
      </c>
      <c r="J7735" s="62">
        <v>0.82960420694049997</v>
      </c>
      <c r="K7735" s="62"/>
      <c r="L7735" s="65">
        <f t="shared" si="1090"/>
        <v>7.5931254551307604E-3</v>
      </c>
      <c r="M7735" s="65">
        <f t="shared" si="1091"/>
        <v>4.976300087340417E-2</v>
      </c>
      <c r="N7735" s="65">
        <f t="shared" si="1092"/>
        <v>0.14626424498152193</v>
      </c>
      <c r="O7735" s="65">
        <f t="shared" si="1093"/>
        <v>0.13245373356886656</v>
      </c>
      <c r="P7735" s="65">
        <f t="shared" si="1094"/>
        <v>0.20930897021105008</v>
      </c>
      <c r="Q7735" s="65">
        <f t="shared" si="1095"/>
        <v>3.8457136265925368E-2</v>
      </c>
      <c r="R7735" s="65">
        <f t="shared" si="1096"/>
        <v>0.19049841595949474</v>
      </c>
      <c r="S7735" s="65">
        <f t="shared" si="1097"/>
        <v>0.22566137268460632</v>
      </c>
      <c r="T7735" s="66">
        <f>(L7735*'Football Field'!$F$4)+(M7735*'Football Field'!$F$5)+(N7735*'Football Field'!$F$6)+(O7735*'Football Field'!$F$7)+(P7735*'Football Field'!$F$8)+(Q7735*'Football Field'!$F$9)+(R7735*'Football Field'!$F$10)+(S7735*'Football Field'!$F$11)</f>
        <v>157901797.94603276</v>
      </c>
    </row>
    <row r="7736" spans="2:20" x14ac:dyDescent="0.3">
      <c r="B7736" s="62">
        <f t="shared" si="1089"/>
        <v>7709</v>
      </c>
      <c r="C7736" s="62">
        <v>0.90822147576228018</v>
      </c>
      <c r="D7736" s="62">
        <v>0.41750236567605281</v>
      </c>
      <c r="E7736" s="62">
        <v>0.675287037959591</v>
      </c>
      <c r="F7736" s="62">
        <v>0.48348597928382686</v>
      </c>
      <c r="G7736" s="62">
        <v>0.73244220748180378</v>
      </c>
      <c r="H7736" s="62">
        <v>0.48774046422013295</v>
      </c>
      <c r="I7736" s="62">
        <v>2.6076426938902442E-2</v>
      </c>
      <c r="J7736" s="62">
        <v>0.63738297362937046</v>
      </c>
      <c r="K7736" s="62"/>
      <c r="L7736" s="65">
        <f t="shared" si="1090"/>
        <v>0.20791954883274485</v>
      </c>
      <c r="M7736" s="65">
        <f t="shared" si="1091"/>
        <v>9.5579003386933328E-2</v>
      </c>
      <c r="N7736" s="65">
        <f t="shared" si="1092"/>
        <v>0.1545937637593463</v>
      </c>
      <c r="O7736" s="65">
        <f t="shared" si="1093"/>
        <v>0.11068466157473142</v>
      </c>
      <c r="P7736" s="65">
        <f t="shared" si="1094"/>
        <v>0.16767832229232246</v>
      </c>
      <c r="Q7736" s="65">
        <f t="shared" si="1095"/>
        <v>0.11165864271488231</v>
      </c>
      <c r="R7736" s="65">
        <f t="shared" si="1096"/>
        <v>5.9696880871001811E-3</v>
      </c>
      <c r="S7736" s="65">
        <f t="shared" si="1097"/>
        <v>0.14591636935193905</v>
      </c>
      <c r="T7736" s="66">
        <f>(L7736*'Football Field'!$F$4)+(M7736*'Football Field'!$F$5)+(N7736*'Football Field'!$F$6)+(O7736*'Football Field'!$F$7)+(P7736*'Football Field'!$F$8)+(Q7736*'Football Field'!$F$9)+(R7736*'Football Field'!$F$10)+(S7736*'Football Field'!$F$11)</f>
        <v>127210692.76630859</v>
      </c>
    </row>
    <row r="7737" spans="2:20" x14ac:dyDescent="0.3">
      <c r="B7737" s="62">
        <f t="shared" si="1089"/>
        <v>7710</v>
      </c>
      <c r="C7737" s="62">
        <v>0.1021807325195514</v>
      </c>
      <c r="D7737" s="62">
        <v>0.73038553145782348</v>
      </c>
      <c r="E7737" s="62">
        <v>0.80491777293519418</v>
      </c>
      <c r="F7737" s="62">
        <v>0.99775025637911485</v>
      </c>
      <c r="G7737" s="62">
        <v>0.55673484788601657</v>
      </c>
      <c r="H7737" s="62">
        <v>0.32245477504408249</v>
      </c>
      <c r="I7737" s="62">
        <v>0.21180919481410165</v>
      </c>
      <c r="J7737" s="62">
        <v>0.67963030299075244</v>
      </c>
      <c r="K7737" s="62"/>
      <c r="L7737" s="65">
        <f t="shared" si="1090"/>
        <v>2.3191988247807636E-2</v>
      </c>
      <c r="M7737" s="65">
        <f t="shared" si="1091"/>
        <v>0.16577579984267021</v>
      </c>
      <c r="N7737" s="65">
        <f t="shared" si="1092"/>
        <v>0.18269240266791617</v>
      </c>
      <c r="O7737" s="65">
        <f t="shared" si="1093"/>
        <v>0.22645964312072128</v>
      </c>
      <c r="P7737" s="65">
        <f t="shared" si="1094"/>
        <v>0.12636225764820105</v>
      </c>
      <c r="Q7737" s="65">
        <f t="shared" si="1095"/>
        <v>7.3187646720392172E-2</v>
      </c>
      <c r="R7737" s="65">
        <f t="shared" si="1096"/>
        <v>4.8074389718886799E-2</v>
      </c>
      <c r="S7737" s="65">
        <f t="shared" si="1097"/>
        <v>0.15425587203340468</v>
      </c>
      <c r="T7737" s="66">
        <f>(L7737*'Football Field'!$F$4)+(M7737*'Football Field'!$F$5)+(N7737*'Football Field'!$F$6)+(O7737*'Football Field'!$F$7)+(P7737*'Football Field'!$F$8)+(Q7737*'Football Field'!$F$9)+(R7737*'Football Field'!$F$10)+(S7737*'Football Field'!$F$11)</f>
        <v>131954525.68394442</v>
      </c>
    </row>
    <row r="7738" spans="2:20" x14ac:dyDescent="0.3">
      <c r="B7738" s="62">
        <f t="shared" si="1089"/>
        <v>7711</v>
      </c>
      <c r="C7738" s="62">
        <v>0.53546849534131014</v>
      </c>
      <c r="D7738" s="62">
        <v>0.68678955171217859</v>
      </c>
      <c r="E7738" s="62">
        <v>0.96639810991407804</v>
      </c>
      <c r="F7738" s="62">
        <v>0.74412380070341222</v>
      </c>
      <c r="G7738" s="62">
        <v>0.66157180403667515</v>
      </c>
      <c r="H7738" s="62">
        <v>0.57449561617773826</v>
      </c>
      <c r="I7738" s="62">
        <v>9.0168388309057712E-2</v>
      </c>
      <c r="J7738" s="62">
        <v>0.73951573466802045</v>
      </c>
      <c r="K7738" s="62"/>
      <c r="L7738" s="65">
        <f t="shared" si="1090"/>
        <v>0.10712516170977773</v>
      </c>
      <c r="M7738" s="65">
        <f t="shared" si="1091"/>
        <v>0.13739826418892762</v>
      </c>
      <c r="N7738" s="65">
        <f t="shared" si="1092"/>
        <v>0.19333640485157114</v>
      </c>
      <c r="O7738" s="65">
        <f t="shared" si="1093"/>
        <v>0.14886848278839845</v>
      </c>
      <c r="P7738" s="65">
        <f t="shared" si="1094"/>
        <v>0.13235323292901613</v>
      </c>
      <c r="Q7738" s="65">
        <f t="shared" si="1095"/>
        <v>0.11493287900228538</v>
      </c>
      <c r="R7738" s="65">
        <f t="shared" si="1096"/>
        <v>1.8038975705864737E-2</v>
      </c>
      <c r="S7738" s="65">
        <f t="shared" si="1097"/>
        <v>0.14794659882415884</v>
      </c>
      <c r="T7738" s="66">
        <f>(L7738*'Football Field'!$F$4)+(M7738*'Football Field'!$F$5)+(N7738*'Football Field'!$F$6)+(O7738*'Football Field'!$F$7)+(P7738*'Football Field'!$F$8)+(Q7738*'Football Field'!$F$9)+(R7738*'Football Field'!$F$10)+(S7738*'Football Field'!$F$11)</f>
        <v>127641663.04449752</v>
      </c>
    </row>
    <row r="7739" spans="2:20" x14ac:dyDescent="0.3">
      <c r="B7739" s="62">
        <f t="shared" si="1089"/>
        <v>7712</v>
      </c>
      <c r="C7739" s="62">
        <v>3.4417191499135469E-2</v>
      </c>
      <c r="D7739" s="62">
        <v>0.1398454155164176</v>
      </c>
      <c r="E7739" s="62">
        <v>0.4211359177635251</v>
      </c>
      <c r="F7739" s="62">
        <v>0.16141426506004164</v>
      </c>
      <c r="G7739" s="62">
        <v>0.64087284620163565</v>
      </c>
      <c r="H7739" s="62">
        <v>0.9450496369435315</v>
      </c>
      <c r="I7739" s="62">
        <v>0.24095116025109509</v>
      </c>
      <c r="J7739" s="62">
        <v>0.84458161904798423</v>
      </c>
      <c r="K7739" s="62"/>
      <c r="L7739" s="65">
        <f t="shared" si="1090"/>
        <v>1.0039235839861535E-2</v>
      </c>
      <c r="M7739" s="65">
        <f t="shared" si="1091"/>
        <v>4.079185564946558E-2</v>
      </c>
      <c r="N7739" s="65">
        <f t="shared" si="1092"/>
        <v>0.12284217900727787</v>
      </c>
      <c r="O7739" s="65">
        <f t="shared" si="1093"/>
        <v>4.7083326798945363E-2</v>
      </c>
      <c r="P7739" s="65">
        <f t="shared" si="1094"/>
        <v>0.18693778795237095</v>
      </c>
      <c r="Q7739" s="65">
        <f t="shared" si="1095"/>
        <v>0.27566386949062804</v>
      </c>
      <c r="R7739" s="65">
        <f t="shared" si="1096"/>
        <v>7.0283640770333528E-2</v>
      </c>
      <c r="S7739" s="65">
        <f t="shared" si="1097"/>
        <v>0.24635810449111717</v>
      </c>
      <c r="T7739" s="66">
        <f>(L7739*'Football Field'!$F$4)+(M7739*'Football Field'!$F$5)+(N7739*'Football Field'!$F$6)+(O7739*'Football Field'!$F$7)+(P7739*'Football Field'!$F$8)+(Q7739*'Football Field'!$F$9)+(R7739*'Football Field'!$F$10)+(S7739*'Football Field'!$F$11)</f>
        <v>138336344.48583379</v>
      </c>
    </row>
    <row r="7740" spans="2:20" x14ac:dyDescent="0.3">
      <c r="B7740" s="62">
        <f t="shared" si="1089"/>
        <v>7713</v>
      </c>
      <c r="C7740" s="62">
        <v>0.22424831031228931</v>
      </c>
      <c r="D7740" s="62">
        <v>0.26671805235106782</v>
      </c>
      <c r="E7740" s="62">
        <v>0.7339254293394295</v>
      </c>
      <c r="F7740" s="62">
        <v>0.63156727106193744</v>
      </c>
      <c r="G7740" s="62">
        <v>0.89379438628149377</v>
      </c>
      <c r="H7740" s="62">
        <v>0.626928521894633</v>
      </c>
      <c r="I7740" s="62">
        <v>0.65526936926316648</v>
      </c>
      <c r="J7740" s="62">
        <v>0.45214340588856494</v>
      </c>
      <c r="K7740" s="62"/>
      <c r="L7740" s="65">
        <f t="shared" si="1090"/>
        <v>5.0004141509703892E-2</v>
      </c>
      <c r="M7740" s="65">
        <f t="shared" si="1091"/>
        <v>5.9474281943896139E-2</v>
      </c>
      <c r="N7740" s="65">
        <f t="shared" si="1092"/>
        <v>0.16365479398775123</v>
      </c>
      <c r="O7740" s="65">
        <f t="shared" si="1093"/>
        <v>0.14083039979698758</v>
      </c>
      <c r="P7740" s="65">
        <f t="shared" si="1094"/>
        <v>0.19930326748040367</v>
      </c>
      <c r="Q7740" s="65">
        <f t="shared" si="1095"/>
        <v>0.13979602558267629</v>
      </c>
      <c r="R7740" s="65">
        <f t="shared" si="1096"/>
        <v>0.14611562611990006</v>
      </c>
      <c r="S7740" s="65">
        <f t="shared" si="1097"/>
        <v>0.10082146357868124</v>
      </c>
      <c r="T7740" s="66">
        <f>(L7740*'Football Field'!$F$4)+(M7740*'Football Field'!$F$5)+(N7740*'Football Field'!$F$6)+(O7740*'Football Field'!$F$7)+(P7740*'Football Field'!$F$8)+(Q7740*'Football Field'!$F$9)+(R7740*'Football Field'!$F$10)+(S7740*'Football Field'!$F$11)</f>
        <v>150232475.16430587</v>
      </c>
    </row>
    <row r="7741" spans="2:20" x14ac:dyDescent="0.3">
      <c r="B7741" s="62">
        <f t="shared" si="1089"/>
        <v>7714</v>
      </c>
      <c r="C7741" s="62">
        <v>5.5161748757481033E-2</v>
      </c>
      <c r="D7741" s="62">
        <v>0.71736545225241077</v>
      </c>
      <c r="E7741" s="62">
        <v>0.95930025464353152</v>
      </c>
      <c r="F7741" s="62">
        <v>0.7274701740608831</v>
      </c>
      <c r="G7741" s="62">
        <v>0.90633221382433438</v>
      </c>
      <c r="H7741" s="62">
        <v>0.67743276892836657</v>
      </c>
      <c r="I7741" s="62">
        <v>0.64881428682925213</v>
      </c>
      <c r="J7741" s="62">
        <v>7.9899377557620888E-2</v>
      </c>
      <c r="K7741" s="62"/>
      <c r="L7741" s="65">
        <f t="shared" si="1090"/>
        <v>1.156000314286532E-2</v>
      </c>
      <c r="M7741" s="65">
        <f t="shared" si="1091"/>
        <v>0.15033509758872915</v>
      </c>
      <c r="N7741" s="65">
        <f t="shared" si="1092"/>
        <v>0.20103630157531521</v>
      </c>
      <c r="O7741" s="65">
        <f t="shared" si="1093"/>
        <v>0.15245269934166267</v>
      </c>
      <c r="P7741" s="65">
        <f t="shared" si="1094"/>
        <v>0.18993602407988328</v>
      </c>
      <c r="Q7741" s="65">
        <f t="shared" si="1095"/>
        <v>0.1419665821749318</v>
      </c>
      <c r="R7741" s="65">
        <f t="shared" si="1096"/>
        <v>0.13596913375348504</v>
      </c>
      <c r="S7741" s="65">
        <f t="shared" si="1097"/>
        <v>1.6744158343127521E-2</v>
      </c>
      <c r="T7741" s="66">
        <f>(L7741*'Football Field'!$F$4)+(M7741*'Football Field'!$F$5)+(N7741*'Football Field'!$F$6)+(O7741*'Football Field'!$F$7)+(P7741*'Football Field'!$F$8)+(Q7741*'Football Field'!$F$9)+(R7741*'Football Field'!$F$10)+(S7741*'Football Field'!$F$11)</f>
        <v>148360167.7094104</v>
      </c>
    </row>
    <row r="7742" spans="2:20" x14ac:dyDescent="0.3">
      <c r="B7742" s="62">
        <f t="shared" si="1089"/>
        <v>7715</v>
      </c>
      <c r="C7742" s="62">
        <v>0.14201537174888212</v>
      </c>
      <c r="D7742" s="62">
        <v>0.76811295736255769</v>
      </c>
      <c r="E7742" s="62">
        <v>0.71793171625393726</v>
      </c>
      <c r="F7742" s="62">
        <v>0.74603831704160017</v>
      </c>
      <c r="G7742" s="62">
        <v>0.97392854608289581</v>
      </c>
      <c r="H7742" s="62">
        <v>0.3557640142664773</v>
      </c>
      <c r="I7742" s="62">
        <v>0.7356603567628216</v>
      </c>
      <c r="J7742" s="62">
        <v>0.96842389335586088</v>
      </c>
      <c r="K7742" s="62"/>
      <c r="L7742" s="65">
        <f t="shared" si="1090"/>
        <v>2.6260845010107982E-2</v>
      </c>
      <c r="M7742" s="65">
        <f t="shared" si="1091"/>
        <v>0.14203599987205318</v>
      </c>
      <c r="N7742" s="65">
        <f t="shared" si="1092"/>
        <v>0.13275671003926989</v>
      </c>
      <c r="O7742" s="65">
        <f t="shared" si="1093"/>
        <v>0.137954056481111</v>
      </c>
      <c r="P7742" s="65">
        <f t="shared" si="1094"/>
        <v>0.18009449459335769</v>
      </c>
      <c r="Q7742" s="65">
        <f t="shared" si="1095"/>
        <v>6.5786284426631772E-2</v>
      </c>
      <c r="R7742" s="65">
        <f t="shared" si="1096"/>
        <v>0.13603501065497348</v>
      </c>
      <c r="S7742" s="65">
        <f t="shared" si="1097"/>
        <v>0.17907659892249508</v>
      </c>
      <c r="T7742" s="66">
        <f>(L7742*'Football Field'!$F$4)+(M7742*'Football Field'!$F$5)+(N7742*'Football Field'!$F$6)+(O7742*'Football Field'!$F$7)+(P7742*'Football Field'!$F$8)+(Q7742*'Football Field'!$F$9)+(R7742*'Football Field'!$F$10)+(S7742*'Football Field'!$F$11)</f>
        <v>146886706.0181787</v>
      </c>
    </row>
    <row r="7743" spans="2:20" x14ac:dyDescent="0.3">
      <c r="B7743" s="62">
        <f t="shared" si="1089"/>
        <v>7716</v>
      </c>
      <c r="C7743" s="62">
        <v>0.75007442499277655</v>
      </c>
      <c r="D7743" s="62">
        <v>0.4992426821473317</v>
      </c>
      <c r="E7743" s="62">
        <v>0.77437570208832385</v>
      </c>
      <c r="F7743" s="62">
        <v>0.62275195663122862</v>
      </c>
      <c r="G7743" s="62">
        <v>0.80567012769753821</v>
      </c>
      <c r="H7743" s="62">
        <v>0.82891002770515398</v>
      </c>
      <c r="I7743" s="62">
        <v>0.89378751109085619</v>
      </c>
      <c r="J7743" s="62">
        <v>0.34846391903073026</v>
      </c>
      <c r="K7743" s="62"/>
      <c r="L7743" s="65">
        <f t="shared" si="1090"/>
        <v>0.13580244356320034</v>
      </c>
      <c r="M7743" s="65">
        <f t="shared" si="1091"/>
        <v>9.0388865301342186E-2</v>
      </c>
      <c r="N7743" s="65">
        <f t="shared" si="1092"/>
        <v>0.14020223737207943</v>
      </c>
      <c r="O7743" s="65">
        <f t="shared" si="1093"/>
        <v>0.11275046132268735</v>
      </c>
      <c r="P7743" s="65">
        <f t="shared" si="1094"/>
        <v>0.14586815441448361</v>
      </c>
      <c r="Q7743" s="65">
        <f t="shared" si="1095"/>
        <v>0.15007578382303072</v>
      </c>
      <c r="R7743" s="65">
        <f t="shared" si="1096"/>
        <v>0.16182197924369732</v>
      </c>
      <c r="S7743" s="65">
        <f t="shared" si="1097"/>
        <v>6.3090074959478964E-2</v>
      </c>
      <c r="T7743" s="66">
        <f>(L7743*'Football Field'!$F$4)+(M7743*'Football Field'!$F$5)+(N7743*'Football Field'!$F$6)+(O7743*'Football Field'!$F$7)+(P7743*'Football Field'!$F$8)+(Q7743*'Football Field'!$F$9)+(R7743*'Football Field'!$F$10)+(S7743*'Football Field'!$F$11)</f>
        <v>146414544.89826906</v>
      </c>
    </row>
    <row r="7744" spans="2:20" x14ac:dyDescent="0.3">
      <c r="B7744" s="62">
        <f t="shared" si="1089"/>
        <v>7717</v>
      </c>
      <c r="C7744" s="62">
        <v>0.73778825255216396</v>
      </c>
      <c r="D7744" s="62">
        <v>0.82924035971703625</v>
      </c>
      <c r="E7744" s="62">
        <v>0.30653711850530307</v>
      </c>
      <c r="F7744" s="62">
        <v>0.45261345343280801</v>
      </c>
      <c r="G7744" s="62">
        <v>0.28119794250584651</v>
      </c>
      <c r="H7744" s="62">
        <v>0.57954139860708542</v>
      </c>
      <c r="I7744" s="62">
        <v>0.28801913412021685</v>
      </c>
      <c r="J7744" s="62">
        <v>0.92783661474257062</v>
      </c>
      <c r="K7744" s="62"/>
      <c r="L7744" s="65">
        <f t="shared" si="1090"/>
        <v>0.16757349039636293</v>
      </c>
      <c r="M7744" s="65">
        <f t="shared" si="1091"/>
        <v>0.18834496344260307</v>
      </c>
      <c r="N7744" s="65">
        <f t="shared" si="1092"/>
        <v>6.9623628061691492E-2</v>
      </c>
      <c r="O7744" s="65">
        <f t="shared" si="1093"/>
        <v>0.10280187564618992</v>
      </c>
      <c r="P7744" s="65">
        <f t="shared" si="1094"/>
        <v>6.3868353223269655E-2</v>
      </c>
      <c r="Q7744" s="65">
        <f t="shared" si="1095"/>
        <v>0.13163095869015992</v>
      </c>
      <c r="R7744" s="65">
        <f t="shared" si="1096"/>
        <v>6.5417647188751468E-2</v>
      </c>
      <c r="S7744" s="65">
        <f t="shared" si="1097"/>
        <v>0.21073908335097147</v>
      </c>
      <c r="T7744" s="66">
        <f>(L7744*'Football Field'!$F$4)+(M7744*'Football Field'!$F$5)+(N7744*'Football Field'!$F$6)+(O7744*'Football Field'!$F$7)+(P7744*'Football Field'!$F$8)+(Q7744*'Football Field'!$F$9)+(R7744*'Football Field'!$F$10)+(S7744*'Football Field'!$F$11)</f>
        <v>125070843.10932167</v>
      </c>
    </row>
    <row r="7745" spans="2:20" x14ac:dyDescent="0.3">
      <c r="B7745" s="62">
        <f t="shared" si="1089"/>
        <v>7718</v>
      </c>
      <c r="C7745" s="62">
        <v>0.56962020925386336</v>
      </c>
      <c r="D7745" s="62">
        <v>0.80801197897068433</v>
      </c>
      <c r="E7745" s="62">
        <v>0.58015165809865876</v>
      </c>
      <c r="F7745" s="62">
        <v>0.48377316325248199</v>
      </c>
      <c r="G7745" s="62">
        <v>0.76774267410232389</v>
      </c>
      <c r="H7745" s="62">
        <v>0.54470715478294518</v>
      </c>
      <c r="I7745" s="62">
        <v>0.82369609930878607</v>
      </c>
      <c r="J7745" s="62">
        <v>0.14185081170042324</v>
      </c>
      <c r="K7745" s="62"/>
      <c r="L7745" s="65">
        <f t="shared" si="1090"/>
        <v>0.12069365865741245</v>
      </c>
      <c r="M7745" s="65">
        <f t="shared" si="1091"/>
        <v>0.17120516511998504</v>
      </c>
      <c r="N7745" s="65">
        <f t="shared" si="1092"/>
        <v>0.12292510879101412</v>
      </c>
      <c r="O7745" s="65">
        <f t="shared" si="1093"/>
        <v>0.10250400544898806</v>
      </c>
      <c r="P7745" s="65">
        <f t="shared" si="1094"/>
        <v>0.16267272603654814</v>
      </c>
      <c r="Q7745" s="65">
        <f t="shared" si="1095"/>
        <v>0.11541497007934191</v>
      </c>
      <c r="R7745" s="65">
        <f t="shared" si="1096"/>
        <v>0.17452838616389466</v>
      </c>
      <c r="S7745" s="65">
        <f t="shared" si="1097"/>
        <v>3.005597970281574E-2</v>
      </c>
      <c r="T7745" s="66">
        <f>(L7745*'Football Field'!$F$4)+(M7745*'Football Field'!$F$5)+(N7745*'Football Field'!$F$6)+(O7745*'Football Field'!$F$7)+(P7745*'Football Field'!$F$8)+(Q7745*'Football Field'!$F$9)+(R7745*'Football Field'!$F$10)+(S7745*'Football Field'!$F$11)</f>
        <v>148589911.49202332</v>
      </c>
    </row>
    <row r="7746" spans="2:20" x14ac:dyDescent="0.3">
      <c r="B7746" s="62">
        <f t="shared" si="1089"/>
        <v>7719</v>
      </c>
      <c r="C7746" s="62">
        <v>0.86730096880023133</v>
      </c>
      <c r="D7746" s="62">
        <v>0.1793005494866734</v>
      </c>
      <c r="E7746" s="62">
        <v>0.43534635717586512</v>
      </c>
      <c r="F7746" s="62">
        <v>0.978034670312947</v>
      </c>
      <c r="G7746" s="62">
        <v>0.98650985129365421</v>
      </c>
      <c r="H7746" s="62">
        <v>0.89843130896789758</v>
      </c>
      <c r="I7746" s="62">
        <v>0.60392972185124771</v>
      </c>
      <c r="J7746" s="62">
        <v>0.8358477216826129</v>
      </c>
      <c r="K7746" s="62"/>
      <c r="L7746" s="65">
        <f t="shared" si="1090"/>
        <v>0.14993012540752115</v>
      </c>
      <c r="M7746" s="65">
        <f t="shared" si="1091"/>
        <v>3.0995646075850695E-2</v>
      </c>
      <c r="N7746" s="65">
        <f t="shared" si="1092"/>
        <v>7.52582278529879E-2</v>
      </c>
      <c r="O7746" s="65">
        <f t="shared" si="1093"/>
        <v>0.16907263573770914</v>
      </c>
      <c r="P7746" s="65">
        <f t="shared" si="1094"/>
        <v>0.17053773838719269</v>
      </c>
      <c r="Q7746" s="65">
        <f t="shared" si="1095"/>
        <v>0.1553116203824127</v>
      </c>
      <c r="R7746" s="65">
        <f t="shared" si="1096"/>
        <v>0.10440119657625221</v>
      </c>
      <c r="S7746" s="65">
        <f t="shared" si="1097"/>
        <v>0.14449280958007338</v>
      </c>
      <c r="T7746" s="66">
        <f>(L7746*'Football Field'!$F$4)+(M7746*'Football Field'!$F$5)+(N7746*'Football Field'!$F$6)+(O7746*'Football Field'!$F$7)+(P7746*'Football Field'!$F$8)+(Q7746*'Football Field'!$F$9)+(R7746*'Football Field'!$F$10)+(S7746*'Football Field'!$F$11)</f>
        <v>139919996.6372906</v>
      </c>
    </row>
    <row r="7747" spans="2:20" x14ac:dyDescent="0.3">
      <c r="B7747" s="62">
        <f t="shared" si="1089"/>
        <v>7720</v>
      </c>
      <c r="C7747" s="62">
        <v>0.17315872205214988</v>
      </c>
      <c r="D7747" s="62">
        <v>0.11870761027830523</v>
      </c>
      <c r="E7747" s="62">
        <v>0.13328500331321402</v>
      </c>
      <c r="F7747" s="62">
        <v>0.47040948842913266</v>
      </c>
      <c r="G7747" s="62">
        <v>0.57942787069445856</v>
      </c>
      <c r="H7747" s="62">
        <v>0.28986153440636497</v>
      </c>
      <c r="I7747" s="62">
        <v>0.93506433333775985</v>
      </c>
      <c r="J7747" s="62">
        <v>0.8112579212544786</v>
      </c>
      <c r="K7747" s="62"/>
      <c r="L7747" s="65">
        <f t="shared" si="1090"/>
        <v>4.9316495516173182E-2</v>
      </c>
      <c r="M7747" s="65">
        <f t="shared" si="1091"/>
        <v>3.3808538551483198E-2</v>
      </c>
      <c r="N7747" s="65">
        <f t="shared" si="1092"/>
        <v>3.7960255136842744E-2</v>
      </c>
      <c r="O7747" s="65">
        <f t="shared" si="1093"/>
        <v>0.13397504412104552</v>
      </c>
      <c r="P7747" s="65">
        <f t="shared" si="1094"/>
        <v>0.16502404065123011</v>
      </c>
      <c r="Q7747" s="65">
        <f t="shared" si="1095"/>
        <v>8.2554057297543421E-2</v>
      </c>
      <c r="R7747" s="65">
        <f t="shared" si="1096"/>
        <v>0.26631113614073104</v>
      </c>
      <c r="S7747" s="65">
        <f t="shared" si="1097"/>
        <v>0.23105043258495067</v>
      </c>
      <c r="T7747" s="66">
        <f>(L7747*'Football Field'!$F$4)+(M7747*'Football Field'!$F$5)+(N7747*'Football Field'!$F$6)+(O7747*'Football Field'!$F$7)+(P7747*'Football Field'!$F$8)+(Q7747*'Football Field'!$F$9)+(R7747*'Football Field'!$F$10)+(S7747*'Football Field'!$F$11)</f>
        <v>161862045.39192069</v>
      </c>
    </row>
    <row r="7748" spans="2:20" x14ac:dyDescent="0.3">
      <c r="B7748" s="62">
        <f t="shared" si="1089"/>
        <v>7721</v>
      </c>
      <c r="C7748" s="62">
        <v>0.48669503343768672</v>
      </c>
      <c r="D7748" s="62">
        <v>0.99517516208883361</v>
      </c>
      <c r="E7748" s="62">
        <v>0.24161439674604868</v>
      </c>
      <c r="F7748" s="62">
        <v>0.79474497281565948</v>
      </c>
      <c r="G7748" s="62">
        <v>0.42152571700568553</v>
      </c>
      <c r="H7748" s="62">
        <v>0.26176536850683296</v>
      </c>
      <c r="I7748" s="62">
        <v>0.28575401825949331</v>
      </c>
      <c r="J7748" s="62">
        <v>0.92913797958413524</v>
      </c>
      <c r="K7748" s="62"/>
      <c r="L7748" s="65">
        <f t="shared" si="1090"/>
        <v>0.11020143998752444</v>
      </c>
      <c r="M7748" s="65">
        <f t="shared" si="1091"/>
        <v>0.22533563806347923</v>
      </c>
      <c r="N7748" s="65">
        <f t="shared" si="1092"/>
        <v>5.4708292901741014E-2</v>
      </c>
      <c r="O7748" s="65">
        <f t="shared" si="1093"/>
        <v>0.17995260771105664</v>
      </c>
      <c r="P7748" s="65">
        <f t="shared" si="1094"/>
        <v>9.5445274379911599E-2</v>
      </c>
      <c r="Q7748" s="65">
        <f t="shared" si="1095"/>
        <v>5.9271039493792872E-2</v>
      </c>
      <c r="R7748" s="65">
        <f t="shared" si="1096"/>
        <v>6.4702744287299885E-2</v>
      </c>
      <c r="S7748" s="65">
        <f t="shared" si="1097"/>
        <v>0.21038296317519425</v>
      </c>
      <c r="T7748" s="66">
        <f>(L7748*'Football Field'!$F$4)+(M7748*'Football Field'!$F$5)+(N7748*'Football Field'!$F$6)+(O7748*'Football Field'!$F$7)+(P7748*'Football Field'!$F$8)+(Q7748*'Football Field'!$F$9)+(R7748*'Football Field'!$F$10)+(S7748*'Football Field'!$F$11)</f>
        <v>127874152.97234866</v>
      </c>
    </row>
    <row r="7749" spans="2:20" x14ac:dyDescent="0.3">
      <c r="B7749" s="62">
        <f t="shared" si="1089"/>
        <v>7722</v>
      </c>
      <c r="C7749" s="62">
        <v>4.6524127478244193E-2</v>
      </c>
      <c r="D7749" s="62">
        <v>0.90491435213827942</v>
      </c>
      <c r="E7749" s="62">
        <v>0.22484860069021395</v>
      </c>
      <c r="F7749" s="62">
        <v>0.8808910544917119</v>
      </c>
      <c r="G7749" s="62">
        <v>0.8382502733134205</v>
      </c>
      <c r="H7749" s="62">
        <v>0.43702129224974706</v>
      </c>
      <c r="I7749" s="62">
        <v>0.87486478888969776</v>
      </c>
      <c r="J7749" s="62">
        <v>8.7350639929734464E-2</v>
      </c>
      <c r="K7749" s="62"/>
      <c r="L7749" s="65">
        <f t="shared" si="1090"/>
        <v>1.0833004688101467E-2</v>
      </c>
      <c r="M7749" s="65">
        <f t="shared" si="1091"/>
        <v>0.21070661504889854</v>
      </c>
      <c r="N7749" s="65">
        <f t="shared" si="1092"/>
        <v>5.2355327814136321E-2</v>
      </c>
      <c r="O7749" s="65">
        <f t="shared" si="1093"/>
        <v>0.20511286165393977</v>
      </c>
      <c r="P7749" s="65">
        <f t="shared" si="1094"/>
        <v>0.19518408260000161</v>
      </c>
      <c r="Q7749" s="65">
        <f t="shared" si="1095"/>
        <v>0.10175910789418936</v>
      </c>
      <c r="R7749" s="65">
        <f t="shared" si="1096"/>
        <v>0.20370966363482826</v>
      </c>
      <c r="S7749" s="65">
        <f t="shared" si="1097"/>
        <v>2.0339336665904702E-2</v>
      </c>
      <c r="T7749" s="66">
        <f>(L7749*'Football Field'!$F$4)+(M7749*'Football Field'!$F$5)+(N7749*'Football Field'!$F$6)+(O7749*'Football Field'!$F$7)+(P7749*'Football Field'!$F$8)+(Q7749*'Football Field'!$F$9)+(R7749*'Football Field'!$F$10)+(S7749*'Football Field'!$F$11)</f>
        <v>154515044.67838123</v>
      </c>
    </row>
    <row r="7750" spans="2:20" x14ac:dyDescent="0.3">
      <c r="B7750" s="62">
        <f t="shared" si="1089"/>
        <v>7723</v>
      </c>
      <c r="C7750" s="62">
        <v>0.41166730068704005</v>
      </c>
      <c r="D7750" s="62">
        <v>0.71402473381133569</v>
      </c>
      <c r="E7750" s="62">
        <v>0.11310190970117862</v>
      </c>
      <c r="F7750" s="62">
        <v>0.51438416850107704</v>
      </c>
      <c r="G7750" s="62">
        <v>0.54056752594017088</v>
      </c>
      <c r="H7750" s="62">
        <v>0.77705016636108803</v>
      </c>
      <c r="I7750" s="62">
        <v>0.54851945779507671</v>
      </c>
      <c r="J7750" s="62">
        <v>0.37573251195814061</v>
      </c>
      <c r="K7750" s="62"/>
      <c r="L7750" s="65">
        <f t="shared" si="1090"/>
        <v>0.10304439994144371</v>
      </c>
      <c r="M7750" s="65">
        <f t="shared" si="1091"/>
        <v>0.17872745811033627</v>
      </c>
      <c r="N7750" s="65">
        <f t="shared" si="1092"/>
        <v>2.8310527452481252E-2</v>
      </c>
      <c r="O7750" s="65">
        <f t="shared" si="1093"/>
        <v>0.12875544862103891</v>
      </c>
      <c r="P7750" s="65">
        <f t="shared" si="1094"/>
        <v>0.13530940214433534</v>
      </c>
      <c r="Q7750" s="65">
        <f t="shared" si="1095"/>
        <v>0.19450334768743044</v>
      </c>
      <c r="R7750" s="65">
        <f t="shared" si="1096"/>
        <v>0.13729984939384121</v>
      </c>
      <c r="S7750" s="65">
        <f t="shared" si="1097"/>
        <v>9.4049566649092864E-2</v>
      </c>
      <c r="T7750" s="66">
        <f>(L7750*'Football Field'!$F$4)+(M7750*'Football Field'!$F$5)+(N7750*'Football Field'!$F$6)+(O7750*'Football Field'!$F$7)+(P7750*'Football Field'!$F$8)+(Q7750*'Football Field'!$F$9)+(R7750*'Football Field'!$F$10)+(S7750*'Football Field'!$F$11)</f>
        <v>139445099.13866267</v>
      </c>
    </row>
    <row r="7751" spans="2:20" x14ac:dyDescent="0.3">
      <c r="B7751" s="62">
        <f t="shared" si="1089"/>
        <v>7724</v>
      </c>
      <c r="C7751" s="62">
        <v>0.4884596279227349</v>
      </c>
      <c r="D7751" s="62">
        <v>0.46631816927400971</v>
      </c>
      <c r="E7751" s="62">
        <v>0.80959123255913867</v>
      </c>
      <c r="F7751" s="62">
        <v>0.23284246121653263</v>
      </c>
      <c r="G7751" s="62">
        <v>0.56260043383743563</v>
      </c>
      <c r="H7751" s="62">
        <v>0.92156471221113445</v>
      </c>
      <c r="I7751" s="62">
        <v>0.52227171297680164</v>
      </c>
      <c r="J7751" s="62">
        <v>0.23815026034970832</v>
      </c>
      <c r="K7751" s="62"/>
      <c r="L7751" s="65">
        <f t="shared" si="1090"/>
        <v>0.11515389408897923</v>
      </c>
      <c r="M7751" s="65">
        <f t="shared" si="1091"/>
        <v>0.10993406620872273</v>
      </c>
      <c r="N7751" s="65">
        <f t="shared" si="1092"/>
        <v>0.19086036536110218</v>
      </c>
      <c r="O7751" s="65">
        <f t="shared" si="1093"/>
        <v>5.4892389433230951E-2</v>
      </c>
      <c r="P7751" s="65">
        <f t="shared" si="1094"/>
        <v>0.13263251877753487</v>
      </c>
      <c r="Q7751" s="65">
        <f t="shared" si="1095"/>
        <v>0.21725800700746567</v>
      </c>
      <c r="R7751" s="65">
        <f t="shared" si="1096"/>
        <v>0.1231250610773377</v>
      </c>
      <c r="S7751" s="65">
        <f t="shared" si="1097"/>
        <v>5.6143698045626592E-2</v>
      </c>
      <c r="T7751" s="66">
        <f>(L7751*'Football Field'!$F$4)+(M7751*'Football Field'!$F$5)+(N7751*'Football Field'!$F$6)+(O7751*'Football Field'!$F$7)+(P7751*'Football Field'!$F$8)+(Q7751*'Football Field'!$F$9)+(R7751*'Football Field'!$F$10)+(S7751*'Football Field'!$F$11)</f>
        <v>140854975.35302019</v>
      </c>
    </row>
    <row r="7752" spans="2:20" x14ac:dyDescent="0.3">
      <c r="B7752" s="62">
        <f t="shared" si="1089"/>
        <v>7725</v>
      </c>
      <c r="C7752" s="62">
        <v>0.7438730970877232</v>
      </c>
      <c r="D7752" s="62">
        <v>0.56532313740522833</v>
      </c>
      <c r="E7752" s="62">
        <v>0.95556089991383175</v>
      </c>
      <c r="F7752" s="62">
        <v>0.47595377268339556</v>
      </c>
      <c r="G7752" s="62">
        <v>0.74486397123895343</v>
      </c>
      <c r="H7752" s="62">
        <v>0.49892922240896309</v>
      </c>
      <c r="I7752" s="62">
        <v>5.0192335779922326E-2</v>
      </c>
      <c r="J7752" s="62">
        <v>0.62874955901134411</v>
      </c>
      <c r="K7752" s="62"/>
      <c r="L7752" s="65">
        <f t="shared" si="1090"/>
        <v>0.15951146379755257</v>
      </c>
      <c r="M7752" s="65">
        <f t="shared" si="1091"/>
        <v>0.12122433452583745</v>
      </c>
      <c r="N7752" s="65">
        <f t="shared" si="1092"/>
        <v>0.20490446352973435</v>
      </c>
      <c r="O7752" s="65">
        <f t="shared" si="1093"/>
        <v>0.10206053059039845</v>
      </c>
      <c r="P7752" s="65">
        <f t="shared" si="1094"/>
        <v>0.1597239406123758</v>
      </c>
      <c r="Q7752" s="65">
        <f t="shared" si="1095"/>
        <v>0.10698724138486097</v>
      </c>
      <c r="R7752" s="65">
        <f t="shared" si="1096"/>
        <v>1.0762928492801136E-2</v>
      </c>
      <c r="S7752" s="65">
        <f t="shared" si="1097"/>
        <v>0.13482509706643936</v>
      </c>
      <c r="T7752" s="66">
        <f>(L7752*'Football Field'!$F$4)+(M7752*'Football Field'!$F$5)+(N7752*'Football Field'!$F$6)+(O7752*'Football Field'!$F$7)+(P7752*'Football Field'!$F$8)+(Q7752*'Football Field'!$F$9)+(R7752*'Football Field'!$F$10)+(S7752*'Football Field'!$F$11)</f>
        <v>128544150.02640946</v>
      </c>
    </row>
    <row r="7753" spans="2:20" x14ac:dyDescent="0.3">
      <c r="B7753" s="62">
        <f t="shared" si="1089"/>
        <v>7726</v>
      </c>
      <c r="C7753" s="62">
        <v>0.91719538607994944</v>
      </c>
      <c r="D7753" s="62">
        <v>5.1020798393343614E-2</v>
      </c>
      <c r="E7753" s="62">
        <v>0.71989488446585848</v>
      </c>
      <c r="F7753" s="62">
        <v>0.94701135861824726</v>
      </c>
      <c r="G7753" s="62">
        <v>0.45428906815329029</v>
      </c>
      <c r="H7753" s="62">
        <v>0.16085175790019879</v>
      </c>
      <c r="I7753" s="62">
        <v>0.58541957128019806</v>
      </c>
      <c r="J7753" s="62">
        <v>0.64829193191161827</v>
      </c>
      <c r="K7753" s="62"/>
      <c r="L7753" s="65">
        <f t="shared" si="1090"/>
        <v>0.20454963192833742</v>
      </c>
      <c r="M7753" s="65">
        <f t="shared" si="1091"/>
        <v>1.1378475830163676E-2</v>
      </c>
      <c r="N7753" s="65">
        <f t="shared" si="1092"/>
        <v>0.16054838028998611</v>
      </c>
      <c r="O7753" s="65">
        <f t="shared" si="1093"/>
        <v>0.21119908339838944</v>
      </c>
      <c r="P7753" s="65">
        <f t="shared" si="1094"/>
        <v>0.10131392186454254</v>
      </c>
      <c r="Q7753" s="65">
        <f t="shared" si="1095"/>
        <v>3.5872583282537042E-2</v>
      </c>
      <c r="R7753" s="65">
        <f t="shared" si="1096"/>
        <v>0.13055817729393981</v>
      </c>
      <c r="S7753" s="65">
        <f t="shared" si="1097"/>
        <v>0.144579746112104</v>
      </c>
      <c r="T7753" s="66">
        <f>(L7753*'Football Field'!$F$4)+(M7753*'Football Field'!$F$5)+(N7753*'Football Field'!$F$6)+(O7753*'Football Field'!$F$7)+(P7753*'Football Field'!$F$8)+(Q7753*'Football Field'!$F$9)+(R7753*'Football Field'!$F$10)+(S7753*'Football Field'!$F$11)</f>
        <v>140208801.08987319</v>
      </c>
    </row>
    <row r="7754" spans="2:20" x14ac:dyDescent="0.3">
      <c r="B7754" s="62">
        <f t="shared" si="1089"/>
        <v>7727</v>
      </c>
      <c r="C7754" s="62">
        <v>0.21385713912208404</v>
      </c>
      <c r="D7754" s="62">
        <v>0.52862723281518809</v>
      </c>
      <c r="E7754" s="62">
        <v>0.19105760997897903</v>
      </c>
      <c r="F7754" s="62">
        <v>9.1823094817347073E-3</v>
      </c>
      <c r="G7754" s="62">
        <v>8.5872923900900844E-2</v>
      </c>
      <c r="H7754" s="62">
        <v>3.4152074812498046E-2</v>
      </c>
      <c r="I7754" s="62">
        <v>0.22552076575934643</v>
      </c>
      <c r="J7754" s="62">
        <v>0.5334544567309718</v>
      </c>
      <c r="K7754" s="62"/>
      <c r="L7754" s="65">
        <f t="shared" si="1090"/>
        <v>0.11739268898383713</v>
      </c>
      <c r="M7754" s="65">
        <f t="shared" si="1091"/>
        <v>0.29017956840259396</v>
      </c>
      <c r="N7754" s="65">
        <f t="shared" si="1092"/>
        <v>0.10487733389837266</v>
      </c>
      <c r="O7754" s="65">
        <f t="shared" si="1093"/>
        <v>5.0404489911709842E-3</v>
      </c>
      <c r="P7754" s="65">
        <f t="shared" si="1094"/>
        <v>4.7138260097439807E-2</v>
      </c>
      <c r="Q7754" s="65">
        <f t="shared" si="1095"/>
        <v>1.8747112736449717E-2</v>
      </c>
      <c r="R7754" s="65">
        <f t="shared" si="1096"/>
        <v>0.12379520844085698</v>
      </c>
      <c r="S7754" s="65">
        <f t="shared" si="1097"/>
        <v>0.29282937844927864</v>
      </c>
      <c r="T7754" s="66">
        <f>(L7754*'Football Field'!$F$4)+(M7754*'Football Field'!$F$5)+(N7754*'Football Field'!$F$6)+(O7754*'Football Field'!$F$7)+(P7754*'Football Field'!$F$8)+(Q7754*'Football Field'!$F$9)+(R7754*'Football Field'!$F$10)+(S7754*'Football Field'!$F$11)</f>
        <v>132583090.59622218</v>
      </c>
    </row>
    <row r="7755" spans="2:20" x14ac:dyDescent="0.3">
      <c r="B7755" s="62">
        <f t="shared" si="1089"/>
        <v>7728</v>
      </c>
      <c r="C7755" s="62">
        <v>0.44912110926602611</v>
      </c>
      <c r="D7755" s="62">
        <v>0.1778669909452878</v>
      </c>
      <c r="E7755" s="62">
        <v>0.94102976588374743</v>
      </c>
      <c r="F7755" s="62">
        <v>0.77402938463204651</v>
      </c>
      <c r="G7755" s="62">
        <v>0.90784957813440137</v>
      </c>
      <c r="H7755" s="62">
        <v>0.77930425554740601</v>
      </c>
      <c r="I7755" s="62">
        <v>0.30028601980094849</v>
      </c>
      <c r="J7755" s="62">
        <v>0.74232768518531489</v>
      </c>
      <c r="K7755" s="62"/>
      <c r="L7755" s="65">
        <f t="shared" si="1090"/>
        <v>8.8552348205835116E-2</v>
      </c>
      <c r="M7755" s="65">
        <f t="shared" si="1091"/>
        <v>3.5069693656242268E-2</v>
      </c>
      <c r="N7755" s="65">
        <f t="shared" si="1092"/>
        <v>0.18554103510470787</v>
      </c>
      <c r="O7755" s="65">
        <f t="shared" si="1093"/>
        <v>0.15261389005183895</v>
      </c>
      <c r="P7755" s="65">
        <f t="shared" si="1094"/>
        <v>0.17899896108837676</v>
      </c>
      <c r="Q7755" s="65">
        <f t="shared" si="1095"/>
        <v>0.15365392623896254</v>
      </c>
      <c r="R7755" s="65">
        <f t="shared" si="1096"/>
        <v>5.9206818913976562E-2</v>
      </c>
      <c r="S7755" s="65">
        <f t="shared" si="1097"/>
        <v>0.14636332674005997</v>
      </c>
      <c r="T7755" s="66">
        <f>(L7755*'Football Field'!$F$4)+(M7755*'Football Field'!$F$5)+(N7755*'Football Field'!$F$6)+(O7755*'Football Field'!$F$7)+(P7755*'Football Field'!$F$8)+(Q7755*'Football Field'!$F$9)+(R7755*'Football Field'!$F$10)+(S7755*'Football Field'!$F$11)</f>
        <v>137406406.06992722</v>
      </c>
    </row>
    <row r="7756" spans="2:20" x14ac:dyDescent="0.3">
      <c r="B7756" s="62">
        <f t="shared" si="1089"/>
        <v>7729</v>
      </c>
      <c r="C7756" s="62">
        <v>0.18638978014704377</v>
      </c>
      <c r="D7756" s="62">
        <v>0.47919267435717894</v>
      </c>
      <c r="E7756" s="62">
        <v>0.6032866091469915</v>
      </c>
      <c r="F7756" s="62">
        <v>2.0032419922352052E-2</v>
      </c>
      <c r="G7756" s="62">
        <v>0.3495651512086887</v>
      </c>
      <c r="H7756" s="62">
        <v>0.82921890885134264</v>
      </c>
      <c r="I7756" s="62">
        <v>0.58134430128864156</v>
      </c>
      <c r="J7756" s="62">
        <v>0.92038424331003743</v>
      </c>
      <c r="K7756" s="62"/>
      <c r="L7756" s="65">
        <f t="shared" si="1090"/>
        <v>4.6956496854186826E-2</v>
      </c>
      <c r="M7756" s="65">
        <f t="shared" si="1091"/>
        <v>0.12072126104902821</v>
      </c>
      <c r="N7756" s="65">
        <f t="shared" si="1092"/>
        <v>0.1519837930075108</v>
      </c>
      <c r="O7756" s="65">
        <f t="shared" si="1093"/>
        <v>5.0466944181359547E-3</v>
      </c>
      <c r="P7756" s="65">
        <f t="shared" si="1094"/>
        <v>8.8064672376966011E-2</v>
      </c>
      <c r="Q7756" s="65">
        <f t="shared" si="1095"/>
        <v>0.20890209245481459</v>
      </c>
      <c r="R7756" s="65">
        <f t="shared" si="1096"/>
        <v>0.1464559474941389</v>
      </c>
      <c r="S7756" s="65">
        <f t="shared" si="1097"/>
        <v>0.23186904234521871</v>
      </c>
      <c r="T7756" s="66">
        <f>(L7756*'Football Field'!$F$4)+(M7756*'Football Field'!$F$5)+(N7756*'Football Field'!$F$6)+(O7756*'Football Field'!$F$7)+(P7756*'Football Field'!$F$8)+(Q7756*'Football Field'!$F$9)+(R7756*'Football Field'!$F$10)+(S7756*'Football Field'!$F$11)</f>
        <v>140722477.17990443</v>
      </c>
    </row>
    <row r="7757" spans="2:20" x14ac:dyDescent="0.3">
      <c r="B7757" s="62">
        <f t="shared" si="1089"/>
        <v>7730</v>
      </c>
      <c r="C7757" s="62">
        <v>0.41658561782170067</v>
      </c>
      <c r="D7757" s="62">
        <v>0.10906862126935102</v>
      </c>
      <c r="E7757" s="62">
        <v>1.3745380965485277E-2</v>
      </c>
      <c r="F7757" s="62">
        <v>0.4131118687094697</v>
      </c>
      <c r="G7757" s="62">
        <v>0.62665693376383624</v>
      </c>
      <c r="H7757" s="62">
        <v>0.70787659245450185</v>
      </c>
      <c r="I7757" s="62">
        <v>0.5572643737657027</v>
      </c>
      <c r="J7757" s="62">
        <v>0.95456229317925378</v>
      </c>
      <c r="K7757" s="62"/>
      <c r="L7757" s="65">
        <f t="shared" si="1090"/>
        <v>0.10966035515317349</v>
      </c>
      <c r="M7757" s="65">
        <f t="shared" si="1091"/>
        <v>2.8710793730721447E-2</v>
      </c>
      <c r="N7757" s="65">
        <f t="shared" si="1092"/>
        <v>3.6182798779095704E-3</v>
      </c>
      <c r="O7757" s="65">
        <f t="shared" si="1093"/>
        <v>0.10874593913624006</v>
      </c>
      <c r="P7757" s="65">
        <f t="shared" si="1094"/>
        <v>0.16495869990680528</v>
      </c>
      <c r="Q7757" s="65">
        <f t="shared" si="1095"/>
        <v>0.18633864255583343</v>
      </c>
      <c r="R7757" s="65">
        <f t="shared" si="1096"/>
        <v>0.14669207607525442</v>
      </c>
      <c r="S7757" s="65">
        <f t="shared" si="1097"/>
        <v>0.25127521356406235</v>
      </c>
      <c r="T7757" s="66">
        <f>(L7757*'Football Field'!$F$4)+(M7757*'Football Field'!$F$5)+(N7757*'Football Field'!$F$6)+(O7757*'Football Field'!$F$7)+(P7757*'Football Field'!$F$8)+(Q7757*'Football Field'!$F$9)+(R7757*'Football Field'!$F$10)+(S7757*'Football Field'!$F$11)</f>
        <v>144056837.13167098</v>
      </c>
    </row>
    <row r="7758" spans="2:20" x14ac:dyDescent="0.3">
      <c r="B7758" s="62">
        <f t="shared" si="1089"/>
        <v>7731</v>
      </c>
      <c r="C7758" s="62">
        <v>0.36443691759143571</v>
      </c>
      <c r="D7758" s="62">
        <v>0.59659189503712062</v>
      </c>
      <c r="E7758" s="62">
        <v>0.82586538895960571</v>
      </c>
      <c r="F7758" s="62">
        <v>0.64607533112588766</v>
      </c>
      <c r="G7758" s="62">
        <v>7.9223467917129309E-2</v>
      </c>
      <c r="H7758" s="62">
        <v>1.9799342973372824E-2</v>
      </c>
      <c r="I7758" s="62">
        <v>3.4197016306596995E-2</v>
      </c>
      <c r="J7758" s="62">
        <v>0.43556124629387039</v>
      </c>
      <c r="K7758" s="62"/>
      <c r="L7758" s="65">
        <f t="shared" si="1090"/>
        <v>0.12140812659056217</v>
      </c>
      <c r="M7758" s="65">
        <f t="shared" si="1091"/>
        <v>0.19874798852505787</v>
      </c>
      <c r="N7758" s="65">
        <f t="shared" si="1092"/>
        <v>0.27512791610749798</v>
      </c>
      <c r="O7758" s="65">
        <f t="shared" si="1093"/>
        <v>0.21523284772238033</v>
      </c>
      <c r="P7758" s="65">
        <f t="shared" si="1094"/>
        <v>2.6392421726629731E-2</v>
      </c>
      <c r="Q7758" s="65">
        <f t="shared" si="1095"/>
        <v>6.5959320312769954E-3</v>
      </c>
      <c r="R7758" s="65">
        <f t="shared" si="1096"/>
        <v>1.1392357591569133E-2</v>
      </c>
      <c r="S7758" s="65">
        <f t="shared" si="1097"/>
        <v>0.14510240970502586</v>
      </c>
      <c r="T7758" s="66">
        <f>(L7758*'Football Field'!$F$4)+(M7758*'Football Field'!$F$5)+(N7758*'Football Field'!$F$6)+(O7758*'Football Field'!$F$7)+(P7758*'Football Field'!$F$8)+(Q7758*'Football Field'!$F$9)+(R7758*'Football Field'!$F$10)+(S7758*'Football Field'!$F$11)</f>
        <v>120358322.74639124</v>
      </c>
    </row>
    <row r="7759" spans="2:20" x14ac:dyDescent="0.3">
      <c r="B7759" s="62">
        <f t="shared" si="1089"/>
        <v>7732</v>
      </c>
      <c r="C7759" s="62">
        <v>0.91208380092211772</v>
      </c>
      <c r="D7759" s="62">
        <v>2.1700521361793013E-2</v>
      </c>
      <c r="E7759" s="62">
        <v>0.64696353628452219</v>
      </c>
      <c r="F7759" s="62">
        <v>0.5531531197640045</v>
      </c>
      <c r="G7759" s="62">
        <v>0.49733332870268954</v>
      </c>
      <c r="H7759" s="62">
        <v>0.97085659374687616</v>
      </c>
      <c r="I7759" s="62">
        <v>0.10237577024880162</v>
      </c>
      <c r="J7759" s="62">
        <v>7.2265298319283633E-2</v>
      </c>
      <c r="K7759" s="62"/>
      <c r="L7759" s="65">
        <f t="shared" si="1090"/>
        <v>0.24150080236672761</v>
      </c>
      <c r="M7759" s="65">
        <f t="shared" si="1091"/>
        <v>5.7458462866580668E-3</v>
      </c>
      <c r="N7759" s="65">
        <f t="shared" si="1092"/>
        <v>0.17130247566809823</v>
      </c>
      <c r="O7759" s="65">
        <f t="shared" si="1093"/>
        <v>0.14646343035542253</v>
      </c>
      <c r="P7759" s="65">
        <f t="shared" si="1094"/>
        <v>0.13168351176063792</v>
      </c>
      <c r="Q7759" s="65">
        <f t="shared" si="1095"/>
        <v>0.25706261435172595</v>
      </c>
      <c r="R7759" s="65">
        <f t="shared" si="1096"/>
        <v>2.710697266303988E-2</v>
      </c>
      <c r="S7759" s="65">
        <f t="shared" si="1097"/>
        <v>1.9134346547689817E-2</v>
      </c>
      <c r="T7759" s="66">
        <f>(L7759*'Football Field'!$F$4)+(M7759*'Football Field'!$F$5)+(N7759*'Football Field'!$F$6)+(O7759*'Football Field'!$F$7)+(P7759*'Football Field'!$F$8)+(Q7759*'Football Field'!$F$9)+(R7759*'Football Field'!$F$10)+(S7759*'Football Field'!$F$11)</f>
        <v>127026835.65997307</v>
      </c>
    </row>
    <row r="7760" spans="2:20" x14ac:dyDescent="0.3">
      <c r="B7760" s="62">
        <f t="shared" si="1089"/>
        <v>7733</v>
      </c>
      <c r="C7760" s="62">
        <v>0.52062695868305142</v>
      </c>
      <c r="D7760" s="62">
        <v>0.62081237181009685</v>
      </c>
      <c r="E7760" s="62">
        <v>0.74679357675731806</v>
      </c>
      <c r="F7760" s="62">
        <v>0.3492599317758962</v>
      </c>
      <c r="G7760" s="62">
        <v>8.0750938912871773E-2</v>
      </c>
      <c r="H7760" s="62">
        <v>0.53918984814557003</v>
      </c>
      <c r="I7760" s="62">
        <v>0.22003636820533812</v>
      </c>
      <c r="J7760" s="62">
        <v>0.13898716090893748</v>
      </c>
      <c r="K7760" s="62"/>
      <c r="L7760" s="65">
        <f t="shared" si="1090"/>
        <v>0.16186348319346028</v>
      </c>
      <c r="M7760" s="65">
        <f t="shared" si="1091"/>
        <v>0.19301123623133482</v>
      </c>
      <c r="N7760" s="65">
        <f t="shared" si="1092"/>
        <v>0.23217892877888988</v>
      </c>
      <c r="O7760" s="65">
        <f t="shared" si="1093"/>
        <v>0.10858528962879314</v>
      </c>
      <c r="P7760" s="65">
        <f t="shared" si="1094"/>
        <v>2.5105554035546838E-2</v>
      </c>
      <c r="Q7760" s="65">
        <f t="shared" si="1095"/>
        <v>0.16763470555608792</v>
      </c>
      <c r="R7760" s="65">
        <f t="shared" si="1096"/>
        <v>6.8409544286847215E-2</v>
      </c>
      <c r="S7760" s="65">
        <f t="shared" si="1097"/>
        <v>4.3211258289039753E-2</v>
      </c>
      <c r="T7760" s="66">
        <f>(L7760*'Football Field'!$F$4)+(M7760*'Football Field'!$F$5)+(N7760*'Football Field'!$F$6)+(O7760*'Football Field'!$F$7)+(P7760*'Football Field'!$F$8)+(Q7760*'Football Field'!$F$9)+(R7760*'Football Field'!$F$10)+(S7760*'Football Field'!$F$11)</f>
        <v>125317723.77149181</v>
      </c>
    </row>
    <row r="7761" spans="2:20" x14ac:dyDescent="0.3">
      <c r="B7761" s="62">
        <f t="shared" si="1089"/>
        <v>7734</v>
      </c>
      <c r="C7761" s="62">
        <v>0.47906663138225158</v>
      </c>
      <c r="D7761" s="62">
        <v>0.13090185795768883</v>
      </c>
      <c r="E7761" s="62">
        <v>0.14740840569141223</v>
      </c>
      <c r="F7761" s="62">
        <v>0.9056237027739803</v>
      </c>
      <c r="G7761" s="62">
        <v>0.65381186121031709</v>
      </c>
      <c r="H7761" s="62">
        <v>0.37983027163060468</v>
      </c>
      <c r="I7761" s="62">
        <v>0.64497436180334322</v>
      </c>
      <c r="J7761" s="62">
        <v>0.13762946018871602</v>
      </c>
      <c r="K7761" s="62"/>
      <c r="L7761" s="65">
        <f t="shared" si="1090"/>
        <v>0.13769263664829248</v>
      </c>
      <c r="M7761" s="65">
        <f t="shared" si="1091"/>
        <v>3.762362223465477E-2</v>
      </c>
      <c r="N7761" s="65">
        <f t="shared" si="1092"/>
        <v>4.2367910253336999E-2</v>
      </c>
      <c r="O7761" s="65">
        <f t="shared" si="1093"/>
        <v>0.26029305169167888</v>
      </c>
      <c r="P7761" s="65">
        <f t="shared" si="1094"/>
        <v>0.18791765726247003</v>
      </c>
      <c r="Q7761" s="65">
        <f t="shared" si="1095"/>
        <v>0.10917026599985541</v>
      </c>
      <c r="R7761" s="65">
        <f t="shared" si="1096"/>
        <v>0.18537759599539128</v>
      </c>
      <c r="S7761" s="65">
        <f t="shared" si="1097"/>
        <v>3.955725991432011E-2</v>
      </c>
      <c r="T7761" s="66">
        <f>(L7761*'Football Field'!$F$4)+(M7761*'Football Field'!$F$5)+(N7761*'Football Field'!$F$6)+(O7761*'Football Field'!$F$7)+(P7761*'Football Field'!$F$8)+(Q7761*'Football Field'!$F$9)+(R7761*'Football Field'!$F$10)+(S7761*'Football Field'!$F$11)</f>
        <v>151597469.01464015</v>
      </c>
    </row>
    <row r="7762" spans="2:20" x14ac:dyDescent="0.3">
      <c r="B7762" s="62">
        <f t="shared" si="1089"/>
        <v>7735</v>
      </c>
      <c r="C7762" s="62">
        <v>0.23330240093447918</v>
      </c>
      <c r="D7762" s="62">
        <v>0.10892884879734022</v>
      </c>
      <c r="E7762" s="62">
        <v>0.74383311850126144</v>
      </c>
      <c r="F7762" s="62">
        <v>0.3501450966046985</v>
      </c>
      <c r="G7762" s="62">
        <v>0.32263642038418971</v>
      </c>
      <c r="H7762" s="62">
        <v>0.26504076623961548</v>
      </c>
      <c r="I7762" s="62">
        <v>0.15961409550494488</v>
      </c>
      <c r="J7762" s="62">
        <v>0.73839368762123947</v>
      </c>
      <c r="K7762" s="62"/>
      <c r="L7762" s="65">
        <f t="shared" si="1090"/>
        <v>7.9846279924686722E-2</v>
      </c>
      <c r="M7762" s="65">
        <f t="shared" si="1091"/>
        <v>3.72802136545047E-2</v>
      </c>
      <c r="N7762" s="65">
        <f t="shared" si="1092"/>
        <v>0.25457220825508847</v>
      </c>
      <c r="O7762" s="65">
        <f t="shared" si="1093"/>
        <v>0.11983495791630072</v>
      </c>
      <c r="P7762" s="65">
        <f t="shared" si="1094"/>
        <v>0.11042028642958432</v>
      </c>
      <c r="Q7762" s="65">
        <f t="shared" si="1095"/>
        <v>9.0708535908145635E-2</v>
      </c>
      <c r="R7762" s="65">
        <f t="shared" si="1096"/>
        <v>5.4626920677051709E-2</v>
      </c>
      <c r="S7762" s="65">
        <f t="shared" si="1097"/>
        <v>0.25271059723463785</v>
      </c>
      <c r="T7762" s="66">
        <f>(L7762*'Football Field'!$F$4)+(M7762*'Football Field'!$F$5)+(N7762*'Football Field'!$F$6)+(O7762*'Football Field'!$F$7)+(P7762*'Football Field'!$F$8)+(Q7762*'Football Field'!$F$9)+(R7762*'Football Field'!$F$10)+(S7762*'Football Field'!$F$11)</f>
        <v>133581118.69389606</v>
      </c>
    </row>
    <row r="7763" spans="2:20" x14ac:dyDescent="0.3">
      <c r="B7763" s="62">
        <f t="shared" si="1089"/>
        <v>7736</v>
      </c>
      <c r="C7763" s="62">
        <v>0.98473396973612093</v>
      </c>
      <c r="D7763" s="62">
        <v>0.49736229829796319</v>
      </c>
      <c r="E7763" s="62">
        <v>0.51197983142049364</v>
      </c>
      <c r="F7763" s="62">
        <v>0.59680425116244951</v>
      </c>
      <c r="G7763" s="62">
        <v>0.42600002953049632</v>
      </c>
      <c r="H7763" s="62">
        <v>0.92521534449593423</v>
      </c>
      <c r="I7763" s="62">
        <v>8.8712500775001812E-2</v>
      </c>
      <c r="J7763" s="62">
        <v>1.5253845680082145E-2</v>
      </c>
      <c r="K7763" s="62"/>
      <c r="L7763" s="65">
        <f t="shared" si="1090"/>
        <v>0.24338083609002989</v>
      </c>
      <c r="M7763" s="65">
        <f t="shared" si="1091"/>
        <v>0.12292502921561087</v>
      </c>
      <c r="N7763" s="65">
        <f t="shared" si="1092"/>
        <v>0.12653780946111057</v>
      </c>
      <c r="O7763" s="65">
        <f t="shared" si="1093"/>
        <v>0.14750249518550068</v>
      </c>
      <c r="P7763" s="65">
        <f t="shared" si="1094"/>
        <v>0.10528756653869958</v>
      </c>
      <c r="Q7763" s="65">
        <f t="shared" si="1095"/>
        <v>0.22867057604104679</v>
      </c>
      <c r="R7763" s="65">
        <f t="shared" si="1096"/>
        <v>2.1925640095510346E-2</v>
      </c>
      <c r="S7763" s="65">
        <f t="shared" si="1097"/>
        <v>3.7700473724913944E-3</v>
      </c>
      <c r="T7763" s="66">
        <f>(L7763*'Football Field'!$F$4)+(M7763*'Football Field'!$F$5)+(N7763*'Football Field'!$F$6)+(O7763*'Football Field'!$F$7)+(P7763*'Football Field'!$F$8)+(Q7763*'Football Field'!$F$9)+(R7763*'Football Field'!$F$10)+(S7763*'Football Field'!$F$11)</f>
        <v>122477204.98610239</v>
      </c>
    </row>
    <row r="7764" spans="2:20" x14ac:dyDescent="0.3">
      <c r="B7764" s="62">
        <f t="shared" si="1089"/>
        <v>7737</v>
      </c>
      <c r="C7764" s="62">
        <v>1.9703238885954932E-2</v>
      </c>
      <c r="D7764" s="62">
        <v>0.67817578690214475</v>
      </c>
      <c r="E7764" s="62">
        <v>0.38762486084471948</v>
      </c>
      <c r="F7764" s="62">
        <v>4.4954997459278889E-3</v>
      </c>
      <c r="G7764" s="62">
        <v>0.42239197406980178</v>
      </c>
      <c r="H7764" s="62">
        <v>0.59649830874978149</v>
      </c>
      <c r="I7764" s="62">
        <v>0.45738923577250057</v>
      </c>
      <c r="J7764" s="62">
        <v>0.65471787180286201</v>
      </c>
      <c r="K7764" s="62"/>
      <c r="L7764" s="65">
        <f t="shared" si="1090"/>
        <v>6.1171246826551172E-3</v>
      </c>
      <c r="M7764" s="65">
        <f t="shared" si="1091"/>
        <v>0.21054842146766711</v>
      </c>
      <c r="N7764" s="65">
        <f t="shared" si="1092"/>
        <v>0.12034313838493915</v>
      </c>
      <c r="O7764" s="65">
        <f t="shared" si="1093"/>
        <v>1.3956858877799934E-3</v>
      </c>
      <c r="P7764" s="65">
        <f t="shared" si="1094"/>
        <v>0.13113703717918343</v>
      </c>
      <c r="Q7764" s="65">
        <f t="shared" si="1095"/>
        <v>0.18519059474106747</v>
      </c>
      <c r="R7764" s="65">
        <f t="shared" si="1096"/>
        <v>0.14200238853720429</v>
      </c>
      <c r="S7764" s="65">
        <f t="shared" si="1097"/>
        <v>0.20326560911950345</v>
      </c>
      <c r="T7764" s="66">
        <f>(L7764*'Football Field'!$F$4)+(M7764*'Football Field'!$F$5)+(N7764*'Football Field'!$F$6)+(O7764*'Football Field'!$F$7)+(P7764*'Football Field'!$F$8)+(Q7764*'Football Field'!$F$9)+(R7764*'Football Field'!$F$10)+(S7764*'Football Field'!$F$11)</f>
        <v>142469695.08919042</v>
      </c>
    </row>
    <row r="7765" spans="2:20" x14ac:dyDescent="0.3">
      <c r="B7765" s="62">
        <f t="shared" si="1089"/>
        <v>7738</v>
      </c>
      <c r="C7765" s="62">
        <v>0.76083809523127799</v>
      </c>
      <c r="D7765" s="62">
        <v>0.731218138731625</v>
      </c>
      <c r="E7765" s="62">
        <v>0.4794274026325307</v>
      </c>
      <c r="F7765" s="62">
        <v>0.87140831753606096</v>
      </c>
      <c r="G7765" s="62">
        <v>0.6086221255985198</v>
      </c>
      <c r="H7765" s="62">
        <v>0.9197541684963062</v>
      </c>
      <c r="I7765" s="62">
        <v>0.71708487804040044</v>
      </c>
      <c r="J7765" s="62">
        <v>0.94890504590386437</v>
      </c>
      <c r="K7765" s="62"/>
      <c r="L7765" s="65">
        <f t="shared" si="1090"/>
        <v>0.12602377992354974</v>
      </c>
      <c r="M7765" s="65">
        <f t="shared" si="1091"/>
        <v>0.12111758647365067</v>
      </c>
      <c r="N7765" s="65">
        <f t="shared" si="1092"/>
        <v>7.9411446216182166E-2</v>
      </c>
      <c r="O7765" s="65">
        <f t="shared" si="1093"/>
        <v>0.14433842195997429</v>
      </c>
      <c r="P7765" s="65">
        <f t="shared" si="1094"/>
        <v>0.10081101523934016</v>
      </c>
      <c r="Q7765" s="65">
        <f t="shared" si="1095"/>
        <v>0.15234633707334491</v>
      </c>
      <c r="R7765" s="65">
        <f t="shared" si="1096"/>
        <v>0.11877657996238809</v>
      </c>
      <c r="S7765" s="65">
        <f t="shared" si="1097"/>
        <v>0.15717483315157005</v>
      </c>
      <c r="T7765" s="66">
        <f>(L7765*'Football Field'!$F$4)+(M7765*'Football Field'!$F$5)+(N7765*'Football Field'!$F$6)+(O7765*'Football Field'!$F$7)+(P7765*'Football Field'!$F$8)+(Q7765*'Football Field'!$F$9)+(R7765*'Football Field'!$F$10)+(S7765*'Football Field'!$F$11)</f>
        <v>136056779.6156832</v>
      </c>
    </row>
    <row r="7766" spans="2:20" x14ac:dyDescent="0.3">
      <c r="B7766" s="62">
        <f t="shared" si="1089"/>
        <v>7739</v>
      </c>
      <c r="C7766" s="62">
        <v>0.65777772055190309</v>
      </c>
      <c r="D7766" s="62">
        <v>0.57967608140736415</v>
      </c>
      <c r="E7766" s="62">
        <v>0.45926398269750124</v>
      </c>
      <c r="F7766" s="62">
        <v>0.384097274352733</v>
      </c>
      <c r="G7766" s="62">
        <v>0.26779672010807598</v>
      </c>
      <c r="H7766" s="62">
        <v>0.34724451598344597</v>
      </c>
      <c r="I7766" s="62">
        <v>0.29678106269715943</v>
      </c>
      <c r="J7766" s="62">
        <v>0.62545199480799585</v>
      </c>
      <c r="K7766" s="62"/>
      <c r="L7766" s="65">
        <f t="shared" si="1090"/>
        <v>0.18180250857489</v>
      </c>
      <c r="M7766" s="65">
        <f t="shared" si="1091"/>
        <v>0.16021607675051264</v>
      </c>
      <c r="N7766" s="65">
        <f t="shared" si="1092"/>
        <v>0.12693550046426702</v>
      </c>
      <c r="O7766" s="65">
        <f t="shared" si="1093"/>
        <v>0.10616025114914875</v>
      </c>
      <c r="P7766" s="65">
        <f t="shared" si="1094"/>
        <v>7.401606041464312E-2</v>
      </c>
      <c r="Q7766" s="65">
        <f t="shared" si="1095"/>
        <v>9.5974555115207166E-2</v>
      </c>
      <c r="R7766" s="65">
        <f t="shared" si="1096"/>
        <v>8.2027013092803344E-2</v>
      </c>
      <c r="S7766" s="65">
        <f t="shared" si="1097"/>
        <v>0.17286803443852783</v>
      </c>
      <c r="T7766" s="66">
        <f>(L7766*'Football Field'!$F$4)+(M7766*'Football Field'!$F$5)+(N7766*'Football Field'!$F$6)+(O7766*'Football Field'!$F$7)+(P7766*'Football Field'!$F$8)+(Q7766*'Football Field'!$F$9)+(R7766*'Football Field'!$F$10)+(S7766*'Football Field'!$F$11)</f>
        <v>129460529.17522758</v>
      </c>
    </row>
    <row r="7767" spans="2:20" x14ac:dyDescent="0.3">
      <c r="B7767" s="62">
        <f t="shared" si="1089"/>
        <v>7740</v>
      </c>
      <c r="C7767" s="62">
        <v>0.39414174012966308</v>
      </c>
      <c r="D7767" s="62">
        <v>0.21137315093320808</v>
      </c>
      <c r="E7767" s="62">
        <v>0.50305916639727588</v>
      </c>
      <c r="F7767" s="62">
        <v>0.12527630766381304</v>
      </c>
      <c r="G7767" s="62">
        <v>0.63091312523241438</v>
      </c>
      <c r="H7767" s="62">
        <v>0.69491100867233735</v>
      </c>
      <c r="I7767" s="62">
        <v>2.1453837197047632E-2</v>
      </c>
      <c r="J7767" s="62">
        <v>0.11217506704021207</v>
      </c>
      <c r="K7767" s="62"/>
      <c r="L7767" s="65">
        <f t="shared" si="1090"/>
        <v>0.14634138123900792</v>
      </c>
      <c r="M7767" s="65">
        <f t="shared" si="1091"/>
        <v>7.8481002428798519E-2</v>
      </c>
      <c r="N7767" s="65">
        <f t="shared" si="1092"/>
        <v>0.1867814691011985</v>
      </c>
      <c r="O7767" s="65">
        <f t="shared" si="1093"/>
        <v>4.6513997461964225E-2</v>
      </c>
      <c r="P7767" s="65">
        <f t="shared" si="1094"/>
        <v>0.2342525259008518</v>
      </c>
      <c r="Q7767" s="65">
        <f t="shared" si="1095"/>
        <v>0.2580143803441044</v>
      </c>
      <c r="R7767" s="65">
        <f t="shared" si="1096"/>
        <v>7.9656221319262185E-3</v>
      </c>
      <c r="S7767" s="65">
        <f t="shared" si="1097"/>
        <v>4.1649621392148235E-2</v>
      </c>
      <c r="T7767" s="66">
        <f>(L7767*'Football Field'!$F$4)+(M7767*'Football Field'!$F$5)+(N7767*'Football Field'!$F$6)+(O7767*'Football Field'!$F$7)+(P7767*'Football Field'!$F$8)+(Q7767*'Football Field'!$F$9)+(R7767*'Football Field'!$F$10)+(S7767*'Football Field'!$F$11)</f>
        <v>132873612.41596685</v>
      </c>
    </row>
    <row r="7768" spans="2:20" x14ac:dyDescent="0.3">
      <c r="B7768" s="62">
        <f t="shared" si="1089"/>
        <v>7741</v>
      </c>
      <c r="C7768" s="62">
        <v>0.3018495008134221</v>
      </c>
      <c r="D7768" s="62">
        <v>8.1177423857507036E-2</v>
      </c>
      <c r="E7768" s="62">
        <v>0.43517371488478118</v>
      </c>
      <c r="F7768" s="62">
        <v>0.74486422814113395</v>
      </c>
      <c r="G7768" s="62">
        <v>0.35655790212057215</v>
      </c>
      <c r="H7768" s="62">
        <v>0.12294840990490286</v>
      </c>
      <c r="I7768" s="62">
        <v>0.65801542645735034</v>
      </c>
      <c r="J7768" s="62">
        <v>0.65951896575343527</v>
      </c>
      <c r="K7768" s="62"/>
      <c r="L7768" s="65">
        <f t="shared" si="1090"/>
        <v>8.9833338373283569E-2</v>
      </c>
      <c r="M7768" s="65">
        <f t="shared" si="1091"/>
        <v>2.4159188489665459E-2</v>
      </c>
      <c r="N7768" s="65">
        <f t="shared" si="1092"/>
        <v>0.12951191728015293</v>
      </c>
      <c r="O7768" s="65">
        <f t="shared" si="1093"/>
        <v>0.22167881698806433</v>
      </c>
      <c r="P7768" s="65">
        <f t="shared" si="1094"/>
        <v>0.10611508909091823</v>
      </c>
      <c r="Q7768" s="65">
        <f t="shared" si="1095"/>
        <v>3.6590638976313268E-2</v>
      </c>
      <c r="R7768" s="65">
        <f t="shared" si="1096"/>
        <v>0.19583177146389094</v>
      </c>
      <c r="S7768" s="65">
        <f t="shared" si="1097"/>
        <v>0.19627923933771133</v>
      </c>
      <c r="T7768" s="66">
        <f>(L7768*'Football Field'!$F$4)+(M7768*'Football Field'!$F$5)+(N7768*'Football Field'!$F$6)+(O7768*'Football Field'!$F$7)+(P7768*'Football Field'!$F$8)+(Q7768*'Football Field'!$F$9)+(R7768*'Football Field'!$F$10)+(S7768*'Football Field'!$F$11)</f>
        <v>149835987.46560469</v>
      </c>
    </row>
    <row r="7769" spans="2:20" x14ac:dyDescent="0.3">
      <c r="B7769" s="62">
        <f t="shared" si="1089"/>
        <v>7742</v>
      </c>
      <c r="C7769" s="62">
        <v>0.52007771563531968</v>
      </c>
      <c r="D7769" s="62">
        <v>0.34019001601975662</v>
      </c>
      <c r="E7769" s="62">
        <v>0.19395646288446466</v>
      </c>
      <c r="F7769" s="62">
        <v>0.89462239938891175</v>
      </c>
      <c r="G7769" s="62">
        <v>0.57564294006152839</v>
      </c>
      <c r="H7769" s="62">
        <v>0.6686353434929514</v>
      </c>
      <c r="I7769" s="62">
        <v>0.6458369976092988</v>
      </c>
      <c r="J7769" s="62">
        <v>0.55807877339096801</v>
      </c>
      <c r="K7769" s="62"/>
      <c r="L7769" s="65">
        <f t="shared" si="1090"/>
        <v>0.11827903292518467</v>
      </c>
      <c r="M7769" s="65">
        <f t="shared" si="1091"/>
        <v>7.7367948858309596E-2</v>
      </c>
      <c r="N7769" s="65">
        <f t="shared" si="1092"/>
        <v>4.4110682249747173E-2</v>
      </c>
      <c r="O7769" s="65">
        <f t="shared" si="1093"/>
        <v>0.20346011577071052</v>
      </c>
      <c r="P7769" s="65">
        <f t="shared" si="1094"/>
        <v>0.13091599238685725</v>
      </c>
      <c r="Q7769" s="65">
        <f t="shared" si="1095"/>
        <v>0.1520648538292689</v>
      </c>
      <c r="R7769" s="65">
        <f t="shared" si="1096"/>
        <v>0.14687992430365326</v>
      </c>
      <c r="S7769" s="65">
        <f t="shared" si="1097"/>
        <v>0.12692144967626864</v>
      </c>
      <c r="T7769" s="66">
        <f>(L7769*'Football Field'!$F$4)+(M7769*'Football Field'!$F$5)+(N7769*'Football Field'!$F$6)+(O7769*'Football Field'!$F$7)+(P7769*'Football Field'!$F$8)+(Q7769*'Football Field'!$F$9)+(R7769*'Football Field'!$F$10)+(S7769*'Football Field'!$F$11)</f>
        <v>141864808.66931641</v>
      </c>
    </row>
    <row r="7770" spans="2:20" x14ac:dyDescent="0.3">
      <c r="B7770" s="62">
        <f t="shared" si="1089"/>
        <v>7743</v>
      </c>
      <c r="C7770" s="62">
        <v>0.52895456504061011</v>
      </c>
      <c r="D7770" s="62">
        <v>0.62438242090281082</v>
      </c>
      <c r="E7770" s="62">
        <v>0.42995084751270107</v>
      </c>
      <c r="F7770" s="62">
        <v>9.8500840362470421E-2</v>
      </c>
      <c r="G7770" s="62">
        <v>0.54325941383363907</v>
      </c>
      <c r="H7770" s="62">
        <v>0.64583978727066016</v>
      </c>
      <c r="I7770" s="62">
        <v>0.11235790602244122</v>
      </c>
      <c r="J7770" s="62">
        <v>0.78617275186931679</v>
      </c>
      <c r="K7770" s="62"/>
      <c r="L7770" s="65">
        <f t="shared" si="1090"/>
        <v>0.14032789419264521</v>
      </c>
      <c r="M7770" s="65">
        <f t="shared" si="1091"/>
        <v>0.16564422747626817</v>
      </c>
      <c r="N7770" s="65">
        <f t="shared" si="1092"/>
        <v>0.11406291017295284</v>
      </c>
      <c r="O7770" s="65">
        <f t="shared" si="1093"/>
        <v>2.6131574274645269E-2</v>
      </c>
      <c r="P7770" s="65">
        <f t="shared" si="1094"/>
        <v>0.14412286911211838</v>
      </c>
      <c r="Q7770" s="65">
        <f t="shared" si="1095"/>
        <v>0.17133671457502156</v>
      </c>
      <c r="R7770" s="65">
        <f t="shared" si="1096"/>
        <v>2.9807755505075962E-2</v>
      </c>
      <c r="S7770" s="65">
        <f t="shared" si="1097"/>
        <v>0.20856605469127262</v>
      </c>
      <c r="T7770" s="66">
        <f>(L7770*'Football Field'!$F$4)+(M7770*'Football Field'!$F$5)+(N7770*'Football Field'!$F$6)+(O7770*'Football Field'!$F$7)+(P7770*'Football Field'!$F$8)+(Q7770*'Football Field'!$F$9)+(R7770*'Football Field'!$F$10)+(S7770*'Football Field'!$F$11)</f>
        <v>127512334.47540498</v>
      </c>
    </row>
    <row r="7771" spans="2:20" x14ac:dyDescent="0.3">
      <c r="B7771" s="62">
        <f t="shared" si="1089"/>
        <v>7744</v>
      </c>
      <c r="C7771" s="62">
        <v>0.9392350857466778</v>
      </c>
      <c r="D7771" s="62">
        <v>0.14088894666319418</v>
      </c>
      <c r="E7771" s="62">
        <v>0.4947508880667828</v>
      </c>
      <c r="F7771" s="62">
        <v>0.98190575365165511</v>
      </c>
      <c r="G7771" s="62">
        <v>0.78036760607771605</v>
      </c>
      <c r="H7771" s="62">
        <v>0.13086846878844571</v>
      </c>
      <c r="I7771" s="62">
        <v>0.39481998991029021</v>
      </c>
      <c r="J7771" s="62">
        <v>0.78159929889396329</v>
      </c>
      <c r="K7771" s="62"/>
      <c r="L7771" s="65">
        <f t="shared" si="1090"/>
        <v>0.20222801608262375</v>
      </c>
      <c r="M7771" s="65">
        <f t="shared" si="1091"/>
        <v>3.033499557676541E-2</v>
      </c>
      <c r="N7771" s="65">
        <f t="shared" si="1092"/>
        <v>0.10652550364355427</v>
      </c>
      <c r="O7771" s="65">
        <f t="shared" si="1093"/>
        <v>0.21141549709381696</v>
      </c>
      <c r="P7771" s="65">
        <f t="shared" si="1094"/>
        <v>0.16802203749318481</v>
      </c>
      <c r="Q7771" s="65">
        <f t="shared" si="1095"/>
        <v>2.8177472511920324E-2</v>
      </c>
      <c r="R7771" s="65">
        <f t="shared" si="1096"/>
        <v>8.5009242607078497E-2</v>
      </c>
      <c r="S7771" s="65">
        <f t="shared" si="1097"/>
        <v>0.16828723499105605</v>
      </c>
      <c r="T7771" s="66">
        <f>(L7771*'Football Field'!$F$4)+(M7771*'Football Field'!$F$5)+(N7771*'Football Field'!$F$6)+(O7771*'Football Field'!$F$7)+(P7771*'Football Field'!$F$8)+(Q7771*'Football Field'!$F$9)+(R7771*'Football Field'!$F$10)+(S7771*'Football Field'!$F$11)</f>
        <v>138077751.48539394</v>
      </c>
    </row>
    <row r="7772" spans="2:20" x14ac:dyDescent="0.3">
      <c r="B7772" s="62">
        <f t="shared" si="1089"/>
        <v>7745</v>
      </c>
      <c r="C7772" s="62">
        <v>0.64781258983382217</v>
      </c>
      <c r="D7772" s="62">
        <v>0.26119628885086343</v>
      </c>
      <c r="E7772" s="62">
        <v>0.85801542567686417</v>
      </c>
      <c r="F7772" s="62">
        <v>0.53949215852346699</v>
      </c>
      <c r="G7772" s="62">
        <v>0.98490134422646136</v>
      </c>
      <c r="H7772" s="62">
        <v>0.76095895366270982</v>
      </c>
      <c r="I7772" s="62">
        <v>0.23906689296881967</v>
      </c>
      <c r="J7772" s="62">
        <v>0.89995887922547158</v>
      </c>
      <c r="K7772" s="62"/>
      <c r="L7772" s="65">
        <f t="shared" si="1090"/>
        <v>0.12478565969790026</v>
      </c>
      <c r="M7772" s="65">
        <f t="shared" si="1091"/>
        <v>5.0313241400972541E-2</v>
      </c>
      <c r="N7772" s="65">
        <f t="shared" si="1092"/>
        <v>0.16527622742177248</v>
      </c>
      <c r="O7772" s="65">
        <f t="shared" si="1093"/>
        <v>0.10392030960754292</v>
      </c>
      <c r="P7772" s="65">
        <f t="shared" si="1094"/>
        <v>0.18971777626022152</v>
      </c>
      <c r="Q7772" s="65">
        <f t="shared" si="1095"/>
        <v>0.14658061069820147</v>
      </c>
      <c r="R7772" s="65">
        <f t="shared" si="1096"/>
        <v>4.6050540571763283E-2</v>
      </c>
      <c r="S7772" s="65">
        <f t="shared" si="1097"/>
        <v>0.17335563434162538</v>
      </c>
      <c r="T7772" s="66">
        <f>(L7772*'Football Field'!$F$4)+(M7772*'Football Field'!$F$5)+(N7772*'Football Field'!$F$6)+(O7772*'Football Field'!$F$7)+(P7772*'Football Field'!$F$8)+(Q7772*'Football Field'!$F$9)+(R7772*'Football Field'!$F$10)+(S7772*'Football Field'!$F$11)</f>
        <v>135568966.46709645</v>
      </c>
    </row>
    <row r="7773" spans="2:20" x14ac:dyDescent="0.3">
      <c r="B7773" s="62">
        <f t="shared" si="1089"/>
        <v>7746</v>
      </c>
      <c r="C7773" s="62">
        <v>0.46752548084418399</v>
      </c>
      <c r="D7773" s="62">
        <v>0.44873441621864318</v>
      </c>
      <c r="E7773" s="62">
        <v>0.15859467991150267</v>
      </c>
      <c r="F7773" s="62">
        <v>0.76829090862039073</v>
      </c>
      <c r="G7773" s="62">
        <v>0.54320792593747891</v>
      </c>
      <c r="H7773" s="62">
        <v>0.34322529707460658</v>
      </c>
      <c r="I7773" s="62">
        <v>0.11324612935992395</v>
      </c>
      <c r="J7773" s="62">
        <v>0.93090164319366187</v>
      </c>
      <c r="K7773" s="62"/>
      <c r="L7773" s="65">
        <f t="shared" si="1090"/>
        <v>0.12388960439454624</v>
      </c>
      <c r="M7773" s="65">
        <f t="shared" si="1091"/>
        <v>0.11891015908515468</v>
      </c>
      <c r="N7773" s="65">
        <f t="shared" si="1092"/>
        <v>4.2026013465272669E-2</v>
      </c>
      <c r="O7773" s="65">
        <f t="shared" si="1093"/>
        <v>0.20358945261558734</v>
      </c>
      <c r="P7773" s="65">
        <f t="shared" si="1094"/>
        <v>0.14394469992707226</v>
      </c>
      <c r="Q7773" s="65">
        <f t="shared" si="1095"/>
        <v>9.0951291459010944E-2</v>
      </c>
      <c r="R7773" s="65">
        <f t="shared" si="1096"/>
        <v>3.0009098413804922E-2</v>
      </c>
      <c r="S7773" s="65">
        <f t="shared" si="1097"/>
        <v>0.24667968063955095</v>
      </c>
      <c r="T7773" s="66">
        <f>(L7773*'Football Field'!$F$4)+(M7773*'Football Field'!$F$5)+(N7773*'Football Field'!$F$6)+(O7773*'Football Field'!$F$7)+(P7773*'Football Field'!$F$8)+(Q7773*'Football Field'!$F$9)+(R7773*'Football Field'!$F$10)+(S7773*'Football Field'!$F$11)</f>
        <v>127426069.2259704</v>
      </c>
    </row>
    <row r="7774" spans="2:20" x14ac:dyDescent="0.3">
      <c r="B7774" s="62">
        <f t="shared" ref="B7774:B7837" si="1098">B7773+1</f>
        <v>7747</v>
      </c>
      <c r="C7774" s="62">
        <v>0.83192566914389798</v>
      </c>
      <c r="D7774" s="62">
        <v>4.4540343957426898E-2</v>
      </c>
      <c r="E7774" s="62">
        <v>0.16218414723069496</v>
      </c>
      <c r="F7774" s="62">
        <v>3.0659110419067215E-2</v>
      </c>
      <c r="G7774" s="62">
        <v>0.3837189636944931</v>
      </c>
      <c r="H7774" s="62">
        <v>0.85804510431923842</v>
      </c>
      <c r="I7774" s="62">
        <v>0.98107666643640934</v>
      </c>
      <c r="J7774" s="62">
        <v>0.37042603935364815</v>
      </c>
      <c r="K7774" s="62"/>
      <c r="L7774" s="65">
        <f t="shared" si="1090"/>
        <v>0.2271422242224064</v>
      </c>
      <c r="M7774" s="65">
        <f t="shared" si="1091"/>
        <v>1.2160933565773928E-2</v>
      </c>
      <c r="N7774" s="65">
        <f t="shared" si="1092"/>
        <v>4.4281441602233192E-2</v>
      </c>
      <c r="O7774" s="65">
        <f t="shared" si="1093"/>
        <v>8.3709143635796682E-3</v>
      </c>
      <c r="P7774" s="65">
        <f t="shared" si="1094"/>
        <v>0.10476750763030987</v>
      </c>
      <c r="Q7774" s="65">
        <f t="shared" si="1095"/>
        <v>0.23427366254821866</v>
      </c>
      <c r="R7774" s="65">
        <f t="shared" si="1096"/>
        <v>0.26786520047685253</v>
      </c>
      <c r="S7774" s="65">
        <f t="shared" si="1097"/>
        <v>0.10113811559062583</v>
      </c>
      <c r="T7774" s="66">
        <f>(L7774*'Football Field'!$F$4)+(M7774*'Football Field'!$F$5)+(N7774*'Football Field'!$F$6)+(O7774*'Football Field'!$F$7)+(P7774*'Football Field'!$F$8)+(Q7774*'Football Field'!$F$9)+(R7774*'Football Field'!$F$10)+(S7774*'Football Field'!$F$11)</f>
        <v>154616410.31062219</v>
      </c>
    </row>
    <row r="7775" spans="2:20" x14ac:dyDescent="0.3">
      <c r="B7775" s="62">
        <f t="shared" si="1098"/>
        <v>7748</v>
      </c>
      <c r="C7775" s="62">
        <v>0.2999576450411684</v>
      </c>
      <c r="D7775" s="62">
        <v>0.79226943435123798</v>
      </c>
      <c r="E7775" s="62">
        <v>0.16354064214167008</v>
      </c>
      <c r="F7775" s="62">
        <v>0.17023906106217357</v>
      </c>
      <c r="G7775" s="62">
        <v>0.26100850034073719</v>
      </c>
      <c r="H7775" s="62">
        <v>1.875907791484499E-3</v>
      </c>
      <c r="I7775" s="62">
        <v>0.99181305709438738</v>
      </c>
      <c r="J7775" s="62">
        <v>0.1798376655831635</v>
      </c>
      <c r="K7775" s="62"/>
      <c r="L7775" s="65">
        <f t="shared" si="1090"/>
        <v>0.10486042649310859</v>
      </c>
      <c r="M7775" s="65">
        <f t="shared" si="1091"/>
        <v>0.27696480538818241</v>
      </c>
      <c r="N7775" s="65">
        <f t="shared" si="1092"/>
        <v>5.7171209893912604E-2</v>
      </c>
      <c r="O7775" s="65">
        <f t="shared" si="1093"/>
        <v>5.9512870713182946E-2</v>
      </c>
      <c r="P7775" s="65">
        <f t="shared" si="1094"/>
        <v>9.1244424392983858E-2</v>
      </c>
      <c r="Q7775" s="65">
        <f t="shared" si="1095"/>
        <v>6.5578755643921753E-4</v>
      </c>
      <c r="R7775" s="65">
        <f t="shared" si="1096"/>
        <v>0.34672208522665698</v>
      </c>
      <c r="S7775" s="65">
        <f t="shared" si="1097"/>
        <v>6.2868390335533431E-2</v>
      </c>
      <c r="T7775" s="66">
        <f>(L7775*'Football Field'!$F$4)+(M7775*'Football Field'!$F$5)+(N7775*'Football Field'!$F$6)+(O7775*'Football Field'!$F$7)+(P7775*'Football Field'!$F$8)+(Q7775*'Football Field'!$F$9)+(R7775*'Football Field'!$F$10)+(S7775*'Football Field'!$F$11)</f>
        <v>164601980.99195379</v>
      </c>
    </row>
    <row r="7776" spans="2:20" x14ac:dyDescent="0.3">
      <c r="B7776" s="62">
        <f t="shared" si="1098"/>
        <v>7749</v>
      </c>
      <c r="C7776" s="62">
        <v>0.29340563830476696</v>
      </c>
      <c r="D7776" s="62">
        <v>0.3433707008700726</v>
      </c>
      <c r="E7776" s="62">
        <v>8.235573810559238E-2</v>
      </c>
      <c r="F7776" s="62">
        <v>9.0073302752978535E-2</v>
      </c>
      <c r="G7776" s="62">
        <v>0.80019596413352589</v>
      </c>
      <c r="H7776" s="62">
        <v>0.34915081644527146</v>
      </c>
      <c r="I7776" s="62">
        <v>0.6614398986010912</v>
      </c>
      <c r="J7776" s="62">
        <v>0.68200218422746606</v>
      </c>
      <c r="K7776" s="62"/>
      <c r="L7776" s="65">
        <f t="shared" si="1090"/>
        <v>8.8857101700768132E-2</v>
      </c>
      <c r="M7776" s="65">
        <f t="shared" si="1091"/>
        <v>0.10398888536894337</v>
      </c>
      <c r="N7776" s="65">
        <f t="shared" si="1092"/>
        <v>2.4941211896170823E-2</v>
      </c>
      <c r="O7776" s="65">
        <f t="shared" si="1093"/>
        <v>2.7278455415815559E-2</v>
      </c>
      <c r="P7776" s="65">
        <f t="shared" si="1094"/>
        <v>0.24233717721436746</v>
      </c>
      <c r="Q7776" s="65">
        <f t="shared" si="1095"/>
        <v>0.10573937769238723</v>
      </c>
      <c r="R7776" s="65">
        <f t="shared" si="1096"/>
        <v>0.20031527914229597</v>
      </c>
      <c r="S7776" s="65">
        <f t="shared" si="1097"/>
        <v>0.20654251156925149</v>
      </c>
      <c r="T7776" s="66">
        <f>(L7776*'Football Field'!$F$4)+(M7776*'Football Field'!$F$5)+(N7776*'Football Field'!$F$6)+(O7776*'Football Field'!$F$7)+(P7776*'Football Field'!$F$8)+(Q7776*'Football Field'!$F$9)+(R7776*'Football Field'!$F$10)+(S7776*'Football Field'!$F$11)</f>
        <v>157336898.35911158</v>
      </c>
    </row>
    <row r="7777" spans="2:20" x14ac:dyDescent="0.3">
      <c r="B7777" s="62">
        <f t="shared" si="1098"/>
        <v>7750</v>
      </c>
      <c r="C7777" s="62">
        <v>0.78972629475865508</v>
      </c>
      <c r="D7777" s="62">
        <v>0.39376301231003086</v>
      </c>
      <c r="E7777" s="62">
        <v>0.42536897908512539</v>
      </c>
      <c r="F7777" s="62">
        <v>0.41322418368758052</v>
      </c>
      <c r="G7777" s="62">
        <v>0.31918334296016837</v>
      </c>
      <c r="H7777" s="62">
        <v>0.8674987804724017</v>
      </c>
      <c r="I7777" s="62">
        <v>6.7937996404264012E-2</v>
      </c>
      <c r="J7777" s="62">
        <v>0.55445523162984822</v>
      </c>
      <c r="K7777" s="62"/>
      <c r="L7777" s="65">
        <f t="shared" si="1090"/>
        <v>0.20613254049894986</v>
      </c>
      <c r="M7777" s="65">
        <f t="shared" si="1091"/>
        <v>0.10277911552481755</v>
      </c>
      <c r="N7777" s="65">
        <f t="shared" si="1092"/>
        <v>0.11102883225517748</v>
      </c>
      <c r="O7777" s="65">
        <f t="shared" si="1093"/>
        <v>0.1078588257025896</v>
      </c>
      <c r="P7777" s="65">
        <f t="shared" si="1094"/>
        <v>8.3312501819930107E-2</v>
      </c>
      <c r="Q7777" s="65">
        <f t="shared" si="1095"/>
        <v>0.22643253578528152</v>
      </c>
      <c r="R7777" s="65">
        <f t="shared" si="1096"/>
        <v>1.773301951342425E-2</v>
      </c>
      <c r="S7777" s="65">
        <f t="shared" si="1097"/>
        <v>0.14472262889982962</v>
      </c>
      <c r="T7777" s="66">
        <f>(L7777*'Football Field'!$F$4)+(M7777*'Football Field'!$F$5)+(N7777*'Football Field'!$F$6)+(O7777*'Football Field'!$F$7)+(P7777*'Football Field'!$F$8)+(Q7777*'Football Field'!$F$9)+(R7777*'Football Field'!$F$10)+(S7777*'Football Field'!$F$11)</f>
        <v>120741349.8460286</v>
      </c>
    </row>
    <row r="7778" spans="2:20" x14ac:dyDescent="0.3">
      <c r="B7778" s="62">
        <f t="shared" si="1098"/>
        <v>7751</v>
      </c>
      <c r="C7778" s="62">
        <v>0.16452431668425016</v>
      </c>
      <c r="D7778" s="62">
        <v>0.18021111679199542</v>
      </c>
      <c r="E7778" s="62">
        <v>0.69328191556732788</v>
      </c>
      <c r="F7778" s="62">
        <v>0.45583579733527435</v>
      </c>
      <c r="G7778" s="62">
        <v>9.8790095175861237E-2</v>
      </c>
      <c r="H7778" s="62">
        <v>0.40959652506146771</v>
      </c>
      <c r="I7778" s="62">
        <v>0.54203432210691493</v>
      </c>
      <c r="J7778" s="62">
        <v>0.98048483467655478</v>
      </c>
      <c r="K7778" s="62"/>
      <c r="L7778" s="65">
        <f t="shared" si="1090"/>
        <v>4.6676757264739598E-2</v>
      </c>
      <c r="M7778" s="65">
        <f t="shared" si="1091"/>
        <v>5.1127217692999258E-2</v>
      </c>
      <c r="N7778" s="65">
        <f t="shared" si="1092"/>
        <v>0.19668917240406736</v>
      </c>
      <c r="O7778" s="65">
        <f t="shared" si="1093"/>
        <v>0.12932396434523205</v>
      </c>
      <c r="P7778" s="65">
        <f t="shared" si="1094"/>
        <v>2.8027475728915306E-2</v>
      </c>
      <c r="Q7778" s="65">
        <f t="shared" si="1095"/>
        <v>0.11620554312021146</v>
      </c>
      <c r="R7778" s="65">
        <f t="shared" si="1096"/>
        <v>0.15377911905082017</v>
      </c>
      <c r="S7778" s="65">
        <f t="shared" si="1097"/>
        <v>0.27817075039301487</v>
      </c>
      <c r="T7778" s="66">
        <f>(L7778*'Football Field'!$F$4)+(M7778*'Football Field'!$F$5)+(N7778*'Football Field'!$F$6)+(O7778*'Football Field'!$F$7)+(P7778*'Football Field'!$F$8)+(Q7778*'Football Field'!$F$9)+(R7778*'Football Field'!$F$10)+(S7778*'Football Field'!$F$11)</f>
        <v>139453295.75893357</v>
      </c>
    </row>
    <row r="7779" spans="2:20" x14ac:dyDescent="0.3">
      <c r="B7779" s="62">
        <f t="shared" si="1098"/>
        <v>7752</v>
      </c>
      <c r="C7779" s="62">
        <v>0.69309550820311883</v>
      </c>
      <c r="D7779" s="62">
        <v>0.57999840627205468</v>
      </c>
      <c r="E7779" s="62">
        <v>0.71904944781286018</v>
      </c>
      <c r="F7779" s="62">
        <v>0.22860851771227952</v>
      </c>
      <c r="G7779" s="62">
        <v>0.19753119393955099</v>
      </c>
      <c r="H7779" s="62">
        <v>0.97856177710681869</v>
      </c>
      <c r="I7779" s="62">
        <v>0.97461332338608297</v>
      </c>
      <c r="J7779" s="62">
        <v>8.9510121263125408E-2</v>
      </c>
      <c r="K7779" s="62"/>
      <c r="L7779" s="65">
        <f t="shared" si="1090"/>
        <v>0.15536884870305917</v>
      </c>
      <c r="M7779" s="65">
        <f t="shared" si="1091"/>
        <v>0.13001625831585906</v>
      </c>
      <c r="N7779" s="65">
        <f t="shared" si="1092"/>
        <v>0.16118685454604684</v>
      </c>
      <c r="O7779" s="65">
        <f t="shared" si="1093"/>
        <v>5.1246389249806935E-2</v>
      </c>
      <c r="P7779" s="65">
        <f t="shared" si="1094"/>
        <v>4.4279891908251497E-2</v>
      </c>
      <c r="Q7779" s="65">
        <f t="shared" si="1095"/>
        <v>0.2193608455031997</v>
      </c>
      <c r="R7779" s="65">
        <f t="shared" si="1096"/>
        <v>0.21847573414194091</v>
      </c>
      <c r="S7779" s="65">
        <f t="shared" si="1097"/>
        <v>2.0065177631835695E-2</v>
      </c>
      <c r="T7779" s="66">
        <f>(L7779*'Football Field'!$F$4)+(M7779*'Football Field'!$F$5)+(N7779*'Football Field'!$F$6)+(O7779*'Football Field'!$F$7)+(P7779*'Football Field'!$F$8)+(Q7779*'Football Field'!$F$9)+(R7779*'Football Field'!$F$10)+(S7779*'Football Field'!$F$11)</f>
        <v>145506599.3030881</v>
      </c>
    </row>
    <row r="7780" spans="2:20" x14ac:dyDescent="0.3">
      <c r="B7780" s="62">
        <f t="shared" si="1098"/>
        <v>7753</v>
      </c>
      <c r="C7780" s="62">
        <v>0.19361008117749168</v>
      </c>
      <c r="D7780" s="62">
        <v>3.4247862585195188E-2</v>
      </c>
      <c r="E7780" s="62">
        <v>0.12365173056330958</v>
      </c>
      <c r="F7780" s="62">
        <v>0.76630890059717105</v>
      </c>
      <c r="G7780" s="62">
        <v>0.13256614989565363</v>
      </c>
      <c r="H7780" s="62">
        <v>0.94283028027228932</v>
      </c>
      <c r="I7780" s="62">
        <v>0.44025942170227539</v>
      </c>
      <c r="J7780" s="62">
        <v>1.7160888399565644E-2</v>
      </c>
      <c r="K7780" s="62"/>
      <c r="L7780" s="65">
        <f t="shared" si="1090"/>
        <v>7.3042896571910321E-2</v>
      </c>
      <c r="M7780" s="65">
        <f t="shared" si="1091"/>
        <v>1.2920624119392347E-2</v>
      </c>
      <c r="N7780" s="65">
        <f t="shared" si="1092"/>
        <v>4.6649846493239083E-2</v>
      </c>
      <c r="O7780" s="65">
        <f t="shared" si="1093"/>
        <v>0.28910385981988174</v>
      </c>
      <c r="P7780" s="65">
        <f t="shared" si="1094"/>
        <v>5.0012972035726293E-2</v>
      </c>
      <c r="Q7780" s="65">
        <f t="shared" si="1095"/>
        <v>0.3556997354061347</v>
      </c>
      <c r="R7780" s="65">
        <f t="shared" si="1096"/>
        <v>0.16609581075857163</v>
      </c>
      <c r="S7780" s="65">
        <f t="shared" si="1097"/>
        <v>6.4742547951438679E-3</v>
      </c>
      <c r="T7780" s="66">
        <f>(L7780*'Football Field'!$F$4)+(M7780*'Football Field'!$F$5)+(N7780*'Football Field'!$F$6)+(O7780*'Football Field'!$F$7)+(P7780*'Football Field'!$F$8)+(Q7780*'Football Field'!$F$9)+(R7780*'Football Field'!$F$10)+(S7780*'Football Field'!$F$11)</f>
        <v>138062107.2352536</v>
      </c>
    </row>
    <row r="7781" spans="2:20" x14ac:dyDescent="0.3">
      <c r="B7781" s="62">
        <f t="shared" si="1098"/>
        <v>7754</v>
      </c>
      <c r="C7781" s="62">
        <v>0.56740302453777236</v>
      </c>
      <c r="D7781" s="62">
        <v>0.77963144062054091</v>
      </c>
      <c r="E7781" s="62">
        <v>0.90921291206078148</v>
      </c>
      <c r="F7781" s="62">
        <v>0.9513063618745573</v>
      </c>
      <c r="G7781" s="62">
        <v>0.12043510288783954</v>
      </c>
      <c r="H7781" s="62">
        <v>1.4344641019894633E-2</v>
      </c>
      <c r="I7781" s="62">
        <v>0.89882573593006743</v>
      </c>
      <c r="J7781" s="62">
        <v>6.3470061025083679E-2</v>
      </c>
      <c r="K7781" s="62"/>
      <c r="L7781" s="65">
        <f t="shared" si="1090"/>
        <v>0.1318122857129061</v>
      </c>
      <c r="M7781" s="65">
        <f t="shared" si="1091"/>
        <v>0.18111465353142156</v>
      </c>
      <c r="N7781" s="65">
        <f t="shared" si="1092"/>
        <v>0.21121747145435055</v>
      </c>
      <c r="O7781" s="65">
        <f t="shared" si="1093"/>
        <v>0.22099611836589153</v>
      </c>
      <c r="P7781" s="65">
        <f t="shared" si="1094"/>
        <v>2.7978042952180898E-2</v>
      </c>
      <c r="Q7781" s="65">
        <f t="shared" si="1095"/>
        <v>3.332375469982276E-3</v>
      </c>
      <c r="R7781" s="65">
        <f t="shared" si="1096"/>
        <v>0.20880444690445971</v>
      </c>
      <c r="S7781" s="65">
        <f t="shared" si="1097"/>
        <v>1.4744605608807391E-2</v>
      </c>
      <c r="T7781" s="66">
        <f>(L7781*'Football Field'!$F$4)+(M7781*'Football Field'!$F$5)+(N7781*'Football Field'!$F$6)+(O7781*'Football Field'!$F$7)+(P7781*'Football Field'!$F$8)+(Q7781*'Football Field'!$F$9)+(R7781*'Football Field'!$F$10)+(S7781*'Football Field'!$F$11)</f>
        <v>145254570.66227815</v>
      </c>
    </row>
    <row r="7782" spans="2:20" x14ac:dyDescent="0.3">
      <c r="B7782" s="62">
        <f t="shared" si="1098"/>
        <v>7755</v>
      </c>
      <c r="C7782" s="62">
        <v>0.16606937385988829</v>
      </c>
      <c r="D7782" s="62">
        <v>0.69025937035054286</v>
      </c>
      <c r="E7782" s="62">
        <v>0.54183506428956796</v>
      </c>
      <c r="F7782" s="62">
        <v>0.17124483555196501</v>
      </c>
      <c r="G7782" s="62">
        <v>3.4056748337503717E-2</v>
      </c>
      <c r="H7782" s="62">
        <v>0.24531372152388997</v>
      </c>
      <c r="I7782" s="62">
        <v>0.95672752604686362</v>
      </c>
      <c r="J7782" s="62">
        <v>0.86275863285753263</v>
      </c>
      <c r="K7782" s="62"/>
      <c r="L7782" s="65">
        <f t="shared" si="1090"/>
        <v>4.5271909610921673E-2</v>
      </c>
      <c r="M7782" s="65">
        <f t="shared" si="1091"/>
        <v>0.18817051631064965</v>
      </c>
      <c r="N7782" s="65">
        <f t="shared" si="1092"/>
        <v>0.14770880075239512</v>
      </c>
      <c r="O7782" s="65">
        <f t="shared" si="1093"/>
        <v>4.6682784045338252E-2</v>
      </c>
      <c r="P7782" s="65">
        <f t="shared" si="1094"/>
        <v>9.2841563531045421E-3</v>
      </c>
      <c r="Q7782" s="65">
        <f t="shared" si="1095"/>
        <v>6.6874586017999144E-2</v>
      </c>
      <c r="R7782" s="65">
        <f t="shared" si="1096"/>
        <v>0.26081197920344501</v>
      </c>
      <c r="S7782" s="65">
        <f t="shared" si="1097"/>
        <v>0.23519526770614663</v>
      </c>
      <c r="T7782" s="66">
        <f>(L7782*'Football Field'!$F$4)+(M7782*'Football Field'!$F$5)+(N7782*'Football Field'!$F$6)+(O7782*'Football Field'!$F$7)+(P7782*'Football Field'!$F$8)+(Q7782*'Football Field'!$F$9)+(R7782*'Football Field'!$F$10)+(S7782*'Football Field'!$F$11)</f>
        <v>150140382.09055352</v>
      </c>
    </row>
    <row r="7783" spans="2:20" x14ac:dyDescent="0.3">
      <c r="B7783" s="62">
        <f t="shared" si="1098"/>
        <v>7756</v>
      </c>
      <c r="C7783" s="62">
        <v>0.12111228668734497</v>
      </c>
      <c r="D7783" s="62">
        <v>0.82625104321282317</v>
      </c>
      <c r="E7783" s="62">
        <v>0.42851095049529309</v>
      </c>
      <c r="F7783" s="62">
        <v>7.4362956270768166E-4</v>
      </c>
      <c r="G7783" s="62">
        <v>0.40697994399896364</v>
      </c>
      <c r="H7783" s="62">
        <v>0.90626576974013684</v>
      </c>
      <c r="I7783" s="62">
        <v>0.77387466181142506</v>
      </c>
      <c r="J7783" s="62">
        <v>0.77606283443957691</v>
      </c>
      <c r="K7783" s="62"/>
      <c r="L7783" s="65">
        <f t="shared" ref="L7783:L7846" si="1099">C7783/SUM($C7783:$J7783)</f>
        <v>2.8565558445067502E-2</v>
      </c>
      <c r="M7783" s="65">
        <f t="shared" ref="M7783:M7846" si="1100">D7783/SUM($C7783:$J7783)</f>
        <v>0.19487967002162218</v>
      </c>
      <c r="N7783" s="65">
        <f t="shared" ref="N7783:N7846" si="1101">E7783/SUM($C7783:$J7783)</f>
        <v>0.10106864411142975</v>
      </c>
      <c r="O7783" s="65">
        <f t="shared" ref="O7783:O7846" si="1102">F7783/SUM($C7783:$J7783)</f>
        <v>1.7539255773316899E-4</v>
      </c>
      <c r="P7783" s="65">
        <f t="shared" ref="P7783:P7846" si="1103">G7783/SUM($C7783:$J7783)</f>
        <v>9.5990338340192979E-2</v>
      </c>
      <c r="Q7783" s="65">
        <f t="shared" ref="Q7783:Q7846" si="1104">H7783/SUM($C7783:$J7783)</f>
        <v>0.21375195300462443</v>
      </c>
      <c r="R7783" s="65">
        <f t="shared" ref="R7783:R7846" si="1105">I7783/SUM($C7783:$J7783)</f>
        <v>0.18252617043057601</v>
      </c>
      <c r="S7783" s="65">
        <f t="shared" ref="S7783:S7846" si="1106">J7783/SUM($C7783:$J7783)</f>
        <v>0.18304227308875412</v>
      </c>
      <c r="T7783" s="66">
        <f>(L7783*'Football Field'!$F$4)+(M7783*'Football Field'!$F$5)+(N7783*'Football Field'!$F$6)+(O7783*'Football Field'!$F$7)+(P7783*'Football Field'!$F$8)+(Q7783*'Football Field'!$F$9)+(R7783*'Football Field'!$F$10)+(S7783*'Football Field'!$F$11)</f>
        <v>144484973.7972686</v>
      </c>
    </row>
    <row r="7784" spans="2:20" x14ac:dyDescent="0.3">
      <c r="B7784" s="62">
        <f t="shared" si="1098"/>
        <v>7757</v>
      </c>
      <c r="C7784" s="62">
        <v>0.45613907622769878</v>
      </c>
      <c r="D7784" s="62">
        <v>0.23011599884931422</v>
      </c>
      <c r="E7784" s="62">
        <v>0.42925113741512677</v>
      </c>
      <c r="F7784" s="62">
        <v>0.43982310569329419</v>
      </c>
      <c r="G7784" s="62">
        <v>0.72259551849133596</v>
      </c>
      <c r="H7784" s="62">
        <v>4.9421668421477882E-2</v>
      </c>
      <c r="I7784" s="62">
        <v>0.68277111837987992</v>
      </c>
      <c r="J7784" s="62">
        <v>0.30630950517091959</v>
      </c>
      <c r="K7784" s="62"/>
      <c r="L7784" s="65">
        <f t="shared" si="1099"/>
        <v>0.13753930315167451</v>
      </c>
      <c r="M7784" s="65">
        <f t="shared" si="1100"/>
        <v>6.9386719479361023E-2</v>
      </c>
      <c r="N7784" s="65">
        <f t="shared" si="1101"/>
        <v>0.12943180138258698</v>
      </c>
      <c r="O7784" s="65">
        <f t="shared" si="1102"/>
        <v>0.13261955973459214</v>
      </c>
      <c r="P7784" s="65">
        <f t="shared" si="1103"/>
        <v>0.21788373163672875</v>
      </c>
      <c r="Q7784" s="65">
        <f t="shared" si="1104"/>
        <v>1.4902081820085065E-2</v>
      </c>
      <c r="R7784" s="65">
        <f t="shared" si="1105"/>
        <v>0.20587550755502593</v>
      </c>
      <c r="S7784" s="65">
        <f t="shared" si="1106"/>
        <v>9.2361295239945559E-2</v>
      </c>
      <c r="T7784" s="66">
        <f>(L7784*'Football Field'!$F$4)+(M7784*'Football Field'!$F$5)+(N7784*'Football Field'!$F$6)+(O7784*'Football Field'!$F$7)+(P7784*'Football Field'!$F$8)+(Q7784*'Football Field'!$F$9)+(R7784*'Football Field'!$F$10)+(S7784*'Football Field'!$F$11)</f>
        <v>158580061.72660926</v>
      </c>
    </row>
    <row r="7785" spans="2:20" x14ac:dyDescent="0.3">
      <c r="B7785" s="62">
        <f t="shared" si="1098"/>
        <v>7758</v>
      </c>
      <c r="C7785" s="62">
        <v>0.82527557579497013</v>
      </c>
      <c r="D7785" s="62">
        <v>0.61934963703296364</v>
      </c>
      <c r="E7785" s="62">
        <v>0.37143953067795388</v>
      </c>
      <c r="F7785" s="62">
        <v>0.67919068389673576</v>
      </c>
      <c r="G7785" s="62">
        <v>0.94638049845186933</v>
      </c>
      <c r="H7785" s="62">
        <v>4.1859266044177112E-2</v>
      </c>
      <c r="I7785" s="62">
        <v>0.40441992316458431</v>
      </c>
      <c r="J7785" s="62">
        <v>1.3416137234646963E-2</v>
      </c>
      <c r="K7785" s="62"/>
      <c r="L7785" s="65">
        <f t="shared" si="1099"/>
        <v>0.21153691456188944</v>
      </c>
      <c r="M7785" s="65">
        <f t="shared" si="1100"/>
        <v>0.15875340928001541</v>
      </c>
      <c r="N7785" s="65">
        <f t="shared" si="1101"/>
        <v>9.520840622266423E-2</v>
      </c>
      <c r="O7785" s="65">
        <f t="shared" si="1102"/>
        <v>0.17409203166142059</v>
      </c>
      <c r="P7785" s="65">
        <f t="shared" si="1103"/>
        <v>0.24257886276497215</v>
      </c>
      <c r="Q7785" s="65">
        <f t="shared" si="1104"/>
        <v>1.0729482665570073E-2</v>
      </c>
      <c r="R7785" s="65">
        <f t="shared" si="1105"/>
        <v>0.10366203149921691</v>
      </c>
      <c r="S7785" s="65">
        <f t="shared" si="1106"/>
        <v>3.4388613442513506E-3</v>
      </c>
      <c r="T7785" s="66">
        <f>(L7785*'Football Field'!$F$4)+(M7785*'Football Field'!$F$5)+(N7785*'Football Field'!$F$6)+(O7785*'Football Field'!$F$7)+(P7785*'Football Field'!$F$8)+(Q7785*'Football Field'!$F$9)+(R7785*'Football Field'!$F$10)+(S7785*'Football Field'!$F$11)</f>
        <v>144486189.51125485</v>
      </c>
    </row>
    <row r="7786" spans="2:20" x14ac:dyDescent="0.3">
      <c r="B7786" s="62">
        <f t="shared" si="1098"/>
        <v>7759</v>
      </c>
      <c r="C7786" s="62">
        <v>0.6092769320773479</v>
      </c>
      <c r="D7786" s="62">
        <v>0.28313860388839096</v>
      </c>
      <c r="E7786" s="62">
        <v>0.9940784784183111</v>
      </c>
      <c r="F7786" s="62">
        <v>0.36601069409974318</v>
      </c>
      <c r="G7786" s="62">
        <v>0.12854590178573555</v>
      </c>
      <c r="H7786" s="62">
        <v>0.27889967794719839</v>
      </c>
      <c r="I7786" s="62">
        <v>0.54286491386577984</v>
      </c>
      <c r="J7786" s="62">
        <v>0.19030677508951854</v>
      </c>
      <c r="K7786" s="62"/>
      <c r="L7786" s="65">
        <f t="shared" si="1099"/>
        <v>0.17956234293267162</v>
      </c>
      <c r="M7786" s="65">
        <f t="shared" si="1100"/>
        <v>8.3444864579955647E-2</v>
      </c>
      <c r="N7786" s="65">
        <f t="shared" si="1101"/>
        <v>0.29296868344438926</v>
      </c>
      <c r="O7786" s="65">
        <f t="shared" si="1102"/>
        <v>0.10786841633226295</v>
      </c>
      <c r="P7786" s="65">
        <f t="shared" si="1103"/>
        <v>3.788425604813396E-2</v>
      </c>
      <c r="Q7786" s="65">
        <f t="shared" si="1104"/>
        <v>8.2195594447696654E-2</v>
      </c>
      <c r="R7786" s="65">
        <f t="shared" si="1105"/>
        <v>0.15998980216980793</v>
      </c>
      <c r="S7786" s="65">
        <f t="shared" si="1106"/>
        <v>5.6086040045082157E-2</v>
      </c>
      <c r="T7786" s="66">
        <f>(L7786*'Football Field'!$F$4)+(M7786*'Football Field'!$F$5)+(N7786*'Football Field'!$F$6)+(O7786*'Football Field'!$F$7)+(P7786*'Football Field'!$F$8)+(Q7786*'Football Field'!$F$9)+(R7786*'Football Field'!$F$10)+(S7786*'Football Field'!$F$11)</f>
        <v>141028568.31901488</v>
      </c>
    </row>
    <row r="7787" spans="2:20" x14ac:dyDescent="0.3">
      <c r="B7787" s="62">
        <f t="shared" si="1098"/>
        <v>7760</v>
      </c>
      <c r="C7787" s="62">
        <v>0.30756227230878119</v>
      </c>
      <c r="D7787" s="62">
        <v>0.54356849510236238</v>
      </c>
      <c r="E7787" s="62">
        <v>0.10447031901324877</v>
      </c>
      <c r="F7787" s="62">
        <v>0.95417096162072146</v>
      </c>
      <c r="G7787" s="62">
        <v>0.75908099513456795</v>
      </c>
      <c r="H7787" s="62">
        <v>0.42222971285484856</v>
      </c>
      <c r="I7787" s="62">
        <v>8.5890894412334884E-3</v>
      </c>
      <c r="J7787" s="62">
        <v>0.76542188207553052</v>
      </c>
      <c r="K7787" s="62"/>
      <c r="L7787" s="65">
        <f t="shared" si="1099"/>
        <v>7.9574337387061322E-2</v>
      </c>
      <c r="M7787" s="65">
        <f t="shared" si="1100"/>
        <v>0.14063526874592422</v>
      </c>
      <c r="N7787" s="65">
        <f t="shared" si="1101"/>
        <v>2.702918127665568E-2</v>
      </c>
      <c r="O7787" s="65">
        <f t="shared" si="1102"/>
        <v>0.24686877702839832</v>
      </c>
      <c r="P7787" s="65">
        <f t="shared" si="1103"/>
        <v>0.19639394246086728</v>
      </c>
      <c r="Q7787" s="65">
        <f t="shared" si="1104"/>
        <v>0.10924177849688253</v>
      </c>
      <c r="R7787" s="65">
        <f t="shared" si="1105"/>
        <v>2.2222202219854188E-3</v>
      </c>
      <c r="S7787" s="65">
        <f t="shared" si="1106"/>
        <v>0.19803449438222515</v>
      </c>
      <c r="T7787" s="66">
        <f>(L7787*'Football Field'!$F$4)+(M7787*'Football Field'!$F$5)+(N7787*'Football Field'!$F$6)+(O7787*'Football Field'!$F$7)+(P7787*'Football Field'!$F$8)+(Q7787*'Football Field'!$F$9)+(R7787*'Football Field'!$F$10)+(S7787*'Football Field'!$F$11)</f>
        <v>127551027.08011863</v>
      </c>
    </row>
    <row r="7788" spans="2:20" x14ac:dyDescent="0.3">
      <c r="B7788" s="62">
        <f t="shared" si="1098"/>
        <v>7761</v>
      </c>
      <c r="C7788" s="62">
        <v>0.7141521415005827</v>
      </c>
      <c r="D7788" s="62">
        <v>0.77722973840837573</v>
      </c>
      <c r="E7788" s="62">
        <v>0.66725856020917418</v>
      </c>
      <c r="F7788" s="62">
        <v>0.64262479208551193</v>
      </c>
      <c r="G7788" s="62">
        <v>0.58586972455900566</v>
      </c>
      <c r="H7788" s="62">
        <v>7.9807956629630028E-2</v>
      </c>
      <c r="I7788" s="62">
        <v>0.15303749073875805</v>
      </c>
      <c r="J7788" s="62">
        <v>0.73170278216771656</v>
      </c>
      <c r="K7788" s="62"/>
      <c r="L7788" s="65">
        <f t="shared" si="1099"/>
        <v>0.16410940570055421</v>
      </c>
      <c r="M7788" s="65">
        <f t="shared" si="1100"/>
        <v>0.17860439400907638</v>
      </c>
      <c r="N7788" s="65">
        <f t="shared" si="1101"/>
        <v>0.15333344171515823</v>
      </c>
      <c r="O7788" s="65">
        <f t="shared" si="1102"/>
        <v>0.1476726968794079</v>
      </c>
      <c r="P7788" s="65">
        <f t="shared" si="1103"/>
        <v>0.13463060141960989</v>
      </c>
      <c r="Q7788" s="65">
        <f t="shared" si="1104"/>
        <v>1.8339560398354559E-2</v>
      </c>
      <c r="R7788" s="65">
        <f t="shared" si="1105"/>
        <v>3.5167424692265185E-2</v>
      </c>
      <c r="S7788" s="65">
        <f t="shared" si="1106"/>
        <v>0.16814247518557368</v>
      </c>
      <c r="T7788" s="66">
        <f>(L7788*'Football Field'!$F$4)+(M7788*'Football Field'!$F$5)+(N7788*'Football Field'!$F$6)+(O7788*'Football Field'!$F$7)+(P7788*'Football Field'!$F$8)+(Q7788*'Football Field'!$F$9)+(R7788*'Football Field'!$F$10)+(S7788*'Football Field'!$F$11)</f>
        <v>128902372.47660531</v>
      </c>
    </row>
    <row r="7789" spans="2:20" x14ac:dyDescent="0.3">
      <c r="B7789" s="62">
        <f t="shared" si="1098"/>
        <v>7762</v>
      </c>
      <c r="C7789" s="62">
        <v>0.43128226687804572</v>
      </c>
      <c r="D7789" s="62">
        <v>1.4043345593856116E-2</v>
      </c>
      <c r="E7789" s="62">
        <v>0.58461110904696778</v>
      </c>
      <c r="F7789" s="62">
        <v>0.72423465549500998</v>
      </c>
      <c r="G7789" s="62">
        <v>0.10851144042914573</v>
      </c>
      <c r="H7789" s="62">
        <v>0.76410241896341458</v>
      </c>
      <c r="I7789" s="62">
        <v>0.60134986422329373</v>
      </c>
      <c r="J7789" s="62">
        <v>0.68794859990309054</v>
      </c>
      <c r="K7789" s="62"/>
      <c r="L7789" s="65">
        <f t="shared" si="1099"/>
        <v>0.11013101349681705</v>
      </c>
      <c r="M7789" s="65">
        <f t="shared" si="1100"/>
        <v>3.5860688043887752E-3</v>
      </c>
      <c r="N7789" s="65">
        <f t="shared" si="1101"/>
        <v>0.14928463070578019</v>
      </c>
      <c r="O7789" s="65">
        <f t="shared" si="1102"/>
        <v>0.18493850256481245</v>
      </c>
      <c r="P7789" s="65">
        <f t="shared" si="1103"/>
        <v>2.7709172920482167E-2</v>
      </c>
      <c r="Q7789" s="65">
        <f t="shared" si="1104"/>
        <v>0.19511902129656994</v>
      </c>
      <c r="R7789" s="65">
        <f t="shared" si="1105"/>
        <v>0.15355899163786355</v>
      </c>
      <c r="S7789" s="65">
        <f t="shared" si="1106"/>
        <v>0.17567259857328585</v>
      </c>
      <c r="T7789" s="66">
        <f>(L7789*'Football Field'!$F$4)+(M7789*'Football Field'!$F$5)+(N7789*'Football Field'!$F$6)+(O7789*'Football Field'!$F$7)+(P7789*'Football Field'!$F$8)+(Q7789*'Football Field'!$F$9)+(R7789*'Football Field'!$F$10)+(S7789*'Football Field'!$F$11)</f>
        <v>137603184.07401761</v>
      </c>
    </row>
    <row r="7790" spans="2:20" x14ac:dyDescent="0.3">
      <c r="B7790" s="62">
        <f t="shared" si="1098"/>
        <v>7763</v>
      </c>
      <c r="C7790" s="62">
        <v>0.41146536326151784</v>
      </c>
      <c r="D7790" s="62">
        <v>1.7332873375956237E-2</v>
      </c>
      <c r="E7790" s="62">
        <v>0.19411964387755842</v>
      </c>
      <c r="F7790" s="62">
        <v>0.72766944637089048</v>
      </c>
      <c r="G7790" s="62">
        <v>0.26200850826094924</v>
      </c>
      <c r="H7790" s="62">
        <v>0.32892651139473561</v>
      </c>
      <c r="I7790" s="62">
        <v>0.18399830094496805</v>
      </c>
      <c r="J7790" s="62">
        <v>0.76212192529304834</v>
      </c>
      <c r="K7790" s="62"/>
      <c r="L7790" s="65">
        <f t="shared" si="1099"/>
        <v>0.14249179144960597</v>
      </c>
      <c r="M7790" s="65">
        <f t="shared" si="1100"/>
        <v>6.0024303351615075E-3</v>
      </c>
      <c r="N7790" s="65">
        <f t="shared" si="1101"/>
        <v>6.7224263039833296E-2</v>
      </c>
      <c r="O7790" s="65">
        <f t="shared" si="1102"/>
        <v>0.25199429224041431</v>
      </c>
      <c r="P7790" s="65">
        <f t="shared" si="1103"/>
        <v>9.0734397231421099E-2</v>
      </c>
      <c r="Q7790" s="65">
        <f t="shared" si="1104"/>
        <v>0.11390831901959157</v>
      </c>
      <c r="R7790" s="65">
        <f t="shared" si="1105"/>
        <v>6.3719209115223913E-2</v>
      </c>
      <c r="S7790" s="65">
        <f t="shared" si="1106"/>
        <v>0.26392529756874833</v>
      </c>
      <c r="T7790" s="66">
        <f>(L7790*'Football Field'!$F$4)+(M7790*'Football Field'!$F$5)+(N7790*'Football Field'!$F$6)+(O7790*'Football Field'!$F$7)+(P7790*'Football Field'!$F$8)+(Q7790*'Football Field'!$F$9)+(R7790*'Football Field'!$F$10)+(S7790*'Football Field'!$F$11)</f>
        <v>129150688.40489733</v>
      </c>
    </row>
    <row r="7791" spans="2:20" x14ac:dyDescent="0.3">
      <c r="B7791" s="62">
        <f t="shared" si="1098"/>
        <v>7764</v>
      </c>
      <c r="C7791" s="62">
        <v>0.52694935982730406</v>
      </c>
      <c r="D7791" s="62">
        <v>0.47776521243754222</v>
      </c>
      <c r="E7791" s="62">
        <v>0.70816962765996283</v>
      </c>
      <c r="F7791" s="62">
        <v>0.83799257667670046</v>
      </c>
      <c r="G7791" s="62">
        <v>0.36695698794505416</v>
      </c>
      <c r="H7791" s="62">
        <v>0.33006937874461995</v>
      </c>
      <c r="I7791" s="62">
        <v>0.97033217676389949</v>
      </c>
      <c r="J7791" s="62">
        <v>0.72572812080461402</v>
      </c>
      <c r="K7791" s="62"/>
      <c r="L7791" s="65">
        <f t="shared" si="1099"/>
        <v>0.10658439653341646</v>
      </c>
      <c r="M7791" s="65">
        <f t="shared" si="1100"/>
        <v>9.6636073092495292E-2</v>
      </c>
      <c r="N7791" s="65">
        <f t="shared" si="1101"/>
        <v>0.1432392525007872</v>
      </c>
      <c r="O7791" s="65">
        <f t="shared" si="1102"/>
        <v>0.16949813377482892</v>
      </c>
      <c r="P7791" s="65">
        <f t="shared" si="1103"/>
        <v>7.4223240591205636E-2</v>
      </c>
      <c r="Q7791" s="65">
        <f t="shared" si="1104"/>
        <v>6.6762099415367995E-2</v>
      </c>
      <c r="R7791" s="65">
        <f t="shared" si="1105"/>
        <v>0.19626605017839091</v>
      </c>
      <c r="S7791" s="65">
        <f t="shared" si="1106"/>
        <v>0.14679075391350757</v>
      </c>
      <c r="T7791" s="66">
        <f>(L7791*'Football Field'!$F$4)+(M7791*'Football Field'!$F$5)+(N7791*'Football Field'!$F$6)+(O7791*'Football Field'!$F$7)+(P7791*'Football Field'!$F$8)+(Q7791*'Football Field'!$F$9)+(R7791*'Football Field'!$F$10)+(S7791*'Football Field'!$F$11)</f>
        <v>146574124.00941932</v>
      </c>
    </row>
    <row r="7792" spans="2:20" x14ac:dyDescent="0.3">
      <c r="B7792" s="62">
        <f t="shared" si="1098"/>
        <v>7765</v>
      </c>
      <c r="C7792" s="62">
        <v>0.18456188125587869</v>
      </c>
      <c r="D7792" s="62">
        <v>0.79557609233286108</v>
      </c>
      <c r="E7792" s="62">
        <v>0.22036334872199281</v>
      </c>
      <c r="F7792" s="62">
        <v>0.56027340843577389</v>
      </c>
      <c r="G7792" s="62">
        <v>0.5508419454404978</v>
      </c>
      <c r="H7792" s="62">
        <v>0.10234858162070293</v>
      </c>
      <c r="I7792" s="62">
        <v>0.81389189077964763</v>
      </c>
      <c r="J7792" s="62">
        <v>2.4531614432571014E-2</v>
      </c>
      <c r="K7792" s="62"/>
      <c r="L7792" s="65">
        <f t="shared" si="1099"/>
        <v>5.6746562205100069E-2</v>
      </c>
      <c r="M7792" s="65">
        <f t="shared" si="1100"/>
        <v>0.24461285236828467</v>
      </c>
      <c r="N7792" s="65">
        <f t="shared" si="1101"/>
        <v>6.775430761154759E-2</v>
      </c>
      <c r="O7792" s="65">
        <f t="shared" si="1102"/>
        <v>0.17226520236638188</v>
      </c>
      <c r="P7792" s="65">
        <f t="shared" si="1103"/>
        <v>0.1693653451591153</v>
      </c>
      <c r="Q7792" s="65">
        <f t="shared" si="1104"/>
        <v>3.146874161675238E-2</v>
      </c>
      <c r="R7792" s="65">
        <f t="shared" si="1105"/>
        <v>0.25024434349106789</v>
      </c>
      <c r="S7792" s="65">
        <f t="shared" si="1106"/>
        <v>7.5426451817502856E-3</v>
      </c>
      <c r="T7792" s="66">
        <f>(L7792*'Football Field'!$F$4)+(M7792*'Football Field'!$F$5)+(N7792*'Football Field'!$F$6)+(O7792*'Football Field'!$F$7)+(P7792*'Football Field'!$F$8)+(Q7792*'Football Field'!$F$9)+(R7792*'Football Field'!$F$10)+(S7792*'Football Field'!$F$11)</f>
        <v>158599538.81205836</v>
      </c>
    </row>
    <row r="7793" spans="2:20" x14ac:dyDescent="0.3">
      <c r="B7793" s="62">
        <f t="shared" si="1098"/>
        <v>7766</v>
      </c>
      <c r="C7793" s="62">
        <v>0.58211682339821802</v>
      </c>
      <c r="D7793" s="62">
        <v>0.88154294621635176</v>
      </c>
      <c r="E7793" s="62">
        <v>3.7100830653923444E-2</v>
      </c>
      <c r="F7793" s="62">
        <v>0.20387024532308196</v>
      </c>
      <c r="G7793" s="62">
        <v>0.16285563220107091</v>
      </c>
      <c r="H7793" s="62">
        <v>3.3705826540925354E-2</v>
      </c>
      <c r="I7793" s="62">
        <v>0.54470607000443938</v>
      </c>
      <c r="J7793" s="62">
        <v>0.55260740982139511</v>
      </c>
      <c r="K7793" s="62"/>
      <c r="L7793" s="65">
        <f t="shared" si="1099"/>
        <v>0.19413563464624339</v>
      </c>
      <c r="M7793" s="65">
        <f t="shared" si="1100"/>
        <v>0.29399407894204926</v>
      </c>
      <c r="N7793" s="65">
        <f t="shared" si="1101"/>
        <v>1.2373106248425731E-2</v>
      </c>
      <c r="O7793" s="65">
        <f t="shared" si="1102"/>
        <v>6.7990612657842328E-2</v>
      </c>
      <c r="P7793" s="65">
        <f t="shared" si="1103"/>
        <v>5.4312262147836902E-2</v>
      </c>
      <c r="Q7793" s="65">
        <f t="shared" si="1104"/>
        <v>1.1240874277777778E-2</v>
      </c>
      <c r="R7793" s="65">
        <f t="shared" si="1105"/>
        <v>0.18165916933761758</v>
      </c>
      <c r="S7793" s="65">
        <f t="shared" si="1106"/>
        <v>0.18429426174220695</v>
      </c>
      <c r="T7793" s="66">
        <f>(L7793*'Football Field'!$F$4)+(M7793*'Football Field'!$F$5)+(N7793*'Football Field'!$F$6)+(O7793*'Football Field'!$F$7)+(P7793*'Football Field'!$F$8)+(Q7793*'Football Field'!$F$9)+(R7793*'Football Field'!$F$10)+(S7793*'Football Field'!$F$11)</f>
        <v>138007558.15700015</v>
      </c>
    </row>
    <row r="7794" spans="2:20" x14ac:dyDescent="0.3">
      <c r="B7794" s="62">
        <f t="shared" si="1098"/>
        <v>7767</v>
      </c>
      <c r="C7794" s="62">
        <v>0.73046933057315955</v>
      </c>
      <c r="D7794" s="62">
        <v>0.25388697981254704</v>
      </c>
      <c r="E7794" s="62">
        <v>0.7238786547176963</v>
      </c>
      <c r="F7794" s="62">
        <v>0.47597090691704624</v>
      </c>
      <c r="G7794" s="62">
        <v>0.8456015554693348</v>
      </c>
      <c r="H7794" s="62">
        <v>0.40127826804606348</v>
      </c>
      <c r="I7794" s="62">
        <v>0.97848765533392856</v>
      </c>
      <c r="J7794" s="62">
        <v>0.11774456628073371</v>
      </c>
      <c r="K7794" s="62"/>
      <c r="L7794" s="65">
        <f t="shared" si="1099"/>
        <v>0.16134703679765358</v>
      </c>
      <c r="M7794" s="65">
        <f t="shared" si="1100"/>
        <v>5.6078893609561954E-2</v>
      </c>
      <c r="N7794" s="65">
        <f t="shared" si="1101"/>
        <v>0.15989127955328239</v>
      </c>
      <c r="O7794" s="65">
        <f t="shared" si="1102"/>
        <v>0.10513308665909241</v>
      </c>
      <c r="P7794" s="65">
        <f t="shared" si="1103"/>
        <v>0.18677759568551699</v>
      </c>
      <c r="Q7794" s="65">
        <f t="shared" si="1104"/>
        <v>8.8634877291459954E-2</v>
      </c>
      <c r="R7794" s="65">
        <f t="shared" si="1105"/>
        <v>0.21612965407779183</v>
      </c>
      <c r="S7794" s="65">
        <f t="shared" si="1106"/>
        <v>2.6007576325640956E-2</v>
      </c>
      <c r="T7794" s="66">
        <f>(L7794*'Football Field'!$F$4)+(M7794*'Football Field'!$F$5)+(N7794*'Football Field'!$F$6)+(O7794*'Football Field'!$F$7)+(P7794*'Football Field'!$F$8)+(Q7794*'Football Field'!$F$9)+(R7794*'Football Field'!$F$10)+(S7794*'Football Field'!$F$11)</f>
        <v>157468069.25441238</v>
      </c>
    </row>
    <row r="7795" spans="2:20" x14ac:dyDescent="0.3">
      <c r="B7795" s="62">
        <f t="shared" si="1098"/>
        <v>7768</v>
      </c>
      <c r="C7795" s="62">
        <v>8.4974290902099181E-2</v>
      </c>
      <c r="D7795" s="62">
        <v>0.54737728587647605</v>
      </c>
      <c r="E7795" s="62">
        <v>0.5727864778816818</v>
      </c>
      <c r="F7795" s="62">
        <v>0.16717825840686196</v>
      </c>
      <c r="G7795" s="62">
        <v>0.27380863588971993</v>
      </c>
      <c r="H7795" s="62">
        <v>0.34253438901161282</v>
      </c>
      <c r="I7795" s="62">
        <v>0.64065832503215736</v>
      </c>
      <c r="J7795" s="62">
        <v>0.23498443952401304</v>
      </c>
      <c r="K7795" s="62"/>
      <c r="L7795" s="65">
        <f t="shared" si="1099"/>
        <v>2.9666664988725198E-2</v>
      </c>
      <c r="M7795" s="65">
        <f t="shared" si="1100"/>
        <v>0.19110319592127264</v>
      </c>
      <c r="N7795" s="65">
        <f t="shared" si="1101"/>
        <v>0.1999741847680182</v>
      </c>
      <c r="O7795" s="65">
        <f t="shared" si="1102"/>
        <v>5.8366140310238054E-2</v>
      </c>
      <c r="P7795" s="65">
        <f t="shared" si="1103"/>
        <v>9.5593490521960825E-2</v>
      </c>
      <c r="Q7795" s="65">
        <f t="shared" si="1104"/>
        <v>0.11958738176035966</v>
      </c>
      <c r="R7795" s="65">
        <f t="shared" si="1105"/>
        <v>0.2236699559266026</v>
      </c>
      <c r="S7795" s="65">
        <f t="shared" si="1106"/>
        <v>8.2038985802822831E-2</v>
      </c>
      <c r="T7795" s="66">
        <f>(L7795*'Football Field'!$F$4)+(M7795*'Football Field'!$F$5)+(N7795*'Football Field'!$F$6)+(O7795*'Football Field'!$F$7)+(P7795*'Football Field'!$F$8)+(Q7795*'Football Field'!$F$9)+(R7795*'Football Field'!$F$10)+(S7795*'Football Field'!$F$11)</f>
        <v>152390705.29635209</v>
      </c>
    </row>
    <row r="7796" spans="2:20" x14ac:dyDescent="0.3">
      <c r="B7796" s="62">
        <f t="shared" si="1098"/>
        <v>7769</v>
      </c>
      <c r="C7796" s="62">
        <v>0.67362440836083981</v>
      </c>
      <c r="D7796" s="62">
        <v>0.49380236553723733</v>
      </c>
      <c r="E7796" s="62">
        <v>0.28083429481018474</v>
      </c>
      <c r="F7796" s="62">
        <v>0.68148864112036611</v>
      </c>
      <c r="G7796" s="62">
        <v>0.48342462394184893</v>
      </c>
      <c r="H7796" s="62">
        <v>0.86201859171002526</v>
      </c>
      <c r="I7796" s="62">
        <v>0.67404287170823673</v>
      </c>
      <c r="J7796" s="62">
        <v>0.39128006655904157</v>
      </c>
      <c r="K7796" s="62"/>
      <c r="L7796" s="65">
        <f t="shared" si="1099"/>
        <v>0.14835856289792243</v>
      </c>
      <c r="M7796" s="65">
        <f t="shared" si="1100"/>
        <v>0.1087546834666598</v>
      </c>
      <c r="N7796" s="65">
        <f t="shared" si="1101"/>
        <v>6.185074631109904E-2</v>
      </c>
      <c r="O7796" s="65">
        <f t="shared" si="1102"/>
        <v>0.15009057595448186</v>
      </c>
      <c r="P7796" s="65">
        <f t="shared" si="1103"/>
        <v>0.10646909700318194</v>
      </c>
      <c r="Q7796" s="65">
        <f t="shared" si="1104"/>
        <v>0.18985036449107517</v>
      </c>
      <c r="R7796" s="65">
        <f t="shared" si="1105"/>
        <v>0.14845072496935974</v>
      </c>
      <c r="S7796" s="65">
        <f t="shared" si="1106"/>
        <v>8.6175244906219889E-2</v>
      </c>
      <c r="T7796" s="66">
        <f>(L7796*'Football Field'!$F$4)+(M7796*'Football Field'!$F$5)+(N7796*'Football Field'!$F$6)+(O7796*'Football Field'!$F$7)+(P7796*'Football Field'!$F$8)+(Q7796*'Football Field'!$F$9)+(R7796*'Football Field'!$F$10)+(S7796*'Football Field'!$F$11)</f>
        <v>139602513.84110096</v>
      </c>
    </row>
    <row r="7797" spans="2:20" x14ac:dyDescent="0.3">
      <c r="B7797" s="62">
        <f t="shared" si="1098"/>
        <v>7770</v>
      </c>
      <c r="C7797" s="62">
        <v>0.49874058911484098</v>
      </c>
      <c r="D7797" s="62">
        <v>0.51488867432582264</v>
      </c>
      <c r="E7797" s="62">
        <v>0.64710343181726104</v>
      </c>
      <c r="F7797" s="62">
        <v>0.91737482681375471</v>
      </c>
      <c r="G7797" s="62">
        <v>0.58368082723189574</v>
      </c>
      <c r="H7797" s="62">
        <v>0.47319444544783074</v>
      </c>
      <c r="I7797" s="62">
        <v>0.74674974110782955</v>
      </c>
      <c r="J7797" s="62">
        <v>0.26083554488746696</v>
      </c>
      <c r="K7797" s="62"/>
      <c r="L7797" s="65">
        <f t="shared" si="1099"/>
        <v>0.10742773836385495</v>
      </c>
      <c r="M7797" s="65">
        <f t="shared" si="1100"/>
        <v>0.11090600404141168</v>
      </c>
      <c r="N7797" s="65">
        <f t="shared" si="1101"/>
        <v>0.13938480180848142</v>
      </c>
      <c r="O7797" s="65">
        <f t="shared" si="1102"/>
        <v>0.19760072676547713</v>
      </c>
      <c r="P7797" s="65">
        <f t="shared" si="1103"/>
        <v>0.12572369797924807</v>
      </c>
      <c r="Q7797" s="65">
        <f t="shared" si="1104"/>
        <v>0.10192514944696793</v>
      </c>
      <c r="R7797" s="65">
        <f t="shared" si="1105"/>
        <v>0.16084842012434714</v>
      </c>
      <c r="S7797" s="65">
        <f t="shared" si="1106"/>
        <v>5.6183461470211686E-2</v>
      </c>
      <c r="T7797" s="66">
        <f>(L7797*'Football Field'!$F$4)+(M7797*'Football Field'!$F$5)+(N7797*'Football Field'!$F$6)+(O7797*'Football Field'!$F$7)+(P7797*'Football Field'!$F$8)+(Q7797*'Football Field'!$F$9)+(R7797*'Football Field'!$F$10)+(S7797*'Football Field'!$F$11)</f>
        <v>145227329.76287138</v>
      </c>
    </row>
    <row r="7798" spans="2:20" x14ac:dyDescent="0.3">
      <c r="B7798" s="62">
        <f t="shared" si="1098"/>
        <v>7771</v>
      </c>
      <c r="C7798" s="62">
        <v>0.20185002512503825</v>
      </c>
      <c r="D7798" s="62">
        <v>0.53136834756735318</v>
      </c>
      <c r="E7798" s="62">
        <v>0.50787953516710971</v>
      </c>
      <c r="F7798" s="62">
        <v>0.60051218806199425</v>
      </c>
      <c r="G7798" s="62">
        <v>0.38118974067531985</v>
      </c>
      <c r="H7798" s="62">
        <v>0.75171199682247902</v>
      </c>
      <c r="I7798" s="62">
        <v>0.74516046805943881</v>
      </c>
      <c r="J7798" s="62">
        <v>0.72851851275276447</v>
      </c>
      <c r="K7798" s="62"/>
      <c r="L7798" s="65">
        <f t="shared" si="1099"/>
        <v>4.5378005026052687E-2</v>
      </c>
      <c r="M7798" s="65">
        <f t="shared" si="1100"/>
        <v>0.11945718377622171</v>
      </c>
      <c r="N7798" s="65">
        <f t="shared" si="1101"/>
        <v>0.11417665212162326</v>
      </c>
      <c r="O7798" s="65">
        <f t="shared" si="1102"/>
        <v>0.13500144511353282</v>
      </c>
      <c r="P7798" s="65">
        <f t="shared" si="1103"/>
        <v>8.5695456106726645E-2</v>
      </c>
      <c r="Q7798" s="65">
        <f t="shared" si="1104"/>
        <v>0.16899274968543598</v>
      </c>
      <c r="R7798" s="65">
        <f t="shared" si="1105"/>
        <v>0.16751989722998842</v>
      </c>
      <c r="S7798" s="65">
        <f t="shared" si="1106"/>
        <v>0.16377861094041868</v>
      </c>
      <c r="T7798" s="66">
        <f>(L7798*'Football Field'!$F$4)+(M7798*'Football Field'!$F$5)+(N7798*'Football Field'!$F$6)+(O7798*'Football Field'!$F$7)+(P7798*'Football Field'!$F$8)+(Q7798*'Football Field'!$F$9)+(R7798*'Football Field'!$F$10)+(S7798*'Football Field'!$F$11)</f>
        <v>142870673.32441989</v>
      </c>
    </row>
    <row r="7799" spans="2:20" x14ac:dyDescent="0.3">
      <c r="B7799" s="62">
        <f t="shared" si="1098"/>
        <v>7772</v>
      </c>
      <c r="C7799" s="62">
        <v>8.5577100765908964E-3</v>
      </c>
      <c r="D7799" s="62">
        <v>0.78980437876849263</v>
      </c>
      <c r="E7799" s="62">
        <v>0.13288892298349397</v>
      </c>
      <c r="F7799" s="62">
        <v>0.83158896568568552</v>
      </c>
      <c r="G7799" s="62">
        <v>0.2265708411736278</v>
      </c>
      <c r="H7799" s="62">
        <v>0.6621415346275783</v>
      </c>
      <c r="I7799" s="62">
        <v>0.97711070543363276</v>
      </c>
      <c r="J7799" s="62">
        <v>0.68054666759907267</v>
      </c>
      <c r="K7799" s="62"/>
      <c r="L7799" s="65">
        <f t="shared" si="1099"/>
        <v>1.9859117146853512E-3</v>
      </c>
      <c r="M7799" s="65">
        <f t="shared" si="1100"/>
        <v>0.18328288222764449</v>
      </c>
      <c r="N7799" s="65">
        <f t="shared" si="1101"/>
        <v>3.0838351211118761E-2</v>
      </c>
      <c r="O7799" s="65">
        <f t="shared" si="1102"/>
        <v>0.19297945992301768</v>
      </c>
      <c r="P7799" s="65">
        <f t="shared" si="1103"/>
        <v>5.2578281300231469E-2</v>
      </c>
      <c r="Q7799" s="65">
        <f t="shared" si="1104"/>
        <v>0.15365730068299738</v>
      </c>
      <c r="R7799" s="65">
        <f t="shared" si="1105"/>
        <v>0.22674939663743912</v>
      </c>
      <c r="S7799" s="65">
        <f t="shared" si="1106"/>
        <v>0.15792841630286575</v>
      </c>
      <c r="T7799" s="66">
        <f>(L7799*'Football Field'!$F$4)+(M7799*'Football Field'!$F$5)+(N7799*'Football Field'!$F$6)+(O7799*'Football Field'!$F$7)+(P7799*'Football Field'!$F$8)+(Q7799*'Football Field'!$F$9)+(R7799*'Football Field'!$F$10)+(S7799*'Football Field'!$F$11)</f>
        <v>146567220.41699827</v>
      </c>
    </row>
    <row r="7800" spans="2:20" x14ac:dyDescent="0.3">
      <c r="B7800" s="62">
        <f t="shared" si="1098"/>
        <v>7773</v>
      </c>
      <c r="C7800" s="62">
        <v>0.67155792938913506</v>
      </c>
      <c r="D7800" s="62">
        <v>0.86627357542043371</v>
      </c>
      <c r="E7800" s="62">
        <v>0.30668479128312887</v>
      </c>
      <c r="F7800" s="62">
        <v>0.59531868696049461</v>
      </c>
      <c r="G7800" s="62">
        <v>8.6973368821033237E-2</v>
      </c>
      <c r="H7800" s="62">
        <v>0.38107429684873306</v>
      </c>
      <c r="I7800" s="62">
        <v>0.19788769464536371</v>
      </c>
      <c r="J7800" s="62">
        <v>0.79586597101795797</v>
      </c>
      <c r="K7800" s="62"/>
      <c r="L7800" s="65">
        <f t="shared" si="1099"/>
        <v>0.17212212396961193</v>
      </c>
      <c r="M7800" s="65">
        <f t="shared" si="1100"/>
        <v>0.22202827368257588</v>
      </c>
      <c r="N7800" s="65">
        <f t="shared" si="1101"/>
        <v>7.8604146202019803E-2</v>
      </c>
      <c r="O7800" s="65">
        <f t="shared" si="1102"/>
        <v>0.15258179876105063</v>
      </c>
      <c r="P7800" s="65">
        <f t="shared" si="1103"/>
        <v>2.2291511000228626E-2</v>
      </c>
      <c r="Q7800" s="65">
        <f t="shared" si="1104"/>
        <v>9.7670378821219095E-2</v>
      </c>
      <c r="R7800" s="65">
        <f t="shared" si="1105"/>
        <v>5.071915440086093E-2</v>
      </c>
      <c r="S7800" s="65">
        <f t="shared" si="1106"/>
        <v>0.20398261316243316</v>
      </c>
      <c r="T7800" s="66">
        <f>(L7800*'Football Field'!$F$4)+(M7800*'Football Field'!$F$5)+(N7800*'Football Field'!$F$6)+(O7800*'Football Field'!$F$7)+(P7800*'Football Field'!$F$8)+(Q7800*'Football Field'!$F$9)+(R7800*'Football Field'!$F$10)+(S7800*'Football Field'!$F$11)</f>
        <v>120029217.11014666</v>
      </c>
    </row>
    <row r="7801" spans="2:20" x14ac:dyDescent="0.3">
      <c r="B7801" s="62">
        <f t="shared" si="1098"/>
        <v>7774</v>
      </c>
      <c r="C7801" s="62">
        <v>0.61389855734631471</v>
      </c>
      <c r="D7801" s="62">
        <v>0.52720807125596925</v>
      </c>
      <c r="E7801" s="62">
        <v>0.5723711976203627</v>
      </c>
      <c r="F7801" s="62">
        <v>0.12133487376102148</v>
      </c>
      <c r="G7801" s="62">
        <v>0.29168896518490472</v>
      </c>
      <c r="H7801" s="62">
        <v>0.22273254267746023</v>
      </c>
      <c r="I7801" s="62">
        <v>0.71129489325442008</v>
      </c>
      <c r="J7801" s="62">
        <v>0.21648900115788838</v>
      </c>
      <c r="K7801" s="62"/>
      <c r="L7801" s="65">
        <f t="shared" si="1099"/>
        <v>0.18733450295048704</v>
      </c>
      <c r="M7801" s="65">
        <f t="shared" si="1100"/>
        <v>0.16088042690171481</v>
      </c>
      <c r="N7801" s="65">
        <f t="shared" si="1101"/>
        <v>0.17466220196523047</v>
      </c>
      <c r="O7801" s="65">
        <f t="shared" si="1102"/>
        <v>3.702600045980952E-2</v>
      </c>
      <c r="P7801" s="65">
        <f t="shared" si="1103"/>
        <v>8.9010483336631155E-2</v>
      </c>
      <c r="Q7801" s="65">
        <f t="shared" si="1104"/>
        <v>6.7968053799875305E-2</v>
      </c>
      <c r="R7801" s="65">
        <f t="shared" si="1105"/>
        <v>0.21705552763478317</v>
      </c>
      <c r="S7801" s="65">
        <f t="shared" si="1106"/>
        <v>6.6062802951468602E-2</v>
      </c>
      <c r="T7801" s="66">
        <f>(L7801*'Football Field'!$F$4)+(M7801*'Football Field'!$F$5)+(N7801*'Football Field'!$F$6)+(O7801*'Football Field'!$F$7)+(P7801*'Football Field'!$F$8)+(Q7801*'Football Field'!$F$9)+(R7801*'Football Field'!$F$10)+(S7801*'Football Field'!$F$11)</f>
        <v>149334176.76106566</v>
      </c>
    </row>
    <row r="7802" spans="2:20" x14ac:dyDescent="0.3">
      <c r="B7802" s="62">
        <f t="shared" si="1098"/>
        <v>7775</v>
      </c>
      <c r="C7802" s="62">
        <v>0.25707770625977433</v>
      </c>
      <c r="D7802" s="62">
        <v>0.55441253648447197</v>
      </c>
      <c r="E7802" s="62">
        <v>0.97984065677316212</v>
      </c>
      <c r="F7802" s="62">
        <v>9.6117000893569227E-2</v>
      </c>
      <c r="G7802" s="62">
        <v>0.40156660932174737</v>
      </c>
      <c r="H7802" s="62">
        <v>0.30491823483887748</v>
      </c>
      <c r="I7802" s="62">
        <v>0.46664321637474437</v>
      </c>
      <c r="J7802" s="62">
        <v>0.98123241107086434</v>
      </c>
      <c r="K7802" s="62"/>
      <c r="L7802" s="65">
        <f t="shared" si="1099"/>
        <v>6.3604625107812909E-2</v>
      </c>
      <c r="M7802" s="65">
        <f t="shared" si="1100"/>
        <v>0.137169426517807</v>
      </c>
      <c r="N7802" s="65">
        <f t="shared" si="1101"/>
        <v>0.24242630193873765</v>
      </c>
      <c r="O7802" s="65">
        <f t="shared" si="1102"/>
        <v>2.3780692216637311E-2</v>
      </c>
      <c r="P7802" s="65">
        <f t="shared" si="1103"/>
        <v>9.9353203408139551E-2</v>
      </c>
      <c r="Q7802" s="65">
        <f t="shared" si="1104"/>
        <v>7.5441041923196603E-2</v>
      </c>
      <c r="R7802" s="65">
        <f t="shared" si="1105"/>
        <v>0.11545406744304632</v>
      </c>
      <c r="S7802" s="65">
        <f t="shared" si="1106"/>
        <v>0.24277064144462263</v>
      </c>
      <c r="T7802" s="66">
        <f>(L7802*'Football Field'!$F$4)+(M7802*'Football Field'!$F$5)+(N7802*'Football Field'!$F$6)+(O7802*'Football Field'!$F$7)+(P7802*'Football Field'!$F$8)+(Q7802*'Football Field'!$F$9)+(R7802*'Football Field'!$F$10)+(S7802*'Football Field'!$F$11)</f>
        <v>139798320.46817088</v>
      </c>
    </row>
    <row r="7803" spans="2:20" x14ac:dyDescent="0.3">
      <c r="B7803" s="62">
        <f t="shared" si="1098"/>
        <v>7776</v>
      </c>
      <c r="C7803" s="62">
        <v>0.41546273558798419</v>
      </c>
      <c r="D7803" s="62">
        <v>0.1851803340714625</v>
      </c>
      <c r="E7803" s="62">
        <v>1.557398073395988E-2</v>
      </c>
      <c r="F7803" s="62">
        <v>3.5798674243999185E-2</v>
      </c>
      <c r="G7803" s="62">
        <v>0.57504921118405439</v>
      </c>
      <c r="H7803" s="62">
        <v>0.25811577787791462</v>
      </c>
      <c r="I7803" s="62">
        <v>0.38273534508531304</v>
      </c>
      <c r="J7803" s="62">
        <v>0.39485064547366644</v>
      </c>
      <c r="K7803" s="62"/>
      <c r="L7803" s="65">
        <f t="shared" si="1099"/>
        <v>0.18360829457412248</v>
      </c>
      <c r="M7803" s="65">
        <f t="shared" si="1100"/>
        <v>8.1838014375484325E-2</v>
      </c>
      <c r="N7803" s="65">
        <f t="shared" si="1101"/>
        <v>6.8827160593493072E-3</v>
      </c>
      <c r="O7803" s="65">
        <f t="shared" si="1102"/>
        <v>1.5820753494661562E-2</v>
      </c>
      <c r="P7803" s="65">
        <f t="shared" si="1103"/>
        <v>0.25413543963761515</v>
      </c>
      <c r="Q7803" s="65">
        <f t="shared" si="1104"/>
        <v>0.11407087500101554</v>
      </c>
      <c r="R7803" s="65">
        <f t="shared" si="1105"/>
        <v>0.16914485455572345</v>
      </c>
      <c r="S7803" s="65">
        <f t="shared" si="1106"/>
        <v>0.17449905230202814</v>
      </c>
      <c r="T7803" s="66">
        <f>(L7803*'Football Field'!$F$4)+(M7803*'Football Field'!$F$5)+(N7803*'Football Field'!$F$6)+(O7803*'Football Field'!$F$7)+(P7803*'Football Field'!$F$8)+(Q7803*'Football Field'!$F$9)+(R7803*'Football Field'!$F$10)+(S7803*'Football Field'!$F$11)</f>
        <v>152790557.35875177</v>
      </c>
    </row>
    <row r="7804" spans="2:20" x14ac:dyDescent="0.3">
      <c r="B7804" s="62">
        <f t="shared" si="1098"/>
        <v>7777</v>
      </c>
      <c r="C7804" s="62">
        <v>0.94575224074763087</v>
      </c>
      <c r="D7804" s="62">
        <v>0.20808257700959476</v>
      </c>
      <c r="E7804" s="62">
        <v>0.59394081217502537</v>
      </c>
      <c r="F7804" s="62">
        <v>0.52692361266791765</v>
      </c>
      <c r="G7804" s="62">
        <v>0.64341446899859855</v>
      </c>
      <c r="H7804" s="62">
        <v>0.77895387272353089</v>
      </c>
      <c r="I7804" s="62">
        <v>0.5057201509694037</v>
      </c>
      <c r="J7804" s="62">
        <v>0.59056783472894059</v>
      </c>
      <c r="K7804" s="62"/>
      <c r="L7804" s="65">
        <f t="shared" si="1099"/>
        <v>0.19730483727572876</v>
      </c>
      <c r="M7804" s="65">
        <f t="shared" si="1100"/>
        <v>4.3410628310367273E-2</v>
      </c>
      <c r="N7804" s="65">
        <f t="shared" si="1101"/>
        <v>0.12390919127505236</v>
      </c>
      <c r="O7804" s="65">
        <f t="shared" si="1102"/>
        <v>0.10992792105044034</v>
      </c>
      <c r="P7804" s="65">
        <f t="shared" si="1103"/>
        <v>0.13423049043612423</v>
      </c>
      <c r="Q7804" s="65">
        <f t="shared" si="1104"/>
        <v>0.16250700815841551</v>
      </c>
      <c r="R7804" s="65">
        <f t="shared" si="1105"/>
        <v>0.10550440992367813</v>
      </c>
      <c r="S7804" s="65">
        <f t="shared" si="1106"/>
        <v>0.12320551357019345</v>
      </c>
      <c r="T7804" s="66">
        <f>(L7804*'Football Field'!$F$4)+(M7804*'Football Field'!$F$5)+(N7804*'Football Field'!$F$6)+(O7804*'Football Field'!$F$7)+(P7804*'Football Field'!$F$8)+(Q7804*'Football Field'!$F$9)+(R7804*'Football Field'!$F$10)+(S7804*'Football Field'!$F$11)</f>
        <v>137516885.85253534</v>
      </c>
    </row>
    <row r="7805" spans="2:20" x14ac:dyDescent="0.3">
      <c r="B7805" s="62">
        <f t="shared" si="1098"/>
        <v>7778</v>
      </c>
      <c r="C7805" s="62">
        <v>0.89645524790229514</v>
      </c>
      <c r="D7805" s="62">
        <v>0.10176341977965886</v>
      </c>
      <c r="E7805" s="62">
        <v>0.25212998865476122</v>
      </c>
      <c r="F7805" s="62">
        <v>0.44972996988806768</v>
      </c>
      <c r="G7805" s="62">
        <v>0.90574060984312221</v>
      </c>
      <c r="H7805" s="62">
        <v>5.6625649487666352E-2</v>
      </c>
      <c r="I7805" s="62">
        <v>0.98846918469295852</v>
      </c>
      <c r="J7805" s="62">
        <v>0.95666893357648497</v>
      </c>
      <c r="K7805" s="62"/>
      <c r="L7805" s="65">
        <f t="shared" si="1099"/>
        <v>0.19456084614386696</v>
      </c>
      <c r="M7805" s="65">
        <f t="shared" si="1100"/>
        <v>2.2086074129360079E-2</v>
      </c>
      <c r="N7805" s="65">
        <f t="shared" si="1101"/>
        <v>5.4720661232896699E-2</v>
      </c>
      <c r="O7805" s="65">
        <f t="shared" si="1102"/>
        <v>9.7606482512571438E-2</v>
      </c>
      <c r="P7805" s="65">
        <f t="shared" si="1103"/>
        <v>0.19657608101497373</v>
      </c>
      <c r="Q7805" s="65">
        <f t="shared" si="1104"/>
        <v>1.228966454660897E-2</v>
      </c>
      <c r="R7805" s="65">
        <f t="shared" si="1105"/>
        <v>0.21453095557310078</v>
      </c>
      <c r="S7805" s="65">
        <f t="shared" si="1106"/>
        <v>0.20762923484662132</v>
      </c>
      <c r="T7805" s="66">
        <f>(L7805*'Football Field'!$F$4)+(M7805*'Football Field'!$F$5)+(N7805*'Football Field'!$F$6)+(O7805*'Football Field'!$F$7)+(P7805*'Football Field'!$F$8)+(Q7805*'Football Field'!$F$9)+(R7805*'Football Field'!$F$10)+(S7805*'Football Field'!$F$11)</f>
        <v>156600398.26869217</v>
      </c>
    </row>
    <row r="7806" spans="2:20" x14ac:dyDescent="0.3">
      <c r="B7806" s="62">
        <f t="shared" si="1098"/>
        <v>7779</v>
      </c>
      <c r="C7806" s="62">
        <v>0.3446468992318259</v>
      </c>
      <c r="D7806" s="62">
        <v>0.76649346969837839</v>
      </c>
      <c r="E7806" s="62">
        <v>0.98327910268260965</v>
      </c>
      <c r="F7806" s="62">
        <v>4.4298610143113981E-2</v>
      </c>
      <c r="G7806" s="62">
        <v>0.77041975637746107</v>
      </c>
      <c r="H7806" s="62">
        <v>2.113959603111526E-2</v>
      </c>
      <c r="I7806" s="62">
        <v>0.23801114483855068</v>
      </c>
      <c r="J7806" s="62">
        <v>0.80726427823789204</v>
      </c>
      <c r="K7806" s="62"/>
      <c r="L7806" s="65">
        <f t="shared" si="1099"/>
        <v>8.6691565074803842E-2</v>
      </c>
      <c r="M7806" s="65">
        <f t="shared" si="1100"/>
        <v>0.19280173028068567</v>
      </c>
      <c r="N7806" s="65">
        <f t="shared" si="1101"/>
        <v>0.2473314122567119</v>
      </c>
      <c r="O7806" s="65">
        <f t="shared" si="1102"/>
        <v>1.1142754664280186E-2</v>
      </c>
      <c r="P7806" s="65">
        <f t="shared" si="1103"/>
        <v>0.19378933799716502</v>
      </c>
      <c r="Q7806" s="65">
        <f t="shared" si="1104"/>
        <v>5.3173978035815231E-3</v>
      </c>
      <c r="R7806" s="65">
        <f t="shared" si="1105"/>
        <v>5.9868690817440562E-2</v>
      </c>
      <c r="S7806" s="65">
        <f t="shared" si="1106"/>
        <v>0.20305711110533123</v>
      </c>
      <c r="T7806" s="66">
        <f>(L7806*'Football Field'!$F$4)+(M7806*'Football Field'!$F$5)+(N7806*'Football Field'!$F$6)+(O7806*'Football Field'!$F$7)+(P7806*'Football Field'!$F$8)+(Q7806*'Football Field'!$F$9)+(R7806*'Football Field'!$F$10)+(S7806*'Football Field'!$F$11)</f>
        <v>139268442.86612004</v>
      </c>
    </row>
    <row r="7807" spans="2:20" x14ac:dyDescent="0.3">
      <c r="B7807" s="62">
        <f t="shared" si="1098"/>
        <v>7780</v>
      </c>
      <c r="C7807" s="62">
        <v>0.22570333075657079</v>
      </c>
      <c r="D7807" s="62">
        <v>0.18646700409633044</v>
      </c>
      <c r="E7807" s="62">
        <v>0.13471172788789687</v>
      </c>
      <c r="F7807" s="62">
        <v>0.30000354669651785</v>
      </c>
      <c r="G7807" s="62">
        <v>0.8555099764398062</v>
      </c>
      <c r="H7807" s="62">
        <v>0.63743121519072232</v>
      </c>
      <c r="I7807" s="62">
        <v>0.90434490957550306</v>
      </c>
      <c r="J7807" s="62">
        <v>0.18721608730535599</v>
      </c>
      <c r="K7807" s="62"/>
      <c r="L7807" s="65">
        <f t="shared" si="1099"/>
        <v>6.5776106941773549E-2</v>
      </c>
      <c r="M7807" s="65">
        <f t="shared" si="1100"/>
        <v>5.4341571129850469E-2</v>
      </c>
      <c r="N7807" s="65">
        <f t="shared" si="1101"/>
        <v>3.925867194854165E-2</v>
      </c>
      <c r="O7807" s="65">
        <f t="shared" si="1102"/>
        <v>8.7429216504138971E-2</v>
      </c>
      <c r="P7807" s="65">
        <f t="shared" si="1103"/>
        <v>0.24931894230994039</v>
      </c>
      <c r="Q7807" s="65">
        <f t="shared" si="1104"/>
        <v>0.18576484289294876</v>
      </c>
      <c r="R7807" s="65">
        <f t="shared" si="1105"/>
        <v>0.26355077386360232</v>
      </c>
      <c r="S7807" s="65">
        <f t="shared" si="1106"/>
        <v>5.4559874409203901E-2</v>
      </c>
      <c r="T7807" s="66">
        <f>(L7807*'Football Field'!$F$4)+(M7807*'Football Field'!$F$5)+(N7807*'Football Field'!$F$6)+(O7807*'Football Field'!$F$7)+(P7807*'Football Field'!$F$8)+(Q7807*'Football Field'!$F$9)+(R7807*'Football Field'!$F$10)+(S7807*'Football Field'!$F$11)</f>
        <v>166580083.42136174</v>
      </c>
    </row>
    <row r="7808" spans="2:20" x14ac:dyDescent="0.3">
      <c r="B7808" s="62">
        <f t="shared" si="1098"/>
        <v>7781</v>
      </c>
      <c r="C7808" s="62">
        <v>0.29050614769779859</v>
      </c>
      <c r="D7808" s="62">
        <v>0.88534995589233478</v>
      </c>
      <c r="E7808" s="62">
        <v>0.37105562844025686</v>
      </c>
      <c r="F7808" s="62">
        <v>0.80354859056673933</v>
      </c>
      <c r="G7808" s="62">
        <v>0.34848071774956169</v>
      </c>
      <c r="H7808" s="62">
        <v>0.98764687500205695</v>
      </c>
      <c r="I7808" s="62">
        <v>0.23951696595381788</v>
      </c>
      <c r="J7808" s="62">
        <v>0.90977358010170672</v>
      </c>
      <c r="K7808" s="62"/>
      <c r="L7808" s="65">
        <f t="shared" si="1099"/>
        <v>6.0073087034002839E-2</v>
      </c>
      <c r="M7808" s="65">
        <f t="shared" si="1100"/>
        <v>0.18307944729347922</v>
      </c>
      <c r="N7808" s="65">
        <f t="shared" si="1101"/>
        <v>7.6729725819558212E-2</v>
      </c>
      <c r="O7808" s="65">
        <f t="shared" si="1102"/>
        <v>0.16616393422207718</v>
      </c>
      <c r="P7808" s="65">
        <f t="shared" si="1103"/>
        <v>7.2061512821471468E-2</v>
      </c>
      <c r="Q7808" s="65">
        <f t="shared" si="1104"/>
        <v>0.20423318801011758</v>
      </c>
      <c r="R7808" s="65">
        <f t="shared" si="1105"/>
        <v>4.9529153361779377E-2</v>
      </c>
      <c r="S7808" s="65">
        <f t="shared" si="1106"/>
        <v>0.18812995143751421</v>
      </c>
      <c r="T7808" s="66">
        <f>(L7808*'Football Field'!$F$4)+(M7808*'Football Field'!$F$5)+(N7808*'Football Field'!$F$6)+(O7808*'Football Field'!$F$7)+(P7808*'Football Field'!$F$8)+(Q7808*'Football Field'!$F$9)+(R7808*'Football Field'!$F$10)+(S7808*'Football Field'!$F$11)</f>
        <v>124531148.86236435</v>
      </c>
    </row>
    <row r="7809" spans="2:20" x14ac:dyDescent="0.3">
      <c r="B7809" s="62">
        <f t="shared" si="1098"/>
        <v>7782</v>
      </c>
      <c r="C7809" s="62">
        <v>0.60386577122133289</v>
      </c>
      <c r="D7809" s="62">
        <v>0.5447564350145766</v>
      </c>
      <c r="E7809" s="62">
        <v>0.60771172236413296</v>
      </c>
      <c r="F7809" s="62">
        <v>0.64703020281640344</v>
      </c>
      <c r="G7809" s="62">
        <v>0.2352976071465438</v>
      </c>
      <c r="H7809" s="62">
        <v>0.53532409419646243</v>
      </c>
      <c r="I7809" s="62">
        <v>0.30536827844028658</v>
      </c>
      <c r="J7809" s="62">
        <v>5.8425923441812189E-2</v>
      </c>
      <c r="K7809" s="62"/>
      <c r="L7809" s="65">
        <f t="shared" si="1099"/>
        <v>0.17069059277522802</v>
      </c>
      <c r="M7809" s="65">
        <f t="shared" si="1100"/>
        <v>0.15398256242060895</v>
      </c>
      <c r="N7809" s="65">
        <f t="shared" si="1101"/>
        <v>0.17177770138716569</v>
      </c>
      <c r="O7809" s="65">
        <f t="shared" si="1102"/>
        <v>0.18289158638489544</v>
      </c>
      <c r="P7809" s="65">
        <f t="shared" si="1103"/>
        <v>6.6509959591194392E-2</v>
      </c>
      <c r="Q7809" s="65">
        <f t="shared" si="1104"/>
        <v>0.15131638738266037</v>
      </c>
      <c r="R7809" s="65">
        <f t="shared" si="1105"/>
        <v>8.6316355299129455E-2</v>
      </c>
      <c r="S7809" s="65">
        <f t="shared" si="1106"/>
        <v>1.6514854759117872E-2</v>
      </c>
      <c r="T7809" s="66">
        <f>(L7809*'Football Field'!$F$4)+(M7809*'Football Field'!$F$5)+(N7809*'Football Field'!$F$6)+(O7809*'Football Field'!$F$7)+(P7809*'Football Field'!$F$8)+(Q7809*'Football Field'!$F$9)+(R7809*'Football Field'!$F$10)+(S7809*'Football Field'!$F$11)</f>
        <v>130020848.51295799</v>
      </c>
    </row>
    <row r="7810" spans="2:20" x14ac:dyDescent="0.3">
      <c r="B7810" s="62">
        <f t="shared" si="1098"/>
        <v>7783</v>
      </c>
      <c r="C7810" s="62">
        <v>0.49615807914977683</v>
      </c>
      <c r="D7810" s="62">
        <v>0.73864794496585962</v>
      </c>
      <c r="E7810" s="62">
        <v>6.5346208765125424E-2</v>
      </c>
      <c r="F7810" s="62">
        <v>0.31185087382312549</v>
      </c>
      <c r="G7810" s="62">
        <v>0.59149460357159445</v>
      </c>
      <c r="H7810" s="62">
        <v>9.6907322360252013E-2</v>
      </c>
      <c r="I7810" s="62">
        <v>0.90077573167118197</v>
      </c>
      <c r="J7810" s="62">
        <v>0.10997465802739803</v>
      </c>
      <c r="K7810" s="62"/>
      <c r="L7810" s="65">
        <f t="shared" si="1099"/>
        <v>0.14984439443799738</v>
      </c>
      <c r="M7810" s="65">
        <f t="shared" si="1100"/>
        <v>0.22307860874894359</v>
      </c>
      <c r="N7810" s="65">
        <f t="shared" si="1101"/>
        <v>1.9735168069838695E-2</v>
      </c>
      <c r="O7810" s="65">
        <f t="shared" si="1102"/>
        <v>9.4181889415289155E-2</v>
      </c>
      <c r="P7810" s="65">
        <f t="shared" si="1103"/>
        <v>0.1786369191798915</v>
      </c>
      <c r="Q7810" s="65">
        <f t="shared" si="1104"/>
        <v>2.926692045519682E-2</v>
      </c>
      <c r="R7810" s="65">
        <f t="shared" si="1105"/>
        <v>0.27204272127949486</v>
      </c>
      <c r="S7810" s="65">
        <f t="shared" si="1106"/>
        <v>3.3213378413347795E-2</v>
      </c>
      <c r="T7810" s="66">
        <f>(L7810*'Football Field'!$F$4)+(M7810*'Football Field'!$F$5)+(N7810*'Football Field'!$F$6)+(O7810*'Football Field'!$F$7)+(P7810*'Football Field'!$F$8)+(Q7810*'Football Field'!$F$9)+(R7810*'Football Field'!$F$10)+(S7810*'Football Field'!$F$11)</f>
        <v>160393872.32514063</v>
      </c>
    </row>
    <row r="7811" spans="2:20" x14ac:dyDescent="0.3">
      <c r="B7811" s="62">
        <f t="shared" si="1098"/>
        <v>7784</v>
      </c>
      <c r="C7811" s="62">
        <v>0.7672375439723772</v>
      </c>
      <c r="D7811" s="62">
        <v>0.23325329036929843</v>
      </c>
      <c r="E7811" s="62">
        <v>0.58127105903487064</v>
      </c>
      <c r="F7811" s="62">
        <v>0.3419444604548425</v>
      </c>
      <c r="G7811" s="62">
        <v>0.24837715883100331</v>
      </c>
      <c r="H7811" s="62">
        <v>0.9884625584713671</v>
      </c>
      <c r="I7811" s="62">
        <v>0.26333777190997365</v>
      </c>
      <c r="J7811" s="62">
        <v>0.44169557749262378</v>
      </c>
      <c r="K7811" s="62"/>
      <c r="L7811" s="65">
        <f t="shared" si="1099"/>
        <v>0.19847931202663571</v>
      </c>
      <c r="M7811" s="65">
        <f t="shared" si="1100"/>
        <v>6.0341093790522632E-2</v>
      </c>
      <c r="N7811" s="65">
        <f t="shared" si="1101"/>
        <v>0.15037100413635227</v>
      </c>
      <c r="O7811" s="65">
        <f t="shared" si="1102"/>
        <v>8.8458785412148397E-2</v>
      </c>
      <c r="P7811" s="65">
        <f t="shared" si="1103"/>
        <v>6.4253539200739146E-2</v>
      </c>
      <c r="Q7811" s="65">
        <f t="shared" si="1104"/>
        <v>0.25570876987290458</v>
      </c>
      <c r="R7811" s="65">
        <f t="shared" si="1105"/>
        <v>6.8123751515997838E-2</v>
      </c>
      <c r="S7811" s="65">
        <f t="shared" si="1106"/>
        <v>0.11426374404469943</v>
      </c>
      <c r="T7811" s="66">
        <f>(L7811*'Football Field'!$F$4)+(M7811*'Football Field'!$F$5)+(N7811*'Football Field'!$F$6)+(O7811*'Football Field'!$F$7)+(P7811*'Football Field'!$F$8)+(Q7811*'Football Field'!$F$9)+(R7811*'Football Field'!$F$10)+(S7811*'Football Field'!$F$11)</f>
        <v>127000988.90118343</v>
      </c>
    </row>
    <row r="7812" spans="2:20" x14ac:dyDescent="0.3">
      <c r="B7812" s="62">
        <f t="shared" si="1098"/>
        <v>7785</v>
      </c>
      <c r="C7812" s="62">
        <v>0.5717250925358075</v>
      </c>
      <c r="D7812" s="62">
        <v>0.92862157975200499</v>
      </c>
      <c r="E7812" s="62">
        <v>0.5409413200122164</v>
      </c>
      <c r="F7812" s="62">
        <v>0.3342086983789283</v>
      </c>
      <c r="G7812" s="62">
        <v>0.3479422534445562</v>
      </c>
      <c r="H7812" s="62">
        <v>0.88206342715662134</v>
      </c>
      <c r="I7812" s="62">
        <v>0.91463197937077234</v>
      </c>
      <c r="J7812" s="62">
        <v>0.34886419217299591</v>
      </c>
      <c r="K7812" s="62"/>
      <c r="L7812" s="65">
        <f t="shared" si="1099"/>
        <v>0.11742149592105251</v>
      </c>
      <c r="M7812" s="65">
        <f t="shared" si="1100"/>
        <v>0.19072126877520623</v>
      </c>
      <c r="N7812" s="65">
        <f t="shared" si="1101"/>
        <v>0.11109909260693338</v>
      </c>
      <c r="O7812" s="65">
        <f t="shared" si="1102"/>
        <v>6.8640131115154379E-2</v>
      </c>
      <c r="P7812" s="65">
        <f t="shared" si="1103"/>
        <v>7.1460742981195882E-2</v>
      </c>
      <c r="Q7812" s="65">
        <f t="shared" si="1104"/>
        <v>0.18115910682631786</v>
      </c>
      <c r="R7812" s="65">
        <f t="shared" si="1105"/>
        <v>0.18784807005514273</v>
      </c>
      <c r="S7812" s="65">
        <f t="shared" si="1106"/>
        <v>7.1650091718997111E-2</v>
      </c>
      <c r="T7812" s="66">
        <f>(L7812*'Football Field'!$F$4)+(M7812*'Football Field'!$F$5)+(N7812*'Football Field'!$F$6)+(O7812*'Football Field'!$F$7)+(P7812*'Football Field'!$F$8)+(Q7812*'Football Field'!$F$9)+(R7812*'Football Field'!$F$10)+(S7812*'Football Field'!$F$11)</f>
        <v>142685163.58465135</v>
      </c>
    </row>
    <row r="7813" spans="2:20" x14ac:dyDescent="0.3">
      <c r="B7813" s="62">
        <f t="shared" si="1098"/>
        <v>7786</v>
      </c>
      <c r="C7813" s="62">
        <v>0.75242268303037907</v>
      </c>
      <c r="D7813" s="62">
        <v>0.3450778785645312</v>
      </c>
      <c r="E7813" s="62">
        <v>0.18329715762608723</v>
      </c>
      <c r="F7813" s="62">
        <v>0.41605333089898433</v>
      </c>
      <c r="G7813" s="62">
        <v>0.80621956723252086</v>
      </c>
      <c r="H7813" s="62">
        <v>0.22669362702105522</v>
      </c>
      <c r="I7813" s="62">
        <v>0.64680769518755643</v>
      </c>
      <c r="J7813" s="62">
        <v>0.65578528086291399</v>
      </c>
      <c r="K7813" s="62"/>
      <c r="L7813" s="65">
        <f t="shared" si="1099"/>
        <v>0.18659623686595328</v>
      </c>
      <c r="M7813" s="65">
        <f t="shared" si="1100"/>
        <v>8.5577209483500075E-2</v>
      </c>
      <c r="N7813" s="65">
        <f t="shared" si="1101"/>
        <v>4.5456577283798372E-2</v>
      </c>
      <c r="O7813" s="65">
        <f t="shared" si="1102"/>
        <v>0.10317868883035954</v>
      </c>
      <c r="P7813" s="65">
        <f t="shared" si="1103"/>
        <v>0.19993753607666279</v>
      </c>
      <c r="Q7813" s="65">
        <f t="shared" si="1104"/>
        <v>5.6218637047542361E-2</v>
      </c>
      <c r="R7813" s="65">
        <f t="shared" si="1105"/>
        <v>0.16040436395650989</v>
      </c>
      <c r="S7813" s="65">
        <f t="shared" si="1106"/>
        <v>0.16263075045567366</v>
      </c>
      <c r="T7813" s="66">
        <f>(L7813*'Football Field'!$F$4)+(M7813*'Football Field'!$F$5)+(N7813*'Football Field'!$F$6)+(O7813*'Football Field'!$F$7)+(P7813*'Football Field'!$F$8)+(Q7813*'Football Field'!$F$9)+(R7813*'Football Field'!$F$10)+(S7813*'Football Field'!$F$11)</f>
        <v>148646545.69399244</v>
      </c>
    </row>
    <row r="7814" spans="2:20" x14ac:dyDescent="0.3">
      <c r="B7814" s="62">
        <f t="shared" si="1098"/>
        <v>7787</v>
      </c>
      <c r="C7814" s="62">
        <v>0.70505662826468929</v>
      </c>
      <c r="D7814" s="62">
        <v>0.52798954825510525</v>
      </c>
      <c r="E7814" s="62">
        <v>0.43007361514060904</v>
      </c>
      <c r="F7814" s="62">
        <v>0.41621041635877309</v>
      </c>
      <c r="G7814" s="62">
        <v>0.23697047545813732</v>
      </c>
      <c r="H7814" s="62">
        <v>0.47533114201445636</v>
      </c>
      <c r="I7814" s="62">
        <v>0.4201198660061336</v>
      </c>
      <c r="J7814" s="62">
        <v>0.62872671137714464</v>
      </c>
      <c r="K7814" s="62"/>
      <c r="L7814" s="65">
        <f t="shared" si="1099"/>
        <v>0.1835856250973503</v>
      </c>
      <c r="M7814" s="65">
        <f t="shared" si="1100"/>
        <v>0.13748015035310265</v>
      </c>
      <c r="N7814" s="65">
        <f t="shared" si="1101"/>
        <v>0.1119843858042916</v>
      </c>
      <c r="O7814" s="65">
        <f t="shared" si="1102"/>
        <v>0.10837462750661241</v>
      </c>
      <c r="P7814" s="65">
        <f t="shared" si="1103"/>
        <v>6.170337405900711E-2</v>
      </c>
      <c r="Q7814" s="65">
        <f t="shared" si="1104"/>
        <v>0.12376873195240866</v>
      </c>
      <c r="R7814" s="65">
        <f t="shared" si="1105"/>
        <v>0.10939258653078862</v>
      </c>
      <c r="S7814" s="65">
        <f t="shared" si="1106"/>
        <v>0.16371051869643868</v>
      </c>
      <c r="T7814" s="66">
        <f>(L7814*'Football Field'!$F$4)+(M7814*'Football Field'!$F$5)+(N7814*'Football Field'!$F$6)+(O7814*'Football Field'!$F$7)+(P7814*'Football Field'!$F$8)+(Q7814*'Football Field'!$F$9)+(R7814*'Football Field'!$F$10)+(S7814*'Football Field'!$F$11)</f>
        <v>131866734.73698393</v>
      </c>
    </row>
    <row r="7815" spans="2:20" x14ac:dyDescent="0.3">
      <c r="B7815" s="62">
        <f t="shared" si="1098"/>
        <v>7788</v>
      </c>
      <c r="C7815" s="62">
        <v>0.17346598319620554</v>
      </c>
      <c r="D7815" s="62">
        <v>0.50879164823803458</v>
      </c>
      <c r="E7815" s="62">
        <v>0.37351378230906107</v>
      </c>
      <c r="F7815" s="62">
        <v>0.45182313664329299</v>
      </c>
      <c r="G7815" s="62">
        <v>0.34377753317024862</v>
      </c>
      <c r="H7815" s="62">
        <v>0.86432346632264478</v>
      </c>
      <c r="I7815" s="62">
        <v>0.43714832390302538</v>
      </c>
      <c r="J7815" s="62">
        <v>0.77191751317357149</v>
      </c>
      <c r="K7815" s="62"/>
      <c r="L7815" s="65">
        <f t="shared" si="1099"/>
        <v>4.4197841879691967E-2</v>
      </c>
      <c r="M7815" s="65">
        <f t="shared" si="1100"/>
        <v>0.12963632640929457</v>
      </c>
      <c r="N7815" s="65">
        <f t="shared" si="1101"/>
        <v>9.5168532678300236E-2</v>
      </c>
      <c r="O7815" s="65">
        <f t="shared" si="1102"/>
        <v>0.11512117351768796</v>
      </c>
      <c r="P7815" s="65">
        <f t="shared" si="1103"/>
        <v>8.7591957644301832E-2</v>
      </c>
      <c r="Q7815" s="65">
        <f t="shared" si="1104"/>
        <v>0.22022318839438684</v>
      </c>
      <c r="R7815" s="65">
        <f t="shared" si="1105"/>
        <v>0.11138214041645554</v>
      </c>
      <c r="S7815" s="65">
        <f t="shared" si="1106"/>
        <v>0.19667883905988112</v>
      </c>
      <c r="T7815" s="66">
        <f>(L7815*'Football Field'!$F$4)+(M7815*'Football Field'!$F$5)+(N7815*'Football Field'!$F$6)+(O7815*'Football Field'!$F$7)+(P7815*'Football Field'!$F$8)+(Q7815*'Football Field'!$F$9)+(R7815*'Football Field'!$F$10)+(S7815*'Football Field'!$F$11)</f>
        <v>134822771.89288533</v>
      </c>
    </row>
    <row r="7816" spans="2:20" x14ac:dyDescent="0.3">
      <c r="B7816" s="62">
        <f t="shared" si="1098"/>
        <v>7789</v>
      </c>
      <c r="C7816" s="62">
        <v>0.42245118213461308</v>
      </c>
      <c r="D7816" s="62">
        <v>6.9665633375628477E-3</v>
      </c>
      <c r="E7816" s="62">
        <v>0.10296398752358682</v>
      </c>
      <c r="F7816" s="62">
        <v>0.90500108360770304</v>
      </c>
      <c r="G7816" s="62">
        <v>0.47611957551654682</v>
      </c>
      <c r="H7816" s="62">
        <v>0.73749807782252508</v>
      </c>
      <c r="I7816" s="62">
        <v>0.77909806030543893</v>
      </c>
      <c r="J7816" s="62">
        <v>0.56104779012234451</v>
      </c>
      <c r="K7816" s="62"/>
      <c r="L7816" s="65">
        <f t="shared" si="1099"/>
        <v>0.10584707956670847</v>
      </c>
      <c r="M7816" s="65">
        <f t="shared" si="1100"/>
        <v>1.7455043685084568E-3</v>
      </c>
      <c r="N7816" s="65">
        <f t="shared" si="1101"/>
        <v>2.5798098906590135E-2</v>
      </c>
      <c r="O7816" s="65">
        <f t="shared" si="1102"/>
        <v>0.2267521686661019</v>
      </c>
      <c r="P7816" s="65">
        <f t="shared" si="1103"/>
        <v>0.11929394146400771</v>
      </c>
      <c r="Q7816" s="65">
        <f t="shared" si="1104"/>
        <v>0.18478352298396714</v>
      </c>
      <c r="R7816" s="65">
        <f t="shared" si="1105"/>
        <v>0.19520658922701431</v>
      </c>
      <c r="S7816" s="65">
        <f t="shared" si="1106"/>
        <v>0.1405730948171019</v>
      </c>
      <c r="T7816" s="66">
        <f>(L7816*'Football Field'!$F$4)+(M7816*'Football Field'!$F$5)+(N7816*'Football Field'!$F$6)+(O7816*'Football Field'!$F$7)+(P7816*'Football Field'!$F$8)+(Q7816*'Football Field'!$F$9)+(R7816*'Football Field'!$F$10)+(S7816*'Football Field'!$F$11)</f>
        <v>147712886.39733821</v>
      </c>
    </row>
    <row r="7817" spans="2:20" x14ac:dyDescent="0.3">
      <c r="B7817" s="62">
        <f t="shared" si="1098"/>
        <v>7790</v>
      </c>
      <c r="C7817" s="62">
        <v>0.5492150730699803</v>
      </c>
      <c r="D7817" s="62">
        <v>0.65191136583329334</v>
      </c>
      <c r="E7817" s="62">
        <v>0.31375397977699759</v>
      </c>
      <c r="F7817" s="62">
        <v>0.72556754877233387</v>
      </c>
      <c r="G7817" s="62">
        <v>0.80328727843888847</v>
      </c>
      <c r="H7817" s="62">
        <v>6.9946343796060573E-2</v>
      </c>
      <c r="I7817" s="62">
        <v>0.14883997950978534</v>
      </c>
      <c r="J7817" s="62">
        <v>0.2614890944231314</v>
      </c>
      <c r="K7817" s="62"/>
      <c r="L7817" s="65">
        <f t="shared" si="1099"/>
        <v>0.1558494356273406</v>
      </c>
      <c r="M7817" s="65">
        <f t="shared" si="1100"/>
        <v>0.18499131474350813</v>
      </c>
      <c r="N7817" s="65">
        <f t="shared" si="1101"/>
        <v>8.9033209523451187E-2</v>
      </c>
      <c r="O7817" s="65">
        <f t="shared" si="1102"/>
        <v>0.20589255198986997</v>
      </c>
      <c r="P7817" s="65">
        <f t="shared" si="1103"/>
        <v>0.22794689208278773</v>
      </c>
      <c r="Q7817" s="65">
        <f t="shared" si="1104"/>
        <v>1.984850514731407E-2</v>
      </c>
      <c r="R7817" s="65">
        <f t="shared" si="1105"/>
        <v>4.2235961725743273E-2</v>
      </c>
      <c r="S7817" s="65">
        <f t="shared" si="1106"/>
        <v>7.4202129159985225E-2</v>
      </c>
      <c r="T7817" s="66">
        <f>(L7817*'Football Field'!$F$4)+(M7817*'Football Field'!$F$5)+(N7817*'Football Field'!$F$6)+(O7817*'Football Field'!$F$7)+(P7817*'Football Field'!$F$8)+(Q7817*'Football Field'!$F$9)+(R7817*'Football Field'!$F$10)+(S7817*'Football Field'!$F$11)</f>
        <v>135556785.29439557</v>
      </c>
    </row>
    <row r="7818" spans="2:20" x14ac:dyDescent="0.3">
      <c r="B7818" s="62">
        <f t="shared" si="1098"/>
        <v>7791</v>
      </c>
      <c r="C7818" s="62">
        <v>0.78120445297657648</v>
      </c>
      <c r="D7818" s="62">
        <v>0.84897810080035974</v>
      </c>
      <c r="E7818" s="62">
        <v>3.139976014438961E-2</v>
      </c>
      <c r="F7818" s="62">
        <v>2.6221111004903097E-2</v>
      </c>
      <c r="G7818" s="62">
        <v>0.74786703850651881</v>
      </c>
      <c r="H7818" s="62">
        <v>0.98057657764073547</v>
      </c>
      <c r="I7818" s="62">
        <v>0.26246505781871199</v>
      </c>
      <c r="J7818" s="62">
        <v>0.84364255499785368</v>
      </c>
      <c r="K7818" s="62"/>
      <c r="L7818" s="65">
        <f t="shared" si="1099"/>
        <v>0.17274285472162126</v>
      </c>
      <c r="M7818" s="65">
        <f t="shared" si="1100"/>
        <v>0.1877292175813951</v>
      </c>
      <c r="N7818" s="65">
        <f t="shared" si="1101"/>
        <v>6.9432325740706995E-3</v>
      </c>
      <c r="O7818" s="65">
        <f t="shared" si="1102"/>
        <v>5.7981102791989491E-3</v>
      </c>
      <c r="P7818" s="65">
        <f t="shared" si="1103"/>
        <v>0.16537116076538069</v>
      </c>
      <c r="Q7818" s="65">
        <f t="shared" si="1104"/>
        <v>0.21682876569560086</v>
      </c>
      <c r="R7818" s="65">
        <f t="shared" si="1105"/>
        <v>5.8037256674008136E-2</v>
      </c>
      <c r="S7818" s="65">
        <f t="shared" si="1106"/>
        <v>0.18654940170872433</v>
      </c>
      <c r="T7818" s="66">
        <f>(L7818*'Football Field'!$F$4)+(M7818*'Football Field'!$F$5)+(N7818*'Football Field'!$F$6)+(O7818*'Football Field'!$F$7)+(P7818*'Football Field'!$F$8)+(Q7818*'Football Field'!$F$9)+(R7818*'Football Field'!$F$10)+(S7818*'Football Field'!$F$11)</f>
        <v>129827361.16919605</v>
      </c>
    </row>
    <row r="7819" spans="2:20" x14ac:dyDescent="0.3">
      <c r="B7819" s="62">
        <f t="shared" si="1098"/>
        <v>7792</v>
      </c>
      <c r="C7819" s="62">
        <v>0.88726014930707076</v>
      </c>
      <c r="D7819" s="62">
        <v>0.32796950548700288</v>
      </c>
      <c r="E7819" s="62">
        <v>0.10573598338065704</v>
      </c>
      <c r="F7819" s="62">
        <v>0.39333428930611425</v>
      </c>
      <c r="G7819" s="62">
        <v>0.74241364323475389</v>
      </c>
      <c r="H7819" s="62">
        <v>0.50246586417415717</v>
      </c>
      <c r="I7819" s="62">
        <v>0.36999507374136698</v>
      </c>
      <c r="J7819" s="62">
        <v>0.80566444386192348</v>
      </c>
      <c r="K7819" s="62"/>
      <c r="L7819" s="65">
        <f t="shared" si="1099"/>
        <v>0.21458154948746166</v>
      </c>
      <c r="M7819" s="65">
        <f t="shared" si="1100"/>
        <v>7.9318568209109569E-2</v>
      </c>
      <c r="N7819" s="65">
        <f t="shared" si="1101"/>
        <v>2.5571971386432094E-2</v>
      </c>
      <c r="O7819" s="65">
        <f t="shared" si="1102"/>
        <v>9.5126870435657124E-2</v>
      </c>
      <c r="P7819" s="65">
        <f t="shared" si="1103"/>
        <v>0.17955080034909834</v>
      </c>
      <c r="Q7819" s="65">
        <f t="shared" si="1104"/>
        <v>0.12152005675364987</v>
      </c>
      <c r="R7819" s="65">
        <f t="shared" si="1105"/>
        <v>8.9482342115956737E-2</v>
      </c>
      <c r="S7819" s="65">
        <f t="shared" si="1106"/>
        <v>0.1948478412626346</v>
      </c>
      <c r="T7819" s="66">
        <f>(L7819*'Football Field'!$F$4)+(M7819*'Football Field'!$F$5)+(N7819*'Football Field'!$F$6)+(O7819*'Football Field'!$F$7)+(P7819*'Football Field'!$F$8)+(Q7819*'Football Field'!$F$9)+(R7819*'Football Field'!$F$10)+(S7819*'Football Field'!$F$11)</f>
        <v>136687577.50249672</v>
      </c>
    </row>
    <row r="7820" spans="2:20" x14ac:dyDescent="0.3">
      <c r="B7820" s="62">
        <f t="shared" si="1098"/>
        <v>7793</v>
      </c>
      <c r="C7820" s="62">
        <v>0.72493581201953328</v>
      </c>
      <c r="D7820" s="62">
        <v>0.41975618013273608</v>
      </c>
      <c r="E7820" s="62">
        <v>0.69688124705856724</v>
      </c>
      <c r="F7820" s="62">
        <v>0.52580466839972972</v>
      </c>
      <c r="G7820" s="62">
        <v>0.74370078525148109</v>
      </c>
      <c r="H7820" s="62">
        <v>0.92228301651491063</v>
      </c>
      <c r="I7820" s="62">
        <v>0.44955551594844589</v>
      </c>
      <c r="J7820" s="62">
        <v>0.82739493023049271</v>
      </c>
      <c r="K7820" s="62"/>
      <c r="L7820" s="65">
        <f t="shared" si="1099"/>
        <v>0.13651472658929692</v>
      </c>
      <c r="M7820" s="65">
        <f t="shared" si="1100"/>
        <v>7.9045481289375344E-2</v>
      </c>
      <c r="N7820" s="65">
        <f t="shared" si="1101"/>
        <v>0.13123169159264159</v>
      </c>
      <c r="O7820" s="65">
        <f t="shared" si="1102"/>
        <v>9.901577402556426E-2</v>
      </c>
      <c r="P7820" s="65">
        <f t="shared" si="1103"/>
        <v>0.14004841212081789</v>
      </c>
      <c r="Q7820" s="65">
        <f t="shared" si="1104"/>
        <v>0.17367774049779258</v>
      </c>
      <c r="R7820" s="65">
        <f t="shared" si="1105"/>
        <v>8.4657079052895212E-2</v>
      </c>
      <c r="S7820" s="65">
        <f t="shared" si="1106"/>
        <v>0.15580909483161615</v>
      </c>
      <c r="T7820" s="66">
        <f>(L7820*'Football Field'!$F$4)+(M7820*'Football Field'!$F$5)+(N7820*'Football Field'!$F$6)+(O7820*'Football Field'!$F$7)+(P7820*'Football Field'!$F$8)+(Q7820*'Football Field'!$F$9)+(R7820*'Football Field'!$F$10)+(S7820*'Football Field'!$F$11)</f>
        <v>135645133.76752803</v>
      </c>
    </row>
    <row r="7821" spans="2:20" x14ac:dyDescent="0.3">
      <c r="B7821" s="62">
        <f t="shared" si="1098"/>
        <v>7794</v>
      </c>
      <c r="C7821" s="62">
        <v>0.74573857376198371</v>
      </c>
      <c r="D7821" s="62">
        <v>0.67201243225979534</v>
      </c>
      <c r="E7821" s="62">
        <v>4.6980970798052968E-2</v>
      </c>
      <c r="F7821" s="62">
        <v>3.1082443122649961E-2</v>
      </c>
      <c r="G7821" s="62">
        <v>0.69976096448903047</v>
      </c>
      <c r="H7821" s="62">
        <v>0.7363226540948189</v>
      </c>
      <c r="I7821" s="62">
        <v>0.68863965857647635</v>
      </c>
      <c r="J7821" s="62">
        <v>0.63452542137279866</v>
      </c>
      <c r="K7821" s="62"/>
      <c r="L7821" s="65">
        <f t="shared" si="1099"/>
        <v>0.17525910967664976</v>
      </c>
      <c r="M7821" s="65">
        <f t="shared" si="1100"/>
        <v>0.15793242392619231</v>
      </c>
      <c r="N7821" s="65">
        <f t="shared" si="1101"/>
        <v>1.1041192454715944E-2</v>
      </c>
      <c r="O7821" s="65">
        <f t="shared" si="1102"/>
        <v>7.3048136437010996E-3</v>
      </c>
      <c r="P7821" s="65">
        <f t="shared" si="1103"/>
        <v>0.1644537213679976</v>
      </c>
      <c r="Q7821" s="65">
        <f t="shared" si="1104"/>
        <v>0.17304623541251002</v>
      </c>
      <c r="R7821" s="65">
        <f t="shared" si="1105"/>
        <v>0.16184005722180314</v>
      </c>
      <c r="S7821" s="65">
        <f t="shared" si="1106"/>
        <v>0.14912244629643001</v>
      </c>
      <c r="T7821" s="66">
        <f>(L7821*'Football Field'!$F$4)+(M7821*'Football Field'!$F$5)+(N7821*'Football Field'!$F$6)+(O7821*'Football Field'!$F$7)+(P7821*'Football Field'!$F$8)+(Q7821*'Football Field'!$F$9)+(R7821*'Football Field'!$F$10)+(S7821*'Football Field'!$F$11)</f>
        <v>144071900.13986313</v>
      </c>
    </row>
    <row r="7822" spans="2:20" x14ac:dyDescent="0.3">
      <c r="B7822" s="62">
        <f t="shared" si="1098"/>
        <v>7795</v>
      </c>
      <c r="C7822" s="62">
        <v>0.55729753399346349</v>
      </c>
      <c r="D7822" s="62">
        <v>0.41875895716586353</v>
      </c>
      <c r="E7822" s="62">
        <v>0.55311570786044706</v>
      </c>
      <c r="F7822" s="62">
        <v>0.9349184815643139</v>
      </c>
      <c r="G7822" s="62">
        <v>6.1915434082021492E-2</v>
      </c>
      <c r="H7822" s="62">
        <v>0.90168550922305624</v>
      </c>
      <c r="I7822" s="62">
        <v>0.12431368665337894</v>
      </c>
      <c r="J7822" s="62">
        <v>0.10033700256157196</v>
      </c>
      <c r="K7822" s="62"/>
      <c r="L7822" s="65">
        <f t="shared" si="1099"/>
        <v>0.15258633671711283</v>
      </c>
      <c r="M7822" s="65">
        <f t="shared" si="1100"/>
        <v>0.11465490396762985</v>
      </c>
      <c r="N7822" s="65">
        <f t="shared" si="1101"/>
        <v>0.15144136568906527</v>
      </c>
      <c r="O7822" s="65">
        <f t="shared" si="1102"/>
        <v>0.25597778121999992</v>
      </c>
      <c r="P7822" s="65">
        <f t="shared" si="1103"/>
        <v>1.6952253861823734E-2</v>
      </c>
      <c r="Q7822" s="65">
        <f t="shared" si="1104"/>
        <v>0.2468786964430823</v>
      </c>
      <c r="R7822" s="65">
        <f t="shared" si="1105"/>
        <v>3.4036701928884937E-2</v>
      </c>
      <c r="S7822" s="65">
        <f t="shared" si="1106"/>
        <v>2.7471960172401201E-2</v>
      </c>
      <c r="T7822" s="66">
        <f>(L7822*'Football Field'!$F$4)+(M7822*'Football Field'!$F$5)+(N7822*'Football Field'!$F$6)+(O7822*'Football Field'!$F$7)+(P7822*'Football Field'!$F$8)+(Q7822*'Football Field'!$F$9)+(R7822*'Football Field'!$F$10)+(S7822*'Football Field'!$F$11)</f>
        <v>118984846.56140848</v>
      </c>
    </row>
    <row r="7823" spans="2:20" x14ac:dyDescent="0.3">
      <c r="B7823" s="62">
        <f t="shared" si="1098"/>
        <v>7796</v>
      </c>
      <c r="C7823" s="62">
        <v>0.43119596626647028</v>
      </c>
      <c r="D7823" s="62">
        <v>0.6802213794412868</v>
      </c>
      <c r="E7823" s="62">
        <v>0.85280343071929932</v>
      </c>
      <c r="F7823" s="62">
        <v>3.7582404274988934E-2</v>
      </c>
      <c r="G7823" s="62">
        <v>0.48873622104898662</v>
      </c>
      <c r="H7823" s="62">
        <v>0.43069187484431004</v>
      </c>
      <c r="I7823" s="62">
        <v>0.8097609569589822</v>
      </c>
      <c r="J7823" s="62">
        <v>0.70845010571370504</v>
      </c>
      <c r="K7823" s="62"/>
      <c r="L7823" s="65">
        <f t="shared" si="1099"/>
        <v>9.7128407875112857E-2</v>
      </c>
      <c r="M7823" s="65">
        <f t="shared" si="1100"/>
        <v>0.15322225799050271</v>
      </c>
      <c r="N7823" s="65">
        <f t="shared" si="1101"/>
        <v>0.19209697199488995</v>
      </c>
      <c r="O7823" s="65">
        <f t="shared" si="1102"/>
        <v>8.4655687365421395E-3</v>
      </c>
      <c r="P7823" s="65">
        <f t="shared" si="1103"/>
        <v>0.11008955262826298</v>
      </c>
      <c r="Q7823" s="65">
        <f t="shared" si="1104"/>
        <v>9.7014859509431561E-2</v>
      </c>
      <c r="R7823" s="65">
        <f t="shared" si="1105"/>
        <v>0.18240150340425296</v>
      </c>
      <c r="S7823" s="65">
        <f t="shared" si="1106"/>
        <v>0.15958087786100486</v>
      </c>
      <c r="T7823" s="66">
        <f>(L7823*'Football Field'!$F$4)+(M7823*'Football Field'!$F$5)+(N7823*'Football Field'!$F$6)+(O7823*'Football Field'!$F$7)+(P7823*'Football Field'!$F$8)+(Q7823*'Football Field'!$F$9)+(R7823*'Football Field'!$F$10)+(S7823*'Football Field'!$F$11)</f>
        <v>147687904.09878275</v>
      </c>
    </row>
    <row r="7824" spans="2:20" x14ac:dyDescent="0.3">
      <c r="B7824" s="62">
        <f t="shared" si="1098"/>
        <v>7797</v>
      </c>
      <c r="C7824" s="62">
        <v>0.96100113042597568</v>
      </c>
      <c r="D7824" s="62">
        <v>8.1334629113372858E-2</v>
      </c>
      <c r="E7824" s="62">
        <v>0.91113390204790701</v>
      </c>
      <c r="F7824" s="62">
        <v>2.5567589757597986E-2</v>
      </c>
      <c r="G7824" s="62">
        <v>0.15304707003806983</v>
      </c>
      <c r="H7824" s="62">
        <v>0.79247088552282341</v>
      </c>
      <c r="I7824" s="62">
        <v>0.25395385561048245</v>
      </c>
      <c r="J7824" s="62">
        <v>7.2506870449353888E-2</v>
      </c>
      <c r="K7824" s="62"/>
      <c r="L7824" s="65">
        <f t="shared" si="1099"/>
        <v>0.29560025242612348</v>
      </c>
      <c r="M7824" s="65">
        <f t="shared" si="1100"/>
        <v>2.5018219163010762E-2</v>
      </c>
      <c r="N7824" s="65">
        <f t="shared" si="1101"/>
        <v>0.28026128472916123</v>
      </c>
      <c r="O7824" s="65">
        <f t="shared" si="1102"/>
        <v>7.8644922955745655E-3</v>
      </c>
      <c r="P7824" s="65">
        <f t="shared" si="1103"/>
        <v>4.7076690238937097E-2</v>
      </c>
      <c r="Q7824" s="65">
        <f t="shared" si="1104"/>
        <v>0.24376099713541852</v>
      </c>
      <c r="R7824" s="65">
        <f t="shared" si="1105"/>
        <v>7.8115229468846456E-2</v>
      </c>
      <c r="S7824" s="65">
        <f t="shared" si="1106"/>
        <v>2.2302834542927936E-2</v>
      </c>
      <c r="T7824" s="66">
        <f>(L7824*'Football Field'!$F$4)+(M7824*'Football Field'!$F$5)+(N7824*'Football Field'!$F$6)+(O7824*'Football Field'!$F$7)+(P7824*'Football Field'!$F$8)+(Q7824*'Football Field'!$F$9)+(R7824*'Football Field'!$F$10)+(S7824*'Football Field'!$F$11)</f>
        <v>128739826.31854245</v>
      </c>
    </row>
    <row r="7825" spans="2:20" x14ac:dyDescent="0.3">
      <c r="B7825" s="62">
        <f t="shared" si="1098"/>
        <v>7798</v>
      </c>
      <c r="C7825" s="62">
        <v>0.96045728626409332</v>
      </c>
      <c r="D7825" s="62">
        <v>0.11641279088849332</v>
      </c>
      <c r="E7825" s="62">
        <v>0.52841649125020296</v>
      </c>
      <c r="F7825" s="62">
        <v>0.75372594353651101</v>
      </c>
      <c r="G7825" s="62">
        <v>0.31903374937646312</v>
      </c>
      <c r="H7825" s="62">
        <v>0.14524815266093816</v>
      </c>
      <c r="I7825" s="62">
        <v>0.39289000711507238</v>
      </c>
      <c r="J7825" s="62">
        <v>0.44183894179184735</v>
      </c>
      <c r="K7825" s="62"/>
      <c r="L7825" s="65">
        <f t="shared" si="1099"/>
        <v>0.26256182396466826</v>
      </c>
      <c r="M7825" s="65">
        <f t="shared" si="1100"/>
        <v>3.1823960467197522E-2</v>
      </c>
      <c r="N7825" s="65">
        <f t="shared" si="1101"/>
        <v>0.14445410508085219</v>
      </c>
      <c r="O7825" s="65">
        <f t="shared" si="1102"/>
        <v>0.20604732905323722</v>
      </c>
      <c r="P7825" s="65">
        <f t="shared" si="1103"/>
        <v>8.7214792724825199E-2</v>
      </c>
      <c r="Q7825" s="65">
        <f t="shared" si="1104"/>
        <v>3.9706731819897118E-2</v>
      </c>
      <c r="R7825" s="65">
        <f t="shared" si="1105"/>
        <v>0.1074050021390123</v>
      </c>
      <c r="S7825" s="65">
        <f t="shared" si="1106"/>
        <v>0.12078625475031014</v>
      </c>
      <c r="T7825" s="66">
        <f>(L7825*'Football Field'!$F$4)+(M7825*'Football Field'!$F$5)+(N7825*'Football Field'!$F$6)+(O7825*'Football Field'!$F$7)+(P7825*'Football Field'!$F$8)+(Q7825*'Football Field'!$F$9)+(R7825*'Football Field'!$F$10)+(S7825*'Football Field'!$F$11)</f>
        <v>134852714.06967646</v>
      </c>
    </row>
    <row r="7826" spans="2:20" x14ac:dyDescent="0.3">
      <c r="B7826" s="62">
        <f t="shared" si="1098"/>
        <v>7799</v>
      </c>
      <c r="C7826" s="62">
        <v>0.85508491134221121</v>
      </c>
      <c r="D7826" s="62">
        <v>5.0089760590821264E-3</v>
      </c>
      <c r="E7826" s="62">
        <v>0.66399795427691022</v>
      </c>
      <c r="F7826" s="62">
        <v>0.97986717487018637</v>
      </c>
      <c r="G7826" s="62">
        <v>0.92175190108188665</v>
      </c>
      <c r="H7826" s="62">
        <v>0.31000011658727011</v>
      </c>
      <c r="I7826" s="62">
        <v>0.35883866783569462</v>
      </c>
      <c r="J7826" s="62">
        <v>0.47492136601018664</v>
      </c>
      <c r="K7826" s="62"/>
      <c r="L7826" s="65">
        <f t="shared" si="1099"/>
        <v>0.18712995412499719</v>
      </c>
      <c r="M7826" s="65">
        <f t="shared" si="1100"/>
        <v>1.0961829026756402E-3</v>
      </c>
      <c r="N7826" s="65">
        <f t="shared" si="1101"/>
        <v>0.14531177556143646</v>
      </c>
      <c r="O7826" s="65">
        <f t="shared" si="1102"/>
        <v>0.21443776758290334</v>
      </c>
      <c r="P7826" s="65">
        <f t="shared" si="1103"/>
        <v>0.20171960547559201</v>
      </c>
      <c r="Q7826" s="65">
        <f t="shared" si="1104"/>
        <v>6.7841575528051257E-2</v>
      </c>
      <c r="R7826" s="65">
        <f t="shared" si="1105"/>
        <v>7.852958526067938E-2</v>
      </c>
      <c r="S7826" s="65">
        <f t="shared" si="1106"/>
        <v>0.10393355356366475</v>
      </c>
      <c r="T7826" s="66">
        <f>(L7826*'Football Field'!$F$4)+(M7826*'Football Field'!$F$5)+(N7826*'Football Field'!$F$6)+(O7826*'Football Field'!$F$7)+(P7826*'Football Field'!$F$8)+(Q7826*'Football Field'!$F$9)+(R7826*'Football Field'!$F$10)+(S7826*'Football Field'!$F$11)</f>
        <v>140644716.97119501</v>
      </c>
    </row>
    <row r="7827" spans="2:20" x14ac:dyDescent="0.3">
      <c r="B7827" s="62">
        <f t="shared" si="1098"/>
        <v>7800</v>
      </c>
      <c r="C7827" s="62">
        <v>0.6806017848744973</v>
      </c>
      <c r="D7827" s="62">
        <v>0.18047492462980219</v>
      </c>
      <c r="E7827" s="62">
        <v>0.31208001101115634</v>
      </c>
      <c r="F7827" s="62">
        <v>0.28245414937302116</v>
      </c>
      <c r="G7827" s="62">
        <v>0.14927760935951595</v>
      </c>
      <c r="H7827" s="62">
        <v>0.71224085965001527</v>
      </c>
      <c r="I7827" s="62">
        <v>4.525001232271475E-2</v>
      </c>
      <c r="J7827" s="62">
        <v>0.14545823064249463</v>
      </c>
      <c r="K7827" s="62"/>
      <c r="L7827" s="65">
        <f t="shared" si="1099"/>
        <v>0.27138989773366384</v>
      </c>
      <c r="M7827" s="65">
        <f t="shared" si="1100"/>
        <v>7.1964359229243616E-2</v>
      </c>
      <c r="N7827" s="65">
        <f t="shared" si="1101"/>
        <v>0.12444187505129185</v>
      </c>
      <c r="O7827" s="65">
        <f t="shared" si="1102"/>
        <v>0.1126285655082853</v>
      </c>
      <c r="P7827" s="65">
        <f t="shared" si="1103"/>
        <v>5.9524432698153051E-2</v>
      </c>
      <c r="Q7827" s="65">
        <f t="shared" si="1104"/>
        <v>0.28400597582593468</v>
      </c>
      <c r="R7827" s="65">
        <f t="shared" si="1105"/>
        <v>1.8043438159617939E-2</v>
      </c>
      <c r="S7827" s="65">
        <f t="shared" si="1106"/>
        <v>5.8001455793809956E-2</v>
      </c>
      <c r="T7827" s="66">
        <f>(L7827*'Football Field'!$F$4)+(M7827*'Football Field'!$F$5)+(N7827*'Football Field'!$F$6)+(O7827*'Football Field'!$F$7)+(P7827*'Football Field'!$F$8)+(Q7827*'Football Field'!$F$9)+(R7827*'Football Field'!$F$10)+(S7827*'Football Field'!$F$11)</f>
        <v>118331313.51730178</v>
      </c>
    </row>
    <row r="7828" spans="2:20" x14ac:dyDescent="0.3">
      <c r="B7828" s="62">
        <f t="shared" si="1098"/>
        <v>7801</v>
      </c>
      <c r="C7828" s="62">
        <v>0.62812704483659265</v>
      </c>
      <c r="D7828" s="62">
        <v>0.5425980635885399</v>
      </c>
      <c r="E7828" s="62">
        <v>0.6109403314399442</v>
      </c>
      <c r="F7828" s="62">
        <v>0.38316628531657948</v>
      </c>
      <c r="G7828" s="62">
        <v>0.52954891551447458</v>
      </c>
      <c r="H7828" s="62">
        <v>0.86213103672253266</v>
      </c>
      <c r="I7828" s="62">
        <v>0.15493963776636155</v>
      </c>
      <c r="J7828" s="62">
        <v>0.24891681625265394</v>
      </c>
      <c r="K7828" s="62"/>
      <c r="L7828" s="65">
        <f t="shared" si="1099"/>
        <v>0.15860319646814555</v>
      </c>
      <c r="M7828" s="65">
        <f t="shared" si="1100"/>
        <v>0.13700697651851063</v>
      </c>
      <c r="N7828" s="65">
        <f t="shared" si="1101"/>
        <v>0.15426352075461297</v>
      </c>
      <c r="O7828" s="65">
        <f t="shared" si="1102"/>
        <v>9.6750168822685639E-2</v>
      </c>
      <c r="P7828" s="65">
        <f t="shared" si="1103"/>
        <v>0.13371204341103501</v>
      </c>
      <c r="Q7828" s="65">
        <f t="shared" si="1104"/>
        <v>0.21768962079026852</v>
      </c>
      <c r="R7828" s="65">
        <f t="shared" si="1105"/>
        <v>3.9122534225149393E-2</v>
      </c>
      <c r="S7828" s="65">
        <f t="shared" si="1106"/>
        <v>6.2851939009592281E-2</v>
      </c>
      <c r="T7828" s="66">
        <f>(L7828*'Football Field'!$F$4)+(M7828*'Football Field'!$F$5)+(N7828*'Football Field'!$F$6)+(O7828*'Football Field'!$F$7)+(P7828*'Football Field'!$F$8)+(Q7828*'Football Field'!$F$9)+(R7828*'Football Field'!$F$10)+(S7828*'Football Field'!$F$11)</f>
        <v>128379956.95129097</v>
      </c>
    </row>
    <row r="7829" spans="2:20" x14ac:dyDescent="0.3">
      <c r="B7829" s="62">
        <f t="shared" si="1098"/>
        <v>7802</v>
      </c>
      <c r="C7829" s="62">
        <v>0.67570072774047607</v>
      </c>
      <c r="D7829" s="62">
        <v>0.76076306262843407</v>
      </c>
      <c r="E7829" s="62">
        <v>0.31196841542564646</v>
      </c>
      <c r="F7829" s="62">
        <v>0.79335591253733062</v>
      </c>
      <c r="G7829" s="62">
        <v>0.14970832825166924</v>
      </c>
      <c r="H7829" s="62">
        <v>0.68977531826538396</v>
      </c>
      <c r="I7829" s="62">
        <v>0.92198624343808966</v>
      </c>
      <c r="J7829" s="62">
        <v>0.70027323106217654</v>
      </c>
      <c r="K7829" s="62"/>
      <c r="L7829" s="65">
        <f t="shared" si="1099"/>
        <v>0.13504477046661995</v>
      </c>
      <c r="M7829" s="65">
        <f t="shared" si="1100"/>
        <v>0.15204523090524044</v>
      </c>
      <c r="N7829" s="65">
        <f t="shared" si="1101"/>
        <v>6.2349648778494124E-2</v>
      </c>
      <c r="O7829" s="65">
        <f t="shared" si="1102"/>
        <v>0.15855920040993285</v>
      </c>
      <c r="P7829" s="65">
        <f t="shared" si="1103"/>
        <v>2.9920534336694043E-2</v>
      </c>
      <c r="Q7829" s="65">
        <f t="shared" si="1104"/>
        <v>0.13785770194473709</v>
      </c>
      <c r="R7829" s="65">
        <f t="shared" si="1105"/>
        <v>0.18426711043339253</v>
      </c>
      <c r="S7829" s="65">
        <f t="shared" si="1106"/>
        <v>0.13995580272488892</v>
      </c>
      <c r="T7829" s="66">
        <f>(L7829*'Football Field'!$F$4)+(M7829*'Football Field'!$F$5)+(N7829*'Football Field'!$F$6)+(O7829*'Football Field'!$F$7)+(P7829*'Football Field'!$F$8)+(Q7829*'Football Field'!$F$9)+(R7829*'Football Field'!$F$10)+(S7829*'Football Field'!$F$11)</f>
        <v>138714042.24055472</v>
      </c>
    </row>
    <row r="7830" spans="2:20" x14ac:dyDescent="0.3">
      <c r="B7830" s="62">
        <f t="shared" si="1098"/>
        <v>7803</v>
      </c>
      <c r="C7830" s="62">
        <v>0.46867795833709813</v>
      </c>
      <c r="D7830" s="62">
        <v>0.32232436438627576</v>
      </c>
      <c r="E7830" s="62">
        <v>0.23409794768964942</v>
      </c>
      <c r="F7830" s="62">
        <v>0.74254276349578385</v>
      </c>
      <c r="G7830" s="62">
        <v>3.1194373763396066E-2</v>
      </c>
      <c r="H7830" s="62">
        <v>0.5597335393791173</v>
      </c>
      <c r="I7830" s="62">
        <v>0.51759498920882185</v>
      </c>
      <c r="J7830" s="62">
        <v>0.21699994663914879</v>
      </c>
      <c r="K7830" s="62"/>
      <c r="L7830" s="65">
        <f t="shared" si="1099"/>
        <v>0.15152047322395662</v>
      </c>
      <c r="M7830" s="65">
        <f t="shared" si="1100"/>
        <v>0.10420532767681835</v>
      </c>
      <c r="N7830" s="65">
        <f t="shared" si="1101"/>
        <v>7.5682312734622684E-2</v>
      </c>
      <c r="O7830" s="65">
        <f t="shared" si="1102"/>
        <v>0.24005914703797993</v>
      </c>
      <c r="P7830" s="65">
        <f t="shared" si="1103"/>
        <v>1.0084933994602613E-2</v>
      </c>
      <c r="Q7830" s="65">
        <f t="shared" si="1104"/>
        <v>0.1809581382213058</v>
      </c>
      <c r="R7830" s="65">
        <f t="shared" si="1105"/>
        <v>0.16733502463297215</v>
      </c>
      <c r="S7830" s="65">
        <f t="shared" si="1106"/>
        <v>7.0154642477741946E-2</v>
      </c>
      <c r="T7830" s="66">
        <f>(L7830*'Football Field'!$F$4)+(M7830*'Football Field'!$F$5)+(N7830*'Football Field'!$F$6)+(O7830*'Football Field'!$F$7)+(P7830*'Football Field'!$F$8)+(Q7830*'Football Field'!$F$9)+(R7830*'Football Field'!$F$10)+(S7830*'Football Field'!$F$11)</f>
        <v>135198105.90330586</v>
      </c>
    </row>
    <row r="7831" spans="2:20" x14ac:dyDescent="0.3">
      <c r="B7831" s="62">
        <f t="shared" si="1098"/>
        <v>7804</v>
      </c>
      <c r="C7831" s="62">
        <v>0.43683751968571483</v>
      </c>
      <c r="D7831" s="62">
        <v>0.31624323341471194</v>
      </c>
      <c r="E7831" s="62">
        <v>0.62645111716796198</v>
      </c>
      <c r="F7831" s="62">
        <v>0.49618571693621116</v>
      </c>
      <c r="G7831" s="62">
        <v>5.5199223660608032E-2</v>
      </c>
      <c r="H7831" s="62">
        <v>0.91330911880989096</v>
      </c>
      <c r="I7831" s="62">
        <v>0.86687589940497412</v>
      </c>
      <c r="J7831" s="62">
        <v>0.38405628518505552</v>
      </c>
      <c r="K7831" s="62"/>
      <c r="L7831" s="65">
        <f t="shared" si="1099"/>
        <v>0.10667171022384439</v>
      </c>
      <c r="M7831" s="65">
        <f t="shared" si="1100"/>
        <v>7.7223693100665888E-2</v>
      </c>
      <c r="N7831" s="65">
        <f t="shared" si="1101"/>
        <v>0.15297360924497</v>
      </c>
      <c r="O7831" s="65">
        <f t="shared" si="1102"/>
        <v>0.12116399491579853</v>
      </c>
      <c r="P7831" s="65">
        <f t="shared" si="1103"/>
        <v>1.3479143447068947E-2</v>
      </c>
      <c r="Q7831" s="65">
        <f t="shared" si="1104"/>
        <v>0.2230216986319668</v>
      </c>
      <c r="R7831" s="65">
        <f t="shared" si="1105"/>
        <v>0.21168313291379082</v>
      </c>
      <c r="S7831" s="65">
        <f t="shared" si="1106"/>
        <v>9.3783017521894635E-2</v>
      </c>
      <c r="T7831" s="66">
        <f>(L7831*'Football Field'!$F$4)+(M7831*'Football Field'!$F$5)+(N7831*'Football Field'!$F$6)+(O7831*'Football Field'!$F$7)+(P7831*'Football Field'!$F$8)+(Q7831*'Football Field'!$F$9)+(R7831*'Football Field'!$F$10)+(S7831*'Football Field'!$F$11)</f>
        <v>143294259.23960298</v>
      </c>
    </row>
    <row r="7832" spans="2:20" x14ac:dyDescent="0.3">
      <c r="B7832" s="62">
        <f t="shared" si="1098"/>
        <v>7805</v>
      </c>
      <c r="C7832" s="62">
        <v>0.69645509334419109</v>
      </c>
      <c r="D7832" s="62">
        <v>0.53270832510850852</v>
      </c>
      <c r="E7832" s="62">
        <v>9.75119291998785E-2</v>
      </c>
      <c r="F7832" s="62">
        <v>0.40289297331101193</v>
      </c>
      <c r="G7832" s="62">
        <v>0.66129336868690403</v>
      </c>
      <c r="H7832" s="62">
        <v>0.38268597447346997</v>
      </c>
      <c r="I7832" s="62">
        <v>8.0368811197155665E-3</v>
      </c>
      <c r="J7832" s="62">
        <v>0.97614207067944314</v>
      </c>
      <c r="K7832" s="62"/>
      <c r="L7832" s="65">
        <f t="shared" si="1099"/>
        <v>0.1853394790331494</v>
      </c>
      <c r="M7832" s="65">
        <f t="shared" si="1100"/>
        <v>0.14176345954790631</v>
      </c>
      <c r="N7832" s="65">
        <f t="shared" si="1101"/>
        <v>2.5949713528035281E-2</v>
      </c>
      <c r="O7832" s="65">
        <f t="shared" si="1102"/>
        <v>0.10721721255712938</v>
      </c>
      <c r="P7832" s="65">
        <f t="shared" si="1103"/>
        <v>0.17598229894764464</v>
      </c>
      <c r="Q7832" s="65">
        <f t="shared" si="1104"/>
        <v>0.10183975940449286</v>
      </c>
      <c r="R7832" s="65">
        <f t="shared" si="1105"/>
        <v>2.1387615282228898E-3</v>
      </c>
      <c r="S7832" s="65">
        <f t="shared" si="1106"/>
        <v>0.25976931545341925</v>
      </c>
      <c r="T7832" s="66">
        <f>(L7832*'Football Field'!$F$4)+(M7832*'Football Field'!$F$5)+(N7832*'Football Field'!$F$6)+(O7832*'Football Field'!$F$7)+(P7832*'Football Field'!$F$8)+(Q7832*'Football Field'!$F$9)+(R7832*'Football Field'!$F$10)+(S7832*'Football Field'!$F$11)</f>
        <v>124811478.30482407</v>
      </c>
    </row>
    <row r="7833" spans="2:20" x14ac:dyDescent="0.3">
      <c r="B7833" s="62">
        <f t="shared" si="1098"/>
        <v>7806</v>
      </c>
      <c r="C7833" s="62">
        <v>0.58327767679712861</v>
      </c>
      <c r="D7833" s="62">
        <v>0.13054822181584791</v>
      </c>
      <c r="E7833" s="62">
        <v>0.16903554187059311</v>
      </c>
      <c r="F7833" s="62">
        <v>0.92687865084614762</v>
      </c>
      <c r="G7833" s="62">
        <v>0.38626797760988307</v>
      </c>
      <c r="H7833" s="62">
        <v>0.12560248889686476</v>
      </c>
      <c r="I7833" s="62">
        <v>0.13872684709893857</v>
      </c>
      <c r="J7833" s="62">
        <v>0.15994901144879359</v>
      </c>
      <c r="K7833" s="62"/>
      <c r="L7833" s="65">
        <f t="shared" si="1099"/>
        <v>0.22260073293896207</v>
      </c>
      <c r="M7833" s="65">
        <f t="shared" si="1100"/>
        <v>4.9822119062844616E-2</v>
      </c>
      <c r="N7833" s="65">
        <f t="shared" si="1101"/>
        <v>6.4510330173695188E-2</v>
      </c>
      <c r="O7833" s="65">
        <f t="shared" si="1102"/>
        <v>0.35373180773313023</v>
      </c>
      <c r="P7833" s="65">
        <f t="shared" si="1103"/>
        <v>0.14741441057535404</v>
      </c>
      <c r="Q7833" s="65">
        <f t="shared" si="1104"/>
        <v>4.7934641080262887E-2</v>
      </c>
      <c r="R7833" s="65">
        <f t="shared" si="1105"/>
        <v>5.2943390551316687E-2</v>
      </c>
      <c r="S7833" s="65">
        <f t="shared" si="1106"/>
        <v>6.1042567884434358E-2</v>
      </c>
      <c r="T7833" s="66">
        <f>(L7833*'Football Field'!$F$4)+(M7833*'Football Field'!$F$5)+(N7833*'Football Field'!$F$6)+(O7833*'Football Field'!$F$7)+(P7833*'Football Field'!$F$8)+(Q7833*'Football Field'!$F$9)+(R7833*'Football Field'!$F$10)+(S7833*'Football Field'!$F$11)</f>
        <v>130857943.63114542</v>
      </c>
    </row>
    <row r="7834" spans="2:20" x14ac:dyDescent="0.3">
      <c r="B7834" s="62">
        <f t="shared" si="1098"/>
        <v>7807</v>
      </c>
      <c r="C7834" s="62">
        <v>0.8074895740693192</v>
      </c>
      <c r="D7834" s="62">
        <v>0.36955442994148602</v>
      </c>
      <c r="E7834" s="62">
        <v>0.4804949635815674</v>
      </c>
      <c r="F7834" s="62">
        <v>0.32663594962953246</v>
      </c>
      <c r="G7834" s="62">
        <v>0.34146079508863103</v>
      </c>
      <c r="H7834" s="62">
        <v>0.71346281910425502</v>
      </c>
      <c r="I7834" s="62">
        <v>0.86447982780211496</v>
      </c>
      <c r="J7834" s="62">
        <v>0.67704270433566383</v>
      </c>
      <c r="K7834" s="62"/>
      <c r="L7834" s="65">
        <f t="shared" si="1099"/>
        <v>0.17628386257366122</v>
      </c>
      <c r="M7834" s="65">
        <f t="shared" si="1100"/>
        <v>8.0677799978257206E-2</v>
      </c>
      <c r="N7834" s="65">
        <f t="shared" si="1101"/>
        <v>0.10489733966531435</v>
      </c>
      <c r="O7834" s="65">
        <f t="shared" si="1102"/>
        <v>7.130822329498808E-2</v>
      </c>
      <c r="P7834" s="65">
        <f t="shared" si="1103"/>
        <v>7.454465024526738E-2</v>
      </c>
      <c r="Q7834" s="65">
        <f t="shared" si="1104"/>
        <v>0.15575678695214271</v>
      </c>
      <c r="R7834" s="65">
        <f t="shared" si="1105"/>
        <v>0.18872546229171258</v>
      </c>
      <c r="S7834" s="65">
        <f t="shared" si="1106"/>
        <v>0.14780587499865641</v>
      </c>
      <c r="T7834" s="66">
        <f>(L7834*'Football Field'!$F$4)+(M7834*'Football Field'!$F$5)+(N7834*'Football Field'!$F$6)+(O7834*'Football Field'!$F$7)+(P7834*'Football Field'!$F$8)+(Q7834*'Football Field'!$F$9)+(R7834*'Football Field'!$F$10)+(S7834*'Football Field'!$F$11)</f>
        <v>143575328.6352337</v>
      </c>
    </row>
    <row r="7835" spans="2:20" x14ac:dyDescent="0.3">
      <c r="B7835" s="62">
        <f t="shared" si="1098"/>
        <v>7808</v>
      </c>
      <c r="C7835" s="62">
        <v>0.47686048108641343</v>
      </c>
      <c r="D7835" s="62">
        <v>4.4562781078154923E-2</v>
      </c>
      <c r="E7835" s="62">
        <v>0.40813699538459414</v>
      </c>
      <c r="F7835" s="62">
        <v>0.28530784765887351</v>
      </c>
      <c r="G7835" s="62">
        <v>0.74505663866932881</v>
      </c>
      <c r="H7835" s="62">
        <v>0.3727372303035239</v>
      </c>
      <c r="I7835" s="62">
        <v>0.41975082663368957</v>
      </c>
      <c r="J7835" s="62">
        <v>0.80716754001969848</v>
      </c>
      <c r="K7835" s="62"/>
      <c r="L7835" s="65">
        <f t="shared" si="1099"/>
        <v>0.13396536541570214</v>
      </c>
      <c r="M7835" s="65">
        <f t="shared" si="1100"/>
        <v>1.251911090949292E-2</v>
      </c>
      <c r="N7835" s="65">
        <f t="shared" si="1101"/>
        <v>0.11465873959988694</v>
      </c>
      <c r="O7835" s="65">
        <f t="shared" si="1102"/>
        <v>8.0152102309904452E-2</v>
      </c>
      <c r="P7835" s="65">
        <f t="shared" si="1103"/>
        <v>0.20931024652605709</v>
      </c>
      <c r="Q7835" s="65">
        <f t="shared" si="1104"/>
        <v>0.10471381303790536</v>
      </c>
      <c r="R7835" s="65">
        <f t="shared" si="1105"/>
        <v>0.11792143636103757</v>
      </c>
      <c r="S7835" s="65">
        <f t="shared" si="1106"/>
        <v>0.22675918584001353</v>
      </c>
      <c r="T7835" s="66">
        <f>(L7835*'Football Field'!$F$4)+(M7835*'Football Field'!$F$5)+(N7835*'Football Field'!$F$6)+(O7835*'Football Field'!$F$7)+(P7835*'Football Field'!$F$8)+(Q7835*'Football Field'!$F$9)+(R7835*'Football Field'!$F$10)+(S7835*'Football Field'!$F$11)</f>
        <v>146148382.63184592</v>
      </c>
    </row>
    <row r="7836" spans="2:20" x14ac:dyDescent="0.3">
      <c r="B7836" s="62">
        <f t="shared" si="1098"/>
        <v>7809</v>
      </c>
      <c r="C7836" s="62">
        <v>0.418875105158521</v>
      </c>
      <c r="D7836" s="62">
        <v>0.51091356010048239</v>
      </c>
      <c r="E7836" s="62">
        <v>0.75360364525321744</v>
      </c>
      <c r="F7836" s="62">
        <v>0.58739023958232506</v>
      </c>
      <c r="G7836" s="62">
        <v>0.38657104358483996</v>
      </c>
      <c r="H7836" s="62">
        <v>0.73245119403422443</v>
      </c>
      <c r="I7836" s="62">
        <v>0.66312301252049444</v>
      </c>
      <c r="J7836" s="62">
        <v>0.70863563241622107</v>
      </c>
      <c r="K7836" s="62"/>
      <c r="L7836" s="65">
        <f t="shared" si="1099"/>
        <v>8.7970077703106775E-2</v>
      </c>
      <c r="M7836" s="65">
        <f t="shared" si="1100"/>
        <v>0.10729953876013022</v>
      </c>
      <c r="N7836" s="65">
        <f t="shared" si="1101"/>
        <v>0.15826811002573485</v>
      </c>
      <c r="O7836" s="65">
        <f t="shared" si="1102"/>
        <v>0.12336079270824263</v>
      </c>
      <c r="P7836" s="65">
        <f t="shared" si="1103"/>
        <v>8.1185738477009287E-2</v>
      </c>
      <c r="Q7836" s="65">
        <f t="shared" si="1104"/>
        <v>0.15382577684710921</v>
      </c>
      <c r="R7836" s="65">
        <f t="shared" si="1105"/>
        <v>0.13926581508363833</v>
      </c>
      <c r="S7836" s="65">
        <f t="shared" si="1106"/>
        <v>0.14882415039502866</v>
      </c>
      <c r="T7836" s="66">
        <f>(L7836*'Football Field'!$F$4)+(M7836*'Football Field'!$F$5)+(N7836*'Football Field'!$F$6)+(O7836*'Football Field'!$F$7)+(P7836*'Football Field'!$F$8)+(Q7836*'Football Field'!$F$9)+(R7836*'Football Field'!$F$10)+(S7836*'Football Field'!$F$11)</f>
        <v>139368778.59757906</v>
      </c>
    </row>
    <row r="7837" spans="2:20" x14ac:dyDescent="0.3">
      <c r="B7837" s="62">
        <f t="shared" si="1098"/>
        <v>7810</v>
      </c>
      <c r="C7837" s="62">
        <v>0.25026271890128093</v>
      </c>
      <c r="D7837" s="62">
        <v>0.82789692204998966</v>
      </c>
      <c r="E7837" s="62">
        <v>0.87587703252456495</v>
      </c>
      <c r="F7837" s="62">
        <v>0.46337898143620504</v>
      </c>
      <c r="G7837" s="62">
        <v>0.33761381289347636</v>
      </c>
      <c r="H7837" s="62">
        <v>0.9827356867344792</v>
      </c>
      <c r="I7837" s="62">
        <v>0.18455117520943798</v>
      </c>
      <c r="J7837" s="62">
        <v>0.7681048371246878</v>
      </c>
      <c r="K7837" s="62"/>
      <c r="L7837" s="65">
        <f t="shared" si="1099"/>
        <v>5.3356129438599159E-2</v>
      </c>
      <c r="M7837" s="65">
        <f t="shared" si="1100"/>
        <v>0.17650801337350527</v>
      </c>
      <c r="N7837" s="65">
        <f t="shared" si="1101"/>
        <v>0.18673739550520649</v>
      </c>
      <c r="O7837" s="65">
        <f t="shared" si="1102"/>
        <v>9.8792616899479574E-2</v>
      </c>
      <c r="P7837" s="65">
        <f t="shared" si="1103"/>
        <v>7.1979423783488358E-2</v>
      </c>
      <c r="Q7837" s="65">
        <f t="shared" si="1104"/>
        <v>0.20951971086839785</v>
      </c>
      <c r="R7837" s="65">
        <f t="shared" si="1105"/>
        <v>3.934639740090335E-2</v>
      </c>
      <c r="S7837" s="65">
        <f t="shared" si="1106"/>
        <v>0.16376031273042005</v>
      </c>
      <c r="T7837" s="66">
        <f>(L7837*'Football Field'!$F$4)+(M7837*'Football Field'!$F$5)+(N7837*'Football Field'!$F$6)+(O7837*'Football Field'!$F$7)+(P7837*'Football Field'!$F$8)+(Q7837*'Football Field'!$F$9)+(R7837*'Football Field'!$F$10)+(S7837*'Football Field'!$F$11)</f>
        <v>125375681.63127348</v>
      </c>
    </row>
    <row r="7838" spans="2:20" x14ac:dyDescent="0.3">
      <c r="B7838" s="62">
        <f t="shared" ref="B7838:B7901" si="1107">B7837+1</f>
        <v>7811</v>
      </c>
      <c r="C7838" s="62">
        <v>7.5610276446181901E-2</v>
      </c>
      <c r="D7838" s="62">
        <v>0.72096301410127905</v>
      </c>
      <c r="E7838" s="62">
        <v>0.3900841836560901</v>
      </c>
      <c r="F7838" s="62">
        <v>0.26326076567167445</v>
      </c>
      <c r="G7838" s="62">
        <v>0.72598181250475702</v>
      </c>
      <c r="H7838" s="62">
        <v>0.39679456950375991</v>
      </c>
      <c r="I7838" s="62">
        <v>0.28421719776046916</v>
      </c>
      <c r="J7838" s="62">
        <v>0.96485945526506034</v>
      </c>
      <c r="K7838" s="62"/>
      <c r="L7838" s="65">
        <f t="shared" si="1099"/>
        <v>1.9784092507727811E-2</v>
      </c>
      <c r="M7838" s="65">
        <f t="shared" si="1100"/>
        <v>0.18864630095331764</v>
      </c>
      <c r="N7838" s="65">
        <f t="shared" si="1101"/>
        <v>0.10206895065046785</v>
      </c>
      <c r="O7838" s="65">
        <f t="shared" si="1102"/>
        <v>6.8884490131588053E-2</v>
      </c>
      <c r="P7838" s="65">
        <f t="shared" si="1103"/>
        <v>0.18995951360851432</v>
      </c>
      <c r="Q7838" s="65">
        <f t="shared" si="1104"/>
        <v>0.10382478200848891</v>
      </c>
      <c r="R7838" s="65">
        <f t="shared" si="1105"/>
        <v>7.4367924534472926E-2</v>
      </c>
      <c r="S7838" s="65">
        <f t="shared" si="1106"/>
        <v>0.2524639456054224</v>
      </c>
      <c r="T7838" s="66">
        <f>(L7838*'Football Field'!$F$4)+(M7838*'Football Field'!$F$5)+(N7838*'Football Field'!$F$6)+(O7838*'Football Field'!$F$7)+(P7838*'Football Field'!$F$8)+(Q7838*'Football Field'!$F$9)+(R7838*'Football Field'!$F$10)+(S7838*'Football Field'!$F$11)</f>
        <v>138292244.23038721</v>
      </c>
    </row>
    <row r="7839" spans="2:20" x14ac:dyDescent="0.3">
      <c r="B7839" s="62">
        <f t="shared" si="1107"/>
        <v>7812</v>
      </c>
      <c r="C7839" s="62">
        <v>0.57307787991469816</v>
      </c>
      <c r="D7839" s="62">
        <v>0.14517927108291862</v>
      </c>
      <c r="E7839" s="62">
        <v>0.86659930717447253</v>
      </c>
      <c r="F7839" s="62">
        <v>0.53128891278413315</v>
      </c>
      <c r="G7839" s="62">
        <v>2.690918706641543E-2</v>
      </c>
      <c r="H7839" s="62">
        <v>0.27153490329707075</v>
      </c>
      <c r="I7839" s="62">
        <v>0.46286630802497908</v>
      </c>
      <c r="J7839" s="62">
        <v>2.6853828263377011E-2</v>
      </c>
      <c r="K7839" s="62"/>
      <c r="L7839" s="65">
        <f t="shared" si="1099"/>
        <v>0.1973198313246888</v>
      </c>
      <c r="M7839" s="65">
        <f t="shared" si="1100"/>
        <v>4.9987532734969288E-2</v>
      </c>
      <c r="N7839" s="65">
        <f t="shared" si="1101"/>
        <v>0.29838392845176959</v>
      </c>
      <c r="O7839" s="65">
        <f t="shared" si="1102"/>
        <v>0.18293122510826421</v>
      </c>
      <c r="P7839" s="65">
        <f t="shared" si="1103"/>
        <v>9.2652612133972672E-3</v>
      </c>
      <c r="Q7839" s="65">
        <f t="shared" si="1104"/>
        <v>9.3493787136434012E-2</v>
      </c>
      <c r="R7839" s="65">
        <f t="shared" si="1105"/>
        <v>0.15937223373368567</v>
      </c>
      <c r="S7839" s="65">
        <f t="shared" si="1106"/>
        <v>9.2462002967911277E-3</v>
      </c>
      <c r="T7839" s="66">
        <f>(L7839*'Football Field'!$F$4)+(M7839*'Football Field'!$F$5)+(N7839*'Football Field'!$F$6)+(O7839*'Football Field'!$F$7)+(P7839*'Football Field'!$F$8)+(Q7839*'Football Field'!$F$9)+(R7839*'Football Field'!$F$10)+(S7839*'Football Field'!$F$11)</f>
        <v>138930170.4017711</v>
      </c>
    </row>
    <row r="7840" spans="2:20" x14ac:dyDescent="0.3">
      <c r="B7840" s="62">
        <f t="shared" si="1107"/>
        <v>7813</v>
      </c>
      <c r="C7840" s="62">
        <v>0.41039096212129078</v>
      </c>
      <c r="D7840" s="62">
        <v>0.22869961682833329</v>
      </c>
      <c r="E7840" s="62">
        <v>0.48923193765891471</v>
      </c>
      <c r="F7840" s="62">
        <v>0.44210663786561366</v>
      </c>
      <c r="G7840" s="62">
        <v>0.27447365800579149</v>
      </c>
      <c r="H7840" s="62">
        <v>0.92113479075347571</v>
      </c>
      <c r="I7840" s="62">
        <v>0.87665847002280051</v>
      </c>
      <c r="J7840" s="62">
        <v>0.94335165436865953</v>
      </c>
      <c r="K7840" s="62"/>
      <c r="L7840" s="65">
        <f t="shared" si="1099"/>
        <v>8.9486849351616493E-2</v>
      </c>
      <c r="M7840" s="65">
        <f t="shared" si="1100"/>
        <v>4.9868564483252144E-2</v>
      </c>
      <c r="N7840" s="65">
        <f t="shared" si="1101"/>
        <v>0.10667833540238547</v>
      </c>
      <c r="O7840" s="65">
        <f t="shared" si="1102"/>
        <v>9.6402537462160529E-2</v>
      </c>
      <c r="P7840" s="65">
        <f t="shared" si="1103"/>
        <v>5.9849716860217186E-2</v>
      </c>
      <c r="Q7840" s="65">
        <f t="shared" si="1104"/>
        <v>0.20085591024377161</v>
      </c>
      <c r="R7840" s="65">
        <f t="shared" si="1105"/>
        <v>0.19115772928879288</v>
      </c>
      <c r="S7840" s="65">
        <f t="shared" si="1106"/>
        <v>0.20570035690780361</v>
      </c>
      <c r="T7840" s="66">
        <f>(L7840*'Football Field'!$F$4)+(M7840*'Football Field'!$F$5)+(N7840*'Football Field'!$F$6)+(O7840*'Football Field'!$F$7)+(P7840*'Football Field'!$F$8)+(Q7840*'Football Field'!$F$9)+(R7840*'Football Field'!$F$10)+(S7840*'Football Field'!$F$11)</f>
        <v>143896789.99277869</v>
      </c>
    </row>
    <row r="7841" spans="2:20" x14ac:dyDescent="0.3">
      <c r="B7841" s="62">
        <f t="shared" si="1107"/>
        <v>7814</v>
      </c>
      <c r="C7841" s="62">
        <v>0.89960442052974277</v>
      </c>
      <c r="D7841" s="62">
        <v>0.27091706018456918</v>
      </c>
      <c r="E7841" s="62">
        <v>0.94599184312247575</v>
      </c>
      <c r="F7841" s="62">
        <v>0.3124350369514487</v>
      </c>
      <c r="G7841" s="62">
        <v>0.13590804626626818</v>
      </c>
      <c r="H7841" s="62">
        <v>0.44222299705825618</v>
      </c>
      <c r="I7841" s="62">
        <v>0.62367939495605462</v>
      </c>
      <c r="J7841" s="62">
        <v>0.29522959123798198</v>
      </c>
      <c r="K7841" s="62"/>
      <c r="L7841" s="65">
        <f t="shared" si="1099"/>
        <v>0.22914087640983649</v>
      </c>
      <c r="M7841" s="65">
        <f t="shared" si="1100"/>
        <v>6.9006077769730306E-2</v>
      </c>
      <c r="N7841" s="65">
        <f t="shared" si="1101"/>
        <v>0.24095635266220208</v>
      </c>
      <c r="O7841" s="65">
        <f t="shared" si="1102"/>
        <v>7.9581243215809255E-2</v>
      </c>
      <c r="P7841" s="65">
        <f t="shared" si="1103"/>
        <v>3.4617536465931222E-2</v>
      </c>
      <c r="Q7841" s="65">
        <f t="shared" si="1104"/>
        <v>0.11263991461362895</v>
      </c>
      <c r="R7841" s="65">
        <f t="shared" si="1105"/>
        <v>0.15885920511021098</v>
      </c>
      <c r="S7841" s="65">
        <f t="shared" si="1106"/>
        <v>7.5198793752650706E-2</v>
      </c>
      <c r="T7841" s="66">
        <f>(L7841*'Football Field'!$F$4)+(M7841*'Football Field'!$F$5)+(N7841*'Football Field'!$F$6)+(O7841*'Football Field'!$F$7)+(P7841*'Football Field'!$F$8)+(Q7841*'Football Field'!$F$9)+(R7841*'Football Field'!$F$10)+(S7841*'Football Field'!$F$11)</f>
        <v>138997067.65889886</v>
      </c>
    </row>
    <row r="7842" spans="2:20" x14ac:dyDescent="0.3">
      <c r="B7842" s="62">
        <f t="shared" si="1107"/>
        <v>7815</v>
      </c>
      <c r="C7842" s="62">
        <v>0.37265130332186547</v>
      </c>
      <c r="D7842" s="62">
        <v>0.54410536257878284</v>
      </c>
      <c r="E7842" s="62">
        <v>0.75049612605921834</v>
      </c>
      <c r="F7842" s="62">
        <v>8.3057370243076467E-2</v>
      </c>
      <c r="G7842" s="62">
        <v>0.41936780997637146</v>
      </c>
      <c r="H7842" s="62">
        <v>0.7951233628824057</v>
      </c>
      <c r="I7842" s="62">
        <v>0.67258248991159253</v>
      </c>
      <c r="J7842" s="62">
        <v>0.19988418639368599</v>
      </c>
      <c r="K7842" s="62"/>
      <c r="L7842" s="65">
        <f t="shared" si="1099"/>
        <v>9.7113702305383451E-2</v>
      </c>
      <c r="M7842" s="65">
        <f t="shared" si="1100"/>
        <v>0.14179498564264978</v>
      </c>
      <c r="N7842" s="65">
        <f t="shared" si="1101"/>
        <v>0.19558084653874869</v>
      </c>
      <c r="O7842" s="65">
        <f t="shared" si="1102"/>
        <v>2.16449228974986E-2</v>
      </c>
      <c r="P7842" s="65">
        <f t="shared" si="1103"/>
        <v>0.10928812080211586</v>
      </c>
      <c r="Q7842" s="65">
        <f t="shared" si="1104"/>
        <v>0.20721079698552219</v>
      </c>
      <c r="R7842" s="65">
        <f t="shared" si="1105"/>
        <v>0.17527639141160481</v>
      </c>
      <c r="S7842" s="65">
        <f t="shared" si="1106"/>
        <v>5.209023341647661E-2</v>
      </c>
      <c r="T7842" s="66">
        <f>(L7842*'Football Field'!$F$4)+(M7842*'Football Field'!$F$5)+(N7842*'Football Field'!$F$6)+(O7842*'Football Field'!$F$7)+(P7842*'Football Field'!$F$8)+(Q7842*'Football Field'!$F$9)+(R7842*'Football Field'!$F$10)+(S7842*'Football Field'!$F$11)</f>
        <v>146020679.12309375</v>
      </c>
    </row>
    <row r="7843" spans="2:20" x14ac:dyDescent="0.3">
      <c r="B7843" s="62">
        <f t="shared" si="1107"/>
        <v>7816</v>
      </c>
      <c r="C7843" s="62">
        <v>0.5755937457509408</v>
      </c>
      <c r="D7843" s="62">
        <v>0.81537431539356131</v>
      </c>
      <c r="E7843" s="62">
        <v>0.65487198319788786</v>
      </c>
      <c r="F7843" s="62">
        <v>0.37587461693358237</v>
      </c>
      <c r="G7843" s="62">
        <v>0.48658865561575038</v>
      </c>
      <c r="H7843" s="62">
        <v>0.74824213827964337</v>
      </c>
      <c r="I7843" s="62">
        <v>0.38823968249708074</v>
      </c>
      <c r="J7843" s="62">
        <v>0.19060089158784865</v>
      </c>
      <c r="K7843" s="62"/>
      <c r="L7843" s="65">
        <f t="shared" si="1099"/>
        <v>0.13590112961958536</v>
      </c>
      <c r="M7843" s="65">
        <f t="shared" si="1100"/>
        <v>0.1925147577484774</v>
      </c>
      <c r="N7843" s="65">
        <f t="shared" si="1101"/>
        <v>0.15461919614276079</v>
      </c>
      <c r="O7843" s="65">
        <f t="shared" si="1102"/>
        <v>8.8746247529079045E-2</v>
      </c>
      <c r="P7843" s="65">
        <f t="shared" si="1103"/>
        <v>0.11488649493920912</v>
      </c>
      <c r="Q7843" s="65">
        <f t="shared" si="1104"/>
        <v>0.17666444879193918</v>
      </c>
      <c r="R7843" s="65">
        <f t="shared" si="1105"/>
        <v>9.1665713541878246E-2</v>
      </c>
      <c r="S7843" s="65">
        <f t="shared" si="1106"/>
        <v>4.5002011687070909E-2</v>
      </c>
      <c r="T7843" s="66">
        <f>(L7843*'Football Field'!$F$4)+(M7843*'Football Field'!$F$5)+(N7843*'Football Field'!$F$6)+(O7843*'Football Field'!$F$7)+(P7843*'Football Field'!$F$8)+(Q7843*'Football Field'!$F$9)+(R7843*'Football Field'!$F$10)+(S7843*'Football Field'!$F$11)</f>
        <v>133876035.30861814</v>
      </c>
    </row>
    <row r="7844" spans="2:20" x14ac:dyDescent="0.3">
      <c r="B7844" s="62">
        <f t="shared" si="1107"/>
        <v>7817</v>
      </c>
      <c r="C7844" s="62">
        <v>1.2254634752358662E-2</v>
      </c>
      <c r="D7844" s="62">
        <v>0.59964717101941645</v>
      </c>
      <c r="E7844" s="62">
        <v>0.52321025151824596</v>
      </c>
      <c r="F7844" s="62">
        <v>0.80202808020128691</v>
      </c>
      <c r="G7844" s="62">
        <v>0.67093641154374184</v>
      </c>
      <c r="H7844" s="62">
        <v>0.48868698696415835</v>
      </c>
      <c r="I7844" s="62">
        <v>0.79021972592085066</v>
      </c>
      <c r="J7844" s="62">
        <v>0.56534876406663193</v>
      </c>
      <c r="K7844" s="62"/>
      <c r="L7844" s="65">
        <f t="shared" si="1099"/>
        <v>2.7524081045242547E-3</v>
      </c>
      <c r="M7844" s="65">
        <f t="shared" si="1100"/>
        <v>0.13468159326831144</v>
      </c>
      <c r="N7844" s="65">
        <f t="shared" si="1101"/>
        <v>0.11751375424484348</v>
      </c>
      <c r="O7844" s="65">
        <f t="shared" si="1102"/>
        <v>0.18013662851739989</v>
      </c>
      <c r="P7844" s="65">
        <f t="shared" si="1103"/>
        <v>0.15069325639411502</v>
      </c>
      <c r="Q7844" s="65">
        <f t="shared" si="1104"/>
        <v>0.10975978074228628</v>
      </c>
      <c r="R7844" s="65">
        <f t="shared" si="1105"/>
        <v>0.17748445563103046</v>
      </c>
      <c r="S7844" s="65">
        <f t="shared" si="1106"/>
        <v>0.12697812309748932</v>
      </c>
      <c r="T7844" s="66">
        <f>(L7844*'Football Field'!$F$4)+(M7844*'Football Field'!$F$5)+(N7844*'Football Field'!$F$6)+(O7844*'Football Field'!$F$7)+(P7844*'Football Field'!$F$8)+(Q7844*'Football Field'!$F$9)+(R7844*'Football Field'!$F$10)+(S7844*'Football Field'!$F$11)</f>
        <v>149862756.94494888</v>
      </c>
    </row>
    <row r="7845" spans="2:20" x14ac:dyDescent="0.3">
      <c r="B7845" s="62">
        <f t="shared" si="1107"/>
        <v>7818</v>
      </c>
      <c r="C7845" s="62">
        <v>0.21482004453475823</v>
      </c>
      <c r="D7845" s="62">
        <v>0.78839809138741612</v>
      </c>
      <c r="E7845" s="62">
        <v>0.10346261401376033</v>
      </c>
      <c r="F7845" s="62">
        <v>0.13212514331020753</v>
      </c>
      <c r="G7845" s="62">
        <v>0.61568133445302797</v>
      </c>
      <c r="H7845" s="62">
        <v>0.47936824462870986</v>
      </c>
      <c r="I7845" s="62">
        <v>0.63312805483975354</v>
      </c>
      <c r="J7845" s="62">
        <v>0.2219399808796555</v>
      </c>
      <c r="K7845" s="62"/>
      <c r="L7845" s="65">
        <f t="shared" si="1099"/>
        <v>6.7364439439408674E-2</v>
      </c>
      <c r="M7845" s="65">
        <f t="shared" si="1100"/>
        <v>0.24723016698201872</v>
      </c>
      <c r="N7845" s="65">
        <f t="shared" si="1101"/>
        <v>3.2444369942606376E-2</v>
      </c>
      <c r="O7845" s="65">
        <f t="shared" si="1102"/>
        <v>4.1432521970749085E-2</v>
      </c>
      <c r="P7845" s="65">
        <f t="shared" si="1103"/>
        <v>0.19306870575582899</v>
      </c>
      <c r="Q7845" s="65">
        <f t="shared" si="1104"/>
        <v>0.15032290471032561</v>
      </c>
      <c r="R7845" s="65">
        <f t="shared" si="1105"/>
        <v>0.1985397433466331</v>
      </c>
      <c r="S7845" s="65">
        <f t="shared" si="1106"/>
        <v>6.9597147852429556E-2</v>
      </c>
      <c r="T7845" s="66">
        <f>(L7845*'Football Field'!$F$4)+(M7845*'Football Field'!$F$5)+(N7845*'Football Field'!$F$6)+(O7845*'Football Field'!$F$7)+(P7845*'Football Field'!$F$8)+(Q7845*'Football Field'!$F$9)+(R7845*'Football Field'!$F$10)+(S7845*'Football Field'!$F$11)</f>
        <v>151932247.04115492</v>
      </c>
    </row>
    <row r="7846" spans="2:20" x14ac:dyDescent="0.3">
      <c r="B7846" s="62">
        <f t="shared" si="1107"/>
        <v>7819</v>
      </c>
      <c r="C7846" s="62">
        <v>0.26808984966807659</v>
      </c>
      <c r="D7846" s="62">
        <v>0.83399171505582481</v>
      </c>
      <c r="E7846" s="62">
        <v>0.55587405560034775</v>
      </c>
      <c r="F7846" s="62">
        <v>0.21874233693059741</v>
      </c>
      <c r="G7846" s="62">
        <v>0.13146705745440679</v>
      </c>
      <c r="H7846" s="62">
        <v>0.50013546737146009</v>
      </c>
      <c r="I7846" s="62">
        <v>0.55660912883133784</v>
      </c>
      <c r="J7846" s="62">
        <v>0.96117682811752092</v>
      </c>
      <c r="K7846" s="62"/>
      <c r="L7846" s="65">
        <f t="shared" si="1099"/>
        <v>6.6588200161121144E-2</v>
      </c>
      <c r="M7846" s="65">
        <f t="shared" si="1100"/>
        <v>0.20714699688783783</v>
      </c>
      <c r="N7846" s="65">
        <f t="shared" si="1101"/>
        <v>0.13806808771207923</v>
      </c>
      <c r="O7846" s="65">
        <f t="shared" si="1102"/>
        <v>5.4331256977016615E-2</v>
      </c>
      <c r="P7846" s="65">
        <f t="shared" si="1103"/>
        <v>3.2653808964443136E-2</v>
      </c>
      <c r="Q7846" s="65">
        <f t="shared" si="1104"/>
        <v>0.12422372816516335</v>
      </c>
      <c r="R7846" s="65">
        <f t="shared" si="1105"/>
        <v>0.138250665319918</v>
      </c>
      <c r="S7846" s="65">
        <f t="shared" si="1106"/>
        <v>0.23873725581242072</v>
      </c>
      <c r="T7846" s="66">
        <f>(L7846*'Football Field'!$F$4)+(M7846*'Football Field'!$F$5)+(N7846*'Football Field'!$F$6)+(O7846*'Football Field'!$F$7)+(P7846*'Football Field'!$F$8)+(Q7846*'Football Field'!$F$9)+(R7846*'Football Field'!$F$10)+(S7846*'Football Field'!$F$11)</f>
        <v>134710257.64014482</v>
      </c>
    </row>
    <row r="7847" spans="2:20" x14ac:dyDescent="0.3">
      <c r="B7847" s="62">
        <f t="shared" si="1107"/>
        <v>7820</v>
      </c>
      <c r="C7847" s="62">
        <v>0.49186571373348376</v>
      </c>
      <c r="D7847" s="62">
        <v>0.62097781860222556</v>
      </c>
      <c r="E7847" s="62">
        <v>0.43608388027887435</v>
      </c>
      <c r="F7847" s="62">
        <v>0.81733754273826886</v>
      </c>
      <c r="G7847" s="62">
        <v>0.48659529886459874</v>
      </c>
      <c r="H7847" s="62">
        <v>0.30930755807848465</v>
      </c>
      <c r="I7847" s="62">
        <v>0.65025828412429632</v>
      </c>
      <c r="J7847" s="62">
        <v>5.8380603160287037E-2</v>
      </c>
      <c r="K7847" s="62"/>
      <c r="L7847" s="65">
        <f t="shared" ref="L7847:L7910" si="1108">C7847/SUM($C7847:$J7847)</f>
        <v>0.1270705958493839</v>
      </c>
      <c r="M7847" s="65">
        <f t="shared" ref="M7847:M7910" si="1109">D7847/SUM($C7847:$J7847)</f>
        <v>0.16042594394329254</v>
      </c>
      <c r="N7847" s="65">
        <f t="shared" ref="N7847:N7910" si="1110">E7847/SUM($C7847:$J7847)</f>
        <v>0.1126596893423102</v>
      </c>
      <c r="O7847" s="65">
        <f t="shared" ref="O7847:O7910" si="1111">F7847/SUM($C7847:$J7847)</f>
        <v>0.21115431644438459</v>
      </c>
      <c r="P7847" s="65">
        <f t="shared" ref="P7847:P7910" si="1112">G7847/SUM($C7847:$J7847)</f>
        <v>0.12570901536295553</v>
      </c>
      <c r="Q7847" s="65">
        <f t="shared" ref="Q7847:Q7910" si="1113">H7847/SUM($C7847:$J7847)</f>
        <v>7.9907776875555267E-2</v>
      </c>
      <c r="R7847" s="65">
        <f t="shared" ref="R7847:R7910" si="1114">I7847/SUM($C7847:$J7847)</f>
        <v>0.16799037890338597</v>
      </c>
      <c r="S7847" s="65">
        <f t="shared" ref="S7847:S7910" si="1115">J7847/SUM($C7847:$J7847)</f>
        <v>1.5082283278731992E-2</v>
      </c>
      <c r="T7847" s="66">
        <f>(L7847*'Football Field'!$F$4)+(M7847*'Football Field'!$F$5)+(N7847*'Football Field'!$F$6)+(O7847*'Football Field'!$F$7)+(P7847*'Football Field'!$F$8)+(Q7847*'Football Field'!$F$9)+(R7847*'Football Field'!$F$10)+(S7847*'Football Field'!$F$11)</f>
        <v>145043536.11397216</v>
      </c>
    </row>
    <row r="7848" spans="2:20" x14ac:dyDescent="0.3">
      <c r="B7848" s="62">
        <f t="shared" si="1107"/>
        <v>7821</v>
      </c>
      <c r="C7848" s="62">
        <v>0.65424196707618343</v>
      </c>
      <c r="D7848" s="62">
        <v>0.42245106518818576</v>
      </c>
      <c r="E7848" s="62">
        <v>0.42273834198134297</v>
      </c>
      <c r="F7848" s="62">
        <v>0.29596438331664088</v>
      </c>
      <c r="G7848" s="62">
        <v>0.35827913331643779</v>
      </c>
      <c r="H7848" s="62">
        <v>0.18174171345884171</v>
      </c>
      <c r="I7848" s="62">
        <v>0.6676785783548429</v>
      </c>
      <c r="J7848" s="62">
        <v>0.73241870151985267</v>
      </c>
      <c r="K7848" s="62"/>
      <c r="L7848" s="65">
        <f t="shared" si="1108"/>
        <v>0.17514108830949696</v>
      </c>
      <c r="M7848" s="65">
        <f t="shared" si="1109"/>
        <v>0.11309048186746706</v>
      </c>
      <c r="N7848" s="65">
        <f t="shared" si="1110"/>
        <v>0.11316738609057043</v>
      </c>
      <c r="O7848" s="65">
        <f t="shared" si="1111"/>
        <v>7.9229897810712602E-2</v>
      </c>
      <c r="P7848" s="65">
        <f t="shared" si="1112"/>
        <v>9.5911605316381959E-2</v>
      </c>
      <c r="Q7848" s="65">
        <f t="shared" si="1113"/>
        <v>4.8652399399972734E-2</v>
      </c>
      <c r="R7848" s="65">
        <f t="shared" si="1114"/>
        <v>0.17873807969947617</v>
      </c>
      <c r="S7848" s="65">
        <f t="shared" si="1115"/>
        <v>0.19606906150592202</v>
      </c>
      <c r="T7848" s="66">
        <f>(L7848*'Football Field'!$F$4)+(M7848*'Football Field'!$F$5)+(N7848*'Football Field'!$F$6)+(O7848*'Football Field'!$F$7)+(P7848*'Football Field'!$F$8)+(Q7848*'Football Field'!$F$9)+(R7848*'Football Field'!$F$10)+(S7848*'Football Field'!$F$11)</f>
        <v>144490631.27666324</v>
      </c>
    </row>
    <row r="7849" spans="2:20" x14ac:dyDescent="0.3">
      <c r="B7849" s="62">
        <f t="shared" si="1107"/>
        <v>7822</v>
      </c>
      <c r="C7849" s="62">
        <v>0.25831404403937797</v>
      </c>
      <c r="D7849" s="62">
        <v>0.2593834081018046</v>
      </c>
      <c r="E7849" s="62">
        <v>0.40893759207584079</v>
      </c>
      <c r="F7849" s="62">
        <v>0.19930863534491339</v>
      </c>
      <c r="G7849" s="62">
        <v>0.70753891857699003</v>
      </c>
      <c r="H7849" s="62">
        <v>6.847061969490309E-2</v>
      </c>
      <c r="I7849" s="62">
        <v>0.90460138561725867</v>
      </c>
      <c r="J7849" s="62">
        <v>0.39188026278051857</v>
      </c>
      <c r="K7849" s="62"/>
      <c r="L7849" s="65">
        <f t="shared" si="1108"/>
        <v>8.0762640117078052E-2</v>
      </c>
      <c r="M7849" s="65">
        <f t="shared" si="1109"/>
        <v>8.1096979913619402E-2</v>
      </c>
      <c r="N7849" s="65">
        <f t="shared" si="1110"/>
        <v>0.12785553221462054</v>
      </c>
      <c r="O7849" s="65">
        <f t="shared" si="1111"/>
        <v>6.2314426799548565E-2</v>
      </c>
      <c r="P7849" s="65">
        <f t="shared" si="1112"/>
        <v>0.2212141088277379</v>
      </c>
      <c r="Q7849" s="65">
        <f t="shared" si="1113"/>
        <v>2.1407539174175871E-2</v>
      </c>
      <c r="R7849" s="65">
        <f t="shared" si="1114"/>
        <v>0.28282626454827864</v>
      </c>
      <c r="S7849" s="65">
        <f t="shared" si="1115"/>
        <v>0.12252250840494104</v>
      </c>
      <c r="T7849" s="66">
        <f>(L7849*'Football Field'!$F$4)+(M7849*'Football Field'!$F$5)+(N7849*'Football Field'!$F$6)+(O7849*'Football Field'!$F$7)+(P7849*'Football Field'!$F$8)+(Q7849*'Football Field'!$F$9)+(R7849*'Football Field'!$F$10)+(S7849*'Football Field'!$F$11)</f>
        <v>169462326.12087372</v>
      </c>
    </row>
    <row r="7850" spans="2:20" x14ac:dyDescent="0.3">
      <c r="B7850" s="62">
        <f t="shared" si="1107"/>
        <v>7823</v>
      </c>
      <c r="C7850" s="62">
        <v>8.9975770018102641E-2</v>
      </c>
      <c r="D7850" s="62">
        <v>0.39886797764151771</v>
      </c>
      <c r="E7850" s="62">
        <v>0.62906421821713909</v>
      </c>
      <c r="F7850" s="62">
        <v>0.43942429382443049</v>
      </c>
      <c r="G7850" s="62">
        <v>0.483307346814698</v>
      </c>
      <c r="H7850" s="62">
        <v>0.27757289663553109</v>
      </c>
      <c r="I7850" s="62">
        <v>0.48241779766942161</v>
      </c>
      <c r="J7850" s="62">
        <v>0.4935166034316335</v>
      </c>
      <c r="K7850" s="62"/>
      <c r="L7850" s="65">
        <f t="shared" si="1108"/>
        <v>2.7313830449380166E-2</v>
      </c>
      <c r="M7850" s="65">
        <f t="shared" si="1109"/>
        <v>0.12108384635992152</v>
      </c>
      <c r="N7850" s="65">
        <f t="shared" si="1110"/>
        <v>0.19096422731028437</v>
      </c>
      <c r="O7850" s="65">
        <f t="shared" si="1111"/>
        <v>0.13339547585360254</v>
      </c>
      <c r="P7850" s="65">
        <f t="shared" si="1112"/>
        <v>0.14671699862285673</v>
      </c>
      <c r="Q7850" s="65">
        <f t="shared" si="1113"/>
        <v>8.4262452374909924E-2</v>
      </c>
      <c r="R7850" s="65">
        <f t="shared" si="1114"/>
        <v>0.14644695931643475</v>
      </c>
      <c r="S7850" s="65">
        <f t="shared" si="1115"/>
        <v>0.14981620971260995</v>
      </c>
      <c r="T7850" s="66">
        <f>(L7850*'Football Field'!$F$4)+(M7850*'Football Field'!$F$5)+(N7850*'Football Field'!$F$6)+(O7850*'Football Field'!$F$7)+(P7850*'Football Field'!$F$8)+(Q7850*'Football Field'!$F$9)+(R7850*'Football Field'!$F$10)+(S7850*'Football Field'!$F$11)</f>
        <v>146921328.44419256</v>
      </c>
    </row>
    <row r="7851" spans="2:20" x14ac:dyDescent="0.3">
      <c r="B7851" s="62">
        <f t="shared" si="1107"/>
        <v>7824</v>
      </c>
      <c r="C7851" s="62">
        <v>0.71222763174147175</v>
      </c>
      <c r="D7851" s="62">
        <v>4.5886329643668899E-2</v>
      </c>
      <c r="E7851" s="62">
        <v>0.79154124167442097</v>
      </c>
      <c r="F7851" s="62">
        <v>6.1566667589128765E-2</v>
      </c>
      <c r="G7851" s="62">
        <v>0.44137608590193345</v>
      </c>
      <c r="H7851" s="62">
        <v>0.37090592394177579</v>
      </c>
      <c r="I7851" s="62">
        <v>0.54610343595442434</v>
      </c>
      <c r="J7851" s="62">
        <v>0.75903670143883717</v>
      </c>
      <c r="K7851" s="62"/>
      <c r="L7851" s="65">
        <f t="shared" si="1108"/>
        <v>0.19101518630500491</v>
      </c>
      <c r="M7851" s="65">
        <f t="shared" si="1109"/>
        <v>1.2306438861838272E-2</v>
      </c>
      <c r="N7851" s="65">
        <f t="shared" si="1110"/>
        <v>0.21228662159153147</v>
      </c>
      <c r="O7851" s="65">
        <f t="shared" si="1111"/>
        <v>1.6511811611353643E-2</v>
      </c>
      <c r="P7851" s="65">
        <f t="shared" si="1112"/>
        <v>0.11837442345923306</v>
      </c>
      <c r="Q7851" s="65">
        <f t="shared" si="1113"/>
        <v>9.9474747968055985E-2</v>
      </c>
      <c r="R7851" s="65">
        <f t="shared" si="1114"/>
        <v>0.14646167167872837</v>
      </c>
      <c r="S7851" s="65">
        <f t="shared" si="1115"/>
        <v>0.20356909852425417</v>
      </c>
      <c r="T7851" s="66">
        <f>(L7851*'Football Field'!$F$4)+(M7851*'Football Field'!$F$5)+(N7851*'Football Field'!$F$6)+(O7851*'Football Field'!$F$7)+(P7851*'Football Field'!$F$8)+(Q7851*'Football Field'!$F$9)+(R7851*'Football Field'!$F$10)+(S7851*'Football Field'!$F$11)</f>
        <v>144303807.70282245</v>
      </c>
    </row>
    <row r="7852" spans="2:20" x14ac:dyDescent="0.3">
      <c r="B7852" s="62">
        <f t="shared" si="1107"/>
        <v>7825</v>
      </c>
      <c r="C7852" s="62">
        <v>0.6692106287288313</v>
      </c>
      <c r="D7852" s="62">
        <v>0.77420755896885207</v>
      </c>
      <c r="E7852" s="62">
        <v>5.8741973354916044E-2</v>
      </c>
      <c r="F7852" s="62">
        <v>0.36864060800856446</v>
      </c>
      <c r="G7852" s="62">
        <v>0.4971534467718105</v>
      </c>
      <c r="H7852" s="62">
        <v>0.45090780598346158</v>
      </c>
      <c r="I7852" s="62">
        <v>0.9663551622532971</v>
      </c>
      <c r="J7852" s="62">
        <v>0.64276181584862957</v>
      </c>
      <c r="K7852" s="62"/>
      <c r="L7852" s="65">
        <f t="shared" si="1108"/>
        <v>0.15113229505857398</v>
      </c>
      <c r="M7852" s="65">
        <f t="shared" si="1109"/>
        <v>0.17484445138134708</v>
      </c>
      <c r="N7852" s="65">
        <f t="shared" si="1110"/>
        <v>1.3266091224913002E-2</v>
      </c>
      <c r="O7852" s="65">
        <f t="shared" si="1111"/>
        <v>8.32525646610702E-2</v>
      </c>
      <c r="P7852" s="65">
        <f t="shared" si="1112"/>
        <v>0.11227547528589824</v>
      </c>
      <c r="Q7852" s="65">
        <f t="shared" si="1113"/>
        <v>0.10183151410423917</v>
      </c>
      <c r="R7852" s="65">
        <f t="shared" si="1114"/>
        <v>0.21823842485953829</v>
      </c>
      <c r="S7852" s="65">
        <f t="shared" si="1115"/>
        <v>0.14515918342442002</v>
      </c>
      <c r="T7852" s="66">
        <f>(L7852*'Football Field'!$F$4)+(M7852*'Football Field'!$F$5)+(N7852*'Football Field'!$F$6)+(O7852*'Football Field'!$F$7)+(P7852*'Football Field'!$F$8)+(Q7852*'Football Field'!$F$9)+(R7852*'Football Field'!$F$10)+(S7852*'Football Field'!$F$11)</f>
        <v>148252217.84549898</v>
      </c>
    </row>
    <row r="7853" spans="2:20" x14ac:dyDescent="0.3">
      <c r="B7853" s="62">
        <f t="shared" si="1107"/>
        <v>7826</v>
      </c>
      <c r="C7853" s="62">
        <v>5.1558601122757786E-2</v>
      </c>
      <c r="D7853" s="62">
        <v>5.8673808743505473E-2</v>
      </c>
      <c r="E7853" s="62">
        <v>0.62187856847927181</v>
      </c>
      <c r="F7853" s="62">
        <v>0.10376247076910117</v>
      </c>
      <c r="G7853" s="62">
        <v>0.44337888752152865</v>
      </c>
      <c r="H7853" s="62">
        <v>0.80806999483438224</v>
      </c>
      <c r="I7853" s="62">
        <v>0.84317466459325319</v>
      </c>
      <c r="J7853" s="62">
        <v>0.54957411834801051</v>
      </c>
      <c r="K7853" s="62"/>
      <c r="L7853" s="65">
        <f t="shared" si="1108"/>
        <v>1.4815387222761408E-2</v>
      </c>
      <c r="M7853" s="65">
        <f t="shared" si="1109"/>
        <v>1.6859945332876429E-2</v>
      </c>
      <c r="N7853" s="65">
        <f t="shared" si="1110"/>
        <v>0.17869708636238016</v>
      </c>
      <c r="O7853" s="65">
        <f t="shared" si="1111"/>
        <v>2.9816192646005379E-2</v>
      </c>
      <c r="P7853" s="65">
        <f t="shared" si="1112"/>
        <v>0.12740512275320759</v>
      </c>
      <c r="Q7853" s="65">
        <f t="shared" si="1113"/>
        <v>0.23219927647109576</v>
      </c>
      <c r="R7853" s="65">
        <f t="shared" si="1114"/>
        <v>0.24228661911576013</v>
      </c>
      <c r="S7853" s="65">
        <f t="shared" si="1115"/>
        <v>0.15792037009591328</v>
      </c>
      <c r="T7853" s="66">
        <f>(L7853*'Football Field'!$F$4)+(M7853*'Football Field'!$F$5)+(N7853*'Football Field'!$F$6)+(O7853*'Football Field'!$F$7)+(P7853*'Football Field'!$F$8)+(Q7853*'Football Field'!$F$9)+(R7853*'Football Field'!$F$10)+(S7853*'Football Field'!$F$11)</f>
        <v>158037881.08367679</v>
      </c>
    </row>
    <row r="7854" spans="2:20" x14ac:dyDescent="0.3">
      <c r="B7854" s="62">
        <f t="shared" si="1107"/>
        <v>7827</v>
      </c>
      <c r="C7854" s="62">
        <v>0.26710823497720415</v>
      </c>
      <c r="D7854" s="62">
        <v>3.0923670102015466E-2</v>
      </c>
      <c r="E7854" s="62">
        <v>0.57011282152430498</v>
      </c>
      <c r="F7854" s="62">
        <v>6.4342037825821374E-2</v>
      </c>
      <c r="G7854" s="62">
        <v>8.4256165699668428E-2</v>
      </c>
      <c r="H7854" s="62">
        <v>0.54262363696170568</v>
      </c>
      <c r="I7854" s="62">
        <v>0.47631493712726547</v>
      </c>
      <c r="J7854" s="62">
        <v>0.31106545331896507</v>
      </c>
      <c r="K7854" s="62"/>
      <c r="L7854" s="65">
        <f t="shared" si="1108"/>
        <v>0.1138206375933901</v>
      </c>
      <c r="M7854" s="65">
        <f t="shared" si="1109"/>
        <v>1.3177249469824253E-2</v>
      </c>
      <c r="N7854" s="65">
        <f t="shared" si="1110"/>
        <v>0.24293749255466041</v>
      </c>
      <c r="O7854" s="65">
        <f t="shared" si="1111"/>
        <v>2.7417543940635222E-2</v>
      </c>
      <c r="P7854" s="65">
        <f t="shared" si="1112"/>
        <v>3.5903387635836219E-2</v>
      </c>
      <c r="Q7854" s="65">
        <f t="shared" si="1113"/>
        <v>0.23122375218980623</v>
      </c>
      <c r="R7854" s="65">
        <f t="shared" si="1114"/>
        <v>0.20296817072565251</v>
      </c>
      <c r="S7854" s="65">
        <f t="shared" si="1115"/>
        <v>0.13255176589019488</v>
      </c>
      <c r="T7854" s="66">
        <f>(L7854*'Football Field'!$F$4)+(M7854*'Football Field'!$F$5)+(N7854*'Football Field'!$F$6)+(O7854*'Football Field'!$F$7)+(P7854*'Football Field'!$F$8)+(Q7854*'Football Field'!$F$9)+(R7854*'Football Field'!$F$10)+(S7854*'Football Field'!$F$11)</f>
        <v>146081830.79722595</v>
      </c>
    </row>
    <row r="7855" spans="2:20" x14ac:dyDescent="0.3">
      <c r="B7855" s="62">
        <f t="shared" si="1107"/>
        <v>7828</v>
      </c>
      <c r="C7855" s="62">
        <v>0.61039482876903639</v>
      </c>
      <c r="D7855" s="62">
        <v>0.37890199370138278</v>
      </c>
      <c r="E7855" s="62">
        <v>0.57313861057903781</v>
      </c>
      <c r="F7855" s="62">
        <v>0.69257578418511268</v>
      </c>
      <c r="G7855" s="62">
        <v>0.6747574566295137</v>
      </c>
      <c r="H7855" s="62">
        <v>0.64747853472129657</v>
      </c>
      <c r="I7855" s="62">
        <v>0.61858746902235251</v>
      </c>
      <c r="J7855" s="62">
        <v>0.17351283312491306</v>
      </c>
      <c r="K7855" s="62"/>
      <c r="L7855" s="65">
        <f t="shared" si="1108"/>
        <v>0.13969930916909065</v>
      </c>
      <c r="M7855" s="65">
        <f t="shared" si="1109"/>
        <v>8.6718209703088855E-2</v>
      </c>
      <c r="N7855" s="65">
        <f t="shared" si="1110"/>
        <v>0.13117258564836259</v>
      </c>
      <c r="O7855" s="65">
        <f t="shared" si="1111"/>
        <v>0.15850782811023945</v>
      </c>
      <c r="P7855" s="65">
        <f t="shared" si="1112"/>
        <v>0.15442979872213722</v>
      </c>
      <c r="Q7855" s="65">
        <f t="shared" si="1113"/>
        <v>0.14818655031005498</v>
      </c>
      <c r="R7855" s="65">
        <f t="shared" si="1114"/>
        <v>0.14157433518457516</v>
      </c>
      <c r="S7855" s="65">
        <f t="shared" si="1115"/>
        <v>3.9711383152451228E-2</v>
      </c>
      <c r="T7855" s="66">
        <f>(L7855*'Football Field'!$F$4)+(M7855*'Football Field'!$F$5)+(N7855*'Football Field'!$F$6)+(O7855*'Football Field'!$F$7)+(P7855*'Football Field'!$F$8)+(Q7855*'Football Field'!$F$9)+(R7855*'Football Field'!$F$10)+(S7855*'Football Field'!$F$11)</f>
        <v>144206838.22940534</v>
      </c>
    </row>
    <row r="7856" spans="2:20" x14ac:dyDescent="0.3">
      <c r="B7856" s="62">
        <f t="shared" si="1107"/>
        <v>7829</v>
      </c>
      <c r="C7856" s="62">
        <v>0.47194202029749244</v>
      </c>
      <c r="D7856" s="62">
        <v>8.9145094656908674E-2</v>
      </c>
      <c r="E7856" s="62">
        <v>7.3623902614666004E-2</v>
      </c>
      <c r="F7856" s="62">
        <v>1.2054894098375457E-2</v>
      </c>
      <c r="G7856" s="62">
        <v>0.84085604627639976</v>
      </c>
      <c r="H7856" s="62">
        <v>0.53714022403151496</v>
      </c>
      <c r="I7856" s="62">
        <v>0.88435596226448843</v>
      </c>
      <c r="J7856" s="62">
        <v>0.28006728609063947</v>
      </c>
      <c r="K7856" s="62"/>
      <c r="L7856" s="65">
        <f t="shared" si="1108"/>
        <v>0.14798199433909573</v>
      </c>
      <c r="M7856" s="65">
        <f t="shared" si="1109"/>
        <v>2.795230838856267E-2</v>
      </c>
      <c r="N7856" s="65">
        <f t="shared" si="1110"/>
        <v>2.3085488198482267E-2</v>
      </c>
      <c r="O7856" s="65">
        <f t="shared" si="1111"/>
        <v>3.7799288757964277E-3</v>
      </c>
      <c r="P7856" s="65">
        <f t="shared" si="1112"/>
        <v>0.26365856255315467</v>
      </c>
      <c r="Q7856" s="65">
        <f t="shared" si="1113"/>
        <v>0.16842552299502159</v>
      </c>
      <c r="R7856" s="65">
        <f t="shared" si="1114"/>
        <v>0.27729838279514696</v>
      </c>
      <c r="S7856" s="65">
        <f t="shared" si="1115"/>
        <v>8.781781185473965E-2</v>
      </c>
      <c r="T7856" s="66">
        <f>(L7856*'Football Field'!$F$4)+(M7856*'Football Field'!$F$5)+(N7856*'Football Field'!$F$6)+(O7856*'Football Field'!$F$7)+(P7856*'Football Field'!$F$8)+(Q7856*'Football Field'!$F$9)+(R7856*'Football Field'!$F$10)+(S7856*'Football Field'!$F$11)</f>
        <v>168593170.85591534</v>
      </c>
    </row>
    <row r="7857" spans="2:20" x14ac:dyDescent="0.3">
      <c r="B7857" s="62">
        <f t="shared" si="1107"/>
        <v>7830</v>
      </c>
      <c r="C7857" s="62">
        <v>0.87441968408487669</v>
      </c>
      <c r="D7857" s="62">
        <v>0.54319276547872974</v>
      </c>
      <c r="E7857" s="62">
        <v>0.15901466574160905</v>
      </c>
      <c r="F7857" s="62">
        <v>3.995780924111636E-2</v>
      </c>
      <c r="G7857" s="62">
        <v>0.23340474654568266</v>
      </c>
      <c r="H7857" s="62">
        <v>5.7114511763006859E-2</v>
      </c>
      <c r="I7857" s="62">
        <v>0.34689068883263319</v>
      </c>
      <c r="J7857" s="62">
        <v>0.50505350031609286</v>
      </c>
      <c r="K7857" s="62"/>
      <c r="L7857" s="65">
        <f t="shared" si="1108"/>
        <v>0.31692800059530418</v>
      </c>
      <c r="M7857" s="65">
        <f t="shared" si="1109"/>
        <v>0.19687685471213331</v>
      </c>
      <c r="N7857" s="65">
        <f t="shared" si="1110"/>
        <v>5.763388107114821E-2</v>
      </c>
      <c r="O7857" s="65">
        <f t="shared" si="1111"/>
        <v>1.4482460563783871E-2</v>
      </c>
      <c r="P7857" s="65">
        <f t="shared" si="1112"/>
        <v>8.459610527820266E-2</v>
      </c>
      <c r="Q7857" s="65">
        <f t="shared" si="1113"/>
        <v>2.0700801168457836E-2</v>
      </c>
      <c r="R7857" s="65">
        <f t="shared" si="1114"/>
        <v>0.12572838242074941</v>
      </c>
      <c r="S7857" s="65">
        <f t="shared" si="1115"/>
        <v>0.18305351419022056</v>
      </c>
      <c r="T7857" s="66">
        <f>(L7857*'Football Field'!$F$4)+(M7857*'Football Field'!$F$5)+(N7857*'Football Field'!$F$6)+(O7857*'Football Field'!$F$7)+(P7857*'Football Field'!$F$8)+(Q7857*'Football Field'!$F$9)+(R7857*'Football Field'!$F$10)+(S7857*'Football Field'!$F$11)</f>
        <v>133241614.42376125</v>
      </c>
    </row>
    <row r="7858" spans="2:20" x14ac:dyDescent="0.3">
      <c r="B7858" s="62">
        <f t="shared" si="1107"/>
        <v>7831</v>
      </c>
      <c r="C7858" s="62">
        <v>0.28793036566405761</v>
      </c>
      <c r="D7858" s="62">
        <v>0.71555719028769038</v>
      </c>
      <c r="E7858" s="62">
        <v>0.89402962072955294</v>
      </c>
      <c r="F7858" s="62">
        <v>0.68746145950493875</v>
      </c>
      <c r="G7858" s="62">
        <v>0.16433634954695264</v>
      </c>
      <c r="H7858" s="62">
        <v>0.43152391343850405</v>
      </c>
      <c r="I7858" s="62">
        <v>7.2204756905329126E-2</v>
      </c>
      <c r="J7858" s="62">
        <v>0.76951420648453817</v>
      </c>
      <c r="K7858" s="62"/>
      <c r="L7858" s="65">
        <f t="shared" si="1108"/>
        <v>7.1578924530548232E-2</v>
      </c>
      <c r="M7858" s="65">
        <f t="shared" si="1109"/>
        <v>0.17788611493882245</v>
      </c>
      <c r="N7858" s="65">
        <f t="shared" si="1110"/>
        <v>0.22225401132209818</v>
      </c>
      <c r="O7858" s="65">
        <f t="shared" si="1111"/>
        <v>0.17090157133679201</v>
      </c>
      <c r="P7858" s="65">
        <f t="shared" si="1112"/>
        <v>4.085369438099351E-2</v>
      </c>
      <c r="Q7858" s="65">
        <f t="shared" si="1113"/>
        <v>0.10727599904895083</v>
      </c>
      <c r="R7858" s="65">
        <f t="shared" si="1114"/>
        <v>1.7949961037813177E-2</v>
      </c>
      <c r="S7858" s="65">
        <f t="shared" si="1115"/>
        <v>0.19129972340398146</v>
      </c>
      <c r="T7858" s="66">
        <f>(L7858*'Football Field'!$F$4)+(M7858*'Football Field'!$F$5)+(N7858*'Football Field'!$F$6)+(O7858*'Football Field'!$F$7)+(P7858*'Football Field'!$F$8)+(Q7858*'Football Field'!$F$9)+(R7858*'Football Field'!$F$10)+(S7858*'Football Field'!$F$11)</f>
        <v>121418324.33479139</v>
      </c>
    </row>
    <row r="7859" spans="2:20" x14ac:dyDescent="0.3">
      <c r="B7859" s="62">
        <f t="shared" si="1107"/>
        <v>7832</v>
      </c>
      <c r="C7859" s="62">
        <v>0.71120103693186254</v>
      </c>
      <c r="D7859" s="62">
        <v>0.38476248242738731</v>
      </c>
      <c r="E7859" s="62">
        <v>0.82407584378711152</v>
      </c>
      <c r="F7859" s="62">
        <v>0.7285178676750379</v>
      </c>
      <c r="G7859" s="62">
        <v>0.42860926759692519</v>
      </c>
      <c r="H7859" s="62">
        <v>9.2349632143749583E-2</v>
      </c>
      <c r="I7859" s="62">
        <v>0.83588463105397437</v>
      </c>
      <c r="J7859" s="62">
        <v>0.68458224311573035</v>
      </c>
      <c r="K7859" s="62"/>
      <c r="L7859" s="65">
        <f t="shared" si="1108"/>
        <v>0.15164256164986598</v>
      </c>
      <c r="M7859" s="65">
        <f t="shared" si="1109"/>
        <v>8.2039206120618324E-2</v>
      </c>
      <c r="N7859" s="65">
        <f t="shared" si="1110"/>
        <v>0.17570977185966169</v>
      </c>
      <c r="O7859" s="65">
        <f t="shared" si="1111"/>
        <v>0.15533486303469066</v>
      </c>
      <c r="P7859" s="65">
        <f t="shared" si="1112"/>
        <v>9.1388234704581281E-2</v>
      </c>
      <c r="Q7859" s="65">
        <f t="shared" si="1113"/>
        <v>1.9690824476459073E-2</v>
      </c>
      <c r="R7859" s="65">
        <f t="shared" si="1114"/>
        <v>0.17822764607262767</v>
      </c>
      <c r="S7859" s="65">
        <f t="shared" si="1115"/>
        <v>0.14596689208149524</v>
      </c>
      <c r="T7859" s="66">
        <f>(L7859*'Football Field'!$F$4)+(M7859*'Football Field'!$F$5)+(N7859*'Football Field'!$F$6)+(O7859*'Football Field'!$F$7)+(P7859*'Football Field'!$F$8)+(Q7859*'Football Field'!$F$9)+(R7859*'Football Field'!$F$10)+(S7859*'Football Field'!$F$11)</f>
        <v>146050959.00482908</v>
      </c>
    </row>
    <row r="7860" spans="2:20" x14ac:dyDescent="0.3">
      <c r="B7860" s="62">
        <f t="shared" si="1107"/>
        <v>7833</v>
      </c>
      <c r="C7860" s="62">
        <v>9.3592588893792072E-2</v>
      </c>
      <c r="D7860" s="62">
        <v>0.26914498445377388</v>
      </c>
      <c r="E7860" s="62">
        <v>0.4007103888436393</v>
      </c>
      <c r="F7860" s="62">
        <v>0.79026880948037082</v>
      </c>
      <c r="G7860" s="62">
        <v>0.386812294713195</v>
      </c>
      <c r="H7860" s="62">
        <v>0.49444328678000693</v>
      </c>
      <c r="I7860" s="62">
        <v>0.97117584932501622</v>
      </c>
      <c r="J7860" s="62">
        <v>0.3998150930619121</v>
      </c>
      <c r="K7860" s="62"/>
      <c r="L7860" s="65">
        <f t="shared" si="1108"/>
        <v>2.4591038227609874E-2</v>
      </c>
      <c r="M7860" s="65">
        <f t="shared" si="1109"/>
        <v>7.07166526719641E-2</v>
      </c>
      <c r="N7860" s="65">
        <f t="shared" si="1110"/>
        <v>0.10528487999660358</v>
      </c>
      <c r="O7860" s="65">
        <f t="shared" si="1111"/>
        <v>0.20763962973684294</v>
      </c>
      <c r="P7860" s="65">
        <f t="shared" si="1112"/>
        <v>0.101633217315913</v>
      </c>
      <c r="Q7860" s="65">
        <f t="shared" si="1113"/>
        <v>0.12991278380374743</v>
      </c>
      <c r="R7860" s="65">
        <f t="shared" si="1114"/>
        <v>0.25517215325226517</v>
      </c>
      <c r="S7860" s="65">
        <f t="shared" si="1115"/>
        <v>0.10504964499505388</v>
      </c>
      <c r="T7860" s="66">
        <f>(L7860*'Football Field'!$F$4)+(M7860*'Football Field'!$F$5)+(N7860*'Football Field'!$F$6)+(O7860*'Football Field'!$F$7)+(P7860*'Football Field'!$F$8)+(Q7860*'Football Field'!$F$9)+(R7860*'Football Field'!$F$10)+(S7860*'Football Field'!$F$11)</f>
        <v>156428431.34758615</v>
      </c>
    </row>
    <row r="7861" spans="2:20" x14ac:dyDescent="0.3">
      <c r="B7861" s="62">
        <f t="shared" si="1107"/>
        <v>7834</v>
      </c>
      <c r="C7861" s="62">
        <v>0.11849519558923038</v>
      </c>
      <c r="D7861" s="62">
        <v>0.43235722480008221</v>
      </c>
      <c r="E7861" s="62">
        <v>0.95129867586834205</v>
      </c>
      <c r="F7861" s="62">
        <v>0.92642890104236109</v>
      </c>
      <c r="G7861" s="62">
        <v>0.94126717918701786</v>
      </c>
      <c r="H7861" s="62">
        <v>0.57762447980919429</v>
      </c>
      <c r="I7861" s="62">
        <v>0.22768704831437647</v>
      </c>
      <c r="J7861" s="62">
        <v>0.16914395273598937</v>
      </c>
      <c r="K7861" s="62"/>
      <c r="L7861" s="65">
        <f t="shared" si="1108"/>
        <v>2.7275999150023468E-2</v>
      </c>
      <c r="M7861" s="65">
        <f t="shared" si="1109"/>
        <v>9.9522813878754168E-2</v>
      </c>
      <c r="N7861" s="65">
        <f t="shared" si="1110"/>
        <v>0.21897615127242878</v>
      </c>
      <c r="O7861" s="65">
        <f t="shared" si="1111"/>
        <v>0.21325146383981539</v>
      </c>
      <c r="P7861" s="65">
        <f t="shared" si="1112"/>
        <v>0.2166670357543467</v>
      </c>
      <c r="Q7861" s="65">
        <f t="shared" si="1113"/>
        <v>0.13296138077129158</v>
      </c>
      <c r="R7861" s="65">
        <f t="shared" si="1114"/>
        <v>5.2410493990177651E-2</v>
      </c>
      <c r="S7861" s="65">
        <f t="shared" si="1115"/>
        <v>3.8934661343162223E-2</v>
      </c>
      <c r="T7861" s="66">
        <f>(L7861*'Football Field'!$F$4)+(M7861*'Football Field'!$F$5)+(N7861*'Football Field'!$F$6)+(O7861*'Football Field'!$F$7)+(P7861*'Football Field'!$F$8)+(Q7861*'Football Field'!$F$9)+(R7861*'Football Field'!$F$10)+(S7861*'Football Field'!$F$11)</f>
        <v>140113987.38826954</v>
      </c>
    </row>
    <row r="7862" spans="2:20" x14ac:dyDescent="0.3">
      <c r="B7862" s="62">
        <f t="shared" si="1107"/>
        <v>7835</v>
      </c>
      <c r="C7862" s="62">
        <v>5.1041450067948357E-2</v>
      </c>
      <c r="D7862" s="62">
        <v>0.98305856231289002</v>
      </c>
      <c r="E7862" s="62">
        <v>0.33387834055030097</v>
      </c>
      <c r="F7862" s="62">
        <v>0.71437211589389593</v>
      </c>
      <c r="G7862" s="62">
        <v>0.6119391979931561</v>
      </c>
      <c r="H7862" s="62">
        <v>0.80280243102978033</v>
      </c>
      <c r="I7862" s="62">
        <v>0.86678090331246616</v>
      </c>
      <c r="J7862" s="62">
        <v>0.2540823048857207</v>
      </c>
      <c r="K7862" s="62"/>
      <c r="L7862" s="65">
        <f t="shared" si="1108"/>
        <v>1.1052824612901998E-2</v>
      </c>
      <c r="M7862" s="65">
        <f t="shared" si="1109"/>
        <v>0.21287745271717967</v>
      </c>
      <c r="N7862" s="65">
        <f t="shared" si="1110"/>
        <v>7.2300037229282729E-2</v>
      </c>
      <c r="O7862" s="65">
        <f t="shared" si="1111"/>
        <v>0.15469446292790853</v>
      </c>
      <c r="P7862" s="65">
        <f t="shared" si="1112"/>
        <v>0.13251301873622756</v>
      </c>
      <c r="Q7862" s="65">
        <f t="shared" si="1113"/>
        <v>0.17384369874231867</v>
      </c>
      <c r="R7862" s="65">
        <f t="shared" si="1114"/>
        <v>0.1876979844689303</v>
      </c>
      <c r="S7862" s="65">
        <f t="shared" si="1115"/>
        <v>5.5020520565250579E-2</v>
      </c>
      <c r="T7862" s="66">
        <f>(L7862*'Football Field'!$F$4)+(M7862*'Football Field'!$F$5)+(N7862*'Football Field'!$F$6)+(O7862*'Football Field'!$F$7)+(P7862*'Football Field'!$F$8)+(Q7862*'Football Field'!$F$9)+(R7862*'Football Field'!$F$10)+(S7862*'Football Field'!$F$11)</f>
        <v>147577849.19457084</v>
      </c>
    </row>
    <row r="7863" spans="2:20" x14ac:dyDescent="0.3">
      <c r="B7863" s="62">
        <f t="shared" si="1107"/>
        <v>7836</v>
      </c>
      <c r="C7863" s="62">
        <v>0.96790804614277226</v>
      </c>
      <c r="D7863" s="62">
        <v>0.67245307581757496</v>
      </c>
      <c r="E7863" s="62">
        <v>0.47850263507057866</v>
      </c>
      <c r="F7863" s="62">
        <v>0.89532416744358878</v>
      </c>
      <c r="G7863" s="62">
        <v>0.59224110511218764</v>
      </c>
      <c r="H7863" s="62">
        <v>0.64847107306174012</v>
      </c>
      <c r="I7863" s="62">
        <v>0.10850450410557488</v>
      </c>
      <c r="J7863" s="62">
        <v>0.20519703940747391</v>
      </c>
      <c r="K7863" s="62"/>
      <c r="L7863" s="65">
        <f t="shared" si="1108"/>
        <v>0.21186089773355532</v>
      </c>
      <c r="M7863" s="65">
        <f t="shared" si="1109"/>
        <v>0.14719013122594427</v>
      </c>
      <c r="N7863" s="65">
        <f t="shared" si="1110"/>
        <v>0.10473721986083277</v>
      </c>
      <c r="O7863" s="65">
        <f t="shared" si="1111"/>
        <v>0.19597334956875354</v>
      </c>
      <c r="P7863" s="65">
        <f t="shared" si="1112"/>
        <v>0.12963290542299408</v>
      </c>
      <c r="Q7863" s="65">
        <f t="shared" si="1113"/>
        <v>0.14194082200328872</v>
      </c>
      <c r="R7863" s="65">
        <f t="shared" si="1114"/>
        <v>2.3750047062374029E-2</v>
      </c>
      <c r="S7863" s="65">
        <f t="shared" si="1115"/>
        <v>4.4914627122257224E-2</v>
      </c>
      <c r="T7863" s="66">
        <f>(L7863*'Football Field'!$F$4)+(M7863*'Football Field'!$F$5)+(N7863*'Football Field'!$F$6)+(O7863*'Football Field'!$F$7)+(P7863*'Football Field'!$F$8)+(Q7863*'Football Field'!$F$9)+(R7863*'Football Field'!$F$10)+(S7863*'Football Field'!$F$11)</f>
        <v>124894100.17210591</v>
      </c>
    </row>
    <row r="7864" spans="2:20" x14ac:dyDescent="0.3">
      <c r="B7864" s="62">
        <f t="shared" si="1107"/>
        <v>7837</v>
      </c>
      <c r="C7864" s="62">
        <v>0.1684281269756408</v>
      </c>
      <c r="D7864" s="62">
        <v>0.58796659892629255</v>
      </c>
      <c r="E7864" s="62">
        <v>0.55447433283246006</v>
      </c>
      <c r="F7864" s="62">
        <v>0.36203803951232583</v>
      </c>
      <c r="G7864" s="62">
        <v>0.91097098238440311</v>
      </c>
      <c r="H7864" s="62">
        <v>0.12614609303389812</v>
      </c>
      <c r="I7864" s="62">
        <v>0.61522767987657367</v>
      </c>
      <c r="J7864" s="62">
        <v>0.5472339157176882</v>
      </c>
      <c r="K7864" s="62"/>
      <c r="L7864" s="65">
        <f t="shared" si="1108"/>
        <v>4.3493543168747976E-2</v>
      </c>
      <c r="M7864" s="65">
        <f t="shared" si="1109"/>
        <v>0.15183182946563986</v>
      </c>
      <c r="N7864" s="65">
        <f t="shared" si="1110"/>
        <v>0.14318305240370666</v>
      </c>
      <c r="O7864" s="65">
        <f t="shared" si="1111"/>
        <v>9.3489830843607055E-2</v>
      </c>
      <c r="P7864" s="65">
        <f t="shared" si="1112"/>
        <v>0.23524191867040767</v>
      </c>
      <c r="Q7864" s="65">
        <f t="shared" si="1113"/>
        <v>3.2574966197494115E-2</v>
      </c>
      <c r="R7864" s="65">
        <f t="shared" si="1114"/>
        <v>0.15887151471553443</v>
      </c>
      <c r="S7864" s="65">
        <f t="shared" si="1115"/>
        <v>0.1413133445348623</v>
      </c>
      <c r="T7864" s="66">
        <f>(L7864*'Football Field'!$F$4)+(M7864*'Football Field'!$F$5)+(N7864*'Football Field'!$F$6)+(O7864*'Football Field'!$F$7)+(P7864*'Football Field'!$F$8)+(Q7864*'Football Field'!$F$9)+(R7864*'Football Field'!$F$10)+(S7864*'Football Field'!$F$11)</f>
        <v>154128439.17274997</v>
      </c>
    </row>
    <row r="7865" spans="2:20" x14ac:dyDescent="0.3">
      <c r="B7865" s="62">
        <f t="shared" si="1107"/>
        <v>7838</v>
      </c>
      <c r="C7865" s="62">
        <v>0.14400144918302693</v>
      </c>
      <c r="D7865" s="62">
        <v>5.3421908694498699E-2</v>
      </c>
      <c r="E7865" s="62">
        <v>0.95834163672518269</v>
      </c>
      <c r="F7865" s="62">
        <v>0.9043099753147994</v>
      </c>
      <c r="G7865" s="62">
        <v>0.25654022700634371</v>
      </c>
      <c r="H7865" s="62">
        <v>0.23640889702270684</v>
      </c>
      <c r="I7865" s="62">
        <v>0.94334145024505389</v>
      </c>
      <c r="J7865" s="62">
        <v>0.96292876100808145</v>
      </c>
      <c r="K7865" s="62"/>
      <c r="L7865" s="65">
        <f t="shared" si="1108"/>
        <v>3.2292429996180386E-2</v>
      </c>
      <c r="M7865" s="65">
        <f t="shared" si="1109"/>
        <v>1.1979901984089027E-2</v>
      </c>
      <c r="N7865" s="65">
        <f t="shared" si="1110"/>
        <v>0.2149088109317483</v>
      </c>
      <c r="O7865" s="65">
        <f t="shared" si="1111"/>
        <v>0.20279217145644376</v>
      </c>
      <c r="P7865" s="65">
        <f t="shared" si="1112"/>
        <v>5.7529332994955919E-2</v>
      </c>
      <c r="Q7865" s="65">
        <f t="shared" si="1113"/>
        <v>5.3014867564817554E-2</v>
      </c>
      <c r="R7865" s="65">
        <f t="shared" si="1114"/>
        <v>0.21154500817429447</v>
      </c>
      <c r="S7865" s="65">
        <f t="shared" si="1115"/>
        <v>0.21593747689747073</v>
      </c>
      <c r="T7865" s="66">
        <f>(L7865*'Football Field'!$F$4)+(M7865*'Football Field'!$F$5)+(N7865*'Football Field'!$F$6)+(O7865*'Football Field'!$F$7)+(P7865*'Football Field'!$F$8)+(Q7865*'Football Field'!$F$9)+(R7865*'Football Field'!$F$10)+(S7865*'Football Field'!$F$11)</f>
        <v>150601948.09135455</v>
      </c>
    </row>
    <row r="7866" spans="2:20" x14ac:dyDescent="0.3">
      <c r="B7866" s="62">
        <f t="shared" si="1107"/>
        <v>7839</v>
      </c>
      <c r="C7866" s="62">
        <v>0.1307898777374461</v>
      </c>
      <c r="D7866" s="62">
        <v>8.0360928745324189E-2</v>
      </c>
      <c r="E7866" s="62">
        <v>0.17600637260833074</v>
      </c>
      <c r="F7866" s="62">
        <v>0.44237848731713203</v>
      </c>
      <c r="G7866" s="62">
        <v>0.70305320348677935</v>
      </c>
      <c r="H7866" s="62">
        <v>0.7274607985797541</v>
      </c>
      <c r="I7866" s="62">
        <v>3.7131103936963727E-2</v>
      </c>
      <c r="J7866" s="62">
        <v>0.3028729020653258</v>
      </c>
      <c r="K7866" s="62"/>
      <c r="L7866" s="65">
        <f t="shared" si="1108"/>
        <v>5.0302760678104706E-2</v>
      </c>
      <c r="M7866" s="65">
        <f t="shared" si="1109"/>
        <v>3.0907411463914118E-2</v>
      </c>
      <c r="N7866" s="65">
        <f t="shared" si="1110"/>
        <v>6.769336123175633E-2</v>
      </c>
      <c r="O7866" s="65">
        <f t="shared" si="1111"/>
        <v>0.17014205962732934</v>
      </c>
      <c r="P7866" s="65">
        <f t="shared" si="1112"/>
        <v>0.27039949612893399</v>
      </c>
      <c r="Q7866" s="65">
        <f t="shared" si="1113"/>
        <v>0.27978683891057249</v>
      </c>
      <c r="R7866" s="65">
        <f t="shared" si="1114"/>
        <v>1.4280899006606791E-2</v>
      </c>
      <c r="S7866" s="65">
        <f t="shared" si="1115"/>
        <v>0.11648717295278224</v>
      </c>
      <c r="T7866" s="66">
        <f>(L7866*'Football Field'!$F$4)+(M7866*'Football Field'!$F$5)+(N7866*'Football Field'!$F$6)+(O7866*'Football Field'!$F$7)+(P7866*'Football Field'!$F$8)+(Q7866*'Football Field'!$F$9)+(R7866*'Football Field'!$F$10)+(S7866*'Football Field'!$F$11)</f>
        <v>135668957.1969943</v>
      </c>
    </row>
    <row r="7867" spans="2:20" x14ac:dyDescent="0.3">
      <c r="B7867" s="62">
        <f t="shared" si="1107"/>
        <v>7840</v>
      </c>
      <c r="C7867" s="62">
        <v>0.57911409116795243</v>
      </c>
      <c r="D7867" s="62">
        <v>0.11617519879486937</v>
      </c>
      <c r="E7867" s="62">
        <v>0.59740180549976052</v>
      </c>
      <c r="F7867" s="62">
        <v>0.1412106983346243</v>
      </c>
      <c r="G7867" s="62">
        <v>0.43706264291250618</v>
      </c>
      <c r="H7867" s="62">
        <v>0.97477409637325185</v>
      </c>
      <c r="I7867" s="62">
        <v>0.3960020188858363</v>
      </c>
      <c r="J7867" s="62">
        <v>0.25602940076920988</v>
      </c>
      <c r="K7867" s="62"/>
      <c r="L7867" s="65">
        <f t="shared" si="1108"/>
        <v>0.16556666075612808</v>
      </c>
      <c r="M7867" s="65">
        <f t="shared" si="1109"/>
        <v>3.3214076501494577E-2</v>
      </c>
      <c r="N7867" s="65">
        <f t="shared" si="1110"/>
        <v>0.17079505329735073</v>
      </c>
      <c r="O7867" s="65">
        <f t="shared" si="1111"/>
        <v>4.0371636855101437E-2</v>
      </c>
      <c r="P7867" s="65">
        <f t="shared" si="1112"/>
        <v>0.12495465648630749</v>
      </c>
      <c r="Q7867" s="65">
        <f t="shared" si="1113"/>
        <v>0.27868445024813904</v>
      </c>
      <c r="R7867" s="65">
        <f t="shared" si="1114"/>
        <v>0.11321556998791496</v>
      </c>
      <c r="S7867" s="65">
        <f t="shared" si="1115"/>
        <v>7.3197895867563631E-2</v>
      </c>
      <c r="T7867" s="66">
        <f>(L7867*'Football Field'!$F$4)+(M7867*'Football Field'!$F$5)+(N7867*'Football Field'!$F$6)+(O7867*'Football Field'!$F$7)+(P7867*'Football Field'!$F$8)+(Q7867*'Football Field'!$F$9)+(R7867*'Football Field'!$F$10)+(S7867*'Football Field'!$F$11)</f>
        <v>138355893.88585725</v>
      </c>
    </row>
    <row r="7868" spans="2:20" x14ac:dyDescent="0.3">
      <c r="B7868" s="62">
        <f t="shared" si="1107"/>
        <v>7841</v>
      </c>
      <c r="C7868" s="62">
        <v>0.52081481329698154</v>
      </c>
      <c r="D7868" s="62">
        <v>7.6887002492994849E-2</v>
      </c>
      <c r="E7868" s="62">
        <v>0.87367949718415649</v>
      </c>
      <c r="F7868" s="62">
        <v>0.84925391386830462</v>
      </c>
      <c r="G7868" s="62">
        <v>0.35007497843502022</v>
      </c>
      <c r="H7868" s="62">
        <v>0.60425270112201124</v>
      </c>
      <c r="I7868" s="62">
        <v>0.1186136728678302</v>
      </c>
      <c r="J7868" s="62">
        <v>9.5813650606856871E-2</v>
      </c>
      <c r="K7868" s="62"/>
      <c r="L7868" s="65">
        <f t="shared" si="1108"/>
        <v>0.1492566835426041</v>
      </c>
      <c r="M7868" s="65">
        <f t="shared" si="1109"/>
        <v>2.2034509592745593E-2</v>
      </c>
      <c r="N7868" s="65">
        <f t="shared" si="1110"/>
        <v>0.25038171130996301</v>
      </c>
      <c r="O7868" s="65">
        <f t="shared" si="1111"/>
        <v>0.2433817538082958</v>
      </c>
      <c r="P7868" s="65">
        <f t="shared" si="1112"/>
        <v>0.10032554554600377</v>
      </c>
      <c r="Q7868" s="65">
        <f t="shared" si="1113"/>
        <v>0.17316856565618441</v>
      </c>
      <c r="R7868" s="65">
        <f t="shared" si="1114"/>
        <v>3.3992664922463535E-2</v>
      </c>
      <c r="S7868" s="65">
        <f t="shared" si="1115"/>
        <v>2.7458565621739692E-2</v>
      </c>
      <c r="T7868" s="66">
        <f>(L7868*'Football Field'!$F$4)+(M7868*'Football Field'!$F$5)+(N7868*'Football Field'!$F$6)+(O7868*'Football Field'!$F$7)+(P7868*'Football Field'!$F$8)+(Q7868*'Football Field'!$F$9)+(R7868*'Football Field'!$F$10)+(S7868*'Football Field'!$F$11)</f>
        <v>128626837.12040794</v>
      </c>
    </row>
    <row r="7869" spans="2:20" x14ac:dyDescent="0.3">
      <c r="B7869" s="62">
        <f t="shared" si="1107"/>
        <v>7842</v>
      </c>
      <c r="C7869" s="62">
        <v>0.34604760345123387</v>
      </c>
      <c r="D7869" s="62">
        <v>0.40633998912558411</v>
      </c>
      <c r="E7869" s="62">
        <v>0.82767035067215855</v>
      </c>
      <c r="F7869" s="62">
        <v>0.19712806171591024</v>
      </c>
      <c r="G7869" s="62">
        <v>0.39112713522678433</v>
      </c>
      <c r="H7869" s="62">
        <v>0.56217466468662503</v>
      </c>
      <c r="I7869" s="62">
        <v>0.27878352107802951</v>
      </c>
      <c r="J7869" s="62">
        <v>0.52082890552830252</v>
      </c>
      <c r="K7869" s="62"/>
      <c r="L7869" s="65">
        <f t="shared" si="1108"/>
        <v>9.8027699147142683E-2</v>
      </c>
      <c r="M7869" s="65">
        <f t="shared" si="1109"/>
        <v>0.11510721013003439</v>
      </c>
      <c r="N7869" s="65">
        <f t="shared" si="1110"/>
        <v>0.23446086411095229</v>
      </c>
      <c r="O7869" s="65">
        <f t="shared" si="1111"/>
        <v>5.5842057955676108E-2</v>
      </c>
      <c r="P7869" s="65">
        <f t="shared" si="1112"/>
        <v>0.11079774215427614</v>
      </c>
      <c r="Q7869" s="65">
        <f t="shared" si="1113"/>
        <v>0.15925175712367676</v>
      </c>
      <c r="R7869" s="65">
        <f t="shared" si="1114"/>
        <v>7.8973259340226615E-2</v>
      </c>
      <c r="S7869" s="65">
        <f t="shared" si="1115"/>
        <v>0.1475394100380151</v>
      </c>
      <c r="T7869" s="66">
        <f>(L7869*'Football Field'!$F$4)+(M7869*'Football Field'!$F$5)+(N7869*'Football Field'!$F$6)+(O7869*'Football Field'!$F$7)+(P7869*'Football Field'!$F$8)+(Q7869*'Football Field'!$F$9)+(R7869*'Football Field'!$F$10)+(S7869*'Football Field'!$F$11)</f>
        <v>134858696.00369957</v>
      </c>
    </row>
    <row r="7870" spans="2:20" x14ac:dyDescent="0.3">
      <c r="B7870" s="62">
        <f t="shared" si="1107"/>
        <v>7843</v>
      </c>
      <c r="C7870" s="62">
        <v>0.31299193407022929</v>
      </c>
      <c r="D7870" s="62">
        <v>3.5148519884891094E-3</v>
      </c>
      <c r="E7870" s="62">
        <v>0.1611074895331096</v>
      </c>
      <c r="F7870" s="62">
        <v>0.94401719940377848</v>
      </c>
      <c r="G7870" s="62">
        <v>0.19575396842957138</v>
      </c>
      <c r="H7870" s="62">
        <v>0.48960901526145162</v>
      </c>
      <c r="I7870" s="62">
        <v>8.3439326203872732E-2</v>
      </c>
      <c r="J7870" s="62">
        <v>0.91971861848095326</v>
      </c>
      <c r="K7870" s="62"/>
      <c r="L7870" s="65">
        <f t="shared" si="1108"/>
        <v>0.10063556169496421</v>
      </c>
      <c r="M7870" s="65">
        <f t="shared" si="1109"/>
        <v>1.1301221074179366E-3</v>
      </c>
      <c r="N7870" s="65">
        <f t="shared" si="1110"/>
        <v>5.1800512848973732E-2</v>
      </c>
      <c r="O7870" s="65">
        <f t="shared" si="1111"/>
        <v>0.30352763368780533</v>
      </c>
      <c r="P7870" s="65">
        <f t="shared" si="1112"/>
        <v>6.2940313862874034E-2</v>
      </c>
      <c r="Q7870" s="65">
        <f t="shared" si="1113"/>
        <v>0.15742283713515376</v>
      </c>
      <c r="R7870" s="65">
        <f t="shared" si="1114"/>
        <v>2.6828050649036737E-2</v>
      </c>
      <c r="S7870" s="65">
        <f t="shared" si="1115"/>
        <v>0.29571496801377434</v>
      </c>
      <c r="T7870" s="66">
        <f>(L7870*'Football Field'!$F$4)+(M7870*'Football Field'!$F$5)+(N7870*'Football Field'!$F$6)+(O7870*'Football Field'!$F$7)+(P7870*'Football Field'!$F$8)+(Q7870*'Football Field'!$F$9)+(R7870*'Football Field'!$F$10)+(S7870*'Football Field'!$F$11)</f>
        <v>122176466.71812168</v>
      </c>
    </row>
    <row r="7871" spans="2:20" x14ac:dyDescent="0.3">
      <c r="B7871" s="62">
        <f t="shared" si="1107"/>
        <v>7844</v>
      </c>
      <c r="C7871" s="62">
        <v>0.84608244254387721</v>
      </c>
      <c r="D7871" s="62">
        <v>0.94196660198378324</v>
      </c>
      <c r="E7871" s="62">
        <v>0.15851376861692246</v>
      </c>
      <c r="F7871" s="62">
        <v>0.20436118995566988</v>
      </c>
      <c r="G7871" s="62">
        <v>0.92465162219432984</v>
      </c>
      <c r="H7871" s="62">
        <v>0.6575803364659204</v>
      </c>
      <c r="I7871" s="62">
        <v>0.86383368514068115</v>
      </c>
      <c r="J7871" s="62">
        <v>0.61829565650172758</v>
      </c>
      <c r="K7871" s="62"/>
      <c r="L7871" s="65">
        <f t="shared" si="1108"/>
        <v>0.16223128617562274</v>
      </c>
      <c r="M7871" s="65">
        <f t="shared" si="1109"/>
        <v>0.1806165045983508</v>
      </c>
      <c r="N7871" s="65">
        <f t="shared" si="1110"/>
        <v>3.0394074225142412E-2</v>
      </c>
      <c r="O7871" s="65">
        <f t="shared" si="1111"/>
        <v>3.9185045125398346E-2</v>
      </c>
      <c r="P7871" s="65">
        <f t="shared" si="1112"/>
        <v>0.177296460002103</v>
      </c>
      <c r="Q7871" s="65">
        <f t="shared" si="1113"/>
        <v>0.12608712624731327</v>
      </c>
      <c r="R7871" s="65">
        <f t="shared" si="1114"/>
        <v>0.16563498157560813</v>
      </c>
      <c r="S7871" s="65">
        <f t="shared" si="1115"/>
        <v>0.11855452205046137</v>
      </c>
      <c r="T7871" s="66">
        <f>(L7871*'Football Field'!$F$4)+(M7871*'Football Field'!$F$5)+(N7871*'Football Field'!$F$6)+(O7871*'Football Field'!$F$7)+(P7871*'Football Field'!$F$8)+(Q7871*'Football Field'!$F$9)+(R7871*'Football Field'!$F$10)+(S7871*'Football Field'!$F$11)</f>
        <v>146138518.98768264</v>
      </c>
    </row>
    <row r="7872" spans="2:20" x14ac:dyDescent="0.3">
      <c r="B7872" s="62">
        <f t="shared" si="1107"/>
        <v>7845</v>
      </c>
      <c r="C7872" s="62">
        <v>0.54873721267377262</v>
      </c>
      <c r="D7872" s="62">
        <v>0.66894119771268945</v>
      </c>
      <c r="E7872" s="62">
        <v>0.43507498985776838</v>
      </c>
      <c r="F7872" s="62">
        <v>0.70299785477483523</v>
      </c>
      <c r="G7872" s="62">
        <v>0.60757352027171396</v>
      </c>
      <c r="H7872" s="62">
        <v>0.29029926670001505</v>
      </c>
      <c r="I7872" s="62">
        <v>0.75233852190969308</v>
      </c>
      <c r="J7872" s="62">
        <v>0.62562856422080215</v>
      </c>
      <c r="K7872" s="62"/>
      <c r="L7872" s="65">
        <f t="shared" si="1108"/>
        <v>0.11847704114943251</v>
      </c>
      <c r="M7872" s="65">
        <f t="shared" si="1109"/>
        <v>0.14443010602795411</v>
      </c>
      <c r="N7872" s="65">
        <f t="shared" si="1110"/>
        <v>9.3936398490824399E-2</v>
      </c>
      <c r="O7872" s="65">
        <f t="shared" si="1111"/>
        <v>0.15178322855540832</v>
      </c>
      <c r="P7872" s="65">
        <f t="shared" si="1112"/>
        <v>0.13118030142659931</v>
      </c>
      <c r="Q7872" s="65">
        <f t="shared" si="1113"/>
        <v>6.2678085925466615E-2</v>
      </c>
      <c r="R7872" s="65">
        <f t="shared" si="1114"/>
        <v>0.16243629912445742</v>
      </c>
      <c r="S7872" s="65">
        <f t="shared" si="1115"/>
        <v>0.13507853929985733</v>
      </c>
      <c r="T7872" s="66">
        <f>(L7872*'Football Field'!$F$4)+(M7872*'Football Field'!$F$5)+(N7872*'Football Field'!$F$6)+(O7872*'Football Field'!$F$7)+(P7872*'Football Field'!$F$8)+(Q7872*'Football Field'!$F$9)+(R7872*'Football Field'!$F$10)+(S7872*'Football Field'!$F$11)</f>
        <v>144831452.64453948</v>
      </c>
    </row>
    <row r="7873" spans="2:20" x14ac:dyDescent="0.3">
      <c r="B7873" s="62">
        <f t="shared" si="1107"/>
        <v>7846</v>
      </c>
      <c r="C7873" s="62">
        <v>0.80623902372759093</v>
      </c>
      <c r="D7873" s="62">
        <v>0.46151833849370216</v>
      </c>
      <c r="E7873" s="62">
        <v>0.70233028200198178</v>
      </c>
      <c r="F7873" s="62">
        <v>0.69830351116730982</v>
      </c>
      <c r="G7873" s="62">
        <v>0.52260303932807139</v>
      </c>
      <c r="H7873" s="62">
        <v>0.38943161504271906</v>
      </c>
      <c r="I7873" s="62">
        <v>0.86309759240428829</v>
      </c>
      <c r="J7873" s="62">
        <v>0.20796626993118283</v>
      </c>
      <c r="K7873" s="62"/>
      <c r="L7873" s="65">
        <f t="shared" si="1108"/>
        <v>0.17332920861117299</v>
      </c>
      <c r="M7873" s="65">
        <f t="shared" si="1109"/>
        <v>9.9219469681344943E-2</v>
      </c>
      <c r="N7873" s="65">
        <f t="shared" si="1110"/>
        <v>0.15099039910054837</v>
      </c>
      <c r="O7873" s="65">
        <f t="shared" si="1111"/>
        <v>0.15012470421169857</v>
      </c>
      <c r="P7873" s="65">
        <f t="shared" si="1112"/>
        <v>0.1123517574301067</v>
      </c>
      <c r="Q7873" s="65">
        <f t="shared" si="1113"/>
        <v>8.3721913299910022E-2</v>
      </c>
      <c r="R7873" s="65">
        <f t="shared" si="1114"/>
        <v>0.18555294179879631</v>
      </c>
      <c r="S7873" s="65">
        <f t="shared" si="1115"/>
        <v>4.4709605866422072E-2</v>
      </c>
      <c r="T7873" s="66">
        <f>(L7873*'Football Field'!$F$4)+(M7873*'Football Field'!$F$5)+(N7873*'Football Field'!$F$6)+(O7873*'Football Field'!$F$7)+(P7873*'Football Field'!$F$8)+(Q7873*'Football Field'!$F$9)+(R7873*'Football Field'!$F$10)+(S7873*'Football Field'!$F$11)</f>
        <v>147158225.39660269</v>
      </c>
    </row>
    <row r="7874" spans="2:20" x14ac:dyDescent="0.3">
      <c r="B7874" s="62">
        <f t="shared" si="1107"/>
        <v>7847</v>
      </c>
      <c r="C7874" s="62">
        <v>0.18269074547077679</v>
      </c>
      <c r="D7874" s="62">
        <v>0.89793045564888785</v>
      </c>
      <c r="E7874" s="62">
        <v>0.60622932008039443</v>
      </c>
      <c r="F7874" s="62">
        <v>0.12933676938407357</v>
      </c>
      <c r="G7874" s="62">
        <v>0.25004436131101626</v>
      </c>
      <c r="H7874" s="62">
        <v>0.93037817765510356</v>
      </c>
      <c r="I7874" s="62">
        <v>0.82854808492156962</v>
      </c>
      <c r="J7874" s="62">
        <v>0.63919926272827243</v>
      </c>
      <c r="K7874" s="62"/>
      <c r="L7874" s="65">
        <f t="shared" si="1108"/>
        <v>4.0922071917497138E-2</v>
      </c>
      <c r="M7874" s="65">
        <f t="shared" si="1109"/>
        <v>0.20113320238683091</v>
      </c>
      <c r="N7874" s="65">
        <f t="shared" si="1110"/>
        <v>0.13579319396227219</v>
      </c>
      <c r="O7874" s="65">
        <f t="shared" si="1111"/>
        <v>2.8970972583602626E-2</v>
      </c>
      <c r="P7874" s="65">
        <f t="shared" si="1112"/>
        <v>5.600904035815437E-2</v>
      </c>
      <c r="Q7874" s="65">
        <f t="shared" si="1113"/>
        <v>0.20840137576953635</v>
      </c>
      <c r="R7874" s="65">
        <f t="shared" si="1114"/>
        <v>0.18559180012590501</v>
      </c>
      <c r="S7874" s="65">
        <f t="shared" si="1115"/>
        <v>0.14317834289620127</v>
      </c>
      <c r="T7874" s="66">
        <f>(L7874*'Football Field'!$F$4)+(M7874*'Football Field'!$F$5)+(N7874*'Football Field'!$F$6)+(O7874*'Football Field'!$F$7)+(P7874*'Football Field'!$F$8)+(Q7874*'Football Field'!$F$9)+(R7874*'Football Field'!$F$10)+(S7874*'Football Field'!$F$11)</f>
        <v>142357799.07780421</v>
      </c>
    </row>
    <row r="7875" spans="2:20" x14ac:dyDescent="0.3">
      <c r="B7875" s="62">
        <f t="shared" si="1107"/>
        <v>7848</v>
      </c>
      <c r="C7875" s="62">
        <v>0.55029425386389508</v>
      </c>
      <c r="D7875" s="62">
        <v>0.64137113233454734</v>
      </c>
      <c r="E7875" s="62">
        <v>0.92036243163160636</v>
      </c>
      <c r="F7875" s="62">
        <v>7.7459899848507874E-2</v>
      </c>
      <c r="G7875" s="62">
        <v>0.25495773079730721</v>
      </c>
      <c r="H7875" s="62">
        <v>0.81023823367615844</v>
      </c>
      <c r="I7875" s="62">
        <v>0.87499482454622468</v>
      </c>
      <c r="J7875" s="62">
        <v>0.33149785188386782</v>
      </c>
      <c r="K7875" s="62"/>
      <c r="L7875" s="65">
        <f t="shared" si="1108"/>
        <v>0.12335182687975908</v>
      </c>
      <c r="M7875" s="65">
        <f t="shared" si="1109"/>
        <v>0.14376726692293168</v>
      </c>
      <c r="N7875" s="65">
        <f t="shared" si="1110"/>
        <v>0.20630487513928342</v>
      </c>
      <c r="O7875" s="65">
        <f t="shared" si="1111"/>
        <v>1.7363110897755846E-2</v>
      </c>
      <c r="P7875" s="65">
        <f t="shared" si="1112"/>
        <v>5.7150336661054978E-2</v>
      </c>
      <c r="Q7875" s="65">
        <f t="shared" si="1113"/>
        <v>0.18161986179216516</v>
      </c>
      <c r="R7875" s="65">
        <f t="shared" si="1114"/>
        <v>0.1961354481902442</v>
      </c>
      <c r="S7875" s="65">
        <f t="shared" si="1115"/>
        <v>7.430727351680555E-2</v>
      </c>
      <c r="T7875" s="66">
        <f>(L7875*'Football Field'!$F$4)+(M7875*'Football Field'!$F$5)+(N7875*'Football Field'!$F$6)+(O7875*'Football Field'!$F$7)+(P7875*'Football Field'!$F$8)+(Q7875*'Football Field'!$F$9)+(R7875*'Football Field'!$F$10)+(S7875*'Football Field'!$F$11)</f>
        <v>144931514.19444042</v>
      </c>
    </row>
    <row r="7876" spans="2:20" x14ac:dyDescent="0.3">
      <c r="B7876" s="62">
        <f t="shared" si="1107"/>
        <v>7849</v>
      </c>
      <c r="C7876" s="62">
        <v>0.44571075084139111</v>
      </c>
      <c r="D7876" s="62">
        <v>0.1691047376495276</v>
      </c>
      <c r="E7876" s="62">
        <v>0.993513305780656</v>
      </c>
      <c r="F7876" s="62">
        <v>0.71013754655614592</v>
      </c>
      <c r="G7876" s="62">
        <v>4.2524554158103189E-3</v>
      </c>
      <c r="H7876" s="62">
        <v>4.2683715289196789E-3</v>
      </c>
      <c r="I7876" s="62">
        <v>0.43863131893180507</v>
      </c>
      <c r="J7876" s="62">
        <v>0.70694651841609835</v>
      </c>
      <c r="K7876" s="62"/>
      <c r="L7876" s="65">
        <f t="shared" si="1108"/>
        <v>0.12835202514112287</v>
      </c>
      <c r="M7876" s="65">
        <f t="shared" si="1109"/>
        <v>4.8697356968171915E-2</v>
      </c>
      <c r="N7876" s="65">
        <f t="shared" si="1110"/>
        <v>0.28610358749676518</v>
      </c>
      <c r="O7876" s="65">
        <f t="shared" si="1111"/>
        <v>0.20449942492337408</v>
      </c>
      <c r="P7876" s="65">
        <f t="shared" si="1112"/>
        <v>1.2245862667912635E-3</v>
      </c>
      <c r="Q7876" s="65">
        <f t="shared" si="1113"/>
        <v>1.2291696548879273E-3</v>
      </c>
      <c r="R7876" s="65">
        <f t="shared" si="1114"/>
        <v>0.12631335001217717</v>
      </c>
      <c r="S7876" s="65">
        <f t="shared" si="1115"/>
        <v>0.20358049953670965</v>
      </c>
      <c r="T7876" s="66">
        <f>(L7876*'Football Field'!$F$4)+(M7876*'Football Field'!$F$5)+(N7876*'Football Field'!$F$6)+(O7876*'Football Field'!$F$7)+(P7876*'Football Field'!$F$8)+(Q7876*'Football Field'!$F$9)+(R7876*'Football Field'!$F$10)+(S7876*'Football Field'!$F$11)</f>
        <v>135356352.65232024</v>
      </c>
    </row>
    <row r="7877" spans="2:20" x14ac:dyDescent="0.3">
      <c r="B7877" s="62">
        <f t="shared" si="1107"/>
        <v>7850</v>
      </c>
      <c r="C7877" s="62">
        <v>0.62993718671708865</v>
      </c>
      <c r="D7877" s="62">
        <v>0.62794557073495405</v>
      </c>
      <c r="E7877" s="62">
        <v>0.81536536325017472</v>
      </c>
      <c r="F7877" s="62">
        <v>0.51762646939982537</v>
      </c>
      <c r="G7877" s="62">
        <v>0.60608587195647279</v>
      </c>
      <c r="H7877" s="62">
        <v>0.30174610528285395</v>
      </c>
      <c r="I7877" s="62">
        <v>0.19176307345407007</v>
      </c>
      <c r="J7877" s="62">
        <v>0.25035493919303242</v>
      </c>
      <c r="K7877" s="62"/>
      <c r="L7877" s="65">
        <f t="shared" si="1108"/>
        <v>0.15984908080301594</v>
      </c>
      <c r="M7877" s="65">
        <f t="shared" si="1109"/>
        <v>0.15934370028132308</v>
      </c>
      <c r="N7877" s="65">
        <f t="shared" si="1110"/>
        <v>0.2069022222888591</v>
      </c>
      <c r="O7877" s="65">
        <f t="shared" si="1111"/>
        <v>0.13134978705429703</v>
      </c>
      <c r="P7877" s="65">
        <f t="shared" si="1112"/>
        <v>0.15379671428009761</v>
      </c>
      <c r="Q7877" s="65">
        <f t="shared" si="1113"/>
        <v>7.6569281163927527E-2</v>
      </c>
      <c r="R7877" s="65">
        <f t="shared" si="1114"/>
        <v>4.8660646918374378E-2</v>
      </c>
      <c r="S7877" s="65">
        <f t="shared" si="1115"/>
        <v>6.3528567210105233E-2</v>
      </c>
      <c r="T7877" s="66">
        <f>(L7877*'Football Field'!$F$4)+(M7877*'Football Field'!$F$5)+(N7877*'Football Field'!$F$6)+(O7877*'Football Field'!$F$7)+(P7877*'Football Field'!$F$8)+(Q7877*'Football Field'!$F$9)+(R7877*'Football Field'!$F$10)+(S7877*'Football Field'!$F$11)</f>
        <v>132903542.62703016</v>
      </c>
    </row>
    <row r="7878" spans="2:20" x14ac:dyDescent="0.3">
      <c r="B7878" s="62">
        <f t="shared" si="1107"/>
        <v>7851</v>
      </c>
      <c r="C7878" s="62">
        <v>0.2316561481367666</v>
      </c>
      <c r="D7878" s="62">
        <v>0.88870033741969512</v>
      </c>
      <c r="E7878" s="62">
        <v>0.26667084925140094</v>
      </c>
      <c r="F7878" s="62">
        <v>0.68529932681707484</v>
      </c>
      <c r="G7878" s="62">
        <v>0.46496605280534731</v>
      </c>
      <c r="H7878" s="62">
        <v>0.69331363072401275</v>
      </c>
      <c r="I7878" s="62">
        <v>0.74816940756800077</v>
      </c>
      <c r="J7878" s="62">
        <v>0.19881444478950006</v>
      </c>
      <c r="K7878" s="62"/>
      <c r="L7878" s="65">
        <f t="shared" si="1108"/>
        <v>5.5452099699664796E-2</v>
      </c>
      <c r="M7878" s="65">
        <f t="shared" si="1109"/>
        <v>0.21273037694051733</v>
      </c>
      <c r="N7878" s="65">
        <f t="shared" si="1110"/>
        <v>6.3833654485840177E-2</v>
      </c>
      <c r="O7878" s="65">
        <f t="shared" si="1111"/>
        <v>0.16404177873292691</v>
      </c>
      <c r="P7878" s="65">
        <f t="shared" si="1112"/>
        <v>0.11130006315178648</v>
      </c>
      <c r="Q7878" s="65">
        <f t="shared" si="1113"/>
        <v>0.16596018229288148</v>
      </c>
      <c r="R7878" s="65">
        <f t="shared" si="1114"/>
        <v>0.17909114398382484</v>
      </c>
      <c r="S7878" s="65">
        <f t="shared" si="1115"/>
        <v>4.7590700712557998E-2</v>
      </c>
      <c r="T7878" s="66">
        <f>(L7878*'Football Field'!$F$4)+(M7878*'Football Field'!$F$5)+(N7878*'Football Field'!$F$6)+(O7878*'Football Field'!$F$7)+(P7878*'Football Field'!$F$8)+(Q7878*'Football Field'!$F$9)+(R7878*'Football Field'!$F$10)+(S7878*'Football Field'!$F$11)</f>
        <v>144218402.76317456</v>
      </c>
    </row>
    <row r="7879" spans="2:20" x14ac:dyDescent="0.3">
      <c r="B7879" s="62">
        <f t="shared" si="1107"/>
        <v>7852</v>
      </c>
      <c r="C7879" s="62">
        <v>0.89884763058412509</v>
      </c>
      <c r="D7879" s="62">
        <v>0.78844338060098784</v>
      </c>
      <c r="E7879" s="62">
        <v>0.31115284134942212</v>
      </c>
      <c r="F7879" s="62">
        <v>0.64853504455065492</v>
      </c>
      <c r="G7879" s="62">
        <v>0.94582277726015762</v>
      </c>
      <c r="H7879" s="62">
        <v>0.33915757067767194</v>
      </c>
      <c r="I7879" s="62">
        <v>0.59122068991949417</v>
      </c>
      <c r="J7879" s="62">
        <v>0.41406516312750707</v>
      </c>
      <c r="K7879" s="62"/>
      <c r="L7879" s="65">
        <f t="shared" si="1108"/>
        <v>0.18205448843029617</v>
      </c>
      <c r="M7879" s="65">
        <f t="shared" si="1109"/>
        <v>0.15969297957461986</v>
      </c>
      <c r="N7879" s="65">
        <f t="shared" si="1110"/>
        <v>6.302155051428425E-2</v>
      </c>
      <c r="O7879" s="65">
        <f t="shared" si="1111"/>
        <v>0.13135565111081252</v>
      </c>
      <c r="P7879" s="65">
        <f t="shared" si="1112"/>
        <v>0.19156893337741765</v>
      </c>
      <c r="Q7879" s="65">
        <f t="shared" si="1113"/>
        <v>6.8693687256937946E-2</v>
      </c>
      <c r="R7879" s="65">
        <f t="shared" si="1114"/>
        <v>0.1197470812519726</v>
      </c>
      <c r="S7879" s="65">
        <f t="shared" si="1115"/>
        <v>8.3865628483659041E-2</v>
      </c>
      <c r="T7879" s="66">
        <f>(L7879*'Football Field'!$F$4)+(M7879*'Football Field'!$F$5)+(N7879*'Football Field'!$F$6)+(O7879*'Football Field'!$F$7)+(P7879*'Football Field'!$F$8)+(Q7879*'Football Field'!$F$9)+(R7879*'Football Field'!$F$10)+(S7879*'Football Field'!$F$11)</f>
        <v>142151712.29851514</v>
      </c>
    </row>
    <row r="7880" spans="2:20" x14ac:dyDescent="0.3">
      <c r="B7880" s="62">
        <f t="shared" si="1107"/>
        <v>7853</v>
      </c>
      <c r="C7880" s="62">
        <v>0.99680568430365635</v>
      </c>
      <c r="D7880" s="62">
        <v>0.62615341694304849</v>
      </c>
      <c r="E7880" s="62">
        <v>0.50726205406542624</v>
      </c>
      <c r="F7880" s="62">
        <v>0.20935927021351708</v>
      </c>
      <c r="G7880" s="62">
        <v>0.89234786410388178</v>
      </c>
      <c r="H7880" s="62">
        <v>0.64743916695682679</v>
      </c>
      <c r="I7880" s="62">
        <v>0.45859345139516661</v>
      </c>
      <c r="J7880" s="62">
        <v>0.36613917330222501</v>
      </c>
      <c r="K7880" s="62"/>
      <c r="L7880" s="65">
        <f t="shared" si="1108"/>
        <v>0.2119014619331033</v>
      </c>
      <c r="M7880" s="65">
        <f t="shared" si="1109"/>
        <v>0.13310801346134865</v>
      </c>
      <c r="N7880" s="65">
        <f t="shared" si="1110"/>
        <v>0.10783402676394473</v>
      </c>
      <c r="O7880" s="65">
        <f t="shared" si="1111"/>
        <v>4.4505700685769208E-2</v>
      </c>
      <c r="P7880" s="65">
        <f t="shared" si="1112"/>
        <v>0.18969576511653644</v>
      </c>
      <c r="Q7880" s="65">
        <f t="shared" si="1113"/>
        <v>0.13763294908048401</v>
      </c>
      <c r="R7880" s="65">
        <f t="shared" si="1114"/>
        <v>9.7488030329069136E-2</v>
      </c>
      <c r="S7880" s="65">
        <f t="shared" si="1115"/>
        <v>7.7834052629744577E-2</v>
      </c>
      <c r="T7880" s="66">
        <f>(L7880*'Football Field'!$F$4)+(M7880*'Football Field'!$F$5)+(N7880*'Football Field'!$F$6)+(O7880*'Football Field'!$F$7)+(P7880*'Football Field'!$F$8)+(Q7880*'Football Field'!$F$9)+(R7880*'Football Field'!$F$10)+(S7880*'Football Field'!$F$11)</f>
        <v>139358028.88659954</v>
      </c>
    </row>
    <row r="7881" spans="2:20" x14ac:dyDescent="0.3">
      <c r="B7881" s="62">
        <f t="shared" si="1107"/>
        <v>7854</v>
      </c>
      <c r="C7881" s="62">
        <v>0.97871819954554007</v>
      </c>
      <c r="D7881" s="62">
        <v>0.88512322767134777</v>
      </c>
      <c r="E7881" s="62">
        <v>0.64554116336585632</v>
      </c>
      <c r="F7881" s="62">
        <v>0.88294978991464679</v>
      </c>
      <c r="G7881" s="62">
        <v>0.71363768228124469</v>
      </c>
      <c r="H7881" s="62">
        <v>0.96197605881171366</v>
      </c>
      <c r="I7881" s="62">
        <v>0.23212058001895952</v>
      </c>
      <c r="J7881" s="62">
        <v>0.67190384706275108</v>
      </c>
      <c r="K7881" s="62"/>
      <c r="L7881" s="65">
        <f t="shared" si="1108"/>
        <v>0.16388530244228516</v>
      </c>
      <c r="M7881" s="65">
        <f t="shared" si="1109"/>
        <v>0.14821292577676323</v>
      </c>
      <c r="N7881" s="65">
        <f t="shared" si="1110"/>
        <v>0.10809516860551169</v>
      </c>
      <c r="O7881" s="65">
        <f t="shared" si="1111"/>
        <v>0.14784898597850279</v>
      </c>
      <c r="P7881" s="65">
        <f t="shared" si="1112"/>
        <v>0.11949785694102776</v>
      </c>
      <c r="Q7881" s="65">
        <f t="shared" si="1113"/>
        <v>0.16108184911019377</v>
      </c>
      <c r="R7881" s="65">
        <f t="shared" si="1114"/>
        <v>3.8868339709172611E-2</v>
      </c>
      <c r="S7881" s="65">
        <f t="shared" si="1115"/>
        <v>0.11250957143654321</v>
      </c>
      <c r="T7881" s="66">
        <f>(L7881*'Football Field'!$F$4)+(M7881*'Football Field'!$F$5)+(N7881*'Football Field'!$F$6)+(O7881*'Football Field'!$F$7)+(P7881*'Football Field'!$F$8)+(Q7881*'Football Field'!$F$9)+(R7881*'Football Field'!$F$10)+(S7881*'Football Field'!$F$11)</f>
        <v>126658291.33416349</v>
      </c>
    </row>
    <row r="7882" spans="2:20" x14ac:dyDescent="0.3">
      <c r="B7882" s="62">
        <f t="shared" si="1107"/>
        <v>7855</v>
      </c>
      <c r="C7882" s="62">
        <v>0.79357056660175807</v>
      </c>
      <c r="D7882" s="62">
        <v>0.29585438586737334</v>
      </c>
      <c r="E7882" s="62">
        <v>0.84663565324317458</v>
      </c>
      <c r="F7882" s="62">
        <v>0.5564647245885197</v>
      </c>
      <c r="G7882" s="62">
        <v>0.7887190759041488</v>
      </c>
      <c r="H7882" s="62">
        <v>0.81076662178075343</v>
      </c>
      <c r="I7882" s="62">
        <v>4.9834341436788332E-2</v>
      </c>
      <c r="J7882" s="62">
        <v>0.19430254097152433</v>
      </c>
      <c r="K7882" s="62"/>
      <c r="L7882" s="65">
        <f t="shared" si="1108"/>
        <v>0.18301279914818305</v>
      </c>
      <c r="M7882" s="65">
        <f t="shared" si="1109"/>
        <v>6.8229772595669619E-2</v>
      </c>
      <c r="N7882" s="65">
        <f t="shared" si="1110"/>
        <v>0.19525063967807271</v>
      </c>
      <c r="O7882" s="65">
        <f t="shared" si="1111"/>
        <v>0.12833158279832571</v>
      </c>
      <c r="P7882" s="65">
        <f t="shared" si="1112"/>
        <v>0.18189395108352643</v>
      </c>
      <c r="Q7882" s="65">
        <f t="shared" si="1113"/>
        <v>0.18697854375246081</v>
      </c>
      <c r="R7882" s="65">
        <f t="shared" si="1114"/>
        <v>1.1492767882140747E-2</v>
      </c>
      <c r="S7882" s="65">
        <f t="shared" si="1115"/>
        <v>4.4809943061621123E-2</v>
      </c>
      <c r="T7882" s="66">
        <f>(L7882*'Football Field'!$F$4)+(M7882*'Football Field'!$F$5)+(N7882*'Football Field'!$F$6)+(O7882*'Football Field'!$F$7)+(P7882*'Football Field'!$F$8)+(Q7882*'Football Field'!$F$9)+(R7882*'Football Field'!$F$10)+(S7882*'Football Field'!$F$11)</f>
        <v>129755285.12919629</v>
      </c>
    </row>
    <row r="7883" spans="2:20" x14ac:dyDescent="0.3">
      <c r="B7883" s="62">
        <f t="shared" si="1107"/>
        <v>7856</v>
      </c>
      <c r="C7883" s="62">
        <v>0.52474250908178299</v>
      </c>
      <c r="D7883" s="62">
        <v>0.81413306211548175</v>
      </c>
      <c r="E7883" s="62">
        <v>0.25467450245877887</v>
      </c>
      <c r="F7883" s="62">
        <v>0.47955083337529303</v>
      </c>
      <c r="G7883" s="62">
        <v>0.95478106086000714</v>
      </c>
      <c r="H7883" s="62">
        <v>0.13286196966107655</v>
      </c>
      <c r="I7883" s="62">
        <v>0.92145577402967804</v>
      </c>
      <c r="J7883" s="62">
        <v>8.1796489856161281E-2</v>
      </c>
      <c r="K7883" s="62"/>
      <c r="L7883" s="65">
        <f t="shared" si="1108"/>
        <v>0.12601896920571998</v>
      </c>
      <c r="M7883" s="65">
        <f t="shared" si="1109"/>
        <v>0.19551724418823369</v>
      </c>
      <c r="N7883" s="65">
        <f t="shared" si="1110"/>
        <v>6.1161079438740447E-2</v>
      </c>
      <c r="O7883" s="65">
        <f t="shared" si="1111"/>
        <v>0.11516601124891862</v>
      </c>
      <c r="P7883" s="65">
        <f t="shared" si="1112"/>
        <v>0.22929441206748033</v>
      </c>
      <c r="Q7883" s="65">
        <f t="shared" si="1113"/>
        <v>3.1907322493518492E-2</v>
      </c>
      <c r="R7883" s="65">
        <f t="shared" si="1114"/>
        <v>0.2212912138852105</v>
      </c>
      <c r="S7883" s="65">
        <f t="shared" si="1115"/>
        <v>1.9643747472177921E-2</v>
      </c>
      <c r="T7883" s="66">
        <f>(L7883*'Football Field'!$F$4)+(M7883*'Football Field'!$F$5)+(N7883*'Football Field'!$F$6)+(O7883*'Football Field'!$F$7)+(P7883*'Football Field'!$F$8)+(Q7883*'Football Field'!$F$9)+(R7883*'Football Field'!$F$10)+(S7883*'Football Field'!$F$11)</f>
        <v>158833438.96228349</v>
      </c>
    </row>
    <row r="7884" spans="2:20" x14ac:dyDescent="0.3">
      <c r="B7884" s="62">
        <f t="shared" si="1107"/>
        <v>7857</v>
      </c>
      <c r="C7884" s="62">
        <v>0.53615878871464762</v>
      </c>
      <c r="D7884" s="62">
        <v>0.48406072375383924</v>
      </c>
      <c r="E7884" s="62">
        <v>0.73336193753191103</v>
      </c>
      <c r="F7884" s="62">
        <v>0.50925181626947591</v>
      </c>
      <c r="G7884" s="62">
        <v>0.90761946843890773</v>
      </c>
      <c r="H7884" s="62">
        <v>0.75473787062426145</v>
      </c>
      <c r="I7884" s="62">
        <v>0.49009297905229676</v>
      </c>
      <c r="J7884" s="62">
        <v>0.72168593493458988</v>
      </c>
      <c r="K7884" s="62"/>
      <c r="L7884" s="65">
        <f t="shared" si="1108"/>
        <v>0.10437258517851364</v>
      </c>
      <c r="M7884" s="65">
        <f t="shared" si="1109"/>
        <v>9.4230795400538567E-2</v>
      </c>
      <c r="N7884" s="65">
        <f t="shared" si="1110"/>
        <v>0.14276159022820112</v>
      </c>
      <c r="O7884" s="65">
        <f t="shared" si="1111"/>
        <v>9.9134677430769425E-2</v>
      </c>
      <c r="P7884" s="65">
        <f t="shared" si="1112"/>
        <v>0.17668383373220115</v>
      </c>
      <c r="Q7884" s="65">
        <f t="shared" si="1113"/>
        <v>0.14692278546441118</v>
      </c>
      <c r="R7884" s="65">
        <f t="shared" si="1114"/>
        <v>9.5405078268243043E-2</v>
      </c>
      <c r="S7884" s="65">
        <f t="shared" si="1115"/>
        <v>0.14048865429712187</v>
      </c>
      <c r="T7884" s="66">
        <f>(L7884*'Football Field'!$F$4)+(M7884*'Football Field'!$F$5)+(N7884*'Football Field'!$F$6)+(O7884*'Football Field'!$F$7)+(P7884*'Football Field'!$F$8)+(Q7884*'Football Field'!$F$9)+(R7884*'Football Field'!$F$10)+(S7884*'Football Field'!$F$11)</f>
        <v>140430852.18531823</v>
      </c>
    </row>
    <row r="7885" spans="2:20" x14ac:dyDescent="0.3">
      <c r="B7885" s="62">
        <f t="shared" si="1107"/>
        <v>7858</v>
      </c>
      <c r="C7885" s="62">
        <v>0.25735469084781881</v>
      </c>
      <c r="D7885" s="62">
        <v>0.27839324562867263</v>
      </c>
      <c r="E7885" s="62">
        <v>0.16363793477691613</v>
      </c>
      <c r="F7885" s="62">
        <v>0.69560342554762922</v>
      </c>
      <c r="G7885" s="62">
        <v>0.8399922396604611</v>
      </c>
      <c r="H7885" s="62">
        <v>0.74207876891785329</v>
      </c>
      <c r="I7885" s="62">
        <v>0.24931590974233098</v>
      </c>
      <c r="J7885" s="62">
        <v>0.25311728381046972</v>
      </c>
      <c r="K7885" s="62"/>
      <c r="L7885" s="65">
        <f t="shared" si="1108"/>
        <v>7.3963262448054679E-2</v>
      </c>
      <c r="M7885" s="65">
        <f t="shared" si="1109"/>
        <v>8.000970420381899E-2</v>
      </c>
      <c r="N7885" s="65">
        <f t="shared" si="1110"/>
        <v>4.7029239981950306E-2</v>
      </c>
      <c r="O7885" s="65">
        <f t="shared" si="1111"/>
        <v>0.19991513872956171</v>
      </c>
      <c r="P7885" s="65">
        <f t="shared" si="1112"/>
        <v>0.24141221701326723</v>
      </c>
      <c r="Q7885" s="65">
        <f t="shared" si="1113"/>
        <v>0.21327206650783959</v>
      </c>
      <c r="R7885" s="65">
        <f t="shared" si="1114"/>
        <v>7.1652931617445306E-2</v>
      </c>
      <c r="S7885" s="65">
        <f t="shared" si="1115"/>
        <v>7.2745439498062239E-2</v>
      </c>
      <c r="T7885" s="66">
        <f>(L7885*'Football Field'!$F$4)+(M7885*'Football Field'!$F$5)+(N7885*'Football Field'!$F$6)+(O7885*'Football Field'!$F$7)+(P7885*'Football Field'!$F$8)+(Q7885*'Football Field'!$F$9)+(R7885*'Football Field'!$F$10)+(S7885*'Football Field'!$F$11)</f>
        <v>140317810.38746276</v>
      </c>
    </row>
    <row r="7886" spans="2:20" x14ac:dyDescent="0.3">
      <c r="B7886" s="62">
        <f t="shared" si="1107"/>
        <v>7859</v>
      </c>
      <c r="C7886" s="62">
        <v>0.41542223185120131</v>
      </c>
      <c r="D7886" s="62">
        <v>0.51587832116717458</v>
      </c>
      <c r="E7886" s="62">
        <v>0.15015524708232586</v>
      </c>
      <c r="F7886" s="62">
        <v>0.2650161219931535</v>
      </c>
      <c r="G7886" s="62">
        <v>0.15771441559527799</v>
      </c>
      <c r="H7886" s="62">
        <v>0.31238153414958225</v>
      </c>
      <c r="I7886" s="62">
        <v>0.68364733130873057</v>
      </c>
      <c r="J7886" s="62">
        <v>0.65627712000721028</v>
      </c>
      <c r="K7886" s="62"/>
      <c r="L7886" s="65">
        <f t="shared" si="1108"/>
        <v>0.13160882058981874</v>
      </c>
      <c r="M7886" s="65">
        <f t="shared" si="1109"/>
        <v>0.1634340490496097</v>
      </c>
      <c r="N7886" s="65">
        <f t="shared" si="1110"/>
        <v>4.7570287429768862E-2</v>
      </c>
      <c r="O7886" s="65">
        <f t="shared" si="1111"/>
        <v>8.3959057986331964E-2</v>
      </c>
      <c r="P7886" s="65">
        <f t="shared" si="1112"/>
        <v>4.9965087650729753E-2</v>
      </c>
      <c r="Q7886" s="65">
        <f t="shared" si="1113"/>
        <v>9.8964769170540035E-2</v>
      </c>
      <c r="R7886" s="65">
        <f t="shared" si="1114"/>
        <v>0.21658450625518419</v>
      </c>
      <c r="S7886" s="65">
        <f t="shared" si="1115"/>
        <v>0.20791342186801673</v>
      </c>
      <c r="T7886" s="66">
        <f>(L7886*'Football Field'!$F$4)+(M7886*'Football Field'!$F$5)+(N7886*'Football Field'!$F$6)+(O7886*'Football Field'!$F$7)+(P7886*'Football Field'!$F$8)+(Q7886*'Football Field'!$F$9)+(R7886*'Football Field'!$F$10)+(S7886*'Football Field'!$F$11)</f>
        <v>144433262.15170094</v>
      </c>
    </row>
    <row r="7887" spans="2:20" x14ac:dyDescent="0.3">
      <c r="B7887" s="62">
        <f t="shared" si="1107"/>
        <v>7860</v>
      </c>
      <c r="C7887" s="62">
        <v>0.5106655363348569</v>
      </c>
      <c r="D7887" s="62">
        <v>0.69232630691503905</v>
      </c>
      <c r="E7887" s="62">
        <v>0.21635551978385115</v>
      </c>
      <c r="F7887" s="62">
        <v>4.5337388940871581E-2</v>
      </c>
      <c r="G7887" s="62">
        <v>0.85418249960347725</v>
      </c>
      <c r="H7887" s="62">
        <v>0.72993046774509696</v>
      </c>
      <c r="I7887" s="62">
        <v>0.67987175121249233</v>
      </c>
      <c r="J7887" s="62">
        <v>0.91474746236130988</v>
      </c>
      <c r="K7887" s="62"/>
      <c r="L7887" s="65">
        <f t="shared" si="1108"/>
        <v>0.10997624028050745</v>
      </c>
      <c r="M7887" s="65">
        <f t="shared" si="1109"/>
        <v>0.14909845851018627</v>
      </c>
      <c r="N7887" s="65">
        <f t="shared" si="1110"/>
        <v>4.6594032564908718E-2</v>
      </c>
      <c r="O7887" s="65">
        <f t="shared" si="1111"/>
        <v>9.76379885675825E-3</v>
      </c>
      <c r="P7887" s="65">
        <f t="shared" si="1112"/>
        <v>0.1839555895900476</v>
      </c>
      <c r="Q7887" s="65">
        <f t="shared" si="1113"/>
        <v>0.15719683980428145</v>
      </c>
      <c r="R7887" s="65">
        <f t="shared" si="1114"/>
        <v>0.14641626221325016</v>
      </c>
      <c r="S7887" s="65">
        <f t="shared" si="1115"/>
        <v>0.19699877818006004</v>
      </c>
      <c r="T7887" s="66">
        <f>(L7887*'Football Field'!$F$4)+(M7887*'Football Field'!$F$5)+(N7887*'Football Field'!$F$6)+(O7887*'Football Field'!$F$7)+(P7887*'Football Field'!$F$8)+(Q7887*'Football Field'!$F$9)+(R7887*'Football Field'!$F$10)+(S7887*'Football Field'!$F$11)</f>
        <v>145191013.06495443</v>
      </c>
    </row>
    <row r="7888" spans="2:20" x14ac:dyDescent="0.3">
      <c r="B7888" s="62">
        <f t="shared" si="1107"/>
        <v>7861</v>
      </c>
      <c r="C7888" s="62">
        <v>0.2396546735906897</v>
      </c>
      <c r="D7888" s="62">
        <v>0.17713030556195852</v>
      </c>
      <c r="E7888" s="62">
        <v>0.14810100776003787</v>
      </c>
      <c r="F7888" s="62">
        <v>0.88703651317292342</v>
      </c>
      <c r="G7888" s="62">
        <v>0.56029917357626857</v>
      </c>
      <c r="H7888" s="62">
        <v>0.24742682012455819</v>
      </c>
      <c r="I7888" s="62">
        <v>0.51016260149898407</v>
      </c>
      <c r="J7888" s="62">
        <v>0.89827139754675467</v>
      </c>
      <c r="K7888" s="62"/>
      <c r="L7888" s="65">
        <f t="shared" si="1108"/>
        <v>6.5335137380089059E-2</v>
      </c>
      <c r="M7888" s="65">
        <f t="shared" si="1109"/>
        <v>4.8289618869829139E-2</v>
      </c>
      <c r="N7888" s="65">
        <f t="shared" si="1110"/>
        <v>4.037559352861967E-2</v>
      </c>
      <c r="O7888" s="65">
        <f t="shared" si="1111"/>
        <v>0.24182567183434056</v>
      </c>
      <c r="P7888" s="65">
        <f t="shared" si="1112"/>
        <v>0.15274988353483135</v>
      </c>
      <c r="Q7888" s="65">
        <f t="shared" si="1113"/>
        <v>6.7453995543463541E-2</v>
      </c>
      <c r="R7888" s="65">
        <f t="shared" si="1114"/>
        <v>0.13908155078188569</v>
      </c>
      <c r="S7888" s="65">
        <f t="shared" si="1115"/>
        <v>0.24488854852694095</v>
      </c>
      <c r="T7888" s="66">
        <f>(L7888*'Football Field'!$F$4)+(M7888*'Football Field'!$F$5)+(N7888*'Football Field'!$F$6)+(O7888*'Football Field'!$F$7)+(P7888*'Football Field'!$F$8)+(Q7888*'Football Field'!$F$9)+(R7888*'Football Field'!$F$10)+(S7888*'Football Field'!$F$11)</f>
        <v>144009646.85562482</v>
      </c>
    </row>
    <row r="7889" spans="2:20" x14ac:dyDescent="0.3">
      <c r="B7889" s="62">
        <f t="shared" si="1107"/>
        <v>7862</v>
      </c>
      <c r="C7889" s="62">
        <v>0.51618741036553206</v>
      </c>
      <c r="D7889" s="62">
        <v>0.78851390895088136</v>
      </c>
      <c r="E7889" s="62">
        <v>0.28803013644309439</v>
      </c>
      <c r="F7889" s="62">
        <v>0.3986943754806449</v>
      </c>
      <c r="G7889" s="62">
        <v>0.66996505576638155</v>
      </c>
      <c r="H7889" s="62">
        <v>0.64114176327917716</v>
      </c>
      <c r="I7889" s="62">
        <v>0.92095611669183908</v>
      </c>
      <c r="J7889" s="62">
        <v>0.3096825813094799</v>
      </c>
      <c r="K7889" s="62"/>
      <c r="L7889" s="65">
        <f t="shared" si="1108"/>
        <v>0.1138689386979793</v>
      </c>
      <c r="M7889" s="65">
        <f t="shared" si="1109"/>
        <v>0.17394310701465995</v>
      </c>
      <c r="N7889" s="65">
        <f t="shared" si="1110"/>
        <v>6.3538329860823278E-2</v>
      </c>
      <c r="O7889" s="65">
        <f t="shared" si="1111"/>
        <v>8.7950431353383832E-2</v>
      </c>
      <c r="P7889" s="65">
        <f t="shared" si="1112"/>
        <v>0.14779169025224342</v>
      </c>
      <c r="Q7889" s="65">
        <f t="shared" si="1113"/>
        <v>0.14143338383214837</v>
      </c>
      <c r="R7889" s="65">
        <f t="shared" si="1114"/>
        <v>0.20315934385313822</v>
      </c>
      <c r="S7889" s="65">
        <f t="shared" si="1115"/>
        <v>6.8314775135623548E-2</v>
      </c>
      <c r="T7889" s="66">
        <f>(L7889*'Football Field'!$F$4)+(M7889*'Football Field'!$F$5)+(N7889*'Football Field'!$F$6)+(O7889*'Football Field'!$F$7)+(P7889*'Football Field'!$F$8)+(Q7889*'Football Field'!$F$9)+(R7889*'Football Field'!$F$10)+(S7889*'Football Field'!$F$11)</f>
        <v>150006424.34107646</v>
      </c>
    </row>
    <row r="7890" spans="2:20" x14ac:dyDescent="0.3">
      <c r="B7890" s="62">
        <f t="shared" si="1107"/>
        <v>7863</v>
      </c>
      <c r="C7890" s="62">
        <v>0.74460524470523759</v>
      </c>
      <c r="D7890" s="62">
        <v>0.55869023701633569</v>
      </c>
      <c r="E7890" s="62">
        <v>0.83966208913514562</v>
      </c>
      <c r="F7890" s="62">
        <v>0.57566802769846448</v>
      </c>
      <c r="G7890" s="62">
        <v>0.16292408184393936</v>
      </c>
      <c r="H7890" s="62">
        <v>0.10332247825078167</v>
      </c>
      <c r="I7890" s="62">
        <v>0.97486467573801538</v>
      </c>
      <c r="J7890" s="62">
        <v>5.1978375510172037E-2</v>
      </c>
      <c r="K7890" s="62"/>
      <c r="L7890" s="65">
        <f t="shared" si="1108"/>
        <v>0.18560770287683317</v>
      </c>
      <c r="M7890" s="65">
        <f t="shared" si="1109"/>
        <v>0.13926468051318325</v>
      </c>
      <c r="N7890" s="65">
        <f t="shared" si="1110"/>
        <v>0.2093025165553751</v>
      </c>
      <c r="O7890" s="65">
        <f t="shared" si="1111"/>
        <v>0.14349673333693294</v>
      </c>
      <c r="P7890" s="65">
        <f t="shared" si="1112"/>
        <v>4.0612075713140676E-2</v>
      </c>
      <c r="Q7890" s="65">
        <f t="shared" si="1113"/>
        <v>2.5755187705212585E-2</v>
      </c>
      <c r="R7890" s="65">
        <f t="shared" si="1114"/>
        <v>0.24300445687987393</v>
      </c>
      <c r="S7890" s="65">
        <f t="shared" si="1115"/>
        <v>1.2956646419448209E-2</v>
      </c>
      <c r="T7890" s="66">
        <f>(L7890*'Football Field'!$F$4)+(M7890*'Football Field'!$F$5)+(N7890*'Football Field'!$F$6)+(O7890*'Football Field'!$F$7)+(P7890*'Football Field'!$F$8)+(Q7890*'Football Field'!$F$9)+(R7890*'Football Field'!$F$10)+(S7890*'Football Field'!$F$11)</f>
        <v>150297574.2115252</v>
      </c>
    </row>
    <row r="7891" spans="2:20" x14ac:dyDescent="0.3">
      <c r="B7891" s="62">
        <f t="shared" si="1107"/>
        <v>7864</v>
      </c>
      <c r="C7891" s="62">
        <v>4.7011276407512792E-2</v>
      </c>
      <c r="D7891" s="62">
        <v>0.84827266245488775</v>
      </c>
      <c r="E7891" s="62">
        <v>3.6987436407349472E-2</v>
      </c>
      <c r="F7891" s="62">
        <v>0.74632855395907849</v>
      </c>
      <c r="G7891" s="62">
        <v>0.56434537036444654</v>
      </c>
      <c r="H7891" s="62">
        <v>0.21388055328051159</v>
      </c>
      <c r="I7891" s="62">
        <v>0.36051256057314296</v>
      </c>
      <c r="J7891" s="62">
        <v>0.82692162054239304</v>
      </c>
      <c r="K7891" s="62"/>
      <c r="L7891" s="65">
        <f t="shared" si="1108"/>
        <v>1.2900088349636832E-2</v>
      </c>
      <c r="M7891" s="65">
        <f t="shared" si="1109"/>
        <v>0.23276952098456458</v>
      </c>
      <c r="N7891" s="65">
        <f t="shared" si="1110"/>
        <v>1.0149505266466899E-2</v>
      </c>
      <c r="O7891" s="65">
        <f t="shared" si="1111"/>
        <v>0.20479563669941592</v>
      </c>
      <c r="P7891" s="65">
        <f t="shared" si="1112"/>
        <v>0.15485869973627134</v>
      </c>
      <c r="Q7891" s="65">
        <f t="shared" si="1113"/>
        <v>5.8689706905019998E-2</v>
      </c>
      <c r="R7891" s="65">
        <f t="shared" si="1114"/>
        <v>9.8926135130509518E-2</v>
      </c>
      <c r="S7891" s="65">
        <f t="shared" si="1115"/>
        <v>0.22691070692811482</v>
      </c>
      <c r="T7891" s="66">
        <f>(L7891*'Football Field'!$F$4)+(M7891*'Football Field'!$F$5)+(N7891*'Football Field'!$F$6)+(O7891*'Football Field'!$F$7)+(P7891*'Football Field'!$F$8)+(Q7891*'Football Field'!$F$9)+(R7891*'Football Field'!$F$10)+(S7891*'Football Field'!$F$11)</f>
        <v>137078097.79437447</v>
      </c>
    </row>
    <row r="7892" spans="2:20" x14ac:dyDescent="0.3">
      <c r="B7892" s="62">
        <f t="shared" si="1107"/>
        <v>7865</v>
      </c>
      <c r="C7892" s="62">
        <v>0.32532143697675264</v>
      </c>
      <c r="D7892" s="62">
        <v>0.52845462856226277</v>
      </c>
      <c r="E7892" s="62">
        <v>0.54067123039385923</v>
      </c>
      <c r="F7892" s="62">
        <v>3.2036610776494112E-2</v>
      </c>
      <c r="G7892" s="62">
        <v>0.47888844212055393</v>
      </c>
      <c r="H7892" s="62">
        <v>0.57994304458674828</v>
      </c>
      <c r="I7892" s="62">
        <v>0.42907214160690632</v>
      </c>
      <c r="J7892" s="62">
        <v>0.27520830889597581</v>
      </c>
      <c r="K7892" s="62"/>
      <c r="L7892" s="65">
        <f t="shared" si="1108"/>
        <v>0.10199456385577038</v>
      </c>
      <c r="M7892" s="65">
        <f t="shared" si="1109"/>
        <v>0.16568074904213204</v>
      </c>
      <c r="N7892" s="65">
        <f t="shared" si="1110"/>
        <v>0.16951089004726452</v>
      </c>
      <c r="O7892" s="65">
        <f t="shared" si="1111"/>
        <v>1.0044097228671374E-2</v>
      </c>
      <c r="P7892" s="65">
        <f t="shared" si="1112"/>
        <v>0.15014079073167752</v>
      </c>
      <c r="Q7892" s="65">
        <f t="shared" si="1113"/>
        <v>0.18182336351243863</v>
      </c>
      <c r="R7892" s="65">
        <f t="shared" si="1114"/>
        <v>0.13452241682119784</v>
      </c>
      <c r="S7892" s="65">
        <f t="shared" si="1115"/>
        <v>8.6283128760847816E-2</v>
      </c>
      <c r="T7892" s="66">
        <f>(L7892*'Football Field'!$F$4)+(M7892*'Football Field'!$F$5)+(N7892*'Football Field'!$F$6)+(O7892*'Football Field'!$F$7)+(P7892*'Football Field'!$F$8)+(Q7892*'Football Field'!$F$9)+(R7892*'Football Field'!$F$10)+(S7892*'Football Field'!$F$11)</f>
        <v>143113984.25004423</v>
      </c>
    </row>
    <row r="7893" spans="2:20" x14ac:dyDescent="0.3">
      <c r="B7893" s="62">
        <f t="shared" si="1107"/>
        <v>7866</v>
      </c>
      <c r="C7893" s="62">
        <v>0.99425300947309936</v>
      </c>
      <c r="D7893" s="62">
        <v>0.43135772601848565</v>
      </c>
      <c r="E7893" s="62">
        <v>0.97941101030023348</v>
      </c>
      <c r="F7893" s="62">
        <v>0.94610830356424114</v>
      </c>
      <c r="G7893" s="62">
        <v>0.58691505282273815</v>
      </c>
      <c r="H7893" s="62">
        <v>0.6663714691274405</v>
      </c>
      <c r="I7893" s="62">
        <v>0.15527887595747103</v>
      </c>
      <c r="J7893" s="62">
        <v>0.94644999812508768</v>
      </c>
      <c r="K7893" s="62"/>
      <c r="L7893" s="65">
        <f t="shared" si="1108"/>
        <v>0.17424249328880442</v>
      </c>
      <c r="M7893" s="65">
        <f t="shared" si="1109"/>
        <v>7.5595291102695403E-2</v>
      </c>
      <c r="N7893" s="65">
        <f t="shared" si="1110"/>
        <v>0.17164143810805016</v>
      </c>
      <c r="O7893" s="65">
        <f t="shared" si="1111"/>
        <v>0.16580515036272031</v>
      </c>
      <c r="P7893" s="65">
        <f t="shared" si="1112"/>
        <v>0.10285665839398311</v>
      </c>
      <c r="Q7893" s="65">
        <f t="shared" si="1113"/>
        <v>0.116781367650897</v>
      </c>
      <c r="R7893" s="65">
        <f t="shared" si="1114"/>
        <v>2.7212568877464156E-2</v>
      </c>
      <c r="S7893" s="65">
        <f t="shared" si="1115"/>
        <v>0.16586503221538543</v>
      </c>
      <c r="T7893" s="66">
        <f>(L7893*'Football Field'!$F$4)+(M7893*'Football Field'!$F$5)+(N7893*'Football Field'!$F$6)+(O7893*'Football Field'!$F$7)+(P7893*'Football Field'!$F$8)+(Q7893*'Football Field'!$F$9)+(R7893*'Football Field'!$F$10)+(S7893*'Football Field'!$F$11)</f>
        <v>126062815.37489675</v>
      </c>
    </row>
    <row r="7894" spans="2:20" x14ac:dyDescent="0.3">
      <c r="B7894" s="62">
        <f t="shared" si="1107"/>
        <v>7867</v>
      </c>
      <c r="C7894" s="62">
        <v>0.95105207454671459</v>
      </c>
      <c r="D7894" s="62">
        <v>0.94568550512738658</v>
      </c>
      <c r="E7894" s="62">
        <v>0.51744797499487261</v>
      </c>
      <c r="F7894" s="62">
        <v>0.37766891581248485</v>
      </c>
      <c r="G7894" s="62">
        <v>0.24873825820940099</v>
      </c>
      <c r="H7894" s="62">
        <v>0.71935814228886463</v>
      </c>
      <c r="I7894" s="62">
        <v>0.28914361465795158</v>
      </c>
      <c r="J7894" s="62">
        <v>0.8344397400472755</v>
      </c>
      <c r="K7894" s="62"/>
      <c r="L7894" s="65">
        <f t="shared" si="1108"/>
        <v>0.19474667947337315</v>
      </c>
      <c r="M7894" s="65">
        <f t="shared" si="1109"/>
        <v>0.19364776848569079</v>
      </c>
      <c r="N7894" s="65">
        <f t="shared" si="1110"/>
        <v>0.10595768373514303</v>
      </c>
      <c r="O7894" s="65">
        <f t="shared" si="1111"/>
        <v>7.7335163092773052E-2</v>
      </c>
      <c r="P7894" s="65">
        <f t="shared" si="1112"/>
        <v>5.0934066746407138E-2</v>
      </c>
      <c r="Q7894" s="65">
        <f t="shared" si="1113"/>
        <v>0.14730277480301052</v>
      </c>
      <c r="R7894" s="65">
        <f t="shared" si="1114"/>
        <v>5.9207860802367389E-2</v>
      </c>
      <c r="S7894" s="65">
        <f t="shared" si="1115"/>
        <v>0.17086800286123505</v>
      </c>
      <c r="T7894" s="66">
        <f>(L7894*'Football Field'!$F$4)+(M7894*'Football Field'!$F$5)+(N7894*'Football Field'!$F$6)+(O7894*'Football Field'!$F$7)+(P7894*'Football Field'!$F$8)+(Q7894*'Football Field'!$F$9)+(R7894*'Football Field'!$F$10)+(S7894*'Football Field'!$F$11)</f>
        <v>123461738.33182496</v>
      </c>
    </row>
    <row r="7895" spans="2:20" x14ac:dyDescent="0.3">
      <c r="B7895" s="62">
        <f t="shared" si="1107"/>
        <v>7868</v>
      </c>
      <c r="C7895" s="62">
        <v>0.5832917165089222</v>
      </c>
      <c r="D7895" s="62">
        <v>1.308696900872186E-2</v>
      </c>
      <c r="E7895" s="62">
        <v>0.95668219369487262</v>
      </c>
      <c r="F7895" s="62">
        <v>0.91401987310813548</v>
      </c>
      <c r="G7895" s="62">
        <v>0.95382880922070701</v>
      </c>
      <c r="H7895" s="62">
        <v>0.3248672926250189</v>
      </c>
      <c r="I7895" s="62">
        <v>0.69400160023966628</v>
      </c>
      <c r="J7895" s="62">
        <v>8.10699859608488E-2</v>
      </c>
      <c r="K7895" s="62"/>
      <c r="L7895" s="65">
        <f t="shared" si="1108"/>
        <v>0.1290226213514879</v>
      </c>
      <c r="M7895" s="65">
        <f t="shared" si="1109"/>
        <v>2.8948037478690129E-3</v>
      </c>
      <c r="N7895" s="65">
        <f t="shared" si="1110"/>
        <v>0.21161563063088054</v>
      </c>
      <c r="O7895" s="65">
        <f t="shared" si="1111"/>
        <v>0.20217883549176394</v>
      </c>
      <c r="P7895" s="65">
        <f t="shared" si="1112"/>
        <v>0.21098446935400877</v>
      </c>
      <c r="Q7895" s="65">
        <f t="shared" si="1113"/>
        <v>7.1859806164759218E-2</v>
      </c>
      <c r="R7895" s="65">
        <f t="shared" si="1114"/>
        <v>0.15351136172646038</v>
      </c>
      <c r="S7895" s="65">
        <f t="shared" si="1115"/>
        <v>1.793247153277041E-2</v>
      </c>
      <c r="T7895" s="66">
        <f>(L7895*'Football Field'!$F$4)+(M7895*'Football Field'!$F$5)+(N7895*'Football Field'!$F$6)+(O7895*'Football Field'!$F$7)+(P7895*'Football Field'!$F$8)+(Q7895*'Football Field'!$F$9)+(R7895*'Football Field'!$F$10)+(S7895*'Football Field'!$F$11)</f>
        <v>153067455.46730527</v>
      </c>
    </row>
    <row r="7896" spans="2:20" x14ac:dyDescent="0.3">
      <c r="B7896" s="62">
        <f t="shared" si="1107"/>
        <v>7869</v>
      </c>
      <c r="C7896" s="62">
        <v>0.22479807145048092</v>
      </c>
      <c r="D7896" s="62">
        <v>0.48731255195764378</v>
      </c>
      <c r="E7896" s="62">
        <v>0.32400659400418275</v>
      </c>
      <c r="F7896" s="62">
        <v>0.51875622951980083</v>
      </c>
      <c r="G7896" s="62">
        <v>0.39692502192624157</v>
      </c>
      <c r="H7896" s="62">
        <v>0.14963124647034043</v>
      </c>
      <c r="I7896" s="62">
        <v>0.20743406957313848</v>
      </c>
      <c r="J7896" s="62">
        <v>0.29992441798482583</v>
      </c>
      <c r="K7896" s="62"/>
      <c r="L7896" s="65">
        <f t="shared" si="1108"/>
        <v>8.6169536952727402E-2</v>
      </c>
      <c r="M7896" s="65">
        <f t="shared" si="1109"/>
        <v>0.1867965177926007</v>
      </c>
      <c r="N7896" s="65">
        <f t="shared" si="1110"/>
        <v>0.12419812142881728</v>
      </c>
      <c r="O7896" s="65">
        <f t="shared" si="1111"/>
        <v>0.19884949991179468</v>
      </c>
      <c r="P7896" s="65">
        <f t="shared" si="1112"/>
        <v>0.15214919382379888</v>
      </c>
      <c r="Q7896" s="65">
        <f t="shared" si="1113"/>
        <v>5.7356609595509402E-2</v>
      </c>
      <c r="R7896" s="65">
        <f t="shared" si="1114"/>
        <v>7.9513572371881419E-2</v>
      </c>
      <c r="S7896" s="65">
        <f t="shared" si="1115"/>
        <v>0.11496694812287021</v>
      </c>
      <c r="T7896" s="66">
        <f>(L7896*'Football Field'!$F$4)+(M7896*'Football Field'!$F$5)+(N7896*'Football Field'!$F$6)+(O7896*'Football Field'!$F$7)+(P7896*'Football Field'!$F$8)+(Q7896*'Football Field'!$F$9)+(R7896*'Football Field'!$F$10)+(S7896*'Football Field'!$F$11)</f>
        <v>136031397.75624201</v>
      </c>
    </row>
    <row r="7897" spans="2:20" x14ac:dyDescent="0.3">
      <c r="B7897" s="62">
        <f t="shared" si="1107"/>
        <v>7870</v>
      </c>
      <c r="C7897" s="62">
        <v>0.36587746982352165</v>
      </c>
      <c r="D7897" s="62">
        <v>0.85746946944577063</v>
      </c>
      <c r="E7897" s="62">
        <v>0.34022969200670294</v>
      </c>
      <c r="F7897" s="62">
        <v>0.21691848788467083</v>
      </c>
      <c r="G7897" s="62">
        <v>0.46908475261732652</v>
      </c>
      <c r="H7897" s="62">
        <v>0.45408734123282235</v>
      </c>
      <c r="I7897" s="62">
        <v>0.1042918062057161</v>
      </c>
      <c r="J7897" s="62">
        <v>0.12398095674135834</v>
      </c>
      <c r="K7897" s="62"/>
      <c r="L7897" s="65">
        <f t="shared" si="1108"/>
        <v>0.12479023200465979</v>
      </c>
      <c r="M7897" s="65">
        <f t="shared" si="1109"/>
        <v>0.29245805728530583</v>
      </c>
      <c r="N7897" s="65">
        <f t="shared" si="1110"/>
        <v>0.11604251614856032</v>
      </c>
      <c r="O7897" s="65">
        <f t="shared" si="1111"/>
        <v>7.3984627810738765E-2</v>
      </c>
      <c r="P7897" s="65">
        <f t="shared" si="1112"/>
        <v>0.15999125373092693</v>
      </c>
      <c r="Q7897" s="65">
        <f t="shared" si="1113"/>
        <v>0.15487607009569429</v>
      </c>
      <c r="R7897" s="65">
        <f t="shared" si="1114"/>
        <v>3.5570921322031185E-2</v>
      </c>
      <c r="S7897" s="65">
        <f t="shared" si="1115"/>
        <v>4.2286321602082837E-2</v>
      </c>
      <c r="T7897" s="66">
        <f>(L7897*'Football Field'!$F$4)+(M7897*'Football Field'!$F$5)+(N7897*'Football Field'!$F$6)+(O7897*'Football Field'!$F$7)+(P7897*'Football Field'!$F$8)+(Q7897*'Football Field'!$F$9)+(R7897*'Football Field'!$F$10)+(S7897*'Football Field'!$F$11)</f>
        <v>128386727.0918496</v>
      </c>
    </row>
    <row r="7898" spans="2:20" x14ac:dyDescent="0.3">
      <c r="B7898" s="62">
        <f t="shared" si="1107"/>
        <v>7871</v>
      </c>
      <c r="C7898" s="62">
        <v>0.20381231399213817</v>
      </c>
      <c r="D7898" s="62">
        <v>0.44545912408512511</v>
      </c>
      <c r="E7898" s="62">
        <v>0.58370958342229629</v>
      </c>
      <c r="F7898" s="62">
        <v>0.17433939072345095</v>
      </c>
      <c r="G7898" s="62">
        <v>0.76237603808527032</v>
      </c>
      <c r="H7898" s="62">
        <v>0.82851046255496197</v>
      </c>
      <c r="I7898" s="62">
        <v>0.34824555613018005</v>
      </c>
      <c r="J7898" s="62">
        <v>0.90956967044250325</v>
      </c>
      <c r="K7898" s="62"/>
      <c r="L7898" s="65">
        <f t="shared" si="1108"/>
        <v>4.7887982560906157E-2</v>
      </c>
      <c r="M7898" s="65">
        <f t="shared" si="1109"/>
        <v>0.10466560311271411</v>
      </c>
      <c r="N7898" s="65">
        <f t="shared" si="1110"/>
        <v>0.13714909469424388</v>
      </c>
      <c r="O7898" s="65">
        <f t="shared" si="1111"/>
        <v>4.0962989620762898E-2</v>
      </c>
      <c r="P7898" s="65">
        <f t="shared" si="1112"/>
        <v>0.17912877638045185</v>
      </c>
      <c r="Q7898" s="65">
        <f t="shared" si="1113"/>
        <v>0.19466779904128245</v>
      </c>
      <c r="R7898" s="65">
        <f t="shared" si="1114"/>
        <v>8.1824188108273063E-2</v>
      </c>
      <c r="S7898" s="65">
        <f t="shared" si="1115"/>
        <v>0.2137135664813655</v>
      </c>
      <c r="T7898" s="66">
        <f>(L7898*'Football Field'!$F$4)+(M7898*'Football Field'!$F$5)+(N7898*'Football Field'!$F$6)+(O7898*'Football Field'!$F$7)+(P7898*'Football Field'!$F$8)+(Q7898*'Football Field'!$F$9)+(R7898*'Football Field'!$F$10)+(S7898*'Football Field'!$F$11)</f>
        <v>138990870.05209318</v>
      </c>
    </row>
    <row r="7899" spans="2:20" x14ac:dyDescent="0.3">
      <c r="B7899" s="62">
        <f t="shared" si="1107"/>
        <v>7872</v>
      </c>
      <c r="C7899" s="62">
        <v>0.12476670942307233</v>
      </c>
      <c r="D7899" s="62">
        <v>0.57483904152610688</v>
      </c>
      <c r="E7899" s="62">
        <v>0.73502106102706821</v>
      </c>
      <c r="F7899" s="62">
        <v>0.47304877823370128</v>
      </c>
      <c r="G7899" s="62">
        <v>0.50595007035531347</v>
      </c>
      <c r="H7899" s="62">
        <v>0.97608515597950718</v>
      </c>
      <c r="I7899" s="62">
        <v>0.31817835765046498</v>
      </c>
      <c r="J7899" s="62">
        <v>0.40147765163531879</v>
      </c>
      <c r="K7899" s="62"/>
      <c r="L7899" s="65">
        <f t="shared" si="1108"/>
        <v>3.0361541013768093E-2</v>
      </c>
      <c r="M7899" s="65">
        <f t="shared" si="1109"/>
        <v>0.13988506402319656</v>
      </c>
      <c r="N7899" s="65">
        <f t="shared" si="1110"/>
        <v>0.17886479649538503</v>
      </c>
      <c r="O7899" s="65">
        <f t="shared" si="1111"/>
        <v>0.11511476056608609</v>
      </c>
      <c r="P7899" s="65">
        <f t="shared" si="1112"/>
        <v>0.12312117457488231</v>
      </c>
      <c r="Q7899" s="65">
        <f t="shared" si="1113"/>
        <v>0.23752689826667603</v>
      </c>
      <c r="R7899" s="65">
        <f t="shared" si="1114"/>
        <v>7.7427587055618308E-2</v>
      </c>
      <c r="S7899" s="65">
        <f t="shared" si="1115"/>
        <v>9.769817800438764E-2</v>
      </c>
      <c r="T7899" s="66">
        <f>(L7899*'Football Field'!$F$4)+(M7899*'Football Field'!$F$5)+(N7899*'Football Field'!$F$6)+(O7899*'Football Field'!$F$7)+(P7899*'Football Field'!$F$8)+(Q7899*'Football Field'!$F$9)+(R7899*'Football Field'!$F$10)+(S7899*'Football Field'!$F$11)</f>
        <v>134479894.45454678</v>
      </c>
    </row>
    <row r="7900" spans="2:20" x14ac:dyDescent="0.3">
      <c r="B7900" s="62">
        <f t="shared" si="1107"/>
        <v>7873</v>
      </c>
      <c r="C7900" s="62">
        <v>9.8292050731913383E-2</v>
      </c>
      <c r="D7900" s="62">
        <v>0.75792000046378094</v>
      </c>
      <c r="E7900" s="62">
        <v>0.62527344270833241</v>
      </c>
      <c r="F7900" s="62">
        <v>0.91941306165910275</v>
      </c>
      <c r="G7900" s="62">
        <v>0.64411443057219586</v>
      </c>
      <c r="H7900" s="62">
        <v>0.76953187156932357</v>
      </c>
      <c r="I7900" s="62">
        <v>0.13762474551968784</v>
      </c>
      <c r="J7900" s="62">
        <v>0.65583145473017623</v>
      </c>
      <c r="K7900" s="62"/>
      <c r="L7900" s="65">
        <f t="shared" si="1108"/>
        <v>2.1330735278855411E-2</v>
      </c>
      <c r="M7900" s="65">
        <f t="shared" si="1109"/>
        <v>0.16447912900441497</v>
      </c>
      <c r="N7900" s="65">
        <f t="shared" si="1110"/>
        <v>0.13569299026721376</v>
      </c>
      <c r="O7900" s="65">
        <f t="shared" si="1111"/>
        <v>0.19952535819669046</v>
      </c>
      <c r="P7900" s="65">
        <f t="shared" si="1112"/>
        <v>0.13978174537531848</v>
      </c>
      <c r="Q7900" s="65">
        <f t="shared" si="1113"/>
        <v>0.16699906573175094</v>
      </c>
      <c r="R7900" s="65">
        <f t="shared" si="1114"/>
        <v>2.9866474375502709E-2</v>
      </c>
      <c r="S7900" s="65">
        <f t="shared" si="1115"/>
        <v>0.14232450177025333</v>
      </c>
      <c r="T7900" s="66">
        <f>(L7900*'Football Field'!$F$4)+(M7900*'Football Field'!$F$5)+(N7900*'Football Field'!$F$6)+(O7900*'Football Field'!$F$7)+(P7900*'Football Field'!$F$8)+(Q7900*'Football Field'!$F$9)+(R7900*'Football Field'!$F$10)+(S7900*'Football Field'!$F$11)</f>
        <v>129025608.8732671</v>
      </c>
    </row>
    <row r="7901" spans="2:20" x14ac:dyDescent="0.3">
      <c r="B7901" s="62">
        <f t="shared" si="1107"/>
        <v>7874</v>
      </c>
      <c r="C7901" s="62">
        <v>0.50074456195189676</v>
      </c>
      <c r="D7901" s="62">
        <v>0.23287879047538296</v>
      </c>
      <c r="E7901" s="62">
        <v>0.64544122316383712</v>
      </c>
      <c r="F7901" s="62">
        <v>0.89748863271400159</v>
      </c>
      <c r="G7901" s="62">
        <v>2.2672052380770635E-2</v>
      </c>
      <c r="H7901" s="62">
        <v>0.12913159189625001</v>
      </c>
      <c r="I7901" s="62">
        <v>0.59509384861853942</v>
      </c>
      <c r="J7901" s="62">
        <v>0.1138210797712732</v>
      </c>
      <c r="K7901" s="62"/>
      <c r="L7901" s="65">
        <f t="shared" si="1108"/>
        <v>0.15961147038295873</v>
      </c>
      <c r="M7901" s="65">
        <f t="shared" si="1109"/>
        <v>7.4229715094442761E-2</v>
      </c>
      <c r="N7901" s="65">
        <f t="shared" si="1110"/>
        <v>0.20573328300038909</v>
      </c>
      <c r="O7901" s="65">
        <f t="shared" si="1111"/>
        <v>0.28607296255218051</v>
      </c>
      <c r="P7901" s="65">
        <f t="shared" si="1112"/>
        <v>7.2266778155084341E-3</v>
      </c>
      <c r="Q7901" s="65">
        <f t="shared" si="1113"/>
        <v>4.1160473465975601E-2</v>
      </c>
      <c r="R7901" s="65">
        <f t="shared" si="1114"/>
        <v>0.18968514370603071</v>
      </c>
      <c r="S7901" s="65">
        <f t="shared" si="1115"/>
        <v>3.628027398251437E-2</v>
      </c>
      <c r="T7901" s="66">
        <f>(L7901*'Football Field'!$F$4)+(M7901*'Football Field'!$F$5)+(N7901*'Football Field'!$F$6)+(O7901*'Football Field'!$F$7)+(P7901*'Football Field'!$F$8)+(Q7901*'Football Field'!$F$9)+(R7901*'Football Field'!$F$10)+(S7901*'Football Field'!$F$11)</f>
        <v>141592641.99626371</v>
      </c>
    </row>
    <row r="7902" spans="2:20" x14ac:dyDescent="0.3">
      <c r="B7902" s="62">
        <f t="shared" ref="B7902:B7965" si="1116">B7901+1</f>
        <v>7875</v>
      </c>
      <c r="C7902" s="62">
        <v>0.25323208954508281</v>
      </c>
      <c r="D7902" s="62">
        <v>0.80372729588209924</v>
      </c>
      <c r="E7902" s="62">
        <v>0.85122298145917441</v>
      </c>
      <c r="F7902" s="62">
        <v>0.16674483979736143</v>
      </c>
      <c r="G7902" s="62">
        <v>0.41659760387619438</v>
      </c>
      <c r="H7902" s="62">
        <v>0.65911982109171297</v>
      </c>
      <c r="I7902" s="62">
        <v>0.24614591948156228</v>
      </c>
      <c r="J7902" s="62">
        <v>0.99434952603779503</v>
      </c>
      <c r="K7902" s="62"/>
      <c r="L7902" s="65">
        <f t="shared" si="1108"/>
        <v>5.7668870747623488E-2</v>
      </c>
      <c r="M7902" s="65">
        <f t="shared" si="1109"/>
        <v>0.18303385493452654</v>
      </c>
      <c r="N7902" s="65">
        <f t="shared" si="1110"/>
        <v>0.19385010874159581</v>
      </c>
      <c r="O7902" s="65">
        <f t="shared" si="1111"/>
        <v>3.7973017682639665E-2</v>
      </c>
      <c r="P7902" s="65">
        <f t="shared" si="1112"/>
        <v>9.4872310278152142E-2</v>
      </c>
      <c r="Q7902" s="65">
        <f t="shared" si="1113"/>
        <v>0.15010220797063589</v>
      </c>
      <c r="R7902" s="65">
        <f t="shared" si="1114"/>
        <v>5.605512808877261E-2</v>
      </c>
      <c r="S7902" s="65">
        <f t="shared" si="1115"/>
        <v>0.22644450155605386</v>
      </c>
      <c r="T7902" s="66">
        <f>(L7902*'Football Field'!$F$4)+(M7902*'Football Field'!$F$5)+(N7902*'Football Field'!$F$6)+(O7902*'Football Field'!$F$7)+(P7902*'Football Field'!$F$8)+(Q7902*'Football Field'!$F$9)+(R7902*'Football Field'!$F$10)+(S7902*'Football Field'!$F$11)</f>
        <v>129770438.99791059</v>
      </c>
    </row>
    <row r="7903" spans="2:20" x14ac:dyDescent="0.3">
      <c r="B7903" s="62">
        <f t="shared" si="1116"/>
        <v>7876</v>
      </c>
      <c r="C7903" s="62">
        <v>0.73762123712103644</v>
      </c>
      <c r="D7903" s="62">
        <v>0.18155299696850502</v>
      </c>
      <c r="E7903" s="62">
        <v>0.65301547188286291</v>
      </c>
      <c r="F7903" s="62">
        <v>0.26366427395550651</v>
      </c>
      <c r="G7903" s="62">
        <v>0.55387850208135292</v>
      </c>
      <c r="H7903" s="62">
        <v>0.61726491230630298</v>
      </c>
      <c r="I7903" s="62">
        <v>0.60337492229915213</v>
      </c>
      <c r="J7903" s="62">
        <v>0.93614337597724384</v>
      </c>
      <c r="K7903" s="62"/>
      <c r="L7903" s="65">
        <f t="shared" si="1108"/>
        <v>0.16223879713489331</v>
      </c>
      <c r="M7903" s="65">
        <f t="shared" si="1109"/>
        <v>3.9932337034341542E-2</v>
      </c>
      <c r="N7903" s="65">
        <f t="shared" si="1110"/>
        <v>0.14362987307992323</v>
      </c>
      <c r="O7903" s="65">
        <f t="shared" si="1111"/>
        <v>5.7992601759874682E-2</v>
      </c>
      <c r="P7903" s="65">
        <f t="shared" si="1112"/>
        <v>0.12182483016254311</v>
      </c>
      <c r="Q7903" s="65">
        <f t="shared" si="1113"/>
        <v>0.13576658567616229</v>
      </c>
      <c r="R7903" s="65">
        <f t="shared" si="1114"/>
        <v>0.13271150109132668</v>
      </c>
      <c r="S7903" s="65">
        <f t="shared" si="1115"/>
        <v>0.20590347406093515</v>
      </c>
      <c r="T7903" s="66">
        <f>(L7903*'Football Field'!$F$4)+(M7903*'Football Field'!$F$5)+(N7903*'Football Field'!$F$6)+(O7903*'Football Field'!$F$7)+(P7903*'Football Field'!$F$8)+(Q7903*'Football Field'!$F$9)+(R7903*'Football Field'!$F$10)+(S7903*'Football Field'!$F$11)</f>
        <v>141243858.95057306</v>
      </c>
    </row>
    <row r="7904" spans="2:20" x14ac:dyDescent="0.3">
      <c r="B7904" s="62">
        <f t="shared" si="1116"/>
        <v>7877</v>
      </c>
      <c r="C7904" s="62">
        <v>9.635481971690385E-2</v>
      </c>
      <c r="D7904" s="62">
        <v>0.26259851083561592</v>
      </c>
      <c r="E7904" s="62">
        <v>0.61846183736263105</v>
      </c>
      <c r="F7904" s="62">
        <v>0.88223314469680936</v>
      </c>
      <c r="G7904" s="62">
        <v>0.91046468308986817</v>
      </c>
      <c r="H7904" s="62">
        <v>0.31548648429585224</v>
      </c>
      <c r="I7904" s="62">
        <v>0.35837185303705044</v>
      </c>
      <c r="J7904" s="62">
        <v>0.27949467591094534</v>
      </c>
      <c r="K7904" s="62"/>
      <c r="L7904" s="65">
        <f t="shared" si="1108"/>
        <v>2.5877722392365105E-2</v>
      </c>
      <c r="M7904" s="65">
        <f t="shared" si="1109"/>
        <v>7.0525287515642548E-2</v>
      </c>
      <c r="N7904" s="65">
        <f t="shared" si="1110"/>
        <v>0.16609842439188871</v>
      </c>
      <c r="O7904" s="65">
        <f t="shared" si="1111"/>
        <v>0.23693868631464141</v>
      </c>
      <c r="P7904" s="65">
        <f t="shared" si="1112"/>
        <v>0.24452074516121933</v>
      </c>
      <c r="Q7904" s="65">
        <f t="shared" si="1113"/>
        <v>8.4729250525690789E-2</v>
      </c>
      <c r="R7904" s="65">
        <f t="shared" si="1114"/>
        <v>9.6246844251043864E-2</v>
      </c>
      <c r="S7904" s="65">
        <f t="shared" si="1115"/>
        <v>7.5063039447508237E-2</v>
      </c>
      <c r="T7904" s="66">
        <f>(L7904*'Football Field'!$F$4)+(M7904*'Football Field'!$F$5)+(N7904*'Football Field'!$F$6)+(O7904*'Football Field'!$F$7)+(P7904*'Football Field'!$F$8)+(Q7904*'Football Field'!$F$9)+(R7904*'Football Field'!$F$10)+(S7904*'Football Field'!$F$11)</f>
        <v>147646537.96371722</v>
      </c>
    </row>
    <row r="7905" spans="2:20" x14ac:dyDescent="0.3">
      <c r="B7905" s="62">
        <f t="shared" si="1116"/>
        <v>7878</v>
      </c>
      <c r="C7905" s="62">
        <v>0.66174543185206536</v>
      </c>
      <c r="D7905" s="62">
        <v>0.22146599023509672</v>
      </c>
      <c r="E7905" s="62">
        <v>0.7207196830710777</v>
      </c>
      <c r="F7905" s="62">
        <v>0.7901984269527349</v>
      </c>
      <c r="G7905" s="62">
        <v>0.50883164482984866</v>
      </c>
      <c r="H7905" s="62">
        <v>0.10882216209531637</v>
      </c>
      <c r="I7905" s="62">
        <v>0.26646521251381949</v>
      </c>
      <c r="J7905" s="62">
        <v>0.39581747498370634</v>
      </c>
      <c r="K7905" s="62"/>
      <c r="L7905" s="65">
        <f t="shared" si="1108"/>
        <v>0.18011255842247229</v>
      </c>
      <c r="M7905" s="65">
        <f t="shared" si="1109"/>
        <v>6.0278173727879636E-2</v>
      </c>
      <c r="N7905" s="65">
        <f t="shared" si="1110"/>
        <v>0.19616405308617929</v>
      </c>
      <c r="O7905" s="65">
        <f t="shared" si="1111"/>
        <v>0.21507463971687399</v>
      </c>
      <c r="P7905" s="65">
        <f t="shared" si="1112"/>
        <v>0.13849278732475884</v>
      </c>
      <c r="Q7905" s="65">
        <f t="shared" si="1113"/>
        <v>2.9619000123954152E-2</v>
      </c>
      <c r="R7905" s="65">
        <f t="shared" si="1114"/>
        <v>7.2525972747751299E-2</v>
      </c>
      <c r="S7905" s="65">
        <f t="shared" si="1115"/>
        <v>0.10773281485013059</v>
      </c>
      <c r="T7905" s="66">
        <f>(L7905*'Football Field'!$F$4)+(M7905*'Football Field'!$F$5)+(N7905*'Football Field'!$F$6)+(O7905*'Football Field'!$F$7)+(P7905*'Football Field'!$F$8)+(Q7905*'Football Field'!$F$9)+(R7905*'Football Field'!$F$10)+(S7905*'Football Field'!$F$11)</f>
        <v>135837465.13749379</v>
      </c>
    </row>
    <row r="7906" spans="2:20" x14ac:dyDescent="0.3">
      <c r="B7906" s="62">
        <f t="shared" si="1116"/>
        <v>7879</v>
      </c>
      <c r="C7906" s="62">
        <v>9.4406232852391025E-2</v>
      </c>
      <c r="D7906" s="62">
        <v>0.63025737562616713</v>
      </c>
      <c r="E7906" s="62">
        <v>0.584456343447607</v>
      </c>
      <c r="F7906" s="62">
        <v>0.85523664315470904</v>
      </c>
      <c r="G7906" s="62">
        <v>0.78241852610792439</v>
      </c>
      <c r="H7906" s="62">
        <v>0.85623562991892843</v>
      </c>
      <c r="I7906" s="62">
        <v>0.50945534012237925</v>
      </c>
      <c r="J7906" s="62">
        <v>7.9835722173615342E-2</v>
      </c>
      <c r="K7906" s="62"/>
      <c r="L7906" s="65">
        <f t="shared" si="1108"/>
        <v>2.1493566895675806E-2</v>
      </c>
      <c r="M7906" s="65">
        <f t="shared" si="1109"/>
        <v>0.14349136339011334</v>
      </c>
      <c r="N7906" s="65">
        <f t="shared" si="1110"/>
        <v>0.13306379394604828</v>
      </c>
      <c r="O7906" s="65">
        <f t="shared" si="1111"/>
        <v>0.19471263120963939</v>
      </c>
      <c r="P7906" s="65">
        <f t="shared" si="1112"/>
        <v>0.17813405347516539</v>
      </c>
      <c r="Q7906" s="65">
        <f t="shared" si="1113"/>
        <v>0.19494007158296958</v>
      </c>
      <c r="R7906" s="65">
        <f t="shared" si="1114"/>
        <v>0.11598823618352119</v>
      </c>
      <c r="S7906" s="65">
        <f t="shared" si="1115"/>
        <v>1.8176283316867142E-2</v>
      </c>
      <c r="T7906" s="66">
        <f>(L7906*'Football Field'!$F$4)+(M7906*'Football Field'!$F$5)+(N7906*'Football Field'!$F$6)+(O7906*'Football Field'!$F$7)+(P7906*'Football Field'!$F$8)+(Q7906*'Football Field'!$F$9)+(R7906*'Football Field'!$F$10)+(S7906*'Football Field'!$F$11)</f>
        <v>143125176.35119501</v>
      </c>
    </row>
    <row r="7907" spans="2:20" x14ac:dyDescent="0.3">
      <c r="B7907" s="62">
        <f t="shared" si="1116"/>
        <v>7880</v>
      </c>
      <c r="C7907" s="62">
        <v>0.88855204037103719</v>
      </c>
      <c r="D7907" s="62">
        <v>0.50531038743059764</v>
      </c>
      <c r="E7907" s="62">
        <v>0.50762755860023934</v>
      </c>
      <c r="F7907" s="62">
        <v>9.8752116529019052E-2</v>
      </c>
      <c r="G7907" s="62">
        <v>0.74673131240326818</v>
      </c>
      <c r="H7907" s="62">
        <v>0.6161689661308648</v>
      </c>
      <c r="I7907" s="62">
        <v>0.47857112175489491</v>
      </c>
      <c r="J7907" s="62">
        <v>0.46480495577431469</v>
      </c>
      <c r="K7907" s="62"/>
      <c r="L7907" s="65">
        <f t="shared" si="1108"/>
        <v>0.20632723366488337</v>
      </c>
      <c r="M7907" s="65">
        <f t="shared" si="1109"/>
        <v>0.11733617125807239</v>
      </c>
      <c r="N7907" s="65">
        <f t="shared" si="1110"/>
        <v>0.11787423261591987</v>
      </c>
      <c r="O7907" s="65">
        <f t="shared" si="1111"/>
        <v>2.2930847149342549E-2</v>
      </c>
      <c r="P7907" s="65">
        <f t="shared" si="1112"/>
        <v>0.17339559078022929</v>
      </c>
      <c r="Q7907" s="65">
        <f t="shared" si="1113"/>
        <v>0.14307821317797573</v>
      </c>
      <c r="R7907" s="65">
        <f t="shared" si="1114"/>
        <v>0.11112714976418854</v>
      </c>
      <c r="S7907" s="65">
        <f t="shared" si="1115"/>
        <v>0.10793056158938823</v>
      </c>
      <c r="T7907" s="66">
        <f>(L7907*'Football Field'!$F$4)+(M7907*'Football Field'!$F$5)+(N7907*'Football Field'!$F$6)+(O7907*'Football Field'!$F$7)+(P7907*'Football Field'!$F$8)+(Q7907*'Football Field'!$F$9)+(R7907*'Football Field'!$F$10)+(S7907*'Football Field'!$F$11)</f>
        <v>140334484.74885941</v>
      </c>
    </row>
    <row r="7908" spans="2:20" x14ac:dyDescent="0.3">
      <c r="B7908" s="62">
        <f t="shared" si="1116"/>
        <v>7881</v>
      </c>
      <c r="C7908" s="62">
        <v>0.50832173129106484</v>
      </c>
      <c r="D7908" s="62">
        <v>0.95575716840358171</v>
      </c>
      <c r="E7908" s="62">
        <v>0.92121329505810867</v>
      </c>
      <c r="F7908" s="62">
        <v>0.48176085610039099</v>
      </c>
      <c r="G7908" s="62">
        <v>0.52217959193082031</v>
      </c>
      <c r="H7908" s="62">
        <v>8.9965623716344423E-2</v>
      </c>
      <c r="I7908" s="62">
        <v>0.69821035188326963</v>
      </c>
      <c r="J7908" s="62">
        <v>7.8518516283765716E-2</v>
      </c>
      <c r="K7908" s="62"/>
      <c r="L7908" s="65">
        <f t="shared" si="1108"/>
        <v>0.1194385418750353</v>
      </c>
      <c r="M7908" s="65">
        <f t="shared" si="1109"/>
        <v>0.22457084864501234</v>
      </c>
      <c r="N7908" s="65">
        <f t="shared" si="1110"/>
        <v>0.21645419808864114</v>
      </c>
      <c r="O7908" s="65">
        <f t="shared" si="1111"/>
        <v>0.11319762788609082</v>
      </c>
      <c r="P7908" s="65">
        <f t="shared" si="1112"/>
        <v>0.12269467390015246</v>
      </c>
      <c r="Q7908" s="65">
        <f t="shared" si="1113"/>
        <v>2.1138901318003028E-2</v>
      </c>
      <c r="R7908" s="65">
        <f t="shared" si="1114"/>
        <v>0.16405599292240783</v>
      </c>
      <c r="S7908" s="65">
        <f t="shared" si="1115"/>
        <v>1.8449215364657063E-2</v>
      </c>
      <c r="T7908" s="66">
        <f>(L7908*'Football Field'!$F$4)+(M7908*'Football Field'!$F$5)+(N7908*'Football Field'!$F$6)+(O7908*'Football Field'!$F$7)+(P7908*'Football Field'!$F$8)+(Q7908*'Football Field'!$F$9)+(R7908*'Football Field'!$F$10)+(S7908*'Football Field'!$F$11)</f>
        <v>146129023.06271943</v>
      </c>
    </row>
    <row r="7909" spans="2:20" x14ac:dyDescent="0.3">
      <c r="B7909" s="62">
        <f t="shared" si="1116"/>
        <v>7882</v>
      </c>
      <c r="C7909" s="62">
        <v>0.78702099683509985</v>
      </c>
      <c r="D7909" s="62">
        <v>0.84544681409553091</v>
      </c>
      <c r="E7909" s="62">
        <v>6.4289028883230959E-2</v>
      </c>
      <c r="F7909" s="62">
        <v>0.43018812936004047</v>
      </c>
      <c r="G7909" s="62">
        <v>0.75196686979717842</v>
      </c>
      <c r="H7909" s="62">
        <v>0.90682025357759088</v>
      </c>
      <c r="I7909" s="62">
        <v>0.30425695243685325</v>
      </c>
      <c r="J7909" s="62">
        <v>0.95913807483731861</v>
      </c>
      <c r="K7909" s="62"/>
      <c r="L7909" s="65">
        <f t="shared" si="1108"/>
        <v>0.15587268416064631</v>
      </c>
      <c r="M7909" s="65">
        <f t="shared" si="1109"/>
        <v>0.16744415302524504</v>
      </c>
      <c r="N7909" s="65">
        <f t="shared" si="1110"/>
        <v>1.2732701585355735E-2</v>
      </c>
      <c r="O7909" s="65">
        <f t="shared" si="1111"/>
        <v>8.5200494887744935E-2</v>
      </c>
      <c r="P7909" s="65">
        <f t="shared" si="1112"/>
        <v>0.14893007285258494</v>
      </c>
      <c r="Q7909" s="65">
        <f t="shared" si="1113"/>
        <v>0.17959941036489652</v>
      </c>
      <c r="R7909" s="65">
        <f t="shared" si="1114"/>
        <v>6.0259317148570538E-2</v>
      </c>
      <c r="S7909" s="65">
        <f t="shared" si="1115"/>
        <v>0.18996116597495596</v>
      </c>
      <c r="T7909" s="66">
        <f>(L7909*'Football Field'!$F$4)+(M7909*'Football Field'!$F$5)+(N7909*'Football Field'!$F$6)+(O7909*'Football Field'!$F$7)+(P7909*'Football Field'!$F$8)+(Q7909*'Football Field'!$F$9)+(R7909*'Football Field'!$F$10)+(S7909*'Football Field'!$F$11)</f>
        <v>129676405.19334576</v>
      </c>
    </row>
    <row r="7910" spans="2:20" x14ac:dyDescent="0.3">
      <c r="B7910" s="62">
        <f t="shared" si="1116"/>
        <v>7883</v>
      </c>
      <c r="C7910" s="62">
        <v>0.98496545851027006</v>
      </c>
      <c r="D7910" s="62">
        <v>0.46330548413709505</v>
      </c>
      <c r="E7910" s="62">
        <v>0.18987127173848906</v>
      </c>
      <c r="F7910" s="62">
        <v>0.25164244930792512</v>
      </c>
      <c r="G7910" s="62">
        <v>0.64241788657327159</v>
      </c>
      <c r="H7910" s="62">
        <v>0.99196558703129545</v>
      </c>
      <c r="I7910" s="62">
        <v>0.45428461528711295</v>
      </c>
      <c r="J7910" s="62">
        <v>8.0293566311640086E-2</v>
      </c>
      <c r="K7910" s="62"/>
      <c r="L7910" s="65">
        <f t="shared" si="1108"/>
        <v>0.24267726561878813</v>
      </c>
      <c r="M7910" s="65">
        <f t="shared" si="1109"/>
        <v>0.11414989943569348</v>
      </c>
      <c r="N7910" s="65">
        <f t="shared" si="1110"/>
        <v>4.67807684492298E-2</v>
      </c>
      <c r="O7910" s="65">
        <f t="shared" si="1111"/>
        <v>6.2000043741660842E-2</v>
      </c>
      <c r="P7910" s="65">
        <f t="shared" si="1112"/>
        <v>0.1582798815442692</v>
      </c>
      <c r="Q7910" s="65">
        <f t="shared" si="1113"/>
        <v>0.24440196777335085</v>
      </c>
      <c r="R7910" s="65">
        <f t="shared" si="1114"/>
        <v>0.11192732425084345</v>
      </c>
      <c r="S7910" s="65">
        <f t="shared" si="1115"/>
        <v>1.9782849186164114E-2</v>
      </c>
      <c r="T7910" s="66">
        <f>(L7910*'Football Field'!$F$4)+(M7910*'Football Field'!$F$5)+(N7910*'Football Field'!$F$6)+(O7910*'Football Field'!$F$7)+(P7910*'Football Field'!$F$8)+(Q7910*'Football Field'!$F$9)+(R7910*'Football Field'!$F$10)+(S7910*'Football Field'!$F$11)</f>
        <v>136774740.84780157</v>
      </c>
    </row>
    <row r="7911" spans="2:20" x14ac:dyDescent="0.3">
      <c r="B7911" s="62">
        <f t="shared" si="1116"/>
        <v>7884</v>
      </c>
      <c r="C7911" s="62">
        <v>2.3927239668064648E-2</v>
      </c>
      <c r="D7911" s="62">
        <v>6.0674576364854294E-2</v>
      </c>
      <c r="E7911" s="62">
        <v>0.76643817275907489</v>
      </c>
      <c r="F7911" s="62">
        <v>0.16749189912870388</v>
      </c>
      <c r="G7911" s="62">
        <v>0.70477017274350884</v>
      </c>
      <c r="H7911" s="62">
        <v>3.9840036612186047E-2</v>
      </c>
      <c r="I7911" s="62">
        <v>0.96448706317693733</v>
      </c>
      <c r="J7911" s="62">
        <v>7.42493216214275E-2</v>
      </c>
      <c r="K7911" s="62"/>
      <c r="L7911" s="65">
        <f t="shared" ref="L7911:L7974" si="1117">C7911/SUM($C7911:$J7911)</f>
        <v>8.539713560434932E-3</v>
      </c>
      <c r="M7911" s="65">
        <f t="shared" ref="M7911:M7974" si="1118">D7911/SUM($C7911:$J7911)</f>
        <v>2.1654963537150084E-2</v>
      </c>
      <c r="N7911" s="65">
        <f t="shared" ref="N7911:N7974" si="1119">E7911/SUM($C7911:$J7911)</f>
        <v>0.27354440160857246</v>
      </c>
      <c r="O7911" s="65">
        <f t="shared" ref="O7911:O7974" si="1120">F7911/SUM($C7911:$J7911)</f>
        <v>5.977843086352487E-2</v>
      </c>
      <c r="P7911" s="65">
        <f t="shared" ref="P7911:P7974" si="1121">G7911/SUM($C7911:$J7911)</f>
        <v>0.25153488177746919</v>
      </c>
      <c r="Q7911" s="65">
        <f t="shared" ref="Q7911:Q7974" si="1122">H7911/SUM($C7911:$J7911)</f>
        <v>1.4219045139561149E-2</v>
      </c>
      <c r="R7911" s="65">
        <f t="shared" ref="R7911:R7974" si="1123">I7911/SUM($C7911:$J7911)</f>
        <v>0.34422872702985541</v>
      </c>
      <c r="S7911" s="65">
        <f t="shared" ref="S7911:S7974" si="1124">J7911/SUM($C7911:$J7911)</f>
        <v>2.6499836483431918E-2</v>
      </c>
      <c r="T7911" s="66">
        <f>(L7911*'Football Field'!$F$4)+(M7911*'Football Field'!$F$5)+(N7911*'Football Field'!$F$6)+(O7911*'Football Field'!$F$7)+(P7911*'Football Field'!$F$8)+(Q7911*'Football Field'!$F$9)+(R7911*'Football Field'!$F$10)+(S7911*'Football Field'!$F$11)</f>
        <v>184059251.48908418</v>
      </c>
    </row>
    <row r="7912" spans="2:20" x14ac:dyDescent="0.3">
      <c r="B7912" s="62">
        <f t="shared" si="1116"/>
        <v>7885</v>
      </c>
      <c r="C7912" s="62">
        <v>0.23808734438715928</v>
      </c>
      <c r="D7912" s="62">
        <v>0.75471605020122212</v>
      </c>
      <c r="E7912" s="62">
        <v>0.15727225593657801</v>
      </c>
      <c r="F7912" s="62">
        <v>0.5135434600280776</v>
      </c>
      <c r="G7912" s="62">
        <v>0.6876077390996691</v>
      </c>
      <c r="H7912" s="62">
        <v>3.3614312242581046E-2</v>
      </c>
      <c r="I7912" s="62">
        <v>0.97345750350215732</v>
      </c>
      <c r="J7912" s="62">
        <v>0.52031516566513714</v>
      </c>
      <c r="K7912" s="62"/>
      <c r="L7912" s="65">
        <f t="shared" si="1117"/>
        <v>6.1384647907041852E-2</v>
      </c>
      <c r="M7912" s="65">
        <f t="shared" si="1118"/>
        <v>0.19458396300166361</v>
      </c>
      <c r="N7912" s="65">
        <f t="shared" si="1119"/>
        <v>4.0548572966206294E-2</v>
      </c>
      <c r="O7912" s="65">
        <f t="shared" si="1120"/>
        <v>0.1324038644722173</v>
      </c>
      <c r="P7912" s="65">
        <f t="shared" si="1121"/>
        <v>0.17728182516981658</v>
      </c>
      <c r="Q7912" s="65">
        <f t="shared" si="1122"/>
        <v>8.6665787589820711E-3</v>
      </c>
      <c r="R7912" s="65">
        <f t="shared" si="1123"/>
        <v>0.25098077455044548</v>
      </c>
      <c r="S7912" s="65">
        <f t="shared" si="1124"/>
        <v>0.13414977317362684</v>
      </c>
      <c r="T7912" s="66">
        <f>(L7912*'Football Field'!$F$4)+(M7912*'Football Field'!$F$5)+(N7912*'Football Field'!$F$6)+(O7912*'Football Field'!$F$7)+(P7912*'Football Field'!$F$8)+(Q7912*'Football Field'!$F$9)+(R7912*'Football Field'!$F$10)+(S7912*'Football Field'!$F$11)</f>
        <v>159474137.84143287</v>
      </c>
    </row>
    <row r="7913" spans="2:20" x14ac:dyDescent="0.3">
      <c r="B7913" s="62">
        <f t="shared" si="1116"/>
        <v>7886</v>
      </c>
      <c r="C7913" s="62">
        <v>0.14142102359023934</v>
      </c>
      <c r="D7913" s="62">
        <v>0.19740010147056741</v>
      </c>
      <c r="E7913" s="62">
        <v>0.40222091209650379</v>
      </c>
      <c r="F7913" s="62">
        <v>0.62396694453971857</v>
      </c>
      <c r="G7913" s="62">
        <v>0.16029994425543426</v>
      </c>
      <c r="H7913" s="62">
        <v>0.67785613458448069</v>
      </c>
      <c r="I7913" s="62">
        <v>0.57126101774647353</v>
      </c>
      <c r="J7913" s="62">
        <v>0.84499372840276199</v>
      </c>
      <c r="K7913" s="62"/>
      <c r="L7913" s="65">
        <f t="shared" si="1117"/>
        <v>3.9072843478667858E-2</v>
      </c>
      <c r="M7913" s="65">
        <f t="shared" si="1118"/>
        <v>5.4539156001165948E-2</v>
      </c>
      <c r="N7913" s="65">
        <f t="shared" si="1119"/>
        <v>0.11112856026081262</v>
      </c>
      <c r="O7913" s="65">
        <f t="shared" si="1120"/>
        <v>0.1723941896397484</v>
      </c>
      <c r="P7913" s="65">
        <f t="shared" si="1121"/>
        <v>4.4288850925585113E-2</v>
      </c>
      <c r="Q7913" s="65">
        <f t="shared" si="1122"/>
        <v>0.18728309253661937</v>
      </c>
      <c r="R7913" s="65">
        <f t="shared" si="1123"/>
        <v>0.15783220744141896</v>
      </c>
      <c r="S7913" s="65">
        <f t="shared" si="1124"/>
        <v>0.23346109971598192</v>
      </c>
      <c r="T7913" s="66">
        <f>(L7913*'Football Field'!$F$4)+(M7913*'Football Field'!$F$5)+(N7913*'Football Field'!$F$6)+(O7913*'Football Field'!$F$7)+(P7913*'Football Field'!$F$8)+(Q7913*'Football Field'!$F$9)+(R7913*'Football Field'!$F$10)+(S7913*'Football Field'!$F$11)</f>
        <v>139094485.75941077</v>
      </c>
    </row>
    <row r="7914" spans="2:20" x14ac:dyDescent="0.3">
      <c r="B7914" s="62">
        <f t="shared" si="1116"/>
        <v>7887</v>
      </c>
      <c r="C7914" s="62">
        <v>0.71639235772947452</v>
      </c>
      <c r="D7914" s="62">
        <v>0.41396441962725417</v>
      </c>
      <c r="E7914" s="62">
        <v>0.76160557096619641</v>
      </c>
      <c r="F7914" s="62">
        <v>0.40500019579182944</v>
      </c>
      <c r="G7914" s="62">
        <v>0.76875995243522044</v>
      </c>
      <c r="H7914" s="62">
        <v>6.4667904188127512E-2</v>
      </c>
      <c r="I7914" s="62">
        <v>0.29423162906286238</v>
      </c>
      <c r="J7914" s="62">
        <v>0.82439594350572454</v>
      </c>
      <c r="K7914" s="62"/>
      <c r="L7914" s="65">
        <f t="shared" si="1117"/>
        <v>0.16860186570873939</v>
      </c>
      <c r="M7914" s="65">
        <f t="shared" si="1118"/>
        <v>9.7425904580275738E-2</v>
      </c>
      <c r="N7914" s="65">
        <f t="shared" si="1119"/>
        <v>0.17924272755511464</v>
      </c>
      <c r="O7914" s="65">
        <f t="shared" si="1120"/>
        <v>9.5316187960637969E-2</v>
      </c>
      <c r="P7914" s="65">
        <f t="shared" si="1121"/>
        <v>0.18092650049134829</v>
      </c>
      <c r="Q7914" s="65">
        <f t="shared" si="1122"/>
        <v>1.52194941500333E-2</v>
      </c>
      <c r="R7914" s="65">
        <f t="shared" si="1123"/>
        <v>6.9246972103034932E-2</v>
      </c>
      <c r="S7914" s="65">
        <f t="shared" si="1124"/>
        <v>0.19402034745081567</v>
      </c>
      <c r="T7914" s="66">
        <f>(L7914*'Football Field'!$F$4)+(M7914*'Football Field'!$F$5)+(N7914*'Football Field'!$F$6)+(O7914*'Football Field'!$F$7)+(P7914*'Football Field'!$F$8)+(Q7914*'Football Field'!$F$9)+(R7914*'Football Field'!$F$10)+(S7914*'Football Field'!$F$11)</f>
        <v>138172681.00625992</v>
      </c>
    </row>
    <row r="7915" spans="2:20" x14ac:dyDescent="0.3">
      <c r="B7915" s="62">
        <f t="shared" si="1116"/>
        <v>7888</v>
      </c>
      <c r="C7915" s="62">
        <v>0.71286250450446298</v>
      </c>
      <c r="D7915" s="62">
        <v>0.22080052096804359</v>
      </c>
      <c r="E7915" s="62">
        <v>0.42392740204002177</v>
      </c>
      <c r="F7915" s="62">
        <v>0.19323663758785614</v>
      </c>
      <c r="G7915" s="62">
        <v>0.41670331643758385</v>
      </c>
      <c r="H7915" s="62">
        <v>0.95550944181758646</v>
      </c>
      <c r="I7915" s="62">
        <v>0.80893892314898808</v>
      </c>
      <c r="J7915" s="62">
        <v>9.9083144142189106E-2</v>
      </c>
      <c r="K7915" s="62"/>
      <c r="L7915" s="65">
        <f t="shared" si="1117"/>
        <v>0.18607439003918644</v>
      </c>
      <c r="M7915" s="65">
        <f t="shared" si="1118"/>
        <v>5.7634287116872886E-2</v>
      </c>
      <c r="N7915" s="65">
        <f t="shared" si="1119"/>
        <v>0.11065532589672089</v>
      </c>
      <c r="O7915" s="65">
        <f t="shared" si="1120"/>
        <v>5.0439445538488906E-2</v>
      </c>
      <c r="P7915" s="65">
        <f t="shared" si="1121"/>
        <v>0.10876966447734393</v>
      </c>
      <c r="Q7915" s="65">
        <f t="shared" si="1122"/>
        <v>0.24941112127433795</v>
      </c>
      <c r="R7915" s="65">
        <f t="shared" si="1123"/>
        <v>0.21115266373637961</v>
      </c>
      <c r="S7915" s="65">
        <f t="shared" si="1124"/>
        <v>2.5863101920669474E-2</v>
      </c>
      <c r="T7915" s="66">
        <f>(L7915*'Football Field'!$F$4)+(M7915*'Football Field'!$F$5)+(N7915*'Football Field'!$F$6)+(O7915*'Football Field'!$F$7)+(P7915*'Football Field'!$F$8)+(Q7915*'Football Field'!$F$9)+(R7915*'Football Field'!$F$10)+(S7915*'Football Field'!$F$11)</f>
        <v>148577536.01010409</v>
      </c>
    </row>
    <row r="7916" spans="2:20" x14ac:dyDescent="0.3">
      <c r="B7916" s="62">
        <f t="shared" si="1116"/>
        <v>7889</v>
      </c>
      <c r="C7916" s="62">
        <v>0.19215635058839919</v>
      </c>
      <c r="D7916" s="62">
        <v>0.90374414829972105</v>
      </c>
      <c r="E7916" s="62">
        <v>0.26740072213137434</v>
      </c>
      <c r="F7916" s="62">
        <v>3.6917661587728579E-2</v>
      </c>
      <c r="G7916" s="62">
        <v>0.67291220868199497</v>
      </c>
      <c r="H7916" s="62">
        <v>0.77980522301948241</v>
      </c>
      <c r="I7916" s="62">
        <v>0.1359104511015381</v>
      </c>
      <c r="J7916" s="62">
        <v>0.8234863974787141</v>
      </c>
      <c r="K7916" s="62"/>
      <c r="L7916" s="65">
        <f t="shared" si="1117"/>
        <v>5.0403871429427954E-2</v>
      </c>
      <c r="M7916" s="65">
        <f t="shared" si="1118"/>
        <v>0.23705801924584988</v>
      </c>
      <c r="N7916" s="65">
        <f t="shared" si="1119"/>
        <v>7.0140963736952208E-2</v>
      </c>
      <c r="O7916" s="65">
        <f t="shared" si="1120"/>
        <v>9.6837448382272803E-3</v>
      </c>
      <c r="P7916" s="65">
        <f t="shared" si="1121"/>
        <v>0.17650928707712102</v>
      </c>
      <c r="Q7916" s="65">
        <f t="shared" si="1122"/>
        <v>0.2045480260252367</v>
      </c>
      <c r="R7916" s="65">
        <f t="shared" si="1123"/>
        <v>3.5650202984501583E-2</v>
      </c>
      <c r="S7916" s="65">
        <f t="shared" si="1124"/>
        <v>0.21600588466268339</v>
      </c>
      <c r="T7916" s="66">
        <f>(L7916*'Football Field'!$F$4)+(M7916*'Football Field'!$F$5)+(N7916*'Football Field'!$F$6)+(O7916*'Football Field'!$F$7)+(P7916*'Football Field'!$F$8)+(Q7916*'Football Field'!$F$9)+(R7916*'Football Field'!$F$10)+(S7916*'Football Field'!$F$11)</f>
        <v>129973582.79983479</v>
      </c>
    </row>
    <row r="7917" spans="2:20" x14ac:dyDescent="0.3">
      <c r="B7917" s="62">
        <f t="shared" si="1116"/>
        <v>7890</v>
      </c>
      <c r="C7917" s="62">
        <v>0.43559195835491693</v>
      </c>
      <c r="D7917" s="62">
        <v>0.78459621949658442</v>
      </c>
      <c r="E7917" s="62">
        <v>0.1123743994603853</v>
      </c>
      <c r="F7917" s="62">
        <v>0.11560629982176196</v>
      </c>
      <c r="G7917" s="62">
        <v>0.95727421102860832</v>
      </c>
      <c r="H7917" s="62">
        <v>0.26420144549177926</v>
      </c>
      <c r="I7917" s="62">
        <v>0.93455268758811805</v>
      </c>
      <c r="J7917" s="62">
        <v>0.99975730401575147</v>
      </c>
      <c r="K7917" s="62"/>
      <c r="L7917" s="65">
        <f t="shared" si="1117"/>
        <v>9.4612567514557655E-2</v>
      </c>
      <c r="M7917" s="65">
        <f t="shared" si="1118"/>
        <v>0.17041789079196706</v>
      </c>
      <c r="N7917" s="65">
        <f t="shared" si="1119"/>
        <v>2.44082340179262E-2</v>
      </c>
      <c r="O7917" s="65">
        <f t="shared" si="1120"/>
        <v>2.5110217572204597E-2</v>
      </c>
      <c r="P7917" s="65">
        <f t="shared" si="1121"/>
        <v>0.20792434108045046</v>
      </c>
      <c r="Q7917" s="65">
        <f t="shared" si="1122"/>
        <v>5.7385763487092463E-2</v>
      </c>
      <c r="R7917" s="65">
        <f t="shared" si="1123"/>
        <v>0.20298912216900444</v>
      </c>
      <c r="S7917" s="65">
        <f t="shared" si="1124"/>
        <v>0.21715186336679695</v>
      </c>
      <c r="T7917" s="66">
        <f>(L7917*'Football Field'!$F$4)+(M7917*'Football Field'!$F$5)+(N7917*'Football Field'!$F$6)+(O7917*'Football Field'!$F$7)+(P7917*'Football Field'!$F$8)+(Q7917*'Football Field'!$F$9)+(R7917*'Football Field'!$F$10)+(S7917*'Football Field'!$F$11)</f>
        <v>154700062.63657287</v>
      </c>
    </row>
    <row r="7918" spans="2:20" x14ac:dyDescent="0.3">
      <c r="B7918" s="62">
        <f t="shared" si="1116"/>
        <v>7891</v>
      </c>
      <c r="C7918" s="62">
        <v>0.50965546646687032</v>
      </c>
      <c r="D7918" s="62">
        <v>0.21069423768278583</v>
      </c>
      <c r="E7918" s="62">
        <v>0.12066988004853207</v>
      </c>
      <c r="F7918" s="62">
        <v>0.35553363680528427</v>
      </c>
      <c r="G7918" s="62">
        <v>0.37438655717453917</v>
      </c>
      <c r="H7918" s="62">
        <v>0.84078797360752988</v>
      </c>
      <c r="I7918" s="62">
        <v>0.78648419579852535</v>
      </c>
      <c r="J7918" s="62">
        <v>0.48933013571470219</v>
      </c>
      <c r="K7918" s="62"/>
      <c r="L7918" s="65">
        <f t="shared" si="1117"/>
        <v>0.13821007461179866</v>
      </c>
      <c r="M7918" s="65">
        <f t="shared" si="1118"/>
        <v>5.7136768319754283E-2</v>
      </c>
      <c r="N7918" s="65">
        <f t="shared" si="1119"/>
        <v>3.2723661811225831E-2</v>
      </c>
      <c r="O7918" s="65">
        <f t="shared" si="1120"/>
        <v>9.6414801180311982E-2</v>
      </c>
      <c r="P7918" s="65">
        <f t="shared" si="1121"/>
        <v>0.10152739920451936</v>
      </c>
      <c r="Q7918" s="65">
        <f t="shared" si="1122"/>
        <v>0.22800769580787675</v>
      </c>
      <c r="R7918" s="65">
        <f t="shared" si="1123"/>
        <v>0.21328141565097994</v>
      </c>
      <c r="S7918" s="65">
        <f t="shared" si="1124"/>
        <v>0.13269818341353315</v>
      </c>
      <c r="T7918" s="66">
        <f>(L7918*'Football Field'!$F$4)+(M7918*'Football Field'!$F$5)+(N7918*'Football Field'!$F$6)+(O7918*'Football Field'!$F$7)+(P7918*'Football Field'!$F$8)+(Q7918*'Football Field'!$F$9)+(R7918*'Football Field'!$F$10)+(S7918*'Football Field'!$F$11)</f>
        <v>147625994.49897531</v>
      </c>
    </row>
    <row r="7919" spans="2:20" x14ac:dyDescent="0.3">
      <c r="B7919" s="62">
        <f t="shared" si="1116"/>
        <v>7892</v>
      </c>
      <c r="C7919" s="62">
        <v>0.43636878234797749</v>
      </c>
      <c r="D7919" s="62">
        <v>0.65351491267835304</v>
      </c>
      <c r="E7919" s="62">
        <v>0.86589131220824866</v>
      </c>
      <c r="F7919" s="62">
        <v>0.58456321188671556</v>
      </c>
      <c r="G7919" s="62">
        <v>0.71318314274827777</v>
      </c>
      <c r="H7919" s="62">
        <v>0.11217003286761418</v>
      </c>
      <c r="I7919" s="62">
        <v>0.16079082683440915</v>
      </c>
      <c r="J7919" s="62">
        <v>0.66841631306691918</v>
      </c>
      <c r="K7919" s="62"/>
      <c r="L7919" s="65">
        <f t="shared" si="1117"/>
        <v>0.10402367989231484</v>
      </c>
      <c r="M7919" s="65">
        <f t="shared" si="1118"/>
        <v>0.15578801424684949</v>
      </c>
      <c r="N7919" s="65">
        <f t="shared" si="1119"/>
        <v>0.2064153173332629</v>
      </c>
      <c r="O7919" s="65">
        <f t="shared" si="1120"/>
        <v>0.13935097763624188</v>
      </c>
      <c r="P7919" s="65">
        <f t="shared" si="1121"/>
        <v>0.1700120126528244</v>
      </c>
      <c r="Q7919" s="65">
        <f t="shared" si="1122"/>
        <v>2.6739629562286933E-2</v>
      </c>
      <c r="R7919" s="65">
        <f t="shared" si="1123"/>
        <v>3.833008724924139E-2</v>
      </c>
      <c r="S7919" s="65">
        <f t="shared" si="1124"/>
        <v>0.15934028142697815</v>
      </c>
      <c r="T7919" s="66">
        <f>(L7919*'Football Field'!$F$4)+(M7919*'Football Field'!$F$5)+(N7919*'Football Field'!$F$6)+(O7919*'Football Field'!$F$7)+(P7919*'Football Field'!$F$8)+(Q7919*'Football Field'!$F$9)+(R7919*'Football Field'!$F$10)+(S7919*'Football Field'!$F$11)</f>
        <v>133865742.69972745</v>
      </c>
    </row>
    <row r="7920" spans="2:20" x14ac:dyDescent="0.3">
      <c r="B7920" s="62">
        <f t="shared" si="1116"/>
        <v>7893</v>
      </c>
      <c r="C7920" s="62">
        <v>0.84426243153364522</v>
      </c>
      <c r="D7920" s="62">
        <v>0.30425574712765546</v>
      </c>
      <c r="E7920" s="62">
        <v>0.66213034291429596</v>
      </c>
      <c r="F7920" s="62">
        <v>0.87810802223261097</v>
      </c>
      <c r="G7920" s="62">
        <v>0.18996909630595826</v>
      </c>
      <c r="H7920" s="62">
        <v>0.53718621120279952</v>
      </c>
      <c r="I7920" s="62">
        <v>0.95650021603039437</v>
      </c>
      <c r="J7920" s="62">
        <v>0.69327779755415808</v>
      </c>
      <c r="K7920" s="62"/>
      <c r="L7920" s="65">
        <f t="shared" si="1117"/>
        <v>0.16666287397166951</v>
      </c>
      <c r="M7920" s="65">
        <f t="shared" si="1118"/>
        <v>6.0062055759817136E-2</v>
      </c>
      <c r="N7920" s="65">
        <f t="shared" si="1119"/>
        <v>0.13070881964211373</v>
      </c>
      <c r="O7920" s="65">
        <f t="shared" si="1120"/>
        <v>0.1733442128616538</v>
      </c>
      <c r="P7920" s="65">
        <f t="shared" si="1121"/>
        <v>3.7501130422963914E-2</v>
      </c>
      <c r="Q7920" s="65">
        <f t="shared" si="1122"/>
        <v>0.10604403852766123</v>
      </c>
      <c r="R7920" s="65">
        <f t="shared" si="1123"/>
        <v>0.18881933982134727</v>
      </c>
      <c r="S7920" s="65">
        <f t="shared" si="1124"/>
        <v>0.13685752899277345</v>
      </c>
      <c r="T7920" s="66">
        <f>(L7920*'Football Field'!$F$4)+(M7920*'Football Field'!$F$5)+(N7920*'Football Field'!$F$6)+(O7920*'Football Field'!$F$7)+(P7920*'Football Field'!$F$8)+(Q7920*'Football Field'!$F$9)+(R7920*'Football Field'!$F$10)+(S7920*'Football Field'!$F$11)</f>
        <v>141979781.01930207</v>
      </c>
    </row>
    <row r="7921" spans="2:20" x14ac:dyDescent="0.3">
      <c r="B7921" s="62">
        <f t="shared" si="1116"/>
        <v>7894</v>
      </c>
      <c r="C7921" s="62">
        <v>0.46260401147858843</v>
      </c>
      <c r="D7921" s="62">
        <v>0.75548199323664444</v>
      </c>
      <c r="E7921" s="62">
        <v>0.81320895790708569</v>
      </c>
      <c r="F7921" s="62">
        <v>0.51883476737282164</v>
      </c>
      <c r="G7921" s="62">
        <v>0.72334741671329972</v>
      </c>
      <c r="H7921" s="62">
        <v>0.46297707779468034</v>
      </c>
      <c r="I7921" s="62">
        <v>0.46260068376005992</v>
      </c>
      <c r="J7921" s="62">
        <v>0.69892677428253558</v>
      </c>
      <c r="K7921" s="62"/>
      <c r="L7921" s="65">
        <f t="shared" si="1117"/>
        <v>9.4447885161985934E-2</v>
      </c>
      <c r="M7921" s="65">
        <f t="shared" si="1118"/>
        <v>0.15424353176510538</v>
      </c>
      <c r="N7921" s="65">
        <f t="shared" si="1119"/>
        <v>0.16602939958003723</v>
      </c>
      <c r="O7921" s="65">
        <f t="shared" si="1120"/>
        <v>0.10592827842164537</v>
      </c>
      <c r="P7921" s="65">
        <f t="shared" si="1121"/>
        <v>0.14768275252865817</v>
      </c>
      <c r="Q7921" s="65">
        <f t="shared" si="1122"/>
        <v>9.452405251831178E-2</v>
      </c>
      <c r="R7921" s="65">
        <f t="shared" si="1123"/>
        <v>9.4447205755907232E-2</v>
      </c>
      <c r="S7921" s="65">
        <f t="shared" si="1124"/>
        <v>0.14269689426834889</v>
      </c>
      <c r="T7921" s="66">
        <f>(L7921*'Football Field'!$F$4)+(M7921*'Football Field'!$F$5)+(N7921*'Football Field'!$F$6)+(O7921*'Football Field'!$F$7)+(P7921*'Football Field'!$F$8)+(Q7921*'Football Field'!$F$9)+(R7921*'Football Field'!$F$10)+(S7921*'Football Field'!$F$11)</f>
        <v>138451048.10267979</v>
      </c>
    </row>
    <row r="7922" spans="2:20" x14ac:dyDescent="0.3">
      <c r="B7922" s="62">
        <f t="shared" si="1116"/>
        <v>7895</v>
      </c>
      <c r="C7922" s="62">
        <v>0.65943221181987999</v>
      </c>
      <c r="D7922" s="62">
        <v>0.10776985118537563</v>
      </c>
      <c r="E7922" s="62">
        <v>0.47378502816756007</v>
      </c>
      <c r="F7922" s="62">
        <v>0.63936569463507664</v>
      </c>
      <c r="G7922" s="62">
        <v>0.91575893445068801</v>
      </c>
      <c r="H7922" s="62">
        <v>3.2343531626532585E-2</v>
      </c>
      <c r="I7922" s="62">
        <v>0.7123416324896118</v>
      </c>
      <c r="J7922" s="62">
        <v>0.47539019052116382</v>
      </c>
      <c r="K7922" s="62"/>
      <c r="L7922" s="65">
        <f t="shared" si="1117"/>
        <v>0.1641935994321117</v>
      </c>
      <c r="M7922" s="65">
        <f t="shared" si="1118"/>
        <v>2.6833872321091849E-2</v>
      </c>
      <c r="N7922" s="65">
        <f t="shared" si="1119"/>
        <v>0.11796886433131154</v>
      </c>
      <c r="O7922" s="65">
        <f t="shared" si="1120"/>
        <v>0.15919718945155234</v>
      </c>
      <c r="P7922" s="65">
        <f t="shared" si="1121"/>
        <v>0.2280170015422967</v>
      </c>
      <c r="Q7922" s="65">
        <f t="shared" si="1122"/>
        <v>8.0532930920233642E-3</v>
      </c>
      <c r="R7922" s="65">
        <f t="shared" si="1123"/>
        <v>0.17736764229491916</v>
      </c>
      <c r="S7922" s="65">
        <f t="shared" si="1124"/>
        <v>0.11836853753469323</v>
      </c>
      <c r="T7922" s="66">
        <f>(L7922*'Football Field'!$F$4)+(M7922*'Football Field'!$F$5)+(N7922*'Football Field'!$F$6)+(O7922*'Football Field'!$F$7)+(P7922*'Football Field'!$F$8)+(Q7922*'Football Field'!$F$9)+(R7922*'Football Field'!$F$10)+(S7922*'Football Field'!$F$11)</f>
        <v>155552147.94359314</v>
      </c>
    </row>
    <row r="7923" spans="2:20" x14ac:dyDescent="0.3">
      <c r="B7923" s="62">
        <f t="shared" si="1116"/>
        <v>7896</v>
      </c>
      <c r="C7923" s="62">
        <v>0.51024422294235772</v>
      </c>
      <c r="D7923" s="62">
        <v>0.21306809819366501</v>
      </c>
      <c r="E7923" s="62">
        <v>2.7791551729580033E-2</v>
      </c>
      <c r="F7923" s="62">
        <v>0.27091661310543691</v>
      </c>
      <c r="G7923" s="62">
        <v>0.55287840255231246</v>
      </c>
      <c r="H7923" s="62">
        <v>0.60779202484629868</v>
      </c>
      <c r="I7923" s="62">
        <v>0.49859074523972524</v>
      </c>
      <c r="J7923" s="62">
        <v>0.79506021535600613</v>
      </c>
      <c r="K7923" s="62"/>
      <c r="L7923" s="65">
        <f t="shared" si="1117"/>
        <v>0.14677619217017168</v>
      </c>
      <c r="M7923" s="65">
        <f t="shared" si="1118"/>
        <v>6.1290893105004997E-2</v>
      </c>
      <c r="N7923" s="65">
        <f t="shared" si="1119"/>
        <v>7.9944817676631027E-3</v>
      </c>
      <c r="O7923" s="65">
        <f t="shared" si="1120"/>
        <v>7.7931521964037617E-2</v>
      </c>
      <c r="P7923" s="65">
        <f t="shared" si="1121"/>
        <v>0.15904028504585968</v>
      </c>
      <c r="Q7923" s="65">
        <f t="shared" si="1122"/>
        <v>0.17483666649649865</v>
      </c>
      <c r="R7923" s="65">
        <f t="shared" si="1123"/>
        <v>0.14342396787085684</v>
      </c>
      <c r="S7923" s="65">
        <f t="shared" si="1124"/>
        <v>0.22870599157990737</v>
      </c>
      <c r="T7923" s="66">
        <f>(L7923*'Football Field'!$F$4)+(M7923*'Football Field'!$F$5)+(N7923*'Football Field'!$F$6)+(O7923*'Football Field'!$F$7)+(P7923*'Football Field'!$F$8)+(Q7923*'Football Field'!$F$9)+(R7923*'Football Field'!$F$10)+(S7923*'Football Field'!$F$11)</f>
        <v>142556271.24377277</v>
      </c>
    </row>
    <row r="7924" spans="2:20" x14ac:dyDescent="0.3">
      <c r="B7924" s="62">
        <f t="shared" si="1116"/>
        <v>7897</v>
      </c>
      <c r="C7924" s="62">
        <v>0.28805550896034227</v>
      </c>
      <c r="D7924" s="62">
        <v>0.19619691290239238</v>
      </c>
      <c r="E7924" s="62">
        <v>0.11623762131107984</v>
      </c>
      <c r="F7924" s="62">
        <v>0.16337521933920085</v>
      </c>
      <c r="G7924" s="62">
        <v>0.20868780808446963</v>
      </c>
      <c r="H7924" s="62">
        <v>0.99617495751611873</v>
      </c>
      <c r="I7924" s="62">
        <v>0.9363455729285558</v>
      </c>
      <c r="J7924" s="62">
        <v>0.1047682221052012</v>
      </c>
      <c r="K7924" s="62"/>
      <c r="L7924" s="65">
        <f t="shared" si="1117"/>
        <v>9.5704533954254642E-2</v>
      </c>
      <c r="M7924" s="65">
        <f t="shared" si="1118"/>
        <v>6.5185124146235465E-2</v>
      </c>
      <c r="N7924" s="65">
        <f t="shared" si="1119"/>
        <v>3.8619179392467659E-2</v>
      </c>
      <c r="O7924" s="65">
        <f t="shared" si="1120"/>
        <v>5.4280333963982554E-2</v>
      </c>
      <c r="P7924" s="65">
        <f t="shared" si="1121"/>
        <v>6.9335141295314623E-2</v>
      </c>
      <c r="Q7924" s="65">
        <f t="shared" si="1122"/>
        <v>0.33097252814250178</v>
      </c>
      <c r="R7924" s="65">
        <f t="shared" si="1123"/>
        <v>0.31109461159305335</v>
      </c>
      <c r="S7924" s="65">
        <f t="shared" si="1124"/>
        <v>3.4808547512189911E-2</v>
      </c>
      <c r="T7924" s="66">
        <f>(L7924*'Football Field'!$F$4)+(M7924*'Football Field'!$F$5)+(N7924*'Football Field'!$F$6)+(O7924*'Football Field'!$F$7)+(P7924*'Football Field'!$F$8)+(Q7924*'Football Field'!$F$9)+(R7924*'Football Field'!$F$10)+(S7924*'Football Field'!$F$11)</f>
        <v>157837377.05667666</v>
      </c>
    </row>
    <row r="7925" spans="2:20" x14ac:dyDescent="0.3">
      <c r="B7925" s="62">
        <f t="shared" si="1116"/>
        <v>7898</v>
      </c>
      <c r="C7925" s="62">
        <v>0.22913426351491795</v>
      </c>
      <c r="D7925" s="62">
        <v>0.69649306742674644</v>
      </c>
      <c r="E7925" s="62">
        <v>0.41150637880048135</v>
      </c>
      <c r="F7925" s="62">
        <v>0.27124616012635294</v>
      </c>
      <c r="G7925" s="62">
        <v>0.30558537325618595</v>
      </c>
      <c r="H7925" s="62">
        <v>0.55574723915385194</v>
      </c>
      <c r="I7925" s="62">
        <v>0.86504418015172568</v>
      </c>
      <c r="J7925" s="62">
        <v>0.39744030152531495</v>
      </c>
      <c r="K7925" s="62"/>
      <c r="L7925" s="65">
        <f t="shared" si="1117"/>
        <v>6.1393936527955772E-2</v>
      </c>
      <c r="M7925" s="65">
        <f t="shared" si="1118"/>
        <v>0.18661744654777457</v>
      </c>
      <c r="N7925" s="65">
        <f t="shared" si="1119"/>
        <v>0.1102584838835369</v>
      </c>
      <c r="O7925" s="65">
        <f t="shared" si="1120"/>
        <v>7.2677343330474209E-2</v>
      </c>
      <c r="P7925" s="65">
        <f t="shared" si="1121"/>
        <v>8.1878147430973366E-2</v>
      </c>
      <c r="Q7925" s="65">
        <f t="shared" si="1122"/>
        <v>0.14890619239045788</v>
      </c>
      <c r="R7925" s="65">
        <f t="shared" si="1123"/>
        <v>0.23177881245444953</v>
      </c>
      <c r="S7925" s="65">
        <f t="shared" si="1124"/>
        <v>0.10648963743437778</v>
      </c>
      <c r="T7925" s="66">
        <f>(L7925*'Football Field'!$F$4)+(M7925*'Football Field'!$F$5)+(N7925*'Football Field'!$F$6)+(O7925*'Football Field'!$F$7)+(P7925*'Football Field'!$F$8)+(Q7925*'Football Field'!$F$9)+(R7925*'Football Field'!$F$10)+(S7925*'Football Field'!$F$11)</f>
        <v>150196395.49589056</v>
      </c>
    </row>
    <row r="7926" spans="2:20" x14ac:dyDescent="0.3">
      <c r="B7926" s="62">
        <f t="shared" si="1116"/>
        <v>7899</v>
      </c>
      <c r="C7926" s="62">
        <v>0.86173327567961489</v>
      </c>
      <c r="D7926" s="62">
        <v>9.3938253993886889E-2</v>
      </c>
      <c r="E7926" s="62">
        <v>0.20995174992266141</v>
      </c>
      <c r="F7926" s="62">
        <v>0.24184166523166373</v>
      </c>
      <c r="G7926" s="62">
        <v>0.69175531256868861</v>
      </c>
      <c r="H7926" s="62">
        <v>0.78709354456807457</v>
      </c>
      <c r="I7926" s="62">
        <v>0.86623788822924286</v>
      </c>
      <c r="J7926" s="62">
        <v>0.71174052064002591</v>
      </c>
      <c r="K7926" s="62"/>
      <c r="L7926" s="65">
        <f t="shared" si="1117"/>
        <v>0.1930279728527575</v>
      </c>
      <c r="M7926" s="65">
        <f t="shared" si="1118"/>
        <v>2.1042138273547444E-2</v>
      </c>
      <c r="N7926" s="65">
        <f t="shared" si="1119"/>
        <v>4.7029123544635926E-2</v>
      </c>
      <c r="O7926" s="65">
        <f t="shared" si="1120"/>
        <v>5.4172454178686373E-2</v>
      </c>
      <c r="P7926" s="65">
        <f t="shared" si="1121"/>
        <v>0.15495296452368193</v>
      </c>
      <c r="Q7926" s="65">
        <f t="shared" si="1122"/>
        <v>0.1763086974141099</v>
      </c>
      <c r="R7926" s="65">
        <f t="shared" si="1123"/>
        <v>0.19403700459550413</v>
      </c>
      <c r="S7926" s="65">
        <f t="shared" si="1124"/>
        <v>0.15942964461707673</v>
      </c>
      <c r="T7926" s="66">
        <f>(L7926*'Football Field'!$F$4)+(M7926*'Football Field'!$F$5)+(N7926*'Football Field'!$F$6)+(O7926*'Football Field'!$F$7)+(P7926*'Football Field'!$F$8)+(Q7926*'Football Field'!$F$9)+(R7926*'Football Field'!$F$10)+(S7926*'Football Field'!$F$11)</f>
        <v>149468687.39744791</v>
      </c>
    </row>
    <row r="7927" spans="2:20" x14ac:dyDescent="0.3">
      <c r="B7927" s="62">
        <f t="shared" si="1116"/>
        <v>7900</v>
      </c>
      <c r="C7927" s="62">
        <v>0.28190824957258154</v>
      </c>
      <c r="D7927" s="62">
        <v>0.63103108531276286</v>
      </c>
      <c r="E7927" s="62">
        <v>0.42486771007875601</v>
      </c>
      <c r="F7927" s="62">
        <v>0.31787918627799927</v>
      </c>
      <c r="G7927" s="62">
        <v>0.3527923209544872</v>
      </c>
      <c r="H7927" s="62">
        <v>0.10333510916912203</v>
      </c>
      <c r="I7927" s="62">
        <v>0.82549733531158831</v>
      </c>
      <c r="J7927" s="62">
        <v>0.85852329336242017</v>
      </c>
      <c r="K7927" s="62"/>
      <c r="L7927" s="65">
        <f t="shared" si="1117"/>
        <v>7.4267796756120205E-2</v>
      </c>
      <c r="M7927" s="65">
        <f t="shared" si="1118"/>
        <v>0.16624305412082679</v>
      </c>
      <c r="N7927" s="65">
        <f t="shared" si="1119"/>
        <v>0.11192999420275285</v>
      </c>
      <c r="O7927" s="65">
        <f t="shared" si="1120"/>
        <v>8.3744221161633797E-2</v>
      </c>
      <c r="P7927" s="65">
        <f t="shared" si="1121"/>
        <v>9.2941971118237571E-2</v>
      </c>
      <c r="Q7927" s="65">
        <f t="shared" si="1122"/>
        <v>2.7223293029485961E-2</v>
      </c>
      <c r="R7927" s="65">
        <f t="shared" si="1123"/>
        <v>0.21747454505000291</v>
      </c>
      <c r="S7927" s="65">
        <f t="shared" si="1124"/>
        <v>0.22617512456093997</v>
      </c>
      <c r="T7927" s="66">
        <f>(L7927*'Football Field'!$F$4)+(M7927*'Football Field'!$F$5)+(N7927*'Football Field'!$F$6)+(O7927*'Football Field'!$F$7)+(P7927*'Football Field'!$F$8)+(Q7927*'Football Field'!$F$9)+(R7927*'Football Field'!$F$10)+(S7927*'Football Field'!$F$11)</f>
        <v>150172175.44823968</v>
      </c>
    </row>
    <row r="7928" spans="2:20" x14ac:dyDescent="0.3">
      <c r="B7928" s="62">
        <f t="shared" si="1116"/>
        <v>7901</v>
      </c>
      <c r="C7928" s="62">
        <v>0.1580128075473729</v>
      </c>
      <c r="D7928" s="62">
        <v>0.45141498664008783</v>
      </c>
      <c r="E7928" s="62">
        <v>0.6697057921690388</v>
      </c>
      <c r="F7928" s="62">
        <v>0.90417024730809514</v>
      </c>
      <c r="G7928" s="62">
        <v>0.79811198150682672</v>
      </c>
      <c r="H7928" s="62">
        <v>0.48636146397875146</v>
      </c>
      <c r="I7928" s="62">
        <v>0.35443800924157165</v>
      </c>
      <c r="J7928" s="62">
        <v>0.49657544982052637</v>
      </c>
      <c r="K7928" s="62"/>
      <c r="L7928" s="65">
        <f t="shared" si="1117"/>
        <v>3.6587280358200698E-2</v>
      </c>
      <c r="M7928" s="65">
        <f t="shared" si="1118"/>
        <v>0.10452346825837353</v>
      </c>
      <c r="N7928" s="65">
        <f t="shared" si="1119"/>
        <v>0.15506789579859528</v>
      </c>
      <c r="O7928" s="65">
        <f t="shared" si="1120"/>
        <v>0.20935727200396129</v>
      </c>
      <c r="P7928" s="65">
        <f t="shared" si="1121"/>
        <v>0.18479987336390344</v>
      </c>
      <c r="Q7928" s="65">
        <f t="shared" si="1122"/>
        <v>0.11261519565545723</v>
      </c>
      <c r="R7928" s="65">
        <f t="shared" si="1123"/>
        <v>8.206880831375693E-2</v>
      </c>
      <c r="S7928" s="65">
        <f t="shared" si="1124"/>
        <v>0.11498020624775163</v>
      </c>
      <c r="T7928" s="66">
        <f>(L7928*'Football Field'!$F$4)+(M7928*'Football Field'!$F$5)+(N7928*'Football Field'!$F$6)+(O7928*'Football Field'!$F$7)+(P7928*'Football Field'!$F$8)+(Q7928*'Football Field'!$F$9)+(R7928*'Football Field'!$F$10)+(S7928*'Football Field'!$F$11)</f>
        <v>140446317.6089718</v>
      </c>
    </row>
    <row r="7929" spans="2:20" x14ac:dyDescent="0.3">
      <c r="B7929" s="62">
        <f t="shared" si="1116"/>
        <v>7902</v>
      </c>
      <c r="C7929" s="62">
        <v>0.30830923893692719</v>
      </c>
      <c r="D7929" s="62">
        <v>0.71360867830280605</v>
      </c>
      <c r="E7929" s="62">
        <v>0.65270027784682305</v>
      </c>
      <c r="F7929" s="62">
        <v>0.14183596679387855</v>
      </c>
      <c r="G7929" s="62">
        <v>0.32017974189343834</v>
      </c>
      <c r="H7929" s="62">
        <v>0.63128028415476845</v>
      </c>
      <c r="I7929" s="62">
        <v>0.3176765105471665</v>
      </c>
      <c r="J7929" s="62">
        <v>0.6619592422234164</v>
      </c>
      <c r="K7929" s="62"/>
      <c r="L7929" s="65">
        <f t="shared" si="1117"/>
        <v>8.2269547788708666E-2</v>
      </c>
      <c r="M7929" s="65">
        <f t="shared" si="1118"/>
        <v>0.1904200583300725</v>
      </c>
      <c r="N7929" s="65">
        <f t="shared" si="1119"/>
        <v>0.1741671994169719</v>
      </c>
      <c r="O7929" s="65">
        <f t="shared" si="1120"/>
        <v>3.7847652209649953E-2</v>
      </c>
      <c r="P7929" s="65">
        <f t="shared" si="1121"/>
        <v>8.5437084751350548E-2</v>
      </c>
      <c r="Q7929" s="65">
        <f t="shared" si="1122"/>
        <v>0.1684514667300159</v>
      </c>
      <c r="R7929" s="65">
        <f t="shared" si="1123"/>
        <v>8.4769119978129998E-2</v>
      </c>
      <c r="S7929" s="65">
        <f t="shared" si="1124"/>
        <v>0.17663787079510057</v>
      </c>
      <c r="T7929" s="66">
        <f>(L7929*'Football Field'!$F$4)+(M7929*'Football Field'!$F$5)+(N7929*'Football Field'!$F$6)+(O7929*'Football Field'!$F$7)+(P7929*'Football Field'!$F$8)+(Q7929*'Football Field'!$F$9)+(R7929*'Football Field'!$F$10)+(S7929*'Football Field'!$F$11)</f>
        <v>131938524.79191306</v>
      </c>
    </row>
    <row r="7930" spans="2:20" x14ac:dyDescent="0.3">
      <c r="B7930" s="62">
        <f t="shared" si="1116"/>
        <v>7903</v>
      </c>
      <c r="C7930" s="62">
        <v>0.20206802939676582</v>
      </c>
      <c r="D7930" s="62">
        <v>5.2883504194222941E-2</v>
      </c>
      <c r="E7930" s="62">
        <v>0.41394746591988885</v>
      </c>
      <c r="F7930" s="62">
        <v>0.92795291507081301</v>
      </c>
      <c r="G7930" s="62">
        <v>0.10853254706668747</v>
      </c>
      <c r="H7930" s="62">
        <v>0.4144777391509441</v>
      </c>
      <c r="I7930" s="62">
        <v>0.51143835714823049</v>
      </c>
      <c r="J7930" s="62">
        <v>0.7835844751971146</v>
      </c>
      <c r="K7930" s="62"/>
      <c r="L7930" s="65">
        <f t="shared" si="1117"/>
        <v>5.9172718096072274E-2</v>
      </c>
      <c r="M7930" s="65">
        <f t="shared" si="1118"/>
        <v>1.5486174111555397E-2</v>
      </c>
      <c r="N7930" s="65">
        <f t="shared" si="1119"/>
        <v>0.12121856575027851</v>
      </c>
      <c r="O7930" s="65">
        <f t="shared" si="1120"/>
        <v>0.27173767376182745</v>
      </c>
      <c r="P7930" s="65">
        <f t="shared" si="1121"/>
        <v>3.1782196476097188E-2</v>
      </c>
      <c r="Q7930" s="65">
        <f t="shared" si="1122"/>
        <v>0.12137384864440479</v>
      </c>
      <c r="R7930" s="65">
        <f t="shared" si="1123"/>
        <v>0.14976737201523352</v>
      </c>
      <c r="S7930" s="65">
        <f t="shared" si="1124"/>
        <v>0.22946145114453081</v>
      </c>
      <c r="T7930" s="66">
        <f>(L7930*'Football Field'!$F$4)+(M7930*'Football Field'!$F$5)+(N7930*'Football Field'!$F$6)+(O7930*'Football Field'!$F$7)+(P7930*'Football Field'!$F$8)+(Q7930*'Football Field'!$F$9)+(R7930*'Football Field'!$F$10)+(S7930*'Football Field'!$F$11)</f>
        <v>137917662.053058</v>
      </c>
    </row>
    <row r="7931" spans="2:20" x14ac:dyDescent="0.3">
      <c r="B7931" s="62">
        <f t="shared" si="1116"/>
        <v>7904</v>
      </c>
      <c r="C7931" s="62">
        <v>1.3646758055377961E-2</v>
      </c>
      <c r="D7931" s="62">
        <v>0.35976247634890868</v>
      </c>
      <c r="E7931" s="62">
        <v>0.56406109338400234</v>
      </c>
      <c r="F7931" s="62">
        <v>4.9681229908225322E-2</v>
      </c>
      <c r="G7931" s="62">
        <v>4.122888082722298E-2</v>
      </c>
      <c r="H7931" s="62">
        <v>0.35537213846034221</v>
      </c>
      <c r="I7931" s="62">
        <v>0.61455836228554106</v>
      </c>
      <c r="J7931" s="62">
        <v>0.16674105574828335</v>
      </c>
      <c r="K7931" s="62"/>
      <c r="L7931" s="65">
        <f t="shared" si="1117"/>
        <v>6.3032010717438266E-3</v>
      </c>
      <c r="M7931" s="65">
        <f t="shared" si="1118"/>
        <v>0.16616805378197563</v>
      </c>
      <c r="N7931" s="65">
        <f t="shared" si="1119"/>
        <v>0.26053004485896325</v>
      </c>
      <c r="O7931" s="65">
        <f t="shared" si="1120"/>
        <v>2.2946899207293397E-2</v>
      </c>
      <c r="P7931" s="65">
        <f t="shared" si="1121"/>
        <v>1.9042905630948619E-2</v>
      </c>
      <c r="Q7931" s="65">
        <f t="shared" si="1122"/>
        <v>0.16414023278799061</v>
      </c>
      <c r="R7931" s="65">
        <f t="shared" si="1123"/>
        <v>0.28385385833676435</v>
      </c>
      <c r="S7931" s="65">
        <f t="shared" si="1124"/>
        <v>7.7014804324320396E-2</v>
      </c>
      <c r="T7931" s="66">
        <f>(L7931*'Football Field'!$F$4)+(M7931*'Football Field'!$F$5)+(N7931*'Football Field'!$F$6)+(O7931*'Football Field'!$F$7)+(P7931*'Football Field'!$F$8)+(Q7931*'Football Field'!$F$9)+(R7931*'Football Field'!$F$10)+(S7931*'Football Field'!$F$11)</f>
        <v>155953871.60011452</v>
      </c>
    </row>
    <row r="7932" spans="2:20" x14ac:dyDescent="0.3">
      <c r="B7932" s="62">
        <f t="shared" si="1116"/>
        <v>7905</v>
      </c>
      <c r="C7932" s="62">
        <v>0.3202935545143577</v>
      </c>
      <c r="D7932" s="62">
        <v>0.87014337387184892</v>
      </c>
      <c r="E7932" s="62">
        <v>0.539370083252943</v>
      </c>
      <c r="F7932" s="62">
        <v>0.2907701927707026</v>
      </c>
      <c r="G7932" s="62">
        <v>0.21731572548749845</v>
      </c>
      <c r="H7932" s="62">
        <v>0.92506932578139756</v>
      </c>
      <c r="I7932" s="62">
        <v>0.16951827111481654</v>
      </c>
      <c r="J7932" s="62">
        <v>6.3772914659199209E-5</v>
      </c>
      <c r="K7932" s="62"/>
      <c r="L7932" s="65">
        <f t="shared" si="1117"/>
        <v>9.6110816754154033E-2</v>
      </c>
      <c r="M7932" s="65">
        <f t="shared" si="1118"/>
        <v>0.26110481830595111</v>
      </c>
      <c r="N7932" s="65">
        <f t="shared" si="1119"/>
        <v>0.1618493363464566</v>
      </c>
      <c r="O7932" s="65">
        <f t="shared" si="1120"/>
        <v>8.7251711191404277E-2</v>
      </c>
      <c r="P7932" s="65">
        <f t="shared" si="1121"/>
        <v>6.5210153547403768E-2</v>
      </c>
      <c r="Q7932" s="65">
        <f t="shared" si="1122"/>
        <v>0.27758650526037737</v>
      </c>
      <c r="R7932" s="65">
        <f t="shared" si="1123"/>
        <v>5.0867522190075155E-2</v>
      </c>
      <c r="S7932" s="65">
        <f t="shared" si="1124"/>
        <v>1.9136404177667722E-5</v>
      </c>
      <c r="T7932" s="66">
        <f>(L7932*'Football Field'!$F$4)+(M7932*'Football Field'!$F$5)+(N7932*'Football Field'!$F$6)+(O7932*'Football Field'!$F$7)+(P7932*'Football Field'!$F$8)+(Q7932*'Football Field'!$F$9)+(R7932*'Football Field'!$F$10)+(S7932*'Football Field'!$F$11)</f>
        <v>123941399.56613958</v>
      </c>
    </row>
    <row r="7933" spans="2:20" x14ac:dyDescent="0.3">
      <c r="B7933" s="62">
        <f t="shared" si="1116"/>
        <v>7906</v>
      </c>
      <c r="C7933" s="62">
        <v>9.7700148215383975E-2</v>
      </c>
      <c r="D7933" s="62">
        <v>0.6731032130598017</v>
      </c>
      <c r="E7933" s="62">
        <v>0.9206483764612684</v>
      </c>
      <c r="F7933" s="62">
        <v>0.62102562747842061</v>
      </c>
      <c r="G7933" s="62">
        <v>0.28280578010141288</v>
      </c>
      <c r="H7933" s="62">
        <v>0.53576391124807898</v>
      </c>
      <c r="I7933" s="62">
        <v>0.32685607701673536</v>
      </c>
      <c r="J7933" s="62">
        <v>0.55709298208522706</v>
      </c>
      <c r="K7933" s="62"/>
      <c r="L7933" s="65">
        <f t="shared" si="1117"/>
        <v>2.4333808900626957E-2</v>
      </c>
      <c r="M7933" s="65">
        <f t="shared" si="1118"/>
        <v>0.16764728873170864</v>
      </c>
      <c r="N7933" s="65">
        <f t="shared" si="1119"/>
        <v>0.22930243266461481</v>
      </c>
      <c r="O7933" s="65">
        <f t="shared" si="1120"/>
        <v>0.15467652012294791</v>
      </c>
      <c r="P7933" s="65">
        <f t="shared" si="1121"/>
        <v>7.0437373276132906E-2</v>
      </c>
      <c r="Q7933" s="65">
        <f t="shared" si="1122"/>
        <v>0.13344070475125816</v>
      </c>
      <c r="R7933" s="65">
        <f t="shared" si="1123"/>
        <v>8.140881525174036E-2</v>
      </c>
      <c r="S7933" s="65">
        <f t="shared" si="1124"/>
        <v>0.13875305630097026</v>
      </c>
      <c r="T7933" s="66">
        <f>(L7933*'Football Field'!$F$4)+(M7933*'Football Field'!$F$5)+(N7933*'Football Field'!$F$6)+(O7933*'Football Field'!$F$7)+(P7933*'Football Field'!$F$8)+(Q7933*'Football Field'!$F$9)+(R7933*'Football Field'!$F$10)+(S7933*'Football Field'!$F$11)</f>
        <v>132573734.41839811</v>
      </c>
    </row>
    <row r="7934" spans="2:20" x14ac:dyDescent="0.3">
      <c r="B7934" s="62">
        <f t="shared" si="1116"/>
        <v>7907</v>
      </c>
      <c r="C7934" s="62">
        <v>0.65179750958957983</v>
      </c>
      <c r="D7934" s="62">
        <v>2.1999823685966424E-2</v>
      </c>
      <c r="E7934" s="62">
        <v>0.73387660290248136</v>
      </c>
      <c r="F7934" s="62">
        <v>0.62779767578678292</v>
      </c>
      <c r="G7934" s="62">
        <v>0.33294561861015826</v>
      </c>
      <c r="H7934" s="62">
        <v>9.8316278751747532E-2</v>
      </c>
      <c r="I7934" s="62">
        <v>3.3284376467369259E-2</v>
      </c>
      <c r="J7934" s="62">
        <v>0.50166280050859091</v>
      </c>
      <c r="K7934" s="62"/>
      <c r="L7934" s="65">
        <f t="shared" si="1117"/>
        <v>0.2171441861100929</v>
      </c>
      <c r="M7934" s="65">
        <f t="shared" si="1118"/>
        <v>7.3291685509242919E-3</v>
      </c>
      <c r="N7934" s="65">
        <f t="shared" si="1119"/>
        <v>0.24448856477350181</v>
      </c>
      <c r="O7934" s="65">
        <f t="shared" si="1120"/>
        <v>0.20914872079883798</v>
      </c>
      <c r="P7934" s="65">
        <f t="shared" si="1121"/>
        <v>0.11091973244504709</v>
      </c>
      <c r="Q7934" s="65">
        <f t="shared" si="1122"/>
        <v>3.2753743327991594E-2</v>
      </c>
      <c r="R7934" s="65">
        <f t="shared" si="1123"/>
        <v>1.1088580014274377E-2</v>
      </c>
      <c r="S7934" s="65">
        <f t="shared" si="1124"/>
        <v>0.16712730397932984</v>
      </c>
      <c r="T7934" s="66">
        <f>(L7934*'Football Field'!$F$4)+(M7934*'Football Field'!$F$5)+(N7934*'Football Field'!$F$6)+(O7934*'Football Field'!$F$7)+(P7934*'Football Field'!$F$8)+(Q7934*'Football Field'!$F$9)+(R7934*'Football Field'!$F$10)+(S7934*'Football Field'!$F$11)</f>
        <v>126722947.21951607</v>
      </c>
    </row>
    <row r="7935" spans="2:20" x14ac:dyDescent="0.3">
      <c r="B7935" s="62">
        <f t="shared" si="1116"/>
        <v>7908</v>
      </c>
      <c r="C7935" s="62">
        <v>0.28904933278531253</v>
      </c>
      <c r="D7935" s="62">
        <v>0.48043200730609492</v>
      </c>
      <c r="E7935" s="62">
        <v>0.2396941590678946</v>
      </c>
      <c r="F7935" s="62">
        <v>0.22020058574611467</v>
      </c>
      <c r="G7935" s="62">
        <v>0.3826236315927265</v>
      </c>
      <c r="H7935" s="62">
        <v>0.34041562137443615</v>
      </c>
      <c r="I7935" s="62">
        <v>0.24686096196188623</v>
      </c>
      <c r="J7935" s="62">
        <v>0.11319234872773876</v>
      </c>
      <c r="K7935" s="62"/>
      <c r="L7935" s="65">
        <f t="shared" si="1117"/>
        <v>0.1249960006874174</v>
      </c>
      <c r="M7935" s="65">
        <f t="shared" si="1118"/>
        <v>0.20775719818074387</v>
      </c>
      <c r="N7935" s="65">
        <f t="shared" si="1119"/>
        <v>0.10365293350762887</v>
      </c>
      <c r="O7935" s="65">
        <f t="shared" si="1120"/>
        <v>9.5223165893741343E-2</v>
      </c>
      <c r="P7935" s="65">
        <f t="shared" si="1121"/>
        <v>0.1654611109346826</v>
      </c>
      <c r="Q7935" s="65">
        <f t="shared" si="1122"/>
        <v>0.14720875095370145</v>
      </c>
      <c r="R7935" s="65">
        <f t="shared" si="1123"/>
        <v>0.10675213353286928</v>
      </c>
      <c r="S7935" s="65">
        <f t="shared" si="1124"/>
        <v>4.8948706309215037E-2</v>
      </c>
      <c r="T7935" s="66">
        <f>(L7935*'Football Field'!$F$4)+(M7935*'Football Field'!$F$5)+(N7935*'Football Field'!$F$6)+(O7935*'Football Field'!$F$7)+(P7935*'Football Field'!$F$8)+(Q7935*'Football Field'!$F$9)+(R7935*'Football Field'!$F$10)+(S7935*'Football Field'!$F$11)</f>
        <v>138863388.13044116</v>
      </c>
    </row>
    <row r="7936" spans="2:20" x14ac:dyDescent="0.3">
      <c r="B7936" s="62">
        <f t="shared" si="1116"/>
        <v>7909</v>
      </c>
      <c r="C7936" s="62">
        <v>0.54091325047432182</v>
      </c>
      <c r="D7936" s="62">
        <v>0.4079593236061424</v>
      </c>
      <c r="E7936" s="62">
        <v>0.75350872507306677</v>
      </c>
      <c r="F7936" s="62">
        <v>7.8032264364441328E-2</v>
      </c>
      <c r="G7936" s="62">
        <v>0.30393358605620779</v>
      </c>
      <c r="H7936" s="62">
        <v>0.60427312387167653</v>
      </c>
      <c r="I7936" s="62">
        <v>0.78593130117283594</v>
      </c>
      <c r="J7936" s="62">
        <v>0.31325969316483859</v>
      </c>
      <c r="K7936" s="62"/>
      <c r="L7936" s="65">
        <f t="shared" si="1117"/>
        <v>0.14280364364374512</v>
      </c>
      <c r="M7936" s="65">
        <f t="shared" si="1118"/>
        <v>0.1077031812740932</v>
      </c>
      <c r="N7936" s="65">
        <f t="shared" si="1119"/>
        <v>0.19892984940455827</v>
      </c>
      <c r="O7936" s="65">
        <f t="shared" si="1120"/>
        <v>2.0600885009274116E-2</v>
      </c>
      <c r="P7936" s="65">
        <f t="shared" si="1121"/>
        <v>8.0239897019488263E-2</v>
      </c>
      <c r="Q7936" s="65">
        <f t="shared" si="1122"/>
        <v>0.15953094838995818</v>
      </c>
      <c r="R7936" s="65">
        <f t="shared" si="1123"/>
        <v>0.20748956207438765</v>
      </c>
      <c r="S7936" s="65">
        <f t="shared" si="1124"/>
        <v>8.2702033184495247E-2</v>
      </c>
      <c r="T7936" s="66">
        <f>(L7936*'Football Field'!$F$4)+(M7936*'Football Field'!$F$5)+(N7936*'Football Field'!$F$6)+(O7936*'Football Field'!$F$7)+(P7936*'Football Field'!$F$8)+(Q7936*'Football Field'!$F$9)+(R7936*'Football Field'!$F$10)+(S7936*'Football Field'!$F$11)</f>
        <v>148317554.41127276</v>
      </c>
    </row>
    <row r="7937" spans="2:20" x14ac:dyDescent="0.3">
      <c r="B7937" s="62">
        <f t="shared" si="1116"/>
        <v>7910</v>
      </c>
      <c r="C7937" s="62">
        <v>0.98635969489681685</v>
      </c>
      <c r="D7937" s="62">
        <v>0.83538345963806215</v>
      </c>
      <c r="E7937" s="62">
        <v>0.14509016113053852</v>
      </c>
      <c r="F7937" s="62">
        <v>0.79383791286494332</v>
      </c>
      <c r="G7937" s="62">
        <v>0.60771535603605975</v>
      </c>
      <c r="H7937" s="62">
        <v>0.113616770080741</v>
      </c>
      <c r="I7937" s="62">
        <v>0.15143584738009541</v>
      </c>
      <c r="J7937" s="62">
        <v>0.71689183975416937</v>
      </c>
      <c r="K7937" s="62"/>
      <c r="L7937" s="65">
        <f t="shared" si="1117"/>
        <v>0.2267321004823831</v>
      </c>
      <c r="M7937" s="65">
        <f t="shared" si="1118"/>
        <v>0.19202756103268387</v>
      </c>
      <c r="N7937" s="65">
        <f t="shared" si="1119"/>
        <v>3.3351521927196884E-2</v>
      </c>
      <c r="O7937" s="65">
        <f t="shared" si="1120"/>
        <v>0.18247758739295225</v>
      </c>
      <c r="P7937" s="65">
        <f t="shared" si="1121"/>
        <v>0.13969404861364412</v>
      </c>
      <c r="Q7937" s="65">
        <f t="shared" si="1122"/>
        <v>2.611681018974037E-2</v>
      </c>
      <c r="R7937" s="65">
        <f t="shared" si="1123"/>
        <v>3.4810189368504607E-2</v>
      </c>
      <c r="S7937" s="65">
        <f t="shared" si="1124"/>
        <v>0.16479018099289466</v>
      </c>
      <c r="T7937" s="66">
        <f>(L7937*'Football Field'!$F$4)+(M7937*'Football Field'!$F$5)+(N7937*'Football Field'!$F$6)+(O7937*'Football Field'!$F$7)+(P7937*'Football Field'!$F$8)+(Q7937*'Football Field'!$F$9)+(R7937*'Football Field'!$F$10)+(S7937*'Football Field'!$F$11)</f>
        <v>126005224.95855495</v>
      </c>
    </row>
    <row r="7938" spans="2:20" x14ac:dyDescent="0.3">
      <c r="B7938" s="62">
        <f t="shared" si="1116"/>
        <v>7911</v>
      </c>
      <c r="C7938" s="62">
        <v>0.70435280267453781</v>
      </c>
      <c r="D7938" s="62">
        <v>0.87447319854271843</v>
      </c>
      <c r="E7938" s="62">
        <v>0.36717411381470555</v>
      </c>
      <c r="F7938" s="62">
        <v>0.75485248017834272</v>
      </c>
      <c r="G7938" s="62">
        <v>0.59093405513922437</v>
      </c>
      <c r="H7938" s="62">
        <v>0.97677277212159463</v>
      </c>
      <c r="I7938" s="62">
        <v>0.1079214510462011</v>
      </c>
      <c r="J7938" s="62">
        <v>0.4594337635368333</v>
      </c>
      <c r="K7938" s="62"/>
      <c r="L7938" s="65">
        <f t="shared" si="1117"/>
        <v>0.1456503796153856</v>
      </c>
      <c r="M7938" s="65">
        <f t="shared" si="1118"/>
        <v>0.18082891534979859</v>
      </c>
      <c r="N7938" s="65">
        <f t="shared" si="1119"/>
        <v>7.5926508503957588E-2</v>
      </c>
      <c r="O7938" s="65">
        <f t="shared" si="1120"/>
        <v>0.15609301173235102</v>
      </c>
      <c r="P7938" s="65">
        <f t="shared" si="1121"/>
        <v>0.12219695745067932</v>
      </c>
      <c r="Q7938" s="65">
        <f t="shared" si="1122"/>
        <v>0.20198304673066036</v>
      </c>
      <c r="R7938" s="65">
        <f t="shared" si="1123"/>
        <v>2.2316657581024309E-2</v>
      </c>
      <c r="S7938" s="65">
        <f t="shared" si="1124"/>
        <v>9.5004523036143082E-2</v>
      </c>
      <c r="T7938" s="66">
        <f>(L7938*'Football Field'!$F$4)+(M7938*'Football Field'!$F$5)+(N7938*'Football Field'!$F$6)+(O7938*'Football Field'!$F$7)+(P7938*'Football Field'!$F$8)+(Q7938*'Football Field'!$F$9)+(R7938*'Football Field'!$F$10)+(S7938*'Football Field'!$F$11)</f>
        <v>123646243.24665554</v>
      </c>
    </row>
    <row r="7939" spans="2:20" x14ac:dyDescent="0.3">
      <c r="B7939" s="62">
        <f t="shared" si="1116"/>
        <v>7912</v>
      </c>
      <c r="C7939" s="62">
        <v>0.25664641392375409</v>
      </c>
      <c r="D7939" s="62">
        <v>0.98389360147439353</v>
      </c>
      <c r="E7939" s="62">
        <v>0.87183016293051885</v>
      </c>
      <c r="F7939" s="62">
        <v>0.6693909100795854</v>
      </c>
      <c r="G7939" s="62">
        <v>0.29901090154245047</v>
      </c>
      <c r="H7939" s="62">
        <v>0.89092053491165035</v>
      </c>
      <c r="I7939" s="62">
        <v>0.53685569210763073</v>
      </c>
      <c r="J7939" s="62">
        <v>0.27903745053021389</v>
      </c>
      <c r="K7939" s="62"/>
      <c r="L7939" s="65">
        <f t="shared" si="1117"/>
        <v>5.3606646804455017E-2</v>
      </c>
      <c r="M7939" s="65">
        <f t="shared" si="1118"/>
        <v>0.20550934642348162</v>
      </c>
      <c r="N7939" s="65">
        <f t="shared" si="1119"/>
        <v>0.18210225852433437</v>
      </c>
      <c r="O7939" s="65">
        <f t="shared" si="1120"/>
        <v>0.13981805372667158</v>
      </c>
      <c r="P7939" s="65">
        <f t="shared" si="1121"/>
        <v>6.2455467600766049E-2</v>
      </c>
      <c r="Q7939" s="65">
        <f t="shared" si="1122"/>
        <v>0.1860897322338334</v>
      </c>
      <c r="R7939" s="65">
        <f t="shared" si="1123"/>
        <v>0.11213495264471079</v>
      </c>
      <c r="S7939" s="65">
        <f t="shared" si="1124"/>
        <v>5.8283542041747162E-2</v>
      </c>
      <c r="T7939" s="66">
        <f>(L7939*'Football Field'!$F$4)+(M7939*'Football Field'!$F$5)+(N7939*'Football Field'!$F$6)+(O7939*'Football Field'!$F$7)+(P7939*'Football Field'!$F$8)+(Q7939*'Football Field'!$F$9)+(R7939*'Football Field'!$F$10)+(S7939*'Football Field'!$F$11)</f>
        <v>133957641.91892712</v>
      </c>
    </row>
    <row r="7940" spans="2:20" x14ac:dyDescent="0.3">
      <c r="B7940" s="62">
        <f t="shared" si="1116"/>
        <v>7913</v>
      </c>
      <c r="C7940" s="62">
        <v>0.61479644724639648</v>
      </c>
      <c r="D7940" s="62">
        <v>0.91480389367069581</v>
      </c>
      <c r="E7940" s="62">
        <v>0.67800222713225577</v>
      </c>
      <c r="F7940" s="62">
        <v>0.87587490371976351</v>
      </c>
      <c r="G7940" s="62">
        <v>0.81239565160117144</v>
      </c>
      <c r="H7940" s="62">
        <v>0.50401166805235054</v>
      </c>
      <c r="I7940" s="62">
        <v>0.1566437076742403</v>
      </c>
      <c r="J7940" s="62">
        <v>0.39073938094016891</v>
      </c>
      <c r="K7940" s="62"/>
      <c r="L7940" s="65">
        <f t="shared" si="1117"/>
        <v>0.1242698924242997</v>
      </c>
      <c r="M7940" s="65">
        <f t="shared" si="1118"/>
        <v>0.1849109277793638</v>
      </c>
      <c r="N7940" s="65">
        <f t="shared" si="1119"/>
        <v>0.13704578841750112</v>
      </c>
      <c r="O7940" s="65">
        <f t="shared" si="1120"/>
        <v>0.17704214224057854</v>
      </c>
      <c r="P7940" s="65">
        <f t="shared" si="1121"/>
        <v>0.16421096882166175</v>
      </c>
      <c r="Q7940" s="65">
        <f t="shared" si="1122"/>
        <v>0.10187676921359204</v>
      </c>
      <c r="R7940" s="65">
        <f t="shared" si="1123"/>
        <v>3.1662669471835318E-2</v>
      </c>
      <c r="S7940" s="65">
        <f t="shared" si="1124"/>
        <v>7.8980841631167795E-2</v>
      </c>
      <c r="T7940" s="66">
        <f>(L7940*'Football Field'!$F$4)+(M7940*'Football Field'!$F$5)+(N7940*'Football Field'!$F$6)+(O7940*'Football Field'!$F$7)+(P7940*'Football Field'!$F$8)+(Q7940*'Football Field'!$F$9)+(R7940*'Football Field'!$F$10)+(S7940*'Football Field'!$F$11)</f>
        <v>130103299.60682929</v>
      </c>
    </row>
    <row r="7941" spans="2:20" x14ac:dyDescent="0.3">
      <c r="B7941" s="62">
        <f t="shared" si="1116"/>
        <v>7914</v>
      </c>
      <c r="C7941" s="62">
        <v>0.35712590385967713</v>
      </c>
      <c r="D7941" s="62">
        <v>0.68911927126544792</v>
      </c>
      <c r="E7941" s="62">
        <v>0.6515959474415105</v>
      </c>
      <c r="F7941" s="62">
        <v>0.11112107381198399</v>
      </c>
      <c r="G7941" s="62">
        <v>0.49544314781111687</v>
      </c>
      <c r="H7941" s="62">
        <v>0.25675946605362021</v>
      </c>
      <c r="I7941" s="62">
        <v>0.12513696894920301</v>
      </c>
      <c r="J7941" s="62">
        <v>0.88419145882306627</v>
      </c>
      <c r="K7941" s="62"/>
      <c r="L7941" s="65">
        <f t="shared" si="1117"/>
        <v>0.1000214480333695</v>
      </c>
      <c r="M7941" s="65">
        <f t="shared" si="1118"/>
        <v>0.19300394240445054</v>
      </c>
      <c r="N7941" s="65">
        <f t="shared" si="1119"/>
        <v>0.18249465942236268</v>
      </c>
      <c r="O7941" s="65">
        <f t="shared" si="1120"/>
        <v>3.1122051325811161E-2</v>
      </c>
      <c r="P7941" s="65">
        <f t="shared" si="1121"/>
        <v>0.13876042181961096</v>
      </c>
      <c r="Q7941" s="65">
        <f t="shared" si="1122"/>
        <v>7.191148363477072E-2</v>
      </c>
      <c r="R7941" s="65">
        <f t="shared" si="1123"/>
        <v>3.5047530021020408E-2</v>
      </c>
      <c r="S7941" s="65">
        <f t="shared" si="1124"/>
        <v>0.24763846333860406</v>
      </c>
      <c r="T7941" s="66">
        <f>(L7941*'Football Field'!$F$4)+(M7941*'Football Field'!$F$5)+(N7941*'Football Field'!$F$6)+(O7941*'Football Field'!$F$7)+(P7941*'Football Field'!$F$8)+(Q7941*'Football Field'!$F$9)+(R7941*'Football Field'!$F$10)+(S7941*'Football Field'!$F$11)</f>
        <v>130036531.969335</v>
      </c>
    </row>
    <row r="7942" spans="2:20" x14ac:dyDescent="0.3">
      <c r="B7942" s="62">
        <f t="shared" si="1116"/>
        <v>7915</v>
      </c>
      <c r="C7942" s="62">
        <v>0.51394818020894439</v>
      </c>
      <c r="D7942" s="62">
        <v>0.4014124630389545</v>
      </c>
      <c r="E7942" s="62">
        <v>8.4857741073295356E-3</v>
      </c>
      <c r="F7942" s="62">
        <v>6.1099347528998815E-2</v>
      </c>
      <c r="G7942" s="62">
        <v>0.9821402825712503</v>
      </c>
      <c r="H7942" s="62">
        <v>0.57918140550782382</v>
      </c>
      <c r="I7942" s="62">
        <v>0.14286560105016621</v>
      </c>
      <c r="J7942" s="62">
        <v>6.1196774335684156E-2</v>
      </c>
      <c r="K7942" s="62"/>
      <c r="L7942" s="65">
        <f t="shared" si="1117"/>
        <v>0.18686783487253047</v>
      </c>
      <c r="M7942" s="65">
        <f t="shared" si="1118"/>
        <v>0.14595066340821272</v>
      </c>
      <c r="N7942" s="65">
        <f t="shared" si="1119"/>
        <v>3.0853659876942858E-3</v>
      </c>
      <c r="O7942" s="65">
        <f t="shared" si="1120"/>
        <v>2.2215280109030729E-2</v>
      </c>
      <c r="P7942" s="65">
        <f t="shared" si="1121"/>
        <v>0.35709909133362622</v>
      </c>
      <c r="Q7942" s="65">
        <f t="shared" si="1122"/>
        <v>0.21058616298957483</v>
      </c>
      <c r="R7942" s="65">
        <f t="shared" si="1123"/>
        <v>5.1944897509226866E-2</v>
      </c>
      <c r="S7942" s="65">
        <f t="shared" si="1124"/>
        <v>2.2250703790103854E-2</v>
      </c>
      <c r="T7942" s="66">
        <f>(L7942*'Football Field'!$F$4)+(M7942*'Football Field'!$F$5)+(N7942*'Football Field'!$F$6)+(O7942*'Football Field'!$F$7)+(P7942*'Football Field'!$F$8)+(Q7942*'Football Field'!$F$9)+(R7942*'Football Field'!$F$10)+(S7942*'Football Field'!$F$11)</f>
        <v>143509607.9356178</v>
      </c>
    </row>
    <row r="7943" spans="2:20" x14ac:dyDescent="0.3">
      <c r="B7943" s="62">
        <f t="shared" si="1116"/>
        <v>7916</v>
      </c>
      <c r="C7943" s="62">
        <v>0.1318570339997186</v>
      </c>
      <c r="D7943" s="62">
        <v>0.44364095697852757</v>
      </c>
      <c r="E7943" s="62">
        <v>0.40252227312110511</v>
      </c>
      <c r="F7943" s="62">
        <v>0.61796418883607984</v>
      </c>
      <c r="G7943" s="62">
        <v>0.22237983017205443</v>
      </c>
      <c r="H7943" s="62">
        <v>0.13966833718151206</v>
      </c>
      <c r="I7943" s="62">
        <v>0.5348948934875396</v>
      </c>
      <c r="J7943" s="62">
        <v>0.22211018309679675</v>
      </c>
      <c r="K7943" s="62"/>
      <c r="L7943" s="65">
        <f t="shared" si="1117"/>
        <v>4.8565452388217877E-2</v>
      </c>
      <c r="M7943" s="65">
        <f t="shared" si="1118"/>
        <v>0.16340139862125275</v>
      </c>
      <c r="N7943" s="65">
        <f t="shared" si="1119"/>
        <v>0.14825660563927126</v>
      </c>
      <c r="O7943" s="65">
        <f t="shared" si="1120"/>
        <v>0.22760795901571976</v>
      </c>
      <c r="P7943" s="65">
        <f t="shared" si="1121"/>
        <v>8.1906719169368966E-2</v>
      </c>
      <c r="Q7943" s="65">
        <f t="shared" si="1122"/>
        <v>5.1442503852655752E-2</v>
      </c>
      <c r="R7943" s="65">
        <f t="shared" si="1123"/>
        <v>0.19701195828828835</v>
      </c>
      <c r="S7943" s="65">
        <f t="shared" si="1124"/>
        <v>8.1807403025225475E-2</v>
      </c>
      <c r="T7943" s="66">
        <f>(L7943*'Football Field'!$F$4)+(M7943*'Football Field'!$F$5)+(N7943*'Football Field'!$F$6)+(O7943*'Football Field'!$F$7)+(P7943*'Football Field'!$F$8)+(Q7943*'Football Field'!$F$9)+(R7943*'Football Field'!$F$10)+(S7943*'Football Field'!$F$11)</f>
        <v>147414246.80343169</v>
      </c>
    </row>
    <row r="7944" spans="2:20" x14ac:dyDescent="0.3">
      <c r="B7944" s="62">
        <f t="shared" si="1116"/>
        <v>7917</v>
      </c>
      <c r="C7944" s="62">
        <v>9.6445954816194446E-2</v>
      </c>
      <c r="D7944" s="62">
        <v>0.73913928137289908</v>
      </c>
      <c r="E7944" s="62">
        <v>0.93112068964582928</v>
      </c>
      <c r="F7944" s="62">
        <v>6.3760314964985465E-2</v>
      </c>
      <c r="G7944" s="62">
        <v>0.58919685200518901</v>
      </c>
      <c r="H7944" s="62">
        <v>0.86448574192083105</v>
      </c>
      <c r="I7944" s="62">
        <v>0.61025353215557621</v>
      </c>
      <c r="J7944" s="62">
        <v>0.1298120577918791</v>
      </c>
      <c r="K7944" s="62"/>
      <c r="L7944" s="65">
        <f t="shared" si="1117"/>
        <v>2.396640552373704E-2</v>
      </c>
      <c r="M7944" s="65">
        <f t="shared" si="1118"/>
        <v>0.18367293672053514</v>
      </c>
      <c r="N7944" s="65">
        <f t="shared" si="1119"/>
        <v>0.23137949209090708</v>
      </c>
      <c r="O7944" s="65">
        <f t="shared" si="1120"/>
        <v>1.5844164409842657E-2</v>
      </c>
      <c r="P7944" s="65">
        <f t="shared" si="1121"/>
        <v>0.14641288704515537</v>
      </c>
      <c r="Q7944" s="65">
        <f t="shared" si="1122"/>
        <v>0.21482099378712782</v>
      </c>
      <c r="R7944" s="65">
        <f t="shared" si="1123"/>
        <v>0.15164538162131014</v>
      </c>
      <c r="S7944" s="65">
        <f t="shared" si="1124"/>
        <v>3.2257738801384821E-2</v>
      </c>
      <c r="T7944" s="66">
        <f>(L7944*'Football Field'!$F$4)+(M7944*'Football Field'!$F$5)+(N7944*'Football Field'!$F$6)+(O7944*'Football Field'!$F$7)+(P7944*'Football Field'!$F$8)+(Q7944*'Football Field'!$F$9)+(R7944*'Football Field'!$F$10)+(S7944*'Football Field'!$F$11)</f>
        <v>146744178.43484795</v>
      </c>
    </row>
    <row r="7945" spans="2:20" x14ac:dyDescent="0.3">
      <c r="B7945" s="62">
        <f t="shared" si="1116"/>
        <v>7918</v>
      </c>
      <c r="C7945" s="62">
        <v>0.29655004235930194</v>
      </c>
      <c r="D7945" s="62">
        <v>0.30386157170374573</v>
      </c>
      <c r="E7945" s="62">
        <v>8.6939257852099883E-2</v>
      </c>
      <c r="F7945" s="62">
        <v>0.48564157419176157</v>
      </c>
      <c r="G7945" s="62">
        <v>0.2303444969695515</v>
      </c>
      <c r="H7945" s="62">
        <v>0.69486571139297537</v>
      </c>
      <c r="I7945" s="62">
        <v>0.20816889539408956</v>
      </c>
      <c r="J7945" s="62">
        <v>0.2923516673864246</v>
      </c>
      <c r="K7945" s="62"/>
      <c r="L7945" s="65">
        <f t="shared" si="1117"/>
        <v>0.11411374647013021</v>
      </c>
      <c r="M7945" s="65">
        <f t="shared" si="1118"/>
        <v>0.11692725477140328</v>
      </c>
      <c r="N7945" s="65">
        <f t="shared" si="1119"/>
        <v>3.3454604659322554E-2</v>
      </c>
      <c r="O7945" s="65">
        <f t="shared" si="1120"/>
        <v>0.18687699058066007</v>
      </c>
      <c r="P7945" s="65">
        <f t="shared" si="1121"/>
        <v>8.8637564570385158E-2</v>
      </c>
      <c r="Q7945" s="65">
        <f t="shared" si="1122"/>
        <v>0.26738734882597615</v>
      </c>
      <c r="R7945" s="65">
        <f t="shared" si="1123"/>
        <v>8.0104296607000872E-2</v>
      </c>
      <c r="S7945" s="65">
        <f t="shared" si="1124"/>
        <v>0.11249819351512172</v>
      </c>
      <c r="T7945" s="66">
        <f>(L7945*'Football Field'!$F$4)+(M7945*'Football Field'!$F$5)+(N7945*'Football Field'!$F$6)+(O7945*'Football Field'!$F$7)+(P7945*'Football Field'!$F$8)+(Q7945*'Football Field'!$F$9)+(R7945*'Football Field'!$F$10)+(S7945*'Football Field'!$F$11)</f>
        <v>128513702.35293147</v>
      </c>
    </row>
    <row r="7946" spans="2:20" x14ac:dyDescent="0.3">
      <c r="B7946" s="62">
        <f t="shared" si="1116"/>
        <v>7919</v>
      </c>
      <c r="C7946" s="62">
        <v>0.59571489320539162</v>
      </c>
      <c r="D7946" s="62">
        <v>5.8302878179155027E-3</v>
      </c>
      <c r="E7946" s="62">
        <v>0.15918000249505904</v>
      </c>
      <c r="F7946" s="62">
        <v>0.87649153644906663</v>
      </c>
      <c r="G7946" s="62">
        <v>8.4864327431765862E-2</v>
      </c>
      <c r="H7946" s="62">
        <v>0.74142814580547101</v>
      </c>
      <c r="I7946" s="62">
        <v>0.47072794048357935</v>
      </c>
      <c r="J7946" s="62">
        <v>5.0412443087647918E-2</v>
      </c>
      <c r="K7946" s="62"/>
      <c r="L7946" s="65">
        <f t="shared" si="1117"/>
        <v>0.19959290961349635</v>
      </c>
      <c r="M7946" s="65">
        <f t="shared" si="1118"/>
        <v>1.9534245706035432E-3</v>
      </c>
      <c r="N7946" s="65">
        <f t="shared" si="1119"/>
        <v>5.3332895001700603E-2</v>
      </c>
      <c r="O7946" s="65">
        <f t="shared" si="1120"/>
        <v>0.29366648040333021</v>
      </c>
      <c r="P7946" s="65">
        <f t="shared" si="1121"/>
        <v>2.8433598400331717E-2</v>
      </c>
      <c r="Q7946" s="65">
        <f t="shared" si="1122"/>
        <v>0.24841380092814205</v>
      </c>
      <c r="R7946" s="65">
        <f t="shared" si="1123"/>
        <v>0.15771631756920459</v>
      </c>
      <c r="S7946" s="65">
        <f t="shared" si="1124"/>
        <v>1.6890573513191079E-2</v>
      </c>
      <c r="T7946" s="66">
        <f>(L7946*'Football Field'!$F$4)+(M7946*'Football Field'!$F$5)+(N7946*'Football Field'!$F$6)+(O7946*'Football Field'!$F$7)+(P7946*'Football Field'!$F$8)+(Q7946*'Football Field'!$F$9)+(R7946*'Football Field'!$F$10)+(S7946*'Football Field'!$F$11)</f>
        <v>134845653.03525767</v>
      </c>
    </row>
    <row r="7947" spans="2:20" x14ac:dyDescent="0.3">
      <c r="B7947" s="62">
        <f t="shared" si="1116"/>
        <v>7920</v>
      </c>
      <c r="C7947" s="62">
        <v>0.78030711649959983</v>
      </c>
      <c r="D7947" s="62">
        <v>0.44934508177760668</v>
      </c>
      <c r="E7947" s="62">
        <v>0.82360459413243714</v>
      </c>
      <c r="F7947" s="62">
        <v>0.46662962483360304</v>
      </c>
      <c r="G7947" s="62">
        <v>0.99858166959778361</v>
      </c>
      <c r="H7947" s="62">
        <v>0.65636953850119928</v>
      </c>
      <c r="I7947" s="62">
        <v>0.29741328513665555</v>
      </c>
      <c r="J7947" s="62">
        <v>0.67900019376140597</v>
      </c>
      <c r="K7947" s="62"/>
      <c r="L7947" s="65">
        <f t="shared" si="1117"/>
        <v>0.1514791456889539</v>
      </c>
      <c r="M7947" s="65">
        <f t="shared" si="1118"/>
        <v>8.7230281087971984E-2</v>
      </c>
      <c r="N7947" s="65">
        <f t="shared" si="1119"/>
        <v>0.15988438099134417</v>
      </c>
      <c r="O7947" s="65">
        <f t="shared" si="1120"/>
        <v>9.0585687902011477E-2</v>
      </c>
      <c r="P7947" s="65">
        <f t="shared" si="1121"/>
        <v>0.19385226023553648</v>
      </c>
      <c r="Q7947" s="65">
        <f t="shared" si="1122"/>
        <v>0.12741944145586376</v>
      </c>
      <c r="R7947" s="65">
        <f t="shared" si="1123"/>
        <v>5.7736126451268813E-2</v>
      </c>
      <c r="S7947" s="65">
        <f t="shared" si="1124"/>
        <v>0.13181267618704937</v>
      </c>
      <c r="T7947" s="66">
        <f>(L7947*'Football Field'!$F$4)+(M7947*'Football Field'!$F$5)+(N7947*'Football Field'!$F$6)+(O7947*'Football Field'!$F$7)+(P7947*'Football Field'!$F$8)+(Q7947*'Football Field'!$F$9)+(R7947*'Football Field'!$F$10)+(S7947*'Football Field'!$F$11)</f>
        <v>136726164.65049869</v>
      </c>
    </row>
    <row r="7948" spans="2:20" x14ac:dyDescent="0.3">
      <c r="B7948" s="62">
        <f t="shared" si="1116"/>
        <v>7921</v>
      </c>
      <c r="C7948" s="62">
        <v>0.12454710605238462</v>
      </c>
      <c r="D7948" s="62">
        <v>4.8241866039875902E-2</v>
      </c>
      <c r="E7948" s="62">
        <v>3.6696470846069862E-2</v>
      </c>
      <c r="F7948" s="62">
        <v>0.80351482062275581</v>
      </c>
      <c r="G7948" s="62">
        <v>0.95571055512308523</v>
      </c>
      <c r="H7948" s="62">
        <v>0.29977534000817385</v>
      </c>
      <c r="I7948" s="62">
        <v>0.55400256517540314</v>
      </c>
      <c r="J7948" s="62">
        <v>0.34519111518096268</v>
      </c>
      <c r="K7948" s="62"/>
      <c r="L7948" s="65">
        <f t="shared" si="1117"/>
        <v>3.9318085280293819E-2</v>
      </c>
      <c r="M7948" s="65">
        <f t="shared" si="1118"/>
        <v>1.5229400852064475E-2</v>
      </c>
      <c r="N7948" s="65">
        <f t="shared" si="1119"/>
        <v>1.1584652714489673E-2</v>
      </c>
      <c r="O7948" s="65">
        <f t="shared" si="1120"/>
        <v>0.25366036387820684</v>
      </c>
      <c r="P7948" s="65">
        <f t="shared" si="1121"/>
        <v>0.30170680235477826</v>
      </c>
      <c r="Q7948" s="65">
        <f t="shared" si="1122"/>
        <v>9.4635618256862619E-2</v>
      </c>
      <c r="R7948" s="65">
        <f t="shared" si="1123"/>
        <v>0.17489222185464809</v>
      </c>
      <c r="S7948" s="65">
        <f t="shared" si="1124"/>
        <v>0.10897285480865622</v>
      </c>
      <c r="T7948" s="66">
        <f>(L7948*'Football Field'!$F$4)+(M7948*'Football Field'!$F$5)+(N7948*'Football Field'!$F$6)+(O7948*'Football Field'!$F$7)+(P7948*'Football Field'!$F$8)+(Q7948*'Football Field'!$F$9)+(R7948*'Football Field'!$F$10)+(S7948*'Football Field'!$F$11)</f>
        <v>159701002.98020649</v>
      </c>
    </row>
    <row r="7949" spans="2:20" x14ac:dyDescent="0.3">
      <c r="B7949" s="62">
        <f t="shared" si="1116"/>
        <v>7922</v>
      </c>
      <c r="C7949" s="62">
        <v>0.46593285125817496</v>
      </c>
      <c r="D7949" s="62">
        <v>0.37841160774271643</v>
      </c>
      <c r="E7949" s="62">
        <v>0.9502739339361731</v>
      </c>
      <c r="F7949" s="62">
        <v>1.8564680478452722E-2</v>
      </c>
      <c r="G7949" s="62">
        <v>0.93101225825844114</v>
      </c>
      <c r="H7949" s="62">
        <v>0.39867959974602263</v>
      </c>
      <c r="I7949" s="62">
        <v>0.82958518525586689</v>
      </c>
      <c r="J7949" s="62">
        <v>0.57574976507193087</v>
      </c>
      <c r="K7949" s="62"/>
      <c r="L7949" s="65">
        <f t="shared" si="1117"/>
        <v>0.10244312891715697</v>
      </c>
      <c r="M7949" s="65">
        <f t="shared" si="1118"/>
        <v>8.3200119955172569E-2</v>
      </c>
      <c r="N7949" s="65">
        <f t="shared" si="1119"/>
        <v>0.20893361534384675</v>
      </c>
      <c r="O7949" s="65">
        <f t="shared" si="1120"/>
        <v>4.0817554512938871E-3</v>
      </c>
      <c r="P7949" s="65">
        <f t="shared" si="1121"/>
        <v>0.2046986138424802</v>
      </c>
      <c r="Q7949" s="65">
        <f t="shared" si="1122"/>
        <v>8.7656376928854182E-2</v>
      </c>
      <c r="R7949" s="65">
        <f t="shared" si="1123"/>
        <v>0.18239817572734249</v>
      </c>
      <c r="S7949" s="65">
        <f t="shared" si="1124"/>
        <v>0.12658821383385296</v>
      </c>
      <c r="T7949" s="66">
        <f>(L7949*'Football Field'!$F$4)+(M7949*'Football Field'!$F$5)+(N7949*'Football Field'!$F$6)+(O7949*'Football Field'!$F$7)+(P7949*'Football Field'!$F$8)+(Q7949*'Football Field'!$F$9)+(R7949*'Football Field'!$F$10)+(S7949*'Football Field'!$F$11)</f>
        <v>155796390.6738455</v>
      </c>
    </row>
    <row r="7950" spans="2:20" x14ac:dyDescent="0.3">
      <c r="B7950" s="62">
        <f t="shared" si="1116"/>
        <v>7923</v>
      </c>
      <c r="C7950" s="62">
        <v>4.5091213809375974E-2</v>
      </c>
      <c r="D7950" s="62">
        <v>0.7277370348326957</v>
      </c>
      <c r="E7950" s="62">
        <v>0.28081483361491333</v>
      </c>
      <c r="F7950" s="62">
        <v>0.81592891679096302</v>
      </c>
      <c r="G7950" s="62">
        <v>0.66900015125301593</v>
      </c>
      <c r="H7950" s="62">
        <v>0.20441897961145372</v>
      </c>
      <c r="I7950" s="62">
        <v>0.29995779458486649</v>
      </c>
      <c r="J7950" s="62">
        <v>0.51204612328746735</v>
      </c>
      <c r="K7950" s="62"/>
      <c r="L7950" s="65">
        <f t="shared" si="1117"/>
        <v>1.2683903410069157E-2</v>
      </c>
      <c r="M7950" s="65">
        <f t="shared" si="1118"/>
        <v>0.20470831184031482</v>
      </c>
      <c r="N7950" s="65">
        <f t="shared" si="1119"/>
        <v>7.8991624415876316E-2</v>
      </c>
      <c r="O7950" s="65">
        <f t="shared" si="1120"/>
        <v>0.2295161894246234</v>
      </c>
      <c r="P7950" s="65">
        <f t="shared" si="1121"/>
        <v>0.18818595870334465</v>
      </c>
      <c r="Q7950" s="65">
        <f t="shared" si="1122"/>
        <v>5.7501902777286493E-2</v>
      </c>
      <c r="R7950" s="65">
        <f t="shared" si="1123"/>
        <v>8.4376431064729973E-2</v>
      </c>
      <c r="S7950" s="65">
        <f t="shared" si="1124"/>
        <v>0.1440356783637553</v>
      </c>
      <c r="T7950" s="66">
        <f>(L7950*'Football Field'!$F$4)+(M7950*'Football Field'!$F$5)+(N7950*'Football Field'!$F$6)+(O7950*'Football Field'!$F$7)+(P7950*'Football Field'!$F$8)+(Q7950*'Football Field'!$F$9)+(R7950*'Football Field'!$F$10)+(S7950*'Football Field'!$F$11)</f>
        <v>139217024.9885686</v>
      </c>
    </row>
    <row r="7951" spans="2:20" x14ac:dyDescent="0.3">
      <c r="B7951" s="62">
        <f t="shared" si="1116"/>
        <v>7924</v>
      </c>
      <c r="C7951" s="62">
        <v>0.98459326166916228</v>
      </c>
      <c r="D7951" s="62">
        <v>8.3030826238880806E-2</v>
      </c>
      <c r="E7951" s="62">
        <v>0.67129054578794245</v>
      </c>
      <c r="F7951" s="62">
        <v>0.10622880745788077</v>
      </c>
      <c r="G7951" s="62">
        <v>0.75566493887682851</v>
      </c>
      <c r="H7951" s="62">
        <v>0.42833266447313956</v>
      </c>
      <c r="I7951" s="62">
        <v>0.80498264389247587</v>
      </c>
      <c r="J7951" s="62">
        <v>0.88694213433192748</v>
      </c>
      <c r="K7951" s="62"/>
      <c r="L7951" s="65">
        <f t="shared" si="1117"/>
        <v>0.20855317393142797</v>
      </c>
      <c r="M7951" s="65">
        <f t="shared" si="1118"/>
        <v>1.7587305357860579E-2</v>
      </c>
      <c r="N7951" s="65">
        <f t="shared" si="1119"/>
        <v>0.14219046524541212</v>
      </c>
      <c r="O7951" s="65">
        <f t="shared" si="1120"/>
        <v>2.2501022321373319E-2</v>
      </c>
      <c r="P7951" s="65">
        <f t="shared" si="1121"/>
        <v>0.16006236033373927</v>
      </c>
      <c r="Q7951" s="65">
        <f t="shared" si="1122"/>
        <v>9.0727958591691929E-2</v>
      </c>
      <c r="R7951" s="65">
        <f t="shared" si="1123"/>
        <v>0.17050866777097543</v>
      </c>
      <c r="S7951" s="65">
        <f t="shared" si="1124"/>
        <v>0.18786904644751934</v>
      </c>
      <c r="T7951" s="66">
        <f>(L7951*'Football Field'!$F$4)+(M7951*'Football Field'!$F$5)+(N7951*'Football Field'!$F$6)+(O7951*'Football Field'!$F$7)+(P7951*'Football Field'!$F$8)+(Q7951*'Football Field'!$F$9)+(R7951*'Football Field'!$F$10)+(S7951*'Football Field'!$F$11)</f>
        <v>149044859.00331756</v>
      </c>
    </row>
    <row r="7952" spans="2:20" x14ac:dyDescent="0.3">
      <c r="B7952" s="62">
        <f t="shared" si="1116"/>
        <v>7925</v>
      </c>
      <c r="C7952" s="62">
        <v>0.76767919819981911</v>
      </c>
      <c r="D7952" s="62">
        <v>0.75566137232492914</v>
      </c>
      <c r="E7952" s="62">
        <v>0.33419725500964048</v>
      </c>
      <c r="F7952" s="62">
        <v>0.27884702031234143</v>
      </c>
      <c r="G7952" s="62">
        <v>0.80812396323927327</v>
      </c>
      <c r="H7952" s="62">
        <v>0.21740270265005213</v>
      </c>
      <c r="I7952" s="62">
        <v>0.70838733735508896</v>
      </c>
      <c r="J7952" s="62">
        <v>0.78948463993572771</v>
      </c>
      <c r="K7952" s="62"/>
      <c r="L7952" s="65">
        <f t="shared" si="1117"/>
        <v>0.16474567970971066</v>
      </c>
      <c r="M7952" s="65">
        <f t="shared" si="1118"/>
        <v>0.16216662729167658</v>
      </c>
      <c r="N7952" s="65">
        <f t="shared" si="1119"/>
        <v>7.1719481344278663E-2</v>
      </c>
      <c r="O7952" s="65">
        <f t="shared" si="1120"/>
        <v>5.9841196692718993E-2</v>
      </c>
      <c r="P7952" s="65">
        <f t="shared" si="1121"/>
        <v>0.1734252171033891</v>
      </c>
      <c r="Q7952" s="65">
        <f t="shared" si="1122"/>
        <v>4.6655108152987061E-2</v>
      </c>
      <c r="R7952" s="65">
        <f t="shared" si="1123"/>
        <v>0.15202151323623522</v>
      </c>
      <c r="S7952" s="65">
        <f t="shared" si="1124"/>
        <v>0.16942517646900371</v>
      </c>
      <c r="T7952" s="66">
        <f>(L7952*'Football Field'!$F$4)+(M7952*'Football Field'!$F$5)+(N7952*'Football Field'!$F$6)+(O7952*'Football Field'!$F$7)+(P7952*'Football Field'!$F$8)+(Q7952*'Football Field'!$F$9)+(R7952*'Football Field'!$F$10)+(S7952*'Football Field'!$F$11)</f>
        <v>145601706.45044565</v>
      </c>
    </row>
    <row r="7953" spans="2:20" x14ac:dyDescent="0.3">
      <c r="B7953" s="62">
        <f t="shared" si="1116"/>
        <v>7926</v>
      </c>
      <c r="C7953" s="62">
        <v>0.47479942837762046</v>
      </c>
      <c r="D7953" s="62">
        <v>0.78413633927756843</v>
      </c>
      <c r="E7953" s="62">
        <v>0.39356040330192787</v>
      </c>
      <c r="F7953" s="62">
        <v>0.50024222162075427</v>
      </c>
      <c r="G7953" s="62">
        <v>0.34600664682298432</v>
      </c>
      <c r="H7953" s="62">
        <v>0.92612612875187594</v>
      </c>
      <c r="I7953" s="62">
        <v>0.57334544426039635</v>
      </c>
      <c r="J7953" s="62">
        <v>0.19525420366384871</v>
      </c>
      <c r="K7953" s="62"/>
      <c r="L7953" s="65">
        <f t="shared" si="1117"/>
        <v>0.11322349652639264</v>
      </c>
      <c r="M7953" s="65">
        <f t="shared" si="1118"/>
        <v>0.1869898167101432</v>
      </c>
      <c r="N7953" s="65">
        <f t="shared" si="1119"/>
        <v>9.3850755272480144E-2</v>
      </c>
      <c r="O7953" s="65">
        <f t="shared" si="1120"/>
        <v>0.11929073637592037</v>
      </c>
      <c r="P7953" s="65">
        <f t="shared" si="1121"/>
        <v>8.2510803579807945E-2</v>
      </c>
      <c r="Q7953" s="65">
        <f t="shared" si="1122"/>
        <v>0.22084954668130347</v>
      </c>
      <c r="R7953" s="65">
        <f t="shared" si="1123"/>
        <v>0.13672336577669697</v>
      </c>
      <c r="S7953" s="65">
        <f t="shared" si="1124"/>
        <v>4.6561479077255268E-2</v>
      </c>
      <c r="T7953" s="66">
        <f>(L7953*'Football Field'!$F$4)+(M7953*'Football Field'!$F$5)+(N7953*'Football Field'!$F$6)+(O7953*'Football Field'!$F$7)+(P7953*'Football Field'!$F$8)+(Q7953*'Football Field'!$F$9)+(R7953*'Football Field'!$F$10)+(S7953*'Football Field'!$F$11)</f>
        <v>136240726.99324694</v>
      </c>
    </row>
    <row r="7954" spans="2:20" x14ac:dyDescent="0.3">
      <c r="B7954" s="62">
        <f t="shared" si="1116"/>
        <v>7927</v>
      </c>
      <c r="C7954" s="62">
        <v>0.93732053729337739</v>
      </c>
      <c r="D7954" s="62">
        <v>0.15926574015960848</v>
      </c>
      <c r="E7954" s="62">
        <v>0.63277224736772708</v>
      </c>
      <c r="F7954" s="62">
        <v>0.81638627609609371</v>
      </c>
      <c r="G7954" s="62">
        <v>0.15253330630572981</v>
      </c>
      <c r="H7954" s="62">
        <v>0.80322029834932362</v>
      </c>
      <c r="I7954" s="62">
        <v>0.81186224333775603</v>
      </c>
      <c r="J7954" s="62">
        <v>0.59123969574866853</v>
      </c>
      <c r="K7954" s="62"/>
      <c r="L7954" s="65">
        <f t="shared" si="1117"/>
        <v>0.19111048228715216</v>
      </c>
      <c r="M7954" s="65">
        <f t="shared" si="1118"/>
        <v>3.2472725394041238E-2</v>
      </c>
      <c r="N7954" s="65">
        <f t="shared" si="1119"/>
        <v>0.12901606714131034</v>
      </c>
      <c r="O7954" s="65">
        <f t="shared" si="1120"/>
        <v>0.1664531702333788</v>
      </c>
      <c r="P7954" s="65">
        <f t="shared" si="1121"/>
        <v>3.1100048033854057E-2</v>
      </c>
      <c r="Q7954" s="65">
        <f t="shared" si="1122"/>
        <v>0.16376875625026813</v>
      </c>
      <c r="R7954" s="65">
        <f t="shared" si="1123"/>
        <v>0.16553076423891996</v>
      </c>
      <c r="S7954" s="65">
        <f t="shared" si="1124"/>
        <v>0.12054798642107538</v>
      </c>
      <c r="T7954" s="66">
        <f>(L7954*'Football Field'!$F$4)+(M7954*'Football Field'!$F$5)+(N7954*'Football Field'!$F$6)+(O7954*'Football Field'!$F$7)+(P7954*'Football Field'!$F$8)+(Q7954*'Football Field'!$F$9)+(R7954*'Football Field'!$F$10)+(S7954*'Football Field'!$F$11)</f>
        <v>137972797.59722239</v>
      </c>
    </row>
    <row r="7955" spans="2:20" x14ac:dyDescent="0.3">
      <c r="B7955" s="62">
        <f t="shared" si="1116"/>
        <v>7928</v>
      </c>
      <c r="C7955" s="62">
        <v>0.68647924542257976</v>
      </c>
      <c r="D7955" s="62">
        <v>0.4068296697202175</v>
      </c>
      <c r="E7955" s="62">
        <v>0.53240037505414195</v>
      </c>
      <c r="F7955" s="62">
        <v>0.65054454453636956</v>
      </c>
      <c r="G7955" s="62">
        <v>0.98441088620880024</v>
      </c>
      <c r="H7955" s="62">
        <v>0.8225601762411362</v>
      </c>
      <c r="I7955" s="62">
        <v>0.36126323780401104</v>
      </c>
      <c r="J7955" s="62">
        <v>0.10100593092665044</v>
      </c>
      <c r="K7955" s="62"/>
      <c r="L7955" s="65">
        <f t="shared" si="1117"/>
        <v>0.15102412091358824</v>
      </c>
      <c r="M7955" s="65">
        <f t="shared" si="1118"/>
        <v>8.9501749165394898E-2</v>
      </c>
      <c r="N7955" s="65">
        <f t="shared" si="1119"/>
        <v>0.11712706415052787</v>
      </c>
      <c r="O7955" s="65">
        <f t="shared" si="1120"/>
        <v>0.14311855545356927</v>
      </c>
      <c r="P7955" s="65">
        <f t="shared" si="1121"/>
        <v>0.21656851201077892</v>
      </c>
      <c r="Q7955" s="65">
        <f t="shared" si="1122"/>
        <v>0.18096166540165839</v>
      </c>
      <c r="R7955" s="65">
        <f t="shared" si="1123"/>
        <v>7.9477221302097611E-2</v>
      </c>
      <c r="S7955" s="65">
        <f t="shared" si="1124"/>
        <v>2.2221111602384727E-2</v>
      </c>
      <c r="T7955" s="66">
        <f>(L7955*'Football Field'!$F$4)+(M7955*'Football Field'!$F$5)+(N7955*'Football Field'!$F$6)+(O7955*'Football Field'!$F$7)+(P7955*'Football Field'!$F$8)+(Q7955*'Football Field'!$F$9)+(R7955*'Football Field'!$F$10)+(S7955*'Football Field'!$F$11)</f>
        <v>140006022.03568321</v>
      </c>
    </row>
    <row r="7956" spans="2:20" x14ac:dyDescent="0.3">
      <c r="B7956" s="62">
        <f t="shared" si="1116"/>
        <v>7929</v>
      </c>
      <c r="C7956" s="62">
        <v>0.23149423950847359</v>
      </c>
      <c r="D7956" s="62">
        <v>0.64486887459345843</v>
      </c>
      <c r="E7956" s="62">
        <v>0.85831991964025467</v>
      </c>
      <c r="F7956" s="62">
        <v>0.27029043540204067</v>
      </c>
      <c r="G7956" s="62">
        <v>0.51409147519736742</v>
      </c>
      <c r="H7956" s="62">
        <v>0.37700281223161225</v>
      </c>
      <c r="I7956" s="62">
        <v>0.72606830244347664</v>
      </c>
      <c r="J7956" s="62">
        <v>0.86348646944954932</v>
      </c>
      <c r="K7956" s="62"/>
      <c r="L7956" s="65">
        <f t="shared" si="1117"/>
        <v>5.1608051734042884E-2</v>
      </c>
      <c r="M7956" s="65">
        <f t="shared" si="1118"/>
        <v>0.14376351788431876</v>
      </c>
      <c r="N7956" s="65">
        <f t="shared" si="1119"/>
        <v>0.19134911914528388</v>
      </c>
      <c r="O7956" s="65">
        <f t="shared" si="1120"/>
        <v>6.0257062132791854E-2</v>
      </c>
      <c r="P7956" s="65">
        <f t="shared" si="1121"/>
        <v>0.11460872419265973</v>
      </c>
      <c r="Q7956" s="65">
        <f t="shared" si="1122"/>
        <v>8.4046932134639665E-2</v>
      </c>
      <c r="R7956" s="65">
        <f t="shared" si="1123"/>
        <v>0.16186567145045549</v>
      </c>
      <c r="S7956" s="65">
        <f t="shared" si="1124"/>
        <v>0.19250092132580779</v>
      </c>
      <c r="T7956" s="66">
        <f>(L7956*'Football Field'!$F$4)+(M7956*'Football Field'!$F$5)+(N7956*'Football Field'!$F$6)+(O7956*'Football Field'!$F$7)+(P7956*'Football Field'!$F$8)+(Q7956*'Football Field'!$F$9)+(R7956*'Football Field'!$F$10)+(S7956*'Football Field'!$F$11)</f>
        <v>146060717.82509866</v>
      </c>
    </row>
    <row r="7957" spans="2:20" x14ac:dyDescent="0.3">
      <c r="B7957" s="62">
        <f t="shared" si="1116"/>
        <v>7930</v>
      </c>
      <c r="C7957" s="62">
        <v>0.45902381164741679</v>
      </c>
      <c r="D7957" s="62">
        <v>0.57057604431200426</v>
      </c>
      <c r="E7957" s="62">
        <v>0.80925566722840225</v>
      </c>
      <c r="F7957" s="62">
        <v>0.49299580476976834</v>
      </c>
      <c r="G7957" s="62">
        <v>0.51078152104149266</v>
      </c>
      <c r="H7957" s="62">
        <v>0.4120915828053674</v>
      </c>
      <c r="I7957" s="62">
        <v>0.71375772910929591</v>
      </c>
      <c r="J7957" s="62">
        <v>0.64873011950437598</v>
      </c>
      <c r="K7957" s="62"/>
      <c r="L7957" s="65">
        <f t="shared" si="1117"/>
        <v>9.9415791124476668E-2</v>
      </c>
      <c r="M7957" s="65">
        <f t="shared" si="1118"/>
        <v>0.12357587428497749</v>
      </c>
      <c r="N7957" s="65">
        <f t="shared" si="1119"/>
        <v>0.17526932228360054</v>
      </c>
      <c r="O7957" s="65">
        <f t="shared" si="1120"/>
        <v>0.10677347603457465</v>
      </c>
      <c r="P7957" s="65">
        <f t="shared" si="1121"/>
        <v>0.11062552250580895</v>
      </c>
      <c r="Q7957" s="65">
        <f t="shared" si="1122"/>
        <v>8.9251166673248422E-2</v>
      </c>
      <c r="R7957" s="65">
        <f t="shared" si="1123"/>
        <v>0.15458629271527877</v>
      </c>
      <c r="S7957" s="65">
        <f t="shared" si="1124"/>
        <v>0.14050255437803447</v>
      </c>
      <c r="T7957" s="66">
        <f>(L7957*'Football Field'!$F$4)+(M7957*'Football Field'!$F$5)+(N7957*'Football Field'!$F$6)+(O7957*'Football Field'!$F$7)+(P7957*'Football Field'!$F$8)+(Q7957*'Football Field'!$F$9)+(R7957*'Football Field'!$F$10)+(S7957*'Football Field'!$F$11)</f>
        <v>144065290.86602938</v>
      </c>
    </row>
    <row r="7958" spans="2:20" x14ac:dyDescent="0.3">
      <c r="B7958" s="62">
        <f t="shared" si="1116"/>
        <v>7931</v>
      </c>
      <c r="C7958" s="62">
        <v>7.9595843378962416E-2</v>
      </c>
      <c r="D7958" s="62">
        <v>0.20403917512136549</v>
      </c>
      <c r="E7958" s="62">
        <v>0.45777663357516296</v>
      </c>
      <c r="F7958" s="62">
        <v>5.3510447119574867E-2</v>
      </c>
      <c r="G7958" s="62">
        <v>9.7197009301390636E-2</v>
      </c>
      <c r="H7958" s="62">
        <v>0.87098172794937756</v>
      </c>
      <c r="I7958" s="62">
        <v>6.6645667897403671E-2</v>
      </c>
      <c r="J7958" s="62">
        <v>0.34704379597562374</v>
      </c>
      <c r="K7958" s="62"/>
      <c r="L7958" s="65">
        <f t="shared" si="1117"/>
        <v>3.6565691866278081E-2</v>
      </c>
      <c r="M7958" s="65">
        <f t="shared" si="1118"/>
        <v>9.3733960084017909E-2</v>
      </c>
      <c r="N7958" s="65">
        <f t="shared" si="1119"/>
        <v>0.21029891281126473</v>
      </c>
      <c r="O7958" s="65">
        <f t="shared" si="1120"/>
        <v>2.4582270102791497E-2</v>
      </c>
      <c r="P7958" s="65">
        <f t="shared" si="1121"/>
        <v>4.4651526280300398E-2</v>
      </c>
      <c r="Q7958" s="65">
        <f t="shared" si="1122"/>
        <v>0.40012201810243003</v>
      </c>
      <c r="R7958" s="65">
        <f t="shared" si="1123"/>
        <v>3.0616485146796758E-2</v>
      </c>
      <c r="S7958" s="65">
        <f t="shared" si="1124"/>
        <v>0.1594291356061206</v>
      </c>
      <c r="T7958" s="66">
        <f>(L7958*'Football Field'!$F$4)+(M7958*'Football Field'!$F$5)+(N7958*'Football Field'!$F$6)+(O7958*'Football Field'!$F$7)+(P7958*'Football Field'!$F$8)+(Q7958*'Football Field'!$F$9)+(R7958*'Football Field'!$F$10)+(S7958*'Football Field'!$F$11)</f>
        <v>122322124.22260752</v>
      </c>
    </row>
    <row r="7959" spans="2:20" x14ac:dyDescent="0.3">
      <c r="B7959" s="62">
        <f t="shared" si="1116"/>
        <v>7932</v>
      </c>
      <c r="C7959" s="62">
        <v>0.41600931912487782</v>
      </c>
      <c r="D7959" s="62">
        <v>0.91951006397756452</v>
      </c>
      <c r="E7959" s="62">
        <v>0.95859622119514654</v>
      </c>
      <c r="F7959" s="62">
        <v>0.81983451892531423</v>
      </c>
      <c r="G7959" s="62">
        <v>1.2069089681413736E-2</v>
      </c>
      <c r="H7959" s="62">
        <v>0.84436230658268074</v>
      </c>
      <c r="I7959" s="62">
        <v>0.25105751864629477</v>
      </c>
      <c r="J7959" s="62">
        <v>0.97922448875959178</v>
      </c>
      <c r="K7959" s="62"/>
      <c r="L7959" s="65">
        <f t="shared" si="1117"/>
        <v>7.9991585107106702E-2</v>
      </c>
      <c r="M7959" s="65">
        <f t="shared" si="1118"/>
        <v>0.17680629773926604</v>
      </c>
      <c r="N7959" s="65">
        <f t="shared" si="1119"/>
        <v>0.18432190743319557</v>
      </c>
      <c r="O7959" s="65">
        <f t="shared" si="1120"/>
        <v>0.15764036928863215</v>
      </c>
      <c r="P7959" s="65">
        <f t="shared" si="1121"/>
        <v>2.3206826627033047E-3</v>
      </c>
      <c r="Q7959" s="65">
        <f t="shared" si="1122"/>
        <v>0.16235664972679781</v>
      </c>
      <c r="R7959" s="65">
        <f t="shared" si="1123"/>
        <v>4.827413220410514E-2</v>
      </c>
      <c r="S7959" s="65">
        <f t="shared" si="1124"/>
        <v>0.18828837583819341</v>
      </c>
      <c r="T7959" s="66">
        <f>(L7959*'Football Field'!$F$4)+(M7959*'Football Field'!$F$5)+(N7959*'Football Field'!$F$6)+(O7959*'Football Field'!$F$7)+(P7959*'Football Field'!$F$8)+(Q7959*'Football Field'!$F$9)+(R7959*'Football Field'!$F$10)+(S7959*'Football Field'!$F$11)</f>
        <v>121320271.63632007</v>
      </c>
    </row>
    <row r="7960" spans="2:20" x14ac:dyDescent="0.3">
      <c r="B7960" s="62">
        <f t="shared" si="1116"/>
        <v>7933</v>
      </c>
      <c r="C7960" s="62">
        <v>0.91229718533921134</v>
      </c>
      <c r="D7960" s="62">
        <v>0.96985631833597152</v>
      </c>
      <c r="E7960" s="62">
        <v>0.38324661463665244</v>
      </c>
      <c r="F7960" s="62">
        <v>0.7543414885525479</v>
      </c>
      <c r="G7960" s="62">
        <v>0.35771399466647957</v>
      </c>
      <c r="H7960" s="62">
        <v>0.12605523884571679</v>
      </c>
      <c r="I7960" s="62">
        <v>0.28544587989967085</v>
      </c>
      <c r="J7960" s="62">
        <v>0.75850645847482112</v>
      </c>
      <c r="K7960" s="62"/>
      <c r="L7960" s="65">
        <f t="shared" si="1117"/>
        <v>0.20061672837772537</v>
      </c>
      <c r="M7960" s="65">
        <f t="shared" si="1118"/>
        <v>0.21327414433344258</v>
      </c>
      <c r="N7960" s="65">
        <f t="shared" si="1119"/>
        <v>8.4277013264768955E-2</v>
      </c>
      <c r="O7960" s="65">
        <f t="shared" si="1120"/>
        <v>0.16588182441528257</v>
      </c>
      <c r="P7960" s="65">
        <f t="shared" si="1121"/>
        <v>7.8662318001379225E-2</v>
      </c>
      <c r="Q7960" s="65">
        <f t="shared" si="1122"/>
        <v>2.7719903139564721E-2</v>
      </c>
      <c r="R7960" s="65">
        <f t="shared" si="1123"/>
        <v>6.2770355400231417E-2</v>
      </c>
      <c r="S7960" s="65">
        <f t="shared" si="1124"/>
        <v>0.16679771306760521</v>
      </c>
      <c r="T7960" s="66">
        <f>(L7960*'Football Field'!$F$4)+(M7960*'Football Field'!$F$5)+(N7960*'Football Field'!$F$6)+(O7960*'Football Field'!$F$7)+(P7960*'Football Field'!$F$8)+(Q7960*'Football Field'!$F$9)+(R7960*'Football Field'!$F$10)+(S7960*'Football Field'!$F$11)</f>
        <v>126170359.59219539</v>
      </c>
    </row>
    <row r="7961" spans="2:20" x14ac:dyDescent="0.3">
      <c r="B7961" s="62">
        <f t="shared" si="1116"/>
        <v>7934</v>
      </c>
      <c r="C7961" s="62">
        <v>0.25989047097934725</v>
      </c>
      <c r="D7961" s="62">
        <v>0.95387215371476008</v>
      </c>
      <c r="E7961" s="62">
        <v>0.84796226715195833</v>
      </c>
      <c r="F7961" s="62">
        <v>0.73478890231097949</v>
      </c>
      <c r="G7961" s="62">
        <v>0.29997366198744757</v>
      </c>
      <c r="H7961" s="62">
        <v>0.65778744797324118</v>
      </c>
      <c r="I7961" s="62">
        <v>2.1202872715018972E-2</v>
      </c>
      <c r="J7961" s="62">
        <v>0.7241159940052968</v>
      </c>
      <c r="K7961" s="62"/>
      <c r="L7961" s="65">
        <f t="shared" si="1117"/>
        <v>5.775865205070338E-2</v>
      </c>
      <c r="M7961" s="65">
        <f t="shared" si="1118"/>
        <v>0.21199072678445402</v>
      </c>
      <c r="N7961" s="65">
        <f t="shared" si="1119"/>
        <v>0.18845307161895758</v>
      </c>
      <c r="O7961" s="65">
        <f t="shared" si="1120"/>
        <v>0.16330116444581286</v>
      </c>
      <c r="P7961" s="65">
        <f t="shared" si="1121"/>
        <v>6.6666831999720164E-2</v>
      </c>
      <c r="Q7961" s="65">
        <f t="shared" si="1122"/>
        <v>0.14618818530605449</v>
      </c>
      <c r="R7961" s="65">
        <f t="shared" si="1123"/>
        <v>4.7121748750820983E-3</v>
      </c>
      <c r="S7961" s="65">
        <f t="shared" si="1124"/>
        <v>0.16092919291921551</v>
      </c>
      <c r="T7961" s="66">
        <f>(L7961*'Football Field'!$F$4)+(M7961*'Football Field'!$F$5)+(N7961*'Football Field'!$F$6)+(O7961*'Football Field'!$F$7)+(P7961*'Football Field'!$F$8)+(Q7961*'Football Field'!$F$9)+(R7961*'Football Field'!$F$10)+(S7961*'Football Field'!$F$11)</f>
        <v>120480373.74332163</v>
      </c>
    </row>
    <row r="7962" spans="2:20" x14ac:dyDescent="0.3">
      <c r="B7962" s="62">
        <f t="shared" si="1116"/>
        <v>7935</v>
      </c>
      <c r="C7962" s="62">
        <v>0.75577768776677279</v>
      </c>
      <c r="D7962" s="62">
        <v>0.92050509512831613</v>
      </c>
      <c r="E7962" s="62">
        <v>0.81267957638786048</v>
      </c>
      <c r="F7962" s="62">
        <v>0.81254439012368029</v>
      </c>
      <c r="G7962" s="62">
        <v>0.38103025340931684</v>
      </c>
      <c r="H7962" s="62">
        <v>0.88501865488561626</v>
      </c>
      <c r="I7962" s="62">
        <v>0.96659697261763644</v>
      </c>
      <c r="J7962" s="62">
        <v>0.65559566079141995</v>
      </c>
      <c r="K7962" s="62"/>
      <c r="L7962" s="65">
        <f t="shared" si="1117"/>
        <v>0.12210152210101657</v>
      </c>
      <c r="M7962" s="65">
        <f t="shared" si="1118"/>
        <v>0.14871446330867696</v>
      </c>
      <c r="N7962" s="65">
        <f t="shared" si="1119"/>
        <v>0.13129444658597617</v>
      </c>
      <c r="O7962" s="65">
        <f t="shared" si="1120"/>
        <v>0.13127260623676937</v>
      </c>
      <c r="P7962" s="65">
        <f t="shared" si="1121"/>
        <v>6.1558279188271975E-2</v>
      </c>
      <c r="Q7962" s="65">
        <f t="shared" si="1122"/>
        <v>0.14298136422714186</v>
      </c>
      <c r="R7962" s="65">
        <f t="shared" si="1123"/>
        <v>0.1561609498734885</v>
      </c>
      <c r="S7962" s="65">
        <f t="shared" si="1124"/>
        <v>0.10591636847865864</v>
      </c>
      <c r="T7962" s="66">
        <f>(L7962*'Football Field'!$F$4)+(M7962*'Football Field'!$F$5)+(N7962*'Football Field'!$F$6)+(O7962*'Football Field'!$F$7)+(P7962*'Football Field'!$F$8)+(Q7962*'Football Field'!$F$9)+(R7962*'Football Field'!$F$10)+(S7962*'Football Field'!$F$11)</f>
        <v>138826272.72993159</v>
      </c>
    </row>
    <row r="7963" spans="2:20" x14ac:dyDescent="0.3">
      <c r="B7963" s="62">
        <f t="shared" si="1116"/>
        <v>7936</v>
      </c>
      <c r="C7963" s="62">
        <v>8.2077017352670367E-2</v>
      </c>
      <c r="D7963" s="62">
        <v>0.32890190098746241</v>
      </c>
      <c r="E7963" s="62">
        <v>0.41042441018718523</v>
      </c>
      <c r="F7963" s="62">
        <v>0.92095442150067497</v>
      </c>
      <c r="G7963" s="62">
        <v>0.36116471987277676</v>
      </c>
      <c r="H7963" s="62">
        <v>0.30937024323536244</v>
      </c>
      <c r="I7963" s="62">
        <v>0.21606694485361455</v>
      </c>
      <c r="J7963" s="62">
        <v>0.91359380303796245</v>
      </c>
      <c r="K7963" s="62"/>
      <c r="L7963" s="65">
        <f t="shared" si="1117"/>
        <v>2.3168886018408736E-2</v>
      </c>
      <c r="M7963" s="65">
        <f t="shared" si="1118"/>
        <v>9.2843172193665821E-2</v>
      </c>
      <c r="N7963" s="65">
        <f t="shared" si="1119"/>
        <v>0.11585553039702595</v>
      </c>
      <c r="O7963" s="65">
        <f t="shared" si="1120"/>
        <v>0.2599690961991869</v>
      </c>
      <c r="P7963" s="65">
        <f t="shared" si="1121"/>
        <v>0.10195039364854114</v>
      </c>
      <c r="Q7963" s="65">
        <f t="shared" si="1122"/>
        <v>8.7329731686141693E-2</v>
      </c>
      <c r="R7963" s="65">
        <f t="shared" si="1123"/>
        <v>6.0991865678417356E-2</v>
      </c>
      <c r="S7963" s="65">
        <f t="shared" si="1124"/>
        <v>0.25789132417861244</v>
      </c>
      <c r="T7963" s="66">
        <f>(L7963*'Football Field'!$F$4)+(M7963*'Football Field'!$F$5)+(N7963*'Football Field'!$F$6)+(O7963*'Football Field'!$F$7)+(P7963*'Football Field'!$F$8)+(Q7963*'Football Field'!$F$9)+(R7963*'Football Field'!$F$10)+(S7963*'Football Field'!$F$11)</f>
        <v>131270827.55796678</v>
      </c>
    </row>
    <row r="7964" spans="2:20" x14ac:dyDescent="0.3">
      <c r="B7964" s="62">
        <f t="shared" si="1116"/>
        <v>7937</v>
      </c>
      <c r="C7964" s="62">
        <v>0.67084411687555445</v>
      </c>
      <c r="D7964" s="62">
        <v>0.65866594532920397</v>
      </c>
      <c r="E7964" s="62">
        <v>0.71973869714077099</v>
      </c>
      <c r="F7964" s="62">
        <v>0.67616171897724353</v>
      </c>
      <c r="G7964" s="62">
        <v>0.97538600954177823</v>
      </c>
      <c r="H7964" s="62">
        <v>0.44587231761184265</v>
      </c>
      <c r="I7964" s="62">
        <v>0.17974845770241998</v>
      </c>
      <c r="J7964" s="62">
        <v>0.77048974757185551</v>
      </c>
      <c r="K7964" s="62"/>
      <c r="L7964" s="65">
        <f t="shared" si="1117"/>
        <v>0.13161788423068618</v>
      </c>
      <c r="M7964" s="65">
        <f t="shared" si="1118"/>
        <v>0.12922855840609029</v>
      </c>
      <c r="N7964" s="65">
        <f t="shared" si="1119"/>
        <v>0.1412108746780468</v>
      </c>
      <c r="O7964" s="65">
        <f t="shared" si="1120"/>
        <v>0.13266118403789728</v>
      </c>
      <c r="P7964" s="65">
        <f t="shared" si="1121"/>
        <v>0.19136821752573507</v>
      </c>
      <c r="Q7964" s="65">
        <f t="shared" si="1122"/>
        <v>8.7478997884674933E-2</v>
      </c>
      <c r="R7964" s="65">
        <f t="shared" si="1123"/>
        <v>3.5266183456611019E-2</v>
      </c>
      <c r="S7964" s="65">
        <f t="shared" si="1124"/>
        <v>0.15116809978025836</v>
      </c>
      <c r="T7964" s="66">
        <f>(L7964*'Football Field'!$F$4)+(M7964*'Football Field'!$F$5)+(N7964*'Football Field'!$F$6)+(O7964*'Football Field'!$F$7)+(P7964*'Football Field'!$F$8)+(Q7964*'Football Field'!$F$9)+(R7964*'Football Field'!$F$10)+(S7964*'Football Field'!$F$11)</f>
        <v>133325609.1920415</v>
      </c>
    </row>
    <row r="7965" spans="2:20" x14ac:dyDescent="0.3">
      <c r="B7965" s="62">
        <f t="shared" si="1116"/>
        <v>7938</v>
      </c>
      <c r="C7965" s="62">
        <v>0.90256210639022816</v>
      </c>
      <c r="D7965" s="62">
        <v>0.72312754280016545</v>
      </c>
      <c r="E7965" s="62">
        <v>1.5349555635295054E-2</v>
      </c>
      <c r="F7965" s="62">
        <v>0.98456117542117272</v>
      </c>
      <c r="G7965" s="62">
        <v>0.16729706203985184</v>
      </c>
      <c r="H7965" s="62">
        <v>0.24978382656297726</v>
      </c>
      <c r="I7965" s="62">
        <v>0.3628091144563711</v>
      </c>
      <c r="J7965" s="62">
        <v>0.36616209920017573</v>
      </c>
      <c r="K7965" s="62"/>
      <c r="L7965" s="65">
        <f t="shared" si="1117"/>
        <v>0.23930150261099398</v>
      </c>
      <c r="M7965" s="65">
        <f t="shared" si="1118"/>
        <v>0.19172698072110086</v>
      </c>
      <c r="N7965" s="65">
        <f t="shared" si="1119"/>
        <v>4.0697163130722427E-3</v>
      </c>
      <c r="O7965" s="65">
        <f t="shared" si="1120"/>
        <v>0.26104238924126399</v>
      </c>
      <c r="P7965" s="65">
        <f t="shared" si="1121"/>
        <v>4.4356436022622132E-2</v>
      </c>
      <c r="Q7965" s="65">
        <f t="shared" si="1122"/>
        <v>6.6226628174660893E-2</v>
      </c>
      <c r="R7965" s="65">
        <f t="shared" si="1123"/>
        <v>9.619367535560619E-2</v>
      </c>
      <c r="S7965" s="65">
        <f t="shared" si="1124"/>
        <v>9.7082671560679831E-2</v>
      </c>
      <c r="T7965" s="66">
        <f>(L7965*'Football Field'!$F$4)+(M7965*'Football Field'!$F$5)+(N7965*'Football Field'!$F$6)+(O7965*'Football Field'!$F$7)+(P7965*'Football Field'!$F$8)+(Q7965*'Football Field'!$F$9)+(R7965*'Football Field'!$F$10)+(S7965*'Football Field'!$F$11)</f>
        <v>125916506.36803825</v>
      </c>
    </row>
    <row r="7966" spans="2:20" x14ac:dyDescent="0.3">
      <c r="B7966" s="62">
        <f t="shared" ref="B7966:B8029" si="1125">B7965+1</f>
        <v>7939</v>
      </c>
      <c r="C7966" s="62">
        <v>0.24283821904737291</v>
      </c>
      <c r="D7966" s="62">
        <v>0.13075757627541262</v>
      </c>
      <c r="E7966" s="62">
        <v>0.52677087053214722</v>
      </c>
      <c r="F7966" s="62">
        <v>0.45673166348102734</v>
      </c>
      <c r="G7966" s="62">
        <v>0.47569235716304969</v>
      </c>
      <c r="H7966" s="62">
        <v>0.28266680942463185</v>
      </c>
      <c r="I7966" s="62">
        <v>0.37253989902579154</v>
      </c>
      <c r="J7966" s="62">
        <v>0.88869392775715828</v>
      </c>
      <c r="K7966" s="62"/>
      <c r="L7966" s="65">
        <f t="shared" si="1117"/>
        <v>7.191602543424834E-2</v>
      </c>
      <c r="M7966" s="65">
        <f t="shared" si="1118"/>
        <v>3.8723579912718735E-2</v>
      </c>
      <c r="N7966" s="65">
        <f t="shared" si="1119"/>
        <v>0.15600208019900183</v>
      </c>
      <c r="O7966" s="65">
        <f t="shared" si="1120"/>
        <v>0.13526011702927393</v>
      </c>
      <c r="P7966" s="65">
        <f t="shared" si="1121"/>
        <v>0.14087528639773855</v>
      </c>
      <c r="Q7966" s="65">
        <f t="shared" si="1122"/>
        <v>8.3711178313468082E-2</v>
      </c>
      <c r="R7966" s="65">
        <f t="shared" si="1123"/>
        <v>0.11032690388980587</v>
      </c>
      <c r="S7966" s="65">
        <f t="shared" si="1124"/>
        <v>0.26318482882374467</v>
      </c>
      <c r="T7966" s="66">
        <f>(L7966*'Football Field'!$F$4)+(M7966*'Football Field'!$F$5)+(N7966*'Football Field'!$F$6)+(O7966*'Football Field'!$F$7)+(P7966*'Football Field'!$F$8)+(Q7966*'Football Field'!$F$9)+(R7966*'Football Field'!$F$10)+(S7966*'Football Field'!$F$11)</f>
        <v>141454051.87585065</v>
      </c>
    </row>
    <row r="7967" spans="2:20" x14ac:dyDescent="0.3">
      <c r="B7967" s="62">
        <f t="shared" si="1125"/>
        <v>7940</v>
      </c>
      <c r="C7967" s="62">
        <v>0.93376175661058025</v>
      </c>
      <c r="D7967" s="62">
        <v>0.72974515677935714</v>
      </c>
      <c r="E7967" s="62">
        <v>0.95490950284350029</v>
      </c>
      <c r="F7967" s="62">
        <v>9.9555709159975581E-2</v>
      </c>
      <c r="G7967" s="62">
        <v>0.43412367262996165</v>
      </c>
      <c r="H7967" s="62">
        <v>0.55940103218702231</v>
      </c>
      <c r="I7967" s="62">
        <v>0.14003393433435762</v>
      </c>
      <c r="J7967" s="62">
        <v>0.16854753196630656</v>
      </c>
      <c r="K7967" s="62"/>
      <c r="L7967" s="65">
        <f t="shared" si="1117"/>
        <v>0.23227451998160625</v>
      </c>
      <c r="M7967" s="65">
        <f t="shared" si="1118"/>
        <v>0.18152511044690026</v>
      </c>
      <c r="N7967" s="65">
        <f t="shared" si="1119"/>
        <v>0.23753505091486538</v>
      </c>
      <c r="O7967" s="65">
        <f t="shared" si="1120"/>
        <v>2.4764619446934109E-2</v>
      </c>
      <c r="P7967" s="65">
        <f t="shared" si="1121"/>
        <v>0.10798886006939917</v>
      </c>
      <c r="Q7967" s="65">
        <f t="shared" si="1122"/>
        <v>0.13915177539514945</v>
      </c>
      <c r="R7967" s="65">
        <f t="shared" si="1123"/>
        <v>3.4833633577706691E-2</v>
      </c>
      <c r="S7967" s="65">
        <f t="shared" si="1124"/>
        <v>4.1926430167438598E-2</v>
      </c>
      <c r="T7967" s="66">
        <f>(L7967*'Football Field'!$F$4)+(M7967*'Football Field'!$F$5)+(N7967*'Football Field'!$F$6)+(O7967*'Football Field'!$F$7)+(P7967*'Football Field'!$F$8)+(Q7967*'Football Field'!$F$9)+(R7967*'Football Field'!$F$10)+(S7967*'Football Field'!$F$11)</f>
        <v>126685737.36823766</v>
      </c>
    </row>
    <row r="7968" spans="2:20" x14ac:dyDescent="0.3">
      <c r="B7968" s="62">
        <f t="shared" si="1125"/>
        <v>7941</v>
      </c>
      <c r="C7968" s="62">
        <v>0.70312058215472961</v>
      </c>
      <c r="D7968" s="62">
        <v>0.53690381835675371</v>
      </c>
      <c r="E7968" s="62">
        <v>0.45824841656746518</v>
      </c>
      <c r="F7968" s="62">
        <v>0.25241674958394678</v>
      </c>
      <c r="G7968" s="62">
        <v>0.89913608963231084</v>
      </c>
      <c r="H7968" s="62">
        <v>0.39151161945325474</v>
      </c>
      <c r="I7968" s="62">
        <v>0.35134363254857826</v>
      </c>
      <c r="J7968" s="62">
        <v>0.29494824323761992</v>
      </c>
      <c r="K7968" s="62"/>
      <c r="L7968" s="65">
        <f t="shared" si="1117"/>
        <v>0.18086102216750008</v>
      </c>
      <c r="M7968" s="65">
        <f t="shared" si="1118"/>
        <v>0.13810571878874003</v>
      </c>
      <c r="N7968" s="65">
        <f t="shared" si="1119"/>
        <v>0.11787349016728345</v>
      </c>
      <c r="O7968" s="65">
        <f t="shared" si="1120"/>
        <v>6.4928196529317639E-2</v>
      </c>
      <c r="P7968" s="65">
        <f t="shared" si="1121"/>
        <v>0.2312813425831455</v>
      </c>
      <c r="Q7968" s="65">
        <f t="shared" si="1122"/>
        <v>0.10070703870987893</v>
      </c>
      <c r="R7968" s="65">
        <f t="shared" si="1123"/>
        <v>9.0374780837797694E-2</v>
      </c>
      <c r="S7968" s="65">
        <f t="shared" si="1124"/>
        <v>7.5868410216336543E-2</v>
      </c>
      <c r="T7968" s="66">
        <f>(L7968*'Football Field'!$F$4)+(M7968*'Football Field'!$F$5)+(N7968*'Football Field'!$F$6)+(O7968*'Football Field'!$F$7)+(P7968*'Football Field'!$F$8)+(Q7968*'Football Field'!$F$9)+(R7968*'Football Field'!$F$10)+(S7968*'Football Field'!$F$11)</f>
        <v>142306518.28674901</v>
      </c>
    </row>
    <row r="7969" spans="2:20" x14ac:dyDescent="0.3">
      <c r="B7969" s="62">
        <f t="shared" si="1125"/>
        <v>7942</v>
      </c>
      <c r="C7969" s="62">
        <v>0.92132876212882353</v>
      </c>
      <c r="D7969" s="62">
        <v>0.76829113733568299</v>
      </c>
      <c r="E7969" s="62">
        <v>3.9158646084312299E-2</v>
      </c>
      <c r="F7969" s="62">
        <v>0.32324465038768413</v>
      </c>
      <c r="G7969" s="62">
        <v>0.9198695542334725</v>
      </c>
      <c r="H7969" s="62">
        <v>0.11613232176517563</v>
      </c>
      <c r="I7969" s="62">
        <v>0.63414091574602915</v>
      </c>
      <c r="J7969" s="62">
        <v>2.698844478819229E-2</v>
      </c>
      <c r="K7969" s="62"/>
      <c r="L7969" s="65">
        <f t="shared" si="1117"/>
        <v>0.24574308119977664</v>
      </c>
      <c r="M7969" s="65">
        <f t="shared" si="1118"/>
        <v>0.20492384380913584</v>
      </c>
      <c r="N7969" s="65">
        <f t="shared" si="1119"/>
        <v>1.0444660733412504E-2</v>
      </c>
      <c r="O7969" s="65">
        <f t="shared" si="1120"/>
        <v>8.6218014277629984E-2</v>
      </c>
      <c r="P7969" s="65">
        <f t="shared" si="1121"/>
        <v>0.24535387133348954</v>
      </c>
      <c r="Q7969" s="65">
        <f t="shared" si="1122"/>
        <v>3.0975603661299523E-2</v>
      </c>
      <c r="R7969" s="65">
        <f t="shared" si="1123"/>
        <v>0.16914238321422082</v>
      </c>
      <c r="S7969" s="65">
        <f t="shared" si="1124"/>
        <v>7.1985417710351308E-3</v>
      </c>
      <c r="T7969" s="66">
        <f>(L7969*'Football Field'!$F$4)+(M7969*'Football Field'!$F$5)+(N7969*'Football Field'!$F$6)+(O7969*'Football Field'!$F$7)+(P7969*'Football Field'!$F$8)+(Q7969*'Football Field'!$F$9)+(R7969*'Football Field'!$F$10)+(S7969*'Football Field'!$F$11)</f>
        <v>150676646.17262703</v>
      </c>
    </row>
    <row r="7970" spans="2:20" x14ac:dyDescent="0.3">
      <c r="B7970" s="62">
        <f t="shared" si="1125"/>
        <v>7943</v>
      </c>
      <c r="C7970" s="62">
        <v>0.82456478460431137</v>
      </c>
      <c r="D7970" s="62">
        <v>0.74627979867333416</v>
      </c>
      <c r="E7970" s="62">
        <v>0.18426261926173415</v>
      </c>
      <c r="F7970" s="62">
        <v>0.19508855890408372</v>
      </c>
      <c r="G7970" s="62">
        <v>0.36665776212518941</v>
      </c>
      <c r="H7970" s="62">
        <v>0.80190297412789546</v>
      </c>
      <c r="I7970" s="62">
        <v>0.71587387458349527</v>
      </c>
      <c r="J7970" s="62">
        <v>0.6046882218298375</v>
      </c>
      <c r="K7970" s="62"/>
      <c r="L7970" s="65">
        <f t="shared" si="1117"/>
        <v>0.18574129500377598</v>
      </c>
      <c r="M7970" s="65">
        <f t="shared" si="1118"/>
        <v>0.16810683505876409</v>
      </c>
      <c r="N7970" s="65">
        <f t="shared" si="1119"/>
        <v>4.1506959988457486E-2</v>
      </c>
      <c r="O7970" s="65">
        <f t="shared" si="1120"/>
        <v>4.3945608941635461E-2</v>
      </c>
      <c r="P7970" s="65">
        <f t="shared" si="1121"/>
        <v>8.2593252624777486E-2</v>
      </c>
      <c r="Q7970" s="65">
        <f t="shared" si="1122"/>
        <v>0.18063650020340194</v>
      </c>
      <c r="R7970" s="65">
        <f t="shared" si="1123"/>
        <v>0.16125760280717896</v>
      </c>
      <c r="S7970" s="65">
        <f t="shared" si="1124"/>
        <v>0.1362119453720087</v>
      </c>
      <c r="T7970" s="66">
        <f>(L7970*'Football Field'!$F$4)+(M7970*'Football Field'!$F$5)+(N7970*'Football Field'!$F$6)+(O7970*'Football Field'!$F$7)+(P7970*'Football Field'!$F$8)+(Q7970*'Football Field'!$F$9)+(R7970*'Football Field'!$F$10)+(S7970*'Football Field'!$F$11)</f>
        <v>138154225.87724346</v>
      </c>
    </row>
    <row r="7971" spans="2:20" x14ac:dyDescent="0.3">
      <c r="B7971" s="62">
        <f t="shared" si="1125"/>
        <v>7944</v>
      </c>
      <c r="C7971" s="62">
        <v>5.6504679072055808E-3</v>
      </c>
      <c r="D7971" s="62">
        <v>0.91213920908575807</v>
      </c>
      <c r="E7971" s="62">
        <v>0.33728807593026044</v>
      </c>
      <c r="F7971" s="62">
        <v>0.34296954063884899</v>
      </c>
      <c r="G7971" s="62">
        <v>0.73484857723303332</v>
      </c>
      <c r="H7971" s="62">
        <v>0.52871284652594164</v>
      </c>
      <c r="I7971" s="62">
        <v>0.73382280368833452</v>
      </c>
      <c r="J7971" s="62">
        <v>0.58855130953326262</v>
      </c>
      <c r="K7971" s="62"/>
      <c r="L7971" s="65">
        <f t="shared" si="1117"/>
        <v>1.3504997835932175E-3</v>
      </c>
      <c r="M7971" s="65">
        <f t="shared" si="1118"/>
        <v>0.21800739774246572</v>
      </c>
      <c r="N7971" s="65">
        <f t="shared" si="1119"/>
        <v>8.0614115686157242E-2</v>
      </c>
      <c r="O7971" s="65">
        <f t="shared" si="1120"/>
        <v>8.1972023913484182E-2</v>
      </c>
      <c r="P7971" s="65">
        <f t="shared" si="1121"/>
        <v>0.17563374588172639</v>
      </c>
      <c r="Q7971" s="65">
        <f t="shared" si="1122"/>
        <v>0.12636592164441787</v>
      </c>
      <c r="R7971" s="65">
        <f t="shared" si="1123"/>
        <v>0.17538857911449907</v>
      </c>
      <c r="S7971" s="65">
        <f t="shared" si="1124"/>
        <v>0.14066771623365623</v>
      </c>
      <c r="T7971" s="66">
        <f>(L7971*'Football Field'!$F$4)+(M7971*'Football Field'!$F$5)+(N7971*'Football Field'!$F$6)+(O7971*'Football Field'!$F$7)+(P7971*'Football Field'!$F$8)+(Q7971*'Football Field'!$F$9)+(R7971*'Football Field'!$F$10)+(S7971*'Football Field'!$F$11)</f>
        <v>149799677.83029315</v>
      </c>
    </row>
    <row r="7972" spans="2:20" x14ac:dyDescent="0.3">
      <c r="B7972" s="62">
        <f t="shared" si="1125"/>
        <v>7945</v>
      </c>
      <c r="C7972" s="62">
        <v>0.73263701316454033</v>
      </c>
      <c r="D7972" s="62">
        <v>0.20448606582076401</v>
      </c>
      <c r="E7972" s="62">
        <v>0.89239570754174791</v>
      </c>
      <c r="F7972" s="62">
        <v>0.77176595660663061</v>
      </c>
      <c r="G7972" s="62">
        <v>0.90620238898406513</v>
      </c>
      <c r="H7972" s="62">
        <v>0.92558724935022474</v>
      </c>
      <c r="I7972" s="62">
        <v>0.77253243689695339</v>
      </c>
      <c r="J7972" s="62">
        <v>0.15818384240384109</v>
      </c>
      <c r="K7972" s="62"/>
      <c r="L7972" s="65">
        <f t="shared" si="1117"/>
        <v>0.13658941213405498</v>
      </c>
      <c r="M7972" s="65">
        <f t="shared" si="1118"/>
        <v>3.8123424039717455E-2</v>
      </c>
      <c r="N7972" s="65">
        <f t="shared" si="1119"/>
        <v>0.16637407460153281</v>
      </c>
      <c r="O7972" s="65">
        <f t="shared" si="1120"/>
        <v>0.1438844290198337</v>
      </c>
      <c r="P7972" s="65">
        <f t="shared" si="1121"/>
        <v>0.16894812760164343</v>
      </c>
      <c r="Q7972" s="65">
        <f t="shared" si="1122"/>
        <v>0.17256215014505516</v>
      </c>
      <c r="R7972" s="65">
        <f t="shared" si="1123"/>
        <v>0.14402732801399634</v>
      </c>
      <c r="S7972" s="65">
        <f t="shared" si="1124"/>
        <v>2.9491054444166047E-2</v>
      </c>
      <c r="T7972" s="66">
        <f>(L7972*'Football Field'!$F$4)+(M7972*'Football Field'!$F$5)+(N7972*'Football Field'!$F$6)+(O7972*'Football Field'!$F$7)+(P7972*'Football Field'!$F$8)+(Q7972*'Football Field'!$F$9)+(R7972*'Football Field'!$F$10)+(S7972*'Football Field'!$F$11)</f>
        <v>146645748.09396684</v>
      </c>
    </row>
    <row r="7973" spans="2:20" x14ac:dyDescent="0.3">
      <c r="B7973" s="62">
        <f t="shared" si="1125"/>
        <v>7946</v>
      </c>
      <c r="C7973" s="62">
        <v>0.76763781902972172</v>
      </c>
      <c r="D7973" s="62">
        <v>0.95264645073502496</v>
      </c>
      <c r="E7973" s="62">
        <v>0.76054080044882177</v>
      </c>
      <c r="F7973" s="62">
        <v>0.45390653302938888</v>
      </c>
      <c r="G7973" s="62">
        <v>0.55413641615954379</v>
      </c>
      <c r="H7973" s="62">
        <v>0.60515098596159611</v>
      </c>
      <c r="I7973" s="62">
        <v>0.93952416595819699</v>
      </c>
      <c r="J7973" s="62">
        <v>0.67537560667973595</v>
      </c>
      <c r="K7973" s="62"/>
      <c r="L7973" s="65">
        <f t="shared" si="1117"/>
        <v>0.13446290775542868</v>
      </c>
      <c r="M7973" s="65">
        <f t="shared" si="1118"/>
        <v>0.16686985535786969</v>
      </c>
      <c r="N7973" s="65">
        <f t="shared" si="1119"/>
        <v>0.13321976192398918</v>
      </c>
      <c r="O7973" s="65">
        <f t="shared" si="1120"/>
        <v>7.9508318594128616E-2</v>
      </c>
      <c r="P7973" s="65">
        <f t="shared" si="1121"/>
        <v>9.7065037655602579E-2</v>
      </c>
      <c r="Q7973" s="65">
        <f t="shared" si="1122"/>
        <v>0.1060009801318951</v>
      </c>
      <c r="R7973" s="65">
        <f t="shared" si="1123"/>
        <v>0.16457129668378387</v>
      </c>
      <c r="S7973" s="65">
        <f t="shared" si="1124"/>
        <v>0.11830184189730221</v>
      </c>
      <c r="T7973" s="66">
        <f>(L7973*'Football Field'!$F$4)+(M7973*'Football Field'!$F$5)+(N7973*'Football Field'!$F$6)+(O7973*'Football Field'!$F$7)+(P7973*'Football Field'!$F$8)+(Q7973*'Football Field'!$F$9)+(R7973*'Football Field'!$F$10)+(S7973*'Football Field'!$F$11)</f>
        <v>142566204.76925921</v>
      </c>
    </row>
    <row r="7974" spans="2:20" x14ac:dyDescent="0.3">
      <c r="B7974" s="62">
        <f t="shared" si="1125"/>
        <v>7947</v>
      </c>
      <c r="C7974" s="62">
        <v>0.30750621751025842</v>
      </c>
      <c r="D7974" s="62">
        <v>0.436902132673607</v>
      </c>
      <c r="E7974" s="62">
        <v>0.83630097381498381</v>
      </c>
      <c r="F7974" s="62">
        <v>3.0298032516582585E-2</v>
      </c>
      <c r="G7974" s="62">
        <v>0.49536244382078742</v>
      </c>
      <c r="H7974" s="62">
        <v>0.71590086398069752</v>
      </c>
      <c r="I7974" s="62">
        <v>0.1481111167031951</v>
      </c>
      <c r="J7974" s="62">
        <v>1.6849319003370722E-2</v>
      </c>
      <c r="K7974" s="62"/>
      <c r="L7974" s="65">
        <f t="shared" si="1117"/>
        <v>0.10294021694800952</v>
      </c>
      <c r="M7974" s="65">
        <f t="shared" si="1118"/>
        <v>0.14625655600270515</v>
      </c>
      <c r="N7974" s="65">
        <f t="shared" si="1119"/>
        <v>0.27995857896913623</v>
      </c>
      <c r="O7974" s="65">
        <f t="shared" si="1120"/>
        <v>1.0142513753403417E-2</v>
      </c>
      <c r="P7974" s="65">
        <f t="shared" si="1121"/>
        <v>0.16582662245880253</v>
      </c>
      <c r="Q7974" s="65">
        <f t="shared" si="1122"/>
        <v>0.23965365919465351</v>
      </c>
      <c r="R7974" s="65">
        <f t="shared" si="1123"/>
        <v>4.9581405570540159E-2</v>
      </c>
      <c r="S7974" s="65">
        <f t="shared" si="1124"/>
        <v>5.6404471027495231E-3</v>
      </c>
      <c r="T7974" s="66">
        <f>(L7974*'Football Field'!$F$4)+(M7974*'Football Field'!$F$5)+(N7974*'Football Field'!$F$6)+(O7974*'Football Field'!$F$7)+(P7974*'Football Field'!$F$8)+(Q7974*'Football Field'!$F$9)+(R7974*'Football Field'!$F$10)+(S7974*'Football Field'!$F$11)</f>
        <v>134933330.84539762</v>
      </c>
    </row>
    <row r="7975" spans="2:20" x14ac:dyDescent="0.3">
      <c r="B7975" s="62">
        <f t="shared" si="1125"/>
        <v>7948</v>
      </c>
      <c r="C7975" s="62">
        <v>0.17691789224067689</v>
      </c>
      <c r="D7975" s="62">
        <v>0.93116620968360542</v>
      </c>
      <c r="E7975" s="62">
        <v>0.2613777398967293</v>
      </c>
      <c r="F7975" s="62">
        <v>0.93780007090801631</v>
      </c>
      <c r="G7975" s="62">
        <v>0.73409507034840837</v>
      </c>
      <c r="H7975" s="62">
        <v>0.17111791052867587</v>
      </c>
      <c r="I7975" s="62">
        <v>0.37514203915890587</v>
      </c>
      <c r="J7975" s="62">
        <v>0.18183300929681989</v>
      </c>
      <c r="K7975" s="62"/>
      <c r="L7975" s="65">
        <f t="shared" ref="L7975:L8038" si="1126">C7975/SUM($C7975:$J7975)</f>
        <v>4.6934670829958072E-2</v>
      </c>
      <c r="M7975" s="65">
        <f t="shared" ref="M7975:M8038" si="1127">D7975/SUM($C7975:$J7975)</f>
        <v>0.24702973218799934</v>
      </c>
      <c r="N7975" s="65">
        <f t="shared" ref="N7975:N8038" si="1128">E7975/SUM($C7975:$J7975)</f>
        <v>6.9341082628559661E-2</v>
      </c>
      <c r="O7975" s="65">
        <f t="shared" ref="O7975:O8038" si="1129">F7975/SUM($C7975:$J7975)</f>
        <v>0.24878963385173714</v>
      </c>
      <c r="P7975" s="65">
        <f t="shared" ref="P7975:P8038" si="1130">G7975/SUM($C7975:$J7975)</f>
        <v>0.19474859240254783</v>
      </c>
      <c r="Q7975" s="65">
        <f t="shared" ref="Q7975:Q8038" si="1131">H7975/SUM($C7975:$J7975)</f>
        <v>4.53959896427426E-2</v>
      </c>
      <c r="R7975" s="65">
        <f t="shared" ref="R7975:R8038" si="1132">I7975/SUM($C7975:$J7975)</f>
        <v>9.9521692800013231E-2</v>
      </c>
      <c r="S7975" s="65">
        <f t="shared" ref="S7975:S8038" si="1133">J7975/SUM($C7975:$J7975)</f>
        <v>4.8238605656442203E-2</v>
      </c>
      <c r="T7975" s="66">
        <f>(L7975*'Football Field'!$F$4)+(M7975*'Football Field'!$F$5)+(N7975*'Football Field'!$F$6)+(O7975*'Football Field'!$F$7)+(P7975*'Football Field'!$F$8)+(Q7975*'Football Field'!$F$9)+(R7975*'Football Field'!$F$10)+(S7975*'Football Field'!$F$11)</f>
        <v>140699822.91342503</v>
      </c>
    </row>
    <row r="7976" spans="2:20" x14ac:dyDescent="0.3">
      <c r="B7976" s="62">
        <f t="shared" si="1125"/>
        <v>7949</v>
      </c>
      <c r="C7976" s="62">
        <v>0.75502205457744986</v>
      </c>
      <c r="D7976" s="62">
        <v>0.71895584604677554</v>
      </c>
      <c r="E7976" s="62">
        <v>0.4742269726258862</v>
      </c>
      <c r="F7976" s="62">
        <v>0.91632084668446612</v>
      </c>
      <c r="G7976" s="62">
        <v>0.27703096228790003</v>
      </c>
      <c r="H7976" s="62">
        <v>0.11047025587607218</v>
      </c>
      <c r="I7976" s="62">
        <v>7.2394084974855111E-2</v>
      </c>
      <c r="J7976" s="62">
        <v>0.55976688631297411</v>
      </c>
      <c r="K7976" s="62"/>
      <c r="L7976" s="65">
        <f t="shared" si="1126"/>
        <v>0.19438350362836271</v>
      </c>
      <c r="M7976" s="65">
        <f t="shared" si="1127"/>
        <v>0.18509811132189935</v>
      </c>
      <c r="N7976" s="65">
        <f t="shared" si="1128"/>
        <v>0.12209166592581361</v>
      </c>
      <c r="O7976" s="65">
        <f t="shared" si="1129"/>
        <v>0.23591053472725157</v>
      </c>
      <c r="P7976" s="65">
        <f t="shared" si="1130"/>
        <v>7.1322749761523543E-2</v>
      </c>
      <c r="Q7976" s="65">
        <f t="shared" si="1131"/>
        <v>2.8441017389790539E-2</v>
      </c>
      <c r="R7976" s="65">
        <f t="shared" si="1132"/>
        <v>1.8638152083196167E-2</v>
      </c>
      <c r="S7976" s="65">
        <f t="shared" si="1133"/>
        <v>0.14411426516216244</v>
      </c>
      <c r="T7976" s="66">
        <f>(L7976*'Football Field'!$F$4)+(M7976*'Football Field'!$F$5)+(N7976*'Football Field'!$F$6)+(O7976*'Football Field'!$F$7)+(P7976*'Football Field'!$F$8)+(Q7976*'Football Field'!$F$9)+(R7976*'Football Field'!$F$10)+(S7976*'Football Field'!$F$11)</f>
        <v>120874513.34667805</v>
      </c>
    </row>
    <row r="7977" spans="2:20" x14ac:dyDescent="0.3">
      <c r="B7977" s="62">
        <f t="shared" si="1125"/>
        <v>7950</v>
      </c>
      <c r="C7977" s="62">
        <v>9.24296849377515E-2</v>
      </c>
      <c r="D7977" s="62">
        <v>0.44075215311602745</v>
      </c>
      <c r="E7977" s="62">
        <v>0.62325665334369107</v>
      </c>
      <c r="F7977" s="62">
        <v>0.66346344843459482</v>
      </c>
      <c r="G7977" s="62">
        <v>0.68217395496430111</v>
      </c>
      <c r="H7977" s="62">
        <v>0.80899711275583819</v>
      </c>
      <c r="I7977" s="62">
        <v>0.14384288015293833</v>
      </c>
      <c r="J7977" s="62">
        <v>0.40532095089293019</v>
      </c>
      <c r="K7977" s="62"/>
      <c r="L7977" s="65">
        <f t="shared" si="1126"/>
        <v>2.3944045094217409E-2</v>
      </c>
      <c r="M7977" s="65">
        <f t="shared" si="1127"/>
        <v>0.11417749002055946</v>
      </c>
      <c r="N7977" s="65">
        <f t="shared" si="1128"/>
        <v>0.16145554778189206</v>
      </c>
      <c r="O7977" s="65">
        <f t="shared" si="1129"/>
        <v>0.17187117686684367</v>
      </c>
      <c r="P7977" s="65">
        <f t="shared" si="1130"/>
        <v>0.17671816095409501</v>
      </c>
      <c r="Q7977" s="65">
        <f t="shared" si="1131"/>
        <v>0.20957188550369948</v>
      </c>
      <c r="R7977" s="65">
        <f t="shared" si="1132"/>
        <v>3.7262708524686779E-2</v>
      </c>
      <c r="S7977" s="65">
        <f t="shared" si="1133"/>
        <v>0.10499898525400611</v>
      </c>
      <c r="T7977" s="66">
        <f>(L7977*'Football Field'!$F$4)+(M7977*'Football Field'!$F$5)+(N7977*'Football Field'!$F$6)+(O7977*'Football Field'!$F$7)+(P7977*'Football Field'!$F$8)+(Q7977*'Football Field'!$F$9)+(R7977*'Football Field'!$F$10)+(S7977*'Football Field'!$F$11)</f>
        <v>133416782.24359314</v>
      </c>
    </row>
    <row r="7978" spans="2:20" x14ac:dyDescent="0.3">
      <c r="B7978" s="62">
        <f t="shared" si="1125"/>
        <v>7951</v>
      </c>
      <c r="C7978" s="62">
        <v>0.45415864639229264</v>
      </c>
      <c r="D7978" s="62">
        <v>0.96672938971982747</v>
      </c>
      <c r="E7978" s="62">
        <v>0.19407629422870398</v>
      </c>
      <c r="F7978" s="62">
        <v>0.61245528029389817</v>
      </c>
      <c r="G7978" s="62">
        <v>0.69661457744175392</v>
      </c>
      <c r="H7978" s="62">
        <v>0.10616632100967049</v>
      </c>
      <c r="I7978" s="62">
        <v>0.88369789589962089</v>
      </c>
      <c r="J7978" s="62">
        <v>0.52846671575007043</v>
      </c>
      <c r="K7978" s="62"/>
      <c r="L7978" s="65">
        <f t="shared" si="1126"/>
        <v>0.10223352517162419</v>
      </c>
      <c r="M7978" s="65">
        <f t="shared" si="1127"/>
        <v>0.21761592382566192</v>
      </c>
      <c r="N7978" s="65">
        <f t="shared" si="1128"/>
        <v>4.3687605353014518E-2</v>
      </c>
      <c r="O7978" s="65">
        <f t="shared" si="1129"/>
        <v>0.13786693881489201</v>
      </c>
      <c r="P7978" s="65">
        <f t="shared" si="1130"/>
        <v>0.15681164391241348</v>
      </c>
      <c r="Q7978" s="65">
        <f t="shared" si="1131"/>
        <v>2.3898603136899517E-2</v>
      </c>
      <c r="R7978" s="65">
        <f t="shared" si="1132"/>
        <v>0.19892509325150748</v>
      </c>
      <c r="S7978" s="65">
        <f t="shared" si="1133"/>
        <v>0.11896066653398689</v>
      </c>
      <c r="T7978" s="66">
        <f>(L7978*'Football Field'!$F$4)+(M7978*'Football Field'!$F$5)+(N7978*'Football Field'!$F$6)+(O7978*'Football Field'!$F$7)+(P7978*'Football Field'!$F$8)+(Q7978*'Football Field'!$F$9)+(R7978*'Football Field'!$F$10)+(S7978*'Football Field'!$F$11)</f>
        <v>150303518.24262947</v>
      </c>
    </row>
    <row r="7979" spans="2:20" x14ac:dyDescent="0.3">
      <c r="B7979" s="62">
        <f t="shared" si="1125"/>
        <v>7952</v>
      </c>
      <c r="C7979" s="62">
        <v>0.73948996708491022</v>
      </c>
      <c r="D7979" s="62">
        <v>0.70455849479184118</v>
      </c>
      <c r="E7979" s="62">
        <v>0.29007065976911395</v>
      </c>
      <c r="F7979" s="62">
        <v>0.51841247483176522</v>
      </c>
      <c r="G7979" s="62">
        <v>0.19873489749127538</v>
      </c>
      <c r="H7979" s="62">
        <v>0.84828612813520676</v>
      </c>
      <c r="I7979" s="62">
        <v>7.9408407757235011E-2</v>
      </c>
      <c r="J7979" s="62">
        <v>0.77645955665863353</v>
      </c>
      <c r="K7979" s="62"/>
      <c r="L7979" s="65">
        <f t="shared" si="1126"/>
        <v>0.17795791104365855</v>
      </c>
      <c r="M7979" s="65">
        <f t="shared" si="1127"/>
        <v>0.16955166874741892</v>
      </c>
      <c r="N7979" s="65">
        <f t="shared" si="1128"/>
        <v>6.980536716550223E-2</v>
      </c>
      <c r="O7979" s="65">
        <f t="shared" si="1129"/>
        <v>0.12475571702981754</v>
      </c>
      <c r="P7979" s="65">
        <f t="shared" si="1130"/>
        <v>4.7825459145089538E-2</v>
      </c>
      <c r="Q7979" s="65">
        <f t="shared" si="1131"/>
        <v>0.20413965577564233</v>
      </c>
      <c r="R7979" s="65">
        <f t="shared" si="1132"/>
        <v>1.9109595792741827E-2</v>
      </c>
      <c r="S7979" s="65">
        <f t="shared" si="1133"/>
        <v>0.18685462530012903</v>
      </c>
      <c r="T7979" s="66">
        <f>(L7979*'Football Field'!$F$4)+(M7979*'Football Field'!$F$5)+(N7979*'Football Field'!$F$6)+(O7979*'Football Field'!$F$7)+(P7979*'Football Field'!$F$8)+(Q7979*'Football Field'!$F$9)+(R7979*'Football Field'!$F$10)+(S7979*'Football Field'!$F$11)</f>
        <v>117312886.02978534</v>
      </c>
    </row>
    <row r="7980" spans="2:20" x14ac:dyDescent="0.3">
      <c r="B7980" s="62">
        <f t="shared" si="1125"/>
        <v>7953</v>
      </c>
      <c r="C7980" s="62">
        <v>7.0656210011883047E-2</v>
      </c>
      <c r="D7980" s="62">
        <v>0.94692257030083749</v>
      </c>
      <c r="E7980" s="62">
        <v>0.69322059894288124</v>
      </c>
      <c r="F7980" s="62">
        <v>0.13793392395398807</v>
      </c>
      <c r="G7980" s="62">
        <v>5.6587351024058097E-2</v>
      </c>
      <c r="H7980" s="62">
        <v>0.66463741357043093</v>
      </c>
      <c r="I7980" s="62">
        <v>0.23620507680333347</v>
      </c>
      <c r="J7980" s="62">
        <v>7.2433789861769959E-5</v>
      </c>
      <c r="K7980" s="62"/>
      <c r="L7980" s="65">
        <f t="shared" si="1126"/>
        <v>2.5178288863487702E-2</v>
      </c>
      <c r="M7980" s="65">
        <f t="shared" si="1127"/>
        <v>0.33743516673737484</v>
      </c>
      <c r="N7980" s="65">
        <f t="shared" si="1128"/>
        <v>0.24702865442921959</v>
      </c>
      <c r="O7980" s="65">
        <f t="shared" si="1129"/>
        <v>4.9152653118583266E-2</v>
      </c>
      <c r="P7980" s="65">
        <f t="shared" si="1130"/>
        <v>2.0164861232490273E-2</v>
      </c>
      <c r="Q7980" s="65">
        <f t="shared" si="1131"/>
        <v>0.23684305718553592</v>
      </c>
      <c r="R7980" s="65">
        <f t="shared" si="1132"/>
        <v>8.4171506705163129E-2</v>
      </c>
      <c r="S7980" s="65">
        <f t="shared" si="1133"/>
        <v>2.5811728145482031E-5</v>
      </c>
      <c r="T7980" s="66">
        <f>(L7980*'Football Field'!$F$4)+(M7980*'Football Field'!$F$5)+(N7980*'Football Field'!$F$6)+(O7980*'Football Field'!$F$7)+(P7980*'Football Field'!$F$8)+(Q7980*'Football Field'!$F$9)+(R7980*'Football Field'!$F$10)+(S7980*'Football Field'!$F$11)</f>
        <v>126927030.95153524</v>
      </c>
    </row>
    <row r="7981" spans="2:20" x14ac:dyDescent="0.3">
      <c r="B7981" s="62">
        <f t="shared" si="1125"/>
        <v>7954</v>
      </c>
      <c r="C7981" s="62">
        <v>0.52369143891330927</v>
      </c>
      <c r="D7981" s="62">
        <v>0.54752012628353108</v>
      </c>
      <c r="E7981" s="62">
        <v>0.64373125676812137</v>
      </c>
      <c r="F7981" s="62">
        <v>0.15332664983162481</v>
      </c>
      <c r="G7981" s="62">
        <v>0.16243397276529481</v>
      </c>
      <c r="H7981" s="62">
        <v>0.47444306737333675</v>
      </c>
      <c r="I7981" s="62">
        <v>0.60582943233163233</v>
      </c>
      <c r="J7981" s="62">
        <v>3.547755032075095E-2</v>
      </c>
      <c r="K7981" s="62"/>
      <c r="L7981" s="65">
        <f t="shared" si="1126"/>
        <v>0.16643863950766841</v>
      </c>
      <c r="M7981" s="65">
        <f t="shared" si="1127"/>
        <v>0.17401182862716785</v>
      </c>
      <c r="N7981" s="65">
        <f t="shared" si="1128"/>
        <v>0.20458947124927832</v>
      </c>
      <c r="O7981" s="65">
        <f t="shared" si="1129"/>
        <v>4.8729990796104551E-2</v>
      </c>
      <c r="P7981" s="65">
        <f t="shared" si="1130"/>
        <v>5.1624463239233309E-2</v>
      </c>
      <c r="Q7981" s="65">
        <f t="shared" si="1131"/>
        <v>0.15078661362370491</v>
      </c>
      <c r="R7981" s="65">
        <f t="shared" si="1132"/>
        <v>0.19254358387109646</v>
      </c>
      <c r="S7981" s="65">
        <f t="shared" si="1133"/>
        <v>1.1275409085746209E-2</v>
      </c>
      <c r="T7981" s="66">
        <f>(L7981*'Football Field'!$F$4)+(M7981*'Football Field'!$F$5)+(N7981*'Football Field'!$F$6)+(O7981*'Football Field'!$F$7)+(P7981*'Football Field'!$F$8)+(Q7981*'Football Field'!$F$9)+(R7981*'Football Field'!$F$10)+(S7981*'Football Field'!$F$11)</f>
        <v>143366197.81438521</v>
      </c>
    </row>
    <row r="7982" spans="2:20" x14ac:dyDescent="0.3">
      <c r="B7982" s="62">
        <f t="shared" si="1125"/>
        <v>7955</v>
      </c>
      <c r="C7982" s="62">
        <v>0.65750674018758914</v>
      </c>
      <c r="D7982" s="62">
        <v>0.15205028784618435</v>
      </c>
      <c r="E7982" s="62">
        <v>0.61780201905050236</v>
      </c>
      <c r="F7982" s="62">
        <v>0.87434769716092575</v>
      </c>
      <c r="G7982" s="62">
        <v>0.64970204016850142</v>
      </c>
      <c r="H7982" s="62">
        <v>8.3057160031589916E-2</v>
      </c>
      <c r="I7982" s="62">
        <v>0.99695831604872232</v>
      </c>
      <c r="J7982" s="62">
        <v>0.38668604676883567</v>
      </c>
      <c r="K7982" s="62"/>
      <c r="L7982" s="65">
        <f t="shared" si="1126"/>
        <v>0.14882080673873754</v>
      </c>
      <c r="M7982" s="65">
        <f t="shared" si="1127"/>
        <v>3.4415231234999191E-2</v>
      </c>
      <c r="N7982" s="65">
        <f t="shared" si="1128"/>
        <v>0.13983399600388177</v>
      </c>
      <c r="O7982" s="65">
        <f t="shared" si="1129"/>
        <v>0.19790083007289372</v>
      </c>
      <c r="P7982" s="65">
        <f t="shared" si="1130"/>
        <v>0.14705428225738684</v>
      </c>
      <c r="Q7982" s="65">
        <f t="shared" si="1131"/>
        <v>1.8799249963282666E-2</v>
      </c>
      <c r="R7982" s="65">
        <f t="shared" si="1132"/>
        <v>0.22565265389817016</v>
      </c>
      <c r="S7982" s="65">
        <f t="shared" si="1133"/>
        <v>8.7522949830648081E-2</v>
      </c>
      <c r="T7982" s="66">
        <f>(L7982*'Football Field'!$F$4)+(M7982*'Football Field'!$F$5)+(N7982*'Football Field'!$F$6)+(O7982*'Football Field'!$F$7)+(P7982*'Football Field'!$F$8)+(Q7982*'Football Field'!$F$9)+(R7982*'Football Field'!$F$10)+(S7982*'Football Field'!$F$11)</f>
        <v>156274208.28257188</v>
      </c>
    </row>
    <row r="7983" spans="2:20" x14ac:dyDescent="0.3">
      <c r="B7983" s="62">
        <f t="shared" si="1125"/>
        <v>7956</v>
      </c>
      <c r="C7983" s="62">
        <v>0.62373451121808066</v>
      </c>
      <c r="D7983" s="62">
        <v>0.2280145455317597</v>
      </c>
      <c r="E7983" s="62">
        <v>6.1643381664448049E-2</v>
      </c>
      <c r="F7983" s="62">
        <v>0.6644955013378343</v>
      </c>
      <c r="G7983" s="62">
        <v>0.39613400783753616</v>
      </c>
      <c r="H7983" s="62">
        <v>0.27438366458436303</v>
      </c>
      <c r="I7983" s="62">
        <v>0.58094711627507634</v>
      </c>
      <c r="J7983" s="62">
        <v>0.61775247666647481</v>
      </c>
      <c r="K7983" s="62"/>
      <c r="L7983" s="65">
        <f t="shared" si="1126"/>
        <v>0.18094443717367437</v>
      </c>
      <c r="M7983" s="65">
        <f t="shared" si="1127"/>
        <v>6.6146674372856845E-2</v>
      </c>
      <c r="N7983" s="65">
        <f t="shared" si="1128"/>
        <v>1.7882651673342617E-2</v>
      </c>
      <c r="O7983" s="65">
        <f t="shared" si="1129"/>
        <v>0.19276913868242537</v>
      </c>
      <c r="P7983" s="65">
        <f t="shared" si="1130"/>
        <v>0.11491787580189469</v>
      </c>
      <c r="Q7983" s="65">
        <f t="shared" si="1131"/>
        <v>7.9598285592552318E-2</v>
      </c>
      <c r="R7983" s="65">
        <f t="shared" si="1132"/>
        <v>0.16853187869431405</v>
      </c>
      <c r="S7983" s="65">
        <f t="shared" si="1133"/>
        <v>0.17920905800893974</v>
      </c>
      <c r="T7983" s="66">
        <f>(L7983*'Football Field'!$F$4)+(M7983*'Football Field'!$F$5)+(N7983*'Football Field'!$F$6)+(O7983*'Football Field'!$F$7)+(P7983*'Football Field'!$F$8)+(Q7983*'Football Field'!$F$9)+(R7983*'Football Field'!$F$10)+(S7983*'Football Field'!$F$11)</f>
        <v>142936595.62629646</v>
      </c>
    </row>
    <row r="7984" spans="2:20" x14ac:dyDescent="0.3">
      <c r="B7984" s="62">
        <f t="shared" si="1125"/>
        <v>7957</v>
      </c>
      <c r="C7984" s="62">
        <v>0.23786916693899784</v>
      </c>
      <c r="D7984" s="62">
        <v>0.40236560643563579</v>
      </c>
      <c r="E7984" s="62">
        <v>0.37971912273904818</v>
      </c>
      <c r="F7984" s="62">
        <v>0.23135291378514111</v>
      </c>
      <c r="G7984" s="62">
        <v>0.95569509621060666</v>
      </c>
      <c r="H7984" s="62">
        <v>0.41791729721197302</v>
      </c>
      <c r="I7984" s="62">
        <v>9.3811752590791109E-3</v>
      </c>
      <c r="J7984" s="62">
        <v>0.13142870503148585</v>
      </c>
      <c r="K7984" s="62"/>
      <c r="L7984" s="65">
        <f t="shared" si="1126"/>
        <v>8.6005953492866022E-2</v>
      </c>
      <c r="M7984" s="65">
        <f t="shared" si="1127"/>
        <v>0.14548265367703955</v>
      </c>
      <c r="N7984" s="65">
        <f t="shared" si="1128"/>
        <v>0.13729440276310262</v>
      </c>
      <c r="O7984" s="65">
        <f t="shared" si="1129"/>
        <v>8.3649882830533956E-2</v>
      </c>
      <c r="P7984" s="65">
        <f t="shared" si="1130"/>
        <v>0.34554906403287144</v>
      </c>
      <c r="Q7984" s="65">
        <f t="shared" si="1131"/>
        <v>0.15110565228109193</v>
      </c>
      <c r="R7984" s="65">
        <f t="shared" si="1132"/>
        <v>3.391935715853828E-3</v>
      </c>
      <c r="S7984" s="65">
        <f t="shared" si="1133"/>
        <v>4.7520455206640673E-2</v>
      </c>
      <c r="T7984" s="66">
        <f>(L7984*'Football Field'!$F$4)+(M7984*'Football Field'!$F$5)+(N7984*'Football Field'!$F$6)+(O7984*'Football Field'!$F$7)+(P7984*'Football Field'!$F$8)+(Q7984*'Football Field'!$F$9)+(R7984*'Football Field'!$F$10)+(S7984*'Football Field'!$F$11)</f>
        <v>140455160.9019466</v>
      </c>
    </row>
    <row r="7985" spans="2:20" x14ac:dyDescent="0.3">
      <c r="B7985" s="62">
        <f t="shared" si="1125"/>
        <v>7958</v>
      </c>
      <c r="C7985" s="62">
        <v>0.32370565039828469</v>
      </c>
      <c r="D7985" s="62">
        <v>2.1102269512556338E-2</v>
      </c>
      <c r="E7985" s="62">
        <v>0.93770304970622309</v>
      </c>
      <c r="F7985" s="62">
        <v>0.12319131962473073</v>
      </c>
      <c r="G7985" s="62">
        <v>5.2989062222872141E-2</v>
      </c>
      <c r="H7985" s="62">
        <v>0.43497080401995059</v>
      </c>
      <c r="I7985" s="62">
        <v>0.86784960517416965</v>
      </c>
      <c r="J7985" s="62">
        <v>0.83861066321819977</v>
      </c>
      <c r="K7985" s="62"/>
      <c r="L7985" s="65">
        <f t="shared" si="1126"/>
        <v>8.9915178509314339E-2</v>
      </c>
      <c r="M7985" s="65">
        <f t="shared" si="1127"/>
        <v>5.8615421999541938E-3</v>
      </c>
      <c r="N7985" s="65">
        <f t="shared" si="1128"/>
        <v>0.26046421185210883</v>
      </c>
      <c r="O7985" s="65">
        <f t="shared" si="1129"/>
        <v>3.4218647345904837E-2</v>
      </c>
      <c r="P7985" s="65">
        <f t="shared" si="1130"/>
        <v>1.4718683417939993E-2</v>
      </c>
      <c r="Q7985" s="65">
        <f t="shared" si="1131"/>
        <v>0.12082111461963251</v>
      </c>
      <c r="R7985" s="65">
        <f t="shared" si="1132"/>
        <v>0.24106113709310442</v>
      </c>
      <c r="S7985" s="65">
        <f t="shared" si="1133"/>
        <v>0.23293948496204095</v>
      </c>
      <c r="T7985" s="66">
        <f>(L7985*'Football Field'!$F$4)+(M7985*'Football Field'!$F$5)+(N7985*'Football Field'!$F$6)+(O7985*'Football Field'!$F$7)+(P7985*'Football Field'!$F$8)+(Q7985*'Football Field'!$F$9)+(R7985*'Football Field'!$F$10)+(S7985*'Football Field'!$F$11)</f>
        <v>151056622.14033851</v>
      </c>
    </row>
    <row r="7986" spans="2:20" x14ac:dyDescent="0.3">
      <c r="B7986" s="62">
        <f t="shared" si="1125"/>
        <v>7959</v>
      </c>
      <c r="C7986" s="62">
        <v>0.42909758029765777</v>
      </c>
      <c r="D7986" s="62">
        <v>0.53362437175831723</v>
      </c>
      <c r="E7986" s="62">
        <v>0.73120121693161744</v>
      </c>
      <c r="F7986" s="62">
        <v>0.609616141428584</v>
      </c>
      <c r="G7986" s="62">
        <v>0.57114465114198643</v>
      </c>
      <c r="H7986" s="62">
        <v>0.24494322299906757</v>
      </c>
      <c r="I7986" s="62">
        <v>0.42145378144748902</v>
      </c>
      <c r="J7986" s="62">
        <v>0.85699844783752566</v>
      </c>
      <c r="K7986" s="62"/>
      <c r="L7986" s="65">
        <f t="shared" si="1126"/>
        <v>9.7564764052950573E-2</v>
      </c>
      <c r="M7986" s="65">
        <f t="shared" si="1127"/>
        <v>0.12133122700759351</v>
      </c>
      <c r="N7986" s="65">
        <f t="shared" si="1128"/>
        <v>0.16625466439516295</v>
      </c>
      <c r="O7986" s="65">
        <f t="shared" si="1129"/>
        <v>0.13860962571751562</v>
      </c>
      <c r="P7986" s="65">
        <f t="shared" si="1130"/>
        <v>0.12986228701200819</v>
      </c>
      <c r="Q7986" s="65">
        <f t="shared" si="1131"/>
        <v>5.5693224235139616E-2</v>
      </c>
      <c r="R7986" s="65">
        <f t="shared" si="1132"/>
        <v>9.5826778416285813E-2</v>
      </c>
      <c r="S7986" s="65">
        <f t="shared" si="1133"/>
        <v>0.19485742916334375</v>
      </c>
      <c r="T7986" s="66">
        <f>(L7986*'Football Field'!$F$4)+(M7986*'Football Field'!$F$5)+(N7986*'Football Field'!$F$6)+(O7986*'Football Field'!$F$7)+(P7986*'Football Field'!$F$8)+(Q7986*'Football Field'!$F$9)+(R7986*'Football Field'!$F$10)+(S7986*'Football Field'!$F$11)</f>
        <v>137914328.0611566</v>
      </c>
    </row>
    <row r="7987" spans="2:20" x14ac:dyDescent="0.3">
      <c r="B7987" s="62">
        <f t="shared" si="1125"/>
        <v>7960</v>
      </c>
      <c r="C7987" s="62">
        <v>0.51619003831895527</v>
      </c>
      <c r="D7987" s="62">
        <v>0.86489578876923212</v>
      </c>
      <c r="E7987" s="62">
        <v>9.3790757921338175E-2</v>
      </c>
      <c r="F7987" s="62">
        <v>0.38790880243253312</v>
      </c>
      <c r="G7987" s="62">
        <v>0.45569216618240227</v>
      </c>
      <c r="H7987" s="62">
        <v>0.66539966822877139</v>
      </c>
      <c r="I7987" s="62">
        <v>0.4894244321149771</v>
      </c>
      <c r="J7987" s="62">
        <v>5.1081210138747668E-2</v>
      </c>
      <c r="K7987" s="62"/>
      <c r="L7987" s="65">
        <f t="shared" si="1126"/>
        <v>0.14646253208638063</v>
      </c>
      <c r="M7987" s="65">
        <f t="shared" si="1127"/>
        <v>0.24540347122258183</v>
      </c>
      <c r="N7987" s="65">
        <f t="shared" si="1128"/>
        <v>2.6611966275435803E-2</v>
      </c>
      <c r="O7987" s="65">
        <f t="shared" si="1129"/>
        <v>0.11006431973752809</v>
      </c>
      <c r="P7987" s="65">
        <f t="shared" si="1130"/>
        <v>0.12929700993137422</v>
      </c>
      <c r="Q7987" s="65">
        <f t="shared" si="1131"/>
        <v>0.18879891711123076</v>
      </c>
      <c r="R7987" s="65">
        <f t="shared" si="1132"/>
        <v>0.13886812272848578</v>
      </c>
      <c r="S7987" s="65">
        <f t="shared" si="1133"/>
        <v>1.4493660906982968E-2</v>
      </c>
      <c r="T7987" s="66">
        <f>(L7987*'Football Field'!$F$4)+(M7987*'Football Field'!$F$5)+(N7987*'Football Field'!$F$6)+(O7987*'Football Field'!$F$7)+(P7987*'Football Field'!$F$8)+(Q7987*'Football Field'!$F$9)+(R7987*'Football Field'!$F$10)+(S7987*'Football Field'!$F$11)</f>
        <v>137954534.81203464</v>
      </c>
    </row>
    <row r="7988" spans="2:20" x14ac:dyDescent="0.3">
      <c r="B7988" s="62">
        <f t="shared" si="1125"/>
        <v>7961</v>
      </c>
      <c r="C7988" s="62">
        <v>8.9843741333928029E-2</v>
      </c>
      <c r="D7988" s="62">
        <v>0.33115015258166058</v>
      </c>
      <c r="E7988" s="62">
        <v>0.31891076664660789</v>
      </c>
      <c r="F7988" s="62">
        <v>0.95093515818543417</v>
      </c>
      <c r="G7988" s="62">
        <v>0.28285468270867375</v>
      </c>
      <c r="H7988" s="62">
        <v>0.2020349603747007</v>
      </c>
      <c r="I7988" s="62">
        <v>0.25110417821489173</v>
      </c>
      <c r="J7988" s="62">
        <v>0.29372061684542583</v>
      </c>
      <c r="K7988" s="62"/>
      <c r="L7988" s="65">
        <f t="shared" si="1126"/>
        <v>3.3024057912592115E-2</v>
      </c>
      <c r="M7988" s="65">
        <f t="shared" si="1127"/>
        <v>0.121721576308518</v>
      </c>
      <c r="N7988" s="65">
        <f t="shared" si="1128"/>
        <v>0.11722271880400413</v>
      </c>
      <c r="O7988" s="65">
        <f t="shared" si="1129"/>
        <v>0.34953728850533305</v>
      </c>
      <c r="P7988" s="65">
        <f t="shared" si="1130"/>
        <v>0.10396950621079744</v>
      </c>
      <c r="Q7988" s="65">
        <f t="shared" si="1131"/>
        <v>7.4262426438632637E-2</v>
      </c>
      <c r="R7988" s="65">
        <f t="shared" si="1132"/>
        <v>9.2298904746644997E-2</v>
      </c>
      <c r="S7988" s="65">
        <f t="shared" si="1133"/>
        <v>0.10796352107347773</v>
      </c>
      <c r="T7988" s="66">
        <f>(L7988*'Football Field'!$F$4)+(M7988*'Football Field'!$F$5)+(N7988*'Football Field'!$F$6)+(O7988*'Football Field'!$F$7)+(P7988*'Football Field'!$F$8)+(Q7988*'Football Field'!$F$9)+(R7988*'Football Field'!$F$10)+(S7988*'Football Field'!$F$11)</f>
        <v>135153235.78900781</v>
      </c>
    </row>
    <row r="7989" spans="2:20" x14ac:dyDescent="0.3">
      <c r="B7989" s="62">
        <f t="shared" si="1125"/>
        <v>7962</v>
      </c>
      <c r="C7989" s="62">
        <v>3.6483672623282115E-2</v>
      </c>
      <c r="D7989" s="62">
        <v>3.1499675211297373E-2</v>
      </c>
      <c r="E7989" s="62">
        <v>0.78891900137404936</v>
      </c>
      <c r="F7989" s="62">
        <v>9.3539485008642065E-2</v>
      </c>
      <c r="G7989" s="62">
        <v>0.85719861015255494</v>
      </c>
      <c r="H7989" s="62">
        <v>0.64693981231695619</v>
      </c>
      <c r="I7989" s="62">
        <v>0.43125708058951073</v>
      </c>
      <c r="J7989" s="62">
        <v>0.8885471327943143</v>
      </c>
      <c r="K7989" s="62"/>
      <c r="L7989" s="65">
        <f t="shared" si="1126"/>
        <v>9.6661251424128552E-3</v>
      </c>
      <c r="M7989" s="65">
        <f t="shared" si="1127"/>
        <v>8.3456456174715327E-3</v>
      </c>
      <c r="N7989" s="65">
        <f t="shared" si="1128"/>
        <v>0.20901924741103314</v>
      </c>
      <c r="O7989" s="65">
        <f t="shared" si="1129"/>
        <v>2.4782712452950571E-2</v>
      </c>
      <c r="P7989" s="65">
        <f t="shared" si="1130"/>
        <v>0.22710951068970445</v>
      </c>
      <c r="Q7989" s="65">
        <f t="shared" si="1131"/>
        <v>0.17140273266990577</v>
      </c>
      <c r="R7989" s="65">
        <f t="shared" si="1132"/>
        <v>0.11425891665494355</v>
      </c>
      <c r="S7989" s="65">
        <f t="shared" si="1133"/>
        <v>0.2354151093615782</v>
      </c>
      <c r="T7989" s="66">
        <f>(L7989*'Football Field'!$F$4)+(M7989*'Football Field'!$F$5)+(N7989*'Football Field'!$F$6)+(O7989*'Football Field'!$F$7)+(P7989*'Football Field'!$F$8)+(Q7989*'Football Field'!$F$9)+(R7989*'Football Field'!$F$10)+(S7989*'Football Field'!$F$11)</f>
        <v>149852550.29341498</v>
      </c>
    </row>
    <row r="7990" spans="2:20" x14ac:dyDescent="0.3">
      <c r="B7990" s="62">
        <f t="shared" si="1125"/>
        <v>7963</v>
      </c>
      <c r="C7990" s="62">
        <v>0.45185193880874164</v>
      </c>
      <c r="D7990" s="62">
        <v>0.11310033144775045</v>
      </c>
      <c r="E7990" s="62">
        <v>0.76831683390963912</v>
      </c>
      <c r="F7990" s="62">
        <v>0.26978542792825733</v>
      </c>
      <c r="G7990" s="62">
        <v>0.83814681111285172</v>
      </c>
      <c r="H7990" s="62">
        <v>0.63450258139071003</v>
      </c>
      <c r="I7990" s="62">
        <v>2.1171406969807238E-2</v>
      </c>
      <c r="J7990" s="62">
        <v>0.23690447423033023</v>
      </c>
      <c r="K7990" s="62"/>
      <c r="L7990" s="65">
        <f t="shared" si="1126"/>
        <v>0.13553742752382256</v>
      </c>
      <c r="M7990" s="65">
        <f t="shared" si="1127"/>
        <v>3.3925555386425665E-2</v>
      </c>
      <c r="N7990" s="65">
        <f t="shared" si="1128"/>
        <v>0.2304641813995596</v>
      </c>
      <c r="O7990" s="65">
        <f t="shared" si="1129"/>
        <v>8.0924789171452863E-2</v>
      </c>
      <c r="P7990" s="65">
        <f t="shared" si="1130"/>
        <v>0.25141036899172292</v>
      </c>
      <c r="Q7990" s="65">
        <f t="shared" si="1131"/>
        <v>0.19032528191789611</v>
      </c>
      <c r="R7990" s="65">
        <f t="shared" si="1132"/>
        <v>6.350571484351206E-3</v>
      </c>
      <c r="S7990" s="65">
        <f t="shared" si="1133"/>
        <v>7.1061824124768982E-2</v>
      </c>
      <c r="T7990" s="66">
        <f>(L7990*'Football Field'!$F$4)+(M7990*'Football Field'!$F$5)+(N7990*'Football Field'!$F$6)+(O7990*'Football Field'!$F$7)+(P7990*'Football Field'!$F$8)+(Q7990*'Football Field'!$F$9)+(R7990*'Football Field'!$F$10)+(S7990*'Football Field'!$F$11)</f>
        <v>135866857.92010742</v>
      </c>
    </row>
    <row r="7991" spans="2:20" x14ac:dyDescent="0.3">
      <c r="B7991" s="62">
        <f t="shared" si="1125"/>
        <v>7964</v>
      </c>
      <c r="C7991" s="62">
        <v>5.5496028268953612E-2</v>
      </c>
      <c r="D7991" s="62">
        <v>0.16978436581833167</v>
      </c>
      <c r="E7991" s="62">
        <v>2.1824893273449608E-2</v>
      </c>
      <c r="F7991" s="62">
        <v>0.96074623490329791</v>
      </c>
      <c r="G7991" s="62">
        <v>0.22432109320963445</v>
      </c>
      <c r="H7991" s="62">
        <v>0.51299133580360945</v>
      </c>
      <c r="I7991" s="62">
        <v>0.4499939385047339</v>
      </c>
      <c r="J7991" s="62">
        <v>0.96883890616736934</v>
      </c>
      <c r="K7991" s="62"/>
      <c r="L7991" s="65">
        <f t="shared" si="1126"/>
        <v>1.6497051464429723E-2</v>
      </c>
      <c r="M7991" s="65">
        <f t="shared" si="1127"/>
        <v>5.0471024830573745E-2</v>
      </c>
      <c r="N7991" s="65">
        <f t="shared" si="1128"/>
        <v>6.4877865816427554E-3</v>
      </c>
      <c r="O7991" s="65">
        <f t="shared" si="1129"/>
        <v>0.28559665575785964</v>
      </c>
      <c r="P7991" s="65">
        <f t="shared" si="1130"/>
        <v>6.6682909294010495E-2</v>
      </c>
      <c r="Q7991" s="65">
        <f t="shared" si="1131"/>
        <v>0.15249459702854268</v>
      </c>
      <c r="R7991" s="65">
        <f t="shared" si="1132"/>
        <v>0.13376764777141756</v>
      </c>
      <c r="S7991" s="65">
        <f t="shared" si="1133"/>
        <v>0.28800232727152336</v>
      </c>
      <c r="T7991" s="66">
        <f>(L7991*'Football Field'!$F$4)+(M7991*'Football Field'!$F$5)+(N7991*'Football Field'!$F$6)+(O7991*'Football Field'!$F$7)+(P7991*'Football Field'!$F$8)+(Q7991*'Football Field'!$F$9)+(R7991*'Football Field'!$F$10)+(S7991*'Football Field'!$F$11)</f>
        <v>136200684.41566494</v>
      </c>
    </row>
    <row r="7992" spans="2:20" x14ac:dyDescent="0.3">
      <c r="B7992" s="62">
        <f t="shared" si="1125"/>
        <v>7965</v>
      </c>
      <c r="C7992" s="62">
        <v>7.4437090834284847E-2</v>
      </c>
      <c r="D7992" s="62">
        <v>0.40745317484685717</v>
      </c>
      <c r="E7992" s="62">
        <v>0.44168443469631391</v>
      </c>
      <c r="F7992" s="62">
        <v>0.21354663776319993</v>
      </c>
      <c r="G7992" s="62">
        <v>0.72600391315579316</v>
      </c>
      <c r="H7992" s="62">
        <v>0.83588831426929167</v>
      </c>
      <c r="I7992" s="62">
        <v>3.521394692553359E-2</v>
      </c>
      <c r="J7992" s="62">
        <v>0.97187778009243886</v>
      </c>
      <c r="K7992" s="62"/>
      <c r="L7992" s="65">
        <f t="shared" si="1126"/>
        <v>2.0084990834783052E-2</v>
      </c>
      <c r="M7992" s="65">
        <f t="shared" si="1127"/>
        <v>0.10994106823198241</v>
      </c>
      <c r="N7992" s="65">
        <f t="shared" si="1128"/>
        <v>0.11917751920868751</v>
      </c>
      <c r="O7992" s="65">
        <f t="shared" si="1129"/>
        <v>5.7620229568363338E-2</v>
      </c>
      <c r="P7992" s="65">
        <f t="shared" si="1130"/>
        <v>0.19589403318049259</v>
      </c>
      <c r="Q7992" s="65">
        <f t="shared" si="1131"/>
        <v>0.22554359584493933</v>
      </c>
      <c r="R7992" s="65">
        <f t="shared" si="1132"/>
        <v>9.5016045539775169E-3</v>
      </c>
      <c r="S7992" s="65">
        <f t="shared" si="1133"/>
        <v>0.2622369585767742</v>
      </c>
      <c r="T7992" s="66">
        <f>(L7992*'Football Field'!$F$4)+(M7992*'Football Field'!$F$5)+(N7992*'Football Field'!$F$6)+(O7992*'Football Field'!$F$7)+(P7992*'Football Field'!$F$8)+(Q7992*'Football Field'!$F$9)+(R7992*'Football Field'!$F$10)+(S7992*'Football Field'!$F$11)</f>
        <v>130467228.37435196</v>
      </c>
    </row>
    <row r="7993" spans="2:20" x14ac:dyDescent="0.3">
      <c r="B7993" s="62">
        <f t="shared" si="1125"/>
        <v>7966</v>
      </c>
      <c r="C7993" s="62">
        <v>0.13287913706294308</v>
      </c>
      <c r="D7993" s="62">
        <v>0.38033482970291721</v>
      </c>
      <c r="E7993" s="62">
        <v>0.95923555636329483</v>
      </c>
      <c r="F7993" s="62">
        <v>0.53634666916133467</v>
      </c>
      <c r="G7993" s="62">
        <v>0.72878129388271662</v>
      </c>
      <c r="H7993" s="62">
        <v>0.15538523964343542</v>
      </c>
      <c r="I7993" s="62">
        <v>0.23264844162393239</v>
      </c>
      <c r="J7993" s="62">
        <v>2.6194437269601023E-3</v>
      </c>
      <c r="K7993" s="62"/>
      <c r="L7993" s="65">
        <f t="shared" si="1126"/>
        <v>4.2477410900774101E-2</v>
      </c>
      <c r="M7993" s="65">
        <f t="shared" si="1127"/>
        <v>0.12158145513478197</v>
      </c>
      <c r="N7993" s="65">
        <f t="shared" si="1128"/>
        <v>0.30663837663978483</v>
      </c>
      <c r="O7993" s="65">
        <f t="shared" si="1129"/>
        <v>0.17145368606988873</v>
      </c>
      <c r="P7993" s="65">
        <f t="shared" si="1130"/>
        <v>0.23296917154413915</v>
      </c>
      <c r="Q7993" s="65">
        <f t="shared" si="1131"/>
        <v>4.9671926068596883E-2</v>
      </c>
      <c r="R7993" s="65">
        <f t="shared" si="1132"/>
        <v>7.4370617304682057E-2</v>
      </c>
      <c r="S7993" s="65">
        <f t="shared" si="1133"/>
        <v>8.3735633735214289E-4</v>
      </c>
      <c r="T7993" s="66">
        <f>(L7993*'Football Field'!$F$4)+(M7993*'Football Field'!$F$5)+(N7993*'Football Field'!$F$6)+(O7993*'Football Field'!$F$7)+(P7993*'Football Field'!$F$8)+(Q7993*'Football Field'!$F$9)+(R7993*'Football Field'!$F$10)+(S7993*'Football Field'!$F$11)</f>
        <v>146058095.54545388</v>
      </c>
    </row>
    <row r="7994" spans="2:20" x14ac:dyDescent="0.3">
      <c r="B7994" s="62">
        <f t="shared" si="1125"/>
        <v>7967</v>
      </c>
      <c r="C7994" s="62">
        <v>0.64205633398793072</v>
      </c>
      <c r="D7994" s="62">
        <v>2.294765591842296E-2</v>
      </c>
      <c r="E7994" s="62">
        <v>0.73739081595419276</v>
      </c>
      <c r="F7994" s="62">
        <v>0.37482949391689147</v>
      </c>
      <c r="G7994" s="62">
        <v>0.55271746387121601</v>
      </c>
      <c r="H7994" s="62">
        <v>0.33217000683394571</v>
      </c>
      <c r="I7994" s="62">
        <v>0.93682038410017954</v>
      </c>
      <c r="J7994" s="62">
        <v>0.70512803819855185</v>
      </c>
      <c r="K7994" s="62"/>
      <c r="L7994" s="65">
        <f t="shared" si="1126"/>
        <v>0.14917457127220771</v>
      </c>
      <c r="M7994" s="65">
        <f t="shared" si="1127"/>
        <v>5.3316298775073429E-3</v>
      </c>
      <c r="N7994" s="65">
        <f t="shared" si="1128"/>
        <v>0.17132446641683297</v>
      </c>
      <c r="O7994" s="65">
        <f t="shared" si="1129"/>
        <v>8.7087419117777842E-2</v>
      </c>
      <c r="P7994" s="65">
        <f t="shared" si="1130"/>
        <v>0.12841768913878593</v>
      </c>
      <c r="Q7994" s="65">
        <f t="shared" si="1131"/>
        <v>7.7175966867529741E-2</v>
      </c>
      <c r="R7994" s="65">
        <f t="shared" si="1132"/>
        <v>0.21765968460928886</v>
      </c>
      <c r="S7994" s="65">
        <f t="shared" si="1133"/>
        <v>0.16382857270006959</v>
      </c>
      <c r="T7994" s="66">
        <f>(L7994*'Football Field'!$F$4)+(M7994*'Football Field'!$F$5)+(N7994*'Football Field'!$F$6)+(O7994*'Football Field'!$F$7)+(P7994*'Football Field'!$F$8)+(Q7994*'Football Field'!$F$9)+(R7994*'Football Field'!$F$10)+(S7994*'Football Field'!$F$11)</f>
        <v>154355095.53707221</v>
      </c>
    </row>
    <row r="7995" spans="2:20" x14ac:dyDescent="0.3">
      <c r="B7995" s="62">
        <f t="shared" si="1125"/>
        <v>7968</v>
      </c>
      <c r="C7995" s="62">
        <v>0.79793746441550695</v>
      </c>
      <c r="D7995" s="62">
        <v>0.97038558040388156</v>
      </c>
      <c r="E7995" s="62">
        <v>0.65126641013897157</v>
      </c>
      <c r="F7995" s="62">
        <v>0.38374665946474074</v>
      </c>
      <c r="G7995" s="62">
        <v>0.85947267078736578</v>
      </c>
      <c r="H7995" s="62">
        <v>0.68739367174109611</v>
      </c>
      <c r="I7995" s="62">
        <v>0.56762806071217187</v>
      </c>
      <c r="J7995" s="62">
        <v>0.38405791066529271</v>
      </c>
      <c r="K7995" s="62"/>
      <c r="L7995" s="65">
        <f t="shared" si="1126"/>
        <v>0.15050061411175136</v>
      </c>
      <c r="M7995" s="65">
        <f t="shared" si="1127"/>
        <v>0.18302640531228861</v>
      </c>
      <c r="N7995" s="65">
        <f t="shared" si="1128"/>
        <v>0.12283668714323139</v>
      </c>
      <c r="O7995" s="65">
        <f t="shared" si="1129"/>
        <v>7.237924084073652E-2</v>
      </c>
      <c r="P7995" s="65">
        <f t="shared" si="1130"/>
        <v>0.16210689500651032</v>
      </c>
      <c r="Q7995" s="65">
        <f t="shared" si="1131"/>
        <v>0.12965072370595676</v>
      </c>
      <c r="R7995" s="65">
        <f t="shared" si="1132"/>
        <v>0.10706148731444894</v>
      </c>
      <c r="S7995" s="65">
        <f t="shared" si="1133"/>
        <v>7.2437946565075961E-2</v>
      </c>
      <c r="T7995" s="66">
        <f>(L7995*'Football Field'!$F$4)+(M7995*'Football Field'!$F$5)+(N7995*'Football Field'!$F$6)+(O7995*'Football Field'!$F$7)+(P7995*'Football Field'!$F$8)+(Q7995*'Football Field'!$F$9)+(R7995*'Football Field'!$F$10)+(S7995*'Football Field'!$F$11)</f>
        <v>139109606.16419825</v>
      </c>
    </row>
    <row r="7996" spans="2:20" x14ac:dyDescent="0.3">
      <c r="B7996" s="62">
        <f t="shared" si="1125"/>
        <v>7969</v>
      </c>
      <c r="C7996" s="62">
        <v>0.72295402876742632</v>
      </c>
      <c r="D7996" s="62">
        <v>0.45625277847921475</v>
      </c>
      <c r="E7996" s="62">
        <v>0.94504498243654222</v>
      </c>
      <c r="F7996" s="62">
        <v>0.95279352575320941</v>
      </c>
      <c r="G7996" s="62">
        <v>0.16911508206407033</v>
      </c>
      <c r="H7996" s="62">
        <v>3.9159690291454607E-2</v>
      </c>
      <c r="I7996" s="62">
        <v>0.78441735032616289</v>
      </c>
      <c r="J7996" s="62">
        <v>0.24868727387390099</v>
      </c>
      <c r="K7996" s="62"/>
      <c r="L7996" s="65">
        <f t="shared" si="1126"/>
        <v>0.16741151623179409</v>
      </c>
      <c r="M7996" s="65">
        <f t="shared" si="1127"/>
        <v>0.10565259531148727</v>
      </c>
      <c r="N7996" s="65">
        <f t="shared" si="1128"/>
        <v>0.21884021268501325</v>
      </c>
      <c r="O7996" s="65">
        <f t="shared" si="1129"/>
        <v>0.22063451126225833</v>
      </c>
      <c r="P7996" s="65">
        <f t="shared" si="1130"/>
        <v>3.9161289901488587E-2</v>
      </c>
      <c r="Q7996" s="65">
        <f t="shared" si="1131"/>
        <v>9.0680497873937057E-3</v>
      </c>
      <c r="R7996" s="65">
        <f t="shared" si="1132"/>
        <v>0.18164432695744065</v>
      </c>
      <c r="S7996" s="65">
        <f t="shared" si="1133"/>
        <v>5.7587497863124205E-2</v>
      </c>
      <c r="T7996" s="66">
        <f>(L7996*'Football Field'!$F$4)+(M7996*'Football Field'!$F$5)+(N7996*'Football Field'!$F$6)+(O7996*'Football Field'!$F$7)+(P7996*'Football Field'!$F$8)+(Q7996*'Football Field'!$F$9)+(R7996*'Football Field'!$F$10)+(S7996*'Football Field'!$F$11)</f>
        <v>143000282.83688733</v>
      </c>
    </row>
    <row r="7997" spans="2:20" x14ac:dyDescent="0.3">
      <c r="B7997" s="62">
        <f t="shared" si="1125"/>
        <v>7970</v>
      </c>
      <c r="C7997" s="62">
        <v>0.83679020442273466</v>
      </c>
      <c r="D7997" s="62">
        <v>0.17478168359331836</v>
      </c>
      <c r="E7997" s="62">
        <v>0.58482237118923086</v>
      </c>
      <c r="F7997" s="62">
        <v>0.23472080125371531</v>
      </c>
      <c r="G7997" s="62">
        <v>0.65078323982435016</v>
      </c>
      <c r="H7997" s="62">
        <v>0.2966012243408136</v>
      </c>
      <c r="I7997" s="62">
        <v>6.9314822612166704E-2</v>
      </c>
      <c r="J7997" s="62">
        <v>0.51086188868962068</v>
      </c>
      <c r="K7997" s="62"/>
      <c r="L7997" s="65">
        <f t="shared" si="1126"/>
        <v>0.24914286035433861</v>
      </c>
      <c r="M7997" s="65">
        <f t="shared" si="1127"/>
        <v>5.203886034735139E-2</v>
      </c>
      <c r="N7997" s="65">
        <f t="shared" si="1128"/>
        <v>0.17412287761877759</v>
      </c>
      <c r="O7997" s="65">
        <f t="shared" si="1129"/>
        <v>6.9884914402595089E-2</v>
      </c>
      <c r="P7997" s="65">
        <f t="shared" si="1130"/>
        <v>0.19376182582389825</v>
      </c>
      <c r="Q7997" s="65">
        <f t="shared" si="1131"/>
        <v>8.8308965647903206E-2</v>
      </c>
      <c r="R7997" s="65">
        <f t="shared" si="1132"/>
        <v>2.0637542217003053E-2</v>
      </c>
      <c r="S7997" s="65">
        <f t="shared" si="1133"/>
        <v>0.15210215358813281</v>
      </c>
      <c r="T7997" s="66">
        <f>(L7997*'Football Field'!$F$4)+(M7997*'Football Field'!$F$5)+(N7997*'Football Field'!$F$6)+(O7997*'Football Field'!$F$7)+(P7997*'Football Field'!$F$8)+(Q7997*'Football Field'!$F$9)+(R7997*'Football Field'!$F$10)+(S7997*'Football Field'!$F$11)</f>
        <v>131595422.23599754</v>
      </c>
    </row>
    <row r="7998" spans="2:20" x14ac:dyDescent="0.3">
      <c r="B7998" s="62">
        <f t="shared" si="1125"/>
        <v>7971</v>
      </c>
      <c r="C7998" s="62">
        <v>0.85653080334833587</v>
      </c>
      <c r="D7998" s="62">
        <v>0.47516261354444322</v>
      </c>
      <c r="E7998" s="62">
        <v>0.95345398167451434</v>
      </c>
      <c r="F7998" s="62">
        <v>0.18665192155664023</v>
      </c>
      <c r="G7998" s="62">
        <v>0.63582050101146115</v>
      </c>
      <c r="H7998" s="62">
        <v>0.61567158890995732</v>
      </c>
      <c r="I7998" s="62">
        <v>0.59911664519416197</v>
      </c>
      <c r="J7998" s="62">
        <v>8.4653282124841689E-2</v>
      </c>
      <c r="K7998" s="62"/>
      <c r="L7998" s="65">
        <f t="shared" si="1126"/>
        <v>0.19435418247674863</v>
      </c>
      <c r="M7998" s="65">
        <f t="shared" si="1127"/>
        <v>0.10781847067021182</v>
      </c>
      <c r="N7998" s="65">
        <f t="shared" si="1128"/>
        <v>0.21634688257929438</v>
      </c>
      <c r="O7998" s="65">
        <f t="shared" si="1129"/>
        <v>4.235292120265053E-2</v>
      </c>
      <c r="P7998" s="65">
        <f t="shared" si="1130"/>
        <v>0.14427312268626463</v>
      </c>
      <c r="Q7998" s="65">
        <f t="shared" si="1131"/>
        <v>0.13970116179008299</v>
      </c>
      <c r="R7998" s="65">
        <f t="shared" si="1132"/>
        <v>0.13594470313237433</v>
      </c>
      <c r="S7998" s="65">
        <f t="shared" si="1133"/>
        <v>1.9208555462372712E-2</v>
      </c>
      <c r="T7998" s="66">
        <f>(L7998*'Football Field'!$F$4)+(M7998*'Football Field'!$F$5)+(N7998*'Football Field'!$F$6)+(O7998*'Football Field'!$F$7)+(P7998*'Football Field'!$F$8)+(Q7998*'Football Field'!$F$9)+(R7998*'Football Field'!$F$10)+(S7998*'Football Field'!$F$11)</f>
        <v>143507407.3588123</v>
      </c>
    </row>
    <row r="7999" spans="2:20" x14ac:dyDescent="0.3">
      <c r="B7999" s="62">
        <f t="shared" si="1125"/>
        <v>7972</v>
      </c>
      <c r="C7999" s="62">
        <v>0.24647954233007074</v>
      </c>
      <c r="D7999" s="62">
        <v>0.64125935530900058</v>
      </c>
      <c r="E7999" s="62">
        <v>0.8769906509483153</v>
      </c>
      <c r="F7999" s="62">
        <v>0.5243281970869329</v>
      </c>
      <c r="G7999" s="62">
        <v>0.87505273769485159</v>
      </c>
      <c r="H7999" s="62">
        <v>0.13924156950814348</v>
      </c>
      <c r="I7999" s="62">
        <v>0.68326244447536166</v>
      </c>
      <c r="J7999" s="62">
        <v>0.25860456574441215</v>
      </c>
      <c r="K7999" s="62"/>
      <c r="L7999" s="65">
        <f t="shared" si="1126"/>
        <v>5.8060500216036495E-2</v>
      </c>
      <c r="M7999" s="65">
        <f t="shared" si="1127"/>
        <v>0.15105447935145461</v>
      </c>
      <c r="N7999" s="65">
        <f t="shared" si="1128"/>
        <v>0.20658313220437419</v>
      </c>
      <c r="O7999" s="65">
        <f t="shared" si="1129"/>
        <v>0.12351028045756741</v>
      </c>
      <c r="P7999" s="65">
        <f t="shared" si="1130"/>
        <v>0.20612663909420478</v>
      </c>
      <c r="Q7999" s="65">
        <f t="shared" si="1131"/>
        <v>3.2799619392682215E-2</v>
      </c>
      <c r="R7999" s="65">
        <f t="shared" si="1132"/>
        <v>0.1609486894127177</v>
      </c>
      <c r="S7999" s="65">
        <f t="shared" si="1133"/>
        <v>6.0916659870962675E-2</v>
      </c>
      <c r="T7999" s="66">
        <f>(L7999*'Football Field'!$F$4)+(M7999*'Football Field'!$F$5)+(N7999*'Football Field'!$F$6)+(O7999*'Football Field'!$F$7)+(P7999*'Football Field'!$F$8)+(Q7999*'Football Field'!$F$9)+(R7999*'Football Field'!$F$10)+(S7999*'Football Field'!$F$11)</f>
        <v>153211890.74713761</v>
      </c>
    </row>
    <row r="8000" spans="2:20" x14ac:dyDescent="0.3">
      <c r="B8000" s="62">
        <f t="shared" si="1125"/>
        <v>7973</v>
      </c>
      <c r="C8000" s="62">
        <v>0.83126747619761632</v>
      </c>
      <c r="D8000" s="62">
        <v>0.64595022119130985</v>
      </c>
      <c r="E8000" s="62">
        <v>0.63572415658136749</v>
      </c>
      <c r="F8000" s="62">
        <v>0.2709700879090392</v>
      </c>
      <c r="G8000" s="62">
        <v>0.5260617596631596</v>
      </c>
      <c r="H8000" s="62">
        <v>0.46650944559090091</v>
      </c>
      <c r="I8000" s="62">
        <v>0.11052704222266374</v>
      </c>
      <c r="J8000" s="62">
        <v>6.7799408417471563E-2</v>
      </c>
      <c r="K8000" s="62"/>
      <c r="L8000" s="65">
        <f t="shared" si="1126"/>
        <v>0.23384303809640355</v>
      </c>
      <c r="M8000" s="65">
        <f t="shared" si="1127"/>
        <v>0.18171162292233189</v>
      </c>
      <c r="N8000" s="65">
        <f t="shared" si="1128"/>
        <v>0.17883493872063874</v>
      </c>
      <c r="O8000" s="65">
        <f t="shared" si="1129"/>
        <v>7.6226329556090683E-2</v>
      </c>
      <c r="P8000" s="65">
        <f t="shared" si="1130"/>
        <v>0.1479859174434113</v>
      </c>
      <c r="Q8000" s="65">
        <f t="shared" si="1131"/>
        <v>0.13123331440398048</v>
      </c>
      <c r="R8000" s="65">
        <f t="shared" si="1132"/>
        <v>3.1092253799441114E-2</v>
      </c>
      <c r="S8000" s="65">
        <f t="shared" si="1133"/>
        <v>1.9072585057702141E-2</v>
      </c>
      <c r="T8000" s="66">
        <f>(L8000*'Football Field'!$F$4)+(M8000*'Football Field'!$F$5)+(N8000*'Football Field'!$F$6)+(O8000*'Football Field'!$F$7)+(P8000*'Football Field'!$F$8)+(Q8000*'Football Field'!$F$9)+(R8000*'Football Field'!$F$10)+(S8000*'Football Field'!$F$11)</f>
        <v>128090079.71764521</v>
      </c>
    </row>
    <row r="8001" spans="2:20" x14ac:dyDescent="0.3">
      <c r="B8001" s="62">
        <f t="shared" si="1125"/>
        <v>7974</v>
      </c>
      <c r="C8001" s="62">
        <v>0.92102571651384879</v>
      </c>
      <c r="D8001" s="62">
        <v>0.97870049797165748</v>
      </c>
      <c r="E8001" s="62">
        <v>0.48979428956879134</v>
      </c>
      <c r="F8001" s="62">
        <v>0.97705846958978448</v>
      </c>
      <c r="G8001" s="62">
        <v>0.27910493128001257</v>
      </c>
      <c r="H8001" s="62">
        <v>0.85284607197144746</v>
      </c>
      <c r="I8001" s="62">
        <v>0.42232657204335966</v>
      </c>
      <c r="J8001" s="62">
        <v>0.19185857668257356</v>
      </c>
      <c r="K8001" s="62"/>
      <c r="L8001" s="65">
        <f t="shared" si="1126"/>
        <v>0.18014414922088853</v>
      </c>
      <c r="M8001" s="65">
        <f t="shared" si="1127"/>
        <v>0.19142480539685688</v>
      </c>
      <c r="N8001" s="65">
        <f t="shared" si="1128"/>
        <v>9.5799252947670249E-2</v>
      </c>
      <c r="O8001" s="65">
        <f t="shared" si="1129"/>
        <v>0.19110363976538169</v>
      </c>
      <c r="P8001" s="65">
        <f t="shared" si="1130"/>
        <v>5.4590354522458563E-2</v>
      </c>
      <c r="Q8001" s="65">
        <f t="shared" si="1131"/>
        <v>0.16680883855577225</v>
      </c>
      <c r="R8001" s="65">
        <f t="shared" si="1132"/>
        <v>8.2603188651553097E-2</v>
      </c>
      <c r="S8001" s="65">
        <f t="shared" si="1133"/>
        <v>3.7525770939418855E-2</v>
      </c>
      <c r="T8001" s="66">
        <f>(L8001*'Football Field'!$F$4)+(M8001*'Football Field'!$F$5)+(N8001*'Football Field'!$F$6)+(O8001*'Football Field'!$F$7)+(P8001*'Football Field'!$F$8)+(Q8001*'Football Field'!$F$9)+(R8001*'Football Field'!$F$10)+(S8001*'Football Field'!$F$11)</f>
        <v>126595628.31234361</v>
      </c>
    </row>
    <row r="8002" spans="2:20" x14ac:dyDescent="0.3">
      <c r="B8002" s="62">
        <f t="shared" si="1125"/>
        <v>7975</v>
      </c>
      <c r="C8002" s="62">
        <v>0.62417744290913102</v>
      </c>
      <c r="D8002" s="62">
        <v>0.77465832447377614</v>
      </c>
      <c r="E8002" s="62">
        <v>0.26854763056858577</v>
      </c>
      <c r="F8002" s="62">
        <v>0.16165094593202523</v>
      </c>
      <c r="G8002" s="62">
        <v>0.63584207225462941</v>
      </c>
      <c r="H8002" s="62">
        <v>0.78741254156066209</v>
      </c>
      <c r="I8002" s="62">
        <v>0.2060958165237633</v>
      </c>
      <c r="J8002" s="62">
        <v>0.26668680307203252</v>
      </c>
      <c r="K8002" s="62"/>
      <c r="L8002" s="65">
        <f t="shared" si="1126"/>
        <v>0.16756119445158427</v>
      </c>
      <c r="M8002" s="65">
        <f t="shared" si="1127"/>
        <v>0.20795797031003216</v>
      </c>
      <c r="N8002" s="65">
        <f t="shared" si="1128"/>
        <v>7.2091938368503236E-2</v>
      </c>
      <c r="O8002" s="65">
        <f t="shared" si="1129"/>
        <v>4.3395393236826584E-2</v>
      </c>
      <c r="P8002" s="65">
        <f t="shared" si="1130"/>
        <v>0.17069257840044522</v>
      </c>
      <c r="Q8002" s="65">
        <f t="shared" si="1131"/>
        <v>0.21138185541458335</v>
      </c>
      <c r="R8002" s="65">
        <f t="shared" si="1132"/>
        <v>5.5326672856429733E-2</v>
      </c>
      <c r="S8002" s="65">
        <f t="shared" si="1133"/>
        <v>7.1592396961595639E-2</v>
      </c>
      <c r="T8002" s="66">
        <f>(L8002*'Football Field'!$F$4)+(M8002*'Football Field'!$F$5)+(N8002*'Football Field'!$F$6)+(O8002*'Football Field'!$F$7)+(P8002*'Football Field'!$F$8)+(Q8002*'Football Field'!$F$9)+(R8002*'Football Field'!$F$10)+(S8002*'Football Field'!$F$11)</f>
        <v>130929403.7071331</v>
      </c>
    </row>
    <row r="8003" spans="2:20" x14ac:dyDescent="0.3">
      <c r="B8003" s="62">
        <f t="shared" si="1125"/>
        <v>7976</v>
      </c>
      <c r="C8003" s="62">
        <v>0.60140870114581413</v>
      </c>
      <c r="D8003" s="62">
        <v>0.39497287361485311</v>
      </c>
      <c r="E8003" s="62">
        <v>0.2974186641498654</v>
      </c>
      <c r="F8003" s="62">
        <v>0.91412973066373238</v>
      </c>
      <c r="G8003" s="62">
        <v>0.68716044913750551</v>
      </c>
      <c r="H8003" s="62">
        <v>0.87039948419953739</v>
      </c>
      <c r="I8003" s="62">
        <v>0.56263718491346848</v>
      </c>
      <c r="J8003" s="62">
        <v>0.15848557335394886</v>
      </c>
      <c r="K8003" s="62"/>
      <c r="L8003" s="65">
        <f t="shared" si="1126"/>
        <v>0.13404515757502716</v>
      </c>
      <c r="M8003" s="65">
        <f t="shared" si="1127"/>
        <v>8.8033646637792368E-2</v>
      </c>
      <c r="N8003" s="65">
        <f t="shared" si="1128"/>
        <v>6.6290247589977466E-2</v>
      </c>
      <c r="O8003" s="65">
        <f t="shared" si="1129"/>
        <v>0.20374607743017686</v>
      </c>
      <c r="P8003" s="65">
        <f t="shared" si="1130"/>
        <v>0.15315796148022601</v>
      </c>
      <c r="Q8003" s="65">
        <f t="shared" si="1131"/>
        <v>0.19399924841536589</v>
      </c>
      <c r="R8003" s="65">
        <f t="shared" si="1132"/>
        <v>0.12540355662564642</v>
      </c>
      <c r="S8003" s="65">
        <f t="shared" si="1133"/>
        <v>3.5324104245787837E-2</v>
      </c>
      <c r="T8003" s="66">
        <f>(L8003*'Football Field'!$F$4)+(M8003*'Football Field'!$F$5)+(N8003*'Football Field'!$F$6)+(O8003*'Football Field'!$F$7)+(P8003*'Football Field'!$F$8)+(Q8003*'Football Field'!$F$9)+(R8003*'Football Field'!$F$10)+(S8003*'Football Field'!$F$11)</f>
        <v>140469948.63889709</v>
      </c>
    </row>
    <row r="8004" spans="2:20" x14ac:dyDescent="0.3">
      <c r="B8004" s="62">
        <f t="shared" si="1125"/>
        <v>7977</v>
      </c>
      <c r="C8004" s="62">
        <v>0.99939733266556663</v>
      </c>
      <c r="D8004" s="62">
        <v>5.8794236459038585E-2</v>
      </c>
      <c r="E8004" s="62">
        <v>0.72698587202695641</v>
      </c>
      <c r="F8004" s="62">
        <v>0.53962838322333095</v>
      </c>
      <c r="G8004" s="62">
        <v>0.95595927817455073</v>
      </c>
      <c r="H8004" s="62">
        <v>0.8616023277933379</v>
      </c>
      <c r="I8004" s="62">
        <v>0.23394132289801195</v>
      </c>
      <c r="J8004" s="62">
        <v>2.2345040563671703E-2</v>
      </c>
      <c r="K8004" s="62"/>
      <c r="L8004" s="65">
        <f t="shared" si="1126"/>
        <v>0.22720527222970463</v>
      </c>
      <c r="M8004" s="65">
        <f t="shared" si="1127"/>
        <v>1.3366416002516653E-2</v>
      </c>
      <c r="N8004" s="65">
        <f t="shared" si="1128"/>
        <v>0.16527462858089018</v>
      </c>
      <c r="O8004" s="65">
        <f t="shared" si="1129"/>
        <v>0.12268034915214317</v>
      </c>
      <c r="P8004" s="65">
        <f t="shared" si="1130"/>
        <v>0.21732996570928725</v>
      </c>
      <c r="Q8004" s="65">
        <f t="shared" si="1131"/>
        <v>0.19587864109853584</v>
      </c>
      <c r="R8004" s="65">
        <f t="shared" si="1132"/>
        <v>5.3184754669148987E-2</v>
      </c>
      <c r="S8004" s="65">
        <f t="shared" si="1133"/>
        <v>5.0799725577732099E-3</v>
      </c>
      <c r="T8004" s="66">
        <f>(L8004*'Football Field'!$F$4)+(M8004*'Football Field'!$F$5)+(N8004*'Football Field'!$F$6)+(O8004*'Football Field'!$F$7)+(P8004*'Football Field'!$F$8)+(Q8004*'Football Field'!$F$9)+(R8004*'Football Field'!$F$10)+(S8004*'Football Field'!$F$11)</f>
        <v>137277869.7051647</v>
      </c>
    </row>
    <row r="8005" spans="2:20" x14ac:dyDescent="0.3">
      <c r="B8005" s="62">
        <f t="shared" si="1125"/>
        <v>7978</v>
      </c>
      <c r="C8005" s="62">
        <v>0.8185093040229956</v>
      </c>
      <c r="D8005" s="62">
        <v>0.60123175961827002</v>
      </c>
      <c r="E8005" s="62">
        <v>9.8754153470871131E-2</v>
      </c>
      <c r="F8005" s="62">
        <v>0.28085029348599089</v>
      </c>
      <c r="G8005" s="62">
        <v>0.18677690072245934</v>
      </c>
      <c r="H8005" s="62">
        <v>0.11227729747261395</v>
      </c>
      <c r="I8005" s="62">
        <v>0.99118225834064788</v>
      </c>
      <c r="J8005" s="62">
        <v>0.17650628297336046</v>
      </c>
      <c r="K8005" s="62"/>
      <c r="L8005" s="65">
        <f t="shared" si="1126"/>
        <v>0.25060844696897827</v>
      </c>
      <c r="M8005" s="65">
        <f t="shared" si="1127"/>
        <v>0.18408313357685133</v>
      </c>
      <c r="N8005" s="65">
        <f t="shared" si="1128"/>
        <v>3.023621712231123E-2</v>
      </c>
      <c r="O8005" s="65">
        <f t="shared" si="1129"/>
        <v>8.5989805534731636E-2</v>
      </c>
      <c r="P8005" s="65">
        <f t="shared" si="1130"/>
        <v>5.7186728103972198E-2</v>
      </c>
      <c r="Q8005" s="65">
        <f t="shared" si="1131"/>
        <v>3.4376688219899885E-2</v>
      </c>
      <c r="R8005" s="65">
        <f t="shared" si="1132"/>
        <v>0.30347687583399263</v>
      </c>
      <c r="S8005" s="65">
        <f t="shared" si="1133"/>
        <v>5.4042104639262775E-2</v>
      </c>
      <c r="T8005" s="66">
        <f>(L8005*'Football Field'!$F$4)+(M8005*'Football Field'!$F$5)+(N8005*'Football Field'!$F$6)+(O8005*'Football Field'!$F$7)+(P8005*'Football Field'!$F$8)+(Q8005*'Football Field'!$F$9)+(R8005*'Football Field'!$F$10)+(S8005*'Football Field'!$F$11)</f>
        <v>154817696.34697285</v>
      </c>
    </row>
    <row r="8006" spans="2:20" x14ac:dyDescent="0.3">
      <c r="B8006" s="62">
        <f t="shared" si="1125"/>
        <v>7979</v>
      </c>
      <c r="C8006" s="62">
        <v>5.7156487886543816E-2</v>
      </c>
      <c r="D8006" s="62">
        <v>0.39338754804250897</v>
      </c>
      <c r="E8006" s="62">
        <v>0.3258908326209774</v>
      </c>
      <c r="F8006" s="62">
        <v>0.79215398717207097</v>
      </c>
      <c r="G8006" s="62">
        <v>0.13787156273643175</v>
      </c>
      <c r="H8006" s="62">
        <v>0.77295337082354187</v>
      </c>
      <c r="I8006" s="62">
        <v>0.87565096782420992</v>
      </c>
      <c r="J8006" s="62">
        <v>0.26928522801396348</v>
      </c>
      <c r="K8006" s="62"/>
      <c r="L8006" s="65">
        <f t="shared" si="1126"/>
        <v>1.5770134816228982E-2</v>
      </c>
      <c r="M8006" s="65">
        <f t="shared" si="1127"/>
        <v>0.10854016572835397</v>
      </c>
      <c r="N8006" s="65">
        <f t="shared" si="1128"/>
        <v>8.9917042768750455E-2</v>
      </c>
      <c r="O8006" s="65">
        <f t="shared" si="1129"/>
        <v>0.21856442960096445</v>
      </c>
      <c r="P8006" s="65">
        <f t="shared" si="1130"/>
        <v>3.8040355733431598E-2</v>
      </c>
      <c r="Q8006" s="65">
        <f t="shared" si="1131"/>
        <v>0.21326675790056102</v>
      </c>
      <c r="R8006" s="65">
        <f t="shared" si="1132"/>
        <v>0.24160221044302865</v>
      </c>
      <c r="S8006" s="65">
        <f t="shared" si="1133"/>
        <v>7.429890300868093E-2</v>
      </c>
      <c r="T8006" s="66">
        <f>(L8006*'Football Field'!$F$4)+(M8006*'Football Field'!$F$5)+(N8006*'Football Field'!$F$6)+(O8006*'Football Field'!$F$7)+(P8006*'Football Field'!$F$8)+(Q8006*'Football Field'!$F$9)+(R8006*'Football Field'!$F$10)+(S8006*'Football Field'!$F$11)</f>
        <v>148688897.57589278</v>
      </c>
    </row>
    <row r="8007" spans="2:20" x14ac:dyDescent="0.3">
      <c r="B8007" s="62">
        <f t="shared" si="1125"/>
        <v>7980</v>
      </c>
      <c r="C8007" s="62">
        <v>7.1248923692864619E-2</v>
      </c>
      <c r="D8007" s="62">
        <v>0.3100999519903801</v>
      </c>
      <c r="E8007" s="62">
        <v>0.83063905398629689</v>
      </c>
      <c r="F8007" s="62">
        <v>0.13869144379695431</v>
      </c>
      <c r="G8007" s="62">
        <v>0.83998932025324491</v>
      </c>
      <c r="H8007" s="62">
        <v>0.86035772568605129</v>
      </c>
      <c r="I8007" s="62">
        <v>0.12888846177659119</v>
      </c>
      <c r="J8007" s="62">
        <v>0.42231044220930192</v>
      </c>
      <c r="K8007" s="62"/>
      <c r="L8007" s="65">
        <f t="shared" si="1126"/>
        <v>1.9779141307512658E-2</v>
      </c>
      <c r="M8007" s="65">
        <f t="shared" si="1127"/>
        <v>8.608566209800686E-2</v>
      </c>
      <c r="N8007" s="65">
        <f t="shared" si="1128"/>
        <v>0.23059053207815616</v>
      </c>
      <c r="O8007" s="65">
        <f t="shared" si="1129"/>
        <v>3.8501601467386549E-2</v>
      </c>
      <c r="P8007" s="65">
        <f t="shared" si="1130"/>
        <v>0.23318622374858847</v>
      </c>
      <c r="Q8007" s="65">
        <f t="shared" si="1131"/>
        <v>0.23884061890830835</v>
      </c>
      <c r="R8007" s="65">
        <f t="shared" si="1132"/>
        <v>3.5780233107471443E-2</v>
      </c>
      <c r="S8007" s="65">
        <f t="shared" si="1133"/>
        <v>0.11723598728456952</v>
      </c>
      <c r="T8007" s="66">
        <f>(L8007*'Football Field'!$F$4)+(M8007*'Football Field'!$F$5)+(N8007*'Football Field'!$F$6)+(O8007*'Football Field'!$F$7)+(P8007*'Football Field'!$F$8)+(Q8007*'Football Field'!$F$9)+(R8007*'Football Field'!$F$10)+(S8007*'Football Field'!$F$11)</f>
        <v>138906443.29341123</v>
      </c>
    </row>
    <row r="8008" spans="2:20" x14ac:dyDescent="0.3">
      <c r="B8008" s="62">
        <f t="shared" si="1125"/>
        <v>7981</v>
      </c>
      <c r="C8008" s="62">
        <v>0.31597316534972986</v>
      </c>
      <c r="D8008" s="62">
        <v>0.55229828792273261</v>
      </c>
      <c r="E8008" s="62">
        <v>0.97531683504742916</v>
      </c>
      <c r="F8008" s="62">
        <v>0.76676298541929633</v>
      </c>
      <c r="G8008" s="62">
        <v>0.29051408415705915</v>
      </c>
      <c r="H8008" s="62">
        <v>0.55884361226350132</v>
      </c>
      <c r="I8008" s="62">
        <v>0.83662797699362756</v>
      </c>
      <c r="J8008" s="62">
        <v>0.10865562132730477</v>
      </c>
      <c r="K8008" s="62"/>
      <c r="L8008" s="65">
        <f t="shared" si="1126"/>
        <v>7.173069203581238E-2</v>
      </c>
      <c r="M8008" s="65">
        <f t="shared" si="1127"/>
        <v>0.12538007257370357</v>
      </c>
      <c r="N8008" s="65">
        <f t="shared" si="1128"/>
        <v>0.22141168682693699</v>
      </c>
      <c r="O8008" s="65">
        <f t="shared" si="1129"/>
        <v>0.17406680567539742</v>
      </c>
      <c r="P8008" s="65">
        <f t="shared" si="1130"/>
        <v>6.5951095181361441E-2</v>
      </c>
      <c r="Q8008" s="65">
        <f t="shared" si="1131"/>
        <v>0.12686596028838507</v>
      </c>
      <c r="R8008" s="65">
        <f t="shared" si="1132"/>
        <v>0.18992721644526808</v>
      </c>
      <c r="S8008" s="65">
        <f t="shared" si="1133"/>
        <v>2.4666470973135155E-2</v>
      </c>
      <c r="T8008" s="66">
        <f>(L8008*'Football Field'!$F$4)+(M8008*'Football Field'!$F$5)+(N8008*'Football Field'!$F$6)+(O8008*'Football Field'!$F$7)+(P8008*'Football Field'!$F$8)+(Q8008*'Football Field'!$F$9)+(R8008*'Football Field'!$F$10)+(S8008*'Football Field'!$F$11)</f>
        <v>146223345.09116533</v>
      </c>
    </row>
    <row r="8009" spans="2:20" x14ac:dyDescent="0.3">
      <c r="B8009" s="62">
        <f t="shared" si="1125"/>
        <v>7982</v>
      </c>
      <c r="C8009" s="62">
        <v>0.95715551899293072</v>
      </c>
      <c r="D8009" s="62">
        <v>0.76907904675572081</v>
      </c>
      <c r="E8009" s="62">
        <v>0.57580535413069245</v>
      </c>
      <c r="F8009" s="62">
        <v>0.20022447227022067</v>
      </c>
      <c r="G8009" s="62">
        <v>0.47570125953838449</v>
      </c>
      <c r="H8009" s="62">
        <v>0.22741828131468567</v>
      </c>
      <c r="I8009" s="62">
        <v>0.5564606601963572</v>
      </c>
      <c r="J8009" s="62">
        <v>0.43328037610812242</v>
      </c>
      <c r="K8009" s="62"/>
      <c r="L8009" s="65">
        <f t="shared" si="1126"/>
        <v>0.22815900026716457</v>
      </c>
      <c r="M8009" s="65">
        <f t="shared" si="1127"/>
        <v>0.18332685018504832</v>
      </c>
      <c r="N8009" s="65">
        <f t="shared" si="1128"/>
        <v>0.13725582869246325</v>
      </c>
      <c r="O8009" s="65">
        <f t="shared" si="1129"/>
        <v>4.7727892192754064E-2</v>
      </c>
      <c r="P8009" s="65">
        <f t="shared" si="1130"/>
        <v>0.11339382331128825</v>
      </c>
      <c r="Q8009" s="65">
        <f t="shared" si="1131"/>
        <v>5.4210132708453519E-2</v>
      </c>
      <c r="R8009" s="65">
        <f t="shared" si="1132"/>
        <v>0.13264459682789015</v>
      </c>
      <c r="S8009" s="65">
        <f t="shared" si="1133"/>
        <v>0.10328187581493786</v>
      </c>
      <c r="T8009" s="66">
        <f>(L8009*'Football Field'!$F$4)+(M8009*'Football Field'!$F$5)+(N8009*'Football Field'!$F$6)+(O8009*'Football Field'!$F$7)+(P8009*'Football Field'!$F$8)+(Q8009*'Football Field'!$F$9)+(R8009*'Football Field'!$F$10)+(S8009*'Football Field'!$F$11)</f>
        <v>138734413.1277945</v>
      </c>
    </row>
    <row r="8010" spans="2:20" x14ac:dyDescent="0.3">
      <c r="B8010" s="62">
        <f t="shared" si="1125"/>
        <v>7983</v>
      </c>
      <c r="C8010" s="62">
        <v>0.97250168179783558</v>
      </c>
      <c r="D8010" s="62">
        <v>0.63716834707770709</v>
      </c>
      <c r="E8010" s="62">
        <v>0.2022549076901321</v>
      </c>
      <c r="F8010" s="62">
        <v>0.99502044656119126</v>
      </c>
      <c r="G8010" s="62">
        <v>0.17580100713442925</v>
      </c>
      <c r="H8010" s="62">
        <v>0.59961662584815056</v>
      </c>
      <c r="I8010" s="62">
        <v>0.15382796713485691</v>
      </c>
      <c r="J8010" s="62">
        <v>0.32007576057370124</v>
      </c>
      <c r="K8010" s="62"/>
      <c r="L8010" s="65">
        <f t="shared" si="1126"/>
        <v>0.23975289181363305</v>
      </c>
      <c r="M8010" s="65">
        <f t="shared" si="1127"/>
        <v>0.15708245717537933</v>
      </c>
      <c r="N8010" s="65">
        <f t="shared" si="1128"/>
        <v>4.9862329196762221E-2</v>
      </c>
      <c r="O8010" s="65">
        <f t="shared" si="1129"/>
        <v>0.24530449041046487</v>
      </c>
      <c r="P8010" s="65">
        <f t="shared" si="1130"/>
        <v>4.334059326901038E-2</v>
      </c>
      <c r="Q8010" s="65">
        <f t="shared" si="1131"/>
        <v>0.14782475209797347</v>
      </c>
      <c r="R8010" s="65">
        <f t="shared" si="1132"/>
        <v>3.7923533349797575E-2</v>
      </c>
      <c r="S8010" s="65">
        <f t="shared" si="1133"/>
        <v>7.8908952686978992E-2</v>
      </c>
      <c r="T8010" s="66">
        <f>(L8010*'Football Field'!$F$4)+(M8010*'Football Field'!$F$5)+(N8010*'Football Field'!$F$6)+(O8010*'Football Field'!$F$7)+(P8010*'Football Field'!$F$8)+(Q8010*'Football Field'!$F$9)+(R8010*'Football Field'!$F$10)+(S8010*'Football Field'!$F$11)</f>
        <v>118798561.02285008</v>
      </c>
    </row>
    <row r="8011" spans="2:20" x14ac:dyDescent="0.3">
      <c r="B8011" s="62">
        <f t="shared" si="1125"/>
        <v>7984</v>
      </c>
      <c r="C8011" s="62">
        <v>0.30931001844752981</v>
      </c>
      <c r="D8011" s="62">
        <v>0.43675905267463122</v>
      </c>
      <c r="E8011" s="62">
        <v>0.57684769514360479</v>
      </c>
      <c r="F8011" s="62">
        <v>0.57675116578080898</v>
      </c>
      <c r="G8011" s="62">
        <v>0.15038106212743285</v>
      </c>
      <c r="H8011" s="62">
        <v>8.055065795798777E-2</v>
      </c>
      <c r="I8011" s="62">
        <v>0.55998109478748404</v>
      </c>
      <c r="J8011" s="62">
        <v>0.48587188130991987</v>
      </c>
      <c r="K8011" s="62"/>
      <c r="L8011" s="65">
        <f t="shared" si="1126"/>
        <v>9.7375926748809627E-2</v>
      </c>
      <c r="M8011" s="65">
        <f t="shared" si="1127"/>
        <v>0.13749899771623134</v>
      </c>
      <c r="N8011" s="65">
        <f t="shared" si="1128"/>
        <v>0.18160122711011373</v>
      </c>
      <c r="O8011" s="65">
        <f t="shared" si="1129"/>
        <v>0.181570838064819</v>
      </c>
      <c r="P8011" s="65">
        <f t="shared" si="1130"/>
        <v>4.7342453903132006E-2</v>
      </c>
      <c r="Q8011" s="65">
        <f t="shared" si="1131"/>
        <v>2.5358683848179367E-2</v>
      </c>
      <c r="R8011" s="65">
        <f t="shared" si="1132"/>
        <v>0.1762913414199492</v>
      </c>
      <c r="S8011" s="65">
        <f t="shared" si="1133"/>
        <v>0.15296053118876571</v>
      </c>
      <c r="T8011" s="66">
        <f>(L8011*'Football Field'!$F$4)+(M8011*'Football Field'!$F$5)+(N8011*'Football Field'!$F$6)+(O8011*'Football Field'!$F$7)+(P8011*'Football Field'!$F$8)+(Q8011*'Football Field'!$F$9)+(R8011*'Football Field'!$F$10)+(S8011*'Football Field'!$F$11)</f>
        <v>142649420.87345883</v>
      </c>
    </row>
    <row r="8012" spans="2:20" x14ac:dyDescent="0.3">
      <c r="B8012" s="62">
        <f t="shared" si="1125"/>
        <v>7985</v>
      </c>
      <c r="C8012" s="62">
        <v>0.37442289981508659</v>
      </c>
      <c r="D8012" s="62">
        <v>0.321328888958748</v>
      </c>
      <c r="E8012" s="62">
        <v>0.4519783401898908</v>
      </c>
      <c r="F8012" s="62">
        <v>0.16831585781216474</v>
      </c>
      <c r="G8012" s="62">
        <v>0.96116683955836901</v>
      </c>
      <c r="H8012" s="62">
        <v>0.22866921335782431</v>
      </c>
      <c r="I8012" s="62">
        <v>0.99143057359982667</v>
      </c>
      <c r="J8012" s="62">
        <v>0.67305771542952186</v>
      </c>
      <c r="K8012" s="62"/>
      <c r="L8012" s="65">
        <f t="shared" si="1126"/>
        <v>8.978169090558405E-2</v>
      </c>
      <c r="M8012" s="65">
        <f t="shared" si="1127"/>
        <v>7.7050444835977477E-2</v>
      </c>
      <c r="N8012" s="65">
        <f t="shared" si="1128"/>
        <v>0.10837846631439563</v>
      </c>
      <c r="O8012" s="65">
        <f t="shared" si="1129"/>
        <v>4.0359930784316614E-2</v>
      </c>
      <c r="P8012" s="65">
        <f t="shared" si="1130"/>
        <v>0.23047517697380296</v>
      </c>
      <c r="Q8012" s="65">
        <f t="shared" si="1131"/>
        <v>5.4831872311908225E-2</v>
      </c>
      <c r="R8012" s="65">
        <f t="shared" si="1132"/>
        <v>0.23773202268676774</v>
      </c>
      <c r="S8012" s="65">
        <f t="shared" si="1133"/>
        <v>0.16139039518724718</v>
      </c>
      <c r="T8012" s="66">
        <f>(L8012*'Football Field'!$F$4)+(M8012*'Football Field'!$F$5)+(N8012*'Football Field'!$F$6)+(O8012*'Football Field'!$F$7)+(P8012*'Football Field'!$F$8)+(Q8012*'Football Field'!$F$9)+(R8012*'Football Field'!$F$10)+(S8012*'Football Field'!$F$11)</f>
        <v>163566939.22598189</v>
      </c>
    </row>
    <row r="8013" spans="2:20" x14ac:dyDescent="0.3">
      <c r="B8013" s="62">
        <f t="shared" si="1125"/>
        <v>7986</v>
      </c>
      <c r="C8013" s="62">
        <v>0.19768631132338799</v>
      </c>
      <c r="D8013" s="62">
        <v>0.10576684957029103</v>
      </c>
      <c r="E8013" s="62">
        <v>1.9153688299035299E-2</v>
      </c>
      <c r="F8013" s="62">
        <v>0.58453432481063794</v>
      </c>
      <c r="G8013" s="62">
        <v>0.56718948264136881</v>
      </c>
      <c r="H8013" s="62">
        <v>0.98455221669788096</v>
      </c>
      <c r="I8013" s="62">
        <v>0.88130761521943779</v>
      </c>
      <c r="J8013" s="62">
        <v>0.62936023137443364</v>
      </c>
      <c r="K8013" s="62"/>
      <c r="L8013" s="65">
        <f t="shared" si="1126"/>
        <v>4.9800676517505658E-2</v>
      </c>
      <c r="M8013" s="65">
        <f t="shared" si="1127"/>
        <v>2.6644539151267899E-2</v>
      </c>
      <c r="N8013" s="65">
        <f t="shared" si="1128"/>
        <v>4.8251526810927925E-3</v>
      </c>
      <c r="O8013" s="65">
        <f t="shared" si="1129"/>
        <v>0.14725452980734116</v>
      </c>
      <c r="P8013" s="65">
        <f t="shared" si="1130"/>
        <v>0.14288505744308663</v>
      </c>
      <c r="Q8013" s="65">
        <f t="shared" si="1131"/>
        <v>0.24802610828301427</v>
      </c>
      <c r="R8013" s="65">
        <f t="shared" si="1132"/>
        <v>0.2220169680143404</v>
      </c>
      <c r="S8013" s="65">
        <f t="shared" si="1133"/>
        <v>0.1585469681023513</v>
      </c>
      <c r="T8013" s="66">
        <f>(L8013*'Football Field'!$F$4)+(M8013*'Football Field'!$F$5)+(N8013*'Football Field'!$F$6)+(O8013*'Football Field'!$F$7)+(P8013*'Football Field'!$F$8)+(Q8013*'Football Field'!$F$9)+(R8013*'Football Field'!$F$10)+(S8013*'Football Field'!$F$11)</f>
        <v>152582981.70677471</v>
      </c>
    </row>
    <row r="8014" spans="2:20" x14ac:dyDescent="0.3">
      <c r="B8014" s="62">
        <f t="shared" si="1125"/>
        <v>7987</v>
      </c>
      <c r="C8014" s="62">
        <v>0.84423562309317079</v>
      </c>
      <c r="D8014" s="62">
        <v>0.51656694223992616</v>
      </c>
      <c r="E8014" s="62">
        <v>0.83684502432157004</v>
      </c>
      <c r="F8014" s="62">
        <v>0.65385865181240033</v>
      </c>
      <c r="G8014" s="62">
        <v>0.90648914306751427</v>
      </c>
      <c r="H8014" s="62">
        <v>0.85652236344196031</v>
      </c>
      <c r="I8014" s="62">
        <v>0.2686204269285859</v>
      </c>
      <c r="J8014" s="62">
        <v>0.86549733202910184</v>
      </c>
      <c r="K8014" s="62"/>
      <c r="L8014" s="65">
        <f t="shared" si="1126"/>
        <v>0.14685843659331344</v>
      </c>
      <c r="M8014" s="65">
        <f t="shared" si="1127"/>
        <v>8.9859052920788385E-2</v>
      </c>
      <c r="N8014" s="65">
        <f t="shared" si="1128"/>
        <v>0.14557280998458411</v>
      </c>
      <c r="O8014" s="65">
        <f t="shared" si="1129"/>
        <v>0.11374153936594003</v>
      </c>
      <c r="P8014" s="65">
        <f t="shared" si="1130"/>
        <v>0.15768770553883116</v>
      </c>
      <c r="Q8014" s="65">
        <f t="shared" si="1131"/>
        <v>0.14899576819730342</v>
      </c>
      <c r="R8014" s="65">
        <f t="shared" si="1132"/>
        <v>4.6727684613951499E-2</v>
      </c>
      <c r="S8014" s="65">
        <f t="shared" si="1133"/>
        <v>0.15055700278528791</v>
      </c>
      <c r="T8014" s="66">
        <f>(L8014*'Football Field'!$F$4)+(M8014*'Football Field'!$F$5)+(N8014*'Football Field'!$F$6)+(O8014*'Football Field'!$F$7)+(P8014*'Football Field'!$F$8)+(Q8014*'Football Field'!$F$9)+(R8014*'Football Field'!$F$10)+(S8014*'Football Field'!$F$11)</f>
        <v>132181910.91855897</v>
      </c>
    </row>
    <row r="8015" spans="2:20" x14ac:dyDescent="0.3">
      <c r="B8015" s="62">
        <f t="shared" si="1125"/>
        <v>7988</v>
      </c>
      <c r="C8015" s="62">
        <v>0.3970990644241319</v>
      </c>
      <c r="D8015" s="62">
        <v>0.43016928292283885</v>
      </c>
      <c r="E8015" s="62">
        <v>0.32946896660513991</v>
      </c>
      <c r="F8015" s="62">
        <v>0.14723078954625746</v>
      </c>
      <c r="G8015" s="62">
        <v>0.83714911610237497</v>
      </c>
      <c r="H8015" s="62">
        <v>0.46116725538564374</v>
      </c>
      <c r="I8015" s="62">
        <v>0.37282111895830738</v>
      </c>
      <c r="J8015" s="62">
        <v>0.55570653686761462</v>
      </c>
      <c r="K8015" s="62"/>
      <c r="L8015" s="65">
        <f t="shared" si="1126"/>
        <v>0.112466778098662</v>
      </c>
      <c r="M8015" s="65">
        <f t="shared" si="1127"/>
        <v>0.12183295711739633</v>
      </c>
      <c r="N8015" s="65">
        <f t="shared" si="1128"/>
        <v>9.3312516893766684E-2</v>
      </c>
      <c r="O8015" s="65">
        <f t="shared" si="1129"/>
        <v>4.169884550396203E-2</v>
      </c>
      <c r="P8015" s="65">
        <f t="shared" si="1130"/>
        <v>0.23709817602495264</v>
      </c>
      <c r="Q8015" s="65">
        <f t="shared" si="1131"/>
        <v>0.1306122326252307</v>
      </c>
      <c r="R8015" s="65">
        <f t="shared" si="1132"/>
        <v>0.10559075508572445</v>
      </c>
      <c r="S8015" s="65">
        <f t="shared" si="1133"/>
        <v>0.15738773865030511</v>
      </c>
      <c r="T8015" s="66">
        <f>(L8015*'Football Field'!$F$4)+(M8015*'Football Field'!$F$5)+(N8015*'Football Field'!$F$6)+(O8015*'Football Field'!$F$7)+(P8015*'Football Field'!$F$8)+(Q8015*'Football Field'!$F$9)+(R8015*'Football Field'!$F$10)+(S8015*'Football Field'!$F$11)</f>
        <v>145099555.26426929</v>
      </c>
    </row>
    <row r="8016" spans="2:20" x14ac:dyDescent="0.3">
      <c r="B8016" s="62">
        <f t="shared" si="1125"/>
        <v>7989</v>
      </c>
      <c r="C8016" s="62">
        <v>0.78199087280462487</v>
      </c>
      <c r="D8016" s="62">
        <v>0.50241925817175614</v>
      </c>
      <c r="E8016" s="62">
        <v>0.90106718278556186</v>
      </c>
      <c r="F8016" s="62">
        <v>0.80928684485207691</v>
      </c>
      <c r="G8016" s="62">
        <v>0.3399970854411305</v>
      </c>
      <c r="H8016" s="62">
        <v>0.678155797594022</v>
      </c>
      <c r="I8016" s="62">
        <v>0.18823498392974725</v>
      </c>
      <c r="J8016" s="62">
        <v>0.69131886382205721</v>
      </c>
      <c r="K8016" s="62"/>
      <c r="L8016" s="65">
        <f t="shared" si="1126"/>
        <v>0.15983556989551553</v>
      </c>
      <c r="M8016" s="65">
        <f t="shared" si="1127"/>
        <v>0.10269233471786098</v>
      </c>
      <c r="N8016" s="65">
        <f t="shared" si="1128"/>
        <v>0.1841742553313151</v>
      </c>
      <c r="O8016" s="65">
        <f t="shared" si="1129"/>
        <v>0.16541474914144336</v>
      </c>
      <c r="P8016" s="65">
        <f t="shared" si="1130"/>
        <v>6.9493941431046299E-2</v>
      </c>
      <c r="Q8016" s="65">
        <f t="shared" si="1131"/>
        <v>0.13861212727155414</v>
      </c>
      <c r="R8016" s="65">
        <f t="shared" si="1132"/>
        <v>3.8474420836624397E-2</v>
      </c>
      <c r="S8016" s="65">
        <f t="shared" si="1133"/>
        <v>0.1413026013746401</v>
      </c>
      <c r="T8016" s="66">
        <f>(L8016*'Football Field'!$F$4)+(M8016*'Football Field'!$F$5)+(N8016*'Football Field'!$F$6)+(O8016*'Football Field'!$F$7)+(P8016*'Football Field'!$F$8)+(Q8016*'Football Field'!$F$9)+(R8016*'Football Field'!$F$10)+(S8016*'Football Field'!$F$11)</f>
        <v>125008040.67557231</v>
      </c>
    </row>
    <row r="8017" spans="2:20" x14ac:dyDescent="0.3">
      <c r="B8017" s="62">
        <f t="shared" si="1125"/>
        <v>7990</v>
      </c>
      <c r="C8017" s="62">
        <v>0.75847282328931431</v>
      </c>
      <c r="D8017" s="62">
        <v>0.24799428884927055</v>
      </c>
      <c r="E8017" s="62">
        <v>0.61927567782985193</v>
      </c>
      <c r="F8017" s="62">
        <v>0.64985809533986205</v>
      </c>
      <c r="G8017" s="62">
        <v>0.6754391258930037</v>
      </c>
      <c r="H8017" s="62">
        <v>0.42832790593722203</v>
      </c>
      <c r="I8017" s="62">
        <v>0.69423019484663406</v>
      </c>
      <c r="J8017" s="62">
        <v>0.5037447682653482</v>
      </c>
      <c r="K8017" s="62"/>
      <c r="L8017" s="65">
        <f t="shared" si="1126"/>
        <v>0.16570155287292027</v>
      </c>
      <c r="M8017" s="65">
        <f t="shared" si="1127"/>
        <v>5.4178656774713473E-2</v>
      </c>
      <c r="N8017" s="65">
        <f t="shared" si="1128"/>
        <v>0.13529152043684362</v>
      </c>
      <c r="O8017" s="65">
        <f t="shared" si="1129"/>
        <v>0.14197278035336891</v>
      </c>
      <c r="P8017" s="65">
        <f t="shared" si="1130"/>
        <v>0.14756140048132874</v>
      </c>
      <c r="Q8017" s="65">
        <f t="shared" si="1131"/>
        <v>9.3575665433606486E-2</v>
      </c>
      <c r="R8017" s="65">
        <f t="shared" si="1132"/>
        <v>0.15166663564618971</v>
      </c>
      <c r="S8017" s="65">
        <f t="shared" si="1133"/>
        <v>0.11005178800102901</v>
      </c>
      <c r="T8017" s="66">
        <f>(L8017*'Football Field'!$F$4)+(M8017*'Football Field'!$F$5)+(N8017*'Football Field'!$F$6)+(O8017*'Football Field'!$F$7)+(P8017*'Football Field'!$F$8)+(Q8017*'Football Field'!$F$9)+(R8017*'Football Field'!$F$10)+(S8017*'Football Field'!$F$11)</f>
        <v>145559337.03328216</v>
      </c>
    </row>
    <row r="8018" spans="2:20" x14ac:dyDescent="0.3">
      <c r="B8018" s="62">
        <f t="shared" si="1125"/>
        <v>7991</v>
      </c>
      <c r="C8018" s="62">
        <v>0.11280278100709396</v>
      </c>
      <c r="D8018" s="62">
        <v>0.31600053916682935</v>
      </c>
      <c r="E8018" s="62">
        <v>0.26869972606372505</v>
      </c>
      <c r="F8018" s="62">
        <v>0.98713139992023935</v>
      </c>
      <c r="G8018" s="62">
        <v>0.66147513276848469</v>
      </c>
      <c r="H8018" s="62">
        <v>0.97822416194368489</v>
      </c>
      <c r="I8018" s="62">
        <v>2.2447291700846694E-3</v>
      </c>
      <c r="J8018" s="62">
        <v>1.3317721365441848E-2</v>
      </c>
      <c r="K8018" s="62"/>
      <c r="L8018" s="65">
        <f t="shared" si="1126"/>
        <v>3.3774337447183146E-2</v>
      </c>
      <c r="M8018" s="65">
        <f t="shared" si="1127"/>
        <v>9.4613880509214765E-2</v>
      </c>
      <c r="N8018" s="65">
        <f t="shared" si="1128"/>
        <v>8.0451520246395361E-2</v>
      </c>
      <c r="O8018" s="65">
        <f t="shared" si="1129"/>
        <v>0.29555750938019681</v>
      </c>
      <c r="P8018" s="65">
        <f t="shared" si="1130"/>
        <v>0.19805260249424256</v>
      </c>
      <c r="Q8018" s="65">
        <f t="shared" si="1131"/>
        <v>0.2928905887736597</v>
      </c>
      <c r="R8018" s="65">
        <f t="shared" si="1132"/>
        <v>6.7209549083020552E-4</v>
      </c>
      <c r="S8018" s="65">
        <f t="shared" si="1133"/>
        <v>3.9874656582775799E-3</v>
      </c>
      <c r="T8018" s="66">
        <f>(L8018*'Football Field'!$F$4)+(M8018*'Football Field'!$F$5)+(N8018*'Football Field'!$F$6)+(O8018*'Football Field'!$F$7)+(P8018*'Football Field'!$F$8)+(Q8018*'Football Field'!$F$9)+(R8018*'Football Field'!$F$10)+(S8018*'Football Field'!$F$11)</f>
        <v>128077904.37456153</v>
      </c>
    </row>
    <row r="8019" spans="2:20" x14ac:dyDescent="0.3">
      <c r="B8019" s="62">
        <f t="shared" si="1125"/>
        <v>7992</v>
      </c>
      <c r="C8019" s="62">
        <v>0.879019031319627</v>
      </c>
      <c r="D8019" s="62">
        <v>0.28779981177178271</v>
      </c>
      <c r="E8019" s="62">
        <v>0.29309172868258671</v>
      </c>
      <c r="F8019" s="62">
        <v>0.1439333678513891</v>
      </c>
      <c r="G8019" s="62">
        <v>0.88429104655092683</v>
      </c>
      <c r="H8019" s="62">
        <v>0.45329013197562429</v>
      </c>
      <c r="I8019" s="62">
        <v>0.4087748280332103</v>
      </c>
      <c r="J8019" s="62">
        <v>0.7654546410911568</v>
      </c>
      <c r="K8019" s="62"/>
      <c r="L8019" s="65">
        <f t="shared" si="1126"/>
        <v>0.21357939853289595</v>
      </c>
      <c r="M8019" s="65">
        <f t="shared" si="1127"/>
        <v>6.9928077215596851E-2</v>
      </c>
      <c r="N8019" s="65">
        <f t="shared" si="1128"/>
        <v>7.1213879218312071E-2</v>
      </c>
      <c r="O8019" s="65">
        <f t="shared" si="1129"/>
        <v>3.4972169019325476E-2</v>
      </c>
      <c r="P8019" s="65">
        <f t="shared" si="1130"/>
        <v>0.21486036493070748</v>
      </c>
      <c r="Q8019" s="65">
        <f t="shared" si="1131"/>
        <v>0.11013804058702771</v>
      </c>
      <c r="R8019" s="65">
        <f t="shared" si="1132"/>
        <v>9.9321947302611999E-2</v>
      </c>
      <c r="S8019" s="65">
        <f t="shared" si="1133"/>
        <v>0.18598612319352256</v>
      </c>
      <c r="T8019" s="66">
        <f>(L8019*'Football Field'!$F$4)+(M8019*'Football Field'!$F$5)+(N8019*'Football Field'!$F$6)+(O8019*'Football Field'!$F$7)+(P8019*'Football Field'!$F$8)+(Q8019*'Football Field'!$F$9)+(R8019*'Football Field'!$F$10)+(S8019*'Football Field'!$F$11)</f>
        <v>141681578.86975506</v>
      </c>
    </row>
    <row r="8020" spans="2:20" x14ac:dyDescent="0.3">
      <c r="B8020" s="62">
        <f t="shared" si="1125"/>
        <v>7993</v>
      </c>
      <c r="C8020" s="62">
        <v>8.5393277034646053E-2</v>
      </c>
      <c r="D8020" s="62">
        <v>0.16707904939880225</v>
      </c>
      <c r="E8020" s="62">
        <v>0.33109900190407859</v>
      </c>
      <c r="F8020" s="62">
        <v>0.88135317455997286</v>
      </c>
      <c r="G8020" s="62">
        <v>0.77172561989141231</v>
      </c>
      <c r="H8020" s="62">
        <v>0.58052035315826367</v>
      </c>
      <c r="I8020" s="62">
        <v>0.1701964856861139</v>
      </c>
      <c r="J8020" s="62">
        <v>0.28693812892020831</v>
      </c>
      <c r="K8020" s="62"/>
      <c r="L8020" s="65">
        <f t="shared" si="1126"/>
        <v>2.6079816838390869E-2</v>
      </c>
      <c r="M8020" s="65">
        <f t="shared" si="1127"/>
        <v>5.1027330923081059E-2</v>
      </c>
      <c r="N8020" s="65">
        <f t="shared" si="1128"/>
        <v>0.10112038821895752</v>
      </c>
      <c r="O8020" s="65">
        <f t="shared" si="1129"/>
        <v>0.26917258782717352</v>
      </c>
      <c r="P8020" s="65">
        <f t="shared" si="1130"/>
        <v>0.23569142109508115</v>
      </c>
      <c r="Q8020" s="65">
        <f t="shared" si="1131"/>
        <v>0.17729574279229149</v>
      </c>
      <c r="R8020" s="65">
        <f t="shared" si="1132"/>
        <v>5.1979421886230948E-2</v>
      </c>
      <c r="S8020" s="65">
        <f t="shared" si="1133"/>
        <v>8.7633290418793405E-2</v>
      </c>
      <c r="T8020" s="66">
        <f>(L8020*'Football Field'!$F$4)+(M8020*'Football Field'!$F$5)+(N8020*'Football Field'!$F$6)+(O8020*'Football Field'!$F$7)+(P8020*'Football Field'!$F$8)+(Q8020*'Football Field'!$F$9)+(R8020*'Football Field'!$F$10)+(S8020*'Football Field'!$F$11)</f>
        <v>139464395.4974024</v>
      </c>
    </row>
    <row r="8021" spans="2:20" x14ac:dyDescent="0.3">
      <c r="B8021" s="62">
        <f t="shared" si="1125"/>
        <v>7994</v>
      </c>
      <c r="C8021" s="62">
        <v>0.38501336350505944</v>
      </c>
      <c r="D8021" s="62">
        <v>0.18902183142505835</v>
      </c>
      <c r="E8021" s="62">
        <v>0.19281676236251366</v>
      </c>
      <c r="F8021" s="62">
        <v>0.13073520853595477</v>
      </c>
      <c r="G8021" s="62">
        <v>0.6579801765168366</v>
      </c>
      <c r="H8021" s="62">
        <v>0.96210277533270216</v>
      </c>
      <c r="I8021" s="62">
        <v>0.12252240986190699</v>
      </c>
      <c r="J8021" s="62">
        <v>3.5048986917737834E-2</v>
      </c>
      <c r="K8021" s="62"/>
      <c r="L8021" s="65">
        <f t="shared" si="1126"/>
        <v>0.14391723566800871</v>
      </c>
      <c r="M8021" s="65">
        <f t="shared" si="1127"/>
        <v>7.0655987657013516E-2</v>
      </c>
      <c r="N8021" s="65">
        <f t="shared" si="1128"/>
        <v>7.207452535424437E-2</v>
      </c>
      <c r="O8021" s="65">
        <f t="shared" si="1129"/>
        <v>4.8868563017366591E-2</v>
      </c>
      <c r="P8021" s="65">
        <f t="shared" si="1130"/>
        <v>0.24595169182330778</v>
      </c>
      <c r="Q8021" s="65">
        <f t="shared" si="1131"/>
        <v>0.3596321192435239</v>
      </c>
      <c r="R8021" s="65">
        <f t="shared" si="1132"/>
        <v>4.579863507640744E-2</v>
      </c>
      <c r="S8021" s="65">
        <f t="shared" si="1133"/>
        <v>1.3101242160127632E-2</v>
      </c>
      <c r="T8021" s="66">
        <f>(L8021*'Football Field'!$F$4)+(M8021*'Football Field'!$F$5)+(N8021*'Football Field'!$F$6)+(O8021*'Football Field'!$F$7)+(P8021*'Football Field'!$F$8)+(Q8021*'Football Field'!$F$9)+(R8021*'Football Field'!$F$10)+(S8021*'Football Field'!$F$11)</f>
        <v>135913222.23503241</v>
      </c>
    </row>
    <row r="8022" spans="2:20" x14ac:dyDescent="0.3">
      <c r="B8022" s="62">
        <f t="shared" si="1125"/>
        <v>7995</v>
      </c>
      <c r="C8022" s="62">
        <v>0.80368969948557012</v>
      </c>
      <c r="D8022" s="62">
        <v>0.88685183674569812</v>
      </c>
      <c r="E8022" s="62">
        <v>4.3648626921194644E-2</v>
      </c>
      <c r="F8022" s="62">
        <v>0.77757926438018521</v>
      </c>
      <c r="G8022" s="62">
        <v>0.60303286715909399</v>
      </c>
      <c r="H8022" s="62">
        <v>0.20707534624881652</v>
      </c>
      <c r="I8022" s="62">
        <v>0.65177669449955267</v>
      </c>
      <c r="J8022" s="62">
        <v>3.1127706007750722E-2</v>
      </c>
      <c r="K8022" s="62"/>
      <c r="L8022" s="65">
        <f t="shared" si="1126"/>
        <v>0.20068250685498221</v>
      </c>
      <c r="M8022" s="65">
        <f t="shared" si="1127"/>
        <v>0.22144821555009564</v>
      </c>
      <c r="N8022" s="65">
        <f t="shared" si="1128"/>
        <v>1.0899126711378833E-2</v>
      </c>
      <c r="O8022" s="65">
        <f t="shared" si="1129"/>
        <v>0.19416269258415483</v>
      </c>
      <c r="P8022" s="65">
        <f t="shared" si="1130"/>
        <v>0.15057819899259176</v>
      </c>
      <c r="Q8022" s="65">
        <f t="shared" si="1131"/>
        <v>5.170702028366865E-2</v>
      </c>
      <c r="R8022" s="65">
        <f t="shared" si="1132"/>
        <v>0.16274960478596079</v>
      </c>
      <c r="S8022" s="65">
        <f t="shared" si="1133"/>
        <v>7.77263423716738E-3</v>
      </c>
      <c r="T8022" s="66">
        <f>(L8022*'Football Field'!$F$4)+(M8022*'Football Field'!$F$5)+(N8022*'Football Field'!$F$6)+(O8022*'Football Field'!$F$7)+(P8022*'Football Field'!$F$8)+(Q8022*'Football Field'!$F$9)+(R8022*'Football Field'!$F$10)+(S8022*'Football Field'!$F$11)</f>
        <v>142965957.21676177</v>
      </c>
    </row>
    <row r="8023" spans="2:20" x14ac:dyDescent="0.3">
      <c r="B8023" s="62">
        <f t="shared" si="1125"/>
        <v>7996</v>
      </c>
      <c r="C8023" s="62">
        <v>0.89750048100465118</v>
      </c>
      <c r="D8023" s="62">
        <v>0.80354992704904904</v>
      </c>
      <c r="E8023" s="62">
        <v>0.7418478785264323</v>
      </c>
      <c r="F8023" s="62">
        <v>0.11459073395158448</v>
      </c>
      <c r="G8023" s="62">
        <v>0.61488191399402747</v>
      </c>
      <c r="H8023" s="62">
        <v>0.57181760190564335</v>
      </c>
      <c r="I8023" s="62">
        <v>0.72708313056343976</v>
      </c>
      <c r="J8023" s="62">
        <v>0.61571891935053447</v>
      </c>
      <c r="K8023" s="62"/>
      <c r="L8023" s="65">
        <f t="shared" si="1126"/>
        <v>0.17643053702787384</v>
      </c>
      <c r="M8023" s="65">
        <f t="shared" si="1127"/>
        <v>0.15796174838733915</v>
      </c>
      <c r="N8023" s="65">
        <f t="shared" si="1128"/>
        <v>0.14583236708118164</v>
      </c>
      <c r="O8023" s="65">
        <f t="shared" si="1129"/>
        <v>2.2526232751279709E-2</v>
      </c>
      <c r="P8023" s="65">
        <f t="shared" si="1130"/>
        <v>0.12087341298497978</v>
      </c>
      <c r="Q8023" s="65">
        <f t="shared" si="1131"/>
        <v>0.11240783567410791</v>
      </c>
      <c r="R8023" s="65">
        <f t="shared" si="1132"/>
        <v>0.14292991469555613</v>
      </c>
      <c r="S8023" s="65">
        <f t="shared" si="1133"/>
        <v>0.12103795139768173</v>
      </c>
      <c r="T8023" s="66">
        <f>(L8023*'Football Field'!$F$4)+(M8023*'Football Field'!$F$5)+(N8023*'Football Field'!$F$6)+(O8023*'Football Field'!$F$7)+(P8023*'Football Field'!$F$8)+(Q8023*'Football Field'!$F$9)+(R8023*'Football Field'!$F$10)+(S8023*'Football Field'!$F$11)</f>
        <v>141287260.87285289</v>
      </c>
    </row>
    <row r="8024" spans="2:20" x14ac:dyDescent="0.3">
      <c r="B8024" s="62">
        <f t="shared" si="1125"/>
        <v>7997</v>
      </c>
      <c r="C8024" s="62">
        <v>0.16080886288575424</v>
      </c>
      <c r="D8024" s="62">
        <v>1.0631109489637081E-2</v>
      </c>
      <c r="E8024" s="62">
        <v>0.47077108536234014</v>
      </c>
      <c r="F8024" s="62">
        <v>0.67138684548390759</v>
      </c>
      <c r="G8024" s="62">
        <v>0.94868141154436014</v>
      </c>
      <c r="H8024" s="62">
        <v>0.36993276233911021</v>
      </c>
      <c r="I8024" s="62">
        <v>0.83653786450848344</v>
      </c>
      <c r="J8024" s="62">
        <v>0.97036468605825332</v>
      </c>
      <c r="K8024" s="62"/>
      <c r="L8024" s="65">
        <f t="shared" si="1126"/>
        <v>3.622543600999388E-2</v>
      </c>
      <c r="M8024" s="65">
        <f t="shared" si="1127"/>
        <v>2.3948715861867062E-3</v>
      </c>
      <c r="N8024" s="65">
        <f t="shared" si="1128"/>
        <v>0.10605067110178286</v>
      </c>
      <c r="O8024" s="65">
        <f t="shared" si="1129"/>
        <v>0.1512434126613274</v>
      </c>
      <c r="P8024" s="65">
        <f t="shared" si="1130"/>
        <v>0.21370960002488359</v>
      </c>
      <c r="Q8024" s="65">
        <f t="shared" si="1131"/>
        <v>8.3334807358449892E-2</v>
      </c>
      <c r="R8024" s="65">
        <f t="shared" si="1132"/>
        <v>0.1884470068183883</v>
      </c>
      <c r="S8024" s="65">
        <f t="shared" si="1133"/>
        <v>0.21859419443898759</v>
      </c>
      <c r="T8024" s="66">
        <f>(L8024*'Football Field'!$F$4)+(M8024*'Football Field'!$F$5)+(N8024*'Football Field'!$F$6)+(O8024*'Football Field'!$F$7)+(P8024*'Football Field'!$F$8)+(Q8024*'Football Field'!$F$9)+(R8024*'Football Field'!$F$10)+(S8024*'Football Field'!$F$11)</f>
        <v>157017404.87951604</v>
      </c>
    </row>
    <row r="8025" spans="2:20" x14ac:dyDescent="0.3">
      <c r="B8025" s="62">
        <f t="shared" si="1125"/>
        <v>7998</v>
      </c>
      <c r="C8025" s="62">
        <v>0.63797031457354669</v>
      </c>
      <c r="D8025" s="62">
        <v>0.72961344870451539</v>
      </c>
      <c r="E8025" s="62">
        <v>0.87702137855630802</v>
      </c>
      <c r="F8025" s="62">
        <v>0.17177054154052873</v>
      </c>
      <c r="G8025" s="62">
        <v>0.90281939370541364</v>
      </c>
      <c r="H8025" s="62">
        <v>0.93278740894671253</v>
      </c>
      <c r="I8025" s="62">
        <v>0.45540958254370267</v>
      </c>
      <c r="J8025" s="62">
        <v>0.3744069423270262</v>
      </c>
      <c r="K8025" s="62"/>
      <c r="L8025" s="65">
        <f t="shared" si="1126"/>
        <v>0.12554024927106325</v>
      </c>
      <c r="M8025" s="65">
        <f t="shared" si="1127"/>
        <v>0.1435738499574428</v>
      </c>
      <c r="N8025" s="65">
        <f t="shared" si="1128"/>
        <v>0.17258088654737505</v>
      </c>
      <c r="O8025" s="65">
        <f t="shared" si="1129"/>
        <v>3.3801128531878638E-2</v>
      </c>
      <c r="P8025" s="65">
        <f t="shared" si="1130"/>
        <v>0.17765743819646282</v>
      </c>
      <c r="Q8025" s="65">
        <f t="shared" si="1131"/>
        <v>0.18355456541008017</v>
      </c>
      <c r="R8025" s="65">
        <f t="shared" si="1132"/>
        <v>8.9615819430696006E-2</v>
      </c>
      <c r="S8025" s="65">
        <f t="shared" si="1133"/>
        <v>7.3676062655001234E-2</v>
      </c>
      <c r="T8025" s="66">
        <f>(L8025*'Football Field'!$F$4)+(M8025*'Football Field'!$F$5)+(N8025*'Football Field'!$F$6)+(O8025*'Football Field'!$F$7)+(P8025*'Football Field'!$F$8)+(Q8025*'Football Field'!$F$9)+(R8025*'Football Field'!$F$10)+(S8025*'Football Field'!$F$11)</f>
        <v>139245775.7859498</v>
      </c>
    </row>
    <row r="8026" spans="2:20" x14ac:dyDescent="0.3">
      <c r="B8026" s="62">
        <f t="shared" si="1125"/>
        <v>7999</v>
      </c>
      <c r="C8026" s="62">
        <v>0.34270612298354852</v>
      </c>
      <c r="D8026" s="62">
        <v>0.7166806234036156</v>
      </c>
      <c r="E8026" s="62">
        <v>0.76812997047414944</v>
      </c>
      <c r="F8026" s="62">
        <v>0.21172397035569501</v>
      </c>
      <c r="G8026" s="62">
        <v>0.47044385570613056</v>
      </c>
      <c r="H8026" s="62">
        <v>0.25017265155182811</v>
      </c>
      <c r="I8026" s="62">
        <v>0.83427396659495978</v>
      </c>
      <c r="J8026" s="62">
        <v>0.51452770801522141</v>
      </c>
      <c r="K8026" s="62"/>
      <c r="L8026" s="65">
        <f t="shared" si="1126"/>
        <v>8.3410702592560795E-2</v>
      </c>
      <c r="M8026" s="65">
        <f t="shared" si="1127"/>
        <v>0.17443176623791956</v>
      </c>
      <c r="N8026" s="65">
        <f t="shared" si="1128"/>
        <v>0.18695394165083956</v>
      </c>
      <c r="O8026" s="65">
        <f t="shared" si="1129"/>
        <v>5.1531163112317077E-2</v>
      </c>
      <c r="P8026" s="65">
        <f t="shared" si="1130"/>
        <v>0.11450058783071508</v>
      </c>
      <c r="Q8026" s="65">
        <f t="shared" si="1131"/>
        <v>6.0889126968949991E-2</v>
      </c>
      <c r="R8026" s="65">
        <f t="shared" si="1132"/>
        <v>0.20305262451266068</v>
      </c>
      <c r="S8026" s="65">
        <f t="shared" si="1133"/>
        <v>0.12523008709403716</v>
      </c>
      <c r="T8026" s="66">
        <f>(L8026*'Football Field'!$F$4)+(M8026*'Football Field'!$F$5)+(N8026*'Football Field'!$F$6)+(O8026*'Football Field'!$F$7)+(P8026*'Football Field'!$F$8)+(Q8026*'Football Field'!$F$9)+(R8026*'Football Field'!$F$10)+(S8026*'Football Field'!$F$11)</f>
        <v>150819928.30886459</v>
      </c>
    </row>
    <row r="8027" spans="2:20" x14ac:dyDescent="0.3">
      <c r="B8027" s="62">
        <f t="shared" si="1125"/>
        <v>8000</v>
      </c>
      <c r="C8027" s="62">
        <v>0.55252465988273214</v>
      </c>
      <c r="D8027" s="62">
        <v>0.49777510331400987</v>
      </c>
      <c r="E8027" s="62">
        <v>0.16859867526958061</v>
      </c>
      <c r="F8027" s="62">
        <v>0.18168756805977282</v>
      </c>
      <c r="G8027" s="62">
        <v>7.1095910118185168E-2</v>
      </c>
      <c r="H8027" s="62">
        <v>0.57712200951261561</v>
      </c>
      <c r="I8027" s="62">
        <v>0.98722184962535831</v>
      </c>
      <c r="J8027" s="62">
        <v>0.46087447608188126</v>
      </c>
      <c r="K8027" s="62"/>
      <c r="L8027" s="65">
        <f t="shared" si="1126"/>
        <v>0.15800412367730277</v>
      </c>
      <c r="M8027" s="65">
        <f t="shared" si="1127"/>
        <v>0.14234752708449569</v>
      </c>
      <c r="N8027" s="65">
        <f t="shared" si="1128"/>
        <v>4.8213750214837738E-2</v>
      </c>
      <c r="O8027" s="65">
        <f t="shared" si="1129"/>
        <v>5.1956748827170114E-2</v>
      </c>
      <c r="P8027" s="65">
        <f t="shared" si="1130"/>
        <v>2.0331123279906309E-2</v>
      </c>
      <c r="Q8027" s="65">
        <f t="shared" si="1131"/>
        <v>0.1650381675041952</v>
      </c>
      <c r="R8027" s="65">
        <f t="shared" si="1132"/>
        <v>0.28231341431574658</v>
      </c>
      <c r="S8027" s="65">
        <f t="shared" si="1133"/>
        <v>0.1317951450963456</v>
      </c>
      <c r="T8027" s="66">
        <f>(L8027*'Football Field'!$F$4)+(M8027*'Football Field'!$F$5)+(N8027*'Football Field'!$F$6)+(O8027*'Football Field'!$F$7)+(P8027*'Football Field'!$F$8)+(Q8027*'Football Field'!$F$9)+(R8027*'Football Field'!$F$10)+(S8027*'Football Field'!$F$11)</f>
        <v>150266480.36480138</v>
      </c>
    </row>
    <row r="8028" spans="2:20" x14ac:dyDescent="0.3">
      <c r="B8028" s="62">
        <f t="shared" si="1125"/>
        <v>8001</v>
      </c>
      <c r="C8028" s="62">
        <v>0.64018367162369838</v>
      </c>
      <c r="D8028" s="62">
        <v>0.77899598330533693</v>
      </c>
      <c r="E8028" s="62">
        <v>0.64132226163069384</v>
      </c>
      <c r="F8028" s="62">
        <v>6.7123337755150003E-2</v>
      </c>
      <c r="G8028" s="62">
        <v>0.12104239506124859</v>
      </c>
      <c r="H8028" s="62">
        <v>0.34056481513869419</v>
      </c>
      <c r="I8028" s="62">
        <v>0.7027445163968471</v>
      </c>
      <c r="J8028" s="62">
        <v>0.77340673714835118</v>
      </c>
      <c r="K8028" s="62"/>
      <c r="L8028" s="65">
        <f t="shared" si="1126"/>
        <v>0.15747189343523782</v>
      </c>
      <c r="M8028" s="65">
        <f t="shared" si="1127"/>
        <v>0.19161684045831465</v>
      </c>
      <c r="N8028" s="65">
        <f t="shared" si="1128"/>
        <v>0.15775196294059285</v>
      </c>
      <c r="O8028" s="65">
        <f t="shared" si="1129"/>
        <v>1.6510947652238081E-2</v>
      </c>
      <c r="P8028" s="65">
        <f t="shared" si="1130"/>
        <v>2.9773916426026666E-2</v>
      </c>
      <c r="Q8028" s="65">
        <f t="shared" si="1131"/>
        <v>8.3771874626685908E-2</v>
      </c>
      <c r="R8028" s="65">
        <f t="shared" si="1132"/>
        <v>0.17286056252820167</v>
      </c>
      <c r="S8028" s="65">
        <f t="shared" si="1133"/>
        <v>0.19024200193270238</v>
      </c>
      <c r="T8028" s="66">
        <f>(L8028*'Football Field'!$F$4)+(M8028*'Football Field'!$F$5)+(N8028*'Football Field'!$F$6)+(O8028*'Football Field'!$F$7)+(P8028*'Football Field'!$F$8)+(Q8028*'Football Field'!$F$9)+(R8028*'Football Field'!$F$10)+(S8028*'Football Field'!$F$11)</f>
        <v>138761936.69040275</v>
      </c>
    </row>
    <row r="8029" spans="2:20" x14ac:dyDescent="0.3">
      <c r="B8029" s="62">
        <f t="shared" si="1125"/>
        <v>8002</v>
      </c>
      <c r="C8029" s="62">
        <v>0.13882475868959177</v>
      </c>
      <c r="D8029" s="62">
        <v>0.10005080152557111</v>
      </c>
      <c r="E8029" s="62">
        <v>0.92461401903142271</v>
      </c>
      <c r="F8029" s="62">
        <v>0.72602781105514425</v>
      </c>
      <c r="G8029" s="62">
        <v>7.1724630279385693E-2</v>
      </c>
      <c r="H8029" s="62">
        <v>0.24318324518359313</v>
      </c>
      <c r="I8029" s="62">
        <v>0.6318319094025896</v>
      </c>
      <c r="J8029" s="62">
        <v>8.4964742534434756E-2</v>
      </c>
      <c r="K8029" s="62"/>
      <c r="L8029" s="65">
        <f t="shared" si="1126"/>
        <v>4.7522838935431494E-2</v>
      </c>
      <c r="M8029" s="65">
        <f t="shared" si="1127"/>
        <v>3.4249640850389736E-2</v>
      </c>
      <c r="N8029" s="65">
        <f t="shared" si="1128"/>
        <v>0.31651618571959145</v>
      </c>
      <c r="O8029" s="65">
        <f t="shared" si="1129"/>
        <v>0.24853565785455478</v>
      </c>
      <c r="P8029" s="65">
        <f t="shared" si="1130"/>
        <v>2.4552954996248606E-2</v>
      </c>
      <c r="Q8029" s="65">
        <f t="shared" si="1131"/>
        <v>8.324709728828722E-2</v>
      </c>
      <c r="R8029" s="65">
        <f t="shared" si="1132"/>
        <v>0.21629028098614378</v>
      </c>
      <c r="S8029" s="65">
        <f t="shared" si="1133"/>
        <v>2.9085343369353003E-2</v>
      </c>
      <c r="T8029" s="66">
        <f>(L8029*'Football Field'!$F$4)+(M8029*'Football Field'!$F$5)+(N8029*'Football Field'!$F$6)+(O8029*'Football Field'!$F$7)+(P8029*'Football Field'!$F$8)+(Q8029*'Football Field'!$F$9)+(R8029*'Football Field'!$F$10)+(S8029*'Football Field'!$F$11)</f>
        <v>149948981.9890832</v>
      </c>
    </row>
    <row r="8030" spans="2:20" x14ac:dyDescent="0.3">
      <c r="B8030" s="62">
        <f t="shared" ref="B8030:B8093" si="1134">B8029+1</f>
        <v>8003</v>
      </c>
      <c r="C8030" s="62">
        <v>0.26371165810329522</v>
      </c>
      <c r="D8030" s="62">
        <v>0.41600727994477071</v>
      </c>
      <c r="E8030" s="62">
        <v>0.74415994306922539</v>
      </c>
      <c r="F8030" s="62">
        <v>0.75226051911810732</v>
      </c>
      <c r="G8030" s="62">
        <v>8.3036909729851116E-2</v>
      </c>
      <c r="H8030" s="62">
        <v>0.27437400177205051</v>
      </c>
      <c r="I8030" s="62">
        <v>0.21828452397403186</v>
      </c>
      <c r="J8030" s="62">
        <v>0.21409967985014711</v>
      </c>
      <c r="K8030" s="62"/>
      <c r="L8030" s="65">
        <f t="shared" si="1126"/>
        <v>8.8913513336073127E-2</v>
      </c>
      <c r="M8030" s="65">
        <f t="shared" si="1127"/>
        <v>0.14026178857358101</v>
      </c>
      <c r="N8030" s="65">
        <f t="shared" si="1128"/>
        <v>0.25090235106837783</v>
      </c>
      <c r="O8030" s="65">
        <f t="shared" si="1129"/>
        <v>0.2536335563618124</v>
      </c>
      <c r="P8030" s="65">
        <f t="shared" si="1130"/>
        <v>2.7996878991824754E-2</v>
      </c>
      <c r="Q8030" s="65">
        <f t="shared" si="1131"/>
        <v>9.2508448966921619E-2</v>
      </c>
      <c r="R8030" s="65">
        <f t="shared" si="1132"/>
        <v>7.3597216266492155E-2</v>
      </c>
      <c r="S8030" s="65">
        <f t="shared" si="1133"/>
        <v>7.2186246434916987E-2</v>
      </c>
      <c r="T8030" s="66">
        <f>(L8030*'Football Field'!$F$4)+(M8030*'Football Field'!$F$5)+(N8030*'Football Field'!$F$6)+(O8030*'Football Field'!$F$7)+(P8030*'Football Field'!$F$8)+(Q8030*'Football Field'!$F$9)+(R8030*'Football Field'!$F$10)+(S8030*'Football Field'!$F$11)</f>
        <v>128540242.23687692</v>
      </c>
    </row>
    <row r="8031" spans="2:20" x14ac:dyDescent="0.3">
      <c r="B8031" s="62">
        <f t="shared" si="1134"/>
        <v>8004</v>
      </c>
      <c r="C8031" s="62">
        <v>0.84532682625595312</v>
      </c>
      <c r="D8031" s="62">
        <v>0.61016441448186931</v>
      </c>
      <c r="E8031" s="62">
        <v>0.77609546885785452</v>
      </c>
      <c r="F8031" s="62">
        <v>0.38294143406351966</v>
      </c>
      <c r="G8031" s="62">
        <v>0.434191019369775</v>
      </c>
      <c r="H8031" s="62">
        <v>0.20248033154009204</v>
      </c>
      <c r="I8031" s="62">
        <v>0.72662347615726275</v>
      </c>
      <c r="J8031" s="62">
        <v>0.8960933163837792</v>
      </c>
      <c r="K8031" s="62"/>
      <c r="L8031" s="65">
        <f t="shared" si="1126"/>
        <v>0.17343893010463937</v>
      </c>
      <c r="M8031" s="65">
        <f t="shared" si="1127"/>
        <v>0.12518976086962183</v>
      </c>
      <c r="N8031" s="65">
        <f t="shared" si="1128"/>
        <v>0.15923446836999847</v>
      </c>
      <c r="O8031" s="65">
        <f t="shared" si="1129"/>
        <v>7.8569555057043744E-2</v>
      </c>
      <c r="P8031" s="65">
        <f t="shared" si="1130"/>
        <v>8.9084628006038266E-2</v>
      </c>
      <c r="Q8031" s="65">
        <f t="shared" si="1131"/>
        <v>4.154366214199974E-2</v>
      </c>
      <c r="R8031" s="65">
        <f t="shared" si="1132"/>
        <v>0.14908411087792811</v>
      </c>
      <c r="S8031" s="65">
        <f t="shared" si="1133"/>
        <v>0.18385488457273039</v>
      </c>
      <c r="T8031" s="66">
        <f>(L8031*'Football Field'!$F$4)+(M8031*'Football Field'!$F$5)+(N8031*'Football Field'!$F$6)+(O8031*'Football Field'!$F$7)+(P8031*'Football Field'!$F$8)+(Q8031*'Football Field'!$F$9)+(R8031*'Football Field'!$F$10)+(S8031*'Football Field'!$F$11)</f>
        <v>140890756.25447848</v>
      </c>
    </row>
    <row r="8032" spans="2:20" x14ac:dyDescent="0.3">
      <c r="B8032" s="62">
        <f t="shared" si="1134"/>
        <v>8005</v>
      </c>
      <c r="C8032" s="62">
        <v>0.89941957440786591</v>
      </c>
      <c r="D8032" s="62">
        <v>0.6703806854679093</v>
      </c>
      <c r="E8032" s="62">
        <v>0.28322936871256332</v>
      </c>
      <c r="F8032" s="62">
        <v>0.27549325791777324</v>
      </c>
      <c r="G8032" s="62">
        <v>0.85087557233566569</v>
      </c>
      <c r="H8032" s="62">
        <v>0.89911898883173857</v>
      </c>
      <c r="I8032" s="62">
        <v>0.32889961732452333</v>
      </c>
      <c r="J8032" s="62">
        <v>0.46004088985355385</v>
      </c>
      <c r="K8032" s="62"/>
      <c r="L8032" s="65">
        <f t="shared" si="1126"/>
        <v>0.19270009137906927</v>
      </c>
      <c r="M8032" s="65">
        <f t="shared" si="1127"/>
        <v>0.14362865010301409</v>
      </c>
      <c r="N8032" s="65">
        <f t="shared" si="1128"/>
        <v>6.0681718282681103E-2</v>
      </c>
      <c r="O8032" s="65">
        <f t="shared" si="1129"/>
        <v>5.902426129653969E-2</v>
      </c>
      <c r="P8032" s="65">
        <f t="shared" si="1130"/>
        <v>0.18229956875159897</v>
      </c>
      <c r="Q8032" s="65">
        <f t="shared" si="1131"/>
        <v>0.19263569110400844</v>
      </c>
      <c r="R8032" s="65">
        <f t="shared" si="1132"/>
        <v>7.046654099640004E-2</v>
      </c>
      <c r="S8032" s="65">
        <f t="shared" si="1133"/>
        <v>9.856347808668825E-2</v>
      </c>
      <c r="T8032" s="66">
        <f>(L8032*'Football Field'!$F$4)+(M8032*'Football Field'!$F$5)+(N8032*'Football Field'!$F$6)+(O8032*'Football Field'!$F$7)+(P8032*'Football Field'!$F$8)+(Q8032*'Football Field'!$F$9)+(R8032*'Football Field'!$F$10)+(S8032*'Football Field'!$F$11)</f>
        <v>134088787.76969966</v>
      </c>
    </row>
    <row r="8033" spans="2:20" x14ac:dyDescent="0.3">
      <c r="B8033" s="62">
        <f t="shared" si="1134"/>
        <v>8006</v>
      </c>
      <c r="C8033" s="62">
        <v>0.36949699409436831</v>
      </c>
      <c r="D8033" s="62">
        <v>0.3126906142845014</v>
      </c>
      <c r="E8033" s="62">
        <v>0.72934721212885556</v>
      </c>
      <c r="F8033" s="62">
        <v>3.4016283482449228E-2</v>
      </c>
      <c r="G8033" s="62">
        <v>0.59780049078113562</v>
      </c>
      <c r="H8033" s="62">
        <v>0.92136193459645244</v>
      </c>
      <c r="I8033" s="62">
        <v>0.62186575874331407</v>
      </c>
      <c r="J8033" s="62">
        <v>7.9848714830849099E-2</v>
      </c>
      <c r="K8033" s="62"/>
      <c r="L8033" s="65">
        <f t="shared" si="1126"/>
        <v>0.10077846716146767</v>
      </c>
      <c r="M8033" s="65">
        <f t="shared" si="1127"/>
        <v>8.5284809638590975E-2</v>
      </c>
      <c r="N8033" s="65">
        <f t="shared" si="1128"/>
        <v>0.19892582413827042</v>
      </c>
      <c r="O8033" s="65">
        <f t="shared" si="1129"/>
        <v>9.2777721136634104E-3</v>
      </c>
      <c r="P8033" s="65">
        <f t="shared" si="1130"/>
        <v>0.16304711023957463</v>
      </c>
      <c r="Q8033" s="65">
        <f t="shared" si="1131"/>
        <v>0.25129688455825555</v>
      </c>
      <c r="R8033" s="65">
        <f t="shared" si="1132"/>
        <v>0.16961079236912105</v>
      </c>
      <c r="S8033" s="65">
        <f t="shared" si="1133"/>
        <v>2.1778339781056342E-2</v>
      </c>
      <c r="T8033" s="66">
        <f>(L8033*'Football Field'!$F$4)+(M8033*'Football Field'!$F$5)+(N8033*'Football Field'!$F$6)+(O8033*'Football Field'!$F$7)+(P8033*'Football Field'!$F$8)+(Q8033*'Football Field'!$F$9)+(R8033*'Football Field'!$F$10)+(S8033*'Football Field'!$F$11)</f>
        <v>149569123.39595681</v>
      </c>
    </row>
    <row r="8034" spans="2:20" x14ac:dyDescent="0.3">
      <c r="B8034" s="62">
        <f t="shared" si="1134"/>
        <v>8007</v>
      </c>
      <c r="C8034" s="62">
        <v>0.51527954539262522</v>
      </c>
      <c r="D8034" s="62">
        <v>0.45337653694186242</v>
      </c>
      <c r="E8034" s="62">
        <v>0.54073264216267902</v>
      </c>
      <c r="F8034" s="62">
        <v>0.98148779252307716</v>
      </c>
      <c r="G8034" s="62">
        <v>0.97822076977410177</v>
      </c>
      <c r="H8034" s="62">
        <v>0.7688538674437202</v>
      </c>
      <c r="I8034" s="62">
        <v>0.52484669060290268</v>
      </c>
      <c r="J8034" s="62">
        <v>0.44671651798738521</v>
      </c>
      <c r="K8034" s="62"/>
      <c r="L8034" s="65">
        <f t="shared" si="1126"/>
        <v>9.891124383288373E-2</v>
      </c>
      <c r="M8034" s="65">
        <f t="shared" si="1127"/>
        <v>8.7028560699795227E-2</v>
      </c>
      <c r="N8034" s="65">
        <f t="shared" si="1128"/>
        <v>0.10379713050049141</v>
      </c>
      <c r="O8034" s="65">
        <f t="shared" si="1129"/>
        <v>0.18840293435532579</v>
      </c>
      <c r="P8034" s="65">
        <f t="shared" si="1130"/>
        <v>0.18777580819318548</v>
      </c>
      <c r="Q8034" s="65">
        <f t="shared" si="1131"/>
        <v>0.14758647618475773</v>
      </c>
      <c r="R8034" s="65">
        <f t="shared" si="1132"/>
        <v>0.10074771927837675</v>
      </c>
      <c r="S8034" s="65">
        <f t="shared" si="1133"/>
        <v>8.5750126955183886E-2</v>
      </c>
      <c r="T8034" s="66">
        <f>(L8034*'Football Field'!$F$4)+(M8034*'Football Field'!$F$5)+(N8034*'Football Field'!$F$6)+(O8034*'Football Field'!$F$7)+(P8034*'Football Field'!$F$8)+(Q8034*'Football Field'!$F$9)+(R8034*'Football Field'!$F$10)+(S8034*'Football Field'!$F$11)</f>
        <v>141321713.51895681</v>
      </c>
    </row>
    <row r="8035" spans="2:20" x14ac:dyDescent="0.3">
      <c r="B8035" s="62">
        <f t="shared" si="1134"/>
        <v>8008</v>
      </c>
      <c r="C8035" s="62">
        <v>0.71184080511490422</v>
      </c>
      <c r="D8035" s="62">
        <v>0.60520560265689494</v>
      </c>
      <c r="E8035" s="62">
        <v>0.25955234005242467</v>
      </c>
      <c r="F8035" s="62">
        <v>0.388219285548971</v>
      </c>
      <c r="G8035" s="62">
        <v>1.1953784537417689E-2</v>
      </c>
      <c r="H8035" s="62">
        <v>0.20619587355027358</v>
      </c>
      <c r="I8035" s="62">
        <v>0.70315995111131291</v>
      </c>
      <c r="J8035" s="62">
        <v>0.91598795051329851</v>
      </c>
      <c r="K8035" s="62"/>
      <c r="L8035" s="65">
        <f t="shared" si="1126"/>
        <v>0.18722229445350194</v>
      </c>
      <c r="M8035" s="65">
        <f t="shared" si="1127"/>
        <v>0.15917601341671933</v>
      </c>
      <c r="N8035" s="65">
        <f t="shared" si="1128"/>
        <v>6.8265241731325796E-2</v>
      </c>
      <c r="O8035" s="65">
        <f t="shared" si="1129"/>
        <v>0.10210612382616248</v>
      </c>
      <c r="P8035" s="65">
        <f t="shared" si="1130"/>
        <v>3.1439824078880615E-3</v>
      </c>
      <c r="Q8035" s="65">
        <f t="shared" si="1131"/>
        <v>5.4231879200427262E-2</v>
      </c>
      <c r="R8035" s="65">
        <f t="shared" si="1132"/>
        <v>0.18493913030684153</v>
      </c>
      <c r="S8035" s="65">
        <f t="shared" si="1133"/>
        <v>0.24091533465713355</v>
      </c>
      <c r="T8035" s="66">
        <f>(L8035*'Football Field'!$F$4)+(M8035*'Football Field'!$F$5)+(N8035*'Football Field'!$F$6)+(O8035*'Football Field'!$F$7)+(P8035*'Football Field'!$F$8)+(Q8035*'Football Field'!$F$9)+(R8035*'Football Field'!$F$10)+(S8035*'Football Field'!$F$11)</f>
        <v>136875023.43258503</v>
      </c>
    </row>
    <row r="8036" spans="2:20" x14ac:dyDescent="0.3">
      <c r="B8036" s="62">
        <f t="shared" si="1134"/>
        <v>8009</v>
      </c>
      <c r="C8036" s="62">
        <v>0.55001458431637573</v>
      </c>
      <c r="D8036" s="62">
        <v>0.52346540914681072</v>
      </c>
      <c r="E8036" s="62">
        <v>0.29502238805905823</v>
      </c>
      <c r="F8036" s="62">
        <v>0.16857226345010945</v>
      </c>
      <c r="G8036" s="62">
        <v>0.49325114676881265</v>
      </c>
      <c r="H8036" s="62">
        <v>0.50218803396253697</v>
      </c>
      <c r="I8036" s="62">
        <v>0.26971919442244385</v>
      </c>
      <c r="J8036" s="62">
        <v>1.0963925509717254E-2</v>
      </c>
      <c r="K8036" s="62"/>
      <c r="L8036" s="65">
        <f t="shared" si="1126"/>
        <v>0.1955122925785974</v>
      </c>
      <c r="M8036" s="65">
        <f t="shared" si="1127"/>
        <v>0.186074924458761</v>
      </c>
      <c r="N8036" s="65">
        <f t="shared" si="1128"/>
        <v>0.1048708617847495</v>
      </c>
      <c r="O8036" s="65">
        <f t="shared" si="1129"/>
        <v>5.9921955948237814E-2</v>
      </c>
      <c r="P8036" s="65">
        <f t="shared" si="1130"/>
        <v>0.17533473706275601</v>
      </c>
      <c r="Q8036" s="65">
        <f t="shared" si="1131"/>
        <v>0.17851150974039887</v>
      </c>
      <c r="R8036" s="65">
        <f t="shared" si="1132"/>
        <v>9.5876399567709408E-2</v>
      </c>
      <c r="S8036" s="65">
        <f t="shared" si="1133"/>
        <v>3.8973188587900611E-3</v>
      </c>
      <c r="T8036" s="66">
        <f>(L8036*'Football Field'!$F$4)+(M8036*'Football Field'!$F$5)+(N8036*'Football Field'!$F$6)+(O8036*'Football Field'!$F$7)+(P8036*'Football Field'!$F$8)+(Q8036*'Football Field'!$F$9)+(R8036*'Football Field'!$F$10)+(S8036*'Football Field'!$F$11)</f>
        <v>137325229.73093724</v>
      </c>
    </row>
    <row r="8037" spans="2:20" x14ac:dyDescent="0.3">
      <c r="B8037" s="62">
        <f t="shared" si="1134"/>
        <v>8010</v>
      </c>
      <c r="C8037" s="62">
        <v>0.29257349563573587</v>
      </c>
      <c r="D8037" s="62">
        <v>0.90865526729044199</v>
      </c>
      <c r="E8037" s="62">
        <v>0.28205954904224262</v>
      </c>
      <c r="F8037" s="62">
        <v>0.27546623548517768</v>
      </c>
      <c r="G8037" s="62">
        <v>0.71245371108106748</v>
      </c>
      <c r="H8037" s="62">
        <v>0.93234159125255123</v>
      </c>
      <c r="I8037" s="62">
        <v>0.31472913597254082</v>
      </c>
      <c r="J8037" s="62">
        <v>0.7369424421175651</v>
      </c>
      <c r="K8037" s="62"/>
      <c r="L8037" s="65">
        <f t="shared" si="1126"/>
        <v>6.5669798992489523E-2</v>
      </c>
      <c r="M8037" s="65">
        <f t="shared" si="1127"/>
        <v>0.20395288584418761</v>
      </c>
      <c r="N8037" s="65">
        <f t="shared" si="1128"/>
        <v>6.3309883382525647E-2</v>
      </c>
      <c r="O8037" s="65">
        <f t="shared" si="1129"/>
        <v>6.1829976342258439E-2</v>
      </c>
      <c r="P8037" s="65">
        <f t="shared" si="1130"/>
        <v>0.15991432134508163</v>
      </c>
      <c r="Q8037" s="65">
        <f t="shared" si="1131"/>
        <v>0.20926941709758359</v>
      </c>
      <c r="R8037" s="65">
        <f t="shared" si="1132"/>
        <v>7.0642759527777876E-2</v>
      </c>
      <c r="S8037" s="65">
        <f t="shared" si="1133"/>
        <v>0.16541095746809589</v>
      </c>
      <c r="T8037" s="66">
        <f>(L8037*'Football Field'!$F$4)+(M8037*'Football Field'!$F$5)+(N8037*'Football Field'!$F$6)+(O8037*'Football Field'!$F$7)+(P8037*'Football Field'!$F$8)+(Q8037*'Football Field'!$F$9)+(R8037*'Football Field'!$F$10)+(S8037*'Football Field'!$F$11)</f>
        <v>133302272.59489101</v>
      </c>
    </row>
    <row r="8038" spans="2:20" x14ac:dyDescent="0.3">
      <c r="B8038" s="62">
        <f t="shared" si="1134"/>
        <v>8011</v>
      </c>
      <c r="C8038" s="62">
        <v>0.87715507169414531</v>
      </c>
      <c r="D8038" s="62">
        <v>0.25453137462145159</v>
      </c>
      <c r="E8038" s="62">
        <v>8.9320606568796701E-2</v>
      </c>
      <c r="F8038" s="62">
        <v>5.5153154319046771E-2</v>
      </c>
      <c r="G8038" s="62">
        <v>0.10167825457465263</v>
      </c>
      <c r="H8038" s="62">
        <v>0.69409170769232309</v>
      </c>
      <c r="I8038" s="62">
        <v>0.61398395375247661</v>
      </c>
      <c r="J8038" s="62">
        <v>0.10976232431234978</v>
      </c>
      <c r="K8038" s="62"/>
      <c r="L8038" s="65">
        <f t="shared" si="1126"/>
        <v>0.31375414435653781</v>
      </c>
      <c r="M8038" s="65">
        <f t="shared" si="1127"/>
        <v>9.1044646760126538E-2</v>
      </c>
      <c r="N8038" s="65">
        <f t="shared" si="1128"/>
        <v>3.1949550759904494E-2</v>
      </c>
      <c r="O8038" s="65">
        <f t="shared" si="1129"/>
        <v>1.9728017656575229E-2</v>
      </c>
      <c r="P8038" s="65">
        <f t="shared" si="1130"/>
        <v>3.6369821931395326E-2</v>
      </c>
      <c r="Q8038" s="65">
        <f t="shared" si="1131"/>
        <v>0.24827326077173789</v>
      </c>
      <c r="R8038" s="65">
        <f t="shared" si="1132"/>
        <v>0.21961910302380822</v>
      </c>
      <c r="S8038" s="65">
        <f t="shared" si="1133"/>
        <v>3.9261454739914464E-2</v>
      </c>
      <c r="T8038" s="66">
        <f>(L8038*'Football Field'!$F$4)+(M8038*'Football Field'!$F$5)+(N8038*'Football Field'!$F$6)+(O8038*'Football Field'!$F$7)+(P8038*'Football Field'!$F$8)+(Q8038*'Football Field'!$F$9)+(R8038*'Football Field'!$F$10)+(S8038*'Football Field'!$F$11)</f>
        <v>140921980.03624359</v>
      </c>
    </row>
    <row r="8039" spans="2:20" x14ac:dyDescent="0.3">
      <c r="B8039" s="62">
        <f t="shared" si="1134"/>
        <v>8012</v>
      </c>
      <c r="C8039" s="62">
        <v>0.99724697940937568</v>
      </c>
      <c r="D8039" s="62">
        <v>0.48523214857890495</v>
      </c>
      <c r="E8039" s="62">
        <v>0.50422950487337104</v>
      </c>
      <c r="F8039" s="62">
        <v>0.64609796004780506</v>
      </c>
      <c r="G8039" s="62">
        <v>0.9501993004564887</v>
      </c>
      <c r="H8039" s="62">
        <v>7.8854024937787592E-2</v>
      </c>
      <c r="I8039" s="62">
        <v>0.12515782468389558</v>
      </c>
      <c r="J8039" s="62">
        <v>0.67731990364223749</v>
      </c>
      <c r="K8039" s="62"/>
      <c r="L8039" s="65">
        <f t="shared" ref="L8039:L8102" si="1135">C8039/SUM($C8039:$J8039)</f>
        <v>0.22338072483433208</v>
      </c>
      <c r="M8039" s="65">
        <f t="shared" ref="M8039:M8102" si="1136">D8039/SUM($C8039:$J8039)</f>
        <v>0.10869073689916965</v>
      </c>
      <c r="N8039" s="65">
        <f t="shared" ref="N8039:N8102" si="1137">E8039/SUM($C8039:$J8039)</f>
        <v>0.11294609520720605</v>
      </c>
      <c r="O8039" s="65">
        <f t="shared" ref="O8039:O8102" si="1138">F8039/SUM($C8039:$J8039)</f>
        <v>0.14472425949581688</v>
      </c>
      <c r="P8039" s="65">
        <f t="shared" ref="P8039:P8102" si="1139">G8039/SUM($C8039:$J8039)</f>
        <v>0.21284216734229217</v>
      </c>
      <c r="Q8039" s="65">
        <f t="shared" ref="Q8039:Q8102" si="1140">H8039/SUM($C8039:$J8039)</f>
        <v>1.7663096114003518E-2</v>
      </c>
      <c r="R8039" s="65">
        <f t="shared" ref="R8039:R8102" si="1141">I8039/SUM($C8039:$J8039)</f>
        <v>2.8035026602071057E-2</v>
      </c>
      <c r="S8039" s="65">
        <f t="shared" ref="S8039:S8102" si="1142">J8039/SUM($C8039:$J8039)</f>
        <v>0.1517178935051087</v>
      </c>
      <c r="T8039" s="66">
        <f>(L8039*'Football Field'!$F$4)+(M8039*'Football Field'!$F$5)+(N8039*'Football Field'!$F$6)+(O8039*'Football Field'!$F$7)+(P8039*'Football Field'!$F$8)+(Q8039*'Football Field'!$F$9)+(R8039*'Football Field'!$F$10)+(S8039*'Football Field'!$F$11)</f>
        <v>133058032.5243434</v>
      </c>
    </row>
    <row r="8040" spans="2:20" x14ac:dyDescent="0.3">
      <c r="B8040" s="62">
        <f t="shared" si="1134"/>
        <v>8013</v>
      </c>
      <c r="C8040" s="62">
        <v>0.23196969898066544</v>
      </c>
      <c r="D8040" s="62">
        <v>0.38041014945615248</v>
      </c>
      <c r="E8040" s="62">
        <v>0.9649711713740492</v>
      </c>
      <c r="F8040" s="62">
        <v>0.7774468479381309</v>
      </c>
      <c r="G8040" s="62">
        <v>0.98524809512194755</v>
      </c>
      <c r="H8040" s="62">
        <v>0.42948346580335484</v>
      </c>
      <c r="I8040" s="62">
        <v>0.25336107961172649</v>
      </c>
      <c r="J8040" s="62">
        <v>3.4700265027625798E-2</v>
      </c>
      <c r="K8040" s="62"/>
      <c r="L8040" s="65">
        <f t="shared" si="1135"/>
        <v>5.7169318430608067E-2</v>
      </c>
      <c r="M8040" s="65">
        <f t="shared" si="1136"/>
        <v>9.3752714531507214E-2</v>
      </c>
      <c r="N8040" s="65">
        <f t="shared" si="1137"/>
        <v>0.2378187513932068</v>
      </c>
      <c r="O8040" s="65">
        <f t="shared" si="1138"/>
        <v>0.19160306974555369</v>
      </c>
      <c r="P8040" s="65">
        <f t="shared" si="1139"/>
        <v>0.24281603300210081</v>
      </c>
      <c r="Q8040" s="65">
        <f t="shared" si="1140"/>
        <v>0.10584691502849977</v>
      </c>
      <c r="R8040" s="65">
        <f t="shared" si="1141"/>
        <v>6.2441259793386668E-2</v>
      </c>
      <c r="S8040" s="65">
        <f t="shared" si="1142"/>
        <v>8.5519380751370461E-3</v>
      </c>
      <c r="T8040" s="66">
        <f>(L8040*'Football Field'!$F$4)+(M8040*'Football Field'!$F$5)+(N8040*'Football Field'!$F$6)+(O8040*'Football Field'!$F$7)+(P8040*'Football Field'!$F$8)+(Q8040*'Football Field'!$F$9)+(R8040*'Football Field'!$F$10)+(S8040*'Football Field'!$F$11)</f>
        <v>143629121.33942404</v>
      </c>
    </row>
    <row r="8041" spans="2:20" x14ac:dyDescent="0.3">
      <c r="B8041" s="62">
        <f t="shared" si="1134"/>
        <v>8014</v>
      </c>
      <c r="C8041" s="62">
        <v>0.57703386170649196</v>
      </c>
      <c r="D8041" s="62">
        <v>0.54394407046379589</v>
      </c>
      <c r="E8041" s="62">
        <v>0.37740778817340392</v>
      </c>
      <c r="F8041" s="62">
        <v>0.12078630075898511</v>
      </c>
      <c r="G8041" s="62">
        <v>0.33140840309991659</v>
      </c>
      <c r="H8041" s="62">
        <v>0.99211818401432306</v>
      </c>
      <c r="I8041" s="62">
        <v>0.89664171523344183</v>
      </c>
      <c r="J8041" s="62">
        <v>0.54921453593587044</v>
      </c>
      <c r="K8041" s="62"/>
      <c r="L8041" s="65">
        <f t="shared" si="1135"/>
        <v>0.13148607689666533</v>
      </c>
      <c r="M8041" s="65">
        <f t="shared" si="1136"/>
        <v>0.1239460569349862</v>
      </c>
      <c r="N8041" s="65">
        <f t="shared" si="1137"/>
        <v>8.5998193087686983E-2</v>
      </c>
      <c r="O8041" s="65">
        <f t="shared" si="1138"/>
        <v>2.7523024008836921E-2</v>
      </c>
      <c r="P8041" s="65">
        <f t="shared" si="1139"/>
        <v>7.5516522800461575E-2</v>
      </c>
      <c r="Q8041" s="65">
        <f t="shared" si="1140"/>
        <v>0.22606945014994706</v>
      </c>
      <c r="R8041" s="65">
        <f t="shared" si="1141"/>
        <v>0.20431366223341313</v>
      </c>
      <c r="S8041" s="65">
        <f t="shared" si="1142"/>
        <v>0.12514701388800278</v>
      </c>
      <c r="T8041" s="66">
        <f>(L8041*'Football Field'!$F$4)+(M8041*'Football Field'!$F$5)+(N8041*'Football Field'!$F$6)+(O8041*'Football Field'!$F$7)+(P8041*'Football Field'!$F$8)+(Q8041*'Football Field'!$F$9)+(R8041*'Football Field'!$F$10)+(S8041*'Football Field'!$F$11)</f>
        <v>144913703.69400942</v>
      </c>
    </row>
    <row r="8042" spans="2:20" x14ac:dyDescent="0.3">
      <c r="B8042" s="62">
        <f t="shared" si="1134"/>
        <v>8015</v>
      </c>
      <c r="C8042" s="62">
        <v>0.35069381925563692</v>
      </c>
      <c r="D8042" s="62">
        <v>0.79516881234039094</v>
      </c>
      <c r="E8042" s="62">
        <v>0.90403491153243254</v>
      </c>
      <c r="F8042" s="62">
        <v>0.80060700058996859</v>
      </c>
      <c r="G8042" s="62">
        <v>0.58841913355345332</v>
      </c>
      <c r="H8042" s="62">
        <v>0.31918435579146409</v>
      </c>
      <c r="I8042" s="62">
        <v>0.46091765223288517</v>
      </c>
      <c r="J8042" s="62">
        <v>0.13057563421310769</v>
      </c>
      <c r="K8042" s="62"/>
      <c r="L8042" s="65">
        <f t="shared" si="1135"/>
        <v>8.0626658283062411E-2</v>
      </c>
      <c r="M8042" s="65">
        <f t="shared" si="1136"/>
        <v>0.18281418316980155</v>
      </c>
      <c r="N8042" s="65">
        <f t="shared" si="1137"/>
        <v>0.20784316656277199</v>
      </c>
      <c r="O8042" s="65">
        <f t="shared" si="1138"/>
        <v>0.18406445597645757</v>
      </c>
      <c r="P8042" s="65">
        <f t="shared" si="1139"/>
        <v>0.13528116494590139</v>
      </c>
      <c r="Q8042" s="65">
        <f t="shared" si="1140"/>
        <v>7.338243952608281E-2</v>
      </c>
      <c r="R8042" s="65">
        <f t="shared" si="1141"/>
        <v>0.10596779299415868</v>
      </c>
      <c r="S8042" s="65">
        <f t="shared" si="1142"/>
        <v>3.0020138541763497E-2</v>
      </c>
      <c r="T8042" s="66">
        <f>(L8042*'Football Field'!$F$4)+(M8042*'Football Field'!$F$5)+(N8042*'Football Field'!$F$6)+(O8042*'Football Field'!$F$7)+(P8042*'Football Field'!$F$8)+(Q8042*'Football Field'!$F$9)+(R8042*'Football Field'!$F$10)+(S8042*'Football Field'!$F$11)</f>
        <v>139785477.78017968</v>
      </c>
    </row>
    <row r="8043" spans="2:20" x14ac:dyDescent="0.3">
      <c r="B8043" s="62">
        <f t="shared" si="1134"/>
        <v>8016</v>
      </c>
      <c r="C8043" s="62">
        <v>0.75489454958940616</v>
      </c>
      <c r="D8043" s="62">
        <v>0.71343301521276914</v>
      </c>
      <c r="E8043" s="62">
        <v>0.77091756529663302</v>
      </c>
      <c r="F8043" s="62">
        <v>0.9114326341883352</v>
      </c>
      <c r="G8043" s="62">
        <v>0.15273073030657369</v>
      </c>
      <c r="H8043" s="62">
        <v>0.36166452547818184</v>
      </c>
      <c r="I8043" s="62">
        <v>0.4471072766962072</v>
      </c>
      <c r="J8043" s="62">
        <v>0.31743169683234373</v>
      </c>
      <c r="K8043" s="62"/>
      <c r="L8043" s="65">
        <f t="shared" si="1135"/>
        <v>0.17042001662448483</v>
      </c>
      <c r="M8043" s="65">
        <f t="shared" si="1136"/>
        <v>0.16105993397242924</v>
      </c>
      <c r="N8043" s="65">
        <f t="shared" si="1137"/>
        <v>0.17403726701354275</v>
      </c>
      <c r="O8043" s="65">
        <f t="shared" si="1138"/>
        <v>0.20575902257468606</v>
      </c>
      <c r="P8043" s="65">
        <f t="shared" si="1139"/>
        <v>3.447948274639559E-2</v>
      </c>
      <c r="Q8043" s="65">
        <f t="shared" si="1140"/>
        <v>8.1646998879514932E-2</v>
      </c>
      <c r="R8043" s="65">
        <f t="shared" si="1141"/>
        <v>0.1009359910850323</v>
      </c>
      <c r="S8043" s="65">
        <f t="shared" si="1142"/>
        <v>7.1661287103914229E-2</v>
      </c>
      <c r="T8043" s="66">
        <f>(L8043*'Football Field'!$F$4)+(M8043*'Football Field'!$F$5)+(N8043*'Football Field'!$F$6)+(O8043*'Football Field'!$F$7)+(P8043*'Football Field'!$F$8)+(Q8043*'Football Field'!$F$9)+(R8043*'Football Field'!$F$10)+(S8043*'Football Field'!$F$11)</f>
        <v>130052327.24653111</v>
      </c>
    </row>
    <row r="8044" spans="2:20" x14ac:dyDescent="0.3">
      <c r="B8044" s="62">
        <f t="shared" si="1134"/>
        <v>8017</v>
      </c>
      <c r="C8044" s="62">
        <v>0.7871684239118224</v>
      </c>
      <c r="D8044" s="62">
        <v>0.94332025905863404</v>
      </c>
      <c r="E8044" s="62">
        <v>0.32224386465158539</v>
      </c>
      <c r="F8044" s="62">
        <v>0.31183918206475358</v>
      </c>
      <c r="G8044" s="62">
        <v>0.79993068565936598</v>
      </c>
      <c r="H8044" s="62">
        <v>0.86827095763982109</v>
      </c>
      <c r="I8044" s="62">
        <v>4.8790864144065971E-2</v>
      </c>
      <c r="J8044" s="62">
        <v>0.84742289615504696</v>
      </c>
      <c r="K8044" s="62"/>
      <c r="L8044" s="65">
        <f t="shared" si="1135"/>
        <v>0.15970186219317367</v>
      </c>
      <c r="M8044" s="65">
        <f t="shared" si="1136"/>
        <v>0.19138217113379344</v>
      </c>
      <c r="N8044" s="65">
        <f t="shared" si="1137"/>
        <v>6.5377298811655604E-2</v>
      </c>
      <c r="O8044" s="65">
        <f t="shared" si="1138"/>
        <v>6.3266381841195332E-2</v>
      </c>
      <c r="P8044" s="65">
        <f t="shared" si="1139"/>
        <v>0.16229108821516122</v>
      </c>
      <c r="Q8044" s="65">
        <f t="shared" si="1140"/>
        <v>0.1761560609027461</v>
      </c>
      <c r="R8044" s="65">
        <f t="shared" si="1141"/>
        <v>9.8987607037122859E-3</v>
      </c>
      <c r="S8044" s="65">
        <f t="shared" si="1142"/>
        <v>0.17192637619856241</v>
      </c>
      <c r="T8044" s="66">
        <f>(L8044*'Football Field'!$F$4)+(M8044*'Football Field'!$F$5)+(N8044*'Football Field'!$F$6)+(O8044*'Football Field'!$F$7)+(P8044*'Football Field'!$F$8)+(Q8044*'Football Field'!$F$9)+(R8044*'Football Field'!$F$10)+(S8044*'Football Field'!$F$11)</f>
        <v>124768959.39530462</v>
      </c>
    </row>
    <row r="8045" spans="2:20" x14ac:dyDescent="0.3">
      <c r="B8045" s="62">
        <f t="shared" si="1134"/>
        <v>8018</v>
      </c>
      <c r="C8045" s="62">
        <v>9.743891221617007E-3</v>
      </c>
      <c r="D8045" s="62">
        <v>5.1982754386459384E-2</v>
      </c>
      <c r="E8045" s="62">
        <v>0.17187825297935433</v>
      </c>
      <c r="F8045" s="62">
        <v>0.87089078191345271</v>
      </c>
      <c r="G8045" s="62">
        <v>0.87657551020403091</v>
      </c>
      <c r="H8045" s="62">
        <v>0.118413513767329</v>
      </c>
      <c r="I8045" s="62">
        <v>0.73005051785955399</v>
      </c>
      <c r="J8045" s="62">
        <v>3.1143791285223044E-2</v>
      </c>
      <c r="K8045" s="62"/>
      <c r="L8045" s="65">
        <f t="shared" si="1135"/>
        <v>3.4061462943711764E-3</v>
      </c>
      <c r="M8045" s="65">
        <f t="shared" si="1136"/>
        <v>1.8171474023830722E-2</v>
      </c>
      <c r="N8045" s="65">
        <f t="shared" si="1137"/>
        <v>6.0083026498674794E-2</v>
      </c>
      <c r="O8045" s="65">
        <f t="shared" si="1138"/>
        <v>0.30443498825556981</v>
      </c>
      <c r="P8045" s="65">
        <f t="shared" si="1139"/>
        <v>0.30642218369536522</v>
      </c>
      <c r="Q8045" s="65">
        <f t="shared" si="1140"/>
        <v>4.1393498957301003E-2</v>
      </c>
      <c r="R8045" s="65">
        <f t="shared" si="1141"/>
        <v>0.25520182949029424</v>
      </c>
      <c r="S8045" s="65">
        <f t="shared" si="1142"/>
        <v>1.088685278459294E-2</v>
      </c>
      <c r="T8045" s="66">
        <f>(L8045*'Football Field'!$F$4)+(M8045*'Football Field'!$F$5)+(N8045*'Football Field'!$F$6)+(O8045*'Football Field'!$F$7)+(P8045*'Football Field'!$F$8)+(Q8045*'Football Field'!$F$9)+(R8045*'Football Field'!$F$10)+(S8045*'Football Field'!$F$11)</f>
        <v>172268906.3675859</v>
      </c>
    </row>
    <row r="8046" spans="2:20" x14ac:dyDescent="0.3">
      <c r="B8046" s="62">
        <f t="shared" si="1134"/>
        <v>8019</v>
      </c>
      <c r="C8046" s="62">
        <v>0.44639569905858889</v>
      </c>
      <c r="D8046" s="62">
        <v>4.6099948650931699E-2</v>
      </c>
      <c r="E8046" s="62">
        <v>0.59824566310525318</v>
      </c>
      <c r="F8046" s="62">
        <v>5.0876553638123378E-2</v>
      </c>
      <c r="G8046" s="62">
        <v>0.44392621622386275</v>
      </c>
      <c r="H8046" s="62">
        <v>0.53820198423735521</v>
      </c>
      <c r="I8046" s="62">
        <v>0.14275663190715537</v>
      </c>
      <c r="J8046" s="62">
        <v>0.44173505340174413</v>
      </c>
      <c r="K8046" s="62"/>
      <c r="L8046" s="65">
        <f t="shared" si="1135"/>
        <v>0.16482884452143451</v>
      </c>
      <c r="M8046" s="65">
        <f t="shared" si="1136"/>
        <v>1.7022120250386259E-2</v>
      </c>
      <c r="N8046" s="65">
        <f t="shared" si="1137"/>
        <v>0.22089850237704925</v>
      </c>
      <c r="O8046" s="65">
        <f t="shared" si="1138"/>
        <v>1.8785852030137995E-2</v>
      </c>
      <c r="P8046" s="65">
        <f t="shared" si="1139"/>
        <v>0.1639170032938603</v>
      </c>
      <c r="Q8046" s="65">
        <f t="shared" si="1140"/>
        <v>0.19872774618588637</v>
      </c>
      <c r="R8046" s="65">
        <f t="shared" si="1141"/>
        <v>5.2712001335702453E-2</v>
      </c>
      <c r="S8046" s="65">
        <f t="shared" si="1142"/>
        <v>0.16310793000554277</v>
      </c>
      <c r="T8046" s="66">
        <f>(L8046*'Football Field'!$F$4)+(M8046*'Football Field'!$F$5)+(N8046*'Football Field'!$F$6)+(O8046*'Football Field'!$F$7)+(P8046*'Football Field'!$F$8)+(Q8046*'Football Field'!$F$9)+(R8046*'Football Field'!$F$10)+(S8046*'Football Field'!$F$11)</f>
        <v>135062801.66282612</v>
      </c>
    </row>
    <row r="8047" spans="2:20" x14ac:dyDescent="0.3">
      <c r="B8047" s="62">
        <f t="shared" si="1134"/>
        <v>8020</v>
      </c>
      <c r="C8047" s="62">
        <v>0.54632798031977148</v>
      </c>
      <c r="D8047" s="62">
        <v>0.50675420884977473</v>
      </c>
      <c r="E8047" s="62">
        <v>0.92488568775211799</v>
      </c>
      <c r="F8047" s="62">
        <v>0.84789051358741607</v>
      </c>
      <c r="G8047" s="62">
        <v>0.67978324431605863</v>
      </c>
      <c r="H8047" s="62">
        <v>0.90517630727204024</v>
      </c>
      <c r="I8047" s="62">
        <v>0.4135752094572045</v>
      </c>
      <c r="J8047" s="62">
        <v>0.68047759127969176</v>
      </c>
      <c r="K8047" s="62"/>
      <c r="L8047" s="65">
        <f t="shared" si="1135"/>
        <v>9.9244470186870409E-2</v>
      </c>
      <c r="M8047" s="65">
        <f t="shared" si="1136"/>
        <v>9.2055605394447876E-2</v>
      </c>
      <c r="N8047" s="65">
        <f t="shared" si="1137"/>
        <v>0.16801224423953662</v>
      </c>
      <c r="O8047" s="65">
        <f t="shared" si="1138"/>
        <v>0.1540255081722221</v>
      </c>
      <c r="P8047" s="65">
        <f t="shared" si="1139"/>
        <v>0.12348759418210892</v>
      </c>
      <c r="Q8047" s="65">
        <f t="shared" si="1140"/>
        <v>0.16443189123928967</v>
      </c>
      <c r="R8047" s="65">
        <f t="shared" si="1141"/>
        <v>7.5128959203188017E-2</v>
      </c>
      <c r="S8047" s="65">
        <f t="shared" si="1142"/>
        <v>0.12361372738233654</v>
      </c>
      <c r="T8047" s="66">
        <f>(L8047*'Football Field'!$F$4)+(M8047*'Football Field'!$F$5)+(N8047*'Football Field'!$F$6)+(O8047*'Football Field'!$F$7)+(P8047*'Football Field'!$F$8)+(Q8047*'Football Field'!$F$9)+(R8047*'Football Field'!$F$10)+(S8047*'Football Field'!$F$11)</f>
        <v>134206646.49841926</v>
      </c>
    </row>
    <row r="8048" spans="2:20" x14ac:dyDescent="0.3">
      <c r="B8048" s="62">
        <f t="shared" si="1134"/>
        <v>8021</v>
      </c>
      <c r="C8048" s="62">
        <v>3.8472164265083486E-2</v>
      </c>
      <c r="D8048" s="62">
        <v>0.76971755334539704</v>
      </c>
      <c r="E8048" s="62">
        <v>0.63653064566633077</v>
      </c>
      <c r="F8048" s="62">
        <v>0.45781457588186092</v>
      </c>
      <c r="G8048" s="62">
        <v>0.13767349680621421</v>
      </c>
      <c r="H8048" s="62">
        <v>0.18160342072382352</v>
      </c>
      <c r="I8048" s="62">
        <v>0.65356081722915382</v>
      </c>
      <c r="J8048" s="62">
        <v>0.72233475326609409</v>
      </c>
      <c r="K8048" s="62"/>
      <c r="L8048" s="65">
        <f t="shared" si="1135"/>
        <v>1.0693522206500515E-2</v>
      </c>
      <c r="M8048" s="65">
        <f t="shared" si="1136"/>
        <v>0.2139466782455626</v>
      </c>
      <c r="N8048" s="65">
        <f t="shared" si="1137"/>
        <v>0.17692673975008688</v>
      </c>
      <c r="O8048" s="65">
        <f t="shared" si="1138"/>
        <v>0.12725175271970551</v>
      </c>
      <c r="P8048" s="65">
        <f t="shared" si="1139"/>
        <v>3.8267007418659307E-2</v>
      </c>
      <c r="Q8048" s="65">
        <f t="shared" si="1140"/>
        <v>5.0477540044430572E-2</v>
      </c>
      <c r="R8048" s="65">
        <f t="shared" si="1141"/>
        <v>0.18166035745177786</v>
      </c>
      <c r="S8048" s="65">
        <f t="shared" si="1142"/>
        <v>0.20077640216327677</v>
      </c>
      <c r="T8048" s="66">
        <f>(L8048*'Football Field'!$F$4)+(M8048*'Football Field'!$F$5)+(N8048*'Football Field'!$F$6)+(O8048*'Football Field'!$F$7)+(P8048*'Football Field'!$F$8)+(Q8048*'Football Field'!$F$9)+(R8048*'Football Field'!$F$10)+(S8048*'Football Field'!$F$11)</f>
        <v>142684808.31997201</v>
      </c>
    </row>
    <row r="8049" spans="2:20" x14ac:dyDescent="0.3">
      <c r="B8049" s="62">
        <f t="shared" si="1134"/>
        <v>8022</v>
      </c>
      <c r="C8049" s="62">
        <v>0.5214456213658325</v>
      </c>
      <c r="D8049" s="62">
        <v>0.49778913821334037</v>
      </c>
      <c r="E8049" s="62">
        <v>0.77962350996770269</v>
      </c>
      <c r="F8049" s="62">
        <v>0.75017043342904721</v>
      </c>
      <c r="G8049" s="62">
        <v>0.69484890404131061</v>
      </c>
      <c r="H8049" s="62">
        <v>0.78313156159542152</v>
      </c>
      <c r="I8049" s="62">
        <v>0.6134349085608849</v>
      </c>
      <c r="J8049" s="62">
        <v>0.65231663306132659</v>
      </c>
      <c r="K8049" s="62"/>
      <c r="L8049" s="65">
        <f t="shared" si="1135"/>
        <v>9.8520535862784794E-2</v>
      </c>
      <c r="M8049" s="65">
        <f t="shared" si="1136"/>
        <v>9.4050943442567037E-2</v>
      </c>
      <c r="N8049" s="65">
        <f t="shared" si="1137"/>
        <v>0.14729997304811213</v>
      </c>
      <c r="O8049" s="65">
        <f t="shared" si="1138"/>
        <v>0.14173518783465999</v>
      </c>
      <c r="P8049" s="65">
        <f t="shared" si="1139"/>
        <v>0.13128288658462262</v>
      </c>
      <c r="Q8049" s="65">
        <f t="shared" si="1140"/>
        <v>0.14796277490517232</v>
      </c>
      <c r="R8049" s="65">
        <f t="shared" si="1141"/>
        <v>0.1159007448371237</v>
      </c>
      <c r="S8049" s="65">
        <f t="shared" si="1142"/>
        <v>0.12324695348495737</v>
      </c>
      <c r="T8049" s="66">
        <f>(L8049*'Football Field'!$F$4)+(M8049*'Football Field'!$F$5)+(N8049*'Football Field'!$F$6)+(O8049*'Football Field'!$F$7)+(P8049*'Football Field'!$F$8)+(Q8049*'Football Field'!$F$9)+(R8049*'Football Field'!$F$10)+(S8049*'Football Field'!$F$11)</f>
        <v>139870052.57077023</v>
      </c>
    </row>
    <row r="8050" spans="2:20" x14ac:dyDescent="0.3">
      <c r="B8050" s="62">
        <f t="shared" si="1134"/>
        <v>8023</v>
      </c>
      <c r="C8050" s="62">
        <v>0.80033168282762857</v>
      </c>
      <c r="D8050" s="62">
        <v>3.3831357637863269E-2</v>
      </c>
      <c r="E8050" s="62">
        <v>0.12795530060170313</v>
      </c>
      <c r="F8050" s="62">
        <v>0.18983422644352199</v>
      </c>
      <c r="G8050" s="62">
        <v>0.18805064934590288</v>
      </c>
      <c r="H8050" s="62">
        <v>0.53026754586492519</v>
      </c>
      <c r="I8050" s="62">
        <v>0.22754071739020587</v>
      </c>
      <c r="J8050" s="62">
        <v>0.64258878705575273</v>
      </c>
      <c r="K8050" s="62"/>
      <c r="L8050" s="65">
        <f t="shared" si="1135"/>
        <v>0.29204919165142867</v>
      </c>
      <c r="M8050" s="65">
        <f t="shared" si="1136"/>
        <v>1.2345407363732158E-2</v>
      </c>
      <c r="N8050" s="65">
        <f t="shared" si="1137"/>
        <v>4.669219388668306E-2</v>
      </c>
      <c r="O8050" s="65">
        <f t="shared" si="1138"/>
        <v>6.9272444875264863E-2</v>
      </c>
      <c r="P8050" s="65">
        <f t="shared" si="1139"/>
        <v>6.8621599406087239E-2</v>
      </c>
      <c r="Q8050" s="65">
        <f t="shared" si="1140"/>
        <v>0.19350003436286822</v>
      </c>
      <c r="R8050" s="65">
        <f t="shared" si="1141"/>
        <v>8.3031927896209681E-2</v>
      </c>
      <c r="S8050" s="65">
        <f t="shared" si="1142"/>
        <v>0.23448720055772615</v>
      </c>
      <c r="T8050" s="66">
        <f>(L8050*'Football Field'!$F$4)+(M8050*'Football Field'!$F$5)+(N8050*'Football Field'!$F$6)+(O8050*'Football Field'!$F$7)+(P8050*'Football Field'!$F$8)+(Q8050*'Football Field'!$F$9)+(R8050*'Football Field'!$F$10)+(S8050*'Football Field'!$F$11)</f>
        <v>127214253.26106891</v>
      </c>
    </row>
    <row r="8051" spans="2:20" x14ac:dyDescent="0.3">
      <c r="B8051" s="62">
        <f t="shared" si="1134"/>
        <v>8024</v>
      </c>
      <c r="C8051" s="62">
        <v>5.2598728064429112E-2</v>
      </c>
      <c r="D8051" s="62">
        <v>9.7443766558956812E-2</v>
      </c>
      <c r="E8051" s="62">
        <v>0.94676590019327755</v>
      </c>
      <c r="F8051" s="62">
        <v>0.15210984543264217</v>
      </c>
      <c r="G8051" s="62">
        <v>0.36647529420671365</v>
      </c>
      <c r="H8051" s="62">
        <v>4.4206602351384516E-2</v>
      </c>
      <c r="I8051" s="62">
        <v>0.35111125555855338</v>
      </c>
      <c r="J8051" s="62">
        <v>0.18409151362896703</v>
      </c>
      <c r="K8051" s="62"/>
      <c r="L8051" s="65">
        <f t="shared" si="1135"/>
        <v>2.3965125944001624E-2</v>
      </c>
      <c r="M8051" s="65">
        <f t="shared" si="1136"/>
        <v>4.4397502068544356E-2</v>
      </c>
      <c r="N8051" s="65">
        <f t="shared" si="1137"/>
        <v>0.43136716176530665</v>
      </c>
      <c r="O8051" s="65">
        <f t="shared" si="1138"/>
        <v>6.9304558061758809E-2</v>
      </c>
      <c r="P8051" s="65">
        <f t="shared" si="1139"/>
        <v>0.16697412474063911</v>
      </c>
      <c r="Q8051" s="65">
        <f t="shared" si="1140"/>
        <v>2.0141490714559292E-2</v>
      </c>
      <c r="R8051" s="65">
        <f t="shared" si="1141"/>
        <v>0.15997393415122688</v>
      </c>
      <c r="S8051" s="65">
        <f t="shared" si="1142"/>
        <v>8.3876102553963341E-2</v>
      </c>
      <c r="T8051" s="66">
        <f>(L8051*'Football Field'!$F$4)+(M8051*'Football Field'!$F$5)+(N8051*'Football Field'!$F$6)+(O8051*'Football Field'!$F$7)+(P8051*'Football Field'!$F$8)+(Q8051*'Football Field'!$F$9)+(R8051*'Football Field'!$F$10)+(S8051*'Football Field'!$F$11)</f>
        <v>156046877.21462432</v>
      </c>
    </row>
    <row r="8052" spans="2:20" x14ac:dyDescent="0.3">
      <c r="B8052" s="62">
        <f t="shared" si="1134"/>
        <v>8025</v>
      </c>
      <c r="C8052" s="62">
        <v>0.72158006045458323</v>
      </c>
      <c r="D8052" s="62">
        <v>0.13878601576156191</v>
      </c>
      <c r="E8052" s="62">
        <v>0.7493464323107818</v>
      </c>
      <c r="F8052" s="62">
        <v>0.54206842663084642</v>
      </c>
      <c r="G8052" s="62">
        <v>0.2270774864676629</v>
      </c>
      <c r="H8052" s="62">
        <v>0.3264234940766565</v>
      </c>
      <c r="I8052" s="62">
        <v>0.68810271028204695</v>
      </c>
      <c r="J8052" s="62">
        <v>0.45218435802050083</v>
      </c>
      <c r="K8052" s="62"/>
      <c r="L8052" s="65">
        <f t="shared" si="1135"/>
        <v>0.18763934893794446</v>
      </c>
      <c r="M8052" s="65">
        <f t="shared" si="1136"/>
        <v>3.6089852071002258E-2</v>
      </c>
      <c r="N8052" s="65">
        <f t="shared" si="1137"/>
        <v>0.19485970357771057</v>
      </c>
      <c r="O8052" s="65">
        <f t="shared" si="1138"/>
        <v>0.140959225770111</v>
      </c>
      <c r="P8052" s="65">
        <f t="shared" si="1139"/>
        <v>5.9049125737225081E-2</v>
      </c>
      <c r="Q8052" s="65">
        <f t="shared" si="1140"/>
        <v>8.4883016124373503E-2</v>
      </c>
      <c r="R8052" s="65">
        <f t="shared" si="1141"/>
        <v>0.17893391410846074</v>
      </c>
      <c r="S8052" s="65">
        <f t="shared" si="1142"/>
        <v>0.11758581367317249</v>
      </c>
      <c r="T8052" s="66">
        <f>(L8052*'Football Field'!$F$4)+(M8052*'Football Field'!$F$5)+(N8052*'Football Field'!$F$6)+(O8052*'Football Field'!$F$7)+(P8052*'Football Field'!$F$8)+(Q8052*'Football Field'!$F$9)+(R8052*'Football Field'!$F$10)+(S8052*'Football Field'!$F$11)</f>
        <v>143649758.90042701</v>
      </c>
    </row>
    <row r="8053" spans="2:20" x14ac:dyDescent="0.3">
      <c r="B8053" s="62">
        <f t="shared" si="1134"/>
        <v>8026</v>
      </c>
      <c r="C8053" s="62">
        <v>0.78217095725554464</v>
      </c>
      <c r="D8053" s="62">
        <v>0.52737723858864494</v>
      </c>
      <c r="E8053" s="62">
        <v>0.19066914361169451</v>
      </c>
      <c r="F8053" s="62">
        <v>0.64188410606220103</v>
      </c>
      <c r="G8053" s="62">
        <v>0.27729405829062703</v>
      </c>
      <c r="H8053" s="62">
        <v>0.32193391625729562</v>
      </c>
      <c r="I8053" s="62">
        <v>0.59306444445575646</v>
      </c>
      <c r="J8053" s="62">
        <v>6.6201406123869377E-2</v>
      </c>
      <c r="K8053" s="62"/>
      <c r="L8053" s="65">
        <f t="shared" si="1135"/>
        <v>0.23001001148456057</v>
      </c>
      <c r="M8053" s="65">
        <f t="shared" si="1136"/>
        <v>0.15508380051605422</v>
      </c>
      <c r="N8053" s="65">
        <f t="shared" si="1137"/>
        <v>5.6069343287504556E-2</v>
      </c>
      <c r="O8053" s="65">
        <f t="shared" si="1138"/>
        <v>0.18875639556492516</v>
      </c>
      <c r="P8053" s="65">
        <f t="shared" si="1139"/>
        <v>8.1542799486979303E-2</v>
      </c>
      <c r="Q8053" s="65">
        <f t="shared" si="1140"/>
        <v>9.4669871194690433E-2</v>
      </c>
      <c r="R8053" s="65">
        <f t="shared" si="1141"/>
        <v>0.17440018504264926</v>
      </c>
      <c r="S8053" s="65">
        <f t="shared" si="1142"/>
        <v>1.9467593422636396E-2</v>
      </c>
      <c r="T8053" s="66">
        <f>(L8053*'Football Field'!$F$4)+(M8053*'Football Field'!$F$5)+(N8053*'Football Field'!$F$6)+(O8053*'Football Field'!$F$7)+(P8053*'Football Field'!$F$8)+(Q8053*'Football Field'!$F$9)+(R8053*'Football Field'!$F$10)+(S8053*'Football Field'!$F$11)</f>
        <v>140227945.37593651</v>
      </c>
    </row>
    <row r="8054" spans="2:20" x14ac:dyDescent="0.3">
      <c r="B8054" s="62">
        <f t="shared" si="1134"/>
        <v>8027</v>
      </c>
      <c r="C8054" s="62">
        <v>0.27512746274055289</v>
      </c>
      <c r="D8054" s="62">
        <v>0.70838351299125391</v>
      </c>
      <c r="E8054" s="62">
        <v>0.99661529327666942</v>
      </c>
      <c r="F8054" s="62">
        <v>0.3441285571940913</v>
      </c>
      <c r="G8054" s="62">
        <v>0.43994955091681898</v>
      </c>
      <c r="H8054" s="62">
        <v>0.32725449363221826</v>
      </c>
      <c r="I8054" s="62">
        <v>0.40230764733415703</v>
      </c>
      <c r="J8054" s="62">
        <v>0.57684686810817332</v>
      </c>
      <c r="K8054" s="62"/>
      <c r="L8054" s="65">
        <f t="shared" si="1135"/>
        <v>6.7588698959642507E-2</v>
      </c>
      <c r="M8054" s="65">
        <f t="shared" si="1136"/>
        <v>0.17402377621855158</v>
      </c>
      <c r="N8054" s="65">
        <f t="shared" si="1137"/>
        <v>0.24483172404847683</v>
      </c>
      <c r="O8054" s="65">
        <f t="shared" si="1138"/>
        <v>8.4539730145155104E-2</v>
      </c>
      <c r="P8054" s="65">
        <f t="shared" si="1139"/>
        <v>0.10807942419905818</v>
      </c>
      <c r="Q8054" s="65">
        <f t="shared" si="1140"/>
        <v>8.0394393322182955E-2</v>
      </c>
      <c r="R8054" s="65">
        <f t="shared" si="1141"/>
        <v>9.8832192882438968E-2</v>
      </c>
      <c r="S8054" s="65">
        <f t="shared" si="1142"/>
        <v>0.14171006022449384</v>
      </c>
      <c r="T8054" s="66">
        <f>(L8054*'Football Field'!$F$4)+(M8054*'Football Field'!$F$5)+(N8054*'Football Field'!$F$6)+(O8054*'Football Field'!$F$7)+(P8054*'Football Field'!$F$8)+(Q8054*'Football Field'!$F$9)+(R8054*'Football Field'!$F$10)+(S8054*'Football Field'!$F$11)</f>
        <v>137781486.07368082</v>
      </c>
    </row>
    <row r="8055" spans="2:20" x14ac:dyDescent="0.3">
      <c r="B8055" s="62">
        <f t="shared" si="1134"/>
        <v>8028</v>
      </c>
      <c r="C8055" s="62">
        <v>0.71482139502225683</v>
      </c>
      <c r="D8055" s="62">
        <v>0.88619734258244631</v>
      </c>
      <c r="E8055" s="62">
        <v>0.12604331475008279</v>
      </c>
      <c r="F8055" s="62">
        <v>0.79063820604636159</v>
      </c>
      <c r="G8055" s="62">
        <v>0.49479579690801345</v>
      </c>
      <c r="H8055" s="62">
        <v>0.57750852454841362</v>
      </c>
      <c r="I8055" s="62">
        <v>0.75476955801026724</v>
      </c>
      <c r="J8055" s="62">
        <v>0.3761261117693756</v>
      </c>
      <c r="K8055" s="62"/>
      <c r="L8055" s="65">
        <f t="shared" si="1135"/>
        <v>0.15141633104346741</v>
      </c>
      <c r="M8055" s="65">
        <f t="shared" si="1136"/>
        <v>0.18771787068590301</v>
      </c>
      <c r="N8055" s="65">
        <f t="shared" si="1137"/>
        <v>2.6698999785002602E-2</v>
      </c>
      <c r="O8055" s="65">
        <f t="shared" si="1138"/>
        <v>0.1674761516316976</v>
      </c>
      <c r="P8055" s="65">
        <f t="shared" si="1139"/>
        <v>0.10480962755907341</v>
      </c>
      <c r="Q8055" s="65">
        <f t="shared" si="1140"/>
        <v>0.12233016882591258</v>
      </c>
      <c r="R8055" s="65">
        <f t="shared" si="1141"/>
        <v>0.15987831093619662</v>
      </c>
      <c r="S8055" s="65">
        <f t="shared" si="1142"/>
        <v>7.9672539532746847E-2</v>
      </c>
      <c r="T8055" s="66">
        <f>(L8055*'Football Field'!$F$4)+(M8055*'Football Field'!$F$5)+(N8055*'Football Field'!$F$6)+(O8055*'Football Field'!$F$7)+(P8055*'Football Field'!$F$8)+(Q8055*'Football Field'!$F$9)+(R8055*'Football Field'!$F$10)+(S8055*'Football Field'!$F$11)</f>
        <v>139939622.20700246</v>
      </c>
    </row>
    <row r="8056" spans="2:20" x14ac:dyDescent="0.3">
      <c r="B8056" s="62">
        <f t="shared" si="1134"/>
        <v>8029</v>
      </c>
      <c r="C8056" s="62">
        <v>0.78775923214522769</v>
      </c>
      <c r="D8056" s="62">
        <v>0.50496673382253132</v>
      </c>
      <c r="E8056" s="62">
        <v>0.67772327875730376</v>
      </c>
      <c r="F8056" s="62">
        <v>0.23531647828599911</v>
      </c>
      <c r="G8056" s="62">
        <v>0.27764659546199422</v>
      </c>
      <c r="H8056" s="62">
        <v>0.82744490678978255</v>
      </c>
      <c r="I8056" s="62">
        <v>0.25964287716721157</v>
      </c>
      <c r="J8056" s="62">
        <v>0.47856303733230654</v>
      </c>
      <c r="K8056" s="62"/>
      <c r="L8056" s="65">
        <f t="shared" si="1135"/>
        <v>0.19455345717119685</v>
      </c>
      <c r="M8056" s="65">
        <f t="shared" si="1136"/>
        <v>0.12471199297034627</v>
      </c>
      <c r="N8056" s="65">
        <f t="shared" si="1137"/>
        <v>0.16737779959565655</v>
      </c>
      <c r="O8056" s="65">
        <f t="shared" si="1138"/>
        <v>5.811627780637918E-2</v>
      </c>
      <c r="P8056" s="65">
        <f t="shared" si="1139"/>
        <v>6.8570576915797238E-2</v>
      </c>
      <c r="Q8056" s="65">
        <f t="shared" si="1140"/>
        <v>0.20435465643006642</v>
      </c>
      <c r="R8056" s="65">
        <f t="shared" si="1141"/>
        <v>6.4124185819055962E-2</v>
      </c>
      <c r="S8056" s="65">
        <f t="shared" si="1142"/>
        <v>0.11819105329150134</v>
      </c>
      <c r="T8056" s="66">
        <f>(L8056*'Football Field'!$F$4)+(M8056*'Football Field'!$F$5)+(N8056*'Football Field'!$F$6)+(O8056*'Football Field'!$F$7)+(P8056*'Football Field'!$F$8)+(Q8056*'Football Field'!$F$9)+(R8056*'Football Field'!$F$10)+(S8056*'Football Field'!$F$11)</f>
        <v>126873426.4937644</v>
      </c>
    </row>
    <row r="8057" spans="2:20" x14ac:dyDescent="0.3">
      <c r="B8057" s="62">
        <f t="shared" si="1134"/>
        <v>8030</v>
      </c>
      <c r="C8057" s="62">
        <v>0.40490612233930656</v>
      </c>
      <c r="D8057" s="62">
        <v>0.49055318277093696</v>
      </c>
      <c r="E8057" s="62">
        <v>0.38424580207454928</v>
      </c>
      <c r="F8057" s="62">
        <v>0.91174170885394001</v>
      </c>
      <c r="G8057" s="62">
        <v>0.92054418739515287</v>
      </c>
      <c r="H8057" s="62">
        <v>0.78511981282601706</v>
      </c>
      <c r="I8057" s="62">
        <v>0.78402694090000979</v>
      </c>
      <c r="J8057" s="62">
        <v>0.6965805692382806</v>
      </c>
      <c r="K8057" s="62"/>
      <c r="L8057" s="65">
        <f t="shared" si="1135"/>
        <v>7.5293293133576675E-2</v>
      </c>
      <c r="M8057" s="65">
        <f t="shared" si="1136"/>
        <v>9.1219575477373915E-2</v>
      </c>
      <c r="N8057" s="65">
        <f t="shared" si="1137"/>
        <v>7.145145557147535E-2</v>
      </c>
      <c r="O8057" s="65">
        <f t="shared" si="1138"/>
        <v>0.16954062178719437</v>
      </c>
      <c r="P8057" s="65">
        <f t="shared" si="1139"/>
        <v>0.17117746440462994</v>
      </c>
      <c r="Q8057" s="65">
        <f t="shared" si="1140"/>
        <v>0.14599496760029504</v>
      </c>
      <c r="R8057" s="65">
        <f t="shared" si="1141"/>
        <v>0.14579174536743048</v>
      </c>
      <c r="S8057" s="65">
        <f t="shared" si="1142"/>
        <v>0.12953087665802418</v>
      </c>
      <c r="T8057" s="66">
        <f>(L8057*'Football Field'!$F$4)+(M8057*'Football Field'!$F$5)+(N8057*'Football Field'!$F$6)+(O8057*'Football Field'!$F$7)+(P8057*'Football Field'!$F$8)+(Q8057*'Football Field'!$F$9)+(R8057*'Football Field'!$F$10)+(S8057*'Football Field'!$F$11)</f>
        <v>145671862.30996203</v>
      </c>
    </row>
    <row r="8058" spans="2:20" x14ac:dyDescent="0.3">
      <c r="B8058" s="62">
        <f t="shared" si="1134"/>
        <v>8031</v>
      </c>
      <c r="C8058" s="62">
        <v>0.87441454433952526</v>
      </c>
      <c r="D8058" s="62">
        <v>0.48217703230270825</v>
      </c>
      <c r="E8058" s="62">
        <v>0.55789530696848988</v>
      </c>
      <c r="F8058" s="62">
        <v>0.14616472567768424</v>
      </c>
      <c r="G8058" s="62">
        <v>0.51839093627281152</v>
      </c>
      <c r="H8058" s="62">
        <v>0.32734338221217052</v>
      </c>
      <c r="I8058" s="62">
        <v>0.56445054999367883</v>
      </c>
      <c r="J8058" s="62">
        <v>0.63186113750131101</v>
      </c>
      <c r="K8058" s="62"/>
      <c r="L8058" s="65">
        <f t="shared" si="1135"/>
        <v>0.21313160908699461</v>
      </c>
      <c r="M8058" s="65">
        <f t="shared" si="1136"/>
        <v>0.11752682686344323</v>
      </c>
      <c r="N8058" s="65">
        <f t="shared" si="1137"/>
        <v>0.13598255569512524</v>
      </c>
      <c r="O8058" s="65">
        <f t="shared" si="1138"/>
        <v>3.5626492465280754E-2</v>
      </c>
      <c r="P8058" s="65">
        <f t="shared" si="1139"/>
        <v>0.1263536786975466</v>
      </c>
      <c r="Q8058" s="65">
        <f t="shared" si="1140"/>
        <v>7.9787352836813263E-2</v>
      </c>
      <c r="R8058" s="65">
        <f t="shared" si="1141"/>
        <v>0.13758034418453116</v>
      </c>
      <c r="S8058" s="65">
        <f t="shared" si="1142"/>
        <v>0.15401114017026515</v>
      </c>
      <c r="T8058" s="66">
        <f>(L8058*'Football Field'!$F$4)+(M8058*'Football Field'!$F$5)+(N8058*'Football Field'!$F$6)+(O8058*'Football Field'!$F$7)+(P8058*'Football Field'!$F$8)+(Q8058*'Football Field'!$F$9)+(R8058*'Football Field'!$F$10)+(S8058*'Football Field'!$F$11)</f>
        <v>141037922.67232168</v>
      </c>
    </row>
    <row r="8059" spans="2:20" x14ac:dyDescent="0.3">
      <c r="B8059" s="62">
        <f t="shared" si="1134"/>
        <v>8032</v>
      </c>
      <c r="C8059" s="62">
        <v>0.54195313201244055</v>
      </c>
      <c r="D8059" s="62">
        <v>0.69651835499062553</v>
      </c>
      <c r="E8059" s="62">
        <v>8.6624118062858524E-2</v>
      </c>
      <c r="F8059" s="62">
        <v>0.85147548803117978</v>
      </c>
      <c r="G8059" s="62">
        <v>0.88880388147341849</v>
      </c>
      <c r="H8059" s="62">
        <v>0.94415853685653983</v>
      </c>
      <c r="I8059" s="62">
        <v>0.47546518144554462</v>
      </c>
      <c r="J8059" s="62">
        <v>0.40232450240652495</v>
      </c>
      <c r="K8059" s="62"/>
      <c r="L8059" s="65">
        <f t="shared" si="1135"/>
        <v>0.11088956272340154</v>
      </c>
      <c r="M8059" s="65">
        <f t="shared" si="1136"/>
        <v>0.14251530483259661</v>
      </c>
      <c r="N8059" s="65">
        <f t="shared" si="1137"/>
        <v>1.7724245891193025E-2</v>
      </c>
      <c r="O8059" s="65">
        <f t="shared" si="1138"/>
        <v>0.17422123604464204</v>
      </c>
      <c r="P8059" s="65">
        <f t="shared" si="1139"/>
        <v>0.18185903529603914</v>
      </c>
      <c r="Q8059" s="65">
        <f t="shared" si="1140"/>
        <v>0.19318520571108164</v>
      </c>
      <c r="R8059" s="65">
        <f t="shared" si="1141"/>
        <v>9.728539784412378E-2</v>
      </c>
      <c r="S8059" s="65">
        <f t="shared" si="1142"/>
        <v>8.2320011656922321E-2</v>
      </c>
      <c r="T8059" s="66">
        <f>(L8059*'Football Field'!$F$4)+(M8059*'Football Field'!$F$5)+(N8059*'Football Field'!$F$6)+(O8059*'Football Field'!$F$7)+(P8059*'Football Field'!$F$8)+(Q8059*'Football Field'!$F$9)+(R8059*'Football Field'!$F$10)+(S8059*'Football Field'!$F$11)</f>
        <v>137740666.4277837</v>
      </c>
    </row>
    <row r="8060" spans="2:20" x14ac:dyDescent="0.3">
      <c r="B8060" s="62">
        <f t="shared" si="1134"/>
        <v>8033</v>
      </c>
      <c r="C8060" s="62">
        <v>0.45211155959485438</v>
      </c>
      <c r="D8060" s="62">
        <v>0.78550975264426426</v>
      </c>
      <c r="E8060" s="62">
        <v>0.51773170540087188</v>
      </c>
      <c r="F8060" s="62">
        <v>0.69057260889327443</v>
      </c>
      <c r="G8060" s="62">
        <v>0.70771682066299857</v>
      </c>
      <c r="H8060" s="62">
        <v>0.49393299830217552</v>
      </c>
      <c r="I8060" s="62">
        <v>0.43680608286740541</v>
      </c>
      <c r="J8060" s="62">
        <v>0.47594390943860188</v>
      </c>
      <c r="K8060" s="62"/>
      <c r="L8060" s="65">
        <f t="shared" si="1135"/>
        <v>9.9140196409430364E-2</v>
      </c>
      <c r="M8060" s="65">
        <f t="shared" si="1136"/>
        <v>0.17224861763866689</v>
      </c>
      <c r="N8060" s="65">
        <f t="shared" si="1137"/>
        <v>0.11352955232294387</v>
      </c>
      <c r="O8060" s="65">
        <f t="shared" si="1138"/>
        <v>0.15143055431275279</v>
      </c>
      <c r="P8060" s="65">
        <f t="shared" si="1139"/>
        <v>0.15518998157371119</v>
      </c>
      <c r="Q8060" s="65">
        <f t="shared" si="1140"/>
        <v>0.10831091005206372</v>
      </c>
      <c r="R8060" s="65">
        <f t="shared" si="1141"/>
        <v>9.5783971741653651E-2</v>
      </c>
      <c r="S8060" s="65">
        <f t="shared" si="1142"/>
        <v>0.10436621594877743</v>
      </c>
      <c r="T8060" s="66">
        <f>(L8060*'Football Field'!$F$4)+(M8060*'Football Field'!$F$5)+(N8060*'Football Field'!$F$6)+(O8060*'Football Field'!$F$7)+(P8060*'Football Field'!$F$8)+(Q8060*'Football Field'!$F$9)+(R8060*'Football Field'!$F$10)+(S8060*'Football Field'!$F$11)</f>
        <v>137824311.4649179</v>
      </c>
    </row>
    <row r="8061" spans="2:20" x14ac:dyDescent="0.3">
      <c r="B8061" s="62">
        <f t="shared" si="1134"/>
        <v>8034</v>
      </c>
      <c r="C8061" s="62">
        <v>0.20079379800779362</v>
      </c>
      <c r="D8061" s="62">
        <v>0.25494050227352827</v>
      </c>
      <c r="E8061" s="62">
        <v>0.57950518226846059</v>
      </c>
      <c r="F8061" s="62">
        <v>0.77919014731360348</v>
      </c>
      <c r="G8061" s="62">
        <v>0.65160603700217368</v>
      </c>
      <c r="H8061" s="62">
        <v>0.22927926009769517</v>
      </c>
      <c r="I8061" s="62">
        <v>0.80888244026678768</v>
      </c>
      <c r="J8061" s="62">
        <v>0.62562159764017655</v>
      </c>
      <c r="K8061" s="62"/>
      <c r="L8061" s="65">
        <f t="shared" si="1135"/>
        <v>4.8620484267184724E-2</v>
      </c>
      <c r="M8061" s="65">
        <f t="shared" si="1136"/>
        <v>6.1731641130554939E-2</v>
      </c>
      <c r="N8061" s="65">
        <f t="shared" si="1137"/>
        <v>0.14032217566870311</v>
      </c>
      <c r="O8061" s="65">
        <f t="shared" si="1138"/>
        <v>0.18867416560911882</v>
      </c>
      <c r="P8061" s="65">
        <f t="shared" si="1139"/>
        <v>0.15778077502790744</v>
      </c>
      <c r="Q8061" s="65">
        <f t="shared" si="1140"/>
        <v>5.551799293093234E-2</v>
      </c>
      <c r="R8061" s="65">
        <f t="shared" si="1141"/>
        <v>0.19586389794502942</v>
      </c>
      <c r="S8061" s="65">
        <f t="shared" si="1142"/>
        <v>0.15148886742056908</v>
      </c>
      <c r="T8061" s="66">
        <f>(L8061*'Football Field'!$F$4)+(M8061*'Football Field'!$F$5)+(N8061*'Football Field'!$F$6)+(O8061*'Football Field'!$F$7)+(P8061*'Football Field'!$F$8)+(Q8061*'Football Field'!$F$9)+(R8061*'Football Field'!$F$10)+(S8061*'Football Field'!$F$11)</f>
        <v>153855632.59686285</v>
      </c>
    </row>
    <row r="8062" spans="2:20" x14ac:dyDescent="0.3">
      <c r="B8062" s="62">
        <f t="shared" si="1134"/>
        <v>8035</v>
      </c>
      <c r="C8062" s="62">
        <v>0.39508775292074116</v>
      </c>
      <c r="D8062" s="62">
        <v>0.27759860509840473</v>
      </c>
      <c r="E8062" s="62">
        <v>9.990910223656968E-2</v>
      </c>
      <c r="F8062" s="62">
        <v>0.26376515428649727</v>
      </c>
      <c r="G8062" s="62">
        <v>0.77154630879714148</v>
      </c>
      <c r="H8062" s="62">
        <v>2.9602648116222818E-2</v>
      </c>
      <c r="I8062" s="62">
        <v>0.24329796183996766</v>
      </c>
      <c r="J8062" s="62">
        <v>0.18483834783947994</v>
      </c>
      <c r="K8062" s="62"/>
      <c r="L8062" s="65">
        <f t="shared" si="1135"/>
        <v>0.17438195271840687</v>
      </c>
      <c r="M8062" s="65">
        <f t="shared" si="1136"/>
        <v>0.1225251516178405</v>
      </c>
      <c r="N8062" s="65">
        <f t="shared" si="1137"/>
        <v>4.409740421857896E-2</v>
      </c>
      <c r="O8062" s="65">
        <f t="shared" si="1138"/>
        <v>0.1164194089123753</v>
      </c>
      <c r="P8062" s="65">
        <f t="shared" si="1139"/>
        <v>0.34054143907547396</v>
      </c>
      <c r="Q8062" s="65">
        <f t="shared" si="1140"/>
        <v>1.3065875988260233E-2</v>
      </c>
      <c r="R8062" s="65">
        <f t="shared" si="1141"/>
        <v>0.10738569688484692</v>
      </c>
      <c r="S8062" s="65">
        <f t="shared" si="1142"/>
        <v>8.1583070584217307E-2</v>
      </c>
      <c r="T8062" s="66">
        <f>(L8062*'Football Field'!$F$4)+(M8062*'Football Field'!$F$5)+(N8062*'Football Field'!$F$6)+(O8062*'Football Field'!$F$7)+(P8062*'Football Field'!$F$8)+(Q8062*'Football Field'!$F$9)+(R8062*'Football Field'!$F$10)+(S8062*'Football Field'!$F$11)</f>
        <v>152186989.22415221</v>
      </c>
    </row>
    <row r="8063" spans="2:20" x14ac:dyDescent="0.3">
      <c r="B8063" s="62">
        <f t="shared" si="1134"/>
        <v>8036</v>
      </c>
      <c r="C8063" s="62">
        <v>0.18021103937709804</v>
      </c>
      <c r="D8063" s="62">
        <v>3.8948073782777093E-2</v>
      </c>
      <c r="E8063" s="62">
        <v>0.7613568073585909</v>
      </c>
      <c r="F8063" s="62">
        <v>0.79211253474269427</v>
      </c>
      <c r="G8063" s="62">
        <v>0.26636347432319762</v>
      </c>
      <c r="H8063" s="62">
        <v>0.13707206799639826</v>
      </c>
      <c r="I8063" s="62">
        <v>0.27603496572556452</v>
      </c>
      <c r="J8063" s="62">
        <v>0.58973849273310353</v>
      </c>
      <c r="K8063" s="62"/>
      <c r="L8063" s="65">
        <f t="shared" si="1135"/>
        <v>5.9244138446417495E-2</v>
      </c>
      <c r="M8063" s="65">
        <f t="shared" si="1136"/>
        <v>1.2804127224302382E-2</v>
      </c>
      <c r="N8063" s="65">
        <f t="shared" si="1137"/>
        <v>0.25029503330197772</v>
      </c>
      <c r="O8063" s="65">
        <f t="shared" si="1138"/>
        <v>0.26040593759209335</v>
      </c>
      <c r="P8063" s="65">
        <f t="shared" si="1139"/>
        <v>8.7566636341578866E-2</v>
      </c>
      <c r="Q8063" s="65">
        <f t="shared" si="1140"/>
        <v>4.5062259235531525E-2</v>
      </c>
      <c r="R8063" s="65">
        <f t="shared" si="1141"/>
        <v>9.0746126219699935E-2</v>
      </c>
      <c r="S8063" s="65">
        <f t="shared" si="1142"/>
        <v>0.19387574163839877</v>
      </c>
      <c r="T8063" s="66">
        <f>(L8063*'Football Field'!$F$4)+(M8063*'Football Field'!$F$5)+(N8063*'Football Field'!$F$6)+(O8063*'Football Field'!$F$7)+(P8063*'Football Field'!$F$8)+(Q8063*'Football Field'!$F$9)+(R8063*'Football Field'!$F$10)+(S8063*'Football Field'!$F$11)</f>
        <v>137329909.27958262</v>
      </c>
    </row>
    <row r="8064" spans="2:20" x14ac:dyDescent="0.3">
      <c r="B8064" s="62">
        <f t="shared" si="1134"/>
        <v>8037</v>
      </c>
      <c r="C8064" s="62">
        <v>0.82686696413390093</v>
      </c>
      <c r="D8064" s="62">
        <v>7.4031405073999079E-2</v>
      </c>
      <c r="E8064" s="62">
        <v>0.65825667268908516</v>
      </c>
      <c r="F8064" s="62">
        <v>3.3685315897530987E-2</v>
      </c>
      <c r="G8064" s="62">
        <v>0.87298871782795973</v>
      </c>
      <c r="H8064" s="62">
        <v>0.71308916541636691</v>
      </c>
      <c r="I8064" s="62">
        <v>0.58562748054896541</v>
      </c>
      <c r="J8064" s="62">
        <v>0.75773570561448378</v>
      </c>
      <c r="K8064" s="62"/>
      <c r="L8064" s="65">
        <f t="shared" si="1135"/>
        <v>0.18284288084331848</v>
      </c>
      <c r="M8064" s="65">
        <f t="shared" si="1136"/>
        <v>1.6370366653584979E-2</v>
      </c>
      <c r="N8064" s="65">
        <f t="shared" si="1137"/>
        <v>0.14555853793829798</v>
      </c>
      <c r="O8064" s="65">
        <f t="shared" si="1138"/>
        <v>7.4487438342311215E-3</v>
      </c>
      <c r="P8064" s="65">
        <f t="shared" si="1139"/>
        <v>0.19304166091406522</v>
      </c>
      <c r="Q8064" s="65">
        <f t="shared" si="1140"/>
        <v>0.15768350044006865</v>
      </c>
      <c r="R8064" s="65">
        <f t="shared" si="1141"/>
        <v>0.12949823888144521</v>
      </c>
      <c r="S8064" s="65">
        <f t="shared" si="1142"/>
        <v>0.16755607049498836</v>
      </c>
      <c r="T8064" s="66">
        <f>(L8064*'Football Field'!$F$4)+(M8064*'Football Field'!$F$5)+(N8064*'Football Field'!$F$6)+(O8064*'Football Field'!$F$7)+(P8064*'Football Field'!$F$8)+(Q8064*'Football Field'!$F$9)+(R8064*'Football Field'!$F$10)+(S8064*'Football Field'!$F$11)</f>
        <v>146006929.56062484</v>
      </c>
    </row>
    <row r="8065" spans="2:20" x14ac:dyDescent="0.3">
      <c r="B8065" s="62">
        <f t="shared" si="1134"/>
        <v>8038</v>
      </c>
      <c r="C8065" s="62">
        <v>0.86776841233794344</v>
      </c>
      <c r="D8065" s="62">
        <v>0.30082681078875229</v>
      </c>
      <c r="E8065" s="62">
        <v>0.2523956667596895</v>
      </c>
      <c r="F8065" s="62">
        <v>0.858346084065987</v>
      </c>
      <c r="G8065" s="62">
        <v>0.45213057396955736</v>
      </c>
      <c r="H8065" s="62">
        <v>0.80522371133829707</v>
      </c>
      <c r="I8065" s="62">
        <v>0.38377667221121559</v>
      </c>
      <c r="J8065" s="62">
        <v>0.61274714722524271</v>
      </c>
      <c r="K8065" s="62"/>
      <c r="L8065" s="65">
        <f t="shared" si="1135"/>
        <v>0.19142449614092211</v>
      </c>
      <c r="M8065" s="65">
        <f t="shared" si="1136"/>
        <v>6.6360586375540126E-2</v>
      </c>
      <c r="N8065" s="65">
        <f t="shared" si="1137"/>
        <v>5.5676967092471184E-2</v>
      </c>
      <c r="O8065" s="65">
        <f t="shared" si="1138"/>
        <v>0.18934598715593359</v>
      </c>
      <c r="P8065" s="65">
        <f t="shared" si="1139"/>
        <v>9.973728713960478E-2</v>
      </c>
      <c r="Q8065" s="65">
        <f t="shared" si="1140"/>
        <v>0.17762751101803043</v>
      </c>
      <c r="R8065" s="65">
        <f t="shared" si="1141"/>
        <v>8.4658827244868493E-2</v>
      </c>
      <c r="S8065" s="65">
        <f t="shared" si="1142"/>
        <v>0.1351683378326293</v>
      </c>
      <c r="T8065" s="66">
        <f>(L8065*'Football Field'!$F$4)+(M8065*'Football Field'!$F$5)+(N8065*'Football Field'!$F$6)+(O8065*'Football Field'!$F$7)+(P8065*'Football Field'!$F$8)+(Q8065*'Football Field'!$F$9)+(R8065*'Football Field'!$F$10)+(S8065*'Football Field'!$F$11)</f>
        <v>130621586.58689792</v>
      </c>
    </row>
    <row r="8066" spans="2:20" x14ac:dyDescent="0.3">
      <c r="B8066" s="62">
        <f t="shared" si="1134"/>
        <v>8039</v>
      </c>
      <c r="C8066" s="62">
        <v>0.67479235650022662</v>
      </c>
      <c r="D8066" s="62">
        <v>0.55950513080998365</v>
      </c>
      <c r="E8066" s="62">
        <v>0.184922404946957</v>
      </c>
      <c r="F8066" s="62">
        <v>0.53698761611769297</v>
      </c>
      <c r="G8066" s="62">
        <v>0.21289954512614717</v>
      </c>
      <c r="H8066" s="62">
        <v>0.15680019470958295</v>
      </c>
      <c r="I8066" s="62">
        <v>0.83652800933893312</v>
      </c>
      <c r="J8066" s="62">
        <v>0.99251170719833282</v>
      </c>
      <c r="K8066" s="62"/>
      <c r="L8066" s="65">
        <f t="shared" si="1135"/>
        <v>0.16240697227315307</v>
      </c>
      <c r="M8066" s="65">
        <f t="shared" si="1136"/>
        <v>0.13465999339029766</v>
      </c>
      <c r="N8066" s="65">
        <f t="shared" si="1137"/>
        <v>4.450656206105847E-2</v>
      </c>
      <c r="O8066" s="65">
        <f t="shared" si="1138"/>
        <v>0.12924054643144647</v>
      </c>
      <c r="P8066" s="65">
        <f t="shared" si="1139"/>
        <v>5.1240015079005226E-2</v>
      </c>
      <c r="Q8066" s="65">
        <f t="shared" si="1140"/>
        <v>3.7738194022675906E-2</v>
      </c>
      <c r="R8066" s="65">
        <f t="shared" si="1141"/>
        <v>0.20133301734928352</v>
      </c>
      <c r="S8066" s="65">
        <f t="shared" si="1142"/>
        <v>0.23887469939307962</v>
      </c>
      <c r="T8066" s="66">
        <f>(L8066*'Football Field'!$F$4)+(M8066*'Football Field'!$F$5)+(N8066*'Football Field'!$F$6)+(O8066*'Football Field'!$F$7)+(P8066*'Football Field'!$F$8)+(Q8066*'Football Field'!$F$9)+(R8066*'Football Field'!$F$10)+(S8066*'Football Field'!$F$11)</f>
        <v>142846882.60870597</v>
      </c>
    </row>
    <row r="8067" spans="2:20" x14ac:dyDescent="0.3">
      <c r="B8067" s="62">
        <f t="shared" si="1134"/>
        <v>8040</v>
      </c>
      <c r="C8067" s="62">
        <v>0.89432671967692534</v>
      </c>
      <c r="D8067" s="62">
        <v>0.16510066904764831</v>
      </c>
      <c r="E8067" s="62">
        <v>0.10972872203661654</v>
      </c>
      <c r="F8067" s="62">
        <v>0.73785011292172142</v>
      </c>
      <c r="G8067" s="62">
        <v>0.61762305070741086</v>
      </c>
      <c r="H8067" s="62">
        <v>0.74291427097524088</v>
      </c>
      <c r="I8067" s="62">
        <v>0.10123005054996015</v>
      </c>
      <c r="J8067" s="62">
        <v>0.55296311594555481</v>
      </c>
      <c r="K8067" s="62"/>
      <c r="L8067" s="65">
        <f t="shared" si="1135"/>
        <v>0.2280435392238554</v>
      </c>
      <c r="M8067" s="65">
        <f t="shared" si="1136"/>
        <v>4.2098866185562731E-2</v>
      </c>
      <c r="N8067" s="65">
        <f t="shared" si="1137"/>
        <v>2.797962486995826E-2</v>
      </c>
      <c r="O8067" s="65">
        <f t="shared" si="1138"/>
        <v>0.18814371466858909</v>
      </c>
      <c r="P8067" s="65">
        <f t="shared" si="1139"/>
        <v>0.1574871277919917</v>
      </c>
      <c r="Q8067" s="65">
        <f t="shared" si="1140"/>
        <v>0.18943501962493745</v>
      </c>
      <c r="R8067" s="65">
        <f t="shared" si="1141"/>
        <v>2.5812556524714016E-2</v>
      </c>
      <c r="S8067" s="65">
        <f t="shared" si="1142"/>
        <v>0.14099955111039153</v>
      </c>
      <c r="T8067" s="66">
        <f>(L8067*'Football Field'!$F$4)+(M8067*'Football Field'!$F$5)+(N8067*'Football Field'!$F$6)+(O8067*'Football Field'!$F$7)+(P8067*'Football Field'!$F$8)+(Q8067*'Football Field'!$F$9)+(R8067*'Football Field'!$F$10)+(S8067*'Football Field'!$F$11)</f>
        <v>126401423.2843754</v>
      </c>
    </row>
    <row r="8068" spans="2:20" x14ac:dyDescent="0.3">
      <c r="B8068" s="62">
        <f t="shared" si="1134"/>
        <v>8041</v>
      </c>
      <c r="C8068" s="62">
        <v>0.77578844626139531</v>
      </c>
      <c r="D8068" s="62">
        <v>0.5808256457775578</v>
      </c>
      <c r="E8068" s="62">
        <v>0.42448509376886412</v>
      </c>
      <c r="F8068" s="62">
        <v>0.18139394114896568</v>
      </c>
      <c r="G8068" s="62">
        <v>0.47271173253391574</v>
      </c>
      <c r="H8068" s="62">
        <v>0.76043479623982491</v>
      </c>
      <c r="I8068" s="62">
        <v>0.64361175434529538</v>
      </c>
      <c r="J8068" s="62">
        <v>0.48952926937617014</v>
      </c>
      <c r="K8068" s="62"/>
      <c r="L8068" s="65">
        <f t="shared" si="1135"/>
        <v>0.17921638995108616</v>
      </c>
      <c r="M8068" s="65">
        <f t="shared" si="1136"/>
        <v>0.13417765620111957</v>
      </c>
      <c r="N8068" s="65">
        <f t="shared" si="1137"/>
        <v>9.8061122796963399E-2</v>
      </c>
      <c r="O8068" s="65">
        <f t="shared" si="1138"/>
        <v>4.1904165302255422E-2</v>
      </c>
      <c r="P8068" s="65">
        <f t="shared" si="1139"/>
        <v>0.10920205192603097</v>
      </c>
      <c r="Q8068" s="65">
        <f t="shared" si="1140"/>
        <v>0.17566951355366281</v>
      </c>
      <c r="R8068" s="65">
        <f t="shared" si="1141"/>
        <v>0.14868199661868173</v>
      </c>
      <c r="S8068" s="65">
        <f t="shared" si="1142"/>
        <v>0.11308710365019997</v>
      </c>
      <c r="T8068" s="66">
        <f>(L8068*'Football Field'!$F$4)+(M8068*'Football Field'!$F$5)+(N8068*'Football Field'!$F$6)+(O8068*'Football Field'!$F$7)+(P8068*'Football Field'!$F$8)+(Q8068*'Football Field'!$F$9)+(R8068*'Football Field'!$F$10)+(S8068*'Football Field'!$F$11)</f>
        <v>140016548.2928679</v>
      </c>
    </row>
    <row r="8069" spans="2:20" x14ac:dyDescent="0.3">
      <c r="B8069" s="62">
        <f t="shared" si="1134"/>
        <v>8042</v>
      </c>
      <c r="C8069" s="62">
        <v>0.60500623858357228</v>
      </c>
      <c r="D8069" s="62">
        <v>0.42753683958729383</v>
      </c>
      <c r="E8069" s="62">
        <v>0.14893683701971705</v>
      </c>
      <c r="F8069" s="62">
        <v>0.4824113608667272</v>
      </c>
      <c r="G8069" s="62">
        <v>0.19599173189896302</v>
      </c>
      <c r="H8069" s="62">
        <v>1.0678158045175801E-2</v>
      </c>
      <c r="I8069" s="62">
        <v>9.1444708736725611E-2</v>
      </c>
      <c r="J8069" s="62">
        <v>0.1661600386403016</v>
      </c>
      <c r="K8069" s="62"/>
      <c r="L8069" s="65">
        <f t="shared" si="1135"/>
        <v>0.28428527812623461</v>
      </c>
      <c r="M8069" s="65">
        <f t="shared" si="1136"/>
        <v>0.20089450587458027</v>
      </c>
      <c r="N8069" s="65">
        <f t="shared" si="1137"/>
        <v>6.9983658737997029E-2</v>
      </c>
      <c r="O8069" s="65">
        <f t="shared" si="1138"/>
        <v>0.22667939460645536</v>
      </c>
      <c r="P8069" s="65">
        <f t="shared" si="1139"/>
        <v>9.2094197480977857E-2</v>
      </c>
      <c r="Q8069" s="65">
        <f t="shared" si="1140"/>
        <v>5.0175402105863817E-3</v>
      </c>
      <c r="R8069" s="65">
        <f t="shared" si="1141"/>
        <v>4.2968787424828438E-2</v>
      </c>
      <c r="S8069" s="65">
        <f t="shared" si="1142"/>
        <v>7.8076637538340002E-2</v>
      </c>
      <c r="T8069" s="66">
        <f>(L8069*'Football Field'!$F$4)+(M8069*'Football Field'!$F$5)+(N8069*'Football Field'!$F$6)+(O8069*'Football Field'!$F$7)+(P8069*'Football Field'!$F$8)+(Q8069*'Football Field'!$F$9)+(R8069*'Football Field'!$F$10)+(S8069*'Football Field'!$F$11)</f>
        <v>123531364.04757203</v>
      </c>
    </row>
    <row r="8070" spans="2:20" x14ac:dyDescent="0.3">
      <c r="B8070" s="62">
        <f t="shared" si="1134"/>
        <v>8043</v>
      </c>
      <c r="C8070" s="62">
        <v>0.44086375682941714</v>
      </c>
      <c r="D8070" s="62">
        <v>0.13558160466040747</v>
      </c>
      <c r="E8070" s="62">
        <v>0.30084665614419737</v>
      </c>
      <c r="F8070" s="62">
        <v>0.1117762905555173</v>
      </c>
      <c r="G8070" s="62">
        <v>0.82287304429438768</v>
      </c>
      <c r="H8070" s="62">
        <v>0.97983338030682632</v>
      </c>
      <c r="I8070" s="62">
        <v>0.13880938020771239</v>
      </c>
      <c r="J8070" s="62">
        <v>3.2752100582254973E-2</v>
      </c>
      <c r="K8070" s="62"/>
      <c r="L8070" s="65">
        <f t="shared" si="1135"/>
        <v>0.14877277671327865</v>
      </c>
      <c r="M8070" s="65">
        <f t="shared" si="1136"/>
        <v>4.57530279686282E-2</v>
      </c>
      <c r="N8070" s="65">
        <f t="shared" si="1137"/>
        <v>0.10152295739020178</v>
      </c>
      <c r="O8070" s="65">
        <f t="shared" si="1138"/>
        <v>3.7719746427440796E-2</v>
      </c>
      <c r="P8070" s="65">
        <f t="shared" si="1139"/>
        <v>0.27768467193267837</v>
      </c>
      <c r="Q8070" s="65">
        <f t="shared" si="1140"/>
        <v>0.33065211291797825</v>
      </c>
      <c r="R8070" s="65">
        <f t="shared" si="1141"/>
        <v>4.6842265002385045E-2</v>
      </c>
      <c r="S8070" s="65">
        <f t="shared" si="1142"/>
        <v>1.1052441647409044E-2</v>
      </c>
      <c r="T8070" s="66">
        <f>(L8070*'Football Field'!$F$4)+(M8070*'Football Field'!$F$5)+(N8070*'Football Field'!$F$6)+(O8070*'Football Field'!$F$7)+(P8070*'Football Field'!$F$8)+(Q8070*'Football Field'!$F$9)+(R8070*'Football Field'!$F$10)+(S8070*'Football Field'!$F$11)</f>
        <v>139391937.02285498</v>
      </c>
    </row>
    <row r="8071" spans="2:20" x14ac:dyDescent="0.3">
      <c r="B8071" s="62">
        <f t="shared" si="1134"/>
        <v>8044</v>
      </c>
      <c r="C8071" s="62">
        <v>0.39963887757403616</v>
      </c>
      <c r="D8071" s="62">
        <v>0.55795419685716874</v>
      </c>
      <c r="E8071" s="62">
        <v>0.38156035197391291</v>
      </c>
      <c r="F8071" s="62">
        <v>0.63080722486009211</v>
      </c>
      <c r="G8071" s="62">
        <v>2.3898308447405037E-2</v>
      </c>
      <c r="H8071" s="62">
        <v>0.61583049678652679</v>
      </c>
      <c r="I8071" s="62">
        <v>0.63431039975242809</v>
      </c>
      <c r="J8071" s="62">
        <v>0.95747283219955759</v>
      </c>
      <c r="K8071" s="62"/>
      <c r="L8071" s="65">
        <f t="shared" si="1135"/>
        <v>9.5118761255440401E-2</v>
      </c>
      <c r="M8071" s="65">
        <f t="shared" si="1136"/>
        <v>0.13279967245553093</v>
      </c>
      <c r="N8071" s="65">
        <f t="shared" si="1137"/>
        <v>9.0815859168318205E-2</v>
      </c>
      <c r="O8071" s="65">
        <f t="shared" si="1138"/>
        <v>0.15013955144681401</v>
      </c>
      <c r="P8071" s="65">
        <f t="shared" si="1139"/>
        <v>5.6880789712369026E-3</v>
      </c>
      <c r="Q8071" s="65">
        <f t="shared" si="1140"/>
        <v>0.14657491371520792</v>
      </c>
      <c r="R8071" s="65">
        <f t="shared" si="1141"/>
        <v>0.15097334834426032</v>
      </c>
      <c r="S8071" s="65">
        <f t="shared" si="1142"/>
        <v>0.22788981464319116</v>
      </c>
      <c r="T8071" s="66">
        <f>(L8071*'Football Field'!$F$4)+(M8071*'Football Field'!$F$5)+(N8071*'Football Field'!$F$6)+(O8071*'Football Field'!$F$7)+(P8071*'Football Field'!$F$8)+(Q8071*'Football Field'!$F$9)+(R8071*'Football Field'!$F$10)+(S8071*'Football Field'!$F$11)</f>
        <v>133725708.92699394</v>
      </c>
    </row>
    <row r="8072" spans="2:20" x14ac:dyDescent="0.3">
      <c r="B8072" s="62">
        <f t="shared" si="1134"/>
        <v>8045</v>
      </c>
      <c r="C8072" s="62">
        <v>0.32228128113049681</v>
      </c>
      <c r="D8072" s="62">
        <v>0.31574303716559649</v>
      </c>
      <c r="E8072" s="62">
        <v>0.58571924999674474</v>
      </c>
      <c r="F8072" s="62">
        <v>0.34906711655118072</v>
      </c>
      <c r="G8072" s="62">
        <v>0.29090384678827264</v>
      </c>
      <c r="H8072" s="62">
        <v>0.8630840446894027</v>
      </c>
      <c r="I8072" s="62">
        <v>0.66208060105712696</v>
      </c>
      <c r="J8072" s="62">
        <v>0.39255323889797411</v>
      </c>
      <c r="K8072" s="62"/>
      <c r="L8072" s="65">
        <f t="shared" si="1135"/>
        <v>8.5227301628681626E-2</v>
      </c>
      <c r="M8072" s="65">
        <f t="shared" si="1136"/>
        <v>8.3498262670651566E-2</v>
      </c>
      <c r="N8072" s="65">
        <f t="shared" si="1137"/>
        <v>0.15489348625551924</v>
      </c>
      <c r="O8072" s="65">
        <f t="shared" si="1138"/>
        <v>9.231081720478633E-2</v>
      </c>
      <c r="P8072" s="65">
        <f t="shared" si="1139"/>
        <v>7.6929537477942567E-2</v>
      </c>
      <c r="Q8072" s="65">
        <f t="shared" si="1140"/>
        <v>0.22824262069959106</v>
      </c>
      <c r="R8072" s="65">
        <f t="shared" si="1141"/>
        <v>0.17508724953202062</v>
      </c>
      <c r="S8072" s="65">
        <f t="shared" si="1142"/>
        <v>0.10381072453080695</v>
      </c>
      <c r="T8072" s="66">
        <f>(L8072*'Football Field'!$F$4)+(M8072*'Football Field'!$F$5)+(N8072*'Football Field'!$F$6)+(O8072*'Football Field'!$F$7)+(P8072*'Football Field'!$F$8)+(Q8072*'Football Field'!$F$9)+(R8072*'Football Field'!$F$10)+(S8072*'Football Field'!$F$11)</f>
        <v>143422647.57096842</v>
      </c>
    </row>
    <row r="8073" spans="2:20" x14ac:dyDescent="0.3">
      <c r="B8073" s="62">
        <f t="shared" si="1134"/>
        <v>8046</v>
      </c>
      <c r="C8073" s="62">
        <v>0.4948975018575712</v>
      </c>
      <c r="D8073" s="62">
        <v>0.86997272012676208</v>
      </c>
      <c r="E8073" s="62">
        <v>0.98128697469217319</v>
      </c>
      <c r="F8073" s="62">
        <v>0.16568707262587479</v>
      </c>
      <c r="G8073" s="62">
        <v>0.16436887065342376</v>
      </c>
      <c r="H8073" s="62">
        <v>0.69028575519937219</v>
      </c>
      <c r="I8073" s="62">
        <v>0.58221365745939413</v>
      </c>
      <c r="J8073" s="62">
        <v>0.61595861590735124</v>
      </c>
      <c r="K8073" s="62"/>
      <c r="L8073" s="65">
        <f t="shared" si="1135"/>
        <v>0.1084190916687265</v>
      </c>
      <c r="M8073" s="65">
        <f t="shared" si="1136"/>
        <v>0.19058825663634085</v>
      </c>
      <c r="N8073" s="65">
        <f t="shared" si="1137"/>
        <v>0.21497429682539912</v>
      </c>
      <c r="O8073" s="65">
        <f t="shared" si="1138"/>
        <v>3.629770174212256E-2</v>
      </c>
      <c r="P8073" s="65">
        <f t="shared" si="1139"/>
        <v>3.6008918186027347E-2</v>
      </c>
      <c r="Q8073" s="65">
        <f t="shared" si="1140"/>
        <v>0.15122354485457762</v>
      </c>
      <c r="R8073" s="65">
        <f t="shared" si="1141"/>
        <v>0.12754777638186798</v>
      </c>
      <c r="S8073" s="65">
        <f t="shared" si="1142"/>
        <v>0.13494041370493806</v>
      </c>
      <c r="T8073" s="66">
        <f>(L8073*'Football Field'!$F$4)+(M8073*'Football Field'!$F$5)+(N8073*'Football Field'!$F$6)+(O8073*'Football Field'!$F$7)+(P8073*'Football Field'!$F$8)+(Q8073*'Football Field'!$F$9)+(R8073*'Football Field'!$F$10)+(S8073*'Football Field'!$F$11)</f>
        <v>134431701.59070632</v>
      </c>
    </row>
    <row r="8074" spans="2:20" x14ac:dyDescent="0.3">
      <c r="B8074" s="62">
        <f t="shared" si="1134"/>
        <v>8047</v>
      </c>
      <c r="C8074" s="62">
        <v>0.25584612721095601</v>
      </c>
      <c r="D8074" s="62">
        <v>0.13286544131911782</v>
      </c>
      <c r="E8074" s="62">
        <v>0.75325186385682974</v>
      </c>
      <c r="F8074" s="62">
        <v>0.18523253781475313</v>
      </c>
      <c r="G8074" s="62">
        <v>4.8579280570388517E-2</v>
      </c>
      <c r="H8074" s="62">
        <v>0.45823843448701773</v>
      </c>
      <c r="I8074" s="62">
        <v>0.29684622065682387</v>
      </c>
      <c r="J8074" s="62">
        <v>0.26746913663057881</v>
      </c>
      <c r="K8074" s="62"/>
      <c r="L8074" s="65">
        <f t="shared" si="1135"/>
        <v>0.10667682485273462</v>
      </c>
      <c r="M8074" s="65">
        <f t="shared" si="1136"/>
        <v>5.5399171240509075E-2</v>
      </c>
      <c r="N8074" s="65">
        <f t="shared" si="1137"/>
        <v>0.31407361145785573</v>
      </c>
      <c r="O8074" s="65">
        <f t="shared" si="1138"/>
        <v>7.7233996890634912E-2</v>
      </c>
      <c r="P8074" s="65">
        <f t="shared" si="1139"/>
        <v>2.0255469415826555E-2</v>
      </c>
      <c r="Q8074" s="65">
        <f t="shared" si="1140"/>
        <v>0.1910657071477046</v>
      </c>
      <c r="R8074" s="65">
        <f t="shared" si="1141"/>
        <v>0.12377209940369253</v>
      </c>
      <c r="S8074" s="65">
        <f t="shared" si="1142"/>
        <v>0.11152311959104204</v>
      </c>
      <c r="T8074" s="66">
        <f>(L8074*'Football Field'!$F$4)+(M8074*'Football Field'!$F$5)+(N8074*'Football Field'!$F$6)+(O8074*'Football Field'!$F$7)+(P8074*'Football Field'!$F$8)+(Q8074*'Football Field'!$F$9)+(R8074*'Football Field'!$F$10)+(S8074*'Football Field'!$F$11)</f>
        <v>135758967.79431954</v>
      </c>
    </row>
    <row r="8075" spans="2:20" x14ac:dyDescent="0.3">
      <c r="B8075" s="62">
        <f t="shared" si="1134"/>
        <v>8048</v>
      </c>
      <c r="C8075" s="62">
        <v>0.42795983472978127</v>
      </c>
      <c r="D8075" s="62">
        <v>0.81402067025381375</v>
      </c>
      <c r="E8075" s="62">
        <v>0.21680664077439138</v>
      </c>
      <c r="F8075" s="62">
        <v>0.55706170332582872</v>
      </c>
      <c r="G8075" s="62">
        <v>0.26144243036798942</v>
      </c>
      <c r="H8075" s="62">
        <v>0.51724490740430473</v>
      </c>
      <c r="I8075" s="62">
        <v>0.73620194704071074</v>
      </c>
      <c r="J8075" s="62">
        <v>0.60454893551527189</v>
      </c>
      <c r="K8075" s="62"/>
      <c r="L8075" s="65">
        <f t="shared" si="1135"/>
        <v>0.10348975235487672</v>
      </c>
      <c r="M8075" s="65">
        <f t="shared" si="1136"/>
        <v>0.1968474392684767</v>
      </c>
      <c r="N8075" s="65">
        <f t="shared" si="1137"/>
        <v>5.2428437768702346E-2</v>
      </c>
      <c r="O8075" s="65">
        <f t="shared" si="1138"/>
        <v>0.13470931859756605</v>
      </c>
      <c r="P8075" s="65">
        <f t="shared" si="1139"/>
        <v>6.3222317091799457E-2</v>
      </c>
      <c r="Q8075" s="65">
        <f t="shared" si="1140"/>
        <v>0.1250807740121028</v>
      </c>
      <c r="R8075" s="65">
        <f t="shared" si="1141"/>
        <v>0.17802922377173092</v>
      </c>
      <c r="S8075" s="65">
        <f t="shared" si="1142"/>
        <v>0.14619273713474498</v>
      </c>
      <c r="T8075" s="66">
        <f>(L8075*'Football Field'!$F$4)+(M8075*'Football Field'!$F$5)+(N8075*'Football Field'!$F$6)+(O8075*'Football Field'!$F$7)+(P8075*'Football Field'!$F$8)+(Q8075*'Football Field'!$F$9)+(R8075*'Football Field'!$F$10)+(S8075*'Football Field'!$F$11)</f>
        <v>140206402.50376889</v>
      </c>
    </row>
    <row r="8076" spans="2:20" x14ac:dyDescent="0.3">
      <c r="B8076" s="62">
        <f t="shared" si="1134"/>
        <v>8049</v>
      </c>
      <c r="C8076" s="62">
        <v>0.77304558160573977</v>
      </c>
      <c r="D8076" s="62">
        <v>0.42850925208652202</v>
      </c>
      <c r="E8076" s="62">
        <v>0.49358309316912097</v>
      </c>
      <c r="F8076" s="62">
        <v>0.57999285787558241</v>
      </c>
      <c r="G8076" s="62">
        <v>0.28935583651567975</v>
      </c>
      <c r="H8076" s="62">
        <v>0.79166194318262895</v>
      </c>
      <c r="I8076" s="62">
        <v>0.80923657679403616</v>
      </c>
      <c r="J8076" s="62">
        <v>0.38379967269401916</v>
      </c>
      <c r="K8076" s="62"/>
      <c r="L8076" s="65">
        <f t="shared" si="1135"/>
        <v>0.16993057288851851</v>
      </c>
      <c r="M8076" s="65">
        <f t="shared" si="1136"/>
        <v>9.4194733697126956E-2</v>
      </c>
      <c r="N8076" s="65">
        <f t="shared" si="1137"/>
        <v>0.10849923961287533</v>
      </c>
      <c r="O8076" s="65">
        <f t="shared" si="1138"/>
        <v>0.12749379979033701</v>
      </c>
      <c r="P8076" s="65">
        <f t="shared" si="1139"/>
        <v>6.36060851232228E-2</v>
      </c>
      <c r="Q8076" s="65">
        <f t="shared" si="1140"/>
        <v>0.17402281410059492</v>
      </c>
      <c r="R8076" s="65">
        <f t="shared" si="1141"/>
        <v>0.17788606308481247</v>
      </c>
      <c r="S8076" s="65">
        <f t="shared" si="1142"/>
        <v>8.4366691702512056E-2</v>
      </c>
      <c r="T8076" s="66">
        <f>(L8076*'Football Field'!$F$4)+(M8076*'Football Field'!$F$5)+(N8076*'Football Field'!$F$6)+(O8076*'Football Field'!$F$7)+(P8076*'Football Field'!$F$8)+(Q8076*'Football Field'!$F$9)+(R8076*'Football Field'!$F$10)+(S8076*'Football Field'!$F$11)</f>
        <v>141163221.64029521</v>
      </c>
    </row>
    <row r="8077" spans="2:20" x14ac:dyDescent="0.3">
      <c r="B8077" s="62">
        <f t="shared" si="1134"/>
        <v>8050</v>
      </c>
      <c r="C8077" s="62">
        <v>5.9127023954367974E-2</v>
      </c>
      <c r="D8077" s="62">
        <v>0.7788574858879459</v>
      </c>
      <c r="E8077" s="62">
        <v>5.1384486640074223E-2</v>
      </c>
      <c r="F8077" s="62">
        <v>0.66557863449617749</v>
      </c>
      <c r="G8077" s="62">
        <v>0.27403509752034827</v>
      </c>
      <c r="H8077" s="62">
        <v>0.10832896076643017</v>
      </c>
      <c r="I8077" s="62">
        <v>0.13694420986808287</v>
      </c>
      <c r="J8077" s="62">
        <v>0.12383357805364714</v>
      </c>
      <c r="K8077" s="62"/>
      <c r="L8077" s="65">
        <f t="shared" si="1135"/>
        <v>2.689927983734022E-2</v>
      </c>
      <c r="M8077" s="65">
        <f t="shared" si="1136"/>
        <v>0.35433384035151322</v>
      </c>
      <c r="N8077" s="65">
        <f t="shared" si="1137"/>
        <v>2.3376885778931832E-2</v>
      </c>
      <c r="O8077" s="65">
        <f t="shared" si="1138"/>
        <v>0.30279869923581443</v>
      </c>
      <c r="P8077" s="65">
        <f t="shared" si="1139"/>
        <v>0.12466967353441626</v>
      </c>
      <c r="Q8077" s="65">
        <f t="shared" si="1140"/>
        <v>4.9283235232562166E-2</v>
      </c>
      <c r="R8077" s="65">
        <f t="shared" si="1141"/>
        <v>6.2301471932494884E-2</v>
      </c>
      <c r="S8077" s="65">
        <f t="shared" si="1142"/>
        <v>5.6336914096926892E-2</v>
      </c>
      <c r="T8077" s="66">
        <f>(L8077*'Football Field'!$F$4)+(M8077*'Football Field'!$F$5)+(N8077*'Football Field'!$F$6)+(O8077*'Football Field'!$F$7)+(P8077*'Football Field'!$F$8)+(Q8077*'Football Field'!$F$9)+(R8077*'Football Field'!$F$10)+(S8077*'Football Field'!$F$11)</f>
        <v>128784998.52185421</v>
      </c>
    </row>
    <row r="8078" spans="2:20" x14ac:dyDescent="0.3">
      <c r="B8078" s="62">
        <f t="shared" si="1134"/>
        <v>8051</v>
      </c>
      <c r="C8078" s="62">
        <v>0.53701847801342084</v>
      </c>
      <c r="D8078" s="62">
        <v>0.72518659337755342</v>
      </c>
      <c r="E8078" s="62">
        <v>4.9775421108065987E-2</v>
      </c>
      <c r="F8078" s="62">
        <v>0.89714781561106327</v>
      </c>
      <c r="G8078" s="62">
        <v>0.88127345110951272</v>
      </c>
      <c r="H8078" s="62">
        <v>0.54498426027950508</v>
      </c>
      <c r="I8078" s="62">
        <v>0.88907050920289521</v>
      </c>
      <c r="J8078" s="62">
        <v>0.11850876591266479</v>
      </c>
      <c r="K8078" s="62"/>
      <c r="L8078" s="65">
        <f t="shared" si="1135"/>
        <v>0.11566282406553889</v>
      </c>
      <c r="M8078" s="65">
        <f t="shared" si="1136"/>
        <v>0.15619039716249625</v>
      </c>
      <c r="N8078" s="65">
        <f t="shared" si="1137"/>
        <v>1.0720610202665071E-2</v>
      </c>
      <c r="O8078" s="65">
        <f t="shared" si="1138"/>
        <v>0.19322733612755066</v>
      </c>
      <c r="P8078" s="65">
        <f t="shared" si="1139"/>
        <v>0.18980832187819519</v>
      </c>
      <c r="Q8078" s="65">
        <f t="shared" si="1140"/>
        <v>0.11737849105002479</v>
      </c>
      <c r="R8078" s="65">
        <f t="shared" si="1141"/>
        <v>0.19148764911814378</v>
      </c>
      <c r="S8078" s="65">
        <f t="shared" si="1142"/>
        <v>2.5524370395385392E-2</v>
      </c>
      <c r="T8078" s="66">
        <f>(L8078*'Football Field'!$F$4)+(M8078*'Football Field'!$F$5)+(N8078*'Football Field'!$F$6)+(O8078*'Football Field'!$F$7)+(P8078*'Football Field'!$F$8)+(Q8078*'Football Field'!$F$9)+(R8078*'Football Field'!$F$10)+(S8078*'Football Field'!$F$11)</f>
        <v>150913969.92466596</v>
      </c>
    </row>
    <row r="8079" spans="2:20" x14ac:dyDescent="0.3">
      <c r="B8079" s="62">
        <f t="shared" si="1134"/>
        <v>8052</v>
      </c>
      <c r="C8079" s="62">
        <v>0.29337224894072855</v>
      </c>
      <c r="D8079" s="62">
        <v>0.35838750474576619</v>
      </c>
      <c r="E8079" s="62">
        <v>0.16603451648903944</v>
      </c>
      <c r="F8079" s="62">
        <v>2.1213321888338688E-2</v>
      </c>
      <c r="G8079" s="62">
        <v>3.6566471010613832E-2</v>
      </c>
      <c r="H8079" s="62">
        <v>0.79185771262104432</v>
      </c>
      <c r="I8079" s="62">
        <v>0.52702747060645194</v>
      </c>
      <c r="J8079" s="62">
        <v>0.16730585703221168</v>
      </c>
      <c r="K8079" s="62"/>
      <c r="L8079" s="65">
        <f t="shared" si="1135"/>
        <v>0.12421736968107611</v>
      </c>
      <c r="M8079" s="65">
        <f t="shared" si="1136"/>
        <v>0.1517456178177147</v>
      </c>
      <c r="N8079" s="65">
        <f t="shared" si="1137"/>
        <v>7.0301028774894733E-2</v>
      </c>
      <c r="O8079" s="65">
        <f t="shared" si="1138"/>
        <v>8.9819778683286611E-3</v>
      </c>
      <c r="P8079" s="65">
        <f t="shared" si="1139"/>
        <v>1.5482687486148195E-2</v>
      </c>
      <c r="Q8079" s="65">
        <f t="shared" si="1140"/>
        <v>0.33528216311738551</v>
      </c>
      <c r="R8079" s="65">
        <f t="shared" si="1141"/>
        <v>0.2231498254684291</v>
      </c>
      <c r="S8079" s="65">
        <f t="shared" si="1142"/>
        <v>7.0839329786022989E-2</v>
      </c>
      <c r="T8079" s="66">
        <f>(L8079*'Football Field'!$F$4)+(M8079*'Football Field'!$F$5)+(N8079*'Football Field'!$F$6)+(O8079*'Football Field'!$F$7)+(P8079*'Football Field'!$F$8)+(Q8079*'Football Field'!$F$9)+(R8079*'Football Field'!$F$10)+(S8079*'Football Field'!$F$11)</f>
        <v>141587787.06465673</v>
      </c>
    </row>
    <row r="8080" spans="2:20" x14ac:dyDescent="0.3">
      <c r="B8080" s="62">
        <f t="shared" si="1134"/>
        <v>8053</v>
      </c>
      <c r="C8080" s="62">
        <v>0.50969578845793417</v>
      </c>
      <c r="D8080" s="62">
        <v>0.31314514231936497</v>
      </c>
      <c r="E8080" s="62">
        <v>0.80597439233888657</v>
      </c>
      <c r="F8080" s="62">
        <v>0.70784018221310974</v>
      </c>
      <c r="G8080" s="62">
        <v>0.53875419005296588</v>
      </c>
      <c r="H8080" s="62">
        <v>0.38674449868812155</v>
      </c>
      <c r="I8080" s="62">
        <v>0.1474970612386679</v>
      </c>
      <c r="J8080" s="62">
        <v>0.62530011598529911</v>
      </c>
      <c r="K8080" s="62"/>
      <c r="L8080" s="65">
        <f t="shared" si="1135"/>
        <v>0.12632018122548816</v>
      </c>
      <c r="M8080" s="65">
        <f t="shared" si="1136"/>
        <v>7.7608157696064842E-2</v>
      </c>
      <c r="N8080" s="65">
        <f t="shared" si="1137"/>
        <v>0.19974822945148471</v>
      </c>
      <c r="O8080" s="65">
        <f t="shared" si="1138"/>
        <v>0.17542719033712806</v>
      </c>
      <c r="P8080" s="65">
        <f t="shared" si="1139"/>
        <v>0.13352185453480248</v>
      </c>
      <c r="Q8080" s="65">
        <f t="shared" si="1140"/>
        <v>9.5848614543292493E-2</v>
      </c>
      <c r="R8080" s="65">
        <f t="shared" si="1141"/>
        <v>3.6554854734557343E-2</v>
      </c>
      <c r="S8080" s="65">
        <f t="shared" si="1142"/>
        <v>0.15497091747718203</v>
      </c>
      <c r="T8080" s="66">
        <f>(L8080*'Football Field'!$F$4)+(M8080*'Football Field'!$F$5)+(N8080*'Football Field'!$F$6)+(O8080*'Football Field'!$F$7)+(P8080*'Football Field'!$F$8)+(Q8080*'Football Field'!$F$9)+(R8080*'Football Field'!$F$10)+(S8080*'Football Field'!$F$11)</f>
        <v>130817478.97375353</v>
      </c>
    </row>
    <row r="8081" spans="2:20" x14ac:dyDescent="0.3">
      <c r="B8081" s="62">
        <f t="shared" si="1134"/>
        <v>8054</v>
      </c>
      <c r="C8081" s="62">
        <v>0.73263296704268055</v>
      </c>
      <c r="D8081" s="62">
        <v>0.43563906888657522</v>
      </c>
      <c r="E8081" s="62">
        <v>0.27124454959269195</v>
      </c>
      <c r="F8081" s="62">
        <v>0.62863286517193273</v>
      </c>
      <c r="G8081" s="62">
        <v>0.47112789249204123</v>
      </c>
      <c r="H8081" s="62">
        <v>0.62796439920832503</v>
      </c>
      <c r="I8081" s="62">
        <v>0.53840342576851752</v>
      </c>
      <c r="J8081" s="62">
        <v>0.63230999674745469</v>
      </c>
      <c r="K8081" s="62"/>
      <c r="L8081" s="65">
        <f t="shared" si="1135"/>
        <v>0.16888901318505065</v>
      </c>
      <c r="M8081" s="65">
        <f t="shared" si="1136"/>
        <v>0.10042498189249761</v>
      </c>
      <c r="N8081" s="65">
        <f t="shared" si="1137"/>
        <v>6.2528204944761301E-2</v>
      </c>
      <c r="O8081" s="65">
        <f t="shared" si="1138"/>
        <v>0.14491456026492688</v>
      </c>
      <c r="P8081" s="65">
        <f t="shared" si="1139"/>
        <v>0.10860598475129514</v>
      </c>
      <c r="Q8081" s="65">
        <f t="shared" si="1140"/>
        <v>0.14476046324497266</v>
      </c>
      <c r="R8081" s="65">
        <f t="shared" si="1141"/>
        <v>0.12411456672573994</v>
      </c>
      <c r="S8081" s="65">
        <f t="shared" si="1142"/>
        <v>0.14576222499075583</v>
      </c>
      <c r="T8081" s="66">
        <f>(L8081*'Football Field'!$F$4)+(M8081*'Football Field'!$F$5)+(N8081*'Football Field'!$F$6)+(O8081*'Football Field'!$F$7)+(P8081*'Football Field'!$F$8)+(Q8081*'Football Field'!$F$9)+(R8081*'Football Field'!$F$10)+(S8081*'Football Field'!$F$11)</f>
        <v>136770758.96316731</v>
      </c>
    </row>
    <row r="8082" spans="2:20" x14ac:dyDescent="0.3">
      <c r="B8082" s="62">
        <f t="shared" si="1134"/>
        <v>8055</v>
      </c>
      <c r="C8082" s="62">
        <v>0.62032729577324208</v>
      </c>
      <c r="D8082" s="62">
        <v>0.96285134872803479</v>
      </c>
      <c r="E8082" s="62">
        <v>0.77609186930863905</v>
      </c>
      <c r="F8082" s="62">
        <v>0.15907071509079684</v>
      </c>
      <c r="G8082" s="62">
        <v>0.85066746723098874</v>
      </c>
      <c r="H8082" s="62">
        <v>0.87214656408576718</v>
      </c>
      <c r="I8082" s="62">
        <v>0.92643134952638451</v>
      </c>
      <c r="J8082" s="62">
        <v>0.68059341531875306</v>
      </c>
      <c r="K8082" s="62"/>
      <c r="L8082" s="65">
        <f t="shared" si="1135"/>
        <v>0.10607185365614687</v>
      </c>
      <c r="M8082" s="65">
        <f t="shared" si="1136"/>
        <v>0.16464119514134265</v>
      </c>
      <c r="N8082" s="65">
        <f t="shared" si="1137"/>
        <v>0.13270656272253362</v>
      </c>
      <c r="O8082" s="65">
        <f t="shared" si="1138"/>
        <v>2.7200037346506608E-2</v>
      </c>
      <c r="P8082" s="65">
        <f t="shared" si="1139"/>
        <v>0.14545849539265546</v>
      </c>
      <c r="Q8082" s="65">
        <f t="shared" si="1140"/>
        <v>0.14913127850855284</v>
      </c>
      <c r="R8082" s="65">
        <f t="shared" si="1141"/>
        <v>0.15841361681003771</v>
      </c>
      <c r="S8082" s="65">
        <f t="shared" si="1142"/>
        <v>0.1163769604222242</v>
      </c>
      <c r="T8082" s="66">
        <f>(L8082*'Football Field'!$F$4)+(M8082*'Football Field'!$F$5)+(N8082*'Football Field'!$F$6)+(O8082*'Football Field'!$F$7)+(P8082*'Football Field'!$F$8)+(Q8082*'Football Field'!$F$9)+(R8082*'Football Field'!$F$10)+(S8082*'Football Field'!$F$11)</f>
        <v>145422201.37790555</v>
      </c>
    </row>
    <row r="8083" spans="2:20" x14ac:dyDescent="0.3">
      <c r="B8083" s="62">
        <f t="shared" si="1134"/>
        <v>8056</v>
      </c>
      <c r="C8083" s="62">
        <v>0.32770791136056532</v>
      </c>
      <c r="D8083" s="62">
        <v>0.37264852676394367</v>
      </c>
      <c r="E8083" s="62">
        <v>0.71310041479932718</v>
      </c>
      <c r="F8083" s="62">
        <v>0.26124530228724629</v>
      </c>
      <c r="G8083" s="62">
        <v>9.9137831092165896E-2</v>
      </c>
      <c r="H8083" s="62">
        <v>0.54635727788105737</v>
      </c>
      <c r="I8083" s="62">
        <v>0.8919121926581044</v>
      </c>
      <c r="J8083" s="62">
        <v>0.99876287158767296</v>
      </c>
      <c r="K8083" s="62"/>
      <c r="L8083" s="65">
        <f t="shared" si="1135"/>
        <v>7.7824233508106119E-2</v>
      </c>
      <c r="M8083" s="65">
        <f t="shared" si="1136"/>
        <v>8.8496752620110003E-2</v>
      </c>
      <c r="N8083" s="65">
        <f t="shared" si="1137"/>
        <v>0.16934743188121987</v>
      </c>
      <c r="O8083" s="65">
        <f t="shared" si="1138"/>
        <v>6.2040660915655202E-2</v>
      </c>
      <c r="P8083" s="65">
        <f t="shared" si="1139"/>
        <v>2.3543300143019752E-2</v>
      </c>
      <c r="Q8083" s="65">
        <f t="shared" si="1140"/>
        <v>0.12974919096745752</v>
      </c>
      <c r="R8083" s="65">
        <f t="shared" si="1141"/>
        <v>0.21181173949071763</v>
      </c>
      <c r="S8083" s="65">
        <f t="shared" si="1142"/>
        <v>0.23718669047371388</v>
      </c>
      <c r="T8083" s="66">
        <f>(L8083*'Football Field'!$F$4)+(M8083*'Football Field'!$F$5)+(N8083*'Football Field'!$F$6)+(O8083*'Football Field'!$F$7)+(P8083*'Football Field'!$F$8)+(Q8083*'Football Field'!$F$9)+(R8083*'Football Field'!$F$10)+(S8083*'Football Field'!$F$11)</f>
        <v>145360227.01091236</v>
      </c>
    </row>
    <row r="8084" spans="2:20" x14ac:dyDescent="0.3">
      <c r="B8084" s="62">
        <f t="shared" si="1134"/>
        <v>8057</v>
      </c>
      <c r="C8084" s="62">
        <v>0.89322251831280541</v>
      </c>
      <c r="D8084" s="62">
        <v>0.39095736777968593</v>
      </c>
      <c r="E8084" s="62">
        <v>0.47637023656227839</v>
      </c>
      <c r="F8084" s="62">
        <v>0.67759302446881031</v>
      </c>
      <c r="G8084" s="62">
        <v>0.36056106437368141</v>
      </c>
      <c r="H8084" s="62">
        <v>0.85156829512480181</v>
      </c>
      <c r="I8084" s="62">
        <v>0.97519517724207605</v>
      </c>
      <c r="J8084" s="62">
        <v>0.70494187244262174</v>
      </c>
      <c r="K8084" s="62"/>
      <c r="L8084" s="65">
        <f t="shared" si="1135"/>
        <v>0.16757108602583354</v>
      </c>
      <c r="M8084" s="65">
        <f t="shared" si="1136"/>
        <v>7.3344714632127717E-2</v>
      </c>
      <c r="N8084" s="65">
        <f t="shared" si="1137"/>
        <v>8.9368411850953025E-2</v>
      </c>
      <c r="O8084" s="65">
        <f t="shared" si="1138"/>
        <v>0.12711837942491774</v>
      </c>
      <c r="P8084" s="65">
        <f t="shared" si="1139"/>
        <v>6.7642281623009198E-2</v>
      </c>
      <c r="Q8084" s="65">
        <f t="shared" si="1140"/>
        <v>0.15975663523213801</v>
      </c>
      <c r="R8084" s="65">
        <f t="shared" si="1141"/>
        <v>0.18294939008734479</v>
      </c>
      <c r="S8084" s="65">
        <f t="shared" si="1142"/>
        <v>0.13224910112367599</v>
      </c>
      <c r="T8084" s="66">
        <f>(L8084*'Football Field'!$F$4)+(M8084*'Football Field'!$F$5)+(N8084*'Football Field'!$F$6)+(O8084*'Football Field'!$F$7)+(P8084*'Football Field'!$F$8)+(Q8084*'Football Field'!$F$9)+(R8084*'Football Field'!$F$10)+(S8084*'Football Field'!$F$11)</f>
        <v>142142664.03558239</v>
      </c>
    </row>
    <row r="8085" spans="2:20" x14ac:dyDescent="0.3">
      <c r="B8085" s="62">
        <f t="shared" si="1134"/>
        <v>8058</v>
      </c>
      <c r="C8085" s="62">
        <v>0.87220034778848365</v>
      </c>
      <c r="D8085" s="62">
        <v>3.030420250730359E-2</v>
      </c>
      <c r="E8085" s="62">
        <v>0.92094601292712253</v>
      </c>
      <c r="F8085" s="62">
        <v>0.25414282983671932</v>
      </c>
      <c r="G8085" s="62">
        <v>1.3124748792157415E-2</v>
      </c>
      <c r="H8085" s="62">
        <v>0.18122461482065388</v>
      </c>
      <c r="I8085" s="62">
        <v>0.9436375724426157</v>
      </c>
      <c r="J8085" s="62">
        <v>0.69468849075598527</v>
      </c>
      <c r="K8085" s="62"/>
      <c r="L8085" s="65">
        <f t="shared" si="1135"/>
        <v>0.22305380728715432</v>
      </c>
      <c r="M8085" s="65">
        <f t="shared" si="1136"/>
        <v>7.7499026034488867E-3</v>
      </c>
      <c r="N8085" s="65">
        <f t="shared" si="1137"/>
        <v>0.23551987225202967</v>
      </c>
      <c r="O8085" s="65">
        <f t="shared" si="1138"/>
        <v>6.4993697759403862E-2</v>
      </c>
      <c r="P8085" s="65">
        <f t="shared" si="1139"/>
        <v>3.3564824815778935E-3</v>
      </c>
      <c r="Q8085" s="65">
        <f t="shared" si="1140"/>
        <v>4.6345819985499248E-2</v>
      </c>
      <c r="R8085" s="65">
        <f t="shared" si="1141"/>
        <v>0.24132294118687633</v>
      </c>
      <c r="S8085" s="65">
        <f t="shared" si="1142"/>
        <v>0.17765747644400973</v>
      </c>
      <c r="T8085" s="66">
        <f>(L8085*'Football Field'!$F$4)+(M8085*'Football Field'!$F$5)+(N8085*'Football Field'!$F$6)+(O8085*'Football Field'!$F$7)+(P8085*'Football Field'!$F$8)+(Q8085*'Football Field'!$F$9)+(R8085*'Football Field'!$F$10)+(S8085*'Football Field'!$F$11)</f>
        <v>148653778.77650487</v>
      </c>
    </row>
    <row r="8086" spans="2:20" x14ac:dyDescent="0.3">
      <c r="B8086" s="62">
        <f t="shared" si="1134"/>
        <v>8059</v>
      </c>
      <c r="C8086" s="62">
        <v>0.36359251756670352</v>
      </c>
      <c r="D8086" s="62">
        <v>0.84356993291800053</v>
      </c>
      <c r="E8086" s="62">
        <v>0.69950035737862615</v>
      </c>
      <c r="F8086" s="62">
        <v>0.58979547981810321</v>
      </c>
      <c r="G8086" s="62">
        <v>0.30679986203952114</v>
      </c>
      <c r="H8086" s="62">
        <v>0.60253484885580422</v>
      </c>
      <c r="I8086" s="62">
        <v>0.97551116711972963</v>
      </c>
      <c r="J8086" s="62">
        <v>0.24585423445236465</v>
      </c>
      <c r="K8086" s="62"/>
      <c r="L8086" s="65">
        <f t="shared" si="1135"/>
        <v>7.8577927558089872E-2</v>
      </c>
      <c r="M8086" s="65">
        <f t="shared" si="1136"/>
        <v>0.18230841911330797</v>
      </c>
      <c r="N8086" s="65">
        <f t="shared" si="1137"/>
        <v>0.15117277103721449</v>
      </c>
      <c r="O8086" s="65">
        <f t="shared" si="1138"/>
        <v>0.12746386201067375</v>
      </c>
      <c r="P8086" s="65">
        <f t="shared" si="1139"/>
        <v>6.630416240551687E-2</v>
      </c>
      <c r="Q8086" s="65">
        <f t="shared" si="1140"/>
        <v>0.13021703532699921</v>
      </c>
      <c r="R8086" s="65">
        <f t="shared" si="1141"/>
        <v>0.21082294634399118</v>
      </c>
      <c r="S8086" s="65">
        <f t="shared" si="1142"/>
        <v>5.3132876204206821E-2</v>
      </c>
      <c r="T8086" s="66">
        <f>(L8086*'Football Field'!$F$4)+(M8086*'Football Field'!$F$5)+(N8086*'Football Field'!$F$6)+(O8086*'Football Field'!$F$7)+(P8086*'Football Field'!$F$8)+(Q8086*'Football Field'!$F$9)+(R8086*'Football Field'!$F$10)+(S8086*'Football Field'!$F$11)</f>
        <v>146988931.64899376</v>
      </c>
    </row>
    <row r="8087" spans="2:20" x14ac:dyDescent="0.3">
      <c r="B8087" s="62">
        <f t="shared" si="1134"/>
        <v>8060</v>
      </c>
      <c r="C8087" s="62">
        <v>0.90961170327741392</v>
      </c>
      <c r="D8087" s="62">
        <v>0.90399434657980482</v>
      </c>
      <c r="E8087" s="62">
        <v>0.59155444481472275</v>
      </c>
      <c r="F8087" s="62">
        <v>0.98324527073569878</v>
      </c>
      <c r="G8087" s="62">
        <v>0.96914470693953592</v>
      </c>
      <c r="H8087" s="62">
        <v>0.3490615499461206</v>
      </c>
      <c r="I8087" s="62">
        <v>0.49888905151009033</v>
      </c>
      <c r="J8087" s="62">
        <v>0.61578732488332522</v>
      </c>
      <c r="K8087" s="62"/>
      <c r="L8087" s="65">
        <f t="shared" si="1135"/>
        <v>0.15625607957898513</v>
      </c>
      <c r="M8087" s="65">
        <f t="shared" si="1136"/>
        <v>0.15529111163496839</v>
      </c>
      <c r="N8087" s="65">
        <f t="shared" si="1137"/>
        <v>0.10161916130940667</v>
      </c>
      <c r="O8087" s="65">
        <f t="shared" si="1138"/>
        <v>0.16890509512593804</v>
      </c>
      <c r="P8087" s="65">
        <f t="shared" si="1139"/>
        <v>0.16648285406340213</v>
      </c>
      <c r="Q8087" s="65">
        <f t="shared" si="1140"/>
        <v>5.9962937075041522E-2</v>
      </c>
      <c r="R8087" s="65">
        <f t="shared" si="1141"/>
        <v>8.5700796343063865E-2</v>
      </c>
      <c r="S8087" s="65">
        <f t="shared" si="1142"/>
        <v>0.10578196486919413</v>
      </c>
      <c r="T8087" s="66">
        <f>(L8087*'Football Field'!$F$4)+(M8087*'Football Field'!$F$5)+(N8087*'Football Field'!$F$6)+(O8087*'Football Field'!$F$7)+(P8087*'Football Field'!$F$8)+(Q8087*'Football Field'!$F$9)+(R8087*'Football Field'!$F$10)+(S8087*'Football Field'!$F$11)</f>
        <v>136954204.47199845</v>
      </c>
    </row>
    <row r="8088" spans="2:20" x14ac:dyDescent="0.3">
      <c r="B8088" s="62">
        <f t="shared" si="1134"/>
        <v>8061</v>
      </c>
      <c r="C8088" s="62">
        <v>0.58342426624198518</v>
      </c>
      <c r="D8088" s="62">
        <v>0.30564548388013713</v>
      </c>
      <c r="E8088" s="62">
        <v>0.80689095533725963</v>
      </c>
      <c r="F8088" s="62">
        <v>0.21483676554487063</v>
      </c>
      <c r="G8088" s="62">
        <v>0.82176188675794759</v>
      </c>
      <c r="H8088" s="62">
        <v>6.566194476637488E-2</v>
      </c>
      <c r="I8088" s="62">
        <v>6.2440450827430993E-2</v>
      </c>
      <c r="J8088" s="62">
        <v>2.4113909606531148E-2</v>
      </c>
      <c r="K8088" s="62"/>
      <c r="L8088" s="65">
        <f t="shared" si="1135"/>
        <v>0.20224250839763194</v>
      </c>
      <c r="M8088" s="65">
        <f t="shared" si="1136"/>
        <v>0.10595121409414994</v>
      </c>
      <c r="N8088" s="65">
        <f t="shared" si="1137"/>
        <v>0.27970665646444698</v>
      </c>
      <c r="O8088" s="65">
        <f t="shared" si="1138"/>
        <v>7.4472607455459042E-2</v>
      </c>
      <c r="P8088" s="65">
        <f t="shared" si="1139"/>
        <v>0.2848616262638719</v>
      </c>
      <c r="Q8088" s="65">
        <f t="shared" si="1140"/>
        <v>2.276154281575676E-2</v>
      </c>
      <c r="R8088" s="65">
        <f t="shared" si="1141"/>
        <v>2.1644820298888479E-2</v>
      </c>
      <c r="S8088" s="65">
        <f t="shared" si="1142"/>
        <v>8.3590242097949571E-3</v>
      </c>
      <c r="T8088" s="66">
        <f>(L8088*'Football Field'!$F$4)+(M8088*'Football Field'!$F$5)+(N8088*'Football Field'!$F$6)+(O8088*'Football Field'!$F$7)+(P8088*'Football Field'!$F$8)+(Q8088*'Football Field'!$F$9)+(R8088*'Football Field'!$F$10)+(S8088*'Football Field'!$F$11)</f>
        <v>140940525.86315113</v>
      </c>
    </row>
    <row r="8089" spans="2:20" x14ac:dyDescent="0.3">
      <c r="B8089" s="62">
        <f t="shared" si="1134"/>
        <v>8062</v>
      </c>
      <c r="C8089" s="62">
        <v>0.23844318212303517</v>
      </c>
      <c r="D8089" s="62">
        <v>0.35434295234911362</v>
      </c>
      <c r="E8089" s="62">
        <v>0.5760654689772533</v>
      </c>
      <c r="F8089" s="62">
        <v>0.89738355617239562</v>
      </c>
      <c r="G8089" s="62">
        <v>0.49394819121885225</v>
      </c>
      <c r="H8089" s="62">
        <v>0.53631387670787534</v>
      </c>
      <c r="I8089" s="62">
        <v>0.3617405578694034</v>
      </c>
      <c r="J8089" s="62">
        <v>0.22663702712353617</v>
      </c>
      <c r="K8089" s="62"/>
      <c r="L8089" s="65">
        <f t="shared" si="1135"/>
        <v>6.4708624920307795E-2</v>
      </c>
      <c r="M8089" s="65">
        <f t="shared" si="1136"/>
        <v>9.6161462838061151E-2</v>
      </c>
      <c r="N8089" s="65">
        <f t="shared" si="1137"/>
        <v>0.15633243957613308</v>
      </c>
      <c r="O8089" s="65">
        <f t="shared" si="1138"/>
        <v>0.24353162639831136</v>
      </c>
      <c r="P8089" s="65">
        <f t="shared" si="1139"/>
        <v>0.13404748230189542</v>
      </c>
      <c r="Q8089" s="65">
        <f t="shared" si="1140"/>
        <v>0.14554466677742539</v>
      </c>
      <c r="R8089" s="65">
        <f t="shared" si="1141"/>
        <v>9.8169022360873714E-2</v>
      </c>
      <c r="S8089" s="65">
        <f t="shared" si="1142"/>
        <v>6.1504674826992074E-2</v>
      </c>
      <c r="T8089" s="66">
        <f>(L8089*'Football Field'!$F$4)+(M8089*'Football Field'!$F$5)+(N8089*'Football Field'!$F$6)+(O8089*'Football Field'!$F$7)+(P8089*'Football Field'!$F$8)+(Q8089*'Football Field'!$F$9)+(R8089*'Football Field'!$F$10)+(S8089*'Football Field'!$F$11)</f>
        <v>138272861.78322941</v>
      </c>
    </row>
    <row r="8090" spans="2:20" x14ac:dyDescent="0.3">
      <c r="B8090" s="62">
        <f t="shared" si="1134"/>
        <v>8063</v>
      </c>
      <c r="C8090" s="62">
        <v>0.20222979166490163</v>
      </c>
      <c r="D8090" s="62">
        <v>5.7384762225853314E-2</v>
      </c>
      <c r="E8090" s="62">
        <v>2.3097615659245951E-2</v>
      </c>
      <c r="F8090" s="62">
        <v>0.5495629935263413</v>
      </c>
      <c r="G8090" s="62">
        <v>0.89803192873094273</v>
      </c>
      <c r="H8090" s="62">
        <v>0.88930162780923994</v>
      </c>
      <c r="I8090" s="62">
        <v>0.90419635719981117</v>
      </c>
      <c r="J8090" s="62">
        <v>0.98593404953805486</v>
      </c>
      <c r="K8090" s="62"/>
      <c r="L8090" s="65">
        <f t="shared" si="1135"/>
        <v>4.4842902438212935E-2</v>
      </c>
      <c r="M8090" s="65">
        <f t="shared" si="1136"/>
        <v>1.2724630099001388E-2</v>
      </c>
      <c r="N8090" s="65">
        <f t="shared" si="1137"/>
        <v>5.1217187983815223E-3</v>
      </c>
      <c r="O8090" s="65">
        <f t="shared" si="1138"/>
        <v>0.12186137116330277</v>
      </c>
      <c r="P8090" s="65">
        <f t="shared" si="1139"/>
        <v>0.1991316800306582</v>
      </c>
      <c r="Q8090" s="65">
        <f t="shared" si="1140"/>
        <v>0.19719580288187061</v>
      </c>
      <c r="R8090" s="65">
        <f t="shared" si="1141"/>
        <v>0.2004985946783025</v>
      </c>
      <c r="S8090" s="65">
        <f t="shared" si="1142"/>
        <v>0.21862329991026994</v>
      </c>
      <c r="T8090" s="66">
        <f>(L8090*'Football Field'!$F$4)+(M8090*'Football Field'!$F$5)+(N8090*'Football Field'!$F$6)+(O8090*'Football Field'!$F$7)+(P8090*'Football Field'!$F$8)+(Q8090*'Football Field'!$F$9)+(R8090*'Football Field'!$F$10)+(S8090*'Football Field'!$F$11)</f>
        <v>154569275.36782786</v>
      </c>
    </row>
    <row r="8091" spans="2:20" x14ac:dyDescent="0.3">
      <c r="B8091" s="62">
        <f t="shared" si="1134"/>
        <v>8064</v>
      </c>
      <c r="C8091" s="62">
        <v>0.2147635221513603</v>
      </c>
      <c r="D8091" s="62">
        <v>0.85932670785613074</v>
      </c>
      <c r="E8091" s="62">
        <v>0.46154310156624934</v>
      </c>
      <c r="F8091" s="62">
        <v>0.14350519867305844</v>
      </c>
      <c r="G8091" s="62">
        <v>0.93471031065730914</v>
      </c>
      <c r="H8091" s="62">
        <v>0.68897040258743314</v>
      </c>
      <c r="I8091" s="62">
        <v>0.48712876386663762</v>
      </c>
      <c r="J8091" s="62">
        <v>0.14352068339119139</v>
      </c>
      <c r="K8091" s="62"/>
      <c r="L8091" s="65">
        <f t="shared" si="1135"/>
        <v>5.4599016551583487E-2</v>
      </c>
      <c r="M8091" s="65">
        <f t="shared" si="1136"/>
        <v>0.21846537380024736</v>
      </c>
      <c r="N8091" s="65">
        <f t="shared" si="1137"/>
        <v>0.11733742857841845</v>
      </c>
      <c r="O8091" s="65">
        <f t="shared" si="1138"/>
        <v>3.6483117054052126E-2</v>
      </c>
      <c r="P8091" s="65">
        <f t="shared" si="1139"/>
        <v>0.2376300370346246</v>
      </c>
      <c r="Q8091" s="65">
        <f t="shared" si="1140"/>
        <v>0.17515593913528177</v>
      </c>
      <c r="R8091" s="65">
        <f t="shared" si="1141"/>
        <v>0.12384203413446621</v>
      </c>
      <c r="S8091" s="65">
        <f t="shared" si="1142"/>
        <v>3.648705371132599E-2</v>
      </c>
      <c r="T8091" s="66">
        <f>(L8091*'Football Field'!$F$4)+(M8091*'Football Field'!$F$5)+(N8091*'Football Field'!$F$6)+(O8091*'Football Field'!$F$7)+(P8091*'Football Field'!$F$8)+(Q8091*'Football Field'!$F$9)+(R8091*'Football Field'!$F$10)+(S8091*'Football Field'!$F$11)</f>
        <v>147300522.47294077</v>
      </c>
    </row>
    <row r="8092" spans="2:20" x14ac:dyDescent="0.3">
      <c r="B8092" s="62">
        <f t="shared" si="1134"/>
        <v>8065</v>
      </c>
      <c r="C8092" s="62">
        <v>0.68546288607925199</v>
      </c>
      <c r="D8092" s="62">
        <v>0.28649898914454108</v>
      </c>
      <c r="E8092" s="62">
        <v>0.14885979115991832</v>
      </c>
      <c r="F8092" s="62">
        <v>7.5042741555977566E-2</v>
      </c>
      <c r="G8092" s="62">
        <v>0.96886730951946454</v>
      </c>
      <c r="H8092" s="62">
        <v>3.7682636674479575E-2</v>
      </c>
      <c r="I8092" s="62">
        <v>0.76964435770112893</v>
      </c>
      <c r="J8092" s="62">
        <v>0.69992839267202989</v>
      </c>
      <c r="K8092" s="62"/>
      <c r="L8092" s="65">
        <f t="shared" si="1135"/>
        <v>0.18667355482756273</v>
      </c>
      <c r="M8092" s="65">
        <f t="shared" si="1136"/>
        <v>7.8022874533766259E-2</v>
      </c>
      <c r="N8092" s="65">
        <f t="shared" si="1137"/>
        <v>4.0539301180338057E-2</v>
      </c>
      <c r="O8092" s="65">
        <f t="shared" si="1138"/>
        <v>2.0436548228580185E-2</v>
      </c>
      <c r="P8092" s="65">
        <f t="shared" si="1139"/>
        <v>0.26385367975021778</v>
      </c>
      <c r="Q8092" s="65">
        <f t="shared" si="1140"/>
        <v>1.026219199632537E-2</v>
      </c>
      <c r="R8092" s="65">
        <f t="shared" si="1141"/>
        <v>0.20959887270750771</v>
      </c>
      <c r="S8092" s="65">
        <f t="shared" si="1142"/>
        <v>0.19061297677570185</v>
      </c>
      <c r="T8092" s="66">
        <f>(L8092*'Football Field'!$F$4)+(M8092*'Football Field'!$F$5)+(N8092*'Football Field'!$F$6)+(O8092*'Football Field'!$F$7)+(P8092*'Football Field'!$F$8)+(Q8092*'Football Field'!$F$9)+(R8092*'Football Field'!$F$10)+(S8092*'Football Field'!$F$11)</f>
        <v>160239557.38466963</v>
      </c>
    </row>
    <row r="8093" spans="2:20" x14ac:dyDescent="0.3">
      <c r="B8093" s="62">
        <f t="shared" si="1134"/>
        <v>8066</v>
      </c>
      <c r="C8093" s="62">
        <v>0.51830895101092078</v>
      </c>
      <c r="D8093" s="62">
        <v>0.39318789856953174</v>
      </c>
      <c r="E8093" s="62">
        <v>0.33128196874007743</v>
      </c>
      <c r="F8093" s="62">
        <v>0.28312013076171549</v>
      </c>
      <c r="G8093" s="62">
        <v>0.21483562375759269</v>
      </c>
      <c r="H8093" s="62">
        <v>0.43285133604858539</v>
      </c>
      <c r="I8093" s="62">
        <v>0.34266217443501068</v>
      </c>
      <c r="J8093" s="62">
        <v>5.8062536223073336E-2</v>
      </c>
      <c r="K8093" s="62"/>
      <c r="L8093" s="65">
        <f t="shared" si="1135"/>
        <v>0.20133893209135212</v>
      </c>
      <c r="M8093" s="65">
        <f t="shared" si="1136"/>
        <v>0.15273521990085101</v>
      </c>
      <c r="N8093" s="65">
        <f t="shared" si="1137"/>
        <v>0.12868764407242991</v>
      </c>
      <c r="O8093" s="65">
        <f t="shared" si="1138"/>
        <v>0.10997900898672057</v>
      </c>
      <c r="P8093" s="65">
        <f t="shared" si="1139"/>
        <v>8.3453652456065439E-2</v>
      </c>
      <c r="Q8093" s="65">
        <f t="shared" si="1140"/>
        <v>0.16814262146999062</v>
      </c>
      <c r="R8093" s="65">
        <f t="shared" si="1141"/>
        <v>0.13310832493686187</v>
      </c>
      <c r="S8093" s="65">
        <f t="shared" si="1142"/>
        <v>2.2554596085728646E-2</v>
      </c>
      <c r="T8093" s="66">
        <f>(L8093*'Football Field'!$F$4)+(M8093*'Football Field'!$F$5)+(N8093*'Football Field'!$F$6)+(O8093*'Football Field'!$F$7)+(P8093*'Football Field'!$F$8)+(Q8093*'Football Field'!$F$9)+(R8093*'Football Field'!$F$10)+(S8093*'Football Field'!$F$11)</f>
        <v>136162244.24929738</v>
      </c>
    </row>
    <row r="8094" spans="2:20" x14ac:dyDescent="0.3">
      <c r="B8094" s="62">
        <f t="shared" ref="B8094:B8157" si="1143">B8093+1</f>
        <v>8067</v>
      </c>
      <c r="C8094" s="62">
        <v>0.946465937672198</v>
      </c>
      <c r="D8094" s="62">
        <v>0.89321822162356401</v>
      </c>
      <c r="E8094" s="62">
        <v>0.79819707684100638</v>
      </c>
      <c r="F8094" s="62">
        <v>0.95801635645323702</v>
      </c>
      <c r="G8094" s="62">
        <v>8.2882400979275905E-2</v>
      </c>
      <c r="H8094" s="62">
        <v>0.85677964656544914</v>
      </c>
      <c r="I8094" s="62">
        <v>0.25925124797026822</v>
      </c>
      <c r="J8094" s="62">
        <v>0.61156481013933117</v>
      </c>
      <c r="K8094" s="62"/>
      <c r="L8094" s="65">
        <f t="shared" si="1135"/>
        <v>0.17506477361156275</v>
      </c>
      <c r="M8094" s="65">
        <f t="shared" si="1136"/>
        <v>0.1652157140898714</v>
      </c>
      <c r="N8094" s="65">
        <f t="shared" si="1137"/>
        <v>0.14763995722683748</v>
      </c>
      <c r="O8094" s="65">
        <f t="shared" si="1138"/>
        <v>0.17720121758544155</v>
      </c>
      <c r="P8094" s="65">
        <f t="shared" si="1139"/>
        <v>1.5330492293791421E-2</v>
      </c>
      <c r="Q8094" s="65">
        <f t="shared" si="1140"/>
        <v>0.15847578754907476</v>
      </c>
      <c r="R8094" s="65">
        <f t="shared" si="1141"/>
        <v>4.7952873133559261E-2</v>
      </c>
      <c r="S8094" s="65">
        <f t="shared" si="1142"/>
        <v>0.11311918450986141</v>
      </c>
      <c r="T8094" s="66">
        <f>(L8094*'Football Field'!$F$4)+(M8094*'Football Field'!$F$5)+(N8094*'Football Field'!$F$6)+(O8094*'Football Field'!$F$7)+(P8094*'Football Field'!$F$8)+(Q8094*'Football Field'!$F$9)+(R8094*'Football Field'!$F$10)+(S8094*'Football Field'!$F$11)</f>
        <v>120519026.5192655</v>
      </c>
    </row>
    <row r="8095" spans="2:20" x14ac:dyDescent="0.3">
      <c r="B8095" s="62">
        <f t="shared" si="1143"/>
        <v>8068</v>
      </c>
      <c r="C8095" s="62">
        <v>0.42070499394433292</v>
      </c>
      <c r="D8095" s="62">
        <v>0.89656356721269359</v>
      </c>
      <c r="E8095" s="62">
        <v>0.92132942458136602</v>
      </c>
      <c r="F8095" s="62">
        <v>0.98863163039005819</v>
      </c>
      <c r="G8095" s="62">
        <v>0.14066460390792535</v>
      </c>
      <c r="H8095" s="62">
        <v>0.79023560467781839</v>
      </c>
      <c r="I8095" s="62">
        <v>0.25716895134860829</v>
      </c>
      <c r="J8095" s="62">
        <v>0.69843019424625519</v>
      </c>
      <c r="K8095" s="62"/>
      <c r="L8095" s="65">
        <f t="shared" si="1135"/>
        <v>8.2269708931974703E-2</v>
      </c>
      <c r="M8095" s="65">
        <f t="shared" si="1136"/>
        <v>0.17532481138876393</v>
      </c>
      <c r="N8095" s="65">
        <f t="shared" si="1137"/>
        <v>0.18016782467954764</v>
      </c>
      <c r="O8095" s="65">
        <f t="shared" si="1138"/>
        <v>0.19332890658268664</v>
      </c>
      <c r="P8095" s="65">
        <f t="shared" si="1139"/>
        <v>2.7507246614875643E-2</v>
      </c>
      <c r="Q8095" s="65">
        <f t="shared" si="1140"/>
        <v>0.15453216415379539</v>
      </c>
      <c r="R8095" s="65">
        <f t="shared" si="1141"/>
        <v>5.0289906415017883E-2</v>
      </c>
      <c r="S8095" s="65">
        <f t="shared" si="1142"/>
        <v>0.13657943123333816</v>
      </c>
      <c r="T8095" s="66">
        <f>(L8095*'Football Field'!$F$4)+(M8095*'Football Field'!$F$5)+(N8095*'Football Field'!$F$6)+(O8095*'Football Field'!$F$7)+(P8095*'Football Field'!$F$8)+(Q8095*'Football Field'!$F$9)+(R8095*'Football Field'!$F$10)+(S8095*'Football Field'!$F$11)</f>
        <v>123403257.28441232</v>
      </c>
    </row>
    <row r="8096" spans="2:20" x14ac:dyDescent="0.3">
      <c r="B8096" s="62">
        <f t="shared" si="1143"/>
        <v>8069</v>
      </c>
      <c r="C8096" s="62">
        <v>0.77629700416840342</v>
      </c>
      <c r="D8096" s="62">
        <v>0.49082746505048913</v>
      </c>
      <c r="E8096" s="62">
        <v>0.99040819461783325</v>
      </c>
      <c r="F8096" s="62">
        <v>0.95714567969880215</v>
      </c>
      <c r="G8096" s="62">
        <v>0.31766021785698562</v>
      </c>
      <c r="H8096" s="62">
        <v>0.73001074061033011</v>
      </c>
      <c r="I8096" s="62">
        <v>0.22289313581470371</v>
      </c>
      <c r="J8096" s="62">
        <v>0.72629394541300563</v>
      </c>
      <c r="K8096" s="62"/>
      <c r="L8096" s="65">
        <f t="shared" si="1135"/>
        <v>0.14895741813610605</v>
      </c>
      <c r="M8096" s="65">
        <f t="shared" si="1136"/>
        <v>9.4180953361440889E-2</v>
      </c>
      <c r="N8096" s="65">
        <f t="shared" si="1137"/>
        <v>0.19004150058411259</v>
      </c>
      <c r="O8096" s="65">
        <f t="shared" si="1138"/>
        <v>0.18365902285143057</v>
      </c>
      <c r="P8096" s="65">
        <f t="shared" si="1139"/>
        <v>6.0953276442459139E-2</v>
      </c>
      <c r="Q8096" s="65">
        <f t="shared" si="1140"/>
        <v>0.14007591752776125</v>
      </c>
      <c r="R8096" s="65">
        <f t="shared" si="1141"/>
        <v>4.2769179647659986E-2</v>
      </c>
      <c r="S8096" s="65">
        <f t="shared" si="1142"/>
        <v>0.13936273144902941</v>
      </c>
      <c r="T8096" s="66">
        <f>(L8096*'Football Field'!$F$4)+(M8096*'Football Field'!$F$5)+(N8096*'Football Field'!$F$6)+(O8096*'Football Field'!$F$7)+(P8096*'Football Field'!$F$8)+(Q8096*'Football Field'!$F$9)+(R8096*'Football Field'!$F$10)+(S8096*'Football Field'!$F$11)</f>
        <v>125251595.28154385</v>
      </c>
    </row>
    <row r="8097" spans="2:20" x14ac:dyDescent="0.3">
      <c r="B8097" s="62">
        <f t="shared" si="1143"/>
        <v>8070</v>
      </c>
      <c r="C8097" s="62">
        <v>0.80599021076362976</v>
      </c>
      <c r="D8097" s="62">
        <v>0.75081571933330715</v>
      </c>
      <c r="E8097" s="62">
        <v>0.73122335919101711</v>
      </c>
      <c r="F8097" s="62">
        <v>9.8436362908526642E-2</v>
      </c>
      <c r="G8097" s="62">
        <v>0.67468772577055991</v>
      </c>
      <c r="H8097" s="62">
        <v>8.7080993861572198E-2</v>
      </c>
      <c r="I8097" s="62">
        <v>0.80256553103921835</v>
      </c>
      <c r="J8097" s="62">
        <v>0.39659153774192302</v>
      </c>
      <c r="K8097" s="62"/>
      <c r="L8097" s="65">
        <f t="shared" si="1135"/>
        <v>0.18539628229349958</v>
      </c>
      <c r="M8097" s="65">
        <f t="shared" si="1136"/>
        <v>0.17270488052209987</v>
      </c>
      <c r="N8097" s="65">
        <f t="shared" si="1137"/>
        <v>0.16819818716127793</v>
      </c>
      <c r="O8097" s="65">
        <f t="shared" si="1138"/>
        <v>2.2642627022037887E-2</v>
      </c>
      <c r="P8097" s="65">
        <f t="shared" si="1139"/>
        <v>0.15519369143256398</v>
      </c>
      <c r="Q8097" s="65">
        <f t="shared" si="1140"/>
        <v>2.0030631023499102E-2</v>
      </c>
      <c r="R8097" s="65">
        <f t="shared" si="1141"/>
        <v>0.18460852720606463</v>
      </c>
      <c r="S8097" s="65">
        <f t="shared" si="1142"/>
        <v>9.122517333895705E-2</v>
      </c>
      <c r="T8097" s="66">
        <f>(L8097*'Football Field'!$F$4)+(M8097*'Football Field'!$F$5)+(N8097*'Football Field'!$F$6)+(O8097*'Football Field'!$F$7)+(P8097*'Football Field'!$F$8)+(Q8097*'Football Field'!$F$9)+(R8097*'Football Field'!$F$10)+(S8097*'Football Field'!$F$11)</f>
        <v>150152254.36066371</v>
      </c>
    </row>
    <row r="8098" spans="2:20" x14ac:dyDescent="0.3">
      <c r="B8098" s="62">
        <f t="shared" si="1143"/>
        <v>8071</v>
      </c>
      <c r="C8098" s="62">
        <v>0.43217330025131406</v>
      </c>
      <c r="D8098" s="62">
        <v>0.53937379796165208</v>
      </c>
      <c r="E8098" s="62">
        <v>0.33076275087504337</v>
      </c>
      <c r="F8098" s="62">
        <v>0.48886200223809051</v>
      </c>
      <c r="G8098" s="62">
        <v>0.58812971030066441</v>
      </c>
      <c r="H8098" s="62">
        <v>0.50547417853924892</v>
      </c>
      <c r="I8098" s="62">
        <v>0.80384682985545963</v>
      </c>
      <c r="J8098" s="62">
        <v>0.6447757658016271</v>
      </c>
      <c r="K8098" s="62"/>
      <c r="L8098" s="65">
        <f t="shared" si="1135"/>
        <v>9.9730804038633492E-2</v>
      </c>
      <c r="M8098" s="65">
        <f t="shared" si="1136"/>
        <v>0.12446900934603365</v>
      </c>
      <c r="N8098" s="65">
        <f t="shared" si="1137"/>
        <v>7.6328720611883741E-2</v>
      </c>
      <c r="O8098" s="65">
        <f t="shared" si="1138"/>
        <v>0.11281261595473301</v>
      </c>
      <c r="P8098" s="65">
        <f t="shared" si="1139"/>
        <v>0.1357202049575609</v>
      </c>
      <c r="Q8098" s="65">
        <f t="shared" si="1140"/>
        <v>0.11664613759612696</v>
      </c>
      <c r="R8098" s="65">
        <f t="shared" si="1141"/>
        <v>0.18550033197046825</v>
      </c>
      <c r="S8098" s="65">
        <f t="shared" si="1142"/>
        <v>0.14879217552456006</v>
      </c>
      <c r="T8098" s="66">
        <f>(L8098*'Football Field'!$F$4)+(M8098*'Football Field'!$F$5)+(N8098*'Football Field'!$F$6)+(O8098*'Football Field'!$F$7)+(P8098*'Football Field'!$F$8)+(Q8098*'Football Field'!$F$9)+(R8098*'Football Field'!$F$10)+(S8098*'Football Field'!$F$11)</f>
        <v>147926788.88189846</v>
      </c>
    </row>
    <row r="8099" spans="2:20" x14ac:dyDescent="0.3">
      <c r="B8099" s="62">
        <f t="shared" si="1143"/>
        <v>8072</v>
      </c>
      <c r="C8099" s="62">
        <v>0.31112090634914891</v>
      </c>
      <c r="D8099" s="62">
        <v>0.23621494569441481</v>
      </c>
      <c r="E8099" s="62">
        <v>0.64426827209769333</v>
      </c>
      <c r="F8099" s="62">
        <v>0.63742484409799582</v>
      </c>
      <c r="G8099" s="62">
        <v>0.62345384996666398</v>
      </c>
      <c r="H8099" s="62">
        <v>0.87412336315847794</v>
      </c>
      <c r="I8099" s="62">
        <v>0.19771469684232212</v>
      </c>
      <c r="J8099" s="62">
        <v>0.41097391647918335</v>
      </c>
      <c r="K8099" s="62"/>
      <c r="L8099" s="65">
        <f t="shared" si="1135"/>
        <v>7.9059110582840417E-2</v>
      </c>
      <c r="M8099" s="65">
        <f t="shared" si="1136"/>
        <v>6.0024714289102846E-2</v>
      </c>
      <c r="N8099" s="65">
        <f t="shared" si="1137"/>
        <v>0.16371537729973701</v>
      </c>
      <c r="O8099" s="65">
        <f t="shared" si="1138"/>
        <v>0.16197638991588495</v>
      </c>
      <c r="P8099" s="65">
        <f t="shared" si="1139"/>
        <v>0.15842621264576079</v>
      </c>
      <c r="Q8099" s="65">
        <f t="shared" si="1140"/>
        <v>0.22212398530825872</v>
      </c>
      <c r="R8099" s="65">
        <f t="shared" si="1141"/>
        <v>5.024139414137662E-2</v>
      </c>
      <c r="S8099" s="65">
        <f t="shared" si="1142"/>
        <v>0.10443281581703859</v>
      </c>
      <c r="T8099" s="66">
        <f>(L8099*'Football Field'!$F$4)+(M8099*'Football Field'!$F$5)+(N8099*'Football Field'!$F$6)+(O8099*'Football Field'!$F$7)+(P8099*'Football Field'!$F$8)+(Q8099*'Football Field'!$F$9)+(R8099*'Football Field'!$F$10)+(S8099*'Football Field'!$F$11)</f>
        <v>133610908.02291287</v>
      </c>
    </row>
    <row r="8100" spans="2:20" x14ac:dyDescent="0.3">
      <c r="B8100" s="62">
        <f t="shared" si="1143"/>
        <v>8073</v>
      </c>
      <c r="C8100" s="62">
        <v>3.2856917962676757E-2</v>
      </c>
      <c r="D8100" s="62">
        <v>1.3118160657537903E-2</v>
      </c>
      <c r="E8100" s="62">
        <v>0.30312135277380503</v>
      </c>
      <c r="F8100" s="62">
        <v>0.32936079495550319</v>
      </c>
      <c r="G8100" s="62">
        <v>0.86440086858402165</v>
      </c>
      <c r="H8100" s="62">
        <v>0.51201237940033839</v>
      </c>
      <c r="I8100" s="62">
        <v>0.91757600560007346</v>
      </c>
      <c r="J8100" s="62">
        <v>0.10971097768592664</v>
      </c>
      <c r="K8100" s="62"/>
      <c r="L8100" s="65">
        <f t="shared" si="1135"/>
        <v>1.0660363208065843E-2</v>
      </c>
      <c r="M8100" s="65">
        <f t="shared" si="1136"/>
        <v>4.2561617431667708E-3</v>
      </c>
      <c r="N8100" s="65">
        <f t="shared" si="1137"/>
        <v>9.8347134090898375E-2</v>
      </c>
      <c r="O8100" s="65">
        <f t="shared" si="1138"/>
        <v>0.10686047013634521</v>
      </c>
      <c r="P8100" s="65">
        <f t="shared" si="1139"/>
        <v>0.28045318270388853</v>
      </c>
      <c r="Q8100" s="65">
        <f t="shared" si="1140"/>
        <v>0.16612142190675969</v>
      </c>
      <c r="R8100" s="65">
        <f t="shared" si="1141"/>
        <v>0.2977057526154579</v>
      </c>
      <c r="S8100" s="65">
        <f t="shared" si="1142"/>
        <v>3.559551359541771E-2</v>
      </c>
      <c r="T8100" s="66">
        <f>(L8100*'Football Field'!$F$4)+(M8100*'Football Field'!$F$5)+(N8100*'Football Field'!$F$6)+(O8100*'Football Field'!$F$7)+(P8100*'Football Field'!$F$8)+(Q8100*'Football Field'!$F$9)+(R8100*'Football Field'!$F$10)+(S8100*'Football Field'!$F$11)</f>
        <v>175836325.98902148</v>
      </c>
    </row>
    <row r="8101" spans="2:20" x14ac:dyDescent="0.3">
      <c r="B8101" s="62">
        <f t="shared" si="1143"/>
        <v>8074</v>
      </c>
      <c r="C8101" s="62">
        <v>0.56303400169235318</v>
      </c>
      <c r="D8101" s="62">
        <v>0.42815557423407224</v>
      </c>
      <c r="E8101" s="62">
        <v>0.67042914802268982</v>
      </c>
      <c r="F8101" s="62">
        <v>0.80574462696391258</v>
      </c>
      <c r="G8101" s="62">
        <v>0.60225061967257298</v>
      </c>
      <c r="H8101" s="62">
        <v>0.46835859525260992</v>
      </c>
      <c r="I8101" s="62">
        <v>3.8756552766440855E-2</v>
      </c>
      <c r="J8101" s="62">
        <v>0.42706165534769713</v>
      </c>
      <c r="K8101" s="62"/>
      <c r="L8101" s="65">
        <f t="shared" si="1135"/>
        <v>0.14062523080759118</v>
      </c>
      <c r="M8101" s="65">
        <f t="shared" si="1136"/>
        <v>0.10693754953918777</v>
      </c>
      <c r="N8101" s="65">
        <f t="shared" si="1137"/>
        <v>0.16744859706064874</v>
      </c>
      <c r="O8101" s="65">
        <f t="shared" si="1138"/>
        <v>0.20124543775011511</v>
      </c>
      <c r="P8101" s="65">
        <f t="shared" si="1139"/>
        <v>0.15042010276627424</v>
      </c>
      <c r="Q8101" s="65">
        <f t="shared" si="1140"/>
        <v>0.11697878877678439</v>
      </c>
      <c r="R8101" s="65">
        <f t="shared" si="1141"/>
        <v>9.6799645522391425E-3</v>
      </c>
      <c r="S8101" s="65">
        <f t="shared" si="1142"/>
        <v>0.10666432874715941</v>
      </c>
      <c r="T8101" s="66">
        <f>(L8101*'Football Field'!$F$4)+(M8101*'Football Field'!$F$5)+(N8101*'Football Field'!$F$6)+(O8101*'Football Field'!$F$7)+(P8101*'Football Field'!$F$8)+(Q8101*'Football Field'!$F$9)+(R8101*'Football Field'!$F$10)+(S8101*'Football Field'!$F$11)</f>
        <v>127273836.15813349</v>
      </c>
    </row>
    <row r="8102" spans="2:20" x14ac:dyDescent="0.3">
      <c r="B8102" s="62">
        <f t="shared" si="1143"/>
        <v>8075</v>
      </c>
      <c r="C8102" s="62">
        <v>0.86527118486943855</v>
      </c>
      <c r="D8102" s="62">
        <v>0.55056035176443063</v>
      </c>
      <c r="E8102" s="62">
        <v>0.13871975028793104</v>
      </c>
      <c r="F8102" s="62">
        <v>0.47691698023866314</v>
      </c>
      <c r="G8102" s="62">
        <v>0.83830748095606866</v>
      </c>
      <c r="H8102" s="62">
        <v>0.25650802466344824</v>
      </c>
      <c r="I8102" s="62">
        <v>0.13683978371033767</v>
      </c>
      <c r="J8102" s="62">
        <v>0.81655528358996154</v>
      </c>
      <c r="K8102" s="62"/>
      <c r="L8102" s="65">
        <f t="shared" si="1135"/>
        <v>0.2120929658405199</v>
      </c>
      <c r="M8102" s="65">
        <f t="shared" si="1136"/>
        <v>0.13495188551498744</v>
      </c>
      <c r="N8102" s="65">
        <f t="shared" si="1137"/>
        <v>3.4002615334593672E-2</v>
      </c>
      <c r="O8102" s="65">
        <f t="shared" si="1138"/>
        <v>0.11690061863528414</v>
      </c>
      <c r="P8102" s="65">
        <f t="shared" si="1139"/>
        <v>0.2054836946281714</v>
      </c>
      <c r="Q8102" s="65">
        <f t="shared" si="1140"/>
        <v>6.2874563101246644E-2</v>
      </c>
      <c r="R8102" s="65">
        <f t="shared" si="1141"/>
        <v>3.3541802939479656E-2</v>
      </c>
      <c r="S8102" s="65">
        <f t="shared" si="1142"/>
        <v>0.20015185400571714</v>
      </c>
      <c r="T8102" s="66">
        <f>(L8102*'Football Field'!$F$4)+(M8102*'Football Field'!$F$5)+(N8102*'Football Field'!$F$6)+(O8102*'Football Field'!$F$7)+(P8102*'Football Field'!$F$8)+(Q8102*'Football Field'!$F$9)+(R8102*'Football Field'!$F$10)+(S8102*'Football Field'!$F$11)</f>
        <v>131300373.9864594</v>
      </c>
    </row>
    <row r="8103" spans="2:20" x14ac:dyDescent="0.3">
      <c r="B8103" s="62">
        <f t="shared" si="1143"/>
        <v>8076</v>
      </c>
      <c r="C8103" s="62">
        <v>0.90596388676962503</v>
      </c>
      <c r="D8103" s="62">
        <v>0.65668379099821661</v>
      </c>
      <c r="E8103" s="62">
        <v>0.45306631083956017</v>
      </c>
      <c r="F8103" s="62">
        <v>2.5993844801113219E-2</v>
      </c>
      <c r="G8103" s="62">
        <v>0.4053188536946023</v>
      </c>
      <c r="H8103" s="62">
        <v>0.64635952756129311</v>
      </c>
      <c r="I8103" s="62">
        <v>0.22413850561262827</v>
      </c>
      <c r="J8103" s="62">
        <v>0.86499001467920689</v>
      </c>
      <c r="K8103" s="62"/>
      <c r="L8103" s="65">
        <f t="shared" ref="L8103:L8166" si="1144">C8103/SUM($C8103:$J8103)</f>
        <v>0.21660745847416663</v>
      </c>
      <c r="M8103" s="65">
        <f t="shared" ref="M8103:M8166" si="1145">D8103/SUM($C8103:$J8103)</f>
        <v>0.15700692827447657</v>
      </c>
      <c r="N8103" s="65">
        <f t="shared" ref="N8103:N8166" si="1146">E8103/SUM($C8103:$J8103)</f>
        <v>0.10832390070331691</v>
      </c>
      <c r="O8103" s="65">
        <f t="shared" ref="O8103:O8166" si="1147">F8103/SUM($C8103:$J8103)</f>
        <v>6.2148842140026909E-3</v>
      </c>
      <c r="P8103" s="65">
        <f t="shared" ref="P8103:P8166" si="1148">G8103/SUM($C8103:$J8103)</f>
        <v>9.6907932040756442E-2</v>
      </c>
      <c r="Q8103" s="65">
        <f t="shared" ref="Q8103:Q8166" si="1149">H8103/SUM($C8103:$J8103)</f>
        <v>0.15453849382985016</v>
      </c>
      <c r="R8103" s="65">
        <f t="shared" ref="R8103:R8166" si="1150">I8103/SUM($C8103:$J8103)</f>
        <v>5.3589412068137769E-2</v>
      </c>
      <c r="S8103" s="65">
        <f t="shared" ref="S8103:S8166" si="1151">J8103/SUM($C8103:$J8103)</f>
        <v>0.20681099039529285</v>
      </c>
      <c r="T8103" s="66">
        <f>(L8103*'Football Field'!$F$4)+(M8103*'Football Field'!$F$5)+(N8103*'Football Field'!$F$6)+(O8103*'Football Field'!$F$7)+(P8103*'Football Field'!$F$8)+(Q8103*'Football Field'!$F$9)+(R8103*'Football Field'!$F$10)+(S8103*'Football Field'!$F$11)</f>
        <v>126297998.67916977</v>
      </c>
    </row>
    <row r="8104" spans="2:20" x14ac:dyDescent="0.3">
      <c r="B8104" s="62">
        <f t="shared" si="1143"/>
        <v>8077</v>
      </c>
      <c r="C8104" s="62">
        <v>0.13281004424628251</v>
      </c>
      <c r="D8104" s="62">
        <v>4.5358448884443958E-2</v>
      </c>
      <c r="E8104" s="62">
        <v>0.32572052051906719</v>
      </c>
      <c r="F8104" s="62">
        <v>0.26595027566469376</v>
      </c>
      <c r="G8104" s="62">
        <v>6.8405828818817738E-2</v>
      </c>
      <c r="H8104" s="62">
        <v>6.1698244334974395E-2</v>
      </c>
      <c r="I8104" s="62">
        <v>0.54206746880779499</v>
      </c>
      <c r="J8104" s="62">
        <v>0.30569711627738949</v>
      </c>
      <c r="K8104" s="62"/>
      <c r="L8104" s="65">
        <f t="shared" si="1144"/>
        <v>7.5990982607933549E-2</v>
      </c>
      <c r="M8104" s="65">
        <f t="shared" si="1145"/>
        <v>2.5953105579189686E-2</v>
      </c>
      <c r="N8104" s="65">
        <f t="shared" si="1146"/>
        <v>0.18637010890465333</v>
      </c>
      <c r="O8104" s="65">
        <f t="shared" si="1147"/>
        <v>0.15217089104445933</v>
      </c>
      <c r="P8104" s="65">
        <f t="shared" si="1148"/>
        <v>3.9140308833965035E-2</v>
      </c>
      <c r="Q8104" s="65">
        <f t="shared" si="1149"/>
        <v>3.5302376705068451E-2</v>
      </c>
      <c r="R8104" s="65">
        <f t="shared" si="1150"/>
        <v>0.31015906837673329</v>
      </c>
      <c r="S8104" s="65">
        <f t="shared" si="1151"/>
        <v>0.17491315794799747</v>
      </c>
      <c r="T8104" s="66">
        <f>(L8104*'Football Field'!$F$4)+(M8104*'Football Field'!$F$5)+(N8104*'Football Field'!$F$6)+(O8104*'Football Field'!$F$7)+(P8104*'Football Field'!$F$8)+(Q8104*'Football Field'!$F$9)+(R8104*'Football Field'!$F$10)+(S8104*'Football Field'!$F$11)</f>
        <v>161103224.39303491</v>
      </c>
    </row>
    <row r="8105" spans="2:20" x14ac:dyDescent="0.3">
      <c r="B8105" s="62">
        <f t="shared" si="1143"/>
        <v>8078</v>
      </c>
      <c r="C8105" s="62">
        <v>0.9336042810203391</v>
      </c>
      <c r="D8105" s="62">
        <v>5.1934196339688543E-2</v>
      </c>
      <c r="E8105" s="62">
        <v>0.72454977403180532</v>
      </c>
      <c r="F8105" s="62">
        <v>0.37846383530800742</v>
      </c>
      <c r="G8105" s="62">
        <v>0.80565662297045815</v>
      </c>
      <c r="H8105" s="62">
        <v>0.42317944080983094</v>
      </c>
      <c r="I8105" s="62">
        <v>0.41972306247068103</v>
      </c>
      <c r="J8105" s="62">
        <v>0.57599900256582404</v>
      </c>
      <c r="K8105" s="62"/>
      <c r="L8105" s="65">
        <f t="shared" si="1144"/>
        <v>0.21645732067352463</v>
      </c>
      <c r="M8105" s="65">
        <f t="shared" si="1145"/>
        <v>1.2041008401049574E-2</v>
      </c>
      <c r="N8105" s="65">
        <f t="shared" si="1146"/>
        <v>0.16798777166073808</v>
      </c>
      <c r="O8105" s="65">
        <f t="shared" si="1147"/>
        <v>8.7747313747389158E-2</v>
      </c>
      <c r="P8105" s="65">
        <f t="shared" si="1148"/>
        <v>0.18679249606747056</v>
      </c>
      <c r="Q8105" s="65">
        <f t="shared" si="1149"/>
        <v>9.8114682830830816E-2</v>
      </c>
      <c r="R8105" s="65">
        <f t="shared" si="1150"/>
        <v>9.7313317188303189E-2</v>
      </c>
      <c r="S8105" s="65">
        <f t="shared" si="1151"/>
        <v>0.13354608943069393</v>
      </c>
      <c r="T8105" s="66">
        <f>(L8105*'Football Field'!$F$4)+(M8105*'Football Field'!$F$5)+(N8105*'Football Field'!$F$6)+(O8105*'Football Field'!$F$7)+(P8105*'Football Field'!$F$8)+(Q8105*'Football Field'!$F$9)+(R8105*'Football Field'!$F$10)+(S8105*'Football Field'!$F$11)</f>
        <v>141774307.94244638</v>
      </c>
    </row>
    <row r="8106" spans="2:20" x14ac:dyDescent="0.3">
      <c r="B8106" s="62">
        <f t="shared" si="1143"/>
        <v>8079</v>
      </c>
      <c r="C8106" s="62">
        <v>0.80779175492904542</v>
      </c>
      <c r="D8106" s="62">
        <v>0.60274025448943891</v>
      </c>
      <c r="E8106" s="62">
        <v>0.26585208198596821</v>
      </c>
      <c r="F8106" s="62">
        <v>0.91930687839576353</v>
      </c>
      <c r="G8106" s="62">
        <v>0.58626841245851158</v>
      </c>
      <c r="H8106" s="62">
        <v>0.98660228904933034</v>
      </c>
      <c r="I8106" s="62">
        <v>0.82624049249039688</v>
      </c>
      <c r="J8106" s="62">
        <v>6.9094806813615683E-2</v>
      </c>
      <c r="K8106" s="62"/>
      <c r="L8106" s="65">
        <f t="shared" si="1144"/>
        <v>0.1595197847857098</v>
      </c>
      <c r="M8106" s="65">
        <f t="shared" si="1145"/>
        <v>0.11902695848422562</v>
      </c>
      <c r="N8106" s="65">
        <f t="shared" si="1146"/>
        <v>5.2499504537477738E-2</v>
      </c>
      <c r="O8106" s="65">
        <f t="shared" si="1147"/>
        <v>0.1815413867483657</v>
      </c>
      <c r="P8106" s="65">
        <f t="shared" si="1148"/>
        <v>0.11577415888610576</v>
      </c>
      <c r="Q8106" s="65">
        <f t="shared" si="1149"/>
        <v>0.19483064027072416</v>
      </c>
      <c r="R8106" s="65">
        <f t="shared" si="1150"/>
        <v>0.16316297454024414</v>
      </c>
      <c r="S8106" s="65">
        <f t="shared" si="1151"/>
        <v>1.3644591747146906E-2</v>
      </c>
      <c r="T8106" s="66">
        <f>(L8106*'Football Field'!$F$4)+(M8106*'Football Field'!$F$5)+(N8106*'Football Field'!$F$6)+(O8106*'Football Field'!$F$7)+(P8106*'Football Field'!$F$8)+(Q8106*'Football Field'!$F$9)+(R8106*'Football Field'!$F$10)+(S8106*'Football Field'!$F$11)</f>
        <v>141737882.91212109</v>
      </c>
    </row>
    <row r="8107" spans="2:20" x14ac:dyDescent="0.3">
      <c r="B8107" s="62">
        <f t="shared" si="1143"/>
        <v>8080</v>
      </c>
      <c r="C8107" s="62">
        <v>0.66971398519184433</v>
      </c>
      <c r="D8107" s="62">
        <v>0.453990908144144</v>
      </c>
      <c r="E8107" s="62">
        <v>0.51664358232146879</v>
      </c>
      <c r="F8107" s="62">
        <v>0.12008489159496682</v>
      </c>
      <c r="G8107" s="62">
        <v>0.63227661717498518</v>
      </c>
      <c r="H8107" s="62">
        <v>0.5601299643568054</v>
      </c>
      <c r="I8107" s="62">
        <v>0.79098717199698099</v>
      </c>
      <c r="J8107" s="62">
        <v>0.51330969310045194</v>
      </c>
      <c r="K8107" s="62"/>
      <c r="L8107" s="65">
        <f t="shared" si="1144"/>
        <v>0.15731558896769415</v>
      </c>
      <c r="M8107" s="65">
        <f t="shared" si="1145"/>
        <v>0.10664231101612075</v>
      </c>
      <c r="N8107" s="65">
        <f t="shared" si="1146"/>
        <v>0.12135940302336545</v>
      </c>
      <c r="O8107" s="65">
        <f t="shared" si="1147"/>
        <v>2.8207900484521591E-2</v>
      </c>
      <c r="P8107" s="65">
        <f t="shared" si="1148"/>
        <v>0.14852156386265558</v>
      </c>
      <c r="Q8107" s="65">
        <f t="shared" si="1149"/>
        <v>0.13157433947866951</v>
      </c>
      <c r="R8107" s="65">
        <f t="shared" si="1150"/>
        <v>0.18580261959581251</v>
      </c>
      <c r="S8107" s="65">
        <f t="shared" si="1151"/>
        <v>0.12057627357116046</v>
      </c>
      <c r="T8107" s="66">
        <f>(L8107*'Football Field'!$F$4)+(M8107*'Football Field'!$F$5)+(N8107*'Football Field'!$F$6)+(O8107*'Football Field'!$F$7)+(P8107*'Football Field'!$F$8)+(Q8107*'Football Field'!$F$9)+(R8107*'Football Field'!$F$10)+(S8107*'Football Field'!$F$11)</f>
        <v>149156900.1729199</v>
      </c>
    </row>
    <row r="8108" spans="2:20" x14ac:dyDescent="0.3">
      <c r="B8108" s="62">
        <f t="shared" si="1143"/>
        <v>8081</v>
      </c>
      <c r="C8108" s="62">
        <v>0.41398463590516221</v>
      </c>
      <c r="D8108" s="62">
        <v>0.64700419010953847</v>
      </c>
      <c r="E8108" s="62">
        <v>0.44683656064338084</v>
      </c>
      <c r="F8108" s="62">
        <v>0.42180322496351796</v>
      </c>
      <c r="G8108" s="62">
        <v>0.21806036544725882</v>
      </c>
      <c r="H8108" s="62">
        <v>0.70739476486392183</v>
      </c>
      <c r="I8108" s="62">
        <v>0.34491545100094767</v>
      </c>
      <c r="J8108" s="62">
        <v>0.81111662274562557</v>
      </c>
      <c r="K8108" s="62"/>
      <c r="L8108" s="65">
        <f t="shared" si="1144"/>
        <v>0.10320934496254294</v>
      </c>
      <c r="M8108" s="65">
        <f t="shared" si="1145"/>
        <v>0.16130279449434368</v>
      </c>
      <c r="N8108" s="65">
        <f t="shared" si="1146"/>
        <v>0.11139956590051767</v>
      </c>
      <c r="O8108" s="65">
        <f t="shared" si="1147"/>
        <v>0.10515857540555161</v>
      </c>
      <c r="P8108" s="65">
        <f t="shared" si="1148"/>
        <v>5.4364016265714937E-2</v>
      </c>
      <c r="Q8108" s="65">
        <f t="shared" si="1149"/>
        <v>0.17635859879655755</v>
      </c>
      <c r="R8108" s="65">
        <f t="shared" si="1150"/>
        <v>8.5989900778402267E-2</v>
      </c>
      <c r="S8108" s="65">
        <f t="shared" si="1151"/>
        <v>0.20221720339636928</v>
      </c>
      <c r="T8108" s="66">
        <f>(L8108*'Football Field'!$F$4)+(M8108*'Football Field'!$F$5)+(N8108*'Football Field'!$F$6)+(O8108*'Football Field'!$F$7)+(P8108*'Football Field'!$F$8)+(Q8108*'Football Field'!$F$9)+(R8108*'Football Field'!$F$10)+(S8108*'Football Field'!$F$11)</f>
        <v>128586476.01271509</v>
      </c>
    </row>
    <row r="8109" spans="2:20" x14ac:dyDescent="0.3">
      <c r="B8109" s="62">
        <f t="shared" si="1143"/>
        <v>8082</v>
      </c>
      <c r="C8109" s="62">
        <v>0.86111618742143792</v>
      </c>
      <c r="D8109" s="62">
        <v>0.26587713078186481</v>
      </c>
      <c r="E8109" s="62">
        <v>3.280687679592964E-2</v>
      </c>
      <c r="F8109" s="62">
        <v>0.54290853772194836</v>
      </c>
      <c r="G8109" s="62">
        <v>0.66084739354944799</v>
      </c>
      <c r="H8109" s="62">
        <v>0.67219698791179638</v>
      </c>
      <c r="I8109" s="62">
        <v>0.39480045643295847</v>
      </c>
      <c r="J8109" s="62">
        <v>0.5050731443055646</v>
      </c>
      <c r="K8109" s="62"/>
      <c r="L8109" s="65">
        <f t="shared" si="1144"/>
        <v>0.21880026989265275</v>
      </c>
      <c r="M8109" s="65">
        <f t="shared" si="1145"/>
        <v>6.7556491009134037E-2</v>
      </c>
      <c r="N8109" s="65">
        <f t="shared" si="1146"/>
        <v>8.3358710498509774E-3</v>
      </c>
      <c r="O8109" s="65">
        <f t="shared" si="1147"/>
        <v>0.13794716243378616</v>
      </c>
      <c r="P8109" s="65">
        <f t="shared" si="1148"/>
        <v>0.16791414466316373</v>
      </c>
      <c r="Q8109" s="65">
        <f t="shared" si="1149"/>
        <v>0.17079795331283043</v>
      </c>
      <c r="R8109" s="65">
        <f t="shared" si="1150"/>
        <v>0.10031450770881568</v>
      </c>
      <c r="S8109" s="65">
        <f t="shared" si="1151"/>
        <v>0.12833359992976609</v>
      </c>
      <c r="T8109" s="66">
        <f>(L8109*'Football Field'!$F$4)+(M8109*'Football Field'!$F$5)+(N8109*'Football Field'!$F$6)+(O8109*'Football Field'!$F$7)+(P8109*'Football Field'!$F$8)+(Q8109*'Football Field'!$F$9)+(R8109*'Football Field'!$F$10)+(S8109*'Football Field'!$F$11)</f>
        <v>136591752.91417548</v>
      </c>
    </row>
    <row r="8110" spans="2:20" x14ac:dyDescent="0.3">
      <c r="B8110" s="62">
        <f t="shared" si="1143"/>
        <v>8083</v>
      </c>
      <c r="C8110" s="62">
        <v>0.13689157976957911</v>
      </c>
      <c r="D8110" s="62">
        <v>0.55971874090840534</v>
      </c>
      <c r="E8110" s="62">
        <v>0.6498847646864031</v>
      </c>
      <c r="F8110" s="62">
        <v>0.67116364023407704</v>
      </c>
      <c r="G8110" s="62">
        <v>0.21810082493538818</v>
      </c>
      <c r="H8110" s="62">
        <v>0.15329059618918794</v>
      </c>
      <c r="I8110" s="62">
        <v>0.59259106307286913</v>
      </c>
      <c r="J8110" s="62">
        <v>8.1852324149821354E-2</v>
      </c>
      <c r="K8110" s="62"/>
      <c r="L8110" s="65">
        <f t="shared" si="1144"/>
        <v>4.4684794745841985E-2</v>
      </c>
      <c r="M8110" s="65">
        <f t="shared" si="1145"/>
        <v>0.18270602980104758</v>
      </c>
      <c r="N8110" s="65">
        <f t="shared" si="1146"/>
        <v>0.21213844830589923</v>
      </c>
      <c r="O8110" s="65">
        <f t="shared" si="1147"/>
        <v>0.21908439916621233</v>
      </c>
      <c r="P8110" s="65">
        <f t="shared" si="1148"/>
        <v>7.1193499355775611E-2</v>
      </c>
      <c r="Q8110" s="65">
        <f t="shared" si="1149"/>
        <v>5.0037838986965989E-2</v>
      </c>
      <c r="R8110" s="65">
        <f t="shared" si="1150"/>
        <v>0.19343636815502632</v>
      </c>
      <c r="S8110" s="65">
        <f t="shared" si="1151"/>
        <v>2.6718621483230894E-2</v>
      </c>
      <c r="T8110" s="66">
        <f>(L8110*'Football Field'!$F$4)+(M8110*'Football Field'!$F$5)+(N8110*'Football Field'!$F$6)+(O8110*'Football Field'!$F$7)+(P8110*'Football Field'!$F$8)+(Q8110*'Football Field'!$F$9)+(R8110*'Football Field'!$F$10)+(S8110*'Football Field'!$F$11)</f>
        <v>147181097.22069842</v>
      </c>
    </row>
    <row r="8111" spans="2:20" x14ac:dyDescent="0.3">
      <c r="B8111" s="62">
        <f t="shared" si="1143"/>
        <v>8084</v>
      </c>
      <c r="C8111" s="62">
        <v>0.11083344009995311</v>
      </c>
      <c r="D8111" s="62">
        <v>0.85925110174644159</v>
      </c>
      <c r="E8111" s="62">
        <v>6.1402598143024067E-2</v>
      </c>
      <c r="F8111" s="62">
        <v>0.35074264039578606</v>
      </c>
      <c r="G8111" s="62">
        <v>0.37001113197164648</v>
      </c>
      <c r="H8111" s="62">
        <v>0.72739056483957965</v>
      </c>
      <c r="I8111" s="62">
        <v>0.50984684796985269</v>
      </c>
      <c r="J8111" s="62">
        <v>0.80875036543688417</v>
      </c>
      <c r="K8111" s="62"/>
      <c r="L8111" s="65">
        <f t="shared" si="1144"/>
        <v>2.9180296693075761E-2</v>
      </c>
      <c r="M8111" s="65">
        <f t="shared" si="1145"/>
        <v>0.22622416177104659</v>
      </c>
      <c r="N8111" s="65">
        <f t="shared" si="1146"/>
        <v>1.6166114034927473E-2</v>
      </c>
      <c r="O8111" s="65">
        <f t="shared" si="1147"/>
        <v>9.2343739402402147E-2</v>
      </c>
      <c r="P8111" s="65">
        <f t="shared" si="1148"/>
        <v>9.7416759787807256E-2</v>
      </c>
      <c r="Q8111" s="65">
        <f t="shared" si="1149"/>
        <v>0.19150783801911314</v>
      </c>
      <c r="R8111" s="65">
        <f t="shared" si="1150"/>
        <v>0.13423279362593823</v>
      </c>
      <c r="S8111" s="65">
        <f t="shared" si="1151"/>
        <v>0.21292829666568935</v>
      </c>
      <c r="T8111" s="66">
        <f>(L8111*'Football Field'!$F$4)+(M8111*'Football Field'!$F$5)+(N8111*'Football Field'!$F$6)+(O8111*'Football Field'!$F$7)+(P8111*'Football Field'!$F$8)+(Q8111*'Football Field'!$F$9)+(R8111*'Football Field'!$F$10)+(S8111*'Football Field'!$F$11)</f>
        <v>136460359.21666107</v>
      </c>
    </row>
    <row r="8112" spans="2:20" x14ac:dyDescent="0.3">
      <c r="B8112" s="62">
        <f t="shared" si="1143"/>
        <v>8085</v>
      </c>
      <c r="C8112" s="62">
        <v>0.78239114701748758</v>
      </c>
      <c r="D8112" s="62">
        <v>0.94588060889851377</v>
      </c>
      <c r="E8112" s="62">
        <v>0.31410301766973381</v>
      </c>
      <c r="F8112" s="62">
        <v>0.93986626918745231</v>
      </c>
      <c r="G8112" s="62">
        <v>0.13437634478093829</v>
      </c>
      <c r="H8112" s="62">
        <v>0.65772852374035962</v>
      </c>
      <c r="I8112" s="62">
        <v>0.89800550961056302</v>
      </c>
      <c r="J8112" s="62">
        <v>0.78593828252092823</v>
      </c>
      <c r="K8112" s="62"/>
      <c r="L8112" s="65">
        <f t="shared" si="1144"/>
        <v>0.14333998184933425</v>
      </c>
      <c r="M8112" s="65">
        <f t="shared" si="1145"/>
        <v>0.17329248909320766</v>
      </c>
      <c r="N8112" s="65">
        <f t="shared" si="1146"/>
        <v>5.7546051004325104E-2</v>
      </c>
      <c r="O8112" s="65">
        <f t="shared" si="1147"/>
        <v>0.1721906165217891</v>
      </c>
      <c r="P8112" s="65">
        <f t="shared" si="1148"/>
        <v>2.4618763767081654E-2</v>
      </c>
      <c r="Q8112" s="65">
        <f t="shared" si="1149"/>
        <v>0.12050084540722097</v>
      </c>
      <c r="R8112" s="65">
        <f t="shared" si="1150"/>
        <v>0.16452140842706031</v>
      </c>
      <c r="S8112" s="65">
        <f t="shared" si="1151"/>
        <v>0.14398984392998093</v>
      </c>
      <c r="T8112" s="66">
        <f>(L8112*'Football Field'!$F$4)+(M8112*'Football Field'!$F$5)+(N8112*'Football Field'!$F$6)+(O8112*'Football Field'!$F$7)+(P8112*'Football Field'!$F$8)+(Q8112*'Football Field'!$F$9)+(R8112*'Football Field'!$F$10)+(S8112*'Football Field'!$F$11)</f>
        <v>135433439.34637412</v>
      </c>
    </row>
    <row r="8113" spans="2:20" x14ac:dyDescent="0.3">
      <c r="B8113" s="62">
        <f t="shared" si="1143"/>
        <v>8086</v>
      </c>
      <c r="C8113" s="62">
        <v>0.6118713514621732</v>
      </c>
      <c r="D8113" s="62">
        <v>0.33807009589850034</v>
      </c>
      <c r="E8113" s="62">
        <v>0.36031622331262303</v>
      </c>
      <c r="F8113" s="62">
        <v>0.78953730692236224</v>
      </c>
      <c r="G8113" s="62">
        <v>0.49919018075358201</v>
      </c>
      <c r="H8113" s="62">
        <v>1.099096437589886E-2</v>
      </c>
      <c r="I8113" s="62">
        <v>0.98835522690467348</v>
      </c>
      <c r="J8113" s="62">
        <v>8.0108276896708408E-2</v>
      </c>
      <c r="K8113" s="62"/>
      <c r="L8113" s="65">
        <f t="shared" si="1144"/>
        <v>0.16633991952722393</v>
      </c>
      <c r="M8113" s="65">
        <f t="shared" si="1145"/>
        <v>9.1905843298489401E-2</v>
      </c>
      <c r="N8113" s="65">
        <f t="shared" si="1146"/>
        <v>9.7953550933459962E-2</v>
      </c>
      <c r="O8113" s="65">
        <f t="shared" si="1147"/>
        <v>0.21463919136492854</v>
      </c>
      <c r="P8113" s="65">
        <f t="shared" si="1148"/>
        <v>0.13570704739959469</v>
      </c>
      <c r="Q8113" s="65">
        <f t="shared" si="1149"/>
        <v>2.9879420329857126E-3</v>
      </c>
      <c r="R8113" s="65">
        <f t="shared" si="1150"/>
        <v>0.26868871784038439</v>
      </c>
      <c r="S8113" s="65">
        <f t="shared" si="1151"/>
        <v>2.1777787602933446E-2</v>
      </c>
      <c r="T8113" s="66">
        <f>(L8113*'Football Field'!$F$4)+(M8113*'Football Field'!$F$5)+(N8113*'Football Field'!$F$6)+(O8113*'Football Field'!$F$7)+(P8113*'Football Field'!$F$8)+(Q8113*'Football Field'!$F$9)+(R8113*'Football Field'!$F$10)+(S8113*'Football Field'!$F$11)</f>
        <v>159563257.3436918</v>
      </c>
    </row>
    <row r="8114" spans="2:20" x14ac:dyDescent="0.3">
      <c r="B8114" s="62">
        <f t="shared" si="1143"/>
        <v>8087</v>
      </c>
      <c r="C8114" s="62">
        <v>0.41179109131123048</v>
      </c>
      <c r="D8114" s="62">
        <v>0.10009420778233569</v>
      </c>
      <c r="E8114" s="62">
        <v>0.40732466998035377</v>
      </c>
      <c r="F8114" s="62">
        <v>0.7806333759852645</v>
      </c>
      <c r="G8114" s="62">
        <v>0.20331419857855093</v>
      </c>
      <c r="H8114" s="62">
        <v>0.96537566724945012</v>
      </c>
      <c r="I8114" s="62">
        <v>0.48873610434993286</v>
      </c>
      <c r="J8114" s="62">
        <v>0.88241067229821701</v>
      </c>
      <c r="K8114" s="62"/>
      <c r="L8114" s="65">
        <f t="shared" si="1144"/>
        <v>9.7127871094492238E-2</v>
      </c>
      <c r="M8114" s="65">
        <f t="shared" si="1145"/>
        <v>2.3608906350623821E-2</v>
      </c>
      <c r="N8114" s="65">
        <f t="shared" si="1146"/>
        <v>9.6074390326130479E-2</v>
      </c>
      <c r="O8114" s="65">
        <f t="shared" si="1147"/>
        <v>0.1841255420881594</v>
      </c>
      <c r="P8114" s="65">
        <f t="shared" si="1148"/>
        <v>4.7955081321301364E-2</v>
      </c>
      <c r="Q8114" s="65">
        <f t="shared" si="1149"/>
        <v>0.22770012597357722</v>
      </c>
      <c r="R8114" s="65">
        <f t="shared" si="1150"/>
        <v>0.11527664960252135</v>
      </c>
      <c r="S8114" s="65">
        <f t="shared" si="1151"/>
        <v>0.20813143324319419</v>
      </c>
      <c r="T8114" s="66">
        <f>(L8114*'Football Field'!$F$4)+(M8114*'Football Field'!$F$5)+(N8114*'Football Field'!$F$6)+(O8114*'Football Field'!$F$7)+(P8114*'Football Field'!$F$8)+(Q8114*'Football Field'!$F$9)+(R8114*'Football Field'!$F$10)+(S8114*'Football Field'!$F$11)</f>
        <v>132800671.67257619</v>
      </c>
    </row>
    <row r="8115" spans="2:20" x14ac:dyDescent="0.3">
      <c r="B8115" s="62">
        <f t="shared" si="1143"/>
        <v>8088</v>
      </c>
      <c r="C8115" s="62">
        <v>0.97661352950450908</v>
      </c>
      <c r="D8115" s="62">
        <v>0.96475764746121373</v>
      </c>
      <c r="E8115" s="62">
        <v>0.33717415741885048</v>
      </c>
      <c r="F8115" s="62">
        <v>0.20265650077165343</v>
      </c>
      <c r="G8115" s="62">
        <v>0.77431870456847618</v>
      </c>
      <c r="H8115" s="62">
        <v>0.65958722721747565</v>
      </c>
      <c r="I8115" s="62">
        <v>0.84896049051030198</v>
      </c>
      <c r="J8115" s="62">
        <v>0.2145683732749909</v>
      </c>
      <c r="K8115" s="62"/>
      <c r="L8115" s="65">
        <f t="shared" si="1144"/>
        <v>0.19616083718120392</v>
      </c>
      <c r="M8115" s="65">
        <f t="shared" si="1145"/>
        <v>0.19377948603576733</v>
      </c>
      <c r="N8115" s="65">
        <f t="shared" si="1146"/>
        <v>6.7724194880553701E-2</v>
      </c>
      <c r="O8115" s="65">
        <f t="shared" si="1147"/>
        <v>4.0705220284783378E-2</v>
      </c>
      <c r="P8115" s="65">
        <f t="shared" si="1148"/>
        <v>0.15552826245432053</v>
      </c>
      <c r="Q8115" s="65">
        <f t="shared" si="1149"/>
        <v>0.13248350424824992</v>
      </c>
      <c r="R8115" s="65">
        <f t="shared" si="1150"/>
        <v>0.1705206773417913</v>
      </c>
      <c r="S8115" s="65">
        <f t="shared" si="1151"/>
        <v>4.3097817573330005E-2</v>
      </c>
      <c r="T8115" s="66">
        <f>(L8115*'Football Field'!$F$4)+(M8115*'Football Field'!$F$5)+(N8115*'Football Field'!$F$6)+(O8115*'Football Field'!$F$7)+(P8115*'Football Field'!$F$8)+(Q8115*'Football Field'!$F$9)+(R8115*'Football Field'!$F$10)+(S8115*'Football Field'!$F$11)</f>
        <v>145229920.43200547</v>
      </c>
    </row>
    <row r="8116" spans="2:20" x14ac:dyDescent="0.3">
      <c r="B8116" s="62">
        <f t="shared" si="1143"/>
        <v>8089</v>
      </c>
      <c r="C8116" s="62">
        <v>0.67599494171511576</v>
      </c>
      <c r="D8116" s="62">
        <v>2.5588609171600774E-2</v>
      </c>
      <c r="E8116" s="62">
        <v>0.80950353660159147</v>
      </c>
      <c r="F8116" s="62">
        <v>0.66404325415357357</v>
      </c>
      <c r="G8116" s="62">
        <v>6.3741734590553101E-2</v>
      </c>
      <c r="H8116" s="62">
        <v>0.62368227444048863</v>
      </c>
      <c r="I8116" s="62">
        <v>0.76374503872593147</v>
      </c>
      <c r="J8116" s="62">
        <v>4.6149045040738135E-2</v>
      </c>
      <c r="K8116" s="62"/>
      <c r="L8116" s="65">
        <f t="shared" si="1144"/>
        <v>0.18407200367355764</v>
      </c>
      <c r="M8116" s="65">
        <f t="shared" si="1145"/>
        <v>6.9677245653431584E-3</v>
      </c>
      <c r="N8116" s="65">
        <f t="shared" si="1146"/>
        <v>0.22042611381829241</v>
      </c>
      <c r="O8116" s="65">
        <f t="shared" si="1147"/>
        <v>0.18081758423788596</v>
      </c>
      <c r="P8116" s="65">
        <f t="shared" si="1148"/>
        <v>1.7356740531138306E-2</v>
      </c>
      <c r="Q8116" s="65">
        <f t="shared" si="1149"/>
        <v>0.16982737418222213</v>
      </c>
      <c r="R8116" s="65">
        <f t="shared" si="1150"/>
        <v>0.20796617089668604</v>
      </c>
      <c r="S8116" s="65">
        <f t="shared" si="1151"/>
        <v>1.2566288094874332E-2</v>
      </c>
      <c r="T8116" s="66">
        <f>(L8116*'Football Field'!$F$4)+(M8116*'Football Field'!$F$5)+(N8116*'Football Field'!$F$6)+(O8116*'Football Field'!$F$7)+(P8116*'Football Field'!$F$8)+(Q8116*'Football Field'!$F$9)+(R8116*'Football Field'!$F$10)+(S8116*'Football Field'!$F$11)</f>
        <v>144509303.99495831</v>
      </c>
    </row>
    <row r="8117" spans="2:20" x14ac:dyDescent="0.3">
      <c r="B8117" s="62">
        <f t="shared" si="1143"/>
        <v>8090</v>
      </c>
      <c r="C8117" s="62">
        <v>0.15153396188029189</v>
      </c>
      <c r="D8117" s="62">
        <v>0.42219453945134833</v>
      </c>
      <c r="E8117" s="62">
        <v>0.54639170742254384</v>
      </c>
      <c r="F8117" s="62">
        <v>0.29606461596386846</v>
      </c>
      <c r="G8117" s="62">
        <v>0.41642793558589219</v>
      </c>
      <c r="H8117" s="62">
        <v>0.79704552524505834</v>
      </c>
      <c r="I8117" s="62">
        <v>0.3444625694225012</v>
      </c>
      <c r="J8117" s="62">
        <v>3.0775845041064009E-2</v>
      </c>
      <c r="K8117" s="62"/>
      <c r="L8117" s="65">
        <f t="shared" si="1144"/>
        <v>5.0429008717556942E-2</v>
      </c>
      <c r="M8117" s="65">
        <f t="shared" si="1145"/>
        <v>0.14050218080694168</v>
      </c>
      <c r="N8117" s="65">
        <f t="shared" si="1146"/>
        <v>0.1818337739930489</v>
      </c>
      <c r="O8117" s="65">
        <f t="shared" si="1147"/>
        <v>9.8527385637792522E-2</v>
      </c>
      <c r="P8117" s="65">
        <f t="shared" si="1148"/>
        <v>0.1385831118867249</v>
      </c>
      <c r="Q8117" s="65">
        <f t="shared" si="1149"/>
        <v>0.26524889366137766</v>
      </c>
      <c r="R8117" s="65">
        <f t="shared" si="1150"/>
        <v>0.11463374744997405</v>
      </c>
      <c r="S8117" s="65">
        <f t="shared" si="1151"/>
        <v>1.0241897846583307E-2</v>
      </c>
      <c r="T8117" s="66">
        <f>(L8117*'Football Field'!$F$4)+(M8117*'Football Field'!$F$5)+(N8117*'Football Field'!$F$6)+(O8117*'Football Field'!$F$7)+(P8117*'Football Field'!$F$8)+(Q8117*'Football Field'!$F$9)+(R8117*'Football Field'!$F$10)+(S8117*'Football Field'!$F$11)</f>
        <v>140095458.99423477</v>
      </c>
    </row>
    <row r="8118" spans="2:20" x14ac:dyDescent="0.3">
      <c r="B8118" s="62">
        <f t="shared" si="1143"/>
        <v>8091</v>
      </c>
      <c r="C8118" s="62">
        <v>0.45529670479194617</v>
      </c>
      <c r="D8118" s="62">
        <v>0.90266380501271715</v>
      </c>
      <c r="E8118" s="62">
        <v>0.30571025345675351</v>
      </c>
      <c r="F8118" s="62">
        <v>0.25852493060621662</v>
      </c>
      <c r="G8118" s="62">
        <v>0.72248974690831469</v>
      </c>
      <c r="H8118" s="62">
        <v>0.56144912242007938</v>
      </c>
      <c r="I8118" s="62">
        <v>0.63487900944481923</v>
      </c>
      <c r="J8118" s="62">
        <v>0.82300615045359504</v>
      </c>
      <c r="K8118" s="62"/>
      <c r="L8118" s="65">
        <f t="shared" si="1144"/>
        <v>9.7618949280486755E-2</v>
      </c>
      <c r="M8118" s="65">
        <f t="shared" si="1145"/>
        <v>0.19353773324393789</v>
      </c>
      <c r="N8118" s="65">
        <f t="shared" si="1146"/>
        <v>6.5546518155357114E-2</v>
      </c>
      <c r="O8118" s="65">
        <f t="shared" si="1147"/>
        <v>5.5429639228603611E-2</v>
      </c>
      <c r="P8118" s="65">
        <f t="shared" si="1148"/>
        <v>0.15490709512458145</v>
      </c>
      <c r="Q8118" s="65">
        <f t="shared" si="1149"/>
        <v>0.12037880535538863</v>
      </c>
      <c r="R8118" s="65">
        <f t="shared" si="1150"/>
        <v>0.13612271112429933</v>
      </c>
      <c r="S8118" s="65">
        <f t="shared" si="1151"/>
        <v>0.17645854848734524</v>
      </c>
      <c r="T8118" s="66">
        <f>(L8118*'Football Field'!$F$4)+(M8118*'Football Field'!$F$5)+(N8118*'Football Field'!$F$6)+(O8118*'Football Field'!$F$7)+(P8118*'Football Field'!$F$8)+(Q8118*'Football Field'!$F$9)+(R8118*'Football Field'!$F$10)+(S8118*'Football Field'!$F$11)</f>
        <v>141959873.21888655</v>
      </c>
    </row>
    <row r="8119" spans="2:20" x14ac:dyDescent="0.3">
      <c r="B8119" s="62">
        <f t="shared" si="1143"/>
        <v>8092</v>
      </c>
      <c r="C8119" s="62">
        <v>0.73459877778543492</v>
      </c>
      <c r="D8119" s="62">
        <v>0.76742199146048784</v>
      </c>
      <c r="E8119" s="62">
        <v>0.3989875737037184</v>
      </c>
      <c r="F8119" s="62">
        <v>0.1485820944070777</v>
      </c>
      <c r="G8119" s="62">
        <v>0.43030545592439573</v>
      </c>
      <c r="H8119" s="62">
        <v>0.93864263070313902</v>
      </c>
      <c r="I8119" s="62">
        <v>0.5369807282448924</v>
      </c>
      <c r="J8119" s="62">
        <v>0.59110931209685236</v>
      </c>
      <c r="K8119" s="62"/>
      <c r="L8119" s="65">
        <f t="shared" si="1144"/>
        <v>0.16157000014236553</v>
      </c>
      <c r="M8119" s="65">
        <f t="shared" si="1145"/>
        <v>0.16878924253497973</v>
      </c>
      <c r="N8119" s="65">
        <f t="shared" si="1146"/>
        <v>8.7754600592244561E-2</v>
      </c>
      <c r="O8119" s="65">
        <f t="shared" si="1147"/>
        <v>3.2679620141590295E-2</v>
      </c>
      <c r="P8119" s="65">
        <f t="shared" si="1148"/>
        <v>9.464275557952577E-2</v>
      </c>
      <c r="Q8119" s="65">
        <f t="shared" si="1149"/>
        <v>0.20644805649354495</v>
      </c>
      <c r="R8119" s="65">
        <f t="shared" si="1150"/>
        <v>0.11810525549814634</v>
      </c>
      <c r="S8119" s="65">
        <f t="shared" si="1151"/>
        <v>0.1300104690176026</v>
      </c>
      <c r="T8119" s="66">
        <f>(L8119*'Football Field'!$F$4)+(M8119*'Football Field'!$F$5)+(N8119*'Football Field'!$F$6)+(O8119*'Football Field'!$F$7)+(P8119*'Football Field'!$F$8)+(Q8119*'Football Field'!$F$9)+(R8119*'Football Field'!$F$10)+(S8119*'Football Field'!$F$11)</f>
        <v>134348433.66521648</v>
      </c>
    </row>
    <row r="8120" spans="2:20" x14ac:dyDescent="0.3">
      <c r="B8120" s="62">
        <f t="shared" si="1143"/>
        <v>8093</v>
      </c>
      <c r="C8120" s="62">
        <v>0.31904472098611525</v>
      </c>
      <c r="D8120" s="62">
        <v>0.68613997960101825</v>
      </c>
      <c r="E8120" s="62">
        <v>0.24842879324815115</v>
      </c>
      <c r="F8120" s="62">
        <v>0.85656869115508005</v>
      </c>
      <c r="G8120" s="62">
        <v>0.86489773940522297</v>
      </c>
      <c r="H8120" s="62">
        <v>0.91915246294828201</v>
      </c>
      <c r="I8120" s="62">
        <v>0.10319710992484588</v>
      </c>
      <c r="J8120" s="62">
        <v>0.62129071932521418</v>
      </c>
      <c r="K8120" s="62"/>
      <c r="L8120" s="65">
        <f t="shared" si="1144"/>
        <v>6.9076433735878989E-2</v>
      </c>
      <c r="M8120" s="65">
        <f t="shared" si="1145"/>
        <v>0.14855629859022104</v>
      </c>
      <c r="N8120" s="65">
        <f t="shared" si="1146"/>
        <v>5.3787365676666747E-2</v>
      </c>
      <c r="O8120" s="65">
        <f t="shared" si="1147"/>
        <v>0.18545585161829864</v>
      </c>
      <c r="P8120" s="65">
        <f t="shared" si="1148"/>
        <v>0.18725917545251114</v>
      </c>
      <c r="Q8120" s="65">
        <f t="shared" si="1149"/>
        <v>0.19900587605328254</v>
      </c>
      <c r="R8120" s="65">
        <f t="shared" si="1150"/>
        <v>2.2343226063809611E-2</v>
      </c>
      <c r="S8120" s="65">
        <f t="shared" si="1151"/>
        <v>0.13451577280933122</v>
      </c>
      <c r="T8120" s="66">
        <f>(L8120*'Football Field'!$F$4)+(M8120*'Football Field'!$F$5)+(N8120*'Football Field'!$F$6)+(O8120*'Football Field'!$F$7)+(P8120*'Football Field'!$F$8)+(Q8120*'Football Field'!$F$9)+(R8120*'Football Field'!$F$10)+(S8120*'Football Field'!$F$11)</f>
        <v>129390863.90742296</v>
      </c>
    </row>
    <row r="8121" spans="2:20" x14ac:dyDescent="0.3">
      <c r="B8121" s="62">
        <f t="shared" si="1143"/>
        <v>8094</v>
      </c>
      <c r="C8121" s="62">
        <v>0.37049611066714738</v>
      </c>
      <c r="D8121" s="62">
        <v>0.71304432653028105</v>
      </c>
      <c r="E8121" s="62">
        <v>0.47442062518833805</v>
      </c>
      <c r="F8121" s="62">
        <v>0.5402231818198322</v>
      </c>
      <c r="G8121" s="62">
        <v>0.5891430679911851</v>
      </c>
      <c r="H8121" s="62">
        <v>0.40587399878654895</v>
      </c>
      <c r="I8121" s="62">
        <v>0.63886497600541714</v>
      </c>
      <c r="J8121" s="62">
        <v>0.87151215060219789</v>
      </c>
      <c r="K8121" s="62"/>
      <c r="L8121" s="65">
        <f t="shared" si="1144"/>
        <v>8.0480025634368887E-2</v>
      </c>
      <c r="M8121" s="65">
        <f t="shared" si="1145"/>
        <v>0.15488914465057252</v>
      </c>
      <c r="N8121" s="65">
        <f t="shared" si="1146"/>
        <v>0.10305475004279546</v>
      </c>
      <c r="O8121" s="65">
        <f t="shared" si="1147"/>
        <v>0.11734853422037725</v>
      </c>
      <c r="P8121" s="65">
        <f t="shared" si="1148"/>
        <v>0.12797502551069459</v>
      </c>
      <c r="Q8121" s="65">
        <f t="shared" si="1149"/>
        <v>8.8164892656622737E-2</v>
      </c>
      <c r="R8121" s="65">
        <f t="shared" si="1150"/>
        <v>0.1387757338484136</v>
      </c>
      <c r="S8121" s="65">
        <f t="shared" si="1151"/>
        <v>0.18931189343615487</v>
      </c>
      <c r="T8121" s="66">
        <f>(L8121*'Football Field'!$F$4)+(M8121*'Football Field'!$F$5)+(N8121*'Football Field'!$F$6)+(O8121*'Football Field'!$F$7)+(P8121*'Football Field'!$F$8)+(Q8121*'Football Field'!$F$9)+(R8121*'Football Field'!$F$10)+(S8121*'Football Field'!$F$11)</f>
        <v>141847519.21207613</v>
      </c>
    </row>
    <row r="8122" spans="2:20" x14ac:dyDescent="0.3">
      <c r="B8122" s="62">
        <f t="shared" si="1143"/>
        <v>8095</v>
      </c>
      <c r="C8122" s="62">
        <v>0.77079365478925066</v>
      </c>
      <c r="D8122" s="62">
        <v>0.80544943094220489</v>
      </c>
      <c r="E8122" s="62">
        <v>0.4039614395736566</v>
      </c>
      <c r="F8122" s="62">
        <v>0.39565285594641697</v>
      </c>
      <c r="G8122" s="62">
        <v>0.31270304696537721</v>
      </c>
      <c r="H8122" s="62">
        <v>0.32572638146371502</v>
      </c>
      <c r="I8122" s="62">
        <v>0.54738679561442527</v>
      </c>
      <c r="J8122" s="62">
        <v>0.26239484270194802</v>
      </c>
      <c r="K8122" s="62"/>
      <c r="L8122" s="65">
        <f t="shared" si="1144"/>
        <v>0.2015637704374732</v>
      </c>
      <c r="M8122" s="65">
        <f t="shared" si="1145"/>
        <v>0.2106263111906615</v>
      </c>
      <c r="N8122" s="65">
        <f t="shared" si="1146"/>
        <v>0.10563656092119564</v>
      </c>
      <c r="O8122" s="65">
        <f t="shared" si="1147"/>
        <v>0.10346385304731029</v>
      </c>
      <c r="P8122" s="65">
        <f t="shared" si="1148"/>
        <v>8.1772345662161891E-2</v>
      </c>
      <c r="Q8122" s="65">
        <f t="shared" si="1149"/>
        <v>8.5177968410666646E-2</v>
      </c>
      <c r="R8122" s="65">
        <f t="shared" si="1150"/>
        <v>0.14314252034404365</v>
      </c>
      <c r="S8122" s="65">
        <f t="shared" si="1151"/>
        <v>6.8616669986487189E-2</v>
      </c>
      <c r="T8122" s="66">
        <f>(L8122*'Football Field'!$F$4)+(M8122*'Football Field'!$F$5)+(N8122*'Football Field'!$F$6)+(O8122*'Football Field'!$F$7)+(P8122*'Football Field'!$F$8)+(Q8122*'Football Field'!$F$9)+(R8122*'Football Field'!$F$10)+(S8122*'Football Field'!$F$11)</f>
        <v>136939317.54527214</v>
      </c>
    </row>
    <row r="8123" spans="2:20" x14ac:dyDescent="0.3">
      <c r="B8123" s="62">
        <f t="shared" si="1143"/>
        <v>8096</v>
      </c>
      <c r="C8123" s="62">
        <v>0.82997616803273311</v>
      </c>
      <c r="D8123" s="62">
        <v>0.90046208743558065</v>
      </c>
      <c r="E8123" s="62">
        <v>0.12981676124879582</v>
      </c>
      <c r="F8123" s="62">
        <v>0.10727420921997854</v>
      </c>
      <c r="G8123" s="62">
        <v>0.6340376959551306</v>
      </c>
      <c r="H8123" s="62">
        <v>0.54105880362584113</v>
      </c>
      <c r="I8123" s="62">
        <v>5.9522999019482437E-2</v>
      </c>
      <c r="J8123" s="62">
        <v>0.85280542755532573</v>
      </c>
      <c r="K8123" s="62"/>
      <c r="L8123" s="65">
        <f t="shared" si="1144"/>
        <v>0.204682010425287</v>
      </c>
      <c r="M8123" s="65">
        <f t="shared" si="1145"/>
        <v>0.22206467783879349</v>
      </c>
      <c r="N8123" s="65">
        <f t="shared" si="1146"/>
        <v>3.2014359812624273E-2</v>
      </c>
      <c r="O8123" s="65">
        <f t="shared" si="1147"/>
        <v>2.6455097936091715E-2</v>
      </c>
      <c r="P8123" s="65">
        <f t="shared" si="1148"/>
        <v>0.15636124902371268</v>
      </c>
      <c r="Q8123" s="65">
        <f t="shared" si="1149"/>
        <v>0.13343154653094821</v>
      </c>
      <c r="R8123" s="65">
        <f t="shared" si="1150"/>
        <v>1.4679080647252464E-2</v>
      </c>
      <c r="S8123" s="65">
        <f t="shared" si="1151"/>
        <v>0.21031197778529029</v>
      </c>
      <c r="T8123" s="66">
        <f>(L8123*'Football Field'!$F$4)+(M8123*'Football Field'!$F$5)+(N8123*'Football Field'!$F$6)+(O8123*'Football Field'!$F$7)+(P8123*'Football Field'!$F$8)+(Q8123*'Football Field'!$F$9)+(R8123*'Football Field'!$F$10)+(S8123*'Football Field'!$F$11)</f>
        <v>123795126.49884376</v>
      </c>
    </row>
    <row r="8124" spans="2:20" x14ac:dyDescent="0.3">
      <c r="B8124" s="62">
        <f t="shared" si="1143"/>
        <v>8097</v>
      </c>
      <c r="C8124" s="62">
        <v>0.26138874515126276</v>
      </c>
      <c r="D8124" s="62">
        <v>0.70492726716459431</v>
      </c>
      <c r="E8124" s="62">
        <v>0.92400624910653073</v>
      </c>
      <c r="F8124" s="62">
        <v>0.16635628919110568</v>
      </c>
      <c r="G8124" s="62">
        <v>0.99003661076534522</v>
      </c>
      <c r="H8124" s="62">
        <v>0.44940972941239787</v>
      </c>
      <c r="I8124" s="62">
        <v>0.98854951902652377</v>
      </c>
      <c r="J8124" s="62">
        <v>9.1785993142579958E-2</v>
      </c>
      <c r="K8124" s="62"/>
      <c r="L8124" s="65">
        <f t="shared" si="1144"/>
        <v>5.7115919758025269E-2</v>
      </c>
      <c r="M8124" s="65">
        <f t="shared" si="1145"/>
        <v>0.15403329322124221</v>
      </c>
      <c r="N8124" s="65">
        <f t="shared" si="1146"/>
        <v>0.20190412846330449</v>
      </c>
      <c r="O8124" s="65">
        <f t="shared" si="1147"/>
        <v>3.635042686778106E-2</v>
      </c>
      <c r="P8124" s="65">
        <f t="shared" si="1148"/>
        <v>0.21633238870043053</v>
      </c>
      <c r="Q8124" s="65">
        <f t="shared" si="1149"/>
        <v>9.8200287960907878E-2</v>
      </c>
      <c r="R8124" s="65">
        <f t="shared" si="1150"/>
        <v>0.21600744505230907</v>
      </c>
      <c r="S8124" s="65">
        <f t="shared" si="1151"/>
        <v>2.0056109975999586E-2</v>
      </c>
      <c r="T8124" s="66">
        <f>(L8124*'Football Field'!$F$4)+(M8124*'Football Field'!$F$5)+(N8124*'Football Field'!$F$6)+(O8124*'Football Field'!$F$7)+(P8124*'Football Field'!$F$8)+(Q8124*'Football Field'!$F$9)+(R8124*'Football Field'!$F$10)+(S8124*'Football Field'!$F$11)</f>
        <v>160626820.26554433</v>
      </c>
    </row>
    <row r="8125" spans="2:20" x14ac:dyDescent="0.3">
      <c r="B8125" s="62">
        <f t="shared" si="1143"/>
        <v>8098</v>
      </c>
      <c r="C8125" s="62">
        <v>0.15307426927725976</v>
      </c>
      <c r="D8125" s="62">
        <v>0.35013720113654911</v>
      </c>
      <c r="E8125" s="62">
        <v>0.14589505016222992</v>
      </c>
      <c r="F8125" s="62">
        <v>3.9594388698325766E-2</v>
      </c>
      <c r="G8125" s="62">
        <v>0.79986063161278742</v>
      </c>
      <c r="H8125" s="62">
        <v>0.27402750468654435</v>
      </c>
      <c r="I8125" s="62">
        <v>0.77660790840190719</v>
      </c>
      <c r="J8125" s="62">
        <v>0.82515038565503507</v>
      </c>
      <c r="K8125" s="62"/>
      <c r="L8125" s="65">
        <f t="shared" si="1144"/>
        <v>4.5498949372470357E-2</v>
      </c>
      <c r="M8125" s="65">
        <f t="shared" si="1145"/>
        <v>0.1040728455745564</v>
      </c>
      <c r="N8125" s="65">
        <f t="shared" si="1146"/>
        <v>4.3365037980367178E-2</v>
      </c>
      <c r="O8125" s="65">
        <f t="shared" si="1147"/>
        <v>1.1768817158656606E-2</v>
      </c>
      <c r="P8125" s="65">
        <f t="shared" si="1148"/>
        <v>0.23774615129382023</v>
      </c>
      <c r="Q8125" s="65">
        <f t="shared" si="1149"/>
        <v>8.1450420251979391E-2</v>
      </c>
      <c r="R8125" s="65">
        <f t="shared" si="1150"/>
        <v>0.23083464042305707</v>
      </c>
      <c r="S8125" s="65">
        <f t="shared" si="1151"/>
        <v>0.24526313794509272</v>
      </c>
      <c r="T8125" s="66">
        <f>(L8125*'Football Field'!$F$4)+(M8125*'Football Field'!$F$5)+(N8125*'Football Field'!$F$6)+(O8125*'Football Field'!$F$7)+(P8125*'Football Field'!$F$8)+(Q8125*'Football Field'!$F$9)+(R8125*'Football Field'!$F$10)+(S8125*'Football Field'!$F$11)</f>
        <v>162077027.16032198</v>
      </c>
    </row>
    <row r="8126" spans="2:20" x14ac:dyDescent="0.3">
      <c r="B8126" s="62">
        <f t="shared" si="1143"/>
        <v>8099</v>
      </c>
      <c r="C8126" s="62">
        <v>0.26450172356223678</v>
      </c>
      <c r="D8126" s="62">
        <v>0.67036505476113584</v>
      </c>
      <c r="E8126" s="62">
        <v>5.4903533374579871E-2</v>
      </c>
      <c r="F8126" s="62">
        <v>0.12986934861546551</v>
      </c>
      <c r="G8126" s="62">
        <v>0.37113038452318692</v>
      </c>
      <c r="H8126" s="62">
        <v>0.48825375528319737</v>
      </c>
      <c r="I8126" s="62">
        <v>0.49574449976531321</v>
      </c>
      <c r="J8126" s="62">
        <v>0.67400226068360924</v>
      </c>
      <c r="K8126" s="62"/>
      <c r="L8126" s="65">
        <f t="shared" si="1144"/>
        <v>8.4001586801695394E-2</v>
      </c>
      <c r="M8126" s="65">
        <f t="shared" si="1145"/>
        <v>0.21289739657628654</v>
      </c>
      <c r="N8126" s="65">
        <f t="shared" si="1146"/>
        <v>1.7436498569353781E-2</v>
      </c>
      <c r="O8126" s="65">
        <f t="shared" si="1147"/>
        <v>4.1244462280544431E-2</v>
      </c>
      <c r="P8126" s="65">
        <f t="shared" si="1148"/>
        <v>0.11786517225826518</v>
      </c>
      <c r="Q8126" s="65">
        <f t="shared" si="1149"/>
        <v>0.15506171246564562</v>
      </c>
      <c r="R8126" s="65">
        <f t="shared" si="1150"/>
        <v>0.15744065508405058</v>
      </c>
      <c r="S8126" s="65">
        <f t="shared" si="1151"/>
        <v>0.2140525159641585</v>
      </c>
      <c r="T8126" s="66">
        <f>(L8126*'Football Field'!$F$4)+(M8126*'Football Field'!$F$5)+(N8126*'Football Field'!$F$6)+(O8126*'Football Field'!$F$7)+(P8126*'Football Field'!$F$8)+(Q8126*'Football Field'!$F$9)+(R8126*'Football Field'!$F$10)+(S8126*'Football Field'!$F$11)</f>
        <v>140816440.16458535</v>
      </c>
    </row>
    <row r="8127" spans="2:20" x14ac:dyDescent="0.3">
      <c r="B8127" s="62">
        <f t="shared" si="1143"/>
        <v>8100</v>
      </c>
      <c r="C8127" s="62">
        <v>0.3959913123635157</v>
      </c>
      <c r="D8127" s="62">
        <v>6.6712620926153599E-2</v>
      </c>
      <c r="E8127" s="62">
        <v>3.6888906884557038E-2</v>
      </c>
      <c r="F8127" s="62">
        <v>0.60636312055175834</v>
      </c>
      <c r="G8127" s="62">
        <v>0.30911093527985545</v>
      </c>
      <c r="H8127" s="62">
        <v>0.27742146813345814</v>
      </c>
      <c r="I8127" s="62">
        <v>0.41106556189643628</v>
      </c>
      <c r="J8127" s="62">
        <v>0.72468862948655155</v>
      </c>
      <c r="K8127" s="62"/>
      <c r="L8127" s="65">
        <f t="shared" si="1144"/>
        <v>0.14001320770395831</v>
      </c>
      <c r="M8127" s="65">
        <f t="shared" si="1145"/>
        <v>2.358801256133207E-2</v>
      </c>
      <c r="N8127" s="65">
        <f t="shared" si="1146"/>
        <v>1.3043049229469228E-2</v>
      </c>
      <c r="O8127" s="65">
        <f t="shared" si="1147"/>
        <v>0.21439572761105788</v>
      </c>
      <c r="P8127" s="65">
        <f t="shared" si="1148"/>
        <v>0.10929435124872891</v>
      </c>
      <c r="Q8127" s="65">
        <f t="shared" si="1149"/>
        <v>9.8089701532769427E-2</v>
      </c>
      <c r="R8127" s="65">
        <f t="shared" si="1150"/>
        <v>0.1453431075399845</v>
      </c>
      <c r="S8127" s="65">
        <f t="shared" si="1151"/>
        <v>0.25623284257269957</v>
      </c>
      <c r="T8127" s="66">
        <f>(L8127*'Football Field'!$F$4)+(M8127*'Football Field'!$F$5)+(N8127*'Football Field'!$F$6)+(O8127*'Football Field'!$F$7)+(P8127*'Football Field'!$F$8)+(Q8127*'Football Field'!$F$9)+(R8127*'Football Field'!$F$10)+(S8127*'Football Field'!$F$11)</f>
        <v>140213145.18301976</v>
      </c>
    </row>
    <row r="8128" spans="2:20" x14ac:dyDescent="0.3">
      <c r="B8128" s="62">
        <f t="shared" si="1143"/>
        <v>8101</v>
      </c>
      <c r="C8128" s="62">
        <v>0.71364319943021837</v>
      </c>
      <c r="D8128" s="62">
        <v>0.17453419569176931</v>
      </c>
      <c r="E8128" s="62">
        <v>0.50545729251011218</v>
      </c>
      <c r="F8128" s="62">
        <v>0.46008101176284388</v>
      </c>
      <c r="G8128" s="62">
        <v>0.22536232820387414</v>
      </c>
      <c r="H8128" s="62">
        <v>0.86467397647507871</v>
      </c>
      <c r="I8128" s="62">
        <v>0.17622770259297504</v>
      </c>
      <c r="J8128" s="62">
        <v>0.62527344386380312</v>
      </c>
      <c r="K8128" s="62"/>
      <c r="L8128" s="65">
        <f t="shared" si="1144"/>
        <v>0.19054605142755182</v>
      </c>
      <c r="M8128" s="65">
        <f t="shared" si="1145"/>
        <v>4.6601441525264888E-2</v>
      </c>
      <c r="N8128" s="65">
        <f t="shared" si="1146"/>
        <v>0.13495944658333514</v>
      </c>
      <c r="O8128" s="65">
        <f t="shared" si="1147"/>
        <v>0.12284376870430075</v>
      </c>
      <c r="P8128" s="65">
        <f t="shared" si="1148"/>
        <v>6.0172789166986478E-2</v>
      </c>
      <c r="Q8128" s="65">
        <f t="shared" si="1149"/>
        <v>0.23087197092473197</v>
      </c>
      <c r="R8128" s="65">
        <f t="shared" si="1150"/>
        <v>4.7053615739701037E-2</v>
      </c>
      <c r="S8128" s="65">
        <f t="shared" si="1151"/>
        <v>0.166950915928128</v>
      </c>
      <c r="T8128" s="66">
        <f>(L8128*'Football Field'!$F$4)+(M8128*'Football Field'!$F$5)+(N8128*'Football Field'!$F$6)+(O8128*'Football Field'!$F$7)+(P8128*'Football Field'!$F$8)+(Q8128*'Football Field'!$F$9)+(R8128*'Football Field'!$F$10)+(S8128*'Football Field'!$F$11)</f>
        <v>124073329.40711576</v>
      </c>
    </row>
    <row r="8129" spans="2:20" x14ac:dyDescent="0.3">
      <c r="B8129" s="62">
        <f t="shared" si="1143"/>
        <v>8102</v>
      </c>
      <c r="C8129" s="62">
        <v>0.80410775776014287</v>
      </c>
      <c r="D8129" s="62">
        <v>1.7461219081280621E-3</v>
      </c>
      <c r="E8129" s="62">
        <v>0.30575164686474132</v>
      </c>
      <c r="F8129" s="62">
        <v>0.24013649967551332</v>
      </c>
      <c r="G8129" s="62">
        <v>0.36947340001832529</v>
      </c>
      <c r="H8129" s="62">
        <v>0.22272957553067496</v>
      </c>
      <c r="I8129" s="62">
        <v>0.71373422809578546</v>
      </c>
      <c r="J8129" s="62">
        <v>0.69085213803180978</v>
      </c>
      <c r="K8129" s="62"/>
      <c r="L8129" s="65">
        <f t="shared" si="1144"/>
        <v>0.24013744218499125</v>
      </c>
      <c r="M8129" s="65">
        <f t="shared" si="1145"/>
        <v>5.2145902674666743E-4</v>
      </c>
      <c r="N8129" s="65">
        <f t="shared" si="1146"/>
        <v>9.1309178046568282E-2</v>
      </c>
      <c r="O8129" s="65">
        <f t="shared" si="1147"/>
        <v>7.1713976455051009E-2</v>
      </c>
      <c r="P8129" s="65">
        <f t="shared" si="1148"/>
        <v>0.11033893950101438</v>
      </c>
      <c r="Q8129" s="65">
        <f t="shared" si="1149"/>
        <v>6.6515600739719932E-2</v>
      </c>
      <c r="R8129" s="65">
        <f t="shared" si="1150"/>
        <v>0.2131484372346103</v>
      </c>
      <c r="S8129" s="65">
        <f t="shared" si="1151"/>
        <v>0.20631496681129824</v>
      </c>
      <c r="T8129" s="66">
        <f>(L8129*'Football Field'!$F$4)+(M8129*'Football Field'!$F$5)+(N8129*'Football Field'!$F$6)+(O8129*'Football Field'!$F$7)+(P8129*'Football Field'!$F$8)+(Q8129*'Football Field'!$F$9)+(R8129*'Football Field'!$F$10)+(S8129*'Football Field'!$F$11)</f>
        <v>149950672.01075464</v>
      </c>
    </row>
    <row r="8130" spans="2:20" x14ac:dyDescent="0.3">
      <c r="B8130" s="62">
        <f t="shared" si="1143"/>
        <v>8103</v>
      </c>
      <c r="C8130" s="62">
        <v>0.67588704384694831</v>
      </c>
      <c r="D8130" s="62">
        <v>0.98487627468521022</v>
      </c>
      <c r="E8130" s="62">
        <v>0.85525686748021501</v>
      </c>
      <c r="F8130" s="62">
        <v>0.38910887891807056</v>
      </c>
      <c r="G8130" s="62">
        <v>0.87477159671207882</v>
      </c>
      <c r="H8130" s="62">
        <v>0.12294261821957875</v>
      </c>
      <c r="I8130" s="62">
        <v>0.75363814968985188</v>
      </c>
      <c r="J8130" s="62">
        <v>0.95529902065320427</v>
      </c>
      <c r="K8130" s="62"/>
      <c r="L8130" s="65">
        <f t="shared" si="1144"/>
        <v>0.12044074957035052</v>
      </c>
      <c r="M8130" s="65">
        <f t="shared" si="1145"/>
        <v>0.17550156914089621</v>
      </c>
      <c r="N8130" s="65">
        <f t="shared" si="1146"/>
        <v>0.15240383601410282</v>
      </c>
      <c r="O8130" s="65">
        <f t="shared" si="1147"/>
        <v>6.9337865650792765E-2</v>
      </c>
      <c r="P8130" s="65">
        <f t="shared" si="1148"/>
        <v>0.15588129373095816</v>
      </c>
      <c r="Q8130" s="65">
        <f t="shared" si="1149"/>
        <v>2.1907952264077643E-2</v>
      </c>
      <c r="R8130" s="65">
        <f t="shared" si="1150"/>
        <v>0.13429572955982269</v>
      </c>
      <c r="S8130" s="65">
        <f t="shared" si="1151"/>
        <v>0.17023100406899919</v>
      </c>
      <c r="T8130" s="66">
        <f>(L8130*'Football Field'!$F$4)+(M8130*'Football Field'!$F$5)+(N8130*'Football Field'!$F$6)+(O8130*'Football Field'!$F$7)+(P8130*'Football Field'!$F$8)+(Q8130*'Football Field'!$F$9)+(R8130*'Football Field'!$F$10)+(S8130*'Football Field'!$F$11)</f>
        <v>144058921.95016155</v>
      </c>
    </row>
    <row r="8131" spans="2:20" x14ac:dyDescent="0.3">
      <c r="B8131" s="62">
        <f t="shared" si="1143"/>
        <v>8104</v>
      </c>
      <c r="C8131" s="62">
        <v>0.81280500669077593</v>
      </c>
      <c r="D8131" s="62">
        <v>0.74552491305275825</v>
      </c>
      <c r="E8131" s="62">
        <v>0.80285411739631607</v>
      </c>
      <c r="F8131" s="62">
        <v>0.63498562788908353</v>
      </c>
      <c r="G8131" s="62">
        <v>0.3228773480426177</v>
      </c>
      <c r="H8131" s="62">
        <v>0.78261702185342064</v>
      </c>
      <c r="I8131" s="62">
        <v>0.53144005818576212</v>
      </c>
      <c r="J8131" s="62">
        <v>0.61788371883426252</v>
      </c>
      <c r="K8131" s="62"/>
      <c r="L8131" s="65">
        <f t="shared" si="1144"/>
        <v>0.15479087665025607</v>
      </c>
      <c r="M8131" s="65">
        <f t="shared" si="1145"/>
        <v>0.14197803151567617</v>
      </c>
      <c r="N8131" s="65">
        <f t="shared" si="1146"/>
        <v>0.15289582572825172</v>
      </c>
      <c r="O8131" s="65">
        <f t="shared" si="1147"/>
        <v>0.12092689044994775</v>
      </c>
      <c r="P8131" s="65">
        <f t="shared" si="1148"/>
        <v>6.1488877827545751E-2</v>
      </c>
      <c r="Q8131" s="65">
        <f t="shared" si="1149"/>
        <v>0.1490418660034053</v>
      </c>
      <c r="R8131" s="65">
        <f t="shared" si="1150"/>
        <v>0.10120763506189011</v>
      </c>
      <c r="S8131" s="65">
        <f t="shared" si="1151"/>
        <v>0.1176699967630271</v>
      </c>
      <c r="T8131" s="66">
        <f>(L8131*'Football Field'!$F$4)+(M8131*'Football Field'!$F$5)+(N8131*'Football Field'!$F$6)+(O8131*'Football Field'!$F$7)+(P8131*'Football Field'!$F$8)+(Q8131*'Football Field'!$F$9)+(R8131*'Football Field'!$F$10)+(S8131*'Football Field'!$F$11)</f>
        <v>131640059.23707587</v>
      </c>
    </row>
    <row r="8132" spans="2:20" x14ac:dyDescent="0.3">
      <c r="B8132" s="62">
        <f t="shared" si="1143"/>
        <v>8105</v>
      </c>
      <c r="C8132" s="62">
        <v>0.75402747138154147</v>
      </c>
      <c r="D8132" s="62">
        <v>0.14806931633417397</v>
      </c>
      <c r="E8132" s="62">
        <v>0.10949719786416412</v>
      </c>
      <c r="F8132" s="62">
        <v>0.63361767027461458</v>
      </c>
      <c r="G8132" s="62">
        <v>0.72754325359074523</v>
      </c>
      <c r="H8132" s="62">
        <v>0.53837793691427249</v>
      </c>
      <c r="I8132" s="62">
        <v>0.49552963078628143</v>
      </c>
      <c r="J8132" s="62">
        <v>0.91281393146461587</v>
      </c>
      <c r="K8132" s="62"/>
      <c r="L8132" s="65">
        <f t="shared" si="1144"/>
        <v>0.17456455367564211</v>
      </c>
      <c r="M8132" s="65">
        <f t="shared" si="1145"/>
        <v>3.4279459436105227E-2</v>
      </c>
      <c r="N8132" s="65">
        <f t="shared" si="1146"/>
        <v>2.5349646000124765E-2</v>
      </c>
      <c r="O8132" s="65">
        <f t="shared" si="1147"/>
        <v>0.14668853590948347</v>
      </c>
      <c r="P8132" s="65">
        <f t="shared" si="1148"/>
        <v>0.16843320457555147</v>
      </c>
      <c r="Q8132" s="65">
        <f t="shared" si="1149"/>
        <v>0.12463962897009331</v>
      </c>
      <c r="R8132" s="65">
        <f t="shared" si="1150"/>
        <v>0.11471983729289428</v>
      </c>
      <c r="S8132" s="65">
        <f t="shared" si="1151"/>
        <v>0.21132513414010554</v>
      </c>
      <c r="T8132" s="66">
        <f>(L8132*'Football Field'!$F$4)+(M8132*'Football Field'!$F$5)+(N8132*'Football Field'!$F$6)+(O8132*'Football Field'!$F$7)+(P8132*'Football Field'!$F$8)+(Q8132*'Football Field'!$F$9)+(R8132*'Football Field'!$F$10)+(S8132*'Football Field'!$F$11)</f>
        <v>140103633.5922997</v>
      </c>
    </row>
    <row r="8133" spans="2:20" x14ac:dyDescent="0.3">
      <c r="B8133" s="62">
        <f t="shared" si="1143"/>
        <v>8106</v>
      </c>
      <c r="C8133" s="62">
        <v>4.552946009790948E-2</v>
      </c>
      <c r="D8133" s="62">
        <v>0.92237735239064633</v>
      </c>
      <c r="E8133" s="62">
        <v>0.81604869264407653</v>
      </c>
      <c r="F8133" s="62">
        <v>0.35233638766338626</v>
      </c>
      <c r="G8133" s="62">
        <v>0.55712657174110469</v>
      </c>
      <c r="H8133" s="62">
        <v>0.78122692503684055</v>
      </c>
      <c r="I8133" s="62">
        <v>0.7215836218863827</v>
      </c>
      <c r="J8133" s="62">
        <v>0.25812055223477126</v>
      </c>
      <c r="K8133" s="62"/>
      <c r="L8133" s="65">
        <f t="shared" si="1144"/>
        <v>1.0221348694542148E-2</v>
      </c>
      <c r="M8133" s="65">
        <f t="shared" si="1145"/>
        <v>0.20707340975401259</v>
      </c>
      <c r="N8133" s="65">
        <f t="shared" si="1146"/>
        <v>0.18320266089918663</v>
      </c>
      <c r="O8133" s="65">
        <f t="shared" si="1147"/>
        <v>7.909940219669348E-2</v>
      </c>
      <c r="P8133" s="65">
        <f t="shared" si="1148"/>
        <v>0.12507473061430294</v>
      </c>
      <c r="Q8133" s="65">
        <f t="shared" si="1149"/>
        <v>0.17538518561816052</v>
      </c>
      <c r="R8133" s="65">
        <f t="shared" si="1150"/>
        <v>0.16199528383843118</v>
      </c>
      <c r="S8133" s="65">
        <f t="shared" si="1151"/>
        <v>5.7947978384670522E-2</v>
      </c>
      <c r="T8133" s="66">
        <f>(L8133*'Football Field'!$F$4)+(M8133*'Football Field'!$F$5)+(N8133*'Football Field'!$F$6)+(O8133*'Football Field'!$F$7)+(P8133*'Football Field'!$F$8)+(Q8133*'Football Field'!$F$9)+(R8133*'Football Field'!$F$10)+(S8133*'Football Field'!$F$11)</f>
        <v>145810789.28104076</v>
      </c>
    </row>
    <row r="8134" spans="2:20" x14ac:dyDescent="0.3">
      <c r="B8134" s="62">
        <f t="shared" si="1143"/>
        <v>8107</v>
      </c>
      <c r="C8134" s="62">
        <v>0.57746177730433068</v>
      </c>
      <c r="D8134" s="62">
        <v>0.45705572914393344</v>
      </c>
      <c r="E8134" s="62">
        <v>0.26344101096136574</v>
      </c>
      <c r="F8134" s="62">
        <v>0.57334619891521199</v>
      </c>
      <c r="G8134" s="62">
        <v>0.33013739476737847</v>
      </c>
      <c r="H8134" s="62">
        <v>0.72714967398675689</v>
      </c>
      <c r="I8134" s="62">
        <v>0.48236263712166627</v>
      </c>
      <c r="J8134" s="62">
        <v>0.31095178701771542</v>
      </c>
      <c r="K8134" s="62"/>
      <c r="L8134" s="65">
        <f t="shared" si="1144"/>
        <v>0.1551521572129041</v>
      </c>
      <c r="M8134" s="65">
        <f t="shared" si="1145"/>
        <v>0.12280151713976699</v>
      </c>
      <c r="N8134" s="65">
        <f t="shared" si="1146"/>
        <v>7.0781206229452845E-2</v>
      </c>
      <c r="O8134" s="65">
        <f t="shared" si="1147"/>
        <v>0.15404638555779754</v>
      </c>
      <c r="P8134" s="65">
        <f t="shared" si="1148"/>
        <v>8.8701159086088568E-2</v>
      </c>
      <c r="Q8134" s="65">
        <f t="shared" si="1149"/>
        <v>0.19537023049795399</v>
      </c>
      <c r="R8134" s="65">
        <f t="shared" si="1150"/>
        <v>0.12960096520620484</v>
      </c>
      <c r="S8134" s="65">
        <f t="shared" si="1151"/>
        <v>8.3546379069831186E-2</v>
      </c>
      <c r="T8134" s="66">
        <f>(L8134*'Football Field'!$F$4)+(M8134*'Football Field'!$F$5)+(N8134*'Football Field'!$F$6)+(O8134*'Football Field'!$F$7)+(P8134*'Football Field'!$F$8)+(Q8134*'Football Field'!$F$9)+(R8134*'Football Field'!$F$10)+(S8134*'Football Field'!$F$11)</f>
        <v>135693222.49839905</v>
      </c>
    </row>
    <row r="8135" spans="2:20" x14ac:dyDescent="0.3">
      <c r="B8135" s="62">
        <f t="shared" si="1143"/>
        <v>8108</v>
      </c>
      <c r="C8135" s="62">
        <v>0.47738500662198702</v>
      </c>
      <c r="D8135" s="62">
        <v>0.51579627450743459</v>
      </c>
      <c r="E8135" s="62">
        <v>0.89352063195411269</v>
      </c>
      <c r="F8135" s="62">
        <v>0.2918378546088225</v>
      </c>
      <c r="G8135" s="62">
        <v>0.19728620603085267</v>
      </c>
      <c r="H8135" s="62">
        <v>0.21123506214389032</v>
      </c>
      <c r="I8135" s="62">
        <v>0.53411907232122968</v>
      </c>
      <c r="J8135" s="62">
        <v>0.4995661238386091</v>
      </c>
      <c r="K8135" s="62"/>
      <c r="L8135" s="65">
        <f t="shared" si="1144"/>
        <v>0.13184713206336501</v>
      </c>
      <c r="M8135" s="65">
        <f t="shared" si="1145"/>
        <v>0.14245579266091937</v>
      </c>
      <c r="N8135" s="65">
        <f t="shared" si="1146"/>
        <v>0.24677803267474749</v>
      </c>
      <c r="O8135" s="65">
        <f t="shared" si="1147"/>
        <v>8.0601576555517959E-2</v>
      </c>
      <c r="P8135" s="65">
        <f t="shared" si="1148"/>
        <v>5.4487719764997014E-2</v>
      </c>
      <c r="Q8135" s="65">
        <f t="shared" si="1149"/>
        <v>5.8340200778345716E-2</v>
      </c>
      <c r="R8135" s="65">
        <f t="shared" si="1150"/>
        <v>0.14751629583888934</v>
      </c>
      <c r="S8135" s="65">
        <f t="shared" si="1151"/>
        <v>0.13797324966321814</v>
      </c>
      <c r="T8135" s="66">
        <f>(L8135*'Football Field'!$F$4)+(M8135*'Football Field'!$F$5)+(N8135*'Football Field'!$F$6)+(O8135*'Football Field'!$F$7)+(P8135*'Football Field'!$F$8)+(Q8135*'Football Field'!$F$9)+(R8135*'Football Field'!$F$10)+(S8135*'Football Field'!$F$11)</f>
        <v>139931323.67143896</v>
      </c>
    </row>
    <row r="8136" spans="2:20" x14ac:dyDescent="0.3">
      <c r="B8136" s="62">
        <f t="shared" si="1143"/>
        <v>8109</v>
      </c>
      <c r="C8136" s="62">
        <v>0.31653083995747433</v>
      </c>
      <c r="D8136" s="62">
        <v>0.65811127868987296</v>
      </c>
      <c r="E8136" s="62">
        <v>0.97986135581484979</v>
      </c>
      <c r="F8136" s="62">
        <v>0.13672183908761482</v>
      </c>
      <c r="G8136" s="62">
        <v>1.2523524513202267E-2</v>
      </c>
      <c r="H8136" s="62">
        <v>0.67372175539593937</v>
      </c>
      <c r="I8136" s="62">
        <v>0.46047141073425657</v>
      </c>
      <c r="J8136" s="62">
        <v>0.59883782695034926</v>
      </c>
      <c r="K8136" s="62"/>
      <c r="L8136" s="65">
        <f t="shared" si="1144"/>
        <v>8.2499088790073158E-2</v>
      </c>
      <c r="M8136" s="65">
        <f t="shared" si="1145"/>
        <v>0.17152698555906498</v>
      </c>
      <c r="N8136" s="65">
        <f t="shared" si="1146"/>
        <v>0.25538639143721742</v>
      </c>
      <c r="O8136" s="65">
        <f t="shared" si="1147"/>
        <v>3.5634528199358431E-2</v>
      </c>
      <c r="P8136" s="65">
        <f t="shared" si="1148"/>
        <v>3.2640717123113131E-3</v>
      </c>
      <c r="Q8136" s="65">
        <f t="shared" si="1149"/>
        <v>0.17559562577119142</v>
      </c>
      <c r="R8136" s="65">
        <f t="shared" si="1150"/>
        <v>0.12001507279530613</v>
      </c>
      <c r="S8136" s="65">
        <f t="shared" si="1151"/>
        <v>0.15607823573547733</v>
      </c>
      <c r="T8136" s="66">
        <f>(L8136*'Football Field'!$F$4)+(M8136*'Football Field'!$F$5)+(N8136*'Football Field'!$F$6)+(O8136*'Football Field'!$F$7)+(P8136*'Football Field'!$F$8)+(Q8136*'Football Field'!$F$9)+(R8136*'Football Field'!$F$10)+(S8136*'Football Field'!$F$11)</f>
        <v>132103371.85978276</v>
      </c>
    </row>
    <row r="8137" spans="2:20" x14ac:dyDescent="0.3">
      <c r="B8137" s="62">
        <f t="shared" si="1143"/>
        <v>8110</v>
      </c>
      <c r="C8137" s="62">
        <v>0.79308514802944186</v>
      </c>
      <c r="D8137" s="62">
        <v>0.55847164660348991</v>
      </c>
      <c r="E8137" s="62">
        <v>0.83498972420800643</v>
      </c>
      <c r="F8137" s="62">
        <v>0.69012889379666265</v>
      </c>
      <c r="G8137" s="62">
        <v>2.7061512143200739E-2</v>
      </c>
      <c r="H8137" s="62">
        <v>0.96490783656563106</v>
      </c>
      <c r="I8137" s="62">
        <v>0.19546982193863771</v>
      </c>
      <c r="J8137" s="62">
        <v>0.99243304761023621</v>
      </c>
      <c r="K8137" s="62"/>
      <c r="L8137" s="65">
        <f t="shared" si="1144"/>
        <v>0.15684320724751469</v>
      </c>
      <c r="M8137" s="65">
        <f t="shared" si="1145"/>
        <v>0.11044524592060603</v>
      </c>
      <c r="N8137" s="65">
        <f t="shared" si="1146"/>
        <v>0.1651303982793027</v>
      </c>
      <c r="O8137" s="65">
        <f t="shared" si="1147"/>
        <v>0.13648222941281171</v>
      </c>
      <c r="P8137" s="65">
        <f t="shared" si="1148"/>
        <v>5.3517763736380076E-3</v>
      </c>
      <c r="Q8137" s="65">
        <f t="shared" si="1149"/>
        <v>0.19082344457116993</v>
      </c>
      <c r="R8137" s="65">
        <f t="shared" si="1150"/>
        <v>3.8656774583576518E-2</v>
      </c>
      <c r="S8137" s="65">
        <f t="shared" si="1151"/>
        <v>0.19626692361138054</v>
      </c>
      <c r="T8137" s="66">
        <f>(L8137*'Football Field'!$F$4)+(M8137*'Football Field'!$F$5)+(N8137*'Football Field'!$F$6)+(O8137*'Football Field'!$F$7)+(P8137*'Football Field'!$F$8)+(Q8137*'Football Field'!$F$9)+(R8137*'Football Field'!$F$10)+(S8137*'Football Field'!$F$11)</f>
        <v>119485299.27017666</v>
      </c>
    </row>
    <row r="8138" spans="2:20" x14ac:dyDescent="0.3">
      <c r="B8138" s="62">
        <f t="shared" si="1143"/>
        <v>8111</v>
      </c>
      <c r="C8138" s="62">
        <v>0.74947900893938435</v>
      </c>
      <c r="D8138" s="62">
        <v>0.4587306371087847</v>
      </c>
      <c r="E8138" s="62">
        <v>0.26676116413318862</v>
      </c>
      <c r="F8138" s="62">
        <v>0.63687922821763088</v>
      </c>
      <c r="G8138" s="62">
        <v>0.31135446776982767</v>
      </c>
      <c r="H8138" s="62">
        <v>0.64092483293226776</v>
      </c>
      <c r="I8138" s="62">
        <v>0.30405060335203271</v>
      </c>
      <c r="J8138" s="62">
        <v>0.16033988498343166</v>
      </c>
      <c r="K8138" s="62"/>
      <c r="L8138" s="65">
        <f t="shared" si="1144"/>
        <v>0.21240606418354094</v>
      </c>
      <c r="M8138" s="65">
        <f t="shared" si="1145"/>
        <v>0.13000653518845326</v>
      </c>
      <c r="N8138" s="65">
        <f t="shared" si="1146"/>
        <v>7.5601435496818289E-2</v>
      </c>
      <c r="O8138" s="65">
        <f t="shared" si="1147"/>
        <v>0.18049472848798481</v>
      </c>
      <c r="P8138" s="65">
        <f t="shared" si="1148"/>
        <v>8.8239398670468872E-2</v>
      </c>
      <c r="Q8138" s="65">
        <f t="shared" si="1149"/>
        <v>0.18164127290674636</v>
      </c>
      <c r="R8138" s="65">
        <f t="shared" si="1150"/>
        <v>8.6169447309843772E-2</v>
      </c>
      <c r="S8138" s="65">
        <f t="shared" si="1151"/>
        <v>4.5441117756143588E-2</v>
      </c>
      <c r="T8138" s="66">
        <f>(L8138*'Football Field'!$F$4)+(M8138*'Football Field'!$F$5)+(N8138*'Football Field'!$F$6)+(O8138*'Football Field'!$F$7)+(P8138*'Football Field'!$F$8)+(Q8138*'Football Field'!$F$9)+(R8138*'Football Field'!$F$10)+(S8138*'Football Field'!$F$11)</f>
        <v>129347743.90360777</v>
      </c>
    </row>
    <row r="8139" spans="2:20" x14ac:dyDescent="0.3">
      <c r="B8139" s="62">
        <f t="shared" si="1143"/>
        <v>8112</v>
      </c>
      <c r="C8139" s="62">
        <v>0.87723243366669668</v>
      </c>
      <c r="D8139" s="62">
        <v>0.40724076117967423</v>
      </c>
      <c r="E8139" s="62">
        <v>0.47092597042490203</v>
      </c>
      <c r="F8139" s="62">
        <v>1.846464481080401E-2</v>
      </c>
      <c r="G8139" s="62">
        <v>0.80581819238978847</v>
      </c>
      <c r="H8139" s="62">
        <v>0.16814279896452822</v>
      </c>
      <c r="I8139" s="62">
        <v>0.94496514779020513</v>
      </c>
      <c r="J8139" s="62">
        <v>0.60052002190772436</v>
      </c>
      <c r="K8139" s="62"/>
      <c r="L8139" s="65">
        <f t="shared" si="1144"/>
        <v>0.20432543644989268</v>
      </c>
      <c r="M8139" s="65">
        <f t="shared" si="1145"/>
        <v>9.4854730713067603E-2</v>
      </c>
      <c r="N8139" s="65">
        <f t="shared" si="1146"/>
        <v>0.10968832290030996</v>
      </c>
      <c r="O8139" s="65">
        <f t="shared" si="1147"/>
        <v>4.300794709664422E-3</v>
      </c>
      <c r="P8139" s="65">
        <f t="shared" si="1148"/>
        <v>0.18769159408652844</v>
      </c>
      <c r="Q8139" s="65">
        <f t="shared" si="1149"/>
        <v>3.9163908521635045E-2</v>
      </c>
      <c r="R8139" s="65">
        <f t="shared" si="1150"/>
        <v>0.22010177558657351</v>
      </c>
      <c r="S8139" s="65">
        <f t="shared" si="1151"/>
        <v>0.13987343703232838</v>
      </c>
      <c r="T8139" s="66">
        <f>(L8139*'Football Field'!$F$4)+(M8139*'Football Field'!$F$5)+(N8139*'Football Field'!$F$6)+(O8139*'Football Field'!$F$7)+(P8139*'Football Field'!$F$8)+(Q8139*'Football Field'!$F$9)+(R8139*'Football Field'!$F$10)+(S8139*'Football Field'!$F$11)</f>
        <v>156616033.20478559</v>
      </c>
    </row>
    <row r="8140" spans="2:20" x14ac:dyDescent="0.3">
      <c r="B8140" s="62">
        <f t="shared" si="1143"/>
        <v>8113</v>
      </c>
      <c r="C8140" s="62">
        <v>0.84834807834031845</v>
      </c>
      <c r="D8140" s="62">
        <v>0.52105646913723214</v>
      </c>
      <c r="E8140" s="62">
        <v>0.28567617738586526</v>
      </c>
      <c r="F8140" s="62">
        <v>9.428047457069777E-2</v>
      </c>
      <c r="G8140" s="62">
        <v>0.88386197054661919</v>
      </c>
      <c r="H8140" s="62">
        <v>0.22038914998595016</v>
      </c>
      <c r="I8140" s="62">
        <v>0.98697561727767369</v>
      </c>
      <c r="J8140" s="62">
        <v>5.2795655504918604E-2</v>
      </c>
      <c r="K8140" s="62"/>
      <c r="L8140" s="65">
        <f t="shared" si="1144"/>
        <v>0.21789481003624039</v>
      </c>
      <c r="M8140" s="65">
        <f t="shared" si="1145"/>
        <v>0.13383126956912386</v>
      </c>
      <c r="N8140" s="65">
        <f t="shared" si="1146"/>
        <v>7.3374783290782244E-2</v>
      </c>
      <c r="O8140" s="65">
        <f t="shared" si="1147"/>
        <v>2.4215562716778834E-2</v>
      </c>
      <c r="P8140" s="65">
        <f t="shared" si="1148"/>
        <v>0.22701641117321519</v>
      </c>
      <c r="Q8140" s="65">
        <f t="shared" si="1149"/>
        <v>5.6606071489175951E-2</v>
      </c>
      <c r="R8140" s="65">
        <f t="shared" si="1150"/>
        <v>0.25350073882155816</v>
      </c>
      <c r="S8140" s="65">
        <f t="shared" si="1151"/>
        <v>1.3560352903125444E-2</v>
      </c>
      <c r="T8140" s="66">
        <f>(L8140*'Football Field'!$F$4)+(M8140*'Football Field'!$F$5)+(N8140*'Football Field'!$F$6)+(O8140*'Football Field'!$F$7)+(P8140*'Football Field'!$F$8)+(Q8140*'Football Field'!$F$9)+(R8140*'Football Field'!$F$10)+(S8140*'Football Field'!$F$11)</f>
        <v>162498730.04922387</v>
      </c>
    </row>
    <row r="8141" spans="2:20" x14ac:dyDescent="0.3">
      <c r="B8141" s="62">
        <f t="shared" si="1143"/>
        <v>8114</v>
      </c>
      <c r="C8141" s="62">
        <v>0.48257740893124412</v>
      </c>
      <c r="D8141" s="62">
        <v>6.1008852447218209E-2</v>
      </c>
      <c r="E8141" s="62">
        <v>0.627281344805379</v>
      </c>
      <c r="F8141" s="62">
        <v>0.19904287934766174</v>
      </c>
      <c r="G8141" s="62">
        <v>0.80549750494203054</v>
      </c>
      <c r="H8141" s="62">
        <v>0.53476603661332689</v>
      </c>
      <c r="I8141" s="62">
        <v>0.83501085034978684</v>
      </c>
      <c r="J8141" s="62">
        <v>8.474295437421353E-2</v>
      </c>
      <c r="K8141" s="62"/>
      <c r="L8141" s="65">
        <f t="shared" si="1144"/>
        <v>0.13294407803432856</v>
      </c>
      <c r="M8141" s="65">
        <f t="shared" si="1145"/>
        <v>1.6807180548485658E-2</v>
      </c>
      <c r="N8141" s="65">
        <f t="shared" si="1146"/>
        <v>0.1728082137909743</v>
      </c>
      <c r="O8141" s="65">
        <f t="shared" si="1147"/>
        <v>5.483383928555001E-2</v>
      </c>
      <c r="P8141" s="65">
        <f t="shared" si="1148"/>
        <v>0.22190455079659044</v>
      </c>
      <c r="Q8141" s="65">
        <f t="shared" si="1149"/>
        <v>0.14732139628972965</v>
      </c>
      <c r="R8141" s="65">
        <f t="shared" si="1150"/>
        <v>0.23003511062456175</v>
      </c>
      <c r="S8141" s="65">
        <f t="shared" si="1151"/>
        <v>2.3345630629779724E-2</v>
      </c>
      <c r="T8141" s="66">
        <f>(L8141*'Football Field'!$F$4)+(M8141*'Football Field'!$F$5)+(N8141*'Football Field'!$F$6)+(O8141*'Football Field'!$F$7)+(P8141*'Football Field'!$F$8)+(Q8141*'Football Field'!$F$9)+(R8141*'Football Field'!$F$10)+(S8141*'Football Field'!$F$11)</f>
        <v>162499490.37479275</v>
      </c>
    </row>
    <row r="8142" spans="2:20" x14ac:dyDescent="0.3">
      <c r="B8142" s="62">
        <f t="shared" si="1143"/>
        <v>8115</v>
      </c>
      <c r="C8142" s="62">
        <v>0.63711973606364036</v>
      </c>
      <c r="D8142" s="62">
        <v>0.56755153025562366</v>
      </c>
      <c r="E8142" s="62">
        <v>0.62581206223181896</v>
      </c>
      <c r="F8142" s="62">
        <v>0.57781888724675234</v>
      </c>
      <c r="G8142" s="62">
        <v>8.3059531138439335E-2</v>
      </c>
      <c r="H8142" s="62">
        <v>0.36072166170798525</v>
      </c>
      <c r="I8142" s="62">
        <v>0.68680741433367087</v>
      </c>
      <c r="J8142" s="62">
        <v>4.8727931571151517E-2</v>
      </c>
      <c r="K8142" s="62"/>
      <c r="L8142" s="65">
        <f t="shared" si="1144"/>
        <v>0.17758847292672217</v>
      </c>
      <c r="M8142" s="65">
        <f t="shared" si="1145"/>
        <v>0.15819728044847889</v>
      </c>
      <c r="N8142" s="65">
        <f t="shared" si="1146"/>
        <v>0.17443661242942621</v>
      </c>
      <c r="O8142" s="65">
        <f t="shared" si="1147"/>
        <v>0.16105916675624493</v>
      </c>
      <c r="P8142" s="65">
        <f t="shared" si="1148"/>
        <v>2.3151716171937245E-2</v>
      </c>
      <c r="Q8142" s="65">
        <f t="shared" si="1149"/>
        <v>0.10054626379979535</v>
      </c>
      <c r="R8142" s="65">
        <f t="shared" si="1150"/>
        <v>0.19143823837546914</v>
      </c>
      <c r="S8142" s="65">
        <f t="shared" si="1151"/>
        <v>1.3582249091926157E-2</v>
      </c>
      <c r="T8142" s="66">
        <f>(L8142*'Football Field'!$F$4)+(M8142*'Football Field'!$F$5)+(N8142*'Football Field'!$F$6)+(O8142*'Football Field'!$F$7)+(P8142*'Football Field'!$F$8)+(Q8142*'Football Field'!$F$9)+(R8142*'Football Field'!$F$10)+(S8142*'Football Field'!$F$11)</f>
        <v>140902894.9202235</v>
      </c>
    </row>
    <row r="8143" spans="2:20" x14ac:dyDescent="0.3">
      <c r="B8143" s="62">
        <f t="shared" si="1143"/>
        <v>8116</v>
      </c>
      <c r="C8143" s="62">
        <v>0.30288350744265968</v>
      </c>
      <c r="D8143" s="62">
        <v>8.5414591940457085E-2</v>
      </c>
      <c r="E8143" s="62">
        <v>0.45509695023874597</v>
      </c>
      <c r="F8143" s="62">
        <v>0.41827832877967508</v>
      </c>
      <c r="G8143" s="62">
        <v>0.34537874541013902</v>
      </c>
      <c r="H8143" s="62">
        <v>0.27855112425281281</v>
      </c>
      <c r="I8143" s="62">
        <v>0.5565069174606313</v>
      </c>
      <c r="J8143" s="62">
        <v>0.14703828813224018</v>
      </c>
      <c r="K8143" s="62"/>
      <c r="L8143" s="65">
        <f t="shared" si="1144"/>
        <v>0.116981900753823</v>
      </c>
      <c r="M8143" s="65">
        <f t="shared" si="1145"/>
        <v>3.2989453277506263E-2</v>
      </c>
      <c r="N8143" s="65">
        <f t="shared" si="1146"/>
        <v>0.17577089857319242</v>
      </c>
      <c r="O8143" s="65">
        <f t="shared" si="1147"/>
        <v>0.16155053920868326</v>
      </c>
      <c r="P8143" s="65">
        <f t="shared" si="1148"/>
        <v>0.13339472478770631</v>
      </c>
      <c r="Q8143" s="65">
        <f t="shared" si="1149"/>
        <v>0.10758406836786012</v>
      </c>
      <c r="R8143" s="65">
        <f t="shared" si="1150"/>
        <v>0.21493820359142587</v>
      </c>
      <c r="S8143" s="65">
        <f t="shared" si="1151"/>
        <v>5.6790211439802875E-2</v>
      </c>
      <c r="T8143" s="66">
        <f>(L8143*'Football Field'!$F$4)+(M8143*'Football Field'!$F$5)+(N8143*'Football Field'!$F$6)+(O8143*'Football Field'!$F$7)+(P8143*'Football Field'!$F$8)+(Q8143*'Football Field'!$F$9)+(R8143*'Football Field'!$F$10)+(S8143*'Football Field'!$F$11)</f>
        <v>154267806.18343627</v>
      </c>
    </row>
    <row r="8144" spans="2:20" x14ac:dyDescent="0.3">
      <c r="B8144" s="62">
        <f t="shared" si="1143"/>
        <v>8117</v>
      </c>
      <c r="C8144" s="62">
        <v>0.16694339560291371</v>
      </c>
      <c r="D8144" s="62">
        <v>0.95153596354681114</v>
      </c>
      <c r="E8144" s="62">
        <v>9.3917760805426131E-2</v>
      </c>
      <c r="F8144" s="62">
        <v>0.47056052215886268</v>
      </c>
      <c r="G8144" s="62">
        <v>0.19036233408656689</v>
      </c>
      <c r="H8144" s="62">
        <v>0.56516080203577934</v>
      </c>
      <c r="I8144" s="62">
        <v>0.73839631801641936</v>
      </c>
      <c r="J8144" s="62">
        <v>0.58191103054073112</v>
      </c>
      <c r="K8144" s="62"/>
      <c r="L8144" s="65">
        <f t="shared" si="1144"/>
        <v>4.441415423575025E-2</v>
      </c>
      <c r="M8144" s="65">
        <f t="shared" si="1145"/>
        <v>0.25314966724621774</v>
      </c>
      <c r="N8144" s="65">
        <f t="shared" si="1146"/>
        <v>2.4986181087451736E-2</v>
      </c>
      <c r="O8144" s="65">
        <f t="shared" si="1147"/>
        <v>0.12518942443299705</v>
      </c>
      <c r="P8144" s="65">
        <f t="shared" si="1148"/>
        <v>5.0644603437373925E-2</v>
      </c>
      <c r="Q8144" s="65">
        <f t="shared" si="1149"/>
        <v>0.15035718507440807</v>
      </c>
      <c r="R8144" s="65">
        <f t="shared" si="1150"/>
        <v>0.19644531511445401</v>
      </c>
      <c r="S8144" s="65">
        <f t="shared" si="1151"/>
        <v>0.15481346937134735</v>
      </c>
      <c r="T8144" s="66">
        <f>(L8144*'Football Field'!$F$4)+(M8144*'Football Field'!$F$5)+(N8144*'Football Field'!$F$6)+(O8144*'Football Field'!$F$7)+(P8144*'Football Field'!$F$8)+(Q8144*'Football Field'!$F$9)+(R8144*'Football Field'!$F$10)+(S8144*'Football Field'!$F$11)</f>
        <v>141116153.34024474</v>
      </c>
    </row>
    <row r="8145" spans="2:20" x14ac:dyDescent="0.3">
      <c r="B8145" s="62">
        <f t="shared" si="1143"/>
        <v>8118</v>
      </c>
      <c r="C8145" s="62">
        <v>0.67604166981206104</v>
      </c>
      <c r="D8145" s="62">
        <v>0.54606101853989697</v>
      </c>
      <c r="E8145" s="62">
        <v>0.8983041682901195</v>
      </c>
      <c r="F8145" s="62">
        <v>0.97319533799097002</v>
      </c>
      <c r="G8145" s="62">
        <v>0.6310890440587662</v>
      </c>
      <c r="H8145" s="62">
        <v>0.3395875579152331</v>
      </c>
      <c r="I8145" s="62">
        <v>0.39582078807338927</v>
      </c>
      <c r="J8145" s="62">
        <v>6.2618576785443136E-2</v>
      </c>
      <c r="K8145" s="62"/>
      <c r="L8145" s="65">
        <f t="shared" si="1144"/>
        <v>0.14947685123782864</v>
      </c>
      <c r="M8145" s="65">
        <f t="shared" si="1145"/>
        <v>0.12073735285837722</v>
      </c>
      <c r="N8145" s="65">
        <f t="shared" si="1146"/>
        <v>0.19862041724018592</v>
      </c>
      <c r="O8145" s="65">
        <f t="shared" si="1147"/>
        <v>0.21517930219103973</v>
      </c>
      <c r="P8145" s="65">
        <f t="shared" si="1148"/>
        <v>0.13953755717871683</v>
      </c>
      <c r="Q8145" s="65">
        <f t="shared" si="1149"/>
        <v>7.5084837434390955E-2</v>
      </c>
      <c r="R8145" s="65">
        <f t="shared" si="1150"/>
        <v>8.7518340507226733E-2</v>
      </c>
      <c r="S8145" s="65">
        <f t="shared" si="1151"/>
        <v>1.3845341352233972E-2</v>
      </c>
      <c r="T8145" s="66">
        <f>(L8145*'Football Field'!$F$4)+(M8145*'Football Field'!$F$5)+(N8145*'Football Field'!$F$6)+(O8145*'Football Field'!$F$7)+(P8145*'Football Field'!$F$8)+(Q8145*'Football Field'!$F$9)+(R8145*'Football Field'!$F$10)+(S8145*'Football Field'!$F$11)</f>
        <v>137295397.30729434</v>
      </c>
    </row>
    <row r="8146" spans="2:20" x14ac:dyDescent="0.3">
      <c r="B8146" s="62">
        <f t="shared" si="1143"/>
        <v>8119</v>
      </c>
      <c r="C8146" s="62">
        <v>0.95022933586583502</v>
      </c>
      <c r="D8146" s="62">
        <v>2.3669932803989102E-2</v>
      </c>
      <c r="E8146" s="62">
        <v>0.57761806387609482</v>
      </c>
      <c r="F8146" s="62">
        <v>0.98313462014976105</v>
      </c>
      <c r="G8146" s="62">
        <v>0.30453121696577501</v>
      </c>
      <c r="H8146" s="62">
        <v>0.40181244004232375</v>
      </c>
      <c r="I8146" s="62">
        <v>0.93775899342040736</v>
      </c>
      <c r="J8146" s="62">
        <v>0.67907025024990775</v>
      </c>
      <c r="K8146" s="62"/>
      <c r="L8146" s="65">
        <f t="shared" si="1144"/>
        <v>0.19560798599106249</v>
      </c>
      <c r="M8146" s="65">
        <f t="shared" si="1145"/>
        <v>4.8725373018643735E-3</v>
      </c>
      <c r="N8146" s="65">
        <f t="shared" si="1146"/>
        <v>0.11890467056977143</v>
      </c>
      <c r="O8146" s="65">
        <f t="shared" si="1147"/>
        <v>0.2023816522464589</v>
      </c>
      <c r="P8146" s="65">
        <f t="shared" si="1148"/>
        <v>6.2688801296377966E-2</v>
      </c>
      <c r="Q8146" s="65">
        <f t="shared" si="1149"/>
        <v>8.2714476575506291E-2</v>
      </c>
      <c r="R8146" s="65">
        <f t="shared" si="1150"/>
        <v>0.19304092299026984</v>
      </c>
      <c r="S8146" s="65">
        <f t="shared" si="1151"/>
        <v>0.13978895302868868</v>
      </c>
      <c r="T8146" s="66">
        <f>(L8146*'Football Field'!$F$4)+(M8146*'Football Field'!$F$5)+(N8146*'Football Field'!$F$6)+(O8146*'Football Field'!$F$7)+(P8146*'Football Field'!$F$8)+(Q8146*'Football Field'!$F$9)+(R8146*'Football Field'!$F$10)+(S8146*'Football Field'!$F$11)</f>
        <v>144588423.2065011</v>
      </c>
    </row>
    <row r="8147" spans="2:20" x14ac:dyDescent="0.3">
      <c r="B8147" s="62">
        <f t="shared" si="1143"/>
        <v>8120</v>
      </c>
      <c r="C8147" s="62">
        <v>0.66742472957578869</v>
      </c>
      <c r="D8147" s="62">
        <v>0.16630603102203478</v>
      </c>
      <c r="E8147" s="62">
        <v>0.74552114832303318</v>
      </c>
      <c r="F8147" s="62">
        <v>0.24433546253306981</v>
      </c>
      <c r="G8147" s="62">
        <v>0.8363074665682293</v>
      </c>
      <c r="H8147" s="62">
        <v>0.36765487720847467</v>
      </c>
      <c r="I8147" s="62">
        <v>0.44407519375044879</v>
      </c>
      <c r="J8147" s="62">
        <v>0.72893173358816354</v>
      </c>
      <c r="K8147" s="62"/>
      <c r="L8147" s="65">
        <f t="shared" si="1144"/>
        <v>0.15888959163458935</v>
      </c>
      <c r="M8147" s="65">
        <f t="shared" si="1145"/>
        <v>3.9591426844875204E-2</v>
      </c>
      <c r="N8147" s="65">
        <f t="shared" si="1146"/>
        <v>0.17748151298991652</v>
      </c>
      <c r="O8147" s="65">
        <f t="shared" si="1147"/>
        <v>5.8167400971796832E-2</v>
      </c>
      <c r="P8147" s="65">
        <f t="shared" si="1148"/>
        <v>0.19909443860200093</v>
      </c>
      <c r="Q8147" s="65">
        <f t="shared" si="1149"/>
        <v>8.7525275455778873E-2</v>
      </c>
      <c r="R8147" s="65">
        <f t="shared" si="1150"/>
        <v>0.10571817774104175</v>
      </c>
      <c r="S8147" s="65">
        <f t="shared" si="1151"/>
        <v>0.17353217576000052</v>
      </c>
      <c r="T8147" s="66">
        <f>(L8147*'Football Field'!$F$4)+(M8147*'Football Field'!$F$5)+(N8147*'Football Field'!$F$6)+(O8147*'Football Field'!$F$7)+(P8147*'Football Field'!$F$8)+(Q8147*'Football Field'!$F$9)+(R8147*'Football Field'!$F$10)+(S8147*'Football Field'!$F$11)</f>
        <v>144486388.36505097</v>
      </c>
    </row>
    <row r="8148" spans="2:20" x14ac:dyDescent="0.3">
      <c r="B8148" s="62">
        <f t="shared" si="1143"/>
        <v>8121</v>
      </c>
      <c r="C8148" s="62">
        <v>0.72311321506268234</v>
      </c>
      <c r="D8148" s="62">
        <v>0.80720529860416834</v>
      </c>
      <c r="E8148" s="62">
        <v>4.1652304215331615E-2</v>
      </c>
      <c r="F8148" s="62">
        <v>0.44503913532522232</v>
      </c>
      <c r="G8148" s="62">
        <v>0.30220094658541008</v>
      </c>
      <c r="H8148" s="62">
        <v>0.22538750386107731</v>
      </c>
      <c r="I8148" s="62">
        <v>0.76449804619194162</v>
      </c>
      <c r="J8148" s="62">
        <v>0.90156195687449725</v>
      </c>
      <c r="K8148" s="62"/>
      <c r="L8148" s="65">
        <f t="shared" si="1144"/>
        <v>0.1717340010076745</v>
      </c>
      <c r="M8148" s="65">
        <f t="shared" si="1145"/>
        <v>0.19170524431899907</v>
      </c>
      <c r="N8148" s="65">
        <f t="shared" si="1146"/>
        <v>9.8921119198017472E-3</v>
      </c>
      <c r="O8148" s="65">
        <f t="shared" si="1147"/>
        <v>0.10569347886661316</v>
      </c>
      <c r="P8148" s="65">
        <f t="shared" si="1148"/>
        <v>7.1770473259737427E-2</v>
      </c>
      <c r="Q8148" s="65">
        <f t="shared" si="1149"/>
        <v>5.352785291282533E-2</v>
      </c>
      <c r="R8148" s="65">
        <f t="shared" si="1150"/>
        <v>0.18156259006234773</v>
      </c>
      <c r="S8148" s="65">
        <f t="shared" si="1151"/>
        <v>0.2141142476520011</v>
      </c>
      <c r="T8148" s="66">
        <f>(L8148*'Football Field'!$F$4)+(M8148*'Football Field'!$F$5)+(N8148*'Football Field'!$F$6)+(O8148*'Football Field'!$F$7)+(P8148*'Football Field'!$F$8)+(Q8148*'Football Field'!$F$9)+(R8148*'Football Field'!$F$10)+(S8148*'Football Field'!$F$11)</f>
        <v>140293588.33542904</v>
      </c>
    </row>
    <row r="8149" spans="2:20" x14ac:dyDescent="0.3">
      <c r="B8149" s="62">
        <f t="shared" si="1143"/>
        <v>8122</v>
      </c>
      <c r="C8149" s="62">
        <v>0.21150260242772434</v>
      </c>
      <c r="D8149" s="62">
        <v>0.11943378150385031</v>
      </c>
      <c r="E8149" s="62">
        <v>0.70387736094085385</v>
      </c>
      <c r="F8149" s="62">
        <v>0.29610452998175552</v>
      </c>
      <c r="G8149" s="62">
        <v>0.17938701296922821</v>
      </c>
      <c r="H8149" s="62">
        <v>8.8246352849716603E-2</v>
      </c>
      <c r="I8149" s="62">
        <v>0.57418220513120721</v>
      </c>
      <c r="J8149" s="62">
        <v>0.82946971482461773</v>
      </c>
      <c r="K8149" s="62"/>
      <c r="L8149" s="65">
        <f t="shared" si="1144"/>
        <v>7.044912117265463E-2</v>
      </c>
      <c r="M8149" s="65">
        <f t="shared" si="1145"/>
        <v>3.9782039789077212E-2</v>
      </c>
      <c r="N8149" s="65">
        <f t="shared" si="1146"/>
        <v>0.2344535760904212</v>
      </c>
      <c r="O8149" s="65">
        <f t="shared" si="1147"/>
        <v>9.8629064952451925E-2</v>
      </c>
      <c r="P8149" s="65">
        <f t="shared" si="1148"/>
        <v>5.9751782098228914E-2</v>
      </c>
      <c r="Q8149" s="65">
        <f t="shared" si="1149"/>
        <v>2.9393860565280667E-2</v>
      </c>
      <c r="R8149" s="65">
        <f t="shared" si="1150"/>
        <v>0.19125358875096315</v>
      </c>
      <c r="S8149" s="65">
        <f t="shared" si="1151"/>
        <v>0.27628696658092233</v>
      </c>
      <c r="T8149" s="66">
        <f>(L8149*'Football Field'!$F$4)+(M8149*'Football Field'!$F$5)+(N8149*'Football Field'!$F$6)+(O8149*'Football Field'!$F$7)+(P8149*'Football Field'!$F$8)+(Q8149*'Football Field'!$F$9)+(R8149*'Football Field'!$F$10)+(S8149*'Football Field'!$F$11)</f>
        <v>147934404.21135589</v>
      </c>
    </row>
    <row r="8150" spans="2:20" x14ac:dyDescent="0.3">
      <c r="B8150" s="62">
        <f t="shared" si="1143"/>
        <v>8123</v>
      </c>
      <c r="C8150" s="62">
        <v>0.91525211032439879</v>
      </c>
      <c r="D8150" s="62">
        <v>0.77760077135559524</v>
      </c>
      <c r="E8150" s="62">
        <v>0.68928043981744513</v>
      </c>
      <c r="F8150" s="62">
        <v>0.15714387329531421</v>
      </c>
      <c r="G8150" s="62">
        <v>0.18730266169530529</v>
      </c>
      <c r="H8150" s="62">
        <v>0.23570251486837179</v>
      </c>
      <c r="I8150" s="62">
        <v>0.16380864210820267</v>
      </c>
      <c r="J8150" s="62">
        <v>0.54682566477631322</v>
      </c>
      <c r="K8150" s="62"/>
      <c r="L8150" s="65">
        <f t="shared" si="1144"/>
        <v>0.2491894563648899</v>
      </c>
      <c r="M8150" s="65">
        <f t="shared" si="1145"/>
        <v>0.21171206413754207</v>
      </c>
      <c r="N8150" s="65">
        <f t="shared" si="1146"/>
        <v>0.1876656892057674</v>
      </c>
      <c r="O8150" s="65">
        <f t="shared" si="1147"/>
        <v>4.2784491743650011E-2</v>
      </c>
      <c r="P8150" s="65">
        <f t="shared" si="1148"/>
        <v>5.099561958617839E-2</v>
      </c>
      <c r="Q8150" s="65">
        <f t="shared" si="1149"/>
        <v>6.4173117856094614E-2</v>
      </c>
      <c r="R8150" s="65">
        <f t="shared" si="1150"/>
        <v>4.4599062940533354E-2</v>
      </c>
      <c r="S8150" s="65">
        <f t="shared" si="1151"/>
        <v>0.14888049816534416</v>
      </c>
      <c r="T8150" s="66">
        <f>(L8150*'Football Field'!$F$4)+(M8150*'Football Field'!$F$5)+(N8150*'Football Field'!$F$6)+(O8150*'Football Field'!$F$7)+(P8150*'Football Field'!$F$8)+(Q8150*'Football Field'!$F$9)+(R8150*'Football Field'!$F$10)+(S8150*'Football Field'!$F$11)</f>
        <v>122843028.77033179</v>
      </c>
    </row>
    <row r="8151" spans="2:20" x14ac:dyDescent="0.3">
      <c r="B8151" s="62">
        <f t="shared" si="1143"/>
        <v>8124</v>
      </c>
      <c r="C8151" s="62">
        <v>0.34946514957404196</v>
      </c>
      <c r="D8151" s="62">
        <v>0.66520489628685919</v>
      </c>
      <c r="E8151" s="62">
        <v>0.6603858119679662</v>
      </c>
      <c r="F8151" s="62">
        <v>0.12019153146726314</v>
      </c>
      <c r="G8151" s="62">
        <v>0.30371592028565042</v>
      </c>
      <c r="H8151" s="62">
        <v>0.53517241721936459</v>
      </c>
      <c r="I8151" s="62">
        <v>0.52758720589060792</v>
      </c>
      <c r="J8151" s="62">
        <v>0.31464413487225262</v>
      </c>
      <c r="K8151" s="62"/>
      <c r="L8151" s="65">
        <f t="shared" si="1144"/>
        <v>0.10052596368050473</v>
      </c>
      <c r="M8151" s="65">
        <f t="shared" si="1145"/>
        <v>0.19135059197099924</v>
      </c>
      <c r="N8151" s="65">
        <f t="shared" si="1146"/>
        <v>0.18996435046507279</v>
      </c>
      <c r="O8151" s="65">
        <f t="shared" si="1147"/>
        <v>3.4573889676007351E-2</v>
      </c>
      <c r="P8151" s="65">
        <f t="shared" si="1148"/>
        <v>8.7365895022838674E-2</v>
      </c>
      <c r="Q8151" s="65">
        <f t="shared" si="1149"/>
        <v>0.15394588857222605</v>
      </c>
      <c r="R8151" s="65">
        <f t="shared" si="1150"/>
        <v>0.15176395232057702</v>
      </c>
      <c r="S8151" s="65">
        <f t="shared" si="1151"/>
        <v>9.0509468291774253E-2</v>
      </c>
      <c r="T8151" s="66">
        <f>(L8151*'Football Field'!$F$4)+(M8151*'Football Field'!$F$5)+(N8151*'Football Field'!$F$6)+(O8151*'Football Field'!$F$7)+(P8151*'Football Field'!$F$8)+(Q8151*'Football Field'!$F$9)+(R8151*'Football Field'!$F$10)+(S8151*'Football Field'!$F$11)</f>
        <v>141028108.79074463</v>
      </c>
    </row>
    <row r="8152" spans="2:20" x14ac:dyDescent="0.3">
      <c r="B8152" s="62">
        <f t="shared" si="1143"/>
        <v>8125</v>
      </c>
      <c r="C8152" s="62">
        <v>0.3631190566834277</v>
      </c>
      <c r="D8152" s="62">
        <v>0.72317287388261697</v>
      </c>
      <c r="E8152" s="62">
        <v>0.58355602226886627</v>
      </c>
      <c r="F8152" s="62">
        <v>0.5435295601875636</v>
      </c>
      <c r="G8152" s="62">
        <v>4.8519122662051939E-2</v>
      </c>
      <c r="H8152" s="62">
        <v>0.83872984233371917</v>
      </c>
      <c r="I8152" s="62">
        <v>0.52130474463650245</v>
      </c>
      <c r="J8152" s="62">
        <v>7.5630211420850135E-2</v>
      </c>
      <c r="K8152" s="62"/>
      <c r="L8152" s="65">
        <f t="shared" si="1144"/>
        <v>9.8205009749678066E-2</v>
      </c>
      <c r="M8152" s="65">
        <f t="shared" si="1145"/>
        <v>0.19558103003186814</v>
      </c>
      <c r="N8152" s="65">
        <f t="shared" si="1146"/>
        <v>0.15782185980494928</v>
      </c>
      <c r="O8152" s="65">
        <f t="shared" si="1147"/>
        <v>0.14699676256317501</v>
      </c>
      <c r="P8152" s="65">
        <f t="shared" si="1148"/>
        <v>1.3121924686609533E-2</v>
      </c>
      <c r="Q8152" s="65">
        <f t="shared" si="1149"/>
        <v>0.22683324057965362</v>
      </c>
      <c r="R8152" s="65">
        <f t="shared" si="1150"/>
        <v>0.14098609419503269</v>
      </c>
      <c r="S8152" s="65">
        <f t="shared" si="1151"/>
        <v>2.0454078389033698E-2</v>
      </c>
      <c r="T8152" s="66">
        <f>(L8152*'Football Field'!$F$4)+(M8152*'Football Field'!$F$5)+(N8152*'Football Field'!$F$6)+(O8152*'Football Field'!$F$7)+(P8152*'Football Field'!$F$8)+(Q8152*'Football Field'!$F$9)+(R8152*'Football Field'!$F$10)+(S8152*'Football Field'!$F$11)</f>
        <v>132856902.17616433</v>
      </c>
    </row>
    <row r="8153" spans="2:20" x14ac:dyDescent="0.3">
      <c r="B8153" s="62">
        <f t="shared" si="1143"/>
        <v>8126</v>
      </c>
      <c r="C8153" s="62">
        <v>0.87140987625795974</v>
      </c>
      <c r="D8153" s="62">
        <v>0.35383702480149437</v>
      </c>
      <c r="E8153" s="62">
        <v>0.73199209029432644</v>
      </c>
      <c r="F8153" s="62">
        <v>0.2203550417095419</v>
      </c>
      <c r="G8153" s="62">
        <v>0.85108603795849891</v>
      </c>
      <c r="H8153" s="62">
        <v>0.29403919800083889</v>
      </c>
      <c r="I8153" s="62">
        <v>0.58408278021860738</v>
      </c>
      <c r="J8153" s="62">
        <v>0.74842470362006797</v>
      </c>
      <c r="K8153" s="62"/>
      <c r="L8153" s="65">
        <f t="shared" si="1144"/>
        <v>0.18718956616288293</v>
      </c>
      <c r="M8153" s="65">
        <f t="shared" si="1145"/>
        <v>7.6008547721979042E-2</v>
      </c>
      <c r="N8153" s="65">
        <f t="shared" si="1146"/>
        <v>0.15724090987499317</v>
      </c>
      <c r="O8153" s="65">
        <f t="shared" si="1147"/>
        <v>4.7334974944904809E-2</v>
      </c>
      <c r="P8153" s="65">
        <f t="shared" si="1148"/>
        <v>0.18282375556365299</v>
      </c>
      <c r="Q8153" s="65">
        <f t="shared" si="1149"/>
        <v>6.316323857266623E-2</v>
      </c>
      <c r="R8153" s="65">
        <f t="shared" si="1150"/>
        <v>0.12546816969970384</v>
      </c>
      <c r="S8153" s="65">
        <f t="shared" si="1151"/>
        <v>0.16077083745921691</v>
      </c>
      <c r="T8153" s="66">
        <f>(L8153*'Football Field'!$F$4)+(M8153*'Football Field'!$F$5)+(N8153*'Football Field'!$F$6)+(O8153*'Football Field'!$F$7)+(P8153*'Football Field'!$F$8)+(Q8153*'Football Field'!$F$9)+(R8153*'Football Field'!$F$10)+(S8153*'Football Field'!$F$11)</f>
        <v>144936054.04817876</v>
      </c>
    </row>
    <row r="8154" spans="2:20" x14ac:dyDescent="0.3">
      <c r="B8154" s="62">
        <f t="shared" si="1143"/>
        <v>8127</v>
      </c>
      <c r="C8154" s="62">
        <v>0.96382848935350052</v>
      </c>
      <c r="D8154" s="62">
        <v>8.0455901151371689E-2</v>
      </c>
      <c r="E8154" s="62">
        <v>0.87246985483008133</v>
      </c>
      <c r="F8154" s="62">
        <v>0.86640407456218205</v>
      </c>
      <c r="G8154" s="62">
        <v>0.51454248292763993</v>
      </c>
      <c r="H8154" s="62">
        <v>0.88493756905153598</v>
      </c>
      <c r="I8154" s="62">
        <v>0.62483051948157409</v>
      </c>
      <c r="J8154" s="62">
        <v>0.74048409270660198</v>
      </c>
      <c r="K8154" s="62"/>
      <c r="L8154" s="65">
        <f t="shared" si="1144"/>
        <v>0.17372686685015665</v>
      </c>
      <c r="M8154" s="65">
        <f t="shared" si="1145"/>
        <v>1.45019075292215E-2</v>
      </c>
      <c r="N8154" s="65">
        <f t="shared" si="1146"/>
        <v>0.15725977803634897</v>
      </c>
      <c r="O8154" s="65">
        <f t="shared" si="1147"/>
        <v>0.15616644139753424</v>
      </c>
      <c r="P8154" s="65">
        <f t="shared" si="1148"/>
        <v>9.2744564419628653E-2</v>
      </c>
      <c r="Q8154" s="65">
        <f t="shared" si="1149"/>
        <v>0.1595070418933546</v>
      </c>
      <c r="R8154" s="65">
        <f t="shared" si="1150"/>
        <v>0.11262361474156127</v>
      </c>
      <c r="S8154" s="65">
        <f t="shared" si="1151"/>
        <v>0.13346978513219404</v>
      </c>
      <c r="T8154" s="66">
        <f>(L8154*'Football Field'!$F$4)+(M8154*'Football Field'!$F$5)+(N8154*'Football Field'!$F$6)+(O8154*'Football Field'!$F$7)+(P8154*'Football Field'!$F$8)+(Q8154*'Football Field'!$F$9)+(R8154*'Football Field'!$F$10)+(S8154*'Football Field'!$F$11)</f>
        <v>136590416.88995919</v>
      </c>
    </row>
    <row r="8155" spans="2:20" x14ac:dyDescent="0.3">
      <c r="B8155" s="62">
        <f t="shared" si="1143"/>
        <v>8128</v>
      </c>
      <c r="C8155" s="62">
        <v>0.19552669007633339</v>
      </c>
      <c r="D8155" s="62">
        <v>0.50499022240460767</v>
      </c>
      <c r="E8155" s="62">
        <v>0.63041835877781993</v>
      </c>
      <c r="F8155" s="62">
        <v>0.75086602198198571</v>
      </c>
      <c r="G8155" s="62">
        <v>0.38067718755934854</v>
      </c>
      <c r="H8155" s="62">
        <v>0.16886540399615568</v>
      </c>
      <c r="I8155" s="62">
        <v>0.38973475728551565</v>
      </c>
      <c r="J8155" s="62">
        <v>0.60450773606479746</v>
      </c>
      <c r="K8155" s="62"/>
      <c r="L8155" s="65">
        <f t="shared" si="1144"/>
        <v>5.3929673626004898E-2</v>
      </c>
      <c r="M8155" s="65">
        <f t="shared" si="1145"/>
        <v>0.13928511687060224</v>
      </c>
      <c r="N8155" s="65">
        <f t="shared" si="1146"/>
        <v>0.17388038596396538</v>
      </c>
      <c r="O8155" s="65">
        <f t="shared" si="1147"/>
        <v>0.20710195363372805</v>
      </c>
      <c r="P8155" s="65">
        <f t="shared" si="1148"/>
        <v>0.10499741224037655</v>
      </c>
      <c r="Q8155" s="65">
        <f t="shared" si="1149"/>
        <v>4.6576025608988901E-2</v>
      </c>
      <c r="R8155" s="65">
        <f t="shared" si="1150"/>
        <v>0.10749564805148897</v>
      </c>
      <c r="S8155" s="65">
        <f t="shared" si="1151"/>
        <v>0.16673378400484498</v>
      </c>
      <c r="T8155" s="66">
        <f>(L8155*'Football Field'!$F$4)+(M8155*'Football Field'!$F$5)+(N8155*'Football Field'!$F$6)+(O8155*'Football Field'!$F$7)+(P8155*'Football Field'!$F$8)+(Q8155*'Football Field'!$F$9)+(R8155*'Football Field'!$F$10)+(S8155*'Football Field'!$F$11)</f>
        <v>138116367.05950004</v>
      </c>
    </row>
    <row r="8156" spans="2:20" x14ac:dyDescent="0.3">
      <c r="B8156" s="62">
        <f t="shared" si="1143"/>
        <v>8129</v>
      </c>
      <c r="C8156" s="62">
        <v>0.11615320083418523</v>
      </c>
      <c r="D8156" s="62">
        <v>0.57776970272795092</v>
      </c>
      <c r="E8156" s="62">
        <v>0.93630210963285054</v>
      </c>
      <c r="F8156" s="62">
        <v>0.98457695128401801</v>
      </c>
      <c r="G8156" s="62">
        <v>0.46296209564323221</v>
      </c>
      <c r="H8156" s="62">
        <v>0.10689469578805499</v>
      </c>
      <c r="I8156" s="62">
        <v>0.74727264865188947</v>
      </c>
      <c r="J8156" s="62">
        <v>0.50381818957137925</v>
      </c>
      <c r="K8156" s="62"/>
      <c r="L8156" s="65">
        <f t="shared" si="1144"/>
        <v>2.6185698351368181E-2</v>
      </c>
      <c r="M8156" s="65">
        <f t="shared" si="1145"/>
        <v>0.1302530024445186</v>
      </c>
      <c r="N8156" s="65">
        <f t="shared" si="1146"/>
        <v>0.21108092099498676</v>
      </c>
      <c r="O8156" s="65">
        <f t="shared" si="1147"/>
        <v>0.22196405148436624</v>
      </c>
      <c r="P8156" s="65">
        <f t="shared" si="1148"/>
        <v>0.1043706561469377</v>
      </c>
      <c r="Q8156" s="65">
        <f t="shared" si="1149"/>
        <v>2.4098451348432096E-2</v>
      </c>
      <c r="R8156" s="65">
        <f t="shared" si="1150"/>
        <v>0.16846592279243733</v>
      </c>
      <c r="S8156" s="65">
        <f t="shared" si="1151"/>
        <v>0.11358129643695333</v>
      </c>
      <c r="T8156" s="66">
        <f>(L8156*'Football Field'!$F$4)+(M8156*'Football Field'!$F$5)+(N8156*'Football Field'!$F$6)+(O8156*'Football Field'!$F$7)+(P8156*'Football Field'!$F$8)+(Q8156*'Football Field'!$F$9)+(R8156*'Football Field'!$F$10)+(S8156*'Football Field'!$F$11)</f>
        <v>147357763.22167334</v>
      </c>
    </row>
    <row r="8157" spans="2:20" x14ac:dyDescent="0.3">
      <c r="B8157" s="62">
        <f t="shared" si="1143"/>
        <v>8130</v>
      </c>
      <c r="C8157" s="62">
        <v>0.50385498267383666</v>
      </c>
      <c r="D8157" s="62">
        <v>0.22336366229785876</v>
      </c>
      <c r="E8157" s="62">
        <v>0.94996211297347921</v>
      </c>
      <c r="F8157" s="62">
        <v>0.62995201436338033</v>
      </c>
      <c r="G8157" s="62">
        <v>0.11203457276675099</v>
      </c>
      <c r="H8157" s="62">
        <v>0.86730103423121929</v>
      </c>
      <c r="I8157" s="62">
        <v>0.18271487456960023</v>
      </c>
      <c r="J8157" s="62">
        <v>0.61831176513529129</v>
      </c>
      <c r="K8157" s="62"/>
      <c r="L8157" s="65">
        <f t="shared" si="1144"/>
        <v>0.12326742426115465</v>
      </c>
      <c r="M8157" s="65">
        <f t="shared" si="1145"/>
        <v>5.4645610883675283E-2</v>
      </c>
      <c r="N8157" s="65">
        <f t="shared" si="1146"/>
        <v>0.23240691635221442</v>
      </c>
      <c r="O8157" s="65">
        <f t="shared" si="1147"/>
        <v>0.15411688856705635</v>
      </c>
      <c r="P8157" s="65">
        <f t="shared" si="1148"/>
        <v>2.7409103190503017E-2</v>
      </c>
      <c r="Q8157" s="65">
        <f t="shared" si="1149"/>
        <v>0.21218399782685998</v>
      </c>
      <c r="R8157" s="65">
        <f t="shared" si="1150"/>
        <v>4.4700941216997706E-2</v>
      </c>
      <c r="S8157" s="65">
        <f t="shared" si="1151"/>
        <v>0.15126911770153875</v>
      </c>
      <c r="T8157" s="66">
        <f>(L8157*'Football Field'!$F$4)+(M8157*'Football Field'!$F$5)+(N8157*'Football Field'!$F$6)+(O8157*'Football Field'!$F$7)+(P8157*'Football Field'!$F$8)+(Q8157*'Football Field'!$F$9)+(R8157*'Football Field'!$F$10)+(S8157*'Football Field'!$F$11)</f>
        <v>124009570.8260434</v>
      </c>
    </row>
    <row r="8158" spans="2:20" x14ac:dyDescent="0.3">
      <c r="B8158" s="62">
        <f t="shared" ref="B8158:B8221" si="1152">B8157+1</f>
        <v>8131</v>
      </c>
      <c r="C8158" s="62">
        <v>0.17002116049847726</v>
      </c>
      <c r="D8158" s="62">
        <v>0.89253467815635268</v>
      </c>
      <c r="E8158" s="62">
        <v>0.16299904667893739</v>
      </c>
      <c r="F8158" s="62">
        <v>0.22017474988199615</v>
      </c>
      <c r="G8158" s="62">
        <v>0.84245221417297955</v>
      </c>
      <c r="H8158" s="62">
        <v>0.63927218786135276</v>
      </c>
      <c r="I8158" s="62">
        <v>0.31889887678594764</v>
      </c>
      <c r="J8158" s="62">
        <v>0.19078362570461327</v>
      </c>
      <c r="K8158" s="62"/>
      <c r="L8158" s="65">
        <f t="shared" si="1144"/>
        <v>4.9465931461455968E-2</v>
      </c>
      <c r="M8158" s="65">
        <f t="shared" si="1145"/>
        <v>0.25967390816068581</v>
      </c>
      <c r="N8158" s="65">
        <f t="shared" si="1146"/>
        <v>4.7422918698259278E-2</v>
      </c>
      <c r="O8158" s="65">
        <f t="shared" si="1147"/>
        <v>6.4057609389765194E-2</v>
      </c>
      <c r="P8158" s="65">
        <f t="shared" si="1148"/>
        <v>0.24510292344584755</v>
      </c>
      <c r="Q8158" s="65">
        <f t="shared" si="1149"/>
        <v>0.18598975643533439</v>
      </c>
      <c r="R8158" s="65">
        <f t="shared" si="1150"/>
        <v>9.2780392369867737E-2</v>
      </c>
      <c r="S8158" s="65">
        <f t="shared" si="1151"/>
        <v>5.5506560038784063E-2</v>
      </c>
      <c r="T8158" s="66">
        <f>(L8158*'Football Field'!$F$4)+(M8158*'Football Field'!$F$5)+(N8158*'Football Field'!$F$6)+(O8158*'Football Field'!$F$7)+(P8158*'Football Field'!$F$8)+(Q8158*'Football Field'!$F$9)+(R8158*'Football Field'!$F$10)+(S8158*'Football Field'!$F$11)</f>
        <v>142008216.83055106</v>
      </c>
    </row>
    <row r="8159" spans="2:20" x14ac:dyDescent="0.3">
      <c r="B8159" s="62">
        <f t="shared" si="1152"/>
        <v>8132</v>
      </c>
      <c r="C8159" s="62">
        <v>0.60773993719356867</v>
      </c>
      <c r="D8159" s="62">
        <v>0.77565606818818678</v>
      </c>
      <c r="E8159" s="62">
        <v>0.13757401306304318</v>
      </c>
      <c r="F8159" s="62">
        <v>0.74648044769338096</v>
      </c>
      <c r="G8159" s="62">
        <v>0.89008084374526131</v>
      </c>
      <c r="H8159" s="62">
        <v>0.48257939696198482</v>
      </c>
      <c r="I8159" s="62">
        <v>0.66252808972881394</v>
      </c>
      <c r="J8159" s="62">
        <v>0.19372668782563107</v>
      </c>
      <c r="K8159" s="62"/>
      <c r="L8159" s="65">
        <f t="shared" si="1144"/>
        <v>0.13516248607950598</v>
      </c>
      <c r="M8159" s="65">
        <f t="shared" si="1145"/>
        <v>0.17250734418261232</v>
      </c>
      <c r="N8159" s="65">
        <f t="shared" si="1146"/>
        <v>3.0596714955747235E-2</v>
      </c>
      <c r="O8159" s="65">
        <f t="shared" si="1147"/>
        <v>0.16601863222269034</v>
      </c>
      <c r="P8159" s="65">
        <f t="shared" si="1148"/>
        <v>0.19795562590127397</v>
      </c>
      <c r="Q8159" s="65">
        <f t="shared" si="1149"/>
        <v>0.10732655044086005</v>
      </c>
      <c r="R8159" s="65">
        <f t="shared" si="1150"/>
        <v>0.14734747253697539</v>
      </c>
      <c r="S8159" s="65">
        <f t="shared" si="1151"/>
        <v>4.3085173680334786E-2</v>
      </c>
      <c r="T8159" s="66">
        <f>(L8159*'Football Field'!$F$4)+(M8159*'Football Field'!$F$5)+(N8159*'Football Field'!$F$6)+(O8159*'Football Field'!$F$7)+(P8159*'Football Field'!$F$8)+(Q8159*'Football Field'!$F$9)+(R8159*'Football Field'!$F$10)+(S8159*'Football Field'!$F$11)</f>
        <v>145772244.14677116</v>
      </c>
    </row>
    <row r="8160" spans="2:20" x14ac:dyDescent="0.3">
      <c r="B8160" s="62">
        <f t="shared" si="1152"/>
        <v>8133</v>
      </c>
      <c r="C8160" s="62">
        <v>0.61631496663672003</v>
      </c>
      <c r="D8160" s="62">
        <v>0.43334257561917577</v>
      </c>
      <c r="E8160" s="62">
        <v>0.64283048524803343</v>
      </c>
      <c r="F8160" s="62">
        <v>0.20282015268621301</v>
      </c>
      <c r="G8160" s="62">
        <v>0.33159682758181153</v>
      </c>
      <c r="H8160" s="62">
        <v>0.12924161984493565</v>
      </c>
      <c r="I8160" s="62">
        <v>0.22681351337020239</v>
      </c>
      <c r="J8160" s="62">
        <v>0.32233160962058471</v>
      </c>
      <c r="K8160" s="62"/>
      <c r="L8160" s="65">
        <f t="shared" si="1144"/>
        <v>0.2121353101656005</v>
      </c>
      <c r="M8160" s="65">
        <f t="shared" si="1145"/>
        <v>0.14915630264276794</v>
      </c>
      <c r="N8160" s="65">
        <f t="shared" si="1146"/>
        <v>0.22126193870669877</v>
      </c>
      <c r="O8160" s="65">
        <f t="shared" si="1147"/>
        <v>6.9810597384510772E-2</v>
      </c>
      <c r="P8160" s="65">
        <f t="shared" si="1148"/>
        <v>0.11413546591747767</v>
      </c>
      <c r="Q8160" s="65">
        <f t="shared" si="1149"/>
        <v>4.4484902357191221E-2</v>
      </c>
      <c r="R8160" s="65">
        <f t="shared" si="1150"/>
        <v>7.8069100400247782E-2</v>
      </c>
      <c r="S8160" s="65">
        <f t="shared" si="1151"/>
        <v>0.11094638242550517</v>
      </c>
      <c r="T8160" s="66">
        <f>(L8160*'Football Field'!$F$4)+(M8160*'Football Field'!$F$5)+(N8160*'Football Field'!$F$6)+(O8160*'Football Field'!$F$7)+(P8160*'Football Field'!$F$8)+(Q8160*'Football Field'!$F$9)+(R8160*'Football Field'!$F$10)+(S8160*'Football Field'!$F$11)</f>
        <v>133821139.7853635</v>
      </c>
    </row>
    <row r="8161" spans="2:20" x14ac:dyDescent="0.3">
      <c r="B8161" s="62">
        <f t="shared" si="1152"/>
        <v>8134</v>
      </c>
      <c r="C8161" s="62">
        <v>0.9260951888207003</v>
      </c>
      <c r="D8161" s="62">
        <v>0.32103468239541011</v>
      </c>
      <c r="E8161" s="62">
        <v>0.63029164959478101</v>
      </c>
      <c r="F8161" s="62">
        <v>2.7645310433786707E-2</v>
      </c>
      <c r="G8161" s="62">
        <v>0.19373515066362601</v>
      </c>
      <c r="H8161" s="62">
        <v>0.29996138874023326</v>
      </c>
      <c r="I8161" s="62">
        <v>0.63752272509746699</v>
      </c>
      <c r="J8161" s="62">
        <v>4.2071648952890506E-3</v>
      </c>
      <c r="K8161" s="62"/>
      <c r="L8161" s="65">
        <f t="shared" si="1144"/>
        <v>0.30458715393612501</v>
      </c>
      <c r="M8161" s="65">
        <f t="shared" si="1145"/>
        <v>0.1055863818384844</v>
      </c>
      <c r="N8161" s="65">
        <f t="shared" si="1146"/>
        <v>0.2072991437783491</v>
      </c>
      <c r="O8161" s="65">
        <f t="shared" si="1147"/>
        <v>9.0923768165024066E-3</v>
      </c>
      <c r="P8161" s="65">
        <f t="shared" si="1148"/>
        <v>6.3718329249894096E-2</v>
      </c>
      <c r="Q8161" s="65">
        <f t="shared" si="1149"/>
        <v>9.8655501928975209E-2</v>
      </c>
      <c r="R8161" s="65">
        <f t="shared" si="1150"/>
        <v>0.20967740114740535</v>
      </c>
      <c r="S8161" s="65">
        <f t="shared" si="1151"/>
        <v>1.3837113042643894E-3</v>
      </c>
      <c r="T8161" s="66">
        <f>(L8161*'Football Field'!$F$4)+(M8161*'Football Field'!$F$5)+(N8161*'Football Field'!$F$6)+(O8161*'Football Field'!$F$7)+(P8161*'Football Field'!$F$8)+(Q8161*'Football Field'!$F$9)+(R8161*'Football Field'!$F$10)+(S8161*'Football Field'!$F$11)</f>
        <v>146003632.73104772</v>
      </c>
    </row>
    <row r="8162" spans="2:20" x14ac:dyDescent="0.3">
      <c r="B8162" s="62">
        <f t="shared" si="1152"/>
        <v>8135</v>
      </c>
      <c r="C8162" s="62">
        <v>0.27210284966866283</v>
      </c>
      <c r="D8162" s="62">
        <v>0.78745642023224749</v>
      </c>
      <c r="E8162" s="62">
        <v>0.79687779540361858</v>
      </c>
      <c r="F8162" s="62">
        <v>0.19749857016049133</v>
      </c>
      <c r="G8162" s="62">
        <v>0.73403667633645997</v>
      </c>
      <c r="H8162" s="62">
        <v>0.5379561970617005</v>
      </c>
      <c r="I8162" s="62">
        <v>0.74999600436368652</v>
      </c>
      <c r="J8162" s="62">
        <v>6.7113338177369308E-2</v>
      </c>
      <c r="K8162" s="62"/>
      <c r="L8162" s="65">
        <f t="shared" si="1144"/>
        <v>6.5677133405005361E-2</v>
      </c>
      <c r="M8162" s="65">
        <f t="shared" si="1145"/>
        <v>0.1900673970346054</v>
      </c>
      <c r="N8162" s="65">
        <f t="shared" si="1146"/>
        <v>0.19234142288454489</v>
      </c>
      <c r="O8162" s="65">
        <f t="shared" si="1147"/>
        <v>4.7669989327650333E-2</v>
      </c>
      <c r="P8162" s="65">
        <f t="shared" si="1148"/>
        <v>0.17717353851538345</v>
      </c>
      <c r="Q8162" s="65">
        <f t="shared" si="1149"/>
        <v>0.12984583205759664</v>
      </c>
      <c r="R8162" s="65">
        <f t="shared" si="1150"/>
        <v>0.18102562208295628</v>
      </c>
      <c r="S8162" s="65">
        <f t="shared" si="1151"/>
        <v>1.6199064692257636E-2</v>
      </c>
      <c r="T8162" s="66">
        <f>(L8162*'Football Field'!$F$4)+(M8162*'Football Field'!$F$5)+(N8162*'Football Field'!$F$6)+(O8162*'Football Field'!$F$7)+(P8162*'Football Field'!$F$8)+(Q8162*'Football Field'!$F$9)+(R8162*'Football Field'!$F$10)+(S8162*'Football Field'!$F$11)</f>
        <v>152204348.07531327</v>
      </c>
    </row>
    <row r="8163" spans="2:20" x14ac:dyDescent="0.3">
      <c r="B8163" s="62">
        <f t="shared" si="1152"/>
        <v>8136</v>
      </c>
      <c r="C8163" s="62">
        <v>0.58868913203545914</v>
      </c>
      <c r="D8163" s="62">
        <v>0.99108996121631165</v>
      </c>
      <c r="E8163" s="62">
        <v>0.37314028535571497</v>
      </c>
      <c r="F8163" s="62">
        <v>0.67421943144681429</v>
      </c>
      <c r="G8163" s="62">
        <v>0.8203780558592948</v>
      </c>
      <c r="H8163" s="62">
        <v>0.88895538440346844</v>
      </c>
      <c r="I8163" s="62">
        <v>0.85336947861063883</v>
      </c>
      <c r="J8163" s="62">
        <v>0.44775161286174114</v>
      </c>
      <c r="K8163" s="62"/>
      <c r="L8163" s="65">
        <f t="shared" si="1144"/>
        <v>0.10442206387461812</v>
      </c>
      <c r="M8163" s="65">
        <f t="shared" si="1145"/>
        <v>0.175800186556508</v>
      </c>
      <c r="N8163" s="65">
        <f t="shared" si="1146"/>
        <v>6.6187868250404083E-2</v>
      </c>
      <c r="O8163" s="65">
        <f t="shared" si="1147"/>
        <v>0.1195934844127669</v>
      </c>
      <c r="P8163" s="65">
        <f t="shared" si="1148"/>
        <v>0.14551919695557472</v>
      </c>
      <c r="Q8163" s="65">
        <f t="shared" si="1149"/>
        <v>0.15768348841587476</v>
      </c>
      <c r="R8163" s="65">
        <f t="shared" si="1150"/>
        <v>0.1513712371349879</v>
      </c>
      <c r="S8163" s="65">
        <f t="shared" si="1151"/>
        <v>7.9422474399265391E-2</v>
      </c>
      <c r="T8163" s="66">
        <f>(L8163*'Football Field'!$F$4)+(M8163*'Football Field'!$F$5)+(N8163*'Football Field'!$F$6)+(O8163*'Football Field'!$F$7)+(P8163*'Football Field'!$F$8)+(Q8163*'Football Field'!$F$9)+(R8163*'Football Field'!$F$10)+(S8163*'Football Field'!$F$11)</f>
        <v>143051334.22230065</v>
      </c>
    </row>
    <row r="8164" spans="2:20" x14ac:dyDescent="0.3">
      <c r="B8164" s="62">
        <f t="shared" si="1152"/>
        <v>8137</v>
      </c>
      <c r="C8164" s="62">
        <v>0.76065445706773116</v>
      </c>
      <c r="D8164" s="62">
        <v>0.85816266946084618</v>
      </c>
      <c r="E8164" s="62">
        <v>0.52338449069246629</v>
      </c>
      <c r="F8164" s="62">
        <v>0.76859765946231962</v>
      </c>
      <c r="G8164" s="62">
        <v>0.5662257994023957</v>
      </c>
      <c r="H8164" s="62">
        <v>0.84411205964080183</v>
      </c>
      <c r="I8164" s="62">
        <v>0.68520266225150273</v>
      </c>
      <c r="J8164" s="62">
        <v>0.34392896169308973</v>
      </c>
      <c r="K8164" s="62"/>
      <c r="L8164" s="65">
        <f t="shared" si="1144"/>
        <v>0.14217126115258624</v>
      </c>
      <c r="M8164" s="65">
        <f t="shared" si="1145"/>
        <v>0.16039617970772593</v>
      </c>
      <c r="N8164" s="65">
        <f t="shared" si="1146"/>
        <v>9.7823962533918646E-2</v>
      </c>
      <c r="O8164" s="65">
        <f t="shared" si="1147"/>
        <v>0.14365589729917799</v>
      </c>
      <c r="P8164" s="65">
        <f t="shared" si="1148"/>
        <v>0.10583128153681721</v>
      </c>
      <c r="Q8164" s="65">
        <f t="shared" si="1149"/>
        <v>0.1577700294242198</v>
      </c>
      <c r="R8164" s="65">
        <f t="shared" si="1150"/>
        <v>0.12806883037659172</v>
      </c>
      <c r="S8164" s="65">
        <f t="shared" si="1151"/>
        <v>6.4282557968962442E-2</v>
      </c>
      <c r="T8164" s="66">
        <f>(L8164*'Football Field'!$F$4)+(M8164*'Football Field'!$F$5)+(N8164*'Football Field'!$F$6)+(O8164*'Football Field'!$F$7)+(P8164*'Football Field'!$F$8)+(Q8164*'Football Field'!$F$9)+(R8164*'Football Field'!$F$10)+(S8164*'Football Field'!$F$11)</f>
        <v>137312381.90008822</v>
      </c>
    </row>
    <row r="8165" spans="2:20" x14ac:dyDescent="0.3">
      <c r="B8165" s="62">
        <f t="shared" si="1152"/>
        <v>8138</v>
      </c>
      <c r="C8165" s="62">
        <v>0.89911502477350691</v>
      </c>
      <c r="D8165" s="62">
        <v>0.92300776826897801</v>
      </c>
      <c r="E8165" s="62">
        <v>0.38372179177570864</v>
      </c>
      <c r="F8165" s="62">
        <v>0.67466968436971708</v>
      </c>
      <c r="G8165" s="62">
        <v>0.19683588138158203</v>
      </c>
      <c r="H8165" s="62">
        <v>0.96663827063895202</v>
      </c>
      <c r="I8165" s="62">
        <v>0.27529941040275385</v>
      </c>
      <c r="J8165" s="62">
        <v>0.95799164604054654</v>
      </c>
      <c r="K8165" s="62"/>
      <c r="L8165" s="65">
        <f t="shared" si="1144"/>
        <v>0.17037472216150096</v>
      </c>
      <c r="M8165" s="65">
        <f t="shared" si="1145"/>
        <v>0.17490219575782123</v>
      </c>
      <c r="N8165" s="65">
        <f t="shared" si="1146"/>
        <v>7.2712046690097801E-2</v>
      </c>
      <c r="O8165" s="65">
        <f t="shared" si="1147"/>
        <v>0.12784422110422849</v>
      </c>
      <c r="P8165" s="65">
        <f t="shared" si="1148"/>
        <v>3.7298741181918414E-2</v>
      </c>
      <c r="Q8165" s="65">
        <f t="shared" si="1149"/>
        <v>0.18316980837048286</v>
      </c>
      <c r="R8165" s="65">
        <f t="shared" si="1150"/>
        <v>5.2166918877158859E-2</v>
      </c>
      <c r="S8165" s="65">
        <f t="shared" si="1151"/>
        <v>0.18153134585679143</v>
      </c>
      <c r="T8165" s="66">
        <f>(L8165*'Football Field'!$F$4)+(M8165*'Football Field'!$F$5)+(N8165*'Football Field'!$F$6)+(O8165*'Football Field'!$F$7)+(P8165*'Football Field'!$F$8)+(Q8165*'Football Field'!$F$9)+(R8165*'Football Field'!$F$10)+(S8165*'Football Field'!$F$11)</f>
        <v>121114658.89474921</v>
      </c>
    </row>
    <row r="8166" spans="2:20" x14ac:dyDescent="0.3">
      <c r="B8166" s="62">
        <f t="shared" si="1152"/>
        <v>8139</v>
      </c>
      <c r="C8166" s="62">
        <v>1.8299100119523293E-2</v>
      </c>
      <c r="D8166" s="62">
        <v>0.79805376387728977</v>
      </c>
      <c r="E8166" s="62">
        <v>0.83735882613991375</v>
      </c>
      <c r="F8166" s="62">
        <v>0.28940431604110783</v>
      </c>
      <c r="G8166" s="62">
        <v>0.28075099585102004</v>
      </c>
      <c r="H8166" s="62">
        <v>0.15346356543795669</v>
      </c>
      <c r="I8166" s="62">
        <v>0.65049731427526769</v>
      </c>
      <c r="J8166" s="62">
        <v>0.17347895154471227</v>
      </c>
      <c r="K8166" s="62"/>
      <c r="L8166" s="65">
        <f t="shared" si="1144"/>
        <v>5.7161344015048852E-3</v>
      </c>
      <c r="M8166" s="65">
        <f t="shared" si="1145"/>
        <v>0.24928999481687469</v>
      </c>
      <c r="N8166" s="65">
        <f t="shared" si="1146"/>
        <v>0.26156781269235441</v>
      </c>
      <c r="O8166" s="65">
        <f t="shared" si="1147"/>
        <v>9.0401929934337336E-2</v>
      </c>
      <c r="P8166" s="65">
        <f t="shared" si="1148"/>
        <v>8.7698871264636685E-2</v>
      </c>
      <c r="Q8166" s="65">
        <f t="shared" si="1149"/>
        <v>4.7937787106896966E-2</v>
      </c>
      <c r="R8166" s="65">
        <f t="shared" si="1150"/>
        <v>0.20319742784773934</v>
      </c>
      <c r="S8166" s="65">
        <f t="shared" si="1151"/>
        <v>5.4190041935655665E-2</v>
      </c>
      <c r="T8166" s="66">
        <f>(L8166*'Football Field'!$F$4)+(M8166*'Football Field'!$F$5)+(N8166*'Football Field'!$F$6)+(O8166*'Football Field'!$F$7)+(P8166*'Football Field'!$F$8)+(Q8166*'Football Field'!$F$9)+(R8166*'Football Field'!$F$10)+(S8166*'Football Field'!$F$11)</f>
        <v>150455726.0143576</v>
      </c>
    </row>
    <row r="8167" spans="2:20" x14ac:dyDescent="0.3">
      <c r="B8167" s="62">
        <f t="shared" si="1152"/>
        <v>8140</v>
      </c>
      <c r="C8167" s="62">
        <v>0.98203778684751164</v>
      </c>
      <c r="D8167" s="62">
        <v>0.93538373388746476</v>
      </c>
      <c r="E8167" s="62">
        <v>0.22515999440863821</v>
      </c>
      <c r="F8167" s="62">
        <v>0.17169263108820809</v>
      </c>
      <c r="G8167" s="62">
        <v>0.28026118107325626</v>
      </c>
      <c r="H8167" s="62">
        <v>0.98150837738003771</v>
      </c>
      <c r="I8167" s="62">
        <v>0.97236357840446175</v>
      </c>
      <c r="J8167" s="62">
        <v>0.98876832132081827</v>
      </c>
      <c r="K8167" s="62"/>
      <c r="L8167" s="65">
        <f t="shared" ref="L8167:L8230" si="1153">C8167/SUM($C8167:$J8167)</f>
        <v>0.1773535565795154</v>
      </c>
      <c r="M8167" s="65">
        <f t="shared" ref="M8167:M8230" si="1154">D8167/SUM($C8167:$J8167)</f>
        <v>0.16892795185011389</v>
      </c>
      <c r="N8167" s="65">
        <f t="shared" ref="N8167:N8230" si="1155">E8167/SUM($C8167:$J8167)</f>
        <v>4.0663329194273123E-2</v>
      </c>
      <c r="O8167" s="65">
        <f t="shared" ref="O8167:O8230" si="1156">F8167/SUM($C8167:$J8167)</f>
        <v>3.1007257734693077E-2</v>
      </c>
      <c r="P8167" s="65">
        <f t="shared" ref="P8167:P8230" si="1157">G8167/SUM($C8167:$J8167)</f>
        <v>5.06144650442414E-2</v>
      </c>
      <c r="Q8167" s="65">
        <f t="shared" ref="Q8167:Q8230" si="1158">H8167/SUM($C8167:$J8167)</f>
        <v>0.17725794656002236</v>
      </c>
      <c r="R8167" s="65">
        <f t="shared" ref="R8167:R8230" si="1159">I8167/SUM($C8167:$J8167)</f>
        <v>0.17560641884464848</v>
      </c>
      <c r="S8167" s="65">
        <f t="shared" ref="S8167:S8230" si="1160">J8167/SUM($C8167:$J8167)</f>
        <v>0.17856907419249224</v>
      </c>
      <c r="T8167" s="66">
        <f>(L8167*'Football Field'!$F$4)+(M8167*'Football Field'!$F$5)+(N8167*'Football Field'!$F$6)+(O8167*'Football Field'!$F$7)+(P8167*'Football Field'!$F$8)+(Q8167*'Football Field'!$F$9)+(R8167*'Football Field'!$F$10)+(S8167*'Football Field'!$F$11)</f>
        <v>137775863.09729213</v>
      </c>
    </row>
    <row r="8168" spans="2:20" x14ac:dyDescent="0.3">
      <c r="B8168" s="62">
        <f t="shared" si="1152"/>
        <v>8141</v>
      </c>
      <c r="C8168" s="62">
        <v>0.98157101684647341</v>
      </c>
      <c r="D8168" s="62">
        <v>0.75604880491129645</v>
      </c>
      <c r="E8168" s="62">
        <v>0.75102077195689865</v>
      </c>
      <c r="F8168" s="62">
        <v>0.28737444538828916</v>
      </c>
      <c r="G8168" s="62">
        <v>0.71245404487063901</v>
      </c>
      <c r="H8168" s="62">
        <v>0.71548894047782174</v>
      </c>
      <c r="I8168" s="62">
        <v>4.5290336840398959E-2</v>
      </c>
      <c r="J8168" s="62">
        <v>0.58632517105894566</v>
      </c>
      <c r="K8168" s="62"/>
      <c r="L8168" s="65">
        <f t="shared" si="1153"/>
        <v>0.20298957513097585</v>
      </c>
      <c r="M8168" s="65">
        <f t="shared" si="1154"/>
        <v>0.15635142343575351</v>
      </c>
      <c r="N8168" s="65">
        <f t="shared" si="1155"/>
        <v>0.15531162269220997</v>
      </c>
      <c r="O8168" s="65">
        <f t="shared" si="1156"/>
        <v>5.9429236979999994E-2</v>
      </c>
      <c r="P8168" s="65">
        <f t="shared" si="1157"/>
        <v>0.14733599646540521</v>
      </c>
      <c r="Q8168" s="65">
        <f t="shared" si="1158"/>
        <v>0.14796361500680033</v>
      </c>
      <c r="R8168" s="65">
        <f t="shared" si="1159"/>
        <v>9.366073442457103E-3</v>
      </c>
      <c r="S8168" s="65">
        <f t="shared" si="1160"/>
        <v>0.1212524568463981</v>
      </c>
      <c r="T8168" s="66">
        <f>(L8168*'Football Field'!$F$4)+(M8168*'Football Field'!$F$5)+(N8168*'Football Field'!$F$6)+(O8168*'Football Field'!$F$7)+(P8168*'Football Field'!$F$8)+(Q8168*'Football Field'!$F$9)+(R8168*'Football Field'!$F$10)+(S8168*'Football Field'!$F$11)</f>
        <v>125306872.46881706</v>
      </c>
    </row>
    <row r="8169" spans="2:20" x14ac:dyDescent="0.3">
      <c r="B8169" s="62">
        <f t="shared" si="1152"/>
        <v>8142</v>
      </c>
      <c r="C8169" s="62">
        <v>8.8861338759135711E-2</v>
      </c>
      <c r="D8169" s="62">
        <v>0.20406798250441549</v>
      </c>
      <c r="E8169" s="62">
        <v>0.23462431950749485</v>
      </c>
      <c r="F8169" s="62">
        <v>0.94062272619509668</v>
      </c>
      <c r="G8169" s="62">
        <v>0.70812567788412506</v>
      </c>
      <c r="H8169" s="62">
        <v>0.58989810841876156</v>
      </c>
      <c r="I8169" s="62">
        <v>0.12812874595908263</v>
      </c>
      <c r="J8169" s="62">
        <v>0.58649120357804341</v>
      </c>
      <c r="K8169" s="62"/>
      <c r="L8169" s="65">
        <f t="shared" si="1153"/>
        <v>2.5528851286367196E-2</v>
      </c>
      <c r="M8169" s="65">
        <f t="shared" si="1154"/>
        <v>5.8626408856895733E-2</v>
      </c>
      <c r="N8169" s="65">
        <f t="shared" si="1155"/>
        <v>6.7404896713376905E-2</v>
      </c>
      <c r="O8169" s="65">
        <f t="shared" si="1156"/>
        <v>0.27023020392142322</v>
      </c>
      <c r="P8169" s="65">
        <f t="shared" si="1157"/>
        <v>0.20343644801213681</v>
      </c>
      <c r="Q8169" s="65">
        <f t="shared" si="1158"/>
        <v>0.16947101286366381</v>
      </c>
      <c r="R8169" s="65">
        <f t="shared" si="1159"/>
        <v>3.6809930468911123E-2</v>
      </c>
      <c r="S8169" s="65">
        <f t="shared" si="1160"/>
        <v>0.16849224787722525</v>
      </c>
      <c r="T8169" s="66">
        <f>(L8169*'Football Field'!$F$4)+(M8169*'Football Field'!$F$5)+(N8169*'Football Field'!$F$6)+(O8169*'Football Field'!$F$7)+(P8169*'Football Field'!$F$8)+(Q8169*'Football Field'!$F$9)+(R8169*'Football Field'!$F$10)+(S8169*'Football Field'!$F$11)</f>
        <v>134444321.15048996</v>
      </c>
    </row>
    <row r="8170" spans="2:20" x14ac:dyDescent="0.3">
      <c r="B8170" s="62">
        <f t="shared" si="1152"/>
        <v>8143</v>
      </c>
      <c r="C8170" s="62">
        <v>0.7318459505046554</v>
      </c>
      <c r="D8170" s="62">
        <v>0.28084676698316469</v>
      </c>
      <c r="E8170" s="62">
        <v>0.3718730949063318</v>
      </c>
      <c r="F8170" s="62">
        <v>0.69916335039692457</v>
      </c>
      <c r="G8170" s="62">
        <v>0.4766561507673891</v>
      </c>
      <c r="H8170" s="62">
        <v>0.21084945549261869</v>
      </c>
      <c r="I8170" s="62">
        <v>0.32079163651442133</v>
      </c>
      <c r="J8170" s="62">
        <v>0.69830385533540285</v>
      </c>
      <c r="K8170" s="62"/>
      <c r="L8170" s="65">
        <f t="shared" si="1153"/>
        <v>0.19308237017074753</v>
      </c>
      <c r="M8170" s="65">
        <f t="shared" si="1154"/>
        <v>7.4095592640101848E-2</v>
      </c>
      <c r="N8170" s="65">
        <f t="shared" si="1155"/>
        <v>9.8111000706820398E-2</v>
      </c>
      <c r="O8170" s="65">
        <f t="shared" si="1156"/>
        <v>0.18445974420992622</v>
      </c>
      <c r="P8170" s="65">
        <f t="shared" si="1157"/>
        <v>0.12575583602419241</v>
      </c>
      <c r="Q8170" s="65">
        <f t="shared" si="1158"/>
        <v>5.5628254262598931E-2</v>
      </c>
      <c r="R8170" s="65">
        <f t="shared" si="1159"/>
        <v>8.4634217715417126E-2</v>
      </c>
      <c r="S8170" s="65">
        <f t="shared" si="1160"/>
        <v>0.18423298427019541</v>
      </c>
      <c r="T8170" s="66">
        <f>(L8170*'Football Field'!$F$4)+(M8170*'Football Field'!$F$5)+(N8170*'Football Field'!$F$6)+(O8170*'Football Field'!$F$7)+(P8170*'Football Field'!$F$8)+(Q8170*'Football Field'!$F$9)+(R8170*'Football Field'!$F$10)+(S8170*'Football Field'!$F$11)</f>
        <v>134175970.56759676</v>
      </c>
    </row>
    <row r="8171" spans="2:20" x14ac:dyDescent="0.3">
      <c r="B8171" s="62">
        <f t="shared" si="1152"/>
        <v>8144</v>
      </c>
      <c r="C8171" s="62">
        <v>0.6434663887393427</v>
      </c>
      <c r="D8171" s="62">
        <v>0.53281781940452333</v>
      </c>
      <c r="E8171" s="62">
        <v>0.48216089221246394</v>
      </c>
      <c r="F8171" s="62">
        <v>0.28435293597263467</v>
      </c>
      <c r="G8171" s="62">
        <v>0.13178086167539305</v>
      </c>
      <c r="H8171" s="62">
        <v>0.99609572650536415</v>
      </c>
      <c r="I8171" s="62">
        <v>0.20703214576555262</v>
      </c>
      <c r="J8171" s="62">
        <v>0.10560186172556041</v>
      </c>
      <c r="K8171" s="62"/>
      <c r="L8171" s="65">
        <f t="shared" si="1153"/>
        <v>0.19018849851685179</v>
      </c>
      <c r="M8171" s="65">
        <f t="shared" si="1154"/>
        <v>0.157484249106007</v>
      </c>
      <c r="N8171" s="65">
        <f t="shared" si="1155"/>
        <v>0.14251164899707114</v>
      </c>
      <c r="O8171" s="65">
        <f t="shared" si="1156"/>
        <v>8.4045816359494471E-2</v>
      </c>
      <c r="P8171" s="65">
        <f t="shared" si="1157"/>
        <v>3.8950292748628115E-2</v>
      </c>
      <c r="Q8171" s="65">
        <f t="shared" si="1158"/>
        <v>0.29441467948973044</v>
      </c>
      <c r="R8171" s="65">
        <f t="shared" si="1159"/>
        <v>6.1192213978751644E-2</v>
      </c>
      <c r="S8171" s="65">
        <f t="shared" si="1160"/>
        <v>3.1212600803465315E-2</v>
      </c>
      <c r="T8171" s="66">
        <f>(L8171*'Football Field'!$F$4)+(M8171*'Football Field'!$F$5)+(N8171*'Football Field'!$F$6)+(O8171*'Football Field'!$F$7)+(P8171*'Football Field'!$F$8)+(Q8171*'Football Field'!$F$9)+(R8171*'Football Field'!$F$10)+(S8171*'Football Field'!$F$11)</f>
        <v>122812916.13349655</v>
      </c>
    </row>
    <row r="8172" spans="2:20" x14ac:dyDescent="0.3">
      <c r="B8172" s="62">
        <f t="shared" si="1152"/>
        <v>8145</v>
      </c>
      <c r="C8172" s="62">
        <v>0.14091363202688756</v>
      </c>
      <c r="D8172" s="62">
        <v>0.67749525160159241</v>
      </c>
      <c r="E8172" s="62">
        <v>2.1216767588411289E-2</v>
      </c>
      <c r="F8172" s="62">
        <v>3.3611734946063176E-2</v>
      </c>
      <c r="G8172" s="62">
        <v>0.49049544543658152</v>
      </c>
      <c r="H8172" s="62">
        <v>0.14907075235815037</v>
      </c>
      <c r="I8172" s="62">
        <v>0.63704048348383313</v>
      </c>
      <c r="J8172" s="62">
        <v>0.95859240453682082</v>
      </c>
      <c r="K8172" s="62"/>
      <c r="L8172" s="65">
        <f t="shared" si="1153"/>
        <v>4.5332640154361642E-2</v>
      </c>
      <c r="M8172" s="65">
        <f t="shared" si="1154"/>
        <v>0.21795370685842125</v>
      </c>
      <c r="N8172" s="65">
        <f t="shared" si="1155"/>
        <v>6.8255432529100522E-3</v>
      </c>
      <c r="O8172" s="65">
        <f t="shared" si="1156"/>
        <v>1.0813068000283513E-2</v>
      </c>
      <c r="P8172" s="65">
        <f t="shared" si="1157"/>
        <v>0.1577949074585428</v>
      </c>
      <c r="Q8172" s="65">
        <f t="shared" si="1158"/>
        <v>4.7956827717722486E-2</v>
      </c>
      <c r="R8172" s="65">
        <f t="shared" si="1159"/>
        <v>0.20493919989247636</v>
      </c>
      <c r="S8172" s="65">
        <f t="shared" si="1160"/>
        <v>0.30838410666528182</v>
      </c>
      <c r="T8172" s="66">
        <f>(L8172*'Football Field'!$F$4)+(M8172*'Football Field'!$F$5)+(N8172*'Football Field'!$F$6)+(O8172*'Football Field'!$F$7)+(P8172*'Football Field'!$F$8)+(Q8172*'Football Field'!$F$9)+(R8172*'Football Field'!$F$10)+(S8172*'Football Field'!$F$11)</f>
        <v>151090876.08225793</v>
      </c>
    </row>
    <row r="8173" spans="2:20" x14ac:dyDescent="0.3">
      <c r="B8173" s="62">
        <f t="shared" si="1152"/>
        <v>8146</v>
      </c>
      <c r="C8173" s="62">
        <v>1.5274448536602536E-2</v>
      </c>
      <c r="D8173" s="62">
        <v>0.58094000129339252</v>
      </c>
      <c r="E8173" s="62">
        <v>0.87198509258065116</v>
      </c>
      <c r="F8173" s="62">
        <v>0.29811166902456632</v>
      </c>
      <c r="G8173" s="62">
        <v>0.63186296317611612</v>
      </c>
      <c r="H8173" s="62">
        <v>0.7858780386277362</v>
      </c>
      <c r="I8173" s="62">
        <v>0.5639422785586391</v>
      </c>
      <c r="J8173" s="62">
        <v>0.30912188771119375</v>
      </c>
      <c r="K8173" s="62"/>
      <c r="L8173" s="65">
        <f t="shared" si="1153"/>
        <v>3.7648534347568961E-3</v>
      </c>
      <c r="M8173" s="65">
        <f t="shared" si="1154"/>
        <v>0.14319037142427588</v>
      </c>
      <c r="N8173" s="65">
        <f t="shared" si="1155"/>
        <v>0.21492730575458682</v>
      </c>
      <c r="O8173" s="65">
        <f t="shared" si="1156"/>
        <v>7.3478707815784139E-2</v>
      </c>
      <c r="P8173" s="65">
        <f t="shared" si="1157"/>
        <v>0.15574188760456542</v>
      </c>
      <c r="Q8173" s="65">
        <f t="shared" si="1158"/>
        <v>0.19370359760862085</v>
      </c>
      <c r="R8173" s="65">
        <f t="shared" si="1159"/>
        <v>0.13900076453485977</v>
      </c>
      <c r="S8173" s="65">
        <f t="shared" si="1160"/>
        <v>7.6192511822550199E-2</v>
      </c>
      <c r="T8173" s="66">
        <f>(L8173*'Football Field'!$F$4)+(M8173*'Football Field'!$F$5)+(N8173*'Football Field'!$F$6)+(O8173*'Football Field'!$F$7)+(P8173*'Football Field'!$F$8)+(Q8173*'Football Field'!$F$9)+(R8173*'Football Field'!$F$10)+(S8173*'Football Field'!$F$11)</f>
        <v>146300018.30131868</v>
      </c>
    </row>
    <row r="8174" spans="2:20" x14ac:dyDescent="0.3">
      <c r="B8174" s="62">
        <f t="shared" si="1152"/>
        <v>8147</v>
      </c>
      <c r="C8174" s="62">
        <v>0.97212935254560906</v>
      </c>
      <c r="D8174" s="62">
        <v>0.30470368239080436</v>
      </c>
      <c r="E8174" s="62">
        <v>0.50449199917686183</v>
      </c>
      <c r="F8174" s="62">
        <v>0.76305715779468197</v>
      </c>
      <c r="G8174" s="62">
        <v>0.72455673447940172</v>
      </c>
      <c r="H8174" s="62">
        <v>0.31811507487914681</v>
      </c>
      <c r="I8174" s="62">
        <v>0.31316183456726987</v>
      </c>
      <c r="J8174" s="62">
        <v>0.604303089009946</v>
      </c>
      <c r="K8174" s="62"/>
      <c r="L8174" s="65">
        <f t="shared" si="1153"/>
        <v>0.21581202538278504</v>
      </c>
      <c r="M8174" s="65">
        <f t="shared" si="1154"/>
        <v>6.7644000940982968E-2</v>
      </c>
      <c r="N8174" s="65">
        <f t="shared" si="1155"/>
        <v>0.11199686527998423</v>
      </c>
      <c r="O8174" s="65">
        <f t="shared" si="1156"/>
        <v>0.1693981467335394</v>
      </c>
      <c r="P8174" s="65">
        <f t="shared" si="1157"/>
        <v>0.16085108011940236</v>
      </c>
      <c r="Q8174" s="65">
        <f t="shared" si="1158"/>
        <v>7.0621320542056179E-2</v>
      </c>
      <c r="R8174" s="65">
        <f t="shared" si="1159"/>
        <v>6.9521704713036481E-2</v>
      </c>
      <c r="S8174" s="65">
        <f t="shared" si="1160"/>
        <v>0.13415485628821314</v>
      </c>
      <c r="T8174" s="66">
        <f>(L8174*'Football Field'!$F$4)+(M8174*'Football Field'!$F$5)+(N8174*'Football Field'!$F$6)+(O8174*'Football Field'!$F$7)+(P8174*'Football Field'!$F$8)+(Q8174*'Football Field'!$F$9)+(R8174*'Football Field'!$F$10)+(S8174*'Football Field'!$F$11)</f>
        <v>134735277.09259689</v>
      </c>
    </row>
    <row r="8175" spans="2:20" x14ac:dyDescent="0.3">
      <c r="B8175" s="62">
        <f t="shared" si="1152"/>
        <v>8148</v>
      </c>
      <c r="C8175" s="62">
        <v>0.15914359700286362</v>
      </c>
      <c r="D8175" s="62">
        <v>0.66522901147795233</v>
      </c>
      <c r="E8175" s="62">
        <v>0.99850081009050151</v>
      </c>
      <c r="F8175" s="62">
        <v>0.31826374174659489</v>
      </c>
      <c r="G8175" s="62">
        <v>0.32212858787505971</v>
      </c>
      <c r="H8175" s="62">
        <v>4.5392752139342463E-2</v>
      </c>
      <c r="I8175" s="62">
        <v>0.44618275121772599</v>
      </c>
      <c r="J8175" s="62">
        <v>0.45026865979408537</v>
      </c>
      <c r="K8175" s="62"/>
      <c r="L8175" s="65">
        <f t="shared" si="1153"/>
        <v>4.6736699004245534E-2</v>
      </c>
      <c r="M8175" s="65">
        <f t="shared" si="1154"/>
        <v>0.19536197914250619</v>
      </c>
      <c r="N8175" s="65">
        <f t="shared" si="1155"/>
        <v>0.29323600003747169</v>
      </c>
      <c r="O8175" s="65">
        <f t="shared" si="1156"/>
        <v>9.3466510636352432E-2</v>
      </c>
      <c r="P8175" s="65">
        <f t="shared" si="1157"/>
        <v>9.4601524256790678E-2</v>
      </c>
      <c r="Q8175" s="65">
        <f t="shared" si="1158"/>
        <v>1.3330774430545244E-2</v>
      </c>
      <c r="R8175" s="65">
        <f t="shared" si="1159"/>
        <v>0.13103328903753381</v>
      </c>
      <c r="S8175" s="65">
        <f t="shared" si="1160"/>
        <v>0.13223322345455427</v>
      </c>
      <c r="T8175" s="66">
        <f>(L8175*'Football Field'!$F$4)+(M8175*'Football Field'!$F$5)+(N8175*'Football Field'!$F$6)+(O8175*'Football Field'!$F$7)+(P8175*'Football Field'!$F$8)+(Q8175*'Football Field'!$F$9)+(R8175*'Football Field'!$F$10)+(S8175*'Football Field'!$F$11)</f>
        <v>142435709.93757054</v>
      </c>
    </row>
    <row r="8176" spans="2:20" x14ac:dyDescent="0.3">
      <c r="B8176" s="62">
        <f t="shared" si="1152"/>
        <v>8149</v>
      </c>
      <c r="C8176" s="62">
        <v>0.45680979466487648</v>
      </c>
      <c r="D8176" s="62">
        <v>0.29119797005757786</v>
      </c>
      <c r="E8176" s="62">
        <v>0.248411385448991</v>
      </c>
      <c r="F8176" s="62">
        <v>0.65220789656116362</v>
      </c>
      <c r="G8176" s="62">
        <v>0.29859224920545224</v>
      </c>
      <c r="H8176" s="62">
        <v>0.24979254982470367</v>
      </c>
      <c r="I8176" s="62">
        <v>5.7819106221810745E-2</v>
      </c>
      <c r="J8176" s="62">
        <v>0.15061516620339566</v>
      </c>
      <c r="K8176" s="62"/>
      <c r="L8176" s="65">
        <f t="shared" si="1153"/>
        <v>0.1899064756474331</v>
      </c>
      <c r="M8176" s="65">
        <f t="shared" si="1154"/>
        <v>0.12105778128047949</v>
      </c>
      <c r="N8176" s="65">
        <f t="shared" si="1155"/>
        <v>0.10327040109970118</v>
      </c>
      <c r="O8176" s="65">
        <f t="shared" si="1156"/>
        <v>0.27113801952565603</v>
      </c>
      <c r="P8176" s="65">
        <f t="shared" si="1157"/>
        <v>0.12413175541441042</v>
      </c>
      <c r="Q8176" s="65">
        <f t="shared" si="1158"/>
        <v>0.10384458331283389</v>
      </c>
      <c r="R8176" s="65">
        <f t="shared" si="1159"/>
        <v>2.4036749684239873E-2</v>
      </c>
      <c r="S8176" s="65">
        <f t="shared" si="1160"/>
        <v>6.2614234035246005E-2</v>
      </c>
      <c r="T8176" s="66">
        <f>(L8176*'Football Field'!$F$4)+(M8176*'Football Field'!$F$5)+(N8176*'Football Field'!$F$6)+(O8176*'Football Field'!$F$7)+(P8176*'Football Field'!$F$8)+(Q8176*'Football Field'!$F$9)+(R8176*'Football Field'!$F$10)+(S8176*'Football Field'!$F$11)</f>
        <v>125305249.9127703</v>
      </c>
    </row>
    <row r="8177" spans="2:20" x14ac:dyDescent="0.3">
      <c r="B8177" s="62">
        <f t="shared" si="1152"/>
        <v>8150</v>
      </c>
      <c r="C8177" s="62">
        <v>0.52504899560615781</v>
      </c>
      <c r="D8177" s="62">
        <v>0.97220496987275729</v>
      </c>
      <c r="E8177" s="62">
        <v>1.7115857165067361E-2</v>
      </c>
      <c r="F8177" s="62">
        <v>0.43269611598886293</v>
      </c>
      <c r="G8177" s="62">
        <v>5.4488477205009267E-2</v>
      </c>
      <c r="H8177" s="62">
        <v>0.54346941441546359</v>
      </c>
      <c r="I8177" s="62">
        <v>0.63373837049218251</v>
      </c>
      <c r="J8177" s="62">
        <v>0.79810057532338607</v>
      </c>
      <c r="K8177" s="62"/>
      <c r="L8177" s="65">
        <f t="shared" si="1153"/>
        <v>0.13202592726248569</v>
      </c>
      <c r="M8177" s="65">
        <f t="shared" si="1154"/>
        <v>0.24446530459212323</v>
      </c>
      <c r="N8177" s="65">
        <f t="shared" si="1155"/>
        <v>4.3038591293779356E-3</v>
      </c>
      <c r="O8177" s="65">
        <f t="shared" si="1156"/>
        <v>0.10880338104514164</v>
      </c>
      <c r="P8177" s="65">
        <f t="shared" si="1157"/>
        <v>1.3701372230618153E-2</v>
      </c>
      <c r="Q8177" s="65">
        <f t="shared" si="1158"/>
        <v>0.13665782427440981</v>
      </c>
      <c r="R8177" s="65">
        <f t="shared" si="1159"/>
        <v>0.15935635856126532</v>
      </c>
      <c r="S8177" s="65">
        <f t="shared" si="1160"/>
        <v>0.20068597290457815</v>
      </c>
      <c r="T8177" s="66">
        <f>(L8177*'Football Field'!$F$4)+(M8177*'Football Field'!$F$5)+(N8177*'Football Field'!$F$6)+(O8177*'Football Field'!$F$7)+(P8177*'Football Field'!$F$8)+(Q8177*'Football Field'!$F$9)+(R8177*'Football Field'!$F$10)+(S8177*'Football Field'!$F$11)</f>
        <v>132243555.54783008</v>
      </c>
    </row>
    <row r="8178" spans="2:20" x14ac:dyDescent="0.3">
      <c r="B8178" s="62">
        <f t="shared" si="1152"/>
        <v>8151</v>
      </c>
      <c r="C8178" s="62">
        <v>0.70391439552730961</v>
      </c>
      <c r="D8178" s="62">
        <v>0.85796285301754882</v>
      </c>
      <c r="E8178" s="62">
        <v>0.82113139463406837</v>
      </c>
      <c r="F8178" s="62">
        <v>0.68991140758031655</v>
      </c>
      <c r="G8178" s="62">
        <v>0.85936990452734396</v>
      </c>
      <c r="H8178" s="62">
        <v>0.89971862403218128</v>
      </c>
      <c r="I8178" s="62">
        <v>0.1250038435623223</v>
      </c>
      <c r="J8178" s="62">
        <v>0.42637062812357951</v>
      </c>
      <c r="K8178" s="62"/>
      <c r="L8178" s="65">
        <f t="shared" si="1153"/>
        <v>0.13075688444572822</v>
      </c>
      <c r="M8178" s="65">
        <f t="shared" si="1154"/>
        <v>0.15937243270426985</v>
      </c>
      <c r="N8178" s="65">
        <f t="shared" si="1155"/>
        <v>0.15253073891534155</v>
      </c>
      <c r="O8178" s="65">
        <f t="shared" si="1156"/>
        <v>0.12815573423696131</v>
      </c>
      <c r="P8178" s="65">
        <f t="shared" si="1157"/>
        <v>0.15963380208788311</v>
      </c>
      <c r="Q8178" s="65">
        <f t="shared" si="1158"/>
        <v>0.16712885104177599</v>
      </c>
      <c r="R8178" s="65">
        <f t="shared" si="1159"/>
        <v>2.3220313765150619E-2</v>
      </c>
      <c r="S8178" s="65">
        <f t="shared" si="1160"/>
        <v>7.9201242802889218E-2</v>
      </c>
      <c r="T8178" s="66">
        <f>(L8178*'Football Field'!$F$4)+(M8178*'Football Field'!$F$5)+(N8178*'Football Field'!$F$6)+(O8178*'Football Field'!$F$7)+(P8178*'Football Field'!$F$8)+(Q8178*'Football Field'!$F$9)+(R8178*'Football Field'!$F$10)+(S8178*'Football Field'!$F$11)</f>
        <v>128665422.05270334</v>
      </c>
    </row>
    <row r="8179" spans="2:20" x14ac:dyDescent="0.3">
      <c r="B8179" s="62">
        <f t="shared" si="1152"/>
        <v>8152</v>
      </c>
      <c r="C8179" s="62">
        <v>0.54788850263557909</v>
      </c>
      <c r="D8179" s="62">
        <v>0.45452945134688327</v>
      </c>
      <c r="E8179" s="62">
        <v>0.41184953759852161</v>
      </c>
      <c r="F8179" s="62">
        <v>0.47798016124597897</v>
      </c>
      <c r="G8179" s="62">
        <v>0.71520089466508152</v>
      </c>
      <c r="H8179" s="62">
        <v>0.59445150489088294</v>
      </c>
      <c r="I8179" s="62">
        <v>0.97236817784793084</v>
      </c>
      <c r="J8179" s="62">
        <v>0.68003566495808532</v>
      </c>
      <c r="K8179" s="62"/>
      <c r="L8179" s="65">
        <f t="shared" si="1153"/>
        <v>0.1128665436827279</v>
      </c>
      <c r="M8179" s="65">
        <f t="shared" si="1154"/>
        <v>9.3634321451807598E-2</v>
      </c>
      <c r="N8179" s="65">
        <f t="shared" si="1155"/>
        <v>8.484214142561243E-2</v>
      </c>
      <c r="O8179" s="65">
        <f t="shared" si="1156"/>
        <v>9.8465232413590911E-2</v>
      </c>
      <c r="P8179" s="65">
        <f t="shared" si="1157"/>
        <v>0.14733335821309224</v>
      </c>
      <c r="Q8179" s="65">
        <f t="shared" si="1158"/>
        <v>0.12245865065844734</v>
      </c>
      <c r="R8179" s="65">
        <f t="shared" si="1159"/>
        <v>0.20031052831522067</v>
      </c>
      <c r="S8179" s="65">
        <f t="shared" si="1160"/>
        <v>0.14008922383950098</v>
      </c>
      <c r="T8179" s="66">
        <f>(L8179*'Football Field'!$F$4)+(M8179*'Football Field'!$F$5)+(N8179*'Football Field'!$F$6)+(O8179*'Football Field'!$F$7)+(P8179*'Football Field'!$F$8)+(Q8179*'Football Field'!$F$9)+(R8179*'Football Field'!$F$10)+(S8179*'Football Field'!$F$11)</f>
        <v>151023351.23787254</v>
      </c>
    </row>
    <row r="8180" spans="2:20" x14ac:dyDescent="0.3">
      <c r="B8180" s="62">
        <f t="shared" si="1152"/>
        <v>8153</v>
      </c>
      <c r="C8180" s="62">
        <v>0.59202441297482489</v>
      </c>
      <c r="D8180" s="62">
        <v>0.2839371568925424</v>
      </c>
      <c r="E8180" s="62">
        <v>0.22064933143252796</v>
      </c>
      <c r="F8180" s="62">
        <v>0.49739100466114328</v>
      </c>
      <c r="G8180" s="62">
        <v>0.81020970152880967</v>
      </c>
      <c r="H8180" s="62">
        <v>0.3321920787673126</v>
      </c>
      <c r="I8180" s="62">
        <v>0.18464663619898936</v>
      </c>
      <c r="J8180" s="62">
        <v>0.75634967958680144</v>
      </c>
      <c r="K8180" s="62"/>
      <c r="L8180" s="65">
        <f t="shared" si="1153"/>
        <v>0.16098994198235986</v>
      </c>
      <c r="M8180" s="65">
        <f t="shared" si="1154"/>
        <v>7.721138759308295E-2</v>
      </c>
      <c r="N8180" s="65">
        <f t="shared" si="1155"/>
        <v>6.0001449749809074E-2</v>
      </c>
      <c r="O8180" s="65">
        <f t="shared" si="1156"/>
        <v>0.13525616043531338</v>
      </c>
      <c r="P8180" s="65">
        <f t="shared" si="1157"/>
        <v>0.22032134145828677</v>
      </c>
      <c r="Q8180" s="65">
        <f t="shared" si="1158"/>
        <v>9.0333409088694666E-2</v>
      </c>
      <c r="R8180" s="65">
        <f t="shared" si="1159"/>
        <v>5.0211191628979794E-2</v>
      </c>
      <c r="S8180" s="65">
        <f t="shared" si="1160"/>
        <v>0.20567511806347338</v>
      </c>
      <c r="T8180" s="66">
        <f>(L8180*'Football Field'!$F$4)+(M8180*'Football Field'!$F$5)+(N8180*'Football Field'!$F$6)+(O8180*'Football Field'!$F$7)+(P8180*'Football Field'!$F$8)+(Q8180*'Football Field'!$F$9)+(R8180*'Football Field'!$F$10)+(S8180*'Football Field'!$F$11)</f>
        <v>136114150.69640943</v>
      </c>
    </row>
    <row r="8181" spans="2:20" x14ac:dyDescent="0.3">
      <c r="B8181" s="62">
        <f t="shared" si="1152"/>
        <v>8154</v>
      </c>
      <c r="C8181" s="62">
        <v>0.93761832480302154</v>
      </c>
      <c r="D8181" s="62">
        <v>0.45504642168316112</v>
      </c>
      <c r="E8181" s="62">
        <v>0.36043648522577409</v>
      </c>
      <c r="F8181" s="62">
        <v>0.93809512559979646</v>
      </c>
      <c r="G8181" s="62">
        <v>0.32545025914871029</v>
      </c>
      <c r="H8181" s="62">
        <v>0.21628553686665741</v>
      </c>
      <c r="I8181" s="62">
        <v>0.84351626358430554</v>
      </c>
      <c r="J8181" s="62">
        <v>7.5050374201327541E-3</v>
      </c>
      <c r="K8181" s="62"/>
      <c r="L8181" s="65">
        <f t="shared" si="1153"/>
        <v>0.22958594785367997</v>
      </c>
      <c r="M8181" s="65">
        <f t="shared" si="1154"/>
        <v>0.11142301859501501</v>
      </c>
      <c r="N8181" s="65">
        <f t="shared" si="1155"/>
        <v>8.8256756414176254E-2</v>
      </c>
      <c r="O8181" s="65">
        <f t="shared" si="1156"/>
        <v>0.22970269766537757</v>
      </c>
      <c r="P8181" s="65">
        <f t="shared" si="1157"/>
        <v>7.9690002050226194E-2</v>
      </c>
      <c r="Q8181" s="65">
        <f t="shared" si="1158"/>
        <v>5.2959843760525406E-2</v>
      </c>
      <c r="R8181" s="65">
        <f t="shared" si="1159"/>
        <v>0.20654404439640411</v>
      </c>
      <c r="S8181" s="65">
        <f t="shared" si="1160"/>
        <v>1.8376892645954851E-3</v>
      </c>
      <c r="T8181" s="66">
        <f>(L8181*'Football Field'!$F$4)+(M8181*'Football Field'!$F$5)+(N8181*'Football Field'!$F$6)+(O8181*'Football Field'!$F$7)+(P8181*'Football Field'!$F$8)+(Q8181*'Football Field'!$F$9)+(R8181*'Football Field'!$F$10)+(S8181*'Football Field'!$F$11)</f>
        <v>145676514.90308002</v>
      </c>
    </row>
    <row r="8182" spans="2:20" x14ac:dyDescent="0.3">
      <c r="B8182" s="62">
        <f t="shared" si="1152"/>
        <v>8155</v>
      </c>
      <c r="C8182" s="62">
        <v>0.8740409448259473</v>
      </c>
      <c r="D8182" s="62">
        <v>0.43127552535874392</v>
      </c>
      <c r="E8182" s="62">
        <v>0.37639536777765015</v>
      </c>
      <c r="F8182" s="62">
        <v>0.9938331259396489</v>
      </c>
      <c r="G8182" s="62">
        <v>0.93357987368053763</v>
      </c>
      <c r="H8182" s="62">
        <v>0.5874788618489668</v>
      </c>
      <c r="I8182" s="62">
        <v>0.46817204249390099</v>
      </c>
      <c r="J8182" s="62">
        <v>0.6948814123822773</v>
      </c>
      <c r="K8182" s="62"/>
      <c r="L8182" s="65">
        <f t="shared" si="1153"/>
        <v>0.16307777151817662</v>
      </c>
      <c r="M8182" s="65">
        <f t="shared" si="1154"/>
        <v>8.0466998716908308E-2</v>
      </c>
      <c r="N8182" s="65">
        <f t="shared" si="1155"/>
        <v>7.0227508391116591E-2</v>
      </c>
      <c r="O8182" s="65">
        <f t="shared" si="1156"/>
        <v>0.18542848867504214</v>
      </c>
      <c r="P8182" s="65">
        <f t="shared" si="1157"/>
        <v>0.17418649118819088</v>
      </c>
      <c r="Q8182" s="65">
        <f t="shared" si="1158"/>
        <v>0.10961127641845474</v>
      </c>
      <c r="R8182" s="65">
        <f t="shared" si="1159"/>
        <v>8.7351117620950991E-2</v>
      </c>
      <c r="S8182" s="65">
        <f t="shared" si="1160"/>
        <v>0.1296503474711598</v>
      </c>
      <c r="T8182" s="66">
        <f>(L8182*'Football Field'!$F$4)+(M8182*'Football Field'!$F$5)+(N8182*'Football Field'!$F$6)+(O8182*'Football Field'!$F$7)+(P8182*'Football Field'!$F$8)+(Q8182*'Football Field'!$F$9)+(R8182*'Football Field'!$F$10)+(S8182*'Football Field'!$F$11)</f>
        <v>137501381.0832262</v>
      </c>
    </row>
    <row r="8183" spans="2:20" x14ac:dyDescent="0.3">
      <c r="B8183" s="62">
        <f t="shared" si="1152"/>
        <v>8156</v>
      </c>
      <c r="C8183" s="62">
        <v>0.28960138503740218</v>
      </c>
      <c r="D8183" s="62">
        <v>2.8435681852937544E-2</v>
      </c>
      <c r="E8183" s="62">
        <v>0.27712631794331133</v>
      </c>
      <c r="F8183" s="62">
        <v>0.98244197718738979</v>
      </c>
      <c r="G8183" s="62">
        <v>0.5453621079446811</v>
      </c>
      <c r="H8183" s="62">
        <v>0.13883486639096798</v>
      </c>
      <c r="I8183" s="62">
        <v>0.91594370297681771</v>
      </c>
      <c r="J8183" s="62">
        <v>0.9515790875461928</v>
      </c>
      <c r="K8183" s="62"/>
      <c r="L8183" s="65">
        <f t="shared" si="1153"/>
        <v>7.013286097339537E-2</v>
      </c>
      <c r="M8183" s="65">
        <f t="shared" si="1154"/>
        <v>6.8862782607832084E-3</v>
      </c>
      <c r="N8183" s="65">
        <f t="shared" si="1155"/>
        <v>6.711176994501282E-2</v>
      </c>
      <c r="O8183" s="65">
        <f t="shared" si="1156"/>
        <v>0.23791829100407169</v>
      </c>
      <c r="P8183" s="65">
        <f t="shared" si="1157"/>
        <v>0.1320705178661436</v>
      </c>
      <c r="Q8183" s="65">
        <f t="shared" si="1158"/>
        <v>3.3621684446019325E-2</v>
      </c>
      <c r="R8183" s="65">
        <f t="shared" si="1159"/>
        <v>0.22181438245550431</v>
      </c>
      <c r="S8183" s="65">
        <f t="shared" si="1160"/>
        <v>0.23044421504906973</v>
      </c>
      <c r="T8183" s="66">
        <f>(L8183*'Football Field'!$F$4)+(M8183*'Football Field'!$F$5)+(N8183*'Football Field'!$F$6)+(O8183*'Football Field'!$F$7)+(P8183*'Football Field'!$F$8)+(Q8183*'Football Field'!$F$9)+(R8183*'Football Field'!$F$10)+(S8183*'Football Field'!$F$11)</f>
        <v>154467413.93536967</v>
      </c>
    </row>
    <row r="8184" spans="2:20" x14ac:dyDescent="0.3">
      <c r="B8184" s="62">
        <f t="shared" si="1152"/>
        <v>8157</v>
      </c>
      <c r="C8184" s="62">
        <v>0.3841649395444019</v>
      </c>
      <c r="D8184" s="62">
        <v>0.66672588440439651</v>
      </c>
      <c r="E8184" s="62">
        <v>0.64296890750703128</v>
      </c>
      <c r="F8184" s="62">
        <v>0.97735808751642617</v>
      </c>
      <c r="G8184" s="62">
        <v>0.24562864801858653</v>
      </c>
      <c r="H8184" s="62">
        <v>0.58810296716352983</v>
      </c>
      <c r="I8184" s="62">
        <v>0.51616521161061668</v>
      </c>
      <c r="J8184" s="62">
        <v>0.36177203091704213</v>
      </c>
      <c r="K8184" s="62"/>
      <c r="L8184" s="65">
        <f t="shared" si="1153"/>
        <v>8.7651123080194626E-2</v>
      </c>
      <c r="M8184" s="65">
        <f t="shared" si="1154"/>
        <v>0.15212026538389234</v>
      </c>
      <c r="N8184" s="65">
        <f t="shared" si="1155"/>
        <v>0.14669987041366464</v>
      </c>
      <c r="O8184" s="65">
        <f t="shared" si="1156"/>
        <v>0.22299414965853367</v>
      </c>
      <c r="P8184" s="65">
        <f t="shared" si="1157"/>
        <v>5.6042664603989788E-2</v>
      </c>
      <c r="Q8184" s="65">
        <f t="shared" si="1158"/>
        <v>0.13418165025629647</v>
      </c>
      <c r="R8184" s="65">
        <f t="shared" si="1159"/>
        <v>0.11776832249775809</v>
      </c>
      <c r="S8184" s="65">
        <f t="shared" si="1160"/>
        <v>8.254195410567032E-2</v>
      </c>
      <c r="T8184" s="66">
        <f>(L8184*'Football Field'!$F$4)+(M8184*'Football Field'!$F$5)+(N8184*'Football Field'!$F$6)+(O8184*'Football Field'!$F$7)+(P8184*'Football Field'!$F$8)+(Q8184*'Football Field'!$F$9)+(R8184*'Football Field'!$F$10)+(S8184*'Football Field'!$F$11)</f>
        <v>134073830.50251967</v>
      </c>
    </row>
    <row r="8185" spans="2:20" x14ac:dyDescent="0.3">
      <c r="B8185" s="62">
        <f t="shared" si="1152"/>
        <v>8158</v>
      </c>
      <c r="C8185" s="62">
        <v>0.15157084172904944</v>
      </c>
      <c r="D8185" s="62">
        <v>0.97426367218467014</v>
      </c>
      <c r="E8185" s="62">
        <v>0.894540661808638</v>
      </c>
      <c r="F8185" s="62">
        <v>0.89269543078122959</v>
      </c>
      <c r="G8185" s="62">
        <v>0.46797565646922912</v>
      </c>
      <c r="H8185" s="62">
        <v>0.78552395230805139</v>
      </c>
      <c r="I8185" s="62">
        <v>0.17830709331124439</v>
      </c>
      <c r="J8185" s="62">
        <v>0.32373582752456609</v>
      </c>
      <c r="K8185" s="62"/>
      <c r="L8185" s="65">
        <f t="shared" si="1153"/>
        <v>3.2465924528311867E-2</v>
      </c>
      <c r="M8185" s="65">
        <f t="shared" si="1154"/>
        <v>0.20868374478230087</v>
      </c>
      <c r="N8185" s="65">
        <f t="shared" si="1155"/>
        <v>0.19160736512700452</v>
      </c>
      <c r="O8185" s="65">
        <f t="shared" si="1156"/>
        <v>0.19121212333386178</v>
      </c>
      <c r="P8185" s="65">
        <f t="shared" si="1157"/>
        <v>0.10023868819820186</v>
      </c>
      <c r="Q8185" s="65">
        <f t="shared" si="1158"/>
        <v>0.16825638137184462</v>
      </c>
      <c r="R8185" s="65">
        <f t="shared" si="1159"/>
        <v>3.8192732640845682E-2</v>
      </c>
      <c r="S8185" s="65">
        <f t="shared" si="1160"/>
        <v>6.9343040017628754E-2</v>
      </c>
      <c r="T8185" s="66">
        <f>(L8185*'Football Field'!$F$4)+(M8185*'Football Field'!$F$5)+(N8185*'Football Field'!$F$6)+(O8185*'Football Field'!$F$7)+(P8185*'Football Field'!$F$8)+(Q8185*'Football Field'!$F$9)+(R8185*'Football Field'!$F$10)+(S8185*'Football Field'!$F$11)</f>
        <v>127583369.86203179</v>
      </c>
    </row>
    <row r="8186" spans="2:20" x14ac:dyDescent="0.3">
      <c r="B8186" s="62">
        <f t="shared" si="1152"/>
        <v>8159</v>
      </c>
      <c r="C8186" s="62">
        <v>0.53718075756618555</v>
      </c>
      <c r="D8186" s="62">
        <v>0.80745041230092862</v>
      </c>
      <c r="E8186" s="62">
        <v>0.2697124210236046</v>
      </c>
      <c r="F8186" s="62">
        <v>0.39901484458099179</v>
      </c>
      <c r="G8186" s="62">
        <v>4.5420277193586878E-2</v>
      </c>
      <c r="H8186" s="62">
        <v>5.7649542069981852E-2</v>
      </c>
      <c r="I8186" s="62">
        <v>0.37595224244324965</v>
      </c>
      <c r="J8186" s="62">
        <v>0.65915631342485159</v>
      </c>
      <c r="K8186" s="62"/>
      <c r="L8186" s="65">
        <f t="shared" si="1153"/>
        <v>0.17045041509870199</v>
      </c>
      <c r="M8186" s="65">
        <f t="shared" si="1154"/>
        <v>0.25620846616300108</v>
      </c>
      <c r="N8186" s="65">
        <f t="shared" si="1155"/>
        <v>8.5581237736508164E-2</v>
      </c>
      <c r="O8186" s="65">
        <f t="shared" si="1156"/>
        <v>0.12660960939390012</v>
      </c>
      <c r="P8186" s="65">
        <f t="shared" si="1157"/>
        <v>1.4412104291712491E-2</v>
      </c>
      <c r="Q8186" s="65">
        <f t="shared" si="1158"/>
        <v>1.8292517439751719E-2</v>
      </c>
      <c r="R8186" s="65">
        <f t="shared" si="1159"/>
        <v>0.11929171862386445</v>
      </c>
      <c r="S8186" s="65">
        <f t="shared" si="1160"/>
        <v>0.20915393125255999</v>
      </c>
      <c r="T8186" s="66">
        <f>(L8186*'Football Field'!$F$4)+(M8186*'Football Field'!$F$5)+(N8186*'Football Field'!$F$6)+(O8186*'Football Field'!$F$7)+(P8186*'Football Field'!$F$8)+(Q8186*'Football Field'!$F$9)+(R8186*'Football Field'!$F$10)+(S8186*'Football Field'!$F$11)</f>
        <v>128839078.86966629</v>
      </c>
    </row>
    <row r="8187" spans="2:20" x14ac:dyDescent="0.3">
      <c r="B8187" s="62">
        <f t="shared" si="1152"/>
        <v>8160</v>
      </c>
      <c r="C8187" s="62">
        <v>0.21920264819437318</v>
      </c>
      <c r="D8187" s="62">
        <v>0.6351831295162873</v>
      </c>
      <c r="E8187" s="62">
        <v>0.22459909133219691</v>
      </c>
      <c r="F8187" s="62">
        <v>0.50180700792635213</v>
      </c>
      <c r="G8187" s="62">
        <v>0.79847064857365113</v>
      </c>
      <c r="H8187" s="62">
        <v>0.18194797157479459</v>
      </c>
      <c r="I8187" s="62">
        <v>0.45520840718619149</v>
      </c>
      <c r="J8187" s="62">
        <v>0.72212598330751376</v>
      </c>
      <c r="K8187" s="62"/>
      <c r="L8187" s="65">
        <f t="shared" si="1153"/>
        <v>5.8633145992377435E-2</v>
      </c>
      <c r="M8187" s="65">
        <f t="shared" si="1154"/>
        <v>0.1699011643864787</v>
      </c>
      <c r="N8187" s="65">
        <f t="shared" si="1155"/>
        <v>6.0076606830765718E-2</v>
      </c>
      <c r="O8187" s="65">
        <f t="shared" si="1156"/>
        <v>0.13422521944011426</v>
      </c>
      <c r="P8187" s="65">
        <f t="shared" si="1157"/>
        <v>0.2135779220465136</v>
      </c>
      <c r="Q8187" s="65">
        <f t="shared" si="1158"/>
        <v>4.8668125445738647E-2</v>
      </c>
      <c r="R8187" s="65">
        <f t="shared" si="1159"/>
        <v>0.1217608510451868</v>
      </c>
      <c r="S8187" s="65">
        <f t="shared" si="1160"/>
        <v>0.19315696481282485</v>
      </c>
      <c r="T8187" s="66">
        <f>(L8187*'Football Field'!$F$4)+(M8187*'Football Field'!$F$5)+(N8187*'Football Field'!$F$6)+(O8187*'Football Field'!$F$7)+(P8187*'Football Field'!$F$8)+(Q8187*'Football Field'!$F$9)+(R8187*'Football Field'!$F$10)+(S8187*'Football Field'!$F$11)</f>
        <v>145586630.67544025</v>
      </c>
    </row>
    <row r="8188" spans="2:20" x14ac:dyDescent="0.3">
      <c r="B8188" s="62">
        <f t="shared" si="1152"/>
        <v>8161</v>
      </c>
      <c r="C8188" s="62">
        <v>5.3350125374980073E-2</v>
      </c>
      <c r="D8188" s="62">
        <v>0.58290341684090896</v>
      </c>
      <c r="E8188" s="62">
        <v>0.39681593898873657</v>
      </c>
      <c r="F8188" s="62">
        <v>0.41064031612759011</v>
      </c>
      <c r="G8188" s="62">
        <v>0.30739300090632848</v>
      </c>
      <c r="H8188" s="62">
        <v>0.77382678430623719</v>
      </c>
      <c r="I8188" s="62">
        <v>0.89248777771695953</v>
      </c>
      <c r="J8188" s="62">
        <v>0.30693652293369333</v>
      </c>
      <c r="K8188" s="62"/>
      <c r="L8188" s="65">
        <f t="shared" si="1153"/>
        <v>1.4324665981849864E-2</v>
      </c>
      <c r="M8188" s="65">
        <f t="shared" si="1154"/>
        <v>0.15651128628539118</v>
      </c>
      <c r="N8188" s="65">
        <f t="shared" si="1155"/>
        <v>0.10654624974796301</v>
      </c>
      <c r="O8188" s="65">
        <f t="shared" si="1156"/>
        <v>0.11025813577502133</v>
      </c>
      <c r="P8188" s="65">
        <f t="shared" si="1157"/>
        <v>8.2535927182781674E-2</v>
      </c>
      <c r="Q8188" s="65">
        <f t="shared" si="1158"/>
        <v>0.20777477344400652</v>
      </c>
      <c r="R8188" s="65">
        <f t="shared" si="1159"/>
        <v>0.23963560008191806</v>
      </c>
      <c r="S8188" s="65">
        <f t="shared" si="1160"/>
        <v>8.2413361501068441E-2</v>
      </c>
      <c r="T8188" s="66">
        <f>(L8188*'Football Field'!$F$4)+(M8188*'Football Field'!$F$5)+(N8188*'Football Field'!$F$6)+(O8188*'Football Field'!$F$7)+(P8188*'Football Field'!$F$8)+(Q8188*'Football Field'!$F$9)+(R8188*'Football Field'!$F$10)+(S8188*'Football Field'!$F$11)</f>
        <v>151646098.74259442</v>
      </c>
    </row>
    <row r="8189" spans="2:20" x14ac:dyDescent="0.3">
      <c r="B8189" s="62">
        <f t="shared" si="1152"/>
        <v>8162</v>
      </c>
      <c r="C8189" s="62">
        <v>0.26486557393978249</v>
      </c>
      <c r="D8189" s="62">
        <v>0.21273477066443691</v>
      </c>
      <c r="E8189" s="62">
        <v>0.83493997712012169</v>
      </c>
      <c r="F8189" s="62">
        <v>0.36132825974330374</v>
      </c>
      <c r="G8189" s="62">
        <v>0.62893941020323174</v>
      </c>
      <c r="H8189" s="62">
        <v>0.55792818478845185</v>
      </c>
      <c r="I8189" s="62">
        <v>0.593756909397402</v>
      </c>
      <c r="J8189" s="62">
        <v>0.66335317979166986</v>
      </c>
      <c r="K8189" s="62"/>
      <c r="L8189" s="65">
        <f t="shared" si="1153"/>
        <v>6.4321384736804044E-2</v>
      </c>
      <c r="M8189" s="65">
        <f t="shared" si="1154"/>
        <v>5.1661659260836809E-2</v>
      </c>
      <c r="N8189" s="65">
        <f t="shared" si="1155"/>
        <v>0.20276132795080232</v>
      </c>
      <c r="O8189" s="65">
        <f t="shared" si="1156"/>
        <v>8.7746903704868817E-2</v>
      </c>
      <c r="P8189" s="65">
        <f t="shared" si="1157"/>
        <v>0.15273503905425631</v>
      </c>
      <c r="Q8189" s="65">
        <f t="shared" si="1158"/>
        <v>0.13549029001950855</v>
      </c>
      <c r="R8189" s="65">
        <f t="shared" si="1159"/>
        <v>0.14419113077401605</v>
      </c>
      <c r="S8189" s="65">
        <f t="shared" si="1160"/>
        <v>0.16109226449890734</v>
      </c>
      <c r="T8189" s="66">
        <f>(L8189*'Football Field'!$F$4)+(M8189*'Football Field'!$F$5)+(N8189*'Football Field'!$F$6)+(O8189*'Football Field'!$F$7)+(P8189*'Football Field'!$F$8)+(Q8189*'Football Field'!$F$9)+(R8189*'Football Field'!$F$10)+(S8189*'Football Field'!$F$11)</f>
        <v>147216625.13125485</v>
      </c>
    </row>
    <row r="8190" spans="2:20" x14ac:dyDescent="0.3">
      <c r="B8190" s="62">
        <f t="shared" si="1152"/>
        <v>8163</v>
      </c>
      <c r="C8190" s="62">
        <v>0.12431656011070036</v>
      </c>
      <c r="D8190" s="62">
        <v>4.9855275861487303E-2</v>
      </c>
      <c r="E8190" s="62">
        <v>0.99899381828512435</v>
      </c>
      <c r="F8190" s="62">
        <v>0.63018457338082778</v>
      </c>
      <c r="G8190" s="62">
        <v>0.75681712939961066</v>
      </c>
      <c r="H8190" s="62">
        <v>0.71500873536936904</v>
      </c>
      <c r="I8190" s="62">
        <v>0.6551457294338352</v>
      </c>
      <c r="J8190" s="62">
        <v>0.52919108773237877</v>
      </c>
      <c r="K8190" s="62"/>
      <c r="L8190" s="65">
        <f t="shared" si="1153"/>
        <v>2.7876712688470369E-2</v>
      </c>
      <c r="M8190" s="65">
        <f t="shared" si="1154"/>
        <v>1.1179533924985821E-2</v>
      </c>
      <c r="N8190" s="65">
        <f t="shared" si="1155"/>
        <v>0.22401411063090829</v>
      </c>
      <c r="O8190" s="65">
        <f t="shared" si="1156"/>
        <v>0.14131242271504516</v>
      </c>
      <c r="P8190" s="65">
        <f t="shared" si="1157"/>
        <v>0.16970847371580311</v>
      </c>
      <c r="Q8190" s="65">
        <f t="shared" si="1158"/>
        <v>0.16033337045273358</v>
      </c>
      <c r="R8190" s="65">
        <f t="shared" si="1159"/>
        <v>0.14690970577244425</v>
      </c>
      <c r="S8190" s="65">
        <f t="shared" si="1160"/>
        <v>0.11866567009960949</v>
      </c>
      <c r="T8190" s="66">
        <f>(L8190*'Football Field'!$F$4)+(M8190*'Football Field'!$F$5)+(N8190*'Football Field'!$F$6)+(O8190*'Football Field'!$F$7)+(P8190*'Football Field'!$F$8)+(Q8190*'Football Field'!$F$9)+(R8190*'Football Field'!$F$10)+(S8190*'Football Field'!$F$11)</f>
        <v>149898073.03365672</v>
      </c>
    </row>
    <row r="8191" spans="2:20" x14ac:dyDescent="0.3">
      <c r="B8191" s="62">
        <f t="shared" si="1152"/>
        <v>8164</v>
      </c>
      <c r="C8191" s="62">
        <v>0.80434749270934447</v>
      </c>
      <c r="D8191" s="62">
        <v>0.60372641505223013</v>
      </c>
      <c r="E8191" s="62">
        <v>0.16509131834331581</v>
      </c>
      <c r="F8191" s="62">
        <v>2.0001971161217602E-3</v>
      </c>
      <c r="G8191" s="62">
        <v>0.38181974411405584</v>
      </c>
      <c r="H8191" s="62">
        <v>3.0263678165595831E-2</v>
      </c>
      <c r="I8191" s="62">
        <v>0.50885341565334297</v>
      </c>
      <c r="J8191" s="62">
        <v>0.96804598747876835</v>
      </c>
      <c r="K8191" s="62"/>
      <c r="L8191" s="65">
        <f t="shared" si="1153"/>
        <v>0.2321919949663826</v>
      </c>
      <c r="M8191" s="65">
        <f t="shared" si="1154"/>
        <v>0.17427845799916558</v>
      </c>
      <c r="N8191" s="65">
        <f t="shared" si="1155"/>
        <v>4.7657116986397387E-2</v>
      </c>
      <c r="O8191" s="65">
        <f t="shared" si="1156"/>
        <v>5.7739939880205608E-4</v>
      </c>
      <c r="P8191" s="65">
        <f t="shared" si="1157"/>
        <v>0.11022038224396194</v>
      </c>
      <c r="Q8191" s="65">
        <f t="shared" si="1158"/>
        <v>8.7362537609469368E-3</v>
      </c>
      <c r="R8191" s="65">
        <f t="shared" si="1159"/>
        <v>0.14689135081161045</v>
      </c>
      <c r="S8191" s="65">
        <f t="shared" si="1160"/>
        <v>0.27944704383273294</v>
      </c>
      <c r="T8191" s="66">
        <f>(L8191*'Football Field'!$F$4)+(M8191*'Football Field'!$F$5)+(N8191*'Football Field'!$F$6)+(O8191*'Football Field'!$F$7)+(P8191*'Football Field'!$F$8)+(Q8191*'Football Field'!$F$9)+(R8191*'Football Field'!$F$10)+(S8191*'Football Field'!$F$11)</f>
        <v>139146500.31957117</v>
      </c>
    </row>
    <row r="8192" spans="2:20" x14ac:dyDescent="0.3">
      <c r="B8192" s="62">
        <f t="shared" si="1152"/>
        <v>8165</v>
      </c>
      <c r="C8192" s="62">
        <v>0.45441589160662144</v>
      </c>
      <c r="D8192" s="62">
        <v>0.90180629075821861</v>
      </c>
      <c r="E8192" s="62">
        <v>0.37619217222925927</v>
      </c>
      <c r="F8192" s="62">
        <v>0.45330276746650633</v>
      </c>
      <c r="G8192" s="62">
        <v>7.8789370177279272E-2</v>
      </c>
      <c r="H8192" s="62">
        <v>0.1274380618097769</v>
      </c>
      <c r="I8192" s="62">
        <v>0.2362156283331448</v>
      </c>
      <c r="J8192" s="62">
        <v>0.72310193541927115</v>
      </c>
      <c r="K8192" s="62"/>
      <c r="L8192" s="65">
        <f t="shared" si="1153"/>
        <v>0.13559544900800563</v>
      </c>
      <c r="M8192" s="65">
        <f t="shared" si="1154"/>
        <v>0.26909452590064953</v>
      </c>
      <c r="N8192" s="65">
        <f t="shared" si="1155"/>
        <v>0.11225387898819716</v>
      </c>
      <c r="O8192" s="65">
        <f t="shared" si="1156"/>
        <v>0.13526329828359562</v>
      </c>
      <c r="P8192" s="65">
        <f t="shared" si="1157"/>
        <v>2.3510357413940579E-2</v>
      </c>
      <c r="Q8192" s="65">
        <f t="shared" si="1158"/>
        <v>3.8026885791145784E-2</v>
      </c>
      <c r="R8192" s="65">
        <f t="shared" si="1159"/>
        <v>7.0485572309756411E-2</v>
      </c>
      <c r="S8192" s="65">
        <f t="shared" si="1160"/>
        <v>0.21577003230470926</v>
      </c>
      <c r="T8192" s="66">
        <f>(L8192*'Football Field'!$F$4)+(M8192*'Football Field'!$F$5)+(N8192*'Football Field'!$F$6)+(O8192*'Football Field'!$F$7)+(P8192*'Football Field'!$F$8)+(Q8192*'Football Field'!$F$9)+(R8192*'Football Field'!$F$10)+(S8192*'Football Field'!$F$11)</f>
        <v>123747556.5677235</v>
      </c>
    </row>
    <row r="8193" spans="2:20" x14ac:dyDescent="0.3">
      <c r="B8193" s="62">
        <f t="shared" si="1152"/>
        <v>8166</v>
      </c>
      <c r="C8193" s="62">
        <v>0.53558937813885243</v>
      </c>
      <c r="D8193" s="62">
        <v>8.3355159071808571E-2</v>
      </c>
      <c r="E8193" s="62">
        <v>0.20467855220350384</v>
      </c>
      <c r="F8193" s="62">
        <v>0.81958220163510787</v>
      </c>
      <c r="G8193" s="62">
        <v>0.18249485629741247</v>
      </c>
      <c r="H8193" s="62">
        <v>0.51570818773804428</v>
      </c>
      <c r="I8193" s="62">
        <v>0.97345163937514734</v>
      </c>
      <c r="J8193" s="62">
        <v>0.59869021404400191</v>
      </c>
      <c r="K8193" s="62"/>
      <c r="L8193" s="65">
        <f t="shared" si="1153"/>
        <v>0.13685511935228414</v>
      </c>
      <c r="M8193" s="65">
        <f t="shared" si="1154"/>
        <v>2.1299115906745183E-2</v>
      </c>
      <c r="N8193" s="65">
        <f t="shared" si="1155"/>
        <v>5.2299968658828147E-2</v>
      </c>
      <c r="O8193" s="65">
        <f t="shared" si="1156"/>
        <v>0.20942166630254155</v>
      </c>
      <c r="P8193" s="65">
        <f t="shared" si="1157"/>
        <v>4.6631535947461278E-2</v>
      </c>
      <c r="Q8193" s="65">
        <f t="shared" si="1158"/>
        <v>0.13177502852855855</v>
      </c>
      <c r="R8193" s="65">
        <f t="shared" si="1159"/>
        <v>0.24873876467323158</v>
      </c>
      <c r="S8193" s="65">
        <f t="shared" si="1160"/>
        <v>0.1529788006303496</v>
      </c>
      <c r="T8193" s="66">
        <f>(L8193*'Football Field'!$F$4)+(M8193*'Football Field'!$F$5)+(N8193*'Football Field'!$F$6)+(O8193*'Football Field'!$F$7)+(P8193*'Football Field'!$F$8)+(Q8193*'Football Field'!$F$9)+(R8193*'Football Field'!$F$10)+(S8193*'Football Field'!$F$11)</f>
        <v>149641466.39275074</v>
      </c>
    </row>
    <row r="8194" spans="2:20" x14ac:dyDescent="0.3">
      <c r="B8194" s="62">
        <f t="shared" si="1152"/>
        <v>8167</v>
      </c>
      <c r="C8194" s="62">
        <v>6.0674876663713073E-2</v>
      </c>
      <c r="D8194" s="62">
        <v>0.35301878423236432</v>
      </c>
      <c r="E8194" s="62">
        <v>9.6828603758463583E-2</v>
      </c>
      <c r="F8194" s="62">
        <v>0.25123415450995101</v>
      </c>
      <c r="G8194" s="62">
        <v>0.4759959934042054</v>
      </c>
      <c r="H8194" s="62">
        <v>0.22823572705287654</v>
      </c>
      <c r="I8194" s="62">
        <v>0.66764680145145516</v>
      </c>
      <c r="J8194" s="62">
        <v>0.21371609743013409</v>
      </c>
      <c r="K8194" s="62"/>
      <c r="L8194" s="65">
        <f t="shared" si="1153"/>
        <v>2.5848233037357574E-2</v>
      </c>
      <c r="M8194" s="65">
        <f t="shared" si="1154"/>
        <v>0.15039028182911834</v>
      </c>
      <c r="N8194" s="65">
        <f t="shared" si="1155"/>
        <v>4.1250159081535731E-2</v>
      </c>
      <c r="O8194" s="65">
        <f t="shared" si="1156"/>
        <v>0.10702879560364166</v>
      </c>
      <c r="P8194" s="65">
        <f t="shared" si="1157"/>
        <v>0.20278006382365976</v>
      </c>
      <c r="Q8194" s="65">
        <f t="shared" si="1158"/>
        <v>9.7231186690515517E-2</v>
      </c>
      <c r="R8194" s="65">
        <f t="shared" si="1159"/>
        <v>0.28442563148850286</v>
      </c>
      <c r="S8194" s="65">
        <f t="shared" si="1160"/>
        <v>9.1045648445668606E-2</v>
      </c>
      <c r="T8194" s="66">
        <f>(L8194*'Football Field'!$F$4)+(M8194*'Football Field'!$F$5)+(N8194*'Football Field'!$F$6)+(O8194*'Football Field'!$F$7)+(P8194*'Football Field'!$F$8)+(Q8194*'Football Field'!$F$9)+(R8194*'Football Field'!$F$10)+(S8194*'Football Field'!$F$11)</f>
        <v>166022079.12167957</v>
      </c>
    </row>
    <row r="8195" spans="2:20" x14ac:dyDescent="0.3">
      <c r="B8195" s="62">
        <f t="shared" si="1152"/>
        <v>8168</v>
      </c>
      <c r="C8195" s="62">
        <v>0.7280810262624704</v>
      </c>
      <c r="D8195" s="62">
        <v>0.76847721032480143</v>
      </c>
      <c r="E8195" s="62">
        <v>0.35712824203768656</v>
      </c>
      <c r="F8195" s="62">
        <v>0.5625171631042073</v>
      </c>
      <c r="G8195" s="62">
        <v>0.32649216288099636</v>
      </c>
      <c r="H8195" s="62">
        <v>0.11326086591396656</v>
      </c>
      <c r="I8195" s="62">
        <v>0.27275749682771488</v>
      </c>
      <c r="J8195" s="62">
        <v>0.85903229045757301</v>
      </c>
      <c r="K8195" s="62"/>
      <c r="L8195" s="65">
        <f t="shared" si="1153"/>
        <v>0.18257956817606358</v>
      </c>
      <c r="M8195" s="65">
        <f t="shared" si="1154"/>
        <v>0.19270964652726391</v>
      </c>
      <c r="N8195" s="65">
        <f t="shared" si="1155"/>
        <v>8.9556406310211445E-2</v>
      </c>
      <c r="O8195" s="65">
        <f t="shared" si="1156"/>
        <v>0.14106141628001448</v>
      </c>
      <c r="P8195" s="65">
        <f t="shared" si="1157"/>
        <v>8.187385189487395E-2</v>
      </c>
      <c r="Q8195" s="65">
        <f t="shared" si="1158"/>
        <v>2.8402223439296589E-2</v>
      </c>
      <c r="R8195" s="65">
        <f t="shared" si="1159"/>
        <v>6.8398906428356124E-2</v>
      </c>
      <c r="S8195" s="65">
        <f t="shared" si="1160"/>
        <v>0.2154179809439199</v>
      </c>
      <c r="T8195" s="66">
        <f>(L8195*'Football Field'!$F$4)+(M8195*'Football Field'!$F$5)+(N8195*'Football Field'!$F$6)+(O8195*'Football Field'!$F$7)+(P8195*'Football Field'!$F$8)+(Q8195*'Football Field'!$F$9)+(R8195*'Football Field'!$F$10)+(S8195*'Football Field'!$F$11)</f>
        <v>127705764.83402362</v>
      </c>
    </row>
    <row r="8196" spans="2:20" x14ac:dyDescent="0.3">
      <c r="B8196" s="62">
        <f t="shared" si="1152"/>
        <v>8169</v>
      </c>
      <c r="C8196" s="62">
        <v>0.89145583098701997</v>
      </c>
      <c r="D8196" s="62">
        <v>0.59494432107295547</v>
      </c>
      <c r="E8196" s="62">
        <v>0.23811266762067107</v>
      </c>
      <c r="F8196" s="62">
        <v>0.54583669854116412</v>
      </c>
      <c r="G8196" s="62">
        <v>0.59116625133751766</v>
      </c>
      <c r="H8196" s="62">
        <v>0.43185094344441677</v>
      </c>
      <c r="I8196" s="62">
        <v>0.29539879929733448</v>
      </c>
      <c r="J8196" s="62">
        <v>3.7626589428951251E-2</v>
      </c>
      <c r="K8196" s="62"/>
      <c r="L8196" s="65">
        <f t="shared" si="1153"/>
        <v>0.24582444644133655</v>
      </c>
      <c r="M8196" s="65">
        <f t="shared" si="1154"/>
        <v>0.16405956785233658</v>
      </c>
      <c r="N8196" s="65">
        <f t="shared" si="1155"/>
        <v>6.5661037455678181E-2</v>
      </c>
      <c r="O8196" s="65">
        <f t="shared" si="1156"/>
        <v>0.15051783790306722</v>
      </c>
      <c r="P8196" s="65">
        <f t="shared" si="1157"/>
        <v>0.16301774180886064</v>
      </c>
      <c r="Q8196" s="65">
        <f t="shared" si="1158"/>
        <v>0.11908556254531744</v>
      </c>
      <c r="R8196" s="65">
        <f t="shared" si="1159"/>
        <v>8.1458041770058331E-2</v>
      </c>
      <c r="S8196" s="65">
        <f t="shared" si="1160"/>
        <v>1.0375764223344975E-2</v>
      </c>
      <c r="T8196" s="66">
        <f>(L8196*'Football Field'!$F$4)+(M8196*'Football Field'!$F$5)+(N8196*'Football Field'!$F$6)+(O8196*'Football Field'!$F$7)+(P8196*'Football Field'!$F$8)+(Q8196*'Football Field'!$F$9)+(R8196*'Football Field'!$F$10)+(S8196*'Football Field'!$F$11)</f>
        <v>133811089.00377257</v>
      </c>
    </row>
    <row r="8197" spans="2:20" x14ac:dyDescent="0.3">
      <c r="B8197" s="62">
        <f t="shared" si="1152"/>
        <v>8170</v>
      </c>
      <c r="C8197" s="62">
        <v>0.11637938673478299</v>
      </c>
      <c r="D8197" s="62">
        <v>0.7611090458530273</v>
      </c>
      <c r="E8197" s="62">
        <v>0.85868482378005506</v>
      </c>
      <c r="F8197" s="62">
        <v>0.70981697557752277</v>
      </c>
      <c r="G8197" s="62">
        <v>0.28136096761105212</v>
      </c>
      <c r="H8197" s="62">
        <v>0.75520081107378534</v>
      </c>
      <c r="I8197" s="62">
        <v>6.6351606809041619E-2</v>
      </c>
      <c r="J8197" s="62">
        <v>0.82020024803947478</v>
      </c>
      <c r="K8197" s="62"/>
      <c r="L8197" s="65">
        <f t="shared" si="1153"/>
        <v>2.6636900911036314E-2</v>
      </c>
      <c r="M8197" s="65">
        <f t="shared" si="1154"/>
        <v>0.17420255257988224</v>
      </c>
      <c r="N8197" s="65">
        <f t="shared" si="1155"/>
        <v>0.19653568562759841</v>
      </c>
      <c r="O8197" s="65">
        <f t="shared" si="1156"/>
        <v>0.1624628293197477</v>
      </c>
      <c r="P8197" s="65">
        <f t="shared" si="1157"/>
        <v>6.4397866536006959E-2</v>
      </c>
      <c r="Q8197" s="65">
        <f t="shared" si="1158"/>
        <v>0.17285027646991741</v>
      </c>
      <c r="R8197" s="65">
        <f t="shared" si="1159"/>
        <v>1.5186548283573749E-2</v>
      </c>
      <c r="S8197" s="65">
        <f t="shared" si="1160"/>
        <v>0.18772734027223723</v>
      </c>
      <c r="T8197" s="66">
        <f>(L8197*'Football Field'!$F$4)+(M8197*'Football Field'!$F$5)+(N8197*'Football Field'!$F$6)+(O8197*'Football Field'!$F$7)+(P8197*'Football Field'!$F$8)+(Q8197*'Football Field'!$F$9)+(R8197*'Football Field'!$F$10)+(S8197*'Football Field'!$F$11)</f>
        <v>122431451.53667879</v>
      </c>
    </row>
    <row r="8198" spans="2:20" x14ac:dyDescent="0.3">
      <c r="B8198" s="62">
        <f t="shared" si="1152"/>
        <v>8171</v>
      </c>
      <c r="C8198" s="62">
        <v>0.72360696542013347</v>
      </c>
      <c r="D8198" s="62">
        <v>0.49212251997867695</v>
      </c>
      <c r="E8198" s="62">
        <v>0.97223025986317246</v>
      </c>
      <c r="F8198" s="62">
        <v>0.6036942323376745</v>
      </c>
      <c r="G8198" s="62">
        <v>0.33624799124815263</v>
      </c>
      <c r="H8198" s="62">
        <v>0.1113881307803618</v>
      </c>
      <c r="I8198" s="62">
        <v>0.694904635324614</v>
      </c>
      <c r="J8198" s="62">
        <v>0.18436736499607698</v>
      </c>
      <c r="K8198" s="62"/>
      <c r="L8198" s="65">
        <f t="shared" si="1153"/>
        <v>0.17569407668494738</v>
      </c>
      <c r="M8198" s="65">
        <f t="shared" si="1154"/>
        <v>0.11948891580019814</v>
      </c>
      <c r="N8198" s="65">
        <f t="shared" si="1155"/>
        <v>0.23606060471329152</v>
      </c>
      <c r="O8198" s="65">
        <f t="shared" si="1156"/>
        <v>0.14657888303909999</v>
      </c>
      <c r="P8198" s="65">
        <f t="shared" si="1157"/>
        <v>8.1642083593283094E-2</v>
      </c>
      <c r="Q8198" s="65">
        <f t="shared" si="1158"/>
        <v>2.7045393046700648E-2</v>
      </c>
      <c r="R8198" s="65">
        <f t="shared" si="1159"/>
        <v>0.16872505948938879</v>
      </c>
      <c r="S8198" s="65">
        <f t="shared" si="1160"/>
        <v>4.4764983633090324E-2</v>
      </c>
      <c r="T8198" s="66">
        <f>(L8198*'Football Field'!$F$4)+(M8198*'Football Field'!$F$5)+(N8198*'Football Field'!$F$6)+(O8198*'Football Field'!$F$7)+(P8198*'Football Field'!$F$8)+(Q8198*'Football Field'!$F$9)+(R8198*'Football Field'!$F$10)+(S8198*'Football Field'!$F$11)</f>
        <v>144430760.65395954</v>
      </c>
    </row>
    <row r="8199" spans="2:20" x14ac:dyDescent="0.3">
      <c r="B8199" s="62">
        <f t="shared" si="1152"/>
        <v>8172</v>
      </c>
      <c r="C8199" s="62">
        <v>0.85670233350370861</v>
      </c>
      <c r="D8199" s="62">
        <v>0.10487400981369943</v>
      </c>
      <c r="E8199" s="62">
        <v>0.35116408344508565</v>
      </c>
      <c r="F8199" s="62">
        <v>0.55004941974884125</v>
      </c>
      <c r="G8199" s="62">
        <v>0.68168887801531719</v>
      </c>
      <c r="H8199" s="62">
        <v>0.29695622791345233</v>
      </c>
      <c r="I8199" s="62">
        <v>0.10509957290690797</v>
      </c>
      <c r="J8199" s="62">
        <v>0.82900061015441262</v>
      </c>
      <c r="K8199" s="62"/>
      <c r="L8199" s="65">
        <f t="shared" si="1153"/>
        <v>0.22690884941001377</v>
      </c>
      <c r="M8199" s="65">
        <f t="shared" si="1154"/>
        <v>2.7777257011216038E-2</v>
      </c>
      <c r="N8199" s="65">
        <f t="shared" si="1155"/>
        <v>9.3010413316799379E-2</v>
      </c>
      <c r="O8199" s="65">
        <f t="shared" si="1156"/>
        <v>0.14568780318761088</v>
      </c>
      <c r="P8199" s="65">
        <f t="shared" si="1157"/>
        <v>0.18055424027322234</v>
      </c>
      <c r="Q8199" s="65">
        <f t="shared" si="1158"/>
        <v>7.8652751797001597E-2</v>
      </c>
      <c r="R8199" s="65">
        <f t="shared" si="1159"/>
        <v>2.7837000354904606E-2</v>
      </c>
      <c r="S8199" s="65">
        <f t="shared" si="1160"/>
        <v>0.2195716846492316</v>
      </c>
      <c r="T8199" s="66">
        <f>(L8199*'Football Field'!$F$4)+(M8199*'Football Field'!$F$5)+(N8199*'Football Field'!$F$6)+(O8199*'Football Field'!$F$7)+(P8199*'Football Field'!$F$8)+(Q8199*'Football Field'!$F$9)+(R8199*'Football Field'!$F$10)+(S8199*'Football Field'!$F$11)</f>
        <v>130634984.27012229</v>
      </c>
    </row>
    <row r="8200" spans="2:20" x14ac:dyDescent="0.3">
      <c r="B8200" s="62">
        <f t="shared" si="1152"/>
        <v>8173</v>
      </c>
      <c r="C8200" s="62">
        <v>1.7153132980421981E-2</v>
      </c>
      <c r="D8200" s="62">
        <v>0.82642108562214489</v>
      </c>
      <c r="E8200" s="62">
        <v>0.7631803366916543</v>
      </c>
      <c r="F8200" s="62">
        <v>0.47850888392722501</v>
      </c>
      <c r="G8200" s="62">
        <v>0.81710766165440019</v>
      </c>
      <c r="H8200" s="62">
        <v>0.56221627561769405</v>
      </c>
      <c r="I8200" s="62">
        <v>0.91653787773467399</v>
      </c>
      <c r="J8200" s="62">
        <v>1.9299171421127914E-2</v>
      </c>
      <c r="K8200" s="62"/>
      <c r="L8200" s="65">
        <f t="shared" si="1153"/>
        <v>3.8980633050846687E-3</v>
      </c>
      <c r="M8200" s="65">
        <f t="shared" si="1154"/>
        <v>0.18780485827800467</v>
      </c>
      <c r="N8200" s="65">
        <f t="shared" si="1155"/>
        <v>0.17343334707516006</v>
      </c>
      <c r="O8200" s="65">
        <f t="shared" si="1156"/>
        <v>0.10874152982564052</v>
      </c>
      <c r="P8200" s="65">
        <f t="shared" si="1157"/>
        <v>0.18568837516936218</v>
      </c>
      <c r="Q8200" s="65">
        <f t="shared" si="1158"/>
        <v>0.12776410210356728</v>
      </c>
      <c r="R8200" s="65">
        <f t="shared" si="1159"/>
        <v>0.20828397197150508</v>
      </c>
      <c r="S8200" s="65">
        <f t="shared" si="1160"/>
        <v>4.3857522716754891E-3</v>
      </c>
      <c r="T8200" s="66">
        <f>(L8200*'Football Field'!$F$4)+(M8200*'Football Field'!$F$5)+(N8200*'Football Field'!$F$6)+(O8200*'Football Field'!$F$7)+(P8200*'Football Field'!$F$8)+(Q8200*'Football Field'!$F$9)+(R8200*'Football Field'!$F$10)+(S8200*'Football Field'!$F$11)</f>
        <v>156837917.9412218</v>
      </c>
    </row>
    <row r="8201" spans="2:20" x14ac:dyDescent="0.3">
      <c r="B8201" s="62">
        <f t="shared" si="1152"/>
        <v>8174</v>
      </c>
      <c r="C8201" s="62">
        <v>0.58178704595879382</v>
      </c>
      <c r="D8201" s="62">
        <v>0.58479087060048895</v>
      </c>
      <c r="E8201" s="62">
        <v>0.57774049628688684</v>
      </c>
      <c r="F8201" s="62">
        <v>0.84030769717693932</v>
      </c>
      <c r="G8201" s="62">
        <v>0.59743904842527995</v>
      </c>
      <c r="H8201" s="62">
        <v>0.4949343887035681</v>
      </c>
      <c r="I8201" s="62">
        <v>0.27691289591885648</v>
      </c>
      <c r="J8201" s="62">
        <v>0.85411305668047066</v>
      </c>
      <c r="K8201" s="62"/>
      <c r="L8201" s="65">
        <f t="shared" si="1153"/>
        <v>0.12100331955163075</v>
      </c>
      <c r="M8201" s="65">
        <f t="shared" si="1154"/>
        <v>0.12162807177930728</v>
      </c>
      <c r="N8201" s="65">
        <f t="shared" si="1155"/>
        <v>0.12016169554774052</v>
      </c>
      <c r="O8201" s="65">
        <f t="shared" si="1156"/>
        <v>0.17477188863087514</v>
      </c>
      <c r="P8201" s="65">
        <f t="shared" si="1157"/>
        <v>0.12425871045321724</v>
      </c>
      <c r="Q8201" s="65">
        <f t="shared" si="1158"/>
        <v>0.10293921875605083</v>
      </c>
      <c r="R8201" s="65">
        <f t="shared" si="1159"/>
        <v>5.7593890867088993E-2</v>
      </c>
      <c r="S8201" s="65">
        <f t="shared" si="1160"/>
        <v>0.17764320441408918</v>
      </c>
      <c r="T8201" s="66">
        <f>(L8201*'Football Field'!$F$4)+(M8201*'Football Field'!$F$5)+(N8201*'Football Field'!$F$6)+(O8201*'Football Field'!$F$7)+(P8201*'Football Field'!$F$8)+(Q8201*'Football Field'!$F$9)+(R8201*'Football Field'!$F$10)+(S8201*'Football Field'!$F$11)</f>
        <v>130951246.20667358</v>
      </c>
    </row>
    <row r="8202" spans="2:20" x14ac:dyDescent="0.3">
      <c r="B8202" s="62">
        <f t="shared" si="1152"/>
        <v>8175</v>
      </c>
      <c r="C8202" s="62">
        <v>0.2174708036675691</v>
      </c>
      <c r="D8202" s="62">
        <v>0.15073131214255187</v>
      </c>
      <c r="E8202" s="62">
        <v>0.91617808716337124</v>
      </c>
      <c r="F8202" s="62">
        <v>0.54744112537058887</v>
      </c>
      <c r="G8202" s="62">
        <v>0.49661600714769494</v>
      </c>
      <c r="H8202" s="62">
        <v>0.11476078151841751</v>
      </c>
      <c r="I8202" s="62">
        <v>0.64993085467259359</v>
      </c>
      <c r="J8202" s="62">
        <v>0.69760109718101282</v>
      </c>
      <c r="K8202" s="62"/>
      <c r="L8202" s="65">
        <f t="shared" si="1153"/>
        <v>5.7369108250103357E-2</v>
      </c>
      <c r="M8202" s="65">
        <f t="shared" si="1154"/>
        <v>3.976313517562878E-2</v>
      </c>
      <c r="N8202" s="65">
        <f t="shared" si="1155"/>
        <v>0.24168908640809089</v>
      </c>
      <c r="O8202" s="65">
        <f t="shared" si="1156"/>
        <v>0.14441574984912445</v>
      </c>
      <c r="P8202" s="65">
        <f t="shared" si="1157"/>
        <v>0.13100801115510349</v>
      </c>
      <c r="Q8202" s="65">
        <f t="shared" si="1158"/>
        <v>3.0274057881629884E-2</v>
      </c>
      <c r="R8202" s="65">
        <f t="shared" si="1159"/>
        <v>0.1714526866502521</v>
      </c>
      <c r="S8202" s="65">
        <f t="shared" si="1160"/>
        <v>0.18402816463006705</v>
      </c>
      <c r="T8202" s="66">
        <f>(L8202*'Football Field'!$F$4)+(M8202*'Football Field'!$F$5)+(N8202*'Football Field'!$F$6)+(O8202*'Football Field'!$F$7)+(P8202*'Football Field'!$F$8)+(Q8202*'Football Field'!$F$9)+(R8202*'Football Field'!$F$10)+(S8202*'Football Field'!$F$11)</f>
        <v>150891084.00685555</v>
      </c>
    </row>
    <row r="8203" spans="2:20" x14ac:dyDescent="0.3">
      <c r="B8203" s="62">
        <f t="shared" si="1152"/>
        <v>8176</v>
      </c>
      <c r="C8203" s="62">
        <v>0.31267689802672827</v>
      </c>
      <c r="D8203" s="62">
        <v>0.36401414727865933</v>
      </c>
      <c r="E8203" s="62">
        <v>8.7354865759184719E-2</v>
      </c>
      <c r="F8203" s="62">
        <v>9.6009415624858652E-2</v>
      </c>
      <c r="G8203" s="62">
        <v>0.76319566958953722</v>
      </c>
      <c r="H8203" s="62">
        <v>0.9318153107878947</v>
      </c>
      <c r="I8203" s="62">
        <v>0.12912442736128482</v>
      </c>
      <c r="J8203" s="62">
        <v>0.3051919898872546</v>
      </c>
      <c r="K8203" s="62"/>
      <c r="L8203" s="65">
        <f t="shared" si="1153"/>
        <v>0.1045958068478282</v>
      </c>
      <c r="M8203" s="65">
        <f t="shared" si="1154"/>
        <v>0.12176900077658076</v>
      </c>
      <c r="N8203" s="65">
        <f t="shared" si="1155"/>
        <v>2.9221706892411988E-2</v>
      </c>
      <c r="O8203" s="65">
        <f t="shared" si="1156"/>
        <v>3.2116802858304379E-2</v>
      </c>
      <c r="P8203" s="65">
        <f t="shared" si="1157"/>
        <v>0.25530209410182381</v>
      </c>
      <c r="Q8203" s="65">
        <f t="shared" si="1158"/>
        <v>0.31170826780009891</v>
      </c>
      <c r="R8203" s="65">
        <f t="shared" si="1159"/>
        <v>4.3194344541766752E-2</v>
      </c>
      <c r="S8203" s="65">
        <f t="shared" si="1160"/>
        <v>0.10209197618118521</v>
      </c>
      <c r="T8203" s="66">
        <f>(L8203*'Football Field'!$F$4)+(M8203*'Football Field'!$F$5)+(N8203*'Football Field'!$F$6)+(O8203*'Football Field'!$F$7)+(P8203*'Football Field'!$F$8)+(Q8203*'Football Field'!$F$9)+(R8203*'Football Field'!$F$10)+(S8203*'Football Field'!$F$11)</f>
        <v>135793459.5865266</v>
      </c>
    </row>
    <row r="8204" spans="2:20" x14ac:dyDescent="0.3">
      <c r="B8204" s="62">
        <f t="shared" si="1152"/>
        <v>8177</v>
      </c>
      <c r="C8204" s="62">
        <v>0.77563385666034079</v>
      </c>
      <c r="D8204" s="62">
        <v>0.49806385435298806</v>
      </c>
      <c r="E8204" s="62">
        <v>0.85042993824544899</v>
      </c>
      <c r="F8204" s="62">
        <v>0.23213829383636053</v>
      </c>
      <c r="G8204" s="62">
        <v>0.4624546026349865</v>
      </c>
      <c r="H8204" s="62">
        <v>0.78292335633281063</v>
      </c>
      <c r="I8204" s="62">
        <v>0.58711195252741821</v>
      </c>
      <c r="J8204" s="62">
        <v>0.13896603956261999</v>
      </c>
      <c r="K8204" s="62"/>
      <c r="L8204" s="65">
        <f t="shared" si="1153"/>
        <v>0.1792245147980214</v>
      </c>
      <c r="M8204" s="65">
        <f t="shared" si="1154"/>
        <v>0.1150868439642353</v>
      </c>
      <c r="N8204" s="65">
        <f t="shared" si="1155"/>
        <v>0.1965075296068432</v>
      </c>
      <c r="O8204" s="65">
        <f t="shared" si="1156"/>
        <v>5.3639836272749895E-2</v>
      </c>
      <c r="P8204" s="65">
        <f t="shared" si="1157"/>
        <v>0.1068586692827448</v>
      </c>
      <c r="Q8204" s="65">
        <f t="shared" si="1158"/>
        <v>0.18090888820526793</v>
      </c>
      <c r="R8204" s="65">
        <f t="shared" si="1159"/>
        <v>0.13566305018828581</v>
      </c>
      <c r="S8204" s="65">
        <f t="shared" si="1160"/>
        <v>3.2110667681851723E-2</v>
      </c>
      <c r="T8204" s="66">
        <f>(L8204*'Football Field'!$F$4)+(M8204*'Football Field'!$F$5)+(N8204*'Football Field'!$F$6)+(O8204*'Football Field'!$F$7)+(P8204*'Football Field'!$F$8)+(Q8204*'Football Field'!$F$9)+(R8204*'Football Field'!$F$10)+(S8204*'Football Field'!$F$11)</f>
        <v>140110787.3097147</v>
      </c>
    </row>
    <row r="8205" spans="2:20" x14ac:dyDescent="0.3">
      <c r="B8205" s="62">
        <f t="shared" si="1152"/>
        <v>8178</v>
      </c>
      <c r="C8205" s="62">
        <v>0.26020926123939614</v>
      </c>
      <c r="D8205" s="62">
        <v>9.0900915286305839E-2</v>
      </c>
      <c r="E8205" s="62">
        <v>0.39322447652556491</v>
      </c>
      <c r="F8205" s="62">
        <v>0.64843917929489503</v>
      </c>
      <c r="G8205" s="62">
        <v>0.56357741504212855</v>
      </c>
      <c r="H8205" s="62">
        <v>0.89307511633787573</v>
      </c>
      <c r="I8205" s="62">
        <v>0.68273185272611603</v>
      </c>
      <c r="J8205" s="62">
        <v>0.70255304461907386</v>
      </c>
      <c r="K8205" s="62"/>
      <c r="L8205" s="65">
        <f t="shared" si="1153"/>
        <v>6.1446754028175413E-2</v>
      </c>
      <c r="M8205" s="65">
        <f t="shared" si="1154"/>
        <v>2.1465670191480411E-2</v>
      </c>
      <c r="N8205" s="65">
        <f t="shared" si="1155"/>
        <v>9.2857447009523267E-2</v>
      </c>
      <c r="O8205" s="65">
        <f t="shared" si="1156"/>
        <v>0.15312476797552516</v>
      </c>
      <c r="P8205" s="65">
        <f t="shared" si="1157"/>
        <v>0.13308520470402671</v>
      </c>
      <c r="Q8205" s="65">
        <f t="shared" si="1158"/>
        <v>0.21089398102479676</v>
      </c>
      <c r="R8205" s="65">
        <f t="shared" si="1159"/>
        <v>0.16122276363970775</v>
      </c>
      <c r="S8205" s="65">
        <f t="shared" si="1160"/>
        <v>0.16590341142676449</v>
      </c>
      <c r="T8205" s="66">
        <f>(L8205*'Football Field'!$F$4)+(M8205*'Football Field'!$F$5)+(N8205*'Football Field'!$F$6)+(O8205*'Football Field'!$F$7)+(P8205*'Football Field'!$F$8)+(Q8205*'Football Field'!$F$9)+(R8205*'Football Field'!$F$10)+(S8205*'Football Field'!$F$11)</f>
        <v>145704678.04918143</v>
      </c>
    </row>
    <row r="8206" spans="2:20" x14ac:dyDescent="0.3">
      <c r="B8206" s="62">
        <f t="shared" si="1152"/>
        <v>8179</v>
      </c>
      <c r="C8206" s="62">
        <v>0.94927302104236766</v>
      </c>
      <c r="D8206" s="62">
        <v>0.25612247014939848</v>
      </c>
      <c r="E8206" s="62">
        <v>0.75852856516927847</v>
      </c>
      <c r="F8206" s="62">
        <v>0.86377011391271008</v>
      </c>
      <c r="G8206" s="62">
        <v>0.55019169316235905</v>
      </c>
      <c r="H8206" s="62">
        <v>0.61835849008566524</v>
      </c>
      <c r="I8206" s="62">
        <v>0.56491536483039717</v>
      </c>
      <c r="J8206" s="62">
        <v>0.34141877302466117</v>
      </c>
      <c r="K8206" s="62"/>
      <c r="L8206" s="65">
        <f t="shared" si="1153"/>
        <v>0.19362729688306823</v>
      </c>
      <c r="M8206" s="65">
        <f t="shared" si="1154"/>
        <v>5.2242400728492816E-2</v>
      </c>
      <c r="N8206" s="65">
        <f t="shared" si="1155"/>
        <v>0.1547203306389601</v>
      </c>
      <c r="O8206" s="65">
        <f t="shared" si="1156"/>
        <v>0.17618690153191804</v>
      </c>
      <c r="P8206" s="65">
        <f t="shared" si="1157"/>
        <v>0.11222496368596509</v>
      </c>
      <c r="Q8206" s="65">
        <f t="shared" si="1158"/>
        <v>0.12612923814953667</v>
      </c>
      <c r="R8206" s="65">
        <f t="shared" si="1159"/>
        <v>0.11522821425991013</v>
      </c>
      <c r="S8206" s="65">
        <f t="shared" si="1160"/>
        <v>6.9640654122148968E-2</v>
      </c>
      <c r="T8206" s="66">
        <f>(L8206*'Football Field'!$F$4)+(M8206*'Football Field'!$F$5)+(N8206*'Football Field'!$F$6)+(O8206*'Football Field'!$F$7)+(P8206*'Football Field'!$F$8)+(Q8206*'Football Field'!$F$9)+(R8206*'Football Field'!$F$10)+(S8206*'Football Field'!$F$11)</f>
        <v>137914559.32857096</v>
      </c>
    </row>
    <row r="8207" spans="2:20" x14ac:dyDescent="0.3">
      <c r="B8207" s="62">
        <f t="shared" si="1152"/>
        <v>8180</v>
      </c>
      <c r="C8207" s="62">
        <v>0.51375064076800614</v>
      </c>
      <c r="D8207" s="62">
        <v>0.7834981619260698</v>
      </c>
      <c r="E8207" s="62">
        <v>0.45484742009296864</v>
      </c>
      <c r="F8207" s="62">
        <v>0.76074424204115287</v>
      </c>
      <c r="G8207" s="62">
        <v>0.27775549959421442</v>
      </c>
      <c r="H8207" s="62">
        <v>0.40451478085354209</v>
      </c>
      <c r="I8207" s="62">
        <v>0.29872877808875897</v>
      </c>
      <c r="J8207" s="62">
        <v>0.74296490862250941</v>
      </c>
      <c r="K8207" s="62"/>
      <c r="L8207" s="65">
        <f t="shared" si="1153"/>
        <v>0.12125899342657116</v>
      </c>
      <c r="M8207" s="65">
        <f t="shared" si="1154"/>
        <v>0.18492667634379795</v>
      </c>
      <c r="N8207" s="65">
        <f t="shared" si="1155"/>
        <v>0.1073562462923567</v>
      </c>
      <c r="O8207" s="65">
        <f t="shared" si="1156"/>
        <v>0.17955613818227029</v>
      </c>
      <c r="P8207" s="65">
        <f t="shared" si="1157"/>
        <v>6.5557781590578762E-2</v>
      </c>
      <c r="Q8207" s="65">
        <f t="shared" si="1158"/>
        <v>9.5476387297822304E-2</v>
      </c>
      <c r="R8207" s="65">
        <f t="shared" si="1159"/>
        <v>7.0508040407388783E-2</v>
      </c>
      <c r="S8207" s="65">
        <f t="shared" si="1160"/>
        <v>0.17535973645921407</v>
      </c>
      <c r="T8207" s="66">
        <f>(L8207*'Football Field'!$F$4)+(M8207*'Football Field'!$F$5)+(N8207*'Football Field'!$F$6)+(O8207*'Football Field'!$F$7)+(P8207*'Football Field'!$F$8)+(Q8207*'Football Field'!$F$9)+(R8207*'Football Field'!$F$10)+(S8207*'Football Field'!$F$11)</f>
        <v>127408803.14999357</v>
      </c>
    </row>
    <row r="8208" spans="2:20" x14ac:dyDescent="0.3">
      <c r="B8208" s="62">
        <f t="shared" si="1152"/>
        <v>8181</v>
      </c>
      <c r="C8208" s="62">
        <v>0.55059983765778575</v>
      </c>
      <c r="D8208" s="62">
        <v>0.40802438567716304</v>
      </c>
      <c r="E8208" s="62">
        <v>0.58332251407142144</v>
      </c>
      <c r="F8208" s="62">
        <v>0.64631976429451232</v>
      </c>
      <c r="G8208" s="62">
        <v>0.80508102176917029</v>
      </c>
      <c r="H8208" s="62">
        <v>0.14546316736566434</v>
      </c>
      <c r="I8208" s="62">
        <v>0.80508557910777134</v>
      </c>
      <c r="J8208" s="62">
        <v>0.67378979267102834</v>
      </c>
      <c r="K8208" s="62"/>
      <c r="L8208" s="65">
        <f t="shared" si="1153"/>
        <v>0.11923717424524051</v>
      </c>
      <c r="M8208" s="65">
        <f t="shared" si="1154"/>
        <v>8.8361222513715254E-2</v>
      </c>
      <c r="N8208" s="65">
        <f t="shared" si="1155"/>
        <v>0.12632355386696564</v>
      </c>
      <c r="O8208" s="65">
        <f t="shared" si="1156"/>
        <v>0.1399661552410881</v>
      </c>
      <c r="P8208" s="65">
        <f t="shared" si="1157"/>
        <v>0.1743472836508371</v>
      </c>
      <c r="Q8208" s="65">
        <f t="shared" si="1158"/>
        <v>3.1501311564542264E-2</v>
      </c>
      <c r="R8208" s="65">
        <f t="shared" si="1159"/>
        <v>0.17434827058207045</v>
      </c>
      <c r="S8208" s="65">
        <f t="shared" si="1160"/>
        <v>0.14591502833554063</v>
      </c>
      <c r="T8208" s="66">
        <f>(L8208*'Football Field'!$F$4)+(M8208*'Football Field'!$F$5)+(N8208*'Football Field'!$F$6)+(O8208*'Football Field'!$F$7)+(P8208*'Football Field'!$F$8)+(Q8208*'Football Field'!$F$9)+(R8208*'Football Field'!$F$10)+(S8208*'Football Field'!$F$11)</f>
        <v>151047447.12578291</v>
      </c>
    </row>
    <row r="8209" spans="2:20" x14ac:dyDescent="0.3">
      <c r="B8209" s="62">
        <f t="shared" si="1152"/>
        <v>8182</v>
      </c>
      <c r="C8209" s="62">
        <v>4.7477251473896143E-2</v>
      </c>
      <c r="D8209" s="62">
        <v>0.53866419705086566</v>
      </c>
      <c r="E8209" s="62">
        <v>0.1680062777450757</v>
      </c>
      <c r="F8209" s="62">
        <v>9.7335837957278848E-2</v>
      </c>
      <c r="G8209" s="62">
        <v>0.91852887402751315</v>
      </c>
      <c r="H8209" s="62">
        <v>0.73851459999930358</v>
      </c>
      <c r="I8209" s="62">
        <v>0.15436637073688719</v>
      </c>
      <c r="J8209" s="62">
        <v>0.52236650026490228</v>
      </c>
      <c r="K8209" s="62"/>
      <c r="L8209" s="65">
        <f t="shared" si="1153"/>
        <v>1.4905299041982989E-2</v>
      </c>
      <c r="M8209" s="65">
        <f t="shared" si="1154"/>
        <v>0.16911153638848</v>
      </c>
      <c r="N8209" s="65">
        <f t="shared" si="1155"/>
        <v>5.2744919576855682E-2</v>
      </c>
      <c r="O8209" s="65">
        <f t="shared" si="1156"/>
        <v>3.0558208978313055E-2</v>
      </c>
      <c r="P8209" s="65">
        <f t="shared" si="1157"/>
        <v>0.28836857907841479</v>
      </c>
      <c r="Q8209" s="65">
        <f t="shared" si="1158"/>
        <v>0.23185379562067421</v>
      </c>
      <c r="R8209" s="65">
        <f t="shared" si="1159"/>
        <v>4.8462723650377688E-2</v>
      </c>
      <c r="S8209" s="65">
        <f t="shared" si="1160"/>
        <v>0.16399493766490159</v>
      </c>
      <c r="T8209" s="66">
        <f>(L8209*'Football Field'!$F$4)+(M8209*'Football Field'!$F$5)+(N8209*'Football Field'!$F$6)+(O8209*'Football Field'!$F$7)+(P8209*'Football Field'!$F$8)+(Q8209*'Football Field'!$F$9)+(R8209*'Football Field'!$F$10)+(S8209*'Football Field'!$F$11)</f>
        <v>140600686.26084796</v>
      </c>
    </row>
    <row r="8210" spans="2:20" x14ac:dyDescent="0.3">
      <c r="B8210" s="62">
        <f t="shared" si="1152"/>
        <v>8183</v>
      </c>
      <c r="C8210" s="62">
        <v>0.67478381134021859</v>
      </c>
      <c r="D8210" s="62">
        <v>0.7725755986127476</v>
      </c>
      <c r="E8210" s="62">
        <v>0.40163594177957407</v>
      </c>
      <c r="F8210" s="62">
        <v>0.72790349029768386</v>
      </c>
      <c r="G8210" s="62">
        <v>0.65237231509353288</v>
      </c>
      <c r="H8210" s="62">
        <v>0.86234190141596467</v>
      </c>
      <c r="I8210" s="62">
        <v>0.97690749732405313</v>
      </c>
      <c r="J8210" s="62">
        <v>0.65231882253277762</v>
      </c>
      <c r="K8210" s="62"/>
      <c r="L8210" s="65">
        <f t="shared" si="1153"/>
        <v>0.11795188899873438</v>
      </c>
      <c r="M8210" s="65">
        <f t="shared" si="1154"/>
        <v>0.13504584686124971</v>
      </c>
      <c r="N8210" s="65">
        <f t="shared" si="1155"/>
        <v>7.0205771428623026E-2</v>
      </c>
      <c r="O8210" s="65">
        <f t="shared" si="1156"/>
        <v>0.12723718359345063</v>
      </c>
      <c r="P8210" s="65">
        <f t="shared" si="1157"/>
        <v>0.11403437012356413</v>
      </c>
      <c r="Q8210" s="65">
        <f t="shared" si="1158"/>
        <v>0.1507369538589744</v>
      </c>
      <c r="R8210" s="65">
        <f t="shared" si="1159"/>
        <v>0.17076296548599532</v>
      </c>
      <c r="S8210" s="65">
        <f t="shared" si="1160"/>
        <v>0.11402501964940867</v>
      </c>
      <c r="T8210" s="66">
        <f>(L8210*'Football Field'!$F$4)+(M8210*'Football Field'!$F$5)+(N8210*'Football Field'!$F$6)+(O8210*'Football Field'!$F$7)+(P8210*'Football Field'!$F$8)+(Q8210*'Football Field'!$F$9)+(R8210*'Football Field'!$F$10)+(S8210*'Football Field'!$F$11)</f>
        <v>143654385.45744655</v>
      </c>
    </row>
    <row r="8211" spans="2:20" x14ac:dyDescent="0.3">
      <c r="B8211" s="62">
        <f t="shared" si="1152"/>
        <v>8184</v>
      </c>
      <c r="C8211" s="62">
        <v>0.57044168937776596</v>
      </c>
      <c r="D8211" s="62">
        <v>0.3071616300226494</v>
      </c>
      <c r="E8211" s="62">
        <v>0.75045610341643509</v>
      </c>
      <c r="F8211" s="62">
        <v>0.87820443423854722</v>
      </c>
      <c r="G8211" s="62">
        <v>0.65506425300847981</v>
      </c>
      <c r="H8211" s="62">
        <v>0.9199530722881859</v>
      </c>
      <c r="I8211" s="62">
        <v>0.36628296985167352</v>
      </c>
      <c r="J8211" s="62">
        <v>0.35555403360739246</v>
      </c>
      <c r="K8211" s="62"/>
      <c r="L8211" s="65">
        <f t="shared" si="1153"/>
        <v>0.11876486634513915</v>
      </c>
      <c r="M8211" s="65">
        <f t="shared" si="1154"/>
        <v>6.3950462624474722E-2</v>
      </c>
      <c r="N8211" s="65">
        <f t="shared" si="1155"/>
        <v>0.15624352230876898</v>
      </c>
      <c r="O8211" s="65">
        <f t="shared" si="1156"/>
        <v>0.18284047992673744</v>
      </c>
      <c r="P8211" s="65">
        <f t="shared" si="1157"/>
        <v>0.13638312189435653</v>
      </c>
      <c r="Q8211" s="65">
        <f t="shared" si="1158"/>
        <v>0.19153246634776039</v>
      </c>
      <c r="R8211" s="65">
        <f t="shared" si="1159"/>
        <v>7.6259412257168382E-2</v>
      </c>
      <c r="S8211" s="65">
        <f t="shared" si="1160"/>
        <v>7.4025668295594552E-2</v>
      </c>
      <c r="T8211" s="66">
        <f>(L8211*'Football Field'!$F$4)+(M8211*'Football Field'!$F$5)+(N8211*'Football Field'!$F$6)+(O8211*'Football Field'!$F$7)+(P8211*'Football Field'!$F$8)+(Q8211*'Football Field'!$F$9)+(R8211*'Football Field'!$F$10)+(S8211*'Football Field'!$F$11)</f>
        <v>134929114.90488887</v>
      </c>
    </row>
    <row r="8212" spans="2:20" x14ac:dyDescent="0.3">
      <c r="B8212" s="62">
        <f t="shared" si="1152"/>
        <v>8185</v>
      </c>
      <c r="C8212" s="62">
        <v>0.19005366054448702</v>
      </c>
      <c r="D8212" s="62">
        <v>5.4048156877049669E-2</v>
      </c>
      <c r="E8212" s="62">
        <v>0.23446784601264936</v>
      </c>
      <c r="F8212" s="62">
        <v>0.6202373446265057</v>
      </c>
      <c r="G8212" s="62">
        <v>0.38101429114453056</v>
      </c>
      <c r="H8212" s="62">
        <v>0.8816698621773168</v>
      </c>
      <c r="I8212" s="62">
        <v>0.87899613419871137</v>
      </c>
      <c r="J8212" s="62">
        <v>0.31608338145869996</v>
      </c>
      <c r="K8212" s="62"/>
      <c r="L8212" s="65">
        <f t="shared" si="1153"/>
        <v>5.3437335512945355E-2</v>
      </c>
      <c r="M8212" s="65">
        <f t="shared" si="1154"/>
        <v>1.5196705417937224E-2</v>
      </c>
      <c r="N8212" s="65">
        <f t="shared" si="1155"/>
        <v>6.5925259837038133E-2</v>
      </c>
      <c r="O8212" s="65">
        <f t="shared" si="1156"/>
        <v>0.17439196376176463</v>
      </c>
      <c r="P8212" s="65">
        <f t="shared" si="1157"/>
        <v>0.10712968354719715</v>
      </c>
      <c r="Q8212" s="65">
        <f t="shared" si="1158"/>
        <v>0.24789887288591994</v>
      </c>
      <c r="R8212" s="65">
        <f t="shared" si="1159"/>
        <v>0.24714710152485403</v>
      </c>
      <c r="S8212" s="65">
        <f t="shared" si="1160"/>
        <v>8.8873077512343635E-2</v>
      </c>
      <c r="T8212" s="66">
        <f>(L8212*'Football Field'!$F$4)+(M8212*'Football Field'!$F$5)+(N8212*'Football Field'!$F$6)+(O8212*'Football Field'!$F$7)+(P8212*'Football Field'!$F$8)+(Q8212*'Football Field'!$F$9)+(R8212*'Football Field'!$F$10)+(S8212*'Football Field'!$F$11)</f>
        <v>154410878.94877437</v>
      </c>
    </row>
    <row r="8213" spans="2:20" x14ac:dyDescent="0.3">
      <c r="B8213" s="62">
        <f t="shared" si="1152"/>
        <v>8186</v>
      </c>
      <c r="C8213" s="62">
        <v>0.90863795034996542</v>
      </c>
      <c r="D8213" s="62">
        <v>0.6587893437476422</v>
      </c>
      <c r="E8213" s="62">
        <v>0.64710994103160502</v>
      </c>
      <c r="F8213" s="62">
        <v>1.2051886674003365E-2</v>
      </c>
      <c r="G8213" s="62">
        <v>0.26764654218261974</v>
      </c>
      <c r="H8213" s="62">
        <v>0.69491479473849527</v>
      </c>
      <c r="I8213" s="62">
        <v>2.3895478174794871E-2</v>
      </c>
      <c r="J8213" s="62">
        <v>0.41086037219475824</v>
      </c>
      <c r="K8213" s="62"/>
      <c r="L8213" s="65">
        <f t="shared" si="1153"/>
        <v>0.25073439345543119</v>
      </c>
      <c r="M8213" s="65">
        <f t="shared" si="1154"/>
        <v>0.18178983879756119</v>
      </c>
      <c r="N8213" s="65">
        <f t="shared" si="1155"/>
        <v>0.17856696223291915</v>
      </c>
      <c r="O8213" s="65">
        <f t="shared" si="1156"/>
        <v>3.3256617710452894E-3</v>
      </c>
      <c r="P8213" s="65">
        <f t="shared" si="1157"/>
        <v>7.3855811755117268E-2</v>
      </c>
      <c r="Q8213" s="65">
        <f t="shared" si="1158"/>
        <v>0.1917584880698118</v>
      </c>
      <c r="R8213" s="65">
        <f t="shared" si="1159"/>
        <v>6.5938454630659754E-3</v>
      </c>
      <c r="S8213" s="65">
        <f t="shared" si="1160"/>
        <v>0.11337499845504811</v>
      </c>
      <c r="T8213" s="66">
        <f>(L8213*'Football Field'!$F$4)+(M8213*'Football Field'!$F$5)+(N8213*'Football Field'!$F$6)+(O8213*'Football Field'!$F$7)+(P8213*'Football Field'!$F$8)+(Q8213*'Football Field'!$F$9)+(R8213*'Football Field'!$F$10)+(S8213*'Football Field'!$F$11)</f>
        <v>118735181.84832695</v>
      </c>
    </row>
    <row r="8214" spans="2:20" x14ac:dyDescent="0.3">
      <c r="B8214" s="62">
        <f t="shared" si="1152"/>
        <v>8187</v>
      </c>
      <c r="C8214" s="62">
        <v>5.0150398911248062E-2</v>
      </c>
      <c r="D8214" s="62">
        <v>0.70122062091758641</v>
      </c>
      <c r="E8214" s="62">
        <v>0.21734349826718269</v>
      </c>
      <c r="F8214" s="62">
        <v>0.47018773808284864</v>
      </c>
      <c r="G8214" s="62">
        <v>0.75845946918994012</v>
      </c>
      <c r="H8214" s="62">
        <v>0.45978174550952655</v>
      </c>
      <c r="I8214" s="62">
        <v>0.457501141747644</v>
      </c>
      <c r="J8214" s="62">
        <v>0.36512884596910999</v>
      </c>
      <c r="K8214" s="62"/>
      <c r="L8214" s="65">
        <f t="shared" si="1153"/>
        <v>1.4411972361986932E-2</v>
      </c>
      <c r="M8214" s="65">
        <f t="shared" si="1154"/>
        <v>0.20151329655830388</v>
      </c>
      <c r="N8214" s="65">
        <f t="shared" si="1155"/>
        <v>6.2459094206360304E-2</v>
      </c>
      <c r="O8214" s="65">
        <f t="shared" si="1156"/>
        <v>0.13512021505925301</v>
      </c>
      <c r="P8214" s="65">
        <f t="shared" si="1157"/>
        <v>0.21796231226390192</v>
      </c>
      <c r="Q8214" s="65">
        <f t="shared" si="1158"/>
        <v>0.13212979263746599</v>
      </c>
      <c r="R8214" s="65">
        <f t="shared" si="1159"/>
        <v>0.13147440406432498</v>
      </c>
      <c r="S8214" s="65">
        <f t="shared" si="1160"/>
        <v>0.1049289128484031</v>
      </c>
      <c r="T8214" s="66">
        <f>(L8214*'Football Field'!$F$4)+(M8214*'Football Field'!$F$5)+(N8214*'Football Field'!$F$6)+(O8214*'Football Field'!$F$7)+(P8214*'Football Field'!$F$8)+(Q8214*'Football Field'!$F$9)+(R8214*'Football Field'!$F$10)+(S8214*'Football Field'!$F$11)</f>
        <v>146790236.6528869</v>
      </c>
    </row>
    <row r="8215" spans="2:20" x14ac:dyDescent="0.3">
      <c r="B8215" s="62">
        <f t="shared" si="1152"/>
        <v>8188</v>
      </c>
      <c r="C8215" s="62">
        <v>0.89174801981165563</v>
      </c>
      <c r="D8215" s="62">
        <v>0.3487472605719707</v>
      </c>
      <c r="E8215" s="62">
        <v>0.57754630497861859</v>
      </c>
      <c r="F8215" s="62">
        <v>0.8693720730721487</v>
      </c>
      <c r="G8215" s="62">
        <v>0.13480286545846432</v>
      </c>
      <c r="H8215" s="62">
        <v>7.7646476071837389E-2</v>
      </c>
      <c r="I8215" s="62">
        <v>0.39069920868902519</v>
      </c>
      <c r="J8215" s="62">
        <v>0.28981178221714743</v>
      </c>
      <c r="K8215" s="62"/>
      <c r="L8215" s="65">
        <f t="shared" si="1153"/>
        <v>0.24906560657780677</v>
      </c>
      <c r="M8215" s="65">
        <f t="shared" si="1154"/>
        <v>9.7405260305542418E-2</v>
      </c>
      <c r="N8215" s="65">
        <f t="shared" si="1155"/>
        <v>0.16130893209793978</v>
      </c>
      <c r="O8215" s="65">
        <f t="shared" si="1156"/>
        <v>0.24281599500187631</v>
      </c>
      <c r="P8215" s="65">
        <f t="shared" si="1157"/>
        <v>3.7650498468087601E-2</v>
      </c>
      <c r="Q8215" s="65">
        <f t="shared" si="1158"/>
        <v>2.1686694258705397E-2</v>
      </c>
      <c r="R8215" s="65">
        <f t="shared" si="1159"/>
        <v>0.10912245751008651</v>
      </c>
      <c r="S8215" s="65">
        <f t="shared" si="1160"/>
        <v>8.0944555779955088E-2</v>
      </c>
      <c r="T8215" s="66">
        <f>(L8215*'Football Field'!$F$4)+(M8215*'Football Field'!$F$5)+(N8215*'Football Field'!$F$6)+(O8215*'Football Field'!$F$7)+(P8215*'Football Field'!$F$8)+(Q8215*'Football Field'!$F$9)+(R8215*'Football Field'!$F$10)+(S8215*'Football Field'!$F$11)</f>
        <v>131276753.72141641</v>
      </c>
    </row>
    <row r="8216" spans="2:20" x14ac:dyDescent="0.3">
      <c r="B8216" s="62">
        <f t="shared" si="1152"/>
        <v>8189</v>
      </c>
      <c r="C8216" s="62">
        <v>0.6836386186410508</v>
      </c>
      <c r="D8216" s="62">
        <v>0.36611924599035417</v>
      </c>
      <c r="E8216" s="62">
        <v>0.57628127784977667</v>
      </c>
      <c r="F8216" s="62">
        <v>0.87156651277028319</v>
      </c>
      <c r="G8216" s="62">
        <v>0.9051822332221563</v>
      </c>
      <c r="H8216" s="62">
        <v>0.66554563377703368</v>
      </c>
      <c r="I8216" s="62">
        <v>0.1440433946949462</v>
      </c>
      <c r="J8216" s="62">
        <v>0.19435381935294671</v>
      </c>
      <c r="K8216" s="62"/>
      <c r="L8216" s="65">
        <f t="shared" si="1153"/>
        <v>0.15513510117826623</v>
      </c>
      <c r="M8216" s="65">
        <f t="shared" si="1154"/>
        <v>8.3081828207610814E-2</v>
      </c>
      <c r="N8216" s="65">
        <f t="shared" si="1155"/>
        <v>0.13077297260368276</v>
      </c>
      <c r="O8216" s="65">
        <f t="shared" si="1156"/>
        <v>0.19778075061204201</v>
      </c>
      <c r="P8216" s="65">
        <f t="shared" si="1157"/>
        <v>0.20540901802011804</v>
      </c>
      <c r="Q8216" s="65">
        <f t="shared" si="1158"/>
        <v>0.15102933979943184</v>
      </c>
      <c r="R8216" s="65">
        <f t="shared" si="1159"/>
        <v>3.268713323200139E-2</v>
      </c>
      <c r="S8216" s="65">
        <f t="shared" si="1160"/>
        <v>4.4103856346847062E-2</v>
      </c>
      <c r="T8216" s="66">
        <f>(L8216*'Football Field'!$F$4)+(M8216*'Football Field'!$F$5)+(N8216*'Football Field'!$F$6)+(O8216*'Football Field'!$F$7)+(P8216*'Football Field'!$F$8)+(Q8216*'Football Field'!$F$9)+(R8216*'Football Field'!$F$10)+(S8216*'Football Field'!$F$11)</f>
        <v>133512686.91361439</v>
      </c>
    </row>
    <row r="8217" spans="2:20" x14ac:dyDescent="0.3">
      <c r="B8217" s="62">
        <f t="shared" si="1152"/>
        <v>8190</v>
      </c>
      <c r="C8217" s="62">
        <v>8.1640711027223367E-2</v>
      </c>
      <c r="D8217" s="62">
        <v>0.6176660891332626</v>
      </c>
      <c r="E8217" s="62">
        <v>0.979028640759674</v>
      </c>
      <c r="F8217" s="62">
        <v>0.61129566982114381</v>
      </c>
      <c r="G8217" s="62">
        <v>0.53986137974256643</v>
      </c>
      <c r="H8217" s="62">
        <v>0.88744185182744684</v>
      </c>
      <c r="I8217" s="62">
        <v>0.66625332038359641</v>
      </c>
      <c r="J8217" s="62">
        <v>0.53348048229582334</v>
      </c>
      <c r="K8217" s="62"/>
      <c r="L8217" s="65">
        <f t="shared" si="1153"/>
        <v>1.660488538572643E-2</v>
      </c>
      <c r="M8217" s="65">
        <f t="shared" si="1154"/>
        <v>0.12562696340662347</v>
      </c>
      <c r="N8217" s="65">
        <f t="shared" si="1155"/>
        <v>0.19912440943510504</v>
      </c>
      <c r="O8217" s="65">
        <f t="shared" si="1156"/>
        <v>0.12433128529204313</v>
      </c>
      <c r="P8217" s="65">
        <f t="shared" si="1157"/>
        <v>0.109802281508992</v>
      </c>
      <c r="Q8217" s="65">
        <f t="shared" si="1158"/>
        <v>0.18049659355830264</v>
      </c>
      <c r="R8217" s="65">
        <f t="shared" si="1159"/>
        <v>0.13550910916418005</v>
      </c>
      <c r="S8217" s="65">
        <f t="shared" si="1160"/>
        <v>0.10850447224902716</v>
      </c>
      <c r="T8217" s="66">
        <f>(L8217*'Football Field'!$F$4)+(M8217*'Football Field'!$F$5)+(N8217*'Football Field'!$F$6)+(O8217*'Football Field'!$F$7)+(P8217*'Football Field'!$F$8)+(Q8217*'Football Field'!$F$9)+(R8217*'Football Field'!$F$10)+(S8217*'Football Field'!$F$11)</f>
        <v>142241563.40920898</v>
      </c>
    </row>
    <row r="8218" spans="2:20" x14ac:dyDescent="0.3">
      <c r="B8218" s="62">
        <f t="shared" si="1152"/>
        <v>8191</v>
      </c>
      <c r="C8218" s="62">
        <v>9.0479589633301494E-2</v>
      </c>
      <c r="D8218" s="62">
        <v>2.7294916638047839E-2</v>
      </c>
      <c r="E8218" s="62">
        <v>0.69299298254909092</v>
      </c>
      <c r="F8218" s="62">
        <v>0.6107958049991592</v>
      </c>
      <c r="G8218" s="62">
        <v>0.60221425710016963</v>
      </c>
      <c r="H8218" s="62">
        <v>0.8576124393198159</v>
      </c>
      <c r="I8218" s="62">
        <v>0.87712004965134771</v>
      </c>
      <c r="J8218" s="62">
        <v>0.6811828596002123</v>
      </c>
      <c r="K8218" s="62"/>
      <c r="L8218" s="65">
        <f t="shared" si="1153"/>
        <v>2.0379695551390912E-2</v>
      </c>
      <c r="M8218" s="65">
        <f t="shared" si="1154"/>
        <v>6.1479289797671021E-3</v>
      </c>
      <c r="N8218" s="65">
        <f t="shared" si="1155"/>
        <v>0.15609029683753989</v>
      </c>
      <c r="O8218" s="65">
        <f t="shared" si="1156"/>
        <v>0.13757613844623479</v>
      </c>
      <c r="P8218" s="65">
        <f t="shared" si="1157"/>
        <v>0.13564322369441192</v>
      </c>
      <c r="Q8218" s="65">
        <f t="shared" si="1158"/>
        <v>0.19316931570156826</v>
      </c>
      <c r="R8218" s="65">
        <f t="shared" si="1159"/>
        <v>0.19756322554469449</v>
      </c>
      <c r="S8218" s="65">
        <f t="shared" si="1160"/>
        <v>0.1534301752443927</v>
      </c>
      <c r="T8218" s="66">
        <f>(L8218*'Football Field'!$F$4)+(M8218*'Football Field'!$F$5)+(N8218*'Football Field'!$F$6)+(O8218*'Football Field'!$F$7)+(P8218*'Football Field'!$F$8)+(Q8218*'Football Field'!$F$9)+(R8218*'Football Field'!$F$10)+(S8218*'Football Field'!$F$11)</f>
        <v>152652879.80348799</v>
      </c>
    </row>
    <row r="8219" spans="2:20" x14ac:dyDescent="0.3">
      <c r="B8219" s="62">
        <f t="shared" si="1152"/>
        <v>8192</v>
      </c>
      <c r="C8219" s="62">
        <v>0.30059209970808454</v>
      </c>
      <c r="D8219" s="62">
        <v>0.45267234299436687</v>
      </c>
      <c r="E8219" s="62">
        <v>0.53357180540732507</v>
      </c>
      <c r="F8219" s="62">
        <v>0.57886438530414663</v>
      </c>
      <c r="G8219" s="62">
        <v>0.26986648632372123</v>
      </c>
      <c r="H8219" s="62">
        <v>6.0472907633378536E-2</v>
      </c>
      <c r="I8219" s="62">
        <v>0.45861898437896931</v>
      </c>
      <c r="J8219" s="62">
        <v>0.76128305398555129</v>
      </c>
      <c r="K8219" s="62"/>
      <c r="L8219" s="65">
        <f t="shared" si="1153"/>
        <v>8.7996837745946674E-2</v>
      </c>
      <c r="M8219" s="65">
        <f t="shared" si="1154"/>
        <v>0.13251757034611605</v>
      </c>
      <c r="N8219" s="65">
        <f t="shared" si="1155"/>
        <v>0.15620048441671472</v>
      </c>
      <c r="O8219" s="65">
        <f t="shared" si="1156"/>
        <v>0.16945966124852932</v>
      </c>
      <c r="P8219" s="65">
        <f t="shared" si="1157"/>
        <v>7.9002067696254022E-2</v>
      </c>
      <c r="Q8219" s="65">
        <f t="shared" si="1158"/>
        <v>1.7703142052661571E-2</v>
      </c>
      <c r="R8219" s="65">
        <f t="shared" si="1159"/>
        <v>0.13425841994782672</v>
      </c>
      <c r="S8219" s="65">
        <f t="shared" si="1160"/>
        <v>0.22286181654595091</v>
      </c>
      <c r="T8219" s="66">
        <f>(L8219*'Football Field'!$F$4)+(M8219*'Football Field'!$F$5)+(N8219*'Football Field'!$F$6)+(O8219*'Football Field'!$F$7)+(P8219*'Football Field'!$F$8)+(Q8219*'Football Field'!$F$9)+(R8219*'Football Field'!$F$10)+(S8219*'Football Field'!$F$11)</f>
        <v>139262592.5262695</v>
      </c>
    </row>
    <row r="8220" spans="2:20" x14ac:dyDescent="0.3">
      <c r="B8220" s="62">
        <f t="shared" si="1152"/>
        <v>8193</v>
      </c>
      <c r="C8220" s="62">
        <v>0.24840729624508073</v>
      </c>
      <c r="D8220" s="62">
        <v>0.40700202986352207</v>
      </c>
      <c r="E8220" s="62">
        <v>0.27509246547946486</v>
      </c>
      <c r="F8220" s="62">
        <v>0.50594336883253554</v>
      </c>
      <c r="G8220" s="62">
        <v>0.71673498227110022</v>
      </c>
      <c r="H8220" s="62">
        <v>0.69061665049095022</v>
      </c>
      <c r="I8220" s="62">
        <v>0.19887085818595873</v>
      </c>
      <c r="J8220" s="62">
        <v>0.65019373891665144</v>
      </c>
      <c r="K8220" s="62"/>
      <c r="L8220" s="65">
        <f t="shared" si="1153"/>
        <v>6.726688873255865E-2</v>
      </c>
      <c r="M8220" s="65">
        <f t="shared" si="1154"/>
        <v>0.11021318886601432</v>
      </c>
      <c r="N8220" s="65">
        <f t="shared" si="1155"/>
        <v>7.4493038434408895E-2</v>
      </c>
      <c r="O8220" s="65">
        <f t="shared" si="1156"/>
        <v>0.13700578368944757</v>
      </c>
      <c r="P8220" s="65">
        <f t="shared" si="1157"/>
        <v>0.19408661916111999</v>
      </c>
      <c r="Q8220" s="65">
        <f t="shared" si="1158"/>
        <v>0.18701396491829925</v>
      </c>
      <c r="R8220" s="65">
        <f t="shared" si="1159"/>
        <v>5.3852781669283409E-2</v>
      </c>
      <c r="S8220" s="65">
        <f t="shared" si="1160"/>
        <v>0.17606773452886776</v>
      </c>
      <c r="T8220" s="66">
        <f>(L8220*'Football Field'!$F$4)+(M8220*'Football Field'!$F$5)+(N8220*'Football Field'!$F$6)+(O8220*'Football Field'!$F$7)+(P8220*'Football Field'!$F$8)+(Q8220*'Football Field'!$F$9)+(R8220*'Football Field'!$F$10)+(S8220*'Football Field'!$F$11)</f>
        <v>134975058.01210752</v>
      </c>
    </row>
    <row r="8221" spans="2:20" x14ac:dyDescent="0.3">
      <c r="B8221" s="62">
        <f t="shared" si="1152"/>
        <v>8194</v>
      </c>
      <c r="C8221" s="62">
        <v>0.68017599744645241</v>
      </c>
      <c r="D8221" s="62">
        <v>0.31052571663939066</v>
      </c>
      <c r="E8221" s="62">
        <v>0.69402273380973112</v>
      </c>
      <c r="F8221" s="62">
        <v>0.65302164467112922</v>
      </c>
      <c r="G8221" s="62">
        <v>0.85038364729649774</v>
      </c>
      <c r="H8221" s="62">
        <v>0.96311209183599777</v>
      </c>
      <c r="I8221" s="62">
        <v>0.88586348563183737</v>
      </c>
      <c r="J8221" s="62">
        <v>0.2261512411818889</v>
      </c>
      <c r="K8221" s="62"/>
      <c r="L8221" s="65">
        <f t="shared" si="1153"/>
        <v>0.12923101693500358</v>
      </c>
      <c r="M8221" s="65">
        <f t="shared" si="1154"/>
        <v>5.8998780163421534E-2</v>
      </c>
      <c r="N8221" s="65">
        <f t="shared" si="1155"/>
        <v>0.13186184752616725</v>
      </c>
      <c r="O8221" s="65">
        <f t="shared" si="1156"/>
        <v>0.12407178662322957</v>
      </c>
      <c r="P8221" s="65">
        <f t="shared" si="1157"/>
        <v>0.16156986417868338</v>
      </c>
      <c r="Q8221" s="65">
        <f t="shared" si="1158"/>
        <v>0.18298786713678925</v>
      </c>
      <c r="R8221" s="65">
        <f t="shared" si="1159"/>
        <v>0.16831090709401564</v>
      </c>
      <c r="S8221" s="65">
        <f t="shared" si="1160"/>
        <v>4.2967930342689857E-2</v>
      </c>
      <c r="T8221" s="66">
        <f>(L8221*'Football Field'!$F$4)+(M8221*'Football Field'!$F$5)+(N8221*'Football Field'!$F$6)+(O8221*'Football Field'!$F$7)+(P8221*'Football Field'!$F$8)+(Q8221*'Football Field'!$F$9)+(R8221*'Football Field'!$F$10)+(S8221*'Football Field'!$F$11)</f>
        <v>148440390.7816819</v>
      </c>
    </row>
    <row r="8222" spans="2:20" x14ac:dyDescent="0.3">
      <c r="B8222" s="62">
        <f t="shared" ref="B8222:B8285" si="1161">B8221+1</f>
        <v>8195</v>
      </c>
      <c r="C8222" s="62">
        <v>0.67600759117724829</v>
      </c>
      <c r="D8222" s="62">
        <v>0.11903619629871054</v>
      </c>
      <c r="E8222" s="62">
        <v>0.3263840803253476</v>
      </c>
      <c r="F8222" s="62">
        <v>0.74034155262188195</v>
      </c>
      <c r="G8222" s="62">
        <v>0.10648487992455746</v>
      </c>
      <c r="H8222" s="62">
        <v>0.66706374233601007</v>
      </c>
      <c r="I8222" s="62">
        <v>0.69061358431973341</v>
      </c>
      <c r="J8222" s="62">
        <v>0.56434483989972772</v>
      </c>
      <c r="K8222" s="62"/>
      <c r="L8222" s="65">
        <f t="shared" si="1153"/>
        <v>0.17376852183345512</v>
      </c>
      <c r="M8222" s="65">
        <f t="shared" si="1154"/>
        <v>3.0598389937429592E-2</v>
      </c>
      <c r="N8222" s="65">
        <f t="shared" si="1155"/>
        <v>8.3897399864015232E-2</v>
      </c>
      <c r="O8222" s="65">
        <f t="shared" si="1156"/>
        <v>0.19030563995139843</v>
      </c>
      <c r="P8222" s="65">
        <f t="shared" si="1157"/>
        <v>2.737205975731663E-2</v>
      </c>
      <c r="Q8222" s="65">
        <f t="shared" si="1158"/>
        <v>0.17146949529451153</v>
      </c>
      <c r="R8222" s="65">
        <f t="shared" si="1159"/>
        <v>0.17752300901881241</v>
      </c>
      <c r="S8222" s="65">
        <f t="shared" si="1160"/>
        <v>0.1450654843430611</v>
      </c>
      <c r="T8222" s="66">
        <f>(L8222*'Football Field'!$F$4)+(M8222*'Football Field'!$F$5)+(N8222*'Football Field'!$F$6)+(O8222*'Football Field'!$F$7)+(P8222*'Football Field'!$F$8)+(Q8222*'Football Field'!$F$9)+(R8222*'Football Field'!$F$10)+(S8222*'Football Field'!$F$11)</f>
        <v>138599627.55126837</v>
      </c>
    </row>
    <row r="8223" spans="2:20" x14ac:dyDescent="0.3">
      <c r="B8223" s="62">
        <f t="shared" si="1161"/>
        <v>8196</v>
      </c>
      <c r="C8223" s="62">
        <v>0.57742519656305769</v>
      </c>
      <c r="D8223" s="62">
        <v>0.28787693627339361</v>
      </c>
      <c r="E8223" s="62">
        <v>0.77491349976107793</v>
      </c>
      <c r="F8223" s="62">
        <v>0.50141554579805026</v>
      </c>
      <c r="G8223" s="62">
        <v>0.27167357423665572</v>
      </c>
      <c r="H8223" s="62">
        <v>0.64817273506848272</v>
      </c>
      <c r="I8223" s="62">
        <v>0.82848024408274479</v>
      </c>
      <c r="J8223" s="62">
        <v>0.80289355804349782</v>
      </c>
      <c r="K8223" s="62"/>
      <c r="L8223" s="65">
        <f t="shared" si="1153"/>
        <v>0.12304357434355204</v>
      </c>
      <c r="M8223" s="65">
        <f t="shared" si="1154"/>
        <v>6.1343715897719933E-2</v>
      </c>
      <c r="N8223" s="65">
        <f t="shared" si="1155"/>
        <v>0.16512637028173363</v>
      </c>
      <c r="O8223" s="65">
        <f t="shared" si="1156"/>
        <v>0.10684667270088137</v>
      </c>
      <c r="P8223" s="65">
        <f t="shared" si="1157"/>
        <v>5.7890940381081869E-2</v>
      </c>
      <c r="Q8223" s="65">
        <f t="shared" si="1158"/>
        <v>0.13811917212752395</v>
      </c>
      <c r="R8223" s="65">
        <f t="shared" si="1159"/>
        <v>0.17654091146648998</v>
      </c>
      <c r="S8223" s="65">
        <f t="shared" si="1160"/>
        <v>0.17108864280101721</v>
      </c>
      <c r="T8223" s="66">
        <f>(L8223*'Football Field'!$F$4)+(M8223*'Football Field'!$F$5)+(N8223*'Football Field'!$F$6)+(O8223*'Football Field'!$F$7)+(P8223*'Football Field'!$F$8)+(Q8223*'Football Field'!$F$9)+(R8223*'Football Field'!$F$10)+(S8223*'Football Field'!$F$11)</f>
        <v>142845792.76611626</v>
      </c>
    </row>
    <row r="8224" spans="2:20" x14ac:dyDescent="0.3">
      <c r="B8224" s="62">
        <f t="shared" si="1161"/>
        <v>8197</v>
      </c>
      <c r="C8224" s="62">
        <v>0.82242049920285198</v>
      </c>
      <c r="D8224" s="62">
        <v>0.78169733466933644</v>
      </c>
      <c r="E8224" s="62">
        <v>0.88709327556170081</v>
      </c>
      <c r="F8224" s="62">
        <v>1.8385346642131761E-2</v>
      </c>
      <c r="G8224" s="62">
        <v>0.15931624529943123</v>
      </c>
      <c r="H8224" s="62">
        <v>0.22077502277925598</v>
      </c>
      <c r="I8224" s="62">
        <v>7.5073525275149544E-2</v>
      </c>
      <c r="J8224" s="62">
        <v>0.42227746659415077</v>
      </c>
      <c r="K8224" s="62"/>
      <c r="L8224" s="65">
        <f t="shared" si="1153"/>
        <v>0.24281402374056071</v>
      </c>
      <c r="M8224" s="65">
        <f t="shared" si="1154"/>
        <v>0.230790788121536</v>
      </c>
      <c r="N8224" s="65">
        <f t="shared" si="1155"/>
        <v>0.26190821833977901</v>
      </c>
      <c r="O8224" s="65">
        <f t="shared" si="1156"/>
        <v>5.4281477667057869E-3</v>
      </c>
      <c r="P8224" s="65">
        <f t="shared" si="1157"/>
        <v>4.7037031063657295E-2</v>
      </c>
      <c r="Q8224" s="65">
        <f t="shared" si="1158"/>
        <v>6.518231449046448E-2</v>
      </c>
      <c r="R8224" s="65">
        <f t="shared" si="1159"/>
        <v>2.2164944533990202E-2</v>
      </c>
      <c r="S8224" s="65">
        <f t="shared" si="1160"/>
        <v>0.1246745319433064</v>
      </c>
      <c r="T8224" s="66">
        <f>(L8224*'Football Field'!$F$4)+(M8224*'Football Field'!$F$5)+(N8224*'Football Field'!$F$6)+(O8224*'Football Field'!$F$7)+(P8224*'Football Field'!$F$8)+(Q8224*'Football Field'!$F$9)+(R8224*'Football Field'!$F$10)+(S8224*'Football Field'!$F$11)</f>
        <v>120864228.0943428</v>
      </c>
    </row>
    <row r="8225" spans="2:20" x14ac:dyDescent="0.3">
      <c r="B8225" s="62">
        <f t="shared" si="1161"/>
        <v>8198</v>
      </c>
      <c r="C8225" s="62">
        <v>0.42502246501203034</v>
      </c>
      <c r="D8225" s="62">
        <v>0.49678604617486644</v>
      </c>
      <c r="E8225" s="62">
        <v>0.2630444303420193</v>
      </c>
      <c r="F8225" s="62">
        <v>0.14805051177333417</v>
      </c>
      <c r="G8225" s="62">
        <v>0.74055941124797409</v>
      </c>
      <c r="H8225" s="62">
        <v>0.73930796614753858</v>
      </c>
      <c r="I8225" s="62">
        <v>0.3224576335190853</v>
      </c>
      <c r="J8225" s="62">
        <v>6.6902673100944776E-2</v>
      </c>
      <c r="K8225" s="62"/>
      <c r="L8225" s="65">
        <f t="shared" si="1153"/>
        <v>0.13273112398764614</v>
      </c>
      <c r="M8225" s="65">
        <f t="shared" si="1154"/>
        <v>0.15514231768502468</v>
      </c>
      <c r="N8225" s="65">
        <f t="shared" si="1155"/>
        <v>8.214667640450031E-2</v>
      </c>
      <c r="O8225" s="65">
        <f t="shared" si="1156"/>
        <v>4.6234993329269454E-2</v>
      </c>
      <c r="P8225" s="65">
        <f t="shared" si="1157"/>
        <v>0.23127079419623339</v>
      </c>
      <c r="Q8225" s="65">
        <f t="shared" si="1158"/>
        <v>0.23087997787835959</v>
      </c>
      <c r="R8225" s="65">
        <f t="shared" si="1159"/>
        <v>0.10070094561748213</v>
      </c>
      <c r="S8225" s="65">
        <f t="shared" si="1160"/>
        <v>2.0893170901484247E-2</v>
      </c>
      <c r="T8225" s="66">
        <f>(L8225*'Football Field'!$F$4)+(M8225*'Football Field'!$F$5)+(N8225*'Football Field'!$F$6)+(O8225*'Football Field'!$F$7)+(P8225*'Football Field'!$F$8)+(Q8225*'Football Field'!$F$9)+(R8225*'Football Field'!$F$10)+(S8225*'Football Field'!$F$11)</f>
        <v>142420697.80377209</v>
      </c>
    </row>
    <row r="8226" spans="2:20" x14ac:dyDescent="0.3">
      <c r="B8226" s="62">
        <f t="shared" si="1161"/>
        <v>8199</v>
      </c>
      <c r="C8226" s="62">
        <v>0.8479141328284836</v>
      </c>
      <c r="D8226" s="62">
        <v>0.93143238404220241</v>
      </c>
      <c r="E8226" s="62">
        <v>0.8777506303788698</v>
      </c>
      <c r="F8226" s="62">
        <v>0.45930757227744956</v>
      </c>
      <c r="G8226" s="62">
        <v>0.30713712958079453</v>
      </c>
      <c r="H8226" s="62">
        <v>0.32898824800024007</v>
      </c>
      <c r="I8226" s="62">
        <v>0.78919034264211796</v>
      </c>
      <c r="J8226" s="62">
        <v>0.33757154250122845</v>
      </c>
      <c r="K8226" s="62"/>
      <c r="L8226" s="65">
        <f t="shared" si="1153"/>
        <v>0.17377810877332286</v>
      </c>
      <c r="M8226" s="65">
        <f t="shared" si="1154"/>
        <v>0.1908949879265934</v>
      </c>
      <c r="N8226" s="65">
        <f t="shared" si="1155"/>
        <v>0.17989303234397977</v>
      </c>
      <c r="O8226" s="65">
        <f t="shared" si="1156"/>
        <v>9.4134061652427992E-2</v>
      </c>
      <c r="P8226" s="65">
        <f t="shared" si="1157"/>
        <v>6.2947069103062026E-2</v>
      </c>
      <c r="Q8226" s="65">
        <f t="shared" si="1158"/>
        <v>6.7425407046134478E-2</v>
      </c>
      <c r="R8226" s="65">
        <f t="shared" si="1159"/>
        <v>0.16174279906036129</v>
      </c>
      <c r="S8226" s="65">
        <f t="shared" si="1160"/>
        <v>6.9184534094118164E-2</v>
      </c>
      <c r="T8226" s="66">
        <f>(L8226*'Football Field'!$F$4)+(M8226*'Football Field'!$F$5)+(N8226*'Football Field'!$F$6)+(O8226*'Football Field'!$F$7)+(P8226*'Football Field'!$F$8)+(Q8226*'Football Field'!$F$9)+(R8226*'Football Field'!$F$10)+(S8226*'Football Field'!$F$11)</f>
        <v>140055938.77964461</v>
      </c>
    </row>
    <row r="8227" spans="2:20" x14ac:dyDescent="0.3">
      <c r="B8227" s="62">
        <f t="shared" si="1161"/>
        <v>8200</v>
      </c>
      <c r="C8227" s="62">
        <v>0.40590404511666944</v>
      </c>
      <c r="D8227" s="62">
        <v>0.3811023942249846</v>
      </c>
      <c r="E8227" s="62">
        <v>0.20112935277190058</v>
      </c>
      <c r="F8227" s="62">
        <v>0.39633525876018272</v>
      </c>
      <c r="G8227" s="62">
        <v>0.80212396939939767</v>
      </c>
      <c r="H8227" s="62">
        <v>0.9475696324071573</v>
      </c>
      <c r="I8227" s="62">
        <v>0.14998913658053925</v>
      </c>
      <c r="J8227" s="62">
        <v>0.86139649652355088</v>
      </c>
      <c r="K8227" s="62"/>
      <c r="L8227" s="65">
        <f t="shared" si="1153"/>
        <v>9.7913188149849686E-2</v>
      </c>
      <c r="M8227" s="65">
        <f t="shared" si="1154"/>
        <v>9.1930471940440087E-2</v>
      </c>
      <c r="N8227" s="65">
        <f t="shared" si="1155"/>
        <v>4.8516925114043027E-2</v>
      </c>
      <c r="O8227" s="65">
        <f t="shared" si="1156"/>
        <v>9.5604981591772401E-2</v>
      </c>
      <c r="P8227" s="65">
        <f t="shared" si="1157"/>
        <v>0.1934903484707404</v>
      </c>
      <c r="Q8227" s="65">
        <f t="shared" si="1158"/>
        <v>0.22857511478186468</v>
      </c>
      <c r="R8227" s="65">
        <f t="shared" si="1159"/>
        <v>3.6180754360855542E-2</v>
      </c>
      <c r="S8227" s="65">
        <f t="shared" si="1160"/>
        <v>0.20778821559043406</v>
      </c>
      <c r="T8227" s="66">
        <f>(L8227*'Football Field'!$F$4)+(M8227*'Football Field'!$F$5)+(N8227*'Football Field'!$F$6)+(O8227*'Football Field'!$F$7)+(P8227*'Football Field'!$F$8)+(Q8227*'Football Field'!$F$9)+(R8227*'Football Field'!$F$10)+(S8227*'Football Field'!$F$11)</f>
        <v>131655542.59968203</v>
      </c>
    </row>
    <row r="8228" spans="2:20" x14ac:dyDescent="0.3">
      <c r="B8228" s="62">
        <f t="shared" si="1161"/>
        <v>8201</v>
      </c>
      <c r="C8228" s="62">
        <v>0.9388527996980035</v>
      </c>
      <c r="D8228" s="62">
        <v>0.30207673652490474</v>
      </c>
      <c r="E8228" s="62">
        <v>0.70168714079319849</v>
      </c>
      <c r="F8228" s="62">
        <v>0.54358883116393153</v>
      </c>
      <c r="G8228" s="62">
        <v>0.39158106865721065</v>
      </c>
      <c r="H8228" s="62">
        <v>0.60916174320965044</v>
      </c>
      <c r="I8228" s="62">
        <v>0.3812327292523715</v>
      </c>
      <c r="J8228" s="62">
        <v>0.8729213226150967</v>
      </c>
      <c r="K8228" s="62"/>
      <c r="L8228" s="65">
        <f t="shared" si="1153"/>
        <v>0.19802415684158967</v>
      </c>
      <c r="M8228" s="65">
        <f t="shared" si="1154"/>
        <v>6.3714451371977412E-2</v>
      </c>
      <c r="N8228" s="65">
        <f t="shared" si="1155"/>
        <v>0.14800084152367091</v>
      </c>
      <c r="O8228" s="65">
        <f t="shared" si="1156"/>
        <v>0.11465452304596423</v>
      </c>
      <c r="P8228" s="65">
        <f t="shared" si="1157"/>
        <v>8.2592831358563906E-2</v>
      </c>
      <c r="Q8228" s="65">
        <f t="shared" si="1158"/>
        <v>0.12848525415064649</v>
      </c>
      <c r="R8228" s="65">
        <f t="shared" si="1159"/>
        <v>8.041014501410923E-2</v>
      </c>
      <c r="S8228" s="65">
        <f t="shared" si="1160"/>
        <v>0.18411779669347819</v>
      </c>
      <c r="T8228" s="66">
        <f>(L8228*'Football Field'!$F$4)+(M8228*'Football Field'!$F$5)+(N8228*'Football Field'!$F$6)+(O8228*'Football Field'!$F$7)+(P8228*'Football Field'!$F$8)+(Q8228*'Football Field'!$F$9)+(R8228*'Football Field'!$F$10)+(S8228*'Football Field'!$F$11)</f>
        <v>130868100.51192449</v>
      </c>
    </row>
    <row r="8229" spans="2:20" x14ac:dyDescent="0.3">
      <c r="B8229" s="62">
        <f t="shared" si="1161"/>
        <v>8202</v>
      </c>
      <c r="C8229" s="62">
        <v>0.12366850721387279</v>
      </c>
      <c r="D8229" s="62">
        <v>0.79952956892428639</v>
      </c>
      <c r="E8229" s="62">
        <v>0.30178154878997521</v>
      </c>
      <c r="F8229" s="62">
        <v>0.48125091806136566</v>
      </c>
      <c r="G8229" s="62">
        <v>0.66867583875290726</v>
      </c>
      <c r="H8229" s="62">
        <v>0.2144349269937551</v>
      </c>
      <c r="I8229" s="62">
        <v>0.11565429924036774</v>
      </c>
      <c r="J8229" s="62">
        <v>0.90974802074372185</v>
      </c>
      <c r="K8229" s="62"/>
      <c r="L8229" s="65">
        <f t="shared" si="1153"/>
        <v>3.4212248479059036E-2</v>
      </c>
      <c r="M8229" s="65">
        <f t="shared" si="1154"/>
        <v>0.22118569144759742</v>
      </c>
      <c r="N8229" s="65">
        <f t="shared" si="1155"/>
        <v>8.3486293852827562E-2</v>
      </c>
      <c r="O8229" s="65">
        <f t="shared" si="1156"/>
        <v>0.13313556022000531</v>
      </c>
      <c r="P8229" s="65">
        <f t="shared" si="1157"/>
        <v>0.18498568845659524</v>
      </c>
      <c r="Q8229" s="65">
        <f t="shared" si="1158"/>
        <v>5.9322305817210243E-2</v>
      </c>
      <c r="R8229" s="65">
        <f t="shared" si="1159"/>
        <v>3.1995159579633441E-2</v>
      </c>
      <c r="S8229" s="65">
        <f t="shared" si="1160"/>
        <v>0.25167705214707159</v>
      </c>
      <c r="T8229" s="66">
        <f>(L8229*'Football Field'!$F$4)+(M8229*'Football Field'!$F$5)+(N8229*'Football Field'!$F$6)+(O8229*'Football Field'!$F$7)+(P8229*'Football Field'!$F$8)+(Q8229*'Football Field'!$F$9)+(R8229*'Football Field'!$F$10)+(S8229*'Football Field'!$F$11)</f>
        <v>131794350.83818103</v>
      </c>
    </row>
    <row r="8230" spans="2:20" x14ac:dyDescent="0.3">
      <c r="B8230" s="62">
        <f t="shared" si="1161"/>
        <v>8203</v>
      </c>
      <c r="C8230" s="62">
        <v>0.22608550906117253</v>
      </c>
      <c r="D8230" s="62">
        <v>0.99314561979438198</v>
      </c>
      <c r="E8230" s="62">
        <v>0.21264578747830942</v>
      </c>
      <c r="F8230" s="62">
        <v>0.88241021761085081</v>
      </c>
      <c r="G8230" s="62">
        <v>0.46677643310875272</v>
      </c>
      <c r="H8230" s="62">
        <v>1.465354146478437E-2</v>
      </c>
      <c r="I8230" s="62">
        <v>0.77736823331179583</v>
      </c>
      <c r="J8230" s="62">
        <v>0.71650087540753082</v>
      </c>
      <c r="K8230" s="62"/>
      <c r="L8230" s="65">
        <f t="shared" si="1153"/>
        <v>5.2705668475121079E-2</v>
      </c>
      <c r="M8230" s="65">
        <f t="shared" si="1154"/>
        <v>0.231524806705937</v>
      </c>
      <c r="N8230" s="65">
        <f t="shared" si="1155"/>
        <v>4.9572564044475534E-2</v>
      </c>
      <c r="O8230" s="65">
        <f t="shared" si="1156"/>
        <v>0.20570986871995037</v>
      </c>
      <c r="P8230" s="65">
        <f t="shared" si="1157"/>
        <v>0.10881619099600447</v>
      </c>
      <c r="Q8230" s="65">
        <f t="shared" si="1158"/>
        <v>3.4160734212310582E-3</v>
      </c>
      <c r="R8230" s="65">
        <f t="shared" si="1159"/>
        <v>0.18122219578848048</v>
      </c>
      <c r="S8230" s="65">
        <f t="shared" si="1160"/>
        <v>0.16703263184879993</v>
      </c>
      <c r="T8230" s="66">
        <f>(L8230*'Football Field'!$F$4)+(M8230*'Football Field'!$F$5)+(N8230*'Football Field'!$F$6)+(O8230*'Football Field'!$F$7)+(P8230*'Football Field'!$F$8)+(Q8230*'Football Field'!$F$9)+(R8230*'Football Field'!$F$10)+(S8230*'Football Field'!$F$11)</f>
        <v>145113731.14882073</v>
      </c>
    </row>
    <row r="8231" spans="2:20" x14ac:dyDescent="0.3">
      <c r="B8231" s="62">
        <f t="shared" si="1161"/>
        <v>8204</v>
      </c>
      <c r="C8231" s="62">
        <v>0.87989206348544613</v>
      </c>
      <c r="D8231" s="62">
        <v>0.75804566088919723</v>
      </c>
      <c r="E8231" s="62">
        <v>0.21283096200356988</v>
      </c>
      <c r="F8231" s="62">
        <v>0.4543555585410457</v>
      </c>
      <c r="G8231" s="62">
        <v>0.71541454683516637</v>
      </c>
      <c r="H8231" s="62">
        <v>0.46467032901210381</v>
      </c>
      <c r="I8231" s="62">
        <v>0.99659527264386027</v>
      </c>
      <c r="J8231" s="62">
        <v>0.27050510587903065</v>
      </c>
      <c r="K8231" s="62"/>
      <c r="L8231" s="65">
        <f t="shared" ref="L8231:L8294" si="1162">C8231/SUM($C8231:$J8231)</f>
        <v>0.18515041236624216</v>
      </c>
      <c r="M8231" s="65">
        <f t="shared" ref="M8231:M8294" si="1163">D8231/SUM($C8231:$J8231)</f>
        <v>0.15951100428171658</v>
      </c>
      <c r="N8231" s="65">
        <f t="shared" ref="N8231:N8294" si="1164">E8231/SUM($C8231:$J8231)</f>
        <v>4.4784743509527943E-2</v>
      </c>
      <c r="O8231" s="65">
        <f t="shared" ref="O8231:O8294" si="1165">F8231/SUM($C8231:$J8231)</f>
        <v>9.5607316528728253E-2</v>
      </c>
      <c r="P8231" s="65">
        <f t="shared" ref="P8231:P8294" si="1166">G8231/SUM($C8231:$J8231)</f>
        <v>0.15054039450547932</v>
      </c>
      <c r="Q8231" s="65">
        <f t="shared" ref="Q8231:Q8294" si="1167">H8231/SUM($C8231:$J8231)</f>
        <v>9.7777791846592202E-2</v>
      </c>
      <c r="R8231" s="65">
        <f t="shared" ref="R8231:R8294" si="1168">I8231/SUM($C8231:$J8231)</f>
        <v>0.2097075690867512</v>
      </c>
      <c r="S8231" s="65">
        <f t="shared" ref="S8231:S8294" si="1169">J8231/SUM($C8231:$J8231)</f>
        <v>5.6920767874962135E-2</v>
      </c>
      <c r="T8231" s="66">
        <f>(L8231*'Football Field'!$F$4)+(M8231*'Football Field'!$F$5)+(N8231*'Football Field'!$F$6)+(O8231*'Football Field'!$F$7)+(P8231*'Football Field'!$F$8)+(Q8231*'Football Field'!$F$9)+(R8231*'Football Field'!$F$10)+(S8231*'Football Field'!$F$11)</f>
        <v>150319966.26624557</v>
      </c>
    </row>
    <row r="8232" spans="2:20" x14ac:dyDescent="0.3">
      <c r="B8232" s="62">
        <f t="shared" si="1161"/>
        <v>8205</v>
      </c>
      <c r="C8232" s="62">
        <v>0.903734167949519</v>
      </c>
      <c r="D8232" s="62">
        <v>0.59464420539290119</v>
      </c>
      <c r="E8232" s="62">
        <v>0.51116233576685188</v>
      </c>
      <c r="F8232" s="62">
        <v>0.37922619339142827</v>
      </c>
      <c r="G8232" s="62">
        <v>0.79816380770705619</v>
      </c>
      <c r="H8232" s="62">
        <v>0.50137929352531341</v>
      </c>
      <c r="I8232" s="62">
        <v>8.1438354285377601E-2</v>
      </c>
      <c r="J8232" s="62">
        <v>0.45856672010699207</v>
      </c>
      <c r="K8232" s="62"/>
      <c r="L8232" s="65">
        <f t="shared" si="1162"/>
        <v>0.2137338753738702</v>
      </c>
      <c r="M8232" s="65">
        <f t="shared" si="1163"/>
        <v>0.14063384454701702</v>
      </c>
      <c r="N8232" s="65">
        <f t="shared" si="1164"/>
        <v>0.12089031359353382</v>
      </c>
      <c r="O8232" s="65">
        <f t="shared" si="1165"/>
        <v>8.9687307209743827E-2</v>
      </c>
      <c r="P8232" s="65">
        <f t="shared" si="1166"/>
        <v>0.18876639818925467</v>
      </c>
      <c r="Q8232" s="65">
        <f t="shared" si="1167"/>
        <v>0.11857661604243372</v>
      </c>
      <c r="R8232" s="65">
        <f t="shared" si="1168"/>
        <v>1.9260237891610025E-2</v>
      </c>
      <c r="S8232" s="65">
        <f t="shared" si="1169"/>
        <v>0.10845140715253669</v>
      </c>
      <c r="T8232" s="66">
        <f>(L8232*'Football Field'!$F$4)+(M8232*'Football Field'!$F$5)+(N8232*'Football Field'!$F$6)+(O8232*'Football Field'!$F$7)+(P8232*'Football Field'!$F$8)+(Q8232*'Football Field'!$F$9)+(R8232*'Football Field'!$F$10)+(S8232*'Football Field'!$F$11)</f>
        <v>129290920.07962531</v>
      </c>
    </row>
    <row r="8233" spans="2:20" x14ac:dyDescent="0.3">
      <c r="B8233" s="62">
        <f t="shared" si="1161"/>
        <v>8206</v>
      </c>
      <c r="C8233" s="62">
        <v>0.33372164734389642</v>
      </c>
      <c r="D8233" s="62">
        <v>0.62728839053359131</v>
      </c>
      <c r="E8233" s="62">
        <v>0.99345818470678593</v>
      </c>
      <c r="F8233" s="62">
        <v>0.57280883316762599</v>
      </c>
      <c r="G8233" s="62">
        <v>0.87815964750672326</v>
      </c>
      <c r="H8233" s="62">
        <v>0.92091761228215663</v>
      </c>
      <c r="I8233" s="62">
        <v>0.78322957701510199</v>
      </c>
      <c r="J8233" s="62">
        <v>0.59871548301153554</v>
      </c>
      <c r="K8233" s="62"/>
      <c r="L8233" s="65">
        <f t="shared" si="1162"/>
        <v>5.846253417826807E-2</v>
      </c>
      <c r="M8233" s="65">
        <f t="shared" si="1163"/>
        <v>0.10989059074555589</v>
      </c>
      <c r="N8233" s="65">
        <f t="shared" si="1164"/>
        <v>0.17403750562890441</v>
      </c>
      <c r="O8233" s="65">
        <f t="shared" si="1165"/>
        <v>0.10034666990651442</v>
      </c>
      <c r="P8233" s="65">
        <f t="shared" si="1166"/>
        <v>0.15383910158346106</v>
      </c>
      <c r="Q8233" s="65">
        <f t="shared" si="1167"/>
        <v>0.16132959252695386</v>
      </c>
      <c r="R8233" s="65">
        <f t="shared" si="1168"/>
        <v>0.13720891731212806</v>
      </c>
      <c r="S8233" s="65">
        <f t="shared" si="1169"/>
        <v>0.10488508811821418</v>
      </c>
      <c r="T8233" s="66">
        <f>(L8233*'Football Field'!$F$4)+(M8233*'Football Field'!$F$5)+(N8233*'Football Field'!$F$6)+(O8233*'Football Field'!$F$7)+(P8233*'Football Field'!$F$8)+(Q8233*'Football Field'!$F$9)+(R8233*'Football Field'!$F$10)+(S8233*'Football Field'!$F$11)</f>
        <v>145082199.69142705</v>
      </c>
    </row>
    <row r="8234" spans="2:20" x14ac:dyDescent="0.3">
      <c r="B8234" s="62">
        <f t="shared" si="1161"/>
        <v>8207</v>
      </c>
      <c r="C8234" s="62">
        <v>0.30131368367926381</v>
      </c>
      <c r="D8234" s="62">
        <v>0.19055049906908228</v>
      </c>
      <c r="E8234" s="62">
        <v>4.0829344354671671E-2</v>
      </c>
      <c r="F8234" s="62">
        <v>0.86992536657800301</v>
      </c>
      <c r="G8234" s="62">
        <v>0.77480719502375384</v>
      </c>
      <c r="H8234" s="62">
        <v>0.42248234208162161</v>
      </c>
      <c r="I8234" s="62">
        <v>0.75134923758451067</v>
      </c>
      <c r="J8234" s="62">
        <v>4.1615161181860927E-2</v>
      </c>
      <c r="K8234" s="62"/>
      <c r="L8234" s="65">
        <f t="shared" si="1162"/>
        <v>8.8807833012409576E-2</v>
      </c>
      <c r="M8234" s="65">
        <f t="shared" si="1163"/>
        <v>5.616199269519917E-2</v>
      </c>
      <c r="N8234" s="65">
        <f t="shared" si="1164"/>
        <v>1.2033856382425509E-2</v>
      </c>
      <c r="O8234" s="65">
        <f t="shared" si="1165"/>
        <v>0.2563978699704676</v>
      </c>
      <c r="P8234" s="65">
        <f t="shared" si="1166"/>
        <v>0.22836317007669432</v>
      </c>
      <c r="Q8234" s="65">
        <f t="shared" si="1167"/>
        <v>0.12452053563625937</v>
      </c>
      <c r="R8234" s="65">
        <f t="shared" si="1168"/>
        <v>0.22144927774482778</v>
      </c>
      <c r="S8234" s="65">
        <f t="shared" si="1169"/>
        <v>1.2265464481716644E-2</v>
      </c>
      <c r="T8234" s="66">
        <f>(L8234*'Football Field'!$F$4)+(M8234*'Football Field'!$F$5)+(N8234*'Football Field'!$F$6)+(O8234*'Football Field'!$F$7)+(P8234*'Football Field'!$F$8)+(Q8234*'Football Field'!$F$9)+(R8234*'Football Field'!$F$10)+(S8234*'Football Field'!$F$11)</f>
        <v>159062982.84494391</v>
      </c>
    </row>
    <row r="8235" spans="2:20" x14ac:dyDescent="0.3">
      <c r="B8235" s="62">
        <f t="shared" si="1161"/>
        <v>8208</v>
      </c>
      <c r="C8235" s="62">
        <v>0.49925245761240511</v>
      </c>
      <c r="D8235" s="62">
        <v>0.10176248825767298</v>
      </c>
      <c r="E8235" s="62">
        <v>0.82323057247314602</v>
      </c>
      <c r="F8235" s="62">
        <v>0.39969025415833348</v>
      </c>
      <c r="G8235" s="62">
        <v>0.60802376038605765</v>
      </c>
      <c r="H8235" s="62">
        <v>0.61042803459359773</v>
      </c>
      <c r="I8235" s="62">
        <v>0.71786919121969128</v>
      </c>
      <c r="J8235" s="62">
        <v>3.9486394371649469E-3</v>
      </c>
      <c r="K8235" s="62"/>
      <c r="L8235" s="65">
        <f t="shared" si="1162"/>
        <v>0.1326315662422024</v>
      </c>
      <c r="M8235" s="65">
        <f t="shared" si="1163"/>
        <v>2.7034254907558685E-2</v>
      </c>
      <c r="N8235" s="65">
        <f t="shared" si="1164"/>
        <v>0.21869969499548292</v>
      </c>
      <c r="O8235" s="65">
        <f t="shared" si="1165"/>
        <v>0.10618183969345477</v>
      </c>
      <c r="P8235" s="65">
        <f t="shared" si="1166"/>
        <v>0.16152778503713194</v>
      </c>
      <c r="Q8235" s="65">
        <f t="shared" si="1167"/>
        <v>0.16216650528569473</v>
      </c>
      <c r="R8235" s="65">
        <f t="shared" si="1168"/>
        <v>0.19070935703316802</v>
      </c>
      <c r="S8235" s="65">
        <f t="shared" si="1169"/>
        <v>1.0489968053066677E-3</v>
      </c>
      <c r="T8235" s="66">
        <f>(L8235*'Football Field'!$F$4)+(M8235*'Football Field'!$F$5)+(N8235*'Football Field'!$F$6)+(O8235*'Football Field'!$F$7)+(P8235*'Football Field'!$F$8)+(Q8235*'Football Field'!$F$9)+(R8235*'Football Field'!$F$10)+(S8235*'Football Field'!$F$11)</f>
        <v>153452687.9909634</v>
      </c>
    </row>
    <row r="8236" spans="2:20" x14ac:dyDescent="0.3">
      <c r="B8236" s="62">
        <f t="shared" si="1161"/>
        <v>8209</v>
      </c>
      <c r="C8236" s="62">
        <v>0.73639805284332149</v>
      </c>
      <c r="D8236" s="62">
        <v>0.31739492551291792</v>
      </c>
      <c r="E8236" s="62">
        <v>0.42070559777367622</v>
      </c>
      <c r="F8236" s="62">
        <v>4.4651234726863498E-2</v>
      </c>
      <c r="G8236" s="62">
        <v>0.82492402637588536</v>
      </c>
      <c r="H8236" s="62">
        <v>0.8279481138126078</v>
      </c>
      <c r="I8236" s="62">
        <v>0.46181722182813967</v>
      </c>
      <c r="J8236" s="62">
        <v>0.56530837753742913</v>
      </c>
      <c r="K8236" s="62"/>
      <c r="L8236" s="65">
        <f t="shared" si="1162"/>
        <v>0.17536846324232472</v>
      </c>
      <c r="M8236" s="65">
        <f t="shared" si="1163"/>
        <v>7.5585561522329509E-2</v>
      </c>
      <c r="N8236" s="65">
        <f t="shared" si="1164"/>
        <v>0.10018833411379287</v>
      </c>
      <c r="O8236" s="65">
        <f t="shared" si="1165"/>
        <v>1.063340456386079E-2</v>
      </c>
      <c r="P8236" s="65">
        <f t="shared" si="1166"/>
        <v>0.19645035485718415</v>
      </c>
      <c r="Q8236" s="65">
        <f t="shared" si="1167"/>
        <v>0.19717052184355893</v>
      </c>
      <c r="R8236" s="65">
        <f t="shared" si="1168"/>
        <v>0.10997880314611851</v>
      </c>
      <c r="S8236" s="65">
        <f t="shared" si="1169"/>
        <v>0.13462455671083046</v>
      </c>
      <c r="T8236" s="66">
        <f>(L8236*'Football Field'!$F$4)+(M8236*'Football Field'!$F$5)+(N8236*'Football Field'!$F$6)+(O8236*'Football Field'!$F$7)+(P8236*'Football Field'!$F$8)+(Q8236*'Football Field'!$F$9)+(R8236*'Football Field'!$F$10)+(S8236*'Football Field'!$F$11)</f>
        <v>142003461.65047479</v>
      </c>
    </row>
    <row r="8237" spans="2:20" x14ac:dyDescent="0.3">
      <c r="B8237" s="62">
        <f t="shared" si="1161"/>
        <v>8210</v>
      </c>
      <c r="C8237" s="62">
        <v>0.94036695428534212</v>
      </c>
      <c r="D8237" s="62">
        <v>0.51317257299208885</v>
      </c>
      <c r="E8237" s="62">
        <v>0.6738361888298332</v>
      </c>
      <c r="F8237" s="62">
        <v>0.87819978391311682</v>
      </c>
      <c r="G8237" s="62">
        <v>0.4648029510822631</v>
      </c>
      <c r="H8237" s="62">
        <v>1.8562120845665997E-2</v>
      </c>
      <c r="I8237" s="62">
        <v>0.93025643026418581</v>
      </c>
      <c r="J8237" s="62">
        <v>0.13128310483985084</v>
      </c>
      <c r="K8237" s="62"/>
      <c r="L8237" s="65">
        <f t="shared" si="1162"/>
        <v>0.20665225034781684</v>
      </c>
      <c r="M8237" s="65">
        <f t="shared" si="1163"/>
        <v>0.11277328126251392</v>
      </c>
      <c r="N8237" s="65">
        <f t="shared" si="1164"/>
        <v>0.14808024054110683</v>
      </c>
      <c r="O8237" s="65">
        <f t="shared" si="1165"/>
        <v>0.19299057753314428</v>
      </c>
      <c r="P8237" s="65">
        <f t="shared" si="1166"/>
        <v>0.10214371673923156</v>
      </c>
      <c r="Q8237" s="65">
        <f t="shared" si="1167"/>
        <v>4.0791565744674645E-3</v>
      </c>
      <c r="R8237" s="65">
        <f t="shared" si="1168"/>
        <v>0.20443039160251938</v>
      </c>
      <c r="S8237" s="65">
        <f t="shared" si="1169"/>
        <v>2.8850385399199503E-2</v>
      </c>
      <c r="T8237" s="66">
        <f>(L8237*'Football Field'!$F$4)+(M8237*'Football Field'!$F$5)+(N8237*'Football Field'!$F$6)+(O8237*'Football Field'!$F$7)+(P8237*'Football Field'!$F$8)+(Q8237*'Football Field'!$F$9)+(R8237*'Football Field'!$F$10)+(S8237*'Football Field'!$F$11)</f>
        <v>148844548.1814467</v>
      </c>
    </row>
    <row r="8238" spans="2:20" x14ac:dyDescent="0.3">
      <c r="B8238" s="62">
        <f t="shared" si="1161"/>
        <v>8211</v>
      </c>
      <c r="C8238" s="62">
        <v>0.44617455823153973</v>
      </c>
      <c r="D8238" s="62">
        <v>0.69770553325787721</v>
      </c>
      <c r="E8238" s="62">
        <v>0.45642494316883775</v>
      </c>
      <c r="F8238" s="62">
        <v>0.24091583434416608</v>
      </c>
      <c r="G8238" s="62">
        <v>0.83651461502716384</v>
      </c>
      <c r="H8238" s="62">
        <v>0.2495509671595072</v>
      </c>
      <c r="I8238" s="62">
        <v>0.95675540150110372</v>
      </c>
      <c r="J8238" s="62">
        <v>0.77037051267663603</v>
      </c>
      <c r="K8238" s="62"/>
      <c r="L8238" s="65">
        <f t="shared" si="1162"/>
        <v>9.5860556222197787E-2</v>
      </c>
      <c r="M8238" s="65">
        <f t="shared" si="1163"/>
        <v>0.14990195936429204</v>
      </c>
      <c r="N8238" s="65">
        <f t="shared" si="1164"/>
        <v>9.8062850332098841E-2</v>
      </c>
      <c r="O8238" s="65">
        <f t="shared" si="1165"/>
        <v>5.1760741299332336E-2</v>
      </c>
      <c r="P8238" s="65">
        <f t="shared" si="1166"/>
        <v>0.17972507576930927</v>
      </c>
      <c r="Q8238" s="65">
        <f t="shared" si="1167"/>
        <v>5.3615998663203782E-2</v>
      </c>
      <c r="R8238" s="65">
        <f t="shared" si="1168"/>
        <v>0.20555879591165066</v>
      </c>
      <c r="S8238" s="65">
        <f t="shared" si="1169"/>
        <v>0.16551402243791527</v>
      </c>
      <c r="T8238" s="66">
        <f>(L8238*'Football Field'!$F$4)+(M8238*'Football Field'!$F$5)+(N8238*'Football Field'!$F$6)+(O8238*'Football Field'!$F$7)+(P8238*'Football Field'!$F$8)+(Q8238*'Football Field'!$F$9)+(R8238*'Football Field'!$F$10)+(S8238*'Football Field'!$F$11)</f>
        <v>154521332.83526498</v>
      </c>
    </row>
    <row r="8239" spans="2:20" x14ac:dyDescent="0.3">
      <c r="B8239" s="62">
        <f t="shared" si="1161"/>
        <v>8212</v>
      </c>
      <c r="C8239" s="62">
        <v>0.54988157838904961</v>
      </c>
      <c r="D8239" s="62">
        <v>0.21913196713835259</v>
      </c>
      <c r="E8239" s="62">
        <v>2.7599306873618112E-2</v>
      </c>
      <c r="F8239" s="62">
        <v>0.71197020540928302</v>
      </c>
      <c r="G8239" s="62">
        <v>0.46806160879777359</v>
      </c>
      <c r="H8239" s="62">
        <v>0.17065323681962696</v>
      </c>
      <c r="I8239" s="62">
        <v>0.21301173073253765</v>
      </c>
      <c r="J8239" s="62">
        <v>7.6540155279587574E-2</v>
      </c>
      <c r="K8239" s="62"/>
      <c r="L8239" s="65">
        <f t="shared" si="1162"/>
        <v>0.2256526359449729</v>
      </c>
      <c r="M8239" s="65">
        <f t="shared" si="1163"/>
        <v>8.992428178707132E-2</v>
      </c>
      <c r="N8239" s="65">
        <f t="shared" si="1164"/>
        <v>1.1325813758903253E-2</v>
      </c>
      <c r="O8239" s="65">
        <f t="shared" si="1165"/>
        <v>0.29216827745995261</v>
      </c>
      <c r="P8239" s="65">
        <f t="shared" si="1166"/>
        <v>0.19207651239979354</v>
      </c>
      <c r="Q8239" s="65">
        <f t="shared" si="1167"/>
        <v>7.0030265123093974E-2</v>
      </c>
      <c r="R8239" s="65">
        <f t="shared" si="1168"/>
        <v>8.741274560936467E-2</v>
      </c>
      <c r="S8239" s="65">
        <f t="shared" si="1169"/>
        <v>3.1409467916847775E-2</v>
      </c>
      <c r="T8239" s="66">
        <f>(L8239*'Football Field'!$F$4)+(M8239*'Football Field'!$F$5)+(N8239*'Football Field'!$F$6)+(O8239*'Football Field'!$F$7)+(P8239*'Football Field'!$F$8)+(Q8239*'Football Field'!$F$9)+(R8239*'Football Field'!$F$10)+(S8239*'Football Field'!$F$11)</f>
        <v>137102101.46882546</v>
      </c>
    </row>
    <row r="8240" spans="2:20" x14ac:dyDescent="0.3">
      <c r="B8240" s="62">
        <f t="shared" si="1161"/>
        <v>8213</v>
      </c>
      <c r="C8240" s="62">
        <v>0.14769976768983828</v>
      </c>
      <c r="D8240" s="62">
        <v>0.17327763678067221</v>
      </c>
      <c r="E8240" s="62">
        <v>0.10056794900323895</v>
      </c>
      <c r="F8240" s="62">
        <v>1.1470998604082849E-2</v>
      </c>
      <c r="G8240" s="62">
        <v>0.29300672687703411</v>
      </c>
      <c r="H8240" s="62">
        <v>0.38453944689478703</v>
      </c>
      <c r="I8240" s="62">
        <v>0.25656588362452337</v>
      </c>
      <c r="J8240" s="62">
        <v>0.63374221675288755</v>
      </c>
      <c r="K8240" s="62"/>
      <c r="L8240" s="65">
        <f t="shared" si="1162"/>
        <v>7.3817750010328198E-2</v>
      </c>
      <c r="M8240" s="65">
        <f t="shared" si="1163"/>
        <v>8.6601119787246147E-2</v>
      </c>
      <c r="N8240" s="65">
        <f t="shared" si="1164"/>
        <v>5.0262094752660046E-2</v>
      </c>
      <c r="O8240" s="65">
        <f t="shared" si="1165"/>
        <v>5.7330036503724898E-3</v>
      </c>
      <c r="P8240" s="65">
        <f t="shared" si="1166"/>
        <v>0.1464396163531779</v>
      </c>
      <c r="Q8240" s="65">
        <f t="shared" si="1167"/>
        <v>0.19218606233422131</v>
      </c>
      <c r="R8240" s="65">
        <f t="shared" si="1168"/>
        <v>0.1282271228641684</v>
      </c>
      <c r="S8240" s="65">
        <f t="shared" si="1169"/>
        <v>0.31673323024782551</v>
      </c>
      <c r="T8240" s="66">
        <f>(L8240*'Football Field'!$F$4)+(M8240*'Football Field'!$F$5)+(N8240*'Football Field'!$F$6)+(O8240*'Football Field'!$F$7)+(P8240*'Football Field'!$F$8)+(Q8240*'Football Field'!$F$9)+(R8240*'Football Field'!$F$10)+(S8240*'Football Field'!$F$11)</f>
        <v>140958502.84829578</v>
      </c>
    </row>
    <row r="8241" spans="2:20" x14ac:dyDescent="0.3">
      <c r="B8241" s="62">
        <f t="shared" si="1161"/>
        <v>8214</v>
      </c>
      <c r="C8241" s="62">
        <v>0.82752272290284634</v>
      </c>
      <c r="D8241" s="62">
        <v>0.45859724441569216</v>
      </c>
      <c r="E8241" s="62">
        <v>0.64647197500462905</v>
      </c>
      <c r="F8241" s="62">
        <v>0.97065412612666324</v>
      </c>
      <c r="G8241" s="62">
        <v>0.52228588432578793</v>
      </c>
      <c r="H8241" s="62">
        <v>0.82169940966435306</v>
      </c>
      <c r="I8241" s="62">
        <v>0.26757545068898547</v>
      </c>
      <c r="J8241" s="62">
        <v>0.36611254190161524</v>
      </c>
      <c r="K8241" s="62"/>
      <c r="L8241" s="65">
        <f t="shared" si="1162"/>
        <v>0.16954238796220861</v>
      </c>
      <c r="M8241" s="65">
        <f t="shared" si="1163"/>
        <v>9.3957144352945304E-2</v>
      </c>
      <c r="N8241" s="65">
        <f t="shared" si="1164"/>
        <v>0.13244881301682146</v>
      </c>
      <c r="O8241" s="65">
        <f t="shared" si="1165"/>
        <v>0.19886706899310844</v>
      </c>
      <c r="P8241" s="65">
        <f t="shared" si="1166"/>
        <v>0.10700563691704686</v>
      </c>
      <c r="Q8241" s="65">
        <f t="shared" si="1167"/>
        <v>0.16834931083576696</v>
      </c>
      <c r="R8241" s="65">
        <f t="shared" si="1168"/>
        <v>5.4820707171325402E-2</v>
      </c>
      <c r="S8241" s="65">
        <f t="shared" si="1169"/>
        <v>7.5008930750776984E-2</v>
      </c>
      <c r="T8241" s="66">
        <f>(L8241*'Football Field'!$F$4)+(M8241*'Football Field'!$F$5)+(N8241*'Football Field'!$F$6)+(O8241*'Football Field'!$F$7)+(P8241*'Football Field'!$F$8)+(Q8241*'Football Field'!$F$9)+(R8241*'Football Field'!$F$10)+(S8241*'Football Field'!$F$11)</f>
        <v>128703824.04718301</v>
      </c>
    </row>
    <row r="8242" spans="2:20" x14ac:dyDescent="0.3">
      <c r="B8242" s="62">
        <f t="shared" si="1161"/>
        <v>8215</v>
      </c>
      <c r="C8242" s="62">
        <v>0.25670423454263436</v>
      </c>
      <c r="D8242" s="62">
        <v>0.24640710761708073</v>
      </c>
      <c r="E8242" s="62">
        <v>0.38158534336379768</v>
      </c>
      <c r="F8242" s="62">
        <v>0.60303670197836257</v>
      </c>
      <c r="G8242" s="62">
        <v>0.69110552007051196</v>
      </c>
      <c r="H8242" s="62">
        <v>0.1005905187950058</v>
      </c>
      <c r="I8242" s="62">
        <v>0.21566386137387927</v>
      </c>
      <c r="J8242" s="62">
        <v>0.80865689760557957</v>
      </c>
      <c r="K8242" s="62"/>
      <c r="L8242" s="65">
        <f t="shared" si="1162"/>
        <v>7.7700861185327083E-2</v>
      </c>
      <c r="M8242" s="65">
        <f t="shared" si="1163"/>
        <v>7.4584061685405878E-2</v>
      </c>
      <c r="N8242" s="65">
        <f t="shared" si="1164"/>
        <v>0.1155006649886078</v>
      </c>
      <c r="O8242" s="65">
        <f t="shared" si="1165"/>
        <v>0.18253096273834982</v>
      </c>
      <c r="P8242" s="65">
        <f t="shared" si="1166"/>
        <v>0.20918818957189242</v>
      </c>
      <c r="Q8242" s="65">
        <f t="shared" si="1167"/>
        <v>3.0447374393244284E-2</v>
      </c>
      <c r="R8242" s="65">
        <f t="shared" si="1168"/>
        <v>6.5278501483076665E-2</v>
      </c>
      <c r="S8242" s="65">
        <f t="shared" si="1169"/>
        <v>0.24476938395409603</v>
      </c>
      <c r="T8242" s="66">
        <f>(L8242*'Football Field'!$F$4)+(M8242*'Football Field'!$F$5)+(N8242*'Football Field'!$F$6)+(O8242*'Football Field'!$F$7)+(P8242*'Football Field'!$F$8)+(Q8242*'Football Field'!$F$9)+(R8242*'Football Field'!$F$10)+(S8242*'Football Field'!$F$11)</f>
        <v>139793538.38526762</v>
      </c>
    </row>
    <row r="8243" spans="2:20" x14ac:dyDescent="0.3">
      <c r="B8243" s="62">
        <f t="shared" si="1161"/>
        <v>8216</v>
      </c>
      <c r="C8243" s="62">
        <v>0.29400282184008764</v>
      </c>
      <c r="D8243" s="62">
        <v>0.9022184070586976</v>
      </c>
      <c r="E8243" s="62">
        <v>0.16271347088070287</v>
      </c>
      <c r="F8243" s="62">
        <v>0.50132780852115544</v>
      </c>
      <c r="G8243" s="62">
        <v>0.96757335215704221</v>
      </c>
      <c r="H8243" s="62">
        <v>0.90314851168866517</v>
      </c>
      <c r="I8243" s="62">
        <v>0.799311375282028</v>
      </c>
      <c r="J8243" s="62">
        <v>0.63507895592948371</v>
      </c>
      <c r="K8243" s="62"/>
      <c r="L8243" s="65">
        <f t="shared" si="1162"/>
        <v>5.691800473815864E-2</v>
      </c>
      <c r="M8243" s="65">
        <f t="shared" si="1163"/>
        <v>0.17466659417218872</v>
      </c>
      <c r="N8243" s="65">
        <f t="shared" si="1164"/>
        <v>3.1500806858198976E-2</v>
      </c>
      <c r="O8243" s="65">
        <f t="shared" si="1165"/>
        <v>9.7055458182976825E-2</v>
      </c>
      <c r="P8243" s="65">
        <f t="shared" si="1166"/>
        <v>0.18731910223822684</v>
      </c>
      <c r="Q8243" s="65">
        <f t="shared" si="1167"/>
        <v>0.17484665944980796</v>
      </c>
      <c r="R8243" s="65">
        <f t="shared" si="1168"/>
        <v>0.15474412238911117</v>
      </c>
      <c r="S8243" s="65">
        <f t="shared" si="1169"/>
        <v>0.12294925197133073</v>
      </c>
      <c r="T8243" s="66">
        <f>(L8243*'Football Field'!$F$4)+(M8243*'Football Field'!$F$5)+(N8243*'Football Field'!$F$6)+(O8243*'Football Field'!$F$7)+(P8243*'Football Field'!$F$8)+(Q8243*'Football Field'!$F$9)+(R8243*'Football Field'!$F$10)+(S8243*'Football Field'!$F$11)</f>
        <v>146447603.92832038</v>
      </c>
    </row>
    <row r="8244" spans="2:20" x14ac:dyDescent="0.3">
      <c r="B8244" s="62">
        <f t="shared" si="1161"/>
        <v>8217</v>
      </c>
      <c r="C8244" s="62">
        <v>8.2197659123169897E-3</v>
      </c>
      <c r="D8244" s="62">
        <v>0.81748326006537075</v>
      </c>
      <c r="E8244" s="62">
        <v>0.3654367172966887</v>
      </c>
      <c r="F8244" s="62">
        <v>0.30515420037818164</v>
      </c>
      <c r="G8244" s="62">
        <v>0.81911936373667216</v>
      </c>
      <c r="H8244" s="62">
        <v>0.72038652952738114</v>
      </c>
      <c r="I8244" s="62">
        <v>0.97939468637857019</v>
      </c>
      <c r="J8244" s="62">
        <v>0.61193027708376213</v>
      </c>
      <c r="K8244" s="62"/>
      <c r="L8244" s="65">
        <f t="shared" si="1162"/>
        <v>1.7764305625912278E-3</v>
      </c>
      <c r="M8244" s="65">
        <f t="shared" si="1163"/>
        <v>0.17667197132837698</v>
      </c>
      <c r="N8244" s="65">
        <f t="shared" si="1164"/>
        <v>7.8977060931393256E-2</v>
      </c>
      <c r="O8244" s="65">
        <f t="shared" si="1165"/>
        <v>6.5948988528079178E-2</v>
      </c>
      <c r="P8244" s="65">
        <f t="shared" si="1166"/>
        <v>0.17702556102865205</v>
      </c>
      <c r="Q8244" s="65">
        <f t="shared" si="1167"/>
        <v>0.15568772414964563</v>
      </c>
      <c r="R8244" s="65">
        <f t="shared" si="1168"/>
        <v>0.21166377148469423</v>
      </c>
      <c r="S8244" s="65">
        <f t="shared" si="1169"/>
        <v>0.13224849198656743</v>
      </c>
      <c r="T8244" s="66">
        <f>(L8244*'Football Field'!$F$4)+(M8244*'Football Field'!$F$5)+(N8244*'Football Field'!$F$6)+(O8244*'Football Field'!$F$7)+(P8244*'Football Field'!$F$8)+(Q8244*'Football Field'!$F$9)+(R8244*'Football Field'!$F$10)+(S8244*'Football Field'!$F$11)</f>
        <v>154856653.17390844</v>
      </c>
    </row>
    <row r="8245" spans="2:20" x14ac:dyDescent="0.3">
      <c r="B8245" s="62">
        <f t="shared" si="1161"/>
        <v>8218</v>
      </c>
      <c r="C8245" s="62">
        <v>0.41951282399987344</v>
      </c>
      <c r="D8245" s="62">
        <v>0.21742618706371597</v>
      </c>
      <c r="E8245" s="62">
        <v>0.99796318270254203</v>
      </c>
      <c r="F8245" s="62">
        <v>0.20649302963808425</v>
      </c>
      <c r="G8245" s="62">
        <v>0.79241485282256219</v>
      </c>
      <c r="H8245" s="62">
        <v>0.99384103074923369</v>
      </c>
      <c r="I8245" s="62">
        <v>0.37190727282973446</v>
      </c>
      <c r="J8245" s="62">
        <v>8.8288401491681268E-2</v>
      </c>
      <c r="K8245" s="62"/>
      <c r="L8245" s="65">
        <f t="shared" si="1162"/>
        <v>0.10262440019014747</v>
      </c>
      <c r="M8245" s="65">
        <f t="shared" si="1163"/>
        <v>5.3188438485140051E-2</v>
      </c>
      <c r="N8245" s="65">
        <f t="shared" si="1164"/>
        <v>0.24412930231837163</v>
      </c>
      <c r="O8245" s="65">
        <f t="shared" si="1165"/>
        <v>5.051388681758423E-2</v>
      </c>
      <c r="P8245" s="65">
        <f t="shared" si="1166"/>
        <v>0.1938465151012975</v>
      </c>
      <c r="Q8245" s="65">
        <f t="shared" si="1167"/>
        <v>0.24312091032771094</v>
      </c>
      <c r="R8245" s="65">
        <f t="shared" si="1168"/>
        <v>9.0978770175846976E-2</v>
      </c>
      <c r="S8245" s="65">
        <f t="shared" si="1169"/>
        <v>2.1597776583901152E-2</v>
      </c>
      <c r="T8245" s="66">
        <f>(L8245*'Football Field'!$F$4)+(M8245*'Football Field'!$F$5)+(N8245*'Football Field'!$F$6)+(O8245*'Football Field'!$F$7)+(P8245*'Football Field'!$F$8)+(Q8245*'Football Field'!$F$9)+(R8245*'Football Field'!$F$10)+(S8245*'Football Field'!$F$11)</f>
        <v>142748384.12750176</v>
      </c>
    </row>
    <row r="8246" spans="2:20" x14ac:dyDescent="0.3">
      <c r="B8246" s="62">
        <f t="shared" si="1161"/>
        <v>8219</v>
      </c>
      <c r="C8246" s="62">
        <v>0.50909164588872791</v>
      </c>
      <c r="D8246" s="62">
        <v>0.2394750816650536</v>
      </c>
      <c r="E8246" s="62">
        <v>0.44591386832525715</v>
      </c>
      <c r="F8246" s="62">
        <v>8.9771059636930439E-2</v>
      </c>
      <c r="G8246" s="62">
        <v>0.11309315027863764</v>
      </c>
      <c r="H8246" s="62">
        <v>0.40082529717531135</v>
      </c>
      <c r="I8246" s="62">
        <v>0.39284865801607516</v>
      </c>
      <c r="J8246" s="62">
        <v>0.93406144725553331</v>
      </c>
      <c r="K8246" s="62"/>
      <c r="L8246" s="65">
        <f t="shared" si="1162"/>
        <v>0.16290514545711207</v>
      </c>
      <c r="M8246" s="65">
        <f t="shared" si="1163"/>
        <v>7.6630059296879785E-2</v>
      </c>
      <c r="N8246" s="65">
        <f t="shared" si="1164"/>
        <v>0.1426887755230358</v>
      </c>
      <c r="O8246" s="65">
        <f t="shared" si="1165"/>
        <v>2.8726001783949205E-2</v>
      </c>
      <c r="P8246" s="65">
        <f t="shared" si="1166"/>
        <v>3.6188879242326659E-2</v>
      </c>
      <c r="Q8246" s="65">
        <f t="shared" si="1167"/>
        <v>0.12826080307258886</v>
      </c>
      <c r="R8246" s="65">
        <f t="shared" si="1168"/>
        <v>0.12570834405467307</v>
      </c>
      <c r="S8246" s="65">
        <f t="shared" si="1169"/>
        <v>0.29889199156943463</v>
      </c>
      <c r="T8246" s="66">
        <f>(L8246*'Football Field'!$F$4)+(M8246*'Football Field'!$F$5)+(N8246*'Football Field'!$F$6)+(O8246*'Football Field'!$F$7)+(P8246*'Football Field'!$F$8)+(Q8246*'Football Field'!$F$9)+(R8246*'Football Field'!$F$10)+(S8246*'Football Field'!$F$11)</f>
        <v>133618082.85196075</v>
      </c>
    </row>
    <row r="8247" spans="2:20" x14ac:dyDescent="0.3">
      <c r="B8247" s="62">
        <f t="shared" si="1161"/>
        <v>8220</v>
      </c>
      <c r="C8247" s="62">
        <v>0.96091595803444352</v>
      </c>
      <c r="D8247" s="62">
        <v>0.92893674309225538</v>
      </c>
      <c r="E8247" s="62">
        <v>0.73043752366877279</v>
      </c>
      <c r="F8247" s="62">
        <v>0.47120260972400629</v>
      </c>
      <c r="G8247" s="62">
        <v>0.66375576051273555</v>
      </c>
      <c r="H8247" s="62">
        <v>0.33376829451976409</v>
      </c>
      <c r="I8247" s="62">
        <v>0.47777458000286988</v>
      </c>
      <c r="J8247" s="62">
        <v>0.20224146300874746</v>
      </c>
      <c r="K8247" s="62"/>
      <c r="L8247" s="65">
        <f t="shared" si="1162"/>
        <v>0.2014907365124658</v>
      </c>
      <c r="M8247" s="65">
        <f t="shared" si="1163"/>
        <v>0.19478513908959422</v>
      </c>
      <c r="N8247" s="65">
        <f t="shared" si="1164"/>
        <v>0.15316260843603063</v>
      </c>
      <c r="O8247" s="65">
        <f t="shared" si="1165"/>
        <v>9.8804645802836003E-2</v>
      </c>
      <c r="P8247" s="65">
        <f t="shared" si="1166"/>
        <v>0.13918036840981374</v>
      </c>
      <c r="Q8247" s="65">
        <f t="shared" si="1167"/>
        <v>6.9986577832320984E-2</v>
      </c>
      <c r="R8247" s="65">
        <f t="shared" si="1168"/>
        <v>0.10018269673513074</v>
      </c>
      <c r="S8247" s="65">
        <f t="shared" si="1169"/>
        <v>4.2407227181807797E-2</v>
      </c>
      <c r="T8247" s="66">
        <f>(L8247*'Football Field'!$F$4)+(M8247*'Football Field'!$F$5)+(N8247*'Football Field'!$F$6)+(O8247*'Football Field'!$F$7)+(P8247*'Football Field'!$F$8)+(Q8247*'Football Field'!$F$9)+(R8247*'Football Field'!$F$10)+(S8247*'Football Field'!$F$11)</f>
        <v>136741902.70496735</v>
      </c>
    </row>
    <row r="8248" spans="2:20" x14ac:dyDescent="0.3">
      <c r="B8248" s="62">
        <f t="shared" si="1161"/>
        <v>8221</v>
      </c>
      <c r="C8248" s="62">
        <v>0.90536154511355438</v>
      </c>
      <c r="D8248" s="62">
        <v>0.5640992373197532</v>
      </c>
      <c r="E8248" s="62">
        <v>0.30862488676259514</v>
      </c>
      <c r="F8248" s="62">
        <v>0.54587549868813934</v>
      </c>
      <c r="G8248" s="62">
        <v>0.72580715759417891</v>
      </c>
      <c r="H8248" s="62">
        <v>0.8442829814102687</v>
      </c>
      <c r="I8248" s="62">
        <v>0.54265072060132491</v>
      </c>
      <c r="J8248" s="62">
        <v>0.31012217909085271</v>
      </c>
      <c r="K8248" s="62"/>
      <c r="L8248" s="65">
        <f t="shared" si="1162"/>
        <v>0.19072995032308629</v>
      </c>
      <c r="M8248" s="65">
        <f t="shared" si="1163"/>
        <v>0.11883718730045345</v>
      </c>
      <c r="N8248" s="65">
        <f t="shared" si="1164"/>
        <v>6.5017130049758107E-2</v>
      </c>
      <c r="O8248" s="65">
        <f t="shared" si="1165"/>
        <v>0.11499804394091008</v>
      </c>
      <c r="P8248" s="65">
        <f t="shared" si="1166"/>
        <v>0.15290373647879568</v>
      </c>
      <c r="Q8248" s="65">
        <f t="shared" si="1167"/>
        <v>0.17786270244426017</v>
      </c>
      <c r="R8248" s="65">
        <f t="shared" si="1168"/>
        <v>0.11431868908248836</v>
      </c>
      <c r="S8248" s="65">
        <f t="shared" si="1169"/>
        <v>6.5332560380247665E-2</v>
      </c>
      <c r="T8248" s="66">
        <f>(L8248*'Football Field'!$F$4)+(M8248*'Football Field'!$F$5)+(N8248*'Football Field'!$F$6)+(O8248*'Football Field'!$F$7)+(P8248*'Football Field'!$F$8)+(Q8248*'Football Field'!$F$9)+(R8248*'Football Field'!$F$10)+(S8248*'Football Field'!$F$11)</f>
        <v>138108177.04343316</v>
      </c>
    </row>
    <row r="8249" spans="2:20" x14ac:dyDescent="0.3">
      <c r="B8249" s="62">
        <f t="shared" si="1161"/>
        <v>8222</v>
      </c>
      <c r="C8249" s="62">
        <v>0.50053851097203816</v>
      </c>
      <c r="D8249" s="62">
        <v>0.60958429686638282</v>
      </c>
      <c r="E8249" s="62">
        <v>0.7011471525454297</v>
      </c>
      <c r="F8249" s="62">
        <v>0.95824978655635795</v>
      </c>
      <c r="G8249" s="62">
        <v>4.8198177976261802E-2</v>
      </c>
      <c r="H8249" s="62">
        <v>0.59313129537011566</v>
      </c>
      <c r="I8249" s="62">
        <v>0.57752267417910663</v>
      </c>
      <c r="J8249" s="62">
        <v>0.30909839910245818</v>
      </c>
      <c r="K8249" s="62"/>
      <c r="L8249" s="65">
        <f t="shared" si="1162"/>
        <v>0.11647282628600684</v>
      </c>
      <c r="M8249" s="65">
        <f t="shared" si="1163"/>
        <v>0.14184723924182158</v>
      </c>
      <c r="N8249" s="65">
        <f t="shared" si="1164"/>
        <v>0.1631534611408037</v>
      </c>
      <c r="O8249" s="65">
        <f t="shared" si="1165"/>
        <v>0.22297996753823551</v>
      </c>
      <c r="P8249" s="65">
        <f t="shared" si="1166"/>
        <v>1.1215476706935717E-2</v>
      </c>
      <c r="Q8249" s="65">
        <f t="shared" si="1167"/>
        <v>0.13801870748422185</v>
      </c>
      <c r="R8249" s="65">
        <f t="shared" si="1168"/>
        <v>0.1343866588312341</v>
      </c>
      <c r="S8249" s="65">
        <f t="shared" si="1169"/>
        <v>7.1925662770740528E-2</v>
      </c>
      <c r="T8249" s="66">
        <f>(L8249*'Football Field'!$F$4)+(M8249*'Football Field'!$F$5)+(N8249*'Football Field'!$F$6)+(O8249*'Football Field'!$F$7)+(P8249*'Football Field'!$F$8)+(Q8249*'Football Field'!$F$9)+(R8249*'Football Field'!$F$10)+(S8249*'Football Field'!$F$11)</f>
        <v>132947716.69925904</v>
      </c>
    </row>
    <row r="8250" spans="2:20" x14ac:dyDescent="0.3">
      <c r="B8250" s="62">
        <f t="shared" si="1161"/>
        <v>8223</v>
      </c>
      <c r="C8250" s="62">
        <v>0.12714309262008272</v>
      </c>
      <c r="D8250" s="62">
        <v>0.20587795509488804</v>
      </c>
      <c r="E8250" s="62">
        <v>0.35771826358543923</v>
      </c>
      <c r="F8250" s="62">
        <v>0.65321366990533369</v>
      </c>
      <c r="G8250" s="62">
        <v>0.98837090634823566</v>
      </c>
      <c r="H8250" s="62">
        <v>0.31713614356861997</v>
      </c>
      <c r="I8250" s="62">
        <v>0.82941050140190631</v>
      </c>
      <c r="J8250" s="62">
        <v>0.3554583895546084</v>
      </c>
      <c r="K8250" s="62"/>
      <c r="L8250" s="65">
        <f t="shared" si="1162"/>
        <v>3.3159151237119502E-2</v>
      </c>
      <c r="M8250" s="65">
        <f t="shared" si="1163"/>
        <v>5.3693347461504025E-2</v>
      </c>
      <c r="N8250" s="65">
        <f t="shared" si="1164"/>
        <v>9.3293577795478033E-2</v>
      </c>
      <c r="O8250" s="65">
        <f t="shared" si="1165"/>
        <v>0.17035932054340744</v>
      </c>
      <c r="P8250" s="65">
        <f t="shared" si="1166"/>
        <v>0.25776894117166788</v>
      </c>
      <c r="Q8250" s="65">
        <f t="shared" si="1167"/>
        <v>8.2709686626638468E-2</v>
      </c>
      <c r="R8250" s="65">
        <f t="shared" si="1168"/>
        <v>0.2163117766516936</v>
      </c>
      <c r="S8250" s="65">
        <f t="shared" si="1169"/>
        <v>9.2704198512491162E-2</v>
      </c>
      <c r="T8250" s="66">
        <f>(L8250*'Football Field'!$F$4)+(M8250*'Football Field'!$F$5)+(N8250*'Football Field'!$F$6)+(O8250*'Football Field'!$F$7)+(P8250*'Football Field'!$F$8)+(Q8250*'Football Field'!$F$9)+(R8250*'Football Field'!$F$10)+(S8250*'Football Field'!$F$11)</f>
        <v>163175016.05859646</v>
      </c>
    </row>
    <row r="8251" spans="2:20" x14ac:dyDescent="0.3">
      <c r="B8251" s="62">
        <f t="shared" si="1161"/>
        <v>8224</v>
      </c>
      <c r="C8251" s="62">
        <v>0.97664548847696997</v>
      </c>
      <c r="D8251" s="62">
        <v>0.56575846198830904</v>
      </c>
      <c r="E8251" s="62">
        <v>0.77406734033167002</v>
      </c>
      <c r="F8251" s="62">
        <v>0.52734200668835696</v>
      </c>
      <c r="G8251" s="62">
        <v>0.58103465373858776</v>
      </c>
      <c r="H8251" s="62">
        <v>0.59686072095512455</v>
      </c>
      <c r="I8251" s="62">
        <v>0.7820231901653163</v>
      </c>
      <c r="J8251" s="62">
        <v>0.9017918920192235</v>
      </c>
      <c r="K8251" s="62"/>
      <c r="L8251" s="65">
        <f t="shared" si="1162"/>
        <v>0.17117543113023342</v>
      </c>
      <c r="M8251" s="65">
        <f t="shared" si="1163"/>
        <v>9.9159776796235333E-2</v>
      </c>
      <c r="N8251" s="65">
        <f t="shared" si="1164"/>
        <v>0.13566981291413727</v>
      </c>
      <c r="O8251" s="65">
        <f t="shared" si="1165"/>
        <v>9.2426572807631946E-2</v>
      </c>
      <c r="P8251" s="65">
        <f t="shared" si="1166"/>
        <v>0.10183721578482872</v>
      </c>
      <c r="Q8251" s="65">
        <f t="shared" si="1167"/>
        <v>0.10461103075745645</v>
      </c>
      <c r="R8251" s="65">
        <f t="shared" si="1168"/>
        <v>0.13706422474662885</v>
      </c>
      <c r="S8251" s="65">
        <f t="shared" si="1169"/>
        <v>0.15805593506284804</v>
      </c>
      <c r="T8251" s="66">
        <f>(L8251*'Football Field'!$F$4)+(M8251*'Football Field'!$F$5)+(N8251*'Football Field'!$F$6)+(O8251*'Football Field'!$F$7)+(P8251*'Football Field'!$F$8)+(Q8251*'Football Field'!$F$9)+(R8251*'Football Field'!$F$10)+(S8251*'Football Field'!$F$11)</f>
        <v>139643164.19812286</v>
      </c>
    </row>
    <row r="8252" spans="2:20" x14ac:dyDescent="0.3">
      <c r="B8252" s="62">
        <f t="shared" si="1161"/>
        <v>8225</v>
      </c>
      <c r="C8252" s="62">
        <v>0.18134113954533315</v>
      </c>
      <c r="D8252" s="62">
        <v>0.66674871952938763</v>
      </c>
      <c r="E8252" s="62">
        <v>0.609072778427734</v>
      </c>
      <c r="F8252" s="62">
        <v>0.16499608251501818</v>
      </c>
      <c r="G8252" s="62">
        <v>0.29467486874785009</v>
      </c>
      <c r="H8252" s="62">
        <v>0.84819716104852727</v>
      </c>
      <c r="I8252" s="62">
        <v>0.13922983468770189</v>
      </c>
      <c r="J8252" s="62">
        <v>2.3339947177482667E-2</v>
      </c>
      <c r="K8252" s="62"/>
      <c r="L8252" s="65">
        <f t="shared" si="1162"/>
        <v>6.1941900058793381E-2</v>
      </c>
      <c r="M8252" s="65">
        <f t="shared" si="1163"/>
        <v>0.22774579807409534</v>
      </c>
      <c r="N8252" s="65">
        <f t="shared" si="1164"/>
        <v>0.20804504297531981</v>
      </c>
      <c r="O8252" s="65">
        <f t="shared" si="1165"/>
        <v>5.635881013465651E-2</v>
      </c>
      <c r="P8252" s="65">
        <f t="shared" si="1166"/>
        <v>0.10065405630284142</v>
      </c>
      <c r="Q8252" s="65">
        <f t="shared" si="1167"/>
        <v>0.28972434998229418</v>
      </c>
      <c r="R8252" s="65">
        <f t="shared" si="1168"/>
        <v>4.7557661361623989E-2</v>
      </c>
      <c r="S8252" s="65">
        <f t="shared" si="1169"/>
        <v>7.9723811103753154E-3</v>
      </c>
      <c r="T8252" s="66">
        <f>(L8252*'Football Field'!$F$4)+(M8252*'Football Field'!$F$5)+(N8252*'Football Field'!$F$6)+(O8252*'Football Field'!$F$7)+(P8252*'Football Field'!$F$8)+(Q8252*'Football Field'!$F$9)+(R8252*'Football Field'!$F$10)+(S8252*'Football Field'!$F$11)</f>
        <v>127709711.41736393</v>
      </c>
    </row>
    <row r="8253" spans="2:20" x14ac:dyDescent="0.3">
      <c r="B8253" s="62">
        <f t="shared" si="1161"/>
        <v>8226</v>
      </c>
      <c r="C8253" s="62">
        <v>0.73779872637367916</v>
      </c>
      <c r="D8253" s="62">
        <v>0.81776106471636856</v>
      </c>
      <c r="E8253" s="62">
        <v>0.22483215771241338</v>
      </c>
      <c r="F8253" s="62">
        <v>0.75932942638069778</v>
      </c>
      <c r="G8253" s="62">
        <v>0.85117952163227784</v>
      </c>
      <c r="H8253" s="62">
        <v>0.17023984433485473</v>
      </c>
      <c r="I8253" s="62">
        <v>0.28092987329246877</v>
      </c>
      <c r="J8253" s="62">
        <v>0.64884072874180554</v>
      </c>
      <c r="K8253" s="62"/>
      <c r="L8253" s="65">
        <f t="shared" si="1162"/>
        <v>0.16428708339864398</v>
      </c>
      <c r="M8253" s="65">
        <f t="shared" si="1163"/>
        <v>0.18209245345210556</v>
      </c>
      <c r="N8253" s="65">
        <f t="shared" si="1164"/>
        <v>5.0063815678218625E-2</v>
      </c>
      <c r="O8253" s="65">
        <f t="shared" si="1165"/>
        <v>0.16908136642088484</v>
      </c>
      <c r="P8253" s="65">
        <f t="shared" si="1166"/>
        <v>0.18953380652326457</v>
      </c>
      <c r="Q8253" s="65">
        <f t="shared" si="1167"/>
        <v>3.7907638634018394E-2</v>
      </c>
      <c r="R8253" s="65">
        <f t="shared" si="1168"/>
        <v>6.2555203571054596E-2</v>
      </c>
      <c r="S8253" s="65">
        <f t="shared" si="1169"/>
        <v>0.14447863232180924</v>
      </c>
      <c r="T8253" s="66">
        <f>(L8253*'Football Field'!$F$4)+(M8253*'Football Field'!$F$5)+(N8253*'Football Field'!$F$6)+(O8253*'Football Field'!$F$7)+(P8253*'Football Field'!$F$8)+(Q8253*'Football Field'!$F$9)+(R8253*'Football Field'!$F$10)+(S8253*'Football Field'!$F$11)</f>
        <v>134459196.66593489</v>
      </c>
    </row>
    <row r="8254" spans="2:20" x14ac:dyDescent="0.3">
      <c r="B8254" s="62">
        <f t="shared" si="1161"/>
        <v>8227</v>
      </c>
      <c r="C8254" s="62">
        <v>0.46148090043864332</v>
      </c>
      <c r="D8254" s="62">
        <v>8.2074690991500443E-3</v>
      </c>
      <c r="E8254" s="62">
        <v>0.45023168660623913</v>
      </c>
      <c r="F8254" s="62">
        <v>0.12436504646579338</v>
      </c>
      <c r="G8254" s="62">
        <v>0.18631536649291225</v>
      </c>
      <c r="H8254" s="62">
        <v>0.98583007669645228</v>
      </c>
      <c r="I8254" s="62">
        <v>0.67497801186605977</v>
      </c>
      <c r="J8254" s="62">
        <v>0.79240050026176634</v>
      </c>
      <c r="K8254" s="62"/>
      <c r="L8254" s="65">
        <f t="shared" si="1162"/>
        <v>0.12527275251837608</v>
      </c>
      <c r="M8254" s="65">
        <f t="shared" si="1163"/>
        <v>2.227984396066559E-3</v>
      </c>
      <c r="N8254" s="65">
        <f t="shared" si="1164"/>
        <v>0.12221906171749228</v>
      </c>
      <c r="O8254" s="65">
        <f t="shared" si="1165"/>
        <v>3.3759905714488121E-2</v>
      </c>
      <c r="P8254" s="65">
        <f t="shared" si="1166"/>
        <v>5.0576825118551931E-2</v>
      </c>
      <c r="Q8254" s="65">
        <f t="shared" si="1167"/>
        <v>0.26761161102394559</v>
      </c>
      <c r="R8254" s="65">
        <f t="shared" si="1168"/>
        <v>0.18322828389099216</v>
      </c>
      <c r="S8254" s="65">
        <f t="shared" si="1169"/>
        <v>0.21510357562008722</v>
      </c>
      <c r="T8254" s="66">
        <f>(L8254*'Football Field'!$F$4)+(M8254*'Football Field'!$F$5)+(N8254*'Football Field'!$F$6)+(O8254*'Football Field'!$F$7)+(P8254*'Football Field'!$F$8)+(Q8254*'Football Field'!$F$9)+(R8254*'Football Field'!$F$10)+(S8254*'Football Field'!$F$11)</f>
        <v>142049698.96866754</v>
      </c>
    </row>
    <row r="8255" spans="2:20" x14ac:dyDescent="0.3">
      <c r="B8255" s="62">
        <f t="shared" si="1161"/>
        <v>8228</v>
      </c>
      <c r="C8255" s="62">
        <v>6.834244647047627E-3</v>
      </c>
      <c r="D8255" s="62">
        <v>0.99649528901321915</v>
      </c>
      <c r="E8255" s="62">
        <v>0.95969365412816665</v>
      </c>
      <c r="F8255" s="62">
        <v>8.6056565744980218E-2</v>
      </c>
      <c r="G8255" s="62">
        <v>0.1686088867762966</v>
      </c>
      <c r="H8255" s="62">
        <v>0.89730223525548214</v>
      </c>
      <c r="I8255" s="62">
        <v>0.8704150874756672</v>
      </c>
      <c r="J8255" s="62">
        <v>0.13169972174852318</v>
      </c>
      <c r="K8255" s="62"/>
      <c r="L8255" s="65">
        <f t="shared" si="1162"/>
        <v>1.6599633748282669E-3</v>
      </c>
      <c r="M8255" s="65">
        <f t="shared" si="1163"/>
        <v>0.24203782105831378</v>
      </c>
      <c r="N8255" s="65">
        <f t="shared" si="1164"/>
        <v>0.23309910592622091</v>
      </c>
      <c r="O8255" s="65">
        <f t="shared" si="1165"/>
        <v>2.0902199830068871E-2</v>
      </c>
      <c r="P8255" s="65">
        <f t="shared" si="1166"/>
        <v>4.0953256895789901E-2</v>
      </c>
      <c r="Q8255" s="65">
        <f t="shared" si="1167"/>
        <v>0.21794491177881556</v>
      </c>
      <c r="R8255" s="65">
        <f t="shared" si="1168"/>
        <v>0.21141431726938889</v>
      </c>
      <c r="S8255" s="65">
        <f t="shared" si="1169"/>
        <v>3.1988423866573752E-2</v>
      </c>
      <c r="T8255" s="66">
        <f>(L8255*'Football Field'!$F$4)+(M8255*'Football Field'!$F$5)+(N8255*'Football Field'!$F$6)+(O8255*'Football Field'!$F$7)+(P8255*'Football Field'!$F$8)+(Q8255*'Football Field'!$F$9)+(R8255*'Football Field'!$F$10)+(S8255*'Football Field'!$F$11)</f>
        <v>146393482.53025025</v>
      </c>
    </row>
    <row r="8256" spans="2:20" x14ac:dyDescent="0.3">
      <c r="B8256" s="62">
        <f t="shared" si="1161"/>
        <v>8229</v>
      </c>
      <c r="C8256" s="62">
        <v>0.60096469924219154</v>
      </c>
      <c r="D8256" s="62">
        <v>0.68217556599030171</v>
      </c>
      <c r="E8256" s="62">
        <v>0.79790053340942935</v>
      </c>
      <c r="F8256" s="62">
        <v>7.0027902822684229E-2</v>
      </c>
      <c r="G8256" s="62">
        <v>5.3827890261043621E-2</v>
      </c>
      <c r="H8256" s="62">
        <v>0.39237244058834875</v>
      </c>
      <c r="I8256" s="62">
        <v>0.1979986757107427</v>
      </c>
      <c r="J8256" s="62">
        <v>0.16459068963149237</v>
      </c>
      <c r="K8256" s="62"/>
      <c r="L8256" s="65">
        <f t="shared" si="1162"/>
        <v>0.20303832768421146</v>
      </c>
      <c r="M8256" s="65">
        <f t="shared" si="1163"/>
        <v>0.23047574388372188</v>
      </c>
      <c r="N8256" s="65">
        <f t="shared" si="1164"/>
        <v>0.26957388706204571</v>
      </c>
      <c r="O8256" s="65">
        <f t="shared" si="1165"/>
        <v>2.3659207101980238E-2</v>
      </c>
      <c r="P8256" s="65">
        <f t="shared" si="1166"/>
        <v>1.8185968052953909E-2</v>
      </c>
      <c r="Q8256" s="65">
        <f t="shared" si="1167"/>
        <v>0.13256459866426351</v>
      </c>
      <c r="R8256" s="65">
        <f t="shared" si="1168"/>
        <v>6.6894644645003318E-2</v>
      </c>
      <c r="S8256" s="65">
        <f t="shared" si="1169"/>
        <v>5.5607622905819956E-2</v>
      </c>
      <c r="T8256" s="66">
        <f>(L8256*'Football Field'!$F$4)+(M8256*'Football Field'!$F$5)+(N8256*'Football Field'!$F$6)+(O8256*'Football Field'!$F$7)+(P8256*'Football Field'!$F$8)+(Q8256*'Football Field'!$F$9)+(R8256*'Football Field'!$F$10)+(S8256*'Football Field'!$F$11)</f>
        <v>124694016.31760871</v>
      </c>
    </row>
    <row r="8257" spans="2:20" x14ac:dyDescent="0.3">
      <c r="B8257" s="62">
        <f t="shared" si="1161"/>
        <v>8230</v>
      </c>
      <c r="C8257" s="62">
        <v>0.17941094855068496</v>
      </c>
      <c r="D8257" s="62">
        <v>0.83143310788509817</v>
      </c>
      <c r="E8257" s="62">
        <v>0.57312807335367877</v>
      </c>
      <c r="F8257" s="62">
        <v>0.21646750937416026</v>
      </c>
      <c r="G8257" s="62">
        <v>0.84560944354474021</v>
      </c>
      <c r="H8257" s="62">
        <v>0.17515803198897861</v>
      </c>
      <c r="I8257" s="62">
        <v>0.99485206068348098</v>
      </c>
      <c r="J8257" s="62">
        <v>0.56685520510839293</v>
      </c>
      <c r="K8257" s="62"/>
      <c r="L8257" s="65">
        <f t="shared" si="1162"/>
        <v>4.0934166852389972E-2</v>
      </c>
      <c r="M8257" s="65">
        <f t="shared" si="1163"/>
        <v>0.1896986880661572</v>
      </c>
      <c r="N8257" s="65">
        <f t="shared" si="1164"/>
        <v>0.13076414996947922</v>
      </c>
      <c r="O8257" s="65">
        <f t="shared" si="1165"/>
        <v>4.9388943196740809E-2</v>
      </c>
      <c r="P8257" s="65">
        <f t="shared" si="1166"/>
        <v>0.19293314222815242</v>
      </c>
      <c r="Q8257" s="65">
        <f t="shared" si="1167"/>
        <v>3.9963826984324463E-2</v>
      </c>
      <c r="R8257" s="65">
        <f t="shared" si="1168"/>
        <v>0.22698414212974816</v>
      </c>
      <c r="S8257" s="65">
        <f t="shared" si="1169"/>
        <v>0.12933294057300782</v>
      </c>
      <c r="T8257" s="66">
        <f>(L8257*'Football Field'!$F$4)+(M8257*'Football Field'!$F$5)+(N8257*'Football Field'!$F$6)+(O8257*'Football Field'!$F$7)+(P8257*'Football Field'!$F$8)+(Q8257*'Football Field'!$F$9)+(R8257*'Football Field'!$F$10)+(S8257*'Football Field'!$F$11)</f>
        <v>159273867.53505152</v>
      </c>
    </row>
    <row r="8258" spans="2:20" x14ac:dyDescent="0.3">
      <c r="B8258" s="62">
        <f t="shared" si="1161"/>
        <v>8231</v>
      </c>
      <c r="C8258" s="62">
        <v>0.47258941564216816</v>
      </c>
      <c r="D8258" s="62">
        <v>0.32413949430334266</v>
      </c>
      <c r="E8258" s="62">
        <v>0.86671979756036333</v>
      </c>
      <c r="F8258" s="62">
        <v>0.65277921977912368</v>
      </c>
      <c r="G8258" s="62">
        <v>0.45452143791640964</v>
      </c>
      <c r="H8258" s="62">
        <v>0.88378626165771412</v>
      </c>
      <c r="I8258" s="62">
        <v>0.2442287518104127</v>
      </c>
      <c r="J8258" s="62">
        <v>0.65362832926365488</v>
      </c>
      <c r="K8258" s="62"/>
      <c r="L8258" s="65">
        <f t="shared" si="1162"/>
        <v>0.10381121444523321</v>
      </c>
      <c r="M8258" s="65">
        <f t="shared" si="1163"/>
        <v>7.120200630725107E-2</v>
      </c>
      <c r="N8258" s="65">
        <f t="shared" si="1164"/>
        <v>0.19038774841414305</v>
      </c>
      <c r="O8258" s="65">
        <f t="shared" si="1165"/>
        <v>0.14339255456620942</v>
      </c>
      <c r="P8258" s="65">
        <f t="shared" si="1166"/>
        <v>9.9842317453048737E-2</v>
      </c>
      <c r="Q8258" s="65">
        <f t="shared" si="1167"/>
        <v>0.19413664821086096</v>
      </c>
      <c r="R8258" s="65">
        <f t="shared" si="1168"/>
        <v>5.3648436652841816E-2</v>
      </c>
      <c r="S8258" s="65">
        <f t="shared" si="1169"/>
        <v>0.14357907395041183</v>
      </c>
      <c r="T8258" s="66">
        <f>(L8258*'Football Field'!$F$4)+(M8258*'Football Field'!$F$5)+(N8258*'Football Field'!$F$6)+(O8258*'Football Field'!$F$7)+(P8258*'Football Field'!$F$8)+(Q8258*'Football Field'!$F$9)+(R8258*'Football Field'!$F$10)+(S8258*'Football Field'!$F$11)</f>
        <v>129995499.84088975</v>
      </c>
    </row>
    <row r="8259" spans="2:20" x14ac:dyDescent="0.3">
      <c r="B8259" s="62">
        <f t="shared" si="1161"/>
        <v>8232</v>
      </c>
      <c r="C8259" s="62">
        <v>0.85786914920099755</v>
      </c>
      <c r="D8259" s="62">
        <v>0.99604852184869597</v>
      </c>
      <c r="E8259" s="62">
        <v>0.22848645946073087</v>
      </c>
      <c r="F8259" s="62">
        <v>0.74226575197822087</v>
      </c>
      <c r="G8259" s="62">
        <v>0.157246041130639</v>
      </c>
      <c r="H8259" s="62">
        <v>0.2697808166310014</v>
      </c>
      <c r="I8259" s="62">
        <v>0.36645471730687029</v>
      </c>
      <c r="J8259" s="62">
        <v>0.98672182020286769</v>
      </c>
      <c r="K8259" s="62"/>
      <c r="L8259" s="65">
        <f t="shared" si="1162"/>
        <v>0.18629592986721577</v>
      </c>
      <c r="M8259" s="65">
        <f t="shared" si="1163"/>
        <v>0.21630313404263965</v>
      </c>
      <c r="N8259" s="65">
        <f t="shared" si="1164"/>
        <v>4.9618403304221848E-2</v>
      </c>
      <c r="O8259" s="65">
        <f t="shared" si="1165"/>
        <v>0.16119135255319894</v>
      </c>
      <c r="P8259" s="65">
        <f t="shared" si="1166"/>
        <v>3.414774558294232E-2</v>
      </c>
      <c r="Q8259" s="65">
        <f t="shared" si="1167"/>
        <v>5.8585937192658748E-2</v>
      </c>
      <c r="R8259" s="65">
        <f t="shared" si="1168"/>
        <v>7.957976152714609E-2</v>
      </c>
      <c r="S8259" s="65">
        <f t="shared" si="1169"/>
        <v>0.21427773592997648</v>
      </c>
      <c r="T8259" s="66">
        <f>(L8259*'Football Field'!$F$4)+(M8259*'Football Field'!$F$5)+(N8259*'Football Field'!$F$6)+(O8259*'Football Field'!$F$7)+(P8259*'Football Field'!$F$8)+(Q8259*'Football Field'!$F$9)+(R8259*'Football Field'!$F$10)+(S8259*'Football Field'!$F$11)</f>
        <v>124340167.48775591</v>
      </c>
    </row>
    <row r="8260" spans="2:20" x14ac:dyDescent="0.3">
      <c r="B8260" s="62">
        <f t="shared" si="1161"/>
        <v>8233</v>
      </c>
      <c r="C8260" s="62">
        <v>0.91757299844088513</v>
      </c>
      <c r="D8260" s="62">
        <v>0.44060314247253318</v>
      </c>
      <c r="E8260" s="62">
        <v>0.34471617995666026</v>
      </c>
      <c r="F8260" s="62">
        <v>0.25219906158929883</v>
      </c>
      <c r="G8260" s="62">
        <v>0.27305267779439102</v>
      </c>
      <c r="H8260" s="62">
        <v>0.97202233832344476</v>
      </c>
      <c r="I8260" s="62">
        <v>2.9217670589026912E-2</v>
      </c>
      <c r="J8260" s="62">
        <v>0.37859882237465126</v>
      </c>
      <c r="K8260" s="62"/>
      <c r="L8260" s="65">
        <f t="shared" si="1162"/>
        <v>0.25431744717863936</v>
      </c>
      <c r="M8260" s="65">
        <f t="shared" si="1163"/>
        <v>0.12211896666848138</v>
      </c>
      <c r="N8260" s="65">
        <f t="shared" si="1164"/>
        <v>9.5542631525461427E-2</v>
      </c>
      <c r="O8260" s="65">
        <f t="shared" si="1165"/>
        <v>6.9900293091908219E-2</v>
      </c>
      <c r="P8260" s="65">
        <f t="shared" si="1166"/>
        <v>7.5680147606735498E-2</v>
      </c>
      <c r="Q8260" s="65">
        <f t="shared" si="1167"/>
        <v>0.2694087991942542</v>
      </c>
      <c r="R8260" s="65">
        <f t="shared" si="1168"/>
        <v>8.098062398668603E-3</v>
      </c>
      <c r="S8260" s="65">
        <f t="shared" si="1169"/>
        <v>0.10493365233585125</v>
      </c>
      <c r="T8260" s="66">
        <f>(L8260*'Football Field'!$F$4)+(M8260*'Football Field'!$F$5)+(N8260*'Football Field'!$F$6)+(O8260*'Football Field'!$F$7)+(P8260*'Football Field'!$F$8)+(Q8260*'Football Field'!$F$9)+(R8260*'Football Field'!$F$10)+(S8260*'Football Field'!$F$11)</f>
        <v>117501011.89858124</v>
      </c>
    </row>
    <row r="8261" spans="2:20" x14ac:dyDescent="0.3">
      <c r="B8261" s="62">
        <f t="shared" si="1161"/>
        <v>8234</v>
      </c>
      <c r="C8261" s="62">
        <v>0.60756254119630582</v>
      </c>
      <c r="D8261" s="62">
        <v>0.57352086995812535</v>
      </c>
      <c r="E8261" s="62">
        <v>0.92030914725354929</v>
      </c>
      <c r="F8261" s="62">
        <v>0.36986682092564005</v>
      </c>
      <c r="G8261" s="62">
        <v>0.11973246077221733</v>
      </c>
      <c r="H8261" s="62">
        <v>0.66583211903803807</v>
      </c>
      <c r="I8261" s="62">
        <v>0.32104310817377635</v>
      </c>
      <c r="J8261" s="62">
        <v>0.70608146421268958</v>
      </c>
      <c r="K8261" s="62"/>
      <c r="L8261" s="65">
        <f t="shared" si="1162"/>
        <v>0.14182302535256372</v>
      </c>
      <c r="M8261" s="65">
        <f t="shared" si="1163"/>
        <v>0.13387669476814376</v>
      </c>
      <c r="N8261" s="65">
        <f t="shared" si="1164"/>
        <v>0.21482731187827553</v>
      </c>
      <c r="O8261" s="65">
        <f t="shared" si="1165"/>
        <v>8.6337830205796995E-2</v>
      </c>
      <c r="P8261" s="65">
        <f t="shared" si="1166"/>
        <v>2.7949089465238199E-2</v>
      </c>
      <c r="Q8261" s="65">
        <f t="shared" si="1167"/>
        <v>0.15542486426656132</v>
      </c>
      <c r="R8261" s="65">
        <f t="shared" si="1168"/>
        <v>7.4940934936744225E-2</v>
      </c>
      <c r="S8261" s="65">
        <f t="shared" si="1169"/>
        <v>0.16482024912667617</v>
      </c>
      <c r="T8261" s="66">
        <f>(L8261*'Football Field'!$F$4)+(M8261*'Football Field'!$F$5)+(N8261*'Football Field'!$F$6)+(O8261*'Football Field'!$F$7)+(P8261*'Football Field'!$F$8)+(Q8261*'Football Field'!$F$9)+(R8261*'Football Field'!$F$10)+(S8261*'Football Field'!$F$11)</f>
        <v>127072729.47934604</v>
      </c>
    </row>
    <row r="8262" spans="2:20" x14ac:dyDescent="0.3">
      <c r="B8262" s="62">
        <f t="shared" si="1161"/>
        <v>8235</v>
      </c>
      <c r="C8262" s="62">
        <v>0.83837549922734489</v>
      </c>
      <c r="D8262" s="62">
        <v>0.16678787155239305</v>
      </c>
      <c r="E8262" s="62">
        <v>1.7202378611298919E-2</v>
      </c>
      <c r="F8262" s="62">
        <v>0.209994514979292</v>
      </c>
      <c r="G8262" s="62">
        <v>0.68994374650677792</v>
      </c>
      <c r="H8262" s="62">
        <v>3.843714658617281E-2</v>
      </c>
      <c r="I8262" s="62">
        <v>0.78442308773820757</v>
      </c>
      <c r="J8262" s="62">
        <v>0.62032333291850517</v>
      </c>
      <c r="K8262" s="62"/>
      <c r="L8262" s="65">
        <f t="shared" si="1162"/>
        <v>0.24910966977797402</v>
      </c>
      <c r="M8262" s="65">
        <f t="shared" si="1163"/>
        <v>4.9558308471179396E-2</v>
      </c>
      <c r="N8262" s="65">
        <f t="shared" si="1164"/>
        <v>5.111407548533696E-3</v>
      </c>
      <c r="O8262" s="65">
        <f t="shared" si="1165"/>
        <v>6.2396461167923196E-2</v>
      </c>
      <c r="P8262" s="65">
        <f t="shared" si="1166"/>
        <v>0.20500558403254898</v>
      </c>
      <c r="Q8262" s="65">
        <f t="shared" si="1167"/>
        <v>1.1420974136426416E-2</v>
      </c>
      <c r="R8262" s="65">
        <f t="shared" si="1168"/>
        <v>0.23307858654358696</v>
      </c>
      <c r="S8262" s="65">
        <f t="shared" si="1169"/>
        <v>0.18431900832182724</v>
      </c>
      <c r="T8262" s="66">
        <f>(L8262*'Football Field'!$F$4)+(M8262*'Football Field'!$F$5)+(N8262*'Football Field'!$F$6)+(O8262*'Football Field'!$F$7)+(P8262*'Football Field'!$F$8)+(Q8262*'Football Field'!$F$9)+(R8262*'Football Field'!$F$10)+(S8262*'Football Field'!$F$11)</f>
        <v>157786832.19106895</v>
      </c>
    </row>
    <row r="8263" spans="2:20" x14ac:dyDescent="0.3">
      <c r="B8263" s="62">
        <f t="shared" si="1161"/>
        <v>8236</v>
      </c>
      <c r="C8263" s="62">
        <v>6.9078868909275837E-2</v>
      </c>
      <c r="D8263" s="62">
        <v>0.66720735239006435</v>
      </c>
      <c r="E8263" s="62">
        <v>0.99067845658141374</v>
      </c>
      <c r="F8263" s="62">
        <v>0.629624800647684</v>
      </c>
      <c r="G8263" s="62">
        <v>0.22862239576747134</v>
      </c>
      <c r="H8263" s="62">
        <v>0.42301612287889512</v>
      </c>
      <c r="I8263" s="62">
        <v>0.94431195577745397</v>
      </c>
      <c r="J8263" s="62">
        <v>0.471412811219732</v>
      </c>
      <c r="K8263" s="62"/>
      <c r="L8263" s="65">
        <f t="shared" si="1162"/>
        <v>1.5614739259587233E-2</v>
      </c>
      <c r="M8263" s="65">
        <f t="shared" si="1163"/>
        <v>0.1508170154513262</v>
      </c>
      <c r="N8263" s="65">
        <f t="shared" si="1164"/>
        <v>0.22393513434514126</v>
      </c>
      <c r="O8263" s="65">
        <f t="shared" si="1165"/>
        <v>0.14232177290562184</v>
      </c>
      <c r="P8263" s="65">
        <f t="shared" si="1166"/>
        <v>5.167830850704426E-2</v>
      </c>
      <c r="Q8263" s="65">
        <f t="shared" si="1167"/>
        <v>9.5619493568003533E-2</v>
      </c>
      <c r="R8263" s="65">
        <f t="shared" si="1168"/>
        <v>0.21345434865966437</v>
      </c>
      <c r="S8263" s="65">
        <f t="shared" si="1169"/>
        <v>0.10655918730361127</v>
      </c>
      <c r="T8263" s="66">
        <f>(L8263*'Football Field'!$F$4)+(M8263*'Football Field'!$F$5)+(N8263*'Football Field'!$F$6)+(O8263*'Football Field'!$F$7)+(P8263*'Football Field'!$F$8)+(Q8263*'Football Field'!$F$9)+(R8263*'Football Field'!$F$10)+(S8263*'Football Field'!$F$11)</f>
        <v>148982486.73648638</v>
      </c>
    </row>
    <row r="8264" spans="2:20" x14ac:dyDescent="0.3">
      <c r="B8264" s="62">
        <f t="shared" si="1161"/>
        <v>8237</v>
      </c>
      <c r="C8264" s="62">
        <v>0.89902685367564594</v>
      </c>
      <c r="D8264" s="62">
        <v>0.35415573046728954</v>
      </c>
      <c r="E8264" s="62">
        <v>0.76244632502633547</v>
      </c>
      <c r="F8264" s="62">
        <v>0.97279352910790728</v>
      </c>
      <c r="G8264" s="62">
        <v>0.83823369459999586</v>
      </c>
      <c r="H8264" s="62">
        <v>0.1311147117113155</v>
      </c>
      <c r="I8264" s="62">
        <v>0.54215594469523987</v>
      </c>
      <c r="J8264" s="62">
        <v>0.89651498751369685</v>
      </c>
      <c r="K8264" s="62"/>
      <c r="L8264" s="65">
        <f t="shared" si="1162"/>
        <v>0.16659622967509949</v>
      </c>
      <c r="M8264" s="65">
        <f t="shared" si="1163"/>
        <v>6.5627638565474697E-2</v>
      </c>
      <c r="N8264" s="65">
        <f t="shared" si="1164"/>
        <v>0.14128686207725882</v>
      </c>
      <c r="O8264" s="65">
        <f t="shared" si="1165"/>
        <v>0.18026573237397581</v>
      </c>
      <c r="P8264" s="65">
        <f t="shared" si="1166"/>
        <v>0.15533081413090949</v>
      </c>
      <c r="Q8264" s="65">
        <f t="shared" si="1167"/>
        <v>2.4296511874742563E-2</v>
      </c>
      <c r="R8264" s="65">
        <f t="shared" si="1168"/>
        <v>0.10046544873814758</v>
      </c>
      <c r="S8264" s="65">
        <f t="shared" si="1169"/>
        <v>0.16613076256439163</v>
      </c>
      <c r="T8264" s="66">
        <f>(L8264*'Football Field'!$F$4)+(M8264*'Football Field'!$F$5)+(N8264*'Football Field'!$F$6)+(O8264*'Football Field'!$F$7)+(P8264*'Football Field'!$F$8)+(Q8264*'Football Field'!$F$9)+(R8264*'Football Field'!$F$10)+(S8264*'Football Field'!$F$11)</f>
        <v>139912831.28580078</v>
      </c>
    </row>
    <row r="8265" spans="2:20" x14ac:dyDescent="0.3">
      <c r="B8265" s="62">
        <f t="shared" si="1161"/>
        <v>8238</v>
      </c>
      <c r="C8265" s="62">
        <v>0.39913368538057126</v>
      </c>
      <c r="D8265" s="62">
        <v>0.53636880305066936</v>
      </c>
      <c r="E8265" s="62">
        <v>0.23917098765768108</v>
      </c>
      <c r="F8265" s="62">
        <v>0.78673774554994358</v>
      </c>
      <c r="G8265" s="62">
        <v>0.8574358159924399</v>
      </c>
      <c r="H8265" s="62">
        <v>0.25412225004946998</v>
      </c>
      <c r="I8265" s="62">
        <v>0.60474803394040488</v>
      </c>
      <c r="J8265" s="62">
        <v>6.0755629376277875E-3</v>
      </c>
      <c r="K8265" s="62"/>
      <c r="L8265" s="65">
        <f t="shared" si="1162"/>
        <v>0.10834856841534234</v>
      </c>
      <c r="M8265" s="65">
        <f t="shared" si="1163"/>
        <v>0.14560232343651644</v>
      </c>
      <c r="N8265" s="65">
        <f t="shared" si="1164"/>
        <v>6.4925199421553684E-2</v>
      </c>
      <c r="O8265" s="65">
        <f t="shared" si="1165"/>
        <v>0.21356731233389303</v>
      </c>
      <c r="P8265" s="65">
        <f t="shared" si="1166"/>
        <v>0.23275896416069314</v>
      </c>
      <c r="Q8265" s="65">
        <f t="shared" si="1167"/>
        <v>6.8983859302911149E-2</v>
      </c>
      <c r="R8265" s="65">
        <f t="shared" si="1168"/>
        <v>0.16416450459940368</v>
      </c>
      <c r="S8265" s="65">
        <f t="shared" si="1169"/>
        <v>1.6492683296866273E-3</v>
      </c>
      <c r="T8265" s="66">
        <f>(L8265*'Football Field'!$F$4)+(M8265*'Football Field'!$F$5)+(N8265*'Football Field'!$F$6)+(O8265*'Football Field'!$F$7)+(P8265*'Football Field'!$F$8)+(Q8265*'Football Field'!$F$9)+(R8265*'Football Field'!$F$10)+(S8265*'Football Field'!$F$11)</f>
        <v>152090580.57288277</v>
      </c>
    </row>
    <row r="8266" spans="2:20" x14ac:dyDescent="0.3">
      <c r="B8266" s="62">
        <f t="shared" si="1161"/>
        <v>8239</v>
      </c>
      <c r="C8266" s="62">
        <v>0.80425172224439956</v>
      </c>
      <c r="D8266" s="62">
        <v>0.68435985221997098</v>
      </c>
      <c r="E8266" s="62">
        <v>0.40349571089535496</v>
      </c>
      <c r="F8266" s="62">
        <v>1.1399570836782447E-2</v>
      </c>
      <c r="G8266" s="62">
        <v>0.6428061002452542</v>
      </c>
      <c r="H8266" s="62">
        <v>0.79693212499122223</v>
      </c>
      <c r="I8266" s="62">
        <v>0.27368536512479447</v>
      </c>
      <c r="J8266" s="62">
        <v>0.45486747082880497</v>
      </c>
      <c r="K8266" s="62"/>
      <c r="L8266" s="65">
        <f t="shared" si="1162"/>
        <v>0.19751759261191312</v>
      </c>
      <c r="M8266" s="65">
        <f t="shared" si="1163"/>
        <v>0.16807313774039553</v>
      </c>
      <c r="N8266" s="65">
        <f t="shared" si="1164"/>
        <v>9.9095220116997368E-2</v>
      </c>
      <c r="O8266" s="65">
        <f t="shared" si="1165"/>
        <v>2.7996406177492896E-3</v>
      </c>
      <c r="P8266" s="65">
        <f t="shared" si="1166"/>
        <v>0.15786787883074233</v>
      </c>
      <c r="Q8266" s="65">
        <f t="shared" si="1167"/>
        <v>0.19571995987038571</v>
      </c>
      <c r="R8266" s="65">
        <f t="shared" si="1168"/>
        <v>6.721486937162513E-2</v>
      </c>
      <c r="S8266" s="65">
        <f t="shared" si="1169"/>
        <v>0.11171170084019154</v>
      </c>
      <c r="T8266" s="66">
        <f>(L8266*'Football Field'!$F$4)+(M8266*'Football Field'!$F$5)+(N8266*'Football Field'!$F$6)+(O8266*'Football Field'!$F$7)+(P8266*'Football Field'!$F$8)+(Q8266*'Football Field'!$F$9)+(R8266*'Football Field'!$F$10)+(S8266*'Football Field'!$F$11)</f>
        <v>132240650.96391386</v>
      </c>
    </row>
    <row r="8267" spans="2:20" x14ac:dyDescent="0.3">
      <c r="B8267" s="62">
        <f t="shared" si="1161"/>
        <v>8240</v>
      </c>
      <c r="C8267" s="62">
        <v>0.46300923754702994</v>
      </c>
      <c r="D8267" s="62">
        <v>0.6843005362243948</v>
      </c>
      <c r="E8267" s="62">
        <v>5.4606566289663871E-2</v>
      </c>
      <c r="F8267" s="62">
        <v>0.48156835970375644</v>
      </c>
      <c r="G8267" s="62">
        <v>0.5561082735833397</v>
      </c>
      <c r="H8267" s="62">
        <v>1.9995043800334789E-2</v>
      </c>
      <c r="I8267" s="62">
        <v>6.625953043175048E-2</v>
      </c>
      <c r="J8267" s="62">
        <v>0.72702577864305695</v>
      </c>
      <c r="K8267" s="62"/>
      <c r="L8267" s="65">
        <f t="shared" si="1162"/>
        <v>0.15166342919305242</v>
      </c>
      <c r="M8267" s="65">
        <f t="shared" si="1163"/>
        <v>0.22414966593813274</v>
      </c>
      <c r="N8267" s="65">
        <f t="shared" si="1164"/>
        <v>1.7886941400617171E-2</v>
      </c>
      <c r="O8267" s="65">
        <f t="shared" si="1165"/>
        <v>0.15774266019071906</v>
      </c>
      <c r="P8267" s="65">
        <f t="shared" si="1166"/>
        <v>0.18215897423798277</v>
      </c>
      <c r="Q8267" s="65">
        <f t="shared" si="1167"/>
        <v>6.5495818737655977E-3</v>
      </c>
      <c r="R8267" s="65">
        <f t="shared" si="1168"/>
        <v>2.1703989439260277E-2</v>
      </c>
      <c r="S8267" s="65">
        <f t="shared" si="1169"/>
        <v>0.23814475772647009</v>
      </c>
      <c r="T8267" s="66">
        <f>(L8267*'Football Field'!$F$4)+(M8267*'Football Field'!$F$5)+(N8267*'Football Field'!$F$6)+(O8267*'Football Field'!$F$7)+(P8267*'Football Field'!$F$8)+(Q8267*'Football Field'!$F$9)+(R8267*'Football Field'!$F$10)+(S8267*'Football Field'!$F$11)</f>
        <v>127913873.36758955</v>
      </c>
    </row>
    <row r="8268" spans="2:20" x14ac:dyDescent="0.3">
      <c r="B8268" s="62">
        <f t="shared" si="1161"/>
        <v>8241</v>
      </c>
      <c r="C8268" s="62">
        <v>0.22849630025791623</v>
      </c>
      <c r="D8268" s="62">
        <v>8.4795228982655457E-2</v>
      </c>
      <c r="E8268" s="62">
        <v>0.80527327667676518</v>
      </c>
      <c r="F8268" s="62">
        <v>0.50104595130945828</v>
      </c>
      <c r="G8268" s="62">
        <v>0.95416498600413113</v>
      </c>
      <c r="H8268" s="62">
        <v>2.5055636955564231E-2</v>
      </c>
      <c r="I8268" s="62">
        <v>0.11046400158490666</v>
      </c>
      <c r="J8268" s="62">
        <v>0.97894395372429932</v>
      </c>
      <c r="K8268" s="62"/>
      <c r="L8268" s="65">
        <f t="shared" si="1162"/>
        <v>6.1952677001967521E-2</v>
      </c>
      <c r="M8268" s="65">
        <f t="shared" si="1163"/>
        <v>2.2990706749039927E-2</v>
      </c>
      <c r="N8268" s="65">
        <f t="shared" si="1164"/>
        <v>0.21833541791249753</v>
      </c>
      <c r="O8268" s="65">
        <f t="shared" si="1165"/>
        <v>0.13584963060487451</v>
      </c>
      <c r="P8268" s="65">
        <f t="shared" si="1166"/>
        <v>0.2587047366534016</v>
      </c>
      <c r="Q8268" s="65">
        <f t="shared" si="1167"/>
        <v>6.793386946022789E-3</v>
      </c>
      <c r="R8268" s="65">
        <f t="shared" si="1168"/>
        <v>2.9950334437843732E-2</v>
      </c>
      <c r="S8268" s="65">
        <f t="shared" si="1169"/>
        <v>0.26542310969435229</v>
      </c>
      <c r="T8268" s="66">
        <f>(L8268*'Football Field'!$F$4)+(M8268*'Football Field'!$F$5)+(N8268*'Football Field'!$F$6)+(O8268*'Football Field'!$F$7)+(P8268*'Football Field'!$F$8)+(Q8268*'Football Field'!$F$9)+(R8268*'Football Field'!$F$10)+(S8268*'Football Field'!$F$11)</f>
        <v>141709989.01269519</v>
      </c>
    </row>
    <row r="8269" spans="2:20" x14ac:dyDescent="0.3">
      <c r="B8269" s="62">
        <f t="shared" si="1161"/>
        <v>8242</v>
      </c>
      <c r="C8269" s="62">
        <v>0.41740305841983016</v>
      </c>
      <c r="D8269" s="62">
        <v>0.41239759953463029</v>
      </c>
      <c r="E8269" s="62">
        <v>0.40938006432726992</v>
      </c>
      <c r="F8269" s="62">
        <v>0.54551643370033898</v>
      </c>
      <c r="G8269" s="62">
        <v>0.53743754334947824</v>
      </c>
      <c r="H8269" s="62">
        <v>0.79773119082785948</v>
      </c>
      <c r="I8269" s="62">
        <v>0.48515585325186272</v>
      </c>
      <c r="J8269" s="62">
        <v>0.12012608003366232</v>
      </c>
      <c r="K8269" s="62"/>
      <c r="L8269" s="65">
        <f t="shared" si="1162"/>
        <v>0.11205006571627145</v>
      </c>
      <c r="M8269" s="65">
        <f t="shared" si="1163"/>
        <v>0.11070637168789033</v>
      </c>
      <c r="N8269" s="65">
        <f t="shared" si="1164"/>
        <v>0.10989632726807726</v>
      </c>
      <c r="O8269" s="65">
        <f t="shared" si="1165"/>
        <v>0.14644155334374295</v>
      </c>
      <c r="P8269" s="65">
        <f t="shared" si="1166"/>
        <v>0.14427280978408749</v>
      </c>
      <c r="Q8269" s="65">
        <f t="shared" si="1167"/>
        <v>0.21414752612156362</v>
      </c>
      <c r="R8269" s="65">
        <f t="shared" si="1168"/>
        <v>0.13023801369664886</v>
      </c>
      <c r="S8269" s="65">
        <f t="shared" si="1169"/>
        <v>3.2247332381718063E-2</v>
      </c>
      <c r="T8269" s="66">
        <f>(L8269*'Football Field'!$F$4)+(M8269*'Football Field'!$F$5)+(N8269*'Football Field'!$F$6)+(O8269*'Football Field'!$F$7)+(P8269*'Football Field'!$F$8)+(Q8269*'Football Field'!$F$9)+(R8269*'Football Field'!$F$10)+(S8269*'Football Field'!$F$11)</f>
        <v>141155712.13491982</v>
      </c>
    </row>
    <row r="8270" spans="2:20" x14ac:dyDescent="0.3">
      <c r="B8270" s="62">
        <f t="shared" si="1161"/>
        <v>8243</v>
      </c>
      <c r="C8270" s="62">
        <v>0.30639988360005477</v>
      </c>
      <c r="D8270" s="62">
        <v>0.80282200896312039</v>
      </c>
      <c r="E8270" s="62">
        <v>0.63977738900027004</v>
      </c>
      <c r="F8270" s="62">
        <v>0.81386399675101218</v>
      </c>
      <c r="G8270" s="62">
        <v>0.57423630343909771</v>
      </c>
      <c r="H8270" s="62">
        <v>0.23416939856427033</v>
      </c>
      <c r="I8270" s="62">
        <v>7.743290437090522E-2</v>
      </c>
      <c r="J8270" s="62">
        <v>0.70496582427294141</v>
      </c>
      <c r="K8270" s="62"/>
      <c r="L8270" s="65">
        <f t="shared" si="1162"/>
        <v>7.3766103855391979E-2</v>
      </c>
      <c r="M8270" s="65">
        <f t="shared" si="1163"/>
        <v>0.19328026823884009</v>
      </c>
      <c r="N8270" s="65">
        <f t="shared" si="1164"/>
        <v>0.15402709938012848</v>
      </c>
      <c r="O8270" s="65">
        <f t="shared" si="1165"/>
        <v>0.19593863875896339</v>
      </c>
      <c r="P8270" s="65">
        <f t="shared" si="1166"/>
        <v>0.13824801204009757</v>
      </c>
      <c r="Q8270" s="65">
        <f t="shared" si="1167"/>
        <v>5.6376536346189249E-2</v>
      </c>
      <c r="R8270" s="65">
        <f t="shared" si="1168"/>
        <v>1.8642055599161492E-2</v>
      </c>
      <c r="S8270" s="65">
        <f t="shared" si="1169"/>
        <v>0.16972128578122775</v>
      </c>
      <c r="T8270" s="66">
        <f>(L8270*'Football Field'!$F$4)+(M8270*'Football Field'!$F$5)+(N8270*'Football Field'!$F$6)+(O8270*'Football Field'!$F$7)+(P8270*'Football Field'!$F$8)+(Q8270*'Football Field'!$F$9)+(R8270*'Football Field'!$F$10)+(S8270*'Football Field'!$F$11)</f>
        <v>127665588.39574821</v>
      </c>
    </row>
    <row r="8271" spans="2:20" x14ac:dyDescent="0.3">
      <c r="B8271" s="62">
        <f t="shared" si="1161"/>
        <v>8244</v>
      </c>
      <c r="C8271" s="62">
        <v>0.79117951663581254</v>
      </c>
      <c r="D8271" s="62">
        <v>0.91865889715406079</v>
      </c>
      <c r="E8271" s="62">
        <v>0.4676155193137651</v>
      </c>
      <c r="F8271" s="62">
        <v>0.47381463755465048</v>
      </c>
      <c r="G8271" s="62">
        <v>0.95595795138163664</v>
      </c>
      <c r="H8271" s="62">
        <v>0.25556988917870016</v>
      </c>
      <c r="I8271" s="62">
        <v>0.81121034661860691</v>
      </c>
      <c r="J8271" s="62">
        <v>0.83392051549056345</v>
      </c>
      <c r="K8271" s="62"/>
      <c r="L8271" s="65">
        <f t="shared" si="1162"/>
        <v>0.14364378419938639</v>
      </c>
      <c r="M8271" s="65">
        <f t="shared" si="1163"/>
        <v>0.16678849439473858</v>
      </c>
      <c r="N8271" s="65">
        <f t="shared" si="1164"/>
        <v>8.4898637202092134E-2</v>
      </c>
      <c r="O8271" s="65">
        <f t="shared" si="1165"/>
        <v>8.6024127415244497E-2</v>
      </c>
      <c r="P8271" s="65">
        <f t="shared" si="1166"/>
        <v>0.17356038014715164</v>
      </c>
      <c r="Q8271" s="65">
        <f t="shared" si="1167"/>
        <v>4.6400374677476305E-2</v>
      </c>
      <c r="R8271" s="65">
        <f t="shared" si="1168"/>
        <v>0.14728051159043126</v>
      </c>
      <c r="S8271" s="65">
        <f t="shared" si="1169"/>
        <v>0.15140369037347925</v>
      </c>
      <c r="T8271" s="66">
        <f>(L8271*'Football Field'!$F$4)+(M8271*'Football Field'!$F$5)+(N8271*'Football Field'!$F$6)+(O8271*'Football Field'!$F$7)+(P8271*'Football Field'!$F$8)+(Q8271*'Football Field'!$F$9)+(R8271*'Football Field'!$F$10)+(S8271*'Football Field'!$F$11)</f>
        <v>145432784.41877168</v>
      </c>
    </row>
    <row r="8272" spans="2:20" x14ac:dyDescent="0.3">
      <c r="B8272" s="62">
        <f t="shared" si="1161"/>
        <v>8245</v>
      </c>
      <c r="C8272" s="62">
        <v>0.68610707552028716</v>
      </c>
      <c r="D8272" s="62">
        <v>0.23673943035530576</v>
      </c>
      <c r="E8272" s="62">
        <v>0.80538420027110658</v>
      </c>
      <c r="F8272" s="62">
        <v>0.78491632674143297</v>
      </c>
      <c r="G8272" s="62">
        <v>0.79254283691919569</v>
      </c>
      <c r="H8272" s="62">
        <v>0.72663062554728974</v>
      </c>
      <c r="I8272" s="62">
        <v>0.41782597208054728</v>
      </c>
      <c r="J8272" s="62">
        <v>0.87055152265845415</v>
      </c>
      <c r="K8272" s="62"/>
      <c r="L8272" s="65">
        <f t="shared" si="1162"/>
        <v>0.1289505769351541</v>
      </c>
      <c r="M8272" s="65">
        <f t="shared" si="1163"/>
        <v>4.4494055252916213E-2</v>
      </c>
      <c r="N8272" s="65">
        <f t="shared" si="1164"/>
        <v>0.15136814789537331</v>
      </c>
      <c r="O8272" s="65">
        <f t="shared" si="1165"/>
        <v>0.14752130795674462</v>
      </c>
      <c r="P8272" s="65">
        <f t="shared" si="1166"/>
        <v>0.14895467444211219</v>
      </c>
      <c r="Q8272" s="65">
        <f t="shared" si="1167"/>
        <v>0.13656678633144981</v>
      </c>
      <c r="R8272" s="65">
        <f t="shared" si="1168"/>
        <v>7.8528413538689779E-2</v>
      </c>
      <c r="S8272" s="65">
        <f t="shared" si="1169"/>
        <v>0.16361603764755994</v>
      </c>
      <c r="T8272" s="66">
        <f>(L8272*'Football Field'!$F$4)+(M8272*'Football Field'!$F$5)+(N8272*'Football Field'!$F$6)+(O8272*'Football Field'!$F$7)+(P8272*'Football Field'!$F$8)+(Q8272*'Football Field'!$F$9)+(R8272*'Football Field'!$F$10)+(S8272*'Football Field'!$F$11)</f>
        <v>136604030.78023705</v>
      </c>
    </row>
    <row r="8273" spans="2:20" x14ac:dyDescent="0.3">
      <c r="B8273" s="62">
        <f t="shared" si="1161"/>
        <v>8246</v>
      </c>
      <c r="C8273" s="62">
        <v>0.44068277887644758</v>
      </c>
      <c r="D8273" s="62">
        <v>0.47569637132990805</v>
      </c>
      <c r="E8273" s="62">
        <v>0.432590626959938</v>
      </c>
      <c r="F8273" s="62">
        <v>0.60253856497206404</v>
      </c>
      <c r="G8273" s="62">
        <v>0.94301357887570547</v>
      </c>
      <c r="H8273" s="62">
        <v>0.47310874421750349</v>
      </c>
      <c r="I8273" s="62">
        <v>0.44334462869278635</v>
      </c>
      <c r="J8273" s="62">
        <v>0.58268813759682136</v>
      </c>
      <c r="K8273" s="62"/>
      <c r="L8273" s="65">
        <f t="shared" si="1162"/>
        <v>0.10029962143091929</v>
      </c>
      <c r="M8273" s="65">
        <f t="shared" si="1163"/>
        <v>0.10826873262916555</v>
      </c>
      <c r="N8273" s="65">
        <f t="shared" si="1164"/>
        <v>9.8457843597311329E-2</v>
      </c>
      <c r="O8273" s="65">
        <f t="shared" si="1165"/>
        <v>0.13713807950088092</v>
      </c>
      <c r="P8273" s="65">
        <f t="shared" si="1166"/>
        <v>0.21463036337974919</v>
      </c>
      <c r="Q8273" s="65">
        <f t="shared" si="1167"/>
        <v>0.1076797874009443</v>
      </c>
      <c r="R8273" s="65">
        <f t="shared" si="1168"/>
        <v>0.10090545978377127</v>
      </c>
      <c r="S8273" s="65">
        <f t="shared" si="1169"/>
        <v>0.13262011227725812</v>
      </c>
      <c r="T8273" s="66">
        <f>(L8273*'Football Field'!$F$4)+(M8273*'Football Field'!$F$5)+(N8273*'Football Field'!$F$6)+(O8273*'Football Field'!$F$7)+(P8273*'Football Field'!$F$8)+(Q8273*'Football Field'!$F$9)+(R8273*'Football Field'!$F$10)+(S8273*'Football Field'!$F$11)</f>
        <v>143330287.67578787</v>
      </c>
    </row>
    <row r="8274" spans="2:20" x14ac:dyDescent="0.3">
      <c r="B8274" s="62">
        <f t="shared" si="1161"/>
        <v>8247</v>
      </c>
      <c r="C8274" s="62">
        <v>0.31396797539532884</v>
      </c>
      <c r="D8274" s="62">
        <v>3.6081616587718357E-2</v>
      </c>
      <c r="E8274" s="62">
        <v>0.71623801455376668</v>
      </c>
      <c r="F8274" s="62">
        <v>0.25077320178825724</v>
      </c>
      <c r="G8274" s="62">
        <v>0.9443603177910167</v>
      </c>
      <c r="H8274" s="62">
        <v>0.81249968607171974</v>
      </c>
      <c r="I8274" s="62">
        <v>0.66906828925718032</v>
      </c>
      <c r="J8274" s="62">
        <v>0.76337920726340991</v>
      </c>
      <c r="K8274" s="62"/>
      <c r="L8274" s="65">
        <f t="shared" si="1162"/>
        <v>6.9672062709254551E-2</v>
      </c>
      <c r="M8274" s="65">
        <f t="shared" si="1163"/>
        <v>8.0068059501465748E-3</v>
      </c>
      <c r="N8274" s="65">
        <f t="shared" si="1164"/>
        <v>0.15893907587838793</v>
      </c>
      <c r="O8274" s="65">
        <f t="shared" si="1165"/>
        <v>5.56486253694903E-2</v>
      </c>
      <c r="P8274" s="65">
        <f t="shared" si="1166"/>
        <v>0.20956128152376577</v>
      </c>
      <c r="Q8274" s="65">
        <f t="shared" si="1167"/>
        <v>0.18030032842668292</v>
      </c>
      <c r="R8274" s="65">
        <f t="shared" si="1168"/>
        <v>0.14847172787990487</v>
      </c>
      <c r="S8274" s="65">
        <f t="shared" si="1169"/>
        <v>0.16940009226236713</v>
      </c>
      <c r="T8274" s="66">
        <f>(L8274*'Football Field'!$F$4)+(M8274*'Football Field'!$F$5)+(N8274*'Football Field'!$F$6)+(O8274*'Football Field'!$F$7)+(P8274*'Football Field'!$F$8)+(Q8274*'Football Field'!$F$9)+(R8274*'Football Field'!$F$10)+(S8274*'Football Field'!$F$11)</f>
        <v>151272460.20822597</v>
      </c>
    </row>
    <row r="8275" spans="2:20" x14ac:dyDescent="0.3">
      <c r="B8275" s="62">
        <f t="shared" si="1161"/>
        <v>8248</v>
      </c>
      <c r="C8275" s="62">
        <v>0.34669080353681447</v>
      </c>
      <c r="D8275" s="62">
        <v>4.9204452425466561E-2</v>
      </c>
      <c r="E8275" s="62">
        <v>0.79621143719864063</v>
      </c>
      <c r="F8275" s="62">
        <v>0.11649023526520919</v>
      </c>
      <c r="G8275" s="62">
        <v>0.4722272127530398</v>
      </c>
      <c r="H8275" s="62">
        <v>5.7094897239776676E-2</v>
      </c>
      <c r="I8275" s="62">
        <v>0.47137094263550028</v>
      </c>
      <c r="J8275" s="62">
        <v>2.3890234014307676E-3</v>
      </c>
      <c r="K8275" s="62"/>
      <c r="L8275" s="65">
        <f t="shared" si="1162"/>
        <v>0.14997359186485251</v>
      </c>
      <c r="M8275" s="65">
        <f t="shared" si="1163"/>
        <v>2.1285157814135307E-2</v>
      </c>
      <c r="N8275" s="65">
        <f t="shared" si="1164"/>
        <v>0.34442992978865267</v>
      </c>
      <c r="O8275" s="65">
        <f t="shared" si="1165"/>
        <v>5.0392046231621419E-2</v>
      </c>
      <c r="P8275" s="65">
        <f t="shared" si="1166"/>
        <v>0.20427888640369099</v>
      </c>
      <c r="Q8275" s="65">
        <f t="shared" si="1167"/>
        <v>2.469845386393326E-2</v>
      </c>
      <c r="R8275" s="65">
        <f t="shared" si="1168"/>
        <v>0.20390847592892827</v>
      </c>
      <c r="S8275" s="65">
        <f t="shared" si="1169"/>
        <v>1.0334581041856609E-3</v>
      </c>
      <c r="T8275" s="66">
        <f>(L8275*'Football Field'!$F$4)+(M8275*'Football Field'!$F$5)+(N8275*'Football Field'!$F$6)+(O8275*'Football Field'!$F$7)+(P8275*'Football Field'!$F$8)+(Q8275*'Football Field'!$F$9)+(R8275*'Football Field'!$F$10)+(S8275*'Football Field'!$F$11)</f>
        <v>161620253.62340698</v>
      </c>
    </row>
    <row r="8276" spans="2:20" x14ac:dyDescent="0.3">
      <c r="B8276" s="62">
        <f t="shared" si="1161"/>
        <v>8249</v>
      </c>
      <c r="C8276" s="62">
        <v>0.23272627276064828</v>
      </c>
      <c r="D8276" s="62">
        <v>0.48477134084619466</v>
      </c>
      <c r="E8276" s="62">
        <v>0.66218123166382359</v>
      </c>
      <c r="F8276" s="62">
        <v>6.4126337649819121E-3</v>
      </c>
      <c r="G8276" s="62">
        <v>0.53060560663877765</v>
      </c>
      <c r="H8276" s="62">
        <v>0.49116390269070787</v>
      </c>
      <c r="I8276" s="62">
        <v>0.33991389287991658</v>
      </c>
      <c r="J8276" s="62">
        <v>0.68641669306761477</v>
      </c>
      <c r="K8276" s="62"/>
      <c r="L8276" s="65">
        <f t="shared" si="1162"/>
        <v>6.7767411259585061E-2</v>
      </c>
      <c r="M8276" s="65">
        <f t="shared" si="1163"/>
        <v>0.14116024990341983</v>
      </c>
      <c r="N8276" s="65">
        <f t="shared" si="1164"/>
        <v>0.19282012005878138</v>
      </c>
      <c r="O8276" s="65">
        <f t="shared" si="1165"/>
        <v>1.8672906348462417E-3</v>
      </c>
      <c r="P8276" s="65">
        <f t="shared" si="1166"/>
        <v>0.15450669980313356</v>
      </c>
      <c r="Q8276" s="65">
        <f t="shared" si="1167"/>
        <v>0.14302169580886342</v>
      </c>
      <c r="R8276" s="65">
        <f t="shared" si="1168"/>
        <v>9.8979304306268487E-2</v>
      </c>
      <c r="S8276" s="65">
        <f t="shared" si="1169"/>
        <v>0.19987722822510193</v>
      </c>
      <c r="T8276" s="66">
        <f>(L8276*'Football Field'!$F$4)+(M8276*'Football Field'!$F$5)+(N8276*'Football Field'!$F$6)+(O8276*'Football Field'!$F$7)+(P8276*'Football Field'!$F$8)+(Q8276*'Football Field'!$F$9)+(R8276*'Football Field'!$F$10)+(S8276*'Football Field'!$F$11)</f>
        <v>140213685.2186473</v>
      </c>
    </row>
    <row r="8277" spans="2:20" x14ac:dyDescent="0.3">
      <c r="B8277" s="62">
        <f t="shared" si="1161"/>
        <v>8250</v>
      </c>
      <c r="C8277" s="62">
        <v>0.4481311300187476</v>
      </c>
      <c r="D8277" s="62">
        <v>0.53318694743164952</v>
      </c>
      <c r="E8277" s="62">
        <v>0.17724645207232204</v>
      </c>
      <c r="F8277" s="62">
        <v>0.6195423009428136</v>
      </c>
      <c r="G8277" s="62">
        <v>0.66915523611860561</v>
      </c>
      <c r="H8277" s="62">
        <v>0.97249561624212666</v>
      </c>
      <c r="I8277" s="62">
        <v>0.19772282686173881</v>
      </c>
      <c r="J8277" s="62">
        <v>0.27822180291720588</v>
      </c>
      <c r="K8277" s="62"/>
      <c r="L8277" s="65">
        <f t="shared" si="1162"/>
        <v>0.11503218009465016</v>
      </c>
      <c r="M8277" s="65">
        <f t="shared" si="1163"/>
        <v>0.13686542365068094</v>
      </c>
      <c r="N8277" s="65">
        <f t="shared" si="1164"/>
        <v>4.5497945646106194E-2</v>
      </c>
      <c r="O8277" s="65">
        <f t="shared" si="1165"/>
        <v>0.15903224918859399</v>
      </c>
      <c r="P8277" s="65">
        <f t="shared" si="1166"/>
        <v>0.17176754855047308</v>
      </c>
      <c r="Q8277" s="65">
        <f t="shared" si="1167"/>
        <v>0.24963293860915683</v>
      </c>
      <c r="R8277" s="65">
        <f t="shared" si="1168"/>
        <v>5.075409027583367E-2</v>
      </c>
      <c r="S8277" s="65">
        <f t="shared" si="1169"/>
        <v>7.1417623984505116E-2</v>
      </c>
      <c r="T8277" s="66">
        <f>(L8277*'Football Field'!$F$4)+(M8277*'Football Field'!$F$5)+(N8277*'Football Field'!$F$6)+(O8277*'Football Field'!$F$7)+(P8277*'Football Field'!$F$8)+(Q8277*'Football Field'!$F$9)+(R8277*'Football Field'!$F$10)+(S8277*'Football Field'!$F$11)</f>
        <v>130986567.85237817</v>
      </c>
    </row>
    <row r="8278" spans="2:20" x14ac:dyDescent="0.3">
      <c r="B8278" s="62">
        <f t="shared" si="1161"/>
        <v>8251</v>
      </c>
      <c r="C8278" s="62">
        <v>0.53785651277961333</v>
      </c>
      <c r="D8278" s="62">
        <v>0.23030995239332308</v>
      </c>
      <c r="E8278" s="62">
        <v>0.36420470486898648</v>
      </c>
      <c r="F8278" s="62">
        <v>0.23089899385174717</v>
      </c>
      <c r="G8278" s="62">
        <v>0.86404099713603411</v>
      </c>
      <c r="H8278" s="62">
        <v>0.57057162207910739</v>
      </c>
      <c r="I8278" s="62">
        <v>0.10853208100764</v>
      </c>
      <c r="J8278" s="62">
        <v>0.58331661925651246</v>
      </c>
      <c r="K8278" s="62"/>
      <c r="L8278" s="65">
        <f t="shared" si="1162"/>
        <v>0.15412547221534467</v>
      </c>
      <c r="M8278" s="65">
        <f t="shared" si="1163"/>
        <v>6.5996468063703115E-2</v>
      </c>
      <c r="N8278" s="65">
        <f t="shared" si="1164"/>
        <v>0.10436467865916382</v>
      </c>
      <c r="O8278" s="65">
        <f t="shared" si="1165"/>
        <v>6.6165260837941067E-2</v>
      </c>
      <c r="P8278" s="65">
        <f t="shared" si="1166"/>
        <v>0.2475952666423791</v>
      </c>
      <c r="Q8278" s="65">
        <f t="shared" si="1167"/>
        <v>0.1635001503117447</v>
      </c>
      <c r="R8278" s="65">
        <f t="shared" si="1168"/>
        <v>3.1100410310864218E-2</v>
      </c>
      <c r="S8278" s="65">
        <f t="shared" si="1169"/>
        <v>0.16715229295885936</v>
      </c>
      <c r="T8278" s="66">
        <f>(L8278*'Football Field'!$F$4)+(M8278*'Football Field'!$F$5)+(N8278*'Football Field'!$F$6)+(O8278*'Football Field'!$F$7)+(P8278*'Football Field'!$F$8)+(Q8278*'Football Field'!$F$9)+(R8278*'Football Field'!$F$10)+(S8278*'Football Field'!$F$11)</f>
        <v>136137237.11440173</v>
      </c>
    </row>
    <row r="8279" spans="2:20" x14ac:dyDescent="0.3">
      <c r="B8279" s="62">
        <f t="shared" si="1161"/>
        <v>8252</v>
      </c>
      <c r="C8279" s="62">
        <v>0.7305236967275246</v>
      </c>
      <c r="D8279" s="62">
        <v>0.95061873853656165</v>
      </c>
      <c r="E8279" s="62">
        <v>0.26042585915448246</v>
      </c>
      <c r="F8279" s="62">
        <v>0.81787174643837246</v>
      </c>
      <c r="G8279" s="62">
        <v>0.4561100270215197</v>
      </c>
      <c r="H8279" s="62">
        <v>0.13212055756413876</v>
      </c>
      <c r="I8279" s="62">
        <v>0.32424759693565641</v>
      </c>
      <c r="J8279" s="62">
        <v>0.59776239172237733</v>
      </c>
      <c r="K8279" s="62"/>
      <c r="L8279" s="65">
        <f t="shared" si="1162"/>
        <v>0.17109563050570284</v>
      </c>
      <c r="M8279" s="65">
        <f t="shared" si="1163"/>
        <v>0.22264399247970448</v>
      </c>
      <c r="N8279" s="65">
        <f t="shared" si="1164"/>
        <v>6.0994224789185682E-2</v>
      </c>
      <c r="O8279" s="65">
        <f t="shared" si="1165"/>
        <v>0.19155337842773257</v>
      </c>
      <c r="P8279" s="65">
        <f t="shared" si="1166"/>
        <v>0.10682532682074973</v>
      </c>
      <c r="Q8279" s="65">
        <f t="shared" si="1167"/>
        <v>3.0943897098019504E-2</v>
      </c>
      <c r="R8279" s="65">
        <f t="shared" si="1168"/>
        <v>7.5941885644754695E-2</v>
      </c>
      <c r="S8279" s="65">
        <f t="shared" si="1169"/>
        <v>0.14000166423415022</v>
      </c>
      <c r="T8279" s="66">
        <f>(L8279*'Football Field'!$F$4)+(M8279*'Football Field'!$F$5)+(N8279*'Football Field'!$F$6)+(O8279*'Football Field'!$F$7)+(P8279*'Football Field'!$F$8)+(Q8279*'Football Field'!$F$9)+(R8279*'Football Field'!$F$10)+(S8279*'Football Field'!$F$11)</f>
        <v>129785096.18071958</v>
      </c>
    </row>
    <row r="8280" spans="2:20" x14ac:dyDescent="0.3">
      <c r="B8280" s="62">
        <f t="shared" si="1161"/>
        <v>8253</v>
      </c>
      <c r="C8280" s="62">
        <v>0.56748288397128044</v>
      </c>
      <c r="D8280" s="62">
        <v>0.82256331996409682</v>
      </c>
      <c r="E8280" s="62">
        <v>0.76869756727229188</v>
      </c>
      <c r="F8280" s="62">
        <v>0.15631426661599224</v>
      </c>
      <c r="G8280" s="62">
        <v>0.9216372704131861</v>
      </c>
      <c r="H8280" s="62">
        <v>0.83711691068672811</v>
      </c>
      <c r="I8280" s="62">
        <v>3.7012937858960537E-2</v>
      </c>
      <c r="J8280" s="62">
        <v>0.31457699582306609</v>
      </c>
      <c r="K8280" s="62"/>
      <c r="L8280" s="65">
        <f t="shared" si="1162"/>
        <v>0.12823306547115862</v>
      </c>
      <c r="M8280" s="65">
        <f t="shared" si="1163"/>
        <v>0.18587312330016956</v>
      </c>
      <c r="N8280" s="65">
        <f t="shared" si="1164"/>
        <v>0.17370117805444998</v>
      </c>
      <c r="O8280" s="65">
        <f t="shared" si="1165"/>
        <v>3.5322047855912267E-2</v>
      </c>
      <c r="P8280" s="65">
        <f t="shared" si="1166"/>
        <v>0.20826068199712464</v>
      </c>
      <c r="Q8280" s="65">
        <f t="shared" si="1167"/>
        <v>0.18916177147738941</v>
      </c>
      <c r="R8280" s="65">
        <f t="shared" si="1168"/>
        <v>8.3637456173712814E-3</v>
      </c>
      <c r="S8280" s="65">
        <f t="shared" si="1169"/>
        <v>7.1084386226424295E-2</v>
      </c>
      <c r="T8280" s="66">
        <f>(L8280*'Football Field'!$F$4)+(M8280*'Football Field'!$F$5)+(N8280*'Football Field'!$F$6)+(O8280*'Football Field'!$F$7)+(P8280*'Football Field'!$F$8)+(Q8280*'Football Field'!$F$9)+(R8280*'Football Field'!$F$10)+(S8280*'Football Field'!$F$11)</f>
        <v>130348719.03110497</v>
      </c>
    </row>
    <row r="8281" spans="2:20" x14ac:dyDescent="0.3">
      <c r="B8281" s="62">
        <f t="shared" si="1161"/>
        <v>8254</v>
      </c>
      <c r="C8281" s="62">
        <v>0.19144012531957288</v>
      </c>
      <c r="D8281" s="62">
        <v>0.48159794991048022</v>
      </c>
      <c r="E8281" s="62">
        <v>0.11193113551689848</v>
      </c>
      <c r="F8281" s="62">
        <v>0.48675812847758748</v>
      </c>
      <c r="G8281" s="62">
        <v>0.29032020329993258</v>
      </c>
      <c r="H8281" s="62">
        <v>0.36517934746347591</v>
      </c>
      <c r="I8281" s="62">
        <v>0.64641517757615585</v>
      </c>
      <c r="J8281" s="62">
        <v>0.3787685438183146</v>
      </c>
      <c r="K8281" s="62"/>
      <c r="L8281" s="65">
        <f t="shared" si="1162"/>
        <v>6.4841971703229376E-2</v>
      </c>
      <c r="M8281" s="65">
        <f t="shared" si="1163"/>
        <v>0.16312024758811575</v>
      </c>
      <c r="N8281" s="65">
        <f t="shared" si="1164"/>
        <v>3.7911777950319914E-2</v>
      </c>
      <c r="O8281" s="65">
        <f t="shared" si="1165"/>
        <v>0.16486803244812581</v>
      </c>
      <c r="P8281" s="65">
        <f t="shared" si="1166"/>
        <v>9.8333274572534782E-2</v>
      </c>
      <c r="Q8281" s="65">
        <f t="shared" si="1167"/>
        <v>0.12368853643040073</v>
      </c>
      <c r="R8281" s="65">
        <f t="shared" si="1168"/>
        <v>0.21894487680136149</v>
      </c>
      <c r="S8281" s="65">
        <f t="shared" si="1169"/>
        <v>0.12829128250591215</v>
      </c>
      <c r="T8281" s="66">
        <f>(L8281*'Football Field'!$F$4)+(M8281*'Football Field'!$F$5)+(N8281*'Football Field'!$F$6)+(O8281*'Football Field'!$F$7)+(P8281*'Football Field'!$F$8)+(Q8281*'Football Field'!$F$9)+(R8281*'Football Field'!$F$10)+(S8281*'Football Field'!$F$11)</f>
        <v>148753596.61049867</v>
      </c>
    </row>
    <row r="8282" spans="2:20" x14ac:dyDescent="0.3">
      <c r="B8282" s="62">
        <f t="shared" si="1161"/>
        <v>8255</v>
      </c>
      <c r="C8282" s="62">
        <v>0.6094432819936485</v>
      </c>
      <c r="D8282" s="62">
        <v>0.39570711924408863</v>
      </c>
      <c r="E8282" s="62">
        <v>0.73374035909938529</v>
      </c>
      <c r="F8282" s="62">
        <v>0.9419769404471845</v>
      </c>
      <c r="G8282" s="62">
        <v>0.56452928618320253</v>
      </c>
      <c r="H8282" s="62">
        <v>0.67758015651543835</v>
      </c>
      <c r="I8282" s="62">
        <v>0.75080486771342547</v>
      </c>
      <c r="J8282" s="62">
        <v>0.81960615553791383</v>
      </c>
      <c r="K8282" s="62"/>
      <c r="L8282" s="65">
        <f t="shared" si="1162"/>
        <v>0.11094123762893507</v>
      </c>
      <c r="M8282" s="65">
        <f t="shared" si="1163"/>
        <v>7.2033343946151338E-2</v>
      </c>
      <c r="N8282" s="65">
        <f t="shared" si="1164"/>
        <v>0.13356790687805695</v>
      </c>
      <c r="O8282" s="65">
        <f t="shared" si="1165"/>
        <v>0.17147467316280537</v>
      </c>
      <c r="P8282" s="65">
        <f t="shared" si="1166"/>
        <v>0.10276522776995099</v>
      </c>
      <c r="Q8282" s="65">
        <f t="shared" si="1167"/>
        <v>0.12334467107541876</v>
      </c>
      <c r="R8282" s="65">
        <f t="shared" si="1168"/>
        <v>0.13667427913796312</v>
      </c>
      <c r="S8282" s="65">
        <f t="shared" si="1169"/>
        <v>0.14919866040071839</v>
      </c>
      <c r="T8282" s="66">
        <f>(L8282*'Football Field'!$F$4)+(M8282*'Football Field'!$F$5)+(N8282*'Football Field'!$F$6)+(O8282*'Football Field'!$F$7)+(P8282*'Football Field'!$F$8)+(Q8282*'Football Field'!$F$9)+(R8282*'Football Field'!$F$10)+(S8282*'Football Field'!$F$11)</f>
        <v>140479316.22341418</v>
      </c>
    </row>
    <row r="8283" spans="2:20" x14ac:dyDescent="0.3">
      <c r="B8283" s="62">
        <f t="shared" si="1161"/>
        <v>8256</v>
      </c>
      <c r="C8283" s="62">
        <v>0.18185660658841796</v>
      </c>
      <c r="D8283" s="62">
        <v>0.69049622450289783</v>
      </c>
      <c r="E8283" s="62">
        <v>0.45039113371698014</v>
      </c>
      <c r="F8283" s="62">
        <v>0.5678270049829891</v>
      </c>
      <c r="G8283" s="62">
        <v>0.22949553382655974</v>
      </c>
      <c r="H8283" s="62">
        <v>0.83187999629405207</v>
      </c>
      <c r="I8283" s="62">
        <v>0.2790569119288796</v>
      </c>
      <c r="J8283" s="62">
        <v>0.49879119448192022</v>
      </c>
      <c r="K8283" s="62"/>
      <c r="L8283" s="65">
        <f t="shared" si="1162"/>
        <v>4.875780727446416E-2</v>
      </c>
      <c r="M8283" s="65">
        <f t="shared" si="1163"/>
        <v>0.18512982546877463</v>
      </c>
      <c r="N8283" s="65">
        <f t="shared" si="1164"/>
        <v>0.12075494263235924</v>
      </c>
      <c r="O8283" s="65">
        <f t="shared" si="1165"/>
        <v>0.15224082420528373</v>
      </c>
      <c r="P8283" s="65">
        <f t="shared" si="1166"/>
        <v>6.1530340956985154E-2</v>
      </c>
      <c r="Q8283" s="65">
        <f t="shared" si="1167"/>
        <v>0.22303640926603854</v>
      </c>
      <c r="R8283" s="65">
        <f t="shared" si="1168"/>
        <v>7.4818305398325735E-2</v>
      </c>
      <c r="S8283" s="65">
        <f t="shared" si="1169"/>
        <v>0.13373154479776883</v>
      </c>
      <c r="T8283" s="66">
        <f>(L8283*'Football Field'!$F$4)+(M8283*'Football Field'!$F$5)+(N8283*'Football Field'!$F$6)+(O8283*'Football Field'!$F$7)+(P8283*'Football Field'!$F$8)+(Q8283*'Football Field'!$F$9)+(R8283*'Football Field'!$F$10)+(S8283*'Football Field'!$F$11)</f>
        <v>127857388.8858449</v>
      </c>
    </row>
    <row r="8284" spans="2:20" x14ac:dyDescent="0.3">
      <c r="B8284" s="62">
        <f t="shared" si="1161"/>
        <v>8257</v>
      </c>
      <c r="C8284" s="62">
        <v>0.22219663181878069</v>
      </c>
      <c r="D8284" s="62">
        <v>0.9323725652103324</v>
      </c>
      <c r="E8284" s="62">
        <v>0.64019520811754937</v>
      </c>
      <c r="F8284" s="62">
        <v>0.54549079238303633</v>
      </c>
      <c r="G8284" s="62">
        <v>3.6877691218175079E-2</v>
      </c>
      <c r="H8284" s="62">
        <v>0.86402921592057191</v>
      </c>
      <c r="I8284" s="62">
        <v>1.721858948171362E-2</v>
      </c>
      <c r="J8284" s="62">
        <v>0.64815176673921737</v>
      </c>
      <c r="K8284" s="62"/>
      <c r="L8284" s="65">
        <f t="shared" si="1162"/>
        <v>5.6878224881867362E-2</v>
      </c>
      <c r="M8284" s="65">
        <f t="shared" si="1163"/>
        <v>0.23867011846051953</v>
      </c>
      <c r="N8284" s="65">
        <f t="shared" si="1164"/>
        <v>0.16387812325301912</v>
      </c>
      <c r="O8284" s="65">
        <f t="shared" si="1165"/>
        <v>0.13963554580546036</v>
      </c>
      <c r="P8284" s="65">
        <f t="shared" si="1166"/>
        <v>9.4400063451103022E-3</v>
      </c>
      <c r="Q8284" s="65">
        <f t="shared" si="1167"/>
        <v>0.22117548607899282</v>
      </c>
      <c r="R8284" s="65">
        <f t="shared" si="1168"/>
        <v>4.407640190910782E-3</v>
      </c>
      <c r="S8284" s="65">
        <f t="shared" si="1169"/>
        <v>0.16591485498411973</v>
      </c>
      <c r="T8284" s="66">
        <f>(L8284*'Football Field'!$F$4)+(M8284*'Football Field'!$F$5)+(N8284*'Football Field'!$F$6)+(O8284*'Football Field'!$F$7)+(P8284*'Football Field'!$F$8)+(Q8284*'Football Field'!$F$9)+(R8284*'Football Field'!$F$10)+(S8284*'Football Field'!$F$11)</f>
        <v>114891639.71313307</v>
      </c>
    </row>
    <row r="8285" spans="2:20" x14ac:dyDescent="0.3">
      <c r="B8285" s="62">
        <f t="shared" si="1161"/>
        <v>8258</v>
      </c>
      <c r="C8285" s="62">
        <v>0.55375313149971916</v>
      </c>
      <c r="D8285" s="62">
        <v>0.28139822656646407</v>
      </c>
      <c r="E8285" s="62">
        <v>3.3611641145556481E-2</v>
      </c>
      <c r="F8285" s="62">
        <v>0.72251744628620007</v>
      </c>
      <c r="G8285" s="62">
        <v>0.32877834492907221</v>
      </c>
      <c r="H8285" s="62">
        <v>0.24265290275897355</v>
      </c>
      <c r="I8285" s="62">
        <v>6.3183403824675688E-2</v>
      </c>
      <c r="J8285" s="62">
        <v>0.85984271515612776</v>
      </c>
      <c r="K8285" s="62"/>
      <c r="L8285" s="65">
        <f t="shared" si="1162"/>
        <v>0.17945566513017405</v>
      </c>
      <c r="M8285" s="65">
        <f t="shared" si="1163"/>
        <v>9.119317443527962E-2</v>
      </c>
      <c r="N8285" s="65">
        <f t="shared" si="1164"/>
        <v>1.089257843392552E-2</v>
      </c>
      <c r="O8285" s="65">
        <f t="shared" si="1165"/>
        <v>0.23414738719452385</v>
      </c>
      <c r="P8285" s="65">
        <f t="shared" si="1166"/>
        <v>0.10654772535525492</v>
      </c>
      <c r="Q8285" s="65">
        <f t="shared" si="1167"/>
        <v>7.8636915230521146E-2</v>
      </c>
      <c r="R8285" s="65">
        <f t="shared" si="1168"/>
        <v>2.0475946976294995E-2</v>
      </c>
      <c r="S8285" s="65">
        <f t="shared" si="1169"/>
        <v>0.27865060724402596</v>
      </c>
      <c r="T8285" s="66">
        <f>(L8285*'Football Field'!$F$4)+(M8285*'Football Field'!$F$5)+(N8285*'Football Field'!$F$6)+(O8285*'Football Field'!$F$7)+(P8285*'Football Field'!$F$8)+(Q8285*'Football Field'!$F$9)+(R8285*'Football Field'!$F$10)+(S8285*'Football Field'!$F$11)</f>
        <v>122508366.81518109</v>
      </c>
    </row>
    <row r="8286" spans="2:20" x14ac:dyDescent="0.3">
      <c r="B8286" s="62">
        <f t="shared" ref="B8286:B8349" si="1170">B8285+1</f>
        <v>8259</v>
      </c>
      <c r="C8286" s="62">
        <v>0.79179073441612358</v>
      </c>
      <c r="D8286" s="62">
        <v>0.25906846895385427</v>
      </c>
      <c r="E8286" s="62">
        <v>0.13857261717758929</v>
      </c>
      <c r="F8286" s="62">
        <v>0.95170760175831137</v>
      </c>
      <c r="G8286" s="62">
        <v>0.90488352487066281</v>
      </c>
      <c r="H8286" s="62">
        <v>0.83936866765349361</v>
      </c>
      <c r="I8286" s="62">
        <v>0.2226731143081272</v>
      </c>
      <c r="J8286" s="62">
        <v>0.98433696069457244</v>
      </c>
      <c r="K8286" s="62"/>
      <c r="L8286" s="65">
        <f t="shared" si="1162"/>
        <v>0.15548473640580596</v>
      </c>
      <c r="M8286" s="65">
        <f t="shared" si="1163"/>
        <v>5.0873533694543185E-2</v>
      </c>
      <c r="N8286" s="65">
        <f t="shared" si="1164"/>
        <v>2.7211643074869226E-2</v>
      </c>
      <c r="O8286" s="65">
        <f t="shared" si="1165"/>
        <v>0.18688777117846947</v>
      </c>
      <c r="P8286" s="65">
        <f t="shared" si="1166"/>
        <v>0.17769288048845666</v>
      </c>
      <c r="Q8286" s="65">
        <f t="shared" si="1167"/>
        <v>0.16482766261925885</v>
      </c>
      <c r="R8286" s="65">
        <f t="shared" si="1168"/>
        <v>4.3726541594844438E-2</v>
      </c>
      <c r="S8286" s="65">
        <f t="shared" si="1169"/>
        <v>0.1932952309437522</v>
      </c>
      <c r="T8286" s="66">
        <f>(L8286*'Football Field'!$F$4)+(M8286*'Football Field'!$F$5)+(N8286*'Football Field'!$F$6)+(O8286*'Football Field'!$F$7)+(P8286*'Football Field'!$F$8)+(Q8286*'Football Field'!$F$9)+(R8286*'Football Field'!$F$10)+(S8286*'Football Field'!$F$11)</f>
        <v>131241725.8984032</v>
      </c>
    </row>
    <row r="8287" spans="2:20" x14ac:dyDescent="0.3">
      <c r="B8287" s="62">
        <f t="shared" si="1170"/>
        <v>8260</v>
      </c>
      <c r="C8287" s="62">
        <v>0.26395340106797072</v>
      </c>
      <c r="D8287" s="62">
        <v>0.22799153738217548</v>
      </c>
      <c r="E8287" s="62">
        <v>0.51414733690607073</v>
      </c>
      <c r="F8287" s="62">
        <v>0.10942502562137657</v>
      </c>
      <c r="G8287" s="62">
        <v>0.9412999596251248</v>
      </c>
      <c r="H8287" s="62">
        <v>0.5589651947890979</v>
      </c>
      <c r="I8287" s="62">
        <v>0.57295564536758425</v>
      </c>
      <c r="J8287" s="62">
        <v>0.45446686269862491</v>
      </c>
      <c r="K8287" s="62"/>
      <c r="L8287" s="65">
        <f t="shared" si="1162"/>
        <v>7.2450878749746137E-2</v>
      </c>
      <c r="M8287" s="65">
        <f t="shared" si="1163"/>
        <v>6.2579937079843148E-2</v>
      </c>
      <c r="N8287" s="65">
        <f t="shared" si="1164"/>
        <v>0.14112501000164887</v>
      </c>
      <c r="O8287" s="65">
        <f t="shared" si="1165"/>
        <v>3.0035374544920876E-2</v>
      </c>
      <c r="P8287" s="65">
        <f t="shared" si="1166"/>
        <v>0.25837139800437409</v>
      </c>
      <c r="Q8287" s="65">
        <f t="shared" si="1167"/>
        <v>0.15342677680657971</v>
      </c>
      <c r="R8287" s="65">
        <f t="shared" si="1168"/>
        <v>0.15726692599357658</v>
      </c>
      <c r="S8287" s="65">
        <f t="shared" si="1169"/>
        <v>0.12474369881931045</v>
      </c>
      <c r="T8287" s="66">
        <f>(L8287*'Football Field'!$F$4)+(M8287*'Football Field'!$F$5)+(N8287*'Football Field'!$F$6)+(O8287*'Football Field'!$F$7)+(P8287*'Football Field'!$F$8)+(Q8287*'Football Field'!$F$9)+(R8287*'Football Field'!$F$10)+(S8287*'Football Field'!$F$11)</f>
        <v>155313470.40027776</v>
      </c>
    </row>
    <row r="8288" spans="2:20" x14ac:dyDescent="0.3">
      <c r="B8288" s="62">
        <f t="shared" si="1170"/>
        <v>8261</v>
      </c>
      <c r="C8288" s="62">
        <v>0.6165300568621781</v>
      </c>
      <c r="D8288" s="62">
        <v>0.53461635714863986</v>
      </c>
      <c r="E8288" s="62">
        <v>0.61324940357371938</v>
      </c>
      <c r="F8288" s="62">
        <v>0.22426240704057954</v>
      </c>
      <c r="G8288" s="62">
        <v>0.24420212687461762</v>
      </c>
      <c r="H8288" s="62">
        <v>0.72973334214730468</v>
      </c>
      <c r="I8288" s="62">
        <v>0.14922587973186285</v>
      </c>
      <c r="J8288" s="62">
        <v>0.89041434958806287</v>
      </c>
      <c r="K8288" s="62"/>
      <c r="L8288" s="65">
        <f t="shared" si="1162"/>
        <v>0.15404648222189063</v>
      </c>
      <c r="M8288" s="65">
        <f t="shared" si="1163"/>
        <v>0.13357948771577904</v>
      </c>
      <c r="N8288" s="65">
        <f t="shared" si="1164"/>
        <v>0.15322677668952966</v>
      </c>
      <c r="O8288" s="65">
        <f t="shared" si="1165"/>
        <v>5.6034307678429686E-2</v>
      </c>
      <c r="P8288" s="65">
        <f t="shared" si="1166"/>
        <v>6.1016455203493941E-2</v>
      </c>
      <c r="Q8288" s="65">
        <f t="shared" si="1167"/>
        <v>0.18233150690160899</v>
      </c>
      <c r="R8288" s="65">
        <f t="shared" si="1168"/>
        <v>3.7285646617386536E-2</v>
      </c>
      <c r="S8288" s="65">
        <f t="shared" si="1169"/>
        <v>0.22247933697188157</v>
      </c>
      <c r="T8288" s="66">
        <f>(L8288*'Football Field'!$F$4)+(M8288*'Football Field'!$F$5)+(N8288*'Football Field'!$F$6)+(O8288*'Football Field'!$F$7)+(P8288*'Football Field'!$F$8)+(Q8288*'Football Field'!$F$9)+(R8288*'Football Field'!$F$10)+(S8288*'Football Field'!$F$11)</f>
        <v>123118224.60905747</v>
      </c>
    </row>
    <row r="8289" spans="2:20" x14ac:dyDescent="0.3">
      <c r="B8289" s="62">
        <f t="shared" si="1170"/>
        <v>8262</v>
      </c>
      <c r="C8289" s="62">
        <v>0.74532434887982157</v>
      </c>
      <c r="D8289" s="62">
        <v>0.83077214637111807</v>
      </c>
      <c r="E8289" s="62">
        <v>0.83162699484221336</v>
      </c>
      <c r="F8289" s="62">
        <v>0.10426537887638299</v>
      </c>
      <c r="G8289" s="62">
        <v>0.65444421444294976</v>
      </c>
      <c r="H8289" s="62">
        <v>0.79920223260181944</v>
      </c>
      <c r="I8289" s="62">
        <v>0.96913454526679765</v>
      </c>
      <c r="J8289" s="62">
        <v>0.94726604824530813</v>
      </c>
      <c r="K8289" s="62"/>
      <c r="L8289" s="65">
        <f t="shared" si="1162"/>
        <v>0.12671196849932714</v>
      </c>
      <c r="M8289" s="65">
        <f t="shared" si="1163"/>
        <v>0.14123887700610915</v>
      </c>
      <c r="N8289" s="65">
        <f t="shared" si="1164"/>
        <v>0.14138420907892271</v>
      </c>
      <c r="O8289" s="65">
        <f t="shared" si="1165"/>
        <v>1.7726069762259895E-2</v>
      </c>
      <c r="P8289" s="65">
        <f t="shared" si="1166"/>
        <v>0.11126151293687733</v>
      </c>
      <c r="Q8289" s="65">
        <f t="shared" si="1167"/>
        <v>0.13587170239941068</v>
      </c>
      <c r="R8289" s="65">
        <f t="shared" si="1168"/>
        <v>0.16476175259270512</v>
      </c>
      <c r="S8289" s="65">
        <f t="shared" si="1169"/>
        <v>0.16104390772438804</v>
      </c>
      <c r="T8289" s="66">
        <f>(L8289*'Football Field'!$F$4)+(M8289*'Football Field'!$F$5)+(N8289*'Football Field'!$F$6)+(O8289*'Football Field'!$F$7)+(P8289*'Football Field'!$F$8)+(Q8289*'Football Field'!$F$9)+(R8289*'Football Field'!$F$10)+(S8289*'Football Field'!$F$11)</f>
        <v>143981110.84738746</v>
      </c>
    </row>
    <row r="8290" spans="2:20" x14ac:dyDescent="0.3">
      <c r="B8290" s="62">
        <f t="shared" si="1170"/>
        <v>8263</v>
      </c>
      <c r="C8290" s="62">
        <v>0.58817209829221873</v>
      </c>
      <c r="D8290" s="62">
        <v>0.31350502735093877</v>
      </c>
      <c r="E8290" s="62">
        <v>0.87872440300939103</v>
      </c>
      <c r="F8290" s="62">
        <v>0.70307600708841456</v>
      </c>
      <c r="G8290" s="62">
        <v>0.23759016674290001</v>
      </c>
      <c r="H8290" s="62">
        <v>0.1687275177725901</v>
      </c>
      <c r="I8290" s="62">
        <v>0.73111999274866868</v>
      </c>
      <c r="J8290" s="62">
        <v>0.55082475443537371</v>
      </c>
      <c r="K8290" s="62"/>
      <c r="L8290" s="65">
        <f t="shared" si="1162"/>
        <v>0.14098963571142289</v>
      </c>
      <c r="M8290" s="65">
        <f t="shared" si="1163"/>
        <v>7.5149704870815501E-2</v>
      </c>
      <c r="N8290" s="65">
        <f t="shared" si="1164"/>
        <v>0.21063738628669088</v>
      </c>
      <c r="O8290" s="65">
        <f t="shared" si="1165"/>
        <v>0.16853303719209889</v>
      </c>
      <c r="P8290" s="65">
        <f t="shared" si="1166"/>
        <v>5.6952295348520879E-2</v>
      </c>
      <c r="Q8290" s="65">
        <f t="shared" si="1167"/>
        <v>4.044535831319087E-2</v>
      </c>
      <c r="R8290" s="65">
        <f t="shared" si="1168"/>
        <v>0.17525540864361103</v>
      </c>
      <c r="S8290" s="65">
        <f t="shared" si="1169"/>
        <v>0.13203717363364892</v>
      </c>
      <c r="T8290" s="66">
        <f>(L8290*'Football Field'!$F$4)+(M8290*'Football Field'!$F$5)+(N8290*'Football Field'!$F$6)+(O8290*'Football Field'!$F$7)+(P8290*'Football Field'!$F$8)+(Q8290*'Football Field'!$F$9)+(R8290*'Football Field'!$F$10)+(S8290*'Football Field'!$F$11)</f>
        <v>143788053.48825908</v>
      </c>
    </row>
    <row r="8291" spans="2:20" x14ac:dyDescent="0.3">
      <c r="B8291" s="62">
        <f t="shared" si="1170"/>
        <v>8264</v>
      </c>
      <c r="C8291" s="62">
        <v>0.2715788590048509</v>
      </c>
      <c r="D8291" s="62">
        <v>6.9999496004546802E-2</v>
      </c>
      <c r="E8291" s="62">
        <v>0.20294457185030224</v>
      </c>
      <c r="F8291" s="62">
        <v>0.80935499168806191</v>
      </c>
      <c r="G8291" s="62">
        <v>0.60287494240571815</v>
      </c>
      <c r="H8291" s="62">
        <v>0.62458316041787287</v>
      </c>
      <c r="I8291" s="62">
        <v>0.50116796048659185</v>
      </c>
      <c r="J8291" s="62">
        <v>0.53449858903334391</v>
      </c>
      <c r="K8291" s="62"/>
      <c r="L8291" s="65">
        <f t="shared" si="1162"/>
        <v>7.5083955203805508E-2</v>
      </c>
      <c r="M8291" s="65">
        <f t="shared" si="1163"/>
        <v>1.9352901921575846E-2</v>
      </c>
      <c r="N8291" s="65">
        <f t="shared" si="1164"/>
        <v>5.6108495328023325E-2</v>
      </c>
      <c r="O8291" s="65">
        <f t="shared" si="1165"/>
        <v>0.2237640078559921</v>
      </c>
      <c r="P8291" s="65">
        <f t="shared" si="1166"/>
        <v>0.16667805194762686</v>
      </c>
      <c r="Q8291" s="65">
        <f t="shared" si="1167"/>
        <v>0.1726797667893184</v>
      </c>
      <c r="R8291" s="65">
        <f t="shared" si="1168"/>
        <v>0.13855891740853693</v>
      </c>
      <c r="S8291" s="65">
        <f t="shared" si="1169"/>
        <v>0.14777390354512099</v>
      </c>
      <c r="T8291" s="66">
        <f>(L8291*'Football Field'!$F$4)+(M8291*'Football Field'!$F$5)+(N8291*'Football Field'!$F$6)+(O8291*'Football Field'!$F$7)+(P8291*'Football Field'!$F$8)+(Q8291*'Football Field'!$F$9)+(R8291*'Football Field'!$F$10)+(S8291*'Football Field'!$F$11)</f>
        <v>144654501.40745723</v>
      </c>
    </row>
    <row r="8292" spans="2:20" x14ac:dyDescent="0.3">
      <c r="B8292" s="62">
        <f t="shared" si="1170"/>
        <v>8265</v>
      </c>
      <c r="C8292" s="62">
        <v>0.61152464358090963</v>
      </c>
      <c r="D8292" s="62">
        <v>0.92659035377847676</v>
      </c>
      <c r="E8292" s="62">
        <v>0.5439498745206135</v>
      </c>
      <c r="F8292" s="62">
        <v>0.20716421166917298</v>
      </c>
      <c r="G8292" s="62">
        <v>0.81537625251740131</v>
      </c>
      <c r="H8292" s="62">
        <v>3.4808993972841318E-3</v>
      </c>
      <c r="I8292" s="62">
        <v>0.11430806748351319</v>
      </c>
      <c r="J8292" s="62">
        <v>0.46153800730281036</v>
      </c>
      <c r="K8292" s="62"/>
      <c r="L8292" s="65">
        <f t="shared" si="1162"/>
        <v>0.16599779585509811</v>
      </c>
      <c r="M8292" s="65">
        <f t="shared" si="1163"/>
        <v>0.25152208991471681</v>
      </c>
      <c r="N8292" s="65">
        <f t="shared" si="1164"/>
        <v>0.14765468763015163</v>
      </c>
      <c r="O8292" s="65">
        <f t="shared" si="1165"/>
        <v>5.6234532619602914E-2</v>
      </c>
      <c r="P8292" s="65">
        <f t="shared" si="1166"/>
        <v>0.22133312554323989</v>
      </c>
      <c r="Q8292" s="65">
        <f t="shared" si="1167"/>
        <v>9.4488690457174502E-4</v>
      </c>
      <c r="R8292" s="65">
        <f t="shared" si="1168"/>
        <v>3.1028818625538301E-2</v>
      </c>
      <c r="S8292" s="65">
        <f t="shared" si="1169"/>
        <v>0.12528406290708055</v>
      </c>
      <c r="T8292" s="66">
        <f>(L8292*'Football Field'!$F$4)+(M8292*'Football Field'!$F$5)+(N8292*'Football Field'!$F$6)+(O8292*'Football Field'!$F$7)+(P8292*'Football Field'!$F$8)+(Q8292*'Football Field'!$F$9)+(R8292*'Football Field'!$F$10)+(S8292*'Football Field'!$F$11)</f>
        <v>134064116.74966949</v>
      </c>
    </row>
    <row r="8293" spans="2:20" x14ac:dyDescent="0.3">
      <c r="B8293" s="62">
        <f t="shared" si="1170"/>
        <v>8266</v>
      </c>
      <c r="C8293" s="62">
        <v>0.39790702352424512</v>
      </c>
      <c r="D8293" s="62">
        <v>0.13971925044202915</v>
      </c>
      <c r="E8293" s="62">
        <v>0.73029416026656957</v>
      </c>
      <c r="F8293" s="62">
        <v>0.33133917896921705</v>
      </c>
      <c r="G8293" s="62">
        <v>0.30412870851896145</v>
      </c>
      <c r="H8293" s="62">
        <v>0.6021089850809086</v>
      </c>
      <c r="I8293" s="62">
        <v>0.40366735641971596</v>
      </c>
      <c r="J8293" s="62">
        <v>0.51292018525875382</v>
      </c>
      <c r="K8293" s="62"/>
      <c r="L8293" s="65">
        <f t="shared" si="1162"/>
        <v>0.11627620036976533</v>
      </c>
      <c r="M8293" s="65">
        <f t="shared" si="1163"/>
        <v>4.0828692632817798E-2</v>
      </c>
      <c r="N8293" s="65">
        <f t="shared" si="1164"/>
        <v>0.21340621071709004</v>
      </c>
      <c r="O8293" s="65">
        <f t="shared" si="1165"/>
        <v>9.6823776627382688E-2</v>
      </c>
      <c r="P8293" s="65">
        <f t="shared" si="1166"/>
        <v>8.8872345948409717E-2</v>
      </c>
      <c r="Q8293" s="65">
        <f t="shared" si="1167"/>
        <v>0.17594800004689509</v>
      </c>
      <c r="R8293" s="65">
        <f t="shared" si="1168"/>
        <v>0.11795948209728555</v>
      </c>
      <c r="S8293" s="65">
        <f t="shared" si="1169"/>
        <v>0.14988529156035374</v>
      </c>
      <c r="T8293" s="66">
        <f>(L8293*'Football Field'!$F$4)+(M8293*'Football Field'!$F$5)+(N8293*'Football Field'!$F$6)+(O8293*'Football Field'!$F$7)+(P8293*'Football Field'!$F$8)+(Q8293*'Football Field'!$F$9)+(R8293*'Football Field'!$F$10)+(S8293*'Football Field'!$F$11)</f>
        <v>138380306.87204412</v>
      </c>
    </row>
    <row r="8294" spans="2:20" x14ac:dyDescent="0.3">
      <c r="B8294" s="62">
        <f t="shared" si="1170"/>
        <v>8267</v>
      </c>
      <c r="C8294" s="62">
        <v>0.77930160943057325</v>
      </c>
      <c r="D8294" s="62">
        <v>2.9053665446412635E-2</v>
      </c>
      <c r="E8294" s="62">
        <v>0.27466178530855001</v>
      </c>
      <c r="F8294" s="62">
        <v>0.91355515275985577</v>
      </c>
      <c r="G8294" s="62">
        <v>0.48070771359851994</v>
      </c>
      <c r="H8294" s="62">
        <v>0.66714263379191163</v>
      </c>
      <c r="I8294" s="62">
        <v>0.29897244774793985</v>
      </c>
      <c r="J8294" s="62">
        <v>0.88664363068842023</v>
      </c>
      <c r="K8294" s="62"/>
      <c r="L8294" s="65">
        <f t="shared" si="1162"/>
        <v>0.17997567099113704</v>
      </c>
      <c r="M8294" s="65">
        <f t="shared" si="1163"/>
        <v>6.7097935769577883E-3</v>
      </c>
      <c r="N8294" s="65">
        <f t="shared" si="1164"/>
        <v>6.3431716948011474E-2</v>
      </c>
      <c r="O8294" s="65">
        <f t="shared" si="1165"/>
        <v>0.21098083157495834</v>
      </c>
      <c r="P8294" s="65">
        <f t="shared" si="1166"/>
        <v>0.11101695705302723</v>
      </c>
      <c r="Q8294" s="65">
        <f t="shared" si="1167"/>
        <v>0.15407313639609582</v>
      </c>
      <c r="R8294" s="65">
        <f t="shared" si="1168"/>
        <v>6.9046138542707303E-2</v>
      </c>
      <c r="S8294" s="65">
        <f t="shared" si="1169"/>
        <v>0.20476575491710511</v>
      </c>
      <c r="T8294" s="66">
        <f>(L8294*'Football Field'!$F$4)+(M8294*'Football Field'!$F$5)+(N8294*'Football Field'!$F$6)+(O8294*'Football Field'!$F$7)+(P8294*'Football Field'!$F$8)+(Q8294*'Football Field'!$F$9)+(R8294*'Football Field'!$F$10)+(S8294*'Football Field'!$F$11)</f>
        <v>130521056.73151137</v>
      </c>
    </row>
    <row r="8295" spans="2:20" x14ac:dyDescent="0.3">
      <c r="B8295" s="62">
        <f t="shared" si="1170"/>
        <v>8268</v>
      </c>
      <c r="C8295" s="62">
        <v>0.25879060983017022</v>
      </c>
      <c r="D8295" s="62">
        <v>0.72674789192090161</v>
      </c>
      <c r="E8295" s="62">
        <v>0.10930691353021049</v>
      </c>
      <c r="F8295" s="62">
        <v>0.58536649346597402</v>
      </c>
      <c r="G8295" s="62">
        <v>0.15046058475492408</v>
      </c>
      <c r="H8295" s="62">
        <v>0.35115627055999743</v>
      </c>
      <c r="I8295" s="62">
        <v>0.38469840630215324</v>
      </c>
      <c r="J8295" s="62">
        <v>0.98300391474300597</v>
      </c>
      <c r="K8295" s="62"/>
      <c r="L8295" s="65">
        <f t="shared" ref="L8295:L8358" si="1171">C8295/SUM($C8295:$J8295)</f>
        <v>7.2908393707543609E-2</v>
      </c>
      <c r="M8295" s="65">
        <f t="shared" ref="M8295:M8358" si="1172">D8295/SUM($C8295:$J8295)</f>
        <v>0.20474476050374549</v>
      </c>
      <c r="N8295" s="65">
        <f t="shared" ref="N8295:N8358" si="1173">E8295/SUM($C8295:$J8295)</f>
        <v>3.0794747505896281E-2</v>
      </c>
      <c r="O8295" s="65">
        <f t="shared" ref="O8295:O8358" si="1174">F8295/SUM($C8295:$J8295)</f>
        <v>0.164913753234048</v>
      </c>
      <c r="P8295" s="65">
        <f t="shared" ref="P8295:P8358" si="1175">G8295/SUM($C8295:$J8295)</f>
        <v>4.2388862401066756E-2</v>
      </c>
      <c r="Q8295" s="65">
        <f t="shared" ref="Q8295:Q8358" si="1176">H8295/SUM($C8295:$J8295)</f>
        <v>9.8930326891158507E-2</v>
      </c>
      <c r="R8295" s="65">
        <f t="shared" ref="R8295:R8358" si="1177">I8295/SUM($C8295:$J8295)</f>
        <v>0.10838006403612606</v>
      </c>
      <c r="S8295" s="65">
        <f t="shared" ref="S8295:S8358" si="1178">J8295/SUM($C8295:$J8295)</f>
        <v>0.27693909172041525</v>
      </c>
      <c r="T8295" s="66">
        <f>(L8295*'Football Field'!$F$4)+(M8295*'Football Field'!$F$5)+(N8295*'Football Field'!$F$6)+(O8295*'Football Field'!$F$7)+(P8295*'Football Field'!$F$8)+(Q8295*'Football Field'!$F$9)+(R8295*'Football Field'!$F$10)+(S8295*'Football Field'!$F$11)</f>
        <v>129614237.08786307</v>
      </c>
    </row>
    <row r="8296" spans="2:20" x14ac:dyDescent="0.3">
      <c r="B8296" s="62">
        <f t="shared" si="1170"/>
        <v>8269</v>
      </c>
      <c r="C8296" s="62">
        <v>0.8244260831491862</v>
      </c>
      <c r="D8296" s="62">
        <v>0.63066032896146895</v>
      </c>
      <c r="E8296" s="62">
        <v>0.15728197687815093</v>
      </c>
      <c r="F8296" s="62">
        <v>0.33990685510404761</v>
      </c>
      <c r="G8296" s="62">
        <v>0.8554846809507024</v>
      </c>
      <c r="H8296" s="62">
        <v>0.47609318052982952</v>
      </c>
      <c r="I8296" s="62">
        <v>0.87483169103232894</v>
      </c>
      <c r="J8296" s="62">
        <v>0.3982131131777038</v>
      </c>
      <c r="K8296" s="62"/>
      <c r="L8296" s="65">
        <f t="shared" si="1171"/>
        <v>0.18091826928560042</v>
      </c>
      <c r="M8296" s="65">
        <f t="shared" si="1172"/>
        <v>0.13839685273779662</v>
      </c>
      <c r="N8296" s="65">
        <f t="shared" si="1173"/>
        <v>3.4515141658204553E-2</v>
      </c>
      <c r="O8296" s="65">
        <f t="shared" si="1174"/>
        <v>7.4591720471570269E-2</v>
      </c>
      <c r="P8296" s="65">
        <f t="shared" si="1175"/>
        <v>0.18773400192135578</v>
      </c>
      <c r="Q8296" s="65">
        <f t="shared" si="1176"/>
        <v>0.10447747348205512</v>
      </c>
      <c r="R8296" s="65">
        <f t="shared" si="1177"/>
        <v>0.1919796555358661</v>
      </c>
      <c r="S8296" s="65">
        <f t="shared" si="1178"/>
        <v>8.7386884907551102E-2</v>
      </c>
      <c r="T8296" s="66">
        <f>(L8296*'Football Field'!$F$4)+(M8296*'Football Field'!$F$5)+(N8296*'Football Field'!$F$6)+(O8296*'Football Field'!$F$7)+(P8296*'Football Field'!$F$8)+(Q8296*'Football Field'!$F$9)+(R8296*'Football Field'!$F$10)+(S8296*'Football Field'!$F$11)</f>
        <v>150814324.14928132</v>
      </c>
    </row>
    <row r="8297" spans="2:20" x14ac:dyDescent="0.3">
      <c r="B8297" s="62">
        <f t="shared" si="1170"/>
        <v>8270</v>
      </c>
      <c r="C8297" s="62">
        <v>0.27532833586360328</v>
      </c>
      <c r="D8297" s="62">
        <v>0.19948515183752924</v>
      </c>
      <c r="E8297" s="62">
        <v>0.45168067796674016</v>
      </c>
      <c r="F8297" s="62">
        <v>0.10257011058976673</v>
      </c>
      <c r="G8297" s="62">
        <v>0.14340318754480663</v>
      </c>
      <c r="H8297" s="62">
        <v>0.32949790639352761</v>
      </c>
      <c r="I8297" s="62">
        <v>0.55428020687288948</v>
      </c>
      <c r="J8297" s="62">
        <v>0.83151220080066091</v>
      </c>
      <c r="K8297" s="62"/>
      <c r="L8297" s="65">
        <f t="shared" si="1171"/>
        <v>9.5343292977546706E-2</v>
      </c>
      <c r="M8297" s="65">
        <f t="shared" si="1172"/>
        <v>6.9079599877210504E-2</v>
      </c>
      <c r="N8297" s="65">
        <f t="shared" si="1173"/>
        <v>0.1564122453164935</v>
      </c>
      <c r="O8297" s="65">
        <f t="shared" si="1174"/>
        <v>3.5518945313148455E-2</v>
      </c>
      <c r="P8297" s="65">
        <f t="shared" si="1175"/>
        <v>4.9659008329501916E-2</v>
      </c>
      <c r="Q8297" s="65">
        <f t="shared" si="1176"/>
        <v>0.11410164277580732</v>
      </c>
      <c r="R8297" s="65">
        <f t="shared" si="1177"/>
        <v>0.19194137788170584</v>
      </c>
      <c r="S8297" s="65">
        <f t="shared" si="1178"/>
        <v>0.28794388752858574</v>
      </c>
      <c r="T8297" s="66">
        <f>(L8297*'Football Field'!$F$4)+(M8297*'Football Field'!$F$5)+(N8297*'Football Field'!$F$6)+(O8297*'Football Field'!$F$7)+(P8297*'Football Field'!$F$8)+(Q8297*'Football Field'!$F$9)+(R8297*'Football Field'!$F$10)+(S8297*'Football Field'!$F$11)</f>
        <v>144587516.90714544</v>
      </c>
    </row>
    <row r="8298" spans="2:20" x14ac:dyDescent="0.3">
      <c r="B8298" s="62">
        <f t="shared" si="1170"/>
        <v>8271</v>
      </c>
      <c r="C8298" s="62">
        <v>0.8225170507151115</v>
      </c>
      <c r="D8298" s="62">
        <v>0.30792118402748492</v>
      </c>
      <c r="E8298" s="62">
        <v>0.82165328413056193</v>
      </c>
      <c r="F8298" s="62">
        <v>0.42655014800115332</v>
      </c>
      <c r="G8298" s="62">
        <v>0.5672679589950419</v>
      </c>
      <c r="H8298" s="62">
        <v>0.1623408580732606</v>
      </c>
      <c r="I8298" s="62">
        <v>0.31176787290168373</v>
      </c>
      <c r="J8298" s="62">
        <v>0.70228082371843392</v>
      </c>
      <c r="K8298" s="62"/>
      <c r="L8298" s="65">
        <f t="shared" si="1171"/>
        <v>0.1995287131495464</v>
      </c>
      <c r="M8298" s="65">
        <f t="shared" si="1172"/>
        <v>7.4696466835638756E-2</v>
      </c>
      <c r="N8298" s="65">
        <f t="shared" si="1173"/>
        <v>0.19931917799774995</v>
      </c>
      <c r="O8298" s="65">
        <f t="shared" si="1174"/>
        <v>0.10347384537551331</v>
      </c>
      <c r="P8298" s="65">
        <f t="shared" si="1175"/>
        <v>0.13760960428825658</v>
      </c>
      <c r="Q8298" s="65">
        <f t="shared" si="1176"/>
        <v>3.9381144104902052E-2</v>
      </c>
      <c r="R8298" s="65">
        <f t="shared" si="1177"/>
        <v>7.5629608440774196E-2</v>
      </c>
      <c r="S8298" s="65">
        <f t="shared" si="1178"/>
        <v>0.17036143980761875</v>
      </c>
      <c r="T8298" s="66">
        <f>(L8298*'Football Field'!$F$4)+(M8298*'Football Field'!$F$5)+(N8298*'Football Field'!$F$6)+(O8298*'Football Field'!$F$7)+(P8298*'Football Field'!$F$8)+(Q8298*'Football Field'!$F$9)+(R8298*'Football Field'!$F$10)+(S8298*'Football Field'!$F$11)</f>
        <v>135830948.49727106</v>
      </c>
    </row>
    <row r="8299" spans="2:20" x14ac:dyDescent="0.3">
      <c r="B8299" s="62">
        <f t="shared" si="1170"/>
        <v>8272</v>
      </c>
      <c r="C8299" s="62">
        <v>5.8766318583705845E-2</v>
      </c>
      <c r="D8299" s="62">
        <v>0.40960671621421441</v>
      </c>
      <c r="E8299" s="62">
        <v>0.29930339712538356</v>
      </c>
      <c r="F8299" s="62">
        <v>0.72728127361240646</v>
      </c>
      <c r="G8299" s="62">
        <v>0.49789364360423394</v>
      </c>
      <c r="H8299" s="62">
        <v>0.57973269059783894</v>
      </c>
      <c r="I8299" s="62">
        <v>0.24585650288800609</v>
      </c>
      <c r="J8299" s="62">
        <v>0.65942839787411556</v>
      </c>
      <c r="K8299" s="62"/>
      <c r="L8299" s="65">
        <f t="shared" si="1171"/>
        <v>1.6897220564975876E-2</v>
      </c>
      <c r="M8299" s="65">
        <f t="shared" si="1172"/>
        <v>0.11777520177495189</v>
      </c>
      <c r="N8299" s="65">
        <f t="shared" si="1173"/>
        <v>8.6059423815539771E-2</v>
      </c>
      <c r="O8299" s="65">
        <f t="shared" si="1174"/>
        <v>0.20911692937683499</v>
      </c>
      <c r="P8299" s="65">
        <f t="shared" si="1175"/>
        <v>0.14316055381105514</v>
      </c>
      <c r="Q8299" s="65">
        <f t="shared" si="1176"/>
        <v>0.16669193132807036</v>
      </c>
      <c r="R8299" s="65">
        <f t="shared" si="1177"/>
        <v>7.0691710094362259E-2</v>
      </c>
      <c r="S8299" s="65">
        <f t="shared" si="1178"/>
        <v>0.18960702923420977</v>
      </c>
      <c r="T8299" s="66">
        <f>(L8299*'Football Field'!$F$4)+(M8299*'Football Field'!$F$5)+(N8299*'Football Field'!$F$6)+(O8299*'Football Field'!$F$7)+(P8299*'Football Field'!$F$8)+(Q8299*'Football Field'!$F$9)+(R8299*'Football Field'!$F$10)+(S8299*'Football Field'!$F$11)</f>
        <v>134275333.82430062</v>
      </c>
    </row>
    <row r="8300" spans="2:20" x14ac:dyDescent="0.3">
      <c r="B8300" s="62">
        <f t="shared" si="1170"/>
        <v>8273</v>
      </c>
      <c r="C8300" s="62">
        <v>0.66508749938496659</v>
      </c>
      <c r="D8300" s="62">
        <v>0.36124495910908472</v>
      </c>
      <c r="E8300" s="62">
        <v>0.29659685209633324</v>
      </c>
      <c r="F8300" s="62">
        <v>0.33231474754143397</v>
      </c>
      <c r="G8300" s="62">
        <v>0.36395277952448846</v>
      </c>
      <c r="H8300" s="62">
        <v>6.2523736494009996E-2</v>
      </c>
      <c r="I8300" s="62">
        <v>0.22005750644535704</v>
      </c>
      <c r="J8300" s="62">
        <v>0.38582307878679256</v>
      </c>
      <c r="K8300" s="62"/>
      <c r="L8300" s="65">
        <f t="shared" si="1171"/>
        <v>0.24746510361596388</v>
      </c>
      <c r="M8300" s="65">
        <f t="shared" si="1172"/>
        <v>0.1344116696214287</v>
      </c>
      <c r="N8300" s="65">
        <f t="shared" si="1173"/>
        <v>0.11035746545238236</v>
      </c>
      <c r="O8300" s="65">
        <f t="shared" si="1174"/>
        <v>0.12364734491251315</v>
      </c>
      <c r="P8300" s="65">
        <f t="shared" si="1175"/>
        <v>0.13541919278235259</v>
      </c>
      <c r="Q8300" s="65">
        <f t="shared" si="1176"/>
        <v>2.3263770472690289E-2</v>
      </c>
      <c r="R8300" s="65">
        <f t="shared" si="1177"/>
        <v>8.1878780888723829E-2</v>
      </c>
      <c r="S8300" s="65">
        <f t="shared" si="1178"/>
        <v>0.1435566722539455</v>
      </c>
      <c r="T8300" s="66">
        <f>(L8300*'Football Field'!$F$4)+(M8300*'Football Field'!$F$5)+(N8300*'Football Field'!$F$6)+(O8300*'Football Field'!$F$7)+(P8300*'Football Field'!$F$8)+(Q8300*'Football Field'!$F$9)+(R8300*'Football Field'!$F$10)+(S8300*'Football Field'!$F$11)</f>
        <v>133705190.63607474</v>
      </c>
    </row>
    <row r="8301" spans="2:20" x14ac:dyDescent="0.3">
      <c r="B8301" s="62">
        <f t="shared" si="1170"/>
        <v>8274</v>
      </c>
      <c r="C8301" s="62">
        <v>0.77406095721259061</v>
      </c>
      <c r="D8301" s="62">
        <v>0.34448878141935357</v>
      </c>
      <c r="E8301" s="62">
        <v>0.60973826354520089</v>
      </c>
      <c r="F8301" s="62">
        <v>0.97323928742693755</v>
      </c>
      <c r="G8301" s="62">
        <v>0.80262265954328937</v>
      </c>
      <c r="H8301" s="62">
        <v>0.40412527151531041</v>
      </c>
      <c r="I8301" s="62">
        <v>0.90045309066992052</v>
      </c>
      <c r="J8301" s="62">
        <v>0.28948032206649421</v>
      </c>
      <c r="K8301" s="62"/>
      <c r="L8301" s="65">
        <f t="shared" si="1171"/>
        <v>0.15182998831032651</v>
      </c>
      <c r="M8301" s="65">
        <f t="shared" si="1172"/>
        <v>6.7570553931935631E-2</v>
      </c>
      <c r="N8301" s="65">
        <f t="shared" si="1173"/>
        <v>0.11959853105083183</v>
      </c>
      <c r="O8301" s="65">
        <f t="shared" si="1174"/>
        <v>0.19089828553721933</v>
      </c>
      <c r="P8301" s="65">
        <f t="shared" si="1175"/>
        <v>0.1574322898998666</v>
      </c>
      <c r="Q8301" s="65">
        <f t="shared" si="1176"/>
        <v>7.9268092103533722E-2</v>
      </c>
      <c r="R8301" s="65">
        <f t="shared" si="1177"/>
        <v>0.17662146754272137</v>
      </c>
      <c r="S8301" s="65">
        <f t="shared" si="1178"/>
        <v>5.6780791623564995E-2</v>
      </c>
      <c r="T8301" s="66">
        <f>(L8301*'Football Field'!$F$4)+(M8301*'Football Field'!$F$5)+(N8301*'Football Field'!$F$6)+(O8301*'Football Field'!$F$7)+(P8301*'Football Field'!$F$8)+(Q8301*'Football Field'!$F$9)+(R8301*'Football Field'!$F$10)+(S8301*'Football Field'!$F$11)</f>
        <v>149380812.61011705</v>
      </c>
    </row>
    <row r="8302" spans="2:20" x14ac:dyDescent="0.3">
      <c r="B8302" s="62">
        <f t="shared" si="1170"/>
        <v>8275</v>
      </c>
      <c r="C8302" s="62">
        <v>0.38117447349144506</v>
      </c>
      <c r="D8302" s="62">
        <v>0.44531603275055809</v>
      </c>
      <c r="E8302" s="62">
        <v>0.25987617257433371</v>
      </c>
      <c r="F8302" s="62">
        <v>0.26406730549414792</v>
      </c>
      <c r="G8302" s="62">
        <v>0.1753704166476272</v>
      </c>
      <c r="H8302" s="62">
        <v>0.92779514012929676</v>
      </c>
      <c r="I8302" s="62">
        <v>0.22669360883210876</v>
      </c>
      <c r="J8302" s="62">
        <v>0.22490909888051824</v>
      </c>
      <c r="K8302" s="62"/>
      <c r="L8302" s="65">
        <f t="shared" si="1171"/>
        <v>0.13120410933486137</v>
      </c>
      <c r="M8302" s="65">
        <f t="shared" si="1172"/>
        <v>0.15328228282023784</v>
      </c>
      <c r="N8302" s="65">
        <f t="shared" si="1173"/>
        <v>8.9452007233462971E-2</v>
      </c>
      <c r="O8302" s="65">
        <f t="shared" si="1174"/>
        <v>9.0894637577544984E-2</v>
      </c>
      <c r="P8302" s="65">
        <f t="shared" si="1175"/>
        <v>6.0364271272357085E-2</v>
      </c>
      <c r="Q8302" s="65">
        <f t="shared" si="1176"/>
        <v>0.31935647182997778</v>
      </c>
      <c r="R8302" s="65">
        <f t="shared" si="1177"/>
        <v>7.8030233153558323E-2</v>
      </c>
      <c r="S8302" s="65">
        <f t="shared" si="1178"/>
        <v>7.7415986777999587E-2</v>
      </c>
      <c r="T8302" s="66">
        <f>(L8302*'Football Field'!$F$4)+(M8302*'Football Field'!$F$5)+(N8302*'Football Field'!$F$6)+(O8302*'Football Field'!$F$7)+(P8302*'Football Field'!$F$8)+(Q8302*'Football Field'!$F$9)+(R8302*'Football Field'!$F$10)+(S8302*'Football Field'!$F$11)</f>
        <v>126220453.80288506</v>
      </c>
    </row>
    <row r="8303" spans="2:20" x14ac:dyDescent="0.3">
      <c r="B8303" s="62">
        <f t="shared" si="1170"/>
        <v>8276</v>
      </c>
      <c r="C8303" s="62">
        <v>0.88206893210120385</v>
      </c>
      <c r="D8303" s="62">
        <v>0.95593632231350301</v>
      </c>
      <c r="E8303" s="62">
        <v>0.7970279961687019</v>
      </c>
      <c r="F8303" s="62">
        <v>0.28921755549200345</v>
      </c>
      <c r="G8303" s="62">
        <v>0.64909917487558111</v>
      </c>
      <c r="H8303" s="62">
        <v>0.99264389051928259</v>
      </c>
      <c r="I8303" s="62">
        <v>0.97091754934302721</v>
      </c>
      <c r="J8303" s="62">
        <v>0.5142811048538084</v>
      </c>
      <c r="K8303" s="62"/>
      <c r="L8303" s="65">
        <f t="shared" si="1171"/>
        <v>0.1457677851695787</v>
      </c>
      <c r="M8303" s="65">
        <f t="shared" si="1172"/>
        <v>0.1579748649970637</v>
      </c>
      <c r="N8303" s="65">
        <f t="shared" si="1173"/>
        <v>0.13171420224823102</v>
      </c>
      <c r="O8303" s="65">
        <f t="shared" si="1174"/>
        <v>4.7795133647663732E-2</v>
      </c>
      <c r="P8303" s="65">
        <f t="shared" si="1175"/>
        <v>0.1072679760431224</v>
      </c>
      <c r="Q8303" s="65">
        <f t="shared" si="1176"/>
        <v>0.16404103592950034</v>
      </c>
      <c r="R8303" s="65">
        <f t="shared" si="1177"/>
        <v>0.16045061287088841</v>
      </c>
      <c r="S8303" s="65">
        <f t="shared" si="1178"/>
        <v>8.4988389093951636E-2</v>
      </c>
      <c r="T8303" s="66">
        <f>(L8303*'Football Field'!$F$4)+(M8303*'Football Field'!$F$5)+(N8303*'Football Field'!$F$6)+(O8303*'Football Field'!$F$7)+(P8303*'Football Field'!$F$8)+(Q8303*'Football Field'!$F$9)+(R8303*'Football Field'!$F$10)+(S8303*'Football Field'!$F$11)</f>
        <v>142281320.37003654</v>
      </c>
    </row>
    <row r="8304" spans="2:20" x14ac:dyDescent="0.3">
      <c r="B8304" s="62">
        <f t="shared" si="1170"/>
        <v>8277</v>
      </c>
      <c r="C8304" s="62">
        <v>0.28309809193227542</v>
      </c>
      <c r="D8304" s="62">
        <v>0.46267752964102415</v>
      </c>
      <c r="E8304" s="62">
        <v>0.46863509016065341</v>
      </c>
      <c r="F8304" s="62">
        <v>0.38403397340544609</v>
      </c>
      <c r="G8304" s="62">
        <v>0.49188581328705594</v>
      </c>
      <c r="H8304" s="62">
        <v>0.70555636512973507</v>
      </c>
      <c r="I8304" s="62">
        <v>0.17402642366312748</v>
      </c>
      <c r="J8304" s="62">
        <v>0.73065001835293741</v>
      </c>
      <c r="K8304" s="62"/>
      <c r="L8304" s="65">
        <f t="shared" si="1171"/>
        <v>7.6501350890549658E-2</v>
      </c>
      <c r="M8304" s="65">
        <f t="shared" si="1172"/>
        <v>0.12502894598352932</v>
      </c>
      <c r="N8304" s="65">
        <f t="shared" si="1173"/>
        <v>0.12663885237552602</v>
      </c>
      <c r="O8304" s="65">
        <f t="shared" si="1174"/>
        <v>0.10377716625660025</v>
      </c>
      <c r="P8304" s="65">
        <f t="shared" si="1175"/>
        <v>0.13292187504166766</v>
      </c>
      <c r="Q8304" s="65">
        <f t="shared" si="1176"/>
        <v>0.19066188222407068</v>
      </c>
      <c r="R8304" s="65">
        <f t="shared" si="1177"/>
        <v>4.7027008942417223E-2</v>
      </c>
      <c r="S8304" s="65">
        <f t="shared" si="1178"/>
        <v>0.19744291828563912</v>
      </c>
      <c r="T8304" s="66">
        <f>(L8304*'Football Field'!$F$4)+(M8304*'Football Field'!$F$5)+(N8304*'Football Field'!$F$6)+(O8304*'Football Field'!$F$7)+(P8304*'Football Field'!$F$8)+(Q8304*'Football Field'!$F$9)+(R8304*'Football Field'!$F$10)+(S8304*'Football Field'!$F$11)</f>
        <v>130215244.50681214</v>
      </c>
    </row>
    <row r="8305" spans="2:20" x14ac:dyDescent="0.3">
      <c r="B8305" s="62">
        <f t="shared" si="1170"/>
        <v>8278</v>
      </c>
      <c r="C8305" s="62">
        <v>0.69001030069018732</v>
      </c>
      <c r="D8305" s="62">
        <v>0.7398351918862448</v>
      </c>
      <c r="E8305" s="62">
        <v>0.96804920685781803</v>
      </c>
      <c r="F8305" s="62">
        <v>0.10073086581849655</v>
      </c>
      <c r="G8305" s="62">
        <v>0.71166676284617125</v>
      </c>
      <c r="H8305" s="62">
        <v>0.65989816280003155</v>
      </c>
      <c r="I8305" s="62">
        <v>0.22100114074534138</v>
      </c>
      <c r="J8305" s="62">
        <v>0.39342756380573451</v>
      </c>
      <c r="K8305" s="62"/>
      <c r="L8305" s="65">
        <f t="shared" si="1171"/>
        <v>0.15386151434892248</v>
      </c>
      <c r="M8305" s="65">
        <f t="shared" si="1172"/>
        <v>0.16497168647827709</v>
      </c>
      <c r="N8305" s="65">
        <f t="shared" si="1173"/>
        <v>0.21585984554496285</v>
      </c>
      <c r="O8305" s="65">
        <f t="shared" si="1174"/>
        <v>2.2461408968836281E-2</v>
      </c>
      <c r="P8305" s="65">
        <f t="shared" si="1175"/>
        <v>0.15869056698687134</v>
      </c>
      <c r="Q8305" s="65">
        <f t="shared" si="1176"/>
        <v>0.14714697815804439</v>
      </c>
      <c r="R8305" s="65">
        <f t="shared" si="1177"/>
        <v>4.9279800828922825E-2</v>
      </c>
      <c r="S8305" s="65">
        <f t="shared" si="1178"/>
        <v>8.7728198685162739E-2</v>
      </c>
      <c r="T8305" s="66">
        <f>(L8305*'Football Field'!$F$4)+(M8305*'Football Field'!$F$5)+(N8305*'Football Field'!$F$6)+(O8305*'Football Field'!$F$7)+(P8305*'Football Field'!$F$8)+(Q8305*'Football Field'!$F$9)+(R8305*'Football Field'!$F$10)+(S8305*'Football Field'!$F$11)</f>
        <v>133048778.27612999</v>
      </c>
    </row>
    <row r="8306" spans="2:20" x14ac:dyDescent="0.3">
      <c r="B8306" s="62">
        <f t="shared" si="1170"/>
        <v>8279</v>
      </c>
      <c r="C8306" s="62">
        <v>0.35019376882623821</v>
      </c>
      <c r="D8306" s="62">
        <v>0.43265525037905683</v>
      </c>
      <c r="E8306" s="62">
        <v>0.57591691945205703</v>
      </c>
      <c r="F8306" s="62">
        <v>0.8391539174606385</v>
      </c>
      <c r="G8306" s="62">
        <v>0.44917935134346587</v>
      </c>
      <c r="H8306" s="62">
        <v>0.66634427821583375</v>
      </c>
      <c r="I8306" s="62">
        <v>0.13202269468991834</v>
      </c>
      <c r="J8306" s="62">
        <v>0.30093053104908263</v>
      </c>
      <c r="K8306" s="62"/>
      <c r="L8306" s="65">
        <f t="shared" si="1171"/>
        <v>9.3474822823515311E-2</v>
      </c>
      <c r="M8306" s="65">
        <f t="shared" si="1172"/>
        <v>0.11548570098319767</v>
      </c>
      <c r="N8306" s="65">
        <f t="shared" si="1173"/>
        <v>0.15372555653198217</v>
      </c>
      <c r="O8306" s="65">
        <f t="shared" si="1174"/>
        <v>0.22398960443871524</v>
      </c>
      <c r="P8306" s="65">
        <f t="shared" si="1175"/>
        <v>0.11989636601342675</v>
      </c>
      <c r="Q8306" s="65">
        <f t="shared" si="1176"/>
        <v>0.17786271170517029</v>
      </c>
      <c r="R8306" s="65">
        <f t="shared" si="1177"/>
        <v>3.523991313776495E-2</v>
      </c>
      <c r="S8306" s="65">
        <f t="shared" si="1178"/>
        <v>8.0325324366227788E-2</v>
      </c>
      <c r="T8306" s="66">
        <f>(L8306*'Football Field'!$F$4)+(M8306*'Football Field'!$F$5)+(N8306*'Football Field'!$F$6)+(O8306*'Football Field'!$F$7)+(P8306*'Football Field'!$F$8)+(Q8306*'Football Field'!$F$9)+(R8306*'Football Field'!$F$10)+(S8306*'Football Field'!$F$11)</f>
        <v>128116189.59609114</v>
      </c>
    </row>
    <row r="8307" spans="2:20" x14ac:dyDescent="0.3">
      <c r="B8307" s="62">
        <f t="shared" si="1170"/>
        <v>8280</v>
      </c>
      <c r="C8307" s="62">
        <v>0.13522020760719777</v>
      </c>
      <c r="D8307" s="62">
        <v>0.71664802020570806</v>
      </c>
      <c r="E8307" s="62">
        <v>0.40927417785442144</v>
      </c>
      <c r="F8307" s="62">
        <v>0.74042161134471629</v>
      </c>
      <c r="G8307" s="62">
        <v>0.32568548448112522</v>
      </c>
      <c r="H8307" s="62">
        <v>6.0078637224825537E-2</v>
      </c>
      <c r="I8307" s="62">
        <v>0.84769540399486598</v>
      </c>
      <c r="J8307" s="62">
        <v>0.72864590341613367</v>
      </c>
      <c r="K8307" s="62"/>
      <c r="L8307" s="65">
        <f t="shared" si="1171"/>
        <v>3.4114905252570132E-2</v>
      </c>
      <c r="M8307" s="65">
        <f t="shared" si="1172"/>
        <v>0.18080418408896387</v>
      </c>
      <c r="N8307" s="65">
        <f t="shared" si="1173"/>
        <v>0.10325638487692951</v>
      </c>
      <c r="O8307" s="65">
        <f t="shared" si="1174"/>
        <v>0.18680205839763661</v>
      </c>
      <c r="P8307" s="65">
        <f t="shared" si="1175"/>
        <v>8.2167670363934298E-2</v>
      </c>
      <c r="Q8307" s="65">
        <f t="shared" si="1176"/>
        <v>1.5157327835069507E-2</v>
      </c>
      <c r="R8307" s="65">
        <f t="shared" si="1177"/>
        <v>0.21386632147712109</v>
      </c>
      <c r="S8307" s="65">
        <f t="shared" si="1178"/>
        <v>0.18383114770777495</v>
      </c>
      <c r="T8307" s="66">
        <f>(L8307*'Football Field'!$F$4)+(M8307*'Football Field'!$F$5)+(N8307*'Football Field'!$F$6)+(O8307*'Football Field'!$F$7)+(P8307*'Football Field'!$F$8)+(Q8307*'Football Field'!$F$9)+(R8307*'Football Field'!$F$10)+(S8307*'Football Field'!$F$11)</f>
        <v>149112011.35798475</v>
      </c>
    </row>
    <row r="8308" spans="2:20" x14ac:dyDescent="0.3">
      <c r="B8308" s="62">
        <f t="shared" si="1170"/>
        <v>8281</v>
      </c>
      <c r="C8308" s="62">
        <v>4.0994374528930178E-2</v>
      </c>
      <c r="D8308" s="62">
        <v>0.65624758686187046</v>
      </c>
      <c r="E8308" s="62">
        <v>0.8715604843426048</v>
      </c>
      <c r="F8308" s="62">
        <v>0.76558123949014889</v>
      </c>
      <c r="G8308" s="62">
        <v>0.95000149084952368</v>
      </c>
      <c r="H8308" s="62">
        <v>0.13083350689384776</v>
      </c>
      <c r="I8308" s="62">
        <v>0.85906522517793427</v>
      </c>
      <c r="J8308" s="62">
        <v>0.42920554630108532</v>
      </c>
      <c r="K8308" s="62"/>
      <c r="L8308" s="65">
        <f t="shared" si="1171"/>
        <v>8.7157364603380784E-3</v>
      </c>
      <c r="M8308" s="65">
        <f t="shared" si="1172"/>
        <v>0.13952355867228666</v>
      </c>
      <c r="N8308" s="65">
        <f t="shared" si="1173"/>
        <v>0.18530082671255221</v>
      </c>
      <c r="O8308" s="65">
        <f t="shared" si="1174"/>
        <v>0.16276877983993093</v>
      </c>
      <c r="P8308" s="65">
        <f t="shared" si="1175"/>
        <v>0.20197802079720631</v>
      </c>
      <c r="Q8308" s="65">
        <f t="shared" si="1176"/>
        <v>2.7816264533170831E-2</v>
      </c>
      <c r="R8308" s="65">
        <f t="shared" si="1177"/>
        <v>0.1826442332863972</v>
      </c>
      <c r="S8308" s="65">
        <f t="shared" si="1178"/>
        <v>9.1252579698117814E-2</v>
      </c>
      <c r="T8308" s="66">
        <f>(L8308*'Football Field'!$F$4)+(M8308*'Football Field'!$F$5)+(N8308*'Football Field'!$F$6)+(O8308*'Football Field'!$F$7)+(P8308*'Football Field'!$F$8)+(Q8308*'Football Field'!$F$9)+(R8308*'Football Field'!$F$10)+(S8308*'Football Field'!$F$11)</f>
        <v>156114315.43845397</v>
      </c>
    </row>
    <row r="8309" spans="2:20" x14ac:dyDescent="0.3">
      <c r="B8309" s="62">
        <f t="shared" si="1170"/>
        <v>8282</v>
      </c>
      <c r="C8309" s="62">
        <v>0.2884787934607953</v>
      </c>
      <c r="D8309" s="62">
        <v>0.72983200938737292</v>
      </c>
      <c r="E8309" s="62">
        <v>0.96183399547838144</v>
      </c>
      <c r="F8309" s="62">
        <v>5.1669446233194138E-2</v>
      </c>
      <c r="G8309" s="62">
        <v>0.12256251850271749</v>
      </c>
      <c r="H8309" s="62">
        <v>0.27583888102291376</v>
      </c>
      <c r="I8309" s="62">
        <v>0.86183660529186312</v>
      </c>
      <c r="J8309" s="62">
        <v>0.76935126126334041</v>
      </c>
      <c r="K8309" s="62"/>
      <c r="L8309" s="65">
        <f t="shared" si="1171"/>
        <v>7.1029335722245304E-2</v>
      </c>
      <c r="M8309" s="65">
        <f t="shared" si="1172"/>
        <v>0.17969945795222433</v>
      </c>
      <c r="N8309" s="65">
        <f t="shared" si="1173"/>
        <v>0.2368230570930584</v>
      </c>
      <c r="O8309" s="65">
        <f t="shared" si="1174"/>
        <v>1.2722066669274302E-2</v>
      </c>
      <c r="P8309" s="65">
        <f t="shared" si="1175"/>
        <v>3.0177380351795312E-2</v>
      </c>
      <c r="Q8309" s="65">
        <f t="shared" si="1176"/>
        <v>6.7917132661218266E-2</v>
      </c>
      <c r="R8309" s="65">
        <f t="shared" si="1177"/>
        <v>0.2122016694558703</v>
      </c>
      <c r="S8309" s="65">
        <f t="shared" si="1178"/>
        <v>0.1894299000943139</v>
      </c>
      <c r="T8309" s="66">
        <f>(L8309*'Football Field'!$F$4)+(M8309*'Football Field'!$F$5)+(N8309*'Football Field'!$F$6)+(O8309*'Football Field'!$F$7)+(P8309*'Football Field'!$F$8)+(Q8309*'Football Field'!$F$9)+(R8309*'Football Field'!$F$10)+(S8309*'Football Field'!$F$11)</f>
        <v>146745660.10887265</v>
      </c>
    </row>
    <row r="8310" spans="2:20" x14ac:dyDescent="0.3">
      <c r="B8310" s="62">
        <f t="shared" si="1170"/>
        <v>8283</v>
      </c>
      <c r="C8310" s="62">
        <v>0.98868898031965013</v>
      </c>
      <c r="D8310" s="62">
        <v>0.9883094725768542</v>
      </c>
      <c r="E8310" s="62">
        <v>6.1343699532456109E-2</v>
      </c>
      <c r="F8310" s="62">
        <v>0.51140889970837577</v>
      </c>
      <c r="G8310" s="62">
        <v>0.54536373049367692</v>
      </c>
      <c r="H8310" s="62">
        <v>0.4844521699372929</v>
      </c>
      <c r="I8310" s="62">
        <v>0.90213351957085552</v>
      </c>
      <c r="J8310" s="62">
        <v>0.74437926948413391</v>
      </c>
      <c r="K8310" s="62"/>
      <c r="L8310" s="65">
        <f t="shared" si="1171"/>
        <v>0.18918367671377115</v>
      </c>
      <c r="M8310" s="65">
        <f t="shared" si="1172"/>
        <v>0.18911105865940558</v>
      </c>
      <c r="N8310" s="65">
        <f t="shared" si="1173"/>
        <v>1.1737995316811196E-2</v>
      </c>
      <c r="O8310" s="65">
        <f t="shared" si="1174"/>
        <v>9.7857079300807767E-2</v>
      </c>
      <c r="P8310" s="65">
        <f t="shared" si="1175"/>
        <v>0.10435426887004964</v>
      </c>
      <c r="Q8310" s="65">
        <f t="shared" si="1176"/>
        <v>9.2698962489771553E-2</v>
      </c>
      <c r="R8310" s="65">
        <f t="shared" si="1177"/>
        <v>0.17262146086018962</v>
      </c>
      <c r="S8310" s="65">
        <f t="shared" si="1178"/>
        <v>0.14243549778919351</v>
      </c>
      <c r="T8310" s="66">
        <f>(L8310*'Football Field'!$F$4)+(M8310*'Football Field'!$F$5)+(N8310*'Football Field'!$F$6)+(O8310*'Football Field'!$F$7)+(P8310*'Football Field'!$F$8)+(Q8310*'Football Field'!$F$9)+(R8310*'Football Field'!$F$10)+(S8310*'Football Field'!$F$11)</f>
        <v>141085292.6793265</v>
      </c>
    </row>
    <row r="8311" spans="2:20" x14ac:dyDescent="0.3">
      <c r="B8311" s="62">
        <f t="shared" si="1170"/>
        <v>8284</v>
      </c>
      <c r="C8311" s="62">
        <v>0.81366714919539485</v>
      </c>
      <c r="D8311" s="62">
        <v>0.76563157450691333</v>
      </c>
      <c r="E8311" s="62">
        <v>0.21994048034699076</v>
      </c>
      <c r="F8311" s="62">
        <v>0.23644609784897808</v>
      </c>
      <c r="G8311" s="62">
        <v>0.16374152831314892</v>
      </c>
      <c r="H8311" s="62">
        <v>3.2466871926561502E-2</v>
      </c>
      <c r="I8311" s="62">
        <v>4.8778405506893607E-2</v>
      </c>
      <c r="J8311" s="62">
        <v>0.27025828183542744</v>
      </c>
      <c r="K8311" s="62"/>
      <c r="L8311" s="65">
        <f t="shared" si="1171"/>
        <v>0.31896877803912177</v>
      </c>
      <c r="M8311" s="65">
        <f t="shared" si="1172"/>
        <v>0.30013816827941459</v>
      </c>
      <c r="N8311" s="65">
        <f t="shared" si="1173"/>
        <v>8.6219710758864906E-2</v>
      </c>
      <c r="O8311" s="65">
        <f t="shared" si="1174"/>
        <v>9.2690141143815533E-2</v>
      </c>
      <c r="P8311" s="65">
        <f t="shared" si="1175"/>
        <v>6.4188944154805957E-2</v>
      </c>
      <c r="Q8311" s="65">
        <f t="shared" si="1176"/>
        <v>1.2727462913316055E-2</v>
      </c>
      <c r="R8311" s="65">
        <f t="shared" si="1177"/>
        <v>1.9121809716191845E-2</v>
      </c>
      <c r="S8311" s="65">
        <f t="shared" si="1178"/>
        <v>0.10594498499446948</v>
      </c>
      <c r="T8311" s="66">
        <f>(L8311*'Football Field'!$F$4)+(M8311*'Football Field'!$F$5)+(N8311*'Football Field'!$F$6)+(O8311*'Football Field'!$F$7)+(P8311*'Football Field'!$F$8)+(Q8311*'Football Field'!$F$9)+(R8311*'Football Field'!$F$10)+(S8311*'Football Field'!$F$11)</f>
        <v>117138087.77716842</v>
      </c>
    </row>
    <row r="8312" spans="2:20" x14ac:dyDescent="0.3">
      <c r="B8312" s="62">
        <f t="shared" si="1170"/>
        <v>8285</v>
      </c>
      <c r="C8312" s="62">
        <v>0.77206057536754313</v>
      </c>
      <c r="D8312" s="62">
        <v>2.220256061801873E-3</v>
      </c>
      <c r="E8312" s="62">
        <v>0.33335443512076735</v>
      </c>
      <c r="F8312" s="62">
        <v>0.86980999742830611</v>
      </c>
      <c r="G8312" s="62">
        <v>0.83613975333396373</v>
      </c>
      <c r="H8312" s="62">
        <v>0.45707201796137165</v>
      </c>
      <c r="I8312" s="62">
        <v>0.76197028742924766</v>
      </c>
      <c r="J8312" s="62">
        <v>0.36922548354211437</v>
      </c>
      <c r="K8312" s="62"/>
      <c r="L8312" s="65">
        <f t="shared" si="1171"/>
        <v>0.17539445532394551</v>
      </c>
      <c r="M8312" s="65">
        <f t="shared" si="1172"/>
        <v>5.0439125512145497E-4</v>
      </c>
      <c r="N8312" s="65">
        <f t="shared" si="1173"/>
        <v>7.5730482093318008E-2</v>
      </c>
      <c r="O8312" s="65">
        <f t="shared" si="1174"/>
        <v>0.19760088210906682</v>
      </c>
      <c r="P8312" s="65">
        <f t="shared" si="1175"/>
        <v>0.18995177488617812</v>
      </c>
      <c r="Q8312" s="65">
        <f t="shared" si="1176"/>
        <v>0.10383627942145227</v>
      </c>
      <c r="R8312" s="65">
        <f t="shared" si="1177"/>
        <v>0.17310217332760525</v>
      </c>
      <c r="S8312" s="65">
        <f t="shared" si="1178"/>
        <v>8.3879561583312556E-2</v>
      </c>
      <c r="T8312" s="66">
        <f>(L8312*'Football Field'!$F$4)+(M8312*'Football Field'!$F$5)+(N8312*'Football Field'!$F$6)+(O8312*'Football Field'!$F$7)+(P8312*'Football Field'!$F$8)+(Q8312*'Football Field'!$F$9)+(R8312*'Football Field'!$F$10)+(S8312*'Football Field'!$F$11)</f>
        <v>150768737.70789099</v>
      </c>
    </row>
    <row r="8313" spans="2:20" x14ac:dyDescent="0.3">
      <c r="B8313" s="62">
        <f t="shared" si="1170"/>
        <v>8286</v>
      </c>
      <c r="C8313" s="62">
        <v>0.42875629690436623</v>
      </c>
      <c r="D8313" s="62">
        <v>9.5856608617552963E-2</v>
      </c>
      <c r="E8313" s="62">
        <v>0.60852733811409254</v>
      </c>
      <c r="F8313" s="62">
        <v>0.33043379006731877</v>
      </c>
      <c r="G8313" s="62">
        <v>0.14735580105119173</v>
      </c>
      <c r="H8313" s="62">
        <v>0.86726232168256101</v>
      </c>
      <c r="I8313" s="62">
        <v>0.80367322312242295</v>
      </c>
      <c r="J8313" s="62">
        <v>0.99499119752183374</v>
      </c>
      <c r="K8313" s="62"/>
      <c r="L8313" s="65">
        <f t="shared" si="1171"/>
        <v>0.10025033320078337</v>
      </c>
      <c r="M8313" s="65">
        <f t="shared" si="1172"/>
        <v>2.2412864890355638E-2</v>
      </c>
      <c r="N8313" s="65">
        <f t="shared" si="1173"/>
        <v>0.14228378416406248</v>
      </c>
      <c r="O8313" s="65">
        <f t="shared" si="1174"/>
        <v>7.7260900409435063E-2</v>
      </c>
      <c r="P8313" s="65">
        <f t="shared" si="1175"/>
        <v>3.4454230202816828E-2</v>
      </c>
      <c r="Q8313" s="65">
        <f t="shared" si="1176"/>
        <v>0.20278031447909992</v>
      </c>
      <c r="R8313" s="65">
        <f t="shared" si="1177"/>
        <v>0.18791212860143991</v>
      </c>
      <c r="S8313" s="65">
        <f t="shared" si="1178"/>
        <v>0.23264544405200666</v>
      </c>
      <c r="T8313" s="66">
        <f>(L8313*'Football Field'!$F$4)+(M8313*'Football Field'!$F$5)+(N8313*'Football Field'!$F$6)+(O8313*'Football Field'!$F$7)+(P8313*'Football Field'!$F$8)+(Q8313*'Football Field'!$F$9)+(R8313*'Football Field'!$F$10)+(S8313*'Football Field'!$F$11)</f>
        <v>142404669.30051804</v>
      </c>
    </row>
    <row r="8314" spans="2:20" x14ac:dyDescent="0.3">
      <c r="B8314" s="62">
        <f t="shared" si="1170"/>
        <v>8287</v>
      </c>
      <c r="C8314" s="62">
        <v>0.64984111321830662</v>
      </c>
      <c r="D8314" s="62">
        <v>0.91611604515467926</v>
      </c>
      <c r="E8314" s="62">
        <v>0.79667211441976682</v>
      </c>
      <c r="F8314" s="62">
        <v>0.15558859277455828</v>
      </c>
      <c r="G8314" s="62">
        <v>0.73319969172459842</v>
      </c>
      <c r="H8314" s="62">
        <v>0.11145338155067597</v>
      </c>
      <c r="I8314" s="62">
        <v>0.39608843974311669</v>
      </c>
      <c r="J8314" s="62">
        <v>0.59479385376777327</v>
      </c>
      <c r="K8314" s="62"/>
      <c r="L8314" s="65">
        <f t="shared" si="1171"/>
        <v>0.14925997835367141</v>
      </c>
      <c r="M8314" s="65">
        <f t="shared" si="1172"/>
        <v>0.21041983692297173</v>
      </c>
      <c r="N8314" s="65">
        <f t="shared" si="1173"/>
        <v>0.18298513303408237</v>
      </c>
      <c r="O8314" s="65">
        <f t="shared" si="1174"/>
        <v>3.5736658572735169E-2</v>
      </c>
      <c r="P8314" s="65">
        <f t="shared" si="1175"/>
        <v>0.16840635024421405</v>
      </c>
      <c r="Q8314" s="65">
        <f t="shared" si="1176"/>
        <v>2.5599379570354856E-2</v>
      </c>
      <c r="R8314" s="65">
        <f t="shared" si="1177"/>
        <v>9.0976318271719356E-2</v>
      </c>
      <c r="S8314" s="65">
        <f t="shared" si="1178"/>
        <v>0.13661634503025108</v>
      </c>
      <c r="T8314" s="66">
        <f>(L8314*'Football Field'!$F$4)+(M8314*'Football Field'!$F$5)+(N8314*'Football Field'!$F$6)+(O8314*'Football Field'!$F$7)+(P8314*'Football Field'!$F$8)+(Q8314*'Football Field'!$F$9)+(R8314*'Football Field'!$F$10)+(S8314*'Football Field'!$F$11)</f>
        <v>139123936.91004774</v>
      </c>
    </row>
    <row r="8315" spans="2:20" x14ac:dyDescent="0.3">
      <c r="B8315" s="62">
        <f t="shared" si="1170"/>
        <v>8288</v>
      </c>
      <c r="C8315" s="62">
        <v>1.8945187084118409E-5</v>
      </c>
      <c r="D8315" s="62">
        <v>0.98044304104672564</v>
      </c>
      <c r="E8315" s="62">
        <v>0.14022480859589137</v>
      </c>
      <c r="F8315" s="62">
        <v>0.67466215009414143</v>
      </c>
      <c r="G8315" s="62">
        <v>0.37830289220574009</v>
      </c>
      <c r="H8315" s="62">
        <v>0.78758050121605416</v>
      </c>
      <c r="I8315" s="62">
        <v>0.91697473612058911</v>
      </c>
      <c r="J8315" s="62">
        <v>0.1041174396826432</v>
      </c>
      <c r="K8315" s="62"/>
      <c r="L8315" s="65">
        <f t="shared" si="1171"/>
        <v>4.7573187510981907E-6</v>
      </c>
      <c r="M8315" s="65">
        <f t="shared" si="1172"/>
        <v>0.24619868058549541</v>
      </c>
      <c r="N8315" s="65">
        <f t="shared" si="1173"/>
        <v>3.521179856078635E-2</v>
      </c>
      <c r="O8315" s="65">
        <f t="shared" si="1174"/>
        <v>0.16941415690688255</v>
      </c>
      <c r="P8315" s="65">
        <f t="shared" si="1175"/>
        <v>9.4995495937526236E-2</v>
      </c>
      <c r="Q8315" s="65">
        <f t="shared" si="1176"/>
        <v>0.19776904127673317</v>
      </c>
      <c r="R8315" s="65">
        <f t="shared" si="1177"/>
        <v>0.23026117858116629</v>
      </c>
      <c r="S8315" s="65">
        <f t="shared" si="1178"/>
        <v>2.6144890832658804E-2</v>
      </c>
      <c r="T8315" s="66">
        <f>(L8315*'Football Field'!$F$4)+(M8315*'Football Field'!$F$5)+(N8315*'Football Field'!$F$6)+(O8315*'Football Field'!$F$7)+(P8315*'Football Field'!$F$8)+(Q8315*'Football Field'!$F$9)+(R8315*'Football Field'!$F$10)+(S8315*'Football Field'!$F$11)</f>
        <v>149266430.29665419</v>
      </c>
    </row>
    <row r="8316" spans="2:20" x14ac:dyDescent="0.3">
      <c r="B8316" s="62">
        <f t="shared" si="1170"/>
        <v>8289</v>
      </c>
      <c r="C8316" s="62">
        <v>0.6455394310165824</v>
      </c>
      <c r="D8316" s="62">
        <v>0.24607378016520365</v>
      </c>
      <c r="E8316" s="62">
        <v>0.99024064036226878</v>
      </c>
      <c r="F8316" s="62">
        <v>0.5199441313992903</v>
      </c>
      <c r="G8316" s="62">
        <v>0.76670926388075133</v>
      </c>
      <c r="H8316" s="62">
        <v>0.13766594589957148</v>
      </c>
      <c r="I8316" s="62">
        <v>6.8254392129983632E-2</v>
      </c>
      <c r="J8316" s="62">
        <v>0.68716956965636766</v>
      </c>
      <c r="K8316" s="62"/>
      <c r="L8316" s="65">
        <f t="shared" si="1171"/>
        <v>0.15893733584576994</v>
      </c>
      <c r="M8316" s="65">
        <f t="shared" si="1172"/>
        <v>6.0585471873290539E-2</v>
      </c>
      <c r="N8316" s="65">
        <f t="shared" si="1173"/>
        <v>0.24380572535676029</v>
      </c>
      <c r="O8316" s="65">
        <f t="shared" si="1174"/>
        <v>0.12801469757332817</v>
      </c>
      <c r="P8316" s="65">
        <f t="shared" si="1175"/>
        <v>0.18877038630711895</v>
      </c>
      <c r="Q8316" s="65">
        <f t="shared" si="1176"/>
        <v>3.3894534751361664E-2</v>
      </c>
      <c r="R8316" s="65">
        <f t="shared" si="1177"/>
        <v>1.6804815823300841E-2</v>
      </c>
      <c r="S8316" s="65">
        <f t="shared" si="1178"/>
        <v>0.16918703246906969</v>
      </c>
      <c r="T8316" s="66">
        <f>(L8316*'Football Field'!$F$4)+(M8316*'Football Field'!$F$5)+(N8316*'Football Field'!$F$6)+(O8316*'Football Field'!$F$7)+(P8316*'Football Field'!$F$8)+(Q8316*'Football Field'!$F$9)+(R8316*'Football Field'!$F$10)+(S8316*'Football Field'!$F$11)</f>
        <v>133430300.08694099</v>
      </c>
    </row>
    <row r="8317" spans="2:20" x14ac:dyDescent="0.3">
      <c r="B8317" s="62">
        <f t="shared" si="1170"/>
        <v>8290</v>
      </c>
      <c r="C8317" s="62">
        <v>0.10000361360746046</v>
      </c>
      <c r="D8317" s="62">
        <v>8.3676517936207562E-2</v>
      </c>
      <c r="E8317" s="62">
        <v>0.88492926495260915</v>
      </c>
      <c r="F8317" s="62">
        <v>0.75475527464803727</v>
      </c>
      <c r="G8317" s="62">
        <v>0.29610493460873499</v>
      </c>
      <c r="H8317" s="62">
        <v>0.78133334360934203</v>
      </c>
      <c r="I8317" s="62">
        <v>0.71768812452472275</v>
      </c>
      <c r="J8317" s="62">
        <v>0.45820908607475497</v>
      </c>
      <c r="K8317" s="62"/>
      <c r="L8317" s="65">
        <f t="shared" si="1171"/>
        <v>2.4530529517381983E-2</v>
      </c>
      <c r="M8317" s="65">
        <f t="shared" si="1172"/>
        <v>2.052555121860869E-2</v>
      </c>
      <c r="N8317" s="65">
        <f t="shared" si="1173"/>
        <v>0.21706999048978043</v>
      </c>
      <c r="O8317" s="65">
        <f t="shared" si="1174"/>
        <v>0.18513877524293984</v>
      </c>
      <c r="P8317" s="65">
        <f t="shared" si="1175"/>
        <v>7.2633483697634657E-2</v>
      </c>
      <c r="Q8317" s="65">
        <f t="shared" si="1176"/>
        <v>0.19165828070530708</v>
      </c>
      <c r="R8317" s="65">
        <f t="shared" si="1177"/>
        <v>0.17604633560576496</v>
      </c>
      <c r="S8317" s="65">
        <f t="shared" si="1178"/>
        <v>0.11239705352258254</v>
      </c>
      <c r="T8317" s="66">
        <f>(L8317*'Football Field'!$F$4)+(M8317*'Football Field'!$F$5)+(N8317*'Football Field'!$F$6)+(O8317*'Football Field'!$F$7)+(P8317*'Football Field'!$F$8)+(Q8317*'Football Field'!$F$9)+(R8317*'Football Field'!$F$10)+(S8317*'Football Field'!$F$11)</f>
        <v>146050418.438647</v>
      </c>
    </row>
    <row r="8318" spans="2:20" x14ac:dyDescent="0.3">
      <c r="B8318" s="62">
        <f t="shared" si="1170"/>
        <v>8291</v>
      </c>
      <c r="C8318" s="62">
        <v>0.91656758956565665</v>
      </c>
      <c r="D8318" s="62">
        <v>9.1130168274107248E-3</v>
      </c>
      <c r="E8318" s="62">
        <v>0.75497860665214578</v>
      </c>
      <c r="F8318" s="62">
        <v>0.37217172454625846</v>
      </c>
      <c r="G8318" s="62">
        <v>0.90941879658614722</v>
      </c>
      <c r="H8318" s="62">
        <v>0.76957726118825809</v>
      </c>
      <c r="I8318" s="62">
        <v>0.20663973006520986</v>
      </c>
      <c r="J8318" s="62">
        <v>0.73800245924942365</v>
      </c>
      <c r="K8318" s="62"/>
      <c r="L8318" s="65">
        <f t="shared" si="1171"/>
        <v>0.19599564401455055</v>
      </c>
      <c r="M8318" s="65">
        <f t="shared" si="1172"/>
        <v>1.948696007078108E-3</v>
      </c>
      <c r="N8318" s="65">
        <f t="shared" si="1173"/>
        <v>0.16144201465613311</v>
      </c>
      <c r="O8318" s="65">
        <f t="shared" si="1174"/>
        <v>7.9583914669093397E-2</v>
      </c>
      <c r="P8318" s="65">
        <f t="shared" si="1175"/>
        <v>0.19446697084314851</v>
      </c>
      <c r="Q8318" s="65">
        <f t="shared" si="1176"/>
        <v>0.16456374046241781</v>
      </c>
      <c r="R8318" s="65">
        <f t="shared" si="1177"/>
        <v>4.4187125351351421E-2</v>
      </c>
      <c r="S8318" s="65">
        <f t="shared" si="1178"/>
        <v>0.15781189399622719</v>
      </c>
      <c r="T8318" s="66">
        <f>(L8318*'Football Field'!$F$4)+(M8318*'Football Field'!$F$5)+(N8318*'Football Field'!$F$6)+(O8318*'Football Field'!$F$7)+(P8318*'Football Field'!$F$8)+(Q8318*'Football Field'!$F$9)+(R8318*'Football Field'!$F$10)+(S8318*'Football Field'!$F$11)</f>
        <v>135117971.02302352</v>
      </c>
    </row>
    <row r="8319" spans="2:20" x14ac:dyDescent="0.3">
      <c r="B8319" s="62">
        <f t="shared" si="1170"/>
        <v>8292</v>
      </c>
      <c r="C8319" s="62">
        <v>0.5552666275697089</v>
      </c>
      <c r="D8319" s="62">
        <v>0.8261715155599102</v>
      </c>
      <c r="E8319" s="62">
        <v>0.55203427050732379</v>
      </c>
      <c r="F8319" s="62">
        <v>0.67564173261724991</v>
      </c>
      <c r="G8319" s="62">
        <v>0.66560813449686018</v>
      </c>
      <c r="H8319" s="62">
        <v>0.8078767178066858</v>
      </c>
      <c r="I8319" s="62">
        <v>5.0657762788255623E-2</v>
      </c>
      <c r="J8319" s="62">
        <v>0.14341171061621505</v>
      </c>
      <c r="K8319" s="62"/>
      <c r="L8319" s="65">
        <f t="shared" si="1171"/>
        <v>0.12983625717308475</v>
      </c>
      <c r="M8319" s="65">
        <f t="shared" si="1172"/>
        <v>0.19318109902048319</v>
      </c>
      <c r="N8319" s="65">
        <f t="shared" si="1173"/>
        <v>0.12908044524060125</v>
      </c>
      <c r="O8319" s="65">
        <f t="shared" si="1174"/>
        <v>0.15798319113271217</v>
      </c>
      <c r="P8319" s="65">
        <f t="shared" si="1175"/>
        <v>0.15563706629601515</v>
      </c>
      <c r="Q8319" s="65">
        <f t="shared" si="1176"/>
        <v>0.18890328373665541</v>
      </c>
      <c r="R8319" s="65">
        <f t="shared" si="1177"/>
        <v>1.1845146080498721E-2</v>
      </c>
      <c r="S8319" s="65">
        <f t="shared" si="1178"/>
        <v>3.3533511319949305E-2</v>
      </c>
      <c r="T8319" s="66">
        <f>(L8319*'Football Field'!$F$4)+(M8319*'Football Field'!$F$5)+(N8319*'Football Field'!$F$6)+(O8319*'Football Field'!$F$7)+(P8319*'Football Field'!$F$8)+(Q8319*'Football Field'!$F$9)+(R8319*'Football Field'!$F$10)+(S8319*'Football Field'!$F$11)</f>
        <v>125899466.76735516</v>
      </c>
    </row>
    <row r="8320" spans="2:20" x14ac:dyDescent="0.3">
      <c r="B8320" s="62">
        <f t="shared" si="1170"/>
        <v>8293</v>
      </c>
      <c r="C8320" s="62">
        <v>0.65329330109500594</v>
      </c>
      <c r="D8320" s="62">
        <v>0.58578010378527856</v>
      </c>
      <c r="E8320" s="62">
        <v>0.65006683353975647</v>
      </c>
      <c r="F8320" s="62">
        <v>0.28691638143867915</v>
      </c>
      <c r="G8320" s="62">
        <v>0.85596650981449829</v>
      </c>
      <c r="H8320" s="62">
        <v>0.76691820351402484</v>
      </c>
      <c r="I8320" s="62">
        <v>0.44384458518792946</v>
      </c>
      <c r="J8320" s="62">
        <v>0.58363533147286861</v>
      </c>
      <c r="K8320" s="62"/>
      <c r="L8320" s="65">
        <f t="shared" si="1171"/>
        <v>0.1353577044514245</v>
      </c>
      <c r="M8320" s="65">
        <f t="shared" si="1172"/>
        <v>0.12136945232530662</v>
      </c>
      <c r="N8320" s="65">
        <f t="shared" si="1173"/>
        <v>0.13468920342587662</v>
      </c>
      <c r="O8320" s="65">
        <f t="shared" si="1174"/>
        <v>5.9447024324226293E-2</v>
      </c>
      <c r="P8320" s="65">
        <f t="shared" si="1175"/>
        <v>0.1773501452740886</v>
      </c>
      <c r="Q8320" s="65">
        <f t="shared" si="1176"/>
        <v>0.15889997242535991</v>
      </c>
      <c r="R8320" s="65">
        <f t="shared" si="1177"/>
        <v>9.1961426947949038E-2</v>
      </c>
      <c r="S8320" s="65">
        <f t="shared" si="1178"/>
        <v>0.12092507082576853</v>
      </c>
      <c r="T8320" s="66">
        <f>(L8320*'Football Field'!$F$4)+(M8320*'Football Field'!$F$5)+(N8320*'Football Field'!$F$6)+(O8320*'Football Field'!$F$7)+(P8320*'Football Field'!$F$8)+(Q8320*'Football Field'!$F$9)+(R8320*'Football Field'!$F$10)+(S8320*'Football Field'!$F$11)</f>
        <v>139126813.16567299</v>
      </c>
    </row>
    <row r="8321" spans="2:20" x14ac:dyDescent="0.3">
      <c r="B8321" s="62">
        <f t="shared" si="1170"/>
        <v>8294</v>
      </c>
      <c r="C8321" s="62">
        <v>0.65291157132920086</v>
      </c>
      <c r="D8321" s="62">
        <v>6.4336646563260214E-2</v>
      </c>
      <c r="E8321" s="62">
        <v>0.38226863673626343</v>
      </c>
      <c r="F8321" s="62">
        <v>0.65382801257035084</v>
      </c>
      <c r="G8321" s="62">
        <v>0.18260905358674018</v>
      </c>
      <c r="H8321" s="62">
        <v>0.18227892480242402</v>
      </c>
      <c r="I8321" s="62">
        <v>0.84280874588770471</v>
      </c>
      <c r="J8321" s="62">
        <v>0.97700894062375121</v>
      </c>
      <c r="K8321" s="62"/>
      <c r="L8321" s="65">
        <f t="shared" si="1171"/>
        <v>0.16579563060636515</v>
      </c>
      <c r="M8321" s="65">
        <f t="shared" si="1172"/>
        <v>1.6337181567082915E-2</v>
      </c>
      <c r="N8321" s="65">
        <f t="shared" si="1173"/>
        <v>9.7070526043363109E-2</v>
      </c>
      <c r="O8321" s="65">
        <f t="shared" si="1174"/>
        <v>0.16602834505065173</v>
      </c>
      <c r="P8321" s="65">
        <f t="shared" si="1175"/>
        <v>4.6370419093981617E-2</v>
      </c>
      <c r="Q8321" s="65">
        <f t="shared" si="1176"/>
        <v>4.6286588584031271E-2</v>
      </c>
      <c r="R8321" s="65">
        <f t="shared" si="1177"/>
        <v>0.2140167422987167</v>
      </c>
      <c r="S8321" s="65">
        <f t="shared" si="1178"/>
        <v>0.24809456675580752</v>
      </c>
      <c r="T8321" s="66">
        <f>(L8321*'Football Field'!$F$4)+(M8321*'Football Field'!$F$5)+(N8321*'Football Field'!$F$6)+(O8321*'Football Field'!$F$7)+(P8321*'Football Field'!$F$8)+(Q8321*'Football Field'!$F$9)+(R8321*'Football Field'!$F$10)+(S8321*'Football Field'!$F$11)</f>
        <v>146278373.19134486</v>
      </c>
    </row>
    <row r="8322" spans="2:20" x14ac:dyDescent="0.3">
      <c r="B8322" s="62">
        <f t="shared" si="1170"/>
        <v>8295</v>
      </c>
      <c r="C8322" s="62">
        <v>0.42659477323985773</v>
      </c>
      <c r="D8322" s="62">
        <v>0.73974787817172716</v>
      </c>
      <c r="E8322" s="62">
        <v>0.14210777236952166</v>
      </c>
      <c r="F8322" s="62">
        <v>0.87681726350121647</v>
      </c>
      <c r="G8322" s="62">
        <v>0.74727879109956152</v>
      </c>
      <c r="H8322" s="62">
        <v>0.68207645285988683</v>
      </c>
      <c r="I8322" s="62">
        <v>0.71263041580131925</v>
      </c>
      <c r="J8322" s="62">
        <v>0.65114290594942548</v>
      </c>
      <c r="K8322" s="62"/>
      <c r="L8322" s="65">
        <f t="shared" si="1171"/>
        <v>8.5689196191129094E-2</v>
      </c>
      <c r="M8322" s="65">
        <f t="shared" si="1172"/>
        <v>0.14859160271283434</v>
      </c>
      <c r="N8322" s="65">
        <f t="shared" si="1173"/>
        <v>2.8544889789377571E-2</v>
      </c>
      <c r="O8322" s="65">
        <f t="shared" si="1174"/>
        <v>0.17612444227880839</v>
      </c>
      <c r="P8322" s="65">
        <f t="shared" si="1175"/>
        <v>0.15010432137666258</v>
      </c>
      <c r="Q8322" s="65">
        <f t="shared" si="1176"/>
        <v>0.13700726462862217</v>
      </c>
      <c r="R8322" s="65">
        <f t="shared" si="1177"/>
        <v>0.14314457499700967</v>
      </c>
      <c r="S8322" s="65">
        <f t="shared" si="1178"/>
        <v>0.13079370802555604</v>
      </c>
      <c r="T8322" s="66">
        <f>(L8322*'Football Field'!$F$4)+(M8322*'Football Field'!$F$5)+(N8322*'Football Field'!$F$6)+(O8322*'Football Field'!$F$7)+(P8322*'Football Field'!$F$8)+(Q8322*'Football Field'!$F$9)+(R8322*'Football Field'!$F$10)+(S8322*'Football Field'!$F$11)</f>
        <v>142277163.19150281</v>
      </c>
    </row>
    <row r="8323" spans="2:20" x14ac:dyDescent="0.3">
      <c r="B8323" s="62">
        <f t="shared" si="1170"/>
        <v>8296</v>
      </c>
      <c r="C8323" s="62">
        <v>0.20277787064164865</v>
      </c>
      <c r="D8323" s="62">
        <v>0.37858711207395668</v>
      </c>
      <c r="E8323" s="62">
        <v>0.14934877651931522</v>
      </c>
      <c r="F8323" s="62">
        <v>0.48818330529517662</v>
      </c>
      <c r="G8323" s="62">
        <v>0.92937122623539958</v>
      </c>
      <c r="H8323" s="62">
        <v>0.37912206303702989</v>
      </c>
      <c r="I8323" s="62">
        <v>0.57052092406912369</v>
      </c>
      <c r="J8323" s="62">
        <v>0.634282160095479</v>
      </c>
      <c r="K8323" s="62"/>
      <c r="L8323" s="65">
        <f t="shared" si="1171"/>
        <v>5.4332090233805988E-2</v>
      </c>
      <c r="M8323" s="65">
        <f t="shared" si="1172"/>
        <v>0.10143823420904129</v>
      </c>
      <c r="N8323" s="65">
        <f t="shared" si="1173"/>
        <v>4.0016354725885613E-2</v>
      </c>
      <c r="O8323" s="65">
        <f t="shared" si="1174"/>
        <v>0.1308033234100221</v>
      </c>
      <c r="P8323" s="65">
        <f t="shared" si="1175"/>
        <v>0.24901475276737381</v>
      </c>
      <c r="Q8323" s="65">
        <f t="shared" si="1176"/>
        <v>0.10158156840968352</v>
      </c>
      <c r="R8323" s="65">
        <f t="shared" si="1177"/>
        <v>0.1528647787291213</v>
      </c>
      <c r="S8323" s="65">
        <f t="shared" si="1178"/>
        <v>0.16994889751506639</v>
      </c>
      <c r="T8323" s="66">
        <f>(L8323*'Football Field'!$F$4)+(M8323*'Football Field'!$F$5)+(N8323*'Football Field'!$F$6)+(O8323*'Football Field'!$F$7)+(P8323*'Football Field'!$F$8)+(Q8323*'Football Field'!$F$9)+(R8323*'Football Field'!$F$10)+(S8323*'Football Field'!$F$11)</f>
        <v>152319058.33880055</v>
      </c>
    </row>
    <row r="8324" spans="2:20" x14ac:dyDescent="0.3">
      <c r="B8324" s="62">
        <f t="shared" si="1170"/>
        <v>8297</v>
      </c>
      <c r="C8324" s="62">
        <v>0.366286949304506</v>
      </c>
      <c r="D8324" s="62">
        <v>0.14329789363320955</v>
      </c>
      <c r="E8324" s="62">
        <v>0.26924513076447731</v>
      </c>
      <c r="F8324" s="62">
        <v>0.30768359704164872</v>
      </c>
      <c r="G8324" s="62">
        <v>0.24187863715153279</v>
      </c>
      <c r="H8324" s="62">
        <v>0.84519954885882875</v>
      </c>
      <c r="I8324" s="62">
        <v>0.99758362341773332</v>
      </c>
      <c r="J8324" s="62">
        <v>4.7257148213445288E-2</v>
      </c>
      <c r="K8324" s="62"/>
      <c r="L8324" s="65">
        <f t="shared" si="1171"/>
        <v>0.11380911237815021</v>
      </c>
      <c r="M8324" s="65">
        <f t="shared" si="1172"/>
        <v>4.45241254459664E-2</v>
      </c>
      <c r="N8324" s="65">
        <f t="shared" si="1173"/>
        <v>8.3657223940485026E-2</v>
      </c>
      <c r="O8324" s="65">
        <f t="shared" si="1174"/>
        <v>9.5600449699657669E-2</v>
      </c>
      <c r="P8324" s="65">
        <f t="shared" si="1175"/>
        <v>7.5154173660082327E-2</v>
      </c>
      <c r="Q8324" s="65">
        <f t="shared" si="1176"/>
        <v>0.26261216955908884</v>
      </c>
      <c r="R8324" s="65">
        <f t="shared" si="1177"/>
        <v>0.30995946462118301</v>
      </c>
      <c r="S8324" s="65">
        <f t="shared" si="1178"/>
        <v>1.4683280695386578E-2</v>
      </c>
      <c r="T8324" s="66">
        <f>(L8324*'Football Field'!$F$4)+(M8324*'Football Field'!$F$5)+(N8324*'Football Field'!$F$6)+(O8324*'Football Field'!$F$7)+(P8324*'Football Field'!$F$8)+(Q8324*'Football Field'!$F$9)+(R8324*'Football Field'!$F$10)+(S8324*'Football Field'!$F$11)</f>
        <v>159453090.88410404</v>
      </c>
    </row>
    <row r="8325" spans="2:20" x14ac:dyDescent="0.3">
      <c r="B8325" s="62">
        <f t="shared" si="1170"/>
        <v>8298</v>
      </c>
      <c r="C8325" s="62">
        <v>0.14974716879741601</v>
      </c>
      <c r="D8325" s="62">
        <v>0.36378931494190392</v>
      </c>
      <c r="E8325" s="62">
        <v>0.23566857310441036</v>
      </c>
      <c r="F8325" s="62">
        <v>0.4141643823694644</v>
      </c>
      <c r="G8325" s="62">
        <v>0.82543455204618998</v>
      </c>
      <c r="H8325" s="62">
        <v>0.41778899833058913</v>
      </c>
      <c r="I8325" s="62">
        <v>7.0373760990551704E-2</v>
      </c>
      <c r="J8325" s="62">
        <v>0.25286822479733695</v>
      </c>
      <c r="K8325" s="62"/>
      <c r="L8325" s="65">
        <f t="shared" si="1171"/>
        <v>5.4855758735631283E-2</v>
      </c>
      <c r="M8325" s="65">
        <f t="shared" si="1172"/>
        <v>0.13326421495187574</v>
      </c>
      <c r="N8325" s="65">
        <f t="shared" si="1173"/>
        <v>8.6330703222010405E-2</v>
      </c>
      <c r="O8325" s="65">
        <f t="shared" si="1174"/>
        <v>0.15171773609213718</v>
      </c>
      <c r="P8325" s="65">
        <f t="shared" si="1175"/>
        <v>0.3023752569262666</v>
      </c>
      <c r="Q8325" s="65">
        <f t="shared" si="1176"/>
        <v>0.15304551450871456</v>
      </c>
      <c r="R8325" s="65">
        <f t="shared" si="1177"/>
        <v>2.5779492762492206E-2</v>
      </c>
      <c r="S8325" s="65">
        <f t="shared" si="1178"/>
        <v>9.2631322800871885E-2</v>
      </c>
      <c r="T8325" s="66">
        <f>(L8325*'Football Field'!$F$4)+(M8325*'Football Field'!$F$5)+(N8325*'Football Field'!$F$6)+(O8325*'Football Field'!$F$7)+(P8325*'Football Field'!$F$8)+(Q8325*'Football Field'!$F$9)+(R8325*'Football Field'!$F$10)+(S8325*'Football Field'!$F$11)</f>
        <v>139711115.02981067</v>
      </c>
    </row>
    <row r="8326" spans="2:20" x14ac:dyDescent="0.3">
      <c r="B8326" s="62">
        <f t="shared" si="1170"/>
        <v>8299</v>
      </c>
      <c r="C8326" s="62">
        <v>0.55928047409395143</v>
      </c>
      <c r="D8326" s="62">
        <v>0.9558257192545847</v>
      </c>
      <c r="E8326" s="62">
        <v>0.70931714565610304</v>
      </c>
      <c r="F8326" s="62">
        <v>0.60791333584211771</v>
      </c>
      <c r="G8326" s="62">
        <v>0.88909609639786935</v>
      </c>
      <c r="H8326" s="62">
        <v>0.20424997443199511</v>
      </c>
      <c r="I8326" s="62">
        <v>1.7981120266453154E-2</v>
      </c>
      <c r="J8326" s="62">
        <v>0.40018787424516278</v>
      </c>
      <c r="K8326" s="62"/>
      <c r="L8326" s="65">
        <f t="shared" si="1171"/>
        <v>0.12875220139758167</v>
      </c>
      <c r="M8326" s="65">
        <f t="shared" si="1172"/>
        <v>0.22004105490330683</v>
      </c>
      <c r="N8326" s="65">
        <f t="shared" si="1173"/>
        <v>0.16329220886930304</v>
      </c>
      <c r="O8326" s="65">
        <f t="shared" si="1174"/>
        <v>0.13994799367065283</v>
      </c>
      <c r="P8326" s="65">
        <f t="shared" si="1175"/>
        <v>0.20467919937786394</v>
      </c>
      <c r="Q8326" s="65">
        <f t="shared" si="1176"/>
        <v>4.7020475524596088E-2</v>
      </c>
      <c r="R8326" s="65">
        <f t="shared" si="1177"/>
        <v>4.139441523774004E-3</v>
      </c>
      <c r="S8326" s="65">
        <f t="shared" si="1178"/>
        <v>9.2127424732921709E-2</v>
      </c>
      <c r="T8326" s="66">
        <f>(L8326*'Football Field'!$F$4)+(M8326*'Football Field'!$F$5)+(N8326*'Football Field'!$F$6)+(O8326*'Football Field'!$F$7)+(P8326*'Football Field'!$F$8)+(Q8326*'Football Field'!$F$9)+(R8326*'Football Field'!$F$10)+(S8326*'Football Field'!$F$11)</f>
        <v>129992827.57579307</v>
      </c>
    </row>
    <row r="8327" spans="2:20" x14ac:dyDescent="0.3">
      <c r="B8327" s="62">
        <f t="shared" si="1170"/>
        <v>8300</v>
      </c>
      <c r="C8327" s="62">
        <v>0.55806576801724195</v>
      </c>
      <c r="D8327" s="62">
        <v>0.8054368504666326</v>
      </c>
      <c r="E8327" s="62">
        <v>0.7196416832581668</v>
      </c>
      <c r="F8327" s="62">
        <v>0.46702454518035263</v>
      </c>
      <c r="G8327" s="62">
        <v>0.83127510131112148</v>
      </c>
      <c r="H8327" s="62">
        <v>0.69535933169448882</v>
      </c>
      <c r="I8327" s="62">
        <v>0.18205537760483148</v>
      </c>
      <c r="J8327" s="62">
        <v>0.72613882747062453</v>
      </c>
      <c r="K8327" s="62"/>
      <c r="L8327" s="65">
        <f t="shared" si="1171"/>
        <v>0.11194905708500165</v>
      </c>
      <c r="M8327" s="65">
        <f t="shared" si="1172"/>
        <v>0.16157216786761802</v>
      </c>
      <c r="N8327" s="65">
        <f t="shared" si="1173"/>
        <v>0.14436149374660465</v>
      </c>
      <c r="O8327" s="65">
        <f t="shared" si="1174"/>
        <v>9.3686014202678886E-2</v>
      </c>
      <c r="P8327" s="65">
        <f t="shared" si="1175"/>
        <v>0.16675537025081258</v>
      </c>
      <c r="Q8327" s="65">
        <f t="shared" si="1176"/>
        <v>0.1394904077256533</v>
      </c>
      <c r="R8327" s="65">
        <f t="shared" si="1177"/>
        <v>3.6520655858406144E-2</v>
      </c>
      <c r="S8327" s="65">
        <f t="shared" si="1178"/>
        <v>0.14566483326322494</v>
      </c>
      <c r="T8327" s="66">
        <f>(L8327*'Football Field'!$F$4)+(M8327*'Football Field'!$F$5)+(N8327*'Football Field'!$F$6)+(O8327*'Football Field'!$F$7)+(P8327*'Football Field'!$F$8)+(Q8327*'Football Field'!$F$9)+(R8327*'Football Field'!$F$10)+(S8327*'Football Field'!$F$11)</f>
        <v>131235245.93919307</v>
      </c>
    </row>
    <row r="8328" spans="2:20" x14ac:dyDescent="0.3">
      <c r="B8328" s="62">
        <f t="shared" si="1170"/>
        <v>8301</v>
      </c>
      <c r="C8328" s="62">
        <v>4.8986438506600782E-3</v>
      </c>
      <c r="D8328" s="62">
        <v>9.1720414080875723E-2</v>
      </c>
      <c r="E8328" s="62">
        <v>0.67538453708683033</v>
      </c>
      <c r="F8328" s="62">
        <v>0.47407796890163567</v>
      </c>
      <c r="G8328" s="62">
        <v>0.37650769641175552</v>
      </c>
      <c r="H8328" s="62">
        <v>0.47601936264256495</v>
      </c>
      <c r="I8328" s="62">
        <v>0.97367942252964501</v>
      </c>
      <c r="J8328" s="62">
        <v>0.58094003370139224</v>
      </c>
      <c r="K8328" s="62"/>
      <c r="L8328" s="65">
        <f t="shared" si="1171"/>
        <v>1.3409082993048763E-3</v>
      </c>
      <c r="M8328" s="65">
        <f t="shared" si="1172"/>
        <v>2.5106676093660844E-2</v>
      </c>
      <c r="N8328" s="65">
        <f t="shared" si="1173"/>
        <v>0.18487335650659353</v>
      </c>
      <c r="O8328" s="65">
        <f t="shared" si="1174"/>
        <v>0.12976960611907809</v>
      </c>
      <c r="P8328" s="65">
        <f t="shared" si="1175"/>
        <v>0.10306164527610126</v>
      </c>
      <c r="Q8328" s="65">
        <f t="shared" si="1176"/>
        <v>0.13030102482572273</v>
      </c>
      <c r="R8328" s="65">
        <f t="shared" si="1177"/>
        <v>0.26652576883221513</v>
      </c>
      <c r="S8328" s="65">
        <f t="shared" si="1178"/>
        <v>0.15902101404732352</v>
      </c>
      <c r="T8328" s="66">
        <f>(L8328*'Football Field'!$F$4)+(M8328*'Football Field'!$F$5)+(N8328*'Football Field'!$F$6)+(O8328*'Football Field'!$F$7)+(P8328*'Football Field'!$F$8)+(Q8328*'Football Field'!$F$9)+(R8328*'Football Field'!$F$10)+(S8328*'Football Field'!$F$11)</f>
        <v>160326575.38384691</v>
      </c>
    </row>
    <row r="8329" spans="2:20" x14ac:dyDescent="0.3">
      <c r="B8329" s="62">
        <f t="shared" si="1170"/>
        <v>8302</v>
      </c>
      <c r="C8329" s="62">
        <v>1.1888937845259129E-3</v>
      </c>
      <c r="D8329" s="62">
        <v>0.4154304281167811</v>
      </c>
      <c r="E8329" s="62">
        <v>0.10536955134921566</v>
      </c>
      <c r="F8329" s="62">
        <v>0.48746103673589236</v>
      </c>
      <c r="G8329" s="62">
        <v>0.24260764940360713</v>
      </c>
      <c r="H8329" s="62">
        <v>0.65837628090284561</v>
      </c>
      <c r="I8329" s="62">
        <v>0.52138423783426391</v>
      </c>
      <c r="J8329" s="62">
        <v>0.8679029753304538</v>
      </c>
      <c r="K8329" s="62"/>
      <c r="L8329" s="65">
        <f t="shared" si="1171"/>
        <v>3.6030129979627829E-4</v>
      </c>
      <c r="M8329" s="65">
        <f t="shared" si="1172"/>
        <v>0.12589865063941563</v>
      </c>
      <c r="N8329" s="65">
        <f t="shared" si="1173"/>
        <v>3.1932866336930217E-2</v>
      </c>
      <c r="O8329" s="65">
        <f t="shared" si="1174"/>
        <v>0.1477279530113948</v>
      </c>
      <c r="P8329" s="65">
        <f t="shared" si="1175"/>
        <v>7.35236844185337E-2</v>
      </c>
      <c r="Q8329" s="65">
        <f t="shared" si="1176"/>
        <v>0.19952482959520818</v>
      </c>
      <c r="R8329" s="65">
        <f t="shared" si="1177"/>
        <v>0.15800857993372977</v>
      </c>
      <c r="S8329" s="65">
        <f t="shared" si="1178"/>
        <v>0.26302313476499134</v>
      </c>
      <c r="T8329" s="66">
        <f>(L8329*'Football Field'!$F$4)+(M8329*'Football Field'!$F$5)+(N8329*'Football Field'!$F$6)+(O8329*'Football Field'!$F$7)+(P8329*'Football Field'!$F$8)+(Q8329*'Football Field'!$F$9)+(R8329*'Football Field'!$F$10)+(S8329*'Football Field'!$F$11)</f>
        <v>139454907.05117184</v>
      </c>
    </row>
    <row r="8330" spans="2:20" x14ac:dyDescent="0.3">
      <c r="B8330" s="62">
        <f t="shared" si="1170"/>
        <v>8303</v>
      </c>
      <c r="C8330" s="62">
        <v>0.45269442649920888</v>
      </c>
      <c r="D8330" s="62">
        <v>0.21346724573080766</v>
      </c>
      <c r="E8330" s="62">
        <v>0.61468527886755853</v>
      </c>
      <c r="F8330" s="62">
        <v>0.98722361839912909</v>
      </c>
      <c r="G8330" s="62">
        <v>0.96760807787427183</v>
      </c>
      <c r="H8330" s="62">
        <v>0.91269226857681829</v>
      </c>
      <c r="I8330" s="62">
        <v>0.120034922095411</v>
      </c>
      <c r="J8330" s="62">
        <v>0.79748968766709605</v>
      </c>
      <c r="K8330" s="62"/>
      <c r="L8330" s="65">
        <f t="shared" si="1171"/>
        <v>8.9361184849096456E-2</v>
      </c>
      <c r="M8330" s="65">
        <f t="shared" si="1172"/>
        <v>4.2138106608678415E-2</v>
      </c>
      <c r="N8330" s="65">
        <f t="shared" si="1173"/>
        <v>0.12133793043064622</v>
      </c>
      <c r="O8330" s="65">
        <f t="shared" si="1174"/>
        <v>0.19487642676182274</v>
      </c>
      <c r="P8330" s="65">
        <f t="shared" si="1175"/>
        <v>0.19100434917449294</v>
      </c>
      <c r="Q8330" s="65">
        <f t="shared" si="1176"/>
        <v>0.18016405272172437</v>
      </c>
      <c r="R8330" s="65">
        <f t="shared" si="1177"/>
        <v>2.3694709353205744E-2</v>
      </c>
      <c r="S8330" s="65">
        <f t="shared" si="1178"/>
        <v>0.15742324010033312</v>
      </c>
      <c r="T8330" s="66">
        <f>(L8330*'Football Field'!$F$4)+(M8330*'Football Field'!$F$5)+(N8330*'Football Field'!$F$6)+(O8330*'Football Field'!$F$7)+(P8330*'Football Field'!$F$8)+(Q8330*'Football Field'!$F$9)+(R8330*'Football Field'!$F$10)+(S8330*'Football Field'!$F$11)</f>
        <v>132140509.89620028</v>
      </c>
    </row>
    <row r="8331" spans="2:20" x14ac:dyDescent="0.3">
      <c r="B8331" s="62">
        <f t="shared" si="1170"/>
        <v>8304</v>
      </c>
      <c r="C8331" s="62">
        <v>0.10209786550935029</v>
      </c>
      <c r="D8331" s="62">
        <v>0.91659374651612613</v>
      </c>
      <c r="E8331" s="62">
        <v>0.10992218743332816</v>
      </c>
      <c r="F8331" s="62">
        <v>0.37234794733959387</v>
      </c>
      <c r="G8331" s="62">
        <v>0.98916034600890446</v>
      </c>
      <c r="H8331" s="62">
        <v>0.87704495406337746</v>
      </c>
      <c r="I8331" s="62">
        <v>0.81816140226199252</v>
      </c>
      <c r="J8331" s="62">
        <v>0.73077867157142318</v>
      </c>
      <c r="K8331" s="62"/>
      <c r="L8331" s="65">
        <f t="shared" si="1171"/>
        <v>2.0768031086907564E-2</v>
      </c>
      <c r="M8331" s="65">
        <f t="shared" si="1172"/>
        <v>0.1864470655360434</v>
      </c>
      <c r="N8331" s="65">
        <f t="shared" si="1173"/>
        <v>2.2359599726863733E-2</v>
      </c>
      <c r="O8331" s="65">
        <f t="shared" si="1174"/>
        <v>7.5740405609035097E-2</v>
      </c>
      <c r="P8331" s="65">
        <f t="shared" si="1175"/>
        <v>0.20120805379587309</v>
      </c>
      <c r="Q8331" s="65">
        <f t="shared" si="1176"/>
        <v>0.17840232780317553</v>
      </c>
      <c r="R8331" s="65">
        <f t="shared" si="1177"/>
        <v>0.16642464905134402</v>
      </c>
      <c r="S8331" s="65">
        <f t="shared" si="1178"/>
        <v>0.14864986739075764</v>
      </c>
      <c r="T8331" s="66">
        <f>(L8331*'Football Field'!$F$4)+(M8331*'Football Field'!$F$5)+(N8331*'Football Field'!$F$6)+(O8331*'Football Field'!$F$7)+(P8331*'Football Field'!$F$8)+(Q8331*'Football Field'!$F$9)+(R8331*'Football Field'!$F$10)+(S8331*'Football Field'!$F$11)</f>
        <v>149152108.91998163</v>
      </c>
    </row>
    <row r="8332" spans="2:20" x14ac:dyDescent="0.3">
      <c r="B8332" s="62">
        <f t="shared" si="1170"/>
        <v>8305</v>
      </c>
      <c r="C8332" s="62">
        <v>0.50997440884942402</v>
      </c>
      <c r="D8332" s="62">
        <v>0.88305123961538901</v>
      </c>
      <c r="E8332" s="62">
        <v>0.89656799566130474</v>
      </c>
      <c r="F8332" s="62">
        <v>0.92359469467163391</v>
      </c>
      <c r="G8332" s="62">
        <v>0.69030192226912013</v>
      </c>
      <c r="H8332" s="62">
        <v>0.64896438486107055</v>
      </c>
      <c r="I8332" s="62">
        <v>0.18939539671438743</v>
      </c>
      <c r="J8332" s="62">
        <v>5.4789137783588182E-2</v>
      </c>
      <c r="K8332" s="62"/>
      <c r="L8332" s="65">
        <f t="shared" si="1171"/>
        <v>0.10631911004073914</v>
      </c>
      <c r="M8332" s="65">
        <f t="shared" si="1172"/>
        <v>0.18409790822268568</v>
      </c>
      <c r="N8332" s="65">
        <f t="shared" si="1173"/>
        <v>0.18691587212146607</v>
      </c>
      <c r="O8332" s="65">
        <f t="shared" si="1174"/>
        <v>0.19255037953253409</v>
      </c>
      <c r="P8332" s="65">
        <f t="shared" si="1175"/>
        <v>0.1439136646104418</v>
      </c>
      <c r="Q8332" s="65">
        <f t="shared" si="1176"/>
        <v>0.13529564356421858</v>
      </c>
      <c r="R8332" s="65">
        <f t="shared" si="1177"/>
        <v>3.9485020571751663E-2</v>
      </c>
      <c r="S8332" s="65">
        <f t="shared" si="1178"/>
        <v>1.1422401336162869E-2</v>
      </c>
      <c r="T8332" s="66">
        <f>(L8332*'Football Field'!$F$4)+(M8332*'Football Field'!$F$5)+(N8332*'Football Field'!$F$6)+(O8332*'Football Field'!$F$7)+(P8332*'Football Field'!$F$8)+(Q8332*'Football Field'!$F$9)+(R8332*'Football Field'!$F$10)+(S8332*'Football Field'!$F$11)</f>
        <v>130505458.4051383</v>
      </c>
    </row>
    <row r="8333" spans="2:20" x14ac:dyDescent="0.3">
      <c r="B8333" s="62">
        <f t="shared" si="1170"/>
        <v>8306</v>
      </c>
      <c r="C8333" s="62">
        <v>0.64186150386719321</v>
      </c>
      <c r="D8333" s="62">
        <v>0.31412082034443289</v>
      </c>
      <c r="E8333" s="62">
        <v>0.5910723784723324</v>
      </c>
      <c r="F8333" s="62">
        <v>0.43487794784657485</v>
      </c>
      <c r="G8333" s="62">
        <v>0.22859205500624946</v>
      </c>
      <c r="H8333" s="62">
        <v>0.2666714238543394</v>
      </c>
      <c r="I8333" s="62">
        <v>0.95564763019711096</v>
      </c>
      <c r="J8333" s="62">
        <v>0.67313896269231233</v>
      </c>
      <c r="K8333" s="62"/>
      <c r="L8333" s="65">
        <f t="shared" si="1171"/>
        <v>0.15632347900156052</v>
      </c>
      <c r="M8333" s="65">
        <f t="shared" si="1172"/>
        <v>7.6503200717309358E-2</v>
      </c>
      <c r="N8333" s="65">
        <f t="shared" si="1173"/>
        <v>0.14395393708428439</v>
      </c>
      <c r="O8333" s="65">
        <f t="shared" si="1174"/>
        <v>0.10591324349388272</v>
      </c>
      <c r="P8333" s="65">
        <f t="shared" si="1175"/>
        <v>5.5672921799165491E-2</v>
      </c>
      <c r="Q8333" s="65">
        <f t="shared" si="1176"/>
        <v>6.494703993937527E-2</v>
      </c>
      <c r="R8333" s="65">
        <f t="shared" si="1177"/>
        <v>0.23274516597729983</v>
      </c>
      <c r="S8333" s="65">
        <f t="shared" si="1178"/>
        <v>0.16394101198712238</v>
      </c>
      <c r="T8333" s="66">
        <f>(L8333*'Football Field'!$F$4)+(M8333*'Football Field'!$F$5)+(N8333*'Football Field'!$F$6)+(O8333*'Football Field'!$F$7)+(P8333*'Football Field'!$F$8)+(Q8333*'Football Field'!$F$9)+(R8333*'Football Field'!$F$10)+(S8333*'Football Field'!$F$11)</f>
        <v>149641546.45564955</v>
      </c>
    </row>
    <row r="8334" spans="2:20" x14ac:dyDescent="0.3">
      <c r="B8334" s="62">
        <f t="shared" si="1170"/>
        <v>8307</v>
      </c>
      <c r="C8334" s="62">
        <v>9.5190911117436827E-2</v>
      </c>
      <c r="D8334" s="62">
        <v>0.62252141039898568</v>
      </c>
      <c r="E8334" s="62">
        <v>0.70242388309433434</v>
      </c>
      <c r="F8334" s="62">
        <v>0.16755258064844569</v>
      </c>
      <c r="G8334" s="62">
        <v>0.31645201482394936</v>
      </c>
      <c r="H8334" s="62">
        <v>0.34164682020389159</v>
      </c>
      <c r="I8334" s="62">
        <v>0.34901277025865629</v>
      </c>
      <c r="J8334" s="62">
        <v>0.14552971437295237</v>
      </c>
      <c r="K8334" s="62"/>
      <c r="L8334" s="65">
        <f t="shared" si="1171"/>
        <v>3.4737023450779697E-2</v>
      </c>
      <c r="M8334" s="65">
        <f t="shared" si="1172"/>
        <v>0.22717022641966172</v>
      </c>
      <c r="N8334" s="65">
        <f t="shared" si="1173"/>
        <v>0.25632819996158307</v>
      </c>
      <c r="O8334" s="65">
        <f t="shared" si="1174"/>
        <v>6.1143210574413458E-2</v>
      </c>
      <c r="P8334" s="65">
        <f t="shared" si="1175"/>
        <v>0.11547952352745594</v>
      </c>
      <c r="Q8334" s="65">
        <f t="shared" si="1176"/>
        <v>0.12467360030481929</v>
      </c>
      <c r="R8334" s="65">
        <f t="shared" si="1177"/>
        <v>0.12736157940687837</v>
      </c>
      <c r="S8334" s="65">
        <f t="shared" si="1178"/>
        <v>5.3106636354408279E-2</v>
      </c>
      <c r="T8334" s="66">
        <f>(L8334*'Football Field'!$F$4)+(M8334*'Football Field'!$F$5)+(N8334*'Football Field'!$F$6)+(O8334*'Football Field'!$F$7)+(P8334*'Football Field'!$F$8)+(Q8334*'Football Field'!$F$9)+(R8334*'Football Field'!$F$10)+(S8334*'Football Field'!$F$11)</f>
        <v>141783992.73990083</v>
      </c>
    </row>
    <row r="8335" spans="2:20" x14ac:dyDescent="0.3">
      <c r="B8335" s="62">
        <f t="shared" si="1170"/>
        <v>8308</v>
      </c>
      <c r="C8335" s="62">
        <v>0.54358974686243511</v>
      </c>
      <c r="D8335" s="62">
        <v>0.23255724284419121</v>
      </c>
      <c r="E8335" s="62">
        <v>0.92043432189066399</v>
      </c>
      <c r="F8335" s="62">
        <v>8.7043081633459973E-3</v>
      </c>
      <c r="G8335" s="62">
        <v>0.87893312017413738</v>
      </c>
      <c r="H8335" s="62">
        <v>0.67434313519767008</v>
      </c>
      <c r="I8335" s="62">
        <v>0.38239366112443973</v>
      </c>
      <c r="J8335" s="62">
        <v>0.11201122833804711</v>
      </c>
      <c r="K8335" s="62"/>
      <c r="L8335" s="65">
        <f t="shared" si="1171"/>
        <v>0.14484267539766141</v>
      </c>
      <c r="M8335" s="65">
        <f t="shared" si="1172"/>
        <v>6.1966240958515877E-2</v>
      </c>
      <c r="N8335" s="65">
        <f t="shared" si="1173"/>
        <v>0.24525512204742619</v>
      </c>
      <c r="O8335" s="65">
        <f t="shared" si="1174"/>
        <v>2.3193139479575115E-3</v>
      </c>
      <c r="P8335" s="65">
        <f t="shared" si="1175"/>
        <v>0.23419688350717471</v>
      </c>
      <c r="Q8335" s="65">
        <f t="shared" si="1176"/>
        <v>0.17968268239392576</v>
      </c>
      <c r="R8335" s="65">
        <f t="shared" si="1177"/>
        <v>0.10189103317724495</v>
      </c>
      <c r="S8335" s="65">
        <f t="shared" si="1178"/>
        <v>2.9846048570093538E-2</v>
      </c>
      <c r="T8335" s="66">
        <f>(L8335*'Football Field'!$F$4)+(M8335*'Football Field'!$F$5)+(N8335*'Football Field'!$F$6)+(O8335*'Football Field'!$F$7)+(P8335*'Football Field'!$F$8)+(Q8335*'Football Field'!$F$9)+(R8335*'Football Field'!$F$10)+(S8335*'Football Field'!$F$11)</f>
        <v>147091825.95144716</v>
      </c>
    </row>
    <row r="8336" spans="2:20" x14ac:dyDescent="0.3">
      <c r="B8336" s="62">
        <f t="shared" si="1170"/>
        <v>8309</v>
      </c>
      <c r="C8336" s="62">
        <v>0.64710824749857743</v>
      </c>
      <c r="D8336" s="62">
        <v>0.4141486825286973</v>
      </c>
      <c r="E8336" s="62">
        <v>0.70505295678715485</v>
      </c>
      <c r="F8336" s="62">
        <v>0.4156373890420384</v>
      </c>
      <c r="G8336" s="62">
        <v>8.7624322982482572E-2</v>
      </c>
      <c r="H8336" s="62">
        <v>0.32286904728659416</v>
      </c>
      <c r="I8336" s="62">
        <v>0.28247988339471775</v>
      </c>
      <c r="J8336" s="62">
        <v>0.55712648768255635</v>
      </c>
      <c r="K8336" s="62"/>
      <c r="L8336" s="65">
        <f t="shared" si="1171"/>
        <v>0.1885487711138592</v>
      </c>
      <c r="M8336" s="65">
        <f t="shared" si="1172"/>
        <v>0.12067103989333924</v>
      </c>
      <c r="N8336" s="65">
        <f t="shared" si="1173"/>
        <v>0.20543219636943844</v>
      </c>
      <c r="O8336" s="65">
        <f t="shared" si="1174"/>
        <v>0.12110480624498859</v>
      </c>
      <c r="P8336" s="65">
        <f t="shared" si="1175"/>
        <v>2.5531212871873186E-2</v>
      </c>
      <c r="Q8336" s="65">
        <f t="shared" si="1176"/>
        <v>9.4074773937607173E-2</v>
      </c>
      <c r="R8336" s="65">
        <f t="shared" si="1177"/>
        <v>8.2306530761033697E-2</v>
      </c>
      <c r="S8336" s="65">
        <f t="shared" si="1178"/>
        <v>0.16233066880786054</v>
      </c>
      <c r="T8336" s="66">
        <f>(L8336*'Football Field'!$F$4)+(M8336*'Football Field'!$F$5)+(N8336*'Football Field'!$F$6)+(O8336*'Football Field'!$F$7)+(P8336*'Football Field'!$F$8)+(Q8336*'Football Field'!$F$9)+(R8336*'Football Field'!$F$10)+(S8336*'Football Field'!$F$11)</f>
        <v>127697028.92050357</v>
      </c>
    </row>
    <row r="8337" spans="2:20" x14ac:dyDescent="0.3">
      <c r="B8337" s="62">
        <f t="shared" si="1170"/>
        <v>8310</v>
      </c>
      <c r="C8337" s="62">
        <v>0.13407875817600345</v>
      </c>
      <c r="D8337" s="62">
        <v>0.84974100924272111</v>
      </c>
      <c r="E8337" s="62">
        <v>4.5216425472812016E-2</v>
      </c>
      <c r="F8337" s="62">
        <v>0.24857124341190406</v>
      </c>
      <c r="G8337" s="62">
        <v>0.93791998952587019</v>
      </c>
      <c r="H8337" s="62">
        <v>0.30583015275996517</v>
      </c>
      <c r="I8337" s="62">
        <v>0.29846697233378516</v>
      </c>
      <c r="J8337" s="62">
        <v>0.76622641926630319</v>
      </c>
      <c r="K8337" s="62"/>
      <c r="L8337" s="65">
        <f t="shared" si="1171"/>
        <v>3.7388971682386127E-2</v>
      </c>
      <c r="M8337" s="65">
        <f t="shared" si="1172"/>
        <v>0.23695731497030278</v>
      </c>
      <c r="N8337" s="65">
        <f t="shared" si="1173"/>
        <v>1.2608974565251179E-2</v>
      </c>
      <c r="O8337" s="65">
        <f t="shared" si="1174"/>
        <v>6.9316149011339354E-2</v>
      </c>
      <c r="P8337" s="65">
        <f t="shared" si="1175"/>
        <v>0.26154675360800644</v>
      </c>
      <c r="Q8337" s="65">
        <f t="shared" si="1176"/>
        <v>8.5283269898368333E-2</v>
      </c>
      <c r="R8337" s="65">
        <f t="shared" si="1177"/>
        <v>8.322998608076794E-2</v>
      </c>
      <c r="S8337" s="65">
        <f t="shared" si="1178"/>
        <v>0.21366858018357779</v>
      </c>
      <c r="T8337" s="66">
        <f>(L8337*'Football Field'!$F$4)+(M8337*'Football Field'!$F$5)+(N8337*'Football Field'!$F$6)+(O8337*'Football Field'!$F$7)+(P8337*'Football Field'!$F$8)+(Q8337*'Football Field'!$F$9)+(R8337*'Football Field'!$F$10)+(S8337*'Football Field'!$F$11)</f>
        <v>142514069.70286933</v>
      </c>
    </row>
    <row r="8338" spans="2:20" x14ac:dyDescent="0.3">
      <c r="B8338" s="62">
        <f t="shared" si="1170"/>
        <v>8311</v>
      </c>
      <c r="C8338" s="62">
        <v>0.15295188479211297</v>
      </c>
      <c r="D8338" s="62">
        <v>7.5804810125743471E-2</v>
      </c>
      <c r="E8338" s="62">
        <v>0.15919594590132746</v>
      </c>
      <c r="F8338" s="62">
        <v>0.55327286306317791</v>
      </c>
      <c r="G8338" s="62">
        <v>0.815968047558434</v>
      </c>
      <c r="H8338" s="62">
        <v>0.84022022148989917</v>
      </c>
      <c r="I8338" s="62">
        <v>9.751113296447711E-2</v>
      </c>
      <c r="J8338" s="62">
        <v>0.30317027755558579</v>
      </c>
      <c r="K8338" s="62"/>
      <c r="L8338" s="65">
        <f t="shared" si="1171"/>
        <v>5.1016353862410692E-2</v>
      </c>
      <c r="M8338" s="65">
        <f t="shared" si="1172"/>
        <v>2.5284324041538065E-2</v>
      </c>
      <c r="N8338" s="65">
        <f t="shared" si="1173"/>
        <v>5.3099029937433664E-2</v>
      </c>
      <c r="O8338" s="65">
        <f t="shared" si="1174"/>
        <v>0.18454146023021525</v>
      </c>
      <c r="P8338" s="65">
        <f t="shared" si="1175"/>
        <v>0.27216215551211032</v>
      </c>
      <c r="Q8338" s="65">
        <f t="shared" si="1176"/>
        <v>0.28025134963287579</v>
      </c>
      <c r="R8338" s="65">
        <f t="shared" si="1177"/>
        <v>3.2524361969136488E-2</v>
      </c>
      <c r="S8338" s="65">
        <f t="shared" si="1178"/>
        <v>0.10112096481427979</v>
      </c>
      <c r="T8338" s="66">
        <f>(L8338*'Football Field'!$F$4)+(M8338*'Football Field'!$F$5)+(N8338*'Football Field'!$F$6)+(O8338*'Football Field'!$F$7)+(P8338*'Football Field'!$F$8)+(Q8338*'Football Field'!$F$9)+(R8338*'Football Field'!$F$10)+(S8338*'Football Field'!$F$11)</f>
        <v>137961597.42993382</v>
      </c>
    </row>
    <row r="8339" spans="2:20" x14ac:dyDescent="0.3">
      <c r="B8339" s="62">
        <f t="shared" si="1170"/>
        <v>8312</v>
      </c>
      <c r="C8339" s="62">
        <v>0.60198955981288627</v>
      </c>
      <c r="D8339" s="62">
        <v>0.78354812207883773</v>
      </c>
      <c r="E8339" s="62">
        <v>1.1900905948956986E-2</v>
      </c>
      <c r="F8339" s="62">
        <v>2.7529890915604427E-2</v>
      </c>
      <c r="G8339" s="62">
        <v>0.37248941112861611</v>
      </c>
      <c r="H8339" s="62">
        <v>0.52736886540098016</v>
      </c>
      <c r="I8339" s="62">
        <v>0.26352080818091739</v>
      </c>
      <c r="J8339" s="62">
        <v>8.4276022164602282E-2</v>
      </c>
      <c r="K8339" s="62"/>
      <c r="L8339" s="65">
        <f t="shared" si="1171"/>
        <v>0.22524292723049796</v>
      </c>
      <c r="M8339" s="65">
        <f t="shared" si="1172"/>
        <v>0.29317563696263133</v>
      </c>
      <c r="N8339" s="65">
        <f t="shared" si="1173"/>
        <v>4.452892660582213E-3</v>
      </c>
      <c r="O8339" s="65">
        <f t="shared" si="1174"/>
        <v>1.0300698932543676E-2</v>
      </c>
      <c r="P8339" s="65">
        <f t="shared" si="1175"/>
        <v>0.13937219335008463</v>
      </c>
      <c r="Q8339" s="65">
        <f t="shared" si="1176"/>
        <v>0.19732253664011218</v>
      </c>
      <c r="R8339" s="65">
        <f t="shared" si="1177"/>
        <v>9.8600045886619372E-2</v>
      </c>
      <c r="S8339" s="65">
        <f t="shared" si="1178"/>
        <v>3.1533068336928656E-2</v>
      </c>
      <c r="T8339" s="66">
        <f>(L8339*'Football Field'!$F$4)+(M8339*'Football Field'!$F$5)+(N8339*'Football Field'!$F$6)+(O8339*'Football Field'!$F$7)+(P8339*'Football Field'!$F$8)+(Q8339*'Football Field'!$F$9)+(R8339*'Football Field'!$F$10)+(S8339*'Football Field'!$F$11)</f>
        <v>131502848.46190216</v>
      </c>
    </row>
    <row r="8340" spans="2:20" x14ac:dyDescent="0.3">
      <c r="B8340" s="62">
        <f t="shared" si="1170"/>
        <v>8313</v>
      </c>
      <c r="C8340" s="62">
        <v>0.86235815084555856</v>
      </c>
      <c r="D8340" s="62">
        <v>6.7988183341578079E-2</v>
      </c>
      <c r="E8340" s="62">
        <v>0.30031994267525197</v>
      </c>
      <c r="F8340" s="62">
        <v>0.56754221821632367</v>
      </c>
      <c r="G8340" s="62">
        <v>4.3574517613630182E-2</v>
      </c>
      <c r="H8340" s="62">
        <v>0.98229546949038804</v>
      </c>
      <c r="I8340" s="62">
        <v>0.30708318710419746</v>
      </c>
      <c r="J8340" s="62">
        <v>0.68168127201042195</v>
      </c>
      <c r="K8340" s="62"/>
      <c r="L8340" s="65">
        <f t="shared" si="1171"/>
        <v>0.22617195728291248</v>
      </c>
      <c r="M8340" s="65">
        <f t="shared" si="1172"/>
        <v>1.7831362158978563E-2</v>
      </c>
      <c r="N8340" s="65">
        <f t="shared" si="1173"/>
        <v>7.8765358893347376E-2</v>
      </c>
      <c r="O8340" s="65">
        <f t="shared" si="1174"/>
        <v>0.14885014330624721</v>
      </c>
      <c r="P8340" s="65">
        <f t="shared" si="1175"/>
        <v>1.1428353667986023E-2</v>
      </c>
      <c r="Q8340" s="65">
        <f t="shared" si="1176"/>
        <v>0.25762809657094199</v>
      </c>
      <c r="R8340" s="65">
        <f t="shared" si="1177"/>
        <v>8.0539165088114012E-2</v>
      </c>
      <c r="S8340" s="65">
        <f t="shared" si="1178"/>
        <v>0.17878556303147242</v>
      </c>
      <c r="T8340" s="66">
        <f>(L8340*'Football Field'!$F$4)+(M8340*'Football Field'!$F$5)+(N8340*'Football Field'!$F$6)+(O8340*'Football Field'!$F$7)+(P8340*'Football Field'!$F$8)+(Q8340*'Football Field'!$F$9)+(R8340*'Football Field'!$F$10)+(S8340*'Football Field'!$F$11)</f>
        <v>123450984.55336656</v>
      </c>
    </row>
    <row r="8341" spans="2:20" x14ac:dyDescent="0.3">
      <c r="B8341" s="62">
        <f t="shared" si="1170"/>
        <v>8314</v>
      </c>
      <c r="C8341" s="62">
        <v>0.71119961889912009</v>
      </c>
      <c r="D8341" s="62">
        <v>0.72086153658752972</v>
      </c>
      <c r="E8341" s="62">
        <v>0.39565714537349117</v>
      </c>
      <c r="F8341" s="62">
        <v>0.6778896037700507</v>
      </c>
      <c r="G8341" s="62">
        <v>0.44233273828658359</v>
      </c>
      <c r="H8341" s="62">
        <v>0.48911874442206027</v>
      </c>
      <c r="I8341" s="62">
        <v>0.4970726249645091</v>
      </c>
      <c r="J8341" s="62">
        <v>0.83424857690668675</v>
      </c>
      <c r="K8341" s="62"/>
      <c r="L8341" s="65">
        <f t="shared" si="1171"/>
        <v>0.14914908858333037</v>
      </c>
      <c r="M8341" s="65">
        <f t="shared" si="1172"/>
        <v>0.15117533575627476</v>
      </c>
      <c r="N8341" s="65">
        <f t="shared" si="1173"/>
        <v>8.2975160638140033E-2</v>
      </c>
      <c r="O8341" s="65">
        <f t="shared" si="1174"/>
        <v>0.1421634852939361</v>
      </c>
      <c r="P8341" s="65">
        <f t="shared" si="1175"/>
        <v>9.276372345099744E-2</v>
      </c>
      <c r="Q8341" s="65">
        <f t="shared" si="1176"/>
        <v>0.10257544155113081</v>
      </c>
      <c r="R8341" s="65">
        <f t="shared" si="1177"/>
        <v>0.10424348804902299</v>
      </c>
      <c r="S8341" s="65">
        <f t="shared" si="1178"/>
        <v>0.17495427667716748</v>
      </c>
      <c r="T8341" s="66">
        <f>(L8341*'Football Field'!$F$4)+(M8341*'Football Field'!$F$5)+(N8341*'Football Field'!$F$6)+(O8341*'Football Field'!$F$7)+(P8341*'Football Field'!$F$8)+(Q8341*'Football Field'!$F$9)+(R8341*'Football Field'!$F$10)+(S8341*'Football Field'!$F$11)</f>
        <v>133388654.23554011</v>
      </c>
    </row>
    <row r="8342" spans="2:20" x14ac:dyDescent="0.3">
      <c r="B8342" s="62">
        <f t="shared" si="1170"/>
        <v>8315</v>
      </c>
      <c r="C8342" s="62">
        <v>0.77811726220435762</v>
      </c>
      <c r="D8342" s="62">
        <v>0.63904776655717377</v>
      </c>
      <c r="E8342" s="62">
        <v>1.4897914417922875E-2</v>
      </c>
      <c r="F8342" s="62">
        <v>0.60811460611570634</v>
      </c>
      <c r="G8342" s="62">
        <v>0.75519887138796493</v>
      </c>
      <c r="H8342" s="62">
        <v>0.26706607554451245</v>
      </c>
      <c r="I8342" s="62">
        <v>0.77036149774684914</v>
      </c>
      <c r="J8342" s="62">
        <v>0.84240682538104295</v>
      </c>
      <c r="K8342" s="62"/>
      <c r="L8342" s="65">
        <f t="shared" si="1171"/>
        <v>0.16643468974338568</v>
      </c>
      <c r="M8342" s="65">
        <f t="shared" si="1172"/>
        <v>0.13668854544729717</v>
      </c>
      <c r="N8342" s="65">
        <f t="shared" si="1173"/>
        <v>3.1865759627876049E-3</v>
      </c>
      <c r="O8342" s="65">
        <f t="shared" si="1174"/>
        <v>0.13007212500409424</v>
      </c>
      <c r="P8342" s="65">
        <f t="shared" si="1175"/>
        <v>0.16153258121781722</v>
      </c>
      <c r="Q8342" s="65">
        <f t="shared" si="1176"/>
        <v>5.71238572683931E-2</v>
      </c>
      <c r="R8342" s="65">
        <f t="shared" si="1177"/>
        <v>0.16477577750238057</v>
      </c>
      <c r="S8342" s="65">
        <f t="shared" si="1178"/>
        <v>0.18018584785384445</v>
      </c>
      <c r="T8342" s="66">
        <f>(L8342*'Football Field'!$F$4)+(M8342*'Football Field'!$F$5)+(N8342*'Football Field'!$F$6)+(O8342*'Football Field'!$F$7)+(P8342*'Football Field'!$F$8)+(Q8342*'Football Field'!$F$9)+(R8342*'Football Field'!$F$10)+(S8342*'Football Field'!$F$11)</f>
        <v>145259059.63606319</v>
      </c>
    </row>
    <row r="8343" spans="2:20" x14ac:dyDescent="0.3">
      <c r="B8343" s="62">
        <f t="shared" si="1170"/>
        <v>8316</v>
      </c>
      <c r="C8343" s="62">
        <v>0.34864937333033197</v>
      </c>
      <c r="D8343" s="62">
        <v>0.21412630931021603</v>
      </c>
      <c r="E8343" s="62">
        <v>0.36074993163108326</v>
      </c>
      <c r="F8343" s="62">
        <v>0.85347344588475393</v>
      </c>
      <c r="G8343" s="62">
        <v>0.12265235608405467</v>
      </c>
      <c r="H8343" s="62">
        <v>0.32900570153045472</v>
      </c>
      <c r="I8343" s="62">
        <v>0.55398450148863454</v>
      </c>
      <c r="J8343" s="62">
        <v>0.89172906768885463</v>
      </c>
      <c r="K8343" s="62"/>
      <c r="L8343" s="65">
        <f t="shared" si="1171"/>
        <v>9.488682635335581E-2</v>
      </c>
      <c r="M8343" s="65">
        <f t="shared" si="1172"/>
        <v>5.8275641614170107E-2</v>
      </c>
      <c r="N8343" s="65">
        <f t="shared" si="1173"/>
        <v>9.8180059217348903E-2</v>
      </c>
      <c r="O8343" s="65">
        <f t="shared" si="1174"/>
        <v>0.23227744792226601</v>
      </c>
      <c r="P8343" s="65">
        <f t="shared" si="1175"/>
        <v>3.3380506904141231E-2</v>
      </c>
      <c r="Q8343" s="65">
        <f t="shared" si="1176"/>
        <v>8.9540694056564701E-2</v>
      </c>
      <c r="R8343" s="65">
        <f t="shared" si="1177"/>
        <v>0.1507699001236934</v>
      </c>
      <c r="S8343" s="65">
        <f t="shared" si="1178"/>
        <v>0.24268892380845986</v>
      </c>
      <c r="T8343" s="66">
        <f>(L8343*'Football Field'!$F$4)+(M8343*'Football Field'!$F$5)+(N8343*'Football Field'!$F$6)+(O8343*'Football Field'!$F$7)+(P8343*'Football Field'!$F$8)+(Q8343*'Football Field'!$F$9)+(R8343*'Football Field'!$F$10)+(S8343*'Football Field'!$F$11)</f>
        <v>137098894.47572052</v>
      </c>
    </row>
    <row r="8344" spans="2:20" x14ac:dyDescent="0.3">
      <c r="B8344" s="62">
        <f t="shared" si="1170"/>
        <v>8317</v>
      </c>
      <c r="C8344" s="62">
        <v>0.74064831156462274</v>
      </c>
      <c r="D8344" s="62">
        <v>0.7700748564402573</v>
      </c>
      <c r="E8344" s="62">
        <v>0.73148895878194897</v>
      </c>
      <c r="F8344" s="62">
        <v>0.94626656735229198</v>
      </c>
      <c r="G8344" s="62">
        <v>0.98688059418520158</v>
      </c>
      <c r="H8344" s="62">
        <v>0.74131900215277358</v>
      </c>
      <c r="I8344" s="62">
        <v>0.60565161384480748</v>
      </c>
      <c r="J8344" s="62">
        <v>0.40518901185195999</v>
      </c>
      <c r="K8344" s="62"/>
      <c r="L8344" s="65">
        <f t="shared" si="1171"/>
        <v>0.12495081366061697</v>
      </c>
      <c r="M8344" s="65">
        <f t="shared" si="1172"/>
        <v>0.12991520859410949</v>
      </c>
      <c r="N8344" s="65">
        <f t="shared" si="1173"/>
        <v>0.12340558826155811</v>
      </c>
      <c r="O8344" s="65">
        <f t="shared" si="1174"/>
        <v>0.1596395693939168</v>
      </c>
      <c r="P8344" s="65">
        <f t="shared" si="1175"/>
        <v>0.16649134454761388</v>
      </c>
      <c r="Q8344" s="65">
        <f t="shared" si="1176"/>
        <v>0.12506396228108291</v>
      </c>
      <c r="R8344" s="65">
        <f t="shared" si="1177"/>
        <v>0.10217624311450493</v>
      </c>
      <c r="S8344" s="65">
        <f t="shared" si="1178"/>
        <v>6.8357270146596885E-2</v>
      </c>
      <c r="T8344" s="66">
        <f>(L8344*'Football Field'!$F$4)+(M8344*'Football Field'!$F$5)+(N8344*'Football Field'!$F$6)+(O8344*'Football Field'!$F$7)+(P8344*'Football Field'!$F$8)+(Q8344*'Football Field'!$F$9)+(R8344*'Football Field'!$F$10)+(S8344*'Football Field'!$F$11)</f>
        <v>139686990.84895808</v>
      </c>
    </row>
    <row r="8345" spans="2:20" x14ac:dyDescent="0.3">
      <c r="B8345" s="62">
        <f t="shared" si="1170"/>
        <v>8318</v>
      </c>
      <c r="C8345" s="62">
        <v>0.64504696380456916</v>
      </c>
      <c r="D8345" s="62">
        <v>0.79440635752678668</v>
      </c>
      <c r="E8345" s="62">
        <v>0.57296367951081661</v>
      </c>
      <c r="F8345" s="62">
        <v>0.65627127814919128</v>
      </c>
      <c r="G8345" s="62">
        <v>0.2710287376500855</v>
      </c>
      <c r="H8345" s="62">
        <v>0.91466852358590023</v>
      </c>
      <c r="I8345" s="62">
        <v>0.31991535875807409</v>
      </c>
      <c r="J8345" s="62">
        <v>0.60957312408725184</v>
      </c>
      <c r="K8345" s="62"/>
      <c r="L8345" s="65">
        <f t="shared" si="1171"/>
        <v>0.13483778224374238</v>
      </c>
      <c r="M8345" s="65">
        <f t="shared" si="1172"/>
        <v>0.16605921345239369</v>
      </c>
      <c r="N8345" s="65">
        <f t="shared" si="1173"/>
        <v>0.11976980931090717</v>
      </c>
      <c r="O8345" s="65">
        <f t="shared" si="1174"/>
        <v>0.13718406358193963</v>
      </c>
      <c r="P8345" s="65">
        <f t="shared" si="1175"/>
        <v>5.6654656109862221E-2</v>
      </c>
      <c r="Q8345" s="65">
        <f t="shared" si="1176"/>
        <v>0.19119828807666009</v>
      </c>
      <c r="R8345" s="65">
        <f t="shared" si="1177"/>
        <v>6.6873700522864718E-2</v>
      </c>
      <c r="S8345" s="65">
        <f t="shared" si="1178"/>
        <v>0.12742248670163014</v>
      </c>
      <c r="T8345" s="66">
        <f>(L8345*'Football Field'!$F$4)+(M8345*'Football Field'!$F$5)+(N8345*'Football Field'!$F$6)+(O8345*'Football Field'!$F$7)+(P8345*'Football Field'!$F$8)+(Q8345*'Football Field'!$F$9)+(R8345*'Football Field'!$F$10)+(S8345*'Football Field'!$F$11)</f>
        <v>125820710.94870314</v>
      </c>
    </row>
    <row r="8346" spans="2:20" x14ac:dyDescent="0.3">
      <c r="B8346" s="62">
        <f t="shared" si="1170"/>
        <v>8319</v>
      </c>
      <c r="C8346" s="62">
        <v>0.1134720584555009</v>
      </c>
      <c r="D8346" s="62">
        <v>0.20322406893665224</v>
      </c>
      <c r="E8346" s="62">
        <v>0.86038626763066606</v>
      </c>
      <c r="F8346" s="62">
        <v>0.38556033734542916</v>
      </c>
      <c r="G8346" s="62">
        <v>0.94826991940296956</v>
      </c>
      <c r="H8346" s="62">
        <v>0.68576322894269293</v>
      </c>
      <c r="I8346" s="62">
        <v>0.36994170464500997</v>
      </c>
      <c r="J8346" s="62">
        <v>0.41165870386037651</v>
      </c>
      <c r="K8346" s="62"/>
      <c r="L8346" s="65">
        <f t="shared" si="1171"/>
        <v>2.852292053294489E-2</v>
      </c>
      <c r="M8346" s="65">
        <f t="shared" si="1172"/>
        <v>5.1083447745288002E-2</v>
      </c>
      <c r="N8346" s="65">
        <f t="shared" si="1173"/>
        <v>0.21627111972142826</v>
      </c>
      <c r="O8346" s="65">
        <f t="shared" si="1174"/>
        <v>9.6916430462674591E-2</v>
      </c>
      <c r="P8346" s="65">
        <f t="shared" si="1175"/>
        <v>0.2383620066742673</v>
      </c>
      <c r="Q8346" s="65">
        <f t="shared" si="1176"/>
        <v>0.17237697411842354</v>
      </c>
      <c r="R8346" s="65">
        <f t="shared" si="1177"/>
        <v>9.2990450574665304E-2</v>
      </c>
      <c r="S8346" s="65">
        <f t="shared" si="1178"/>
        <v>0.10347665017030805</v>
      </c>
      <c r="T8346" s="66">
        <f>(L8346*'Football Field'!$F$4)+(M8346*'Football Field'!$F$5)+(N8346*'Football Field'!$F$6)+(O8346*'Football Field'!$F$7)+(P8346*'Football Field'!$F$8)+(Q8346*'Football Field'!$F$9)+(R8346*'Football Field'!$F$10)+(S8346*'Football Field'!$F$11)</f>
        <v>147276092.54274905</v>
      </c>
    </row>
    <row r="8347" spans="2:20" x14ac:dyDescent="0.3">
      <c r="B8347" s="62">
        <f t="shared" si="1170"/>
        <v>8320</v>
      </c>
      <c r="C8347" s="62">
        <v>3.6468462622086806E-3</v>
      </c>
      <c r="D8347" s="62">
        <v>0.65818047109152522</v>
      </c>
      <c r="E8347" s="62">
        <v>0.76083050602695212</v>
      </c>
      <c r="F8347" s="62">
        <v>1.5682604716609538E-2</v>
      </c>
      <c r="G8347" s="62">
        <v>9.6320846109584246E-2</v>
      </c>
      <c r="H8347" s="62">
        <v>0.87939866882493301</v>
      </c>
      <c r="I8347" s="62">
        <v>0.38877569374955279</v>
      </c>
      <c r="J8347" s="62">
        <v>0.9928789539239159</v>
      </c>
      <c r="K8347" s="62"/>
      <c r="L8347" s="65">
        <f t="shared" si="1171"/>
        <v>9.6077989402545158E-4</v>
      </c>
      <c r="M8347" s="65">
        <f t="shared" si="1172"/>
        <v>0.17340093817992483</v>
      </c>
      <c r="N8347" s="65">
        <f t="shared" si="1173"/>
        <v>0.2004446034720388</v>
      </c>
      <c r="O8347" s="65">
        <f t="shared" si="1174"/>
        <v>4.1316606772838407E-3</v>
      </c>
      <c r="P8347" s="65">
        <f t="shared" si="1175"/>
        <v>2.5376208829148789E-2</v>
      </c>
      <c r="Q8347" s="65">
        <f t="shared" si="1176"/>
        <v>0.23168197919262734</v>
      </c>
      <c r="R8347" s="65">
        <f t="shared" si="1177"/>
        <v>0.10242490167768763</v>
      </c>
      <c r="S8347" s="65">
        <f t="shared" si="1178"/>
        <v>0.26157892807726335</v>
      </c>
      <c r="T8347" s="66">
        <f>(L8347*'Football Field'!$F$4)+(M8347*'Football Field'!$F$5)+(N8347*'Football Field'!$F$6)+(O8347*'Football Field'!$F$7)+(P8347*'Football Field'!$F$8)+(Q8347*'Football Field'!$F$9)+(R8347*'Football Field'!$F$10)+(S8347*'Football Field'!$F$11)</f>
        <v>131015627.61059955</v>
      </c>
    </row>
    <row r="8348" spans="2:20" x14ac:dyDescent="0.3">
      <c r="B8348" s="62">
        <f t="shared" si="1170"/>
        <v>8321</v>
      </c>
      <c r="C8348" s="62">
        <v>0.39751407777823355</v>
      </c>
      <c r="D8348" s="62">
        <v>9.1627561917270506E-2</v>
      </c>
      <c r="E8348" s="62">
        <v>0.69475081242602466</v>
      </c>
      <c r="F8348" s="62">
        <v>0.56870812892635936</v>
      </c>
      <c r="G8348" s="62">
        <v>0.84521078981793107</v>
      </c>
      <c r="H8348" s="62">
        <v>0.41543113072957794</v>
      </c>
      <c r="I8348" s="62">
        <v>0.94408150486538978</v>
      </c>
      <c r="J8348" s="62">
        <v>0.93036314278391208</v>
      </c>
      <c r="K8348" s="62"/>
      <c r="L8348" s="65">
        <f t="shared" si="1171"/>
        <v>8.1329689409368591E-2</v>
      </c>
      <c r="M8348" s="65">
        <f t="shared" si="1172"/>
        <v>1.8746609412476377E-2</v>
      </c>
      <c r="N8348" s="65">
        <f t="shared" si="1173"/>
        <v>0.14214306096358592</v>
      </c>
      <c r="O8348" s="65">
        <f t="shared" si="1174"/>
        <v>0.1163552640668179</v>
      </c>
      <c r="P8348" s="65">
        <f t="shared" si="1175"/>
        <v>0.17292653232696015</v>
      </c>
      <c r="Q8348" s="65">
        <f t="shared" si="1176"/>
        <v>8.4995442229516494E-2</v>
      </c>
      <c r="R8348" s="65">
        <f t="shared" si="1177"/>
        <v>0.19315506005970123</v>
      </c>
      <c r="S8348" s="65">
        <f t="shared" si="1178"/>
        <v>0.19034834153157335</v>
      </c>
      <c r="T8348" s="66">
        <f>(L8348*'Football Field'!$F$4)+(M8348*'Football Field'!$F$5)+(N8348*'Football Field'!$F$6)+(O8348*'Football Field'!$F$7)+(P8348*'Football Field'!$F$8)+(Q8348*'Football Field'!$F$9)+(R8348*'Football Field'!$F$10)+(S8348*'Football Field'!$F$11)</f>
        <v>154535902.89937955</v>
      </c>
    </row>
    <row r="8349" spans="2:20" x14ac:dyDescent="0.3">
      <c r="B8349" s="62">
        <f t="shared" si="1170"/>
        <v>8322</v>
      </c>
      <c r="C8349" s="62">
        <v>1.7986877611677943E-2</v>
      </c>
      <c r="D8349" s="62">
        <v>0.48876193389624745</v>
      </c>
      <c r="E8349" s="62">
        <v>0.44516020347602159</v>
      </c>
      <c r="F8349" s="62">
        <v>0.53397199202816747</v>
      </c>
      <c r="G8349" s="62">
        <v>0.85716108392030432</v>
      </c>
      <c r="H8349" s="62">
        <v>0.37688261616732421</v>
      </c>
      <c r="I8349" s="62">
        <v>2.3995132134041364E-2</v>
      </c>
      <c r="J8349" s="62">
        <v>0.27482750608311668</v>
      </c>
      <c r="K8349" s="62"/>
      <c r="L8349" s="65">
        <f t="shared" si="1171"/>
        <v>5.9583911981178819E-3</v>
      </c>
      <c r="M8349" s="65">
        <f t="shared" si="1172"/>
        <v>0.16190885754466425</v>
      </c>
      <c r="N8349" s="65">
        <f t="shared" si="1173"/>
        <v>0.14746520743665939</v>
      </c>
      <c r="O8349" s="65">
        <f t="shared" si="1174"/>
        <v>0.17688528748738738</v>
      </c>
      <c r="P8349" s="65">
        <f t="shared" si="1175"/>
        <v>0.28394595037907078</v>
      </c>
      <c r="Q8349" s="65">
        <f t="shared" si="1176"/>
        <v>0.12484735324140218</v>
      </c>
      <c r="R8349" s="65">
        <f t="shared" si="1177"/>
        <v>7.9487050054937326E-3</v>
      </c>
      <c r="S8349" s="65">
        <f t="shared" si="1178"/>
        <v>9.1040247707204508E-2</v>
      </c>
      <c r="T8349" s="66">
        <f>(L8349*'Football Field'!$F$4)+(M8349*'Football Field'!$F$5)+(N8349*'Football Field'!$F$6)+(O8349*'Football Field'!$F$7)+(P8349*'Football Field'!$F$8)+(Q8349*'Football Field'!$F$9)+(R8349*'Football Field'!$F$10)+(S8349*'Football Field'!$F$11)</f>
        <v>137635526.56702995</v>
      </c>
    </row>
    <row r="8350" spans="2:20" x14ac:dyDescent="0.3">
      <c r="B8350" s="62">
        <f t="shared" ref="B8350:B8413" si="1179">B8349+1</f>
        <v>8323</v>
      </c>
      <c r="C8350" s="62">
        <v>0.93525138424805976</v>
      </c>
      <c r="D8350" s="62">
        <v>0.90096021124047287</v>
      </c>
      <c r="E8350" s="62">
        <v>0.91660602724438078</v>
      </c>
      <c r="F8350" s="62">
        <v>0.92868351285755268</v>
      </c>
      <c r="G8350" s="62">
        <v>0.95533153341766375</v>
      </c>
      <c r="H8350" s="62">
        <v>0.21753420129734302</v>
      </c>
      <c r="I8350" s="62">
        <v>0.95304928516299026</v>
      </c>
      <c r="J8350" s="62">
        <v>0.91760730329603246</v>
      </c>
      <c r="K8350" s="62"/>
      <c r="L8350" s="65">
        <f t="shared" si="1171"/>
        <v>0.13907035268838777</v>
      </c>
      <c r="M8350" s="65">
        <f t="shared" si="1172"/>
        <v>0.13397131129204939</v>
      </c>
      <c r="N8350" s="65">
        <f t="shared" si="1173"/>
        <v>0.13629781856742806</v>
      </c>
      <c r="O8350" s="65">
        <f t="shared" si="1174"/>
        <v>0.13809372094415984</v>
      </c>
      <c r="P8350" s="65">
        <f t="shared" si="1175"/>
        <v>0.14205623806004908</v>
      </c>
      <c r="Q8350" s="65">
        <f t="shared" si="1176"/>
        <v>3.234698029400003E-2</v>
      </c>
      <c r="R8350" s="65">
        <f t="shared" si="1177"/>
        <v>0.1417168714736472</v>
      </c>
      <c r="S8350" s="65">
        <f t="shared" si="1178"/>
        <v>0.13644670668027872</v>
      </c>
      <c r="T8350" s="66">
        <f>(L8350*'Football Field'!$F$4)+(M8350*'Football Field'!$F$5)+(N8350*'Football Field'!$F$6)+(O8350*'Football Field'!$F$7)+(P8350*'Football Field'!$F$8)+(Q8350*'Football Field'!$F$9)+(R8350*'Football Field'!$F$10)+(S8350*'Football Field'!$F$11)</f>
        <v>143803935.71579143</v>
      </c>
    </row>
    <row r="8351" spans="2:20" x14ac:dyDescent="0.3">
      <c r="B8351" s="62">
        <f t="shared" si="1179"/>
        <v>8324</v>
      </c>
      <c r="C8351" s="62">
        <v>5.8988123356002231E-2</v>
      </c>
      <c r="D8351" s="62">
        <v>0.22507445698493422</v>
      </c>
      <c r="E8351" s="62">
        <v>0.82478252461067969</v>
      </c>
      <c r="F8351" s="62">
        <v>2.7131292772064719E-2</v>
      </c>
      <c r="G8351" s="62">
        <v>0.21599923543197608</v>
      </c>
      <c r="H8351" s="62">
        <v>0.69555034939512117</v>
      </c>
      <c r="I8351" s="62">
        <v>0.68708890267185485</v>
      </c>
      <c r="J8351" s="62">
        <v>0.97492186321953234</v>
      </c>
      <c r="K8351" s="62"/>
      <c r="L8351" s="65">
        <f t="shared" si="1171"/>
        <v>1.5901749290062842E-2</v>
      </c>
      <c r="M8351" s="65">
        <f t="shared" si="1172"/>
        <v>6.0674545704245991E-2</v>
      </c>
      <c r="N8351" s="65">
        <f t="shared" si="1173"/>
        <v>0.22234111171888252</v>
      </c>
      <c r="O8351" s="65">
        <f t="shared" si="1174"/>
        <v>7.3139301783325403E-3</v>
      </c>
      <c r="P8351" s="65">
        <f t="shared" si="1175"/>
        <v>5.8228088863841503E-2</v>
      </c>
      <c r="Q8351" s="65">
        <f t="shared" si="1176"/>
        <v>0.18750329126331483</v>
      </c>
      <c r="R8351" s="65">
        <f t="shared" si="1177"/>
        <v>0.18522229304249394</v>
      </c>
      <c r="S8351" s="65">
        <f t="shared" si="1178"/>
        <v>0.26281498993882579</v>
      </c>
      <c r="T8351" s="66">
        <f>(L8351*'Football Field'!$F$4)+(M8351*'Football Field'!$F$5)+(N8351*'Football Field'!$F$6)+(O8351*'Football Field'!$F$7)+(P8351*'Football Field'!$F$8)+(Q8351*'Football Field'!$F$9)+(R8351*'Football Field'!$F$10)+(S8351*'Football Field'!$F$11)</f>
        <v>146095697.63752648</v>
      </c>
    </row>
    <row r="8352" spans="2:20" x14ac:dyDescent="0.3">
      <c r="B8352" s="62">
        <f t="shared" si="1179"/>
        <v>8325</v>
      </c>
      <c r="C8352" s="62">
        <v>0.38641561357902021</v>
      </c>
      <c r="D8352" s="62">
        <v>8.5121753215419593E-2</v>
      </c>
      <c r="E8352" s="62">
        <v>0.30116323845413173</v>
      </c>
      <c r="F8352" s="62">
        <v>0.66580226220769778</v>
      </c>
      <c r="G8352" s="62">
        <v>0.65174396319180328</v>
      </c>
      <c r="H8352" s="62">
        <v>0.93775611951989735</v>
      </c>
      <c r="I8352" s="62">
        <v>0.34722682968100338</v>
      </c>
      <c r="J8352" s="62">
        <v>0.13145706587393413</v>
      </c>
      <c r="K8352" s="62"/>
      <c r="L8352" s="65">
        <f t="shared" si="1171"/>
        <v>0.11019393250079626</v>
      </c>
      <c r="M8352" s="65">
        <f t="shared" si="1172"/>
        <v>2.4274124539875087E-2</v>
      </c>
      <c r="N8352" s="65">
        <f t="shared" si="1173"/>
        <v>8.5882558581317117E-2</v>
      </c>
      <c r="O8352" s="65">
        <f t="shared" si="1174"/>
        <v>0.18986647268482906</v>
      </c>
      <c r="P8352" s="65">
        <f t="shared" si="1175"/>
        <v>0.18585747512263118</v>
      </c>
      <c r="Q8352" s="65">
        <f t="shared" si="1176"/>
        <v>0.26741940777052131</v>
      </c>
      <c r="R8352" s="65">
        <f t="shared" si="1177"/>
        <v>9.901848809354466E-2</v>
      </c>
      <c r="S8352" s="65">
        <f t="shared" si="1178"/>
        <v>3.7487540706485328E-2</v>
      </c>
      <c r="T8352" s="66">
        <f>(L8352*'Football Field'!$F$4)+(M8352*'Football Field'!$F$5)+(N8352*'Football Field'!$F$6)+(O8352*'Football Field'!$F$7)+(P8352*'Football Field'!$F$8)+(Q8352*'Football Field'!$F$9)+(R8352*'Football Field'!$F$10)+(S8352*'Football Field'!$F$11)</f>
        <v>140237009.17678469</v>
      </c>
    </row>
    <row r="8353" spans="2:20" x14ac:dyDescent="0.3">
      <c r="B8353" s="62">
        <f t="shared" si="1179"/>
        <v>8326</v>
      </c>
      <c r="C8353" s="62">
        <v>2.1520165470280683E-2</v>
      </c>
      <c r="D8353" s="62">
        <v>4.1763995029324041E-2</v>
      </c>
      <c r="E8353" s="62">
        <v>1.6449657012070351E-2</v>
      </c>
      <c r="F8353" s="62">
        <v>0.25724998270953103</v>
      </c>
      <c r="G8353" s="62">
        <v>0.89812243822578197</v>
      </c>
      <c r="H8353" s="62">
        <v>7.8130328945620109E-2</v>
      </c>
      <c r="I8353" s="62">
        <v>0.79516799348034395</v>
      </c>
      <c r="J8353" s="62">
        <v>0.4261226475177875</v>
      </c>
      <c r="K8353" s="62"/>
      <c r="L8353" s="65">
        <f t="shared" si="1171"/>
        <v>8.4908007296337525E-3</v>
      </c>
      <c r="M8353" s="65">
        <f t="shared" si="1172"/>
        <v>1.6478021972327329E-2</v>
      </c>
      <c r="N8353" s="65">
        <f t="shared" si="1173"/>
        <v>6.4902270362742799E-3</v>
      </c>
      <c r="O8353" s="65">
        <f t="shared" si="1174"/>
        <v>0.10149821310179113</v>
      </c>
      <c r="P8353" s="65">
        <f t="shared" si="1175"/>
        <v>0.35435501944997139</v>
      </c>
      <c r="Q8353" s="65">
        <f t="shared" si="1176"/>
        <v>3.0826391875756511E-2</v>
      </c>
      <c r="R8353" s="65">
        <f t="shared" si="1177"/>
        <v>0.31373425025696378</v>
      </c>
      <c r="S8353" s="65">
        <f t="shared" si="1178"/>
        <v>0.16812707557728207</v>
      </c>
      <c r="T8353" s="66">
        <f>(L8353*'Football Field'!$F$4)+(M8353*'Football Field'!$F$5)+(N8353*'Football Field'!$F$6)+(O8353*'Football Field'!$F$7)+(P8353*'Football Field'!$F$8)+(Q8353*'Football Field'!$F$9)+(R8353*'Football Field'!$F$10)+(S8353*'Football Field'!$F$11)</f>
        <v>182677669.2886962</v>
      </c>
    </row>
    <row r="8354" spans="2:20" x14ac:dyDescent="0.3">
      <c r="B8354" s="62">
        <f t="shared" si="1179"/>
        <v>8327</v>
      </c>
      <c r="C8354" s="62">
        <v>0.33865406867321923</v>
      </c>
      <c r="D8354" s="62">
        <v>0.48932233207290243</v>
      </c>
      <c r="E8354" s="62">
        <v>5.8776829976876499E-2</v>
      </c>
      <c r="F8354" s="62">
        <v>0.37390939436634929</v>
      </c>
      <c r="G8354" s="62">
        <v>5.7274667897644904E-2</v>
      </c>
      <c r="H8354" s="62">
        <v>0.9877853383481735</v>
      </c>
      <c r="I8354" s="62">
        <v>0.67940931331239041</v>
      </c>
      <c r="J8354" s="62">
        <v>0.37613386129268089</v>
      </c>
      <c r="K8354" s="62"/>
      <c r="L8354" s="65">
        <f t="shared" si="1171"/>
        <v>0.10075194531617487</v>
      </c>
      <c r="M8354" s="65">
        <f t="shared" si="1172"/>
        <v>0.14557680359825803</v>
      </c>
      <c r="N8354" s="65">
        <f t="shared" si="1173"/>
        <v>1.7486516500123984E-2</v>
      </c>
      <c r="O8354" s="65">
        <f t="shared" si="1174"/>
        <v>0.11124065038401706</v>
      </c>
      <c r="P8354" s="65">
        <f t="shared" si="1175"/>
        <v>1.7039612813846965E-2</v>
      </c>
      <c r="Q8354" s="65">
        <f t="shared" si="1176"/>
        <v>0.29387302146783456</v>
      </c>
      <c r="R8354" s="65">
        <f t="shared" si="1177"/>
        <v>0.20212900512411014</v>
      </c>
      <c r="S8354" s="65">
        <f t="shared" si="1178"/>
        <v>0.11190244479563438</v>
      </c>
      <c r="T8354" s="66">
        <f>(L8354*'Football Field'!$F$4)+(M8354*'Football Field'!$F$5)+(N8354*'Football Field'!$F$6)+(O8354*'Football Field'!$F$7)+(P8354*'Football Field'!$F$8)+(Q8354*'Football Field'!$F$9)+(R8354*'Football Field'!$F$10)+(S8354*'Football Field'!$F$11)</f>
        <v>138593300.90189567</v>
      </c>
    </row>
    <row r="8355" spans="2:20" x14ac:dyDescent="0.3">
      <c r="B8355" s="62">
        <f t="shared" si="1179"/>
        <v>8328</v>
      </c>
      <c r="C8355" s="62">
        <v>0.96447559059710197</v>
      </c>
      <c r="D8355" s="62">
        <v>0.11672219212652535</v>
      </c>
      <c r="E8355" s="62">
        <v>0.17742711384024634</v>
      </c>
      <c r="F8355" s="62">
        <v>0.89772210780969386</v>
      </c>
      <c r="G8355" s="62">
        <v>0.45752595694688047</v>
      </c>
      <c r="H8355" s="62">
        <v>6.4880493107270842E-2</v>
      </c>
      <c r="I8355" s="62">
        <v>0.77325487279939831</v>
      </c>
      <c r="J8355" s="62">
        <v>0.38793003673796789</v>
      </c>
      <c r="K8355" s="62"/>
      <c r="L8355" s="65">
        <f t="shared" si="1171"/>
        <v>0.2511695499198569</v>
      </c>
      <c r="M8355" s="65">
        <f t="shared" si="1172"/>
        <v>3.0396892101674022E-2</v>
      </c>
      <c r="N8355" s="65">
        <f t="shared" si="1173"/>
        <v>4.62057192129086E-2</v>
      </c>
      <c r="O8355" s="65">
        <f t="shared" si="1174"/>
        <v>0.23378555141252694</v>
      </c>
      <c r="P8355" s="65">
        <f t="shared" si="1175"/>
        <v>0.11914929709299901</v>
      </c>
      <c r="Q8355" s="65">
        <f t="shared" si="1176"/>
        <v>1.6896232948977817E-2</v>
      </c>
      <c r="R8355" s="65">
        <f t="shared" si="1177"/>
        <v>0.2013716886853732</v>
      </c>
      <c r="S8355" s="65">
        <f t="shared" si="1178"/>
        <v>0.1010250686256836</v>
      </c>
      <c r="T8355" s="66">
        <f>(L8355*'Football Field'!$F$4)+(M8355*'Football Field'!$F$5)+(N8355*'Football Field'!$F$6)+(O8355*'Football Field'!$F$7)+(P8355*'Football Field'!$F$8)+(Q8355*'Football Field'!$F$9)+(R8355*'Football Field'!$F$10)+(S8355*'Football Field'!$F$11)</f>
        <v>148046172.6929929</v>
      </c>
    </row>
    <row r="8356" spans="2:20" x14ac:dyDescent="0.3">
      <c r="B8356" s="62">
        <f t="shared" si="1179"/>
        <v>8329</v>
      </c>
      <c r="C8356" s="62">
        <v>7.6440786300000729E-2</v>
      </c>
      <c r="D8356" s="62">
        <v>0.58807819080018475</v>
      </c>
      <c r="E8356" s="62">
        <v>0.16466465667218178</v>
      </c>
      <c r="F8356" s="62">
        <v>0.68338608906236298</v>
      </c>
      <c r="G8356" s="62">
        <v>0.57250349947040635</v>
      </c>
      <c r="H8356" s="62">
        <v>0.66725498489542812</v>
      </c>
      <c r="I8356" s="62">
        <v>0.35949829496430763</v>
      </c>
      <c r="J8356" s="62">
        <v>4.1722860419875385E-2</v>
      </c>
      <c r="K8356" s="62"/>
      <c r="L8356" s="65">
        <f t="shared" si="1171"/>
        <v>2.4239603542259913E-2</v>
      </c>
      <c r="M8356" s="65">
        <f t="shared" si="1172"/>
        <v>0.18648136533945914</v>
      </c>
      <c r="N8356" s="65">
        <f t="shared" si="1173"/>
        <v>5.2215658529352296E-2</v>
      </c>
      <c r="O8356" s="65">
        <f t="shared" si="1174"/>
        <v>0.21670378690449241</v>
      </c>
      <c r="P8356" s="65">
        <f t="shared" si="1175"/>
        <v>0.18154258381456398</v>
      </c>
      <c r="Q8356" s="65">
        <f t="shared" si="1176"/>
        <v>0.21158856519326055</v>
      </c>
      <c r="R8356" s="65">
        <f t="shared" si="1177"/>
        <v>0.11399799198629053</v>
      </c>
      <c r="S8356" s="65">
        <f t="shared" si="1178"/>
        <v>1.3230444690321266E-2</v>
      </c>
      <c r="T8356" s="66">
        <f>(L8356*'Football Field'!$F$4)+(M8356*'Football Field'!$F$5)+(N8356*'Football Field'!$F$6)+(O8356*'Football Field'!$F$7)+(P8356*'Football Field'!$F$8)+(Q8356*'Football Field'!$F$9)+(R8356*'Football Field'!$F$10)+(S8356*'Football Field'!$F$11)</f>
        <v>140979725.21828058</v>
      </c>
    </row>
    <row r="8357" spans="2:20" x14ac:dyDescent="0.3">
      <c r="B8357" s="62">
        <f t="shared" si="1179"/>
        <v>8330</v>
      </c>
      <c r="C8357" s="62">
        <v>0.40419198817715807</v>
      </c>
      <c r="D8357" s="62">
        <v>0.22958183743019944</v>
      </c>
      <c r="E8357" s="62">
        <v>0.48910515051649051</v>
      </c>
      <c r="F8357" s="62">
        <v>0.71030311752459041</v>
      </c>
      <c r="G8357" s="62">
        <v>0.52279077918242767</v>
      </c>
      <c r="H8357" s="62">
        <v>0.38975621316052289</v>
      </c>
      <c r="I8357" s="62">
        <v>0.14433370096405351</v>
      </c>
      <c r="J8357" s="62">
        <v>0.58438355328807845</v>
      </c>
      <c r="K8357" s="62"/>
      <c r="L8357" s="65">
        <f t="shared" si="1171"/>
        <v>0.11633277610176838</v>
      </c>
      <c r="M8357" s="65">
        <f t="shared" si="1172"/>
        <v>6.6077243666427796E-2</v>
      </c>
      <c r="N8357" s="65">
        <f t="shared" si="1173"/>
        <v>0.14077211233666931</v>
      </c>
      <c r="O8357" s="65">
        <f t="shared" si="1174"/>
        <v>0.2044363469647961</v>
      </c>
      <c r="P8357" s="65">
        <f t="shared" si="1175"/>
        <v>0.15046736313843481</v>
      </c>
      <c r="Q8357" s="65">
        <f t="shared" si="1176"/>
        <v>0.11217793426425611</v>
      </c>
      <c r="R8357" s="65">
        <f t="shared" si="1177"/>
        <v>4.1541496638551424E-2</v>
      </c>
      <c r="S8357" s="65">
        <f t="shared" si="1178"/>
        <v>0.16819472688909609</v>
      </c>
      <c r="T8357" s="66">
        <f>(L8357*'Football Field'!$F$4)+(M8357*'Football Field'!$F$5)+(N8357*'Football Field'!$F$6)+(O8357*'Football Field'!$F$7)+(P8357*'Football Field'!$F$8)+(Q8357*'Football Field'!$F$9)+(R8357*'Football Field'!$F$10)+(S8357*'Football Field'!$F$11)</f>
        <v>131748775.01296091</v>
      </c>
    </row>
    <row r="8358" spans="2:20" x14ac:dyDescent="0.3">
      <c r="B8358" s="62">
        <f t="shared" si="1179"/>
        <v>8331</v>
      </c>
      <c r="C8358" s="62">
        <v>0.61075848656877296</v>
      </c>
      <c r="D8358" s="62">
        <v>0.23213156904679488</v>
      </c>
      <c r="E8358" s="62">
        <v>0.43645391257929611</v>
      </c>
      <c r="F8358" s="62">
        <v>0.69916304250555239</v>
      </c>
      <c r="G8358" s="62">
        <v>0.73946624886692047</v>
      </c>
      <c r="H8358" s="62">
        <v>2.7044107083127544E-2</v>
      </c>
      <c r="I8358" s="62">
        <v>0.87372782865582876</v>
      </c>
      <c r="J8358" s="62">
        <v>0.68112776014287912</v>
      </c>
      <c r="K8358" s="62"/>
      <c r="L8358" s="65">
        <f t="shared" si="1171"/>
        <v>0.1420410539792267</v>
      </c>
      <c r="M8358" s="65">
        <f t="shared" si="1172"/>
        <v>5.3985680844969519E-2</v>
      </c>
      <c r="N8358" s="65">
        <f t="shared" si="1173"/>
        <v>0.10150390885995451</v>
      </c>
      <c r="O8358" s="65">
        <f t="shared" si="1174"/>
        <v>0.16260086047879907</v>
      </c>
      <c r="P8358" s="65">
        <f t="shared" si="1175"/>
        <v>0.17197397609848089</v>
      </c>
      <c r="Q8358" s="65">
        <f t="shared" si="1176"/>
        <v>6.2895130538345098E-3</v>
      </c>
      <c r="R8358" s="65">
        <f t="shared" si="1177"/>
        <v>0.20319852184203835</v>
      </c>
      <c r="S8358" s="65">
        <f t="shared" si="1178"/>
        <v>0.15840648484269629</v>
      </c>
      <c r="T8358" s="66">
        <f>(L8358*'Football Field'!$F$4)+(M8358*'Football Field'!$F$5)+(N8358*'Football Field'!$F$6)+(O8358*'Football Field'!$F$7)+(P8358*'Football Field'!$F$8)+(Q8358*'Football Field'!$F$9)+(R8358*'Football Field'!$F$10)+(S8358*'Football Field'!$F$11)</f>
        <v>154465932.029524</v>
      </c>
    </row>
    <row r="8359" spans="2:20" x14ac:dyDescent="0.3">
      <c r="B8359" s="62">
        <f t="shared" si="1179"/>
        <v>8332</v>
      </c>
      <c r="C8359" s="62">
        <v>0.55878817924543411</v>
      </c>
      <c r="D8359" s="62">
        <v>0.43807959063871627</v>
      </c>
      <c r="E8359" s="62">
        <v>0.49192282049583547</v>
      </c>
      <c r="F8359" s="62">
        <v>6.8254593613366055E-2</v>
      </c>
      <c r="G8359" s="62">
        <v>0.14580816509784955</v>
      </c>
      <c r="H8359" s="62">
        <v>0.27691513519445821</v>
      </c>
      <c r="I8359" s="62">
        <v>0.85642632239543903</v>
      </c>
      <c r="J8359" s="62">
        <v>0.86525233729803019</v>
      </c>
      <c r="K8359" s="62"/>
      <c r="L8359" s="65">
        <f t="shared" ref="L8359:L8422" si="1180">C8359/SUM($C8359:$J8359)</f>
        <v>0.15096478688190201</v>
      </c>
      <c r="M8359" s="65">
        <f t="shared" ref="M8359:M8422" si="1181">D8359/SUM($C8359:$J8359)</f>
        <v>0.11835359890287993</v>
      </c>
      <c r="N8359" s="65">
        <f t="shared" ref="N8359:N8422" si="1182">E8359/SUM($C8359:$J8359)</f>
        <v>0.13290013374796125</v>
      </c>
      <c r="O8359" s="65">
        <f t="shared" ref="O8359:O8422" si="1183">F8359/SUM($C8359:$J8359)</f>
        <v>1.843997522006785E-2</v>
      </c>
      <c r="P8359" s="65">
        <f t="shared" ref="P8359:P8422" si="1184">G8359/SUM($C8359:$J8359)</f>
        <v>3.9392205109567736E-2</v>
      </c>
      <c r="Q8359" s="65">
        <f t="shared" ref="Q8359:Q8422" si="1185">H8359/SUM($C8359:$J8359)</f>
        <v>7.4812667700765528E-2</v>
      </c>
      <c r="R8359" s="65">
        <f t="shared" ref="R8359:R8422" si="1186">I8359/SUM($C8359:$J8359)</f>
        <v>0.23137607781014097</v>
      </c>
      <c r="S8359" s="65">
        <f t="shared" ref="S8359:S8422" si="1187">J8359/SUM($C8359:$J8359)</f>
        <v>0.23376055462671466</v>
      </c>
      <c r="T8359" s="66">
        <f>(L8359*'Football Field'!$F$4)+(M8359*'Football Field'!$F$5)+(N8359*'Football Field'!$F$6)+(O8359*'Football Field'!$F$7)+(P8359*'Football Field'!$F$8)+(Q8359*'Football Field'!$F$9)+(R8359*'Football Field'!$F$10)+(S8359*'Football Field'!$F$11)</f>
        <v>147638562.13645881</v>
      </c>
    </row>
    <row r="8360" spans="2:20" x14ac:dyDescent="0.3">
      <c r="B8360" s="62">
        <f t="shared" si="1179"/>
        <v>8333</v>
      </c>
      <c r="C8360" s="62">
        <v>0.55627126458282317</v>
      </c>
      <c r="D8360" s="62">
        <v>0.67912513453061174</v>
      </c>
      <c r="E8360" s="62">
        <v>2.1957127744488991E-2</v>
      </c>
      <c r="F8360" s="62">
        <v>0.37122526554976354</v>
      </c>
      <c r="G8360" s="62">
        <v>0.53392233631115138</v>
      </c>
      <c r="H8360" s="62">
        <v>0.52476971324957045</v>
      </c>
      <c r="I8360" s="62">
        <v>0.57483721496088247</v>
      </c>
      <c r="J8360" s="62">
        <v>0.47110802608880598</v>
      </c>
      <c r="K8360" s="62"/>
      <c r="L8360" s="65">
        <f t="shared" si="1180"/>
        <v>0.14900591131416877</v>
      </c>
      <c r="M8360" s="65">
        <f t="shared" si="1181"/>
        <v>0.181914231437034</v>
      </c>
      <c r="N8360" s="65">
        <f t="shared" si="1182"/>
        <v>5.8815582211726334E-3</v>
      </c>
      <c r="O8360" s="65">
        <f t="shared" si="1183"/>
        <v>9.9438461984136889E-2</v>
      </c>
      <c r="P8360" s="65">
        <f t="shared" si="1184"/>
        <v>0.14301940322712445</v>
      </c>
      <c r="Q8360" s="65">
        <f t="shared" si="1185"/>
        <v>0.14056773076615572</v>
      </c>
      <c r="R8360" s="65">
        <f t="shared" si="1186"/>
        <v>0.15397908992617393</v>
      </c>
      <c r="S8360" s="65">
        <f t="shared" si="1187"/>
        <v>0.1261936131240336</v>
      </c>
      <c r="T8360" s="66">
        <f>(L8360*'Football Field'!$F$4)+(M8360*'Football Field'!$F$5)+(N8360*'Football Field'!$F$6)+(O8360*'Football Field'!$F$7)+(P8360*'Football Field'!$F$8)+(Q8360*'Football Field'!$F$9)+(R8360*'Football Field'!$F$10)+(S8360*'Football Field'!$F$11)</f>
        <v>141615493.87454963</v>
      </c>
    </row>
    <row r="8361" spans="2:20" x14ac:dyDescent="0.3">
      <c r="B8361" s="62">
        <f t="shared" si="1179"/>
        <v>8334</v>
      </c>
      <c r="C8361" s="62">
        <v>0.39868582289504284</v>
      </c>
      <c r="D8361" s="62">
        <v>0.55812732894243766</v>
      </c>
      <c r="E8361" s="62">
        <v>0.32686282278662637</v>
      </c>
      <c r="F8361" s="62">
        <v>0.19088936094212705</v>
      </c>
      <c r="G8361" s="62">
        <v>0.94280601007063625</v>
      </c>
      <c r="H8361" s="62">
        <v>0.53761856313538015</v>
      </c>
      <c r="I8361" s="62">
        <v>3.8954065102721702E-2</v>
      </c>
      <c r="J8361" s="62">
        <v>0.40269821138699047</v>
      </c>
      <c r="K8361" s="62"/>
      <c r="L8361" s="65">
        <f t="shared" si="1180"/>
        <v>0.1173764562616991</v>
      </c>
      <c r="M8361" s="65">
        <f t="shared" si="1181"/>
        <v>0.16431737536681174</v>
      </c>
      <c r="N8361" s="65">
        <f t="shared" si="1182"/>
        <v>9.6231161529137452E-2</v>
      </c>
      <c r="O8361" s="65">
        <f t="shared" si="1183"/>
        <v>5.6199431830175207E-2</v>
      </c>
      <c r="P8361" s="65">
        <f t="shared" si="1184"/>
        <v>0.27757001139580534</v>
      </c>
      <c r="Q8361" s="65">
        <f t="shared" si="1185"/>
        <v>0.15827942238605766</v>
      </c>
      <c r="R8361" s="65">
        <f t="shared" si="1186"/>
        <v>1.1468404082050051E-2</v>
      </c>
      <c r="S8361" s="65">
        <f t="shared" si="1187"/>
        <v>0.1185577371482633</v>
      </c>
      <c r="T8361" s="66">
        <f>(L8361*'Football Field'!$F$4)+(M8361*'Football Field'!$F$5)+(N8361*'Football Field'!$F$6)+(O8361*'Football Field'!$F$7)+(P8361*'Football Field'!$F$8)+(Q8361*'Football Field'!$F$9)+(R8361*'Football Field'!$F$10)+(S8361*'Football Field'!$F$11)</f>
        <v>135072246.58325735</v>
      </c>
    </row>
    <row r="8362" spans="2:20" x14ac:dyDescent="0.3">
      <c r="B8362" s="62">
        <f t="shared" si="1179"/>
        <v>8335</v>
      </c>
      <c r="C8362" s="62">
        <v>0.10382610644749246</v>
      </c>
      <c r="D8362" s="62">
        <v>0.97438627075187323</v>
      </c>
      <c r="E8362" s="62">
        <v>0.79493498059637924</v>
      </c>
      <c r="F8362" s="62">
        <v>0.58585508803186293</v>
      </c>
      <c r="G8362" s="62">
        <v>0.15959918335682055</v>
      </c>
      <c r="H8362" s="62">
        <v>0.69351067333714744</v>
      </c>
      <c r="I8362" s="62">
        <v>0.31876031073413169</v>
      </c>
      <c r="J8362" s="62">
        <v>0.90567365883808626</v>
      </c>
      <c r="K8362" s="62"/>
      <c r="L8362" s="65">
        <f t="shared" si="1180"/>
        <v>2.2886597032233651E-2</v>
      </c>
      <c r="M8362" s="65">
        <f t="shared" si="1181"/>
        <v>0.21478592133970578</v>
      </c>
      <c r="N8362" s="65">
        <f t="shared" si="1182"/>
        <v>0.17522911327640564</v>
      </c>
      <c r="O8362" s="65">
        <f t="shared" si="1183"/>
        <v>0.12914121291690644</v>
      </c>
      <c r="P8362" s="65">
        <f t="shared" si="1184"/>
        <v>3.5180768316766066E-2</v>
      </c>
      <c r="Q8362" s="65">
        <f t="shared" si="1185"/>
        <v>0.15287194965985987</v>
      </c>
      <c r="R8362" s="65">
        <f t="shared" si="1186"/>
        <v>7.0264975074752475E-2</v>
      </c>
      <c r="S8362" s="65">
        <f t="shared" si="1187"/>
        <v>0.19963946238336996</v>
      </c>
      <c r="T8362" s="66">
        <f>(L8362*'Football Field'!$F$4)+(M8362*'Football Field'!$F$5)+(N8362*'Football Field'!$F$6)+(O8362*'Football Field'!$F$7)+(P8362*'Football Field'!$F$8)+(Q8362*'Football Field'!$F$9)+(R8362*'Football Field'!$F$10)+(S8362*'Football Field'!$F$11)</f>
        <v>126867501.20833114</v>
      </c>
    </row>
    <row r="8363" spans="2:20" x14ac:dyDescent="0.3">
      <c r="B8363" s="62">
        <f t="shared" si="1179"/>
        <v>8336</v>
      </c>
      <c r="C8363" s="62">
        <v>0.40395741536370744</v>
      </c>
      <c r="D8363" s="62">
        <v>0.32052062227378331</v>
      </c>
      <c r="E8363" s="62">
        <v>0.92799437703719856</v>
      </c>
      <c r="F8363" s="62">
        <v>0.47160574632310859</v>
      </c>
      <c r="G8363" s="62">
        <v>0.28162519903019256</v>
      </c>
      <c r="H8363" s="62">
        <v>0.26646746011089706</v>
      </c>
      <c r="I8363" s="62">
        <v>0.14565059629593591</v>
      </c>
      <c r="J8363" s="62">
        <v>0.34473742568389776</v>
      </c>
      <c r="K8363" s="62"/>
      <c r="L8363" s="65">
        <f t="shared" si="1180"/>
        <v>0.12773119348289522</v>
      </c>
      <c r="M8363" s="65">
        <f t="shared" si="1181"/>
        <v>0.10134850868389031</v>
      </c>
      <c r="N8363" s="65">
        <f t="shared" si="1182"/>
        <v>0.29343149751974229</v>
      </c>
      <c r="O8363" s="65">
        <f t="shared" si="1183"/>
        <v>0.14912157207711005</v>
      </c>
      <c r="P8363" s="65">
        <f t="shared" si="1184"/>
        <v>8.90497894551492E-2</v>
      </c>
      <c r="Q8363" s="65">
        <f t="shared" si="1185"/>
        <v>8.4256917709199089E-2</v>
      </c>
      <c r="R8363" s="65">
        <f t="shared" si="1186"/>
        <v>4.6054667617933996E-2</v>
      </c>
      <c r="S8363" s="65">
        <f t="shared" si="1187"/>
        <v>0.10900585345407984</v>
      </c>
      <c r="T8363" s="66">
        <f>(L8363*'Football Field'!$F$4)+(M8363*'Football Field'!$F$5)+(N8363*'Football Field'!$F$6)+(O8363*'Football Field'!$F$7)+(P8363*'Football Field'!$F$8)+(Q8363*'Football Field'!$F$9)+(R8363*'Football Field'!$F$10)+(S8363*'Football Field'!$F$11)</f>
        <v>130316169.79676278</v>
      </c>
    </row>
    <row r="8364" spans="2:20" x14ac:dyDescent="0.3">
      <c r="B8364" s="62">
        <f t="shared" si="1179"/>
        <v>8337</v>
      </c>
      <c r="C8364" s="62">
        <v>0.15992357548731284</v>
      </c>
      <c r="D8364" s="62">
        <v>0.10223431183714171</v>
      </c>
      <c r="E8364" s="62">
        <v>0.81361262645016041</v>
      </c>
      <c r="F8364" s="62">
        <v>0.93905962082485628</v>
      </c>
      <c r="G8364" s="62">
        <v>0.44443618370788263</v>
      </c>
      <c r="H8364" s="62">
        <v>0.2776213593398138</v>
      </c>
      <c r="I8364" s="62">
        <v>0.5277525503767263</v>
      </c>
      <c r="J8364" s="62">
        <v>0.85358083075121716</v>
      </c>
      <c r="K8364" s="62"/>
      <c r="L8364" s="65">
        <f t="shared" si="1180"/>
        <v>3.8833169275007094E-2</v>
      </c>
      <c r="M8364" s="65">
        <f t="shared" si="1181"/>
        <v>2.4824872287829401E-2</v>
      </c>
      <c r="N8364" s="65">
        <f t="shared" si="1182"/>
        <v>0.19756409741932465</v>
      </c>
      <c r="O8364" s="65">
        <f t="shared" si="1183"/>
        <v>0.22802554972708586</v>
      </c>
      <c r="P8364" s="65">
        <f t="shared" si="1184"/>
        <v>0.1079194577864822</v>
      </c>
      <c r="Q8364" s="65">
        <f t="shared" si="1185"/>
        <v>6.7412932763348837E-2</v>
      </c>
      <c r="R8364" s="65">
        <f t="shared" si="1186"/>
        <v>0.12815061232621072</v>
      </c>
      <c r="S8364" s="65">
        <f t="shared" si="1187"/>
        <v>0.20726930841471122</v>
      </c>
      <c r="T8364" s="66">
        <f>(L8364*'Football Field'!$F$4)+(M8364*'Football Field'!$F$5)+(N8364*'Football Field'!$F$6)+(O8364*'Football Field'!$F$7)+(P8364*'Football Field'!$F$8)+(Q8364*'Football Field'!$F$9)+(R8364*'Football Field'!$F$10)+(S8364*'Football Field'!$F$11)</f>
        <v>142743522.16186935</v>
      </c>
    </row>
    <row r="8365" spans="2:20" x14ac:dyDescent="0.3">
      <c r="B8365" s="62">
        <f t="shared" si="1179"/>
        <v>8338</v>
      </c>
      <c r="C8365" s="62">
        <v>0.96522366114891645</v>
      </c>
      <c r="D8365" s="62">
        <v>0.58394065653682647</v>
      </c>
      <c r="E8365" s="62">
        <v>0.47668552425455291</v>
      </c>
      <c r="F8365" s="62">
        <v>0.74447056472794304</v>
      </c>
      <c r="G8365" s="62">
        <v>0.65940702965300646</v>
      </c>
      <c r="H8365" s="62">
        <v>0.38085493913226953</v>
      </c>
      <c r="I8365" s="62">
        <v>0.68977658097625949</v>
      </c>
      <c r="J8365" s="62">
        <v>0.82625881951933677</v>
      </c>
      <c r="K8365" s="62"/>
      <c r="L8365" s="65">
        <f t="shared" si="1180"/>
        <v>0.18120760710616793</v>
      </c>
      <c r="M8365" s="65">
        <f t="shared" si="1181"/>
        <v>0.10962691169121448</v>
      </c>
      <c r="N8365" s="65">
        <f t="shared" si="1182"/>
        <v>8.9491220189835338E-2</v>
      </c>
      <c r="O8365" s="65">
        <f t="shared" si="1183"/>
        <v>0.13976421737812628</v>
      </c>
      <c r="P8365" s="65">
        <f t="shared" si="1184"/>
        <v>0.12379469625742229</v>
      </c>
      <c r="Q8365" s="65">
        <f t="shared" si="1185"/>
        <v>7.1500331946458801E-2</v>
      </c>
      <c r="R8365" s="65">
        <f t="shared" si="1186"/>
        <v>0.12949616623343191</v>
      </c>
      <c r="S8365" s="65">
        <f t="shared" si="1187"/>
        <v>0.15511884919734301</v>
      </c>
      <c r="T8365" s="66">
        <f>(L8365*'Football Field'!$F$4)+(M8365*'Football Field'!$F$5)+(N8365*'Football Field'!$F$6)+(O8365*'Football Field'!$F$7)+(P8365*'Football Field'!$F$8)+(Q8365*'Football Field'!$F$9)+(R8365*'Football Field'!$F$10)+(S8365*'Football Field'!$F$11)</f>
        <v>139416760.52516365</v>
      </c>
    </row>
    <row r="8366" spans="2:20" x14ac:dyDescent="0.3">
      <c r="B8366" s="62">
        <f t="shared" si="1179"/>
        <v>8339</v>
      </c>
      <c r="C8366" s="62">
        <v>0.91657235294262895</v>
      </c>
      <c r="D8366" s="62">
        <v>0.51157215325841288</v>
      </c>
      <c r="E8366" s="62">
        <v>0.84679211962074996</v>
      </c>
      <c r="F8366" s="62">
        <v>0.90243231831542126</v>
      </c>
      <c r="G8366" s="62">
        <v>0.88480275929361363</v>
      </c>
      <c r="H8366" s="62">
        <v>0.85603138368977816</v>
      </c>
      <c r="I8366" s="62">
        <v>0.86311230264538141</v>
      </c>
      <c r="J8366" s="62">
        <v>0.32222649592197783</v>
      </c>
      <c r="K8366" s="62"/>
      <c r="L8366" s="65">
        <f t="shared" si="1180"/>
        <v>0.15017056818957455</v>
      </c>
      <c r="M8366" s="65">
        <f t="shared" si="1181"/>
        <v>8.3815620968864815E-2</v>
      </c>
      <c r="N8366" s="65">
        <f t="shared" si="1182"/>
        <v>0.13873782395208439</v>
      </c>
      <c r="O8366" s="65">
        <f t="shared" si="1183"/>
        <v>0.14785387488394422</v>
      </c>
      <c r="P8366" s="65">
        <f t="shared" si="1184"/>
        <v>0.14496546036136237</v>
      </c>
      <c r="Q8366" s="65">
        <f t="shared" si="1185"/>
        <v>0.14025157846414779</v>
      </c>
      <c r="R8366" s="65">
        <f t="shared" si="1186"/>
        <v>0.14141171123430329</v>
      </c>
      <c r="S8366" s="65">
        <f t="shared" si="1187"/>
        <v>5.2793361945718487E-2</v>
      </c>
      <c r="T8366" s="66">
        <f>(L8366*'Football Field'!$F$4)+(M8366*'Football Field'!$F$5)+(N8366*'Football Field'!$F$6)+(O8366*'Football Field'!$F$7)+(P8366*'Football Field'!$F$8)+(Q8366*'Football Field'!$F$9)+(R8366*'Football Field'!$F$10)+(S8366*'Football Field'!$F$11)</f>
        <v>143590948.8151468</v>
      </c>
    </row>
    <row r="8367" spans="2:20" x14ac:dyDescent="0.3">
      <c r="B8367" s="62">
        <f t="shared" si="1179"/>
        <v>8340</v>
      </c>
      <c r="C8367" s="62">
        <v>0.86299466365165256</v>
      </c>
      <c r="D8367" s="62">
        <v>0.167522909095699</v>
      </c>
      <c r="E8367" s="62">
        <v>0.96520016794576735</v>
      </c>
      <c r="F8367" s="62">
        <v>0.82288309451669406</v>
      </c>
      <c r="G8367" s="62">
        <v>0.91593311961100599</v>
      </c>
      <c r="H8367" s="62">
        <v>0.67835205295194545</v>
      </c>
      <c r="I8367" s="62">
        <v>0.86111830629957897</v>
      </c>
      <c r="J8367" s="62">
        <v>0.1821371920452074</v>
      </c>
      <c r="K8367" s="62"/>
      <c r="L8367" s="65">
        <f t="shared" si="1180"/>
        <v>0.15816940647232908</v>
      </c>
      <c r="M8367" s="65">
        <f t="shared" si="1181"/>
        <v>3.0703549185421328E-2</v>
      </c>
      <c r="N8367" s="65">
        <f t="shared" si="1182"/>
        <v>0.17690160104234154</v>
      </c>
      <c r="O8367" s="65">
        <f t="shared" si="1183"/>
        <v>0.15081776995594026</v>
      </c>
      <c r="P8367" s="65">
        <f t="shared" si="1184"/>
        <v>0.16787195100860947</v>
      </c>
      <c r="Q8367" s="65">
        <f t="shared" si="1185"/>
        <v>0.12432816344505758</v>
      </c>
      <c r="R8367" s="65">
        <f t="shared" si="1186"/>
        <v>0.15782550825231961</v>
      </c>
      <c r="S8367" s="65">
        <f t="shared" si="1187"/>
        <v>3.3382050637981261E-2</v>
      </c>
      <c r="T8367" s="66">
        <f>(L8367*'Football Field'!$F$4)+(M8367*'Football Field'!$F$5)+(N8367*'Football Field'!$F$6)+(O8367*'Football Field'!$F$7)+(P8367*'Football Field'!$F$8)+(Q8367*'Football Field'!$F$9)+(R8367*'Football Field'!$F$10)+(S8367*'Football Field'!$F$11)</f>
        <v>148748182.5013518</v>
      </c>
    </row>
    <row r="8368" spans="2:20" x14ac:dyDescent="0.3">
      <c r="B8368" s="62">
        <f t="shared" si="1179"/>
        <v>8341</v>
      </c>
      <c r="C8368" s="62">
        <v>0.81119961395600193</v>
      </c>
      <c r="D8368" s="62">
        <v>3.9050278776558867E-2</v>
      </c>
      <c r="E8368" s="62">
        <v>0.35881592641558635</v>
      </c>
      <c r="F8368" s="62">
        <v>0.10845381895005857</v>
      </c>
      <c r="G8368" s="62">
        <v>0.36913054119411193</v>
      </c>
      <c r="H8368" s="62">
        <v>0.38903030163610963</v>
      </c>
      <c r="I8368" s="62">
        <v>0.29632868930220546</v>
      </c>
      <c r="J8368" s="62">
        <v>0.1368974214040577</v>
      </c>
      <c r="K8368" s="62"/>
      <c r="L8368" s="65">
        <f t="shared" si="1180"/>
        <v>0.32332794559221151</v>
      </c>
      <c r="M8368" s="65">
        <f t="shared" si="1181"/>
        <v>1.5564660281399903E-2</v>
      </c>
      <c r="N8368" s="65">
        <f t="shared" si="1182"/>
        <v>0.14301685348189791</v>
      </c>
      <c r="O8368" s="65">
        <f t="shared" si="1183"/>
        <v>4.3227523619918808E-2</v>
      </c>
      <c r="P8368" s="65">
        <f t="shared" si="1184"/>
        <v>0.14712805268433812</v>
      </c>
      <c r="Q8368" s="65">
        <f t="shared" si="1185"/>
        <v>0.15505969928622773</v>
      </c>
      <c r="R8368" s="65">
        <f t="shared" si="1186"/>
        <v>0.11811069024659505</v>
      </c>
      <c r="S8368" s="65">
        <f t="shared" si="1187"/>
        <v>5.4564574807411031E-2</v>
      </c>
      <c r="T8368" s="66">
        <f>(L8368*'Football Field'!$F$4)+(M8368*'Football Field'!$F$5)+(N8368*'Football Field'!$F$6)+(O8368*'Football Field'!$F$7)+(P8368*'Football Field'!$F$8)+(Q8368*'Football Field'!$F$9)+(R8368*'Football Field'!$F$10)+(S8368*'Football Field'!$F$11)</f>
        <v>139301609.99864066</v>
      </c>
    </row>
    <row r="8369" spans="2:20" x14ac:dyDescent="0.3">
      <c r="B8369" s="62">
        <f t="shared" si="1179"/>
        <v>8342</v>
      </c>
      <c r="C8369" s="62">
        <v>0.48713697562436131</v>
      </c>
      <c r="D8369" s="62">
        <v>0.40212293246469122</v>
      </c>
      <c r="E8369" s="62">
        <v>0.50587738034797225</v>
      </c>
      <c r="F8369" s="62">
        <v>0.93707761863786521</v>
      </c>
      <c r="G8369" s="62">
        <v>0.96682702131145359</v>
      </c>
      <c r="H8369" s="62">
        <v>0.89652014245446943</v>
      </c>
      <c r="I8369" s="62">
        <v>0.66381177154097404</v>
      </c>
      <c r="J8369" s="62">
        <v>0.50206666463069327</v>
      </c>
      <c r="K8369" s="62"/>
      <c r="L8369" s="65">
        <f t="shared" si="1180"/>
        <v>9.0859345541037334E-2</v>
      </c>
      <c r="M8369" s="65">
        <f t="shared" si="1181"/>
        <v>7.5002778066591572E-2</v>
      </c>
      <c r="N8369" s="65">
        <f t="shared" si="1182"/>
        <v>9.4354750311285082E-2</v>
      </c>
      <c r="O8369" s="65">
        <f t="shared" si="1183"/>
        <v>0.17478094131832991</v>
      </c>
      <c r="P8369" s="65">
        <f t="shared" si="1184"/>
        <v>0.18032971177184473</v>
      </c>
      <c r="Q8369" s="65">
        <f t="shared" si="1185"/>
        <v>0.1672162810128861</v>
      </c>
      <c r="R8369" s="65">
        <f t="shared" si="1186"/>
        <v>0.1238122050730104</v>
      </c>
      <c r="S8369" s="65">
        <f t="shared" si="1187"/>
        <v>9.3643986905014923E-2</v>
      </c>
      <c r="T8369" s="66">
        <f>(L8369*'Football Field'!$F$4)+(M8369*'Football Field'!$F$5)+(N8369*'Football Field'!$F$6)+(O8369*'Football Field'!$F$7)+(P8369*'Football Field'!$F$8)+(Q8369*'Football Field'!$F$9)+(R8369*'Football Field'!$F$10)+(S8369*'Football Field'!$F$11)</f>
        <v>143706785.31475261</v>
      </c>
    </row>
    <row r="8370" spans="2:20" x14ac:dyDescent="0.3">
      <c r="B8370" s="62">
        <f t="shared" si="1179"/>
        <v>8343</v>
      </c>
      <c r="C8370" s="62">
        <v>0.56920045379128892</v>
      </c>
      <c r="D8370" s="62">
        <v>0.72763725739130747</v>
      </c>
      <c r="E8370" s="62">
        <v>0.130968365987572</v>
      </c>
      <c r="F8370" s="62">
        <v>0.94259815937738811</v>
      </c>
      <c r="G8370" s="62">
        <v>0.80388647825356063</v>
      </c>
      <c r="H8370" s="62">
        <v>0.23527069523035626</v>
      </c>
      <c r="I8370" s="62">
        <v>0.20095490835803798</v>
      </c>
      <c r="J8370" s="62">
        <v>0.61114810888312154</v>
      </c>
      <c r="K8370" s="62"/>
      <c r="L8370" s="65">
        <f t="shared" si="1180"/>
        <v>0.1348284458883473</v>
      </c>
      <c r="M8370" s="65">
        <f t="shared" si="1181"/>
        <v>0.17235790999650599</v>
      </c>
      <c r="N8370" s="65">
        <f t="shared" si="1182"/>
        <v>3.1022921940809706E-2</v>
      </c>
      <c r="O8370" s="65">
        <f t="shared" si="1183"/>
        <v>0.22327642938364595</v>
      </c>
      <c r="P8370" s="65">
        <f t="shared" si="1184"/>
        <v>0.19041932207124856</v>
      </c>
      <c r="Q8370" s="65">
        <f t="shared" si="1185"/>
        <v>5.5729369134711333E-2</v>
      </c>
      <c r="R8370" s="65">
        <f t="shared" si="1186"/>
        <v>4.7600872077808193E-2</v>
      </c>
      <c r="S8370" s="65">
        <f t="shared" si="1187"/>
        <v>0.14476472950692296</v>
      </c>
      <c r="T8370" s="66">
        <f>(L8370*'Football Field'!$F$4)+(M8370*'Football Field'!$F$5)+(N8370*'Football Field'!$F$6)+(O8370*'Football Field'!$F$7)+(P8370*'Football Field'!$F$8)+(Q8370*'Football Field'!$F$9)+(R8370*'Football Field'!$F$10)+(S8370*'Football Field'!$F$11)</f>
        <v>132517667.06465903</v>
      </c>
    </row>
    <row r="8371" spans="2:20" x14ac:dyDescent="0.3">
      <c r="B8371" s="62">
        <f t="shared" si="1179"/>
        <v>8344</v>
      </c>
      <c r="C8371" s="62">
        <v>0.72312240026704044</v>
      </c>
      <c r="D8371" s="62">
        <v>0.75954663313670512</v>
      </c>
      <c r="E8371" s="62">
        <v>0.96606653570443579</v>
      </c>
      <c r="F8371" s="62">
        <v>0.33219926064754435</v>
      </c>
      <c r="G8371" s="62">
        <v>0.10981287528766392</v>
      </c>
      <c r="H8371" s="62">
        <v>0.32220264395589593</v>
      </c>
      <c r="I8371" s="62">
        <v>0.8669631846880177</v>
      </c>
      <c r="J8371" s="62">
        <v>0.47777306999054514</v>
      </c>
      <c r="K8371" s="62"/>
      <c r="L8371" s="65">
        <f t="shared" si="1180"/>
        <v>0.1586599657123228</v>
      </c>
      <c r="M8371" s="65">
        <f t="shared" si="1181"/>
        <v>0.16665179052104748</v>
      </c>
      <c r="N8371" s="65">
        <f t="shared" si="1182"/>
        <v>0.21196423091593516</v>
      </c>
      <c r="O8371" s="65">
        <f t="shared" si="1183"/>
        <v>7.2887692712235733E-2</v>
      </c>
      <c r="P8371" s="65">
        <f t="shared" si="1184"/>
        <v>2.4093994352101758E-2</v>
      </c>
      <c r="Q8371" s="65">
        <f t="shared" si="1185"/>
        <v>7.0694339469478409E-2</v>
      </c>
      <c r="R8371" s="65">
        <f t="shared" si="1186"/>
        <v>0.1902200085430221</v>
      </c>
      <c r="S8371" s="65">
        <f t="shared" si="1187"/>
        <v>0.10482797777385652</v>
      </c>
      <c r="T8371" s="66">
        <f>(L8371*'Football Field'!$F$4)+(M8371*'Football Field'!$F$5)+(N8371*'Football Field'!$F$6)+(O8371*'Football Field'!$F$7)+(P8371*'Football Field'!$F$8)+(Q8371*'Football Field'!$F$9)+(R8371*'Football Field'!$F$10)+(S8371*'Football Field'!$F$11)</f>
        <v>141937761.15922737</v>
      </c>
    </row>
    <row r="8372" spans="2:20" x14ac:dyDescent="0.3">
      <c r="B8372" s="62">
        <f t="shared" si="1179"/>
        <v>8345</v>
      </c>
      <c r="C8372" s="62">
        <v>0.33704772393770899</v>
      </c>
      <c r="D8372" s="62">
        <v>0.88608602779819945</v>
      </c>
      <c r="E8372" s="62">
        <v>0.75050326030143555</v>
      </c>
      <c r="F8372" s="62">
        <v>0.50182194103637456</v>
      </c>
      <c r="G8372" s="62">
        <v>0.55335370260507466</v>
      </c>
      <c r="H8372" s="62">
        <v>0.83384072086532712</v>
      </c>
      <c r="I8372" s="62">
        <v>0.72579233117572994</v>
      </c>
      <c r="J8372" s="62">
        <v>0.78217353495795072</v>
      </c>
      <c r="K8372" s="62"/>
      <c r="L8372" s="65">
        <f t="shared" si="1180"/>
        <v>6.2757702363136866E-2</v>
      </c>
      <c r="M8372" s="65">
        <f t="shared" si="1181"/>
        <v>0.16498768349781492</v>
      </c>
      <c r="N8372" s="65">
        <f t="shared" si="1182"/>
        <v>0.13974240704638619</v>
      </c>
      <c r="O8372" s="65">
        <f t="shared" si="1183"/>
        <v>9.3438376165010939E-2</v>
      </c>
      <c r="P8372" s="65">
        <f t="shared" si="1184"/>
        <v>0.10303350090578595</v>
      </c>
      <c r="Q8372" s="65">
        <f t="shared" si="1185"/>
        <v>0.15525969784623431</v>
      </c>
      <c r="R8372" s="65">
        <f t="shared" si="1186"/>
        <v>0.13514127484745103</v>
      </c>
      <c r="S8372" s="65">
        <f t="shared" si="1187"/>
        <v>0.14563935732817981</v>
      </c>
      <c r="T8372" s="66">
        <f>(L8372*'Football Field'!$F$4)+(M8372*'Football Field'!$F$5)+(N8372*'Football Field'!$F$6)+(O8372*'Football Field'!$F$7)+(P8372*'Football Field'!$F$8)+(Q8372*'Football Field'!$F$9)+(R8372*'Football Field'!$F$10)+(S8372*'Football Field'!$F$11)</f>
        <v>139802231.49953392</v>
      </c>
    </row>
    <row r="8373" spans="2:20" x14ac:dyDescent="0.3">
      <c r="B8373" s="62">
        <f t="shared" si="1179"/>
        <v>8346</v>
      </c>
      <c r="C8373" s="62">
        <v>0.14977585815850047</v>
      </c>
      <c r="D8373" s="62">
        <v>0.46083270280988264</v>
      </c>
      <c r="E8373" s="62">
        <v>7.33643317990329E-3</v>
      </c>
      <c r="F8373" s="62">
        <v>0.10233211746905035</v>
      </c>
      <c r="G8373" s="62">
        <v>0.39024480354362956</v>
      </c>
      <c r="H8373" s="62">
        <v>0.40633689657184258</v>
      </c>
      <c r="I8373" s="62">
        <v>0.85377755834929836</v>
      </c>
      <c r="J8373" s="62">
        <v>0.9604553396074792</v>
      </c>
      <c r="K8373" s="62"/>
      <c r="L8373" s="65">
        <f t="shared" si="1180"/>
        <v>4.4962994481006831E-2</v>
      </c>
      <c r="M8373" s="65">
        <f t="shared" si="1181"/>
        <v>0.13834284462039809</v>
      </c>
      <c r="N8373" s="65">
        <f t="shared" si="1182"/>
        <v>2.2024110469738307E-3</v>
      </c>
      <c r="O8373" s="65">
        <f t="shared" si="1183"/>
        <v>3.0720294242089885E-2</v>
      </c>
      <c r="P8373" s="65">
        <f t="shared" si="1184"/>
        <v>0.1171522244219434</v>
      </c>
      <c r="Q8373" s="65">
        <f t="shared" si="1185"/>
        <v>0.12198310103257642</v>
      </c>
      <c r="R8373" s="65">
        <f t="shared" si="1186"/>
        <v>0.25630562973267978</v>
      </c>
      <c r="S8373" s="65">
        <f t="shared" si="1187"/>
        <v>0.28833050042233177</v>
      </c>
      <c r="T8373" s="66">
        <f>(L8373*'Football Field'!$F$4)+(M8373*'Football Field'!$F$5)+(N8373*'Football Field'!$F$6)+(O8373*'Football Field'!$F$7)+(P8373*'Football Field'!$F$8)+(Q8373*'Football Field'!$F$9)+(R8373*'Football Field'!$F$10)+(S8373*'Football Field'!$F$11)</f>
        <v>155008941.97028813</v>
      </c>
    </row>
    <row r="8374" spans="2:20" x14ac:dyDescent="0.3">
      <c r="B8374" s="62">
        <f t="shared" si="1179"/>
        <v>8347</v>
      </c>
      <c r="C8374" s="62">
        <v>0.19006290806143156</v>
      </c>
      <c r="D8374" s="62">
        <v>0.77940863173464148</v>
      </c>
      <c r="E8374" s="62">
        <v>0.4863799279969071</v>
      </c>
      <c r="F8374" s="62">
        <v>0.2304317378213816</v>
      </c>
      <c r="G8374" s="62">
        <v>0.52157686253122049</v>
      </c>
      <c r="H8374" s="62">
        <v>0.21039984260682687</v>
      </c>
      <c r="I8374" s="62">
        <v>9.4381938589169101E-2</v>
      </c>
      <c r="J8374" s="62">
        <v>0.81575763314771066</v>
      </c>
      <c r="K8374" s="62"/>
      <c r="L8374" s="65">
        <f t="shared" si="1180"/>
        <v>5.7103394307490014E-2</v>
      </c>
      <c r="M8374" s="65">
        <f t="shared" si="1181"/>
        <v>0.23416919628641655</v>
      </c>
      <c r="N8374" s="65">
        <f t="shared" si="1182"/>
        <v>0.14613027389162633</v>
      </c>
      <c r="O8374" s="65">
        <f t="shared" si="1183"/>
        <v>6.9231995448167535E-2</v>
      </c>
      <c r="P8374" s="65">
        <f t="shared" si="1184"/>
        <v>0.15670500649793892</v>
      </c>
      <c r="Q8374" s="65">
        <f t="shared" si="1185"/>
        <v>6.3213518603683405E-2</v>
      </c>
      <c r="R8374" s="65">
        <f t="shared" si="1186"/>
        <v>2.8356553678641198E-2</v>
      </c>
      <c r="S8374" s="65">
        <f t="shared" si="1187"/>
        <v>0.24509006128603611</v>
      </c>
      <c r="T8374" s="66">
        <f>(L8374*'Football Field'!$F$4)+(M8374*'Football Field'!$F$5)+(N8374*'Football Field'!$F$6)+(O8374*'Football Field'!$F$7)+(P8374*'Football Field'!$F$8)+(Q8374*'Football Field'!$F$9)+(R8374*'Football Field'!$F$10)+(S8374*'Football Field'!$F$11)</f>
        <v>129953337.31279787</v>
      </c>
    </row>
    <row r="8375" spans="2:20" x14ac:dyDescent="0.3">
      <c r="B8375" s="62">
        <f t="shared" si="1179"/>
        <v>8348</v>
      </c>
      <c r="C8375" s="62">
        <v>0.552893667235002</v>
      </c>
      <c r="D8375" s="62">
        <v>0.51087982036788793</v>
      </c>
      <c r="E8375" s="62">
        <v>0.3332720911417032</v>
      </c>
      <c r="F8375" s="62">
        <v>0.940975695584501</v>
      </c>
      <c r="G8375" s="62">
        <v>0.25784223251274807</v>
      </c>
      <c r="H8375" s="62">
        <v>0.24453067486146107</v>
      </c>
      <c r="I8375" s="62">
        <v>0.26119700275762081</v>
      </c>
      <c r="J8375" s="62">
        <v>0.75161298136630339</v>
      </c>
      <c r="K8375" s="62"/>
      <c r="L8375" s="65">
        <f t="shared" si="1180"/>
        <v>0.14348932562111039</v>
      </c>
      <c r="M8375" s="65">
        <f t="shared" si="1181"/>
        <v>0.13258571266446489</v>
      </c>
      <c r="N8375" s="65">
        <f t="shared" si="1182"/>
        <v>8.6492196312196831E-2</v>
      </c>
      <c r="O8375" s="65">
        <f t="shared" si="1183"/>
        <v>0.24420603090012674</v>
      </c>
      <c r="P8375" s="65">
        <f t="shared" si="1184"/>
        <v>6.6916317281981622E-2</v>
      </c>
      <c r="Q8375" s="65">
        <f t="shared" si="1185"/>
        <v>6.3461644994086075E-2</v>
      </c>
      <c r="R8375" s="65">
        <f t="shared" si="1186"/>
        <v>6.778696158228241E-2</v>
      </c>
      <c r="S8375" s="65">
        <f t="shared" si="1187"/>
        <v>0.19506181064375105</v>
      </c>
      <c r="T8375" s="66">
        <f>(L8375*'Football Field'!$F$4)+(M8375*'Football Field'!$F$5)+(N8375*'Football Field'!$F$6)+(O8375*'Football Field'!$F$7)+(P8375*'Football Field'!$F$8)+(Q8375*'Football Field'!$F$9)+(R8375*'Football Field'!$F$10)+(S8375*'Football Field'!$F$11)</f>
        <v>127269269.83305043</v>
      </c>
    </row>
    <row r="8376" spans="2:20" x14ac:dyDescent="0.3">
      <c r="B8376" s="62">
        <f t="shared" si="1179"/>
        <v>8349</v>
      </c>
      <c r="C8376" s="62">
        <v>0.63307345855942854</v>
      </c>
      <c r="D8376" s="62">
        <v>0.9273390856154422</v>
      </c>
      <c r="E8376" s="62">
        <v>0.94836904308685122</v>
      </c>
      <c r="F8376" s="62">
        <v>0.40763887070903393</v>
      </c>
      <c r="G8376" s="62">
        <v>0.71548375883074011</v>
      </c>
      <c r="H8376" s="62">
        <v>0.89170782218760858</v>
      </c>
      <c r="I8376" s="62">
        <v>0.7520593676662134</v>
      </c>
      <c r="J8376" s="62">
        <v>0.42400191047615354</v>
      </c>
      <c r="K8376" s="62"/>
      <c r="L8376" s="65">
        <f t="shared" si="1180"/>
        <v>0.11107188488445534</v>
      </c>
      <c r="M8376" s="65">
        <f t="shared" si="1181"/>
        <v>0.16270039246427423</v>
      </c>
      <c r="N8376" s="65">
        <f t="shared" si="1182"/>
        <v>0.16639007015302867</v>
      </c>
      <c r="O8376" s="65">
        <f t="shared" si="1183"/>
        <v>7.1519690345023174E-2</v>
      </c>
      <c r="P8376" s="65">
        <f t="shared" si="1184"/>
        <v>0.1255306609731851</v>
      </c>
      <c r="Q8376" s="65">
        <f t="shared" si="1185"/>
        <v>0.15644893532887369</v>
      </c>
      <c r="R8376" s="65">
        <f t="shared" si="1186"/>
        <v>0.13194780223732355</v>
      </c>
      <c r="S8376" s="65">
        <f t="shared" si="1187"/>
        <v>7.4390563613836197E-2</v>
      </c>
      <c r="T8376" s="66">
        <f>(L8376*'Football Field'!$F$4)+(M8376*'Football Field'!$F$5)+(N8376*'Football Field'!$F$6)+(O8376*'Football Field'!$F$7)+(P8376*'Football Field'!$F$8)+(Q8376*'Football Field'!$F$9)+(R8376*'Football Field'!$F$10)+(S8376*'Football Field'!$F$11)</f>
        <v>140968154.18135217</v>
      </c>
    </row>
    <row r="8377" spans="2:20" x14ac:dyDescent="0.3">
      <c r="B8377" s="62">
        <f t="shared" si="1179"/>
        <v>8350</v>
      </c>
      <c r="C8377" s="62">
        <v>0.62799395343285336</v>
      </c>
      <c r="D8377" s="62">
        <v>0.24743236018244052</v>
      </c>
      <c r="E8377" s="62">
        <v>0.54503561801163292</v>
      </c>
      <c r="F8377" s="62">
        <v>0.69783594015801231</v>
      </c>
      <c r="G8377" s="62">
        <v>7.5167636432171725E-2</v>
      </c>
      <c r="H8377" s="62">
        <v>0.51285383013470698</v>
      </c>
      <c r="I8377" s="62">
        <v>0.8585553623727924</v>
      </c>
      <c r="J8377" s="62">
        <v>0.74588563126583329</v>
      </c>
      <c r="K8377" s="62"/>
      <c r="L8377" s="65">
        <f t="shared" si="1180"/>
        <v>0.14568055402488228</v>
      </c>
      <c r="M8377" s="65">
        <f t="shared" si="1181"/>
        <v>5.7398774491411231E-2</v>
      </c>
      <c r="N8377" s="65">
        <f t="shared" si="1182"/>
        <v>0.12643607531759229</v>
      </c>
      <c r="O8377" s="65">
        <f t="shared" si="1183"/>
        <v>0.16188233314186468</v>
      </c>
      <c r="P8377" s="65">
        <f t="shared" si="1184"/>
        <v>1.7437210757078655E-2</v>
      </c>
      <c r="Q8377" s="65">
        <f t="shared" si="1185"/>
        <v>0.1189706201777872</v>
      </c>
      <c r="R8377" s="65">
        <f t="shared" si="1186"/>
        <v>0.19916564509545914</v>
      </c>
      <c r="S8377" s="65">
        <f t="shared" si="1187"/>
        <v>0.17302878699392438</v>
      </c>
      <c r="T8377" s="66">
        <f>(L8377*'Football Field'!$F$4)+(M8377*'Football Field'!$F$5)+(N8377*'Football Field'!$F$6)+(O8377*'Football Field'!$F$7)+(P8377*'Football Field'!$F$8)+(Q8377*'Football Field'!$F$9)+(R8377*'Football Field'!$F$10)+(S8377*'Football Field'!$F$11)</f>
        <v>141967055.78785431</v>
      </c>
    </row>
    <row r="8378" spans="2:20" x14ac:dyDescent="0.3">
      <c r="B8378" s="62">
        <f t="shared" si="1179"/>
        <v>8351</v>
      </c>
      <c r="C8378" s="62">
        <v>0.579270076692046</v>
      </c>
      <c r="D8378" s="62">
        <v>0.73695175110980848</v>
      </c>
      <c r="E8378" s="62">
        <v>0.6161579083656491</v>
      </c>
      <c r="F8378" s="62">
        <v>0.69831029383398324</v>
      </c>
      <c r="G8378" s="62">
        <v>0.98953664001830266</v>
      </c>
      <c r="H8378" s="62">
        <v>0.21698085968748804</v>
      </c>
      <c r="I8378" s="62">
        <v>0.98469109346546457</v>
      </c>
      <c r="J8378" s="62">
        <v>0.64629697365036121</v>
      </c>
      <c r="K8378" s="62"/>
      <c r="L8378" s="65">
        <f t="shared" si="1180"/>
        <v>0.10593441043487704</v>
      </c>
      <c r="M8378" s="65">
        <f t="shared" si="1181"/>
        <v>0.13477055420950207</v>
      </c>
      <c r="N8378" s="65">
        <f t="shared" si="1182"/>
        <v>0.11268029781590527</v>
      </c>
      <c r="O8378" s="65">
        <f t="shared" si="1183"/>
        <v>0.12770397135019926</v>
      </c>
      <c r="P8378" s="65">
        <f t="shared" si="1184"/>
        <v>0.18096218807410638</v>
      </c>
      <c r="Q8378" s="65">
        <f t="shared" si="1185"/>
        <v>3.9680522732864383E-2</v>
      </c>
      <c r="R8378" s="65">
        <f t="shared" si="1186"/>
        <v>0.18007605544277672</v>
      </c>
      <c r="S8378" s="65">
        <f t="shared" si="1187"/>
        <v>0.11819199993976899</v>
      </c>
      <c r="T8378" s="66">
        <f>(L8378*'Football Field'!$F$4)+(M8378*'Football Field'!$F$5)+(N8378*'Football Field'!$F$6)+(O8378*'Football Field'!$F$7)+(P8378*'Football Field'!$F$8)+(Q8378*'Football Field'!$F$9)+(R8378*'Football Field'!$F$10)+(S8378*'Football Field'!$F$11)</f>
        <v>151641426.30078372</v>
      </c>
    </row>
    <row r="8379" spans="2:20" x14ac:dyDescent="0.3">
      <c r="B8379" s="62">
        <f t="shared" si="1179"/>
        <v>8352</v>
      </c>
      <c r="C8379" s="62">
        <v>0.93744825704316403</v>
      </c>
      <c r="D8379" s="62">
        <v>0.99039559530163246</v>
      </c>
      <c r="E8379" s="62">
        <v>0.5335064840109206</v>
      </c>
      <c r="F8379" s="62">
        <v>7.9773046199042241E-2</v>
      </c>
      <c r="G8379" s="62">
        <v>0.84800963029666199</v>
      </c>
      <c r="H8379" s="62">
        <v>0.23796243055469946</v>
      </c>
      <c r="I8379" s="62">
        <v>3.3634062775375728E-2</v>
      </c>
      <c r="J8379" s="62">
        <v>0.68529090634099066</v>
      </c>
      <c r="K8379" s="62"/>
      <c r="L8379" s="65">
        <f t="shared" si="1180"/>
        <v>0.21570268154793518</v>
      </c>
      <c r="M8379" s="65">
        <f t="shared" si="1181"/>
        <v>0.2278856289878293</v>
      </c>
      <c r="N8379" s="65">
        <f t="shared" si="1182"/>
        <v>0.12275747312959959</v>
      </c>
      <c r="O8379" s="65">
        <f t="shared" si="1183"/>
        <v>1.8355423727230244E-2</v>
      </c>
      <c r="P8379" s="65">
        <f t="shared" si="1184"/>
        <v>0.195123250653226</v>
      </c>
      <c r="Q8379" s="65">
        <f t="shared" si="1185"/>
        <v>5.4754098685096356E-2</v>
      </c>
      <c r="R8379" s="65">
        <f t="shared" si="1186"/>
        <v>7.7390485048030588E-3</v>
      </c>
      <c r="S8379" s="65">
        <f t="shared" si="1187"/>
        <v>0.15768239476428017</v>
      </c>
      <c r="T8379" s="66">
        <f>(L8379*'Football Field'!$F$4)+(M8379*'Football Field'!$F$5)+(N8379*'Football Field'!$F$6)+(O8379*'Football Field'!$F$7)+(P8379*'Football Field'!$F$8)+(Q8379*'Football Field'!$F$9)+(R8379*'Football Field'!$F$10)+(S8379*'Football Field'!$F$11)</f>
        <v>127848703.29427743</v>
      </c>
    </row>
    <row r="8380" spans="2:20" x14ac:dyDescent="0.3">
      <c r="B8380" s="62">
        <f t="shared" si="1179"/>
        <v>8353</v>
      </c>
      <c r="C8380" s="62">
        <v>0.88713408274092653</v>
      </c>
      <c r="D8380" s="62">
        <v>0.98650924652867233</v>
      </c>
      <c r="E8380" s="62">
        <v>0.63271537125959043</v>
      </c>
      <c r="F8380" s="62">
        <v>0.52854831181740147</v>
      </c>
      <c r="G8380" s="62">
        <v>1.0659703885609773E-2</v>
      </c>
      <c r="H8380" s="62">
        <v>0.98853271450486069</v>
      </c>
      <c r="I8380" s="62">
        <v>0.5394139349663255</v>
      </c>
      <c r="J8380" s="62">
        <v>0.51842083785557946</v>
      </c>
      <c r="K8380" s="62"/>
      <c r="L8380" s="65">
        <f t="shared" si="1180"/>
        <v>0.17422339866859854</v>
      </c>
      <c r="M8380" s="65">
        <f t="shared" si="1181"/>
        <v>0.19373959031897145</v>
      </c>
      <c r="N8380" s="65">
        <f t="shared" si="1182"/>
        <v>0.12425835565930116</v>
      </c>
      <c r="O8380" s="65">
        <f t="shared" si="1183"/>
        <v>0.10380108828742855</v>
      </c>
      <c r="P8380" s="65">
        <f t="shared" si="1184"/>
        <v>2.093448866279391E-3</v>
      </c>
      <c r="Q8380" s="65">
        <f t="shared" si="1185"/>
        <v>0.19413697722447665</v>
      </c>
      <c r="R8380" s="65">
        <f t="shared" si="1186"/>
        <v>0.10593497743731772</v>
      </c>
      <c r="S8380" s="65">
        <f t="shared" si="1187"/>
        <v>0.10181216353762651</v>
      </c>
      <c r="T8380" s="66">
        <f>(L8380*'Football Field'!$F$4)+(M8380*'Football Field'!$F$5)+(N8380*'Football Field'!$F$6)+(O8380*'Football Field'!$F$7)+(P8380*'Football Field'!$F$8)+(Q8380*'Football Field'!$F$9)+(R8380*'Football Field'!$F$10)+(S8380*'Football Field'!$F$11)</f>
        <v>126173192.28550738</v>
      </c>
    </row>
    <row r="8381" spans="2:20" x14ac:dyDescent="0.3">
      <c r="B8381" s="62">
        <f t="shared" si="1179"/>
        <v>8354</v>
      </c>
      <c r="C8381" s="62">
        <v>6.6650737755184708E-2</v>
      </c>
      <c r="D8381" s="62">
        <v>8.0872796964808424E-2</v>
      </c>
      <c r="E8381" s="62">
        <v>0.94810500792315366</v>
      </c>
      <c r="F8381" s="62">
        <v>0.20007313951157912</v>
      </c>
      <c r="G8381" s="62">
        <v>4.5790799551192474E-2</v>
      </c>
      <c r="H8381" s="62">
        <v>5.4976655443410016E-2</v>
      </c>
      <c r="I8381" s="62">
        <v>0.6652948258029312</v>
      </c>
      <c r="J8381" s="62">
        <v>0.89110737946399754</v>
      </c>
      <c r="K8381" s="62"/>
      <c r="L8381" s="65">
        <f t="shared" si="1180"/>
        <v>2.2571500761914727E-2</v>
      </c>
      <c r="M8381" s="65">
        <f t="shared" si="1181"/>
        <v>2.738784985418035E-2</v>
      </c>
      <c r="N8381" s="65">
        <f t="shared" si="1182"/>
        <v>0.32107901021767654</v>
      </c>
      <c r="O8381" s="65">
        <f t="shared" si="1183"/>
        <v>6.77554543733912E-2</v>
      </c>
      <c r="P8381" s="65">
        <f t="shared" si="1184"/>
        <v>1.5507211199294265E-2</v>
      </c>
      <c r="Q8381" s="65">
        <f t="shared" si="1185"/>
        <v>1.861803277836821E-2</v>
      </c>
      <c r="R8381" s="65">
        <f t="shared" si="1186"/>
        <v>0.22530437281379753</v>
      </c>
      <c r="S8381" s="65">
        <f t="shared" si="1187"/>
        <v>0.3017765680013772</v>
      </c>
      <c r="T8381" s="66">
        <f>(L8381*'Football Field'!$F$4)+(M8381*'Football Field'!$F$5)+(N8381*'Football Field'!$F$6)+(O8381*'Football Field'!$F$7)+(P8381*'Football Field'!$F$8)+(Q8381*'Football Field'!$F$9)+(R8381*'Football Field'!$F$10)+(S8381*'Football Field'!$F$11)</f>
        <v>151548269.4611789</v>
      </c>
    </row>
    <row r="8382" spans="2:20" x14ac:dyDescent="0.3">
      <c r="B8382" s="62">
        <f t="shared" si="1179"/>
        <v>8355</v>
      </c>
      <c r="C8382" s="62">
        <v>0.33568890115802086</v>
      </c>
      <c r="D8382" s="62">
        <v>0.71518697581071089</v>
      </c>
      <c r="E8382" s="62">
        <v>0.36090917583476567</v>
      </c>
      <c r="F8382" s="62">
        <v>0.78467116620261623</v>
      </c>
      <c r="G8382" s="62">
        <v>0.83543612939854939</v>
      </c>
      <c r="H8382" s="62">
        <v>0.59679755823658787</v>
      </c>
      <c r="I8382" s="62">
        <v>0.60072072246498465</v>
      </c>
      <c r="J8382" s="62">
        <v>0.17034984264594299</v>
      </c>
      <c r="K8382" s="62"/>
      <c r="L8382" s="65">
        <f t="shared" si="1180"/>
        <v>7.6297085560281572E-2</v>
      </c>
      <c r="M8382" s="65">
        <f t="shared" si="1181"/>
        <v>0.1625513435111825</v>
      </c>
      <c r="N8382" s="65">
        <f t="shared" si="1182"/>
        <v>8.2029278219101706E-2</v>
      </c>
      <c r="O8382" s="65">
        <f t="shared" si="1183"/>
        <v>0.1783440646918048</v>
      </c>
      <c r="P8382" s="65">
        <f t="shared" si="1184"/>
        <v>0.18988218444215482</v>
      </c>
      <c r="Q8382" s="65">
        <f t="shared" si="1185"/>
        <v>0.13564319286656909</v>
      </c>
      <c r="R8382" s="65">
        <f t="shared" si="1186"/>
        <v>0.13653486964160827</v>
      </c>
      <c r="S8382" s="65">
        <f t="shared" si="1187"/>
        <v>3.871798106729709E-2</v>
      </c>
      <c r="T8382" s="66">
        <f>(L8382*'Football Field'!$F$4)+(M8382*'Football Field'!$F$5)+(N8382*'Football Field'!$F$6)+(O8382*'Football Field'!$F$7)+(P8382*'Football Field'!$F$8)+(Q8382*'Football Field'!$F$9)+(R8382*'Football Field'!$F$10)+(S8382*'Football Field'!$F$11)</f>
        <v>145323792.11329338</v>
      </c>
    </row>
    <row r="8383" spans="2:20" x14ac:dyDescent="0.3">
      <c r="B8383" s="62">
        <f t="shared" si="1179"/>
        <v>8356</v>
      </c>
      <c r="C8383" s="62">
        <v>0.22706478241731809</v>
      </c>
      <c r="D8383" s="62">
        <v>0.61333601108718838</v>
      </c>
      <c r="E8383" s="62">
        <v>0.86347237054426029</v>
      </c>
      <c r="F8383" s="62">
        <v>0.48982304280640565</v>
      </c>
      <c r="G8383" s="62">
        <v>0.50802103354402706</v>
      </c>
      <c r="H8383" s="62">
        <v>0.17560395225514469</v>
      </c>
      <c r="I8383" s="62">
        <v>0.44918131688855134</v>
      </c>
      <c r="J8383" s="62">
        <v>0.86901317320531024</v>
      </c>
      <c r="K8383" s="62"/>
      <c r="L8383" s="65">
        <f t="shared" si="1180"/>
        <v>5.4120827947563045E-2</v>
      </c>
      <c r="M8383" s="65">
        <f t="shared" si="1181"/>
        <v>0.14618846822792295</v>
      </c>
      <c r="N8383" s="65">
        <f t="shared" si="1182"/>
        <v>0.20580840016754665</v>
      </c>
      <c r="O8383" s="65">
        <f t="shared" si="1183"/>
        <v>0.11674918647558361</v>
      </c>
      <c r="P8383" s="65">
        <f t="shared" si="1184"/>
        <v>0.12108667252347298</v>
      </c>
      <c r="Q8383" s="65">
        <f t="shared" si="1185"/>
        <v>4.1855153343180483E-2</v>
      </c>
      <c r="R8383" s="65">
        <f t="shared" si="1186"/>
        <v>0.10706224236881469</v>
      </c>
      <c r="S8383" s="65">
        <f t="shared" si="1187"/>
        <v>0.2071290489459158</v>
      </c>
      <c r="T8383" s="66">
        <f>(L8383*'Football Field'!$F$4)+(M8383*'Football Field'!$F$5)+(N8383*'Football Field'!$F$6)+(O8383*'Football Field'!$F$7)+(P8383*'Football Field'!$F$8)+(Q8383*'Football Field'!$F$9)+(R8383*'Football Field'!$F$10)+(S8383*'Football Field'!$F$11)</f>
        <v>139858810.46883902</v>
      </c>
    </row>
    <row r="8384" spans="2:20" x14ac:dyDescent="0.3">
      <c r="B8384" s="62">
        <f t="shared" si="1179"/>
        <v>8357</v>
      </c>
      <c r="C8384" s="62">
        <v>0.94913730033444244</v>
      </c>
      <c r="D8384" s="62">
        <v>0.74956630322669027</v>
      </c>
      <c r="E8384" s="62">
        <v>0.64456298368954312</v>
      </c>
      <c r="F8384" s="62">
        <v>0.65407013329916686</v>
      </c>
      <c r="G8384" s="62">
        <v>0.52088552146117661</v>
      </c>
      <c r="H8384" s="62">
        <v>0.93985882137988142</v>
      </c>
      <c r="I8384" s="62">
        <v>0.28413442653078214</v>
      </c>
      <c r="J8384" s="62">
        <v>0.17301403935828863</v>
      </c>
      <c r="K8384" s="62"/>
      <c r="L8384" s="65">
        <f t="shared" si="1180"/>
        <v>0.19310131799144709</v>
      </c>
      <c r="M8384" s="65">
        <f t="shared" si="1181"/>
        <v>0.1524987386166875</v>
      </c>
      <c r="N8384" s="65">
        <f t="shared" si="1182"/>
        <v>0.13113588691024258</v>
      </c>
      <c r="O8384" s="65">
        <f t="shared" si="1183"/>
        <v>0.13307010982963824</v>
      </c>
      <c r="P8384" s="65">
        <f t="shared" si="1184"/>
        <v>0.10597379397203467</v>
      </c>
      <c r="Q8384" s="65">
        <f t="shared" si="1185"/>
        <v>0.19121361795642547</v>
      </c>
      <c r="R8384" s="65">
        <f t="shared" si="1186"/>
        <v>5.7806949774816478E-2</v>
      </c>
      <c r="S8384" s="65">
        <f t="shared" si="1187"/>
        <v>3.5199584948708049E-2</v>
      </c>
      <c r="T8384" s="66">
        <f>(L8384*'Football Field'!$F$4)+(M8384*'Football Field'!$F$5)+(N8384*'Football Field'!$F$6)+(O8384*'Football Field'!$F$7)+(P8384*'Football Field'!$F$8)+(Q8384*'Football Field'!$F$9)+(R8384*'Football Field'!$F$10)+(S8384*'Football Field'!$F$11)</f>
        <v>127922793.86333922</v>
      </c>
    </row>
    <row r="8385" spans="2:20" x14ac:dyDescent="0.3">
      <c r="B8385" s="62">
        <f t="shared" si="1179"/>
        <v>8358</v>
      </c>
      <c r="C8385" s="62">
        <v>0.29494605341866775</v>
      </c>
      <c r="D8385" s="62">
        <v>0.57915859760926391</v>
      </c>
      <c r="E8385" s="62">
        <v>0.52482975620483541</v>
      </c>
      <c r="F8385" s="62">
        <v>6.2205407895430498E-2</v>
      </c>
      <c r="G8385" s="62">
        <v>9.8239227082442038E-2</v>
      </c>
      <c r="H8385" s="62">
        <v>0.7072454937109236</v>
      </c>
      <c r="I8385" s="62">
        <v>0.81622358075477452</v>
      </c>
      <c r="J8385" s="62">
        <v>0.48763884009828407</v>
      </c>
      <c r="K8385" s="62"/>
      <c r="L8385" s="65">
        <f t="shared" si="1180"/>
        <v>8.260667438065801E-2</v>
      </c>
      <c r="M8385" s="65">
        <f t="shared" si="1181"/>
        <v>0.16220717359305056</v>
      </c>
      <c r="N8385" s="65">
        <f t="shared" si="1182"/>
        <v>0.14699108624638058</v>
      </c>
      <c r="O8385" s="65">
        <f t="shared" si="1183"/>
        <v>1.742210758602613E-2</v>
      </c>
      <c r="P8385" s="65">
        <f t="shared" si="1184"/>
        <v>2.7514237769737115E-2</v>
      </c>
      <c r="Q8385" s="65">
        <f t="shared" si="1185"/>
        <v>0.19808096270146008</v>
      </c>
      <c r="R8385" s="65">
        <f t="shared" si="1186"/>
        <v>0.22860287423990625</v>
      </c>
      <c r="S8385" s="65">
        <f t="shared" si="1187"/>
        <v>0.13657488348278121</v>
      </c>
      <c r="T8385" s="66">
        <f>(L8385*'Football Field'!$F$4)+(M8385*'Football Field'!$F$5)+(N8385*'Football Field'!$F$6)+(O8385*'Football Field'!$F$7)+(P8385*'Football Field'!$F$8)+(Q8385*'Football Field'!$F$9)+(R8385*'Football Field'!$F$10)+(S8385*'Football Field'!$F$11)</f>
        <v>146075567.74780884</v>
      </c>
    </row>
    <row r="8386" spans="2:20" x14ac:dyDescent="0.3">
      <c r="B8386" s="62">
        <f t="shared" si="1179"/>
        <v>8359</v>
      </c>
      <c r="C8386" s="62">
        <v>0.99356934517390916</v>
      </c>
      <c r="D8386" s="62">
        <v>0.56939225570549812</v>
      </c>
      <c r="E8386" s="62">
        <v>0.67412335034633131</v>
      </c>
      <c r="F8386" s="62">
        <v>0.40468307041245444</v>
      </c>
      <c r="G8386" s="62">
        <v>0.15394913502271412</v>
      </c>
      <c r="H8386" s="62">
        <v>0.47558943972982326</v>
      </c>
      <c r="I8386" s="62">
        <v>0.9696839505003283</v>
      </c>
      <c r="J8386" s="62">
        <v>0.72029937540642441</v>
      </c>
      <c r="K8386" s="62"/>
      <c r="L8386" s="65">
        <f t="shared" si="1180"/>
        <v>0.20026431850082352</v>
      </c>
      <c r="M8386" s="65">
        <f t="shared" si="1181"/>
        <v>0.11476697887508716</v>
      </c>
      <c r="N8386" s="65">
        <f t="shared" si="1182"/>
        <v>0.13587662904290765</v>
      </c>
      <c r="O8386" s="65">
        <f t="shared" si="1183"/>
        <v>8.1568115701864286E-2</v>
      </c>
      <c r="P8386" s="65">
        <f t="shared" si="1184"/>
        <v>3.1030062228538956E-2</v>
      </c>
      <c r="Q8386" s="65">
        <f t="shared" si="1185"/>
        <v>9.5860037848702534E-2</v>
      </c>
      <c r="R8386" s="65">
        <f t="shared" si="1186"/>
        <v>0.19544996678026935</v>
      </c>
      <c r="S8386" s="65">
        <f t="shared" si="1187"/>
        <v>0.14518389102180645</v>
      </c>
      <c r="T8386" s="66">
        <f>(L8386*'Football Field'!$F$4)+(M8386*'Football Field'!$F$5)+(N8386*'Football Field'!$F$6)+(O8386*'Football Field'!$F$7)+(P8386*'Football Field'!$F$8)+(Q8386*'Football Field'!$F$9)+(R8386*'Football Field'!$F$10)+(S8386*'Football Field'!$F$11)</f>
        <v>141580883.34971169</v>
      </c>
    </row>
    <row r="8387" spans="2:20" x14ac:dyDescent="0.3">
      <c r="B8387" s="62">
        <f t="shared" si="1179"/>
        <v>8360</v>
      </c>
      <c r="C8387" s="62">
        <v>0.75015416854086481</v>
      </c>
      <c r="D8387" s="62">
        <v>0.97295997858038896</v>
      </c>
      <c r="E8387" s="62">
        <v>0.88104629107953636</v>
      </c>
      <c r="F8387" s="62">
        <v>0.77383153952120765</v>
      </c>
      <c r="G8387" s="62">
        <v>2.086168052567472E-2</v>
      </c>
      <c r="H8387" s="62">
        <v>0.59521169502409432</v>
      </c>
      <c r="I8387" s="62">
        <v>0.88264501499369064</v>
      </c>
      <c r="J8387" s="62">
        <v>0.72827396457031779</v>
      </c>
      <c r="K8387" s="62"/>
      <c r="L8387" s="65">
        <f t="shared" si="1180"/>
        <v>0.13383697865955199</v>
      </c>
      <c r="M8387" s="65">
        <f t="shared" si="1181"/>
        <v>0.17358834936977094</v>
      </c>
      <c r="N8387" s="65">
        <f t="shared" si="1182"/>
        <v>0.15718978658300398</v>
      </c>
      <c r="O8387" s="65">
        <f t="shared" si="1183"/>
        <v>0.1380613207048336</v>
      </c>
      <c r="P8387" s="65">
        <f t="shared" si="1184"/>
        <v>3.7219873039538009E-3</v>
      </c>
      <c r="Q8387" s="65">
        <f t="shared" si="1185"/>
        <v>0.10619328434821049</v>
      </c>
      <c r="R8387" s="65">
        <f t="shared" si="1186"/>
        <v>0.15747501912233303</v>
      </c>
      <c r="S8387" s="65">
        <f t="shared" si="1187"/>
        <v>0.12993327390834228</v>
      </c>
      <c r="T8387" s="66">
        <f>(L8387*'Football Field'!$F$4)+(M8387*'Football Field'!$F$5)+(N8387*'Football Field'!$F$6)+(O8387*'Football Field'!$F$7)+(P8387*'Football Field'!$F$8)+(Q8387*'Football Field'!$F$9)+(R8387*'Football Field'!$F$10)+(S8387*'Football Field'!$F$11)</f>
        <v>135043338.3779743</v>
      </c>
    </row>
    <row r="8388" spans="2:20" x14ac:dyDescent="0.3">
      <c r="B8388" s="62">
        <f t="shared" si="1179"/>
        <v>8361</v>
      </c>
      <c r="C8388" s="62">
        <v>0.94008393746190011</v>
      </c>
      <c r="D8388" s="62">
        <v>0.64957100173192506</v>
      </c>
      <c r="E8388" s="62">
        <v>0.95764125615491058</v>
      </c>
      <c r="F8388" s="62">
        <v>0.27456505522824803</v>
      </c>
      <c r="G8388" s="62">
        <v>0.51952002520850504</v>
      </c>
      <c r="H8388" s="62">
        <v>0.92024503201512065</v>
      </c>
      <c r="I8388" s="62">
        <v>2.154611232900383E-2</v>
      </c>
      <c r="J8388" s="62">
        <v>0.60354532610305089</v>
      </c>
      <c r="K8388" s="62"/>
      <c r="L8388" s="65">
        <f t="shared" si="1180"/>
        <v>0.19237532967535165</v>
      </c>
      <c r="M8388" s="65">
        <f t="shared" si="1181"/>
        <v>0.13292582781821219</v>
      </c>
      <c r="N8388" s="65">
        <f t="shared" si="1182"/>
        <v>0.19596819499001936</v>
      </c>
      <c r="O8388" s="65">
        <f t="shared" si="1183"/>
        <v>5.6185986072127762E-2</v>
      </c>
      <c r="P8388" s="65">
        <f t="shared" si="1184"/>
        <v>0.10631267287925941</v>
      </c>
      <c r="Q8388" s="65">
        <f t="shared" si="1185"/>
        <v>0.18831556881396896</v>
      </c>
      <c r="R8388" s="65">
        <f t="shared" si="1186"/>
        <v>4.40911741743514E-3</v>
      </c>
      <c r="S8388" s="65">
        <f t="shared" si="1187"/>
        <v>0.12350730233362554</v>
      </c>
      <c r="T8388" s="66">
        <f>(L8388*'Football Field'!$F$4)+(M8388*'Football Field'!$F$5)+(N8388*'Football Field'!$F$6)+(O8388*'Football Field'!$F$7)+(P8388*'Football Field'!$F$8)+(Q8388*'Football Field'!$F$9)+(R8388*'Football Field'!$F$10)+(S8388*'Football Field'!$F$11)</f>
        <v>122439293.31747322</v>
      </c>
    </row>
    <row r="8389" spans="2:20" x14ac:dyDescent="0.3">
      <c r="B8389" s="62">
        <f t="shared" si="1179"/>
        <v>8362</v>
      </c>
      <c r="C8389" s="62">
        <v>0.77508391960270118</v>
      </c>
      <c r="D8389" s="62">
        <v>0.81491937528968039</v>
      </c>
      <c r="E8389" s="62">
        <v>0.43205010678194089</v>
      </c>
      <c r="F8389" s="62">
        <v>0.32532744815808989</v>
      </c>
      <c r="G8389" s="62">
        <v>0.33150302250444863</v>
      </c>
      <c r="H8389" s="62">
        <v>0.60071911808279288</v>
      </c>
      <c r="I8389" s="62">
        <v>0.37443150310844164</v>
      </c>
      <c r="J8389" s="62">
        <v>0.46336731819445187</v>
      </c>
      <c r="K8389" s="62"/>
      <c r="L8389" s="65">
        <f t="shared" si="1180"/>
        <v>0.18824587811565538</v>
      </c>
      <c r="M8389" s="65">
        <f t="shared" si="1181"/>
        <v>0.19792077930542137</v>
      </c>
      <c r="N8389" s="65">
        <f t="shared" si="1182"/>
        <v>0.10493270429712795</v>
      </c>
      <c r="O8389" s="65">
        <f t="shared" si="1183"/>
        <v>7.9012800555889065E-2</v>
      </c>
      <c r="P8389" s="65">
        <f t="shared" si="1184"/>
        <v>8.0512672229519855E-2</v>
      </c>
      <c r="Q8389" s="65">
        <f t="shared" si="1185"/>
        <v>0.14589761834089188</v>
      </c>
      <c r="R8389" s="65">
        <f t="shared" si="1186"/>
        <v>9.0938781355370146E-2</v>
      </c>
      <c r="S8389" s="65">
        <f t="shared" si="1187"/>
        <v>0.11253876580012447</v>
      </c>
      <c r="T8389" s="66">
        <f>(L8389*'Football Field'!$F$4)+(M8389*'Football Field'!$F$5)+(N8389*'Football Field'!$F$6)+(O8389*'Football Field'!$F$7)+(P8389*'Football Field'!$F$8)+(Q8389*'Football Field'!$F$9)+(R8389*'Football Field'!$F$10)+(S8389*'Football Field'!$F$11)</f>
        <v>129842010.45137554</v>
      </c>
    </row>
    <row r="8390" spans="2:20" x14ac:dyDescent="0.3">
      <c r="B8390" s="62">
        <f t="shared" si="1179"/>
        <v>8363</v>
      </c>
      <c r="C8390" s="62">
        <v>0.84528380344725473</v>
      </c>
      <c r="D8390" s="62">
        <v>0.61304265506106093</v>
      </c>
      <c r="E8390" s="62">
        <v>8.1437096904133366E-2</v>
      </c>
      <c r="F8390" s="62">
        <v>0.94918800148726479</v>
      </c>
      <c r="G8390" s="62">
        <v>0.42012836963872335</v>
      </c>
      <c r="H8390" s="62">
        <v>0.83669238532382173</v>
      </c>
      <c r="I8390" s="62">
        <v>0.54999588774838382</v>
      </c>
      <c r="J8390" s="62">
        <v>0.21934440209268991</v>
      </c>
      <c r="K8390" s="62"/>
      <c r="L8390" s="65">
        <f t="shared" si="1180"/>
        <v>0.18721212027544343</v>
      </c>
      <c r="M8390" s="65">
        <f t="shared" si="1181"/>
        <v>0.1357757179366445</v>
      </c>
      <c r="N8390" s="65">
        <f t="shared" si="1182"/>
        <v>1.8036559458873981E-2</v>
      </c>
      <c r="O8390" s="65">
        <f t="shared" si="1183"/>
        <v>0.21022465777025851</v>
      </c>
      <c r="P8390" s="65">
        <f t="shared" si="1184"/>
        <v>9.3049367025803353E-2</v>
      </c>
      <c r="Q8390" s="65">
        <f t="shared" si="1185"/>
        <v>0.18530930657370054</v>
      </c>
      <c r="R8390" s="65">
        <f t="shared" si="1186"/>
        <v>0.12181221959800005</v>
      </c>
      <c r="S8390" s="65">
        <f t="shared" si="1187"/>
        <v>4.8580051361275432E-2</v>
      </c>
      <c r="T8390" s="66">
        <f>(L8390*'Football Field'!$F$4)+(M8390*'Football Field'!$F$5)+(N8390*'Football Field'!$F$6)+(O8390*'Football Field'!$F$7)+(P8390*'Football Field'!$F$8)+(Q8390*'Football Field'!$F$9)+(R8390*'Football Field'!$F$10)+(S8390*'Football Field'!$F$11)</f>
        <v>133521139.45400983</v>
      </c>
    </row>
    <row r="8391" spans="2:20" x14ac:dyDescent="0.3">
      <c r="B8391" s="62">
        <f t="shared" si="1179"/>
        <v>8364</v>
      </c>
      <c r="C8391" s="62">
        <v>0.47196024270862846</v>
      </c>
      <c r="D8391" s="62">
        <v>0.24602421958606402</v>
      </c>
      <c r="E8391" s="62">
        <v>0.1540420409851222</v>
      </c>
      <c r="F8391" s="62">
        <v>0.74306554071737085</v>
      </c>
      <c r="G8391" s="62">
        <v>0.78339594951080382</v>
      </c>
      <c r="H8391" s="62">
        <v>0.70937494900787967</v>
      </c>
      <c r="I8391" s="62">
        <v>0.7571165411906553</v>
      </c>
      <c r="J8391" s="62">
        <v>0.56199842317507587</v>
      </c>
      <c r="K8391" s="62"/>
      <c r="L8391" s="65">
        <f t="shared" si="1180"/>
        <v>0.10661002892627516</v>
      </c>
      <c r="M8391" s="65">
        <f t="shared" si="1181"/>
        <v>5.5573853034962518E-2</v>
      </c>
      <c r="N8391" s="65">
        <f t="shared" si="1182"/>
        <v>3.4796207305590708E-2</v>
      </c>
      <c r="O8391" s="65">
        <f t="shared" si="1183"/>
        <v>0.16784938988791845</v>
      </c>
      <c r="P8391" s="65">
        <f t="shared" si="1184"/>
        <v>0.17695953447001375</v>
      </c>
      <c r="Q8391" s="65">
        <f t="shared" si="1185"/>
        <v>0.16023909852931009</v>
      </c>
      <c r="R8391" s="65">
        <f t="shared" si="1186"/>
        <v>0.17102333852033486</v>
      </c>
      <c r="S8391" s="65">
        <f t="shared" si="1187"/>
        <v>0.12694854932559449</v>
      </c>
      <c r="T8391" s="66">
        <f>(L8391*'Football Field'!$F$4)+(M8391*'Football Field'!$F$5)+(N8391*'Football Field'!$F$6)+(O8391*'Football Field'!$F$7)+(P8391*'Football Field'!$F$8)+(Q8391*'Football Field'!$F$9)+(R8391*'Football Field'!$F$10)+(S8391*'Football Field'!$F$11)</f>
        <v>148619991.63072607</v>
      </c>
    </row>
    <row r="8392" spans="2:20" x14ac:dyDescent="0.3">
      <c r="B8392" s="62">
        <f t="shared" si="1179"/>
        <v>8365</v>
      </c>
      <c r="C8392" s="62">
        <v>0.31519504864290271</v>
      </c>
      <c r="D8392" s="62">
        <v>0.41472876021243055</v>
      </c>
      <c r="E8392" s="62">
        <v>0.69256150729941868</v>
      </c>
      <c r="F8392" s="62">
        <v>0.43988365194488832</v>
      </c>
      <c r="G8392" s="62">
        <v>0.56936473162090606</v>
      </c>
      <c r="H8392" s="62">
        <v>0.29192179207978519</v>
      </c>
      <c r="I8392" s="62">
        <v>0.21084406427632407</v>
      </c>
      <c r="J8392" s="62">
        <v>0.58744320173495468</v>
      </c>
      <c r="K8392" s="62"/>
      <c r="L8392" s="65">
        <f t="shared" si="1180"/>
        <v>8.949465403541991E-2</v>
      </c>
      <c r="M8392" s="65">
        <f t="shared" si="1181"/>
        <v>0.11775567882032413</v>
      </c>
      <c r="N8392" s="65">
        <f t="shared" si="1182"/>
        <v>0.19664189764678283</v>
      </c>
      <c r="O8392" s="65">
        <f t="shared" si="1183"/>
        <v>0.12489801288485844</v>
      </c>
      <c r="P8392" s="65">
        <f t="shared" si="1184"/>
        <v>0.1616621196804135</v>
      </c>
      <c r="Q8392" s="65">
        <f t="shared" si="1185"/>
        <v>8.288658054771264E-2</v>
      </c>
      <c r="R8392" s="65">
        <f t="shared" si="1186"/>
        <v>5.9865840751862159E-2</v>
      </c>
      <c r="S8392" s="65">
        <f t="shared" si="1187"/>
        <v>0.16679521563262648</v>
      </c>
      <c r="T8392" s="66">
        <f>(L8392*'Football Field'!$F$4)+(M8392*'Football Field'!$F$5)+(N8392*'Football Field'!$F$6)+(O8392*'Football Field'!$F$7)+(P8392*'Football Field'!$F$8)+(Q8392*'Football Field'!$F$9)+(R8392*'Football Field'!$F$10)+(S8392*'Football Field'!$F$11)</f>
        <v>136060375.54072416</v>
      </c>
    </row>
    <row r="8393" spans="2:20" x14ac:dyDescent="0.3">
      <c r="B8393" s="62">
        <f t="shared" si="1179"/>
        <v>8366</v>
      </c>
      <c r="C8393" s="62">
        <v>9.3120271022058554E-2</v>
      </c>
      <c r="D8393" s="62">
        <v>0.45203033497984269</v>
      </c>
      <c r="E8393" s="62">
        <v>0.14905937413046133</v>
      </c>
      <c r="F8393" s="62">
        <v>0.61102229033357613</v>
      </c>
      <c r="G8393" s="62">
        <v>0.29220080017042382</v>
      </c>
      <c r="H8393" s="62">
        <v>0.82476035593498331</v>
      </c>
      <c r="I8393" s="62">
        <v>0.37687241187245779</v>
      </c>
      <c r="J8393" s="62">
        <v>0.62321460233715997</v>
      </c>
      <c r="K8393" s="62"/>
      <c r="L8393" s="65">
        <f t="shared" si="1180"/>
        <v>2.721000591079804E-2</v>
      </c>
      <c r="M8393" s="65">
        <f t="shared" si="1181"/>
        <v>0.132084539184255</v>
      </c>
      <c r="N8393" s="65">
        <f t="shared" si="1182"/>
        <v>4.3555569658822582E-2</v>
      </c>
      <c r="O8393" s="65">
        <f t="shared" si="1183"/>
        <v>0.17854243709908851</v>
      </c>
      <c r="P8393" s="65">
        <f t="shared" si="1184"/>
        <v>8.5381898189425889E-2</v>
      </c>
      <c r="Q8393" s="65">
        <f t="shared" si="1185"/>
        <v>0.24099730288227728</v>
      </c>
      <c r="R8393" s="65">
        <f t="shared" si="1186"/>
        <v>0.11012318201089784</v>
      </c>
      <c r="S8393" s="65">
        <f t="shared" si="1187"/>
        <v>0.18210506506443477</v>
      </c>
      <c r="T8393" s="66">
        <f>(L8393*'Football Field'!$F$4)+(M8393*'Football Field'!$F$5)+(N8393*'Football Field'!$F$6)+(O8393*'Football Field'!$F$7)+(P8393*'Football Field'!$F$8)+(Q8393*'Football Field'!$F$9)+(R8393*'Football Field'!$F$10)+(S8393*'Football Field'!$F$11)</f>
        <v>133527497.17861766</v>
      </c>
    </row>
    <row r="8394" spans="2:20" x14ac:dyDescent="0.3">
      <c r="B8394" s="62">
        <f t="shared" si="1179"/>
        <v>8367</v>
      </c>
      <c r="C8394" s="62">
        <v>0.4926419559572609</v>
      </c>
      <c r="D8394" s="62">
        <v>0.11732453447506619</v>
      </c>
      <c r="E8394" s="62">
        <v>0.33327330437178915</v>
      </c>
      <c r="F8394" s="62">
        <v>0.35118315990695315</v>
      </c>
      <c r="G8394" s="62">
        <v>0.32001324574357015</v>
      </c>
      <c r="H8394" s="62">
        <v>0.83066355734054009</v>
      </c>
      <c r="I8394" s="62">
        <v>0.21950988060446963</v>
      </c>
      <c r="J8394" s="62">
        <v>0.75820867679581783</v>
      </c>
      <c r="K8394" s="62"/>
      <c r="L8394" s="65">
        <f t="shared" si="1180"/>
        <v>0.14392874835634611</v>
      </c>
      <c r="M8394" s="65">
        <f t="shared" si="1181"/>
        <v>3.427717268959575E-2</v>
      </c>
      <c r="N8394" s="65">
        <f t="shared" si="1182"/>
        <v>9.7368096603969737E-2</v>
      </c>
      <c r="O8394" s="65">
        <f t="shared" si="1183"/>
        <v>0.10260058453815364</v>
      </c>
      <c r="P8394" s="65">
        <f t="shared" si="1184"/>
        <v>9.3494078935736663E-2</v>
      </c>
      <c r="Q8394" s="65">
        <f t="shared" si="1185"/>
        <v>0.24268409271179892</v>
      </c>
      <c r="R8394" s="65">
        <f t="shared" si="1186"/>
        <v>6.4131326991550844E-2</v>
      </c>
      <c r="S8394" s="65">
        <f t="shared" si="1187"/>
        <v>0.22151589917284839</v>
      </c>
      <c r="T8394" s="66">
        <f>(L8394*'Football Field'!$F$4)+(M8394*'Football Field'!$F$5)+(N8394*'Football Field'!$F$6)+(O8394*'Football Field'!$F$7)+(P8394*'Football Field'!$F$8)+(Q8394*'Football Field'!$F$9)+(R8394*'Football Field'!$F$10)+(S8394*'Football Field'!$F$11)</f>
        <v>128734094.09611848</v>
      </c>
    </row>
    <row r="8395" spans="2:20" x14ac:dyDescent="0.3">
      <c r="B8395" s="62">
        <f t="shared" si="1179"/>
        <v>8368</v>
      </c>
      <c r="C8395" s="62">
        <v>0.99712442899033427</v>
      </c>
      <c r="D8395" s="62">
        <v>0.50502185862565696</v>
      </c>
      <c r="E8395" s="62">
        <v>0.33725840608990443</v>
      </c>
      <c r="F8395" s="62">
        <v>0.93800757779606347</v>
      </c>
      <c r="G8395" s="62">
        <v>0.23422382308786049</v>
      </c>
      <c r="H8395" s="62">
        <v>0.74341086488703279</v>
      </c>
      <c r="I8395" s="62">
        <v>0.51007168584156237</v>
      </c>
      <c r="J8395" s="62">
        <v>0.20060494981604327</v>
      </c>
      <c r="K8395" s="62"/>
      <c r="L8395" s="65">
        <f t="shared" si="1180"/>
        <v>0.22328395561174716</v>
      </c>
      <c r="M8395" s="65">
        <f t="shared" si="1181"/>
        <v>0.11308847219650892</v>
      </c>
      <c r="N8395" s="65">
        <f t="shared" si="1182"/>
        <v>7.5521558579522877E-2</v>
      </c>
      <c r="O8395" s="65">
        <f t="shared" si="1183"/>
        <v>0.21004604468087801</v>
      </c>
      <c r="P8395" s="65">
        <f t="shared" si="1184"/>
        <v>5.2449243240906017E-2</v>
      </c>
      <c r="Q8395" s="65">
        <f t="shared" si="1185"/>
        <v>0.16647041605911339</v>
      </c>
      <c r="R8395" s="65">
        <f t="shared" si="1186"/>
        <v>0.11421926927974249</v>
      </c>
      <c r="S8395" s="65">
        <f t="shared" si="1187"/>
        <v>4.4921040351581204E-2</v>
      </c>
      <c r="T8395" s="66">
        <f>(L8395*'Football Field'!$F$4)+(M8395*'Football Field'!$F$5)+(N8395*'Football Field'!$F$6)+(O8395*'Football Field'!$F$7)+(P8395*'Football Field'!$F$8)+(Q8395*'Football Field'!$F$9)+(R8395*'Football Field'!$F$10)+(S8395*'Football Field'!$F$11)</f>
        <v>130512622.0712437</v>
      </c>
    </row>
    <row r="8396" spans="2:20" x14ac:dyDescent="0.3">
      <c r="B8396" s="62">
        <f t="shared" si="1179"/>
        <v>8369</v>
      </c>
      <c r="C8396" s="62">
        <v>5.9199915980085449E-2</v>
      </c>
      <c r="D8396" s="62">
        <v>0.88975572754037269</v>
      </c>
      <c r="E8396" s="62">
        <v>5.864560821220044E-2</v>
      </c>
      <c r="F8396" s="62">
        <v>0.60863045249237824</v>
      </c>
      <c r="G8396" s="62">
        <v>0.71123915416923578</v>
      </c>
      <c r="H8396" s="62">
        <v>0.85022171956152903</v>
      </c>
      <c r="I8396" s="62">
        <v>0.61211650311187071</v>
      </c>
      <c r="J8396" s="62">
        <v>1.4323818398650601E-2</v>
      </c>
      <c r="K8396" s="62"/>
      <c r="L8396" s="65">
        <f t="shared" si="1180"/>
        <v>1.5561999947055092E-2</v>
      </c>
      <c r="M8396" s="65">
        <f t="shared" si="1181"/>
        <v>0.23389186210218771</v>
      </c>
      <c r="N8396" s="65">
        <f t="shared" si="1182"/>
        <v>1.5416287958926925E-2</v>
      </c>
      <c r="O8396" s="65">
        <f t="shared" si="1183"/>
        <v>0.15999190054000539</v>
      </c>
      <c r="P8396" s="65">
        <f t="shared" si="1184"/>
        <v>0.18696485453203138</v>
      </c>
      <c r="Q8396" s="65">
        <f t="shared" si="1185"/>
        <v>0.22349947860149827</v>
      </c>
      <c r="R8396" s="65">
        <f t="shared" si="1186"/>
        <v>0.16090828561687312</v>
      </c>
      <c r="S8396" s="65">
        <f t="shared" si="1187"/>
        <v>3.7653307014221486E-3</v>
      </c>
      <c r="T8396" s="66">
        <f>(L8396*'Football Field'!$F$4)+(M8396*'Football Field'!$F$5)+(N8396*'Football Field'!$F$6)+(O8396*'Football Field'!$F$7)+(P8396*'Football Field'!$F$8)+(Q8396*'Football Field'!$F$9)+(R8396*'Football Field'!$F$10)+(S8396*'Football Field'!$F$11)</f>
        <v>146386228.94076949</v>
      </c>
    </row>
    <row r="8397" spans="2:20" x14ac:dyDescent="0.3">
      <c r="B8397" s="62">
        <f t="shared" si="1179"/>
        <v>8370</v>
      </c>
      <c r="C8397" s="62">
        <v>0.21616634754599651</v>
      </c>
      <c r="D8397" s="62">
        <v>0.94333062645191834</v>
      </c>
      <c r="E8397" s="62">
        <v>0.15426403552100409</v>
      </c>
      <c r="F8397" s="62">
        <v>5.1481726724124321E-2</v>
      </c>
      <c r="G8397" s="62">
        <v>0.52006512413530748</v>
      </c>
      <c r="H8397" s="62">
        <v>9.6275148801511889E-2</v>
      </c>
      <c r="I8397" s="62">
        <v>0.17478801251258125</v>
      </c>
      <c r="J8397" s="62">
        <v>0.3267895632173734</v>
      </c>
      <c r="K8397" s="62"/>
      <c r="L8397" s="65">
        <f t="shared" si="1180"/>
        <v>8.7052907032932461E-2</v>
      </c>
      <c r="M8397" s="65">
        <f t="shared" si="1181"/>
        <v>0.37989110820481953</v>
      </c>
      <c r="N8397" s="65">
        <f t="shared" si="1182"/>
        <v>6.2124067391560428E-2</v>
      </c>
      <c r="O8397" s="65">
        <f t="shared" si="1183"/>
        <v>2.0732338873683444E-2</v>
      </c>
      <c r="P8397" s="65">
        <f t="shared" si="1184"/>
        <v>0.20943676671406053</v>
      </c>
      <c r="Q8397" s="65">
        <f t="shared" si="1185"/>
        <v>3.8771213342615289E-2</v>
      </c>
      <c r="R8397" s="65">
        <f t="shared" si="1186"/>
        <v>7.0389331070559474E-2</v>
      </c>
      <c r="S8397" s="65">
        <f t="shared" si="1187"/>
        <v>0.13160226736976885</v>
      </c>
      <c r="T8397" s="66">
        <f>(L8397*'Football Field'!$F$4)+(M8397*'Football Field'!$F$5)+(N8397*'Football Field'!$F$6)+(O8397*'Football Field'!$F$7)+(P8397*'Football Field'!$F$8)+(Q8397*'Football Field'!$F$9)+(R8397*'Football Field'!$F$10)+(S8397*'Football Field'!$F$11)</f>
        <v>136079270.85425979</v>
      </c>
    </row>
    <row r="8398" spans="2:20" x14ac:dyDescent="0.3">
      <c r="B8398" s="62">
        <f t="shared" si="1179"/>
        <v>8371</v>
      </c>
      <c r="C8398" s="62">
        <v>0.7169333286711479</v>
      </c>
      <c r="D8398" s="62">
        <v>0.34544462663278552</v>
      </c>
      <c r="E8398" s="62">
        <v>0.13013416251438936</v>
      </c>
      <c r="F8398" s="62">
        <v>0.68531852327380294</v>
      </c>
      <c r="G8398" s="62">
        <v>0.62778990853072014</v>
      </c>
      <c r="H8398" s="62">
        <v>0.66456800840393149</v>
      </c>
      <c r="I8398" s="62">
        <v>0.93754944095648096</v>
      </c>
      <c r="J8398" s="62">
        <v>0.9641843566732291</v>
      </c>
      <c r="K8398" s="62"/>
      <c r="L8398" s="65">
        <f t="shared" si="1180"/>
        <v>0.14135337223204614</v>
      </c>
      <c r="M8398" s="65">
        <f t="shared" si="1181"/>
        <v>6.8109210356409849E-2</v>
      </c>
      <c r="N8398" s="65">
        <f t="shared" si="1182"/>
        <v>2.5657759206281334E-2</v>
      </c>
      <c r="O8398" s="65">
        <f t="shared" si="1183"/>
        <v>0.13512007385316099</v>
      </c>
      <c r="P8398" s="65">
        <f t="shared" si="1184"/>
        <v>0.1237775077196468</v>
      </c>
      <c r="Q8398" s="65">
        <f t="shared" si="1185"/>
        <v>0.13102882138224545</v>
      </c>
      <c r="R8398" s="65">
        <f t="shared" si="1186"/>
        <v>0.18485090567501966</v>
      </c>
      <c r="S8398" s="65">
        <f t="shared" si="1187"/>
        <v>0.19010234957518965</v>
      </c>
      <c r="T8398" s="66">
        <f>(L8398*'Football Field'!$F$4)+(M8398*'Football Field'!$F$5)+(N8398*'Football Field'!$F$6)+(O8398*'Football Field'!$F$7)+(P8398*'Football Field'!$F$8)+(Q8398*'Football Field'!$F$9)+(R8398*'Football Field'!$F$10)+(S8398*'Football Field'!$F$11)</f>
        <v>145989759.07424691</v>
      </c>
    </row>
    <row r="8399" spans="2:20" x14ac:dyDescent="0.3">
      <c r="B8399" s="62">
        <f t="shared" si="1179"/>
        <v>8372</v>
      </c>
      <c r="C8399" s="62">
        <v>0.43096037293394518</v>
      </c>
      <c r="D8399" s="62">
        <v>0.31806274953760361</v>
      </c>
      <c r="E8399" s="62">
        <v>0.47709273168973843</v>
      </c>
      <c r="F8399" s="62">
        <v>0.56651625601052336</v>
      </c>
      <c r="G8399" s="62">
        <v>0.333864377174518</v>
      </c>
      <c r="H8399" s="62">
        <v>0.61049104649606101</v>
      </c>
      <c r="I8399" s="62">
        <v>0.30601321140076154</v>
      </c>
      <c r="J8399" s="62">
        <v>4.4122333699353367E-2</v>
      </c>
      <c r="K8399" s="62"/>
      <c r="L8399" s="65">
        <f t="shared" si="1180"/>
        <v>0.13959934926908418</v>
      </c>
      <c r="M8399" s="65">
        <f t="shared" si="1181"/>
        <v>0.10302885288478883</v>
      </c>
      <c r="N8399" s="65">
        <f t="shared" si="1182"/>
        <v>0.15454282822217985</v>
      </c>
      <c r="O8399" s="65">
        <f t="shared" si="1183"/>
        <v>0.18350944925868776</v>
      </c>
      <c r="P8399" s="65">
        <f t="shared" si="1184"/>
        <v>0.10814741383388039</v>
      </c>
      <c r="Q8399" s="65">
        <f t="shared" si="1185"/>
        <v>0.19775403535423183</v>
      </c>
      <c r="R8399" s="65">
        <f t="shared" si="1186"/>
        <v>9.9125691971305066E-2</v>
      </c>
      <c r="S8399" s="65">
        <f t="shared" si="1187"/>
        <v>1.4292379205842191E-2</v>
      </c>
      <c r="T8399" s="66">
        <f>(L8399*'Football Field'!$F$4)+(M8399*'Football Field'!$F$5)+(N8399*'Football Field'!$F$6)+(O8399*'Football Field'!$F$7)+(P8399*'Football Field'!$F$8)+(Q8399*'Football Field'!$F$9)+(R8399*'Football Field'!$F$10)+(S8399*'Football Field'!$F$11)</f>
        <v>135060451.99329644</v>
      </c>
    </row>
    <row r="8400" spans="2:20" x14ac:dyDescent="0.3">
      <c r="B8400" s="62">
        <f t="shared" si="1179"/>
        <v>8373</v>
      </c>
      <c r="C8400" s="62">
        <v>0.58993273073686259</v>
      </c>
      <c r="D8400" s="62">
        <v>0.2578197255457173</v>
      </c>
      <c r="E8400" s="62">
        <v>0.9471672922021197</v>
      </c>
      <c r="F8400" s="62">
        <v>0.45015635379756758</v>
      </c>
      <c r="G8400" s="62">
        <v>0.72848746767292394</v>
      </c>
      <c r="H8400" s="62">
        <v>0.95350031747825026</v>
      </c>
      <c r="I8400" s="62">
        <v>0.51741105617342009</v>
      </c>
      <c r="J8400" s="62">
        <v>0.48936033941171553</v>
      </c>
      <c r="K8400" s="62"/>
      <c r="L8400" s="65">
        <f t="shared" si="1180"/>
        <v>0.11956879322001504</v>
      </c>
      <c r="M8400" s="65">
        <f t="shared" si="1181"/>
        <v>5.2255438367204719E-2</v>
      </c>
      <c r="N8400" s="65">
        <f t="shared" si="1182"/>
        <v>0.191973837363827</v>
      </c>
      <c r="O8400" s="65">
        <f t="shared" si="1183"/>
        <v>9.1238626337390979E-2</v>
      </c>
      <c r="P8400" s="65">
        <f t="shared" si="1184"/>
        <v>0.14765135556516329</v>
      </c>
      <c r="Q8400" s="65">
        <f t="shared" si="1185"/>
        <v>0.19325742810264387</v>
      </c>
      <c r="R8400" s="65">
        <f t="shared" si="1186"/>
        <v>0.10486994933824829</v>
      </c>
      <c r="S8400" s="65">
        <f t="shared" si="1187"/>
        <v>9.9184571705506819E-2</v>
      </c>
      <c r="T8400" s="66">
        <f>(L8400*'Football Field'!$F$4)+(M8400*'Football Field'!$F$5)+(N8400*'Football Field'!$F$6)+(O8400*'Football Field'!$F$7)+(P8400*'Football Field'!$F$8)+(Q8400*'Football Field'!$F$9)+(R8400*'Football Field'!$F$10)+(S8400*'Football Field'!$F$11)</f>
        <v>140336686.53697267</v>
      </c>
    </row>
    <row r="8401" spans="2:20" x14ac:dyDescent="0.3">
      <c r="B8401" s="62">
        <f t="shared" si="1179"/>
        <v>8374</v>
      </c>
      <c r="C8401" s="62">
        <v>0.66162126853420455</v>
      </c>
      <c r="D8401" s="62">
        <v>0.84085928428928625</v>
      </c>
      <c r="E8401" s="62">
        <v>0.89219298076733344</v>
      </c>
      <c r="F8401" s="62">
        <v>0.19120737764780138</v>
      </c>
      <c r="G8401" s="62">
        <v>0.78985491420429599</v>
      </c>
      <c r="H8401" s="62">
        <v>7.9710230058236187E-2</v>
      </c>
      <c r="I8401" s="62">
        <v>0.86510095908708085</v>
      </c>
      <c r="J8401" s="62">
        <v>0.60030223676682426</v>
      </c>
      <c r="K8401" s="62"/>
      <c r="L8401" s="65">
        <f t="shared" si="1180"/>
        <v>0.13445265943719223</v>
      </c>
      <c r="M8401" s="65">
        <f t="shared" si="1181"/>
        <v>0.17087686318733245</v>
      </c>
      <c r="N8401" s="65">
        <f t="shared" si="1182"/>
        <v>0.18130874066537372</v>
      </c>
      <c r="O8401" s="65">
        <f t="shared" si="1183"/>
        <v>3.8856581025144853E-2</v>
      </c>
      <c r="P8401" s="65">
        <f t="shared" si="1184"/>
        <v>0.1605119104160308</v>
      </c>
      <c r="Q8401" s="65">
        <f t="shared" si="1185"/>
        <v>1.6198470220620199E-2</v>
      </c>
      <c r="R8401" s="65">
        <f t="shared" si="1186"/>
        <v>0.17580318251953289</v>
      </c>
      <c r="S8401" s="65">
        <f t="shared" si="1187"/>
        <v>0.12199159252877297</v>
      </c>
      <c r="T8401" s="66">
        <f>(L8401*'Football Field'!$F$4)+(M8401*'Football Field'!$F$5)+(N8401*'Football Field'!$F$6)+(O8401*'Football Field'!$F$7)+(P8401*'Football Field'!$F$8)+(Q8401*'Football Field'!$F$9)+(R8401*'Football Field'!$F$10)+(S8401*'Football Field'!$F$11)</f>
        <v>150313556.84846047</v>
      </c>
    </row>
    <row r="8402" spans="2:20" x14ac:dyDescent="0.3">
      <c r="B8402" s="62">
        <f t="shared" si="1179"/>
        <v>8375</v>
      </c>
      <c r="C8402" s="62">
        <v>0.97784439114344457</v>
      </c>
      <c r="D8402" s="62">
        <v>8.1966344554924353E-2</v>
      </c>
      <c r="E8402" s="62">
        <v>0.70713846795299007</v>
      </c>
      <c r="F8402" s="62">
        <v>0.53028021370960621</v>
      </c>
      <c r="G8402" s="62">
        <v>0.60000324702990493</v>
      </c>
      <c r="H8402" s="62">
        <v>0.61607565354830696</v>
      </c>
      <c r="I8402" s="62">
        <v>0.6515278523857434</v>
      </c>
      <c r="J8402" s="62">
        <v>0.92160232845382195</v>
      </c>
      <c r="K8402" s="62"/>
      <c r="L8402" s="65">
        <f t="shared" si="1180"/>
        <v>0.19224539751699068</v>
      </c>
      <c r="M8402" s="65">
        <f t="shared" si="1181"/>
        <v>1.6114683107758904E-2</v>
      </c>
      <c r="N8402" s="65">
        <f t="shared" si="1182"/>
        <v>0.13902428351837431</v>
      </c>
      <c r="O8402" s="65">
        <f t="shared" si="1183"/>
        <v>0.10425373546479072</v>
      </c>
      <c r="P8402" s="65">
        <f t="shared" si="1184"/>
        <v>0.11796136868143912</v>
      </c>
      <c r="Q8402" s="65">
        <f t="shared" si="1185"/>
        <v>0.12112122336606</v>
      </c>
      <c r="R8402" s="65">
        <f t="shared" si="1186"/>
        <v>0.12809116880940874</v>
      </c>
      <c r="S8402" s="65">
        <f t="shared" si="1187"/>
        <v>0.18118813953517759</v>
      </c>
      <c r="T8402" s="66">
        <f>(L8402*'Football Field'!$F$4)+(M8402*'Football Field'!$F$5)+(N8402*'Football Field'!$F$6)+(O8402*'Football Field'!$F$7)+(P8402*'Football Field'!$F$8)+(Q8402*'Football Field'!$F$9)+(R8402*'Football Field'!$F$10)+(S8402*'Football Field'!$F$11)</f>
        <v>140234568.16278365</v>
      </c>
    </row>
    <row r="8403" spans="2:20" x14ac:dyDescent="0.3">
      <c r="B8403" s="62">
        <f t="shared" si="1179"/>
        <v>8376</v>
      </c>
      <c r="C8403" s="62">
        <v>1.3841242226086958E-4</v>
      </c>
      <c r="D8403" s="62">
        <v>7.6558436114494421E-3</v>
      </c>
      <c r="E8403" s="62">
        <v>0.61301969455136562</v>
      </c>
      <c r="F8403" s="62">
        <v>0.99665814770714412</v>
      </c>
      <c r="G8403" s="62">
        <v>0.22104871677772253</v>
      </c>
      <c r="H8403" s="62">
        <v>0.34978234796379504</v>
      </c>
      <c r="I8403" s="62">
        <v>0.18573005087351746</v>
      </c>
      <c r="J8403" s="62">
        <v>3.4544780323571334E-2</v>
      </c>
      <c r="K8403" s="62"/>
      <c r="L8403" s="65">
        <f t="shared" si="1180"/>
        <v>5.7466448083642505E-5</v>
      </c>
      <c r="M8403" s="65">
        <f t="shared" si="1181"/>
        <v>3.1785740921768729E-3</v>
      </c>
      <c r="N8403" s="65">
        <f t="shared" si="1182"/>
        <v>0.25451519362034691</v>
      </c>
      <c r="O8403" s="65">
        <f t="shared" si="1183"/>
        <v>0.41379525599519751</v>
      </c>
      <c r="P8403" s="65">
        <f t="shared" si="1184"/>
        <v>9.1775610882102204E-2</v>
      </c>
      <c r="Q8403" s="65">
        <f t="shared" si="1185"/>
        <v>0.14522359201222262</v>
      </c>
      <c r="R8403" s="65">
        <f t="shared" si="1186"/>
        <v>7.7111910562327426E-2</v>
      </c>
      <c r="S8403" s="65">
        <f t="shared" si="1187"/>
        <v>1.4342396387542819E-2</v>
      </c>
      <c r="T8403" s="66">
        <f>(L8403*'Football Field'!$F$4)+(M8403*'Football Field'!$F$5)+(N8403*'Football Field'!$F$6)+(O8403*'Football Field'!$F$7)+(P8403*'Football Field'!$F$8)+(Q8403*'Football Field'!$F$9)+(R8403*'Football Field'!$F$10)+(S8403*'Football Field'!$F$11)</f>
        <v>135906427.81794068</v>
      </c>
    </row>
    <row r="8404" spans="2:20" x14ac:dyDescent="0.3">
      <c r="B8404" s="62">
        <f t="shared" si="1179"/>
        <v>8377</v>
      </c>
      <c r="C8404" s="62">
        <v>0.36813428309652629</v>
      </c>
      <c r="D8404" s="62">
        <v>0.28496984946842963</v>
      </c>
      <c r="E8404" s="62">
        <v>5.8920981979634912E-2</v>
      </c>
      <c r="F8404" s="62">
        <v>0.32176361593399438</v>
      </c>
      <c r="G8404" s="62">
        <v>0.98163197582612627</v>
      </c>
      <c r="H8404" s="62">
        <v>0.94863931822191139</v>
      </c>
      <c r="I8404" s="62">
        <v>0.28386459064704894</v>
      </c>
      <c r="J8404" s="62">
        <v>0.84968551015606364</v>
      </c>
      <c r="K8404" s="62"/>
      <c r="L8404" s="65">
        <f t="shared" si="1180"/>
        <v>8.9841217645591026E-2</v>
      </c>
      <c r="M8404" s="65">
        <f t="shared" si="1181"/>
        <v>6.9545379075198879E-2</v>
      </c>
      <c r="N8404" s="65">
        <f t="shared" si="1182"/>
        <v>1.4379352885578281E-2</v>
      </c>
      <c r="O8404" s="65">
        <f t="shared" si="1183"/>
        <v>7.8524702471078067E-2</v>
      </c>
      <c r="P8404" s="65">
        <f t="shared" si="1184"/>
        <v>0.23956207296494178</v>
      </c>
      <c r="Q8404" s="65">
        <f t="shared" si="1185"/>
        <v>0.23151039000948734</v>
      </c>
      <c r="R8404" s="65">
        <f t="shared" si="1186"/>
        <v>6.9275646526816975E-2</v>
      </c>
      <c r="S8404" s="65">
        <f t="shared" si="1187"/>
        <v>0.20736123842130766</v>
      </c>
      <c r="T8404" s="66">
        <f>(L8404*'Football Field'!$F$4)+(M8404*'Football Field'!$F$5)+(N8404*'Football Field'!$F$6)+(O8404*'Football Field'!$F$7)+(P8404*'Football Field'!$F$8)+(Q8404*'Football Field'!$F$9)+(R8404*'Football Field'!$F$10)+(S8404*'Football Field'!$F$11)</f>
        <v>139118711.55812374</v>
      </c>
    </row>
    <row r="8405" spans="2:20" x14ac:dyDescent="0.3">
      <c r="B8405" s="62">
        <f t="shared" si="1179"/>
        <v>8378</v>
      </c>
      <c r="C8405" s="62">
        <v>0.38543823254678444</v>
      </c>
      <c r="D8405" s="62">
        <v>0.49132395511854043</v>
      </c>
      <c r="E8405" s="62">
        <v>0.82298305647001713</v>
      </c>
      <c r="F8405" s="62">
        <v>0.91901231752057644</v>
      </c>
      <c r="G8405" s="62">
        <v>0.99053048994873572</v>
      </c>
      <c r="H8405" s="62">
        <v>0.48303010421644477</v>
      </c>
      <c r="I8405" s="62">
        <v>0.31384252025076909</v>
      </c>
      <c r="J8405" s="62">
        <v>0.53521918427240756</v>
      </c>
      <c r="K8405" s="62"/>
      <c r="L8405" s="65">
        <f t="shared" si="1180"/>
        <v>7.8002145845943976E-2</v>
      </c>
      <c r="M8405" s="65">
        <f t="shared" si="1181"/>
        <v>9.9430517184386016E-2</v>
      </c>
      <c r="N8405" s="65">
        <f t="shared" si="1182"/>
        <v>0.16654923922660711</v>
      </c>
      <c r="O8405" s="65">
        <f t="shared" si="1183"/>
        <v>0.18598293260064144</v>
      </c>
      <c r="P8405" s="65">
        <f t="shared" si="1184"/>
        <v>0.20045625269531972</v>
      </c>
      <c r="Q8405" s="65">
        <f t="shared" si="1185"/>
        <v>9.7752068828562216E-2</v>
      </c>
      <c r="R8405" s="65">
        <f t="shared" si="1186"/>
        <v>6.3513133804876734E-2</v>
      </c>
      <c r="S8405" s="65">
        <f t="shared" si="1187"/>
        <v>0.10831370981366283</v>
      </c>
      <c r="T8405" s="66">
        <f>(L8405*'Football Field'!$F$4)+(M8405*'Football Field'!$F$5)+(N8405*'Football Field'!$F$6)+(O8405*'Football Field'!$F$7)+(P8405*'Football Field'!$F$8)+(Q8405*'Football Field'!$F$9)+(R8405*'Football Field'!$F$10)+(S8405*'Football Field'!$F$11)</f>
        <v>139054420.28433651</v>
      </c>
    </row>
    <row r="8406" spans="2:20" x14ac:dyDescent="0.3">
      <c r="B8406" s="62">
        <f t="shared" si="1179"/>
        <v>8379</v>
      </c>
      <c r="C8406" s="62">
        <v>7.2793211115544931E-3</v>
      </c>
      <c r="D8406" s="62">
        <v>0.54250640541453021</v>
      </c>
      <c r="E8406" s="62">
        <v>0.79504234426577991</v>
      </c>
      <c r="F8406" s="62">
        <v>0.65017539500874133</v>
      </c>
      <c r="G8406" s="62">
        <v>0.59865691340446381</v>
      </c>
      <c r="H8406" s="62">
        <v>0.55556049553425091</v>
      </c>
      <c r="I8406" s="62">
        <v>0.48216146986728847</v>
      </c>
      <c r="J8406" s="62">
        <v>0.3036657348154167</v>
      </c>
      <c r="K8406" s="62"/>
      <c r="L8406" s="65">
        <f t="shared" si="1180"/>
        <v>1.849868404307698E-3</v>
      </c>
      <c r="M8406" s="65">
        <f t="shared" si="1181"/>
        <v>0.13786525462078036</v>
      </c>
      <c r="N8406" s="65">
        <f t="shared" si="1182"/>
        <v>0.20204132915767442</v>
      </c>
      <c r="O8406" s="65">
        <f t="shared" si="1183"/>
        <v>0.16522679822103681</v>
      </c>
      <c r="P8406" s="65">
        <f t="shared" si="1184"/>
        <v>0.15213458675005409</v>
      </c>
      <c r="Q8406" s="65">
        <f t="shared" si="1185"/>
        <v>0.14118264486767107</v>
      </c>
      <c r="R8406" s="65">
        <f t="shared" si="1186"/>
        <v>0.1225300072923398</v>
      </c>
      <c r="S8406" s="65">
        <f t="shared" si="1187"/>
        <v>7.716951068613595E-2</v>
      </c>
      <c r="T8406" s="66">
        <f>(L8406*'Football Field'!$F$4)+(M8406*'Football Field'!$F$5)+(N8406*'Football Field'!$F$6)+(O8406*'Football Field'!$F$7)+(P8406*'Football Field'!$F$8)+(Q8406*'Football Field'!$F$9)+(R8406*'Football Field'!$F$10)+(S8406*'Football Field'!$F$11)</f>
        <v>144067251.63969311</v>
      </c>
    </row>
    <row r="8407" spans="2:20" x14ac:dyDescent="0.3">
      <c r="B8407" s="62">
        <f t="shared" si="1179"/>
        <v>8380</v>
      </c>
      <c r="C8407" s="62">
        <v>0.39969508828411737</v>
      </c>
      <c r="D8407" s="62">
        <v>0.41334104528047588</v>
      </c>
      <c r="E8407" s="62">
        <v>0.9728010309196472</v>
      </c>
      <c r="F8407" s="62">
        <v>0.36581804638713977</v>
      </c>
      <c r="G8407" s="62">
        <v>0.63458461931090282</v>
      </c>
      <c r="H8407" s="62">
        <v>0.10678097120365782</v>
      </c>
      <c r="I8407" s="62">
        <v>0.98514563952730083</v>
      </c>
      <c r="J8407" s="62">
        <v>0.40436592150939554</v>
      </c>
      <c r="K8407" s="62"/>
      <c r="L8407" s="65">
        <f t="shared" si="1180"/>
        <v>9.3331481109464196E-2</v>
      </c>
      <c r="M8407" s="65">
        <f t="shared" si="1181"/>
        <v>9.6517903497324198E-2</v>
      </c>
      <c r="N8407" s="65">
        <f t="shared" si="1182"/>
        <v>0.22715555857920752</v>
      </c>
      <c r="O8407" s="65">
        <f t="shared" si="1183"/>
        <v>8.5420964847115782E-2</v>
      </c>
      <c r="P8407" s="65">
        <f t="shared" si="1184"/>
        <v>0.14817976038642638</v>
      </c>
      <c r="Q8407" s="65">
        <f t="shared" si="1185"/>
        <v>2.4934072218721452E-2</v>
      </c>
      <c r="R8407" s="65">
        <f t="shared" si="1186"/>
        <v>0.2300381073991469</v>
      </c>
      <c r="S8407" s="65">
        <f t="shared" si="1187"/>
        <v>9.4422151962593695E-2</v>
      </c>
      <c r="T8407" s="66">
        <f>(L8407*'Football Field'!$F$4)+(M8407*'Football Field'!$F$5)+(N8407*'Football Field'!$F$6)+(O8407*'Football Field'!$F$7)+(P8407*'Football Field'!$F$8)+(Q8407*'Football Field'!$F$9)+(R8407*'Football Field'!$F$10)+(S8407*'Football Field'!$F$11)</f>
        <v>158582831.47485417</v>
      </c>
    </row>
    <row r="8408" spans="2:20" x14ac:dyDescent="0.3">
      <c r="B8408" s="62">
        <f t="shared" si="1179"/>
        <v>8381</v>
      </c>
      <c r="C8408" s="62">
        <v>5.6830629506688601E-2</v>
      </c>
      <c r="D8408" s="62">
        <v>0.9701217975893156</v>
      </c>
      <c r="E8408" s="62">
        <v>0.12689856469478789</v>
      </c>
      <c r="F8408" s="62">
        <v>0.29030658713758117</v>
      </c>
      <c r="G8408" s="62">
        <v>0.64475844671581972</v>
      </c>
      <c r="H8408" s="62">
        <v>0.22860413414077041</v>
      </c>
      <c r="I8408" s="62">
        <v>0.19672641889809173</v>
      </c>
      <c r="J8408" s="62">
        <v>0.92120922118465542</v>
      </c>
      <c r="K8408" s="62"/>
      <c r="L8408" s="65">
        <f t="shared" si="1180"/>
        <v>1.6542384131059695E-2</v>
      </c>
      <c r="M8408" s="65">
        <f t="shared" si="1181"/>
        <v>0.28238517800947177</v>
      </c>
      <c r="N8408" s="65">
        <f t="shared" si="1182"/>
        <v>3.6937912197756814E-2</v>
      </c>
      <c r="O8408" s="65">
        <f t="shared" si="1183"/>
        <v>8.4503077335112295E-2</v>
      </c>
      <c r="P8408" s="65">
        <f t="shared" si="1184"/>
        <v>0.18767770109009921</v>
      </c>
      <c r="Q8408" s="65">
        <f t="shared" si="1185"/>
        <v>6.6542592150239083E-2</v>
      </c>
      <c r="R8408" s="65">
        <f t="shared" si="1186"/>
        <v>5.7263556965473729E-2</v>
      </c>
      <c r="S8408" s="65">
        <f t="shared" si="1187"/>
        <v>0.26814759812078753</v>
      </c>
      <c r="T8408" s="66">
        <f>(L8408*'Football Field'!$F$4)+(M8408*'Football Field'!$F$5)+(N8408*'Football Field'!$F$6)+(O8408*'Football Field'!$F$7)+(P8408*'Football Field'!$F$8)+(Q8408*'Football Field'!$F$9)+(R8408*'Football Field'!$F$10)+(S8408*'Football Field'!$F$11)</f>
        <v>133975468.04285967</v>
      </c>
    </row>
    <row r="8409" spans="2:20" x14ac:dyDescent="0.3">
      <c r="B8409" s="62">
        <f t="shared" si="1179"/>
        <v>8382</v>
      </c>
      <c r="C8409" s="62">
        <v>0.51280596859676386</v>
      </c>
      <c r="D8409" s="62">
        <v>9.8900081220181457E-2</v>
      </c>
      <c r="E8409" s="62">
        <v>0.20694462277901837</v>
      </c>
      <c r="F8409" s="62">
        <v>0.487058863863296</v>
      </c>
      <c r="G8409" s="62">
        <v>0.1296166748402896</v>
      </c>
      <c r="H8409" s="62">
        <v>5.0462717298608517E-2</v>
      </c>
      <c r="I8409" s="62">
        <v>0.86258020058961793</v>
      </c>
      <c r="J8409" s="62">
        <v>9.2447848136779531E-2</v>
      </c>
      <c r="K8409" s="62"/>
      <c r="L8409" s="65">
        <f t="shared" si="1180"/>
        <v>0.21009603479522834</v>
      </c>
      <c r="M8409" s="65">
        <f t="shared" si="1181"/>
        <v>4.0519253241424302E-2</v>
      </c>
      <c r="N8409" s="65">
        <f t="shared" si="1182"/>
        <v>8.4784981709630641E-2</v>
      </c>
      <c r="O8409" s="65">
        <f t="shared" si="1183"/>
        <v>0.19954747463170067</v>
      </c>
      <c r="P8409" s="65">
        <f t="shared" si="1184"/>
        <v>5.3103807472842927E-2</v>
      </c>
      <c r="Q8409" s="65">
        <f t="shared" si="1185"/>
        <v>2.0674519133311687E-2</v>
      </c>
      <c r="R8409" s="65">
        <f t="shared" si="1186"/>
        <v>0.35339814849006629</v>
      </c>
      <c r="S8409" s="65">
        <f t="shared" si="1187"/>
        <v>3.7875780525795134E-2</v>
      </c>
      <c r="T8409" s="66">
        <f>(L8409*'Football Field'!$F$4)+(M8409*'Football Field'!$F$5)+(N8409*'Football Field'!$F$6)+(O8409*'Football Field'!$F$7)+(P8409*'Football Field'!$F$8)+(Q8409*'Football Field'!$F$9)+(R8409*'Football Field'!$F$10)+(S8409*'Football Field'!$F$11)</f>
        <v>164175191.86833677</v>
      </c>
    </row>
    <row r="8410" spans="2:20" x14ac:dyDescent="0.3">
      <c r="B8410" s="62">
        <f t="shared" si="1179"/>
        <v>8383</v>
      </c>
      <c r="C8410" s="62">
        <v>0.49217138985063391</v>
      </c>
      <c r="D8410" s="62">
        <v>0.94657077091268571</v>
      </c>
      <c r="E8410" s="62">
        <v>0.74258970003882985</v>
      </c>
      <c r="F8410" s="62">
        <v>0.27762268534113066</v>
      </c>
      <c r="G8410" s="62">
        <v>0.48917386319918743</v>
      </c>
      <c r="H8410" s="62">
        <v>0.87861353872823744</v>
      </c>
      <c r="I8410" s="62">
        <v>0.94333609702074506</v>
      </c>
      <c r="J8410" s="62">
        <v>0.43040358752631491</v>
      </c>
      <c r="K8410" s="62"/>
      <c r="L8410" s="65">
        <f t="shared" si="1180"/>
        <v>9.4639578527439164E-2</v>
      </c>
      <c r="M8410" s="65">
        <f t="shared" si="1181"/>
        <v>0.18201598193823651</v>
      </c>
      <c r="N8410" s="65">
        <f t="shared" si="1182"/>
        <v>0.14279248586924301</v>
      </c>
      <c r="O8410" s="65">
        <f t="shared" si="1183"/>
        <v>5.3384033432569561E-2</v>
      </c>
      <c r="P8410" s="65">
        <f t="shared" si="1184"/>
        <v>9.4063184481040493E-2</v>
      </c>
      <c r="Q8410" s="65">
        <f t="shared" si="1185"/>
        <v>0.1689484937736373</v>
      </c>
      <c r="R8410" s="65">
        <f t="shared" si="1186"/>
        <v>0.18139398687692285</v>
      </c>
      <c r="S8410" s="65">
        <f t="shared" si="1187"/>
        <v>8.2762255100911272E-2</v>
      </c>
      <c r="T8410" s="66">
        <f>(L8410*'Football Field'!$F$4)+(M8410*'Football Field'!$F$5)+(N8410*'Football Field'!$F$6)+(O8410*'Football Field'!$F$7)+(P8410*'Football Field'!$F$8)+(Q8410*'Football Field'!$F$9)+(R8410*'Football Field'!$F$10)+(S8410*'Football Field'!$F$11)</f>
        <v>144587024.29042026</v>
      </c>
    </row>
    <row r="8411" spans="2:20" x14ac:dyDescent="0.3">
      <c r="B8411" s="62">
        <f t="shared" si="1179"/>
        <v>8384</v>
      </c>
      <c r="C8411" s="62">
        <v>5.3299992986114431E-3</v>
      </c>
      <c r="D8411" s="62">
        <v>0.61582043135083619</v>
      </c>
      <c r="E8411" s="62">
        <v>0.41489291877254486</v>
      </c>
      <c r="F8411" s="62">
        <v>0.45202447759647268</v>
      </c>
      <c r="G8411" s="62">
        <v>0.22275462165174331</v>
      </c>
      <c r="H8411" s="62">
        <v>0.79680423329346628</v>
      </c>
      <c r="I8411" s="62">
        <v>0.5817028542394197</v>
      </c>
      <c r="J8411" s="62">
        <v>0.36850231497703978</v>
      </c>
      <c r="K8411" s="62"/>
      <c r="L8411" s="65">
        <f t="shared" si="1180"/>
        <v>1.5414281341622643E-3</v>
      </c>
      <c r="M8411" s="65">
        <f t="shared" si="1181"/>
        <v>0.17809438337513747</v>
      </c>
      <c r="N8411" s="65">
        <f t="shared" si="1182"/>
        <v>0.11998643561309806</v>
      </c>
      <c r="O8411" s="65">
        <f t="shared" si="1183"/>
        <v>0.13072482904054453</v>
      </c>
      <c r="P8411" s="65">
        <f t="shared" si="1184"/>
        <v>6.4420316325016977E-2</v>
      </c>
      <c r="Q8411" s="65">
        <f t="shared" si="1185"/>
        <v>0.23043463869462663</v>
      </c>
      <c r="R8411" s="65">
        <f t="shared" si="1186"/>
        <v>0.16822762912571601</v>
      </c>
      <c r="S8411" s="65">
        <f t="shared" si="1187"/>
        <v>0.10657033969169798</v>
      </c>
      <c r="T8411" s="66">
        <f>(L8411*'Football Field'!$F$4)+(M8411*'Football Field'!$F$5)+(N8411*'Football Field'!$F$6)+(O8411*'Football Field'!$F$7)+(P8411*'Football Field'!$F$8)+(Q8411*'Football Field'!$F$9)+(R8411*'Football Field'!$F$10)+(S8411*'Football Field'!$F$11)</f>
        <v>140925776.94538143</v>
      </c>
    </row>
    <row r="8412" spans="2:20" x14ac:dyDescent="0.3">
      <c r="B8412" s="62">
        <f t="shared" si="1179"/>
        <v>8385</v>
      </c>
      <c r="C8412" s="62">
        <v>4.4393788174111881E-3</v>
      </c>
      <c r="D8412" s="62">
        <v>6.1085504151082048E-2</v>
      </c>
      <c r="E8412" s="62">
        <v>0.54053625351307133</v>
      </c>
      <c r="F8412" s="62">
        <v>0.24721706233772101</v>
      </c>
      <c r="G8412" s="62">
        <v>0.80049413841449435</v>
      </c>
      <c r="H8412" s="62">
        <v>0.85409222380098848</v>
      </c>
      <c r="I8412" s="62">
        <v>6.7127659480436752E-2</v>
      </c>
      <c r="J8412" s="62">
        <v>0.18326359304909046</v>
      </c>
      <c r="K8412" s="62"/>
      <c r="L8412" s="65">
        <f t="shared" si="1180"/>
        <v>1.6094877043599876E-3</v>
      </c>
      <c r="M8412" s="65">
        <f t="shared" si="1181"/>
        <v>2.2146424508807848E-2</v>
      </c>
      <c r="N8412" s="65">
        <f t="shared" si="1182"/>
        <v>0.19597031241804044</v>
      </c>
      <c r="O8412" s="65">
        <f t="shared" si="1183"/>
        <v>8.962803998163614E-2</v>
      </c>
      <c r="P8412" s="65">
        <f t="shared" si="1184"/>
        <v>0.2902175115440338</v>
      </c>
      <c r="Q8412" s="65">
        <f t="shared" si="1185"/>
        <v>0.30964938770392963</v>
      </c>
      <c r="R8412" s="65">
        <f t="shared" si="1186"/>
        <v>2.4336995557236767E-2</v>
      </c>
      <c r="S8412" s="65">
        <f t="shared" si="1187"/>
        <v>6.6441840581955333E-2</v>
      </c>
      <c r="T8412" s="66">
        <f>(L8412*'Football Field'!$F$4)+(M8412*'Football Field'!$F$5)+(N8412*'Football Field'!$F$6)+(O8412*'Football Field'!$F$7)+(P8412*'Football Field'!$F$8)+(Q8412*'Football Field'!$F$9)+(R8412*'Football Field'!$F$10)+(S8412*'Football Field'!$F$11)</f>
        <v>141348602.54616934</v>
      </c>
    </row>
    <row r="8413" spans="2:20" x14ac:dyDescent="0.3">
      <c r="B8413" s="62">
        <f t="shared" si="1179"/>
        <v>8386</v>
      </c>
      <c r="C8413" s="62">
        <v>0.59129578900109969</v>
      </c>
      <c r="D8413" s="62">
        <v>0.72519043574265774</v>
      </c>
      <c r="E8413" s="62">
        <v>0.62633448579704887</v>
      </c>
      <c r="F8413" s="62">
        <v>0.21606622159396516</v>
      </c>
      <c r="G8413" s="62">
        <v>0.12080322003220267</v>
      </c>
      <c r="H8413" s="62">
        <v>0.26651723371042102</v>
      </c>
      <c r="I8413" s="62">
        <v>0.30285172337454014</v>
      </c>
      <c r="J8413" s="62">
        <v>0.63520023524481806</v>
      </c>
      <c r="K8413" s="62"/>
      <c r="L8413" s="65">
        <f t="shared" si="1180"/>
        <v>0.16970487284048688</v>
      </c>
      <c r="M8413" s="65">
        <f t="shared" si="1181"/>
        <v>0.20813331157109952</v>
      </c>
      <c r="N8413" s="65">
        <f t="shared" si="1182"/>
        <v>0.1797611554909995</v>
      </c>
      <c r="O8413" s="65">
        <f t="shared" si="1183"/>
        <v>6.2012095033979892E-2</v>
      </c>
      <c r="P8413" s="65">
        <f t="shared" si="1184"/>
        <v>3.4671133256198756E-2</v>
      </c>
      <c r="Q8413" s="65">
        <f t="shared" si="1185"/>
        <v>7.6491789892556131E-2</v>
      </c>
      <c r="R8413" s="65">
        <f t="shared" si="1186"/>
        <v>8.6919971629804818E-2</v>
      </c>
      <c r="S8413" s="65">
        <f t="shared" si="1187"/>
        <v>0.18230567028487449</v>
      </c>
      <c r="T8413" s="66">
        <f>(L8413*'Football Field'!$F$4)+(M8413*'Football Field'!$F$5)+(N8413*'Football Field'!$F$6)+(O8413*'Football Field'!$F$7)+(P8413*'Football Field'!$F$8)+(Q8413*'Football Field'!$F$9)+(R8413*'Football Field'!$F$10)+(S8413*'Football Field'!$F$11)</f>
        <v>127961024.72012305</v>
      </c>
    </row>
    <row r="8414" spans="2:20" x14ac:dyDescent="0.3">
      <c r="B8414" s="62">
        <f t="shared" ref="B8414:B8477" si="1188">B8413+1</f>
        <v>8387</v>
      </c>
      <c r="C8414" s="62">
        <v>0.79965278613042268</v>
      </c>
      <c r="D8414" s="62">
        <v>0.83009752249873037</v>
      </c>
      <c r="E8414" s="62">
        <v>0.55232011990785845</v>
      </c>
      <c r="F8414" s="62">
        <v>2.8220663209250763E-3</v>
      </c>
      <c r="G8414" s="62">
        <v>0.45641129299610772</v>
      </c>
      <c r="H8414" s="62">
        <v>0.2138434508014867</v>
      </c>
      <c r="I8414" s="62">
        <v>0.39464897335712457</v>
      </c>
      <c r="J8414" s="62">
        <v>0.89559872531220908</v>
      </c>
      <c r="K8414" s="62"/>
      <c r="L8414" s="65">
        <f t="shared" si="1180"/>
        <v>0.19290147216864703</v>
      </c>
      <c r="M8414" s="65">
        <f t="shared" si="1181"/>
        <v>0.20024570277359743</v>
      </c>
      <c r="N8414" s="65">
        <f t="shared" si="1182"/>
        <v>0.13323703248026003</v>
      </c>
      <c r="O8414" s="65">
        <f t="shared" si="1183"/>
        <v>6.8077140142073697E-4</v>
      </c>
      <c r="P8414" s="65">
        <f t="shared" si="1184"/>
        <v>0.1101007985720758</v>
      </c>
      <c r="Q8414" s="65">
        <f t="shared" si="1185"/>
        <v>5.1585784716446259E-2</v>
      </c>
      <c r="R8414" s="65">
        <f t="shared" si="1186"/>
        <v>9.5201779160709404E-2</v>
      </c>
      <c r="S8414" s="65">
        <f t="shared" si="1187"/>
        <v>0.21604665872684334</v>
      </c>
      <c r="T8414" s="66">
        <f>(L8414*'Football Field'!$F$4)+(M8414*'Football Field'!$F$5)+(N8414*'Football Field'!$F$6)+(O8414*'Football Field'!$F$7)+(P8414*'Football Field'!$F$8)+(Q8414*'Football Field'!$F$9)+(R8414*'Football Field'!$F$10)+(S8414*'Football Field'!$F$11)</f>
        <v>133816760.30879788</v>
      </c>
    </row>
    <row r="8415" spans="2:20" x14ac:dyDescent="0.3">
      <c r="B8415" s="62">
        <f t="shared" si="1188"/>
        <v>8388</v>
      </c>
      <c r="C8415" s="62">
        <v>0.32210064971027974</v>
      </c>
      <c r="D8415" s="62">
        <v>0.8086333062262957</v>
      </c>
      <c r="E8415" s="62">
        <v>0.99253504750815658</v>
      </c>
      <c r="F8415" s="62">
        <v>0.22244645531786322</v>
      </c>
      <c r="G8415" s="62">
        <v>0.65957034683912374</v>
      </c>
      <c r="H8415" s="62">
        <v>3.4933296827759364E-2</v>
      </c>
      <c r="I8415" s="62">
        <v>8.2569893829856245E-2</v>
      </c>
      <c r="J8415" s="62">
        <v>0.17976739978596445</v>
      </c>
      <c r="K8415" s="62"/>
      <c r="L8415" s="65">
        <f t="shared" si="1180"/>
        <v>9.7530703819618203E-2</v>
      </c>
      <c r="M8415" s="65">
        <f t="shared" si="1181"/>
        <v>0.24485071842970105</v>
      </c>
      <c r="N8415" s="65">
        <f t="shared" si="1182"/>
        <v>0.30053538183229339</v>
      </c>
      <c r="O8415" s="65">
        <f t="shared" si="1183"/>
        <v>6.7355838520800265E-2</v>
      </c>
      <c r="P8415" s="65">
        <f t="shared" si="1184"/>
        <v>0.19971508968898677</v>
      </c>
      <c r="Q8415" s="65">
        <f t="shared" si="1185"/>
        <v>1.057765338075402E-2</v>
      </c>
      <c r="R8415" s="65">
        <f t="shared" si="1186"/>
        <v>2.5001811908111831E-2</v>
      </c>
      <c r="S8415" s="65">
        <f t="shared" si="1187"/>
        <v>5.4432802419734583E-2</v>
      </c>
      <c r="T8415" s="66">
        <f>(L8415*'Football Field'!$F$4)+(M8415*'Football Field'!$F$5)+(N8415*'Football Field'!$F$6)+(O8415*'Football Field'!$F$7)+(P8415*'Football Field'!$F$8)+(Q8415*'Football Field'!$F$9)+(R8415*'Football Field'!$F$10)+(S8415*'Football Field'!$F$11)</f>
        <v>135336709.14940214</v>
      </c>
    </row>
    <row r="8416" spans="2:20" x14ac:dyDescent="0.3">
      <c r="B8416" s="62">
        <f t="shared" si="1188"/>
        <v>8389</v>
      </c>
      <c r="C8416" s="62">
        <v>0.89365765087236149</v>
      </c>
      <c r="D8416" s="62">
        <v>0.99615751775120231</v>
      </c>
      <c r="E8416" s="62">
        <v>0.62564010670605408</v>
      </c>
      <c r="F8416" s="62">
        <v>6.2206968677782526E-2</v>
      </c>
      <c r="G8416" s="62">
        <v>0.11657121473806464</v>
      </c>
      <c r="H8416" s="62">
        <v>0.25148950334314635</v>
      </c>
      <c r="I8416" s="62">
        <v>0.4980555629384833</v>
      </c>
      <c r="J8416" s="62">
        <v>0.2803498055805882</v>
      </c>
      <c r="K8416" s="62"/>
      <c r="L8416" s="65">
        <f t="shared" si="1180"/>
        <v>0.23996424707699032</v>
      </c>
      <c r="M8416" s="65">
        <f t="shared" si="1181"/>
        <v>0.26748743043144668</v>
      </c>
      <c r="N8416" s="65">
        <f t="shared" si="1182"/>
        <v>0.16799638765508534</v>
      </c>
      <c r="O8416" s="65">
        <f t="shared" si="1183"/>
        <v>1.6703766131397499E-2</v>
      </c>
      <c r="P8416" s="65">
        <f t="shared" si="1184"/>
        <v>3.1301610575552641E-2</v>
      </c>
      <c r="Q8416" s="65">
        <f t="shared" si="1185"/>
        <v>6.7529762945121086E-2</v>
      </c>
      <c r="R8416" s="65">
        <f t="shared" si="1186"/>
        <v>0.13373748666099627</v>
      </c>
      <c r="S8416" s="65">
        <f t="shared" si="1187"/>
        <v>7.5279308523410166E-2</v>
      </c>
      <c r="T8416" s="66">
        <f>(L8416*'Football Field'!$F$4)+(M8416*'Football Field'!$F$5)+(N8416*'Football Field'!$F$6)+(O8416*'Football Field'!$F$7)+(P8416*'Football Field'!$F$8)+(Q8416*'Football Field'!$F$9)+(R8416*'Football Field'!$F$10)+(S8416*'Football Field'!$F$11)</f>
        <v>132196850.90225604</v>
      </c>
    </row>
    <row r="8417" spans="2:20" x14ac:dyDescent="0.3">
      <c r="B8417" s="62">
        <f t="shared" si="1188"/>
        <v>8390</v>
      </c>
      <c r="C8417" s="62">
        <v>0.39278047311152597</v>
      </c>
      <c r="D8417" s="62">
        <v>6.1817364430917121E-2</v>
      </c>
      <c r="E8417" s="62">
        <v>0.88929827054979638</v>
      </c>
      <c r="F8417" s="62">
        <v>0.63242350273751291</v>
      </c>
      <c r="G8417" s="62">
        <v>0.23252206116291807</v>
      </c>
      <c r="H8417" s="62">
        <v>0.55426540508382072</v>
      </c>
      <c r="I8417" s="62">
        <v>2.6091384800592032E-2</v>
      </c>
      <c r="J8417" s="62">
        <v>0.14447790626448354</v>
      </c>
      <c r="K8417" s="62"/>
      <c r="L8417" s="65">
        <f t="shared" si="1180"/>
        <v>0.13388677680229111</v>
      </c>
      <c r="M8417" s="65">
        <f t="shared" si="1181"/>
        <v>2.1071637315631154E-2</v>
      </c>
      <c r="N8417" s="65">
        <f t="shared" si="1182"/>
        <v>0.30313441530469548</v>
      </c>
      <c r="O8417" s="65">
        <f t="shared" si="1183"/>
        <v>0.21557371140366866</v>
      </c>
      <c r="P8417" s="65">
        <f t="shared" si="1184"/>
        <v>7.9259615575871023E-2</v>
      </c>
      <c r="Q8417" s="65">
        <f t="shared" si="1185"/>
        <v>0.18893202096280928</v>
      </c>
      <c r="R8417" s="65">
        <f t="shared" si="1186"/>
        <v>8.893750205009994E-3</v>
      </c>
      <c r="S8417" s="65">
        <f t="shared" si="1187"/>
        <v>4.9248072430023285E-2</v>
      </c>
      <c r="T8417" s="66">
        <f>(L8417*'Football Field'!$F$4)+(M8417*'Football Field'!$F$5)+(N8417*'Football Field'!$F$6)+(O8417*'Football Field'!$F$7)+(P8417*'Football Field'!$F$8)+(Q8417*'Football Field'!$F$9)+(R8417*'Football Field'!$F$10)+(S8417*'Football Field'!$F$11)</f>
        <v>124844442.47270074</v>
      </c>
    </row>
    <row r="8418" spans="2:20" x14ac:dyDescent="0.3">
      <c r="B8418" s="62">
        <f t="shared" si="1188"/>
        <v>8391</v>
      </c>
      <c r="C8418" s="62">
        <v>0.66608506882394536</v>
      </c>
      <c r="D8418" s="62">
        <v>0.18540156460025725</v>
      </c>
      <c r="E8418" s="62">
        <v>0.84391237588904999</v>
      </c>
      <c r="F8418" s="62">
        <v>0.90732833180969052</v>
      </c>
      <c r="G8418" s="62">
        <v>0.5143065504736265</v>
      </c>
      <c r="H8418" s="62">
        <v>0.66506786342282931</v>
      </c>
      <c r="I8418" s="62">
        <v>0.29565062286492272</v>
      </c>
      <c r="J8418" s="62">
        <v>0.59422436661670752</v>
      </c>
      <c r="K8418" s="62"/>
      <c r="L8418" s="65">
        <f t="shared" si="1180"/>
        <v>0.14257028774981281</v>
      </c>
      <c r="M8418" s="65">
        <f t="shared" si="1181"/>
        <v>3.9683751597966978E-2</v>
      </c>
      <c r="N8418" s="65">
        <f t="shared" si="1182"/>
        <v>0.18063282889460971</v>
      </c>
      <c r="O8418" s="65">
        <f t="shared" si="1183"/>
        <v>0.19420651716163326</v>
      </c>
      <c r="P8418" s="65">
        <f t="shared" si="1184"/>
        <v>0.11008328564113067</v>
      </c>
      <c r="Q8418" s="65">
        <f t="shared" si="1185"/>
        <v>0.14235256290725803</v>
      </c>
      <c r="R8418" s="65">
        <f t="shared" si="1186"/>
        <v>6.3281698311727891E-2</v>
      </c>
      <c r="S8418" s="65">
        <f t="shared" si="1187"/>
        <v>0.12718906773586075</v>
      </c>
      <c r="T8418" s="66">
        <f>(L8418*'Football Field'!$F$4)+(M8418*'Football Field'!$F$5)+(N8418*'Football Field'!$F$6)+(O8418*'Football Field'!$F$7)+(P8418*'Football Field'!$F$8)+(Q8418*'Football Field'!$F$9)+(R8418*'Football Field'!$F$10)+(S8418*'Football Field'!$F$11)</f>
        <v>132066072.69033369</v>
      </c>
    </row>
    <row r="8419" spans="2:20" x14ac:dyDescent="0.3">
      <c r="B8419" s="62">
        <f t="shared" si="1188"/>
        <v>8392</v>
      </c>
      <c r="C8419" s="62">
        <v>0.91467411383427633</v>
      </c>
      <c r="D8419" s="62">
        <v>0.4486080611815193</v>
      </c>
      <c r="E8419" s="62">
        <v>9.8605038539003376E-2</v>
      </c>
      <c r="F8419" s="62">
        <v>0.93187402846396128</v>
      </c>
      <c r="G8419" s="62">
        <v>0.25482699560647126</v>
      </c>
      <c r="H8419" s="62">
        <v>0.88707054797175955</v>
      </c>
      <c r="I8419" s="62">
        <v>0.96435071468104727</v>
      </c>
      <c r="J8419" s="62">
        <v>0.80914436612174179</v>
      </c>
      <c r="K8419" s="62"/>
      <c r="L8419" s="65">
        <f t="shared" si="1180"/>
        <v>0.1722824647488567</v>
      </c>
      <c r="M8419" s="65">
        <f t="shared" si="1181"/>
        <v>8.4497091715619727E-2</v>
      </c>
      <c r="N8419" s="65">
        <f t="shared" si="1182"/>
        <v>1.8572646606279091E-2</v>
      </c>
      <c r="O8419" s="65">
        <f t="shared" si="1183"/>
        <v>0.175522136278917</v>
      </c>
      <c r="P8419" s="65">
        <f t="shared" si="1184"/>
        <v>4.7997666298429102E-2</v>
      </c>
      <c r="Q8419" s="65">
        <f t="shared" si="1185"/>
        <v>0.16708322461433878</v>
      </c>
      <c r="R8419" s="65">
        <f t="shared" si="1186"/>
        <v>0.18163924778751772</v>
      </c>
      <c r="S8419" s="65">
        <f t="shared" si="1187"/>
        <v>0.15240552195004198</v>
      </c>
      <c r="T8419" s="66">
        <f>(L8419*'Football Field'!$F$4)+(M8419*'Football Field'!$F$5)+(N8419*'Football Field'!$F$6)+(O8419*'Football Field'!$F$7)+(P8419*'Football Field'!$F$8)+(Q8419*'Football Field'!$F$9)+(R8419*'Football Field'!$F$10)+(S8419*'Football Field'!$F$11)</f>
        <v>138939177.80310005</v>
      </c>
    </row>
    <row r="8420" spans="2:20" x14ac:dyDescent="0.3">
      <c r="B8420" s="62">
        <f t="shared" si="1188"/>
        <v>8393</v>
      </c>
      <c r="C8420" s="62">
        <v>0.48624323396776592</v>
      </c>
      <c r="D8420" s="62">
        <v>0.39759069414261794</v>
      </c>
      <c r="E8420" s="62">
        <v>0.20120794077353255</v>
      </c>
      <c r="F8420" s="62">
        <v>0.45932788892441445</v>
      </c>
      <c r="G8420" s="62">
        <v>0.76532346373193183</v>
      </c>
      <c r="H8420" s="62">
        <v>0.44024805396044742</v>
      </c>
      <c r="I8420" s="62">
        <v>0.16538448048995069</v>
      </c>
      <c r="J8420" s="62">
        <v>0.93663621018629495</v>
      </c>
      <c r="K8420" s="62"/>
      <c r="L8420" s="65">
        <f t="shared" si="1180"/>
        <v>0.12623261554432191</v>
      </c>
      <c r="M8420" s="65">
        <f t="shared" si="1181"/>
        <v>0.1032177102561643</v>
      </c>
      <c r="N8420" s="65">
        <f t="shared" si="1182"/>
        <v>5.223518366491816E-2</v>
      </c>
      <c r="O8420" s="65">
        <f t="shared" si="1183"/>
        <v>0.11924517764132912</v>
      </c>
      <c r="P8420" s="65">
        <f t="shared" si="1184"/>
        <v>0.19868406553648033</v>
      </c>
      <c r="Q8420" s="65">
        <f t="shared" si="1185"/>
        <v>0.11429190054993986</v>
      </c>
      <c r="R8420" s="65">
        <f t="shared" si="1186"/>
        <v>4.2935128109297921E-2</v>
      </c>
      <c r="S8420" s="65">
        <f t="shared" si="1187"/>
        <v>0.24315821869754847</v>
      </c>
      <c r="T8420" s="66">
        <f>(L8420*'Football Field'!$F$4)+(M8420*'Football Field'!$F$5)+(N8420*'Football Field'!$F$6)+(O8420*'Football Field'!$F$7)+(P8420*'Football Field'!$F$8)+(Q8420*'Football Field'!$F$9)+(R8420*'Football Field'!$F$10)+(S8420*'Football Field'!$F$11)</f>
        <v>133387290.06708609</v>
      </c>
    </row>
    <row r="8421" spans="2:20" x14ac:dyDescent="0.3">
      <c r="B8421" s="62">
        <f t="shared" si="1188"/>
        <v>8394</v>
      </c>
      <c r="C8421" s="62">
        <v>0.34394832695109923</v>
      </c>
      <c r="D8421" s="62">
        <v>9.585488319550528E-3</v>
      </c>
      <c r="E8421" s="62">
        <v>0.27934303205704591</v>
      </c>
      <c r="F8421" s="62">
        <v>0.97024605815543108</v>
      </c>
      <c r="G8421" s="62">
        <v>0.74669191012440028</v>
      </c>
      <c r="H8421" s="62">
        <v>0.47867560659079145</v>
      </c>
      <c r="I8421" s="62">
        <v>0.84686273011612756</v>
      </c>
      <c r="J8421" s="62">
        <v>0.16468693296254255</v>
      </c>
      <c r="K8421" s="62"/>
      <c r="L8421" s="65">
        <f t="shared" si="1180"/>
        <v>8.9568941811264888E-2</v>
      </c>
      <c r="M8421" s="65">
        <f t="shared" si="1181"/>
        <v>2.4961948590854648E-3</v>
      </c>
      <c r="N8421" s="65">
        <f t="shared" si="1182"/>
        <v>7.2744821890810149E-2</v>
      </c>
      <c r="O8421" s="65">
        <f t="shared" si="1183"/>
        <v>0.25266560676682248</v>
      </c>
      <c r="P8421" s="65">
        <f t="shared" si="1184"/>
        <v>0.19444898843303096</v>
      </c>
      <c r="Q8421" s="65">
        <f t="shared" si="1185"/>
        <v>0.12465380463763148</v>
      </c>
      <c r="R8421" s="65">
        <f t="shared" si="1186"/>
        <v>0.22053486716533638</v>
      </c>
      <c r="S8421" s="65">
        <f t="shared" si="1187"/>
        <v>4.2886774436018266E-2</v>
      </c>
      <c r="T8421" s="66">
        <f>(L8421*'Football Field'!$F$4)+(M8421*'Football Field'!$F$5)+(N8421*'Football Field'!$F$6)+(O8421*'Football Field'!$F$7)+(P8421*'Football Field'!$F$8)+(Q8421*'Football Field'!$F$9)+(R8421*'Football Field'!$F$10)+(S8421*'Football Field'!$F$11)</f>
        <v>158122891.10258794</v>
      </c>
    </row>
    <row r="8422" spans="2:20" x14ac:dyDescent="0.3">
      <c r="B8422" s="62">
        <f t="shared" si="1188"/>
        <v>8395</v>
      </c>
      <c r="C8422" s="62">
        <v>8.3761923110961978E-2</v>
      </c>
      <c r="D8422" s="62">
        <v>0.97501968359464053</v>
      </c>
      <c r="E8422" s="62">
        <v>0.52453719218727601</v>
      </c>
      <c r="F8422" s="62">
        <v>0.1686734578419854</v>
      </c>
      <c r="G8422" s="62">
        <v>0.75248818671416828</v>
      </c>
      <c r="H8422" s="62">
        <v>0.43528305851051396</v>
      </c>
      <c r="I8422" s="62">
        <v>0.34911927705306034</v>
      </c>
      <c r="J8422" s="62">
        <v>0.92125251742726089</v>
      </c>
      <c r="K8422" s="62"/>
      <c r="L8422" s="65">
        <f t="shared" si="1180"/>
        <v>1.9895304357983916E-2</v>
      </c>
      <c r="M8422" s="65">
        <f t="shared" si="1181"/>
        <v>0.23158868182196593</v>
      </c>
      <c r="N8422" s="65">
        <f t="shared" si="1182"/>
        <v>0.12458915337728695</v>
      </c>
      <c r="O8422" s="65">
        <f t="shared" si="1183"/>
        <v>4.0063666833846739E-2</v>
      </c>
      <c r="P8422" s="65">
        <f t="shared" si="1184"/>
        <v>0.17873254271673406</v>
      </c>
      <c r="Q8422" s="65">
        <f t="shared" si="1185"/>
        <v>0.10338932786283465</v>
      </c>
      <c r="R8422" s="65">
        <f t="shared" si="1186"/>
        <v>8.2923529167406848E-2</v>
      </c>
      <c r="S8422" s="65">
        <f t="shared" si="1187"/>
        <v>0.21881779386194106</v>
      </c>
      <c r="T8422" s="66">
        <f>(L8422*'Football Field'!$F$4)+(M8422*'Football Field'!$F$5)+(N8422*'Football Field'!$F$6)+(O8422*'Football Field'!$F$7)+(P8422*'Football Field'!$F$8)+(Q8422*'Football Field'!$F$9)+(R8422*'Football Field'!$F$10)+(S8422*'Football Field'!$F$11)</f>
        <v>138545478.06328616</v>
      </c>
    </row>
    <row r="8423" spans="2:20" x14ac:dyDescent="0.3">
      <c r="B8423" s="62">
        <f t="shared" si="1188"/>
        <v>8396</v>
      </c>
      <c r="C8423" s="62">
        <v>0.88047288095201914</v>
      </c>
      <c r="D8423" s="62">
        <v>0.35439798117540078</v>
      </c>
      <c r="E8423" s="62">
        <v>0.1513830466122289</v>
      </c>
      <c r="F8423" s="62">
        <v>0.39514389295823904</v>
      </c>
      <c r="G8423" s="62">
        <v>0.45897341247616585</v>
      </c>
      <c r="H8423" s="62">
        <v>0.66753511499469198</v>
      </c>
      <c r="I8423" s="62">
        <v>4.0420810249396144E-2</v>
      </c>
      <c r="J8423" s="62">
        <v>0.55580394362377172</v>
      </c>
      <c r="K8423" s="62"/>
      <c r="L8423" s="65">
        <f t="shared" ref="L8423:L8486" si="1189">C8423/SUM($C8423:$J8423)</f>
        <v>0.2512671073331213</v>
      </c>
      <c r="M8423" s="65">
        <f t="shared" ref="M8423:M8486" si="1190">D8423/SUM($C8423:$J8423)</f>
        <v>0.10113719286658368</v>
      </c>
      <c r="N8423" s="65">
        <f t="shared" ref="N8423:N8486" si="1191">E8423/SUM($C8423:$J8423)</f>
        <v>4.3201308120247105E-2</v>
      </c>
      <c r="O8423" s="65">
        <f t="shared" ref="O8423:O8486" si="1192">F8423/SUM($C8423:$J8423)</f>
        <v>0.11276515735113915</v>
      </c>
      <c r="P8423" s="65">
        <f t="shared" ref="P8423:P8486" si="1193">G8423/SUM($C8423:$J8423)</f>
        <v>0.13098066299441458</v>
      </c>
      <c r="Q8423" s="65">
        <f t="shared" ref="Q8423:Q8486" si="1194">H8423/SUM($C8423:$J8423)</f>
        <v>0.19049947024676059</v>
      </c>
      <c r="R8423" s="65">
        <f t="shared" ref="R8423:R8486" si="1195">I8423/SUM($C8423:$J8423)</f>
        <v>1.1535187837296058E-2</v>
      </c>
      <c r="S8423" s="65">
        <f t="shared" ref="S8423:S8486" si="1196">J8423/SUM($C8423:$J8423)</f>
        <v>0.15861391325043753</v>
      </c>
      <c r="T8423" s="66">
        <f>(L8423*'Football Field'!$F$4)+(M8423*'Football Field'!$F$5)+(N8423*'Football Field'!$F$6)+(O8423*'Football Field'!$F$7)+(P8423*'Football Field'!$F$8)+(Q8423*'Football Field'!$F$9)+(R8423*'Football Field'!$F$10)+(S8423*'Football Field'!$F$11)</f>
        <v>121945304.46053889</v>
      </c>
    </row>
    <row r="8424" spans="2:20" x14ac:dyDescent="0.3">
      <c r="B8424" s="62">
        <f t="shared" si="1188"/>
        <v>8397</v>
      </c>
      <c r="C8424" s="62">
        <v>0.79291785180903107</v>
      </c>
      <c r="D8424" s="62">
        <v>0.59241542497366972</v>
      </c>
      <c r="E8424" s="62">
        <v>0.70613077859906792</v>
      </c>
      <c r="F8424" s="62">
        <v>0.4086214856673932</v>
      </c>
      <c r="G8424" s="62">
        <v>0.24080075531505851</v>
      </c>
      <c r="H8424" s="62">
        <v>0.4051821437376909</v>
      </c>
      <c r="I8424" s="62">
        <v>0.35781037142393135</v>
      </c>
      <c r="J8424" s="62">
        <v>0.81141416854933901</v>
      </c>
      <c r="K8424" s="62"/>
      <c r="L8424" s="65">
        <f t="shared" si="1189"/>
        <v>0.18374600646355577</v>
      </c>
      <c r="M8424" s="65">
        <f t="shared" si="1190"/>
        <v>0.13728278188966642</v>
      </c>
      <c r="N8424" s="65">
        <f t="shared" si="1191"/>
        <v>0.1636344929207485</v>
      </c>
      <c r="O8424" s="65">
        <f t="shared" si="1192"/>
        <v>9.4691481564311814E-2</v>
      </c>
      <c r="P8424" s="65">
        <f t="shared" si="1193"/>
        <v>5.58017164597856E-2</v>
      </c>
      <c r="Q8424" s="65">
        <f t="shared" si="1194"/>
        <v>9.3894469184020918E-2</v>
      </c>
      <c r="R8424" s="65">
        <f t="shared" si="1195"/>
        <v>8.2916820034244249E-2</v>
      </c>
      <c r="S8424" s="65">
        <f t="shared" si="1196"/>
        <v>0.18803223148366685</v>
      </c>
      <c r="T8424" s="66">
        <f>(L8424*'Football Field'!$F$4)+(M8424*'Football Field'!$F$5)+(N8424*'Football Field'!$F$6)+(O8424*'Football Field'!$F$7)+(P8424*'Football Field'!$F$8)+(Q8424*'Football Field'!$F$9)+(R8424*'Football Field'!$F$10)+(S8424*'Football Field'!$F$11)</f>
        <v>129151061.32730469</v>
      </c>
    </row>
    <row r="8425" spans="2:20" x14ac:dyDescent="0.3">
      <c r="B8425" s="62">
        <f t="shared" si="1188"/>
        <v>8398</v>
      </c>
      <c r="C8425" s="62">
        <v>0.15864434983129594</v>
      </c>
      <c r="D8425" s="62">
        <v>0.49922056765130818</v>
      </c>
      <c r="E8425" s="62">
        <v>0.44920481492367959</v>
      </c>
      <c r="F8425" s="62">
        <v>0.2716523782212239</v>
      </c>
      <c r="G8425" s="62">
        <v>0.64793694183893191</v>
      </c>
      <c r="H8425" s="62">
        <v>0.63499789587671129</v>
      </c>
      <c r="I8425" s="62">
        <v>0.86069086702968045</v>
      </c>
      <c r="J8425" s="62">
        <v>0.96451709151204923</v>
      </c>
      <c r="K8425" s="62"/>
      <c r="L8425" s="65">
        <f t="shared" si="1189"/>
        <v>3.5357505323564284E-2</v>
      </c>
      <c r="M8425" s="65">
        <f t="shared" si="1190"/>
        <v>0.11126266959481619</v>
      </c>
      <c r="N8425" s="65">
        <f t="shared" si="1191"/>
        <v>0.10011552035685232</v>
      </c>
      <c r="O8425" s="65">
        <f t="shared" si="1192"/>
        <v>6.0543917380794385E-2</v>
      </c>
      <c r="P8425" s="65">
        <f t="shared" si="1193"/>
        <v>0.1444074995092238</v>
      </c>
      <c r="Q8425" s="65">
        <f t="shared" si="1194"/>
        <v>0.14152373852449562</v>
      </c>
      <c r="R8425" s="65">
        <f t="shared" si="1195"/>
        <v>0.19182455565109421</v>
      </c>
      <c r="S8425" s="65">
        <f t="shared" si="1196"/>
        <v>0.21496459365915913</v>
      </c>
      <c r="T8425" s="66">
        <f>(L8425*'Football Field'!$F$4)+(M8425*'Football Field'!$F$5)+(N8425*'Football Field'!$F$6)+(O8425*'Football Field'!$F$7)+(P8425*'Football Field'!$F$8)+(Q8425*'Football Field'!$F$9)+(R8425*'Football Field'!$F$10)+(S8425*'Football Field'!$F$11)</f>
        <v>150631938.49730125</v>
      </c>
    </row>
    <row r="8426" spans="2:20" x14ac:dyDescent="0.3">
      <c r="B8426" s="62">
        <f t="shared" si="1188"/>
        <v>8399</v>
      </c>
      <c r="C8426" s="62">
        <v>0.69943372741787102</v>
      </c>
      <c r="D8426" s="62">
        <v>0.13694017832761129</v>
      </c>
      <c r="E8426" s="62">
        <v>0.71355876465347878</v>
      </c>
      <c r="F8426" s="62">
        <v>0.28966646749272429</v>
      </c>
      <c r="G8426" s="62">
        <v>0.67390769964057085</v>
      </c>
      <c r="H8426" s="62">
        <v>6.3761452056988688E-2</v>
      </c>
      <c r="I8426" s="62">
        <v>0.97923664901991503</v>
      </c>
      <c r="J8426" s="62">
        <v>0.83546175151161517</v>
      </c>
      <c r="K8426" s="62"/>
      <c r="L8426" s="65">
        <f t="shared" si="1189"/>
        <v>0.15925296723929327</v>
      </c>
      <c r="M8426" s="65">
        <f t="shared" si="1190"/>
        <v>3.1179694198419702E-2</v>
      </c>
      <c r="N8426" s="65">
        <f t="shared" si="1191"/>
        <v>0.16246907479024086</v>
      </c>
      <c r="O8426" s="65">
        <f t="shared" si="1192"/>
        <v>6.5953703188208548E-2</v>
      </c>
      <c r="P8426" s="65">
        <f t="shared" si="1193"/>
        <v>0.15344098605220502</v>
      </c>
      <c r="Q8426" s="65">
        <f t="shared" si="1194"/>
        <v>1.4517744909225463E-2</v>
      </c>
      <c r="R8426" s="65">
        <f t="shared" si="1195"/>
        <v>0.22296085515006195</v>
      </c>
      <c r="S8426" s="65">
        <f t="shared" si="1196"/>
        <v>0.19022497447234527</v>
      </c>
      <c r="T8426" s="66">
        <f>(L8426*'Football Field'!$F$4)+(M8426*'Football Field'!$F$5)+(N8426*'Football Field'!$F$6)+(O8426*'Football Field'!$F$7)+(P8426*'Football Field'!$F$8)+(Q8426*'Football Field'!$F$9)+(R8426*'Football Field'!$F$10)+(S8426*'Football Field'!$F$11)</f>
        <v>156834719.39917862</v>
      </c>
    </row>
    <row r="8427" spans="2:20" x14ac:dyDescent="0.3">
      <c r="B8427" s="62">
        <f t="shared" si="1188"/>
        <v>8400</v>
      </c>
      <c r="C8427" s="62">
        <v>0.64293429884857312</v>
      </c>
      <c r="D8427" s="62">
        <v>0.87328416466149594</v>
      </c>
      <c r="E8427" s="62">
        <v>9.9896756421324007E-2</v>
      </c>
      <c r="F8427" s="62">
        <v>0.51977405304821489</v>
      </c>
      <c r="G8427" s="62">
        <v>0.42962714192736728</v>
      </c>
      <c r="H8427" s="62">
        <v>0.47805989526152548</v>
      </c>
      <c r="I8427" s="62">
        <v>0.45816833836521564</v>
      </c>
      <c r="J8427" s="62">
        <v>0.92558769615765457</v>
      </c>
      <c r="K8427" s="62"/>
      <c r="L8427" s="65">
        <f t="shared" si="1189"/>
        <v>0.14521934401863659</v>
      </c>
      <c r="M8427" s="65">
        <f t="shared" si="1190"/>
        <v>0.19724838721642721</v>
      </c>
      <c r="N8427" s="65">
        <f t="shared" si="1191"/>
        <v>2.2563645248160791E-2</v>
      </c>
      <c r="O8427" s="65">
        <f t="shared" si="1192"/>
        <v>0.11740118260411471</v>
      </c>
      <c r="P8427" s="65">
        <f t="shared" si="1193"/>
        <v>9.7039731485826966E-2</v>
      </c>
      <c r="Q8427" s="65">
        <f t="shared" si="1194"/>
        <v>0.10797922045196069</v>
      </c>
      <c r="R8427" s="65">
        <f t="shared" si="1195"/>
        <v>0.10348632148986651</v>
      </c>
      <c r="S8427" s="65">
        <f t="shared" si="1196"/>
        <v>0.20906216748500667</v>
      </c>
      <c r="T8427" s="66">
        <f>(L8427*'Football Field'!$F$4)+(M8427*'Football Field'!$F$5)+(N8427*'Football Field'!$F$6)+(O8427*'Football Field'!$F$7)+(P8427*'Football Field'!$F$8)+(Q8427*'Football Field'!$F$9)+(R8427*'Football Field'!$F$10)+(S8427*'Football Field'!$F$11)</f>
        <v>132012972.09972359</v>
      </c>
    </row>
    <row r="8428" spans="2:20" x14ac:dyDescent="0.3">
      <c r="B8428" s="62">
        <f t="shared" si="1188"/>
        <v>8401</v>
      </c>
      <c r="C8428" s="62">
        <v>6.9685343110295617E-2</v>
      </c>
      <c r="D8428" s="62">
        <v>0.857666382042088</v>
      </c>
      <c r="E8428" s="62">
        <v>0.21280260391734318</v>
      </c>
      <c r="F8428" s="62">
        <v>0.85698263964733312</v>
      </c>
      <c r="G8428" s="62">
        <v>0.6279013431098347</v>
      </c>
      <c r="H8428" s="62">
        <v>0.56397386318162179</v>
      </c>
      <c r="I8428" s="62">
        <v>0.12155508499648215</v>
      </c>
      <c r="J8428" s="62">
        <v>0.63675743603865087</v>
      </c>
      <c r="K8428" s="62"/>
      <c r="L8428" s="65">
        <f t="shared" si="1189"/>
        <v>1.7653815805966075E-2</v>
      </c>
      <c r="M8428" s="65">
        <f t="shared" si="1190"/>
        <v>0.21727789023834684</v>
      </c>
      <c r="N8428" s="65">
        <f t="shared" si="1191"/>
        <v>5.3910590160123478E-2</v>
      </c>
      <c r="O8428" s="65">
        <f t="shared" si="1192"/>
        <v>0.21710467357962096</v>
      </c>
      <c r="P8428" s="65">
        <f t="shared" si="1193"/>
        <v>0.15907010227437629</v>
      </c>
      <c r="Q8428" s="65">
        <f t="shared" si="1194"/>
        <v>0.14287496129894892</v>
      </c>
      <c r="R8428" s="65">
        <f t="shared" si="1195"/>
        <v>3.0794295974262056E-2</v>
      </c>
      <c r="S8428" s="65">
        <f t="shared" si="1196"/>
        <v>0.16131367066835525</v>
      </c>
      <c r="T8428" s="66">
        <f>(L8428*'Football Field'!$F$4)+(M8428*'Football Field'!$F$5)+(N8428*'Football Field'!$F$6)+(O8428*'Football Field'!$F$7)+(P8428*'Football Field'!$F$8)+(Q8428*'Football Field'!$F$9)+(R8428*'Football Field'!$F$10)+(S8428*'Football Field'!$F$11)</f>
        <v>128716755.36427364</v>
      </c>
    </row>
    <row r="8429" spans="2:20" x14ac:dyDescent="0.3">
      <c r="B8429" s="62">
        <f t="shared" si="1188"/>
        <v>8402</v>
      </c>
      <c r="C8429" s="62">
        <v>0.44646744410558714</v>
      </c>
      <c r="D8429" s="62">
        <v>0.32533220783124961</v>
      </c>
      <c r="E8429" s="62">
        <v>0.16804840386413111</v>
      </c>
      <c r="F8429" s="62">
        <v>0.61977126485826572</v>
      </c>
      <c r="G8429" s="62">
        <v>0.98599914029901992</v>
      </c>
      <c r="H8429" s="62">
        <v>0.87658725235888868</v>
      </c>
      <c r="I8429" s="62">
        <v>0.2616402503610612</v>
      </c>
      <c r="J8429" s="62">
        <v>0.73938093718425146</v>
      </c>
      <c r="K8429" s="62"/>
      <c r="L8429" s="65">
        <f t="shared" si="1189"/>
        <v>0.10093704304848877</v>
      </c>
      <c r="M8429" s="65">
        <f t="shared" si="1190"/>
        <v>7.3550874762453478E-2</v>
      </c>
      <c r="N8429" s="65">
        <f t="shared" si="1191"/>
        <v>3.7992263935491197E-2</v>
      </c>
      <c r="O8429" s="65">
        <f t="shared" si="1192"/>
        <v>0.14011744790605718</v>
      </c>
      <c r="P8429" s="65">
        <f t="shared" si="1193"/>
        <v>0.22291398619111463</v>
      </c>
      <c r="Q8429" s="65">
        <f t="shared" si="1194"/>
        <v>0.19817822418017239</v>
      </c>
      <c r="R8429" s="65">
        <f t="shared" si="1195"/>
        <v>5.9151442199369374E-2</v>
      </c>
      <c r="S8429" s="65">
        <f t="shared" si="1196"/>
        <v>0.16715871777685307</v>
      </c>
      <c r="T8429" s="66">
        <f>(L8429*'Football Field'!$F$4)+(M8429*'Football Field'!$F$5)+(N8429*'Football Field'!$F$6)+(O8429*'Football Field'!$F$7)+(P8429*'Football Field'!$F$8)+(Q8429*'Football Field'!$F$9)+(R8429*'Football Field'!$F$10)+(S8429*'Football Field'!$F$11)</f>
        <v>137026998.43301699</v>
      </c>
    </row>
    <row r="8430" spans="2:20" x14ac:dyDescent="0.3">
      <c r="B8430" s="62">
        <f t="shared" si="1188"/>
        <v>8403</v>
      </c>
      <c r="C8430" s="62">
        <v>1.935203788031814E-2</v>
      </c>
      <c r="D8430" s="62">
        <v>0.26695284181907186</v>
      </c>
      <c r="E8430" s="62">
        <v>0.93403808802040222</v>
      </c>
      <c r="F8430" s="62">
        <v>1.3130364532407235E-2</v>
      </c>
      <c r="G8430" s="62">
        <v>0.29309548359337001</v>
      </c>
      <c r="H8430" s="62">
        <v>0.79251272588683863</v>
      </c>
      <c r="I8430" s="62">
        <v>0.89353527045746506</v>
      </c>
      <c r="J8430" s="62">
        <v>0.11790079417120103</v>
      </c>
      <c r="K8430" s="62"/>
      <c r="L8430" s="65">
        <f t="shared" si="1189"/>
        <v>5.8105196151363959E-3</v>
      </c>
      <c r="M8430" s="65">
        <f t="shared" si="1190"/>
        <v>8.0153559707719035E-2</v>
      </c>
      <c r="N8430" s="65">
        <f t="shared" si="1191"/>
        <v>0.2804483261810265</v>
      </c>
      <c r="O8430" s="65">
        <f t="shared" si="1192"/>
        <v>3.9424396097859039E-3</v>
      </c>
      <c r="P8430" s="65">
        <f t="shared" si="1193"/>
        <v>8.8002982789695067E-2</v>
      </c>
      <c r="Q8430" s="65">
        <f t="shared" si="1194"/>
        <v>0.23795482250962743</v>
      </c>
      <c r="R8430" s="65">
        <f t="shared" si="1195"/>
        <v>0.26828720819576818</v>
      </c>
      <c r="S8430" s="65">
        <f t="shared" si="1196"/>
        <v>3.5400141391241438E-2</v>
      </c>
      <c r="T8430" s="66">
        <f>(L8430*'Football Field'!$F$4)+(M8430*'Football Field'!$F$5)+(N8430*'Football Field'!$F$6)+(O8430*'Football Field'!$F$7)+(P8430*'Football Field'!$F$8)+(Q8430*'Football Field'!$F$9)+(R8430*'Football Field'!$F$10)+(S8430*'Football Field'!$F$11)</f>
        <v>159787254.69606781</v>
      </c>
    </row>
    <row r="8431" spans="2:20" x14ac:dyDescent="0.3">
      <c r="B8431" s="62">
        <f t="shared" si="1188"/>
        <v>8404</v>
      </c>
      <c r="C8431" s="62">
        <v>0.84341847437330708</v>
      </c>
      <c r="D8431" s="62">
        <v>0.83585189617703637</v>
      </c>
      <c r="E8431" s="62">
        <v>0.1601208432548451</v>
      </c>
      <c r="F8431" s="62">
        <v>9.2067552616587056E-3</v>
      </c>
      <c r="G8431" s="62">
        <v>0.32601330657169147</v>
      </c>
      <c r="H8431" s="62">
        <v>0.76226758242065018</v>
      </c>
      <c r="I8431" s="62">
        <v>0.55892484776399198</v>
      </c>
      <c r="J8431" s="62">
        <v>0.93523033702808378</v>
      </c>
      <c r="K8431" s="62"/>
      <c r="L8431" s="65">
        <f t="shared" si="1189"/>
        <v>0.19034348782176977</v>
      </c>
      <c r="M8431" s="65">
        <f t="shared" si="1190"/>
        <v>0.18863585521883861</v>
      </c>
      <c r="N8431" s="65">
        <f t="shared" si="1191"/>
        <v>3.6136225022503132E-2</v>
      </c>
      <c r="O8431" s="65">
        <f t="shared" si="1192"/>
        <v>2.0777893314794706E-3</v>
      </c>
      <c r="P8431" s="65">
        <f t="shared" si="1193"/>
        <v>7.3574994779753405E-2</v>
      </c>
      <c r="Q8431" s="65">
        <f t="shared" si="1194"/>
        <v>0.17202927692474895</v>
      </c>
      <c r="R8431" s="65">
        <f t="shared" si="1195"/>
        <v>0.12613869411942885</v>
      </c>
      <c r="S8431" s="65">
        <f t="shared" si="1196"/>
        <v>0.21106367678147769</v>
      </c>
      <c r="T8431" s="66">
        <f>(L8431*'Football Field'!$F$4)+(M8431*'Football Field'!$F$5)+(N8431*'Football Field'!$F$6)+(O8431*'Football Field'!$F$7)+(P8431*'Football Field'!$F$8)+(Q8431*'Football Field'!$F$9)+(R8431*'Football Field'!$F$10)+(S8431*'Football Field'!$F$11)</f>
        <v>132594368.49719785</v>
      </c>
    </row>
    <row r="8432" spans="2:20" x14ac:dyDescent="0.3">
      <c r="B8432" s="62">
        <f t="shared" si="1188"/>
        <v>8405</v>
      </c>
      <c r="C8432" s="62">
        <v>0.20587227416004161</v>
      </c>
      <c r="D8432" s="62">
        <v>0.25676010429798102</v>
      </c>
      <c r="E8432" s="62">
        <v>5.0264896229537115E-2</v>
      </c>
      <c r="F8432" s="62">
        <v>0.58507543923926586</v>
      </c>
      <c r="G8432" s="62">
        <v>0.18231356047452263</v>
      </c>
      <c r="H8432" s="62">
        <v>0.17783261480747381</v>
      </c>
      <c r="I8432" s="62">
        <v>1.7998703205542754E-2</v>
      </c>
      <c r="J8432" s="62">
        <v>0.83168198251092063</v>
      </c>
      <c r="K8432" s="62"/>
      <c r="L8432" s="65">
        <f t="shared" si="1189"/>
        <v>8.920717223318958E-2</v>
      </c>
      <c r="M8432" s="65">
        <f t="shared" si="1190"/>
        <v>0.11125754033744183</v>
      </c>
      <c r="N8432" s="65">
        <f t="shared" si="1191"/>
        <v>2.1780442624080316E-2</v>
      </c>
      <c r="O8432" s="65">
        <f t="shared" si="1192"/>
        <v>0.2535209060597074</v>
      </c>
      <c r="P8432" s="65">
        <f t="shared" si="1193"/>
        <v>7.8998870809838417E-2</v>
      </c>
      <c r="Q8432" s="65">
        <f t="shared" si="1194"/>
        <v>7.7057217940267236E-2</v>
      </c>
      <c r="R8432" s="65">
        <f t="shared" si="1195"/>
        <v>7.7990755354591223E-3</v>
      </c>
      <c r="S8432" s="65">
        <f t="shared" si="1196"/>
        <v>0.3603787744600162</v>
      </c>
      <c r="T8432" s="66">
        <f>(L8432*'Football Field'!$F$4)+(M8432*'Football Field'!$F$5)+(N8432*'Football Field'!$F$6)+(O8432*'Football Field'!$F$7)+(P8432*'Football Field'!$F$8)+(Q8432*'Football Field'!$F$9)+(R8432*'Football Field'!$F$10)+(S8432*'Football Field'!$F$11)</f>
        <v>119915655.08401647</v>
      </c>
    </row>
    <row r="8433" spans="2:20" x14ac:dyDescent="0.3">
      <c r="B8433" s="62">
        <f t="shared" si="1188"/>
        <v>8406</v>
      </c>
      <c r="C8433" s="62">
        <v>0.17356979174407028</v>
      </c>
      <c r="D8433" s="62">
        <v>4.298809964123218E-2</v>
      </c>
      <c r="E8433" s="62">
        <v>0.59013155185268706</v>
      </c>
      <c r="F8433" s="62">
        <v>0.99940484478245351</v>
      </c>
      <c r="G8433" s="62">
        <v>7.4199483254868359E-2</v>
      </c>
      <c r="H8433" s="62">
        <v>0.80340137438550407</v>
      </c>
      <c r="I8433" s="62">
        <v>0.31599888837197843</v>
      </c>
      <c r="J8433" s="62">
        <v>0.70298079272244141</v>
      </c>
      <c r="K8433" s="62"/>
      <c r="L8433" s="65">
        <f t="shared" si="1189"/>
        <v>4.687686601315047E-2</v>
      </c>
      <c r="M8433" s="65">
        <f t="shared" si="1190"/>
        <v>1.1610012127071915E-2</v>
      </c>
      <c r="N8433" s="65">
        <f t="shared" si="1191"/>
        <v>0.15937979419322573</v>
      </c>
      <c r="O8433" s="65">
        <f t="shared" si="1192"/>
        <v>0.26991428941068041</v>
      </c>
      <c r="P8433" s="65">
        <f t="shared" si="1193"/>
        <v>2.0039427367131667E-2</v>
      </c>
      <c r="Q8433" s="65">
        <f t="shared" si="1194"/>
        <v>0.21697864705271697</v>
      </c>
      <c r="R8433" s="65">
        <f t="shared" si="1195"/>
        <v>8.5343407984032379E-2</v>
      </c>
      <c r="S8433" s="65">
        <f t="shared" si="1196"/>
        <v>0.18985755585199054</v>
      </c>
      <c r="T8433" s="66">
        <f>(L8433*'Football Field'!$F$4)+(M8433*'Football Field'!$F$5)+(N8433*'Football Field'!$F$6)+(O8433*'Football Field'!$F$7)+(P8433*'Football Field'!$F$8)+(Q8433*'Football Field'!$F$9)+(R8433*'Football Field'!$F$10)+(S8433*'Football Field'!$F$11)</f>
        <v>128762036.8104348</v>
      </c>
    </row>
    <row r="8434" spans="2:20" x14ac:dyDescent="0.3">
      <c r="B8434" s="62">
        <f t="shared" si="1188"/>
        <v>8407</v>
      </c>
      <c r="C8434" s="62">
        <v>0.74424001364143433</v>
      </c>
      <c r="D8434" s="62">
        <v>0.7612129515615127</v>
      </c>
      <c r="E8434" s="62">
        <v>0.29502754703137568</v>
      </c>
      <c r="F8434" s="62">
        <v>0.61614630840098616</v>
      </c>
      <c r="G8434" s="62">
        <v>0.86555426410355407</v>
      </c>
      <c r="H8434" s="62">
        <v>0.54791540929385507</v>
      </c>
      <c r="I8434" s="62">
        <v>0.52074728663259739</v>
      </c>
      <c r="J8434" s="62">
        <v>0.77608657148939597</v>
      </c>
      <c r="K8434" s="62"/>
      <c r="L8434" s="65">
        <f t="shared" si="1189"/>
        <v>0.14516288744368258</v>
      </c>
      <c r="M8434" s="65">
        <f t="shared" si="1190"/>
        <v>0.14847343327798385</v>
      </c>
      <c r="N8434" s="65">
        <f t="shared" si="1191"/>
        <v>5.754467620325357E-2</v>
      </c>
      <c r="O8434" s="65">
        <f t="shared" si="1192"/>
        <v>0.12017840424573671</v>
      </c>
      <c r="P8434" s="65">
        <f t="shared" si="1193"/>
        <v>0.16882504825519715</v>
      </c>
      <c r="Q8434" s="65">
        <f t="shared" si="1194"/>
        <v>0.10687007071659964</v>
      </c>
      <c r="R8434" s="65">
        <f t="shared" si="1195"/>
        <v>0.10157096954003701</v>
      </c>
      <c r="S8434" s="65">
        <f t="shared" si="1196"/>
        <v>0.15137451031750951</v>
      </c>
      <c r="T8434" s="66">
        <f>(L8434*'Football Field'!$F$4)+(M8434*'Football Field'!$F$5)+(N8434*'Football Field'!$F$6)+(O8434*'Football Field'!$F$7)+(P8434*'Football Field'!$F$8)+(Q8434*'Football Field'!$F$9)+(R8434*'Football Field'!$F$10)+(S8434*'Football Field'!$F$11)</f>
        <v>138277081.08922809</v>
      </c>
    </row>
    <row r="8435" spans="2:20" x14ac:dyDescent="0.3">
      <c r="B8435" s="62">
        <f t="shared" si="1188"/>
        <v>8408</v>
      </c>
      <c r="C8435" s="62">
        <v>0.54067741253784529</v>
      </c>
      <c r="D8435" s="62">
        <v>1.3530779440705354E-2</v>
      </c>
      <c r="E8435" s="62">
        <v>0.13367355004217851</v>
      </c>
      <c r="F8435" s="62">
        <v>0.76018854563049709</v>
      </c>
      <c r="G8435" s="62">
        <v>0.62735902073341898</v>
      </c>
      <c r="H8435" s="62">
        <v>0.58016479145511579</v>
      </c>
      <c r="I8435" s="62">
        <v>2.2303556694659332E-2</v>
      </c>
      <c r="J8435" s="62">
        <v>0.9968959811570558</v>
      </c>
      <c r="K8435" s="62"/>
      <c r="L8435" s="65">
        <f t="shared" si="1189"/>
        <v>0.14713136732148627</v>
      </c>
      <c r="M8435" s="65">
        <f t="shared" si="1190"/>
        <v>3.682051504041859E-3</v>
      </c>
      <c r="N8435" s="65">
        <f t="shared" si="1191"/>
        <v>3.6375797724019381E-2</v>
      </c>
      <c r="O8435" s="65">
        <f t="shared" si="1192"/>
        <v>0.20686564215019468</v>
      </c>
      <c r="P8435" s="65">
        <f t="shared" si="1193"/>
        <v>0.17071952402952592</v>
      </c>
      <c r="Q8435" s="65">
        <f t="shared" si="1194"/>
        <v>0.15787683572337363</v>
      </c>
      <c r="R8435" s="65">
        <f t="shared" si="1195"/>
        <v>6.0693358304251717E-3</v>
      </c>
      <c r="S8435" s="65">
        <f t="shared" si="1196"/>
        <v>0.27127944571693308</v>
      </c>
      <c r="T8435" s="66">
        <f>(L8435*'Football Field'!$F$4)+(M8435*'Football Field'!$F$5)+(N8435*'Football Field'!$F$6)+(O8435*'Football Field'!$F$7)+(P8435*'Football Field'!$F$8)+(Q8435*'Football Field'!$F$9)+(R8435*'Football Field'!$F$10)+(S8435*'Football Field'!$F$11)</f>
        <v>126620031.74311195</v>
      </c>
    </row>
    <row r="8436" spans="2:20" x14ac:dyDescent="0.3">
      <c r="B8436" s="62">
        <f t="shared" si="1188"/>
        <v>8409</v>
      </c>
      <c r="C8436" s="62">
        <v>0.22724115295390845</v>
      </c>
      <c r="D8436" s="62">
        <v>0.22115317399049295</v>
      </c>
      <c r="E8436" s="62">
        <v>0.82583241553275899</v>
      </c>
      <c r="F8436" s="62">
        <v>0.10172498224247195</v>
      </c>
      <c r="G8436" s="62">
        <v>0.63053230853146747</v>
      </c>
      <c r="H8436" s="62">
        <v>0.44527147089023045</v>
      </c>
      <c r="I8436" s="62">
        <v>0.42444039292979896</v>
      </c>
      <c r="J8436" s="62">
        <v>0.95963355737387979</v>
      </c>
      <c r="K8436" s="62"/>
      <c r="L8436" s="65">
        <f t="shared" si="1189"/>
        <v>5.9241724808848963E-2</v>
      </c>
      <c r="M8436" s="65">
        <f t="shared" si="1190"/>
        <v>5.7654589865620276E-2</v>
      </c>
      <c r="N8436" s="65">
        <f t="shared" si="1191"/>
        <v>0.21529435167556099</v>
      </c>
      <c r="O8436" s="65">
        <f t="shared" si="1192"/>
        <v>2.6519683278564882E-2</v>
      </c>
      <c r="P8436" s="65">
        <f t="shared" si="1193"/>
        <v>0.16437965139477159</v>
      </c>
      <c r="Q8436" s="65">
        <f t="shared" si="1194"/>
        <v>0.1160821867026033</v>
      </c>
      <c r="R8436" s="65">
        <f t="shared" si="1195"/>
        <v>0.11065152869034674</v>
      </c>
      <c r="S8436" s="65">
        <f t="shared" si="1196"/>
        <v>0.25017628358368332</v>
      </c>
      <c r="T8436" s="66">
        <f>(L8436*'Football Field'!$F$4)+(M8436*'Football Field'!$F$5)+(N8436*'Football Field'!$F$6)+(O8436*'Football Field'!$F$7)+(P8436*'Football Field'!$F$8)+(Q8436*'Football Field'!$F$9)+(R8436*'Football Field'!$F$10)+(S8436*'Football Field'!$F$11)</f>
        <v>144104423.46276742</v>
      </c>
    </row>
    <row r="8437" spans="2:20" x14ac:dyDescent="0.3">
      <c r="B8437" s="62">
        <f t="shared" si="1188"/>
        <v>8410</v>
      </c>
      <c r="C8437" s="62">
        <v>0.26975176844952942</v>
      </c>
      <c r="D8437" s="62">
        <v>0.55636647505210213</v>
      </c>
      <c r="E8437" s="62">
        <v>0.17382504753426686</v>
      </c>
      <c r="F8437" s="62">
        <v>0.2460727553427805</v>
      </c>
      <c r="G8437" s="62">
        <v>0.4991168421909048</v>
      </c>
      <c r="H8437" s="62">
        <v>0.86143818937592043</v>
      </c>
      <c r="I8437" s="62">
        <v>0.62764312441823711</v>
      </c>
      <c r="J8437" s="62">
        <v>0.21003081760337916</v>
      </c>
      <c r="K8437" s="62"/>
      <c r="L8437" s="65">
        <f t="shared" si="1189"/>
        <v>7.8319564051254564E-2</v>
      </c>
      <c r="M8437" s="65">
        <f t="shared" si="1190"/>
        <v>0.16153510328873566</v>
      </c>
      <c r="N8437" s="65">
        <f t="shared" si="1191"/>
        <v>5.0468258363316518E-2</v>
      </c>
      <c r="O8437" s="65">
        <f t="shared" si="1192"/>
        <v>7.1444613817030239E-2</v>
      </c>
      <c r="P8437" s="65">
        <f t="shared" si="1193"/>
        <v>0.14491327977463972</v>
      </c>
      <c r="Q8437" s="65">
        <f t="shared" si="1194"/>
        <v>0.25010943889936843</v>
      </c>
      <c r="R8437" s="65">
        <f t="shared" si="1195"/>
        <v>0.18222952222610134</v>
      </c>
      <c r="S8437" s="65">
        <f t="shared" si="1196"/>
        <v>6.0980219579553664E-2</v>
      </c>
      <c r="T8437" s="66">
        <f>(L8437*'Football Field'!$F$4)+(M8437*'Football Field'!$F$5)+(N8437*'Football Field'!$F$6)+(O8437*'Football Field'!$F$7)+(P8437*'Football Field'!$F$8)+(Q8437*'Football Field'!$F$9)+(R8437*'Football Field'!$F$10)+(S8437*'Football Field'!$F$11)</f>
        <v>146558452.78178447</v>
      </c>
    </row>
    <row r="8438" spans="2:20" x14ac:dyDescent="0.3">
      <c r="B8438" s="62">
        <f t="shared" si="1188"/>
        <v>8411</v>
      </c>
      <c r="C8438" s="62">
        <v>0.99180000952587855</v>
      </c>
      <c r="D8438" s="62">
        <v>0.16872258303266674</v>
      </c>
      <c r="E8438" s="62">
        <v>0.35504257543019135</v>
      </c>
      <c r="F8438" s="62">
        <v>0.48679092714441929</v>
      </c>
      <c r="G8438" s="62">
        <v>0.22047227975240147</v>
      </c>
      <c r="H8438" s="62">
        <v>0.63046780016173554</v>
      </c>
      <c r="I8438" s="62">
        <v>0.69698215801095154</v>
      </c>
      <c r="J8438" s="62">
        <v>0.2131879921432468</v>
      </c>
      <c r="K8438" s="62"/>
      <c r="L8438" s="65">
        <f t="shared" si="1189"/>
        <v>0.26353364792570022</v>
      </c>
      <c r="M8438" s="65">
        <f t="shared" si="1190"/>
        <v>4.4831697284718912E-2</v>
      </c>
      <c r="N8438" s="65">
        <f t="shared" si="1191"/>
        <v>9.4339245990511911E-2</v>
      </c>
      <c r="O8438" s="65">
        <f t="shared" si="1192"/>
        <v>0.12934642828732024</v>
      </c>
      <c r="P8438" s="65">
        <f t="shared" si="1193"/>
        <v>5.8582237942728953E-2</v>
      </c>
      <c r="Q8438" s="65">
        <f t="shared" si="1194"/>
        <v>0.1675231676552815</v>
      </c>
      <c r="R8438" s="65">
        <f t="shared" si="1195"/>
        <v>0.18519686315344833</v>
      </c>
      <c r="S8438" s="65">
        <f t="shared" si="1196"/>
        <v>5.6646711760290028E-2</v>
      </c>
      <c r="T8438" s="66">
        <f>(L8438*'Football Field'!$F$4)+(M8438*'Football Field'!$F$5)+(N8438*'Football Field'!$F$6)+(O8438*'Football Field'!$F$7)+(P8438*'Football Field'!$F$8)+(Q8438*'Football Field'!$F$9)+(R8438*'Football Field'!$F$10)+(S8438*'Football Field'!$F$11)</f>
        <v>140901735.00146937</v>
      </c>
    </row>
    <row r="8439" spans="2:20" x14ac:dyDescent="0.3">
      <c r="B8439" s="62">
        <f t="shared" si="1188"/>
        <v>8412</v>
      </c>
      <c r="C8439" s="62">
        <v>0.66865291274967698</v>
      </c>
      <c r="D8439" s="62">
        <v>0.22282481820324929</v>
      </c>
      <c r="E8439" s="62">
        <v>0.68896712751984224</v>
      </c>
      <c r="F8439" s="62">
        <v>0.20568583086197345</v>
      </c>
      <c r="G8439" s="62">
        <v>0.80406502673925484</v>
      </c>
      <c r="H8439" s="62">
        <v>0.6876465436336836</v>
      </c>
      <c r="I8439" s="62">
        <v>0.26040802362424809</v>
      </c>
      <c r="J8439" s="62">
        <v>0.69986520170465638</v>
      </c>
      <c r="K8439" s="62"/>
      <c r="L8439" s="65">
        <f t="shared" si="1189"/>
        <v>0.15777128186111827</v>
      </c>
      <c r="M8439" s="65">
        <f t="shared" si="1190"/>
        <v>5.2576391320616832E-2</v>
      </c>
      <c r="N8439" s="65">
        <f t="shared" si="1191"/>
        <v>0.16256450064948971</v>
      </c>
      <c r="O8439" s="65">
        <f t="shared" si="1192"/>
        <v>4.8532379919373037E-2</v>
      </c>
      <c r="P8439" s="65">
        <f t="shared" si="1193"/>
        <v>0.18972230218316335</v>
      </c>
      <c r="Q8439" s="65">
        <f t="shared" si="1194"/>
        <v>0.16225290369305442</v>
      </c>
      <c r="R8439" s="65">
        <f t="shared" si="1195"/>
        <v>6.144429630189753E-2</v>
      </c>
      <c r="S8439" s="65">
        <f t="shared" si="1196"/>
        <v>0.1651359440712869</v>
      </c>
      <c r="T8439" s="66">
        <f>(L8439*'Football Field'!$F$4)+(M8439*'Football Field'!$F$5)+(N8439*'Football Field'!$F$6)+(O8439*'Football Field'!$F$7)+(P8439*'Football Field'!$F$8)+(Q8439*'Football Field'!$F$9)+(R8439*'Football Field'!$F$10)+(S8439*'Football Field'!$F$11)</f>
        <v>137011775.18934116</v>
      </c>
    </row>
    <row r="8440" spans="2:20" x14ac:dyDescent="0.3">
      <c r="B8440" s="62">
        <f t="shared" si="1188"/>
        <v>8413</v>
      </c>
      <c r="C8440" s="62">
        <v>0.18392798157582768</v>
      </c>
      <c r="D8440" s="62">
        <v>0.1812401298201135</v>
      </c>
      <c r="E8440" s="62">
        <v>0.65377696363056259</v>
      </c>
      <c r="F8440" s="62">
        <v>0.20513859704523518</v>
      </c>
      <c r="G8440" s="62">
        <v>0.67400271409062107</v>
      </c>
      <c r="H8440" s="62">
        <v>0.40164123378928551</v>
      </c>
      <c r="I8440" s="62">
        <v>0.22781870016275474</v>
      </c>
      <c r="J8440" s="62">
        <v>0.79839446415039228</v>
      </c>
      <c r="K8440" s="62"/>
      <c r="L8440" s="65">
        <f t="shared" si="1189"/>
        <v>5.5301039166422032E-2</v>
      </c>
      <c r="M8440" s="65">
        <f t="shared" si="1190"/>
        <v>5.4492891358009277E-2</v>
      </c>
      <c r="N8440" s="65">
        <f t="shared" si="1191"/>
        <v>0.19656903295561279</v>
      </c>
      <c r="O8440" s="65">
        <f t="shared" si="1192"/>
        <v>6.1678367220413872E-2</v>
      </c>
      <c r="P8440" s="65">
        <f t="shared" si="1193"/>
        <v>0.20265024479069643</v>
      </c>
      <c r="Q8440" s="65">
        <f t="shared" si="1194"/>
        <v>0.12076018782098351</v>
      </c>
      <c r="R8440" s="65">
        <f t="shared" si="1195"/>
        <v>6.8497521435311612E-2</v>
      </c>
      <c r="S8440" s="65">
        <f t="shared" si="1196"/>
        <v>0.24005071525255053</v>
      </c>
      <c r="T8440" s="66">
        <f>(L8440*'Football Field'!$F$4)+(M8440*'Football Field'!$F$5)+(N8440*'Football Field'!$F$6)+(O8440*'Football Field'!$F$7)+(P8440*'Football Field'!$F$8)+(Q8440*'Football Field'!$F$9)+(R8440*'Football Field'!$F$10)+(S8440*'Football Field'!$F$11)</f>
        <v>141101393.77294877</v>
      </c>
    </row>
    <row r="8441" spans="2:20" x14ac:dyDescent="0.3">
      <c r="B8441" s="62">
        <f t="shared" si="1188"/>
        <v>8414</v>
      </c>
      <c r="C8441" s="62">
        <v>0.16648512317505659</v>
      </c>
      <c r="D8441" s="62">
        <v>0.57612582163062376</v>
      </c>
      <c r="E8441" s="62">
        <v>0.12491872752832089</v>
      </c>
      <c r="F8441" s="62">
        <v>0.51131824121100267</v>
      </c>
      <c r="G8441" s="62">
        <v>0.84110451002729336</v>
      </c>
      <c r="H8441" s="62">
        <v>0.10687871055638731</v>
      </c>
      <c r="I8441" s="62">
        <v>0.89112310818693075</v>
      </c>
      <c r="J8441" s="62">
        <v>7.3633204761612836E-3</v>
      </c>
      <c r="K8441" s="62"/>
      <c r="L8441" s="65">
        <f t="shared" si="1189"/>
        <v>5.1618211209859925E-2</v>
      </c>
      <c r="M8441" s="65">
        <f t="shared" si="1190"/>
        <v>0.17862607647599812</v>
      </c>
      <c r="N8441" s="65">
        <f t="shared" si="1191"/>
        <v>3.8730675381990445E-2</v>
      </c>
      <c r="O8441" s="65">
        <f t="shared" si="1192"/>
        <v>0.15853268128066583</v>
      </c>
      <c r="P8441" s="65">
        <f t="shared" si="1193"/>
        <v>0.26078192105190673</v>
      </c>
      <c r="Q8441" s="65">
        <f t="shared" si="1194"/>
        <v>3.3137422432250367E-2</v>
      </c>
      <c r="R8441" s="65">
        <f t="shared" si="1195"/>
        <v>0.27629003682216974</v>
      </c>
      <c r="S8441" s="65">
        <f t="shared" si="1196"/>
        <v>2.2829753451587961E-3</v>
      </c>
      <c r="T8441" s="66">
        <f>(L8441*'Football Field'!$F$4)+(M8441*'Football Field'!$F$5)+(N8441*'Football Field'!$F$6)+(O8441*'Football Field'!$F$7)+(P8441*'Football Field'!$F$8)+(Q8441*'Football Field'!$F$9)+(R8441*'Football Field'!$F$10)+(S8441*'Football Field'!$F$11)</f>
        <v>169047343.25388405</v>
      </c>
    </row>
    <row r="8442" spans="2:20" x14ac:dyDescent="0.3">
      <c r="B8442" s="62">
        <f t="shared" si="1188"/>
        <v>8415</v>
      </c>
      <c r="C8442" s="62">
        <v>0.21068241241451091</v>
      </c>
      <c r="D8442" s="62">
        <v>0.44116089571855954</v>
      </c>
      <c r="E8442" s="62">
        <v>0.84102120854905638</v>
      </c>
      <c r="F8442" s="62">
        <v>0.97144868599028256</v>
      </c>
      <c r="G8442" s="62">
        <v>0.62051505488674008</v>
      </c>
      <c r="H8442" s="62">
        <v>0.73576801251755719</v>
      </c>
      <c r="I8442" s="62">
        <v>0.70973295004015324</v>
      </c>
      <c r="J8442" s="62">
        <v>0.28199356351712757</v>
      </c>
      <c r="K8442" s="62"/>
      <c r="L8442" s="65">
        <f t="shared" si="1189"/>
        <v>4.3779775772940926E-2</v>
      </c>
      <c r="M8442" s="65">
        <f t="shared" si="1190"/>
        <v>9.1673172302340941E-2</v>
      </c>
      <c r="N8442" s="65">
        <f t="shared" si="1191"/>
        <v>0.17476408926875137</v>
      </c>
      <c r="O8442" s="65">
        <f t="shared" si="1192"/>
        <v>0.20186690080184119</v>
      </c>
      <c r="P8442" s="65">
        <f t="shared" si="1193"/>
        <v>0.1289429414412977</v>
      </c>
      <c r="Q8442" s="65">
        <f t="shared" si="1194"/>
        <v>0.15289248988446857</v>
      </c>
      <c r="R8442" s="65">
        <f t="shared" si="1195"/>
        <v>0.14748240755043535</v>
      </c>
      <c r="S8442" s="65">
        <f t="shared" si="1196"/>
        <v>5.8598222977923838E-2</v>
      </c>
      <c r="T8442" s="66">
        <f>(L8442*'Football Field'!$F$4)+(M8442*'Football Field'!$F$5)+(N8442*'Football Field'!$F$6)+(O8442*'Football Field'!$F$7)+(P8442*'Football Field'!$F$8)+(Q8442*'Football Field'!$F$9)+(R8442*'Football Field'!$F$10)+(S8442*'Football Field'!$F$11)</f>
        <v>144977827.67971513</v>
      </c>
    </row>
    <row r="8443" spans="2:20" x14ac:dyDescent="0.3">
      <c r="B8443" s="62">
        <f t="shared" si="1188"/>
        <v>8416</v>
      </c>
      <c r="C8443" s="62">
        <v>0.101360691194196</v>
      </c>
      <c r="D8443" s="62">
        <v>0.30034960569718905</v>
      </c>
      <c r="E8443" s="62">
        <v>0.27108565431766918</v>
      </c>
      <c r="F8443" s="62">
        <v>0.54908554143604216</v>
      </c>
      <c r="G8443" s="62">
        <v>0.73612884486951813</v>
      </c>
      <c r="H8443" s="62">
        <v>0.14156430411200049</v>
      </c>
      <c r="I8443" s="62">
        <v>0.10524442409762946</v>
      </c>
      <c r="J8443" s="62">
        <v>0.16442417376590246</v>
      </c>
      <c r="K8443" s="62"/>
      <c r="L8443" s="65">
        <f t="shared" si="1189"/>
        <v>4.2781884740550516E-2</v>
      </c>
      <c r="M8443" s="65">
        <f t="shared" si="1190"/>
        <v>0.12677027022426926</v>
      </c>
      <c r="N8443" s="65">
        <f t="shared" si="1191"/>
        <v>0.11441866744589967</v>
      </c>
      <c r="O8443" s="65">
        <f t="shared" si="1192"/>
        <v>0.23175566454468535</v>
      </c>
      <c r="P8443" s="65">
        <f t="shared" si="1193"/>
        <v>0.31070209786814901</v>
      </c>
      <c r="Q8443" s="65">
        <f t="shared" si="1194"/>
        <v>5.9750852826096754E-2</v>
      </c>
      <c r="R8443" s="65">
        <f t="shared" si="1195"/>
        <v>4.4421114026383247E-2</v>
      </c>
      <c r="S8443" s="65">
        <f t="shared" si="1196"/>
        <v>6.9399448323966079E-2</v>
      </c>
      <c r="T8443" s="66">
        <f>(L8443*'Football Field'!$F$4)+(M8443*'Football Field'!$F$5)+(N8443*'Football Field'!$F$6)+(O8443*'Football Field'!$F$7)+(P8443*'Football Field'!$F$8)+(Q8443*'Football Field'!$F$9)+(R8443*'Football Field'!$F$10)+(S8443*'Football Field'!$F$11)</f>
        <v>144185101.94025838</v>
      </c>
    </row>
    <row r="8444" spans="2:20" x14ac:dyDescent="0.3">
      <c r="B8444" s="62">
        <f t="shared" si="1188"/>
        <v>8417</v>
      </c>
      <c r="C8444" s="62">
        <v>0.10438787454117504</v>
      </c>
      <c r="D8444" s="62">
        <v>7.6674651709385366E-2</v>
      </c>
      <c r="E8444" s="62">
        <v>0.12582978541883039</v>
      </c>
      <c r="F8444" s="62">
        <v>0.46743626479086298</v>
      </c>
      <c r="G8444" s="62">
        <v>0.64704090345170706</v>
      </c>
      <c r="H8444" s="62">
        <v>0.54150174313224941</v>
      </c>
      <c r="I8444" s="62">
        <v>0.84421050609064141</v>
      </c>
      <c r="J8444" s="62">
        <v>8.7193414398600955E-2</v>
      </c>
      <c r="K8444" s="62"/>
      <c r="L8444" s="65">
        <f t="shared" si="1189"/>
        <v>3.606701829105783E-2</v>
      </c>
      <c r="M8444" s="65">
        <f t="shared" si="1190"/>
        <v>2.6491832291997554E-2</v>
      </c>
      <c r="N8444" s="65">
        <f t="shared" si="1191"/>
        <v>4.3475405474136135E-2</v>
      </c>
      <c r="O8444" s="65">
        <f t="shared" si="1192"/>
        <v>0.16150374156210914</v>
      </c>
      <c r="P8444" s="65">
        <f t="shared" si="1193"/>
        <v>0.22355887791019496</v>
      </c>
      <c r="Q8444" s="65">
        <f t="shared" si="1194"/>
        <v>0.18709407926958921</v>
      </c>
      <c r="R8444" s="65">
        <f t="shared" si="1195"/>
        <v>0.29168287886409927</v>
      </c>
      <c r="S8444" s="65">
        <f t="shared" si="1196"/>
        <v>3.0126166336816061E-2</v>
      </c>
      <c r="T8444" s="66">
        <f>(L8444*'Football Field'!$F$4)+(M8444*'Football Field'!$F$5)+(N8444*'Football Field'!$F$6)+(O8444*'Football Field'!$F$7)+(P8444*'Football Field'!$F$8)+(Q8444*'Football Field'!$F$9)+(R8444*'Football Field'!$F$10)+(S8444*'Football Field'!$F$11)</f>
        <v>169052199.33156064</v>
      </c>
    </row>
    <row r="8445" spans="2:20" x14ac:dyDescent="0.3">
      <c r="B8445" s="62">
        <f t="shared" si="1188"/>
        <v>8418</v>
      </c>
      <c r="C8445" s="62">
        <v>0.6446866365319408</v>
      </c>
      <c r="D8445" s="62">
        <v>8.229600895410738E-2</v>
      </c>
      <c r="E8445" s="62">
        <v>0.67158483889628295</v>
      </c>
      <c r="F8445" s="62">
        <v>0.77557050969630148</v>
      </c>
      <c r="G8445" s="62">
        <v>0.12574293011522886</v>
      </c>
      <c r="H8445" s="62">
        <v>0.82620630104047144</v>
      </c>
      <c r="I8445" s="62">
        <v>9.8395818509526722E-2</v>
      </c>
      <c r="J8445" s="62">
        <v>0.86087412780214267</v>
      </c>
      <c r="K8445" s="62"/>
      <c r="L8445" s="65">
        <f t="shared" si="1189"/>
        <v>0.15780422848266532</v>
      </c>
      <c r="M8445" s="65">
        <f t="shared" si="1190"/>
        <v>2.0144140523939667E-2</v>
      </c>
      <c r="N8445" s="65">
        <f t="shared" si="1191"/>
        <v>0.1643882800685792</v>
      </c>
      <c r="O8445" s="65">
        <f t="shared" si="1192"/>
        <v>0.18984154313313217</v>
      </c>
      <c r="P8445" s="65">
        <f t="shared" si="1193"/>
        <v>3.0778931886546537E-2</v>
      </c>
      <c r="Q8445" s="65">
        <f t="shared" si="1194"/>
        <v>0.20223600198163674</v>
      </c>
      <c r="R8445" s="65">
        <f t="shared" si="1195"/>
        <v>2.408499780504901E-2</v>
      </c>
      <c r="S8445" s="65">
        <f t="shared" si="1196"/>
        <v>0.21072187611845108</v>
      </c>
      <c r="T8445" s="66">
        <f>(L8445*'Football Field'!$F$4)+(M8445*'Football Field'!$F$5)+(N8445*'Football Field'!$F$6)+(O8445*'Football Field'!$F$7)+(P8445*'Football Field'!$F$8)+(Q8445*'Football Field'!$F$9)+(R8445*'Football Field'!$F$10)+(S8445*'Football Field'!$F$11)</f>
        <v>120302957.72567096</v>
      </c>
    </row>
    <row r="8446" spans="2:20" x14ac:dyDescent="0.3">
      <c r="B8446" s="62">
        <f t="shared" si="1188"/>
        <v>8419</v>
      </c>
      <c r="C8446" s="62">
        <v>1.969547456453058E-2</v>
      </c>
      <c r="D8446" s="62">
        <v>0.79098716598739616</v>
      </c>
      <c r="E8446" s="62">
        <v>0.40379135130877963</v>
      </c>
      <c r="F8446" s="62">
        <v>7.6003964223246734E-2</v>
      </c>
      <c r="G8446" s="62">
        <v>0.62411211955176626</v>
      </c>
      <c r="H8446" s="62">
        <v>0.68576637513424266</v>
      </c>
      <c r="I8446" s="62">
        <v>0.95637676398132809</v>
      </c>
      <c r="J8446" s="62">
        <v>0.93727095354597389</v>
      </c>
      <c r="K8446" s="62"/>
      <c r="L8446" s="65">
        <f t="shared" si="1189"/>
        <v>4.3826115479534619E-3</v>
      </c>
      <c r="M8446" s="65">
        <f t="shared" si="1190"/>
        <v>0.17600944199548749</v>
      </c>
      <c r="N8446" s="65">
        <f t="shared" si="1191"/>
        <v>8.9851129680142777E-2</v>
      </c>
      <c r="O8446" s="65">
        <f t="shared" si="1192"/>
        <v>1.6912303900252931E-2</v>
      </c>
      <c r="P8446" s="65">
        <f t="shared" si="1193"/>
        <v>0.13887662231257711</v>
      </c>
      <c r="Q8446" s="65">
        <f t="shared" si="1194"/>
        <v>0.15259584758998415</v>
      </c>
      <c r="R8446" s="65">
        <f t="shared" si="1195"/>
        <v>0.21281172161077241</v>
      </c>
      <c r="S8446" s="65">
        <f t="shared" si="1196"/>
        <v>0.20856032136282979</v>
      </c>
      <c r="T8446" s="66">
        <f>(L8446*'Football Field'!$F$4)+(M8446*'Football Field'!$F$5)+(N8446*'Football Field'!$F$6)+(O8446*'Football Field'!$F$7)+(P8446*'Football Field'!$F$8)+(Q8446*'Football Field'!$F$9)+(R8446*'Football Field'!$F$10)+(S8446*'Football Field'!$F$11)</f>
        <v>152405140.83570054</v>
      </c>
    </row>
    <row r="8447" spans="2:20" x14ac:dyDescent="0.3">
      <c r="B8447" s="62">
        <f t="shared" si="1188"/>
        <v>8420</v>
      </c>
      <c r="C8447" s="62">
        <v>0.83483247065961819</v>
      </c>
      <c r="D8447" s="62">
        <v>0.96889156858575853</v>
      </c>
      <c r="E8447" s="62">
        <v>0.85003241221524184</v>
      </c>
      <c r="F8447" s="62">
        <v>0.53162312672160961</v>
      </c>
      <c r="G8447" s="62">
        <v>5.3999935057822079E-2</v>
      </c>
      <c r="H8447" s="62">
        <v>0.56858256994073186</v>
      </c>
      <c r="I8447" s="62">
        <v>0.59325865510491671</v>
      </c>
      <c r="J8447" s="62">
        <v>0.98219367928879908</v>
      </c>
      <c r="K8447" s="62"/>
      <c r="L8447" s="65">
        <f t="shared" si="1189"/>
        <v>0.1550749033799543</v>
      </c>
      <c r="M8447" s="65">
        <f t="shared" si="1190"/>
        <v>0.17997714710997365</v>
      </c>
      <c r="N8447" s="65">
        <f t="shared" si="1191"/>
        <v>0.15789837940773371</v>
      </c>
      <c r="O8447" s="65">
        <f t="shared" si="1192"/>
        <v>9.8752034579781225E-2</v>
      </c>
      <c r="P8447" s="65">
        <f t="shared" si="1193"/>
        <v>1.0030796604016935E-2</v>
      </c>
      <c r="Q8447" s="65">
        <f t="shared" si="1194"/>
        <v>0.10561746242023612</v>
      </c>
      <c r="R8447" s="65">
        <f t="shared" si="1195"/>
        <v>0.11020118628953889</v>
      </c>
      <c r="S8447" s="65">
        <f t="shared" si="1196"/>
        <v>0.18244809020876518</v>
      </c>
      <c r="T8447" s="66">
        <f>(L8447*'Football Field'!$F$4)+(M8447*'Football Field'!$F$5)+(N8447*'Football Field'!$F$6)+(O8447*'Football Field'!$F$7)+(P8447*'Football Field'!$F$8)+(Q8447*'Football Field'!$F$9)+(R8447*'Football Field'!$F$10)+(S8447*'Football Field'!$F$11)</f>
        <v>129022329.9371088</v>
      </c>
    </row>
    <row r="8448" spans="2:20" x14ac:dyDescent="0.3">
      <c r="B8448" s="62">
        <f t="shared" si="1188"/>
        <v>8421</v>
      </c>
      <c r="C8448" s="62">
        <v>0.80430589247085327</v>
      </c>
      <c r="D8448" s="62">
        <v>0.63783439374867568</v>
      </c>
      <c r="E8448" s="62">
        <v>0.25197686298880506</v>
      </c>
      <c r="F8448" s="62">
        <v>0.14083890104394736</v>
      </c>
      <c r="G8448" s="62">
        <v>0.51454525293279907</v>
      </c>
      <c r="H8448" s="62">
        <v>0.84367894653234576</v>
      </c>
      <c r="I8448" s="62">
        <v>0.63652980178405061</v>
      </c>
      <c r="J8448" s="62">
        <v>0.13534199112776168</v>
      </c>
      <c r="K8448" s="62"/>
      <c r="L8448" s="65">
        <f t="shared" si="1189"/>
        <v>0.20284876057705298</v>
      </c>
      <c r="M8448" s="65">
        <f t="shared" si="1190"/>
        <v>0.16086406606802711</v>
      </c>
      <c r="N8448" s="65">
        <f t="shared" si="1191"/>
        <v>6.3549446584746067E-2</v>
      </c>
      <c r="O8448" s="65">
        <f t="shared" si="1192"/>
        <v>3.5520063678800201E-2</v>
      </c>
      <c r="P8448" s="65">
        <f t="shared" si="1193"/>
        <v>0.12977011333036692</v>
      </c>
      <c r="Q8448" s="65">
        <f t="shared" si="1194"/>
        <v>0.21277878258891644</v>
      </c>
      <c r="R8448" s="65">
        <f t="shared" si="1195"/>
        <v>0.160535043409409</v>
      </c>
      <c r="S8448" s="65">
        <f t="shared" si="1196"/>
        <v>3.4133723762681305E-2</v>
      </c>
      <c r="T8448" s="66">
        <f>(L8448*'Football Field'!$F$4)+(M8448*'Football Field'!$F$5)+(N8448*'Football Field'!$F$6)+(O8448*'Football Field'!$F$7)+(P8448*'Football Field'!$F$8)+(Q8448*'Football Field'!$F$9)+(R8448*'Football Field'!$F$10)+(S8448*'Football Field'!$F$11)</f>
        <v>141588599.47271019</v>
      </c>
    </row>
    <row r="8449" spans="2:20" x14ac:dyDescent="0.3">
      <c r="B8449" s="62">
        <f t="shared" si="1188"/>
        <v>8422</v>
      </c>
      <c r="C8449" s="62">
        <v>0.4373825810593166</v>
      </c>
      <c r="D8449" s="62">
        <v>0.99541884251573087</v>
      </c>
      <c r="E8449" s="62">
        <v>0.14961758423064575</v>
      </c>
      <c r="F8449" s="62">
        <v>6.5900594988042682E-2</v>
      </c>
      <c r="G8449" s="62">
        <v>0.8125568943042939</v>
      </c>
      <c r="H8449" s="62">
        <v>0.71771730099504194</v>
      </c>
      <c r="I8449" s="62">
        <v>0.88271614991660685</v>
      </c>
      <c r="J8449" s="62">
        <v>0.48965053212690357</v>
      </c>
      <c r="K8449" s="62"/>
      <c r="L8449" s="65">
        <f t="shared" si="1189"/>
        <v>9.6107751971994712E-2</v>
      </c>
      <c r="M8449" s="65">
        <f t="shared" si="1190"/>
        <v>0.21872719986481989</v>
      </c>
      <c r="N8449" s="65">
        <f t="shared" si="1191"/>
        <v>3.2876045591623215E-2</v>
      </c>
      <c r="O8449" s="65">
        <f t="shared" si="1192"/>
        <v>1.4480590476598667E-2</v>
      </c>
      <c r="P8449" s="65">
        <f t="shared" si="1193"/>
        <v>0.17854624267796493</v>
      </c>
      <c r="Q8449" s="65">
        <f t="shared" si="1194"/>
        <v>0.15770677511431655</v>
      </c>
      <c r="R8449" s="65">
        <f t="shared" si="1195"/>
        <v>0.19396260498621493</v>
      </c>
      <c r="S8449" s="65">
        <f t="shared" si="1196"/>
        <v>0.10759278931646718</v>
      </c>
      <c r="T8449" s="66">
        <f>(L8449*'Football Field'!$F$4)+(M8449*'Football Field'!$F$5)+(N8449*'Football Field'!$F$6)+(O8449*'Football Field'!$F$7)+(P8449*'Football Field'!$F$8)+(Q8449*'Football Field'!$F$9)+(R8449*'Football Field'!$F$10)+(S8449*'Football Field'!$F$11)</f>
        <v>150173172.17972481</v>
      </c>
    </row>
    <row r="8450" spans="2:20" x14ac:dyDescent="0.3">
      <c r="B8450" s="62">
        <f t="shared" si="1188"/>
        <v>8423</v>
      </c>
      <c r="C8450" s="62">
        <v>0.72184423076575233</v>
      </c>
      <c r="D8450" s="62">
        <v>0.97455979034971629</v>
      </c>
      <c r="E8450" s="62">
        <v>0.31604494730586652</v>
      </c>
      <c r="F8450" s="62">
        <v>0.19118256566504843</v>
      </c>
      <c r="G8450" s="62">
        <v>0.76191195668920486</v>
      </c>
      <c r="H8450" s="62">
        <v>0.24387114053113312</v>
      </c>
      <c r="I8450" s="62">
        <v>0.70293796723468016</v>
      </c>
      <c r="J8450" s="62">
        <v>0.98134299717509321</v>
      </c>
      <c r="K8450" s="62"/>
      <c r="L8450" s="65">
        <f t="shared" si="1189"/>
        <v>0.14750493091511258</v>
      </c>
      <c r="M8450" s="65">
        <f t="shared" si="1190"/>
        <v>0.19914597695916336</v>
      </c>
      <c r="N8450" s="65">
        <f t="shared" si="1191"/>
        <v>6.4582060964826687E-2</v>
      </c>
      <c r="O8450" s="65">
        <f t="shared" si="1192"/>
        <v>3.9067114397632864E-2</v>
      </c>
      <c r="P8450" s="65">
        <f t="shared" si="1193"/>
        <v>0.15569255213914709</v>
      </c>
      <c r="Q8450" s="65">
        <f t="shared" si="1194"/>
        <v>4.9833737256685148E-2</v>
      </c>
      <c r="R8450" s="65">
        <f t="shared" si="1195"/>
        <v>0.14364153909572336</v>
      </c>
      <c r="S8450" s="65">
        <f t="shared" si="1196"/>
        <v>0.2005320882717089</v>
      </c>
      <c r="T8450" s="66">
        <f>(L8450*'Football Field'!$F$4)+(M8450*'Football Field'!$F$5)+(N8450*'Football Field'!$F$6)+(O8450*'Football Field'!$F$7)+(P8450*'Football Field'!$F$8)+(Q8450*'Football Field'!$F$9)+(R8450*'Football Field'!$F$10)+(S8450*'Football Field'!$F$11)</f>
        <v>142855923.86300296</v>
      </c>
    </row>
    <row r="8451" spans="2:20" x14ac:dyDescent="0.3">
      <c r="B8451" s="62">
        <f t="shared" si="1188"/>
        <v>8424</v>
      </c>
      <c r="C8451" s="62">
        <v>0.1842466441050743</v>
      </c>
      <c r="D8451" s="62">
        <v>2.413610896221785E-2</v>
      </c>
      <c r="E8451" s="62">
        <v>0.14530761655515589</v>
      </c>
      <c r="F8451" s="62">
        <v>0.58656741036492999</v>
      </c>
      <c r="G8451" s="62">
        <v>0.63572095839770448</v>
      </c>
      <c r="H8451" s="62">
        <v>0.76344607373164763</v>
      </c>
      <c r="I8451" s="62">
        <v>0.49474599289505594</v>
      </c>
      <c r="J8451" s="62">
        <v>0.30559062865703479</v>
      </c>
      <c r="K8451" s="62"/>
      <c r="L8451" s="65">
        <f t="shared" si="1189"/>
        <v>5.8681733627698435E-2</v>
      </c>
      <c r="M8451" s="65">
        <f t="shared" si="1190"/>
        <v>7.6872429552759785E-3</v>
      </c>
      <c r="N8451" s="65">
        <f t="shared" si="1191"/>
        <v>4.6279827185902941E-2</v>
      </c>
      <c r="O8451" s="65">
        <f t="shared" si="1192"/>
        <v>0.18681910162821644</v>
      </c>
      <c r="P8451" s="65">
        <f t="shared" si="1193"/>
        <v>0.20247428724381222</v>
      </c>
      <c r="Q8451" s="65">
        <f t="shared" si="1194"/>
        <v>0.24315416628312381</v>
      </c>
      <c r="R8451" s="65">
        <f t="shared" si="1195"/>
        <v>0.15757439007617333</v>
      </c>
      <c r="S8451" s="65">
        <f t="shared" si="1196"/>
        <v>9.732925099979689E-2</v>
      </c>
      <c r="T8451" s="66">
        <f>(L8451*'Football Field'!$F$4)+(M8451*'Football Field'!$F$5)+(N8451*'Football Field'!$F$6)+(O8451*'Football Field'!$F$7)+(P8451*'Football Field'!$F$8)+(Q8451*'Football Field'!$F$9)+(R8451*'Football Field'!$F$10)+(S8451*'Football Field'!$F$11)</f>
        <v>149433514.39696687</v>
      </c>
    </row>
    <row r="8452" spans="2:20" x14ac:dyDescent="0.3">
      <c r="B8452" s="62">
        <f t="shared" si="1188"/>
        <v>8425</v>
      </c>
      <c r="C8452" s="62">
        <v>7.8234802191474495E-2</v>
      </c>
      <c r="D8452" s="62">
        <v>0.52952505384896686</v>
      </c>
      <c r="E8452" s="62">
        <v>0.56627027669786567</v>
      </c>
      <c r="F8452" s="62">
        <v>0.99701082280397335</v>
      </c>
      <c r="G8452" s="62">
        <v>0.92412381822479894</v>
      </c>
      <c r="H8452" s="62">
        <v>0.7655976546651978</v>
      </c>
      <c r="I8452" s="62">
        <v>0.44982059096031302</v>
      </c>
      <c r="J8452" s="62">
        <v>0.34384881680865864</v>
      </c>
      <c r="K8452" s="62"/>
      <c r="L8452" s="65">
        <f t="shared" si="1189"/>
        <v>1.6808668586137561E-2</v>
      </c>
      <c r="M8452" s="65">
        <f t="shared" si="1190"/>
        <v>0.113767925384668</v>
      </c>
      <c r="N8452" s="65">
        <f t="shared" si="1191"/>
        <v>0.12166259956661685</v>
      </c>
      <c r="O8452" s="65">
        <f t="shared" si="1192"/>
        <v>0.21420677279005801</v>
      </c>
      <c r="P8452" s="65">
        <f t="shared" si="1193"/>
        <v>0.19854707314373948</v>
      </c>
      <c r="Q8452" s="65">
        <f t="shared" si="1194"/>
        <v>0.16448788630022057</v>
      </c>
      <c r="R8452" s="65">
        <f t="shared" si="1195"/>
        <v>9.6643501675477902E-2</v>
      </c>
      <c r="S8452" s="65">
        <f t="shared" si="1196"/>
        <v>7.3875572553081706E-2</v>
      </c>
      <c r="T8452" s="66">
        <f>(L8452*'Football Field'!$F$4)+(M8452*'Football Field'!$F$5)+(N8452*'Football Field'!$F$6)+(O8452*'Football Field'!$F$7)+(P8452*'Football Field'!$F$8)+(Q8452*'Football Field'!$F$9)+(R8452*'Football Field'!$F$10)+(S8452*'Football Field'!$F$11)</f>
        <v>142503174.79052681</v>
      </c>
    </row>
    <row r="8453" spans="2:20" x14ac:dyDescent="0.3">
      <c r="B8453" s="62">
        <f t="shared" si="1188"/>
        <v>8426</v>
      </c>
      <c r="C8453" s="62">
        <v>0.65627260748931193</v>
      </c>
      <c r="D8453" s="62">
        <v>0.7947084129960289</v>
      </c>
      <c r="E8453" s="62">
        <v>1.6474698615796757E-2</v>
      </c>
      <c r="F8453" s="62">
        <v>0.34826118304753317</v>
      </c>
      <c r="G8453" s="62">
        <v>0.77062594605415136</v>
      </c>
      <c r="H8453" s="62">
        <v>0.24478421652971827</v>
      </c>
      <c r="I8453" s="62">
        <v>0.35422630346141104</v>
      </c>
      <c r="J8453" s="62">
        <v>0.4216765963570539</v>
      </c>
      <c r="K8453" s="62"/>
      <c r="L8453" s="65">
        <f t="shared" si="1189"/>
        <v>0.18194265474337507</v>
      </c>
      <c r="M8453" s="65">
        <f t="shared" si="1190"/>
        <v>0.22032209901393277</v>
      </c>
      <c r="N8453" s="65">
        <f t="shared" si="1191"/>
        <v>4.5673861259002569E-3</v>
      </c>
      <c r="O8453" s="65">
        <f t="shared" si="1192"/>
        <v>9.6550676448534559E-2</v>
      </c>
      <c r="P8453" s="65">
        <f t="shared" si="1193"/>
        <v>0.21364556258962963</v>
      </c>
      <c r="Q8453" s="65">
        <f t="shared" si="1194"/>
        <v>6.7863094827433315E-2</v>
      </c>
      <c r="R8453" s="65">
        <f t="shared" si="1195"/>
        <v>9.8204424954230818E-2</v>
      </c>
      <c r="S8453" s="65">
        <f t="shared" si="1196"/>
        <v>0.11690410129696364</v>
      </c>
      <c r="T8453" s="66">
        <f>(L8453*'Football Field'!$F$4)+(M8453*'Football Field'!$F$5)+(N8453*'Football Field'!$F$6)+(O8453*'Football Field'!$F$7)+(P8453*'Football Field'!$F$8)+(Q8453*'Football Field'!$F$9)+(R8453*'Football Field'!$F$10)+(S8453*'Football Field'!$F$11)</f>
        <v>139257148.54001853</v>
      </c>
    </row>
    <row r="8454" spans="2:20" x14ac:dyDescent="0.3">
      <c r="B8454" s="62">
        <f t="shared" si="1188"/>
        <v>8427</v>
      </c>
      <c r="C8454" s="62">
        <v>0.93541452597869268</v>
      </c>
      <c r="D8454" s="62">
        <v>4.8326334102277713E-3</v>
      </c>
      <c r="E8454" s="62">
        <v>0.23775577891475941</v>
      </c>
      <c r="F8454" s="62">
        <v>0.40842175528303004</v>
      </c>
      <c r="G8454" s="62">
        <v>0.132455374060933</v>
      </c>
      <c r="H8454" s="62">
        <v>0.72313712668670249</v>
      </c>
      <c r="I8454" s="62">
        <v>0.10544594967040311</v>
      </c>
      <c r="J8454" s="62">
        <v>0.92631320850524912</v>
      </c>
      <c r="K8454" s="62"/>
      <c r="L8454" s="65">
        <f t="shared" si="1189"/>
        <v>0.26927885708669858</v>
      </c>
      <c r="M8454" s="65">
        <f t="shared" si="1190"/>
        <v>1.3911757464570001E-3</v>
      </c>
      <c r="N8454" s="65">
        <f t="shared" si="1191"/>
        <v>6.8443029944333517E-2</v>
      </c>
      <c r="O8454" s="65">
        <f t="shared" si="1192"/>
        <v>0.11757284114963892</v>
      </c>
      <c r="P8454" s="65">
        <f t="shared" si="1193"/>
        <v>3.8130081104739685E-2</v>
      </c>
      <c r="Q8454" s="65">
        <f t="shared" si="1194"/>
        <v>0.2081703176326235</v>
      </c>
      <c r="R8454" s="65">
        <f t="shared" si="1195"/>
        <v>3.0354846993593157E-2</v>
      </c>
      <c r="S8454" s="65">
        <f t="shared" si="1196"/>
        <v>0.26665885034191567</v>
      </c>
      <c r="T8454" s="66">
        <f>(L8454*'Football Field'!$F$4)+(M8454*'Football Field'!$F$5)+(N8454*'Football Field'!$F$6)+(O8454*'Football Field'!$F$7)+(P8454*'Football Field'!$F$8)+(Q8454*'Football Field'!$F$9)+(R8454*'Football Field'!$F$10)+(S8454*'Football Field'!$F$11)</f>
        <v>118708625.00611173</v>
      </c>
    </row>
    <row r="8455" spans="2:20" x14ac:dyDescent="0.3">
      <c r="B8455" s="62">
        <f t="shared" si="1188"/>
        <v>8428</v>
      </c>
      <c r="C8455" s="62">
        <v>0.98074892433713634</v>
      </c>
      <c r="D8455" s="62">
        <v>0.93532713238861198</v>
      </c>
      <c r="E8455" s="62">
        <v>0.57803883295165936</v>
      </c>
      <c r="F8455" s="62">
        <v>0.46422937697555455</v>
      </c>
      <c r="G8455" s="62">
        <v>0.30639560889302253</v>
      </c>
      <c r="H8455" s="62">
        <v>0.91440954451606371</v>
      </c>
      <c r="I8455" s="62">
        <v>2.8984318010955801E-2</v>
      </c>
      <c r="J8455" s="62">
        <v>0.27094136646455624</v>
      </c>
      <c r="K8455" s="62"/>
      <c r="L8455" s="65">
        <f t="shared" si="1189"/>
        <v>0.21896237536708896</v>
      </c>
      <c r="M8455" s="65">
        <f t="shared" si="1190"/>
        <v>0.20882148893664942</v>
      </c>
      <c r="N8455" s="65">
        <f t="shared" si="1191"/>
        <v>0.12905316822351848</v>
      </c>
      <c r="O8455" s="65">
        <f t="shared" si="1192"/>
        <v>0.10364402608593537</v>
      </c>
      <c r="P8455" s="65">
        <f t="shared" si="1193"/>
        <v>6.840599939541675E-2</v>
      </c>
      <c r="Q8455" s="65">
        <f t="shared" si="1194"/>
        <v>0.20415142036571668</v>
      </c>
      <c r="R8455" s="65">
        <f t="shared" si="1195"/>
        <v>6.4710497891837145E-3</v>
      </c>
      <c r="S8455" s="65">
        <f t="shared" si="1196"/>
        <v>6.0490471836490776E-2</v>
      </c>
      <c r="T8455" s="66">
        <f>(L8455*'Football Field'!$F$4)+(M8455*'Football Field'!$F$5)+(N8455*'Football Field'!$F$6)+(O8455*'Football Field'!$F$7)+(P8455*'Football Field'!$F$8)+(Q8455*'Football Field'!$F$9)+(R8455*'Football Field'!$F$10)+(S8455*'Football Field'!$F$11)</f>
        <v>117344981.39849535</v>
      </c>
    </row>
    <row r="8456" spans="2:20" x14ac:dyDescent="0.3">
      <c r="B8456" s="62">
        <f t="shared" si="1188"/>
        <v>8429</v>
      </c>
      <c r="C8456" s="62">
        <v>0.30565171920303758</v>
      </c>
      <c r="D8456" s="62">
        <v>0.30843325478846861</v>
      </c>
      <c r="E8456" s="62">
        <v>0.3052442137763357</v>
      </c>
      <c r="F8456" s="62">
        <v>0.22148682578366463</v>
      </c>
      <c r="G8456" s="62">
        <v>0.25490764700640456</v>
      </c>
      <c r="H8456" s="62">
        <v>0.66106399097593393</v>
      </c>
      <c r="I8456" s="62">
        <v>0.69549717278463707</v>
      </c>
      <c r="J8456" s="62">
        <v>0.20666627059581943</v>
      </c>
      <c r="K8456" s="62"/>
      <c r="L8456" s="65">
        <f t="shared" si="1189"/>
        <v>0.10329732036746961</v>
      </c>
      <c r="M8456" s="65">
        <f t="shared" si="1190"/>
        <v>0.10423736144831471</v>
      </c>
      <c r="N8456" s="65">
        <f t="shared" si="1191"/>
        <v>0.10315960081292803</v>
      </c>
      <c r="O8456" s="65">
        <f t="shared" si="1192"/>
        <v>7.4853155283419584E-2</v>
      </c>
      <c r="P8456" s="65">
        <f t="shared" si="1193"/>
        <v>8.6147975694673418E-2</v>
      </c>
      <c r="Q8456" s="65">
        <f t="shared" si="1194"/>
        <v>0.2234115974786261</v>
      </c>
      <c r="R8456" s="65">
        <f t="shared" si="1195"/>
        <v>0.23504855284023554</v>
      </c>
      <c r="S8456" s="65">
        <f t="shared" si="1196"/>
        <v>6.9844436074332952E-2</v>
      </c>
      <c r="T8456" s="66">
        <f>(L8456*'Football Field'!$F$4)+(M8456*'Football Field'!$F$5)+(N8456*'Football Field'!$F$6)+(O8456*'Football Field'!$F$7)+(P8456*'Football Field'!$F$8)+(Q8456*'Football Field'!$F$9)+(R8456*'Football Field'!$F$10)+(S8456*'Football Field'!$F$11)</f>
        <v>150607043.47663772</v>
      </c>
    </row>
    <row r="8457" spans="2:20" x14ac:dyDescent="0.3">
      <c r="B8457" s="62">
        <f t="shared" si="1188"/>
        <v>8430</v>
      </c>
      <c r="C8457" s="62">
        <v>0.54902490605800502</v>
      </c>
      <c r="D8457" s="62">
        <v>0.62817887707542597</v>
      </c>
      <c r="E8457" s="62">
        <v>0.21702535192218919</v>
      </c>
      <c r="F8457" s="62">
        <v>0.43121954094449277</v>
      </c>
      <c r="G8457" s="62">
        <v>0.4064128415417757</v>
      </c>
      <c r="H8457" s="62">
        <v>0.26021494877495188</v>
      </c>
      <c r="I8457" s="62">
        <v>0.83592697450232167</v>
      </c>
      <c r="J8457" s="62">
        <v>0.34851240755563007</v>
      </c>
      <c r="K8457" s="62"/>
      <c r="L8457" s="65">
        <f t="shared" si="1189"/>
        <v>0.1493329360461487</v>
      </c>
      <c r="M8457" s="65">
        <f t="shared" si="1190"/>
        <v>0.17086255111700746</v>
      </c>
      <c r="N8457" s="65">
        <f t="shared" si="1191"/>
        <v>5.9030169016713332E-2</v>
      </c>
      <c r="O8457" s="65">
        <f t="shared" si="1192"/>
        <v>0.1172902712047641</v>
      </c>
      <c r="P8457" s="65">
        <f t="shared" si="1193"/>
        <v>0.11054293203208437</v>
      </c>
      <c r="Q8457" s="65">
        <f t="shared" si="1194"/>
        <v>7.0777594740950231E-2</v>
      </c>
      <c r="R8457" s="65">
        <f t="shared" si="1195"/>
        <v>0.2273693379757479</v>
      </c>
      <c r="S8457" s="65">
        <f t="shared" si="1196"/>
        <v>9.4794207866583879E-2</v>
      </c>
      <c r="T8457" s="66">
        <f>(L8457*'Football Field'!$F$4)+(M8457*'Football Field'!$F$5)+(N8457*'Football Field'!$F$6)+(O8457*'Football Field'!$F$7)+(P8457*'Football Field'!$F$8)+(Q8457*'Football Field'!$F$9)+(R8457*'Football Field'!$F$10)+(S8457*'Football Field'!$F$11)</f>
        <v>150448714.92961538</v>
      </c>
    </row>
    <row r="8458" spans="2:20" x14ac:dyDescent="0.3">
      <c r="B8458" s="62">
        <f t="shared" si="1188"/>
        <v>8431</v>
      </c>
      <c r="C8458" s="62">
        <v>0.83239658018923635</v>
      </c>
      <c r="D8458" s="62">
        <v>0.95931644561742357</v>
      </c>
      <c r="E8458" s="62">
        <v>0.55499901824232201</v>
      </c>
      <c r="F8458" s="62">
        <v>0.82009073200104776</v>
      </c>
      <c r="G8458" s="62">
        <v>0.93381029670789328</v>
      </c>
      <c r="H8458" s="62">
        <v>0.26825870600098167</v>
      </c>
      <c r="I8458" s="62">
        <v>1.3053501061873862E-2</v>
      </c>
      <c r="J8458" s="62">
        <v>0.45909327993743776</v>
      </c>
      <c r="K8458" s="62"/>
      <c r="L8458" s="65">
        <f t="shared" si="1189"/>
        <v>0.17194657899241975</v>
      </c>
      <c r="M8458" s="65">
        <f t="shared" si="1190"/>
        <v>0.19816417429007674</v>
      </c>
      <c r="N8458" s="65">
        <f t="shared" si="1191"/>
        <v>0.11464509201758592</v>
      </c>
      <c r="O8458" s="65">
        <f t="shared" si="1192"/>
        <v>0.16940458332843222</v>
      </c>
      <c r="P8458" s="65">
        <f t="shared" si="1193"/>
        <v>0.19289541760288814</v>
      </c>
      <c r="Q8458" s="65">
        <f t="shared" si="1194"/>
        <v>5.5413690877148751E-2</v>
      </c>
      <c r="R8458" s="65">
        <f t="shared" si="1195"/>
        <v>2.6964368966447042E-3</v>
      </c>
      <c r="S8458" s="65">
        <f t="shared" si="1196"/>
        <v>9.4834025994803672E-2</v>
      </c>
      <c r="T8458" s="66">
        <f>(L8458*'Football Field'!$F$4)+(M8458*'Football Field'!$F$5)+(N8458*'Football Field'!$F$6)+(O8458*'Football Field'!$F$7)+(P8458*'Football Field'!$F$8)+(Q8458*'Football Field'!$F$9)+(R8458*'Football Field'!$F$10)+(S8458*'Football Field'!$F$11)</f>
        <v>127645725.41488537</v>
      </c>
    </row>
    <row r="8459" spans="2:20" x14ac:dyDescent="0.3">
      <c r="B8459" s="62">
        <f t="shared" si="1188"/>
        <v>8432</v>
      </c>
      <c r="C8459" s="62">
        <v>0.71184223678366776</v>
      </c>
      <c r="D8459" s="62">
        <v>0.8032661782782955</v>
      </c>
      <c r="E8459" s="62">
        <v>0.47895660756309544</v>
      </c>
      <c r="F8459" s="62">
        <v>9.4045155973612848E-2</v>
      </c>
      <c r="G8459" s="62">
        <v>0.93095500072899673</v>
      </c>
      <c r="H8459" s="62">
        <v>0.318729438878259</v>
      </c>
      <c r="I8459" s="62">
        <v>0.41881765061687937</v>
      </c>
      <c r="J8459" s="62">
        <v>0.6029199853433812</v>
      </c>
      <c r="K8459" s="62"/>
      <c r="L8459" s="65">
        <f t="shared" si="1189"/>
        <v>0.16328408537484626</v>
      </c>
      <c r="M8459" s="65">
        <f t="shared" si="1190"/>
        <v>0.18425512909341457</v>
      </c>
      <c r="N8459" s="65">
        <f t="shared" si="1191"/>
        <v>0.10986421928760373</v>
      </c>
      <c r="O8459" s="65">
        <f t="shared" si="1192"/>
        <v>2.1572304203905955E-2</v>
      </c>
      <c r="P8459" s="65">
        <f t="shared" si="1193"/>
        <v>0.21354469847982649</v>
      </c>
      <c r="Q8459" s="65">
        <f t="shared" si="1194"/>
        <v>7.3110925736050048E-2</v>
      </c>
      <c r="R8459" s="65">
        <f t="shared" si="1195"/>
        <v>9.6069400614397615E-2</v>
      </c>
      <c r="S8459" s="65">
        <f t="shared" si="1196"/>
        <v>0.13829923720995541</v>
      </c>
      <c r="T8459" s="66">
        <f>(L8459*'Football Field'!$F$4)+(M8459*'Football Field'!$F$5)+(N8459*'Football Field'!$F$6)+(O8459*'Football Field'!$F$7)+(P8459*'Football Field'!$F$8)+(Q8459*'Football Field'!$F$9)+(R8459*'Football Field'!$F$10)+(S8459*'Football Field'!$F$11)</f>
        <v>141546027.41682222</v>
      </c>
    </row>
    <row r="8460" spans="2:20" x14ac:dyDescent="0.3">
      <c r="B8460" s="62">
        <f t="shared" si="1188"/>
        <v>8433</v>
      </c>
      <c r="C8460" s="62">
        <v>0.54360724348058165</v>
      </c>
      <c r="D8460" s="62">
        <v>0.92409594261426908</v>
      </c>
      <c r="E8460" s="62">
        <v>0.97362293218728291</v>
      </c>
      <c r="F8460" s="62">
        <v>0.17565734694867896</v>
      </c>
      <c r="G8460" s="62">
        <v>0.98886859652088355</v>
      </c>
      <c r="H8460" s="62">
        <v>0.13772253978420912</v>
      </c>
      <c r="I8460" s="62">
        <v>0.64335504385822639</v>
      </c>
      <c r="J8460" s="62">
        <v>0.39165455609152278</v>
      </c>
      <c r="K8460" s="62"/>
      <c r="L8460" s="65">
        <f t="shared" si="1189"/>
        <v>0.11375905928613228</v>
      </c>
      <c r="M8460" s="65">
        <f t="shared" si="1190"/>
        <v>0.19338278947286711</v>
      </c>
      <c r="N8460" s="65">
        <f t="shared" si="1191"/>
        <v>0.20374715420617368</v>
      </c>
      <c r="O8460" s="65">
        <f t="shared" si="1192"/>
        <v>3.6759286755702114E-2</v>
      </c>
      <c r="P8460" s="65">
        <f t="shared" si="1193"/>
        <v>0.2069375687077871</v>
      </c>
      <c r="Q8460" s="65">
        <f t="shared" si="1194"/>
        <v>2.8820783306777644E-2</v>
      </c>
      <c r="R8460" s="65">
        <f t="shared" si="1195"/>
        <v>0.13463298264331269</v>
      </c>
      <c r="S8460" s="65">
        <f t="shared" si="1196"/>
        <v>8.1960375621247389E-2</v>
      </c>
      <c r="T8460" s="66">
        <f>(L8460*'Football Field'!$F$4)+(M8460*'Football Field'!$F$5)+(N8460*'Football Field'!$F$6)+(O8460*'Football Field'!$F$7)+(P8460*'Football Field'!$F$8)+(Q8460*'Football Field'!$F$9)+(R8460*'Football Field'!$F$10)+(S8460*'Football Field'!$F$11)</f>
        <v>148694985.6032598</v>
      </c>
    </row>
    <row r="8461" spans="2:20" x14ac:dyDescent="0.3">
      <c r="B8461" s="62">
        <f t="shared" si="1188"/>
        <v>8434</v>
      </c>
      <c r="C8461" s="62">
        <v>0.43578775920695778</v>
      </c>
      <c r="D8461" s="62">
        <v>0.32004823833987395</v>
      </c>
      <c r="E8461" s="62">
        <v>0.1174463877271642</v>
      </c>
      <c r="F8461" s="62">
        <v>0.32521084833963099</v>
      </c>
      <c r="G8461" s="62">
        <v>0.24055435394979863</v>
      </c>
      <c r="H8461" s="62">
        <v>0.59637097782263893</v>
      </c>
      <c r="I8461" s="62">
        <v>0.42367387302445636</v>
      </c>
      <c r="J8461" s="62">
        <v>0.40414641941011631</v>
      </c>
      <c r="K8461" s="62"/>
      <c r="L8461" s="65">
        <f t="shared" si="1189"/>
        <v>0.15220097967609275</v>
      </c>
      <c r="M8461" s="65">
        <f t="shared" si="1190"/>
        <v>0.11177839301310673</v>
      </c>
      <c r="N8461" s="65">
        <f t="shared" si="1191"/>
        <v>4.1018718157715593E-2</v>
      </c>
      <c r="O8461" s="65">
        <f t="shared" si="1192"/>
        <v>0.11358145948995896</v>
      </c>
      <c r="P8461" s="65">
        <f t="shared" si="1193"/>
        <v>8.4014769949335391E-2</v>
      </c>
      <c r="Q8461" s="65">
        <f t="shared" si="1194"/>
        <v>0.20828544436441765</v>
      </c>
      <c r="R8461" s="65">
        <f t="shared" si="1195"/>
        <v>0.14797014641905812</v>
      </c>
      <c r="S8461" s="65">
        <f t="shared" si="1196"/>
        <v>0.14115008893031497</v>
      </c>
      <c r="T8461" s="66">
        <f>(L8461*'Football Field'!$F$4)+(M8461*'Football Field'!$F$5)+(N8461*'Football Field'!$F$6)+(O8461*'Football Field'!$F$7)+(P8461*'Football Field'!$F$8)+(Q8461*'Football Field'!$F$9)+(R8461*'Football Field'!$F$10)+(S8461*'Football Field'!$F$11)</f>
        <v>137287712.5393925</v>
      </c>
    </row>
    <row r="8462" spans="2:20" x14ac:dyDescent="0.3">
      <c r="B8462" s="62">
        <f t="shared" si="1188"/>
        <v>8435</v>
      </c>
      <c r="C8462" s="62">
        <v>0.85107291878632874</v>
      </c>
      <c r="D8462" s="62">
        <v>0.74169020690970111</v>
      </c>
      <c r="E8462" s="62">
        <v>7.6231564541446861E-3</v>
      </c>
      <c r="F8462" s="62">
        <v>0.907354038141159</v>
      </c>
      <c r="G8462" s="62">
        <v>0.47825397073657638</v>
      </c>
      <c r="H8462" s="62">
        <v>0.59972787201004318</v>
      </c>
      <c r="I8462" s="62">
        <v>0.97735276184224473</v>
      </c>
      <c r="J8462" s="62">
        <v>0.64167325084988169</v>
      </c>
      <c r="K8462" s="62"/>
      <c r="L8462" s="65">
        <f t="shared" si="1189"/>
        <v>0.16351855844916977</v>
      </c>
      <c r="M8462" s="65">
        <f t="shared" si="1190"/>
        <v>0.14250261143627047</v>
      </c>
      <c r="N8462" s="65">
        <f t="shared" si="1191"/>
        <v>1.4646542343185263E-3</v>
      </c>
      <c r="O8462" s="65">
        <f t="shared" si="1192"/>
        <v>0.17433197678461798</v>
      </c>
      <c r="P8462" s="65">
        <f t="shared" si="1193"/>
        <v>9.1888013519403525E-2</v>
      </c>
      <c r="Q8462" s="65">
        <f t="shared" si="1194"/>
        <v>0.11522706800813053</v>
      </c>
      <c r="R8462" s="65">
        <f t="shared" si="1195"/>
        <v>0.18778098936653156</v>
      </c>
      <c r="S8462" s="65">
        <f t="shared" si="1196"/>
        <v>0.12328612820155761</v>
      </c>
      <c r="T8462" s="66">
        <f>(L8462*'Football Field'!$F$4)+(M8462*'Football Field'!$F$5)+(N8462*'Football Field'!$F$6)+(O8462*'Football Field'!$F$7)+(P8462*'Football Field'!$F$8)+(Q8462*'Football Field'!$F$9)+(R8462*'Football Field'!$F$10)+(S8462*'Football Field'!$F$11)</f>
        <v>142565737.12623507</v>
      </c>
    </row>
    <row r="8463" spans="2:20" x14ac:dyDescent="0.3">
      <c r="B8463" s="62">
        <f t="shared" si="1188"/>
        <v>8436</v>
      </c>
      <c r="C8463" s="62">
        <v>0.22067483583563541</v>
      </c>
      <c r="D8463" s="62">
        <v>0.70900448026143559</v>
      </c>
      <c r="E8463" s="62">
        <v>0.74010469781801858</v>
      </c>
      <c r="F8463" s="62">
        <v>0.77403168162040914</v>
      </c>
      <c r="G8463" s="62">
        <v>0.28361856584076817</v>
      </c>
      <c r="H8463" s="62">
        <v>0.7221142051591608</v>
      </c>
      <c r="I8463" s="62">
        <v>0.12961819000606267</v>
      </c>
      <c r="J8463" s="62">
        <v>0.92632048174240023</v>
      </c>
      <c r="K8463" s="62"/>
      <c r="L8463" s="65">
        <f t="shared" si="1189"/>
        <v>4.8979129018152961E-2</v>
      </c>
      <c r="M8463" s="65">
        <f t="shared" si="1190"/>
        <v>0.15736466635026078</v>
      </c>
      <c r="N8463" s="65">
        <f t="shared" si="1191"/>
        <v>0.16426740885113691</v>
      </c>
      <c r="O8463" s="65">
        <f t="shared" si="1192"/>
        <v>0.17179755659345478</v>
      </c>
      <c r="P8463" s="65">
        <f t="shared" si="1193"/>
        <v>6.2949589497395972E-2</v>
      </c>
      <c r="Q8463" s="65">
        <f t="shared" si="1194"/>
        <v>0.16027439053664891</v>
      </c>
      <c r="R8463" s="65">
        <f t="shared" si="1195"/>
        <v>2.8768962384705284E-2</v>
      </c>
      <c r="S8463" s="65">
        <f t="shared" si="1196"/>
        <v>0.20559829676824459</v>
      </c>
      <c r="T8463" s="66">
        <f>(L8463*'Football Field'!$F$4)+(M8463*'Football Field'!$F$5)+(N8463*'Football Field'!$F$6)+(O8463*'Football Field'!$F$7)+(P8463*'Football Field'!$F$8)+(Q8463*'Football Field'!$F$9)+(R8463*'Football Field'!$F$10)+(S8463*'Football Field'!$F$11)</f>
        <v>123504812.27313691</v>
      </c>
    </row>
    <row r="8464" spans="2:20" x14ac:dyDescent="0.3">
      <c r="B8464" s="62">
        <f t="shared" si="1188"/>
        <v>8437</v>
      </c>
      <c r="C8464" s="62">
        <v>0.85545359400530441</v>
      </c>
      <c r="D8464" s="62">
        <v>7.9778178911919739E-2</v>
      </c>
      <c r="E8464" s="62">
        <v>0.92930726161640875</v>
      </c>
      <c r="F8464" s="62">
        <v>0.55065351762309867</v>
      </c>
      <c r="G8464" s="62">
        <v>0.37006298818896854</v>
      </c>
      <c r="H8464" s="62">
        <v>0.57658305108207264</v>
      </c>
      <c r="I8464" s="62">
        <v>0.3053424380236931</v>
      </c>
      <c r="J8464" s="62">
        <v>0.42662204585311947</v>
      </c>
      <c r="K8464" s="62"/>
      <c r="L8464" s="65">
        <f t="shared" si="1189"/>
        <v>0.20896305422352476</v>
      </c>
      <c r="M8464" s="65">
        <f t="shared" si="1190"/>
        <v>1.9487546773603447E-2</v>
      </c>
      <c r="N8464" s="65">
        <f t="shared" si="1191"/>
        <v>0.22700341089251513</v>
      </c>
      <c r="O8464" s="65">
        <f t="shared" si="1192"/>
        <v>0.13450903902653627</v>
      </c>
      <c r="P8464" s="65">
        <f t="shared" si="1193"/>
        <v>9.039589383801401E-2</v>
      </c>
      <c r="Q8464" s="65">
        <f t="shared" si="1194"/>
        <v>0.14084288874573528</v>
      </c>
      <c r="R8464" s="65">
        <f t="shared" si="1195"/>
        <v>7.458649876581451E-2</v>
      </c>
      <c r="S8464" s="65">
        <f t="shared" si="1196"/>
        <v>0.10421166773425665</v>
      </c>
      <c r="T8464" s="66">
        <f>(L8464*'Football Field'!$F$4)+(M8464*'Football Field'!$F$5)+(N8464*'Football Field'!$F$6)+(O8464*'Football Field'!$F$7)+(P8464*'Football Field'!$F$8)+(Q8464*'Football Field'!$F$9)+(R8464*'Football Field'!$F$10)+(S8464*'Football Field'!$F$11)</f>
        <v>132377761.94753861</v>
      </c>
    </row>
    <row r="8465" spans="2:20" x14ac:dyDescent="0.3">
      <c r="B8465" s="62">
        <f t="shared" si="1188"/>
        <v>8438</v>
      </c>
      <c r="C8465" s="62">
        <v>0.47638766228667595</v>
      </c>
      <c r="D8465" s="62">
        <v>0.81900565108593015</v>
      </c>
      <c r="E8465" s="62">
        <v>0.5236940148267859</v>
      </c>
      <c r="F8465" s="62">
        <v>0.43823057782500563</v>
      </c>
      <c r="G8465" s="62">
        <v>0.8460012469178444</v>
      </c>
      <c r="H8465" s="62">
        <v>0.15166694285115845</v>
      </c>
      <c r="I8465" s="62">
        <v>0.42816602438783724</v>
      </c>
      <c r="J8465" s="62">
        <v>0.13182230407336082</v>
      </c>
      <c r="K8465" s="62"/>
      <c r="L8465" s="65">
        <f t="shared" si="1189"/>
        <v>0.12487309462887332</v>
      </c>
      <c r="M8465" s="65">
        <f t="shared" si="1190"/>
        <v>0.21468181958938148</v>
      </c>
      <c r="N8465" s="65">
        <f t="shared" si="1191"/>
        <v>0.13727327016854368</v>
      </c>
      <c r="O8465" s="65">
        <f t="shared" si="1192"/>
        <v>0.11487117057426428</v>
      </c>
      <c r="P8465" s="65">
        <f t="shared" si="1193"/>
        <v>0.22175803893708754</v>
      </c>
      <c r="Q8465" s="65">
        <f t="shared" si="1194"/>
        <v>3.9755690598317024E-2</v>
      </c>
      <c r="R8465" s="65">
        <f t="shared" si="1195"/>
        <v>0.11223299995556218</v>
      </c>
      <c r="S8465" s="65">
        <f t="shared" si="1196"/>
        <v>3.4553915547970514E-2</v>
      </c>
      <c r="T8465" s="66">
        <f>(L8465*'Football Field'!$F$4)+(M8465*'Football Field'!$F$5)+(N8465*'Football Field'!$F$6)+(O8465*'Football Field'!$F$7)+(P8465*'Football Field'!$F$8)+(Q8465*'Football Field'!$F$9)+(R8465*'Football Field'!$F$10)+(S8465*'Football Field'!$F$11)</f>
        <v>145127474.04784521</v>
      </c>
    </row>
    <row r="8466" spans="2:20" x14ac:dyDescent="0.3">
      <c r="B8466" s="62">
        <f t="shared" si="1188"/>
        <v>8439</v>
      </c>
      <c r="C8466" s="62">
        <v>0.29492487303344028</v>
      </c>
      <c r="D8466" s="62">
        <v>0.76841035561057924</v>
      </c>
      <c r="E8466" s="62">
        <v>0.82781022865962106</v>
      </c>
      <c r="F8466" s="62">
        <v>0.56314782134962993</v>
      </c>
      <c r="G8466" s="62">
        <v>0.10289980084182326</v>
      </c>
      <c r="H8466" s="62">
        <v>0.44983487894476992</v>
      </c>
      <c r="I8466" s="62">
        <v>0.57210327795494165</v>
      </c>
      <c r="J8466" s="62">
        <v>0.24579076842144632</v>
      </c>
      <c r="K8466" s="62"/>
      <c r="L8466" s="65">
        <f t="shared" si="1189"/>
        <v>7.7106114232415146E-2</v>
      </c>
      <c r="M8466" s="65">
        <f t="shared" si="1190"/>
        <v>0.20089569268158017</v>
      </c>
      <c r="N8466" s="65">
        <f t="shared" si="1191"/>
        <v>0.2164253879209202</v>
      </c>
      <c r="O8466" s="65">
        <f t="shared" si="1192"/>
        <v>0.14723119076428942</v>
      </c>
      <c r="P8466" s="65">
        <f t="shared" si="1193"/>
        <v>2.690245728207118E-2</v>
      </c>
      <c r="Q8466" s="65">
        <f t="shared" si="1194"/>
        <v>0.11760628801799054</v>
      </c>
      <c r="R8466" s="65">
        <f t="shared" si="1195"/>
        <v>0.14957253435091294</v>
      </c>
      <c r="S8466" s="65">
        <f t="shared" si="1196"/>
        <v>6.4260334749820347E-2</v>
      </c>
      <c r="T8466" s="66">
        <f>(L8466*'Football Field'!$F$4)+(M8466*'Football Field'!$F$5)+(N8466*'Football Field'!$F$6)+(O8466*'Football Field'!$F$7)+(P8466*'Football Field'!$F$8)+(Q8466*'Football Field'!$F$9)+(R8466*'Football Field'!$F$10)+(S8466*'Football Field'!$F$11)</f>
        <v>137138980.15730941</v>
      </c>
    </row>
    <row r="8467" spans="2:20" x14ac:dyDescent="0.3">
      <c r="B8467" s="62">
        <f t="shared" si="1188"/>
        <v>8440</v>
      </c>
      <c r="C8467" s="62">
        <v>0.62517027402695435</v>
      </c>
      <c r="D8467" s="62">
        <v>0.93179074482888347</v>
      </c>
      <c r="E8467" s="62">
        <v>0.67988724456625249</v>
      </c>
      <c r="F8467" s="62">
        <v>0.68660504348267715</v>
      </c>
      <c r="G8467" s="62">
        <v>0.20986812826047019</v>
      </c>
      <c r="H8467" s="62">
        <v>0.1232125032539183</v>
      </c>
      <c r="I8467" s="62">
        <v>0.54774276024195245</v>
      </c>
      <c r="J8467" s="62">
        <v>0.32744040245032091</v>
      </c>
      <c r="K8467" s="62"/>
      <c r="L8467" s="65">
        <f t="shared" si="1189"/>
        <v>0.15131003859358713</v>
      </c>
      <c r="M8467" s="65">
        <f t="shared" si="1190"/>
        <v>0.22552142899092301</v>
      </c>
      <c r="N8467" s="65">
        <f t="shared" si="1191"/>
        <v>0.16455319372746097</v>
      </c>
      <c r="O8467" s="65">
        <f t="shared" si="1192"/>
        <v>0.16617910342844644</v>
      </c>
      <c r="P8467" s="65">
        <f t="shared" si="1193"/>
        <v>5.0794408988944523E-2</v>
      </c>
      <c r="Q8467" s="65">
        <f t="shared" si="1194"/>
        <v>2.9821137371862708E-2</v>
      </c>
      <c r="R8467" s="65">
        <f t="shared" si="1195"/>
        <v>0.13257024787457253</v>
      </c>
      <c r="S8467" s="65">
        <f t="shared" si="1196"/>
        <v>7.9250441024202659E-2</v>
      </c>
      <c r="T8467" s="66">
        <f>(L8467*'Football Field'!$F$4)+(M8467*'Football Field'!$F$5)+(N8467*'Football Field'!$F$6)+(O8467*'Football Field'!$F$7)+(P8467*'Football Field'!$F$8)+(Q8467*'Football Field'!$F$9)+(R8467*'Football Field'!$F$10)+(S8467*'Football Field'!$F$11)</f>
        <v>135196663.5526523</v>
      </c>
    </row>
    <row r="8468" spans="2:20" x14ac:dyDescent="0.3">
      <c r="B8468" s="62">
        <f t="shared" si="1188"/>
        <v>8441</v>
      </c>
      <c r="C8468" s="62">
        <v>0.85716394439503563</v>
      </c>
      <c r="D8468" s="62">
        <v>0.17402739759851715</v>
      </c>
      <c r="E8468" s="62">
        <v>0.2183334884839756</v>
      </c>
      <c r="F8468" s="62">
        <v>0.46381993343980144</v>
      </c>
      <c r="G8468" s="62">
        <v>0.26150667177237796</v>
      </c>
      <c r="H8468" s="62">
        <v>0.5410431195868598</v>
      </c>
      <c r="I8468" s="62">
        <v>0.57346411686041998</v>
      </c>
      <c r="J8468" s="62">
        <v>0.88888691706113065</v>
      </c>
      <c r="K8468" s="62"/>
      <c r="L8468" s="65">
        <f t="shared" si="1189"/>
        <v>0.21546280267926127</v>
      </c>
      <c r="M8468" s="65">
        <f t="shared" si="1190"/>
        <v>4.3744759768236247E-2</v>
      </c>
      <c r="N8468" s="65">
        <f t="shared" si="1191"/>
        <v>5.4881852713367645E-2</v>
      </c>
      <c r="O8468" s="65">
        <f t="shared" si="1192"/>
        <v>0.11658906496350621</v>
      </c>
      <c r="P8468" s="65">
        <f t="shared" si="1193"/>
        <v>6.5734169977447021E-2</v>
      </c>
      <c r="Q8468" s="65">
        <f t="shared" si="1194"/>
        <v>0.13600043221462255</v>
      </c>
      <c r="R8468" s="65">
        <f t="shared" si="1195"/>
        <v>0.14415000381512677</v>
      </c>
      <c r="S8468" s="65">
        <f t="shared" si="1196"/>
        <v>0.22343691386843231</v>
      </c>
      <c r="T8468" s="66">
        <f>(L8468*'Football Field'!$F$4)+(M8468*'Football Field'!$F$5)+(N8468*'Football Field'!$F$6)+(O8468*'Football Field'!$F$7)+(P8468*'Football Field'!$F$8)+(Q8468*'Football Field'!$F$9)+(R8468*'Football Field'!$F$10)+(S8468*'Football Field'!$F$11)</f>
        <v>136194396.76648235</v>
      </c>
    </row>
    <row r="8469" spans="2:20" x14ac:dyDescent="0.3">
      <c r="B8469" s="62">
        <f t="shared" si="1188"/>
        <v>8442</v>
      </c>
      <c r="C8469" s="62">
        <v>0.65297182500115092</v>
      </c>
      <c r="D8469" s="62">
        <v>0.23751012532672944</v>
      </c>
      <c r="E8469" s="62">
        <v>0.57055593575134567</v>
      </c>
      <c r="F8469" s="62">
        <v>0.35015312381619079</v>
      </c>
      <c r="G8469" s="62">
        <v>0.91852230048213568</v>
      </c>
      <c r="H8469" s="62">
        <v>0.99805853643780595</v>
      </c>
      <c r="I8469" s="62">
        <v>0.93971936151518698</v>
      </c>
      <c r="J8469" s="62">
        <v>0.30197383296266578</v>
      </c>
      <c r="K8469" s="62"/>
      <c r="L8469" s="65">
        <f t="shared" si="1189"/>
        <v>0.13139680419831004</v>
      </c>
      <c r="M8469" s="65">
        <f t="shared" si="1190"/>
        <v>4.7793902030332382E-2</v>
      </c>
      <c r="N8469" s="65">
        <f t="shared" si="1191"/>
        <v>0.11481234519417587</v>
      </c>
      <c r="O8469" s="65">
        <f t="shared" si="1192"/>
        <v>7.0460929075188722E-2</v>
      </c>
      <c r="P8469" s="65">
        <f t="shared" si="1193"/>
        <v>0.18483323513693681</v>
      </c>
      <c r="Q8469" s="65">
        <f t="shared" si="1194"/>
        <v>0.2008382246669512</v>
      </c>
      <c r="R8469" s="65">
        <f t="shared" si="1195"/>
        <v>0.18909869648074681</v>
      </c>
      <c r="S8469" s="65">
        <f t="shared" si="1196"/>
        <v>6.0765863217358024E-2</v>
      </c>
      <c r="T8469" s="66">
        <f>(L8469*'Football Field'!$F$4)+(M8469*'Football Field'!$F$5)+(N8469*'Football Field'!$F$6)+(O8469*'Football Field'!$F$7)+(P8469*'Football Field'!$F$8)+(Q8469*'Football Field'!$F$9)+(R8469*'Football Field'!$F$10)+(S8469*'Football Field'!$F$11)</f>
        <v>152568967.89631703</v>
      </c>
    </row>
    <row r="8470" spans="2:20" x14ac:dyDescent="0.3">
      <c r="B8470" s="62">
        <f t="shared" si="1188"/>
        <v>8443</v>
      </c>
      <c r="C8470" s="62">
        <v>0.30173639476476255</v>
      </c>
      <c r="D8470" s="62">
        <v>0.73600067303495154</v>
      </c>
      <c r="E8470" s="62">
        <v>0.75054624768070299</v>
      </c>
      <c r="F8470" s="62">
        <v>2.9627611850187585E-2</v>
      </c>
      <c r="G8470" s="62">
        <v>0.20744579366350957</v>
      </c>
      <c r="H8470" s="62">
        <v>0.49977106981995356</v>
      </c>
      <c r="I8470" s="62">
        <v>0.12081807565481162</v>
      </c>
      <c r="J8470" s="62">
        <v>0.61301215736232029</v>
      </c>
      <c r="K8470" s="62"/>
      <c r="L8470" s="65">
        <f t="shared" si="1189"/>
        <v>9.2586769316544956E-2</v>
      </c>
      <c r="M8470" s="65">
        <f t="shared" si="1190"/>
        <v>0.22583926139978819</v>
      </c>
      <c r="N8470" s="65">
        <f t="shared" si="1191"/>
        <v>0.23030252068063398</v>
      </c>
      <c r="O8470" s="65">
        <f t="shared" si="1192"/>
        <v>9.0911302427140947E-3</v>
      </c>
      <c r="P8470" s="65">
        <f t="shared" si="1193"/>
        <v>6.3654024429451922E-2</v>
      </c>
      <c r="Q8470" s="65">
        <f t="shared" si="1194"/>
        <v>0.15335302454507452</v>
      </c>
      <c r="R8470" s="65">
        <f t="shared" si="1195"/>
        <v>3.7072608720740453E-2</v>
      </c>
      <c r="S8470" s="65">
        <f t="shared" si="1196"/>
        <v>0.18810066066505179</v>
      </c>
      <c r="T8470" s="66">
        <f>(L8470*'Football Field'!$F$4)+(M8470*'Football Field'!$F$5)+(N8470*'Football Field'!$F$6)+(O8470*'Football Field'!$F$7)+(P8470*'Football Field'!$F$8)+(Q8470*'Football Field'!$F$9)+(R8470*'Football Field'!$F$10)+(S8470*'Football Field'!$F$11)</f>
        <v>124723116.4227532</v>
      </c>
    </row>
    <row r="8471" spans="2:20" x14ac:dyDescent="0.3">
      <c r="B8471" s="62">
        <f t="shared" si="1188"/>
        <v>8444</v>
      </c>
      <c r="C8471" s="62">
        <v>0.40548955825442601</v>
      </c>
      <c r="D8471" s="62">
        <v>0.70473519621864122</v>
      </c>
      <c r="E8471" s="62">
        <v>0.60375231398078399</v>
      </c>
      <c r="F8471" s="62">
        <v>0.72076030726990969</v>
      </c>
      <c r="G8471" s="62">
        <v>0.26350486313206223</v>
      </c>
      <c r="H8471" s="62">
        <v>0.72405122623688922</v>
      </c>
      <c r="I8471" s="62">
        <v>0.98872703004215357</v>
      </c>
      <c r="J8471" s="62">
        <v>0.20407363870097184</v>
      </c>
      <c r="K8471" s="62"/>
      <c r="L8471" s="65">
        <f t="shared" si="1189"/>
        <v>8.7861600759463421E-2</v>
      </c>
      <c r="M8471" s="65">
        <f t="shared" si="1190"/>
        <v>0.15270223657017809</v>
      </c>
      <c r="N8471" s="65">
        <f t="shared" si="1191"/>
        <v>0.13082123494607356</v>
      </c>
      <c r="O8471" s="65">
        <f t="shared" si="1192"/>
        <v>0.15617456250471959</v>
      </c>
      <c r="P8471" s="65">
        <f t="shared" si="1193"/>
        <v>5.7096313854177023E-2</v>
      </c>
      <c r="Q8471" s="65">
        <f t="shared" si="1194"/>
        <v>0.15688763982698956</v>
      </c>
      <c r="R8471" s="65">
        <f t="shared" si="1195"/>
        <v>0.21423767346222528</v>
      </c>
      <c r="S8471" s="65">
        <f t="shared" si="1196"/>
        <v>4.4218738076173526E-2</v>
      </c>
      <c r="T8471" s="66">
        <f>(L8471*'Football Field'!$F$4)+(M8471*'Football Field'!$F$5)+(N8471*'Football Field'!$F$6)+(O8471*'Football Field'!$F$7)+(P8471*'Football Field'!$F$8)+(Q8471*'Football Field'!$F$9)+(R8471*'Football Field'!$F$10)+(S8471*'Football Field'!$F$11)</f>
        <v>146360006.96300507</v>
      </c>
    </row>
    <row r="8472" spans="2:20" x14ac:dyDescent="0.3">
      <c r="B8472" s="62">
        <f t="shared" si="1188"/>
        <v>8445</v>
      </c>
      <c r="C8472" s="62">
        <v>0.97787272637094846</v>
      </c>
      <c r="D8472" s="62">
        <v>8.600766377377711E-2</v>
      </c>
      <c r="E8472" s="62">
        <v>0.64262988492022</v>
      </c>
      <c r="F8472" s="62">
        <v>0.15268427208248947</v>
      </c>
      <c r="G8472" s="62">
        <v>0.12220497081145476</v>
      </c>
      <c r="H8472" s="62">
        <v>0.96997324630241022</v>
      </c>
      <c r="I8472" s="62">
        <v>0.21448414044454578</v>
      </c>
      <c r="J8472" s="62">
        <v>0.35721512089763174</v>
      </c>
      <c r="K8472" s="62"/>
      <c r="L8472" s="65">
        <f t="shared" si="1189"/>
        <v>0.27756251341567328</v>
      </c>
      <c r="M8472" s="65">
        <f t="shared" si="1190"/>
        <v>2.4412689592698465E-2</v>
      </c>
      <c r="N8472" s="65">
        <f t="shared" si="1191"/>
        <v>0.18240611609697135</v>
      </c>
      <c r="O8472" s="65">
        <f t="shared" si="1192"/>
        <v>4.3338390749004266E-2</v>
      </c>
      <c r="P8472" s="65">
        <f t="shared" si="1193"/>
        <v>3.4687048667567874E-2</v>
      </c>
      <c r="Q8472" s="65">
        <f t="shared" si="1194"/>
        <v>0.27532029979894057</v>
      </c>
      <c r="R8472" s="65">
        <f t="shared" si="1195"/>
        <v>6.0879862485299641E-2</v>
      </c>
      <c r="S8472" s="65">
        <f t="shared" si="1196"/>
        <v>0.10139307919384455</v>
      </c>
      <c r="T8472" s="66">
        <f>(L8472*'Football Field'!$F$4)+(M8472*'Football Field'!$F$5)+(N8472*'Football Field'!$F$6)+(O8472*'Football Field'!$F$7)+(P8472*'Football Field'!$F$8)+(Q8472*'Football Field'!$F$9)+(R8472*'Football Field'!$F$10)+(S8472*'Football Field'!$F$11)</f>
        <v>123723839.10326958</v>
      </c>
    </row>
    <row r="8473" spans="2:20" x14ac:dyDescent="0.3">
      <c r="B8473" s="62">
        <f t="shared" si="1188"/>
        <v>8446</v>
      </c>
      <c r="C8473" s="62">
        <v>0.15947848581354263</v>
      </c>
      <c r="D8473" s="62">
        <v>0.89452435714523471</v>
      </c>
      <c r="E8473" s="62">
        <v>0.25352767362358253</v>
      </c>
      <c r="F8473" s="62">
        <v>0.54436460177633494</v>
      </c>
      <c r="G8473" s="62">
        <v>0.64773451229174051</v>
      </c>
      <c r="H8473" s="62">
        <v>0.14355984394168586</v>
      </c>
      <c r="I8473" s="62">
        <v>0.79274758643182941</v>
      </c>
      <c r="J8473" s="62">
        <v>0.30550084527341193</v>
      </c>
      <c r="K8473" s="62"/>
      <c r="L8473" s="65">
        <f t="shared" si="1189"/>
        <v>4.2624918495939239E-2</v>
      </c>
      <c r="M8473" s="65">
        <f t="shared" si="1190"/>
        <v>0.23908571505078979</v>
      </c>
      <c r="N8473" s="65">
        <f t="shared" si="1191"/>
        <v>6.7762095743152673E-2</v>
      </c>
      <c r="O8473" s="65">
        <f t="shared" si="1192"/>
        <v>0.14549609412469289</v>
      </c>
      <c r="P8473" s="65">
        <f t="shared" si="1193"/>
        <v>0.1731244854288542</v>
      </c>
      <c r="Q8473" s="65">
        <f t="shared" si="1194"/>
        <v>3.8370232925703407E-2</v>
      </c>
      <c r="R8473" s="65">
        <f t="shared" si="1195"/>
        <v>0.21188313324605082</v>
      </c>
      <c r="S8473" s="65">
        <f t="shared" si="1196"/>
        <v>8.1653324984817033E-2</v>
      </c>
      <c r="T8473" s="66">
        <f>(L8473*'Football Field'!$F$4)+(M8473*'Football Field'!$F$5)+(N8473*'Football Field'!$F$6)+(O8473*'Football Field'!$F$7)+(P8473*'Football Field'!$F$8)+(Q8473*'Football Field'!$F$9)+(R8473*'Football Field'!$F$10)+(S8473*'Football Field'!$F$11)</f>
        <v>154052646.97265041</v>
      </c>
    </row>
    <row r="8474" spans="2:20" x14ac:dyDescent="0.3">
      <c r="B8474" s="62">
        <f t="shared" si="1188"/>
        <v>8447</v>
      </c>
      <c r="C8474" s="62">
        <v>8.4936844910556086E-2</v>
      </c>
      <c r="D8474" s="62">
        <v>0.87980180163342792</v>
      </c>
      <c r="E8474" s="62">
        <v>0.52928058381301357</v>
      </c>
      <c r="F8474" s="62">
        <v>0.86333915104422621</v>
      </c>
      <c r="G8474" s="62">
        <v>0.28970811980255162</v>
      </c>
      <c r="H8474" s="62">
        <v>0.34405989706108331</v>
      </c>
      <c r="I8474" s="62">
        <v>0.7008837624281008</v>
      </c>
      <c r="J8474" s="62">
        <v>0.85238067472355306</v>
      </c>
      <c r="K8474" s="62"/>
      <c r="L8474" s="65">
        <f t="shared" si="1189"/>
        <v>1.8690479755527289E-2</v>
      </c>
      <c r="M8474" s="65">
        <f t="shared" si="1190"/>
        <v>0.19360170229565882</v>
      </c>
      <c r="N8474" s="65">
        <f t="shared" si="1191"/>
        <v>0.11646898406890717</v>
      </c>
      <c r="O8474" s="65">
        <f t="shared" si="1192"/>
        <v>0.18997907141169065</v>
      </c>
      <c r="P8474" s="65">
        <f t="shared" si="1193"/>
        <v>6.3750705054839027E-2</v>
      </c>
      <c r="Q8474" s="65">
        <f t="shared" si="1194"/>
        <v>7.5710894930001937E-2</v>
      </c>
      <c r="R8474" s="65">
        <f t="shared" si="1195"/>
        <v>0.15423052017572819</v>
      </c>
      <c r="S8474" s="65">
        <f t="shared" si="1196"/>
        <v>0.18756764230764689</v>
      </c>
      <c r="T8474" s="66">
        <f>(L8474*'Football Field'!$F$4)+(M8474*'Football Field'!$F$5)+(N8474*'Football Field'!$F$6)+(O8474*'Football Field'!$F$7)+(P8474*'Football Field'!$F$8)+(Q8474*'Football Field'!$F$9)+(R8474*'Football Field'!$F$10)+(S8474*'Football Field'!$F$11)</f>
        <v>139754312.25207105</v>
      </c>
    </row>
    <row r="8475" spans="2:20" x14ac:dyDescent="0.3">
      <c r="B8475" s="62">
        <f t="shared" si="1188"/>
        <v>8448</v>
      </c>
      <c r="C8475" s="62">
        <v>0.95615994069533239</v>
      </c>
      <c r="D8475" s="62">
        <v>0.71653841186105671</v>
      </c>
      <c r="E8475" s="62">
        <v>0.36115105987357787</v>
      </c>
      <c r="F8475" s="62">
        <v>0.39005105957507036</v>
      </c>
      <c r="G8475" s="62">
        <v>0.46205592219769909</v>
      </c>
      <c r="H8475" s="62">
        <v>0.50739722298805556</v>
      </c>
      <c r="I8475" s="62">
        <v>0.57181803996279934</v>
      </c>
      <c r="J8475" s="62">
        <v>0.10132615144576418</v>
      </c>
      <c r="K8475" s="62"/>
      <c r="L8475" s="65">
        <f t="shared" si="1189"/>
        <v>0.23513106011599391</v>
      </c>
      <c r="M8475" s="65">
        <f t="shared" si="1190"/>
        <v>0.17620528660947632</v>
      </c>
      <c r="N8475" s="65">
        <f t="shared" si="1191"/>
        <v>8.8811325339917258E-2</v>
      </c>
      <c r="O8475" s="65">
        <f t="shared" si="1192"/>
        <v>9.5918177737668003E-2</v>
      </c>
      <c r="P8475" s="65">
        <f t="shared" si="1193"/>
        <v>0.11362502672953548</v>
      </c>
      <c r="Q8475" s="65">
        <f t="shared" si="1194"/>
        <v>0.12477498989795867</v>
      </c>
      <c r="R8475" s="65">
        <f t="shared" si="1195"/>
        <v>0.14061683219245449</v>
      </c>
      <c r="S8475" s="65">
        <f t="shared" si="1196"/>
        <v>2.4917301376996066E-2</v>
      </c>
      <c r="T8475" s="66">
        <f>(L8475*'Football Field'!$F$4)+(M8475*'Football Field'!$F$5)+(N8475*'Football Field'!$F$6)+(O8475*'Football Field'!$F$7)+(P8475*'Football Field'!$F$8)+(Q8475*'Football Field'!$F$9)+(R8475*'Football Field'!$F$10)+(S8475*'Football Field'!$F$11)</f>
        <v>138315940.42493948</v>
      </c>
    </row>
    <row r="8476" spans="2:20" x14ac:dyDescent="0.3">
      <c r="B8476" s="62">
        <f t="shared" si="1188"/>
        <v>8449</v>
      </c>
      <c r="C8476" s="62">
        <v>0.61178565579513433</v>
      </c>
      <c r="D8476" s="62">
        <v>0.77333893039279589</v>
      </c>
      <c r="E8476" s="62">
        <v>0.52392114687177715</v>
      </c>
      <c r="F8476" s="62">
        <v>0.37604351049464424</v>
      </c>
      <c r="G8476" s="62">
        <v>0.95996520825564691</v>
      </c>
      <c r="H8476" s="62">
        <v>0.60027921332147482</v>
      </c>
      <c r="I8476" s="62">
        <v>0.98051926401113765</v>
      </c>
      <c r="J8476" s="62">
        <v>0.20928491654596015</v>
      </c>
      <c r="K8476" s="62"/>
      <c r="L8476" s="65">
        <f t="shared" si="1189"/>
        <v>0.12150325860869668</v>
      </c>
      <c r="M8476" s="65">
        <f t="shared" si="1190"/>
        <v>0.15358843274866477</v>
      </c>
      <c r="N8476" s="65">
        <f t="shared" si="1191"/>
        <v>0.10405298979458809</v>
      </c>
      <c r="O8476" s="65">
        <f t="shared" si="1192"/>
        <v>7.4683856136458782E-2</v>
      </c>
      <c r="P8476" s="65">
        <f t="shared" si="1193"/>
        <v>0.19065321301533675</v>
      </c>
      <c r="Q8476" s="65">
        <f t="shared" si="1194"/>
        <v>0.11921802971798971</v>
      </c>
      <c r="R8476" s="65">
        <f t="shared" si="1195"/>
        <v>0.19473533675959342</v>
      </c>
      <c r="S8476" s="65">
        <f t="shared" si="1196"/>
        <v>4.1564883218671793E-2</v>
      </c>
      <c r="T8476" s="66">
        <f>(L8476*'Football Field'!$F$4)+(M8476*'Football Field'!$F$5)+(N8476*'Football Field'!$F$6)+(O8476*'Football Field'!$F$7)+(P8476*'Football Field'!$F$8)+(Q8476*'Football Field'!$F$9)+(R8476*'Football Field'!$F$10)+(S8476*'Football Field'!$F$11)</f>
        <v>153138646.37522739</v>
      </c>
    </row>
    <row r="8477" spans="2:20" x14ac:dyDescent="0.3">
      <c r="B8477" s="62">
        <f t="shared" si="1188"/>
        <v>8450</v>
      </c>
      <c r="C8477" s="62">
        <v>0.49738234880482746</v>
      </c>
      <c r="D8477" s="62">
        <v>0.46125841016162272</v>
      </c>
      <c r="E8477" s="62">
        <v>0.28551633443319968</v>
      </c>
      <c r="F8477" s="62">
        <v>0.29053741146361312</v>
      </c>
      <c r="G8477" s="62">
        <v>0.75002512539199817</v>
      </c>
      <c r="H8477" s="62">
        <v>0.21770998664490759</v>
      </c>
      <c r="I8477" s="62">
        <v>0.83722892415582528</v>
      </c>
      <c r="J8477" s="62">
        <v>0.57511265689432178</v>
      </c>
      <c r="K8477" s="62"/>
      <c r="L8477" s="65">
        <f t="shared" si="1189"/>
        <v>0.12705272509035662</v>
      </c>
      <c r="M8477" s="65">
        <f t="shared" si="1190"/>
        <v>0.11782512612822099</v>
      </c>
      <c r="N8477" s="65">
        <f t="shared" si="1191"/>
        <v>7.2933083441170068E-2</v>
      </c>
      <c r="O8477" s="65">
        <f t="shared" si="1192"/>
        <v>7.4215681267843142E-2</v>
      </c>
      <c r="P8477" s="65">
        <f t="shared" si="1193"/>
        <v>0.19158849584483867</v>
      </c>
      <c r="Q8477" s="65">
        <f t="shared" si="1194"/>
        <v>5.5612442116386149E-2</v>
      </c>
      <c r="R8477" s="65">
        <f t="shared" si="1195"/>
        <v>0.21386407578409158</v>
      </c>
      <c r="S8477" s="65">
        <f t="shared" si="1196"/>
        <v>0.14690837032709284</v>
      </c>
      <c r="T8477" s="66">
        <f>(L8477*'Football Field'!$F$4)+(M8477*'Football Field'!$F$5)+(N8477*'Football Field'!$F$6)+(O8477*'Football Field'!$F$7)+(P8477*'Football Field'!$F$8)+(Q8477*'Football Field'!$F$9)+(R8477*'Football Field'!$F$10)+(S8477*'Football Field'!$F$11)</f>
        <v>155957073.77080688</v>
      </c>
    </row>
    <row r="8478" spans="2:20" x14ac:dyDescent="0.3">
      <c r="B8478" s="62">
        <f t="shared" ref="B8478:B8541" si="1197">B8477+1</f>
        <v>8451</v>
      </c>
      <c r="C8478" s="62">
        <v>0.84586125957122482</v>
      </c>
      <c r="D8478" s="62">
        <v>0.68532408336635864</v>
      </c>
      <c r="E8478" s="62">
        <v>0.63906816586048443</v>
      </c>
      <c r="F8478" s="62">
        <v>0.20448811015582602</v>
      </c>
      <c r="G8478" s="62">
        <v>0.7938754313826436</v>
      </c>
      <c r="H8478" s="62">
        <v>0.41670952674517547</v>
      </c>
      <c r="I8478" s="62">
        <v>0.20499212716909709</v>
      </c>
      <c r="J8478" s="62">
        <v>0.812827134138709</v>
      </c>
      <c r="K8478" s="62"/>
      <c r="L8478" s="65">
        <f t="shared" si="1189"/>
        <v>0.18375721501519107</v>
      </c>
      <c r="M8478" s="65">
        <f t="shared" si="1190"/>
        <v>0.14888167949206879</v>
      </c>
      <c r="N8478" s="65">
        <f t="shared" si="1191"/>
        <v>0.13883291737810161</v>
      </c>
      <c r="O8478" s="65">
        <f t="shared" si="1192"/>
        <v>4.4423556701251359E-2</v>
      </c>
      <c r="P8478" s="65">
        <f t="shared" si="1193"/>
        <v>0.17246367142267061</v>
      </c>
      <c r="Q8478" s="65">
        <f t="shared" si="1194"/>
        <v>9.0527118056934655E-2</v>
      </c>
      <c r="R8478" s="65">
        <f t="shared" si="1195"/>
        <v>4.4533050736627694E-2</v>
      </c>
      <c r="S8478" s="65">
        <f t="shared" si="1196"/>
        <v>0.1765807911971542</v>
      </c>
      <c r="T8478" s="66">
        <f>(L8478*'Football Field'!$F$4)+(M8478*'Football Field'!$F$5)+(N8478*'Football Field'!$F$6)+(O8478*'Football Field'!$F$7)+(P8478*'Football Field'!$F$8)+(Q8478*'Football Field'!$F$9)+(R8478*'Football Field'!$F$10)+(S8478*'Football Field'!$F$11)</f>
        <v>132255997.91281718</v>
      </c>
    </row>
    <row r="8479" spans="2:20" x14ac:dyDescent="0.3">
      <c r="B8479" s="62">
        <f t="shared" si="1197"/>
        <v>8452</v>
      </c>
      <c r="C8479" s="62">
        <v>0.96817838055695626</v>
      </c>
      <c r="D8479" s="62">
        <v>0.26133111560754696</v>
      </c>
      <c r="E8479" s="62">
        <v>0.1651196594545209</v>
      </c>
      <c r="F8479" s="62">
        <v>0.37744204689621996</v>
      </c>
      <c r="G8479" s="62">
        <v>0.66900083180841263</v>
      </c>
      <c r="H8479" s="62">
        <v>0.99794708582667091</v>
      </c>
      <c r="I8479" s="62">
        <v>0.622122415261541</v>
      </c>
      <c r="J8479" s="62">
        <v>0.24377792055118364</v>
      </c>
      <c r="K8479" s="62"/>
      <c r="L8479" s="65">
        <f t="shared" si="1189"/>
        <v>0.22490046340259934</v>
      </c>
      <c r="M8479" s="65">
        <f t="shared" si="1190"/>
        <v>6.0705227654273185E-2</v>
      </c>
      <c r="N8479" s="65">
        <f t="shared" si="1191"/>
        <v>3.8356039211326437E-2</v>
      </c>
      <c r="O8479" s="65">
        <f t="shared" si="1192"/>
        <v>8.7676912601325901E-2</v>
      </c>
      <c r="P8479" s="65">
        <f t="shared" si="1193"/>
        <v>0.15540379759759074</v>
      </c>
      <c r="Q8479" s="65">
        <f t="shared" si="1194"/>
        <v>0.23181550689510413</v>
      </c>
      <c r="R8479" s="65">
        <f t="shared" si="1195"/>
        <v>0.14451429849629235</v>
      </c>
      <c r="S8479" s="65">
        <f t="shared" si="1196"/>
        <v>5.6627754141487914E-2</v>
      </c>
      <c r="T8479" s="66">
        <f>(L8479*'Football Field'!$F$4)+(M8479*'Football Field'!$F$5)+(N8479*'Football Field'!$F$6)+(O8479*'Football Field'!$F$7)+(P8479*'Football Field'!$F$8)+(Q8479*'Football Field'!$F$9)+(R8479*'Football Field'!$F$10)+(S8479*'Football Field'!$F$11)</f>
        <v>141565904.57338884</v>
      </c>
    </row>
    <row r="8480" spans="2:20" x14ac:dyDescent="0.3">
      <c r="B8480" s="62">
        <f t="shared" si="1197"/>
        <v>8453</v>
      </c>
      <c r="C8480" s="62">
        <v>0.30622133582868871</v>
      </c>
      <c r="D8480" s="62">
        <v>0.25629093850471385</v>
      </c>
      <c r="E8480" s="62">
        <v>0.30535610165223936</v>
      </c>
      <c r="F8480" s="62">
        <v>7.6273495653176981E-2</v>
      </c>
      <c r="G8480" s="62">
        <v>0.47483463708651241</v>
      </c>
      <c r="H8480" s="62">
        <v>0.79097492973540873</v>
      </c>
      <c r="I8480" s="62">
        <v>0.92543277704268689</v>
      </c>
      <c r="J8480" s="62">
        <v>0.28100534111895203</v>
      </c>
      <c r="K8480" s="62"/>
      <c r="L8480" s="65">
        <f t="shared" si="1189"/>
        <v>8.9633026548481529E-2</v>
      </c>
      <c r="M8480" s="65">
        <f t="shared" si="1190"/>
        <v>7.5018066370070649E-2</v>
      </c>
      <c r="N8480" s="65">
        <f t="shared" si="1191"/>
        <v>8.9379766736592633E-2</v>
      </c>
      <c r="O8480" s="65">
        <f t="shared" si="1192"/>
        <v>2.2325760686549147E-2</v>
      </c>
      <c r="P8480" s="65">
        <f t="shared" si="1193"/>
        <v>0.13898726395708771</v>
      </c>
      <c r="Q8480" s="65">
        <f t="shared" si="1194"/>
        <v>0.23152363529567976</v>
      </c>
      <c r="R8480" s="65">
        <f t="shared" si="1195"/>
        <v>0.27088034362147451</v>
      </c>
      <c r="S8480" s="65">
        <f t="shared" si="1196"/>
        <v>8.2252136784064109E-2</v>
      </c>
      <c r="T8480" s="66">
        <f>(L8480*'Football Field'!$F$4)+(M8480*'Football Field'!$F$5)+(N8480*'Football Field'!$F$6)+(O8480*'Football Field'!$F$7)+(P8480*'Football Field'!$F$8)+(Q8480*'Football Field'!$F$9)+(R8480*'Football Field'!$F$10)+(S8480*'Football Field'!$F$11)</f>
        <v>159433917.01913011</v>
      </c>
    </row>
    <row r="8481" spans="2:20" x14ac:dyDescent="0.3">
      <c r="B8481" s="62">
        <f t="shared" si="1197"/>
        <v>8454</v>
      </c>
      <c r="C8481" s="62">
        <v>0.7264442018294669</v>
      </c>
      <c r="D8481" s="62">
        <v>0.98819722256952658</v>
      </c>
      <c r="E8481" s="62">
        <v>8.5023673361428687E-2</v>
      </c>
      <c r="F8481" s="62">
        <v>0.95001044688834246</v>
      </c>
      <c r="G8481" s="62">
        <v>0.73286097036984521</v>
      </c>
      <c r="H8481" s="62">
        <v>3.2184883964967881E-2</v>
      </c>
      <c r="I8481" s="62">
        <v>0.77239516819270149</v>
      </c>
      <c r="J8481" s="62">
        <v>0.61242025760092345</v>
      </c>
      <c r="K8481" s="62"/>
      <c r="L8481" s="65">
        <f t="shared" si="1189"/>
        <v>0.14826793384954315</v>
      </c>
      <c r="M8481" s="65">
        <f t="shared" si="1190"/>
        <v>0.20169196761052266</v>
      </c>
      <c r="N8481" s="65">
        <f t="shared" si="1191"/>
        <v>1.7353410414523211E-2</v>
      </c>
      <c r="O8481" s="65">
        <f t="shared" si="1192"/>
        <v>0.19389801135570453</v>
      </c>
      <c r="P8481" s="65">
        <f t="shared" si="1193"/>
        <v>0.14957760224675334</v>
      </c>
      <c r="Q8481" s="65">
        <f t="shared" si="1194"/>
        <v>6.5689646013491147E-3</v>
      </c>
      <c r="R8481" s="65">
        <f t="shared" si="1195"/>
        <v>0.1576465686075999</v>
      </c>
      <c r="S8481" s="65">
        <f t="shared" si="1196"/>
        <v>0.12499554131400413</v>
      </c>
      <c r="T8481" s="66">
        <f>(L8481*'Football Field'!$F$4)+(M8481*'Football Field'!$F$5)+(N8481*'Football Field'!$F$6)+(O8481*'Football Field'!$F$7)+(P8481*'Football Field'!$F$8)+(Q8481*'Football Field'!$F$9)+(R8481*'Football Field'!$F$10)+(S8481*'Football Field'!$F$11)</f>
        <v>143566359.74403077</v>
      </c>
    </row>
    <row r="8482" spans="2:20" x14ac:dyDescent="0.3">
      <c r="B8482" s="62">
        <f t="shared" si="1197"/>
        <v>8455</v>
      </c>
      <c r="C8482" s="62">
        <v>0.43287532409027518</v>
      </c>
      <c r="D8482" s="62">
        <v>0.89178999931459124</v>
      </c>
      <c r="E8482" s="62">
        <v>0.940499475319718</v>
      </c>
      <c r="F8482" s="62">
        <v>0.24354705639131513</v>
      </c>
      <c r="G8482" s="62">
        <v>0.82491118598586022</v>
      </c>
      <c r="H8482" s="62">
        <v>0.86696951152380852</v>
      </c>
      <c r="I8482" s="62">
        <v>0.35809003283483465</v>
      </c>
      <c r="J8482" s="62">
        <v>0.52734907839970746</v>
      </c>
      <c r="K8482" s="62"/>
      <c r="L8482" s="65">
        <f t="shared" si="1189"/>
        <v>8.511062311431597E-2</v>
      </c>
      <c r="M8482" s="65">
        <f t="shared" si="1190"/>
        <v>0.17534102385783332</v>
      </c>
      <c r="N8482" s="65">
        <f t="shared" si="1191"/>
        <v>0.18491813214664762</v>
      </c>
      <c r="O8482" s="65">
        <f t="shared" si="1192"/>
        <v>4.7885477812081079E-2</v>
      </c>
      <c r="P8482" s="65">
        <f t="shared" si="1193"/>
        <v>0.162191516000076</v>
      </c>
      <c r="Q8482" s="65">
        <f t="shared" si="1194"/>
        <v>0.17046089541365747</v>
      </c>
      <c r="R8482" s="65">
        <f t="shared" si="1195"/>
        <v>7.0406567733213354E-2</v>
      </c>
      <c r="S8482" s="65">
        <f t="shared" si="1196"/>
        <v>0.10368576392217523</v>
      </c>
      <c r="T8482" s="66">
        <f>(L8482*'Football Field'!$F$4)+(M8482*'Football Field'!$F$5)+(N8482*'Football Field'!$F$6)+(O8482*'Football Field'!$F$7)+(P8482*'Football Field'!$F$8)+(Q8482*'Football Field'!$F$9)+(R8482*'Football Field'!$F$10)+(S8482*'Football Field'!$F$11)</f>
        <v>136059923.11510938</v>
      </c>
    </row>
    <row r="8483" spans="2:20" x14ac:dyDescent="0.3">
      <c r="B8483" s="62">
        <f t="shared" si="1197"/>
        <v>8456</v>
      </c>
      <c r="C8483" s="62">
        <v>0.38473055999300199</v>
      </c>
      <c r="D8483" s="62">
        <v>0.59014910488762951</v>
      </c>
      <c r="E8483" s="62">
        <v>0.25619642551888611</v>
      </c>
      <c r="F8483" s="62">
        <v>0.89881178400046025</v>
      </c>
      <c r="G8483" s="62">
        <v>0.92038801296608785</v>
      </c>
      <c r="H8483" s="62">
        <v>0.80263659683396171</v>
      </c>
      <c r="I8483" s="62">
        <v>0.18572134019014874</v>
      </c>
      <c r="J8483" s="62">
        <v>0.61793258779291671</v>
      </c>
      <c r="K8483" s="62"/>
      <c r="L8483" s="65">
        <f t="shared" si="1189"/>
        <v>8.262108299076798E-2</v>
      </c>
      <c r="M8483" s="65">
        <f t="shared" si="1190"/>
        <v>0.12673481974692929</v>
      </c>
      <c r="N8483" s="65">
        <f t="shared" si="1191"/>
        <v>5.5018312387555113E-2</v>
      </c>
      <c r="O8483" s="65">
        <f t="shared" si="1192"/>
        <v>0.19302028671788643</v>
      </c>
      <c r="P8483" s="65">
        <f t="shared" si="1193"/>
        <v>0.19765379283715429</v>
      </c>
      <c r="Q8483" s="65">
        <f t="shared" si="1194"/>
        <v>0.17236661646959511</v>
      </c>
      <c r="R8483" s="65">
        <f t="shared" si="1195"/>
        <v>3.9883752050489669E-2</v>
      </c>
      <c r="S8483" s="65">
        <f t="shared" si="1196"/>
        <v>0.13270133679962215</v>
      </c>
      <c r="T8483" s="66">
        <f>(L8483*'Football Field'!$F$4)+(M8483*'Football Field'!$F$5)+(N8483*'Football Field'!$F$6)+(O8483*'Football Field'!$F$7)+(P8483*'Football Field'!$F$8)+(Q8483*'Football Field'!$F$9)+(R8483*'Football Field'!$F$10)+(S8483*'Football Field'!$F$11)</f>
        <v>132754597.49930716</v>
      </c>
    </row>
    <row r="8484" spans="2:20" x14ac:dyDescent="0.3">
      <c r="B8484" s="62">
        <f t="shared" si="1197"/>
        <v>8457</v>
      </c>
      <c r="C8484" s="62">
        <v>0.53364161366377627</v>
      </c>
      <c r="D8484" s="62">
        <v>5.0653394334381874E-2</v>
      </c>
      <c r="E8484" s="62">
        <v>0.70017042263536222</v>
      </c>
      <c r="F8484" s="62">
        <v>0.94771337738064554</v>
      </c>
      <c r="G8484" s="62">
        <v>0.23454828685792306</v>
      </c>
      <c r="H8484" s="62">
        <v>0.91542334680336279</v>
      </c>
      <c r="I8484" s="62">
        <v>6.0481570514497429E-2</v>
      </c>
      <c r="J8484" s="62">
        <v>0.99428081282793024</v>
      </c>
      <c r="K8484" s="62"/>
      <c r="L8484" s="65">
        <f t="shared" si="1189"/>
        <v>0.1202731797331686</v>
      </c>
      <c r="M8484" s="65">
        <f t="shared" si="1190"/>
        <v>1.1416360053046063E-2</v>
      </c>
      <c r="N8484" s="65">
        <f t="shared" si="1191"/>
        <v>0.15780576501016577</v>
      </c>
      <c r="O8484" s="65">
        <f t="shared" si="1192"/>
        <v>0.21359747526182837</v>
      </c>
      <c r="P8484" s="65">
        <f t="shared" si="1193"/>
        <v>5.2862946852461068E-2</v>
      </c>
      <c r="Q8484" s="65">
        <f t="shared" si="1194"/>
        <v>0.20631988567403822</v>
      </c>
      <c r="R8484" s="65">
        <f t="shared" si="1195"/>
        <v>1.3631453422629215E-2</v>
      </c>
      <c r="S8484" s="65">
        <f t="shared" si="1196"/>
        <v>0.2240929339926627</v>
      </c>
      <c r="T8484" s="66">
        <f>(L8484*'Football Field'!$F$4)+(M8484*'Football Field'!$F$5)+(N8484*'Football Field'!$F$6)+(O8484*'Football Field'!$F$7)+(P8484*'Football Field'!$F$8)+(Q8484*'Football Field'!$F$9)+(R8484*'Football Field'!$F$10)+(S8484*'Football Field'!$F$11)</f>
        <v>120971001.57945707</v>
      </c>
    </row>
    <row r="8485" spans="2:20" x14ac:dyDescent="0.3">
      <c r="B8485" s="62">
        <f t="shared" si="1197"/>
        <v>8458</v>
      </c>
      <c r="C8485" s="62">
        <v>0.72044590583617296</v>
      </c>
      <c r="D8485" s="62">
        <v>0.53393981817386105</v>
      </c>
      <c r="E8485" s="62">
        <v>0.55570894630163448</v>
      </c>
      <c r="F8485" s="62">
        <v>0.66241914437709237</v>
      </c>
      <c r="G8485" s="62">
        <v>0.68084933549942916</v>
      </c>
      <c r="H8485" s="62">
        <v>0.67244829838327513</v>
      </c>
      <c r="I8485" s="62">
        <v>0.36174068120238378</v>
      </c>
      <c r="J8485" s="62">
        <v>0.6558322782486532</v>
      </c>
      <c r="K8485" s="62"/>
      <c r="L8485" s="65">
        <f t="shared" si="1189"/>
        <v>0.14874844636383561</v>
      </c>
      <c r="M8485" s="65">
        <f t="shared" si="1190"/>
        <v>0.11024105732542142</v>
      </c>
      <c r="N8485" s="65">
        <f t="shared" si="1191"/>
        <v>0.1147356681788807</v>
      </c>
      <c r="O8485" s="65">
        <f t="shared" si="1192"/>
        <v>0.13676782360695386</v>
      </c>
      <c r="P8485" s="65">
        <f t="shared" si="1193"/>
        <v>0.14057305349781474</v>
      </c>
      <c r="Q8485" s="65">
        <f t="shared" si="1194"/>
        <v>0.13883851491726379</v>
      </c>
      <c r="R8485" s="65">
        <f t="shared" si="1195"/>
        <v>7.4687584285732592E-2</v>
      </c>
      <c r="S8485" s="65">
        <f t="shared" si="1196"/>
        <v>0.13540785182409706</v>
      </c>
      <c r="T8485" s="66">
        <f>(L8485*'Football Field'!$F$4)+(M8485*'Football Field'!$F$5)+(N8485*'Football Field'!$F$6)+(O8485*'Football Field'!$F$7)+(P8485*'Football Field'!$F$8)+(Q8485*'Football Field'!$F$9)+(R8485*'Football Field'!$F$10)+(S8485*'Football Field'!$F$11)</f>
        <v>133824788.93314891</v>
      </c>
    </row>
    <row r="8486" spans="2:20" x14ac:dyDescent="0.3">
      <c r="B8486" s="62">
        <f t="shared" si="1197"/>
        <v>8459</v>
      </c>
      <c r="C8486" s="62">
        <v>0.22511054254341212</v>
      </c>
      <c r="D8486" s="62">
        <v>0.96048731652877239</v>
      </c>
      <c r="E8486" s="62">
        <v>0.23725114910037248</v>
      </c>
      <c r="F8486" s="62">
        <v>0.20884124854843045</v>
      </c>
      <c r="G8486" s="62">
        <v>0.81592211236876988</v>
      </c>
      <c r="H8486" s="62">
        <v>0.73521459874433581</v>
      </c>
      <c r="I8486" s="62">
        <v>0.76583668023183926</v>
      </c>
      <c r="J8486" s="62">
        <v>0.20921155967869187</v>
      </c>
      <c r="K8486" s="62"/>
      <c r="L8486" s="65">
        <f t="shared" si="1189"/>
        <v>5.4140764524176259E-2</v>
      </c>
      <c r="M8486" s="65">
        <f t="shared" si="1190"/>
        <v>0.23100436365664137</v>
      </c>
      <c r="N8486" s="65">
        <f t="shared" si="1191"/>
        <v>5.7060670954832665E-2</v>
      </c>
      <c r="O8486" s="65">
        <f t="shared" si="1192"/>
        <v>5.0227877969842488E-2</v>
      </c>
      <c r="P8486" s="65">
        <f t="shared" si="1193"/>
        <v>0.19623535378094101</v>
      </c>
      <c r="Q8486" s="65">
        <f t="shared" si="1194"/>
        <v>0.17682459477737472</v>
      </c>
      <c r="R8486" s="65">
        <f t="shared" si="1195"/>
        <v>0.18418943377746436</v>
      </c>
      <c r="S8486" s="65">
        <f t="shared" si="1196"/>
        <v>5.0316940558727229E-2</v>
      </c>
      <c r="T8486" s="66">
        <f>(L8486*'Football Field'!$F$4)+(M8486*'Football Field'!$F$5)+(N8486*'Football Field'!$F$6)+(O8486*'Football Field'!$F$7)+(P8486*'Football Field'!$F$8)+(Q8486*'Football Field'!$F$9)+(R8486*'Football Field'!$F$10)+(S8486*'Football Field'!$F$11)</f>
        <v>150872505.67347059</v>
      </c>
    </row>
    <row r="8487" spans="2:20" x14ac:dyDescent="0.3">
      <c r="B8487" s="62">
        <f t="shared" si="1197"/>
        <v>8460</v>
      </c>
      <c r="C8487" s="62">
        <v>0.20321449505835154</v>
      </c>
      <c r="D8487" s="62">
        <v>0.44485132048099485</v>
      </c>
      <c r="E8487" s="62">
        <v>0.84391792393384824</v>
      </c>
      <c r="F8487" s="62">
        <v>0.5964598673859316</v>
      </c>
      <c r="G8487" s="62">
        <v>0.48000113880675643</v>
      </c>
      <c r="H8487" s="62">
        <v>0.74973363004509685</v>
      </c>
      <c r="I8487" s="62">
        <v>0.57571928628274016</v>
      </c>
      <c r="J8487" s="62">
        <v>0.88605772284954598</v>
      </c>
      <c r="K8487" s="62"/>
      <c r="L8487" s="65">
        <f t="shared" ref="L8487:L8550" si="1198">C8487/SUM($C8487:$J8487)</f>
        <v>4.2513889502551271E-2</v>
      </c>
      <c r="M8487" s="65">
        <f t="shared" ref="M8487:M8550" si="1199">D8487/SUM($C8487:$J8487)</f>
        <v>9.3065998459226515E-2</v>
      </c>
      <c r="N8487" s="65">
        <f t="shared" ref="N8487:N8550" si="1200">E8487/SUM($C8487:$J8487)</f>
        <v>0.17655351483192142</v>
      </c>
      <c r="O8487" s="65">
        <f t="shared" ref="O8487:O8550" si="1201">F8487/SUM($C8487:$J8487)</f>
        <v>0.12478356372890904</v>
      </c>
      <c r="P8487" s="65">
        <f t="shared" ref="P8487:P8550" si="1202">G8487/SUM($C8487:$J8487)</f>
        <v>0.10041958557370417</v>
      </c>
      <c r="Q8487" s="65">
        <f t="shared" ref="Q8487:Q8550" si="1203">H8487/SUM($C8487:$J8487)</f>
        <v>0.15684950374692264</v>
      </c>
      <c r="R8487" s="65">
        <f t="shared" ref="R8487:R8550" si="1204">I8487/SUM($C8487:$J8487)</f>
        <v>0.1204444895256314</v>
      </c>
      <c r="S8487" s="65">
        <f t="shared" ref="S8487:S8550" si="1205">J8487/SUM($C8487:$J8487)</f>
        <v>0.1853694546311335</v>
      </c>
      <c r="T8487" s="66">
        <f>(L8487*'Football Field'!$F$4)+(M8487*'Football Field'!$F$5)+(N8487*'Football Field'!$F$6)+(O8487*'Football Field'!$F$7)+(P8487*'Football Field'!$F$8)+(Q8487*'Football Field'!$F$9)+(R8487*'Football Field'!$F$10)+(S8487*'Football Field'!$F$11)</f>
        <v>139369003.27780393</v>
      </c>
    </row>
    <row r="8488" spans="2:20" x14ac:dyDescent="0.3">
      <c r="B8488" s="62">
        <f t="shared" si="1197"/>
        <v>8461</v>
      </c>
      <c r="C8488" s="62">
        <v>0.82456127989263239</v>
      </c>
      <c r="D8488" s="62">
        <v>0.26622741360324864</v>
      </c>
      <c r="E8488" s="62">
        <v>0.26907927709713331</v>
      </c>
      <c r="F8488" s="62">
        <v>0.76328085815793256</v>
      </c>
      <c r="G8488" s="62">
        <v>0.54893892894608132</v>
      </c>
      <c r="H8488" s="62">
        <v>0.46128236502334963</v>
      </c>
      <c r="I8488" s="62">
        <v>0.55813346571295241</v>
      </c>
      <c r="J8488" s="62">
        <v>0.46086074553793055</v>
      </c>
      <c r="K8488" s="62"/>
      <c r="L8488" s="65">
        <f t="shared" si="1198"/>
        <v>0.19857633231909444</v>
      </c>
      <c r="M8488" s="65">
        <f t="shared" si="1199"/>
        <v>6.4114656660831257E-2</v>
      </c>
      <c r="N8488" s="65">
        <f t="shared" si="1200"/>
        <v>6.4801461397726107E-2</v>
      </c>
      <c r="O8488" s="65">
        <f t="shared" si="1201"/>
        <v>0.18381837352599112</v>
      </c>
      <c r="P8488" s="65">
        <f t="shared" si="1202"/>
        <v>0.13219912435310899</v>
      </c>
      <c r="Q8488" s="65">
        <f t="shared" si="1203"/>
        <v>0.11108908754694603</v>
      </c>
      <c r="R8488" s="65">
        <f t="shared" si="1204"/>
        <v>0.13441341385840333</v>
      </c>
      <c r="S8488" s="65">
        <f t="shared" si="1205"/>
        <v>0.11098755033789871</v>
      </c>
      <c r="T8488" s="66">
        <f>(L8488*'Football Field'!$F$4)+(M8488*'Football Field'!$F$5)+(N8488*'Football Field'!$F$6)+(O8488*'Football Field'!$F$7)+(P8488*'Football Field'!$F$8)+(Q8488*'Football Field'!$F$9)+(R8488*'Football Field'!$F$10)+(S8488*'Football Field'!$F$11)</f>
        <v>140174873.10975844</v>
      </c>
    </row>
    <row r="8489" spans="2:20" x14ac:dyDescent="0.3">
      <c r="B8489" s="62">
        <f t="shared" si="1197"/>
        <v>8462</v>
      </c>
      <c r="C8489" s="62">
        <v>0.65899495156681231</v>
      </c>
      <c r="D8489" s="62">
        <v>0.73968987610660142</v>
      </c>
      <c r="E8489" s="62">
        <v>0.18367001307909847</v>
      </c>
      <c r="F8489" s="62">
        <v>8.5073077183276835E-2</v>
      </c>
      <c r="G8489" s="62">
        <v>0.55843985128569862</v>
      </c>
      <c r="H8489" s="62">
        <v>0.47527215874521977</v>
      </c>
      <c r="I8489" s="62">
        <v>0.64649178336689328</v>
      </c>
      <c r="J8489" s="62">
        <v>0.65022277601934708</v>
      </c>
      <c r="K8489" s="62"/>
      <c r="L8489" s="65">
        <f t="shared" si="1198"/>
        <v>0.16483715294078771</v>
      </c>
      <c r="M8489" s="65">
        <f t="shared" si="1199"/>
        <v>0.18502171063168524</v>
      </c>
      <c r="N8489" s="65">
        <f t="shared" si="1200"/>
        <v>4.5942145633396915E-2</v>
      </c>
      <c r="O8489" s="65">
        <f t="shared" si="1201"/>
        <v>2.1279683253205464E-2</v>
      </c>
      <c r="P8489" s="65">
        <f t="shared" si="1202"/>
        <v>0.1396848867442026</v>
      </c>
      <c r="Q8489" s="65">
        <f t="shared" si="1203"/>
        <v>0.11888180529049373</v>
      </c>
      <c r="R8489" s="65">
        <f t="shared" si="1204"/>
        <v>0.16170968338443636</v>
      </c>
      <c r="S8489" s="65">
        <f t="shared" si="1205"/>
        <v>0.16264293212179201</v>
      </c>
      <c r="T8489" s="66">
        <f>(L8489*'Football Field'!$F$4)+(M8489*'Football Field'!$F$5)+(N8489*'Football Field'!$F$6)+(O8489*'Football Field'!$F$7)+(P8489*'Football Field'!$F$8)+(Q8489*'Football Field'!$F$9)+(R8489*'Football Field'!$F$10)+(S8489*'Football Field'!$F$11)</f>
        <v>143104675.53918394</v>
      </c>
    </row>
    <row r="8490" spans="2:20" x14ac:dyDescent="0.3">
      <c r="B8490" s="62">
        <f t="shared" si="1197"/>
        <v>8463</v>
      </c>
      <c r="C8490" s="62">
        <v>0.72291788854010042</v>
      </c>
      <c r="D8490" s="62">
        <v>1.9994831352425635E-2</v>
      </c>
      <c r="E8490" s="62">
        <v>0.78042643216684138</v>
      </c>
      <c r="F8490" s="62">
        <v>0.86562122005519271</v>
      </c>
      <c r="G8490" s="62">
        <v>0.71075412503420254</v>
      </c>
      <c r="H8490" s="62">
        <v>9.5522403552117607E-2</v>
      </c>
      <c r="I8490" s="62">
        <v>0.34709203068248751</v>
      </c>
      <c r="J8490" s="62">
        <v>0.51830098133444413</v>
      </c>
      <c r="K8490" s="62"/>
      <c r="L8490" s="65">
        <f t="shared" si="1198"/>
        <v>0.1780309715682131</v>
      </c>
      <c r="M8490" s="65">
        <f t="shared" si="1199"/>
        <v>4.9240713343026467E-3</v>
      </c>
      <c r="N8490" s="65">
        <f t="shared" si="1200"/>
        <v>0.1921934401661578</v>
      </c>
      <c r="O8490" s="65">
        <f t="shared" si="1201"/>
        <v>0.21317412289755447</v>
      </c>
      <c r="P8490" s="65">
        <f t="shared" si="1202"/>
        <v>0.17503543546486094</v>
      </c>
      <c r="Q8490" s="65">
        <f t="shared" si="1203"/>
        <v>2.3524035828269733E-2</v>
      </c>
      <c r="R8490" s="65">
        <f t="shared" si="1204"/>
        <v>8.5477386056631799E-2</v>
      </c>
      <c r="S8490" s="65">
        <f t="shared" si="1205"/>
        <v>0.12764053668400949</v>
      </c>
      <c r="T8490" s="66">
        <f>(L8490*'Football Field'!$F$4)+(M8490*'Football Field'!$F$5)+(N8490*'Football Field'!$F$6)+(O8490*'Football Field'!$F$7)+(P8490*'Football Field'!$F$8)+(Q8490*'Football Field'!$F$9)+(R8490*'Football Field'!$F$10)+(S8490*'Football Field'!$F$11)</f>
        <v>140854947.43514284</v>
      </c>
    </row>
    <row r="8491" spans="2:20" x14ac:dyDescent="0.3">
      <c r="B8491" s="62">
        <f t="shared" si="1197"/>
        <v>8464</v>
      </c>
      <c r="C8491" s="62">
        <v>0.36782729881248744</v>
      </c>
      <c r="D8491" s="62">
        <v>0.77260482659512197</v>
      </c>
      <c r="E8491" s="62">
        <v>0.44148610880793082</v>
      </c>
      <c r="F8491" s="62">
        <v>0.42304091846124225</v>
      </c>
      <c r="G8491" s="62">
        <v>3.0425668694400443E-4</v>
      </c>
      <c r="H8491" s="62">
        <v>0.40237592239433562</v>
      </c>
      <c r="I8491" s="62">
        <v>0.49038210470125321</v>
      </c>
      <c r="J8491" s="62">
        <v>0.3890058852829289</v>
      </c>
      <c r="K8491" s="62"/>
      <c r="L8491" s="65">
        <f t="shared" si="1198"/>
        <v>0.11190272024192532</v>
      </c>
      <c r="M8491" s="65">
        <f t="shared" si="1199"/>
        <v>0.23504667012795416</v>
      </c>
      <c r="N8491" s="65">
        <f t="shared" si="1200"/>
        <v>0.1343116638817371</v>
      </c>
      <c r="O8491" s="65">
        <f t="shared" si="1201"/>
        <v>0.12870015276812943</v>
      </c>
      <c r="P8491" s="65">
        <f t="shared" si="1202"/>
        <v>9.2562871300606425E-5</v>
      </c>
      <c r="Q8491" s="65">
        <f t="shared" si="1203"/>
        <v>0.12241331848165524</v>
      </c>
      <c r="R8491" s="65">
        <f t="shared" si="1204"/>
        <v>0.14918710941572971</v>
      </c>
      <c r="S8491" s="65">
        <f t="shared" si="1205"/>
        <v>0.11834580221156835</v>
      </c>
      <c r="T8491" s="66">
        <f>(L8491*'Football Field'!$F$4)+(M8491*'Football Field'!$F$5)+(N8491*'Football Field'!$F$6)+(O8491*'Football Field'!$F$7)+(P8491*'Football Field'!$F$8)+(Q8491*'Football Field'!$F$9)+(R8491*'Football Field'!$F$10)+(S8491*'Football Field'!$F$11)</f>
        <v>132749240.39440106</v>
      </c>
    </row>
    <row r="8492" spans="2:20" x14ac:dyDescent="0.3">
      <c r="B8492" s="62">
        <f t="shared" si="1197"/>
        <v>8465</v>
      </c>
      <c r="C8492" s="62">
        <v>0.22552139172276253</v>
      </c>
      <c r="D8492" s="62">
        <v>0.94629592699473586</v>
      </c>
      <c r="E8492" s="62">
        <v>0.95622368076077957</v>
      </c>
      <c r="F8492" s="62">
        <v>0.78497413926603365</v>
      </c>
      <c r="G8492" s="62">
        <v>0.12750461124820278</v>
      </c>
      <c r="H8492" s="62">
        <v>9.0345941339605385E-2</v>
      </c>
      <c r="I8492" s="62">
        <v>0.46226167465865786</v>
      </c>
      <c r="J8492" s="62">
        <v>0.55346402320209021</v>
      </c>
      <c r="K8492" s="62"/>
      <c r="L8492" s="65">
        <f t="shared" si="1198"/>
        <v>5.4387175044672088E-2</v>
      </c>
      <c r="M8492" s="65">
        <f t="shared" si="1199"/>
        <v>0.22821055613558583</v>
      </c>
      <c r="N8492" s="65">
        <f t="shared" si="1200"/>
        <v>0.23060475243665329</v>
      </c>
      <c r="O8492" s="65">
        <f t="shared" si="1201"/>
        <v>0.18930588176879143</v>
      </c>
      <c r="P8492" s="65">
        <f t="shared" si="1202"/>
        <v>3.0749258675574855E-2</v>
      </c>
      <c r="Q8492" s="65">
        <f t="shared" si="1203"/>
        <v>2.1788001965921022E-2</v>
      </c>
      <c r="R8492" s="65">
        <f t="shared" si="1204"/>
        <v>0.11147991959454603</v>
      </c>
      <c r="S8492" s="65">
        <f t="shared" si="1205"/>
        <v>0.13347445437825542</v>
      </c>
      <c r="T8492" s="66">
        <f>(L8492*'Football Field'!$F$4)+(M8492*'Football Field'!$F$5)+(N8492*'Football Field'!$F$6)+(O8492*'Football Field'!$F$7)+(P8492*'Football Field'!$F$8)+(Q8492*'Football Field'!$F$9)+(R8492*'Football Field'!$F$10)+(S8492*'Football Field'!$F$11)</f>
        <v>133396320.29621348</v>
      </c>
    </row>
    <row r="8493" spans="2:20" x14ac:dyDescent="0.3">
      <c r="B8493" s="62">
        <f t="shared" si="1197"/>
        <v>8466</v>
      </c>
      <c r="C8493" s="62">
        <v>2.2752569379817733E-2</v>
      </c>
      <c r="D8493" s="62">
        <v>0.70643786112442697</v>
      </c>
      <c r="E8493" s="62">
        <v>0.7426381645282627</v>
      </c>
      <c r="F8493" s="62">
        <v>0.8583081569716392</v>
      </c>
      <c r="G8493" s="62">
        <v>0.32614952943578202</v>
      </c>
      <c r="H8493" s="62">
        <v>0.36187901474288187</v>
      </c>
      <c r="I8493" s="62">
        <v>0.50423004970844842</v>
      </c>
      <c r="J8493" s="62">
        <v>0.37654316829764556</v>
      </c>
      <c r="K8493" s="62"/>
      <c r="L8493" s="65">
        <f t="shared" si="1198"/>
        <v>5.8355804527353379E-3</v>
      </c>
      <c r="M8493" s="65">
        <f t="shared" si="1199"/>
        <v>0.18118722789640787</v>
      </c>
      <c r="N8493" s="65">
        <f t="shared" si="1200"/>
        <v>0.19047188403348125</v>
      </c>
      <c r="O8493" s="65">
        <f t="shared" si="1201"/>
        <v>0.22013893110858479</v>
      </c>
      <c r="P8493" s="65">
        <f t="shared" si="1202"/>
        <v>8.3650852212433735E-2</v>
      </c>
      <c r="Q8493" s="65">
        <f t="shared" si="1203"/>
        <v>9.2814752893881802E-2</v>
      </c>
      <c r="R8493" s="65">
        <f t="shared" si="1204"/>
        <v>0.12932495546505002</v>
      </c>
      <c r="S8493" s="65">
        <f t="shared" si="1205"/>
        <v>9.6575815937425147E-2</v>
      </c>
      <c r="T8493" s="66">
        <f>(L8493*'Football Field'!$F$4)+(M8493*'Football Field'!$F$5)+(N8493*'Football Field'!$F$6)+(O8493*'Football Field'!$F$7)+(P8493*'Football Field'!$F$8)+(Q8493*'Football Field'!$F$9)+(R8493*'Football Field'!$F$10)+(S8493*'Football Field'!$F$11)</f>
        <v>139476357.69414166</v>
      </c>
    </row>
    <row r="8494" spans="2:20" x14ac:dyDescent="0.3">
      <c r="B8494" s="62">
        <f t="shared" si="1197"/>
        <v>8467</v>
      </c>
      <c r="C8494" s="62">
        <v>0.44117306418640212</v>
      </c>
      <c r="D8494" s="62">
        <v>0.65096042578255686</v>
      </c>
      <c r="E8494" s="62">
        <v>0.59425495307767007</v>
      </c>
      <c r="F8494" s="62">
        <v>0.59157434316543278</v>
      </c>
      <c r="G8494" s="62">
        <v>0.94815946434481968</v>
      </c>
      <c r="H8494" s="62">
        <v>0.99397070289636935</v>
      </c>
      <c r="I8494" s="62">
        <v>0.89045260883444799</v>
      </c>
      <c r="J8494" s="62">
        <v>0.99457868961419549</v>
      </c>
      <c r="K8494" s="62"/>
      <c r="L8494" s="65">
        <f t="shared" si="1198"/>
        <v>7.2262749451653827E-2</v>
      </c>
      <c r="M8494" s="65">
        <f t="shared" si="1199"/>
        <v>0.10662525428205115</v>
      </c>
      <c r="N8494" s="65">
        <f t="shared" si="1200"/>
        <v>9.733707760207258E-2</v>
      </c>
      <c r="O8494" s="65">
        <f t="shared" si="1201"/>
        <v>9.6898002195638031E-2</v>
      </c>
      <c r="P8494" s="65">
        <f t="shared" si="1202"/>
        <v>0.15530551471568246</v>
      </c>
      <c r="Q8494" s="65">
        <f t="shared" si="1203"/>
        <v>0.16280925037467064</v>
      </c>
      <c r="R8494" s="65">
        <f t="shared" si="1204"/>
        <v>0.14585331470642066</v>
      </c>
      <c r="S8494" s="65">
        <f t="shared" si="1205"/>
        <v>0.16290883667181058</v>
      </c>
      <c r="T8494" s="66">
        <f>(L8494*'Football Field'!$F$4)+(M8494*'Football Field'!$F$5)+(N8494*'Football Field'!$F$6)+(O8494*'Football Field'!$F$7)+(P8494*'Football Field'!$F$8)+(Q8494*'Football Field'!$F$9)+(R8494*'Football Field'!$F$10)+(S8494*'Football Field'!$F$11)</f>
        <v>144764030.74775666</v>
      </c>
    </row>
    <row r="8495" spans="2:20" x14ac:dyDescent="0.3">
      <c r="B8495" s="62">
        <f t="shared" si="1197"/>
        <v>8468</v>
      </c>
      <c r="C8495" s="62">
        <v>0.92589784887283233</v>
      </c>
      <c r="D8495" s="62">
        <v>0.30308895823557525</v>
      </c>
      <c r="E8495" s="62">
        <v>0.92829177330457924</v>
      </c>
      <c r="F8495" s="62">
        <v>0.40656300156787284</v>
      </c>
      <c r="G8495" s="62">
        <v>0.13623631763978872</v>
      </c>
      <c r="H8495" s="62">
        <v>0.86500262044999443</v>
      </c>
      <c r="I8495" s="62">
        <v>7.2328578653467535E-2</v>
      </c>
      <c r="J8495" s="62">
        <v>0.80004865444634066</v>
      </c>
      <c r="K8495" s="62"/>
      <c r="L8495" s="65">
        <f t="shared" si="1198"/>
        <v>0.20865502284755313</v>
      </c>
      <c r="M8495" s="65">
        <f t="shared" si="1199"/>
        <v>6.8302387334059869E-2</v>
      </c>
      <c r="N8495" s="65">
        <f t="shared" si="1200"/>
        <v>0.20919450391191627</v>
      </c>
      <c r="O8495" s="65">
        <f t="shared" si="1201"/>
        <v>9.1620703606111825E-2</v>
      </c>
      <c r="P8495" s="65">
        <f t="shared" si="1202"/>
        <v>3.0701434293645118E-2</v>
      </c>
      <c r="Q8495" s="65">
        <f t="shared" si="1203"/>
        <v>0.19493202382196695</v>
      </c>
      <c r="R8495" s="65">
        <f t="shared" si="1204"/>
        <v>1.6299553184881726E-2</v>
      </c>
      <c r="S8495" s="65">
        <f t="shared" si="1205"/>
        <v>0.18029437099986498</v>
      </c>
      <c r="T8495" s="66">
        <f>(L8495*'Football Field'!$F$4)+(M8495*'Football Field'!$F$5)+(N8495*'Football Field'!$F$6)+(O8495*'Football Field'!$F$7)+(P8495*'Football Field'!$F$8)+(Q8495*'Football Field'!$F$9)+(R8495*'Football Field'!$F$10)+(S8495*'Football Field'!$F$11)</f>
        <v>119056575.90428223</v>
      </c>
    </row>
    <row r="8496" spans="2:20" x14ac:dyDescent="0.3">
      <c r="B8496" s="62">
        <f t="shared" si="1197"/>
        <v>8469</v>
      </c>
      <c r="C8496" s="62">
        <v>0.33596306258096587</v>
      </c>
      <c r="D8496" s="62">
        <v>0.6118707111216195</v>
      </c>
      <c r="E8496" s="62">
        <v>0.558278733758797</v>
      </c>
      <c r="F8496" s="62">
        <v>0.6594021084213133</v>
      </c>
      <c r="G8496" s="62">
        <v>0.70027315316204697</v>
      </c>
      <c r="H8496" s="62">
        <v>0.51357522286581581</v>
      </c>
      <c r="I8496" s="62">
        <v>0.24336993074689806</v>
      </c>
      <c r="J8496" s="62">
        <v>3.8539884487867382E-2</v>
      </c>
      <c r="K8496" s="62"/>
      <c r="L8496" s="65">
        <f t="shared" si="1198"/>
        <v>9.1761275457349648E-2</v>
      </c>
      <c r="M8496" s="65">
        <f t="shared" si="1199"/>
        <v>0.16711967213355292</v>
      </c>
      <c r="N8496" s="65">
        <f t="shared" si="1200"/>
        <v>0.15248214573611193</v>
      </c>
      <c r="O8496" s="65">
        <f t="shared" si="1201"/>
        <v>0.1801018779956596</v>
      </c>
      <c r="P8496" s="65">
        <f t="shared" si="1202"/>
        <v>0.19126494802446758</v>
      </c>
      <c r="Q8496" s="65">
        <f t="shared" si="1203"/>
        <v>0.14027231782988817</v>
      </c>
      <c r="R8496" s="65">
        <f t="shared" si="1204"/>
        <v>6.6471400402597247E-2</v>
      </c>
      <c r="S8496" s="65">
        <f t="shared" si="1205"/>
        <v>1.0526362420372803E-2</v>
      </c>
      <c r="T8496" s="66">
        <f>(L8496*'Football Field'!$F$4)+(M8496*'Football Field'!$F$5)+(N8496*'Football Field'!$F$6)+(O8496*'Football Field'!$F$7)+(P8496*'Football Field'!$F$8)+(Q8496*'Football Field'!$F$9)+(R8496*'Football Field'!$F$10)+(S8496*'Football Field'!$F$11)</f>
        <v>137261069.97257462</v>
      </c>
    </row>
    <row r="8497" spans="2:20" x14ac:dyDescent="0.3">
      <c r="B8497" s="62">
        <f t="shared" si="1197"/>
        <v>8470</v>
      </c>
      <c r="C8497" s="62">
        <v>0.30532393184662909</v>
      </c>
      <c r="D8497" s="62">
        <v>0.4565517984932701</v>
      </c>
      <c r="E8497" s="62">
        <v>0.49607239713466422</v>
      </c>
      <c r="F8497" s="62">
        <v>0.46614733670495068</v>
      </c>
      <c r="G8497" s="62">
        <v>0.46307369702189338</v>
      </c>
      <c r="H8497" s="62">
        <v>0.57854269897693245</v>
      </c>
      <c r="I8497" s="62">
        <v>0.35808689806538829</v>
      </c>
      <c r="J8497" s="62">
        <v>0.74123901839766393</v>
      </c>
      <c r="K8497" s="62"/>
      <c r="L8497" s="65">
        <f t="shared" si="1198"/>
        <v>7.8996364199044614E-2</v>
      </c>
      <c r="M8497" s="65">
        <f t="shared" si="1199"/>
        <v>0.1181235022468527</v>
      </c>
      <c r="N8497" s="65">
        <f t="shared" si="1200"/>
        <v>0.12834865421826147</v>
      </c>
      <c r="O8497" s="65">
        <f t="shared" si="1201"/>
        <v>0.12060615280971959</v>
      </c>
      <c r="P8497" s="65">
        <f t="shared" si="1202"/>
        <v>0.11981091098785875</v>
      </c>
      <c r="Q8497" s="65">
        <f t="shared" si="1203"/>
        <v>0.14968616929785084</v>
      </c>
      <c r="R8497" s="65">
        <f t="shared" si="1204"/>
        <v>9.2647709740253964E-2</v>
      </c>
      <c r="S8497" s="65">
        <f t="shared" si="1205"/>
        <v>0.19178053650015794</v>
      </c>
      <c r="T8497" s="66">
        <f>(L8497*'Football Field'!$F$4)+(M8497*'Football Field'!$F$5)+(N8497*'Football Field'!$F$6)+(O8497*'Football Field'!$F$7)+(P8497*'Football Field'!$F$8)+(Q8497*'Football Field'!$F$9)+(R8497*'Football Field'!$F$10)+(S8497*'Football Field'!$F$11)</f>
        <v>135603610.8897478</v>
      </c>
    </row>
    <row r="8498" spans="2:20" x14ac:dyDescent="0.3">
      <c r="B8498" s="62">
        <f t="shared" si="1197"/>
        <v>8471</v>
      </c>
      <c r="C8498" s="62">
        <v>0.38038773544290483</v>
      </c>
      <c r="D8498" s="62">
        <v>0.75096533616180505</v>
      </c>
      <c r="E8498" s="62">
        <v>0.54827728353272287</v>
      </c>
      <c r="F8498" s="62">
        <v>2.0697361273885662E-2</v>
      </c>
      <c r="G8498" s="62">
        <v>0.2809469912235143</v>
      </c>
      <c r="H8498" s="62">
        <v>0.9284999157466991</v>
      </c>
      <c r="I8498" s="62">
        <v>0.63678295899271775</v>
      </c>
      <c r="J8498" s="62">
        <v>0.75885424478257713</v>
      </c>
      <c r="K8498" s="62"/>
      <c r="L8498" s="65">
        <f t="shared" si="1198"/>
        <v>8.8351068542054476E-2</v>
      </c>
      <c r="M8498" s="65">
        <f t="shared" si="1199"/>
        <v>0.17442357811743214</v>
      </c>
      <c r="N8498" s="65">
        <f t="shared" si="1200"/>
        <v>0.12734607176818896</v>
      </c>
      <c r="O8498" s="65">
        <f t="shared" si="1201"/>
        <v>4.8072895473866015E-3</v>
      </c>
      <c r="P8498" s="65">
        <f t="shared" si="1202"/>
        <v>6.5254382740209033E-2</v>
      </c>
      <c r="Q8498" s="65">
        <f t="shared" si="1203"/>
        <v>0.21565879247371658</v>
      </c>
      <c r="R8498" s="65">
        <f t="shared" si="1204"/>
        <v>0.14790291487939525</v>
      </c>
      <c r="S8498" s="65">
        <f t="shared" si="1205"/>
        <v>0.17625590193161689</v>
      </c>
      <c r="T8498" s="66">
        <f>(L8498*'Football Field'!$F$4)+(M8498*'Football Field'!$F$5)+(N8498*'Football Field'!$F$6)+(O8498*'Football Field'!$F$7)+(P8498*'Football Field'!$F$8)+(Q8498*'Football Field'!$F$9)+(R8498*'Football Field'!$F$10)+(S8498*'Football Field'!$F$11)</f>
        <v>137605169.20943177</v>
      </c>
    </row>
    <row r="8499" spans="2:20" x14ac:dyDescent="0.3">
      <c r="B8499" s="62">
        <f t="shared" si="1197"/>
        <v>8472</v>
      </c>
      <c r="C8499" s="62">
        <v>0.88773547159505839</v>
      </c>
      <c r="D8499" s="62">
        <v>0.64900150079084429</v>
      </c>
      <c r="E8499" s="62">
        <v>0.81095710608612603</v>
      </c>
      <c r="F8499" s="62">
        <v>0.45073117983871946</v>
      </c>
      <c r="G8499" s="62">
        <v>0.30669790891454796</v>
      </c>
      <c r="H8499" s="62">
        <v>0.25020280638310144</v>
      </c>
      <c r="I8499" s="62">
        <v>8.3928929652184459E-2</v>
      </c>
      <c r="J8499" s="62">
        <v>0.37272478122032915</v>
      </c>
      <c r="K8499" s="62"/>
      <c r="L8499" s="65">
        <f t="shared" si="1198"/>
        <v>0.23288043092389779</v>
      </c>
      <c r="M8499" s="65">
        <f t="shared" si="1199"/>
        <v>0.17025313734829647</v>
      </c>
      <c r="N8499" s="65">
        <f t="shared" si="1200"/>
        <v>0.21273909443632216</v>
      </c>
      <c r="O8499" s="65">
        <f t="shared" si="1201"/>
        <v>0.11824070880380282</v>
      </c>
      <c r="P8499" s="65">
        <f t="shared" si="1202"/>
        <v>8.0456333532719748E-2</v>
      </c>
      <c r="Q8499" s="65">
        <f t="shared" si="1203"/>
        <v>6.5635923350198119E-2</v>
      </c>
      <c r="R8499" s="65">
        <f t="shared" si="1204"/>
        <v>2.2017150299585956E-2</v>
      </c>
      <c r="S8499" s="65">
        <f t="shared" si="1205"/>
        <v>9.7777221305177089E-2</v>
      </c>
      <c r="T8499" s="66">
        <f>(L8499*'Football Field'!$F$4)+(M8499*'Football Field'!$F$5)+(N8499*'Football Field'!$F$6)+(O8499*'Football Field'!$F$7)+(P8499*'Football Field'!$F$8)+(Q8499*'Football Field'!$F$9)+(R8499*'Football Field'!$F$10)+(S8499*'Football Field'!$F$11)</f>
        <v>123131423.8251484</v>
      </c>
    </row>
    <row r="8500" spans="2:20" x14ac:dyDescent="0.3">
      <c r="B8500" s="62">
        <f t="shared" si="1197"/>
        <v>8473</v>
      </c>
      <c r="C8500" s="62">
        <v>0.6453432441539606</v>
      </c>
      <c r="D8500" s="62">
        <v>0.92373567167241177</v>
      </c>
      <c r="E8500" s="62">
        <v>0.8854101878136823</v>
      </c>
      <c r="F8500" s="62">
        <v>5.8899328812901608E-2</v>
      </c>
      <c r="G8500" s="62">
        <v>0.14375040658367522</v>
      </c>
      <c r="H8500" s="62">
        <v>0.60313222634308161</v>
      </c>
      <c r="I8500" s="62">
        <v>0.28452838255251423</v>
      </c>
      <c r="J8500" s="62">
        <v>0.1086491500672887</v>
      </c>
      <c r="K8500" s="62"/>
      <c r="L8500" s="65">
        <f t="shared" si="1198"/>
        <v>0.17663947551015913</v>
      </c>
      <c r="M8500" s="65">
        <f t="shared" si="1199"/>
        <v>0.25283937816402102</v>
      </c>
      <c r="N8500" s="65">
        <f t="shared" si="1200"/>
        <v>0.24234915698512854</v>
      </c>
      <c r="O8500" s="65">
        <f t="shared" si="1201"/>
        <v>1.6121570410256372E-2</v>
      </c>
      <c r="P8500" s="65">
        <f t="shared" si="1202"/>
        <v>3.9346497624843359E-2</v>
      </c>
      <c r="Q8500" s="65">
        <f t="shared" si="1203"/>
        <v>0.16508572932251822</v>
      </c>
      <c r="R8500" s="65">
        <f t="shared" si="1204"/>
        <v>7.7879399400421503E-2</v>
      </c>
      <c r="S8500" s="65">
        <f t="shared" si="1205"/>
        <v>2.97387925826521E-2</v>
      </c>
      <c r="T8500" s="66">
        <f>(L8500*'Football Field'!$F$4)+(M8500*'Football Field'!$F$5)+(N8500*'Football Field'!$F$6)+(O8500*'Football Field'!$F$7)+(P8500*'Football Field'!$F$8)+(Q8500*'Football Field'!$F$9)+(R8500*'Football Field'!$F$10)+(S8500*'Football Field'!$F$11)</f>
        <v>127042254.78928702</v>
      </c>
    </row>
    <row r="8501" spans="2:20" x14ac:dyDescent="0.3">
      <c r="B8501" s="62">
        <f t="shared" si="1197"/>
        <v>8474</v>
      </c>
      <c r="C8501" s="62">
        <v>9.7495113870104566E-2</v>
      </c>
      <c r="D8501" s="62">
        <v>0.35924801275852891</v>
      </c>
      <c r="E8501" s="62">
        <v>0.54713051904849352</v>
      </c>
      <c r="F8501" s="62">
        <v>0.78563950710649844</v>
      </c>
      <c r="G8501" s="62">
        <v>0.60873756255651412</v>
      </c>
      <c r="H8501" s="62">
        <v>0.79167605958242704</v>
      </c>
      <c r="I8501" s="62">
        <v>1.7566149645694695E-2</v>
      </c>
      <c r="J8501" s="62">
        <v>0.8500329659650232</v>
      </c>
      <c r="K8501" s="62"/>
      <c r="L8501" s="65">
        <f t="shared" si="1198"/>
        <v>2.4028217317743527E-2</v>
      </c>
      <c r="M8501" s="65">
        <f t="shared" si="1199"/>
        <v>8.8538686492845201E-2</v>
      </c>
      <c r="N8501" s="65">
        <f t="shared" si="1200"/>
        <v>0.134843383334908</v>
      </c>
      <c r="O8501" s="65">
        <f t="shared" si="1201"/>
        <v>0.19362526039316075</v>
      </c>
      <c r="P8501" s="65">
        <f t="shared" si="1202"/>
        <v>0.15002678454295884</v>
      </c>
      <c r="Q8501" s="65">
        <f t="shared" si="1203"/>
        <v>0.19511300258847553</v>
      </c>
      <c r="R8501" s="65">
        <f t="shared" si="1204"/>
        <v>4.3292760464397097E-3</v>
      </c>
      <c r="S8501" s="65">
        <f t="shared" si="1205"/>
        <v>0.2094953892834687</v>
      </c>
      <c r="T8501" s="66">
        <f>(L8501*'Football Field'!$F$4)+(M8501*'Football Field'!$F$5)+(N8501*'Football Field'!$F$6)+(O8501*'Football Field'!$F$7)+(P8501*'Football Field'!$F$8)+(Q8501*'Football Field'!$F$9)+(R8501*'Football Field'!$F$10)+(S8501*'Football Field'!$F$11)</f>
        <v>127006490.82549113</v>
      </c>
    </row>
    <row r="8502" spans="2:20" x14ac:dyDescent="0.3">
      <c r="B8502" s="62">
        <f t="shared" si="1197"/>
        <v>8475</v>
      </c>
      <c r="C8502" s="62">
        <v>0.84286794687219779</v>
      </c>
      <c r="D8502" s="62">
        <v>0.39036921590953444</v>
      </c>
      <c r="E8502" s="62">
        <v>0.38542055671830866</v>
      </c>
      <c r="F8502" s="62">
        <v>0.92956741266313225</v>
      </c>
      <c r="G8502" s="62">
        <v>0.8836867184318884</v>
      </c>
      <c r="H8502" s="62">
        <v>0.32647536483572004</v>
      </c>
      <c r="I8502" s="62">
        <v>0.8269579455964704</v>
      </c>
      <c r="J8502" s="62">
        <v>0.1194698166824818</v>
      </c>
      <c r="K8502" s="62"/>
      <c r="L8502" s="65">
        <f t="shared" si="1198"/>
        <v>0.17915007303485908</v>
      </c>
      <c r="M8502" s="65">
        <f t="shared" si="1199"/>
        <v>8.2972277923575866E-2</v>
      </c>
      <c r="N8502" s="65">
        <f t="shared" si="1200"/>
        <v>8.1920449272572304E-2</v>
      </c>
      <c r="O8502" s="65">
        <f t="shared" si="1201"/>
        <v>0.19757788926178732</v>
      </c>
      <c r="P8502" s="65">
        <f t="shared" si="1202"/>
        <v>0.18782602984784322</v>
      </c>
      <c r="Q8502" s="65">
        <f t="shared" si="1203"/>
        <v>6.9391754273543313E-2</v>
      </c>
      <c r="R8502" s="65">
        <f t="shared" si="1204"/>
        <v>0.17576843074900828</v>
      </c>
      <c r="S8502" s="65">
        <f t="shared" si="1205"/>
        <v>2.5393095636810512E-2</v>
      </c>
      <c r="T8502" s="66">
        <f>(L8502*'Football Field'!$F$4)+(M8502*'Football Field'!$F$5)+(N8502*'Football Field'!$F$6)+(O8502*'Football Field'!$F$7)+(P8502*'Football Field'!$F$8)+(Q8502*'Football Field'!$F$9)+(R8502*'Football Field'!$F$10)+(S8502*'Football Field'!$F$11)</f>
        <v>150392119.12282714</v>
      </c>
    </row>
    <row r="8503" spans="2:20" x14ac:dyDescent="0.3">
      <c r="B8503" s="62">
        <f t="shared" si="1197"/>
        <v>8476</v>
      </c>
      <c r="C8503" s="62">
        <v>0.29179733118334061</v>
      </c>
      <c r="D8503" s="62">
        <v>0.82017286575469517</v>
      </c>
      <c r="E8503" s="62">
        <v>0.91425076161983065</v>
      </c>
      <c r="F8503" s="62">
        <v>0.28117752491750314</v>
      </c>
      <c r="G8503" s="62">
        <v>0.46887675556442787</v>
      </c>
      <c r="H8503" s="62">
        <v>0.10959166091460948</v>
      </c>
      <c r="I8503" s="62">
        <v>0.86123174067079811</v>
      </c>
      <c r="J8503" s="62">
        <v>0.73540802195776966</v>
      </c>
      <c r="K8503" s="62"/>
      <c r="L8503" s="65">
        <f t="shared" si="1198"/>
        <v>6.5096909641891507E-2</v>
      </c>
      <c r="M8503" s="65">
        <f t="shared" si="1199"/>
        <v>0.18297192341083621</v>
      </c>
      <c r="N8503" s="65">
        <f t="shared" si="1200"/>
        <v>0.20395971059037038</v>
      </c>
      <c r="O8503" s="65">
        <f t="shared" si="1201"/>
        <v>6.2727742774949705E-2</v>
      </c>
      <c r="P8503" s="65">
        <f t="shared" si="1202"/>
        <v>0.10460146316754049</v>
      </c>
      <c r="Q8503" s="65">
        <f t="shared" si="1203"/>
        <v>2.4448744678821958E-2</v>
      </c>
      <c r="R8503" s="65">
        <f t="shared" si="1204"/>
        <v>0.19213172572832868</v>
      </c>
      <c r="S8503" s="65">
        <f t="shared" si="1205"/>
        <v>0.16406178000726099</v>
      </c>
      <c r="T8503" s="66">
        <f>(L8503*'Football Field'!$F$4)+(M8503*'Football Field'!$F$5)+(N8503*'Football Field'!$F$6)+(O8503*'Football Field'!$F$7)+(P8503*'Football Field'!$F$8)+(Q8503*'Football Field'!$F$9)+(R8503*'Football Field'!$F$10)+(S8503*'Football Field'!$F$11)</f>
        <v>149379088.3618831</v>
      </c>
    </row>
    <row r="8504" spans="2:20" x14ac:dyDescent="0.3">
      <c r="B8504" s="62">
        <f t="shared" si="1197"/>
        <v>8477</v>
      </c>
      <c r="C8504" s="62">
        <v>0.67297755647408941</v>
      </c>
      <c r="D8504" s="62">
        <v>0.75621225676728765</v>
      </c>
      <c r="E8504" s="62">
        <v>0.13811933385712916</v>
      </c>
      <c r="F8504" s="62">
        <v>0.87079524864506574</v>
      </c>
      <c r="G8504" s="62">
        <v>0.9925536401165016</v>
      </c>
      <c r="H8504" s="62">
        <v>0.52001503580555175</v>
      </c>
      <c r="I8504" s="62">
        <v>0.65841670593033053</v>
      </c>
      <c r="J8504" s="62">
        <v>0.96286574395276092</v>
      </c>
      <c r="K8504" s="62"/>
      <c r="L8504" s="65">
        <f t="shared" si="1198"/>
        <v>0.12077942005664762</v>
      </c>
      <c r="M8504" s="65">
        <f t="shared" si="1199"/>
        <v>0.13571756878581465</v>
      </c>
      <c r="N8504" s="65">
        <f t="shared" si="1200"/>
        <v>2.4788305169158836E-2</v>
      </c>
      <c r="O8504" s="65">
        <f t="shared" si="1201"/>
        <v>0.15628180183373566</v>
      </c>
      <c r="P8504" s="65">
        <f t="shared" si="1202"/>
        <v>0.17813380531806952</v>
      </c>
      <c r="Q8504" s="65">
        <f t="shared" si="1203"/>
        <v>9.3327205106801425E-2</v>
      </c>
      <c r="R8504" s="65">
        <f t="shared" si="1204"/>
        <v>0.11816618122380931</v>
      </c>
      <c r="S8504" s="65">
        <f t="shared" si="1205"/>
        <v>0.17280571250596305</v>
      </c>
      <c r="T8504" s="66">
        <f>(L8504*'Football Field'!$F$4)+(M8504*'Football Field'!$F$5)+(N8504*'Football Field'!$F$6)+(O8504*'Football Field'!$F$7)+(P8504*'Football Field'!$F$8)+(Q8504*'Football Field'!$F$9)+(R8504*'Football Field'!$F$10)+(S8504*'Football Field'!$F$11)</f>
        <v>141067217.80963057</v>
      </c>
    </row>
    <row r="8505" spans="2:20" x14ac:dyDescent="0.3">
      <c r="B8505" s="62">
        <f t="shared" si="1197"/>
        <v>8478</v>
      </c>
      <c r="C8505" s="62">
        <v>0.58000832541419933</v>
      </c>
      <c r="D8505" s="62">
        <v>0.19720193853795187</v>
      </c>
      <c r="E8505" s="62">
        <v>0.86351233332210009</v>
      </c>
      <c r="F8505" s="62">
        <v>0.59622418503524255</v>
      </c>
      <c r="G8505" s="62">
        <v>0.94348160549207338</v>
      </c>
      <c r="H8505" s="62">
        <v>0.90288762170076564</v>
      </c>
      <c r="I8505" s="62">
        <v>0.7109796167153285</v>
      </c>
      <c r="J8505" s="62">
        <v>0.7388774570519403</v>
      </c>
      <c r="K8505" s="62"/>
      <c r="L8505" s="65">
        <f t="shared" si="1198"/>
        <v>0.10482381748872878</v>
      </c>
      <c r="M8505" s="65">
        <f t="shared" si="1199"/>
        <v>3.5639936718087177E-2</v>
      </c>
      <c r="N8505" s="65">
        <f t="shared" si="1200"/>
        <v>0.15606096544007675</v>
      </c>
      <c r="O8505" s="65">
        <f t="shared" si="1201"/>
        <v>0.10775447940315079</v>
      </c>
      <c r="P8505" s="65">
        <f t="shared" si="1202"/>
        <v>0.1705136621055349</v>
      </c>
      <c r="Q8505" s="65">
        <f t="shared" si="1203"/>
        <v>0.16317718750399932</v>
      </c>
      <c r="R8505" s="65">
        <f t="shared" si="1204"/>
        <v>0.12849401347394765</v>
      </c>
      <c r="S8505" s="65">
        <f t="shared" si="1205"/>
        <v>0.13353593786647483</v>
      </c>
      <c r="T8505" s="66">
        <f>(L8505*'Football Field'!$F$4)+(M8505*'Football Field'!$F$5)+(N8505*'Football Field'!$F$6)+(O8505*'Football Field'!$F$7)+(P8505*'Football Field'!$F$8)+(Q8505*'Football Field'!$F$9)+(R8505*'Football Field'!$F$10)+(S8505*'Football Field'!$F$11)</f>
        <v>145058130.51422098</v>
      </c>
    </row>
    <row r="8506" spans="2:20" x14ac:dyDescent="0.3">
      <c r="B8506" s="62">
        <f t="shared" si="1197"/>
        <v>8479</v>
      </c>
      <c r="C8506" s="62">
        <v>5.3759202389801586E-2</v>
      </c>
      <c r="D8506" s="62">
        <v>0.71945169377307816</v>
      </c>
      <c r="E8506" s="62">
        <v>0.36370749119855073</v>
      </c>
      <c r="F8506" s="62">
        <v>0.36782669497926468</v>
      </c>
      <c r="G8506" s="62">
        <v>0.35744553845181526</v>
      </c>
      <c r="H8506" s="62">
        <v>0.26302332097656811</v>
      </c>
      <c r="I8506" s="62">
        <v>0.67698500517536764</v>
      </c>
      <c r="J8506" s="62">
        <v>0.89982886701419751</v>
      </c>
      <c r="K8506" s="62"/>
      <c r="L8506" s="65">
        <f t="shared" si="1198"/>
        <v>1.4521555507254799E-2</v>
      </c>
      <c r="M8506" s="65">
        <f t="shared" si="1199"/>
        <v>0.19433989422239262</v>
      </c>
      <c r="N8506" s="65">
        <f t="shared" si="1200"/>
        <v>9.8245477742543455E-2</v>
      </c>
      <c r="O8506" s="65">
        <f t="shared" si="1201"/>
        <v>9.935816624401346E-2</v>
      </c>
      <c r="P8506" s="65">
        <f t="shared" si="1202"/>
        <v>9.6553985117035737E-2</v>
      </c>
      <c r="Q8506" s="65">
        <f t="shared" si="1203"/>
        <v>7.1048445391152432E-2</v>
      </c>
      <c r="R8506" s="65">
        <f t="shared" si="1204"/>
        <v>0.18286869769664307</v>
      </c>
      <c r="S8506" s="65">
        <f t="shared" si="1205"/>
        <v>0.2430637780789644</v>
      </c>
      <c r="T8506" s="66">
        <f>(L8506*'Football Field'!$F$4)+(M8506*'Football Field'!$F$5)+(N8506*'Football Field'!$F$6)+(O8506*'Football Field'!$F$7)+(P8506*'Football Field'!$F$8)+(Q8506*'Football Field'!$F$9)+(R8506*'Football Field'!$F$10)+(S8506*'Football Field'!$F$11)</f>
        <v>145745541.88260037</v>
      </c>
    </row>
    <row r="8507" spans="2:20" x14ac:dyDescent="0.3">
      <c r="B8507" s="62">
        <f t="shared" si="1197"/>
        <v>8480</v>
      </c>
      <c r="C8507" s="62">
        <v>0.54954436169295573</v>
      </c>
      <c r="D8507" s="62">
        <v>0.23848494135334775</v>
      </c>
      <c r="E8507" s="62">
        <v>1.0365179395728341E-2</v>
      </c>
      <c r="F8507" s="62">
        <v>0.22618057003213843</v>
      </c>
      <c r="G8507" s="62">
        <v>0.28445457504993732</v>
      </c>
      <c r="H8507" s="62">
        <v>0.99783204051512897</v>
      </c>
      <c r="I8507" s="62">
        <v>0.5822426522505455</v>
      </c>
      <c r="J8507" s="62">
        <v>0.11790694872248386</v>
      </c>
      <c r="K8507" s="62"/>
      <c r="L8507" s="65">
        <f t="shared" si="1198"/>
        <v>0.18275434061591278</v>
      </c>
      <c r="M8507" s="65">
        <f t="shared" si="1199"/>
        <v>7.9309626741666514E-2</v>
      </c>
      <c r="N8507" s="65">
        <f t="shared" si="1200"/>
        <v>3.4470038415030831E-3</v>
      </c>
      <c r="O8507" s="65">
        <f t="shared" si="1201"/>
        <v>7.521773275776035E-2</v>
      </c>
      <c r="P8507" s="65">
        <f t="shared" si="1202"/>
        <v>9.4597109755220218E-2</v>
      </c>
      <c r="Q8507" s="65">
        <f t="shared" si="1203"/>
        <v>0.33183515166635674</v>
      </c>
      <c r="R8507" s="65">
        <f t="shared" si="1204"/>
        <v>0.1936283572498213</v>
      </c>
      <c r="S8507" s="65">
        <f t="shared" si="1205"/>
        <v>3.9210677371759102E-2</v>
      </c>
      <c r="T8507" s="66">
        <f>(L8507*'Football Field'!$F$4)+(M8507*'Football Field'!$F$5)+(N8507*'Football Field'!$F$6)+(O8507*'Football Field'!$F$7)+(P8507*'Football Field'!$F$8)+(Q8507*'Football Field'!$F$9)+(R8507*'Football Field'!$F$10)+(S8507*'Football Field'!$F$11)</f>
        <v>142402656.10937583</v>
      </c>
    </row>
    <row r="8508" spans="2:20" x14ac:dyDescent="0.3">
      <c r="B8508" s="62">
        <f t="shared" si="1197"/>
        <v>8481</v>
      </c>
      <c r="C8508" s="62">
        <v>0.26592177349072632</v>
      </c>
      <c r="D8508" s="62">
        <v>0.44378440346203563</v>
      </c>
      <c r="E8508" s="62">
        <v>0.71828754244807747</v>
      </c>
      <c r="F8508" s="62">
        <v>0.50815200874751354</v>
      </c>
      <c r="G8508" s="62">
        <v>0.6707915657237431</v>
      </c>
      <c r="H8508" s="62">
        <v>0.57136288570461335</v>
      </c>
      <c r="I8508" s="62">
        <v>0.37387423861302416</v>
      </c>
      <c r="J8508" s="62">
        <v>0.37112734177144602</v>
      </c>
      <c r="K8508" s="62"/>
      <c r="L8508" s="65">
        <f t="shared" si="1198"/>
        <v>6.7780096908313672E-2</v>
      </c>
      <c r="M8508" s="65">
        <f t="shared" si="1199"/>
        <v>0.113115031831359</v>
      </c>
      <c r="N8508" s="65">
        <f t="shared" si="1200"/>
        <v>0.18308241027455016</v>
      </c>
      <c r="O8508" s="65">
        <f t="shared" si="1201"/>
        <v>0.12952152035140463</v>
      </c>
      <c r="P8508" s="65">
        <f t="shared" si="1202"/>
        <v>0.17097628649660138</v>
      </c>
      <c r="Q8508" s="65">
        <f t="shared" si="1203"/>
        <v>0.1456331734498717</v>
      </c>
      <c r="R8508" s="65">
        <f t="shared" si="1204"/>
        <v>9.529581497619076E-2</v>
      </c>
      <c r="S8508" s="65">
        <f t="shared" si="1205"/>
        <v>9.459566571170866E-2</v>
      </c>
      <c r="T8508" s="66">
        <f>(L8508*'Football Field'!$F$4)+(M8508*'Football Field'!$F$5)+(N8508*'Football Field'!$F$6)+(O8508*'Football Field'!$F$7)+(P8508*'Football Field'!$F$8)+(Q8508*'Football Field'!$F$9)+(R8508*'Football Field'!$F$10)+(S8508*'Football Field'!$F$11)</f>
        <v>140978996.40588161</v>
      </c>
    </row>
    <row r="8509" spans="2:20" x14ac:dyDescent="0.3">
      <c r="B8509" s="62">
        <f t="shared" si="1197"/>
        <v>8482</v>
      </c>
      <c r="C8509" s="62">
        <v>0.90891048114182382</v>
      </c>
      <c r="D8509" s="62">
        <v>0.50825109442324568</v>
      </c>
      <c r="E8509" s="62">
        <v>0.64390675657707186</v>
      </c>
      <c r="F8509" s="62">
        <v>0.36653183374994913</v>
      </c>
      <c r="G8509" s="62">
        <v>0.64189031979532341</v>
      </c>
      <c r="H8509" s="62">
        <v>0.48231241053827156</v>
      </c>
      <c r="I8509" s="62">
        <v>9.3674666303706688E-2</v>
      </c>
      <c r="J8509" s="62">
        <v>0.54906232679047684</v>
      </c>
      <c r="K8509" s="62"/>
      <c r="L8509" s="65">
        <f t="shared" si="1198"/>
        <v>0.21668895877139951</v>
      </c>
      <c r="M8509" s="65">
        <f t="shared" si="1199"/>
        <v>0.1211696891278478</v>
      </c>
      <c r="N8509" s="65">
        <f t="shared" si="1200"/>
        <v>0.15351070047434434</v>
      </c>
      <c r="O8509" s="65">
        <f t="shared" si="1201"/>
        <v>8.7383084538833908E-2</v>
      </c>
      <c r="P8509" s="65">
        <f t="shared" si="1202"/>
        <v>0.15302997151837883</v>
      </c>
      <c r="Q8509" s="65">
        <f t="shared" si="1203"/>
        <v>0.11498577275813604</v>
      </c>
      <c r="R8509" s="65">
        <f t="shared" si="1204"/>
        <v>2.2332524847891177E-2</v>
      </c>
      <c r="S8509" s="65">
        <f t="shared" si="1205"/>
        <v>0.13089929796316838</v>
      </c>
      <c r="T8509" s="66">
        <f>(L8509*'Football Field'!$F$4)+(M8509*'Football Field'!$F$5)+(N8509*'Football Field'!$F$6)+(O8509*'Football Field'!$F$7)+(P8509*'Football Field'!$F$8)+(Q8509*'Football Field'!$F$9)+(R8509*'Football Field'!$F$10)+(S8509*'Football Field'!$F$11)</f>
        <v>127846677.53190808</v>
      </c>
    </row>
    <row r="8510" spans="2:20" x14ac:dyDescent="0.3">
      <c r="B8510" s="62">
        <f t="shared" si="1197"/>
        <v>8483</v>
      </c>
      <c r="C8510" s="62">
        <v>0.59659977260905173</v>
      </c>
      <c r="D8510" s="62">
        <v>0.52942728878820444</v>
      </c>
      <c r="E8510" s="62">
        <v>0.67401760659955967</v>
      </c>
      <c r="F8510" s="62">
        <v>0.40633970709212686</v>
      </c>
      <c r="G8510" s="62">
        <v>0.83648905215903357</v>
      </c>
      <c r="H8510" s="62">
        <v>0.65625472291111742</v>
      </c>
      <c r="I8510" s="62">
        <v>0.3148611967434124</v>
      </c>
      <c r="J8510" s="62">
        <v>0.31316341480024756</v>
      </c>
      <c r="K8510" s="62"/>
      <c r="L8510" s="65">
        <f t="shared" si="1198"/>
        <v>0.13787351763710026</v>
      </c>
      <c r="M8510" s="65">
        <f t="shared" si="1199"/>
        <v>0.12235003429365235</v>
      </c>
      <c r="N8510" s="65">
        <f t="shared" si="1200"/>
        <v>0.15576468955866737</v>
      </c>
      <c r="O8510" s="65">
        <f t="shared" si="1201"/>
        <v>9.3904636482542478E-2</v>
      </c>
      <c r="P8510" s="65">
        <f t="shared" si="1202"/>
        <v>0.19331165277138757</v>
      </c>
      <c r="Q8510" s="65">
        <f t="shared" si="1203"/>
        <v>0.15165970767643486</v>
      </c>
      <c r="R8510" s="65">
        <f t="shared" si="1204"/>
        <v>7.2764058512118049E-2</v>
      </c>
      <c r="S8510" s="65">
        <f t="shared" si="1205"/>
        <v>7.2371703068096982E-2</v>
      </c>
      <c r="T8510" s="66">
        <f>(L8510*'Football Field'!$F$4)+(M8510*'Football Field'!$F$5)+(N8510*'Football Field'!$F$6)+(O8510*'Football Field'!$F$7)+(P8510*'Football Field'!$F$8)+(Q8510*'Football Field'!$F$9)+(R8510*'Football Field'!$F$10)+(S8510*'Football Field'!$F$11)</f>
        <v>138175976.14063096</v>
      </c>
    </row>
    <row r="8511" spans="2:20" x14ac:dyDescent="0.3">
      <c r="B8511" s="62">
        <f t="shared" si="1197"/>
        <v>8484</v>
      </c>
      <c r="C8511" s="62">
        <v>0.59600061229099599</v>
      </c>
      <c r="D8511" s="62">
        <v>0.83405107270278722</v>
      </c>
      <c r="E8511" s="62">
        <v>0.94148473808145561</v>
      </c>
      <c r="F8511" s="62">
        <v>0.76420300144752284</v>
      </c>
      <c r="G8511" s="62">
        <v>0.76357160185704864</v>
      </c>
      <c r="H8511" s="62">
        <v>0.69813831375996904</v>
      </c>
      <c r="I8511" s="62">
        <v>0.35516516165266998</v>
      </c>
      <c r="J8511" s="62">
        <v>0.83780726670303263</v>
      </c>
      <c r="K8511" s="62"/>
      <c r="L8511" s="65">
        <f t="shared" si="1198"/>
        <v>0.10292870469880366</v>
      </c>
      <c r="M8511" s="65">
        <f t="shared" si="1199"/>
        <v>0.14403977914712379</v>
      </c>
      <c r="N8511" s="65">
        <f t="shared" si="1200"/>
        <v>0.16259346481527204</v>
      </c>
      <c r="O8511" s="65">
        <f t="shared" si="1201"/>
        <v>0.13197708768045141</v>
      </c>
      <c r="P8511" s="65">
        <f t="shared" si="1202"/>
        <v>0.1318680456079189</v>
      </c>
      <c r="Q8511" s="65">
        <f t="shared" si="1203"/>
        <v>0.12056778274052485</v>
      </c>
      <c r="R8511" s="65">
        <f t="shared" si="1204"/>
        <v>6.1336665246917249E-2</v>
      </c>
      <c r="S8511" s="65">
        <f t="shared" si="1205"/>
        <v>0.14468847006298799</v>
      </c>
      <c r="T8511" s="66">
        <f>(L8511*'Football Field'!$F$4)+(M8511*'Football Field'!$F$5)+(N8511*'Football Field'!$F$6)+(O8511*'Football Field'!$F$7)+(P8511*'Football Field'!$F$8)+(Q8511*'Football Field'!$F$9)+(R8511*'Football Field'!$F$10)+(S8511*'Football Field'!$F$11)</f>
        <v>132660764.44358921</v>
      </c>
    </row>
    <row r="8512" spans="2:20" x14ac:dyDescent="0.3">
      <c r="B8512" s="62">
        <f t="shared" si="1197"/>
        <v>8485</v>
      </c>
      <c r="C8512" s="62">
        <v>0.52150374070372063</v>
      </c>
      <c r="D8512" s="62">
        <v>0.30859826310937555</v>
      </c>
      <c r="E8512" s="62">
        <v>0.97810231472741715</v>
      </c>
      <c r="F8512" s="62">
        <v>0.80919244100996224</v>
      </c>
      <c r="G8512" s="62">
        <v>0.67337866271016789</v>
      </c>
      <c r="H8512" s="62">
        <v>0.74192482333162812</v>
      </c>
      <c r="I8512" s="62">
        <v>0.49484712326481994</v>
      </c>
      <c r="J8512" s="62">
        <v>0.11935401830984838</v>
      </c>
      <c r="K8512" s="62"/>
      <c r="L8512" s="65">
        <f t="shared" si="1198"/>
        <v>0.11222612602538228</v>
      </c>
      <c r="M8512" s="65">
        <f t="shared" si="1199"/>
        <v>6.6409471042706503E-2</v>
      </c>
      <c r="N8512" s="65">
        <f t="shared" si="1200"/>
        <v>0.210484844250963</v>
      </c>
      <c r="O8512" s="65">
        <f t="shared" si="1201"/>
        <v>0.17413591845195145</v>
      </c>
      <c r="P8512" s="65">
        <f t="shared" si="1202"/>
        <v>0.14490917852696342</v>
      </c>
      <c r="Q8512" s="65">
        <f t="shared" si="1203"/>
        <v>0.15966011789717685</v>
      </c>
      <c r="R8512" s="65">
        <f t="shared" si="1204"/>
        <v>0.10648969755015864</v>
      </c>
      <c r="S8512" s="65">
        <f t="shared" si="1205"/>
        <v>2.5684646254698025E-2</v>
      </c>
      <c r="T8512" s="66">
        <f>(L8512*'Football Field'!$F$4)+(M8512*'Football Field'!$F$5)+(N8512*'Football Field'!$F$6)+(O8512*'Football Field'!$F$7)+(P8512*'Football Field'!$F$8)+(Q8512*'Football Field'!$F$9)+(R8512*'Football Field'!$F$10)+(S8512*'Football Field'!$F$11)</f>
        <v>140831336.31194082</v>
      </c>
    </row>
    <row r="8513" spans="2:20" x14ac:dyDescent="0.3">
      <c r="B8513" s="62">
        <f t="shared" si="1197"/>
        <v>8486</v>
      </c>
      <c r="C8513" s="62">
        <v>0.62596145951122562</v>
      </c>
      <c r="D8513" s="62">
        <v>0.30536594643224069</v>
      </c>
      <c r="E8513" s="62">
        <v>0.66931558586272921</v>
      </c>
      <c r="F8513" s="62">
        <v>0.8757319963582495</v>
      </c>
      <c r="G8513" s="62">
        <v>0.33002554959715524</v>
      </c>
      <c r="H8513" s="62">
        <v>7.8747247010155785E-2</v>
      </c>
      <c r="I8513" s="62">
        <v>0.90945918019118388</v>
      </c>
      <c r="J8513" s="62">
        <v>0.10145454250778385</v>
      </c>
      <c r="K8513" s="62"/>
      <c r="L8513" s="65">
        <f t="shared" si="1198"/>
        <v>0.16066518927150927</v>
      </c>
      <c r="M8513" s="65">
        <f t="shared" si="1199"/>
        <v>7.8378112318478396E-2</v>
      </c>
      <c r="N8513" s="65">
        <f t="shared" si="1200"/>
        <v>0.17179286943476432</v>
      </c>
      <c r="O8513" s="65">
        <f t="shared" si="1201"/>
        <v>0.22477365787963755</v>
      </c>
      <c r="P8513" s="65">
        <f t="shared" si="1202"/>
        <v>8.4707479326065316E-2</v>
      </c>
      <c r="Q8513" s="65">
        <f t="shared" si="1203"/>
        <v>2.0212013300908473E-2</v>
      </c>
      <c r="R8513" s="65">
        <f t="shared" si="1204"/>
        <v>0.23343039591322925</v>
      </c>
      <c r="S8513" s="65">
        <f t="shared" si="1205"/>
        <v>2.6040282555407322E-2</v>
      </c>
      <c r="T8513" s="66">
        <f>(L8513*'Football Field'!$F$4)+(M8513*'Football Field'!$F$5)+(N8513*'Football Field'!$F$6)+(O8513*'Football Field'!$F$7)+(P8513*'Football Field'!$F$8)+(Q8513*'Football Field'!$F$9)+(R8513*'Football Field'!$F$10)+(S8513*'Football Field'!$F$11)</f>
        <v>152595769.91393268</v>
      </c>
    </row>
    <row r="8514" spans="2:20" x14ac:dyDescent="0.3">
      <c r="B8514" s="62">
        <f t="shared" si="1197"/>
        <v>8487</v>
      </c>
      <c r="C8514" s="62">
        <v>0.56798267241511502</v>
      </c>
      <c r="D8514" s="62">
        <v>0.98143253607525649</v>
      </c>
      <c r="E8514" s="62">
        <v>0.56605791489071744</v>
      </c>
      <c r="F8514" s="62">
        <v>0.58005726564279558</v>
      </c>
      <c r="G8514" s="62">
        <v>0.19103253591834712</v>
      </c>
      <c r="H8514" s="62">
        <v>0.96957661409757401</v>
      </c>
      <c r="I8514" s="62">
        <v>0.90636466794874226</v>
      </c>
      <c r="J8514" s="62">
        <v>0.20299342891231109</v>
      </c>
      <c r="K8514" s="62"/>
      <c r="L8514" s="65">
        <f t="shared" si="1198"/>
        <v>0.11438585093839633</v>
      </c>
      <c r="M8514" s="65">
        <f t="shared" si="1199"/>
        <v>0.1976503883476729</v>
      </c>
      <c r="N8514" s="65">
        <f t="shared" si="1200"/>
        <v>0.11399822462870252</v>
      </c>
      <c r="O8514" s="65">
        <f t="shared" si="1201"/>
        <v>0.11681754945344153</v>
      </c>
      <c r="P8514" s="65">
        <f t="shared" si="1202"/>
        <v>3.8471982050131276E-2</v>
      </c>
      <c r="Q8514" s="65">
        <f t="shared" si="1203"/>
        <v>0.19526272796657365</v>
      </c>
      <c r="R8514" s="65">
        <f t="shared" si="1204"/>
        <v>0.1825324941040489</v>
      </c>
      <c r="S8514" s="65">
        <f t="shared" si="1205"/>
        <v>4.0880782511032908E-2</v>
      </c>
      <c r="T8514" s="66">
        <f>(L8514*'Football Field'!$F$4)+(M8514*'Football Field'!$F$5)+(N8514*'Football Field'!$F$6)+(O8514*'Football Field'!$F$7)+(P8514*'Football Field'!$F$8)+(Q8514*'Football Field'!$F$9)+(R8514*'Football Field'!$F$10)+(S8514*'Football Field'!$F$11)</f>
        <v>139414867.19576097</v>
      </c>
    </row>
    <row r="8515" spans="2:20" x14ac:dyDescent="0.3">
      <c r="B8515" s="62">
        <f t="shared" si="1197"/>
        <v>8488</v>
      </c>
      <c r="C8515" s="62">
        <v>0.69395060870932457</v>
      </c>
      <c r="D8515" s="62">
        <v>0.50836736434827878</v>
      </c>
      <c r="E8515" s="62">
        <v>0.7091549708519147</v>
      </c>
      <c r="F8515" s="62">
        <v>0.50432937900011032</v>
      </c>
      <c r="G8515" s="62">
        <v>0.39624378627953782</v>
      </c>
      <c r="H8515" s="62">
        <v>0.61968819158090238</v>
      </c>
      <c r="I8515" s="62">
        <v>0.22019611962048147</v>
      </c>
      <c r="J8515" s="62">
        <v>0.15190408268550593</v>
      </c>
      <c r="K8515" s="62"/>
      <c r="L8515" s="65">
        <f t="shared" si="1198"/>
        <v>0.18243449028819364</v>
      </c>
      <c r="M8515" s="65">
        <f t="shared" si="1199"/>
        <v>0.13364602585553503</v>
      </c>
      <c r="N8515" s="65">
        <f t="shared" si="1200"/>
        <v>0.18643160481310128</v>
      </c>
      <c r="O8515" s="65">
        <f t="shared" si="1201"/>
        <v>0.13258446932753598</v>
      </c>
      <c r="P8515" s="65">
        <f t="shared" si="1202"/>
        <v>0.10416956520035413</v>
      </c>
      <c r="Q8515" s="65">
        <f t="shared" si="1203"/>
        <v>0.16291144924411871</v>
      </c>
      <c r="R8515" s="65">
        <f t="shared" si="1204"/>
        <v>5.7887933726458118E-2</v>
      </c>
      <c r="S8515" s="65">
        <f t="shared" si="1205"/>
        <v>3.9934461544703197E-2</v>
      </c>
      <c r="T8515" s="66">
        <f>(L8515*'Football Field'!$F$4)+(M8515*'Football Field'!$F$5)+(N8515*'Football Field'!$F$6)+(O8515*'Football Field'!$F$7)+(P8515*'Football Field'!$F$8)+(Q8515*'Football Field'!$F$9)+(R8515*'Football Field'!$F$10)+(S8515*'Football Field'!$F$11)</f>
        <v>129378322.09374741</v>
      </c>
    </row>
    <row r="8516" spans="2:20" x14ac:dyDescent="0.3">
      <c r="B8516" s="62">
        <f t="shared" si="1197"/>
        <v>8489</v>
      </c>
      <c r="C8516" s="62">
        <v>0.38629266070100565</v>
      </c>
      <c r="D8516" s="62">
        <v>0.5396244960649319</v>
      </c>
      <c r="E8516" s="62">
        <v>0.39652679138969815</v>
      </c>
      <c r="F8516" s="62">
        <v>0.76318551873050178</v>
      </c>
      <c r="G8516" s="62">
        <v>0.88623943678220696</v>
      </c>
      <c r="H8516" s="62">
        <v>0.94510988820657826</v>
      </c>
      <c r="I8516" s="62">
        <v>0.44418369286869042</v>
      </c>
      <c r="J8516" s="62">
        <v>0.43919971166799221</v>
      </c>
      <c r="K8516" s="62"/>
      <c r="L8516" s="65">
        <f t="shared" si="1198"/>
        <v>8.0471565455991934E-2</v>
      </c>
      <c r="M8516" s="65">
        <f t="shared" si="1199"/>
        <v>0.11241328757824048</v>
      </c>
      <c r="N8516" s="65">
        <f t="shared" si="1200"/>
        <v>8.2603515144359776E-2</v>
      </c>
      <c r="O8516" s="65">
        <f t="shared" si="1201"/>
        <v>0.15898498644560669</v>
      </c>
      <c r="P8516" s="65">
        <f t="shared" si="1202"/>
        <v>0.18461928507075859</v>
      </c>
      <c r="Q8516" s="65">
        <f t="shared" si="1203"/>
        <v>0.19688303705771876</v>
      </c>
      <c r="R8516" s="65">
        <f t="shared" si="1204"/>
        <v>9.2531287160108305E-2</v>
      </c>
      <c r="S8516" s="65">
        <f t="shared" si="1205"/>
        <v>9.149303608721554E-2</v>
      </c>
      <c r="T8516" s="66">
        <f>(L8516*'Football Field'!$F$4)+(M8516*'Football Field'!$F$5)+(N8516*'Football Field'!$F$6)+(O8516*'Football Field'!$F$7)+(P8516*'Football Field'!$F$8)+(Q8516*'Football Field'!$F$9)+(R8516*'Football Field'!$F$10)+(S8516*'Football Field'!$F$11)</f>
        <v>139210199.52328423</v>
      </c>
    </row>
    <row r="8517" spans="2:20" x14ac:dyDescent="0.3">
      <c r="B8517" s="62">
        <f t="shared" si="1197"/>
        <v>8490</v>
      </c>
      <c r="C8517" s="62">
        <v>0.63965145757525022</v>
      </c>
      <c r="D8517" s="62">
        <v>7.1268786811768736E-2</v>
      </c>
      <c r="E8517" s="62">
        <v>0.19417439016778015</v>
      </c>
      <c r="F8517" s="62">
        <v>0.2718659003594861</v>
      </c>
      <c r="G8517" s="62">
        <v>0.15368576911662513</v>
      </c>
      <c r="H8517" s="62">
        <v>0.44643688052339459</v>
      </c>
      <c r="I8517" s="62">
        <v>0.25549077890642546</v>
      </c>
      <c r="J8517" s="62">
        <v>0.31058601827484256</v>
      </c>
      <c r="K8517" s="62"/>
      <c r="L8517" s="65">
        <f t="shared" si="1198"/>
        <v>0.27298667720565201</v>
      </c>
      <c r="M8517" s="65">
        <f t="shared" si="1199"/>
        <v>3.041567258202324E-2</v>
      </c>
      <c r="N8517" s="65">
        <f t="shared" si="1200"/>
        <v>8.2868601239918613E-2</v>
      </c>
      <c r="O8517" s="65">
        <f t="shared" si="1201"/>
        <v>0.11602532583290182</v>
      </c>
      <c r="P8517" s="65">
        <f t="shared" si="1202"/>
        <v>6.5589106298576533E-2</v>
      </c>
      <c r="Q8517" s="65">
        <f t="shared" si="1203"/>
        <v>0.19052769934757929</v>
      </c>
      <c r="R8517" s="65">
        <f t="shared" si="1204"/>
        <v>0.10903684805899769</v>
      </c>
      <c r="S8517" s="65">
        <f t="shared" si="1205"/>
        <v>0.13255006943435091</v>
      </c>
      <c r="T8517" s="66">
        <f>(L8517*'Football Field'!$F$4)+(M8517*'Football Field'!$F$5)+(N8517*'Football Field'!$F$6)+(O8517*'Football Field'!$F$7)+(P8517*'Football Field'!$F$8)+(Q8517*'Football Field'!$F$9)+(R8517*'Football Field'!$F$10)+(S8517*'Football Field'!$F$11)</f>
        <v>131098472.51798853</v>
      </c>
    </row>
    <row r="8518" spans="2:20" x14ac:dyDescent="0.3">
      <c r="B8518" s="62">
        <f t="shared" si="1197"/>
        <v>8491</v>
      </c>
      <c r="C8518" s="62">
        <v>0.31255374832946037</v>
      </c>
      <c r="D8518" s="62">
        <v>0.70918375560671632</v>
      </c>
      <c r="E8518" s="62">
        <v>0.83283421830561577</v>
      </c>
      <c r="F8518" s="62">
        <v>0.73325331035432106</v>
      </c>
      <c r="G8518" s="62">
        <v>0.58775785127821956</v>
      </c>
      <c r="H8518" s="62">
        <v>7.9754543443556369E-2</v>
      </c>
      <c r="I8518" s="62">
        <v>0.53400639704780151</v>
      </c>
      <c r="J8518" s="62">
        <v>0.92550183763442573</v>
      </c>
      <c r="K8518" s="62"/>
      <c r="L8518" s="65">
        <f t="shared" si="1198"/>
        <v>6.6291406068394995E-2</v>
      </c>
      <c r="M8518" s="65">
        <f t="shared" si="1199"/>
        <v>0.15041505203923658</v>
      </c>
      <c r="N8518" s="65">
        <f t="shared" si="1200"/>
        <v>0.17664082305343448</v>
      </c>
      <c r="O8518" s="65">
        <f t="shared" si="1201"/>
        <v>0.15552010880527162</v>
      </c>
      <c r="P8518" s="65">
        <f t="shared" si="1202"/>
        <v>0.12466110100174156</v>
      </c>
      <c r="Q8518" s="65">
        <f t="shared" si="1203"/>
        <v>1.6915621244264264E-2</v>
      </c>
      <c r="R8518" s="65">
        <f t="shared" si="1204"/>
        <v>0.11326063148825682</v>
      </c>
      <c r="S8518" s="65">
        <f t="shared" si="1205"/>
        <v>0.1962952562993997</v>
      </c>
      <c r="T8518" s="66">
        <f>(L8518*'Football Field'!$F$4)+(M8518*'Football Field'!$F$5)+(N8518*'Football Field'!$F$6)+(O8518*'Football Field'!$F$7)+(P8518*'Football Field'!$F$8)+(Q8518*'Football Field'!$F$9)+(R8518*'Football Field'!$F$10)+(S8518*'Football Field'!$F$11)</f>
        <v>140368755.0894528</v>
      </c>
    </row>
    <row r="8519" spans="2:20" x14ac:dyDescent="0.3">
      <c r="B8519" s="62">
        <f t="shared" si="1197"/>
        <v>8492</v>
      </c>
      <c r="C8519" s="62">
        <v>0.84677724425494072</v>
      </c>
      <c r="D8519" s="62">
        <v>0.51157194314524845</v>
      </c>
      <c r="E8519" s="62">
        <v>0.2193936142023849</v>
      </c>
      <c r="F8519" s="62">
        <v>0.16487099707662911</v>
      </c>
      <c r="G8519" s="62">
        <v>0.21991057347229503</v>
      </c>
      <c r="H8519" s="62">
        <v>0.23132003656297151</v>
      </c>
      <c r="I8519" s="62">
        <v>0.2543091366569431</v>
      </c>
      <c r="J8519" s="62">
        <v>0.38794382227566493</v>
      </c>
      <c r="K8519" s="62"/>
      <c r="L8519" s="65">
        <f t="shared" si="1198"/>
        <v>0.29857128810688743</v>
      </c>
      <c r="M8519" s="65">
        <f t="shared" si="1199"/>
        <v>0.18037883641832292</v>
      </c>
      <c r="N8519" s="65">
        <f t="shared" si="1200"/>
        <v>7.7357574780446012E-2</v>
      </c>
      <c r="O8519" s="65">
        <f t="shared" si="1201"/>
        <v>5.8133052467592698E-2</v>
      </c>
      <c r="P8519" s="65">
        <f t="shared" si="1202"/>
        <v>7.7539853173214671E-2</v>
      </c>
      <c r="Q8519" s="65">
        <f t="shared" si="1203"/>
        <v>8.1562797949663632E-2</v>
      </c>
      <c r="R8519" s="65">
        <f t="shared" si="1204"/>
        <v>8.9668690348218394E-2</v>
      </c>
      <c r="S8519" s="65">
        <f t="shared" si="1205"/>
        <v>0.13678790675565425</v>
      </c>
      <c r="T8519" s="66">
        <f>(L8519*'Football Field'!$F$4)+(M8519*'Football Field'!$F$5)+(N8519*'Football Field'!$F$6)+(O8519*'Football Field'!$F$7)+(P8519*'Football Field'!$F$8)+(Q8519*'Football Field'!$F$9)+(R8519*'Football Field'!$F$10)+(S8519*'Football Field'!$F$11)</f>
        <v>128266167.73647721</v>
      </c>
    </row>
    <row r="8520" spans="2:20" x14ac:dyDescent="0.3">
      <c r="B8520" s="62">
        <f t="shared" si="1197"/>
        <v>8493</v>
      </c>
      <c r="C8520" s="62">
        <v>0.10806458619235415</v>
      </c>
      <c r="D8520" s="62">
        <v>0.93983193061771098</v>
      </c>
      <c r="E8520" s="62">
        <v>0.56153016430718661</v>
      </c>
      <c r="F8520" s="62">
        <v>0.19163138845248695</v>
      </c>
      <c r="G8520" s="62">
        <v>0.49275613901672244</v>
      </c>
      <c r="H8520" s="62">
        <v>0.21459735290251292</v>
      </c>
      <c r="I8520" s="62">
        <v>0.15646040279579587</v>
      </c>
      <c r="J8520" s="62">
        <v>0.21579074240082852</v>
      </c>
      <c r="K8520" s="62"/>
      <c r="L8520" s="65">
        <f t="shared" si="1198"/>
        <v>3.7513793593936556E-2</v>
      </c>
      <c r="M8520" s="65">
        <f t="shared" si="1199"/>
        <v>0.32625545796684141</v>
      </c>
      <c r="N8520" s="65">
        <f t="shared" si="1200"/>
        <v>0.19493089663151361</v>
      </c>
      <c r="O8520" s="65">
        <f t="shared" si="1201"/>
        <v>6.6523369087168174E-2</v>
      </c>
      <c r="P8520" s="65">
        <f t="shared" si="1202"/>
        <v>0.17105652038786326</v>
      </c>
      <c r="Q8520" s="65">
        <f t="shared" si="1203"/>
        <v>7.4495827784510735E-2</v>
      </c>
      <c r="R8520" s="65">
        <f t="shared" si="1204"/>
        <v>5.4314030737675073E-2</v>
      </c>
      <c r="S8520" s="65">
        <f t="shared" si="1205"/>
        <v>7.4910103810491124E-2</v>
      </c>
      <c r="T8520" s="66">
        <f>(L8520*'Football Field'!$F$4)+(M8520*'Football Field'!$F$5)+(N8520*'Football Field'!$F$6)+(O8520*'Football Field'!$F$7)+(P8520*'Football Field'!$F$8)+(Q8520*'Football Field'!$F$9)+(R8520*'Football Field'!$F$10)+(S8520*'Football Field'!$F$11)</f>
        <v>134472332.15418863</v>
      </c>
    </row>
    <row r="8521" spans="2:20" x14ac:dyDescent="0.3">
      <c r="B8521" s="62">
        <f t="shared" si="1197"/>
        <v>8494</v>
      </c>
      <c r="C8521" s="62">
        <v>0.86092045730913924</v>
      </c>
      <c r="D8521" s="62">
        <v>0.20276624486917905</v>
      </c>
      <c r="E8521" s="62">
        <v>0.66574046824313571</v>
      </c>
      <c r="F8521" s="62">
        <v>8.9158292390452365E-2</v>
      </c>
      <c r="G8521" s="62">
        <v>0.57372059321871471</v>
      </c>
      <c r="H8521" s="62">
        <v>0.70839108175848198</v>
      </c>
      <c r="I8521" s="62">
        <v>8.4649466292554987E-2</v>
      </c>
      <c r="J8521" s="62">
        <v>0.87804450388369315</v>
      </c>
      <c r="K8521" s="62"/>
      <c r="L8521" s="65">
        <f t="shared" si="1198"/>
        <v>0.21187240766007018</v>
      </c>
      <c r="M8521" s="65">
        <f t="shared" si="1199"/>
        <v>4.9900745333547158E-2</v>
      </c>
      <c r="N8521" s="65">
        <f t="shared" si="1200"/>
        <v>0.16383863884972907</v>
      </c>
      <c r="O8521" s="65">
        <f t="shared" si="1201"/>
        <v>2.1941843652627448E-2</v>
      </c>
      <c r="P8521" s="65">
        <f t="shared" si="1202"/>
        <v>0.14119256009938752</v>
      </c>
      <c r="Q8521" s="65">
        <f t="shared" si="1203"/>
        <v>0.17433494904535349</v>
      </c>
      <c r="R8521" s="65">
        <f t="shared" si="1204"/>
        <v>2.0832222162080093E-2</v>
      </c>
      <c r="S8521" s="65">
        <f t="shared" si="1205"/>
        <v>0.21608663319720495</v>
      </c>
      <c r="T8521" s="66">
        <f>(L8521*'Football Field'!$F$4)+(M8521*'Football Field'!$F$5)+(N8521*'Football Field'!$F$6)+(O8521*'Football Field'!$F$7)+(P8521*'Football Field'!$F$8)+(Q8521*'Football Field'!$F$9)+(R8521*'Football Field'!$F$10)+(S8521*'Football Field'!$F$11)</f>
        <v>127383261.64146805</v>
      </c>
    </row>
    <row r="8522" spans="2:20" x14ac:dyDescent="0.3">
      <c r="B8522" s="62">
        <f t="shared" si="1197"/>
        <v>8495</v>
      </c>
      <c r="C8522" s="62">
        <v>0.2719831542100275</v>
      </c>
      <c r="D8522" s="62">
        <v>0.87308881145335315</v>
      </c>
      <c r="E8522" s="62">
        <v>0.56094077679037413</v>
      </c>
      <c r="F8522" s="62">
        <v>0.13690783000936646</v>
      </c>
      <c r="G8522" s="62">
        <v>0.60301587276367929</v>
      </c>
      <c r="H8522" s="62">
        <v>0.20868401114702229</v>
      </c>
      <c r="I8522" s="62">
        <v>0.89605340837295977</v>
      </c>
      <c r="J8522" s="62">
        <v>0.36936978862060788</v>
      </c>
      <c r="K8522" s="62"/>
      <c r="L8522" s="65">
        <f t="shared" si="1198"/>
        <v>6.938268505668016E-2</v>
      </c>
      <c r="M8522" s="65">
        <f t="shared" si="1199"/>
        <v>0.22272425734426546</v>
      </c>
      <c r="N8522" s="65">
        <f t="shared" si="1200"/>
        <v>0.14309554341531774</v>
      </c>
      <c r="O8522" s="65">
        <f t="shared" si="1201"/>
        <v>3.4925077911252364E-2</v>
      </c>
      <c r="P8522" s="65">
        <f t="shared" si="1202"/>
        <v>0.15382886673868479</v>
      </c>
      <c r="Q8522" s="65">
        <f t="shared" si="1203"/>
        <v>5.3235124299638566E-2</v>
      </c>
      <c r="R8522" s="65">
        <f t="shared" si="1204"/>
        <v>0.22858250764713636</v>
      </c>
      <c r="S8522" s="65">
        <f t="shared" si="1205"/>
        <v>9.4225937587024675E-2</v>
      </c>
      <c r="T8522" s="66">
        <f>(L8522*'Football Field'!$F$4)+(M8522*'Football Field'!$F$5)+(N8522*'Football Field'!$F$6)+(O8522*'Football Field'!$F$7)+(P8522*'Football Field'!$F$8)+(Q8522*'Football Field'!$F$9)+(R8522*'Football Field'!$F$10)+(S8522*'Football Field'!$F$11)</f>
        <v>155995186.54247469</v>
      </c>
    </row>
    <row r="8523" spans="2:20" x14ac:dyDescent="0.3">
      <c r="B8523" s="62">
        <f t="shared" si="1197"/>
        <v>8496</v>
      </c>
      <c r="C8523" s="62">
        <v>0.49430865298889792</v>
      </c>
      <c r="D8523" s="62">
        <v>0.96520572221907497</v>
      </c>
      <c r="E8523" s="62">
        <v>0.98235449646512862</v>
      </c>
      <c r="F8523" s="62">
        <v>0.94229131402617639</v>
      </c>
      <c r="G8523" s="62">
        <v>2.4935227372106961E-2</v>
      </c>
      <c r="H8523" s="62">
        <v>0.7020089880757</v>
      </c>
      <c r="I8523" s="62">
        <v>0.93558902803587241</v>
      </c>
      <c r="J8523" s="62">
        <v>0.55607541536519733</v>
      </c>
      <c r="K8523" s="62"/>
      <c r="L8523" s="65">
        <f t="shared" si="1198"/>
        <v>8.8225780271104934E-2</v>
      </c>
      <c r="M8523" s="65">
        <f t="shared" si="1199"/>
        <v>0.17227298662486865</v>
      </c>
      <c r="N8523" s="65">
        <f t="shared" si="1200"/>
        <v>0.17533375438485585</v>
      </c>
      <c r="O8523" s="65">
        <f t="shared" si="1201"/>
        <v>0.16818315018351773</v>
      </c>
      <c r="P8523" s="65">
        <f t="shared" si="1202"/>
        <v>4.450518674596133E-3</v>
      </c>
      <c r="Q8523" s="65">
        <f t="shared" si="1203"/>
        <v>0.1252967965577946</v>
      </c>
      <c r="R8523" s="65">
        <f t="shared" si="1204"/>
        <v>0.166986904866914</v>
      </c>
      <c r="S8523" s="65">
        <f t="shared" si="1205"/>
        <v>9.9250108436348142E-2</v>
      </c>
      <c r="T8523" s="66">
        <f>(L8523*'Football Field'!$F$4)+(M8523*'Football Field'!$F$5)+(N8523*'Football Field'!$F$6)+(O8523*'Football Field'!$F$7)+(P8523*'Football Field'!$F$8)+(Q8523*'Football Field'!$F$9)+(R8523*'Football Field'!$F$10)+(S8523*'Football Field'!$F$11)</f>
        <v>137097828.38287312</v>
      </c>
    </row>
    <row r="8524" spans="2:20" x14ac:dyDescent="0.3">
      <c r="B8524" s="62">
        <f t="shared" si="1197"/>
        <v>8497</v>
      </c>
      <c r="C8524" s="62">
        <v>0.6443897689521827</v>
      </c>
      <c r="D8524" s="62">
        <v>0.2261395738228188</v>
      </c>
      <c r="E8524" s="62">
        <v>0.45219219814791134</v>
      </c>
      <c r="F8524" s="62">
        <v>7.7022995446427767E-2</v>
      </c>
      <c r="G8524" s="62">
        <v>0.40630116976450958</v>
      </c>
      <c r="H8524" s="62">
        <v>0.77070369828962859</v>
      </c>
      <c r="I8524" s="62">
        <v>0.75624837192488648</v>
      </c>
      <c r="J8524" s="62">
        <v>0.31581756809546091</v>
      </c>
      <c r="K8524" s="62"/>
      <c r="L8524" s="65">
        <f t="shared" si="1198"/>
        <v>0.17660246083250464</v>
      </c>
      <c r="M8524" s="65">
        <f t="shared" si="1199"/>
        <v>6.1976162802310386E-2</v>
      </c>
      <c r="N8524" s="65">
        <f t="shared" si="1200"/>
        <v>0.12392849609023916</v>
      </c>
      <c r="O8524" s="65">
        <f t="shared" si="1201"/>
        <v>2.1109041750691296E-2</v>
      </c>
      <c r="P8524" s="65">
        <f t="shared" si="1202"/>
        <v>0.11135152958156627</v>
      </c>
      <c r="Q8524" s="65">
        <f t="shared" si="1203"/>
        <v>0.2112202524754247</v>
      </c>
      <c r="R8524" s="65">
        <f t="shared" si="1204"/>
        <v>0.20725860328241916</v>
      </c>
      <c r="S8524" s="65">
        <f t="shared" si="1205"/>
        <v>8.6553453184844489E-2</v>
      </c>
      <c r="T8524" s="66">
        <f>(L8524*'Football Field'!$F$4)+(M8524*'Football Field'!$F$5)+(N8524*'Football Field'!$F$6)+(O8524*'Football Field'!$F$7)+(P8524*'Football Field'!$F$8)+(Q8524*'Football Field'!$F$9)+(R8524*'Football Field'!$F$10)+(S8524*'Football Field'!$F$11)</f>
        <v>148889887.86665183</v>
      </c>
    </row>
    <row r="8525" spans="2:20" x14ac:dyDescent="0.3">
      <c r="B8525" s="62">
        <f t="shared" si="1197"/>
        <v>8498</v>
      </c>
      <c r="C8525" s="62">
        <v>0.97528699457396362</v>
      </c>
      <c r="D8525" s="62">
        <v>0.36795519773462759</v>
      </c>
      <c r="E8525" s="62">
        <v>0.92474346675732999</v>
      </c>
      <c r="F8525" s="62">
        <v>0.30264673836915257</v>
      </c>
      <c r="G8525" s="62">
        <v>0.62898362925337392</v>
      </c>
      <c r="H8525" s="62">
        <v>0.88104423737197113</v>
      </c>
      <c r="I8525" s="62">
        <v>0.67141173988417391</v>
      </c>
      <c r="J8525" s="62">
        <v>2.8033485548209947E-2</v>
      </c>
      <c r="K8525" s="62"/>
      <c r="L8525" s="65">
        <f t="shared" si="1198"/>
        <v>0.2040304333696718</v>
      </c>
      <c r="M8525" s="65">
        <f t="shared" si="1199"/>
        <v>7.6976376053506268E-2</v>
      </c>
      <c r="N8525" s="65">
        <f t="shared" si="1200"/>
        <v>0.19345670692624206</v>
      </c>
      <c r="O8525" s="65">
        <f t="shared" si="1201"/>
        <v>6.331381996368142E-2</v>
      </c>
      <c r="P8525" s="65">
        <f t="shared" si="1202"/>
        <v>0.13158362940649512</v>
      </c>
      <c r="Q8525" s="65">
        <f t="shared" si="1203"/>
        <v>0.18431481048035514</v>
      </c>
      <c r="R8525" s="65">
        <f t="shared" si="1204"/>
        <v>0.14045960729528056</v>
      </c>
      <c r="S8525" s="65">
        <f t="shared" si="1205"/>
        <v>5.8646165047676517E-3</v>
      </c>
      <c r="T8525" s="66">
        <f>(L8525*'Football Field'!$F$4)+(M8525*'Football Field'!$F$5)+(N8525*'Football Field'!$F$6)+(O8525*'Football Field'!$F$7)+(P8525*'Football Field'!$F$8)+(Q8525*'Football Field'!$F$9)+(R8525*'Football Field'!$F$10)+(S8525*'Football Field'!$F$11)</f>
        <v>142591766.33810067</v>
      </c>
    </row>
    <row r="8526" spans="2:20" x14ac:dyDescent="0.3">
      <c r="B8526" s="62">
        <f t="shared" si="1197"/>
        <v>8499</v>
      </c>
      <c r="C8526" s="62">
        <v>0.31147012980069511</v>
      </c>
      <c r="D8526" s="62">
        <v>0.85298582254697786</v>
      </c>
      <c r="E8526" s="62">
        <v>0.97404822858744511</v>
      </c>
      <c r="F8526" s="62">
        <v>0.6710842171960455</v>
      </c>
      <c r="G8526" s="62">
        <v>0.68976364738823237</v>
      </c>
      <c r="H8526" s="62">
        <v>0.25057095023123133</v>
      </c>
      <c r="I8526" s="62">
        <v>0.58921854253441663</v>
      </c>
      <c r="J8526" s="62">
        <v>0.92318149349079404</v>
      </c>
      <c r="K8526" s="62"/>
      <c r="L8526" s="65">
        <f t="shared" si="1198"/>
        <v>5.9188713410393883E-2</v>
      </c>
      <c r="M8526" s="65">
        <f t="shared" si="1199"/>
        <v>0.16209301812076843</v>
      </c>
      <c r="N8526" s="65">
        <f t="shared" si="1200"/>
        <v>0.18509852449303937</v>
      </c>
      <c r="O8526" s="65">
        <f t="shared" si="1201"/>
        <v>0.12752622998318286</v>
      </c>
      <c r="P8526" s="65">
        <f t="shared" si="1202"/>
        <v>0.13107588478000806</v>
      </c>
      <c r="Q8526" s="65">
        <f t="shared" si="1203"/>
        <v>4.7616033587864523E-2</v>
      </c>
      <c r="R8526" s="65">
        <f t="shared" si="1204"/>
        <v>0.11196928409307047</v>
      </c>
      <c r="S8526" s="65">
        <f t="shared" si="1205"/>
        <v>0.17543231153167249</v>
      </c>
      <c r="T8526" s="66">
        <f>(L8526*'Football Field'!$F$4)+(M8526*'Football Field'!$F$5)+(N8526*'Football Field'!$F$6)+(O8526*'Football Field'!$F$7)+(P8526*'Football Field'!$F$8)+(Q8526*'Football Field'!$F$9)+(R8526*'Football Field'!$F$10)+(S8526*'Football Field'!$F$11)</f>
        <v>140572709.81397218</v>
      </c>
    </row>
    <row r="8527" spans="2:20" x14ac:dyDescent="0.3">
      <c r="B8527" s="62">
        <f t="shared" si="1197"/>
        <v>8500</v>
      </c>
      <c r="C8527" s="62">
        <v>0.39792805134470588</v>
      </c>
      <c r="D8527" s="62">
        <v>0.39395622364035243</v>
      </c>
      <c r="E8527" s="62">
        <v>0.39835867607102216</v>
      </c>
      <c r="F8527" s="62">
        <v>0.3322040583215089</v>
      </c>
      <c r="G8527" s="62">
        <v>9.6080224461880137E-2</v>
      </c>
      <c r="H8527" s="62">
        <v>0.8738776376991505</v>
      </c>
      <c r="I8527" s="62">
        <v>0.63813893610915362</v>
      </c>
      <c r="J8527" s="62">
        <v>0.18138886364966411</v>
      </c>
      <c r="K8527" s="62"/>
      <c r="L8527" s="65">
        <f t="shared" si="1198"/>
        <v>0.12014980098880422</v>
      </c>
      <c r="M8527" s="65">
        <f t="shared" si="1199"/>
        <v>0.11895055326895324</v>
      </c>
      <c r="N8527" s="65">
        <f t="shared" si="1200"/>
        <v>0.12027982317495801</v>
      </c>
      <c r="O8527" s="65">
        <f t="shared" si="1201"/>
        <v>0.10030519678148202</v>
      </c>
      <c r="P8527" s="65">
        <f t="shared" si="1202"/>
        <v>2.9010319350556438E-2</v>
      </c>
      <c r="Q8527" s="65">
        <f t="shared" si="1203"/>
        <v>0.26385730762963006</v>
      </c>
      <c r="R8527" s="65">
        <f t="shared" si="1204"/>
        <v>0.19267871646049042</v>
      </c>
      <c r="S8527" s="65">
        <f t="shared" si="1205"/>
        <v>5.4768282345125596E-2</v>
      </c>
      <c r="T8527" s="66">
        <f>(L8527*'Football Field'!$F$4)+(M8527*'Football Field'!$F$5)+(N8527*'Football Field'!$F$6)+(O8527*'Football Field'!$F$7)+(P8527*'Football Field'!$F$8)+(Q8527*'Football Field'!$F$9)+(R8527*'Football Field'!$F$10)+(S8527*'Football Field'!$F$11)</f>
        <v>140425062.51782927</v>
      </c>
    </row>
    <row r="8528" spans="2:20" x14ac:dyDescent="0.3">
      <c r="B8528" s="62">
        <f t="shared" si="1197"/>
        <v>8501</v>
      </c>
      <c r="C8528" s="62">
        <v>0.38235375652240855</v>
      </c>
      <c r="D8528" s="62">
        <v>0.56502152454047549</v>
      </c>
      <c r="E8528" s="62">
        <v>4.1095132338282103E-2</v>
      </c>
      <c r="F8528" s="62">
        <v>0.82665253619419043</v>
      </c>
      <c r="G8528" s="62">
        <v>2.9326192684048902E-2</v>
      </c>
      <c r="H8528" s="62">
        <v>0.13230381074299447</v>
      </c>
      <c r="I8528" s="62">
        <v>0.32384985558651336</v>
      </c>
      <c r="J8528" s="62">
        <v>0.4553650671678805</v>
      </c>
      <c r="K8528" s="62"/>
      <c r="L8528" s="65">
        <f t="shared" si="1198"/>
        <v>0.13873665215152001</v>
      </c>
      <c r="M8528" s="65">
        <f t="shared" si="1199"/>
        <v>0.20501745666437393</v>
      </c>
      <c r="N8528" s="65">
        <f t="shared" si="1200"/>
        <v>1.4911324874096755E-2</v>
      </c>
      <c r="O8528" s="65">
        <f t="shared" si="1201"/>
        <v>0.29994998978759546</v>
      </c>
      <c r="P8528" s="65">
        <f t="shared" si="1202"/>
        <v>1.0640977691288602E-2</v>
      </c>
      <c r="Q8528" s="65">
        <f t="shared" si="1203"/>
        <v>4.8006296410731376E-2</v>
      </c>
      <c r="R8528" s="65">
        <f t="shared" si="1204"/>
        <v>0.11750857418656718</v>
      </c>
      <c r="S8528" s="65">
        <f t="shared" si="1205"/>
        <v>0.1652287282338267</v>
      </c>
      <c r="T8528" s="66">
        <f>(L8528*'Football Field'!$F$4)+(M8528*'Football Field'!$F$5)+(N8528*'Football Field'!$F$6)+(O8528*'Football Field'!$F$7)+(P8528*'Football Field'!$F$8)+(Q8528*'Football Field'!$F$9)+(R8528*'Football Field'!$F$10)+(S8528*'Football Field'!$F$11)</f>
        <v>127640192.00358051</v>
      </c>
    </row>
    <row r="8529" spans="2:20" x14ac:dyDescent="0.3">
      <c r="B8529" s="62">
        <f t="shared" si="1197"/>
        <v>8502</v>
      </c>
      <c r="C8529" s="62">
        <v>0.91127866848475603</v>
      </c>
      <c r="D8529" s="62">
        <v>0.48723583323174657</v>
      </c>
      <c r="E8529" s="62">
        <v>0.28359754395887737</v>
      </c>
      <c r="F8529" s="62">
        <v>0.71139270968836998</v>
      </c>
      <c r="G8529" s="62">
        <v>0.36703193128787681</v>
      </c>
      <c r="H8529" s="62">
        <v>0.39813802465549653</v>
      </c>
      <c r="I8529" s="62">
        <v>0.55760831655803778</v>
      </c>
      <c r="J8529" s="62">
        <v>0.59401352397213503</v>
      </c>
      <c r="K8529" s="62"/>
      <c r="L8529" s="65">
        <f t="shared" si="1198"/>
        <v>0.2114190189759256</v>
      </c>
      <c r="M8529" s="65">
        <f t="shared" si="1199"/>
        <v>0.11303997935456638</v>
      </c>
      <c r="N8529" s="65">
        <f t="shared" si="1200"/>
        <v>6.5795367104843822E-2</v>
      </c>
      <c r="O8529" s="65">
        <f t="shared" si="1201"/>
        <v>0.16504495714688902</v>
      </c>
      <c r="P8529" s="65">
        <f t="shared" si="1202"/>
        <v>8.5152361763003684E-2</v>
      </c>
      <c r="Q8529" s="65">
        <f t="shared" si="1203"/>
        <v>9.2369056251080273E-2</v>
      </c>
      <c r="R8529" s="65">
        <f t="shared" si="1204"/>
        <v>0.12936657834374599</v>
      </c>
      <c r="S8529" s="65">
        <f t="shared" si="1205"/>
        <v>0.13781268105994524</v>
      </c>
      <c r="T8529" s="66">
        <f>(L8529*'Football Field'!$F$4)+(M8529*'Football Field'!$F$5)+(N8529*'Football Field'!$F$6)+(O8529*'Football Field'!$F$7)+(P8529*'Football Field'!$F$8)+(Q8529*'Football Field'!$F$9)+(R8529*'Football Field'!$F$10)+(S8529*'Football Field'!$F$11)</f>
        <v>135499652.15953606</v>
      </c>
    </row>
    <row r="8530" spans="2:20" x14ac:dyDescent="0.3">
      <c r="B8530" s="62">
        <f t="shared" si="1197"/>
        <v>8503</v>
      </c>
      <c r="C8530" s="62">
        <v>0.85472831426211937</v>
      </c>
      <c r="D8530" s="62">
        <v>0.39015022329286875</v>
      </c>
      <c r="E8530" s="62">
        <v>0.23720620079873289</v>
      </c>
      <c r="F8530" s="62">
        <v>0.34427335459336705</v>
      </c>
      <c r="G8530" s="62">
        <v>0.63872209601368046</v>
      </c>
      <c r="H8530" s="62">
        <v>0.43783874960297176</v>
      </c>
      <c r="I8530" s="62">
        <v>0.3158422295871498</v>
      </c>
      <c r="J8530" s="62">
        <v>0.7707075388754171</v>
      </c>
      <c r="K8530" s="62"/>
      <c r="L8530" s="65">
        <f t="shared" si="1198"/>
        <v>0.21424615081119955</v>
      </c>
      <c r="M8530" s="65">
        <f t="shared" si="1199"/>
        <v>9.7795032858819228E-2</v>
      </c>
      <c r="N8530" s="65">
        <f t="shared" si="1200"/>
        <v>5.9458092848544489E-2</v>
      </c>
      <c r="O8530" s="65">
        <f t="shared" si="1201"/>
        <v>8.6295539550674538E-2</v>
      </c>
      <c r="P8530" s="65">
        <f t="shared" si="1202"/>
        <v>0.16010204438720232</v>
      </c>
      <c r="Q8530" s="65">
        <f t="shared" si="1203"/>
        <v>0.10974863616096152</v>
      </c>
      <c r="R8530" s="65">
        <f t="shared" si="1204"/>
        <v>7.9168995367950662E-2</v>
      </c>
      <c r="S8530" s="65">
        <f t="shared" si="1205"/>
        <v>0.19318550801464779</v>
      </c>
      <c r="T8530" s="66">
        <f>(L8530*'Football Field'!$F$4)+(M8530*'Football Field'!$F$5)+(N8530*'Football Field'!$F$6)+(O8530*'Football Field'!$F$7)+(P8530*'Football Field'!$F$8)+(Q8530*'Football Field'!$F$9)+(R8530*'Football Field'!$F$10)+(S8530*'Football Field'!$F$11)</f>
        <v>134415400.37269124</v>
      </c>
    </row>
    <row r="8531" spans="2:20" x14ac:dyDescent="0.3">
      <c r="B8531" s="62">
        <f t="shared" si="1197"/>
        <v>8504</v>
      </c>
      <c r="C8531" s="62">
        <v>0.57362156442972523</v>
      </c>
      <c r="D8531" s="62">
        <v>0.6408290887841922</v>
      </c>
      <c r="E8531" s="62">
        <v>0.3324564950255966</v>
      </c>
      <c r="F8531" s="62">
        <v>2.8740334595552586E-2</v>
      </c>
      <c r="G8531" s="62">
        <v>2.5946492329774196E-2</v>
      </c>
      <c r="H8531" s="62">
        <v>3.2118393718238214E-2</v>
      </c>
      <c r="I8531" s="62">
        <v>0.55262713842396349</v>
      </c>
      <c r="J8531" s="62">
        <v>0.58788715657362201</v>
      </c>
      <c r="K8531" s="62"/>
      <c r="L8531" s="65">
        <f t="shared" si="1198"/>
        <v>0.20676809573566987</v>
      </c>
      <c r="M8531" s="65">
        <f t="shared" si="1199"/>
        <v>0.2309937746354809</v>
      </c>
      <c r="N8531" s="65">
        <f t="shared" si="1200"/>
        <v>0.11983753863880298</v>
      </c>
      <c r="O8531" s="65">
        <f t="shared" si="1201"/>
        <v>1.0359764387582454E-2</v>
      </c>
      <c r="P8531" s="65">
        <f t="shared" si="1202"/>
        <v>9.3526937317657856E-3</v>
      </c>
      <c r="Q8531" s="65">
        <f t="shared" si="1203"/>
        <v>1.1577422326880141E-2</v>
      </c>
      <c r="R8531" s="65">
        <f t="shared" si="1204"/>
        <v>0.19920042785939254</v>
      </c>
      <c r="S8531" s="65">
        <f t="shared" si="1205"/>
        <v>0.21191028268442541</v>
      </c>
      <c r="T8531" s="66">
        <f>(L8531*'Football Field'!$F$4)+(M8531*'Football Field'!$F$5)+(N8531*'Football Field'!$F$6)+(O8531*'Football Field'!$F$7)+(P8531*'Football Field'!$F$8)+(Q8531*'Football Field'!$F$9)+(R8531*'Football Field'!$F$10)+(S8531*'Football Field'!$F$11)</f>
        <v>139513593.6235714</v>
      </c>
    </row>
    <row r="8532" spans="2:20" x14ac:dyDescent="0.3">
      <c r="B8532" s="62">
        <f t="shared" si="1197"/>
        <v>8505</v>
      </c>
      <c r="C8532" s="62">
        <v>0.24806455929643734</v>
      </c>
      <c r="D8532" s="62">
        <v>0.8105089863340007</v>
      </c>
      <c r="E8532" s="62">
        <v>0.46295700552565044</v>
      </c>
      <c r="F8532" s="62">
        <v>1.7355334755945417E-2</v>
      </c>
      <c r="G8532" s="62">
        <v>0.78759274287739289</v>
      </c>
      <c r="H8532" s="62">
        <v>0.81685005635938068</v>
      </c>
      <c r="I8532" s="62">
        <v>0.67296063518226246</v>
      </c>
      <c r="J8532" s="62">
        <v>0.22576997426203271</v>
      </c>
      <c r="K8532" s="62"/>
      <c r="L8532" s="65">
        <f t="shared" si="1198"/>
        <v>6.1370836303233638E-2</v>
      </c>
      <c r="M8532" s="65">
        <f t="shared" si="1199"/>
        <v>0.20051882648485275</v>
      </c>
      <c r="N8532" s="65">
        <f t="shared" si="1200"/>
        <v>0.11453493672023295</v>
      </c>
      <c r="O8532" s="65">
        <f t="shared" si="1201"/>
        <v>4.2936863343793442E-3</v>
      </c>
      <c r="P8532" s="65">
        <f t="shared" si="1202"/>
        <v>0.19484937886263159</v>
      </c>
      <c r="Q8532" s="65">
        <f t="shared" si="1203"/>
        <v>0.20208759862876022</v>
      </c>
      <c r="R8532" s="65">
        <f t="shared" si="1204"/>
        <v>0.16648955053243636</v>
      </c>
      <c r="S8532" s="65">
        <f t="shared" si="1205"/>
        <v>5.5855186133473095E-2</v>
      </c>
      <c r="T8532" s="66">
        <f>(L8532*'Football Field'!$F$4)+(M8532*'Football Field'!$F$5)+(N8532*'Football Field'!$F$6)+(O8532*'Football Field'!$F$7)+(P8532*'Football Field'!$F$8)+(Q8532*'Football Field'!$F$9)+(R8532*'Football Field'!$F$10)+(S8532*'Football Field'!$F$11)</f>
        <v>149585059.20920789</v>
      </c>
    </row>
    <row r="8533" spans="2:20" x14ac:dyDescent="0.3">
      <c r="B8533" s="62">
        <f t="shared" si="1197"/>
        <v>8506</v>
      </c>
      <c r="C8533" s="62">
        <v>0.13864420286766443</v>
      </c>
      <c r="D8533" s="62">
        <v>0.51368186222270251</v>
      </c>
      <c r="E8533" s="62">
        <v>4.9166053720302805E-2</v>
      </c>
      <c r="F8533" s="62">
        <v>0.2201133047742837</v>
      </c>
      <c r="G8533" s="62">
        <v>0.14187295880730966</v>
      </c>
      <c r="H8533" s="62">
        <v>0.76361736546842318</v>
      </c>
      <c r="I8533" s="62">
        <v>0.34458709234063134</v>
      </c>
      <c r="J8533" s="62">
        <v>0.41423224587591867</v>
      </c>
      <c r="K8533" s="62"/>
      <c r="L8533" s="65">
        <f t="shared" si="1198"/>
        <v>5.3615141353300963E-2</v>
      </c>
      <c r="M8533" s="65">
        <f t="shared" si="1199"/>
        <v>0.19864606730066461</v>
      </c>
      <c r="N8533" s="65">
        <f t="shared" si="1200"/>
        <v>1.9013019408493568E-2</v>
      </c>
      <c r="O8533" s="65">
        <f t="shared" si="1201"/>
        <v>8.5120082232935851E-2</v>
      </c>
      <c r="P8533" s="65">
        <f t="shared" si="1202"/>
        <v>5.4863734532956822E-2</v>
      </c>
      <c r="Q8533" s="65">
        <f t="shared" si="1203"/>
        <v>0.29529870086600962</v>
      </c>
      <c r="R8533" s="65">
        <f t="shared" si="1204"/>
        <v>0.13325537802687898</v>
      </c>
      <c r="S8533" s="65">
        <f t="shared" si="1205"/>
        <v>0.16018787627875977</v>
      </c>
      <c r="T8533" s="66">
        <f>(L8533*'Football Field'!$F$4)+(M8533*'Football Field'!$F$5)+(N8533*'Football Field'!$F$6)+(O8533*'Football Field'!$F$7)+(P8533*'Football Field'!$F$8)+(Q8533*'Football Field'!$F$9)+(R8533*'Football Field'!$F$10)+(S8533*'Football Field'!$F$11)</f>
        <v>132419946.6072032</v>
      </c>
    </row>
    <row r="8534" spans="2:20" x14ac:dyDescent="0.3">
      <c r="B8534" s="62">
        <f t="shared" si="1197"/>
        <v>8507</v>
      </c>
      <c r="C8534" s="62">
        <v>0.23516102452321119</v>
      </c>
      <c r="D8534" s="62">
        <v>0.61751115457173733</v>
      </c>
      <c r="E8534" s="62">
        <v>0.24914529817689202</v>
      </c>
      <c r="F8534" s="62">
        <v>0.96906032088867722</v>
      </c>
      <c r="G8534" s="62">
        <v>0.13045774996923765</v>
      </c>
      <c r="H8534" s="62">
        <v>0.96169837402413405</v>
      </c>
      <c r="I8534" s="62">
        <v>0.18722227944255754</v>
      </c>
      <c r="J8534" s="62">
        <v>0.5251806201314011</v>
      </c>
      <c r="K8534" s="62"/>
      <c r="L8534" s="65">
        <f t="shared" si="1198"/>
        <v>6.0679875673567446E-2</v>
      </c>
      <c r="M8534" s="65">
        <f t="shared" si="1199"/>
        <v>0.15933975522697916</v>
      </c>
      <c r="N8534" s="65">
        <f t="shared" si="1200"/>
        <v>6.4288313714739281E-2</v>
      </c>
      <c r="O8534" s="65">
        <f t="shared" si="1201"/>
        <v>0.25005189491300378</v>
      </c>
      <c r="P8534" s="65">
        <f t="shared" si="1202"/>
        <v>3.3662721383514539E-2</v>
      </c>
      <c r="Q8534" s="65">
        <f t="shared" si="1203"/>
        <v>0.24815225180096334</v>
      </c>
      <c r="R8534" s="65">
        <f t="shared" si="1204"/>
        <v>4.8309981056299411E-2</v>
      </c>
      <c r="S8534" s="65">
        <f t="shared" si="1205"/>
        <v>0.13551520623093305</v>
      </c>
      <c r="T8534" s="66">
        <f>(L8534*'Football Field'!$F$4)+(M8534*'Football Field'!$F$5)+(N8534*'Football Field'!$F$6)+(O8534*'Football Field'!$F$7)+(P8534*'Football Field'!$F$8)+(Q8534*'Football Field'!$F$9)+(R8534*'Football Field'!$F$10)+(S8534*'Football Field'!$F$11)</f>
        <v>121149113.24516471</v>
      </c>
    </row>
    <row r="8535" spans="2:20" x14ac:dyDescent="0.3">
      <c r="B8535" s="62">
        <f t="shared" si="1197"/>
        <v>8508</v>
      </c>
      <c r="C8535" s="62">
        <v>0.12454249024117425</v>
      </c>
      <c r="D8535" s="62">
        <v>0.45438126376440602</v>
      </c>
      <c r="E8535" s="62">
        <v>0.87333504223096625</v>
      </c>
      <c r="F8535" s="62">
        <v>0.60851968711637083</v>
      </c>
      <c r="G8535" s="62">
        <v>0.7076933004634105</v>
      </c>
      <c r="H8535" s="62">
        <v>0.58713478096977578</v>
      </c>
      <c r="I8535" s="62">
        <v>4.5567270709478969E-2</v>
      </c>
      <c r="J8535" s="62">
        <v>0.84706577693512242</v>
      </c>
      <c r="K8535" s="62"/>
      <c r="L8535" s="65">
        <f t="shared" si="1198"/>
        <v>2.9316258404246429E-2</v>
      </c>
      <c r="M8535" s="65">
        <f t="shared" si="1199"/>
        <v>0.10695754129189143</v>
      </c>
      <c r="N8535" s="65">
        <f t="shared" si="1200"/>
        <v>0.20557574946467586</v>
      </c>
      <c r="O8535" s="65">
        <f t="shared" si="1201"/>
        <v>0.14324043430502159</v>
      </c>
      <c r="P8535" s="65">
        <f t="shared" si="1202"/>
        <v>0.16658507170655831</v>
      </c>
      <c r="Q8535" s="65">
        <f t="shared" si="1203"/>
        <v>0.13820660662637066</v>
      </c>
      <c r="R8535" s="65">
        <f t="shared" si="1204"/>
        <v>1.0726153622819512E-2</v>
      </c>
      <c r="S8535" s="65">
        <f t="shared" si="1205"/>
        <v>0.19939218457841618</v>
      </c>
      <c r="T8535" s="66">
        <f>(L8535*'Football Field'!$F$4)+(M8535*'Football Field'!$F$5)+(N8535*'Football Field'!$F$6)+(O8535*'Football Field'!$F$7)+(P8535*'Football Field'!$F$8)+(Q8535*'Football Field'!$F$9)+(R8535*'Football Field'!$F$10)+(S8535*'Football Field'!$F$11)</f>
        <v>130583133.47593847</v>
      </c>
    </row>
    <row r="8536" spans="2:20" x14ac:dyDescent="0.3">
      <c r="B8536" s="62">
        <f t="shared" si="1197"/>
        <v>8509</v>
      </c>
      <c r="C8536" s="62">
        <v>0.74483883619276903</v>
      </c>
      <c r="D8536" s="62">
        <v>0.58030996734254436</v>
      </c>
      <c r="E8536" s="62">
        <v>0.35105721448685934</v>
      </c>
      <c r="F8536" s="62">
        <v>0.37316552640024614</v>
      </c>
      <c r="G8536" s="62">
        <v>0.18721527198660093</v>
      </c>
      <c r="H8536" s="62">
        <v>0.56347038096966939</v>
      </c>
      <c r="I8536" s="62">
        <v>0.8719755580865356</v>
      </c>
      <c r="J8536" s="62">
        <v>0.76030657855555894</v>
      </c>
      <c r="K8536" s="62"/>
      <c r="L8536" s="65">
        <f t="shared" si="1198"/>
        <v>0.16804643779768791</v>
      </c>
      <c r="M8536" s="65">
        <f t="shared" si="1199"/>
        <v>0.13092634015819316</v>
      </c>
      <c r="N8536" s="65">
        <f t="shared" si="1200"/>
        <v>7.9203596121869765E-2</v>
      </c>
      <c r="O8536" s="65">
        <f t="shared" si="1201"/>
        <v>8.419155174694852E-2</v>
      </c>
      <c r="P8536" s="65">
        <f t="shared" si="1202"/>
        <v>4.2238479023845213E-2</v>
      </c>
      <c r="Q8536" s="65">
        <f t="shared" si="1203"/>
        <v>0.12712708538461989</v>
      </c>
      <c r="R8536" s="65">
        <f t="shared" si="1204"/>
        <v>0.19673032508896957</v>
      </c>
      <c r="S8536" s="65">
        <f t="shared" si="1205"/>
        <v>0.17153618467786605</v>
      </c>
      <c r="T8536" s="66">
        <f>(L8536*'Football Field'!$F$4)+(M8536*'Football Field'!$F$5)+(N8536*'Football Field'!$F$6)+(O8536*'Football Field'!$F$7)+(P8536*'Football Field'!$F$8)+(Q8536*'Football Field'!$F$9)+(R8536*'Football Field'!$F$10)+(S8536*'Football Field'!$F$11)</f>
        <v>141520054.2964313</v>
      </c>
    </row>
    <row r="8537" spans="2:20" x14ac:dyDescent="0.3">
      <c r="B8537" s="62">
        <f t="shared" si="1197"/>
        <v>8510</v>
      </c>
      <c r="C8537" s="62">
        <v>2.7120354082537657E-2</v>
      </c>
      <c r="D8537" s="62">
        <v>0.60906844735245647</v>
      </c>
      <c r="E8537" s="62">
        <v>0.61430592488731806</v>
      </c>
      <c r="F8537" s="62">
        <v>0.39952779302723418</v>
      </c>
      <c r="G8537" s="62">
        <v>0.64438340748613765</v>
      </c>
      <c r="H8537" s="62">
        <v>0.9461973647794979</v>
      </c>
      <c r="I8537" s="62">
        <v>0.70620495402568417</v>
      </c>
      <c r="J8537" s="62">
        <v>0.1904974397953445</v>
      </c>
      <c r="K8537" s="62"/>
      <c r="L8537" s="65">
        <f t="shared" si="1198"/>
        <v>6.5550762125226583E-3</v>
      </c>
      <c r="M8537" s="65">
        <f t="shared" si="1199"/>
        <v>0.14721378927751147</v>
      </c>
      <c r="N8537" s="65">
        <f t="shared" si="1200"/>
        <v>0.14847970432780572</v>
      </c>
      <c r="O8537" s="65">
        <f t="shared" si="1201"/>
        <v>9.6567143789644969E-2</v>
      </c>
      <c r="P8537" s="65">
        <f t="shared" si="1202"/>
        <v>0.15574952794869401</v>
      </c>
      <c r="Q8537" s="65">
        <f t="shared" si="1203"/>
        <v>0.22869892551334095</v>
      </c>
      <c r="R8537" s="65">
        <f t="shared" si="1204"/>
        <v>0.17069199322438428</v>
      </c>
      <c r="S8537" s="65">
        <f t="shared" si="1205"/>
        <v>4.6043839706095997E-2</v>
      </c>
      <c r="T8537" s="66">
        <f>(L8537*'Football Field'!$F$4)+(M8537*'Football Field'!$F$5)+(N8537*'Football Field'!$F$6)+(O8537*'Football Field'!$F$7)+(P8537*'Football Field'!$F$8)+(Q8537*'Football Field'!$F$9)+(R8537*'Football Field'!$F$10)+(S8537*'Football Field'!$F$11)</f>
        <v>148864345.00113589</v>
      </c>
    </row>
    <row r="8538" spans="2:20" x14ac:dyDescent="0.3">
      <c r="B8538" s="62">
        <f t="shared" si="1197"/>
        <v>8511</v>
      </c>
      <c r="C8538" s="62">
        <v>0.11008261336995517</v>
      </c>
      <c r="D8538" s="62">
        <v>0.84935303527964712</v>
      </c>
      <c r="E8538" s="62">
        <v>0.33997368757419866</v>
      </c>
      <c r="F8538" s="62">
        <v>0.8272684626543243</v>
      </c>
      <c r="G8538" s="62">
        <v>0.27387743671064124</v>
      </c>
      <c r="H8538" s="62">
        <v>0.3393631948287863</v>
      </c>
      <c r="I8538" s="62">
        <v>0.29699759948636673</v>
      </c>
      <c r="J8538" s="62">
        <v>0.40595322418742841</v>
      </c>
      <c r="K8538" s="62"/>
      <c r="L8538" s="65">
        <f t="shared" si="1198"/>
        <v>3.1974090575509963E-2</v>
      </c>
      <c r="M8538" s="65">
        <f t="shared" si="1199"/>
        <v>0.2466991839060734</v>
      </c>
      <c r="N8538" s="65">
        <f t="shared" si="1200"/>
        <v>9.8747196737195161E-2</v>
      </c>
      <c r="O8538" s="65">
        <f t="shared" si="1201"/>
        <v>0.24028460031447216</v>
      </c>
      <c r="P8538" s="65">
        <f t="shared" si="1202"/>
        <v>7.9549183108007335E-2</v>
      </c>
      <c r="Q8538" s="65">
        <f t="shared" si="1203"/>
        <v>9.8569875816661545E-2</v>
      </c>
      <c r="R8538" s="65">
        <f t="shared" si="1204"/>
        <v>8.6264559461103105E-2</v>
      </c>
      <c r="S8538" s="65">
        <f t="shared" si="1205"/>
        <v>0.11791131008097745</v>
      </c>
      <c r="T8538" s="66">
        <f>(L8538*'Football Field'!$F$4)+(M8538*'Football Field'!$F$5)+(N8538*'Football Field'!$F$6)+(O8538*'Football Field'!$F$7)+(P8538*'Football Field'!$F$8)+(Q8538*'Football Field'!$F$9)+(R8538*'Football Field'!$F$10)+(S8538*'Football Field'!$F$11)</f>
        <v>130736036.25075977</v>
      </c>
    </row>
    <row r="8539" spans="2:20" x14ac:dyDescent="0.3">
      <c r="B8539" s="62">
        <f t="shared" si="1197"/>
        <v>8512</v>
      </c>
      <c r="C8539" s="62">
        <v>0.54417967130332356</v>
      </c>
      <c r="D8539" s="62">
        <v>0.99573632254744371</v>
      </c>
      <c r="E8539" s="62">
        <v>0.88500892939575015</v>
      </c>
      <c r="F8539" s="62">
        <v>0.3803464152191437</v>
      </c>
      <c r="G8539" s="62">
        <v>0.16693178646152773</v>
      </c>
      <c r="H8539" s="62">
        <v>0.50684350816464407</v>
      </c>
      <c r="I8539" s="62">
        <v>0.60363523653820605</v>
      </c>
      <c r="J8539" s="62">
        <v>0.76335362674838914</v>
      </c>
      <c r="K8539" s="62"/>
      <c r="L8539" s="65">
        <f t="shared" si="1198"/>
        <v>0.1122937856542742</v>
      </c>
      <c r="M8539" s="65">
        <f t="shared" si="1199"/>
        <v>0.2054744178600392</v>
      </c>
      <c r="N8539" s="65">
        <f t="shared" si="1200"/>
        <v>0.18262535015625472</v>
      </c>
      <c r="O8539" s="65">
        <f t="shared" si="1201"/>
        <v>7.8486097657226556E-2</v>
      </c>
      <c r="P8539" s="65">
        <f t="shared" si="1202"/>
        <v>3.4447082896169517E-2</v>
      </c>
      <c r="Q8539" s="65">
        <f t="shared" si="1203"/>
        <v>0.10458930986853517</v>
      </c>
      <c r="R8539" s="65">
        <f t="shared" si="1204"/>
        <v>0.12456269397723536</v>
      </c>
      <c r="S8539" s="65">
        <f t="shared" si="1205"/>
        <v>0.15752126193026519</v>
      </c>
      <c r="T8539" s="66">
        <f>(L8539*'Football Field'!$F$4)+(M8539*'Football Field'!$F$5)+(N8539*'Football Field'!$F$6)+(O8539*'Football Field'!$F$7)+(P8539*'Football Field'!$F$8)+(Q8539*'Football Field'!$F$9)+(R8539*'Football Field'!$F$10)+(S8539*'Football Field'!$F$11)</f>
        <v>133451795.38249975</v>
      </c>
    </row>
    <row r="8540" spans="2:20" x14ac:dyDescent="0.3">
      <c r="B8540" s="62">
        <f t="shared" si="1197"/>
        <v>8513</v>
      </c>
      <c r="C8540" s="62">
        <v>0.12311771815216133</v>
      </c>
      <c r="D8540" s="62">
        <v>0.79427458261619366</v>
      </c>
      <c r="E8540" s="62">
        <v>8.9845285948297104E-2</v>
      </c>
      <c r="F8540" s="62">
        <v>3.2238160430500651E-2</v>
      </c>
      <c r="G8540" s="62">
        <v>6.1690631668013252E-2</v>
      </c>
      <c r="H8540" s="62">
        <v>0.83218709880800457</v>
      </c>
      <c r="I8540" s="62">
        <v>0.20390567788901304</v>
      </c>
      <c r="J8540" s="62">
        <v>0.8763827597280156</v>
      </c>
      <c r="K8540" s="62"/>
      <c r="L8540" s="65">
        <f t="shared" si="1198"/>
        <v>4.0853466209620444E-2</v>
      </c>
      <c r="M8540" s="65">
        <f t="shared" si="1199"/>
        <v>0.26355970780718546</v>
      </c>
      <c r="N8540" s="65">
        <f t="shared" si="1200"/>
        <v>2.9812860477531577E-2</v>
      </c>
      <c r="O8540" s="65">
        <f t="shared" si="1201"/>
        <v>1.0697409094116326E-2</v>
      </c>
      <c r="P8540" s="65">
        <f t="shared" si="1202"/>
        <v>2.0470458469547887E-2</v>
      </c>
      <c r="Q8540" s="65">
        <f t="shared" si="1203"/>
        <v>0.27614000674717715</v>
      </c>
      <c r="R8540" s="65">
        <f t="shared" si="1204"/>
        <v>6.7660884612019648E-2</v>
      </c>
      <c r="S8540" s="65">
        <f t="shared" si="1205"/>
        <v>0.29080520658280146</v>
      </c>
      <c r="T8540" s="66">
        <f>(L8540*'Football Field'!$F$4)+(M8540*'Football Field'!$F$5)+(N8540*'Football Field'!$F$6)+(O8540*'Football Field'!$F$7)+(P8540*'Football Field'!$F$8)+(Q8540*'Football Field'!$F$9)+(R8540*'Football Field'!$F$10)+(S8540*'Football Field'!$F$11)</f>
        <v>121115173.95382163</v>
      </c>
    </row>
    <row r="8541" spans="2:20" x14ac:dyDescent="0.3">
      <c r="B8541" s="62">
        <f t="shared" si="1197"/>
        <v>8514</v>
      </c>
      <c r="C8541" s="62">
        <v>0.75175939964416405</v>
      </c>
      <c r="D8541" s="62">
        <v>0.75938705904360926</v>
      </c>
      <c r="E8541" s="62">
        <v>0.48909902905734592</v>
      </c>
      <c r="F8541" s="62">
        <v>0.69050546761817133</v>
      </c>
      <c r="G8541" s="62">
        <v>0.69692519732068747</v>
      </c>
      <c r="H8541" s="62">
        <v>0.71835571475821391</v>
      </c>
      <c r="I8541" s="62">
        <v>0.13495004844885283</v>
      </c>
      <c r="J8541" s="62">
        <v>0.64932471577338058</v>
      </c>
      <c r="K8541" s="62"/>
      <c r="L8541" s="65">
        <f t="shared" si="1198"/>
        <v>0.15372438913678127</v>
      </c>
      <c r="M8541" s="65">
        <f t="shared" si="1199"/>
        <v>0.1552841398792105</v>
      </c>
      <c r="N8541" s="65">
        <f t="shared" si="1200"/>
        <v>0.10001397987816568</v>
      </c>
      <c r="O8541" s="65">
        <f t="shared" si="1201"/>
        <v>0.14119880809665233</v>
      </c>
      <c r="P8541" s="65">
        <f t="shared" si="1202"/>
        <v>0.1425115539398166</v>
      </c>
      <c r="Q8541" s="65">
        <f t="shared" si="1203"/>
        <v>0.14689379805080244</v>
      </c>
      <c r="R8541" s="65">
        <f t="shared" si="1204"/>
        <v>2.7595416527679439E-2</v>
      </c>
      <c r="S8541" s="65">
        <f t="shared" si="1205"/>
        <v>0.13277791449089191</v>
      </c>
      <c r="T8541" s="66">
        <f>(L8541*'Football Field'!$F$4)+(M8541*'Football Field'!$F$5)+(N8541*'Football Field'!$F$6)+(O8541*'Football Field'!$F$7)+(P8541*'Football Field'!$F$8)+(Q8541*'Football Field'!$F$9)+(R8541*'Football Field'!$F$10)+(S8541*'Football Field'!$F$11)</f>
        <v>126905089.07655337</v>
      </c>
    </row>
    <row r="8542" spans="2:20" x14ac:dyDescent="0.3">
      <c r="B8542" s="62">
        <f t="shared" ref="B8542:B8605" si="1206">B8541+1</f>
        <v>8515</v>
      </c>
      <c r="C8542" s="62">
        <v>0.1059508108672923</v>
      </c>
      <c r="D8542" s="62">
        <v>1.4647388652848647E-2</v>
      </c>
      <c r="E8542" s="62">
        <v>0.87484558903894605</v>
      </c>
      <c r="F8542" s="62">
        <v>0.26323846206285928</v>
      </c>
      <c r="G8542" s="62">
        <v>0.35093299142057632</v>
      </c>
      <c r="H8542" s="62">
        <v>0.29299767537598376</v>
      </c>
      <c r="I8542" s="62">
        <v>0.11357938315444216</v>
      </c>
      <c r="J8542" s="62">
        <v>3.9815884314202354E-2</v>
      </c>
      <c r="K8542" s="62"/>
      <c r="L8542" s="65">
        <f t="shared" si="1198"/>
        <v>5.1532290409197802E-2</v>
      </c>
      <c r="M8542" s="65">
        <f t="shared" si="1199"/>
        <v>7.1241879096179796E-3</v>
      </c>
      <c r="N8542" s="65">
        <f t="shared" si="1200"/>
        <v>0.42550686104732804</v>
      </c>
      <c r="O8542" s="65">
        <f t="shared" si="1201"/>
        <v>0.12803376173198833</v>
      </c>
      <c r="P8542" s="65">
        <f t="shared" si="1202"/>
        <v>0.17068657313727484</v>
      </c>
      <c r="Q8542" s="65">
        <f t="shared" si="1203"/>
        <v>0.14250802965167461</v>
      </c>
      <c r="R8542" s="65">
        <f t="shared" si="1204"/>
        <v>5.5242670719560509E-2</v>
      </c>
      <c r="S8542" s="65">
        <f t="shared" si="1205"/>
        <v>1.936562539335793E-2</v>
      </c>
      <c r="T8542" s="66">
        <f>(L8542*'Football Field'!$F$4)+(M8542*'Football Field'!$F$5)+(N8542*'Football Field'!$F$6)+(O8542*'Football Field'!$F$7)+(P8542*'Football Field'!$F$8)+(Q8542*'Football Field'!$F$9)+(R8542*'Football Field'!$F$10)+(S8542*'Football Field'!$F$11)</f>
        <v>141563682.54563624</v>
      </c>
    </row>
    <row r="8543" spans="2:20" x14ac:dyDescent="0.3">
      <c r="B8543" s="62">
        <f t="shared" si="1206"/>
        <v>8516</v>
      </c>
      <c r="C8543" s="62">
        <v>0.2480422427575204</v>
      </c>
      <c r="D8543" s="62">
        <v>0.47553720566410185</v>
      </c>
      <c r="E8543" s="62">
        <v>0.7946430815630503</v>
      </c>
      <c r="F8543" s="62">
        <v>0.98461300717158662</v>
      </c>
      <c r="G8543" s="62">
        <v>7.8871072350376492E-2</v>
      </c>
      <c r="H8543" s="62">
        <v>0.36618735328371144</v>
      </c>
      <c r="I8543" s="62">
        <v>0.14621609349967402</v>
      </c>
      <c r="J8543" s="62">
        <v>0.71977139553841507</v>
      </c>
      <c r="K8543" s="62"/>
      <c r="L8543" s="65">
        <f t="shared" si="1198"/>
        <v>6.503669447790647E-2</v>
      </c>
      <c r="M8543" s="65">
        <f t="shared" si="1199"/>
        <v>0.12468589065245371</v>
      </c>
      <c r="N8543" s="65">
        <f t="shared" si="1200"/>
        <v>0.20835547501931018</v>
      </c>
      <c r="O8543" s="65">
        <f t="shared" si="1201"/>
        <v>0.25816560362660124</v>
      </c>
      <c r="P8543" s="65">
        <f t="shared" si="1202"/>
        <v>2.0680001029545484E-2</v>
      </c>
      <c r="Q8543" s="65">
        <f t="shared" si="1203"/>
        <v>9.6014351234791337E-2</v>
      </c>
      <c r="R8543" s="65">
        <f t="shared" si="1204"/>
        <v>3.8337870577905782E-2</v>
      </c>
      <c r="S8543" s="65">
        <f t="shared" si="1205"/>
        <v>0.18872411338148568</v>
      </c>
      <c r="T8543" s="66">
        <f>(L8543*'Football Field'!$F$4)+(M8543*'Football Field'!$F$5)+(N8543*'Football Field'!$F$6)+(O8543*'Football Field'!$F$7)+(P8543*'Football Field'!$F$8)+(Q8543*'Football Field'!$F$9)+(R8543*'Football Field'!$F$10)+(S8543*'Football Field'!$F$11)</f>
        <v>123032274.4054786</v>
      </c>
    </row>
    <row r="8544" spans="2:20" x14ac:dyDescent="0.3">
      <c r="B8544" s="62">
        <f t="shared" si="1206"/>
        <v>8517</v>
      </c>
      <c r="C8544" s="62">
        <v>0.36933558143211342</v>
      </c>
      <c r="D8544" s="62">
        <v>0.9134109176787778</v>
      </c>
      <c r="E8544" s="62">
        <v>0.79007183606744313</v>
      </c>
      <c r="F8544" s="62">
        <v>0.301916495770579</v>
      </c>
      <c r="G8544" s="62">
        <v>0.78996532895084615</v>
      </c>
      <c r="H8544" s="62">
        <v>2.6691636844608846E-2</v>
      </c>
      <c r="I8544" s="62">
        <v>0.77198161665954124</v>
      </c>
      <c r="J8544" s="62">
        <v>0.72848822733543661</v>
      </c>
      <c r="K8544" s="62"/>
      <c r="L8544" s="65">
        <f t="shared" si="1198"/>
        <v>7.8718344595923181E-2</v>
      </c>
      <c r="M8544" s="65">
        <f t="shared" si="1199"/>
        <v>0.19467984941151034</v>
      </c>
      <c r="N8544" s="65">
        <f t="shared" si="1200"/>
        <v>0.16839197243313064</v>
      </c>
      <c r="O8544" s="65">
        <f t="shared" si="1201"/>
        <v>6.4348976779077152E-2</v>
      </c>
      <c r="P8544" s="65">
        <f t="shared" si="1202"/>
        <v>0.16836927203726385</v>
      </c>
      <c r="Q8544" s="65">
        <f t="shared" si="1203"/>
        <v>5.6889224125549372E-3</v>
      </c>
      <c r="R8544" s="65">
        <f t="shared" si="1204"/>
        <v>0.16453631325281193</v>
      </c>
      <c r="S8544" s="65">
        <f t="shared" si="1205"/>
        <v>0.15526634907772793</v>
      </c>
      <c r="T8544" s="66">
        <f>(L8544*'Football Field'!$F$4)+(M8544*'Football Field'!$F$5)+(N8544*'Football Field'!$F$6)+(O8544*'Football Field'!$F$7)+(P8544*'Football Field'!$F$8)+(Q8544*'Football Field'!$F$9)+(R8544*'Football Field'!$F$10)+(S8544*'Football Field'!$F$11)</f>
        <v>149686791.05407274</v>
      </c>
    </row>
    <row r="8545" spans="2:20" x14ac:dyDescent="0.3">
      <c r="B8545" s="62">
        <f t="shared" si="1206"/>
        <v>8518</v>
      </c>
      <c r="C8545" s="62">
        <v>0.97071261475217585</v>
      </c>
      <c r="D8545" s="62">
        <v>0.52930945399107898</v>
      </c>
      <c r="E8545" s="62">
        <v>4.1489422847777568E-2</v>
      </c>
      <c r="F8545" s="62">
        <v>0.21755344789026898</v>
      </c>
      <c r="G8545" s="62">
        <v>0.12104360419740434</v>
      </c>
      <c r="H8545" s="62">
        <v>0.99379253200431428</v>
      </c>
      <c r="I8545" s="62">
        <v>0.63475320822053849</v>
      </c>
      <c r="J8545" s="62">
        <v>0.28534517461843412</v>
      </c>
      <c r="K8545" s="62"/>
      <c r="L8545" s="65">
        <f t="shared" si="1198"/>
        <v>0.25585470566470009</v>
      </c>
      <c r="M8545" s="65">
        <f t="shared" si="1199"/>
        <v>0.13951226397836103</v>
      </c>
      <c r="N8545" s="65">
        <f t="shared" si="1200"/>
        <v>1.0935537366665934E-2</v>
      </c>
      <c r="O8545" s="65">
        <f t="shared" si="1201"/>
        <v>5.734145464928983E-2</v>
      </c>
      <c r="P8545" s="65">
        <f t="shared" si="1202"/>
        <v>3.1903959270610606E-2</v>
      </c>
      <c r="Q8545" s="65">
        <f t="shared" si="1203"/>
        <v>0.2619379741270339</v>
      </c>
      <c r="R8545" s="65">
        <f t="shared" si="1204"/>
        <v>0.1673045068034395</v>
      </c>
      <c r="S8545" s="65">
        <f t="shared" si="1205"/>
        <v>7.5209598139899178E-2</v>
      </c>
      <c r="T8545" s="66">
        <f>(L8545*'Football Field'!$F$4)+(M8545*'Football Field'!$F$5)+(N8545*'Football Field'!$F$6)+(O8545*'Football Field'!$F$7)+(P8545*'Football Field'!$F$8)+(Q8545*'Football Field'!$F$9)+(R8545*'Football Field'!$F$10)+(S8545*'Football Field'!$F$11)</f>
        <v>133413582.34433313</v>
      </c>
    </row>
    <row r="8546" spans="2:20" x14ac:dyDescent="0.3">
      <c r="B8546" s="62">
        <f t="shared" si="1206"/>
        <v>8519</v>
      </c>
      <c r="C8546" s="62">
        <v>0.72346130187284052</v>
      </c>
      <c r="D8546" s="62">
        <v>0.28794010904979039</v>
      </c>
      <c r="E8546" s="62">
        <v>0.71557200430132784</v>
      </c>
      <c r="F8546" s="62">
        <v>0.5764770224168102</v>
      </c>
      <c r="G8546" s="62">
        <v>0.51336079267349544</v>
      </c>
      <c r="H8546" s="62">
        <v>0.19554684873016315</v>
      </c>
      <c r="I8546" s="62">
        <v>0.23874381344610951</v>
      </c>
      <c r="J8546" s="62">
        <v>0.60500772054081731</v>
      </c>
      <c r="K8546" s="62"/>
      <c r="L8546" s="65">
        <f t="shared" si="1198"/>
        <v>0.18761429898879745</v>
      </c>
      <c r="M8546" s="65">
        <f t="shared" si="1199"/>
        <v>7.4671142147184899E-2</v>
      </c>
      <c r="N8546" s="65">
        <f t="shared" si="1200"/>
        <v>0.18556837748676039</v>
      </c>
      <c r="O8546" s="65">
        <f t="shared" si="1201"/>
        <v>0.14949705279867076</v>
      </c>
      <c r="P8546" s="65">
        <f t="shared" si="1202"/>
        <v>0.13312920123915609</v>
      </c>
      <c r="Q8546" s="65">
        <f t="shared" si="1203"/>
        <v>5.0710915496108108E-2</v>
      </c>
      <c r="R8546" s="65">
        <f t="shared" si="1204"/>
        <v>6.1913129398422077E-2</v>
      </c>
      <c r="S8546" s="65">
        <f t="shared" si="1205"/>
        <v>0.1568958824449003</v>
      </c>
      <c r="T8546" s="66">
        <f>(L8546*'Football Field'!$F$4)+(M8546*'Football Field'!$F$5)+(N8546*'Football Field'!$F$6)+(O8546*'Football Field'!$F$7)+(P8546*'Football Field'!$F$8)+(Q8546*'Football Field'!$F$9)+(R8546*'Football Field'!$F$10)+(S8546*'Football Field'!$F$11)</f>
        <v>133479844.14399812</v>
      </c>
    </row>
    <row r="8547" spans="2:20" x14ac:dyDescent="0.3">
      <c r="B8547" s="62">
        <f t="shared" si="1206"/>
        <v>8520</v>
      </c>
      <c r="C8547" s="62">
        <v>0.39103986180505201</v>
      </c>
      <c r="D8547" s="62">
        <v>6.0926627199713645E-2</v>
      </c>
      <c r="E8547" s="62">
        <v>0.38643230160337505</v>
      </c>
      <c r="F8547" s="62">
        <v>0.89236684996232263</v>
      </c>
      <c r="G8547" s="62">
        <v>0.7421933427108548</v>
      </c>
      <c r="H8547" s="62">
        <v>0.41042153900335243</v>
      </c>
      <c r="I8547" s="62">
        <v>0.65285625917028334</v>
      </c>
      <c r="J8547" s="62">
        <v>0.66366743353063717</v>
      </c>
      <c r="K8547" s="62"/>
      <c r="L8547" s="65">
        <f t="shared" si="1198"/>
        <v>9.310685239196427E-2</v>
      </c>
      <c r="M8547" s="65">
        <f t="shared" si="1199"/>
        <v>1.4506670647945401E-2</v>
      </c>
      <c r="N8547" s="65">
        <f t="shared" si="1200"/>
        <v>9.2009789229133832E-2</v>
      </c>
      <c r="O8547" s="65">
        <f t="shared" si="1201"/>
        <v>0.21247314326319322</v>
      </c>
      <c r="P8547" s="65">
        <f t="shared" si="1202"/>
        <v>0.17671673083939632</v>
      </c>
      <c r="Q8547" s="65">
        <f t="shared" si="1203"/>
        <v>9.7721642683882129E-2</v>
      </c>
      <c r="R8547" s="65">
        <f t="shared" si="1204"/>
        <v>0.15544551155258265</v>
      </c>
      <c r="S8547" s="65">
        <f t="shared" si="1205"/>
        <v>0.15801965939190213</v>
      </c>
      <c r="T8547" s="66">
        <f>(L8547*'Football Field'!$F$4)+(M8547*'Football Field'!$F$5)+(N8547*'Football Field'!$F$6)+(O8547*'Football Field'!$F$7)+(P8547*'Football Field'!$F$8)+(Q8547*'Football Field'!$F$9)+(R8547*'Football Field'!$F$10)+(S8547*'Football Field'!$F$11)</f>
        <v>148689846.58230951</v>
      </c>
    </row>
    <row r="8548" spans="2:20" x14ac:dyDescent="0.3">
      <c r="B8548" s="62">
        <f t="shared" si="1206"/>
        <v>8521</v>
      </c>
      <c r="C8548" s="62">
        <v>0.71475648157493143</v>
      </c>
      <c r="D8548" s="62">
        <v>0.32053104166233992</v>
      </c>
      <c r="E8548" s="62">
        <v>0.31227414974954637</v>
      </c>
      <c r="F8548" s="62">
        <v>0.33016551694305274</v>
      </c>
      <c r="G8548" s="62">
        <v>0.46403656589218267</v>
      </c>
      <c r="H8548" s="62">
        <v>0.74615717797815895</v>
      </c>
      <c r="I8548" s="62">
        <v>0.4920706444813111</v>
      </c>
      <c r="J8548" s="62">
        <v>7.1652560882319416E-2</v>
      </c>
      <c r="K8548" s="62"/>
      <c r="L8548" s="65">
        <f t="shared" si="1198"/>
        <v>0.20707710666490681</v>
      </c>
      <c r="M8548" s="65">
        <f t="shared" si="1199"/>
        <v>9.286329318409639E-2</v>
      </c>
      <c r="N8548" s="65">
        <f t="shared" si="1200"/>
        <v>9.0471131194073351E-2</v>
      </c>
      <c r="O8548" s="65">
        <f t="shared" si="1201"/>
        <v>9.5654564500683145E-2</v>
      </c>
      <c r="P8548" s="65">
        <f t="shared" si="1202"/>
        <v>0.13443928376828415</v>
      </c>
      <c r="Q8548" s="65">
        <f t="shared" si="1203"/>
        <v>0.21617442236061879</v>
      </c>
      <c r="R8548" s="65">
        <f t="shared" si="1204"/>
        <v>0.14256123303618279</v>
      </c>
      <c r="S8548" s="65">
        <f t="shared" si="1205"/>
        <v>2.0758965291154601E-2</v>
      </c>
      <c r="T8548" s="66">
        <f>(L8548*'Football Field'!$F$4)+(M8548*'Football Field'!$F$5)+(N8548*'Football Field'!$F$6)+(O8548*'Football Field'!$F$7)+(P8548*'Football Field'!$F$8)+(Q8548*'Football Field'!$F$9)+(R8548*'Football Field'!$F$10)+(S8548*'Football Field'!$F$11)</f>
        <v>140701824.61297715</v>
      </c>
    </row>
    <row r="8549" spans="2:20" x14ac:dyDescent="0.3">
      <c r="B8549" s="62">
        <f t="shared" si="1206"/>
        <v>8522</v>
      </c>
      <c r="C8549" s="62">
        <v>0.84533998563708401</v>
      </c>
      <c r="D8549" s="62">
        <v>0.79979536230252612</v>
      </c>
      <c r="E8549" s="62">
        <v>3.5796227575244477E-2</v>
      </c>
      <c r="F8549" s="62">
        <v>0.51565940861328996</v>
      </c>
      <c r="G8549" s="62">
        <v>0.57295586686250555</v>
      </c>
      <c r="H8549" s="62">
        <v>0.51898543790378671</v>
      </c>
      <c r="I8549" s="62">
        <v>0.61924332431003426</v>
      </c>
      <c r="J8549" s="62">
        <v>2.8287617390255981E-2</v>
      </c>
      <c r="K8549" s="62"/>
      <c r="L8549" s="65">
        <f t="shared" si="1198"/>
        <v>0.21476788763613322</v>
      </c>
      <c r="M8549" s="65">
        <f t="shared" si="1199"/>
        <v>0.20319677694346372</v>
      </c>
      <c r="N8549" s="65">
        <f t="shared" si="1200"/>
        <v>9.0944239149927907E-3</v>
      </c>
      <c r="O8549" s="65">
        <f t="shared" si="1201"/>
        <v>0.13100892399418476</v>
      </c>
      <c r="P8549" s="65">
        <f t="shared" si="1202"/>
        <v>0.14556571713811967</v>
      </c>
      <c r="Q8549" s="65">
        <f t="shared" si="1203"/>
        <v>0.13185393818619359</v>
      </c>
      <c r="R8549" s="65">
        <f t="shared" si="1204"/>
        <v>0.15732555297808781</v>
      </c>
      <c r="S8549" s="65">
        <f t="shared" si="1205"/>
        <v>7.1867792088242963E-3</v>
      </c>
      <c r="T8549" s="66">
        <f>(L8549*'Football Field'!$F$4)+(M8549*'Football Field'!$F$5)+(N8549*'Football Field'!$F$6)+(O8549*'Football Field'!$F$7)+(P8549*'Football Field'!$F$8)+(Q8549*'Football Field'!$F$9)+(R8549*'Football Field'!$F$10)+(S8549*'Football Field'!$F$11)</f>
        <v>141291229.25748622</v>
      </c>
    </row>
    <row r="8550" spans="2:20" x14ac:dyDescent="0.3">
      <c r="B8550" s="62">
        <f t="shared" si="1206"/>
        <v>8523</v>
      </c>
      <c r="C8550" s="62">
        <v>0.38873422067975838</v>
      </c>
      <c r="D8550" s="62">
        <v>0.1372457565368761</v>
      </c>
      <c r="E8550" s="62">
        <v>7.4117293720947219E-2</v>
      </c>
      <c r="F8550" s="62">
        <v>0.4363999303320697</v>
      </c>
      <c r="G8550" s="62">
        <v>0.6997909037016331</v>
      </c>
      <c r="H8550" s="62">
        <v>0.4995575077742096</v>
      </c>
      <c r="I8550" s="62">
        <v>0.6290638935214341</v>
      </c>
      <c r="J8550" s="62">
        <v>0.88382640923103284</v>
      </c>
      <c r="K8550" s="62"/>
      <c r="L8550" s="65">
        <f t="shared" si="1198"/>
        <v>0.10369741412636188</v>
      </c>
      <c r="M8550" s="65">
        <f t="shared" si="1199"/>
        <v>3.6611209653226569E-2</v>
      </c>
      <c r="N8550" s="65">
        <f t="shared" si="1200"/>
        <v>1.9771276342655335E-2</v>
      </c>
      <c r="O8550" s="65">
        <f t="shared" si="1201"/>
        <v>0.11641255617071143</v>
      </c>
      <c r="P8550" s="65">
        <f t="shared" si="1202"/>
        <v>0.1866738333870277</v>
      </c>
      <c r="Q8550" s="65">
        <f t="shared" si="1203"/>
        <v>0.13326025599961505</v>
      </c>
      <c r="R8550" s="65">
        <f t="shared" si="1204"/>
        <v>0.16780693751212741</v>
      </c>
      <c r="S8550" s="65">
        <f t="shared" si="1205"/>
        <v>0.23576651680827465</v>
      </c>
      <c r="T8550" s="66">
        <f>(L8550*'Football Field'!$F$4)+(M8550*'Football Field'!$F$5)+(N8550*'Football Field'!$F$6)+(O8550*'Football Field'!$F$7)+(P8550*'Football Field'!$F$8)+(Q8550*'Football Field'!$F$9)+(R8550*'Football Field'!$F$10)+(S8550*'Football Field'!$F$11)</f>
        <v>149129118.50076386</v>
      </c>
    </row>
    <row r="8551" spans="2:20" x14ac:dyDescent="0.3">
      <c r="B8551" s="62">
        <f t="shared" si="1206"/>
        <v>8524</v>
      </c>
      <c r="C8551" s="62">
        <v>0.36304797733205152</v>
      </c>
      <c r="D8551" s="62">
        <v>0.94708021411237175</v>
      </c>
      <c r="E8551" s="62">
        <v>0.70497490601955892</v>
      </c>
      <c r="F8551" s="62">
        <v>5.7171508096302004E-3</v>
      </c>
      <c r="G8551" s="62">
        <v>0.89752514919579995</v>
      </c>
      <c r="H8551" s="62">
        <v>2.873593196442914E-2</v>
      </c>
      <c r="I8551" s="62">
        <v>0.26504484730802635</v>
      </c>
      <c r="J8551" s="62">
        <v>0.94443873210499762</v>
      </c>
      <c r="K8551" s="62"/>
      <c r="L8551" s="65">
        <f t="shared" ref="L8551:L8614" si="1207">C8551/SUM($C8551:$J8551)</f>
        <v>8.7343271497898986E-2</v>
      </c>
      <c r="M8551" s="65">
        <f t="shared" ref="M8551:M8614" si="1208">D8551/SUM($C8551:$J8551)</f>
        <v>0.22785165993597231</v>
      </c>
      <c r="N8551" s="65">
        <f t="shared" ref="N8551:N8614" si="1209">E8551/SUM($C8551:$J8551)</f>
        <v>0.16960517193394112</v>
      </c>
      <c r="O8551" s="65">
        <f t="shared" ref="O8551:O8614" si="1210">F8551/SUM($C8551:$J8551)</f>
        <v>1.3754508674847759E-3</v>
      </c>
      <c r="P8551" s="65">
        <f t="shared" ref="P8551:P8614" si="1211">G8551/SUM($C8551:$J8551)</f>
        <v>0.21592954010786655</v>
      </c>
      <c r="Q8551" s="65">
        <f t="shared" ref="Q8551:Q8614" si="1212">H8551/SUM($C8551:$J8551)</f>
        <v>6.9133846324082064E-3</v>
      </c>
      <c r="R8551" s="65">
        <f t="shared" ref="R8551:R8614" si="1213">I8551/SUM($C8551:$J8551)</f>
        <v>6.3765357481583601E-2</v>
      </c>
      <c r="S8551" s="65">
        <f t="shared" ref="S8551:S8614" si="1214">J8551/SUM($C8551:$J8551)</f>
        <v>0.22721616354284441</v>
      </c>
      <c r="T8551" s="66">
        <f>(L8551*'Football Field'!$F$4)+(M8551*'Football Field'!$F$5)+(N8551*'Football Field'!$F$6)+(O8551*'Football Field'!$F$7)+(P8551*'Football Field'!$F$8)+(Q8551*'Football Field'!$F$9)+(R8551*'Football Field'!$F$10)+(S8551*'Football Field'!$F$11)</f>
        <v>139592958.38402891</v>
      </c>
    </row>
    <row r="8552" spans="2:20" x14ac:dyDescent="0.3">
      <c r="B8552" s="62">
        <f t="shared" si="1206"/>
        <v>8525</v>
      </c>
      <c r="C8552" s="62">
        <v>0.42845924007491576</v>
      </c>
      <c r="D8552" s="62">
        <v>0.61375767751728394</v>
      </c>
      <c r="E8552" s="62">
        <v>1.52308826874612E-2</v>
      </c>
      <c r="F8552" s="62">
        <v>0.9458527447662991</v>
      </c>
      <c r="G8552" s="62">
        <v>0.23180638305053203</v>
      </c>
      <c r="H8552" s="62">
        <v>0.49032962944794023</v>
      </c>
      <c r="I8552" s="62">
        <v>0.18072747205459394</v>
      </c>
      <c r="J8552" s="62">
        <v>0.79006055949861065</v>
      </c>
      <c r="K8552" s="62"/>
      <c r="L8552" s="65">
        <f t="shared" si="1207"/>
        <v>0.11591807525405701</v>
      </c>
      <c r="M8552" s="65">
        <f t="shared" si="1208"/>
        <v>0.16604988758735609</v>
      </c>
      <c r="N8552" s="65">
        <f t="shared" si="1209"/>
        <v>4.1206594243180265E-3</v>
      </c>
      <c r="O8552" s="65">
        <f t="shared" si="1210"/>
        <v>0.25589698947303718</v>
      </c>
      <c r="P8552" s="65">
        <f t="shared" si="1211"/>
        <v>6.2714366365687529E-2</v>
      </c>
      <c r="Q8552" s="65">
        <f t="shared" si="1212"/>
        <v>0.13265688207751603</v>
      </c>
      <c r="R8552" s="65">
        <f t="shared" si="1213"/>
        <v>4.8895154419909083E-2</v>
      </c>
      <c r="S8552" s="65">
        <f t="shared" si="1214"/>
        <v>0.21374798539811918</v>
      </c>
      <c r="T8552" s="66">
        <f>(L8552*'Football Field'!$F$4)+(M8552*'Football Field'!$F$5)+(N8552*'Football Field'!$F$6)+(O8552*'Football Field'!$F$7)+(P8552*'Football Field'!$F$8)+(Q8552*'Football Field'!$F$9)+(R8552*'Football Field'!$F$10)+(S8552*'Football Field'!$F$11)</f>
        <v>122399463.4475359</v>
      </c>
    </row>
    <row r="8553" spans="2:20" x14ac:dyDescent="0.3">
      <c r="B8553" s="62">
        <f t="shared" si="1206"/>
        <v>8526</v>
      </c>
      <c r="C8553" s="62">
        <v>0.93739984239217899</v>
      </c>
      <c r="D8553" s="62">
        <v>9.6744935808543819E-2</v>
      </c>
      <c r="E8553" s="62">
        <v>0.31535171518313931</v>
      </c>
      <c r="F8553" s="62">
        <v>0.69218439004365406</v>
      </c>
      <c r="G8553" s="62">
        <v>0.91974889198050103</v>
      </c>
      <c r="H8553" s="62">
        <v>0.7269162986837866</v>
      </c>
      <c r="I8553" s="62">
        <v>0.51061336759787346</v>
      </c>
      <c r="J8553" s="62">
        <v>0.87296581188543043</v>
      </c>
      <c r="K8553" s="62"/>
      <c r="L8553" s="65">
        <f t="shared" si="1207"/>
        <v>0.18482130463800167</v>
      </c>
      <c r="M8553" s="65">
        <f t="shared" si="1208"/>
        <v>1.9074598100662081E-2</v>
      </c>
      <c r="N8553" s="65">
        <f t="shared" si="1209"/>
        <v>6.2175939000846586E-2</v>
      </c>
      <c r="O8553" s="65">
        <f t="shared" si="1210"/>
        <v>0.13647369695674158</v>
      </c>
      <c r="P8553" s="65">
        <f t="shared" si="1211"/>
        <v>0.18134117637719258</v>
      </c>
      <c r="Q8553" s="65">
        <f t="shared" si="1212"/>
        <v>0.14332157165987341</v>
      </c>
      <c r="R8553" s="65">
        <f t="shared" si="1213"/>
        <v>0.10067446621733064</v>
      </c>
      <c r="S8553" s="65">
        <f t="shared" si="1214"/>
        <v>0.17211724704935125</v>
      </c>
      <c r="T8553" s="66">
        <f>(L8553*'Football Field'!$F$4)+(M8553*'Football Field'!$F$5)+(N8553*'Football Field'!$F$6)+(O8553*'Football Field'!$F$7)+(P8553*'Football Field'!$F$8)+(Q8553*'Football Field'!$F$9)+(R8553*'Football Field'!$F$10)+(S8553*'Football Field'!$F$11)</f>
        <v>139798900.64336509</v>
      </c>
    </row>
    <row r="8554" spans="2:20" x14ac:dyDescent="0.3">
      <c r="B8554" s="62">
        <f t="shared" si="1206"/>
        <v>8527</v>
      </c>
      <c r="C8554" s="62">
        <v>0.22629744516207995</v>
      </c>
      <c r="D8554" s="62">
        <v>5.3466343178715681E-2</v>
      </c>
      <c r="E8554" s="62">
        <v>0.68470736672505361</v>
      </c>
      <c r="F8554" s="62">
        <v>0.14256794936793438</v>
      </c>
      <c r="G8554" s="62">
        <v>0.62594759342333117</v>
      </c>
      <c r="H8554" s="62">
        <v>0.43282251427460239</v>
      </c>
      <c r="I8554" s="62">
        <v>0.75410988664437251</v>
      </c>
      <c r="J8554" s="62">
        <v>0.91597495102506843</v>
      </c>
      <c r="K8554" s="62"/>
      <c r="L8554" s="65">
        <f t="shared" si="1207"/>
        <v>5.8994706898593971E-2</v>
      </c>
      <c r="M8554" s="65">
        <f t="shared" si="1208"/>
        <v>1.3938430646041234E-2</v>
      </c>
      <c r="N8554" s="65">
        <f t="shared" si="1209"/>
        <v>0.17850007269114926</v>
      </c>
      <c r="O8554" s="65">
        <f t="shared" si="1210"/>
        <v>3.7166811052908172E-2</v>
      </c>
      <c r="P8554" s="65">
        <f t="shared" si="1211"/>
        <v>0.16318166907028586</v>
      </c>
      <c r="Q8554" s="65">
        <f t="shared" si="1212"/>
        <v>0.11283484597209839</v>
      </c>
      <c r="R8554" s="65">
        <f t="shared" si="1213"/>
        <v>0.19659299158261773</v>
      </c>
      <c r="S8554" s="65">
        <f t="shared" si="1214"/>
        <v>0.23879047208630541</v>
      </c>
      <c r="T8554" s="66">
        <f>(L8554*'Football Field'!$F$4)+(M8554*'Football Field'!$F$5)+(N8554*'Football Field'!$F$6)+(O8554*'Football Field'!$F$7)+(P8554*'Football Field'!$F$8)+(Q8554*'Football Field'!$F$9)+(R8554*'Football Field'!$F$10)+(S8554*'Football Field'!$F$11)</f>
        <v>155100560.95212793</v>
      </c>
    </row>
    <row r="8555" spans="2:20" x14ac:dyDescent="0.3">
      <c r="B8555" s="62">
        <f t="shared" si="1206"/>
        <v>8528</v>
      </c>
      <c r="C8555" s="62">
        <v>0.20444117763169545</v>
      </c>
      <c r="D8555" s="62">
        <v>0.14516067294930213</v>
      </c>
      <c r="E8555" s="62">
        <v>0.22011448538472544</v>
      </c>
      <c r="F8555" s="62">
        <v>0.76548469248586803</v>
      </c>
      <c r="G8555" s="62">
        <v>0.47860059290209744</v>
      </c>
      <c r="H8555" s="62">
        <v>0.2479933825776931</v>
      </c>
      <c r="I8555" s="62">
        <v>6.6824544878509418E-2</v>
      </c>
      <c r="J8555" s="62">
        <v>0.19999984879857258</v>
      </c>
      <c r="K8555" s="62"/>
      <c r="L8555" s="65">
        <f t="shared" si="1207"/>
        <v>8.779501615492015E-2</v>
      </c>
      <c r="M8555" s="65">
        <f t="shared" si="1208"/>
        <v>6.2337655135220861E-2</v>
      </c>
      <c r="N8555" s="65">
        <f t="shared" si="1209"/>
        <v>9.4525745860739308E-2</v>
      </c>
      <c r="O8555" s="65">
        <f t="shared" si="1210"/>
        <v>0.32872898562643404</v>
      </c>
      <c r="P8555" s="65">
        <f t="shared" si="1211"/>
        <v>0.20552976299760684</v>
      </c>
      <c r="Q8555" s="65">
        <f t="shared" si="1212"/>
        <v>0.10649803176611303</v>
      </c>
      <c r="R8555" s="65">
        <f t="shared" si="1213"/>
        <v>2.8697066144488664E-2</v>
      </c>
      <c r="S8555" s="65">
        <f t="shared" si="1214"/>
        <v>8.5887736314477256E-2</v>
      </c>
      <c r="T8555" s="66">
        <f>(L8555*'Football Field'!$F$4)+(M8555*'Football Field'!$F$5)+(N8555*'Football Field'!$F$6)+(O8555*'Football Field'!$F$7)+(P8555*'Football Field'!$F$8)+(Q8555*'Football Field'!$F$9)+(R8555*'Football Field'!$F$10)+(S8555*'Football Field'!$F$11)</f>
        <v>133664961.53817077</v>
      </c>
    </row>
    <row r="8556" spans="2:20" x14ac:dyDescent="0.3">
      <c r="B8556" s="62">
        <f t="shared" si="1206"/>
        <v>8529</v>
      </c>
      <c r="C8556" s="62">
        <v>4.4131603441783129E-2</v>
      </c>
      <c r="D8556" s="62">
        <v>0.92116565961259989</v>
      </c>
      <c r="E8556" s="62">
        <v>0.66691904042564443</v>
      </c>
      <c r="F8556" s="62">
        <v>3.7361830281981034E-2</v>
      </c>
      <c r="G8556" s="62">
        <v>0.9340234905117567</v>
      </c>
      <c r="H8556" s="62">
        <v>0.44597528834865696</v>
      </c>
      <c r="I8556" s="62">
        <v>0.71025314097970627</v>
      </c>
      <c r="J8556" s="62">
        <v>0.25676371257964337</v>
      </c>
      <c r="K8556" s="62"/>
      <c r="L8556" s="65">
        <f t="shared" si="1207"/>
        <v>1.098732060318244E-2</v>
      </c>
      <c r="M8556" s="65">
        <f t="shared" si="1208"/>
        <v>0.2293400112723554</v>
      </c>
      <c r="N8556" s="65">
        <f t="shared" si="1209"/>
        <v>0.1660409489356019</v>
      </c>
      <c r="O8556" s="65">
        <f t="shared" si="1210"/>
        <v>9.3018693094018556E-3</v>
      </c>
      <c r="P8556" s="65">
        <f t="shared" si="1211"/>
        <v>0.2325411890980581</v>
      </c>
      <c r="Q8556" s="65">
        <f t="shared" si="1212"/>
        <v>0.1110332073170066</v>
      </c>
      <c r="R8556" s="65">
        <f t="shared" si="1213"/>
        <v>0.17682971749838733</v>
      </c>
      <c r="S8556" s="65">
        <f t="shared" si="1214"/>
        <v>6.3925735966006453E-2</v>
      </c>
      <c r="T8556" s="66">
        <f>(L8556*'Football Field'!$F$4)+(M8556*'Football Field'!$F$5)+(N8556*'Football Field'!$F$6)+(O8556*'Football Field'!$F$7)+(P8556*'Football Field'!$F$8)+(Q8556*'Football Field'!$F$9)+(R8556*'Football Field'!$F$10)+(S8556*'Football Field'!$F$11)</f>
        <v>155707799.11859751</v>
      </c>
    </row>
    <row r="8557" spans="2:20" x14ac:dyDescent="0.3">
      <c r="B8557" s="62">
        <f t="shared" si="1206"/>
        <v>8530</v>
      </c>
      <c r="C8557" s="62">
        <v>0.81016043903138601</v>
      </c>
      <c r="D8557" s="62">
        <v>0.86996388851633732</v>
      </c>
      <c r="E8557" s="62">
        <v>0.78762186366952558</v>
      </c>
      <c r="F8557" s="62">
        <v>0.49443649749913055</v>
      </c>
      <c r="G8557" s="62">
        <v>0.60775315914735883</v>
      </c>
      <c r="H8557" s="62">
        <v>0.78265817356628864</v>
      </c>
      <c r="I8557" s="62">
        <v>0.26003062076949779</v>
      </c>
      <c r="J8557" s="62">
        <v>0.84460972773143839</v>
      </c>
      <c r="K8557" s="62"/>
      <c r="L8557" s="65">
        <f t="shared" si="1207"/>
        <v>0.14845622967841032</v>
      </c>
      <c r="M8557" s="65">
        <f t="shared" si="1208"/>
        <v>0.159414793198142</v>
      </c>
      <c r="N8557" s="65">
        <f t="shared" si="1209"/>
        <v>0.14432619350366829</v>
      </c>
      <c r="O8557" s="65">
        <f t="shared" si="1210"/>
        <v>9.0602027324215031E-2</v>
      </c>
      <c r="P8557" s="65">
        <f t="shared" si="1211"/>
        <v>0.11136651240343323</v>
      </c>
      <c r="Q8557" s="65">
        <f t="shared" si="1212"/>
        <v>0.14341663203594271</v>
      </c>
      <c r="R8557" s="65">
        <f t="shared" si="1213"/>
        <v>4.764879115367502E-2</v>
      </c>
      <c r="S8557" s="65">
        <f t="shared" si="1214"/>
        <v>0.15476882070251327</v>
      </c>
      <c r="T8557" s="66">
        <f>(L8557*'Football Field'!$F$4)+(M8557*'Football Field'!$F$5)+(N8557*'Football Field'!$F$6)+(O8557*'Football Field'!$F$7)+(P8557*'Football Field'!$F$8)+(Q8557*'Football Field'!$F$9)+(R8557*'Football Field'!$F$10)+(S8557*'Football Field'!$F$11)</f>
        <v>128117692.00362262</v>
      </c>
    </row>
    <row r="8558" spans="2:20" x14ac:dyDescent="0.3">
      <c r="B8558" s="62">
        <f t="shared" si="1206"/>
        <v>8531</v>
      </c>
      <c r="C8558" s="62">
        <v>0.89911122844009517</v>
      </c>
      <c r="D8558" s="62">
        <v>0.32712401085293163</v>
      </c>
      <c r="E8558" s="62">
        <v>0.93043568637562424</v>
      </c>
      <c r="F8558" s="62">
        <v>0.6206203765539251</v>
      </c>
      <c r="G8558" s="62">
        <v>0.5058908015915895</v>
      </c>
      <c r="H8558" s="62">
        <v>6.7200542760502024E-2</v>
      </c>
      <c r="I8558" s="62">
        <v>0.51254216441441647</v>
      </c>
      <c r="J8558" s="62">
        <v>0.38859020729249794</v>
      </c>
      <c r="K8558" s="62"/>
      <c r="L8558" s="65">
        <f t="shared" si="1207"/>
        <v>0.21148019578289212</v>
      </c>
      <c r="M8558" s="65">
        <f t="shared" si="1208"/>
        <v>7.6942927273288039E-2</v>
      </c>
      <c r="N8558" s="65">
        <f t="shared" si="1209"/>
        <v>0.21884803002570519</v>
      </c>
      <c r="O8558" s="65">
        <f t="shared" si="1210"/>
        <v>0.14597628701421672</v>
      </c>
      <c r="P8558" s="65">
        <f t="shared" si="1211"/>
        <v>0.11899071258510226</v>
      </c>
      <c r="Q8558" s="65">
        <f t="shared" si="1212"/>
        <v>1.5806257880200028E-2</v>
      </c>
      <c r="R8558" s="65">
        <f t="shared" si="1213"/>
        <v>0.12055518143778796</v>
      </c>
      <c r="S8558" s="65">
        <f t="shared" si="1214"/>
        <v>9.140040800080769E-2</v>
      </c>
      <c r="T8558" s="66">
        <f>(L8558*'Football Field'!$F$4)+(M8558*'Football Field'!$F$5)+(N8558*'Football Field'!$F$6)+(O8558*'Football Field'!$F$7)+(P8558*'Football Field'!$F$8)+(Q8558*'Football Field'!$F$9)+(R8558*'Football Field'!$F$10)+(S8558*'Football Field'!$F$11)</f>
        <v>140677313.97054857</v>
      </c>
    </row>
    <row r="8559" spans="2:20" x14ac:dyDescent="0.3">
      <c r="B8559" s="62">
        <f t="shared" si="1206"/>
        <v>8532</v>
      </c>
      <c r="C8559" s="62">
        <v>0.17141517877002965</v>
      </c>
      <c r="D8559" s="62">
        <v>0.3231234428172377</v>
      </c>
      <c r="E8559" s="62">
        <v>0.16624483556798664</v>
      </c>
      <c r="F8559" s="62">
        <v>0.72736893756087506</v>
      </c>
      <c r="G8559" s="62">
        <v>0.36086181962324593</v>
      </c>
      <c r="H8559" s="62">
        <v>0.25830213763188992</v>
      </c>
      <c r="I8559" s="62">
        <v>0.20636075599579362</v>
      </c>
      <c r="J8559" s="62">
        <v>0.87103775940174633</v>
      </c>
      <c r="K8559" s="62"/>
      <c r="L8559" s="65">
        <f t="shared" si="1207"/>
        <v>5.5569213408772238E-2</v>
      </c>
      <c r="M8559" s="65">
        <f t="shared" si="1208"/>
        <v>0.10474985751044635</v>
      </c>
      <c r="N8559" s="65">
        <f t="shared" si="1209"/>
        <v>5.3893096352788647E-2</v>
      </c>
      <c r="O8559" s="65">
        <f t="shared" si="1210"/>
        <v>0.23579778645191446</v>
      </c>
      <c r="P8559" s="65">
        <f t="shared" si="1211"/>
        <v>0.11698384944442314</v>
      </c>
      <c r="Q8559" s="65">
        <f t="shared" si="1212"/>
        <v>8.3736147014526516E-2</v>
      </c>
      <c r="R8559" s="65">
        <f t="shared" si="1213"/>
        <v>6.6897838169339419E-2</v>
      </c>
      <c r="S8559" s="65">
        <f t="shared" si="1214"/>
        <v>0.28237221164778925</v>
      </c>
      <c r="T8559" s="66">
        <f>(L8559*'Football Field'!$F$4)+(M8559*'Football Field'!$F$5)+(N8559*'Football Field'!$F$6)+(O8559*'Football Field'!$F$7)+(P8559*'Football Field'!$F$8)+(Q8559*'Football Field'!$F$9)+(R8559*'Football Field'!$F$10)+(S8559*'Football Field'!$F$11)</f>
        <v>131525632.09881109</v>
      </c>
    </row>
    <row r="8560" spans="2:20" x14ac:dyDescent="0.3">
      <c r="B8560" s="62">
        <f t="shared" si="1206"/>
        <v>8533</v>
      </c>
      <c r="C8560" s="62">
        <v>0.22805991412368332</v>
      </c>
      <c r="D8560" s="62">
        <v>5.0181650331877048E-2</v>
      </c>
      <c r="E8560" s="62">
        <v>0.40799474632930843</v>
      </c>
      <c r="F8560" s="62">
        <v>0.16701577894600006</v>
      </c>
      <c r="G8560" s="62">
        <v>0.67916763460501894</v>
      </c>
      <c r="H8560" s="62">
        <v>0.18289512221740478</v>
      </c>
      <c r="I8560" s="62">
        <v>0.69909073850957426</v>
      </c>
      <c r="J8560" s="62">
        <v>0.72886298584018849</v>
      </c>
      <c r="K8560" s="62"/>
      <c r="L8560" s="65">
        <f t="shared" si="1207"/>
        <v>7.2555020030681663E-2</v>
      </c>
      <c r="M8560" s="65">
        <f t="shared" si="1208"/>
        <v>1.5964798807331933E-2</v>
      </c>
      <c r="N8560" s="65">
        <f t="shared" si="1209"/>
        <v>0.12979951828045425</v>
      </c>
      <c r="O8560" s="65">
        <f t="shared" si="1210"/>
        <v>5.3134428439252562E-2</v>
      </c>
      <c r="P8560" s="65">
        <f t="shared" si="1211"/>
        <v>0.21607050727131957</v>
      </c>
      <c r="Q8560" s="65">
        <f t="shared" si="1212"/>
        <v>5.8186285419721338E-2</v>
      </c>
      <c r="R8560" s="65">
        <f t="shared" si="1213"/>
        <v>0.22240884695027086</v>
      </c>
      <c r="S8560" s="65">
        <f t="shared" si="1214"/>
        <v>0.23188059480096779</v>
      </c>
      <c r="T8560" s="66">
        <f>(L8560*'Football Field'!$F$4)+(M8560*'Football Field'!$F$5)+(N8560*'Football Field'!$F$6)+(O8560*'Football Field'!$F$7)+(P8560*'Football Field'!$F$8)+(Q8560*'Football Field'!$F$9)+(R8560*'Football Field'!$F$10)+(S8560*'Football Field'!$F$11)</f>
        <v>161734464.06487596</v>
      </c>
    </row>
    <row r="8561" spans="2:20" x14ac:dyDescent="0.3">
      <c r="B8561" s="62">
        <f t="shared" si="1206"/>
        <v>8534</v>
      </c>
      <c r="C8561" s="62">
        <v>0.47490414414131765</v>
      </c>
      <c r="D8561" s="62">
        <v>0.35300703283786972</v>
      </c>
      <c r="E8561" s="62">
        <v>0.97464904070062475</v>
      </c>
      <c r="F8561" s="62">
        <v>0.84266341251840715</v>
      </c>
      <c r="G8561" s="62">
        <v>5.6998520636902583E-2</v>
      </c>
      <c r="H8561" s="62">
        <v>0.6296169758838126</v>
      </c>
      <c r="I8561" s="62">
        <v>0.96940377588726223</v>
      </c>
      <c r="J8561" s="62">
        <v>0.57545573955265883</v>
      </c>
      <c r="K8561" s="62"/>
      <c r="L8561" s="65">
        <f t="shared" si="1207"/>
        <v>9.7382302862799697E-2</v>
      </c>
      <c r="M8561" s="65">
        <f t="shared" si="1208"/>
        <v>7.2386476741896397E-2</v>
      </c>
      <c r="N8561" s="65">
        <f t="shared" si="1209"/>
        <v>0.19985836981494504</v>
      </c>
      <c r="O8561" s="65">
        <f t="shared" si="1210"/>
        <v>0.17279382515737537</v>
      </c>
      <c r="P8561" s="65">
        <f t="shared" si="1211"/>
        <v>1.1687931697101962E-2</v>
      </c>
      <c r="Q8561" s="65">
        <f t="shared" si="1212"/>
        <v>0.12910721413884391</v>
      </c>
      <c r="R8561" s="65">
        <f t="shared" si="1213"/>
        <v>0.19878279283177502</v>
      </c>
      <c r="S8561" s="65">
        <f t="shared" si="1214"/>
        <v>0.11800108675526269</v>
      </c>
      <c r="T8561" s="66">
        <f>(L8561*'Football Field'!$F$4)+(M8561*'Football Field'!$F$5)+(N8561*'Football Field'!$F$6)+(O8561*'Football Field'!$F$7)+(P8561*'Football Field'!$F$8)+(Q8561*'Football Field'!$F$9)+(R8561*'Football Field'!$F$10)+(S8561*'Football Field'!$F$11)</f>
        <v>143199527.07859704</v>
      </c>
    </row>
    <row r="8562" spans="2:20" x14ac:dyDescent="0.3">
      <c r="B8562" s="62">
        <f t="shared" si="1206"/>
        <v>8535</v>
      </c>
      <c r="C8562" s="62">
        <v>0.21547250130100926</v>
      </c>
      <c r="D8562" s="62">
        <v>0.19913953248823224</v>
      </c>
      <c r="E8562" s="62">
        <v>0.77465531747339833</v>
      </c>
      <c r="F8562" s="62">
        <v>0.28371568631033139</v>
      </c>
      <c r="G8562" s="62">
        <v>0.578648513663237</v>
      </c>
      <c r="H8562" s="62">
        <v>0.63378052974367405</v>
      </c>
      <c r="I8562" s="62">
        <v>0.24677550043218976</v>
      </c>
      <c r="J8562" s="62">
        <v>0.96546426900083371</v>
      </c>
      <c r="K8562" s="62"/>
      <c r="L8562" s="65">
        <f t="shared" si="1207"/>
        <v>5.52826444152991E-2</v>
      </c>
      <c r="M8562" s="65">
        <f t="shared" si="1208"/>
        <v>5.1092180659269494E-2</v>
      </c>
      <c r="N8562" s="65">
        <f t="shared" si="1209"/>
        <v>0.19874923343687906</v>
      </c>
      <c r="O8562" s="65">
        <f t="shared" si="1210"/>
        <v>7.2791438845487277E-2</v>
      </c>
      <c r="P8562" s="65">
        <f t="shared" si="1211"/>
        <v>0.14846080046937404</v>
      </c>
      <c r="Q8562" s="65">
        <f t="shared" si="1212"/>
        <v>0.16260573136529194</v>
      </c>
      <c r="R8562" s="65">
        <f t="shared" si="1213"/>
        <v>6.3313889978666785E-2</v>
      </c>
      <c r="S8562" s="65">
        <f t="shared" si="1214"/>
        <v>0.24770408082973219</v>
      </c>
      <c r="T8562" s="66">
        <f>(L8562*'Football Field'!$F$4)+(M8562*'Football Field'!$F$5)+(N8562*'Football Field'!$F$6)+(O8562*'Football Field'!$F$7)+(P8562*'Football Field'!$F$8)+(Q8562*'Football Field'!$F$9)+(R8562*'Football Field'!$F$10)+(S8562*'Football Field'!$F$11)</f>
        <v>136144836.1392377</v>
      </c>
    </row>
    <row r="8563" spans="2:20" x14ac:dyDescent="0.3">
      <c r="B8563" s="62">
        <f t="shared" si="1206"/>
        <v>8536</v>
      </c>
      <c r="C8563" s="62">
        <v>0.11718346968572213</v>
      </c>
      <c r="D8563" s="62">
        <v>0.69413179198335317</v>
      </c>
      <c r="E8563" s="62">
        <v>0.85566580119671465</v>
      </c>
      <c r="F8563" s="62">
        <v>0.69931053291199774</v>
      </c>
      <c r="G8563" s="62">
        <v>0.69096231605060476</v>
      </c>
      <c r="H8563" s="62">
        <v>0.60011675282910792</v>
      </c>
      <c r="I8563" s="62">
        <v>0.19708080827118846</v>
      </c>
      <c r="J8563" s="62">
        <v>0.93931221506898066</v>
      </c>
      <c r="K8563" s="62"/>
      <c r="L8563" s="65">
        <f t="shared" si="1207"/>
        <v>2.4444982546619663E-2</v>
      </c>
      <c r="M8563" s="65">
        <f t="shared" si="1208"/>
        <v>0.14479891733530331</v>
      </c>
      <c r="N8563" s="65">
        <f t="shared" si="1209"/>
        <v>0.17849561573906494</v>
      </c>
      <c r="O8563" s="65">
        <f t="shared" si="1210"/>
        <v>0.14587922526571107</v>
      </c>
      <c r="P8563" s="65">
        <f t="shared" si="1211"/>
        <v>0.14413775084086722</v>
      </c>
      <c r="Q8563" s="65">
        <f t="shared" si="1212"/>
        <v>0.1251869703822997</v>
      </c>
      <c r="R8563" s="65">
        <f t="shared" si="1213"/>
        <v>4.1111915625842654E-2</v>
      </c>
      <c r="S8563" s="65">
        <f t="shared" si="1214"/>
        <v>0.1959446222642916</v>
      </c>
      <c r="T8563" s="66">
        <f>(L8563*'Football Field'!$F$4)+(M8563*'Football Field'!$F$5)+(N8563*'Football Field'!$F$6)+(O8563*'Football Field'!$F$7)+(P8563*'Football Field'!$F$8)+(Q8563*'Football Field'!$F$9)+(R8563*'Football Field'!$F$10)+(S8563*'Football Field'!$F$11)</f>
        <v>132146351.68681338</v>
      </c>
    </row>
    <row r="8564" spans="2:20" x14ac:dyDescent="0.3">
      <c r="B8564" s="62">
        <f t="shared" si="1206"/>
        <v>8537</v>
      </c>
      <c r="C8564" s="62">
        <v>0.22288815512461491</v>
      </c>
      <c r="D8564" s="62">
        <v>0.1173225665155847</v>
      </c>
      <c r="E8564" s="62">
        <v>0.19502309247035721</v>
      </c>
      <c r="F8564" s="62">
        <v>0.49072455238506341</v>
      </c>
      <c r="G8564" s="62">
        <v>0.31971605552321813</v>
      </c>
      <c r="H8564" s="62">
        <v>0.7664525400253579</v>
      </c>
      <c r="I8564" s="62">
        <v>0.7878233472304621</v>
      </c>
      <c r="J8564" s="62">
        <v>0.33521151795352122</v>
      </c>
      <c r="K8564" s="62"/>
      <c r="L8564" s="65">
        <f t="shared" si="1207"/>
        <v>6.8895519614726952E-2</v>
      </c>
      <c r="M8564" s="65">
        <f t="shared" si="1208"/>
        <v>3.6264821601244064E-2</v>
      </c>
      <c r="N8564" s="65">
        <f t="shared" si="1209"/>
        <v>6.0282329875735771E-2</v>
      </c>
      <c r="O8564" s="65">
        <f t="shared" si="1210"/>
        <v>0.15168470036180731</v>
      </c>
      <c r="P8564" s="65">
        <f t="shared" si="1211"/>
        <v>9.8825367198754413E-2</v>
      </c>
      <c r="Q8564" s="65">
        <f t="shared" si="1212"/>
        <v>0.23691319969673319</v>
      </c>
      <c r="R8564" s="65">
        <f t="shared" si="1213"/>
        <v>0.24351899203306718</v>
      </c>
      <c r="S8564" s="65">
        <f t="shared" si="1214"/>
        <v>0.10361506961793117</v>
      </c>
      <c r="T8564" s="66">
        <f>(L8564*'Football Field'!$F$4)+(M8564*'Football Field'!$F$5)+(N8564*'Football Field'!$F$6)+(O8564*'Football Field'!$F$7)+(P8564*'Football Field'!$F$8)+(Q8564*'Football Field'!$F$9)+(R8564*'Football Field'!$F$10)+(S8564*'Football Field'!$F$11)</f>
        <v>152890074.07446569</v>
      </c>
    </row>
    <row r="8565" spans="2:20" x14ac:dyDescent="0.3">
      <c r="B8565" s="62">
        <f t="shared" si="1206"/>
        <v>8538</v>
      </c>
      <c r="C8565" s="62">
        <v>0.47129875479368244</v>
      </c>
      <c r="D8565" s="62">
        <v>0.5799207220736593</v>
      </c>
      <c r="E8565" s="62">
        <v>0.15982069437832946</v>
      </c>
      <c r="F8565" s="62">
        <v>1.7195710875843151E-2</v>
      </c>
      <c r="G8565" s="62">
        <v>0.27361172385292676</v>
      </c>
      <c r="H8565" s="62">
        <v>0.28468345782659688</v>
      </c>
      <c r="I8565" s="62">
        <v>0.72047718002867267</v>
      </c>
      <c r="J8565" s="62">
        <v>0.79277848036035603</v>
      </c>
      <c r="K8565" s="62"/>
      <c r="L8565" s="65">
        <f t="shared" si="1207"/>
        <v>0.14282703525615364</v>
      </c>
      <c r="M8565" s="65">
        <f t="shared" si="1208"/>
        <v>0.17574491036719986</v>
      </c>
      <c r="N8565" s="65">
        <f t="shared" si="1209"/>
        <v>4.8433643667548688E-2</v>
      </c>
      <c r="O8565" s="65">
        <f t="shared" si="1210"/>
        <v>5.2111582696496364E-3</v>
      </c>
      <c r="P8565" s="65">
        <f t="shared" si="1211"/>
        <v>8.2918002502141958E-2</v>
      </c>
      <c r="Q8565" s="65">
        <f t="shared" si="1212"/>
        <v>8.6273290252257884E-2</v>
      </c>
      <c r="R8565" s="65">
        <f t="shared" si="1213"/>
        <v>0.21834052932785039</v>
      </c>
      <c r="S8565" s="65">
        <f t="shared" si="1214"/>
        <v>0.2402514303571979</v>
      </c>
      <c r="T8565" s="66">
        <f>(L8565*'Football Field'!$F$4)+(M8565*'Football Field'!$F$5)+(N8565*'Football Field'!$F$6)+(O8565*'Football Field'!$F$7)+(P8565*'Football Field'!$F$8)+(Q8565*'Football Field'!$F$9)+(R8565*'Football Field'!$F$10)+(S8565*'Football Field'!$F$11)</f>
        <v>146999076.349397</v>
      </c>
    </row>
    <row r="8566" spans="2:20" x14ac:dyDescent="0.3">
      <c r="B8566" s="62">
        <f t="shared" si="1206"/>
        <v>8539</v>
      </c>
      <c r="C8566" s="62">
        <v>0.85105955114730469</v>
      </c>
      <c r="D8566" s="62">
        <v>0.17195817125021162</v>
      </c>
      <c r="E8566" s="62">
        <v>0.26945183109146531</v>
      </c>
      <c r="F8566" s="62">
        <v>0.26047782436449829</v>
      </c>
      <c r="G8566" s="62">
        <v>0.25156668458245934</v>
      </c>
      <c r="H8566" s="62">
        <v>0.19191311432476454</v>
      </c>
      <c r="I8566" s="62">
        <v>2.6849037981161894E-2</v>
      </c>
      <c r="J8566" s="62">
        <v>0.88127117021083656</v>
      </c>
      <c r="K8566" s="62"/>
      <c r="L8566" s="65">
        <f t="shared" si="1207"/>
        <v>0.29300935338714174</v>
      </c>
      <c r="M8566" s="65">
        <f t="shared" si="1208"/>
        <v>5.9203086904712973E-2</v>
      </c>
      <c r="N8566" s="65">
        <f t="shared" si="1209"/>
        <v>9.2768956873414229E-2</v>
      </c>
      <c r="O8566" s="65">
        <f t="shared" si="1210"/>
        <v>8.9679316548226987E-2</v>
      </c>
      <c r="P8566" s="65">
        <f t="shared" si="1211"/>
        <v>8.6611320540241718E-2</v>
      </c>
      <c r="Q8566" s="65">
        <f t="shared" si="1212"/>
        <v>6.6073328780583709E-2</v>
      </c>
      <c r="R8566" s="65">
        <f t="shared" si="1213"/>
        <v>9.2437941003324711E-3</v>
      </c>
      <c r="S8566" s="65">
        <f t="shared" si="1214"/>
        <v>0.3034108428653462</v>
      </c>
      <c r="T8566" s="66">
        <f>(L8566*'Football Field'!$F$4)+(M8566*'Football Field'!$F$5)+(N8566*'Football Field'!$F$6)+(O8566*'Football Field'!$F$7)+(P8566*'Football Field'!$F$8)+(Q8566*'Football Field'!$F$9)+(R8566*'Football Field'!$F$10)+(S8566*'Football Field'!$F$11)</f>
        <v>120179117.18942633</v>
      </c>
    </row>
    <row r="8567" spans="2:20" x14ac:dyDescent="0.3">
      <c r="B8567" s="62">
        <f t="shared" si="1206"/>
        <v>8540</v>
      </c>
      <c r="C8567" s="62">
        <v>0.3208520961950061</v>
      </c>
      <c r="D8567" s="62">
        <v>0.2086860360007744</v>
      </c>
      <c r="E8567" s="62">
        <v>0.82456752682621393</v>
      </c>
      <c r="F8567" s="62">
        <v>0.38317981365922549</v>
      </c>
      <c r="G8567" s="62">
        <v>0.62559953212242814</v>
      </c>
      <c r="H8567" s="62">
        <v>0.65407794690004095</v>
      </c>
      <c r="I8567" s="62">
        <v>0.68681382396279089</v>
      </c>
      <c r="J8567" s="62">
        <v>0.68885515649596418</v>
      </c>
      <c r="K8567" s="62"/>
      <c r="L8567" s="65">
        <f t="shared" si="1207"/>
        <v>7.304324631566711E-2</v>
      </c>
      <c r="M8567" s="65">
        <f t="shared" si="1208"/>
        <v>4.7508199918321087E-2</v>
      </c>
      <c r="N8567" s="65">
        <f t="shared" si="1209"/>
        <v>0.18771605259908233</v>
      </c>
      <c r="O8567" s="65">
        <f t="shared" si="1210"/>
        <v>8.7232397245400509E-2</v>
      </c>
      <c r="P8567" s="65">
        <f t="shared" si="1211"/>
        <v>0.14242020314560078</v>
      </c>
      <c r="Q8567" s="65">
        <f t="shared" si="1212"/>
        <v>0.14890342669299078</v>
      </c>
      <c r="R8567" s="65">
        <f t="shared" si="1213"/>
        <v>0.15635587833663087</v>
      </c>
      <c r="S8567" s="65">
        <f t="shared" si="1214"/>
        <v>0.15682059574630658</v>
      </c>
      <c r="T8567" s="66">
        <f>(L8567*'Football Field'!$F$4)+(M8567*'Football Field'!$F$5)+(N8567*'Football Field'!$F$6)+(O8567*'Football Field'!$F$7)+(P8567*'Football Field'!$F$8)+(Q8567*'Football Field'!$F$9)+(R8567*'Football Field'!$F$10)+(S8567*'Football Field'!$F$11)</f>
        <v>147600131.0146929</v>
      </c>
    </row>
    <row r="8568" spans="2:20" x14ac:dyDescent="0.3">
      <c r="B8568" s="62">
        <f t="shared" si="1206"/>
        <v>8541</v>
      </c>
      <c r="C8568" s="62">
        <v>0.32471332513321627</v>
      </c>
      <c r="D8568" s="62">
        <v>0.86850993013840894</v>
      </c>
      <c r="E8568" s="62">
        <v>0.73498873017309019</v>
      </c>
      <c r="F8568" s="62">
        <v>0.66087395888719691</v>
      </c>
      <c r="G8568" s="62">
        <v>0.68217379761056385</v>
      </c>
      <c r="H8568" s="62">
        <v>0.50973474236783189</v>
      </c>
      <c r="I8568" s="62">
        <v>0.16462477355946026</v>
      </c>
      <c r="J8568" s="62">
        <v>0.95183947738649688</v>
      </c>
      <c r="K8568" s="62"/>
      <c r="L8568" s="65">
        <f t="shared" si="1207"/>
        <v>6.630241165599636E-2</v>
      </c>
      <c r="M8568" s="65">
        <f t="shared" si="1208"/>
        <v>0.17733889698469568</v>
      </c>
      <c r="N8568" s="65">
        <f t="shared" si="1209"/>
        <v>0.15007553302736118</v>
      </c>
      <c r="O8568" s="65">
        <f t="shared" si="1210"/>
        <v>0.13494222097873701</v>
      </c>
      <c r="P8568" s="65">
        <f t="shared" si="1211"/>
        <v>0.13929138242649597</v>
      </c>
      <c r="Q8568" s="65">
        <f t="shared" si="1212"/>
        <v>0.10408147774647035</v>
      </c>
      <c r="R8568" s="65">
        <f t="shared" si="1213"/>
        <v>3.3614325808269632E-2</v>
      </c>
      <c r="S8568" s="65">
        <f t="shared" si="1214"/>
        <v>0.19435375137197367</v>
      </c>
      <c r="T8568" s="66">
        <f>(L8568*'Football Field'!$F$4)+(M8568*'Football Field'!$F$5)+(N8568*'Football Field'!$F$6)+(O8568*'Football Field'!$F$7)+(P8568*'Football Field'!$F$8)+(Q8568*'Football Field'!$F$9)+(R8568*'Football Field'!$F$10)+(S8568*'Football Field'!$F$11)</f>
        <v>129569525.21113679</v>
      </c>
    </row>
    <row r="8569" spans="2:20" x14ac:dyDescent="0.3">
      <c r="B8569" s="62">
        <f t="shared" si="1206"/>
        <v>8542</v>
      </c>
      <c r="C8569" s="62">
        <v>0.72074311114033596</v>
      </c>
      <c r="D8569" s="62">
        <v>0.22077835351086605</v>
      </c>
      <c r="E8569" s="62">
        <v>0.50515590781354258</v>
      </c>
      <c r="F8569" s="62">
        <v>3.6345706919412191E-2</v>
      </c>
      <c r="G8569" s="62">
        <v>0.68746019600999453</v>
      </c>
      <c r="H8569" s="62">
        <v>0.20379248937063044</v>
      </c>
      <c r="I8569" s="62">
        <v>0.14981770774920766</v>
      </c>
      <c r="J8569" s="62">
        <v>0.28702891323861446</v>
      </c>
      <c r="K8569" s="62"/>
      <c r="L8569" s="65">
        <f t="shared" si="1207"/>
        <v>0.25638980173656717</v>
      </c>
      <c r="M8569" s="65">
        <f t="shared" si="1208"/>
        <v>7.8537439219942912E-2</v>
      </c>
      <c r="N8569" s="65">
        <f t="shared" si="1209"/>
        <v>0.17969900932587834</v>
      </c>
      <c r="O8569" s="65">
        <f t="shared" si="1210"/>
        <v>1.2929251000817448E-2</v>
      </c>
      <c r="P8569" s="65">
        <f t="shared" si="1211"/>
        <v>0.24455007704189483</v>
      </c>
      <c r="Q8569" s="65">
        <f t="shared" si="1212"/>
        <v>7.2495061191037519E-2</v>
      </c>
      <c r="R8569" s="65">
        <f t="shared" si="1213"/>
        <v>5.32946229977454E-2</v>
      </c>
      <c r="S8569" s="65">
        <f t="shared" si="1214"/>
        <v>0.10210473748611625</v>
      </c>
      <c r="T8569" s="66">
        <f>(L8569*'Football Field'!$F$4)+(M8569*'Football Field'!$F$5)+(N8569*'Football Field'!$F$6)+(O8569*'Football Field'!$F$7)+(P8569*'Football Field'!$F$8)+(Q8569*'Football Field'!$F$9)+(R8569*'Football Field'!$F$10)+(S8569*'Football Field'!$F$11)</f>
        <v>139526839.35486725</v>
      </c>
    </row>
    <row r="8570" spans="2:20" x14ac:dyDescent="0.3">
      <c r="B8570" s="62">
        <f t="shared" si="1206"/>
        <v>8543</v>
      </c>
      <c r="C8570" s="62">
        <v>0.68704981010306521</v>
      </c>
      <c r="D8570" s="62">
        <v>0.11693243307848378</v>
      </c>
      <c r="E8570" s="62">
        <v>0.12683035063166359</v>
      </c>
      <c r="F8570" s="62">
        <v>0.29348723078959771</v>
      </c>
      <c r="G8570" s="62">
        <v>0.5463487188190882</v>
      </c>
      <c r="H8570" s="62">
        <v>1.984072308646101E-2</v>
      </c>
      <c r="I8570" s="62">
        <v>0.78395488735550978</v>
      </c>
      <c r="J8570" s="62">
        <v>0.69577833041817672</v>
      </c>
      <c r="K8570" s="62"/>
      <c r="L8570" s="65">
        <f t="shared" si="1207"/>
        <v>0.2100926812794213</v>
      </c>
      <c r="M8570" s="65">
        <f t="shared" si="1208"/>
        <v>3.575672103060458E-2</v>
      </c>
      <c r="N8570" s="65">
        <f t="shared" si="1209"/>
        <v>3.8783401203208438E-2</v>
      </c>
      <c r="O8570" s="65">
        <f t="shared" si="1210"/>
        <v>8.9745340630556739E-2</v>
      </c>
      <c r="P8570" s="65">
        <f t="shared" si="1211"/>
        <v>0.16706775194808654</v>
      </c>
      <c r="Q8570" s="65">
        <f t="shared" si="1212"/>
        <v>6.067086622339366E-3</v>
      </c>
      <c r="R8570" s="65">
        <f t="shared" si="1213"/>
        <v>0.23972524533835241</v>
      </c>
      <c r="S8570" s="65">
        <f t="shared" si="1214"/>
        <v>0.21276177194743062</v>
      </c>
      <c r="T8570" s="66">
        <f>(L8570*'Football Field'!$F$4)+(M8570*'Football Field'!$F$5)+(N8570*'Football Field'!$F$6)+(O8570*'Football Field'!$F$7)+(P8570*'Football Field'!$F$8)+(Q8570*'Football Field'!$F$9)+(R8570*'Football Field'!$F$10)+(S8570*'Football Field'!$F$11)</f>
        <v>157126643.52606726</v>
      </c>
    </row>
    <row r="8571" spans="2:20" x14ac:dyDescent="0.3">
      <c r="B8571" s="62">
        <f t="shared" si="1206"/>
        <v>8544</v>
      </c>
      <c r="C8571" s="62">
        <v>0.78325224121270798</v>
      </c>
      <c r="D8571" s="62">
        <v>0.56459546053269827</v>
      </c>
      <c r="E8571" s="62">
        <v>0.63569290944236923</v>
      </c>
      <c r="F8571" s="62">
        <v>4.3024250162250754E-2</v>
      </c>
      <c r="G8571" s="62">
        <v>0.41190725150112051</v>
      </c>
      <c r="H8571" s="62">
        <v>0.30076747151332495</v>
      </c>
      <c r="I8571" s="62">
        <v>0.57291400625048461</v>
      </c>
      <c r="J8571" s="62">
        <v>0.71165778874904828</v>
      </c>
      <c r="K8571" s="62"/>
      <c r="L8571" s="65">
        <f t="shared" si="1207"/>
        <v>0.19465431337800612</v>
      </c>
      <c r="M8571" s="65">
        <f t="shared" si="1208"/>
        <v>0.14031360004303609</v>
      </c>
      <c r="N8571" s="65">
        <f t="shared" si="1209"/>
        <v>0.15798278038143168</v>
      </c>
      <c r="O8571" s="65">
        <f t="shared" si="1210"/>
        <v>1.0692412269347248E-2</v>
      </c>
      <c r="P8571" s="65">
        <f t="shared" si="1211"/>
        <v>0.10236743541548057</v>
      </c>
      <c r="Q8571" s="65">
        <f t="shared" si="1212"/>
        <v>7.4746911114124751E-2</v>
      </c>
      <c r="R8571" s="65">
        <f t="shared" si="1213"/>
        <v>0.14238092997814381</v>
      </c>
      <c r="S8571" s="65">
        <f t="shared" si="1214"/>
        <v>0.17686161742042975</v>
      </c>
      <c r="T8571" s="66">
        <f>(L8571*'Football Field'!$F$4)+(M8571*'Football Field'!$F$5)+(N8571*'Football Field'!$F$6)+(O8571*'Football Field'!$F$7)+(P8571*'Football Field'!$F$8)+(Q8571*'Football Field'!$F$9)+(R8571*'Football Field'!$F$10)+(S8571*'Football Field'!$F$11)</f>
        <v>140329347.0761672</v>
      </c>
    </row>
    <row r="8572" spans="2:20" x14ac:dyDescent="0.3">
      <c r="B8572" s="62">
        <f t="shared" si="1206"/>
        <v>8545</v>
      </c>
      <c r="C8572" s="62">
        <v>0.25129374450605557</v>
      </c>
      <c r="D8572" s="62">
        <v>0.97022976057029942</v>
      </c>
      <c r="E8572" s="62">
        <v>0.23324110766737738</v>
      </c>
      <c r="F8572" s="62">
        <v>0.25595906832306736</v>
      </c>
      <c r="G8572" s="62">
        <v>0.36105464449819946</v>
      </c>
      <c r="H8572" s="62">
        <v>0.40236539381673686</v>
      </c>
      <c r="I8572" s="62">
        <v>0.26244106513519128</v>
      </c>
      <c r="J8572" s="62">
        <v>0.25373342885948968</v>
      </c>
      <c r="K8572" s="62"/>
      <c r="L8572" s="65">
        <f t="shared" si="1207"/>
        <v>8.4035787021581126E-2</v>
      </c>
      <c r="M8572" s="65">
        <f t="shared" si="1208"/>
        <v>0.32445702809494548</v>
      </c>
      <c r="N8572" s="65">
        <f t="shared" si="1209"/>
        <v>7.7998758334157703E-2</v>
      </c>
      <c r="O8572" s="65">
        <f t="shared" si="1210"/>
        <v>8.5595929950899707E-2</v>
      </c>
      <c r="P8572" s="65">
        <f t="shared" si="1211"/>
        <v>0.12074121171556747</v>
      </c>
      <c r="Q8572" s="65">
        <f t="shared" si="1212"/>
        <v>0.1345560455796507</v>
      </c>
      <c r="R8572" s="65">
        <f t="shared" si="1213"/>
        <v>8.776359116606014E-2</v>
      </c>
      <c r="S8572" s="65">
        <f t="shared" si="1214"/>
        <v>8.4851648137137595E-2</v>
      </c>
      <c r="T8572" s="66">
        <f>(L8572*'Football Field'!$F$4)+(M8572*'Football Field'!$F$5)+(N8572*'Football Field'!$F$6)+(O8572*'Football Field'!$F$7)+(P8572*'Football Field'!$F$8)+(Q8572*'Football Field'!$F$9)+(R8572*'Football Field'!$F$10)+(S8572*'Football Field'!$F$11)</f>
        <v>131923742.64041805</v>
      </c>
    </row>
    <row r="8573" spans="2:20" x14ac:dyDescent="0.3">
      <c r="B8573" s="62">
        <f t="shared" si="1206"/>
        <v>8546</v>
      </c>
      <c r="C8573" s="62">
        <v>0.23510121723985999</v>
      </c>
      <c r="D8573" s="62">
        <v>1.2867465004304024E-2</v>
      </c>
      <c r="E8573" s="62">
        <v>0.8160534106711268</v>
      </c>
      <c r="F8573" s="62">
        <v>0.86025661720716962</v>
      </c>
      <c r="G8573" s="62">
        <v>0.26371729983716552</v>
      </c>
      <c r="H8573" s="62">
        <v>0.95193022716458886</v>
      </c>
      <c r="I8573" s="62">
        <v>0.57879416671881145</v>
      </c>
      <c r="J8573" s="62">
        <v>0.63234547849220513</v>
      </c>
      <c r="K8573" s="62"/>
      <c r="L8573" s="65">
        <f t="shared" si="1207"/>
        <v>5.4033017103772368E-2</v>
      </c>
      <c r="M8573" s="65">
        <f t="shared" si="1208"/>
        <v>2.9573133002982737E-3</v>
      </c>
      <c r="N8573" s="65">
        <f t="shared" si="1209"/>
        <v>0.18755252913641202</v>
      </c>
      <c r="O8573" s="65">
        <f t="shared" si="1210"/>
        <v>0.19771169650629766</v>
      </c>
      <c r="P8573" s="65">
        <f t="shared" si="1211"/>
        <v>6.0609815380599924E-2</v>
      </c>
      <c r="Q8573" s="65">
        <f t="shared" si="1212"/>
        <v>0.21878092699752105</v>
      </c>
      <c r="R8573" s="65">
        <f t="shared" si="1213"/>
        <v>0.13302353546716941</v>
      </c>
      <c r="S8573" s="65">
        <f t="shared" si="1214"/>
        <v>0.1453311661079292</v>
      </c>
      <c r="T8573" s="66">
        <f>(L8573*'Football Field'!$F$4)+(M8573*'Football Field'!$F$5)+(N8573*'Football Field'!$F$6)+(O8573*'Football Field'!$F$7)+(P8573*'Football Field'!$F$8)+(Q8573*'Football Field'!$F$9)+(R8573*'Football Field'!$F$10)+(S8573*'Football Field'!$F$11)</f>
        <v>138578915.18961865</v>
      </c>
    </row>
    <row r="8574" spans="2:20" x14ac:dyDescent="0.3">
      <c r="B8574" s="62">
        <f t="shared" si="1206"/>
        <v>8547</v>
      </c>
      <c r="C8574" s="62">
        <v>0.81971054633713702</v>
      </c>
      <c r="D8574" s="62">
        <v>0.29119167791833811</v>
      </c>
      <c r="E8574" s="62">
        <v>0.22652221155570607</v>
      </c>
      <c r="F8574" s="62">
        <v>0.95256666583283345</v>
      </c>
      <c r="G8574" s="62">
        <v>0.10848018213362298</v>
      </c>
      <c r="H8574" s="62">
        <v>0.65871693135267484</v>
      </c>
      <c r="I8574" s="62">
        <v>0.70753019177918675</v>
      </c>
      <c r="J8574" s="62">
        <v>0.81833154998984181</v>
      </c>
      <c r="K8574" s="62"/>
      <c r="L8574" s="65">
        <f t="shared" si="1207"/>
        <v>0.17885699567885827</v>
      </c>
      <c r="M8574" s="65">
        <f t="shared" si="1208"/>
        <v>6.3536658045801359E-2</v>
      </c>
      <c r="N8574" s="65">
        <f t="shared" si="1209"/>
        <v>4.942608387122175E-2</v>
      </c>
      <c r="O8574" s="65">
        <f t="shared" si="1210"/>
        <v>0.20784557768104533</v>
      </c>
      <c r="P8574" s="65">
        <f t="shared" si="1211"/>
        <v>2.3669866825325896E-2</v>
      </c>
      <c r="Q8574" s="65">
        <f t="shared" si="1212"/>
        <v>0.14372894416327273</v>
      </c>
      <c r="R8574" s="65">
        <f t="shared" si="1213"/>
        <v>0.15437976858927058</v>
      </c>
      <c r="S8574" s="65">
        <f t="shared" si="1214"/>
        <v>0.17855610514520409</v>
      </c>
      <c r="T8574" s="66">
        <f>(L8574*'Football Field'!$F$4)+(M8574*'Football Field'!$F$5)+(N8574*'Football Field'!$F$6)+(O8574*'Football Field'!$F$7)+(P8574*'Football Field'!$F$8)+(Q8574*'Football Field'!$F$9)+(R8574*'Football Field'!$F$10)+(S8574*'Football Field'!$F$11)</f>
        <v>134436297.70947254</v>
      </c>
    </row>
    <row r="8575" spans="2:20" x14ac:dyDescent="0.3">
      <c r="B8575" s="62">
        <f t="shared" si="1206"/>
        <v>8548</v>
      </c>
      <c r="C8575" s="62">
        <v>0.20803045311059265</v>
      </c>
      <c r="D8575" s="62">
        <v>0.37693506623535455</v>
      </c>
      <c r="E8575" s="62">
        <v>3.0096798416505588E-2</v>
      </c>
      <c r="F8575" s="62">
        <v>4.6502601076550243E-2</v>
      </c>
      <c r="G8575" s="62">
        <v>0.98327790096875189</v>
      </c>
      <c r="H8575" s="62">
        <v>0.65048104603775059</v>
      </c>
      <c r="I8575" s="62">
        <v>0.43279107098785541</v>
      </c>
      <c r="J8575" s="62">
        <v>0.74924896569320398</v>
      </c>
      <c r="K8575" s="62"/>
      <c r="L8575" s="65">
        <f t="shared" si="1207"/>
        <v>5.9824182611271419E-2</v>
      </c>
      <c r="M8575" s="65">
        <f t="shared" si="1208"/>
        <v>0.10839678469126657</v>
      </c>
      <c r="N8575" s="65">
        <f t="shared" si="1209"/>
        <v>8.655061494897906E-3</v>
      </c>
      <c r="O8575" s="65">
        <f t="shared" si="1210"/>
        <v>1.3372946398495315E-2</v>
      </c>
      <c r="P8575" s="65">
        <f t="shared" si="1211"/>
        <v>0.28276531548922074</v>
      </c>
      <c r="Q8575" s="65">
        <f t="shared" si="1212"/>
        <v>0.18706153979602982</v>
      </c>
      <c r="R8575" s="65">
        <f t="shared" si="1213"/>
        <v>0.12445952828618262</v>
      </c>
      <c r="S8575" s="65">
        <f t="shared" si="1214"/>
        <v>0.21546464123263562</v>
      </c>
      <c r="T8575" s="66">
        <f>(L8575*'Football Field'!$F$4)+(M8575*'Football Field'!$F$5)+(N8575*'Football Field'!$F$6)+(O8575*'Football Field'!$F$7)+(P8575*'Football Field'!$F$8)+(Q8575*'Football Field'!$F$9)+(R8575*'Football Field'!$F$10)+(S8575*'Football Field'!$F$11)</f>
        <v>149791143.67812869</v>
      </c>
    </row>
    <row r="8576" spans="2:20" x14ac:dyDescent="0.3">
      <c r="B8576" s="62">
        <f t="shared" si="1206"/>
        <v>8549</v>
      </c>
      <c r="C8576" s="62">
        <v>0.31967286445511023</v>
      </c>
      <c r="D8576" s="62">
        <v>0.19386612743739495</v>
      </c>
      <c r="E8576" s="62">
        <v>0.22506317301365475</v>
      </c>
      <c r="F8576" s="62">
        <v>0.98340528479627209</v>
      </c>
      <c r="G8576" s="62">
        <v>0.37695578638814009</v>
      </c>
      <c r="H8576" s="62">
        <v>0.43824807825909762</v>
      </c>
      <c r="I8576" s="62">
        <v>0.12119081761683737</v>
      </c>
      <c r="J8576" s="62">
        <v>0.73138414110969374</v>
      </c>
      <c r="K8576" s="62"/>
      <c r="L8576" s="65">
        <f t="shared" si="1207"/>
        <v>9.4304725638354167E-2</v>
      </c>
      <c r="M8576" s="65">
        <f t="shared" si="1208"/>
        <v>5.7191253908012073E-2</v>
      </c>
      <c r="N8576" s="65">
        <f t="shared" si="1209"/>
        <v>6.6394502450271578E-2</v>
      </c>
      <c r="O8576" s="65">
        <f t="shared" si="1210"/>
        <v>0.29010834476707009</v>
      </c>
      <c r="P8576" s="65">
        <f t="shared" si="1211"/>
        <v>0.1112034081269838</v>
      </c>
      <c r="Q8576" s="65">
        <f t="shared" si="1212"/>
        <v>0.12928487018191603</v>
      </c>
      <c r="R8576" s="65">
        <f t="shared" si="1213"/>
        <v>3.5751757737474632E-2</v>
      </c>
      <c r="S8576" s="65">
        <f t="shared" si="1214"/>
        <v>0.21576113718991763</v>
      </c>
      <c r="T8576" s="66">
        <f>(L8576*'Football Field'!$F$4)+(M8576*'Football Field'!$F$5)+(N8576*'Football Field'!$F$6)+(O8576*'Football Field'!$F$7)+(P8576*'Football Field'!$F$8)+(Q8576*'Football Field'!$F$9)+(R8576*'Football Field'!$F$10)+(S8576*'Football Field'!$F$11)</f>
        <v>126890888.24522462</v>
      </c>
    </row>
    <row r="8577" spans="2:20" x14ac:dyDescent="0.3">
      <c r="B8577" s="62">
        <f t="shared" si="1206"/>
        <v>8550</v>
      </c>
      <c r="C8577" s="62">
        <v>0.6784479149757604</v>
      </c>
      <c r="D8577" s="62">
        <v>0.95829960527450098</v>
      </c>
      <c r="E8577" s="62">
        <v>0.79082370610869601</v>
      </c>
      <c r="F8577" s="62">
        <v>0.60063296890660389</v>
      </c>
      <c r="G8577" s="62">
        <v>0.34658088669398057</v>
      </c>
      <c r="H8577" s="62">
        <v>0.30837548408030591</v>
      </c>
      <c r="I8577" s="62">
        <v>0.30348487663863932</v>
      </c>
      <c r="J8577" s="62">
        <v>0.60607033552874545</v>
      </c>
      <c r="K8577" s="62"/>
      <c r="L8577" s="65">
        <f t="shared" si="1207"/>
        <v>0.14772259981665853</v>
      </c>
      <c r="M8577" s="65">
        <f t="shared" si="1208"/>
        <v>0.20865641410289348</v>
      </c>
      <c r="N8577" s="65">
        <f t="shared" si="1209"/>
        <v>0.17219086577515019</v>
      </c>
      <c r="O8577" s="65">
        <f t="shared" si="1210"/>
        <v>0.13077947730984152</v>
      </c>
      <c r="P8577" s="65">
        <f t="shared" si="1211"/>
        <v>7.5463168946472134E-2</v>
      </c>
      <c r="Q8577" s="65">
        <f t="shared" si="1212"/>
        <v>6.7144473765080315E-2</v>
      </c>
      <c r="R8577" s="65">
        <f t="shared" si="1213"/>
        <v>6.607961199748022E-2</v>
      </c>
      <c r="S8577" s="65">
        <f t="shared" si="1214"/>
        <v>0.13196338828642368</v>
      </c>
      <c r="T8577" s="66">
        <f>(L8577*'Football Field'!$F$4)+(M8577*'Football Field'!$F$5)+(N8577*'Football Field'!$F$6)+(O8577*'Football Field'!$F$7)+(P8577*'Football Field'!$F$8)+(Q8577*'Football Field'!$F$9)+(R8577*'Football Field'!$F$10)+(S8577*'Football Field'!$F$11)</f>
        <v>128417475.80025715</v>
      </c>
    </row>
    <row r="8578" spans="2:20" x14ac:dyDescent="0.3">
      <c r="B8578" s="62">
        <f t="shared" si="1206"/>
        <v>8551</v>
      </c>
      <c r="C8578" s="62">
        <v>0.196687370229926</v>
      </c>
      <c r="D8578" s="62">
        <v>0.34128423827865695</v>
      </c>
      <c r="E8578" s="62">
        <v>0.20932703986716472</v>
      </c>
      <c r="F8578" s="62">
        <v>0.5305542135452298</v>
      </c>
      <c r="G8578" s="62">
        <v>0.81255976385508422</v>
      </c>
      <c r="H8578" s="62">
        <v>0.93934940225233077</v>
      </c>
      <c r="I8578" s="62">
        <v>0.72659186418231192</v>
      </c>
      <c r="J8578" s="62">
        <v>0.34035854949949307</v>
      </c>
      <c r="K8578" s="62"/>
      <c r="L8578" s="65">
        <f t="shared" si="1207"/>
        <v>4.8011026653317572E-2</v>
      </c>
      <c r="M8578" s="65">
        <f t="shared" si="1208"/>
        <v>8.3306857177455632E-2</v>
      </c>
      <c r="N8578" s="65">
        <f t="shared" si="1209"/>
        <v>5.1096346850202617E-2</v>
      </c>
      <c r="O8578" s="65">
        <f t="shared" si="1210"/>
        <v>0.12950731131222545</v>
      </c>
      <c r="P8578" s="65">
        <f t="shared" si="1211"/>
        <v>0.19834434938173895</v>
      </c>
      <c r="Q8578" s="65">
        <f t="shared" si="1212"/>
        <v>0.22929346777881088</v>
      </c>
      <c r="R8578" s="65">
        <f t="shared" si="1213"/>
        <v>0.17735974260350862</v>
      </c>
      <c r="S8578" s="65">
        <f t="shared" si="1214"/>
        <v>8.30808982427403E-2</v>
      </c>
      <c r="T8578" s="66">
        <f>(L8578*'Football Field'!$F$4)+(M8578*'Football Field'!$F$5)+(N8578*'Football Field'!$F$6)+(O8578*'Football Field'!$F$7)+(P8578*'Football Field'!$F$8)+(Q8578*'Football Field'!$F$9)+(R8578*'Football Field'!$F$10)+(S8578*'Football Field'!$F$11)</f>
        <v>151259382.93266699</v>
      </c>
    </row>
    <row r="8579" spans="2:20" x14ac:dyDescent="0.3">
      <c r="B8579" s="62">
        <f t="shared" si="1206"/>
        <v>8552</v>
      </c>
      <c r="C8579" s="62">
        <v>0.42493231466566328</v>
      </c>
      <c r="D8579" s="62">
        <v>0.88117106747804919</v>
      </c>
      <c r="E8579" s="62">
        <v>0.91427075104212208</v>
      </c>
      <c r="F8579" s="62">
        <v>0.32885810479974753</v>
      </c>
      <c r="G8579" s="62">
        <v>0.49829413542086587</v>
      </c>
      <c r="H8579" s="62">
        <v>4.7338341302621711E-2</v>
      </c>
      <c r="I8579" s="62">
        <v>2.504252532424589E-3</v>
      </c>
      <c r="J8579" s="62">
        <v>0.10326294508853273</v>
      </c>
      <c r="K8579" s="62"/>
      <c r="L8579" s="65">
        <f t="shared" si="1207"/>
        <v>0.13276513085702413</v>
      </c>
      <c r="M8579" s="65">
        <f t="shared" si="1208"/>
        <v>0.27531159209012757</v>
      </c>
      <c r="N8579" s="65">
        <f t="shared" si="1209"/>
        <v>0.28565320101946451</v>
      </c>
      <c r="O8579" s="65">
        <f t="shared" si="1210"/>
        <v>0.1027478678609882</v>
      </c>
      <c r="P8579" s="65">
        <f t="shared" si="1211"/>
        <v>0.15568617356505485</v>
      </c>
      <c r="Q8579" s="65">
        <f t="shared" si="1212"/>
        <v>1.4790310975859733E-2</v>
      </c>
      <c r="R8579" s="65">
        <f t="shared" si="1213"/>
        <v>7.8242440899788427E-4</v>
      </c>
      <c r="S8579" s="65">
        <f t="shared" si="1214"/>
        <v>3.2263299222483346E-2</v>
      </c>
      <c r="T8579" s="66">
        <f>(L8579*'Football Field'!$F$4)+(M8579*'Football Field'!$F$5)+(N8579*'Football Field'!$F$6)+(O8579*'Football Field'!$F$7)+(P8579*'Football Field'!$F$8)+(Q8579*'Football Field'!$F$9)+(R8579*'Football Field'!$F$10)+(S8579*'Football Field'!$F$11)</f>
        <v>127788694.47891055</v>
      </c>
    </row>
    <row r="8580" spans="2:20" x14ac:dyDescent="0.3">
      <c r="B8580" s="62">
        <f t="shared" si="1206"/>
        <v>8553</v>
      </c>
      <c r="C8580" s="62">
        <v>0.53127061722776725</v>
      </c>
      <c r="D8580" s="62">
        <v>0.36493648296704362</v>
      </c>
      <c r="E8580" s="62">
        <v>0.35701253996407423</v>
      </c>
      <c r="F8580" s="62">
        <v>0.9820532140147411</v>
      </c>
      <c r="G8580" s="62">
        <v>0.75251312968814854</v>
      </c>
      <c r="H8580" s="62">
        <v>4.1319652920827288E-2</v>
      </c>
      <c r="I8580" s="62">
        <v>0.39902743567520338</v>
      </c>
      <c r="J8580" s="62">
        <v>0.70648680457728241</v>
      </c>
      <c r="K8580" s="62"/>
      <c r="L8580" s="65">
        <f t="shared" si="1207"/>
        <v>0.12849321897246291</v>
      </c>
      <c r="M8580" s="65">
        <f t="shared" si="1208"/>
        <v>8.8263611606476736E-2</v>
      </c>
      <c r="N8580" s="65">
        <f t="shared" si="1209"/>
        <v>8.6347125148560425E-2</v>
      </c>
      <c r="O8580" s="65">
        <f t="shared" si="1210"/>
        <v>0.23751958903631204</v>
      </c>
      <c r="P8580" s="65">
        <f t="shared" si="1211"/>
        <v>0.18200297779920011</v>
      </c>
      <c r="Q8580" s="65">
        <f t="shared" si="1212"/>
        <v>9.993579615463313E-3</v>
      </c>
      <c r="R8580" s="65">
        <f t="shared" si="1213"/>
        <v>9.65088563259517E-2</v>
      </c>
      <c r="S8580" s="65">
        <f t="shared" si="1214"/>
        <v>0.17087104149557275</v>
      </c>
      <c r="T8580" s="66">
        <f>(L8580*'Football Field'!$F$4)+(M8580*'Football Field'!$F$5)+(N8580*'Football Field'!$F$6)+(O8580*'Football Field'!$F$7)+(P8580*'Football Field'!$F$8)+(Q8580*'Football Field'!$F$9)+(R8580*'Football Field'!$F$10)+(S8580*'Football Field'!$F$11)</f>
        <v>140667230.44693977</v>
      </c>
    </row>
    <row r="8581" spans="2:20" x14ac:dyDescent="0.3">
      <c r="B8581" s="62">
        <f t="shared" si="1206"/>
        <v>8554</v>
      </c>
      <c r="C8581" s="62">
        <v>0.90507850679620794</v>
      </c>
      <c r="D8581" s="62">
        <v>0.42303319147199181</v>
      </c>
      <c r="E8581" s="62">
        <v>0.21673332968224635</v>
      </c>
      <c r="F8581" s="62">
        <v>4.9628340590279096E-2</v>
      </c>
      <c r="G8581" s="62">
        <v>0.94505261757327219</v>
      </c>
      <c r="H8581" s="62">
        <v>0.42625014624674962</v>
      </c>
      <c r="I8581" s="62">
        <v>0.6194819454655921</v>
      </c>
      <c r="J8581" s="62">
        <v>0.77814125866061434</v>
      </c>
      <c r="K8581" s="62"/>
      <c r="L8581" s="65">
        <f t="shared" si="1207"/>
        <v>0.20742509153996022</v>
      </c>
      <c r="M8581" s="65">
        <f t="shared" si="1208"/>
        <v>9.6950372599309928E-2</v>
      </c>
      <c r="N8581" s="65">
        <f t="shared" si="1209"/>
        <v>4.9670752770646483E-2</v>
      </c>
      <c r="O8581" s="65">
        <f t="shared" si="1210"/>
        <v>1.1373779194419486E-2</v>
      </c>
      <c r="P8581" s="65">
        <f t="shared" si="1211"/>
        <v>0.2165863228860804</v>
      </c>
      <c r="Q8581" s="65">
        <f t="shared" si="1212"/>
        <v>9.7687631448816883E-2</v>
      </c>
      <c r="R8581" s="65">
        <f t="shared" si="1213"/>
        <v>0.14197232425770764</v>
      </c>
      <c r="S8581" s="65">
        <f t="shared" si="1214"/>
        <v>0.17833372530305902</v>
      </c>
      <c r="T8581" s="66">
        <f>(L8581*'Football Field'!$F$4)+(M8581*'Football Field'!$F$5)+(N8581*'Football Field'!$F$6)+(O8581*'Football Field'!$F$7)+(P8581*'Football Field'!$F$8)+(Q8581*'Football Field'!$F$9)+(R8581*'Football Field'!$F$10)+(S8581*'Football Field'!$F$11)</f>
        <v>146895674.93930104</v>
      </c>
    </row>
    <row r="8582" spans="2:20" x14ac:dyDescent="0.3">
      <c r="B8582" s="62">
        <f t="shared" si="1206"/>
        <v>8555</v>
      </c>
      <c r="C8582" s="62">
        <v>0.72020442364236514</v>
      </c>
      <c r="D8582" s="62">
        <v>0.25754026165374677</v>
      </c>
      <c r="E8582" s="62">
        <v>0.58420793852244679</v>
      </c>
      <c r="F8582" s="62">
        <v>8.9555080605941084E-2</v>
      </c>
      <c r="G8582" s="62">
        <v>0.28634193048454237</v>
      </c>
      <c r="H8582" s="62">
        <v>5.9187821610250935E-2</v>
      </c>
      <c r="I8582" s="62">
        <v>0.78589916796501869</v>
      </c>
      <c r="J8582" s="62">
        <v>0.39037516801212468</v>
      </c>
      <c r="K8582" s="62"/>
      <c r="L8582" s="65">
        <f t="shared" si="1207"/>
        <v>0.22695671611763751</v>
      </c>
      <c r="M8582" s="65">
        <f t="shared" si="1208"/>
        <v>8.1158196387358605E-2</v>
      </c>
      <c r="N8582" s="65">
        <f t="shared" si="1209"/>
        <v>0.18410038997865125</v>
      </c>
      <c r="O8582" s="65">
        <f t="shared" si="1210"/>
        <v>2.8221330415026228E-2</v>
      </c>
      <c r="P8582" s="65">
        <f t="shared" si="1211"/>
        <v>9.0234414141598704E-2</v>
      </c>
      <c r="Q8582" s="65">
        <f t="shared" si="1212"/>
        <v>1.8651751066568856E-2</v>
      </c>
      <c r="R8582" s="65">
        <f t="shared" si="1213"/>
        <v>0.24765898195801106</v>
      </c>
      <c r="S8582" s="65">
        <f t="shared" si="1214"/>
        <v>0.12301821993514779</v>
      </c>
      <c r="T8582" s="66">
        <f>(L8582*'Football Field'!$F$4)+(M8582*'Football Field'!$F$5)+(N8582*'Football Field'!$F$6)+(O8582*'Football Field'!$F$7)+(P8582*'Football Field'!$F$8)+(Q8582*'Football Field'!$F$9)+(R8582*'Football Field'!$F$10)+(S8582*'Football Field'!$F$11)</f>
        <v>154372833.55258548</v>
      </c>
    </row>
    <row r="8583" spans="2:20" x14ac:dyDescent="0.3">
      <c r="B8583" s="62">
        <f t="shared" si="1206"/>
        <v>8556</v>
      </c>
      <c r="C8583" s="62">
        <v>0.7580950781283422</v>
      </c>
      <c r="D8583" s="62">
        <v>0.78449266697392417</v>
      </c>
      <c r="E8583" s="62">
        <v>0.66561331258322187</v>
      </c>
      <c r="F8583" s="62">
        <v>6.3619458640618021E-2</v>
      </c>
      <c r="G8583" s="62">
        <v>0.21916182416407226</v>
      </c>
      <c r="H8583" s="62">
        <v>0.55788764769738219</v>
      </c>
      <c r="I8583" s="62">
        <v>0.44114122223618135</v>
      </c>
      <c r="J8583" s="62">
        <v>0.94374068470096095</v>
      </c>
      <c r="K8583" s="62"/>
      <c r="L8583" s="65">
        <f t="shared" si="1207"/>
        <v>0.1709827469060535</v>
      </c>
      <c r="M8583" s="65">
        <f t="shared" si="1208"/>
        <v>0.176936528143702</v>
      </c>
      <c r="N8583" s="65">
        <f t="shared" si="1209"/>
        <v>0.15012416759609887</v>
      </c>
      <c r="O8583" s="65">
        <f t="shared" si="1210"/>
        <v>1.4348899114218178E-2</v>
      </c>
      <c r="P8583" s="65">
        <f t="shared" si="1211"/>
        <v>4.9430331093866527E-2</v>
      </c>
      <c r="Q8583" s="65">
        <f t="shared" si="1212"/>
        <v>0.12582743935465318</v>
      </c>
      <c r="R8583" s="65">
        <f t="shared" si="1213"/>
        <v>9.9496145177012399E-2</v>
      </c>
      <c r="S8583" s="65">
        <f t="shared" si="1214"/>
        <v>0.2128537426143953</v>
      </c>
      <c r="T8583" s="66">
        <f>(L8583*'Football Field'!$F$4)+(M8583*'Football Field'!$F$5)+(N8583*'Football Field'!$F$6)+(O8583*'Football Field'!$F$7)+(P8583*'Football Field'!$F$8)+(Q8583*'Football Field'!$F$9)+(R8583*'Football Field'!$F$10)+(S8583*'Football Field'!$F$11)</f>
        <v>130131974.80659023</v>
      </c>
    </row>
    <row r="8584" spans="2:20" x14ac:dyDescent="0.3">
      <c r="B8584" s="62">
        <f t="shared" si="1206"/>
        <v>8557</v>
      </c>
      <c r="C8584" s="62">
        <v>0.79654457851734994</v>
      </c>
      <c r="D8584" s="62">
        <v>0.7551704556474661</v>
      </c>
      <c r="E8584" s="62">
        <v>0.64228968163284894</v>
      </c>
      <c r="F8584" s="62">
        <v>0.90905088746220408</v>
      </c>
      <c r="G8584" s="62">
        <v>0.75906944566800916</v>
      </c>
      <c r="H8584" s="62">
        <v>0.91596714100146603</v>
      </c>
      <c r="I8584" s="62">
        <v>0.18815363747420855</v>
      </c>
      <c r="J8584" s="62">
        <v>0.71019339082839039</v>
      </c>
      <c r="K8584" s="62"/>
      <c r="L8584" s="65">
        <f t="shared" si="1207"/>
        <v>0.14032469086587912</v>
      </c>
      <c r="M8584" s="65">
        <f t="shared" si="1208"/>
        <v>0.13303594500262811</v>
      </c>
      <c r="N8584" s="65">
        <f t="shared" si="1209"/>
        <v>0.11315010289723577</v>
      </c>
      <c r="O8584" s="65">
        <f t="shared" si="1210"/>
        <v>0.16014456466695839</v>
      </c>
      <c r="P8584" s="65">
        <f t="shared" si="1211"/>
        <v>0.13372281750678883</v>
      </c>
      <c r="Q8584" s="65">
        <f t="shared" si="1212"/>
        <v>0.16136297875955499</v>
      </c>
      <c r="R8584" s="65">
        <f t="shared" si="1213"/>
        <v>3.3146419831271146E-2</v>
      </c>
      <c r="S8584" s="65">
        <f t="shared" si="1214"/>
        <v>0.12511248046968368</v>
      </c>
      <c r="T8584" s="66">
        <f>(L8584*'Football Field'!$F$4)+(M8584*'Football Field'!$F$5)+(N8584*'Football Field'!$F$6)+(O8584*'Football Field'!$F$7)+(P8584*'Football Field'!$F$8)+(Q8584*'Football Field'!$F$9)+(R8584*'Football Field'!$F$10)+(S8584*'Football Field'!$F$11)</f>
        <v>127509407.22458331</v>
      </c>
    </row>
    <row r="8585" spans="2:20" x14ac:dyDescent="0.3">
      <c r="B8585" s="62">
        <f t="shared" si="1206"/>
        <v>8558</v>
      </c>
      <c r="C8585" s="62">
        <v>5.7295996462887744E-2</v>
      </c>
      <c r="D8585" s="62">
        <v>0.3166966233234888</v>
      </c>
      <c r="E8585" s="62">
        <v>0.55651085391495081</v>
      </c>
      <c r="F8585" s="62">
        <v>0.46399159533306589</v>
      </c>
      <c r="G8585" s="62">
        <v>0.4469748360863921</v>
      </c>
      <c r="H8585" s="62">
        <v>0.14534287447590633</v>
      </c>
      <c r="I8585" s="62">
        <v>5.0600236516374242E-2</v>
      </c>
      <c r="J8585" s="62">
        <v>0.9226388745356674</v>
      </c>
      <c r="K8585" s="62"/>
      <c r="L8585" s="65">
        <f t="shared" si="1207"/>
        <v>1.935641623172038E-2</v>
      </c>
      <c r="M8585" s="65">
        <f t="shared" si="1208"/>
        <v>0.10699022686865151</v>
      </c>
      <c r="N8585" s="65">
        <f t="shared" si="1209"/>
        <v>0.18800712773754258</v>
      </c>
      <c r="O8585" s="65">
        <f t="shared" si="1210"/>
        <v>0.15675116939635006</v>
      </c>
      <c r="P8585" s="65">
        <f t="shared" si="1211"/>
        <v>0.15100236502557793</v>
      </c>
      <c r="Q8585" s="65">
        <f t="shared" si="1212"/>
        <v>4.9101461678785832E-2</v>
      </c>
      <c r="R8585" s="65">
        <f t="shared" si="1213"/>
        <v>1.7094374823707754E-2</v>
      </c>
      <c r="S8585" s="65">
        <f t="shared" si="1214"/>
        <v>0.31169685823766397</v>
      </c>
      <c r="T8585" s="66">
        <f>(L8585*'Football Field'!$F$4)+(M8585*'Football Field'!$F$5)+(N8585*'Football Field'!$F$6)+(O8585*'Football Field'!$F$7)+(P8585*'Football Field'!$F$8)+(Q8585*'Football Field'!$F$9)+(R8585*'Football Field'!$F$10)+(S8585*'Football Field'!$F$11)</f>
        <v>130744488.62786785</v>
      </c>
    </row>
    <row r="8586" spans="2:20" x14ac:dyDescent="0.3">
      <c r="B8586" s="62">
        <f t="shared" si="1206"/>
        <v>8559</v>
      </c>
      <c r="C8586" s="62">
        <v>0.41799441200470488</v>
      </c>
      <c r="D8586" s="62">
        <v>6.4951959615018207E-2</v>
      </c>
      <c r="E8586" s="62">
        <v>8.1318268024617835E-2</v>
      </c>
      <c r="F8586" s="62">
        <v>0.51108861089306357</v>
      </c>
      <c r="G8586" s="62">
        <v>0.5822798336724696</v>
      </c>
      <c r="H8586" s="62">
        <v>0.40231207813345105</v>
      </c>
      <c r="I8586" s="62">
        <v>0.42210919788406687</v>
      </c>
      <c r="J8586" s="62">
        <v>0.51251964271005068</v>
      </c>
      <c r="K8586" s="62"/>
      <c r="L8586" s="65">
        <f t="shared" si="1207"/>
        <v>0.13958393133537028</v>
      </c>
      <c r="M8586" s="65">
        <f t="shared" si="1208"/>
        <v>2.1689882952067783E-2</v>
      </c>
      <c r="N8586" s="65">
        <f t="shared" si="1209"/>
        <v>2.7155204027301042E-2</v>
      </c>
      <c r="O8586" s="65">
        <f t="shared" si="1210"/>
        <v>0.17067155808863821</v>
      </c>
      <c r="P8586" s="65">
        <f t="shared" si="1211"/>
        <v>0.1944449638250044</v>
      </c>
      <c r="Q8586" s="65">
        <f t="shared" si="1212"/>
        <v>0.1343470148805187</v>
      </c>
      <c r="R8586" s="65">
        <f t="shared" si="1213"/>
        <v>0.14095801188082541</v>
      </c>
      <c r="S8586" s="65">
        <f t="shared" si="1214"/>
        <v>0.17114943301027427</v>
      </c>
      <c r="T8586" s="66">
        <f>(L8586*'Football Field'!$F$4)+(M8586*'Football Field'!$F$5)+(N8586*'Football Field'!$F$6)+(O8586*'Football Field'!$F$7)+(P8586*'Football Field'!$F$8)+(Q8586*'Football Field'!$F$9)+(R8586*'Football Field'!$F$10)+(S8586*'Football Field'!$F$11)</f>
        <v>145992959.53281495</v>
      </c>
    </row>
    <row r="8587" spans="2:20" x14ac:dyDescent="0.3">
      <c r="B8587" s="62">
        <f t="shared" si="1206"/>
        <v>8560</v>
      </c>
      <c r="C8587" s="62">
        <v>0.3981681384292578</v>
      </c>
      <c r="D8587" s="62">
        <v>0.14401106441020306</v>
      </c>
      <c r="E8587" s="62">
        <v>0.49028602817078482</v>
      </c>
      <c r="F8587" s="62">
        <v>0.88040778358884109</v>
      </c>
      <c r="G8587" s="62">
        <v>0.96752069622722836</v>
      </c>
      <c r="H8587" s="62">
        <v>0.90474323798692857</v>
      </c>
      <c r="I8587" s="62">
        <v>0.16518527983478626</v>
      </c>
      <c r="J8587" s="62">
        <v>0.21864783901835072</v>
      </c>
      <c r="K8587" s="62"/>
      <c r="L8587" s="65">
        <f t="shared" si="1207"/>
        <v>9.5507555095528926E-2</v>
      </c>
      <c r="M8587" s="65">
        <f t="shared" si="1208"/>
        <v>3.4543559217928031E-2</v>
      </c>
      <c r="N8587" s="65">
        <f t="shared" si="1209"/>
        <v>0.11760363356248008</v>
      </c>
      <c r="O8587" s="65">
        <f t="shared" si="1210"/>
        <v>0.21118112370656991</v>
      </c>
      <c r="P8587" s="65">
        <f t="shared" si="1211"/>
        <v>0.2320766713417079</v>
      </c>
      <c r="Q8587" s="65">
        <f t="shared" si="1212"/>
        <v>0.21701840581776277</v>
      </c>
      <c r="R8587" s="65">
        <f t="shared" si="1213"/>
        <v>3.9622563163963953E-2</v>
      </c>
      <c r="S8587" s="65">
        <f t="shared" si="1214"/>
        <v>5.2446488094058406E-2</v>
      </c>
      <c r="T8587" s="66">
        <f>(L8587*'Football Field'!$F$4)+(M8587*'Football Field'!$F$5)+(N8587*'Football Field'!$F$6)+(O8587*'Football Field'!$F$7)+(P8587*'Football Field'!$F$8)+(Q8587*'Football Field'!$F$9)+(R8587*'Football Field'!$F$10)+(S8587*'Football Field'!$F$11)</f>
        <v>136917974.08764732</v>
      </c>
    </row>
    <row r="8588" spans="2:20" x14ac:dyDescent="0.3">
      <c r="B8588" s="62">
        <f t="shared" si="1206"/>
        <v>8561</v>
      </c>
      <c r="C8588" s="62">
        <v>8.9033356986384371E-2</v>
      </c>
      <c r="D8588" s="62">
        <v>0.80651627525085479</v>
      </c>
      <c r="E8588" s="62">
        <v>0.22722101214666435</v>
      </c>
      <c r="F8588" s="62">
        <v>3.0928961937492061E-2</v>
      </c>
      <c r="G8588" s="62">
        <v>0.51866836722106691</v>
      </c>
      <c r="H8588" s="62">
        <v>0.77647714485348041</v>
      </c>
      <c r="I8588" s="62">
        <v>0.68792183085507086</v>
      </c>
      <c r="J8588" s="62">
        <v>0.80832307692994199</v>
      </c>
      <c r="K8588" s="62"/>
      <c r="L8588" s="65">
        <f t="shared" si="1207"/>
        <v>2.256814328583855E-2</v>
      </c>
      <c r="M8588" s="65">
        <f t="shared" si="1208"/>
        <v>0.20443545518569642</v>
      </c>
      <c r="N8588" s="65">
        <f t="shared" si="1209"/>
        <v>5.7595900382183575E-2</v>
      </c>
      <c r="O8588" s="65">
        <f t="shared" si="1210"/>
        <v>7.839862140594251E-3</v>
      </c>
      <c r="P8588" s="65">
        <f t="shared" si="1211"/>
        <v>0.13147187105465469</v>
      </c>
      <c r="Q8588" s="65">
        <f t="shared" si="1212"/>
        <v>0.19682114722364119</v>
      </c>
      <c r="R8588" s="65">
        <f t="shared" si="1213"/>
        <v>0.17437417810234701</v>
      </c>
      <c r="S8588" s="65">
        <f t="shared" si="1214"/>
        <v>0.20489344262504425</v>
      </c>
      <c r="T8588" s="66">
        <f>(L8588*'Football Field'!$F$4)+(M8588*'Football Field'!$F$5)+(N8588*'Football Field'!$F$6)+(O8588*'Football Field'!$F$7)+(P8588*'Football Field'!$F$8)+(Q8588*'Football Field'!$F$9)+(R8588*'Football Field'!$F$10)+(S8588*'Football Field'!$F$11)</f>
        <v>145347010.48736539</v>
      </c>
    </row>
    <row r="8589" spans="2:20" x14ac:dyDescent="0.3">
      <c r="B8589" s="62">
        <f t="shared" si="1206"/>
        <v>8562</v>
      </c>
      <c r="C8589" s="62">
        <v>0.84543931606028233</v>
      </c>
      <c r="D8589" s="62">
        <v>0.33452081531694899</v>
      </c>
      <c r="E8589" s="62">
        <v>0.41041960847295467</v>
      </c>
      <c r="F8589" s="62">
        <v>0.77754502487855071</v>
      </c>
      <c r="G8589" s="62">
        <v>0.5178134789549409</v>
      </c>
      <c r="H8589" s="62">
        <v>0.8536573711303107</v>
      </c>
      <c r="I8589" s="62">
        <v>0.78596020920374154</v>
      </c>
      <c r="J8589" s="62">
        <v>0.21066441329606722</v>
      </c>
      <c r="K8589" s="62"/>
      <c r="L8589" s="65">
        <f t="shared" si="1207"/>
        <v>0.17851260630165791</v>
      </c>
      <c r="M8589" s="65">
        <f t="shared" si="1208"/>
        <v>7.0633316277103675E-2</v>
      </c>
      <c r="N8589" s="65">
        <f t="shared" si="1209"/>
        <v>8.6659175406256034E-2</v>
      </c>
      <c r="O8589" s="65">
        <f t="shared" si="1210"/>
        <v>0.16417687972540487</v>
      </c>
      <c r="P8589" s="65">
        <f t="shared" si="1211"/>
        <v>0.10933514913539248</v>
      </c>
      <c r="Q8589" s="65">
        <f t="shared" si="1212"/>
        <v>0.18024783010946191</v>
      </c>
      <c r="R8589" s="65">
        <f t="shared" si="1213"/>
        <v>0.16595372693118535</v>
      </c>
      <c r="S8589" s="65">
        <f t="shared" si="1214"/>
        <v>4.4481316113537783E-2</v>
      </c>
      <c r="T8589" s="66">
        <f>(L8589*'Football Field'!$F$4)+(M8589*'Football Field'!$F$5)+(N8589*'Football Field'!$F$6)+(O8589*'Football Field'!$F$7)+(P8589*'Football Field'!$F$8)+(Q8589*'Football Field'!$F$9)+(R8589*'Football Field'!$F$10)+(S8589*'Football Field'!$F$11)</f>
        <v>142670286.7268945</v>
      </c>
    </row>
    <row r="8590" spans="2:20" x14ac:dyDescent="0.3">
      <c r="B8590" s="62">
        <f t="shared" si="1206"/>
        <v>8563</v>
      </c>
      <c r="C8590" s="62">
        <v>8.1824396814647593E-2</v>
      </c>
      <c r="D8590" s="62">
        <v>0.66181303384098122</v>
      </c>
      <c r="E8590" s="62">
        <v>0.13027570128024435</v>
      </c>
      <c r="F8590" s="62">
        <v>0.99649959534218491</v>
      </c>
      <c r="G8590" s="62">
        <v>0.31121320288973986</v>
      </c>
      <c r="H8590" s="62">
        <v>0.75907282131339049</v>
      </c>
      <c r="I8590" s="62">
        <v>0.89694883542190518</v>
      </c>
      <c r="J8590" s="62">
        <v>0.2297285961220159</v>
      </c>
      <c r="K8590" s="62"/>
      <c r="L8590" s="65">
        <f t="shared" si="1207"/>
        <v>2.0117243434756689E-2</v>
      </c>
      <c r="M8590" s="65">
        <f t="shared" si="1208"/>
        <v>0.1627125213062437</v>
      </c>
      <c r="N8590" s="65">
        <f t="shared" si="1209"/>
        <v>3.2029420298997732E-2</v>
      </c>
      <c r="O8590" s="65">
        <f t="shared" si="1210"/>
        <v>0.24499813897249081</v>
      </c>
      <c r="P8590" s="65">
        <f t="shared" si="1211"/>
        <v>7.6514487199036307E-2</v>
      </c>
      <c r="Q8590" s="65">
        <f t="shared" si="1212"/>
        <v>0.1866246905022762</v>
      </c>
      <c r="R8590" s="65">
        <f t="shared" si="1213"/>
        <v>0.22052271416773647</v>
      </c>
      <c r="S8590" s="65">
        <f t="shared" si="1214"/>
        <v>5.6480784118462177E-2</v>
      </c>
      <c r="T8590" s="66">
        <f>(L8590*'Football Field'!$F$4)+(M8590*'Football Field'!$F$5)+(N8590*'Football Field'!$F$6)+(O8590*'Football Field'!$F$7)+(P8590*'Football Field'!$F$8)+(Q8590*'Football Field'!$F$9)+(R8590*'Football Field'!$F$10)+(S8590*'Football Field'!$F$11)</f>
        <v>147258559.64616841</v>
      </c>
    </row>
    <row r="8591" spans="2:20" x14ac:dyDescent="0.3">
      <c r="B8591" s="62">
        <f t="shared" si="1206"/>
        <v>8564</v>
      </c>
      <c r="C8591" s="62">
        <v>0.56845557844818184</v>
      </c>
      <c r="D8591" s="62">
        <v>0.21593038539756115</v>
      </c>
      <c r="E8591" s="62">
        <v>0.21487480359172129</v>
      </c>
      <c r="F8591" s="62">
        <v>0.63745960798573731</v>
      </c>
      <c r="G8591" s="62">
        <v>0.74246161832868862</v>
      </c>
      <c r="H8591" s="62">
        <v>0.37783068277579002</v>
      </c>
      <c r="I8591" s="62">
        <v>0.15294015362428059</v>
      </c>
      <c r="J8591" s="62">
        <v>0.98135365107643246</v>
      </c>
      <c r="K8591" s="62"/>
      <c r="L8591" s="65">
        <f t="shared" si="1207"/>
        <v>0.14608347638265026</v>
      </c>
      <c r="M8591" s="65">
        <f t="shared" si="1208"/>
        <v>5.5490459679597648E-2</v>
      </c>
      <c r="N8591" s="65">
        <f t="shared" si="1209"/>
        <v>5.5219192995533573E-2</v>
      </c>
      <c r="O8591" s="65">
        <f t="shared" si="1210"/>
        <v>0.16381634575966539</v>
      </c>
      <c r="P8591" s="65">
        <f t="shared" si="1211"/>
        <v>0.19080008781377483</v>
      </c>
      <c r="Q8591" s="65">
        <f t="shared" si="1212"/>
        <v>9.7096099882761688E-2</v>
      </c>
      <c r="R8591" s="65">
        <f t="shared" si="1213"/>
        <v>3.9303034690806725E-2</v>
      </c>
      <c r="S8591" s="65">
        <f t="shared" si="1214"/>
        <v>0.2521913027952099</v>
      </c>
      <c r="T8591" s="66">
        <f>(L8591*'Football Field'!$F$4)+(M8591*'Football Field'!$F$5)+(N8591*'Football Field'!$F$6)+(O8591*'Football Field'!$F$7)+(P8591*'Football Field'!$F$8)+(Q8591*'Football Field'!$F$9)+(R8591*'Football Field'!$F$10)+(S8591*'Football Field'!$F$11)</f>
        <v>132758845.93462835</v>
      </c>
    </row>
    <row r="8592" spans="2:20" x14ac:dyDescent="0.3">
      <c r="B8592" s="62">
        <f t="shared" si="1206"/>
        <v>8565</v>
      </c>
      <c r="C8592" s="62">
        <v>0.68347607834858415</v>
      </c>
      <c r="D8592" s="62">
        <v>0.33486868934314307</v>
      </c>
      <c r="E8592" s="62">
        <v>6.9965741427460926E-2</v>
      </c>
      <c r="F8592" s="62">
        <v>0.71710963188224042</v>
      </c>
      <c r="G8592" s="62">
        <v>0.52464431498438735</v>
      </c>
      <c r="H8592" s="62">
        <v>2.3898618297021224E-2</v>
      </c>
      <c r="I8592" s="62">
        <v>0.97734876964000106</v>
      </c>
      <c r="J8592" s="62">
        <v>0.62387806891165909</v>
      </c>
      <c r="K8592" s="62"/>
      <c r="L8592" s="65">
        <f t="shared" si="1207"/>
        <v>0.17280486990794564</v>
      </c>
      <c r="M8592" s="65">
        <f t="shared" si="1208"/>
        <v>8.4665641024341751E-2</v>
      </c>
      <c r="N8592" s="65">
        <f t="shared" si="1209"/>
        <v>1.76896035258443E-2</v>
      </c>
      <c r="O8592" s="65">
        <f t="shared" si="1210"/>
        <v>0.18130852062381042</v>
      </c>
      <c r="P8592" s="65">
        <f t="shared" si="1211"/>
        <v>0.13264706033000565</v>
      </c>
      <c r="Q8592" s="65">
        <f t="shared" si="1212"/>
        <v>6.0423440653180208E-3</v>
      </c>
      <c r="R8592" s="65">
        <f t="shared" si="1213"/>
        <v>0.24710539599338266</v>
      </c>
      <c r="S8592" s="65">
        <f t="shared" si="1214"/>
        <v>0.15773656452935159</v>
      </c>
      <c r="T8592" s="66">
        <f>(L8592*'Football Field'!$F$4)+(M8592*'Football Field'!$F$5)+(N8592*'Football Field'!$F$6)+(O8592*'Football Field'!$F$7)+(P8592*'Football Field'!$F$8)+(Q8592*'Football Field'!$F$9)+(R8592*'Football Field'!$F$10)+(S8592*'Football Field'!$F$11)</f>
        <v>155024351.73914772</v>
      </c>
    </row>
    <row r="8593" spans="2:20" x14ac:dyDescent="0.3">
      <c r="B8593" s="62">
        <f t="shared" si="1206"/>
        <v>8566</v>
      </c>
      <c r="C8593" s="62">
        <v>0.82752325405544647</v>
      </c>
      <c r="D8593" s="62">
        <v>0.28302308381426566</v>
      </c>
      <c r="E8593" s="62">
        <v>0.62126926343742928</v>
      </c>
      <c r="F8593" s="62">
        <v>0.61444537678266775</v>
      </c>
      <c r="G8593" s="62">
        <v>0.99592066878494734</v>
      </c>
      <c r="H8593" s="62">
        <v>2.7315549454473342E-2</v>
      </c>
      <c r="I8593" s="62">
        <v>0.47510118681149072</v>
      </c>
      <c r="J8593" s="62">
        <v>0.80736526243706397</v>
      </c>
      <c r="K8593" s="62"/>
      <c r="L8593" s="65">
        <f t="shared" si="1207"/>
        <v>0.17788687038474613</v>
      </c>
      <c r="M8593" s="65">
        <f t="shared" si="1208"/>
        <v>6.0839487445975851E-2</v>
      </c>
      <c r="N8593" s="65">
        <f t="shared" si="1209"/>
        <v>0.13354989651048019</v>
      </c>
      <c r="O8593" s="65">
        <f t="shared" si="1210"/>
        <v>0.13208301345320428</v>
      </c>
      <c r="P8593" s="65">
        <f t="shared" si="1211"/>
        <v>0.21408608163386705</v>
      </c>
      <c r="Q8593" s="65">
        <f t="shared" si="1212"/>
        <v>5.8718320983526711E-3</v>
      </c>
      <c r="R8593" s="65">
        <f t="shared" si="1213"/>
        <v>0.10212917017593805</v>
      </c>
      <c r="S8593" s="65">
        <f t="shared" si="1214"/>
        <v>0.17355364829743578</v>
      </c>
      <c r="T8593" s="66">
        <f>(L8593*'Football Field'!$F$4)+(M8593*'Football Field'!$F$5)+(N8593*'Football Field'!$F$6)+(O8593*'Football Field'!$F$7)+(P8593*'Football Field'!$F$8)+(Q8593*'Football Field'!$F$9)+(R8593*'Football Field'!$F$10)+(S8593*'Football Field'!$F$11)</f>
        <v>144434786.16956294</v>
      </c>
    </row>
    <row r="8594" spans="2:20" x14ac:dyDescent="0.3">
      <c r="B8594" s="62">
        <f t="shared" si="1206"/>
        <v>8567</v>
      </c>
      <c r="C8594" s="62">
        <v>3.8788184162289685E-2</v>
      </c>
      <c r="D8594" s="62">
        <v>0.51269380135610532</v>
      </c>
      <c r="E8594" s="62">
        <v>0.407384225426351</v>
      </c>
      <c r="F8594" s="62">
        <v>0.88005504997387518</v>
      </c>
      <c r="G8594" s="62">
        <v>0.7920483057402985</v>
      </c>
      <c r="H8594" s="62">
        <v>0.12130068520641568</v>
      </c>
      <c r="I8594" s="62">
        <v>0.70751134873790222</v>
      </c>
      <c r="J8594" s="62">
        <v>0.25061172050721325</v>
      </c>
      <c r="K8594" s="62"/>
      <c r="L8594" s="65">
        <f t="shared" si="1207"/>
        <v>1.0453927873792396E-2</v>
      </c>
      <c r="M8594" s="65">
        <f t="shared" si="1208"/>
        <v>0.13817775016980294</v>
      </c>
      <c r="N8594" s="65">
        <f t="shared" si="1209"/>
        <v>0.1097954287240978</v>
      </c>
      <c r="O8594" s="65">
        <f t="shared" si="1210"/>
        <v>0.23718645809509253</v>
      </c>
      <c r="P8594" s="65">
        <f t="shared" si="1211"/>
        <v>0.21346747829506477</v>
      </c>
      <c r="Q8594" s="65">
        <f t="shared" si="1212"/>
        <v>3.2692136576537571E-2</v>
      </c>
      <c r="R8594" s="65">
        <f t="shared" si="1213"/>
        <v>0.190683651976324</v>
      </c>
      <c r="S8594" s="65">
        <f t="shared" si="1214"/>
        <v>6.7543168289287955E-2</v>
      </c>
      <c r="T8594" s="66">
        <f>(L8594*'Football Field'!$F$4)+(M8594*'Football Field'!$F$5)+(N8594*'Football Field'!$F$6)+(O8594*'Football Field'!$F$7)+(P8594*'Football Field'!$F$8)+(Q8594*'Football Field'!$F$9)+(R8594*'Football Field'!$F$10)+(S8594*'Football Field'!$F$11)</f>
        <v>156537238.32368225</v>
      </c>
    </row>
    <row r="8595" spans="2:20" x14ac:dyDescent="0.3">
      <c r="B8595" s="62">
        <f t="shared" si="1206"/>
        <v>8568</v>
      </c>
      <c r="C8595" s="62">
        <v>0.15862986195545203</v>
      </c>
      <c r="D8595" s="62">
        <v>0.44045193492252344</v>
      </c>
      <c r="E8595" s="62">
        <v>0.84219989233040593</v>
      </c>
      <c r="F8595" s="62">
        <v>0.39538305674226559</v>
      </c>
      <c r="G8595" s="62">
        <v>0.29869372956689266</v>
      </c>
      <c r="H8595" s="62">
        <v>0.30335593454815457</v>
      </c>
      <c r="I8595" s="62">
        <v>0.76613162890460673</v>
      </c>
      <c r="J8595" s="62">
        <v>0.71686709451355435</v>
      </c>
      <c r="K8595" s="62"/>
      <c r="L8595" s="65">
        <f t="shared" si="1207"/>
        <v>4.0449124287306841E-2</v>
      </c>
      <c r="M8595" s="65">
        <f t="shared" si="1208"/>
        <v>0.11231110484903004</v>
      </c>
      <c r="N8595" s="65">
        <f t="shared" si="1209"/>
        <v>0.21475305910053583</v>
      </c>
      <c r="O8595" s="65">
        <f t="shared" si="1210"/>
        <v>0.10081896438738927</v>
      </c>
      <c r="P8595" s="65">
        <f t="shared" si="1211"/>
        <v>7.6164094465917237E-2</v>
      </c>
      <c r="Q8595" s="65">
        <f t="shared" si="1212"/>
        <v>7.7352912929321838E-2</v>
      </c>
      <c r="R8595" s="65">
        <f t="shared" si="1213"/>
        <v>0.19535636667642067</v>
      </c>
      <c r="S8595" s="65">
        <f t="shared" si="1214"/>
        <v>0.18279437330407824</v>
      </c>
      <c r="T8595" s="66">
        <f>(L8595*'Football Field'!$F$4)+(M8595*'Football Field'!$F$5)+(N8595*'Football Field'!$F$6)+(O8595*'Football Field'!$F$7)+(P8595*'Football Field'!$F$8)+(Q8595*'Football Field'!$F$9)+(R8595*'Football Field'!$F$10)+(S8595*'Football Field'!$F$11)</f>
        <v>148537137.09860447</v>
      </c>
    </row>
    <row r="8596" spans="2:20" x14ac:dyDescent="0.3">
      <c r="B8596" s="62">
        <f t="shared" si="1206"/>
        <v>8569</v>
      </c>
      <c r="C8596" s="62">
        <v>0.15806609074446709</v>
      </c>
      <c r="D8596" s="62">
        <v>0.52197681493764825</v>
      </c>
      <c r="E8596" s="62">
        <v>0.18855171707011886</v>
      </c>
      <c r="F8596" s="62">
        <v>0.96496027211928992</v>
      </c>
      <c r="G8596" s="62">
        <v>0.82813416898066994</v>
      </c>
      <c r="H8596" s="62">
        <v>0.23473678180050372</v>
      </c>
      <c r="I8596" s="62">
        <v>6.3491794437662952E-2</v>
      </c>
      <c r="J8596" s="62">
        <v>0.43377809012863344</v>
      </c>
      <c r="K8596" s="62"/>
      <c r="L8596" s="65">
        <f t="shared" si="1207"/>
        <v>4.6576388489096253E-2</v>
      </c>
      <c r="M8596" s="65">
        <f t="shared" si="1208"/>
        <v>0.15380778255685437</v>
      </c>
      <c r="N8596" s="65">
        <f t="shared" si="1209"/>
        <v>5.5559405456172599E-2</v>
      </c>
      <c r="O8596" s="65">
        <f t="shared" si="1210"/>
        <v>0.28433906538139209</v>
      </c>
      <c r="P8596" s="65">
        <f t="shared" si="1211"/>
        <v>0.24402133685898544</v>
      </c>
      <c r="Q8596" s="65">
        <f t="shared" si="1212"/>
        <v>6.9168481932632239E-2</v>
      </c>
      <c r="R8596" s="65">
        <f t="shared" si="1213"/>
        <v>1.8708746889800235E-2</v>
      </c>
      <c r="S8596" s="65">
        <f t="shared" si="1214"/>
        <v>0.12781879243506658</v>
      </c>
      <c r="T8596" s="66">
        <f>(L8596*'Football Field'!$F$4)+(M8596*'Football Field'!$F$5)+(N8596*'Football Field'!$F$6)+(O8596*'Football Field'!$F$7)+(P8596*'Football Field'!$F$8)+(Q8596*'Football Field'!$F$9)+(R8596*'Football Field'!$F$10)+(S8596*'Football Field'!$F$11)</f>
        <v>134330271.87548351</v>
      </c>
    </row>
    <row r="8597" spans="2:20" x14ac:dyDescent="0.3">
      <c r="B8597" s="62">
        <f t="shared" si="1206"/>
        <v>8570</v>
      </c>
      <c r="C8597" s="62">
        <v>0.53464254244805753</v>
      </c>
      <c r="D8597" s="62">
        <v>0.56863011700131483</v>
      </c>
      <c r="E8597" s="62">
        <v>0.86416041326407755</v>
      </c>
      <c r="F8597" s="62">
        <v>6.2740214032293018E-2</v>
      </c>
      <c r="G8597" s="62">
        <v>3.4780964008422122E-2</v>
      </c>
      <c r="H8597" s="62">
        <v>0.22728466923805901</v>
      </c>
      <c r="I8597" s="62">
        <v>4.8652460524519658E-2</v>
      </c>
      <c r="J8597" s="62">
        <v>0.63088933170576078</v>
      </c>
      <c r="K8597" s="62"/>
      <c r="L8597" s="65">
        <f t="shared" si="1207"/>
        <v>0.17990645818823375</v>
      </c>
      <c r="M8597" s="65">
        <f t="shared" si="1208"/>
        <v>0.19134322888045588</v>
      </c>
      <c r="N8597" s="65">
        <f t="shared" si="1209"/>
        <v>0.29078875494073664</v>
      </c>
      <c r="O8597" s="65">
        <f t="shared" si="1210"/>
        <v>2.1111993147492878E-2</v>
      </c>
      <c r="P8597" s="65">
        <f t="shared" si="1211"/>
        <v>1.1703745120012741E-2</v>
      </c>
      <c r="Q8597" s="65">
        <f t="shared" si="1212"/>
        <v>7.6480969239510185E-2</v>
      </c>
      <c r="R8597" s="65">
        <f t="shared" si="1213"/>
        <v>1.6371484048072295E-2</v>
      </c>
      <c r="S8597" s="65">
        <f t="shared" si="1214"/>
        <v>0.21229336643548569</v>
      </c>
      <c r="T8597" s="66">
        <f>(L8597*'Football Field'!$F$4)+(M8597*'Football Field'!$F$5)+(N8597*'Football Field'!$F$6)+(O8597*'Football Field'!$F$7)+(P8597*'Football Field'!$F$8)+(Q8597*'Football Field'!$F$9)+(R8597*'Football Field'!$F$10)+(S8597*'Football Field'!$F$11)</f>
        <v>119137592.47781265</v>
      </c>
    </row>
    <row r="8598" spans="2:20" x14ac:dyDescent="0.3">
      <c r="B8598" s="62">
        <f t="shared" si="1206"/>
        <v>8571</v>
      </c>
      <c r="C8598" s="62">
        <v>0.65254276181070436</v>
      </c>
      <c r="D8598" s="62">
        <v>0.48252826045652664</v>
      </c>
      <c r="E8598" s="62">
        <v>0.94263905501292966</v>
      </c>
      <c r="F8598" s="62">
        <v>1.10814004295684E-2</v>
      </c>
      <c r="G8598" s="62">
        <v>0.41628681377812937</v>
      </c>
      <c r="H8598" s="62">
        <v>0.88685032816552223</v>
      </c>
      <c r="I8598" s="62">
        <v>0.74723127321521654</v>
      </c>
      <c r="J8598" s="62">
        <v>0.7964798648699315</v>
      </c>
      <c r="K8598" s="62"/>
      <c r="L8598" s="65">
        <f t="shared" si="1207"/>
        <v>0.13221037065916139</v>
      </c>
      <c r="M8598" s="65">
        <f t="shared" si="1208"/>
        <v>9.7764076014659806E-2</v>
      </c>
      <c r="N8598" s="65">
        <f t="shared" si="1209"/>
        <v>0.19098619455258611</v>
      </c>
      <c r="O8598" s="65">
        <f t="shared" si="1210"/>
        <v>2.2451801536354041E-3</v>
      </c>
      <c r="P8598" s="65">
        <f t="shared" si="1211"/>
        <v>8.4343030328629318E-2</v>
      </c>
      <c r="Q8598" s="65">
        <f t="shared" si="1212"/>
        <v>0.17968295331421635</v>
      </c>
      <c r="R8598" s="65">
        <f t="shared" si="1213"/>
        <v>0.15139501865865349</v>
      </c>
      <c r="S8598" s="65">
        <f t="shared" si="1214"/>
        <v>0.1613731763184581</v>
      </c>
      <c r="T8598" s="66">
        <f>(L8598*'Football Field'!$F$4)+(M8598*'Football Field'!$F$5)+(N8598*'Football Field'!$F$6)+(O8598*'Football Field'!$F$7)+(P8598*'Football Field'!$F$8)+(Q8598*'Football Field'!$F$9)+(R8598*'Football Field'!$F$10)+(S8598*'Football Field'!$F$11)</f>
        <v>141221435.422241</v>
      </c>
    </row>
    <row r="8599" spans="2:20" x14ac:dyDescent="0.3">
      <c r="B8599" s="62">
        <f t="shared" si="1206"/>
        <v>8572</v>
      </c>
      <c r="C8599" s="62">
        <v>0.21345113085096035</v>
      </c>
      <c r="D8599" s="62">
        <v>0.14466414984434517</v>
      </c>
      <c r="E8599" s="62">
        <v>0.85634057379518702</v>
      </c>
      <c r="F8599" s="62">
        <v>0.46775029252969424</v>
      </c>
      <c r="G8599" s="62">
        <v>0.1831577100089109</v>
      </c>
      <c r="H8599" s="62">
        <v>8.425456388316932E-2</v>
      </c>
      <c r="I8599" s="62">
        <v>0.76608754120575162</v>
      </c>
      <c r="J8599" s="62">
        <v>0.53728588016335299</v>
      </c>
      <c r="K8599" s="62"/>
      <c r="L8599" s="65">
        <f t="shared" si="1207"/>
        <v>6.5616866318749772E-2</v>
      </c>
      <c r="M8599" s="65">
        <f t="shared" si="1208"/>
        <v>4.4471107478366759E-2</v>
      </c>
      <c r="N8599" s="65">
        <f t="shared" si="1209"/>
        <v>0.26324707079333542</v>
      </c>
      <c r="O8599" s="65">
        <f t="shared" si="1210"/>
        <v>0.14379079788950652</v>
      </c>
      <c r="P8599" s="65">
        <f t="shared" si="1211"/>
        <v>5.6304386512220597E-2</v>
      </c>
      <c r="Q8599" s="65">
        <f t="shared" si="1212"/>
        <v>2.59006379260024E-2</v>
      </c>
      <c r="R8599" s="65">
        <f t="shared" si="1213"/>
        <v>0.2355024477001095</v>
      </c>
      <c r="S8599" s="65">
        <f t="shared" si="1214"/>
        <v>0.16516668538170889</v>
      </c>
      <c r="T8599" s="66">
        <f>(L8599*'Football Field'!$F$4)+(M8599*'Football Field'!$F$5)+(N8599*'Football Field'!$F$6)+(O8599*'Football Field'!$F$7)+(P8599*'Football Field'!$F$8)+(Q8599*'Football Field'!$F$9)+(R8599*'Football Field'!$F$10)+(S8599*'Football Field'!$F$11)</f>
        <v>154015602.973905</v>
      </c>
    </row>
    <row r="8600" spans="2:20" x14ac:dyDescent="0.3">
      <c r="B8600" s="62">
        <f t="shared" si="1206"/>
        <v>8573</v>
      </c>
      <c r="C8600" s="62">
        <v>0.23984705188790534</v>
      </c>
      <c r="D8600" s="62">
        <v>0.81815851408899765</v>
      </c>
      <c r="E8600" s="62">
        <v>0.23283646417139359</v>
      </c>
      <c r="F8600" s="62">
        <v>7.8443268532824573E-2</v>
      </c>
      <c r="G8600" s="62">
        <v>1.6086365300815864E-4</v>
      </c>
      <c r="H8600" s="62">
        <v>0.85797585206007376</v>
      </c>
      <c r="I8600" s="62">
        <v>0.46321070065112024</v>
      </c>
      <c r="J8600" s="62">
        <v>0.94382839346319813</v>
      </c>
      <c r="K8600" s="62"/>
      <c r="L8600" s="65">
        <f t="shared" si="1207"/>
        <v>6.5992466208100842E-2</v>
      </c>
      <c r="M8600" s="65">
        <f t="shared" si="1208"/>
        <v>0.22511136855299752</v>
      </c>
      <c r="N8600" s="65">
        <f t="shared" si="1209"/>
        <v>6.4063545384020634E-2</v>
      </c>
      <c r="O8600" s="65">
        <f t="shared" si="1210"/>
        <v>2.158319106763408E-2</v>
      </c>
      <c r="P8600" s="65">
        <f t="shared" si="1211"/>
        <v>4.4260661541147288E-5</v>
      </c>
      <c r="Q8600" s="65">
        <f t="shared" si="1212"/>
        <v>0.23606686835951932</v>
      </c>
      <c r="R8600" s="65">
        <f t="shared" si="1213"/>
        <v>0.12744962370534449</v>
      </c>
      <c r="S8600" s="65">
        <f t="shared" si="1214"/>
        <v>0.25968867606084201</v>
      </c>
      <c r="T8600" s="66">
        <f>(L8600*'Football Field'!$F$4)+(M8600*'Football Field'!$F$5)+(N8600*'Football Field'!$F$6)+(O8600*'Football Field'!$F$7)+(P8600*'Football Field'!$F$8)+(Q8600*'Football Field'!$F$9)+(R8600*'Football Field'!$F$10)+(S8600*'Football Field'!$F$11)</f>
        <v>128474464.92941624</v>
      </c>
    </row>
    <row r="8601" spans="2:20" x14ac:dyDescent="0.3">
      <c r="B8601" s="62">
        <f t="shared" si="1206"/>
        <v>8574</v>
      </c>
      <c r="C8601" s="62">
        <v>0.14479256260135565</v>
      </c>
      <c r="D8601" s="62">
        <v>0.70119728761582112</v>
      </c>
      <c r="E8601" s="62">
        <v>7.8088640037453527E-2</v>
      </c>
      <c r="F8601" s="62">
        <v>3.9897268063099789E-2</v>
      </c>
      <c r="G8601" s="62">
        <v>9.1415306516270944E-2</v>
      </c>
      <c r="H8601" s="62">
        <v>3.092444792488025E-2</v>
      </c>
      <c r="I8601" s="62">
        <v>0.39887762958187722</v>
      </c>
      <c r="J8601" s="62">
        <v>6.4392561133567061E-2</v>
      </c>
      <c r="K8601" s="62"/>
      <c r="L8601" s="65">
        <f t="shared" si="1207"/>
        <v>9.343953179015288E-2</v>
      </c>
      <c r="M8601" s="65">
        <f t="shared" si="1208"/>
        <v>0.45250629638855533</v>
      </c>
      <c r="N8601" s="65">
        <f t="shared" si="1209"/>
        <v>5.0393237277790458E-2</v>
      </c>
      <c r="O8601" s="65">
        <f t="shared" si="1210"/>
        <v>2.5747054824812942E-2</v>
      </c>
      <c r="P8601" s="65">
        <f t="shared" si="1211"/>
        <v>5.899338533603448E-2</v>
      </c>
      <c r="Q8601" s="65">
        <f t="shared" si="1212"/>
        <v>1.9956590884611648E-2</v>
      </c>
      <c r="R8601" s="65">
        <f t="shared" si="1213"/>
        <v>0.25740920859527411</v>
      </c>
      <c r="S8601" s="65">
        <f t="shared" si="1214"/>
        <v>4.1554694902768224E-2</v>
      </c>
      <c r="T8601" s="66">
        <f>(L8601*'Football Field'!$F$4)+(M8601*'Football Field'!$F$5)+(N8601*'Football Field'!$F$6)+(O8601*'Football Field'!$F$7)+(P8601*'Football Field'!$F$8)+(Q8601*'Football Field'!$F$9)+(R8601*'Football Field'!$F$10)+(S8601*'Football Field'!$F$11)</f>
        <v>148472233.03855619</v>
      </c>
    </row>
    <row r="8602" spans="2:20" x14ac:dyDescent="0.3">
      <c r="B8602" s="62">
        <f t="shared" si="1206"/>
        <v>8575</v>
      </c>
      <c r="C8602" s="62">
        <v>0.69394698792066056</v>
      </c>
      <c r="D8602" s="62">
        <v>0.73548886028571592</v>
      </c>
      <c r="E8602" s="62">
        <v>0.50376048112298544</v>
      </c>
      <c r="F8602" s="62">
        <v>0.32871386328322583</v>
      </c>
      <c r="G8602" s="62">
        <v>0.79426829936421428</v>
      </c>
      <c r="H8602" s="62">
        <v>0.40457391702486178</v>
      </c>
      <c r="I8602" s="62">
        <v>0.5301379925107208</v>
      </c>
      <c r="J8602" s="62">
        <v>4.3981386199131944E-2</v>
      </c>
      <c r="K8602" s="62"/>
      <c r="L8602" s="65">
        <f t="shared" si="1207"/>
        <v>0.17198737021437077</v>
      </c>
      <c r="M8602" s="65">
        <f t="shared" si="1208"/>
        <v>0.18228308084675665</v>
      </c>
      <c r="N8602" s="65">
        <f t="shared" si="1209"/>
        <v>0.12485167004741592</v>
      </c>
      <c r="O8602" s="65">
        <f t="shared" si="1210"/>
        <v>8.1468230114361218E-2</v>
      </c>
      <c r="P8602" s="65">
        <f t="shared" si="1211"/>
        <v>0.19685093880385837</v>
      </c>
      <c r="Q8602" s="65">
        <f t="shared" si="1212"/>
        <v>0.10026933650209652</v>
      </c>
      <c r="R8602" s="65">
        <f t="shared" si="1213"/>
        <v>0.13138905531652656</v>
      </c>
      <c r="S8602" s="65">
        <f t="shared" si="1214"/>
        <v>1.0900318154614064E-2</v>
      </c>
      <c r="T8602" s="66">
        <f>(L8602*'Football Field'!$F$4)+(M8602*'Football Field'!$F$5)+(N8602*'Football Field'!$F$6)+(O8602*'Football Field'!$F$7)+(P8602*'Football Field'!$F$8)+(Q8602*'Football Field'!$F$9)+(R8602*'Football Field'!$F$10)+(S8602*'Football Field'!$F$11)</f>
        <v>144874941.51206806</v>
      </c>
    </row>
    <row r="8603" spans="2:20" x14ac:dyDescent="0.3">
      <c r="B8603" s="62">
        <f t="shared" si="1206"/>
        <v>8576</v>
      </c>
      <c r="C8603" s="62">
        <v>0.6126217845324673</v>
      </c>
      <c r="D8603" s="62">
        <v>0.26448977353301184</v>
      </c>
      <c r="E8603" s="62">
        <v>0.16841189508100962</v>
      </c>
      <c r="F8603" s="62">
        <v>0.14602134621492924</v>
      </c>
      <c r="G8603" s="62">
        <v>0.77363258513565381</v>
      </c>
      <c r="H8603" s="62">
        <v>0.29067188227438101</v>
      </c>
      <c r="I8603" s="62">
        <v>0.88882185499879507</v>
      </c>
      <c r="J8603" s="62">
        <v>0.6044060120198117</v>
      </c>
      <c r="K8603" s="62"/>
      <c r="L8603" s="65">
        <f t="shared" si="1207"/>
        <v>0.16340602304790375</v>
      </c>
      <c r="M8603" s="65">
        <f t="shared" si="1208"/>
        <v>7.0547967965020469E-2</v>
      </c>
      <c r="N8603" s="65">
        <f t="shared" si="1209"/>
        <v>4.4920893614892571E-2</v>
      </c>
      <c r="O8603" s="65">
        <f t="shared" si="1210"/>
        <v>3.8948610819140896E-2</v>
      </c>
      <c r="P8603" s="65">
        <f t="shared" si="1211"/>
        <v>0.20635280564461592</v>
      </c>
      <c r="Q8603" s="65">
        <f t="shared" si="1212"/>
        <v>7.7531582280498917E-2</v>
      </c>
      <c r="R8603" s="65">
        <f t="shared" si="1213"/>
        <v>0.2370775055514148</v>
      </c>
      <c r="S8603" s="65">
        <f t="shared" si="1214"/>
        <v>0.16121461107651278</v>
      </c>
      <c r="T8603" s="66">
        <f>(L8603*'Football Field'!$F$4)+(M8603*'Football Field'!$F$5)+(N8603*'Football Field'!$F$6)+(O8603*'Football Field'!$F$7)+(P8603*'Football Field'!$F$8)+(Q8603*'Football Field'!$F$9)+(R8603*'Football Field'!$F$10)+(S8603*'Football Field'!$F$11)</f>
        <v>159492787.08964515</v>
      </c>
    </row>
    <row r="8604" spans="2:20" x14ac:dyDescent="0.3">
      <c r="B8604" s="62">
        <f t="shared" si="1206"/>
        <v>8577</v>
      </c>
      <c r="C8604" s="62">
        <v>0.25462293545762194</v>
      </c>
      <c r="D8604" s="62">
        <v>0.73810034842417982</v>
      </c>
      <c r="E8604" s="62">
        <v>0.84577238896314566</v>
      </c>
      <c r="F8604" s="62">
        <v>0.33786158721769288</v>
      </c>
      <c r="G8604" s="62">
        <v>0.43224746304439399</v>
      </c>
      <c r="H8604" s="62">
        <v>0.14910460188563723</v>
      </c>
      <c r="I8604" s="62">
        <v>0.21158041982896447</v>
      </c>
      <c r="J8604" s="62">
        <v>0.92869308487579239</v>
      </c>
      <c r="K8604" s="62"/>
      <c r="L8604" s="65">
        <f t="shared" si="1207"/>
        <v>6.5321718073700796E-2</v>
      </c>
      <c r="M8604" s="65">
        <f t="shared" si="1208"/>
        <v>0.18935443809573502</v>
      </c>
      <c r="N8604" s="65">
        <f t="shared" si="1209"/>
        <v>0.21697694061643588</v>
      </c>
      <c r="O8604" s="65">
        <f t="shared" si="1210"/>
        <v>8.6676007047449863E-2</v>
      </c>
      <c r="P8604" s="65">
        <f t="shared" si="1211"/>
        <v>0.11089003772701228</v>
      </c>
      <c r="Q8604" s="65">
        <f t="shared" si="1212"/>
        <v>3.8251733883910184E-2</v>
      </c>
      <c r="R8604" s="65">
        <f t="shared" si="1213"/>
        <v>5.4279464295482256E-2</v>
      </c>
      <c r="S8604" s="65">
        <f t="shared" si="1214"/>
        <v>0.23824966026027361</v>
      </c>
      <c r="T8604" s="66">
        <f>(L8604*'Football Field'!$F$4)+(M8604*'Football Field'!$F$5)+(N8604*'Football Field'!$F$6)+(O8604*'Football Field'!$F$7)+(P8604*'Football Field'!$F$8)+(Q8604*'Football Field'!$F$9)+(R8604*'Football Field'!$F$10)+(S8604*'Football Field'!$F$11)</f>
        <v>131824328.22465849</v>
      </c>
    </row>
    <row r="8605" spans="2:20" x14ac:dyDescent="0.3">
      <c r="B8605" s="62">
        <f t="shared" si="1206"/>
        <v>8578</v>
      </c>
      <c r="C8605" s="62">
        <v>7.4799500767896987E-4</v>
      </c>
      <c r="D8605" s="62">
        <v>0.93519494834114258</v>
      </c>
      <c r="E8605" s="62">
        <v>0.77944430525139985</v>
      </c>
      <c r="F8605" s="62">
        <v>0.45137644650323594</v>
      </c>
      <c r="G8605" s="62">
        <v>9.3084920415942074E-2</v>
      </c>
      <c r="H8605" s="62">
        <v>0.48248775934489796</v>
      </c>
      <c r="I8605" s="62">
        <v>0.65857324952320895</v>
      </c>
      <c r="J8605" s="62">
        <v>0.46348040610712427</v>
      </c>
      <c r="K8605" s="62"/>
      <c r="L8605" s="65">
        <f t="shared" si="1207"/>
        <v>1.9356095057082749E-4</v>
      </c>
      <c r="M8605" s="65">
        <f t="shared" si="1208"/>
        <v>0.24200325043832085</v>
      </c>
      <c r="N8605" s="65">
        <f t="shared" si="1209"/>
        <v>0.2016991812681064</v>
      </c>
      <c r="O8605" s="65">
        <f t="shared" si="1210"/>
        <v>0.11680406039280176</v>
      </c>
      <c r="P8605" s="65">
        <f t="shared" si="1211"/>
        <v>2.4087868895580261E-2</v>
      </c>
      <c r="Q8605" s="65">
        <f t="shared" si="1212"/>
        <v>0.12485482974997245</v>
      </c>
      <c r="R8605" s="65">
        <f t="shared" si="1213"/>
        <v>0.17042100935109633</v>
      </c>
      <c r="S8605" s="65">
        <f t="shared" si="1214"/>
        <v>0.11993623895355099</v>
      </c>
      <c r="T8605" s="66">
        <f>(L8605*'Football Field'!$F$4)+(M8605*'Football Field'!$F$5)+(N8605*'Football Field'!$F$6)+(O8605*'Football Field'!$F$7)+(P8605*'Football Field'!$F$8)+(Q8605*'Football Field'!$F$9)+(R8605*'Football Field'!$F$10)+(S8605*'Football Field'!$F$11)</f>
        <v>139870049.10304993</v>
      </c>
    </row>
    <row r="8606" spans="2:20" x14ac:dyDescent="0.3">
      <c r="B8606" s="62">
        <f t="shared" ref="B8606:B8669" si="1215">B8605+1</f>
        <v>8579</v>
      </c>
      <c r="C8606" s="62">
        <v>0.95147712000239493</v>
      </c>
      <c r="D8606" s="62">
        <v>0.23394268838719634</v>
      </c>
      <c r="E8606" s="62">
        <v>0.49313160346400164</v>
      </c>
      <c r="F8606" s="62">
        <v>0.81635681963740725</v>
      </c>
      <c r="G8606" s="62">
        <v>0.54344976303873782</v>
      </c>
      <c r="H8606" s="62">
        <v>0.33445848494520891</v>
      </c>
      <c r="I8606" s="62">
        <v>2.5273111821353389E-3</v>
      </c>
      <c r="J8606" s="62">
        <v>0.76415780228373087</v>
      </c>
      <c r="K8606" s="62"/>
      <c r="L8606" s="65">
        <f t="shared" si="1207"/>
        <v>0.22985306289650201</v>
      </c>
      <c r="M8606" s="65">
        <f t="shared" si="1208"/>
        <v>5.6514699447427236E-2</v>
      </c>
      <c r="N8606" s="65">
        <f t="shared" si="1209"/>
        <v>0.1191282555138885</v>
      </c>
      <c r="O8606" s="65">
        <f t="shared" si="1210"/>
        <v>0.19721137951234499</v>
      </c>
      <c r="P8606" s="65">
        <f t="shared" si="1211"/>
        <v>0.13128386373023632</v>
      </c>
      <c r="Q8606" s="65">
        <f t="shared" si="1212"/>
        <v>8.0796800637924299E-2</v>
      </c>
      <c r="R8606" s="65">
        <f t="shared" si="1213"/>
        <v>6.1053513941031461E-4</v>
      </c>
      <c r="S8606" s="65">
        <f t="shared" si="1214"/>
        <v>0.18460140312226639</v>
      </c>
      <c r="T8606" s="66">
        <f>(L8606*'Football Field'!$F$4)+(M8606*'Football Field'!$F$5)+(N8606*'Football Field'!$F$6)+(O8606*'Football Field'!$F$7)+(P8606*'Football Field'!$F$8)+(Q8606*'Football Field'!$F$9)+(R8606*'Football Field'!$F$10)+(S8606*'Football Field'!$F$11)</f>
        <v>123489098.66334437</v>
      </c>
    </row>
    <row r="8607" spans="2:20" x14ac:dyDescent="0.3">
      <c r="B8607" s="62">
        <f t="shared" si="1215"/>
        <v>8580</v>
      </c>
      <c r="C8607" s="62">
        <v>0.55232461294985802</v>
      </c>
      <c r="D8607" s="62">
        <v>0.47453985719128866</v>
      </c>
      <c r="E8607" s="62">
        <v>0.7408692865250126</v>
      </c>
      <c r="F8607" s="62">
        <v>0.37099199177582698</v>
      </c>
      <c r="G8607" s="62">
        <v>0.5940178836487251</v>
      </c>
      <c r="H8607" s="62">
        <v>0.17338253473308596</v>
      </c>
      <c r="I8607" s="62">
        <v>0.21475962700099571</v>
      </c>
      <c r="J8607" s="62">
        <v>5.3448011063266021E-2</v>
      </c>
      <c r="K8607" s="62"/>
      <c r="L8607" s="65">
        <f t="shared" si="1207"/>
        <v>0.17399701698017717</v>
      </c>
      <c r="M8607" s="65">
        <f t="shared" si="1208"/>
        <v>0.14949273969251731</v>
      </c>
      <c r="N8607" s="65">
        <f t="shared" si="1209"/>
        <v>0.23339362904561919</v>
      </c>
      <c r="O8607" s="65">
        <f t="shared" si="1210"/>
        <v>0.11687239420269784</v>
      </c>
      <c r="P8607" s="65">
        <f t="shared" si="1211"/>
        <v>0.18713151173137973</v>
      </c>
      <c r="Q8607" s="65">
        <f t="shared" si="1212"/>
        <v>5.4620133038970106E-2</v>
      </c>
      <c r="R8607" s="65">
        <f t="shared" si="1213"/>
        <v>6.7655023132820485E-2</v>
      </c>
      <c r="S8607" s="65">
        <f t="shared" si="1214"/>
        <v>1.683755217581814E-2</v>
      </c>
      <c r="T8607" s="66">
        <f>(L8607*'Football Field'!$F$4)+(M8607*'Football Field'!$F$5)+(N8607*'Football Field'!$F$6)+(O8607*'Football Field'!$F$7)+(P8607*'Football Field'!$F$8)+(Q8607*'Football Field'!$F$9)+(R8607*'Football Field'!$F$10)+(S8607*'Football Field'!$F$11)</f>
        <v>138465478.02520108</v>
      </c>
    </row>
    <row r="8608" spans="2:20" x14ac:dyDescent="0.3">
      <c r="B8608" s="62">
        <f t="shared" si="1215"/>
        <v>8581</v>
      </c>
      <c r="C8608" s="62">
        <v>9.0073715601954318E-2</v>
      </c>
      <c r="D8608" s="62">
        <v>0.29672984915204348</v>
      </c>
      <c r="E8608" s="62">
        <v>0.67402620549954739</v>
      </c>
      <c r="F8608" s="62">
        <v>0.72793241081253424</v>
      </c>
      <c r="G8608" s="62">
        <v>0.82362945068513793</v>
      </c>
      <c r="H8608" s="62">
        <v>6.3348699320839197E-2</v>
      </c>
      <c r="I8608" s="62">
        <v>0.92751877572129615</v>
      </c>
      <c r="J8608" s="62">
        <v>7.5985960298843525E-2</v>
      </c>
      <c r="K8608" s="62"/>
      <c r="L8608" s="65">
        <f t="shared" si="1207"/>
        <v>2.4481575420889794E-2</v>
      </c>
      <c r="M8608" s="65">
        <f t="shared" si="1208"/>
        <v>8.0649656041139134E-2</v>
      </c>
      <c r="N8608" s="65">
        <f t="shared" si="1209"/>
        <v>0.18319687686154815</v>
      </c>
      <c r="O8608" s="65">
        <f t="shared" si="1210"/>
        <v>0.19784830788339913</v>
      </c>
      <c r="P8608" s="65">
        <f t="shared" si="1211"/>
        <v>0.2238582740931889</v>
      </c>
      <c r="Q8608" s="65">
        <f t="shared" si="1212"/>
        <v>1.7217852620756612E-2</v>
      </c>
      <c r="R8608" s="65">
        <f t="shared" si="1213"/>
        <v>0.25209486152938942</v>
      </c>
      <c r="S8608" s="65">
        <f t="shared" si="1214"/>
        <v>2.0652595549689009E-2</v>
      </c>
      <c r="T8608" s="66">
        <f>(L8608*'Football Field'!$F$4)+(M8608*'Football Field'!$F$5)+(N8608*'Football Field'!$F$6)+(O8608*'Football Field'!$F$7)+(P8608*'Football Field'!$F$8)+(Q8608*'Football Field'!$F$9)+(R8608*'Football Field'!$F$10)+(S8608*'Football Field'!$F$11)</f>
        <v>167307933.66377053</v>
      </c>
    </row>
    <row r="8609" spans="2:20" x14ac:dyDescent="0.3">
      <c r="B8609" s="62">
        <f t="shared" si="1215"/>
        <v>8582</v>
      </c>
      <c r="C8609" s="62">
        <v>0.46599333004651744</v>
      </c>
      <c r="D8609" s="62">
        <v>0.32429555403146537</v>
      </c>
      <c r="E8609" s="62">
        <v>0.39521920651267972</v>
      </c>
      <c r="F8609" s="62">
        <v>4.0873562966505017E-2</v>
      </c>
      <c r="G8609" s="62">
        <v>0.83202278800148455</v>
      </c>
      <c r="H8609" s="62">
        <v>0.98055207375624409</v>
      </c>
      <c r="I8609" s="62">
        <v>0.22045716927192982</v>
      </c>
      <c r="J8609" s="62">
        <v>0.64304244324054383</v>
      </c>
      <c r="K8609" s="62"/>
      <c r="L8609" s="65">
        <f t="shared" si="1207"/>
        <v>0.11941026747838207</v>
      </c>
      <c r="M8609" s="65">
        <f t="shared" si="1208"/>
        <v>8.310037151193081E-2</v>
      </c>
      <c r="N8609" s="65">
        <f t="shared" si="1209"/>
        <v>0.10127447780757287</v>
      </c>
      <c r="O8609" s="65">
        <f t="shared" si="1210"/>
        <v>1.0473804606039408E-2</v>
      </c>
      <c r="P8609" s="65">
        <f t="shared" si="1211"/>
        <v>0.21320490500035422</v>
      </c>
      <c r="Q8609" s="65">
        <f t="shared" si="1212"/>
        <v>0.25126536766529922</v>
      </c>
      <c r="R8609" s="65">
        <f t="shared" si="1213"/>
        <v>5.6491902035722776E-2</v>
      </c>
      <c r="S8609" s="65">
        <f t="shared" si="1214"/>
        <v>0.1647789038946986</v>
      </c>
      <c r="T8609" s="66">
        <f>(L8609*'Football Field'!$F$4)+(M8609*'Football Field'!$F$5)+(N8609*'Football Field'!$F$6)+(O8609*'Football Field'!$F$7)+(P8609*'Football Field'!$F$8)+(Q8609*'Football Field'!$F$9)+(R8609*'Football Field'!$F$10)+(S8609*'Football Field'!$F$11)</f>
        <v>136458274.22442201</v>
      </c>
    </row>
    <row r="8610" spans="2:20" x14ac:dyDescent="0.3">
      <c r="B8610" s="62">
        <f t="shared" si="1215"/>
        <v>8583</v>
      </c>
      <c r="C8610" s="62">
        <v>0.87686711345761714</v>
      </c>
      <c r="D8610" s="62">
        <v>0.72440430416938861</v>
      </c>
      <c r="E8610" s="62">
        <v>8.7732556345748391E-2</v>
      </c>
      <c r="F8610" s="62">
        <v>0.42921955764945707</v>
      </c>
      <c r="G8610" s="62">
        <v>0.41560582309821448</v>
      </c>
      <c r="H8610" s="62">
        <v>0.45499730834100449</v>
      </c>
      <c r="I8610" s="62">
        <v>0.7943299289141309</v>
      </c>
      <c r="J8610" s="62">
        <v>0.56397402222231763</v>
      </c>
      <c r="K8610" s="62"/>
      <c r="L8610" s="65">
        <f t="shared" si="1207"/>
        <v>0.2017117016437783</v>
      </c>
      <c r="M8610" s="65">
        <f t="shared" si="1208"/>
        <v>0.16663964542575721</v>
      </c>
      <c r="N8610" s="65">
        <f t="shared" si="1209"/>
        <v>2.0181716201305488E-2</v>
      </c>
      <c r="O8610" s="65">
        <f t="shared" si="1210"/>
        <v>9.873629199169015E-2</v>
      </c>
      <c r="P8610" s="65">
        <f t="shared" si="1211"/>
        <v>9.5604632108552606E-2</v>
      </c>
      <c r="Q8610" s="65">
        <f t="shared" si="1212"/>
        <v>0.10466612317903852</v>
      </c>
      <c r="R8610" s="65">
        <f t="shared" si="1213"/>
        <v>0.18272511212794526</v>
      </c>
      <c r="S8610" s="65">
        <f t="shared" si="1214"/>
        <v>0.12973477732193256</v>
      </c>
      <c r="T8610" s="66">
        <f>(L8610*'Football Field'!$F$4)+(M8610*'Football Field'!$F$5)+(N8610*'Football Field'!$F$6)+(O8610*'Football Field'!$F$7)+(P8610*'Football Field'!$F$8)+(Q8610*'Football Field'!$F$9)+(R8610*'Football Field'!$F$10)+(S8610*'Football Field'!$F$11)</f>
        <v>141910624.28171495</v>
      </c>
    </row>
    <row r="8611" spans="2:20" x14ac:dyDescent="0.3">
      <c r="B8611" s="62">
        <f t="shared" si="1215"/>
        <v>8584</v>
      </c>
      <c r="C8611" s="62">
        <v>0.92777841502408331</v>
      </c>
      <c r="D8611" s="62">
        <v>0.58686104509282799</v>
      </c>
      <c r="E8611" s="62">
        <v>0.26328405913944652</v>
      </c>
      <c r="F8611" s="62">
        <v>1.2899087592449954E-2</v>
      </c>
      <c r="G8611" s="62">
        <v>0.55712404514040637</v>
      </c>
      <c r="H8611" s="62">
        <v>4.6645700295976922E-2</v>
      </c>
      <c r="I8611" s="62">
        <v>0.63101797120591974</v>
      </c>
      <c r="J8611" s="62">
        <v>0.6993968920312863</v>
      </c>
      <c r="K8611" s="62"/>
      <c r="L8611" s="65">
        <f t="shared" si="1207"/>
        <v>0.24906754842190854</v>
      </c>
      <c r="M8611" s="65">
        <f t="shared" si="1208"/>
        <v>0.15754628411116414</v>
      </c>
      <c r="N8611" s="65">
        <f t="shared" si="1209"/>
        <v>7.0680147421546255E-2</v>
      </c>
      <c r="O8611" s="65">
        <f t="shared" si="1210"/>
        <v>3.4628355990019145E-3</v>
      </c>
      <c r="P8611" s="65">
        <f t="shared" si="1211"/>
        <v>0.14956321233924777</v>
      </c>
      <c r="Q8611" s="65">
        <f t="shared" si="1212"/>
        <v>1.2522311393545933E-2</v>
      </c>
      <c r="R8611" s="65">
        <f t="shared" si="1213"/>
        <v>0.16940046950148671</v>
      </c>
      <c r="S8611" s="65">
        <f t="shared" si="1214"/>
        <v>0.18775719121209877</v>
      </c>
      <c r="T8611" s="66">
        <f>(L8611*'Football Field'!$F$4)+(M8611*'Football Field'!$F$5)+(N8611*'Football Field'!$F$6)+(O8611*'Football Field'!$F$7)+(P8611*'Football Field'!$F$8)+(Q8611*'Football Field'!$F$9)+(R8611*'Football Field'!$F$10)+(S8611*'Football Field'!$F$11)</f>
        <v>145381485.47361946</v>
      </c>
    </row>
    <row r="8612" spans="2:20" x14ac:dyDescent="0.3">
      <c r="B8612" s="62">
        <f t="shared" si="1215"/>
        <v>8585</v>
      </c>
      <c r="C8612" s="62">
        <v>0.76609093040449427</v>
      </c>
      <c r="D8612" s="62">
        <v>0.89288869238331081</v>
      </c>
      <c r="E8612" s="62">
        <v>0.80147743893518941</v>
      </c>
      <c r="F8612" s="62">
        <v>0.37093773794609874</v>
      </c>
      <c r="G8612" s="62">
        <v>0.15890174528397161</v>
      </c>
      <c r="H8612" s="62">
        <v>0.80571033417168292</v>
      </c>
      <c r="I8612" s="62">
        <v>0.91170850181430951</v>
      </c>
      <c r="J8612" s="62">
        <v>0.85384132442212435</v>
      </c>
      <c r="K8612" s="62"/>
      <c r="L8612" s="65">
        <f t="shared" si="1207"/>
        <v>0.13774757158656761</v>
      </c>
      <c r="M8612" s="65">
        <f t="shared" si="1208"/>
        <v>0.16054654113705105</v>
      </c>
      <c r="N8612" s="65">
        <f t="shared" si="1209"/>
        <v>0.14411027009085212</v>
      </c>
      <c r="O8612" s="65">
        <f t="shared" si="1210"/>
        <v>6.6696746540141447E-2</v>
      </c>
      <c r="P8612" s="65">
        <f t="shared" si="1211"/>
        <v>2.8571451070667841E-2</v>
      </c>
      <c r="Q8612" s="65">
        <f t="shared" si="1212"/>
        <v>0.1448713690889821</v>
      </c>
      <c r="R8612" s="65">
        <f t="shared" si="1213"/>
        <v>0.1639304515110758</v>
      </c>
      <c r="S8612" s="65">
        <f t="shared" si="1214"/>
        <v>0.15352559897466223</v>
      </c>
      <c r="T8612" s="66">
        <f>(L8612*'Football Field'!$F$4)+(M8612*'Football Field'!$F$5)+(N8612*'Football Field'!$F$6)+(O8612*'Football Field'!$F$7)+(P8612*'Football Field'!$F$8)+(Q8612*'Football Field'!$F$9)+(R8612*'Football Field'!$F$10)+(S8612*'Football Field'!$F$11)</f>
        <v>137332442.61059022</v>
      </c>
    </row>
    <row r="8613" spans="2:20" x14ac:dyDescent="0.3">
      <c r="B8613" s="62">
        <f t="shared" si="1215"/>
        <v>8586</v>
      </c>
      <c r="C8613" s="62">
        <v>0.4717021920018315</v>
      </c>
      <c r="D8613" s="62">
        <v>0.24182227748335094</v>
      </c>
      <c r="E8613" s="62">
        <v>0.85939700736486235</v>
      </c>
      <c r="F8613" s="62">
        <v>0.30575993910531885</v>
      </c>
      <c r="G8613" s="62">
        <v>0.67458041116272949</v>
      </c>
      <c r="H8613" s="62">
        <v>0.84233466473104346</v>
      </c>
      <c r="I8613" s="62">
        <v>0.15269772416893657</v>
      </c>
      <c r="J8613" s="62">
        <v>0.41142504515167577</v>
      </c>
      <c r="K8613" s="62"/>
      <c r="L8613" s="65">
        <f t="shared" si="1207"/>
        <v>0.1191251603686886</v>
      </c>
      <c r="M8613" s="65">
        <f t="shared" si="1208"/>
        <v>6.1070561202339814E-2</v>
      </c>
      <c r="N8613" s="65">
        <f t="shared" si="1209"/>
        <v>0.21703483269442339</v>
      </c>
      <c r="O8613" s="65">
        <f t="shared" si="1210"/>
        <v>7.7217580070308739E-2</v>
      </c>
      <c r="P8613" s="65">
        <f t="shared" si="1211"/>
        <v>0.17036066616587617</v>
      </c>
      <c r="Q8613" s="65">
        <f t="shared" si="1212"/>
        <v>0.21272585483300338</v>
      </c>
      <c r="R8613" s="65">
        <f t="shared" si="1213"/>
        <v>3.8562765210740674E-2</v>
      </c>
      <c r="S8613" s="65">
        <f t="shared" si="1214"/>
        <v>0.10390257945461917</v>
      </c>
      <c r="T8613" s="66">
        <f>(L8613*'Football Field'!$F$4)+(M8613*'Football Field'!$F$5)+(N8613*'Football Field'!$F$6)+(O8613*'Football Field'!$F$7)+(P8613*'Football Field'!$F$8)+(Q8613*'Football Field'!$F$9)+(R8613*'Football Field'!$F$10)+(S8613*'Football Field'!$F$11)</f>
        <v>133561457.0144539</v>
      </c>
    </row>
    <row r="8614" spans="2:20" x14ac:dyDescent="0.3">
      <c r="B8614" s="62">
        <f t="shared" si="1215"/>
        <v>8587</v>
      </c>
      <c r="C8614" s="62">
        <v>0.23687846909468679</v>
      </c>
      <c r="D8614" s="62">
        <v>0.21432495142097641</v>
      </c>
      <c r="E8614" s="62">
        <v>0.36509821512658558</v>
      </c>
      <c r="F8614" s="62">
        <v>0.41930550903299257</v>
      </c>
      <c r="G8614" s="62">
        <v>5.777681733625295E-2</v>
      </c>
      <c r="H8614" s="62">
        <v>0.41956076948090881</v>
      </c>
      <c r="I8614" s="62">
        <v>0.33489862120741776</v>
      </c>
      <c r="J8614" s="62">
        <v>0.60870638304701641</v>
      </c>
      <c r="K8614" s="62"/>
      <c r="L8614" s="65">
        <f t="shared" si="1207"/>
        <v>8.9167714764464209E-2</v>
      </c>
      <c r="M8614" s="65">
        <f t="shared" si="1208"/>
        <v>8.0677936699996733E-2</v>
      </c>
      <c r="N8614" s="65">
        <f t="shared" si="1209"/>
        <v>0.13743323161384188</v>
      </c>
      <c r="O8614" s="65">
        <f t="shared" si="1210"/>
        <v>0.15783838088584209</v>
      </c>
      <c r="P8614" s="65">
        <f t="shared" si="1211"/>
        <v>2.1748818235473432E-2</v>
      </c>
      <c r="Q8614" s="65">
        <f t="shared" si="1212"/>
        <v>0.15793446809417908</v>
      </c>
      <c r="R8614" s="65">
        <f t="shared" si="1213"/>
        <v>0.12606525550829467</v>
      </c>
      <c r="S8614" s="65">
        <f t="shared" si="1214"/>
        <v>0.22913419419790773</v>
      </c>
      <c r="T8614" s="66">
        <f>(L8614*'Football Field'!$F$4)+(M8614*'Football Field'!$F$5)+(N8614*'Football Field'!$F$6)+(O8614*'Football Field'!$F$7)+(P8614*'Football Field'!$F$8)+(Q8614*'Football Field'!$F$9)+(R8614*'Football Field'!$F$10)+(S8614*'Football Field'!$F$11)</f>
        <v>133064571.58915922</v>
      </c>
    </row>
    <row r="8615" spans="2:20" x14ac:dyDescent="0.3">
      <c r="B8615" s="62">
        <f t="shared" si="1215"/>
        <v>8588</v>
      </c>
      <c r="C8615" s="62">
        <v>0.60058089489803157</v>
      </c>
      <c r="D8615" s="62">
        <v>0.2311778077869725</v>
      </c>
      <c r="E8615" s="62">
        <v>0.90670920176425096</v>
      </c>
      <c r="F8615" s="62">
        <v>0.90741487780314567</v>
      </c>
      <c r="G8615" s="62">
        <v>0.56869740546729186</v>
      </c>
      <c r="H8615" s="62">
        <v>0.70141233492830224</v>
      </c>
      <c r="I8615" s="62">
        <v>0.96896084260392945</v>
      </c>
      <c r="J8615" s="62">
        <v>0.31606794360485746</v>
      </c>
      <c r="K8615" s="62"/>
      <c r="L8615" s="65">
        <f t="shared" ref="L8615:L8678" si="1216">C8615/SUM($C8615:$J8615)</f>
        <v>0.11547364627699305</v>
      </c>
      <c r="M8615" s="65">
        <f t="shared" ref="M8615:M8678" si="1217">D8615/SUM($C8615:$J8615)</f>
        <v>4.4448540788191243E-2</v>
      </c>
      <c r="N8615" s="65">
        <f t="shared" ref="N8615:N8678" si="1218">E8615/SUM($C8615:$J8615)</f>
        <v>0.17433291423363759</v>
      </c>
      <c r="O8615" s="65">
        <f t="shared" ref="O8615:O8678" si="1219">F8615/SUM($C8615:$J8615)</f>
        <v>0.17446859451583388</v>
      </c>
      <c r="P8615" s="65">
        <f t="shared" ref="P8615:P8678" si="1220">G8615/SUM($C8615:$J8615)</f>
        <v>0.10934341001427182</v>
      </c>
      <c r="Q8615" s="65">
        <f t="shared" ref="Q8615:Q8678" si="1221">H8615/SUM($C8615:$J8615)</f>
        <v>0.134860500135593</v>
      </c>
      <c r="R8615" s="65">
        <f t="shared" ref="R8615:R8678" si="1222">I8615/SUM($C8615:$J8615)</f>
        <v>0.18630203282457097</v>
      </c>
      <c r="S8615" s="65">
        <f t="shared" ref="S8615:S8678" si="1223">J8615/SUM($C8615:$J8615)</f>
        <v>6.0770361210908244E-2</v>
      </c>
      <c r="T8615" s="66">
        <f>(L8615*'Football Field'!$F$4)+(M8615*'Football Field'!$F$5)+(N8615*'Football Field'!$F$6)+(O8615*'Football Field'!$F$7)+(P8615*'Football Field'!$F$8)+(Q8615*'Football Field'!$F$9)+(R8615*'Football Field'!$F$10)+(S8615*'Football Field'!$F$11)</f>
        <v>148376445.95333999</v>
      </c>
    </row>
    <row r="8616" spans="2:20" x14ac:dyDescent="0.3">
      <c r="B8616" s="62">
        <f t="shared" si="1215"/>
        <v>8589</v>
      </c>
      <c r="C8616" s="62">
        <v>0.16144971747511816</v>
      </c>
      <c r="D8616" s="62">
        <v>0.1235967987536869</v>
      </c>
      <c r="E8616" s="62">
        <v>0.32598515262415528</v>
      </c>
      <c r="F8616" s="62">
        <v>0.53912472421289626</v>
      </c>
      <c r="G8616" s="62">
        <v>0.1524667022252596</v>
      </c>
      <c r="H8616" s="62">
        <v>0.40798301289081729</v>
      </c>
      <c r="I8616" s="62">
        <v>0.63754113690847236</v>
      </c>
      <c r="J8616" s="62">
        <v>0.12333543470800179</v>
      </c>
      <c r="K8616" s="62"/>
      <c r="L8616" s="65">
        <f t="shared" si="1216"/>
        <v>6.5325045081152333E-2</v>
      </c>
      <c r="M8616" s="65">
        <f t="shared" si="1217"/>
        <v>5.0009170512887578E-2</v>
      </c>
      <c r="N8616" s="65">
        <f t="shared" si="1218"/>
        <v>0.13189861911180581</v>
      </c>
      <c r="O8616" s="65">
        <f t="shared" si="1219"/>
        <v>0.21813817617239836</v>
      </c>
      <c r="P8616" s="65">
        <f t="shared" si="1220"/>
        <v>6.1690378602085087E-2</v>
      </c>
      <c r="Q8616" s="65">
        <f t="shared" si="1221"/>
        <v>0.16507621769944808</v>
      </c>
      <c r="R8616" s="65">
        <f t="shared" si="1222"/>
        <v>0.25795897423018754</v>
      </c>
      <c r="S8616" s="65">
        <f t="shared" si="1223"/>
        <v>4.9903418590035165E-2</v>
      </c>
      <c r="T8616" s="66">
        <f>(L8616*'Football Field'!$F$4)+(M8616*'Football Field'!$F$5)+(N8616*'Football Field'!$F$6)+(O8616*'Football Field'!$F$7)+(P8616*'Football Field'!$F$8)+(Q8616*'Football Field'!$F$9)+(R8616*'Football Field'!$F$10)+(S8616*'Football Field'!$F$11)</f>
        <v>153754284.41811118</v>
      </c>
    </row>
    <row r="8617" spans="2:20" x14ac:dyDescent="0.3">
      <c r="B8617" s="62">
        <f t="shared" si="1215"/>
        <v>8590</v>
      </c>
      <c r="C8617" s="62">
        <v>0.43501701630380363</v>
      </c>
      <c r="D8617" s="62">
        <v>0.60432038739133176</v>
      </c>
      <c r="E8617" s="62">
        <v>0.43432823711587598</v>
      </c>
      <c r="F8617" s="62">
        <v>0.74661447313013196</v>
      </c>
      <c r="G8617" s="62">
        <v>0.92385850013410131</v>
      </c>
      <c r="H8617" s="62">
        <v>6.7546508064865174E-3</v>
      </c>
      <c r="I8617" s="62">
        <v>0.34678695579839425</v>
      </c>
      <c r="J8617" s="62">
        <v>0.92903249574595981</v>
      </c>
      <c r="K8617" s="62"/>
      <c r="L8617" s="65">
        <f t="shared" si="1216"/>
        <v>9.8270894040536558E-2</v>
      </c>
      <c r="M8617" s="65">
        <f t="shared" si="1217"/>
        <v>0.13651673964495054</v>
      </c>
      <c r="N8617" s="65">
        <f t="shared" si="1218"/>
        <v>9.8115297951056474E-2</v>
      </c>
      <c r="O8617" s="65">
        <f t="shared" si="1219"/>
        <v>0.16866115353718109</v>
      </c>
      <c r="P8617" s="65">
        <f t="shared" si="1220"/>
        <v>0.2087008033536859</v>
      </c>
      <c r="Q8617" s="65">
        <f t="shared" si="1221"/>
        <v>1.5258841581072594E-3</v>
      </c>
      <c r="R8617" s="65">
        <f t="shared" si="1222"/>
        <v>7.8339611809815676E-2</v>
      </c>
      <c r="S8617" s="65">
        <f t="shared" si="1223"/>
        <v>0.20986961550466637</v>
      </c>
      <c r="T8617" s="66">
        <f>(L8617*'Football Field'!$F$4)+(M8617*'Football Field'!$F$5)+(N8617*'Football Field'!$F$6)+(O8617*'Football Field'!$F$7)+(P8617*'Football Field'!$F$8)+(Q8617*'Football Field'!$F$9)+(R8617*'Football Field'!$F$10)+(S8617*'Football Field'!$F$11)</f>
        <v>140446123.42825586</v>
      </c>
    </row>
    <row r="8618" spans="2:20" x14ac:dyDescent="0.3">
      <c r="B8618" s="62">
        <f t="shared" si="1215"/>
        <v>8591</v>
      </c>
      <c r="C8618" s="62">
        <v>0.58386370635849538</v>
      </c>
      <c r="D8618" s="62">
        <v>0.168821009805045</v>
      </c>
      <c r="E8618" s="62">
        <v>0.80014010365952259</v>
      </c>
      <c r="F8618" s="62">
        <v>0.21159578556800018</v>
      </c>
      <c r="G8618" s="62">
        <v>0.65556022364810784</v>
      </c>
      <c r="H8618" s="62">
        <v>0.68591496539837116</v>
      </c>
      <c r="I8618" s="62">
        <v>0.11812845953536755</v>
      </c>
      <c r="J8618" s="62">
        <v>0.20176994636356294</v>
      </c>
      <c r="K8618" s="62"/>
      <c r="L8618" s="65">
        <f t="shared" si="1216"/>
        <v>0.17043163488955343</v>
      </c>
      <c r="M8618" s="65">
        <f t="shared" si="1217"/>
        <v>4.9279378717047233E-2</v>
      </c>
      <c r="N8618" s="65">
        <f t="shared" si="1218"/>
        <v>0.23356338906199764</v>
      </c>
      <c r="O8618" s="65">
        <f t="shared" si="1219"/>
        <v>6.1765469025319091E-2</v>
      </c>
      <c r="P8618" s="65">
        <f t="shared" si="1220"/>
        <v>0.19136007165395996</v>
      </c>
      <c r="Q8618" s="65">
        <f t="shared" si="1221"/>
        <v>0.20022071533981883</v>
      </c>
      <c r="R8618" s="65">
        <f t="shared" si="1222"/>
        <v>3.4482065362760342E-2</v>
      </c>
      <c r="S8618" s="65">
        <f t="shared" si="1223"/>
        <v>5.8897275949543498E-2</v>
      </c>
      <c r="T8618" s="66">
        <f>(L8618*'Football Field'!$F$4)+(M8618*'Football Field'!$F$5)+(N8618*'Football Field'!$F$6)+(O8618*'Football Field'!$F$7)+(P8618*'Football Field'!$F$8)+(Q8618*'Football Field'!$F$9)+(R8618*'Football Field'!$F$10)+(S8618*'Football Field'!$F$11)</f>
        <v>134482001.45692644</v>
      </c>
    </row>
    <row r="8619" spans="2:20" x14ac:dyDescent="0.3">
      <c r="B8619" s="62">
        <f t="shared" si="1215"/>
        <v>8592</v>
      </c>
      <c r="C8619" s="62">
        <v>4.5644308663057576E-3</v>
      </c>
      <c r="D8619" s="62">
        <v>0.82129029057127079</v>
      </c>
      <c r="E8619" s="62">
        <v>0.85245132009645985</v>
      </c>
      <c r="F8619" s="62">
        <v>0.95743975148336835</v>
      </c>
      <c r="G8619" s="62">
        <v>2.4295108476022897E-2</v>
      </c>
      <c r="H8619" s="62">
        <v>0.55493684325335579</v>
      </c>
      <c r="I8619" s="62">
        <v>0.34805971321724027</v>
      </c>
      <c r="J8619" s="62">
        <v>0.8005845563361299</v>
      </c>
      <c r="K8619" s="62"/>
      <c r="L8619" s="65">
        <f t="shared" si="1216"/>
        <v>1.0460188465791784E-3</v>
      </c>
      <c r="M8619" s="65">
        <f t="shared" si="1217"/>
        <v>0.18821297717350319</v>
      </c>
      <c r="N8619" s="65">
        <f t="shared" si="1218"/>
        <v>0.1953540699223871</v>
      </c>
      <c r="O8619" s="65">
        <f t="shared" si="1219"/>
        <v>0.21941399790030267</v>
      </c>
      <c r="P8619" s="65">
        <f t="shared" si="1220"/>
        <v>5.5676473343485499E-3</v>
      </c>
      <c r="Q8619" s="65">
        <f t="shared" si="1221"/>
        <v>0.12717344477472065</v>
      </c>
      <c r="R8619" s="65">
        <f t="shared" si="1222"/>
        <v>7.9763946573879127E-2</v>
      </c>
      <c r="S8619" s="65">
        <f t="shared" si="1223"/>
        <v>0.18346789747427958</v>
      </c>
      <c r="T8619" s="66">
        <f>(L8619*'Football Field'!$F$4)+(M8619*'Football Field'!$F$5)+(N8619*'Football Field'!$F$6)+(O8619*'Football Field'!$F$7)+(P8619*'Football Field'!$F$8)+(Q8619*'Football Field'!$F$9)+(R8619*'Football Field'!$F$10)+(S8619*'Football Field'!$F$11)</f>
        <v>126991234.41274805</v>
      </c>
    </row>
    <row r="8620" spans="2:20" x14ac:dyDescent="0.3">
      <c r="B8620" s="62">
        <f t="shared" si="1215"/>
        <v>8593</v>
      </c>
      <c r="C8620" s="62">
        <v>0.15272105794701551</v>
      </c>
      <c r="D8620" s="62">
        <v>0.26632307988989257</v>
      </c>
      <c r="E8620" s="62">
        <v>0.64245492172849938</v>
      </c>
      <c r="F8620" s="62">
        <v>0.71644126142884323</v>
      </c>
      <c r="G8620" s="62">
        <v>0.39640847967946702</v>
      </c>
      <c r="H8620" s="62">
        <v>0.34157971043277302</v>
      </c>
      <c r="I8620" s="62">
        <v>0.30551970143577001</v>
      </c>
      <c r="J8620" s="62">
        <v>0.84423372034923982</v>
      </c>
      <c r="K8620" s="62"/>
      <c r="L8620" s="65">
        <f t="shared" si="1216"/>
        <v>4.1662386628986303E-2</v>
      </c>
      <c r="M8620" s="65">
        <f t="shared" si="1217"/>
        <v>7.2653079226602774E-2</v>
      </c>
      <c r="N8620" s="65">
        <f t="shared" si="1218"/>
        <v>0.17526204768718959</v>
      </c>
      <c r="O8620" s="65">
        <f t="shared" si="1219"/>
        <v>0.19544556089287113</v>
      </c>
      <c r="P8620" s="65">
        <f t="shared" si="1220"/>
        <v>0.10814044615343342</v>
      </c>
      <c r="Q8620" s="65">
        <f t="shared" si="1221"/>
        <v>9.3183128456356276E-2</v>
      </c>
      <c r="R8620" s="65">
        <f t="shared" si="1222"/>
        <v>8.3345938635427441E-2</v>
      </c>
      <c r="S8620" s="65">
        <f t="shared" si="1223"/>
        <v>0.23030741231913318</v>
      </c>
      <c r="T8620" s="66">
        <f>(L8620*'Football Field'!$F$4)+(M8620*'Football Field'!$F$5)+(N8620*'Football Field'!$F$6)+(O8620*'Football Field'!$F$7)+(P8620*'Football Field'!$F$8)+(Q8620*'Football Field'!$F$9)+(R8620*'Football Field'!$F$10)+(S8620*'Football Field'!$F$11)</f>
        <v>135739170.90476504</v>
      </c>
    </row>
    <row r="8621" spans="2:20" x14ac:dyDescent="0.3">
      <c r="B8621" s="62">
        <f t="shared" si="1215"/>
        <v>8594</v>
      </c>
      <c r="C8621" s="62">
        <v>0.31489373517992925</v>
      </c>
      <c r="D8621" s="62">
        <v>0.61300555292926973</v>
      </c>
      <c r="E8621" s="62">
        <v>8.6810028910198844E-2</v>
      </c>
      <c r="F8621" s="62">
        <v>6.9592320816556752E-2</v>
      </c>
      <c r="G8621" s="62">
        <v>0.21345634147757142</v>
      </c>
      <c r="H8621" s="62">
        <v>0.21867270848129261</v>
      </c>
      <c r="I8621" s="62">
        <v>0.89281032741679045</v>
      </c>
      <c r="J8621" s="62">
        <v>0.96124256059003155</v>
      </c>
      <c r="K8621" s="62"/>
      <c r="L8621" s="65">
        <f t="shared" si="1216"/>
        <v>9.3426871277672505E-2</v>
      </c>
      <c r="M8621" s="65">
        <f t="shared" si="1217"/>
        <v>0.18187465956824062</v>
      </c>
      <c r="N8621" s="65">
        <f t="shared" si="1218"/>
        <v>2.5755956662554518E-2</v>
      </c>
      <c r="O8621" s="65">
        <f t="shared" si="1219"/>
        <v>2.0647577491904798E-2</v>
      </c>
      <c r="P8621" s="65">
        <f t="shared" si="1220"/>
        <v>6.3331073027644902E-2</v>
      </c>
      <c r="Q8621" s="65">
        <f t="shared" si="1221"/>
        <v>6.4878734330958185E-2</v>
      </c>
      <c r="R8621" s="65">
        <f t="shared" si="1222"/>
        <v>0.26489087020827362</v>
      </c>
      <c r="S8621" s="65">
        <f t="shared" si="1223"/>
        <v>0.28519425743275079</v>
      </c>
      <c r="T8621" s="66">
        <f>(L8621*'Football Field'!$F$4)+(M8621*'Football Field'!$F$5)+(N8621*'Football Field'!$F$6)+(O8621*'Football Field'!$F$7)+(P8621*'Football Field'!$F$8)+(Q8621*'Football Field'!$F$9)+(R8621*'Football Field'!$F$10)+(S8621*'Football Field'!$F$11)</f>
        <v>151937032.89651218</v>
      </c>
    </row>
    <row r="8622" spans="2:20" x14ac:dyDescent="0.3">
      <c r="B8622" s="62">
        <f t="shared" si="1215"/>
        <v>8595</v>
      </c>
      <c r="C8622" s="62">
        <v>0.11065222505717798</v>
      </c>
      <c r="D8622" s="62">
        <v>0.26100124256234403</v>
      </c>
      <c r="E8622" s="62">
        <v>0.8042519129724115</v>
      </c>
      <c r="F8622" s="62">
        <v>0.98590602549366912</v>
      </c>
      <c r="G8622" s="62">
        <v>5.8821687515796528E-2</v>
      </c>
      <c r="H8622" s="62">
        <v>0.90648621266027585</v>
      </c>
      <c r="I8622" s="62">
        <v>0.22541696182178506</v>
      </c>
      <c r="J8622" s="62">
        <v>0.92102358463840461</v>
      </c>
      <c r="K8622" s="62"/>
      <c r="L8622" s="65">
        <f t="shared" si="1216"/>
        <v>2.5892283920325276E-2</v>
      </c>
      <c r="M8622" s="65">
        <f t="shared" si="1217"/>
        <v>6.107349646597561E-2</v>
      </c>
      <c r="N8622" s="65">
        <f t="shared" si="1218"/>
        <v>0.188192500091037</v>
      </c>
      <c r="O8622" s="65">
        <f t="shared" si="1219"/>
        <v>0.23069900960103268</v>
      </c>
      <c r="P8622" s="65">
        <f t="shared" si="1220"/>
        <v>1.3764095869239441E-2</v>
      </c>
      <c r="Q8622" s="65">
        <f t="shared" si="1221"/>
        <v>0.21211501509284528</v>
      </c>
      <c r="R8622" s="65">
        <f t="shared" si="1222"/>
        <v>5.2746883064762787E-2</v>
      </c>
      <c r="S8622" s="65">
        <f t="shared" si="1223"/>
        <v>0.21551671589478205</v>
      </c>
      <c r="T8622" s="66">
        <f>(L8622*'Football Field'!$F$4)+(M8622*'Football Field'!$F$5)+(N8622*'Football Field'!$F$6)+(O8622*'Football Field'!$F$7)+(P8622*'Football Field'!$F$8)+(Q8622*'Football Field'!$F$9)+(R8622*'Football Field'!$F$10)+(S8622*'Football Field'!$F$11)</f>
        <v>124340074.38010107</v>
      </c>
    </row>
    <row r="8623" spans="2:20" x14ac:dyDescent="0.3">
      <c r="B8623" s="62">
        <f t="shared" si="1215"/>
        <v>8596</v>
      </c>
      <c r="C8623" s="62">
        <v>0.26680912225553166</v>
      </c>
      <c r="D8623" s="62">
        <v>0.40349013270835399</v>
      </c>
      <c r="E8623" s="62">
        <v>0.43973176976620887</v>
      </c>
      <c r="F8623" s="62">
        <v>0.42151565739894759</v>
      </c>
      <c r="G8623" s="62">
        <v>0.14254795322975577</v>
      </c>
      <c r="H8623" s="62">
        <v>0.87618331932863847</v>
      </c>
      <c r="I8623" s="62">
        <v>0.22402967050478895</v>
      </c>
      <c r="J8623" s="62">
        <v>0.50602900358092129</v>
      </c>
      <c r="K8623" s="62"/>
      <c r="L8623" s="65">
        <f t="shared" si="1216"/>
        <v>8.1335897028140952E-2</v>
      </c>
      <c r="M8623" s="65">
        <f t="shared" si="1217"/>
        <v>0.12300266051025996</v>
      </c>
      <c r="N8623" s="65">
        <f t="shared" si="1218"/>
        <v>0.13405080622188142</v>
      </c>
      <c r="O8623" s="65">
        <f t="shared" si="1219"/>
        <v>0.12849768334800304</v>
      </c>
      <c r="P8623" s="65">
        <f t="shared" si="1220"/>
        <v>4.3455281991308631E-2</v>
      </c>
      <c r="Q8623" s="65">
        <f t="shared" si="1221"/>
        <v>0.26710164793554525</v>
      </c>
      <c r="R8623" s="65">
        <f t="shared" si="1222"/>
        <v>6.8294719675942694E-2</v>
      </c>
      <c r="S8623" s="65">
        <f t="shared" si="1223"/>
        <v>0.15426130328891804</v>
      </c>
      <c r="T8623" s="66">
        <f>(L8623*'Football Field'!$F$4)+(M8623*'Football Field'!$F$5)+(N8623*'Football Field'!$F$6)+(O8623*'Football Field'!$F$7)+(P8623*'Football Field'!$F$8)+(Q8623*'Football Field'!$F$9)+(R8623*'Football Field'!$F$10)+(S8623*'Football Field'!$F$11)</f>
        <v>125849627.39251798</v>
      </c>
    </row>
    <row r="8624" spans="2:20" x14ac:dyDescent="0.3">
      <c r="B8624" s="62">
        <f t="shared" si="1215"/>
        <v>8597</v>
      </c>
      <c r="C8624" s="62">
        <v>3.9214475706233154E-2</v>
      </c>
      <c r="D8624" s="62">
        <v>0.47305710477342533</v>
      </c>
      <c r="E8624" s="62">
        <v>0.7854530545588303</v>
      </c>
      <c r="F8624" s="62">
        <v>0.16464915106845923</v>
      </c>
      <c r="G8624" s="62">
        <v>0.56205525811423129</v>
      </c>
      <c r="H8624" s="62">
        <v>0.54640550540279986</v>
      </c>
      <c r="I8624" s="62">
        <v>6.225382899887022E-2</v>
      </c>
      <c r="J8624" s="62">
        <v>0.5885614716526465</v>
      </c>
      <c r="K8624" s="62"/>
      <c r="L8624" s="65">
        <f t="shared" si="1216"/>
        <v>1.2172171877362704E-2</v>
      </c>
      <c r="M8624" s="65">
        <f t="shared" si="1217"/>
        <v>0.14683690865193572</v>
      </c>
      <c r="N8624" s="65">
        <f t="shared" si="1218"/>
        <v>0.24380460045701838</v>
      </c>
      <c r="O8624" s="65">
        <f t="shared" si="1219"/>
        <v>5.1107090689691013E-2</v>
      </c>
      <c r="P8624" s="65">
        <f t="shared" si="1220"/>
        <v>0.17446193231277687</v>
      </c>
      <c r="Q8624" s="65">
        <f t="shared" si="1221"/>
        <v>0.1696042496226195</v>
      </c>
      <c r="R8624" s="65">
        <f t="shared" si="1222"/>
        <v>1.932358632752925E-2</v>
      </c>
      <c r="S8624" s="65">
        <f t="shared" si="1223"/>
        <v>0.18268946006106665</v>
      </c>
      <c r="T8624" s="66">
        <f>(L8624*'Football Field'!$F$4)+(M8624*'Football Field'!$F$5)+(N8624*'Football Field'!$F$6)+(O8624*'Football Field'!$F$7)+(P8624*'Football Field'!$F$8)+(Q8624*'Football Field'!$F$9)+(R8624*'Football Field'!$F$10)+(S8624*'Football Field'!$F$11)</f>
        <v>132593253.073011</v>
      </c>
    </row>
    <row r="8625" spans="2:20" x14ac:dyDescent="0.3">
      <c r="B8625" s="62">
        <f t="shared" si="1215"/>
        <v>8598</v>
      </c>
      <c r="C8625" s="62">
        <v>0.43862336290934079</v>
      </c>
      <c r="D8625" s="62">
        <v>0.87578281087496646</v>
      </c>
      <c r="E8625" s="62">
        <v>0.58233598690826471</v>
      </c>
      <c r="F8625" s="62">
        <v>0.30502992624950465</v>
      </c>
      <c r="G8625" s="62">
        <v>0.73424514407944197</v>
      </c>
      <c r="H8625" s="62">
        <v>1.8943131845730821E-2</v>
      </c>
      <c r="I8625" s="62">
        <v>0.81958505488371713</v>
      </c>
      <c r="J8625" s="62">
        <v>0.78979823135193195</v>
      </c>
      <c r="K8625" s="62"/>
      <c r="L8625" s="65">
        <f t="shared" si="1216"/>
        <v>9.6097795571450942E-2</v>
      </c>
      <c r="M8625" s="65">
        <f t="shared" si="1217"/>
        <v>0.19187486267540299</v>
      </c>
      <c r="N8625" s="65">
        <f t="shared" si="1218"/>
        <v>0.12758372981462959</v>
      </c>
      <c r="O8625" s="65">
        <f t="shared" si="1219"/>
        <v>6.6828869537344529E-2</v>
      </c>
      <c r="P8625" s="65">
        <f t="shared" si="1220"/>
        <v>0.16086543882903176</v>
      </c>
      <c r="Q8625" s="65">
        <f t="shared" si="1221"/>
        <v>4.1502422477444284E-3</v>
      </c>
      <c r="R8625" s="65">
        <f t="shared" si="1222"/>
        <v>0.17956252155658853</v>
      </c>
      <c r="S8625" s="65">
        <f t="shared" si="1223"/>
        <v>0.1730365397678072</v>
      </c>
      <c r="T8625" s="66">
        <f>(L8625*'Football Field'!$F$4)+(M8625*'Football Field'!$F$5)+(N8625*'Football Field'!$F$6)+(O8625*'Football Field'!$F$7)+(P8625*'Football Field'!$F$8)+(Q8625*'Football Field'!$F$9)+(R8625*'Football Field'!$F$10)+(S8625*'Football Field'!$F$11)</f>
        <v>150169974.26643556</v>
      </c>
    </row>
    <row r="8626" spans="2:20" x14ac:dyDescent="0.3">
      <c r="B8626" s="62">
        <f t="shared" si="1215"/>
        <v>8599</v>
      </c>
      <c r="C8626" s="62">
        <v>9.8038282541190624E-2</v>
      </c>
      <c r="D8626" s="62">
        <v>0.45428126109248768</v>
      </c>
      <c r="E8626" s="62">
        <v>0.69638265267602006</v>
      </c>
      <c r="F8626" s="62">
        <v>0.43085567365985911</v>
      </c>
      <c r="G8626" s="62">
        <v>0.4468074534388089</v>
      </c>
      <c r="H8626" s="62">
        <v>0.45031640031569897</v>
      </c>
      <c r="I8626" s="62">
        <v>0.64225842241442044</v>
      </c>
      <c r="J8626" s="62">
        <v>7.2706623834920214E-2</v>
      </c>
      <c r="K8626" s="62"/>
      <c r="L8626" s="65">
        <f t="shared" si="1216"/>
        <v>2.9783962068925973E-2</v>
      </c>
      <c r="M8626" s="65">
        <f t="shared" si="1217"/>
        <v>0.13801033125317938</v>
      </c>
      <c r="N8626" s="65">
        <f t="shared" si="1218"/>
        <v>0.2115605656805169</v>
      </c>
      <c r="O8626" s="65">
        <f t="shared" si="1219"/>
        <v>0.13089365407921338</v>
      </c>
      <c r="P8626" s="65">
        <f t="shared" si="1220"/>
        <v>0.13573979368461178</v>
      </c>
      <c r="Q8626" s="65">
        <f t="shared" si="1221"/>
        <v>0.13680580930600192</v>
      </c>
      <c r="R8626" s="65">
        <f t="shared" si="1222"/>
        <v>0.1951176621602109</v>
      </c>
      <c r="S8626" s="65">
        <f t="shared" si="1223"/>
        <v>2.2088221767339766E-2</v>
      </c>
      <c r="T8626" s="66">
        <f>(L8626*'Football Field'!$F$4)+(M8626*'Football Field'!$F$5)+(N8626*'Football Field'!$F$6)+(O8626*'Football Field'!$F$7)+(P8626*'Football Field'!$F$8)+(Q8626*'Football Field'!$F$9)+(R8626*'Football Field'!$F$10)+(S8626*'Football Field'!$F$11)</f>
        <v>152242182.55268547</v>
      </c>
    </row>
    <row r="8627" spans="2:20" x14ac:dyDescent="0.3">
      <c r="B8627" s="62">
        <f t="shared" si="1215"/>
        <v>8600</v>
      </c>
      <c r="C8627" s="62">
        <v>0.36067216525504353</v>
      </c>
      <c r="D8627" s="62">
        <v>0.15543175502271589</v>
      </c>
      <c r="E8627" s="62">
        <v>0.65843123125203051</v>
      </c>
      <c r="F8627" s="62">
        <v>0.63866817414817356</v>
      </c>
      <c r="G8627" s="62">
        <v>1.6452231909868553E-2</v>
      </c>
      <c r="H8627" s="62">
        <v>0.45721869757685196</v>
      </c>
      <c r="I8627" s="62">
        <v>4.3396640261819441E-2</v>
      </c>
      <c r="J8627" s="62">
        <v>0.65513682489010172</v>
      </c>
      <c r="K8627" s="62"/>
      <c r="L8627" s="65">
        <f t="shared" si="1216"/>
        <v>0.12081169442972899</v>
      </c>
      <c r="M8627" s="65">
        <f t="shared" si="1217"/>
        <v>5.2063828322327844E-2</v>
      </c>
      <c r="N8627" s="65">
        <f t="shared" si="1218"/>
        <v>0.22054985212612876</v>
      </c>
      <c r="O8627" s="65">
        <f t="shared" si="1219"/>
        <v>0.21392996668489964</v>
      </c>
      <c r="P8627" s="65">
        <f t="shared" si="1220"/>
        <v>5.5108827507566634E-3</v>
      </c>
      <c r="Q8627" s="65">
        <f t="shared" si="1221"/>
        <v>0.15315117411445681</v>
      </c>
      <c r="R8627" s="65">
        <f t="shared" si="1222"/>
        <v>1.4536252440995625E-2</v>
      </c>
      <c r="S8627" s="65">
        <f t="shared" si="1223"/>
        <v>0.21944634913070563</v>
      </c>
      <c r="T8627" s="66">
        <f>(L8627*'Football Field'!$F$4)+(M8627*'Football Field'!$F$5)+(N8627*'Football Field'!$F$6)+(O8627*'Football Field'!$F$7)+(P8627*'Football Field'!$F$8)+(Q8627*'Football Field'!$F$9)+(R8627*'Football Field'!$F$10)+(S8627*'Football Field'!$F$11)</f>
        <v>118690885.00220329</v>
      </c>
    </row>
    <row r="8628" spans="2:20" x14ac:dyDescent="0.3">
      <c r="B8628" s="62">
        <f t="shared" si="1215"/>
        <v>8601</v>
      </c>
      <c r="C8628" s="62">
        <v>0.97423665816987048</v>
      </c>
      <c r="D8628" s="62">
        <v>0.38318374153554946</v>
      </c>
      <c r="E8628" s="62">
        <v>0.79020638782651065</v>
      </c>
      <c r="F8628" s="62">
        <v>0.97672989361649132</v>
      </c>
      <c r="G8628" s="62">
        <v>0.60520447125183996</v>
      </c>
      <c r="H8628" s="62">
        <v>0.97487619484914567</v>
      </c>
      <c r="I8628" s="62">
        <v>0.99437802934237518</v>
      </c>
      <c r="J8628" s="62">
        <v>0.42388803095720706</v>
      </c>
      <c r="K8628" s="62"/>
      <c r="L8628" s="65">
        <f t="shared" si="1216"/>
        <v>0.15911870840725112</v>
      </c>
      <c r="M8628" s="65">
        <f t="shared" si="1217"/>
        <v>6.2584077004792182E-2</v>
      </c>
      <c r="N8628" s="65">
        <f t="shared" si="1218"/>
        <v>0.12906167998473114</v>
      </c>
      <c r="O8628" s="65">
        <f t="shared" si="1219"/>
        <v>0.1595259199412194</v>
      </c>
      <c r="P8628" s="65">
        <f t="shared" si="1220"/>
        <v>9.8845955939275587E-2</v>
      </c>
      <c r="Q8628" s="65">
        <f t="shared" si="1221"/>
        <v>0.15922316172414488</v>
      </c>
      <c r="R8628" s="65">
        <f t="shared" si="1222"/>
        <v>0.16240832899342411</v>
      </c>
      <c r="S8628" s="65">
        <f t="shared" si="1223"/>
        <v>6.9232168005161604E-2</v>
      </c>
      <c r="T8628" s="66">
        <f>(L8628*'Football Field'!$F$4)+(M8628*'Football Field'!$F$5)+(N8628*'Football Field'!$F$6)+(O8628*'Football Field'!$F$7)+(P8628*'Football Field'!$F$8)+(Q8628*'Football Field'!$F$9)+(R8628*'Football Field'!$F$10)+(S8628*'Football Field'!$F$11)</f>
        <v>142705786.6053375</v>
      </c>
    </row>
    <row r="8629" spans="2:20" x14ac:dyDescent="0.3">
      <c r="B8629" s="62">
        <f t="shared" si="1215"/>
        <v>8602</v>
      </c>
      <c r="C8629" s="62">
        <v>0.45123973334295819</v>
      </c>
      <c r="D8629" s="62">
        <v>0.356499182589186</v>
      </c>
      <c r="E8629" s="62">
        <v>0.524927456856912</v>
      </c>
      <c r="F8629" s="62">
        <v>9.4461261238905636E-2</v>
      </c>
      <c r="G8629" s="62">
        <v>0.2278362975214363</v>
      </c>
      <c r="H8629" s="62">
        <v>0.14048140519701913</v>
      </c>
      <c r="I8629" s="62">
        <v>0.63630923366007575</v>
      </c>
      <c r="J8629" s="62">
        <v>0.78787480524013509</v>
      </c>
      <c r="K8629" s="62"/>
      <c r="L8629" s="65">
        <f t="shared" si="1216"/>
        <v>0.14015269482759379</v>
      </c>
      <c r="M8629" s="65">
        <f t="shared" si="1217"/>
        <v>0.11072677659290737</v>
      </c>
      <c r="N8629" s="65">
        <f t="shared" si="1218"/>
        <v>0.16303971532483796</v>
      </c>
      <c r="O8629" s="65">
        <f t="shared" si="1219"/>
        <v>2.9339172375992536E-2</v>
      </c>
      <c r="P8629" s="65">
        <f t="shared" si="1220"/>
        <v>7.076475921259659E-2</v>
      </c>
      <c r="Q8629" s="65">
        <f t="shared" si="1221"/>
        <v>4.3632787754896464E-2</v>
      </c>
      <c r="R8629" s="65">
        <f t="shared" si="1222"/>
        <v>0.19763431110212176</v>
      </c>
      <c r="S8629" s="65">
        <f t="shared" si="1223"/>
        <v>0.24470978280905359</v>
      </c>
      <c r="T8629" s="66">
        <f>(L8629*'Football Field'!$F$4)+(M8629*'Football Field'!$F$5)+(N8629*'Football Field'!$F$6)+(O8629*'Football Field'!$F$7)+(P8629*'Football Field'!$F$8)+(Q8629*'Football Field'!$F$9)+(R8629*'Football Field'!$F$10)+(S8629*'Football Field'!$F$11)</f>
        <v>146555027.78419068</v>
      </c>
    </row>
    <row r="8630" spans="2:20" x14ac:dyDescent="0.3">
      <c r="B8630" s="62">
        <f t="shared" si="1215"/>
        <v>8603</v>
      </c>
      <c r="C8630" s="62">
        <v>1.593978226415782E-2</v>
      </c>
      <c r="D8630" s="62">
        <v>0.19890198792819802</v>
      </c>
      <c r="E8630" s="62">
        <v>0.51823869537983935</v>
      </c>
      <c r="F8630" s="62">
        <v>0.14119745136884121</v>
      </c>
      <c r="G8630" s="62">
        <v>0.29021163322149823</v>
      </c>
      <c r="H8630" s="62">
        <v>0.85977669491975672</v>
      </c>
      <c r="I8630" s="62">
        <v>0.43056602810563194</v>
      </c>
      <c r="J8630" s="62">
        <v>0.94903016580604471</v>
      </c>
      <c r="K8630" s="62"/>
      <c r="L8630" s="65">
        <f t="shared" si="1216"/>
        <v>4.6828514811746973E-3</v>
      </c>
      <c r="M8630" s="65">
        <f t="shared" si="1217"/>
        <v>5.8434202760257473E-2</v>
      </c>
      <c r="N8630" s="65">
        <f t="shared" si="1218"/>
        <v>0.15225018774055041</v>
      </c>
      <c r="O8630" s="65">
        <f t="shared" si="1219"/>
        <v>4.1481538663640294E-2</v>
      </c>
      <c r="P8630" s="65">
        <f t="shared" si="1220"/>
        <v>8.5259506934502335E-2</v>
      </c>
      <c r="Q8630" s="65">
        <f t="shared" si="1221"/>
        <v>0.25258855501042782</v>
      </c>
      <c r="R8630" s="65">
        <f t="shared" si="1222"/>
        <v>0.12649336917178367</v>
      </c>
      <c r="S8630" s="65">
        <f t="shared" si="1223"/>
        <v>0.27880978823766345</v>
      </c>
      <c r="T8630" s="66">
        <f>(L8630*'Football Field'!$F$4)+(M8630*'Football Field'!$F$5)+(N8630*'Football Field'!$F$6)+(O8630*'Football Field'!$F$7)+(P8630*'Football Field'!$F$8)+(Q8630*'Football Field'!$F$9)+(R8630*'Football Field'!$F$10)+(S8630*'Football Field'!$F$11)</f>
        <v>138752928.60715234</v>
      </c>
    </row>
    <row r="8631" spans="2:20" x14ac:dyDescent="0.3">
      <c r="B8631" s="62">
        <f t="shared" si="1215"/>
        <v>8604</v>
      </c>
      <c r="C8631" s="62">
        <v>0.48625096426048608</v>
      </c>
      <c r="D8631" s="62">
        <v>0.39921840059783609</v>
      </c>
      <c r="E8631" s="62">
        <v>7.5618715800075398E-3</v>
      </c>
      <c r="F8631" s="62">
        <v>0.49197314022937877</v>
      </c>
      <c r="G8631" s="62">
        <v>7.3607172501439888E-2</v>
      </c>
      <c r="H8631" s="62">
        <v>0.36219017021855116</v>
      </c>
      <c r="I8631" s="62">
        <v>0.10158226349500121</v>
      </c>
      <c r="J8631" s="62">
        <v>0.7701847160103118</v>
      </c>
      <c r="K8631" s="62"/>
      <c r="L8631" s="65">
        <f t="shared" si="1216"/>
        <v>0.18058999365936215</v>
      </c>
      <c r="M8631" s="65">
        <f t="shared" si="1217"/>
        <v>0.14826674645737564</v>
      </c>
      <c r="N8631" s="65">
        <f t="shared" si="1218"/>
        <v>2.8084228948796848E-3</v>
      </c>
      <c r="O8631" s="65">
        <f t="shared" si="1219"/>
        <v>0.18271516727935008</v>
      </c>
      <c r="P8631" s="65">
        <f t="shared" si="1220"/>
        <v>2.7337156720161598E-2</v>
      </c>
      <c r="Q8631" s="65">
        <f t="shared" si="1221"/>
        <v>0.13451473693780117</v>
      </c>
      <c r="R8631" s="65">
        <f t="shared" si="1222"/>
        <v>3.7726897566908661E-2</v>
      </c>
      <c r="S8631" s="65">
        <f t="shared" si="1223"/>
        <v>0.28604087848416104</v>
      </c>
      <c r="T8631" s="66">
        <f>(L8631*'Football Field'!$F$4)+(M8631*'Football Field'!$F$5)+(N8631*'Football Field'!$F$6)+(O8631*'Football Field'!$F$7)+(P8631*'Football Field'!$F$8)+(Q8631*'Football Field'!$F$9)+(R8631*'Football Field'!$F$10)+(S8631*'Football Field'!$F$11)</f>
        <v>117700283.54419947</v>
      </c>
    </row>
    <row r="8632" spans="2:20" x14ac:dyDescent="0.3">
      <c r="B8632" s="62">
        <f t="shared" si="1215"/>
        <v>8605</v>
      </c>
      <c r="C8632" s="62">
        <v>5.1524851212519707E-2</v>
      </c>
      <c r="D8632" s="62">
        <v>0.41093416807158722</v>
      </c>
      <c r="E8632" s="62">
        <v>0.74122152423858523</v>
      </c>
      <c r="F8632" s="62">
        <v>0.14646680661231748</v>
      </c>
      <c r="G8632" s="62">
        <v>0.48851257725437247</v>
      </c>
      <c r="H8632" s="62">
        <v>0.14222036851976283</v>
      </c>
      <c r="I8632" s="62">
        <v>0.2514192790396792</v>
      </c>
      <c r="J8632" s="62">
        <v>0.81987741559369454</v>
      </c>
      <c r="K8632" s="62"/>
      <c r="L8632" s="65">
        <f t="shared" si="1216"/>
        <v>1.6881344486959542E-2</v>
      </c>
      <c r="M8632" s="65">
        <f t="shared" si="1217"/>
        <v>0.1346364150391372</v>
      </c>
      <c r="N8632" s="65">
        <f t="shared" si="1218"/>
        <v>0.24285011207912768</v>
      </c>
      <c r="O8632" s="65">
        <f t="shared" si="1219"/>
        <v>4.7987651786301974E-2</v>
      </c>
      <c r="P8632" s="65">
        <f t="shared" si="1220"/>
        <v>0.16005381692086615</v>
      </c>
      <c r="Q8632" s="65">
        <f t="shared" si="1221"/>
        <v>4.6596370053390464E-2</v>
      </c>
      <c r="R8632" s="65">
        <f t="shared" si="1222"/>
        <v>8.2373754804759836E-2</v>
      </c>
      <c r="S8632" s="65">
        <f t="shared" si="1223"/>
        <v>0.26862053482945725</v>
      </c>
      <c r="T8632" s="66">
        <f>(L8632*'Football Field'!$F$4)+(M8632*'Football Field'!$F$5)+(N8632*'Football Field'!$F$6)+(O8632*'Football Field'!$F$7)+(P8632*'Football Field'!$F$8)+(Q8632*'Football Field'!$F$9)+(R8632*'Football Field'!$F$10)+(S8632*'Football Field'!$F$11)</f>
        <v>140799792.06444195</v>
      </c>
    </row>
    <row r="8633" spans="2:20" x14ac:dyDescent="0.3">
      <c r="B8633" s="62">
        <f t="shared" si="1215"/>
        <v>8606</v>
      </c>
      <c r="C8633" s="62">
        <v>0.88668753117297494</v>
      </c>
      <c r="D8633" s="62">
        <v>0.97695628980382643</v>
      </c>
      <c r="E8633" s="62">
        <v>0.59059457449936448</v>
      </c>
      <c r="F8633" s="62">
        <v>0.5935961879999776</v>
      </c>
      <c r="G8633" s="62">
        <v>0.81750944758445043</v>
      </c>
      <c r="H8633" s="62">
        <v>0.23940167991222105</v>
      </c>
      <c r="I8633" s="62">
        <v>0.517747341915893</v>
      </c>
      <c r="J8633" s="62">
        <v>0.83082174747547333</v>
      </c>
      <c r="K8633" s="62"/>
      <c r="L8633" s="65">
        <f t="shared" si="1216"/>
        <v>0.16259606562851653</v>
      </c>
      <c r="M8633" s="65">
        <f t="shared" si="1217"/>
        <v>0.17914907273253028</v>
      </c>
      <c r="N8633" s="65">
        <f t="shared" si="1218"/>
        <v>0.10830010665438269</v>
      </c>
      <c r="O8633" s="65">
        <f t="shared" si="1219"/>
        <v>0.10885052664855077</v>
      </c>
      <c r="P8633" s="65">
        <f t="shared" si="1220"/>
        <v>0.14991055486652924</v>
      </c>
      <c r="Q8633" s="65">
        <f t="shared" si="1221"/>
        <v>4.39002127469761E-2</v>
      </c>
      <c r="R8633" s="65">
        <f t="shared" si="1222"/>
        <v>9.494176677299411E-2</v>
      </c>
      <c r="S8633" s="65">
        <f t="shared" si="1223"/>
        <v>0.15235169394952033</v>
      </c>
      <c r="T8633" s="66">
        <f>(L8633*'Football Field'!$F$4)+(M8633*'Football Field'!$F$5)+(N8633*'Football Field'!$F$6)+(O8633*'Football Field'!$F$7)+(P8633*'Football Field'!$F$8)+(Q8633*'Football Field'!$F$9)+(R8633*'Football Field'!$F$10)+(S8633*'Football Field'!$F$11)</f>
        <v>136880445.53472489</v>
      </c>
    </row>
    <row r="8634" spans="2:20" x14ac:dyDescent="0.3">
      <c r="B8634" s="62">
        <f t="shared" si="1215"/>
        <v>8607</v>
      </c>
      <c r="C8634" s="62">
        <v>0.89144126234524523</v>
      </c>
      <c r="D8634" s="62">
        <v>8.4019997250461831E-4</v>
      </c>
      <c r="E8634" s="62">
        <v>0.46794790778062156</v>
      </c>
      <c r="F8634" s="62">
        <v>0.44426907811464245</v>
      </c>
      <c r="G8634" s="62">
        <v>0.66186964696805317</v>
      </c>
      <c r="H8634" s="62">
        <v>3.7009494932921272E-2</v>
      </c>
      <c r="I8634" s="62">
        <v>3.5985043084115986E-2</v>
      </c>
      <c r="J8634" s="62">
        <v>0.45508914967405478</v>
      </c>
      <c r="K8634" s="62"/>
      <c r="L8634" s="65">
        <f t="shared" si="1216"/>
        <v>0.29769765118415442</v>
      </c>
      <c r="M8634" s="65">
        <f t="shared" si="1217"/>
        <v>2.8058557406415539E-4</v>
      </c>
      <c r="N8634" s="65">
        <f t="shared" si="1218"/>
        <v>0.15627164560044596</v>
      </c>
      <c r="O8634" s="65">
        <f t="shared" si="1219"/>
        <v>0.14836407807793026</v>
      </c>
      <c r="P8634" s="65">
        <f t="shared" si="1220"/>
        <v>0.22103199348670566</v>
      </c>
      <c r="Q8634" s="65">
        <f t="shared" si="1221"/>
        <v>1.2359355774105416E-2</v>
      </c>
      <c r="R8634" s="65">
        <f t="shared" si="1222"/>
        <v>1.2017239111995507E-2</v>
      </c>
      <c r="S8634" s="65">
        <f t="shared" si="1223"/>
        <v>0.15197745119059869</v>
      </c>
      <c r="T8634" s="66">
        <f>(L8634*'Football Field'!$F$4)+(M8634*'Football Field'!$F$5)+(N8634*'Football Field'!$F$6)+(O8634*'Football Field'!$F$7)+(P8634*'Football Field'!$F$8)+(Q8634*'Football Field'!$F$9)+(R8634*'Football Field'!$F$10)+(S8634*'Football Field'!$F$11)</f>
        <v>132657106.19688316</v>
      </c>
    </row>
    <row r="8635" spans="2:20" x14ac:dyDescent="0.3">
      <c r="B8635" s="62">
        <f t="shared" si="1215"/>
        <v>8608</v>
      </c>
      <c r="C8635" s="62">
        <v>0.74390376777348344</v>
      </c>
      <c r="D8635" s="62">
        <v>0.74661110070882153</v>
      </c>
      <c r="E8635" s="62">
        <v>0.50630051317871383</v>
      </c>
      <c r="F8635" s="62">
        <v>1.1206969418209756E-2</v>
      </c>
      <c r="G8635" s="62">
        <v>0.50288010360892366</v>
      </c>
      <c r="H8635" s="62">
        <v>0.85120762710957831</v>
      </c>
      <c r="I8635" s="62">
        <v>8.3672324914300766E-2</v>
      </c>
      <c r="J8635" s="62">
        <v>0.34972088489307107</v>
      </c>
      <c r="K8635" s="62"/>
      <c r="L8635" s="65">
        <f t="shared" si="1216"/>
        <v>0.19599608026130569</v>
      </c>
      <c r="M8635" s="65">
        <f t="shared" si="1217"/>
        <v>0.19670938037655683</v>
      </c>
      <c r="N8635" s="65">
        <f t="shared" si="1218"/>
        <v>0.13339482916496209</v>
      </c>
      <c r="O8635" s="65">
        <f t="shared" si="1219"/>
        <v>2.9526965351333884E-3</v>
      </c>
      <c r="P8635" s="65">
        <f t="shared" si="1220"/>
        <v>0.1324936549840951</v>
      </c>
      <c r="Q8635" s="65">
        <f t="shared" si="1221"/>
        <v>0.22426739267814105</v>
      </c>
      <c r="R8635" s="65">
        <f t="shared" si="1222"/>
        <v>2.2045119839407674E-2</v>
      </c>
      <c r="S8635" s="65">
        <f t="shared" si="1223"/>
        <v>9.2140846160398304E-2</v>
      </c>
      <c r="T8635" s="66">
        <f>(L8635*'Football Field'!$F$4)+(M8635*'Football Field'!$F$5)+(N8635*'Football Field'!$F$6)+(O8635*'Football Field'!$F$7)+(P8635*'Football Field'!$F$8)+(Q8635*'Football Field'!$F$9)+(R8635*'Football Field'!$F$10)+(S8635*'Football Field'!$F$11)</f>
        <v>124553208.78164628</v>
      </c>
    </row>
    <row r="8636" spans="2:20" x14ac:dyDescent="0.3">
      <c r="B8636" s="62">
        <f t="shared" si="1215"/>
        <v>8609</v>
      </c>
      <c r="C8636" s="62">
        <v>0.99296396297098855</v>
      </c>
      <c r="D8636" s="62">
        <v>0.97513165421619541</v>
      </c>
      <c r="E8636" s="62">
        <v>0.90248254297167274</v>
      </c>
      <c r="F8636" s="62">
        <v>0.62607949120183826</v>
      </c>
      <c r="G8636" s="62">
        <v>0.29683545431561187</v>
      </c>
      <c r="H8636" s="62">
        <v>0.53993164493668777</v>
      </c>
      <c r="I8636" s="62">
        <v>0.33355587379331375</v>
      </c>
      <c r="J8636" s="62">
        <v>0.59100681995208337</v>
      </c>
      <c r="K8636" s="62"/>
      <c r="L8636" s="65">
        <f t="shared" si="1216"/>
        <v>0.18884867517825643</v>
      </c>
      <c r="M8636" s="65">
        <f t="shared" si="1217"/>
        <v>0.18545720478326214</v>
      </c>
      <c r="N8636" s="65">
        <f t="shared" si="1218"/>
        <v>0.17164030011901227</v>
      </c>
      <c r="O8636" s="65">
        <f t="shared" si="1219"/>
        <v>0.11907207801981275</v>
      </c>
      <c r="P8636" s="65">
        <f t="shared" si="1220"/>
        <v>5.6454196107695982E-2</v>
      </c>
      <c r="Q8636" s="65">
        <f t="shared" si="1221"/>
        <v>0.10268789164112832</v>
      </c>
      <c r="R8636" s="65">
        <f t="shared" si="1222"/>
        <v>6.3437936534292361E-2</v>
      </c>
      <c r="S8636" s="65">
        <f t="shared" si="1223"/>
        <v>0.11240171761653973</v>
      </c>
      <c r="T8636" s="66">
        <f>(L8636*'Football Field'!$F$4)+(M8636*'Football Field'!$F$5)+(N8636*'Football Field'!$F$6)+(O8636*'Football Field'!$F$7)+(P8636*'Football Field'!$F$8)+(Q8636*'Football Field'!$F$9)+(R8636*'Football Field'!$F$10)+(S8636*'Football Field'!$F$11)</f>
        <v>126119163.97441684</v>
      </c>
    </row>
    <row r="8637" spans="2:20" x14ac:dyDescent="0.3">
      <c r="B8637" s="62">
        <f t="shared" si="1215"/>
        <v>8610</v>
      </c>
      <c r="C8637" s="62">
        <v>0.89998019738055479</v>
      </c>
      <c r="D8637" s="62">
        <v>0.5677679763105663</v>
      </c>
      <c r="E8637" s="62">
        <v>0.16664879130711985</v>
      </c>
      <c r="F8637" s="62">
        <v>0.85116705064993892</v>
      </c>
      <c r="G8637" s="62">
        <v>0.67781880416769624</v>
      </c>
      <c r="H8637" s="62">
        <v>0.49134136089299008</v>
      </c>
      <c r="I8637" s="62">
        <v>0.27102384825168546</v>
      </c>
      <c r="J8637" s="62">
        <v>0.88475909278115661</v>
      </c>
      <c r="K8637" s="62"/>
      <c r="L8637" s="65">
        <f t="shared" si="1216"/>
        <v>0.18708634549421582</v>
      </c>
      <c r="M8637" s="65">
        <f t="shared" si="1217"/>
        <v>0.11802663668128993</v>
      </c>
      <c r="N8637" s="65">
        <f t="shared" si="1218"/>
        <v>3.4642665958008696E-2</v>
      </c>
      <c r="O8637" s="65">
        <f t="shared" si="1219"/>
        <v>0.17693915196653168</v>
      </c>
      <c r="P8637" s="65">
        <f t="shared" si="1220"/>
        <v>0.14090381471512778</v>
      </c>
      <c r="Q8637" s="65">
        <f t="shared" si="1221"/>
        <v>0.10213920247042342</v>
      </c>
      <c r="R8637" s="65">
        <f t="shared" si="1222"/>
        <v>5.6339974433622229E-2</v>
      </c>
      <c r="S8637" s="65">
        <f t="shared" si="1223"/>
        <v>0.18392220828078057</v>
      </c>
      <c r="T8637" s="66">
        <f>(L8637*'Football Field'!$F$4)+(M8637*'Football Field'!$F$5)+(N8637*'Football Field'!$F$6)+(O8637*'Football Field'!$F$7)+(P8637*'Football Field'!$F$8)+(Q8637*'Football Field'!$F$9)+(R8637*'Football Field'!$F$10)+(S8637*'Football Field'!$F$11)</f>
        <v>129661638.99136266</v>
      </c>
    </row>
    <row r="8638" spans="2:20" x14ac:dyDescent="0.3">
      <c r="B8638" s="62">
        <f t="shared" si="1215"/>
        <v>8611</v>
      </c>
      <c r="C8638" s="62">
        <v>0.12606403457884285</v>
      </c>
      <c r="D8638" s="62">
        <v>0.56574373635366737</v>
      </c>
      <c r="E8638" s="62">
        <v>5.106848405437614E-2</v>
      </c>
      <c r="F8638" s="62">
        <v>0.37527253061810006</v>
      </c>
      <c r="G8638" s="62">
        <v>0.77422200106984462</v>
      </c>
      <c r="H8638" s="62">
        <v>0.94045799242209582</v>
      </c>
      <c r="I8638" s="62">
        <v>0.12227979643314035</v>
      </c>
      <c r="J8638" s="62">
        <v>0.90001211863318542</v>
      </c>
      <c r="K8638" s="62"/>
      <c r="L8638" s="65">
        <f t="shared" si="1216"/>
        <v>3.2700411888454468E-2</v>
      </c>
      <c r="M8638" s="65">
        <f t="shared" si="1217"/>
        <v>0.14675123847878935</v>
      </c>
      <c r="N8638" s="65">
        <f t="shared" si="1218"/>
        <v>1.3246922238179229E-2</v>
      </c>
      <c r="O8638" s="65">
        <f t="shared" si="1219"/>
        <v>9.7343912263569823E-2</v>
      </c>
      <c r="P8638" s="65">
        <f t="shared" si="1220"/>
        <v>0.20082951027759929</v>
      </c>
      <c r="Q8638" s="65">
        <f t="shared" si="1221"/>
        <v>0.24395033697543433</v>
      </c>
      <c r="R8638" s="65">
        <f t="shared" si="1222"/>
        <v>3.1718798484902166E-2</v>
      </c>
      <c r="S8638" s="65">
        <f t="shared" si="1223"/>
        <v>0.23345886939307137</v>
      </c>
      <c r="T8638" s="66">
        <f>(L8638*'Football Field'!$F$4)+(M8638*'Football Field'!$F$5)+(N8638*'Football Field'!$F$6)+(O8638*'Football Field'!$F$7)+(P8638*'Football Field'!$F$8)+(Q8638*'Football Field'!$F$9)+(R8638*'Football Field'!$F$10)+(S8638*'Football Field'!$F$11)</f>
        <v>131064275.40587531</v>
      </c>
    </row>
    <row r="8639" spans="2:20" x14ac:dyDescent="0.3">
      <c r="B8639" s="62">
        <f t="shared" si="1215"/>
        <v>8612</v>
      </c>
      <c r="C8639" s="62">
        <v>0.4474677019875013</v>
      </c>
      <c r="D8639" s="62">
        <v>0.97075416828515382</v>
      </c>
      <c r="E8639" s="62">
        <v>1.0512963479199611E-2</v>
      </c>
      <c r="F8639" s="62">
        <v>0.11606662230259968</v>
      </c>
      <c r="G8639" s="62">
        <v>5.4855149941966053E-2</v>
      </c>
      <c r="H8639" s="62">
        <v>0.32521050811011054</v>
      </c>
      <c r="I8639" s="62">
        <v>0.11391540756317731</v>
      </c>
      <c r="J8639" s="62">
        <v>0.3874203604539509</v>
      </c>
      <c r="K8639" s="62"/>
      <c r="L8639" s="65">
        <f t="shared" si="1216"/>
        <v>0.1844312795456875</v>
      </c>
      <c r="M8639" s="65">
        <f t="shared" si="1217"/>
        <v>0.40011252786718771</v>
      </c>
      <c r="N8639" s="65">
        <f t="shared" si="1218"/>
        <v>4.3330933108106755E-3</v>
      </c>
      <c r="O8639" s="65">
        <f t="shared" si="1219"/>
        <v>4.7838794998465405E-2</v>
      </c>
      <c r="P8639" s="65">
        <f t="shared" si="1220"/>
        <v>2.2609465327957753E-2</v>
      </c>
      <c r="Q8639" s="65">
        <f t="shared" si="1221"/>
        <v>0.13404093718059276</v>
      </c>
      <c r="R8639" s="65">
        <f t="shared" si="1222"/>
        <v>4.6952135949763177E-2</v>
      </c>
      <c r="S8639" s="65">
        <f t="shared" si="1223"/>
        <v>0.15968176581953494</v>
      </c>
      <c r="T8639" s="66">
        <f>(L8639*'Football Field'!$F$4)+(M8639*'Football Field'!$F$5)+(N8639*'Football Field'!$F$6)+(O8639*'Football Field'!$F$7)+(P8639*'Football Field'!$F$8)+(Q8639*'Football Field'!$F$9)+(R8639*'Football Field'!$F$10)+(S8639*'Football Field'!$F$11)</f>
        <v>115872484.20983715</v>
      </c>
    </row>
    <row r="8640" spans="2:20" x14ac:dyDescent="0.3">
      <c r="B8640" s="62">
        <f t="shared" si="1215"/>
        <v>8613</v>
      </c>
      <c r="C8640" s="62">
        <v>0.21272565382109654</v>
      </c>
      <c r="D8640" s="62">
        <v>0.19152324923663488</v>
      </c>
      <c r="E8640" s="62">
        <v>0.48194221192232423</v>
      </c>
      <c r="F8640" s="62">
        <v>0.536691781844714</v>
      </c>
      <c r="G8640" s="62">
        <v>0.29630865424633102</v>
      </c>
      <c r="H8640" s="62">
        <v>8.6205026310060884E-2</v>
      </c>
      <c r="I8640" s="62">
        <v>0.95860702194797442</v>
      </c>
      <c r="J8640" s="62">
        <v>0.72313810061720618</v>
      </c>
      <c r="K8640" s="62"/>
      <c r="L8640" s="65">
        <f t="shared" si="1216"/>
        <v>6.1002870581476465E-2</v>
      </c>
      <c r="M8640" s="65">
        <f t="shared" si="1217"/>
        <v>5.4922703381850506E-2</v>
      </c>
      <c r="N8640" s="65">
        <f t="shared" si="1218"/>
        <v>0.13820551425533986</v>
      </c>
      <c r="O8640" s="65">
        <f t="shared" si="1219"/>
        <v>0.15390592870171357</v>
      </c>
      <c r="P8640" s="65">
        <f t="shared" si="1220"/>
        <v>8.497178484341214E-2</v>
      </c>
      <c r="Q8640" s="65">
        <f t="shared" si="1221"/>
        <v>2.4720826891372769E-2</v>
      </c>
      <c r="R8640" s="65">
        <f t="shared" si="1222"/>
        <v>0.27489763950880597</v>
      </c>
      <c r="S8640" s="65">
        <f t="shared" si="1223"/>
        <v>0.20737273183602875</v>
      </c>
      <c r="T8640" s="66">
        <f>(L8640*'Football Field'!$F$4)+(M8640*'Football Field'!$F$5)+(N8640*'Football Field'!$F$6)+(O8640*'Football Field'!$F$7)+(P8640*'Football Field'!$F$8)+(Q8640*'Football Field'!$F$9)+(R8640*'Football Field'!$F$10)+(S8640*'Football Field'!$F$11)</f>
        <v>158949329.08626944</v>
      </c>
    </row>
    <row r="8641" spans="2:20" x14ac:dyDescent="0.3">
      <c r="B8641" s="62">
        <f t="shared" si="1215"/>
        <v>8614</v>
      </c>
      <c r="C8641" s="62">
        <v>4.9174054030665992E-2</v>
      </c>
      <c r="D8641" s="62">
        <v>0.12717040961846859</v>
      </c>
      <c r="E8641" s="62">
        <v>0.35343669071066908</v>
      </c>
      <c r="F8641" s="62">
        <v>0.30172344077917623</v>
      </c>
      <c r="G8641" s="62">
        <v>0.30500732075051595</v>
      </c>
      <c r="H8641" s="62">
        <v>0.29919086703891973</v>
      </c>
      <c r="I8641" s="62">
        <v>0.6500922502190879</v>
      </c>
      <c r="J8641" s="62">
        <v>0.54187665067977175</v>
      </c>
      <c r="K8641" s="62"/>
      <c r="L8641" s="65">
        <f t="shared" si="1216"/>
        <v>1.8713926223478061E-2</v>
      </c>
      <c r="M8641" s="65">
        <f t="shared" si="1217"/>
        <v>4.8396613017209759E-2</v>
      </c>
      <c r="N8641" s="65">
        <f t="shared" si="1218"/>
        <v>0.13450565110017054</v>
      </c>
      <c r="O8641" s="65">
        <f t="shared" si="1219"/>
        <v>0.11482539566728057</v>
      </c>
      <c r="P8641" s="65">
        <f t="shared" si="1220"/>
        <v>0.11607512560559488</v>
      </c>
      <c r="Q8641" s="65">
        <f t="shared" si="1221"/>
        <v>0.11386158662072277</v>
      </c>
      <c r="R8641" s="65">
        <f t="shared" si="1222"/>
        <v>0.2474023882893204</v>
      </c>
      <c r="S8641" s="65">
        <f t="shared" si="1223"/>
        <v>0.20621931347622308</v>
      </c>
      <c r="T8641" s="66">
        <f>(L8641*'Football Field'!$F$4)+(M8641*'Football Field'!$F$5)+(N8641*'Football Field'!$F$6)+(O8641*'Football Field'!$F$7)+(P8641*'Football Field'!$F$8)+(Q8641*'Football Field'!$F$9)+(R8641*'Football Field'!$F$10)+(S8641*'Football Field'!$F$11)</f>
        <v>157522643.37108991</v>
      </c>
    </row>
    <row r="8642" spans="2:20" x14ac:dyDescent="0.3">
      <c r="B8642" s="62">
        <f t="shared" si="1215"/>
        <v>8615</v>
      </c>
      <c r="C8642" s="62">
        <v>0.43475426080699953</v>
      </c>
      <c r="D8642" s="62">
        <v>0.40387042815963425</v>
      </c>
      <c r="E8642" s="62">
        <v>0.8774626328239401</v>
      </c>
      <c r="F8642" s="62">
        <v>0.53268876805393195</v>
      </c>
      <c r="G8642" s="62">
        <v>0.87136733809807143</v>
      </c>
      <c r="H8642" s="62">
        <v>0.19029883348939836</v>
      </c>
      <c r="I8642" s="62">
        <v>0.14284620795336</v>
      </c>
      <c r="J8642" s="62">
        <v>1.3424589230577877E-2</v>
      </c>
      <c r="K8642" s="62"/>
      <c r="L8642" s="65">
        <f t="shared" si="1216"/>
        <v>0.12540820467574992</v>
      </c>
      <c r="M8642" s="65">
        <f t="shared" si="1217"/>
        <v>0.11649952601525079</v>
      </c>
      <c r="N8642" s="65">
        <f t="shared" si="1218"/>
        <v>0.2531108338035532</v>
      </c>
      <c r="O8642" s="65">
        <f t="shared" si="1219"/>
        <v>0.15365816525542156</v>
      </c>
      <c r="P8642" s="65">
        <f t="shared" si="1220"/>
        <v>0.25135259923876285</v>
      </c>
      <c r="Q8642" s="65">
        <f t="shared" si="1221"/>
        <v>5.4893159679438613E-2</v>
      </c>
      <c r="R8642" s="65">
        <f t="shared" si="1222"/>
        <v>4.1205085491093807E-2</v>
      </c>
      <c r="S8642" s="65">
        <f t="shared" si="1223"/>
        <v>3.8724258407292727E-3</v>
      </c>
      <c r="T8642" s="66">
        <f>(L8642*'Football Field'!$F$4)+(M8642*'Football Field'!$F$5)+(N8642*'Football Field'!$F$6)+(O8642*'Football Field'!$F$7)+(P8642*'Football Field'!$F$8)+(Q8642*'Football Field'!$F$9)+(R8642*'Football Field'!$F$10)+(S8642*'Football Field'!$F$11)</f>
        <v>141075497.04327926</v>
      </c>
    </row>
    <row r="8643" spans="2:20" x14ac:dyDescent="0.3">
      <c r="B8643" s="62">
        <f t="shared" si="1215"/>
        <v>8616</v>
      </c>
      <c r="C8643" s="62">
        <v>0.25049242474370004</v>
      </c>
      <c r="D8643" s="62">
        <v>0.37370479553246616</v>
      </c>
      <c r="E8643" s="62">
        <v>0.22462624150851218</v>
      </c>
      <c r="F8643" s="62">
        <v>0.67459481869399684</v>
      </c>
      <c r="G8643" s="62">
        <v>2.009765341626446E-3</v>
      </c>
      <c r="H8643" s="62">
        <v>0.67121457396757744</v>
      </c>
      <c r="I8643" s="62">
        <v>0.85257147632145547</v>
      </c>
      <c r="J8643" s="62">
        <v>0.84467318843498584</v>
      </c>
      <c r="K8643" s="62"/>
      <c r="L8643" s="65">
        <f t="shared" si="1216"/>
        <v>6.4329654774024539E-2</v>
      </c>
      <c r="M8643" s="65">
        <f t="shared" si="1217"/>
        <v>9.5972165659694658E-2</v>
      </c>
      <c r="N8643" s="65">
        <f t="shared" si="1218"/>
        <v>5.7686888472633049E-2</v>
      </c>
      <c r="O8643" s="65">
        <f t="shared" si="1219"/>
        <v>0.17324456754863174</v>
      </c>
      <c r="P8643" s="65">
        <f t="shared" si="1220"/>
        <v>5.1613341495621576E-4</v>
      </c>
      <c r="Q8643" s="65">
        <f t="shared" si="1221"/>
        <v>0.17237647751946314</v>
      </c>
      <c r="R8643" s="65">
        <f t="shared" si="1222"/>
        <v>0.21895124692116685</v>
      </c>
      <c r="S8643" s="65">
        <f t="shared" si="1223"/>
        <v>0.2169228656894297</v>
      </c>
      <c r="T8643" s="66">
        <f>(L8643*'Football Field'!$F$4)+(M8643*'Football Field'!$F$5)+(N8643*'Football Field'!$F$6)+(O8643*'Football Field'!$F$7)+(P8643*'Football Field'!$F$8)+(Q8643*'Football Field'!$F$9)+(R8643*'Football Field'!$F$10)+(S8643*'Football Field'!$F$11)</f>
        <v>142214832.28137469</v>
      </c>
    </row>
    <row r="8644" spans="2:20" x14ac:dyDescent="0.3">
      <c r="B8644" s="62">
        <f t="shared" si="1215"/>
        <v>8617</v>
      </c>
      <c r="C8644" s="62">
        <v>0.3882040395906855</v>
      </c>
      <c r="D8644" s="62">
        <v>0.63436990254281067</v>
      </c>
      <c r="E8644" s="62">
        <v>0.96569884297828446</v>
      </c>
      <c r="F8644" s="62">
        <v>0.46161689605605405</v>
      </c>
      <c r="G8644" s="62">
        <v>0.43818224342961054</v>
      </c>
      <c r="H8644" s="62">
        <v>0.33866174210031796</v>
      </c>
      <c r="I8644" s="62">
        <v>0.43469979972529837</v>
      </c>
      <c r="J8644" s="62">
        <v>0.93800532459445818</v>
      </c>
      <c r="K8644" s="62"/>
      <c r="L8644" s="65">
        <f t="shared" si="1216"/>
        <v>8.4402479787062085E-2</v>
      </c>
      <c r="M8644" s="65">
        <f t="shared" si="1217"/>
        <v>0.13792332746806071</v>
      </c>
      <c r="N8644" s="65">
        <f t="shared" si="1218"/>
        <v>0.20996014663011653</v>
      </c>
      <c r="O8644" s="65">
        <f t="shared" si="1219"/>
        <v>0.10036374371533531</v>
      </c>
      <c r="P8644" s="65">
        <f t="shared" si="1220"/>
        <v>9.5268632400404826E-2</v>
      </c>
      <c r="Q8644" s="65">
        <f t="shared" si="1221"/>
        <v>7.3631100985995915E-2</v>
      </c>
      <c r="R8644" s="65">
        <f t="shared" si="1222"/>
        <v>9.4511487047995058E-2</v>
      </c>
      <c r="S8644" s="65">
        <f t="shared" si="1223"/>
        <v>0.2039390819650295</v>
      </c>
      <c r="T8644" s="66">
        <f>(L8644*'Football Field'!$F$4)+(M8644*'Football Field'!$F$5)+(N8644*'Football Field'!$F$6)+(O8644*'Football Field'!$F$7)+(P8644*'Football Field'!$F$8)+(Q8644*'Football Field'!$F$9)+(R8644*'Football Field'!$F$10)+(S8644*'Football Field'!$F$11)</f>
        <v>135847936.3169499</v>
      </c>
    </row>
    <row r="8645" spans="2:20" x14ac:dyDescent="0.3">
      <c r="B8645" s="62">
        <f t="shared" si="1215"/>
        <v>8618</v>
      </c>
      <c r="C8645" s="62">
        <v>0.6161804101381565</v>
      </c>
      <c r="D8645" s="62">
        <v>0.91597212899982705</v>
      </c>
      <c r="E8645" s="62">
        <v>0.9395855686815896</v>
      </c>
      <c r="F8645" s="62">
        <v>0.96073086283870868</v>
      </c>
      <c r="G8645" s="62">
        <v>3.6238431833942597E-3</v>
      </c>
      <c r="H8645" s="62">
        <v>0.50040490849559016</v>
      </c>
      <c r="I8645" s="62">
        <v>0.98727056594523233</v>
      </c>
      <c r="J8645" s="62">
        <v>0.33938336232212496</v>
      </c>
      <c r="K8645" s="62"/>
      <c r="L8645" s="65">
        <f t="shared" si="1216"/>
        <v>0.11707441682159594</v>
      </c>
      <c r="M8645" s="65">
        <f t="shared" si="1217"/>
        <v>0.17403491098239612</v>
      </c>
      <c r="N8645" s="65">
        <f t="shared" si="1218"/>
        <v>0.1785214698447177</v>
      </c>
      <c r="O8645" s="65">
        <f t="shared" si="1219"/>
        <v>0.18253908050100384</v>
      </c>
      <c r="P8645" s="65">
        <f t="shared" si="1220"/>
        <v>6.8853102170786916E-4</v>
      </c>
      <c r="Q8645" s="65">
        <f t="shared" si="1221"/>
        <v>9.5077045412154199E-2</v>
      </c>
      <c r="R8645" s="65">
        <f t="shared" si="1222"/>
        <v>0.18758163007364911</v>
      </c>
      <c r="S8645" s="65">
        <f t="shared" si="1223"/>
        <v>6.4482915342775088E-2</v>
      </c>
      <c r="T8645" s="66">
        <f>(L8645*'Football Field'!$F$4)+(M8645*'Football Field'!$F$5)+(N8645*'Football Field'!$F$6)+(O8645*'Football Field'!$F$7)+(P8645*'Football Field'!$F$8)+(Q8645*'Football Field'!$F$9)+(R8645*'Football Field'!$F$10)+(S8645*'Football Field'!$F$11)</f>
        <v>139420137.9920167</v>
      </c>
    </row>
    <row r="8646" spans="2:20" x14ac:dyDescent="0.3">
      <c r="B8646" s="62">
        <f t="shared" si="1215"/>
        <v>8619</v>
      </c>
      <c r="C8646" s="62">
        <v>0.24558033222704356</v>
      </c>
      <c r="D8646" s="62">
        <v>0.86718863021069048</v>
      </c>
      <c r="E8646" s="62">
        <v>0.71655844073759478</v>
      </c>
      <c r="F8646" s="62">
        <v>0.8346394348244397</v>
      </c>
      <c r="G8646" s="62">
        <v>0.34735930978180662</v>
      </c>
      <c r="H8646" s="62">
        <v>0.28141929562860124</v>
      </c>
      <c r="I8646" s="62">
        <v>0.78058945548125758</v>
      </c>
      <c r="J8646" s="62">
        <v>0.98754251477528465</v>
      </c>
      <c r="K8646" s="62"/>
      <c r="L8646" s="65">
        <f t="shared" si="1216"/>
        <v>4.8525248124734785E-2</v>
      </c>
      <c r="M8646" s="65">
        <f t="shared" si="1217"/>
        <v>0.17135143954858076</v>
      </c>
      <c r="N8646" s="65">
        <f t="shared" si="1218"/>
        <v>0.14158778847370504</v>
      </c>
      <c r="O8646" s="65">
        <f t="shared" si="1219"/>
        <v>0.16491990747899282</v>
      </c>
      <c r="P8646" s="65">
        <f t="shared" si="1220"/>
        <v>6.8636183291809288E-2</v>
      </c>
      <c r="Q8646" s="65">
        <f t="shared" si="1221"/>
        <v>5.5606819257988445E-2</v>
      </c>
      <c r="R8646" s="65">
        <f t="shared" si="1222"/>
        <v>0.15423994530539381</v>
      </c>
      <c r="S8646" s="65">
        <f t="shared" si="1223"/>
        <v>0.19513266851879507</v>
      </c>
      <c r="T8646" s="66">
        <f>(L8646*'Football Field'!$F$4)+(M8646*'Football Field'!$F$5)+(N8646*'Football Field'!$F$6)+(O8646*'Football Field'!$F$7)+(P8646*'Football Field'!$F$8)+(Q8646*'Football Field'!$F$9)+(R8646*'Football Field'!$F$10)+(S8646*'Football Field'!$F$11)</f>
        <v>140621958.74785107</v>
      </c>
    </row>
    <row r="8647" spans="2:20" x14ac:dyDescent="0.3">
      <c r="B8647" s="62">
        <f t="shared" si="1215"/>
        <v>8620</v>
      </c>
      <c r="C8647" s="62">
        <v>0.7763941049887314</v>
      </c>
      <c r="D8647" s="62">
        <v>0.58999811777706201</v>
      </c>
      <c r="E8647" s="62">
        <v>0.69434425594283378</v>
      </c>
      <c r="F8647" s="62">
        <v>0.50922640743435277</v>
      </c>
      <c r="G8647" s="62">
        <v>0.82037357722506088</v>
      </c>
      <c r="H8647" s="62">
        <v>0.93809086238945383</v>
      </c>
      <c r="I8647" s="62">
        <v>0.38305194966974832</v>
      </c>
      <c r="J8647" s="62">
        <v>0.5874520030815239</v>
      </c>
      <c r="K8647" s="62"/>
      <c r="L8647" s="65">
        <f t="shared" si="1216"/>
        <v>0.14651899867764001</v>
      </c>
      <c r="M8647" s="65">
        <f t="shared" si="1217"/>
        <v>0.11134285137268285</v>
      </c>
      <c r="N8647" s="65">
        <f t="shared" si="1218"/>
        <v>0.13103477275859993</v>
      </c>
      <c r="O8647" s="65">
        <f t="shared" si="1219"/>
        <v>9.6099832337825666E-2</v>
      </c>
      <c r="P8647" s="65">
        <f t="shared" si="1220"/>
        <v>0.15481868590225076</v>
      </c>
      <c r="Q8647" s="65">
        <f t="shared" si="1221"/>
        <v>0.17703397403814844</v>
      </c>
      <c r="R8647" s="65">
        <f t="shared" si="1222"/>
        <v>7.2288529429192241E-2</v>
      </c>
      <c r="S8647" s="65">
        <f t="shared" si="1223"/>
        <v>0.11086235548365998</v>
      </c>
      <c r="T8647" s="66">
        <f>(L8647*'Football Field'!$F$4)+(M8647*'Football Field'!$F$5)+(N8647*'Football Field'!$F$6)+(O8647*'Football Field'!$F$7)+(P8647*'Football Field'!$F$8)+(Q8647*'Football Field'!$F$9)+(R8647*'Football Field'!$F$10)+(S8647*'Football Field'!$F$11)</f>
        <v>134613920.55982405</v>
      </c>
    </row>
    <row r="8648" spans="2:20" x14ac:dyDescent="0.3">
      <c r="B8648" s="62">
        <f t="shared" si="1215"/>
        <v>8621</v>
      </c>
      <c r="C8648" s="62">
        <v>0.64340817845419085</v>
      </c>
      <c r="D8648" s="62">
        <v>0.29933461266157857</v>
      </c>
      <c r="E8648" s="62">
        <v>0.64780407349366376</v>
      </c>
      <c r="F8648" s="62">
        <v>0.29035902399417701</v>
      </c>
      <c r="G8648" s="62">
        <v>0.46362211150223809</v>
      </c>
      <c r="H8648" s="62">
        <v>0.63910756760905729</v>
      </c>
      <c r="I8648" s="62">
        <v>0.98035751906903346</v>
      </c>
      <c r="J8648" s="62">
        <v>0.64346507753953874</v>
      </c>
      <c r="K8648" s="62"/>
      <c r="L8648" s="65">
        <f t="shared" si="1216"/>
        <v>0.13964493121961183</v>
      </c>
      <c r="M8648" s="65">
        <f t="shared" si="1217"/>
        <v>6.4967407621709897E-2</v>
      </c>
      <c r="N8648" s="65">
        <f t="shared" si="1218"/>
        <v>0.14059901368388925</v>
      </c>
      <c r="O8648" s="65">
        <f t="shared" si="1219"/>
        <v>6.3019351156020975E-2</v>
      </c>
      <c r="P8648" s="65">
        <f t="shared" si="1220"/>
        <v>0.10062426938396579</v>
      </c>
      <c r="Q8648" s="65">
        <f t="shared" si="1221"/>
        <v>0.13871152918062335</v>
      </c>
      <c r="R8648" s="65">
        <f t="shared" si="1222"/>
        <v>0.21277621719067338</v>
      </c>
      <c r="S8648" s="65">
        <f t="shared" si="1223"/>
        <v>0.13965728056350571</v>
      </c>
      <c r="T8648" s="66">
        <f>(L8648*'Football Field'!$F$4)+(M8648*'Football Field'!$F$5)+(N8648*'Football Field'!$F$6)+(O8648*'Football Field'!$F$7)+(P8648*'Football Field'!$F$8)+(Q8648*'Football Field'!$F$9)+(R8648*'Football Field'!$F$10)+(S8648*'Football Field'!$F$11)</f>
        <v>150090697.72612867</v>
      </c>
    </row>
    <row r="8649" spans="2:20" x14ac:dyDescent="0.3">
      <c r="B8649" s="62">
        <f t="shared" si="1215"/>
        <v>8622</v>
      </c>
      <c r="C8649" s="62">
        <v>0.69818830118214137</v>
      </c>
      <c r="D8649" s="62">
        <v>0.22300371183629697</v>
      </c>
      <c r="E8649" s="62">
        <v>0.28985135349317037</v>
      </c>
      <c r="F8649" s="62">
        <v>0.85696680048152618</v>
      </c>
      <c r="G8649" s="62">
        <v>0.92910390848842928</v>
      </c>
      <c r="H8649" s="62">
        <v>0.25139097990547821</v>
      </c>
      <c r="I8649" s="62">
        <v>0.14484108772170767</v>
      </c>
      <c r="J8649" s="62">
        <v>0.73871458607599794</v>
      </c>
      <c r="K8649" s="62"/>
      <c r="L8649" s="65">
        <f t="shared" si="1216"/>
        <v>0.16896854788479676</v>
      </c>
      <c r="M8649" s="65">
        <f t="shared" si="1217"/>
        <v>5.3969127380249178E-2</v>
      </c>
      <c r="N8649" s="65">
        <f t="shared" si="1218"/>
        <v>7.0146924861474086E-2</v>
      </c>
      <c r="O8649" s="65">
        <f t="shared" si="1219"/>
        <v>0.20739453184430931</v>
      </c>
      <c r="P8649" s="65">
        <f t="shared" si="1220"/>
        <v>0.22485243305505354</v>
      </c>
      <c r="Q8649" s="65">
        <f t="shared" si="1221"/>
        <v>6.0839130008400778E-2</v>
      </c>
      <c r="R8649" s="65">
        <f t="shared" si="1222"/>
        <v>3.5052991041175888E-2</v>
      </c>
      <c r="S8649" s="65">
        <f t="shared" si="1223"/>
        <v>0.17877631392454041</v>
      </c>
      <c r="T8649" s="66">
        <f>(L8649*'Football Field'!$F$4)+(M8649*'Football Field'!$F$5)+(N8649*'Football Field'!$F$6)+(O8649*'Football Field'!$F$7)+(P8649*'Football Field'!$F$8)+(Q8649*'Football Field'!$F$9)+(R8649*'Football Field'!$F$10)+(S8649*'Football Field'!$F$11)</f>
        <v>134987689.33523098</v>
      </c>
    </row>
    <row r="8650" spans="2:20" x14ac:dyDescent="0.3">
      <c r="B8650" s="62">
        <f t="shared" si="1215"/>
        <v>8623</v>
      </c>
      <c r="C8650" s="62">
        <v>0.2481553197277746</v>
      </c>
      <c r="D8650" s="62">
        <v>0.8165492795726873</v>
      </c>
      <c r="E8650" s="62">
        <v>0.60237873350066351</v>
      </c>
      <c r="F8650" s="62">
        <v>6.2503623541820152E-2</v>
      </c>
      <c r="G8650" s="62">
        <v>0.17475924422411726</v>
      </c>
      <c r="H8650" s="62">
        <v>0.6714154281870327</v>
      </c>
      <c r="I8650" s="62">
        <v>0.21325761960650547</v>
      </c>
      <c r="J8650" s="62">
        <v>0.39983225431323888</v>
      </c>
      <c r="K8650" s="62"/>
      <c r="L8650" s="65">
        <f t="shared" si="1216"/>
        <v>7.7819653727900881E-2</v>
      </c>
      <c r="M8650" s="65">
        <f t="shared" si="1217"/>
        <v>0.25606375175765123</v>
      </c>
      <c r="N8650" s="65">
        <f t="shared" si="1218"/>
        <v>0.18890146906984262</v>
      </c>
      <c r="O8650" s="65">
        <f t="shared" si="1219"/>
        <v>1.9600669234491195E-2</v>
      </c>
      <c r="P8650" s="65">
        <f t="shared" si="1220"/>
        <v>5.4803192960720275E-2</v>
      </c>
      <c r="Q8650" s="65">
        <f t="shared" si="1221"/>
        <v>0.21055086059167491</v>
      </c>
      <c r="R8650" s="65">
        <f t="shared" si="1222"/>
        <v>6.6875995770793895E-2</v>
      </c>
      <c r="S8650" s="65">
        <f t="shared" si="1223"/>
        <v>0.12538440688692498</v>
      </c>
      <c r="T8650" s="66">
        <f>(L8650*'Football Field'!$F$4)+(M8650*'Football Field'!$F$5)+(N8650*'Football Field'!$F$6)+(O8650*'Football Field'!$F$7)+(P8650*'Football Field'!$F$8)+(Q8650*'Football Field'!$F$9)+(R8650*'Football Field'!$F$10)+(S8650*'Football Field'!$F$11)</f>
        <v>126613361.55462694</v>
      </c>
    </row>
    <row r="8651" spans="2:20" x14ac:dyDescent="0.3">
      <c r="B8651" s="62">
        <f t="shared" si="1215"/>
        <v>8624</v>
      </c>
      <c r="C8651" s="62">
        <v>0.83704700180849001</v>
      </c>
      <c r="D8651" s="62">
        <v>0.16450961256630547</v>
      </c>
      <c r="E8651" s="62">
        <v>0.12690017901061323</v>
      </c>
      <c r="F8651" s="62">
        <v>0.44575290425185043</v>
      </c>
      <c r="G8651" s="62">
        <v>0.34025311469722475</v>
      </c>
      <c r="H8651" s="62">
        <v>0.84583482532553766</v>
      </c>
      <c r="I8651" s="62">
        <v>0.6389639238436664</v>
      </c>
      <c r="J8651" s="62">
        <v>0.56872451918676259</v>
      </c>
      <c r="K8651" s="62"/>
      <c r="L8651" s="65">
        <f t="shared" si="1216"/>
        <v>0.21095008520363548</v>
      </c>
      <c r="M8651" s="65">
        <f t="shared" si="1217"/>
        <v>4.1459221181965426E-2</v>
      </c>
      <c r="N8651" s="65">
        <f t="shared" si="1218"/>
        <v>3.1981004073616093E-2</v>
      </c>
      <c r="O8651" s="65">
        <f t="shared" si="1219"/>
        <v>0.11233731550144126</v>
      </c>
      <c r="P8651" s="65">
        <f t="shared" si="1220"/>
        <v>8.5749573657279296E-2</v>
      </c>
      <c r="Q8651" s="65">
        <f t="shared" si="1221"/>
        <v>0.21316476623787906</v>
      </c>
      <c r="R8651" s="65">
        <f t="shared" si="1222"/>
        <v>0.16102977955317913</v>
      </c>
      <c r="S8651" s="65">
        <f t="shared" si="1223"/>
        <v>0.1433282545910044</v>
      </c>
      <c r="T8651" s="66">
        <f>(L8651*'Football Field'!$F$4)+(M8651*'Football Field'!$F$5)+(N8651*'Football Field'!$F$6)+(O8651*'Football Field'!$F$7)+(P8651*'Football Field'!$F$8)+(Q8651*'Football Field'!$F$9)+(R8651*'Football Field'!$F$10)+(S8651*'Football Field'!$F$11)</f>
        <v>138956360.23087931</v>
      </c>
    </row>
    <row r="8652" spans="2:20" x14ac:dyDescent="0.3">
      <c r="B8652" s="62">
        <f t="shared" si="1215"/>
        <v>8625</v>
      </c>
      <c r="C8652" s="62">
        <v>0.1657223180313433</v>
      </c>
      <c r="D8652" s="62">
        <v>0.43349975688677067</v>
      </c>
      <c r="E8652" s="62">
        <v>0.87277899279677773</v>
      </c>
      <c r="F8652" s="62">
        <v>0.77847216840120992</v>
      </c>
      <c r="G8652" s="62">
        <v>3.1779125573989986E-2</v>
      </c>
      <c r="H8652" s="62">
        <v>0.58158733227440929</v>
      </c>
      <c r="I8652" s="62">
        <v>0.97587808161829837</v>
      </c>
      <c r="J8652" s="62">
        <v>0.28194708349646058</v>
      </c>
      <c r="K8652" s="62"/>
      <c r="L8652" s="65">
        <f t="shared" si="1216"/>
        <v>4.02076160234833E-2</v>
      </c>
      <c r="M8652" s="65">
        <f t="shared" si="1217"/>
        <v>0.10517588685840175</v>
      </c>
      <c r="N8652" s="65">
        <f t="shared" si="1218"/>
        <v>0.21175399326177821</v>
      </c>
      <c r="O8652" s="65">
        <f t="shared" si="1219"/>
        <v>0.18887323327280739</v>
      </c>
      <c r="P8652" s="65">
        <f t="shared" si="1220"/>
        <v>7.710264337476758E-3</v>
      </c>
      <c r="Q8652" s="65">
        <f t="shared" si="1221"/>
        <v>0.14110495446840629</v>
      </c>
      <c r="R8652" s="65">
        <f t="shared" si="1222"/>
        <v>0.23676793601222104</v>
      </c>
      <c r="S8652" s="65">
        <f t="shared" si="1223"/>
        <v>6.8406115765425143E-2</v>
      </c>
      <c r="T8652" s="66">
        <f>(L8652*'Football Field'!$F$4)+(M8652*'Football Field'!$F$5)+(N8652*'Football Field'!$F$6)+(O8652*'Football Field'!$F$7)+(P8652*'Football Field'!$F$8)+(Q8652*'Football Field'!$F$9)+(R8652*'Football Field'!$F$10)+(S8652*'Football Field'!$F$11)</f>
        <v>148357211.543845</v>
      </c>
    </row>
    <row r="8653" spans="2:20" x14ac:dyDescent="0.3">
      <c r="B8653" s="62">
        <f t="shared" si="1215"/>
        <v>8626</v>
      </c>
      <c r="C8653" s="62">
        <v>8.0833119426719779E-2</v>
      </c>
      <c r="D8653" s="62">
        <v>4.0021850361561806E-2</v>
      </c>
      <c r="E8653" s="62">
        <v>0.46963076149328076</v>
      </c>
      <c r="F8653" s="62">
        <v>0.4682768123420723</v>
      </c>
      <c r="G8653" s="62">
        <v>0.99278828121291507</v>
      </c>
      <c r="H8653" s="62">
        <v>0.3065734354907973</v>
      </c>
      <c r="I8653" s="62">
        <v>0.75336838920328175</v>
      </c>
      <c r="J8653" s="62">
        <v>0.83791957901933767</v>
      </c>
      <c r="K8653" s="62"/>
      <c r="L8653" s="65">
        <f t="shared" si="1216"/>
        <v>2.0467126435266495E-2</v>
      </c>
      <c r="M8653" s="65">
        <f t="shared" si="1217"/>
        <v>1.0133621927902901E-2</v>
      </c>
      <c r="N8653" s="65">
        <f t="shared" si="1218"/>
        <v>0.11891155805371739</v>
      </c>
      <c r="O8653" s="65">
        <f t="shared" si="1219"/>
        <v>0.11856873510365387</v>
      </c>
      <c r="P8653" s="65">
        <f t="shared" si="1220"/>
        <v>0.25137621087921203</v>
      </c>
      <c r="Q8653" s="65">
        <f t="shared" si="1221"/>
        <v>7.7625078809095666E-2</v>
      </c>
      <c r="R8653" s="65">
        <f t="shared" si="1222"/>
        <v>0.19075455931321766</v>
      </c>
      <c r="S8653" s="65">
        <f t="shared" si="1223"/>
        <v>0.21216310947793396</v>
      </c>
      <c r="T8653" s="66">
        <f>(L8653*'Football Field'!$F$4)+(M8653*'Football Field'!$F$5)+(N8653*'Football Field'!$F$6)+(O8653*'Football Field'!$F$7)+(P8653*'Football Field'!$F$8)+(Q8653*'Football Field'!$F$9)+(R8653*'Football Field'!$F$10)+(S8653*'Football Field'!$F$11)</f>
        <v>160531540.14550507</v>
      </c>
    </row>
    <row r="8654" spans="2:20" x14ac:dyDescent="0.3">
      <c r="B8654" s="62">
        <f t="shared" si="1215"/>
        <v>8627</v>
      </c>
      <c r="C8654" s="62">
        <v>0.13654925290056819</v>
      </c>
      <c r="D8654" s="62">
        <v>0.46452123206571605</v>
      </c>
      <c r="E8654" s="62">
        <v>0.21427596959415385</v>
      </c>
      <c r="F8654" s="62">
        <v>0.76423435988012933</v>
      </c>
      <c r="G8654" s="62">
        <v>0.17969808739321891</v>
      </c>
      <c r="H8654" s="62">
        <v>0.20628580407435582</v>
      </c>
      <c r="I8654" s="62">
        <v>0.98590839146045117</v>
      </c>
      <c r="J8654" s="62">
        <v>0.79787492402290006</v>
      </c>
      <c r="K8654" s="62"/>
      <c r="L8654" s="65">
        <f t="shared" si="1216"/>
        <v>3.6419466030227499E-2</v>
      </c>
      <c r="M8654" s="65">
        <f t="shared" si="1217"/>
        <v>0.12389386885811644</v>
      </c>
      <c r="N8654" s="65">
        <f t="shared" si="1218"/>
        <v>5.7150194746293445E-2</v>
      </c>
      <c r="O8654" s="65">
        <f t="shared" si="1219"/>
        <v>0.20383126760169346</v>
      </c>
      <c r="P8654" s="65">
        <f t="shared" si="1220"/>
        <v>4.7927822748907598E-2</v>
      </c>
      <c r="Q8654" s="65">
        <f t="shared" si="1221"/>
        <v>5.5019113429165503E-2</v>
      </c>
      <c r="R8654" s="65">
        <f t="shared" si="1222"/>
        <v>0.26295462193305585</v>
      </c>
      <c r="S8654" s="65">
        <f t="shared" si="1223"/>
        <v>0.2128036446525402</v>
      </c>
      <c r="T8654" s="66">
        <f>(L8654*'Football Field'!$F$4)+(M8654*'Football Field'!$F$5)+(N8654*'Football Field'!$F$6)+(O8654*'Football Field'!$F$7)+(P8654*'Football Field'!$F$8)+(Q8654*'Football Field'!$F$9)+(R8654*'Football Field'!$F$10)+(S8654*'Football Field'!$F$11)</f>
        <v>152427504.71451196</v>
      </c>
    </row>
    <row r="8655" spans="2:20" x14ac:dyDescent="0.3">
      <c r="B8655" s="62">
        <f t="shared" si="1215"/>
        <v>8628</v>
      </c>
      <c r="C8655" s="62">
        <v>0.17727887452793845</v>
      </c>
      <c r="D8655" s="62">
        <v>0.51068511088437996</v>
      </c>
      <c r="E8655" s="62">
        <v>0.20883040371597372</v>
      </c>
      <c r="F8655" s="62">
        <v>0.97170024789792198</v>
      </c>
      <c r="G8655" s="62">
        <v>0.86790398360857302</v>
      </c>
      <c r="H8655" s="62">
        <v>0.72900738756520123</v>
      </c>
      <c r="I8655" s="62">
        <v>0.56503420090777901</v>
      </c>
      <c r="J8655" s="62">
        <v>0.57414752350029796</v>
      </c>
      <c r="K8655" s="62"/>
      <c r="L8655" s="65">
        <f t="shared" si="1216"/>
        <v>3.850048795302824E-2</v>
      </c>
      <c r="M8655" s="65">
        <f t="shared" si="1217"/>
        <v>0.11090789024778228</v>
      </c>
      <c r="N8655" s="65">
        <f t="shared" si="1218"/>
        <v>4.5352682116818081E-2</v>
      </c>
      <c r="O8655" s="65">
        <f t="shared" si="1219"/>
        <v>0.21102871838377271</v>
      </c>
      <c r="P8655" s="65">
        <f t="shared" si="1220"/>
        <v>0.18848679491160159</v>
      </c>
      <c r="Q8655" s="65">
        <f t="shared" si="1221"/>
        <v>0.15832196711176294</v>
      </c>
      <c r="R8655" s="65">
        <f t="shared" si="1222"/>
        <v>0.12271113804747517</v>
      </c>
      <c r="S8655" s="65">
        <f t="shared" si="1223"/>
        <v>0.12469032122775896</v>
      </c>
      <c r="T8655" s="66">
        <f>(L8655*'Football Field'!$F$4)+(M8655*'Football Field'!$F$5)+(N8655*'Football Field'!$F$6)+(O8655*'Football Field'!$F$7)+(P8655*'Football Field'!$F$8)+(Q8655*'Football Field'!$F$9)+(R8655*'Football Field'!$F$10)+(S8655*'Football Field'!$F$11)</f>
        <v>143575506.46933639</v>
      </c>
    </row>
    <row r="8656" spans="2:20" x14ac:dyDescent="0.3">
      <c r="B8656" s="62">
        <f t="shared" si="1215"/>
        <v>8629</v>
      </c>
      <c r="C8656" s="62">
        <v>0.1404360065432898</v>
      </c>
      <c r="D8656" s="62">
        <v>1.4894223390980676E-2</v>
      </c>
      <c r="E8656" s="62">
        <v>0.24754786908072723</v>
      </c>
      <c r="F8656" s="62">
        <v>0.85242058639048723</v>
      </c>
      <c r="G8656" s="62">
        <v>0.21025936875077567</v>
      </c>
      <c r="H8656" s="62">
        <v>0.61554778813585165</v>
      </c>
      <c r="I8656" s="62">
        <v>0.48373930882995919</v>
      </c>
      <c r="J8656" s="62">
        <v>0.98559017485059031</v>
      </c>
      <c r="K8656" s="62"/>
      <c r="L8656" s="65">
        <f t="shared" si="1216"/>
        <v>3.9554588001069015E-2</v>
      </c>
      <c r="M8656" s="65">
        <f t="shared" si="1217"/>
        <v>4.1950414592893106E-3</v>
      </c>
      <c r="N8656" s="65">
        <f t="shared" si="1218"/>
        <v>6.9723244152577288E-2</v>
      </c>
      <c r="O8656" s="65">
        <f t="shared" si="1219"/>
        <v>0.2400890336333508</v>
      </c>
      <c r="P8656" s="65">
        <f t="shared" si="1220"/>
        <v>5.9220729135003723E-2</v>
      </c>
      <c r="Q8656" s="65">
        <f t="shared" si="1221"/>
        <v>0.17337248298339833</v>
      </c>
      <c r="R8656" s="65">
        <f t="shared" si="1222"/>
        <v>0.13624788636233953</v>
      </c>
      <c r="S8656" s="65">
        <f t="shared" si="1223"/>
        <v>0.27759699427297196</v>
      </c>
      <c r="T8656" s="66">
        <f>(L8656*'Football Field'!$F$4)+(M8656*'Football Field'!$F$5)+(N8656*'Football Field'!$F$6)+(O8656*'Football Field'!$F$7)+(P8656*'Football Field'!$F$8)+(Q8656*'Football Field'!$F$9)+(R8656*'Football Field'!$F$10)+(S8656*'Football Field'!$F$11)</f>
        <v>137220834.07299149</v>
      </c>
    </row>
    <row r="8657" spans="2:20" x14ac:dyDescent="0.3">
      <c r="B8657" s="62">
        <f t="shared" si="1215"/>
        <v>8630</v>
      </c>
      <c r="C8657" s="62">
        <v>0.60451222121328874</v>
      </c>
      <c r="D8657" s="62">
        <v>0.85642407294292688</v>
      </c>
      <c r="E8657" s="62">
        <v>1.3783441883786662E-2</v>
      </c>
      <c r="F8657" s="62">
        <v>0.73989134628415543</v>
      </c>
      <c r="G8657" s="62">
        <v>0.83870457593165193</v>
      </c>
      <c r="H8657" s="62">
        <v>0.87468595744128907</v>
      </c>
      <c r="I8657" s="62">
        <v>0.74674845366022602</v>
      </c>
      <c r="J8657" s="62">
        <v>0.32869864363940615</v>
      </c>
      <c r="K8657" s="62"/>
      <c r="L8657" s="65">
        <f t="shared" si="1216"/>
        <v>0.12081911015556836</v>
      </c>
      <c r="M8657" s="65">
        <f t="shared" si="1217"/>
        <v>0.17116675358704461</v>
      </c>
      <c r="N8657" s="65">
        <f t="shared" si="1218"/>
        <v>2.7547882819271077E-3</v>
      </c>
      <c r="O8657" s="65">
        <f t="shared" si="1219"/>
        <v>0.14787627269212281</v>
      </c>
      <c r="P8657" s="65">
        <f t="shared" si="1220"/>
        <v>0.16762529687834535</v>
      </c>
      <c r="Q8657" s="65">
        <f t="shared" si="1221"/>
        <v>0.17481661302318233</v>
      </c>
      <c r="R8657" s="65">
        <f t="shared" si="1222"/>
        <v>0.14924674889152081</v>
      </c>
      <c r="S8657" s="65">
        <f t="shared" si="1223"/>
        <v>6.569441649028869E-2</v>
      </c>
      <c r="T8657" s="66">
        <f>(L8657*'Football Field'!$F$4)+(M8657*'Football Field'!$F$5)+(N8657*'Football Field'!$F$6)+(O8657*'Football Field'!$F$7)+(P8657*'Football Field'!$F$8)+(Q8657*'Football Field'!$F$9)+(R8657*'Football Field'!$F$10)+(S8657*'Football Field'!$F$11)</f>
        <v>142939201.10602593</v>
      </c>
    </row>
    <row r="8658" spans="2:20" x14ac:dyDescent="0.3">
      <c r="B8658" s="62">
        <f t="shared" si="1215"/>
        <v>8631</v>
      </c>
      <c r="C8658" s="62">
        <v>0.59027828590186981</v>
      </c>
      <c r="D8658" s="62">
        <v>0.14447818604192142</v>
      </c>
      <c r="E8658" s="62">
        <v>0.49603757289986439</v>
      </c>
      <c r="F8658" s="62">
        <v>0.46262031405449289</v>
      </c>
      <c r="G8658" s="62">
        <v>0.23764516118592638</v>
      </c>
      <c r="H8658" s="62">
        <v>0.5598082536928064</v>
      </c>
      <c r="I8658" s="62">
        <v>0.45277996483733374</v>
      </c>
      <c r="J8658" s="62">
        <v>0.88171058362626287</v>
      </c>
      <c r="K8658" s="62"/>
      <c r="L8658" s="65">
        <f t="shared" si="1216"/>
        <v>0.15430666520049008</v>
      </c>
      <c r="M8658" s="65">
        <f t="shared" si="1217"/>
        <v>3.7768536662809105E-2</v>
      </c>
      <c r="N8658" s="65">
        <f t="shared" si="1218"/>
        <v>0.12967087815432141</v>
      </c>
      <c r="O8658" s="65">
        <f t="shared" si="1219"/>
        <v>0.12093515824774824</v>
      </c>
      <c r="P8658" s="65">
        <f t="shared" si="1220"/>
        <v>6.2123634223823443E-2</v>
      </c>
      <c r="Q8658" s="65">
        <f t="shared" si="1221"/>
        <v>0.14634138988708689</v>
      </c>
      <c r="R8658" s="65">
        <f t="shared" si="1222"/>
        <v>0.11836275890937835</v>
      </c>
      <c r="S8658" s="65">
        <f t="shared" si="1223"/>
        <v>0.23049097871434249</v>
      </c>
      <c r="T8658" s="66">
        <f>(L8658*'Football Field'!$F$4)+(M8658*'Football Field'!$F$5)+(N8658*'Football Field'!$F$6)+(O8658*'Football Field'!$F$7)+(P8658*'Football Field'!$F$8)+(Q8658*'Football Field'!$F$9)+(R8658*'Football Field'!$F$10)+(S8658*'Football Field'!$F$11)</f>
        <v>134674855.01477432</v>
      </c>
    </row>
    <row r="8659" spans="2:20" x14ac:dyDescent="0.3">
      <c r="B8659" s="62">
        <f t="shared" si="1215"/>
        <v>8632</v>
      </c>
      <c r="C8659" s="62">
        <v>0.28727435459156414</v>
      </c>
      <c r="D8659" s="62">
        <v>0.3698232532237522</v>
      </c>
      <c r="E8659" s="62">
        <v>0.74973397792422036</v>
      </c>
      <c r="F8659" s="62">
        <v>0.26363857818920544</v>
      </c>
      <c r="G8659" s="62">
        <v>0.73296955088567062</v>
      </c>
      <c r="H8659" s="62">
        <v>0.23183381055133445</v>
      </c>
      <c r="I8659" s="62">
        <v>0.33745846801942292</v>
      </c>
      <c r="J8659" s="62">
        <v>8.4744372960140035E-2</v>
      </c>
      <c r="K8659" s="62"/>
      <c r="L8659" s="65">
        <f t="shared" si="1216"/>
        <v>9.3957996782474393E-2</v>
      </c>
      <c r="M8659" s="65">
        <f t="shared" si="1217"/>
        <v>0.12095702759783312</v>
      </c>
      <c r="N8659" s="65">
        <f t="shared" si="1218"/>
        <v>0.24521333547392193</v>
      </c>
      <c r="O8659" s="65">
        <f t="shared" si="1219"/>
        <v>8.6227511385260608E-2</v>
      </c>
      <c r="P8659" s="65">
        <f t="shared" si="1220"/>
        <v>0.23973024254699649</v>
      </c>
      <c r="Q8659" s="65">
        <f t="shared" si="1221"/>
        <v>7.5825217523578806E-2</v>
      </c>
      <c r="R8659" s="65">
        <f t="shared" si="1222"/>
        <v>0.11037157040163709</v>
      </c>
      <c r="S8659" s="65">
        <f t="shared" si="1223"/>
        <v>2.7717098288297624E-2</v>
      </c>
      <c r="T8659" s="66">
        <f>(L8659*'Football Field'!$F$4)+(M8659*'Football Field'!$F$5)+(N8659*'Football Field'!$F$6)+(O8659*'Football Field'!$F$7)+(P8659*'Football Field'!$F$8)+(Q8659*'Football Field'!$F$9)+(R8659*'Football Field'!$F$10)+(S8659*'Football Field'!$F$11)</f>
        <v>149358659.51684153</v>
      </c>
    </row>
    <row r="8660" spans="2:20" x14ac:dyDescent="0.3">
      <c r="B8660" s="62">
        <f t="shared" si="1215"/>
        <v>8633</v>
      </c>
      <c r="C8660" s="62">
        <v>0.52414989221422259</v>
      </c>
      <c r="D8660" s="62">
        <v>0.96445201877786269</v>
      </c>
      <c r="E8660" s="62">
        <v>0.66040160542043425</v>
      </c>
      <c r="F8660" s="62">
        <v>0.34007032796025627</v>
      </c>
      <c r="G8660" s="62">
        <v>0.9374637358828829</v>
      </c>
      <c r="H8660" s="62">
        <v>0.45396575814182727</v>
      </c>
      <c r="I8660" s="62">
        <v>0.87921730109146889</v>
      </c>
      <c r="J8660" s="62">
        <v>0.22354203534307016</v>
      </c>
      <c r="K8660" s="62"/>
      <c r="L8660" s="65">
        <f t="shared" si="1216"/>
        <v>0.10518207175018936</v>
      </c>
      <c r="M8660" s="65">
        <f t="shared" si="1217"/>
        <v>0.19353826633479085</v>
      </c>
      <c r="N8660" s="65">
        <f t="shared" si="1218"/>
        <v>0.13252394034049086</v>
      </c>
      <c r="O8660" s="65">
        <f t="shared" si="1219"/>
        <v>6.8242504991314609E-2</v>
      </c>
      <c r="P8660" s="65">
        <f t="shared" si="1220"/>
        <v>0.18812248060242637</v>
      </c>
      <c r="Q8660" s="65">
        <f t="shared" si="1221"/>
        <v>9.1098099330501281E-2</v>
      </c>
      <c r="R8660" s="65">
        <f t="shared" si="1222"/>
        <v>0.17643406708860784</v>
      </c>
      <c r="S8660" s="65">
        <f t="shared" si="1223"/>
        <v>4.4858569561678843E-2</v>
      </c>
      <c r="T8660" s="66">
        <f>(L8660*'Football Field'!$F$4)+(M8660*'Football Field'!$F$5)+(N8660*'Football Field'!$F$6)+(O8660*'Football Field'!$F$7)+(P8660*'Football Field'!$F$8)+(Q8660*'Football Field'!$F$9)+(R8660*'Football Field'!$F$10)+(S8660*'Football Field'!$F$11)</f>
        <v>151066871.83606288</v>
      </c>
    </row>
    <row r="8661" spans="2:20" x14ac:dyDescent="0.3">
      <c r="B8661" s="62">
        <f t="shared" si="1215"/>
        <v>8634</v>
      </c>
      <c r="C8661" s="62">
        <v>0.91778802378905844</v>
      </c>
      <c r="D8661" s="62">
        <v>0.77209433245370007</v>
      </c>
      <c r="E8661" s="62">
        <v>0.23355612940692394</v>
      </c>
      <c r="F8661" s="62">
        <v>0.46159794637790708</v>
      </c>
      <c r="G8661" s="62">
        <v>0.53560831175020795</v>
      </c>
      <c r="H8661" s="62">
        <v>0.59017626225345421</v>
      </c>
      <c r="I8661" s="62">
        <v>0.91097317671682876</v>
      </c>
      <c r="J8661" s="62">
        <v>0.40138643769757343</v>
      </c>
      <c r="K8661" s="62"/>
      <c r="L8661" s="65">
        <f t="shared" si="1216"/>
        <v>0.19028688660310966</v>
      </c>
      <c r="M8661" s="65">
        <f t="shared" si="1217"/>
        <v>0.16007991265779295</v>
      </c>
      <c r="N8661" s="65">
        <f t="shared" si="1218"/>
        <v>4.842367470479339E-2</v>
      </c>
      <c r="O8661" s="65">
        <f t="shared" si="1219"/>
        <v>9.5704055622792772E-2</v>
      </c>
      <c r="P8661" s="65">
        <f t="shared" si="1220"/>
        <v>0.11104877753898393</v>
      </c>
      <c r="Q8661" s="65">
        <f t="shared" si="1221"/>
        <v>0.12236246342334217</v>
      </c>
      <c r="R8661" s="65">
        <f t="shared" si="1222"/>
        <v>0.18887395028400494</v>
      </c>
      <c r="S8661" s="65">
        <f t="shared" si="1223"/>
        <v>8.3220279165179989E-2</v>
      </c>
      <c r="T8661" s="66">
        <f>(L8661*'Football Field'!$F$4)+(M8661*'Football Field'!$F$5)+(N8661*'Football Field'!$F$6)+(O8661*'Football Field'!$F$7)+(P8661*'Football Field'!$F$8)+(Q8661*'Football Field'!$F$9)+(R8661*'Football Field'!$F$10)+(S8661*'Football Field'!$F$11)</f>
        <v>144463246.18239757</v>
      </c>
    </row>
    <row r="8662" spans="2:20" x14ac:dyDescent="0.3">
      <c r="B8662" s="62">
        <f t="shared" si="1215"/>
        <v>8635</v>
      </c>
      <c r="C8662" s="62">
        <v>0.57136002937102404</v>
      </c>
      <c r="D8662" s="62">
        <v>0.55052901681549826</v>
      </c>
      <c r="E8662" s="62">
        <v>6.5591757049809352E-2</v>
      </c>
      <c r="F8662" s="62">
        <v>0.99567886120479476</v>
      </c>
      <c r="G8662" s="62">
        <v>0.93242989501586504</v>
      </c>
      <c r="H8662" s="62">
        <v>0.26110887395706239</v>
      </c>
      <c r="I8662" s="62">
        <v>0.78632219818685667</v>
      </c>
      <c r="J8662" s="62">
        <v>0.45897201671296683</v>
      </c>
      <c r="K8662" s="62"/>
      <c r="L8662" s="65">
        <f t="shared" si="1216"/>
        <v>0.12361768458880144</v>
      </c>
      <c r="M8662" s="65">
        <f t="shared" si="1217"/>
        <v>0.11911075129388914</v>
      </c>
      <c r="N8662" s="65">
        <f t="shared" si="1218"/>
        <v>1.41912292036504E-2</v>
      </c>
      <c r="O8662" s="65">
        <f t="shared" si="1219"/>
        <v>0.21542199154471234</v>
      </c>
      <c r="P8662" s="65">
        <f t="shared" si="1220"/>
        <v>0.20173764130845587</v>
      </c>
      <c r="Q8662" s="65">
        <f t="shared" si="1221"/>
        <v>5.6492706463372677E-2</v>
      </c>
      <c r="R8662" s="65">
        <f t="shared" si="1222"/>
        <v>0.1701262329947042</v>
      </c>
      <c r="S8662" s="65">
        <f t="shared" si="1223"/>
        <v>9.9301762602413857E-2</v>
      </c>
      <c r="T8662" s="66">
        <f>(L8662*'Football Field'!$F$4)+(M8662*'Football Field'!$F$5)+(N8662*'Football Field'!$F$6)+(O8662*'Football Field'!$F$7)+(P8662*'Football Field'!$F$8)+(Q8662*'Football Field'!$F$9)+(R8662*'Football Field'!$F$10)+(S8662*'Football Field'!$F$11)</f>
        <v>149828021.20375597</v>
      </c>
    </row>
    <row r="8663" spans="2:20" x14ac:dyDescent="0.3">
      <c r="B8663" s="62">
        <f t="shared" si="1215"/>
        <v>8636</v>
      </c>
      <c r="C8663" s="62">
        <v>0.9845625514705747</v>
      </c>
      <c r="D8663" s="62">
        <v>0.13669341382473987</v>
      </c>
      <c r="E8663" s="62">
        <v>0.86406571298603929</v>
      </c>
      <c r="F8663" s="62">
        <v>0.8577595332480501</v>
      </c>
      <c r="G8663" s="62">
        <v>0.21697402375592401</v>
      </c>
      <c r="H8663" s="62">
        <v>0.88705803256199378</v>
      </c>
      <c r="I8663" s="62">
        <v>0.85644870805552964</v>
      </c>
      <c r="J8663" s="62">
        <v>0.73223998045836514</v>
      </c>
      <c r="K8663" s="62"/>
      <c r="L8663" s="65">
        <f t="shared" si="1216"/>
        <v>0.17785364419317953</v>
      </c>
      <c r="M8663" s="65">
        <f t="shared" si="1217"/>
        <v>2.4692612723918862E-2</v>
      </c>
      <c r="N8663" s="65">
        <f t="shared" si="1218"/>
        <v>0.1560868180974461</v>
      </c>
      <c r="O8663" s="65">
        <f t="shared" si="1219"/>
        <v>0.15494765528278964</v>
      </c>
      <c r="P8663" s="65">
        <f t="shared" si="1220"/>
        <v>3.919468678004244E-2</v>
      </c>
      <c r="Q8663" s="65">
        <f t="shared" si="1221"/>
        <v>0.1602402035973616</v>
      </c>
      <c r="R8663" s="65">
        <f t="shared" si="1222"/>
        <v>0.15471086480458004</v>
      </c>
      <c r="S8663" s="65">
        <f t="shared" si="1223"/>
        <v>0.13227351452068201</v>
      </c>
      <c r="T8663" s="66">
        <f>(L8663*'Football Field'!$F$4)+(M8663*'Football Field'!$F$5)+(N8663*'Football Field'!$F$6)+(O8663*'Football Field'!$F$7)+(P8663*'Football Field'!$F$8)+(Q8663*'Football Field'!$F$9)+(R8663*'Football Field'!$F$10)+(S8663*'Football Field'!$F$11)</f>
        <v>137940791.39235249</v>
      </c>
    </row>
    <row r="8664" spans="2:20" x14ac:dyDescent="0.3">
      <c r="B8664" s="62">
        <f t="shared" si="1215"/>
        <v>8637</v>
      </c>
      <c r="C8664" s="62">
        <v>0.78574607125960083</v>
      </c>
      <c r="D8664" s="62">
        <v>0.64878312298510366</v>
      </c>
      <c r="E8664" s="62">
        <v>0.55274774622241296</v>
      </c>
      <c r="F8664" s="62">
        <v>0.48891222529404943</v>
      </c>
      <c r="G8664" s="62">
        <v>2.1139414628644215E-2</v>
      </c>
      <c r="H8664" s="62">
        <v>0.70225996401375856</v>
      </c>
      <c r="I8664" s="62">
        <v>0.29961607500639797</v>
      </c>
      <c r="J8664" s="62">
        <v>0.57527199676339269</v>
      </c>
      <c r="K8664" s="62"/>
      <c r="L8664" s="65">
        <f t="shared" si="1216"/>
        <v>0.19284589047354814</v>
      </c>
      <c r="M8664" s="65">
        <f t="shared" si="1217"/>
        <v>0.15923103360313881</v>
      </c>
      <c r="N8664" s="65">
        <f t="shared" si="1218"/>
        <v>0.13566104270382068</v>
      </c>
      <c r="O8664" s="65">
        <f t="shared" si="1219"/>
        <v>0.11999387193764846</v>
      </c>
      <c r="P8664" s="65">
        <f t="shared" si="1220"/>
        <v>5.1882527794447847E-3</v>
      </c>
      <c r="Q8664" s="65">
        <f t="shared" si="1221"/>
        <v>0.17235587050032022</v>
      </c>
      <c r="R8664" s="65">
        <f t="shared" si="1222"/>
        <v>7.3534861831601184E-2</v>
      </c>
      <c r="S8664" s="65">
        <f t="shared" si="1223"/>
        <v>0.14118917617047777</v>
      </c>
      <c r="T8664" s="66">
        <f>(L8664*'Football Field'!$F$4)+(M8664*'Football Field'!$F$5)+(N8664*'Football Field'!$F$6)+(O8664*'Football Field'!$F$7)+(P8664*'Football Field'!$F$8)+(Q8664*'Football Field'!$F$9)+(R8664*'Football Field'!$F$10)+(S8664*'Football Field'!$F$11)</f>
        <v>122669220.45382698</v>
      </c>
    </row>
    <row r="8665" spans="2:20" x14ac:dyDescent="0.3">
      <c r="B8665" s="62">
        <f t="shared" si="1215"/>
        <v>8638</v>
      </c>
      <c r="C8665" s="62">
        <v>0.38000473918594235</v>
      </c>
      <c r="D8665" s="62">
        <v>0.10994872075944551</v>
      </c>
      <c r="E8665" s="62">
        <v>1.6851552891782307E-3</v>
      </c>
      <c r="F8665" s="62">
        <v>0.30696116701942899</v>
      </c>
      <c r="G8665" s="62">
        <v>0.21090026920382832</v>
      </c>
      <c r="H8665" s="62">
        <v>0.66188292797624648</v>
      </c>
      <c r="I8665" s="62">
        <v>1.7295785500610616E-3</v>
      </c>
      <c r="J8665" s="62">
        <v>0.41663688064302073</v>
      </c>
      <c r="K8665" s="62"/>
      <c r="L8665" s="65">
        <f t="shared" si="1216"/>
        <v>0.18184224967926496</v>
      </c>
      <c r="M8665" s="65">
        <f t="shared" si="1217"/>
        <v>5.2613351020529837E-2</v>
      </c>
      <c r="N8665" s="65">
        <f t="shared" si="1218"/>
        <v>8.0639107159434541E-4</v>
      </c>
      <c r="O8665" s="65">
        <f t="shared" si="1219"/>
        <v>0.14688898168628545</v>
      </c>
      <c r="P8665" s="65">
        <f t="shared" si="1220"/>
        <v>0.10092131875024116</v>
      </c>
      <c r="Q8665" s="65">
        <f t="shared" si="1221"/>
        <v>0.31672836740229798</v>
      </c>
      <c r="R8665" s="65">
        <f t="shared" si="1222"/>
        <v>8.2764876883866889E-4</v>
      </c>
      <c r="S8665" s="65">
        <f t="shared" si="1223"/>
        <v>0.19937169162094753</v>
      </c>
      <c r="T8665" s="66">
        <f>(L8665*'Football Field'!$F$4)+(M8665*'Football Field'!$F$5)+(N8665*'Football Field'!$F$6)+(O8665*'Football Field'!$F$7)+(P8665*'Football Field'!$F$8)+(Q8665*'Football Field'!$F$9)+(R8665*'Football Field'!$F$10)+(S8665*'Football Field'!$F$11)</f>
        <v>117930688.5425695</v>
      </c>
    </row>
    <row r="8666" spans="2:20" x14ac:dyDescent="0.3">
      <c r="B8666" s="62">
        <f t="shared" si="1215"/>
        <v>8639</v>
      </c>
      <c r="C8666" s="62">
        <v>0.32395775476855415</v>
      </c>
      <c r="D8666" s="62">
        <v>0.52041173447622313</v>
      </c>
      <c r="E8666" s="62">
        <v>7.0988436595742388E-2</v>
      </c>
      <c r="F8666" s="62">
        <v>0.73635160125640764</v>
      </c>
      <c r="G8666" s="62">
        <v>0.25531990545459204</v>
      </c>
      <c r="H8666" s="62">
        <v>0.16008252429188252</v>
      </c>
      <c r="I8666" s="62">
        <v>0.88136620260701914</v>
      </c>
      <c r="J8666" s="62">
        <v>4.0569052052187082E-2</v>
      </c>
      <c r="K8666" s="62"/>
      <c r="L8666" s="65">
        <f t="shared" si="1216"/>
        <v>0.10838161188016132</v>
      </c>
      <c r="M8666" s="65">
        <f t="shared" si="1217"/>
        <v>0.17410622772151188</v>
      </c>
      <c r="N8666" s="65">
        <f t="shared" si="1218"/>
        <v>2.3749520021818647E-2</v>
      </c>
      <c r="O8666" s="65">
        <f t="shared" si="1219"/>
        <v>0.2463499400152466</v>
      </c>
      <c r="P8666" s="65">
        <f t="shared" si="1220"/>
        <v>8.5418492043905031E-2</v>
      </c>
      <c r="Q8666" s="65">
        <f t="shared" si="1221"/>
        <v>5.3556371968915231E-2</v>
      </c>
      <c r="R8666" s="65">
        <f t="shared" si="1222"/>
        <v>0.29486526650208117</v>
      </c>
      <c r="S8666" s="65">
        <f t="shared" si="1223"/>
        <v>1.3572569846360115E-2</v>
      </c>
      <c r="T8666" s="66">
        <f>(L8666*'Football Field'!$F$4)+(M8666*'Football Field'!$F$5)+(N8666*'Football Field'!$F$6)+(O8666*'Football Field'!$F$7)+(P8666*'Football Field'!$F$8)+(Q8666*'Football Field'!$F$9)+(R8666*'Football Field'!$F$10)+(S8666*'Football Field'!$F$11)</f>
        <v>157308822.15443328</v>
      </c>
    </row>
    <row r="8667" spans="2:20" x14ac:dyDescent="0.3">
      <c r="B8667" s="62">
        <f t="shared" si="1215"/>
        <v>8640</v>
      </c>
      <c r="C8667" s="62">
        <v>0.48123067470658354</v>
      </c>
      <c r="D8667" s="62">
        <v>6.2590041745432923E-2</v>
      </c>
      <c r="E8667" s="62">
        <v>0.36642781184222772</v>
      </c>
      <c r="F8667" s="62">
        <v>0.69473299777577957</v>
      </c>
      <c r="G8667" s="62">
        <v>0.25067571945973266</v>
      </c>
      <c r="H8667" s="62">
        <v>0.10698016245282349</v>
      </c>
      <c r="I8667" s="62">
        <v>0.31312031079266789</v>
      </c>
      <c r="J8667" s="62">
        <v>0.79142173538708938</v>
      </c>
      <c r="K8667" s="62"/>
      <c r="L8667" s="65">
        <f t="shared" si="1216"/>
        <v>0.15689681086430274</v>
      </c>
      <c r="M8667" s="65">
        <f t="shared" si="1217"/>
        <v>2.0406384002245016E-2</v>
      </c>
      <c r="N8667" s="65">
        <f t="shared" si="1218"/>
        <v>0.11946735341649616</v>
      </c>
      <c r="O8667" s="65">
        <f t="shared" si="1219"/>
        <v>0.22650549410566354</v>
      </c>
      <c r="P8667" s="65">
        <f t="shared" si="1220"/>
        <v>8.1728416353191016E-2</v>
      </c>
      <c r="Q8667" s="65">
        <f t="shared" si="1221"/>
        <v>3.4879003348710268E-2</v>
      </c>
      <c r="R8667" s="65">
        <f t="shared" si="1222"/>
        <v>0.10208737880261481</v>
      </c>
      <c r="S8667" s="65">
        <f t="shared" si="1223"/>
        <v>0.25802915910677643</v>
      </c>
      <c r="T8667" s="66">
        <f>(L8667*'Football Field'!$F$4)+(M8667*'Football Field'!$F$5)+(N8667*'Football Field'!$F$6)+(O8667*'Football Field'!$F$7)+(P8667*'Football Field'!$F$8)+(Q8667*'Football Field'!$F$9)+(R8667*'Football Field'!$F$10)+(S8667*'Football Field'!$F$11)</f>
        <v>134763976.21350929</v>
      </c>
    </row>
    <row r="8668" spans="2:20" x14ac:dyDescent="0.3">
      <c r="B8668" s="62">
        <f t="shared" si="1215"/>
        <v>8641</v>
      </c>
      <c r="C8668" s="62">
        <v>0.54128583332652114</v>
      </c>
      <c r="D8668" s="62">
        <v>0.67818197433674454</v>
      </c>
      <c r="E8668" s="62">
        <v>0.19348715908947411</v>
      </c>
      <c r="F8668" s="62">
        <v>0.7643779416505444</v>
      </c>
      <c r="G8668" s="62">
        <v>0.57319064598406677</v>
      </c>
      <c r="H8668" s="62">
        <v>0.83101027146673956</v>
      </c>
      <c r="I8668" s="62">
        <v>0.80039554558337378</v>
      </c>
      <c r="J8668" s="62">
        <v>0.34603537693614284</v>
      </c>
      <c r="K8668" s="62"/>
      <c r="L8668" s="65">
        <f t="shared" si="1216"/>
        <v>0.11448601293246115</v>
      </c>
      <c r="M8668" s="65">
        <f t="shared" si="1217"/>
        <v>0.1434405733608812</v>
      </c>
      <c r="N8668" s="65">
        <f t="shared" si="1218"/>
        <v>4.0923985136740414E-2</v>
      </c>
      <c r="O8668" s="65">
        <f t="shared" si="1219"/>
        <v>0.16167166684427714</v>
      </c>
      <c r="P8668" s="65">
        <f t="shared" si="1220"/>
        <v>0.12123412006852233</v>
      </c>
      <c r="Q8668" s="65">
        <f t="shared" si="1221"/>
        <v>0.17576490428626873</v>
      </c>
      <c r="R8668" s="65">
        <f t="shared" si="1222"/>
        <v>0.16928966017750141</v>
      </c>
      <c r="S8668" s="65">
        <f t="shared" si="1223"/>
        <v>7.3189077193347746E-2</v>
      </c>
      <c r="T8668" s="66">
        <f>(L8668*'Football Field'!$F$4)+(M8668*'Football Field'!$F$5)+(N8668*'Football Field'!$F$6)+(O8668*'Football Field'!$F$7)+(P8668*'Football Field'!$F$8)+(Q8668*'Football Field'!$F$9)+(R8668*'Football Field'!$F$10)+(S8668*'Football Field'!$F$11)</f>
        <v>143191769.57840967</v>
      </c>
    </row>
    <row r="8669" spans="2:20" x14ac:dyDescent="0.3">
      <c r="B8669" s="62">
        <f t="shared" si="1215"/>
        <v>8642</v>
      </c>
      <c r="C8669" s="62">
        <v>0.98331925511852136</v>
      </c>
      <c r="D8669" s="62">
        <v>0.61850724075557906</v>
      </c>
      <c r="E8669" s="62">
        <v>0.61666583198180824</v>
      </c>
      <c r="F8669" s="62">
        <v>0.48301753893236754</v>
      </c>
      <c r="G8669" s="62">
        <v>0.4869913719015373</v>
      </c>
      <c r="H8669" s="62">
        <v>0.77865056366368957</v>
      </c>
      <c r="I8669" s="62">
        <v>0.99475528987706319</v>
      </c>
      <c r="J8669" s="62">
        <v>0.70611710381209813</v>
      </c>
      <c r="K8669" s="62"/>
      <c r="L8669" s="65">
        <f t="shared" si="1216"/>
        <v>0.17348536652420452</v>
      </c>
      <c r="M8669" s="65">
        <f t="shared" si="1217"/>
        <v>0.10912219485361621</v>
      </c>
      <c r="N8669" s="65">
        <f t="shared" si="1218"/>
        <v>0.10879731819288205</v>
      </c>
      <c r="O8669" s="65">
        <f t="shared" si="1219"/>
        <v>8.5217974063978699E-2</v>
      </c>
      <c r="P8669" s="65">
        <f t="shared" si="1220"/>
        <v>8.5919070748065596E-2</v>
      </c>
      <c r="Q8669" s="65">
        <f t="shared" si="1221"/>
        <v>0.1373760126513455</v>
      </c>
      <c r="R8669" s="65">
        <f t="shared" si="1222"/>
        <v>0.17550300695109725</v>
      </c>
      <c r="S8669" s="65">
        <f t="shared" si="1223"/>
        <v>0.12457905601481011</v>
      </c>
      <c r="T8669" s="66">
        <f>(L8669*'Football Field'!$F$4)+(M8669*'Football Field'!$F$5)+(N8669*'Football Field'!$F$6)+(O8669*'Football Field'!$F$7)+(P8669*'Football Field'!$F$8)+(Q8669*'Football Field'!$F$9)+(R8669*'Football Field'!$F$10)+(S8669*'Football Field'!$F$11)</f>
        <v>142616335.2098532</v>
      </c>
    </row>
    <row r="8670" spans="2:20" x14ac:dyDescent="0.3">
      <c r="B8670" s="62">
        <f t="shared" ref="B8670:B8733" si="1224">B8669+1</f>
        <v>8643</v>
      </c>
      <c r="C8670" s="62">
        <v>0.76419225565712312</v>
      </c>
      <c r="D8670" s="62">
        <v>0.27139284211807257</v>
      </c>
      <c r="E8670" s="62">
        <v>0.9178889377982058</v>
      </c>
      <c r="F8670" s="62">
        <v>0.8349144443835933</v>
      </c>
      <c r="G8670" s="62">
        <v>0.99246071079452003</v>
      </c>
      <c r="H8670" s="62">
        <v>0.91464681009357307</v>
      </c>
      <c r="I8670" s="62">
        <v>0.65164214041129476</v>
      </c>
      <c r="J8670" s="62">
        <v>0.14571852906888028</v>
      </c>
      <c r="K8670" s="62"/>
      <c r="L8670" s="65">
        <f t="shared" si="1216"/>
        <v>0.13912473991641056</v>
      </c>
      <c r="M8670" s="65">
        <f t="shared" si="1217"/>
        <v>4.9408324011848255E-2</v>
      </c>
      <c r="N8670" s="65">
        <f t="shared" si="1218"/>
        <v>0.16710593283036682</v>
      </c>
      <c r="O8670" s="65">
        <f t="shared" si="1219"/>
        <v>0.15200004196252825</v>
      </c>
      <c r="P8670" s="65">
        <f t="shared" si="1220"/>
        <v>0.18068206952426283</v>
      </c>
      <c r="Q8670" s="65">
        <f t="shared" si="1221"/>
        <v>0.16651568846405226</v>
      </c>
      <c r="R8670" s="65">
        <f t="shared" si="1222"/>
        <v>0.11863447009854479</v>
      </c>
      <c r="S8670" s="65">
        <f t="shared" si="1223"/>
        <v>2.6528733191986138E-2</v>
      </c>
      <c r="T8670" s="66">
        <f>(L8670*'Football Field'!$F$4)+(M8670*'Football Field'!$F$5)+(N8670*'Football Field'!$F$6)+(O8670*'Football Field'!$F$7)+(P8670*'Football Field'!$F$8)+(Q8670*'Football Field'!$F$9)+(R8670*'Football Field'!$F$10)+(S8670*'Football Field'!$F$11)</f>
        <v>144088884.2964586</v>
      </c>
    </row>
    <row r="8671" spans="2:20" x14ac:dyDescent="0.3">
      <c r="B8671" s="62">
        <f t="shared" si="1224"/>
        <v>8644</v>
      </c>
      <c r="C8671" s="62">
        <v>0.83618554257975275</v>
      </c>
      <c r="D8671" s="62">
        <v>0.32988390817081903</v>
      </c>
      <c r="E8671" s="62">
        <v>0.97078926440831081</v>
      </c>
      <c r="F8671" s="62">
        <v>0.82730065687251253</v>
      </c>
      <c r="G8671" s="62">
        <v>0.69210738741184596</v>
      </c>
      <c r="H8671" s="62">
        <v>0.27778224055347767</v>
      </c>
      <c r="I8671" s="62">
        <v>0.99081174786193382</v>
      </c>
      <c r="J8671" s="62">
        <v>0.68340629905868588</v>
      </c>
      <c r="K8671" s="62"/>
      <c r="L8671" s="65">
        <f t="shared" si="1216"/>
        <v>0.14909873862717959</v>
      </c>
      <c r="M8671" s="65">
        <f t="shared" si="1217"/>
        <v>5.8821005742254059E-2</v>
      </c>
      <c r="N8671" s="65">
        <f t="shared" si="1218"/>
        <v>0.17309968592560485</v>
      </c>
      <c r="O8671" s="65">
        <f t="shared" si="1219"/>
        <v>0.14751449065308858</v>
      </c>
      <c r="P8671" s="65">
        <f t="shared" si="1220"/>
        <v>0.12340842217780487</v>
      </c>
      <c r="Q8671" s="65">
        <f t="shared" si="1221"/>
        <v>4.9530851193358295E-2</v>
      </c>
      <c r="R8671" s="65">
        <f t="shared" si="1222"/>
        <v>0.1766698589016989</v>
      </c>
      <c r="S8671" s="65">
        <f t="shared" si="1223"/>
        <v>0.12185694677901074</v>
      </c>
      <c r="T8671" s="66">
        <f>(L8671*'Football Field'!$F$4)+(M8671*'Football Field'!$F$5)+(N8671*'Football Field'!$F$6)+(O8671*'Football Field'!$F$7)+(P8671*'Football Field'!$F$8)+(Q8671*'Football Field'!$F$9)+(R8671*'Football Field'!$F$10)+(S8671*'Football Field'!$F$11)</f>
        <v>148235409.74945179</v>
      </c>
    </row>
    <row r="8672" spans="2:20" x14ac:dyDescent="0.3">
      <c r="B8672" s="62">
        <f t="shared" si="1224"/>
        <v>8645</v>
      </c>
      <c r="C8672" s="62">
        <v>0.9997622126790513</v>
      </c>
      <c r="D8672" s="62">
        <v>0.22027014891874164</v>
      </c>
      <c r="E8672" s="62">
        <v>8.5210595328849559E-3</v>
      </c>
      <c r="F8672" s="62">
        <v>0.9119429583076899</v>
      </c>
      <c r="G8672" s="62">
        <v>7.6383619923794055E-2</v>
      </c>
      <c r="H8672" s="62">
        <v>0.68592772598294394</v>
      </c>
      <c r="I8672" s="62">
        <v>0.80500078403035358</v>
      </c>
      <c r="J8672" s="62">
        <v>0.33390319661687473</v>
      </c>
      <c r="K8672" s="62"/>
      <c r="L8672" s="65">
        <f t="shared" si="1216"/>
        <v>0.24736108990573993</v>
      </c>
      <c r="M8672" s="65">
        <f t="shared" si="1217"/>
        <v>5.4499223334550081E-2</v>
      </c>
      <c r="N8672" s="65">
        <f t="shared" si="1218"/>
        <v>2.108279895434263E-3</v>
      </c>
      <c r="O8672" s="65">
        <f t="shared" si="1219"/>
        <v>0.22563285673137509</v>
      </c>
      <c r="P8672" s="65">
        <f t="shared" si="1220"/>
        <v>1.8898829377302185E-2</v>
      </c>
      <c r="Q8672" s="65">
        <f t="shared" si="1221"/>
        <v>0.16971218530158194</v>
      </c>
      <c r="R8672" s="65">
        <f t="shared" si="1222"/>
        <v>0.19917323218200869</v>
      </c>
      <c r="S8672" s="65">
        <f t="shared" si="1223"/>
        <v>8.2614303272007805E-2</v>
      </c>
      <c r="T8672" s="66">
        <f>(L8672*'Football Field'!$F$4)+(M8672*'Football Field'!$F$5)+(N8672*'Football Field'!$F$6)+(O8672*'Football Field'!$F$7)+(P8672*'Football Field'!$F$8)+(Q8672*'Football Field'!$F$9)+(R8672*'Football Field'!$F$10)+(S8672*'Football Field'!$F$11)</f>
        <v>138106660.68087944</v>
      </c>
    </row>
    <row r="8673" spans="2:20" x14ac:dyDescent="0.3">
      <c r="B8673" s="62">
        <f t="shared" si="1224"/>
        <v>8646</v>
      </c>
      <c r="C8673" s="62">
        <v>0.36735481184873198</v>
      </c>
      <c r="D8673" s="62">
        <v>2.1324780781727393E-3</v>
      </c>
      <c r="E8673" s="62">
        <v>0.40346558039785385</v>
      </c>
      <c r="F8673" s="62">
        <v>0.97980465042491005</v>
      </c>
      <c r="G8673" s="62">
        <v>4.29335546279348E-2</v>
      </c>
      <c r="H8673" s="62">
        <v>0.52821788457193286</v>
      </c>
      <c r="I8673" s="62">
        <v>0.47098038203810666</v>
      </c>
      <c r="J8673" s="62">
        <v>0.77875720084756739</v>
      </c>
      <c r="K8673" s="62"/>
      <c r="L8673" s="65">
        <f t="shared" si="1216"/>
        <v>0.10279550801834057</v>
      </c>
      <c r="M8673" s="65">
        <f t="shared" si="1217"/>
        <v>5.967232776414713E-4</v>
      </c>
      <c r="N8673" s="65">
        <f t="shared" si="1218"/>
        <v>0.11290024784537249</v>
      </c>
      <c r="O8673" s="65">
        <f t="shared" si="1219"/>
        <v>0.27417503065302201</v>
      </c>
      <c r="P8673" s="65">
        <f t="shared" si="1220"/>
        <v>1.2013934258275237E-2</v>
      </c>
      <c r="Q8673" s="65">
        <f t="shared" si="1221"/>
        <v>0.14780921342961428</v>
      </c>
      <c r="R8673" s="65">
        <f t="shared" si="1222"/>
        <v>0.13179265951255681</v>
      </c>
      <c r="S8673" s="65">
        <f t="shared" si="1223"/>
        <v>0.21791668300517703</v>
      </c>
      <c r="T8673" s="66">
        <f>(L8673*'Football Field'!$F$4)+(M8673*'Football Field'!$F$5)+(N8673*'Football Field'!$F$6)+(O8673*'Football Field'!$F$7)+(P8673*'Football Field'!$F$8)+(Q8673*'Football Field'!$F$9)+(R8673*'Football Field'!$F$10)+(S8673*'Football Field'!$F$11)</f>
        <v>133349714.45535707</v>
      </c>
    </row>
    <row r="8674" spans="2:20" x14ac:dyDescent="0.3">
      <c r="B8674" s="62">
        <f t="shared" si="1224"/>
        <v>8647</v>
      </c>
      <c r="C8674" s="62">
        <v>8.5190269374404437E-3</v>
      </c>
      <c r="D8674" s="62">
        <v>0.12472370660956023</v>
      </c>
      <c r="E8674" s="62">
        <v>0.29070565355651867</v>
      </c>
      <c r="F8674" s="62">
        <v>9.6139398095383521E-2</v>
      </c>
      <c r="G8674" s="62">
        <v>0.50995199546634429</v>
      </c>
      <c r="H8674" s="62">
        <v>0.89212424826046155</v>
      </c>
      <c r="I8674" s="62">
        <v>0.72904461778833651</v>
      </c>
      <c r="J8674" s="62">
        <v>3.0012422915493331E-2</v>
      </c>
      <c r="K8674" s="62"/>
      <c r="L8674" s="65">
        <f t="shared" si="1216"/>
        <v>3.177293746471084E-3</v>
      </c>
      <c r="M8674" s="65">
        <f t="shared" si="1217"/>
        <v>4.6517502052448506E-2</v>
      </c>
      <c r="N8674" s="65">
        <f t="shared" si="1218"/>
        <v>0.10842285884195486</v>
      </c>
      <c r="O8674" s="65">
        <f t="shared" si="1219"/>
        <v>3.5856572658019205E-2</v>
      </c>
      <c r="P8674" s="65">
        <f t="shared" si="1220"/>
        <v>0.19019393859112252</v>
      </c>
      <c r="Q8674" s="65">
        <f t="shared" si="1221"/>
        <v>0.33273058248185611</v>
      </c>
      <c r="R8674" s="65">
        <f t="shared" si="1222"/>
        <v>0.27190768640687574</v>
      </c>
      <c r="S8674" s="65">
        <f t="shared" si="1223"/>
        <v>1.1193565221252016E-2</v>
      </c>
      <c r="T8674" s="66">
        <f>(L8674*'Football Field'!$F$4)+(M8674*'Football Field'!$F$5)+(N8674*'Football Field'!$F$6)+(O8674*'Football Field'!$F$7)+(P8674*'Football Field'!$F$8)+(Q8674*'Football Field'!$F$9)+(R8674*'Football Field'!$F$10)+(S8674*'Football Field'!$F$11)</f>
        <v>164324445.9821009</v>
      </c>
    </row>
    <row r="8675" spans="2:20" x14ac:dyDescent="0.3">
      <c r="B8675" s="62">
        <f t="shared" si="1224"/>
        <v>8648</v>
      </c>
      <c r="C8675" s="62">
        <v>0.74941357689910304</v>
      </c>
      <c r="D8675" s="62">
        <v>0.6308047218578765</v>
      </c>
      <c r="E8675" s="62">
        <v>0.80156489499875749</v>
      </c>
      <c r="F8675" s="62">
        <v>0.82486225979343286</v>
      </c>
      <c r="G8675" s="62">
        <v>0.96461748907228961</v>
      </c>
      <c r="H8675" s="62">
        <v>0.99354083007023131</v>
      </c>
      <c r="I8675" s="62">
        <v>0.56509493609903594</v>
      </c>
      <c r="J8675" s="62">
        <v>2.1050753171546477E-3</v>
      </c>
      <c r="K8675" s="62"/>
      <c r="L8675" s="65">
        <f t="shared" si="1216"/>
        <v>0.1354687390221945</v>
      </c>
      <c r="M8675" s="65">
        <f t="shared" si="1217"/>
        <v>0.11402825205398938</v>
      </c>
      <c r="N8675" s="65">
        <f t="shared" si="1218"/>
        <v>0.14489594119611071</v>
      </c>
      <c r="O8675" s="65">
        <f t="shared" si="1219"/>
        <v>0.14910732023775256</v>
      </c>
      <c r="P8675" s="65">
        <f t="shared" si="1220"/>
        <v>0.17437035958713623</v>
      </c>
      <c r="Q8675" s="65">
        <f t="shared" si="1221"/>
        <v>0.17959872567774368</v>
      </c>
      <c r="R8675" s="65">
        <f t="shared" si="1222"/>
        <v>0.10215013549383643</v>
      </c>
      <c r="S8675" s="65">
        <f t="shared" si="1223"/>
        <v>3.8052673123652295E-4</v>
      </c>
      <c r="T8675" s="66">
        <f>(L8675*'Football Field'!$F$4)+(M8675*'Football Field'!$F$5)+(N8675*'Football Field'!$F$6)+(O8675*'Football Field'!$F$7)+(P8675*'Football Field'!$F$8)+(Q8675*'Football Field'!$F$9)+(R8675*'Football Field'!$F$10)+(S8675*'Football Field'!$F$11)</f>
        <v>140289900.9723537</v>
      </c>
    </row>
    <row r="8676" spans="2:20" x14ac:dyDescent="0.3">
      <c r="B8676" s="62">
        <f t="shared" si="1224"/>
        <v>8649</v>
      </c>
      <c r="C8676" s="62">
        <v>0.33410085733611583</v>
      </c>
      <c r="D8676" s="62">
        <v>0.9399944302712967</v>
      </c>
      <c r="E8676" s="62">
        <v>0.97208790484036123</v>
      </c>
      <c r="F8676" s="62">
        <v>0.46090570218704674</v>
      </c>
      <c r="G8676" s="62">
        <v>0.27916628868596505</v>
      </c>
      <c r="H8676" s="62">
        <v>0.44809021860522136</v>
      </c>
      <c r="I8676" s="62">
        <v>0.76785723209025258</v>
      </c>
      <c r="J8676" s="62">
        <v>0.91819656739280242</v>
      </c>
      <c r="K8676" s="62"/>
      <c r="L8676" s="65">
        <f t="shared" si="1216"/>
        <v>6.5248986298602651E-2</v>
      </c>
      <c r="M8676" s="65">
        <f t="shared" si="1217"/>
        <v>0.1835783487374624</v>
      </c>
      <c r="N8676" s="65">
        <f t="shared" si="1218"/>
        <v>0.18984611679746694</v>
      </c>
      <c r="O8676" s="65">
        <f t="shared" si="1219"/>
        <v>9.0013626683679654E-2</v>
      </c>
      <c r="P8676" s="65">
        <f t="shared" si="1220"/>
        <v>5.4520414855377369E-2</v>
      </c>
      <c r="Q8676" s="65">
        <f t="shared" si="1221"/>
        <v>8.7510797689741307E-2</v>
      </c>
      <c r="R8676" s="65">
        <f t="shared" si="1222"/>
        <v>0.14996042337459725</v>
      </c>
      <c r="S8676" s="65">
        <f t="shared" si="1223"/>
        <v>0.17932128556307245</v>
      </c>
      <c r="T8676" s="66">
        <f>(L8676*'Football Field'!$F$4)+(M8676*'Football Field'!$F$5)+(N8676*'Football Field'!$F$6)+(O8676*'Football Field'!$F$7)+(P8676*'Football Field'!$F$8)+(Q8676*'Football Field'!$F$9)+(R8676*'Football Field'!$F$10)+(S8676*'Football Field'!$F$11)</f>
        <v>139358941.95902672</v>
      </c>
    </row>
    <row r="8677" spans="2:20" x14ac:dyDescent="0.3">
      <c r="B8677" s="62">
        <f t="shared" si="1224"/>
        <v>8650</v>
      </c>
      <c r="C8677" s="62">
        <v>0.68835634965603409</v>
      </c>
      <c r="D8677" s="62">
        <v>0.6224812446121365</v>
      </c>
      <c r="E8677" s="62">
        <v>6.472342246681928E-2</v>
      </c>
      <c r="F8677" s="62">
        <v>0.16656467216075421</v>
      </c>
      <c r="G8677" s="62">
        <v>0.71763624274880211</v>
      </c>
      <c r="H8677" s="62">
        <v>0.65850607255804017</v>
      </c>
      <c r="I8677" s="62">
        <v>0.34423245319834817</v>
      </c>
      <c r="J8677" s="62">
        <v>0.19314624065777908</v>
      </c>
      <c r="K8677" s="62"/>
      <c r="L8677" s="65">
        <f t="shared" si="1216"/>
        <v>0.19919754818764709</v>
      </c>
      <c r="M8677" s="65">
        <f t="shared" si="1217"/>
        <v>0.18013451576569711</v>
      </c>
      <c r="N8677" s="65">
        <f t="shared" si="1218"/>
        <v>1.872975686524294E-2</v>
      </c>
      <c r="O8677" s="65">
        <f t="shared" si="1219"/>
        <v>4.8200723833928288E-2</v>
      </c>
      <c r="P8677" s="65">
        <f t="shared" si="1220"/>
        <v>0.20767060566462142</v>
      </c>
      <c r="Q8677" s="65">
        <f t="shared" si="1221"/>
        <v>0.19055943216879512</v>
      </c>
      <c r="R8677" s="65">
        <f t="shared" si="1222"/>
        <v>9.9614481246514133E-2</v>
      </c>
      <c r="S8677" s="65">
        <f t="shared" si="1223"/>
        <v>5.5892936267553997E-2</v>
      </c>
      <c r="T8677" s="66">
        <f>(L8677*'Football Field'!$F$4)+(M8677*'Football Field'!$F$5)+(N8677*'Football Field'!$F$6)+(O8677*'Football Field'!$F$7)+(P8677*'Football Field'!$F$8)+(Q8677*'Football Field'!$F$9)+(R8677*'Football Field'!$F$10)+(S8677*'Football Field'!$F$11)</f>
        <v>138561455.47444379</v>
      </c>
    </row>
    <row r="8678" spans="2:20" x14ac:dyDescent="0.3">
      <c r="B8678" s="62">
        <f t="shared" si="1224"/>
        <v>8651</v>
      </c>
      <c r="C8678" s="62">
        <v>6.8445716008586843E-2</v>
      </c>
      <c r="D8678" s="62">
        <v>0.7804052394800064</v>
      </c>
      <c r="E8678" s="62">
        <v>0.59957629454896944</v>
      </c>
      <c r="F8678" s="62">
        <v>0.11788329934601438</v>
      </c>
      <c r="G8678" s="62">
        <v>0.18005834331785442</v>
      </c>
      <c r="H8678" s="62">
        <v>5.1524443929877872E-2</v>
      </c>
      <c r="I8678" s="62">
        <v>0.9280403321384626</v>
      </c>
      <c r="J8678" s="62">
        <v>0.80729488939198379</v>
      </c>
      <c r="K8678" s="62"/>
      <c r="L8678" s="65">
        <f t="shared" si="1216"/>
        <v>1.9372003503842761E-2</v>
      </c>
      <c r="M8678" s="65">
        <f t="shared" si="1217"/>
        <v>0.22087595711216326</v>
      </c>
      <c r="N8678" s="65">
        <f t="shared" si="1218"/>
        <v>0.1696964361855246</v>
      </c>
      <c r="O8678" s="65">
        <f t="shared" si="1219"/>
        <v>3.3364187288055291E-2</v>
      </c>
      <c r="P8678" s="65">
        <f t="shared" si="1220"/>
        <v>5.0961419663021729E-2</v>
      </c>
      <c r="Q8678" s="65">
        <f t="shared" si="1221"/>
        <v>1.4582822221012688E-2</v>
      </c>
      <c r="R8678" s="65">
        <f t="shared" si="1222"/>
        <v>0.26266071296030086</v>
      </c>
      <c r="S8678" s="65">
        <f t="shared" si="1223"/>
        <v>0.22848646106607881</v>
      </c>
      <c r="T8678" s="66">
        <f>(L8678*'Football Field'!$F$4)+(M8678*'Football Field'!$F$5)+(N8678*'Football Field'!$F$6)+(O8678*'Football Field'!$F$7)+(P8678*'Football Field'!$F$8)+(Q8678*'Football Field'!$F$9)+(R8678*'Football Field'!$F$10)+(S8678*'Football Field'!$F$11)</f>
        <v>154263427.29914513</v>
      </c>
    </row>
    <row r="8679" spans="2:20" x14ac:dyDescent="0.3">
      <c r="B8679" s="62">
        <f t="shared" si="1224"/>
        <v>8652</v>
      </c>
      <c r="C8679" s="62">
        <v>0.93073162401093024</v>
      </c>
      <c r="D8679" s="62">
        <v>0.82042070699457004</v>
      </c>
      <c r="E8679" s="62">
        <v>0.58418425292828435</v>
      </c>
      <c r="F8679" s="62">
        <v>0.55210791186900277</v>
      </c>
      <c r="G8679" s="62">
        <v>0.21952006674065394</v>
      </c>
      <c r="H8679" s="62">
        <v>0.67511259819101621</v>
      </c>
      <c r="I8679" s="62">
        <v>0.20706989919353835</v>
      </c>
      <c r="J8679" s="62">
        <v>0.20599793552291534</v>
      </c>
      <c r="K8679" s="62"/>
      <c r="L8679" s="65">
        <f t="shared" ref="L8679:L8742" si="1225">C8679/SUM($C8679:$J8679)</f>
        <v>0.22185922656313128</v>
      </c>
      <c r="M8679" s="65">
        <f t="shared" ref="M8679:M8742" si="1226">D8679/SUM($C8679:$J8679)</f>
        <v>0.19556432683118447</v>
      </c>
      <c r="N8679" s="65">
        <f t="shared" ref="N8679:N8742" si="1227">E8679/SUM($C8679:$J8679)</f>
        <v>0.13925245815383164</v>
      </c>
      <c r="O8679" s="65">
        <f t="shared" ref="O8679:O8742" si="1228">F8679/SUM($C8679:$J8679)</f>
        <v>0.13160639559960188</v>
      </c>
      <c r="P8679" s="65">
        <f t="shared" ref="P8679:P8742" si="1229">G8679/SUM($C8679:$J8679)</f>
        <v>5.232717033110771E-2</v>
      </c>
      <c r="Q8679" s="65">
        <f t="shared" ref="Q8679:Q8742" si="1230">H8679/SUM($C8679:$J8679)</f>
        <v>0.1609271190681342</v>
      </c>
      <c r="R8679" s="65">
        <f t="shared" ref="R8679:R8742" si="1231">I8679/SUM($C8679:$J8679)</f>
        <v>4.9359414136598063E-2</v>
      </c>
      <c r="S8679" s="65">
        <f t="shared" ref="S8679:S8742" si="1232">J8679/SUM($C8679:$J8679)</f>
        <v>4.9103889316410583E-2</v>
      </c>
      <c r="T8679" s="66">
        <f>(L8679*'Football Field'!$F$4)+(M8679*'Football Field'!$F$5)+(N8679*'Football Field'!$F$6)+(O8679*'Football Field'!$F$7)+(P8679*'Football Field'!$F$8)+(Q8679*'Football Field'!$F$9)+(R8679*'Football Field'!$F$10)+(S8679*'Football Field'!$F$11)</f>
        <v>122386108.53844234</v>
      </c>
    </row>
    <row r="8680" spans="2:20" x14ac:dyDescent="0.3">
      <c r="B8680" s="62">
        <f t="shared" si="1224"/>
        <v>8653</v>
      </c>
      <c r="C8680" s="62">
        <v>4.2470138058422702E-2</v>
      </c>
      <c r="D8680" s="62">
        <v>0.71438882497311507</v>
      </c>
      <c r="E8680" s="62">
        <v>0.84965027858988074</v>
      </c>
      <c r="F8680" s="62">
        <v>0.97314687176876713</v>
      </c>
      <c r="G8680" s="62">
        <v>0.82170930650648799</v>
      </c>
      <c r="H8680" s="62">
        <v>0.8564364150414967</v>
      </c>
      <c r="I8680" s="62">
        <v>3.409591213797547E-2</v>
      </c>
      <c r="J8680" s="62">
        <v>0.11374425108729969</v>
      </c>
      <c r="K8680" s="62"/>
      <c r="L8680" s="65">
        <f t="shared" si="1225"/>
        <v>9.6399430721168383E-3</v>
      </c>
      <c r="M8680" s="65">
        <f t="shared" si="1226"/>
        <v>0.16215317206230512</v>
      </c>
      <c r="N8680" s="65">
        <f t="shared" si="1227"/>
        <v>0.19285504336123302</v>
      </c>
      <c r="O8680" s="65">
        <f t="shared" si="1228"/>
        <v>0.22088650693234654</v>
      </c>
      <c r="P8680" s="65">
        <f t="shared" si="1229"/>
        <v>0.1865129547178434</v>
      </c>
      <c r="Q8680" s="65">
        <f t="shared" si="1230"/>
        <v>0.19439537197950135</v>
      </c>
      <c r="R8680" s="65">
        <f t="shared" si="1231"/>
        <v>7.7391472462330869E-3</v>
      </c>
      <c r="S8680" s="65">
        <f t="shared" si="1232"/>
        <v>2.581786062842046E-2</v>
      </c>
      <c r="T8680" s="66">
        <f>(L8680*'Football Field'!$F$4)+(M8680*'Football Field'!$F$5)+(N8680*'Football Field'!$F$6)+(O8680*'Football Field'!$F$7)+(P8680*'Football Field'!$F$8)+(Q8680*'Football Field'!$F$9)+(R8680*'Football Field'!$F$10)+(S8680*'Football Field'!$F$11)</f>
        <v>130594217.60724737</v>
      </c>
    </row>
    <row r="8681" spans="2:20" x14ac:dyDescent="0.3">
      <c r="B8681" s="62">
        <f t="shared" si="1224"/>
        <v>8654</v>
      </c>
      <c r="C8681" s="62">
        <v>0.76921880199977766</v>
      </c>
      <c r="D8681" s="62">
        <v>0.35986626299172775</v>
      </c>
      <c r="E8681" s="62">
        <v>0.70227110179529006</v>
      </c>
      <c r="F8681" s="62">
        <v>0.81026833452785996</v>
      </c>
      <c r="G8681" s="62">
        <v>7.0066329320897736E-2</v>
      </c>
      <c r="H8681" s="62">
        <v>0.91032137405907332</v>
      </c>
      <c r="I8681" s="62">
        <v>0.38952119305981026</v>
      </c>
      <c r="J8681" s="62">
        <v>0.95591053800625581</v>
      </c>
      <c r="K8681" s="62"/>
      <c r="L8681" s="65">
        <f t="shared" si="1225"/>
        <v>0.15485203495950134</v>
      </c>
      <c r="M8681" s="65">
        <f t="shared" si="1226"/>
        <v>7.2444957133999219E-2</v>
      </c>
      <c r="N8681" s="65">
        <f t="shared" si="1227"/>
        <v>0.14137474139156991</v>
      </c>
      <c r="O8681" s="65">
        <f t="shared" si="1228"/>
        <v>0.16311574826133979</v>
      </c>
      <c r="P8681" s="65">
        <f t="shared" si="1229"/>
        <v>1.4105107219527801E-2</v>
      </c>
      <c r="Q8681" s="65">
        <f t="shared" si="1230"/>
        <v>0.18325750342256672</v>
      </c>
      <c r="R8681" s="65">
        <f t="shared" si="1231"/>
        <v>7.8414814157366175E-2</v>
      </c>
      <c r="S8681" s="65">
        <f t="shared" si="1232"/>
        <v>0.19243509345412912</v>
      </c>
      <c r="T8681" s="66">
        <f>(L8681*'Football Field'!$F$4)+(M8681*'Football Field'!$F$5)+(N8681*'Football Field'!$F$6)+(O8681*'Football Field'!$F$7)+(P8681*'Football Field'!$F$8)+(Q8681*'Football Field'!$F$9)+(R8681*'Football Field'!$F$10)+(S8681*'Football Field'!$F$11)</f>
        <v>125390459.6468854</v>
      </c>
    </row>
    <row r="8682" spans="2:20" x14ac:dyDescent="0.3">
      <c r="B8682" s="62">
        <f t="shared" si="1224"/>
        <v>8655</v>
      </c>
      <c r="C8682" s="62">
        <v>1.0756359053975539E-2</v>
      </c>
      <c r="D8682" s="62">
        <v>0.6978845739235835</v>
      </c>
      <c r="E8682" s="62">
        <v>0.81568314122586683</v>
      </c>
      <c r="F8682" s="62">
        <v>0.26056345838674022</v>
      </c>
      <c r="G8682" s="62">
        <v>3.9883275746172453E-2</v>
      </c>
      <c r="H8682" s="62">
        <v>0.94329712786673037</v>
      </c>
      <c r="I8682" s="62">
        <v>0.19501005328446575</v>
      </c>
      <c r="J8682" s="62">
        <v>0.79544039528875199</v>
      </c>
      <c r="K8682" s="62"/>
      <c r="L8682" s="65">
        <f t="shared" si="1225"/>
        <v>2.8618614977496712E-3</v>
      </c>
      <c r="M8682" s="65">
        <f t="shared" si="1226"/>
        <v>0.18568076632279737</v>
      </c>
      <c r="N8682" s="65">
        <f t="shared" si="1227"/>
        <v>0.21702252263278943</v>
      </c>
      <c r="O8682" s="65">
        <f t="shared" si="1228"/>
        <v>6.9326109842149777E-2</v>
      </c>
      <c r="P8682" s="65">
        <f t="shared" si="1229"/>
        <v>1.061143558794814E-2</v>
      </c>
      <c r="Q8682" s="65">
        <f t="shared" si="1230"/>
        <v>0.25097579186721924</v>
      </c>
      <c r="R8682" s="65">
        <f t="shared" si="1231"/>
        <v>5.1884820910906113E-2</v>
      </c>
      <c r="S8682" s="65">
        <f t="shared" si="1232"/>
        <v>0.21163669133844024</v>
      </c>
      <c r="T8682" s="66">
        <f>(L8682*'Football Field'!$F$4)+(M8682*'Football Field'!$F$5)+(N8682*'Football Field'!$F$6)+(O8682*'Football Field'!$F$7)+(P8682*'Football Field'!$F$8)+(Q8682*'Football Field'!$F$9)+(R8682*'Football Field'!$F$10)+(S8682*'Football Field'!$F$11)</f>
        <v>123251682.56805412</v>
      </c>
    </row>
    <row r="8683" spans="2:20" x14ac:dyDescent="0.3">
      <c r="B8683" s="62">
        <f t="shared" si="1224"/>
        <v>8656</v>
      </c>
      <c r="C8683" s="62">
        <v>0.59388475658309625</v>
      </c>
      <c r="D8683" s="62">
        <v>0.93200208970853604</v>
      </c>
      <c r="E8683" s="62">
        <v>0.20219367812889022</v>
      </c>
      <c r="F8683" s="62">
        <v>0.22514327909373266</v>
      </c>
      <c r="G8683" s="62">
        <v>0.18597568282910459</v>
      </c>
      <c r="H8683" s="62">
        <v>0.44066249290790771</v>
      </c>
      <c r="I8683" s="62">
        <v>2.8414185792587254E-2</v>
      </c>
      <c r="J8683" s="62">
        <v>0.82861046232131286</v>
      </c>
      <c r="K8683" s="62"/>
      <c r="L8683" s="65">
        <f t="shared" si="1225"/>
        <v>0.17279730784672059</v>
      </c>
      <c r="M8683" s="65">
        <f t="shared" si="1226"/>
        <v>0.2711762681630962</v>
      </c>
      <c r="N8683" s="65">
        <f t="shared" si="1227"/>
        <v>5.8830476547868743E-2</v>
      </c>
      <c r="O8683" s="65">
        <f t="shared" si="1228"/>
        <v>6.550791559462496E-2</v>
      </c>
      <c r="P8683" s="65">
        <f t="shared" si="1229"/>
        <v>5.4111672275811949E-2</v>
      </c>
      <c r="Q8683" s="65">
        <f t="shared" si="1230"/>
        <v>0.12821560344739513</v>
      </c>
      <c r="R8683" s="65">
        <f t="shared" si="1231"/>
        <v>8.2674201605452777E-3</v>
      </c>
      <c r="S8683" s="65">
        <f t="shared" si="1232"/>
        <v>0.24109333596393701</v>
      </c>
      <c r="T8683" s="66">
        <f>(L8683*'Football Field'!$F$4)+(M8683*'Football Field'!$F$5)+(N8683*'Football Field'!$F$6)+(O8683*'Football Field'!$F$7)+(P8683*'Football Field'!$F$8)+(Q8683*'Football Field'!$F$9)+(R8683*'Football Field'!$F$10)+(S8683*'Football Field'!$F$11)</f>
        <v>115736197.31558539</v>
      </c>
    </row>
    <row r="8684" spans="2:20" x14ac:dyDescent="0.3">
      <c r="B8684" s="62">
        <f t="shared" si="1224"/>
        <v>8657</v>
      </c>
      <c r="C8684" s="62">
        <v>0.96952658041000994</v>
      </c>
      <c r="D8684" s="62">
        <v>0.88163210355179367</v>
      </c>
      <c r="E8684" s="62">
        <v>0.77955613175882599</v>
      </c>
      <c r="F8684" s="62">
        <v>3.8927434767432434E-2</v>
      </c>
      <c r="G8684" s="62">
        <v>0.6382688413502573</v>
      </c>
      <c r="H8684" s="62">
        <v>8.5403683027317823E-2</v>
      </c>
      <c r="I8684" s="62">
        <v>0.6520693625397963</v>
      </c>
      <c r="J8684" s="62">
        <v>0.24306601118723548</v>
      </c>
      <c r="K8684" s="62"/>
      <c r="L8684" s="65">
        <f t="shared" si="1225"/>
        <v>0.22607854745103598</v>
      </c>
      <c r="M8684" s="65">
        <f t="shared" si="1226"/>
        <v>0.20558291993696531</v>
      </c>
      <c r="N8684" s="65">
        <f t="shared" si="1227"/>
        <v>0.18178038796012383</v>
      </c>
      <c r="O8684" s="65">
        <f t="shared" si="1228"/>
        <v>9.0772734714444948E-3</v>
      </c>
      <c r="P8684" s="65">
        <f t="shared" si="1229"/>
        <v>0.14883438520550754</v>
      </c>
      <c r="Q8684" s="65">
        <f t="shared" si="1230"/>
        <v>1.9914813060225162E-2</v>
      </c>
      <c r="R8684" s="65">
        <f t="shared" si="1231"/>
        <v>0.15205245250519805</v>
      </c>
      <c r="S8684" s="65">
        <f t="shared" si="1232"/>
        <v>5.6679220409499666E-2</v>
      </c>
      <c r="T8684" s="66">
        <f>(L8684*'Football Field'!$F$4)+(M8684*'Football Field'!$F$5)+(N8684*'Football Field'!$F$6)+(O8684*'Football Field'!$F$7)+(P8684*'Football Field'!$F$8)+(Q8684*'Football Field'!$F$9)+(R8684*'Football Field'!$F$10)+(S8684*'Football Field'!$F$11)</f>
        <v>144802792.02738997</v>
      </c>
    </row>
    <row r="8685" spans="2:20" x14ac:dyDescent="0.3">
      <c r="B8685" s="62">
        <f t="shared" si="1224"/>
        <v>8658</v>
      </c>
      <c r="C8685" s="62">
        <v>0.50828460746716153</v>
      </c>
      <c r="D8685" s="62">
        <v>0.3669376382440438</v>
      </c>
      <c r="E8685" s="62">
        <v>0.51081233790162461</v>
      </c>
      <c r="F8685" s="62">
        <v>0.3683798570264295</v>
      </c>
      <c r="G8685" s="62">
        <v>0.25811415469128229</v>
      </c>
      <c r="H8685" s="62">
        <v>0.23074514462930484</v>
      </c>
      <c r="I8685" s="62">
        <v>0.36091043112502941</v>
      </c>
      <c r="J8685" s="62">
        <v>0.38292015789374267</v>
      </c>
      <c r="K8685" s="62"/>
      <c r="L8685" s="65">
        <f t="shared" si="1225"/>
        <v>0.17015964341659248</v>
      </c>
      <c r="M8685" s="65">
        <f t="shared" si="1226"/>
        <v>0.1228405833315875</v>
      </c>
      <c r="N8685" s="65">
        <f t="shared" si="1227"/>
        <v>0.17100585772854032</v>
      </c>
      <c r="O8685" s="65">
        <f t="shared" si="1228"/>
        <v>0.12332339833352579</v>
      </c>
      <c r="P8685" s="65">
        <f t="shared" si="1229"/>
        <v>8.6409487672477553E-2</v>
      </c>
      <c r="Q8685" s="65">
        <f t="shared" si="1230"/>
        <v>7.7247099269613914E-2</v>
      </c>
      <c r="R8685" s="65">
        <f t="shared" si="1231"/>
        <v>0.12082284091109585</v>
      </c>
      <c r="S8685" s="65">
        <f t="shared" si="1232"/>
        <v>0.1281910893365665</v>
      </c>
      <c r="T8685" s="66">
        <f>(L8685*'Football Field'!$F$4)+(M8685*'Football Field'!$F$5)+(N8685*'Football Field'!$F$6)+(O8685*'Football Field'!$F$7)+(P8685*'Football Field'!$F$8)+(Q8685*'Football Field'!$F$9)+(R8685*'Football Field'!$F$10)+(S8685*'Football Field'!$F$11)</f>
        <v>136966455.97134611</v>
      </c>
    </row>
    <row r="8686" spans="2:20" x14ac:dyDescent="0.3">
      <c r="B8686" s="62">
        <f t="shared" si="1224"/>
        <v>8659</v>
      </c>
      <c r="C8686" s="62">
        <v>0.67334582030576773</v>
      </c>
      <c r="D8686" s="62">
        <v>0.34852667903428736</v>
      </c>
      <c r="E8686" s="62">
        <v>0.87580569974792477</v>
      </c>
      <c r="F8686" s="62">
        <v>0.51030707817268317</v>
      </c>
      <c r="G8686" s="62">
        <v>0.46645328565114985</v>
      </c>
      <c r="H8686" s="62">
        <v>0.44138910221737981</v>
      </c>
      <c r="I8686" s="62">
        <v>5.3034429441852771E-3</v>
      </c>
      <c r="J8686" s="62">
        <v>0.34453645577388503</v>
      </c>
      <c r="K8686" s="62"/>
      <c r="L8686" s="65">
        <f t="shared" si="1225"/>
        <v>0.18368982145207532</v>
      </c>
      <c r="M8686" s="65">
        <f t="shared" si="1226"/>
        <v>9.5078637918953796E-2</v>
      </c>
      <c r="N8686" s="65">
        <f t="shared" si="1227"/>
        <v>0.23892120179843368</v>
      </c>
      <c r="O8686" s="65">
        <f t="shared" si="1228"/>
        <v>0.13921259069032865</v>
      </c>
      <c r="P8686" s="65">
        <f t="shared" si="1229"/>
        <v>0.12724920564307493</v>
      </c>
      <c r="Q8686" s="65">
        <f t="shared" si="1230"/>
        <v>0.12041165613886833</v>
      </c>
      <c r="R8686" s="65">
        <f t="shared" si="1231"/>
        <v>1.4467877547027488E-3</v>
      </c>
      <c r="S8686" s="65">
        <f t="shared" si="1232"/>
        <v>9.3990098603562514E-2</v>
      </c>
      <c r="T8686" s="66">
        <f>(L8686*'Football Field'!$F$4)+(M8686*'Football Field'!$F$5)+(N8686*'Football Field'!$F$6)+(O8686*'Football Field'!$F$7)+(P8686*'Football Field'!$F$8)+(Q8686*'Football Field'!$F$9)+(R8686*'Football Field'!$F$10)+(S8686*'Football Field'!$F$11)</f>
        <v>125393611.68998086</v>
      </c>
    </row>
    <row r="8687" spans="2:20" x14ac:dyDescent="0.3">
      <c r="B8687" s="62">
        <f t="shared" si="1224"/>
        <v>8660</v>
      </c>
      <c r="C8687" s="62">
        <v>0.97960381970380472</v>
      </c>
      <c r="D8687" s="62">
        <v>0.7431475612746925</v>
      </c>
      <c r="E8687" s="62">
        <v>0.97993633576674466</v>
      </c>
      <c r="F8687" s="62">
        <v>0.20564039719652438</v>
      </c>
      <c r="G8687" s="62">
        <v>3.0043569834870998E-2</v>
      </c>
      <c r="H8687" s="62">
        <v>0.25149223867233927</v>
      </c>
      <c r="I8687" s="62">
        <v>0.6716016856291398</v>
      </c>
      <c r="J8687" s="62">
        <v>3.4541783769773904E-2</v>
      </c>
      <c r="K8687" s="62"/>
      <c r="L8687" s="65">
        <f t="shared" si="1225"/>
        <v>0.25143787502907561</v>
      </c>
      <c r="M8687" s="65">
        <f t="shared" si="1226"/>
        <v>0.19074593206103105</v>
      </c>
      <c r="N8687" s="65">
        <f t="shared" si="1227"/>
        <v>0.25152322293258206</v>
      </c>
      <c r="O8687" s="65">
        <f t="shared" si="1228"/>
        <v>5.2782342668756692E-2</v>
      </c>
      <c r="P8687" s="65">
        <f t="shared" si="1229"/>
        <v>7.7113739305872371E-3</v>
      </c>
      <c r="Q8687" s="65">
        <f t="shared" si="1230"/>
        <v>6.455127349054017E-2</v>
      </c>
      <c r="R8687" s="65">
        <f t="shared" si="1231"/>
        <v>0.17238203578217459</v>
      </c>
      <c r="S8687" s="65">
        <f t="shared" si="1232"/>
        <v>8.8659441052524827E-3</v>
      </c>
      <c r="T8687" s="66">
        <f>(L8687*'Football Field'!$F$4)+(M8687*'Football Field'!$F$5)+(N8687*'Football Field'!$F$6)+(O8687*'Football Field'!$F$7)+(P8687*'Football Field'!$F$8)+(Q8687*'Football Field'!$F$9)+(R8687*'Football Field'!$F$10)+(S8687*'Football Field'!$F$11)</f>
        <v>137744694.0026091</v>
      </c>
    </row>
    <row r="8688" spans="2:20" x14ac:dyDescent="0.3">
      <c r="B8688" s="62">
        <f t="shared" si="1224"/>
        <v>8661</v>
      </c>
      <c r="C8688" s="62">
        <v>0.49744263532430044</v>
      </c>
      <c r="D8688" s="62">
        <v>0.63444075364268793</v>
      </c>
      <c r="E8688" s="62">
        <v>0.14354181274454603</v>
      </c>
      <c r="F8688" s="62">
        <v>7.685296695313093E-2</v>
      </c>
      <c r="G8688" s="62">
        <v>0.38784212075021463</v>
      </c>
      <c r="H8688" s="62">
        <v>0.15075213529241771</v>
      </c>
      <c r="I8688" s="62">
        <v>0.30548190963489241</v>
      </c>
      <c r="J8688" s="62">
        <v>5.0683309469004456E-2</v>
      </c>
      <c r="K8688" s="62"/>
      <c r="L8688" s="65">
        <f t="shared" si="1225"/>
        <v>0.22137708137394141</v>
      </c>
      <c r="M8688" s="65">
        <f t="shared" si="1226"/>
        <v>0.28234540502250538</v>
      </c>
      <c r="N8688" s="65">
        <f t="shared" si="1227"/>
        <v>6.3880466417591972E-2</v>
      </c>
      <c r="O8688" s="65">
        <f t="shared" si="1228"/>
        <v>3.4201904522961533E-2</v>
      </c>
      <c r="P8688" s="65">
        <f t="shared" si="1229"/>
        <v>0.17260152352961769</v>
      </c>
      <c r="Q8688" s="65">
        <f t="shared" si="1230"/>
        <v>6.7089278948049752E-2</v>
      </c>
      <c r="R8688" s="65">
        <f t="shared" si="1231"/>
        <v>0.1359487280848421</v>
      </c>
      <c r="S8688" s="65">
        <f t="shared" si="1232"/>
        <v>2.255561210049006E-2</v>
      </c>
      <c r="T8688" s="66">
        <f>(L8688*'Football Field'!$F$4)+(M8688*'Football Field'!$F$5)+(N8688*'Football Field'!$F$6)+(O8688*'Football Field'!$F$7)+(P8688*'Football Field'!$F$8)+(Q8688*'Football Field'!$F$9)+(R8688*'Football Field'!$F$10)+(S8688*'Football Field'!$F$11)</f>
        <v>141121601.9729389</v>
      </c>
    </row>
    <row r="8689" spans="2:20" x14ac:dyDescent="0.3">
      <c r="B8689" s="62">
        <f t="shared" si="1224"/>
        <v>8662</v>
      </c>
      <c r="C8689" s="62">
        <v>0.38191623288011844</v>
      </c>
      <c r="D8689" s="62">
        <v>0.17319757627676291</v>
      </c>
      <c r="E8689" s="62">
        <v>0.52967658772555515</v>
      </c>
      <c r="F8689" s="62">
        <v>0.42936377111754498</v>
      </c>
      <c r="G8689" s="62">
        <v>0.71873302656394977</v>
      </c>
      <c r="H8689" s="62">
        <v>0.43210793697844663</v>
      </c>
      <c r="I8689" s="62">
        <v>0.68178815619306099</v>
      </c>
      <c r="J8689" s="62">
        <v>0.56024158135471469</v>
      </c>
      <c r="K8689" s="62"/>
      <c r="L8689" s="65">
        <f t="shared" si="1225"/>
        <v>9.7751165062089057E-2</v>
      </c>
      <c r="M8689" s="65">
        <f t="shared" si="1226"/>
        <v>4.4329785982932898E-2</v>
      </c>
      <c r="N8689" s="65">
        <f t="shared" si="1227"/>
        <v>0.13557031385083132</v>
      </c>
      <c r="O8689" s="65">
        <f t="shared" si="1228"/>
        <v>0.10989532585635498</v>
      </c>
      <c r="P8689" s="65">
        <f t="shared" si="1229"/>
        <v>0.18395916346734811</v>
      </c>
      <c r="Q8689" s="65">
        <f t="shared" si="1230"/>
        <v>0.11059769299064472</v>
      </c>
      <c r="R8689" s="65">
        <f t="shared" si="1231"/>
        <v>0.17450315240809619</v>
      </c>
      <c r="S8689" s="65">
        <f t="shared" si="1232"/>
        <v>0.1433934003817029</v>
      </c>
      <c r="T8689" s="66">
        <f>(L8689*'Football Field'!$F$4)+(M8689*'Football Field'!$F$5)+(N8689*'Football Field'!$F$6)+(O8689*'Football Field'!$F$7)+(P8689*'Football Field'!$F$8)+(Q8689*'Football Field'!$F$9)+(R8689*'Football Field'!$F$10)+(S8689*'Football Field'!$F$11)</f>
        <v>152108846.76627553</v>
      </c>
    </row>
    <row r="8690" spans="2:20" x14ac:dyDescent="0.3">
      <c r="B8690" s="62">
        <f t="shared" si="1224"/>
        <v>8663</v>
      </c>
      <c r="C8690" s="62">
        <v>0.10283758907436724</v>
      </c>
      <c r="D8690" s="62">
        <v>0.88690905190985192</v>
      </c>
      <c r="E8690" s="62">
        <v>0.5006050061918359</v>
      </c>
      <c r="F8690" s="62">
        <v>0.69862670978348174</v>
      </c>
      <c r="G8690" s="62">
        <v>0.8057837134786463</v>
      </c>
      <c r="H8690" s="62">
        <v>0.68982242071228217</v>
      </c>
      <c r="I8690" s="62">
        <v>0.91125917802818834</v>
      </c>
      <c r="J8690" s="62">
        <v>0.97058306025763408</v>
      </c>
      <c r="K8690" s="62"/>
      <c r="L8690" s="65">
        <f t="shared" si="1225"/>
        <v>1.8474614698607849E-2</v>
      </c>
      <c r="M8690" s="65">
        <f t="shared" si="1226"/>
        <v>0.15933184698537645</v>
      </c>
      <c r="N8690" s="65">
        <f t="shared" si="1227"/>
        <v>8.9932919361813329E-2</v>
      </c>
      <c r="O8690" s="65">
        <f t="shared" si="1228"/>
        <v>0.12550721382696287</v>
      </c>
      <c r="P8690" s="65">
        <f t="shared" si="1229"/>
        <v>0.14475780471833286</v>
      </c>
      <c r="Q8690" s="65">
        <f t="shared" si="1230"/>
        <v>0.12392553683755046</v>
      </c>
      <c r="R8690" s="65">
        <f t="shared" si="1231"/>
        <v>0.16370630968863426</v>
      </c>
      <c r="S8690" s="65">
        <f t="shared" si="1232"/>
        <v>0.17436375388272202</v>
      </c>
      <c r="T8690" s="66">
        <f>(L8690*'Football Field'!$F$4)+(M8690*'Football Field'!$F$5)+(N8690*'Football Field'!$F$6)+(O8690*'Football Field'!$F$7)+(P8690*'Football Field'!$F$8)+(Q8690*'Football Field'!$F$9)+(R8690*'Football Field'!$F$10)+(S8690*'Football Field'!$F$11)</f>
        <v>146566198.90291458</v>
      </c>
    </row>
    <row r="8691" spans="2:20" x14ac:dyDescent="0.3">
      <c r="B8691" s="62">
        <f t="shared" si="1224"/>
        <v>8664</v>
      </c>
      <c r="C8691" s="62">
        <v>0.34312078644743416</v>
      </c>
      <c r="D8691" s="62">
        <v>0.35886268073490579</v>
      </c>
      <c r="E8691" s="62">
        <v>0.40013588396315769</v>
      </c>
      <c r="F8691" s="62">
        <v>0.31210644600409887</v>
      </c>
      <c r="G8691" s="62">
        <v>0.87275012002694541</v>
      </c>
      <c r="H8691" s="62">
        <v>0.67748237526134336</v>
      </c>
      <c r="I8691" s="62">
        <v>0.25650456818893341</v>
      </c>
      <c r="J8691" s="62">
        <v>0.57094354019408688</v>
      </c>
      <c r="K8691" s="62"/>
      <c r="L8691" s="65">
        <f t="shared" si="1225"/>
        <v>9.0487673000882174E-2</v>
      </c>
      <c r="M8691" s="65">
        <f t="shared" si="1226"/>
        <v>9.4639118902622707E-2</v>
      </c>
      <c r="N8691" s="65">
        <f t="shared" si="1227"/>
        <v>0.1055236711213475</v>
      </c>
      <c r="O8691" s="65">
        <f t="shared" si="1228"/>
        <v>8.2308583866028795E-2</v>
      </c>
      <c r="P8691" s="65">
        <f t="shared" si="1229"/>
        <v>0.23016130351688133</v>
      </c>
      <c r="Q8691" s="65">
        <f t="shared" si="1230"/>
        <v>0.17866537399622417</v>
      </c>
      <c r="R8691" s="65">
        <f t="shared" si="1231"/>
        <v>6.7645279465074093E-2</v>
      </c>
      <c r="S8691" s="65">
        <f t="shared" si="1232"/>
        <v>0.1505689961309393</v>
      </c>
      <c r="T8691" s="66">
        <f>(L8691*'Football Field'!$F$4)+(M8691*'Football Field'!$F$5)+(N8691*'Football Field'!$F$6)+(O8691*'Football Field'!$F$7)+(P8691*'Football Field'!$F$8)+(Q8691*'Football Field'!$F$9)+(R8691*'Football Field'!$F$10)+(S8691*'Football Field'!$F$11)</f>
        <v>140011244.55082357</v>
      </c>
    </row>
    <row r="8692" spans="2:20" x14ac:dyDescent="0.3">
      <c r="B8692" s="62">
        <f t="shared" si="1224"/>
        <v>8665</v>
      </c>
      <c r="C8692" s="62">
        <v>0.90466940749526181</v>
      </c>
      <c r="D8692" s="62">
        <v>0.1871448353910582</v>
      </c>
      <c r="E8692" s="62">
        <v>0.82048237196556051</v>
      </c>
      <c r="F8692" s="62">
        <v>0.86479672769108817</v>
      </c>
      <c r="G8692" s="62">
        <v>0.29076320523775279</v>
      </c>
      <c r="H8692" s="62">
        <v>0.34080121494243276</v>
      </c>
      <c r="I8692" s="62">
        <v>0.4017647870246992</v>
      </c>
      <c r="J8692" s="62">
        <v>4.0544816038899922E-3</v>
      </c>
      <c r="K8692" s="62"/>
      <c r="L8692" s="65">
        <f t="shared" si="1225"/>
        <v>0.23716734956316474</v>
      </c>
      <c r="M8692" s="65">
        <f t="shared" si="1226"/>
        <v>4.9061728214087406E-2</v>
      </c>
      <c r="N8692" s="65">
        <f t="shared" si="1227"/>
        <v>0.21509694912877864</v>
      </c>
      <c r="O8692" s="65">
        <f t="shared" si="1228"/>
        <v>0.22671436230529052</v>
      </c>
      <c r="P8692" s="65">
        <f t="shared" si="1229"/>
        <v>7.6226230449922119E-2</v>
      </c>
      <c r="Q8692" s="65">
        <f t="shared" si="1230"/>
        <v>8.9344151804123556E-2</v>
      </c>
      <c r="R8692" s="65">
        <f t="shared" si="1231"/>
        <v>0.10532630914343848</v>
      </c>
      <c r="S8692" s="65">
        <f t="shared" si="1232"/>
        <v>1.0629193911945508E-3</v>
      </c>
      <c r="T8692" s="66">
        <f>(L8692*'Football Field'!$F$4)+(M8692*'Football Field'!$F$5)+(N8692*'Football Field'!$F$6)+(O8692*'Football Field'!$F$7)+(P8692*'Football Field'!$F$8)+(Q8692*'Football Field'!$F$9)+(R8692*'Football Field'!$F$10)+(S8692*'Football Field'!$F$11)</f>
        <v>134797900.95616502</v>
      </c>
    </row>
    <row r="8693" spans="2:20" x14ac:dyDescent="0.3">
      <c r="B8693" s="62">
        <f t="shared" si="1224"/>
        <v>8666</v>
      </c>
      <c r="C8693" s="62">
        <v>0.34555412831419929</v>
      </c>
      <c r="D8693" s="62">
        <v>0.61645429772797589</v>
      </c>
      <c r="E8693" s="62">
        <v>0.34716848114183074</v>
      </c>
      <c r="F8693" s="62">
        <v>0.64762902020320301</v>
      </c>
      <c r="G8693" s="62">
        <v>0.63991882836933389</v>
      </c>
      <c r="H8693" s="62">
        <v>0.55126080277318901</v>
      </c>
      <c r="I8693" s="62">
        <v>0.48673038967731763</v>
      </c>
      <c r="J8693" s="62">
        <v>0.48070666243596538</v>
      </c>
      <c r="K8693" s="62"/>
      <c r="L8693" s="65">
        <f t="shared" si="1225"/>
        <v>8.3965648490279376E-2</v>
      </c>
      <c r="M8693" s="65">
        <f t="shared" si="1226"/>
        <v>0.14979125014615641</v>
      </c>
      <c r="N8693" s="65">
        <f t="shared" si="1227"/>
        <v>8.4357917518363287E-2</v>
      </c>
      <c r="O8693" s="65">
        <f t="shared" si="1228"/>
        <v>0.1573663464180691</v>
      </c>
      <c r="P8693" s="65">
        <f t="shared" si="1229"/>
        <v>0.15549285915726396</v>
      </c>
      <c r="Q8693" s="65">
        <f t="shared" si="1230"/>
        <v>0.13394998641149447</v>
      </c>
      <c r="R8693" s="65">
        <f t="shared" si="1231"/>
        <v>0.11826984388397194</v>
      </c>
      <c r="S8693" s="65">
        <f t="shared" si="1232"/>
        <v>0.11680614797440142</v>
      </c>
      <c r="T8693" s="66">
        <f>(L8693*'Football Field'!$F$4)+(M8693*'Football Field'!$F$5)+(N8693*'Football Field'!$F$6)+(O8693*'Football Field'!$F$7)+(P8693*'Football Field'!$F$8)+(Q8693*'Football Field'!$F$9)+(R8693*'Football Field'!$F$10)+(S8693*'Football Field'!$F$11)</f>
        <v>140489771.23296052</v>
      </c>
    </row>
    <row r="8694" spans="2:20" x14ac:dyDescent="0.3">
      <c r="B8694" s="62">
        <f t="shared" si="1224"/>
        <v>8667</v>
      </c>
      <c r="C8694" s="62">
        <v>0.86550454784521869</v>
      </c>
      <c r="D8694" s="62">
        <v>0.70966661806345421</v>
      </c>
      <c r="E8694" s="62">
        <v>0.56917063080909691</v>
      </c>
      <c r="F8694" s="62">
        <v>0.33967685887736565</v>
      </c>
      <c r="G8694" s="62">
        <v>0.9683960814653062</v>
      </c>
      <c r="H8694" s="62">
        <v>0.91898868075490392</v>
      </c>
      <c r="I8694" s="62">
        <v>8.0429821389702005E-2</v>
      </c>
      <c r="J8694" s="62">
        <v>2.0289806851015779E-2</v>
      </c>
      <c r="K8694" s="62"/>
      <c r="L8694" s="65">
        <f t="shared" si="1225"/>
        <v>0.19353325902079138</v>
      </c>
      <c r="M8694" s="65">
        <f t="shared" si="1226"/>
        <v>0.15868673798886293</v>
      </c>
      <c r="N8694" s="65">
        <f t="shared" si="1227"/>
        <v>0.12727078949919429</v>
      </c>
      <c r="O8694" s="65">
        <f t="shared" si="1228"/>
        <v>7.5954273927441349E-2</v>
      </c>
      <c r="P8694" s="65">
        <f t="shared" si="1229"/>
        <v>0.21654057178040492</v>
      </c>
      <c r="Q8694" s="65">
        <f t="shared" si="1230"/>
        <v>0.20549270923244253</v>
      </c>
      <c r="R8694" s="65">
        <f t="shared" si="1231"/>
        <v>1.7984706717904943E-2</v>
      </c>
      <c r="S8694" s="65">
        <f t="shared" si="1232"/>
        <v>4.5369518329575545E-3</v>
      </c>
      <c r="T8694" s="66">
        <f>(L8694*'Football Field'!$F$4)+(M8694*'Football Field'!$F$5)+(N8694*'Football Field'!$F$6)+(O8694*'Football Field'!$F$7)+(P8694*'Football Field'!$F$8)+(Q8694*'Football Field'!$F$9)+(R8694*'Football Field'!$F$10)+(S8694*'Football Field'!$F$11)</f>
        <v>130693840.80954064</v>
      </c>
    </row>
    <row r="8695" spans="2:20" x14ac:dyDescent="0.3">
      <c r="B8695" s="62">
        <f t="shared" si="1224"/>
        <v>8668</v>
      </c>
      <c r="C8695" s="62">
        <v>0.47171028018297689</v>
      </c>
      <c r="D8695" s="62">
        <v>0.31851539849992816</v>
      </c>
      <c r="E8695" s="62">
        <v>0.19660109549569516</v>
      </c>
      <c r="F8695" s="62">
        <v>0.21536393481810656</v>
      </c>
      <c r="G8695" s="62">
        <v>0.25101094920268074</v>
      </c>
      <c r="H8695" s="62">
        <v>0.39283636497459351</v>
      </c>
      <c r="I8695" s="62">
        <v>0.93511360192518778</v>
      </c>
      <c r="J8695" s="62">
        <v>0.47963588355179709</v>
      </c>
      <c r="K8695" s="62"/>
      <c r="L8695" s="65">
        <f t="shared" si="1225"/>
        <v>0.14466145951906267</v>
      </c>
      <c r="M8695" s="65">
        <f t="shared" si="1226"/>
        <v>9.7680513573760133E-2</v>
      </c>
      <c r="N8695" s="65">
        <f t="shared" si="1227"/>
        <v>6.0292519820474844E-2</v>
      </c>
      <c r="O8695" s="65">
        <f t="shared" si="1228"/>
        <v>6.6046602008484043E-2</v>
      </c>
      <c r="P8695" s="65">
        <f t="shared" si="1229"/>
        <v>7.6978628180076517E-2</v>
      </c>
      <c r="Q8695" s="65">
        <f t="shared" si="1230"/>
        <v>0.12047285017266135</v>
      </c>
      <c r="R8695" s="65">
        <f t="shared" si="1231"/>
        <v>0.28677538767684302</v>
      </c>
      <c r="S8695" s="65">
        <f t="shared" si="1232"/>
        <v>0.14709203904863744</v>
      </c>
      <c r="T8695" s="66">
        <f>(L8695*'Football Field'!$F$4)+(M8695*'Football Field'!$F$5)+(N8695*'Football Field'!$F$6)+(O8695*'Football Field'!$F$7)+(P8695*'Football Field'!$F$8)+(Q8695*'Football Field'!$F$9)+(R8695*'Football Field'!$F$10)+(S8695*'Football Field'!$F$11)</f>
        <v>156272325.35153794</v>
      </c>
    </row>
    <row r="8696" spans="2:20" x14ac:dyDescent="0.3">
      <c r="B8696" s="62">
        <f t="shared" si="1224"/>
        <v>8669</v>
      </c>
      <c r="C8696" s="62">
        <v>6.6644680264523415E-2</v>
      </c>
      <c r="D8696" s="62">
        <v>3.4451390888936562E-2</v>
      </c>
      <c r="E8696" s="62">
        <v>0.33337843362694508</v>
      </c>
      <c r="F8696" s="62">
        <v>0.50216376979429178</v>
      </c>
      <c r="G8696" s="62">
        <v>0.86958923599770643</v>
      </c>
      <c r="H8696" s="62">
        <v>0.32810437051357699</v>
      </c>
      <c r="I8696" s="62">
        <v>0.90509788169030514</v>
      </c>
      <c r="J8696" s="62">
        <v>0.38211187122184709</v>
      </c>
      <c r="K8696" s="62"/>
      <c r="L8696" s="65">
        <f t="shared" si="1225"/>
        <v>1.9477968528077771E-2</v>
      </c>
      <c r="M8696" s="65">
        <f t="shared" si="1226"/>
        <v>1.0068967317717392E-2</v>
      </c>
      <c r="N8696" s="65">
        <f t="shared" si="1227"/>
        <v>9.7435153298832261E-2</v>
      </c>
      <c r="O8696" s="65">
        <f t="shared" si="1228"/>
        <v>0.14676535419138081</v>
      </c>
      <c r="P8696" s="65">
        <f t="shared" si="1229"/>
        <v>0.2541512946553206</v>
      </c>
      <c r="Q8696" s="65">
        <f t="shared" si="1230"/>
        <v>9.5893724411642234E-2</v>
      </c>
      <c r="R8696" s="65">
        <f t="shared" si="1231"/>
        <v>0.26452926151673978</v>
      </c>
      <c r="S8696" s="65">
        <f t="shared" si="1232"/>
        <v>0.11167827608028914</v>
      </c>
      <c r="T8696" s="66">
        <f>(L8696*'Football Field'!$F$4)+(M8696*'Football Field'!$F$5)+(N8696*'Football Field'!$F$6)+(O8696*'Football Field'!$F$7)+(P8696*'Football Field'!$F$8)+(Q8696*'Football Field'!$F$9)+(R8696*'Football Field'!$F$10)+(S8696*'Football Field'!$F$11)</f>
        <v>169863857.50924134</v>
      </c>
    </row>
    <row r="8697" spans="2:20" x14ac:dyDescent="0.3">
      <c r="B8697" s="62">
        <f t="shared" si="1224"/>
        <v>8670</v>
      </c>
      <c r="C8697" s="62">
        <v>0.90796902258314693</v>
      </c>
      <c r="D8697" s="62">
        <v>0.46690771692013933</v>
      </c>
      <c r="E8697" s="62">
        <v>0.98759933414712675</v>
      </c>
      <c r="F8697" s="62">
        <v>0.70264907030549528</v>
      </c>
      <c r="G8697" s="62">
        <v>0.69547625807402724</v>
      </c>
      <c r="H8697" s="62">
        <v>0.79708969345995617</v>
      </c>
      <c r="I8697" s="62">
        <v>0.3558346659901932</v>
      </c>
      <c r="J8697" s="62">
        <v>0.83533895969465943</v>
      </c>
      <c r="K8697" s="62"/>
      <c r="L8697" s="65">
        <f t="shared" si="1225"/>
        <v>0.157938839513623</v>
      </c>
      <c r="M8697" s="65">
        <f t="shared" si="1226"/>
        <v>8.1217377615511135E-2</v>
      </c>
      <c r="N8697" s="65">
        <f t="shared" si="1227"/>
        <v>0.17179032418514051</v>
      </c>
      <c r="O8697" s="65">
        <f t="shared" si="1228"/>
        <v>0.12222397018970267</v>
      </c>
      <c r="P8697" s="65">
        <f t="shared" si="1229"/>
        <v>0.12097627824018636</v>
      </c>
      <c r="Q8697" s="65">
        <f t="shared" si="1230"/>
        <v>0.13865166987214755</v>
      </c>
      <c r="R8697" s="65">
        <f t="shared" si="1231"/>
        <v>6.1896510571826546E-2</v>
      </c>
      <c r="S8697" s="65">
        <f t="shared" si="1232"/>
        <v>0.14530502981186227</v>
      </c>
      <c r="T8697" s="66">
        <f>(L8697*'Football Field'!$F$4)+(M8697*'Football Field'!$F$5)+(N8697*'Football Field'!$F$6)+(O8697*'Football Field'!$F$7)+(P8697*'Football Field'!$F$8)+(Q8697*'Football Field'!$F$9)+(R8697*'Football Field'!$F$10)+(S8697*'Football Field'!$F$11)</f>
        <v>131957702.7925559</v>
      </c>
    </row>
    <row r="8698" spans="2:20" x14ac:dyDescent="0.3">
      <c r="B8698" s="62">
        <f t="shared" si="1224"/>
        <v>8671</v>
      </c>
      <c r="C8698" s="62">
        <v>0.98137665612759384</v>
      </c>
      <c r="D8698" s="62">
        <v>0.77664988663064316</v>
      </c>
      <c r="E8698" s="62">
        <v>0.2157042702259786</v>
      </c>
      <c r="F8698" s="62">
        <v>0.16698812050280887</v>
      </c>
      <c r="G8698" s="62">
        <v>0.88709580379181985</v>
      </c>
      <c r="H8698" s="62">
        <v>0.22562100978846422</v>
      </c>
      <c r="I8698" s="62">
        <v>0.3892864584218666</v>
      </c>
      <c r="J8698" s="62">
        <v>0.39473167374407425</v>
      </c>
      <c r="K8698" s="62"/>
      <c r="L8698" s="65">
        <f t="shared" si="1225"/>
        <v>0.2430682022586885</v>
      </c>
      <c r="M8698" s="65">
        <f t="shared" si="1226"/>
        <v>0.19236130241025473</v>
      </c>
      <c r="N8698" s="65">
        <f t="shared" si="1227"/>
        <v>5.3425816536371899E-2</v>
      </c>
      <c r="O8698" s="65">
        <f t="shared" si="1228"/>
        <v>4.1359759268512437E-2</v>
      </c>
      <c r="P8698" s="65">
        <f t="shared" si="1229"/>
        <v>0.21971664081529713</v>
      </c>
      <c r="Q8698" s="65">
        <f t="shared" si="1230"/>
        <v>5.5882002999204983E-2</v>
      </c>
      <c r="R8698" s="65">
        <f t="shared" si="1231"/>
        <v>9.6418800081945658E-2</v>
      </c>
      <c r="S8698" s="65">
        <f t="shared" si="1232"/>
        <v>9.7767475629724737E-2</v>
      </c>
      <c r="T8698" s="66">
        <f>(L8698*'Football Field'!$F$4)+(M8698*'Football Field'!$F$5)+(N8698*'Football Field'!$F$6)+(O8698*'Football Field'!$F$7)+(P8698*'Football Field'!$F$8)+(Q8698*'Football Field'!$F$9)+(R8698*'Football Field'!$F$10)+(S8698*'Football Field'!$F$11)</f>
        <v>140040862.87650284</v>
      </c>
    </row>
    <row r="8699" spans="2:20" x14ac:dyDescent="0.3">
      <c r="B8699" s="62">
        <f t="shared" si="1224"/>
        <v>8672</v>
      </c>
      <c r="C8699" s="62">
        <v>0.84192303279427227</v>
      </c>
      <c r="D8699" s="62">
        <v>0.50300735779577466</v>
      </c>
      <c r="E8699" s="62">
        <v>0.21188677814026868</v>
      </c>
      <c r="F8699" s="62">
        <v>0.39572980737285057</v>
      </c>
      <c r="G8699" s="62">
        <v>0.12085205795858245</v>
      </c>
      <c r="H8699" s="62">
        <v>0.35796501749971865</v>
      </c>
      <c r="I8699" s="62">
        <v>0.5036127902271772</v>
      </c>
      <c r="J8699" s="62">
        <v>1.8022252209749512E-3</v>
      </c>
      <c r="K8699" s="62"/>
      <c r="L8699" s="65">
        <f t="shared" si="1225"/>
        <v>0.28668245502429363</v>
      </c>
      <c r="M8699" s="65">
        <f t="shared" si="1226"/>
        <v>0.17127858320917644</v>
      </c>
      <c r="N8699" s="65">
        <f t="shared" si="1227"/>
        <v>7.2149376342437219E-2</v>
      </c>
      <c r="O8699" s="65">
        <f t="shared" si="1228"/>
        <v>0.13474960095510458</v>
      </c>
      <c r="P8699" s="65">
        <f t="shared" si="1229"/>
        <v>4.1151225611819775E-2</v>
      </c>
      <c r="Q8699" s="65">
        <f t="shared" si="1230"/>
        <v>0.12189034630521837</v>
      </c>
      <c r="R8699" s="65">
        <f t="shared" si="1231"/>
        <v>0.17148473846212128</v>
      </c>
      <c r="S8699" s="65">
        <f t="shared" si="1232"/>
        <v>6.1367408982864694E-4</v>
      </c>
      <c r="T8699" s="66">
        <f>(L8699*'Football Field'!$F$4)+(M8699*'Football Field'!$F$5)+(N8699*'Football Field'!$F$6)+(O8699*'Football Field'!$F$7)+(P8699*'Football Field'!$F$8)+(Q8699*'Football Field'!$F$9)+(R8699*'Football Field'!$F$10)+(S8699*'Football Field'!$F$11)</f>
        <v>136078117.64856514</v>
      </c>
    </row>
    <row r="8700" spans="2:20" x14ac:dyDescent="0.3">
      <c r="B8700" s="62">
        <f t="shared" si="1224"/>
        <v>8673</v>
      </c>
      <c r="C8700" s="62">
        <v>0.73650196467546236</v>
      </c>
      <c r="D8700" s="62">
        <v>8.328839607478844E-2</v>
      </c>
      <c r="E8700" s="62">
        <v>0.52076395354888516</v>
      </c>
      <c r="F8700" s="62">
        <v>0.78080127662110099</v>
      </c>
      <c r="G8700" s="62">
        <v>9.892969879523017E-2</v>
      </c>
      <c r="H8700" s="62">
        <v>0.48835506771681236</v>
      </c>
      <c r="I8700" s="62">
        <v>0.14838472292857008</v>
      </c>
      <c r="J8700" s="62">
        <v>0.34053237537956449</v>
      </c>
      <c r="K8700" s="62"/>
      <c r="L8700" s="65">
        <f t="shared" si="1225"/>
        <v>0.23033267575951058</v>
      </c>
      <c r="M8700" s="65">
        <f t="shared" si="1226"/>
        <v>2.6047505706352506E-2</v>
      </c>
      <c r="N8700" s="65">
        <f t="shared" si="1227"/>
        <v>0.16286304804749757</v>
      </c>
      <c r="O8700" s="65">
        <f t="shared" si="1228"/>
        <v>0.24418678551635334</v>
      </c>
      <c r="P8700" s="65">
        <f t="shared" si="1229"/>
        <v>3.0939146571901829E-2</v>
      </c>
      <c r="Q8700" s="65">
        <f t="shared" si="1230"/>
        <v>0.15272753483759707</v>
      </c>
      <c r="R8700" s="65">
        <f t="shared" si="1231"/>
        <v>4.6405647117359047E-2</v>
      </c>
      <c r="S8700" s="65">
        <f t="shared" si="1232"/>
        <v>0.10649765644342804</v>
      </c>
      <c r="T8700" s="66">
        <f>(L8700*'Football Field'!$F$4)+(M8700*'Football Field'!$F$5)+(N8700*'Football Field'!$F$6)+(O8700*'Football Field'!$F$7)+(P8700*'Football Field'!$F$8)+(Q8700*'Football Field'!$F$9)+(R8700*'Football Field'!$F$10)+(S8700*'Football Field'!$F$11)</f>
        <v>122586179.17025489</v>
      </c>
    </row>
    <row r="8701" spans="2:20" x14ac:dyDescent="0.3">
      <c r="B8701" s="62">
        <f t="shared" si="1224"/>
        <v>8674</v>
      </c>
      <c r="C8701" s="62">
        <v>0.28340821569855501</v>
      </c>
      <c r="D8701" s="62">
        <v>0.83562643208463794</v>
      </c>
      <c r="E8701" s="62">
        <v>0.93981482205638156</v>
      </c>
      <c r="F8701" s="62">
        <v>0.10534386146578611</v>
      </c>
      <c r="G8701" s="62">
        <v>0.17053373006004147</v>
      </c>
      <c r="H8701" s="62">
        <v>0.26269417397394412</v>
      </c>
      <c r="I8701" s="62">
        <v>0.76529897183881623</v>
      </c>
      <c r="J8701" s="62">
        <v>4.8005385174089032E-2</v>
      </c>
      <c r="K8701" s="62"/>
      <c r="L8701" s="65">
        <f t="shared" si="1225"/>
        <v>8.3093232810646248E-2</v>
      </c>
      <c r="M8701" s="65">
        <f t="shared" si="1226"/>
        <v>0.24499960769589121</v>
      </c>
      <c r="N8701" s="65">
        <f t="shared" si="1227"/>
        <v>0.27554688778355396</v>
      </c>
      <c r="O8701" s="65">
        <f t="shared" si="1228"/>
        <v>3.0886055947155319E-2</v>
      </c>
      <c r="P8701" s="65">
        <f t="shared" si="1229"/>
        <v>4.9999252488216336E-2</v>
      </c>
      <c r="Q8701" s="65">
        <f t="shared" si="1230"/>
        <v>7.7020026050460905E-2</v>
      </c>
      <c r="R8701" s="65">
        <f t="shared" si="1231"/>
        <v>0.22438010655410648</v>
      </c>
      <c r="S8701" s="65">
        <f t="shared" si="1232"/>
        <v>1.4074830669969403E-2</v>
      </c>
      <c r="T8701" s="66">
        <f>(L8701*'Football Field'!$F$4)+(M8701*'Football Field'!$F$5)+(N8701*'Football Field'!$F$6)+(O8701*'Football Field'!$F$7)+(P8701*'Football Field'!$F$8)+(Q8701*'Football Field'!$F$9)+(R8701*'Football Field'!$F$10)+(S8701*'Football Field'!$F$11)</f>
        <v>149578549.2826798</v>
      </c>
    </row>
    <row r="8702" spans="2:20" x14ac:dyDescent="0.3">
      <c r="B8702" s="62">
        <f t="shared" si="1224"/>
        <v>8675</v>
      </c>
      <c r="C8702" s="62">
        <v>0.99214333301630953</v>
      </c>
      <c r="D8702" s="62">
        <v>0.34997752343195432</v>
      </c>
      <c r="E8702" s="62">
        <v>0.76532101836028843</v>
      </c>
      <c r="F8702" s="62">
        <v>0.62764543639047465</v>
      </c>
      <c r="G8702" s="62">
        <v>0.41490940982409941</v>
      </c>
      <c r="H8702" s="62">
        <v>0.60988336930597919</v>
      </c>
      <c r="I8702" s="62">
        <v>0.57262068819068679</v>
      </c>
      <c r="J8702" s="62">
        <v>0.1372020720403192</v>
      </c>
      <c r="K8702" s="62"/>
      <c r="L8702" s="65">
        <f t="shared" si="1225"/>
        <v>0.22197075872548916</v>
      </c>
      <c r="M8702" s="65">
        <f t="shared" si="1226"/>
        <v>7.8299953069161557E-2</v>
      </c>
      <c r="N8702" s="65">
        <f t="shared" si="1227"/>
        <v>0.17122413814698753</v>
      </c>
      <c r="O8702" s="65">
        <f t="shared" si="1228"/>
        <v>0.14042218406349377</v>
      </c>
      <c r="P8702" s="65">
        <f t="shared" si="1229"/>
        <v>9.2827067860250689E-2</v>
      </c>
      <c r="Q8702" s="65">
        <f t="shared" si="1230"/>
        <v>0.13644830309682734</v>
      </c>
      <c r="R8702" s="65">
        <f t="shared" si="1231"/>
        <v>0.12811157862964651</v>
      </c>
      <c r="S8702" s="65">
        <f t="shared" si="1232"/>
        <v>3.0696016408143557E-2</v>
      </c>
      <c r="T8702" s="66">
        <f>(L8702*'Football Field'!$F$4)+(M8702*'Football Field'!$F$5)+(N8702*'Football Field'!$F$6)+(O8702*'Football Field'!$F$7)+(P8702*'Football Field'!$F$8)+(Q8702*'Football Field'!$F$9)+(R8702*'Football Field'!$F$10)+(S8702*'Football Field'!$F$11)</f>
        <v>137768837.21931484</v>
      </c>
    </row>
    <row r="8703" spans="2:20" x14ac:dyDescent="0.3">
      <c r="B8703" s="62">
        <f t="shared" si="1224"/>
        <v>8676</v>
      </c>
      <c r="C8703" s="62">
        <v>0.69338180897805735</v>
      </c>
      <c r="D8703" s="62">
        <v>0.57549441853435912</v>
      </c>
      <c r="E8703" s="62">
        <v>0.60591186712099654</v>
      </c>
      <c r="F8703" s="62">
        <v>0.52275671057577877</v>
      </c>
      <c r="G8703" s="62">
        <v>0.70630713690635971</v>
      </c>
      <c r="H8703" s="62">
        <v>0.73034832692047924</v>
      </c>
      <c r="I8703" s="62">
        <v>0.36998924731347704</v>
      </c>
      <c r="J8703" s="62">
        <v>0.55982073178444691</v>
      </c>
      <c r="K8703" s="62"/>
      <c r="L8703" s="65">
        <f t="shared" si="1225"/>
        <v>0.14554582649137929</v>
      </c>
      <c r="M8703" s="65">
        <f t="shared" si="1226"/>
        <v>0.12080041573373569</v>
      </c>
      <c r="N8703" s="65">
        <f t="shared" si="1227"/>
        <v>0.12718525686596285</v>
      </c>
      <c r="O8703" s="65">
        <f t="shared" si="1228"/>
        <v>0.10973039169689877</v>
      </c>
      <c r="P8703" s="65">
        <f t="shared" si="1229"/>
        <v>0.14825894574492521</v>
      </c>
      <c r="Q8703" s="65">
        <f t="shared" si="1230"/>
        <v>0.1533053643632597</v>
      </c>
      <c r="R8703" s="65">
        <f t="shared" si="1231"/>
        <v>7.7663402898514006E-2</v>
      </c>
      <c r="S8703" s="65">
        <f t="shared" si="1232"/>
        <v>0.11751039620532441</v>
      </c>
      <c r="T8703" s="66">
        <f>(L8703*'Football Field'!$F$4)+(M8703*'Football Field'!$F$5)+(N8703*'Football Field'!$F$6)+(O8703*'Football Field'!$F$7)+(P8703*'Football Field'!$F$8)+(Q8703*'Football Field'!$F$9)+(R8703*'Football Field'!$F$10)+(S8703*'Football Field'!$F$11)</f>
        <v>134844503.92920491</v>
      </c>
    </row>
    <row r="8704" spans="2:20" x14ac:dyDescent="0.3">
      <c r="B8704" s="62">
        <f t="shared" si="1224"/>
        <v>8677</v>
      </c>
      <c r="C8704" s="62">
        <v>0.33194975902703094</v>
      </c>
      <c r="D8704" s="62">
        <v>0.3842058442033468</v>
      </c>
      <c r="E8704" s="62">
        <v>0.81112858281452505</v>
      </c>
      <c r="F8704" s="62">
        <v>0.42240496701963171</v>
      </c>
      <c r="G8704" s="62">
        <v>0.22646813594721904</v>
      </c>
      <c r="H8704" s="62">
        <v>0.18582524113289867</v>
      </c>
      <c r="I8704" s="62">
        <v>0.4540024694767949</v>
      </c>
      <c r="J8704" s="62">
        <v>0.9550044423365095</v>
      </c>
      <c r="K8704" s="62"/>
      <c r="L8704" s="65">
        <f t="shared" si="1225"/>
        <v>8.8027231085186355E-2</v>
      </c>
      <c r="M8704" s="65">
        <f t="shared" si="1226"/>
        <v>0.10188462474290598</v>
      </c>
      <c r="N8704" s="65">
        <f t="shared" si="1227"/>
        <v>0.21509701771887607</v>
      </c>
      <c r="O8704" s="65">
        <f t="shared" si="1228"/>
        <v>0.11201435949932347</v>
      </c>
      <c r="P8704" s="65">
        <f t="shared" si="1229"/>
        <v>6.0055361976731836E-2</v>
      </c>
      <c r="Q8704" s="65">
        <f t="shared" si="1230"/>
        <v>4.9277581916648203E-2</v>
      </c>
      <c r="R8704" s="65">
        <f t="shared" si="1231"/>
        <v>0.12039346077857746</v>
      </c>
      <c r="S8704" s="65">
        <f t="shared" si="1232"/>
        <v>0.25325036228175074</v>
      </c>
      <c r="T8704" s="66">
        <f>(L8704*'Football Field'!$F$4)+(M8704*'Football Field'!$F$5)+(N8704*'Football Field'!$F$6)+(O8704*'Football Field'!$F$7)+(P8704*'Football Field'!$F$8)+(Q8704*'Football Field'!$F$9)+(R8704*'Football Field'!$F$10)+(S8704*'Football Field'!$F$11)</f>
        <v>137250621.01205704</v>
      </c>
    </row>
    <row r="8705" spans="2:20" x14ac:dyDescent="0.3">
      <c r="B8705" s="62">
        <f t="shared" si="1224"/>
        <v>8678</v>
      </c>
      <c r="C8705" s="62">
        <v>0.28319997462356983</v>
      </c>
      <c r="D8705" s="62">
        <v>0.75026039746021522</v>
      </c>
      <c r="E8705" s="62">
        <v>0.55995763823213174</v>
      </c>
      <c r="F8705" s="62">
        <v>0.27906839053214338</v>
      </c>
      <c r="G8705" s="62">
        <v>0.82863921211154612</v>
      </c>
      <c r="H8705" s="62">
        <v>6.9890016171494929E-2</v>
      </c>
      <c r="I8705" s="62">
        <v>0.82540899628122122</v>
      </c>
      <c r="J8705" s="62">
        <v>0.30160357575599861</v>
      </c>
      <c r="K8705" s="62"/>
      <c r="L8705" s="65">
        <f t="shared" si="1225"/>
        <v>7.2652110248635146E-2</v>
      </c>
      <c r="M8705" s="65">
        <f t="shared" si="1226"/>
        <v>0.19247177258372486</v>
      </c>
      <c r="N8705" s="65">
        <f t="shared" si="1227"/>
        <v>0.14365151028520026</v>
      </c>
      <c r="O8705" s="65">
        <f t="shared" si="1228"/>
        <v>7.1592193829819059E-2</v>
      </c>
      <c r="P8705" s="65">
        <f t="shared" si="1229"/>
        <v>0.2125790705832209</v>
      </c>
      <c r="Q8705" s="65">
        <f t="shared" si="1230"/>
        <v>1.7929581974431948E-2</v>
      </c>
      <c r="R8705" s="65">
        <f t="shared" si="1231"/>
        <v>0.21175039114232902</v>
      </c>
      <c r="S8705" s="65">
        <f t="shared" si="1232"/>
        <v>7.7373369352638763E-2</v>
      </c>
      <c r="T8705" s="66">
        <f>(L8705*'Football Field'!$F$4)+(M8705*'Football Field'!$F$5)+(N8705*'Football Field'!$F$6)+(O8705*'Football Field'!$F$7)+(P8705*'Football Field'!$F$8)+(Q8705*'Football Field'!$F$9)+(R8705*'Football Field'!$F$10)+(S8705*'Football Field'!$F$11)</f>
        <v>158701551.73816139</v>
      </c>
    </row>
    <row r="8706" spans="2:20" x14ac:dyDescent="0.3">
      <c r="B8706" s="62">
        <f t="shared" si="1224"/>
        <v>8679</v>
      </c>
      <c r="C8706" s="62">
        <v>0.45439388258107005</v>
      </c>
      <c r="D8706" s="62">
        <v>0.24599572348140386</v>
      </c>
      <c r="E8706" s="62">
        <v>0.8027468343753672</v>
      </c>
      <c r="F8706" s="62">
        <v>0.92211627506185589</v>
      </c>
      <c r="G8706" s="62">
        <v>0.40153207834548899</v>
      </c>
      <c r="H8706" s="62">
        <v>0.14029209185006075</v>
      </c>
      <c r="I8706" s="62">
        <v>0.49255941062781061</v>
      </c>
      <c r="J8706" s="62">
        <v>0.79802906383971994</v>
      </c>
      <c r="K8706" s="62"/>
      <c r="L8706" s="65">
        <f t="shared" si="1225"/>
        <v>0.10672371925530988</v>
      </c>
      <c r="M8706" s="65">
        <f t="shared" si="1226"/>
        <v>5.7777139035651938E-2</v>
      </c>
      <c r="N8706" s="65">
        <f t="shared" si="1227"/>
        <v>0.18854155187637314</v>
      </c>
      <c r="O8706" s="65">
        <f t="shared" si="1228"/>
        <v>0.21657791232014578</v>
      </c>
      <c r="P8706" s="65">
        <f t="shared" si="1229"/>
        <v>9.4308040763949982E-2</v>
      </c>
      <c r="Q8706" s="65">
        <f t="shared" si="1230"/>
        <v>3.2950474023326522E-2</v>
      </c>
      <c r="R8706" s="65">
        <f t="shared" si="1231"/>
        <v>0.11568767598235558</v>
      </c>
      <c r="S8706" s="65">
        <f t="shared" si="1232"/>
        <v>0.18743348674288721</v>
      </c>
      <c r="T8706" s="66">
        <f>(L8706*'Football Field'!$F$4)+(M8706*'Football Field'!$F$5)+(N8706*'Football Field'!$F$6)+(O8706*'Football Field'!$F$7)+(P8706*'Football Field'!$F$8)+(Q8706*'Football Field'!$F$9)+(R8706*'Football Field'!$F$10)+(S8706*'Football Field'!$F$11)</f>
        <v>138995228.65796027</v>
      </c>
    </row>
    <row r="8707" spans="2:20" x14ac:dyDescent="0.3">
      <c r="B8707" s="62">
        <f t="shared" si="1224"/>
        <v>8680</v>
      </c>
      <c r="C8707" s="62">
        <v>0.91466152070288864</v>
      </c>
      <c r="D8707" s="62">
        <v>0.55904019242460756</v>
      </c>
      <c r="E8707" s="62">
        <v>0.93125402372428789</v>
      </c>
      <c r="F8707" s="62">
        <v>0.80429799264929813</v>
      </c>
      <c r="G8707" s="62">
        <v>5.7150035963087764E-2</v>
      </c>
      <c r="H8707" s="62">
        <v>0.5809660466934401</v>
      </c>
      <c r="I8707" s="62">
        <v>0.7395402236506512</v>
      </c>
      <c r="J8707" s="62">
        <v>0.42270092587053931</v>
      </c>
      <c r="K8707" s="62"/>
      <c r="L8707" s="65">
        <f t="shared" si="1225"/>
        <v>0.18258134767342712</v>
      </c>
      <c r="M8707" s="65">
        <f t="shared" si="1226"/>
        <v>0.11159353424866834</v>
      </c>
      <c r="N8707" s="65">
        <f t="shared" si="1227"/>
        <v>0.18589348171902953</v>
      </c>
      <c r="O8707" s="65">
        <f t="shared" si="1228"/>
        <v>0.16055098864997794</v>
      </c>
      <c r="P8707" s="65">
        <f t="shared" si="1229"/>
        <v>1.1408078671229968E-2</v>
      </c>
      <c r="Q8707" s="65">
        <f t="shared" si="1230"/>
        <v>0.11597029213197609</v>
      </c>
      <c r="R8707" s="65">
        <f t="shared" si="1231"/>
        <v>0.14762428246580239</v>
      </c>
      <c r="S8707" s="65">
        <f t="shared" si="1232"/>
        <v>8.4377994439888707E-2</v>
      </c>
      <c r="T8707" s="66">
        <f>(L8707*'Football Field'!$F$4)+(M8707*'Football Field'!$F$5)+(N8707*'Football Field'!$F$6)+(O8707*'Football Field'!$F$7)+(P8707*'Football Field'!$F$8)+(Q8707*'Football Field'!$F$9)+(R8707*'Football Field'!$F$10)+(S8707*'Football Field'!$F$11)</f>
        <v>134827954.24064794</v>
      </c>
    </row>
    <row r="8708" spans="2:20" x14ac:dyDescent="0.3">
      <c r="B8708" s="62">
        <f t="shared" si="1224"/>
        <v>8681</v>
      </c>
      <c r="C8708" s="62">
        <v>0.15385362086210119</v>
      </c>
      <c r="D8708" s="62">
        <v>0.85942798130661213</v>
      </c>
      <c r="E8708" s="62">
        <v>0.88784646702035619</v>
      </c>
      <c r="F8708" s="62">
        <v>0.63005540577324348</v>
      </c>
      <c r="G8708" s="62">
        <v>0.678272884723505</v>
      </c>
      <c r="H8708" s="62">
        <v>0.29215371853362782</v>
      </c>
      <c r="I8708" s="62">
        <v>0.3329514509406003</v>
      </c>
      <c r="J8708" s="62">
        <v>0.35206086335021702</v>
      </c>
      <c r="K8708" s="62"/>
      <c r="L8708" s="65">
        <f t="shared" si="1225"/>
        <v>3.6748864941185171E-2</v>
      </c>
      <c r="M8708" s="65">
        <f t="shared" si="1226"/>
        <v>0.20527955490901256</v>
      </c>
      <c r="N8708" s="65">
        <f t="shared" si="1227"/>
        <v>0.21206748155952296</v>
      </c>
      <c r="O8708" s="65">
        <f t="shared" si="1228"/>
        <v>0.15049253233355675</v>
      </c>
      <c r="P8708" s="65">
        <f t="shared" si="1229"/>
        <v>0.16200956788864312</v>
      </c>
      <c r="Q8708" s="65">
        <f t="shared" si="1230"/>
        <v>6.9782677094614914E-2</v>
      </c>
      <c r="R8708" s="65">
        <f t="shared" si="1231"/>
        <v>7.9527461453471435E-2</v>
      </c>
      <c r="S8708" s="65">
        <f t="shared" si="1232"/>
        <v>8.4091859819993064E-2</v>
      </c>
      <c r="T8708" s="66">
        <f>(L8708*'Football Field'!$F$4)+(M8708*'Football Field'!$F$5)+(N8708*'Football Field'!$F$6)+(O8708*'Football Field'!$F$7)+(P8708*'Football Field'!$F$8)+(Q8708*'Football Field'!$F$9)+(R8708*'Football Field'!$F$10)+(S8708*'Football Field'!$F$11)</f>
        <v>138736929.4408825</v>
      </c>
    </row>
    <row r="8709" spans="2:20" x14ac:dyDescent="0.3">
      <c r="B8709" s="62">
        <f t="shared" si="1224"/>
        <v>8682</v>
      </c>
      <c r="C8709" s="62">
        <v>0.47782788283690836</v>
      </c>
      <c r="D8709" s="62">
        <v>0.26023115843235445</v>
      </c>
      <c r="E8709" s="62">
        <v>0.22901934821284109</v>
      </c>
      <c r="F8709" s="62">
        <v>0.38533496552424651</v>
      </c>
      <c r="G8709" s="62">
        <v>0.18211750725796227</v>
      </c>
      <c r="H8709" s="62">
        <v>0.35374637428551037</v>
      </c>
      <c r="I8709" s="62">
        <v>0.38895084049553885</v>
      </c>
      <c r="J8709" s="62">
        <v>0.57210984373965257</v>
      </c>
      <c r="K8709" s="62"/>
      <c r="L8709" s="65">
        <f t="shared" si="1225"/>
        <v>0.16769786389719024</v>
      </c>
      <c r="M8709" s="65">
        <f t="shared" si="1226"/>
        <v>9.133039522411536E-2</v>
      </c>
      <c r="N8709" s="65">
        <f t="shared" si="1227"/>
        <v>8.0376338145861093E-2</v>
      </c>
      <c r="O8709" s="65">
        <f t="shared" si="1228"/>
        <v>0.13523666768807954</v>
      </c>
      <c r="P8709" s="65">
        <f t="shared" si="1229"/>
        <v>6.391572790628762E-2</v>
      </c>
      <c r="Q8709" s="65">
        <f t="shared" si="1230"/>
        <v>0.12415037602421357</v>
      </c>
      <c r="R8709" s="65">
        <f t="shared" si="1231"/>
        <v>0.13650569055297587</v>
      </c>
      <c r="S8709" s="65">
        <f t="shared" si="1232"/>
        <v>0.20078694056127677</v>
      </c>
      <c r="T8709" s="66">
        <f>(L8709*'Football Field'!$F$4)+(M8709*'Football Field'!$F$5)+(N8709*'Football Field'!$F$6)+(O8709*'Football Field'!$F$7)+(P8709*'Football Field'!$F$8)+(Q8709*'Football Field'!$F$9)+(R8709*'Football Field'!$F$10)+(S8709*'Football Field'!$F$11)</f>
        <v>135686246.6176042</v>
      </c>
    </row>
    <row r="8710" spans="2:20" x14ac:dyDescent="0.3">
      <c r="B8710" s="62">
        <f t="shared" si="1224"/>
        <v>8683</v>
      </c>
      <c r="C8710" s="62">
        <v>0.78191677354654399</v>
      </c>
      <c r="D8710" s="62">
        <v>0.14271202690091112</v>
      </c>
      <c r="E8710" s="62">
        <v>0.28684351667082919</v>
      </c>
      <c r="F8710" s="62">
        <v>0.53723939645000796</v>
      </c>
      <c r="G8710" s="62">
        <v>0.8513183575234724</v>
      </c>
      <c r="H8710" s="62">
        <v>0.36166001948237902</v>
      </c>
      <c r="I8710" s="62">
        <v>0.23886511983502545</v>
      </c>
      <c r="J8710" s="62">
        <v>0.36333368541177746</v>
      </c>
      <c r="K8710" s="62"/>
      <c r="L8710" s="65">
        <f t="shared" si="1225"/>
        <v>0.21939987367828098</v>
      </c>
      <c r="M8710" s="65">
        <f t="shared" si="1226"/>
        <v>4.0043904586435544E-2</v>
      </c>
      <c r="N8710" s="65">
        <f t="shared" si="1227"/>
        <v>8.0486099610788897E-2</v>
      </c>
      <c r="O8710" s="65">
        <f t="shared" si="1228"/>
        <v>0.15074527072939353</v>
      </c>
      <c r="P8710" s="65">
        <f t="shared" si="1229"/>
        <v>0.23887342799090544</v>
      </c>
      <c r="Q8710" s="65">
        <f t="shared" si="1230"/>
        <v>0.1014790387844204</v>
      </c>
      <c r="R8710" s="65">
        <f t="shared" si="1231"/>
        <v>6.7023727960521209E-2</v>
      </c>
      <c r="S8710" s="65">
        <f t="shared" si="1232"/>
        <v>0.10194865665925398</v>
      </c>
      <c r="T8710" s="66">
        <f>(L8710*'Football Field'!$F$4)+(M8710*'Football Field'!$F$5)+(N8710*'Football Field'!$F$6)+(O8710*'Football Field'!$F$7)+(P8710*'Football Field'!$F$8)+(Q8710*'Football Field'!$F$9)+(R8710*'Football Field'!$F$10)+(S8710*'Football Field'!$F$11)</f>
        <v>139649280.31173044</v>
      </c>
    </row>
    <row r="8711" spans="2:20" x14ac:dyDescent="0.3">
      <c r="B8711" s="62">
        <f t="shared" si="1224"/>
        <v>8684</v>
      </c>
      <c r="C8711" s="62">
        <v>0.54171987525018772</v>
      </c>
      <c r="D8711" s="62">
        <v>0.98548753083082485</v>
      </c>
      <c r="E8711" s="62">
        <v>0.75768710548442031</v>
      </c>
      <c r="F8711" s="62">
        <v>0.44041873217732441</v>
      </c>
      <c r="G8711" s="62">
        <v>0.79325166307841721</v>
      </c>
      <c r="H8711" s="62">
        <v>0.46745043254615493</v>
      </c>
      <c r="I8711" s="62">
        <v>0.19829398007911136</v>
      </c>
      <c r="J8711" s="62">
        <v>0.8653931130635818</v>
      </c>
      <c r="K8711" s="62"/>
      <c r="L8711" s="65">
        <f t="shared" si="1225"/>
        <v>0.10727758367752346</v>
      </c>
      <c r="M8711" s="65">
        <f t="shared" si="1226"/>
        <v>0.19515754522212017</v>
      </c>
      <c r="N8711" s="65">
        <f t="shared" si="1227"/>
        <v>0.15004589193343851</v>
      </c>
      <c r="O8711" s="65">
        <f t="shared" si="1228"/>
        <v>8.7216769317317644E-2</v>
      </c>
      <c r="P8711" s="65">
        <f t="shared" si="1229"/>
        <v>0.15708879358345099</v>
      </c>
      <c r="Q8711" s="65">
        <f t="shared" si="1230"/>
        <v>9.2569896700586851E-2</v>
      </c>
      <c r="R8711" s="65">
        <f t="shared" si="1231"/>
        <v>3.9268448533223109E-2</v>
      </c>
      <c r="S8711" s="65">
        <f t="shared" si="1232"/>
        <v>0.17137507103233934</v>
      </c>
      <c r="T8711" s="66">
        <f>(L8711*'Football Field'!$F$4)+(M8711*'Football Field'!$F$5)+(N8711*'Football Field'!$F$6)+(O8711*'Football Field'!$F$7)+(P8711*'Football Field'!$F$8)+(Q8711*'Football Field'!$F$9)+(R8711*'Football Field'!$F$10)+(S8711*'Football Field'!$F$11)</f>
        <v>131041746.83459757</v>
      </c>
    </row>
    <row r="8712" spans="2:20" x14ac:dyDescent="0.3">
      <c r="B8712" s="62">
        <f t="shared" si="1224"/>
        <v>8685</v>
      </c>
      <c r="C8712" s="62">
        <v>0.2764836252394538</v>
      </c>
      <c r="D8712" s="62">
        <v>2.9830124145379666E-2</v>
      </c>
      <c r="E8712" s="62">
        <v>0.89831913482098968</v>
      </c>
      <c r="F8712" s="62">
        <v>0.73502101538749254</v>
      </c>
      <c r="G8712" s="62">
        <v>0.26145709129307015</v>
      </c>
      <c r="H8712" s="62">
        <v>0.60887973356825087</v>
      </c>
      <c r="I8712" s="62">
        <v>0.92447379380962658</v>
      </c>
      <c r="J8712" s="62">
        <v>0.49751134421654231</v>
      </c>
      <c r="K8712" s="62"/>
      <c r="L8712" s="65">
        <f t="shared" si="1225"/>
        <v>6.5332042106066662E-2</v>
      </c>
      <c r="M8712" s="65">
        <f t="shared" si="1226"/>
        <v>7.0487462865379139E-3</v>
      </c>
      <c r="N8712" s="65">
        <f t="shared" si="1227"/>
        <v>0.21226943725864975</v>
      </c>
      <c r="O8712" s="65">
        <f t="shared" si="1228"/>
        <v>0.17368270502294864</v>
      </c>
      <c r="P8712" s="65">
        <f t="shared" si="1229"/>
        <v>6.1781328577758629E-2</v>
      </c>
      <c r="Q8712" s="65">
        <f t="shared" si="1230"/>
        <v>0.14387599394560877</v>
      </c>
      <c r="R8712" s="65">
        <f t="shared" si="1231"/>
        <v>0.21844968493456748</v>
      </c>
      <c r="S8712" s="65">
        <f t="shared" si="1232"/>
        <v>0.11756006186786203</v>
      </c>
      <c r="T8712" s="66">
        <f>(L8712*'Football Field'!$F$4)+(M8712*'Football Field'!$F$5)+(N8712*'Football Field'!$F$6)+(O8712*'Football Field'!$F$7)+(P8712*'Football Field'!$F$8)+(Q8712*'Football Field'!$F$9)+(R8712*'Football Field'!$F$10)+(S8712*'Football Field'!$F$11)</f>
        <v>150726780.43569759</v>
      </c>
    </row>
    <row r="8713" spans="2:20" x14ac:dyDescent="0.3">
      <c r="B8713" s="62">
        <f t="shared" si="1224"/>
        <v>8686</v>
      </c>
      <c r="C8713" s="62">
        <v>0.17654176119384424</v>
      </c>
      <c r="D8713" s="62">
        <v>0.49530786857030129</v>
      </c>
      <c r="E8713" s="62">
        <v>0.71069351990063301</v>
      </c>
      <c r="F8713" s="62">
        <v>0.37123242045604021</v>
      </c>
      <c r="G8713" s="62">
        <v>4.3914800528850773E-2</v>
      </c>
      <c r="H8713" s="62">
        <v>0.74367504553002417</v>
      </c>
      <c r="I8713" s="62">
        <v>0.97384402586531083</v>
      </c>
      <c r="J8713" s="62">
        <v>0.77965124191953095</v>
      </c>
      <c r="K8713" s="62"/>
      <c r="L8713" s="65">
        <f t="shared" si="1225"/>
        <v>4.1105352230163754E-2</v>
      </c>
      <c r="M8713" s="65">
        <f t="shared" si="1226"/>
        <v>0.11532571252418097</v>
      </c>
      <c r="N8713" s="65">
        <f t="shared" si="1227"/>
        <v>0.16547533719873775</v>
      </c>
      <c r="O8713" s="65">
        <f t="shared" si="1228"/>
        <v>8.6436428972443385E-2</v>
      </c>
      <c r="P8713" s="65">
        <f t="shared" si="1229"/>
        <v>1.0224965082758757E-2</v>
      </c>
      <c r="Q8713" s="65">
        <f t="shared" si="1230"/>
        <v>0.17315463765952624</v>
      </c>
      <c r="R8713" s="65">
        <f t="shared" si="1231"/>
        <v>0.22674635978328564</v>
      </c>
      <c r="S8713" s="65">
        <f t="shared" si="1232"/>
        <v>0.18153120654890348</v>
      </c>
      <c r="T8713" s="66">
        <f>(L8713*'Football Field'!$F$4)+(M8713*'Football Field'!$F$5)+(N8713*'Football Field'!$F$6)+(O8713*'Football Field'!$F$7)+(P8713*'Football Field'!$F$8)+(Q8713*'Football Field'!$F$9)+(R8713*'Football Field'!$F$10)+(S8713*'Football Field'!$F$11)</f>
        <v>146072456.70756233</v>
      </c>
    </row>
    <row r="8714" spans="2:20" x14ac:dyDescent="0.3">
      <c r="B8714" s="62">
        <f t="shared" si="1224"/>
        <v>8687</v>
      </c>
      <c r="C8714" s="62">
        <v>0.69518411614354181</v>
      </c>
      <c r="D8714" s="62">
        <v>0.73834986862210028</v>
      </c>
      <c r="E8714" s="62">
        <v>0.9942099780652025</v>
      </c>
      <c r="F8714" s="62">
        <v>0.29561873000855532</v>
      </c>
      <c r="G8714" s="62">
        <v>0.72651722546617814</v>
      </c>
      <c r="H8714" s="62">
        <v>0.50671320588475488</v>
      </c>
      <c r="I8714" s="62">
        <v>0.66556624536426479</v>
      </c>
      <c r="J8714" s="62">
        <v>0.26126245623843847</v>
      </c>
      <c r="K8714" s="62"/>
      <c r="L8714" s="65">
        <f t="shared" si="1225"/>
        <v>0.14235594239919022</v>
      </c>
      <c r="M8714" s="65">
        <f t="shared" si="1226"/>
        <v>0.15119518545834346</v>
      </c>
      <c r="N8714" s="65">
        <f t="shared" si="1227"/>
        <v>0.203588797677487</v>
      </c>
      <c r="O8714" s="65">
        <f t="shared" si="1228"/>
        <v>6.0535161727616832E-2</v>
      </c>
      <c r="P8714" s="65">
        <f t="shared" si="1229"/>
        <v>0.14877216250885647</v>
      </c>
      <c r="Q8714" s="65">
        <f t="shared" si="1230"/>
        <v>0.10376191612373521</v>
      </c>
      <c r="R8714" s="65">
        <f t="shared" si="1231"/>
        <v>0.13629095931236315</v>
      </c>
      <c r="S8714" s="65">
        <f t="shared" si="1232"/>
        <v>5.3499874792407705E-2</v>
      </c>
      <c r="T8714" s="66">
        <f>(L8714*'Football Field'!$F$4)+(M8714*'Football Field'!$F$5)+(N8714*'Football Field'!$F$6)+(O8714*'Football Field'!$F$7)+(P8714*'Football Field'!$F$8)+(Q8714*'Football Field'!$F$9)+(R8714*'Football Field'!$F$10)+(S8714*'Football Field'!$F$11)</f>
        <v>144097097.10038599</v>
      </c>
    </row>
    <row r="8715" spans="2:20" x14ac:dyDescent="0.3">
      <c r="B8715" s="62">
        <f t="shared" si="1224"/>
        <v>8688</v>
      </c>
      <c r="C8715" s="62">
        <v>0.43773195589423008</v>
      </c>
      <c r="D8715" s="62">
        <v>3.7117681309647654E-2</v>
      </c>
      <c r="E8715" s="62">
        <v>0.3833767959216039</v>
      </c>
      <c r="F8715" s="62">
        <v>0.82448997903333043</v>
      </c>
      <c r="G8715" s="62">
        <v>0.64683855157769077</v>
      </c>
      <c r="H8715" s="62">
        <v>0.69849298598025589</v>
      </c>
      <c r="I8715" s="62">
        <v>2.4410125476950761E-2</v>
      </c>
      <c r="J8715" s="62">
        <v>0.93026141670733742</v>
      </c>
      <c r="K8715" s="62"/>
      <c r="L8715" s="65">
        <f t="shared" si="1225"/>
        <v>0.10990780465065848</v>
      </c>
      <c r="M8715" s="65">
        <f t="shared" si="1226"/>
        <v>9.3196825398141458E-3</v>
      </c>
      <c r="N8715" s="65">
        <f t="shared" si="1227"/>
        <v>9.6260054643870746E-2</v>
      </c>
      <c r="O8715" s="65">
        <f t="shared" si="1228"/>
        <v>0.20701683377650623</v>
      </c>
      <c r="P8715" s="65">
        <f t="shared" si="1229"/>
        <v>0.16241127523368193</v>
      </c>
      <c r="Q8715" s="65">
        <f t="shared" si="1230"/>
        <v>0.17538091432265257</v>
      </c>
      <c r="R8715" s="65">
        <f t="shared" si="1231"/>
        <v>6.1290094686782043E-3</v>
      </c>
      <c r="S8715" s="65">
        <f t="shared" si="1232"/>
        <v>0.23357442536413767</v>
      </c>
      <c r="T8715" s="66">
        <f>(L8715*'Football Field'!$F$4)+(M8715*'Football Field'!$F$5)+(N8715*'Football Field'!$F$6)+(O8715*'Football Field'!$F$7)+(P8715*'Football Field'!$F$8)+(Q8715*'Football Field'!$F$9)+(R8715*'Football Field'!$F$10)+(S8715*'Football Field'!$F$11)</f>
        <v>127384094.3940025</v>
      </c>
    </row>
    <row r="8716" spans="2:20" x14ac:dyDescent="0.3">
      <c r="B8716" s="62">
        <f t="shared" si="1224"/>
        <v>8689</v>
      </c>
      <c r="C8716" s="62">
        <v>0.59194349034668692</v>
      </c>
      <c r="D8716" s="62">
        <v>0.72833813137944803</v>
      </c>
      <c r="E8716" s="62">
        <v>0.51456364683569811</v>
      </c>
      <c r="F8716" s="62">
        <v>0.37317423358307245</v>
      </c>
      <c r="G8716" s="62">
        <v>0.2317599577715741</v>
      </c>
      <c r="H8716" s="62">
        <v>0.97577635292139742</v>
      </c>
      <c r="I8716" s="62">
        <v>4.7998621985447909E-2</v>
      </c>
      <c r="J8716" s="62">
        <v>0.1920198815152232</v>
      </c>
      <c r="K8716" s="62"/>
      <c r="L8716" s="65">
        <f t="shared" si="1225"/>
        <v>0.16192899914549735</v>
      </c>
      <c r="M8716" s="65">
        <f t="shared" si="1226"/>
        <v>0.19924041158844696</v>
      </c>
      <c r="N8716" s="65">
        <f t="shared" si="1227"/>
        <v>0.14076136943403439</v>
      </c>
      <c r="O8716" s="65">
        <f t="shared" si="1228"/>
        <v>0.102083612940154</v>
      </c>
      <c r="P8716" s="65">
        <f t="shared" si="1229"/>
        <v>6.3399055173280316E-2</v>
      </c>
      <c r="Q8716" s="65">
        <f t="shared" si="1230"/>
        <v>0.26692833149641521</v>
      </c>
      <c r="R8716" s="65">
        <f t="shared" si="1231"/>
        <v>1.3130254737516512E-2</v>
      </c>
      <c r="S8716" s="65">
        <f t="shared" si="1232"/>
        <v>5.2527965484655173E-2</v>
      </c>
      <c r="T8716" s="66">
        <f>(L8716*'Football Field'!$F$4)+(M8716*'Football Field'!$F$5)+(N8716*'Football Field'!$F$6)+(O8716*'Football Field'!$F$7)+(P8716*'Football Field'!$F$8)+(Q8716*'Football Field'!$F$9)+(R8716*'Football Field'!$F$10)+(S8716*'Football Field'!$F$11)</f>
        <v>118396526.39913717</v>
      </c>
    </row>
    <row r="8717" spans="2:20" x14ac:dyDescent="0.3">
      <c r="B8717" s="62">
        <f t="shared" si="1224"/>
        <v>8690</v>
      </c>
      <c r="C8717" s="62">
        <v>0.82650421811824404</v>
      </c>
      <c r="D8717" s="62">
        <v>0.52032083789050376</v>
      </c>
      <c r="E8717" s="62">
        <v>0.15659846484048612</v>
      </c>
      <c r="F8717" s="62">
        <v>0.7612580222063996</v>
      </c>
      <c r="G8717" s="62">
        <v>0.62779226322176729</v>
      </c>
      <c r="H8717" s="62">
        <v>0.92812878503850826</v>
      </c>
      <c r="I8717" s="62">
        <v>8.4851245734698488E-2</v>
      </c>
      <c r="J8717" s="62">
        <v>0.77783986459738919</v>
      </c>
      <c r="K8717" s="62"/>
      <c r="L8717" s="65">
        <f t="shared" si="1225"/>
        <v>0.17647926241042855</v>
      </c>
      <c r="M8717" s="65">
        <f t="shared" si="1226"/>
        <v>0.111101474952854</v>
      </c>
      <c r="N8717" s="65">
        <f t="shared" si="1227"/>
        <v>3.3437677586904475E-2</v>
      </c>
      <c r="O8717" s="65">
        <f t="shared" si="1228"/>
        <v>0.1625475724357244</v>
      </c>
      <c r="P8717" s="65">
        <f t="shared" si="1229"/>
        <v>0.13404930444589766</v>
      </c>
      <c r="Q8717" s="65">
        <f t="shared" si="1230"/>
        <v>0.19817864182037326</v>
      </c>
      <c r="R8717" s="65">
        <f t="shared" si="1231"/>
        <v>1.8117857034001587E-2</v>
      </c>
      <c r="S8717" s="65">
        <f t="shared" si="1232"/>
        <v>0.16608820931381613</v>
      </c>
      <c r="T8717" s="66">
        <f>(L8717*'Football Field'!$F$4)+(M8717*'Football Field'!$F$5)+(N8717*'Football Field'!$F$6)+(O8717*'Football Field'!$F$7)+(P8717*'Football Field'!$F$8)+(Q8717*'Football Field'!$F$9)+(R8717*'Football Field'!$F$10)+(S8717*'Football Field'!$F$11)</f>
        <v>123594377.58739336</v>
      </c>
    </row>
    <row r="8718" spans="2:20" x14ac:dyDescent="0.3">
      <c r="B8718" s="62">
        <f t="shared" si="1224"/>
        <v>8691</v>
      </c>
      <c r="C8718" s="62">
        <v>0.65218518961305816</v>
      </c>
      <c r="D8718" s="62">
        <v>0.32855765970768469</v>
      </c>
      <c r="E8718" s="62">
        <v>1.1215077611619662E-2</v>
      </c>
      <c r="F8718" s="62">
        <v>0.47520481828141259</v>
      </c>
      <c r="G8718" s="62">
        <v>0.7084723907394268</v>
      </c>
      <c r="H8718" s="62">
        <v>0.23979574949947524</v>
      </c>
      <c r="I8718" s="62">
        <v>8.0752593066172773E-2</v>
      </c>
      <c r="J8718" s="62">
        <v>0.73900583368485251</v>
      </c>
      <c r="K8718" s="62"/>
      <c r="L8718" s="65">
        <f t="shared" si="1225"/>
        <v>0.20159104357599752</v>
      </c>
      <c r="M8718" s="65">
        <f t="shared" si="1226"/>
        <v>0.10155747562230977</v>
      </c>
      <c r="N8718" s="65">
        <f t="shared" si="1227"/>
        <v>3.4665908326645418E-3</v>
      </c>
      <c r="O8718" s="65">
        <f t="shared" si="1228"/>
        <v>0.14688624758027496</v>
      </c>
      <c r="P8718" s="65">
        <f t="shared" si="1229"/>
        <v>0.21898946935406358</v>
      </c>
      <c r="Q8718" s="65">
        <f t="shared" si="1230"/>
        <v>7.412108731780348E-2</v>
      </c>
      <c r="R8718" s="65">
        <f t="shared" si="1231"/>
        <v>2.4960700989447446E-2</v>
      </c>
      <c r="S8718" s="65">
        <f t="shared" si="1232"/>
        <v>0.22842738472743854</v>
      </c>
      <c r="T8718" s="66">
        <f>(L8718*'Football Field'!$F$4)+(M8718*'Football Field'!$F$5)+(N8718*'Football Field'!$F$6)+(O8718*'Football Field'!$F$7)+(P8718*'Football Field'!$F$8)+(Q8718*'Football Field'!$F$9)+(R8718*'Football Field'!$F$10)+(S8718*'Football Field'!$F$11)</f>
        <v>131006648.93860932</v>
      </c>
    </row>
    <row r="8719" spans="2:20" x14ac:dyDescent="0.3">
      <c r="B8719" s="62">
        <f t="shared" si="1224"/>
        <v>8692</v>
      </c>
      <c r="C8719" s="62">
        <v>0.25610414698001349</v>
      </c>
      <c r="D8719" s="62">
        <v>0.50471984927100144</v>
      </c>
      <c r="E8719" s="62">
        <v>0.61953703168167373</v>
      </c>
      <c r="F8719" s="62">
        <v>0.51460296357454072</v>
      </c>
      <c r="G8719" s="62">
        <v>0.38640229458630926</v>
      </c>
      <c r="H8719" s="62">
        <v>0.87436477807428981</v>
      </c>
      <c r="I8719" s="62">
        <v>0.14447433909325924</v>
      </c>
      <c r="J8719" s="62">
        <v>0.83063061892458823</v>
      </c>
      <c r="K8719" s="62"/>
      <c r="L8719" s="65">
        <f t="shared" si="1225"/>
        <v>6.1998139263951139E-2</v>
      </c>
      <c r="M8719" s="65">
        <f t="shared" si="1226"/>
        <v>0.12218346275675886</v>
      </c>
      <c r="N8719" s="65">
        <f t="shared" si="1227"/>
        <v>0.14997860683752562</v>
      </c>
      <c r="O8719" s="65">
        <f t="shared" si="1228"/>
        <v>0.1245759843311955</v>
      </c>
      <c r="P8719" s="65">
        <f t="shared" si="1229"/>
        <v>9.3540942441442898E-2</v>
      </c>
      <c r="Q8719" s="65">
        <f t="shared" si="1230"/>
        <v>0.21166775281766151</v>
      </c>
      <c r="R8719" s="65">
        <f t="shared" si="1231"/>
        <v>3.497460037564408E-2</v>
      </c>
      <c r="S8719" s="65">
        <f t="shared" si="1232"/>
        <v>0.20108051117582038</v>
      </c>
      <c r="T8719" s="66">
        <f>(L8719*'Football Field'!$F$4)+(M8719*'Football Field'!$F$5)+(N8719*'Football Field'!$F$6)+(O8719*'Football Field'!$F$7)+(P8719*'Football Field'!$F$8)+(Q8719*'Football Field'!$F$9)+(R8719*'Football Field'!$F$10)+(S8719*'Football Field'!$F$11)</f>
        <v>126178982.95447294</v>
      </c>
    </row>
    <row r="8720" spans="2:20" x14ac:dyDescent="0.3">
      <c r="B8720" s="62">
        <f t="shared" si="1224"/>
        <v>8693</v>
      </c>
      <c r="C8720" s="62">
        <v>0.17723447698538197</v>
      </c>
      <c r="D8720" s="62">
        <v>0.76436503705122971</v>
      </c>
      <c r="E8720" s="62">
        <v>0.46265586709200879</v>
      </c>
      <c r="F8720" s="62">
        <v>0.42948254083103754</v>
      </c>
      <c r="G8720" s="62">
        <v>0.81901465291473796</v>
      </c>
      <c r="H8720" s="62">
        <v>4.5682919507644693E-2</v>
      </c>
      <c r="I8720" s="62">
        <v>0.49098817140403406</v>
      </c>
      <c r="J8720" s="62">
        <v>0.6005261327809126</v>
      </c>
      <c r="K8720" s="62"/>
      <c r="L8720" s="65">
        <f t="shared" si="1225"/>
        <v>4.6764333673336739E-2</v>
      </c>
      <c r="M8720" s="65">
        <f t="shared" si="1226"/>
        <v>0.20168210073395765</v>
      </c>
      <c r="N8720" s="65">
        <f t="shared" si="1227"/>
        <v>0.1220744051192823</v>
      </c>
      <c r="O8720" s="65">
        <f t="shared" si="1228"/>
        <v>0.1133214326462658</v>
      </c>
      <c r="P8720" s="65">
        <f t="shared" si="1229"/>
        <v>0.21610171544341153</v>
      </c>
      <c r="Q8720" s="65">
        <f t="shared" si="1230"/>
        <v>1.2053700427619858E-2</v>
      </c>
      <c r="R8720" s="65">
        <f t="shared" si="1231"/>
        <v>0.12955004617466989</v>
      </c>
      <c r="S8720" s="65">
        <f t="shared" si="1232"/>
        <v>0.15845226578145616</v>
      </c>
      <c r="T8720" s="66">
        <f>(L8720*'Football Field'!$F$4)+(M8720*'Football Field'!$F$5)+(N8720*'Football Field'!$F$6)+(O8720*'Football Field'!$F$7)+(P8720*'Football Field'!$F$8)+(Q8720*'Football Field'!$F$9)+(R8720*'Football Field'!$F$10)+(S8720*'Football Field'!$F$11)</f>
        <v>148035774.51396954</v>
      </c>
    </row>
    <row r="8721" spans="2:20" x14ac:dyDescent="0.3">
      <c r="B8721" s="62">
        <f t="shared" si="1224"/>
        <v>8694</v>
      </c>
      <c r="C8721" s="62">
        <v>0.37195877530488552</v>
      </c>
      <c r="D8721" s="62">
        <v>0.9092379029958928</v>
      </c>
      <c r="E8721" s="62">
        <v>0.82331549452376607</v>
      </c>
      <c r="F8721" s="62">
        <v>0.44475341373088872</v>
      </c>
      <c r="G8721" s="62">
        <v>0.55187069619337481</v>
      </c>
      <c r="H8721" s="62">
        <v>0.87699462852237209</v>
      </c>
      <c r="I8721" s="62">
        <v>0.54219614903354274</v>
      </c>
      <c r="J8721" s="62">
        <v>0.8355830910460742</v>
      </c>
      <c r="K8721" s="62"/>
      <c r="L8721" s="65">
        <f t="shared" si="1225"/>
        <v>6.9448285126865877E-2</v>
      </c>
      <c r="M8721" s="65">
        <f t="shared" si="1226"/>
        <v>0.1697634719967393</v>
      </c>
      <c r="N8721" s="65">
        <f t="shared" si="1227"/>
        <v>0.15372093094506453</v>
      </c>
      <c r="O8721" s="65">
        <f t="shared" si="1228"/>
        <v>8.3039745097052989E-2</v>
      </c>
      <c r="P8721" s="65">
        <f t="shared" si="1229"/>
        <v>0.10303957321879069</v>
      </c>
      <c r="Q8721" s="65">
        <f t="shared" si="1230"/>
        <v>0.16374334216588529</v>
      </c>
      <c r="R8721" s="65">
        <f t="shared" si="1231"/>
        <v>0.10123324210298733</v>
      </c>
      <c r="S8721" s="65">
        <f t="shared" si="1232"/>
        <v>0.15601140934661392</v>
      </c>
      <c r="T8721" s="66">
        <f>(L8721*'Football Field'!$F$4)+(M8721*'Football Field'!$F$5)+(N8721*'Football Field'!$F$6)+(O8721*'Football Field'!$F$7)+(P8721*'Football Field'!$F$8)+(Q8721*'Football Field'!$F$9)+(R8721*'Football Field'!$F$10)+(S8721*'Football Field'!$F$11)</f>
        <v>135420954.72026953</v>
      </c>
    </row>
    <row r="8722" spans="2:20" x14ac:dyDescent="0.3">
      <c r="B8722" s="62">
        <f t="shared" si="1224"/>
        <v>8695</v>
      </c>
      <c r="C8722" s="62">
        <v>0.19116249822891274</v>
      </c>
      <c r="D8722" s="62">
        <v>9.611218579577907E-2</v>
      </c>
      <c r="E8722" s="62">
        <v>0.6395803408016516</v>
      </c>
      <c r="F8722" s="62">
        <v>0.44435208172052443</v>
      </c>
      <c r="G8722" s="62">
        <v>0.73069323506812145</v>
      </c>
      <c r="H8722" s="62">
        <v>0.59270181160931068</v>
      </c>
      <c r="I8722" s="62">
        <v>0.91069431446707161</v>
      </c>
      <c r="J8722" s="62">
        <v>0.38975497448497343</v>
      </c>
      <c r="K8722" s="62"/>
      <c r="L8722" s="65">
        <f t="shared" si="1225"/>
        <v>4.7849821459313921E-2</v>
      </c>
      <c r="M8722" s="65">
        <f t="shared" si="1226"/>
        <v>2.4057809314070051E-2</v>
      </c>
      <c r="N8722" s="65">
        <f t="shared" si="1227"/>
        <v>0.16009314274392261</v>
      </c>
      <c r="O8722" s="65">
        <f t="shared" si="1228"/>
        <v>0.11122562203565996</v>
      </c>
      <c r="P8722" s="65">
        <f t="shared" si="1229"/>
        <v>0.18289958105522386</v>
      </c>
      <c r="Q8722" s="65">
        <f t="shared" si="1230"/>
        <v>0.14835899366703278</v>
      </c>
      <c r="R8722" s="65">
        <f t="shared" si="1231"/>
        <v>0.22795559147317551</v>
      </c>
      <c r="S8722" s="65">
        <f t="shared" si="1232"/>
        <v>9.7559438251601183E-2</v>
      </c>
      <c r="T8722" s="66">
        <f>(L8722*'Football Field'!$F$4)+(M8722*'Football Field'!$F$5)+(N8722*'Football Field'!$F$6)+(O8722*'Football Field'!$F$7)+(P8722*'Football Field'!$F$8)+(Q8722*'Football Field'!$F$9)+(R8722*'Football Field'!$F$10)+(S8722*'Football Field'!$F$11)</f>
        <v>160041753.47879323</v>
      </c>
    </row>
    <row r="8723" spans="2:20" x14ac:dyDescent="0.3">
      <c r="B8723" s="62">
        <f t="shared" si="1224"/>
        <v>8696</v>
      </c>
      <c r="C8723" s="62">
        <v>0.19367459103953089</v>
      </c>
      <c r="D8723" s="62">
        <v>2.6533386683570415E-3</v>
      </c>
      <c r="E8723" s="62">
        <v>0.93465139358089144</v>
      </c>
      <c r="F8723" s="62">
        <v>0.37369658491387703</v>
      </c>
      <c r="G8723" s="62">
        <v>0.61564701833770363</v>
      </c>
      <c r="H8723" s="62">
        <v>0.64435471561365765</v>
      </c>
      <c r="I8723" s="62">
        <v>0.1329059899320173</v>
      </c>
      <c r="J8723" s="62">
        <v>3.9405787870157805E-2</v>
      </c>
      <c r="K8723" s="62"/>
      <c r="L8723" s="65">
        <f t="shared" si="1225"/>
        <v>6.5943237562775994E-2</v>
      </c>
      <c r="M8723" s="65">
        <f t="shared" si="1226"/>
        <v>9.0342125522420783E-4</v>
      </c>
      <c r="N8723" s="65">
        <f t="shared" si="1227"/>
        <v>0.31823451158187438</v>
      </c>
      <c r="O8723" s="65">
        <f t="shared" si="1228"/>
        <v>0.12723797449684071</v>
      </c>
      <c r="P8723" s="65">
        <f t="shared" si="1229"/>
        <v>0.20961839840297636</v>
      </c>
      <c r="Q8723" s="65">
        <f t="shared" si="1230"/>
        <v>0.21939293047343314</v>
      </c>
      <c r="R8723" s="65">
        <f t="shared" si="1231"/>
        <v>4.5252457849848056E-2</v>
      </c>
      <c r="S8723" s="65">
        <f t="shared" si="1232"/>
        <v>1.3417068377027238E-2</v>
      </c>
      <c r="T8723" s="66">
        <f>(L8723*'Football Field'!$F$4)+(M8723*'Football Field'!$F$5)+(N8723*'Football Field'!$F$6)+(O8723*'Football Field'!$F$7)+(P8723*'Football Field'!$F$8)+(Q8723*'Football Field'!$F$9)+(R8723*'Football Field'!$F$10)+(S8723*'Football Field'!$F$11)</f>
        <v>140459503.44024223</v>
      </c>
    </row>
    <row r="8724" spans="2:20" x14ac:dyDescent="0.3">
      <c r="B8724" s="62">
        <f t="shared" si="1224"/>
        <v>8697</v>
      </c>
      <c r="C8724" s="62">
        <v>0.72260738444164008</v>
      </c>
      <c r="D8724" s="62">
        <v>0.57144998245446765</v>
      </c>
      <c r="E8724" s="62">
        <v>0.97042384428713735</v>
      </c>
      <c r="F8724" s="62">
        <v>2.8363923556655402E-2</v>
      </c>
      <c r="G8724" s="62">
        <v>0.72268258671118801</v>
      </c>
      <c r="H8724" s="62">
        <v>0.98582198431261736</v>
      </c>
      <c r="I8724" s="62">
        <v>0.75484279279775057</v>
      </c>
      <c r="J8724" s="62">
        <v>0.98372371927889268</v>
      </c>
      <c r="K8724" s="62"/>
      <c r="L8724" s="65">
        <f t="shared" si="1225"/>
        <v>0.12589162576897719</v>
      </c>
      <c r="M8724" s="65">
        <f t="shared" si="1226"/>
        <v>9.9557199228506602E-2</v>
      </c>
      <c r="N8724" s="65">
        <f t="shared" si="1227"/>
        <v>0.16906585522467099</v>
      </c>
      <c r="O8724" s="65">
        <f t="shared" si="1228"/>
        <v>4.94152222440058E-3</v>
      </c>
      <c r="P8724" s="65">
        <f t="shared" si="1229"/>
        <v>0.12590472740089895</v>
      </c>
      <c r="Q8724" s="65">
        <f t="shared" si="1230"/>
        <v>0.17174849717293161</v>
      </c>
      <c r="R8724" s="65">
        <f t="shared" si="1231"/>
        <v>0.13150763254202363</v>
      </c>
      <c r="S8724" s="65">
        <f t="shared" si="1232"/>
        <v>0.17138294043759059</v>
      </c>
      <c r="T8724" s="66">
        <f>(L8724*'Football Field'!$F$4)+(M8724*'Football Field'!$F$5)+(N8724*'Football Field'!$F$6)+(O8724*'Football Field'!$F$7)+(P8724*'Football Field'!$F$8)+(Q8724*'Football Field'!$F$9)+(R8724*'Football Field'!$F$10)+(S8724*'Football Field'!$F$11)</f>
        <v>141416316.670185</v>
      </c>
    </row>
    <row r="8725" spans="2:20" x14ac:dyDescent="0.3">
      <c r="B8725" s="62">
        <f t="shared" si="1224"/>
        <v>8698</v>
      </c>
      <c r="C8725" s="62">
        <v>0.94267654137175416</v>
      </c>
      <c r="D8725" s="62">
        <v>0.42904934304408948</v>
      </c>
      <c r="E8725" s="62">
        <v>0.86923775632689959</v>
      </c>
      <c r="F8725" s="62">
        <v>6.3326636621517274E-2</v>
      </c>
      <c r="G8725" s="62">
        <v>0.53024677308689872</v>
      </c>
      <c r="H8725" s="62">
        <v>0.99776108206096503</v>
      </c>
      <c r="I8725" s="62">
        <v>0.56680415298680176</v>
      </c>
      <c r="J8725" s="62">
        <v>0.13554281732490425</v>
      </c>
      <c r="K8725" s="62"/>
      <c r="L8725" s="65">
        <f t="shared" si="1225"/>
        <v>0.20788320144055542</v>
      </c>
      <c r="M8725" s="65">
        <f t="shared" si="1226"/>
        <v>9.4615859304383154E-2</v>
      </c>
      <c r="N8725" s="65">
        <f t="shared" si="1227"/>
        <v>0.19168815565866557</v>
      </c>
      <c r="O8725" s="65">
        <f t="shared" si="1228"/>
        <v>1.3965070073969472E-2</v>
      </c>
      <c r="P8725" s="65">
        <f t="shared" si="1229"/>
        <v>0.11693236428947917</v>
      </c>
      <c r="Q8725" s="65">
        <f t="shared" si="1230"/>
        <v>0.22003068805530912</v>
      </c>
      <c r="R8725" s="65">
        <f t="shared" si="1231"/>
        <v>0.12499415944013781</v>
      </c>
      <c r="S8725" s="65">
        <f t="shared" si="1232"/>
        <v>2.9890501737500602E-2</v>
      </c>
      <c r="T8725" s="66">
        <f>(L8725*'Football Field'!$F$4)+(M8725*'Football Field'!$F$5)+(N8725*'Football Field'!$F$6)+(O8725*'Football Field'!$F$7)+(P8725*'Football Field'!$F$8)+(Q8725*'Football Field'!$F$9)+(R8725*'Football Field'!$F$10)+(S8725*'Football Field'!$F$11)</f>
        <v>138957735.59238929</v>
      </c>
    </row>
    <row r="8726" spans="2:20" x14ac:dyDescent="0.3">
      <c r="B8726" s="62">
        <f t="shared" si="1224"/>
        <v>8699</v>
      </c>
      <c r="C8726" s="62">
        <v>0.89468163801385359</v>
      </c>
      <c r="D8726" s="62">
        <v>0.68243584608077223</v>
      </c>
      <c r="E8726" s="62">
        <v>0.39923886292925659</v>
      </c>
      <c r="F8726" s="62">
        <v>0.40824900116485086</v>
      </c>
      <c r="G8726" s="62">
        <v>0.48011343310949828</v>
      </c>
      <c r="H8726" s="62">
        <v>8.9526113823257147E-2</v>
      </c>
      <c r="I8726" s="62">
        <v>0.46518176745995288</v>
      </c>
      <c r="J8726" s="62">
        <v>0.86101980010755508</v>
      </c>
      <c r="K8726" s="62"/>
      <c r="L8726" s="65">
        <f t="shared" si="1225"/>
        <v>0.20901596266007502</v>
      </c>
      <c r="M8726" s="65">
        <f t="shared" si="1226"/>
        <v>0.15943099674982567</v>
      </c>
      <c r="N8726" s="65">
        <f t="shared" si="1227"/>
        <v>9.3270378781575236E-2</v>
      </c>
      <c r="O8726" s="65">
        <f t="shared" si="1228"/>
        <v>9.5375331691074788E-2</v>
      </c>
      <c r="P8726" s="65">
        <f t="shared" si="1229"/>
        <v>0.11216433549501487</v>
      </c>
      <c r="Q8726" s="65">
        <f t="shared" si="1230"/>
        <v>2.0915134578512264E-2</v>
      </c>
      <c r="R8726" s="65">
        <f t="shared" si="1231"/>
        <v>0.10867599244956412</v>
      </c>
      <c r="S8726" s="65">
        <f t="shared" si="1232"/>
        <v>0.20115186759435799</v>
      </c>
      <c r="T8726" s="66">
        <f>(L8726*'Football Field'!$F$4)+(M8726*'Football Field'!$F$5)+(N8726*'Football Field'!$F$6)+(O8726*'Football Field'!$F$7)+(P8726*'Football Field'!$F$8)+(Q8726*'Football Field'!$F$9)+(R8726*'Football Field'!$F$10)+(S8726*'Football Field'!$F$11)</f>
        <v>135421112.15746567</v>
      </c>
    </row>
    <row r="8727" spans="2:20" x14ac:dyDescent="0.3">
      <c r="B8727" s="62">
        <f t="shared" si="1224"/>
        <v>8700</v>
      </c>
      <c r="C8727" s="62">
        <v>2.7357759759097267E-2</v>
      </c>
      <c r="D8727" s="62">
        <v>0.99656133950151915</v>
      </c>
      <c r="E8727" s="62">
        <v>0.56016589792068594</v>
      </c>
      <c r="F8727" s="62">
        <v>0.80432957026342267</v>
      </c>
      <c r="G8727" s="62">
        <v>0.77726586382581087</v>
      </c>
      <c r="H8727" s="62">
        <v>0.32006577102549194</v>
      </c>
      <c r="I8727" s="62">
        <v>0.88007480016815354</v>
      </c>
      <c r="J8727" s="62">
        <v>3.2544237278473331E-2</v>
      </c>
      <c r="K8727" s="62"/>
      <c r="L8727" s="65">
        <f t="shared" si="1225"/>
        <v>6.2199836229830593E-3</v>
      </c>
      <c r="M8727" s="65">
        <f t="shared" si="1226"/>
        <v>0.22657539453449924</v>
      </c>
      <c r="N8727" s="65">
        <f t="shared" si="1227"/>
        <v>0.1273577493881479</v>
      </c>
      <c r="O8727" s="65">
        <f t="shared" si="1228"/>
        <v>0.18287011796921246</v>
      </c>
      <c r="P8727" s="65">
        <f t="shared" si="1229"/>
        <v>0.17671698948568634</v>
      </c>
      <c r="Q8727" s="65">
        <f t="shared" si="1230"/>
        <v>7.27692571170417E-2</v>
      </c>
      <c r="R8727" s="65">
        <f t="shared" si="1231"/>
        <v>0.20009134125924619</v>
      </c>
      <c r="S8727" s="65">
        <f t="shared" si="1232"/>
        <v>7.3991666231832702E-3</v>
      </c>
      <c r="T8727" s="66">
        <f>(L8727*'Football Field'!$F$4)+(M8727*'Football Field'!$F$5)+(N8727*'Football Field'!$F$6)+(O8727*'Football Field'!$F$7)+(P8727*'Football Field'!$F$8)+(Q8727*'Football Field'!$F$9)+(R8727*'Football Field'!$F$10)+(S8727*'Football Field'!$F$11)</f>
        <v>154175107.58042529</v>
      </c>
    </row>
    <row r="8728" spans="2:20" x14ac:dyDescent="0.3">
      <c r="B8728" s="62">
        <f t="shared" si="1224"/>
        <v>8701</v>
      </c>
      <c r="C8728" s="62">
        <v>7.2234762036468281E-3</v>
      </c>
      <c r="D8728" s="62">
        <v>5.8373273418631078E-2</v>
      </c>
      <c r="E8728" s="62">
        <v>0.56129920863944072</v>
      </c>
      <c r="F8728" s="62">
        <v>0.92685887638969489</v>
      </c>
      <c r="G8728" s="62">
        <v>0.15739473195410358</v>
      </c>
      <c r="H8728" s="62">
        <v>0.70889346877597326</v>
      </c>
      <c r="I8728" s="62">
        <v>0.1006594109476362</v>
      </c>
      <c r="J8728" s="62">
        <v>0.52027480063465303</v>
      </c>
      <c r="K8728" s="62"/>
      <c r="L8728" s="65">
        <f t="shared" si="1225"/>
        <v>2.3753798917302013E-3</v>
      </c>
      <c r="M8728" s="65">
        <f t="shared" si="1226"/>
        <v>1.9195564017097808E-2</v>
      </c>
      <c r="N8728" s="65">
        <f t="shared" si="1227"/>
        <v>0.18457856243411946</v>
      </c>
      <c r="O8728" s="65">
        <f t="shared" si="1228"/>
        <v>0.30478980969525632</v>
      </c>
      <c r="P8728" s="65">
        <f t="shared" si="1229"/>
        <v>5.1757944624956372E-2</v>
      </c>
      <c r="Q8728" s="65">
        <f t="shared" si="1230"/>
        <v>0.23311370365686157</v>
      </c>
      <c r="R8728" s="65">
        <f t="shared" si="1231"/>
        <v>3.3101007594890146E-2</v>
      </c>
      <c r="S8728" s="65">
        <f t="shared" si="1232"/>
        <v>0.17108802808508811</v>
      </c>
      <c r="T8728" s="66">
        <f>(L8728*'Football Field'!$F$4)+(M8728*'Football Field'!$F$5)+(N8728*'Football Field'!$F$6)+(O8728*'Football Field'!$F$7)+(P8728*'Football Field'!$F$8)+(Q8728*'Football Field'!$F$9)+(R8728*'Football Field'!$F$10)+(S8728*'Football Field'!$F$11)</f>
        <v>125062608.03404509</v>
      </c>
    </row>
    <row r="8729" spans="2:20" x14ac:dyDescent="0.3">
      <c r="B8729" s="62">
        <f t="shared" si="1224"/>
        <v>8702</v>
      </c>
      <c r="C8729" s="62">
        <v>0.77712207041078896</v>
      </c>
      <c r="D8729" s="62">
        <v>3.0808945593853276E-2</v>
      </c>
      <c r="E8729" s="62">
        <v>0.39395601267223157</v>
      </c>
      <c r="F8729" s="62">
        <v>4.7419811036912729E-2</v>
      </c>
      <c r="G8729" s="62">
        <v>0.52478809775761415</v>
      </c>
      <c r="H8729" s="62">
        <v>0.77702549915729446</v>
      </c>
      <c r="I8729" s="62">
        <v>0.22227333857803844</v>
      </c>
      <c r="J8729" s="62">
        <v>0.12456880638175916</v>
      </c>
      <c r="K8729" s="62"/>
      <c r="L8729" s="65">
        <f t="shared" si="1225"/>
        <v>0.26816152677334304</v>
      </c>
      <c r="M8729" s="65">
        <f t="shared" si="1226"/>
        <v>1.0631243408590053E-2</v>
      </c>
      <c r="N8729" s="65">
        <f t="shared" si="1227"/>
        <v>0.13594240835790505</v>
      </c>
      <c r="O8729" s="65">
        <f t="shared" si="1228"/>
        <v>1.6363155044921241E-2</v>
      </c>
      <c r="P8729" s="65">
        <f t="shared" si="1229"/>
        <v>0.18108863830462441</v>
      </c>
      <c r="Q8729" s="65">
        <f t="shared" si="1230"/>
        <v>0.26812820292916784</v>
      </c>
      <c r="R8729" s="65">
        <f t="shared" si="1231"/>
        <v>7.6699864929312259E-2</v>
      </c>
      <c r="S8729" s="65">
        <f t="shared" si="1232"/>
        <v>4.2984960252136127E-2</v>
      </c>
      <c r="T8729" s="66">
        <f>(L8729*'Football Field'!$F$4)+(M8729*'Football Field'!$F$5)+(N8729*'Football Field'!$F$6)+(O8729*'Football Field'!$F$7)+(P8729*'Football Field'!$F$8)+(Q8729*'Football Field'!$F$9)+(R8729*'Football Field'!$F$10)+(S8729*'Football Field'!$F$11)</f>
        <v>136151940.97350281</v>
      </c>
    </row>
    <row r="8730" spans="2:20" x14ac:dyDescent="0.3">
      <c r="B8730" s="62">
        <f t="shared" si="1224"/>
        <v>8703</v>
      </c>
      <c r="C8730" s="62">
        <v>6.6077246016741809E-2</v>
      </c>
      <c r="D8730" s="62">
        <v>0.68123843353353231</v>
      </c>
      <c r="E8730" s="62">
        <v>0.25170114699072055</v>
      </c>
      <c r="F8730" s="62">
        <v>0.53166594048910309</v>
      </c>
      <c r="G8730" s="62">
        <v>0.82360882187174889</v>
      </c>
      <c r="H8730" s="62">
        <v>0.91751087938141052</v>
      </c>
      <c r="I8730" s="62">
        <v>0.29855696406031007</v>
      </c>
      <c r="J8730" s="62">
        <v>0.5214146942945701</v>
      </c>
      <c r="K8730" s="62"/>
      <c r="L8730" s="65">
        <f t="shared" si="1225"/>
        <v>1.6148800977690295E-2</v>
      </c>
      <c r="M8730" s="65">
        <f t="shared" si="1226"/>
        <v>0.16648974563345412</v>
      </c>
      <c r="N8730" s="65">
        <f t="shared" si="1227"/>
        <v>6.1513939724117166E-2</v>
      </c>
      <c r="O8730" s="65">
        <f t="shared" si="1228"/>
        <v>0.12993531021858426</v>
      </c>
      <c r="P8730" s="65">
        <f t="shared" si="1229"/>
        <v>0.20128403875226566</v>
      </c>
      <c r="Q8730" s="65">
        <f t="shared" si="1230"/>
        <v>0.22423302239687681</v>
      </c>
      <c r="R8730" s="65">
        <f t="shared" si="1231"/>
        <v>7.2965162499233294E-2</v>
      </c>
      <c r="S8730" s="65">
        <f t="shared" si="1232"/>
        <v>0.12742997979777837</v>
      </c>
      <c r="T8730" s="66">
        <f>(L8730*'Football Field'!$F$4)+(M8730*'Football Field'!$F$5)+(N8730*'Football Field'!$F$6)+(O8730*'Football Field'!$F$7)+(P8730*'Football Field'!$F$8)+(Q8730*'Football Field'!$F$9)+(R8730*'Football Field'!$F$10)+(S8730*'Football Field'!$F$11)</f>
        <v>137516815.00025907</v>
      </c>
    </row>
    <row r="8731" spans="2:20" x14ac:dyDescent="0.3">
      <c r="B8731" s="62">
        <f t="shared" si="1224"/>
        <v>8704</v>
      </c>
      <c r="C8731" s="62">
        <v>0.73053946932429936</v>
      </c>
      <c r="D8731" s="62">
        <v>0.2043596314520052</v>
      </c>
      <c r="E8731" s="62">
        <v>0.54844685863040055</v>
      </c>
      <c r="F8731" s="62">
        <v>0.18839500120863029</v>
      </c>
      <c r="G8731" s="62">
        <v>0.42845531908163126</v>
      </c>
      <c r="H8731" s="62">
        <v>0.6272318516222094</v>
      </c>
      <c r="I8731" s="62">
        <v>0.49660396014211539</v>
      </c>
      <c r="J8731" s="62">
        <v>0.23897404617761009</v>
      </c>
      <c r="K8731" s="62"/>
      <c r="L8731" s="65">
        <f t="shared" si="1225"/>
        <v>0.2109552915266808</v>
      </c>
      <c r="M8731" s="65">
        <f t="shared" si="1226"/>
        <v>5.9012205964884261E-2</v>
      </c>
      <c r="N8731" s="65">
        <f t="shared" si="1227"/>
        <v>0.15837305417088718</v>
      </c>
      <c r="O8731" s="65">
        <f t="shared" si="1228"/>
        <v>5.4402156311821936E-2</v>
      </c>
      <c r="P8731" s="65">
        <f t="shared" si="1229"/>
        <v>0.1237235228736137</v>
      </c>
      <c r="Q8731" s="65">
        <f t="shared" si="1230"/>
        <v>0.18112351716761896</v>
      </c>
      <c r="R8731" s="65">
        <f t="shared" si="1231"/>
        <v>0.14340256424746128</v>
      </c>
      <c r="S8731" s="65">
        <f t="shared" si="1232"/>
        <v>6.9007687737031864E-2</v>
      </c>
      <c r="T8731" s="66">
        <f>(L8731*'Football Field'!$F$4)+(M8731*'Football Field'!$F$5)+(N8731*'Football Field'!$F$6)+(O8731*'Football Field'!$F$7)+(P8731*'Football Field'!$F$8)+(Q8731*'Football Field'!$F$9)+(R8731*'Football Field'!$F$10)+(S8731*'Football Field'!$F$11)</f>
        <v>141887620.36627418</v>
      </c>
    </row>
    <row r="8732" spans="2:20" x14ac:dyDescent="0.3">
      <c r="B8732" s="62">
        <f t="shared" si="1224"/>
        <v>8705</v>
      </c>
      <c r="C8732" s="62">
        <v>0.11992775276634593</v>
      </c>
      <c r="D8732" s="62">
        <v>0.36108946977075884</v>
      </c>
      <c r="E8732" s="62">
        <v>0.78325821606903445</v>
      </c>
      <c r="F8732" s="62">
        <v>2.0815805941341692E-2</v>
      </c>
      <c r="G8732" s="62">
        <v>0.13382840974792309</v>
      </c>
      <c r="H8732" s="62">
        <v>0.72846562322644615</v>
      </c>
      <c r="I8732" s="62">
        <v>0.61977251573742809</v>
      </c>
      <c r="J8732" s="62">
        <v>0.91733669482741298</v>
      </c>
      <c r="K8732" s="62"/>
      <c r="L8732" s="65">
        <f t="shared" si="1225"/>
        <v>3.2549309858955121E-2</v>
      </c>
      <c r="M8732" s="65">
        <f t="shared" si="1226"/>
        <v>9.8002445366193999E-2</v>
      </c>
      <c r="N8732" s="65">
        <f t="shared" si="1227"/>
        <v>0.21258227379674274</v>
      </c>
      <c r="O8732" s="65">
        <f t="shared" si="1228"/>
        <v>5.6495690273514459E-3</v>
      </c>
      <c r="P8732" s="65">
        <f t="shared" si="1229"/>
        <v>3.6322054539812437E-2</v>
      </c>
      <c r="Q8732" s="65">
        <f t="shared" si="1230"/>
        <v>0.19771114479390323</v>
      </c>
      <c r="R8732" s="65">
        <f t="shared" si="1231"/>
        <v>0.16821100363737218</v>
      </c>
      <c r="S8732" s="65">
        <f t="shared" si="1232"/>
        <v>0.24897219897966891</v>
      </c>
      <c r="T8732" s="66">
        <f>(L8732*'Football Field'!$F$4)+(M8732*'Football Field'!$F$5)+(N8732*'Football Field'!$F$6)+(O8732*'Football Field'!$F$7)+(P8732*'Football Field'!$F$8)+(Q8732*'Football Field'!$F$9)+(R8732*'Football Field'!$F$10)+(S8732*'Football Field'!$F$11)</f>
        <v>141364573.95181727</v>
      </c>
    </row>
    <row r="8733" spans="2:20" x14ac:dyDescent="0.3">
      <c r="B8733" s="62">
        <f t="shared" si="1224"/>
        <v>8706</v>
      </c>
      <c r="C8733" s="62">
        <v>0.36124582451419041</v>
      </c>
      <c r="D8733" s="62">
        <v>0.31558764524127847</v>
      </c>
      <c r="E8733" s="62">
        <v>0.52705620036573919</v>
      </c>
      <c r="F8733" s="62">
        <v>0.28317237352753399</v>
      </c>
      <c r="G8733" s="62">
        <v>0.78113607548174002</v>
      </c>
      <c r="H8733" s="62">
        <v>0.53207188591266175</v>
      </c>
      <c r="I8733" s="62">
        <v>1.5443290225582329E-2</v>
      </c>
      <c r="J8733" s="62">
        <v>0.55958037937042038</v>
      </c>
      <c r="K8733" s="62"/>
      <c r="L8733" s="65">
        <f t="shared" si="1225"/>
        <v>0.107026486977555</v>
      </c>
      <c r="M8733" s="65">
        <f t="shared" si="1226"/>
        <v>9.3499314626309657E-2</v>
      </c>
      <c r="N8733" s="65">
        <f t="shared" si="1227"/>
        <v>0.15615121265621038</v>
      </c>
      <c r="O8733" s="65">
        <f t="shared" si="1228"/>
        <v>8.3895625336307358E-2</v>
      </c>
      <c r="P8733" s="65">
        <f t="shared" si="1229"/>
        <v>0.23142758846465453</v>
      </c>
      <c r="Q8733" s="65">
        <f t="shared" si="1230"/>
        <v>0.15763721240331646</v>
      </c>
      <c r="R8733" s="65">
        <f t="shared" si="1231"/>
        <v>4.5753915701078583E-3</v>
      </c>
      <c r="S8733" s="65">
        <f t="shared" si="1232"/>
        <v>0.16578716796553863</v>
      </c>
      <c r="T8733" s="66">
        <f>(L8733*'Football Field'!$F$4)+(M8733*'Football Field'!$F$5)+(N8733*'Football Field'!$F$6)+(O8733*'Football Field'!$F$7)+(P8733*'Football Field'!$F$8)+(Q8733*'Football Field'!$F$9)+(R8733*'Football Field'!$F$10)+(S8733*'Football Field'!$F$11)</f>
        <v>132739289.68001346</v>
      </c>
    </row>
    <row r="8734" spans="2:20" x14ac:dyDescent="0.3">
      <c r="B8734" s="62">
        <f t="shared" ref="B8734:B8797" si="1233">B8733+1</f>
        <v>8707</v>
      </c>
      <c r="C8734" s="62">
        <v>0.54804794958497649</v>
      </c>
      <c r="D8734" s="62">
        <v>0.62185331995274495</v>
      </c>
      <c r="E8734" s="62">
        <v>0.75395995715943576</v>
      </c>
      <c r="F8734" s="62">
        <v>0.74274692159151612</v>
      </c>
      <c r="G8734" s="62">
        <v>0.92968038482621485</v>
      </c>
      <c r="H8734" s="62">
        <v>0.20782514677786612</v>
      </c>
      <c r="I8734" s="62">
        <v>0.24996152093262591</v>
      </c>
      <c r="J8734" s="62">
        <v>0.70281035141643233</v>
      </c>
      <c r="K8734" s="62"/>
      <c r="L8734" s="65">
        <f t="shared" si="1225"/>
        <v>0.11521150626100179</v>
      </c>
      <c r="M8734" s="65">
        <f t="shared" si="1226"/>
        <v>0.13072698788384338</v>
      </c>
      <c r="N8734" s="65">
        <f t="shared" si="1227"/>
        <v>0.15849865397836019</v>
      </c>
      <c r="O8734" s="65">
        <f t="shared" si="1228"/>
        <v>0.15614143191682978</v>
      </c>
      <c r="P8734" s="65">
        <f t="shared" si="1229"/>
        <v>0.19543888004370374</v>
      </c>
      <c r="Q8734" s="65">
        <f t="shared" si="1230"/>
        <v>4.3689330864797211E-2</v>
      </c>
      <c r="R8734" s="65">
        <f t="shared" si="1231"/>
        <v>5.2547306044566228E-2</v>
      </c>
      <c r="S8734" s="65">
        <f t="shared" si="1232"/>
        <v>0.14774590300689783</v>
      </c>
      <c r="T8734" s="66">
        <f>(L8734*'Football Field'!$F$4)+(M8734*'Football Field'!$F$5)+(N8734*'Football Field'!$F$6)+(O8734*'Football Field'!$F$7)+(P8734*'Football Field'!$F$8)+(Q8734*'Football Field'!$F$9)+(R8734*'Football Field'!$F$10)+(S8734*'Football Field'!$F$11)</f>
        <v>136725400.59274277</v>
      </c>
    </row>
    <row r="8735" spans="2:20" x14ac:dyDescent="0.3">
      <c r="B8735" s="62">
        <f t="shared" si="1233"/>
        <v>8708</v>
      </c>
      <c r="C8735" s="62">
        <v>0.81420428508363751</v>
      </c>
      <c r="D8735" s="62">
        <v>0.35905010100675949</v>
      </c>
      <c r="E8735" s="62">
        <v>0.60317746635220948</v>
      </c>
      <c r="F8735" s="62">
        <v>0.15992652524877837</v>
      </c>
      <c r="G8735" s="62">
        <v>0.89785843064699866</v>
      </c>
      <c r="H8735" s="62">
        <v>8.1996709452537009E-2</v>
      </c>
      <c r="I8735" s="62">
        <v>1.0362772840544321E-2</v>
      </c>
      <c r="J8735" s="62">
        <v>0.70517954245067627</v>
      </c>
      <c r="K8735" s="62"/>
      <c r="L8735" s="65">
        <f t="shared" si="1225"/>
        <v>0.22419026016753213</v>
      </c>
      <c r="M8735" s="65">
        <f t="shared" si="1226"/>
        <v>9.8864052956458406E-2</v>
      </c>
      <c r="N8735" s="65">
        <f t="shared" si="1227"/>
        <v>0.16608425623159651</v>
      </c>
      <c r="O8735" s="65">
        <f t="shared" si="1228"/>
        <v>4.4035593965868154E-2</v>
      </c>
      <c r="P8735" s="65">
        <f t="shared" si="1229"/>
        <v>0.2472243377344612</v>
      </c>
      <c r="Q8735" s="65">
        <f t="shared" si="1230"/>
        <v>2.2577704344994291E-2</v>
      </c>
      <c r="R8735" s="65">
        <f t="shared" si="1231"/>
        <v>2.8533781776154837E-3</v>
      </c>
      <c r="S8735" s="65">
        <f t="shared" si="1232"/>
        <v>0.19417041642147395</v>
      </c>
      <c r="T8735" s="66">
        <f>(L8735*'Football Field'!$F$4)+(M8735*'Football Field'!$F$5)+(N8735*'Football Field'!$F$6)+(O8735*'Football Field'!$F$7)+(P8735*'Football Field'!$F$8)+(Q8735*'Football Field'!$F$9)+(R8735*'Football Field'!$F$10)+(S8735*'Football Field'!$F$11)</f>
        <v>133413085.2468769</v>
      </c>
    </row>
    <row r="8736" spans="2:20" x14ac:dyDescent="0.3">
      <c r="B8736" s="62">
        <f t="shared" si="1233"/>
        <v>8709</v>
      </c>
      <c r="C8736" s="62">
        <v>0.26583952723873727</v>
      </c>
      <c r="D8736" s="62">
        <v>0.71784329499871047</v>
      </c>
      <c r="E8736" s="62">
        <v>0.56129947029010785</v>
      </c>
      <c r="F8736" s="62">
        <v>0.45204047293283955</v>
      </c>
      <c r="G8736" s="62">
        <v>0.42762082856021444</v>
      </c>
      <c r="H8736" s="62">
        <v>0.56517570551231111</v>
      </c>
      <c r="I8736" s="62">
        <v>0.84042307353448342</v>
      </c>
      <c r="J8736" s="62">
        <v>4.7452584990481439E-2</v>
      </c>
      <c r="K8736" s="62"/>
      <c r="L8736" s="65">
        <f t="shared" si="1225"/>
        <v>6.8556070065882907E-2</v>
      </c>
      <c r="M8736" s="65">
        <f t="shared" si="1226"/>
        <v>0.18512113581988329</v>
      </c>
      <c r="N8736" s="65">
        <f t="shared" si="1227"/>
        <v>0.14475080591982162</v>
      </c>
      <c r="O8736" s="65">
        <f t="shared" si="1228"/>
        <v>0.11657453147352277</v>
      </c>
      <c r="P8736" s="65">
        <f t="shared" si="1229"/>
        <v>0.11027706748093077</v>
      </c>
      <c r="Q8736" s="65">
        <f t="shared" si="1230"/>
        <v>0.14575042947560143</v>
      </c>
      <c r="R8736" s="65">
        <f t="shared" si="1231"/>
        <v>0.21673264210431939</v>
      </c>
      <c r="S8736" s="65">
        <f t="shared" si="1232"/>
        <v>1.2237317660037836E-2</v>
      </c>
      <c r="T8736" s="66">
        <f>(L8736*'Football Field'!$F$4)+(M8736*'Football Field'!$F$5)+(N8736*'Football Field'!$F$6)+(O8736*'Football Field'!$F$7)+(P8736*'Football Field'!$F$8)+(Q8736*'Football Field'!$F$9)+(R8736*'Football Field'!$F$10)+(S8736*'Football Field'!$F$11)</f>
        <v>150891197.35023686</v>
      </c>
    </row>
    <row r="8737" spans="2:20" x14ac:dyDescent="0.3">
      <c r="B8737" s="62">
        <f t="shared" si="1233"/>
        <v>8710</v>
      </c>
      <c r="C8737" s="62">
        <v>0.39382478796322784</v>
      </c>
      <c r="D8737" s="62">
        <v>0.66547698770287345</v>
      </c>
      <c r="E8737" s="62">
        <v>0.40201608927485133</v>
      </c>
      <c r="F8737" s="62">
        <v>0.89087351595900766</v>
      </c>
      <c r="G8737" s="62">
        <v>0.62589779448714145</v>
      </c>
      <c r="H8737" s="62">
        <v>0.93752956515461494</v>
      </c>
      <c r="I8737" s="62">
        <v>0.23858246664671945</v>
      </c>
      <c r="J8737" s="62">
        <v>1.1922485763282475E-2</v>
      </c>
      <c r="K8737" s="62"/>
      <c r="L8737" s="65">
        <f t="shared" si="1225"/>
        <v>9.4530267699325349E-2</v>
      </c>
      <c r="M8737" s="65">
        <f t="shared" si="1226"/>
        <v>0.15973529274436399</v>
      </c>
      <c r="N8737" s="65">
        <f t="shared" si="1227"/>
        <v>9.6496436232794872E-2</v>
      </c>
      <c r="O8737" s="65">
        <f t="shared" si="1228"/>
        <v>0.2138375097854619</v>
      </c>
      <c r="P8737" s="65">
        <f t="shared" si="1229"/>
        <v>0.15023504836067167</v>
      </c>
      <c r="Q8737" s="65">
        <f t="shared" si="1230"/>
        <v>0.22503642096386506</v>
      </c>
      <c r="R8737" s="65">
        <f t="shared" si="1231"/>
        <v>5.7267254702580053E-2</v>
      </c>
      <c r="S8737" s="65">
        <f t="shared" si="1232"/>
        <v>2.8617695109372375E-3</v>
      </c>
      <c r="T8737" s="66">
        <f>(L8737*'Football Field'!$F$4)+(M8737*'Football Field'!$F$5)+(N8737*'Football Field'!$F$6)+(O8737*'Football Field'!$F$7)+(P8737*'Football Field'!$F$8)+(Q8737*'Football Field'!$F$9)+(R8737*'Football Field'!$F$10)+(S8737*'Football Field'!$F$11)</f>
        <v>131344064.43759374</v>
      </c>
    </row>
    <row r="8738" spans="2:20" x14ac:dyDescent="0.3">
      <c r="B8738" s="62">
        <f t="shared" si="1233"/>
        <v>8711</v>
      </c>
      <c r="C8738" s="62">
        <v>0.25596335007493354</v>
      </c>
      <c r="D8738" s="62">
        <v>6.3385068311932025E-2</v>
      </c>
      <c r="E8738" s="62">
        <v>0.37393871407140211</v>
      </c>
      <c r="F8738" s="62">
        <v>0.34551543066131774</v>
      </c>
      <c r="G8738" s="62">
        <v>0.13985458442376819</v>
      </c>
      <c r="H8738" s="62">
        <v>0.74612840365870459</v>
      </c>
      <c r="I8738" s="62">
        <v>0.10899094673934029</v>
      </c>
      <c r="J8738" s="62">
        <v>0.97102724764289683</v>
      </c>
      <c r="K8738" s="62"/>
      <c r="L8738" s="65">
        <f t="shared" si="1225"/>
        <v>8.5184714792466601E-2</v>
      </c>
      <c r="M8738" s="65">
        <f t="shared" si="1226"/>
        <v>2.1094578441297359E-2</v>
      </c>
      <c r="N8738" s="65">
        <f t="shared" si="1227"/>
        <v>0.1244469675002646</v>
      </c>
      <c r="O8738" s="65">
        <f t="shared" si="1228"/>
        <v>0.11498768635691081</v>
      </c>
      <c r="P8738" s="65">
        <f t="shared" si="1229"/>
        <v>4.654366682991902E-2</v>
      </c>
      <c r="Q8738" s="65">
        <f t="shared" si="1230"/>
        <v>0.24831185888768159</v>
      </c>
      <c r="R8738" s="65">
        <f t="shared" si="1231"/>
        <v>3.6272234717328135E-2</v>
      </c>
      <c r="S8738" s="65">
        <f t="shared" si="1232"/>
        <v>0.32315829247413197</v>
      </c>
      <c r="T8738" s="66">
        <f>(L8738*'Football Field'!$F$4)+(M8738*'Football Field'!$F$5)+(N8738*'Football Field'!$F$6)+(O8738*'Football Field'!$F$7)+(P8738*'Football Field'!$F$8)+(Q8738*'Football Field'!$F$9)+(R8738*'Football Field'!$F$10)+(S8738*'Football Field'!$F$11)</f>
        <v>122926405.92302829</v>
      </c>
    </row>
    <row r="8739" spans="2:20" x14ac:dyDescent="0.3">
      <c r="B8739" s="62">
        <f t="shared" si="1233"/>
        <v>8712</v>
      </c>
      <c r="C8739" s="62">
        <v>0.65976471389072999</v>
      </c>
      <c r="D8739" s="62">
        <v>0.33465576619352888</v>
      </c>
      <c r="E8739" s="62">
        <v>0.19634499504680747</v>
      </c>
      <c r="F8739" s="62">
        <v>0.86685862009116821</v>
      </c>
      <c r="G8739" s="62">
        <v>0.10197607049841872</v>
      </c>
      <c r="H8739" s="62">
        <v>0.58398953273117971</v>
      </c>
      <c r="I8739" s="62">
        <v>0.33431385673950653</v>
      </c>
      <c r="J8739" s="62">
        <v>0.68370533812054601</v>
      </c>
      <c r="K8739" s="62"/>
      <c r="L8739" s="65">
        <f t="shared" si="1225"/>
        <v>0.17539428808342808</v>
      </c>
      <c r="M8739" s="65">
        <f t="shared" si="1226"/>
        <v>8.896612478467511E-2</v>
      </c>
      <c r="N8739" s="65">
        <f t="shared" si="1227"/>
        <v>5.2197078594722453E-2</v>
      </c>
      <c r="O8739" s="65">
        <f t="shared" si="1228"/>
        <v>0.2304488969154759</v>
      </c>
      <c r="P8739" s="65">
        <f t="shared" si="1229"/>
        <v>2.7109695183816545E-2</v>
      </c>
      <c r="Q8739" s="65">
        <f t="shared" si="1230"/>
        <v>0.15524993408259666</v>
      </c>
      <c r="R8739" s="65">
        <f t="shared" si="1231"/>
        <v>8.88752303127298E-2</v>
      </c>
      <c r="S8739" s="65">
        <f t="shared" si="1232"/>
        <v>0.18175875204255532</v>
      </c>
      <c r="T8739" s="66">
        <f>(L8739*'Football Field'!$F$4)+(M8739*'Football Field'!$F$5)+(N8739*'Football Field'!$F$6)+(O8739*'Football Field'!$F$7)+(P8739*'Football Field'!$F$8)+(Q8739*'Football Field'!$F$9)+(R8739*'Football Field'!$F$10)+(S8739*'Football Field'!$F$11)</f>
        <v>125819327.51550135</v>
      </c>
    </row>
    <row r="8740" spans="2:20" x14ac:dyDescent="0.3">
      <c r="B8740" s="62">
        <f t="shared" si="1233"/>
        <v>8713</v>
      </c>
      <c r="C8740" s="62">
        <v>0.43271320348869391</v>
      </c>
      <c r="D8740" s="62">
        <v>0.30938904945144829</v>
      </c>
      <c r="E8740" s="62">
        <v>0.78240355172909892</v>
      </c>
      <c r="F8740" s="62">
        <v>0.49154944835700132</v>
      </c>
      <c r="G8740" s="62">
        <v>0.12912329395564648</v>
      </c>
      <c r="H8740" s="62">
        <v>0.22021293092521588</v>
      </c>
      <c r="I8740" s="62">
        <v>0.94780861840647035</v>
      </c>
      <c r="J8740" s="62">
        <v>0.33183062587711332</v>
      </c>
      <c r="K8740" s="62"/>
      <c r="L8740" s="65">
        <f t="shared" si="1225"/>
        <v>0.11871318418645051</v>
      </c>
      <c r="M8740" s="65">
        <f t="shared" si="1226"/>
        <v>8.4879682239139914E-2</v>
      </c>
      <c r="N8740" s="65">
        <f t="shared" si="1227"/>
        <v>0.21464937098222014</v>
      </c>
      <c r="O8740" s="65">
        <f t="shared" si="1228"/>
        <v>0.13485467910173793</v>
      </c>
      <c r="P8740" s="65">
        <f t="shared" si="1229"/>
        <v>3.5424473426123142E-2</v>
      </c>
      <c r="Q8740" s="65">
        <f t="shared" si="1230"/>
        <v>6.0414561003443723E-2</v>
      </c>
      <c r="R8740" s="65">
        <f t="shared" si="1231"/>
        <v>0.26002760762379279</v>
      </c>
      <c r="S8740" s="65">
        <f t="shared" si="1232"/>
        <v>9.1036441437091872E-2</v>
      </c>
      <c r="T8740" s="66">
        <f>(L8740*'Football Field'!$F$4)+(M8740*'Football Field'!$F$5)+(N8740*'Football Field'!$F$6)+(O8740*'Football Field'!$F$7)+(P8740*'Football Field'!$F$8)+(Q8740*'Football Field'!$F$9)+(R8740*'Football Field'!$F$10)+(S8740*'Football Field'!$F$11)</f>
        <v>153413479.82640851</v>
      </c>
    </row>
    <row r="8741" spans="2:20" x14ac:dyDescent="0.3">
      <c r="B8741" s="62">
        <f t="shared" si="1233"/>
        <v>8714</v>
      </c>
      <c r="C8741" s="62">
        <v>0.90596506162503843</v>
      </c>
      <c r="D8741" s="62">
        <v>0.49650779310132076</v>
      </c>
      <c r="E8741" s="62">
        <v>0.1515860321455863</v>
      </c>
      <c r="F8741" s="62">
        <v>0.93315360692126037</v>
      </c>
      <c r="G8741" s="62">
        <v>0.54972155234315812</v>
      </c>
      <c r="H8741" s="62">
        <v>0.83455129165116249</v>
      </c>
      <c r="I8741" s="62">
        <v>0.41789040609290207</v>
      </c>
      <c r="J8741" s="62">
        <v>0.72004171906155867</v>
      </c>
      <c r="K8741" s="62"/>
      <c r="L8741" s="65">
        <f t="shared" si="1225"/>
        <v>0.1808523782110531</v>
      </c>
      <c r="M8741" s="65">
        <f t="shared" si="1226"/>
        <v>9.9114876485004708E-2</v>
      </c>
      <c r="N8741" s="65">
        <f t="shared" si="1227"/>
        <v>3.0260211544949005E-2</v>
      </c>
      <c r="O8741" s="65">
        <f t="shared" si="1228"/>
        <v>0.18627986463983523</v>
      </c>
      <c r="P8741" s="65">
        <f t="shared" si="1229"/>
        <v>0.10973762047380084</v>
      </c>
      <c r="Q8741" s="65">
        <f t="shared" si="1230"/>
        <v>0.16659647510412073</v>
      </c>
      <c r="R8741" s="65">
        <f t="shared" si="1231"/>
        <v>8.3420958461600969E-2</v>
      </c>
      <c r="S8741" s="65">
        <f t="shared" si="1232"/>
        <v>0.14373761507963531</v>
      </c>
      <c r="T8741" s="66">
        <f>(L8741*'Football Field'!$F$4)+(M8741*'Football Field'!$F$5)+(N8741*'Football Field'!$F$6)+(O8741*'Football Field'!$F$7)+(P8741*'Football Field'!$F$8)+(Q8741*'Football Field'!$F$9)+(R8741*'Football Field'!$F$10)+(S8741*'Football Field'!$F$11)</f>
        <v>130595375.24984896</v>
      </c>
    </row>
    <row r="8742" spans="2:20" x14ac:dyDescent="0.3">
      <c r="B8742" s="62">
        <f t="shared" si="1233"/>
        <v>8715</v>
      </c>
      <c r="C8742" s="62">
        <v>0.47313810648266696</v>
      </c>
      <c r="D8742" s="62">
        <v>0.73664903174846352</v>
      </c>
      <c r="E8742" s="62">
        <v>0.76649495639611587</v>
      </c>
      <c r="F8742" s="62">
        <v>0.38041553370073311</v>
      </c>
      <c r="G8742" s="62">
        <v>0.2592775778499552</v>
      </c>
      <c r="H8742" s="62">
        <v>0.14033706415691327</v>
      </c>
      <c r="I8742" s="62">
        <v>0.10899459717269355</v>
      </c>
      <c r="J8742" s="62">
        <v>0.61364174850514919</v>
      </c>
      <c r="K8742" s="62"/>
      <c r="L8742" s="65">
        <f t="shared" si="1225"/>
        <v>0.13600031466545265</v>
      </c>
      <c r="M8742" s="65">
        <f t="shared" si="1226"/>
        <v>0.21174472895571397</v>
      </c>
      <c r="N8742" s="65">
        <f t="shared" si="1227"/>
        <v>0.22032373598970101</v>
      </c>
      <c r="O8742" s="65">
        <f t="shared" si="1228"/>
        <v>0.10934784490629722</v>
      </c>
      <c r="P8742" s="65">
        <f t="shared" si="1229"/>
        <v>7.4527567511796025E-2</v>
      </c>
      <c r="Q8742" s="65">
        <f t="shared" si="1230"/>
        <v>4.0338929845349959E-2</v>
      </c>
      <c r="R8742" s="65">
        <f t="shared" si="1231"/>
        <v>3.1329751946039076E-2</v>
      </c>
      <c r="S8742" s="65">
        <f t="shared" si="1232"/>
        <v>0.17638712617964997</v>
      </c>
      <c r="T8742" s="66">
        <f>(L8742*'Football Field'!$F$4)+(M8742*'Football Field'!$F$5)+(N8742*'Football Field'!$F$6)+(O8742*'Football Field'!$F$7)+(P8742*'Football Field'!$F$8)+(Q8742*'Football Field'!$F$9)+(R8742*'Football Field'!$F$10)+(S8742*'Football Field'!$F$11)</f>
        <v>125015691.56074134</v>
      </c>
    </row>
    <row r="8743" spans="2:20" x14ac:dyDescent="0.3">
      <c r="B8743" s="62">
        <f t="shared" si="1233"/>
        <v>8716</v>
      </c>
      <c r="C8743" s="62">
        <v>0.92158603421967067</v>
      </c>
      <c r="D8743" s="62">
        <v>0.17097570873454526</v>
      </c>
      <c r="E8743" s="62">
        <v>0.70655079699183942</v>
      </c>
      <c r="F8743" s="62">
        <v>0.38006646339980865</v>
      </c>
      <c r="G8743" s="62">
        <v>0.13088534874340729</v>
      </c>
      <c r="H8743" s="62">
        <v>1.0892053042191874E-3</v>
      </c>
      <c r="I8743" s="62">
        <v>0.41966942508470939</v>
      </c>
      <c r="J8743" s="62">
        <v>0.99321720700114946</v>
      </c>
      <c r="K8743" s="62"/>
      <c r="L8743" s="65">
        <f t="shared" ref="L8743:L8806" si="1234">C8743/SUM($C8743:$J8743)</f>
        <v>0.24746941153406718</v>
      </c>
      <c r="M8743" s="65">
        <f t="shared" ref="M8743:M8806" si="1235">D8743/SUM($C8743:$J8743)</f>
        <v>4.5911348974579415E-2</v>
      </c>
      <c r="N8743" s="65">
        <f t="shared" ref="N8743:N8806" si="1236">E8743/SUM($C8743:$J8743)</f>
        <v>0.18972695272942822</v>
      </c>
      <c r="O8743" s="65">
        <f t="shared" ref="O8743:O8806" si="1237">F8743/SUM($C8743:$J8743)</f>
        <v>0.10205756223402759</v>
      </c>
      <c r="P8743" s="65">
        <f t="shared" ref="P8743:P8806" si="1238">G8743/SUM($C8743:$J8743)</f>
        <v>3.5146062363442462E-2</v>
      </c>
      <c r="Q8743" s="65">
        <f t="shared" ref="Q8743:Q8806" si="1239">H8743/SUM($C8743:$J8743)</f>
        <v>2.9247947089729637E-4</v>
      </c>
      <c r="R8743" s="65">
        <f t="shared" ref="R8743:R8806" si="1240">I8743/SUM($C8743:$J8743)</f>
        <v>0.11269196993907375</v>
      </c>
      <c r="S8743" s="65">
        <f t="shared" ref="S8743:S8806" si="1241">J8743/SUM($C8743:$J8743)</f>
        <v>0.26670421275448403</v>
      </c>
      <c r="T8743" s="66">
        <f>(L8743*'Football Field'!$F$4)+(M8743*'Football Field'!$F$5)+(N8743*'Football Field'!$F$6)+(O8743*'Football Field'!$F$7)+(P8743*'Football Field'!$F$8)+(Q8743*'Football Field'!$F$9)+(R8743*'Football Field'!$F$10)+(S8743*'Football Field'!$F$11)</f>
        <v>132921762.76199359</v>
      </c>
    </row>
    <row r="8744" spans="2:20" x14ac:dyDescent="0.3">
      <c r="B8744" s="62">
        <f t="shared" si="1233"/>
        <v>8717</v>
      </c>
      <c r="C8744" s="62">
        <v>0.40909401898919207</v>
      </c>
      <c r="D8744" s="62">
        <v>0.89329575086629442</v>
      </c>
      <c r="E8744" s="62">
        <v>0.76814108190137009</v>
      </c>
      <c r="F8744" s="62">
        <v>0.62586167631271072</v>
      </c>
      <c r="G8744" s="62">
        <v>0.46653181443855307</v>
      </c>
      <c r="H8744" s="62">
        <v>0.84442757247071387</v>
      </c>
      <c r="I8744" s="62">
        <v>0.77096936705339791</v>
      </c>
      <c r="J8744" s="62">
        <v>0.66360516949300041</v>
      </c>
      <c r="K8744" s="62"/>
      <c r="L8744" s="65">
        <f t="shared" si="1234"/>
        <v>7.5174485108032554E-2</v>
      </c>
      <c r="M8744" s="65">
        <f t="shared" si="1235"/>
        <v>0.16415064753694467</v>
      </c>
      <c r="N8744" s="65">
        <f t="shared" si="1236"/>
        <v>0.14115241886190502</v>
      </c>
      <c r="O8744" s="65">
        <f t="shared" si="1237"/>
        <v>0.11500737503302672</v>
      </c>
      <c r="P8744" s="65">
        <f t="shared" si="1238"/>
        <v>8.5729165690542578E-2</v>
      </c>
      <c r="Q8744" s="65">
        <f t="shared" si="1239"/>
        <v>0.15517070654897264</v>
      </c>
      <c r="R8744" s="65">
        <f t="shared" si="1240"/>
        <v>0.14167214017332316</v>
      </c>
      <c r="S8744" s="65">
        <f t="shared" si="1241"/>
        <v>0.12194306104725264</v>
      </c>
      <c r="T8744" s="66">
        <f>(L8744*'Football Field'!$F$4)+(M8744*'Football Field'!$F$5)+(N8744*'Football Field'!$F$6)+(O8744*'Football Field'!$F$7)+(P8744*'Football Field'!$F$8)+(Q8744*'Football Field'!$F$9)+(R8744*'Football Field'!$F$10)+(S8744*'Football Field'!$F$11)</f>
        <v>139239593.04436794</v>
      </c>
    </row>
    <row r="8745" spans="2:20" x14ac:dyDescent="0.3">
      <c r="B8745" s="62">
        <f t="shared" si="1233"/>
        <v>8718</v>
      </c>
      <c r="C8745" s="62">
        <v>0.8110062810545301</v>
      </c>
      <c r="D8745" s="62">
        <v>0.32071951674734123</v>
      </c>
      <c r="E8745" s="62">
        <v>0.72599706420591736</v>
      </c>
      <c r="F8745" s="62">
        <v>0.62121224392053964</v>
      </c>
      <c r="G8745" s="62">
        <v>0.59503198784971956</v>
      </c>
      <c r="H8745" s="62">
        <v>0.60843907930011487</v>
      </c>
      <c r="I8745" s="62">
        <v>0.39567923211061173</v>
      </c>
      <c r="J8745" s="62">
        <v>0.1849106451940502</v>
      </c>
      <c r="K8745" s="62"/>
      <c r="L8745" s="65">
        <f t="shared" si="1234"/>
        <v>0.19024326353333126</v>
      </c>
      <c r="M8745" s="65">
        <f t="shared" si="1235"/>
        <v>7.5233360049334314E-2</v>
      </c>
      <c r="N8745" s="65">
        <f t="shared" si="1236"/>
        <v>0.17030207291435831</v>
      </c>
      <c r="O8745" s="65">
        <f t="shared" si="1237"/>
        <v>0.14572198439282005</v>
      </c>
      <c r="P8745" s="65">
        <f t="shared" si="1238"/>
        <v>0.1395807035280468</v>
      </c>
      <c r="Q8745" s="65">
        <f t="shared" si="1239"/>
        <v>0.14272569622612619</v>
      </c>
      <c r="R8745" s="65">
        <f t="shared" si="1240"/>
        <v>9.2817170702065036E-2</v>
      </c>
      <c r="S8745" s="65">
        <f t="shared" si="1241"/>
        <v>4.3375748653917912E-2</v>
      </c>
      <c r="T8745" s="66">
        <f>(L8745*'Football Field'!$F$4)+(M8745*'Football Field'!$F$5)+(N8745*'Football Field'!$F$6)+(O8745*'Football Field'!$F$7)+(P8745*'Football Field'!$F$8)+(Q8745*'Football Field'!$F$9)+(R8745*'Football Field'!$F$10)+(S8745*'Football Field'!$F$11)</f>
        <v>136977104.35063544</v>
      </c>
    </row>
    <row r="8746" spans="2:20" x14ac:dyDescent="0.3">
      <c r="B8746" s="62">
        <f t="shared" si="1233"/>
        <v>8719</v>
      </c>
      <c r="C8746" s="62">
        <v>0.84368492282414786</v>
      </c>
      <c r="D8746" s="62">
        <v>0.31900932314063923</v>
      </c>
      <c r="E8746" s="62">
        <v>0.98207020707060666</v>
      </c>
      <c r="F8746" s="62">
        <v>0.48081938927423151</v>
      </c>
      <c r="G8746" s="62">
        <v>0.86347564226954188</v>
      </c>
      <c r="H8746" s="62">
        <v>0.51493863199540002</v>
      </c>
      <c r="I8746" s="62">
        <v>9.4398427918068184E-2</v>
      </c>
      <c r="J8746" s="62">
        <v>0.33399232554453739</v>
      </c>
      <c r="K8746" s="62"/>
      <c r="L8746" s="65">
        <f t="shared" si="1234"/>
        <v>0.19034542039563246</v>
      </c>
      <c r="M8746" s="65">
        <f t="shared" si="1235"/>
        <v>7.1972322937893268E-2</v>
      </c>
      <c r="N8746" s="65">
        <f t="shared" si="1236"/>
        <v>0.22156679746882643</v>
      </c>
      <c r="O8746" s="65">
        <f t="shared" si="1237"/>
        <v>0.1084786112799257</v>
      </c>
      <c r="P8746" s="65">
        <f t="shared" si="1238"/>
        <v>0.19481044366540437</v>
      </c>
      <c r="Q8746" s="65">
        <f t="shared" si="1239"/>
        <v>0.11617632096235307</v>
      </c>
      <c r="R8746" s="65">
        <f t="shared" si="1240"/>
        <v>2.1297415611748097E-2</v>
      </c>
      <c r="S8746" s="65">
        <f t="shared" si="1241"/>
        <v>7.5352667678216675E-2</v>
      </c>
      <c r="T8746" s="66">
        <f>(L8746*'Football Field'!$F$4)+(M8746*'Football Field'!$F$5)+(N8746*'Football Field'!$F$6)+(O8746*'Football Field'!$F$7)+(P8746*'Football Field'!$F$8)+(Q8746*'Football Field'!$F$9)+(R8746*'Football Field'!$F$10)+(S8746*'Football Field'!$F$11)</f>
        <v>132913018.83124083</v>
      </c>
    </row>
    <row r="8747" spans="2:20" x14ac:dyDescent="0.3">
      <c r="B8747" s="62">
        <f t="shared" si="1233"/>
        <v>8720</v>
      </c>
      <c r="C8747" s="62">
        <v>0.13934269793573451</v>
      </c>
      <c r="D8747" s="62">
        <v>0.1170494106708535</v>
      </c>
      <c r="E8747" s="62">
        <v>1.3350444920747662E-2</v>
      </c>
      <c r="F8747" s="62">
        <v>0.40812381680783383</v>
      </c>
      <c r="G8747" s="62">
        <v>0.82751581460460422</v>
      </c>
      <c r="H8747" s="62">
        <v>0.95032066315068486</v>
      </c>
      <c r="I8747" s="62">
        <v>0.74398034200862684</v>
      </c>
      <c r="J8747" s="62">
        <v>0.84977039913214591</v>
      </c>
      <c r="K8747" s="62"/>
      <c r="L8747" s="65">
        <f t="shared" si="1234"/>
        <v>3.4410246929682191E-2</v>
      </c>
      <c r="M8747" s="65">
        <f t="shared" si="1235"/>
        <v>2.8904988806915739E-2</v>
      </c>
      <c r="N8747" s="65">
        <f t="shared" si="1236"/>
        <v>3.2968509520026816E-3</v>
      </c>
      <c r="O8747" s="65">
        <f t="shared" si="1237"/>
        <v>0.1007849103131255</v>
      </c>
      <c r="P8747" s="65">
        <f t="shared" si="1238"/>
        <v>0.20435246296073836</v>
      </c>
      <c r="Q8747" s="65">
        <f t="shared" si="1239"/>
        <v>0.23467873929408301</v>
      </c>
      <c r="R8747" s="65">
        <f t="shared" si="1240"/>
        <v>0.18372363718085427</v>
      </c>
      <c r="S8747" s="65">
        <f t="shared" si="1241"/>
        <v>0.20984816356259822</v>
      </c>
      <c r="T8747" s="66">
        <f>(L8747*'Football Field'!$F$4)+(M8747*'Football Field'!$F$5)+(N8747*'Football Field'!$F$6)+(O8747*'Football Field'!$F$7)+(P8747*'Football Field'!$F$8)+(Q8747*'Football Field'!$F$9)+(R8747*'Football Field'!$F$10)+(S8747*'Football Field'!$F$11)</f>
        <v>152401409.29249611</v>
      </c>
    </row>
    <row r="8748" spans="2:20" x14ac:dyDescent="0.3">
      <c r="B8748" s="62">
        <f t="shared" si="1233"/>
        <v>8721</v>
      </c>
      <c r="C8748" s="62">
        <v>0.484540617616389</v>
      </c>
      <c r="D8748" s="62">
        <v>0.98017404226410043</v>
      </c>
      <c r="E8748" s="62">
        <v>8.3184976471294858E-2</v>
      </c>
      <c r="F8748" s="62">
        <v>0.16500986572167486</v>
      </c>
      <c r="G8748" s="62">
        <v>3.5555103806496957E-2</v>
      </c>
      <c r="H8748" s="62">
        <v>0.68730935350049516</v>
      </c>
      <c r="I8748" s="62">
        <v>0.2524280216350463</v>
      </c>
      <c r="J8748" s="62">
        <v>0.51580124136351957</v>
      </c>
      <c r="K8748" s="62"/>
      <c r="L8748" s="65">
        <f t="shared" si="1234"/>
        <v>0.15122975352584409</v>
      </c>
      <c r="M8748" s="65">
        <f t="shared" si="1235"/>
        <v>0.30592167804884651</v>
      </c>
      <c r="N8748" s="65">
        <f t="shared" si="1236"/>
        <v>2.5962825471045829E-2</v>
      </c>
      <c r="O8748" s="65">
        <f t="shared" si="1237"/>
        <v>5.1501154733281679E-2</v>
      </c>
      <c r="P8748" s="65">
        <f t="shared" si="1238"/>
        <v>1.1097087405579072E-2</v>
      </c>
      <c r="Q8748" s="65">
        <f t="shared" si="1239"/>
        <v>0.21451581218765392</v>
      </c>
      <c r="R8748" s="65">
        <f t="shared" si="1240"/>
        <v>7.8785195929863938E-2</v>
      </c>
      <c r="S8748" s="65">
        <f t="shared" si="1241"/>
        <v>0.16098649269788498</v>
      </c>
      <c r="T8748" s="66">
        <f>(L8748*'Football Field'!$F$4)+(M8748*'Football Field'!$F$5)+(N8748*'Football Field'!$F$6)+(O8748*'Football Field'!$F$7)+(P8748*'Football Field'!$F$8)+(Q8748*'Football Field'!$F$9)+(R8748*'Football Field'!$F$10)+(S8748*'Football Field'!$F$11)</f>
        <v>120409010.33844535</v>
      </c>
    </row>
    <row r="8749" spans="2:20" x14ac:dyDescent="0.3">
      <c r="B8749" s="62">
        <f t="shared" si="1233"/>
        <v>8722</v>
      </c>
      <c r="C8749" s="62">
        <v>0.10581761378281984</v>
      </c>
      <c r="D8749" s="62">
        <v>0.15477502704000168</v>
      </c>
      <c r="E8749" s="62">
        <v>0.17031600762211341</v>
      </c>
      <c r="F8749" s="62">
        <v>0.42882478096848164</v>
      </c>
      <c r="G8749" s="62">
        <v>0.95767750257925721</v>
      </c>
      <c r="H8749" s="62">
        <v>9.2760459320206157E-2</v>
      </c>
      <c r="I8749" s="62">
        <v>0.38916070367882771</v>
      </c>
      <c r="J8749" s="62">
        <v>0.30852499004657097</v>
      </c>
      <c r="K8749" s="62"/>
      <c r="L8749" s="65">
        <f t="shared" si="1234"/>
        <v>4.0576461950278468E-2</v>
      </c>
      <c r="M8749" s="65">
        <f t="shared" si="1235"/>
        <v>5.9349504974015803E-2</v>
      </c>
      <c r="N8749" s="65">
        <f t="shared" si="1236"/>
        <v>6.5308796482462711E-2</v>
      </c>
      <c r="O8749" s="65">
        <f t="shared" si="1237"/>
        <v>0.16443569067826708</v>
      </c>
      <c r="P8749" s="65">
        <f t="shared" si="1238"/>
        <v>0.3672277549539108</v>
      </c>
      <c r="Q8749" s="65">
        <f t="shared" si="1239"/>
        <v>3.5569609950019405E-2</v>
      </c>
      <c r="R8749" s="65">
        <f t="shared" si="1240"/>
        <v>0.1492262386276875</v>
      </c>
      <c r="S8749" s="65">
        <f t="shared" si="1241"/>
        <v>0.11830594238335816</v>
      </c>
      <c r="T8749" s="66">
        <f>(L8749*'Football Field'!$F$4)+(M8749*'Football Field'!$F$5)+(N8749*'Football Field'!$F$6)+(O8749*'Football Field'!$F$7)+(P8749*'Football Field'!$F$8)+(Q8749*'Football Field'!$F$9)+(R8749*'Football Field'!$F$10)+(S8749*'Football Field'!$F$11)</f>
        <v>162208252.73584774</v>
      </c>
    </row>
    <row r="8750" spans="2:20" x14ac:dyDescent="0.3">
      <c r="B8750" s="62">
        <f t="shared" si="1233"/>
        <v>8723</v>
      </c>
      <c r="C8750" s="62">
        <v>2.1971310734404392E-3</v>
      </c>
      <c r="D8750" s="62">
        <v>0.72217679959817571</v>
      </c>
      <c r="E8750" s="62">
        <v>0.63926782958905981</v>
      </c>
      <c r="F8750" s="62">
        <v>0.58673900254738243</v>
      </c>
      <c r="G8750" s="62">
        <v>0.1182479025245653</v>
      </c>
      <c r="H8750" s="62">
        <v>3.5963757044592315E-2</v>
      </c>
      <c r="I8750" s="62">
        <v>0.24934907680241458</v>
      </c>
      <c r="J8750" s="62">
        <v>0.43338723318591621</v>
      </c>
      <c r="K8750" s="62"/>
      <c r="L8750" s="65">
        <f t="shared" si="1234"/>
        <v>7.8825688837060157E-4</v>
      </c>
      <c r="M8750" s="65">
        <f t="shared" si="1235"/>
        <v>0.25909279777892563</v>
      </c>
      <c r="N8750" s="65">
        <f t="shared" si="1236"/>
        <v>0.22934784195566582</v>
      </c>
      <c r="O8750" s="65">
        <f t="shared" si="1237"/>
        <v>0.21050226180154555</v>
      </c>
      <c r="P8750" s="65">
        <f t="shared" si="1238"/>
        <v>4.2423378753825999E-2</v>
      </c>
      <c r="Q8750" s="65">
        <f t="shared" si="1239"/>
        <v>1.2902589001072233E-2</v>
      </c>
      <c r="R8750" s="65">
        <f t="shared" si="1240"/>
        <v>8.945808002732325E-2</v>
      </c>
      <c r="S8750" s="65">
        <f t="shared" si="1241"/>
        <v>0.1554847937932709</v>
      </c>
      <c r="T8750" s="66">
        <f>(L8750*'Football Field'!$F$4)+(M8750*'Football Field'!$F$5)+(N8750*'Football Field'!$F$6)+(O8750*'Football Field'!$F$7)+(P8750*'Football Field'!$F$8)+(Q8750*'Football Field'!$F$9)+(R8750*'Football Field'!$F$10)+(S8750*'Football Field'!$F$11)</f>
        <v>131744111.4736625</v>
      </c>
    </row>
    <row r="8751" spans="2:20" x14ac:dyDescent="0.3">
      <c r="B8751" s="62">
        <f t="shared" si="1233"/>
        <v>8724</v>
      </c>
      <c r="C8751" s="62">
        <v>0.59285899527487917</v>
      </c>
      <c r="D8751" s="62">
        <v>0.79802346525014201</v>
      </c>
      <c r="E8751" s="62">
        <v>0.98781538493867471</v>
      </c>
      <c r="F8751" s="62">
        <v>0.69638880318142604</v>
      </c>
      <c r="G8751" s="62">
        <v>0.83579846063545327</v>
      </c>
      <c r="H8751" s="62">
        <v>0.64610974776936048</v>
      </c>
      <c r="I8751" s="62">
        <v>0.1742571362982791</v>
      </c>
      <c r="J8751" s="62">
        <v>0.2330829683360669</v>
      </c>
      <c r="K8751" s="62"/>
      <c r="L8751" s="65">
        <f t="shared" si="1234"/>
        <v>0.1194236488574365</v>
      </c>
      <c r="M8751" s="65">
        <f t="shared" si="1235"/>
        <v>0.16075133354405874</v>
      </c>
      <c r="N8751" s="65">
        <f t="shared" si="1236"/>
        <v>0.19898242011524789</v>
      </c>
      <c r="O8751" s="65">
        <f t="shared" si="1237"/>
        <v>0.14027836730524681</v>
      </c>
      <c r="P8751" s="65">
        <f t="shared" si="1238"/>
        <v>0.16836060964586616</v>
      </c>
      <c r="Q8751" s="65">
        <f t="shared" si="1239"/>
        <v>0.13015031273194963</v>
      </c>
      <c r="R8751" s="65">
        <f t="shared" si="1240"/>
        <v>3.5101808730319393E-2</v>
      </c>
      <c r="S8751" s="65">
        <f t="shared" si="1241"/>
        <v>4.6951499069874877E-2</v>
      </c>
      <c r="T8751" s="66">
        <f>(L8751*'Football Field'!$F$4)+(M8751*'Football Field'!$F$5)+(N8751*'Football Field'!$F$6)+(O8751*'Football Field'!$F$7)+(P8751*'Football Field'!$F$8)+(Q8751*'Football Field'!$F$9)+(R8751*'Football Field'!$F$10)+(S8751*'Football Field'!$F$11)</f>
        <v>132132601.96195543</v>
      </c>
    </row>
    <row r="8752" spans="2:20" x14ac:dyDescent="0.3">
      <c r="B8752" s="62">
        <f t="shared" si="1233"/>
        <v>8725</v>
      </c>
      <c r="C8752" s="62">
        <v>0.66605896978531642</v>
      </c>
      <c r="D8752" s="62">
        <v>0.79775440991740343</v>
      </c>
      <c r="E8752" s="62">
        <v>0.39867265696798271</v>
      </c>
      <c r="F8752" s="62">
        <v>0.8088312507112525</v>
      </c>
      <c r="G8752" s="62">
        <v>0.70402791888324967</v>
      </c>
      <c r="H8752" s="62">
        <v>0.81762338829519188</v>
      </c>
      <c r="I8752" s="62">
        <v>9.1699937196622394E-2</v>
      </c>
      <c r="J8752" s="62">
        <v>0.44821542685286764</v>
      </c>
      <c r="K8752" s="62"/>
      <c r="L8752" s="65">
        <f t="shared" si="1234"/>
        <v>0.14073004443171414</v>
      </c>
      <c r="M8752" s="65">
        <f t="shared" si="1235"/>
        <v>0.16855566645916983</v>
      </c>
      <c r="N8752" s="65">
        <f t="shared" si="1236"/>
        <v>8.4234614762259741E-2</v>
      </c>
      <c r="O8752" s="65">
        <f t="shared" si="1237"/>
        <v>0.17089606628530513</v>
      </c>
      <c r="P8752" s="65">
        <f t="shared" si="1238"/>
        <v>0.1487524150264678</v>
      </c>
      <c r="Q8752" s="65">
        <f t="shared" si="1239"/>
        <v>0.17275373650516018</v>
      </c>
      <c r="R8752" s="65">
        <f t="shared" si="1240"/>
        <v>1.9375065604514827E-2</v>
      </c>
      <c r="S8752" s="65">
        <f t="shared" si="1241"/>
        <v>9.4702390925408345E-2</v>
      </c>
      <c r="T8752" s="66">
        <f>(L8752*'Football Field'!$F$4)+(M8752*'Football Field'!$F$5)+(N8752*'Football Field'!$F$6)+(O8752*'Football Field'!$F$7)+(P8752*'Football Field'!$F$8)+(Q8752*'Football Field'!$F$9)+(R8752*'Football Field'!$F$10)+(S8752*'Football Field'!$F$11)</f>
        <v>125798652.42054738</v>
      </c>
    </row>
    <row r="8753" spans="2:20" x14ac:dyDescent="0.3">
      <c r="B8753" s="62">
        <f t="shared" si="1233"/>
        <v>8726</v>
      </c>
      <c r="C8753" s="62">
        <v>0.39469726957885332</v>
      </c>
      <c r="D8753" s="62">
        <v>0.69167073864273043</v>
      </c>
      <c r="E8753" s="62">
        <v>0.93053084167479339</v>
      </c>
      <c r="F8753" s="62">
        <v>0.70783113231169925</v>
      </c>
      <c r="G8753" s="62">
        <v>0.85483765579605142</v>
      </c>
      <c r="H8753" s="62">
        <v>0.78834511116440598</v>
      </c>
      <c r="I8753" s="62">
        <v>0.13209230085009849</v>
      </c>
      <c r="J8753" s="62">
        <v>0.65132950818475266</v>
      </c>
      <c r="K8753" s="62"/>
      <c r="L8753" s="65">
        <f t="shared" si="1234"/>
        <v>7.6620391302348392E-2</v>
      </c>
      <c r="M8753" s="65">
        <f t="shared" si="1235"/>
        <v>0.13427020334784123</v>
      </c>
      <c r="N8753" s="65">
        <f t="shared" si="1236"/>
        <v>0.18063879003799974</v>
      </c>
      <c r="O8753" s="65">
        <f t="shared" si="1237"/>
        <v>0.13740733091864399</v>
      </c>
      <c r="P8753" s="65">
        <f t="shared" si="1238"/>
        <v>0.16594489178241037</v>
      </c>
      <c r="Q8753" s="65">
        <f t="shared" si="1239"/>
        <v>0.15303706297021302</v>
      </c>
      <c r="R8753" s="65">
        <f t="shared" si="1240"/>
        <v>2.5642345562616284E-2</v>
      </c>
      <c r="S8753" s="65">
        <f t="shared" si="1241"/>
        <v>0.12643898407792695</v>
      </c>
      <c r="T8753" s="66">
        <f>(L8753*'Football Field'!$F$4)+(M8753*'Football Field'!$F$5)+(N8753*'Football Field'!$F$6)+(O8753*'Football Field'!$F$7)+(P8753*'Football Field'!$F$8)+(Q8753*'Football Field'!$F$9)+(R8753*'Football Field'!$F$10)+(S8753*'Football Field'!$F$11)</f>
        <v>131026972.23856896</v>
      </c>
    </row>
    <row r="8754" spans="2:20" x14ac:dyDescent="0.3">
      <c r="B8754" s="62">
        <f t="shared" si="1233"/>
        <v>8727</v>
      </c>
      <c r="C8754" s="62">
        <v>0.10175198939250296</v>
      </c>
      <c r="D8754" s="62">
        <v>0.35037602935593437</v>
      </c>
      <c r="E8754" s="62">
        <v>0.9112537288752226</v>
      </c>
      <c r="F8754" s="62">
        <v>0.65111359499254784</v>
      </c>
      <c r="G8754" s="62">
        <v>0.13814824324626329</v>
      </c>
      <c r="H8754" s="62">
        <v>0.96870682049331525</v>
      </c>
      <c r="I8754" s="62">
        <v>0.56353404949668784</v>
      </c>
      <c r="J8754" s="62">
        <v>0.2786547346829521</v>
      </c>
      <c r="K8754" s="62"/>
      <c r="L8754" s="65">
        <f t="shared" si="1234"/>
        <v>2.5672002849240781E-2</v>
      </c>
      <c r="M8754" s="65">
        <f t="shared" si="1235"/>
        <v>8.8399789307647247E-2</v>
      </c>
      <c r="N8754" s="65">
        <f t="shared" si="1236"/>
        <v>0.22990910019288172</v>
      </c>
      <c r="O8754" s="65">
        <f t="shared" si="1237"/>
        <v>0.16427580596335425</v>
      </c>
      <c r="P8754" s="65">
        <f t="shared" si="1238"/>
        <v>3.4854769085202644E-2</v>
      </c>
      <c r="Q8754" s="65">
        <f t="shared" si="1239"/>
        <v>0.24440450161474364</v>
      </c>
      <c r="R8754" s="65">
        <f t="shared" si="1240"/>
        <v>0.14217950735604085</v>
      </c>
      <c r="S8754" s="65">
        <f t="shared" si="1241"/>
        <v>7.030452363088889E-2</v>
      </c>
      <c r="T8754" s="66">
        <f>(L8754*'Football Field'!$F$4)+(M8754*'Football Field'!$F$5)+(N8754*'Football Field'!$F$6)+(O8754*'Football Field'!$F$7)+(P8754*'Football Field'!$F$8)+(Q8754*'Football Field'!$F$9)+(R8754*'Football Field'!$F$10)+(S8754*'Football Field'!$F$11)</f>
        <v>137890921.64845416</v>
      </c>
    </row>
    <row r="8755" spans="2:20" x14ac:dyDescent="0.3">
      <c r="B8755" s="62">
        <f t="shared" si="1233"/>
        <v>8728</v>
      </c>
      <c r="C8755" s="62">
        <v>0.75716130665466186</v>
      </c>
      <c r="D8755" s="62">
        <v>0.45595650217656136</v>
      </c>
      <c r="E8755" s="62">
        <v>0.29277042875254822</v>
      </c>
      <c r="F8755" s="62">
        <v>0.11961794875295229</v>
      </c>
      <c r="G8755" s="62">
        <v>0.8644618516878082</v>
      </c>
      <c r="H8755" s="62">
        <v>0.3591824342475004</v>
      </c>
      <c r="I8755" s="62">
        <v>0.25119379530918073</v>
      </c>
      <c r="J8755" s="62">
        <v>2.2581663180780809E-2</v>
      </c>
      <c r="K8755" s="62"/>
      <c r="L8755" s="65">
        <f t="shared" si="1234"/>
        <v>0.24245253439933959</v>
      </c>
      <c r="M8755" s="65">
        <f t="shared" si="1235"/>
        <v>0.14600298319124977</v>
      </c>
      <c r="N8755" s="65">
        <f t="shared" si="1236"/>
        <v>9.3748758453938819E-2</v>
      </c>
      <c r="O8755" s="65">
        <f t="shared" si="1237"/>
        <v>3.8303165494471242E-2</v>
      </c>
      <c r="P8755" s="65">
        <f t="shared" si="1238"/>
        <v>0.27681151293808609</v>
      </c>
      <c r="Q8755" s="65">
        <f t="shared" si="1239"/>
        <v>0.11501471447318634</v>
      </c>
      <c r="R8755" s="65">
        <f t="shared" si="1240"/>
        <v>8.043539964711538E-2</v>
      </c>
      <c r="S8755" s="65">
        <f t="shared" si="1241"/>
        <v>7.2309314026128323E-3</v>
      </c>
      <c r="T8755" s="66">
        <f>(L8755*'Football Field'!$F$4)+(M8755*'Football Field'!$F$5)+(N8755*'Football Field'!$F$6)+(O8755*'Football Field'!$F$7)+(P8755*'Football Field'!$F$8)+(Q8755*'Football Field'!$F$9)+(R8755*'Football Field'!$F$10)+(S8755*'Football Field'!$F$11)</f>
        <v>142986007.07516825</v>
      </c>
    </row>
    <row r="8756" spans="2:20" x14ac:dyDescent="0.3">
      <c r="B8756" s="62">
        <f t="shared" si="1233"/>
        <v>8729</v>
      </c>
      <c r="C8756" s="62">
        <v>0.83422225330224553</v>
      </c>
      <c r="D8756" s="62">
        <v>0.61155739565462075</v>
      </c>
      <c r="E8756" s="62">
        <v>0.70040563560355362</v>
      </c>
      <c r="F8756" s="62">
        <v>0.374855379108193</v>
      </c>
      <c r="G8756" s="62">
        <v>0.89058419207870687</v>
      </c>
      <c r="H8756" s="62">
        <v>0.52702798547980478</v>
      </c>
      <c r="I8756" s="62">
        <v>0.77087748996306282</v>
      </c>
      <c r="J8756" s="62">
        <v>0.17565253356148125</v>
      </c>
      <c r="K8756" s="62"/>
      <c r="L8756" s="65">
        <f t="shared" si="1234"/>
        <v>0.17076581908969174</v>
      </c>
      <c r="M8756" s="65">
        <f t="shared" si="1235"/>
        <v>0.12518618290979949</v>
      </c>
      <c r="N8756" s="65">
        <f t="shared" si="1236"/>
        <v>0.14337347341841167</v>
      </c>
      <c r="O8756" s="65">
        <f t="shared" si="1237"/>
        <v>7.6733131488875853E-2</v>
      </c>
      <c r="P8756" s="65">
        <f t="shared" si="1238"/>
        <v>0.18230314334896006</v>
      </c>
      <c r="Q8756" s="65">
        <f t="shared" si="1239"/>
        <v>0.10788295956790053</v>
      </c>
      <c r="R8756" s="65">
        <f t="shared" si="1240"/>
        <v>0.15779910625766294</v>
      </c>
      <c r="S8756" s="65">
        <f t="shared" si="1241"/>
        <v>3.5956183918697648E-2</v>
      </c>
      <c r="T8756" s="66">
        <f>(L8756*'Football Field'!$F$4)+(M8756*'Football Field'!$F$5)+(N8756*'Football Field'!$F$6)+(O8756*'Football Field'!$F$7)+(P8756*'Football Field'!$F$8)+(Q8756*'Football Field'!$F$9)+(R8756*'Football Field'!$F$10)+(S8756*'Football Field'!$F$11)</f>
        <v>148181405.84007058</v>
      </c>
    </row>
    <row r="8757" spans="2:20" x14ac:dyDescent="0.3">
      <c r="B8757" s="62">
        <f t="shared" si="1233"/>
        <v>8730</v>
      </c>
      <c r="C8757" s="62">
        <v>0.89224339109158424</v>
      </c>
      <c r="D8757" s="62">
        <v>0.45585746246316883</v>
      </c>
      <c r="E8757" s="62">
        <v>0.31755993768122315</v>
      </c>
      <c r="F8757" s="62">
        <v>0.80449479572788773</v>
      </c>
      <c r="G8757" s="62">
        <v>0.68673510876668065</v>
      </c>
      <c r="H8757" s="62">
        <v>0.80414547510684642</v>
      </c>
      <c r="I8757" s="62">
        <v>9.20958055299258E-2</v>
      </c>
      <c r="J8757" s="62">
        <v>0.6847348357592955</v>
      </c>
      <c r="K8757" s="62"/>
      <c r="L8757" s="65">
        <f t="shared" si="1234"/>
        <v>0.18832175459383524</v>
      </c>
      <c r="M8757" s="65">
        <f t="shared" si="1235"/>
        <v>9.6215761341453848E-2</v>
      </c>
      <c r="N8757" s="65">
        <f t="shared" si="1236"/>
        <v>6.70259317692143E-2</v>
      </c>
      <c r="O8757" s="65">
        <f t="shared" si="1237"/>
        <v>0.16980105765505613</v>
      </c>
      <c r="P8757" s="65">
        <f t="shared" si="1238"/>
        <v>0.1449460561046115</v>
      </c>
      <c r="Q8757" s="65">
        <f t="shared" si="1239"/>
        <v>0.16972732814029914</v>
      </c>
      <c r="R8757" s="65">
        <f t="shared" si="1240"/>
        <v>1.9438242817253912E-2</v>
      </c>
      <c r="S8757" s="65">
        <f t="shared" si="1241"/>
        <v>0.14452386757827609</v>
      </c>
      <c r="T8757" s="66">
        <f>(L8757*'Football Field'!$F$4)+(M8757*'Football Field'!$F$5)+(N8757*'Football Field'!$F$6)+(O8757*'Football Field'!$F$7)+(P8757*'Football Field'!$F$8)+(Q8757*'Football Field'!$F$9)+(R8757*'Football Field'!$F$10)+(S8757*'Football Field'!$F$11)</f>
        <v>125425533.08131918</v>
      </c>
    </row>
    <row r="8758" spans="2:20" x14ac:dyDescent="0.3">
      <c r="B8758" s="62">
        <f t="shared" si="1233"/>
        <v>8731</v>
      </c>
      <c r="C8758" s="62">
        <v>0.36868480937930348</v>
      </c>
      <c r="D8758" s="62">
        <v>0.29738857773858673</v>
      </c>
      <c r="E8758" s="62">
        <v>0.61666140704457961</v>
      </c>
      <c r="F8758" s="62">
        <v>0.46182878327253385</v>
      </c>
      <c r="G8758" s="62">
        <v>0.15516761507917376</v>
      </c>
      <c r="H8758" s="62">
        <v>6.1844653864682742E-2</v>
      </c>
      <c r="I8758" s="62">
        <v>0.31141645143421692</v>
      </c>
      <c r="J8758" s="62">
        <v>4.7051064474729287E-2</v>
      </c>
      <c r="K8758" s="62"/>
      <c r="L8758" s="65">
        <f t="shared" si="1234"/>
        <v>0.15891289592783367</v>
      </c>
      <c r="M8758" s="65">
        <f t="shared" si="1235"/>
        <v>0.12818233597381143</v>
      </c>
      <c r="N8758" s="65">
        <f t="shared" si="1236"/>
        <v>0.26579736269949999</v>
      </c>
      <c r="O8758" s="65">
        <f t="shared" si="1237"/>
        <v>0.19906041015419734</v>
      </c>
      <c r="P8758" s="65">
        <f t="shared" si="1238"/>
        <v>6.6881342651355535E-2</v>
      </c>
      <c r="Q8758" s="65">
        <f t="shared" si="1239"/>
        <v>2.6656680159502455E-2</v>
      </c>
      <c r="R8758" s="65">
        <f t="shared" si="1240"/>
        <v>0.13422872024561108</v>
      </c>
      <c r="S8758" s="65">
        <f t="shared" si="1241"/>
        <v>2.0280252188188411E-2</v>
      </c>
      <c r="T8758" s="66">
        <f>(L8758*'Football Field'!$F$4)+(M8758*'Football Field'!$F$5)+(N8758*'Football Field'!$F$6)+(O8758*'Football Field'!$F$7)+(P8758*'Football Field'!$F$8)+(Q8758*'Football Field'!$F$9)+(R8758*'Football Field'!$F$10)+(S8758*'Football Field'!$F$11)</f>
        <v>139446808.16584852</v>
      </c>
    </row>
    <row r="8759" spans="2:20" x14ac:dyDescent="0.3">
      <c r="B8759" s="62">
        <f t="shared" si="1233"/>
        <v>8732</v>
      </c>
      <c r="C8759" s="62">
        <v>0.483118210325863</v>
      </c>
      <c r="D8759" s="62">
        <v>0.76851890333548412</v>
      </c>
      <c r="E8759" s="62">
        <v>0.86662434093641216</v>
      </c>
      <c r="F8759" s="62">
        <v>0.58865239667936053</v>
      </c>
      <c r="G8759" s="62">
        <v>0.68664614955377246</v>
      </c>
      <c r="H8759" s="62">
        <v>0.58758142752749032</v>
      </c>
      <c r="I8759" s="62">
        <v>0.12162380510963888</v>
      </c>
      <c r="J8759" s="62">
        <v>0.13558200592864322</v>
      </c>
      <c r="K8759" s="62"/>
      <c r="L8759" s="65">
        <f t="shared" si="1234"/>
        <v>0.11398740665586324</v>
      </c>
      <c r="M8759" s="65">
        <f t="shared" si="1235"/>
        <v>0.18132513924104149</v>
      </c>
      <c r="N8759" s="65">
        <f t="shared" si="1236"/>
        <v>0.20447223693256841</v>
      </c>
      <c r="O8759" s="65">
        <f t="shared" si="1237"/>
        <v>0.13888725095661489</v>
      </c>
      <c r="P8759" s="65">
        <f t="shared" si="1238"/>
        <v>0.16200799763907911</v>
      </c>
      <c r="Q8759" s="65">
        <f t="shared" si="1239"/>
        <v>0.13863456539514996</v>
      </c>
      <c r="R8759" s="65">
        <f t="shared" si="1240"/>
        <v>2.8696045472421512E-2</v>
      </c>
      <c r="S8759" s="65">
        <f t="shared" si="1241"/>
        <v>3.1989357707261266E-2</v>
      </c>
      <c r="T8759" s="66">
        <f>(L8759*'Football Field'!$F$4)+(M8759*'Football Field'!$F$5)+(N8759*'Football Field'!$F$6)+(O8759*'Football Field'!$F$7)+(P8759*'Football Field'!$F$8)+(Q8759*'Football Field'!$F$9)+(R8759*'Football Field'!$F$10)+(S8759*'Football Field'!$F$11)</f>
        <v>130700807.67745331</v>
      </c>
    </row>
    <row r="8760" spans="2:20" x14ac:dyDescent="0.3">
      <c r="B8760" s="62">
        <f t="shared" si="1233"/>
        <v>8733</v>
      </c>
      <c r="C8760" s="62">
        <v>0.7907076781229464</v>
      </c>
      <c r="D8760" s="62">
        <v>0.66784913818195091</v>
      </c>
      <c r="E8760" s="62">
        <v>0.50978335583401391</v>
      </c>
      <c r="F8760" s="62">
        <v>0.46863531706260075</v>
      </c>
      <c r="G8760" s="62">
        <v>0.64920348454852206</v>
      </c>
      <c r="H8760" s="62">
        <v>9.0720461621130122E-2</v>
      </c>
      <c r="I8760" s="62">
        <v>0.30233941906830353</v>
      </c>
      <c r="J8760" s="62">
        <v>0.84892120618048295</v>
      </c>
      <c r="K8760" s="62"/>
      <c r="L8760" s="65">
        <f t="shared" si="1234"/>
        <v>0.18268910277077144</v>
      </c>
      <c r="M8760" s="65">
        <f t="shared" si="1235"/>
        <v>0.15430324406401241</v>
      </c>
      <c r="N8760" s="65">
        <f t="shared" si="1236"/>
        <v>0.11778292593019177</v>
      </c>
      <c r="O8760" s="65">
        <f t="shared" si="1237"/>
        <v>0.10827587485188223</v>
      </c>
      <c r="P8760" s="65">
        <f t="shared" si="1238"/>
        <v>0.14999525790539558</v>
      </c>
      <c r="Q8760" s="65">
        <f t="shared" si="1239"/>
        <v>2.0960514479710726E-2</v>
      </c>
      <c r="R8760" s="65">
        <f t="shared" si="1240"/>
        <v>6.9854029156444244E-2</v>
      </c>
      <c r="S8760" s="65">
        <f t="shared" si="1241"/>
        <v>0.19613905084159167</v>
      </c>
      <c r="T8760" s="66">
        <f>(L8760*'Football Field'!$F$4)+(M8760*'Football Field'!$F$5)+(N8760*'Football Field'!$F$6)+(O8760*'Football Field'!$F$7)+(P8760*'Football Field'!$F$8)+(Q8760*'Football Field'!$F$9)+(R8760*'Football Field'!$F$10)+(S8760*'Football Field'!$F$11)</f>
        <v>133971490.27953215</v>
      </c>
    </row>
    <row r="8761" spans="2:20" x14ac:dyDescent="0.3">
      <c r="B8761" s="62">
        <f t="shared" si="1233"/>
        <v>8734</v>
      </c>
      <c r="C8761" s="62">
        <v>0.5688282733581731</v>
      </c>
      <c r="D8761" s="62">
        <v>0.2777380742599268</v>
      </c>
      <c r="E8761" s="62">
        <v>0.28637403798165151</v>
      </c>
      <c r="F8761" s="62">
        <v>0.32519296770312001</v>
      </c>
      <c r="G8761" s="62">
        <v>0.56869525972534707</v>
      </c>
      <c r="H8761" s="62">
        <v>0.92745344658162476</v>
      </c>
      <c r="I8761" s="62">
        <v>0.38528798397811126</v>
      </c>
      <c r="J8761" s="62">
        <v>0.25207209239064754</v>
      </c>
      <c r="K8761" s="62"/>
      <c r="L8761" s="65">
        <f t="shared" si="1234"/>
        <v>0.15837554294734502</v>
      </c>
      <c r="M8761" s="65">
        <f t="shared" si="1235"/>
        <v>7.7328994299776604E-2</v>
      </c>
      <c r="N8761" s="65">
        <f t="shared" si="1236"/>
        <v>7.9733455377681769E-2</v>
      </c>
      <c r="O8761" s="65">
        <f t="shared" si="1237"/>
        <v>9.0541583874841083E-2</v>
      </c>
      <c r="P8761" s="65">
        <f t="shared" si="1238"/>
        <v>0.15833850873631</v>
      </c>
      <c r="Q8761" s="65">
        <f t="shared" si="1239"/>
        <v>0.25822546107559924</v>
      </c>
      <c r="R8761" s="65">
        <f t="shared" si="1240"/>
        <v>0.10727348922615676</v>
      </c>
      <c r="S8761" s="65">
        <f t="shared" si="1241"/>
        <v>7.0182964462289429E-2</v>
      </c>
      <c r="T8761" s="66">
        <f>(L8761*'Football Field'!$F$4)+(M8761*'Football Field'!$F$5)+(N8761*'Football Field'!$F$6)+(O8761*'Football Field'!$F$7)+(P8761*'Football Field'!$F$8)+(Q8761*'Football Field'!$F$9)+(R8761*'Football Field'!$F$10)+(S8761*'Football Field'!$F$11)</f>
        <v>138112040.03646889</v>
      </c>
    </row>
    <row r="8762" spans="2:20" x14ac:dyDescent="0.3">
      <c r="B8762" s="62">
        <f t="shared" si="1233"/>
        <v>8735</v>
      </c>
      <c r="C8762" s="62">
        <v>8.4668140949112569E-2</v>
      </c>
      <c r="D8762" s="62">
        <v>0.70931828406966335</v>
      </c>
      <c r="E8762" s="62">
        <v>0.29844346507055242</v>
      </c>
      <c r="F8762" s="62">
        <v>0.25977774914001173</v>
      </c>
      <c r="G8762" s="62">
        <v>0.33875597807184887</v>
      </c>
      <c r="H8762" s="62">
        <v>0.8591483364972089</v>
      </c>
      <c r="I8762" s="62">
        <v>0.43221989881284184</v>
      </c>
      <c r="J8762" s="62">
        <v>0.88716587273025493</v>
      </c>
      <c r="K8762" s="62"/>
      <c r="L8762" s="65">
        <f t="shared" si="1234"/>
        <v>2.1880912448821857E-2</v>
      </c>
      <c r="M8762" s="65">
        <f t="shared" si="1235"/>
        <v>0.18331016954068993</v>
      </c>
      <c r="N8762" s="65">
        <f t="shared" si="1236"/>
        <v>7.7127184522175651E-2</v>
      </c>
      <c r="O8762" s="65">
        <f t="shared" si="1237"/>
        <v>6.7134746568971199E-2</v>
      </c>
      <c r="P8762" s="65">
        <f t="shared" si="1238"/>
        <v>8.7545206669414094E-2</v>
      </c>
      <c r="Q8762" s="65">
        <f t="shared" si="1239"/>
        <v>0.22203097080807474</v>
      </c>
      <c r="R8762" s="65">
        <f t="shared" si="1240"/>
        <v>0.11169922545301333</v>
      </c>
      <c r="S8762" s="65">
        <f t="shared" si="1241"/>
        <v>0.22927158398883926</v>
      </c>
      <c r="T8762" s="66">
        <f>(L8762*'Football Field'!$F$4)+(M8762*'Football Field'!$F$5)+(N8762*'Football Field'!$F$6)+(O8762*'Football Field'!$F$7)+(P8762*'Football Field'!$F$8)+(Q8762*'Football Field'!$F$9)+(R8762*'Football Field'!$F$10)+(S8762*'Football Field'!$F$11)</f>
        <v>134238020.6578573</v>
      </c>
    </row>
    <row r="8763" spans="2:20" x14ac:dyDescent="0.3">
      <c r="B8763" s="62">
        <f t="shared" si="1233"/>
        <v>8736</v>
      </c>
      <c r="C8763" s="62">
        <v>0.50641807793418192</v>
      </c>
      <c r="D8763" s="62">
        <v>0.35532650685365419</v>
      </c>
      <c r="E8763" s="62">
        <v>0.33667747360252642</v>
      </c>
      <c r="F8763" s="62">
        <v>0.99623132484248456</v>
      </c>
      <c r="G8763" s="62">
        <v>0.52806073750913718</v>
      </c>
      <c r="H8763" s="62">
        <v>0.7702548608576949</v>
      </c>
      <c r="I8763" s="62">
        <v>0.93111424492931705</v>
      </c>
      <c r="J8763" s="62">
        <v>0.79468994382792324</v>
      </c>
      <c r="K8763" s="62"/>
      <c r="L8763" s="65">
        <f t="shared" si="1234"/>
        <v>9.7037763743149472E-2</v>
      </c>
      <c r="M8763" s="65">
        <f t="shared" si="1235"/>
        <v>6.8086213992196346E-2</v>
      </c>
      <c r="N8763" s="65">
        <f t="shared" si="1236"/>
        <v>6.451276240839196E-2</v>
      </c>
      <c r="O8763" s="65">
        <f t="shared" si="1237"/>
        <v>0.19089377758381304</v>
      </c>
      <c r="P8763" s="65">
        <f t="shared" si="1238"/>
        <v>0.10118484177633311</v>
      </c>
      <c r="Q8763" s="65">
        <f t="shared" si="1239"/>
        <v>0.14759309050502689</v>
      </c>
      <c r="R8763" s="65">
        <f t="shared" si="1240"/>
        <v>0.17841630868690098</v>
      </c>
      <c r="S8763" s="65">
        <f t="shared" si="1241"/>
        <v>0.15227524130418821</v>
      </c>
      <c r="T8763" s="66">
        <f>(L8763*'Football Field'!$F$4)+(M8763*'Football Field'!$F$5)+(N8763*'Football Field'!$F$6)+(O8763*'Football Field'!$F$7)+(P8763*'Football Field'!$F$8)+(Q8763*'Football Field'!$F$9)+(R8763*'Football Field'!$F$10)+(S8763*'Football Field'!$F$11)</f>
        <v>144577439.94953907</v>
      </c>
    </row>
    <row r="8764" spans="2:20" x14ac:dyDescent="0.3">
      <c r="B8764" s="62">
        <f t="shared" si="1233"/>
        <v>8737</v>
      </c>
      <c r="C8764" s="62">
        <v>0.1879513580905483</v>
      </c>
      <c r="D8764" s="62">
        <v>0.94078461219039455</v>
      </c>
      <c r="E8764" s="62">
        <v>0.10185728464210242</v>
      </c>
      <c r="F8764" s="62">
        <v>0.27268919567783745</v>
      </c>
      <c r="G8764" s="62">
        <v>0.8336595152613393</v>
      </c>
      <c r="H8764" s="62">
        <v>0.4867549206214099</v>
      </c>
      <c r="I8764" s="62">
        <v>0.26092956889479535</v>
      </c>
      <c r="J8764" s="62">
        <v>0.79723041189945598</v>
      </c>
      <c r="K8764" s="62"/>
      <c r="L8764" s="65">
        <f t="shared" si="1234"/>
        <v>4.8417900122718197E-2</v>
      </c>
      <c r="M8764" s="65">
        <f t="shared" si="1235"/>
        <v>0.24235427640847335</v>
      </c>
      <c r="N8764" s="65">
        <f t="shared" si="1236"/>
        <v>2.6239320027667302E-2</v>
      </c>
      <c r="O8764" s="65">
        <f t="shared" si="1237"/>
        <v>7.0247102096028149E-2</v>
      </c>
      <c r="P8764" s="65">
        <f t="shared" si="1238"/>
        <v>0.21475792224300516</v>
      </c>
      <c r="Q8764" s="65">
        <f t="shared" si="1239"/>
        <v>0.12539228963450741</v>
      </c>
      <c r="R8764" s="65">
        <f t="shared" si="1240"/>
        <v>6.721772023443251E-2</v>
      </c>
      <c r="S8764" s="65">
        <f t="shared" si="1241"/>
        <v>0.20537346923316793</v>
      </c>
      <c r="T8764" s="66">
        <f>(L8764*'Football Field'!$F$4)+(M8764*'Football Field'!$F$5)+(N8764*'Football Field'!$F$6)+(O8764*'Football Field'!$F$7)+(P8764*'Football Field'!$F$8)+(Q8764*'Football Field'!$F$9)+(R8764*'Football Field'!$F$10)+(S8764*'Football Field'!$F$11)</f>
        <v>136683772.79844537</v>
      </c>
    </row>
    <row r="8765" spans="2:20" x14ac:dyDescent="0.3">
      <c r="B8765" s="62">
        <f t="shared" si="1233"/>
        <v>8738</v>
      </c>
      <c r="C8765" s="62">
        <v>8.385653130128512E-3</v>
      </c>
      <c r="D8765" s="62">
        <v>7.5496356130223097E-2</v>
      </c>
      <c r="E8765" s="62">
        <v>0.66845554065804536</v>
      </c>
      <c r="F8765" s="62">
        <v>0.46907566672786227</v>
      </c>
      <c r="G8765" s="62">
        <v>0.92904656567321586</v>
      </c>
      <c r="H8765" s="62">
        <v>0.25300479382874108</v>
      </c>
      <c r="I8765" s="62">
        <v>0.21077673478756409</v>
      </c>
      <c r="J8765" s="62">
        <v>0.1218883339636031</v>
      </c>
      <c r="K8765" s="62"/>
      <c r="L8765" s="65">
        <f t="shared" si="1234"/>
        <v>3.0647864752172149E-3</v>
      </c>
      <c r="M8765" s="65">
        <f t="shared" si="1235"/>
        <v>2.759238995526447E-2</v>
      </c>
      <c r="N8765" s="65">
        <f t="shared" si="1236"/>
        <v>0.24430696911754948</v>
      </c>
      <c r="O8765" s="65">
        <f t="shared" si="1237"/>
        <v>0.1714376610780487</v>
      </c>
      <c r="P8765" s="65">
        <f t="shared" si="1238"/>
        <v>0.33954771383187871</v>
      </c>
      <c r="Q8765" s="65">
        <f t="shared" si="1239"/>
        <v>9.2468130777496424E-2</v>
      </c>
      <c r="R8765" s="65">
        <f t="shared" si="1240"/>
        <v>7.7034629985639813E-2</v>
      </c>
      <c r="S8765" s="65">
        <f t="shared" si="1241"/>
        <v>4.4547718778905059E-2</v>
      </c>
      <c r="T8765" s="66">
        <f>(L8765*'Football Field'!$F$4)+(M8765*'Football Field'!$F$5)+(N8765*'Football Field'!$F$6)+(O8765*'Football Field'!$F$7)+(P8765*'Football Field'!$F$8)+(Q8765*'Football Field'!$F$9)+(R8765*'Football Field'!$F$10)+(S8765*'Football Field'!$F$11)</f>
        <v>154362520.9285692</v>
      </c>
    </row>
    <row r="8766" spans="2:20" x14ac:dyDescent="0.3">
      <c r="B8766" s="62">
        <f t="shared" si="1233"/>
        <v>8739</v>
      </c>
      <c r="C8766" s="62">
        <v>0.61150912629601106</v>
      </c>
      <c r="D8766" s="62">
        <v>0.42043599261595832</v>
      </c>
      <c r="E8766" s="62">
        <v>6.3446856365672932E-2</v>
      </c>
      <c r="F8766" s="62">
        <v>0.27972517155205678</v>
      </c>
      <c r="G8766" s="62">
        <v>0.79333471013969292</v>
      </c>
      <c r="H8766" s="62">
        <v>4.1916231954335359E-2</v>
      </c>
      <c r="I8766" s="62">
        <v>0.47491143599553987</v>
      </c>
      <c r="J8766" s="62">
        <v>0.6310219336778391</v>
      </c>
      <c r="K8766" s="62"/>
      <c r="L8766" s="65">
        <f t="shared" si="1234"/>
        <v>0.18439491521820139</v>
      </c>
      <c r="M8766" s="65">
        <f t="shared" si="1235"/>
        <v>0.12677858085730698</v>
      </c>
      <c r="N8766" s="65">
        <f t="shared" si="1236"/>
        <v>1.9131812097840113E-2</v>
      </c>
      <c r="O8766" s="65">
        <f t="shared" si="1237"/>
        <v>8.4348535573237307E-2</v>
      </c>
      <c r="P8766" s="65">
        <f t="shared" si="1238"/>
        <v>0.23922273654678455</v>
      </c>
      <c r="Q8766" s="65">
        <f t="shared" si="1239"/>
        <v>1.2639451653489658E-2</v>
      </c>
      <c r="R8766" s="65">
        <f t="shared" si="1240"/>
        <v>0.14320514643335275</v>
      </c>
      <c r="S8766" s="65">
        <f t="shared" si="1241"/>
        <v>0.19027882161978726</v>
      </c>
      <c r="T8766" s="66">
        <f>(L8766*'Football Field'!$F$4)+(M8766*'Football Field'!$F$5)+(N8766*'Football Field'!$F$6)+(O8766*'Football Field'!$F$7)+(P8766*'Football Field'!$F$8)+(Q8766*'Football Field'!$F$9)+(R8766*'Football Field'!$F$10)+(S8766*'Football Field'!$F$11)</f>
        <v>148750986.53342915</v>
      </c>
    </row>
    <row r="8767" spans="2:20" x14ac:dyDescent="0.3">
      <c r="B8767" s="62">
        <f t="shared" si="1233"/>
        <v>8740</v>
      </c>
      <c r="C8767" s="62">
        <v>0.54160957093961115</v>
      </c>
      <c r="D8767" s="62">
        <v>0.36882701871937973</v>
      </c>
      <c r="E8767" s="62">
        <v>0.81760465233380586</v>
      </c>
      <c r="F8767" s="62">
        <v>9.888680740680067E-2</v>
      </c>
      <c r="G8767" s="62">
        <v>0.95187993935493798</v>
      </c>
      <c r="H8767" s="62">
        <v>0.89035761520364631</v>
      </c>
      <c r="I8767" s="62">
        <v>0.70870280922879691</v>
      </c>
      <c r="J8767" s="62">
        <v>0.2389811970800515</v>
      </c>
      <c r="K8767" s="62"/>
      <c r="L8767" s="65">
        <f t="shared" si="1234"/>
        <v>0.117311503873804</v>
      </c>
      <c r="M8767" s="65">
        <f t="shared" si="1235"/>
        <v>7.9887163294029728E-2</v>
      </c>
      <c r="N8767" s="65">
        <f t="shared" si="1236"/>
        <v>0.17709146308677728</v>
      </c>
      <c r="O8767" s="65">
        <f t="shared" si="1237"/>
        <v>2.141867631704842E-2</v>
      </c>
      <c r="P8767" s="65">
        <f t="shared" si="1238"/>
        <v>0.2061752103075073</v>
      </c>
      <c r="Q8767" s="65">
        <f t="shared" si="1239"/>
        <v>0.19284960316308628</v>
      </c>
      <c r="R8767" s="65">
        <f t="shared" si="1240"/>
        <v>0.15350355091765852</v>
      </c>
      <c r="S8767" s="65">
        <f t="shared" si="1241"/>
        <v>5.1762829040088498E-2</v>
      </c>
      <c r="T8767" s="66">
        <f>(L8767*'Football Field'!$F$4)+(M8767*'Football Field'!$F$5)+(N8767*'Football Field'!$F$6)+(O8767*'Football Field'!$F$7)+(P8767*'Football Field'!$F$8)+(Q8767*'Football Field'!$F$9)+(R8767*'Football Field'!$F$10)+(S8767*'Football Field'!$F$11)</f>
        <v>150554922.75972795</v>
      </c>
    </row>
    <row r="8768" spans="2:20" x14ac:dyDescent="0.3">
      <c r="B8768" s="62">
        <f t="shared" si="1233"/>
        <v>8741</v>
      </c>
      <c r="C8768" s="62">
        <v>0.22448489671160976</v>
      </c>
      <c r="D8768" s="62">
        <v>0.59574617995914747</v>
      </c>
      <c r="E8768" s="62">
        <v>0.53105404353548291</v>
      </c>
      <c r="F8768" s="62">
        <v>0.50738313849388827</v>
      </c>
      <c r="G8768" s="62">
        <v>0.64572744453250042</v>
      </c>
      <c r="H8768" s="62">
        <v>0.27983710618642998</v>
      </c>
      <c r="I8768" s="62">
        <v>0.56158219072915894</v>
      </c>
      <c r="J8768" s="62">
        <v>0.9153432681555459</v>
      </c>
      <c r="K8768" s="62"/>
      <c r="L8768" s="65">
        <f t="shared" si="1234"/>
        <v>5.2681661317632855E-2</v>
      </c>
      <c r="M8768" s="65">
        <f t="shared" si="1235"/>
        <v>0.13980850802716038</v>
      </c>
      <c r="N8768" s="65">
        <f t="shared" si="1236"/>
        <v>0.12462668835506063</v>
      </c>
      <c r="O8768" s="65">
        <f t="shared" si="1237"/>
        <v>0.11907164825770764</v>
      </c>
      <c r="P8768" s="65">
        <f t="shared" si="1238"/>
        <v>0.15153801006071169</v>
      </c>
      <c r="Q8768" s="65">
        <f t="shared" si="1239"/>
        <v>6.5671605832614277E-2</v>
      </c>
      <c r="R8768" s="65">
        <f t="shared" si="1240"/>
        <v>0.13179097216511221</v>
      </c>
      <c r="S8768" s="65">
        <f t="shared" si="1241"/>
        <v>0.21481090598400046</v>
      </c>
      <c r="T8768" s="66">
        <f>(L8768*'Football Field'!$F$4)+(M8768*'Football Field'!$F$5)+(N8768*'Football Field'!$F$6)+(O8768*'Football Field'!$F$7)+(P8768*'Football Field'!$F$8)+(Q8768*'Football Field'!$F$9)+(R8768*'Football Field'!$F$10)+(S8768*'Football Field'!$F$11)</f>
        <v>143766307.13800836</v>
      </c>
    </row>
    <row r="8769" spans="2:20" x14ac:dyDescent="0.3">
      <c r="B8769" s="62">
        <f t="shared" si="1233"/>
        <v>8742</v>
      </c>
      <c r="C8769" s="62">
        <v>0.73550178517205145</v>
      </c>
      <c r="D8769" s="62">
        <v>0.82956308368402054</v>
      </c>
      <c r="E8769" s="62">
        <v>0.60646748038732312</v>
      </c>
      <c r="F8769" s="62">
        <v>0.84138744161412271</v>
      </c>
      <c r="G8769" s="62">
        <v>3.8122324901064486E-2</v>
      </c>
      <c r="H8769" s="62">
        <v>0.13057844132677998</v>
      </c>
      <c r="I8769" s="62">
        <v>1.0823331879618037E-3</v>
      </c>
      <c r="J8769" s="62">
        <v>0.5346520954624342</v>
      </c>
      <c r="K8769" s="62"/>
      <c r="L8769" s="65">
        <f t="shared" si="1234"/>
        <v>0.1978562144305078</v>
      </c>
      <c r="M8769" s="65">
        <f t="shared" si="1235"/>
        <v>0.22315950100736184</v>
      </c>
      <c r="N8769" s="65">
        <f t="shared" si="1236"/>
        <v>0.16314489273003555</v>
      </c>
      <c r="O8769" s="65">
        <f t="shared" si="1237"/>
        <v>0.22634035351552279</v>
      </c>
      <c r="P8769" s="65">
        <f t="shared" si="1238"/>
        <v>1.0255228528711286E-2</v>
      </c>
      <c r="Q8769" s="65">
        <f t="shared" si="1239"/>
        <v>3.5126707518608212E-2</v>
      </c>
      <c r="R8769" s="65">
        <f t="shared" si="1240"/>
        <v>2.9115680157395103E-4</v>
      </c>
      <c r="S8769" s="65">
        <f t="shared" si="1241"/>
        <v>0.14382594546767857</v>
      </c>
      <c r="T8769" s="66">
        <f>(L8769*'Football Field'!$F$4)+(M8769*'Football Field'!$F$5)+(N8769*'Football Field'!$F$6)+(O8769*'Football Field'!$F$7)+(P8769*'Football Field'!$F$8)+(Q8769*'Football Field'!$F$9)+(R8769*'Football Field'!$F$10)+(S8769*'Football Field'!$F$11)</f>
        <v>114186889.69508798</v>
      </c>
    </row>
    <row r="8770" spans="2:20" x14ac:dyDescent="0.3">
      <c r="B8770" s="62">
        <f t="shared" si="1233"/>
        <v>8743</v>
      </c>
      <c r="C8770" s="62">
        <v>0.71123940220351833</v>
      </c>
      <c r="D8770" s="62">
        <v>0.20624902471960027</v>
      </c>
      <c r="E8770" s="62">
        <v>0.68622700029395456</v>
      </c>
      <c r="F8770" s="62">
        <v>0.92395526774345194</v>
      </c>
      <c r="G8770" s="62">
        <v>0.96939166453132142</v>
      </c>
      <c r="H8770" s="62">
        <v>0.20450737344883219</v>
      </c>
      <c r="I8770" s="62">
        <v>0.63599165419224879</v>
      </c>
      <c r="J8770" s="62">
        <v>0.15352986256588885</v>
      </c>
      <c r="K8770" s="62"/>
      <c r="L8770" s="65">
        <f t="shared" si="1234"/>
        <v>0.1583667226203021</v>
      </c>
      <c r="M8770" s="65">
        <f t="shared" si="1235"/>
        <v>4.5924033436958521E-2</v>
      </c>
      <c r="N8770" s="65">
        <f t="shared" si="1236"/>
        <v>0.15279738534370119</v>
      </c>
      <c r="O8770" s="65">
        <f t="shared" si="1237"/>
        <v>0.20573068244948589</v>
      </c>
      <c r="P8770" s="65">
        <f t="shared" si="1238"/>
        <v>0.21584768837558829</v>
      </c>
      <c r="Q8770" s="65">
        <f t="shared" si="1239"/>
        <v>4.5536232082246594E-2</v>
      </c>
      <c r="R8770" s="65">
        <f t="shared" si="1240"/>
        <v>0.14161183080724535</v>
      </c>
      <c r="S8770" s="65">
        <f t="shared" si="1241"/>
        <v>3.4185424884472106E-2</v>
      </c>
      <c r="T8770" s="66">
        <f>(L8770*'Football Field'!$F$4)+(M8770*'Football Field'!$F$5)+(N8770*'Football Field'!$F$6)+(O8770*'Football Field'!$F$7)+(P8770*'Football Field'!$F$8)+(Q8770*'Football Field'!$F$9)+(R8770*'Football Field'!$F$10)+(S8770*'Football Field'!$F$11)</f>
        <v>150148044.91598248</v>
      </c>
    </row>
    <row r="8771" spans="2:20" x14ac:dyDescent="0.3">
      <c r="B8771" s="62">
        <f t="shared" si="1233"/>
        <v>8744</v>
      </c>
      <c r="C8771" s="62">
        <v>0.57458495107785579</v>
      </c>
      <c r="D8771" s="62">
        <v>0.7477338743300268</v>
      </c>
      <c r="E8771" s="62">
        <v>0.68448659775801612</v>
      </c>
      <c r="F8771" s="62">
        <v>9.1049839501422647E-2</v>
      </c>
      <c r="G8771" s="62">
        <v>0.66073469908287974</v>
      </c>
      <c r="H8771" s="62">
        <v>0.91131577021496357</v>
      </c>
      <c r="I8771" s="62">
        <v>0.44106665053379179</v>
      </c>
      <c r="J8771" s="62">
        <v>0.64981506881727313</v>
      </c>
      <c r="K8771" s="62"/>
      <c r="L8771" s="65">
        <f t="shared" si="1234"/>
        <v>0.12069115812322151</v>
      </c>
      <c r="M8771" s="65">
        <f t="shared" si="1235"/>
        <v>0.15706096564409708</v>
      </c>
      <c r="N8771" s="65">
        <f t="shared" si="1236"/>
        <v>0.14377592042441928</v>
      </c>
      <c r="O8771" s="65">
        <f t="shared" si="1237"/>
        <v>1.9124953683082369E-2</v>
      </c>
      <c r="P8771" s="65">
        <f t="shared" si="1238"/>
        <v>0.13878685109124214</v>
      </c>
      <c r="Q8771" s="65">
        <f t="shared" si="1239"/>
        <v>0.19142122590728333</v>
      </c>
      <c r="R8771" s="65">
        <f t="shared" si="1240"/>
        <v>9.2645734564740706E-2</v>
      </c>
      <c r="S8771" s="65">
        <f t="shared" si="1241"/>
        <v>0.13649319056191361</v>
      </c>
      <c r="T8771" s="66">
        <f>(L8771*'Football Field'!$F$4)+(M8771*'Football Field'!$F$5)+(N8771*'Football Field'!$F$6)+(O8771*'Football Field'!$F$7)+(P8771*'Football Field'!$F$8)+(Q8771*'Football Field'!$F$9)+(R8771*'Football Field'!$F$10)+(S8771*'Football Field'!$F$11)</f>
        <v>136088037.64879191</v>
      </c>
    </row>
    <row r="8772" spans="2:20" x14ac:dyDescent="0.3">
      <c r="B8772" s="62">
        <f t="shared" si="1233"/>
        <v>8745</v>
      </c>
      <c r="C8772" s="62">
        <v>0.91514616479105759</v>
      </c>
      <c r="D8772" s="62">
        <v>0.77194851899409944</v>
      </c>
      <c r="E8772" s="62">
        <v>0.60938126363340428</v>
      </c>
      <c r="F8772" s="62">
        <v>0.91298195688155837</v>
      </c>
      <c r="G8772" s="62">
        <v>0.45276838846820877</v>
      </c>
      <c r="H8772" s="62">
        <v>0.15496788487430657</v>
      </c>
      <c r="I8772" s="62">
        <v>0.29805900017803999</v>
      </c>
      <c r="J8772" s="62">
        <v>0.53801547081892032</v>
      </c>
      <c r="K8772" s="62"/>
      <c r="L8772" s="65">
        <f t="shared" si="1234"/>
        <v>0.1966673824127057</v>
      </c>
      <c r="M8772" s="65">
        <f t="shared" si="1235"/>
        <v>0.16589382158706487</v>
      </c>
      <c r="N8772" s="65">
        <f t="shared" si="1236"/>
        <v>0.13095767935332076</v>
      </c>
      <c r="O8772" s="65">
        <f t="shared" si="1237"/>
        <v>0.19620228828792702</v>
      </c>
      <c r="P8772" s="65">
        <f t="shared" si="1238"/>
        <v>9.7301149504999615E-2</v>
      </c>
      <c r="Q8772" s="65">
        <f t="shared" si="1239"/>
        <v>3.3303016992069036E-2</v>
      </c>
      <c r="R8772" s="65">
        <f t="shared" si="1240"/>
        <v>6.4053684127001548E-2</v>
      </c>
      <c r="S8772" s="65">
        <f t="shared" si="1241"/>
        <v>0.11562097773491149</v>
      </c>
      <c r="T8772" s="66">
        <f>(L8772*'Football Field'!$F$4)+(M8772*'Football Field'!$F$5)+(N8772*'Football Field'!$F$6)+(O8772*'Football Field'!$F$7)+(P8772*'Football Field'!$F$8)+(Q8772*'Football Field'!$F$9)+(R8772*'Football Field'!$F$10)+(S8772*'Football Field'!$F$11)</f>
        <v>129087660.17572145</v>
      </c>
    </row>
    <row r="8773" spans="2:20" x14ac:dyDescent="0.3">
      <c r="B8773" s="62">
        <f t="shared" si="1233"/>
        <v>8746</v>
      </c>
      <c r="C8773" s="62">
        <v>0.41127821850967794</v>
      </c>
      <c r="D8773" s="62">
        <v>0.36314596599346127</v>
      </c>
      <c r="E8773" s="62">
        <v>0.17187911278594636</v>
      </c>
      <c r="F8773" s="62">
        <v>0.93702922773440989</v>
      </c>
      <c r="G8773" s="62">
        <v>0.88446283131240244</v>
      </c>
      <c r="H8773" s="62">
        <v>0.97327962768424103</v>
      </c>
      <c r="I8773" s="62">
        <v>0.39127215279290095</v>
      </c>
      <c r="J8773" s="62">
        <v>0.13083720876764826</v>
      </c>
      <c r="K8773" s="62"/>
      <c r="L8773" s="65">
        <f t="shared" si="1234"/>
        <v>9.6472069976523078E-2</v>
      </c>
      <c r="M8773" s="65">
        <f t="shared" si="1235"/>
        <v>8.518185857243224E-2</v>
      </c>
      <c r="N8773" s="65">
        <f t="shared" si="1236"/>
        <v>4.0317072604218976E-2</v>
      </c>
      <c r="O8773" s="65">
        <f t="shared" si="1237"/>
        <v>0.21979561561905134</v>
      </c>
      <c r="P8773" s="65">
        <f t="shared" si="1238"/>
        <v>0.20746530283853576</v>
      </c>
      <c r="Q8773" s="65">
        <f t="shared" si="1239"/>
        <v>0.22829874309638154</v>
      </c>
      <c r="R8773" s="65">
        <f t="shared" si="1240"/>
        <v>9.1779318245644795E-2</v>
      </c>
      <c r="S8773" s="65">
        <f t="shared" si="1241"/>
        <v>3.0690019047212212E-2</v>
      </c>
      <c r="T8773" s="66">
        <f>(L8773*'Football Field'!$F$4)+(M8773*'Football Field'!$F$5)+(N8773*'Football Field'!$F$6)+(O8773*'Football Field'!$F$7)+(P8773*'Football Field'!$F$8)+(Q8773*'Football Field'!$F$9)+(R8773*'Football Field'!$F$10)+(S8773*'Football Field'!$F$11)</f>
        <v>139843106.99839804</v>
      </c>
    </row>
    <row r="8774" spans="2:20" x14ac:dyDescent="0.3">
      <c r="B8774" s="62">
        <f t="shared" si="1233"/>
        <v>8747</v>
      </c>
      <c r="C8774" s="62">
        <v>0.73278589790277793</v>
      </c>
      <c r="D8774" s="62">
        <v>0.853982506689134</v>
      </c>
      <c r="E8774" s="62">
        <v>0.41963542726528802</v>
      </c>
      <c r="F8774" s="62">
        <v>0.75084623584251897</v>
      </c>
      <c r="G8774" s="62">
        <v>0.21087123171065059</v>
      </c>
      <c r="H8774" s="62">
        <v>5.3667018201404293E-3</v>
      </c>
      <c r="I8774" s="62">
        <v>0.46388009152552911</v>
      </c>
      <c r="J8774" s="62">
        <v>0.22207883553725982</v>
      </c>
      <c r="K8774" s="62"/>
      <c r="L8774" s="65">
        <f t="shared" si="1234"/>
        <v>0.20024498572098062</v>
      </c>
      <c r="M8774" s="65">
        <f t="shared" si="1235"/>
        <v>0.23336381792737637</v>
      </c>
      <c r="N8774" s="65">
        <f t="shared" si="1236"/>
        <v>0.11467181666738875</v>
      </c>
      <c r="O8774" s="65">
        <f t="shared" si="1237"/>
        <v>0.20518025006382604</v>
      </c>
      <c r="P8774" s="65">
        <f t="shared" si="1238"/>
        <v>5.7623798306865245E-2</v>
      </c>
      <c r="Q8774" s="65">
        <f t="shared" si="1239"/>
        <v>1.4665335842548657E-3</v>
      </c>
      <c r="R8774" s="65">
        <f t="shared" si="1240"/>
        <v>0.12676234977996378</v>
      </c>
      <c r="S8774" s="65">
        <f t="shared" si="1241"/>
        <v>6.0686447949344489E-2</v>
      </c>
      <c r="T8774" s="66">
        <f>(L8774*'Football Field'!$F$4)+(M8774*'Football Field'!$F$5)+(N8774*'Football Field'!$F$6)+(O8774*'Football Field'!$F$7)+(P8774*'Football Field'!$F$8)+(Q8774*'Football Field'!$F$9)+(R8774*'Football Field'!$F$10)+(S8774*'Football Field'!$F$11)</f>
        <v>133518357.6624254</v>
      </c>
    </row>
    <row r="8775" spans="2:20" x14ac:dyDescent="0.3">
      <c r="B8775" s="62">
        <f t="shared" si="1233"/>
        <v>8748</v>
      </c>
      <c r="C8775" s="62">
        <v>0.7976414899894787</v>
      </c>
      <c r="D8775" s="62">
        <v>0.3671683362560848</v>
      </c>
      <c r="E8775" s="62">
        <v>0.20053178275800421</v>
      </c>
      <c r="F8775" s="62">
        <v>0.56780532481820456</v>
      </c>
      <c r="G8775" s="62">
        <v>0.91749791550222803</v>
      </c>
      <c r="H8775" s="62">
        <v>0.79704164495677199</v>
      </c>
      <c r="I8775" s="62">
        <v>0.73530689820679906</v>
      </c>
      <c r="J8775" s="62">
        <v>4.1722245620027798E-2</v>
      </c>
      <c r="K8775" s="62"/>
      <c r="L8775" s="65">
        <f t="shared" si="1234"/>
        <v>0.18026954842472567</v>
      </c>
      <c r="M8775" s="65">
        <f t="shared" si="1235"/>
        <v>8.2981227786452422E-2</v>
      </c>
      <c r="N8775" s="65">
        <f t="shared" si="1236"/>
        <v>4.5320829440639351E-2</v>
      </c>
      <c r="O8775" s="65">
        <f t="shared" si="1237"/>
        <v>0.1283258340780174</v>
      </c>
      <c r="P8775" s="65">
        <f t="shared" si="1238"/>
        <v>0.20735748702138779</v>
      </c>
      <c r="Q8775" s="65">
        <f t="shared" si="1239"/>
        <v>0.18013398151336518</v>
      </c>
      <c r="R8775" s="65">
        <f t="shared" si="1240"/>
        <v>0.16618172970800935</v>
      </c>
      <c r="S8775" s="65">
        <f t="shared" si="1241"/>
        <v>9.4293620274029481E-3</v>
      </c>
      <c r="T8775" s="66">
        <f>(L8775*'Football Field'!$F$4)+(M8775*'Football Field'!$F$5)+(N8775*'Football Field'!$F$6)+(O8775*'Football Field'!$F$7)+(P8775*'Football Field'!$F$8)+(Q8775*'Football Field'!$F$9)+(R8775*'Football Field'!$F$10)+(S8775*'Football Field'!$F$11)</f>
        <v>149082457.30766195</v>
      </c>
    </row>
    <row r="8776" spans="2:20" x14ac:dyDescent="0.3">
      <c r="B8776" s="62">
        <f t="shared" si="1233"/>
        <v>8749</v>
      </c>
      <c r="C8776" s="62">
        <v>0.93127745434420428</v>
      </c>
      <c r="D8776" s="62">
        <v>0.67992902070531103</v>
      </c>
      <c r="E8776" s="62">
        <v>0.13263941448754257</v>
      </c>
      <c r="F8776" s="62">
        <v>0.76907034069557434</v>
      </c>
      <c r="G8776" s="62">
        <v>0.38809959854422804</v>
      </c>
      <c r="H8776" s="62">
        <v>4.2141703585024559E-2</v>
      </c>
      <c r="I8776" s="62">
        <v>0.70963945841867537</v>
      </c>
      <c r="J8776" s="62">
        <v>0.63478723095659917</v>
      </c>
      <c r="K8776" s="62"/>
      <c r="L8776" s="65">
        <f t="shared" si="1234"/>
        <v>0.21720330288156708</v>
      </c>
      <c r="M8776" s="65">
        <f t="shared" si="1235"/>
        <v>0.15858091306013594</v>
      </c>
      <c r="N8776" s="65">
        <f t="shared" si="1236"/>
        <v>3.0935698898948354E-2</v>
      </c>
      <c r="O8776" s="65">
        <f t="shared" si="1237"/>
        <v>0.17937148308283901</v>
      </c>
      <c r="P8776" s="65">
        <f t="shared" si="1238"/>
        <v>9.0517078726207609E-2</v>
      </c>
      <c r="Q8776" s="65">
        <f t="shared" si="1239"/>
        <v>9.8287756941017965E-3</v>
      </c>
      <c r="R8776" s="65">
        <f t="shared" si="1240"/>
        <v>0.16551032509657795</v>
      </c>
      <c r="S8776" s="65">
        <f t="shared" si="1241"/>
        <v>0.14805242255962228</v>
      </c>
      <c r="T8776" s="66">
        <f>(L8776*'Football Field'!$F$4)+(M8776*'Football Field'!$F$5)+(N8776*'Football Field'!$F$6)+(O8776*'Football Field'!$F$7)+(P8776*'Football Field'!$F$8)+(Q8776*'Football Field'!$F$9)+(R8776*'Football Field'!$F$10)+(S8776*'Football Field'!$F$11)</f>
        <v>140052790.80783209</v>
      </c>
    </row>
    <row r="8777" spans="2:20" x14ac:dyDescent="0.3">
      <c r="B8777" s="62">
        <f t="shared" si="1233"/>
        <v>8750</v>
      </c>
      <c r="C8777" s="62">
        <v>0.37347617602625327</v>
      </c>
      <c r="D8777" s="62">
        <v>0.82220289827137172</v>
      </c>
      <c r="E8777" s="62">
        <v>0.86552767352637006</v>
      </c>
      <c r="F8777" s="62">
        <v>0.41908397547019316</v>
      </c>
      <c r="G8777" s="62">
        <v>0.990832145067017</v>
      </c>
      <c r="H8777" s="62">
        <v>0.93288920789471386</v>
      </c>
      <c r="I8777" s="62">
        <v>0.34355835494690889</v>
      </c>
      <c r="J8777" s="62">
        <v>0.41408027870902731</v>
      </c>
      <c r="K8777" s="62"/>
      <c r="L8777" s="65">
        <f t="shared" si="1234"/>
        <v>7.2355956847113156E-2</v>
      </c>
      <c r="M8777" s="65">
        <f t="shared" si="1235"/>
        <v>0.1592906890604793</v>
      </c>
      <c r="N8777" s="65">
        <f t="shared" si="1236"/>
        <v>0.16768427818339346</v>
      </c>
      <c r="O8777" s="65">
        <f t="shared" si="1237"/>
        <v>8.1191851022664352E-2</v>
      </c>
      <c r="P8777" s="65">
        <f t="shared" si="1238"/>
        <v>0.19196032446835928</v>
      </c>
      <c r="Q8777" s="65">
        <f t="shared" si="1239"/>
        <v>0.18073466422346204</v>
      </c>
      <c r="R8777" s="65">
        <f t="shared" si="1240"/>
        <v>6.6559783731041294E-2</v>
      </c>
      <c r="S8777" s="65">
        <f t="shared" si="1241"/>
        <v>8.0222452463486901E-2</v>
      </c>
      <c r="T8777" s="66">
        <f>(L8777*'Football Field'!$F$4)+(M8777*'Football Field'!$F$5)+(N8777*'Football Field'!$F$6)+(O8777*'Football Field'!$F$7)+(P8777*'Football Field'!$F$8)+(Q8777*'Football Field'!$F$9)+(R8777*'Football Field'!$F$10)+(S8777*'Football Field'!$F$11)</f>
        <v>137683045.24915746</v>
      </c>
    </row>
    <row r="8778" spans="2:20" x14ac:dyDescent="0.3">
      <c r="B8778" s="62">
        <f t="shared" si="1233"/>
        <v>8751</v>
      </c>
      <c r="C8778" s="62">
        <v>0.65475812255489352</v>
      </c>
      <c r="D8778" s="62">
        <v>0.11228929998824966</v>
      </c>
      <c r="E8778" s="62">
        <v>2.2979304791168498E-2</v>
      </c>
      <c r="F8778" s="62">
        <v>0.21636851179098104</v>
      </c>
      <c r="G8778" s="62">
        <v>6.216172674355569E-2</v>
      </c>
      <c r="H8778" s="62">
        <v>0.84685096691835682</v>
      </c>
      <c r="I8778" s="62">
        <v>0.78629643266385152</v>
      </c>
      <c r="J8778" s="62">
        <v>0.30575281238165619</v>
      </c>
      <c r="K8778" s="62"/>
      <c r="L8778" s="65">
        <f t="shared" si="1234"/>
        <v>0.21771153630414677</v>
      </c>
      <c r="M8778" s="65">
        <f t="shared" si="1235"/>
        <v>3.7336957219510455E-2</v>
      </c>
      <c r="N8778" s="65">
        <f t="shared" si="1236"/>
        <v>7.6407753901015646E-3</v>
      </c>
      <c r="O8778" s="65">
        <f t="shared" si="1237"/>
        <v>7.1944004185923061E-2</v>
      </c>
      <c r="P8778" s="65">
        <f t="shared" si="1238"/>
        <v>2.0669197620413592E-2</v>
      </c>
      <c r="Q8778" s="65">
        <f t="shared" si="1239"/>
        <v>0.28158371569188212</v>
      </c>
      <c r="R8778" s="65">
        <f t="shared" si="1240"/>
        <v>0.26144892052311325</v>
      </c>
      <c r="S8778" s="65">
        <f t="shared" si="1241"/>
        <v>0.10166489306490914</v>
      </c>
      <c r="T8778" s="66">
        <f>(L8778*'Football Field'!$F$4)+(M8778*'Football Field'!$F$5)+(N8778*'Football Field'!$F$6)+(O8778*'Football Field'!$F$7)+(P8778*'Football Field'!$F$8)+(Q8778*'Football Field'!$F$9)+(R8778*'Football Field'!$F$10)+(S8778*'Football Field'!$F$11)</f>
        <v>146292113.45949075</v>
      </c>
    </row>
    <row r="8779" spans="2:20" x14ac:dyDescent="0.3">
      <c r="B8779" s="62">
        <f t="shared" si="1233"/>
        <v>8752</v>
      </c>
      <c r="C8779" s="62">
        <v>0.32112811612293513</v>
      </c>
      <c r="D8779" s="62">
        <v>0.60293710797591982</v>
      </c>
      <c r="E8779" s="62">
        <v>0.93844717238717235</v>
      </c>
      <c r="F8779" s="62">
        <v>0.22626941634375441</v>
      </c>
      <c r="G8779" s="62">
        <v>5.4954073110320523E-2</v>
      </c>
      <c r="H8779" s="62">
        <v>0.3196039064727757</v>
      </c>
      <c r="I8779" s="62">
        <v>0.1702692032046581</v>
      </c>
      <c r="J8779" s="62">
        <v>0.12525066595632939</v>
      </c>
      <c r="K8779" s="62"/>
      <c r="L8779" s="65">
        <f t="shared" si="1234"/>
        <v>0.11639885877331613</v>
      </c>
      <c r="M8779" s="65">
        <f t="shared" si="1235"/>
        <v>0.21854576960683753</v>
      </c>
      <c r="N8779" s="65">
        <f t="shared" si="1236"/>
        <v>0.34015763304604263</v>
      </c>
      <c r="O8779" s="65">
        <f t="shared" si="1237"/>
        <v>8.2015558636524821E-2</v>
      </c>
      <c r="P8779" s="65">
        <f t="shared" si="1238"/>
        <v>1.9919125961981879E-2</v>
      </c>
      <c r="Q8779" s="65">
        <f t="shared" si="1239"/>
        <v>0.11584638063483413</v>
      </c>
      <c r="R8779" s="65">
        <f t="shared" si="1240"/>
        <v>6.1717239762577654E-2</v>
      </c>
      <c r="S8779" s="65">
        <f t="shared" si="1241"/>
        <v>4.5399433577885139E-2</v>
      </c>
      <c r="T8779" s="66">
        <f>(L8779*'Football Field'!$F$4)+(M8779*'Football Field'!$F$5)+(N8779*'Football Field'!$F$6)+(O8779*'Football Field'!$F$7)+(P8779*'Football Field'!$F$8)+(Q8779*'Football Field'!$F$9)+(R8779*'Football Field'!$F$10)+(S8779*'Football Field'!$F$11)</f>
        <v>126755193.48807165</v>
      </c>
    </row>
    <row r="8780" spans="2:20" x14ac:dyDescent="0.3">
      <c r="B8780" s="62">
        <f t="shared" si="1233"/>
        <v>8753</v>
      </c>
      <c r="C8780" s="62">
        <v>0.68445389811642343</v>
      </c>
      <c r="D8780" s="62">
        <v>8.8816315457435957E-2</v>
      </c>
      <c r="E8780" s="62">
        <v>0.84085202116767677</v>
      </c>
      <c r="F8780" s="62">
        <v>0.82804538498145186</v>
      </c>
      <c r="G8780" s="62">
        <v>0.20070318557836098</v>
      </c>
      <c r="H8780" s="62">
        <v>3.6654431537779586E-2</v>
      </c>
      <c r="I8780" s="62">
        <v>0.57993217035044775</v>
      </c>
      <c r="J8780" s="62">
        <v>0.13744608338936581</v>
      </c>
      <c r="K8780" s="62"/>
      <c r="L8780" s="65">
        <f t="shared" si="1234"/>
        <v>0.20149347781434035</v>
      </c>
      <c r="M8780" s="65">
        <f t="shared" si="1235"/>
        <v>2.6146258115298641E-2</v>
      </c>
      <c r="N8780" s="65">
        <f t="shared" si="1236"/>
        <v>0.24753485740755277</v>
      </c>
      <c r="O8780" s="65">
        <f t="shared" si="1237"/>
        <v>0.24376476614009604</v>
      </c>
      <c r="P8780" s="65">
        <f t="shared" si="1238"/>
        <v>5.9084158892060444E-2</v>
      </c>
      <c r="Q8780" s="65">
        <f t="shared" si="1239"/>
        <v>1.0790542515981955E-2</v>
      </c>
      <c r="R8780" s="65">
        <f t="shared" si="1240"/>
        <v>0.17072377003316291</v>
      </c>
      <c r="S8780" s="65">
        <f t="shared" si="1241"/>
        <v>4.0462169081506801E-2</v>
      </c>
      <c r="T8780" s="66">
        <f>(L8780*'Football Field'!$F$4)+(M8780*'Football Field'!$F$5)+(N8780*'Football Field'!$F$6)+(O8780*'Football Field'!$F$7)+(P8780*'Football Field'!$F$8)+(Q8780*'Football Field'!$F$9)+(R8780*'Football Field'!$F$10)+(S8780*'Football Field'!$F$11)</f>
        <v>143990758.91554236</v>
      </c>
    </row>
    <row r="8781" spans="2:20" x14ac:dyDescent="0.3">
      <c r="B8781" s="62">
        <f t="shared" si="1233"/>
        <v>8754</v>
      </c>
      <c r="C8781" s="62">
        <v>0.14306988807918952</v>
      </c>
      <c r="D8781" s="62">
        <v>0.31948596759198955</v>
      </c>
      <c r="E8781" s="62">
        <v>0.33043430628594972</v>
      </c>
      <c r="F8781" s="62">
        <v>0.78066291290955392</v>
      </c>
      <c r="G8781" s="62">
        <v>0.41807784831326522</v>
      </c>
      <c r="H8781" s="62">
        <v>0.71541382956978028</v>
      </c>
      <c r="I8781" s="62">
        <v>0.71566088801594041</v>
      </c>
      <c r="J8781" s="62">
        <v>0.57120845131609632</v>
      </c>
      <c r="K8781" s="62"/>
      <c r="L8781" s="65">
        <f t="shared" si="1234"/>
        <v>3.5821077437565685E-2</v>
      </c>
      <c r="M8781" s="65">
        <f t="shared" si="1235"/>
        <v>7.9991196882699692E-2</v>
      </c>
      <c r="N8781" s="65">
        <f t="shared" si="1236"/>
        <v>8.2732383679127261E-2</v>
      </c>
      <c r="O8781" s="65">
        <f t="shared" si="1237"/>
        <v>0.19545822696450621</v>
      </c>
      <c r="P8781" s="65">
        <f t="shared" si="1238"/>
        <v>0.10467610746344516</v>
      </c>
      <c r="Q8781" s="65">
        <f t="shared" si="1239"/>
        <v>0.17912150860661868</v>
      </c>
      <c r="R8781" s="65">
        <f t="shared" si="1240"/>
        <v>0.17918336578600369</v>
      </c>
      <c r="S8781" s="65">
        <f t="shared" si="1241"/>
        <v>0.14301613318003351</v>
      </c>
      <c r="T8781" s="66">
        <f>(L8781*'Football Field'!$F$4)+(M8781*'Football Field'!$F$5)+(N8781*'Football Field'!$F$6)+(O8781*'Football Field'!$F$7)+(P8781*'Football Field'!$F$8)+(Q8781*'Football Field'!$F$9)+(R8781*'Football Field'!$F$10)+(S8781*'Football Field'!$F$11)</f>
        <v>145663590.30028844</v>
      </c>
    </row>
    <row r="8782" spans="2:20" x14ac:dyDescent="0.3">
      <c r="B8782" s="62">
        <f t="shared" si="1233"/>
        <v>8755</v>
      </c>
      <c r="C8782" s="62">
        <v>0.50810710096205336</v>
      </c>
      <c r="D8782" s="62">
        <v>0.65719735941839419</v>
      </c>
      <c r="E8782" s="62">
        <v>0.10202355466585689</v>
      </c>
      <c r="F8782" s="62">
        <v>0.73083743631978293</v>
      </c>
      <c r="G8782" s="62">
        <v>0.13368742559446722</v>
      </c>
      <c r="H8782" s="62">
        <v>0.51244711189243919</v>
      </c>
      <c r="I8782" s="62">
        <v>0.99653008064749315</v>
      </c>
      <c r="J8782" s="62">
        <v>0.70407387065352167</v>
      </c>
      <c r="K8782" s="62"/>
      <c r="L8782" s="65">
        <f t="shared" si="1234"/>
        <v>0.11694323003698975</v>
      </c>
      <c r="M8782" s="65">
        <f t="shared" si="1235"/>
        <v>0.15125705158745106</v>
      </c>
      <c r="N8782" s="65">
        <f t="shared" si="1236"/>
        <v>2.3481199140674348E-2</v>
      </c>
      <c r="O8782" s="65">
        <f t="shared" si="1237"/>
        <v>0.16820566032902395</v>
      </c>
      <c r="P8782" s="65">
        <f t="shared" si="1238"/>
        <v>3.0768787396880534E-2</v>
      </c>
      <c r="Q8782" s="65">
        <f t="shared" si="1239"/>
        <v>0.11794210388786526</v>
      </c>
      <c r="R8782" s="65">
        <f t="shared" si="1240"/>
        <v>0.22935606733164518</v>
      </c>
      <c r="S8782" s="65">
        <f t="shared" si="1241"/>
        <v>0.16204590028946997</v>
      </c>
      <c r="T8782" s="66">
        <f>(L8782*'Football Field'!$F$4)+(M8782*'Football Field'!$F$5)+(N8782*'Football Field'!$F$6)+(O8782*'Football Field'!$F$7)+(P8782*'Football Field'!$F$8)+(Q8782*'Football Field'!$F$9)+(R8782*'Football Field'!$F$10)+(S8782*'Football Field'!$F$11)</f>
        <v>144354292.87634861</v>
      </c>
    </row>
    <row r="8783" spans="2:20" x14ac:dyDescent="0.3">
      <c r="B8783" s="62">
        <f t="shared" si="1233"/>
        <v>8756</v>
      </c>
      <c r="C8783" s="62">
        <v>0.72049940680113245</v>
      </c>
      <c r="D8783" s="62">
        <v>0.86298091139515787</v>
      </c>
      <c r="E8783" s="62">
        <v>0.95596536235040575</v>
      </c>
      <c r="F8783" s="62">
        <v>0.75808258368329862</v>
      </c>
      <c r="G8783" s="62">
        <v>0.81354857494049793</v>
      </c>
      <c r="H8783" s="62">
        <v>0.65446151770035155</v>
      </c>
      <c r="I8783" s="62">
        <v>0.24358158108501249</v>
      </c>
      <c r="J8783" s="62">
        <v>0.2466073144255011</v>
      </c>
      <c r="K8783" s="62"/>
      <c r="L8783" s="65">
        <f t="shared" si="1234"/>
        <v>0.13708843176264063</v>
      </c>
      <c r="M8783" s="65">
        <f t="shared" si="1235"/>
        <v>0.16419819179241907</v>
      </c>
      <c r="N8783" s="65">
        <f t="shared" si="1236"/>
        <v>0.18189021546299991</v>
      </c>
      <c r="O8783" s="65">
        <f t="shared" si="1237"/>
        <v>0.144239331167692</v>
      </c>
      <c r="P8783" s="65">
        <f t="shared" si="1238"/>
        <v>0.15479276908288592</v>
      </c>
      <c r="Q8783" s="65">
        <f t="shared" si="1239"/>
        <v>0.12452349337645262</v>
      </c>
      <c r="R8783" s="65">
        <f t="shared" si="1240"/>
        <v>4.6345932615633023E-2</v>
      </c>
      <c r="S8783" s="65">
        <f t="shared" si="1241"/>
        <v>4.6921634739276831E-2</v>
      </c>
      <c r="T8783" s="66">
        <f>(L8783*'Football Field'!$F$4)+(M8783*'Football Field'!$F$5)+(N8783*'Football Field'!$F$6)+(O8783*'Football Field'!$F$7)+(P8783*'Football Field'!$F$8)+(Q8783*'Football Field'!$F$9)+(R8783*'Football Field'!$F$10)+(S8783*'Football Field'!$F$11)</f>
        <v>132065650.15021224</v>
      </c>
    </row>
    <row r="8784" spans="2:20" x14ac:dyDescent="0.3">
      <c r="B8784" s="62">
        <f t="shared" si="1233"/>
        <v>8757</v>
      </c>
      <c r="C8784" s="62">
        <v>0.2499051636599664</v>
      </c>
      <c r="D8784" s="62">
        <v>0.54900418342777113</v>
      </c>
      <c r="E8784" s="62">
        <v>0.3885195218213513</v>
      </c>
      <c r="F8784" s="62">
        <v>0.80086900277764184</v>
      </c>
      <c r="G8784" s="62">
        <v>0.26198422426879742</v>
      </c>
      <c r="H8784" s="62">
        <v>0.36372631819232404</v>
      </c>
      <c r="I8784" s="62">
        <v>0.85849846357727511</v>
      </c>
      <c r="J8784" s="62">
        <v>0.96479565525159827</v>
      </c>
      <c r="K8784" s="62"/>
      <c r="L8784" s="65">
        <f t="shared" si="1234"/>
        <v>5.6319162780257781E-2</v>
      </c>
      <c r="M8784" s="65">
        <f t="shared" si="1235"/>
        <v>0.1237247583070421</v>
      </c>
      <c r="N8784" s="65">
        <f t="shared" si="1236"/>
        <v>8.7557591337076662E-2</v>
      </c>
      <c r="O8784" s="65">
        <f t="shared" si="1237"/>
        <v>0.18048555328959864</v>
      </c>
      <c r="P8784" s="65">
        <f t="shared" si="1238"/>
        <v>5.9041325742792569E-2</v>
      </c>
      <c r="Q8784" s="65">
        <f t="shared" si="1239"/>
        <v>8.1970141879941061E-2</v>
      </c>
      <c r="R8784" s="65">
        <f t="shared" si="1240"/>
        <v>0.19347305197181561</v>
      </c>
      <c r="S8784" s="65">
        <f t="shared" si="1241"/>
        <v>0.21742841469147553</v>
      </c>
      <c r="T8784" s="66">
        <f>(L8784*'Football Field'!$F$4)+(M8784*'Football Field'!$F$5)+(N8784*'Football Field'!$F$6)+(O8784*'Football Field'!$F$7)+(P8784*'Football Field'!$F$8)+(Q8784*'Football Field'!$F$9)+(R8784*'Football Field'!$F$10)+(S8784*'Football Field'!$F$11)</f>
        <v>144264700.28462633</v>
      </c>
    </row>
    <row r="8785" spans="2:20" x14ac:dyDescent="0.3">
      <c r="B8785" s="62">
        <f t="shared" si="1233"/>
        <v>8758</v>
      </c>
      <c r="C8785" s="62">
        <v>0.38785442289334171</v>
      </c>
      <c r="D8785" s="62">
        <v>7.2353725586215334E-2</v>
      </c>
      <c r="E8785" s="62">
        <v>0.85928529636334694</v>
      </c>
      <c r="F8785" s="62">
        <v>0.38156021376873595</v>
      </c>
      <c r="G8785" s="62">
        <v>5.8006618287707146E-2</v>
      </c>
      <c r="H8785" s="62">
        <v>0.77868301736300449</v>
      </c>
      <c r="I8785" s="62">
        <v>0.5435837689607641</v>
      </c>
      <c r="J8785" s="62">
        <v>0.1223316948262283</v>
      </c>
      <c r="K8785" s="62"/>
      <c r="L8785" s="65">
        <f t="shared" si="1234"/>
        <v>0.12106608480657909</v>
      </c>
      <c r="M8785" s="65">
        <f t="shared" si="1235"/>
        <v>2.2584716741264398E-2</v>
      </c>
      <c r="N8785" s="65">
        <f t="shared" si="1236"/>
        <v>0.26821998260718372</v>
      </c>
      <c r="O8785" s="65">
        <f t="shared" si="1237"/>
        <v>0.11910139081138023</v>
      </c>
      <c r="P8785" s="65">
        <f t="shared" si="1238"/>
        <v>1.8106366085951814E-2</v>
      </c>
      <c r="Q8785" s="65">
        <f t="shared" si="1239"/>
        <v>0.24306053677112976</v>
      </c>
      <c r="R8785" s="65">
        <f t="shared" si="1240"/>
        <v>0.16967592681180046</v>
      </c>
      <c r="S8785" s="65">
        <f t="shared" si="1241"/>
        <v>3.818499536471047E-2</v>
      </c>
      <c r="T8785" s="66">
        <f>(L8785*'Football Field'!$F$4)+(M8785*'Football Field'!$F$5)+(N8785*'Football Field'!$F$6)+(O8785*'Football Field'!$F$7)+(P8785*'Football Field'!$F$8)+(Q8785*'Football Field'!$F$9)+(R8785*'Football Field'!$F$10)+(S8785*'Football Field'!$F$11)</f>
        <v>140518812.22788271</v>
      </c>
    </row>
    <row r="8786" spans="2:20" x14ac:dyDescent="0.3">
      <c r="B8786" s="62">
        <f t="shared" si="1233"/>
        <v>8759</v>
      </c>
      <c r="C8786" s="62">
        <v>0.46761251524971659</v>
      </c>
      <c r="D8786" s="62">
        <v>0.29856555776113991</v>
      </c>
      <c r="E8786" s="62">
        <v>0.8438053049350358</v>
      </c>
      <c r="F8786" s="62">
        <v>0.87817256455371828</v>
      </c>
      <c r="G8786" s="62">
        <v>0.31061056067744741</v>
      </c>
      <c r="H8786" s="62">
        <v>0.52684250693424672</v>
      </c>
      <c r="I8786" s="62">
        <v>0.3516290640066182</v>
      </c>
      <c r="J8786" s="62">
        <v>0.13320287992306634</v>
      </c>
      <c r="K8786" s="62"/>
      <c r="L8786" s="65">
        <f t="shared" si="1234"/>
        <v>0.12271874066276017</v>
      </c>
      <c r="M8786" s="65">
        <f t="shared" si="1235"/>
        <v>7.8354595009406947E-2</v>
      </c>
      <c r="N8786" s="65">
        <f t="shared" si="1236"/>
        <v>0.22144557942570312</v>
      </c>
      <c r="O8786" s="65">
        <f t="shared" si="1237"/>
        <v>0.23046481369102767</v>
      </c>
      <c r="P8786" s="65">
        <f t="shared" si="1238"/>
        <v>8.151564725023322E-2</v>
      </c>
      <c r="Q8786" s="65">
        <f t="shared" si="1239"/>
        <v>0.13826287122374326</v>
      </c>
      <c r="R8786" s="65">
        <f t="shared" si="1240"/>
        <v>9.2280412752155108E-2</v>
      </c>
      <c r="S8786" s="65">
        <f t="shared" si="1241"/>
        <v>3.4957339984970533E-2</v>
      </c>
      <c r="T8786" s="66">
        <f>(L8786*'Football Field'!$F$4)+(M8786*'Football Field'!$F$5)+(N8786*'Football Field'!$F$6)+(O8786*'Football Field'!$F$7)+(P8786*'Football Field'!$F$8)+(Q8786*'Football Field'!$F$9)+(R8786*'Football Field'!$F$10)+(S8786*'Football Field'!$F$11)</f>
        <v>134332198.13658187</v>
      </c>
    </row>
    <row r="8787" spans="2:20" x14ac:dyDescent="0.3">
      <c r="B8787" s="62">
        <f t="shared" si="1233"/>
        <v>8760</v>
      </c>
      <c r="C8787" s="62">
        <v>0.66183442978097451</v>
      </c>
      <c r="D8787" s="62">
        <v>0.52553191596561954</v>
      </c>
      <c r="E8787" s="62">
        <v>0.57429533643573683</v>
      </c>
      <c r="F8787" s="62">
        <v>0.20104439831457988</v>
      </c>
      <c r="G8787" s="62">
        <v>0.5236821732394501</v>
      </c>
      <c r="H8787" s="62">
        <v>0.2414966275459951</v>
      </c>
      <c r="I8787" s="62">
        <v>0.43204192233359351</v>
      </c>
      <c r="J8787" s="62">
        <v>0.31942650037396081</v>
      </c>
      <c r="K8787" s="62"/>
      <c r="L8787" s="65">
        <f t="shared" si="1234"/>
        <v>0.19021765597130452</v>
      </c>
      <c r="M8787" s="65">
        <f t="shared" si="1235"/>
        <v>0.15104298702950678</v>
      </c>
      <c r="N8787" s="65">
        <f t="shared" si="1236"/>
        <v>0.16505806862935418</v>
      </c>
      <c r="O8787" s="65">
        <f t="shared" si="1237"/>
        <v>5.7782116603115413E-2</v>
      </c>
      <c r="P8787" s="65">
        <f t="shared" si="1238"/>
        <v>0.15051135296864601</v>
      </c>
      <c r="Q8787" s="65">
        <f t="shared" si="1239"/>
        <v>6.9408480957958915E-2</v>
      </c>
      <c r="R8787" s="65">
        <f t="shared" si="1240"/>
        <v>0.1241730530320546</v>
      </c>
      <c r="S8787" s="65">
        <f t="shared" si="1241"/>
        <v>9.1806284808059579E-2</v>
      </c>
      <c r="T8787" s="66">
        <f>(L8787*'Football Field'!$F$4)+(M8787*'Football Field'!$F$5)+(N8787*'Football Field'!$F$6)+(O8787*'Football Field'!$F$7)+(P8787*'Football Field'!$F$8)+(Q8787*'Football Field'!$F$9)+(R8787*'Football Field'!$F$10)+(S8787*'Football Field'!$F$11)</f>
        <v>141597266.04698044</v>
      </c>
    </row>
    <row r="8788" spans="2:20" x14ac:dyDescent="0.3">
      <c r="B8788" s="62">
        <f t="shared" si="1233"/>
        <v>8761</v>
      </c>
      <c r="C8788" s="62">
        <v>0.40940440961370017</v>
      </c>
      <c r="D8788" s="62">
        <v>0.28371026053432336</v>
      </c>
      <c r="E8788" s="62">
        <v>0.25911644954259416</v>
      </c>
      <c r="F8788" s="62">
        <v>0.51640908526154761</v>
      </c>
      <c r="G8788" s="62">
        <v>0.31294027756871967</v>
      </c>
      <c r="H8788" s="62">
        <v>0.7142308694446754</v>
      </c>
      <c r="I8788" s="62">
        <v>2.0814065487982814E-2</v>
      </c>
      <c r="J8788" s="62">
        <v>0.54585353044065532</v>
      </c>
      <c r="K8788" s="62"/>
      <c r="L8788" s="65">
        <f t="shared" si="1234"/>
        <v>0.13368399149166793</v>
      </c>
      <c r="M8788" s="65">
        <f t="shared" si="1235"/>
        <v>9.2640721899298714E-2</v>
      </c>
      <c r="N8788" s="65">
        <f t="shared" si="1236"/>
        <v>8.4610034534528353E-2</v>
      </c>
      <c r="O8788" s="65">
        <f t="shared" si="1237"/>
        <v>0.16862453393080054</v>
      </c>
      <c r="P8788" s="65">
        <f t="shared" si="1238"/>
        <v>0.10218528286827951</v>
      </c>
      <c r="Q8788" s="65">
        <f t="shared" si="1239"/>
        <v>0.23321984627381362</v>
      </c>
      <c r="R8788" s="65">
        <f t="shared" si="1240"/>
        <v>6.7964762671413118E-3</v>
      </c>
      <c r="S8788" s="65">
        <f t="shared" si="1241"/>
        <v>0.17823911273447007</v>
      </c>
      <c r="T8788" s="66">
        <f>(L8788*'Football Field'!$F$4)+(M8788*'Football Field'!$F$5)+(N8788*'Football Field'!$F$6)+(O8788*'Football Field'!$F$7)+(P8788*'Football Field'!$F$8)+(Q8788*'Football Field'!$F$9)+(R8788*'Football Field'!$F$10)+(S8788*'Football Field'!$F$11)</f>
        <v>121151361.10208215</v>
      </c>
    </row>
    <row r="8789" spans="2:20" x14ac:dyDescent="0.3">
      <c r="B8789" s="62">
        <f t="shared" si="1233"/>
        <v>8762</v>
      </c>
      <c r="C8789" s="62">
        <v>0.70629869066172157</v>
      </c>
      <c r="D8789" s="62">
        <v>0.768030329135027</v>
      </c>
      <c r="E8789" s="62">
        <v>0.34848486943900425</v>
      </c>
      <c r="F8789" s="62">
        <v>0.58165182515747915</v>
      </c>
      <c r="G8789" s="62">
        <v>4.6765804181203907E-2</v>
      </c>
      <c r="H8789" s="62">
        <v>0.56836447791079148</v>
      </c>
      <c r="I8789" s="62">
        <v>0.58451982358601162</v>
      </c>
      <c r="J8789" s="62">
        <v>0.19482369259843102</v>
      </c>
      <c r="K8789" s="62"/>
      <c r="L8789" s="65">
        <f t="shared" si="1234"/>
        <v>0.18591996221739698</v>
      </c>
      <c r="M8789" s="65">
        <f t="shared" si="1235"/>
        <v>0.20216966513249396</v>
      </c>
      <c r="N8789" s="65">
        <f t="shared" si="1236"/>
        <v>9.1732144793774215E-2</v>
      </c>
      <c r="O8789" s="65">
        <f t="shared" si="1237"/>
        <v>0.15310899876600789</v>
      </c>
      <c r="P8789" s="65">
        <f t="shared" si="1238"/>
        <v>1.2310226057887313E-2</v>
      </c>
      <c r="Q8789" s="65">
        <f t="shared" si="1239"/>
        <v>0.14961135233010817</v>
      </c>
      <c r="R8789" s="65">
        <f t="shared" si="1240"/>
        <v>0.15386394588189842</v>
      </c>
      <c r="S8789" s="65">
        <f t="shared" si="1241"/>
        <v>5.128370482043302E-2</v>
      </c>
      <c r="T8789" s="66">
        <f>(L8789*'Football Field'!$F$4)+(M8789*'Football Field'!$F$5)+(N8789*'Football Field'!$F$6)+(O8789*'Football Field'!$F$7)+(P8789*'Football Field'!$F$8)+(Q8789*'Football Field'!$F$9)+(R8789*'Football Field'!$F$10)+(S8789*'Football Field'!$F$11)</f>
        <v>132688602.50453088</v>
      </c>
    </row>
    <row r="8790" spans="2:20" x14ac:dyDescent="0.3">
      <c r="B8790" s="62">
        <f t="shared" si="1233"/>
        <v>8763</v>
      </c>
      <c r="C8790" s="62">
        <v>0.33034664200722763</v>
      </c>
      <c r="D8790" s="62">
        <v>0.82867176244904051</v>
      </c>
      <c r="E8790" s="62">
        <v>4.2631795388599514E-2</v>
      </c>
      <c r="F8790" s="62">
        <v>0.35325822086054304</v>
      </c>
      <c r="G8790" s="62">
        <v>0.10039215181011696</v>
      </c>
      <c r="H8790" s="62">
        <v>0.97222171026664006</v>
      </c>
      <c r="I8790" s="62">
        <v>0.82652378717776442</v>
      </c>
      <c r="J8790" s="62">
        <v>0.96889319916903216</v>
      </c>
      <c r="K8790" s="62"/>
      <c r="L8790" s="65">
        <f t="shared" si="1234"/>
        <v>7.4689391354063245E-2</v>
      </c>
      <c r="M8790" s="65">
        <f t="shared" si="1235"/>
        <v>0.18735770762962248</v>
      </c>
      <c r="N8790" s="65">
        <f t="shared" si="1236"/>
        <v>9.6387928466843392E-3</v>
      </c>
      <c r="O8790" s="65">
        <f t="shared" si="1237"/>
        <v>7.986956170214661E-2</v>
      </c>
      <c r="P8790" s="65">
        <f t="shared" si="1238"/>
        <v>2.269806246511899E-2</v>
      </c>
      <c r="Q8790" s="65">
        <f t="shared" si="1239"/>
        <v>0.21981348852165125</v>
      </c>
      <c r="R8790" s="65">
        <f t="shared" si="1240"/>
        <v>0.18687206332374912</v>
      </c>
      <c r="S8790" s="65">
        <f t="shared" si="1241"/>
        <v>0.21906093215696407</v>
      </c>
      <c r="T8790" s="66">
        <f>(L8790*'Football Field'!$F$4)+(M8790*'Football Field'!$F$5)+(N8790*'Football Field'!$F$6)+(O8790*'Football Field'!$F$7)+(P8790*'Football Field'!$F$8)+(Q8790*'Football Field'!$F$9)+(R8790*'Football Field'!$F$10)+(S8790*'Football Field'!$F$11)</f>
        <v>137333953.52603284</v>
      </c>
    </row>
    <row r="8791" spans="2:20" x14ac:dyDescent="0.3">
      <c r="B8791" s="62">
        <f t="shared" si="1233"/>
        <v>8764</v>
      </c>
      <c r="C8791" s="62">
        <v>0.86600345574275872</v>
      </c>
      <c r="D8791" s="62">
        <v>0.87303041848794583</v>
      </c>
      <c r="E8791" s="62">
        <v>0.83275876892038569</v>
      </c>
      <c r="F8791" s="62">
        <v>0.60857170327941545</v>
      </c>
      <c r="G8791" s="62">
        <v>0.63723274448639933</v>
      </c>
      <c r="H8791" s="62">
        <v>0.45688603321273247</v>
      </c>
      <c r="I8791" s="62">
        <v>1.7516738871963367E-2</v>
      </c>
      <c r="J8791" s="62">
        <v>0.43488592923287173</v>
      </c>
      <c r="K8791" s="62"/>
      <c r="L8791" s="65">
        <f t="shared" si="1234"/>
        <v>0.1832080345934031</v>
      </c>
      <c r="M8791" s="65">
        <f t="shared" si="1235"/>
        <v>0.18469462916201554</v>
      </c>
      <c r="N8791" s="65">
        <f t="shared" si="1236"/>
        <v>0.1761749290174256</v>
      </c>
      <c r="O8791" s="65">
        <f t="shared" si="1237"/>
        <v>0.12874685998955226</v>
      </c>
      <c r="P8791" s="65">
        <f t="shared" si="1238"/>
        <v>0.13481026885254394</v>
      </c>
      <c r="Q8791" s="65">
        <f t="shared" si="1239"/>
        <v>9.6656880088646133E-2</v>
      </c>
      <c r="R8791" s="65">
        <f t="shared" si="1240"/>
        <v>3.7057673152883462E-3</v>
      </c>
      <c r="S8791" s="65">
        <f t="shared" si="1241"/>
        <v>9.2002630981125197E-2</v>
      </c>
      <c r="T8791" s="66">
        <f>(L8791*'Football Field'!$F$4)+(M8791*'Football Field'!$F$5)+(N8791*'Football Field'!$F$6)+(O8791*'Football Field'!$F$7)+(P8791*'Football Field'!$F$8)+(Q8791*'Football Field'!$F$9)+(R8791*'Football Field'!$F$10)+(S8791*'Football Field'!$F$11)</f>
        <v>124311413.10116354</v>
      </c>
    </row>
    <row r="8792" spans="2:20" x14ac:dyDescent="0.3">
      <c r="B8792" s="62">
        <f t="shared" si="1233"/>
        <v>8765</v>
      </c>
      <c r="C8792" s="62">
        <v>0.84676386773323065</v>
      </c>
      <c r="D8792" s="62">
        <v>0.21149453748579505</v>
      </c>
      <c r="E8792" s="62">
        <v>0.45530322456306449</v>
      </c>
      <c r="F8792" s="62">
        <v>0.16168032546346411</v>
      </c>
      <c r="G8792" s="62">
        <v>0.82257319992475397</v>
      </c>
      <c r="H8792" s="62">
        <v>0.70178518080916297</v>
      </c>
      <c r="I8792" s="62">
        <v>0.49184962160590273</v>
      </c>
      <c r="J8792" s="62">
        <v>0.29293113846079422</v>
      </c>
      <c r="K8792" s="62"/>
      <c r="L8792" s="65">
        <f t="shared" si="1234"/>
        <v>0.21252080243365831</v>
      </c>
      <c r="M8792" s="65">
        <f t="shared" si="1235"/>
        <v>5.3080900744074906E-2</v>
      </c>
      <c r="N8792" s="65">
        <f t="shared" si="1236"/>
        <v>0.11427200701631597</v>
      </c>
      <c r="O8792" s="65">
        <f t="shared" si="1237"/>
        <v>4.0578529404204026E-2</v>
      </c>
      <c r="P8792" s="65">
        <f t="shared" si="1238"/>
        <v>0.20644942842968014</v>
      </c>
      <c r="Q8792" s="65">
        <f t="shared" si="1239"/>
        <v>0.17613405040636484</v>
      </c>
      <c r="R8792" s="65">
        <f t="shared" si="1240"/>
        <v>0.12344442204436247</v>
      </c>
      <c r="S8792" s="65">
        <f t="shared" si="1241"/>
        <v>7.3519859521339298E-2</v>
      </c>
      <c r="T8792" s="66">
        <f>(L8792*'Football Field'!$F$4)+(M8792*'Football Field'!$F$5)+(N8792*'Football Field'!$F$6)+(O8792*'Football Field'!$F$7)+(P8792*'Football Field'!$F$8)+(Q8792*'Football Field'!$F$9)+(R8792*'Football Field'!$F$10)+(S8792*'Football Field'!$F$11)</f>
        <v>144693895.01060677</v>
      </c>
    </row>
    <row r="8793" spans="2:20" x14ac:dyDescent="0.3">
      <c r="B8793" s="62">
        <f t="shared" si="1233"/>
        <v>8766</v>
      </c>
      <c r="C8793" s="62">
        <v>0.54491009902321819</v>
      </c>
      <c r="D8793" s="62">
        <v>0.62809486204094644</v>
      </c>
      <c r="E8793" s="62">
        <v>0.90891493851427863</v>
      </c>
      <c r="F8793" s="62">
        <v>0.79232609990237768</v>
      </c>
      <c r="G8793" s="62">
        <v>0.66586488022393919</v>
      </c>
      <c r="H8793" s="62">
        <v>0.26779525003120042</v>
      </c>
      <c r="I8793" s="62">
        <v>0.28437813932735101</v>
      </c>
      <c r="J8793" s="62">
        <v>0.24319788336448833</v>
      </c>
      <c r="K8793" s="62"/>
      <c r="L8793" s="65">
        <f t="shared" si="1234"/>
        <v>0.12568615897036442</v>
      </c>
      <c r="M8793" s="65">
        <f t="shared" si="1235"/>
        <v>0.14487312828383422</v>
      </c>
      <c r="N8793" s="65">
        <f t="shared" si="1236"/>
        <v>0.20964564183600684</v>
      </c>
      <c r="O8793" s="65">
        <f t="shared" si="1237"/>
        <v>0.18275386036560845</v>
      </c>
      <c r="P8793" s="65">
        <f t="shared" si="1238"/>
        <v>0.15358496628825138</v>
      </c>
      <c r="Q8793" s="65">
        <f t="shared" si="1239"/>
        <v>6.1768274119463139E-2</v>
      </c>
      <c r="R8793" s="65">
        <f t="shared" si="1240"/>
        <v>6.5593198017919144E-2</v>
      </c>
      <c r="S8793" s="65">
        <f t="shared" si="1241"/>
        <v>5.6094772118552363E-2</v>
      </c>
      <c r="T8793" s="66">
        <f>(L8793*'Football Field'!$F$4)+(M8793*'Football Field'!$F$5)+(N8793*'Football Field'!$F$6)+(O8793*'Football Field'!$F$7)+(P8793*'Football Field'!$F$8)+(Q8793*'Football Field'!$F$9)+(R8793*'Football Field'!$F$10)+(S8793*'Football Field'!$F$11)</f>
        <v>135826639.55137506</v>
      </c>
    </row>
    <row r="8794" spans="2:20" x14ac:dyDescent="0.3">
      <c r="B8794" s="62">
        <f t="shared" si="1233"/>
        <v>8767</v>
      </c>
      <c r="C8794" s="62">
        <v>0.72926977475421373</v>
      </c>
      <c r="D8794" s="62">
        <v>0.28340946434851333</v>
      </c>
      <c r="E8794" s="62">
        <v>0.44868728226360843</v>
      </c>
      <c r="F8794" s="62">
        <v>4.7272304136073862E-2</v>
      </c>
      <c r="G8794" s="62">
        <v>0.49088086062043224</v>
      </c>
      <c r="H8794" s="62">
        <v>0.96559292150243692</v>
      </c>
      <c r="I8794" s="62">
        <v>0.15223434336445252</v>
      </c>
      <c r="J8794" s="62">
        <v>0.97768727284748902</v>
      </c>
      <c r="K8794" s="62"/>
      <c r="L8794" s="65">
        <f t="shared" si="1234"/>
        <v>0.17808636873145767</v>
      </c>
      <c r="M8794" s="65">
        <f t="shared" si="1235"/>
        <v>6.9208081998139367E-2</v>
      </c>
      <c r="N8794" s="65">
        <f t="shared" si="1236"/>
        <v>0.10956862818185913</v>
      </c>
      <c r="O8794" s="65">
        <f t="shared" si="1237"/>
        <v>1.1543811736884025E-2</v>
      </c>
      <c r="P8794" s="65">
        <f t="shared" si="1238"/>
        <v>0.11987222420828907</v>
      </c>
      <c r="Q8794" s="65">
        <f t="shared" si="1239"/>
        <v>0.23579605657059335</v>
      </c>
      <c r="R8794" s="65">
        <f t="shared" si="1240"/>
        <v>3.7175353133386636E-2</v>
      </c>
      <c r="S8794" s="65">
        <f t="shared" si="1241"/>
        <v>0.23874947543939079</v>
      </c>
      <c r="T8794" s="66">
        <f>(L8794*'Football Field'!$F$4)+(M8794*'Football Field'!$F$5)+(N8794*'Football Field'!$F$6)+(O8794*'Football Field'!$F$7)+(P8794*'Football Field'!$F$8)+(Q8794*'Football Field'!$F$9)+(R8794*'Football Field'!$F$10)+(S8794*'Football Field'!$F$11)</f>
        <v>126685143.28041148</v>
      </c>
    </row>
    <row r="8795" spans="2:20" x14ac:dyDescent="0.3">
      <c r="B8795" s="62">
        <f t="shared" si="1233"/>
        <v>8768</v>
      </c>
      <c r="C8795" s="62">
        <v>0.32410222028870894</v>
      </c>
      <c r="D8795" s="62">
        <v>0.87237214821085096</v>
      </c>
      <c r="E8795" s="62">
        <v>1.2473932392978782E-2</v>
      </c>
      <c r="F8795" s="62">
        <v>0.91469036120122338</v>
      </c>
      <c r="G8795" s="62">
        <v>0.40951950942959059</v>
      </c>
      <c r="H8795" s="62">
        <v>0.18148312253358989</v>
      </c>
      <c r="I8795" s="62">
        <v>0.79879843694116215</v>
      </c>
      <c r="J8795" s="62">
        <v>0.74097968230634381</v>
      </c>
      <c r="K8795" s="62"/>
      <c r="L8795" s="65">
        <f t="shared" si="1234"/>
        <v>7.6180129132349839E-2</v>
      </c>
      <c r="M8795" s="65">
        <f t="shared" si="1235"/>
        <v>0.20505081033683772</v>
      </c>
      <c r="N8795" s="65">
        <f t="shared" si="1236"/>
        <v>2.9319940469362793E-3</v>
      </c>
      <c r="O8795" s="65">
        <f t="shared" si="1237"/>
        <v>0.21499769353740666</v>
      </c>
      <c r="P8795" s="65">
        <f t="shared" si="1238"/>
        <v>9.6257437183776107E-2</v>
      </c>
      <c r="Q8795" s="65">
        <f t="shared" si="1239"/>
        <v>4.2657553217732756E-2</v>
      </c>
      <c r="R8795" s="65">
        <f t="shared" si="1240"/>
        <v>0.18775733169211159</v>
      </c>
      <c r="S8795" s="65">
        <f t="shared" si="1241"/>
        <v>0.17416705085284898</v>
      </c>
      <c r="T8795" s="66">
        <f>(L8795*'Football Field'!$F$4)+(M8795*'Football Field'!$F$5)+(N8795*'Football Field'!$F$6)+(O8795*'Football Field'!$F$7)+(P8795*'Football Field'!$F$8)+(Q8795*'Football Field'!$F$9)+(R8795*'Football Field'!$F$10)+(S8795*'Football Field'!$F$11)</f>
        <v>143863104.43133759</v>
      </c>
    </row>
    <row r="8796" spans="2:20" x14ac:dyDescent="0.3">
      <c r="B8796" s="62">
        <f t="shared" si="1233"/>
        <v>8769</v>
      </c>
      <c r="C8796" s="62">
        <v>0.49360405705182597</v>
      </c>
      <c r="D8796" s="62">
        <v>0.10267192454651963</v>
      </c>
      <c r="E8796" s="62">
        <v>0.98830137090572545</v>
      </c>
      <c r="F8796" s="62">
        <v>0.41570827123488263</v>
      </c>
      <c r="G8796" s="62">
        <v>7.280612959220456E-2</v>
      </c>
      <c r="H8796" s="62">
        <v>0.45988970383435646</v>
      </c>
      <c r="I8796" s="62">
        <v>5.3048151736382332E-3</v>
      </c>
      <c r="J8796" s="62">
        <v>0.8464583882673421</v>
      </c>
      <c r="K8796" s="62"/>
      <c r="L8796" s="65">
        <f t="shared" si="1234"/>
        <v>0.1458319922316916</v>
      </c>
      <c r="M8796" s="65">
        <f t="shared" si="1235"/>
        <v>3.0333728195651364E-2</v>
      </c>
      <c r="N8796" s="65">
        <f t="shared" si="1236"/>
        <v>0.29198697981803945</v>
      </c>
      <c r="O8796" s="65">
        <f t="shared" si="1237"/>
        <v>0.122818207255963</v>
      </c>
      <c r="P8796" s="65">
        <f t="shared" si="1238"/>
        <v>2.1510080343596378E-2</v>
      </c>
      <c r="Q8796" s="65">
        <f t="shared" si="1239"/>
        <v>0.13587131377642861</v>
      </c>
      <c r="R8796" s="65">
        <f t="shared" si="1240"/>
        <v>1.567271893616841E-3</v>
      </c>
      <c r="S8796" s="65">
        <f t="shared" si="1241"/>
        <v>0.25008042648501277</v>
      </c>
      <c r="T8796" s="66">
        <f>(L8796*'Football Field'!$F$4)+(M8796*'Football Field'!$F$5)+(N8796*'Football Field'!$F$6)+(O8796*'Football Field'!$F$7)+(P8796*'Football Field'!$F$8)+(Q8796*'Football Field'!$F$9)+(R8796*'Football Field'!$F$10)+(S8796*'Football Field'!$F$11)</f>
        <v>119611215.97734912</v>
      </c>
    </row>
    <row r="8797" spans="2:20" x14ac:dyDescent="0.3">
      <c r="B8797" s="62">
        <f t="shared" si="1233"/>
        <v>8770</v>
      </c>
      <c r="C8797" s="62">
        <v>0.12474182295700975</v>
      </c>
      <c r="D8797" s="62">
        <v>0.11714532499877695</v>
      </c>
      <c r="E8797" s="62">
        <v>0.50834718686410152</v>
      </c>
      <c r="F8797" s="62">
        <v>0.92008171514032222</v>
      </c>
      <c r="G8797" s="62">
        <v>0.48115721587142435</v>
      </c>
      <c r="H8797" s="62">
        <v>0.85356563611396663</v>
      </c>
      <c r="I8797" s="62">
        <v>0.1496172007951293</v>
      </c>
      <c r="J8797" s="62">
        <v>0.73423049863917245</v>
      </c>
      <c r="K8797" s="62"/>
      <c r="L8797" s="65">
        <f t="shared" si="1234"/>
        <v>3.2076487628296312E-2</v>
      </c>
      <c r="M8797" s="65">
        <f t="shared" si="1235"/>
        <v>3.0123101290022183E-2</v>
      </c>
      <c r="N8797" s="65">
        <f t="shared" si="1236"/>
        <v>0.13071792494122186</v>
      </c>
      <c r="O8797" s="65">
        <f t="shared" si="1237"/>
        <v>0.23659258020376511</v>
      </c>
      <c r="P8797" s="65">
        <f t="shared" si="1238"/>
        <v>0.12372621400189303</v>
      </c>
      <c r="Q8797" s="65">
        <f t="shared" si="1239"/>
        <v>0.21948843553604619</v>
      </c>
      <c r="R8797" s="65">
        <f t="shared" si="1240"/>
        <v>3.8473017120643285E-2</v>
      </c>
      <c r="S8797" s="65">
        <f t="shared" si="1241"/>
        <v>0.18880223927811207</v>
      </c>
      <c r="T8797" s="66">
        <f>(L8797*'Football Field'!$F$4)+(M8797*'Football Field'!$F$5)+(N8797*'Football Field'!$F$6)+(O8797*'Football Field'!$F$7)+(P8797*'Football Field'!$F$8)+(Q8797*'Football Field'!$F$9)+(R8797*'Football Field'!$F$10)+(S8797*'Football Field'!$F$11)</f>
        <v>129774192.51968163</v>
      </c>
    </row>
    <row r="8798" spans="2:20" x14ac:dyDescent="0.3">
      <c r="B8798" s="62">
        <f t="shared" ref="B8798:B8861" si="1242">B8797+1</f>
        <v>8771</v>
      </c>
      <c r="C8798" s="62">
        <v>0.85633264724496305</v>
      </c>
      <c r="D8798" s="62">
        <v>0.603117807953789</v>
      </c>
      <c r="E8798" s="62">
        <v>0.88530627320845678</v>
      </c>
      <c r="F8798" s="62">
        <v>0.9277035433714369</v>
      </c>
      <c r="G8798" s="62">
        <v>0.79654110967790781</v>
      </c>
      <c r="H8798" s="62">
        <v>0.22652914855631956</v>
      </c>
      <c r="I8798" s="62">
        <v>5.771421266047505E-2</v>
      </c>
      <c r="J8798" s="62">
        <v>0.86462647590439068</v>
      </c>
      <c r="K8798" s="62"/>
      <c r="L8798" s="65">
        <f t="shared" si="1234"/>
        <v>0.16411532814303109</v>
      </c>
      <c r="M8798" s="65">
        <f t="shared" si="1235"/>
        <v>0.11558694775878042</v>
      </c>
      <c r="N8798" s="65">
        <f t="shared" si="1236"/>
        <v>0.16966809568936989</v>
      </c>
      <c r="O8798" s="65">
        <f t="shared" si="1237"/>
        <v>0.17779349173441381</v>
      </c>
      <c r="P8798" s="65">
        <f t="shared" si="1238"/>
        <v>0.15265633748144228</v>
      </c>
      <c r="Q8798" s="65">
        <f t="shared" si="1239"/>
        <v>4.3414093423728796E-2</v>
      </c>
      <c r="R8798" s="65">
        <f t="shared" si="1240"/>
        <v>1.1060873341409622E-2</v>
      </c>
      <c r="S8798" s="65">
        <f t="shared" si="1241"/>
        <v>0.16570483242782413</v>
      </c>
      <c r="T8798" s="66">
        <f>(L8798*'Football Field'!$F$4)+(M8798*'Football Field'!$F$5)+(N8798*'Football Field'!$F$6)+(O8798*'Football Field'!$F$7)+(P8798*'Football Field'!$F$8)+(Q8798*'Football Field'!$F$9)+(R8798*'Football Field'!$F$10)+(S8798*'Football Field'!$F$11)</f>
        <v>127857913.07411754</v>
      </c>
    </row>
    <row r="8799" spans="2:20" x14ac:dyDescent="0.3">
      <c r="B8799" s="62">
        <f t="shared" si="1242"/>
        <v>8772</v>
      </c>
      <c r="C8799" s="62">
        <v>0.98062641359033187</v>
      </c>
      <c r="D8799" s="62">
        <v>0.66024678586768093</v>
      </c>
      <c r="E8799" s="62">
        <v>0.26805472329248126</v>
      </c>
      <c r="F8799" s="62">
        <v>0.73345484297253039</v>
      </c>
      <c r="G8799" s="62">
        <v>0.39467587163190465</v>
      </c>
      <c r="H8799" s="62">
        <v>0.75886376929374533</v>
      </c>
      <c r="I8799" s="62">
        <v>0.94499572059706571</v>
      </c>
      <c r="J8799" s="62">
        <v>0.53908703019361859</v>
      </c>
      <c r="K8799" s="62"/>
      <c r="L8799" s="65">
        <f t="shared" si="1234"/>
        <v>0.18572451813018789</v>
      </c>
      <c r="M8799" s="65">
        <f t="shared" si="1235"/>
        <v>0.12504661760366165</v>
      </c>
      <c r="N8799" s="65">
        <f t="shared" si="1236"/>
        <v>5.0767890428061548E-2</v>
      </c>
      <c r="O8799" s="65">
        <f t="shared" si="1237"/>
        <v>0.13891176639081798</v>
      </c>
      <c r="P8799" s="65">
        <f t="shared" si="1238"/>
        <v>7.4749145098053346E-2</v>
      </c>
      <c r="Q8799" s="65">
        <f t="shared" si="1239"/>
        <v>0.14372405834197538</v>
      </c>
      <c r="R8799" s="65">
        <f t="shared" si="1240"/>
        <v>0.17897628741244634</v>
      </c>
      <c r="S8799" s="65">
        <f t="shared" si="1241"/>
        <v>0.10209971659479576</v>
      </c>
      <c r="T8799" s="66">
        <f>(L8799*'Football Field'!$F$4)+(M8799*'Football Field'!$F$5)+(N8799*'Football Field'!$F$6)+(O8799*'Football Field'!$F$7)+(P8799*'Football Field'!$F$8)+(Q8799*'Football Field'!$F$9)+(R8799*'Football Field'!$F$10)+(S8799*'Football Field'!$F$11)</f>
        <v>140761606.9789415</v>
      </c>
    </row>
    <row r="8800" spans="2:20" x14ac:dyDescent="0.3">
      <c r="B8800" s="62">
        <f t="shared" si="1242"/>
        <v>8773</v>
      </c>
      <c r="C8800" s="62">
        <v>0.58539274535233332</v>
      </c>
      <c r="D8800" s="62">
        <v>0.90571694256672231</v>
      </c>
      <c r="E8800" s="62">
        <v>0.21513585925997403</v>
      </c>
      <c r="F8800" s="62">
        <v>0.59291871627461135</v>
      </c>
      <c r="G8800" s="62">
        <v>0.54445712891940623</v>
      </c>
      <c r="H8800" s="62">
        <v>0.73157560657115972</v>
      </c>
      <c r="I8800" s="62">
        <v>0.12378830340507996</v>
      </c>
      <c r="J8800" s="62">
        <v>0.23809329680314928</v>
      </c>
      <c r="K8800" s="62"/>
      <c r="L8800" s="65">
        <f t="shared" si="1234"/>
        <v>0.14868708627720947</v>
      </c>
      <c r="M8800" s="65">
        <f t="shared" si="1235"/>
        <v>0.23004797078770606</v>
      </c>
      <c r="N8800" s="65">
        <f t="shared" si="1236"/>
        <v>5.4643526625627416E-2</v>
      </c>
      <c r="O8800" s="65">
        <f t="shared" si="1237"/>
        <v>0.15059864855181029</v>
      </c>
      <c r="P8800" s="65">
        <f t="shared" si="1238"/>
        <v>0.13828962648513432</v>
      </c>
      <c r="Q8800" s="65">
        <f t="shared" si="1239"/>
        <v>0.18581686602056952</v>
      </c>
      <c r="R8800" s="65">
        <f t="shared" si="1240"/>
        <v>3.144166424102602E-2</v>
      </c>
      <c r="S8800" s="65">
        <f t="shared" si="1241"/>
        <v>6.0474611010916918E-2</v>
      </c>
      <c r="T8800" s="66">
        <f>(L8800*'Football Field'!$F$4)+(M8800*'Football Field'!$F$5)+(N8800*'Football Field'!$F$6)+(O8800*'Football Field'!$F$7)+(P8800*'Football Field'!$F$8)+(Q8800*'Football Field'!$F$9)+(R8800*'Football Field'!$F$10)+(S8800*'Football Field'!$F$11)</f>
        <v>125196997.55195552</v>
      </c>
    </row>
    <row r="8801" spans="2:20" x14ac:dyDescent="0.3">
      <c r="B8801" s="62">
        <f t="shared" si="1242"/>
        <v>8774</v>
      </c>
      <c r="C8801" s="62">
        <v>0.95535023110150863</v>
      </c>
      <c r="D8801" s="62">
        <v>5.804731981277278E-2</v>
      </c>
      <c r="E8801" s="62">
        <v>0.94058597418744783</v>
      </c>
      <c r="F8801" s="62">
        <v>0.38774126838795286</v>
      </c>
      <c r="G8801" s="62">
        <v>0.16187328810331303</v>
      </c>
      <c r="H8801" s="62">
        <v>0.56526216878422608</v>
      </c>
      <c r="I8801" s="62">
        <v>0.19233561011524725</v>
      </c>
      <c r="J8801" s="62">
        <v>0.6677304069939195</v>
      </c>
      <c r="K8801" s="62"/>
      <c r="L8801" s="65">
        <f t="shared" si="1234"/>
        <v>0.24315809614638398</v>
      </c>
      <c r="M8801" s="65">
        <f t="shared" si="1235"/>
        <v>1.4774346948971825E-2</v>
      </c>
      <c r="N8801" s="65">
        <f t="shared" si="1236"/>
        <v>0.23940026107672599</v>
      </c>
      <c r="O8801" s="65">
        <f t="shared" si="1237"/>
        <v>9.8688863569847129E-2</v>
      </c>
      <c r="P8801" s="65">
        <f t="shared" si="1238"/>
        <v>4.1200388371470976E-2</v>
      </c>
      <c r="Q8801" s="65">
        <f t="shared" si="1239"/>
        <v>0.14387192079984343</v>
      </c>
      <c r="R8801" s="65">
        <f t="shared" si="1240"/>
        <v>4.8953733671947462E-2</v>
      </c>
      <c r="S8801" s="65">
        <f t="shared" si="1241"/>
        <v>0.16995238941480922</v>
      </c>
      <c r="T8801" s="66">
        <f>(L8801*'Football Field'!$F$4)+(M8801*'Football Field'!$F$5)+(N8801*'Football Field'!$F$6)+(O8801*'Football Field'!$F$7)+(P8801*'Football Field'!$F$8)+(Q8801*'Football Field'!$F$9)+(R8801*'Football Field'!$F$10)+(S8801*'Football Field'!$F$11)</f>
        <v>125216222.82768233</v>
      </c>
    </row>
    <row r="8802" spans="2:20" x14ac:dyDescent="0.3">
      <c r="B8802" s="62">
        <f t="shared" si="1242"/>
        <v>8775</v>
      </c>
      <c r="C8802" s="62">
        <v>0.48087190143742775</v>
      </c>
      <c r="D8802" s="62">
        <v>0.25471705418983137</v>
      </c>
      <c r="E8802" s="62">
        <v>0.90356953351670444</v>
      </c>
      <c r="F8802" s="62">
        <v>0.14208975074639718</v>
      </c>
      <c r="G8802" s="62">
        <v>0.77271350655582682</v>
      </c>
      <c r="H8802" s="62">
        <v>0.37209723498151515</v>
      </c>
      <c r="I8802" s="62">
        <v>0.76549367215949671</v>
      </c>
      <c r="J8802" s="62">
        <v>0.90235968387220811</v>
      </c>
      <c r="K8802" s="62"/>
      <c r="L8802" s="65">
        <f t="shared" si="1234"/>
        <v>0.10467589847466845</v>
      </c>
      <c r="M8802" s="65">
        <f t="shared" si="1235"/>
        <v>5.5446651019618438E-2</v>
      </c>
      <c r="N8802" s="65">
        <f t="shared" si="1236"/>
        <v>0.19668845792917539</v>
      </c>
      <c r="O8802" s="65">
        <f t="shared" si="1237"/>
        <v>3.0930009174919896E-2</v>
      </c>
      <c r="P8802" s="65">
        <f t="shared" si="1238"/>
        <v>0.16820379880891767</v>
      </c>
      <c r="Q8802" s="65">
        <f t="shared" si="1239"/>
        <v>8.0997896269674532E-2</v>
      </c>
      <c r="R8802" s="65">
        <f t="shared" si="1240"/>
        <v>0.16663218971715102</v>
      </c>
      <c r="S8802" s="65">
        <f t="shared" si="1241"/>
        <v>0.19642509860587462</v>
      </c>
      <c r="T8802" s="66">
        <f>(L8802*'Football Field'!$F$4)+(M8802*'Football Field'!$F$5)+(N8802*'Football Field'!$F$6)+(O8802*'Football Field'!$F$7)+(P8802*'Football Field'!$F$8)+(Q8802*'Football Field'!$F$9)+(R8802*'Football Field'!$F$10)+(S8802*'Football Field'!$F$11)</f>
        <v>151105272.34960681</v>
      </c>
    </row>
    <row r="8803" spans="2:20" x14ac:dyDescent="0.3">
      <c r="B8803" s="62">
        <f t="shared" si="1242"/>
        <v>8776</v>
      </c>
      <c r="C8803" s="62">
        <v>0.58865392617972756</v>
      </c>
      <c r="D8803" s="62">
        <v>0.14129094110019658</v>
      </c>
      <c r="E8803" s="62">
        <v>0.636509778828103</v>
      </c>
      <c r="F8803" s="62">
        <v>0.5783278389950216</v>
      </c>
      <c r="G8803" s="62">
        <v>1.2296352625655871E-2</v>
      </c>
      <c r="H8803" s="62">
        <v>0.64643394495921247</v>
      </c>
      <c r="I8803" s="62">
        <v>0.34622001888976184</v>
      </c>
      <c r="J8803" s="62">
        <v>7.5629999560517303E-2</v>
      </c>
      <c r="K8803" s="62"/>
      <c r="L8803" s="65">
        <f t="shared" si="1234"/>
        <v>0.19457300326369625</v>
      </c>
      <c r="M8803" s="65">
        <f t="shared" si="1235"/>
        <v>4.6702147936452568E-2</v>
      </c>
      <c r="N8803" s="65">
        <f t="shared" si="1236"/>
        <v>0.2103912226952207</v>
      </c>
      <c r="O8803" s="65">
        <f t="shared" si="1237"/>
        <v>0.19115983007969958</v>
      </c>
      <c r="P8803" s="65">
        <f t="shared" si="1238"/>
        <v>4.0644224953879119E-3</v>
      </c>
      <c r="Q8803" s="65">
        <f t="shared" si="1239"/>
        <v>0.21367154534854868</v>
      </c>
      <c r="R8803" s="65">
        <f t="shared" si="1240"/>
        <v>0.11443917362886447</v>
      </c>
      <c r="S8803" s="65">
        <f t="shared" si="1241"/>
        <v>2.4998654552129723E-2</v>
      </c>
      <c r="T8803" s="66">
        <f>(L8803*'Football Field'!$F$4)+(M8803*'Football Field'!$F$5)+(N8803*'Football Field'!$F$6)+(O8803*'Football Field'!$F$7)+(P8803*'Football Field'!$F$8)+(Q8803*'Football Field'!$F$9)+(R8803*'Football Field'!$F$10)+(S8803*'Football Field'!$F$11)</f>
        <v>130166923.46354914</v>
      </c>
    </row>
    <row r="8804" spans="2:20" x14ac:dyDescent="0.3">
      <c r="B8804" s="62">
        <f t="shared" si="1242"/>
        <v>8777</v>
      </c>
      <c r="C8804" s="62">
        <v>0.87584968276989394</v>
      </c>
      <c r="D8804" s="62">
        <v>0.61374552650211522</v>
      </c>
      <c r="E8804" s="62">
        <v>0.40178357144725485</v>
      </c>
      <c r="F8804" s="62">
        <v>0.17977190226125983</v>
      </c>
      <c r="G8804" s="62">
        <v>0.75902620676244414</v>
      </c>
      <c r="H8804" s="62">
        <v>0.71336671464069512</v>
      </c>
      <c r="I8804" s="62">
        <v>0.74625022997094981</v>
      </c>
      <c r="J8804" s="62">
        <v>0.4641256123672054</v>
      </c>
      <c r="K8804" s="62"/>
      <c r="L8804" s="65">
        <f t="shared" si="1234"/>
        <v>0.18423738403347528</v>
      </c>
      <c r="M8804" s="65">
        <f t="shared" si="1235"/>
        <v>0.1291030555693026</v>
      </c>
      <c r="N8804" s="65">
        <f t="shared" si="1236"/>
        <v>8.4516276716534305E-2</v>
      </c>
      <c r="O8804" s="65">
        <f t="shared" si="1237"/>
        <v>3.7815512920654548E-2</v>
      </c>
      <c r="P8804" s="65">
        <f t="shared" si="1238"/>
        <v>0.15966324530085366</v>
      </c>
      <c r="Q8804" s="65">
        <f t="shared" si="1239"/>
        <v>0.15005864584697887</v>
      </c>
      <c r="R8804" s="65">
        <f t="shared" si="1240"/>
        <v>0.15697578352648464</v>
      </c>
      <c r="S8804" s="65">
        <f t="shared" si="1241"/>
        <v>9.7630096085716087E-2</v>
      </c>
      <c r="T8804" s="66">
        <f>(L8804*'Football Field'!$F$4)+(M8804*'Football Field'!$F$5)+(N8804*'Football Field'!$F$6)+(O8804*'Football Field'!$F$7)+(P8804*'Football Field'!$F$8)+(Q8804*'Football Field'!$F$9)+(R8804*'Football Field'!$F$10)+(S8804*'Football Field'!$F$11)</f>
        <v>144794025.19874212</v>
      </c>
    </row>
    <row r="8805" spans="2:20" x14ac:dyDescent="0.3">
      <c r="B8805" s="62">
        <f t="shared" si="1242"/>
        <v>8778</v>
      </c>
      <c r="C8805" s="62">
        <v>0.1153530697580607</v>
      </c>
      <c r="D8805" s="62">
        <v>0.50978346379021444</v>
      </c>
      <c r="E8805" s="62">
        <v>0.561732431448561</v>
      </c>
      <c r="F8805" s="62">
        <v>0.63994214895893853</v>
      </c>
      <c r="G8805" s="62">
        <v>6.1801434039300829E-2</v>
      </c>
      <c r="H8805" s="62">
        <v>0.67603041996392288</v>
      </c>
      <c r="I8805" s="62">
        <v>5.2217001250301265E-2</v>
      </c>
      <c r="J8805" s="62">
        <v>0.85350230992115794</v>
      </c>
      <c r="K8805" s="62"/>
      <c r="L8805" s="65">
        <f t="shared" si="1234"/>
        <v>3.3239489275155402E-2</v>
      </c>
      <c r="M8805" s="65">
        <f t="shared" si="1235"/>
        <v>0.14689632458716875</v>
      </c>
      <c r="N8805" s="65">
        <f t="shared" si="1236"/>
        <v>0.16186564579341556</v>
      </c>
      <c r="O8805" s="65">
        <f t="shared" si="1237"/>
        <v>0.18440211640361767</v>
      </c>
      <c r="P8805" s="65">
        <f t="shared" si="1238"/>
        <v>1.7808352289601863E-2</v>
      </c>
      <c r="Q8805" s="65">
        <f t="shared" si="1239"/>
        <v>0.19480110881487298</v>
      </c>
      <c r="R8805" s="65">
        <f t="shared" si="1240"/>
        <v>1.5046556252733614E-2</v>
      </c>
      <c r="S8805" s="65">
        <f t="shared" si="1241"/>
        <v>0.24594040658343416</v>
      </c>
      <c r="T8805" s="66">
        <f>(L8805*'Football Field'!$F$4)+(M8805*'Football Field'!$F$5)+(N8805*'Football Field'!$F$6)+(O8805*'Football Field'!$F$7)+(P8805*'Football Field'!$F$8)+(Q8805*'Football Field'!$F$9)+(R8805*'Football Field'!$F$10)+(S8805*'Football Field'!$F$11)</f>
        <v>118347051.69482966</v>
      </c>
    </row>
    <row r="8806" spans="2:20" x14ac:dyDescent="0.3">
      <c r="B8806" s="62">
        <f t="shared" si="1242"/>
        <v>8779</v>
      </c>
      <c r="C8806" s="62">
        <v>0.55032505639847462</v>
      </c>
      <c r="D8806" s="62">
        <v>0.78562177310969483</v>
      </c>
      <c r="E8806" s="62">
        <v>0.47941937558821934</v>
      </c>
      <c r="F8806" s="62">
        <v>0.51334453907431454</v>
      </c>
      <c r="G8806" s="62">
        <v>0.5617107978864383</v>
      </c>
      <c r="H8806" s="62">
        <v>0.1423444319872732</v>
      </c>
      <c r="I8806" s="62">
        <v>0.34670950198212525</v>
      </c>
      <c r="J8806" s="62">
        <v>0.19937804212990307</v>
      </c>
      <c r="K8806" s="62"/>
      <c r="L8806" s="65">
        <f t="shared" si="1234"/>
        <v>0.15377132749539321</v>
      </c>
      <c r="M8806" s="65">
        <f t="shared" si="1235"/>
        <v>0.21951772240021386</v>
      </c>
      <c r="N8806" s="65">
        <f t="shared" si="1236"/>
        <v>0.1339589265545521</v>
      </c>
      <c r="O8806" s="65">
        <f t="shared" si="1237"/>
        <v>0.14343826492757691</v>
      </c>
      <c r="P8806" s="65">
        <f t="shared" si="1238"/>
        <v>0.15695272104229332</v>
      </c>
      <c r="Q8806" s="65">
        <f t="shared" si="1239"/>
        <v>3.9773751919468997E-2</v>
      </c>
      <c r="R8806" s="65">
        <f t="shared" si="1240"/>
        <v>9.6877254188577122E-2</v>
      </c>
      <c r="S8806" s="65">
        <f t="shared" si="1241"/>
        <v>5.5710031471924472E-2</v>
      </c>
      <c r="T8806" s="66">
        <f>(L8806*'Football Field'!$F$4)+(M8806*'Football Field'!$F$5)+(N8806*'Football Field'!$F$6)+(O8806*'Football Field'!$F$7)+(P8806*'Football Field'!$F$8)+(Q8806*'Football Field'!$F$9)+(R8806*'Football Field'!$F$10)+(S8806*'Football Field'!$F$11)</f>
        <v>137808611.96835294</v>
      </c>
    </row>
    <row r="8807" spans="2:20" x14ac:dyDescent="0.3">
      <c r="B8807" s="62">
        <f t="shared" si="1242"/>
        <v>8780</v>
      </c>
      <c r="C8807" s="62">
        <v>0.81666706905629416</v>
      </c>
      <c r="D8807" s="62">
        <v>0.45468134419583728</v>
      </c>
      <c r="E8807" s="62">
        <v>4.0502868712858353E-3</v>
      </c>
      <c r="F8807" s="62">
        <v>0.82156186898222638</v>
      </c>
      <c r="G8807" s="62">
        <v>0.83052732006109942</v>
      </c>
      <c r="H8807" s="62">
        <v>0.59274287442913054</v>
      </c>
      <c r="I8807" s="62">
        <v>0.87899206758355619</v>
      </c>
      <c r="J8807" s="62">
        <v>0.95616047940305804</v>
      </c>
      <c r="K8807" s="62"/>
      <c r="L8807" s="65">
        <f t="shared" ref="L8807:L8870" si="1243">C8807/SUM($C8807:$J8807)</f>
        <v>0.15249460621101049</v>
      </c>
      <c r="M8807" s="65">
        <f t="shared" ref="M8807:M8870" si="1244">D8807/SUM($C8807:$J8807)</f>
        <v>8.4901736780888443E-2</v>
      </c>
      <c r="N8807" s="65">
        <f t="shared" ref="N8807:N8870" si="1245">E8807/SUM($C8807:$J8807)</f>
        <v>7.5630195569424121E-4</v>
      </c>
      <c r="O8807" s="65">
        <f t="shared" ref="O8807:O8870" si="1246">F8807/SUM($C8807:$J8807)</f>
        <v>0.15340860239803597</v>
      </c>
      <c r="P8807" s="65">
        <f t="shared" ref="P8807:P8870" si="1247">G8807/SUM($C8807:$J8807)</f>
        <v>0.1550827031222842</v>
      </c>
      <c r="Q8807" s="65">
        <f t="shared" ref="Q8807:Q8870" si="1248">H8807/SUM($C8807:$J8807)</f>
        <v>0.11068168981627197</v>
      </c>
      <c r="R8807" s="65">
        <f t="shared" ref="R8807:R8870" si="1249">I8807/SUM($C8807:$J8807)</f>
        <v>0.16413242836355463</v>
      </c>
      <c r="S8807" s="65">
        <f t="shared" ref="S8807:S8870" si="1250">J8807/SUM($C8807:$J8807)</f>
        <v>0.17854193135226012</v>
      </c>
      <c r="T8807" s="66">
        <f>(L8807*'Football Field'!$F$4)+(M8807*'Football Field'!$F$5)+(N8807*'Football Field'!$F$6)+(O8807*'Football Field'!$F$7)+(P8807*'Football Field'!$F$8)+(Q8807*'Football Field'!$F$9)+(R8807*'Football Field'!$F$10)+(S8807*'Football Field'!$F$11)</f>
        <v>144962342.82133591</v>
      </c>
    </row>
    <row r="8808" spans="2:20" x14ac:dyDescent="0.3">
      <c r="B8808" s="62">
        <f t="shared" si="1242"/>
        <v>8781</v>
      </c>
      <c r="C8808" s="62">
        <v>6.394240021804487E-2</v>
      </c>
      <c r="D8808" s="62">
        <v>0.36128596900137722</v>
      </c>
      <c r="E8808" s="62">
        <v>0.34458944091173749</v>
      </c>
      <c r="F8808" s="62">
        <v>4.2582882677469902E-3</v>
      </c>
      <c r="G8808" s="62">
        <v>0.94252585574053604</v>
      </c>
      <c r="H8808" s="62">
        <v>0.30183042213105216</v>
      </c>
      <c r="I8808" s="62">
        <v>0.63108943461252698</v>
      </c>
      <c r="J8808" s="62">
        <v>0.31454939554388051</v>
      </c>
      <c r="K8808" s="62"/>
      <c r="L8808" s="65">
        <f t="shared" si="1243"/>
        <v>2.1572491267888769E-2</v>
      </c>
      <c r="M8808" s="65">
        <f t="shared" si="1244"/>
        <v>0.12188842434622092</v>
      </c>
      <c r="N8808" s="65">
        <f t="shared" si="1245"/>
        <v>0.11625545302844786</v>
      </c>
      <c r="O8808" s="65">
        <f t="shared" si="1246"/>
        <v>1.4366349426808229E-3</v>
      </c>
      <c r="P8808" s="65">
        <f t="shared" si="1247"/>
        <v>0.31798354023914371</v>
      </c>
      <c r="Q8808" s="65">
        <f t="shared" si="1248"/>
        <v>0.10182967989318299</v>
      </c>
      <c r="R8808" s="65">
        <f t="shared" si="1249"/>
        <v>0.21291304785261422</v>
      </c>
      <c r="S8808" s="65">
        <f t="shared" si="1250"/>
        <v>0.10612072842982077</v>
      </c>
      <c r="T8808" s="66">
        <f>(L8808*'Football Field'!$F$4)+(M8808*'Football Field'!$F$5)+(N8808*'Football Field'!$F$6)+(O8808*'Football Field'!$F$7)+(P8808*'Football Field'!$F$8)+(Q8808*'Football Field'!$F$9)+(R8808*'Football Field'!$F$10)+(S8808*'Football Field'!$F$11)</f>
        <v>166982075.1345005</v>
      </c>
    </row>
    <row r="8809" spans="2:20" x14ac:dyDescent="0.3">
      <c r="B8809" s="62">
        <f t="shared" si="1242"/>
        <v>8782</v>
      </c>
      <c r="C8809" s="62">
        <v>0.97668750673522042</v>
      </c>
      <c r="D8809" s="62">
        <v>0.22928294288519657</v>
      </c>
      <c r="E8809" s="62">
        <v>4.6519753944757825E-2</v>
      </c>
      <c r="F8809" s="62">
        <v>0.48002048025728894</v>
      </c>
      <c r="G8809" s="62">
        <v>0.65000911359868718</v>
      </c>
      <c r="H8809" s="62">
        <v>0.62032139034671663</v>
      </c>
      <c r="I8809" s="62">
        <v>0.35193169887736353</v>
      </c>
      <c r="J8809" s="62">
        <v>0.65989303513265818</v>
      </c>
      <c r="K8809" s="62"/>
      <c r="L8809" s="65">
        <f t="shared" si="1243"/>
        <v>0.24327989570367436</v>
      </c>
      <c r="M8809" s="65">
        <f t="shared" si="1244"/>
        <v>5.7111338116935764E-2</v>
      </c>
      <c r="N8809" s="65">
        <f t="shared" si="1245"/>
        <v>1.1587453315208012E-2</v>
      </c>
      <c r="O8809" s="65">
        <f t="shared" si="1246"/>
        <v>0.11956673098336228</v>
      </c>
      <c r="P8809" s="65">
        <f t="shared" si="1247"/>
        <v>0.16190864352439857</v>
      </c>
      <c r="Q8809" s="65">
        <f t="shared" si="1248"/>
        <v>0.15451382566647245</v>
      </c>
      <c r="R8809" s="65">
        <f t="shared" si="1249"/>
        <v>8.7661515487074737E-2</v>
      </c>
      <c r="S8809" s="65">
        <f t="shared" si="1250"/>
        <v>0.164370597202874</v>
      </c>
      <c r="T8809" s="66">
        <f>(L8809*'Football Field'!$F$4)+(M8809*'Football Field'!$F$5)+(N8809*'Football Field'!$F$6)+(O8809*'Football Field'!$F$7)+(P8809*'Football Field'!$F$8)+(Q8809*'Football Field'!$F$9)+(R8809*'Football Field'!$F$10)+(S8809*'Football Field'!$F$11)</f>
        <v>134492619.19013852</v>
      </c>
    </row>
    <row r="8810" spans="2:20" x14ac:dyDescent="0.3">
      <c r="B8810" s="62">
        <f t="shared" si="1242"/>
        <v>8783</v>
      </c>
      <c r="C8810" s="62">
        <v>0.951274129574884</v>
      </c>
      <c r="D8810" s="62">
        <v>0.71736906534018463</v>
      </c>
      <c r="E8810" s="62">
        <v>0.66938259190943905</v>
      </c>
      <c r="F8810" s="62">
        <v>0.1959497710977669</v>
      </c>
      <c r="G8810" s="62">
        <v>0.94153794553634473</v>
      </c>
      <c r="H8810" s="62">
        <v>0.65939120887852787</v>
      </c>
      <c r="I8810" s="62">
        <v>0.72899328168333699</v>
      </c>
      <c r="J8810" s="62">
        <v>0.26193575587932094</v>
      </c>
      <c r="K8810" s="62"/>
      <c r="L8810" s="65">
        <f t="shared" si="1243"/>
        <v>0.18558427291823082</v>
      </c>
      <c r="M8810" s="65">
        <f t="shared" si="1244"/>
        <v>0.13995168402685845</v>
      </c>
      <c r="N8810" s="65">
        <f t="shared" si="1245"/>
        <v>0.13058999268607246</v>
      </c>
      <c r="O8810" s="65">
        <f t="shared" si="1246"/>
        <v>3.822788265452369E-2</v>
      </c>
      <c r="P8810" s="65">
        <f t="shared" si="1247"/>
        <v>0.18368483869668012</v>
      </c>
      <c r="Q8810" s="65">
        <f t="shared" si="1248"/>
        <v>0.12864077163864648</v>
      </c>
      <c r="R8810" s="65">
        <f t="shared" si="1249"/>
        <v>0.14221945487357771</v>
      </c>
      <c r="S8810" s="65">
        <f t="shared" si="1250"/>
        <v>5.1101102505410168E-2</v>
      </c>
      <c r="T8810" s="66">
        <f>(L8810*'Football Field'!$F$4)+(M8810*'Football Field'!$F$5)+(N8810*'Football Field'!$F$6)+(O8810*'Football Field'!$F$7)+(P8810*'Football Field'!$F$8)+(Q8810*'Football Field'!$F$9)+(R8810*'Football Field'!$F$10)+(S8810*'Football Field'!$F$11)</f>
        <v>145522652.80192226</v>
      </c>
    </row>
    <row r="8811" spans="2:20" x14ac:dyDescent="0.3">
      <c r="B8811" s="62">
        <f t="shared" si="1242"/>
        <v>8784</v>
      </c>
      <c r="C8811" s="62">
        <v>0.45673378812712073</v>
      </c>
      <c r="D8811" s="62">
        <v>0.50691906461052327</v>
      </c>
      <c r="E8811" s="62">
        <v>0.24335914212378185</v>
      </c>
      <c r="F8811" s="62">
        <v>0.44681176712247683</v>
      </c>
      <c r="G8811" s="62">
        <v>0.88523097619561797</v>
      </c>
      <c r="H8811" s="62">
        <v>0.85002747335937834</v>
      </c>
      <c r="I8811" s="62">
        <v>0.72459023266269307</v>
      </c>
      <c r="J8811" s="62">
        <v>0.58698205932031744</v>
      </c>
      <c r="K8811" s="62"/>
      <c r="L8811" s="65">
        <f t="shared" si="1243"/>
        <v>9.7163871070489946E-2</v>
      </c>
      <c r="M8811" s="65">
        <f t="shared" si="1244"/>
        <v>0.10784010274116512</v>
      </c>
      <c r="N8811" s="65">
        <f t="shared" si="1245"/>
        <v>5.1771331405328323E-2</v>
      </c>
      <c r="O8811" s="65">
        <f t="shared" si="1246"/>
        <v>9.5053096709768484E-2</v>
      </c>
      <c r="P8811" s="65">
        <f t="shared" si="1247"/>
        <v>0.18832079139880822</v>
      </c>
      <c r="Q8811" s="65">
        <f t="shared" si="1248"/>
        <v>0.18083172730999594</v>
      </c>
      <c r="R8811" s="65">
        <f t="shared" si="1249"/>
        <v>0.15414666875002245</v>
      </c>
      <c r="S8811" s="65">
        <f t="shared" si="1250"/>
        <v>0.12487241061442148</v>
      </c>
      <c r="T8811" s="66">
        <f>(L8811*'Football Field'!$F$4)+(M8811*'Football Field'!$F$5)+(N8811*'Football Field'!$F$6)+(O8811*'Football Field'!$F$7)+(P8811*'Football Field'!$F$8)+(Q8811*'Football Field'!$F$9)+(R8811*'Football Field'!$F$10)+(S8811*'Football Field'!$F$11)</f>
        <v>146997945.0225001</v>
      </c>
    </row>
    <row r="8812" spans="2:20" x14ac:dyDescent="0.3">
      <c r="B8812" s="62">
        <f t="shared" si="1242"/>
        <v>8785</v>
      </c>
      <c r="C8812" s="62">
        <v>0.5744994595504257</v>
      </c>
      <c r="D8812" s="62">
        <v>0.10598162196691296</v>
      </c>
      <c r="E8812" s="62">
        <v>0.57139236888466716</v>
      </c>
      <c r="F8812" s="62">
        <v>0.65828123124324567</v>
      </c>
      <c r="G8812" s="62">
        <v>0.21555320005855527</v>
      </c>
      <c r="H8812" s="62">
        <v>3.756475677431359E-2</v>
      </c>
      <c r="I8812" s="62">
        <v>5.6709472990711718E-2</v>
      </c>
      <c r="J8812" s="62">
        <v>0.98378985564119636</v>
      </c>
      <c r="K8812" s="62"/>
      <c r="L8812" s="65">
        <f t="shared" si="1243"/>
        <v>0.17931970984459752</v>
      </c>
      <c r="M8812" s="65">
        <f t="shared" si="1244"/>
        <v>3.3080263843657386E-2</v>
      </c>
      <c r="N8812" s="65">
        <f t="shared" si="1245"/>
        <v>0.17834988718004588</v>
      </c>
      <c r="O8812" s="65">
        <f t="shared" si="1246"/>
        <v>0.20547068830153045</v>
      </c>
      <c r="P8812" s="65">
        <f t="shared" si="1247"/>
        <v>6.7281068150738477E-2</v>
      </c>
      <c r="Q8812" s="65">
        <f t="shared" si="1248"/>
        <v>1.172516557356577E-2</v>
      </c>
      <c r="R8812" s="65">
        <f t="shared" si="1249"/>
        <v>1.7700845619754473E-2</v>
      </c>
      <c r="S8812" s="65">
        <f t="shared" si="1250"/>
        <v>0.30707237148611011</v>
      </c>
      <c r="T8812" s="66">
        <f>(L8812*'Football Field'!$F$4)+(M8812*'Football Field'!$F$5)+(N8812*'Football Field'!$F$6)+(O8812*'Football Field'!$F$7)+(P8812*'Football Field'!$F$8)+(Q8812*'Football Field'!$F$9)+(R8812*'Football Field'!$F$10)+(S8812*'Football Field'!$F$11)</f>
        <v>123489792.4090552</v>
      </c>
    </row>
    <row r="8813" spans="2:20" x14ac:dyDescent="0.3">
      <c r="B8813" s="62">
        <f t="shared" si="1242"/>
        <v>8786</v>
      </c>
      <c r="C8813" s="62">
        <v>0.58648456274798511</v>
      </c>
      <c r="D8813" s="62">
        <v>0.39842416572643968</v>
      </c>
      <c r="E8813" s="62">
        <v>0.51665333687859238</v>
      </c>
      <c r="F8813" s="62">
        <v>0.65357686589225361</v>
      </c>
      <c r="G8813" s="62">
        <v>0.4359070102056386</v>
      </c>
      <c r="H8813" s="62">
        <v>0.82090713397173309</v>
      </c>
      <c r="I8813" s="62">
        <v>0.16061192917916689</v>
      </c>
      <c r="J8813" s="62">
        <v>0.7524669848390545</v>
      </c>
      <c r="K8813" s="62"/>
      <c r="L8813" s="65">
        <f t="shared" si="1243"/>
        <v>0.13560236413969395</v>
      </c>
      <c r="M8813" s="65">
        <f t="shared" si="1244"/>
        <v>9.2120513027222156E-2</v>
      </c>
      <c r="N8813" s="65">
        <f t="shared" si="1245"/>
        <v>0.11945653538284806</v>
      </c>
      <c r="O8813" s="65">
        <f t="shared" si="1246"/>
        <v>0.15111492064981175</v>
      </c>
      <c r="P8813" s="65">
        <f t="shared" si="1247"/>
        <v>0.10078700256318618</v>
      </c>
      <c r="Q8813" s="65">
        <f t="shared" si="1248"/>
        <v>0.18980371381665992</v>
      </c>
      <c r="R8813" s="65">
        <f t="shared" si="1249"/>
        <v>3.7135431499994667E-2</v>
      </c>
      <c r="S8813" s="65">
        <f t="shared" si="1250"/>
        <v>0.17397951892058319</v>
      </c>
      <c r="T8813" s="66">
        <f>(L8813*'Football Field'!$F$4)+(M8813*'Football Field'!$F$5)+(N8813*'Football Field'!$F$6)+(O8813*'Football Field'!$F$7)+(P8813*'Football Field'!$F$8)+(Q8813*'Football Field'!$F$9)+(R8813*'Football Field'!$F$10)+(S8813*'Football Field'!$F$11)</f>
        <v>125995318.77186978</v>
      </c>
    </row>
    <row r="8814" spans="2:20" x14ac:dyDescent="0.3">
      <c r="B8814" s="62">
        <f t="shared" si="1242"/>
        <v>8787</v>
      </c>
      <c r="C8814" s="62">
        <v>0.50744197260649115</v>
      </c>
      <c r="D8814" s="62">
        <v>0.40831037220966471</v>
      </c>
      <c r="E8814" s="62">
        <v>0.69214125583298081</v>
      </c>
      <c r="F8814" s="62">
        <v>0.85671998937042393</v>
      </c>
      <c r="G8814" s="62">
        <v>0.79045970993795611</v>
      </c>
      <c r="H8814" s="62">
        <v>0.71824550089384687</v>
      </c>
      <c r="I8814" s="62">
        <v>0.19906408786458718</v>
      </c>
      <c r="J8814" s="62">
        <v>0.57260323818700154</v>
      </c>
      <c r="K8814" s="62"/>
      <c r="L8814" s="65">
        <f t="shared" si="1243"/>
        <v>0.10694277265204523</v>
      </c>
      <c r="M8814" s="65">
        <f t="shared" si="1244"/>
        <v>8.6050909589522537E-2</v>
      </c>
      <c r="N8814" s="65">
        <f t="shared" si="1245"/>
        <v>0.14586791980459185</v>
      </c>
      <c r="O8814" s="65">
        <f t="shared" si="1246"/>
        <v>0.18055268581567047</v>
      </c>
      <c r="P8814" s="65">
        <f t="shared" si="1247"/>
        <v>0.16658841328454804</v>
      </c>
      <c r="Q8814" s="65">
        <f t="shared" si="1248"/>
        <v>0.1513693573984472</v>
      </c>
      <c r="R8814" s="65">
        <f t="shared" si="1249"/>
        <v>4.1952512091856436E-2</v>
      </c>
      <c r="S8814" s="65">
        <f t="shared" si="1250"/>
        <v>0.12067542936331808</v>
      </c>
      <c r="T8814" s="66">
        <f>(L8814*'Football Field'!$F$4)+(M8814*'Football Field'!$F$5)+(N8814*'Football Field'!$F$6)+(O8814*'Football Field'!$F$7)+(P8814*'Football Field'!$F$8)+(Q8814*'Football Field'!$F$9)+(R8814*'Football Field'!$F$10)+(S8814*'Football Field'!$F$11)</f>
        <v>132703934.55253245</v>
      </c>
    </row>
    <row r="8815" spans="2:20" x14ac:dyDescent="0.3">
      <c r="B8815" s="62">
        <f t="shared" si="1242"/>
        <v>8788</v>
      </c>
      <c r="C8815" s="62">
        <v>0.10337315643366751</v>
      </c>
      <c r="D8815" s="62">
        <v>0.47296771259622516</v>
      </c>
      <c r="E8815" s="62">
        <v>0.59517585930313488</v>
      </c>
      <c r="F8815" s="62">
        <v>0.10913115367144455</v>
      </c>
      <c r="G8815" s="62">
        <v>0.85922669535794205</v>
      </c>
      <c r="H8815" s="62">
        <v>0.40019666278539645</v>
      </c>
      <c r="I8815" s="62">
        <v>0.6705543197673387</v>
      </c>
      <c r="J8815" s="62">
        <v>0.6709690055693589</v>
      </c>
      <c r="K8815" s="62"/>
      <c r="L8815" s="65">
        <f t="shared" si="1243"/>
        <v>2.663162128081872E-2</v>
      </c>
      <c r="M8815" s="65">
        <f t="shared" si="1244"/>
        <v>0.12184881873081159</v>
      </c>
      <c r="N8815" s="65">
        <f t="shared" si="1245"/>
        <v>0.15333282476111565</v>
      </c>
      <c r="O8815" s="65">
        <f t="shared" si="1246"/>
        <v>2.8115031549623627E-2</v>
      </c>
      <c r="P8815" s="65">
        <f t="shared" si="1247"/>
        <v>0.22135920711510265</v>
      </c>
      <c r="Q8815" s="65">
        <f t="shared" si="1248"/>
        <v>0.10310109828161385</v>
      </c>
      <c r="R8815" s="65">
        <f t="shared" si="1249"/>
        <v>0.17275228220122954</v>
      </c>
      <c r="S8815" s="65">
        <f t="shared" si="1250"/>
        <v>0.17285911607968446</v>
      </c>
      <c r="T8815" s="66">
        <f>(L8815*'Football Field'!$F$4)+(M8815*'Football Field'!$F$5)+(N8815*'Football Field'!$F$6)+(O8815*'Football Field'!$F$7)+(P8815*'Football Field'!$F$8)+(Q8815*'Football Field'!$F$9)+(R8815*'Football Field'!$F$10)+(S8815*'Football Field'!$F$11)</f>
        <v>155138395.235991</v>
      </c>
    </row>
    <row r="8816" spans="2:20" x14ac:dyDescent="0.3">
      <c r="B8816" s="62">
        <f t="shared" si="1242"/>
        <v>8789</v>
      </c>
      <c r="C8816" s="62">
        <v>0.64724463531352749</v>
      </c>
      <c r="D8816" s="62">
        <v>0.49392662211329019</v>
      </c>
      <c r="E8816" s="62">
        <v>6.2438570766580326E-2</v>
      </c>
      <c r="F8816" s="62">
        <v>0.30309195550970547</v>
      </c>
      <c r="G8816" s="62">
        <v>0.6024211926608749</v>
      </c>
      <c r="H8816" s="62">
        <v>0.32501547927998797</v>
      </c>
      <c r="I8816" s="62">
        <v>0.16559855895340492</v>
      </c>
      <c r="J8816" s="62">
        <v>0.59823513470400125</v>
      </c>
      <c r="K8816" s="62"/>
      <c r="L8816" s="65">
        <f t="shared" si="1243"/>
        <v>0.20239220515254466</v>
      </c>
      <c r="M8816" s="65">
        <f t="shared" si="1244"/>
        <v>0.15444994485683475</v>
      </c>
      <c r="N8816" s="65">
        <f t="shared" si="1245"/>
        <v>1.9524426058626129E-2</v>
      </c>
      <c r="O8816" s="65">
        <f t="shared" si="1246"/>
        <v>9.4776296152522407E-2</v>
      </c>
      <c r="P8816" s="65">
        <f t="shared" si="1247"/>
        <v>0.18837599720575415</v>
      </c>
      <c r="Q8816" s="65">
        <f t="shared" si="1248"/>
        <v>0.10163174164946706</v>
      </c>
      <c r="R8816" s="65">
        <f t="shared" si="1249"/>
        <v>5.1782364330340253E-2</v>
      </c>
      <c r="S8816" s="65">
        <f t="shared" si="1250"/>
        <v>0.1870670245939107</v>
      </c>
      <c r="T8816" s="66">
        <f>(L8816*'Football Field'!$F$4)+(M8816*'Football Field'!$F$5)+(N8816*'Football Field'!$F$6)+(O8816*'Football Field'!$F$7)+(P8816*'Football Field'!$F$8)+(Q8816*'Football Field'!$F$9)+(R8816*'Football Field'!$F$10)+(S8816*'Football Field'!$F$11)</f>
        <v>131775990.69205946</v>
      </c>
    </row>
    <row r="8817" spans="2:20" x14ac:dyDescent="0.3">
      <c r="B8817" s="62">
        <f t="shared" si="1242"/>
        <v>8790</v>
      </c>
      <c r="C8817" s="62">
        <v>0.67699959857066283</v>
      </c>
      <c r="D8817" s="62">
        <v>5.2938952176045384E-2</v>
      </c>
      <c r="E8817" s="62">
        <v>0.42751438317051205</v>
      </c>
      <c r="F8817" s="62">
        <v>0.93628795407956289</v>
      </c>
      <c r="G8817" s="62">
        <v>0.69090527524896983</v>
      </c>
      <c r="H8817" s="62">
        <v>0.12774925717842789</v>
      </c>
      <c r="I8817" s="62">
        <v>0.55169854358639558</v>
      </c>
      <c r="J8817" s="62">
        <v>1.9103790804010479E-2</v>
      </c>
      <c r="K8817" s="62"/>
      <c r="L8817" s="65">
        <f t="shared" si="1243"/>
        <v>0.19436151669393228</v>
      </c>
      <c r="M8817" s="65">
        <f t="shared" si="1244"/>
        <v>1.5198376865876041E-2</v>
      </c>
      <c r="N8817" s="65">
        <f t="shared" si="1245"/>
        <v>0.12273617901239975</v>
      </c>
      <c r="O8817" s="65">
        <f t="shared" si="1246"/>
        <v>0.26880126251384834</v>
      </c>
      <c r="P8817" s="65">
        <f t="shared" si="1247"/>
        <v>0.19835373236962459</v>
      </c>
      <c r="Q8817" s="65">
        <f t="shared" si="1248"/>
        <v>3.6675855398060245E-2</v>
      </c>
      <c r="R8817" s="65">
        <f t="shared" si="1249"/>
        <v>0.15838852181844121</v>
      </c>
      <c r="S8817" s="65">
        <f t="shared" si="1250"/>
        <v>5.4845553278175521E-3</v>
      </c>
      <c r="T8817" s="66">
        <f>(L8817*'Football Field'!$F$4)+(M8817*'Football Field'!$F$5)+(N8817*'Football Field'!$F$6)+(O8817*'Football Field'!$F$7)+(P8817*'Football Field'!$F$8)+(Q8817*'Football Field'!$F$9)+(R8817*'Football Field'!$F$10)+(S8817*'Football Field'!$F$11)</f>
        <v>150406799.15217942</v>
      </c>
    </row>
    <row r="8818" spans="2:20" x14ac:dyDescent="0.3">
      <c r="B8818" s="62">
        <f t="shared" si="1242"/>
        <v>8791</v>
      </c>
      <c r="C8818" s="62">
        <v>0.65883579107630352</v>
      </c>
      <c r="D8818" s="62">
        <v>0.28163929725983061</v>
      </c>
      <c r="E8818" s="62">
        <v>0.9742500524517298</v>
      </c>
      <c r="F8818" s="62">
        <v>0.1513521752189777</v>
      </c>
      <c r="G8818" s="62">
        <v>0.6377080632190637</v>
      </c>
      <c r="H8818" s="62">
        <v>0.86011416037709676</v>
      </c>
      <c r="I8818" s="62">
        <v>0.15805030141381127</v>
      </c>
      <c r="J8818" s="62">
        <v>0.16196853598212735</v>
      </c>
      <c r="K8818" s="62"/>
      <c r="L8818" s="65">
        <f t="shared" si="1243"/>
        <v>0.16963172938391627</v>
      </c>
      <c r="M8818" s="65">
        <f t="shared" si="1244"/>
        <v>7.2514216294486109E-2</v>
      </c>
      <c r="N8818" s="65">
        <f t="shared" si="1245"/>
        <v>0.25084205121852271</v>
      </c>
      <c r="O8818" s="65">
        <f t="shared" si="1246"/>
        <v>3.8968938203054054E-2</v>
      </c>
      <c r="P8818" s="65">
        <f t="shared" si="1247"/>
        <v>0.1641919323010628</v>
      </c>
      <c r="Q8818" s="65">
        <f t="shared" si="1248"/>
        <v>0.2214552616426757</v>
      </c>
      <c r="R8818" s="65">
        <f t="shared" si="1249"/>
        <v>4.0693517749962327E-2</v>
      </c>
      <c r="S8818" s="65">
        <f t="shared" si="1250"/>
        <v>4.1702353206320104E-2</v>
      </c>
      <c r="T8818" s="66">
        <f>(L8818*'Football Field'!$F$4)+(M8818*'Football Field'!$F$5)+(N8818*'Football Field'!$F$6)+(O8818*'Football Field'!$F$7)+(P8818*'Football Field'!$F$8)+(Q8818*'Football Field'!$F$9)+(R8818*'Football Field'!$F$10)+(S8818*'Football Field'!$F$11)</f>
        <v>133203069.05666736</v>
      </c>
    </row>
    <row r="8819" spans="2:20" x14ac:dyDescent="0.3">
      <c r="B8819" s="62">
        <f t="shared" si="1242"/>
        <v>8792</v>
      </c>
      <c r="C8819" s="62">
        <v>0.85897803495420688</v>
      </c>
      <c r="D8819" s="62">
        <v>0.36205170169845169</v>
      </c>
      <c r="E8819" s="62">
        <v>0.64772213860411521</v>
      </c>
      <c r="F8819" s="62">
        <v>0.45103091216357127</v>
      </c>
      <c r="G8819" s="62">
        <v>0.24552244895335251</v>
      </c>
      <c r="H8819" s="62">
        <v>0.56032738268175664</v>
      </c>
      <c r="I8819" s="62">
        <v>0.50489943978590102</v>
      </c>
      <c r="J8819" s="62">
        <v>0.90720987955481669</v>
      </c>
      <c r="K8819" s="62"/>
      <c r="L8819" s="65">
        <f t="shared" si="1243"/>
        <v>0.18929636074849282</v>
      </c>
      <c r="M8819" s="65">
        <f t="shared" si="1244"/>
        <v>7.9786754428440659E-2</v>
      </c>
      <c r="N8819" s="65">
        <f t="shared" si="1245"/>
        <v>0.14274106976498699</v>
      </c>
      <c r="O8819" s="65">
        <f t="shared" si="1246"/>
        <v>9.9395452250637353E-2</v>
      </c>
      <c r="P8819" s="65">
        <f t="shared" si="1247"/>
        <v>5.4106745664811967E-2</v>
      </c>
      <c r="Q8819" s="65">
        <f t="shared" si="1248"/>
        <v>0.12348154440880342</v>
      </c>
      <c r="R8819" s="65">
        <f t="shared" si="1249"/>
        <v>0.11126667109772964</v>
      </c>
      <c r="S8819" s="65">
        <f t="shared" si="1250"/>
        <v>0.19992540163609715</v>
      </c>
      <c r="T8819" s="66">
        <f>(L8819*'Football Field'!$F$4)+(M8819*'Football Field'!$F$5)+(N8819*'Football Field'!$F$6)+(O8819*'Football Field'!$F$7)+(P8819*'Football Field'!$F$8)+(Q8819*'Football Field'!$F$9)+(R8819*'Football Field'!$F$10)+(S8819*'Football Field'!$F$11)</f>
        <v>132682595.69086778</v>
      </c>
    </row>
    <row r="8820" spans="2:20" x14ac:dyDescent="0.3">
      <c r="B8820" s="62">
        <f t="shared" si="1242"/>
        <v>8793</v>
      </c>
      <c r="C8820" s="62">
        <v>0.70866502731159908</v>
      </c>
      <c r="D8820" s="62">
        <v>0.68637515720256925</v>
      </c>
      <c r="E8820" s="62">
        <v>0.99540512745903564</v>
      </c>
      <c r="F8820" s="62">
        <v>0.57104066889430705</v>
      </c>
      <c r="G8820" s="62">
        <v>0.47938151741861312</v>
      </c>
      <c r="H8820" s="62">
        <v>0.21452986502074478</v>
      </c>
      <c r="I8820" s="62">
        <v>0.16443078246346687</v>
      </c>
      <c r="J8820" s="62">
        <v>0.59613256232630618</v>
      </c>
      <c r="K8820" s="62"/>
      <c r="L8820" s="65">
        <f t="shared" si="1243"/>
        <v>0.16047810978305702</v>
      </c>
      <c r="M8820" s="65">
        <f t="shared" si="1244"/>
        <v>0.15543053993757322</v>
      </c>
      <c r="N8820" s="65">
        <f t="shared" si="1245"/>
        <v>0.22541077542514482</v>
      </c>
      <c r="O8820" s="65">
        <f t="shared" si="1246"/>
        <v>0.12931289625093512</v>
      </c>
      <c r="P8820" s="65">
        <f t="shared" si="1247"/>
        <v>0.10855656313691141</v>
      </c>
      <c r="Q8820" s="65">
        <f t="shared" si="1248"/>
        <v>4.8580564729075904E-2</v>
      </c>
      <c r="R8820" s="65">
        <f t="shared" si="1249"/>
        <v>3.723556284411314E-2</v>
      </c>
      <c r="S8820" s="65">
        <f t="shared" si="1250"/>
        <v>0.13499498789318939</v>
      </c>
      <c r="T8820" s="66">
        <f>(L8820*'Football Field'!$F$4)+(M8820*'Football Field'!$F$5)+(N8820*'Football Field'!$F$6)+(O8820*'Football Field'!$F$7)+(P8820*'Football Field'!$F$8)+(Q8820*'Football Field'!$F$9)+(R8820*'Football Field'!$F$10)+(S8820*'Football Field'!$F$11)</f>
        <v>128641919.88935176</v>
      </c>
    </row>
    <row r="8821" spans="2:20" x14ac:dyDescent="0.3">
      <c r="B8821" s="62">
        <f t="shared" si="1242"/>
        <v>8794</v>
      </c>
      <c r="C8821" s="62">
        <v>0.37295385120709112</v>
      </c>
      <c r="D8821" s="62">
        <v>0.59416666298308118</v>
      </c>
      <c r="E8821" s="62">
        <v>0.75521233431542656</v>
      </c>
      <c r="F8821" s="62">
        <v>0.79887324377502988</v>
      </c>
      <c r="G8821" s="62">
        <v>0.7595559765199309</v>
      </c>
      <c r="H8821" s="62">
        <v>0.65395409052554443</v>
      </c>
      <c r="I8821" s="62">
        <v>0.25130318605571988</v>
      </c>
      <c r="J8821" s="62">
        <v>3.2765609138685647E-2</v>
      </c>
      <c r="K8821" s="62"/>
      <c r="L8821" s="65">
        <f t="shared" si="1243"/>
        <v>8.8403143376024382E-2</v>
      </c>
      <c r="M8821" s="65">
        <f t="shared" si="1244"/>
        <v>0.14083833838139109</v>
      </c>
      <c r="N8821" s="65">
        <f t="shared" si="1245"/>
        <v>0.1790118108547348</v>
      </c>
      <c r="O8821" s="65">
        <f t="shared" si="1246"/>
        <v>0.18936097771919416</v>
      </c>
      <c r="P8821" s="65">
        <f t="shared" si="1247"/>
        <v>0.18004140640210919</v>
      </c>
      <c r="Q8821" s="65">
        <f t="shared" si="1248"/>
        <v>0.15501005563813341</v>
      </c>
      <c r="R8821" s="65">
        <f t="shared" si="1249"/>
        <v>5.9567669071741533E-2</v>
      </c>
      <c r="S8821" s="65">
        <f t="shared" si="1250"/>
        <v>7.7665985566713136E-3</v>
      </c>
      <c r="T8821" s="66">
        <f>(L8821*'Football Field'!$F$4)+(M8821*'Football Field'!$F$5)+(N8821*'Football Field'!$F$6)+(O8821*'Football Field'!$F$7)+(P8821*'Football Field'!$F$8)+(Q8821*'Football Field'!$F$9)+(R8821*'Football Field'!$F$10)+(S8821*'Football Field'!$F$11)</f>
        <v>136221303.76749</v>
      </c>
    </row>
    <row r="8822" spans="2:20" x14ac:dyDescent="0.3">
      <c r="B8822" s="62">
        <f t="shared" si="1242"/>
        <v>8795</v>
      </c>
      <c r="C8822" s="62">
        <v>0.12242143353687829</v>
      </c>
      <c r="D8822" s="62">
        <v>0.19667249729801883</v>
      </c>
      <c r="E8822" s="62">
        <v>0.32005237375751427</v>
      </c>
      <c r="F8822" s="62">
        <v>0.93876541413427372</v>
      </c>
      <c r="G8822" s="62">
        <v>0.26096528857707868</v>
      </c>
      <c r="H8822" s="62">
        <v>0.9468439096850797</v>
      </c>
      <c r="I8822" s="62">
        <v>0.3366886659231404</v>
      </c>
      <c r="J8822" s="62">
        <v>0.44892614057968017</v>
      </c>
      <c r="K8822" s="62"/>
      <c r="L8822" s="65">
        <f t="shared" si="1243"/>
        <v>3.427889255317277E-2</v>
      </c>
      <c r="M8822" s="65">
        <f t="shared" si="1244"/>
        <v>5.5069730914497683E-2</v>
      </c>
      <c r="N8822" s="65">
        <f t="shared" si="1245"/>
        <v>8.9616994462957372E-2</v>
      </c>
      <c r="O8822" s="65">
        <f t="shared" si="1246"/>
        <v>0.26286114966991986</v>
      </c>
      <c r="P8822" s="65">
        <f t="shared" si="1247"/>
        <v>7.3072180489919106E-2</v>
      </c>
      <c r="Q8822" s="65">
        <f t="shared" si="1248"/>
        <v>0.26512318723129136</v>
      </c>
      <c r="R8822" s="65">
        <f t="shared" si="1249"/>
        <v>9.4275277372680835E-2</v>
      </c>
      <c r="S8822" s="65">
        <f t="shared" si="1250"/>
        <v>0.12570258730556111</v>
      </c>
      <c r="T8822" s="66">
        <f>(L8822*'Football Field'!$F$4)+(M8822*'Football Field'!$F$5)+(N8822*'Football Field'!$F$6)+(O8822*'Football Field'!$F$7)+(P8822*'Football Field'!$F$8)+(Q8822*'Football Field'!$F$9)+(R8822*'Football Field'!$F$10)+(S8822*'Football Field'!$F$11)</f>
        <v>131898108.68870805</v>
      </c>
    </row>
    <row r="8823" spans="2:20" x14ac:dyDescent="0.3">
      <c r="B8823" s="62">
        <f t="shared" si="1242"/>
        <v>8796</v>
      </c>
      <c r="C8823" s="62">
        <v>4.1414363138971066E-2</v>
      </c>
      <c r="D8823" s="62">
        <v>0.57249478771993878</v>
      </c>
      <c r="E8823" s="62">
        <v>0.60576235804161338</v>
      </c>
      <c r="F8823" s="62">
        <v>0.5825708712589297</v>
      </c>
      <c r="G8823" s="62">
        <v>0.62788606954808468</v>
      </c>
      <c r="H8823" s="62">
        <v>0.65695859695691972</v>
      </c>
      <c r="I8823" s="62">
        <v>0.68897423182616846</v>
      </c>
      <c r="J8823" s="62">
        <v>3.4252129294775169E-2</v>
      </c>
      <c r="K8823" s="62"/>
      <c r="L8823" s="65">
        <f t="shared" si="1243"/>
        <v>1.086901750768097E-2</v>
      </c>
      <c r="M8823" s="65">
        <f t="shared" si="1244"/>
        <v>0.15024873978875125</v>
      </c>
      <c r="N8823" s="65">
        <f t="shared" si="1245"/>
        <v>0.1589796673428209</v>
      </c>
      <c r="O8823" s="65">
        <f t="shared" si="1246"/>
        <v>0.15289316360921784</v>
      </c>
      <c r="P8823" s="65">
        <f t="shared" si="1247"/>
        <v>0.16478593815016895</v>
      </c>
      <c r="Q8823" s="65">
        <f t="shared" si="1248"/>
        <v>0.17241589513728525</v>
      </c>
      <c r="R8823" s="65">
        <f t="shared" si="1249"/>
        <v>0.18081825773660135</v>
      </c>
      <c r="S8823" s="65">
        <f t="shared" si="1250"/>
        <v>8.9893207274734151E-3</v>
      </c>
      <c r="T8823" s="66">
        <f>(L8823*'Football Field'!$F$4)+(M8823*'Football Field'!$F$5)+(N8823*'Football Field'!$F$6)+(O8823*'Football Field'!$F$7)+(P8823*'Football Field'!$F$8)+(Q8823*'Football Field'!$F$9)+(R8823*'Football Field'!$F$10)+(S8823*'Football Field'!$F$11)</f>
        <v>151369009.6028772</v>
      </c>
    </row>
    <row r="8824" spans="2:20" x14ac:dyDescent="0.3">
      <c r="B8824" s="62">
        <f t="shared" si="1242"/>
        <v>8797</v>
      </c>
      <c r="C8824" s="62">
        <v>0.41453046125962445</v>
      </c>
      <c r="D8824" s="62">
        <v>0.36420361956824421</v>
      </c>
      <c r="E8824" s="62">
        <v>0.94156402821421359</v>
      </c>
      <c r="F8824" s="62">
        <v>0.58491575777134575</v>
      </c>
      <c r="G8824" s="62">
        <v>0.1136765865125926</v>
      </c>
      <c r="H8824" s="62">
        <v>0.74970761453072687</v>
      </c>
      <c r="I8824" s="62">
        <v>0.47333063850891322</v>
      </c>
      <c r="J8824" s="62">
        <v>0.56051670740570458</v>
      </c>
      <c r="K8824" s="62"/>
      <c r="L8824" s="65">
        <f t="shared" si="1243"/>
        <v>9.8640296409612596E-2</v>
      </c>
      <c r="M8824" s="65">
        <f t="shared" si="1244"/>
        <v>8.6664687749364491E-2</v>
      </c>
      <c r="N8824" s="65">
        <f t="shared" si="1245"/>
        <v>0.2240514594499477</v>
      </c>
      <c r="O8824" s="65">
        <f t="shared" si="1246"/>
        <v>0.13918461756923328</v>
      </c>
      <c r="P8824" s="65">
        <f t="shared" si="1247"/>
        <v>2.7050104241705498E-2</v>
      </c>
      <c r="Q8824" s="65">
        <f t="shared" si="1248"/>
        <v>0.17839794232042699</v>
      </c>
      <c r="R8824" s="65">
        <f t="shared" si="1249"/>
        <v>0.11263219195133724</v>
      </c>
      <c r="S8824" s="65">
        <f t="shared" si="1250"/>
        <v>0.13337870030837232</v>
      </c>
      <c r="T8824" s="66">
        <f>(L8824*'Football Field'!$F$4)+(M8824*'Football Field'!$F$5)+(N8824*'Football Field'!$F$6)+(O8824*'Football Field'!$F$7)+(P8824*'Football Field'!$F$8)+(Q8824*'Football Field'!$F$9)+(R8824*'Football Field'!$F$10)+(S8824*'Football Field'!$F$11)</f>
        <v>132962280.54208715</v>
      </c>
    </row>
    <row r="8825" spans="2:20" x14ac:dyDescent="0.3">
      <c r="B8825" s="62">
        <f t="shared" si="1242"/>
        <v>8798</v>
      </c>
      <c r="C8825" s="62">
        <v>0.75760106710139385</v>
      </c>
      <c r="D8825" s="62">
        <v>8.4958342094703765E-2</v>
      </c>
      <c r="E8825" s="62">
        <v>0.16184565388222283</v>
      </c>
      <c r="F8825" s="62">
        <v>0.82021870940769814</v>
      </c>
      <c r="G8825" s="62">
        <v>0.27802138748169769</v>
      </c>
      <c r="H8825" s="62">
        <v>0.76661178345722392</v>
      </c>
      <c r="I8825" s="62">
        <v>0.35487530086754204</v>
      </c>
      <c r="J8825" s="62">
        <v>0.77841682400991041</v>
      </c>
      <c r="K8825" s="62"/>
      <c r="L8825" s="65">
        <f t="shared" si="1243"/>
        <v>0.18927964508945205</v>
      </c>
      <c r="M8825" s="65">
        <f t="shared" si="1244"/>
        <v>2.1226058855222801E-2</v>
      </c>
      <c r="N8825" s="65">
        <f t="shared" si="1245"/>
        <v>4.0435645165211351E-2</v>
      </c>
      <c r="O8825" s="65">
        <f t="shared" si="1246"/>
        <v>0.20492408597893313</v>
      </c>
      <c r="P8825" s="65">
        <f t="shared" si="1247"/>
        <v>6.9461081610078884E-2</v>
      </c>
      <c r="Q8825" s="65">
        <f t="shared" si="1248"/>
        <v>0.19153088953444566</v>
      </c>
      <c r="R8825" s="65">
        <f t="shared" si="1249"/>
        <v>8.8662323637185514E-2</v>
      </c>
      <c r="S8825" s="65">
        <f t="shared" si="1250"/>
        <v>0.19448027012947067</v>
      </c>
      <c r="T8825" s="66">
        <f>(L8825*'Football Field'!$F$4)+(M8825*'Football Field'!$F$5)+(N8825*'Football Field'!$F$6)+(O8825*'Football Field'!$F$7)+(P8825*'Football Field'!$F$8)+(Q8825*'Football Field'!$F$9)+(R8825*'Football Field'!$F$10)+(S8825*'Football Field'!$F$11)</f>
        <v>129020687.55380152</v>
      </c>
    </row>
    <row r="8826" spans="2:20" x14ac:dyDescent="0.3">
      <c r="B8826" s="62">
        <f t="shared" si="1242"/>
        <v>8799</v>
      </c>
      <c r="C8826" s="62">
        <v>0.45977408823949262</v>
      </c>
      <c r="D8826" s="62">
        <v>0.1569389542470524</v>
      </c>
      <c r="E8826" s="62">
        <v>0.18120768599652903</v>
      </c>
      <c r="F8826" s="62">
        <v>0.91604751274765339</v>
      </c>
      <c r="G8826" s="62">
        <v>0.13288152325020575</v>
      </c>
      <c r="H8826" s="62">
        <v>2.1404935387682844E-2</v>
      </c>
      <c r="I8826" s="62">
        <v>0.46019119851170609</v>
      </c>
      <c r="J8826" s="62">
        <v>0.58725286967886103</v>
      </c>
      <c r="K8826" s="62"/>
      <c r="L8826" s="65">
        <f t="shared" si="1243"/>
        <v>0.15768915955112139</v>
      </c>
      <c r="M8826" s="65">
        <f t="shared" si="1244"/>
        <v>5.3825503500664382E-2</v>
      </c>
      <c r="N8826" s="65">
        <f t="shared" si="1245"/>
        <v>6.2148973680552333E-2</v>
      </c>
      <c r="O8826" s="65">
        <f t="shared" si="1246"/>
        <v>0.31417769310833665</v>
      </c>
      <c r="P8826" s="65">
        <f t="shared" si="1247"/>
        <v>4.5574503342352309E-2</v>
      </c>
      <c r="Q8826" s="65">
        <f t="shared" si="1248"/>
        <v>7.3412711978922658E-3</v>
      </c>
      <c r="R8826" s="65">
        <f t="shared" si="1249"/>
        <v>0.15783221626081403</v>
      </c>
      <c r="S8826" s="65">
        <f t="shared" si="1250"/>
        <v>0.20141067935826656</v>
      </c>
      <c r="T8826" s="66">
        <f>(L8826*'Football Field'!$F$4)+(M8826*'Football Field'!$F$5)+(N8826*'Football Field'!$F$6)+(O8826*'Football Field'!$F$7)+(P8826*'Football Field'!$F$8)+(Q8826*'Football Field'!$F$9)+(R8826*'Football Field'!$F$10)+(S8826*'Football Field'!$F$11)</f>
        <v>138111448.76672912</v>
      </c>
    </row>
    <row r="8827" spans="2:20" x14ac:dyDescent="0.3">
      <c r="B8827" s="62">
        <f t="shared" si="1242"/>
        <v>8800</v>
      </c>
      <c r="C8827" s="62">
        <v>0.82247590666126069</v>
      </c>
      <c r="D8827" s="62">
        <v>0.4982175327947076</v>
      </c>
      <c r="E8827" s="62">
        <v>0.49214898148560104</v>
      </c>
      <c r="F8827" s="62">
        <v>0.45646617652025556</v>
      </c>
      <c r="G8827" s="62">
        <v>0.20590015454542621</v>
      </c>
      <c r="H8827" s="62">
        <v>0.20899249634556516</v>
      </c>
      <c r="I8827" s="62">
        <v>1.3599639049375778E-2</v>
      </c>
      <c r="J8827" s="62">
        <v>0.93369744157738221</v>
      </c>
      <c r="K8827" s="62"/>
      <c r="L8827" s="65">
        <f t="shared" si="1243"/>
        <v>0.22648390062521953</v>
      </c>
      <c r="M8827" s="65">
        <f t="shared" si="1244"/>
        <v>0.13719338070980283</v>
      </c>
      <c r="N8827" s="65">
        <f t="shared" si="1245"/>
        <v>0.13552229325240842</v>
      </c>
      <c r="O8827" s="65">
        <f t="shared" si="1246"/>
        <v>0.1256963752062415</v>
      </c>
      <c r="P8827" s="65">
        <f t="shared" si="1247"/>
        <v>5.6698402668212904E-2</v>
      </c>
      <c r="Q8827" s="65">
        <f t="shared" si="1248"/>
        <v>5.7549935980361747E-2</v>
      </c>
      <c r="R8827" s="65">
        <f t="shared" si="1249"/>
        <v>3.7449112783144753E-3</v>
      </c>
      <c r="S8827" s="65">
        <f t="shared" si="1250"/>
        <v>0.25711080027943856</v>
      </c>
      <c r="T8827" s="66">
        <f>(L8827*'Football Field'!$F$4)+(M8827*'Football Field'!$F$5)+(N8827*'Football Field'!$F$6)+(O8827*'Football Field'!$F$7)+(P8827*'Football Field'!$F$8)+(Q8827*'Football Field'!$F$9)+(R8827*'Football Field'!$F$10)+(S8827*'Football Field'!$F$11)</f>
        <v>118050274.84539625</v>
      </c>
    </row>
    <row r="8828" spans="2:20" x14ac:dyDescent="0.3">
      <c r="B8828" s="62">
        <f t="shared" si="1242"/>
        <v>8801</v>
      </c>
      <c r="C8828" s="62">
        <v>0.82415286707951185</v>
      </c>
      <c r="D8828" s="62">
        <v>0.72411610135020443</v>
      </c>
      <c r="E8828" s="62">
        <v>0.9689703261533732</v>
      </c>
      <c r="F8828" s="62">
        <v>0.61927255032350847</v>
      </c>
      <c r="G8828" s="62">
        <v>0.2176953028516817</v>
      </c>
      <c r="H8828" s="62">
        <v>0.59339477524779727</v>
      </c>
      <c r="I8828" s="62">
        <v>0.68010421839870561</v>
      </c>
      <c r="J8828" s="62">
        <v>0.67909442454388158</v>
      </c>
      <c r="K8828" s="62"/>
      <c r="L8828" s="65">
        <f t="shared" si="1243"/>
        <v>0.15530126991538507</v>
      </c>
      <c r="M8828" s="65">
        <f t="shared" si="1244"/>
        <v>0.13645059623995096</v>
      </c>
      <c r="N8828" s="65">
        <f t="shared" si="1245"/>
        <v>0.18259030353822167</v>
      </c>
      <c r="O8828" s="65">
        <f t="shared" si="1246"/>
        <v>0.11669414416986007</v>
      </c>
      <c r="P8828" s="65">
        <f t="shared" si="1247"/>
        <v>4.1021949128545329E-2</v>
      </c>
      <c r="Q8828" s="65">
        <f t="shared" si="1248"/>
        <v>0.11181780205861565</v>
      </c>
      <c r="R8828" s="65">
        <f t="shared" si="1249"/>
        <v>0.12815710896743063</v>
      </c>
      <c r="S8828" s="65">
        <f t="shared" si="1250"/>
        <v>0.12796682598199052</v>
      </c>
      <c r="T8828" s="66">
        <f>(L8828*'Football Field'!$F$4)+(M8828*'Football Field'!$F$5)+(N8828*'Football Field'!$F$6)+(O8828*'Football Field'!$F$7)+(P8828*'Football Field'!$F$8)+(Q8828*'Football Field'!$F$9)+(R8828*'Football Field'!$F$10)+(S8828*'Football Field'!$F$11)</f>
        <v>134545140.56448966</v>
      </c>
    </row>
    <row r="8829" spans="2:20" x14ac:dyDescent="0.3">
      <c r="B8829" s="62">
        <f t="shared" si="1242"/>
        <v>8802</v>
      </c>
      <c r="C8829" s="62">
        <v>0.72830049134893082</v>
      </c>
      <c r="D8829" s="62">
        <v>0.88300598712016642</v>
      </c>
      <c r="E8829" s="62">
        <v>0.40267789244283192</v>
      </c>
      <c r="F8829" s="62">
        <v>0.65032931921311365</v>
      </c>
      <c r="G8829" s="62">
        <v>0.51419037078654051</v>
      </c>
      <c r="H8829" s="62">
        <v>0.87046918041350119</v>
      </c>
      <c r="I8829" s="62">
        <v>0.83076728593338744</v>
      </c>
      <c r="J8829" s="62">
        <v>0.46261865554613613</v>
      </c>
      <c r="K8829" s="62"/>
      <c r="L8829" s="65">
        <f t="shared" si="1243"/>
        <v>0.13632563188433744</v>
      </c>
      <c r="M8829" s="65">
        <f t="shared" si="1244"/>
        <v>0.16528390490146899</v>
      </c>
      <c r="N8829" s="65">
        <f t="shared" si="1245"/>
        <v>7.5374544964877457E-2</v>
      </c>
      <c r="O8829" s="65">
        <f t="shared" si="1246"/>
        <v>0.1217307367326258</v>
      </c>
      <c r="P8829" s="65">
        <f t="shared" si="1247"/>
        <v>9.6247809851789698E-2</v>
      </c>
      <c r="Q8829" s="65">
        <f t="shared" si="1248"/>
        <v>0.16293722504006669</v>
      </c>
      <c r="R8829" s="65">
        <f t="shared" si="1249"/>
        <v>0.1555056965483281</v>
      </c>
      <c r="S8829" s="65">
        <f t="shared" si="1250"/>
        <v>8.6594450076505833E-2</v>
      </c>
      <c r="T8829" s="66">
        <f>(L8829*'Football Field'!$F$4)+(M8829*'Football Field'!$F$5)+(N8829*'Football Field'!$F$6)+(O8829*'Football Field'!$F$7)+(P8829*'Football Field'!$F$8)+(Q8829*'Football Field'!$F$9)+(R8829*'Football Field'!$F$10)+(S8829*'Football Field'!$F$11)</f>
        <v>139776906.93448162</v>
      </c>
    </row>
    <row r="8830" spans="2:20" x14ac:dyDescent="0.3">
      <c r="B8830" s="62">
        <f t="shared" si="1242"/>
        <v>8803</v>
      </c>
      <c r="C8830" s="62">
        <v>0.98455258671424706</v>
      </c>
      <c r="D8830" s="62">
        <v>0.64363784551559255</v>
      </c>
      <c r="E8830" s="62">
        <v>0.61752614458705435</v>
      </c>
      <c r="F8830" s="62">
        <v>0.59324388788285765</v>
      </c>
      <c r="G8830" s="62">
        <v>0.85842970679026609</v>
      </c>
      <c r="H8830" s="62">
        <v>0.3634201970164711</v>
      </c>
      <c r="I8830" s="62">
        <v>0.92763660958668204</v>
      </c>
      <c r="J8830" s="62">
        <v>0.73576151691194802</v>
      </c>
      <c r="K8830" s="62"/>
      <c r="L8830" s="65">
        <f t="shared" si="1243"/>
        <v>0.17199803039553099</v>
      </c>
      <c r="M8830" s="65">
        <f t="shared" si="1244"/>
        <v>0.11244137002997424</v>
      </c>
      <c r="N8830" s="65">
        <f t="shared" si="1245"/>
        <v>0.10787974357081873</v>
      </c>
      <c r="O8830" s="65">
        <f t="shared" si="1246"/>
        <v>0.10363771487368353</v>
      </c>
      <c r="P8830" s="65">
        <f t="shared" si="1247"/>
        <v>0.14996478684159084</v>
      </c>
      <c r="Q8830" s="65">
        <f t="shared" si="1248"/>
        <v>6.3488287915016997E-2</v>
      </c>
      <c r="R8830" s="65">
        <f t="shared" si="1249"/>
        <v>0.16205500033692474</v>
      </c>
      <c r="S8830" s="65">
        <f t="shared" si="1250"/>
        <v>0.12853506603645995</v>
      </c>
      <c r="T8830" s="66">
        <f>(L8830*'Football Field'!$F$4)+(M8830*'Football Field'!$F$5)+(N8830*'Football Field'!$F$6)+(O8830*'Football Field'!$F$7)+(P8830*'Football Field'!$F$8)+(Q8830*'Football Field'!$F$9)+(R8830*'Football Field'!$F$10)+(S8830*'Football Field'!$F$11)</f>
        <v>146135582.04545295</v>
      </c>
    </row>
    <row r="8831" spans="2:20" x14ac:dyDescent="0.3">
      <c r="B8831" s="62">
        <f t="shared" si="1242"/>
        <v>8804</v>
      </c>
      <c r="C8831" s="62">
        <v>0.54991703806374437</v>
      </c>
      <c r="D8831" s="62">
        <v>0.61670285404428304</v>
      </c>
      <c r="E8831" s="62">
        <v>0.43847441265767206</v>
      </c>
      <c r="F8831" s="62">
        <v>0.94342893914919679</v>
      </c>
      <c r="G8831" s="62">
        <v>0.83831692431714999</v>
      </c>
      <c r="H8831" s="62">
        <v>0.52287894655834255</v>
      </c>
      <c r="I8831" s="62">
        <v>0.89639578408304066</v>
      </c>
      <c r="J8831" s="62">
        <v>0.32336502860509631</v>
      </c>
      <c r="K8831" s="62"/>
      <c r="L8831" s="65">
        <f t="shared" si="1243"/>
        <v>0.10720717223550275</v>
      </c>
      <c r="M8831" s="65">
        <f t="shared" si="1244"/>
        <v>0.12022716976444683</v>
      </c>
      <c r="N8831" s="65">
        <f t="shared" si="1245"/>
        <v>8.5481261035601899E-2</v>
      </c>
      <c r="O8831" s="65">
        <f t="shared" si="1246"/>
        <v>0.18392292249654124</v>
      </c>
      <c r="P8831" s="65">
        <f t="shared" si="1247"/>
        <v>0.16343117356328901</v>
      </c>
      <c r="Q8831" s="65">
        <f t="shared" si="1248"/>
        <v>0.10193605471722193</v>
      </c>
      <c r="R8831" s="65">
        <f t="shared" si="1249"/>
        <v>0.17475373658858975</v>
      </c>
      <c r="S8831" s="65">
        <f t="shared" si="1250"/>
        <v>6.3040509598806707E-2</v>
      </c>
      <c r="T8831" s="66">
        <f>(L8831*'Football Field'!$F$4)+(M8831*'Football Field'!$F$5)+(N8831*'Football Field'!$F$6)+(O8831*'Football Field'!$F$7)+(P8831*'Football Field'!$F$8)+(Q8831*'Football Field'!$F$9)+(R8831*'Football Field'!$F$10)+(S8831*'Football Field'!$F$11)</f>
        <v>148765456.51571599</v>
      </c>
    </row>
    <row r="8832" spans="2:20" x14ac:dyDescent="0.3">
      <c r="B8832" s="62">
        <f t="shared" si="1242"/>
        <v>8805</v>
      </c>
      <c r="C8832" s="62">
        <v>0.62640834078264429</v>
      </c>
      <c r="D8832" s="62">
        <v>0.70540437252816934</v>
      </c>
      <c r="E8832" s="62">
        <v>0.67991917969525495</v>
      </c>
      <c r="F8832" s="62">
        <v>0.933896718113994</v>
      </c>
      <c r="G8832" s="62">
        <v>0.67315545144720834</v>
      </c>
      <c r="H8832" s="62">
        <v>0.91412186613541224</v>
      </c>
      <c r="I8832" s="62">
        <v>0.3166762963781431</v>
      </c>
      <c r="J8832" s="62">
        <v>0.73732230898868589</v>
      </c>
      <c r="K8832" s="62"/>
      <c r="L8832" s="65">
        <f t="shared" si="1243"/>
        <v>0.11212082414559663</v>
      </c>
      <c r="M8832" s="65">
        <f t="shared" si="1244"/>
        <v>0.12626032326604861</v>
      </c>
      <c r="N8832" s="65">
        <f t="shared" si="1245"/>
        <v>0.12169872879499526</v>
      </c>
      <c r="O8832" s="65">
        <f t="shared" si="1246"/>
        <v>0.16715816646212525</v>
      </c>
      <c r="P8832" s="65">
        <f t="shared" si="1247"/>
        <v>0.12048808912739387</v>
      </c>
      <c r="Q8832" s="65">
        <f t="shared" si="1248"/>
        <v>0.16361866585709564</v>
      </c>
      <c r="R8832" s="65">
        <f t="shared" si="1249"/>
        <v>5.6681887876733672E-2</v>
      </c>
      <c r="S8832" s="65">
        <f t="shared" si="1250"/>
        <v>0.13197331447001096</v>
      </c>
      <c r="T8832" s="66">
        <f>(L8832*'Football Field'!$F$4)+(M8832*'Football Field'!$F$5)+(N8832*'Football Field'!$F$6)+(O8832*'Football Field'!$F$7)+(P8832*'Football Field'!$F$8)+(Q8832*'Football Field'!$F$9)+(R8832*'Football Field'!$F$10)+(S8832*'Football Field'!$F$11)</f>
        <v>130175050.71275118</v>
      </c>
    </row>
    <row r="8833" spans="2:20" x14ac:dyDescent="0.3">
      <c r="B8833" s="62">
        <f t="shared" si="1242"/>
        <v>8806</v>
      </c>
      <c r="C8833" s="62">
        <v>7.2570835159528557E-2</v>
      </c>
      <c r="D8833" s="62">
        <v>0.3742195008695387</v>
      </c>
      <c r="E8833" s="62">
        <v>0.8182089270449584</v>
      </c>
      <c r="F8833" s="62">
        <v>0.13284428641222035</v>
      </c>
      <c r="G8833" s="62">
        <v>0.51884535178773927</v>
      </c>
      <c r="H8833" s="62">
        <v>0.84103207166225036</v>
      </c>
      <c r="I8833" s="62">
        <v>2.1630513682971642E-2</v>
      </c>
      <c r="J8833" s="62">
        <v>0.298946706462069</v>
      </c>
      <c r="K8833" s="62"/>
      <c r="L8833" s="65">
        <f t="shared" si="1243"/>
        <v>2.357498546522795E-2</v>
      </c>
      <c r="M8833" s="65">
        <f t="shared" si="1244"/>
        <v>0.12156700793660186</v>
      </c>
      <c r="N8833" s="65">
        <f t="shared" si="1245"/>
        <v>0.26579911227702013</v>
      </c>
      <c r="O8833" s="65">
        <f t="shared" si="1246"/>
        <v>4.3155106516580687E-2</v>
      </c>
      <c r="P8833" s="65">
        <f t="shared" si="1247"/>
        <v>0.16854941244934818</v>
      </c>
      <c r="Q8833" s="65">
        <f t="shared" si="1248"/>
        <v>0.27321332077332139</v>
      </c>
      <c r="R8833" s="65">
        <f t="shared" si="1249"/>
        <v>7.0267765909059641E-3</v>
      </c>
      <c r="S8833" s="65">
        <f t="shared" si="1250"/>
        <v>9.71142779909938E-2</v>
      </c>
      <c r="T8833" s="66">
        <f>(L8833*'Football Field'!$F$4)+(M8833*'Football Field'!$F$5)+(N8833*'Football Field'!$F$6)+(O8833*'Football Field'!$F$7)+(P8833*'Football Field'!$F$8)+(Q8833*'Football Field'!$F$9)+(R8833*'Football Field'!$F$10)+(S8833*'Football Field'!$F$11)</f>
        <v>130282591.1346679</v>
      </c>
    </row>
    <row r="8834" spans="2:20" x14ac:dyDescent="0.3">
      <c r="B8834" s="62">
        <f t="shared" si="1242"/>
        <v>8807</v>
      </c>
      <c r="C8834" s="62">
        <v>0.59753885318472744</v>
      </c>
      <c r="D8834" s="62">
        <v>0.20422530721765519</v>
      </c>
      <c r="E8834" s="62">
        <v>8.9856241156129335E-2</v>
      </c>
      <c r="F8834" s="62">
        <v>0.52793402114222354</v>
      </c>
      <c r="G8834" s="62">
        <v>0.27629169307716439</v>
      </c>
      <c r="H8834" s="62">
        <v>0.40309025714061841</v>
      </c>
      <c r="I8834" s="62">
        <v>0.28518967816275187</v>
      </c>
      <c r="J8834" s="62">
        <v>0.56022829749664083</v>
      </c>
      <c r="K8834" s="62"/>
      <c r="L8834" s="65">
        <f t="shared" si="1243"/>
        <v>0.20294393352258425</v>
      </c>
      <c r="M8834" s="65">
        <f t="shared" si="1244"/>
        <v>6.9361660669781014E-2</v>
      </c>
      <c r="N8834" s="65">
        <f t="shared" si="1245"/>
        <v>3.0518147790033784E-2</v>
      </c>
      <c r="O8834" s="65">
        <f t="shared" si="1246"/>
        <v>0.17930383324860663</v>
      </c>
      <c r="P8834" s="65">
        <f t="shared" si="1247"/>
        <v>9.3837785934498694E-2</v>
      </c>
      <c r="Q8834" s="65">
        <f t="shared" si="1248"/>
        <v>0.13690276692929515</v>
      </c>
      <c r="R8834" s="65">
        <f t="shared" si="1249"/>
        <v>9.6859835603854944E-2</v>
      </c>
      <c r="S8834" s="65">
        <f t="shared" si="1250"/>
        <v>0.19027203630134551</v>
      </c>
      <c r="T8834" s="66">
        <f>(L8834*'Football Field'!$F$4)+(M8834*'Football Field'!$F$5)+(N8834*'Football Field'!$F$6)+(O8834*'Football Field'!$F$7)+(P8834*'Football Field'!$F$8)+(Q8834*'Football Field'!$F$9)+(R8834*'Football Field'!$F$10)+(S8834*'Football Field'!$F$11)</f>
        <v>131464006.85276185</v>
      </c>
    </row>
    <row r="8835" spans="2:20" x14ac:dyDescent="0.3">
      <c r="B8835" s="62">
        <f t="shared" si="1242"/>
        <v>8808</v>
      </c>
      <c r="C8835" s="62">
        <v>0.19429265333571377</v>
      </c>
      <c r="D8835" s="62">
        <v>0.2822865474555204</v>
      </c>
      <c r="E8835" s="62">
        <v>0.42201569173745346</v>
      </c>
      <c r="F8835" s="62">
        <v>0.64611589728327723</v>
      </c>
      <c r="G8835" s="62">
        <v>0.83703706184125959</v>
      </c>
      <c r="H8835" s="62">
        <v>0.16986534919324003</v>
      </c>
      <c r="I8835" s="62">
        <v>0.22914699984065001</v>
      </c>
      <c r="J8835" s="62">
        <v>0.33975839783811523</v>
      </c>
      <c r="K8835" s="62"/>
      <c r="L8835" s="65">
        <f t="shared" si="1243"/>
        <v>6.2262937137287797E-2</v>
      </c>
      <c r="M8835" s="65">
        <f t="shared" si="1244"/>
        <v>9.0461421248676496E-2</v>
      </c>
      <c r="N8835" s="65">
        <f t="shared" si="1245"/>
        <v>0.13523896058075086</v>
      </c>
      <c r="O8835" s="65">
        <f t="shared" si="1246"/>
        <v>0.20705401262105419</v>
      </c>
      <c r="P8835" s="65">
        <f t="shared" si="1247"/>
        <v>0.26823652396651215</v>
      </c>
      <c r="Q8835" s="65">
        <f t="shared" si="1248"/>
        <v>5.4434974133312046E-2</v>
      </c>
      <c r="R8835" s="65">
        <f t="shared" si="1249"/>
        <v>7.343234549185057E-2</v>
      </c>
      <c r="S8835" s="65">
        <f t="shared" si="1250"/>
        <v>0.10887882482055596</v>
      </c>
      <c r="T8835" s="66">
        <f>(L8835*'Football Field'!$F$4)+(M8835*'Football Field'!$F$5)+(N8835*'Football Field'!$F$6)+(O8835*'Football Field'!$F$7)+(P8835*'Football Field'!$F$8)+(Q8835*'Football Field'!$F$9)+(R8835*'Football Field'!$F$10)+(S8835*'Football Field'!$F$11)</f>
        <v>145427894.53831941</v>
      </c>
    </row>
    <row r="8836" spans="2:20" x14ac:dyDescent="0.3">
      <c r="B8836" s="62">
        <f t="shared" si="1242"/>
        <v>8809</v>
      </c>
      <c r="C8836" s="62">
        <v>0.72948771648235289</v>
      </c>
      <c r="D8836" s="62">
        <v>0.64217549117787187</v>
      </c>
      <c r="E8836" s="62">
        <v>0.15631570951543872</v>
      </c>
      <c r="F8836" s="62">
        <v>0.42762927900775083</v>
      </c>
      <c r="G8836" s="62">
        <v>0.87547947804204562</v>
      </c>
      <c r="H8836" s="62">
        <v>0.58100645797200368</v>
      </c>
      <c r="I8836" s="62">
        <v>0.9397107272606271</v>
      </c>
      <c r="J8836" s="62">
        <v>0.62368187856864865</v>
      </c>
      <c r="K8836" s="62"/>
      <c r="L8836" s="65">
        <f t="shared" si="1243"/>
        <v>0.14661635230720468</v>
      </c>
      <c r="M8836" s="65">
        <f t="shared" si="1244"/>
        <v>0.12906787315296042</v>
      </c>
      <c r="N8836" s="65">
        <f t="shared" si="1245"/>
        <v>3.1417169363701897E-2</v>
      </c>
      <c r="O8836" s="65">
        <f t="shared" si="1246"/>
        <v>8.5947225170847741E-2</v>
      </c>
      <c r="P8836" s="65">
        <f t="shared" si="1247"/>
        <v>0.17595855926032633</v>
      </c>
      <c r="Q8836" s="65">
        <f t="shared" si="1248"/>
        <v>0.11677379290984281</v>
      </c>
      <c r="R8836" s="65">
        <f t="shared" si="1249"/>
        <v>0.18886810009533123</v>
      </c>
      <c r="S8836" s="65">
        <f t="shared" si="1250"/>
        <v>0.12535092773978507</v>
      </c>
      <c r="T8836" s="66">
        <f>(L8836*'Football Field'!$F$4)+(M8836*'Football Field'!$F$5)+(N8836*'Football Field'!$F$6)+(O8836*'Football Field'!$F$7)+(P8836*'Football Field'!$F$8)+(Q8836*'Football Field'!$F$9)+(R8836*'Football Field'!$F$10)+(S8836*'Football Field'!$F$11)</f>
        <v>149905290.96836162</v>
      </c>
    </row>
    <row r="8837" spans="2:20" x14ac:dyDescent="0.3">
      <c r="B8837" s="62">
        <f t="shared" si="1242"/>
        <v>8810</v>
      </c>
      <c r="C8837" s="62">
        <v>0.72844212787170548</v>
      </c>
      <c r="D8837" s="62">
        <v>0.24046615822755679</v>
      </c>
      <c r="E8837" s="62">
        <v>0.6232269282257118</v>
      </c>
      <c r="F8837" s="62">
        <v>0.65029726779403818</v>
      </c>
      <c r="G8837" s="62">
        <v>0.78774173444846418</v>
      </c>
      <c r="H8837" s="62">
        <v>0.78010385525280457</v>
      </c>
      <c r="I8837" s="62">
        <v>0.15790862571115871</v>
      </c>
      <c r="J8837" s="62">
        <v>0.88026896070790683</v>
      </c>
      <c r="K8837" s="62"/>
      <c r="L8837" s="65">
        <f t="shared" si="1243"/>
        <v>0.15024209340427994</v>
      </c>
      <c r="M8837" s="65">
        <f t="shared" si="1244"/>
        <v>4.9596443729234579E-2</v>
      </c>
      <c r="N8837" s="65">
        <f t="shared" si="1245"/>
        <v>0.12854132782809205</v>
      </c>
      <c r="O8837" s="65">
        <f t="shared" si="1246"/>
        <v>0.1341246189781975</v>
      </c>
      <c r="P8837" s="65">
        <f t="shared" si="1247"/>
        <v>0.16247271089502388</v>
      </c>
      <c r="Q8837" s="65">
        <f t="shared" si="1248"/>
        <v>0.16089738882671129</v>
      </c>
      <c r="R8837" s="65">
        <f t="shared" si="1249"/>
        <v>3.2568850133302275E-2</v>
      </c>
      <c r="S8837" s="65">
        <f t="shared" si="1250"/>
        <v>0.18155656620515839</v>
      </c>
      <c r="T8837" s="66">
        <f>(L8837*'Football Field'!$F$4)+(M8837*'Football Field'!$F$5)+(N8837*'Football Field'!$F$6)+(O8837*'Football Field'!$F$7)+(P8837*'Football Field'!$F$8)+(Q8837*'Football Field'!$F$9)+(R8837*'Football Field'!$F$10)+(S8837*'Football Field'!$F$11)</f>
        <v>130660454.98393898</v>
      </c>
    </row>
    <row r="8838" spans="2:20" x14ac:dyDescent="0.3">
      <c r="B8838" s="62">
        <f t="shared" si="1242"/>
        <v>8811</v>
      </c>
      <c r="C8838" s="62">
        <v>0.97640211695660994</v>
      </c>
      <c r="D8838" s="62">
        <v>0.60310086217547565</v>
      </c>
      <c r="E8838" s="62">
        <v>0.54381965216624983</v>
      </c>
      <c r="F8838" s="62">
        <v>2.5167354920849205E-2</v>
      </c>
      <c r="G8838" s="62">
        <v>7.140028033757928E-2</v>
      </c>
      <c r="H8838" s="62">
        <v>0.75471637519298684</v>
      </c>
      <c r="I8838" s="62">
        <v>0.60355480991218036</v>
      </c>
      <c r="J8838" s="62">
        <v>0.19112218288181893</v>
      </c>
      <c r="K8838" s="62"/>
      <c r="L8838" s="65">
        <f t="shared" si="1243"/>
        <v>0.25904182641187673</v>
      </c>
      <c r="M8838" s="65">
        <f t="shared" si="1244"/>
        <v>0.16000410705321663</v>
      </c>
      <c r="N8838" s="65">
        <f t="shared" si="1245"/>
        <v>0.14427665967676004</v>
      </c>
      <c r="O8838" s="65">
        <f t="shared" si="1246"/>
        <v>6.6769596987082576E-3</v>
      </c>
      <c r="P8838" s="65">
        <f t="shared" si="1247"/>
        <v>1.8942665837940284E-2</v>
      </c>
      <c r="Q8838" s="65">
        <f t="shared" si="1248"/>
        <v>0.20022806675421254</v>
      </c>
      <c r="R8838" s="65">
        <f t="shared" si="1249"/>
        <v>0.16012454047789831</v>
      </c>
      <c r="S8838" s="65">
        <f t="shared" si="1250"/>
        <v>5.0705174089387191E-2</v>
      </c>
      <c r="T8838" s="66">
        <f>(L8838*'Football Field'!$F$4)+(M8838*'Football Field'!$F$5)+(N8838*'Football Field'!$F$6)+(O8838*'Football Field'!$F$7)+(P8838*'Football Field'!$F$8)+(Q8838*'Football Field'!$F$9)+(R8838*'Football Field'!$F$10)+(S8838*'Football Field'!$F$11)</f>
        <v>134213993.04132099</v>
      </c>
    </row>
    <row r="8839" spans="2:20" x14ac:dyDescent="0.3">
      <c r="B8839" s="62">
        <f t="shared" si="1242"/>
        <v>8812</v>
      </c>
      <c r="C8839" s="62">
        <v>0.36735382763332058</v>
      </c>
      <c r="D8839" s="62">
        <v>2.6407426368891374E-2</v>
      </c>
      <c r="E8839" s="62">
        <v>0.85039288297747462</v>
      </c>
      <c r="F8839" s="62">
        <v>0.25224861515345443</v>
      </c>
      <c r="G8839" s="62">
        <v>0.20504687611204608</v>
      </c>
      <c r="H8839" s="62">
        <v>0.7250617568034271</v>
      </c>
      <c r="I8839" s="62">
        <v>0.61770197938749438</v>
      </c>
      <c r="J8839" s="62">
        <v>0.37691690430404801</v>
      </c>
      <c r="K8839" s="62"/>
      <c r="L8839" s="65">
        <f t="shared" si="1243"/>
        <v>0.10737791278804472</v>
      </c>
      <c r="M8839" s="65">
        <f t="shared" si="1244"/>
        <v>7.7189186890027428E-3</v>
      </c>
      <c r="N8839" s="65">
        <f t="shared" si="1245"/>
        <v>0.24857074012871036</v>
      </c>
      <c r="O8839" s="65">
        <f t="shared" si="1246"/>
        <v>7.3732537301581871E-2</v>
      </c>
      <c r="P8839" s="65">
        <f t="shared" si="1247"/>
        <v>5.9935419000444932E-2</v>
      </c>
      <c r="Q8839" s="65">
        <f t="shared" si="1248"/>
        <v>0.211936319241779</v>
      </c>
      <c r="R8839" s="65">
        <f t="shared" si="1249"/>
        <v>0.18055494262572039</v>
      </c>
      <c r="S8839" s="65">
        <f t="shared" si="1250"/>
        <v>0.11017321022471586</v>
      </c>
      <c r="T8839" s="66">
        <f>(L8839*'Football Field'!$F$4)+(M8839*'Football Field'!$F$5)+(N8839*'Football Field'!$F$6)+(O8839*'Football Field'!$F$7)+(P8839*'Football Field'!$F$8)+(Q8839*'Football Field'!$F$9)+(R8839*'Football Field'!$F$10)+(S8839*'Football Field'!$F$11)</f>
        <v>145292983.79748806</v>
      </c>
    </row>
    <row r="8840" spans="2:20" x14ac:dyDescent="0.3">
      <c r="B8840" s="62">
        <f t="shared" si="1242"/>
        <v>8813</v>
      </c>
      <c r="C8840" s="62">
        <v>0.90021039546767312</v>
      </c>
      <c r="D8840" s="62">
        <v>0.20165566489061904</v>
      </c>
      <c r="E8840" s="62">
        <v>0.76092526874928568</v>
      </c>
      <c r="F8840" s="62">
        <v>0.68477720575678758</v>
      </c>
      <c r="G8840" s="62">
        <v>3.1866446923503045E-2</v>
      </c>
      <c r="H8840" s="62">
        <v>0.90550955936372113</v>
      </c>
      <c r="I8840" s="62">
        <v>0.51487830577186056</v>
      </c>
      <c r="J8840" s="62">
        <v>0.17638048493682634</v>
      </c>
      <c r="K8840" s="62"/>
      <c r="L8840" s="65">
        <f t="shared" si="1243"/>
        <v>0.2155571278342612</v>
      </c>
      <c r="M8840" s="65">
        <f t="shared" si="1244"/>
        <v>4.8286840669894339E-2</v>
      </c>
      <c r="N8840" s="65">
        <f t="shared" si="1245"/>
        <v>0.18220503368315019</v>
      </c>
      <c r="O8840" s="65">
        <f t="shared" si="1246"/>
        <v>0.16397123208360542</v>
      </c>
      <c r="P8840" s="65">
        <f t="shared" si="1247"/>
        <v>7.6304826157274864E-3</v>
      </c>
      <c r="Q8840" s="65">
        <f t="shared" si="1248"/>
        <v>0.21682602292268294</v>
      </c>
      <c r="R8840" s="65">
        <f t="shared" si="1249"/>
        <v>0.12328861045721873</v>
      </c>
      <c r="S8840" s="65">
        <f t="shared" si="1250"/>
        <v>4.223464973345975E-2</v>
      </c>
      <c r="T8840" s="66">
        <f>(L8840*'Football Field'!$F$4)+(M8840*'Football Field'!$F$5)+(N8840*'Football Field'!$F$6)+(O8840*'Football Field'!$F$7)+(P8840*'Football Field'!$F$8)+(Q8840*'Football Field'!$F$9)+(R8840*'Football Field'!$F$10)+(S8840*'Football Field'!$F$11)</f>
        <v>130784283.84548861</v>
      </c>
    </row>
    <row r="8841" spans="2:20" x14ac:dyDescent="0.3">
      <c r="B8841" s="62">
        <f t="shared" si="1242"/>
        <v>8814</v>
      </c>
      <c r="C8841" s="62">
        <v>0.70605306144668734</v>
      </c>
      <c r="D8841" s="62">
        <v>0.18243305560228595</v>
      </c>
      <c r="E8841" s="62">
        <v>0.24743270784271509</v>
      </c>
      <c r="F8841" s="62">
        <v>0.17013772390082837</v>
      </c>
      <c r="G8841" s="62">
        <v>0.53254407850224761</v>
      </c>
      <c r="H8841" s="62">
        <v>4.1193223660513811E-2</v>
      </c>
      <c r="I8841" s="62">
        <v>0.36002299869375864</v>
      </c>
      <c r="J8841" s="62">
        <v>0.40808229797078277</v>
      </c>
      <c r="K8841" s="62"/>
      <c r="L8841" s="65">
        <f t="shared" si="1243"/>
        <v>0.26664650807465762</v>
      </c>
      <c r="M8841" s="65">
        <f t="shared" si="1244"/>
        <v>6.8897282498947846E-2</v>
      </c>
      <c r="N8841" s="65">
        <f t="shared" si="1245"/>
        <v>9.3444913891501794E-2</v>
      </c>
      <c r="O8841" s="65">
        <f t="shared" si="1246"/>
        <v>6.4253853495048752E-2</v>
      </c>
      <c r="P8841" s="65">
        <f t="shared" si="1247"/>
        <v>0.20111947200895022</v>
      </c>
      <c r="Q8841" s="65">
        <f t="shared" si="1248"/>
        <v>1.5556945851786743E-2</v>
      </c>
      <c r="R8841" s="65">
        <f t="shared" si="1249"/>
        <v>0.13596552535521644</v>
      </c>
      <c r="S8841" s="65">
        <f t="shared" si="1250"/>
        <v>0.15411549882389039</v>
      </c>
      <c r="T8841" s="66">
        <f>(L8841*'Football Field'!$F$4)+(M8841*'Football Field'!$F$5)+(N8841*'Football Field'!$F$6)+(O8841*'Football Field'!$F$7)+(P8841*'Football Field'!$F$8)+(Q8841*'Football Field'!$F$9)+(R8841*'Football Field'!$F$10)+(S8841*'Football Field'!$F$11)</f>
        <v>145933485.98688203</v>
      </c>
    </row>
    <row r="8842" spans="2:20" x14ac:dyDescent="0.3">
      <c r="B8842" s="62">
        <f t="shared" si="1242"/>
        <v>8815</v>
      </c>
      <c r="C8842" s="62">
        <v>0.16775917638474047</v>
      </c>
      <c r="D8842" s="62">
        <v>0.11217430057122268</v>
      </c>
      <c r="E8842" s="62">
        <v>0.65557531021757431</v>
      </c>
      <c r="F8842" s="62">
        <v>0.4610025785942572</v>
      </c>
      <c r="G8842" s="62">
        <v>0.84210067228935481</v>
      </c>
      <c r="H8842" s="62">
        <v>0.31421285628689766</v>
      </c>
      <c r="I8842" s="62">
        <v>0.81053146677100363</v>
      </c>
      <c r="J8842" s="62">
        <v>0.99111338774503843</v>
      </c>
      <c r="K8842" s="62"/>
      <c r="L8842" s="65">
        <f t="shared" si="1243"/>
        <v>3.8525741608069819E-2</v>
      </c>
      <c r="M8842" s="65">
        <f t="shared" si="1244"/>
        <v>2.5760725654504227E-2</v>
      </c>
      <c r="N8842" s="65">
        <f t="shared" si="1245"/>
        <v>0.15055227112076974</v>
      </c>
      <c r="O8842" s="65">
        <f t="shared" si="1246"/>
        <v>0.10586882104645191</v>
      </c>
      <c r="P8842" s="65">
        <f t="shared" si="1247"/>
        <v>0.19338765012888182</v>
      </c>
      <c r="Q8842" s="65">
        <f t="shared" si="1248"/>
        <v>7.215869541157155E-2</v>
      </c>
      <c r="R8842" s="65">
        <f t="shared" si="1249"/>
        <v>0.18613781092018933</v>
      </c>
      <c r="S8842" s="65">
        <f t="shared" si="1250"/>
        <v>0.22760828410956158</v>
      </c>
      <c r="T8842" s="66">
        <f>(L8842*'Football Field'!$F$4)+(M8842*'Football Field'!$F$5)+(N8842*'Football Field'!$F$6)+(O8842*'Football Field'!$F$7)+(P8842*'Football Field'!$F$8)+(Q8842*'Football Field'!$F$9)+(R8842*'Football Field'!$F$10)+(S8842*'Football Field'!$F$11)</f>
        <v>155857157.05623364</v>
      </c>
    </row>
    <row r="8843" spans="2:20" x14ac:dyDescent="0.3">
      <c r="B8843" s="62">
        <f t="shared" si="1242"/>
        <v>8816</v>
      </c>
      <c r="C8843" s="62">
        <v>0.48239559267336496</v>
      </c>
      <c r="D8843" s="62">
        <v>0.77897702165301885</v>
      </c>
      <c r="E8843" s="62">
        <v>0.598983310500528</v>
      </c>
      <c r="F8843" s="62">
        <v>0.9730963883174617</v>
      </c>
      <c r="G8843" s="62">
        <v>0.70056719910736087</v>
      </c>
      <c r="H8843" s="62">
        <v>1.4826480387630459E-2</v>
      </c>
      <c r="I8843" s="62">
        <v>0.79331834591595329</v>
      </c>
      <c r="J8843" s="62">
        <v>0.38298703613623952</v>
      </c>
      <c r="K8843" s="62"/>
      <c r="L8843" s="65">
        <f t="shared" si="1243"/>
        <v>0.10209103464010276</v>
      </c>
      <c r="M8843" s="65">
        <f t="shared" si="1244"/>
        <v>0.16485758018786603</v>
      </c>
      <c r="N8843" s="65">
        <f t="shared" si="1245"/>
        <v>0.1267648934399753</v>
      </c>
      <c r="O8843" s="65">
        <f t="shared" si="1246"/>
        <v>0.20593972788458706</v>
      </c>
      <c r="P8843" s="65">
        <f t="shared" si="1247"/>
        <v>0.14826344037562006</v>
      </c>
      <c r="Q8843" s="65">
        <f t="shared" si="1248"/>
        <v>3.1377789221828439E-3</v>
      </c>
      <c r="R8843" s="65">
        <f t="shared" si="1249"/>
        <v>0.16789268385454392</v>
      </c>
      <c r="S8843" s="65">
        <f t="shared" si="1250"/>
        <v>8.1052860695122103E-2</v>
      </c>
      <c r="T8843" s="66">
        <f>(L8843*'Football Field'!$F$4)+(M8843*'Football Field'!$F$5)+(N8843*'Football Field'!$F$6)+(O8843*'Football Field'!$F$7)+(P8843*'Football Field'!$F$8)+(Q8843*'Football Field'!$F$9)+(R8843*'Football Field'!$F$10)+(S8843*'Football Field'!$F$11)</f>
        <v>147829104.18078554</v>
      </c>
    </row>
    <row r="8844" spans="2:20" x14ac:dyDescent="0.3">
      <c r="B8844" s="62">
        <f t="shared" si="1242"/>
        <v>8817</v>
      </c>
      <c r="C8844" s="62">
        <v>0.19534878023143043</v>
      </c>
      <c r="D8844" s="62">
        <v>0.89423588309368152</v>
      </c>
      <c r="E8844" s="62">
        <v>2.9556266359699324E-2</v>
      </c>
      <c r="F8844" s="62">
        <v>0.18677210695508917</v>
      </c>
      <c r="G8844" s="62">
        <v>0.57695079643513869</v>
      </c>
      <c r="H8844" s="62">
        <v>0.29211122203932072</v>
      </c>
      <c r="I8844" s="62">
        <v>0.31259696692639094</v>
      </c>
      <c r="J8844" s="62">
        <v>0.80446503238159461</v>
      </c>
      <c r="K8844" s="62"/>
      <c r="L8844" s="65">
        <f t="shared" si="1243"/>
        <v>5.9339787797652331E-2</v>
      </c>
      <c r="M8844" s="65">
        <f t="shared" si="1244"/>
        <v>0.27163603213165932</v>
      </c>
      <c r="N8844" s="65">
        <f t="shared" si="1245"/>
        <v>8.9781086516006921E-3</v>
      </c>
      <c r="O8844" s="65">
        <f t="shared" si="1246"/>
        <v>5.6734509322788319E-2</v>
      </c>
      <c r="P8844" s="65">
        <f t="shared" si="1247"/>
        <v>0.17525647096228578</v>
      </c>
      <c r="Q8844" s="65">
        <f t="shared" si="1248"/>
        <v>8.8732665279971312E-2</v>
      </c>
      <c r="R8844" s="65">
        <f t="shared" si="1249"/>
        <v>9.4955482504811103E-2</v>
      </c>
      <c r="S8844" s="65">
        <f t="shared" si="1250"/>
        <v>0.24436694334923098</v>
      </c>
      <c r="T8844" s="66">
        <f>(L8844*'Football Field'!$F$4)+(M8844*'Football Field'!$F$5)+(N8844*'Football Field'!$F$6)+(O8844*'Football Field'!$F$7)+(P8844*'Football Field'!$F$8)+(Q8844*'Football Field'!$F$9)+(R8844*'Football Field'!$F$10)+(S8844*'Football Field'!$F$11)</f>
        <v>136903874.13666916</v>
      </c>
    </row>
    <row r="8845" spans="2:20" x14ac:dyDescent="0.3">
      <c r="B8845" s="62">
        <f t="shared" si="1242"/>
        <v>8818</v>
      </c>
      <c r="C8845" s="62">
        <v>6.5376714844136763E-2</v>
      </c>
      <c r="D8845" s="62">
        <v>0.46771549985761807</v>
      </c>
      <c r="E8845" s="62">
        <v>0.52085017741873763</v>
      </c>
      <c r="F8845" s="62">
        <v>0.21631564044877505</v>
      </c>
      <c r="G8845" s="62">
        <v>0.19152966336444721</v>
      </c>
      <c r="H8845" s="62">
        <v>0.30211321414585623</v>
      </c>
      <c r="I8845" s="62">
        <v>1.6510902323166987E-2</v>
      </c>
      <c r="J8845" s="62">
        <v>0.64460404145017136</v>
      </c>
      <c r="K8845" s="62"/>
      <c r="L8845" s="65">
        <f t="shared" si="1243"/>
        <v>2.6959293787817942E-2</v>
      </c>
      <c r="M8845" s="65">
        <f t="shared" si="1244"/>
        <v>0.19287111014738445</v>
      </c>
      <c r="N8845" s="65">
        <f t="shared" si="1245"/>
        <v>0.21478217414174897</v>
      </c>
      <c r="O8845" s="65">
        <f t="shared" si="1246"/>
        <v>8.9201742786583771E-2</v>
      </c>
      <c r="P8845" s="65">
        <f t="shared" si="1247"/>
        <v>7.8980788129752386E-2</v>
      </c>
      <c r="Q8845" s="65">
        <f t="shared" si="1248"/>
        <v>0.1245819542440736</v>
      </c>
      <c r="R8845" s="65">
        <f t="shared" si="1249"/>
        <v>6.8085750024826286E-3</v>
      </c>
      <c r="S8845" s="65">
        <f t="shared" si="1250"/>
        <v>0.26581436176015621</v>
      </c>
      <c r="T8845" s="66">
        <f>(L8845*'Football Field'!$F$4)+(M8845*'Football Field'!$F$5)+(N8845*'Football Field'!$F$6)+(O8845*'Football Field'!$F$7)+(P8845*'Football Field'!$F$8)+(Q8845*'Football Field'!$F$9)+(R8845*'Football Field'!$F$10)+(S8845*'Football Field'!$F$11)</f>
        <v>122965330.99161883</v>
      </c>
    </row>
    <row r="8846" spans="2:20" x14ac:dyDescent="0.3">
      <c r="B8846" s="62">
        <f t="shared" si="1242"/>
        <v>8819</v>
      </c>
      <c r="C8846" s="62">
        <v>5.8410465820824542E-2</v>
      </c>
      <c r="D8846" s="62">
        <v>5.6642027905348113E-2</v>
      </c>
      <c r="E8846" s="62">
        <v>0.6008926468023571</v>
      </c>
      <c r="F8846" s="62">
        <v>0.33457452155921463</v>
      </c>
      <c r="G8846" s="62">
        <v>0.31475711255109662</v>
      </c>
      <c r="H8846" s="62">
        <v>0.99316136146747769</v>
      </c>
      <c r="I8846" s="62">
        <v>0.95714967758963454</v>
      </c>
      <c r="J8846" s="62">
        <v>0.87084469196867853</v>
      </c>
      <c r="K8846" s="62"/>
      <c r="L8846" s="65">
        <f t="shared" si="1243"/>
        <v>1.395232473992827E-2</v>
      </c>
      <c r="M8846" s="65">
        <f t="shared" si="1244"/>
        <v>1.3529903522559169E-2</v>
      </c>
      <c r="N8846" s="65">
        <f t="shared" si="1245"/>
        <v>0.14353334157168271</v>
      </c>
      <c r="O8846" s="65">
        <f t="shared" si="1246"/>
        <v>7.991876642141113E-2</v>
      </c>
      <c r="P8846" s="65">
        <f t="shared" si="1247"/>
        <v>7.5185044097856826E-2</v>
      </c>
      <c r="Q8846" s="65">
        <f t="shared" si="1248"/>
        <v>0.23723333891652096</v>
      </c>
      <c r="R8846" s="65">
        <f t="shared" si="1249"/>
        <v>0.22863134095546081</v>
      </c>
      <c r="S8846" s="65">
        <f t="shared" si="1250"/>
        <v>0.20801593977458011</v>
      </c>
      <c r="T8846" s="66">
        <f>(L8846*'Football Field'!$F$4)+(M8846*'Football Field'!$F$5)+(N8846*'Football Field'!$F$6)+(O8846*'Football Field'!$F$7)+(P8846*'Football Field'!$F$8)+(Q8846*'Football Field'!$F$9)+(R8846*'Football Field'!$F$10)+(S8846*'Football Field'!$F$11)</f>
        <v>151699700.81218675</v>
      </c>
    </row>
    <row r="8847" spans="2:20" x14ac:dyDescent="0.3">
      <c r="B8847" s="62">
        <f t="shared" si="1242"/>
        <v>8820</v>
      </c>
      <c r="C8847" s="62">
        <v>0.52198467553724925</v>
      </c>
      <c r="D8847" s="62">
        <v>0.82408553954841002</v>
      </c>
      <c r="E8847" s="62">
        <v>0.30241437246731362</v>
      </c>
      <c r="F8847" s="62">
        <v>0.80021993249709256</v>
      </c>
      <c r="G8847" s="62">
        <v>8.8714123430460479E-2</v>
      </c>
      <c r="H8847" s="62">
        <v>0.22425182944879785</v>
      </c>
      <c r="I8847" s="62">
        <v>0.55173877166800311</v>
      </c>
      <c r="J8847" s="62">
        <v>0.36196609029706239</v>
      </c>
      <c r="K8847" s="62"/>
      <c r="L8847" s="65">
        <f t="shared" si="1243"/>
        <v>0.14202214140729338</v>
      </c>
      <c r="M8847" s="65">
        <f t="shared" si="1244"/>
        <v>0.22421806331572658</v>
      </c>
      <c r="N8847" s="65">
        <f t="shared" si="1245"/>
        <v>8.2281221620050776E-2</v>
      </c>
      <c r="O8847" s="65">
        <f t="shared" si="1246"/>
        <v>0.21772468376215148</v>
      </c>
      <c r="P8847" s="65">
        <f t="shared" si="1247"/>
        <v>2.4137432329209896E-2</v>
      </c>
      <c r="Q8847" s="65">
        <f t="shared" si="1248"/>
        <v>6.101467442514729E-2</v>
      </c>
      <c r="R8847" s="65">
        <f t="shared" si="1249"/>
        <v>0.15011766728413797</v>
      </c>
      <c r="S8847" s="65">
        <f t="shared" si="1250"/>
        <v>9.848411585628257E-2</v>
      </c>
      <c r="T8847" s="66">
        <f>(L8847*'Football Field'!$F$4)+(M8847*'Football Field'!$F$5)+(N8847*'Football Field'!$F$6)+(O8847*'Football Field'!$F$7)+(P8847*'Football Field'!$F$8)+(Q8847*'Football Field'!$F$9)+(R8847*'Football Field'!$F$10)+(S8847*'Football Field'!$F$11)</f>
        <v>133857403.37595938</v>
      </c>
    </row>
    <row r="8848" spans="2:20" x14ac:dyDescent="0.3">
      <c r="B8848" s="62">
        <f t="shared" si="1242"/>
        <v>8821</v>
      </c>
      <c r="C8848" s="62">
        <v>0.56394971639794278</v>
      </c>
      <c r="D8848" s="62">
        <v>0.3620810487281394</v>
      </c>
      <c r="E8848" s="62">
        <v>0.14674088493802073</v>
      </c>
      <c r="F8848" s="62">
        <v>0.60877730602850999</v>
      </c>
      <c r="G8848" s="62">
        <v>0.82743644790941151</v>
      </c>
      <c r="H8848" s="62">
        <v>0.5071797576865692</v>
      </c>
      <c r="I8848" s="62">
        <v>0.95343935677721214</v>
      </c>
      <c r="J8848" s="62">
        <v>6.3356446317307191E-2</v>
      </c>
      <c r="K8848" s="62"/>
      <c r="L8848" s="65">
        <f t="shared" si="1243"/>
        <v>0.13983515370530525</v>
      </c>
      <c r="M8848" s="65">
        <f t="shared" si="1244"/>
        <v>8.9780449622480191E-2</v>
      </c>
      <c r="N8848" s="65">
        <f t="shared" si="1245"/>
        <v>3.6385396788960057E-2</v>
      </c>
      <c r="O8848" s="65">
        <f t="shared" si="1246"/>
        <v>0.15095045832194143</v>
      </c>
      <c r="P8848" s="65">
        <f t="shared" si="1247"/>
        <v>0.20516847426365056</v>
      </c>
      <c r="Q8848" s="65">
        <f t="shared" si="1248"/>
        <v>0.12575865774933048</v>
      </c>
      <c r="R8848" s="65">
        <f t="shared" si="1249"/>
        <v>0.2364117493580766</v>
      </c>
      <c r="S8848" s="65">
        <f t="shared" si="1250"/>
        <v>1.5709660190255378E-2</v>
      </c>
      <c r="T8848" s="66">
        <f>(L8848*'Football Field'!$F$4)+(M8848*'Football Field'!$F$5)+(N8848*'Football Field'!$F$6)+(O8848*'Football Field'!$F$7)+(P8848*'Football Field'!$F$8)+(Q8848*'Football Field'!$F$9)+(R8848*'Football Field'!$F$10)+(S8848*'Football Field'!$F$11)</f>
        <v>158799989.2783466</v>
      </c>
    </row>
    <row r="8849" spans="2:20" x14ac:dyDescent="0.3">
      <c r="B8849" s="62">
        <f t="shared" si="1242"/>
        <v>8822</v>
      </c>
      <c r="C8849" s="62">
        <v>0.9406873748923158</v>
      </c>
      <c r="D8849" s="62">
        <v>0.11258732806286953</v>
      </c>
      <c r="E8849" s="62">
        <v>0.33080280671803797</v>
      </c>
      <c r="F8849" s="62">
        <v>0.31963892482560685</v>
      </c>
      <c r="G8849" s="62">
        <v>0.91053046167973084</v>
      </c>
      <c r="H8849" s="62">
        <v>0.20919183964502153</v>
      </c>
      <c r="I8849" s="62">
        <v>0.10001660387117495</v>
      </c>
      <c r="J8849" s="62">
        <v>0.56857798425109718</v>
      </c>
      <c r="K8849" s="62"/>
      <c r="L8849" s="65">
        <f t="shared" si="1243"/>
        <v>0.26938098455182485</v>
      </c>
      <c r="M8849" s="65">
        <f t="shared" si="1244"/>
        <v>3.2241195205906702E-2</v>
      </c>
      <c r="N8849" s="65">
        <f t="shared" si="1245"/>
        <v>9.4730713034617997E-2</v>
      </c>
      <c r="O8849" s="65">
        <f t="shared" si="1246"/>
        <v>9.1533755601286182E-2</v>
      </c>
      <c r="P8849" s="65">
        <f t="shared" si="1247"/>
        <v>0.26074506661662344</v>
      </c>
      <c r="Q8849" s="65">
        <f t="shared" si="1248"/>
        <v>5.9905453424666445E-2</v>
      </c>
      <c r="R8849" s="65">
        <f t="shared" si="1249"/>
        <v>2.8641365815535887E-2</v>
      </c>
      <c r="S8849" s="65">
        <f t="shared" si="1250"/>
        <v>0.16282146574953854</v>
      </c>
      <c r="T8849" s="66">
        <f>(L8849*'Football Field'!$F$4)+(M8849*'Football Field'!$F$5)+(N8849*'Football Field'!$F$6)+(O8849*'Football Field'!$F$7)+(P8849*'Football Field'!$F$8)+(Q8849*'Football Field'!$F$9)+(R8849*'Football Field'!$F$10)+(S8849*'Football Field'!$F$11)</f>
        <v>136323576.19106042</v>
      </c>
    </row>
    <row r="8850" spans="2:20" x14ac:dyDescent="0.3">
      <c r="B8850" s="62">
        <f t="shared" si="1242"/>
        <v>8823</v>
      </c>
      <c r="C8850" s="62">
        <v>0.99349003909823275</v>
      </c>
      <c r="D8850" s="62">
        <v>0.9335644709549179</v>
      </c>
      <c r="E8850" s="62">
        <v>0.29548063371394484</v>
      </c>
      <c r="F8850" s="62">
        <v>0.33820718473031686</v>
      </c>
      <c r="G8850" s="62">
        <v>0.89548795036977991</v>
      </c>
      <c r="H8850" s="62">
        <v>0.40013690256286749</v>
      </c>
      <c r="I8850" s="62">
        <v>0.7917748507013338</v>
      </c>
      <c r="J8850" s="62">
        <v>0.74898833301561885</v>
      </c>
      <c r="K8850" s="62"/>
      <c r="L8850" s="65">
        <f t="shared" si="1243"/>
        <v>0.18407745818294147</v>
      </c>
      <c r="M8850" s="65">
        <f t="shared" si="1244"/>
        <v>0.17297423033980922</v>
      </c>
      <c r="N8850" s="65">
        <f t="shared" si="1245"/>
        <v>5.474772957534374E-2</v>
      </c>
      <c r="O8850" s="65">
        <f t="shared" si="1246"/>
        <v>6.2664260792059723E-2</v>
      </c>
      <c r="P8850" s="65">
        <f t="shared" si="1247"/>
        <v>0.16591927372230295</v>
      </c>
      <c r="Q8850" s="65">
        <f t="shared" si="1248"/>
        <v>7.4138824799717104E-2</v>
      </c>
      <c r="R8850" s="65">
        <f t="shared" si="1249"/>
        <v>0.1467029323238826</v>
      </c>
      <c r="S8850" s="65">
        <f t="shared" si="1250"/>
        <v>0.13877529026394331</v>
      </c>
      <c r="T8850" s="66">
        <f>(L8850*'Football Field'!$F$4)+(M8850*'Football Field'!$F$5)+(N8850*'Football Field'!$F$6)+(O8850*'Football Field'!$F$7)+(P8850*'Football Field'!$F$8)+(Q8850*'Football Field'!$F$9)+(R8850*'Football Field'!$F$10)+(S8850*'Football Field'!$F$11)</f>
        <v>143458753.42763382</v>
      </c>
    </row>
    <row r="8851" spans="2:20" x14ac:dyDescent="0.3">
      <c r="B8851" s="62">
        <f t="shared" si="1242"/>
        <v>8824</v>
      </c>
      <c r="C8851" s="62">
        <v>0.139491742194922</v>
      </c>
      <c r="D8851" s="62">
        <v>0.86287481178844994</v>
      </c>
      <c r="E8851" s="62">
        <v>0.3460179017490127</v>
      </c>
      <c r="F8851" s="62">
        <v>2.504660669127956E-2</v>
      </c>
      <c r="G8851" s="62">
        <v>0.12718223089813041</v>
      </c>
      <c r="H8851" s="62">
        <v>0.17012816475681347</v>
      </c>
      <c r="I8851" s="62">
        <v>0.80860207550263863</v>
      </c>
      <c r="J8851" s="62">
        <v>7.4705876978406249E-2</v>
      </c>
      <c r="K8851" s="62"/>
      <c r="L8851" s="65">
        <f t="shared" si="1243"/>
        <v>5.4615913700884915E-2</v>
      </c>
      <c r="M8851" s="65">
        <f t="shared" si="1244"/>
        <v>0.33784577863721654</v>
      </c>
      <c r="N8851" s="65">
        <f t="shared" si="1245"/>
        <v>0.13547815493248111</v>
      </c>
      <c r="O8851" s="65">
        <f t="shared" si="1246"/>
        <v>9.8066257401775384E-3</v>
      </c>
      <c r="P8851" s="65">
        <f t="shared" si="1247"/>
        <v>4.9796307922743657E-2</v>
      </c>
      <c r="Q8851" s="65">
        <f t="shared" si="1248"/>
        <v>6.661114857583525E-2</v>
      </c>
      <c r="R8851" s="65">
        <f t="shared" si="1249"/>
        <v>0.31659609722485937</v>
      </c>
      <c r="S8851" s="65">
        <f t="shared" si="1250"/>
        <v>2.9249973265801626E-2</v>
      </c>
      <c r="T8851" s="66">
        <f>(L8851*'Football Field'!$F$4)+(M8851*'Football Field'!$F$5)+(N8851*'Football Field'!$F$6)+(O8851*'Football Field'!$F$7)+(P8851*'Football Field'!$F$8)+(Q8851*'Football Field'!$F$9)+(R8851*'Football Field'!$F$10)+(S8851*'Football Field'!$F$11)</f>
        <v>158504135.81751925</v>
      </c>
    </row>
    <row r="8852" spans="2:20" x14ac:dyDescent="0.3">
      <c r="B8852" s="62">
        <f t="shared" si="1242"/>
        <v>8825</v>
      </c>
      <c r="C8852" s="62">
        <v>0.10270703643061052</v>
      </c>
      <c r="D8852" s="62">
        <v>0.15915356587832907</v>
      </c>
      <c r="E8852" s="62">
        <v>0.35166477013957764</v>
      </c>
      <c r="F8852" s="62">
        <v>0.46586998779389155</v>
      </c>
      <c r="G8852" s="62">
        <v>0.38214746072724448</v>
      </c>
      <c r="H8852" s="62">
        <v>0.63088385724934049</v>
      </c>
      <c r="I8852" s="62">
        <v>0.41365878693074376</v>
      </c>
      <c r="J8852" s="62">
        <v>0.60629771846105518</v>
      </c>
      <c r="K8852" s="62"/>
      <c r="L8852" s="65">
        <f t="shared" si="1243"/>
        <v>3.2999483152153598E-2</v>
      </c>
      <c r="M8852" s="65">
        <f t="shared" si="1244"/>
        <v>5.1135594973138576E-2</v>
      </c>
      <c r="N8852" s="65">
        <f t="shared" si="1245"/>
        <v>0.11298890573351517</v>
      </c>
      <c r="O8852" s="65">
        <f t="shared" si="1246"/>
        <v>0.14968272230973126</v>
      </c>
      <c r="P8852" s="65">
        <f t="shared" si="1247"/>
        <v>0.12278290884604411</v>
      </c>
      <c r="Q8852" s="65">
        <f t="shared" si="1248"/>
        <v>0.20270121640916608</v>
      </c>
      <c r="R8852" s="65">
        <f t="shared" si="1249"/>
        <v>0.13290740970102619</v>
      </c>
      <c r="S8852" s="65">
        <f t="shared" si="1250"/>
        <v>0.19480175887522516</v>
      </c>
      <c r="T8852" s="66">
        <f>(L8852*'Football Field'!$F$4)+(M8852*'Football Field'!$F$5)+(N8852*'Football Field'!$F$6)+(O8852*'Football Field'!$F$7)+(P8852*'Football Field'!$F$8)+(Q8852*'Football Field'!$F$9)+(R8852*'Football Field'!$F$10)+(S8852*'Football Field'!$F$11)</f>
        <v>141698081.91041934</v>
      </c>
    </row>
    <row r="8853" spans="2:20" x14ac:dyDescent="0.3">
      <c r="B8853" s="62">
        <f t="shared" si="1242"/>
        <v>8826</v>
      </c>
      <c r="C8853" s="62">
        <v>0.75554722671069008</v>
      </c>
      <c r="D8853" s="62">
        <v>0.92811931875984321</v>
      </c>
      <c r="E8853" s="62">
        <v>0.43817163596731945</v>
      </c>
      <c r="F8853" s="62">
        <v>0.19469503355139661</v>
      </c>
      <c r="G8853" s="62">
        <v>0.30729065642061337</v>
      </c>
      <c r="H8853" s="62">
        <v>0.96436465917433223</v>
      </c>
      <c r="I8853" s="62">
        <v>0.10127350890710818</v>
      </c>
      <c r="J8853" s="62">
        <v>0.43270038133847422</v>
      </c>
      <c r="K8853" s="62"/>
      <c r="L8853" s="65">
        <f t="shared" si="1243"/>
        <v>0.18328904821722211</v>
      </c>
      <c r="M8853" s="65">
        <f t="shared" si="1244"/>
        <v>0.22515350537134243</v>
      </c>
      <c r="N8853" s="65">
        <f t="shared" si="1245"/>
        <v>0.10629654808194505</v>
      </c>
      <c r="O8853" s="65">
        <f t="shared" si="1246"/>
        <v>4.7231286318942557E-2</v>
      </c>
      <c r="P8853" s="65">
        <f t="shared" si="1247"/>
        <v>7.4545984619101155E-2</v>
      </c>
      <c r="Q8853" s="65">
        <f t="shared" si="1248"/>
        <v>0.23394630311054285</v>
      </c>
      <c r="R8853" s="65">
        <f t="shared" si="1249"/>
        <v>2.4568053989178367E-2</v>
      </c>
      <c r="S8853" s="65">
        <f t="shared" si="1250"/>
        <v>0.10496927029172544</v>
      </c>
      <c r="T8853" s="66">
        <f>(L8853*'Football Field'!$F$4)+(M8853*'Football Field'!$F$5)+(N8853*'Football Field'!$F$6)+(O8853*'Football Field'!$F$7)+(P8853*'Football Field'!$F$8)+(Q8853*'Football Field'!$F$9)+(R8853*'Football Field'!$F$10)+(S8853*'Football Field'!$F$11)</f>
        <v>119827373.17530425</v>
      </c>
    </row>
    <row r="8854" spans="2:20" x14ac:dyDescent="0.3">
      <c r="B8854" s="62">
        <f t="shared" si="1242"/>
        <v>8827</v>
      </c>
      <c r="C8854" s="62">
        <v>0.28995858937808927</v>
      </c>
      <c r="D8854" s="62">
        <v>0.16000543641485476</v>
      </c>
      <c r="E8854" s="62">
        <v>0.81905510191135611</v>
      </c>
      <c r="F8854" s="62">
        <v>0.98787740225369791</v>
      </c>
      <c r="G8854" s="62">
        <v>1.2836967325377868E-2</v>
      </c>
      <c r="H8854" s="62">
        <v>0.25241564448986131</v>
      </c>
      <c r="I8854" s="62">
        <v>0.23115222506680233</v>
      </c>
      <c r="J8854" s="62">
        <v>0.78620411391878853</v>
      </c>
      <c r="K8854" s="62"/>
      <c r="L8854" s="65">
        <f t="shared" si="1243"/>
        <v>8.1920649919695998E-2</v>
      </c>
      <c r="M8854" s="65">
        <f t="shared" si="1244"/>
        <v>4.5205590804891616E-2</v>
      </c>
      <c r="N8854" s="65">
        <f t="shared" si="1245"/>
        <v>0.23140382360299674</v>
      </c>
      <c r="O8854" s="65">
        <f t="shared" si="1246"/>
        <v>0.27910040191318153</v>
      </c>
      <c r="P8854" s="65">
        <f t="shared" si="1247"/>
        <v>3.6267685966757629E-3</v>
      </c>
      <c r="Q8854" s="65">
        <f t="shared" si="1248"/>
        <v>7.1313816537938057E-2</v>
      </c>
      <c r="R8854" s="65">
        <f t="shared" si="1249"/>
        <v>6.5306361672096067E-2</v>
      </c>
      <c r="S8854" s="65">
        <f t="shared" si="1250"/>
        <v>0.22212258695252413</v>
      </c>
      <c r="T8854" s="66">
        <f>(L8854*'Football Field'!$F$4)+(M8854*'Football Field'!$F$5)+(N8854*'Football Field'!$F$6)+(O8854*'Football Field'!$F$7)+(P8854*'Football Field'!$F$8)+(Q8854*'Football Field'!$F$9)+(R8854*'Football Field'!$F$10)+(S8854*'Football Field'!$F$11)</f>
        <v>126561202.58196971</v>
      </c>
    </row>
    <row r="8855" spans="2:20" x14ac:dyDescent="0.3">
      <c r="B8855" s="62">
        <f t="shared" si="1242"/>
        <v>8828</v>
      </c>
      <c r="C8855" s="62">
        <v>0.58066436291489576</v>
      </c>
      <c r="D8855" s="62">
        <v>2.8903352900317203E-2</v>
      </c>
      <c r="E8855" s="62">
        <v>0.33496933753183766</v>
      </c>
      <c r="F8855" s="62">
        <v>0.50387209194064497</v>
      </c>
      <c r="G8855" s="62">
        <v>0.54315189649298234</v>
      </c>
      <c r="H8855" s="62">
        <v>0.19734317361971487</v>
      </c>
      <c r="I8855" s="62">
        <v>0.18948605692296783</v>
      </c>
      <c r="J8855" s="62">
        <v>0.40912867301842604</v>
      </c>
      <c r="K8855" s="62"/>
      <c r="L8855" s="65">
        <f t="shared" si="1243"/>
        <v>0.20830866957343627</v>
      </c>
      <c r="M8855" s="65">
        <f t="shared" si="1244"/>
        <v>1.0368845366456611E-2</v>
      </c>
      <c r="N8855" s="65">
        <f t="shared" si="1245"/>
        <v>0.12016755548571384</v>
      </c>
      <c r="O8855" s="65">
        <f t="shared" si="1246"/>
        <v>0.18076006004646675</v>
      </c>
      <c r="P8855" s="65">
        <f t="shared" si="1247"/>
        <v>0.19485137397923039</v>
      </c>
      <c r="Q8855" s="65">
        <f t="shared" si="1248"/>
        <v>7.0795276189779585E-2</v>
      </c>
      <c r="R8855" s="65">
        <f t="shared" si="1249"/>
        <v>6.7976598774195721E-2</v>
      </c>
      <c r="S8855" s="65">
        <f t="shared" si="1250"/>
        <v>0.1467716205847209</v>
      </c>
      <c r="T8855" s="66">
        <f>(L8855*'Football Field'!$F$4)+(M8855*'Football Field'!$F$5)+(N8855*'Football Field'!$F$6)+(O8855*'Football Field'!$F$7)+(P8855*'Football Field'!$F$8)+(Q8855*'Football Field'!$F$9)+(R8855*'Football Field'!$F$10)+(S8855*'Football Field'!$F$11)</f>
        <v>137919812.09819847</v>
      </c>
    </row>
    <row r="8856" spans="2:20" x14ac:dyDescent="0.3">
      <c r="B8856" s="62">
        <f t="shared" si="1242"/>
        <v>8829</v>
      </c>
      <c r="C8856" s="62">
        <v>0.95277555597243135</v>
      </c>
      <c r="D8856" s="62">
        <v>0.12614958270851895</v>
      </c>
      <c r="E8856" s="62">
        <v>8.80253220933358E-2</v>
      </c>
      <c r="F8856" s="62">
        <v>0.66486183524140086</v>
      </c>
      <c r="G8856" s="62">
        <v>0.53120573420514594</v>
      </c>
      <c r="H8856" s="62">
        <v>0.58918669290161207</v>
      </c>
      <c r="I8856" s="62">
        <v>0.16723983168494694</v>
      </c>
      <c r="J8856" s="62">
        <v>0.32133836860782639</v>
      </c>
      <c r="K8856" s="62"/>
      <c r="L8856" s="65">
        <f t="shared" si="1243"/>
        <v>0.27690661607525502</v>
      </c>
      <c r="M8856" s="65">
        <f t="shared" si="1244"/>
        <v>3.6663046032356685E-2</v>
      </c>
      <c r="N8856" s="65">
        <f t="shared" si="1245"/>
        <v>2.5582933899812692E-2</v>
      </c>
      <c r="O8856" s="65">
        <f t="shared" si="1246"/>
        <v>0.1932298113655711</v>
      </c>
      <c r="P8856" s="65">
        <f t="shared" si="1247"/>
        <v>0.1543851344384978</v>
      </c>
      <c r="Q8856" s="65">
        <f t="shared" si="1248"/>
        <v>0.17123622908381647</v>
      </c>
      <c r="R8856" s="65">
        <f t="shared" si="1249"/>
        <v>4.8605167895610715E-2</v>
      </c>
      <c r="S8856" s="65">
        <f t="shared" si="1250"/>
        <v>9.3391061209079571E-2</v>
      </c>
      <c r="T8856" s="66">
        <f>(L8856*'Football Field'!$F$4)+(M8856*'Football Field'!$F$5)+(N8856*'Football Field'!$F$6)+(O8856*'Football Field'!$F$7)+(P8856*'Football Field'!$F$8)+(Q8856*'Football Field'!$F$9)+(R8856*'Football Field'!$F$10)+(S8856*'Football Field'!$F$11)</f>
        <v>128698053.33717512</v>
      </c>
    </row>
    <row r="8857" spans="2:20" x14ac:dyDescent="0.3">
      <c r="B8857" s="62">
        <f t="shared" si="1242"/>
        <v>8830</v>
      </c>
      <c r="C8857" s="62">
        <v>0.49330522828327694</v>
      </c>
      <c r="D8857" s="62">
        <v>0.13555351557631057</v>
      </c>
      <c r="E8857" s="62">
        <v>0.54607615910764362</v>
      </c>
      <c r="F8857" s="62">
        <v>0.27036340303006479</v>
      </c>
      <c r="G8857" s="62">
        <v>6.7108241847025907E-3</v>
      </c>
      <c r="H8857" s="62">
        <v>0.5539424658229396</v>
      </c>
      <c r="I8857" s="62">
        <v>0.2260462815582408</v>
      </c>
      <c r="J8857" s="62">
        <v>0.96577002363087283</v>
      </c>
      <c r="K8857" s="62"/>
      <c r="L8857" s="65">
        <f t="shared" si="1243"/>
        <v>0.15426548878018195</v>
      </c>
      <c r="M8857" s="65">
        <f t="shared" si="1244"/>
        <v>4.2390041980749971E-2</v>
      </c>
      <c r="N8857" s="65">
        <f t="shared" si="1245"/>
        <v>0.17076791561505697</v>
      </c>
      <c r="O8857" s="65">
        <f t="shared" si="1246"/>
        <v>8.4547537965188366E-2</v>
      </c>
      <c r="P8857" s="65">
        <f t="shared" si="1247"/>
        <v>2.0985963935020919E-3</v>
      </c>
      <c r="Q8857" s="65">
        <f t="shared" si="1248"/>
        <v>0.17322785234541149</v>
      </c>
      <c r="R8857" s="65">
        <f t="shared" si="1249"/>
        <v>7.0688770587081937E-2</v>
      </c>
      <c r="S8857" s="65">
        <f t="shared" si="1250"/>
        <v>0.30201379633282727</v>
      </c>
      <c r="T8857" s="66">
        <f>(L8857*'Football Field'!$F$4)+(M8857*'Football Field'!$F$5)+(N8857*'Football Field'!$F$6)+(O8857*'Football Field'!$F$7)+(P8857*'Football Field'!$F$8)+(Q8857*'Football Field'!$F$9)+(R8857*'Football Field'!$F$10)+(S8857*'Football Field'!$F$11)</f>
        <v>124492409.06936541</v>
      </c>
    </row>
    <row r="8858" spans="2:20" x14ac:dyDescent="0.3">
      <c r="B8858" s="62">
        <f t="shared" si="1242"/>
        <v>8831</v>
      </c>
      <c r="C8858" s="62">
        <v>0.71395359297537964</v>
      </c>
      <c r="D8858" s="62">
        <v>9.1795898008379395E-2</v>
      </c>
      <c r="E8858" s="62">
        <v>1.2453447286310482E-2</v>
      </c>
      <c r="F8858" s="62">
        <v>0.75662828088750411</v>
      </c>
      <c r="G8858" s="62">
        <v>0.23807511820926264</v>
      </c>
      <c r="H8858" s="62">
        <v>3.0851699747670103E-2</v>
      </c>
      <c r="I8858" s="62">
        <v>0.81451726103203703</v>
      </c>
      <c r="J8858" s="62">
        <v>9.5655680412561117E-2</v>
      </c>
      <c r="K8858" s="62"/>
      <c r="L8858" s="65">
        <f t="shared" si="1243"/>
        <v>0.25924890584909654</v>
      </c>
      <c r="M8858" s="65">
        <f t="shared" si="1244"/>
        <v>3.3332679258507886E-2</v>
      </c>
      <c r="N8858" s="65">
        <f t="shared" si="1245"/>
        <v>4.5220622387661651E-3</v>
      </c>
      <c r="O8858" s="65">
        <f t="shared" si="1246"/>
        <v>0.27474482359154206</v>
      </c>
      <c r="P8858" s="65">
        <f t="shared" si="1247"/>
        <v>8.6449195736135284E-2</v>
      </c>
      <c r="Q8858" s="65">
        <f t="shared" si="1248"/>
        <v>1.1202786122044403E-2</v>
      </c>
      <c r="R8858" s="65">
        <f t="shared" si="1249"/>
        <v>0.29576531415402568</v>
      </c>
      <c r="S8858" s="65">
        <f t="shared" si="1250"/>
        <v>3.4734233049881845E-2</v>
      </c>
      <c r="T8858" s="66">
        <f>(L8858*'Football Field'!$F$4)+(M8858*'Football Field'!$F$5)+(N8858*'Football Field'!$F$6)+(O8858*'Football Field'!$F$7)+(P8858*'Football Field'!$F$8)+(Q8858*'Football Field'!$F$9)+(R8858*'Football Field'!$F$10)+(S8858*'Football Field'!$F$11)</f>
        <v>157105771.41087222</v>
      </c>
    </row>
    <row r="8859" spans="2:20" x14ac:dyDescent="0.3">
      <c r="B8859" s="62">
        <f t="shared" si="1242"/>
        <v>8832</v>
      </c>
      <c r="C8859" s="62">
        <v>0.35098487395511169</v>
      </c>
      <c r="D8859" s="62">
        <v>0.99758111825254625</v>
      </c>
      <c r="E8859" s="62">
        <v>0.92114792126722422</v>
      </c>
      <c r="F8859" s="62">
        <v>0.20417834659955147</v>
      </c>
      <c r="G8859" s="62">
        <v>0.55795451118889983</v>
      </c>
      <c r="H8859" s="62">
        <v>0.66334913853085631</v>
      </c>
      <c r="I8859" s="62">
        <v>0.69048880861600714</v>
      </c>
      <c r="J8859" s="62">
        <v>0.36825372527751843</v>
      </c>
      <c r="K8859" s="62"/>
      <c r="L8859" s="65">
        <f t="shared" si="1243"/>
        <v>7.383033628067899E-2</v>
      </c>
      <c r="M8859" s="65">
        <f t="shared" si="1244"/>
        <v>0.20984308696237658</v>
      </c>
      <c r="N8859" s="65">
        <f t="shared" si="1245"/>
        <v>0.19376521849800676</v>
      </c>
      <c r="O8859" s="65">
        <f t="shared" si="1246"/>
        <v>4.2949303828420354E-2</v>
      </c>
      <c r="P8859" s="65">
        <f t="shared" si="1247"/>
        <v>0.11736679340679147</v>
      </c>
      <c r="Q8859" s="65">
        <f t="shared" si="1248"/>
        <v>0.13953675387018361</v>
      </c>
      <c r="R8859" s="65">
        <f t="shared" si="1249"/>
        <v>0.14524563512866664</v>
      </c>
      <c r="S8859" s="65">
        <f t="shared" si="1250"/>
        <v>7.7462872024875742E-2</v>
      </c>
      <c r="T8859" s="66">
        <f>(L8859*'Football Field'!$F$4)+(M8859*'Football Field'!$F$5)+(N8859*'Football Field'!$F$6)+(O8859*'Football Field'!$F$7)+(P8859*'Football Field'!$F$8)+(Q8859*'Football Field'!$F$9)+(R8859*'Football Field'!$F$10)+(S8859*'Football Field'!$F$11)</f>
        <v>142710387.82016379</v>
      </c>
    </row>
    <row r="8860" spans="2:20" x14ac:dyDescent="0.3">
      <c r="B8860" s="62">
        <f t="shared" si="1242"/>
        <v>8833</v>
      </c>
      <c r="C8860" s="62">
        <v>9.2597040075133141E-2</v>
      </c>
      <c r="D8860" s="62">
        <v>0.92778072409643986</v>
      </c>
      <c r="E8860" s="62">
        <v>0.65442388222994907</v>
      </c>
      <c r="F8860" s="62">
        <v>0.57521371897607143</v>
      </c>
      <c r="G8860" s="62">
        <v>0.75750193285928868</v>
      </c>
      <c r="H8860" s="62">
        <v>0.3769993944699298</v>
      </c>
      <c r="I8860" s="62">
        <v>0.59430321947920772</v>
      </c>
      <c r="J8860" s="62">
        <v>0.18342106873811914</v>
      </c>
      <c r="K8860" s="62"/>
      <c r="L8860" s="65">
        <f t="shared" si="1243"/>
        <v>2.2246919507907467E-2</v>
      </c>
      <c r="M8860" s="65">
        <f t="shared" si="1244"/>
        <v>0.22290413465931649</v>
      </c>
      <c r="N8860" s="65">
        <f t="shared" si="1245"/>
        <v>0.15722873452767933</v>
      </c>
      <c r="O8860" s="65">
        <f t="shared" si="1246"/>
        <v>0.13819808166137396</v>
      </c>
      <c r="P8860" s="65">
        <f t="shared" si="1247"/>
        <v>0.1819937712234771</v>
      </c>
      <c r="Q8860" s="65">
        <f t="shared" si="1248"/>
        <v>9.0576061356789805E-2</v>
      </c>
      <c r="R8860" s="65">
        <f t="shared" si="1249"/>
        <v>0.14278443324231915</v>
      </c>
      <c r="S8860" s="65">
        <f t="shared" si="1250"/>
        <v>4.4067863821136637E-2</v>
      </c>
      <c r="T8860" s="66">
        <f>(L8860*'Football Field'!$F$4)+(M8860*'Football Field'!$F$5)+(N8860*'Football Field'!$F$6)+(O8860*'Football Field'!$F$7)+(P8860*'Football Field'!$F$8)+(Q8860*'Football Field'!$F$9)+(R8860*'Football Field'!$F$10)+(S8860*'Football Field'!$F$11)</f>
        <v>147336193.649876</v>
      </c>
    </row>
    <row r="8861" spans="2:20" x14ac:dyDescent="0.3">
      <c r="B8861" s="62">
        <f t="shared" si="1242"/>
        <v>8834</v>
      </c>
      <c r="C8861" s="62">
        <v>0.59740901533540824</v>
      </c>
      <c r="D8861" s="62">
        <v>0.59800058299959424</v>
      </c>
      <c r="E8861" s="62">
        <v>0.2213101798395577</v>
      </c>
      <c r="F8861" s="62">
        <v>0.2425868144008716</v>
      </c>
      <c r="G8861" s="62">
        <v>0.23376234768480386</v>
      </c>
      <c r="H8861" s="62">
        <v>9.0614817829026029E-2</v>
      </c>
      <c r="I8861" s="62">
        <v>2.3402681834224337E-2</v>
      </c>
      <c r="J8861" s="62">
        <v>0.10196860426684684</v>
      </c>
      <c r="K8861" s="62"/>
      <c r="L8861" s="65">
        <f t="shared" si="1243"/>
        <v>0.28325909130776328</v>
      </c>
      <c r="M8861" s="65">
        <f t="shared" si="1244"/>
        <v>0.28353958074582492</v>
      </c>
      <c r="N8861" s="65">
        <f t="shared" si="1245"/>
        <v>0.10493333516789211</v>
      </c>
      <c r="O8861" s="65">
        <f t="shared" si="1246"/>
        <v>0.11502156620762868</v>
      </c>
      <c r="P8861" s="65">
        <f t="shared" si="1247"/>
        <v>0.11083748066639262</v>
      </c>
      <c r="Q8861" s="65">
        <f t="shared" si="1248"/>
        <v>4.2964652856565484E-2</v>
      </c>
      <c r="R8861" s="65">
        <f t="shared" si="1249"/>
        <v>1.1096287836910693E-2</v>
      </c>
      <c r="S8861" s="65">
        <f t="shared" si="1250"/>
        <v>4.8348005211022185E-2</v>
      </c>
      <c r="T8861" s="66">
        <f>(L8861*'Football Field'!$F$4)+(M8861*'Football Field'!$F$5)+(N8861*'Football Field'!$F$6)+(O8861*'Football Field'!$F$7)+(P8861*'Football Field'!$F$8)+(Q8861*'Football Field'!$F$9)+(R8861*'Football Field'!$F$10)+(S8861*'Football Field'!$F$11)</f>
        <v>120275357.41297445</v>
      </c>
    </row>
    <row r="8862" spans="2:20" x14ac:dyDescent="0.3">
      <c r="B8862" s="62">
        <f t="shared" ref="B8862:B8925" si="1251">B8861+1</f>
        <v>8835</v>
      </c>
      <c r="C8862" s="62">
        <v>0.33537473912328752</v>
      </c>
      <c r="D8862" s="62">
        <v>0.36745616689696381</v>
      </c>
      <c r="E8862" s="62">
        <v>5.4988780438655072E-2</v>
      </c>
      <c r="F8862" s="62">
        <v>0.64216212946215501</v>
      </c>
      <c r="G8862" s="62">
        <v>0.9504851044929592</v>
      </c>
      <c r="H8862" s="62">
        <v>0.37891419024899242</v>
      </c>
      <c r="I8862" s="62">
        <v>0.86604605731733519</v>
      </c>
      <c r="J8862" s="62">
        <v>0.1367196176510026</v>
      </c>
      <c r="K8862" s="62"/>
      <c r="L8862" s="65">
        <f t="shared" si="1243"/>
        <v>8.9861079530545215E-2</v>
      </c>
      <c r="M8862" s="65">
        <f t="shared" si="1244"/>
        <v>9.8457051129837297E-2</v>
      </c>
      <c r="N8862" s="65">
        <f t="shared" si="1245"/>
        <v>1.473382039805084E-2</v>
      </c>
      <c r="O8862" s="65">
        <f t="shared" si="1246"/>
        <v>0.17206239902847853</v>
      </c>
      <c r="P8862" s="65">
        <f t="shared" si="1247"/>
        <v>0.25467516662321465</v>
      </c>
      <c r="Q8862" s="65">
        <f t="shared" si="1248"/>
        <v>0.10152714027963752</v>
      </c>
      <c r="R8862" s="65">
        <f t="shared" si="1249"/>
        <v>0.23205037397017331</v>
      </c>
      <c r="S8862" s="65">
        <f t="shared" si="1250"/>
        <v>3.6632969040062649E-2</v>
      </c>
      <c r="T8862" s="66">
        <f>(L8862*'Football Field'!$F$4)+(M8862*'Football Field'!$F$5)+(N8862*'Football Field'!$F$6)+(O8862*'Football Field'!$F$7)+(P8862*'Football Field'!$F$8)+(Q8862*'Football Field'!$F$9)+(R8862*'Football Field'!$F$10)+(S8862*'Football Field'!$F$11)</f>
        <v>162211835.2605415</v>
      </c>
    </row>
    <row r="8863" spans="2:20" x14ac:dyDescent="0.3">
      <c r="B8863" s="62">
        <f t="shared" si="1251"/>
        <v>8836</v>
      </c>
      <c r="C8863" s="62">
        <v>0.6683859528406858</v>
      </c>
      <c r="D8863" s="62">
        <v>0.49560162881303738</v>
      </c>
      <c r="E8863" s="62">
        <v>0.85752555944764286</v>
      </c>
      <c r="F8863" s="62">
        <v>0.53266107548093866</v>
      </c>
      <c r="G8863" s="62">
        <v>0.77244877363297393</v>
      </c>
      <c r="H8863" s="62">
        <v>0.40461130682152613</v>
      </c>
      <c r="I8863" s="62">
        <v>0.75449538542245587</v>
      </c>
      <c r="J8863" s="62">
        <v>0.38562454320274198</v>
      </c>
      <c r="K8863" s="62"/>
      <c r="L8863" s="65">
        <f t="shared" si="1243"/>
        <v>0.13720742156660842</v>
      </c>
      <c r="M8863" s="65">
        <f t="shared" si="1244"/>
        <v>0.10173795742511139</v>
      </c>
      <c r="N8863" s="65">
        <f t="shared" si="1245"/>
        <v>0.17603432633378402</v>
      </c>
      <c r="O8863" s="65">
        <f t="shared" si="1246"/>
        <v>0.10934558457582738</v>
      </c>
      <c r="P8863" s="65">
        <f t="shared" si="1247"/>
        <v>0.15856961695861901</v>
      </c>
      <c r="Q8863" s="65">
        <f t="shared" si="1248"/>
        <v>8.3059307140929711E-2</v>
      </c>
      <c r="R8863" s="65">
        <f t="shared" si="1249"/>
        <v>0.15488411445175126</v>
      </c>
      <c r="S8863" s="65">
        <f t="shared" si="1250"/>
        <v>7.9161671547368681E-2</v>
      </c>
      <c r="T8863" s="66">
        <f>(L8863*'Football Field'!$F$4)+(M8863*'Football Field'!$F$5)+(N8863*'Football Field'!$F$6)+(O8863*'Football Field'!$F$7)+(P8863*'Football Field'!$F$8)+(Q8863*'Football Field'!$F$9)+(R8863*'Football Field'!$F$10)+(S8863*'Football Field'!$F$11)</f>
        <v>147488717.55681849</v>
      </c>
    </row>
    <row r="8864" spans="2:20" x14ac:dyDescent="0.3">
      <c r="B8864" s="62">
        <f t="shared" si="1251"/>
        <v>8837</v>
      </c>
      <c r="C8864" s="62">
        <v>0.69311598416934084</v>
      </c>
      <c r="D8864" s="62">
        <v>5.2102646141572229E-2</v>
      </c>
      <c r="E8864" s="62">
        <v>0.20699995988471198</v>
      </c>
      <c r="F8864" s="62">
        <v>0.97473007881507689</v>
      </c>
      <c r="G8864" s="62">
        <v>9.2191661585961926E-3</v>
      </c>
      <c r="H8864" s="62">
        <v>0.44329155003741638</v>
      </c>
      <c r="I8864" s="62">
        <v>0.71200122258135046</v>
      </c>
      <c r="J8864" s="62">
        <v>0.71753873973643756</v>
      </c>
      <c r="K8864" s="62"/>
      <c r="L8864" s="65">
        <f t="shared" si="1243"/>
        <v>0.18196799761065913</v>
      </c>
      <c r="M8864" s="65">
        <f t="shared" si="1244"/>
        <v>1.3678827793823102E-2</v>
      </c>
      <c r="N8864" s="65">
        <f t="shared" si="1245"/>
        <v>5.4344971211203491E-2</v>
      </c>
      <c r="O8864" s="65">
        <f t="shared" si="1246"/>
        <v>0.25590187602645859</v>
      </c>
      <c r="P8864" s="65">
        <f t="shared" si="1247"/>
        <v>2.4203643312745112E-3</v>
      </c>
      <c r="Q8864" s="65">
        <f t="shared" si="1248"/>
        <v>0.11638005407522974</v>
      </c>
      <c r="R8864" s="65">
        <f t="shared" si="1249"/>
        <v>0.18692605527593104</v>
      </c>
      <c r="S8864" s="65">
        <f t="shared" si="1250"/>
        <v>0.1883798536754204</v>
      </c>
      <c r="T8864" s="66">
        <f>(L8864*'Football Field'!$F$4)+(M8864*'Football Field'!$F$5)+(N8864*'Football Field'!$F$6)+(O8864*'Football Field'!$F$7)+(P8864*'Football Field'!$F$8)+(Q8864*'Football Field'!$F$9)+(R8864*'Football Field'!$F$10)+(S8864*'Football Field'!$F$11)</f>
        <v>137902643.15035492</v>
      </c>
    </row>
    <row r="8865" spans="2:20" x14ac:dyDescent="0.3">
      <c r="B8865" s="62">
        <f t="shared" si="1251"/>
        <v>8838</v>
      </c>
      <c r="C8865" s="62">
        <v>0.52938767922558161</v>
      </c>
      <c r="D8865" s="62">
        <v>0.1759059003108534</v>
      </c>
      <c r="E8865" s="62">
        <v>0.23115146295399402</v>
      </c>
      <c r="F8865" s="62">
        <v>0.65511830654232261</v>
      </c>
      <c r="G8865" s="62">
        <v>0.35305344381873027</v>
      </c>
      <c r="H8865" s="62">
        <v>0.75571889072886267</v>
      </c>
      <c r="I8865" s="62">
        <v>0.86630167040956052</v>
      </c>
      <c r="J8865" s="62">
        <v>0.14809342515317303</v>
      </c>
      <c r="K8865" s="62"/>
      <c r="L8865" s="65">
        <f t="shared" si="1243"/>
        <v>0.14251037577148509</v>
      </c>
      <c r="M8865" s="65">
        <f t="shared" si="1244"/>
        <v>4.7353606699711295E-2</v>
      </c>
      <c r="N8865" s="65">
        <f t="shared" si="1245"/>
        <v>6.2225629984231735E-2</v>
      </c>
      <c r="O8865" s="65">
        <f t="shared" si="1246"/>
        <v>0.1763568736180248</v>
      </c>
      <c r="P8865" s="65">
        <f t="shared" si="1247"/>
        <v>9.5041461901089211E-2</v>
      </c>
      <c r="Q8865" s="65">
        <f t="shared" si="1248"/>
        <v>0.20343840123541698</v>
      </c>
      <c r="R8865" s="65">
        <f t="shared" si="1249"/>
        <v>0.23320712103109686</v>
      </c>
      <c r="S8865" s="65">
        <f t="shared" si="1250"/>
        <v>3.9866529758944079E-2</v>
      </c>
      <c r="T8865" s="66">
        <f>(L8865*'Football Field'!$F$4)+(M8865*'Football Field'!$F$5)+(N8865*'Football Field'!$F$6)+(O8865*'Football Field'!$F$7)+(P8865*'Football Field'!$F$8)+(Q8865*'Football Field'!$F$9)+(R8865*'Football Field'!$F$10)+(S8865*'Football Field'!$F$11)</f>
        <v>150491915.80462107</v>
      </c>
    </row>
    <row r="8866" spans="2:20" x14ac:dyDescent="0.3">
      <c r="B8866" s="62">
        <f t="shared" si="1251"/>
        <v>8839</v>
      </c>
      <c r="C8866" s="62">
        <v>0.43420461607417138</v>
      </c>
      <c r="D8866" s="62">
        <v>0.50276184688590186</v>
      </c>
      <c r="E8866" s="62">
        <v>0.86839297927522086</v>
      </c>
      <c r="F8866" s="62">
        <v>0.27115427634284639</v>
      </c>
      <c r="G8866" s="62">
        <v>0.77012088523910793</v>
      </c>
      <c r="H8866" s="62">
        <v>0.87162402549832807</v>
      </c>
      <c r="I8866" s="62">
        <v>0.78883126979714657</v>
      </c>
      <c r="J8866" s="62">
        <v>0.22136581476432049</v>
      </c>
      <c r="K8866" s="62"/>
      <c r="L8866" s="65">
        <f t="shared" si="1243"/>
        <v>9.1827996781247256E-2</v>
      </c>
      <c r="M8866" s="65">
        <f t="shared" si="1244"/>
        <v>0.10632685961515921</v>
      </c>
      <c r="N8866" s="65">
        <f t="shared" si="1245"/>
        <v>0.1836525563148802</v>
      </c>
      <c r="O8866" s="65">
        <f t="shared" si="1246"/>
        <v>5.7345207981342496E-2</v>
      </c>
      <c r="P8866" s="65">
        <f t="shared" si="1247"/>
        <v>0.16286942964887283</v>
      </c>
      <c r="Q8866" s="65">
        <f t="shared" si="1248"/>
        <v>0.18433587586329528</v>
      </c>
      <c r="R8866" s="65">
        <f t="shared" si="1249"/>
        <v>0.16682640539110671</v>
      </c>
      <c r="S8866" s="65">
        <f t="shared" si="1250"/>
        <v>4.6815668404095949E-2</v>
      </c>
      <c r="T8866" s="66">
        <f>(L8866*'Football Field'!$F$4)+(M8866*'Football Field'!$F$5)+(N8866*'Football Field'!$F$6)+(O8866*'Football Field'!$F$7)+(P8866*'Football Field'!$F$8)+(Q8866*'Football Field'!$F$9)+(R8866*'Football Field'!$F$10)+(S8866*'Football Field'!$F$11)</f>
        <v>149280473.35244849</v>
      </c>
    </row>
    <row r="8867" spans="2:20" x14ac:dyDescent="0.3">
      <c r="B8867" s="62">
        <f t="shared" si="1251"/>
        <v>8840</v>
      </c>
      <c r="C8867" s="62">
        <v>0.51841207025853009</v>
      </c>
      <c r="D8867" s="62">
        <v>0.40537396089720223</v>
      </c>
      <c r="E8867" s="62">
        <v>0.92864870630121354</v>
      </c>
      <c r="F8867" s="62">
        <v>0.33756980170402284</v>
      </c>
      <c r="G8867" s="62">
        <v>0.83063302030897679</v>
      </c>
      <c r="H8867" s="62">
        <v>0.87463162455201748</v>
      </c>
      <c r="I8867" s="62">
        <v>0.18286424209376351</v>
      </c>
      <c r="J8867" s="62">
        <v>0.73140893153723108</v>
      </c>
      <c r="K8867" s="62"/>
      <c r="L8867" s="65">
        <f t="shared" si="1243"/>
        <v>0.10778823258176139</v>
      </c>
      <c r="M8867" s="65">
        <f t="shared" si="1244"/>
        <v>8.4285349988064862E-2</v>
      </c>
      <c r="N8867" s="65">
        <f t="shared" si="1245"/>
        <v>0.19308462993855224</v>
      </c>
      <c r="O8867" s="65">
        <f t="shared" si="1246"/>
        <v>7.0187509871262654E-2</v>
      </c>
      <c r="P8867" s="65">
        <f t="shared" si="1247"/>
        <v>0.17270520946494441</v>
      </c>
      <c r="Q8867" s="65">
        <f t="shared" si="1248"/>
        <v>0.18185339882916324</v>
      </c>
      <c r="R8867" s="65">
        <f t="shared" si="1249"/>
        <v>3.8021131429020347E-2</v>
      </c>
      <c r="S8867" s="65">
        <f t="shared" si="1250"/>
        <v>0.15207453789723069</v>
      </c>
      <c r="T8867" s="66">
        <f>(L8867*'Football Field'!$F$4)+(M8867*'Football Field'!$F$5)+(N8867*'Football Field'!$F$6)+(O8867*'Football Field'!$F$7)+(P8867*'Football Field'!$F$8)+(Q8867*'Football Field'!$F$9)+(R8867*'Football Field'!$F$10)+(S8867*'Football Field'!$F$11)</f>
        <v>133355591.64951381</v>
      </c>
    </row>
    <row r="8868" spans="2:20" x14ac:dyDescent="0.3">
      <c r="B8868" s="62">
        <f t="shared" si="1251"/>
        <v>8841</v>
      </c>
      <c r="C8868" s="62">
        <v>0.60204039955366062</v>
      </c>
      <c r="D8868" s="62">
        <v>4.3820445086592108E-2</v>
      </c>
      <c r="E8868" s="62">
        <v>0.85598845884912422</v>
      </c>
      <c r="F8868" s="62">
        <v>0.14916312895127226</v>
      </c>
      <c r="G8868" s="62">
        <v>0.29554699513617821</v>
      </c>
      <c r="H8868" s="62">
        <v>0.3053099066471413</v>
      </c>
      <c r="I8868" s="62">
        <v>0.59066063486750153</v>
      </c>
      <c r="J8868" s="62">
        <v>0.44239530873408395</v>
      </c>
      <c r="K8868" s="62"/>
      <c r="L8868" s="65">
        <f t="shared" si="1243"/>
        <v>0.18327369685321407</v>
      </c>
      <c r="M8868" s="65">
        <f t="shared" si="1244"/>
        <v>1.3339860538806201E-2</v>
      </c>
      <c r="N8868" s="65">
        <f t="shared" si="1245"/>
        <v>0.26058080061283556</v>
      </c>
      <c r="O8868" s="65">
        <f t="shared" si="1246"/>
        <v>4.540837807123891E-2</v>
      </c>
      <c r="P8868" s="65">
        <f t="shared" si="1247"/>
        <v>8.997069039324225E-2</v>
      </c>
      <c r="Q8868" s="65">
        <f t="shared" si="1248"/>
        <v>9.2942724970974153E-2</v>
      </c>
      <c r="R8868" s="65">
        <f t="shared" si="1249"/>
        <v>0.17980945833218084</v>
      </c>
      <c r="S8868" s="65">
        <f t="shared" si="1250"/>
        <v>0.13467439022750805</v>
      </c>
      <c r="T8868" s="66">
        <f>(L8868*'Football Field'!$F$4)+(M8868*'Football Field'!$F$5)+(N8868*'Football Field'!$F$6)+(O8868*'Football Field'!$F$7)+(P8868*'Football Field'!$F$8)+(Q8868*'Football Field'!$F$9)+(R8868*'Football Field'!$F$10)+(S8868*'Football Field'!$F$11)</f>
        <v>147573369.34267646</v>
      </c>
    </row>
    <row r="8869" spans="2:20" x14ac:dyDescent="0.3">
      <c r="B8869" s="62">
        <f t="shared" si="1251"/>
        <v>8842</v>
      </c>
      <c r="C8869" s="62">
        <v>0.49210390263274073</v>
      </c>
      <c r="D8869" s="62">
        <v>0.59534334703175584</v>
      </c>
      <c r="E8869" s="62">
        <v>0.34512089022976433</v>
      </c>
      <c r="F8869" s="62">
        <v>0.69361480925216812</v>
      </c>
      <c r="G8869" s="62">
        <v>0.89559407609520858</v>
      </c>
      <c r="H8869" s="62">
        <v>0.76218352318017502</v>
      </c>
      <c r="I8869" s="62">
        <v>0.52692955094974658</v>
      </c>
      <c r="J8869" s="62">
        <v>0.49976570410655663</v>
      </c>
      <c r="K8869" s="62"/>
      <c r="L8869" s="65">
        <f t="shared" si="1243"/>
        <v>0.10229455665419848</v>
      </c>
      <c r="M8869" s="65">
        <f t="shared" si="1244"/>
        <v>0.12375513263728435</v>
      </c>
      <c r="N8869" s="65">
        <f t="shared" si="1245"/>
        <v>7.1740923551471131E-2</v>
      </c>
      <c r="O8869" s="65">
        <f t="shared" si="1246"/>
        <v>0.14418300489315472</v>
      </c>
      <c r="P8869" s="65">
        <f t="shared" si="1247"/>
        <v>0.18616881204589447</v>
      </c>
      <c r="Q8869" s="65">
        <f t="shared" si="1248"/>
        <v>0.15843651142721843</v>
      </c>
      <c r="R8869" s="65">
        <f t="shared" si="1249"/>
        <v>0.10953382916499146</v>
      </c>
      <c r="S8869" s="65">
        <f t="shared" si="1250"/>
        <v>0.10388722962578718</v>
      </c>
      <c r="T8869" s="66">
        <f>(L8869*'Football Field'!$F$4)+(M8869*'Football Field'!$F$5)+(N8869*'Football Field'!$F$6)+(O8869*'Football Field'!$F$7)+(P8869*'Football Field'!$F$8)+(Q8869*'Football Field'!$F$9)+(R8869*'Football Field'!$F$10)+(S8869*'Football Field'!$F$11)</f>
        <v>141263061.25217295</v>
      </c>
    </row>
    <row r="8870" spans="2:20" x14ac:dyDescent="0.3">
      <c r="B8870" s="62">
        <f t="shared" si="1251"/>
        <v>8843</v>
      </c>
      <c r="C8870" s="62">
        <v>0.96785679103982958</v>
      </c>
      <c r="D8870" s="62">
        <v>6.1803694003027099E-2</v>
      </c>
      <c r="E8870" s="62">
        <v>0.2435890990908498</v>
      </c>
      <c r="F8870" s="62">
        <v>0.6894746615835089</v>
      </c>
      <c r="G8870" s="62">
        <v>0.78329146150342777</v>
      </c>
      <c r="H8870" s="62">
        <v>0.23554609397006532</v>
      </c>
      <c r="I8870" s="62">
        <v>0.46566695752649512</v>
      </c>
      <c r="J8870" s="62">
        <v>0.37121221819962769</v>
      </c>
      <c r="K8870" s="62"/>
      <c r="L8870" s="65">
        <f t="shared" si="1243"/>
        <v>0.25346909822377761</v>
      </c>
      <c r="M8870" s="65">
        <f t="shared" si="1244"/>
        <v>1.6185583167748735E-2</v>
      </c>
      <c r="N8870" s="65">
        <f t="shared" si="1245"/>
        <v>6.3792815068607872E-2</v>
      </c>
      <c r="O8870" s="65">
        <f t="shared" si="1246"/>
        <v>0.1805644412867734</v>
      </c>
      <c r="P8870" s="65">
        <f t="shared" si="1247"/>
        <v>0.20513384028679946</v>
      </c>
      <c r="Q8870" s="65">
        <f t="shared" si="1248"/>
        <v>6.1686456696328218E-2</v>
      </c>
      <c r="R8870" s="65">
        <f t="shared" si="1249"/>
        <v>0.12195211614937521</v>
      </c>
      <c r="S8870" s="65">
        <f t="shared" si="1250"/>
        <v>9.7215649120589512E-2</v>
      </c>
      <c r="T8870" s="66">
        <f>(L8870*'Football Field'!$F$4)+(M8870*'Football Field'!$F$5)+(N8870*'Football Field'!$F$6)+(O8870*'Football Field'!$F$7)+(P8870*'Football Field'!$F$8)+(Q8870*'Football Field'!$F$9)+(R8870*'Football Field'!$F$10)+(S8870*'Football Field'!$F$11)</f>
        <v>144158542.93504429</v>
      </c>
    </row>
    <row r="8871" spans="2:20" x14ac:dyDescent="0.3">
      <c r="B8871" s="62">
        <f t="shared" si="1251"/>
        <v>8844</v>
      </c>
      <c r="C8871" s="62">
        <v>0.66423676163020007</v>
      </c>
      <c r="D8871" s="62">
        <v>0.41260526890312543</v>
      </c>
      <c r="E8871" s="62">
        <v>6.6853585207759747E-2</v>
      </c>
      <c r="F8871" s="62">
        <v>0.75226768440752156</v>
      </c>
      <c r="G8871" s="62">
        <v>0.53210372469799083</v>
      </c>
      <c r="H8871" s="62">
        <v>0.46027701109365893</v>
      </c>
      <c r="I8871" s="62">
        <v>0.50522418024553073</v>
      </c>
      <c r="J8871" s="62">
        <v>0.54888422559709793</v>
      </c>
      <c r="K8871" s="62"/>
      <c r="L8871" s="65">
        <f t="shared" ref="L8871:L8934" si="1252">C8871/SUM($C8871:$J8871)</f>
        <v>0.16848313871601556</v>
      </c>
      <c r="M8871" s="65">
        <f t="shared" ref="M8871:M8934" si="1253">D8871/SUM($C8871:$J8871)</f>
        <v>0.1046570060123627</v>
      </c>
      <c r="N8871" s="65">
        <f t="shared" ref="N8871:N8934" si="1254">E8871/SUM($C8871:$J8871)</f>
        <v>1.6957359966916104E-2</v>
      </c>
      <c r="O8871" s="65">
        <f t="shared" ref="O8871:O8934" si="1255">F8871/SUM($C8871:$J8871)</f>
        <v>0.19081211391032671</v>
      </c>
      <c r="P8871" s="65">
        <f t="shared" ref="P8871:P8934" si="1256">G8871/SUM($C8871:$J8871)</f>
        <v>0.13496769651769316</v>
      </c>
      <c r="Q8871" s="65">
        <f t="shared" ref="Q8871:Q8934" si="1257">H8871/SUM($C8871:$J8871)</f>
        <v>0.11674890639530683</v>
      </c>
      <c r="R8871" s="65">
        <f t="shared" ref="R8871:R8934" si="1258">I8871/SUM($C8871:$J8871)</f>
        <v>0.12814972094300128</v>
      </c>
      <c r="S8871" s="65">
        <f t="shared" ref="S8871:S8934" si="1259">J8871/SUM($C8871:$J8871)</f>
        <v>0.13922405753837766</v>
      </c>
      <c r="T8871" s="66">
        <f>(L8871*'Football Field'!$F$4)+(M8871*'Football Field'!$F$5)+(N8871*'Football Field'!$F$6)+(O8871*'Football Field'!$F$7)+(P8871*'Football Field'!$F$8)+(Q8871*'Football Field'!$F$9)+(R8871*'Football Field'!$F$10)+(S8871*'Football Field'!$F$11)</f>
        <v>138563827.94558385</v>
      </c>
    </row>
    <row r="8872" spans="2:20" x14ac:dyDescent="0.3">
      <c r="B8872" s="62">
        <f t="shared" si="1251"/>
        <v>8845</v>
      </c>
      <c r="C8872" s="62">
        <v>0.9758331478707849</v>
      </c>
      <c r="D8872" s="62">
        <v>4.8560071177281561E-3</v>
      </c>
      <c r="E8872" s="62">
        <v>0.66526033762004722</v>
      </c>
      <c r="F8872" s="62">
        <v>0.3848282339377066</v>
      </c>
      <c r="G8872" s="62">
        <v>0.9654667594857167</v>
      </c>
      <c r="H8872" s="62">
        <v>4.6126126086892705E-2</v>
      </c>
      <c r="I8872" s="62">
        <v>0.46148079604382386</v>
      </c>
      <c r="J8872" s="62">
        <v>0.22396413237598123</v>
      </c>
      <c r="K8872" s="62"/>
      <c r="L8872" s="65">
        <f t="shared" si="1252"/>
        <v>0.26177077091367396</v>
      </c>
      <c r="M8872" s="65">
        <f t="shared" si="1253"/>
        <v>1.3026414705665525E-3</v>
      </c>
      <c r="N8872" s="65">
        <f t="shared" si="1254"/>
        <v>0.17845849141020398</v>
      </c>
      <c r="O8872" s="65">
        <f t="shared" si="1255"/>
        <v>0.10323156544438292</v>
      </c>
      <c r="P8872" s="65">
        <f t="shared" si="1256"/>
        <v>0.2589899497404326</v>
      </c>
      <c r="Q8872" s="65">
        <f t="shared" si="1257"/>
        <v>1.2373500133063807E-2</v>
      </c>
      <c r="R8872" s="65">
        <f t="shared" si="1258"/>
        <v>0.12379389243522988</v>
      </c>
      <c r="S8872" s="65">
        <f t="shared" si="1259"/>
        <v>6.0079188452446253E-2</v>
      </c>
      <c r="T8872" s="66">
        <f>(L8872*'Football Field'!$F$4)+(M8872*'Football Field'!$F$5)+(N8872*'Football Field'!$F$6)+(O8872*'Football Field'!$F$7)+(P8872*'Football Field'!$F$8)+(Q8872*'Football Field'!$F$9)+(R8872*'Football Field'!$F$10)+(S8872*'Football Field'!$F$11)</f>
        <v>151001558.32411939</v>
      </c>
    </row>
    <row r="8873" spans="2:20" x14ac:dyDescent="0.3">
      <c r="B8873" s="62">
        <f t="shared" si="1251"/>
        <v>8846</v>
      </c>
      <c r="C8873" s="62">
        <v>0.86234984831101724</v>
      </c>
      <c r="D8873" s="62">
        <v>0.20941455672230258</v>
      </c>
      <c r="E8873" s="62">
        <v>0.36775505318204837</v>
      </c>
      <c r="F8873" s="62">
        <v>0.7189043606809381</v>
      </c>
      <c r="G8873" s="62">
        <v>0.8272179311326342</v>
      </c>
      <c r="H8873" s="62">
        <v>0.9477584948145874</v>
      </c>
      <c r="I8873" s="62">
        <v>0.53714938955214431</v>
      </c>
      <c r="J8873" s="62">
        <v>0.27841913800488449</v>
      </c>
      <c r="K8873" s="62"/>
      <c r="L8873" s="65">
        <f t="shared" si="1252"/>
        <v>0.1815867590712979</v>
      </c>
      <c r="M8873" s="65">
        <f t="shared" si="1253"/>
        <v>4.4096848549384247E-2</v>
      </c>
      <c r="N8873" s="65">
        <f t="shared" si="1254"/>
        <v>7.7438928493133011E-2</v>
      </c>
      <c r="O8873" s="65">
        <f t="shared" si="1255"/>
        <v>0.15138115138995514</v>
      </c>
      <c r="P8873" s="65">
        <f t="shared" si="1256"/>
        <v>0.17418895991486669</v>
      </c>
      <c r="Q8873" s="65">
        <f t="shared" si="1257"/>
        <v>0.19957143123842966</v>
      </c>
      <c r="R8873" s="65">
        <f t="shared" si="1258"/>
        <v>0.11310863795817731</v>
      </c>
      <c r="S8873" s="65">
        <f t="shared" si="1259"/>
        <v>5.8627283384756056E-2</v>
      </c>
      <c r="T8873" s="66">
        <f>(L8873*'Football Field'!$F$4)+(M8873*'Football Field'!$F$5)+(N8873*'Football Field'!$F$6)+(O8873*'Football Field'!$F$7)+(P8873*'Football Field'!$F$8)+(Q8873*'Football Field'!$F$9)+(R8873*'Football Field'!$F$10)+(S8873*'Football Field'!$F$11)</f>
        <v>140499577.91954932</v>
      </c>
    </row>
    <row r="8874" spans="2:20" x14ac:dyDescent="0.3">
      <c r="B8874" s="62">
        <f t="shared" si="1251"/>
        <v>8847</v>
      </c>
      <c r="C8874" s="62">
        <v>4.6318004807017754E-3</v>
      </c>
      <c r="D8874" s="62">
        <v>8.0143636614680158E-3</v>
      </c>
      <c r="E8874" s="62">
        <v>0.89389009247576112</v>
      </c>
      <c r="F8874" s="62">
        <v>0.9460529242194482</v>
      </c>
      <c r="G8874" s="62">
        <v>0.22564393726834098</v>
      </c>
      <c r="H8874" s="62">
        <v>0.70527780302856069</v>
      </c>
      <c r="I8874" s="62">
        <v>0.98202148945504619</v>
      </c>
      <c r="J8874" s="62">
        <v>0.2050189429418775</v>
      </c>
      <c r="K8874" s="62"/>
      <c r="L8874" s="65">
        <f t="shared" si="1252"/>
        <v>1.1665383641449418E-3</v>
      </c>
      <c r="M8874" s="65">
        <f t="shared" si="1253"/>
        <v>2.0184510784227619E-3</v>
      </c>
      <c r="N8874" s="65">
        <f t="shared" si="1254"/>
        <v>0.22512996631583199</v>
      </c>
      <c r="O8874" s="65">
        <f t="shared" si="1255"/>
        <v>0.23826739411847106</v>
      </c>
      <c r="P8874" s="65">
        <f t="shared" si="1256"/>
        <v>5.6829371333445886E-2</v>
      </c>
      <c r="Q8874" s="65">
        <f t="shared" si="1257"/>
        <v>0.17762717069540554</v>
      </c>
      <c r="R8874" s="65">
        <f t="shared" si="1258"/>
        <v>0.24732622802666607</v>
      </c>
      <c r="S8874" s="65">
        <f t="shared" si="1259"/>
        <v>5.163488006761182E-2</v>
      </c>
      <c r="T8874" s="66">
        <f>(L8874*'Football Field'!$F$4)+(M8874*'Football Field'!$F$5)+(N8874*'Football Field'!$F$6)+(O8874*'Football Field'!$F$7)+(P8874*'Football Field'!$F$8)+(Q8874*'Football Field'!$F$9)+(R8874*'Football Field'!$F$10)+(S8874*'Football Field'!$F$11)</f>
        <v>154937951.30163333</v>
      </c>
    </row>
    <row r="8875" spans="2:20" x14ac:dyDescent="0.3">
      <c r="B8875" s="62">
        <f t="shared" si="1251"/>
        <v>8848</v>
      </c>
      <c r="C8875" s="62">
        <v>0.13662776138887478</v>
      </c>
      <c r="D8875" s="62">
        <v>0.77803999139977997</v>
      </c>
      <c r="E8875" s="62">
        <v>0.39293766035702482</v>
      </c>
      <c r="F8875" s="62">
        <v>5.1496717178280305E-2</v>
      </c>
      <c r="G8875" s="62">
        <v>6.4743006248548673E-2</v>
      </c>
      <c r="H8875" s="62">
        <v>0.84344267477886858</v>
      </c>
      <c r="I8875" s="62">
        <v>0.76680752647871353</v>
      </c>
      <c r="J8875" s="62">
        <v>0.33214168083138451</v>
      </c>
      <c r="K8875" s="62"/>
      <c r="L8875" s="65">
        <f t="shared" si="1252"/>
        <v>4.0587683110680783E-2</v>
      </c>
      <c r="M8875" s="65">
        <f t="shared" si="1253"/>
        <v>0.23113048400529856</v>
      </c>
      <c r="N8875" s="65">
        <f t="shared" si="1254"/>
        <v>0.11672905329562015</v>
      </c>
      <c r="O8875" s="65">
        <f t="shared" si="1255"/>
        <v>1.5298006911811893E-2</v>
      </c>
      <c r="P8875" s="65">
        <f t="shared" si="1256"/>
        <v>1.9233050403055871E-2</v>
      </c>
      <c r="Q8875" s="65">
        <f t="shared" si="1257"/>
        <v>0.25055950311967301</v>
      </c>
      <c r="R8875" s="65">
        <f t="shared" si="1258"/>
        <v>0.22779368244949699</v>
      </c>
      <c r="S8875" s="65">
        <f t="shared" si="1259"/>
        <v>9.8668536704362791E-2</v>
      </c>
      <c r="T8875" s="66">
        <f>(L8875*'Football Field'!$F$4)+(M8875*'Football Field'!$F$5)+(N8875*'Football Field'!$F$6)+(O8875*'Football Field'!$F$7)+(P8875*'Football Field'!$F$8)+(Q8875*'Football Field'!$F$9)+(R8875*'Football Field'!$F$10)+(S8875*'Football Field'!$F$11)</f>
        <v>144164747.70580664</v>
      </c>
    </row>
    <row r="8876" spans="2:20" x14ac:dyDescent="0.3">
      <c r="B8876" s="62">
        <f t="shared" si="1251"/>
        <v>8849</v>
      </c>
      <c r="C8876" s="62">
        <v>0.54848308505913068</v>
      </c>
      <c r="D8876" s="62">
        <v>0.64175146124715088</v>
      </c>
      <c r="E8876" s="62">
        <v>0.47383574042223175</v>
      </c>
      <c r="F8876" s="62">
        <v>7.3025096622101326E-3</v>
      </c>
      <c r="G8876" s="62">
        <v>0.45295967079695176</v>
      </c>
      <c r="H8876" s="62">
        <v>0.56852578233074169</v>
      </c>
      <c r="I8876" s="62">
        <v>0.52807829413901641</v>
      </c>
      <c r="J8876" s="62">
        <v>0.15737609665932906</v>
      </c>
      <c r="K8876" s="62"/>
      <c r="L8876" s="65">
        <f t="shared" si="1252"/>
        <v>0.16235415234029466</v>
      </c>
      <c r="M8876" s="65">
        <f t="shared" si="1253"/>
        <v>0.18996212890082842</v>
      </c>
      <c r="N8876" s="65">
        <f t="shared" si="1254"/>
        <v>0.14025810837264702</v>
      </c>
      <c r="O8876" s="65">
        <f t="shared" si="1255"/>
        <v>2.1615849211414086E-3</v>
      </c>
      <c r="P8876" s="65">
        <f t="shared" si="1256"/>
        <v>0.13407867152120079</v>
      </c>
      <c r="Q8876" s="65">
        <f t="shared" si="1257"/>
        <v>0.16828690617498168</v>
      </c>
      <c r="R8876" s="65">
        <f t="shared" si="1258"/>
        <v>0.15631421670005707</v>
      </c>
      <c r="S8876" s="65">
        <f t="shared" si="1259"/>
        <v>4.6584231068848889E-2</v>
      </c>
      <c r="T8876" s="66">
        <f>(L8876*'Football Field'!$F$4)+(M8876*'Football Field'!$F$5)+(N8876*'Football Field'!$F$6)+(O8876*'Football Field'!$F$7)+(P8876*'Football Field'!$F$8)+(Q8876*'Football Field'!$F$9)+(R8876*'Football Field'!$F$10)+(S8876*'Football Field'!$F$11)</f>
        <v>143325112.60889754</v>
      </c>
    </row>
    <row r="8877" spans="2:20" x14ac:dyDescent="0.3">
      <c r="B8877" s="62">
        <f t="shared" si="1251"/>
        <v>8850</v>
      </c>
      <c r="C8877" s="62">
        <v>0.39565349888286006</v>
      </c>
      <c r="D8877" s="62">
        <v>0.80149496186390956</v>
      </c>
      <c r="E8877" s="62">
        <v>0.52641156621696172</v>
      </c>
      <c r="F8877" s="62">
        <v>0.30163741483062867</v>
      </c>
      <c r="G8877" s="62">
        <v>0.41768887828494483</v>
      </c>
      <c r="H8877" s="62">
        <v>0.17982790823379091</v>
      </c>
      <c r="I8877" s="62">
        <v>0.4195475484323119</v>
      </c>
      <c r="J8877" s="62">
        <v>0.4435025587212772</v>
      </c>
      <c r="K8877" s="62"/>
      <c r="L8877" s="65">
        <f t="shared" si="1252"/>
        <v>0.11350552154578998</v>
      </c>
      <c r="M8877" s="65">
        <f t="shared" si="1253"/>
        <v>0.22993377771093723</v>
      </c>
      <c r="N8877" s="65">
        <f t="shared" si="1254"/>
        <v>0.15101754322886093</v>
      </c>
      <c r="O8877" s="65">
        <f t="shared" si="1255"/>
        <v>8.6534081424137502E-2</v>
      </c>
      <c r="P8877" s="65">
        <f t="shared" si="1256"/>
        <v>0.11982705601611572</v>
      </c>
      <c r="Q8877" s="65">
        <f t="shared" si="1257"/>
        <v>5.1589232927794874E-2</v>
      </c>
      <c r="R8877" s="65">
        <f t="shared" si="1258"/>
        <v>0.12036027340217238</v>
      </c>
      <c r="S8877" s="65">
        <f t="shared" si="1259"/>
        <v>0.12723251374419139</v>
      </c>
      <c r="T8877" s="66">
        <f>(L8877*'Football Field'!$F$4)+(M8877*'Football Field'!$F$5)+(N8877*'Football Field'!$F$6)+(O8877*'Football Field'!$F$7)+(P8877*'Football Field'!$F$8)+(Q8877*'Football Field'!$F$9)+(R8877*'Football Field'!$F$10)+(S8877*'Football Field'!$F$11)</f>
        <v>138780550.75340071</v>
      </c>
    </row>
    <row r="8878" spans="2:20" x14ac:dyDescent="0.3">
      <c r="B8878" s="62">
        <f t="shared" si="1251"/>
        <v>8851</v>
      </c>
      <c r="C8878" s="62">
        <v>0.43034345656201611</v>
      </c>
      <c r="D8878" s="62">
        <v>0.17984224678420602</v>
      </c>
      <c r="E8878" s="62">
        <v>0.93531061546992633</v>
      </c>
      <c r="F8878" s="62">
        <v>0.50077386306034444</v>
      </c>
      <c r="G8878" s="62">
        <v>0.9429951439992772</v>
      </c>
      <c r="H8878" s="62">
        <v>0.45309233927345849</v>
      </c>
      <c r="I8878" s="62">
        <v>0.14045209520202639</v>
      </c>
      <c r="J8878" s="62">
        <v>0.11950562908817453</v>
      </c>
      <c r="K8878" s="62"/>
      <c r="L8878" s="65">
        <f t="shared" si="1252"/>
        <v>0.1162363038517836</v>
      </c>
      <c r="M8878" s="65">
        <f t="shared" si="1253"/>
        <v>4.8575614950901319E-2</v>
      </c>
      <c r="N8878" s="65">
        <f t="shared" si="1254"/>
        <v>0.25262856269291045</v>
      </c>
      <c r="O8878" s="65">
        <f t="shared" si="1255"/>
        <v>0.13525964440759514</v>
      </c>
      <c r="P8878" s="65">
        <f t="shared" si="1256"/>
        <v>0.25470416342408275</v>
      </c>
      <c r="Q8878" s="65">
        <f t="shared" si="1257"/>
        <v>0.12238080541864951</v>
      </c>
      <c r="R8878" s="65">
        <f t="shared" si="1258"/>
        <v>3.793628592600598E-2</v>
      </c>
      <c r="S8878" s="65">
        <f t="shared" si="1259"/>
        <v>3.2278619328071058E-2</v>
      </c>
      <c r="T8878" s="66">
        <f>(L8878*'Football Field'!$F$4)+(M8878*'Football Field'!$F$5)+(N8878*'Football Field'!$F$6)+(O8878*'Football Field'!$F$7)+(P8878*'Football Field'!$F$8)+(Q8878*'Football Field'!$F$9)+(R8878*'Football Field'!$F$10)+(S8878*'Football Field'!$F$11)</f>
        <v>141233609.9389993</v>
      </c>
    </row>
    <row r="8879" spans="2:20" x14ac:dyDescent="0.3">
      <c r="B8879" s="62">
        <f t="shared" si="1251"/>
        <v>8852</v>
      </c>
      <c r="C8879" s="62">
        <v>0.69075041518006353</v>
      </c>
      <c r="D8879" s="62">
        <v>0.33803480383484608</v>
      </c>
      <c r="E8879" s="62">
        <v>0.28779629320417244</v>
      </c>
      <c r="F8879" s="62">
        <v>0.71110503099602174</v>
      </c>
      <c r="G8879" s="62">
        <v>1.0584609869899397E-2</v>
      </c>
      <c r="H8879" s="62">
        <v>0.15794359526755175</v>
      </c>
      <c r="I8879" s="62">
        <v>0.41085592575566166</v>
      </c>
      <c r="J8879" s="62">
        <v>0.33548576208833958</v>
      </c>
      <c r="K8879" s="62"/>
      <c r="L8879" s="65">
        <f t="shared" si="1252"/>
        <v>0.23474500155140712</v>
      </c>
      <c r="M8879" s="65">
        <f t="shared" si="1253"/>
        <v>0.11487793392053947</v>
      </c>
      <c r="N8879" s="65">
        <f t="shared" si="1254"/>
        <v>9.7804850797073489E-2</v>
      </c>
      <c r="O8879" s="65">
        <f t="shared" si="1255"/>
        <v>0.24166232540136795</v>
      </c>
      <c r="P8879" s="65">
        <f t="shared" si="1256"/>
        <v>3.5970796480561946E-3</v>
      </c>
      <c r="Q8879" s="65">
        <f t="shared" si="1257"/>
        <v>5.3675638409064481E-2</v>
      </c>
      <c r="R8879" s="65">
        <f t="shared" si="1258"/>
        <v>0.13962550410306471</v>
      </c>
      <c r="S8879" s="65">
        <f t="shared" si="1259"/>
        <v>0.11401166616942666</v>
      </c>
      <c r="T8879" s="66">
        <f>(L8879*'Football Field'!$F$4)+(M8879*'Football Field'!$F$5)+(N8879*'Football Field'!$F$6)+(O8879*'Football Field'!$F$7)+(P8879*'Football Field'!$F$8)+(Q8879*'Football Field'!$F$9)+(R8879*'Football Field'!$F$10)+(S8879*'Football Field'!$F$11)</f>
        <v>131317366.39428811</v>
      </c>
    </row>
    <row r="8880" spans="2:20" x14ac:dyDescent="0.3">
      <c r="B8880" s="62">
        <f t="shared" si="1251"/>
        <v>8853</v>
      </c>
      <c r="C8880" s="62">
        <v>0.96026797035374545</v>
      </c>
      <c r="D8880" s="62">
        <v>0.25036086602670415</v>
      </c>
      <c r="E8880" s="62">
        <v>0.40835301736632279</v>
      </c>
      <c r="F8880" s="62">
        <v>0.8599480613056687</v>
      </c>
      <c r="G8880" s="62">
        <v>0.50956768715703471</v>
      </c>
      <c r="H8880" s="62">
        <v>0.21980902945533776</v>
      </c>
      <c r="I8880" s="62">
        <v>0.12647144469161109</v>
      </c>
      <c r="J8880" s="62">
        <v>0.15033481792367009</v>
      </c>
      <c r="K8880" s="62"/>
      <c r="L8880" s="65">
        <f t="shared" si="1252"/>
        <v>0.27553425082147992</v>
      </c>
      <c r="M8880" s="65">
        <f t="shared" si="1253"/>
        <v>7.1837232715647834E-2</v>
      </c>
      <c r="N8880" s="65">
        <f t="shared" si="1254"/>
        <v>0.11717067129633818</v>
      </c>
      <c r="O8880" s="65">
        <f t="shared" si="1255"/>
        <v>0.24674898271360146</v>
      </c>
      <c r="P8880" s="65">
        <f t="shared" si="1256"/>
        <v>0.14621267735497387</v>
      </c>
      <c r="Q8880" s="65">
        <f t="shared" si="1257"/>
        <v>6.3070849101071316E-2</v>
      </c>
      <c r="R8880" s="65">
        <f t="shared" si="1258"/>
        <v>3.6289052472067984E-2</v>
      </c>
      <c r="S8880" s="65">
        <f t="shared" si="1259"/>
        <v>4.3136283524819394E-2</v>
      </c>
      <c r="T8880" s="66">
        <f>(L8880*'Football Field'!$F$4)+(M8880*'Football Field'!$F$5)+(N8880*'Football Field'!$F$6)+(O8880*'Football Field'!$F$7)+(P8880*'Football Field'!$F$8)+(Q8880*'Football Field'!$F$9)+(R8880*'Football Field'!$F$10)+(S8880*'Football Field'!$F$11)</f>
        <v>128601906.75994699</v>
      </c>
    </row>
    <row r="8881" spans="2:20" x14ac:dyDescent="0.3">
      <c r="B8881" s="62">
        <f t="shared" si="1251"/>
        <v>8854</v>
      </c>
      <c r="C8881" s="62">
        <v>0.90090167172921609</v>
      </c>
      <c r="D8881" s="62">
        <v>0.28558895678169594</v>
      </c>
      <c r="E8881" s="62">
        <v>0.40326887201549999</v>
      </c>
      <c r="F8881" s="62">
        <v>0.30737923654342936</v>
      </c>
      <c r="G8881" s="62">
        <v>0.84171523583534658</v>
      </c>
      <c r="H8881" s="62">
        <v>0.73429257179525875</v>
      </c>
      <c r="I8881" s="62">
        <v>0.63299196848665373</v>
      </c>
      <c r="J8881" s="62">
        <v>0.53465676214777869</v>
      </c>
      <c r="K8881" s="62"/>
      <c r="L8881" s="65">
        <f t="shared" si="1252"/>
        <v>0.19412657061546573</v>
      </c>
      <c r="M8881" s="65">
        <f t="shared" si="1253"/>
        <v>6.1538796658313674E-2</v>
      </c>
      <c r="N8881" s="65">
        <f t="shared" si="1254"/>
        <v>8.6896501157638362E-2</v>
      </c>
      <c r="O8881" s="65">
        <f t="shared" si="1255"/>
        <v>6.6234172874874112E-2</v>
      </c>
      <c r="P8881" s="65">
        <f t="shared" si="1256"/>
        <v>0.18137305911961576</v>
      </c>
      <c r="Q8881" s="65">
        <f t="shared" si="1257"/>
        <v>0.15822559027714755</v>
      </c>
      <c r="R8881" s="65">
        <f t="shared" si="1258"/>
        <v>0.13639730497290189</v>
      </c>
      <c r="S8881" s="65">
        <f t="shared" si="1259"/>
        <v>0.11520800432404292</v>
      </c>
      <c r="T8881" s="66">
        <f>(L8881*'Football Field'!$F$4)+(M8881*'Football Field'!$F$5)+(N8881*'Football Field'!$F$6)+(O8881*'Football Field'!$F$7)+(P8881*'Football Field'!$F$8)+(Q8881*'Football Field'!$F$9)+(R8881*'Football Field'!$F$10)+(S8881*'Football Field'!$F$11)</f>
        <v>144286285.0996106</v>
      </c>
    </row>
    <row r="8882" spans="2:20" x14ac:dyDescent="0.3">
      <c r="B8882" s="62">
        <f t="shared" si="1251"/>
        <v>8855</v>
      </c>
      <c r="C8882" s="62">
        <v>6.5869367335755657E-2</v>
      </c>
      <c r="D8882" s="62">
        <v>0.18266847883100623</v>
      </c>
      <c r="E8882" s="62">
        <v>0.35730751845398734</v>
      </c>
      <c r="F8882" s="62">
        <v>0.13726456925160768</v>
      </c>
      <c r="G8882" s="62">
        <v>0.55126381261904434</v>
      </c>
      <c r="H8882" s="62">
        <v>8.7911811742832136E-2</v>
      </c>
      <c r="I8882" s="62">
        <v>1.0001616695496596E-2</v>
      </c>
      <c r="J8882" s="62">
        <v>0.59187509556766826</v>
      </c>
      <c r="K8882" s="62"/>
      <c r="L8882" s="65">
        <f t="shared" si="1252"/>
        <v>3.3197570740644736E-2</v>
      </c>
      <c r="M8882" s="65">
        <f t="shared" si="1253"/>
        <v>9.206327604708163E-2</v>
      </c>
      <c r="N8882" s="65">
        <f t="shared" si="1254"/>
        <v>0.18007978670233254</v>
      </c>
      <c r="O8882" s="65">
        <f t="shared" si="1255"/>
        <v>6.9180112580811054E-2</v>
      </c>
      <c r="P8882" s="65">
        <f t="shared" si="1256"/>
        <v>0.27783202050346978</v>
      </c>
      <c r="Q8882" s="65">
        <f t="shared" si="1257"/>
        <v>4.4306765152224183E-2</v>
      </c>
      <c r="R8882" s="65">
        <f t="shared" si="1258"/>
        <v>5.040725168606975E-3</v>
      </c>
      <c r="S8882" s="65">
        <f t="shared" si="1259"/>
        <v>0.2982997431048291</v>
      </c>
      <c r="T8882" s="66">
        <f>(L8882*'Football Field'!$F$4)+(M8882*'Football Field'!$F$5)+(N8882*'Football Field'!$F$6)+(O8882*'Football Field'!$F$7)+(P8882*'Football Field'!$F$8)+(Q8882*'Football Field'!$F$9)+(R8882*'Football Field'!$F$10)+(S8882*'Football Field'!$F$11)</f>
        <v>138517471.34614131</v>
      </c>
    </row>
    <row r="8883" spans="2:20" x14ac:dyDescent="0.3">
      <c r="B8883" s="62">
        <f t="shared" si="1251"/>
        <v>8856</v>
      </c>
      <c r="C8883" s="62">
        <v>3.7113421023540205E-3</v>
      </c>
      <c r="D8883" s="62">
        <v>0.64727383379888592</v>
      </c>
      <c r="E8883" s="62">
        <v>0.77632322388107522</v>
      </c>
      <c r="F8883" s="62">
        <v>0.64383109052842968</v>
      </c>
      <c r="G8883" s="62">
        <v>0.75548555109963456</v>
      </c>
      <c r="H8883" s="62">
        <v>6.6708130020614265E-2</v>
      </c>
      <c r="I8883" s="62">
        <v>0.97985744890957904</v>
      </c>
      <c r="J8883" s="62">
        <v>9.8199792829226751E-2</v>
      </c>
      <c r="K8883" s="62"/>
      <c r="L8883" s="65">
        <f t="shared" si="1252"/>
        <v>9.3451958035820017E-4</v>
      </c>
      <c r="M8883" s="65">
        <f t="shared" si="1253"/>
        <v>0.16298418600508699</v>
      </c>
      <c r="N8883" s="65">
        <f t="shared" si="1254"/>
        <v>0.19547894896121434</v>
      </c>
      <c r="O8883" s="65">
        <f t="shared" si="1255"/>
        <v>0.16211729987396287</v>
      </c>
      <c r="P8883" s="65">
        <f t="shared" si="1256"/>
        <v>0.19023200252342787</v>
      </c>
      <c r="Q8883" s="65">
        <f t="shared" si="1257"/>
        <v>1.6797172546773258E-2</v>
      </c>
      <c r="R8883" s="65">
        <f t="shared" si="1258"/>
        <v>0.2467290663894959</v>
      </c>
      <c r="S8883" s="65">
        <f t="shared" si="1259"/>
        <v>2.4726804119680527E-2</v>
      </c>
      <c r="T8883" s="66">
        <f>(L8883*'Football Field'!$F$4)+(M8883*'Football Field'!$F$5)+(N8883*'Football Field'!$F$6)+(O8883*'Football Field'!$F$7)+(P8883*'Football Field'!$F$8)+(Q8883*'Football Field'!$F$9)+(R8883*'Football Field'!$F$10)+(S8883*'Football Field'!$F$11)</f>
        <v>163755403.01448715</v>
      </c>
    </row>
    <row r="8884" spans="2:20" x14ac:dyDescent="0.3">
      <c r="B8884" s="62">
        <f t="shared" si="1251"/>
        <v>8857</v>
      </c>
      <c r="C8884" s="62">
        <v>0.9706213647389037</v>
      </c>
      <c r="D8884" s="62">
        <v>0.98478273912438641</v>
      </c>
      <c r="E8884" s="62">
        <v>0.93535224703900199</v>
      </c>
      <c r="F8884" s="62">
        <v>0.93075413499737913</v>
      </c>
      <c r="G8884" s="62">
        <v>0.10991621195966883</v>
      </c>
      <c r="H8884" s="62">
        <v>0.81543021043493957</v>
      </c>
      <c r="I8884" s="62">
        <v>0.10032091724496839</v>
      </c>
      <c r="J8884" s="62">
        <v>0.42679051753522146</v>
      </c>
      <c r="K8884" s="62"/>
      <c r="L8884" s="65">
        <f t="shared" si="1252"/>
        <v>0.18404004377718319</v>
      </c>
      <c r="M8884" s="65">
        <f t="shared" si="1253"/>
        <v>0.18672518966056317</v>
      </c>
      <c r="N8884" s="65">
        <f t="shared" si="1254"/>
        <v>0.17735264722763519</v>
      </c>
      <c r="O8884" s="65">
        <f t="shared" si="1255"/>
        <v>0.17648079670777742</v>
      </c>
      <c r="P8884" s="65">
        <f t="shared" si="1256"/>
        <v>2.084127260718311E-2</v>
      </c>
      <c r="Q8884" s="65">
        <f t="shared" si="1257"/>
        <v>0.15461416477892301</v>
      </c>
      <c r="R8884" s="65">
        <f t="shared" si="1258"/>
        <v>1.9021903568440104E-2</v>
      </c>
      <c r="S8884" s="65">
        <f t="shared" si="1259"/>
        <v>8.0923981672294823E-2</v>
      </c>
      <c r="T8884" s="66">
        <f>(L8884*'Football Field'!$F$4)+(M8884*'Football Field'!$F$5)+(N8884*'Football Field'!$F$6)+(O8884*'Football Field'!$F$7)+(P8884*'Football Field'!$F$8)+(Q8884*'Football Field'!$F$9)+(R8884*'Football Field'!$F$10)+(S8884*'Football Field'!$F$11)</f>
        <v>117366385.9273161</v>
      </c>
    </row>
    <row r="8885" spans="2:20" x14ac:dyDescent="0.3">
      <c r="B8885" s="62">
        <f t="shared" si="1251"/>
        <v>8858</v>
      </c>
      <c r="C8885" s="62">
        <v>0.29200775870543316</v>
      </c>
      <c r="D8885" s="62">
        <v>6.0239865472982546E-2</v>
      </c>
      <c r="E8885" s="62">
        <v>0.41658205731787157</v>
      </c>
      <c r="F8885" s="62">
        <v>0.92196868469397575</v>
      </c>
      <c r="G8885" s="62">
        <v>0.8451021220550905</v>
      </c>
      <c r="H8885" s="62">
        <v>0.95443345473285823</v>
      </c>
      <c r="I8885" s="62">
        <v>0.33527742126271987</v>
      </c>
      <c r="J8885" s="62">
        <v>0.78821317875443475</v>
      </c>
      <c r="K8885" s="62"/>
      <c r="L8885" s="65">
        <f t="shared" si="1252"/>
        <v>6.3289740644506001E-2</v>
      </c>
      <c r="M8885" s="65">
        <f t="shared" si="1253"/>
        <v>1.3056384115091186E-2</v>
      </c>
      <c r="N8885" s="65">
        <f t="shared" si="1254"/>
        <v>9.0289965176573464E-2</v>
      </c>
      <c r="O8885" s="65">
        <f t="shared" si="1255"/>
        <v>0.19982742648800847</v>
      </c>
      <c r="P8885" s="65">
        <f t="shared" si="1256"/>
        <v>0.1831673732236114</v>
      </c>
      <c r="Q8885" s="65">
        <f t="shared" si="1257"/>
        <v>0.20686383841402545</v>
      </c>
      <c r="R8885" s="65">
        <f t="shared" si="1258"/>
        <v>7.2668004198757977E-2</v>
      </c>
      <c r="S8885" s="65">
        <f t="shared" si="1259"/>
        <v>0.17083726773942612</v>
      </c>
      <c r="T8885" s="66">
        <f>(L8885*'Football Field'!$F$4)+(M8885*'Football Field'!$F$5)+(N8885*'Football Field'!$F$6)+(O8885*'Football Field'!$F$7)+(P8885*'Football Field'!$F$8)+(Q8885*'Football Field'!$F$9)+(R8885*'Football Field'!$F$10)+(S8885*'Football Field'!$F$11)</f>
        <v>137840118.79611474</v>
      </c>
    </row>
    <row r="8886" spans="2:20" x14ac:dyDescent="0.3">
      <c r="B8886" s="62">
        <f t="shared" si="1251"/>
        <v>8859</v>
      </c>
      <c r="C8886" s="62">
        <v>0.26233043338863915</v>
      </c>
      <c r="D8886" s="62">
        <v>0.65182857192428867</v>
      </c>
      <c r="E8886" s="62">
        <v>0.62128452029872705</v>
      </c>
      <c r="F8886" s="62">
        <v>0.4540887404247681</v>
      </c>
      <c r="G8886" s="62">
        <v>0.85768533292608706</v>
      </c>
      <c r="H8886" s="62">
        <v>0.98162923120286394</v>
      </c>
      <c r="I8886" s="62">
        <v>0.71846322234938864</v>
      </c>
      <c r="J8886" s="62">
        <v>0.44043687691846756</v>
      </c>
      <c r="K8886" s="62"/>
      <c r="L8886" s="65">
        <f t="shared" si="1252"/>
        <v>5.2594976669846479E-2</v>
      </c>
      <c r="M8886" s="65">
        <f t="shared" si="1253"/>
        <v>0.13068597528029705</v>
      </c>
      <c r="N8886" s="65">
        <f t="shared" si="1254"/>
        <v>0.1245621578417422</v>
      </c>
      <c r="O8886" s="65">
        <f t="shared" si="1255"/>
        <v>9.1040854086870696E-2</v>
      </c>
      <c r="P8886" s="65">
        <f t="shared" si="1256"/>
        <v>0.1719584704397879</v>
      </c>
      <c r="Q8886" s="65">
        <f t="shared" si="1257"/>
        <v>0.19680814706338937</v>
      </c>
      <c r="R8886" s="65">
        <f t="shared" si="1258"/>
        <v>0.14404564475989348</v>
      </c>
      <c r="S8886" s="65">
        <f t="shared" si="1259"/>
        <v>8.8303773858172757E-2</v>
      </c>
      <c r="T8886" s="66">
        <f>(L8886*'Football Field'!$F$4)+(M8886*'Football Field'!$F$5)+(N8886*'Football Field'!$F$6)+(O8886*'Football Field'!$F$7)+(P8886*'Football Field'!$F$8)+(Q8886*'Football Field'!$F$9)+(R8886*'Football Field'!$F$10)+(S8886*'Football Field'!$F$11)</f>
        <v>145988677.1774238</v>
      </c>
    </row>
    <row r="8887" spans="2:20" x14ac:dyDescent="0.3">
      <c r="B8887" s="62">
        <f t="shared" si="1251"/>
        <v>8860</v>
      </c>
      <c r="C8887" s="62">
        <v>0.27549315740556179</v>
      </c>
      <c r="D8887" s="62">
        <v>0.35511505600800453</v>
      </c>
      <c r="E8887" s="62">
        <v>0.68384611086430647</v>
      </c>
      <c r="F8887" s="62">
        <v>0.7894454998418583</v>
      </c>
      <c r="G8887" s="62">
        <v>0.62285758646222467</v>
      </c>
      <c r="H8887" s="62">
        <v>0.14695895249457458</v>
      </c>
      <c r="I8887" s="62">
        <v>3.6319783331163813E-2</v>
      </c>
      <c r="J8887" s="62">
        <v>0.77375153793567297</v>
      </c>
      <c r="K8887" s="62"/>
      <c r="L8887" s="65">
        <f t="shared" si="1252"/>
        <v>7.4785297365656492E-2</v>
      </c>
      <c r="M8887" s="65">
        <f t="shared" si="1253"/>
        <v>9.6399436242565001E-2</v>
      </c>
      <c r="N8887" s="65">
        <f t="shared" si="1254"/>
        <v>0.18563667872900272</v>
      </c>
      <c r="O8887" s="65">
        <f t="shared" si="1255"/>
        <v>0.21430266005750453</v>
      </c>
      <c r="P8887" s="65">
        <f t="shared" si="1256"/>
        <v>0.16908075053007535</v>
      </c>
      <c r="Q8887" s="65">
        <f t="shared" si="1257"/>
        <v>3.9893437159576675E-2</v>
      </c>
      <c r="R8887" s="65">
        <f t="shared" si="1258"/>
        <v>9.859358476474683E-3</v>
      </c>
      <c r="S8887" s="65">
        <f t="shared" si="1259"/>
        <v>0.21004238143914469</v>
      </c>
      <c r="T8887" s="66">
        <f>(L8887*'Football Field'!$F$4)+(M8887*'Football Field'!$F$5)+(N8887*'Football Field'!$F$6)+(O8887*'Football Field'!$F$7)+(P8887*'Football Field'!$F$8)+(Q8887*'Football Field'!$F$9)+(R8887*'Football Field'!$F$10)+(S8887*'Football Field'!$F$11)</f>
        <v>130549390.33800384</v>
      </c>
    </row>
    <row r="8888" spans="2:20" x14ac:dyDescent="0.3">
      <c r="B8888" s="62">
        <f t="shared" si="1251"/>
        <v>8861</v>
      </c>
      <c r="C8888" s="62">
        <v>0.14903771796071541</v>
      </c>
      <c r="D8888" s="62">
        <v>0.32336133154782853</v>
      </c>
      <c r="E8888" s="62">
        <v>0.49861256061151626</v>
      </c>
      <c r="F8888" s="62">
        <v>0.48544993450689633</v>
      </c>
      <c r="G8888" s="62">
        <v>0.33196070960453439</v>
      </c>
      <c r="H8888" s="62">
        <v>0.2175349094951432</v>
      </c>
      <c r="I8888" s="62">
        <v>0.8701926433928352</v>
      </c>
      <c r="J8888" s="62">
        <v>0.9291496253921494</v>
      </c>
      <c r="K8888" s="62"/>
      <c r="L8888" s="65">
        <f t="shared" si="1252"/>
        <v>3.9165831915189332E-2</v>
      </c>
      <c r="M8888" s="65">
        <f t="shared" si="1253"/>
        <v>8.4976579972945721E-2</v>
      </c>
      <c r="N8888" s="65">
        <f t="shared" si="1254"/>
        <v>0.1310310974089143</v>
      </c>
      <c r="O8888" s="65">
        <f t="shared" si="1255"/>
        <v>0.12757207234713824</v>
      </c>
      <c r="P8888" s="65">
        <f t="shared" si="1256"/>
        <v>8.7236422650038281E-2</v>
      </c>
      <c r="Q8888" s="65">
        <f t="shared" si="1257"/>
        <v>5.7166305399405384E-2</v>
      </c>
      <c r="R8888" s="65">
        <f t="shared" si="1258"/>
        <v>0.22867915096460106</v>
      </c>
      <c r="S8888" s="65">
        <f t="shared" si="1259"/>
        <v>0.24417253934176766</v>
      </c>
      <c r="T8888" s="66">
        <f>(L8888*'Football Field'!$F$4)+(M8888*'Football Field'!$F$5)+(N8888*'Football Field'!$F$6)+(O8888*'Football Field'!$F$7)+(P8888*'Football Field'!$F$8)+(Q8888*'Football Field'!$F$9)+(R8888*'Football Field'!$F$10)+(S8888*'Football Field'!$F$11)</f>
        <v>152638494.99207616</v>
      </c>
    </row>
    <row r="8889" spans="2:20" x14ac:dyDescent="0.3">
      <c r="B8889" s="62">
        <f t="shared" si="1251"/>
        <v>8862</v>
      </c>
      <c r="C8889" s="62">
        <v>0.65184610236259111</v>
      </c>
      <c r="D8889" s="62">
        <v>0.65048471703137911</v>
      </c>
      <c r="E8889" s="62">
        <v>0.26191666393984758</v>
      </c>
      <c r="F8889" s="62">
        <v>0.89217221999798024</v>
      </c>
      <c r="G8889" s="62">
        <v>4.7059441662204105E-2</v>
      </c>
      <c r="H8889" s="62">
        <v>8.8154695919556714E-3</v>
      </c>
      <c r="I8889" s="62">
        <v>0.10033678936693047</v>
      </c>
      <c r="J8889" s="62">
        <v>0.28767601402524756</v>
      </c>
      <c r="K8889" s="62"/>
      <c r="L8889" s="65">
        <f t="shared" si="1252"/>
        <v>0.22475069308928861</v>
      </c>
      <c r="M8889" s="65">
        <f t="shared" si="1253"/>
        <v>0.2242812996302459</v>
      </c>
      <c r="N8889" s="65">
        <f t="shared" si="1254"/>
        <v>9.0306517962994104E-2</v>
      </c>
      <c r="O8889" s="65">
        <f t="shared" si="1255"/>
        <v>0.30761298421942179</v>
      </c>
      <c r="P8889" s="65">
        <f t="shared" si="1256"/>
        <v>1.6225673654625968E-2</v>
      </c>
      <c r="Q8889" s="65">
        <f t="shared" si="1257"/>
        <v>3.0394948953725454E-3</v>
      </c>
      <c r="R8889" s="65">
        <f t="shared" si="1258"/>
        <v>3.459522557676914E-2</v>
      </c>
      <c r="S8889" s="65">
        <f t="shared" si="1259"/>
        <v>9.9188110971281954E-2</v>
      </c>
      <c r="T8889" s="66">
        <f>(L8889*'Football Field'!$F$4)+(M8889*'Football Field'!$F$5)+(N8889*'Football Field'!$F$6)+(O8889*'Football Field'!$F$7)+(P8889*'Football Field'!$F$8)+(Q8889*'Football Field'!$F$9)+(R8889*'Football Field'!$F$10)+(S8889*'Football Field'!$F$11)</f>
        <v>117630914.14967671</v>
      </c>
    </row>
    <row r="8890" spans="2:20" x14ac:dyDescent="0.3">
      <c r="B8890" s="62">
        <f t="shared" si="1251"/>
        <v>8863</v>
      </c>
      <c r="C8890" s="62">
        <v>0.80827420838542186</v>
      </c>
      <c r="D8890" s="62">
        <v>9.1464168801309476E-2</v>
      </c>
      <c r="E8890" s="62">
        <v>0.23695600497040203</v>
      </c>
      <c r="F8890" s="62">
        <v>0.51266795223587025</v>
      </c>
      <c r="G8890" s="62">
        <v>0.68986300779611709</v>
      </c>
      <c r="H8890" s="62">
        <v>5.7630806862465578E-2</v>
      </c>
      <c r="I8890" s="62">
        <v>0.21527386742460153</v>
      </c>
      <c r="J8890" s="62">
        <v>0.36552442055658063</v>
      </c>
      <c r="K8890" s="62"/>
      <c r="L8890" s="65">
        <f t="shared" si="1252"/>
        <v>0.27144661191473485</v>
      </c>
      <c r="M8890" s="65">
        <f t="shared" si="1253"/>
        <v>3.0716851379320401E-2</v>
      </c>
      <c r="N8890" s="65">
        <f t="shared" si="1254"/>
        <v>7.9578073944177583E-2</v>
      </c>
      <c r="O8890" s="65">
        <f t="shared" si="1255"/>
        <v>0.17217174224781565</v>
      </c>
      <c r="P8890" s="65">
        <f t="shared" si="1256"/>
        <v>0.2316800093443904</v>
      </c>
      <c r="Q8890" s="65">
        <f t="shared" si="1257"/>
        <v>1.9354430838487313E-2</v>
      </c>
      <c r="R8890" s="65">
        <f t="shared" si="1258"/>
        <v>7.2296457489245097E-2</v>
      </c>
      <c r="S8890" s="65">
        <f t="shared" si="1259"/>
        <v>0.12275582284182905</v>
      </c>
      <c r="T8890" s="66">
        <f>(L8890*'Football Field'!$F$4)+(M8890*'Football Field'!$F$5)+(N8890*'Football Field'!$F$6)+(O8890*'Football Field'!$F$7)+(P8890*'Football Field'!$F$8)+(Q8890*'Football Field'!$F$9)+(R8890*'Football Field'!$F$10)+(S8890*'Football Field'!$F$11)</f>
        <v>139861592.42348343</v>
      </c>
    </row>
    <row r="8891" spans="2:20" x14ac:dyDescent="0.3">
      <c r="B8891" s="62">
        <f t="shared" si="1251"/>
        <v>8864</v>
      </c>
      <c r="C8891" s="62">
        <v>9.7669018349092029E-2</v>
      </c>
      <c r="D8891" s="62">
        <v>0.91479140930378233</v>
      </c>
      <c r="E8891" s="62">
        <v>2.2507903835574661E-3</v>
      </c>
      <c r="F8891" s="62">
        <v>0.15420041067871848</v>
      </c>
      <c r="G8891" s="62">
        <v>0.6571003379715602</v>
      </c>
      <c r="H8891" s="62">
        <v>0.2133978358594778</v>
      </c>
      <c r="I8891" s="62">
        <v>0.14831612809077777</v>
      </c>
      <c r="J8891" s="62">
        <v>0.58148069502309674</v>
      </c>
      <c r="K8891" s="62"/>
      <c r="L8891" s="65">
        <f t="shared" si="1252"/>
        <v>3.5269675236246349E-2</v>
      </c>
      <c r="M8891" s="65">
        <f t="shared" si="1253"/>
        <v>0.33034422235853722</v>
      </c>
      <c r="N8891" s="65">
        <f t="shared" si="1254"/>
        <v>8.1279250262553874E-4</v>
      </c>
      <c r="O8891" s="65">
        <f t="shared" si="1255"/>
        <v>5.5683967115297349E-2</v>
      </c>
      <c r="P8891" s="65">
        <f t="shared" si="1256"/>
        <v>0.23728830195722034</v>
      </c>
      <c r="Q8891" s="65">
        <f t="shared" si="1257"/>
        <v>7.7061001473161181E-2</v>
      </c>
      <c r="R8891" s="65">
        <f t="shared" si="1258"/>
        <v>5.3559068765923312E-2</v>
      </c>
      <c r="S8891" s="65">
        <f t="shared" si="1259"/>
        <v>0.20998097059098869</v>
      </c>
      <c r="T8891" s="66">
        <f>(L8891*'Football Field'!$F$4)+(M8891*'Football Field'!$F$5)+(N8891*'Football Field'!$F$6)+(O8891*'Football Field'!$F$7)+(P8891*'Football Field'!$F$8)+(Q8891*'Football Field'!$F$9)+(R8891*'Football Field'!$F$10)+(S8891*'Football Field'!$F$11)</f>
        <v>135684490.36523798</v>
      </c>
    </row>
    <row r="8892" spans="2:20" x14ac:dyDescent="0.3">
      <c r="B8892" s="62">
        <f t="shared" si="1251"/>
        <v>8865</v>
      </c>
      <c r="C8892" s="62">
        <v>0.20973934909239544</v>
      </c>
      <c r="D8892" s="62">
        <v>0.71112605730990386</v>
      </c>
      <c r="E8892" s="62">
        <v>0.10169603417957362</v>
      </c>
      <c r="F8892" s="62">
        <v>0.23602749659080913</v>
      </c>
      <c r="G8892" s="62">
        <v>0.29390046413857551</v>
      </c>
      <c r="H8892" s="62">
        <v>0.70476544086675363</v>
      </c>
      <c r="I8892" s="62">
        <v>0.65614182580150326</v>
      </c>
      <c r="J8892" s="62">
        <v>0.33290740830093335</v>
      </c>
      <c r="K8892" s="62"/>
      <c r="L8892" s="65">
        <f t="shared" si="1252"/>
        <v>6.4608657773276346E-2</v>
      </c>
      <c r="M8892" s="65">
        <f t="shared" si="1253"/>
        <v>0.21905713100194182</v>
      </c>
      <c r="N8892" s="65">
        <f t="shared" si="1254"/>
        <v>3.1326712405849229E-2</v>
      </c>
      <c r="O8892" s="65">
        <f t="shared" si="1255"/>
        <v>7.2706527498571497E-2</v>
      </c>
      <c r="P8892" s="65">
        <f t="shared" si="1256"/>
        <v>9.053386781786657E-2</v>
      </c>
      <c r="Q8892" s="65">
        <f t="shared" si="1257"/>
        <v>0.21709779007339947</v>
      </c>
      <c r="R8892" s="65">
        <f t="shared" si="1258"/>
        <v>0.20211964448915634</v>
      </c>
      <c r="S8892" s="65">
        <f t="shared" si="1259"/>
        <v>0.10254966893993867</v>
      </c>
      <c r="T8892" s="66">
        <f>(L8892*'Football Field'!$F$4)+(M8892*'Football Field'!$F$5)+(N8892*'Football Field'!$F$6)+(O8892*'Football Field'!$F$7)+(P8892*'Football Field'!$F$8)+(Q8892*'Football Field'!$F$9)+(R8892*'Football Field'!$F$10)+(S8892*'Football Field'!$F$11)</f>
        <v>144573362.07531372</v>
      </c>
    </row>
    <row r="8893" spans="2:20" x14ac:dyDescent="0.3">
      <c r="B8893" s="62">
        <f t="shared" si="1251"/>
        <v>8866</v>
      </c>
      <c r="C8893" s="62">
        <v>0.26653589965852786</v>
      </c>
      <c r="D8893" s="62">
        <v>0.12095926167029136</v>
      </c>
      <c r="E8893" s="62">
        <v>0.50366368311139498</v>
      </c>
      <c r="F8893" s="62">
        <v>0.89079727226346073</v>
      </c>
      <c r="G8893" s="62">
        <v>0.22713936622990383</v>
      </c>
      <c r="H8893" s="62">
        <v>0.83092914190442391</v>
      </c>
      <c r="I8893" s="62">
        <v>0.26182973143767774</v>
      </c>
      <c r="J8893" s="62">
        <v>0.54390536339491213</v>
      </c>
      <c r="K8893" s="62"/>
      <c r="L8893" s="65">
        <f t="shared" si="1252"/>
        <v>7.3108465766529004E-2</v>
      </c>
      <c r="M8893" s="65">
        <f t="shared" si="1253"/>
        <v>3.3178067390908707E-2</v>
      </c>
      <c r="N8893" s="65">
        <f t="shared" si="1254"/>
        <v>0.13815054250390996</v>
      </c>
      <c r="O8893" s="65">
        <f t="shared" si="1255"/>
        <v>0.24433789957609919</v>
      </c>
      <c r="P8893" s="65">
        <f t="shared" si="1256"/>
        <v>6.230234126631546E-2</v>
      </c>
      <c r="Q8893" s="65">
        <f t="shared" si="1257"/>
        <v>0.22791659511217086</v>
      </c>
      <c r="R8893" s="65">
        <f t="shared" si="1258"/>
        <v>7.1817604990527181E-2</v>
      </c>
      <c r="S8893" s="65">
        <f t="shared" si="1259"/>
        <v>0.14918848339353971</v>
      </c>
      <c r="T8893" s="66">
        <f>(L8893*'Football Field'!$F$4)+(M8893*'Football Field'!$F$5)+(N8893*'Football Field'!$F$6)+(O8893*'Football Field'!$F$7)+(P8893*'Football Field'!$F$8)+(Q8893*'Football Field'!$F$9)+(R8893*'Football Field'!$F$10)+(S8893*'Football Field'!$F$11)</f>
        <v>129102090.83474573</v>
      </c>
    </row>
    <row r="8894" spans="2:20" x14ac:dyDescent="0.3">
      <c r="B8894" s="62">
        <f t="shared" si="1251"/>
        <v>8867</v>
      </c>
      <c r="C8894" s="62">
        <v>0.77063164361906289</v>
      </c>
      <c r="D8894" s="62">
        <v>8.7478633007382456E-2</v>
      </c>
      <c r="E8894" s="62">
        <v>0.33973756282642142</v>
      </c>
      <c r="F8894" s="62">
        <v>0.93734564154528399</v>
      </c>
      <c r="G8894" s="62">
        <v>0.94863774925617683</v>
      </c>
      <c r="H8894" s="62">
        <v>0.75362761489100027</v>
      </c>
      <c r="I8894" s="62">
        <v>0.65338351261258187</v>
      </c>
      <c r="J8894" s="62">
        <v>0.91848500111311882</v>
      </c>
      <c r="K8894" s="62"/>
      <c r="L8894" s="65">
        <f t="shared" si="1252"/>
        <v>0.14246348806294098</v>
      </c>
      <c r="M8894" s="65">
        <f t="shared" si="1253"/>
        <v>1.6171813462892357E-2</v>
      </c>
      <c r="N8894" s="65">
        <f t="shared" si="1254"/>
        <v>6.2805879601512501E-2</v>
      </c>
      <c r="O8894" s="65">
        <f t="shared" si="1255"/>
        <v>0.17328321607456124</v>
      </c>
      <c r="P8894" s="65">
        <f t="shared" si="1256"/>
        <v>0.1753707413733166</v>
      </c>
      <c r="Q8894" s="65">
        <f t="shared" si="1257"/>
        <v>0.13932002352475276</v>
      </c>
      <c r="R8894" s="65">
        <f t="shared" si="1258"/>
        <v>0.12078831049872871</v>
      </c>
      <c r="S8894" s="65">
        <f t="shared" si="1259"/>
        <v>0.16979652740129492</v>
      </c>
      <c r="T8894" s="66">
        <f>(L8894*'Football Field'!$F$4)+(M8894*'Football Field'!$F$5)+(N8894*'Football Field'!$F$6)+(O8894*'Football Field'!$F$7)+(P8894*'Football Field'!$F$8)+(Q8894*'Football Field'!$F$9)+(R8894*'Football Field'!$F$10)+(S8894*'Football Field'!$F$11)</f>
        <v>142574321.03951222</v>
      </c>
    </row>
    <row r="8895" spans="2:20" x14ac:dyDescent="0.3">
      <c r="B8895" s="62">
        <f t="shared" si="1251"/>
        <v>8868</v>
      </c>
      <c r="C8895" s="62">
        <v>0.21110259950889687</v>
      </c>
      <c r="D8895" s="62">
        <v>0.28080560494332607</v>
      </c>
      <c r="E8895" s="62">
        <v>7.3342237125853305E-2</v>
      </c>
      <c r="F8895" s="62">
        <v>0.740400663177468</v>
      </c>
      <c r="G8895" s="62">
        <v>1.5997223689527051E-2</v>
      </c>
      <c r="H8895" s="62">
        <v>0.72215290245028108</v>
      </c>
      <c r="I8895" s="62">
        <v>0.19241938260430891</v>
      </c>
      <c r="J8895" s="62">
        <v>0.20384681680730921</v>
      </c>
      <c r="K8895" s="62"/>
      <c r="L8895" s="65">
        <f t="shared" si="1252"/>
        <v>8.6515067939060719E-2</v>
      </c>
      <c r="M8895" s="65">
        <f t="shared" si="1253"/>
        <v>0.11508108401250189</v>
      </c>
      <c r="N8895" s="65">
        <f t="shared" si="1254"/>
        <v>3.0057463254868556E-2</v>
      </c>
      <c r="O8895" s="65">
        <f t="shared" si="1255"/>
        <v>0.30343450921941223</v>
      </c>
      <c r="P8895" s="65">
        <f t="shared" si="1256"/>
        <v>6.5560580379184583E-3</v>
      </c>
      <c r="Q8895" s="65">
        <f t="shared" si="1257"/>
        <v>0.29595612542536631</v>
      </c>
      <c r="R8895" s="65">
        <f t="shared" si="1258"/>
        <v>7.885822343036715E-2</v>
      </c>
      <c r="S8895" s="65">
        <f t="shared" si="1259"/>
        <v>8.3541468680504632E-2</v>
      </c>
      <c r="T8895" s="66">
        <f>(L8895*'Football Field'!$F$4)+(M8895*'Football Field'!$F$5)+(N8895*'Football Field'!$F$6)+(O8895*'Football Field'!$F$7)+(P8895*'Football Field'!$F$8)+(Q8895*'Football Field'!$F$9)+(R8895*'Football Field'!$F$10)+(S8895*'Football Field'!$F$11)</f>
        <v>122264456.20992005</v>
      </c>
    </row>
    <row r="8896" spans="2:20" x14ac:dyDescent="0.3">
      <c r="B8896" s="62">
        <f t="shared" si="1251"/>
        <v>8869</v>
      </c>
      <c r="C8896" s="62">
        <v>0.88261742568572099</v>
      </c>
      <c r="D8896" s="62">
        <v>0.27498211352195856</v>
      </c>
      <c r="E8896" s="62">
        <v>0.42825923730443483</v>
      </c>
      <c r="F8896" s="62">
        <v>0.663837628889697</v>
      </c>
      <c r="G8896" s="62">
        <v>0.48871575144252599</v>
      </c>
      <c r="H8896" s="62">
        <v>0.24870373631319798</v>
      </c>
      <c r="I8896" s="62">
        <v>0.17285930623037271</v>
      </c>
      <c r="J8896" s="62">
        <v>0.28365672896174621</v>
      </c>
      <c r="K8896" s="62"/>
      <c r="L8896" s="65">
        <f t="shared" si="1252"/>
        <v>0.25630422880551917</v>
      </c>
      <c r="M8896" s="65">
        <f t="shared" si="1253"/>
        <v>7.9852353341880691E-2</v>
      </c>
      <c r="N8896" s="65">
        <f t="shared" si="1254"/>
        <v>0.12436266308800203</v>
      </c>
      <c r="O8896" s="65">
        <f t="shared" si="1255"/>
        <v>0.19277252700111835</v>
      </c>
      <c r="P8896" s="65">
        <f t="shared" si="1256"/>
        <v>0.14191869561296028</v>
      </c>
      <c r="Q8896" s="65">
        <f t="shared" si="1257"/>
        <v>7.2221346963869087E-2</v>
      </c>
      <c r="R8896" s="65">
        <f t="shared" si="1258"/>
        <v>5.019680088551589E-2</v>
      </c>
      <c r="S8896" s="65">
        <f t="shared" si="1259"/>
        <v>8.2371384301134484E-2</v>
      </c>
      <c r="T8896" s="66">
        <f>(L8896*'Football Field'!$F$4)+(M8896*'Football Field'!$F$5)+(N8896*'Football Field'!$F$6)+(O8896*'Football Field'!$F$7)+(P8896*'Football Field'!$F$8)+(Q8896*'Football Field'!$F$9)+(R8896*'Football Field'!$F$10)+(S8896*'Football Field'!$F$11)</f>
        <v>130355595.04613335</v>
      </c>
    </row>
    <row r="8897" spans="2:20" x14ac:dyDescent="0.3">
      <c r="B8897" s="62">
        <f t="shared" si="1251"/>
        <v>8870</v>
      </c>
      <c r="C8897" s="62">
        <v>0.56262800442864291</v>
      </c>
      <c r="D8897" s="62">
        <v>0.53093925266464193</v>
      </c>
      <c r="E8897" s="62">
        <v>3.555295807227743E-2</v>
      </c>
      <c r="F8897" s="62">
        <v>0.89272875236589611</v>
      </c>
      <c r="G8897" s="62">
        <v>0.9137567876441991</v>
      </c>
      <c r="H8897" s="62">
        <v>0.39039891990205089</v>
      </c>
      <c r="I8897" s="62">
        <v>0.68004847469003371</v>
      </c>
      <c r="J8897" s="62">
        <v>0.84832293380264923</v>
      </c>
      <c r="K8897" s="62"/>
      <c r="L8897" s="65">
        <f t="shared" si="1252"/>
        <v>0.11590119816485878</v>
      </c>
      <c r="M8897" s="65">
        <f t="shared" si="1253"/>
        <v>0.10937332491843862</v>
      </c>
      <c r="N8897" s="65">
        <f t="shared" si="1254"/>
        <v>7.3238985732082479E-3</v>
      </c>
      <c r="O8897" s="65">
        <f t="shared" si="1255"/>
        <v>0.18390185206031556</v>
      </c>
      <c r="P8897" s="65">
        <f t="shared" si="1256"/>
        <v>0.18823362094601692</v>
      </c>
      <c r="Q8897" s="65">
        <f t="shared" si="1257"/>
        <v>8.0422059020798548E-2</v>
      </c>
      <c r="R8897" s="65">
        <f t="shared" si="1258"/>
        <v>0.14008977940371245</v>
      </c>
      <c r="S8897" s="65">
        <f t="shared" si="1259"/>
        <v>0.17475426691265095</v>
      </c>
      <c r="T8897" s="66">
        <f>(L8897*'Football Field'!$F$4)+(M8897*'Football Field'!$F$5)+(N8897*'Football Field'!$F$6)+(O8897*'Football Field'!$F$7)+(P8897*'Football Field'!$F$8)+(Q8897*'Football Field'!$F$9)+(R8897*'Football Field'!$F$10)+(S8897*'Football Field'!$F$11)</f>
        <v>144800434.85681778</v>
      </c>
    </row>
    <row r="8898" spans="2:20" x14ac:dyDescent="0.3">
      <c r="B8898" s="62">
        <f t="shared" si="1251"/>
        <v>8871</v>
      </c>
      <c r="C8898" s="62">
        <v>0.47508995053229985</v>
      </c>
      <c r="D8898" s="62">
        <v>0.2518968639925464</v>
      </c>
      <c r="E8898" s="62">
        <v>3.3234467487199493E-2</v>
      </c>
      <c r="F8898" s="62">
        <v>0.14204921801160286</v>
      </c>
      <c r="G8898" s="62">
        <v>0.88732529352786271</v>
      </c>
      <c r="H8898" s="62">
        <v>0.86002218546572218</v>
      </c>
      <c r="I8898" s="62">
        <v>0.37890805378412129</v>
      </c>
      <c r="J8898" s="62">
        <v>0.76782034195679738</v>
      </c>
      <c r="K8898" s="62"/>
      <c r="L8898" s="65">
        <f t="shared" si="1252"/>
        <v>0.12514399468161427</v>
      </c>
      <c r="M8898" s="65">
        <f t="shared" si="1253"/>
        <v>6.6352444989583856E-2</v>
      </c>
      <c r="N8898" s="65">
        <f t="shared" si="1254"/>
        <v>8.7543296123280389E-3</v>
      </c>
      <c r="O8898" s="65">
        <f t="shared" si="1255"/>
        <v>3.7417349206090862E-2</v>
      </c>
      <c r="P8898" s="65">
        <f t="shared" si="1256"/>
        <v>0.23373138431932206</v>
      </c>
      <c r="Q8898" s="65">
        <f t="shared" si="1257"/>
        <v>0.22653944096987469</v>
      </c>
      <c r="R8898" s="65">
        <f t="shared" si="1258"/>
        <v>9.9808609747381066E-2</v>
      </c>
      <c r="S8898" s="65">
        <f t="shared" si="1259"/>
        <v>0.20225244647380514</v>
      </c>
      <c r="T8898" s="66">
        <f>(L8898*'Football Field'!$F$4)+(M8898*'Football Field'!$F$5)+(N8898*'Football Field'!$F$6)+(O8898*'Football Field'!$F$7)+(P8898*'Football Field'!$F$8)+(Q8898*'Football Field'!$F$9)+(R8898*'Football Field'!$F$10)+(S8898*'Football Field'!$F$11)</f>
        <v>142240343.33205655</v>
      </c>
    </row>
    <row r="8899" spans="2:20" x14ac:dyDescent="0.3">
      <c r="B8899" s="62">
        <f t="shared" si="1251"/>
        <v>8872</v>
      </c>
      <c r="C8899" s="62">
        <v>0.98429756092039633</v>
      </c>
      <c r="D8899" s="62">
        <v>0.97387337977533572</v>
      </c>
      <c r="E8899" s="62">
        <v>0.87364870535477235</v>
      </c>
      <c r="F8899" s="62">
        <v>0.52439590370221301</v>
      </c>
      <c r="G8899" s="62">
        <v>0.41555451567288693</v>
      </c>
      <c r="H8899" s="62">
        <v>0.68549474130145449</v>
      </c>
      <c r="I8899" s="62">
        <v>0.7677185270081629</v>
      </c>
      <c r="J8899" s="62">
        <v>0.45505373698555807</v>
      </c>
      <c r="K8899" s="62"/>
      <c r="L8899" s="65">
        <f t="shared" si="1252"/>
        <v>0.1732906931178694</v>
      </c>
      <c r="M8899" s="65">
        <f t="shared" si="1253"/>
        <v>0.1714554619362289</v>
      </c>
      <c r="N8899" s="65">
        <f t="shared" si="1254"/>
        <v>0.15381038793887819</v>
      </c>
      <c r="O8899" s="65">
        <f t="shared" si="1255"/>
        <v>9.2322619935941513E-2</v>
      </c>
      <c r="P8899" s="65">
        <f t="shared" si="1256"/>
        <v>7.316052879566054E-2</v>
      </c>
      <c r="Q8899" s="65">
        <f t="shared" si="1257"/>
        <v>0.12068490623679456</v>
      </c>
      <c r="R8899" s="65">
        <f t="shared" si="1258"/>
        <v>0.1351608303695</v>
      </c>
      <c r="S8899" s="65">
        <f t="shared" si="1259"/>
        <v>8.0114571669126999E-2</v>
      </c>
      <c r="T8899" s="66">
        <f>(L8899*'Football Field'!$F$4)+(M8899*'Football Field'!$F$5)+(N8899*'Football Field'!$F$6)+(O8899*'Football Field'!$F$7)+(P8899*'Football Field'!$F$8)+(Q8899*'Football Field'!$F$9)+(R8899*'Football Field'!$F$10)+(S8899*'Football Field'!$F$11)</f>
        <v>136656705.54657307</v>
      </c>
    </row>
    <row r="8900" spans="2:20" x14ac:dyDescent="0.3">
      <c r="B8900" s="62">
        <f t="shared" si="1251"/>
        <v>8873</v>
      </c>
      <c r="C8900" s="62">
        <v>0.88441679570900944</v>
      </c>
      <c r="D8900" s="62">
        <v>0.8137634632606614</v>
      </c>
      <c r="E8900" s="62">
        <v>0.15467990281773381</v>
      </c>
      <c r="F8900" s="62">
        <v>0.12080967241110008</v>
      </c>
      <c r="G8900" s="62">
        <v>0.87268443395323669</v>
      </c>
      <c r="H8900" s="62">
        <v>0.71229269515270466</v>
      </c>
      <c r="I8900" s="62">
        <v>0.29900200031822977</v>
      </c>
      <c r="J8900" s="62">
        <v>0.47460870258623544</v>
      </c>
      <c r="K8900" s="62"/>
      <c r="L8900" s="65">
        <f t="shared" si="1252"/>
        <v>0.2041468591786112</v>
      </c>
      <c r="M8900" s="65">
        <f t="shared" si="1253"/>
        <v>0.18783819568441612</v>
      </c>
      <c r="N8900" s="65">
        <f t="shared" si="1254"/>
        <v>3.570422507973578E-2</v>
      </c>
      <c r="O8900" s="65">
        <f t="shared" si="1255"/>
        <v>2.7886077357171295E-2</v>
      </c>
      <c r="P8900" s="65">
        <f t="shared" si="1256"/>
        <v>0.20143871883707895</v>
      </c>
      <c r="Q8900" s="65">
        <f t="shared" si="1257"/>
        <v>0.16441605048298535</v>
      </c>
      <c r="R8900" s="65">
        <f t="shared" si="1258"/>
        <v>6.9017593909616551E-2</v>
      </c>
      <c r="S8900" s="65">
        <f t="shared" si="1259"/>
        <v>0.10955227947038475</v>
      </c>
      <c r="T8900" s="66">
        <f>(L8900*'Football Field'!$F$4)+(M8900*'Football Field'!$F$5)+(N8900*'Football Field'!$F$6)+(O8900*'Football Field'!$F$7)+(P8900*'Football Field'!$F$8)+(Q8900*'Football Field'!$F$9)+(R8900*'Football Field'!$F$10)+(S8900*'Football Field'!$F$11)</f>
        <v>134471021.38971198</v>
      </c>
    </row>
    <row r="8901" spans="2:20" x14ac:dyDescent="0.3">
      <c r="B8901" s="62">
        <f t="shared" si="1251"/>
        <v>8874</v>
      </c>
      <c r="C8901" s="62">
        <v>0.48683968162214264</v>
      </c>
      <c r="D8901" s="62">
        <v>0.44839953931297671</v>
      </c>
      <c r="E8901" s="62">
        <v>0.33308359759944406</v>
      </c>
      <c r="F8901" s="62">
        <v>0.47927564075999984</v>
      </c>
      <c r="G8901" s="62">
        <v>0.85886774467599281</v>
      </c>
      <c r="H8901" s="62">
        <v>0.59322285785565321</v>
      </c>
      <c r="I8901" s="62">
        <v>0.30884775601058589</v>
      </c>
      <c r="J8901" s="62">
        <v>0.47528238963500957</v>
      </c>
      <c r="K8901" s="62"/>
      <c r="L8901" s="65">
        <f t="shared" si="1252"/>
        <v>0.1222042608532677</v>
      </c>
      <c r="M8901" s="65">
        <f t="shared" si="1253"/>
        <v>0.11255519288425195</v>
      </c>
      <c r="N8901" s="65">
        <f t="shared" si="1254"/>
        <v>8.3609114835013876E-2</v>
      </c>
      <c r="O8901" s="65">
        <f t="shared" si="1255"/>
        <v>0.1203055700572707</v>
      </c>
      <c r="P8901" s="65">
        <f t="shared" si="1256"/>
        <v>0.21558903653688744</v>
      </c>
      <c r="Q8901" s="65">
        <f t="shared" si="1257"/>
        <v>0.1489080771394046</v>
      </c>
      <c r="R8901" s="65">
        <f t="shared" si="1258"/>
        <v>7.7525545193248266E-2</v>
      </c>
      <c r="S8901" s="65">
        <f t="shared" si="1259"/>
        <v>0.11930320250065549</v>
      </c>
      <c r="T8901" s="66">
        <f>(L8901*'Football Field'!$F$4)+(M8901*'Football Field'!$F$5)+(N8901*'Football Field'!$F$6)+(O8901*'Football Field'!$F$7)+(P8901*'Football Field'!$F$8)+(Q8901*'Football Field'!$F$9)+(R8901*'Football Field'!$F$10)+(S8901*'Football Field'!$F$11)</f>
        <v>139432822.68995738</v>
      </c>
    </row>
    <row r="8902" spans="2:20" x14ac:dyDescent="0.3">
      <c r="B8902" s="62">
        <f t="shared" si="1251"/>
        <v>8875</v>
      </c>
      <c r="C8902" s="62">
        <v>0.7459152654567951</v>
      </c>
      <c r="D8902" s="62">
        <v>0.66582129198190187</v>
      </c>
      <c r="E8902" s="62">
        <v>0.55690819194407526</v>
      </c>
      <c r="F8902" s="62">
        <v>0.69095174759948297</v>
      </c>
      <c r="G8902" s="62">
        <v>0.57950744802348386</v>
      </c>
      <c r="H8902" s="62">
        <v>0.87963248004475203</v>
      </c>
      <c r="I8902" s="62">
        <v>0.19424839252697701</v>
      </c>
      <c r="J8902" s="62">
        <v>0.95971261242810268</v>
      </c>
      <c r="K8902" s="62"/>
      <c r="L8902" s="65">
        <f t="shared" si="1252"/>
        <v>0.14146748895773581</v>
      </c>
      <c r="M8902" s="65">
        <f t="shared" si="1253"/>
        <v>0.1262771666344599</v>
      </c>
      <c r="N8902" s="65">
        <f t="shared" si="1254"/>
        <v>0.10562111695900724</v>
      </c>
      <c r="O8902" s="65">
        <f t="shared" si="1255"/>
        <v>0.13104331450301956</v>
      </c>
      <c r="P8902" s="65">
        <f t="shared" si="1256"/>
        <v>0.1099072070256972</v>
      </c>
      <c r="Q8902" s="65">
        <f t="shared" si="1257"/>
        <v>0.16682779388003355</v>
      </c>
      <c r="R8902" s="65">
        <f t="shared" si="1258"/>
        <v>3.6840420886197482E-2</v>
      </c>
      <c r="S8902" s="65">
        <f t="shared" si="1259"/>
        <v>0.18201549115384927</v>
      </c>
      <c r="T8902" s="66">
        <f>(L8902*'Football Field'!$F$4)+(M8902*'Football Field'!$F$5)+(N8902*'Football Field'!$F$6)+(O8902*'Football Field'!$F$7)+(P8902*'Football Field'!$F$8)+(Q8902*'Football Field'!$F$9)+(R8902*'Football Field'!$F$10)+(S8902*'Football Field'!$F$11)</f>
        <v>126122560.74190241</v>
      </c>
    </row>
    <row r="8903" spans="2:20" x14ac:dyDescent="0.3">
      <c r="B8903" s="62">
        <f t="shared" si="1251"/>
        <v>8876</v>
      </c>
      <c r="C8903" s="62">
        <v>0.58696526349391898</v>
      </c>
      <c r="D8903" s="62">
        <v>0.18284494904783899</v>
      </c>
      <c r="E8903" s="62">
        <v>0.35479182387530728</v>
      </c>
      <c r="F8903" s="62">
        <v>4.2525028248729946E-3</v>
      </c>
      <c r="G8903" s="62">
        <v>0.14526273809818768</v>
      </c>
      <c r="H8903" s="62">
        <v>0.13929113586956976</v>
      </c>
      <c r="I8903" s="62">
        <v>0.29086364126182063</v>
      </c>
      <c r="J8903" s="62">
        <v>0.99762332361935857</v>
      </c>
      <c r="K8903" s="62"/>
      <c r="L8903" s="65">
        <f t="shared" si="1252"/>
        <v>0.21724203988559365</v>
      </c>
      <c r="M8903" s="65">
        <f t="shared" si="1253"/>
        <v>6.767284571064143E-2</v>
      </c>
      <c r="N8903" s="65">
        <f t="shared" si="1254"/>
        <v>0.13131219911482978</v>
      </c>
      <c r="O8903" s="65">
        <f t="shared" si="1255"/>
        <v>1.5738961838995258E-3</v>
      </c>
      <c r="P8903" s="65">
        <f t="shared" si="1256"/>
        <v>5.3763272729245533E-2</v>
      </c>
      <c r="Q8903" s="65">
        <f t="shared" si="1257"/>
        <v>5.15531197096133E-2</v>
      </c>
      <c r="R8903" s="65">
        <f t="shared" si="1258"/>
        <v>0.1076517039188028</v>
      </c>
      <c r="S8903" s="65">
        <f t="shared" si="1259"/>
        <v>0.36923092274737396</v>
      </c>
      <c r="T8903" s="66">
        <f>(L8903*'Football Field'!$F$4)+(M8903*'Football Field'!$F$5)+(N8903*'Football Field'!$F$6)+(O8903*'Football Field'!$F$7)+(P8903*'Football Field'!$F$8)+(Q8903*'Football Field'!$F$9)+(R8903*'Football Field'!$F$10)+(S8903*'Football Field'!$F$11)</f>
        <v>132375112.88588311</v>
      </c>
    </row>
    <row r="8904" spans="2:20" x14ac:dyDescent="0.3">
      <c r="B8904" s="62">
        <f t="shared" si="1251"/>
        <v>8877</v>
      </c>
      <c r="C8904" s="62">
        <v>9.1252972393571552E-2</v>
      </c>
      <c r="D8904" s="62">
        <v>0.31875029282721468</v>
      </c>
      <c r="E8904" s="62">
        <v>0.20876221199988676</v>
      </c>
      <c r="F8904" s="62">
        <v>0.91511637454393135</v>
      </c>
      <c r="G8904" s="62">
        <v>0.88676900506990164</v>
      </c>
      <c r="H8904" s="62">
        <v>0.17126942681093338</v>
      </c>
      <c r="I8904" s="62">
        <v>0.19914146030661128</v>
      </c>
      <c r="J8904" s="62">
        <v>0.87192037047498339</v>
      </c>
      <c r="K8904" s="62"/>
      <c r="L8904" s="65">
        <f t="shared" si="1252"/>
        <v>2.4912208016021235E-2</v>
      </c>
      <c r="M8904" s="65">
        <f t="shared" si="1253"/>
        <v>8.7019341855856649E-2</v>
      </c>
      <c r="N8904" s="65">
        <f t="shared" si="1254"/>
        <v>5.6992419148773676E-2</v>
      </c>
      <c r="O8904" s="65">
        <f t="shared" si="1255"/>
        <v>0.24982823993042472</v>
      </c>
      <c r="P8904" s="65">
        <f t="shared" si="1256"/>
        <v>0.24208936253804525</v>
      </c>
      <c r="Q8904" s="65">
        <f t="shared" si="1257"/>
        <v>4.6756828578652092E-2</v>
      </c>
      <c r="R8904" s="65">
        <f t="shared" si="1258"/>
        <v>5.4365938485550359E-2</v>
      </c>
      <c r="S8904" s="65">
        <f t="shared" si="1259"/>
        <v>0.23803566144667618</v>
      </c>
      <c r="T8904" s="66">
        <f>(L8904*'Football Field'!$F$4)+(M8904*'Football Field'!$F$5)+(N8904*'Football Field'!$F$6)+(O8904*'Football Field'!$F$7)+(P8904*'Football Field'!$F$8)+(Q8904*'Football Field'!$F$9)+(R8904*'Football Field'!$F$10)+(S8904*'Football Field'!$F$11)</f>
        <v>140085076.74912363</v>
      </c>
    </row>
    <row r="8905" spans="2:20" x14ac:dyDescent="0.3">
      <c r="B8905" s="62">
        <f t="shared" si="1251"/>
        <v>8878</v>
      </c>
      <c r="C8905" s="62">
        <v>0.45974762577873207</v>
      </c>
      <c r="D8905" s="62">
        <v>0.86612185870578162</v>
      </c>
      <c r="E8905" s="62">
        <v>0.57669571110358386</v>
      </c>
      <c r="F8905" s="62">
        <v>9.2763090221490097E-2</v>
      </c>
      <c r="G8905" s="62">
        <v>0.44737218498251041</v>
      </c>
      <c r="H8905" s="62">
        <v>0.52829661465614997</v>
      </c>
      <c r="I8905" s="62">
        <v>0.94786368319345404</v>
      </c>
      <c r="J8905" s="62">
        <v>0.21323731084219322</v>
      </c>
      <c r="K8905" s="62"/>
      <c r="L8905" s="65">
        <f t="shared" si="1252"/>
        <v>0.11126251529735109</v>
      </c>
      <c r="M8905" s="65">
        <f t="shared" si="1253"/>
        <v>0.20960825276779521</v>
      </c>
      <c r="N8905" s="65">
        <f t="shared" si="1254"/>
        <v>0.13956486511462812</v>
      </c>
      <c r="O8905" s="65">
        <f t="shared" si="1255"/>
        <v>2.2449392157960664E-2</v>
      </c>
      <c r="P8905" s="65">
        <f t="shared" si="1256"/>
        <v>0.10826756199320123</v>
      </c>
      <c r="Q8905" s="65">
        <f t="shared" si="1257"/>
        <v>0.12785190585847248</v>
      </c>
      <c r="R8905" s="65">
        <f t="shared" si="1258"/>
        <v>0.22939041256054682</v>
      </c>
      <c r="S8905" s="65">
        <f t="shared" si="1259"/>
        <v>5.1605094250044233E-2</v>
      </c>
      <c r="T8905" s="66">
        <f>(L8905*'Football Field'!$F$4)+(M8905*'Football Field'!$F$5)+(N8905*'Football Field'!$F$6)+(O8905*'Football Field'!$F$7)+(P8905*'Football Field'!$F$8)+(Q8905*'Football Field'!$F$9)+(R8905*'Football Field'!$F$10)+(S8905*'Football Field'!$F$11)</f>
        <v>151700354.85140711</v>
      </c>
    </row>
    <row r="8906" spans="2:20" x14ac:dyDescent="0.3">
      <c r="B8906" s="62">
        <f t="shared" si="1251"/>
        <v>8879</v>
      </c>
      <c r="C8906" s="62">
        <v>0.84304906790555234</v>
      </c>
      <c r="D8906" s="62">
        <v>0.9793029148818071</v>
      </c>
      <c r="E8906" s="62">
        <v>0.24296675277221469</v>
      </c>
      <c r="F8906" s="62">
        <v>0.24939998165135302</v>
      </c>
      <c r="G8906" s="62">
        <v>5.6144931680837229E-2</v>
      </c>
      <c r="H8906" s="62">
        <v>0.58729838865978568</v>
      </c>
      <c r="I8906" s="62">
        <v>5.9758921319778557E-2</v>
      </c>
      <c r="J8906" s="62">
        <v>0.65801264001219184</v>
      </c>
      <c r="K8906" s="62"/>
      <c r="L8906" s="65">
        <f t="shared" si="1252"/>
        <v>0.22934284453930531</v>
      </c>
      <c r="M8906" s="65">
        <f t="shared" si="1253"/>
        <v>0.26640930488495429</v>
      </c>
      <c r="N8906" s="65">
        <f t="shared" si="1254"/>
        <v>6.6096610897979816E-2</v>
      </c>
      <c r="O8906" s="65">
        <f t="shared" si="1255"/>
        <v>6.784670477374849E-2</v>
      </c>
      <c r="P8906" s="65">
        <f t="shared" si="1256"/>
        <v>1.5273652303700466E-2</v>
      </c>
      <c r="Q8906" s="65">
        <f t="shared" si="1257"/>
        <v>0.15976849767856632</v>
      </c>
      <c r="R8906" s="65">
        <f t="shared" si="1258"/>
        <v>1.6256801085288628E-2</v>
      </c>
      <c r="S8906" s="65">
        <f t="shared" si="1259"/>
        <v>0.17900558383645665</v>
      </c>
      <c r="T8906" s="66">
        <f>(L8906*'Football Field'!$F$4)+(M8906*'Football Field'!$F$5)+(N8906*'Football Field'!$F$6)+(O8906*'Football Field'!$F$7)+(P8906*'Football Field'!$F$8)+(Q8906*'Football Field'!$F$9)+(R8906*'Football Field'!$F$10)+(S8906*'Football Field'!$F$11)</f>
        <v>113129745.5607599</v>
      </c>
    </row>
    <row r="8907" spans="2:20" x14ac:dyDescent="0.3">
      <c r="B8907" s="62">
        <f t="shared" si="1251"/>
        <v>8880</v>
      </c>
      <c r="C8907" s="62">
        <v>0.78535998543381424</v>
      </c>
      <c r="D8907" s="62">
        <v>0.11644240394443384</v>
      </c>
      <c r="E8907" s="62">
        <v>0.46593557871184055</v>
      </c>
      <c r="F8907" s="62">
        <v>0.95302423311834816</v>
      </c>
      <c r="G8907" s="62">
        <v>0.52775933709286993</v>
      </c>
      <c r="H8907" s="62">
        <v>8.1081918180002988E-2</v>
      </c>
      <c r="I8907" s="62">
        <v>0.92947366628453698</v>
      </c>
      <c r="J8907" s="62">
        <v>0.38769715784128034</v>
      </c>
      <c r="K8907" s="62"/>
      <c r="L8907" s="65">
        <f t="shared" si="1252"/>
        <v>0.1849309460642061</v>
      </c>
      <c r="M8907" s="65">
        <f t="shared" si="1253"/>
        <v>2.7419023534207474E-2</v>
      </c>
      <c r="N8907" s="65">
        <f t="shared" si="1254"/>
        <v>0.10971517390023128</v>
      </c>
      <c r="O8907" s="65">
        <f t="shared" si="1255"/>
        <v>0.2244113226055664</v>
      </c>
      <c r="P8907" s="65">
        <f t="shared" si="1256"/>
        <v>0.12427298985558997</v>
      </c>
      <c r="Q8907" s="65">
        <f t="shared" si="1257"/>
        <v>1.9092589533251898E-2</v>
      </c>
      <c r="R8907" s="65">
        <f t="shared" si="1258"/>
        <v>0.21886580375344497</v>
      </c>
      <c r="S8907" s="65">
        <f t="shared" si="1259"/>
        <v>9.1292150753501874E-2</v>
      </c>
      <c r="T8907" s="66">
        <f>(L8907*'Football Field'!$F$4)+(M8907*'Football Field'!$F$5)+(N8907*'Football Field'!$F$6)+(O8907*'Football Field'!$F$7)+(P8907*'Football Field'!$F$8)+(Q8907*'Football Field'!$F$9)+(R8907*'Football Field'!$F$10)+(S8907*'Football Field'!$F$11)</f>
        <v>152742505.58435678</v>
      </c>
    </row>
    <row r="8908" spans="2:20" x14ac:dyDescent="0.3">
      <c r="B8908" s="62">
        <f t="shared" si="1251"/>
        <v>8881</v>
      </c>
      <c r="C8908" s="62">
        <v>0.13898868678701548</v>
      </c>
      <c r="D8908" s="62">
        <v>0.1771211288275043</v>
      </c>
      <c r="E8908" s="62">
        <v>0.47077359910961758</v>
      </c>
      <c r="F8908" s="62">
        <v>0.9274985945722416</v>
      </c>
      <c r="G8908" s="62">
        <v>0.43787664332542431</v>
      </c>
      <c r="H8908" s="62">
        <v>0.40710647602567529</v>
      </c>
      <c r="I8908" s="62">
        <v>0.83784822931661629</v>
      </c>
      <c r="J8908" s="62">
        <v>0.9761769371125073</v>
      </c>
      <c r="K8908" s="62"/>
      <c r="L8908" s="65">
        <f t="shared" si="1252"/>
        <v>3.1780535787872329E-2</v>
      </c>
      <c r="M8908" s="65">
        <f t="shared" si="1253"/>
        <v>4.0499730615605155E-2</v>
      </c>
      <c r="N8908" s="65">
        <f t="shared" si="1254"/>
        <v>0.10764500018203195</v>
      </c>
      <c r="O8908" s="65">
        <f t="shared" si="1255"/>
        <v>0.2120777090524906</v>
      </c>
      <c r="P8908" s="65">
        <f t="shared" si="1256"/>
        <v>0.10012292838770172</v>
      </c>
      <c r="Q8908" s="65">
        <f t="shared" si="1257"/>
        <v>9.308715860187014E-2</v>
      </c>
      <c r="R8908" s="65">
        <f t="shared" si="1258"/>
        <v>0.19157865472465019</v>
      </c>
      <c r="S8908" s="65">
        <f t="shared" si="1259"/>
        <v>0.22320828264777798</v>
      </c>
      <c r="T8908" s="66">
        <f>(L8908*'Football Field'!$F$4)+(M8908*'Football Field'!$F$5)+(N8908*'Football Field'!$F$6)+(O8908*'Football Field'!$F$7)+(P8908*'Football Field'!$F$8)+(Q8908*'Football Field'!$F$9)+(R8908*'Football Field'!$F$10)+(S8908*'Football Field'!$F$11)</f>
        <v>148548701.22057638</v>
      </c>
    </row>
    <row r="8909" spans="2:20" x14ac:dyDescent="0.3">
      <c r="B8909" s="62">
        <f t="shared" si="1251"/>
        <v>8882</v>
      </c>
      <c r="C8909" s="62">
        <v>0.54186393791739673</v>
      </c>
      <c r="D8909" s="62">
        <v>0.64906573683456414</v>
      </c>
      <c r="E8909" s="62">
        <v>0.80931999834740087</v>
      </c>
      <c r="F8909" s="62">
        <v>0.65007412912182561</v>
      </c>
      <c r="G8909" s="62">
        <v>0.89043165972865856</v>
      </c>
      <c r="H8909" s="62">
        <v>0.88416609589796979</v>
      </c>
      <c r="I8909" s="62">
        <v>0.93846735365265821</v>
      </c>
      <c r="J8909" s="62">
        <v>0.74983045775941048</v>
      </c>
      <c r="K8909" s="62"/>
      <c r="L8909" s="65">
        <f t="shared" si="1252"/>
        <v>8.8638065344447001E-2</v>
      </c>
      <c r="M8909" s="65">
        <f t="shared" si="1253"/>
        <v>0.10617412816859952</v>
      </c>
      <c r="N8909" s="65">
        <f t="shared" si="1254"/>
        <v>0.13238850914086919</v>
      </c>
      <c r="O8909" s="65">
        <f t="shared" si="1255"/>
        <v>0.10633908090893993</v>
      </c>
      <c r="P8909" s="65">
        <f t="shared" si="1256"/>
        <v>0.14565674907826207</v>
      </c>
      <c r="Q8909" s="65">
        <f t="shared" si="1257"/>
        <v>0.14463182858183837</v>
      </c>
      <c r="R8909" s="65">
        <f t="shared" si="1258"/>
        <v>0.15351442455536754</v>
      </c>
      <c r="S8909" s="65">
        <f t="shared" si="1259"/>
        <v>0.12265721422167629</v>
      </c>
      <c r="T8909" s="66">
        <f>(L8909*'Football Field'!$F$4)+(M8909*'Football Field'!$F$5)+(N8909*'Football Field'!$F$6)+(O8909*'Football Field'!$F$7)+(P8909*'Football Field'!$F$8)+(Q8909*'Football Field'!$F$9)+(R8909*'Football Field'!$F$10)+(S8909*'Football Field'!$F$11)</f>
        <v>145631863.8583506</v>
      </c>
    </row>
    <row r="8910" spans="2:20" x14ac:dyDescent="0.3">
      <c r="B8910" s="62">
        <f t="shared" si="1251"/>
        <v>8883</v>
      </c>
      <c r="C8910" s="62">
        <v>0.1311407720981782</v>
      </c>
      <c r="D8910" s="62">
        <v>3.0939323839294541E-2</v>
      </c>
      <c r="E8910" s="62">
        <v>8.4805422811839448E-2</v>
      </c>
      <c r="F8910" s="62">
        <v>0.25162349732903588</v>
      </c>
      <c r="G8910" s="62">
        <v>2.6679852445608554E-2</v>
      </c>
      <c r="H8910" s="62">
        <v>0.25838103334005313</v>
      </c>
      <c r="I8910" s="62">
        <v>0.48939743505635147</v>
      </c>
      <c r="J8910" s="62">
        <v>0.52760982007600188</v>
      </c>
      <c r="K8910" s="62"/>
      <c r="L8910" s="65">
        <f t="shared" si="1252"/>
        <v>7.2832631241940768E-2</v>
      </c>
      <c r="M8910" s="65">
        <f t="shared" si="1253"/>
        <v>1.7183003638070165E-2</v>
      </c>
      <c r="N8910" s="65">
        <f t="shared" si="1254"/>
        <v>4.7099021823262387E-2</v>
      </c>
      <c r="O8910" s="65">
        <f t="shared" si="1255"/>
        <v>0.1397460232966535</v>
      </c>
      <c r="P8910" s="65">
        <f t="shared" si="1256"/>
        <v>1.4817389158770964E-2</v>
      </c>
      <c r="Q8910" s="65">
        <f t="shared" si="1257"/>
        <v>0.14349900660245632</v>
      </c>
      <c r="R8910" s="65">
        <f t="shared" si="1258"/>
        <v>0.2718003131133469</v>
      </c>
      <c r="S8910" s="65">
        <f t="shared" si="1259"/>
        <v>0.29302261112549899</v>
      </c>
      <c r="T8910" s="66">
        <f>(L8910*'Football Field'!$F$4)+(M8910*'Football Field'!$F$5)+(N8910*'Football Field'!$F$6)+(O8910*'Football Field'!$F$7)+(P8910*'Football Field'!$F$8)+(Q8910*'Football Field'!$F$9)+(R8910*'Football Field'!$F$10)+(S8910*'Football Field'!$F$11)</f>
        <v>151008529.74223074</v>
      </c>
    </row>
    <row r="8911" spans="2:20" x14ac:dyDescent="0.3">
      <c r="B8911" s="62">
        <f t="shared" si="1251"/>
        <v>8884</v>
      </c>
      <c r="C8911" s="62">
        <v>0.29036373656417713</v>
      </c>
      <c r="D8911" s="62">
        <v>0.2963842414376483</v>
      </c>
      <c r="E8911" s="62">
        <v>0.55134463349860585</v>
      </c>
      <c r="F8911" s="62">
        <v>0.57195698925817207</v>
      </c>
      <c r="G8911" s="62">
        <v>2.4496614970128672E-3</v>
      </c>
      <c r="H8911" s="62">
        <v>0.89842951326396003</v>
      </c>
      <c r="I8911" s="62">
        <v>0.24518601818575403</v>
      </c>
      <c r="J8911" s="62">
        <v>0.36062876614655737</v>
      </c>
      <c r="K8911" s="62"/>
      <c r="L8911" s="65">
        <f t="shared" si="1252"/>
        <v>9.0266361356311123E-2</v>
      </c>
      <c r="M8911" s="65">
        <f t="shared" si="1253"/>
        <v>9.2137976162232543E-2</v>
      </c>
      <c r="N8911" s="65">
        <f t="shared" si="1254"/>
        <v>0.17139837952267231</v>
      </c>
      <c r="O8911" s="65">
        <f t="shared" si="1255"/>
        <v>0.17780621259237317</v>
      </c>
      <c r="P8911" s="65">
        <f t="shared" si="1256"/>
        <v>7.6153459280591819E-4</v>
      </c>
      <c r="Q8911" s="65">
        <f t="shared" si="1257"/>
        <v>0.27929783538770103</v>
      </c>
      <c r="R8911" s="65">
        <f t="shared" si="1258"/>
        <v>7.6221810543406626E-2</v>
      </c>
      <c r="S8911" s="65">
        <f t="shared" si="1259"/>
        <v>0.11210988984249717</v>
      </c>
      <c r="T8911" s="66">
        <f>(L8911*'Football Field'!$F$4)+(M8911*'Football Field'!$F$5)+(N8911*'Football Field'!$F$6)+(O8911*'Football Field'!$F$7)+(P8911*'Football Field'!$F$8)+(Q8911*'Football Field'!$F$9)+(R8911*'Football Field'!$F$10)+(S8911*'Football Field'!$F$11)</f>
        <v>124506431.61558421</v>
      </c>
    </row>
    <row r="8912" spans="2:20" x14ac:dyDescent="0.3">
      <c r="B8912" s="62">
        <f t="shared" si="1251"/>
        <v>8885</v>
      </c>
      <c r="C8912" s="62">
        <v>0.6351748748766044</v>
      </c>
      <c r="D8912" s="62">
        <v>0.57361250741262459</v>
      </c>
      <c r="E8912" s="62">
        <v>0.6058507827474835</v>
      </c>
      <c r="F8912" s="62">
        <v>0.17374495132351475</v>
      </c>
      <c r="G8912" s="62">
        <v>0.36476832206707888</v>
      </c>
      <c r="H8912" s="62">
        <v>0.75024166889754418</v>
      </c>
      <c r="I8912" s="62">
        <v>0.90032838682765515</v>
      </c>
      <c r="J8912" s="62">
        <v>0.85451533302463079</v>
      </c>
      <c r="K8912" s="62"/>
      <c r="L8912" s="65">
        <f t="shared" si="1252"/>
        <v>0.1307418508960731</v>
      </c>
      <c r="M8912" s="65">
        <f t="shared" si="1253"/>
        <v>0.11807009987735002</v>
      </c>
      <c r="N8912" s="65">
        <f t="shared" si="1254"/>
        <v>0.12470589728321484</v>
      </c>
      <c r="O8912" s="65">
        <f t="shared" si="1255"/>
        <v>3.57629645289377E-2</v>
      </c>
      <c r="P8912" s="65">
        <f t="shared" si="1256"/>
        <v>7.508244967115496E-2</v>
      </c>
      <c r="Q8912" s="65">
        <f t="shared" si="1257"/>
        <v>0.15442673866796028</v>
      </c>
      <c r="R8912" s="65">
        <f t="shared" si="1258"/>
        <v>0.18531998724129475</v>
      </c>
      <c r="S8912" s="65">
        <f t="shared" si="1259"/>
        <v>0.17589001183401434</v>
      </c>
      <c r="T8912" s="66">
        <f>(L8912*'Football Field'!$F$4)+(M8912*'Football Field'!$F$5)+(N8912*'Football Field'!$F$6)+(O8912*'Football Field'!$F$7)+(P8912*'Football Field'!$F$8)+(Q8912*'Football Field'!$F$9)+(R8912*'Football Field'!$F$10)+(S8912*'Football Field'!$F$11)</f>
        <v>143729573.12739721</v>
      </c>
    </row>
    <row r="8913" spans="2:20" x14ac:dyDescent="0.3">
      <c r="B8913" s="62">
        <f t="shared" si="1251"/>
        <v>8886</v>
      </c>
      <c r="C8913" s="62">
        <v>0.34128736845755314</v>
      </c>
      <c r="D8913" s="62">
        <v>0.62681464510716045</v>
      </c>
      <c r="E8913" s="62">
        <v>4.3258238248584657E-2</v>
      </c>
      <c r="F8913" s="62">
        <v>0.27157461271355277</v>
      </c>
      <c r="G8913" s="62">
        <v>0.89361622956618747</v>
      </c>
      <c r="H8913" s="62">
        <v>2.2937174074090239E-3</v>
      </c>
      <c r="I8913" s="62">
        <v>0.23132464124485597</v>
      </c>
      <c r="J8913" s="62">
        <v>0.29264419239207684</v>
      </c>
      <c r="K8913" s="62"/>
      <c r="L8913" s="65">
        <f t="shared" si="1252"/>
        <v>0.12627114306291953</v>
      </c>
      <c r="M8913" s="65">
        <f t="shared" si="1253"/>
        <v>0.23191189900748796</v>
      </c>
      <c r="N8913" s="65">
        <f t="shared" si="1254"/>
        <v>1.6004891171986779E-2</v>
      </c>
      <c r="O8913" s="65">
        <f t="shared" si="1255"/>
        <v>0.10047848219285908</v>
      </c>
      <c r="P8913" s="65">
        <f t="shared" si="1256"/>
        <v>0.33062443323604218</v>
      </c>
      <c r="Q8913" s="65">
        <f t="shared" si="1257"/>
        <v>8.4864060514702549E-4</v>
      </c>
      <c r="R8913" s="65">
        <f t="shared" si="1258"/>
        <v>8.5586604041692299E-2</v>
      </c>
      <c r="S8913" s="65">
        <f t="shared" si="1259"/>
        <v>0.10827390668186529</v>
      </c>
      <c r="T8913" s="66">
        <f>(L8913*'Football Field'!$F$4)+(M8913*'Football Field'!$F$5)+(N8913*'Football Field'!$F$6)+(O8913*'Football Field'!$F$7)+(P8913*'Football Field'!$F$8)+(Q8913*'Football Field'!$F$9)+(R8913*'Football Field'!$F$10)+(S8913*'Football Field'!$F$11)</f>
        <v>147588326.42188773</v>
      </c>
    </row>
    <row r="8914" spans="2:20" x14ac:dyDescent="0.3">
      <c r="B8914" s="62">
        <f t="shared" si="1251"/>
        <v>8887</v>
      </c>
      <c r="C8914" s="62">
        <v>0.1905976110642349</v>
      </c>
      <c r="D8914" s="62">
        <v>0.28606947985130193</v>
      </c>
      <c r="E8914" s="62">
        <v>9.1308481768697658E-2</v>
      </c>
      <c r="F8914" s="62">
        <v>0.25337573271592928</v>
      </c>
      <c r="G8914" s="62">
        <v>0.98719546402597513</v>
      </c>
      <c r="H8914" s="62">
        <v>0.85115098367779229</v>
      </c>
      <c r="I8914" s="62">
        <v>0.99393016431872006</v>
      </c>
      <c r="J8914" s="62">
        <v>0.55738495844326674</v>
      </c>
      <c r="K8914" s="62"/>
      <c r="L8914" s="65">
        <f t="shared" si="1252"/>
        <v>4.5261702275142528E-2</v>
      </c>
      <c r="M8914" s="65">
        <f t="shared" si="1253"/>
        <v>6.7933651186587021E-2</v>
      </c>
      <c r="N8914" s="65">
        <f t="shared" si="1254"/>
        <v>2.1683258745657893E-2</v>
      </c>
      <c r="O8914" s="65">
        <f t="shared" si="1255"/>
        <v>6.0169783419108447E-2</v>
      </c>
      <c r="P8914" s="65">
        <f t="shared" si="1256"/>
        <v>0.23443183222824424</v>
      </c>
      <c r="Q8914" s="65">
        <f t="shared" si="1257"/>
        <v>0.2021250014588874</v>
      </c>
      <c r="R8914" s="65">
        <f t="shared" si="1258"/>
        <v>0.2360311387350808</v>
      </c>
      <c r="S8914" s="65">
        <f t="shared" si="1259"/>
        <v>0.13236363195129169</v>
      </c>
      <c r="T8914" s="66">
        <f>(L8914*'Football Field'!$F$4)+(M8914*'Football Field'!$F$5)+(N8914*'Football Field'!$F$6)+(O8914*'Football Field'!$F$7)+(P8914*'Football Field'!$F$8)+(Q8914*'Football Field'!$F$9)+(R8914*'Football Field'!$F$10)+(S8914*'Football Field'!$F$11)</f>
        <v>161543764.79060683</v>
      </c>
    </row>
    <row r="8915" spans="2:20" x14ac:dyDescent="0.3">
      <c r="B8915" s="62">
        <f t="shared" si="1251"/>
        <v>8888</v>
      </c>
      <c r="C8915" s="62">
        <v>9.0851506321096842E-2</v>
      </c>
      <c r="D8915" s="62">
        <v>0.30168980531704959</v>
      </c>
      <c r="E8915" s="62">
        <v>8.1528988283315562E-2</v>
      </c>
      <c r="F8915" s="62">
        <v>0.14558298407282144</v>
      </c>
      <c r="G8915" s="62">
        <v>0.30485672908248518</v>
      </c>
      <c r="H8915" s="62">
        <v>0.95209851181555383</v>
      </c>
      <c r="I8915" s="62">
        <v>0.78520518941201645</v>
      </c>
      <c r="J8915" s="62">
        <v>0.48555332966400977</v>
      </c>
      <c r="K8915" s="62"/>
      <c r="L8915" s="65">
        <f t="shared" si="1252"/>
        <v>2.8865875842223658E-2</v>
      </c>
      <c r="M8915" s="65">
        <f t="shared" si="1253"/>
        <v>9.5854662358243692E-2</v>
      </c>
      <c r="N8915" s="65">
        <f t="shared" si="1254"/>
        <v>2.5903870487415402E-2</v>
      </c>
      <c r="O8915" s="65">
        <f t="shared" si="1255"/>
        <v>4.6255483405349365E-2</v>
      </c>
      <c r="P8915" s="65">
        <f t="shared" si="1256"/>
        <v>9.6860876035007176E-2</v>
      </c>
      <c r="Q8915" s="65">
        <f t="shared" si="1257"/>
        <v>0.30250634848584523</v>
      </c>
      <c r="R8915" s="65">
        <f t="shared" si="1258"/>
        <v>0.24948001883567822</v>
      </c>
      <c r="S8915" s="65">
        <f t="shared" si="1259"/>
        <v>0.15427286455023728</v>
      </c>
      <c r="T8915" s="66">
        <f>(L8915*'Football Field'!$F$4)+(M8915*'Football Field'!$F$5)+(N8915*'Football Field'!$F$6)+(O8915*'Football Field'!$F$7)+(P8915*'Football Field'!$F$8)+(Q8915*'Football Field'!$F$9)+(R8915*'Football Field'!$F$10)+(S8915*'Football Field'!$F$11)</f>
        <v>152301173.56181446</v>
      </c>
    </row>
    <row r="8916" spans="2:20" x14ac:dyDescent="0.3">
      <c r="B8916" s="62">
        <f t="shared" si="1251"/>
        <v>8889</v>
      </c>
      <c r="C8916" s="62">
        <v>0.49318520382676956</v>
      </c>
      <c r="D8916" s="62">
        <v>0.32864282856825355</v>
      </c>
      <c r="E8916" s="62">
        <v>0.55545056745471166</v>
      </c>
      <c r="F8916" s="62">
        <v>0.73738220284786371</v>
      </c>
      <c r="G8916" s="62">
        <v>0.50294305723491495</v>
      </c>
      <c r="H8916" s="62">
        <v>0.79168293901660514</v>
      </c>
      <c r="I8916" s="62">
        <v>0.21403392448309333</v>
      </c>
      <c r="J8916" s="62">
        <v>0.38271322738060598</v>
      </c>
      <c r="K8916" s="62"/>
      <c r="L8916" s="65">
        <f t="shared" si="1252"/>
        <v>0.12311059014532391</v>
      </c>
      <c r="M8916" s="65">
        <f t="shared" si="1253"/>
        <v>8.2036955403628681E-2</v>
      </c>
      <c r="N8916" s="65">
        <f t="shared" si="1254"/>
        <v>0.13865348478687045</v>
      </c>
      <c r="O8916" s="65">
        <f t="shared" si="1255"/>
        <v>0.18406788656852247</v>
      </c>
      <c r="P8916" s="65">
        <f t="shared" si="1256"/>
        <v>0.12554637913961478</v>
      </c>
      <c r="Q8916" s="65">
        <f t="shared" si="1257"/>
        <v>0.19762262345679169</v>
      </c>
      <c r="R8916" s="65">
        <f t="shared" si="1258"/>
        <v>5.3427885812017684E-2</v>
      </c>
      <c r="S8916" s="65">
        <f t="shared" si="1259"/>
        <v>9.5534194687230262E-2</v>
      </c>
      <c r="T8916" s="66">
        <f>(L8916*'Football Field'!$F$4)+(M8916*'Football Field'!$F$5)+(N8916*'Football Field'!$F$6)+(O8916*'Football Field'!$F$7)+(P8916*'Football Field'!$F$8)+(Q8916*'Football Field'!$F$9)+(R8916*'Football Field'!$F$10)+(S8916*'Football Field'!$F$11)</f>
        <v>130507798.28008631</v>
      </c>
    </row>
    <row r="8917" spans="2:20" x14ac:dyDescent="0.3">
      <c r="B8917" s="62">
        <f t="shared" si="1251"/>
        <v>8890</v>
      </c>
      <c r="C8917" s="62">
        <v>9.8415882495579421E-2</v>
      </c>
      <c r="D8917" s="62">
        <v>0.82083138360629804</v>
      </c>
      <c r="E8917" s="62">
        <v>0.85053979509270472</v>
      </c>
      <c r="F8917" s="62">
        <v>0.13112478687224649</v>
      </c>
      <c r="G8917" s="62">
        <v>0.59732177242221163</v>
      </c>
      <c r="H8917" s="62">
        <v>0.95655393823046775</v>
      </c>
      <c r="I8917" s="62">
        <v>0.96721170557257186</v>
      </c>
      <c r="J8917" s="62">
        <v>0.49966378000330958</v>
      </c>
      <c r="K8917" s="62"/>
      <c r="L8917" s="65">
        <f t="shared" si="1252"/>
        <v>1.9996469000382194E-2</v>
      </c>
      <c r="M8917" s="65">
        <f t="shared" si="1253"/>
        <v>0.16677927282277252</v>
      </c>
      <c r="N8917" s="65">
        <f t="shared" si="1254"/>
        <v>0.17281552748283935</v>
      </c>
      <c r="O8917" s="65">
        <f t="shared" si="1255"/>
        <v>2.6642373866742227E-2</v>
      </c>
      <c r="P8917" s="65">
        <f t="shared" si="1256"/>
        <v>0.12136584057995527</v>
      </c>
      <c r="Q8917" s="65">
        <f t="shared" si="1257"/>
        <v>0.19435583655796834</v>
      </c>
      <c r="R8917" s="65">
        <f t="shared" si="1258"/>
        <v>0.1965213174627323</v>
      </c>
      <c r="S8917" s="65">
        <f t="shared" si="1259"/>
        <v>0.10152336222660768</v>
      </c>
      <c r="T8917" s="66">
        <f>(L8917*'Football Field'!$F$4)+(M8917*'Football Field'!$F$5)+(N8917*'Football Field'!$F$6)+(O8917*'Football Field'!$F$7)+(P8917*'Football Field'!$F$8)+(Q8917*'Football Field'!$F$9)+(R8917*'Football Field'!$F$10)+(S8917*'Football Field'!$F$11)</f>
        <v>150073490.787864</v>
      </c>
    </row>
    <row r="8918" spans="2:20" x14ac:dyDescent="0.3">
      <c r="B8918" s="62">
        <f t="shared" si="1251"/>
        <v>8891</v>
      </c>
      <c r="C8918" s="62">
        <v>0.44887665678051003</v>
      </c>
      <c r="D8918" s="62">
        <v>3.0023582557061612E-3</v>
      </c>
      <c r="E8918" s="62">
        <v>0.87023450235853794</v>
      </c>
      <c r="F8918" s="62">
        <v>0.70132733271703862</v>
      </c>
      <c r="G8918" s="62">
        <v>0.87565039950732315</v>
      </c>
      <c r="H8918" s="62">
        <v>0.20542999288697961</v>
      </c>
      <c r="I8918" s="62">
        <v>0.83316376011823734</v>
      </c>
      <c r="J8918" s="62">
        <v>0.31377343076538533</v>
      </c>
      <c r="K8918" s="62"/>
      <c r="L8918" s="65">
        <f t="shared" si="1252"/>
        <v>0.10558180535299681</v>
      </c>
      <c r="M8918" s="65">
        <f t="shared" si="1253"/>
        <v>7.0619489823221901E-4</v>
      </c>
      <c r="N8918" s="65">
        <f t="shared" si="1254"/>
        <v>0.20469081751428386</v>
      </c>
      <c r="O8918" s="65">
        <f t="shared" si="1255"/>
        <v>0.16496158758345553</v>
      </c>
      <c r="P8918" s="65">
        <f t="shared" si="1256"/>
        <v>0.20596470910552001</v>
      </c>
      <c r="Q8918" s="65">
        <f t="shared" si="1257"/>
        <v>4.8319887423476184E-2</v>
      </c>
      <c r="R8918" s="65">
        <f t="shared" si="1258"/>
        <v>0.19597128213104742</v>
      </c>
      <c r="S8918" s="65">
        <f t="shared" si="1259"/>
        <v>7.380371599098795E-2</v>
      </c>
      <c r="T8918" s="66">
        <f>(L8918*'Football Field'!$F$4)+(M8918*'Football Field'!$F$5)+(N8918*'Football Field'!$F$6)+(O8918*'Football Field'!$F$7)+(P8918*'Football Field'!$F$8)+(Q8918*'Football Field'!$F$9)+(R8918*'Football Field'!$F$10)+(S8918*'Football Field'!$F$11)</f>
        <v>158656510.87549973</v>
      </c>
    </row>
    <row r="8919" spans="2:20" x14ac:dyDescent="0.3">
      <c r="B8919" s="62">
        <f t="shared" si="1251"/>
        <v>8892</v>
      </c>
      <c r="C8919" s="62">
        <v>0.23774689068592425</v>
      </c>
      <c r="D8919" s="62">
        <v>8.5629272687632541E-2</v>
      </c>
      <c r="E8919" s="62">
        <v>0.95162071215714694</v>
      </c>
      <c r="F8919" s="62">
        <v>0.24821187083691965</v>
      </c>
      <c r="G8919" s="62">
        <v>1.9882278396273323E-2</v>
      </c>
      <c r="H8919" s="62">
        <v>0.24514828489601015</v>
      </c>
      <c r="I8919" s="62">
        <v>0.88805637492742007</v>
      </c>
      <c r="J8919" s="62">
        <v>0.40646393718197182</v>
      </c>
      <c r="K8919" s="62"/>
      <c r="L8919" s="65">
        <f t="shared" si="1252"/>
        <v>7.7121449563256367E-2</v>
      </c>
      <c r="M8919" s="65">
        <f t="shared" si="1253"/>
        <v>2.7776824402055405E-2</v>
      </c>
      <c r="N8919" s="65">
        <f t="shared" si="1254"/>
        <v>0.30869118222425013</v>
      </c>
      <c r="O8919" s="65">
        <f t="shared" si="1255"/>
        <v>8.05161288230649E-2</v>
      </c>
      <c r="P8919" s="65">
        <f t="shared" si="1256"/>
        <v>6.4495065576544112E-3</v>
      </c>
      <c r="Q8919" s="65">
        <f t="shared" si="1257"/>
        <v>7.9522348471435925E-2</v>
      </c>
      <c r="R8919" s="65">
        <f t="shared" si="1258"/>
        <v>0.28807188489699204</v>
      </c>
      <c r="S8919" s="65">
        <f t="shared" si="1259"/>
        <v>0.13185067506129089</v>
      </c>
      <c r="T8919" s="66">
        <f>(L8919*'Football Field'!$F$4)+(M8919*'Football Field'!$F$5)+(N8919*'Football Field'!$F$6)+(O8919*'Football Field'!$F$7)+(P8919*'Football Field'!$F$8)+(Q8919*'Football Field'!$F$9)+(R8919*'Football Field'!$F$10)+(S8919*'Football Field'!$F$11)</f>
        <v>157703890.01694182</v>
      </c>
    </row>
    <row r="8920" spans="2:20" x14ac:dyDescent="0.3">
      <c r="B8920" s="62">
        <f t="shared" si="1251"/>
        <v>8893</v>
      </c>
      <c r="C8920" s="62">
        <v>0.11709737273790577</v>
      </c>
      <c r="D8920" s="62">
        <v>0.86771678753478831</v>
      </c>
      <c r="E8920" s="62">
        <v>0.70852722102658883</v>
      </c>
      <c r="F8920" s="62">
        <v>0.83040395377049825</v>
      </c>
      <c r="G8920" s="62">
        <v>0.85433561827298443</v>
      </c>
      <c r="H8920" s="62">
        <v>7.1974094437367464E-2</v>
      </c>
      <c r="I8920" s="62">
        <v>0.67179056825652106</v>
      </c>
      <c r="J8920" s="62">
        <v>0.54558831893880522</v>
      </c>
      <c r="K8920" s="62"/>
      <c r="L8920" s="65">
        <f t="shared" si="1252"/>
        <v>2.5088169295859882E-2</v>
      </c>
      <c r="M8920" s="65">
        <f t="shared" si="1253"/>
        <v>0.18590874549558048</v>
      </c>
      <c r="N8920" s="65">
        <f t="shared" si="1254"/>
        <v>0.15180230312789939</v>
      </c>
      <c r="O8920" s="65">
        <f t="shared" si="1255"/>
        <v>0.17791445263913833</v>
      </c>
      <c r="P8920" s="65">
        <f t="shared" si="1256"/>
        <v>0.18304182344628656</v>
      </c>
      <c r="Q8920" s="65">
        <f t="shared" si="1257"/>
        <v>1.542048488314509E-2</v>
      </c>
      <c r="R8920" s="65">
        <f t="shared" si="1258"/>
        <v>0.14393145733085846</v>
      </c>
      <c r="S8920" s="65">
        <f t="shared" si="1259"/>
        <v>0.11689256378123195</v>
      </c>
      <c r="T8920" s="66">
        <f>(L8920*'Football Field'!$F$4)+(M8920*'Football Field'!$F$5)+(N8920*'Football Field'!$F$6)+(O8920*'Football Field'!$F$7)+(P8920*'Football Field'!$F$8)+(Q8920*'Football Field'!$F$9)+(R8920*'Football Field'!$F$10)+(S8920*'Football Field'!$F$11)</f>
        <v>148391127.97906384</v>
      </c>
    </row>
    <row r="8921" spans="2:20" x14ac:dyDescent="0.3">
      <c r="B8921" s="62">
        <f t="shared" si="1251"/>
        <v>8894</v>
      </c>
      <c r="C8921" s="62">
        <v>0.58836618923629158</v>
      </c>
      <c r="D8921" s="62">
        <v>0.73071576444064579</v>
      </c>
      <c r="E8921" s="62">
        <v>0.21946316902455576</v>
      </c>
      <c r="F8921" s="62">
        <v>0.82198130859808793</v>
      </c>
      <c r="G8921" s="62">
        <v>0.8034066338457343</v>
      </c>
      <c r="H8921" s="62">
        <v>0.74283692447991934</v>
      </c>
      <c r="I8921" s="62">
        <v>0.35539132811922103</v>
      </c>
      <c r="J8921" s="62">
        <v>0.72237989413766923</v>
      </c>
      <c r="K8921" s="62"/>
      <c r="L8921" s="65">
        <f t="shared" si="1252"/>
        <v>0.11803818330035012</v>
      </c>
      <c r="M8921" s="65">
        <f t="shared" si="1253"/>
        <v>0.14659639340502778</v>
      </c>
      <c r="N8921" s="65">
        <f t="shared" si="1254"/>
        <v>4.4028760059481614E-2</v>
      </c>
      <c r="O8921" s="65">
        <f t="shared" si="1255"/>
        <v>0.16490611144685755</v>
      </c>
      <c r="P8921" s="65">
        <f t="shared" si="1256"/>
        <v>0.16117965519686697</v>
      </c>
      <c r="Q8921" s="65">
        <f t="shared" si="1257"/>
        <v>0.14902814379569146</v>
      </c>
      <c r="R8921" s="65">
        <f t="shared" si="1258"/>
        <v>7.1298703935287158E-2</v>
      </c>
      <c r="S8921" s="65">
        <f t="shared" si="1259"/>
        <v>0.14492404886043747</v>
      </c>
      <c r="T8921" s="66">
        <f>(L8921*'Football Field'!$F$4)+(M8921*'Football Field'!$F$5)+(N8921*'Football Field'!$F$6)+(O8921*'Football Field'!$F$7)+(P8921*'Football Field'!$F$8)+(Q8921*'Football Field'!$F$9)+(R8921*'Football Field'!$F$10)+(S8921*'Football Field'!$F$11)</f>
        <v>133498471.56754653</v>
      </c>
    </row>
    <row r="8922" spans="2:20" x14ac:dyDescent="0.3">
      <c r="B8922" s="62">
        <f t="shared" si="1251"/>
        <v>8895</v>
      </c>
      <c r="C8922" s="62">
        <v>0.72805953904255405</v>
      </c>
      <c r="D8922" s="62">
        <v>0.98924512034053591</v>
      </c>
      <c r="E8922" s="62">
        <v>0.46671912286150796</v>
      </c>
      <c r="F8922" s="62">
        <v>0.99792937851428776</v>
      </c>
      <c r="G8922" s="62">
        <v>0.26227450196093516</v>
      </c>
      <c r="H8922" s="62">
        <v>0.46460892039188673</v>
      </c>
      <c r="I8922" s="62">
        <v>0.23351238664477736</v>
      </c>
      <c r="J8922" s="62">
        <v>3.466259446507769E-2</v>
      </c>
      <c r="K8922" s="62"/>
      <c r="L8922" s="65">
        <f t="shared" si="1252"/>
        <v>0.17430153779769025</v>
      </c>
      <c r="M8922" s="65">
        <f t="shared" si="1253"/>
        <v>0.23683083111714912</v>
      </c>
      <c r="N8922" s="65">
        <f t="shared" si="1254"/>
        <v>0.11173517613865806</v>
      </c>
      <c r="O8922" s="65">
        <f t="shared" si="1255"/>
        <v>0.2389098912394953</v>
      </c>
      <c r="P8922" s="65">
        <f t="shared" si="1256"/>
        <v>6.2789987034621297E-2</v>
      </c>
      <c r="Q8922" s="65">
        <f t="shared" si="1257"/>
        <v>0.11122998182995748</v>
      </c>
      <c r="R8922" s="65">
        <f t="shared" si="1258"/>
        <v>5.5904175282860444E-2</v>
      </c>
      <c r="S8922" s="65">
        <f t="shared" si="1259"/>
        <v>8.2984195595679384E-3</v>
      </c>
      <c r="T8922" s="66">
        <f>(L8922*'Football Field'!$F$4)+(M8922*'Football Field'!$F$5)+(N8922*'Football Field'!$F$6)+(O8922*'Football Field'!$F$7)+(P8922*'Football Field'!$F$8)+(Q8922*'Football Field'!$F$9)+(R8922*'Football Field'!$F$10)+(S8922*'Football Field'!$F$11)</f>
        <v>123976016.47764532</v>
      </c>
    </row>
    <row r="8923" spans="2:20" x14ac:dyDescent="0.3">
      <c r="B8923" s="62">
        <f t="shared" si="1251"/>
        <v>8896</v>
      </c>
      <c r="C8923" s="62">
        <v>0.33896647696378934</v>
      </c>
      <c r="D8923" s="62">
        <v>0.73160190783632606</v>
      </c>
      <c r="E8923" s="62">
        <v>0.32816343548723992</v>
      </c>
      <c r="F8923" s="62">
        <v>0.97941038691060289</v>
      </c>
      <c r="G8923" s="62">
        <v>0.35431635002663608</v>
      </c>
      <c r="H8923" s="62">
        <v>0.79916686828291217</v>
      </c>
      <c r="I8923" s="62">
        <v>0.16453126334940538</v>
      </c>
      <c r="J8923" s="62">
        <v>0.57435247290711611</v>
      </c>
      <c r="K8923" s="62"/>
      <c r="L8923" s="65">
        <f t="shared" si="1252"/>
        <v>7.9373785214822426E-2</v>
      </c>
      <c r="M8923" s="65">
        <f t="shared" si="1253"/>
        <v>0.17131491354396761</v>
      </c>
      <c r="N8923" s="65">
        <f t="shared" si="1254"/>
        <v>7.6844100564272003E-2</v>
      </c>
      <c r="O8923" s="65">
        <f t="shared" si="1255"/>
        <v>0.22934276682503024</v>
      </c>
      <c r="P8923" s="65">
        <f t="shared" si="1256"/>
        <v>8.2968174661467733E-2</v>
      </c>
      <c r="Q8923" s="65">
        <f t="shared" si="1257"/>
        <v>0.18713620273625606</v>
      </c>
      <c r="R8923" s="65">
        <f t="shared" si="1258"/>
        <v>3.8527317731228583E-2</v>
      </c>
      <c r="S8923" s="65">
        <f t="shared" si="1259"/>
        <v>0.13449273872295525</v>
      </c>
      <c r="T8923" s="66">
        <f>(L8923*'Football Field'!$F$4)+(M8923*'Football Field'!$F$5)+(N8923*'Football Field'!$F$6)+(O8923*'Football Field'!$F$7)+(P8923*'Football Field'!$F$8)+(Q8923*'Football Field'!$F$9)+(R8923*'Football Field'!$F$10)+(S8923*'Football Field'!$F$11)</f>
        <v>123879741.44360907</v>
      </c>
    </row>
    <row r="8924" spans="2:20" x14ac:dyDescent="0.3">
      <c r="B8924" s="62">
        <f t="shared" si="1251"/>
        <v>8897</v>
      </c>
      <c r="C8924" s="62">
        <v>0.86862556802771018</v>
      </c>
      <c r="D8924" s="62">
        <v>0.64321242800771972</v>
      </c>
      <c r="E8924" s="62">
        <v>0.45936321831282945</v>
      </c>
      <c r="F8924" s="62">
        <v>0.98614859194160853</v>
      </c>
      <c r="G8924" s="62">
        <v>0.68053020018051424</v>
      </c>
      <c r="H8924" s="62">
        <v>0.24473796641575696</v>
      </c>
      <c r="I8924" s="62">
        <v>0.54729716420798113</v>
      </c>
      <c r="J8924" s="62">
        <v>0.36084604310275947</v>
      </c>
      <c r="K8924" s="62"/>
      <c r="L8924" s="65">
        <f t="shared" si="1252"/>
        <v>0.18131264226199925</v>
      </c>
      <c r="M8924" s="65">
        <f t="shared" si="1253"/>
        <v>0.13426100859848883</v>
      </c>
      <c r="N8924" s="65">
        <f t="shared" si="1254"/>
        <v>9.588522596610663E-2</v>
      </c>
      <c r="O8924" s="65">
        <f t="shared" si="1255"/>
        <v>0.20584382206693136</v>
      </c>
      <c r="P8924" s="65">
        <f t="shared" si="1256"/>
        <v>0.14205053739550996</v>
      </c>
      <c r="Q8924" s="65">
        <f t="shared" si="1257"/>
        <v>5.1085403177141733E-2</v>
      </c>
      <c r="R8924" s="65">
        <f t="shared" si="1258"/>
        <v>0.11424012669850715</v>
      </c>
      <c r="S8924" s="65">
        <f t="shared" si="1259"/>
        <v>7.5321233835315138E-2</v>
      </c>
      <c r="T8924" s="66">
        <f>(L8924*'Football Field'!$F$4)+(M8924*'Football Field'!$F$5)+(N8924*'Football Field'!$F$6)+(O8924*'Football Field'!$F$7)+(P8924*'Football Field'!$F$8)+(Q8924*'Football Field'!$F$9)+(R8924*'Football Field'!$F$10)+(S8924*'Football Field'!$F$11)</f>
        <v>138735717.27600455</v>
      </c>
    </row>
    <row r="8925" spans="2:20" x14ac:dyDescent="0.3">
      <c r="B8925" s="62">
        <f t="shared" si="1251"/>
        <v>8898</v>
      </c>
      <c r="C8925" s="62">
        <v>0.2978149741827576</v>
      </c>
      <c r="D8925" s="62">
        <v>0.32976358547040108</v>
      </c>
      <c r="E8925" s="62">
        <v>0.96925431271766327</v>
      </c>
      <c r="F8925" s="62">
        <v>0.51608801196543497</v>
      </c>
      <c r="G8925" s="62">
        <v>0.89170016451676626</v>
      </c>
      <c r="H8925" s="62">
        <v>0.94060785338636621</v>
      </c>
      <c r="I8925" s="62">
        <v>0.69778960051166772</v>
      </c>
      <c r="J8925" s="62">
        <v>0.48362263957755447</v>
      </c>
      <c r="K8925" s="62"/>
      <c r="L8925" s="65">
        <f t="shared" si="1252"/>
        <v>5.8091636592976899E-2</v>
      </c>
      <c r="M8925" s="65">
        <f t="shared" si="1253"/>
        <v>6.4323516375600395E-2</v>
      </c>
      <c r="N8925" s="65">
        <f t="shared" si="1254"/>
        <v>0.18906225066445961</v>
      </c>
      <c r="O8925" s="65">
        <f t="shared" si="1255"/>
        <v>0.10066786374109632</v>
      </c>
      <c r="P8925" s="65">
        <f t="shared" si="1256"/>
        <v>0.17393457816938995</v>
      </c>
      <c r="Q8925" s="65">
        <f t="shared" si="1257"/>
        <v>0.18347448695406943</v>
      </c>
      <c r="R8925" s="65">
        <f t="shared" si="1258"/>
        <v>0.13611048269993001</v>
      </c>
      <c r="S8925" s="65">
        <f t="shared" si="1259"/>
        <v>9.4335184802477628E-2</v>
      </c>
      <c r="T8925" s="66">
        <f>(L8925*'Football Field'!$F$4)+(M8925*'Football Field'!$F$5)+(N8925*'Football Field'!$F$6)+(O8925*'Football Field'!$F$7)+(P8925*'Football Field'!$F$8)+(Q8925*'Football Field'!$F$9)+(R8925*'Football Field'!$F$10)+(S8925*'Football Field'!$F$11)</f>
        <v>147038210.22176459</v>
      </c>
    </row>
    <row r="8926" spans="2:20" x14ac:dyDescent="0.3">
      <c r="B8926" s="62">
        <f t="shared" ref="B8926:B8989" si="1260">B8925+1</f>
        <v>8899</v>
      </c>
      <c r="C8926" s="62">
        <v>0.50045940565257374</v>
      </c>
      <c r="D8926" s="62">
        <v>0.65473439937385702</v>
      </c>
      <c r="E8926" s="62">
        <v>0.11056138292641449</v>
      </c>
      <c r="F8926" s="62">
        <v>4.2164598636944217E-2</v>
      </c>
      <c r="G8926" s="62">
        <v>0.46022000106023109</v>
      </c>
      <c r="H8926" s="62">
        <v>0.44418850069007587</v>
      </c>
      <c r="I8926" s="62">
        <v>0.24053557924747204</v>
      </c>
      <c r="J8926" s="62">
        <v>0.37398546653883624</v>
      </c>
      <c r="K8926" s="62"/>
      <c r="L8926" s="65">
        <f t="shared" si="1252"/>
        <v>0.17703787733251558</v>
      </c>
      <c r="M8926" s="65">
        <f t="shared" si="1253"/>
        <v>0.23161276813367659</v>
      </c>
      <c r="N8926" s="65">
        <f t="shared" si="1254"/>
        <v>3.9111169311958335E-2</v>
      </c>
      <c r="O8926" s="65">
        <f t="shared" si="1255"/>
        <v>1.4915757316077319E-2</v>
      </c>
      <c r="P8926" s="65">
        <f t="shared" si="1256"/>
        <v>0.16280315880451945</v>
      </c>
      <c r="Q8926" s="65">
        <f t="shared" si="1257"/>
        <v>0.15713200393375251</v>
      </c>
      <c r="R8926" s="65">
        <f t="shared" si="1258"/>
        <v>8.508963542685799E-2</v>
      </c>
      <c r="S8926" s="65">
        <f t="shared" si="1259"/>
        <v>0.13229762974064227</v>
      </c>
      <c r="T8926" s="66">
        <f>(L8926*'Football Field'!$F$4)+(M8926*'Football Field'!$F$5)+(N8926*'Football Field'!$F$6)+(O8926*'Football Field'!$F$7)+(P8926*'Football Field'!$F$8)+(Q8926*'Football Field'!$F$9)+(R8926*'Football Field'!$F$10)+(S8926*'Football Field'!$F$11)</f>
        <v>133697961.53533509</v>
      </c>
    </row>
    <row r="8927" spans="2:20" x14ac:dyDescent="0.3">
      <c r="B8927" s="62">
        <f t="shared" si="1260"/>
        <v>8900</v>
      </c>
      <c r="C8927" s="62">
        <v>0.83212450869195942</v>
      </c>
      <c r="D8927" s="62">
        <v>0.3955097394940873</v>
      </c>
      <c r="E8927" s="62">
        <v>0.26841655582277957</v>
      </c>
      <c r="F8927" s="62">
        <v>0.15540040239395458</v>
      </c>
      <c r="G8927" s="62">
        <v>0.15980398828582298</v>
      </c>
      <c r="H8927" s="62">
        <v>0.46696429852629517</v>
      </c>
      <c r="I8927" s="62">
        <v>0.2662886255161655</v>
      </c>
      <c r="J8927" s="62">
        <v>0.73233192978225614</v>
      </c>
      <c r="K8927" s="62"/>
      <c r="L8927" s="65">
        <f t="shared" si="1252"/>
        <v>0.25394114341024626</v>
      </c>
      <c r="M8927" s="65">
        <f t="shared" si="1253"/>
        <v>0.1206985185845514</v>
      </c>
      <c r="N8927" s="65">
        <f t="shared" si="1254"/>
        <v>8.1913230993547664E-2</v>
      </c>
      <c r="O8927" s="65">
        <f t="shared" si="1255"/>
        <v>4.7423859600488789E-2</v>
      </c>
      <c r="P8927" s="65">
        <f t="shared" si="1256"/>
        <v>4.876771094101006E-2</v>
      </c>
      <c r="Q8927" s="65">
        <f t="shared" si="1257"/>
        <v>0.14250445295251857</v>
      </c>
      <c r="R8927" s="65">
        <f t="shared" si="1258"/>
        <v>8.1263846136456611E-2</v>
      </c>
      <c r="S8927" s="65">
        <f t="shared" si="1259"/>
        <v>0.2234872373811807</v>
      </c>
      <c r="T8927" s="66">
        <f>(L8927*'Football Field'!$F$4)+(M8927*'Football Field'!$F$5)+(N8927*'Football Field'!$F$6)+(O8927*'Football Field'!$F$7)+(P8927*'Football Field'!$F$8)+(Q8927*'Football Field'!$F$9)+(R8927*'Football Field'!$F$10)+(S8927*'Football Field'!$F$11)</f>
        <v>125859916.42888065</v>
      </c>
    </row>
    <row r="8928" spans="2:20" x14ac:dyDescent="0.3">
      <c r="B8928" s="62">
        <f t="shared" si="1260"/>
        <v>8901</v>
      </c>
      <c r="C8928" s="62">
        <v>0.95183477610971301</v>
      </c>
      <c r="D8928" s="62">
        <v>0.43453362131079598</v>
      </c>
      <c r="E8928" s="62">
        <v>0.22628609500973351</v>
      </c>
      <c r="F8928" s="62">
        <v>9.3803260526695409E-2</v>
      </c>
      <c r="G8928" s="62">
        <v>0.73756718361582163</v>
      </c>
      <c r="H8928" s="62">
        <v>0.51793479712570467</v>
      </c>
      <c r="I8928" s="62">
        <v>0.82167303494580568</v>
      </c>
      <c r="J8928" s="62">
        <v>0.47492137565094361</v>
      </c>
      <c r="K8928" s="62"/>
      <c r="L8928" s="65">
        <f t="shared" si="1252"/>
        <v>0.22351125378663955</v>
      </c>
      <c r="M8928" s="65">
        <f t="shared" si="1253"/>
        <v>0.10203782941045848</v>
      </c>
      <c r="N8928" s="65">
        <f t="shared" si="1254"/>
        <v>5.3136836433761873E-2</v>
      </c>
      <c r="O8928" s="65">
        <f t="shared" si="1255"/>
        <v>2.2027020755942452E-2</v>
      </c>
      <c r="P8928" s="65">
        <f t="shared" si="1256"/>
        <v>0.17319661993821808</v>
      </c>
      <c r="Q8928" s="65">
        <f t="shared" si="1257"/>
        <v>0.12162221720710854</v>
      </c>
      <c r="R8928" s="65">
        <f t="shared" si="1258"/>
        <v>0.19294648068441825</v>
      </c>
      <c r="S8928" s="65">
        <f t="shared" si="1259"/>
        <v>0.11152174178345281</v>
      </c>
      <c r="T8928" s="66">
        <f>(L8928*'Football Field'!$F$4)+(M8928*'Football Field'!$F$5)+(N8928*'Football Field'!$F$6)+(O8928*'Football Field'!$F$7)+(P8928*'Football Field'!$F$8)+(Q8928*'Football Field'!$F$9)+(R8928*'Football Field'!$F$10)+(S8928*'Football Field'!$F$11)</f>
        <v>149968603.84885362</v>
      </c>
    </row>
    <row r="8929" spans="2:20" x14ac:dyDescent="0.3">
      <c r="B8929" s="62">
        <f t="shared" si="1260"/>
        <v>8902</v>
      </c>
      <c r="C8929" s="62">
        <v>0.54884719307095076</v>
      </c>
      <c r="D8929" s="62">
        <v>0.97838292421728801</v>
      </c>
      <c r="E8929" s="62">
        <v>0.6575172093076298</v>
      </c>
      <c r="F8929" s="62">
        <v>0.19086572807732671</v>
      </c>
      <c r="G8929" s="62">
        <v>0.72612486826519518</v>
      </c>
      <c r="H8929" s="62">
        <v>0.43283372120773722</v>
      </c>
      <c r="I8929" s="62">
        <v>0.8442932515693673</v>
      </c>
      <c r="J8929" s="62">
        <v>0.40039867435474863</v>
      </c>
      <c r="K8929" s="62"/>
      <c r="L8929" s="65">
        <f t="shared" si="1252"/>
        <v>0.11483928120392072</v>
      </c>
      <c r="M8929" s="65">
        <f t="shared" si="1253"/>
        <v>0.20471415938311771</v>
      </c>
      <c r="N8929" s="65">
        <f t="shared" si="1254"/>
        <v>0.13757709732212275</v>
      </c>
      <c r="O8929" s="65">
        <f t="shared" si="1255"/>
        <v>3.9936221402939162E-2</v>
      </c>
      <c r="P8929" s="65">
        <f t="shared" si="1256"/>
        <v>0.15193237569329596</v>
      </c>
      <c r="Q8929" s="65">
        <f t="shared" si="1257"/>
        <v>9.0564940573339331E-2</v>
      </c>
      <c r="R8929" s="65">
        <f t="shared" si="1258"/>
        <v>0.17665760408291487</v>
      </c>
      <c r="S8929" s="65">
        <f t="shared" si="1259"/>
        <v>8.3778320338349477E-2</v>
      </c>
      <c r="T8929" s="66">
        <f>(L8929*'Football Field'!$F$4)+(M8929*'Football Field'!$F$5)+(N8929*'Football Field'!$F$6)+(O8929*'Football Field'!$F$7)+(P8929*'Football Field'!$F$8)+(Q8929*'Football Field'!$F$9)+(R8929*'Football Field'!$F$10)+(S8929*'Football Field'!$F$11)</f>
        <v>148281213.25672275</v>
      </c>
    </row>
    <row r="8930" spans="2:20" x14ac:dyDescent="0.3">
      <c r="B8930" s="62">
        <f t="shared" si="1260"/>
        <v>8903</v>
      </c>
      <c r="C8930" s="62">
        <v>7.6845563846500431E-3</v>
      </c>
      <c r="D8930" s="62">
        <v>0.42639325276200724</v>
      </c>
      <c r="E8930" s="62">
        <v>0.97319962347191702</v>
      </c>
      <c r="F8930" s="62">
        <v>0.18641417273447147</v>
      </c>
      <c r="G8930" s="62">
        <v>0.6236272377747033</v>
      </c>
      <c r="H8930" s="62">
        <v>0.71798852109060574</v>
      </c>
      <c r="I8930" s="62">
        <v>0.77650901478542667</v>
      </c>
      <c r="J8930" s="62">
        <v>0.14951811472849363</v>
      </c>
      <c r="K8930" s="62"/>
      <c r="L8930" s="65">
        <f t="shared" si="1252"/>
        <v>1.9901296811047136E-3</v>
      </c>
      <c r="M8930" s="65">
        <f t="shared" si="1253"/>
        <v>0.11042639622496563</v>
      </c>
      <c r="N8930" s="65">
        <f t="shared" si="1254"/>
        <v>0.25203711956361624</v>
      </c>
      <c r="O8930" s="65">
        <f t="shared" si="1255"/>
        <v>4.8277136579868769E-2</v>
      </c>
      <c r="P8930" s="65">
        <f t="shared" si="1256"/>
        <v>0.161505624230943</v>
      </c>
      <c r="Q8930" s="65">
        <f t="shared" si="1257"/>
        <v>0.185943103933639</v>
      </c>
      <c r="R8930" s="65">
        <f t="shared" si="1258"/>
        <v>0.20109861397551998</v>
      </c>
      <c r="S8930" s="65">
        <f t="shared" si="1259"/>
        <v>3.8721875810342699E-2</v>
      </c>
      <c r="T8930" s="66">
        <f>(L8930*'Football Field'!$F$4)+(M8930*'Football Field'!$F$5)+(N8930*'Football Field'!$F$6)+(O8930*'Football Field'!$F$7)+(P8930*'Football Field'!$F$8)+(Q8930*'Football Field'!$F$9)+(R8930*'Football Field'!$F$10)+(S8930*'Football Field'!$F$11)</f>
        <v>156007067.70543545</v>
      </c>
    </row>
    <row r="8931" spans="2:20" x14ac:dyDescent="0.3">
      <c r="B8931" s="62">
        <f t="shared" si="1260"/>
        <v>8904</v>
      </c>
      <c r="C8931" s="62">
        <v>0.77911433924888951</v>
      </c>
      <c r="D8931" s="62">
        <v>0.51032773609140891</v>
      </c>
      <c r="E8931" s="62">
        <v>0.90205085052146783</v>
      </c>
      <c r="F8931" s="62">
        <v>0.59759251524254775</v>
      </c>
      <c r="G8931" s="62">
        <v>0.98531808803776055</v>
      </c>
      <c r="H8931" s="62">
        <v>0.20313521859779859</v>
      </c>
      <c r="I8931" s="62">
        <v>0.93347992906676991</v>
      </c>
      <c r="J8931" s="62">
        <v>0.61934635476379329</v>
      </c>
      <c r="K8931" s="62"/>
      <c r="L8931" s="65">
        <f t="shared" si="1252"/>
        <v>0.14087936958975877</v>
      </c>
      <c r="M8931" s="65">
        <f t="shared" si="1253"/>
        <v>9.2277405411427801E-2</v>
      </c>
      <c r="N8931" s="65">
        <f t="shared" si="1254"/>
        <v>0.16310873610910923</v>
      </c>
      <c r="O8931" s="65">
        <f t="shared" si="1255"/>
        <v>0.10805661323098083</v>
      </c>
      <c r="P8931" s="65">
        <f t="shared" si="1256"/>
        <v>0.17816510888757076</v>
      </c>
      <c r="Q8931" s="65">
        <f t="shared" si="1257"/>
        <v>3.673088800435205E-2</v>
      </c>
      <c r="R8931" s="65">
        <f t="shared" si="1258"/>
        <v>0.16879173865340552</v>
      </c>
      <c r="S8931" s="65">
        <f t="shared" si="1259"/>
        <v>0.11199014011339499</v>
      </c>
      <c r="T8931" s="66">
        <f>(L8931*'Football Field'!$F$4)+(M8931*'Football Field'!$F$5)+(N8931*'Football Field'!$F$6)+(O8931*'Football Field'!$F$7)+(P8931*'Football Field'!$F$8)+(Q8931*'Football Field'!$F$9)+(R8931*'Football Field'!$F$10)+(S8931*'Football Field'!$F$11)</f>
        <v>150945702.54174131</v>
      </c>
    </row>
    <row r="8932" spans="2:20" x14ac:dyDescent="0.3">
      <c r="B8932" s="62">
        <f t="shared" si="1260"/>
        <v>8905</v>
      </c>
      <c r="C8932" s="62">
        <v>0.90827970659645174</v>
      </c>
      <c r="D8932" s="62">
        <v>0.49762876577389037</v>
      </c>
      <c r="E8932" s="62">
        <v>0.44845384437382207</v>
      </c>
      <c r="F8932" s="62">
        <v>4.4982963477595006E-2</v>
      </c>
      <c r="G8932" s="62">
        <v>0.79089590266730392</v>
      </c>
      <c r="H8932" s="62">
        <v>0.55888871342052449</v>
      </c>
      <c r="I8932" s="62">
        <v>0.4473511981591014</v>
      </c>
      <c r="J8932" s="62">
        <v>0.30894542158670801</v>
      </c>
      <c r="K8932" s="62"/>
      <c r="L8932" s="65">
        <f t="shared" si="1252"/>
        <v>0.22676229434136239</v>
      </c>
      <c r="M8932" s="65">
        <f t="shared" si="1253"/>
        <v>0.12423864569208536</v>
      </c>
      <c r="N8932" s="65">
        <f t="shared" si="1254"/>
        <v>0.1119615707781018</v>
      </c>
      <c r="O8932" s="65">
        <f t="shared" si="1255"/>
        <v>1.1230505240149777E-2</v>
      </c>
      <c r="P8932" s="65">
        <f t="shared" si="1256"/>
        <v>0.19745610099125965</v>
      </c>
      <c r="Q8932" s="65">
        <f t="shared" si="1257"/>
        <v>0.13953288399631564</v>
      </c>
      <c r="R8932" s="65">
        <f t="shared" si="1258"/>
        <v>0.11168628268823151</v>
      </c>
      <c r="S8932" s="65">
        <f t="shared" si="1259"/>
        <v>7.7131716272493739E-2</v>
      </c>
      <c r="T8932" s="66">
        <f>(L8932*'Football Field'!$F$4)+(M8932*'Football Field'!$F$5)+(N8932*'Football Field'!$F$6)+(O8932*'Football Field'!$F$7)+(P8932*'Football Field'!$F$8)+(Q8932*'Football Field'!$F$9)+(R8932*'Football Field'!$F$10)+(S8932*'Football Field'!$F$11)</f>
        <v>141788015.90987283</v>
      </c>
    </row>
    <row r="8933" spans="2:20" x14ac:dyDescent="0.3">
      <c r="B8933" s="62">
        <f t="shared" si="1260"/>
        <v>8906</v>
      </c>
      <c r="C8933" s="62">
        <v>0.32095458430702473</v>
      </c>
      <c r="D8933" s="62">
        <v>0.91703239761254429</v>
      </c>
      <c r="E8933" s="62">
        <v>0.53339487755846748</v>
      </c>
      <c r="F8933" s="62">
        <v>0.88530388926833947</v>
      </c>
      <c r="G8933" s="62">
        <v>0.54038576862323784</v>
      </c>
      <c r="H8933" s="62">
        <v>0.57750638522710962</v>
      </c>
      <c r="I8933" s="62">
        <v>0.84122392496834164</v>
      </c>
      <c r="J8933" s="62">
        <v>0.86833405731702507</v>
      </c>
      <c r="K8933" s="62"/>
      <c r="L8933" s="65">
        <f t="shared" si="1252"/>
        <v>5.852418522155662E-2</v>
      </c>
      <c r="M8933" s="65">
        <f t="shared" si="1253"/>
        <v>0.16721547694332173</v>
      </c>
      <c r="N8933" s="65">
        <f t="shared" si="1254"/>
        <v>9.7261426185455579E-2</v>
      </c>
      <c r="O8933" s="65">
        <f t="shared" si="1255"/>
        <v>0.16142996961632977</v>
      </c>
      <c r="P8933" s="65">
        <f t="shared" si="1256"/>
        <v>9.8536174151501038E-2</v>
      </c>
      <c r="Q8933" s="65">
        <f t="shared" si="1257"/>
        <v>0.10530490078101451</v>
      </c>
      <c r="R8933" s="65">
        <f t="shared" si="1258"/>
        <v>0.15339224676895988</v>
      </c>
      <c r="S8933" s="65">
        <f t="shared" si="1259"/>
        <v>0.15833562033186099</v>
      </c>
      <c r="T8933" s="66">
        <f>(L8933*'Football Field'!$F$4)+(M8933*'Football Field'!$F$5)+(N8933*'Football Field'!$F$6)+(O8933*'Football Field'!$F$7)+(P8933*'Football Field'!$F$8)+(Q8933*'Football Field'!$F$9)+(R8933*'Football Field'!$F$10)+(S8933*'Football Field'!$F$11)</f>
        <v>141450380.9933618</v>
      </c>
    </row>
    <row r="8934" spans="2:20" x14ac:dyDescent="0.3">
      <c r="B8934" s="62">
        <f t="shared" si="1260"/>
        <v>8907</v>
      </c>
      <c r="C8934" s="62">
        <v>9.0959645588925775E-2</v>
      </c>
      <c r="D8934" s="62">
        <v>0.14454204051731256</v>
      </c>
      <c r="E8934" s="62">
        <v>1.6290313077118479E-2</v>
      </c>
      <c r="F8934" s="62">
        <v>0.90484899783460526</v>
      </c>
      <c r="G8934" s="62">
        <v>0.53960206618128193</v>
      </c>
      <c r="H8934" s="62">
        <v>0.43794472163015996</v>
      </c>
      <c r="I8934" s="62">
        <v>0.4429157127872233</v>
      </c>
      <c r="J8934" s="62">
        <v>0.84918314573548115</v>
      </c>
      <c r="K8934" s="62"/>
      <c r="L8934" s="65">
        <f t="shared" si="1252"/>
        <v>2.6547587828184564E-2</v>
      </c>
      <c r="M8934" s="65">
        <f t="shared" si="1253"/>
        <v>4.2186207857933283E-2</v>
      </c>
      <c r="N8934" s="65">
        <f t="shared" si="1254"/>
        <v>4.754509698926079E-3</v>
      </c>
      <c r="O8934" s="65">
        <f t="shared" si="1255"/>
        <v>0.26409027965895637</v>
      </c>
      <c r="P8934" s="65">
        <f t="shared" si="1256"/>
        <v>0.15748888588415422</v>
      </c>
      <c r="Q8934" s="65">
        <f t="shared" si="1257"/>
        <v>0.12781905520948961</v>
      </c>
      <c r="R8934" s="65">
        <f t="shared" si="1258"/>
        <v>0.1292698944633239</v>
      </c>
      <c r="S8934" s="65">
        <f t="shared" si="1259"/>
        <v>0.24784357939903204</v>
      </c>
      <c r="T8934" s="66">
        <f>(L8934*'Football Field'!$F$4)+(M8934*'Football Field'!$F$5)+(N8934*'Football Field'!$F$6)+(O8934*'Football Field'!$F$7)+(P8934*'Football Field'!$F$8)+(Q8934*'Football Field'!$F$9)+(R8934*'Football Field'!$F$10)+(S8934*'Football Field'!$F$11)</f>
        <v>142490473.07186154</v>
      </c>
    </row>
    <row r="8935" spans="2:20" x14ac:dyDescent="0.3">
      <c r="B8935" s="62">
        <f t="shared" si="1260"/>
        <v>8908</v>
      </c>
      <c r="C8935" s="62">
        <v>0.3902499428643833</v>
      </c>
      <c r="D8935" s="62">
        <v>0.3506337647285932</v>
      </c>
      <c r="E8935" s="62">
        <v>0.7186767729375455</v>
      </c>
      <c r="F8935" s="62">
        <v>0.66347819279519082</v>
      </c>
      <c r="G8935" s="62">
        <v>0.97026595141624172</v>
      </c>
      <c r="H8935" s="62">
        <v>0.42023355780830163</v>
      </c>
      <c r="I8935" s="62">
        <v>0.83837030970962412</v>
      </c>
      <c r="J8935" s="62">
        <v>0.57114062665084631</v>
      </c>
      <c r="K8935" s="62"/>
      <c r="L8935" s="65">
        <f t="shared" ref="L8935:L8998" si="1261">C8935/SUM($C8935:$J8935)</f>
        <v>7.9269967339007555E-2</v>
      </c>
      <c r="M8935" s="65">
        <f t="shared" ref="M8935:M8998" si="1262">D8935/SUM($C8935:$J8935)</f>
        <v>7.1222885707501196E-2</v>
      </c>
      <c r="N8935" s="65">
        <f t="shared" ref="N8935:N8998" si="1263">E8935/SUM($C8935:$J8935)</f>
        <v>0.14598204396883202</v>
      </c>
      <c r="O8935" s="65">
        <f t="shared" ref="O8935:O8998" si="1264">F8935/SUM($C8935:$J8935)</f>
        <v>0.13476976905361282</v>
      </c>
      <c r="P8935" s="65">
        <f t="shared" ref="P8935:P8998" si="1265">G8935/SUM($C8935:$J8935)</f>
        <v>0.19708638447038743</v>
      </c>
      <c r="Q8935" s="65">
        <f t="shared" ref="Q8935:Q8998" si="1266">H8935/SUM($C8935:$J8935)</f>
        <v>8.5360423521689835E-2</v>
      </c>
      <c r="R8935" s="65">
        <f t="shared" ref="R8935:R8998" si="1267">I8935/SUM($C8935:$J8935)</f>
        <v>0.17029493093806908</v>
      </c>
      <c r="S8935" s="65">
        <f t="shared" ref="S8935:S8998" si="1268">J8935/SUM($C8935:$J8935)</f>
        <v>0.11601359500089992</v>
      </c>
      <c r="T8935" s="66">
        <f>(L8935*'Football Field'!$F$4)+(M8935*'Football Field'!$F$5)+(N8935*'Football Field'!$F$6)+(O8935*'Football Field'!$F$7)+(P8935*'Football Field'!$F$8)+(Q8935*'Football Field'!$F$9)+(R8935*'Football Field'!$F$10)+(S8935*'Football Field'!$F$11)</f>
        <v>152841362.69177729</v>
      </c>
    </row>
    <row r="8936" spans="2:20" x14ac:dyDescent="0.3">
      <c r="B8936" s="62">
        <f t="shared" si="1260"/>
        <v>8909</v>
      </c>
      <c r="C8936" s="62">
        <v>0.83965840205539588</v>
      </c>
      <c r="D8936" s="62">
        <v>0.80439288743952897</v>
      </c>
      <c r="E8936" s="62">
        <v>0.13238500858522506</v>
      </c>
      <c r="F8936" s="62">
        <v>0.32756732824509815</v>
      </c>
      <c r="G8936" s="62">
        <v>0.57543111244890477</v>
      </c>
      <c r="H8936" s="62">
        <v>0.62354546244073705</v>
      </c>
      <c r="I8936" s="62">
        <v>0.73789254318096631</v>
      </c>
      <c r="J8936" s="62">
        <v>0.69886367183502007</v>
      </c>
      <c r="K8936" s="62"/>
      <c r="L8936" s="65">
        <f t="shared" si="1261"/>
        <v>0.1771529739881838</v>
      </c>
      <c r="M8936" s="65">
        <f t="shared" si="1262"/>
        <v>0.16971257825328537</v>
      </c>
      <c r="N8936" s="65">
        <f t="shared" si="1263"/>
        <v>2.7930879897009125E-2</v>
      </c>
      <c r="O8936" s="65">
        <f t="shared" si="1264"/>
        <v>6.9110874419802779E-2</v>
      </c>
      <c r="P8936" s="65">
        <f t="shared" si="1265"/>
        <v>0.12140572004771902</v>
      </c>
      <c r="Q8936" s="65">
        <f t="shared" si="1266"/>
        <v>0.13155699129290224</v>
      </c>
      <c r="R8936" s="65">
        <f t="shared" si="1267"/>
        <v>0.15568218955258945</v>
      </c>
      <c r="S8936" s="65">
        <f t="shared" si="1268"/>
        <v>0.14744779254850823</v>
      </c>
      <c r="T8936" s="66">
        <f>(L8936*'Football Field'!$F$4)+(M8936*'Football Field'!$F$5)+(N8936*'Football Field'!$F$6)+(O8936*'Football Field'!$F$7)+(P8936*'Football Field'!$F$8)+(Q8936*'Football Field'!$F$9)+(R8936*'Football Field'!$F$10)+(S8936*'Football Field'!$F$11)</f>
        <v>140509780.44216231</v>
      </c>
    </row>
    <row r="8937" spans="2:20" x14ac:dyDescent="0.3">
      <c r="B8937" s="62">
        <f t="shared" si="1260"/>
        <v>8910</v>
      </c>
      <c r="C8937" s="62">
        <v>1.2208339801769608E-2</v>
      </c>
      <c r="D8937" s="62">
        <v>0.14346124190261855</v>
      </c>
      <c r="E8937" s="62">
        <v>0.74600348397377358</v>
      </c>
      <c r="F8937" s="62">
        <v>0.40392370026052571</v>
      </c>
      <c r="G8937" s="62">
        <v>0.46860521005719613</v>
      </c>
      <c r="H8937" s="62">
        <v>0.15460313164484873</v>
      </c>
      <c r="I8937" s="62">
        <v>1.1558455550825464E-2</v>
      </c>
      <c r="J8937" s="62">
        <v>0.27418346543150418</v>
      </c>
      <c r="K8937" s="62"/>
      <c r="L8937" s="65">
        <f t="shared" si="1261"/>
        <v>5.5127932005853046E-3</v>
      </c>
      <c r="M8937" s="65">
        <f t="shared" si="1262"/>
        <v>6.4781302924877771E-2</v>
      </c>
      <c r="N8937" s="65">
        <f t="shared" si="1263"/>
        <v>0.33686504478417684</v>
      </c>
      <c r="O8937" s="65">
        <f t="shared" si="1264"/>
        <v>0.1823956299142914</v>
      </c>
      <c r="P8937" s="65">
        <f t="shared" si="1265"/>
        <v>0.21160318746924989</v>
      </c>
      <c r="Q8937" s="65">
        <f t="shared" si="1266"/>
        <v>6.9812530348915755E-2</v>
      </c>
      <c r="R8937" s="65">
        <f t="shared" si="1267"/>
        <v>5.2193317195039016E-3</v>
      </c>
      <c r="S8937" s="65">
        <f t="shared" si="1268"/>
        <v>0.12381017963839905</v>
      </c>
      <c r="T8937" s="66">
        <f>(L8937*'Football Field'!$F$4)+(M8937*'Football Field'!$F$5)+(N8937*'Football Field'!$F$6)+(O8937*'Football Field'!$F$7)+(P8937*'Football Field'!$F$8)+(Q8937*'Football Field'!$F$9)+(R8937*'Football Field'!$F$10)+(S8937*'Football Field'!$F$11)</f>
        <v>136888386.21817046</v>
      </c>
    </row>
    <row r="8938" spans="2:20" x14ac:dyDescent="0.3">
      <c r="B8938" s="62">
        <f t="shared" si="1260"/>
        <v>8911</v>
      </c>
      <c r="C8938" s="62">
        <v>0.31658368099917089</v>
      </c>
      <c r="D8938" s="62">
        <v>0.67824738431188791</v>
      </c>
      <c r="E8938" s="62">
        <v>0.65285220867963722</v>
      </c>
      <c r="F8938" s="62">
        <v>0.38198758730150562</v>
      </c>
      <c r="G8938" s="62">
        <v>0.16057048094470716</v>
      </c>
      <c r="H8938" s="62">
        <v>0.64368401708984824</v>
      </c>
      <c r="I8938" s="62">
        <v>0.89182238588528429</v>
      </c>
      <c r="J8938" s="62">
        <v>0.42374543608094628</v>
      </c>
      <c r="K8938" s="62"/>
      <c r="L8938" s="65">
        <f t="shared" si="1261"/>
        <v>7.629454180727753E-2</v>
      </c>
      <c r="M8938" s="65">
        <f t="shared" si="1262"/>
        <v>0.16345306635750276</v>
      </c>
      <c r="N8938" s="65">
        <f t="shared" si="1263"/>
        <v>0.157332999514945</v>
      </c>
      <c r="O8938" s="65">
        <f t="shared" si="1264"/>
        <v>9.2056444151687414E-2</v>
      </c>
      <c r="P8938" s="65">
        <f t="shared" si="1265"/>
        <v>3.8696407953771647E-2</v>
      </c>
      <c r="Q8938" s="65">
        <f t="shared" si="1266"/>
        <v>0.1551235268904034</v>
      </c>
      <c r="R8938" s="65">
        <f t="shared" si="1267"/>
        <v>0.21492320794882985</v>
      </c>
      <c r="S8938" s="65">
        <f t="shared" si="1268"/>
        <v>0.10211980537558243</v>
      </c>
      <c r="T8938" s="66">
        <f>(L8938*'Football Field'!$F$4)+(M8938*'Football Field'!$F$5)+(N8938*'Football Field'!$F$6)+(O8938*'Football Field'!$F$7)+(P8938*'Football Field'!$F$8)+(Q8938*'Football Field'!$F$9)+(R8938*'Football Field'!$F$10)+(S8938*'Football Field'!$F$11)</f>
        <v>145654589.21787986</v>
      </c>
    </row>
    <row r="8939" spans="2:20" x14ac:dyDescent="0.3">
      <c r="B8939" s="62">
        <f t="shared" si="1260"/>
        <v>8912</v>
      </c>
      <c r="C8939" s="62">
        <v>1.3692240522317434E-2</v>
      </c>
      <c r="D8939" s="62">
        <v>7.9709097934275941E-2</v>
      </c>
      <c r="E8939" s="62">
        <v>0.21670004152292677</v>
      </c>
      <c r="F8939" s="62">
        <v>0.44145219556427484</v>
      </c>
      <c r="G8939" s="62">
        <v>0.50378102905358713</v>
      </c>
      <c r="H8939" s="62">
        <v>0.73996905366125054</v>
      </c>
      <c r="I8939" s="62">
        <v>0.49443635268365937</v>
      </c>
      <c r="J8939" s="62">
        <v>0.53691637617852317</v>
      </c>
      <c r="K8939" s="62"/>
      <c r="L8939" s="65">
        <f t="shared" si="1261"/>
        <v>4.5238833785630119E-3</v>
      </c>
      <c r="M8939" s="65">
        <f t="shared" si="1262"/>
        <v>2.6335694488960892E-2</v>
      </c>
      <c r="N8939" s="65">
        <f t="shared" si="1263"/>
        <v>7.1597173185909038E-2</v>
      </c>
      <c r="O8939" s="65">
        <f t="shared" si="1264"/>
        <v>0.14585474500599574</v>
      </c>
      <c r="P8939" s="65">
        <f t="shared" si="1265"/>
        <v>0.16644804187132117</v>
      </c>
      <c r="Q8939" s="65">
        <f t="shared" si="1266"/>
        <v>0.24448399785651423</v>
      </c>
      <c r="R8939" s="65">
        <f t="shared" si="1267"/>
        <v>0.16336058324546204</v>
      </c>
      <c r="S8939" s="65">
        <f t="shared" si="1268"/>
        <v>0.17739588096727382</v>
      </c>
      <c r="T8939" s="66">
        <f>(L8939*'Football Field'!$F$4)+(M8939*'Football Field'!$F$5)+(N8939*'Football Field'!$F$6)+(O8939*'Football Field'!$F$7)+(P8939*'Football Field'!$F$8)+(Q8939*'Football Field'!$F$9)+(R8939*'Football Field'!$F$10)+(S8939*'Football Field'!$F$11)</f>
        <v>148475429.93088803</v>
      </c>
    </row>
    <row r="8940" spans="2:20" x14ac:dyDescent="0.3">
      <c r="B8940" s="62">
        <f t="shared" si="1260"/>
        <v>8913</v>
      </c>
      <c r="C8940" s="62">
        <v>0.16817385125284645</v>
      </c>
      <c r="D8940" s="62">
        <v>0.15163768253932186</v>
      </c>
      <c r="E8940" s="62">
        <v>0.80379414146125538</v>
      </c>
      <c r="F8940" s="62">
        <v>0.5117043580147248</v>
      </c>
      <c r="G8940" s="62">
        <v>0.8302009987055522</v>
      </c>
      <c r="H8940" s="62">
        <v>0.18291298091039054</v>
      </c>
      <c r="I8940" s="62">
        <v>0.28464146683186353</v>
      </c>
      <c r="J8940" s="62">
        <v>0.14054647363460915</v>
      </c>
      <c r="K8940" s="62"/>
      <c r="L8940" s="65">
        <f t="shared" si="1261"/>
        <v>5.471538170897567E-2</v>
      </c>
      <c r="M8940" s="65">
        <f t="shared" si="1262"/>
        <v>4.9335337329756493E-2</v>
      </c>
      <c r="N8940" s="65">
        <f t="shared" si="1263"/>
        <v>0.26151451571010265</v>
      </c>
      <c r="O8940" s="65">
        <f t="shared" si="1264"/>
        <v>0.16648307131188522</v>
      </c>
      <c r="P8940" s="65">
        <f t="shared" si="1265"/>
        <v>0.27010598972994776</v>
      </c>
      <c r="Q8940" s="65">
        <f t="shared" si="1266"/>
        <v>5.9510759226126746E-2</v>
      </c>
      <c r="R8940" s="65">
        <f t="shared" si="1267"/>
        <v>9.2608133737108231E-2</v>
      </c>
      <c r="S8940" s="65">
        <f t="shared" si="1268"/>
        <v>4.5726811246097128E-2</v>
      </c>
      <c r="T8940" s="66">
        <f>(L8940*'Football Field'!$F$4)+(M8940*'Football Field'!$F$5)+(N8940*'Football Field'!$F$6)+(O8940*'Football Field'!$F$7)+(P8940*'Football Field'!$F$8)+(Q8940*'Football Field'!$F$9)+(R8940*'Football Field'!$F$10)+(S8940*'Football Field'!$F$11)</f>
        <v>150937660.31088415</v>
      </c>
    </row>
    <row r="8941" spans="2:20" x14ac:dyDescent="0.3">
      <c r="B8941" s="62">
        <f t="shared" si="1260"/>
        <v>8914</v>
      </c>
      <c r="C8941" s="62">
        <v>9.9669155955932842E-2</v>
      </c>
      <c r="D8941" s="62">
        <v>0.77685371045909801</v>
      </c>
      <c r="E8941" s="62">
        <v>0.79217020672681115</v>
      </c>
      <c r="F8941" s="62">
        <v>0.4590870185121777</v>
      </c>
      <c r="G8941" s="62">
        <v>6.4246869890399072E-2</v>
      </c>
      <c r="H8941" s="62">
        <v>0.93647776979756414</v>
      </c>
      <c r="I8941" s="62">
        <v>0.88587286915244179</v>
      </c>
      <c r="J8941" s="62">
        <v>0.42748971515366219</v>
      </c>
      <c r="K8941" s="62"/>
      <c r="L8941" s="65">
        <f t="shared" si="1261"/>
        <v>2.2438571184873565E-2</v>
      </c>
      <c r="M8941" s="65">
        <f t="shared" si="1262"/>
        <v>0.17489349754378061</v>
      </c>
      <c r="N8941" s="65">
        <f t="shared" si="1263"/>
        <v>0.17834170866295457</v>
      </c>
      <c r="O8941" s="65">
        <f t="shared" si="1264"/>
        <v>0.10335450968894937</v>
      </c>
      <c r="P8941" s="65">
        <f t="shared" si="1265"/>
        <v>1.4463932694267162E-2</v>
      </c>
      <c r="Q8941" s="65">
        <f t="shared" si="1266"/>
        <v>0.21082974867314969</v>
      </c>
      <c r="R8941" s="65">
        <f t="shared" si="1267"/>
        <v>0.19943703992049328</v>
      </c>
      <c r="S8941" s="65">
        <f t="shared" si="1268"/>
        <v>9.6240991631531811E-2</v>
      </c>
      <c r="T8941" s="66">
        <f>(L8941*'Football Field'!$F$4)+(M8941*'Football Field'!$F$5)+(N8941*'Football Field'!$F$6)+(O8941*'Football Field'!$F$7)+(P8941*'Football Field'!$F$8)+(Q8941*'Football Field'!$F$9)+(R8941*'Football Field'!$F$10)+(S8941*'Football Field'!$F$11)</f>
        <v>142324599.91482264</v>
      </c>
    </row>
    <row r="8942" spans="2:20" x14ac:dyDescent="0.3">
      <c r="B8942" s="62">
        <f t="shared" si="1260"/>
        <v>8915</v>
      </c>
      <c r="C8942" s="62">
        <v>0.25162085264017531</v>
      </c>
      <c r="D8942" s="62">
        <v>0.5593415670931382</v>
      </c>
      <c r="E8942" s="62">
        <v>0.80879234605264405</v>
      </c>
      <c r="F8942" s="62">
        <v>8.7915793068385484E-2</v>
      </c>
      <c r="G8942" s="62">
        <v>0.40607149394083453</v>
      </c>
      <c r="H8942" s="62">
        <v>5.0993128394102305E-3</v>
      </c>
      <c r="I8942" s="62">
        <v>0.95578321504257879</v>
      </c>
      <c r="J8942" s="62">
        <v>0.88321917931399152</v>
      </c>
      <c r="K8942" s="62"/>
      <c r="L8942" s="65">
        <f t="shared" si="1261"/>
        <v>6.357523639102354E-2</v>
      </c>
      <c r="M8942" s="65">
        <f t="shared" si="1262"/>
        <v>0.14132482255802534</v>
      </c>
      <c r="N8942" s="65">
        <f t="shared" si="1263"/>
        <v>0.20435176199437718</v>
      </c>
      <c r="O8942" s="65">
        <f t="shared" si="1264"/>
        <v>2.2213052965128138E-2</v>
      </c>
      <c r="P8942" s="65">
        <f t="shared" si="1265"/>
        <v>0.10259917231844991</v>
      </c>
      <c r="Q8942" s="65">
        <f t="shared" si="1266"/>
        <v>1.2884068064934484E-3</v>
      </c>
      <c r="R8942" s="65">
        <f t="shared" si="1267"/>
        <v>0.24149089074822752</v>
      </c>
      <c r="S8942" s="65">
        <f t="shared" si="1268"/>
        <v>0.22315665621827493</v>
      </c>
      <c r="T8942" s="66">
        <f>(L8942*'Football Field'!$F$4)+(M8942*'Football Field'!$F$5)+(N8942*'Football Field'!$F$6)+(O8942*'Football Field'!$F$7)+(P8942*'Football Field'!$F$8)+(Q8942*'Football Field'!$F$9)+(R8942*'Football Field'!$F$10)+(S8942*'Football Field'!$F$11)</f>
        <v>156386900.58797655</v>
      </c>
    </row>
    <row r="8943" spans="2:20" x14ac:dyDescent="0.3">
      <c r="B8943" s="62">
        <f t="shared" si="1260"/>
        <v>8916</v>
      </c>
      <c r="C8943" s="62">
        <v>0.58192700885369519</v>
      </c>
      <c r="D8943" s="62">
        <v>9.6614459606438219E-2</v>
      </c>
      <c r="E8943" s="62">
        <v>0.97437766630304057</v>
      </c>
      <c r="F8943" s="62">
        <v>6.985492167258045E-2</v>
      </c>
      <c r="G8943" s="62">
        <v>7.6539488336340944E-2</v>
      </c>
      <c r="H8943" s="62">
        <v>0.65416757080840227</v>
      </c>
      <c r="I8943" s="62">
        <v>0.45820187664036927</v>
      </c>
      <c r="J8943" s="62">
        <v>0.48365770993220769</v>
      </c>
      <c r="K8943" s="62"/>
      <c r="L8943" s="65">
        <f t="shared" si="1261"/>
        <v>0.17138987215176374</v>
      </c>
      <c r="M8943" s="65">
        <f t="shared" si="1262"/>
        <v>2.8455011759253631E-2</v>
      </c>
      <c r="N8943" s="65">
        <f t="shared" si="1263"/>
        <v>0.28697493176020955</v>
      </c>
      <c r="O8943" s="65">
        <f t="shared" si="1264"/>
        <v>2.0573759101195237E-2</v>
      </c>
      <c r="P8943" s="65">
        <f t="shared" si="1265"/>
        <v>2.2542506054784205E-2</v>
      </c>
      <c r="Q8943" s="65">
        <f t="shared" si="1266"/>
        <v>0.1926662530194915</v>
      </c>
      <c r="R8943" s="65">
        <f t="shared" si="1267"/>
        <v>0.13495019111036821</v>
      </c>
      <c r="S8943" s="65">
        <f t="shared" si="1268"/>
        <v>0.14244747504293387</v>
      </c>
      <c r="T8943" s="66">
        <f>(L8943*'Football Field'!$F$4)+(M8943*'Football Field'!$F$5)+(N8943*'Football Field'!$F$6)+(O8943*'Football Field'!$F$7)+(P8943*'Football Field'!$F$8)+(Q8943*'Football Field'!$F$9)+(R8943*'Football Field'!$F$10)+(S8943*'Football Field'!$F$11)</f>
        <v>136400688.74832958</v>
      </c>
    </row>
    <row r="8944" spans="2:20" x14ac:dyDescent="0.3">
      <c r="B8944" s="62">
        <f t="shared" si="1260"/>
        <v>8917</v>
      </c>
      <c r="C8944" s="62">
        <v>0.61104845297933763</v>
      </c>
      <c r="D8944" s="62">
        <v>0.65191470882983193</v>
      </c>
      <c r="E8944" s="62">
        <v>0.89803848626454852</v>
      </c>
      <c r="F8944" s="62">
        <v>0.83832277871779382</v>
      </c>
      <c r="G8944" s="62">
        <v>0.29242610133810187</v>
      </c>
      <c r="H8944" s="62">
        <v>0.16156817717387706</v>
      </c>
      <c r="I8944" s="62">
        <v>0.11723794436385659</v>
      </c>
      <c r="J8944" s="62">
        <v>0.78758173941553034</v>
      </c>
      <c r="K8944" s="62"/>
      <c r="L8944" s="65">
        <f t="shared" si="1261"/>
        <v>0.14020859330901744</v>
      </c>
      <c r="M8944" s="65">
        <f t="shared" si="1262"/>
        <v>0.14958559151377024</v>
      </c>
      <c r="N8944" s="65">
        <f t="shared" si="1263"/>
        <v>0.20606011238976074</v>
      </c>
      <c r="O8944" s="65">
        <f t="shared" si="1264"/>
        <v>0.1923579987312449</v>
      </c>
      <c r="P8944" s="65">
        <f t="shared" si="1265"/>
        <v>6.7098856261799372E-2</v>
      </c>
      <c r="Q8944" s="65">
        <f t="shared" si="1266"/>
        <v>3.7072750507098358E-2</v>
      </c>
      <c r="R8944" s="65">
        <f t="shared" si="1267"/>
        <v>2.6900922801702962E-2</v>
      </c>
      <c r="S8944" s="65">
        <f t="shared" si="1268"/>
        <v>0.18071517448560606</v>
      </c>
      <c r="T8944" s="66">
        <f>(L8944*'Football Field'!$F$4)+(M8944*'Football Field'!$F$5)+(N8944*'Football Field'!$F$6)+(O8944*'Football Field'!$F$7)+(P8944*'Football Field'!$F$8)+(Q8944*'Football Field'!$F$9)+(R8944*'Football Field'!$F$10)+(S8944*'Football Field'!$F$11)</f>
        <v>124220482.4510271</v>
      </c>
    </row>
    <row r="8945" spans="2:20" x14ac:dyDescent="0.3">
      <c r="B8945" s="62">
        <f t="shared" si="1260"/>
        <v>8918</v>
      </c>
      <c r="C8945" s="62">
        <v>0.911689693850806</v>
      </c>
      <c r="D8945" s="62">
        <v>0.20802482582151438</v>
      </c>
      <c r="E8945" s="62">
        <v>0.61287535126525106</v>
      </c>
      <c r="F8945" s="62">
        <v>0.44892564656060274</v>
      </c>
      <c r="G8945" s="62">
        <v>0.73496582981479397</v>
      </c>
      <c r="H8945" s="62">
        <v>0.24124338279345536</v>
      </c>
      <c r="I8945" s="62">
        <v>0.35736693332637703</v>
      </c>
      <c r="J8945" s="62">
        <v>0.61468138093678815</v>
      </c>
      <c r="K8945" s="62"/>
      <c r="L8945" s="65">
        <f t="shared" si="1261"/>
        <v>0.22076024131490152</v>
      </c>
      <c r="M8945" s="65">
        <f t="shared" si="1262"/>
        <v>5.0371975308698698E-2</v>
      </c>
      <c r="N8945" s="65">
        <f t="shared" si="1263"/>
        <v>0.14840412407186088</v>
      </c>
      <c r="O8945" s="65">
        <f t="shared" si="1264"/>
        <v>0.1087046774090055</v>
      </c>
      <c r="P8945" s="65">
        <f t="shared" si="1265"/>
        <v>0.17796760788509305</v>
      </c>
      <c r="Q8945" s="65">
        <f t="shared" si="1266"/>
        <v>5.8415651465970872E-2</v>
      </c>
      <c r="R8945" s="65">
        <f t="shared" si="1267"/>
        <v>8.653427912064092E-2</v>
      </c>
      <c r="S8945" s="65">
        <f t="shared" si="1268"/>
        <v>0.14884144342382849</v>
      </c>
      <c r="T8945" s="66">
        <f>(L8945*'Football Field'!$F$4)+(M8945*'Football Field'!$F$5)+(N8945*'Football Field'!$F$6)+(O8945*'Football Field'!$F$7)+(P8945*'Football Field'!$F$8)+(Q8945*'Football Field'!$F$9)+(R8945*'Football Field'!$F$10)+(S8945*'Football Field'!$F$11)</f>
        <v>139166806.19384587</v>
      </c>
    </row>
    <row r="8946" spans="2:20" x14ac:dyDescent="0.3">
      <c r="B8946" s="62">
        <f t="shared" si="1260"/>
        <v>8919</v>
      </c>
      <c r="C8946" s="62">
        <v>0.84934247606931979</v>
      </c>
      <c r="D8946" s="62">
        <v>0.20310058600971959</v>
      </c>
      <c r="E8946" s="62">
        <v>0.26932088975460455</v>
      </c>
      <c r="F8946" s="62">
        <v>7.1069580121390641E-2</v>
      </c>
      <c r="G8946" s="62">
        <v>0.67624066904271896</v>
      </c>
      <c r="H8946" s="62">
        <v>0.93700791141166828</v>
      </c>
      <c r="I8946" s="62">
        <v>0.72437641619386928</v>
      </c>
      <c r="J8946" s="62">
        <v>0.77839410769288719</v>
      </c>
      <c r="K8946" s="62"/>
      <c r="L8946" s="65">
        <f t="shared" si="1261"/>
        <v>0.18837219678286421</v>
      </c>
      <c r="M8946" s="65">
        <f t="shared" si="1262"/>
        <v>4.5044848965513688E-2</v>
      </c>
      <c r="N8946" s="65">
        <f t="shared" si="1263"/>
        <v>5.9731579512396674E-2</v>
      </c>
      <c r="O8946" s="65">
        <f t="shared" si="1264"/>
        <v>1.5762231737023708E-2</v>
      </c>
      <c r="P8946" s="65">
        <f t="shared" si="1265"/>
        <v>0.14998065441283095</v>
      </c>
      <c r="Q8946" s="65">
        <f t="shared" si="1266"/>
        <v>0.2078151554275188</v>
      </c>
      <c r="R8946" s="65">
        <f t="shared" si="1267"/>
        <v>0.16065648505844987</v>
      </c>
      <c r="S8946" s="65">
        <f t="shared" si="1268"/>
        <v>0.17263684810340205</v>
      </c>
      <c r="T8946" s="66">
        <f>(L8946*'Football Field'!$F$4)+(M8946*'Football Field'!$F$5)+(N8946*'Football Field'!$F$6)+(O8946*'Football Field'!$F$7)+(P8946*'Football Field'!$F$8)+(Q8946*'Football Field'!$F$9)+(R8946*'Football Field'!$F$10)+(S8946*'Football Field'!$F$11)</f>
        <v>144534814.24807107</v>
      </c>
    </row>
    <row r="8947" spans="2:20" x14ac:dyDescent="0.3">
      <c r="B8947" s="62">
        <f t="shared" si="1260"/>
        <v>8920</v>
      </c>
      <c r="C8947" s="62">
        <v>0.97428009142283345</v>
      </c>
      <c r="D8947" s="62">
        <v>0.32475540767973154</v>
      </c>
      <c r="E8947" s="62">
        <v>0.81591945255245124</v>
      </c>
      <c r="F8947" s="62">
        <v>0.97475307978340575</v>
      </c>
      <c r="G8947" s="62">
        <v>0.79823128767108675</v>
      </c>
      <c r="H8947" s="62">
        <v>0.58123051315203</v>
      </c>
      <c r="I8947" s="62">
        <v>0.97816708562855093</v>
      </c>
      <c r="J8947" s="62">
        <v>0.57374885939900666</v>
      </c>
      <c r="K8947" s="62"/>
      <c r="L8947" s="65">
        <f t="shared" si="1261"/>
        <v>0.16181136217951184</v>
      </c>
      <c r="M8947" s="65">
        <f t="shared" si="1262"/>
        <v>5.3936352958908987E-2</v>
      </c>
      <c r="N8947" s="65">
        <f t="shared" si="1263"/>
        <v>0.13551035190862318</v>
      </c>
      <c r="O8947" s="65">
        <f t="shared" si="1264"/>
        <v>0.16188991750625314</v>
      </c>
      <c r="P8947" s="65">
        <f t="shared" si="1265"/>
        <v>0.13257264838875599</v>
      </c>
      <c r="Q8947" s="65">
        <f t="shared" si="1266"/>
        <v>9.653250836325411E-2</v>
      </c>
      <c r="R8947" s="65">
        <f t="shared" si="1267"/>
        <v>0.1624569258451847</v>
      </c>
      <c r="S8947" s="65">
        <f t="shared" si="1268"/>
        <v>9.528993284950818E-2</v>
      </c>
      <c r="T8947" s="66">
        <f>(L8947*'Football Field'!$F$4)+(M8947*'Football Field'!$F$5)+(N8947*'Football Field'!$F$6)+(O8947*'Football Field'!$F$7)+(P8947*'Football Field'!$F$8)+(Q8947*'Football Field'!$F$9)+(R8947*'Football Field'!$F$10)+(S8947*'Football Field'!$F$11)</f>
        <v>145880529.19989654</v>
      </c>
    </row>
    <row r="8948" spans="2:20" x14ac:dyDescent="0.3">
      <c r="B8948" s="62">
        <f t="shared" si="1260"/>
        <v>8921</v>
      </c>
      <c r="C8948" s="62">
        <v>0.37879188039034717</v>
      </c>
      <c r="D8948" s="62">
        <v>0.70103701033037935</v>
      </c>
      <c r="E8948" s="62">
        <v>0.90201006860093824</v>
      </c>
      <c r="F8948" s="62">
        <v>0.94031736609395111</v>
      </c>
      <c r="G8948" s="62">
        <v>0.8237739821867478</v>
      </c>
      <c r="H8948" s="62">
        <v>0.55610067089091075</v>
      </c>
      <c r="I8948" s="62">
        <v>0.67649268683749531</v>
      </c>
      <c r="J8948" s="62">
        <v>0.70258916716162512</v>
      </c>
      <c r="K8948" s="62"/>
      <c r="L8948" s="65">
        <f t="shared" si="1261"/>
        <v>6.667564816243321E-2</v>
      </c>
      <c r="M8948" s="65">
        <f t="shared" si="1262"/>
        <v>0.12339783260788069</v>
      </c>
      <c r="N8948" s="65">
        <f t="shared" si="1263"/>
        <v>0.15877348244907366</v>
      </c>
      <c r="O8948" s="65">
        <f t="shared" si="1264"/>
        <v>0.16551640388409941</v>
      </c>
      <c r="P8948" s="65">
        <f t="shared" si="1265"/>
        <v>0.14500222165546131</v>
      </c>
      <c r="Q8948" s="65">
        <f t="shared" si="1266"/>
        <v>9.7885869773676124E-2</v>
      </c>
      <c r="R8948" s="65">
        <f t="shared" si="1267"/>
        <v>0.11907749534006479</v>
      </c>
      <c r="S8948" s="65">
        <f t="shared" si="1268"/>
        <v>0.12367104612731097</v>
      </c>
      <c r="T8948" s="66">
        <f>(L8948*'Football Field'!$F$4)+(M8948*'Football Field'!$F$5)+(N8948*'Football Field'!$F$6)+(O8948*'Football Field'!$F$7)+(P8948*'Football Field'!$F$8)+(Q8948*'Football Field'!$F$9)+(R8948*'Football Field'!$F$10)+(S8948*'Football Field'!$F$11)</f>
        <v>141968266.48600382</v>
      </c>
    </row>
    <row r="8949" spans="2:20" x14ac:dyDescent="0.3">
      <c r="B8949" s="62">
        <f t="shared" si="1260"/>
        <v>8922</v>
      </c>
      <c r="C8949" s="62">
        <v>2.9637265794856149E-2</v>
      </c>
      <c r="D8949" s="62">
        <v>0.23190050677188867</v>
      </c>
      <c r="E8949" s="62">
        <v>0.87549483956246454</v>
      </c>
      <c r="F8949" s="62">
        <v>0.87193374716202432</v>
      </c>
      <c r="G8949" s="62">
        <v>0.35170993074136414</v>
      </c>
      <c r="H8949" s="62">
        <v>0.85308565107063616</v>
      </c>
      <c r="I8949" s="62">
        <v>0.84926333668063081</v>
      </c>
      <c r="J8949" s="62">
        <v>0.4396800272939021</v>
      </c>
      <c r="K8949" s="62"/>
      <c r="L8949" s="65">
        <f t="shared" si="1261"/>
        <v>6.5821020446161036E-3</v>
      </c>
      <c r="M8949" s="65">
        <f t="shared" si="1262"/>
        <v>5.1502483742467235E-2</v>
      </c>
      <c r="N8949" s="65">
        <f t="shared" si="1263"/>
        <v>0.19443751705783546</v>
      </c>
      <c r="O8949" s="65">
        <f t="shared" si="1264"/>
        <v>0.19364663865048681</v>
      </c>
      <c r="P8949" s="65">
        <f t="shared" si="1265"/>
        <v>7.8110803819369579E-2</v>
      </c>
      <c r="Q8949" s="65">
        <f t="shared" si="1266"/>
        <v>0.1894606893568182</v>
      </c>
      <c r="R8949" s="65">
        <f t="shared" si="1267"/>
        <v>0.18861179649552104</v>
      </c>
      <c r="S8949" s="65">
        <f t="shared" si="1268"/>
        <v>9.7647968832885526E-2</v>
      </c>
      <c r="T8949" s="66">
        <f>(L8949*'Football Field'!$F$4)+(M8949*'Football Field'!$F$5)+(N8949*'Football Field'!$F$6)+(O8949*'Football Field'!$F$7)+(P8949*'Football Field'!$F$8)+(Q8949*'Football Field'!$F$9)+(R8949*'Football Field'!$F$10)+(S8949*'Football Field'!$F$11)</f>
        <v>147584838.60493731</v>
      </c>
    </row>
    <row r="8950" spans="2:20" x14ac:dyDescent="0.3">
      <c r="B8950" s="62">
        <f t="shared" si="1260"/>
        <v>8923</v>
      </c>
      <c r="C8950" s="62">
        <v>0.11016238826911218</v>
      </c>
      <c r="D8950" s="62">
        <v>0.66448701008032607</v>
      </c>
      <c r="E8950" s="62">
        <v>0.27702359059320458</v>
      </c>
      <c r="F8950" s="62">
        <v>0.24669167388943614</v>
      </c>
      <c r="G8950" s="62">
        <v>0.19088254801821969</v>
      </c>
      <c r="H8950" s="62">
        <v>0.48501755259450374</v>
      </c>
      <c r="I8950" s="62">
        <v>1.9397695686028893E-2</v>
      </c>
      <c r="J8950" s="62">
        <v>1.5004885399225953E-2</v>
      </c>
      <c r="K8950" s="62"/>
      <c r="L8950" s="65">
        <f t="shared" si="1261"/>
        <v>5.4843520291751199E-2</v>
      </c>
      <c r="M8950" s="65">
        <f t="shared" si="1262"/>
        <v>0.33080988342337386</v>
      </c>
      <c r="N8950" s="65">
        <f t="shared" si="1263"/>
        <v>0.13791412069678285</v>
      </c>
      <c r="O8950" s="65">
        <f t="shared" si="1264"/>
        <v>0.12281360303945775</v>
      </c>
      <c r="P8950" s="65">
        <f t="shared" si="1265"/>
        <v>9.5029447527996788E-2</v>
      </c>
      <c r="Q8950" s="65">
        <f t="shared" si="1266"/>
        <v>0.24146235757517992</v>
      </c>
      <c r="R8950" s="65">
        <f t="shared" si="1267"/>
        <v>9.656997580436661E-3</v>
      </c>
      <c r="S8950" s="65">
        <f t="shared" si="1268"/>
        <v>7.4700698650211096E-3</v>
      </c>
      <c r="T8950" s="66">
        <f>(L8950*'Football Field'!$F$4)+(M8950*'Football Field'!$F$5)+(N8950*'Football Field'!$F$6)+(O8950*'Football Field'!$F$7)+(P8950*'Football Field'!$F$8)+(Q8950*'Football Field'!$F$9)+(R8950*'Football Field'!$F$10)+(S8950*'Football Field'!$F$11)</f>
        <v>120326188.77707158</v>
      </c>
    </row>
    <row r="8951" spans="2:20" x14ac:dyDescent="0.3">
      <c r="B8951" s="62">
        <f t="shared" si="1260"/>
        <v>8924</v>
      </c>
      <c r="C8951" s="62">
        <v>7.0413011456071595E-2</v>
      </c>
      <c r="D8951" s="62">
        <v>0.28612961738675891</v>
      </c>
      <c r="E8951" s="62">
        <v>5.839081160254378E-2</v>
      </c>
      <c r="F8951" s="62">
        <v>0.18131892437670205</v>
      </c>
      <c r="G8951" s="62">
        <v>0.63564260889626456</v>
      </c>
      <c r="H8951" s="62">
        <v>3.0036016107422792E-2</v>
      </c>
      <c r="I8951" s="62">
        <v>2.2579577234331794E-3</v>
      </c>
      <c r="J8951" s="62">
        <v>0.73328941700454031</v>
      </c>
      <c r="K8951" s="62"/>
      <c r="L8951" s="65">
        <f t="shared" si="1261"/>
        <v>3.5250950751500525E-2</v>
      </c>
      <c r="M8951" s="65">
        <f t="shared" si="1262"/>
        <v>0.14324541505143362</v>
      </c>
      <c r="N8951" s="65">
        <f t="shared" si="1263"/>
        <v>2.9232262355737233E-2</v>
      </c>
      <c r="O8951" s="65">
        <f t="shared" si="1264"/>
        <v>9.0773911544824712E-2</v>
      </c>
      <c r="P8951" s="65">
        <f t="shared" si="1265"/>
        <v>0.31822252504761195</v>
      </c>
      <c r="Q8951" s="65">
        <f t="shared" si="1266"/>
        <v>1.5036966928116506E-2</v>
      </c>
      <c r="R8951" s="65">
        <f t="shared" si="1267"/>
        <v>1.1304040952341613E-3</v>
      </c>
      <c r="S8951" s="65">
        <f t="shared" si="1268"/>
        <v>0.36710756422554136</v>
      </c>
      <c r="T8951" s="66">
        <f>(L8951*'Football Field'!$F$4)+(M8951*'Football Field'!$F$5)+(N8951*'Football Field'!$F$6)+(O8951*'Football Field'!$F$7)+(P8951*'Football Field'!$F$8)+(Q8951*'Football Field'!$F$9)+(R8951*'Football Field'!$F$10)+(S8951*'Football Field'!$F$11)</f>
        <v>137851820.82186791</v>
      </c>
    </row>
    <row r="8952" spans="2:20" x14ac:dyDescent="0.3">
      <c r="B8952" s="62">
        <f t="shared" si="1260"/>
        <v>8925</v>
      </c>
      <c r="C8952" s="62">
        <v>3.146286623774297E-2</v>
      </c>
      <c r="D8952" s="62">
        <v>0.52037230734214102</v>
      </c>
      <c r="E8952" s="62">
        <v>0.16585615675098664</v>
      </c>
      <c r="F8952" s="62">
        <v>0.39856937704251627</v>
      </c>
      <c r="G8952" s="62">
        <v>0.19512565595455034</v>
      </c>
      <c r="H8952" s="62">
        <v>0.36620944540241973</v>
      </c>
      <c r="I8952" s="62">
        <v>0.4617307713446982</v>
      </c>
      <c r="J8952" s="62">
        <v>0.7839467760161668</v>
      </c>
      <c r="K8952" s="62"/>
      <c r="L8952" s="65">
        <f t="shared" si="1261"/>
        <v>1.0762888859566905E-2</v>
      </c>
      <c r="M8952" s="65">
        <f t="shared" si="1262"/>
        <v>0.17801014272505231</v>
      </c>
      <c r="N8952" s="65">
        <f t="shared" si="1263"/>
        <v>5.6736451418541591E-2</v>
      </c>
      <c r="O8952" s="65">
        <f t="shared" si="1264"/>
        <v>0.13634351923059732</v>
      </c>
      <c r="P8952" s="65">
        <f t="shared" si="1265"/>
        <v>6.6749028293220408E-2</v>
      </c>
      <c r="Q8952" s="65">
        <f t="shared" si="1266"/>
        <v>0.12527376019739977</v>
      </c>
      <c r="R8952" s="65">
        <f t="shared" si="1267"/>
        <v>0.15794991268353001</v>
      </c>
      <c r="S8952" s="65">
        <f t="shared" si="1268"/>
        <v>0.26817429659209174</v>
      </c>
      <c r="T8952" s="66">
        <f>(L8952*'Football Field'!$F$4)+(M8952*'Football Field'!$F$5)+(N8952*'Football Field'!$F$6)+(O8952*'Football Field'!$F$7)+(P8952*'Football Field'!$F$8)+(Q8952*'Football Field'!$F$9)+(R8952*'Football Field'!$F$10)+(S8952*'Football Field'!$F$11)</f>
        <v>139283779.3603211</v>
      </c>
    </row>
    <row r="8953" spans="2:20" x14ac:dyDescent="0.3">
      <c r="B8953" s="62">
        <f t="shared" si="1260"/>
        <v>8926</v>
      </c>
      <c r="C8953" s="62">
        <v>0.3519753263547104</v>
      </c>
      <c r="D8953" s="62">
        <v>0.74197438313988806</v>
      </c>
      <c r="E8953" s="62">
        <v>0.2776514263291413</v>
      </c>
      <c r="F8953" s="62">
        <v>0.52017268593509547</v>
      </c>
      <c r="G8953" s="62">
        <v>0.58093419277149572</v>
      </c>
      <c r="H8953" s="62">
        <v>0.25107594625091423</v>
      </c>
      <c r="I8953" s="62">
        <v>0.75893753216178317</v>
      </c>
      <c r="J8953" s="62">
        <v>0.66489628375463461</v>
      </c>
      <c r="K8953" s="62"/>
      <c r="L8953" s="65">
        <f t="shared" si="1261"/>
        <v>8.486204498693066E-2</v>
      </c>
      <c r="M8953" s="65">
        <f t="shared" si="1262"/>
        <v>0.1788916971347945</v>
      </c>
      <c r="N8953" s="65">
        <f t="shared" si="1263"/>
        <v>6.6942385069582666E-2</v>
      </c>
      <c r="O8953" s="65">
        <f t="shared" si="1264"/>
        <v>0.12541480771385291</v>
      </c>
      <c r="P8953" s="65">
        <f t="shared" si="1265"/>
        <v>0.14006454404630217</v>
      </c>
      <c r="Q8953" s="65">
        <f t="shared" si="1266"/>
        <v>6.053497688758127E-2</v>
      </c>
      <c r="R8953" s="65">
        <f t="shared" si="1267"/>
        <v>0.18298155062061913</v>
      </c>
      <c r="S8953" s="65">
        <f t="shared" si="1268"/>
        <v>0.1603079935403367</v>
      </c>
      <c r="T8953" s="66">
        <f>(L8953*'Football Field'!$F$4)+(M8953*'Football Field'!$F$5)+(N8953*'Football Field'!$F$6)+(O8953*'Football Field'!$F$7)+(P8953*'Football Field'!$F$8)+(Q8953*'Football Field'!$F$9)+(R8953*'Football Field'!$F$10)+(S8953*'Football Field'!$F$11)</f>
        <v>147764701.16839471</v>
      </c>
    </row>
    <row r="8954" spans="2:20" x14ac:dyDescent="0.3">
      <c r="B8954" s="62">
        <f t="shared" si="1260"/>
        <v>8927</v>
      </c>
      <c r="C8954" s="62">
        <v>0.4595671917666263</v>
      </c>
      <c r="D8954" s="62">
        <v>0.27137615022401185</v>
      </c>
      <c r="E8954" s="62">
        <v>0.25425548666614095</v>
      </c>
      <c r="F8954" s="62">
        <v>0.55218711259540354</v>
      </c>
      <c r="G8954" s="62">
        <v>9.9708680960305829E-2</v>
      </c>
      <c r="H8954" s="62">
        <v>0.56482440739714423</v>
      </c>
      <c r="I8954" s="62">
        <v>0.69446833923431706</v>
      </c>
      <c r="J8954" s="62">
        <v>0.66830625798443255</v>
      </c>
      <c r="K8954" s="62"/>
      <c r="L8954" s="65">
        <f t="shared" si="1261"/>
        <v>0.12892193267546456</v>
      </c>
      <c r="M8954" s="65">
        <f t="shared" si="1262"/>
        <v>7.6128884732644911E-2</v>
      </c>
      <c r="N8954" s="65">
        <f t="shared" si="1263"/>
        <v>7.1326041809758531E-2</v>
      </c>
      <c r="O8954" s="65">
        <f t="shared" si="1264"/>
        <v>0.15490450804511394</v>
      </c>
      <c r="P8954" s="65">
        <f t="shared" si="1265"/>
        <v>2.7971178283004286E-2</v>
      </c>
      <c r="Q8954" s="65">
        <f t="shared" si="1266"/>
        <v>0.15844963593678763</v>
      </c>
      <c r="R8954" s="65">
        <f t="shared" si="1267"/>
        <v>0.19481852072998682</v>
      </c>
      <c r="S8954" s="65">
        <f t="shared" si="1268"/>
        <v>0.18747929778723935</v>
      </c>
      <c r="T8954" s="66">
        <f>(L8954*'Football Field'!$F$4)+(M8954*'Football Field'!$F$5)+(N8954*'Football Field'!$F$6)+(O8954*'Football Field'!$F$7)+(P8954*'Football Field'!$F$8)+(Q8954*'Football Field'!$F$9)+(R8954*'Football Field'!$F$10)+(S8954*'Football Field'!$F$11)</f>
        <v>140867662.12145936</v>
      </c>
    </row>
    <row r="8955" spans="2:20" x14ac:dyDescent="0.3">
      <c r="B8955" s="62">
        <f t="shared" si="1260"/>
        <v>8928</v>
      </c>
      <c r="C8955" s="62">
        <v>0.90520812282424956</v>
      </c>
      <c r="D8955" s="62">
        <v>0.8856748945244427</v>
      </c>
      <c r="E8955" s="62">
        <v>0.57191327684373339</v>
      </c>
      <c r="F8955" s="62">
        <v>0.97163660991700262</v>
      </c>
      <c r="G8955" s="62">
        <v>0.94625763362263937</v>
      </c>
      <c r="H8955" s="62">
        <v>0.46262195261026673</v>
      </c>
      <c r="I8955" s="62">
        <v>0.87374829348023231</v>
      </c>
      <c r="J8955" s="62">
        <v>0.30198056676077789</v>
      </c>
      <c r="K8955" s="62"/>
      <c r="L8955" s="65">
        <f t="shared" si="1261"/>
        <v>0.15293154232400116</v>
      </c>
      <c r="M8955" s="65">
        <f t="shared" si="1262"/>
        <v>0.14963147612360508</v>
      </c>
      <c r="N8955" s="65">
        <f t="shared" si="1263"/>
        <v>9.6622618929223941E-2</v>
      </c>
      <c r="O8955" s="65">
        <f t="shared" si="1264"/>
        <v>0.1641543879096645</v>
      </c>
      <c r="P8955" s="65">
        <f t="shared" si="1265"/>
        <v>0.15986670434890307</v>
      </c>
      <c r="Q8955" s="65">
        <f t="shared" si="1266"/>
        <v>7.815825658401146E-2</v>
      </c>
      <c r="R8955" s="65">
        <f t="shared" si="1267"/>
        <v>0.1476165212790955</v>
      </c>
      <c r="S8955" s="65">
        <f t="shared" si="1268"/>
        <v>5.1018492501495462E-2</v>
      </c>
      <c r="T8955" s="66">
        <f>(L8955*'Football Field'!$F$4)+(M8955*'Football Field'!$F$5)+(N8955*'Football Field'!$F$6)+(O8955*'Football Field'!$F$7)+(P8955*'Football Field'!$F$8)+(Q8955*'Football Field'!$F$9)+(R8955*'Football Field'!$F$10)+(S8955*'Football Field'!$F$11)</f>
        <v>144450941.08015859</v>
      </c>
    </row>
    <row r="8956" spans="2:20" x14ac:dyDescent="0.3">
      <c r="B8956" s="62">
        <f t="shared" si="1260"/>
        <v>8929</v>
      </c>
      <c r="C8956" s="62">
        <v>0.62336043833558086</v>
      </c>
      <c r="D8956" s="62">
        <v>0.22897868509667629</v>
      </c>
      <c r="E8956" s="62">
        <v>0.58330407478819579</v>
      </c>
      <c r="F8956" s="62">
        <v>0.61765881104303144</v>
      </c>
      <c r="G8956" s="62">
        <v>0.90677847044217319</v>
      </c>
      <c r="H8956" s="62">
        <v>0.58167571446414856</v>
      </c>
      <c r="I8956" s="62">
        <v>0.98459582257074552</v>
      </c>
      <c r="J8956" s="62">
        <v>0.71728421982056101</v>
      </c>
      <c r="K8956" s="62"/>
      <c r="L8956" s="65">
        <f t="shared" si="1261"/>
        <v>0.11887942073273826</v>
      </c>
      <c r="M8956" s="65">
        <f t="shared" si="1262"/>
        <v>4.3667919505958198E-2</v>
      </c>
      <c r="N8956" s="65">
        <f t="shared" si="1263"/>
        <v>0.11124037756874204</v>
      </c>
      <c r="O8956" s="65">
        <f t="shared" si="1264"/>
        <v>0.11779207846959748</v>
      </c>
      <c r="P8956" s="65">
        <f t="shared" si="1265"/>
        <v>0.17292932414336534</v>
      </c>
      <c r="Q8956" s="65">
        <f t="shared" si="1266"/>
        <v>0.11092983727750415</v>
      </c>
      <c r="R8956" s="65">
        <f t="shared" si="1267"/>
        <v>0.18776966558162014</v>
      </c>
      <c r="S8956" s="65">
        <f t="shared" si="1268"/>
        <v>0.13679137672047423</v>
      </c>
      <c r="T8956" s="66">
        <f>(L8956*'Football Field'!$F$4)+(M8956*'Football Field'!$F$5)+(N8956*'Football Field'!$F$6)+(O8956*'Football Field'!$F$7)+(P8956*'Football Field'!$F$8)+(Q8956*'Football Field'!$F$9)+(R8956*'Football Field'!$F$10)+(S8956*'Football Field'!$F$11)</f>
        <v>152314742.38984242</v>
      </c>
    </row>
    <row r="8957" spans="2:20" x14ac:dyDescent="0.3">
      <c r="B8957" s="62">
        <f t="shared" si="1260"/>
        <v>8930</v>
      </c>
      <c r="C8957" s="62">
        <v>0.44171522481623637</v>
      </c>
      <c r="D8957" s="62">
        <v>0.21916952897865527</v>
      </c>
      <c r="E8957" s="62">
        <v>0.59132063772952437</v>
      </c>
      <c r="F8957" s="62">
        <v>0.86074314593370227</v>
      </c>
      <c r="G8957" s="62">
        <v>0.96962770071279303</v>
      </c>
      <c r="H8957" s="62">
        <v>0.78331470002918135</v>
      </c>
      <c r="I8957" s="62">
        <v>0.74114523119023867</v>
      </c>
      <c r="J8957" s="62">
        <v>0.11191098517618048</v>
      </c>
      <c r="K8957" s="62"/>
      <c r="L8957" s="65">
        <f t="shared" si="1261"/>
        <v>9.3604613560630726E-2</v>
      </c>
      <c r="M8957" s="65">
        <f t="shared" si="1262"/>
        <v>4.6444582191721623E-2</v>
      </c>
      <c r="N8957" s="65">
        <f t="shared" si="1263"/>
        <v>0.12530774733455216</v>
      </c>
      <c r="O8957" s="65">
        <f t="shared" si="1264"/>
        <v>0.1824015225728399</v>
      </c>
      <c r="P8957" s="65">
        <f t="shared" si="1265"/>
        <v>0.2054754310555241</v>
      </c>
      <c r="Q8957" s="65">
        <f t="shared" si="1266"/>
        <v>0.16599353083900714</v>
      </c>
      <c r="R8957" s="65">
        <f t="shared" si="1267"/>
        <v>0.15705732802560302</v>
      </c>
      <c r="S8957" s="65">
        <f t="shared" si="1268"/>
        <v>2.3715244420121236E-2</v>
      </c>
      <c r="T8957" s="66">
        <f>(L8957*'Football Field'!$F$4)+(M8957*'Football Field'!$F$5)+(N8957*'Football Field'!$F$6)+(O8957*'Football Field'!$F$7)+(P8957*'Football Field'!$F$8)+(Q8957*'Football Field'!$F$9)+(R8957*'Football Field'!$F$10)+(S8957*'Football Field'!$F$11)</f>
        <v>150783513.48288834</v>
      </c>
    </row>
    <row r="8958" spans="2:20" x14ac:dyDescent="0.3">
      <c r="B8958" s="62">
        <f t="shared" si="1260"/>
        <v>8931</v>
      </c>
      <c r="C8958" s="62">
        <v>0.39642847507082601</v>
      </c>
      <c r="D8958" s="62">
        <v>0.50247597107854891</v>
      </c>
      <c r="E8958" s="62">
        <v>0.73446345545062042</v>
      </c>
      <c r="F8958" s="62">
        <v>0.39415027647315215</v>
      </c>
      <c r="G8958" s="62">
        <v>0.86778081835866039</v>
      </c>
      <c r="H8958" s="62">
        <v>0.6820375752559471</v>
      </c>
      <c r="I8958" s="62">
        <v>0.60022244646751044</v>
      </c>
      <c r="J8958" s="62">
        <v>0.45460403167208208</v>
      </c>
      <c r="K8958" s="62"/>
      <c r="L8958" s="65">
        <f t="shared" si="1261"/>
        <v>8.5581718693084841E-2</v>
      </c>
      <c r="M8958" s="65">
        <f t="shared" si="1262"/>
        <v>0.10847544995146002</v>
      </c>
      <c r="N8958" s="65">
        <f t="shared" si="1263"/>
        <v>0.15855734082546935</v>
      </c>
      <c r="O8958" s="65">
        <f t="shared" si="1264"/>
        <v>8.5089896930083911E-2</v>
      </c>
      <c r="P8958" s="65">
        <f t="shared" si="1265"/>
        <v>0.18733814181929642</v>
      </c>
      <c r="Q8958" s="65">
        <f t="shared" si="1266"/>
        <v>0.14723954401418757</v>
      </c>
      <c r="R8958" s="65">
        <f t="shared" si="1267"/>
        <v>0.12957714139399351</v>
      </c>
      <c r="S8958" s="65">
        <f t="shared" si="1268"/>
        <v>9.8140766372424276E-2</v>
      </c>
      <c r="T8958" s="66">
        <f>(L8958*'Football Field'!$F$4)+(M8958*'Football Field'!$F$5)+(N8958*'Football Field'!$F$6)+(O8958*'Football Field'!$F$7)+(P8958*'Football Field'!$F$8)+(Q8958*'Football Field'!$F$9)+(R8958*'Football Field'!$F$10)+(S8958*'Football Field'!$F$11)</f>
        <v>146077892.23661241</v>
      </c>
    </row>
    <row r="8959" spans="2:20" x14ac:dyDescent="0.3">
      <c r="B8959" s="62">
        <f t="shared" si="1260"/>
        <v>8932</v>
      </c>
      <c r="C8959" s="62">
        <v>0.80524062599207358</v>
      </c>
      <c r="D8959" s="62">
        <v>0.68089241452062954</v>
      </c>
      <c r="E8959" s="62">
        <v>0.64802760236071388</v>
      </c>
      <c r="F8959" s="62">
        <v>0.63763573710350541</v>
      </c>
      <c r="G8959" s="62">
        <v>0.20965011125327737</v>
      </c>
      <c r="H8959" s="62">
        <v>9.1049240032978651E-2</v>
      </c>
      <c r="I8959" s="62">
        <v>0.72729407151579151</v>
      </c>
      <c r="J8959" s="62">
        <v>0.48777783767530447</v>
      </c>
      <c r="K8959" s="62"/>
      <c r="L8959" s="65">
        <f t="shared" si="1261"/>
        <v>0.18780826182062449</v>
      </c>
      <c r="M8959" s="65">
        <f t="shared" si="1262"/>
        <v>0.15880622106022049</v>
      </c>
      <c r="N8959" s="65">
        <f t="shared" si="1263"/>
        <v>0.15114107967566764</v>
      </c>
      <c r="O8959" s="65">
        <f t="shared" si="1264"/>
        <v>0.14871735925219057</v>
      </c>
      <c r="P8959" s="65">
        <f t="shared" si="1265"/>
        <v>4.8897213719773437E-2</v>
      </c>
      <c r="Q8959" s="65">
        <f t="shared" si="1266"/>
        <v>2.123563933403785E-2</v>
      </c>
      <c r="R8959" s="65">
        <f t="shared" si="1267"/>
        <v>0.16962859422988216</v>
      </c>
      <c r="S8959" s="65">
        <f t="shared" si="1268"/>
        <v>0.11376563090760328</v>
      </c>
      <c r="T8959" s="66">
        <f>(L8959*'Football Field'!$F$4)+(M8959*'Football Field'!$F$5)+(N8959*'Football Field'!$F$6)+(O8959*'Football Field'!$F$7)+(P8959*'Football Field'!$F$8)+(Q8959*'Football Field'!$F$9)+(R8959*'Football Field'!$F$10)+(S8959*'Football Field'!$F$11)</f>
        <v>140015004.21646363</v>
      </c>
    </row>
    <row r="8960" spans="2:20" x14ac:dyDescent="0.3">
      <c r="B8960" s="62">
        <f t="shared" si="1260"/>
        <v>8933</v>
      </c>
      <c r="C8960" s="62">
        <v>0.90418834496604006</v>
      </c>
      <c r="D8960" s="62">
        <v>0.15610737061046298</v>
      </c>
      <c r="E8960" s="62">
        <v>0.1613385093328773</v>
      </c>
      <c r="F8960" s="62">
        <v>0.81401210626239406</v>
      </c>
      <c r="G8960" s="62">
        <v>0.62090733558845246</v>
      </c>
      <c r="H8960" s="62">
        <v>0.8813442969215417</v>
      </c>
      <c r="I8960" s="62">
        <v>0.11996686486093844</v>
      </c>
      <c r="J8960" s="62">
        <v>0.42638753239619764</v>
      </c>
      <c r="K8960" s="62"/>
      <c r="L8960" s="65">
        <f t="shared" si="1261"/>
        <v>0.22138405393690749</v>
      </c>
      <c r="M8960" s="65">
        <f t="shared" si="1262"/>
        <v>3.8221773978377872E-2</v>
      </c>
      <c r="N8960" s="65">
        <f t="shared" si="1263"/>
        <v>3.9502580907069165E-2</v>
      </c>
      <c r="O8960" s="65">
        <f t="shared" si="1264"/>
        <v>0.19930504638926519</v>
      </c>
      <c r="P8960" s="65">
        <f t="shared" si="1265"/>
        <v>0.15202472342960607</v>
      </c>
      <c r="Q8960" s="65">
        <f t="shared" si="1266"/>
        <v>0.21579085204199647</v>
      </c>
      <c r="R8960" s="65">
        <f t="shared" si="1267"/>
        <v>2.9373029445555608E-2</v>
      </c>
      <c r="S8960" s="65">
        <f t="shared" si="1268"/>
        <v>0.10439793987122235</v>
      </c>
      <c r="T8960" s="66">
        <f>(L8960*'Football Field'!$F$4)+(M8960*'Football Field'!$F$5)+(N8960*'Football Field'!$F$6)+(O8960*'Football Field'!$F$7)+(P8960*'Football Field'!$F$8)+(Q8960*'Football Field'!$F$9)+(R8960*'Football Field'!$F$10)+(S8960*'Football Field'!$F$11)</f>
        <v>126589227.00629692</v>
      </c>
    </row>
    <row r="8961" spans="2:20" x14ac:dyDescent="0.3">
      <c r="B8961" s="62">
        <f t="shared" si="1260"/>
        <v>8934</v>
      </c>
      <c r="C8961" s="62">
        <v>0.35852072801429269</v>
      </c>
      <c r="D8961" s="62">
        <v>0.26463628286572705</v>
      </c>
      <c r="E8961" s="62">
        <v>0.4105415380190286</v>
      </c>
      <c r="F8961" s="62">
        <v>0.99018873861147394</v>
      </c>
      <c r="G8961" s="62">
        <v>0.6769257121448703</v>
      </c>
      <c r="H8961" s="62">
        <v>0.30275865311306815</v>
      </c>
      <c r="I8961" s="62">
        <v>0.87590606676695004</v>
      </c>
      <c r="J8961" s="62">
        <v>0.41451805904152506</v>
      </c>
      <c r="K8961" s="62"/>
      <c r="L8961" s="65">
        <f t="shared" si="1261"/>
        <v>8.3493498014827888E-2</v>
      </c>
      <c r="M8961" s="65">
        <f t="shared" si="1262"/>
        <v>6.1629376578807363E-2</v>
      </c>
      <c r="N8961" s="65">
        <f t="shared" si="1263"/>
        <v>9.5608277042853865E-2</v>
      </c>
      <c r="O8961" s="65">
        <f t="shared" si="1264"/>
        <v>0.23059844249302697</v>
      </c>
      <c r="P8961" s="65">
        <f t="shared" si="1265"/>
        <v>0.15764470834417282</v>
      </c>
      <c r="Q8961" s="65">
        <f t="shared" si="1266"/>
        <v>7.0507440790592679E-2</v>
      </c>
      <c r="R8961" s="65">
        <f t="shared" si="1267"/>
        <v>0.20398391426859586</v>
      </c>
      <c r="S8961" s="65">
        <f t="shared" si="1268"/>
        <v>9.6534342467122711E-2</v>
      </c>
      <c r="T8961" s="66">
        <f>(L8961*'Football Field'!$F$4)+(M8961*'Football Field'!$F$5)+(N8961*'Football Field'!$F$6)+(O8961*'Football Field'!$F$7)+(P8961*'Football Field'!$F$8)+(Q8961*'Football Field'!$F$9)+(R8961*'Football Field'!$F$10)+(S8961*'Football Field'!$F$11)</f>
        <v>153506081.70095146</v>
      </c>
    </row>
    <row r="8962" spans="2:20" x14ac:dyDescent="0.3">
      <c r="B8962" s="62">
        <f t="shared" si="1260"/>
        <v>8935</v>
      </c>
      <c r="C8962" s="62">
        <v>0.26370201114424829</v>
      </c>
      <c r="D8962" s="62">
        <v>0.85715055842854926</v>
      </c>
      <c r="E8962" s="62">
        <v>0.31321379289619433</v>
      </c>
      <c r="F8962" s="62">
        <v>0.75510847069681608</v>
      </c>
      <c r="G8962" s="62">
        <v>4.4072995477735577E-2</v>
      </c>
      <c r="H8962" s="62">
        <v>0.48548754723585874</v>
      </c>
      <c r="I8962" s="62">
        <v>0.28992686738724083</v>
      </c>
      <c r="J8962" s="62">
        <v>0.63612550521095945</v>
      </c>
      <c r="K8962" s="62"/>
      <c r="L8962" s="65">
        <f t="shared" si="1261"/>
        <v>7.2350443795909491E-2</v>
      </c>
      <c r="M8962" s="65">
        <f t="shared" si="1262"/>
        <v>0.23517159779374636</v>
      </c>
      <c r="N8962" s="65">
        <f t="shared" si="1263"/>
        <v>8.593471403842956E-2</v>
      </c>
      <c r="O8962" s="65">
        <f t="shared" si="1264"/>
        <v>0.20717488172314519</v>
      </c>
      <c r="P8962" s="65">
        <f t="shared" si="1265"/>
        <v>1.2092060915246573E-2</v>
      </c>
      <c r="Q8962" s="65">
        <f t="shared" si="1266"/>
        <v>0.13320049910688017</v>
      </c>
      <c r="R8962" s="65">
        <f t="shared" si="1267"/>
        <v>7.9545610717205908E-2</v>
      </c>
      <c r="S8962" s="65">
        <f t="shared" si="1268"/>
        <v>0.17453019190943661</v>
      </c>
      <c r="T8962" s="66">
        <f>(L8962*'Football Field'!$F$4)+(M8962*'Football Field'!$F$5)+(N8962*'Football Field'!$F$6)+(O8962*'Football Field'!$F$7)+(P8962*'Football Field'!$F$8)+(Q8962*'Football Field'!$F$9)+(R8962*'Football Field'!$F$10)+(S8962*'Football Field'!$F$11)</f>
        <v>123983109.29424414</v>
      </c>
    </row>
    <row r="8963" spans="2:20" x14ac:dyDescent="0.3">
      <c r="B8963" s="62">
        <f t="shared" si="1260"/>
        <v>8936</v>
      </c>
      <c r="C8963" s="62">
        <v>0.74076799145292982</v>
      </c>
      <c r="D8963" s="62">
        <v>0.75747232700367695</v>
      </c>
      <c r="E8963" s="62">
        <v>0.65100170745157504</v>
      </c>
      <c r="F8963" s="62">
        <v>0.82707204623361508</v>
      </c>
      <c r="G8963" s="62">
        <v>0.52659151727794273</v>
      </c>
      <c r="H8963" s="62">
        <v>0.62844015261859365</v>
      </c>
      <c r="I8963" s="62">
        <v>0.83186975180316214</v>
      </c>
      <c r="J8963" s="62">
        <v>0.79401016526799129</v>
      </c>
      <c r="K8963" s="62"/>
      <c r="L8963" s="65">
        <f t="shared" si="1261"/>
        <v>0.12866752761042718</v>
      </c>
      <c r="M8963" s="65">
        <f t="shared" si="1262"/>
        <v>0.13156898337051476</v>
      </c>
      <c r="N8963" s="65">
        <f t="shared" si="1263"/>
        <v>0.11307559334963958</v>
      </c>
      <c r="O8963" s="65">
        <f t="shared" si="1264"/>
        <v>0.14365809075504338</v>
      </c>
      <c r="P8963" s="65">
        <f t="shared" si="1265"/>
        <v>9.1466193694307016E-2</v>
      </c>
      <c r="Q8963" s="65">
        <f t="shared" si="1266"/>
        <v>0.10915676921995084</v>
      </c>
      <c r="R8963" s="65">
        <f t="shared" si="1267"/>
        <v>0.14449142713155935</v>
      </c>
      <c r="S8963" s="65">
        <f t="shared" si="1268"/>
        <v>0.13791541486855785</v>
      </c>
      <c r="T8963" s="66">
        <f>(L8963*'Football Field'!$F$4)+(M8963*'Football Field'!$F$5)+(N8963*'Football Field'!$F$6)+(O8963*'Football Field'!$F$7)+(P8963*'Football Field'!$F$8)+(Q8963*'Football Field'!$F$9)+(R8963*'Football Field'!$F$10)+(S8963*'Football Field'!$F$11)</f>
        <v>139541291.02736449</v>
      </c>
    </row>
    <row r="8964" spans="2:20" x14ac:dyDescent="0.3">
      <c r="B8964" s="62">
        <f t="shared" si="1260"/>
        <v>8937</v>
      </c>
      <c r="C8964" s="62">
        <v>0.31188561923957991</v>
      </c>
      <c r="D8964" s="62">
        <v>0.25593638622770165</v>
      </c>
      <c r="E8964" s="62">
        <v>0.59385944870315566</v>
      </c>
      <c r="F8964" s="62">
        <v>0.16008473129043244</v>
      </c>
      <c r="G8964" s="62">
        <v>0.11355366147944601</v>
      </c>
      <c r="H8964" s="62">
        <v>0.33353079498932092</v>
      </c>
      <c r="I8964" s="62">
        <v>0.24655328221346728</v>
      </c>
      <c r="J8964" s="62">
        <v>0.42507089102897921</v>
      </c>
      <c r="K8964" s="62"/>
      <c r="L8964" s="65">
        <f t="shared" si="1261"/>
        <v>0.12779710624368326</v>
      </c>
      <c r="M8964" s="65">
        <f t="shared" si="1262"/>
        <v>0.1048715539437579</v>
      </c>
      <c r="N8964" s="65">
        <f t="shared" si="1263"/>
        <v>0.24333766733064255</v>
      </c>
      <c r="O8964" s="65">
        <f t="shared" si="1264"/>
        <v>6.5595731738434082E-2</v>
      </c>
      <c r="P8964" s="65">
        <f t="shared" si="1265"/>
        <v>4.6529331412682132E-2</v>
      </c>
      <c r="Q8964" s="65">
        <f t="shared" si="1266"/>
        <v>0.13666635398808777</v>
      </c>
      <c r="R8964" s="65">
        <f t="shared" si="1267"/>
        <v>0.10102676769318855</v>
      </c>
      <c r="S8964" s="65">
        <f t="shared" si="1268"/>
        <v>0.1741754876495239</v>
      </c>
      <c r="T8964" s="66">
        <f>(L8964*'Football Field'!$F$4)+(M8964*'Football Field'!$F$5)+(N8964*'Football Field'!$F$6)+(O8964*'Football Field'!$F$7)+(P8964*'Football Field'!$F$8)+(Q8964*'Football Field'!$F$9)+(R8964*'Football Field'!$F$10)+(S8964*'Football Field'!$F$11)</f>
        <v>133048396.97501612</v>
      </c>
    </row>
    <row r="8965" spans="2:20" x14ac:dyDescent="0.3">
      <c r="B8965" s="62">
        <f t="shared" si="1260"/>
        <v>8938</v>
      </c>
      <c r="C8965" s="62">
        <v>0.35932406437895825</v>
      </c>
      <c r="D8965" s="62">
        <v>0.7252296039326781</v>
      </c>
      <c r="E8965" s="62">
        <v>0.14204057295674977</v>
      </c>
      <c r="F8965" s="62">
        <v>0.6909992493790168</v>
      </c>
      <c r="G8965" s="62">
        <v>5.5320618417638023E-2</v>
      </c>
      <c r="H8965" s="62">
        <v>0.26057616078504686</v>
      </c>
      <c r="I8965" s="62">
        <v>8.9022925136670428E-2</v>
      </c>
      <c r="J8965" s="62">
        <v>0.26057691385637893</v>
      </c>
      <c r="K8965" s="62"/>
      <c r="L8965" s="65">
        <f t="shared" si="1261"/>
        <v>0.13910628326469229</v>
      </c>
      <c r="M8965" s="65">
        <f t="shared" si="1262"/>
        <v>0.28076047422808625</v>
      </c>
      <c r="N8965" s="65">
        <f t="shared" si="1263"/>
        <v>5.4988624853030806E-2</v>
      </c>
      <c r="O8965" s="65">
        <f t="shared" si="1264"/>
        <v>0.26750876673384338</v>
      </c>
      <c r="P8965" s="65">
        <f t="shared" si="1265"/>
        <v>2.1416449324880082E-2</v>
      </c>
      <c r="Q8965" s="65">
        <f t="shared" si="1266"/>
        <v>0.1008776890488534</v>
      </c>
      <c r="R8965" s="65">
        <f t="shared" si="1267"/>
        <v>3.4463731958828271E-2</v>
      </c>
      <c r="S8965" s="65">
        <f t="shared" si="1268"/>
        <v>0.10087798058778559</v>
      </c>
      <c r="T8965" s="66">
        <f>(L8965*'Football Field'!$F$4)+(M8965*'Football Field'!$F$5)+(N8965*'Football Field'!$F$6)+(O8965*'Football Field'!$F$7)+(P8965*'Football Field'!$F$8)+(Q8965*'Football Field'!$F$9)+(R8965*'Football Field'!$F$10)+(S8965*'Football Field'!$F$11)</f>
        <v>117072184.37548031</v>
      </c>
    </row>
    <row r="8966" spans="2:20" x14ac:dyDescent="0.3">
      <c r="B8966" s="62">
        <f t="shared" si="1260"/>
        <v>8939</v>
      </c>
      <c r="C8966" s="62">
        <v>0.42672066320332069</v>
      </c>
      <c r="D8966" s="62">
        <v>0.94407105006433822</v>
      </c>
      <c r="E8966" s="62">
        <v>0.24507367680990466</v>
      </c>
      <c r="F8966" s="62">
        <v>0.95690293997135345</v>
      </c>
      <c r="G8966" s="62">
        <v>0.53119225932364067</v>
      </c>
      <c r="H8966" s="62">
        <v>0.97018680107916733</v>
      </c>
      <c r="I8966" s="62">
        <v>0.81901386331817361</v>
      </c>
      <c r="J8966" s="62">
        <v>0.4293085237506713</v>
      </c>
      <c r="K8966" s="62"/>
      <c r="L8966" s="65">
        <f t="shared" si="1261"/>
        <v>8.0173430952219543E-2</v>
      </c>
      <c r="M8966" s="65">
        <f t="shared" si="1262"/>
        <v>0.17737461921373771</v>
      </c>
      <c r="N8966" s="65">
        <f t="shared" si="1263"/>
        <v>4.6045104444739617E-2</v>
      </c>
      <c r="O8966" s="65">
        <f t="shared" si="1264"/>
        <v>0.17978550935372697</v>
      </c>
      <c r="P8966" s="65">
        <f t="shared" si="1265"/>
        <v>9.9801836652437012E-2</v>
      </c>
      <c r="Q8966" s="65">
        <f t="shared" si="1266"/>
        <v>0.18228131706388404</v>
      </c>
      <c r="R8966" s="65">
        <f t="shared" si="1267"/>
        <v>0.15387853713651423</v>
      </c>
      <c r="S8966" s="65">
        <f t="shared" si="1268"/>
        <v>8.0659645182740949E-2</v>
      </c>
      <c r="T8966" s="66">
        <f>(L8966*'Football Field'!$F$4)+(M8966*'Football Field'!$F$5)+(N8966*'Football Field'!$F$6)+(O8966*'Football Field'!$F$7)+(P8966*'Football Field'!$F$8)+(Q8966*'Football Field'!$F$9)+(R8966*'Football Field'!$F$10)+(S8966*'Football Field'!$F$11)</f>
        <v>139672565.35484827</v>
      </c>
    </row>
    <row r="8967" spans="2:20" x14ac:dyDescent="0.3">
      <c r="B8967" s="62">
        <f t="shared" si="1260"/>
        <v>8940</v>
      </c>
      <c r="C8967" s="62">
        <v>0.58148098553525263</v>
      </c>
      <c r="D8967" s="62">
        <v>0.91731675019637815</v>
      </c>
      <c r="E8967" s="62">
        <v>4.6825959696010666E-2</v>
      </c>
      <c r="F8967" s="62">
        <v>0.45716064355433128</v>
      </c>
      <c r="G8967" s="62">
        <v>0.88569010538249604</v>
      </c>
      <c r="H8967" s="62">
        <v>0.81353786030704767</v>
      </c>
      <c r="I8967" s="62">
        <v>0.63816797964288119</v>
      </c>
      <c r="J8967" s="62">
        <v>0.19818539430311854</v>
      </c>
      <c r="K8967" s="62"/>
      <c r="L8967" s="65">
        <f t="shared" si="1261"/>
        <v>0.12812563524241707</v>
      </c>
      <c r="M8967" s="65">
        <f t="shared" si="1262"/>
        <v>0.20212490908749611</v>
      </c>
      <c r="N8967" s="65">
        <f t="shared" si="1263"/>
        <v>1.0317802268916078E-2</v>
      </c>
      <c r="O8967" s="65">
        <f t="shared" si="1264"/>
        <v>0.10073243892801344</v>
      </c>
      <c r="P8967" s="65">
        <f t="shared" si="1265"/>
        <v>0.19515617914074659</v>
      </c>
      <c r="Q8967" s="65">
        <f t="shared" si="1266"/>
        <v>0.17925789103774217</v>
      </c>
      <c r="R8967" s="65">
        <f t="shared" si="1267"/>
        <v>0.1406162536989044</v>
      </c>
      <c r="S8967" s="65">
        <f t="shared" si="1268"/>
        <v>4.3668890595763996E-2</v>
      </c>
      <c r="T8967" s="66">
        <f>(L8967*'Football Field'!$F$4)+(M8967*'Football Field'!$F$5)+(N8967*'Football Field'!$F$6)+(O8967*'Football Field'!$F$7)+(P8967*'Football Field'!$F$8)+(Q8967*'Football Field'!$F$9)+(R8967*'Football Field'!$F$10)+(S8967*'Football Field'!$F$11)</f>
        <v>143556622.24171957</v>
      </c>
    </row>
    <row r="8968" spans="2:20" x14ac:dyDescent="0.3">
      <c r="B8968" s="62">
        <f t="shared" si="1260"/>
        <v>8941</v>
      </c>
      <c r="C8968" s="62">
        <v>0.78725551612493549</v>
      </c>
      <c r="D8968" s="62">
        <v>0.92995950969216978</v>
      </c>
      <c r="E8968" s="62">
        <v>0.94276694329242716</v>
      </c>
      <c r="F8968" s="62">
        <v>0.43697821750393651</v>
      </c>
      <c r="G8968" s="62">
        <v>9.0154853930637491E-2</v>
      </c>
      <c r="H8968" s="62">
        <v>0.26379326972638006</v>
      </c>
      <c r="I8968" s="62">
        <v>0.44240801024396625</v>
      </c>
      <c r="J8968" s="62">
        <v>0.85641380909342824</v>
      </c>
      <c r="K8968" s="62"/>
      <c r="L8968" s="65">
        <f t="shared" si="1261"/>
        <v>0.16574742030447279</v>
      </c>
      <c r="M8968" s="65">
        <f t="shared" si="1262"/>
        <v>0.19579207330016105</v>
      </c>
      <c r="N8968" s="65">
        <f t="shared" si="1263"/>
        <v>0.19848852830934591</v>
      </c>
      <c r="O8968" s="65">
        <f t="shared" si="1264"/>
        <v>9.2000641211169548E-2</v>
      </c>
      <c r="P8968" s="65">
        <f t="shared" si="1265"/>
        <v>1.8981047653349584E-2</v>
      </c>
      <c r="Q8968" s="65">
        <f t="shared" si="1266"/>
        <v>5.5538580619980987E-2</v>
      </c>
      <c r="R8968" s="65">
        <f t="shared" si="1267"/>
        <v>9.3143820421748819E-2</v>
      </c>
      <c r="S8968" s="65">
        <f t="shared" si="1268"/>
        <v>0.18030788817977125</v>
      </c>
      <c r="T8968" s="66">
        <f>(L8968*'Football Field'!$F$4)+(M8968*'Football Field'!$F$5)+(N8968*'Football Field'!$F$6)+(O8968*'Football Field'!$F$7)+(P8968*'Football Field'!$F$8)+(Q8968*'Football Field'!$F$9)+(R8968*'Football Field'!$F$10)+(S8968*'Football Field'!$F$11)</f>
        <v>128284975.7188137</v>
      </c>
    </row>
    <row r="8969" spans="2:20" x14ac:dyDescent="0.3">
      <c r="B8969" s="62">
        <f t="shared" si="1260"/>
        <v>8942</v>
      </c>
      <c r="C8969" s="62">
        <v>0.34620624263968847</v>
      </c>
      <c r="D8969" s="62">
        <v>0.63686600177282682</v>
      </c>
      <c r="E8969" s="62">
        <v>0.7491002175437812</v>
      </c>
      <c r="F8969" s="62">
        <v>0.11354139994120949</v>
      </c>
      <c r="G8969" s="62">
        <v>0.76010321752194721</v>
      </c>
      <c r="H8969" s="62">
        <v>0.69316499986488112</v>
      </c>
      <c r="I8969" s="62">
        <v>0.92522268915458683</v>
      </c>
      <c r="J8969" s="62">
        <v>0.26824513358876145</v>
      </c>
      <c r="K8969" s="62"/>
      <c r="L8969" s="65">
        <f t="shared" si="1261"/>
        <v>7.7064018562216383E-2</v>
      </c>
      <c r="M8969" s="65">
        <f t="shared" si="1262"/>
        <v>0.14176362912480675</v>
      </c>
      <c r="N8969" s="65">
        <f t="shared" si="1263"/>
        <v>0.16674648218239946</v>
      </c>
      <c r="O8969" s="65">
        <f t="shared" si="1264"/>
        <v>2.5273826624079256E-2</v>
      </c>
      <c r="P8969" s="65">
        <f t="shared" si="1265"/>
        <v>0.1691957025895541</v>
      </c>
      <c r="Q8969" s="65">
        <f t="shared" si="1266"/>
        <v>0.15429554363021805</v>
      </c>
      <c r="R8969" s="65">
        <f t="shared" si="1267"/>
        <v>0.20595058583446516</v>
      </c>
      <c r="S8969" s="65">
        <f t="shared" si="1268"/>
        <v>5.9710211452260846E-2</v>
      </c>
      <c r="T8969" s="66">
        <f>(L8969*'Football Field'!$F$4)+(M8969*'Football Field'!$F$5)+(N8969*'Football Field'!$F$6)+(O8969*'Football Field'!$F$7)+(P8969*'Football Field'!$F$8)+(Q8969*'Football Field'!$F$9)+(R8969*'Football Field'!$F$10)+(S8969*'Football Field'!$F$11)</f>
        <v>154617308.90885681</v>
      </c>
    </row>
    <row r="8970" spans="2:20" x14ac:dyDescent="0.3">
      <c r="B8970" s="62">
        <f t="shared" si="1260"/>
        <v>8943</v>
      </c>
      <c r="C8970" s="62">
        <v>0.37035242033750027</v>
      </c>
      <c r="D8970" s="62">
        <v>2.1154322347222143E-3</v>
      </c>
      <c r="E8970" s="62">
        <v>0.25653789638094371</v>
      </c>
      <c r="F8970" s="62">
        <v>0.60731360092767106</v>
      </c>
      <c r="G8970" s="62">
        <v>0.69560755422103371</v>
      </c>
      <c r="H8970" s="62">
        <v>0.84214359871513378</v>
      </c>
      <c r="I8970" s="62">
        <v>0.9445598867736803</v>
      </c>
      <c r="J8970" s="62">
        <v>0.43685199322803281</v>
      </c>
      <c r="K8970" s="62"/>
      <c r="L8970" s="65">
        <f t="shared" si="1261"/>
        <v>8.912380951697968E-2</v>
      </c>
      <c r="M8970" s="65">
        <f t="shared" si="1262"/>
        <v>5.0907019687261644E-4</v>
      </c>
      <c r="N8970" s="65">
        <f t="shared" si="1263"/>
        <v>6.1734805432367319E-2</v>
      </c>
      <c r="O8970" s="65">
        <f t="shared" si="1264"/>
        <v>0.14614755760695158</v>
      </c>
      <c r="P8970" s="65">
        <f t="shared" si="1265"/>
        <v>0.16739513975491674</v>
      </c>
      <c r="Q8970" s="65">
        <f t="shared" si="1266"/>
        <v>0.20265844518967657</v>
      </c>
      <c r="R8970" s="65">
        <f t="shared" si="1267"/>
        <v>0.22730450998398241</v>
      </c>
      <c r="S8970" s="65">
        <f t="shared" si="1268"/>
        <v>0.10512666231825302</v>
      </c>
      <c r="T8970" s="66">
        <f>(L8970*'Football Field'!$F$4)+(M8970*'Football Field'!$F$5)+(N8970*'Football Field'!$F$6)+(O8970*'Football Field'!$F$7)+(P8970*'Football Field'!$F$8)+(Q8970*'Football Field'!$F$9)+(R8970*'Football Field'!$F$10)+(S8970*'Football Field'!$F$11)</f>
        <v>156289083.78745055</v>
      </c>
    </row>
    <row r="8971" spans="2:20" x14ac:dyDescent="0.3">
      <c r="B8971" s="62">
        <f t="shared" si="1260"/>
        <v>8944</v>
      </c>
      <c r="C8971" s="62">
        <v>0.46060436169868346</v>
      </c>
      <c r="D8971" s="62">
        <v>0.38805572712268599</v>
      </c>
      <c r="E8971" s="62">
        <v>2.1276780596764855E-2</v>
      </c>
      <c r="F8971" s="62">
        <v>0.27597705185015931</v>
      </c>
      <c r="G8971" s="62">
        <v>0.81626785765949417</v>
      </c>
      <c r="H8971" s="62">
        <v>0.35042007019028465</v>
      </c>
      <c r="I8971" s="62">
        <v>0.97797550675693756</v>
      </c>
      <c r="J8971" s="62">
        <v>0.35547710175099634</v>
      </c>
      <c r="K8971" s="62"/>
      <c r="L8971" s="65">
        <f t="shared" si="1261"/>
        <v>0.1263295343094214</v>
      </c>
      <c r="M8971" s="65">
        <f t="shared" si="1262"/>
        <v>0.10643168708329005</v>
      </c>
      <c r="N8971" s="65">
        <f t="shared" si="1263"/>
        <v>5.8355630295819664E-3</v>
      </c>
      <c r="O8971" s="65">
        <f t="shared" si="1264"/>
        <v>7.5691971981639447E-2</v>
      </c>
      <c r="P8971" s="65">
        <f t="shared" si="1265"/>
        <v>0.22387703396810391</v>
      </c>
      <c r="Q8971" s="65">
        <f t="shared" si="1266"/>
        <v>9.6109390099029871E-2</v>
      </c>
      <c r="R8971" s="65">
        <f t="shared" si="1267"/>
        <v>0.2682284420386058</v>
      </c>
      <c r="S8971" s="65">
        <f t="shared" si="1268"/>
        <v>9.7496377490327468E-2</v>
      </c>
      <c r="T8971" s="66">
        <f>(L8971*'Football Field'!$F$4)+(M8971*'Football Field'!$F$5)+(N8971*'Football Field'!$F$6)+(O8971*'Football Field'!$F$7)+(P8971*'Football Field'!$F$8)+(Q8971*'Football Field'!$F$9)+(R8971*'Football Field'!$F$10)+(S8971*'Football Field'!$F$11)</f>
        <v>164061389.91829756</v>
      </c>
    </row>
    <row r="8972" spans="2:20" x14ac:dyDescent="0.3">
      <c r="B8972" s="62">
        <f t="shared" si="1260"/>
        <v>8945</v>
      </c>
      <c r="C8972" s="62">
        <v>0.37874653905312761</v>
      </c>
      <c r="D8972" s="62">
        <v>0.12954482844371484</v>
      </c>
      <c r="E8972" s="62">
        <v>3.7979846089011837E-2</v>
      </c>
      <c r="F8972" s="62">
        <v>0.14607925416502454</v>
      </c>
      <c r="G8972" s="62">
        <v>0.56492446102453797</v>
      </c>
      <c r="H8972" s="62">
        <v>0.31134733767408651</v>
      </c>
      <c r="I8972" s="62">
        <v>0.23025082831129706</v>
      </c>
      <c r="J8972" s="62">
        <v>0.29972682761648028</v>
      </c>
      <c r="K8972" s="62"/>
      <c r="L8972" s="65">
        <f t="shared" si="1261"/>
        <v>0.18047581867061441</v>
      </c>
      <c r="M8972" s="65">
        <f t="shared" si="1262"/>
        <v>6.1729168605403964E-2</v>
      </c>
      <c r="N8972" s="65">
        <f t="shared" si="1263"/>
        <v>1.8097706801584412E-2</v>
      </c>
      <c r="O8972" s="65">
        <f t="shared" si="1264"/>
        <v>6.9607957480312344E-2</v>
      </c>
      <c r="P8972" s="65">
        <f t="shared" si="1265"/>
        <v>0.26919111880295654</v>
      </c>
      <c r="Q8972" s="65">
        <f t="shared" si="1266"/>
        <v>0.14835954883739547</v>
      </c>
      <c r="R8972" s="65">
        <f t="shared" si="1267"/>
        <v>0.10971639989887656</v>
      </c>
      <c r="S8972" s="65">
        <f t="shared" si="1268"/>
        <v>0.14282228090285623</v>
      </c>
      <c r="T8972" s="66">
        <f>(L8972*'Football Field'!$F$4)+(M8972*'Football Field'!$F$5)+(N8972*'Football Field'!$F$6)+(O8972*'Football Field'!$F$7)+(P8972*'Football Field'!$F$8)+(Q8972*'Football Field'!$F$9)+(R8972*'Football Field'!$F$10)+(S8972*'Football Field'!$F$11)</f>
        <v>146285381.96147493</v>
      </c>
    </row>
    <row r="8973" spans="2:20" x14ac:dyDescent="0.3">
      <c r="B8973" s="62">
        <f t="shared" si="1260"/>
        <v>8946</v>
      </c>
      <c r="C8973" s="62">
        <v>0.63221415086073907</v>
      </c>
      <c r="D8973" s="62">
        <v>0.27414450247379396</v>
      </c>
      <c r="E8973" s="62">
        <v>0.88398967950062457</v>
      </c>
      <c r="F8973" s="62">
        <v>0.19342375828835201</v>
      </c>
      <c r="G8973" s="62">
        <v>0.5516329743156867</v>
      </c>
      <c r="H8973" s="62">
        <v>5.5396211374959869E-2</v>
      </c>
      <c r="I8973" s="62">
        <v>0.32761184845372038</v>
      </c>
      <c r="J8973" s="62">
        <v>0.6483630230214632</v>
      </c>
      <c r="K8973" s="62"/>
      <c r="L8973" s="65">
        <f t="shared" si="1261"/>
        <v>0.17725086312578239</v>
      </c>
      <c r="M8973" s="65">
        <f t="shared" si="1262"/>
        <v>7.6860585323044822E-2</v>
      </c>
      <c r="N8973" s="65">
        <f t="shared" si="1263"/>
        <v>0.24783996605018083</v>
      </c>
      <c r="O8973" s="65">
        <f t="shared" si="1264"/>
        <v>5.4229295657121611E-2</v>
      </c>
      <c r="P8973" s="65">
        <f t="shared" si="1265"/>
        <v>0.15465870337286383</v>
      </c>
      <c r="Q8973" s="65">
        <f t="shared" si="1266"/>
        <v>1.5531171307604608E-2</v>
      </c>
      <c r="R8973" s="65">
        <f t="shared" si="1267"/>
        <v>9.1850969848737557E-2</v>
      </c>
      <c r="S8973" s="65">
        <f t="shared" si="1268"/>
        <v>0.18177844531466444</v>
      </c>
      <c r="T8973" s="66">
        <f>(L8973*'Football Field'!$F$4)+(M8973*'Football Field'!$F$5)+(N8973*'Football Field'!$F$6)+(O8973*'Football Field'!$F$7)+(P8973*'Football Field'!$F$8)+(Q8973*'Football Field'!$F$9)+(R8973*'Football Field'!$F$10)+(S8973*'Football Field'!$F$11)</f>
        <v>140589103.95980757</v>
      </c>
    </row>
    <row r="8974" spans="2:20" x14ac:dyDescent="0.3">
      <c r="B8974" s="62">
        <f t="shared" si="1260"/>
        <v>8947</v>
      </c>
      <c r="C8974" s="62">
        <v>0.8916270104537618</v>
      </c>
      <c r="D8974" s="62">
        <v>0.1291136378961053</v>
      </c>
      <c r="E8974" s="62">
        <v>0.40266188425961091</v>
      </c>
      <c r="F8974" s="62">
        <v>0.28174340827803968</v>
      </c>
      <c r="G8974" s="62">
        <v>0.54496798315878958</v>
      </c>
      <c r="H8974" s="62">
        <v>0.9928022960847489</v>
      </c>
      <c r="I8974" s="62">
        <v>0.95849013819887841</v>
      </c>
      <c r="J8974" s="62">
        <v>0.25434473059644758</v>
      </c>
      <c r="K8974" s="62"/>
      <c r="L8974" s="65">
        <f t="shared" si="1261"/>
        <v>0.2001070061273553</v>
      </c>
      <c r="M8974" s="65">
        <f t="shared" si="1262"/>
        <v>2.8976851560892587E-2</v>
      </c>
      <c r="N8974" s="65">
        <f t="shared" si="1263"/>
        <v>9.0369025608347586E-2</v>
      </c>
      <c r="O8974" s="65">
        <f t="shared" si="1264"/>
        <v>6.323140648009716E-2</v>
      </c>
      <c r="P8974" s="65">
        <f t="shared" si="1265"/>
        <v>0.12230664870691869</v>
      </c>
      <c r="Q8974" s="65">
        <f t="shared" si="1266"/>
        <v>0.22281367973002403</v>
      </c>
      <c r="R8974" s="65">
        <f t="shared" si="1267"/>
        <v>0.21511303460845418</v>
      </c>
      <c r="S8974" s="65">
        <f t="shared" si="1268"/>
        <v>5.7082347177910282E-2</v>
      </c>
      <c r="T8974" s="66">
        <f>(L8974*'Football Field'!$F$4)+(M8974*'Football Field'!$F$5)+(N8974*'Football Field'!$F$6)+(O8974*'Football Field'!$F$7)+(P8974*'Football Field'!$F$8)+(Q8974*'Football Field'!$F$9)+(R8974*'Football Field'!$F$10)+(S8974*'Football Field'!$F$11)</f>
        <v>150063363.42955434</v>
      </c>
    </row>
    <row r="8975" spans="2:20" x14ac:dyDescent="0.3">
      <c r="B8975" s="62">
        <f t="shared" si="1260"/>
        <v>8948</v>
      </c>
      <c r="C8975" s="62">
        <v>0.62747086492763171</v>
      </c>
      <c r="D8975" s="62">
        <v>0.6032971529548744</v>
      </c>
      <c r="E8975" s="62">
        <v>0.32584488030357972</v>
      </c>
      <c r="F8975" s="62">
        <v>0.88460310889776661</v>
      </c>
      <c r="G8975" s="62">
        <v>0.62733097657082326</v>
      </c>
      <c r="H8975" s="62">
        <v>0.45262263174850015</v>
      </c>
      <c r="I8975" s="62">
        <v>0.21776255330244998</v>
      </c>
      <c r="J8975" s="62">
        <v>0.79313849896081978</v>
      </c>
      <c r="K8975" s="62"/>
      <c r="L8975" s="65">
        <f t="shared" si="1261"/>
        <v>0.13845125350852377</v>
      </c>
      <c r="M8975" s="65">
        <f t="shared" si="1262"/>
        <v>0.13311733139093149</v>
      </c>
      <c r="N8975" s="65">
        <f t="shared" si="1263"/>
        <v>7.1897572698564435E-2</v>
      </c>
      <c r="O8975" s="65">
        <f t="shared" si="1264"/>
        <v>0.19518740411725463</v>
      </c>
      <c r="P8975" s="65">
        <f t="shared" si="1265"/>
        <v>0.13842038718558525</v>
      </c>
      <c r="Q8975" s="65">
        <f t="shared" si="1266"/>
        <v>9.9871044592858185E-2</v>
      </c>
      <c r="R8975" s="65">
        <f t="shared" si="1267"/>
        <v>4.8049240462213601E-2</v>
      </c>
      <c r="S8975" s="65">
        <f t="shared" si="1268"/>
        <v>0.17500576604406859</v>
      </c>
      <c r="T8975" s="66">
        <f>(L8975*'Football Field'!$F$4)+(M8975*'Football Field'!$F$5)+(N8975*'Football Field'!$F$6)+(O8975*'Football Field'!$F$7)+(P8975*'Football Field'!$F$8)+(Q8975*'Football Field'!$F$9)+(R8975*'Football Field'!$F$10)+(S8975*'Football Field'!$F$11)</f>
        <v>129528481.56655219</v>
      </c>
    </row>
    <row r="8976" spans="2:20" x14ac:dyDescent="0.3">
      <c r="B8976" s="62">
        <f t="shared" si="1260"/>
        <v>8949</v>
      </c>
      <c r="C8976" s="62">
        <v>0.76107545962682666</v>
      </c>
      <c r="D8976" s="62">
        <v>0.82246602624741383</v>
      </c>
      <c r="E8976" s="62">
        <v>4.0766142808296713E-2</v>
      </c>
      <c r="F8976" s="62">
        <v>0.82122976499191414</v>
      </c>
      <c r="G8976" s="62">
        <v>2.8041185798970414E-3</v>
      </c>
      <c r="H8976" s="62">
        <v>0.69598700686273662</v>
      </c>
      <c r="I8976" s="62">
        <v>0.73280532687727307</v>
      </c>
      <c r="J8976" s="62">
        <v>0.561483711480942</v>
      </c>
      <c r="K8976" s="62"/>
      <c r="L8976" s="65">
        <f t="shared" si="1261"/>
        <v>0.1714667798637125</v>
      </c>
      <c r="M8976" s="65">
        <f t="shared" si="1262"/>
        <v>0.18529779049385708</v>
      </c>
      <c r="N8976" s="65">
        <f t="shared" si="1263"/>
        <v>9.1844233661538127E-3</v>
      </c>
      <c r="O8976" s="65">
        <f t="shared" si="1264"/>
        <v>0.18501926655267686</v>
      </c>
      <c r="P8976" s="65">
        <f t="shared" si="1265"/>
        <v>6.3175494252134504E-4</v>
      </c>
      <c r="Q8976" s="65">
        <f t="shared" si="1266"/>
        <v>0.15680265259406945</v>
      </c>
      <c r="R8976" s="65">
        <f t="shared" si="1267"/>
        <v>0.16509764974977817</v>
      </c>
      <c r="S8976" s="65">
        <f t="shared" si="1268"/>
        <v>0.12649968243723067</v>
      </c>
      <c r="T8976" s="66">
        <f>(L8976*'Football Field'!$F$4)+(M8976*'Football Field'!$F$5)+(N8976*'Football Field'!$F$6)+(O8976*'Football Field'!$F$7)+(P8976*'Football Field'!$F$8)+(Q8976*'Football Field'!$F$9)+(R8976*'Football Field'!$F$10)+(S8976*'Football Field'!$F$11)</f>
        <v>132062802.8696782</v>
      </c>
    </row>
    <row r="8977" spans="2:20" x14ac:dyDescent="0.3">
      <c r="B8977" s="62">
        <f t="shared" si="1260"/>
        <v>8950</v>
      </c>
      <c r="C8977" s="62">
        <v>7.087561700700018E-2</v>
      </c>
      <c r="D8977" s="62">
        <v>0.96541485139439076</v>
      </c>
      <c r="E8977" s="62">
        <v>0.69012204630311802</v>
      </c>
      <c r="F8977" s="62">
        <v>0.72890982243496649</v>
      </c>
      <c r="G8977" s="62">
        <v>0.49094751864471586</v>
      </c>
      <c r="H8977" s="62">
        <v>0.55588202248111263</v>
      </c>
      <c r="I8977" s="62">
        <v>6.0697323876141906E-2</v>
      </c>
      <c r="J8977" s="62">
        <v>0.76873662606658177</v>
      </c>
      <c r="K8977" s="62"/>
      <c r="L8977" s="65">
        <f t="shared" si="1261"/>
        <v>1.6362510133227894E-2</v>
      </c>
      <c r="M8977" s="65">
        <f t="shared" si="1262"/>
        <v>0.22287792270152984</v>
      </c>
      <c r="N8977" s="65">
        <f t="shared" si="1263"/>
        <v>0.15932318408859067</v>
      </c>
      <c r="O8977" s="65">
        <f t="shared" si="1264"/>
        <v>0.16827782048971099</v>
      </c>
      <c r="P8977" s="65">
        <f t="shared" si="1265"/>
        <v>0.11334128841395263</v>
      </c>
      <c r="Q8977" s="65">
        <f t="shared" si="1266"/>
        <v>0.1283322193135627</v>
      </c>
      <c r="R8977" s="65">
        <f t="shared" si="1267"/>
        <v>1.4012725658319077E-2</v>
      </c>
      <c r="S8977" s="65">
        <f t="shared" si="1268"/>
        <v>0.17747232920110634</v>
      </c>
      <c r="T8977" s="66">
        <f>(L8977*'Football Field'!$F$4)+(M8977*'Football Field'!$F$5)+(N8977*'Football Field'!$F$6)+(O8977*'Football Field'!$F$7)+(P8977*'Football Field'!$F$8)+(Q8977*'Football Field'!$F$9)+(R8977*'Football Field'!$F$10)+(S8977*'Football Field'!$F$11)</f>
        <v>125163636.61568111</v>
      </c>
    </row>
    <row r="8978" spans="2:20" x14ac:dyDescent="0.3">
      <c r="B8978" s="62">
        <f t="shared" si="1260"/>
        <v>8951</v>
      </c>
      <c r="C8978" s="62">
        <v>0.97431457197142879</v>
      </c>
      <c r="D8978" s="62">
        <v>0.35661680443223165</v>
      </c>
      <c r="E8978" s="62">
        <v>0.7515694389564751</v>
      </c>
      <c r="F8978" s="62">
        <v>0.81159857838047111</v>
      </c>
      <c r="G8978" s="62">
        <v>0.19512906244857198</v>
      </c>
      <c r="H8978" s="62">
        <v>0.82324359111839107</v>
      </c>
      <c r="I8978" s="62">
        <v>0.95867795872220241</v>
      </c>
      <c r="J8978" s="62">
        <v>0.12224486977285776</v>
      </c>
      <c r="K8978" s="62"/>
      <c r="L8978" s="65">
        <f t="shared" si="1261"/>
        <v>0.19512067365087346</v>
      </c>
      <c r="M8978" s="65">
        <f t="shared" si="1262"/>
        <v>7.1417705449323118E-2</v>
      </c>
      <c r="N8978" s="65">
        <f t="shared" si="1263"/>
        <v>0.15051271883152825</v>
      </c>
      <c r="O8978" s="65">
        <f t="shared" si="1264"/>
        <v>0.1625344276923455</v>
      </c>
      <c r="P8978" s="65">
        <f t="shared" si="1265"/>
        <v>3.9077434751684299E-2</v>
      </c>
      <c r="Q8978" s="65">
        <f t="shared" si="1266"/>
        <v>0.16486651097988006</v>
      </c>
      <c r="R8978" s="65">
        <f t="shared" si="1267"/>
        <v>0.19198921426539617</v>
      </c>
      <c r="S8978" s="65">
        <f t="shared" si="1268"/>
        <v>2.4481314378969141E-2</v>
      </c>
      <c r="T8978" s="66">
        <f>(L8978*'Football Field'!$F$4)+(M8978*'Football Field'!$F$5)+(N8978*'Football Field'!$F$6)+(O8978*'Football Field'!$F$7)+(P8978*'Football Field'!$F$8)+(Q8978*'Football Field'!$F$9)+(R8978*'Football Field'!$F$10)+(S8978*'Football Field'!$F$11)</f>
        <v>141946155.74342632</v>
      </c>
    </row>
    <row r="8979" spans="2:20" x14ac:dyDescent="0.3">
      <c r="B8979" s="62">
        <f t="shared" si="1260"/>
        <v>8952</v>
      </c>
      <c r="C8979" s="62">
        <v>0.95021827597492492</v>
      </c>
      <c r="D8979" s="62">
        <v>0.68395120220929972</v>
      </c>
      <c r="E8979" s="62">
        <v>0.5808189397619149</v>
      </c>
      <c r="F8979" s="62">
        <v>0.67370756776732632</v>
      </c>
      <c r="G8979" s="62">
        <v>0.16736059759191357</v>
      </c>
      <c r="H8979" s="62">
        <v>0.92516838961768333</v>
      </c>
      <c r="I8979" s="62">
        <v>0.36672420855472665</v>
      </c>
      <c r="J8979" s="62">
        <v>0.29971983095409738</v>
      </c>
      <c r="K8979" s="62"/>
      <c r="L8979" s="65">
        <f t="shared" si="1261"/>
        <v>0.20445050485161906</v>
      </c>
      <c r="M8979" s="65">
        <f t="shared" si="1262"/>
        <v>0.14716004956028983</v>
      </c>
      <c r="N8979" s="65">
        <f t="shared" si="1263"/>
        <v>0.12496994476334325</v>
      </c>
      <c r="O8979" s="65">
        <f t="shared" si="1264"/>
        <v>0.14495601256570759</v>
      </c>
      <c r="P8979" s="65">
        <f t="shared" si="1265"/>
        <v>3.6009577520311066E-2</v>
      </c>
      <c r="Q8979" s="65">
        <f t="shared" si="1266"/>
        <v>0.19906073068950972</v>
      </c>
      <c r="R8979" s="65">
        <f t="shared" si="1267"/>
        <v>7.8904975284123935E-2</v>
      </c>
      <c r="S8979" s="65">
        <f t="shared" si="1268"/>
        <v>6.4488204765095647E-2</v>
      </c>
      <c r="T8979" s="66">
        <f>(L8979*'Football Field'!$F$4)+(M8979*'Football Field'!$F$5)+(N8979*'Football Field'!$F$6)+(O8979*'Football Field'!$F$7)+(P8979*'Football Field'!$F$8)+(Q8979*'Football Field'!$F$9)+(R8979*'Football Field'!$F$10)+(S8979*'Football Field'!$F$11)</f>
        <v>125227468.8232245</v>
      </c>
    </row>
    <row r="8980" spans="2:20" x14ac:dyDescent="0.3">
      <c r="B8980" s="62">
        <f t="shared" si="1260"/>
        <v>8953</v>
      </c>
      <c r="C8980" s="62">
        <v>0.58756282691831319</v>
      </c>
      <c r="D8980" s="62">
        <v>5.6007330903754093E-2</v>
      </c>
      <c r="E8980" s="62">
        <v>0.5166047687709564</v>
      </c>
      <c r="F8980" s="62">
        <v>0.62735522007298783</v>
      </c>
      <c r="G8980" s="62">
        <v>0.41179141965007926</v>
      </c>
      <c r="H8980" s="62">
        <v>0.14318423031777994</v>
      </c>
      <c r="I8980" s="62">
        <v>0.36510089321742056</v>
      </c>
      <c r="J8980" s="62">
        <v>0.74319690353002832</v>
      </c>
      <c r="K8980" s="62"/>
      <c r="L8980" s="65">
        <f t="shared" si="1261"/>
        <v>0.17026840589979253</v>
      </c>
      <c r="M8980" s="65">
        <f t="shared" si="1262"/>
        <v>1.6230228521604877E-2</v>
      </c>
      <c r="N8980" s="65">
        <f t="shared" si="1263"/>
        <v>0.14970564240799164</v>
      </c>
      <c r="O8980" s="65">
        <f t="shared" si="1264"/>
        <v>0.18179974695640813</v>
      </c>
      <c r="P8980" s="65">
        <f t="shared" si="1265"/>
        <v>0.1193320362943576</v>
      </c>
      <c r="Q8980" s="65">
        <f t="shared" si="1266"/>
        <v>4.1493010669285527E-2</v>
      </c>
      <c r="R8980" s="65">
        <f t="shared" si="1267"/>
        <v>0.10580170193333756</v>
      </c>
      <c r="S8980" s="65">
        <f t="shared" si="1268"/>
        <v>0.21536922731722211</v>
      </c>
      <c r="T8980" s="66">
        <f>(L8980*'Football Field'!$F$4)+(M8980*'Football Field'!$F$5)+(N8980*'Football Field'!$F$6)+(O8980*'Football Field'!$F$7)+(P8980*'Football Field'!$F$8)+(Q8980*'Football Field'!$F$9)+(R8980*'Football Field'!$F$10)+(S8980*'Football Field'!$F$11)</f>
        <v>138454724.34083143</v>
      </c>
    </row>
    <row r="8981" spans="2:20" x14ac:dyDescent="0.3">
      <c r="B8981" s="62">
        <f t="shared" si="1260"/>
        <v>8954</v>
      </c>
      <c r="C8981" s="62">
        <v>0.40983644177360801</v>
      </c>
      <c r="D8981" s="62">
        <v>0.43973678633795299</v>
      </c>
      <c r="E8981" s="62">
        <v>0.27152916648436709</v>
      </c>
      <c r="F8981" s="62">
        <v>0.91914577477654846</v>
      </c>
      <c r="G8981" s="62">
        <v>0.54439641499195268</v>
      </c>
      <c r="H8981" s="62">
        <v>3.2316799186928091E-2</v>
      </c>
      <c r="I8981" s="62">
        <v>0.4795373715439023</v>
      </c>
      <c r="J8981" s="62">
        <v>0.14708626706268424</v>
      </c>
      <c r="K8981" s="62"/>
      <c r="L8981" s="65">
        <f t="shared" si="1261"/>
        <v>0.12635292091124084</v>
      </c>
      <c r="M8981" s="65">
        <f t="shared" si="1262"/>
        <v>0.13557122237708383</v>
      </c>
      <c r="N8981" s="65">
        <f t="shared" si="1263"/>
        <v>8.3712671204690614E-2</v>
      </c>
      <c r="O8981" s="65">
        <f t="shared" si="1264"/>
        <v>0.28337341814614886</v>
      </c>
      <c r="P8981" s="65">
        <f t="shared" si="1265"/>
        <v>0.16783787422651494</v>
      </c>
      <c r="Q8981" s="65">
        <f t="shared" si="1266"/>
        <v>9.9632964655348728E-3</v>
      </c>
      <c r="R8981" s="65">
        <f t="shared" si="1267"/>
        <v>0.14784177638878973</v>
      </c>
      <c r="S8981" s="65">
        <f t="shared" si="1268"/>
        <v>4.5346820279996342E-2</v>
      </c>
      <c r="T8981" s="66">
        <f>(L8981*'Football Field'!$F$4)+(M8981*'Football Field'!$F$5)+(N8981*'Football Field'!$F$6)+(O8981*'Football Field'!$F$7)+(P8981*'Football Field'!$F$8)+(Q8981*'Football Field'!$F$9)+(R8981*'Football Field'!$F$10)+(S8981*'Football Field'!$F$11)</f>
        <v>145774676.00043702</v>
      </c>
    </row>
    <row r="8982" spans="2:20" x14ac:dyDescent="0.3">
      <c r="B8982" s="62">
        <f t="shared" si="1260"/>
        <v>8955</v>
      </c>
      <c r="C8982" s="62">
        <v>0.15487182595958959</v>
      </c>
      <c r="D8982" s="62">
        <v>0.53987621944426334</v>
      </c>
      <c r="E8982" s="62">
        <v>0.86130116419361802</v>
      </c>
      <c r="F8982" s="62">
        <v>0.92088280249366428</v>
      </c>
      <c r="G8982" s="62">
        <v>0.81910826227339117</v>
      </c>
      <c r="H8982" s="62">
        <v>0.68950188293350811</v>
      </c>
      <c r="I8982" s="62">
        <v>0.54442887201693246</v>
      </c>
      <c r="J8982" s="62">
        <v>0.43650982846073205</v>
      </c>
      <c r="K8982" s="62"/>
      <c r="L8982" s="65">
        <f t="shared" si="1261"/>
        <v>3.1183413445984947E-2</v>
      </c>
      <c r="M8982" s="65">
        <f t="shared" si="1262"/>
        <v>0.10870397669992303</v>
      </c>
      <c r="N8982" s="65">
        <f t="shared" si="1263"/>
        <v>0.1734228297377074</v>
      </c>
      <c r="O8982" s="65">
        <f t="shared" si="1264"/>
        <v>0.18541958156385469</v>
      </c>
      <c r="P8982" s="65">
        <f t="shared" si="1265"/>
        <v>0.16492729675801854</v>
      </c>
      <c r="Q8982" s="65">
        <f t="shared" si="1266"/>
        <v>0.13883107630506608</v>
      </c>
      <c r="R8982" s="65">
        <f t="shared" si="1267"/>
        <v>0.10962065245143456</v>
      </c>
      <c r="S8982" s="65">
        <f t="shared" si="1268"/>
        <v>8.789117303801075E-2</v>
      </c>
      <c r="T8982" s="66">
        <f>(L8982*'Football Field'!$F$4)+(M8982*'Football Field'!$F$5)+(N8982*'Football Field'!$F$6)+(O8982*'Football Field'!$F$7)+(P8982*'Football Field'!$F$8)+(Q8982*'Football Field'!$F$9)+(R8982*'Football Field'!$F$10)+(S8982*'Football Field'!$F$11)</f>
        <v>142754009.92012629</v>
      </c>
    </row>
    <row r="8983" spans="2:20" x14ac:dyDescent="0.3">
      <c r="B8983" s="62">
        <f t="shared" si="1260"/>
        <v>8956</v>
      </c>
      <c r="C8983" s="62">
        <v>0.42891958058948332</v>
      </c>
      <c r="D8983" s="62">
        <v>0.79312106769391733</v>
      </c>
      <c r="E8983" s="62">
        <v>0.33889565789148679</v>
      </c>
      <c r="F8983" s="62">
        <v>0.52242044105293972</v>
      </c>
      <c r="G8983" s="62">
        <v>0.36593188974266855</v>
      </c>
      <c r="H8983" s="62">
        <v>1.9824508688230491E-2</v>
      </c>
      <c r="I8983" s="62">
        <v>0.13507866650314493</v>
      </c>
      <c r="J8983" s="62">
        <v>0.92853597019713774</v>
      </c>
      <c r="K8983" s="62"/>
      <c r="L8983" s="65">
        <f t="shared" si="1261"/>
        <v>0.12141314219887857</v>
      </c>
      <c r="M8983" s="65">
        <f t="shared" si="1262"/>
        <v>0.22450670319248431</v>
      </c>
      <c r="N8983" s="65">
        <f t="shared" si="1263"/>
        <v>9.5930306202417423E-2</v>
      </c>
      <c r="O8983" s="65">
        <f t="shared" si="1264"/>
        <v>0.14788018586138812</v>
      </c>
      <c r="P8983" s="65">
        <f t="shared" si="1265"/>
        <v>0.10358338153592871</v>
      </c>
      <c r="Q8983" s="65">
        <f t="shared" si="1266"/>
        <v>5.6116717476013692E-3</v>
      </c>
      <c r="R8983" s="65">
        <f t="shared" si="1267"/>
        <v>3.823636431249311E-2</v>
      </c>
      <c r="S8983" s="65">
        <f t="shared" si="1268"/>
        <v>0.26283824494880836</v>
      </c>
      <c r="T8983" s="66">
        <f>(L8983*'Football Field'!$F$4)+(M8983*'Football Field'!$F$5)+(N8983*'Football Field'!$F$6)+(O8983*'Football Field'!$F$7)+(P8983*'Football Field'!$F$8)+(Q8983*'Football Field'!$F$9)+(R8983*'Football Field'!$F$10)+(S8983*'Football Field'!$F$11)</f>
        <v>126074369.28359297</v>
      </c>
    </row>
    <row r="8984" spans="2:20" x14ac:dyDescent="0.3">
      <c r="B8984" s="62">
        <f t="shared" si="1260"/>
        <v>8957</v>
      </c>
      <c r="C8984" s="62">
        <v>0.55170432476134879</v>
      </c>
      <c r="D8984" s="62">
        <v>0.6589654387925955</v>
      </c>
      <c r="E8984" s="62">
        <v>0.77332604158938012</v>
      </c>
      <c r="F8984" s="62">
        <v>0.29446706347119112</v>
      </c>
      <c r="G8984" s="62">
        <v>0.43680618327248089</v>
      </c>
      <c r="H8984" s="62">
        <v>9.3206344698702148E-2</v>
      </c>
      <c r="I8984" s="62">
        <v>0.57056368216081554</v>
      </c>
      <c r="J8984" s="62">
        <v>0.58998559396511896</v>
      </c>
      <c r="K8984" s="62"/>
      <c r="L8984" s="65">
        <f t="shared" si="1261"/>
        <v>0.13900249311990923</v>
      </c>
      <c r="M8984" s="65">
        <f t="shared" si="1262"/>
        <v>0.1660270452142065</v>
      </c>
      <c r="N8984" s="65">
        <f t="shared" si="1263"/>
        <v>0.19484032107591928</v>
      </c>
      <c r="O8984" s="65">
        <f t="shared" si="1264"/>
        <v>7.4191290745998686E-2</v>
      </c>
      <c r="P8984" s="65">
        <f t="shared" si="1265"/>
        <v>0.11005378381134007</v>
      </c>
      <c r="Q8984" s="65">
        <f t="shared" si="1266"/>
        <v>2.3483437968911308E-2</v>
      </c>
      <c r="R8984" s="65">
        <f t="shared" si="1267"/>
        <v>0.14375412833375184</v>
      </c>
      <c r="S8984" s="65">
        <f t="shared" si="1268"/>
        <v>0.14864749972996297</v>
      </c>
      <c r="T8984" s="66">
        <f>(L8984*'Football Field'!$F$4)+(M8984*'Football Field'!$F$5)+(N8984*'Football Field'!$F$6)+(O8984*'Football Field'!$F$7)+(P8984*'Football Field'!$F$8)+(Q8984*'Football Field'!$F$9)+(R8984*'Football Field'!$F$10)+(S8984*'Football Field'!$F$11)</f>
        <v>142533402.87998241</v>
      </c>
    </row>
    <row r="8985" spans="2:20" x14ac:dyDescent="0.3">
      <c r="B8985" s="62">
        <f t="shared" si="1260"/>
        <v>8958</v>
      </c>
      <c r="C8985" s="62">
        <v>0.82052559038801964</v>
      </c>
      <c r="D8985" s="62">
        <v>0.65736078349339022</v>
      </c>
      <c r="E8985" s="62">
        <v>5.5891596132913501E-2</v>
      </c>
      <c r="F8985" s="62">
        <v>8.5368416163439598E-2</v>
      </c>
      <c r="G8985" s="62">
        <v>4.5848392190972032E-2</v>
      </c>
      <c r="H8985" s="62">
        <v>1.998422020033952E-2</v>
      </c>
      <c r="I8985" s="62">
        <v>0.88795786367467888</v>
      </c>
      <c r="J8985" s="62">
        <v>0.12752741614713159</v>
      </c>
      <c r="K8985" s="62"/>
      <c r="L8985" s="65">
        <f t="shared" si="1261"/>
        <v>0.30384611896327068</v>
      </c>
      <c r="M8985" s="65">
        <f t="shared" si="1262"/>
        <v>0.243425098696395</v>
      </c>
      <c r="N8985" s="65">
        <f t="shared" si="1263"/>
        <v>2.0697032203002296E-2</v>
      </c>
      <c r="O8985" s="65">
        <f t="shared" si="1264"/>
        <v>3.1612495986915165E-2</v>
      </c>
      <c r="P8985" s="65">
        <f t="shared" si="1265"/>
        <v>1.6977966551104146E-2</v>
      </c>
      <c r="Q8985" s="65">
        <f t="shared" si="1266"/>
        <v>7.4002905205053995E-3</v>
      </c>
      <c r="R8985" s="65">
        <f t="shared" si="1267"/>
        <v>0.32881674117303372</v>
      </c>
      <c r="S8985" s="65">
        <f t="shared" si="1268"/>
        <v>4.7224255905773678E-2</v>
      </c>
      <c r="T8985" s="66">
        <f>(L8985*'Football Field'!$F$4)+(M8985*'Football Field'!$F$5)+(N8985*'Football Field'!$F$6)+(O8985*'Football Field'!$F$7)+(P8985*'Football Field'!$F$8)+(Q8985*'Football Field'!$F$9)+(R8985*'Football Field'!$F$10)+(S8985*'Football Field'!$F$11)</f>
        <v>153904165.47881636</v>
      </c>
    </row>
    <row r="8986" spans="2:20" x14ac:dyDescent="0.3">
      <c r="B8986" s="62">
        <f t="shared" si="1260"/>
        <v>8959</v>
      </c>
      <c r="C8986" s="62">
        <v>0.17727769799969684</v>
      </c>
      <c r="D8986" s="62">
        <v>0.72818817695404436</v>
      </c>
      <c r="E8986" s="62">
        <v>0.28063215582466494</v>
      </c>
      <c r="F8986" s="62">
        <v>0.34723266171190725</v>
      </c>
      <c r="G8986" s="62">
        <v>0.58652639874646828</v>
      </c>
      <c r="H8986" s="62">
        <v>0.50743902953118059</v>
      </c>
      <c r="I8986" s="62">
        <v>0.27319362805728675</v>
      </c>
      <c r="J8986" s="62">
        <v>3.0316253150519112E-2</v>
      </c>
      <c r="K8986" s="62"/>
      <c r="L8986" s="65">
        <f t="shared" si="1261"/>
        <v>6.0487694470458701E-2</v>
      </c>
      <c r="M8986" s="65">
        <f t="shared" si="1262"/>
        <v>0.24846004016067422</v>
      </c>
      <c r="N8986" s="65">
        <f t="shared" si="1263"/>
        <v>9.5752552586380713E-2</v>
      </c>
      <c r="O8986" s="65">
        <f t="shared" si="1264"/>
        <v>0.1184768495348462</v>
      </c>
      <c r="P8986" s="65">
        <f t="shared" si="1265"/>
        <v>0.20012460679794858</v>
      </c>
      <c r="Q8986" s="65">
        <f t="shared" si="1266"/>
        <v>0.17313975377049748</v>
      </c>
      <c r="R8986" s="65">
        <f t="shared" si="1267"/>
        <v>9.3214504089699737E-2</v>
      </c>
      <c r="S8986" s="65">
        <f t="shared" si="1268"/>
        <v>1.0343998589494415E-2</v>
      </c>
      <c r="T8986" s="66">
        <f>(L8986*'Football Field'!$F$4)+(M8986*'Football Field'!$F$5)+(N8986*'Football Field'!$F$6)+(O8986*'Football Field'!$F$7)+(P8986*'Football Field'!$F$8)+(Q8986*'Football Field'!$F$9)+(R8986*'Football Field'!$F$10)+(S8986*'Football Field'!$F$11)</f>
        <v>139665512.56615219</v>
      </c>
    </row>
    <row r="8987" spans="2:20" x14ac:dyDescent="0.3">
      <c r="B8987" s="62">
        <f t="shared" si="1260"/>
        <v>8960</v>
      </c>
      <c r="C8987" s="62">
        <v>0.93770838142467927</v>
      </c>
      <c r="D8987" s="62">
        <v>0.27020025236665424</v>
      </c>
      <c r="E8987" s="62">
        <v>0.90512366999987215</v>
      </c>
      <c r="F8987" s="62">
        <v>8.5562789753401813E-2</v>
      </c>
      <c r="G8987" s="62">
        <v>0.38966659673942028</v>
      </c>
      <c r="H8987" s="62">
        <v>0.18029399607300312</v>
      </c>
      <c r="I8987" s="62">
        <v>0.63798698718554159</v>
      </c>
      <c r="J8987" s="62">
        <v>0.19885011667556551</v>
      </c>
      <c r="K8987" s="62"/>
      <c r="L8987" s="65">
        <f t="shared" si="1261"/>
        <v>0.26008494385654579</v>
      </c>
      <c r="M8987" s="65">
        <f t="shared" si="1262"/>
        <v>7.4943360706700227E-2</v>
      </c>
      <c r="N8987" s="65">
        <f t="shared" si="1263"/>
        <v>0.25104717368259599</v>
      </c>
      <c r="O8987" s="65">
        <f t="shared" si="1264"/>
        <v>2.3731891289499419E-2</v>
      </c>
      <c r="P8987" s="65">
        <f t="shared" si="1265"/>
        <v>0.108078819538507</v>
      </c>
      <c r="Q8987" s="65">
        <f t="shared" si="1266"/>
        <v>5.0006755591835192E-2</v>
      </c>
      <c r="R8987" s="65">
        <f t="shared" si="1267"/>
        <v>0.17695353164195501</v>
      </c>
      <c r="S8987" s="65">
        <f t="shared" si="1268"/>
        <v>5.5153523692361539E-2</v>
      </c>
      <c r="T8987" s="66">
        <f>(L8987*'Football Field'!$F$4)+(M8987*'Football Field'!$F$5)+(N8987*'Football Field'!$F$6)+(O8987*'Football Field'!$F$7)+(P8987*'Football Field'!$F$8)+(Q8987*'Football Field'!$F$9)+(R8987*'Football Field'!$F$10)+(S8987*'Football Field'!$F$11)</f>
        <v>147076390.43829313</v>
      </c>
    </row>
    <row r="8988" spans="2:20" x14ac:dyDescent="0.3">
      <c r="B8988" s="62">
        <f t="shared" si="1260"/>
        <v>8961</v>
      </c>
      <c r="C8988" s="62">
        <v>1.9507385642885233E-2</v>
      </c>
      <c r="D8988" s="62">
        <v>0.6184907396760676</v>
      </c>
      <c r="E8988" s="62">
        <v>0.77462841687890571</v>
      </c>
      <c r="F8988" s="62">
        <v>0.65177498565407888</v>
      </c>
      <c r="G8988" s="62">
        <v>0.70846399063860255</v>
      </c>
      <c r="H8988" s="62">
        <v>0.82946379266641423</v>
      </c>
      <c r="I8988" s="62">
        <v>0.81278011307628228</v>
      </c>
      <c r="J8988" s="62">
        <v>0.50265925133129719</v>
      </c>
      <c r="K8988" s="62"/>
      <c r="L8988" s="65">
        <f t="shared" si="1261"/>
        <v>3.9667147704229681E-3</v>
      </c>
      <c r="M8988" s="65">
        <f t="shared" si="1262"/>
        <v>0.12576653772863119</v>
      </c>
      <c r="N8988" s="65">
        <f t="shared" si="1263"/>
        <v>0.15751623713573362</v>
      </c>
      <c r="O8988" s="65">
        <f t="shared" si="1264"/>
        <v>0.13253469787886243</v>
      </c>
      <c r="P8988" s="65">
        <f t="shared" si="1265"/>
        <v>0.14406208127658113</v>
      </c>
      <c r="Q8988" s="65">
        <f t="shared" si="1266"/>
        <v>0.16866669568820175</v>
      </c>
      <c r="R8988" s="65">
        <f t="shared" si="1267"/>
        <v>0.16527416531705397</v>
      </c>
      <c r="S8988" s="65">
        <f t="shared" si="1268"/>
        <v>0.10221287020451293</v>
      </c>
      <c r="T8988" s="66">
        <f>(L8988*'Football Field'!$F$4)+(M8988*'Football Field'!$F$5)+(N8988*'Football Field'!$F$6)+(O8988*'Football Field'!$F$7)+(P8988*'Football Field'!$F$8)+(Q8988*'Football Field'!$F$9)+(R8988*'Football Field'!$F$10)+(S8988*'Football Field'!$F$11)</f>
        <v>148162997.99286577</v>
      </c>
    </row>
    <row r="8989" spans="2:20" x14ac:dyDescent="0.3">
      <c r="B8989" s="62">
        <f t="shared" si="1260"/>
        <v>8962</v>
      </c>
      <c r="C8989" s="62">
        <v>0.66845288704251093</v>
      </c>
      <c r="D8989" s="62">
        <v>0.33946061004142047</v>
      </c>
      <c r="E8989" s="62">
        <v>0.34945021644879337</v>
      </c>
      <c r="F8989" s="62">
        <v>5.2088035632625651E-2</v>
      </c>
      <c r="G8989" s="62">
        <v>0.74580142408212879</v>
      </c>
      <c r="H8989" s="62">
        <v>0.77963671529165224</v>
      </c>
      <c r="I8989" s="62">
        <v>5.6687203830909638E-3</v>
      </c>
      <c r="J8989" s="62">
        <v>0.76814064273162397</v>
      </c>
      <c r="K8989" s="62"/>
      <c r="L8989" s="65">
        <f t="shared" si="1261"/>
        <v>0.18023917327467925</v>
      </c>
      <c r="M8989" s="65">
        <f t="shared" si="1262"/>
        <v>9.1530908010414275E-2</v>
      </c>
      <c r="N8989" s="65">
        <f t="shared" si="1263"/>
        <v>9.4224468671316661E-2</v>
      </c>
      <c r="O8989" s="65">
        <f t="shared" si="1264"/>
        <v>1.404482598835634E-2</v>
      </c>
      <c r="P8989" s="65">
        <f t="shared" si="1265"/>
        <v>0.20109514777979054</v>
      </c>
      <c r="Q8989" s="65">
        <f t="shared" si="1266"/>
        <v>0.21021837102158752</v>
      </c>
      <c r="R8989" s="65">
        <f t="shared" si="1267"/>
        <v>1.528492875382945E-3</v>
      </c>
      <c r="S8989" s="65">
        <f t="shared" si="1268"/>
        <v>0.20711861237847248</v>
      </c>
      <c r="T8989" s="66">
        <f>(L8989*'Football Field'!$F$4)+(M8989*'Football Field'!$F$5)+(N8989*'Football Field'!$F$6)+(O8989*'Football Field'!$F$7)+(P8989*'Football Field'!$F$8)+(Q8989*'Football Field'!$F$9)+(R8989*'Football Field'!$F$10)+(S8989*'Football Field'!$F$11)</f>
        <v>127686301.23167747</v>
      </c>
    </row>
    <row r="8990" spans="2:20" x14ac:dyDescent="0.3">
      <c r="B8990" s="62">
        <f t="shared" ref="B8990:B9053" si="1269">B8989+1</f>
        <v>8963</v>
      </c>
      <c r="C8990" s="62">
        <v>0.20693654114782578</v>
      </c>
      <c r="D8990" s="62">
        <v>0.35277548883927567</v>
      </c>
      <c r="E8990" s="62">
        <v>0.15986255692937668</v>
      </c>
      <c r="F8990" s="62">
        <v>5.5255712163047033E-3</v>
      </c>
      <c r="G8990" s="62">
        <v>0.11821102460583111</v>
      </c>
      <c r="H8990" s="62">
        <v>0.24431518144736886</v>
      </c>
      <c r="I8990" s="62">
        <v>0.56851844725653367</v>
      </c>
      <c r="J8990" s="62">
        <v>0.45811430881449111</v>
      </c>
      <c r="K8990" s="62"/>
      <c r="L8990" s="65">
        <f t="shared" si="1261"/>
        <v>9.7876622200721894E-2</v>
      </c>
      <c r="M8990" s="65">
        <f t="shared" si="1262"/>
        <v>0.16685537049800811</v>
      </c>
      <c r="N8990" s="65">
        <f t="shared" si="1263"/>
        <v>7.5611619880321917E-2</v>
      </c>
      <c r="O8990" s="65">
        <f t="shared" si="1264"/>
        <v>2.6134787185560396E-3</v>
      </c>
      <c r="P8990" s="65">
        <f t="shared" si="1265"/>
        <v>5.591132301298124E-2</v>
      </c>
      <c r="Q8990" s="65">
        <f t="shared" si="1266"/>
        <v>0.11555593120377322</v>
      </c>
      <c r="R8990" s="65">
        <f t="shared" si="1267"/>
        <v>0.26889724244747493</v>
      </c>
      <c r="S8990" s="65">
        <f t="shared" si="1268"/>
        <v>0.21667841203816263</v>
      </c>
      <c r="T8990" s="66">
        <f>(L8990*'Football Field'!$F$4)+(M8990*'Football Field'!$F$5)+(N8990*'Football Field'!$F$6)+(O8990*'Football Field'!$F$7)+(P8990*'Football Field'!$F$8)+(Q8990*'Football Field'!$F$9)+(R8990*'Football Field'!$F$10)+(S8990*'Football Field'!$F$11)</f>
        <v>152556656.52524415</v>
      </c>
    </row>
    <row r="8991" spans="2:20" x14ac:dyDescent="0.3">
      <c r="B8991" s="62">
        <f t="shared" si="1269"/>
        <v>8964</v>
      </c>
      <c r="C8991" s="62">
        <v>0.8690416801962475</v>
      </c>
      <c r="D8991" s="62">
        <v>0.13364250115272136</v>
      </c>
      <c r="E8991" s="62">
        <v>0.1648243666076985</v>
      </c>
      <c r="F8991" s="62">
        <v>0.24324601889552533</v>
      </c>
      <c r="G8991" s="62">
        <v>0.98889233253418962</v>
      </c>
      <c r="H8991" s="62">
        <v>0.49752928823239395</v>
      </c>
      <c r="I8991" s="62">
        <v>0.71276737866248563</v>
      </c>
      <c r="J8991" s="62">
        <v>0.44286382120724821</v>
      </c>
      <c r="K8991" s="62"/>
      <c r="L8991" s="65">
        <f t="shared" si="1261"/>
        <v>0.21442955391343804</v>
      </c>
      <c r="M8991" s="65">
        <f t="shared" si="1262"/>
        <v>3.297529055175219E-2</v>
      </c>
      <c r="N8991" s="65">
        <f t="shared" si="1263"/>
        <v>4.0669183321302309E-2</v>
      </c>
      <c r="O8991" s="65">
        <f t="shared" si="1264"/>
        <v>6.0019141212201248E-2</v>
      </c>
      <c r="P8991" s="65">
        <f t="shared" si="1265"/>
        <v>0.24400180861962889</v>
      </c>
      <c r="Q8991" s="65">
        <f t="shared" si="1266"/>
        <v>0.12276164166309136</v>
      </c>
      <c r="R8991" s="65">
        <f t="shared" si="1267"/>
        <v>0.17587003538901991</v>
      </c>
      <c r="S8991" s="65">
        <f t="shared" si="1268"/>
        <v>0.10927334532956601</v>
      </c>
      <c r="T8991" s="66">
        <f>(L8991*'Football Field'!$F$4)+(M8991*'Football Field'!$F$5)+(N8991*'Football Field'!$F$6)+(O8991*'Football Field'!$F$7)+(P8991*'Football Field'!$F$8)+(Q8991*'Football Field'!$F$9)+(R8991*'Football Field'!$F$10)+(S8991*'Football Field'!$F$11)</f>
        <v>153594098.85289538</v>
      </c>
    </row>
    <row r="8992" spans="2:20" x14ac:dyDescent="0.3">
      <c r="B8992" s="62">
        <f t="shared" si="1269"/>
        <v>8965</v>
      </c>
      <c r="C8992" s="62">
        <v>0.10237443872899943</v>
      </c>
      <c r="D8992" s="62">
        <v>0.20535801603803061</v>
      </c>
      <c r="E8992" s="62">
        <v>0.53811054433453431</v>
      </c>
      <c r="F8992" s="62">
        <v>1.1497588726457453E-2</v>
      </c>
      <c r="G8992" s="62">
        <v>0.81791808517227838</v>
      </c>
      <c r="H8992" s="62">
        <v>3.1661754560935229E-2</v>
      </c>
      <c r="I8992" s="62">
        <v>0.35750480898152293</v>
      </c>
      <c r="J8992" s="62">
        <v>0.41941452084679076</v>
      </c>
      <c r="K8992" s="62"/>
      <c r="L8992" s="65">
        <f t="shared" si="1261"/>
        <v>4.1216201014751562E-2</v>
      </c>
      <c r="M8992" s="65">
        <f t="shared" si="1262"/>
        <v>8.2677642721145791E-2</v>
      </c>
      <c r="N8992" s="65">
        <f t="shared" si="1263"/>
        <v>0.21664462964393258</v>
      </c>
      <c r="O8992" s="65">
        <f t="shared" si="1264"/>
        <v>4.6289575212134929E-3</v>
      </c>
      <c r="P8992" s="65">
        <f t="shared" si="1265"/>
        <v>0.32929583429805831</v>
      </c>
      <c r="Q8992" s="65">
        <f t="shared" si="1266"/>
        <v>1.2747100317860643E-2</v>
      </c>
      <c r="R8992" s="65">
        <f t="shared" si="1267"/>
        <v>0.14393231605135878</v>
      </c>
      <c r="S8992" s="65">
        <f t="shared" si="1268"/>
        <v>0.16885731843167873</v>
      </c>
      <c r="T8992" s="66">
        <f>(L8992*'Football Field'!$F$4)+(M8992*'Football Field'!$F$5)+(N8992*'Football Field'!$F$6)+(O8992*'Football Field'!$F$7)+(P8992*'Football Field'!$F$8)+(Q8992*'Football Field'!$F$9)+(R8992*'Football Field'!$F$10)+(S8992*'Football Field'!$F$11)</f>
        <v>161502648.17886743</v>
      </c>
    </row>
    <row r="8993" spans="2:20" x14ac:dyDescent="0.3">
      <c r="B8993" s="62">
        <f t="shared" si="1269"/>
        <v>8966</v>
      </c>
      <c r="C8993" s="62">
        <v>0.59232516644264177</v>
      </c>
      <c r="D8993" s="62">
        <v>0.2144588408590673</v>
      </c>
      <c r="E8993" s="62">
        <v>0.21322719501889609</v>
      </c>
      <c r="F8993" s="62">
        <v>0.77861683932967674</v>
      </c>
      <c r="G8993" s="62">
        <v>9.7358017239421724E-2</v>
      </c>
      <c r="H8993" s="62">
        <v>0.74190545382081718</v>
      </c>
      <c r="I8993" s="62">
        <v>0.76179967115850677</v>
      </c>
      <c r="J8993" s="62">
        <v>0.45864912021031934</v>
      </c>
      <c r="K8993" s="62"/>
      <c r="L8993" s="65">
        <f t="shared" si="1261"/>
        <v>0.15351812431277459</v>
      </c>
      <c r="M8993" s="65">
        <f t="shared" si="1262"/>
        <v>5.5583184467249871E-2</v>
      </c>
      <c r="N8993" s="65">
        <f t="shared" si="1263"/>
        <v>5.5263967979562401E-2</v>
      </c>
      <c r="O8993" s="65">
        <f t="shared" si="1264"/>
        <v>0.20180097605865935</v>
      </c>
      <c r="P8993" s="65">
        <f t="shared" si="1265"/>
        <v>2.5233133826087609E-2</v>
      </c>
      <c r="Q8993" s="65">
        <f t="shared" si="1266"/>
        <v>0.19228616331131165</v>
      </c>
      <c r="R8993" s="65">
        <f t="shared" si="1267"/>
        <v>0.19744232263625658</v>
      </c>
      <c r="S8993" s="65">
        <f t="shared" si="1268"/>
        <v>0.1188721274080979</v>
      </c>
      <c r="T8993" s="66">
        <f>(L8993*'Football Field'!$F$4)+(M8993*'Football Field'!$F$5)+(N8993*'Football Field'!$F$6)+(O8993*'Football Field'!$F$7)+(P8993*'Football Field'!$F$8)+(Q8993*'Football Field'!$F$9)+(R8993*'Football Field'!$F$10)+(S8993*'Football Field'!$F$11)</f>
        <v>140335823.47061431</v>
      </c>
    </row>
    <row r="8994" spans="2:20" x14ac:dyDescent="0.3">
      <c r="B8994" s="62">
        <f t="shared" si="1269"/>
        <v>8967</v>
      </c>
      <c r="C8994" s="62">
        <v>0.22533275934630148</v>
      </c>
      <c r="D8994" s="62">
        <v>0.76092675123430809</v>
      </c>
      <c r="E8994" s="62">
        <v>0.24884951450389803</v>
      </c>
      <c r="F8994" s="62">
        <v>0.76448320590076868</v>
      </c>
      <c r="G8994" s="62">
        <v>0.81050264217328294</v>
      </c>
      <c r="H8994" s="62">
        <v>0.5508293174845198</v>
      </c>
      <c r="I8994" s="62">
        <v>0.29480010327378969</v>
      </c>
      <c r="J8994" s="62">
        <v>0.85384132410175673</v>
      </c>
      <c r="K8994" s="62"/>
      <c r="L8994" s="65">
        <f t="shared" si="1261"/>
        <v>4.996773047185557E-2</v>
      </c>
      <c r="M8994" s="65">
        <f t="shared" si="1262"/>
        <v>0.16873615236773903</v>
      </c>
      <c r="N8994" s="65">
        <f t="shared" si="1263"/>
        <v>5.5182590870744529E-2</v>
      </c>
      <c r="O8994" s="65">
        <f t="shared" si="1264"/>
        <v>0.16952479920597335</v>
      </c>
      <c r="P8994" s="65">
        <f t="shared" si="1265"/>
        <v>0.17972964822483159</v>
      </c>
      <c r="Q8994" s="65">
        <f t="shared" si="1266"/>
        <v>0.12214686826677963</v>
      </c>
      <c r="R8994" s="65">
        <f t="shared" si="1267"/>
        <v>6.5372172897512112E-2</v>
      </c>
      <c r="S8994" s="65">
        <f t="shared" si="1268"/>
        <v>0.18934003769456406</v>
      </c>
      <c r="T8994" s="66">
        <f>(L8994*'Football Field'!$F$4)+(M8994*'Football Field'!$F$5)+(N8994*'Football Field'!$F$6)+(O8994*'Football Field'!$F$7)+(P8994*'Football Field'!$F$8)+(Q8994*'Football Field'!$F$9)+(R8994*'Football Field'!$F$10)+(S8994*'Football Field'!$F$11)</f>
        <v>135122344.54769078</v>
      </c>
    </row>
    <row r="8995" spans="2:20" x14ac:dyDescent="0.3">
      <c r="B8995" s="62">
        <f t="shared" si="1269"/>
        <v>8968</v>
      </c>
      <c r="C8995" s="62">
        <v>0.22632563501359804</v>
      </c>
      <c r="D8995" s="62">
        <v>0.60988433286722721</v>
      </c>
      <c r="E8995" s="62">
        <v>0.19641888725541934</v>
      </c>
      <c r="F8995" s="62">
        <v>0.81821124630229369</v>
      </c>
      <c r="G8995" s="62">
        <v>0.18673153713592749</v>
      </c>
      <c r="H8995" s="62">
        <v>0.58407122106529186</v>
      </c>
      <c r="I8995" s="62">
        <v>0.24294613556510614</v>
      </c>
      <c r="J8995" s="62">
        <v>0.49329545295521249</v>
      </c>
      <c r="K8995" s="62"/>
      <c r="L8995" s="65">
        <f t="shared" si="1261"/>
        <v>6.7401257698909561E-2</v>
      </c>
      <c r="M8995" s="65">
        <f t="shared" si="1262"/>
        <v>0.18162755219328885</v>
      </c>
      <c r="N8995" s="65">
        <f t="shared" si="1263"/>
        <v>5.8494832174181978E-2</v>
      </c>
      <c r="O8995" s="65">
        <f t="shared" si="1264"/>
        <v>0.24366867262231892</v>
      </c>
      <c r="P8995" s="65">
        <f t="shared" si="1265"/>
        <v>5.5609875806847793E-2</v>
      </c>
      <c r="Q8995" s="65">
        <f t="shared" si="1266"/>
        <v>0.17394023829060842</v>
      </c>
      <c r="R8995" s="65">
        <f t="shared" si="1267"/>
        <v>7.2350951712536249E-2</v>
      </c>
      <c r="S8995" s="65">
        <f t="shared" si="1268"/>
        <v>0.14690661950130815</v>
      </c>
      <c r="T8995" s="66">
        <f>(L8995*'Football Field'!$F$4)+(M8995*'Football Field'!$F$5)+(N8995*'Football Field'!$F$6)+(O8995*'Football Field'!$F$7)+(P8995*'Football Field'!$F$8)+(Q8995*'Football Field'!$F$9)+(R8995*'Football Field'!$F$10)+(S8995*'Football Field'!$F$11)</f>
        <v>126074037.60449181</v>
      </c>
    </row>
    <row r="8996" spans="2:20" x14ac:dyDescent="0.3">
      <c r="B8996" s="62">
        <f t="shared" si="1269"/>
        <v>8969</v>
      </c>
      <c r="C8996" s="62">
        <v>5.8006585647072506E-2</v>
      </c>
      <c r="D8996" s="62">
        <v>0.29332869598982025</v>
      </c>
      <c r="E8996" s="62">
        <v>0.11546061367661653</v>
      </c>
      <c r="F8996" s="62">
        <v>0.6086389089328379</v>
      </c>
      <c r="G8996" s="62">
        <v>0.41642340882854101</v>
      </c>
      <c r="H8996" s="62">
        <v>0.95332033445182651</v>
      </c>
      <c r="I8996" s="62">
        <v>0.40454842255011003</v>
      </c>
      <c r="J8996" s="62">
        <v>0.10606197194486933</v>
      </c>
      <c r="K8996" s="62"/>
      <c r="L8996" s="65">
        <f t="shared" si="1261"/>
        <v>1.9624738702553397E-2</v>
      </c>
      <c r="M8996" s="65">
        <f t="shared" si="1262"/>
        <v>9.9238714855327217E-2</v>
      </c>
      <c r="N8996" s="65">
        <f t="shared" si="1263"/>
        <v>3.9062536582075452E-2</v>
      </c>
      <c r="O8996" s="65">
        <f t="shared" si="1264"/>
        <v>0.20591419782379397</v>
      </c>
      <c r="P8996" s="65">
        <f t="shared" si="1265"/>
        <v>0.14088401337062875</v>
      </c>
      <c r="Q8996" s="65">
        <f t="shared" si="1266"/>
        <v>0.3225265244411451</v>
      </c>
      <c r="R8996" s="65">
        <f t="shared" si="1267"/>
        <v>0.1368664781164679</v>
      </c>
      <c r="S8996" s="65">
        <f t="shared" si="1268"/>
        <v>3.5882796108008062E-2</v>
      </c>
      <c r="T8996" s="66">
        <f>(L8996*'Football Field'!$F$4)+(M8996*'Football Field'!$F$5)+(N8996*'Football Field'!$F$6)+(O8996*'Football Field'!$F$7)+(P8996*'Football Field'!$F$8)+(Q8996*'Football Field'!$F$9)+(R8996*'Football Field'!$F$10)+(S8996*'Football Field'!$F$11)</f>
        <v>140874707.79496667</v>
      </c>
    </row>
    <row r="8997" spans="2:20" x14ac:dyDescent="0.3">
      <c r="B8997" s="62">
        <f t="shared" si="1269"/>
        <v>8970</v>
      </c>
      <c r="C8997" s="62">
        <v>0.96561982521740197</v>
      </c>
      <c r="D8997" s="62">
        <v>8.2841585989128164E-2</v>
      </c>
      <c r="E8997" s="62">
        <v>0.71941538354446066</v>
      </c>
      <c r="F8997" s="62">
        <v>0.19753755566888975</v>
      </c>
      <c r="G8997" s="62">
        <v>0.71176145738259622</v>
      </c>
      <c r="H8997" s="62">
        <v>0.5244102236190018</v>
      </c>
      <c r="I8997" s="62">
        <v>0.87878263572688031</v>
      </c>
      <c r="J8997" s="62">
        <v>0.81919379475083365</v>
      </c>
      <c r="K8997" s="62"/>
      <c r="L8997" s="65">
        <f t="shared" si="1261"/>
        <v>0.19708286866968602</v>
      </c>
      <c r="M8997" s="65">
        <f t="shared" si="1262"/>
        <v>1.6907955890619813E-2</v>
      </c>
      <c r="N8997" s="65">
        <f t="shared" si="1263"/>
        <v>0.14683257722274193</v>
      </c>
      <c r="O8997" s="65">
        <f t="shared" si="1264"/>
        <v>4.0317386951388978E-2</v>
      </c>
      <c r="P8997" s="65">
        <f t="shared" si="1265"/>
        <v>0.1452704119842366</v>
      </c>
      <c r="Q8997" s="65">
        <f t="shared" si="1266"/>
        <v>0.10703205188157298</v>
      </c>
      <c r="R8997" s="65">
        <f t="shared" si="1267"/>
        <v>0.17935941067403849</v>
      </c>
      <c r="S8997" s="65">
        <f t="shared" si="1268"/>
        <v>0.16719733672571524</v>
      </c>
      <c r="T8997" s="66">
        <f>(L8997*'Football Field'!$F$4)+(M8997*'Football Field'!$F$5)+(N8997*'Football Field'!$F$6)+(O8997*'Football Field'!$F$7)+(P8997*'Football Field'!$F$8)+(Q8997*'Football Field'!$F$9)+(R8997*'Football Field'!$F$10)+(S8997*'Football Field'!$F$11)</f>
        <v>149205708.34095031</v>
      </c>
    </row>
    <row r="8998" spans="2:20" x14ac:dyDescent="0.3">
      <c r="B8998" s="62">
        <f t="shared" si="1269"/>
        <v>8971</v>
      </c>
      <c r="C8998" s="62">
        <v>0.44775497796792108</v>
      </c>
      <c r="D8998" s="62">
        <v>0.9960193721770555</v>
      </c>
      <c r="E8998" s="62">
        <v>0.91305142432372866</v>
      </c>
      <c r="F8998" s="62">
        <v>0.3771196152048546</v>
      </c>
      <c r="G8998" s="62">
        <v>0.97381534861041763</v>
      </c>
      <c r="H8998" s="62">
        <v>0.6466444419989158</v>
      </c>
      <c r="I8998" s="62">
        <v>0.99592412010897635</v>
      </c>
      <c r="J8998" s="62">
        <v>0.47218491505150439</v>
      </c>
      <c r="K8998" s="62"/>
      <c r="L8998" s="65">
        <f t="shared" si="1261"/>
        <v>7.6900624266457954E-2</v>
      </c>
      <c r="M8998" s="65">
        <f t="shared" si="1262"/>
        <v>0.17106345048248381</v>
      </c>
      <c r="N8998" s="65">
        <f t="shared" si="1263"/>
        <v>0.15681394506551694</v>
      </c>
      <c r="O8998" s="65">
        <f t="shared" si="1264"/>
        <v>6.4769204719947196E-2</v>
      </c>
      <c r="P8998" s="65">
        <f t="shared" si="1265"/>
        <v>0.1672499735642575</v>
      </c>
      <c r="Q8998" s="65">
        <f t="shared" si="1266"/>
        <v>0.11105931528407184</v>
      </c>
      <c r="R8998" s="65">
        <f t="shared" si="1267"/>
        <v>0.17104709121489686</v>
      </c>
      <c r="S8998" s="65">
        <f t="shared" si="1268"/>
        <v>8.1096395402368016E-2</v>
      </c>
      <c r="T8998" s="66">
        <f>(L8998*'Football Field'!$F$4)+(M8998*'Football Field'!$F$5)+(N8998*'Football Field'!$F$6)+(O8998*'Football Field'!$F$7)+(P8998*'Football Field'!$F$8)+(Q8998*'Football Field'!$F$9)+(R8998*'Football Field'!$F$10)+(S8998*'Football Field'!$F$11)</f>
        <v>149707144.05986387</v>
      </c>
    </row>
    <row r="8999" spans="2:20" x14ac:dyDescent="0.3">
      <c r="B8999" s="62">
        <f t="shared" si="1269"/>
        <v>8972</v>
      </c>
      <c r="C8999" s="62">
        <v>0.21128346513095309</v>
      </c>
      <c r="D8999" s="62">
        <v>0.58357875371009826</v>
      </c>
      <c r="E8999" s="62">
        <v>0.89157728555378934</v>
      </c>
      <c r="F8999" s="62">
        <v>2.7219231735091665E-2</v>
      </c>
      <c r="G8999" s="62">
        <v>9.7950158016667843E-2</v>
      </c>
      <c r="H8999" s="62">
        <v>0.99859707553285071</v>
      </c>
      <c r="I8999" s="62">
        <v>0.27780732429331623</v>
      </c>
      <c r="J8999" s="62">
        <v>0.22443007943017523</v>
      </c>
      <c r="K8999" s="62"/>
      <c r="L8999" s="65">
        <f t="shared" ref="L8999:L9062" si="1270">C8999/SUM($C8999:$J8999)</f>
        <v>6.3784777976112886E-2</v>
      </c>
      <c r="M8999" s="65">
        <f t="shared" ref="M8999:M9062" si="1271">D8999/SUM($C8999:$J8999)</f>
        <v>0.17617772982805005</v>
      </c>
      <c r="N8999" s="65">
        <f t="shared" ref="N8999:N9062" si="1272">E8999/SUM($C8999:$J8999)</f>
        <v>0.26916000820199781</v>
      </c>
      <c r="O8999" s="65">
        <f t="shared" ref="O8999:O9062" si="1273">F8999/SUM($C8999:$J8999)</f>
        <v>8.2172670342523565E-3</v>
      </c>
      <c r="P8999" s="65">
        <f t="shared" ref="P8999:P9062" si="1274">G8999/SUM($C8999:$J8999)</f>
        <v>2.9570364524010444E-2</v>
      </c>
      <c r="Q8999" s="65">
        <f t="shared" ref="Q8999:Q9062" si="1275">H8999/SUM($C8999:$J8999)</f>
        <v>0.30146842163432097</v>
      </c>
      <c r="R8999" s="65">
        <f t="shared" ref="R8999:R9062" si="1276">I8999/SUM($C8999:$J8999)</f>
        <v>8.3867795755831726E-2</v>
      </c>
      <c r="S8999" s="65">
        <f t="shared" ref="S8999:S9062" si="1277">J8999/SUM($C8999:$J8999)</f>
        <v>6.7753635045423741E-2</v>
      </c>
      <c r="T8999" s="66">
        <f>(L8999*'Football Field'!$F$4)+(M8999*'Football Field'!$F$5)+(N8999*'Football Field'!$F$6)+(O8999*'Football Field'!$F$7)+(P8999*'Football Field'!$F$8)+(Q8999*'Football Field'!$F$9)+(R8999*'Football Field'!$F$10)+(S8999*'Football Field'!$F$11)</f>
        <v>128797887.00845672</v>
      </c>
    </row>
    <row r="9000" spans="2:20" x14ac:dyDescent="0.3">
      <c r="B9000" s="62">
        <f t="shared" si="1269"/>
        <v>8973</v>
      </c>
      <c r="C9000" s="62">
        <v>1.1300638200695268E-4</v>
      </c>
      <c r="D9000" s="62">
        <v>0.9218968375570199</v>
      </c>
      <c r="E9000" s="62">
        <v>0.84521558619367099</v>
      </c>
      <c r="F9000" s="62">
        <v>0.77421481082093557</v>
      </c>
      <c r="G9000" s="62">
        <v>0.26115501724004886</v>
      </c>
      <c r="H9000" s="62">
        <v>0.61206910916537471</v>
      </c>
      <c r="I9000" s="62">
        <v>0.25049822656603227</v>
      </c>
      <c r="J9000" s="62">
        <v>0.53327662702539791</v>
      </c>
      <c r="K9000" s="62"/>
      <c r="L9000" s="65">
        <f t="shared" si="1270"/>
        <v>2.6916283899750989E-5</v>
      </c>
      <c r="M9000" s="65">
        <f t="shared" si="1271"/>
        <v>0.21958084636707237</v>
      </c>
      <c r="N9000" s="65">
        <f t="shared" si="1272"/>
        <v>0.20131661832234937</v>
      </c>
      <c r="O9000" s="65">
        <f t="shared" si="1273"/>
        <v>0.18440538735384163</v>
      </c>
      <c r="P9000" s="65">
        <f t="shared" si="1274"/>
        <v>6.2202881474827172E-2</v>
      </c>
      <c r="Q9000" s="65">
        <f t="shared" si="1275"/>
        <v>0.14578491600190607</v>
      </c>
      <c r="R9000" s="65">
        <f t="shared" si="1276"/>
        <v>5.9664607103523067E-2</v>
      </c>
      <c r="S9000" s="65">
        <f t="shared" si="1277"/>
        <v>0.12701782709258064</v>
      </c>
      <c r="T9000" s="66">
        <f>(L9000*'Football Field'!$F$4)+(M9000*'Football Field'!$F$5)+(N9000*'Football Field'!$F$6)+(O9000*'Football Field'!$F$7)+(P9000*'Football Field'!$F$8)+(Q9000*'Football Field'!$F$9)+(R9000*'Football Field'!$F$10)+(S9000*'Football Field'!$F$11)</f>
        <v>128219173.98998468</v>
      </c>
    </row>
    <row r="9001" spans="2:20" x14ac:dyDescent="0.3">
      <c r="B9001" s="62">
        <f t="shared" si="1269"/>
        <v>8974</v>
      </c>
      <c r="C9001" s="62">
        <v>0.97071643980742417</v>
      </c>
      <c r="D9001" s="62">
        <v>7.8360641079579407E-2</v>
      </c>
      <c r="E9001" s="62">
        <v>0.81793954896015442</v>
      </c>
      <c r="F9001" s="62">
        <v>0.18017374743709957</v>
      </c>
      <c r="G9001" s="62">
        <v>0.13288715200254153</v>
      </c>
      <c r="H9001" s="62">
        <v>0.4000085744947649</v>
      </c>
      <c r="I9001" s="62">
        <v>0.72169371737141164</v>
      </c>
      <c r="J9001" s="62">
        <v>0.5469968791155887</v>
      </c>
      <c r="K9001" s="62"/>
      <c r="L9001" s="65">
        <f t="shared" si="1270"/>
        <v>0.25221427882259012</v>
      </c>
      <c r="M9001" s="65">
        <f t="shared" si="1271"/>
        <v>2.0359882420331495E-2</v>
      </c>
      <c r="N9001" s="65">
        <f t="shared" si="1272"/>
        <v>0.21251935683955872</v>
      </c>
      <c r="O9001" s="65">
        <f t="shared" si="1273"/>
        <v>4.681325040876682E-2</v>
      </c>
      <c r="P9001" s="65">
        <f t="shared" si="1274"/>
        <v>3.452711402905468E-2</v>
      </c>
      <c r="Q9001" s="65">
        <f t="shared" si="1275"/>
        <v>0.10393135420583186</v>
      </c>
      <c r="R9001" s="65">
        <f t="shared" si="1276"/>
        <v>0.18751249385838686</v>
      </c>
      <c r="S9001" s="65">
        <f t="shared" si="1277"/>
        <v>0.1421222694154794</v>
      </c>
      <c r="T9001" s="66">
        <f>(L9001*'Football Field'!$F$4)+(M9001*'Football Field'!$F$5)+(N9001*'Football Field'!$F$6)+(O9001*'Football Field'!$F$7)+(P9001*'Football Field'!$F$8)+(Q9001*'Football Field'!$F$9)+(R9001*'Football Field'!$F$10)+(S9001*'Football Field'!$F$11)</f>
        <v>142552767.62432158</v>
      </c>
    </row>
    <row r="9002" spans="2:20" x14ac:dyDescent="0.3">
      <c r="B9002" s="62">
        <f t="shared" si="1269"/>
        <v>8975</v>
      </c>
      <c r="C9002" s="62">
        <v>0.80820288077347202</v>
      </c>
      <c r="D9002" s="62">
        <v>0.62402842657936042</v>
      </c>
      <c r="E9002" s="62">
        <v>0.71193313359887123</v>
      </c>
      <c r="F9002" s="62">
        <v>0.94244638895024957</v>
      </c>
      <c r="G9002" s="62">
        <v>9.4706681520214664E-3</v>
      </c>
      <c r="H9002" s="62">
        <v>0.26178879239886022</v>
      </c>
      <c r="I9002" s="62">
        <v>0.60447146837300925</v>
      </c>
      <c r="J9002" s="62">
        <v>0.62735851372701557</v>
      </c>
      <c r="K9002" s="62"/>
      <c r="L9002" s="65">
        <f t="shared" si="1270"/>
        <v>0.17609055772261517</v>
      </c>
      <c r="M9002" s="65">
        <f t="shared" si="1271"/>
        <v>0.13596278395588268</v>
      </c>
      <c r="N9002" s="65">
        <f t="shared" si="1272"/>
        <v>0.15511538691455409</v>
      </c>
      <c r="O9002" s="65">
        <f t="shared" si="1273"/>
        <v>0.20533941934862923</v>
      </c>
      <c r="P9002" s="65">
        <f t="shared" si="1274"/>
        <v>2.0634611389893092E-3</v>
      </c>
      <c r="Q9002" s="65">
        <f t="shared" si="1275"/>
        <v>5.7038319901715359E-2</v>
      </c>
      <c r="R9002" s="65">
        <f t="shared" si="1276"/>
        <v>0.13170173050032158</v>
      </c>
      <c r="S9002" s="65">
        <f t="shared" si="1277"/>
        <v>0.13668834051729251</v>
      </c>
      <c r="T9002" s="66">
        <f>(L9002*'Football Field'!$F$4)+(M9002*'Football Field'!$F$5)+(N9002*'Football Field'!$F$6)+(O9002*'Football Field'!$F$7)+(P9002*'Football Field'!$F$8)+(Q9002*'Football Field'!$F$9)+(R9002*'Football Field'!$F$10)+(S9002*'Football Field'!$F$11)</f>
        <v>131723765.06413348</v>
      </c>
    </row>
    <row r="9003" spans="2:20" x14ac:dyDescent="0.3">
      <c r="B9003" s="62">
        <f t="shared" si="1269"/>
        <v>8976</v>
      </c>
      <c r="C9003" s="62">
        <v>0.87148742542200675</v>
      </c>
      <c r="D9003" s="62">
        <v>0.62249645750800475</v>
      </c>
      <c r="E9003" s="62">
        <v>4.4267421220968162E-2</v>
      </c>
      <c r="F9003" s="62">
        <v>1.8345668398619286E-2</v>
      </c>
      <c r="G9003" s="62">
        <v>0.55056361666788323</v>
      </c>
      <c r="H9003" s="62">
        <v>0.77773057840813375</v>
      </c>
      <c r="I9003" s="62">
        <v>0.91846067705500345</v>
      </c>
      <c r="J9003" s="62">
        <v>0.75626399783360321</v>
      </c>
      <c r="K9003" s="62"/>
      <c r="L9003" s="65">
        <f t="shared" si="1270"/>
        <v>0.19113176537729085</v>
      </c>
      <c r="M9003" s="65">
        <f t="shared" si="1271"/>
        <v>0.13652388249549402</v>
      </c>
      <c r="N9003" s="65">
        <f t="shared" si="1272"/>
        <v>9.7085857120275763E-3</v>
      </c>
      <c r="O9003" s="65">
        <f t="shared" si="1273"/>
        <v>4.0235118554424708E-3</v>
      </c>
      <c r="P9003" s="65">
        <f t="shared" si="1274"/>
        <v>0.12074780764080693</v>
      </c>
      <c r="Q9003" s="65">
        <f t="shared" si="1275"/>
        <v>0.1705693210284322</v>
      </c>
      <c r="R9003" s="65">
        <f t="shared" si="1276"/>
        <v>0.20143378494547778</v>
      </c>
      <c r="S9003" s="65">
        <f t="shared" si="1277"/>
        <v>0.16586134094502814</v>
      </c>
      <c r="T9003" s="66">
        <f>(L9003*'Football Field'!$F$4)+(M9003*'Football Field'!$F$5)+(N9003*'Football Field'!$F$6)+(O9003*'Football Field'!$F$7)+(P9003*'Football Field'!$F$8)+(Q9003*'Football Field'!$F$9)+(R9003*'Football Field'!$F$10)+(S9003*'Football Field'!$F$11)</f>
        <v>146047887.82958651</v>
      </c>
    </row>
    <row r="9004" spans="2:20" x14ac:dyDescent="0.3">
      <c r="B9004" s="62">
        <f t="shared" si="1269"/>
        <v>8977</v>
      </c>
      <c r="C9004" s="62">
        <v>0.77435875911046559</v>
      </c>
      <c r="D9004" s="62">
        <v>6.0151552713982093E-2</v>
      </c>
      <c r="E9004" s="62">
        <v>0.98499020569706663</v>
      </c>
      <c r="F9004" s="62">
        <v>0.69266640180595185</v>
      </c>
      <c r="G9004" s="62">
        <v>0.1429266993523306</v>
      </c>
      <c r="H9004" s="62">
        <v>0.98069789001321261</v>
      </c>
      <c r="I9004" s="62">
        <v>2.5531580286193289E-3</v>
      </c>
      <c r="J9004" s="62">
        <v>0.11687372902420712</v>
      </c>
      <c r="K9004" s="62"/>
      <c r="L9004" s="65">
        <f t="shared" si="1270"/>
        <v>0.20620871478146549</v>
      </c>
      <c r="M9004" s="65">
        <f t="shared" si="1271"/>
        <v>1.6018123681468384E-2</v>
      </c>
      <c r="N9004" s="65">
        <f t="shared" si="1272"/>
        <v>0.26229904679124116</v>
      </c>
      <c r="O9004" s="65">
        <f t="shared" si="1273"/>
        <v>0.18445435892374487</v>
      </c>
      <c r="P9004" s="65">
        <f t="shared" si="1274"/>
        <v>3.8060822112036832E-2</v>
      </c>
      <c r="Q9004" s="65">
        <f t="shared" si="1275"/>
        <v>0.26115601988001896</v>
      </c>
      <c r="R9004" s="65">
        <f t="shared" si="1276"/>
        <v>6.7989601657035927E-4</v>
      </c>
      <c r="S9004" s="65">
        <f t="shared" si="1277"/>
        <v>3.1123017813453814E-2</v>
      </c>
      <c r="T9004" s="66">
        <f>(L9004*'Football Field'!$F$4)+(M9004*'Football Field'!$F$5)+(N9004*'Football Field'!$F$6)+(O9004*'Football Field'!$F$7)+(P9004*'Football Field'!$F$8)+(Q9004*'Football Field'!$F$9)+(R9004*'Football Field'!$F$10)+(S9004*'Football Field'!$F$11)</f>
        <v>118563917.46349549</v>
      </c>
    </row>
    <row r="9005" spans="2:20" x14ac:dyDescent="0.3">
      <c r="B9005" s="62">
        <f t="shared" si="1269"/>
        <v>8978</v>
      </c>
      <c r="C9005" s="62">
        <v>0.83788390306154026</v>
      </c>
      <c r="D9005" s="62">
        <v>0.38143160528322728</v>
      </c>
      <c r="E9005" s="62">
        <v>0.82239553508451468</v>
      </c>
      <c r="F9005" s="62">
        <v>0.31493472788786481</v>
      </c>
      <c r="G9005" s="62">
        <v>0.83844218846162977</v>
      </c>
      <c r="H9005" s="62">
        <v>0.32754517128089933</v>
      </c>
      <c r="I9005" s="62">
        <v>0.80504450961675533</v>
      </c>
      <c r="J9005" s="62">
        <v>0.57249929302346292</v>
      </c>
      <c r="K9005" s="62"/>
      <c r="L9005" s="65">
        <f t="shared" si="1270"/>
        <v>0.17099054062704902</v>
      </c>
      <c r="M9005" s="65">
        <f t="shared" si="1271"/>
        <v>7.7840374019969544E-2</v>
      </c>
      <c r="N9005" s="65">
        <f t="shared" si="1272"/>
        <v>0.16782976333541538</v>
      </c>
      <c r="O9005" s="65">
        <f t="shared" si="1273"/>
        <v>6.4270072723694963E-2</v>
      </c>
      <c r="P9005" s="65">
        <f t="shared" si="1274"/>
        <v>0.17110447230903586</v>
      </c>
      <c r="Q9005" s="65">
        <f t="shared" si="1275"/>
        <v>6.6843539674716457E-2</v>
      </c>
      <c r="R9005" s="65">
        <f t="shared" si="1276"/>
        <v>0.16428886558773784</v>
      </c>
      <c r="S9005" s="65">
        <f t="shared" si="1277"/>
        <v>0.11683237172238095</v>
      </c>
      <c r="T9005" s="66">
        <f>(L9005*'Football Field'!$F$4)+(M9005*'Football Field'!$F$5)+(N9005*'Football Field'!$F$6)+(O9005*'Football Field'!$F$7)+(P9005*'Football Field'!$F$8)+(Q9005*'Football Field'!$F$9)+(R9005*'Football Field'!$F$10)+(S9005*'Football Field'!$F$11)</f>
        <v>149492720.42905799</v>
      </c>
    </row>
    <row r="9006" spans="2:20" x14ac:dyDescent="0.3">
      <c r="B9006" s="62">
        <f t="shared" si="1269"/>
        <v>8979</v>
      </c>
      <c r="C9006" s="62">
        <v>0.52319919587696118</v>
      </c>
      <c r="D9006" s="62">
        <v>0.14249143404929965</v>
      </c>
      <c r="E9006" s="62">
        <v>0.38916291392636648</v>
      </c>
      <c r="F9006" s="62">
        <v>0.26871693696268428</v>
      </c>
      <c r="G9006" s="62">
        <v>0.39509987519235956</v>
      </c>
      <c r="H9006" s="62">
        <v>0.55346155157059829</v>
      </c>
      <c r="I9006" s="62">
        <v>0.78849583955557756</v>
      </c>
      <c r="J9006" s="62">
        <v>7.951048767517388E-2</v>
      </c>
      <c r="K9006" s="62"/>
      <c r="L9006" s="65">
        <f t="shared" si="1270"/>
        <v>0.16661661263099822</v>
      </c>
      <c r="M9006" s="65">
        <f t="shared" si="1271"/>
        <v>4.5377439906866324E-2</v>
      </c>
      <c r="N9006" s="65">
        <f t="shared" si="1272"/>
        <v>0.12393177778367291</v>
      </c>
      <c r="O9006" s="65">
        <f t="shared" si="1273"/>
        <v>8.5574875011522319E-2</v>
      </c>
      <c r="P9006" s="65">
        <f t="shared" si="1274"/>
        <v>0.12582244654474231</v>
      </c>
      <c r="Q9006" s="65">
        <f t="shared" si="1275"/>
        <v>0.17625388125763802</v>
      </c>
      <c r="R9006" s="65">
        <f t="shared" si="1276"/>
        <v>0.25110227021694564</v>
      </c>
      <c r="S9006" s="65">
        <f t="shared" si="1277"/>
        <v>2.5320696647614178E-2</v>
      </c>
      <c r="T9006" s="66">
        <f>(L9006*'Football Field'!$F$4)+(M9006*'Football Field'!$F$5)+(N9006*'Football Field'!$F$6)+(O9006*'Football Field'!$F$7)+(P9006*'Football Field'!$F$8)+(Q9006*'Football Field'!$F$9)+(R9006*'Football Field'!$F$10)+(S9006*'Football Field'!$F$11)</f>
        <v>156247264.6740939</v>
      </c>
    </row>
    <row r="9007" spans="2:20" x14ac:dyDescent="0.3">
      <c r="B9007" s="62">
        <f t="shared" si="1269"/>
        <v>8980</v>
      </c>
      <c r="C9007" s="62">
        <v>0.68637293031881796</v>
      </c>
      <c r="D9007" s="62">
        <v>7.5645893449178936E-2</v>
      </c>
      <c r="E9007" s="62">
        <v>0.14723943521740679</v>
      </c>
      <c r="F9007" s="62">
        <v>0.18891909385405792</v>
      </c>
      <c r="G9007" s="62">
        <v>0.73552934220631627</v>
      </c>
      <c r="H9007" s="62">
        <v>0.3117843807316244</v>
      </c>
      <c r="I9007" s="62">
        <v>0.81834567803117908</v>
      </c>
      <c r="J9007" s="62">
        <v>0.17736175932554954</v>
      </c>
      <c r="K9007" s="62"/>
      <c r="L9007" s="65">
        <f t="shared" si="1270"/>
        <v>0.21850670291894075</v>
      </c>
      <c r="M9007" s="65">
        <f t="shared" si="1271"/>
        <v>2.408185701504845E-2</v>
      </c>
      <c r="N9007" s="65">
        <f t="shared" si="1272"/>
        <v>4.687364857768847E-2</v>
      </c>
      <c r="O9007" s="65">
        <f t="shared" si="1273"/>
        <v>6.0142360651241962E-2</v>
      </c>
      <c r="P9007" s="65">
        <f t="shared" si="1274"/>
        <v>0.23415563808873763</v>
      </c>
      <c r="Q9007" s="65">
        <f t="shared" si="1275"/>
        <v>9.9256503346724659E-2</v>
      </c>
      <c r="R9007" s="65">
        <f t="shared" si="1276"/>
        <v>0.26052020418622784</v>
      </c>
      <c r="S9007" s="65">
        <f t="shared" si="1277"/>
        <v>5.6463085215390237E-2</v>
      </c>
      <c r="T9007" s="66">
        <f>(L9007*'Football Field'!$F$4)+(M9007*'Football Field'!$F$5)+(N9007*'Football Field'!$F$6)+(O9007*'Football Field'!$F$7)+(P9007*'Football Field'!$F$8)+(Q9007*'Football Field'!$F$9)+(R9007*'Football Field'!$F$10)+(S9007*'Football Field'!$F$11)</f>
        <v>164299752.6156899</v>
      </c>
    </row>
    <row r="9008" spans="2:20" x14ac:dyDescent="0.3">
      <c r="B9008" s="62">
        <f t="shared" si="1269"/>
        <v>8981</v>
      </c>
      <c r="C9008" s="62">
        <v>0.8828806250147021</v>
      </c>
      <c r="D9008" s="62">
        <v>0.85097126086521613</v>
      </c>
      <c r="E9008" s="62">
        <v>0.28238427938860777</v>
      </c>
      <c r="F9008" s="62">
        <v>0.69714848763642989</v>
      </c>
      <c r="G9008" s="62">
        <v>0.63924312600205957</v>
      </c>
      <c r="H9008" s="62">
        <v>0.46665167362904014</v>
      </c>
      <c r="I9008" s="62">
        <v>0.82228330762944868</v>
      </c>
      <c r="J9008" s="62">
        <v>4.9376864259004449E-2</v>
      </c>
      <c r="K9008" s="62"/>
      <c r="L9008" s="65">
        <f t="shared" si="1270"/>
        <v>0.18820976087983976</v>
      </c>
      <c r="M9008" s="65">
        <f t="shared" si="1271"/>
        <v>0.181407421326514</v>
      </c>
      <c r="N9008" s="65">
        <f t="shared" si="1272"/>
        <v>6.0197807261962166E-2</v>
      </c>
      <c r="O9008" s="65">
        <f t="shared" si="1273"/>
        <v>0.14861595830535915</v>
      </c>
      <c r="P9008" s="65">
        <f t="shared" si="1274"/>
        <v>0.13627187241415048</v>
      </c>
      <c r="Q9008" s="65">
        <f t="shared" si="1275"/>
        <v>9.9479360424786889E-2</v>
      </c>
      <c r="R9008" s="65">
        <f t="shared" si="1276"/>
        <v>0.17529181218791057</v>
      </c>
      <c r="S9008" s="65">
        <f t="shared" si="1277"/>
        <v>1.0526007199477029E-2</v>
      </c>
      <c r="T9008" s="66">
        <f>(L9008*'Football Field'!$F$4)+(M9008*'Football Field'!$F$5)+(N9008*'Football Field'!$F$6)+(O9008*'Football Field'!$F$7)+(P9008*'Football Field'!$F$8)+(Q9008*'Football Field'!$F$9)+(R9008*'Football Field'!$F$10)+(S9008*'Football Field'!$F$11)</f>
        <v>144709109.17245468</v>
      </c>
    </row>
    <row r="9009" spans="2:20" x14ac:dyDescent="0.3">
      <c r="B9009" s="62">
        <f t="shared" si="1269"/>
        <v>8982</v>
      </c>
      <c r="C9009" s="62">
        <v>8.9708607774867E-2</v>
      </c>
      <c r="D9009" s="62">
        <v>0.36307848358078065</v>
      </c>
      <c r="E9009" s="62">
        <v>0.15280474761247098</v>
      </c>
      <c r="F9009" s="62">
        <v>0.91415321850992681</v>
      </c>
      <c r="G9009" s="62">
        <v>0.85763579306038151</v>
      </c>
      <c r="H9009" s="62">
        <v>0.12108295388695745</v>
      </c>
      <c r="I9009" s="62">
        <v>0.2959473831041437</v>
      </c>
      <c r="J9009" s="62">
        <v>0.97567289262004131</v>
      </c>
      <c r="K9009" s="62"/>
      <c r="L9009" s="65">
        <f t="shared" si="1270"/>
        <v>2.379485599464615E-2</v>
      </c>
      <c r="M9009" s="65">
        <f t="shared" si="1271"/>
        <v>9.630514223607882E-2</v>
      </c>
      <c r="N9009" s="65">
        <f t="shared" si="1272"/>
        <v>4.0530859355902962E-2</v>
      </c>
      <c r="O9009" s="65">
        <f t="shared" si="1273"/>
        <v>0.2424755520236726</v>
      </c>
      <c r="P9009" s="65">
        <f t="shared" si="1274"/>
        <v>0.22748452682422848</v>
      </c>
      <c r="Q9009" s="65">
        <f t="shared" si="1275"/>
        <v>3.2116778117625894E-2</v>
      </c>
      <c r="R9009" s="65">
        <f t="shared" si="1276"/>
        <v>7.8498881407547461E-2</v>
      </c>
      <c r="S9009" s="65">
        <f t="shared" si="1277"/>
        <v>0.2587934040402976</v>
      </c>
      <c r="T9009" s="66">
        <f>(L9009*'Football Field'!$F$4)+(M9009*'Football Field'!$F$5)+(N9009*'Football Field'!$F$6)+(O9009*'Football Field'!$F$7)+(P9009*'Football Field'!$F$8)+(Q9009*'Football Field'!$F$9)+(R9009*'Football Field'!$F$10)+(S9009*'Football Field'!$F$11)</f>
        <v>141890989.36901939</v>
      </c>
    </row>
    <row r="9010" spans="2:20" x14ac:dyDescent="0.3">
      <c r="B9010" s="62">
        <f t="shared" si="1269"/>
        <v>8983</v>
      </c>
      <c r="C9010" s="62">
        <v>0.60168948026974245</v>
      </c>
      <c r="D9010" s="62">
        <v>0.20831156857997579</v>
      </c>
      <c r="E9010" s="62">
        <v>0.57679426913305487</v>
      </c>
      <c r="F9010" s="62">
        <v>0.29305778624384071</v>
      </c>
      <c r="G9010" s="62">
        <v>0.12137473492827155</v>
      </c>
      <c r="H9010" s="62">
        <v>0.89093011851914961</v>
      </c>
      <c r="I9010" s="62">
        <v>0.41359281099369438</v>
      </c>
      <c r="J9010" s="62">
        <v>0.63195974884614547</v>
      </c>
      <c r="K9010" s="62"/>
      <c r="L9010" s="65">
        <f t="shared" si="1270"/>
        <v>0.16097808469928113</v>
      </c>
      <c r="M9010" s="65">
        <f t="shared" si="1271"/>
        <v>5.5732397574366856E-2</v>
      </c>
      <c r="N9010" s="65">
        <f t="shared" si="1272"/>
        <v>0.15431753380320837</v>
      </c>
      <c r="O9010" s="65">
        <f t="shared" si="1273"/>
        <v>7.8405693771803134E-2</v>
      </c>
      <c r="P9010" s="65">
        <f t="shared" si="1274"/>
        <v>3.2473016398552858E-2</v>
      </c>
      <c r="Q9010" s="65">
        <f t="shared" si="1275"/>
        <v>0.23836252549374759</v>
      </c>
      <c r="R9010" s="65">
        <f t="shared" si="1276"/>
        <v>0.11065405120479854</v>
      </c>
      <c r="S9010" s="65">
        <f t="shared" si="1277"/>
        <v>0.16907669705424144</v>
      </c>
      <c r="T9010" s="66">
        <f>(L9010*'Football Field'!$F$4)+(M9010*'Football Field'!$F$5)+(N9010*'Football Field'!$F$6)+(O9010*'Football Field'!$F$7)+(P9010*'Football Field'!$F$8)+(Q9010*'Football Field'!$F$9)+(R9010*'Football Field'!$F$10)+(S9010*'Football Field'!$F$11)</f>
        <v>130950386.32451722</v>
      </c>
    </row>
    <row r="9011" spans="2:20" x14ac:dyDescent="0.3">
      <c r="B9011" s="62">
        <f t="shared" si="1269"/>
        <v>8984</v>
      </c>
      <c r="C9011" s="62">
        <v>0.43754090994287775</v>
      </c>
      <c r="D9011" s="62">
        <v>4.3036181204885615E-2</v>
      </c>
      <c r="E9011" s="62">
        <v>0.69342773116106293</v>
      </c>
      <c r="F9011" s="62">
        <v>0.51129490910140962</v>
      </c>
      <c r="G9011" s="62">
        <v>0.95912846292784926</v>
      </c>
      <c r="H9011" s="62">
        <v>8.3539552724214317E-2</v>
      </c>
      <c r="I9011" s="62">
        <v>0.28011901114072257</v>
      </c>
      <c r="J9011" s="62">
        <v>0.35281497227773451</v>
      </c>
      <c r="K9011" s="62"/>
      <c r="L9011" s="65">
        <f t="shared" si="1270"/>
        <v>0.13018557072785647</v>
      </c>
      <c r="M9011" s="65">
        <f t="shared" si="1271"/>
        <v>1.2804950770973463E-2</v>
      </c>
      <c r="N9011" s="65">
        <f t="shared" si="1272"/>
        <v>0.20632192987739401</v>
      </c>
      <c r="O9011" s="65">
        <f t="shared" si="1273"/>
        <v>0.1521302763673105</v>
      </c>
      <c r="P9011" s="65">
        <f t="shared" si="1274"/>
        <v>0.28537831208490932</v>
      </c>
      <c r="Q9011" s="65">
        <f t="shared" si="1275"/>
        <v>2.4856291383522387E-2</v>
      </c>
      <c r="R9011" s="65">
        <f t="shared" si="1276"/>
        <v>8.3346385465621217E-2</v>
      </c>
      <c r="S9011" s="65">
        <f t="shared" si="1277"/>
        <v>0.10497628332241253</v>
      </c>
      <c r="T9011" s="66">
        <f>(L9011*'Football Field'!$F$4)+(M9011*'Football Field'!$F$5)+(N9011*'Football Field'!$F$6)+(O9011*'Football Field'!$F$7)+(P9011*'Football Field'!$F$8)+(Q9011*'Football Field'!$F$9)+(R9011*'Football Field'!$F$10)+(S9011*'Football Field'!$F$11)</f>
        <v>149571080.65501207</v>
      </c>
    </row>
    <row r="9012" spans="2:20" x14ac:dyDescent="0.3">
      <c r="B9012" s="62">
        <f t="shared" si="1269"/>
        <v>8985</v>
      </c>
      <c r="C9012" s="62">
        <v>0.12248091247248893</v>
      </c>
      <c r="D9012" s="62">
        <v>2.8728373377217564E-2</v>
      </c>
      <c r="E9012" s="62">
        <v>0.69526823117879877</v>
      </c>
      <c r="F9012" s="62">
        <v>0.2138638401695413</v>
      </c>
      <c r="G9012" s="62">
        <v>0.61676147053967145</v>
      </c>
      <c r="H9012" s="62">
        <v>0.22149531706975634</v>
      </c>
      <c r="I9012" s="62">
        <v>0.2598906554180499</v>
      </c>
      <c r="J9012" s="62">
        <v>0.2744055637989492</v>
      </c>
      <c r="K9012" s="62"/>
      <c r="L9012" s="65">
        <f t="shared" si="1270"/>
        <v>5.0343703484882117E-2</v>
      </c>
      <c r="M9012" s="65">
        <f t="shared" si="1271"/>
        <v>1.1808311039734306E-2</v>
      </c>
      <c r="N9012" s="65">
        <f t="shared" si="1272"/>
        <v>0.28577822426646254</v>
      </c>
      <c r="O9012" s="65">
        <f t="shared" si="1273"/>
        <v>8.7905107320718004E-2</v>
      </c>
      <c r="P9012" s="65">
        <f t="shared" si="1274"/>
        <v>0.25350935069759045</v>
      </c>
      <c r="Q9012" s="65">
        <f t="shared" si="1275"/>
        <v>9.1041896575961748E-2</v>
      </c>
      <c r="R9012" s="65">
        <f t="shared" si="1276"/>
        <v>0.10682364974866437</v>
      </c>
      <c r="S9012" s="65">
        <f t="shared" si="1277"/>
        <v>0.1127897568659865</v>
      </c>
      <c r="T9012" s="66">
        <f>(L9012*'Football Field'!$F$4)+(M9012*'Football Field'!$F$5)+(N9012*'Football Field'!$F$6)+(O9012*'Football Field'!$F$7)+(P9012*'Football Field'!$F$8)+(Q9012*'Football Field'!$F$9)+(R9012*'Football Field'!$F$10)+(S9012*'Football Field'!$F$11)</f>
        <v>152286758.76064509</v>
      </c>
    </row>
    <row r="9013" spans="2:20" x14ac:dyDescent="0.3">
      <c r="B9013" s="62">
        <f t="shared" si="1269"/>
        <v>8986</v>
      </c>
      <c r="C9013" s="62">
        <v>0.22082122205313648</v>
      </c>
      <c r="D9013" s="62">
        <v>0.9169125532827721</v>
      </c>
      <c r="E9013" s="62">
        <v>0.54556262537431477</v>
      </c>
      <c r="F9013" s="62">
        <v>1.2626358370130042E-2</v>
      </c>
      <c r="G9013" s="62">
        <v>0.37515100459866357</v>
      </c>
      <c r="H9013" s="62">
        <v>0.94189119704841262</v>
      </c>
      <c r="I9013" s="62">
        <v>0.96076308948742428</v>
      </c>
      <c r="J9013" s="62">
        <v>0.37352170077916369</v>
      </c>
      <c r="K9013" s="62"/>
      <c r="L9013" s="65">
        <f t="shared" si="1270"/>
        <v>5.0795614400264151E-2</v>
      </c>
      <c r="M9013" s="65">
        <f t="shared" si="1271"/>
        <v>0.21091784594918109</v>
      </c>
      <c r="N9013" s="65">
        <f t="shared" si="1272"/>
        <v>0.12549603924862368</v>
      </c>
      <c r="O9013" s="65">
        <f t="shared" si="1273"/>
        <v>2.9044474307561856E-3</v>
      </c>
      <c r="P9013" s="65">
        <f t="shared" si="1274"/>
        <v>8.6296170242550166E-2</v>
      </c>
      <c r="Q9013" s="65">
        <f t="shared" si="1275"/>
        <v>0.21666369566943908</v>
      </c>
      <c r="R9013" s="65">
        <f t="shared" si="1276"/>
        <v>0.22100480637620176</v>
      </c>
      <c r="S9013" s="65">
        <f t="shared" si="1277"/>
        <v>8.5921380682983842E-2</v>
      </c>
      <c r="T9013" s="66">
        <f>(L9013*'Football Field'!$F$4)+(M9013*'Football Field'!$F$5)+(N9013*'Football Field'!$F$6)+(O9013*'Football Field'!$F$7)+(P9013*'Football Field'!$F$8)+(Q9013*'Football Field'!$F$9)+(R9013*'Football Field'!$F$10)+(S9013*'Football Field'!$F$11)</f>
        <v>148779279.13503188</v>
      </c>
    </row>
    <row r="9014" spans="2:20" x14ac:dyDescent="0.3">
      <c r="B9014" s="62">
        <f t="shared" si="1269"/>
        <v>8987</v>
      </c>
      <c r="C9014" s="62">
        <v>0.90234326151518329</v>
      </c>
      <c r="D9014" s="62">
        <v>0.62713128020283659</v>
      </c>
      <c r="E9014" s="62">
        <v>0.58024174599301526</v>
      </c>
      <c r="F9014" s="62">
        <v>0.83093635570074675</v>
      </c>
      <c r="G9014" s="62">
        <v>0.69555713545612385</v>
      </c>
      <c r="H9014" s="62">
        <v>0.50562000972039722</v>
      </c>
      <c r="I9014" s="62">
        <v>0.71479462542235106</v>
      </c>
      <c r="J9014" s="62">
        <v>0.18432881236550147</v>
      </c>
      <c r="K9014" s="62"/>
      <c r="L9014" s="65">
        <f t="shared" si="1270"/>
        <v>0.17900250627079525</v>
      </c>
      <c r="M9014" s="65">
        <f t="shared" si="1271"/>
        <v>0.1244072801392901</v>
      </c>
      <c r="N9014" s="65">
        <f t="shared" si="1272"/>
        <v>0.11510556038428865</v>
      </c>
      <c r="O9014" s="65">
        <f t="shared" si="1273"/>
        <v>0.16483714852837289</v>
      </c>
      <c r="P9014" s="65">
        <f t="shared" si="1274"/>
        <v>0.13798127144221622</v>
      </c>
      <c r="Q9014" s="65">
        <f t="shared" si="1275"/>
        <v>0.10030246007338532</v>
      </c>
      <c r="R9014" s="65">
        <f t="shared" si="1276"/>
        <v>0.14179751196307036</v>
      </c>
      <c r="S9014" s="65">
        <f t="shared" si="1277"/>
        <v>3.6566261198581272E-2</v>
      </c>
      <c r="T9014" s="66">
        <f>(L9014*'Football Field'!$F$4)+(M9014*'Football Field'!$F$5)+(N9014*'Football Field'!$F$6)+(O9014*'Football Field'!$F$7)+(P9014*'Football Field'!$F$8)+(Q9014*'Football Field'!$F$9)+(R9014*'Football Field'!$F$10)+(S9014*'Football Field'!$F$11)</f>
        <v>142180532.7361877</v>
      </c>
    </row>
    <row r="9015" spans="2:20" x14ac:dyDescent="0.3">
      <c r="B9015" s="62">
        <f t="shared" si="1269"/>
        <v>8988</v>
      </c>
      <c r="C9015" s="62">
        <v>0.57515108900384182</v>
      </c>
      <c r="D9015" s="62">
        <v>0.17877140511419565</v>
      </c>
      <c r="E9015" s="62">
        <v>0.30116698950772425</v>
      </c>
      <c r="F9015" s="62">
        <v>0.93240020014348024</v>
      </c>
      <c r="G9015" s="62">
        <v>0.26690620535445131</v>
      </c>
      <c r="H9015" s="62">
        <v>0.53532620534373088</v>
      </c>
      <c r="I9015" s="62">
        <v>0.41742256776089348</v>
      </c>
      <c r="J9015" s="62">
        <v>0.80411748106512515</v>
      </c>
      <c r="K9015" s="62"/>
      <c r="L9015" s="65">
        <f t="shared" si="1270"/>
        <v>0.14338406926743874</v>
      </c>
      <c r="M9015" s="65">
        <f t="shared" si="1271"/>
        <v>4.4567370251054082E-2</v>
      </c>
      <c r="N9015" s="65">
        <f t="shared" si="1272"/>
        <v>7.5080355945136845E-2</v>
      </c>
      <c r="O9015" s="65">
        <f t="shared" si="1273"/>
        <v>0.23244559114701335</v>
      </c>
      <c r="P9015" s="65">
        <f t="shared" si="1274"/>
        <v>6.6539207815350665E-2</v>
      </c>
      <c r="Q9015" s="65">
        <f t="shared" si="1275"/>
        <v>0.13345580174528354</v>
      </c>
      <c r="R9015" s="65">
        <f t="shared" si="1276"/>
        <v>0.10406264982177631</v>
      </c>
      <c r="S9015" s="65">
        <f t="shared" si="1277"/>
        <v>0.20046495400694636</v>
      </c>
      <c r="T9015" s="66">
        <f>(L9015*'Football Field'!$F$4)+(M9015*'Football Field'!$F$5)+(N9015*'Football Field'!$F$6)+(O9015*'Football Field'!$F$7)+(P9015*'Football Field'!$F$8)+(Q9015*'Football Field'!$F$9)+(R9015*'Football Field'!$F$10)+(S9015*'Football Field'!$F$11)</f>
        <v>132214097.41386643</v>
      </c>
    </row>
    <row r="9016" spans="2:20" x14ac:dyDescent="0.3">
      <c r="B9016" s="62">
        <f t="shared" si="1269"/>
        <v>8989</v>
      </c>
      <c r="C9016" s="62">
        <v>0.32018536765670036</v>
      </c>
      <c r="D9016" s="62">
        <v>0.71772347273565962</v>
      </c>
      <c r="E9016" s="62">
        <v>0.90905564293015106</v>
      </c>
      <c r="F9016" s="62">
        <v>0.68608444386075074</v>
      </c>
      <c r="G9016" s="62">
        <v>0.80908648594963406</v>
      </c>
      <c r="H9016" s="62">
        <v>0.50047517561444654</v>
      </c>
      <c r="I9016" s="62">
        <v>0.36301919142931993</v>
      </c>
      <c r="J9016" s="62">
        <v>0.57138592202767624</v>
      </c>
      <c r="K9016" s="62"/>
      <c r="L9016" s="65">
        <f t="shared" si="1270"/>
        <v>6.565190419870523E-2</v>
      </c>
      <c r="M9016" s="65">
        <f t="shared" si="1271"/>
        <v>0.14716447855832393</v>
      </c>
      <c r="N9016" s="65">
        <f t="shared" si="1272"/>
        <v>0.18639588191591661</v>
      </c>
      <c r="O9016" s="65">
        <f t="shared" si="1273"/>
        <v>0.14067710373592823</v>
      </c>
      <c r="P9016" s="65">
        <f t="shared" si="1274"/>
        <v>0.16589786364311659</v>
      </c>
      <c r="Q9016" s="65">
        <f t="shared" si="1275"/>
        <v>0.10261914379078975</v>
      </c>
      <c r="R9016" s="65">
        <f t="shared" si="1276"/>
        <v>7.4434698101390279E-2</v>
      </c>
      <c r="S9016" s="65">
        <f t="shared" si="1277"/>
        <v>0.11715892605582923</v>
      </c>
      <c r="T9016" s="66">
        <f>(L9016*'Football Field'!$F$4)+(M9016*'Football Field'!$F$5)+(N9016*'Football Field'!$F$6)+(O9016*'Football Field'!$F$7)+(P9016*'Football Field'!$F$8)+(Q9016*'Football Field'!$F$9)+(R9016*'Football Field'!$F$10)+(S9016*'Football Field'!$F$11)</f>
        <v>137909755.67289162</v>
      </c>
    </row>
    <row r="9017" spans="2:20" x14ac:dyDescent="0.3">
      <c r="B9017" s="62">
        <f t="shared" si="1269"/>
        <v>8990</v>
      </c>
      <c r="C9017" s="62">
        <v>0.54861950126721981</v>
      </c>
      <c r="D9017" s="62">
        <v>0.96994145951887512</v>
      </c>
      <c r="E9017" s="62">
        <v>0.9744741034684099</v>
      </c>
      <c r="F9017" s="62">
        <v>0.49182376401067884</v>
      </c>
      <c r="G9017" s="62">
        <v>0.23469050037643779</v>
      </c>
      <c r="H9017" s="62">
        <v>0.78485435502710155</v>
      </c>
      <c r="I9017" s="62">
        <v>0.59958313075929515</v>
      </c>
      <c r="J9017" s="62">
        <v>0.92244943650117162</v>
      </c>
      <c r="K9017" s="62"/>
      <c r="L9017" s="65">
        <f t="shared" si="1270"/>
        <v>9.9271841084745627E-2</v>
      </c>
      <c r="M9017" s="65">
        <f t="shared" si="1271"/>
        <v>0.17550939076801866</v>
      </c>
      <c r="N9017" s="65">
        <f t="shared" si="1272"/>
        <v>0.17632956560469984</v>
      </c>
      <c r="O9017" s="65">
        <f t="shared" si="1273"/>
        <v>8.8994741218264464E-2</v>
      </c>
      <c r="P9017" s="65">
        <f t="shared" si="1274"/>
        <v>4.2466879146027973E-2</v>
      </c>
      <c r="Q9017" s="65">
        <f t="shared" si="1275"/>
        <v>0.1420181685611844</v>
      </c>
      <c r="R9017" s="65">
        <f t="shared" si="1276"/>
        <v>0.1084936301687157</v>
      </c>
      <c r="S9017" s="65">
        <f t="shared" si="1277"/>
        <v>0.16691578344834346</v>
      </c>
      <c r="T9017" s="66">
        <f>(L9017*'Football Field'!$F$4)+(M9017*'Football Field'!$F$5)+(N9017*'Football Field'!$F$6)+(O9017*'Football Field'!$F$7)+(P9017*'Football Field'!$F$8)+(Q9017*'Football Field'!$F$9)+(R9017*'Football Field'!$F$10)+(S9017*'Football Field'!$F$11)</f>
        <v>132019503.79300474</v>
      </c>
    </row>
    <row r="9018" spans="2:20" x14ac:dyDescent="0.3">
      <c r="B9018" s="62">
        <f t="shared" si="1269"/>
        <v>8991</v>
      </c>
      <c r="C9018" s="62">
        <v>0.14852722957352427</v>
      </c>
      <c r="D9018" s="62">
        <v>0.71154392234076935</v>
      </c>
      <c r="E9018" s="62">
        <v>0.51152353002458328</v>
      </c>
      <c r="F9018" s="62">
        <v>0.51619223226857114</v>
      </c>
      <c r="G9018" s="62">
        <v>0.95697692966671166</v>
      </c>
      <c r="H9018" s="62">
        <v>0.76834578359408257</v>
      </c>
      <c r="I9018" s="62">
        <v>0.66100014011391517</v>
      </c>
      <c r="J9018" s="62">
        <v>0.42207692303464539</v>
      </c>
      <c r="K9018" s="62"/>
      <c r="L9018" s="65">
        <f t="shared" si="1270"/>
        <v>3.162719869512183E-2</v>
      </c>
      <c r="M9018" s="65">
        <f t="shared" si="1271"/>
        <v>0.15151525465596732</v>
      </c>
      <c r="N9018" s="65">
        <f t="shared" si="1272"/>
        <v>0.10892316760886675</v>
      </c>
      <c r="O9018" s="65">
        <f t="shared" si="1273"/>
        <v>0.1099173151058809</v>
      </c>
      <c r="P9018" s="65">
        <f t="shared" si="1274"/>
        <v>0.20377744598160794</v>
      </c>
      <c r="Q9018" s="65">
        <f t="shared" si="1275"/>
        <v>0.16361057049313496</v>
      </c>
      <c r="R9018" s="65">
        <f t="shared" si="1276"/>
        <v>0.14075252617929859</v>
      </c>
      <c r="S9018" s="65">
        <f t="shared" si="1277"/>
        <v>8.9876521280121704E-2</v>
      </c>
      <c r="T9018" s="66">
        <f>(L9018*'Football Field'!$F$4)+(M9018*'Football Field'!$F$5)+(N9018*'Football Field'!$F$6)+(O9018*'Football Field'!$F$7)+(P9018*'Football Field'!$F$8)+(Q9018*'Football Field'!$F$9)+(R9018*'Football Field'!$F$10)+(S9018*'Football Field'!$F$11)</f>
        <v>147912013.39132199</v>
      </c>
    </row>
    <row r="9019" spans="2:20" x14ac:dyDescent="0.3">
      <c r="B9019" s="62">
        <f t="shared" si="1269"/>
        <v>8992</v>
      </c>
      <c r="C9019" s="62">
        <v>0.39622669961750445</v>
      </c>
      <c r="D9019" s="62">
        <v>0.86742676183617318</v>
      </c>
      <c r="E9019" s="62">
        <v>0.6195101088031425</v>
      </c>
      <c r="F9019" s="62">
        <v>0.80241207399331793</v>
      </c>
      <c r="G9019" s="62">
        <v>0.25914722037940141</v>
      </c>
      <c r="H9019" s="62">
        <v>0.67145148487588413</v>
      </c>
      <c r="I9019" s="62">
        <v>0.16116429918404229</v>
      </c>
      <c r="J9019" s="62">
        <v>6.7773722601789932E-2</v>
      </c>
      <c r="K9019" s="62"/>
      <c r="L9019" s="65">
        <f t="shared" si="1270"/>
        <v>0.10304684528229915</v>
      </c>
      <c r="M9019" s="65">
        <f t="shared" si="1271"/>
        <v>0.22559204467277405</v>
      </c>
      <c r="N9019" s="65">
        <f t="shared" si="1272"/>
        <v>0.16111625590674225</v>
      </c>
      <c r="O9019" s="65">
        <f t="shared" si="1273"/>
        <v>0.20868364731922098</v>
      </c>
      <c r="P9019" s="65">
        <f t="shared" si="1274"/>
        <v>6.7396527163749775E-2</v>
      </c>
      <c r="Q9019" s="65">
        <f t="shared" si="1275"/>
        <v>0.17462467154123743</v>
      </c>
      <c r="R9019" s="65">
        <f t="shared" si="1276"/>
        <v>4.1914067424229921E-2</v>
      </c>
      <c r="S9019" s="65">
        <f t="shared" si="1277"/>
        <v>1.762594068974643E-2</v>
      </c>
      <c r="T9019" s="66">
        <f>(L9019*'Football Field'!$F$4)+(M9019*'Football Field'!$F$5)+(N9019*'Football Field'!$F$6)+(O9019*'Football Field'!$F$7)+(P9019*'Football Field'!$F$8)+(Q9019*'Football Field'!$F$9)+(R9019*'Football Field'!$F$10)+(S9019*'Football Field'!$F$11)</f>
        <v>123939378.30386259</v>
      </c>
    </row>
    <row r="9020" spans="2:20" x14ac:dyDescent="0.3">
      <c r="B9020" s="62">
        <f t="shared" si="1269"/>
        <v>8993</v>
      </c>
      <c r="C9020" s="62">
        <v>0.11163428581610446</v>
      </c>
      <c r="D9020" s="62">
        <v>0.60816381303535449</v>
      </c>
      <c r="E9020" s="62">
        <v>0.96879763540309016</v>
      </c>
      <c r="F9020" s="62">
        <v>0.94336721344503549</v>
      </c>
      <c r="G9020" s="62">
        <v>0.99423591177181136</v>
      </c>
      <c r="H9020" s="62">
        <v>8.45616414728525E-2</v>
      </c>
      <c r="I9020" s="62">
        <v>0.76381611432232499</v>
      </c>
      <c r="J9020" s="62">
        <v>0.38925393583410661</v>
      </c>
      <c r="K9020" s="62"/>
      <c r="L9020" s="65">
        <f t="shared" si="1270"/>
        <v>2.2951927424947345E-2</v>
      </c>
      <c r="M9020" s="65">
        <f t="shared" si="1271"/>
        <v>0.12503803466132835</v>
      </c>
      <c r="N9020" s="65">
        <f t="shared" si="1272"/>
        <v>0.19918408448334046</v>
      </c>
      <c r="O9020" s="65">
        <f t="shared" si="1273"/>
        <v>0.19395560834896941</v>
      </c>
      <c r="P9020" s="65">
        <f t="shared" si="1274"/>
        <v>0.20441417547879351</v>
      </c>
      <c r="Q9020" s="65">
        <f t="shared" si="1275"/>
        <v>1.73858115706182E-2</v>
      </c>
      <c r="R9020" s="65">
        <f t="shared" si="1276"/>
        <v>0.15704003383700821</v>
      </c>
      <c r="S9020" s="65">
        <f t="shared" si="1277"/>
        <v>8.003032419499459E-2</v>
      </c>
      <c r="T9020" s="66">
        <f>(L9020*'Football Field'!$F$4)+(M9020*'Football Field'!$F$5)+(N9020*'Football Field'!$F$6)+(O9020*'Football Field'!$F$7)+(P9020*'Football Field'!$F$8)+(Q9020*'Football Field'!$F$9)+(R9020*'Football Field'!$F$10)+(S9020*'Football Field'!$F$11)</f>
        <v>153236112.52331534</v>
      </c>
    </row>
    <row r="9021" spans="2:20" x14ac:dyDescent="0.3">
      <c r="B9021" s="62">
        <f t="shared" si="1269"/>
        <v>8994</v>
      </c>
      <c r="C9021" s="62">
        <v>0.48922624924867186</v>
      </c>
      <c r="D9021" s="62">
        <v>0.68258060823688893</v>
      </c>
      <c r="E9021" s="62">
        <v>0.85643892249774978</v>
      </c>
      <c r="F9021" s="62">
        <v>0.69288675354829488</v>
      </c>
      <c r="G9021" s="62">
        <v>8.4534796781191135E-2</v>
      </c>
      <c r="H9021" s="62">
        <v>0.27315452044951927</v>
      </c>
      <c r="I9021" s="62">
        <v>0.2772157448539917</v>
      </c>
      <c r="J9021" s="62">
        <v>0.14546537921685454</v>
      </c>
      <c r="K9021" s="62"/>
      <c r="L9021" s="65">
        <f t="shared" si="1270"/>
        <v>0.13971893006087827</v>
      </c>
      <c r="M9021" s="65">
        <f t="shared" si="1271"/>
        <v>0.19493931981291893</v>
      </c>
      <c r="N9021" s="65">
        <f t="shared" si="1272"/>
        <v>0.24459180204996306</v>
      </c>
      <c r="O9021" s="65">
        <f t="shared" si="1273"/>
        <v>0.19788266882203892</v>
      </c>
      <c r="P9021" s="65">
        <f t="shared" si="1274"/>
        <v>2.4142431803936704E-2</v>
      </c>
      <c r="Q9021" s="65">
        <f t="shared" si="1275"/>
        <v>7.8010649259132592E-2</v>
      </c>
      <c r="R9021" s="65">
        <f t="shared" si="1276"/>
        <v>7.9170501023835424E-2</v>
      </c>
      <c r="S9021" s="65">
        <f t="shared" si="1277"/>
        <v>4.1543697167295869E-2</v>
      </c>
      <c r="T9021" s="66">
        <f>(L9021*'Football Field'!$F$4)+(M9021*'Football Field'!$F$5)+(N9021*'Football Field'!$F$6)+(O9021*'Football Field'!$F$7)+(P9021*'Football Field'!$F$8)+(Q9021*'Football Field'!$F$9)+(R9021*'Football Field'!$F$10)+(S9021*'Football Field'!$F$11)</f>
        <v>127780279.27134828</v>
      </c>
    </row>
    <row r="9022" spans="2:20" x14ac:dyDescent="0.3">
      <c r="B9022" s="62">
        <f t="shared" si="1269"/>
        <v>8995</v>
      </c>
      <c r="C9022" s="62">
        <v>0.69447033863121077</v>
      </c>
      <c r="D9022" s="62">
        <v>0.97049706346511333</v>
      </c>
      <c r="E9022" s="62">
        <v>0.48220347573898692</v>
      </c>
      <c r="F9022" s="62">
        <v>0.35670482799397674</v>
      </c>
      <c r="G9022" s="62">
        <v>0.28381766828255195</v>
      </c>
      <c r="H9022" s="62">
        <v>0.75777444850675801</v>
      </c>
      <c r="I9022" s="62">
        <v>0.89967717388531032</v>
      </c>
      <c r="J9022" s="62">
        <v>0.13645258052627973</v>
      </c>
      <c r="K9022" s="62"/>
      <c r="L9022" s="65">
        <f t="shared" si="1270"/>
        <v>0.15157820540872768</v>
      </c>
      <c r="M9022" s="65">
        <f t="shared" si="1271"/>
        <v>0.21182503420437768</v>
      </c>
      <c r="N9022" s="65">
        <f t="shared" si="1272"/>
        <v>0.10524788954763535</v>
      </c>
      <c r="O9022" s="65">
        <f t="shared" si="1273"/>
        <v>7.7855992805285712E-2</v>
      </c>
      <c r="P9022" s="65">
        <f t="shared" si="1274"/>
        <v>6.1947314994549099E-2</v>
      </c>
      <c r="Q9022" s="65">
        <f t="shared" si="1275"/>
        <v>0.16539524385682752</v>
      </c>
      <c r="R9022" s="65">
        <f t="shared" si="1276"/>
        <v>0.19636756802819971</v>
      </c>
      <c r="S9022" s="65">
        <f t="shared" si="1277"/>
        <v>2.9782751154397311E-2</v>
      </c>
      <c r="T9022" s="66">
        <f>(L9022*'Football Field'!$F$4)+(M9022*'Football Field'!$F$5)+(N9022*'Football Field'!$F$6)+(O9022*'Football Field'!$F$7)+(P9022*'Football Field'!$F$8)+(Q9022*'Football Field'!$F$9)+(R9022*'Football Field'!$F$10)+(S9022*'Football Field'!$F$11)</f>
        <v>142444275.62735569</v>
      </c>
    </row>
    <row r="9023" spans="2:20" x14ac:dyDescent="0.3">
      <c r="B9023" s="62">
        <f t="shared" si="1269"/>
        <v>8996</v>
      </c>
      <c r="C9023" s="62">
        <v>0.44354523149132319</v>
      </c>
      <c r="D9023" s="62">
        <v>0.30459754645600357</v>
      </c>
      <c r="E9023" s="62">
        <v>0.94066999707578924</v>
      </c>
      <c r="F9023" s="62">
        <v>2.8205771180728645E-2</v>
      </c>
      <c r="G9023" s="62">
        <v>0.87207895690590043</v>
      </c>
      <c r="H9023" s="62">
        <v>0.82896534847178338</v>
      </c>
      <c r="I9023" s="62">
        <v>0.99485748334654489</v>
      </c>
      <c r="J9023" s="62">
        <v>0.55354090536746769</v>
      </c>
      <c r="K9023" s="62"/>
      <c r="L9023" s="65">
        <f t="shared" si="1270"/>
        <v>8.9308102898821587E-2</v>
      </c>
      <c r="M9023" s="65">
        <f t="shared" si="1271"/>
        <v>6.1330901766562015E-2</v>
      </c>
      <c r="N9023" s="65">
        <f t="shared" si="1272"/>
        <v>0.18940447766784796</v>
      </c>
      <c r="O9023" s="65">
        <f t="shared" si="1273"/>
        <v>5.6792492311991136E-3</v>
      </c>
      <c r="P9023" s="65">
        <f t="shared" si="1274"/>
        <v>0.17559362989290245</v>
      </c>
      <c r="Q9023" s="65">
        <f t="shared" si="1275"/>
        <v>0.16691267853777791</v>
      </c>
      <c r="R9023" s="65">
        <f t="shared" si="1276"/>
        <v>0.2003151610798323</v>
      </c>
      <c r="S9023" s="65">
        <f t="shared" si="1277"/>
        <v>0.11145579892505675</v>
      </c>
      <c r="T9023" s="66">
        <f>(L9023*'Football Field'!$F$4)+(M9023*'Football Field'!$F$5)+(N9023*'Football Field'!$F$6)+(O9023*'Football Field'!$F$7)+(P9023*'Football Field'!$F$8)+(Q9023*'Football Field'!$F$9)+(R9023*'Football Field'!$F$10)+(S9023*'Football Field'!$F$11)</f>
        <v>155412231.12234399</v>
      </c>
    </row>
    <row r="9024" spans="2:20" x14ac:dyDescent="0.3">
      <c r="B9024" s="62">
        <f t="shared" si="1269"/>
        <v>8997</v>
      </c>
      <c r="C9024" s="62">
        <v>0.23858759422199449</v>
      </c>
      <c r="D9024" s="62">
        <v>0.24981376563795021</v>
      </c>
      <c r="E9024" s="62">
        <v>0.48010585665628702</v>
      </c>
      <c r="F9024" s="62">
        <v>0.16052880485989185</v>
      </c>
      <c r="G9024" s="62">
        <v>0.91890278581706886</v>
      </c>
      <c r="H9024" s="62">
        <v>0.12024556586243873</v>
      </c>
      <c r="I9024" s="62">
        <v>0.92915393999809737</v>
      </c>
      <c r="J9024" s="62">
        <v>0.73854203506313576</v>
      </c>
      <c r="K9024" s="62"/>
      <c r="L9024" s="65">
        <f t="shared" si="1270"/>
        <v>6.2198914608773831E-2</v>
      </c>
      <c r="M9024" s="65">
        <f t="shared" si="1271"/>
        <v>6.5125536504440348E-2</v>
      </c>
      <c r="N9024" s="65">
        <f t="shared" si="1272"/>
        <v>0.12516184371913053</v>
      </c>
      <c r="O9024" s="65">
        <f t="shared" si="1273"/>
        <v>4.1849273254495466E-2</v>
      </c>
      <c r="P9024" s="65">
        <f t="shared" si="1274"/>
        <v>0.23955460088012981</v>
      </c>
      <c r="Q9024" s="65">
        <f t="shared" si="1275"/>
        <v>3.1347579942494937E-2</v>
      </c>
      <c r="R9024" s="65">
        <f t="shared" si="1276"/>
        <v>0.24222703934293563</v>
      </c>
      <c r="S9024" s="65">
        <f t="shared" si="1277"/>
        <v>0.19253521174759938</v>
      </c>
      <c r="T9024" s="66">
        <f>(L9024*'Football Field'!$F$4)+(M9024*'Football Field'!$F$5)+(N9024*'Football Field'!$F$6)+(O9024*'Football Field'!$F$7)+(P9024*'Football Field'!$F$8)+(Q9024*'Football Field'!$F$9)+(R9024*'Football Field'!$F$10)+(S9024*'Football Field'!$F$11)</f>
        <v>165797328.03093451</v>
      </c>
    </row>
    <row r="9025" spans="2:20" x14ac:dyDescent="0.3">
      <c r="B9025" s="62">
        <f t="shared" si="1269"/>
        <v>8998</v>
      </c>
      <c r="C9025" s="62">
        <v>0.55968569503124221</v>
      </c>
      <c r="D9025" s="62">
        <v>0.48680081209716852</v>
      </c>
      <c r="E9025" s="62">
        <v>0.24647634583937605</v>
      </c>
      <c r="F9025" s="62">
        <v>0.7938479694250592</v>
      </c>
      <c r="G9025" s="62">
        <v>0.24706987495717569</v>
      </c>
      <c r="H9025" s="62">
        <v>0.53402319146910016</v>
      </c>
      <c r="I9025" s="62">
        <v>0.41256535109565062</v>
      </c>
      <c r="J9025" s="62">
        <v>0.80756426924338909</v>
      </c>
      <c r="K9025" s="62"/>
      <c r="L9025" s="65">
        <f t="shared" si="1270"/>
        <v>0.13690829436143659</v>
      </c>
      <c r="M9025" s="65">
        <f t="shared" si="1271"/>
        <v>0.11907945739843363</v>
      </c>
      <c r="N9025" s="65">
        <f t="shared" si="1272"/>
        <v>6.0292153987292603E-2</v>
      </c>
      <c r="O9025" s="65">
        <f t="shared" si="1273"/>
        <v>0.19418822464313268</v>
      </c>
      <c r="P9025" s="65">
        <f t="shared" si="1274"/>
        <v>6.0437340937563436E-2</v>
      </c>
      <c r="Q9025" s="65">
        <f t="shared" si="1275"/>
        <v>0.13063082537673967</v>
      </c>
      <c r="R9025" s="65">
        <f t="shared" si="1276"/>
        <v>0.10092024690389809</v>
      </c>
      <c r="S9025" s="65">
        <f t="shared" si="1277"/>
        <v>0.19754345639150317</v>
      </c>
      <c r="T9025" s="66">
        <f>(L9025*'Football Field'!$F$4)+(M9025*'Football Field'!$F$5)+(N9025*'Football Field'!$F$6)+(O9025*'Football Field'!$F$7)+(P9025*'Football Field'!$F$8)+(Q9025*'Football Field'!$F$9)+(R9025*'Football Field'!$F$10)+(S9025*'Football Field'!$F$11)</f>
        <v>130389186.1957463</v>
      </c>
    </row>
    <row r="9026" spans="2:20" x14ac:dyDescent="0.3">
      <c r="B9026" s="62">
        <f t="shared" si="1269"/>
        <v>8999</v>
      </c>
      <c r="C9026" s="62">
        <v>0.26744044895300634</v>
      </c>
      <c r="D9026" s="62">
        <v>0.92388246918583627</v>
      </c>
      <c r="E9026" s="62">
        <v>6.2036705437953255E-2</v>
      </c>
      <c r="F9026" s="62">
        <v>0.76234738893803367</v>
      </c>
      <c r="G9026" s="62">
        <v>0.94463398634064066</v>
      </c>
      <c r="H9026" s="62">
        <v>0.2939989219307324</v>
      </c>
      <c r="I9026" s="62">
        <v>0.87591699504388398</v>
      </c>
      <c r="J9026" s="62">
        <v>0.14304413186134102</v>
      </c>
      <c r="K9026" s="62"/>
      <c r="L9026" s="65">
        <f t="shared" si="1270"/>
        <v>6.2584041229083565E-2</v>
      </c>
      <c r="M9026" s="65">
        <f t="shared" si="1271"/>
        <v>0.21619877908787788</v>
      </c>
      <c r="N9026" s="65">
        <f t="shared" si="1272"/>
        <v>1.4517279439385022E-2</v>
      </c>
      <c r="O9026" s="65">
        <f t="shared" si="1273"/>
        <v>0.17839777268907317</v>
      </c>
      <c r="P9026" s="65">
        <f t="shared" si="1274"/>
        <v>0.22105486503249322</v>
      </c>
      <c r="Q9026" s="65">
        <f t="shared" si="1275"/>
        <v>6.879901945816802E-2</v>
      </c>
      <c r="R9026" s="65">
        <f t="shared" si="1276"/>
        <v>0.20497432436151014</v>
      </c>
      <c r="S9026" s="65">
        <f t="shared" si="1277"/>
        <v>3.3473918702408748E-2</v>
      </c>
      <c r="T9026" s="66">
        <f>(L9026*'Football Field'!$F$4)+(M9026*'Football Field'!$F$5)+(N9026*'Football Field'!$F$6)+(O9026*'Football Field'!$F$7)+(P9026*'Football Field'!$F$8)+(Q9026*'Football Field'!$F$9)+(R9026*'Football Field'!$F$10)+(S9026*'Football Field'!$F$11)</f>
        <v>155467329.82655057</v>
      </c>
    </row>
    <row r="9027" spans="2:20" x14ac:dyDescent="0.3">
      <c r="B9027" s="62">
        <f t="shared" si="1269"/>
        <v>9000</v>
      </c>
      <c r="C9027" s="62">
        <v>0.54927463593127346</v>
      </c>
      <c r="D9027" s="62">
        <v>0.10164027935183007</v>
      </c>
      <c r="E9027" s="62">
        <v>0.63439364009739585</v>
      </c>
      <c r="F9027" s="62">
        <v>0.90034957276239969</v>
      </c>
      <c r="G9027" s="62">
        <v>0.27464925926172645</v>
      </c>
      <c r="H9027" s="62">
        <v>8.7809987298160364E-2</v>
      </c>
      <c r="I9027" s="62">
        <v>0.92737032476583414</v>
      </c>
      <c r="J9027" s="62">
        <v>0.83195306407955794</v>
      </c>
      <c r="K9027" s="62"/>
      <c r="L9027" s="65">
        <f t="shared" si="1270"/>
        <v>0.12751762962813637</v>
      </c>
      <c r="M9027" s="65">
        <f t="shared" si="1271"/>
        <v>2.3596442744370023E-2</v>
      </c>
      <c r="N9027" s="65">
        <f t="shared" si="1272"/>
        <v>0.14727855237522186</v>
      </c>
      <c r="O9027" s="65">
        <f t="shared" si="1273"/>
        <v>0.20902192791172661</v>
      </c>
      <c r="P9027" s="65">
        <f t="shared" si="1274"/>
        <v>6.3761587062543618E-2</v>
      </c>
      <c r="Q9027" s="65">
        <f t="shared" si="1275"/>
        <v>2.0385651740414987E-2</v>
      </c>
      <c r="R9027" s="65">
        <f t="shared" si="1276"/>
        <v>0.21529496879300772</v>
      </c>
      <c r="S9027" s="65">
        <f t="shared" si="1277"/>
        <v>0.19314323974457898</v>
      </c>
      <c r="T9027" s="66">
        <f>(L9027*'Football Field'!$F$4)+(M9027*'Football Field'!$F$5)+(N9027*'Football Field'!$F$6)+(O9027*'Football Field'!$F$7)+(P9027*'Football Field'!$F$8)+(Q9027*'Football Field'!$F$9)+(R9027*'Football Field'!$F$10)+(S9027*'Football Field'!$F$11)</f>
        <v>149236616.36652833</v>
      </c>
    </row>
    <row r="9028" spans="2:20" x14ac:dyDescent="0.3">
      <c r="B9028" s="62">
        <f t="shared" si="1269"/>
        <v>9001</v>
      </c>
      <c r="C9028" s="62">
        <v>0.14137832111939175</v>
      </c>
      <c r="D9028" s="62">
        <v>0.20428815502944575</v>
      </c>
      <c r="E9028" s="62">
        <v>0.75836489888564695</v>
      </c>
      <c r="F9028" s="62">
        <v>0.56982399518983573</v>
      </c>
      <c r="G9028" s="62">
        <v>3.6968271904681105E-2</v>
      </c>
      <c r="H9028" s="62">
        <v>0.34194468240410247</v>
      </c>
      <c r="I9028" s="62">
        <v>0.19774969675033138</v>
      </c>
      <c r="J9028" s="62">
        <v>0.80099539976871759</v>
      </c>
      <c r="K9028" s="62"/>
      <c r="L9028" s="65">
        <f t="shared" si="1270"/>
        <v>4.6330558516975137E-2</v>
      </c>
      <c r="M9028" s="65">
        <f t="shared" si="1271"/>
        <v>6.6946503862666221E-2</v>
      </c>
      <c r="N9028" s="65">
        <f t="shared" si="1272"/>
        <v>0.24852091216566402</v>
      </c>
      <c r="O9028" s="65">
        <f t="shared" si="1273"/>
        <v>0.18673488088194681</v>
      </c>
      <c r="P9028" s="65">
        <f t="shared" si="1274"/>
        <v>1.2114733512112346E-2</v>
      </c>
      <c r="Q9028" s="65">
        <f t="shared" si="1275"/>
        <v>0.11205740733271984</v>
      </c>
      <c r="R9028" s="65">
        <f t="shared" si="1276"/>
        <v>6.4803810262170788E-2</v>
      </c>
      <c r="S9028" s="65">
        <f t="shared" si="1277"/>
        <v>0.2624911934657449</v>
      </c>
      <c r="T9028" s="66">
        <f>(L9028*'Football Field'!$F$4)+(M9028*'Football Field'!$F$5)+(N9028*'Football Field'!$F$6)+(O9028*'Football Field'!$F$7)+(P9028*'Football Field'!$F$8)+(Q9028*'Football Field'!$F$9)+(R9028*'Football Field'!$F$10)+(S9028*'Football Field'!$F$11)</f>
        <v>127392805.05596393</v>
      </c>
    </row>
    <row r="9029" spans="2:20" x14ac:dyDescent="0.3">
      <c r="B9029" s="62">
        <f t="shared" si="1269"/>
        <v>9002</v>
      </c>
      <c r="C9029" s="62">
        <v>0.89785895491307288</v>
      </c>
      <c r="D9029" s="62">
        <v>0.63590128271720536</v>
      </c>
      <c r="E9029" s="62">
        <v>0.51125233298661399</v>
      </c>
      <c r="F9029" s="62">
        <v>0.44509322979066057</v>
      </c>
      <c r="G9029" s="62">
        <v>2.5631308305742673E-2</v>
      </c>
      <c r="H9029" s="62">
        <v>0.88548782463524467</v>
      </c>
      <c r="I9029" s="62">
        <v>4.3469011593178397E-2</v>
      </c>
      <c r="J9029" s="62">
        <v>0.4215596647173695</v>
      </c>
      <c r="K9029" s="62"/>
      <c r="L9029" s="65">
        <f t="shared" si="1270"/>
        <v>0.23222971009194679</v>
      </c>
      <c r="M9029" s="65">
        <f t="shared" si="1271"/>
        <v>0.16447479832376458</v>
      </c>
      <c r="N9029" s="65">
        <f t="shared" si="1272"/>
        <v>0.13223455691301489</v>
      </c>
      <c r="O9029" s="65">
        <f t="shared" si="1273"/>
        <v>0.11512261603291647</v>
      </c>
      <c r="P9029" s="65">
        <f t="shared" si="1274"/>
        <v>6.6294948271649317E-3</v>
      </c>
      <c r="Q9029" s="65">
        <f t="shared" si="1275"/>
        <v>0.22902993803174843</v>
      </c>
      <c r="R9029" s="65">
        <f t="shared" si="1276"/>
        <v>1.1243186811278873E-2</v>
      </c>
      <c r="S9029" s="65">
        <f t="shared" si="1277"/>
        <v>0.10903569896816495</v>
      </c>
      <c r="T9029" s="66">
        <f>(L9029*'Football Field'!$F$4)+(M9029*'Football Field'!$F$5)+(N9029*'Football Field'!$F$6)+(O9029*'Football Field'!$F$7)+(P9029*'Football Field'!$F$8)+(Q9029*'Football Field'!$F$9)+(R9029*'Football Field'!$F$10)+(S9029*'Football Field'!$F$11)</f>
        <v>113561002.07845148</v>
      </c>
    </row>
    <row r="9030" spans="2:20" x14ac:dyDescent="0.3">
      <c r="B9030" s="62">
        <f t="shared" si="1269"/>
        <v>9003</v>
      </c>
      <c r="C9030" s="62">
        <v>0.33875612159892343</v>
      </c>
      <c r="D9030" s="62">
        <v>4.0030664255367387E-2</v>
      </c>
      <c r="E9030" s="62">
        <v>0.10319136100109094</v>
      </c>
      <c r="F9030" s="62">
        <v>0.82329088880297485</v>
      </c>
      <c r="G9030" s="62">
        <v>0.91815811904064515</v>
      </c>
      <c r="H9030" s="62">
        <v>0.71516455423532521</v>
      </c>
      <c r="I9030" s="62">
        <v>5.3747949190080746E-2</v>
      </c>
      <c r="J9030" s="62">
        <v>0.83401994270054092</v>
      </c>
      <c r="K9030" s="62"/>
      <c r="L9030" s="65">
        <f t="shared" si="1270"/>
        <v>8.8532223036718469E-2</v>
      </c>
      <c r="M9030" s="65">
        <f t="shared" si="1271"/>
        <v>1.0461814474190279E-2</v>
      </c>
      <c r="N9030" s="65">
        <f t="shared" si="1272"/>
        <v>2.6968547592558543E-2</v>
      </c>
      <c r="O9030" s="65">
        <f t="shared" si="1273"/>
        <v>0.21516296811869862</v>
      </c>
      <c r="P9030" s="65">
        <f t="shared" si="1274"/>
        <v>0.2399560456478512</v>
      </c>
      <c r="Q9030" s="65">
        <f t="shared" si="1275"/>
        <v>0.18690468979474339</v>
      </c>
      <c r="R9030" s="65">
        <f t="shared" si="1276"/>
        <v>1.4046758485138953E-2</v>
      </c>
      <c r="S9030" s="65">
        <f t="shared" si="1277"/>
        <v>0.21796695285010048</v>
      </c>
      <c r="T9030" s="66">
        <f>(L9030*'Football Field'!$F$4)+(M9030*'Football Field'!$F$5)+(N9030*'Football Field'!$F$6)+(O9030*'Football Field'!$F$7)+(P9030*'Football Field'!$F$8)+(Q9030*'Football Field'!$F$9)+(R9030*'Football Field'!$F$10)+(S9030*'Football Field'!$F$11)</f>
        <v>133063350.27879192</v>
      </c>
    </row>
    <row r="9031" spans="2:20" x14ac:dyDescent="0.3">
      <c r="B9031" s="62">
        <f t="shared" si="1269"/>
        <v>9004</v>
      </c>
      <c r="C9031" s="62">
        <v>0.89437358155001123</v>
      </c>
      <c r="D9031" s="62">
        <v>0.30937990653003711</v>
      </c>
      <c r="E9031" s="62">
        <v>0.49187518415091269</v>
      </c>
      <c r="F9031" s="62">
        <v>0.32892514333973077</v>
      </c>
      <c r="G9031" s="62">
        <v>0.49520493020275758</v>
      </c>
      <c r="H9031" s="62">
        <v>0.31457090986783487</v>
      </c>
      <c r="I9031" s="62">
        <v>0.22241215420838201</v>
      </c>
      <c r="J9031" s="62">
        <v>0.15404403133154698</v>
      </c>
      <c r="K9031" s="62"/>
      <c r="L9031" s="65">
        <f t="shared" si="1270"/>
        <v>0.27855286082268915</v>
      </c>
      <c r="M9031" s="65">
        <f t="shared" si="1271"/>
        <v>9.6356444133383762E-2</v>
      </c>
      <c r="N9031" s="65">
        <f t="shared" si="1272"/>
        <v>0.1531946409636456</v>
      </c>
      <c r="O9031" s="65">
        <f t="shared" si="1273"/>
        <v>0.10244381270185333</v>
      </c>
      <c r="P9031" s="65">
        <f t="shared" si="1274"/>
        <v>0.1542316911490357</v>
      </c>
      <c r="Q9031" s="65">
        <f t="shared" si="1275"/>
        <v>9.79731833351139E-2</v>
      </c>
      <c r="R9031" s="65">
        <f t="shared" si="1276"/>
        <v>6.9270317364598516E-2</v>
      </c>
      <c r="S9031" s="65">
        <f t="shared" si="1277"/>
        <v>4.797704952968021E-2</v>
      </c>
      <c r="T9031" s="66">
        <f>(L9031*'Football Field'!$F$4)+(M9031*'Football Field'!$F$5)+(N9031*'Football Field'!$F$6)+(O9031*'Football Field'!$F$7)+(P9031*'Football Field'!$F$8)+(Q9031*'Football Field'!$F$9)+(R9031*'Football Field'!$F$10)+(S9031*'Football Field'!$F$11)</f>
        <v>133698752.4421076</v>
      </c>
    </row>
    <row r="9032" spans="2:20" x14ac:dyDescent="0.3">
      <c r="B9032" s="62">
        <f t="shared" si="1269"/>
        <v>9005</v>
      </c>
      <c r="C9032" s="62">
        <v>0.29505529727311819</v>
      </c>
      <c r="D9032" s="62">
        <v>0.53460244977061855</v>
      </c>
      <c r="E9032" s="62">
        <v>0.47256459030092968</v>
      </c>
      <c r="F9032" s="62">
        <v>0.92817647614165544</v>
      </c>
      <c r="G9032" s="62">
        <v>0.35092505955702746</v>
      </c>
      <c r="H9032" s="62">
        <v>0.87186600686138538</v>
      </c>
      <c r="I9032" s="62">
        <v>0.8466680210022538</v>
      </c>
      <c r="J9032" s="62">
        <v>0.46266465357118824</v>
      </c>
      <c r="K9032" s="62"/>
      <c r="L9032" s="65">
        <f t="shared" si="1270"/>
        <v>6.1953574791090309E-2</v>
      </c>
      <c r="M9032" s="65">
        <f t="shared" si="1271"/>
        <v>0.11225195128324053</v>
      </c>
      <c r="N9032" s="65">
        <f t="shared" si="1272"/>
        <v>9.9225690775276112E-2</v>
      </c>
      <c r="O9032" s="65">
        <f t="shared" si="1273"/>
        <v>0.19489177542453748</v>
      </c>
      <c r="P9032" s="65">
        <f t="shared" si="1274"/>
        <v>7.3684702915906258E-2</v>
      </c>
      <c r="Q9032" s="65">
        <f t="shared" si="1275"/>
        <v>0.18306811083583721</v>
      </c>
      <c r="R9032" s="65">
        <f t="shared" si="1276"/>
        <v>0.17777722022673384</v>
      </c>
      <c r="S9032" s="65">
        <f t="shared" si="1277"/>
        <v>9.7146973747378254E-2</v>
      </c>
      <c r="T9032" s="66">
        <f>(L9032*'Football Field'!$F$4)+(M9032*'Football Field'!$F$5)+(N9032*'Football Field'!$F$6)+(O9032*'Football Field'!$F$7)+(P9032*'Football Field'!$F$8)+(Q9032*'Football Field'!$F$9)+(R9032*'Football Field'!$F$10)+(S9032*'Football Field'!$F$11)</f>
        <v>142771027.13798609</v>
      </c>
    </row>
    <row r="9033" spans="2:20" x14ac:dyDescent="0.3">
      <c r="B9033" s="62">
        <f t="shared" si="1269"/>
        <v>9006</v>
      </c>
      <c r="C9033" s="62">
        <v>0.14109906079465739</v>
      </c>
      <c r="D9033" s="62">
        <v>0.71739213092432563</v>
      </c>
      <c r="E9033" s="62">
        <v>0.2412108325092267</v>
      </c>
      <c r="F9033" s="62">
        <v>0.193622918935069</v>
      </c>
      <c r="G9033" s="62">
        <v>0.99355890260204149</v>
      </c>
      <c r="H9033" s="62">
        <v>0.47470524289683802</v>
      </c>
      <c r="I9033" s="62">
        <v>0.65910676138118762</v>
      </c>
      <c r="J9033" s="62">
        <v>0.52604970597275902</v>
      </c>
      <c r="K9033" s="62"/>
      <c r="L9033" s="65">
        <f t="shared" si="1270"/>
        <v>3.5750736598557056E-2</v>
      </c>
      <c r="M9033" s="65">
        <f t="shared" si="1271"/>
        <v>0.18176802146031179</v>
      </c>
      <c r="N9033" s="65">
        <f t="shared" si="1272"/>
        <v>6.1116387941843396E-2</v>
      </c>
      <c r="O9033" s="65">
        <f t="shared" si="1273"/>
        <v>4.9058880585784309E-2</v>
      </c>
      <c r="P9033" s="65">
        <f t="shared" si="1274"/>
        <v>0.25174131154402374</v>
      </c>
      <c r="Q9033" s="65">
        <f t="shared" si="1275"/>
        <v>0.12027764044054856</v>
      </c>
      <c r="R9033" s="65">
        <f t="shared" si="1276"/>
        <v>0.16700006423684893</v>
      </c>
      <c r="S9033" s="65">
        <f t="shared" si="1277"/>
        <v>0.13328695719208214</v>
      </c>
      <c r="T9033" s="66">
        <f>(L9033*'Football Field'!$F$4)+(M9033*'Football Field'!$F$5)+(N9033*'Football Field'!$F$6)+(O9033*'Football Field'!$F$7)+(P9033*'Football Field'!$F$8)+(Q9033*'Football Field'!$F$9)+(R9033*'Football Field'!$F$10)+(S9033*'Football Field'!$F$11)</f>
        <v>154024325.86846587</v>
      </c>
    </row>
    <row r="9034" spans="2:20" x14ac:dyDescent="0.3">
      <c r="B9034" s="62">
        <f t="shared" si="1269"/>
        <v>9007</v>
      </c>
      <c r="C9034" s="62">
        <v>0.41522274321499064</v>
      </c>
      <c r="D9034" s="62">
        <v>0.99999266740617399</v>
      </c>
      <c r="E9034" s="62">
        <v>0.26031483076979545</v>
      </c>
      <c r="F9034" s="62">
        <v>0.91710156306975121</v>
      </c>
      <c r="G9034" s="62">
        <v>0.94935025805055573</v>
      </c>
      <c r="H9034" s="62">
        <v>0.57911329962865821</v>
      </c>
      <c r="I9034" s="62">
        <v>0.52850136304258721</v>
      </c>
      <c r="J9034" s="62">
        <v>0.22753716636806576</v>
      </c>
      <c r="K9034" s="62"/>
      <c r="L9034" s="65">
        <f t="shared" si="1270"/>
        <v>8.513662992405148E-2</v>
      </c>
      <c r="M9034" s="65">
        <f t="shared" si="1271"/>
        <v>0.20503695195627447</v>
      </c>
      <c r="N9034" s="65">
        <f t="shared" si="1272"/>
        <v>5.3374550823954106E-2</v>
      </c>
      <c r="O9034" s="65">
        <f t="shared" si="1273"/>
        <v>0.18804108795507737</v>
      </c>
      <c r="P9034" s="65">
        <f t="shared" si="1274"/>
        <v>0.1946533105632518</v>
      </c>
      <c r="Q9034" s="65">
        <f t="shared" si="1275"/>
        <v>0.11874049646903208</v>
      </c>
      <c r="R9034" s="65">
        <f t="shared" si="1276"/>
        <v>0.10836310316560976</v>
      </c>
      <c r="S9034" s="65">
        <f t="shared" si="1277"/>
        <v>4.6653869142748765E-2</v>
      </c>
      <c r="T9034" s="66">
        <f>(L9034*'Football Field'!$F$4)+(M9034*'Football Field'!$F$5)+(N9034*'Football Field'!$F$6)+(O9034*'Football Field'!$F$7)+(P9034*'Football Field'!$F$8)+(Q9034*'Football Field'!$F$9)+(R9034*'Football Field'!$F$10)+(S9034*'Football Field'!$F$11)</f>
        <v>141007053.88339919</v>
      </c>
    </row>
    <row r="9035" spans="2:20" x14ac:dyDescent="0.3">
      <c r="B9035" s="62">
        <f t="shared" si="1269"/>
        <v>9008</v>
      </c>
      <c r="C9035" s="62">
        <v>0.73628315709786707</v>
      </c>
      <c r="D9035" s="62">
        <v>0.78677913149621292</v>
      </c>
      <c r="E9035" s="62">
        <v>9.0708694847884574E-2</v>
      </c>
      <c r="F9035" s="62">
        <v>0.29837483445295787</v>
      </c>
      <c r="G9035" s="62">
        <v>0.90467535796681486</v>
      </c>
      <c r="H9035" s="62">
        <v>0.15234504909198221</v>
      </c>
      <c r="I9035" s="62">
        <v>0.16132723250928338</v>
      </c>
      <c r="J9035" s="62">
        <v>0.13959171791017233</v>
      </c>
      <c r="K9035" s="62"/>
      <c r="L9035" s="65">
        <f t="shared" si="1270"/>
        <v>0.22515718019908881</v>
      </c>
      <c r="M9035" s="65">
        <f t="shared" si="1271"/>
        <v>0.24059897198440014</v>
      </c>
      <c r="N9035" s="65">
        <f t="shared" si="1272"/>
        <v>2.7738939502556861E-2</v>
      </c>
      <c r="O9035" s="65">
        <f t="shared" si="1273"/>
        <v>9.1243750071099569E-2</v>
      </c>
      <c r="P9035" s="65">
        <f t="shared" si="1274"/>
        <v>0.27665192478161521</v>
      </c>
      <c r="Q9035" s="65">
        <f t="shared" si="1275"/>
        <v>4.6587486539887112E-2</v>
      </c>
      <c r="R9035" s="65">
        <f t="shared" si="1276"/>
        <v>4.9334260075006464E-2</v>
      </c>
      <c r="S9035" s="65">
        <f t="shared" si="1277"/>
        <v>4.2687486846345643E-2</v>
      </c>
      <c r="T9035" s="66">
        <f>(L9035*'Football Field'!$F$4)+(M9035*'Football Field'!$F$5)+(N9035*'Football Field'!$F$6)+(O9035*'Football Field'!$F$7)+(P9035*'Football Field'!$F$8)+(Q9035*'Football Field'!$F$9)+(R9035*'Football Field'!$F$10)+(S9035*'Football Field'!$F$11)</f>
        <v>137361026.78075284</v>
      </c>
    </row>
    <row r="9036" spans="2:20" x14ac:dyDescent="0.3">
      <c r="B9036" s="62">
        <f t="shared" si="1269"/>
        <v>9009</v>
      </c>
      <c r="C9036" s="62">
        <v>0.85529163820333309</v>
      </c>
      <c r="D9036" s="62">
        <v>0.63228289594037812</v>
      </c>
      <c r="E9036" s="62">
        <v>0.76816958023685233</v>
      </c>
      <c r="F9036" s="62">
        <v>0.42835147863375689</v>
      </c>
      <c r="G9036" s="62">
        <v>0.59054689842778252</v>
      </c>
      <c r="H9036" s="62">
        <v>0.72574351918883984</v>
      </c>
      <c r="I9036" s="62">
        <v>0.59665392094515568</v>
      </c>
      <c r="J9036" s="62">
        <v>0.17836337912297417</v>
      </c>
      <c r="K9036" s="62"/>
      <c r="L9036" s="65">
        <f t="shared" si="1270"/>
        <v>0.17910354006898041</v>
      </c>
      <c r="M9036" s="65">
        <f t="shared" si="1271"/>
        <v>0.13240408292296008</v>
      </c>
      <c r="N9036" s="65">
        <f t="shared" si="1272"/>
        <v>0.16085962383864072</v>
      </c>
      <c r="O9036" s="65">
        <f t="shared" si="1273"/>
        <v>8.9699539654390023E-2</v>
      </c>
      <c r="P9036" s="65">
        <f t="shared" si="1274"/>
        <v>0.12366429807189043</v>
      </c>
      <c r="Q9036" s="65">
        <f t="shared" si="1275"/>
        <v>0.15197533526913731</v>
      </c>
      <c r="R9036" s="65">
        <f t="shared" si="1276"/>
        <v>0.12494314765171349</v>
      </c>
      <c r="S9036" s="65">
        <f t="shared" si="1277"/>
        <v>3.7350432522287529E-2</v>
      </c>
      <c r="T9036" s="66">
        <f>(L9036*'Football Field'!$F$4)+(M9036*'Football Field'!$F$5)+(N9036*'Football Field'!$F$6)+(O9036*'Football Field'!$F$7)+(P9036*'Football Field'!$F$8)+(Q9036*'Football Field'!$F$9)+(R9036*'Football Field'!$F$10)+(S9036*'Football Field'!$F$11)</f>
        <v>139310180.27566564</v>
      </c>
    </row>
    <row r="9037" spans="2:20" x14ac:dyDescent="0.3">
      <c r="B9037" s="62">
        <f t="shared" si="1269"/>
        <v>9010</v>
      </c>
      <c r="C9037" s="62">
        <v>0.25396708086238495</v>
      </c>
      <c r="D9037" s="62">
        <v>0.66380138039762537</v>
      </c>
      <c r="E9037" s="62">
        <v>0.92677919926408447</v>
      </c>
      <c r="F9037" s="62">
        <v>0.94893925406227775</v>
      </c>
      <c r="G9037" s="62">
        <v>7.6699347221816261E-2</v>
      </c>
      <c r="H9037" s="62">
        <v>0.90616694664142072</v>
      </c>
      <c r="I9037" s="62">
        <v>6.4233593650645182E-2</v>
      </c>
      <c r="J9037" s="62">
        <v>0.53237985029967161</v>
      </c>
      <c r="K9037" s="62"/>
      <c r="L9037" s="65">
        <f t="shared" si="1270"/>
        <v>5.8076610468320258E-2</v>
      </c>
      <c r="M9037" s="65">
        <f t="shared" si="1271"/>
        <v>0.15179657956763171</v>
      </c>
      <c r="N9037" s="65">
        <f t="shared" si="1272"/>
        <v>0.21193374496818063</v>
      </c>
      <c r="O9037" s="65">
        <f t="shared" si="1273"/>
        <v>0.2170012555530216</v>
      </c>
      <c r="P9037" s="65">
        <f t="shared" si="1274"/>
        <v>1.7539431081580036E-2</v>
      </c>
      <c r="Q9037" s="65">
        <f t="shared" si="1275"/>
        <v>0.20722018224038083</v>
      </c>
      <c r="R9037" s="65">
        <f t="shared" si="1276"/>
        <v>1.4688791101435263E-2</v>
      </c>
      <c r="S9037" s="65">
        <f t="shared" si="1277"/>
        <v>0.12174340501944977</v>
      </c>
      <c r="T9037" s="66">
        <f>(L9037*'Football Field'!$F$4)+(M9037*'Football Field'!$F$5)+(N9037*'Football Field'!$F$6)+(O9037*'Football Field'!$F$7)+(P9037*'Football Field'!$F$8)+(Q9037*'Football Field'!$F$9)+(R9037*'Football Field'!$F$10)+(S9037*'Football Field'!$F$11)</f>
        <v>118720019.20419762</v>
      </c>
    </row>
    <row r="9038" spans="2:20" x14ac:dyDescent="0.3">
      <c r="B9038" s="62">
        <f t="shared" si="1269"/>
        <v>9011</v>
      </c>
      <c r="C9038" s="62">
        <v>0.74051013563283474</v>
      </c>
      <c r="D9038" s="62">
        <v>0.3421871468351031</v>
      </c>
      <c r="E9038" s="62">
        <v>0.54180495330897682</v>
      </c>
      <c r="F9038" s="62">
        <v>0.25431339426708399</v>
      </c>
      <c r="G9038" s="62">
        <v>0.90594724679882233</v>
      </c>
      <c r="H9038" s="62">
        <v>0.72680936196232271</v>
      </c>
      <c r="I9038" s="62">
        <v>8.766582905026743E-2</v>
      </c>
      <c r="J9038" s="62">
        <v>0.14515985351514749</v>
      </c>
      <c r="K9038" s="62"/>
      <c r="L9038" s="65">
        <f t="shared" si="1270"/>
        <v>0.19776480790315856</v>
      </c>
      <c r="M9038" s="65">
        <f t="shared" si="1271"/>
        <v>9.1386426875766619E-2</v>
      </c>
      <c r="N9038" s="65">
        <f t="shared" si="1272"/>
        <v>0.14469748266248914</v>
      </c>
      <c r="O9038" s="65">
        <f t="shared" si="1273"/>
        <v>6.7918367547324637E-2</v>
      </c>
      <c r="P9038" s="65">
        <f t="shared" si="1274"/>
        <v>0.24194737467091085</v>
      </c>
      <c r="Q9038" s="65">
        <f t="shared" si="1275"/>
        <v>0.1941058021141859</v>
      </c>
      <c r="R9038" s="65">
        <f t="shared" si="1276"/>
        <v>2.3412530102617721E-2</v>
      </c>
      <c r="S9038" s="65">
        <f t="shared" si="1277"/>
        <v>3.8767208123546539E-2</v>
      </c>
      <c r="T9038" s="66">
        <f>(L9038*'Football Field'!$F$4)+(M9038*'Football Field'!$F$5)+(N9038*'Football Field'!$F$6)+(O9038*'Football Field'!$F$7)+(P9038*'Football Field'!$F$8)+(Q9038*'Football Field'!$F$9)+(R9038*'Football Field'!$F$10)+(S9038*'Football Field'!$F$11)</f>
        <v>134389245.4269096</v>
      </c>
    </row>
    <row r="9039" spans="2:20" x14ac:dyDescent="0.3">
      <c r="B9039" s="62">
        <f t="shared" si="1269"/>
        <v>9012</v>
      </c>
      <c r="C9039" s="62">
        <v>0.17800265800431958</v>
      </c>
      <c r="D9039" s="62">
        <v>0.51065648825470189</v>
      </c>
      <c r="E9039" s="62">
        <v>0.60344653593279907</v>
      </c>
      <c r="F9039" s="62">
        <v>0.99623151325278803</v>
      </c>
      <c r="G9039" s="62">
        <v>0.32316577962211168</v>
      </c>
      <c r="H9039" s="62">
        <v>0.84567536184162451</v>
      </c>
      <c r="I9039" s="62">
        <v>0.76183738124708056</v>
      </c>
      <c r="J9039" s="62">
        <v>0.38074892641644165</v>
      </c>
      <c r="K9039" s="62"/>
      <c r="L9039" s="65">
        <f t="shared" si="1270"/>
        <v>3.8698209964803006E-2</v>
      </c>
      <c r="M9039" s="65">
        <f t="shared" si="1271"/>
        <v>0.11101796020309911</v>
      </c>
      <c r="N9039" s="65">
        <f t="shared" si="1272"/>
        <v>0.13119074182304519</v>
      </c>
      <c r="O9039" s="65">
        <f t="shared" si="1273"/>
        <v>0.2165831494070963</v>
      </c>
      <c r="P9039" s="65">
        <f t="shared" si="1274"/>
        <v>7.0257024998762949E-2</v>
      </c>
      <c r="Q9039" s="65">
        <f t="shared" si="1275"/>
        <v>0.18385187660407731</v>
      </c>
      <c r="R9039" s="65">
        <f t="shared" si="1276"/>
        <v>0.16562529609990298</v>
      </c>
      <c r="S9039" s="65">
        <f t="shared" si="1277"/>
        <v>8.2775740899213038E-2</v>
      </c>
      <c r="T9039" s="66">
        <f>(L9039*'Football Field'!$F$4)+(M9039*'Football Field'!$F$5)+(N9039*'Football Field'!$F$6)+(O9039*'Football Field'!$F$7)+(P9039*'Football Field'!$F$8)+(Q9039*'Football Field'!$F$9)+(R9039*'Football Field'!$F$10)+(S9039*'Football Field'!$F$11)</f>
        <v>141798393.101363</v>
      </c>
    </row>
    <row r="9040" spans="2:20" x14ac:dyDescent="0.3">
      <c r="B9040" s="62">
        <f t="shared" si="1269"/>
        <v>9013</v>
      </c>
      <c r="C9040" s="62">
        <v>0.3641613862900277</v>
      </c>
      <c r="D9040" s="62">
        <v>0.94283463052419647</v>
      </c>
      <c r="E9040" s="62">
        <v>0.40697354907871153</v>
      </c>
      <c r="F9040" s="62">
        <v>0.86951175587230223</v>
      </c>
      <c r="G9040" s="62">
        <v>2.2494638132450562E-2</v>
      </c>
      <c r="H9040" s="62">
        <v>0.47562558971273006</v>
      </c>
      <c r="I9040" s="62">
        <v>6.3261197777143563E-2</v>
      </c>
      <c r="J9040" s="62">
        <v>9.3988008490545338E-2</v>
      </c>
      <c r="K9040" s="62"/>
      <c r="L9040" s="65">
        <f t="shared" si="1270"/>
        <v>0.11243537098124094</v>
      </c>
      <c r="M9040" s="65">
        <f t="shared" si="1271"/>
        <v>0.29110159793966112</v>
      </c>
      <c r="N9040" s="65">
        <f t="shared" si="1272"/>
        <v>0.125653690075131</v>
      </c>
      <c r="O9040" s="65">
        <f t="shared" si="1273"/>
        <v>0.26846305106656965</v>
      </c>
      <c r="P9040" s="65">
        <f t="shared" si="1274"/>
        <v>6.9452530628728772E-3</v>
      </c>
      <c r="Q9040" s="65">
        <f t="shared" si="1275"/>
        <v>0.14685010998099535</v>
      </c>
      <c r="R9040" s="65">
        <f t="shared" si="1276"/>
        <v>1.9531989136063903E-2</v>
      </c>
      <c r="S9040" s="65">
        <f t="shared" si="1277"/>
        <v>2.9018937757465019E-2</v>
      </c>
      <c r="T9040" s="66">
        <f>(L9040*'Football Field'!$F$4)+(M9040*'Football Field'!$F$5)+(N9040*'Football Field'!$F$6)+(O9040*'Football Field'!$F$7)+(P9040*'Football Field'!$F$8)+(Q9040*'Football Field'!$F$9)+(R9040*'Football Field'!$F$10)+(S9040*'Football Field'!$F$11)</f>
        <v>115207294.0519726</v>
      </c>
    </row>
    <row r="9041" spans="2:20" x14ac:dyDescent="0.3">
      <c r="B9041" s="62">
        <f t="shared" si="1269"/>
        <v>9014</v>
      </c>
      <c r="C9041" s="62">
        <v>0.33682325337600916</v>
      </c>
      <c r="D9041" s="62">
        <v>0.23091973631508855</v>
      </c>
      <c r="E9041" s="62">
        <v>0.94178366176972972</v>
      </c>
      <c r="F9041" s="62">
        <v>0.1297675593487061</v>
      </c>
      <c r="G9041" s="62">
        <v>0.26043596530260404</v>
      </c>
      <c r="H9041" s="62">
        <v>0.82439873301452748</v>
      </c>
      <c r="I9041" s="62">
        <v>0.43993435283774673</v>
      </c>
      <c r="J9041" s="62">
        <v>0.27563747899132607</v>
      </c>
      <c r="K9041" s="62"/>
      <c r="L9041" s="65">
        <f t="shared" si="1270"/>
        <v>9.7922255086185531E-2</v>
      </c>
      <c r="M9041" s="65">
        <f t="shared" si="1271"/>
        <v>6.713367054452718E-2</v>
      </c>
      <c r="N9041" s="65">
        <f t="shared" si="1272"/>
        <v>0.27379813905207651</v>
      </c>
      <c r="O9041" s="65">
        <f t="shared" si="1273"/>
        <v>3.7726409685468608E-2</v>
      </c>
      <c r="P9041" s="65">
        <f t="shared" si="1274"/>
        <v>7.5714716167500265E-2</v>
      </c>
      <c r="Q9041" s="65">
        <f t="shared" si="1275"/>
        <v>0.23967164445400685</v>
      </c>
      <c r="R9041" s="65">
        <f t="shared" si="1276"/>
        <v>0.12789901970236772</v>
      </c>
      <c r="S9041" s="65">
        <f t="shared" si="1277"/>
        <v>8.0134145307867347E-2</v>
      </c>
      <c r="T9041" s="66">
        <f>(L9041*'Football Field'!$F$4)+(M9041*'Football Field'!$F$5)+(N9041*'Football Field'!$F$6)+(O9041*'Football Field'!$F$7)+(P9041*'Football Field'!$F$8)+(Q9041*'Football Field'!$F$9)+(R9041*'Football Field'!$F$10)+(S9041*'Football Field'!$F$11)</f>
        <v>139304825.48173344</v>
      </c>
    </row>
    <row r="9042" spans="2:20" x14ac:dyDescent="0.3">
      <c r="B9042" s="62">
        <f t="shared" si="1269"/>
        <v>9015</v>
      </c>
      <c r="C9042" s="62">
        <v>0.19062576429865807</v>
      </c>
      <c r="D9042" s="62">
        <v>0.87205945852223732</v>
      </c>
      <c r="E9042" s="62">
        <v>4.4614381764422228E-2</v>
      </c>
      <c r="F9042" s="62">
        <v>0.33560546493225762</v>
      </c>
      <c r="G9042" s="62">
        <v>0.8011440214875184</v>
      </c>
      <c r="H9042" s="62">
        <v>0.47169744351381038</v>
      </c>
      <c r="I9042" s="62">
        <v>0.41278612069852505</v>
      </c>
      <c r="J9042" s="62">
        <v>0.78951541379106405</v>
      </c>
      <c r="K9042" s="62"/>
      <c r="L9042" s="65">
        <f t="shared" si="1270"/>
        <v>4.865324797990498E-2</v>
      </c>
      <c r="M9042" s="65">
        <f t="shared" si="1271"/>
        <v>0.22257497691775946</v>
      </c>
      <c r="N9042" s="65">
        <f t="shared" si="1272"/>
        <v>1.138688984377683E-2</v>
      </c>
      <c r="O9042" s="65">
        <f t="shared" si="1273"/>
        <v>8.5656290842084135E-2</v>
      </c>
      <c r="P9042" s="65">
        <f t="shared" si="1274"/>
        <v>0.20447529161893543</v>
      </c>
      <c r="Q9042" s="65">
        <f t="shared" si="1275"/>
        <v>0.12039092813712693</v>
      </c>
      <c r="R9042" s="65">
        <f t="shared" si="1276"/>
        <v>0.10535504246709901</v>
      </c>
      <c r="S9042" s="65">
        <f t="shared" si="1277"/>
        <v>0.20150733219331329</v>
      </c>
      <c r="T9042" s="66">
        <f>(L9042*'Football Field'!$F$4)+(M9042*'Football Field'!$F$5)+(N9042*'Football Field'!$F$6)+(O9042*'Football Field'!$F$7)+(P9042*'Football Field'!$F$8)+(Q9042*'Football Field'!$F$9)+(R9042*'Football Field'!$F$10)+(S9042*'Football Field'!$F$11)</f>
        <v>140887279.078089</v>
      </c>
    </row>
    <row r="9043" spans="2:20" x14ac:dyDescent="0.3">
      <c r="B9043" s="62">
        <f t="shared" si="1269"/>
        <v>9016</v>
      </c>
      <c r="C9043" s="62">
        <v>0.4157002623250301</v>
      </c>
      <c r="D9043" s="62">
        <v>0.10018440952276275</v>
      </c>
      <c r="E9043" s="62">
        <v>0.644253721392121</v>
      </c>
      <c r="F9043" s="62">
        <v>0.54960364428436326</v>
      </c>
      <c r="G9043" s="62">
        <v>0.18867655295733099</v>
      </c>
      <c r="H9043" s="62">
        <v>0.93117352666070885</v>
      </c>
      <c r="I9043" s="62">
        <v>0.11778467629197054</v>
      </c>
      <c r="J9043" s="62">
        <v>0.57632870078666176</v>
      </c>
      <c r="K9043" s="62"/>
      <c r="L9043" s="65">
        <f t="shared" si="1270"/>
        <v>0.11797247613536348</v>
      </c>
      <c r="M9043" s="65">
        <f t="shared" si="1271"/>
        <v>2.843155016418657E-2</v>
      </c>
      <c r="N9043" s="65">
        <f t="shared" si="1272"/>
        <v>0.1828341563869991</v>
      </c>
      <c r="O9043" s="65">
        <f t="shared" si="1273"/>
        <v>0.15597320638337692</v>
      </c>
      <c r="P9043" s="65">
        <f t="shared" si="1274"/>
        <v>5.3544926858039028E-2</v>
      </c>
      <c r="Q9043" s="65">
        <f t="shared" si="1275"/>
        <v>0.26425974820764092</v>
      </c>
      <c r="R9043" s="65">
        <f t="shared" si="1276"/>
        <v>3.3426367920117959E-2</v>
      </c>
      <c r="S9043" s="65">
        <f t="shared" si="1277"/>
        <v>0.16355756794427606</v>
      </c>
      <c r="T9043" s="66">
        <f>(L9043*'Football Field'!$F$4)+(M9043*'Football Field'!$F$5)+(N9043*'Football Field'!$F$6)+(O9043*'Football Field'!$F$7)+(P9043*'Football Field'!$F$8)+(Q9043*'Football Field'!$F$9)+(R9043*'Football Field'!$F$10)+(S9043*'Football Field'!$F$11)</f>
        <v>123507086.91679057</v>
      </c>
    </row>
    <row r="9044" spans="2:20" x14ac:dyDescent="0.3">
      <c r="B9044" s="62">
        <f t="shared" si="1269"/>
        <v>9017</v>
      </c>
      <c r="C9044" s="62">
        <v>0.70143831546060198</v>
      </c>
      <c r="D9044" s="62">
        <v>0.87599660488189224</v>
      </c>
      <c r="E9044" s="62">
        <v>0.53868436247844931</v>
      </c>
      <c r="F9044" s="62">
        <v>0.16811780033155554</v>
      </c>
      <c r="G9044" s="62">
        <v>0.82973238336705124</v>
      </c>
      <c r="H9044" s="62">
        <v>0.52027942008385186</v>
      </c>
      <c r="I9044" s="62">
        <v>0.67309928323878776</v>
      </c>
      <c r="J9044" s="62">
        <v>0.90640594575547184</v>
      </c>
      <c r="K9044" s="62"/>
      <c r="L9044" s="65">
        <f t="shared" si="1270"/>
        <v>0.13453613268070178</v>
      </c>
      <c r="M9044" s="65">
        <f t="shared" si="1271"/>
        <v>0.16801647823422053</v>
      </c>
      <c r="N9044" s="65">
        <f t="shared" si="1272"/>
        <v>0.10331986329522158</v>
      </c>
      <c r="O9044" s="65">
        <f t="shared" si="1273"/>
        <v>3.2245057324166486E-2</v>
      </c>
      <c r="P9044" s="65">
        <f t="shared" si="1274"/>
        <v>0.15914298315004782</v>
      </c>
      <c r="Q9044" s="65">
        <f t="shared" si="1275"/>
        <v>9.9789788422772849E-2</v>
      </c>
      <c r="R9044" s="65">
        <f t="shared" si="1276"/>
        <v>0.12910069564368576</v>
      </c>
      <c r="S9044" s="65">
        <f t="shared" si="1277"/>
        <v>0.17384900124918318</v>
      </c>
      <c r="T9044" s="66">
        <f>(L9044*'Football Field'!$F$4)+(M9044*'Football Field'!$F$5)+(N9044*'Football Field'!$F$6)+(O9044*'Football Field'!$F$7)+(P9044*'Football Field'!$F$8)+(Q9044*'Football Field'!$F$9)+(R9044*'Football Field'!$F$10)+(S9044*'Football Field'!$F$11)</f>
        <v>142040368.55825526</v>
      </c>
    </row>
    <row r="9045" spans="2:20" x14ac:dyDescent="0.3">
      <c r="B9045" s="62">
        <f t="shared" si="1269"/>
        <v>9018</v>
      </c>
      <c r="C9045" s="62">
        <v>7.7128236294606189E-2</v>
      </c>
      <c r="D9045" s="62">
        <v>0.92897959642350525</v>
      </c>
      <c r="E9045" s="62">
        <v>5.090048611266107E-2</v>
      </c>
      <c r="F9045" s="62">
        <v>0.65168593774366279</v>
      </c>
      <c r="G9045" s="62">
        <v>0.92892257786817534</v>
      </c>
      <c r="H9045" s="62">
        <v>0.10749763995641548</v>
      </c>
      <c r="I9045" s="62">
        <v>0.99143652879449806</v>
      </c>
      <c r="J9045" s="62">
        <v>0.25728103925267121</v>
      </c>
      <c r="K9045" s="62"/>
      <c r="L9045" s="65">
        <f t="shared" si="1270"/>
        <v>1.9311837722491121E-2</v>
      </c>
      <c r="M9045" s="65">
        <f t="shared" si="1271"/>
        <v>0.23260357134460555</v>
      </c>
      <c r="N9045" s="65">
        <f t="shared" si="1272"/>
        <v>1.2744773834175776E-2</v>
      </c>
      <c r="O9045" s="65">
        <f t="shared" si="1273"/>
        <v>0.16317309561783913</v>
      </c>
      <c r="P9045" s="65">
        <f t="shared" si="1274"/>
        <v>0.23258929469132519</v>
      </c>
      <c r="Q9045" s="65">
        <f t="shared" si="1275"/>
        <v>2.6915914042938544E-2</v>
      </c>
      <c r="R9045" s="65">
        <f t="shared" si="1276"/>
        <v>0.24824191860287892</v>
      </c>
      <c r="S9045" s="65">
        <f t="shared" si="1277"/>
        <v>6.441959414374579E-2</v>
      </c>
      <c r="T9045" s="66">
        <f>(L9045*'Football Field'!$F$4)+(M9045*'Football Field'!$F$5)+(N9045*'Football Field'!$F$6)+(O9045*'Football Field'!$F$7)+(P9045*'Football Field'!$F$8)+(Q9045*'Football Field'!$F$9)+(R9045*'Football Field'!$F$10)+(S9045*'Football Field'!$F$11)</f>
        <v>162659911.10738966</v>
      </c>
    </row>
    <row r="9046" spans="2:20" x14ac:dyDescent="0.3">
      <c r="B9046" s="62">
        <f t="shared" si="1269"/>
        <v>9019</v>
      </c>
      <c r="C9046" s="62">
        <v>0.32191551542704944</v>
      </c>
      <c r="D9046" s="62">
        <v>0.71470450434763466</v>
      </c>
      <c r="E9046" s="62">
        <v>0.11578065415069694</v>
      </c>
      <c r="F9046" s="62">
        <v>0.17111263776869634</v>
      </c>
      <c r="G9046" s="62">
        <v>0.2594622259990631</v>
      </c>
      <c r="H9046" s="62">
        <v>0.51807807002228368</v>
      </c>
      <c r="I9046" s="62">
        <v>0.3562547479009075</v>
      </c>
      <c r="J9046" s="62">
        <v>0.51272140428116142</v>
      </c>
      <c r="K9046" s="62"/>
      <c r="L9046" s="65">
        <f t="shared" si="1270"/>
        <v>0.10838797636767114</v>
      </c>
      <c r="M9046" s="65">
        <f t="shared" si="1271"/>
        <v>0.24063883601365055</v>
      </c>
      <c r="N9046" s="65">
        <f t="shared" si="1272"/>
        <v>3.8982994619788922E-2</v>
      </c>
      <c r="O9046" s="65">
        <f t="shared" si="1273"/>
        <v>5.7613105457435587E-2</v>
      </c>
      <c r="P9046" s="65">
        <f t="shared" si="1274"/>
        <v>8.7360143491632264E-2</v>
      </c>
      <c r="Q9046" s="65">
        <f t="shared" si="1275"/>
        <v>0.1744353127425109</v>
      </c>
      <c r="R9046" s="65">
        <f t="shared" si="1276"/>
        <v>0.11994989165132246</v>
      </c>
      <c r="S9046" s="65">
        <f t="shared" si="1277"/>
        <v>0.1726317396559883</v>
      </c>
      <c r="T9046" s="66">
        <f>(L9046*'Football Field'!$F$4)+(M9046*'Football Field'!$F$5)+(N9046*'Football Field'!$F$6)+(O9046*'Football Field'!$F$7)+(P9046*'Football Field'!$F$8)+(Q9046*'Football Field'!$F$9)+(R9046*'Football Field'!$F$10)+(S9046*'Football Field'!$F$11)</f>
        <v>133264823.86147127</v>
      </c>
    </row>
    <row r="9047" spans="2:20" x14ac:dyDescent="0.3">
      <c r="B9047" s="62">
        <f t="shared" si="1269"/>
        <v>9020</v>
      </c>
      <c r="C9047" s="62">
        <v>0.40297554118092083</v>
      </c>
      <c r="D9047" s="62">
        <v>0.71500658806710771</v>
      </c>
      <c r="E9047" s="62">
        <v>0.26663996791217559</v>
      </c>
      <c r="F9047" s="62">
        <v>0.97030411787693316</v>
      </c>
      <c r="G9047" s="62">
        <v>7.7883031652102863E-3</v>
      </c>
      <c r="H9047" s="62">
        <v>0.58665834954167284</v>
      </c>
      <c r="I9047" s="62">
        <v>0.48508646573225911</v>
      </c>
      <c r="J9047" s="62">
        <v>7.4518401215209584E-2</v>
      </c>
      <c r="K9047" s="62"/>
      <c r="L9047" s="65">
        <f t="shared" si="1270"/>
        <v>0.11484129329089361</v>
      </c>
      <c r="M9047" s="65">
        <f t="shared" si="1271"/>
        <v>0.2037649258922902</v>
      </c>
      <c r="N9047" s="65">
        <f t="shared" si="1272"/>
        <v>7.5987933829286231E-2</v>
      </c>
      <c r="O9047" s="65">
        <f t="shared" si="1273"/>
        <v>0.27652045445715617</v>
      </c>
      <c r="P9047" s="65">
        <f t="shared" si="1274"/>
        <v>2.2195362165485602E-3</v>
      </c>
      <c r="Q9047" s="65">
        <f t="shared" si="1275"/>
        <v>0.16718782332007359</v>
      </c>
      <c r="R9047" s="65">
        <f t="shared" si="1276"/>
        <v>0.13824153426123351</v>
      </c>
      <c r="S9047" s="65">
        <f t="shared" si="1277"/>
        <v>2.1236498732517966E-2</v>
      </c>
      <c r="T9047" s="66">
        <f>(L9047*'Football Field'!$F$4)+(M9047*'Football Field'!$F$5)+(N9047*'Football Field'!$F$6)+(O9047*'Football Field'!$F$7)+(P9047*'Football Field'!$F$8)+(Q9047*'Football Field'!$F$9)+(R9047*'Football Field'!$F$10)+(S9047*'Football Field'!$F$11)</f>
        <v>130261515.62008493</v>
      </c>
    </row>
    <row r="9048" spans="2:20" x14ac:dyDescent="0.3">
      <c r="B9048" s="62">
        <f t="shared" si="1269"/>
        <v>9021</v>
      </c>
      <c r="C9048" s="62">
        <v>9.3819097610633118E-2</v>
      </c>
      <c r="D9048" s="62">
        <v>0.26631952830344241</v>
      </c>
      <c r="E9048" s="62">
        <v>0.68093084391899283</v>
      </c>
      <c r="F9048" s="62">
        <v>0.38603416267479418</v>
      </c>
      <c r="G9048" s="62">
        <v>0.86972973094332195</v>
      </c>
      <c r="H9048" s="62">
        <v>0.78514474720455352</v>
      </c>
      <c r="I9048" s="62">
        <v>2.477122111445329E-2</v>
      </c>
      <c r="J9048" s="62">
        <v>1.9817378753838821E-2</v>
      </c>
      <c r="K9048" s="62"/>
      <c r="L9048" s="65">
        <f t="shared" si="1270"/>
        <v>3.0007067271214091E-2</v>
      </c>
      <c r="M9048" s="65">
        <f t="shared" si="1271"/>
        <v>8.5179544516677141E-2</v>
      </c>
      <c r="N9048" s="65">
        <f t="shared" si="1272"/>
        <v>0.21778868227150833</v>
      </c>
      <c r="O9048" s="65">
        <f t="shared" si="1273"/>
        <v>0.12346903118215978</v>
      </c>
      <c r="P9048" s="65">
        <f t="shared" si="1274"/>
        <v>0.27817405207309664</v>
      </c>
      <c r="Q9048" s="65">
        <f t="shared" si="1275"/>
        <v>0.25112042054364447</v>
      </c>
      <c r="R9048" s="65">
        <f t="shared" si="1276"/>
        <v>7.9228186723389934E-3</v>
      </c>
      <c r="S9048" s="65">
        <f t="shared" si="1277"/>
        <v>6.3383834693606523E-3</v>
      </c>
      <c r="T9048" s="66">
        <f>(L9048*'Football Field'!$F$4)+(M9048*'Football Field'!$F$5)+(N9048*'Football Field'!$F$6)+(O9048*'Football Field'!$F$7)+(P9048*'Football Field'!$F$8)+(Q9048*'Football Field'!$F$9)+(R9048*'Football Field'!$F$10)+(S9048*'Football Field'!$F$11)</f>
        <v>138091485.69789544</v>
      </c>
    </row>
    <row r="9049" spans="2:20" x14ac:dyDescent="0.3">
      <c r="B9049" s="62">
        <f t="shared" si="1269"/>
        <v>9022</v>
      </c>
      <c r="C9049" s="62">
        <v>0.45691705558386042</v>
      </c>
      <c r="D9049" s="62">
        <v>0.30023475477598727</v>
      </c>
      <c r="E9049" s="62">
        <v>0.25919376518504456</v>
      </c>
      <c r="F9049" s="62">
        <v>0.50607748345536463</v>
      </c>
      <c r="G9049" s="62">
        <v>0.26420355409372054</v>
      </c>
      <c r="H9049" s="62">
        <v>0.74568786875361359</v>
      </c>
      <c r="I9049" s="62">
        <v>0.24852004138633754</v>
      </c>
      <c r="J9049" s="62">
        <v>0.72864803446235782</v>
      </c>
      <c r="K9049" s="62"/>
      <c r="L9049" s="65">
        <f t="shared" si="1270"/>
        <v>0.13019499258711015</v>
      </c>
      <c r="M9049" s="65">
        <f t="shared" si="1271"/>
        <v>8.5549578845340937E-2</v>
      </c>
      <c r="N9049" s="65">
        <f t="shared" si="1272"/>
        <v>7.3855265248899238E-2</v>
      </c>
      <c r="O9049" s="65">
        <f t="shared" si="1273"/>
        <v>0.14420287752835184</v>
      </c>
      <c r="P9049" s="65">
        <f t="shared" si="1274"/>
        <v>7.5282765977657526E-2</v>
      </c>
      <c r="Q9049" s="65">
        <f t="shared" si="1275"/>
        <v>0.21247800964798128</v>
      </c>
      <c r="R9049" s="65">
        <f t="shared" si="1276"/>
        <v>7.0813869936846865E-2</v>
      </c>
      <c r="S9049" s="65">
        <f t="shared" si="1277"/>
        <v>0.20762264022781207</v>
      </c>
      <c r="T9049" s="66">
        <f>(L9049*'Football Field'!$F$4)+(M9049*'Football Field'!$F$5)+(N9049*'Football Field'!$F$6)+(O9049*'Football Field'!$F$7)+(P9049*'Football Field'!$F$8)+(Q9049*'Football Field'!$F$9)+(R9049*'Football Field'!$F$10)+(S9049*'Football Field'!$F$11)</f>
        <v>127643764.55792606</v>
      </c>
    </row>
    <row r="9050" spans="2:20" x14ac:dyDescent="0.3">
      <c r="B9050" s="62">
        <f t="shared" si="1269"/>
        <v>9023</v>
      </c>
      <c r="C9050" s="62">
        <v>0.77361394384046911</v>
      </c>
      <c r="D9050" s="62">
        <v>0.28971875733535668</v>
      </c>
      <c r="E9050" s="62">
        <v>0.15412520930688955</v>
      </c>
      <c r="F9050" s="62">
        <v>0.38653093568920227</v>
      </c>
      <c r="G9050" s="62">
        <v>0.86384155049753897</v>
      </c>
      <c r="H9050" s="62">
        <v>0.15015071257520929</v>
      </c>
      <c r="I9050" s="62">
        <v>0.73940288335989091</v>
      </c>
      <c r="J9050" s="62">
        <v>7.961764637198665E-3</v>
      </c>
      <c r="K9050" s="62"/>
      <c r="L9050" s="65">
        <f t="shared" si="1270"/>
        <v>0.22987651184897109</v>
      </c>
      <c r="M9050" s="65">
        <f t="shared" si="1271"/>
        <v>8.608885334052889E-2</v>
      </c>
      <c r="N9050" s="65">
        <f t="shared" si="1272"/>
        <v>4.5797733851041467E-2</v>
      </c>
      <c r="O9050" s="65">
        <f t="shared" si="1273"/>
        <v>0.11485623278304806</v>
      </c>
      <c r="P9050" s="65">
        <f t="shared" si="1274"/>
        <v>0.25668731025294267</v>
      </c>
      <c r="Q9050" s="65">
        <f t="shared" si="1275"/>
        <v>4.4616726900083246E-2</v>
      </c>
      <c r="R9050" s="65">
        <f t="shared" si="1276"/>
        <v>0.21971082221456703</v>
      </c>
      <c r="S9050" s="65">
        <f t="shared" si="1277"/>
        <v>2.3658088088173569E-3</v>
      </c>
      <c r="T9050" s="66">
        <f>(L9050*'Football Field'!$F$4)+(M9050*'Football Field'!$F$5)+(N9050*'Football Field'!$F$6)+(O9050*'Football Field'!$F$7)+(P9050*'Football Field'!$F$8)+(Q9050*'Football Field'!$F$9)+(R9050*'Football Field'!$F$10)+(S9050*'Football Field'!$F$11)</f>
        <v>160172037.57003039</v>
      </c>
    </row>
    <row r="9051" spans="2:20" x14ac:dyDescent="0.3">
      <c r="B9051" s="62">
        <f t="shared" si="1269"/>
        <v>9024</v>
      </c>
      <c r="C9051" s="62">
        <v>0.56681994312354766</v>
      </c>
      <c r="D9051" s="62">
        <v>0.74498656089633342</v>
      </c>
      <c r="E9051" s="62">
        <v>0.13349428286946197</v>
      </c>
      <c r="F9051" s="62">
        <v>0.16055239229590446</v>
      </c>
      <c r="G9051" s="62">
        <v>0.17704990745589866</v>
      </c>
      <c r="H9051" s="62">
        <v>0.20176348553504453</v>
      </c>
      <c r="I9051" s="62">
        <v>0.14584766626052381</v>
      </c>
      <c r="J9051" s="62">
        <v>8.9231445094301143E-2</v>
      </c>
      <c r="K9051" s="62"/>
      <c r="L9051" s="65">
        <f t="shared" si="1270"/>
        <v>0.25535355123290082</v>
      </c>
      <c r="M9051" s="65">
        <f t="shared" si="1271"/>
        <v>0.33561797931340542</v>
      </c>
      <c r="N9051" s="65">
        <f t="shared" si="1272"/>
        <v>6.0139449244072239E-2</v>
      </c>
      <c r="O9051" s="65">
        <f t="shared" si="1273"/>
        <v>7.2329183242518552E-2</v>
      </c>
      <c r="P9051" s="65">
        <f t="shared" si="1274"/>
        <v>7.9761347783886702E-2</v>
      </c>
      <c r="Q9051" s="65">
        <f t="shared" si="1275"/>
        <v>9.0894865583922804E-2</v>
      </c>
      <c r="R9051" s="65">
        <f t="shared" si="1276"/>
        <v>6.5704673892425181E-2</v>
      </c>
      <c r="S9051" s="65">
        <f t="shared" si="1277"/>
        <v>4.0198949706868228E-2</v>
      </c>
      <c r="T9051" s="66">
        <f>(L9051*'Football Field'!$F$4)+(M9051*'Football Field'!$F$5)+(N9051*'Football Field'!$F$6)+(O9051*'Football Field'!$F$7)+(P9051*'Football Field'!$F$8)+(Q9051*'Football Field'!$F$9)+(R9051*'Football Field'!$F$10)+(S9051*'Football Field'!$F$11)</f>
        <v>123735684.41718353</v>
      </c>
    </row>
    <row r="9052" spans="2:20" x14ac:dyDescent="0.3">
      <c r="B9052" s="62">
        <f t="shared" si="1269"/>
        <v>9025</v>
      </c>
      <c r="C9052" s="62">
        <v>0.81704217041905158</v>
      </c>
      <c r="D9052" s="62">
        <v>0.78898535400425251</v>
      </c>
      <c r="E9052" s="62">
        <v>0.6759789930450737</v>
      </c>
      <c r="F9052" s="62">
        <v>0.65857538293700491</v>
      </c>
      <c r="G9052" s="62">
        <v>0.50162186186667346</v>
      </c>
      <c r="H9052" s="62">
        <v>0.34652334646803351</v>
      </c>
      <c r="I9052" s="62">
        <v>0.56857961175532024</v>
      </c>
      <c r="J9052" s="62">
        <v>0.58583129617392693</v>
      </c>
      <c r="K9052" s="62"/>
      <c r="L9052" s="65">
        <f t="shared" si="1270"/>
        <v>0.1652881565644754</v>
      </c>
      <c r="M9052" s="65">
        <f t="shared" si="1271"/>
        <v>0.15961224455874434</v>
      </c>
      <c r="N9052" s="65">
        <f t="shared" si="1272"/>
        <v>0.13675098505555089</v>
      </c>
      <c r="O9052" s="65">
        <f t="shared" si="1273"/>
        <v>0.1332302235373857</v>
      </c>
      <c r="P9052" s="65">
        <f t="shared" si="1274"/>
        <v>0.10147842527865812</v>
      </c>
      <c r="Q9052" s="65">
        <f t="shared" si="1275"/>
        <v>7.0101895860378877E-2</v>
      </c>
      <c r="R9052" s="65">
        <f t="shared" si="1276"/>
        <v>0.11502402114566622</v>
      </c>
      <c r="S9052" s="65">
        <f t="shared" si="1277"/>
        <v>0.11851404799914073</v>
      </c>
      <c r="T9052" s="66">
        <f>(L9052*'Football Field'!$F$4)+(M9052*'Football Field'!$F$5)+(N9052*'Football Field'!$F$6)+(O9052*'Football Field'!$F$7)+(P9052*'Football Field'!$F$8)+(Q9052*'Football Field'!$F$9)+(R9052*'Football Field'!$F$10)+(S9052*'Football Field'!$F$11)</f>
        <v>136401990.46781778</v>
      </c>
    </row>
    <row r="9053" spans="2:20" x14ac:dyDescent="0.3">
      <c r="B9053" s="62">
        <f t="shared" si="1269"/>
        <v>9026</v>
      </c>
      <c r="C9053" s="62">
        <v>0.93477316501069896</v>
      </c>
      <c r="D9053" s="62">
        <v>0.43801931548257589</v>
      </c>
      <c r="E9053" s="62">
        <v>0.14204825338288618</v>
      </c>
      <c r="F9053" s="62">
        <v>5.3891569202987322E-2</v>
      </c>
      <c r="G9053" s="62">
        <v>0.32432589835495862</v>
      </c>
      <c r="H9053" s="62">
        <v>0.11254574135978701</v>
      </c>
      <c r="I9053" s="62">
        <v>0.21455073227468324</v>
      </c>
      <c r="J9053" s="62">
        <v>0.94788506862240207</v>
      </c>
      <c r="K9053" s="62"/>
      <c r="L9053" s="65">
        <f t="shared" si="1270"/>
        <v>0.29506358525718029</v>
      </c>
      <c r="M9053" s="65">
        <f t="shared" si="1271"/>
        <v>0.1382619382710944</v>
      </c>
      <c r="N9053" s="65">
        <f t="shared" si="1272"/>
        <v>4.4837901312876335E-2</v>
      </c>
      <c r="O9053" s="65">
        <f t="shared" si="1273"/>
        <v>1.7011014243211487E-2</v>
      </c>
      <c r="P9053" s="65">
        <f t="shared" si="1274"/>
        <v>0.10237431490587841</v>
      </c>
      <c r="Q9053" s="65">
        <f t="shared" si="1275"/>
        <v>3.5525356518622347E-2</v>
      </c>
      <c r="R9053" s="65">
        <f t="shared" si="1276"/>
        <v>6.7723497693471871E-2</v>
      </c>
      <c r="S9053" s="65">
        <f t="shared" si="1277"/>
        <v>0.29920239179766484</v>
      </c>
      <c r="T9053" s="66">
        <f>(L9053*'Football Field'!$F$4)+(M9053*'Football Field'!$F$5)+(N9053*'Football Field'!$F$6)+(O9053*'Football Field'!$F$7)+(P9053*'Football Field'!$F$8)+(Q9053*'Football Field'!$F$9)+(R9053*'Football Field'!$F$10)+(S9053*'Football Field'!$F$11)</f>
        <v>127523059.25659432</v>
      </c>
    </row>
    <row r="9054" spans="2:20" x14ac:dyDescent="0.3">
      <c r="B9054" s="62">
        <f t="shared" ref="B9054:B9117" si="1278">B9053+1</f>
        <v>9027</v>
      </c>
      <c r="C9054" s="62">
        <v>0.87842825395119406</v>
      </c>
      <c r="D9054" s="62">
        <v>0.15663085326358306</v>
      </c>
      <c r="E9054" s="62">
        <v>0.81475516057405228</v>
      </c>
      <c r="F9054" s="62">
        <v>0.64791890749801162</v>
      </c>
      <c r="G9054" s="62">
        <v>0.4193636526078095</v>
      </c>
      <c r="H9054" s="62">
        <v>0.1473146863295085</v>
      </c>
      <c r="I9054" s="62">
        <v>0.44452358610681542</v>
      </c>
      <c r="J9054" s="62">
        <v>5.0535651909791368E-2</v>
      </c>
      <c r="K9054" s="62"/>
      <c r="L9054" s="65">
        <f t="shared" si="1270"/>
        <v>0.24678619803188551</v>
      </c>
      <c r="M9054" s="65">
        <f t="shared" si="1271"/>
        <v>4.4003972547036793E-2</v>
      </c>
      <c r="N9054" s="65">
        <f t="shared" si="1272"/>
        <v>0.22889783827023885</v>
      </c>
      <c r="O9054" s="65">
        <f t="shared" si="1273"/>
        <v>0.18202675414319172</v>
      </c>
      <c r="P9054" s="65">
        <f t="shared" si="1274"/>
        <v>0.11781629399365363</v>
      </c>
      <c r="Q9054" s="65">
        <f t="shared" si="1275"/>
        <v>4.1386682623187912E-2</v>
      </c>
      <c r="R9054" s="65">
        <f t="shared" si="1276"/>
        <v>0.1248847418754538</v>
      </c>
      <c r="S9054" s="65">
        <f t="shared" si="1277"/>
        <v>1.4197518515351771E-2</v>
      </c>
      <c r="T9054" s="66">
        <f>(L9054*'Football Field'!$F$4)+(M9054*'Football Field'!$F$5)+(N9054*'Football Field'!$F$6)+(O9054*'Football Field'!$F$7)+(P9054*'Football Field'!$F$8)+(Q9054*'Football Field'!$F$9)+(R9054*'Football Field'!$F$10)+(S9054*'Football Field'!$F$11)</f>
        <v>141038346.97688717</v>
      </c>
    </row>
    <row r="9055" spans="2:20" x14ac:dyDescent="0.3">
      <c r="B9055" s="62">
        <f t="shared" si="1278"/>
        <v>9028</v>
      </c>
      <c r="C9055" s="62">
        <v>0.26669771312328072</v>
      </c>
      <c r="D9055" s="62">
        <v>0.76729286863350044</v>
      </c>
      <c r="E9055" s="62">
        <v>0.13910610574217785</v>
      </c>
      <c r="F9055" s="62">
        <v>0.91410812205060232</v>
      </c>
      <c r="G9055" s="62">
        <v>0.67921176233454639</v>
      </c>
      <c r="H9055" s="62">
        <v>4.8372332779772154E-2</v>
      </c>
      <c r="I9055" s="62">
        <v>0.27919666330120341</v>
      </c>
      <c r="J9055" s="62">
        <v>0.14619004857717188</v>
      </c>
      <c r="K9055" s="62"/>
      <c r="L9055" s="65">
        <f t="shared" si="1270"/>
        <v>8.230964758875832E-2</v>
      </c>
      <c r="M9055" s="65">
        <f t="shared" si="1271"/>
        <v>0.23680595110838928</v>
      </c>
      <c r="N9055" s="65">
        <f t="shared" si="1272"/>
        <v>4.293165624480088E-2</v>
      </c>
      <c r="O9055" s="65">
        <f t="shared" si="1273"/>
        <v>0.2821168449585737</v>
      </c>
      <c r="P9055" s="65">
        <f t="shared" si="1274"/>
        <v>0.20962189792026317</v>
      </c>
      <c r="Q9055" s="65">
        <f t="shared" si="1275"/>
        <v>1.4928923152440904E-2</v>
      </c>
      <c r="R9055" s="65">
        <f t="shared" si="1276"/>
        <v>8.6167139174742446E-2</v>
      </c>
      <c r="S9055" s="65">
        <f t="shared" si="1277"/>
        <v>4.5117939852031295E-2</v>
      </c>
      <c r="T9055" s="66">
        <f>(L9055*'Football Field'!$F$4)+(M9055*'Football Field'!$F$5)+(N9055*'Football Field'!$F$6)+(O9055*'Football Field'!$F$7)+(P9055*'Football Field'!$F$8)+(Q9055*'Football Field'!$F$9)+(R9055*'Football Field'!$F$10)+(S9055*'Football Field'!$F$11)</f>
        <v>139450056.31126967</v>
      </c>
    </row>
    <row r="9056" spans="2:20" x14ac:dyDescent="0.3">
      <c r="B9056" s="62">
        <f t="shared" si="1278"/>
        <v>9029</v>
      </c>
      <c r="C9056" s="62">
        <v>0.73198546524762031</v>
      </c>
      <c r="D9056" s="62">
        <v>0.46046802722560543</v>
      </c>
      <c r="E9056" s="62">
        <v>0.16252846806456023</v>
      </c>
      <c r="F9056" s="62">
        <v>0.27113590862965553</v>
      </c>
      <c r="G9056" s="62">
        <v>0.49699725257992933</v>
      </c>
      <c r="H9056" s="62">
        <v>0.63022465053001631</v>
      </c>
      <c r="I9056" s="62">
        <v>0.30559445926860906</v>
      </c>
      <c r="J9056" s="62">
        <v>0.85596271646395639</v>
      </c>
      <c r="K9056" s="62"/>
      <c r="L9056" s="65">
        <f t="shared" si="1270"/>
        <v>0.18697438910102301</v>
      </c>
      <c r="M9056" s="65">
        <f t="shared" si="1271"/>
        <v>0.11761945035607482</v>
      </c>
      <c r="N9056" s="65">
        <f t="shared" si="1272"/>
        <v>4.151538858441161E-2</v>
      </c>
      <c r="O9056" s="65">
        <f t="shared" si="1273"/>
        <v>6.9257482950472349E-2</v>
      </c>
      <c r="P9056" s="65">
        <f t="shared" si="1274"/>
        <v>0.12695027715418319</v>
      </c>
      <c r="Q9056" s="65">
        <f t="shared" si="1275"/>
        <v>0.16098115963189694</v>
      </c>
      <c r="R9056" s="65">
        <f t="shared" si="1276"/>
        <v>7.8059387852840154E-2</v>
      </c>
      <c r="S9056" s="65">
        <f t="shared" si="1277"/>
        <v>0.21864246436909796</v>
      </c>
      <c r="T9056" s="66">
        <f>(L9056*'Football Field'!$F$4)+(M9056*'Football Field'!$F$5)+(N9056*'Football Field'!$F$6)+(O9056*'Football Field'!$F$7)+(P9056*'Football Field'!$F$8)+(Q9056*'Football Field'!$F$9)+(R9056*'Football Field'!$F$10)+(S9056*'Football Field'!$F$11)</f>
        <v>131217083.64482126</v>
      </c>
    </row>
    <row r="9057" spans="2:20" x14ac:dyDescent="0.3">
      <c r="B9057" s="62">
        <f t="shared" si="1278"/>
        <v>9030</v>
      </c>
      <c r="C9057" s="62">
        <v>0.40630281508128296</v>
      </c>
      <c r="D9057" s="62">
        <v>4.513572999798543E-2</v>
      </c>
      <c r="E9057" s="62">
        <v>0.51485945693701041</v>
      </c>
      <c r="F9057" s="62">
        <v>0.79844325488126988</v>
      </c>
      <c r="G9057" s="62">
        <v>0.40685805768974281</v>
      </c>
      <c r="H9057" s="62">
        <v>7.1914467709250141E-2</v>
      </c>
      <c r="I9057" s="62">
        <v>0.50740495709021616</v>
      </c>
      <c r="J9057" s="62">
        <v>0.30408920171913967</v>
      </c>
      <c r="K9057" s="62"/>
      <c r="L9057" s="65">
        <f t="shared" si="1270"/>
        <v>0.13299566577696142</v>
      </c>
      <c r="M9057" s="65">
        <f t="shared" si="1271"/>
        <v>1.4774341300614273E-2</v>
      </c>
      <c r="N9057" s="65">
        <f t="shared" si="1272"/>
        <v>0.16852966239774617</v>
      </c>
      <c r="O9057" s="65">
        <f t="shared" si="1273"/>
        <v>0.26135554154803198</v>
      </c>
      <c r="P9057" s="65">
        <f t="shared" si="1274"/>
        <v>0.13317741411253495</v>
      </c>
      <c r="Q9057" s="65">
        <f t="shared" si="1275"/>
        <v>2.3539862774699525E-2</v>
      </c>
      <c r="R9057" s="65">
        <f t="shared" si="1276"/>
        <v>0.1660895705909485</v>
      </c>
      <c r="S9057" s="65">
        <f t="shared" si="1277"/>
        <v>9.9537941498463331E-2</v>
      </c>
      <c r="T9057" s="66">
        <f>(L9057*'Football Field'!$F$4)+(M9057*'Football Field'!$F$5)+(N9057*'Football Field'!$F$6)+(O9057*'Football Field'!$F$7)+(P9057*'Football Field'!$F$8)+(Q9057*'Football Field'!$F$9)+(R9057*'Football Field'!$F$10)+(S9057*'Football Field'!$F$11)</f>
        <v>148302758.0228976</v>
      </c>
    </row>
    <row r="9058" spans="2:20" x14ac:dyDescent="0.3">
      <c r="B9058" s="62">
        <f t="shared" si="1278"/>
        <v>9031</v>
      </c>
      <c r="C9058" s="62">
        <v>6.2443188458680465E-2</v>
      </c>
      <c r="D9058" s="62">
        <v>0.44947292891498203</v>
      </c>
      <c r="E9058" s="62">
        <v>0.62963695144109555</v>
      </c>
      <c r="F9058" s="62">
        <v>0.89951848542541335</v>
      </c>
      <c r="G9058" s="62">
        <v>1.4440637570360737E-2</v>
      </c>
      <c r="H9058" s="62">
        <v>2.5097238932833776E-2</v>
      </c>
      <c r="I9058" s="62">
        <v>0.38406758587490186</v>
      </c>
      <c r="J9058" s="62">
        <v>0.63759127244584612</v>
      </c>
      <c r="K9058" s="62"/>
      <c r="L9058" s="65">
        <f t="shared" si="1270"/>
        <v>2.0128236064817659E-2</v>
      </c>
      <c r="M9058" s="65">
        <f t="shared" si="1271"/>
        <v>0.14488525396060384</v>
      </c>
      <c r="N9058" s="65">
        <f t="shared" si="1272"/>
        <v>0.20296018679643058</v>
      </c>
      <c r="O9058" s="65">
        <f t="shared" si="1273"/>
        <v>0.28995509143948939</v>
      </c>
      <c r="P9058" s="65">
        <f t="shared" si="1274"/>
        <v>4.6548641912325262E-3</v>
      </c>
      <c r="Q9058" s="65">
        <f t="shared" si="1275"/>
        <v>8.0899640502740226E-3</v>
      </c>
      <c r="R9058" s="65">
        <f t="shared" si="1276"/>
        <v>0.12380218281854877</v>
      </c>
      <c r="S9058" s="65">
        <f t="shared" si="1277"/>
        <v>0.20552422067860335</v>
      </c>
      <c r="T9058" s="66">
        <f>(L9058*'Football Field'!$F$4)+(M9058*'Football Field'!$F$5)+(N9058*'Football Field'!$F$6)+(O9058*'Football Field'!$F$7)+(P9058*'Football Field'!$F$8)+(Q9058*'Football Field'!$F$9)+(R9058*'Football Field'!$F$10)+(S9058*'Football Field'!$F$11)</f>
        <v>133948329.19968067</v>
      </c>
    </row>
    <row r="9059" spans="2:20" x14ac:dyDescent="0.3">
      <c r="B9059" s="62">
        <f t="shared" si="1278"/>
        <v>9032</v>
      </c>
      <c r="C9059" s="62">
        <v>0.40746578108323928</v>
      </c>
      <c r="D9059" s="62">
        <v>0.44371017292692239</v>
      </c>
      <c r="E9059" s="62">
        <v>8.6083142749210362E-3</v>
      </c>
      <c r="F9059" s="62">
        <v>0.15071184190172038</v>
      </c>
      <c r="G9059" s="62">
        <v>0.74841333435069968</v>
      </c>
      <c r="H9059" s="62">
        <v>0.72723728186638614</v>
      </c>
      <c r="I9059" s="62">
        <v>0.41706278813248698</v>
      </c>
      <c r="J9059" s="62">
        <v>0.56001035713885816</v>
      </c>
      <c r="K9059" s="62"/>
      <c r="L9059" s="65">
        <f t="shared" si="1270"/>
        <v>0.11765518684383713</v>
      </c>
      <c r="M9059" s="65">
        <f t="shared" si="1271"/>
        <v>0.12812070540363649</v>
      </c>
      <c r="N9059" s="65">
        <f t="shared" si="1272"/>
        <v>2.4856389700596772E-3</v>
      </c>
      <c r="O9059" s="65">
        <f t="shared" si="1273"/>
        <v>4.3517838163944764E-2</v>
      </c>
      <c r="P9059" s="65">
        <f t="shared" si="1274"/>
        <v>0.21610332640782523</v>
      </c>
      <c r="Q9059" s="65">
        <f t="shared" si="1275"/>
        <v>0.20998877022341808</v>
      </c>
      <c r="R9059" s="65">
        <f t="shared" si="1276"/>
        <v>0.12042630949987727</v>
      </c>
      <c r="S9059" s="65">
        <f t="shared" si="1277"/>
        <v>0.1617022244874014</v>
      </c>
      <c r="T9059" s="66">
        <f>(L9059*'Football Field'!$F$4)+(M9059*'Football Field'!$F$5)+(N9059*'Football Field'!$F$6)+(O9059*'Football Field'!$F$7)+(P9059*'Football Field'!$F$8)+(Q9059*'Football Field'!$F$9)+(R9059*'Football Field'!$F$10)+(S9059*'Football Field'!$F$11)</f>
        <v>143060847.85158378</v>
      </c>
    </row>
    <row r="9060" spans="2:20" x14ac:dyDescent="0.3">
      <c r="B9060" s="62">
        <f t="shared" si="1278"/>
        <v>9033</v>
      </c>
      <c r="C9060" s="62">
        <v>0.33006035902680853</v>
      </c>
      <c r="D9060" s="62">
        <v>0.34533934401108679</v>
      </c>
      <c r="E9060" s="62">
        <v>0.76642345914872023</v>
      </c>
      <c r="F9060" s="62">
        <v>0.76678645193230899</v>
      </c>
      <c r="G9060" s="62">
        <v>0.10734505423132557</v>
      </c>
      <c r="H9060" s="62">
        <v>0.81189558779572935</v>
      </c>
      <c r="I9060" s="62">
        <v>7.8210920497401193E-2</v>
      </c>
      <c r="J9060" s="62">
        <v>0.33512812214274879</v>
      </c>
      <c r="K9060" s="62"/>
      <c r="L9060" s="65">
        <f t="shared" si="1270"/>
        <v>9.3206076032125315E-2</v>
      </c>
      <c r="M9060" s="65">
        <f t="shared" si="1271"/>
        <v>9.7520723935730941E-2</v>
      </c>
      <c r="N9060" s="65">
        <f t="shared" si="1272"/>
        <v>0.21643108980687351</v>
      </c>
      <c r="O9060" s="65">
        <f t="shared" si="1273"/>
        <v>0.21653359570332845</v>
      </c>
      <c r="P9060" s="65">
        <f t="shared" si="1274"/>
        <v>3.0313277595219762E-2</v>
      </c>
      <c r="Q9060" s="65">
        <f t="shared" si="1275"/>
        <v>0.22927200985105084</v>
      </c>
      <c r="R9060" s="65">
        <f t="shared" si="1276"/>
        <v>2.2086060331259559E-2</v>
      </c>
      <c r="S9060" s="65">
        <f t="shared" si="1277"/>
        <v>9.4637166744411555E-2</v>
      </c>
      <c r="T9060" s="66">
        <f>(L9060*'Football Field'!$F$4)+(M9060*'Football Field'!$F$5)+(N9060*'Football Field'!$F$6)+(O9060*'Football Field'!$F$7)+(P9060*'Football Field'!$F$8)+(Q9060*'Football Field'!$F$9)+(R9060*'Football Field'!$F$10)+(S9060*'Football Field'!$F$11)</f>
        <v>120702757.79469447</v>
      </c>
    </row>
    <row r="9061" spans="2:20" x14ac:dyDescent="0.3">
      <c r="B9061" s="62">
        <f t="shared" si="1278"/>
        <v>9034</v>
      </c>
      <c r="C9061" s="62">
        <v>0.25764304519304537</v>
      </c>
      <c r="D9061" s="62">
        <v>0.19356668657923903</v>
      </c>
      <c r="E9061" s="62">
        <v>9.137315043622285E-2</v>
      </c>
      <c r="F9061" s="62">
        <v>9.1030645711983715E-2</v>
      </c>
      <c r="G9061" s="62">
        <v>0.51957880501972509</v>
      </c>
      <c r="H9061" s="62">
        <v>0.2231497990645559</v>
      </c>
      <c r="I9061" s="62">
        <v>0.65342728951318885</v>
      </c>
      <c r="J9061" s="62">
        <v>0.39244377607291525</v>
      </c>
      <c r="K9061" s="62"/>
      <c r="L9061" s="65">
        <f t="shared" si="1270"/>
        <v>0.10636679110216067</v>
      </c>
      <c r="M9061" s="65">
        <f t="shared" si="1271"/>
        <v>7.9913149995120045E-2</v>
      </c>
      <c r="N9061" s="65">
        <f t="shared" si="1272"/>
        <v>3.7723000818880116E-2</v>
      </c>
      <c r="O9061" s="65">
        <f t="shared" si="1273"/>
        <v>3.7581599259108339E-2</v>
      </c>
      <c r="P9061" s="65">
        <f t="shared" si="1274"/>
        <v>0.21450581044496667</v>
      </c>
      <c r="Q9061" s="65">
        <f t="shared" si="1275"/>
        <v>9.2126407075355632E-2</v>
      </c>
      <c r="R9061" s="65">
        <f t="shared" si="1276"/>
        <v>0.26976456497020374</v>
      </c>
      <c r="S9061" s="65">
        <f t="shared" si="1277"/>
        <v>0.16201867633420472</v>
      </c>
      <c r="T9061" s="66">
        <f>(L9061*'Football Field'!$F$4)+(M9061*'Football Field'!$F$5)+(N9061*'Football Field'!$F$6)+(O9061*'Football Field'!$F$7)+(P9061*'Football Field'!$F$8)+(Q9061*'Football Field'!$F$9)+(R9061*'Football Field'!$F$10)+(S9061*'Football Field'!$F$11)</f>
        <v>164750558.7065427</v>
      </c>
    </row>
    <row r="9062" spans="2:20" x14ac:dyDescent="0.3">
      <c r="B9062" s="62">
        <f t="shared" si="1278"/>
        <v>9035</v>
      </c>
      <c r="C9062" s="62">
        <v>0.2007871333685739</v>
      </c>
      <c r="D9062" s="62">
        <v>0.72823244586025648</v>
      </c>
      <c r="E9062" s="62">
        <v>0.84860479140506917</v>
      </c>
      <c r="F9062" s="62">
        <v>0.13074354278524181</v>
      </c>
      <c r="G9062" s="62">
        <v>0.92159615364535941</v>
      </c>
      <c r="H9062" s="62">
        <v>0.72100110642230186</v>
      </c>
      <c r="I9062" s="62">
        <v>0.9413237544888714</v>
      </c>
      <c r="J9062" s="62">
        <v>1.3802079975489767E-2</v>
      </c>
      <c r="K9062" s="62"/>
      <c r="L9062" s="65">
        <f t="shared" si="1270"/>
        <v>4.4559049742732136E-2</v>
      </c>
      <c r="M9062" s="65">
        <f t="shared" si="1271"/>
        <v>0.16161068308990287</v>
      </c>
      <c r="N9062" s="65">
        <f t="shared" si="1272"/>
        <v>0.18832393529284577</v>
      </c>
      <c r="O9062" s="65">
        <f t="shared" si="1273"/>
        <v>2.9014847359838052E-2</v>
      </c>
      <c r="P9062" s="65">
        <f t="shared" si="1274"/>
        <v>0.20452231258071996</v>
      </c>
      <c r="Q9062" s="65">
        <f t="shared" si="1275"/>
        <v>0.16000589094851142</v>
      </c>
      <c r="R9062" s="65">
        <f t="shared" si="1276"/>
        <v>0.20890029802502233</v>
      </c>
      <c r="S9062" s="65">
        <f t="shared" si="1277"/>
        <v>3.0629829604274499E-3</v>
      </c>
      <c r="T9062" s="66">
        <f>(L9062*'Football Field'!$F$4)+(M9062*'Football Field'!$F$5)+(N9062*'Football Field'!$F$6)+(O9062*'Football Field'!$F$7)+(P9062*'Football Field'!$F$8)+(Q9062*'Football Field'!$F$9)+(R9062*'Football Field'!$F$10)+(S9062*'Football Field'!$F$11)</f>
        <v>158168323.58126986</v>
      </c>
    </row>
    <row r="9063" spans="2:20" x14ac:dyDescent="0.3">
      <c r="B9063" s="62">
        <f t="shared" si="1278"/>
        <v>9036</v>
      </c>
      <c r="C9063" s="62">
        <v>0.12958274676303549</v>
      </c>
      <c r="D9063" s="62">
        <v>0.10306893442689236</v>
      </c>
      <c r="E9063" s="62">
        <v>0.12911084317925858</v>
      </c>
      <c r="F9063" s="62">
        <v>4.3662987234022066E-2</v>
      </c>
      <c r="G9063" s="62">
        <v>0.71533111707194441</v>
      </c>
      <c r="H9063" s="62">
        <v>0.15509662831808779</v>
      </c>
      <c r="I9063" s="62">
        <v>6.6798533516824299E-2</v>
      </c>
      <c r="J9063" s="62">
        <v>0.12546253847274091</v>
      </c>
      <c r="K9063" s="62"/>
      <c r="L9063" s="65">
        <f t="shared" ref="L9063:L9126" si="1279">C9063/SUM($C9063:$J9063)</f>
        <v>8.826475173280128E-2</v>
      </c>
      <c r="M9063" s="65">
        <f t="shared" ref="M9063:M9126" si="1280">D9063/SUM($C9063:$J9063)</f>
        <v>7.0204978176532373E-2</v>
      </c>
      <c r="N9063" s="65">
        <f t="shared" ref="N9063:N9126" si="1281">E9063/SUM($C9063:$J9063)</f>
        <v>8.7943316559490309E-2</v>
      </c>
      <c r="O9063" s="65">
        <f t="shared" ref="O9063:O9126" si="1282">F9063/SUM($C9063:$J9063)</f>
        <v>2.9740863073160182E-2</v>
      </c>
      <c r="P9063" s="65">
        <f t="shared" ref="P9063:P9126" si="1283">G9063/SUM($C9063:$J9063)</f>
        <v>0.48724483029027243</v>
      </c>
      <c r="Q9063" s="65">
        <f t="shared" ref="Q9063:Q9126" si="1284">H9063/SUM($C9063:$J9063)</f>
        <v>0.10564342657533196</v>
      </c>
      <c r="R9063" s="65">
        <f t="shared" ref="R9063:R9126" si="1285">I9063/SUM($C9063:$J9063)</f>
        <v>4.5499544686758944E-2</v>
      </c>
      <c r="S9063" s="65">
        <f t="shared" ref="S9063:S9126" si="1286">J9063/SUM($C9063:$J9063)</f>
        <v>8.5458288905652588E-2</v>
      </c>
      <c r="T9063" s="66">
        <f>(L9063*'Football Field'!$F$4)+(M9063*'Football Field'!$F$5)+(N9063*'Football Field'!$F$6)+(O9063*'Football Field'!$F$7)+(P9063*'Football Field'!$F$8)+(Q9063*'Football Field'!$F$9)+(R9063*'Football Field'!$F$10)+(S9063*'Football Field'!$F$11)</f>
        <v>156766508.5056642</v>
      </c>
    </row>
    <row r="9064" spans="2:20" x14ac:dyDescent="0.3">
      <c r="B9064" s="62">
        <f t="shared" si="1278"/>
        <v>9037</v>
      </c>
      <c r="C9064" s="62">
        <v>0.46843099937555066</v>
      </c>
      <c r="D9064" s="62">
        <v>0.94187836229785216</v>
      </c>
      <c r="E9064" s="62">
        <v>0.35474523574220096</v>
      </c>
      <c r="F9064" s="62">
        <v>0.63780923154249114</v>
      </c>
      <c r="G9064" s="62">
        <v>0.57673360894085746</v>
      </c>
      <c r="H9064" s="62">
        <v>0.66879671710204047</v>
      </c>
      <c r="I9064" s="62">
        <v>0.94132447517547913</v>
      </c>
      <c r="J9064" s="62">
        <v>3.4848361672101813E-2</v>
      </c>
      <c r="K9064" s="62"/>
      <c r="L9064" s="65">
        <f t="shared" si="1279"/>
        <v>0.10129186153021974</v>
      </c>
      <c r="M9064" s="65">
        <f t="shared" si="1280"/>
        <v>0.20366844376090568</v>
      </c>
      <c r="N9064" s="65">
        <f t="shared" si="1281"/>
        <v>7.6708854335441015E-2</v>
      </c>
      <c r="O9064" s="65">
        <f t="shared" si="1282"/>
        <v>0.13791761102536004</v>
      </c>
      <c r="P9064" s="65">
        <f t="shared" si="1283"/>
        <v>0.12471083454027772</v>
      </c>
      <c r="Q9064" s="65">
        <f t="shared" si="1284"/>
        <v>0.14461823523821479</v>
      </c>
      <c r="R9064" s="65">
        <f t="shared" si="1285"/>
        <v>0.20354867316976724</v>
      </c>
      <c r="S9064" s="65">
        <f t="shared" si="1286"/>
        <v>7.5354863998135973E-3</v>
      </c>
      <c r="T9064" s="66">
        <f>(L9064*'Football Field'!$F$4)+(M9064*'Football Field'!$F$5)+(N9064*'Football Field'!$F$6)+(O9064*'Football Field'!$F$7)+(P9064*'Football Field'!$F$8)+(Q9064*'Football Field'!$F$9)+(R9064*'Football Field'!$F$10)+(S9064*'Football Field'!$F$11)</f>
        <v>148362516.27580664</v>
      </c>
    </row>
    <row r="9065" spans="2:20" x14ac:dyDescent="0.3">
      <c r="B9065" s="62">
        <f t="shared" si="1278"/>
        <v>9038</v>
      </c>
      <c r="C9065" s="62">
        <v>0.59729374179021388</v>
      </c>
      <c r="D9065" s="62">
        <v>0.85016630481457056</v>
      </c>
      <c r="E9065" s="62">
        <v>0.10565635756817504</v>
      </c>
      <c r="F9065" s="62">
        <v>9.6016451673567205E-2</v>
      </c>
      <c r="G9065" s="62">
        <v>0.84509005896826361</v>
      </c>
      <c r="H9065" s="62">
        <v>0.87384575000270792</v>
      </c>
      <c r="I9065" s="62">
        <v>0.68552669981429493</v>
      </c>
      <c r="J9065" s="62">
        <v>0.28393162209139167</v>
      </c>
      <c r="K9065" s="62"/>
      <c r="L9065" s="65">
        <f t="shared" si="1279"/>
        <v>0.13770375230367007</v>
      </c>
      <c r="M9065" s="65">
        <f t="shared" si="1280"/>
        <v>0.19600253956156588</v>
      </c>
      <c r="N9065" s="65">
        <f t="shared" si="1281"/>
        <v>2.4358662872088294E-2</v>
      </c>
      <c r="O9065" s="65">
        <f t="shared" si="1282"/>
        <v>2.2136220009112501E-2</v>
      </c>
      <c r="P9065" s="65">
        <f t="shared" si="1283"/>
        <v>0.19483223079764464</v>
      </c>
      <c r="Q9065" s="65">
        <f t="shared" si="1284"/>
        <v>0.20146174367963088</v>
      </c>
      <c r="R9065" s="65">
        <f t="shared" si="1285"/>
        <v>0.15804551808268538</v>
      </c>
      <c r="S9065" s="65">
        <f t="shared" si="1286"/>
        <v>6.5459332693602407E-2</v>
      </c>
      <c r="T9065" s="66">
        <f>(L9065*'Football Field'!$F$4)+(M9065*'Football Field'!$F$5)+(N9065*'Football Field'!$F$6)+(O9065*'Football Field'!$F$7)+(P9065*'Football Field'!$F$8)+(Q9065*'Football Field'!$F$9)+(R9065*'Football Field'!$F$10)+(S9065*'Football Field'!$F$11)</f>
        <v>145900264.74574903</v>
      </c>
    </row>
    <row r="9066" spans="2:20" x14ac:dyDescent="0.3">
      <c r="B9066" s="62">
        <f t="shared" si="1278"/>
        <v>9039</v>
      </c>
      <c r="C9066" s="62">
        <v>0.76641720998742613</v>
      </c>
      <c r="D9066" s="62">
        <v>5.3815333713193581E-2</v>
      </c>
      <c r="E9066" s="62">
        <v>0.73591760859018496</v>
      </c>
      <c r="F9066" s="62">
        <v>0.58484226699612052</v>
      </c>
      <c r="G9066" s="62">
        <v>0.83985435909817308</v>
      </c>
      <c r="H9066" s="62">
        <v>0.71094895104603051</v>
      </c>
      <c r="I9066" s="62">
        <v>0.27455885227879984</v>
      </c>
      <c r="J9066" s="62">
        <v>0.84776707968213405</v>
      </c>
      <c r="K9066" s="62"/>
      <c r="L9066" s="65">
        <f t="shared" si="1279"/>
        <v>0.15920187811909328</v>
      </c>
      <c r="M9066" s="65">
        <f t="shared" si="1280"/>
        <v>1.1178640154605526E-2</v>
      </c>
      <c r="N9066" s="65">
        <f t="shared" si="1281"/>
        <v>0.15286643345390347</v>
      </c>
      <c r="O9066" s="65">
        <f t="shared" si="1282"/>
        <v>0.12148472933004484</v>
      </c>
      <c r="P9066" s="65">
        <f t="shared" si="1283"/>
        <v>0.17445640517014246</v>
      </c>
      <c r="Q9066" s="65">
        <f t="shared" si="1284"/>
        <v>0.14767988867993229</v>
      </c>
      <c r="R9066" s="65">
        <f t="shared" si="1285"/>
        <v>5.7031972100058587E-2</v>
      </c>
      <c r="S9066" s="65">
        <f t="shared" si="1286"/>
        <v>0.17610005299221951</v>
      </c>
      <c r="T9066" s="66">
        <f>(L9066*'Football Field'!$F$4)+(M9066*'Football Field'!$F$5)+(N9066*'Football Field'!$F$6)+(O9066*'Football Field'!$F$7)+(P9066*'Football Field'!$F$8)+(Q9066*'Football Field'!$F$9)+(R9066*'Football Field'!$F$10)+(S9066*'Football Field'!$F$11)</f>
        <v>135622864.17300409</v>
      </c>
    </row>
    <row r="9067" spans="2:20" x14ac:dyDescent="0.3">
      <c r="B9067" s="62">
        <f t="shared" si="1278"/>
        <v>9040</v>
      </c>
      <c r="C9067" s="62">
        <v>0.82864061357528729</v>
      </c>
      <c r="D9067" s="62">
        <v>5.9477653481723736E-2</v>
      </c>
      <c r="E9067" s="62">
        <v>0.43222015902616373</v>
      </c>
      <c r="F9067" s="62">
        <v>8.5886253458203332E-2</v>
      </c>
      <c r="G9067" s="62">
        <v>0.28878305052336284</v>
      </c>
      <c r="H9067" s="62">
        <v>0.87412146855032369</v>
      </c>
      <c r="I9067" s="62">
        <v>0.91964835648811671</v>
      </c>
      <c r="J9067" s="62">
        <v>0.23124803983625286</v>
      </c>
      <c r="K9067" s="62"/>
      <c r="L9067" s="65">
        <f t="shared" si="1279"/>
        <v>0.22275132050234681</v>
      </c>
      <c r="M9067" s="65">
        <f t="shared" si="1280"/>
        <v>1.5988506520663359E-2</v>
      </c>
      <c r="N9067" s="65">
        <f t="shared" si="1281"/>
        <v>0.1161874153807269</v>
      </c>
      <c r="O9067" s="65">
        <f t="shared" si="1282"/>
        <v>2.3087543691914209E-2</v>
      </c>
      <c r="P9067" s="65">
        <f t="shared" si="1283"/>
        <v>7.7629318173566095E-2</v>
      </c>
      <c r="Q9067" s="65">
        <f t="shared" si="1284"/>
        <v>0.23497727266700574</v>
      </c>
      <c r="R9067" s="65">
        <f t="shared" si="1285"/>
        <v>0.24721559919887851</v>
      </c>
      <c r="S9067" s="65">
        <f t="shared" si="1286"/>
        <v>6.2163023864898387E-2</v>
      </c>
      <c r="T9067" s="66">
        <f>(L9067*'Football Field'!$F$4)+(M9067*'Football Field'!$F$5)+(N9067*'Football Field'!$F$6)+(O9067*'Football Field'!$F$7)+(P9067*'Football Field'!$F$8)+(Q9067*'Football Field'!$F$9)+(R9067*'Football Field'!$F$10)+(S9067*'Football Field'!$F$11)</f>
        <v>151218567.55324453</v>
      </c>
    </row>
    <row r="9068" spans="2:20" x14ac:dyDescent="0.3">
      <c r="B9068" s="62">
        <f t="shared" si="1278"/>
        <v>9041</v>
      </c>
      <c r="C9068" s="62">
        <v>0.93104143403263873</v>
      </c>
      <c r="D9068" s="62">
        <v>0.97701576369624454</v>
      </c>
      <c r="E9068" s="62">
        <v>0.60990856203567811</v>
      </c>
      <c r="F9068" s="62">
        <v>0.57438710123975023</v>
      </c>
      <c r="G9068" s="62">
        <v>0.59134226132477019</v>
      </c>
      <c r="H9068" s="62">
        <v>0.68769247573430947</v>
      </c>
      <c r="I9068" s="62">
        <v>0.61931199128579073</v>
      </c>
      <c r="J9068" s="62">
        <v>0.75783171046632791</v>
      </c>
      <c r="K9068" s="62"/>
      <c r="L9068" s="65">
        <f t="shared" si="1279"/>
        <v>0.16196161862465966</v>
      </c>
      <c r="M9068" s="65">
        <f t="shared" si="1280"/>
        <v>0.16995919700873863</v>
      </c>
      <c r="N9068" s="65">
        <f t="shared" si="1281"/>
        <v>0.10609815450691765</v>
      </c>
      <c r="O9068" s="65">
        <f t="shared" si="1282"/>
        <v>9.9918930815978038E-2</v>
      </c>
      <c r="P9068" s="65">
        <f t="shared" si="1283"/>
        <v>0.10286840768245419</v>
      </c>
      <c r="Q9068" s="65">
        <f t="shared" si="1284"/>
        <v>0.11962924786656026</v>
      </c>
      <c r="R9068" s="65">
        <f t="shared" si="1285"/>
        <v>0.10773395133217185</v>
      </c>
      <c r="S9068" s="65">
        <f t="shared" si="1286"/>
        <v>0.13183049216251971</v>
      </c>
      <c r="T9068" s="66">
        <f>(L9068*'Football Field'!$F$4)+(M9068*'Football Field'!$F$5)+(N9068*'Football Field'!$F$6)+(O9068*'Football Field'!$F$7)+(P9068*'Football Field'!$F$8)+(Q9068*'Football Field'!$F$9)+(R9068*'Football Field'!$F$10)+(S9068*'Football Field'!$F$11)</f>
        <v>134550649.68373758</v>
      </c>
    </row>
    <row r="9069" spans="2:20" x14ac:dyDescent="0.3">
      <c r="B9069" s="62">
        <f t="shared" si="1278"/>
        <v>9042</v>
      </c>
      <c r="C9069" s="62">
        <v>8.405626917585951E-2</v>
      </c>
      <c r="D9069" s="62">
        <v>0.84259817140104354</v>
      </c>
      <c r="E9069" s="62">
        <v>0.62976786830931208</v>
      </c>
      <c r="F9069" s="62">
        <v>0.44868772350966468</v>
      </c>
      <c r="G9069" s="62">
        <v>0.53236681509250117</v>
      </c>
      <c r="H9069" s="62">
        <v>0.4152531317695517</v>
      </c>
      <c r="I9069" s="62">
        <v>0.83135859963043435</v>
      </c>
      <c r="J9069" s="62">
        <v>0.79474100012458815</v>
      </c>
      <c r="K9069" s="62"/>
      <c r="L9069" s="65">
        <f t="shared" si="1279"/>
        <v>1.8357588489672345E-2</v>
      </c>
      <c r="M9069" s="65">
        <f t="shared" si="1280"/>
        <v>0.1840204263690198</v>
      </c>
      <c r="N9069" s="65">
        <f t="shared" si="1281"/>
        <v>0.13753904954136101</v>
      </c>
      <c r="O9069" s="65">
        <f t="shared" si="1282"/>
        <v>9.7991793703400276E-2</v>
      </c>
      <c r="P9069" s="65">
        <f t="shared" si="1283"/>
        <v>0.11626700795605105</v>
      </c>
      <c r="Q9069" s="65">
        <f t="shared" si="1284"/>
        <v>9.0689798474453492E-2</v>
      </c>
      <c r="R9069" s="65">
        <f t="shared" si="1285"/>
        <v>0.18156574410215282</v>
      </c>
      <c r="S9069" s="65">
        <f t="shared" si="1286"/>
        <v>0.17356859136388911</v>
      </c>
      <c r="T9069" s="66">
        <f>(L9069*'Football Field'!$F$4)+(M9069*'Football Field'!$F$5)+(N9069*'Football Field'!$F$6)+(O9069*'Football Field'!$F$7)+(P9069*'Football Field'!$F$8)+(Q9069*'Football Field'!$F$9)+(R9069*'Football Field'!$F$10)+(S9069*'Football Field'!$F$11)</f>
        <v>147675496.24574575</v>
      </c>
    </row>
    <row r="9070" spans="2:20" x14ac:dyDescent="0.3">
      <c r="B9070" s="62">
        <f t="shared" si="1278"/>
        <v>9043</v>
      </c>
      <c r="C9070" s="62">
        <v>0.75412639082961908</v>
      </c>
      <c r="D9070" s="62">
        <v>0.48305146906525731</v>
      </c>
      <c r="E9070" s="62">
        <v>0.79592258810652294</v>
      </c>
      <c r="F9070" s="62">
        <v>0.48879937135211537</v>
      </c>
      <c r="G9070" s="62">
        <v>0.24654739663480818</v>
      </c>
      <c r="H9070" s="62">
        <v>0.67389906605243455</v>
      </c>
      <c r="I9070" s="62">
        <v>0.82750373296601409</v>
      </c>
      <c r="J9070" s="62">
        <v>0.25137909493405952</v>
      </c>
      <c r="K9070" s="62"/>
      <c r="L9070" s="65">
        <f t="shared" si="1279"/>
        <v>0.16679676532461504</v>
      </c>
      <c r="M9070" s="65">
        <f t="shared" si="1280"/>
        <v>0.10684074116110849</v>
      </c>
      <c r="N9070" s="65">
        <f t="shared" si="1281"/>
        <v>0.17604119781422425</v>
      </c>
      <c r="O9070" s="65">
        <f t="shared" si="1282"/>
        <v>0.10811205525448636</v>
      </c>
      <c r="P9070" s="65">
        <f t="shared" si="1283"/>
        <v>5.45310557460413E-2</v>
      </c>
      <c r="Q9070" s="65">
        <f t="shared" si="1284"/>
        <v>0.1490521824188763</v>
      </c>
      <c r="R9070" s="65">
        <f t="shared" si="1285"/>
        <v>0.1830262773338738</v>
      </c>
      <c r="S9070" s="65">
        <f t="shared" si="1286"/>
        <v>5.5599724946774322E-2</v>
      </c>
      <c r="T9070" s="66">
        <f>(L9070*'Football Field'!$F$4)+(M9070*'Football Field'!$F$5)+(N9070*'Football Field'!$F$6)+(O9070*'Football Field'!$F$7)+(P9070*'Football Field'!$F$8)+(Q9070*'Football Field'!$F$9)+(R9070*'Football Field'!$F$10)+(S9070*'Football Field'!$F$11)</f>
        <v>142514646.36402932</v>
      </c>
    </row>
    <row r="9071" spans="2:20" x14ac:dyDescent="0.3">
      <c r="B9071" s="62">
        <f t="shared" si="1278"/>
        <v>9044</v>
      </c>
      <c r="C9071" s="62">
        <v>0.9208664420517183</v>
      </c>
      <c r="D9071" s="62">
        <v>0.82533757983323663</v>
      </c>
      <c r="E9071" s="62">
        <v>0.69004924493434117</v>
      </c>
      <c r="F9071" s="62">
        <v>0.25110608930485778</v>
      </c>
      <c r="G9071" s="62">
        <v>2.0247248141312735E-2</v>
      </c>
      <c r="H9071" s="62">
        <v>0.18100977708444232</v>
      </c>
      <c r="I9071" s="62">
        <v>0.54345816450611018</v>
      </c>
      <c r="J9071" s="62">
        <v>8.3512840718443448E-2</v>
      </c>
      <c r="K9071" s="62"/>
      <c r="L9071" s="65">
        <f t="shared" si="1279"/>
        <v>0.26193814597480314</v>
      </c>
      <c r="M9071" s="65">
        <f t="shared" si="1280"/>
        <v>0.23476520111122415</v>
      </c>
      <c r="N9071" s="65">
        <f t="shared" si="1281"/>
        <v>0.19628277413030404</v>
      </c>
      <c r="O9071" s="65">
        <f t="shared" si="1282"/>
        <v>7.1426496256015951E-2</v>
      </c>
      <c r="P9071" s="65">
        <f t="shared" si="1283"/>
        <v>5.7592788672055622E-3</v>
      </c>
      <c r="Q9071" s="65">
        <f t="shared" si="1284"/>
        <v>5.1487776345908336E-2</v>
      </c>
      <c r="R9071" s="65">
        <f t="shared" si="1285"/>
        <v>0.1545853095791335</v>
      </c>
      <c r="S9071" s="65">
        <f t="shared" si="1286"/>
        <v>2.3755017735405278E-2</v>
      </c>
      <c r="T9071" s="66">
        <f>(L9071*'Football Field'!$F$4)+(M9071*'Football Field'!$F$5)+(N9071*'Football Field'!$F$6)+(O9071*'Football Field'!$F$7)+(P9071*'Football Field'!$F$8)+(Q9071*'Football Field'!$F$9)+(R9071*'Football Field'!$F$10)+(S9071*'Football Field'!$F$11)</f>
        <v>133725569.25714593</v>
      </c>
    </row>
    <row r="9072" spans="2:20" x14ac:dyDescent="0.3">
      <c r="B9072" s="62">
        <f t="shared" si="1278"/>
        <v>9045</v>
      </c>
      <c r="C9072" s="62">
        <v>0.18686550924577328</v>
      </c>
      <c r="D9072" s="62">
        <v>0.59425591250563548</v>
      </c>
      <c r="E9072" s="62">
        <v>0.43801722827121436</v>
      </c>
      <c r="F9072" s="62">
        <v>0.8686334472489825</v>
      </c>
      <c r="G9072" s="62">
        <v>0.3600623978534091</v>
      </c>
      <c r="H9072" s="62">
        <v>0.57381544400598994</v>
      </c>
      <c r="I9072" s="62">
        <v>3.9128119736320799E-2</v>
      </c>
      <c r="J9072" s="62">
        <v>0.11596865222310426</v>
      </c>
      <c r="K9072" s="62"/>
      <c r="L9072" s="65">
        <f t="shared" si="1279"/>
        <v>5.8822917355482528E-2</v>
      </c>
      <c r="M9072" s="65">
        <f t="shared" si="1280"/>
        <v>0.18706430400353039</v>
      </c>
      <c r="N9072" s="65">
        <f t="shared" si="1281"/>
        <v>0.13788232682890333</v>
      </c>
      <c r="O9072" s="65">
        <f t="shared" si="1282"/>
        <v>0.2734349088066958</v>
      </c>
      <c r="P9072" s="65">
        <f t="shared" si="1283"/>
        <v>0.11334312446012304</v>
      </c>
      <c r="Q9072" s="65">
        <f t="shared" si="1284"/>
        <v>0.18062990102507281</v>
      </c>
      <c r="R9072" s="65">
        <f t="shared" si="1285"/>
        <v>1.231704107844655E-2</v>
      </c>
      <c r="S9072" s="65">
        <f t="shared" si="1286"/>
        <v>3.6505476441745524E-2</v>
      </c>
      <c r="T9072" s="66">
        <f>(L9072*'Football Field'!$F$4)+(M9072*'Football Field'!$F$5)+(N9072*'Football Field'!$F$6)+(O9072*'Football Field'!$F$7)+(P9072*'Football Field'!$F$8)+(Q9072*'Football Field'!$F$9)+(R9072*'Football Field'!$F$10)+(S9072*'Football Field'!$F$11)</f>
        <v>123932290.89272338</v>
      </c>
    </row>
    <row r="9073" spans="2:20" x14ac:dyDescent="0.3">
      <c r="B9073" s="62">
        <f t="shared" si="1278"/>
        <v>9046</v>
      </c>
      <c r="C9073" s="62">
        <v>0.32278707724569489</v>
      </c>
      <c r="D9073" s="62">
        <v>0.20900574472154787</v>
      </c>
      <c r="E9073" s="62">
        <v>0.5247484104778054</v>
      </c>
      <c r="F9073" s="62">
        <v>0.77972508255675854</v>
      </c>
      <c r="G9073" s="62">
        <v>4.2230256855144477E-2</v>
      </c>
      <c r="H9073" s="62">
        <v>0.49553056574319976</v>
      </c>
      <c r="I9073" s="62">
        <v>0.77407332221408209</v>
      </c>
      <c r="J9073" s="62">
        <v>0.60809187423912647</v>
      </c>
      <c r="K9073" s="62"/>
      <c r="L9073" s="65">
        <f t="shared" si="1279"/>
        <v>8.5934650981349198E-2</v>
      </c>
      <c r="M9073" s="65">
        <f t="shared" si="1280"/>
        <v>5.5642982609467935E-2</v>
      </c>
      <c r="N9073" s="65">
        <f t="shared" si="1281"/>
        <v>0.13970222070911423</v>
      </c>
      <c r="O9073" s="65">
        <f t="shared" si="1282"/>
        <v>0.20758390764174375</v>
      </c>
      <c r="P9073" s="65">
        <f t="shared" si="1283"/>
        <v>1.1242836654632436E-2</v>
      </c>
      <c r="Q9073" s="65">
        <f t="shared" si="1284"/>
        <v>0.13192364013172506</v>
      </c>
      <c r="R9073" s="65">
        <f t="shared" si="1285"/>
        <v>0.20607925616491762</v>
      </c>
      <c r="S9073" s="65">
        <f t="shared" si="1286"/>
        <v>0.16189050510704972</v>
      </c>
      <c r="T9073" s="66">
        <f>(L9073*'Football Field'!$F$4)+(M9073*'Football Field'!$F$5)+(N9073*'Football Field'!$F$6)+(O9073*'Football Field'!$F$7)+(P9073*'Football Field'!$F$8)+(Q9073*'Football Field'!$F$9)+(R9073*'Football Field'!$F$10)+(S9073*'Football Field'!$F$11)</f>
        <v>143297209.36967641</v>
      </c>
    </row>
    <row r="9074" spans="2:20" x14ac:dyDescent="0.3">
      <c r="B9074" s="62">
        <f t="shared" si="1278"/>
        <v>9047</v>
      </c>
      <c r="C9074" s="62">
        <v>0.56784728676151452</v>
      </c>
      <c r="D9074" s="62">
        <v>0.84971481375383173</v>
      </c>
      <c r="E9074" s="62">
        <v>0.69503559490680034</v>
      </c>
      <c r="F9074" s="62">
        <v>0.19837226975465794</v>
      </c>
      <c r="G9074" s="62">
        <v>0.21278230885058824</v>
      </c>
      <c r="H9074" s="62">
        <v>0.7571548623453056</v>
      </c>
      <c r="I9074" s="62">
        <v>0.46785319644523771</v>
      </c>
      <c r="J9074" s="62">
        <v>6.1930387869942094E-2</v>
      </c>
      <c r="K9074" s="62"/>
      <c r="L9074" s="65">
        <f t="shared" si="1279"/>
        <v>0.14901426759162728</v>
      </c>
      <c r="M9074" s="65">
        <f t="shared" si="1280"/>
        <v>0.22298183611197062</v>
      </c>
      <c r="N9074" s="65">
        <f t="shared" si="1281"/>
        <v>0.18239097472107038</v>
      </c>
      <c r="O9074" s="65">
        <f t="shared" si="1282"/>
        <v>5.2056775082195389E-2</v>
      </c>
      <c r="P9074" s="65">
        <f t="shared" si="1283"/>
        <v>5.5838252024866065E-2</v>
      </c>
      <c r="Q9074" s="65">
        <f t="shared" si="1284"/>
        <v>0.19869228909992187</v>
      </c>
      <c r="R9074" s="65">
        <f t="shared" si="1285"/>
        <v>0.12277385669356662</v>
      </c>
      <c r="S9074" s="65">
        <f t="shared" si="1286"/>
        <v>1.6251748674781685E-2</v>
      </c>
      <c r="T9074" s="66">
        <f>(L9074*'Football Field'!$F$4)+(M9074*'Football Field'!$F$5)+(N9074*'Football Field'!$F$6)+(O9074*'Football Field'!$F$7)+(P9074*'Football Field'!$F$8)+(Q9074*'Football Field'!$F$9)+(R9074*'Football Field'!$F$10)+(S9074*'Football Field'!$F$11)</f>
        <v>133435424.61466789</v>
      </c>
    </row>
    <row r="9075" spans="2:20" x14ac:dyDescent="0.3">
      <c r="B9075" s="62">
        <f t="shared" si="1278"/>
        <v>9048</v>
      </c>
      <c r="C9075" s="62">
        <v>0.30044109389123319</v>
      </c>
      <c r="D9075" s="62">
        <v>0.88226072714974868</v>
      </c>
      <c r="E9075" s="62">
        <v>0.43303926367114165</v>
      </c>
      <c r="F9075" s="62">
        <v>0.4699314370572607</v>
      </c>
      <c r="G9075" s="62">
        <v>0.42242460693884609</v>
      </c>
      <c r="H9075" s="62">
        <v>0.55705162492267124</v>
      </c>
      <c r="I9075" s="62">
        <v>0.34763161192046466</v>
      </c>
      <c r="J9075" s="62">
        <v>0.66593142585373599</v>
      </c>
      <c r="K9075" s="62"/>
      <c r="L9075" s="65">
        <f t="shared" si="1279"/>
        <v>7.3660780475918897E-2</v>
      </c>
      <c r="M9075" s="65">
        <f t="shared" si="1280"/>
        <v>0.2163086710389539</v>
      </c>
      <c r="N9075" s="65">
        <f t="shared" si="1281"/>
        <v>0.10617059645735868</v>
      </c>
      <c r="O9075" s="65">
        <f t="shared" si="1282"/>
        <v>0.11521565167892653</v>
      </c>
      <c r="P9075" s="65">
        <f t="shared" si="1283"/>
        <v>0.10356814321350277</v>
      </c>
      <c r="Q9075" s="65">
        <f t="shared" si="1284"/>
        <v>0.1365753829668776</v>
      </c>
      <c r="R9075" s="65">
        <f t="shared" si="1285"/>
        <v>8.5230736982449734E-2</v>
      </c>
      <c r="S9075" s="65">
        <f t="shared" si="1286"/>
        <v>0.16327003718601182</v>
      </c>
      <c r="T9075" s="66">
        <f>(L9075*'Football Field'!$F$4)+(M9075*'Football Field'!$F$5)+(N9075*'Football Field'!$F$6)+(O9075*'Football Field'!$F$7)+(P9075*'Football Field'!$F$8)+(Q9075*'Football Field'!$F$9)+(R9075*'Football Field'!$F$10)+(S9075*'Football Field'!$F$11)</f>
        <v>132114887.28716373</v>
      </c>
    </row>
    <row r="9076" spans="2:20" x14ac:dyDescent="0.3">
      <c r="B9076" s="62">
        <f t="shared" si="1278"/>
        <v>9049</v>
      </c>
      <c r="C9076" s="62">
        <v>0.70716170871527806</v>
      </c>
      <c r="D9076" s="62">
        <v>0.42596929464275968</v>
      </c>
      <c r="E9076" s="62">
        <v>0.26875140575875145</v>
      </c>
      <c r="F9076" s="62">
        <v>0.60129577154187286</v>
      </c>
      <c r="G9076" s="62">
        <v>0.72801431652761417</v>
      </c>
      <c r="H9076" s="62">
        <v>0.13950757376604495</v>
      </c>
      <c r="I9076" s="62">
        <v>0.55064430573789336</v>
      </c>
      <c r="J9076" s="62">
        <v>0.45965087702043428</v>
      </c>
      <c r="K9076" s="62"/>
      <c r="L9076" s="65">
        <f t="shared" si="1279"/>
        <v>0.18221143353348743</v>
      </c>
      <c r="M9076" s="65">
        <f t="shared" si="1280"/>
        <v>0.10975774686544314</v>
      </c>
      <c r="N9076" s="65">
        <f t="shared" si="1281"/>
        <v>6.9248063496546719E-2</v>
      </c>
      <c r="O9076" s="65">
        <f t="shared" si="1282"/>
        <v>0.1549333952333411</v>
      </c>
      <c r="P9076" s="65">
        <f t="shared" si="1283"/>
        <v>0.18758443876775016</v>
      </c>
      <c r="Q9076" s="65">
        <f t="shared" si="1284"/>
        <v>3.5946339700534471E-2</v>
      </c>
      <c r="R9076" s="65">
        <f t="shared" si="1285"/>
        <v>0.14188224147180242</v>
      </c>
      <c r="S9076" s="65">
        <f t="shared" si="1286"/>
        <v>0.11843634093109456</v>
      </c>
      <c r="T9076" s="66">
        <f>(L9076*'Football Field'!$F$4)+(M9076*'Football Field'!$F$5)+(N9076*'Football Field'!$F$6)+(O9076*'Football Field'!$F$7)+(P9076*'Football Field'!$F$8)+(Q9076*'Football Field'!$F$9)+(R9076*'Football Field'!$F$10)+(S9076*'Football Field'!$F$11)</f>
        <v>145654956.81024012</v>
      </c>
    </row>
    <row r="9077" spans="2:20" x14ac:dyDescent="0.3">
      <c r="B9077" s="62">
        <f t="shared" si="1278"/>
        <v>9050</v>
      </c>
      <c r="C9077" s="62">
        <v>0.2457444769500311</v>
      </c>
      <c r="D9077" s="62">
        <v>0.30707176755893761</v>
      </c>
      <c r="E9077" s="62">
        <v>0.87418594658100768</v>
      </c>
      <c r="F9077" s="62">
        <v>5.2015217870461261E-2</v>
      </c>
      <c r="G9077" s="62">
        <v>0.59720098215908179</v>
      </c>
      <c r="H9077" s="62">
        <v>7.8329357029927604E-2</v>
      </c>
      <c r="I9077" s="62">
        <v>1.1175566953200211E-2</v>
      </c>
      <c r="J9077" s="62">
        <v>0.23789736407727602</v>
      </c>
      <c r="K9077" s="62"/>
      <c r="L9077" s="65">
        <f t="shared" si="1279"/>
        <v>0.102239292197251</v>
      </c>
      <c r="M9077" s="65">
        <f t="shared" si="1280"/>
        <v>0.12775383829020207</v>
      </c>
      <c r="N9077" s="65">
        <f t="shared" si="1281"/>
        <v>0.36369546748918208</v>
      </c>
      <c r="O9077" s="65">
        <f t="shared" si="1282"/>
        <v>2.1640360444980033E-2</v>
      </c>
      <c r="P9077" s="65">
        <f t="shared" si="1283"/>
        <v>0.24845891339345488</v>
      </c>
      <c r="Q9077" s="65">
        <f t="shared" si="1284"/>
        <v>3.258806920260493E-2</v>
      </c>
      <c r="R9077" s="65">
        <f t="shared" si="1285"/>
        <v>4.6494719611969446E-3</v>
      </c>
      <c r="S9077" s="65">
        <f t="shared" si="1286"/>
        <v>9.8974587021127949E-2</v>
      </c>
      <c r="T9077" s="66">
        <f>(L9077*'Football Field'!$F$4)+(M9077*'Football Field'!$F$5)+(N9077*'Football Field'!$F$6)+(O9077*'Football Field'!$F$7)+(P9077*'Football Field'!$F$8)+(Q9077*'Football Field'!$F$9)+(R9077*'Football Field'!$F$10)+(S9077*'Football Field'!$F$11)</f>
        <v>138532526.52744502</v>
      </c>
    </row>
    <row r="9078" spans="2:20" x14ac:dyDescent="0.3">
      <c r="B9078" s="62">
        <f t="shared" si="1278"/>
        <v>9051</v>
      </c>
      <c r="C9078" s="62">
        <v>0.65433300325327737</v>
      </c>
      <c r="D9078" s="62">
        <v>0.8311919637454388</v>
      </c>
      <c r="E9078" s="62">
        <v>0.18891715244950003</v>
      </c>
      <c r="F9078" s="62">
        <v>0.11576231561228922</v>
      </c>
      <c r="G9078" s="62">
        <v>0.64792771390798354</v>
      </c>
      <c r="H9078" s="62">
        <v>0.4412592021072288</v>
      </c>
      <c r="I9078" s="62">
        <v>0.97861087346040132</v>
      </c>
      <c r="J9078" s="62">
        <v>0.69589096268595596</v>
      </c>
      <c r="K9078" s="62"/>
      <c r="L9078" s="65">
        <f t="shared" si="1279"/>
        <v>0.14368650654549664</v>
      </c>
      <c r="M9078" s="65">
        <f t="shared" si="1280"/>
        <v>0.18252337715730987</v>
      </c>
      <c r="N9078" s="65">
        <f t="shared" si="1281"/>
        <v>4.1484757038129288E-2</v>
      </c>
      <c r="O9078" s="65">
        <f t="shared" si="1282"/>
        <v>2.5420516216127041E-2</v>
      </c>
      <c r="P9078" s="65">
        <f t="shared" si="1283"/>
        <v>0.14227995415571582</v>
      </c>
      <c r="Q9078" s="65">
        <f t="shared" si="1284"/>
        <v>9.6897134817604647E-2</v>
      </c>
      <c r="R9078" s="65">
        <f t="shared" si="1285"/>
        <v>0.21489543852418827</v>
      </c>
      <c r="S9078" s="65">
        <f t="shared" si="1286"/>
        <v>0.15281231554542829</v>
      </c>
      <c r="T9078" s="66">
        <f>(L9078*'Football Field'!$F$4)+(M9078*'Football Field'!$F$5)+(N9078*'Football Field'!$F$6)+(O9078*'Football Field'!$F$7)+(P9078*'Football Field'!$F$8)+(Q9078*'Football Field'!$F$9)+(R9078*'Football Field'!$F$10)+(S9078*'Football Field'!$F$11)</f>
        <v>150646310.05073002</v>
      </c>
    </row>
    <row r="9079" spans="2:20" x14ac:dyDescent="0.3">
      <c r="B9079" s="62">
        <f t="shared" si="1278"/>
        <v>9052</v>
      </c>
      <c r="C9079" s="62">
        <v>0.26960009894126336</v>
      </c>
      <c r="D9079" s="62">
        <v>0.10546082965584491</v>
      </c>
      <c r="E9079" s="62">
        <v>0.68514498972623372</v>
      </c>
      <c r="F9079" s="62">
        <v>2.8556807214745072E-2</v>
      </c>
      <c r="G9079" s="62">
        <v>0.79458054696012925</v>
      </c>
      <c r="H9079" s="62">
        <v>0.30736328483565523</v>
      </c>
      <c r="I9079" s="62">
        <v>0.31125055902418908</v>
      </c>
      <c r="J9079" s="62">
        <v>0.62664076556727011</v>
      </c>
      <c r="K9079" s="62"/>
      <c r="L9079" s="65">
        <f t="shared" si="1279"/>
        <v>8.6172818980287808E-2</v>
      </c>
      <c r="M9079" s="65">
        <f t="shared" si="1280"/>
        <v>3.3708655965382361E-2</v>
      </c>
      <c r="N9079" s="65">
        <f t="shared" si="1281"/>
        <v>0.21899426375133815</v>
      </c>
      <c r="O9079" s="65">
        <f t="shared" si="1282"/>
        <v>9.1276694201337539E-3</v>
      </c>
      <c r="P9079" s="65">
        <f t="shared" si="1283"/>
        <v>0.25397336984424046</v>
      </c>
      <c r="Q9079" s="65">
        <f t="shared" si="1284"/>
        <v>9.824314163586427E-2</v>
      </c>
      <c r="R9079" s="65">
        <f t="shared" si="1285"/>
        <v>9.9485638861535747E-2</v>
      </c>
      <c r="S9079" s="65">
        <f t="shared" si="1286"/>
        <v>0.20029444154121753</v>
      </c>
      <c r="T9079" s="66">
        <f>(L9079*'Football Field'!$F$4)+(M9079*'Football Field'!$F$5)+(N9079*'Football Field'!$F$6)+(O9079*'Football Field'!$F$7)+(P9079*'Football Field'!$F$8)+(Q9079*'Football Field'!$F$9)+(R9079*'Football Field'!$F$10)+(S9079*'Football Field'!$F$11)</f>
        <v>149434183.92467591</v>
      </c>
    </row>
    <row r="9080" spans="2:20" x14ac:dyDescent="0.3">
      <c r="B9080" s="62">
        <f t="shared" si="1278"/>
        <v>9053</v>
      </c>
      <c r="C9080" s="62">
        <v>0.15166285379139588</v>
      </c>
      <c r="D9080" s="62">
        <v>0.92523711590007562</v>
      </c>
      <c r="E9080" s="62">
        <v>0.56021524134605227</v>
      </c>
      <c r="F9080" s="62">
        <v>0.57910657808653498</v>
      </c>
      <c r="G9080" s="62">
        <v>0.27404195836472667</v>
      </c>
      <c r="H9080" s="62">
        <v>0.11155159193041408</v>
      </c>
      <c r="I9080" s="62">
        <v>0.20214522346301822</v>
      </c>
      <c r="J9080" s="62">
        <v>0.97013204927036156</v>
      </c>
      <c r="K9080" s="62"/>
      <c r="L9080" s="65">
        <f t="shared" si="1279"/>
        <v>4.01852496420044E-2</v>
      </c>
      <c r="M9080" s="65">
        <f t="shared" si="1280"/>
        <v>0.24515485203537715</v>
      </c>
      <c r="N9080" s="65">
        <f t="shared" si="1281"/>
        <v>0.14843706790399341</v>
      </c>
      <c r="O9080" s="65">
        <f t="shared" si="1282"/>
        <v>0.1534425986849956</v>
      </c>
      <c r="P9080" s="65">
        <f t="shared" si="1283"/>
        <v>7.2611349674438691E-2</v>
      </c>
      <c r="Q9080" s="65">
        <f t="shared" si="1284"/>
        <v>2.9557195170891653E-2</v>
      </c>
      <c r="R9080" s="65">
        <f t="shared" si="1285"/>
        <v>5.3561277964433239E-2</v>
      </c>
      <c r="S9080" s="65">
        <f t="shared" si="1286"/>
        <v>0.25705040892386588</v>
      </c>
      <c r="T9080" s="66">
        <f>(L9080*'Football Field'!$F$4)+(M9080*'Football Field'!$F$5)+(N9080*'Football Field'!$F$6)+(O9080*'Football Field'!$F$7)+(P9080*'Football Field'!$F$8)+(Q9080*'Football Field'!$F$9)+(R9080*'Football Field'!$F$10)+(S9080*'Football Field'!$F$11)</f>
        <v>127355296.35652849</v>
      </c>
    </row>
    <row r="9081" spans="2:20" x14ac:dyDescent="0.3">
      <c r="B9081" s="62">
        <f t="shared" si="1278"/>
        <v>9054</v>
      </c>
      <c r="C9081" s="62">
        <v>0.20488735406440661</v>
      </c>
      <c r="D9081" s="62">
        <v>0.77177430699750449</v>
      </c>
      <c r="E9081" s="62">
        <v>0.12933633676564549</v>
      </c>
      <c r="F9081" s="62">
        <v>0.77245347315644741</v>
      </c>
      <c r="G9081" s="62">
        <v>0.25909737104400576</v>
      </c>
      <c r="H9081" s="62">
        <v>0.79431636146737883</v>
      </c>
      <c r="I9081" s="62">
        <v>0.13268669768440577</v>
      </c>
      <c r="J9081" s="62">
        <v>0.41368844132440596</v>
      </c>
      <c r="K9081" s="62"/>
      <c r="L9081" s="65">
        <f t="shared" si="1279"/>
        <v>5.8905461925870116E-2</v>
      </c>
      <c r="M9081" s="65">
        <f t="shared" si="1280"/>
        <v>0.22188642273117229</v>
      </c>
      <c r="N9081" s="65">
        <f t="shared" si="1281"/>
        <v>3.7184416265072774E-2</v>
      </c>
      <c r="O9081" s="65">
        <f t="shared" si="1282"/>
        <v>0.22208168415420951</v>
      </c>
      <c r="P9081" s="65">
        <f t="shared" si="1283"/>
        <v>7.4490933785635274E-2</v>
      </c>
      <c r="Q9081" s="65">
        <f t="shared" si="1284"/>
        <v>0.22836730163836272</v>
      </c>
      <c r="R9081" s="65">
        <f t="shared" si="1285"/>
        <v>3.8147650713773393E-2</v>
      </c>
      <c r="S9081" s="65">
        <f t="shared" si="1286"/>
        <v>0.11893612878590386</v>
      </c>
      <c r="T9081" s="66">
        <f>(L9081*'Football Field'!$F$4)+(M9081*'Football Field'!$F$5)+(N9081*'Football Field'!$F$6)+(O9081*'Football Field'!$F$7)+(P9081*'Football Field'!$F$8)+(Q9081*'Football Field'!$F$9)+(R9081*'Football Field'!$F$10)+(S9081*'Football Field'!$F$11)</f>
        <v>121858312.64830765</v>
      </c>
    </row>
    <row r="9082" spans="2:20" x14ac:dyDescent="0.3">
      <c r="B9082" s="62">
        <f t="shared" si="1278"/>
        <v>9055</v>
      </c>
      <c r="C9082" s="62">
        <v>0.17648638072818346</v>
      </c>
      <c r="D9082" s="62">
        <v>0.90148356139289143</v>
      </c>
      <c r="E9082" s="62">
        <v>0.22182171275147</v>
      </c>
      <c r="F9082" s="62">
        <v>0.4833252799288974</v>
      </c>
      <c r="G9082" s="62">
        <v>0.64437654579350412</v>
      </c>
      <c r="H9082" s="62">
        <v>0.92901577275657732</v>
      </c>
      <c r="I9082" s="62">
        <v>0.88143399823658408</v>
      </c>
      <c r="J9082" s="62">
        <v>0.49242636131816886</v>
      </c>
      <c r="K9082" s="62"/>
      <c r="L9082" s="65">
        <f t="shared" si="1279"/>
        <v>3.7309215805602244E-2</v>
      </c>
      <c r="M9082" s="65">
        <f t="shared" si="1280"/>
        <v>0.19057359892835768</v>
      </c>
      <c r="N9082" s="65">
        <f t="shared" si="1281"/>
        <v>4.6893103690302466E-2</v>
      </c>
      <c r="O9082" s="65">
        <f t="shared" si="1282"/>
        <v>0.10217495026397073</v>
      </c>
      <c r="P9082" s="65">
        <f t="shared" si="1283"/>
        <v>0.13622118323172797</v>
      </c>
      <c r="Q9082" s="65">
        <f t="shared" si="1284"/>
        <v>0.19639390761809883</v>
      </c>
      <c r="R9082" s="65">
        <f t="shared" si="1285"/>
        <v>0.18633512185426088</v>
      </c>
      <c r="S9082" s="65">
        <f t="shared" si="1286"/>
        <v>0.10409891860767906</v>
      </c>
      <c r="T9082" s="66">
        <f>(L9082*'Football Field'!$F$4)+(M9082*'Football Field'!$F$5)+(N9082*'Football Field'!$F$6)+(O9082*'Football Field'!$F$7)+(P9082*'Football Field'!$F$8)+(Q9082*'Football Field'!$F$9)+(R9082*'Football Field'!$F$10)+(S9082*'Football Field'!$F$11)</f>
        <v>146979518.2564894</v>
      </c>
    </row>
    <row r="9083" spans="2:20" x14ac:dyDescent="0.3">
      <c r="B9083" s="62">
        <f t="shared" si="1278"/>
        <v>9056</v>
      </c>
      <c r="C9083" s="62">
        <v>0.40846446135013004</v>
      </c>
      <c r="D9083" s="62">
        <v>0.88472618319730112</v>
      </c>
      <c r="E9083" s="62">
        <v>0.59172413298886684</v>
      </c>
      <c r="F9083" s="62">
        <v>0.91185726374345066</v>
      </c>
      <c r="G9083" s="62">
        <v>0.73306945153122494</v>
      </c>
      <c r="H9083" s="62">
        <v>0.65795273117897801</v>
      </c>
      <c r="I9083" s="62">
        <v>0.4808633332226786</v>
      </c>
      <c r="J9083" s="62">
        <v>0.19981878835949973</v>
      </c>
      <c r="K9083" s="62"/>
      <c r="L9083" s="65">
        <f t="shared" si="1279"/>
        <v>8.3899855387328262E-2</v>
      </c>
      <c r="M9083" s="65">
        <f t="shared" si="1280"/>
        <v>0.18172547639097764</v>
      </c>
      <c r="N9083" s="65">
        <f t="shared" si="1281"/>
        <v>0.12154195501576974</v>
      </c>
      <c r="O9083" s="65">
        <f t="shared" si="1282"/>
        <v>0.18729828369666071</v>
      </c>
      <c r="P9083" s="65">
        <f t="shared" si="1283"/>
        <v>0.15057471773442019</v>
      </c>
      <c r="Q9083" s="65">
        <f t="shared" si="1284"/>
        <v>0.13514551257445975</v>
      </c>
      <c r="R9083" s="65">
        <f t="shared" si="1285"/>
        <v>9.8770806118843105E-2</v>
      </c>
      <c r="S9083" s="65">
        <f t="shared" si="1286"/>
        <v>4.1043393081540709E-2</v>
      </c>
      <c r="T9083" s="66">
        <f>(L9083*'Football Field'!$F$4)+(M9083*'Football Field'!$F$5)+(N9083*'Football Field'!$F$6)+(O9083*'Football Field'!$F$7)+(P9083*'Football Field'!$F$8)+(Q9083*'Football Field'!$F$9)+(R9083*'Football Field'!$F$10)+(S9083*'Football Field'!$F$11)</f>
        <v>137877229.88358727</v>
      </c>
    </row>
    <row r="9084" spans="2:20" x14ac:dyDescent="0.3">
      <c r="B9084" s="62">
        <f t="shared" si="1278"/>
        <v>9057</v>
      </c>
      <c r="C9084" s="62">
        <v>0.58266879394289395</v>
      </c>
      <c r="D9084" s="62">
        <v>0.73160512445759096</v>
      </c>
      <c r="E9084" s="62">
        <v>1.7626662115390768E-2</v>
      </c>
      <c r="F9084" s="62">
        <v>0.26329765215228518</v>
      </c>
      <c r="G9084" s="62">
        <v>0.36203672295942202</v>
      </c>
      <c r="H9084" s="62">
        <v>0.36744512520642358</v>
      </c>
      <c r="I9084" s="62">
        <v>7.4498785996807815E-2</v>
      </c>
      <c r="J9084" s="62">
        <v>0.97879063371130626</v>
      </c>
      <c r="K9084" s="62"/>
      <c r="L9084" s="65">
        <f t="shared" si="1279"/>
        <v>0.17249083920070418</v>
      </c>
      <c r="M9084" s="65">
        <f t="shared" si="1280"/>
        <v>0.21658132920980425</v>
      </c>
      <c r="N9084" s="65">
        <f t="shared" si="1281"/>
        <v>5.2181235243722347E-3</v>
      </c>
      <c r="O9084" s="65">
        <f t="shared" si="1282"/>
        <v>7.7945538617216439E-2</v>
      </c>
      <c r="P9084" s="65">
        <f t="shared" si="1283"/>
        <v>0.10717584125650625</v>
      </c>
      <c r="Q9084" s="65">
        <f t="shared" si="1284"/>
        <v>0.10877692209697376</v>
      </c>
      <c r="R9084" s="65">
        <f t="shared" si="1285"/>
        <v>2.2054309840527489E-2</v>
      </c>
      <c r="S9084" s="65">
        <f t="shared" si="1286"/>
        <v>0.28975709625389545</v>
      </c>
      <c r="T9084" s="66">
        <f>(L9084*'Football Field'!$F$4)+(M9084*'Football Field'!$F$5)+(N9084*'Football Field'!$F$6)+(O9084*'Football Field'!$F$7)+(P9084*'Football Field'!$F$8)+(Q9084*'Football Field'!$F$9)+(R9084*'Football Field'!$F$10)+(S9084*'Football Field'!$F$11)</f>
        <v>121238888.44942689</v>
      </c>
    </row>
    <row r="9085" spans="2:20" x14ac:dyDescent="0.3">
      <c r="B9085" s="62">
        <f t="shared" si="1278"/>
        <v>9058</v>
      </c>
      <c r="C9085" s="62">
        <v>0.80543827803828516</v>
      </c>
      <c r="D9085" s="62">
        <v>0.55385569854536865</v>
      </c>
      <c r="E9085" s="62">
        <v>9.0599876424207748E-2</v>
      </c>
      <c r="F9085" s="62">
        <v>0.74884723998924307</v>
      </c>
      <c r="G9085" s="62">
        <v>6.1750755453150896E-2</v>
      </c>
      <c r="H9085" s="62">
        <v>0.94218870736157023</v>
      </c>
      <c r="I9085" s="62">
        <v>0.3371308765481148</v>
      </c>
      <c r="J9085" s="62">
        <v>0.44327194640494738</v>
      </c>
      <c r="K9085" s="62"/>
      <c r="L9085" s="65">
        <f t="shared" si="1279"/>
        <v>0.20221476716564318</v>
      </c>
      <c r="M9085" s="65">
        <f t="shared" si="1280"/>
        <v>0.13905199712819305</v>
      </c>
      <c r="N9085" s="65">
        <f t="shared" si="1281"/>
        <v>2.2746166175487345E-2</v>
      </c>
      <c r="O9085" s="65">
        <f t="shared" si="1282"/>
        <v>0.18800692046307418</v>
      </c>
      <c r="P9085" s="65">
        <f t="shared" si="1283"/>
        <v>1.5503254534505665E-2</v>
      </c>
      <c r="Q9085" s="65">
        <f t="shared" si="1284"/>
        <v>0.23654757326564751</v>
      </c>
      <c r="R9085" s="65">
        <f t="shared" si="1285"/>
        <v>8.464067770849816E-2</v>
      </c>
      <c r="S9085" s="65">
        <f t="shared" si="1286"/>
        <v>0.11128864355895088</v>
      </c>
      <c r="T9085" s="66">
        <f>(L9085*'Football Field'!$F$4)+(M9085*'Football Field'!$F$5)+(N9085*'Football Field'!$F$6)+(O9085*'Football Field'!$F$7)+(P9085*'Football Field'!$F$8)+(Q9085*'Football Field'!$F$9)+(R9085*'Football Field'!$F$10)+(S9085*'Football Field'!$F$11)</f>
        <v>122371778.60129079</v>
      </c>
    </row>
    <row r="9086" spans="2:20" x14ac:dyDescent="0.3">
      <c r="B9086" s="62">
        <f t="shared" si="1278"/>
        <v>9059</v>
      </c>
      <c r="C9086" s="62">
        <v>0.38288070292888965</v>
      </c>
      <c r="D9086" s="62">
        <v>0.55098926244347235</v>
      </c>
      <c r="E9086" s="62">
        <v>0.57352008741445348</v>
      </c>
      <c r="F9086" s="62">
        <v>0.46445213445695865</v>
      </c>
      <c r="G9086" s="62">
        <v>0.64147734953255553</v>
      </c>
      <c r="H9086" s="62">
        <v>0.9564157813571017</v>
      </c>
      <c r="I9086" s="62">
        <v>0.18893507590589709</v>
      </c>
      <c r="J9086" s="62">
        <v>9.9900579406934531E-2</v>
      </c>
      <c r="K9086" s="62"/>
      <c r="L9086" s="65">
        <f t="shared" si="1279"/>
        <v>9.9228627790905119E-2</v>
      </c>
      <c r="M9086" s="65">
        <f t="shared" si="1280"/>
        <v>0.14279619740967447</v>
      </c>
      <c r="N9086" s="65">
        <f t="shared" si="1281"/>
        <v>0.14863536043817202</v>
      </c>
      <c r="O9086" s="65">
        <f t="shared" si="1282"/>
        <v>0.12036894945128757</v>
      </c>
      <c r="P9086" s="65">
        <f t="shared" si="1283"/>
        <v>0.16624738898080274</v>
      </c>
      <c r="Q9086" s="65">
        <f t="shared" si="1284"/>
        <v>0.24786787334972457</v>
      </c>
      <c r="R9086" s="65">
        <f t="shared" si="1285"/>
        <v>4.896503840569523E-2</v>
      </c>
      <c r="S9086" s="65">
        <f t="shared" si="1286"/>
        <v>2.5890564173738355E-2</v>
      </c>
      <c r="T9086" s="66">
        <f>(L9086*'Football Field'!$F$4)+(M9086*'Football Field'!$F$5)+(N9086*'Football Field'!$F$6)+(O9086*'Football Field'!$F$7)+(P9086*'Football Field'!$F$8)+(Q9086*'Football Field'!$F$9)+(R9086*'Football Field'!$F$10)+(S9086*'Football Field'!$F$11)</f>
        <v>132414451.1968991</v>
      </c>
    </row>
    <row r="9087" spans="2:20" x14ac:dyDescent="0.3">
      <c r="B9087" s="62">
        <f t="shared" si="1278"/>
        <v>9060</v>
      </c>
      <c r="C9087" s="62">
        <v>0.14170057404465097</v>
      </c>
      <c r="D9087" s="62">
        <v>0.37181059653981674</v>
      </c>
      <c r="E9087" s="62">
        <v>0.23503090421356088</v>
      </c>
      <c r="F9087" s="62">
        <v>0.22017701622432562</v>
      </c>
      <c r="G9087" s="62">
        <v>0.63338436300568102</v>
      </c>
      <c r="H9087" s="62">
        <v>0.73228379679903666</v>
      </c>
      <c r="I9087" s="62">
        <v>0.99695380457620908</v>
      </c>
      <c r="J9087" s="62">
        <v>0.78155868100080694</v>
      </c>
      <c r="K9087" s="62"/>
      <c r="L9087" s="65">
        <f t="shared" si="1279"/>
        <v>3.4452717821062157E-2</v>
      </c>
      <c r="M9087" s="65">
        <f t="shared" si="1280"/>
        <v>9.0401084482767152E-2</v>
      </c>
      <c r="N9087" s="65">
        <f t="shared" si="1281"/>
        <v>5.7144817349486031E-2</v>
      </c>
      <c r="O9087" s="65">
        <f t="shared" si="1282"/>
        <v>5.3533280735121092E-2</v>
      </c>
      <c r="P9087" s="65">
        <f t="shared" si="1283"/>
        <v>0.15399946597274689</v>
      </c>
      <c r="Q9087" s="65">
        <f t="shared" si="1284"/>
        <v>0.17804562321747064</v>
      </c>
      <c r="R9087" s="65">
        <f t="shared" si="1285"/>
        <v>0.24239681695908458</v>
      </c>
      <c r="S9087" s="65">
        <f t="shared" si="1286"/>
        <v>0.19002619346226132</v>
      </c>
      <c r="T9087" s="66">
        <f>(L9087*'Football Field'!$F$4)+(M9087*'Football Field'!$F$5)+(N9087*'Football Field'!$F$6)+(O9087*'Football Field'!$F$7)+(P9087*'Football Field'!$F$8)+(Q9087*'Football Field'!$F$9)+(R9087*'Football Field'!$F$10)+(S9087*'Football Field'!$F$11)</f>
        <v>157140933.2447356</v>
      </c>
    </row>
    <row r="9088" spans="2:20" x14ac:dyDescent="0.3">
      <c r="B9088" s="62">
        <f t="shared" si="1278"/>
        <v>9061</v>
      </c>
      <c r="C9088" s="62">
        <v>0.2871856649018184</v>
      </c>
      <c r="D9088" s="62">
        <v>0.89926222652387966</v>
      </c>
      <c r="E9088" s="62">
        <v>9.9614527279323184E-2</v>
      </c>
      <c r="F9088" s="62">
        <v>0.51931595402083008</v>
      </c>
      <c r="G9088" s="62">
        <v>0.98478789078631968</v>
      </c>
      <c r="H9088" s="62">
        <v>0.95421017306901268</v>
      </c>
      <c r="I9088" s="62">
        <v>0.39163826916668343</v>
      </c>
      <c r="J9088" s="62">
        <v>5.3638518921375167E-2</v>
      </c>
      <c r="K9088" s="62"/>
      <c r="L9088" s="65">
        <f t="shared" si="1279"/>
        <v>6.8546404559410926E-2</v>
      </c>
      <c r="M9088" s="65">
        <f t="shared" si="1280"/>
        <v>0.21463882051834329</v>
      </c>
      <c r="N9088" s="65">
        <f t="shared" si="1281"/>
        <v>2.37763179760987E-2</v>
      </c>
      <c r="O9088" s="65">
        <f t="shared" si="1282"/>
        <v>0.12395201372825508</v>
      </c>
      <c r="P9088" s="65">
        <f t="shared" si="1283"/>
        <v>0.23505236304230526</v>
      </c>
      <c r="Q9088" s="65">
        <f t="shared" si="1284"/>
        <v>0.22775397435054881</v>
      </c>
      <c r="R9088" s="65">
        <f t="shared" si="1285"/>
        <v>9.3477490418697323E-2</v>
      </c>
      <c r="S9088" s="65">
        <f t="shared" si="1286"/>
        <v>1.2802615406340636E-2</v>
      </c>
      <c r="T9088" s="66">
        <f>(L9088*'Football Field'!$F$4)+(M9088*'Football Field'!$F$5)+(N9088*'Football Field'!$F$6)+(O9088*'Football Field'!$F$7)+(P9088*'Football Field'!$F$8)+(Q9088*'Football Field'!$F$9)+(R9088*'Football Field'!$F$10)+(S9088*'Football Field'!$F$11)</f>
        <v>140808632.84118932</v>
      </c>
    </row>
    <row r="9089" spans="2:20" x14ac:dyDescent="0.3">
      <c r="B9089" s="62">
        <f t="shared" si="1278"/>
        <v>9062</v>
      </c>
      <c r="C9089" s="62">
        <v>0.39400245100140352</v>
      </c>
      <c r="D9089" s="62">
        <v>3.8745599322196234E-2</v>
      </c>
      <c r="E9089" s="62">
        <v>0.80785618032583684</v>
      </c>
      <c r="F9089" s="62">
        <v>0.73535692154724941</v>
      </c>
      <c r="G9089" s="62">
        <v>0.68253843867527508</v>
      </c>
      <c r="H9089" s="62">
        <v>0.71331509222610645</v>
      </c>
      <c r="I9089" s="62">
        <v>0.79588495031446616</v>
      </c>
      <c r="J9089" s="62">
        <v>0.99385818676817617</v>
      </c>
      <c r="K9089" s="62"/>
      <c r="L9089" s="65">
        <f t="shared" si="1279"/>
        <v>7.6334018667955014E-2</v>
      </c>
      <c r="M9089" s="65">
        <f t="shared" si="1280"/>
        <v>7.5065708206751656E-3</v>
      </c>
      <c r="N9089" s="65">
        <f t="shared" si="1281"/>
        <v>0.15651402318255017</v>
      </c>
      <c r="O9089" s="65">
        <f t="shared" si="1282"/>
        <v>0.14246801976568849</v>
      </c>
      <c r="P9089" s="65">
        <f t="shared" si="1283"/>
        <v>0.13223496906431612</v>
      </c>
      <c r="Q9089" s="65">
        <f t="shared" si="1284"/>
        <v>0.13819763665868084</v>
      </c>
      <c r="R9089" s="65">
        <f t="shared" si="1285"/>
        <v>0.15419471757202977</v>
      </c>
      <c r="S9089" s="65">
        <f t="shared" si="1286"/>
        <v>0.1925500442681044</v>
      </c>
      <c r="T9089" s="66">
        <f>(L9089*'Football Field'!$F$4)+(M9089*'Football Field'!$F$5)+(N9089*'Football Field'!$F$6)+(O9089*'Football Field'!$F$7)+(P9089*'Football Field'!$F$8)+(Q9089*'Football Field'!$F$9)+(R9089*'Football Field'!$F$10)+(S9089*'Football Field'!$F$11)</f>
        <v>146429955.39193806</v>
      </c>
    </row>
    <row r="9090" spans="2:20" x14ac:dyDescent="0.3">
      <c r="B9090" s="62">
        <f t="shared" si="1278"/>
        <v>9063</v>
      </c>
      <c r="C9090" s="62">
        <v>0.88928060307474921</v>
      </c>
      <c r="D9090" s="62">
        <v>0.58589064730827822</v>
      </c>
      <c r="E9090" s="62">
        <v>0.95878945851028408</v>
      </c>
      <c r="F9090" s="62">
        <v>0.95591164395912054</v>
      </c>
      <c r="G9090" s="62">
        <v>0.20646161333631163</v>
      </c>
      <c r="H9090" s="62">
        <v>0.8096148993938912</v>
      </c>
      <c r="I9090" s="62">
        <v>0.5745676991672678</v>
      </c>
      <c r="J9090" s="62">
        <v>0.38826076088874328</v>
      </c>
      <c r="K9090" s="62"/>
      <c r="L9090" s="65">
        <f t="shared" si="1279"/>
        <v>0.16563931583229971</v>
      </c>
      <c r="M9090" s="65">
        <f t="shared" si="1280"/>
        <v>0.10912925080918368</v>
      </c>
      <c r="N9090" s="65">
        <f t="shared" si="1281"/>
        <v>0.17858618459208134</v>
      </c>
      <c r="O9090" s="65">
        <f t="shared" si="1282"/>
        <v>0.17805015667052451</v>
      </c>
      <c r="P9090" s="65">
        <f t="shared" si="1283"/>
        <v>3.8455983702351051E-2</v>
      </c>
      <c r="Q9090" s="65">
        <f t="shared" si="1284"/>
        <v>0.15080061069539383</v>
      </c>
      <c r="R9090" s="65">
        <f t="shared" si="1285"/>
        <v>0.10702021416001263</v>
      </c>
      <c r="S9090" s="65">
        <f t="shared" si="1286"/>
        <v>7.2318283538153158E-2</v>
      </c>
      <c r="T9090" s="66">
        <f>(L9090*'Football Field'!$F$4)+(M9090*'Football Field'!$F$5)+(N9090*'Football Field'!$F$6)+(O9090*'Football Field'!$F$7)+(P9090*'Football Field'!$F$8)+(Q9090*'Football Field'!$F$9)+(R9090*'Football Field'!$F$10)+(S9090*'Football Field'!$F$11)</f>
        <v>131338210.1287654</v>
      </c>
    </row>
    <row r="9091" spans="2:20" x14ac:dyDescent="0.3">
      <c r="B9091" s="62">
        <f t="shared" si="1278"/>
        <v>9064</v>
      </c>
      <c r="C9091" s="62">
        <v>0.37064784774056758</v>
      </c>
      <c r="D9091" s="62">
        <v>0.74789586969967792</v>
      </c>
      <c r="E9091" s="62">
        <v>0.57387810277387019</v>
      </c>
      <c r="F9091" s="62">
        <v>0.74893757053700605</v>
      </c>
      <c r="G9091" s="62">
        <v>0.88433766200862829</v>
      </c>
      <c r="H9091" s="62">
        <v>0.82367612296902681</v>
      </c>
      <c r="I9091" s="62">
        <v>0.18948433408926191</v>
      </c>
      <c r="J9091" s="62">
        <v>0.30203306401358399</v>
      </c>
      <c r="K9091" s="62"/>
      <c r="L9091" s="65">
        <f t="shared" si="1279"/>
        <v>7.9865672728963402E-2</v>
      </c>
      <c r="M9091" s="65">
        <f t="shared" si="1280"/>
        <v>0.16115352383372367</v>
      </c>
      <c r="N9091" s="65">
        <f t="shared" si="1281"/>
        <v>0.12365689163406919</v>
      </c>
      <c r="O9091" s="65">
        <f t="shared" si="1282"/>
        <v>0.1613779852427476</v>
      </c>
      <c r="P9091" s="65">
        <f t="shared" si="1283"/>
        <v>0.19055343967709615</v>
      </c>
      <c r="Q9091" s="65">
        <f t="shared" si="1284"/>
        <v>0.17748234091392967</v>
      </c>
      <c r="R9091" s="65">
        <f t="shared" si="1285"/>
        <v>4.0829304435165643E-2</v>
      </c>
      <c r="S9091" s="65">
        <f t="shared" si="1286"/>
        <v>6.5080841534304643E-2</v>
      </c>
      <c r="T9091" s="66">
        <f>(L9091*'Football Field'!$F$4)+(M9091*'Football Field'!$F$5)+(N9091*'Football Field'!$F$6)+(O9091*'Football Field'!$F$7)+(P9091*'Football Field'!$F$8)+(Q9091*'Football Field'!$F$9)+(R9091*'Football Field'!$F$10)+(S9091*'Football Field'!$F$11)</f>
        <v>133254538.12582576</v>
      </c>
    </row>
    <row r="9092" spans="2:20" x14ac:dyDescent="0.3">
      <c r="B9092" s="62">
        <f t="shared" si="1278"/>
        <v>9065</v>
      </c>
      <c r="C9092" s="62">
        <v>0.1705083252083599</v>
      </c>
      <c r="D9092" s="62">
        <v>0.48868096265311056</v>
      </c>
      <c r="E9092" s="62">
        <v>0.56019835976061483</v>
      </c>
      <c r="F9092" s="62">
        <v>0.62963358395857671</v>
      </c>
      <c r="G9092" s="62">
        <v>0.97782521487847318</v>
      </c>
      <c r="H9092" s="62">
        <v>0.6187138678156302</v>
      </c>
      <c r="I9092" s="62">
        <v>0.95853931361438516</v>
      </c>
      <c r="J9092" s="62">
        <v>0.43187767968075097</v>
      </c>
      <c r="K9092" s="62"/>
      <c r="L9092" s="65">
        <f t="shared" si="1279"/>
        <v>3.5258297209430252E-2</v>
      </c>
      <c r="M9092" s="65">
        <f t="shared" si="1280"/>
        <v>0.10105112815317877</v>
      </c>
      <c r="N9092" s="65">
        <f t="shared" si="1281"/>
        <v>0.11583974120054687</v>
      </c>
      <c r="O9092" s="65">
        <f t="shared" si="1282"/>
        <v>0.13019779538108919</v>
      </c>
      <c r="P9092" s="65">
        <f t="shared" si="1283"/>
        <v>0.20219805691558018</v>
      </c>
      <c r="Q9092" s="65">
        <f t="shared" si="1284"/>
        <v>0.12793977896611272</v>
      </c>
      <c r="R9092" s="65">
        <f t="shared" si="1285"/>
        <v>0.19821005200209574</v>
      </c>
      <c r="S9092" s="65">
        <f t="shared" si="1286"/>
        <v>8.9305150171966219E-2</v>
      </c>
      <c r="T9092" s="66">
        <f>(L9092*'Football Field'!$F$4)+(M9092*'Football Field'!$F$5)+(N9092*'Football Field'!$F$6)+(O9092*'Football Field'!$F$7)+(P9092*'Football Field'!$F$8)+(Q9092*'Football Field'!$F$9)+(R9092*'Football Field'!$F$10)+(S9092*'Football Field'!$F$11)</f>
        <v>156222704.53771725</v>
      </c>
    </row>
    <row r="9093" spans="2:20" x14ac:dyDescent="0.3">
      <c r="B9093" s="62">
        <f t="shared" si="1278"/>
        <v>9066</v>
      </c>
      <c r="C9093" s="62">
        <v>5.1506331288014962E-2</v>
      </c>
      <c r="D9093" s="62">
        <v>0.30404501305657483</v>
      </c>
      <c r="E9093" s="62">
        <v>0.48459642022838889</v>
      </c>
      <c r="F9093" s="62">
        <v>0.58618479525231393</v>
      </c>
      <c r="G9093" s="62">
        <v>0.24391580316988137</v>
      </c>
      <c r="H9093" s="62">
        <v>0.13338281894925352</v>
      </c>
      <c r="I9093" s="62">
        <v>9.0542171575239028E-2</v>
      </c>
      <c r="J9093" s="62">
        <v>0.34922473245435115</v>
      </c>
      <c r="K9093" s="62"/>
      <c r="L9093" s="65">
        <f t="shared" si="1279"/>
        <v>2.2959068927640817E-2</v>
      </c>
      <c r="M9093" s="65">
        <f t="shared" si="1280"/>
        <v>0.13552878330310572</v>
      </c>
      <c r="N9093" s="65">
        <f t="shared" si="1281"/>
        <v>0.21600999985608493</v>
      </c>
      <c r="O9093" s="65">
        <f t="shared" si="1282"/>
        <v>0.2612932581681372</v>
      </c>
      <c r="P9093" s="65">
        <f t="shared" si="1283"/>
        <v>0.10872604585644915</v>
      </c>
      <c r="Q9093" s="65">
        <f t="shared" si="1284"/>
        <v>5.9455706850771686E-2</v>
      </c>
      <c r="R9093" s="65">
        <f t="shared" si="1285"/>
        <v>4.0359387012639025E-2</v>
      </c>
      <c r="S9093" s="65">
        <f t="shared" si="1286"/>
        <v>0.15566775002517128</v>
      </c>
      <c r="T9093" s="66">
        <f>(L9093*'Football Field'!$F$4)+(M9093*'Football Field'!$F$5)+(N9093*'Football Field'!$F$6)+(O9093*'Football Field'!$F$7)+(P9093*'Football Field'!$F$8)+(Q9093*'Football Field'!$F$9)+(R9093*'Football Field'!$F$10)+(S9093*'Football Field'!$F$11)</f>
        <v>130666077.69976565</v>
      </c>
    </row>
    <row r="9094" spans="2:20" x14ac:dyDescent="0.3">
      <c r="B9094" s="62">
        <f t="shared" si="1278"/>
        <v>9067</v>
      </c>
      <c r="C9094" s="62">
        <v>0.87779323356365468</v>
      </c>
      <c r="D9094" s="62">
        <v>0.30605002242304646</v>
      </c>
      <c r="E9094" s="62">
        <v>0.10244262328984466</v>
      </c>
      <c r="F9094" s="62">
        <v>0.6316800726423254</v>
      </c>
      <c r="G9094" s="62">
        <v>0.89722490971769997</v>
      </c>
      <c r="H9094" s="62">
        <v>0.77905362670008937</v>
      </c>
      <c r="I9094" s="62">
        <v>0.98982822457748931</v>
      </c>
      <c r="J9094" s="62">
        <v>0.9941074536125537</v>
      </c>
      <c r="K9094" s="62"/>
      <c r="L9094" s="65">
        <f t="shared" si="1279"/>
        <v>0.15736193657406003</v>
      </c>
      <c r="M9094" s="65">
        <f t="shared" si="1280"/>
        <v>5.4865567853038866E-2</v>
      </c>
      <c r="N9094" s="65">
        <f t="shared" si="1281"/>
        <v>1.8364882494218783E-2</v>
      </c>
      <c r="O9094" s="65">
        <f t="shared" si="1282"/>
        <v>0.1132412460308979</v>
      </c>
      <c r="P9094" s="65">
        <f t="shared" si="1283"/>
        <v>0.16084545190951835</v>
      </c>
      <c r="Q9094" s="65">
        <f t="shared" si="1284"/>
        <v>0.13966089359662492</v>
      </c>
      <c r="R9094" s="65">
        <f t="shared" si="1285"/>
        <v>0.177446442213754</v>
      </c>
      <c r="S9094" s="65">
        <f t="shared" si="1286"/>
        <v>0.1782135793278872</v>
      </c>
      <c r="T9094" s="66">
        <f>(L9094*'Football Field'!$F$4)+(M9094*'Football Field'!$F$5)+(N9094*'Football Field'!$F$6)+(O9094*'Football Field'!$F$7)+(P9094*'Football Field'!$F$8)+(Q9094*'Football Field'!$F$9)+(R9094*'Football Field'!$F$10)+(S9094*'Football Field'!$F$11)</f>
        <v>147527916.50202233</v>
      </c>
    </row>
    <row r="9095" spans="2:20" x14ac:dyDescent="0.3">
      <c r="B9095" s="62">
        <f t="shared" si="1278"/>
        <v>9068</v>
      </c>
      <c r="C9095" s="62">
        <v>0.84221499796466548</v>
      </c>
      <c r="D9095" s="62">
        <v>0.19243987475716151</v>
      </c>
      <c r="E9095" s="62">
        <v>0.57795950342370639</v>
      </c>
      <c r="F9095" s="62">
        <v>0.6317155723391934</v>
      </c>
      <c r="G9095" s="62">
        <v>0.12319646442727572</v>
      </c>
      <c r="H9095" s="62">
        <v>0.37421639882866331</v>
      </c>
      <c r="I9095" s="62">
        <v>0.96777683930560809</v>
      </c>
      <c r="J9095" s="62">
        <v>0.1905238701282872</v>
      </c>
      <c r="K9095" s="62"/>
      <c r="L9095" s="65">
        <f t="shared" si="1279"/>
        <v>0.2159501537334175</v>
      </c>
      <c r="M9095" s="65">
        <f t="shared" si="1280"/>
        <v>4.9343006997830917E-2</v>
      </c>
      <c r="N9095" s="65">
        <f t="shared" si="1281"/>
        <v>0.14819309074008602</v>
      </c>
      <c r="O9095" s="65">
        <f t="shared" si="1282"/>
        <v>0.16197654434095698</v>
      </c>
      <c r="P9095" s="65">
        <f t="shared" si="1283"/>
        <v>3.1588484528032423E-2</v>
      </c>
      <c r="Q9095" s="65">
        <f t="shared" si="1284"/>
        <v>9.5951852023426126E-2</v>
      </c>
      <c r="R9095" s="65">
        <f t="shared" si="1285"/>
        <v>0.24814513839428806</v>
      </c>
      <c r="S9095" s="65">
        <f t="shared" si="1286"/>
        <v>4.8851729241961857E-2</v>
      </c>
      <c r="T9095" s="66">
        <f>(L9095*'Football Field'!$F$4)+(M9095*'Football Field'!$F$5)+(N9095*'Football Field'!$F$6)+(O9095*'Football Field'!$F$7)+(P9095*'Football Field'!$F$8)+(Q9095*'Football Field'!$F$9)+(R9095*'Football Field'!$F$10)+(S9095*'Football Field'!$F$11)</f>
        <v>149222058.67273584</v>
      </c>
    </row>
    <row r="9096" spans="2:20" x14ac:dyDescent="0.3">
      <c r="B9096" s="62">
        <f t="shared" si="1278"/>
        <v>9069</v>
      </c>
      <c r="C9096" s="62">
        <v>0.57476198573817172</v>
      </c>
      <c r="D9096" s="62">
        <v>0.4551357294802173</v>
      </c>
      <c r="E9096" s="62">
        <v>0.68884152610673055</v>
      </c>
      <c r="F9096" s="62">
        <v>0.73208854453430505</v>
      </c>
      <c r="G9096" s="62">
        <v>0.99542477347910485</v>
      </c>
      <c r="H9096" s="62">
        <v>0.65938656644892057</v>
      </c>
      <c r="I9096" s="62">
        <v>0.48888353528506856</v>
      </c>
      <c r="J9096" s="62">
        <v>0.80732396367172787</v>
      </c>
      <c r="K9096" s="62"/>
      <c r="L9096" s="65">
        <f t="shared" si="1279"/>
        <v>0.10640101907102634</v>
      </c>
      <c r="M9096" s="65">
        <f t="shared" si="1280"/>
        <v>8.425558167375144E-2</v>
      </c>
      <c r="N9096" s="65">
        <f t="shared" si="1281"/>
        <v>0.12751963799774568</v>
      </c>
      <c r="O9096" s="65">
        <f t="shared" si="1282"/>
        <v>0.13552560733228267</v>
      </c>
      <c r="P9096" s="65">
        <f t="shared" si="1283"/>
        <v>0.18427490497774618</v>
      </c>
      <c r="Q9096" s="65">
        <f t="shared" si="1284"/>
        <v>0.12206688050498651</v>
      </c>
      <c r="R9096" s="65">
        <f t="shared" si="1285"/>
        <v>9.0503038913700207E-2</v>
      </c>
      <c r="S9096" s="65">
        <f t="shared" si="1286"/>
        <v>0.14945332952876114</v>
      </c>
      <c r="T9096" s="66">
        <f>(L9096*'Football Field'!$F$4)+(M9096*'Football Field'!$F$5)+(N9096*'Football Field'!$F$6)+(O9096*'Football Field'!$F$7)+(P9096*'Football Field'!$F$8)+(Q9096*'Football Field'!$F$9)+(R9096*'Football Field'!$F$10)+(S9096*'Football Field'!$F$11)</f>
        <v>140324382.82248905</v>
      </c>
    </row>
    <row r="9097" spans="2:20" x14ac:dyDescent="0.3">
      <c r="B9097" s="62">
        <f t="shared" si="1278"/>
        <v>9070</v>
      </c>
      <c r="C9097" s="62">
        <v>0.44709958232648761</v>
      </c>
      <c r="D9097" s="62">
        <v>0.44091560598154211</v>
      </c>
      <c r="E9097" s="62">
        <v>0.89126766070006513</v>
      </c>
      <c r="F9097" s="62">
        <v>0.23437228944123289</v>
      </c>
      <c r="G9097" s="62">
        <v>0.56405795965907779</v>
      </c>
      <c r="H9097" s="62">
        <v>0.28009947934569501</v>
      </c>
      <c r="I9097" s="62">
        <v>0.35432645937233642</v>
      </c>
      <c r="J9097" s="62">
        <v>8.7371811701066227E-2</v>
      </c>
      <c r="K9097" s="62"/>
      <c r="L9097" s="65">
        <f t="shared" si="1279"/>
        <v>0.13550480748563626</v>
      </c>
      <c r="M9097" s="65">
        <f t="shared" si="1280"/>
        <v>0.13363059745001679</v>
      </c>
      <c r="N9097" s="65">
        <f t="shared" si="1281"/>
        <v>0.2701211487447655</v>
      </c>
      <c r="O9097" s="65">
        <f t="shared" si="1282"/>
        <v>7.1032434867073682E-2</v>
      </c>
      <c r="P9097" s="65">
        <f t="shared" si="1283"/>
        <v>0.17095199426630286</v>
      </c>
      <c r="Q9097" s="65">
        <f t="shared" si="1284"/>
        <v>8.4891213335666724E-2</v>
      </c>
      <c r="R9097" s="65">
        <f t="shared" si="1285"/>
        <v>0.10738757217011857</v>
      </c>
      <c r="S9097" s="65">
        <f t="shared" si="1286"/>
        <v>2.6480231680419627E-2</v>
      </c>
      <c r="T9097" s="66">
        <f>(L9097*'Football Field'!$F$4)+(M9097*'Football Field'!$F$5)+(N9097*'Football Field'!$F$6)+(O9097*'Football Field'!$F$7)+(P9097*'Football Field'!$F$8)+(Q9097*'Football Field'!$F$9)+(R9097*'Football Field'!$F$10)+(S9097*'Football Field'!$F$11)</f>
        <v>143599468.32429171</v>
      </c>
    </row>
    <row r="9098" spans="2:20" x14ac:dyDescent="0.3">
      <c r="B9098" s="62">
        <f t="shared" si="1278"/>
        <v>9071</v>
      </c>
      <c r="C9098" s="62">
        <v>0.17962997151940352</v>
      </c>
      <c r="D9098" s="62">
        <v>0.47165873212728826</v>
      </c>
      <c r="E9098" s="62">
        <v>0.83065217983986672</v>
      </c>
      <c r="F9098" s="62">
        <v>0.7113035733983305</v>
      </c>
      <c r="G9098" s="62">
        <v>0.13294861877535935</v>
      </c>
      <c r="H9098" s="62">
        <v>0.83895025432090575</v>
      </c>
      <c r="I9098" s="62">
        <v>0.38676047690418358</v>
      </c>
      <c r="J9098" s="62">
        <v>0.60337647669924055</v>
      </c>
      <c r="K9098" s="62"/>
      <c r="L9098" s="65">
        <f t="shared" si="1279"/>
        <v>4.3229327328178357E-2</v>
      </c>
      <c r="M9098" s="65">
        <f t="shared" si="1280"/>
        <v>0.11350828342207735</v>
      </c>
      <c r="N9098" s="65">
        <f t="shared" si="1281"/>
        <v>0.1999028039387272</v>
      </c>
      <c r="O9098" s="65">
        <f t="shared" si="1282"/>
        <v>0.17118064844105293</v>
      </c>
      <c r="P9098" s="65">
        <f t="shared" si="1283"/>
        <v>3.1995102544724228E-2</v>
      </c>
      <c r="Q9098" s="65">
        <f t="shared" si="1284"/>
        <v>0.20189979906654579</v>
      </c>
      <c r="R9098" s="65">
        <f t="shared" si="1285"/>
        <v>9.3076868588643613E-2</v>
      </c>
      <c r="S9098" s="65">
        <f t="shared" si="1286"/>
        <v>0.14520716667005049</v>
      </c>
      <c r="T9098" s="66">
        <f>(L9098*'Football Field'!$F$4)+(M9098*'Football Field'!$F$5)+(N9098*'Football Field'!$F$6)+(O9098*'Football Field'!$F$7)+(P9098*'Football Field'!$F$8)+(Q9098*'Football Field'!$F$9)+(R9098*'Football Field'!$F$10)+(S9098*'Football Field'!$F$11)</f>
        <v>130520751.14109278</v>
      </c>
    </row>
    <row r="9099" spans="2:20" x14ac:dyDescent="0.3">
      <c r="B9099" s="62">
        <f t="shared" si="1278"/>
        <v>9072</v>
      </c>
      <c r="C9099" s="62">
        <v>0.99658641733798881</v>
      </c>
      <c r="D9099" s="62">
        <v>0.22487428818994948</v>
      </c>
      <c r="E9099" s="62">
        <v>0.26181933701181181</v>
      </c>
      <c r="F9099" s="62">
        <v>0.14053990225045521</v>
      </c>
      <c r="G9099" s="62">
        <v>0.25576448677831287</v>
      </c>
      <c r="H9099" s="62">
        <v>0.22325950536989714</v>
      </c>
      <c r="I9099" s="62">
        <v>0.92161146341861466</v>
      </c>
      <c r="J9099" s="62">
        <v>0.58248121115675711</v>
      </c>
      <c r="K9099" s="62"/>
      <c r="L9099" s="65">
        <f t="shared" si="1279"/>
        <v>0.27629718086998312</v>
      </c>
      <c r="M9099" s="65">
        <f t="shared" si="1280"/>
        <v>6.2344951522608688E-2</v>
      </c>
      <c r="N9099" s="65">
        <f t="shared" si="1281"/>
        <v>7.2587728926550077E-2</v>
      </c>
      <c r="O9099" s="65">
        <f t="shared" si="1282"/>
        <v>3.8963784892097765E-2</v>
      </c>
      <c r="P9099" s="65">
        <f t="shared" si="1283"/>
        <v>7.0909060603361052E-2</v>
      </c>
      <c r="Q9099" s="65">
        <f t="shared" si="1284"/>
        <v>6.189726336116505E-2</v>
      </c>
      <c r="R9099" s="65">
        <f t="shared" si="1285"/>
        <v>0.2555108566301712</v>
      </c>
      <c r="S9099" s="65">
        <f t="shared" si="1286"/>
        <v>0.16148917319406311</v>
      </c>
      <c r="T9099" s="66">
        <f>(L9099*'Football Field'!$F$4)+(M9099*'Football Field'!$F$5)+(N9099*'Football Field'!$F$6)+(O9099*'Football Field'!$F$7)+(P9099*'Football Field'!$F$8)+(Q9099*'Football Field'!$F$9)+(R9099*'Football Field'!$F$10)+(S9099*'Football Field'!$F$11)</f>
        <v>151156651.56533164</v>
      </c>
    </row>
    <row r="9100" spans="2:20" x14ac:dyDescent="0.3">
      <c r="B9100" s="62">
        <f t="shared" si="1278"/>
        <v>9073</v>
      </c>
      <c r="C9100" s="62">
        <v>0.34876640085856936</v>
      </c>
      <c r="D9100" s="62">
        <v>0.53397717573402415</v>
      </c>
      <c r="E9100" s="62">
        <v>0.46143271650135997</v>
      </c>
      <c r="F9100" s="62">
        <v>0.85700981595718662</v>
      </c>
      <c r="G9100" s="62">
        <v>0.34998950069838763</v>
      </c>
      <c r="H9100" s="62">
        <v>0.70573740563645682</v>
      </c>
      <c r="I9100" s="62">
        <v>0.45200163411753669</v>
      </c>
      <c r="J9100" s="62">
        <v>0.67295350654290065</v>
      </c>
      <c r="K9100" s="62"/>
      <c r="L9100" s="65">
        <f t="shared" si="1279"/>
        <v>7.9593084145472504E-2</v>
      </c>
      <c r="M9100" s="65">
        <f t="shared" si="1280"/>
        <v>0.12186062125059681</v>
      </c>
      <c r="N9100" s="65">
        <f t="shared" si="1281"/>
        <v>0.1053050206142422</v>
      </c>
      <c r="O9100" s="65">
        <f t="shared" si="1282"/>
        <v>0.19558092243707098</v>
      </c>
      <c r="P9100" s="65">
        <f t="shared" si="1283"/>
        <v>7.9872211630887729E-2</v>
      </c>
      <c r="Q9100" s="65">
        <f t="shared" si="1284"/>
        <v>0.16105856691800016</v>
      </c>
      <c r="R9100" s="65">
        <f t="shared" si="1285"/>
        <v>0.10315272345513904</v>
      </c>
      <c r="S9100" s="65">
        <f t="shared" si="1286"/>
        <v>0.15357684954859038</v>
      </c>
      <c r="T9100" s="66">
        <f>(L9100*'Football Field'!$F$4)+(M9100*'Football Field'!$F$5)+(N9100*'Football Field'!$F$6)+(O9100*'Football Field'!$F$7)+(P9100*'Football Field'!$F$8)+(Q9100*'Football Field'!$F$9)+(R9100*'Football Field'!$F$10)+(S9100*'Football Field'!$F$11)</f>
        <v>133406120.11878672</v>
      </c>
    </row>
    <row r="9101" spans="2:20" x14ac:dyDescent="0.3">
      <c r="B9101" s="62">
        <f t="shared" si="1278"/>
        <v>9074</v>
      </c>
      <c r="C9101" s="62">
        <v>0.96651176480253498</v>
      </c>
      <c r="D9101" s="62">
        <v>0.61122803764477018</v>
      </c>
      <c r="E9101" s="62">
        <v>0.2651569109095202</v>
      </c>
      <c r="F9101" s="62">
        <v>0.23254022221135651</v>
      </c>
      <c r="G9101" s="62">
        <v>1.5562544482842111E-2</v>
      </c>
      <c r="H9101" s="62">
        <v>6.2094908035200569E-2</v>
      </c>
      <c r="I9101" s="62">
        <v>0.76175350033517064</v>
      </c>
      <c r="J9101" s="62">
        <v>0.35167309257616686</v>
      </c>
      <c r="K9101" s="62"/>
      <c r="L9101" s="65">
        <f t="shared" si="1279"/>
        <v>0.29588414414756709</v>
      </c>
      <c r="M9101" s="65">
        <f t="shared" si="1280"/>
        <v>0.18711896883580015</v>
      </c>
      <c r="N9101" s="65">
        <f t="shared" si="1281"/>
        <v>8.1174103106034234E-2</v>
      </c>
      <c r="O9101" s="65">
        <f t="shared" si="1282"/>
        <v>7.1188957170065723E-2</v>
      </c>
      <c r="P9101" s="65">
        <f t="shared" si="1283"/>
        <v>4.764256704112603E-3</v>
      </c>
      <c r="Q9101" s="65">
        <f t="shared" si="1284"/>
        <v>1.9009493095690271E-2</v>
      </c>
      <c r="R9101" s="65">
        <f t="shared" si="1285"/>
        <v>0.23320024722527236</v>
      </c>
      <c r="S9101" s="65">
        <f t="shared" si="1286"/>
        <v>0.10765982971545754</v>
      </c>
      <c r="T9101" s="66">
        <f>(L9101*'Football Field'!$F$4)+(M9101*'Football Field'!$F$5)+(N9101*'Football Field'!$F$6)+(O9101*'Football Field'!$F$7)+(P9101*'Football Field'!$F$8)+(Q9101*'Football Field'!$F$9)+(R9101*'Football Field'!$F$10)+(S9101*'Football Field'!$F$11)</f>
        <v>142181185.35767666</v>
      </c>
    </row>
    <row r="9102" spans="2:20" x14ac:dyDescent="0.3">
      <c r="B9102" s="62">
        <f t="shared" si="1278"/>
        <v>9075</v>
      </c>
      <c r="C9102" s="62">
        <v>0.19121881252979256</v>
      </c>
      <c r="D9102" s="62">
        <v>0.89232739623117696</v>
      </c>
      <c r="E9102" s="62">
        <v>0.97721902085559453</v>
      </c>
      <c r="F9102" s="62">
        <v>0.70229262597741993</v>
      </c>
      <c r="G9102" s="62">
        <v>0.87506788429838323</v>
      </c>
      <c r="H9102" s="62">
        <v>0.11768017800368313</v>
      </c>
      <c r="I9102" s="62">
        <v>0.24745206607487447</v>
      </c>
      <c r="J9102" s="62">
        <v>0.13917329559790037</v>
      </c>
      <c r="K9102" s="62"/>
      <c r="L9102" s="65">
        <f t="shared" si="1279"/>
        <v>4.616101019536914E-2</v>
      </c>
      <c r="M9102" s="65">
        <f t="shared" si="1280"/>
        <v>0.21541151464172437</v>
      </c>
      <c r="N9102" s="65">
        <f t="shared" si="1281"/>
        <v>0.23590470303645222</v>
      </c>
      <c r="O9102" s="65">
        <f t="shared" si="1282"/>
        <v>0.16953633713641708</v>
      </c>
      <c r="P9102" s="65">
        <f t="shared" si="1283"/>
        <v>0.2112449972590654</v>
      </c>
      <c r="Q9102" s="65">
        <f t="shared" si="1284"/>
        <v>2.8408480445795629E-2</v>
      </c>
      <c r="R9102" s="65">
        <f t="shared" si="1285"/>
        <v>5.9735949584812688E-2</v>
      </c>
      <c r="S9102" s="65">
        <f t="shared" si="1286"/>
        <v>3.3597007700363481E-2</v>
      </c>
      <c r="T9102" s="66">
        <f>(L9102*'Football Field'!$F$4)+(M9102*'Football Field'!$F$5)+(N9102*'Football Field'!$F$6)+(O9102*'Football Field'!$F$7)+(P9102*'Football Field'!$F$8)+(Q9102*'Football Field'!$F$9)+(R9102*'Football Field'!$F$10)+(S9102*'Football Field'!$F$11)</f>
        <v>140317357.07915434</v>
      </c>
    </row>
    <row r="9103" spans="2:20" x14ac:dyDescent="0.3">
      <c r="B9103" s="62">
        <f t="shared" si="1278"/>
        <v>9076</v>
      </c>
      <c r="C9103" s="62">
        <v>5.5095589507925591E-2</v>
      </c>
      <c r="D9103" s="62">
        <v>7.3289599772707659E-2</v>
      </c>
      <c r="E9103" s="62">
        <v>0.52995806363164855</v>
      </c>
      <c r="F9103" s="62">
        <v>0.86494990263701288</v>
      </c>
      <c r="G9103" s="62">
        <v>0.49617881782137796</v>
      </c>
      <c r="H9103" s="62">
        <v>0.43977729425649326</v>
      </c>
      <c r="I9103" s="62">
        <v>0.12186123508514235</v>
      </c>
      <c r="J9103" s="62">
        <v>0.13411444113786231</v>
      </c>
      <c r="K9103" s="62"/>
      <c r="L9103" s="65">
        <f t="shared" si="1279"/>
        <v>2.029135362530974E-2</v>
      </c>
      <c r="M9103" s="65">
        <f t="shared" si="1280"/>
        <v>2.6992091369337341E-2</v>
      </c>
      <c r="N9103" s="65">
        <f t="shared" si="1281"/>
        <v>0.19518016908027208</v>
      </c>
      <c r="O9103" s="65">
        <f t="shared" si="1282"/>
        <v>0.31855552321588493</v>
      </c>
      <c r="P9103" s="65">
        <f t="shared" si="1283"/>
        <v>0.18273948865459366</v>
      </c>
      <c r="Q9103" s="65">
        <f t="shared" si="1284"/>
        <v>0.1619671678593568</v>
      </c>
      <c r="R9103" s="65">
        <f t="shared" si="1285"/>
        <v>4.4880714344183927E-2</v>
      </c>
      <c r="S9103" s="65">
        <f t="shared" si="1286"/>
        <v>4.9393491851061497E-2</v>
      </c>
      <c r="T9103" s="66">
        <f>(L9103*'Football Field'!$F$4)+(M9103*'Football Field'!$F$5)+(N9103*'Football Field'!$F$6)+(O9103*'Football Field'!$F$7)+(P9103*'Football Field'!$F$8)+(Q9103*'Football Field'!$F$9)+(R9103*'Football Field'!$F$10)+(S9103*'Football Field'!$F$11)</f>
        <v>136758827.3107962</v>
      </c>
    </row>
    <row r="9104" spans="2:20" x14ac:dyDescent="0.3">
      <c r="B9104" s="62">
        <f t="shared" si="1278"/>
        <v>9077</v>
      </c>
      <c r="C9104" s="62">
        <v>0.79784157780756348</v>
      </c>
      <c r="D9104" s="62">
        <v>0.79896852569360299</v>
      </c>
      <c r="E9104" s="62">
        <v>0.3570942695806999</v>
      </c>
      <c r="F9104" s="62">
        <v>6.8948754225245046E-2</v>
      </c>
      <c r="G9104" s="62">
        <v>0.61528988072812707</v>
      </c>
      <c r="H9104" s="62">
        <v>0.98332829433630708</v>
      </c>
      <c r="I9104" s="62">
        <v>0.63671455925790987</v>
      </c>
      <c r="J9104" s="62">
        <v>0.78806527634051748</v>
      </c>
      <c r="K9104" s="62"/>
      <c r="L9104" s="65">
        <f t="shared" si="1279"/>
        <v>0.15810580091908041</v>
      </c>
      <c r="M9104" s="65">
        <f t="shared" si="1280"/>
        <v>0.15832912470048319</v>
      </c>
      <c r="N9104" s="65">
        <f t="shared" si="1281"/>
        <v>7.0764268328578128E-2</v>
      </c>
      <c r="O9104" s="65">
        <f t="shared" si="1282"/>
        <v>1.3663361640178305E-2</v>
      </c>
      <c r="P9104" s="65">
        <f t="shared" si="1283"/>
        <v>0.12193009501616847</v>
      </c>
      <c r="Q9104" s="65">
        <f t="shared" si="1284"/>
        <v>0.19486313055990401</v>
      </c>
      <c r="R9104" s="65">
        <f t="shared" si="1285"/>
        <v>0.12617575737898176</v>
      </c>
      <c r="S9104" s="65">
        <f t="shared" si="1286"/>
        <v>0.15616846145662575</v>
      </c>
      <c r="T9104" s="66">
        <f>(L9104*'Football Field'!$F$4)+(M9104*'Football Field'!$F$5)+(N9104*'Football Field'!$F$6)+(O9104*'Football Field'!$F$7)+(P9104*'Football Field'!$F$8)+(Q9104*'Football Field'!$F$9)+(R9104*'Football Field'!$F$10)+(S9104*'Football Field'!$F$11)</f>
        <v>137378916.22812197</v>
      </c>
    </row>
    <row r="9105" spans="2:20" x14ac:dyDescent="0.3">
      <c r="B9105" s="62">
        <f t="shared" si="1278"/>
        <v>9078</v>
      </c>
      <c r="C9105" s="62">
        <v>0.26872356922260998</v>
      </c>
      <c r="D9105" s="62">
        <v>0.701375236816836</v>
      </c>
      <c r="E9105" s="62">
        <v>0.43585888864229749</v>
      </c>
      <c r="F9105" s="62">
        <v>0.66710918441035083</v>
      </c>
      <c r="G9105" s="62">
        <v>0.74066959160033596</v>
      </c>
      <c r="H9105" s="62">
        <v>0.33841445266170478</v>
      </c>
      <c r="I9105" s="62">
        <v>0.66646368806278256</v>
      </c>
      <c r="J9105" s="62">
        <v>0.84139257559802993</v>
      </c>
      <c r="K9105" s="62"/>
      <c r="L9105" s="65">
        <f t="shared" si="1279"/>
        <v>5.7665913042238406E-2</v>
      </c>
      <c r="M9105" s="65">
        <f t="shared" si="1280"/>
        <v>0.15050947534398862</v>
      </c>
      <c r="N9105" s="65">
        <f t="shared" si="1281"/>
        <v>9.3531806100388193E-2</v>
      </c>
      <c r="O9105" s="65">
        <f t="shared" si="1282"/>
        <v>0.14315625655454831</v>
      </c>
      <c r="P9105" s="65">
        <f t="shared" si="1283"/>
        <v>0.15894172731411285</v>
      </c>
      <c r="Q9105" s="65">
        <f t="shared" si="1284"/>
        <v>7.2621015178837595E-2</v>
      </c>
      <c r="R9105" s="65">
        <f t="shared" si="1285"/>
        <v>0.14301773823866096</v>
      </c>
      <c r="S9105" s="65">
        <f t="shared" si="1286"/>
        <v>0.18055606822722503</v>
      </c>
      <c r="T9105" s="66">
        <f>(L9105*'Football Field'!$F$4)+(M9105*'Football Field'!$F$5)+(N9105*'Football Field'!$F$6)+(O9105*'Football Field'!$F$7)+(P9105*'Football Field'!$F$8)+(Q9105*'Football Field'!$F$9)+(R9105*'Football Field'!$F$10)+(S9105*'Football Field'!$F$11)</f>
        <v>144965410.55262223</v>
      </c>
    </row>
    <row r="9106" spans="2:20" x14ac:dyDescent="0.3">
      <c r="B9106" s="62">
        <f t="shared" si="1278"/>
        <v>9079</v>
      </c>
      <c r="C9106" s="62">
        <v>0.48091474264955203</v>
      </c>
      <c r="D9106" s="62">
        <v>5.6166764103174782E-2</v>
      </c>
      <c r="E9106" s="62">
        <v>0.41777636387912698</v>
      </c>
      <c r="F9106" s="62">
        <v>0.58056369013676712</v>
      </c>
      <c r="G9106" s="62">
        <v>0.75821223375954172</v>
      </c>
      <c r="H9106" s="62">
        <v>0.66637072655829688</v>
      </c>
      <c r="I9106" s="62">
        <v>0.95802088764343551</v>
      </c>
      <c r="J9106" s="62">
        <v>0.47311557185573605</v>
      </c>
      <c r="K9106" s="62"/>
      <c r="L9106" s="65">
        <f t="shared" si="1279"/>
        <v>0.10951931281090733</v>
      </c>
      <c r="M9106" s="65">
        <f t="shared" si="1280"/>
        <v>1.2790927085124928E-2</v>
      </c>
      <c r="N9106" s="65">
        <f t="shared" si="1281"/>
        <v>9.514073124188549E-2</v>
      </c>
      <c r="O9106" s="65">
        <f t="shared" si="1282"/>
        <v>0.13221249162884754</v>
      </c>
      <c r="P9106" s="65">
        <f t="shared" si="1283"/>
        <v>0.1726686155401965</v>
      </c>
      <c r="Q9106" s="65">
        <f t="shared" si="1284"/>
        <v>0.15175343481443529</v>
      </c>
      <c r="R9106" s="65">
        <f t="shared" si="1285"/>
        <v>0.21817128893813556</v>
      </c>
      <c r="S9106" s="65">
        <f t="shared" si="1286"/>
        <v>0.10774319794046748</v>
      </c>
      <c r="T9106" s="66">
        <f>(L9106*'Football Field'!$F$4)+(M9106*'Football Field'!$F$5)+(N9106*'Football Field'!$F$6)+(O9106*'Football Field'!$F$7)+(P9106*'Football Field'!$F$8)+(Q9106*'Football Field'!$F$9)+(R9106*'Football Field'!$F$10)+(S9106*'Football Field'!$F$11)</f>
        <v>156112507.92684764</v>
      </c>
    </row>
    <row r="9107" spans="2:20" x14ac:dyDescent="0.3">
      <c r="B9107" s="62">
        <f t="shared" si="1278"/>
        <v>9080</v>
      </c>
      <c r="C9107" s="62">
        <v>0.64277988435412192</v>
      </c>
      <c r="D9107" s="62">
        <v>0.19925186787382532</v>
      </c>
      <c r="E9107" s="62">
        <v>0.8985290548711482</v>
      </c>
      <c r="F9107" s="62">
        <v>0.71294894050756408</v>
      </c>
      <c r="G9107" s="62">
        <v>0.96181517800394012</v>
      </c>
      <c r="H9107" s="62">
        <v>1.0507676552420353E-3</v>
      </c>
      <c r="I9107" s="62">
        <v>0.90033461561006289</v>
      </c>
      <c r="J9107" s="62">
        <v>0.52524348684284239</v>
      </c>
      <c r="K9107" s="62"/>
      <c r="L9107" s="65">
        <f t="shared" si="1279"/>
        <v>0.1327521722579153</v>
      </c>
      <c r="M9107" s="65">
        <f t="shared" si="1280"/>
        <v>4.1151129539898482E-2</v>
      </c>
      <c r="N9107" s="65">
        <f t="shared" si="1281"/>
        <v>0.18557158799524834</v>
      </c>
      <c r="O9107" s="65">
        <f t="shared" si="1282"/>
        <v>0.14724406109326221</v>
      </c>
      <c r="P9107" s="65">
        <f t="shared" si="1283"/>
        <v>0.19864195706583912</v>
      </c>
      <c r="Q9107" s="65">
        <f t="shared" si="1284"/>
        <v>2.1701315204022053E-4</v>
      </c>
      <c r="R9107" s="65">
        <f t="shared" si="1285"/>
        <v>0.18594448720393372</v>
      </c>
      <c r="S9107" s="65">
        <f t="shared" si="1286"/>
        <v>0.10847759169186257</v>
      </c>
      <c r="T9107" s="66">
        <f>(L9107*'Football Field'!$F$4)+(M9107*'Football Field'!$F$5)+(N9107*'Football Field'!$F$6)+(O9107*'Football Field'!$F$7)+(P9107*'Football Field'!$F$8)+(Q9107*'Football Field'!$F$9)+(R9107*'Football Field'!$F$10)+(S9107*'Football Field'!$F$11)</f>
        <v>156047406.28378883</v>
      </c>
    </row>
    <row r="9108" spans="2:20" x14ac:dyDescent="0.3">
      <c r="B9108" s="62">
        <f t="shared" si="1278"/>
        <v>9081</v>
      </c>
      <c r="C9108" s="62">
        <v>0.98327457833883025</v>
      </c>
      <c r="D9108" s="62">
        <v>5.4035939906766806E-2</v>
      </c>
      <c r="E9108" s="62">
        <v>0.41683693938161548</v>
      </c>
      <c r="F9108" s="62">
        <v>0.50946990385044599</v>
      </c>
      <c r="G9108" s="62">
        <v>0.63394526364385151</v>
      </c>
      <c r="H9108" s="62">
        <v>0.88627767463885088</v>
      </c>
      <c r="I9108" s="62">
        <v>0.13200790288176523</v>
      </c>
      <c r="J9108" s="62">
        <v>0.48842397690855965</v>
      </c>
      <c r="K9108" s="62"/>
      <c r="L9108" s="65">
        <f t="shared" si="1279"/>
        <v>0.23957343356465069</v>
      </c>
      <c r="M9108" s="65">
        <f t="shared" si="1280"/>
        <v>1.3165778862327396E-2</v>
      </c>
      <c r="N9108" s="65">
        <f t="shared" si="1281"/>
        <v>0.10156171938559119</v>
      </c>
      <c r="O9108" s="65">
        <f t="shared" si="1282"/>
        <v>0.12413160764260525</v>
      </c>
      <c r="P9108" s="65">
        <f t="shared" si="1283"/>
        <v>0.15445984961778353</v>
      </c>
      <c r="Q9108" s="65">
        <f t="shared" si="1284"/>
        <v>0.21594027780483993</v>
      </c>
      <c r="R9108" s="65">
        <f t="shared" si="1285"/>
        <v>3.2163535240057294E-2</v>
      </c>
      <c r="S9108" s="65">
        <f t="shared" si="1286"/>
        <v>0.1190037978821448</v>
      </c>
      <c r="T9108" s="66">
        <f>(L9108*'Football Field'!$F$4)+(M9108*'Football Field'!$F$5)+(N9108*'Football Field'!$F$6)+(O9108*'Football Field'!$F$7)+(P9108*'Football Field'!$F$8)+(Q9108*'Football Field'!$F$9)+(R9108*'Football Field'!$F$10)+(S9108*'Football Field'!$F$11)</f>
        <v>128371877.15385538</v>
      </c>
    </row>
    <row r="9109" spans="2:20" x14ac:dyDescent="0.3">
      <c r="B9109" s="62">
        <f t="shared" si="1278"/>
        <v>9082</v>
      </c>
      <c r="C9109" s="62">
        <v>0.74665269953120372</v>
      </c>
      <c r="D9109" s="62">
        <v>0.72484547958457313</v>
      </c>
      <c r="E9109" s="62">
        <v>0.98300796484714481</v>
      </c>
      <c r="F9109" s="62">
        <v>0.46807255665067815</v>
      </c>
      <c r="G9109" s="62">
        <v>0.77626084740245627</v>
      </c>
      <c r="H9109" s="62">
        <v>0.50140551668628186</v>
      </c>
      <c r="I9109" s="62">
        <v>0.70953740988764047</v>
      </c>
      <c r="J9109" s="62">
        <v>0.67561493179080656</v>
      </c>
      <c r="K9109" s="62"/>
      <c r="L9109" s="65">
        <f t="shared" si="1279"/>
        <v>0.13367942246655967</v>
      </c>
      <c r="M9109" s="65">
        <f t="shared" si="1280"/>
        <v>0.12977509510003821</v>
      </c>
      <c r="N9109" s="65">
        <f t="shared" si="1281"/>
        <v>0.17599606497545756</v>
      </c>
      <c r="O9109" s="65">
        <f t="shared" si="1282"/>
        <v>8.3802910087642069E-2</v>
      </c>
      <c r="P9109" s="65">
        <f t="shared" si="1283"/>
        <v>0.13898041462826835</v>
      </c>
      <c r="Q9109" s="65">
        <f t="shared" si="1284"/>
        <v>8.977078624942135E-2</v>
      </c>
      <c r="R9109" s="65">
        <f t="shared" si="1285"/>
        <v>0.12703436447996724</v>
      </c>
      <c r="S9109" s="65">
        <f t="shared" si="1286"/>
        <v>0.12096094201264547</v>
      </c>
      <c r="T9109" s="66">
        <f>(L9109*'Football Field'!$F$4)+(M9109*'Football Field'!$F$5)+(N9109*'Football Field'!$F$6)+(O9109*'Football Field'!$F$7)+(P9109*'Football Field'!$F$8)+(Q9109*'Football Field'!$F$9)+(R9109*'Football Field'!$F$10)+(S9109*'Football Field'!$F$11)</f>
        <v>142085602.00563854</v>
      </c>
    </row>
    <row r="9110" spans="2:20" x14ac:dyDescent="0.3">
      <c r="B9110" s="62">
        <f t="shared" si="1278"/>
        <v>9083</v>
      </c>
      <c r="C9110" s="62">
        <v>0.38255414476855065</v>
      </c>
      <c r="D9110" s="62">
        <v>2.7929897151932059E-2</v>
      </c>
      <c r="E9110" s="62">
        <v>0.14283523371331586</v>
      </c>
      <c r="F9110" s="62">
        <v>0.31521494183486454</v>
      </c>
      <c r="G9110" s="62">
        <v>0.30637278797402279</v>
      </c>
      <c r="H9110" s="62">
        <v>0.52669360942047372</v>
      </c>
      <c r="I9110" s="62">
        <v>0.2635961892718659</v>
      </c>
      <c r="J9110" s="62">
        <v>0.46251955534743583</v>
      </c>
      <c r="K9110" s="62"/>
      <c r="L9110" s="65">
        <f t="shared" si="1279"/>
        <v>0.15757777603397757</v>
      </c>
      <c r="M9110" s="65">
        <f t="shared" si="1280"/>
        <v>1.1504596508088834E-2</v>
      </c>
      <c r="N9110" s="65">
        <f t="shared" si="1281"/>
        <v>5.8835223132806737E-2</v>
      </c>
      <c r="O9110" s="65">
        <f t="shared" si="1282"/>
        <v>0.12984010286195946</v>
      </c>
      <c r="P9110" s="65">
        <f t="shared" si="1283"/>
        <v>0.12619793361664997</v>
      </c>
      <c r="Q9110" s="65">
        <f t="shared" si="1284"/>
        <v>0.21695022458585478</v>
      </c>
      <c r="R9110" s="65">
        <f t="shared" si="1285"/>
        <v>0.10857783622138589</v>
      </c>
      <c r="S9110" s="65">
        <f t="shared" si="1286"/>
        <v>0.19051630703927677</v>
      </c>
      <c r="T9110" s="66">
        <f>(L9110*'Football Field'!$F$4)+(M9110*'Football Field'!$F$5)+(N9110*'Football Field'!$F$6)+(O9110*'Football Field'!$F$7)+(P9110*'Football Field'!$F$8)+(Q9110*'Football Field'!$F$9)+(R9110*'Football Field'!$F$10)+(S9110*'Football Field'!$F$11)</f>
        <v>136537141.25356254</v>
      </c>
    </row>
    <row r="9111" spans="2:20" x14ac:dyDescent="0.3">
      <c r="B9111" s="62">
        <f t="shared" si="1278"/>
        <v>9084</v>
      </c>
      <c r="C9111" s="62">
        <v>0.46942620332853813</v>
      </c>
      <c r="D9111" s="62">
        <v>0.12487618892933339</v>
      </c>
      <c r="E9111" s="62">
        <v>0.37424719513776017</v>
      </c>
      <c r="F9111" s="62">
        <v>0.51765779185705874</v>
      </c>
      <c r="G9111" s="62">
        <v>0.6294631852047029</v>
      </c>
      <c r="H9111" s="62">
        <v>0.98954913678248102</v>
      </c>
      <c r="I9111" s="62">
        <v>0.28662676224062333</v>
      </c>
      <c r="J9111" s="62">
        <v>0.14936416609366854</v>
      </c>
      <c r="K9111" s="62"/>
      <c r="L9111" s="65">
        <f t="shared" si="1279"/>
        <v>0.13256093817412579</v>
      </c>
      <c r="M9111" s="65">
        <f t="shared" si="1280"/>
        <v>3.526369990150794E-2</v>
      </c>
      <c r="N9111" s="65">
        <f t="shared" si="1281"/>
        <v>0.10568340443018599</v>
      </c>
      <c r="O9111" s="65">
        <f t="shared" si="1282"/>
        <v>0.14618102282136988</v>
      </c>
      <c r="P9111" s="65">
        <f t="shared" si="1283"/>
        <v>0.1777536698743041</v>
      </c>
      <c r="Q9111" s="65">
        <f t="shared" si="1284"/>
        <v>0.27943809061181862</v>
      </c>
      <c r="R9111" s="65">
        <f t="shared" si="1285"/>
        <v>8.0940331491970718E-2</v>
      </c>
      <c r="S9111" s="65">
        <f t="shared" si="1286"/>
        <v>4.2178842694717007E-2</v>
      </c>
      <c r="T9111" s="66">
        <f>(L9111*'Football Field'!$F$4)+(M9111*'Football Field'!$F$5)+(N9111*'Football Field'!$F$6)+(O9111*'Football Field'!$F$7)+(P9111*'Football Field'!$F$8)+(Q9111*'Football Field'!$F$9)+(R9111*'Football Field'!$F$10)+(S9111*'Football Field'!$F$11)</f>
        <v>137164604.44567591</v>
      </c>
    </row>
    <row r="9112" spans="2:20" x14ac:dyDescent="0.3">
      <c r="B9112" s="62">
        <f t="shared" si="1278"/>
        <v>9085</v>
      </c>
      <c r="C9112" s="62">
        <v>0.14485013356770848</v>
      </c>
      <c r="D9112" s="62">
        <v>0.92396622173445153</v>
      </c>
      <c r="E9112" s="62">
        <v>0.1577583083048083</v>
      </c>
      <c r="F9112" s="62">
        <v>0.98431257497621216</v>
      </c>
      <c r="G9112" s="62">
        <v>0.44729683260614661</v>
      </c>
      <c r="H9112" s="62">
        <v>0.76688054941588735</v>
      </c>
      <c r="I9112" s="62">
        <v>0.95213491438036624</v>
      </c>
      <c r="J9112" s="62">
        <v>0.10645953919225082</v>
      </c>
      <c r="K9112" s="62"/>
      <c r="L9112" s="65">
        <f t="shared" si="1279"/>
        <v>3.2306232737882655E-2</v>
      </c>
      <c r="M9112" s="65">
        <f t="shared" si="1280"/>
        <v>0.20607414757641429</v>
      </c>
      <c r="N9112" s="65">
        <f t="shared" si="1281"/>
        <v>3.518517034744361E-2</v>
      </c>
      <c r="O9112" s="65">
        <f t="shared" si="1282"/>
        <v>0.21953332282667046</v>
      </c>
      <c r="P9112" s="65">
        <f t="shared" si="1283"/>
        <v>9.9761561975620874E-2</v>
      </c>
      <c r="Q9112" s="65">
        <f t="shared" si="1284"/>
        <v>0.17103899666067057</v>
      </c>
      <c r="R9112" s="65">
        <f t="shared" si="1285"/>
        <v>0.21235667088603502</v>
      </c>
      <c r="S9112" s="65">
        <f t="shared" si="1286"/>
        <v>2.3743896989262572E-2</v>
      </c>
      <c r="T9112" s="66">
        <f>(L9112*'Football Field'!$F$4)+(M9112*'Football Field'!$F$5)+(N9112*'Football Field'!$F$6)+(O9112*'Football Field'!$F$7)+(P9112*'Football Field'!$F$8)+(Q9112*'Football Field'!$F$9)+(R9112*'Football Field'!$F$10)+(S9112*'Football Field'!$F$11)</f>
        <v>147482097.52789539</v>
      </c>
    </row>
    <row r="9113" spans="2:20" x14ac:dyDescent="0.3">
      <c r="B9113" s="62">
        <f t="shared" si="1278"/>
        <v>9086</v>
      </c>
      <c r="C9113" s="62">
        <v>0.52663006603500839</v>
      </c>
      <c r="D9113" s="62">
        <v>0.32727618209195519</v>
      </c>
      <c r="E9113" s="62">
        <v>0.61861433926849696</v>
      </c>
      <c r="F9113" s="62">
        <v>0.36166055790402507</v>
      </c>
      <c r="G9113" s="62">
        <v>0.51204990115137616</v>
      </c>
      <c r="H9113" s="62">
        <v>0.93721568017457069</v>
      </c>
      <c r="I9113" s="62">
        <v>0.64590307166164718</v>
      </c>
      <c r="J9113" s="62">
        <v>0.72574205689428717</v>
      </c>
      <c r="K9113" s="62"/>
      <c r="L9113" s="65">
        <f t="shared" si="1279"/>
        <v>0.11312989784483865</v>
      </c>
      <c r="M9113" s="65">
        <f t="shared" si="1280"/>
        <v>7.0304989090103409E-2</v>
      </c>
      <c r="N9113" s="65">
        <f t="shared" si="1281"/>
        <v>0.13288982441451636</v>
      </c>
      <c r="O9113" s="65">
        <f t="shared" si="1282"/>
        <v>7.7691390235721663E-2</v>
      </c>
      <c r="P9113" s="65">
        <f t="shared" si="1283"/>
        <v>0.10999780822400684</v>
      </c>
      <c r="Q9113" s="65">
        <f t="shared" si="1284"/>
        <v>0.20133129685322954</v>
      </c>
      <c r="R9113" s="65">
        <f t="shared" si="1285"/>
        <v>0.13875194985523701</v>
      </c>
      <c r="S9113" s="65">
        <f t="shared" si="1286"/>
        <v>0.15590284348234665</v>
      </c>
      <c r="T9113" s="66">
        <f>(L9113*'Football Field'!$F$4)+(M9113*'Football Field'!$F$5)+(N9113*'Football Field'!$F$6)+(O9113*'Football Field'!$F$7)+(P9113*'Football Field'!$F$8)+(Q9113*'Football Field'!$F$9)+(R9113*'Football Field'!$F$10)+(S9113*'Football Field'!$F$11)</f>
        <v>140722497.86856297</v>
      </c>
    </row>
    <row r="9114" spans="2:20" x14ac:dyDescent="0.3">
      <c r="B9114" s="62">
        <f t="shared" si="1278"/>
        <v>9087</v>
      </c>
      <c r="C9114" s="62">
        <v>0.68697092103508894</v>
      </c>
      <c r="D9114" s="62">
        <v>0.34687275497129544</v>
      </c>
      <c r="E9114" s="62">
        <v>0.40394414326839512</v>
      </c>
      <c r="F9114" s="62">
        <v>0.88998724182252775</v>
      </c>
      <c r="G9114" s="62">
        <v>0.27553391447147968</v>
      </c>
      <c r="H9114" s="62">
        <v>0.32211863126360218</v>
      </c>
      <c r="I9114" s="62">
        <v>0.33950117350405984</v>
      </c>
      <c r="J9114" s="62">
        <v>0.68735309010491963</v>
      </c>
      <c r="K9114" s="62"/>
      <c r="L9114" s="65">
        <f t="shared" si="1279"/>
        <v>0.17381627716708678</v>
      </c>
      <c r="M9114" s="65">
        <f t="shared" si="1280"/>
        <v>8.7765186376385321E-2</v>
      </c>
      <c r="N9114" s="65">
        <f t="shared" si="1281"/>
        <v>0.10220529722068759</v>
      </c>
      <c r="O9114" s="65">
        <f t="shared" si="1282"/>
        <v>0.22518314001808254</v>
      </c>
      <c r="P9114" s="65">
        <f t="shared" si="1283"/>
        <v>6.9715147730773974E-2</v>
      </c>
      <c r="Q9114" s="65">
        <f t="shared" si="1284"/>
        <v>8.1501937822979667E-2</v>
      </c>
      <c r="R9114" s="65">
        <f t="shared" si="1285"/>
        <v>8.590004069374392E-2</v>
      </c>
      <c r="S9114" s="65">
        <f t="shared" si="1286"/>
        <v>0.17391297297026034</v>
      </c>
      <c r="T9114" s="66">
        <f>(L9114*'Football Field'!$F$4)+(M9114*'Football Field'!$F$5)+(N9114*'Football Field'!$F$6)+(O9114*'Football Field'!$F$7)+(P9114*'Football Field'!$F$8)+(Q9114*'Football Field'!$F$9)+(R9114*'Football Field'!$F$10)+(S9114*'Football Field'!$F$11)</f>
        <v>130122299.19402869</v>
      </c>
    </row>
    <row r="9115" spans="2:20" x14ac:dyDescent="0.3">
      <c r="B9115" s="62">
        <f t="shared" si="1278"/>
        <v>9088</v>
      </c>
      <c r="C9115" s="62">
        <v>0.47795415031408284</v>
      </c>
      <c r="D9115" s="62">
        <v>0.22728920538551267</v>
      </c>
      <c r="E9115" s="62">
        <v>0.5284909991562724</v>
      </c>
      <c r="F9115" s="62">
        <v>0.10613578557791681</v>
      </c>
      <c r="G9115" s="62">
        <v>0.87178515782422727</v>
      </c>
      <c r="H9115" s="62">
        <v>0.98746102995174245</v>
      </c>
      <c r="I9115" s="62">
        <v>0.57999601535311995</v>
      </c>
      <c r="J9115" s="62">
        <v>0.38660403173495506</v>
      </c>
      <c r="K9115" s="62"/>
      <c r="L9115" s="65">
        <f t="shared" si="1279"/>
        <v>0.11473516371596741</v>
      </c>
      <c r="M9115" s="65">
        <f t="shared" si="1280"/>
        <v>5.456185321048472E-2</v>
      </c>
      <c r="N9115" s="65">
        <f t="shared" si="1281"/>
        <v>0.1268667742936502</v>
      </c>
      <c r="O9115" s="65">
        <f t="shared" si="1282"/>
        <v>2.5478399395428973E-2</v>
      </c>
      <c r="P9115" s="65">
        <f t="shared" si="1283"/>
        <v>0.20927616747837244</v>
      </c>
      <c r="Q9115" s="65">
        <f t="shared" si="1284"/>
        <v>0.23704470995847465</v>
      </c>
      <c r="R9115" s="65">
        <f t="shared" si="1285"/>
        <v>0.13923079804290633</v>
      </c>
      <c r="S9115" s="65">
        <f t="shared" si="1286"/>
        <v>9.2806133904715149E-2</v>
      </c>
      <c r="T9115" s="66">
        <f>(L9115*'Football Field'!$F$4)+(M9115*'Football Field'!$F$5)+(N9115*'Football Field'!$F$6)+(O9115*'Football Field'!$F$7)+(P9115*'Football Field'!$F$8)+(Q9115*'Football Field'!$F$9)+(R9115*'Football Field'!$F$10)+(S9115*'Football Field'!$F$11)</f>
        <v>147953244.91051939</v>
      </c>
    </row>
    <row r="9116" spans="2:20" x14ac:dyDescent="0.3">
      <c r="B9116" s="62">
        <f t="shared" si="1278"/>
        <v>9089</v>
      </c>
      <c r="C9116" s="62">
        <v>0.79704572583678213</v>
      </c>
      <c r="D9116" s="62">
        <v>8.1627154912135236E-2</v>
      </c>
      <c r="E9116" s="62">
        <v>0.55298361040469868</v>
      </c>
      <c r="F9116" s="62">
        <v>0.76320800953513546</v>
      </c>
      <c r="G9116" s="62">
        <v>0.24486809555215527</v>
      </c>
      <c r="H9116" s="62">
        <v>0.95209876528413651</v>
      </c>
      <c r="I9116" s="62">
        <v>0.10683626828984349</v>
      </c>
      <c r="J9116" s="62">
        <v>0.93623088546163791</v>
      </c>
      <c r="K9116" s="62"/>
      <c r="L9116" s="65">
        <f t="shared" si="1279"/>
        <v>0.17972129984288596</v>
      </c>
      <c r="M9116" s="65">
        <f t="shared" si="1280"/>
        <v>1.8405642120323834E-2</v>
      </c>
      <c r="N9116" s="65">
        <f t="shared" si="1281"/>
        <v>0.12468912388860358</v>
      </c>
      <c r="O9116" s="65">
        <f t="shared" si="1282"/>
        <v>0.1720914259720209</v>
      </c>
      <c r="P9116" s="65">
        <f t="shared" si="1283"/>
        <v>5.5213911819780893E-2</v>
      </c>
      <c r="Q9116" s="65">
        <f t="shared" si="1284"/>
        <v>0.2146833263499765</v>
      </c>
      <c r="R9116" s="65">
        <f t="shared" si="1285"/>
        <v>2.4089901476174375E-2</v>
      </c>
      <c r="S9116" s="65">
        <f t="shared" si="1286"/>
        <v>0.21110536853023387</v>
      </c>
      <c r="T9116" s="66">
        <f>(L9116*'Football Field'!$F$4)+(M9116*'Football Field'!$F$5)+(N9116*'Football Field'!$F$6)+(O9116*'Football Field'!$F$7)+(P9116*'Football Field'!$F$8)+(Q9116*'Football Field'!$F$9)+(R9116*'Football Field'!$F$10)+(S9116*'Football Field'!$F$11)</f>
        <v>121044909.45991416</v>
      </c>
    </row>
    <row r="9117" spans="2:20" x14ac:dyDescent="0.3">
      <c r="B9117" s="62">
        <f t="shared" si="1278"/>
        <v>9090</v>
      </c>
      <c r="C9117" s="62">
        <v>0.31926414888736121</v>
      </c>
      <c r="D9117" s="62">
        <v>5.5592130929228878E-2</v>
      </c>
      <c r="E9117" s="62">
        <v>0.9532275103548542</v>
      </c>
      <c r="F9117" s="62">
        <v>0.23101285534395277</v>
      </c>
      <c r="G9117" s="62">
        <v>0.20129994636490678</v>
      </c>
      <c r="H9117" s="62">
        <v>0.30933449712174077</v>
      </c>
      <c r="I9117" s="62">
        <v>0.69717182740995831</v>
      </c>
      <c r="J9117" s="62">
        <v>0.11411810106102316</v>
      </c>
      <c r="K9117" s="62"/>
      <c r="L9117" s="65">
        <f t="shared" si="1279"/>
        <v>0.1108163206554429</v>
      </c>
      <c r="M9117" s="65">
        <f t="shared" si="1280"/>
        <v>1.9295982428475765E-2</v>
      </c>
      <c r="N9117" s="65">
        <f t="shared" si="1281"/>
        <v>0.33086447636919364</v>
      </c>
      <c r="O9117" s="65">
        <f t="shared" si="1282"/>
        <v>8.0184370035098387E-2</v>
      </c>
      <c r="P9117" s="65">
        <f t="shared" si="1283"/>
        <v>6.9871044030587845E-2</v>
      </c>
      <c r="Q9117" s="65">
        <f t="shared" si="1284"/>
        <v>0.10736974678270877</v>
      </c>
      <c r="R9117" s="65">
        <f t="shared" si="1285"/>
        <v>0.24198776169340658</v>
      </c>
      <c r="S9117" s="65">
        <f t="shared" si="1286"/>
        <v>3.9610298005086184E-2</v>
      </c>
      <c r="T9117" s="66">
        <f>(L9117*'Football Field'!$F$4)+(M9117*'Football Field'!$F$5)+(N9117*'Football Field'!$F$6)+(O9117*'Football Field'!$F$7)+(P9117*'Football Field'!$F$8)+(Q9117*'Football Field'!$F$9)+(R9117*'Football Field'!$F$10)+(S9117*'Football Field'!$F$11)</f>
        <v>156235222.05285138</v>
      </c>
    </row>
    <row r="9118" spans="2:20" x14ac:dyDescent="0.3">
      <c r="B9118" s="62">
        <f t="shared" ref="B9118:B9181" si="1287">B9117+1</f>
        <v>9091</v>
      </c>
      <c r="C9118" s="62">
        <v>0.277613692488627</v>
      </c>
      <c r="D9118" s="62">
        <v>0.88630766760293067</v>
      </c>
      <c r="E9118" s="62">
        <v>0.19311596199460224</v>
      </c>
      <c r="F9118" s="62">
        <v>0.10387420865677865</v>
      </c>
      <c r="G9118" s="62">
        <v>0.40387582124658494</v>
      </c>
      <c r="H9118" s="62">
        <v>0.3835821388140116</v>
      </c>
      <c r="I9118" s="62">
        <v>0.88471446541321874</v>
      </c>
      <c r="J9118" s="62">
        <v>0.14155269620758926</v>
      </c>
      <c r="K9118" s="62"/>
      <c r="L9118" s="65">
        <f t="shared" si="1279"/>
        <v>8.4776945339293919E-2</v>
      </c>
      <c r="M9118" s="65">
        <f t="shared" si="1280"/>
        <v>0.27065832386220984</v>
      </c>
      <c r="N9118" s="65">
        <f t="shared" si="1281"/>
        <v>5.8973248788268103E-2</v>
      </c>
      <c r="O9118" s="65">
        <f t="shared" si="1282"/>
        <v>3.172083491457791E-2</v>
      </c>
      <c r="P9118" s="65">
        <f t="shared" si="1283"/>
        <v>0.1233345449021282</v>
      </c>
      <c r="Q9118" s="65">
        <f t="shared" si="1284"/>
        <v>0.11713731309091362</v>
      </c>
      <c r="R9118" s="65">
        <f t="shared" si="1285"/>
        <v>0.27017179593291046</v>
      </c>
      <c r="S9118" s="65">
        <f t="shared" si="1286"/>
        <v>4.322699316969783E-2</v>
      </c>
      <c r="T9118" s="66">
        <f>(L9118*'Football Field'!$F$4)+(M9118*'Football Field'!$F$5)+(N9118*'Football Field'!$F$6)+(O9118*'Football Field'!$F$7)+(P9118*'Football Field'!$F$8)+(Q9118*'Football Field'!$F$9)+(R9118*'Football Field'!$F$10)+(S9118*'Football Field'!$F$11)</f>
        <v>156420443.14899394</v>
      </c>
    </row>
    <row r="9119" spans="2:20" x14ac:dyDescent="0.3">
      <c r="B9119" s="62">
        <f t="shared" si="1287"/>
        <v>9092</v>
      </c>
      <c r="C9119" s="62">
        <v>0.22284801046197156</v>
      </c>
      <c r="D9119" s="62">
        <v>0.4688124487548937</v>
      </c>
      <c r="E9119" s="62">
        <v>0.61935627908108426</v>
      </c>
      <c r="F9119" s="62">
        <v>0.67071608634380653</v>
      </c>
      <c r="G9119" s="62">
        <v>0.29830883479894055</v>
      </c>
      <c r="H9119" s="62">
        <v>0.46057204176438826</v>
      </c>
      <c r="I9119" s="62">
        <v>0.38110451807058565</v>
      </c>
      <c r="J9119" s="62">
        <v>8.1178669838019468E-2</v>
      </c>
      <c r="K9119" s="62"/>
      <c r="L9119" s="65">
        <f t="shared" si="1279"/>
        <v>6.9577016737381869E-2</v>
      </c>
      <c r="M9119" s="65">
        <f t="shared" si="1280"/>
        <v>0.1463713834648683</v>
      </c>
      <c r="N9119" s="65">
        <f t="shared" si="1281"/>
        <v>0.19337378021322232</v>
      </c>
      <c r="O9119" s="65">
        <f t="shared" si="1282"/>
        <v>0.20940920346936551</v>
      </c>
      <c r="P9119" s="65">
        <f t="shared" si="1283"/>
        <v>9.3137195834452527E-2</v>
      </c>
      <c r="Q9119" s="65">
        <f t="shared" si="1284"/>
        <v>0.14379858537745133</v>
      </c>
      <c r="R9119" s="65">
        <f t="shared" si="1285"/>
        <v>0.11898744519872614</v>
      </c>
      <c r="S9119" s="65">
        <f t="shared" si="1286"/>
        <v>2.5345389704531929E-2</v>
      </c>
      <c r="T9119" s="66">
        <f>(L9119*'Football Field'!$F$4)+(M9119*'Football Field'!$F$5)+(N9119*'Football Field'!$F$6)+(O9119*'Football Field'!$F$7)+(P9119*'Football Field'!$F$8)+(Q9119*'Football Field'!$F$9)+(R9119*'Football Field'!$F$10)+(S9119*'Football Field'!$F$11)</f>
        <v>138071357.7805689</v>
      </c>
    </row>
    <row r="9120" spans="2:20" x14ac:dyDescent="0.3">
      <c r="B9120" s="62">
        <f t="shared" si="1287"/>
        <v>9093</v>
      </c>
      <c r="C9120" s="62">
        <v>4.4803397653986665E-2</v>
      </c>
      <c r="D9120" s="62">
        <v>0.64150330661566723</v>
      </c>
      <c r="E9120" s="62">
        <v>0.47243474080462677</v>
      </c>
      <c r="F9120" s="62">
        <v>0.66727515422465256</v>
      </c>
      <c r="G9120" s="62">
        <v>0.75103821558176376</v>
      </c>
      <c r="H9120" s="62">
        <v>0.77238249411635795</v>
      </c>
      <c r="I9120" s="62">
        <v>0.95299317466484679</v>
      </c>
      <c r="J9120" s="62">
        <v>0.78167071571682867</v>
      </c>
      <c r="K9120" s="62"/>
      <c r="L9120" s="65">
        <f t="shared" si="1279"/>
        <v>8.8124519746895624E-3</v>
      </c>
      <c r="M9120" s="65">
        <f t="shared" si="1280"/>
        <v>0.12617831185068817</v>
      </c>
      <c r="N9120" s="65">
        <f t="shared" si="1281"/>
        <v>9.2923945113908737E-2</v>
      </c>
      <c r="O9120" s="65">
        <f t="shared" si="1282"/>
        <v>0.13124741779455384</v>
      </c>
      <c r="P9120" s="65">
        <f t="shared" si="1283"/>
        <v>0.14772290836255175</v>
      </c>
      <c r="Q9120" s="65">
        <f t="shared" si="1284"/>
        <v>0.15192114866060139</v>
      </c>
      <c r="R9120" s="65">
        <f t="shared" si="1285"/>
        <v>0.1874457524136815</v>
      </c>
      <c r="S9120" s="65">
        <f t="shared" si="1286"/>
        <v>0.15374806382932496</v>
      </c>
      <c r="T9120" s="66">
        <f>(L9120*'Football Field'!$F$4)+(M9120*'Football Field'!$F$5)+(N9120*'Football Field'!$F$6)+(O9120*'Football Field'!$F$7)+(P9120*'Football Field'!$F$8)+(Q9120*'Football Field'!$F$9)+(R9120*'Football Field'!$F$10)+(S9120*'Football Field'!$F$11)</f>
        <v>150215840.01021066</v>
      </c>
    </row>
    <row r="9121" spans="2:20" x14ac:dyDescent="0.3">
      <c r="B9121" s="62">
        <f t="shared" si="1287"/>
        <v>9094</v>
      </c>
      <c r="C9121" s="62">
        <v>0.61053395277147338</v>
      </c>
      <c r="D9121" s="62">
        <v>0.81710040338196743</v>
      </c>
      <c r="E9121" s="62">
        <v>0.56133604386720592</v>
      </c>
      <c r="F9121" s="62">
        <v>0.52659800366600584</v>
      </c>
      <c r="G9121" s="62">
        <v>0.57505940797547039</v>
      </c>
      <c r="H9121" s="62">
        <v>9.8382555481224543E-2</v>
      </c>
      <c r="I9121" s="62">
        <v>0.68439960311272874</v>
      </c>
      <c r="J9121" s="62">
        <v>0.17564139648568122</v>
      </c>
      <c r="K9121" s="62"/>
      <c r="L9121" s="65">
        <f t="shared" si="1279"/>
        <v>0.15078444244651942</v>
      </c>
      <c r="M9121" s="65">
        <f t="shared" si="1280"/>
        <v>0.20180045382814749</v>
      </c>
      <c r="N9121" s="65">
        <f t="shared" si="1281"/>
        <v>0.13863396460660588</v>
      </c>
      <c r="O9121" s="65">
        <f t="shared" si="1282"/>
        <v>0.13005466119580386</v>
      </c>
      <c r="P9121" s="65">
        <f t="shared" si="1283"/>
        <v>0.14202324344386288</v>
      </c>
      <c r="Q9121" s="65">
        <f t="shared" si="1284"/>
        <v>2.4297680263906427E-2</v>
      </c>
      <c r="R9121" s="65">
        <f t="shared" si="1285"/>
        <v>0.1690271476262995</v>
      </c>
      <c r="S9121" s="65">
        <f t="shared" si="1286"/>
        <v>4.3378406588854564E-2</v>
      </c>
      <c r="T9121" s="66">
        <f>(L9121*'Football Field'!$F$4)+(M9121*'Football Field'!$F$5)+(N9121*'Football Field'!$F$6)+(O9121*'Football Field'!$F$7)+(P9121*'Football Field'!$F$8)+(Q9121*'Football Field'!$F$9)+(R9121*'Football Field'!$F$10)+(S9121*'Football Field'!$F$11)</f>
        <v>146602049.69835228</v>
      </c>
    </row>
    <row r="9122" spans="2:20" x14ac:dyDescent="0.3">
      <c r="B9122" s="62">
        <f t="shared" si="1287"/>
        <v>9095</v>
      </c>
      <c r="C9122" s="62">
        <v>0.78058013233626988</v>
      </c>
      <c r="D9122" s="62">
        <v>0.6180282619745493</v>
      </c>
      <c r="E9122" s="62">
        <v>0.2315265369972086</v>
      </c>
      <c r="F9122" s="62">
        <v>5.907533114100616E-2</v>
      </c>
      <c r="G9122" s="62">
        <v>0.21257406382530264</v>
      </c>
      <c r="H9122" s="62">
        <v>0.92419144841516165</v>
      </c>
      <c r="I9122" s="62">
        <v>0.75193187894526547</v>
      </c>
      <c r="J9122" s="62">
        <v>0.82847996003118807</v>
      </c>
      <c r="K9122" s="62"/>
      <c r="L9122" s="65">
        <f t="shared" si="1279"/>
        <v>0.177147405261258</v>
      </c>
      <c r="M9122" s="65">
        <f t="shared" si="1280"/>
        <v>0.14025735277073653</v>
      </c>
      <c r="N9122" s="65">
        <f t="shared" si="1281"/>
        <v>5.2543388665843467E-2</v>
      </c>
      <c r="O9122" s="65">
        <f t="shared" si="1282"/>
        <v>1.3406748638678582E-2</v>
      </c>
      <c r="P9122" s="65">
        <f t="shared" si="1283"/>
        <v>4.8242252489550934E-2</v>
      </c>
      <c r="Q9122" s="65">
        <f t="shared" si="1284"/>
        <v>0.20973902648711118</v>
      </c>
      <c r="R9122" s="65">
        <f t="shared" si="1285"/>
        <v>0.17064587704749967</v>
      </c>
      <c r="S9122" s="65">
        <f t="shared" si="1286"/>
        <v>0.18801794863932167</v>
      </c>
      <c r="T9122" s="66">
        <f>(L9122*'Football Field'!$F$4)+(M9122*'Football Field'!$F$5)+(N9122*'Football Field'!$F$6)+(O9122*'Football Field'!$F$7)+(P9122*'Football Field'!$F$8)+(Q9122*'Football Field'!$F$9)+(R9122*'Football Field'!$F$10)+(S9122*'Football Field'!$F$11)</f>
        <v>137244095.09319693</v>
      </c>
    </row>
    <row r="9123" spans="2:20" x14ac:dyDescent="0.3">
      <c r="B9123" s="62">
        <f t="shared" si="1287"/>
        <v>9096</v>
      </c>
      <c r="C9123" s="62">
        <v>0.86338101679568713</v>
      </c>
      <c r="D9123" s="62">
        <v>0.55890528990455801</v>
      </c>
      <c r="E9123" s="62">
        <v>0.68684537099589749</v>
      </c>
      <c r="F9123" s="62">
        <v>0.30512806096445633</v>
      </c>
      <c r="G9123" s="62">
        <v>0.29130284389654693</v>
      </c>
      <c r="H9123" s="62">
        <v>0.59632827692045831</v>
      </c>
      <c r="I9123" s="62">
        <v>0.36528873099742298</v>
      </c>
      <c r="J9123" s="62">
        <v>0.6694813261124859</v>
      </c>
      <c r="K9123" s="62"/>
      <c r="L9123" s="65">
        <f t="shared" si="1279"/>
        <v>0.19908889198445229</v>
      </c>
      <c r="M9123" s="65">
        <f t="shared" si="1280"/>
        <v>0.1288791770107672</v>
      </c>
      <c r="N9123" s="65">
        <f t="shared" si="1281"/>
        <v>0.15838115642584552</v>
      </c>
      <c r="O9123" s="65">
        <f t="shared" si="1282"/>
        <v>7.0360138095500305E-2</v>
      </c>
      <c r="P9123" s="65">
        <f t="shared" si="1283"/>
        <v>6.7172151454665957E-2</v>
      </c>
      <c r="Q9123" s="65">
        <f t="shared" si="1284"/>
        <v>0.13750862435186764</v>
      </c>
      <c r="R9123" s="65">
        <f t="shared" si="1285"/>
        <v>8.4232716835252602E-2</v>
      </c>
      <c r="S9123" s="65">
        <f t="shared" si="1286"/>
        <v>0.15437714384164855</v>
      </c>
      <c r="T9123" s="66">
        <f>(L9123*'Football Field'!$F$4)+(M9123*'Football Field'!$F$5)+(N9123*'Football Field'!$F$6)+(O9123*'Football Field'!$F$7)+(P9123*'Football Field'!$F$8)+(Q9123*'Football Field'!$F$9)+(R9123*'Football Field'!$F$10)+(S9123*'Football Field'!$F$11)</f>
        <v>129647422.19497558</v>
      </c>
    </row>
    <row r="9124" spans="2:20" x14ac:dyDescent="0.3">
      <c r="B9124" s="62">
        <f t="shared" si="1287"/>
        <v>9097</v>
      </c>
      <c r="C9124" s="62">
        <v>0.67704312362192154</v>
      </c>
      <c r="D9124" s="62">
        <v>0.93885613737015128</v>
      </c>
      <c r="E9124" s="62">
        <v>0.83637563815673688</v>
      </c>
      <c r="F9124" s="62">
        <v>0.38790724573685098</v>
      </c>
      <c r="G9124" s="62">
        <v>0.42469020346606279</v>
      </c>
      <c r="H9124" s="62">
        <v>0.50713040218289251</v>
      </c>
      <c r="I9124" s="62">
        <v>0.4489470290232046</v>
      </c>
      <c r="J9124" s="62">
        <v>0.90013787457607541</v>
      </c>
      <c r="K9124" s="62"/>
      <c r="L9124" s="65">
        <f t="shared" si="1279"/>
        <v>0.13220690004698357</v>
      </c>
      <c r="M9124" s="65">
        <f t="shared" si="1280"/>
        <v>0.18333139379332405</v>
      </c>
      <c r="N9124" s="65">
        <f t="shared" si="1281"/>
        <v>0.16331992237656573</v>
      </c>
      <c r="O9124" s="65">
        <f t="shared" si="1282"/>
        <v>7.5747042803245249E-2</v>
      </c>
      <c r="P9124" s="65">
        <f t="shared" si="1283"/>
        <v>8.2929688407742855E-2</v>
      </c>
      <c r="Q9124" s="65">
        <f t="shared" si="1284"/>
        <v>9.9027869943511246E-2</v>
      </c>
      <c r="R9124" s="65">
        <f t="shared" si="1285"/>
        <v>8.7666343430150256E-2</v>
      </c>
      <c r="S9124" s="65">
        <f t="shared" si="1286"/>
        <v>0.17577083919847714</v>
      </c>
      <c r="T9124" s="66">
        <f>(L9124*'Football Field'!$F$4)+(M9124*'Football Field'!$F$5)+(N9124*'Football Field'!$F$6)+(O9124*'Football Field'!$F$7)+(P9124*'Football Field'!$F$8)+(Q9124*'Football Field'!$F$9)+(R9124*'Football Field'!$F$10)+(S9124*'Football Field'!$F$11)</f>
        <v>131897194.0254606</v>
      </c>
    </row>
    <row r="9125" spans="2:20" x14ac:dyDescent="0.3">
      <c r="B9125" s="62">
        <f t="shared" si="1287"/>
        <v>9098</v>
      </c>
      <c r="C9125" s="62">
        <v>0.95140389836482553</v>
      </c>
      <c r="D9125" s="62">
        <v>0.34905971045406892</v>
      </c>
      <c r="E9125" s="62">
        <v>0.53181112090622495</v>
      </c>
      <c r="F9125" s="62">
        <v>7.1556080426525503E-2</v>
      </c>
      <c r="G9125" s="62">
        <v>0.13811869587381287</v>
      </c>
      <c r="H9125" s="62">
        <v>3.1508523340465833E-2</v>
      </c>
      <c r="I9125" s="62">
        <v>0.41861868800889357</v>
      </c>
      <c r="J9125" s="62">
        <v>0.27533187931930447</v>
      </c>
      <c r="K9125" s="62"/>
      <c r="L9125" s="65">
        <f t="shared" si="1279"/>
        <v>0.34378873416139172</v>
      </c>
      <c r="M9125" s="65">
        <f t="shared" si="1280"/>
        <v>0.12613233581446812</v>
      </c>
      <c r="N9125" s="65">
        <f t="shared" si="1281"/>
        <v>0.19216935350331477</v>
      </c>
      <c r="O9125" s="65">
        <f t="shared" si="1282"/>
        <v>2.5856709599010656E-2</v>
      </c>
      <c r="P9125" s="65">
        <f t="shared" si="1283"/>
        <v>4.9909036214892899E-2</v>
      </c>
      <c r="Q9125" s="65">
        <f t="shared" si="1284"/>
        <v>1.1385569654623874E-2</v>
      </c>
      <c r="R9125" s="65">
        <f t="shared" si="1285"/>
        <v>0.15126739452532059</v>
      </c>
      <c r="S9125" s="65">
        <f t="shared" si="1286"/>
        <v>9.949086652697732E-2</v>
      </c>
      <c r="T9125" s="66">
        <f>(L9125*'Football Field'!$F$4)+(M9125*'Football Field'!$F$5)+(N9125*'Football Field'!$F$6)+(O9125*'Football Field'!$F$7)+(P9125*'Football Field'!$F$8)+(Q9125*'Football Field'!$F$9)+(R9125*'Football Field'!$F$10)+(S9125*'Football Field'!$F$11)</f>
        <v>136994030.47996604</v>
      </c>
    </row>
    <row r="9126" spans="2:20" x14ac:dyDescent="0.3">
      <c r="B9126" s="62">
        <f t="shared" si="1287"/>
        <v>9099</v>
      </c>
      <c r="C9126" s="62">
        <v>1.1231285081890086E-2</v>
      </c>
      <c r="D9126" s="62">
        <v>2.196197409670364E-3</v>
      </c>
      <c r="E9126" s="62">
        <v>0.31433240802317797</v>
      </c>
      <c r="F9126" s="62">
        <v>2.1527421456450146E-2</v>
      </c>
      <c r="G9126" s="62">
        <v>0.37050920391506592</v>
      </c>
      <c r="H9126" s="62">
        <v>0.81169818637814606</v>
      </c>
      <c r="I9126" s="62">
        <v>0.613892806111627</v>
      </c>
      <c r="J9126" s="62">
        <v>0.11921185244550703</v>
      </c>
      <c r="K9126" s="62"/>
      <c r="L9126" s="65">
        <f t="shared" si="1279"/>
        <v>4.9595020100225073E-3</v>
      </c>
      <c r="M9126" s="65">
        <f t="shared" si="1280"/>
        <v>9.6979512034907757E-4</v>
      </c>
      <c r="N9126" s="65">
        <f t="shared" si="1281"/>
        <v>0.13880265686781207</v>
      </c>
      <c r="O9126" s="65">
        <f t="shared" si="1282"/>
        <v>9.5060617912744571E-3</v>
      </c>
      <c r="P9126" s="65">
        <f t="shared" si="1283"/>
        <v>0.16360916209949619</v>
      </c>
      <c r="Q9126" s="65">
        <f t="shared" si="1284"/>
        <v>0.35842904507563061</v>
      </c>
      <c r="R9126" s="65">
        <f t="shared" si="1285"/>
        <v>0.27108230123712634</v>
      </c>
      <c r="S9126" s="65">
        <f t="shared" si="1286"/>
        <v>5.2641475798288768E-2</v>
      </c>
      <c r="T9126" s="66">
        <f>(L9126*'Football Field'!$F$4)+(M9126*'Football Field'!$F$5)+(N9126*'Football Field'!$F$6)+(O9126*'Football Field'!$F$7)+(P9126*'Football Field'!$F$8)+(Q9126*'Football Field'!$F$9)+(R9126*'Football Field'!$F$10)+(S9126*'Football Field'!$F$11)</f>
        <v>163095826.63322863</v>
      </c>
    </row>
    <row r="9127" spans="2:20" x14ac:dyDescent="0.3">
      <c r="B9127" s="62">
        <f t="shared" si="1287"/>
        <v>9100</v>
      </c>
      <c r="C9127" s="62">
        <v>0.64732688879125366</v>
      </c>
      <c r="D9127" s="62">
        <v>0.43149235644898976</v>
      </c>
      <c r="E9127" s="62">
        <v>0.726738353905378</v>
      </c>
      <c r="F9127" s="62">
        <v>0.74397446085750929</v>
      </c>
      <c r="G9127" s="62">
        <v>0.83929933799046941</v>
      </c>
      <c r="H9127" s="62">
        <v>0.68864946119315085</v>
      </c>
      <c r="I9127" s="62">
        <v>0.78100736002143467</v>
      </c>
      <c r="J9127" s="62">
        <v>0.76557625115688621</v>
      </c>
      <c r="K9127" s="62"/>
      <c r="L9127" s="65">
        <f t="shared" ref="L9127:L9190" si="1288">C9127/SUM($C9127:$J9127)</f>
        <v>0.11509947871369869</v>
      </c>
      <c r="M9127" s="65">
        <f t="shared" ref="M9127:M9190" si="1289">D9127/SUM($C9127:$J9127)</f>
        <v>7.67225124681013E-2</v>
      </c>
      <c r="N9127" s="65">
        <f t="shared" ref="N9127:N9190" si="1290">E9127/SUM($C9127:$J9127)</f>
        <v>0.12921942088942726</v>
      </c>
      <c r="O9127" s="65">
        <f t="shared" ref="O9127:O9190" si="1291">F9127/SUM($C9127:$J9127)</f>
        <v>0.13228412739180709</v>
      </c>
      <c r="P9127" s="65">
        <f t="shared" ref="P9127:P9190" si="1292">G9127/SUM($C9127:$J9127)</f>
        <v>0.14923359118889837</v>
      </c>
      <c r="Q9127" s="65">
        <f t="shared" ref="Q9127:Q9190" si="1293">H9127/SUM($C9127:$J9127)</f>
        <v>0.12244693580983237</v>
      </c>
      <c r="R9127" s="65">
        <f t="shared" ref="R9127:R9190" si="1294">I9127/SUM($C9127:$J9127)</f>
        <v>0.13886884905690591</v>
      </c>
      <c r="S9127" s="65">
        <f t="shared" ref="S9127:S9190" si="1295">J9127/SUM($C9127:$J9127)</f>
        <v>0.13612508448132898</v>
      </c>
      <c r="T9127" s="66">
        <f>(L9127*'Football Field'!$F$4)+(M9127*'Football Field'!$F$5)+(N9127*'Football Field'!$F$6)+(O9127*'Football Field'!$F$7)+(P9127*'Football Field'!$F$8)+(Q9127*'Football Field'!$F$9)+(R9127*'Football Field'!$F$10)+(S9127*'Football Field'!$F$11)</f>
        <v>144065193.08212706</v>
      </c>
    </row>
    <row r="9128" spans="2:20" x14ac:dyDescent="0.3">
      <c r="B9128" s="62">
        <f t="shared" si="1287"/>
        <v>9101</v>
      </c>
      <c r="C9128" s="62">
        <v>0.59413632072229028</v>
      </c>
      <c r="D9128" s="62">
        <v>0.20539573554696222</v>
      </c>
      <c r="E9128" s="62">
        <v>0.16737505919402396</v>
      </c>
      <c r="F9128" s="62">
        <v>0.89795497831278426</v>
      </c>
      <c r="G9128" s="62">
        <v>0.11303175789825359</v>
      </c>
      <c r="H9128" s="62">
        <v>0.73409222991664447</v>
      </c>
      <c r="I9128" s="62">
        <v>0.39986260487832459</v>
      </c>
      <c r="J9128" s="62">
        <v>0.97771850634195168</v>
      </c>
      <c r="K9128" s="62"/>
      <c r="L9128" s="65">
        <f t="shared" si="1288"/>
        <v>0.14528097784202718</v>
      </c>
      <c r="M9128" s="65">
        <f t="shared" si="1289"/>
        <v>5.022432102546525E-2</v>
      </c>
      <c r="N9128" s="65">
        <f t="shared" si="1290"/>
        <v>4.0927328321745365E-2</v>
      </c>
      <c r="O9128" s="65">
        <f t="shared" si="1291"/>
        <v>0.21957212975770068</v>
      </c>
      <c r="P9128" s="65">
        <f t="shared" si="1292"/>
        <v>2.7639051412810683E-2</v>
      </c>
      <c r="Q9128" s="65">
        <f t="shared" si="1293"/>
        <v>0.17950364801611624</v>
      </c>
      <c r="R9128" s="65">
        <f t="shared" si="1294"/>
        <v>9.7776264828516618E-2</v>
      </c>
      <c r="S9128" s="65">
        <f t="shared" si="1295"/>
        <v>0.23907627879561799</v>
      </c>
      <c r="T9128" s="66">
        <f>(L9128*'Football Field'!$F$4)+(M9128*'Football Field'!$F$5)+(N9128*'Football Field'!$F$6)+(O9128*'Football Field'!$F$7)+(P9128*'Football Field'!$F$8)+(Q9128*'Football Field'!$F$9)+(R9128*'Football Field'!$F$10)+(S9128*'Football Field'!$F$11)</f>
        <v>127438291.15969954</v>
      </c>
    </row>
    <row r="9129" spans="2:20" x14ac:dyDescent="0.3">
      <c r="B9129" s="62">
        <f t="shared" si="1287"/>
        <v>9102</v>
      </c>
      <c r="C9129" s="62">
        <v>0.84243885969193621</v>
      </c>
      <c r="D9129" s="62">
        <v>0.67818968546356517</v>
      </c>
      <c r="E9129" s="62">
        <v>0.96912039889667256</v>
      </c>
      <c r="F9129" s="62">
        <v>0.64988183123351917</v>
      </c>
      <c r="G9129" s="62">
        <v>0.28261690828113983</v>
      </c>
      <c r="H9129" s="62">
        <v>0.25576625854583113</v>
      </c>
      <c r="I9129" s="62">
        <v>0.47881493621728854</v>
      </c>
      <c r="J9129" s="62">
        <v>0.3203448440716935</v>
      </c>
      <c r="K9129" s="62"/>
      <c r="L9129" s="65">
        <f t="shared" si="1288"/>
        <v>0.18816309393508077</v>
      </c>
      <c r="M9129" s="65">
        <f t="shared" si="1289"/>
        <v>0.151477187956819</v>
      </c>
      <c r="N9129" s="65">
        <f t="shared" si="1290"/>
        <v>0.21645807354931423</v>
      </c>
      <c r="O9129" s="65">
        <f t="shared" si="1291"/>
        <v>0.14515448171729853</v>
      </c>
      <c r="P9129" s="65">
        <f t="shared" si="1292"/>
        <v>6.3123954039812954E-2</v>
      </c>
      <c r="Q9129" s="65">
        <f t="shared" si="1293"/>
        <v>5.7126721991174585E-2</v>
      </c>
      <c r="R9129" s="65">
        <f t="shared" si="1294"/>
        <v>0.10694580239795622</v>
      </c>
      <c r="S9129" s="65">
        <f t="shared" si="1295"/>
        <v>7.1550684412543641E-2</v>
      </c>
      <c r="T9129" s="66">
        <f>(L9129*'Football Field'!$F$4)+(M9129*'Football Field'!$F$5)+(N9129*'Football Field'!$F$6)+(O9129*'Football Field'!$F$7)+(P9129*'Football Field'!$F$8)+(Q9129*'Football Field'!$F$9)+(R9129*'Football Field'!$F$10)+(S9129*'Football Field'!$F$11)</f>
        <v>133859228.70877455</v>
      </c>
    </row>
    <row r="9130" spans="2:20" x14ac:dyDescent="0.3">
      <c r="B9130" s="62">
        <f t="shared" si="1287"/>
        <v>9103</v>
      </c>
      <c r="C9130" s="62">
        <v>0.2050461535909941</v>
      </c>
      <c r="D9130" s="62">
        <v>0.52811536955184823</v>
      </c>
      <c r="E9130" s="62">
        <v>0.35996761055754278</v>
      </c>
      <c r="F9130" s="62">
        <v>0.88284589619930809</v>
      </c>
      <c r="G9130" s="62">
        <v>0.91315137382110734</v>
      </c>
      <c r="H9130" s="62">
        <v>0.28945342331197166</v>
      </c>
      <c r="I9130" s="62">
        <v>0.82327063459461181</v>
      </c>
      <c r="J9130" s="62">
        <v>0.82920321789376839</v>
      </c>
      <c r="K9130" s="62"/>
      <c r="L9130" s="65">
        <f t="shared" si="1288"/>
        <v>4.2443360639974913E-2</v>
      </c>
      <c r="M9130" s="65">
        <f t="shared" si="1289"/>
        <v>0.10931680842018594</v>
      </c>
      <c r="N9130" s="65">
        <f t="shared" si="1290"/>
        <v>7.451120075180416E-2</v>
      </c>
      <c r="O9130" s="65">
        <f t="shared" si="1291"/>
        <v>0.18274396327693351</v>
      </c>
      <c r="P9130" s="65">
        <f t="shared" si="1292"/>
        <v>0.18901702079858024</v>
      </c>
      <c r="Q9130" s="65">
        <f t="shared" si="1293"/>
        <v>5.9915174310516434E-2</v>
      </c>
      <c r="R9130" s="65">
        <f t="shared" si="1294"/>
        <v>0.17041223079024309</v>
      </c>
      <c r="S9130" s="65">
        <f t="shared" si="1295"/>
        <v>0.17164024101176159</v>
      </c>
      <c r="T9130" s="66">
        <f>(L9130*'Football Field'!$F$4)+(M9130*'Football Field'!$F$5)+(N9130*'Football Field'!$F$6)+(O9130*'Football Field'!$F$7)+(P9130*'Football Field'!$F$8)+(Q9130*'Football Field'!$F$9)+(R9130*'Football Field'!$F$10)+(S9130*'Football Field'!$F$11)</f>
        <v>151153077.15229505</v>
      </c>
    </row>
    <row r="9131" spans="2:20" x14ac:dyDescent="0.3">
      <c r="B9131" s="62">
        <f t="shared" si="1287"/>
        <v>9104</v>
      </c>
      <c r="C9131" s="62">
        <v>0.83322873830583688</v>
      </c>
      <c r="D9131" s="62">
        <v>0.72207737651644932</v>
      </c>
      <c r="E9131" s="62">
        <v>0.81323200569245202</v>
      </c>
      <c r="F9131" s="62">
        <v>7.1245292042186215E-2</v>
      </c>
      <c r="G9131" s="62">
        <v>0.51984599995066638</v>
      </c>
      <c r="H9131" s="62">
        <v>0.24147351666291617</v>
      </c>
      <c r="I9131" s="62">
        <v>0.68919143454414611</v>
      </c>
      <c r="J9131" s="62">
        <v>0.7589581619775968</v>
      </c>
      <c r="K9131" s="62"/>
      <c r="L9131" s="65">
        <f t="shared" si="1288"/>
        <v>0.1792177847301967</v>
      </c>
      <c r="M9131" s="65">
        <f t="shared" si="1289"/>
        <v>0.15531042302524442</v>
      </c>
      <c r="N9131" s="65">
        <f t="shared" si="1290"/>
        <v>0.1749167207413338</v>
      </c>
      <c r="O9131" s="65">
        <f t="shared" si="1291"/>
        <v>1.5324031475700099E-2</v>
      </c>
      <c r="P9131" s="65">
        <f t="shared" si="1292"/>
        <v>0.11181281229142614</v>
      </c>
      <c r="Q9131" s="65">
        <f t="shared" si="1293"/>
        <v>5.1938137437901807E-2</v>
      </c>
      <c r="R9131" s="65">
        <f t="shared" si="1294"/>
        <v>0.14823704041361555</v>
      </c>
      <c r="S9131" s="65">
        <f t="shared" si="1295"/>
        <v>0.16324304988458158</v>
      </c>
      <c r="T9131" s="66">
        <f>(L9131*'Football Field'!$F$4)+(M9131*'Football Field'!$F$5)+(N9131*'Football Field'!$F$6)+(O9131*'Football Field'!$F$7)+(P9131*'Football Field'!$F$8)+(Q9131*'Football Field'!$F$9)+(R9131*'Football Field'!$F$10)+(S9131*'Football Field'!$F$11)</f>
        <v>142313740.3228564</v>
      </c>
    </row>
    <row r="9132" spans="2:20" x14ac:dyDescent="0.3">
      <c r="B9132" s="62">
        <f t="shared" si="1287"/>
        <v>9105</v>
      </c>
      <c r="C9132" s="62">
        <v>8.9275711313648642E-2</v>
      </c>
      <c r="D9132" s="62">
        <v>5.8238925934422925E-3</v>
      </c>
      <c r="E9132" s="62">
        <v>0.69624046552491281</v>
      </c>
      <c r="F9132" s="62">
        <v>0.64124324026612389</v>
      </c>
      <c r="G9132" s="62">
        <v>0.7470053696419201</v>
      </c>
      <c r="H9132" s="62">
        <v>0.22507539486509454</v>
      </c>
      <c r="I9132" s="62">
        <v>0.76668861499684404</v>
      </c>
      <c r="J9132" s="62">
        <v>0.28688643692451987</v>
      </c>
      <c r="K9132" s="62"/>
      <c r="L9132" s="65">
        <f t="shared" si="1288"/>
        <v>2.5815366739443579E-2</v>
      </c>
      <c r="M9132" s="65">
        <f t="shared" si="1289"/>
        <v>1.6840630104042284E-3</v>
      </c>
      <c r="N9132" s="65">
        <f t="shared" si="1290"/>
        <v>0.2013280285521365</v>
      </c>
      <c r="O9132" s="65">
        <f t="shared" si="1291"/>
        <v>0.18542478321456204</v>
      </c>
      <c r="P9132" s="65">
        <f t="shared" si="1292"/>
        <v>0.21600743684796128</v>
      </c>
      <c r="Q9132" s="65">
        <f t="shared" si="1293"/>
        <v>6.5083814813348739E-2</v>
      </c>
      <c r="R9132" s="65">
        <f t="shared" si="1294"/>
        <v>0.22169913271890895</v>
      </c>
      <c r="S9132" s="65">
        <f t="shared" si="1295"/>
        <v>8.2957374103234657E-2</v>
      </c>
      <c r="T9132" s="66">
        <f>(L9132*'Football Field'!$F$4)+(M9132*'Football Field'!$F$5)+(N9132*'Football Field'!$F$6)+(O9132*'Football Field'!$F$7)+(P9132*'Football Field'!$F$8)+(Q9132*'Football Field'!$F$9)+(R9132*'Football Field'!$F$10)+(S9132*'Football Field'!$F$11)</f>
        <v>163559487.00293133</v>
      </c>
    </row>
    <row r="9133" spans="2:20" x14ac:dyDescent="0.3">
      <c r="B9133" s="62">
        <f t="shared" si="1287"/>
        <v>9106</v>
      </c>
      <c r="C9133" s="62">
        <v>0.10834179896957963</v>
      </c>
      <c r="D9133" s="62">
        <v>0.88489851034473388</v>
      </c>
      <c r="E9133" s="62">
        <v>0.78943729320998779</v>
      </c>
      <c r="F9133" s="62">
        <v>0.5992627047038418</v>
      </c>
      <c r="G9133" s="62">
        <v>0.69254196846427252</v>
      </c>
      <c r="H9133" s="62">
        <v>0.31957790391381347</v>
      </c>
      <c r="I9133" s="62">
        <v>8.6492695500872907E-2</v>
      </c>
      <c r="J9133" s="62">
        <v>0.16690518913222852</v>
      </c>
      <c r="K9133" s="62"/>
      <c r="L9133" s="65">
        <f t="shared" si="1288"/>
        <v>2.9703370693084059E-2</v>
      </c>
      <c r="M9133" s="65">
        <f t="shared" si="1289"/>
        <v>0.24260690452359665</v>
      </c>
      <c r="N9133" s="65">
        <f t="shared" si="1290"/>
        <v>0.21643491969101591</v>
      </c>
      <c r="O9133" s="65">
        <f t="shared" si="1291"/>
        <v>0.16429598206465379</v>
      </c>
      <c r="P9133" s="65">
        <f t="shared" si="1292"/>
        <v>0.18986975484492669</v>
      </c>
      <c r="Q9133" s="65">
        <f t="shared" si="1293"/>
        <v>8.761660813788158E-2</v>
      </c>
      <c r="R9133" s="65">
        <f t="shared" si="1294"/>
        <v>2.3713143229492011E-2</v>
      </c>
      <c r="S9133" s="65">
        <f t="shared" si="1295"/>
        <v>4.5759316815349386E-2</v>
      </c>
      <c r="T9133" s="66">
        <f>(L9133*'Football Field'!$F$4)+(M9133*'Football Field'!$F$5)+(N9133*'Football Field'!$F$6)+(O9133*'Football Field'!$F$7)+(P9133*'Football Field'!$F$8)+(Q9133*'Football Field'!$F$9)+(R9133*'Football Field'!$F$10)+(S9133*'Football Field'!$F$11)</f>
        <v>133103770.06475288</v>
      </c>
    </row>
    <row r="9134" spans="2:20" x14ac:dyDescent="0.3">
      <c r="B9134" s="62">
        <f t="shared" si="1287"/>
        <v>9107</v>
      </c>
      <c r="C9134" s="62">
        <v>7.4345959337934642E-2</v>
      </c>
      <c r="D9134" s="62">
        <v>0.47822769336147664</v>
      </c>
      <c r="E9134" s="62">
        <v>0.67345987007977148</v>
      </c>
      <c r="F9134" s="62">
        <v>0.81193489004380426</v>
      </c>
      <c r="G9134" s="62">
        <v>0.68969537328292341</v>
      </c>
      <c r="H9134" s="62">
        <v>0.94079120024363083</v>
      </c>
      <c r="I9134" s="62">
        <v>0.28243345264341202</v>
      </c>
      <c r="J9134" s="62">
        <v>0.22405671214021905</v>
      </c>
      <c r="K9134" s="62"/>
      <c r="L9134" s="65">
        <f t="shared" si="1288"/>
        <v>1.7807649357442577E-2</v>
      </c>
      <c r="M9134" s="65">
        <f t="shared" si="1289"/>
        <v>0.11454706015279627</v>
      </c>
      <c r="N9134" s="65">
        <f t="shared" si="1290"/>
        <v>0.16130987251341003</v>
      </c>
      <c r="O9134" s="65">
        <f t="shared" si="1291"/>
        <v>0.19447797771030048</v>
      </c>
      <c r="P9134" s="65">
        <f t="shared" si="1292"/>
        <v>0.16519866688445589</v>
      </c>
      <c r="Q9134" s="65">
        <f t="shared" si="1293"/>
        <v>0.22534217006139093</v>
      </c>
      <c r="R9134" s="65">
        <f t="shared" si="1294"/>
        <v>6.7649619915785789E-2</v>
      </c>
      <c r="S9134" s="65">
        <f t="shared" si="1295"/>
        <v>5.3666983404417917E-2</v>
      </c>
      <c r="T9134" s="66">
        <f>(L9134*'Football Field'!$F$4)+(M9134*'Football Field'!$F$5)+(N9134*'Football Field'!$F$6)+(O9134*'Football Field'!$F$7)+(P9134*'Football Field'!$F$8)+(Q9134*'Football Field'!$F$9)+(R9134*'Football Field'!$F$10)+(S9134*'Football Field'!$F$11)</f>
        <v>136477452.05748382</v>
      </c>
    </row>
    <row r="9135" spans="2:20" x14ac:dyDescent="0.3">
      <c r="B9135" s="62">
        <f t="shared" si="1287"/>
        <v>9108</v>
      </c>
      <c r="C9135" s="62">
        <v>0.44956368748111253</v>
      </c>
      <c r="D9135" s="62">
        <v>0.89498575507955391</v>
      </c>
      <c r="E9135" s="62">
        <v>0.83585013761610216</v>
      </c>
      <c r="F9135" s="62">
        <v>0.74789419496244602</v>
      </c>
      <c r="G9135" s="62">
        <v>2.6237996346245795E-2</v>
      </c>
      <c r="H9135" s="62">
        <v>0.52220686477357203</v>
      </c>
      <c r="I9135" s="62">
        <v>0.24249573223063003</v>
      </c>
      <c r="J9135" s="62">
        <v>0.15052778156381208</v>
      </c>
      <c r="K9135" s="62"/>
      <c r="L9135" s="65">
        <f t="shared" si="1288"/>
        <v>0.11617346752820458</v>
      </c>
      <c r="M9135" s="65">
        <f t="shared" si="1289"/>
        <v>0.23127668326260992</v>
      </c>
      <c r="N9135" s="65">
        <f t="shared" si="1290"/>
        <v>0.21599522275666266</v>
      </c>
      <c r="O9135" s="65">
        <f t="shared" si="1291"/>
        <v>0.19326619207129075</v>
      </c>
      <c r="P9135" s="65">
        <f t="shared" si="1292"/>
        <v>6.7802607314982445E-3</v>
      </c>
      <c r="Q9135" s="65">
        <f t="shared" si="1293"/>
        <v>0.13494546809972696</v>
      </c>
      <c r="R9135" s="65">
        <f t="shared" si="1294"/>
        <v>6.2664247265760004E-2</v>
      </c>
      <c r="S9135" s="65">
        <f t="shared" si="1295"/>
        <v>3.8898458284246741E-2</v>
      </c>
      <c r="T9135" s="66">
        <f>(L9135*'Football Field'!$F$4)+(M9135*'Football Field'!$F$5)+(N9135*'Football Field'!$F$6)+(O9135*'Football Field'!$F$7)+(P9135*'Football Field'!$F$8)+(Q9135*'Football Field'!$F$9)+(R9135*'Football Field'!$F$10)+(S9135*'Football Field'!$F$11)</f>
        <v>123260424.70414141</v>
      </c>
    </row>
    <row r="9136" spans="2:20" x14ac:dyDescent="0.3">
      <c r="B9136" s="62">
        <f t="shared" si="1287"/>
        <v>9109</v>
      </c>
      <c r="C9136" s="62">
        <v>0.92914221402194153</v>
      </c>
      <c r="D9136" s="62">
        <v>0.3025790332620063</v>
      </c>
      <c r="E9136" s="62">
        <v>0.63207211966300625</v>
      </c>
      <c r="F9136" s="62">
        <v>2.0354955135859498E-4</v>
      </c>
      <c r="G9136" s="62">
        <v>0.2315955282715717</v>
      </c>
      <c r="H9136" s="62">
        <v>3.2789827919505798E-2</v>
      </c>
      <c r="I9136" s="62">
        <v>0.59529062175834513</v>
      </c>
      <c r="J9136" s="62">
        <v>0.59735778945081308</v>
      </c>
      <c r="K9136" s="62"/>
      <c r="L9136" s="65">
        <f t="shared" si="1288"/>
        <v>0.2797752572798346</v>
      </c>
      <c r="M9136" s="65">
        <f t="shared" si="1289"/>
        <v>9.110997821519963E-2</v>
      </c>
      <c r="N9136" s="65">
        <f t="shared" si="1290"/>
        <v>0.19032408304069581</v>
      </c>
      <c r="O9136" s="65">
        <f t="shared" si="1291"/>
        <v>6.1291078202158826E-5</v>
      </c>
      <c r="P9136" s="65">
        <f t="shared" si="1292"/>
        <v>6.9736039897018459E-2</v>
      </c>
      <c r="Q9136" s="65">
        <f t="shared" si="1293"/>
        <v>9.8733890290389932E-3</v>
      </c>
      <c r="R9136" s="65">
        <f t="shared" si="1294"/>
        <v>0.17924875691287956</v>
      </c>
      <c r="S9136" s="65">
        <f t="shared" si="1295"/>
        <v>0.17987120454713065</v>
      </c>
      <c r="T9136" s="66">
        <f>(L9136*'Football Field'!$F$4)+(M9136*'Football Field'!$F$5)+(N9136*'Football Field'!$F$6)+(O9136*'Football Field'!$F$7)+(P9136*'Football Field'!$F$8)+(Q9136*'Football Field'!$F$9)+(R9136*'Football Field'!$F$10)+(S9136*'Football Field'!$F$11)</f>
        <v>143314236.9826625</v>
      </c>
    </row>
    <row r="9137" spans="2:20" x14ac:dyDescent="0.3">
      <c r="B9137" s="62">
        <f t="shared" si="1287"/>
        <v>9110</v>
      </c>
      <c r="C9137" s="62">
        <v>0.35069551835442325</v>
      </c>
      <c r="D9137" s="62">
        <v>0.69410744516656642</v>
      </c>
      <c r="E9137" s="62">
        <v>0.80892843719668872</v>
      </c>
      <c r="F9137" s="62">
        <v>0.72501598956417401</v>
      </c>
      <c r="G9137" s="62">
        <v>0.72699105580135792</v>
      </c>
      <c r="H9137" s="62">
        <v>0.48261299479354969</v>
      </c>
      <c r="I9137" s="62">
        <v>0.16984781339351229</v>
      </c>
      <c r="J9137" s="62">
        <v>0.52536067045665602</v>
      </c>
      <c r="K9137" s="62"/>
      <c r="L9137" s="65">
        <f t="shared" si="1288"/>
        <v>7.821809549602092E-2</v>
      </c>
      <c r="M9137" s="65">
        <f t="shared" si="1289"/>
        <v>0.15481168018710958</v>
      </c>
      <c r="N9137" s="65">
        <f t="shared" si="1290"/>
        <v>0.18042101606257813</v>
      </c>
      <c r="O9137" s="65">
        <f t="shared" si="1291"/>
        <v>0.16170543089336117</v>
      </c>
      <c r="P9137" s="65">
        <f t="shared" si="1292"/>
        <v>0.16214594384965991</v>
      </c>
      <c r="Q9137" s="65">
        <f t="shared" si="1293"/>
        <v>0.10764058089910403</v>
      </c>
      <c r="R9137" s="65">
        <f t="shared" si="1294"/>
        <v>3.7882356039627793E-2</v>
      </c>
      <c r="S9137" s="65">
        <f t="shared" si="1295"/>
        <v>0.11717489657253843</v>
      </c>
      <c r="T9137" s="66">
        <f>(L9137*'Football Field'!$F$4)+(M9137*'Football Field'!$F$5)+(N9137*'Football Field'!$F$6)+(O9137*'Football Field'!$F$7)+(P9137*'Football Field'!$F$8)+(Q9137*'Football Field'!$F$9)+(R9137*'Football Field'!$F$10)+(S9137*'Football Field'!$F$11)</f>
        <v>132436867.2518912</v>
      </c>
    </row>
    <row r="9138" spans="2:20" x14ac:dyDescent="0.3">
      <c r="B9138" s="62">
        <f t="shared" si="1287"/>
        <v>9111</v>
      </c>
      <c r="C9138" s="62">
        <v>0.22530615538906673</v>
      </c>
      <c r="D9138" s="62">
        <v>0.53473504046159948</v>
      </c>
      <c r="E9138" s="62">
        <v>0.22990061742105783</v>
      </c>
      <c r="F9138" s="62">
        <v>0.98497590815147595</v>
      </c>
      <c r="G9138" s="62">
        <v>0.29201104130507871</v>
      </c>
      <c r="H9138" s="62">
        <v>0.50334268544768623</v>
      </c>
      <c r="I9138" s="62">
        <v>0.35627666865292551</v>
      </c>
      <c r="J9138" s="62">
        <v>0.50001726932064572</v>
      </c>
      <c r="K9138" s="62"/>
      <c r="L9138" s="65">
        <f t="shared" si="1288"/>
        <v>6.2126594008079628E-2</v>
      </c>
      <c r="M9138" s="65">
        <f t="shared" si="1289"/>
        <v>0.14744944142020511</v>
      </c>
      <c r="N9138" s="65">
        <f t="shared" si="1290"/>
        <v>6.3393484727750124E-2</v>
      </c>
      <c r="O9138" s="65">
        <f t="shared" si="1291"/>
        <v>0.27160020660685313</v>
      </c>
      <c r="P9138" s="65">
        <f t="shared" si="1292"/>
        <v>8.0519999010721849E-2</v>
      </c>
      <c r="Q9138" s="65">
        <f t="shared" si="1293"/>
        <v>0.13879321943843526</v>
      </c>
      <c r="R9138" s="65">
        <f t="shared" si="1294"/>
        <v>9.8240795550965695E-2</v>
      </c>
      <c r="S9138" s="65">
        <f t="shared" si="1295"/>
        <v>0.13787625923698935</v>
      </c>
      <c r="T9138" s="66">
        <f>(L9138*'Football Field'!$F$4)+(M9138*'Football Field'!$F$5)+(N9138*'Football Field'!$F$6)+(O9138*'Football Field'!$F$7)+(P9138*'Football Field'!$F$8)+(Q9138*'Football Field'!$F$9)+(R9138*'Football Field'!$F$10)+(S9138*'Football Field'!$F$11)</f>
        <v>132101656.21435112</v>
      </c>
    </row>
    <row r="9139" spans="2:20" x14ac:dyDescent="0.3">
      <c r="B9139" s="62">
        <f t="shared" si="1287"/>
        <v>9112</v>
      </c>
      <c r="C9139" s="62">
        <v>0.52364869570177919</v>
      </c>
      <c r="D9139" s="62">
        <v>0.37622457504987683</v>
      </c>
      <c r="E9139" s="62">
        <v>5.5277834756342292E-2</v>
      </c>
      <c r="F9139" s="62">
        <v>0.46913054254428521</v>
      </c>
      <c r="G9139" s="62">
        <v>0.33058635568231309</v>
      </c>
      <c r="H9139" s="62">
        <v>0.46377930659570932</v>
      </c>
      <c r="I9139" s="62">
        <v>0.57259095500802604</v>
      </c>
      <c r="J9139" s="62">
        <v>0.83897360262689502</v>
      </c>
      <c r="K9139" s="62"/>
      <c r="L9139" s="65">
        <f t="shared" si="1288"/>
        <v>0.1442474199158216</v>
      </c>
      <c r="M9139" s="65">
        <f t="shared" si="1289"/>
        <v>0.10363708475801849</v>
      </c>
      <c r="N9139" s="65">
        <f t="shared" si="1290"/>
        <v>1.5227164905756896E-2</v>
      </c>
      <c r="O9139" s="65">
        <f t="shared" si="1291"/>
        <v>0.12922952147342243</v>
      </c>
      <c r="P9139" s="65">
        <f t="shared" si="1292"/>
        <v>9.1065306297841597E-2</v>
      </c>
      <c r="Q9139" s="65">
        <f t="shared" si="1293"/>
        <v>0.12775543782673562</v>
      </c>
      <c r="R9139" s="65">
        <f t="shared" si="1294"/>
        <v>0.15772934909415343</v>
      </c>
      <c r="S9139" s="65">
        <f t="shared" si="1295"/>
        <v>0.23110871572824998</v>
      </c>
      <c r="T9139" s="66">
        <f>(L9139*'Football Field'!$F$4)+(M9139*'Football Field'!$F$5)+(N9139*'Football Field'!$F$6)+(O9139*'Football Field'!$F$7)+(P9139*'Football Field'!$F$8)+(Q9139*'Football Field'!$F$9)+(R9139*'Football Field'!$F$10)+(S9139*'Football Field'!$F$11)</f>
        <v>139418643.21081334</v>
      </c>
    </row>
    <row r="9140" spans="2:20" x14ac:dyDescent="0.3">
      <c r="B9140" s="62">
        <f t="shared" si="1287"/>
        <v>9113</v>
      </c>
      <c r="C9140" s="62">
        <v>0.55580977508994356</v>
      </c>
      <c r="D9140" s="62">
        <v>0.85583832093017598</v>
      </c>
      <c r="E9140" s="62">
        <v>0.10953171245620552</v>
      </c>
      <c r="F9140" s="62">
        <v>0.61032557763624817</v>
      </c>
      <c r="G9140" s="62">
        <v>0.82460794872582299</v>
      </c>
      <c r="H9140" s="62">
        <v>0.55279685453536986</v>
      </c>
      <c r="I9140" s="62">
        <v>0.46093543437398543</v>
      </c>
      <c r="J9140" s="62">
        <v>0.28961126868574294</v>
      </c>
      <c r="K9140" s="62"/>
      <c r="L9140" s="65">
        <f t="shared" si="1288"/>
        <v>0.13048841416314949</v>
      </c>
      <c r="M9140" s="65">
        <f t="shared" si="1289"/>
        <v>0.20092663044682726</v>
      </c>
      <c r="N9140" s="65">
        <f t="shared" si="1290"/>
        <v>2.5714947990382958E-2</v>
      </c>
      <c r="O9140" s="65">
        <f t="shared" si="1291"/>
        <v>0.14328718262659998</v>
      </c>
      <c r="P9140" s="65">
        <f t="shared" si="1292"/>
        <v>0.19359462240142816</v>
      </c>
      <c r="Q9140" s="65">
        <f t="shared" si="1293"/>
        <v>0.12978106563711422</v>
      </c>
      <c r="R9140" s="65">
        <f t="shared" si="1294"/>
        <v>0.10821460247497558</v>
      </c>
      <c r="S9140" s="65">
        <f t="shared" si="1295"/>
        <v>6.7992534259522341E-2</v>
      </c>
      <c r="T9140" s="66">
        <f>(L9140*'Football Field'!$F$4)+(M9140*'Football Field'!$F$5)+(N9140*'Football Field'!$F$6)+(O9140*'Football Field'!$F$7)+(P9140*'Football Field'!$F$8)+(Q9140*'Football Field'!$F$9)+(R9140*'Football Field'!$F$10)+(S9140*'Football Field'!$F$11)</f>
        <v>139817993.21518254</v>
      </c>
    </row>
    <row r="9141" spans="2:20" x14ac:dyDescent="0.3">
      <c r="B9141" s="62">
        <f t="shared" si="1287"/>
        <v>9114</v>
      </c>
      <c r="C9141" s="62">
        <v>0.11968753145146382</v>
      </c>
      <c r="D9141" s="62">
        <v>0.15323043289463079</v>
      </c>
      <c r="E9141" s="62">
        <v>0.88966813062848149</v>
      </c>
      <c r="F9141" s="62">
        <v>0.44086836144355135</v>
      </c>
      <c r="G9141" s="62">
        <v>0.90606598437659036</v>
      </c>
      <c r="H9141" s="62">
        <v>0.79055247710464827</v>
      </c>
      <c r="I9141" s="62">
        <v>0.83723040906796553</v>
      </c>
      <c r="J9141" s="62">
        <v>0.80137779654934993</v>
      </c>
      <c r="K9141" s="62"/>
      <c r="L9141" s="65">
        <f t="shared" si="1288"/>
        <v>2.4234715394266648E-2</v>
      </c>
      <c r="M9141" s="65">
        <f t="shared" si="1289"/>
        <v>3.1026589703268829E-2</v>
      </c>
      <c r="N9141" s="65">
        <f t="shared" si="1290"/>
        <v>0.18014285765325469</v>
      </c>
      <c r="O9141" s="65">
        <f t="shared" si="1291"/>
        <v>8.9268440382646669E-2</v>
      </c>
      <c r="P9141" s="65">
        <f t="shared" si="1292"/>
        <v>0.18346314769385413</v>
      </c>
      <c r="Q9141" s="65">
        <f t="shared" si="1293"/>
        <v>0.16007360210811108</v>
      </c>
      <c r="R9141" s="65">
        <f t="shared" si="1294"/>
        <v>0.16952509954151479</v>
      </c>
      <c r="S9141" s="65">
        <f t="shared" si="1295"/>
        <v>0.1622655475230832</v>
      </c>
      <c r="T9141" s="66">
        <f>(L9141*'Football Field'!$F$4)+(M9141*'Football Field'!$F$5)+(N9141*'Football Field'!$F$6)+(O9141*'Football Field'!$F$7)+(P9141*'Football Field'!$F$8)+(Q9141*'Football Field'!$F$9)+(R9141*'Football Field'!$F$10)+(S9141*'Football Field'!$F$11)</f>
        <v>152938705.84390455</v>
      </c>
    </row>
    <row r="9142" spans="2:20" x14ac:dyDescent="0.3">
      <c r="B9142" s="62">
        <f t="shared" si="1287"/>
        <v>9115</v>
      </c>
      <c r="C9142" s="62">
        <v>0.77064733517935979</v>
      </c>
      <c r="D9142" s="62">
        <v>0.97130707823613704</v>
      </c>
      <c r="E9142" s="62">
        <v>0.18355672055957162</v>
      </c>
      <c r="F9142" s="62">
        <v>3.8448902448397937E-2</v>
      </c>
      <c r="G9142" s="62">
        <v>0.41088872062052018</v>
      </c>
      <c r="H9142" s="62">
        <v>0.7835663968443447</v>
      </c>
      <c r="I9142" s="62">
        <v>0.81722949385711818</v>
      </c>
      <c r="J9142" s="62">
        <v>0.73820736942519294</v>
      </c>
      <c r="K9142" s="62"/>
      <c r="L9142" s="65">
        <f t="shared" si="1288"/>
        <v>0.16348568694396973</v>
      </c>
      <c r="M9142" s="65">
        <f t="shared" si="1289"/>
        <v>0.20605379097563123</v>
      </c>
      <c r="N9142" s="65">
        <f t="shared" si="1290"/>
        <v>3.8939856383049212E-2</v>
      </c>
      <c r="O9142" s="65">
        <f t="shared" si="1291"/>
        <v>8.1565781675674697E-3</v>
      </c>
      <c r="P9142" s="65">
        <f t="shared" si="1292"/>
        <v>8.7166232440861524E-2</v>
      </c>
      <c r="Q9142" s="65">
        <f t="shared" si="1293"/>
        <v>0.16622634609447468</v>
      </c>
      <c r="R9142" s="65">
        <f t="shared" si="1294"/>
        <v>0.17336766001144799</v>
      </c>
      <c r="S9142" s="65">
        <f t="shared" si="1295"/>
        <v>0.15660384898299826</v>
      </c>
      <c r="T9142" s="66">
        <f>(L9142*'Football Field'!$F$4)+(M9142*'Football Field'!$F$5)+(N9142*'Football Field'!$F$6)+(O9142*'Football Field'!$F$7)+(P9142*'Football Field'!$F$8)+(Q9142*'Football Field'!$F$9)+(R9142*'Football Field'!$F$10)+(S9142*'Football Field'!$F$11)</f>
        <v>140032416.90543216</v>
      </c>
    </row>
    <row r="9143" spans="2:20" x14ac:dyDescent="0.3">
      <c r="B9143" s="62">
        <f t="shared" si="1287"/>
        <v>9116</v>
      </c>
      <c r="C9143" s="62">
        <v>3.9444605593432214E-2</v>
      </c>
      <c r="D9143" s="62">
        <v>0.7620372648344883</v>
      </c>
      <c r="E9143" s="62">
        <v>0.94278534643415135</v>
      </c>
      <c r="F9143" s="62">
        <v>0.9850883090623318</v>
      </c>
      <c r="G9143" s="62">
        <v>0.87718159594468148</v>
      </c>
      <c r="H9143" s="62">
        <v>0.80493334022760243</v>
      </c>
      <c r="I9143" s="62">
        <v>0.80623402175535719</v>
      </c>
      <c r="J9143" s="62">
        <v>0.29225533215810151</v>
      </c>
      <c r="K9143" s="62"/>
      <c r="L9143" s="65">
        <f t="shared" si="1288"/>
        <v>7.1587828061502462E-3</v>
      </c>
      <c r="M9143" s="65">
        <f t="shared" si="1289"/>
        <v>0.13830178264100157</v>
      </c>
      <c r="N9143" s="65">
        <f t="shared" si="1290"/>
        <v>0.17110566645054734</v>
      </c>
      <c r="O9143" s="65">
        <f t="shared" si="1291"/>
        <v>0.17878321112251788</v>
      </c>
      <c r="P9143" s="65">
        <f t="shared" si="1292"/>
        <v>0.15919927281427312</v>
      </c>
      <c r="Q9143" s="65">
        <f t="shared" si="1293"/>
        <v>0.14608697106805182</v>
      </c>
      <c r="R9143" s="65">
        <f t="shared" si="1294"/>
        <v>0.1463230311431136</v>
      </c>
      <c r="S9143" s="65">
        <f t="shared" si="1295"/>
        <v>5.3041281954344349E-2</v>
      </c>
      <c r="T9143" s="66">
        <f>(L9143*'Football Field'!$F$4)+(M9143*'Football Field'!$F$5)+(N9143*'Football Field'!$F$6)+(O9143*'Football Field'!$F$7)+(P9143*'Football Field'!$F$8)+(Q9143*'Football Field'!$F$9)+(R9143*'Football Field'!$F$10)+(S9143*'Football Field'!$F$11)</f>
        <v>147021846.26051331</v>
      </c>
    </row>
    <row r="9144" spans="2:20" x14ac:dyDescent="0.3">
      <c r="B9144" s="62">
        <f t="shared" si="1287"/>
        <v>9117</v>
      </c>
      <c r="C9144" s="62">
        <v>0.45426318670497401</v>
      </c>
      <c r="D9144" s="62">
        <v>0.22719392370957014</v>
      </c>
      <c r="E9144" s="62">
        <v>0.77818363585004224</v>
      </c>
      <c r="F9144" s="62">
        <v>0.89148958063358175</v>
      </c>
      <c r="G9144" s="62">
        <v>0.55964906147215265</v>
      </c>
      <c r="H9144" s="62">
        <v>0.98093935357707429</v>
      </c>
      <c r="I9144" s="62">
        <v>0.35672802539822923</v>
      </c>
      <c r="J9144" s="62">
        <v>0.58436806653773354</v>
      </c>
      <c r="K9144" s="62"/>
      <c r="L9144" s="65">
        <f t="shared" si="1288"/>
        <v>9.3995570349620777E-2</v>
      </c>
      <c r="M9144" s="65">
        <f t="shared" si="1289"/>
        <v>4.7010682494328229E-2</v>
      </c>
      <c r="N9144" s="65">
        <f t="shared" si="1290"/>
        <v>0.16102078449066937</v>
      </c>
      <c r="O9144" s="65">
        <f t="shared" si="1291"/>
        <v>0.18446590884948816</v>
      </c>
      <c r="P9144" s="65">
        <f t="shared" si="1292"/>
        <v>0.11580188372796657</v>
      </c>
      <c r="Q9144" s="65">
        <f t="shared" si="1293"/>
        <v>0.20297474397314136</v>
      </c>
      <c r="R9144" s="65">
        <f t="shared" si="1294"/>
        <v>7.3813716779954547E-2</v>
      </c>
      <c r="S9144" s="65">
        <f t="shared" si="1295"/>
        <v>0.12091670933483099</v>
      </c>
      <c r="T9144" s="66">
        <f>(L9144*'Football Field'!$F$4)+(M9144*'Football Field'!$F$5)+(N9144*'Football Field'!$F$6)+(O9144*'Football Field'!$F$7)+(P9144*'Football Field'!$F$8)+(Q9144*'Football Field'!$F$9)+(R9144*'Football Field'!$F$10)+(S9144*'Football Field'!$F$11)</f>
        <v>133575147.86896858</v>
      </c>
    </row>
    <row r="9145" spans="2:20" x14ac:dyDescent="0.3">
      <c r="B9145" s="62">
        <f t="shared" si="1287"/>
        <v>9118</v>
      </c>
      <c r="C9145" s="62">
        <v>0.27785228024301001</v>
      </c>
      <c r="D9145" s="62">
        <v>0.40129317830535038</v>
      </c>
      <c r="E9145" s="62">
        <v>0.72215693881573761</v>
      </c>
      <c r="F9145" s="62">
        <v>0.16445822529950882</v>
      </c>
      <c r="G9145" s="62">
        <v>0.78093914010163767</v>
      </c>
      <c r="H9145" s="62">
        <v>4.7539905979531172E-3</v>
      </c>
      <c r="I9145" s="62">
        <v>0.63790782569782412</v>
      </c>
      <c r="J9145" s="62">
        <v>0.26616855353988911</v>
      </c>
      <c r="K9145" s="62"/>
      <c r="L9145" s="65">
        <f t="shared" si="1288"/>
        <v>8.5347783287457415E-2</v>
      </c>
      <c r="M9145" s="65">
        <f t="shared" si="1289"/>
        <v>0.12326507879217476</v>
      </c>
      <c r="N9145" s="65">
        <f t="shared" si="1290"/>
        <v>0.22182468274031655</v>
      </c>
      <c r="O9145" s="65">
        <f t="shared" si="1291"/>
        <v>5.0516572908547996E-2</v>
      </c>
      <c r="P9145" s="65">
        <f t="shared" si="1292"/>
        <v>0.23988079000753379</v>
      </c>
      <c r="Q9145" s="65">
        <f t="shared" si="1293"/>
        <v>1.4602815530246852E-3</v>
      </c>
      <c r="R9145" s="65">
        <f t="shared" si="1294"/>
        <v>0.19594591348112828</v>
      </c>
      <c r="S9145" s="65">
        <f t="shared" si="1295"/>
        <v>8.1758897229816621E-2</v>
      </c>
      <c r="T9145" s="66">
        <f>(L9145*'Football Field'!$F$4)+(M9145*'Football Field'!$F$5)+(N9145*'Football Field'!$F$6)+(O9145*'Football Field'!$F$7)+(P9145*'Football Field'!$F$8)+(Q9145*'Football Field'!$F$9)+(R9145*'Football Field'!$F$10)+(S9145*'Football Field'!$F$11)</f>
        <v>160836591.17311862</v>
      </c>
    </row>
    <row r="9146" spans="2:20" x14ac:dyDescent="0.3">
      <c r="B9146" s="62">
        <f t="shared" si="1287"/>
        <v>9119</v>
      </c>
      <c r="C9146" s="62">
        <v>0.95472774124672743</v>
      </c>
      <c r="D9146" s="62">
        <v>0.44116469789699919</v>
      </c>
      <c r="E9146" s="62">
        <v>9.120256552453665E-2</v>
      </c>
      <c r="F9146" s="62">
        <v>0.52751183065621055</v>
      </c>
      <c r="G9146" s="62">
        <v>0.82975791377631969</v>
      </c>
      <c r="H9146" s="62">
        <v>0.33454599035779919</v>
      </c>
      <c r="I9146" s="62">
        <v>0.91714211467259965</v>
      </c>
      <c r="J9146" s="62">
        <v>0.2688421411819365</v>
      </c>
      <c r="K9146" s="62"/>
      <c r="L9146" s="65">
        <f t="shared" si="1288"/>
        <v>0.21872868471564161</v>
      </c>
      <c r="M9146" s="65">
        <f t="shared" si="1289"/>
        <v>0.10107109068390106</v>
      </c>
      <c r="N9146" s="65">
        <f t="shared" si="1290"/>
        <v>2.0894561180158231E-2</v>
      </c>
      <c r="O9146" s="65">
        <f t="shared" si="1291"/>
        <v>0.12085326937363537</v>
      </c>
      <c r="P9146" s="65">
        <f t="shared" si="1292"/>
        <v>0.19009802404577533</v>
      </c>
      <c r="Q9146" s="65">
        <f t="shared" si="1293"/>
        <v>7.6644682338755668E-2</v>
      </c>
      <c r="R9146" s="65">
        <f t="shared" si="1294"/>
        <v>0.2101177956531359</v>
      </c>
      <c r="S9146" s="65">
        <f t="shared" si="1295"/>
        <v>6.1591892008996722E-2</v>
      </c>
      <c r="T9146" s="66">
        <f>(L9146*'Football Field'!$F$4)+(M9146*'Football Field'!$F$5)+(N9146*'Football Field'!$F$6)+(O9146*'Football Field'!$F$7)+(P9146*'Football Field'!$F$8)+(Q9146*'Football Field'!$F$9)+(R9146*'Football Field'!$F$10)+(S9146*'Football Field'!$F$11)</f>
        <v>153236054.32850578</v>
      </c>
    </row>
    <row r="9147" spans="2:20" x14ac:dyDescent="0.3">
      <c r="B9147" s="62">
        <f t="shared" si="1287"/>
        <v>9120</v>
      </c>
      <c r="C9147" s="62">
        <v>0.18021855894055094</v>
      </c>
      <c r="D9147" s="62">
        <v>0.53515698566236591</v>
      </c>
      <c r="E9147" s="62">
        <v>0.24655252740506206</v>
      </c>
      <c r="F9147" s="62">
        <v>0.29139103532563315</v>
      </c>
      <c r="G9147" s="62">
        <v>0.26473648914699477</v>
      </c>
      <c r="H9147" s="62">
        <v>0.65916342493864377</v>
      </c>
      <c r="I9147" s="62">
        <v>0.83524519135687858</v>
      </c>
      <c r="J9147" s="62">
        <v>0.62690928935708956</v>
      </c>
      <c r="K9147" s="62"/>
      <c r="L9147" s="65">
        <f t="shared" si="1288"/>
        <v>4.9519116088226685E-2</v>
      </c>
      <c r="M9147" s="65">
        <f t="shared" si="1289"/>
        <v>0.14704645877887601</v>
      </c>
      <c r="N9147" s="65">
        <f t="shared" si="1290"/>
        <v>6.774587089248886E-2</v>
      </c>
      <c r="O9147" s="65">
        <f t="shared" si="1291"/>
        <v>8.00662628210142E-2</v>
      </c>
      <c r="P9147" s="65">
        <f t="shared" si="1292"/>
        <v>7.2742324741282935E-2</v>
      </c>
      <c r="Q9147" s="65">
        <f t="shared" si="1293"/>
        <v>0.1811200264419893</v>
      </c>
      <c r="R9147" s="65">
        <f t="shared" si="1294"/>
        <v>0.22950246542909095</v>
      </c>
      <c r="S9147" s="65">
        <f t="shared" si="1295"/>
        <v>0.17225747480703113</v>
      </c>
      <c r="T9147" s="66">
        <f>(L9147*'Football Field'!$F$4)+(M9147*'Football Field'!$F$5)+(N9147*'Football Field'!$F$6)+(O9147*'Football Field'!$F$7)+(P9147*'Football Field'!$F$8)+(Q9147*'Football Field'!$F$9)+(R9147*'Football Field'!$F$10)+(S9147*'Football Field'!$F$11)</f>
        <v>148763974.94091389</v>
      </c>
    </row>
    <row r="9148" spans="2:20" x14ac:dyDescent="0.3">
      <c r="B9148" s="62">
        <f t="shared" si="1287"/>
        <v>9121</v>
      </c>
      <c r="C9148" s="62">
        <v>0.65387876846512394</v>
      </c>
      <c r="D9148" s="62">
        <v>0.65132113494446586</v>
      </c>
      <c r="E9148" s="62">
        <v>0.10976826576540599</v>
      </c>
      <c r="F9148" s="62">
        <v>0.80258198607027753</v>
      </c>
      <c r="G9148" s="62">
        <v>0.62338253608219252</v>
      </c>
      <c r="H9148" s="62">
        <v>0.32531786213890712</v>
      </c>
      <c r="I9148" s="62">
        <v>0.2195916156489589</v>
      </c>
      <c r="J9148" s="62">
        <v>0.51299399699044046</v>
      </c>
      <c r="K9148" s="62"/>
      <c r="L9148" s="65">
        <f t="shared" si="1288"/>
        <v>0.16771127090426829</v>
      </c>
      <c r="M9148" s="65">
        <f t="shared" si="1289"/>
        <v>0.16705527167483347</v>
      </c>
      <c r="N9148" s="65">
        <f t="shared" si="1290"/>
        <v>2.8154110890749359E-2</v>
      </c>
      <c r="O9148" s="65">
        <f t="shared" si="1291"/>
        <v>0.20585168288102521</v>
      </c>
      <c r="P9148" s="65">
        <f t="shared" si="1292"/>
        <v>0.15988938994193189</v>
      </c>
      <c r="Q9148" s="65">
        <f t="shared" si="1293"/>
        <v>8.3439736444181109E-2</v>
      </c>
      <c r="R9148" s="65">
        <f t="shared" si="1294"/>
        <v>5.6322350130523946E-2</v>
      </c>
      <c r="S9148" s="65">
        <f t="shared" si="1295"/>
        <v>0.13157618713248681</v>
      </c>
      <c r="T9148" s="66">
        <f>(L9148*'Football Field'!$F$4)+(M9148*'Football Field'!$F$5)+(N9148*'Football Field'!$F$6)+(O9148*'Football Field'!$F$7)+(P9148*'Football Field'!$F$8)+(Q9148*'Football Field'!$F$9)+(R9148*'Football Field'!$F$10)+(S9148*'Football Field'!$F$11)</f>
        <v>130782622.20328307</v>
      </c>
    </row>
    <row r="9149" spans="2:20" x14ac:dyDescent="0.3">
      <c r="B9149" s="62">
        <f t="shared" si="1287"/>
        <v>9122</v>
      </c>
      <c r="C9149" s="62">
        <v>0.41793353628631924</v>
      </c>
      <c r="D9149" s="62">
        <v>0.8184161467048352</v>
      </c>
      <c r="E9149" s="62">
        <v>0.64618604758125076</v>
      </c>
      <c r="F9149" s="62">
        <v>0.72902595447796947</v>
      </c>
      <c r="G9149" s="62">
        <v>0.18033143567983623</v>
      </c>
      <c r="H9149" s="62">
        <v>0.5316407074215862</v>
      </c>
      <c r="I9149" s="62">
        <v>0.28809761599137818</v>
      </c>
      <c r="J9149" s="62">
        <v>0.14950794794046873</v>
      </c>
      <c r="K9149" s="62"/>
      <c r="L9149" s="65">
        <f t="shared" si="1288"/>
        <v>0.11111886391819878</v>
      </c>
      <c r="M9149" s="65">
        <f t="shared" si="1289"/>
        <v>0.2175979301451624</v>
      </c>
      <c r="N9149" s="65">
        <f t="shared" si="1290"/>
        <v>0.17180592906004169</v>
      </c>
      <c r="O9149" s="65">
        <f t="shared" si="1291"/>
        <v>0.19383114489518946</v>
      </c>
      <c r="P9149" s="65">
        <f t="shared" si="1292"/>
        <v>4.7945959157853477E-2</v>
      </c>
      <c r="Q9149" s="65">
        <f t="shared" si="1293"/>
        <v>0.14135097160731955</v>
      </c>
      <c r="R9149" s="65">
        <f t="shared" si="1294"/>
        <v>7.659849475341414E-2</v>
      </c>
      <c r="S9149" s="65">
        <f t="shared" si="1295"/>
        <v>3.9750706462820681E-2</v>
      </c>
      <c r="T9149" s="66">
        <f>(L9149*'Football Field'!$F$4)+(M9149*'Football Field'!$F$5)+(N9149*'Football Field'!$F$6)+(O9149*'Football Field'!$F$7)+(P9149*'Football Field'!$F$8)+(Q9149*'Football Field'!$F$9)+(R9149*'Football Field'!$F$10)+(S9149*'Football Field'!$F$11)</f>
        <v>127491689.33307372</v>
      </c>
    </row>
    <row r="9150" spans="2:20" x14ac:dyDescent="0.3">
      <c r="B9150" s="62">
        <f t="shared" si="1287"/>
        <v>9123</v>
      </c>
      <c r="C9150" s="62">
        <v>0.54145074197291199</v>
      </c>
      <c r="D9150" s="62">
        <v>7.3093506631748406E-2</v>
      </c>
      <c r="E9150" s="62">
        <v>0.95024097155939213</v>
      </c>
      <c r="F9150" s="62">
        <v>0.23619599778532929</v>
      </c>
      <c r="G9150" s="62">
        <v>0.76421535783678152</v>
      </c>
      <c r="H9150" s="62">
        <v>0.78660555642189989</v>
      </c>
      <c r="I9150" s="62">
        <v>2.4380728195333434E-2</v>
      </c>
      <c r="J9150" s="62">
        <v>0.23025139253620641</v>
      </c>
      <c r="K9150" s="62"/>
      <c r="L9150" s="65">
        <f t="shared" si="1288"/>
        <v>0.15013464935110787</v>
      </c>
      <c r="M9150" s="65">
        <f t="shared" si="1289"/>
        <v>2.0267527841986838E-2</v>
      </c>
      <c r="N9150" s="65">
        <f t="shared" si="1290"/>
        <v>0.26348490085043175</v>
      </c>
      <c r="O9150" s="65">
        <f t="shared" si="1291"/>
        <v>6.5492944337694786E-2</v>
      </c>
      <c r="P9150" s="65">
        <f t="shared" si="1292"/>
        <v>0.21190331064925694</v>
      </c>
      <c r="Q9150" s="65">
        <f t="shared" si="1293"/>
        <v>0.21811171402355056</v>
      </c>
      <c r="R9150" s="65">
        <f t="shared" si="1294"/>
        <v>6.7603417906373078E-3</v>
      </c>
      <c r="S9150" s="65">
        <f t="shared" si="1295"/>
        <v>6.3844611155334005E-2</v>
      </c>
      <c r="T9150" s="66">
        <f>(L9150*'Football Field'!$F$4)+(M9150*'Football Field'!$F$5)+(N9150*'Football Field'!$F$6)+(O9150*'Football Field'!$F$7)+(P9150*'Football Field'!$F$8)+(Q9150*'Football Field'!$F$9)+(R9150*'Football Field'!$F$10)+(S9150*'Football Field'!$F$11)</f>
        <v>133356401.65178227</v>
      </c>
    </row>
    <row r="9151" spans="2:20" x14ac:dyDescent="0.3">
      <c r="B9151" s="62">
        <f t="shared" si="1287"/>
        <v>9124</v>
      </c>
      <c r="C9151" s="62">
        <v>0.95852219887404677</v>
      </c>
      <c r="D9151" s="62">
        <v>0.94116838730702257</v>
      </c>
      <c r="E9151" s="62">
        <v>0.94641756153550072</v>
      </c>
      <c r="F9151" s="62">
        <v>0.89304088937885162</v>
      </c>
      <c r="G9151" s="62">
        <v>0.42629331708600637</v>
      </c>
      <c r="H9151" s="62">
        <v>0.235719252921058</v>
      </c>
      <c r="I9151" s="62">
        <v>0.73007015699396371</v>
      </c>
      <c r="J9151" s="62">
        <v>0.39848972896585078</v>
      </c>
      <c r="K9151" s="62"/>
      <c r="L9151" s="65">
        <f t="shared" si="1288"/>
        <v>0.17334004977947406</v>
      </c>
      <c r="M9151" s="65">
        <f t="shared" si="1289"/>
        <v>0.17020177028586905</v>
      </c>
      <c r="N9151" s="65">
        <f t="shared" si="1290"/>
        <v>0.17115103585648847</v>
      </c>
      <c r="O9151" s="65">
        <f t="shared" si="1291"/>
        <v>0.16149834860567183</v>
      </c>
      <c r="P9151" s="65">
        <f t="shared" si="1292"/>
        <v>7.7091281653306143E-2</v>
      </c>
      <c r="Q9151" s="65">
        <f t="shared" si="1293"/>
        <v>4.2627689878558278E-2</v>
      </c>
      <c r="R9151" s="65">
        <f t="shared" si="1294"/>
        <v>0.13202656913371213</v>
      </c>
      <c r="S9151" s="65">
        <f t="shared" si="1295"/>
        <v>7.2063254806920024E-2</v>
      </c>
      <c r="T9151" s="66">
        <f>(L9151*'Football Field'!$F$4)+(M9151*'Football Field'!$F$5)+(N9151*'Football Field'!$F$6)+(O9151*'Football Field'!$F$7)+(P9151*'Football Field'!$F$8)+(Q9151*'Football Field'!$F$9)+(R9151*'Football Field'!$F$10)+(S9151*'Football Field'!$F$11)</f>
        <v>137431650.06631976</v>
      </c>
    </row>
    <row r="9152" spans="2:20" x14ac:dyDescent="0.3">
      <c r="B9152" s="62">
        <f t="shared" si="1287"/>
        <v>9125</v>
      </c>
      <c r="C9152" s="62">
        <v>0.68099494022131113</v>
      </c>
      <c r="D9152" s="62">
        <v>0.44583841997353957</v>
      </c>
      <c r="E9152" s="62">
        <v>8.4379203538483383E-2</v>
      </c>
      <c r="F9152" s="62">
        <v>0.91024541963564576</v>
      </c>
      <c r="G9152" s="62">
        <v>0.5997435968954612</v>
      </c>
      <c r="H9152" s="62">
        <v>5.9668725480856555E-2</v>
      </c>
      <c r="I9152" s="62">
        <v>0.7726275991607241</v>
      </c>
      <c r="J9152" s="62">
        <v>0.15284644836938654</v>
      </c>
      <c r="K9152" s="62"/>
      <c r="L9152" s="65">
        <f t="shared" si="1288"/>
        <v>0.18373763344992358</v>
      </c>
      <c r="M9152" s="65">
        <f t="shared" si="1289"/>
        <v>0.12029060914956234</v>
      </c>
      <c r="N9152" s="65">
        <f t="shared" si="1290"/>
        <v>2.2766153248527737E-2</v>
      </c>
      <c r="O9152" s="65">
        <f t="shared" si="1291"/>
        <v>0.24559116284789737</v>
      </c>
      <c r="P9152" s="65">
        <f t="shared" si="1292"/>
        <v>0.16181540076421924</v>
      </c>
      <c r="Q9152" s="65">
        <f t="shared" si="1293"/>
        <v>1.6099077633767486E-2</v>
      </c>
      <c r="R9152" s="65">
        <f t="shared" si="1294"/>
        <v>0.20846082433703975</v>
      </c>
      <c r="S9152" s="65">
        <f t="shared" si="1295"/>
        <v>4.1239138569062403E-2</v>
      </c>
      <c r="T9152" s="66">
        <f>(L9152*'Football Field'!$F$4)+(M9152*'Football Field'!$F$5)+(N9152*'Football Field'!$F$6)+(O9152*'Football Field'!$F$7)+(P9152*'Football Field'!$F$8)+(Q9152*'Football Field'!$F$9)+(R9152*'Football Field'!$F$10)+(S9152*'Football Field'!$F$11)</f>
        <v>151572527.54237953</v>
      </c>
    </row>
    <row r="9153" spans="2:20" x14ac:dyDescent="0.3">
      <c r="B9153" s="62">
        <f t="shared" si="1287"/>
        <v>9126</v>
      </c>
      <c r="C9153" s="62">
        <v>2.9544465483965832E-2</v>
      </c>
      <c r="D9153" s="62">
        <v>0.17276466087823827</v>
      </c>
      <c r="E9153" s="62">
        <v>0.52843255248413756</v>
      </c>
      <c r="F9153" s="62">
        <v>0.56560345028442349</v>
      </c>
      <c r="G9153" s="62">
        <v>0.38568740171083116</v>
      </c>
      <c r="H9153" s="62">
        <v>0.81700283727767642</v>
      </c>
      <c r="I9153" s="62">
        <v>0.77320053453965587</v>
      </c>
      <c r="J9153" s="62">
        <v>7.9773059532029844E-2</v>
      </c>
      <c r="K9153" s="62"/>
      <c r="L9153" s="65">
        <f t="shared" si="1288"/>
        <v>8.8139577838881478E-3</v>
      </c>
      <c r="M9153" s="65">
        <f t="shared" si="1289"/>
        <v>5.154063214834452E-2</v>
      </c>
      <c r="N9153" s="65">
        <f t="shared" si="1290"/>
        <v>0.1576465213681113</v>
      </c>
      <c r="O9153" s="65">
        <f t="shared" si="1291"/>
        <v>0.16873566170739909</v>
      </c>
      <c r="P9153" s="65">
        <f t="shared" si="1292"/>
        <v>0.11506156638040013</v>
      </c>
      <c r="Q9153" s="65">
        <f t="shared" si="1293"/>
        <v>0.24373527830416733</v>
      </c>
      <c r="R9153" s="65">
        <f t="shared" si="1294"/>
        <v>0.23066780049247609</v>
      </c>
      <c r="S9153" s="65">
        <f t="shared" si="1295"/>
        <v>2.3798581815213327E-2</v>
      </c>
      <c r="T9153" s="66">
        <f>(L9153*'Football Field'!$F$4)+(M9153*'Football Field'!$F$5)+(N9153*'Football Field'!$F$6)+(O9153*'Football Field'!$F$7)+(P9153*'Football Field'!$F$8)+(Q9153*'Football Field'!$F$9)+(R9153*'Football Field'!$F$10)+(S9153*'Football Field'!$F$11)</f>
        <v>154728385.42704135</v>
      </c>
    </row>
    <row r="9154" spans="2:20" x14ac:dyDescent="0.3">
      <c r="B9154" s="62">
        <f t="shared" si="1287"/>
        <v>9127</v>
      </c>
      <c r="C9154" s="62">
        <v>8.5165379563722166E-2</v>
      </c>
      <c r="D9154" s="62">
        <v>0.46875347906235687</v>
      </c>
      <c r="E9154" s="62">
        <v>0.43708956557212109</v>
      </c>
      <c r="F9154" s="62">
        <v>0.5334742634105748</v>
      </c>
      <c r="G9154" s="62">
        <v>0.28149314250948654</v>
      </c>
      <c r="H9154" s="62">
        <v>0.33664974533098979</v>
      </c>
      <c r="I9154" s="62">
        <v>0.96906832879836347</v>
      </c>
      <c r="J9154" s="62">
        <v>0.11288080490850816</v>
      </c>
      <c r="K9154" s="62"/>
      <c r="L9154" s="65">
        <f t="shared" si="1288"/>
        <v>2.6411352579891103E-2</v>
      </c>
      <c r="M9154" s="65">
        <f t="shared" si="1289"/>
        <v>0.14536908626472189</v>
      </c>
      <c r="N9154" s="65">
        <f t="shared" si="1290"/>
        <v>0.13554952357934613</v>
      </c>
      <c r="O9154" s="65">
        <f t="shared" si="1291"/>
        <v>0.16544019336744908</v>
      </c>
      <c r="P9154" s="65">
        <f t="shared" si="1292"/>
        <v>8.7296207375872473E-2</v>
      </c>
      <c r="Q9154" s="65">
        <f t="shared" si="1293"/>
        <v>0.10440128565639333</v>
      </c>
      <c r="R9154" s="65">
        <f t="shared" si="1294"/>
        <v>0.30052593479900191</v>
      </c>
      <c r="S9154" s="65">
        <f t="shared" si="1295"/>
        <v>3.500641637732415E-2</v>
      </c>
      <c r="T9154" s="66">
        <f>(L9154*'Football Field'!$F$4)+(M9154*'Football Field'!$F$5)+(N9154*'Football Field'!$F$6)+(O9154*'Football Field'!$F$7)+(P9154*'Football Field'!$F$8)+(Q9154*'Football Field'!$F$9)+(R9154*'Football Field'!$F$10)+(S9154*'Football Field'!$F$11)</f>
        <v>161250762.61328128</v>
      </c>
    </row>
    <row r="9155" spans="2:20" x14ac:dyDescent="0.3">
      <c r="B9155" s="62">
        <f t="shared" si="1287"/>
        <v>9128</v>
      </c>
      <c r="C9155" s="62">
        <v>0.37599126385751713</v>
      </c>
      <c r="D9155" s="62">
        <v>0.50781086139714937</v>
      </c>
      <c r="E9155" s="62">
        <v>0.77436906853408194</v>
      </c>
      <c r="F9155" s="62">
        <v>0.31419275159321947</v>
      </c>
      <c r="G9155" s="62">
        <v>0.72387401798780138</v>
      </c>
      <c r="H9155" s="62">
        <v>0.70636067748849329</v>
      </c>
      <c r="I9155" s="62">
        <v>0.8387864743762008</v>
      </c>
      <c r="J9155" s="62">
        <v>0.27746558096110596</v>
      </c>
      <c r="K9155" s="62"/>
      <c r="L9155" s="65">
        <f t="shared" si="1288"/>
        <v>8.3205064547510948E-2</v>
      </c>
      <c r="M9155" s="65">
        <f t="shared" si="1289"/>
        <v>0.11237610966537941</v>
      </c>
      <c r="N9155" s="65">
        <f t="shared" si="1290"/>
        <v>0.1713641632785135</v>
      </c>
      <c r="O9155" s="65">
        <f t="shared" si="1291"/>
        <v>6.9529349986654582E-2</v>
      </c>
      <c r="P9155" s="65">
        <f t="shared" si="1292"/>
        <v>0.16018985061782026</v>
      </c>
      <c r="Q9155" s="65">
        <f t="shared" si="1293"/>
        <v>0.15631423230760422</v>
      </c>
      <c r="R9155" s="65">
        <f t="shared" si="1294"/>
        <v>0.18561942643565921</v>
      </c>
      <c r="S9155" s="65">
        <f t="shared" si="1295"/>
        <v>6.1401803160857887E-2</v>
      </c>
      <c r="T9155" s="66">
        <f>(L9155*'Football Field'!$F$4)+(M9155*'Football Field'!$F$5)+(N9155*'Football Field'!$F$6)+(O9155*'Football Field'!$F$7)+(P9155*'Football Field'!$F$8)+(Q9155*'Football Field'!$F$9)+(R9155*'Football Field'!$F$10)+(S9155*'Football Field'!$F$11)</f>
        <v>151569737.17629865</v>
      </c>
    </row>
    <row r="9156" spans="2:20" x14ac:dyDescent="0.3">
      <c r="B9156" s="62">
        <f t="shared" si="1287"/>
        <v>9129</v>
      </c>
      <c r="C9156" s="62">
        <v>0.58131335773295556</v>
      </c>
      <c r="D9156" s="62">
        <v>0.96577235870212019</v>
      </c>
      <c r="E9156" s="62">
        <v>0.61236813517475996</v>
      </c>
      <c r="F9156" s="62">
        <v>0.41434161979324424</v>
      </c>
      <c r="G9156" s="62">
        <v>0.20695556945818483</v>
      </c>
      <c r="H9156" s="62">
        <v>0.94194093560927949</v>
      </c>
      <c r="I9156" s="62">
        <v>0.38717023281094765</v>
      </c>
      <c r="J9156" s="62">
        <v>0.79932920926962914</v>
      </c>
      <c r="K9156" s="62"/>
      <c r="L9156" s="65">
        <f t="shared" si="1288"/>
        <v>0.11841325957188324</v>
      </c>
      <c r="M9156" s="65">
        <f t="shared" si="1289"/>
        <v>0.19672737857656289</v>
      </c>
      <c r="N9156" s="65">
        <f t="shared" si="1290"/>
        <v>0.12473910323820533</v>
      </c>
      <c r="O9156" s="65">
        <f t="shared" si="1291"/>
        <v>8.4401194507818023E-2</v>
      </c>
      <c r="P9156" s="65">
        <f t="shared" si="1292"/>
        <v>4.2156752877088845E-2</v>
      </c>
      <c r="Q9156" s="65">
        <f t="shared" si="1293"/>
        <v>0.1918729288187504</v>
      </c>
      <c r="R9156" s="65">
        <f t="shared" si="1294"/>
        <v>7.8866395665055475E-2</v>
      </c>
      <c r="S9156" s="65">
        <f t="shared" si="1295"/>
        <v>0.16282298674463583</v>
      </c>
      <c r="T9156" s="66">
        <f>(L9156*'Football Field'!$F$4)+(M9156*'Football Field'!$F$5)+(N9156*'Football Field'!$F$6)+(O9156*'Football Field'!$F$7)+(P9156*'Football Field'!$F$8)+(Q9156*'Football Field'!$F$9)+(R9156*'Football Field'!$F$10)+(S9156*'Football Field'!$F$11)</f>
        <v>126306822.54846059</v>
      </c>
    </row>
    <row r="9157" spans="2:20" x14ac:dyDescent="0.3">
      <c r="B9157" s="62">
        <f t="shared" si="1287"/>
        <v>9130</v>
      </c>
      <c r="C9157" s="62">
        <v>0.11147584414060119</v>
      </c>
      <c r="D9157" s="62">
        <v>0.54742562432794584</v>
      </c>
      <c r="E9157" s="62">
        <v>0.28247600902301384</v>
      </c>
      <c r="F9157" s="62">
        <v>0.95714308855343322</v>
      </c>
      <c r="G9157" s="62">
        <v>1.5092394732664105E-2</v>
      </c>
      <c r="H9157" s="62">
        <v>0.75072168848954146</v>
      </c>
      <c r="I9157" s="62">
        <v>0.82445942234611158</v>
      </c>
      <c r="J9157" s="62">
        <v>0.92042081929217601</v>
      </c>
      <c r="K9157" s="62"/>
      <c r="L9157" s="65">
        <f t="shared" si="1288"/>
        <v>2.5282470212675039E-2</v>
      </c>
      <c r="M9157" s="65">
        <f t="shared" si="1289"/>
        <v>0.12415489783840525</v>
      </c>
      <c r="N9157" s="65">
        <f t="shared" si="1290"/>
        <v>6.4064922216799436E-2</v>
      </c>
      <c r="O9157" s="65">
        <f t="shared" si="1291"/>
        <v>0.21707789532500468</v>
      </c>
      <c r="P9157" s="65">
        <f t="shared" si="1292"/>
        <v>3.4229211109202021E-3</v>
      </c>
      <c r="Q9157" s="65">
        <f t="shared" si="1293"/>
        <v>0.17026198701224368</v>
      </c>
      <c r="R9157" s="65">
        <f t="shared" si="1294"/>
        <v>0.186985538864675</v>
      </c>
      <c r="S9157" s="65">
        <f t="shared" si="1295"/>
        <v>0.20874936741927683</v>
      </c>
      <c r="T9157" s="66">
        <f>(L9157*'Football Field'!$F$4)+(M9157*'Football Field'!$F$5)+(N9157*'Football Field'!$F$6)+(O9157*'Football Field'!$F$7)+(P9157*'Football Field'!$F$8)+(Q9157*'Football Field'!$F$9)+(R9157*'Football Field'!$F$10)+(S9157*'Football Field'!$F$11)</f>
        <v>138529025.67660239</v>
      </c>
    </row>
    <row r="9158" spans="2:20" x14ac:dyDescent="0.3">
      <c r="B9158" s="62">
        <f t="shared" si="1287"/>
        <v>9131</v>
      </c>
      <c r="C9158" s="62">
        <v>0.81430702989849102</v>
      </c>
      <c r="D9158" s="62">
        <v>0.63524390030274291</v>
      </c>
      <c r="E9158" s="62">
        <v>0.79196506326998972</v>
      </c>
      <c r="F9158" s="62">
        <v>0.90883873853683061</v>
      </c>
      <c r="G9158" s="62">
        <v>0.49959523542699946</v>
      </c>
      <c r="H9158" s="62">
        <v>0.44813010869090397</v>
      </c>
      <c r="I9158" s="62">
        <v>0.90010786873079274</v>
      </c>
      <c r="J9158" s="62">
        <v>0.49508100132018429</v>
      </c>
      <c r="K9158" s="62"/>
      <c r="L9158" s="65">
        <f t="shared" si="1288"/>
        <v>0.14823724049870374</v>
      </c>
      <c r="M9158" s="65">
        <f t="shared" si="1289"/>
        <v>0.11564041493814785</v>
      </c>
      <c r="N9158" s="65">
        <f t="shared" si="1290"/>
        <v>0.14417008725217456</v>
      </c>
      <c r="O9158" s="65">
        <f t="shared" si="1291"/>
        <v>0.16544588430707385</v>
      </c>
      <c r="P9158" s="65">
        <f t="shared" si="1292"/>
        <v>9.0946800588508417E-2</v>
      </c>
      <c r="Q9158" s="65">
        <f t="shared" si="1293"/>
        <v>8.1578039065933985E-2</v>
      </c>
      <c r="R9158" s="65">
        <f t="shared" si="1294"/>
        <v>0.16385650831045273</v>
      </c>
      <c r="S9158" s="65">
        <f t="shared" si="1295"/>
        <v>9.0125025039004894E-2</v>
      </c>
      <c r="T9158" s="66">
        <f>(L9158*'Football Field'!$F$4)+(M9158*'Football Field'!$F$5)+(N9158*'Football Field'!$F$6)+(O9158*'Football Field'!$F$7)+(P9158*'Football Field'!$F$8)+(Q9158*'Football Field'!$F$9)+(R9158*'Football Field'!$F$10)+(S9158*'Football Field'!$F$11)</f>
        <v>142742155.13329139</v>
      </c>
    </row>
    <row r="9159" spans="2:20" x14ac:dyDescent="0.3">
      <c r="B9159" s="62">
        <f t="shared" si="1287"/>
        <v>9132</v>
      </c>
      <c r="C9159" s="62">
        <v>0.61446904911134093</v>
      </c>
      <c r="D9159" s="62">
        <v>0.61994097279963956</v>
      </c>
      <c r="E9159" s="62">
        <v>5.981399304552637E-2</v>
      </c>
      <c r="F9159" s="62">
        <v>0.21937515555412168</v>
      </c>
      <c r="G9159" s="62">
        <v>0.5716707774085229</v>
      </c>
      <c r="H9159" s="62">
        <v>0.26580033666544067</v>
      </c>
      <c r="I9159" s="62">
        <v>0.91349371579210781</v>
      </c>
      <c r="J9159" s="62">
        <v>0.6321882758759978</v>
      </c>
      <c r="K9159" s="62"/>
      <c r="L9159" s="65">
        <f t="shared" si="1288"/>
        <v>0.15768748063765645</v>
      </c>
      <c r="M9159" s="65">
        <f t="shared" si="1289"/>
        <v>0.15909170736298492</v>
      </c>
      <c r="N9159" s="65">
        <f t="shared" si="1290"/>
        <v>1.5349703754595954E-2</v>
      </c>
      <c r="O9159" s="65">
        <f t="shared" si="1291"/>
        <v>5.6296921128659291E-2</v>
      </c>
      <c r="P9159" s="65">
        <f t="shared" si="1292"/>
        <v>0.14670441867509953</v>
      </c>
      <c r="Q9159" s="65">
        <f t="shared" si="1293"/>
        <v>6.8210734945934742E-2</v>
      </c>
      <c r="R9159" s="65">
        <f t="shared" si="1294"/>
        <v>0.23442437471816063</v>
      </c>
      <c r="S9159" s="65">
        <f t="shared" si="1295"/>
        <v>0.16223465877690846</v>
      </c>
      <c r="T9159" s="66">
        <f>(L9159*'Football Field'!$F$4)+(M9159*'Football Field'!$F$5)+(N9159*'Football Field'!$F$6)+(O9159*'Football Field'!$F$7)+(P9159*'Football Field'!$F$8)+(Q9159*'Football Field'!$F$9)+(R9159*'Football Field'!$F$10)+(S9159*'Football Field'!$F$11)</f>
        <v>153336063.36860284</v>
      </c>
    </row>
    <row r="9160" spans="2:20" x14ac:dyDescent="0.3">
      <c r="B9160" s="62">
        <f t="shared" si="1287"/>
        <v>9133</v>
      </c>
      <c r="C9160" s="62">
        <v>0.1831614127619754</v>
      </c>
      <c r="D9160" s="62">
        <v>0.19263294859255409</v>
      </c>
      <c r="E9160" s="62">
        <v>0.97509030842251199</v>
      </c>
      <c r="F9160" s="62">
        <v>0.32073620250449775</v>
      </c>
      <c r="G9160" s="62">
        <v>0.51270666477776905</v>
      </c>
      <c r="H9160" s="62">
        <v>0.23565327215072174</v>
      </c>
      <c r="I9160" s="62">
        <v>0.42835642176310096</v>
      </c>
      <c r="J9160" s="62">
        <v>0.89062620095726697</v>
      </c>
      <c r="K9160" s="62"/>
      <c r="L9160" s="65">
        <f t="shared" si="1288"/>
        <v>4.8987216937666223E-2</v>
      </c>
      <c r="M9160" s="65">
        <f t="shared" si="1289"/>
        <v>5.1520415243296237E-2</v>
      </c>
      <c r="N9160" s="65">
        <f t="shared" si="1290"/>
        <v>0.26079161408622831</v>
      </c>
      <c r="O9160" s="65">
        <f t="shared" si="1291"/>
        <v>8.5782118050537912E-2</v>
      </c>
      <c r="P9160" s="65">
        <f t="shared" si="1292"/>
        <v>0.13712534880638363</v>
      </c>
      <c r="Q9160" s="65">
        <f t="shared" si="1293"/>
        <v>6.302636451008449E-2</v>
      </c>
      <c r="R9160" s="65">
        <f t="shared" si="1294"/>
        <v>0.11456555528331121</v>
      </c>
      <c r="S9160" s="65">
        <f t="shared" si="1295"/>
        <v>0.23820136708249207</v>
      </c>
      <c r="T9160" s="66">
        <f>(L9160*'Football Field'!$F$4)+(M9160*'Football Field'!$F$5)+(N9160*'Football Field'!$F$6)+(O9160*'Football Field'!$F$7)+(P9160*'Football Field'!$F$8)+(Q9160*'Football Field'!$F$9)+(R9160*'Football Field'!$F$10)+(S9160*'Football Field'!$F$11)</f>
        <v>144001791.50213557</v>
      </c>
    </row>
    <row r="9161" spans="2:20" x14ac:dyDescent="0.3">
      <c r="B9161" s="62">
        <f t="shared" si="1287"/>
        <v>9134</v>
      </c>
      <c r="C9161" s="62">
        <v>0.39069608757703966</v>
      </c>
      <c r="D9161" s="62">
        <v>0.84796357084288176</v>
      </c>
      <c r="E9161" s="62">
        <v>4.199666813112346E-2</v>
      </c>
      <c r="F9161" s="62">
        <v>0.5032815312716572</v>
      </c>
      <c r="G9161" s="62">
        <v>8.733304271493092E-2</v>
      </c>
      <c r="H9161" s="62">
        <v>1.0030869641446949E-2</v>
      </c>
      <c r="I9161" s="62">
        <v>0.58717152876337986</v>
      </c>
      <c r="J9161" s="62">
        <v>0.90710107082987079</v>
      </c>
      <c r="K9161" s="62"/>
      <c r="L9161" s="65">
        <f t="shared" si="1288"/>
        <v>0.11574210631401098</v>
      </c>
      <c r="M9161" s="65">
        <f t="shared" si="1289"/>
        <v>0.25120571433301697</v>
      </c>
      <c r="N9161" s="65">
        <f t="shared" si="1290"/>
        <v>1.2441339911570657E-2</v>
      </c>
      <c r="O9161" s="65">
        <f t="shared" si="1291"/>
        <v>0.14909508016723139</v>
      </c>
      <c r="P9161" s="65">
        <f t="shared" si="1292"/>
        <v>2.5872054100476299E-2</v>
      </c>
      <c r="Q9161" s="65">
        <f t="shared" si="1293"/>
        <v>2.9716038050506626E-3</v>
      </c>
      <c r="R9161" s="65">
        <f t="shared" si="1294"/>
        <v>0.1739471463053508</v>
      </c>
      <c r="S9161" s="65">
        <f t="shared" si="1295"/>
        <v>0.2687249550632923</v>
      </c>
      <c r="T9161" s="66">
        <f>(L9161*'Football Field'!$F$4)+(M9161*'Football Field'!$F$5)+(N9161*'Football Field'!$F$6)+(O9161*'Football Field'!$F$7)+(P9161*'Football Field'!$F$8)+(Q9161*'Football Field'!$F$9)+(R9161*'Football Field'!$F$10)+(S9161*'Football Field'!$F$11)</f>
        <v>136351296.70645466</v>
      </c>
    </row>
    <row r="9162" spans="2:20" x14ac:dyDescent="0.3">
      <c r="B9162" s="62">
        <f t="shared" si="1287"/>
        <v>9135</v>
      </c>
      <c r="C9162" s="62">
        <v>3.3879329202418096E-2</v>
      </c>
      <c r="D9162" s="62">
        <v>0.13060415328764841</v>
      </c>
      <c r="E9162" s="62">
        <v>0.81827759573462522</v>
      </c>
      <c r="F9162" s="62">
        <v>0.70329019052056985</v>
      </c>
      <c r="G9162" s="62">
        <v>2.5514489328009482E-2</v>
      </c>
      <c r="H9162" s="62">
        <v>0.14801257380272248</v>
      </c>
      <c r="I9162" s="62">
        <v>3.9689824326077816E-2</v>
      </c>
      <c r="J9162" s="62">
        <v>0.22926226005917183</v>
      </c>
      <c r="K9162" s="62"/>
      <c r="L9162" s="65">
        <f t="shared" si="1288"/>
        <v>1.591677006050354E-2</v>
      </c>
      <c r="M9162" s="65">
        <f t="shared" si="1289"/>
        <v>6.1358838140097696E-2</v>
      </c>
      <c r="N9162" s="65">
        <f t="shared" si="1290"/>
        <v>0.38443312319300899</v>
      </c>
      <c r="O9162" s="65">
        <f t="shared" si="1291"/>
        <v>0.33041115369913143</v>
      </c>
      <c r="P9162" s="65">
        <f t="shared" si="1292"/>
        <v>1.1986903796670004E-2</v>
      </c>
      <c r="Q9162" s="65">
        <f t="shared" si="1293"/>
        <v>6.9537448312674846E-2</v>
      </c>
      <c r="R9162" s="65">
        <f t="shared" si="1294"/>
        <v>1.8646585467072097E-2</v>
      </c>
      <c r="S9162" s="65">
        <f t="shared" si="1295"/>
        <v>0.10770917733084136</v>
      </c>
      <c r="T9162" s="66">
        <f>(L9162*'Football Field'!$F$4)+(M9162*'Football Field'!$F$5)+(N9162*'Football Field'!$F$6)+(O9162*'Football Field'!$F$7)+(P9162*'Football Field'!$F$8)+(Q9162*'Football Field'!$F$9)+(R9162*'Football Field'!$F$10)+(S9162*'Football Field'!$F$11)</f>
        <v>124519080.03441326</v>
      </c>
    </row>
    <row r="9163" spans="2:20" x14ac:dyDescent="0.3">
      <c r="B9163" s="62">
        <f t="shared" si="1287"/>
        <v>9136</v>
      </c>
      <c r="C9163" s="62">
        <v>0.60689279271391983</v>
      </c>
      <c r="D9163" s="62">
        <v>0.28043125328955132</v>
      </c>
      <c r="E9163" s="62">
        <v>0.63585598031137347</v>
      </c>
      <c r="F9163" s="62">
        <v>1.6661028721693949E-2</v>
      </c>
      <c r="G9163" s="62">
        <v>0.44129879138306005</v>
      </c>
      <c r="H9163" s="62">
        <v>0.90484392974605243</v>
      </c>
      <c r="I9163" s="62">
        <v>0.72423143007389867</v>
      </c>
      <c r="J9163" s="62">
        <v>0.7556015933142789</v>
      </c>
      <c r="K9163" s="62"/>
      <c r="L9163" s="65">
        <f t="shared" si="1288"/>
        <v>0.13901013729571568</v>
      </c>
      <c r="M9163" s="65">
        <f t="shared" si="1289"/>
        <v>6.4233399193069765E-2</v>
      </c>
      <c r="N9163" s="65">
        <f t="shared" si="1290"/>
        <v>0.14564421951382744</v>
      </c>
      <c r="O9163" s="65">
        <f t="shared" si="1291"/>
        <v>3.8162455015053878E-3</v>
      </c>
      <c r="P9163" s="65">
        <f t="shared" si="1292"/>
        <v>0.10108046481202766</v>
      </c>
      <c r="Q9163" s="65">
        <f t="shared" si="1293"/>
        <v>0.20725650463357148</v>
      </c>
      <c r="R9163" s="65">
        <f t="shared" si="1294"/>
        <v>0.16588681186712015</v>
      </c>
      <c r="S9163" s="65">
        <f t="shared" si="1295"/>
        <v>0.17307221718316232</v>
      </c>
      <c r="T9163" s="66">
        <f>(L9163*'Football Field'!$F$4)+(M9163*'Football Field'!$F$5)+(N9163*'Football Field'!$F$6)+(O9163*'Football Field'!$F$7)+(P9163*'Football Field'!$F$8)+(Q9163*'Football Field'!$F$9)+(R9163*'Football Field'!$F$10)+(S9163*'Football Field'!$F$11)</f>
        <v>143594488.48724666</v>
      </c>
    </row>
    <row r="9164" spans="2:20" x14ac:dyDescent="0.3">
      <c r="B9164" s="62">
        <f t="shared" si="1287"/>
        <v>9137</v>
      </c>
      <c r="C9164" s="62">
        <v>0.49879142051859393</v>
      </c>
      <c r="D9164" s="62">
        <v>0.17031581106113791</v>
      </c>
      <c r="E9164" s="62">
        <v>3.9767672049417668E-2</v>
      </c>
      <c r="F9164" s="62">
        <v>0.25514021473868032</v>
      </c>
      <c r="G9164" s="62">
        <v>0.23025727691853048</v>
      </c>
      <c r="H9164" s="62">
        <v>0.63743888044212804</v>
      </c>
      <c r="I9164" s="62">
        <v>1.9892012112420865E-2</v>
      </c>
      <c r="J9164" s="62">
        <v>0.79150222508859713</v>
      </c>
      <c r="K9164" s="62"/>
      <c r="L9164" s="65">
        <f t="shared" si="1288"/>
        <v>0.18871415389155413</v>
      </c>
      <c r="M9164" s="65">
        <f t="shared" si="1289"/>
        <v>6.4437764677947748E-2</v>
      </c>
      <c r="N9164" s="65">
        <f t="shared" si="1290"/>
        <v>1.5045813288528487E-2</v>
      </c>
      <c r="O9164" s="65">
        <f t="shared" si="1291"/>
        <v>9.6530468984529383E-2</v>
      </c>
      <c r="P9164" s="65">
        <f t="shared" si="1292"/>
        <v>8.711618805687521E-2</v>
      </c>
      <c r="Q9164" s="65">
        <f t="shared" si="1293"/>
        <v>0.24117042521530582</v>
      </c>
      <c r="R9164" s="65">
        <f t="shared" si="1294"/>
        <v>7.5260000083664461E-3</v>
      </c>
      <c r="S9164" s="65">
        <f t="shared" si="1295"/>
        <v>0.2994591858768928</v>
      </c>
      <c r="T9164" s="66">
        <f>(L9164*'Football Field'!$F$4)+(M9164*'Football Field'!$F$5)+(N9164*'Football Field'!$F$6)+(O9164*'Football Field'!$F$7)+(P9164*'Football Field'!$F$8)+(Q9164*'Football Field'!$F$9)+(R9164*'Football Field'!$F$10)+(S9164*'Football Field'!$F$11)</f>
        <v>118448756.65499778</v>
      </c>
    </row>
    <row r="9165" spans="2:20" x14ac:dyDescent="0.3">
      <c r="B9165" s="62">
        <f t="shared" si="1287"/>
        <v>9138</v>
      </c>
      <c r="C9165" s="62">
        <v>0.83910697774935084</v>
      </c>
      <c r="D9165" s="62">
        <v>0.54221425683373314</v>
      </c>
      <c r="E9165" s="62">
        <v>0.22538127551880316</v>
      </c>
      <c r="F9165" s="62">
        <v>0.32050782936138278</v>
      </c>
      <c r="G9165" s="62">
        <v>0.90359116932517891</v>
      </c>
      <c r="H9165" s="62">
        <v>0.34722417767446523</v>
      </c>
      <c r="I9165" s="62">
        <v>0.30527538656461251</v>
      </c>
      <c r="J9165" s="62">
        <v>0.24009457747881469</v>
      </c>
      <c r="K9165" s="62"/>
      <c r="L9165" s="65">
        <f t="shared" si="1288"/>
        <v>0.22536068054847772</v>
      </c>
      <c r="M9165" s="65">
        <f t="shared" si="1289"/>
        <v>0.14562359408675735</v>
      </c>
      <c r="N9165" s="65">
        <f t="shared" si="1290"/>
        <v>6.0531111027149045E-2</v>
      </c>
      <c r="O9165" s="65">
        <f t="shared" si="1291"/>
        <v>8.6079444530101773E-2</v>
      </c>
      <c r="P9165" s="65">
        <f t="shared" si="1292"/>
        <v>0.24267933202379405</v>
      </c>
      <c r="Q9165" s="65">
        <f t="shared" si="1293"/>
        <v>9.3254708944843556E-2</v>
      </c>
      <c r="R9165" s="65">
        <f t="shared" si="1294"/>
        <v>8.1988436153192151E-2</v>
      </c>
      <c r="S9165" s="65">
        <f t="shared" si="1295"/>
        <v>6.448269268568449E-2</v>
      </c>
      <c r="T9165" s="66">
        <f>(L9165*'Football Field'!$F$4)+(M9165*'Football Field'!$F$5)+(N9165*'Football Field'!$F$6)+(O9165*'Football Field'!$F$7)+(P9165*'Football Field'!$F$8)+(Q9165*'Football Field'!$F$9)+(R9165*'Football Field'!$F$10)+(S9165*'Football Field'!$F$11)</f>
        <v>140400499.99875334</v>
      </c>
    </row>
    <row r="9166" spans="2:20" x14ac:dyDescent="0.3">
      <c r="B9166" s="62">
        <f t="shared" si="1287"/>
        <v>9139</v>
      </c>
      <c r="C9166" s="62">
        <v>0.35974647171792495</v>
      </c>
      <c r="D9166" s="62">
        <v>0.37496084568479326</v>
      </c>
      <c r="E9166" s="62">
        <v>0.29018388924285932</v>
      </c>
      <c r="F9166" s="62">
        <v>0.72054868116140491</v>
      </c>
      <c r="G9166" s="62">
        <v>0.33786412868659177</v>
      </c>
      <c r="H9166" s="62">
        <v>0.33327672134819719</v>
      </c>
      <c r="I9166" s="62">
        <v>0.34489002575303229</v>
      </c>
      <c r="J9166" s="62">
        <v>8.2518747511303281E-2</v>
      </c>
      <c r="K9166" s="62"/>
      <c r="L9166" s="65">
        <f t="shared" si="1288"/>
        <v>0.12649360003371093</v>
      </c>
      <c r="M9166" s="65">
        <f t="shared" si="1289"/>
        <v>0.13184325899252719</v>
      </c>
      <c r="N9166" s="65">
        <f t="shared" si="1290"/>
        <v>0.10203409263981382</v>
      </c>
      <c r="O9166" s="65">
        <f t="shared" si="1291"/>
        <v>0.25335841723310837</v>
      </c>
      <c r="P9166" s="65">
        <f t="shared" si="1292"/>
        <v>0.11879935821394326</v>
      </c>
      <c r="Q9166" s="65">
        <f t="shared" si="1293"/>
        <v>0.11718633983940981</v>
      </c>
      <c r="R9166" s="65">
        <f t="shared" si="1294"/>
        <v>0.12126979526689427</v>
      </c>
      <c r="S9166" s="65">
        <f t="shared" si="1295"/>
        <v>2.9015137780592389E-2</v>
      </c>
      <c r="T9166" s="66">
        <f>(L9166*'Football Field'!$F$4)+(M9166*'Football Field'!$F$5)+(N9166*'Football Field'!$F$6)+(O9166*'Football Field'!$F$7)+(P9166*'Football Field'!$F$8)+(Q9166*'Football Field'!$F$9)+(R9166*'Football Field'!$F$10)+(S9166*'Football Field'!$F$11)</f>
        <v>138215543.13471514</v>
      </c>
    </row>
    <row r="9167" spans="2:20" x14ac:dyDescent="0.3">
      <c r="B9167" s="62">
        <f t="shared" si="1287"/>
        <v>9140</v>
      </c>
      <c r="C9167" s="62">
        <v>1.9774192848435623E-2</v>
      </c>
      <c r="D9167" s="62">
        <v>0.86578662510691562</v>
      </c>
      <c r="E9167" s="62">
        <v>0.64555839106099444</v>
      </c>
      <c r="F9167" s="62">
        <v>0.20089284810835983</v>
      </c>
      <c r="G9167" s="62">
        <v>0.85203831686358877</v>
      </c>
      <c r="H9167" s="62">
        <v>0.40408925625227865</v>
      </c>
      <c r="I9167" s="62">
        <v>0.7408419909476488</v>
      </c>
      <c r="J9167" s="62">
        <v>0.52905557210215604</v>
      </c>
      <c r="K9167" s="62"/>
      <c r="L9167" s="65">
        <f t="shared" si="1288"/>
        <v>4.6439690286395104E-3</v>
      </c>
      <c r="M9167" s="65">
        <f t="shared" si="1289"/>
        <v>0.20332998182147938</v>
      </c>
      <c r="N9167" s="65">
        <f t="shared" si="1290"/>
        <v>0.15160938285796002</v>
      </c>
      <c r="O9167" s="65">
        <f t="shared" si="1291"/>
        <v>4.717968373430783E-2</v>
      </c>
      <c r="P9167" s="65">
        <f t="shared" si="1292"/>
        <v>0.20010119174303881</v>
      </c>
      <c r="Q9167" s="65">
        <f t="shared" si="1293"/>
        <v>9.4900358524116268E-2</v>
      </c>
      <c r="R9167" s="65">
        <f t="shared" si="1294"/>
        <v>0.17398673551161883</v>
      </c>
      <c r="S9167" s="65">
        <f t="shared" si="1295"/>
        <v>0.12424869677883928</v>
      </c>
      <c r="T9167" s="66">
        <f>(L9167*'Football Field'!$F$4)+(M9167*'Football Field'!$F$5)+(N9167*'Football Field'!$F$6)+(O9167*'Football Field'!$F$7)+(P9167*'Football Field'!$F$8)+(Q9167*'Football Field'!$F$9)+(R9167*'Football Field'!$F$10)+(S9167*'Football Field'!$F$11)</f>
        <v>153126104.44661793</v>
      </c>
    </row>
    <row r="9168" spans="2:20" x14ac:dyDescent="0.3">
      <c r="B9168" s="62">
        <f t="shared" si="1287"/>
        <v>9141</v>
      </c>
      <c r="C9168" s="62">
        <v>8.1948023116252378E-2</v>
      </c>
      <c r="D9168" s="62">
        <v>0.51478727374965749</v>
      </c>
      <c r="E9168" s="62">
        <v>0.69489634784237075</v>
      </c>
      <c r="F9168" s="62">
        <v>0.72341653608234369</v>
      </c>
      <c r="G9168" s="62">
        <v>7.2345059653941335E-2</v>
      </c>
      <c r="H9168" s="62">
        <v>0.50533895187663391</v>
      </c>
      <c r="I9168" s="62">
        <v>0.10089030736565063</v>
      </c>
      <c r="J9168" s="62">
        <v>0.64760436046461356</v>
      </c>
      <c r="K9168" s="62"/>
      <c r="L9168" s="65">
        <f t="shared" si="1288"/>
        <v>2.4526327168499274E-2</v>
      </c>
      <c r="M9168" s="65">
        <f t="shared" si="1289"/>
        <v>0.15407133226695097</v>
      </c>
      <c r="N9168" s="65">
        <f t="shared" si="1290"/>
        <v>0.20797640415558907</v>
      </c>
      <c r="O9168" s="65">
        <f t="shared" si="1291"/>
        <v>0.21651224725565324</v>
      </c>
      <c r="P9168" s="65">
        <f t="shared" si="1292"/>
        <v>2.1652244125279718E-2</v>
      </c>
      <c r="Q9168" s="65">
        <f t="shared" si="1293"/>
        <v>0.15124353209998018</v>
      </c>
      <c r="R9168" s="65">
        <f t="shared" si="1294"/>
        <v>3.0195587306237892E-2</v>
      </c>
      <c r="S9168" s="65">
        <f t="shared" si="1295"/>
        <v>0.19382232562180959</v>
      </c>
      <c r="T9168" s="66">
        <f>(L9168*'Football Field'!$F$4)+(M9168*'Football Field'!$F$5)+(N9168*'Football Field'!$F$6)+(O9168*'Football Field'!$F$7)+(P9168*'Football Field'!$F$8)+(Q9168*'Football Field'!$F$9)+(R9168*'Football Field'!$F$10)+(S9168*'Football Field'!$F$11)</f>
        <v>121815603.53636295</v>
      </c>
    </row>
    <row r="9169" spans="2:20" x14ac:dyDescent="0.3">
      <c r="B9169" s="62">
        <f t="shared" si="1287"/>
        <v>9142</v>
      </c>
      <c r="C9169" s="62">
        <v>0.47330694652032534</v>
      </c>
      <c r="D9169" s="62">
        <v>0.4434234587823016</v>
      </c>
      <c r="E9169" s="62">
        <v>4.6813488797006197E-2</v>
      </c>
      <c r="F9169" s="62">
        <v>0.85046599704056636</v>
      </c>
      <c r="G9169" s="62">
        <v>0.99360204232016414</v>
      </c>
      <c r="H9169" s="62">
        <v>0.26213393483334835</v>
      </c>
      <c r="I9169" s="62">
        <v>0.86597485618432257</v>
      </c>
      <c r="J9169" s="62">
        <v>0.1070044889470475</v>
      </c>
      <c r="K9169" s="62"/>
      <c r="L9169" s="65">
        <f t="shared" si="1288"/>
        <v>0.1170762101140507</v>
      </c>
      <c r="M9169" s="65">
        <f t="shared" si="1289"/>
        <v>0.10968429348346036</v>
      </c>
      <c r="N9169" s="65">
        <f t="shared" si="1290"/>
        <v>1.1579686059677755E-2</v>
      </c>
      <c r="O9169" s="65">
        <f t="shared" si="1291"/>
        <v>0.21036947903763997</v>
      </c>
      <c r="P9169" s="65">
        <f t="shared" si="1292"/>
        <v>0.24577530993712124</v>
      </c>
      <c r="Q9169" s="65">
        <f t="shared" si="1293"/>
        <v>6.4840898402605734E-2</v>
      </c>
      <c r="R9169" s="65">
        <f t="shared" si="1294"/>
        <v>0.2142057177936787</v>
      </c>
      <c r="S9169" s="65">
        <f t="shared" si="1295"/>
        <v>2.6468405171765571E-2</v>
      </c>
      <c r="T9169" s="66">
        <f>(L9169*'Football Field'!$F$4)+(M9169*'Football Field'!$F$5)+(N9169*'Football Field'!$F$6)+(O9169*'Football Field'!$F$7)+(P9169*'Football Field'!$F$8)+(Q9169*'Football Field'!$F$9)+(R9169*'Football Field'!$F$10)+(S9169*'Football Field'!$F$11)</f>
        <v>158949920.28585613</v>
      </c>
    </row>
    <row r="9170" spans="2:20" x14ac:dyDescent="0.3">
      <c r="B9170" s="62">
        <f t="shared" si="1287"/>
        <v>9143</v>
      </c>
      <c r="C9170" s="62">
        <v>0.15604311964111739</v>
      </c>
      <c r="D9170" s="62">
        <v>0.94744584260740994</v>
      </c>
      <c r="E9170" s="62">
        <v>0.96097681198606866</v>
      </c>
      <c r="F9170" s="62">
        <v>0.40844169405402608</v>
      </c>
      <c r="G9170" s="62">
        <v>0.8757565826191176</v>
      </c>
      <c r="H9170" s="62">
        <v>0.86388423154280281</v>
      </c>
      <c r="I9170" s="62">
        <v>0.27084510477517876</v>
      </c>
      <c r="J9170" s="62">
        <v>0.95147387580404907</v>
      </c>
      <c r="K9170" s="62"/>
      <c r="L9170" s="65">
        <f t="shared" si="1288"/>
        <v>2.8711486792435147E-2</v>
      </c>
      <c r="M9170" s="65">
        <f t="shared" si="1289"/>
        <v>0.17432731964814135</v>
      </c>
      <c r="N9170" s="65">
        <f t="shared" si="1290"/>
        <v>0.17681697923388728</v>
      </c>
      <c r="O9170" s="65">
        <f t="shared" si="1291"/>
        <v>7.5152101106942676E-2</v>
      </c>
      <c r="P9170" s="65">
        <f t="shared" si="1292"/>
        <v>0.16113670127261037</v>
      </c>
      <c r="Q9170" s="65">
        <f t="shared" si="1293"/>
        <v>0.15895222270087497</v>
      </c>
      <c r="R9170" s="65">
        <f t="shared" si="1294"/>
        <v>4.9834723033178735E-2</v>
      </c>
      <c r="S9170" s="65">
        <f t="shared" si="1295"/>
        <v>0.17506846621192951</v>
      </c>
      <c r="T9170" s="66">
        <f>(L9170*'Football Field'!$F$4)+(M9170*'Football Field'!$F$5)+(N9170*'Football Field'!$F$6)+(O9170*'Football Field'!$F$7)+(P9170*'Football Field'!$F$8)+(Q9170*'Football Field'!$F$9)+(R9170*'Football Field'!$F$10)+(S9170*'Football Field'!$F$11)</f>
        <v>133927266.86957929</v>
      </c>
    </row>
    <row r="9171" spans="2:20" x14ac:dyDescent="0.3">
      <c r="B9171" s="62">
        <f t="shared" si="1287"/>
        <v>9144</v>
      </c>
      <c r="C9171" s="62">
        <v>0.58970947851863009</v>
      </c>
      <c r="D9171" s="62">
        <v>0.93973656469284272</v>
      </c>
      <c r="E9171" s="62">
        <v>6.5705987273111943E-2</v>
      </c>
      <c r="F9171" s="62">
        <v>0.62067726669435919</v>
      </c>
      <c r="G9171" s="62">
        <v>0.89216229299913308</v>
      </c>
      <c r="H9171" s="62">
        <v>0.16407274713266129</v>
      </c>
      <c r="I9171" s="62">
        <v>0.59883932708298215</v>
      </c>
      <c r="J9171" s="62">
        <v>0.44261519434311125</v>
      </c>
      <c r="K9171" s="62"/>
      <c r="L9171" s="65">
        <f t="shared" si="1288"/>
        <v>0.13671192773950691</v>
      </c>
      <c r="M9171" s="65">
        <f t="shared" si="1289"/>
        <v>0.21785845743770194</v>
      </c>
      <c r="N9171" s="65">
        <f t="shared" si="1290"/>
        <v>1.5232572158581738E-2</v>
      </c>
      <c r="O9171" s="65">
        <f t="shared" si="1291"/>
        <v>0.14389116798161347</v>
      </c>
      <c r="P9171" s="65">
        <f t="shared" si="1292"/>
        <v>0.20682934796775024</v>
      </c>
      <c r="Q9171" s="65">
        <f t="shared" si="1293"/>
        <v>3.803686792752501E-2</v>
      </c>
      <c r="R9171" s="65">
        <f t="shared" si="1294"/>
        <v>0.13882849401946185</v>
      </c>
      <c r="S9171" s="65">
        <f t="shared" si="1295"/>
        <v>0.10261116476785878</v>
      </c>
      <c r="T9171" s="66">
        <f>(L9171*'Football Field'!$F$4)+(M9171*'Football Field'!$F$5)+(N9171*'Football Field'!$F$6)+(O9171*'Football Field'!$F$7)+(P9171*'Football Field'!$F$8)+(Q9171*'Football Field'!$F$9)+(R9171*'Football Field'!$F$10)+(S9171*'Football Field'!$F$11)</f>
        <v>145067532.72332692</v>
      </c>
    </row>
    <row r="9172" spans="2:20" x14ac:dyDescent="0.3">
      <c r="B9172" s="62">
        <f t="shared" si="1287"/>
        <v>9145</v>
      </c>
      <c r="C9172" s="62">
        <v>0.99477113065985845</v>
      </c>
      <c r="D9172" s="62">
        <v>0.72213295509888864</v>
      </c>
      <c r="E9172" s="62">
        <v>0.1544598835078419</v>
      </c>
      <c r="F9172" s="62">
        <v>0.31340486488034347</v>
      </c>
      <c r="G9172" s="62">
        <v>0.2464427359669491</v>
      </c>
      <c r="H9172" s="62">
        <v>0.56614426482543068</v>
      </c>
      <c r="I9172" s="62">
        <v>0.57816401139050377</v>
      </c>
      <c r="J9172" s="62">
        <v>0.51741795666680257</v>
      </c>
      <c r="K9172" s="62"/>
      <c r="L9172" s="65">
        <f t="shared" si="1288"/>
        <v>0.2430457481986516</v>
      </c>
      <c r="M9172" s="65">
        <f t="shared" si="1289"/>
        <v>0.17643389415059851</v>
      </c>
      <c r="N9172" s="65">
        <f t="shared" si="1290"/>
        <v>3.773814578730101E-2</v>
      </c>
      <c r="O9172" s="65">
        <f t="shared" si="1291"/>
        <v>7.6572105408219515E-2</v>
      </c>
      <c r="P9172" s="65">
        <f t="shared" si="1292"/>
        <v>6.0211698254128761E-2</v>
      </c>
      <c r="Q9172" s="65">
        <f t="shared" si="1293"/>
        <v>0.1383222252756765</v>
      </c>
      <c r="R9172" s="65">
        <f t="shared" si="1294"/>
        <v>0.14125892921392663</v>
      </c>
      <c r="S9172" s="65">
        <f t="shared" si="1295"/>
        <v>0.12641725371149748</v>
      </c>
      <c r="T9172" s="66">
        <f>(L9172*'Football Field'!$F$4)+(M9172*'Football Field'!$F$5)+(N9172*'Football Field'!$F$6)+(O9172*'Football Field'!$F$7)+(P9172*'Football Field'!$F$8)+(Q9172*'Football Field'!$F$9)+(R9172*'Football Field'!$F$10)+(S9172*'Football Field'!$F$11)</f>
        <v>133299078.73146099</v>
      </c>
    </row>
    <row r="9173" spans="2:20" x14ac:dyDescent="0.3">
      <c r="B9173" s="62">
        <f t="shared" si="1287"/>
        <v>9146</v>
      </c>
      <c r="C9173" s="62">
        <v>0.47809327256947176</v>
      </c>
      <c r="D9173" s="62">
        <v>0.32442560779244278</v>
      </c>
      <c r="E9173" s="62">
        <v>0.3313027166436795</v>
      </c>
      <c r="F9173" s="62">
        <v>0.68362651343574099</v>
      </c>
      <c r="G9173" s="62">
        <v>0.2943384266368384</v>
      </c>
      <c r="H9173" s="62">
        <v>0.9648028157203683</v>
      </c>
      <c r="I9173" s="62">
        <v>0.89914465147152722</v>
      </c>
      <c r="J9173" s="62">
        <v>0.69735600157524191</v>
      </c>
      <c r="K9173" s="62"/>
      <c r="L9173" s="65">
        <f t="shared" si="1288"/>
        <v>0.10230773898458005</v>
      </c>
      <c r="M9173" s="65">
        <f t="shared" si="1289"/>
        <v>6.9424215537607165E-2</v>
      </c>
      <c r="N9173" s="65">
        <f t="shared" si="1290"/>
        <v>7.0895856110040928E-2</v>
      </c>
      <c r="O9173" s="65">
        <f t="shared" si="1291"/>
        <v>0.14629003776529667</v>
      </c>
      <c r="P9173" s="65">
        <f t="shared" si="1292"/>
        <v>6.2985824426378831E-2</v>
      </c>
      <c r="Q9173" s="65">
        <f t="shared" si="1293"/>
        <v>0.20645928379585018</v>
      </c>
      <c r="R9173" s="65">
        <f t="shared" si="1294"/>
        <v>0.19240901637820729</v>
      </c>
      <c r="S9173" s="65">
        <f t="shared" si="1295"/>
        <v>0.14922802700203883</v>
      </c>
      <c r="T9173" s="66">
        <f>(L9173*'Football Field'!$F$4)+(M9173*'Football Field'!$F$5)+(N9173*'Football Field'!$F$6)+(O9173*'Football Field'!$F$7)+(P9173*'Football Field'!$F$8)+(Q9173*'Football Field'!$F$9)+(R9173*'Football Field'!$F$10)+(S9173*'Football Field'!$F$11)</f>
        <v>143184005.90541109</v>
      </c>
    </row>
    <row r="9174" spans="2:20" x14ac:dyDescent="0.3">
      <c r="B9174" s="62">
        <f t="shared" si="1287"/>
        <v>9147</v>
      </c>
      <c r="C9174" s="62">
        <v>0.74479831288188092</v>
      </c>
      <c r="D9174" s="62">
        <v>0.82474193526528983</v>
      </c>
      <c r="E9174" s="62">
        <v>0.87258060693260175</v>
      </c>
      <c r="F9174" s="62">
        <v>0.81672249092696658</v>
      </c>
      <c r="G9174" s="62">
        <v>0.71115004931686265</v>
      </c>
      <c r="H9174" s="62">
        <v>0.3961006993723184</v>
      </c>
      <c r="I9174" s="62">
        <v>0.29813231442966759</v>
      </c>
      <c r="J9174" s="62">
        <v>0.71690423938738157</v>
      </c>
      <c r="K9174" s="62"/>
      <c r="L9174" s="65">
        <f t="shared" si="1288"/>
        <v>0.13840926034525844</v>
      </c>
      <c r="M9174" s="65">
        <f t="shared" si="1289"/>
        <v>0.15326554754681534</v>
      </c>
      <c r="N9174" s="65">
        <f t="shared" si="1290"/>
        <v>0.1621556256348714</v>
      </c>
      <c r="O9174" s="65">
        <f t="shared" si="1291"/>
        <v>0.1517752577058617</v>
      </c>
      <c r="P9174" s="65">
        <f t="shared" si="1292"/>
        <v>0.13215625038083456</v>
      </c>
      <c r="Q9174" s="65">
        <f t="shared" si="1293"/>
        <v>7.360919577036798E-2</v>
      </c>
      <c r="R9174" s="65">
        <f t="shared" si="1294"/>
        <v>5.5403284904828314E-2</v>
      </c>
      <c r="S9174" s="65">
        <f t="shared" si="1295"/>
        <v>0.13322557771116225</v>
      </c>
      <c r="T9174" s="66">
        <f>(L9174*'Football Field'!$F$4)+(M9174*'Football Field'!$F$5)+(N9174*'Football Field'!$F$6)+(O9174*'Football Field'!$F$7)+(P9174*'Football Field'!$F$8)+(Q9174*'Football Field'!$F$9)+(R9174*'Football Field'!$F$10)+(S9174*'Football Field'!$F$11)</f>
        <v>131701743.45879403</v>
      </c>
    </row>
    <row r="9175" spans="2:20" x14ac:dyDescent="0.3">
      <c r="B9175" s="62">
        <f t="shared" si="1287"/>
        <v>9148</v>
      </c>
      <c r="C9175" s="62">
        <v>0.72351215001354285</v>
      </c>
      <c r="D9175" s="62">
        <v>5.1820216297348565E-2</v>
      </c>
      <c r="E9175" s="62">
        <v>0.1485188852390168</v>
      </c>
      <c r="F9175" s="62">
        <v>0.10958618035751611</v>
      </c>
      <c r="G9175" s="62">
        <v>0.96354170327925381</v>
      </c>
      <c r="H9175" s="62">
        <v>0.1669996841919642</v>
      </c>
      <c r="I9175" s="62">
        <v>0.9037927739092414</v>
      </c>
      <c r="J9175" s="62">
        <v>0.17624420657711226</v>
      </c>
      <c r="K9175" s="62"/>
      <c r="L9175" s="65">
        <f t="shared" si="1288"/>
        <v>0.22302978611992361</v>
      </c>
      <c r="M9175" s="65">
        <f t="shared" si="1289"/>
        <v>1.5974094916401189E-2</v>
      </c>
      <c r="N9175" s="65">
        <f t="shared" si="1290"/>
        <v>4.5782417349877771E-2</v>
      </c>
      <c r="O9175" s="65">
        <f t="shared" si="1291"/>
        <v>3.3781025469135105E-2</v>
      </c>
      <c r="P9175" s="65">
        <f t="shared" si="1292"/>
        <v>0.29702127323774224</v>
      </c>
      <c r="Q9175" s="65">
        <f t="shared" si="1293"/>
        <v>5.147930666642072E-2</v>
      </c>
      <c r="R9175" s="65">
        <f t="shared" si="1294"/>
        <v>0.27860307398837392</v>
      </c>
      <c r="S9175" s="65">
        <f t="shared" si="1295"/>
        <v>5.4329022252125561E-2</v>
      </c>
      <c r="T9175" s="66">
        <f>(L9175*'Football Field'!$F$4)+(M9175*'Football Field'!$F$5)+(N9175*'Football Field'!$F$6)+(O9175*'Football Field'!$F$7)+(P9175*'Football Field'!$F$8)+(Q9175*'Football Field'!$F$9)+(R9175*'Football Field'!$F$10)+(S9175*'Football Field'!$F$11)</f>
        <v>171736175.83924174</v>
      </c>
    </row>
    <row r="9176" spans="2:20" x14ac:dyDescent="0.3">
      <c r="B9176" s="62">
        <f t="shared" si="1287"/>
        <v>9149</v>
      </c>
      <c r="C9176" s="62">
        <v>0.80353750775769139</v>
      </c>
      <c r="D9176" s="62">
        <v>0.49469422103361405</v>
      </c>
      <c r="E9176" s="62">
        <v>0.86878918133744132</v>
      </c>
      <c r="F9176" s="62">
        <v>0.32672306116753835</v>
      </c>
      <c r="G9176" s="62">
        <v>0.63930910921767337</v>
      </c>
      <c r="H9176" s="62">
        <v>0.35432941628323056</v>
      </c>
      <c r="I9176" s="62">
        <v>0.85873179984859027</v>
      </c>
      <c r="J9176" s="62">
        <v>0.70331404231672434</v>
      </c>
      <c r="K9176" s="62"/>
      <c r="L9176" s="65">
        <f t="shared" si="1288"/>
        <v>0.15913435221120353</v>
      </c>
      <c r="M9176" s="65">
        <f t="shared" si="1289"/>
        <v>9.7970341952661119E-2</v>
      </c>
      <c r="N9176" s="65">
        <f t="shared" si="1290"/>
        <v>0.17205693853176851</v>
      </c>
      <c r="O9176" s="65">
        <f t="shared" si="1291"/>
        <v>6.4704960489580798E-2</v>
      </c>
      <c r="P9176" s="65">
        <f t="shared" si="1292"/>
        <v>0.1266101955115638</v>
      </c>
      <c r="Q9176" s="65">
        <f t="shared" si="1293"/>
        <v>7.0172184353849837E-2</v>
      </c>
      <c r="R9176" s="65">
        <f t="shared" si="1294"/>
        <v>0.17006515237030423</v>
      </c>
      <c r="S9176" s="65">
        <f t="shared" si="1295"/>
        <v>0.1392858745790683</v>
      </c>
      <c r="T9176" s="66">
        <f>(L9176*'Football Field'!$F$4)+(M9176*'Football Field'!$F$5)+(N9176*'Football Field'!$F$6)+(O9176*'Football Field'!$F$7)+(P9176*'Football Field'!$F$8)+(Q9176*'Football Field'!$F$9)+(R9176*'Football Field'!$F$10)+(S9176*'Football Field'!$F$11)</f>
        <v>146926812.44516051</v>
      </c>
    </row>
    <row r="9177" spans="2:20" x14ac:dyDescent="0.3">
      <c r="B9177" s="62">
        <f t="shared" si="1287"/>
        <v>9150</v>
      </c>
      <c r="C9177" s="62">
        <v>0.97822711784186944</v>
      </c>
      <c r="D9177" s="62">
        <v>7.7852701472046371E-2</v>
      </c>
      <c r="E9177" s="62">
        <v>0.17198909752626634</v>
      </c>
      <c r="F9177" s="62">
        <v>0.38215174045869449</v>
      </c>
      <c r="G9177" s="62">
        <v>0.970506670357839</v>
      </c>
      <c r="H9177" s="62">
        <v>0.17780681612205174</v>
      </c>
      <c r="I9177" s="62">
        <v>0.44990957059416903</v>
      </c>
      <c r="J9177" s="62">
        <v>0.72306773901203791</v>
      </c>
      <c r="K9177" s="62"/>
      <c r="L9177" s="65">
        <f t="shared" si="1288"/>
        <v>0.24881705914900237</v>
      </c>
      <c r="M9177" s="65">
        <f t="shared" si="1289"/>
        <v>1.9802231888455094E-2</v>
      </c>
      <c r="N9177" s="65">
        <f t="shared" si="1290"/>
        <v>4.3746304586798603E-2</v>
      </c>
      <c r="O9177" s="65">
        <f t="shared" si="1291"/>
        <v>9.7202245240737464E-2</v>
      </c>
      <c r="P9177" s="65">
        <f t="shared" si="1292"/>
        <v>0.2468533239353142</v>
      </c>
      <c r="Q9177" s="65">
        <f t="shared" si="1293"/>
        <v>4.5226070998461071E-2</v>
      </c>
      <c r="R9177" s="65">
        <f t="shared" si="1294"/>
        <v>0.11443679509233107</v>
      </c>
      <c r="S9177" s="65">
        <f t="shared" si="1295"/>
        <v>0.1839159691089001</v>
      </c>
      <c r="T9177" s="66">
        <f>(L9177*'Football Field'!$F$4)+(M9177*'Football Field'!$F$5)+(N9177*'Football Field'!$F$6)+(O9177*'Football Field'!$F$7)+(P9177*'Football Field'!$F$8)+(Q9177*'Football Field'!$F$9)+(R9177*'Football Field'!$F$10)+(S9177*'Football Field'!$F$11)</f>
        <v>146101445.07759982</v>
      </c>
    </row>
    <row r="9178" spans="2:20" x14ac:dyDescent="0.3">
      <c r="B9178" s="62">
        <f t="shared" si="1287"/>
        <v>9151</v>
      </c>
      <c r="C9178" s="62">
        <v>0.76748376030986842</v>
      </c>
      <c r="D9178" s="62">
        <v>0.29818136252858451</v>
      </c>
      <c r="E9178" s="62">
        <v>0.31923688846549536</v>
      </c>
      <c r="F9178" s="62">
        <v>0.40080136226615071</v>
      </c>
      <c r="G9178" s="62">
        <v>0.59316550636360832</v>
      </c>
      <c r="H9178" s="62">
        <v>0.38427904791763801</v>
      </c>
      <c r="I9178" s="62">
        <v>0.95628549612073932</v>
      </c>
      <c r="J9178" s="62">
        <v>3.7665015176630012E-2</v>
      </c>
      <c r="K9178" s="62"/>
      <c r="L9178" s="65">
        <f t="shared" si="1288"/>
        <v>0.20427565919293966</v>
      </c>
      <c r="M9178" s="65">
        <f t="shared" si="1289"/>
        <v>7.9364799021913998E-2</v>
      </c>
      <c r="N9178" s="65">
        <f t="shared" si="1290"/>
        <v>8.496899765496381E-2</v>
      </c>
      <c r="O9178" s="65">
        <f t="shared" si="1291"/>
        <v>0.10667842984624179</v>
      </c>
      <c r="P9178" s="65">
        <f t="shared" si="1292"/>
        <v>0.15787861722835456</v>
      </c>
      <c r="Q9178" s="65">
        <f t="shared" si="1293"/>
        <v>0.10228080369507384</v>
      </c>
      <c r="R9178" s="65">
        <f t="shared" si="1294"/>
        <v>0.25452766585945907</v>
      </c>
      <c r="S9178" s="65">
        <f t="shared" si="1295"/>
        <v>1.0025027501053226E-2</v>
      </c>
      <c r="T9178" s="66">
        <f>(L9178*'Football Field'!$F$4)+(M9178*'Football Field'!$F$5)+(N9178*'Football Field'!$F$6)+(O9178*'Football Field'!$F$7)+(P9178*'Football Field'!$F$8)+(Q9178*'Football Field'!$F$9)+(R9178*'Football Field'!$F$10)+(S9178*'Football Field'!$F$11)</f>
        <v>158073910.67078099</v>
      </c>
    </row>
    <row r="9179" spans="2:20" x14ac:dyDescent="0.3">
      <c r="B9179" s="62">
        <f t="shared" si="1287"/>
        <v>9152</v>
      </c>
      <c r="C9179" s="62">
        <v>0.91543942188767291</v>
      </c>
      <c r="D9179" s="62">
        <v>0.56819516202713205</v>
      </c>
      <c r="E9179" s="62">
        <v>0.21197496374660951</v>
      </c>
      <c r="F9179" s="62">
        <v>8.4467065292997634E-2</v>
      </c>
      <c r="G9179" s="62">
        <v>0.86095332052598272</v>
      </c>
      <c r="H9179" s="62">
        <v>0.71201542370413329</v>
      </c>
      <c r="I9179" s="62">
        <v>0.2173220011584982</v>
      </c>
      <c r="J9179" s="62">
        <v>0.43859277070442371</v>
      </c>
      <c r="K9179" s="62"/>
      <c r="L9179" s="65">
        <f t="shared" si="1288"/>
        <v>0.22834834780589003</v>
      </c>
      <c r="M9179" s="65">
        <f t="shared" si="1289"/>
        <v>0.14173130780478432</v>
      </c>
      <c r="N9179" s="65">
        <f t="shared" si="1290"/>
        <v>5.2875298562017843E-2</v>
      </c>
      <c r="O9179" s="65">
        <f t="shared" si="1291"/>
        <v>2.1069569807137856E-2</v>
      </c>
      <c r="P9179" s="65">
        <f t="shared" si="1292"/>
        <v>0.21475726692511402</v>
      </c>
      <c r="Q9179" s="65">
        <f t="shared" si="1293"/>
        <v>0.17760601272762269</v>
      </c>
      <c r="R9179" s="65">
        <f t="shared" si="1294"/>
        <v>5.4209070223438474E-2</v>
      </c>
      <c r="S9179" s="65">
        <f t="shared" si="1295"/>
        <v>0.10940312614399476</v>
      </c>
      <c r="T9179" s="66">
        <f>(L9179*'Football Field'!$F$4)+(M9179*'Football Field'!$F$5)+(N9179*'Football Field'!$F$6)+(O9179*'Football Field'!$F$7)+(P9179*'Football Field'!$F$8)+(Q9179*'Football Field'!$F$9)+(R9179*'Football Field'!$F$10)+(S9179*'Football Field'!$F$11)</f>
        <v>133938119.06816013</v>
      </c>
    </row>
    <row r="9180" spans="2:20" x14ac:dyDescent="0.3">
      <c r="B9180" s="62">
        <f t="shared" si="1287"/>
        <v>9153</v>
      </c>
      <c r="C9180" s="62">
        <v>0.44134800275993724</v>
      </c>
      <c r="D9180" s="62">
        <v>0.30551529548593936</v>
      </c>
      <c r="E9180" s="62">
        <v>0.18589220362944259</v>
      </c>
      <c r="F9180" s="62">
        <v>0.58282157005503932</v>
      </c>
      <c r="G9180" s="62">
        <v>0.90857795019611665</v>
      </c>
      <c r="H9180" s="62">
        <v>0.27782860891973815</v>
      </c>
      <c r="I9180" s="62">
        <v>0.30709695180397889</v>
      </c>
      <c r="J9180" s="62">
        <v>0.7804150409635946</v>
      </c>
      <c r="K9180" s="62"/>
      <c r="L9180" s="65">
        <f t="shared" si="1288"/>
        <v>0.11646615976713021</v>
      </c>
      <c r="M9180" s="65">
        <f t="shared" si="1289"/>
        <v>8.0621625095971386E-2</v>
      </c>
      <c r="N9180" s="65">
        <f t="shared" si="1290"/>
        <v>4.9054603061491016E-2</v>
      </c>
      <c r="O9180" s="65">
        <f t="shared" si="1291"/>
        <v>0.15379924610349113</v>
      </c>
      <c r="P9180" s="65">
        <f t="shared" si="1292"/>
        <v>0.23976223761454421</v>
      </c>
      <c r="Q9180" s="65">
        <f t="shared" si="1293"/>
        <v>7.3315458440912154E-2</v>
      </c>
      <c r="R9180" s="65">
        <f t="shared" si="1294"/>
        <v>8.1039004207877505E-2</v>
      </c>
      <c r="S9180" s="65">
        <f t="shared" si="1295"/>
        <v>0.20594166570858233</v>
      </c>
      <c r="T9180" s="66">
        <f>(L9180*'Football Field'!$F$4)+(M9180*'Football Field'!$F$5)+(N9180*'Football Field'!$F$6)+(O9180*'Football Field'!$F$7)+(P9180*'Football Field'!$F$8)+(Q9180*'Football Field'!$F$9)+(R9180*'Football Field'!$F$10)+(S9180*'Football Field'!$F$11)</f>
        <v>142037755.16386962</v>
      </c>
    </row>
    <row r="9181" spans="2:20" x14ac:dyDescent="0.3">
      <c r="B9181" s="62">
        <f t="shared" si="1287"/>
        <v>9154</v>
      </c>
      <c r="C9181" s="62">
        <v>0.13974999728760196</v>
      </c>
      <c r="D9181" s="62">
        <v>8.5523210566080254E-2</v>
      </c>
      <c r="E9181" s="62">
        <v>0.46961829233488217</v>
      </c>
      <c r="F9181" s="62">
        <v>0.67423578042184729</v>
      </c>
      <c r="G9181" s="62">
        <v>0.94171754631033455</v>
      </c>
      <c r="H9181" s="62">
        <v>7.3451859505007211E-2</v>
      </c>
      <c r="I9181" s="62">
        <v>0.11273060788269129</v>
      </c>
      <c r="J9181" s="62">
        <v>0.93760400738561589</v>
      </c>
      <c r="K9181" s="62"/>
      <c r="L9181" s="65">
        <f t="shared" si="1288"/>
        <v>4.0688500456707882E-2</v>
      </c>
      <c r="M9181" s="65">
        <f t="shared" si="1289"/>
        <v>2.4900259461298715E-2</v>
      </c>
      <c r="N9181" s="65">
        <f t="shared" si="1290"/>
        <v>0.13673033612174113</v>
      </c>
      <c r="O9181" s="65">
        <f t="shared" si="1291"/>
        <v>0.19630514055156212</v>
      </c>
      <c r="P9181" s="65">
        <f t="shared" si="1292"/>
        <v>0.2741830093512081</v>
      </c>
      <c r="Q9181" s="65">
        <f t="shared" si="1293"/>
        <v>2.1385660658475514E-2</v>
      </c>
      <c r="R9181" s="65">
        <f t="shared" si="1294"/>
        <v>3.2821749404976674E-2</v>
      </c>
      <c r="S9181" s="65">
        <f t="shared" si="1295"/>
        <v>0.27298534399402996</v>
      </c>
      <c r="T9181" s="66">
        <f>(L9181*'Football Field'!$F$4)+(M9181*'Football Field'!$F$5)+(N9181*'Football Field'!$F$6)+(O9181*'Football Field'!$F$7)+(P9181*'Football Field'!$F$8)+(Q9181*'Football Field'!$F$9)+(R9181*'Football Field'!$F$10)+(S9181*'Football Field'!$F$11)</f>
        <v>141826078.19954839</v>
      </c>
    </row>
    <row r="9182" spans="2:20" x14ac:dyDescent="0.3">
      <c r="B9182" s="62">
        <f t="shared" ref="B9182:B9245" si="1296">B9181+1</f>
        <v>9155</v>
      </c>
      <c r="C9182" s="62">
        <v>0.97935211992491211</v>
      </c>
      <c r="D9182" s="62">
        <v>1.1823590451610633E-3</v>
      </c>
      <c r="E9182" s="62">
        <v>0.12447008877435883</v>
      </c>
      <c r="F9182" s="62">
        <v>0.31040859342068894</v>
      </c>
      <c r="G9182" s="62">
        <v>0.30323379516602045</v>
      </c>
      <c r="H9182" s="62">
        <v>0.43306399490936742</v>
      </c>
      <c r="I9182" s="62">
        <v>5.3453521509318258E-2</v>
      </c>
      <c r="J9182" s="62">
        <v>0.45181093182892762</v>
      </c>
      <c r="K9182" s="62"/>
      <c r="L9182" s="65">
        <f t="shared" si="1288"/>
        <v>0.36859660734427524</v>
      </c>
      <c r="M9182" s="65">
        <f t="shared" si="1289"/>
        <v>4.4500187812183316E-4</v>
      </c>
      <c r="N9182" s="65">
        <f t="shared" si="1290"/>
        <v>4.6846534055174187E-2</v>
      </c>
      <c r="O9182" s="65">
        <f t="shared" si="1291"/>
        <v>0.11682780084669324</v>
      </c>
      <c r="P9182" s="65">
        <f t="shared" si="1292"/>
        <v>0.11412743777885896</v>
      </c>
      <c r="Q9182" s="65">
        <f t="shared" si="1293"/>
        <v>0.16299134503205037</v>
      </c>
      <c r="R9182" s="65">
        <f t="shared" si="1294"/>
        <v>2.0118184540663053E-2</v>
      </c>
      <c r="S9182" s="65">
        <f t="shared" si="1295"/>
        <v>0.17004708852416311</v>
      </c>
      <c r="T9182" s="66">
        <f>(L9182*'Football Field'!$F$4)+(M9182*'Football Field'!$F$5)+(N9182*'Football Field'!$F$6)+(O9182*'Football Field'!$F$7)+(P9182*'Football Field'!$F$8)+(Q9182*'Football Field'!$F$9)+(R9182*'Football Field'!$F$10)+(S9182*'Football Field'!$F$11)</f>
        <v>121725718.92604469</v>
      </c>
    </row>
    <row r="9183" spans="2:20" x14ac:dyDescent="0.3">
      <c r="B9183" s="62">
        <f t="shared" si="1296"/>
        <v>9156</v>
      </c>
      <c r="C9183" s="62">
        <v>0.49621202423991706</v>
      </c>
      <c r="D9183" s="62">
        <v>0.10987251946873289</v>
      </c>
      <c r="E9183" s="62">
        <v>0.89122360440319526</v>
      </c>
      <c r="F9183" s="62">
        <v>0.97942493954921861</v>
      </c>
      <c r="G9183" s="62">
        <v>0.38860288489196715</v>
      </c>
      <c r="H9183" s="62">
        <v>0.63227171900979862</v>
      </c>
      <c r="I9183" s="62">
        <v>0.94146885567631389</v>
      </c>
      <c r="J9183" s="62">
        <v>0.52293701977472118</v>
      </c>
      <c r="K9183" s="62"/>
      <c r="L9183" s="65">
        <f t="shared" si="1288"/>
        <v>0.10000214984066176</v>
      </c>
      <c r="M9183" s="65">
        <f t="shared" si="1289"/>
        <v>2.21427285485747E-2</v>
      </c>
      <c r="N9183" s="65">
        <f t="shared" si="1290"/>
        <v>0.17960926393426466</v>
      </c>
      <c r="O9183" s="65">
        <f t="shared" si="1291"/>
        <v>0.19738457509672541</v>
      </c>
      <c r="P9183" s="65">
        <f t="shared" si="1292"/>
        <v>7.8315562753656073E-2</v>
      </c>
      <c r="Q9183" s="65">
        <f t="shared" si="1293"/>
        <v>0.12742240835715796</v>
      </c>
      <c r="R9183" s="65">
        <f t="shared" si="1294"/>
        <v>0.18973524416276213</v>
      </c>
      <c r="S9183" s="65">
        <f t="shared" si="1295"/>
        <v>0.10538806730619726</v>
      </c>
      <c r="T9183" s="66">
        <f>(L9183*'Football Field'!$F$4)+(M9183*'Football Field'!$F$5)+(N9183*'Football Field'!$F$6)+(O9183*'Football Field'!$F$7)+(P9183*'Football Field'!$F$8)+(Q9183*'Football Field'!$F$9)+(R9183*'Football Field'!$F$10)+(S9183*'Football Field'!$F$11)</f>
        <v>147101413.76017475</v>
      </c>
    </row>
    <row r="9184" spans="2:20" x14ac:dyDescent="0.3">
      <c r="B9184" s="62">
        <f t="shared" si="1296"/>
        <v>9157</v>
      </c>
      <c r="C9184" s="62">
        <v>0.75239803886769674</v>
      </c>
      <c r="D9184" s="62">
        <v>0.34725140649062769</v>
      </c>
      <c r="E9184" s="62">
        <v>0.45517522551225897</v>
      </c>
      <c r="F9184" s="62">
        <v>0.6151853046780198</v>
      </c>
      <c r="G9184" s="62">
        <v>0.20037782406369864</v>
      </c>
      <c r="H9184" s="62">
        <v>0.859127071276089</v>
      </c>
      <c r="I9184" s="62">
        <v>0.39549313149867615</v>
      </c>
      <c r="J9184" s="62">
        <v>0.41654627994945415</v>
      </c>
      <c r="K9184" s="62"/>
      <c r="L9184" s="65">
        <f t="shared" si="1288"/>
        <v>0.18616551611245888</v>
      </c>
      <c r="M9184" s="65">
        <f t="shared" si="1289"/>
        <v>8.5920262906842168E-2</v>
      </c>
      <c r="N9184" s="65">
        <f t="shared" si="1290"/>
        <v>0.11262380601977492</v>
      </c>
      <c r="O9184" s="65">
        <f t="shared" si="1291"/>
        <v>0.15221502959063715</v>
      </c>
      <c r="P9184" s="65">
        <f t="shared" si="1292"/>
        <v>4.9579396951178731E-2</v>
      </c>
      <c r="Q9184" s="65">
        <f t="shared" si="1293"/>
        <v>0.21257343369873205</v>
      </c>
      <c r="R9184" s="65">
        <f t="shared" si="1294"/>
        <v>9.78566917255487E-2</v>
      </c>
      <c r="S9184" s="65">
        <f t="shared" si="1295"/>
        <v>0.10306586299482748</v>
      </c>
      <c r="T9184" s="66">
        <f>(L9184*'Football Field'!$F$4)+(M9184*'Football Field'!$F$5)+(N9184*'Football Field'!$F$6)+(O9184*'Football Field'!$F$7)+(P9184*'Football Field'!$F$8)+(Q9184*'Football Field'!$F$9)+(R9184*'Football Field'!$F$10)+(S9184*'Football Field'!$F$11)</f>
        <v>129281338.22104469</v>
      </c>
    </row>
    <row r="9185" spans="2:20" x14ac:dyDescent="0.3">
      <c r="B9185" s="62">
        <f t="shared" si="1296"/>
        <v>9158</v>
      </c>
      <c r="C9185" s="62">
        <v>0.49803929756301746</v>
      </c>
      <c r="D9185" s="62">
        <v>0.99521625867182717</v>
      </c>
      <c r="E9185" s="62">
        <v>0.94265921727170565</v>
      </c>
      <c r="F9185" s="62">
        <v>0.92282066698542953</v>
      </c>
      <c r="G9185" s="62">
        <v>0.30824110598271037</v>
      </c>
      <c r="H9185" s="62">
        <v>0.53225206009338788</v>
      </c>
      <c r="I9185" s="62">
        <v>0.55648938727181441</v>
      </c>
      <c r="J9185" s="62">
        <v>0.74404581879411003</v>
      </c>
      <c r="K9185" s="62"/>
      <c r="L9185" s="65">
        <f t="shared" si="1288"/>
        <v>9.0556488338449467E-2</v>
      </c>
      <c r="M9185" s="65">
        <f t="shared" si="1289"/>
        <v>0.18095618149739928</v>
      </c>
      <c r="N9185" s="65">
        <f t="shared" si="1290"/>
        <v>0.17139994541333545</v>
      </c>
      <c r="O9185" s="65">
        <f t="shared" si="1291"/>
        <v>0.16779278136736256</v>
      </c>
      <c r="P9185" s="65">
        <f t="shared" si="1292"/>
        <v>5.6046244254093602E-2</v>
      </c>
      <c r="Q9185" s="65">
        <f t="shared" si="1293"/>
        <v>9.6777257756179236E-2</v>
      </c>
      <c r="R9185" s="65">
        <f t="shared" si="1294"/>
        <v>0.1011842337653578</v>
      </c>
      <c r="S9185" s="65">
        <f t="shared" si="1295"/>
        <v>0.1352868676078226</v>
      </c>
      <c r="T9185" s="66">
        <f>(L9185*'Football Field'!$F$4)+(M9185*'Football Field'!$F$5)+(N9185*'Football Field'!$F$6)+(O9185*'Football Field'!$F$7)+(P9185*'Football Field'!$F$8)+(Q9185*'Football Field'!$F$9)+(R9185*'Football Field'!$F$10)+(S9185*'Football Field'!$F$11)</f>
        <v>132329247.3253231</v>
      </c>
    </row>
    <row r="9186" spans="2:20" x14ac:dyDescent="0.3">
      <c r="B9186" s="62">
        <f t="shared" si="1296"/>
        <v>9159</v>
      </c>
      <c r="C9186" s="62">
        <v>4.7415104055108515E-3</v>
      </c>
      <c r="D9186" s="62">
        <v>0.70421894990764622</v>
      </c>
      <c r="E9186" s="62">
        <v>0.92955531633618504</v>
      </c>
      <c r="F9186" s="62">
        <v>0.70509520379810264</v>
      </c>
      <c r="G9186" s="62">
        <v>2.3492073447446304E-2</v>
      </c>
      <c r="H9186" s="62">
        <v>0.23352854054145555</v>
      </c>
      <c r="I9186" s="62">
        <v>0.10575923072950899</v>
      </c>
      <c r="J9186" s="62">
        <v>0.26541814400665142</v>
      </c>
      <c r="K9186" s="62"/>
      <c r="L9186" s="65">
        <f t="shared" si="1288"/>
        <v>1.5954963642333688E-3</v>
      </c>
      <c r="M9186" s="65">
        <f t="shared" si="1289"/>
        <v>0.2369664259085045</v>
      </c>
      <c r="N9186" s="65">
        <f t="shared" si="1290"/>
        <v>0.31279107303960296</v>
      </c>
      <c r="O9186" s="65">
        <f t="shared" si="1291"/>
        <v>0.23726128129777954</v>
      </c>
      <c r="P9186" s="65">
        <f t="shared" si="1292"/>
        <v>7.9049742736282298E-3</v>
      </c>
      <c r="Q9186" s="65">
        <f t="shared" si="1293"/>
        <v>7.8581275904312561E-2</v>
      </c>
      <c r="R9186" s="65">
        <f t="shared" si="1294"/>
        <v>3.5587492946747977E-2</v>
      </c>
      <c r="S9186" s="65">
        <f t="shared" si="1295"/>
        <v>8.9311980265190591E-2</v>
      </c>
      <c r="T9186" s="66">
        <f>(L9186*'Football Field'!$F$4)+(M9186*'Football Field'!$F$5)+(N9186*'Football Field'!$F$6)+(O9186*'Football Field'!$F$7)+(P9186*'Football Field'!$F$8)+(Q9186*'Football Field'!$F$9)+(R9186*'Football Field'!$F$10)+(S9186*'Football Field'!$F$11)</f>
        <v>123364044.7772269</v>
      </c>
    </row>
    <row r="9187" spans="2:20" x14ac:dyDescent="0.3">
      <c r="B9187" s="62">
        <f t="shared" si="1296"/>
        <v>9160</v>
      </c>
      <c r="C9187" s="62">
        <v>0.78820557734891883</v>
      </c>
      <c r="D9187" s="62">
        <v>0.16938281318674753</v>
      </c>
      <c r="E9187" s="62">
        <v>0.46580743180451456</v>
      </c>
      <c r="F9187" s="62">
        <v>0.38363782813171488</v>
      </c>
      <c r="G9187" s="62">
        <v>0.96748486838390646</v>
      </c>
      <c r="H9187" s="62">
        <v>0.13621680241815326</v>
      </c>
      <c r="I9187" s="62">
        <v>0.33493696868058942</v>
      </c>
      <c r="J9187" s="62">
        <v>0.88337001956287298</v>
      </c>
      <c r="K9187" s="62"/>
      <c r="L9187" s="65">
        <f t="shared" si="1288"/>
        <v>0.19089307356626248</v>
      </c>
      <c r="M9187" s="65">
        <f t="shared" si="1289"/>
        <v>4.1022300206592976E-2</v>
      </c>
      <c r="N9187" s="65">
        <f t="shared" si="1290"/>
        <v>0.11281246276668834</v>
      </c>
      <c r="O9187" s="65">
        <f t="shared" si="1291"/>
        <v>9.291206032145323E-2</v>
      </c>
      <c r="P9187" s="65">
        <f t="shared" si="1292"/>
        <v>0.23431217116711534</v>
      </c>
      <c r="Q9187" s="65">
        <f t="shared" si="1293"/>
        <v>3.2989926527072472E-2</v>
      </c>
      <c r="R9187" s="65">
        <f t="shared" si="1294"/>
        <v>8.1117349635425551E-2</v>
      </c>
      <c r="S9187" s="65">
        <f t="shared" si="1295"/>
        <v>0.21394065580938959</v>
      </c>
      <c r="T9187" s="66">
        <f>(L9187*'Football Field'!$F$4)+(M9187*'Football Field'!$F$5)+(N9187*'Football Field'!$F$6)+(O9187*'Football Field'!$F$7)+(P9187*'Football Field'!$F$8)+(Q9187*'Football Field'!$F$9)+(R9187*'Football Field'!$F$10)+(S9187*'Football Field'!$F$11)</f>
        <v>142668829.77595931</v>
      </c>
    </row>
    <row r="9188" spans="2:20" x14ac:dyDescent="0.3">
      <c r="B9188" s="62">
        <f t="shared" si="1296"/>
        <v>9161</v>
      </c>
      <c r="C9188" s="62">
        <v>0.43665104722537362</v>
      </c>
      <c r="D9188" s="62">
        <v>0.71997639669260671</v>
      </c>
      <c r="E9188" s="62">
        <v>0.84731437868293302</v>
      </c>
      <c r="F9188" s="62">
        <v>1.9343417219018E-2</v>
      </c>
      <c r="G9188" s="62">
        <v>0.33092700325305069</v>
      </c>
      <c r="H9188" s="62">
        <v>0.84420270377984463</v>
      </c>
      <c r="I9188" s="62">
        <v>0.80801456446483089</v>
      </c>
      <c r="J9188" s="62">
        <v>0.9207102450659802</v>
      </c>
      <c r="K9188" s="62"/>
      <c r="L9188" s="65">
        <f t="shared" si="1288"/>
        <v>8.8621607832342353E-2</v>
      </c>
      <c r="M9188" s="65">
        <f t="shared" si="1289"/>
        <v>0.14612461433832885</v>
      </c>
      <c r="N9188" s="65">
        <f t="shared" si="1290"/>
        <v>0.1719688136682436</v>
      </c>
      <c r="O9188" s="65">
        <f t="shared" si="1291"/>
        <v>3.9258917293662167E-3</v>
      </c>
      <c r="P9188" s="65">
        <f t="shared" si="1292"/>
        <v>6.7164119472011993E-2</v>
      </c>
      <c r="Q9188" s="65">
        <f t="shared" si="1293"/>
        <v>0.1713372758883264</v>
      </c>
      <c r="R9188" s="65">
        <f t="shared" si="1294"/>
        <v>0.16399262136170611</v>
      </c>
      <c r="S9188" s="65">
        <f t="shared" si="1295"/>
        <v>0.18686505570967443</v>
      </c>
      <c r="T9188" s="66">
        <f>(L9188*'Football Field'!$F$4)+(M9188*'Football Field'!$F$5)+(N9188*'Football Field'!$F$6)+(O9188*'Football Field'!$F$7)+(P9188*'Football Field'!$F$8)+(Q9188*'Football Field'!$F$9)+(R9188*'Football Field'!$F$10)+(S9188*'Football Field'!$F$11)</f>
        <v>141328408.8702358</v>
      </c>
    </row>
    <row r="9189" spans="2:20" x14ac:dyDescent="0.3">
      <c r="B9189" s="62">
        <f t="shared" si="1296"/>
        <v>9162</v>
      </c>
      <c r="C9189" s="62">
        <v>0.4096806248588245</v>
      </c>
      <c r="D9189" s="62">
        <v>0.68626632123848974</v>
      </c>
      <c r="E9189" s="62">
        <v>0.10271013253076899</v>
      </c>
      <c r="F9189" s="62">
        <v>0.45109712551735559</v>
      </c>
      <c r="G9189" s="62">
        <v>0.64091124052656456</v>
      </c>
      <c r="H9189" s="62">
        <v>0.98702415521535647</v>
      </c>
      <c r="I9189" s="62">
        <v>1.4341662341622041E-2</v>
      </c>
      <c r="J9189" s="62">
        <v>0.49352367492150506</v>
      </c>
      <c r="K9189" s="62"/>
      <c r="L9189" s="65">
        <f t="shared" si="1288"/>
        <v>0.10822207883930612</v>
      </c>
      <c r="M9189" s="65">
        <f t="shared" si="1289"/>
        <v>0.181285526859918</v>
      </c>
      <c r="N9189" s="65">
        <f t="shared" si="1290"/>
        <v>2.7132120451561145E-2</v>
      </c>
      <c r="O9189" s="65">
        <f t="shared" si="1291"/>
        <v>0.11916274707583861</v>
      </c>
      <c r="P9189" s="65">
        <f t="shared" si="1292"/>
        <v>0.16930443519306043</v>
      </c>
      <c r="Q9189" s="65">
        <f t="shared" si="1293"/>
        <v>0.2607343366038487</v>
      </c>
      <c r="R9189" s="65">
        <f t="shared" si="1294"/>
        <v>3.7885231042023887E-3</v>
      </c>
      <c r="S9189" s="65">
        <f t="shared" si="1295"/>
        <v>0.13037023187226462</v>
      </c>
      <c r="T9189" s="66">
        <f>(L9189*'Football Field'!$F$4)+(M9189*'Football Field'!$F$5)+(N9189*'Football Field'!$F$6)+(O9189*'Football Field'!$F$7)+(P9189*'Football Field'!$F$8)+(Q9189*'Football Field'!$F$9)+(R9189*'Football Field'!$F$10)+(S9189*'Football Field'!$F$11)</f>
        <v>123849044.1546711</v>
      </c>
    </row>
    <row r="9190" spans="2:20" x14ac:dyDescent="0.3">
      <c r="B9190" s="62">
        <f t="shared" si="1296"/>
        <v>9163</v>
      </c>
      <c r="C9190" s="62">
        <v>0.45892894649833416</v>
      </c>
      <c r="D9190" s="62">
        <v>0.77073422927353286</v>
      </c>
      <c r="E9190" s="62">
        <v>0.74052241092946891</v>
      </c>
      <c r="F9190" s="62">
        <v>6.1286876925484957E-2</v>
      </c>
      <c r="G9190" s="62">
        <v>0.45059675710224301</v>
      </c>
      <c r="H9190" s="62">
        <v>0.56524930755663183</v>
      </c>
      <c r="I9190" s="62">
        <v>0.47825672687641041</v>
      </c>
      <c r="J9190" s="62">
        <v>0.75594913859019064</v>
      </c>
      <c r="K9190" s="62"/>
      <c r="L9190" s="65">
        <f t="shared" si="1288"/>
        <v>0.10718821248992863</v>
      </c>
      <c r="M9190" s="65">
        <f t="shared" si="1289"/>
        <v>0.18001397595636887</v>
      </c>
      <c r="N9190" s="65">
        <f t="shared" si="1290"/>
        <v>0.17295765312234512</v>
      </c>
      <c r="O9190" s="65">
        <f t="shared" si="1291"/>
        <v>1.4314265502005834E-2</v>
      </c>
      <c r="P9190" s="65">
        <f t="shared" si="1292"/>
        <v>0.10524213239559362</v>
      </c>
      <c r="Q9190" s="65">
        <f t="shared" si="1293"/>
        <v>0.13202057388285748</v>
      </c>
      <c r="R9190" s="65">
        <f t="shared" si="1294"/>
        <v>0.11170244120862514</v>
      </c>
      <c r="S9190" s="65">
        <f t="shared" si="1295"/>
        <v>0.1765607454422751</v>
      </c>
      <c r="T9190" s="66">
        <f>(L9190*'Football Field'!$F$4)+(M9190*'Football Field'!$F$5)+(N9190*'Football Field'!$F$6)+(O9190*'Football Field'!$F$7)+(P9190*'Football Field'!$F$8)+(Q9190*'Football Field'!$F$9)+(R9190*'Football Field'!$F$10)+(S9190*'Football Field'!$F$11)</f>
        <v>137015083.0798637</v>
      </c>
    </row>
    <row r="9191" spans="2:20" x14ac:dyDescent="0.3">
      <c r="B9191" s="62">
        <f t="shared" si="1296"/>
        <v>9164</v>
      </c>
      <c r="C9191" s="62">
        <v>0.91629377142828561</v>
      </c>
      <c r="D9191" s="62">
        <v>0.3289427542193355</v>
      </c>
      <c r="E9191" s="62">
        <v>4.8762564158968402E-3</v>
      </c>
      <c r="F9191" s="62">
        <v>0.68212384953162986</v>
      </c>
      <c r="G9191" s="62">
        <v>0.66725923077191118</v>
      </c>
      <c r="H9191" s="62">
        <v>0.51519055927142476</v>
      </c>
      <c r="I9191" s="62">
        <v>0.53800581596499342</v>
      </c>
      <c r="J9191" s="62">
        <v>0.96724257667933644</v>
      </c>
      <c r="K9191" s="62"/>
      <c r="L9191" s="65">
        <f t="shared" ref="L9191:L9254" si="1297">C9191/SUM($C9191:$J9191)</f>
        <v>0.19833478355484732</v>
      </c>
      <c r="M9191" s="65">
        <f t="shared" ref="M9191:M9254" si="1298">D9191/SUM($C9191:$J9191)</f>
        <v>7.1200734954612058E-2</v>
      </c>
      <c r="N9191" s="65">
        <f t="shared" ref="N9191:N9254" si="1299">E9191/SUM($C9191:$J9191)</f>
        <v>1.055481648966473E-3</v>
      </c>
      <c r="O9191" s="65">
        <f t="shared" ref="O9191:O9254" si="1300">F9191/SUM($C9191:$J9191)</f>
        <v>0.14764793811003607</v>
      </c>
      <c r="P9191" s="65">
        <f t="shared" ref="P9191:P9254" si="1301">G9191/SUM($C9191:$J9191)</f>
        <v>0.14443044276491479</v>
      </c>
      <c r="Q9191" s="65">
        <f t="shared" ref="Q9191:Q9254" si="1302">H9191/SUM($C9191:$J9191)</f>
        <v>0.11151468147963503</v>
      </c>
      <c r="R9191" s="65">
        <f t="shared" ref="R9191:R9254" si="1303">I9191/SUM($C9191:$J9191)</f>
        <v>0.11645311840801634</v>
      </c>
      <c r="S9191" s="65">
        <f t="shared" ref="S9191:S9254" si="1304">J9191/SUM($C9191:$J9191)</f>
        <v>0.20936281907897192</v>
      </c>
      <c r="T9191" s="66">
        <f>(L9191*'Football Field'!$F$4)+(M9191*'Football Field'!$F$5)+(N9191*'Football Field'!$F$6)+(O9191*'Football Field'!$F$7)+(P9191*'Football Field'!$F$8)+(Q9191*'Football Field'!$F$9)+(R9191*'Football Field'!$F$10)+(S9191*'Football Field'!$F$11)</f>
        <v>137500005.01126599</v>
      </c>
    </row>
    <row r="9192" spans="2:20" x14ac:dyDescent="0.3">
      <c r="B9192" s="62">
        <f t="shared" si="1296"/>
        <v>9165</v>
      </c>
      <c r="C9192" s="62">
        <v>0.38931358035857277</v>
      </c>
      <c r="D9192" s="62">
        <v>0.83100665659128004</v>
      </c>
      <c r="E9192" s="62">
        <v>0.75773872721271485</v>
      </c>
      <c r="F9192" s="62">
        <v>0.25364088764396786</v>
      </c>
      <c r="G9192" s="62">
        <v>0.76434361965171627</v>
      </c>
      <c r="H9192" s="62">
        <v>0.66148840714607426</v>
      </c>
      <c r="I9192" s="62">
        <v>0.12805304177869825</v>
      </c>
      <c r="J9192" s="62">
        <v>0.48977900624096338</v>
      </c>
      <c r="K9192" s="62"/>
      <c r="L9192" s="65">
        <f t="shared" si="1297"/>
        <v>9.1059752348612716E-2</v>
      </c>
      <c r="M9192" s="65">
        <f t="shared" si="1298"/>
        <v>0.19437097539611764</v>
      </c>
      <c r="N9192" s="65">
        <f t="shared" si="1299"/>
        <v>0.17723373734199468</v>
      </c>
      <c r="O9192" s="65">
        <f t="shared" si="1300"/>
        <v>5.9326151410051702E-2</v>
      </c>
      <c r="P9192" s="65">
        <f t="shared" si="1301"/>
        <v>0.17877860990778277</v>
      </c>
      <c r="Q9192" s="65">
        <f t="shared" si="1302"/>
        <v>0.15472095908064934</v>
      </c>
      <c r="R9192" s="65">
        <f t="shared" si="1303"/>
        <v>2.9951378169533856E-2</v>
      </c>
      <c r="S9192" s="65">
        <f t="shared" si="1304"/>
        <v>0.11455843634525729</v>
      </c>
      <c r="T9192" s="66">
        <f>(L9192*'Football Field'!$F$4)+(M9192*'Football Field'!$F$5)+(N9192*'Football Field'!$F$6)+(O9192*'Football Field'!$F$7)+(P9192*'Football Field'!$F$8)+(Q9192*'Football Field'!$F$9)+(R9192*'Football Field'!$F$10)+(S9192*'Football Field'!$F$11)</f>
        <v>131679757.37319051</v>
      </c>
    </row>
    <row r="9193" spans="2:20" x14ac:dyDescent="0.3">
      <c r="B9193" s="62">
        <f t="shared" si="1296"/>
        <v>9166</v>
      </c>
      <c r="C9193" s="62">
        <v>0.74869629836048979</v>
      </c>
      <c r="D9193" s="62">
        <v>0.43465557828673695</v>
      </c>
      <c r="E9193" s="62">
        <v>0.4631215769985505</v>
      </c>
      <c r="F9193" s="62">
        <v>0.92970442807683651</v>
      </c>
      <c r="G9193" s="62">
        <v>0.42603386960290524</v>
      </c>
      <c r="H9193" s="62">
        <v>0.45460731878519411</v>
      </c>
      <c r="I9193" s="62">
        <v>0.12990700263041777</v>
      </c>
      <c r="J9193" s="62">
        <v>0.2909094724634369</v>
      </c>
      <c r="K9193" s="62"/>
      <c r="L9193" s="65">
        <f t="shared" si="1297"/>
        <v>0.1930806259722874</v>
      </c>
      <c r="M9193" s="65">
        <f t="shared" si="1298"/>
        <v>0.11209294252118952</v>
      </c>
      <c r="N9193" s="65">
        <f t="shared" si="1299"/>
        <v>0.11943401374357841</v>
      </c>
      <c r="O9193" s="65">
        <f t="shared" si="1300"/>
        <v>0.2397606523972044</v>
      </c>
      <c r="P9193" s="65">
        <f t="shared" si="1301"/>
        <v>0.10986949769680572</v>
      </c>
      <c r="Q9193" s="65">
        <f t="shared" si="1302"/>
        <v>0.11723827922595829</v>
      </c>
      <c r="R9193" s="65">
        <f t="shared" si="1303"/>
        <v>3.3501601972643472E-2</v>
      </c>
      <c r="S9193" s="65">
        <f t="shared" si="1304"/>
        <v>7.5022386470332852E-2</v>
      </c>
      <c r="T9193" s="66">
        <f>(L9193*'Football Field'!$F$4)+(M9193*'Football Field'!$F$5)+(N9193*'Football Field'!$F$6)+(O9193*'Football Field'!$F$7)+(P9193*'Football Field'!$F$8)+(Q9193*'Football Field'!$F$9)+(R9193*'Football Field'!$F$10)+(S9193*'Football Field'!$F$11)</f>
        <v>125759054.59331876</v>
      </c>
    </row>
    <row r="9194" spans="2:20" x14ac:dyDescent="0.3">
      <c r="B9194" s="62">
        <f t="shared" si="1296"/>
        <v>9167</v>
      </c>
      <c r="C9194" s="62">
        <v>0.52008887543262927</v>
      </c>
      <c r="D9194" s="62">
        <v>0.20191692271902328</v>
      </c>
      <c r="E9194" s="62">
        <v>0.90701699008216907</v>
      </c>
      <c r="F9194" s="62">
        <v>0.54935377206084024</v>
      </c>
      <c r="G9194" s="62">
        <v>0.68986398103814894</v>
      </c>
      <c r="H9194" s="62">
        <v>1.042243814164312E-2</v>
      </c>
      <c r="I9194" s="62">
        <v>5.0161166944778901E-2</v>
      </c>
      <c r="J9194" s="62">
        <v>0.65259716972435944</v>
      </c>
      <c r="K9194" s="62"/>
      <c r="L9194" s="65">
        <f t="shared" si="1297"/>
        <v>0.14521856813893408</v>
      </c>
      <c r="M9194" s="65">
        <f t="shared" si="1298"/>
        <v>5.6378991717300563E-2</v>
      </c>
      <c r="N9194" s="65">
        <f t="shared" si="1299"/>
        <v>0.25325615447523725</v>
      </c>
      <c r="O9194" s="65">
        <f t="shared" si="1300"/>
        <v>0.15338987613229882</v>
      </c>
      <c r="P9194" s="65">
        <f t="shared" si="1301"/>
        <v>0.19262296170755513</v>
      </c>
      <c r="Q9194" s="65">
        <f t="shared" si="1302"/>
        <v>2.9101401989939028E-3</v>
      </c>
      <c r="R9194" s="65">
        <f t="shared" si="1303"/>
        <v>1.4005938569325183E-2</v>
      </c>
      <c r="S9194" s="65">
        <f t="shared" si="1304"/>
        <v>0.18221736906035504</v>
      </c>
      <c r="T9194" s="66">
        <f>(L9194*'Football Field'!$F$4)+(M9194*'Football Field'!$F$5)+(N9194*'Football Field'!$F$6)+(O9194*'Football Field'!$F$7)+(P9194*'Football Field'!$F$8)+(Q9194*'Football Field'!$F$9)+(R9194*'Football Field'!$F$10)+(S9194*'Football Field'!$F$11)</f>
        <v>133966020.81811336</v>
      </c>
    </row>
    <row r="9195" spans="2:20" x14ac:dyDescent="0.3">
      <c r="B9195" s="62">
        <f t="shared" si="1296"/>
        <v>9168</v>
      </c>
      <c r="C9195" s="62">
        <v>0.14212417340488814</v>
      </c>
      <c r="D9195" s="62">
        <v>0.4225094627400704</v>
      </c>
      <c r="E9195" s="62">
        <v>1.0736481514934337E-2</v>
      </c>
      <c r="F9195" s="62">
        <v>3.7020336809934995E-2</v>
      </c>
      <c r="G9195" s="62">
        <v>0.99334316605256145</v>
      </c>
      <c r="H9195" s="62">
        <v>0.56334009826085907</v>
      </c>
      <c r="I9195" s="62">
        <v>0.94788408037080085</v>
      </c>
      <c r="J9195" s="62">
        <v>8.9115587931119955E-2</v>
      </c>
      <c r="K9195" s="62"/>
      <c r="L9195" s="65">
        <f t="shared" si="1297"/>
        <v>4.4329669425970823E-2</v>
      </c>
      <c r="M9195" s="65">
        <f t="shared" si="1298"/>
        <v>0.13178408967244468</v>
      </c>
      <c r="N9195" s="65">
        <f t="shared" si="1299"/>
        <v>3.3487946839219134E-3</v>
      </c>
      <c r="O9195" s="65">
        <f t="shared" si="1300"/>
        <v>1.1546939929404539E-2</v>
      </c>
      <c r="P9195" s="65">
        <f t="shared" si="1301"/>
        <v>0.30983169944081301</v>
      </c>
      <c r="Q9195" s="65">
        <f t="shared" si="1302"/>
        <v>0.17571029425905463</v>
      </c>
      <c r="R9195" s="65">
        <f t="shared" si="1303"/>
        <v>0.29565264606515396</v>
      </c>
      <c r="S9195" s="65">
        <f t="shared" si="1304"/>
        <v>2.779586652323645E-2</v>
      </c>
      <c r="T9195" s="66">
        <f>(L9195*'Football Field'!$F$4)+(M9195*'Football Field'!$F$5)+(N9195*'Football Field'!$F$6)+(O9195*'Football Field'!$F$7)+(P9195*'Football Field'!$F$8)+(Q9195*'Football Field'!$F$9)+(R9195*'Football Field'!$F$10)+(S9195*'Football Field'!$F$11)</f>
        <v>174166573.43141663</v>
      </c>
    </row>
    <row r="9196" spans="2:20" x14ac:dyDescent="0.3">
      <c r="B9196" s="62">
        <f t="shared" si="1296"/>
        <v>9169</v>
      </c>
      <c r="C9196" s="62">
        <v>0.89140485563083782</v>
      </c>
      <c r="D9196" s="62">
        <v>0.73448266919331862</v>
      </c>
      <c r="E9196" s="62">
        <v>0.57596705265841541</v>
      </c>
      <c r="F9196" s="62">
        <v>0.90764136086867131</v>
      </c>
      <c r="G9196" s="62">
        <v>0.15159879640615126</v>
      </c>
      <c r="H9196" s="62">
        <v>0.51752521764901538</v>
      </c>
      <c r="I9196" s="62">
        <v>0.74111441282411072</v>
      </c>
      <c r="J9196" s="62">
        <v>0.60088611773673228</v>
      </c>
      <c r="K9196" s="62"/>
      <c r="L9196" s="65">
        <f t="shared" si="1297"/>
        <v>0.17408141427311838</v>
      </c>
      <c r="M9196" s="65">
        <f t="shared" si="1298"/>
        <v>0.14343626356150241</v>
      </c>
      <c r="N9196" s="65">
        <f t="shared" si="1299"/>
        <v>0.11247993374518922</v>
      </c>
      <c r="O9196" s="65">
        <f t="shared" si="1300"/>
        <v>0.17725222243823061</v>
      </c>
      <c r="P9196" s="65">
        <f t="shared" si="1301"/>
        <v>2.9605552083075703E-2</v>
      </c>
      <c r="Q9196" s="65">
        <f t="shared" si="1302"/>
        <v>0.10106689596904561</v>
      </c>
      <c r="R9196" s="65">
        <f t="shared" si="1303"/>
        <v>0.14473136903804598</v>
      </c>
      <c r="S9196" s="65">
        <f t="shared" si="1304"/>
        <v>0.11734634889179212</v>
      </c>
      <c r="T9196" s="66">
        <f>(L9196*'Football Field'!$F$4)+(M9196*'Football Field'!$F$5)+(N9196*'Football Field'!$F$6)+(O9196*'Football Field'!$F$7)+(P9196*'Football Field'!$F$8)+(Q9196*'Football Field'!$F$9)+(R9196*'Football Field'!$F$10)+(S9196*'Football Field'!$F$11)</f>
        <v>134310449.04804003</v>
      </c>
    </row>
    <row r="9197" spans="2:20" x14ac:dyDescent="0.3">
      <c r="B9197" s="62">
        <f t="shared" si="1296"/>
        <v>9170</v>
      </c>
      <c r="C9197" s="62">
        <v>0.49765879359966358</v>
      </c>
      <c r="D9197" s="62">
        <v>0.17608671920561714</v>
      </c>
      <c r="E9197" s="62">
        <v>3.1472099507398932E-2</v>
      </c>
      <c r="F9197" s="62">
        <v>0.73883134079281265</v>
      </c>
      <c r="G9197" s="62">
        <v>0.10201865869744964</v>
      </c>
      <c r="H9197" s="62">
        <v>0.58537202853934167</v>
      </c>
      <c r="I9197" s="62">
        <v>0.71511392336566837</v>
      </c>
      <c r="J9197" s="62">
        <v>0.9591646816269459</v>
      </c>
      <c r="K9197" s="62"/>
      <c r="L9197" s="65">
        <f t="shared" si="1297"/>
        <v>0.13076606346507669</v>
      </c>
      <c r="M9197" s="65">
        <f t="shared" si="1298"/>
        <v>4.6268984684156973E-2</v>
      </c>
      <c r="N9197" s="65">
        <f t="shared" si="1299"/>
        <v>8.2696872123883235E-3</v>
      </c>
      <c r="O9197" s="65">
        <f t="shared" si="1300"/>
        <v>0.19413716233420125</v>
      </c>
      <c r="P9197" s="65">
        <f t="shared" si="1301"/>
        <v>2.6806676721931669E-2</v>
      </c>
      <c r="Q9197" s="65">
        <f t="shared" si="1302"/>
        <v>0.1538138114288673</v>
      </c>
      <c r="R9197" s="65">
        <f t="shared" si="1303"/>
        <v>0.18790511468952409</v>
      </c>
      <c r="S9197" s="65">
        <f t="shared" si="1304"/>
        <v>0.2520324994638537</v>
      </c>
      <c r="T9197" s="66">
        <f>(L9197*'Football Field'!$F$4)+(M9197*'Football Field'!$F$5)+(N9197*'Football Field'!$F$6)+(O9197*'Football Field'!$F$7)+(P9197*'Football Field'!$F$8)+(Q9197*'Football Field'!$F$9)+(R9197*'Football Field'!$F$10)+(S9197*'Football Field'!$F$11)</f>
        <v>139027833.02744067</v>
      </c>
    </row>
    <row r="9198" spans="2:20" x14ac:dyDescent="0.3">
      <c r="B9198" s="62">
        <f t="shared" si="1296"/>
        <v>9171</v>
      </c>
      <c r="C9198" s="62">
        <v>0.59268137002888788</v>
      </c>
      <c r="D9198" s="62">
        <v>0.84150756874390908</v>
      </c>
      <c r="E9198" s="62">
        <v>0.4531008687178294</v>
      </c>
      <c r="F9198" s="62">
        <v>0.65737487172978892</v>
      </c>
      <c r="G9198" s="62">
        <v>0.94113646914214211</v>
      </c>
      <c r="H9198" s="62">
        <v>0.95618243082714716</v>
      </c>
      <c r="I9198" s="62">
        <v>0.35456460842976734</v>
      </c>
      <c r="J9198" s="62">
        <v>0.27175259132660778</v>
      </c>
      <c r="K9198" s="62"/>
      <c r="L9198" s="65">
        <f t="shared" si="1297"/>
        <v>0.11693887081266163</v>
      </c>
      <c r="M9198" s="65">
        <f t="shared" si="1298"/>
        <v>0.16603347067316224</v>
      </c>
      <c r="N9198" s="65">
        <f t="shared" si="1299"/>
        <v>8.9398969887507118E-2</v>
      </c>
      <c r="O9198" s="65">
        <f t="shared" si="1300"/>
        <v>0.12970320831402707</v>
      </c>
      <c r="P9198" s="65">
        <f t="shared" si="1301"/>
        <v>0.18569072953437571</v>
      </c>
      <c r="Q9198" s="65">
        <f t="shared" si="1302"/>
        <v>0.18865936978309705</v>
      </c>
      <c r="R9198" s="65">
        <f t="shared" si="1303"/>
        <v>6.995729414928227E-2</v>
      </c>
      <c r="S9198" s="65">
        <f t="shared" si="1304"/>
        <v>5.3618086845887036E-2</v>
      </c>
      <c r="T9198" s="66">
        <f>(L9198*'Football Field'!$F$4)+(M9198*'Football Field'!$F$5)+(N9198*'Football Field'!$F$6)+(O9198*'Football Field'!$F$7)+(P9198*'Football Field'!$F$8)+(Q9198*'Football Field'!$F$9)+(R9198*'Football Field'!$F$10)+(S9198*'Football Field'!$F$11)</f>
        <v>135494490.19485638</v>
      </c>
    </row>
    <row r="9199" spans="2:20" x14ac:dyDescent="0.3">
      <c r="B9199" s="62">
        <f t="shared" si="1296"/>
        <v>9172</v>
      </c>
      <c r="C9199" s="62">
        <v>0.16868243419729823</v>
      </c>
      <c r="D9199" s="62">
        <v>0.39708801706404728</v>
      </c>
      <c r="E9199" s="62">
        <v>0.18105491273524787</v>
      </c>
      <c r="F9199" s="62">
        <v>0.91332231829213706</v>
      </c>
      <c r="G9199" s="62">
        <v>1.1737964154060032E-2</v>
      </c>
      <c r="H9199" s="62">
        <v>0.89612227343939754</v>
      </c>
      <c r="I9199" s="62">
        <v>0.58073737967361694</v>
      </c>
      <c r="J9199" s="62">
        <v>0.40859556817073539</v>
      </c>
      <c r="K9199" s="62"/>
      <c r="L9199" s="65">
        <f t="shared" si="1297"/>
        <v>4.74181250741657E-2</v>
      </c>
      <c r="M9199" s="65">
        <f t="shared" si="1298"/>
        <v>0.11162495578272265</v>
      </c>
      <c r="N9199" s="65">
        <f t="shared" si="1299"/>
        <v>5.0896138286280729E-2</v>
      </c>
      <c r="O9199" s="65">
        <f t="shared" si="1300"/>
        <v>0.25674298647569072</v>
      </c>
      <c r="P9199" s="65">
        <f t="shared" si="1301"/>
        <v>3.2996456034199624E-3</v>
      </c>
      <c r="Q9199" s="65">
        <f t="shared" si="1302"/>
        <v>0.2519079016490483</v>
      </c>
      <c r="R9199" s="65">
        <f t="shared" si="1303"/>
        <v>0.16325041688927611</v>
      </c>
      <c r="S9199" s="65">
        <f t="shared" si="1304"/>
        <v>0.1148598302393958</v>
      </c>
      <c r="T9199" s="66">
        <f>(L9199*'Football Field'!$F$4)+(M9199*'Football Field'!$F$5)+(N9199*'Football Field'!$F$6)+(O9199*'Football Field'!$F$7)+(P9199*'Football Field'!$F$8)+(Q9199*'Football Field'!$F$9)+(R9199*'Football Field'!$F$10)+(S9199*'Football Field'!$F$11)</f>
        <v>134367016.79035959</v>
      </c>
    </row>
    <row r="9200" spans="2:20" x14ac:dyDescent="0.3">
      <c r="B9200" s="62">
        <f t="shared" si="1296"/>
        <v>9173</v>
      </c>
      <c r="C9200" s="62">
        <v>0.43013188116304368</v>
      </c>
      <c r="D9200" s="62">
        <v>0.46384105391266939</v>
      </c>
      <c r="E9200" s="62">
        <v>0.12244997745591701</v>
      </c>
      <c r="F9200" s="62">
        <v>0.5788358307512137</v>
      </c>
      <c r="G9200" s="62">
        <v>0.25822161029725099</v>
      </c>
      <c r="H9200" s="62">
        <v>0.65849585462443039</v>
      </c>
      <c r="I9200" s="62">
        <v>0.60541515840625826</v>
      </c>
      <c r="J9200" s="62">
        <v>0.82077525263748896</v>
      </c>
      <c r="K9200" s="62"/>
      <c r="L9200" s="65">
        <f t="shared" si="1297"/>
        <v>0.10922135164640352</v>
      </c>
      <c r="M9200" s="65">
        <f t="shared" si="1298"/>
        <v>0.11778096224918197</v>
      </c>
      <c r="N9200" s="65">
        <f t="shared" si="1299"/>
        <v>3.1093142899903656E-2</v>
      </c>
      <c r="O9200" s="65">
        <f t="shared" si="1300"/>
        <v>0.14698104136124729</v>
      </c>
      <c r="P9200" s="65">
        <f t="shared" si="1301"/>
        <v>6.5568990665646601E-2</v>
      </c>
      <c r="Q9200" s="65">
        <f t="shared" si="1302"/>
        <v>0.16720873398447672</v>
      </c>
      <c r="R9200" s="65">
        <f t="shared" si="1303"/>
        <v>0.15373020416333261</v>
      </c>
      <c r="S9200" s="65">
        <f t="shared" si="1304"/>
        <v>0.20841557302980762</v>
      </c>
      <c r="T9200" s="66">
        <f>(L9200*'Football Field'!$F$4)+(M9200*'Football Field'!$F$5)+(N9200*'Football Field'!$F$6)+(O9200*'Football Field'!$F$7)+(P9200*'Football Field'!$F$8)+(Q9200*'Football Field'!$F$9)+(R9200*'Football Field'!$F$10)+(S9200*'Football Field'!$F$11)</f>
        <v>137261503.67095643</v>
      </c>
    </row>
    <row r="9201" spans="2:20" x14ac:dyDescent="0.3">
      <c r="B9201" s="62">
        <f t="shared" si="1296"/>
        <v>9174</v>
      </c>
      <c r="C9201" s="62">
        <v>0.26612538818547027</v>
      </c>
      <c r="D9201" s="62">
        <v>0.21174018103859138</v>
      </c>
      <c r="E9201" s="62">
        <v>0.13365645071612375</v>
      </c>
      <c r="F9201" s="62">
        <v>0.1946248985482123</v>
      </c>
      <c r="G9201" s="62">
        <v>0.1866113433301092</v>
      </c>
      <c r="H9201" s="62">
        <v>0.34777182699718068</v>
      </c>
      <c r="I9201" s="62">
        <v>0.6941692516891359</v>
      </c>
      <c r="J9201" s="62">
        <v>0.35812923502004501</v>
      </c>
      <c r="K9201" s="62"/>
      <c r="L9201" s="65">
        <f t="shared" si="1297"/>
        <v>0.11121790792183911</v>
      </c>
      <c r="M9201" s="65">
        <f t="shared" si="1298"/>
        <v>8.8489490306319182E-2</v>
      </c>
      <c r="N9201" s="65">
        <f t="shared" si="1299"/>
        <v>5.5857094019702659E-2</v>
      </c>
      <c r="O9201" s="65">
        <f t="shared" si="1300"/>
        <v>8.1336749543590353E-2</v>
      </c>
      <c r="P9201" s="65">
        <f t="shared" si="1301"/>
        <v>7.7987761112045348E-2</v>
      </c>
      <c r="Q9201" s="65">
        <f t="shared" si="1302"/>
        <v>0.14533921508392916</v>
      </c>
      <c r="R9201" s="65">
        <f t="shared" si="1303"/>
        <v>0.2901040462277451</v>
      </c>
      <c r="S9201" s="65">
        <f t="shared" si="1304"/>
        <v>0.14966773578482911</v>
      </c>
      <c r="T9201" s="66">
        <f>(L9201*'Football Field'!$F$4)+(M9201*'Football Field'!$F$5)+(N9201*'Football Field'!$F$6)+(O9201*'Football Field'!$F$7)+(P9201*'Football Field'!$F$8)+(Q9201*'Football Field'!$F$9)+(R9201*'Football Field'!$F$10)+(S9201*'Football Field'!$F$11)</f>
        <v>157019493.57758328</v>
      </c>
    </row>
    <row r="9202" spans="2:20" x14ac:dyDescent="0.3">
      <c r="B9202" s="62">
        <f t="shared" si="1296"/>
        <v>9175</v>
      </c>
      <c r="C9202" s="62">
        <v>0.44839991677781588</v>
      </c>
      <c r="D9202" s="62">
        <v>0.14924926903991176</v>
      </c>
      <c r="E9202" s="62">
        <v>0.7627877520106866</v>
      </c>
      <c r="F9202" s="62">
        <v>0.37166104211201301</v>
      </c>
      <c r="G9202" s="62">
        <v>0.60542831980581202</v>
      </c>
      <c r="H9202" s="62">
        <v>0.19607099250093551</v>
      </c>
      <c r="I9202" s="62">
        <v>0.60231724982263024</v>
      </c>
      <c r="J9202" s="62">
        <v>0.68698580850856694</v>
      </c>
      <c r="K9202" s="62"/>
      <c r="L9202" s="65">
        <f t="shared" si="1297"/>
        <v>0.11729312188584168</v>
      </c>
      <c r="M9202" s="65">
        <f t="shared" si="1298"/>
        <v>3.9040847354896817E-2</v>
      </c>
      <c r="N9202" s="65">
        <f t="shared" si="1299"/>
        <v>0.19953116274539651</v>
      </c>
      <c r="O9202" s="65">
        <f t="shared" si="1300"/>
        <v>9.7219652104137078E-2</v>
      </c>
      <c r="P9202" s="65">
        <f t="shared" si="1301"/>
        <v>0.15836884676165203</v>
      </c>
      <c r="Q9202" s="65">
        <f t="shared" si="1302"/>
        <v>5.1288543911763657E-2</v>
      </c>
      <c r="R9202" s="65">
        <f t="shared" si="1303"/>
        <v>0.15755504841540136</v>
      </c>
      <c r="S9202" s="65">
        <f t="shared" si="1304"/>
        <v>0.17970277682091082</v>
      </c>
      <c r="T9202" s="66">
        <f>(L9202*'Football Field'!$F$4)+(M9202*'Football Field'!$F$5)+(N9202*'Football Field'!$F$6)+(O9202*'Football Field'!$F$7)+(P9202*'Football Field'!$F$8)+(Q9202*'Football Field'!$F$9)+(R9202*'Football Field'!$F$10)+(S9202*'Football Field'!$F$11)</f>
        <v>149447050.02497736</v>
      </c>
    </row>
    <row r="9203" spans="2:20" x14ac:dyDescent="0.3">
      <c r="B9203" s="62">
        <f t="shared" si="1296"/>
        <v>9176</v>
      </c>
      <c r="C9203" s="62">
        <v>0.30986107456933265</v>
      </c>
      <c r="D9203" s="62">
        <v>0.41672251649555114</v>
      </c>
      <c r="E9203" s="62">
        <v>0.92690007483387915</v>
      </c>
      <c r="F9203" s="62">
        <v>0.33226980466183409</v>
      </c>
      <c r="G9203" s="62">
        <v>6.0290668529612623E-2</v>
      </c>
      <c r="H9203" s="62">
        <v>0.96652097164038231</v>
      </c>
      <c r="I9203" s="62">
        <v>4.0704581749729019E-2</v>
      </c>
      <c r="J9203" s="62">
        <v>0.26912294615746146</v>
      </c>
      <c r="K9203" s="62"/>
      <c r="L9203" s="65">
        <f t="shared" si="1297"/>
        <v>9.3264435685837255E-2</v>
      </c>
      <c r="M9203" s="65">
        <f t="shared" si="1298"/>
        <v>0.12542843721999453</v>
      </c>
      <c r="N9203" s="65">
        <f t="shared" si="1299"/>
        <v>0.27898571169899961</v>
      </c>
      <c r="O9203" s="65">
        <f t="shared" si="1300"/>
        <v>0.10000919241082484</v>
      </c>
      <c r="P9203" s="65">
        <f t="shared" si="1301"/>
        <v>1.8146762013755379E-2</v>
      </c>
      <c r="Q9203" s="65">
        <f t="shared" si="1302"/>
        <v>0.29091112242431</v>
      </c>
      <c r="R9203" s="65">
        <f t="shared" si="1303"/>
        <v>1.2251586786087492E-2</v>
      </c>
      <c r="S9203" s="65">
        <f t="shared" si="1304"/>
        <v>8.1002751760190755E-2</v>
      </c>
      <c r="T9203" s="66">
        <f>(L9203*'Football Field'!$F$4)+(M9203*'Football Field'!$F$5)+(N9203*'Football Field'!$F$6)+(O9203*'Football Field'!$F$7)+(P9203*'Football Field'!$F$8)+(Q9203*'Football Field'!$F$9)+(R9203*'Football Field'!$F$10)+(S9203*'Football Field'!$F$11)</f>
        <v>118953433.38805735</v>
      </c>
    </row>
    <row r="9204" spans="2:20" x14ac:dyDescent="0.3">
      <c r="B9204" s="62">
        <f t="shared" si="1296"/>
        <v>9177</v>
      </c>
      <c r="C9204" s="62">
        <v>0.4821426203282575</v>
      </c>
      <c r="D9204" s="62">
        <v>0.28168385110095839</v>
      </c>
      <c r="E9204" s="62">
        <v>0.64534150397920154</v>
      </c>
      <c r="F9204" s="62">
        <v>0.33496575620050206</v>
      </c>
      <c r="G9204" s="62">
        <v>0.36141765214035626</v>
      </c>
      <c r="H9204" s="62">
        <v>0.49200902201087604</v>
      </c>
      <c r="I9204" s="62">
        <v>0.66102073797161576</v>
      </c>
      <c r="J9204" s="62">
        <v>0.77439531097719205</v>
      </c>
      <c r="K9204" s="62"/>
      <c r="L9204" s="65">
        <f t="shared" si="1297"/>
        <v>0.11955007070901719</v>
      </c>
      <c r="M9204" s="65">
        <f t="shared" si="1298"/>
        <v>6.9845151407234338E-2</v>
      </c>
      <c r="N9204" s="65">
        <f t="shared" si="1299"/>
        <v>0.1600161843805688</v>
      </c>
      <c r="O9204" s="65">
        <f t="shared" si="1300"/>
        <v>8.305671009048203E-2</v>
      </c>
      <c r="P9204" s="65">
        <f t="shared" si="1301"/>
        <v>8.9615611744611107E-2</v>
      </c>
      <c r="Q9204" s="65">
        <f t="shared" si="1302"/>
        <v>0.12199650246814596</v>
      </c>
      <c r="R9204" s="65">
        <f t="shared" si="1303"/>
        <v>0.16390394176484685</v>
      </c>
      <c r="S9204" s="65">
        <f t="shared" si="1304"/>
        <v>0.19201582743509385</v>
      </c>
      <c r="T9204" s="66">
        <f>(L9204*'Football Field'!$F$4)+(M9204*'Football Field'!$F$5)+(N9204*'Football Field'!$F$6)+(O9204*'Football Field'!$F$7)+(P9204*'Football Field'!$F$8)+(Q9204*'Football Field'!$F$9)+(R9204*'Football Field'!$F$10)+(S9204*'Football Field'!$F$11)</f>
        <v>143541896.28920916</v>
      </c>
    </row>
    <row r="9205" spans="2:20" x14ac:dyDescent="0.3">
      <c r="B9205" s="62">
        <f t="shared" si="1296"/>
        <v>9178</v>
      </c>
      <c r="C9205" s="62">
        <v>0.31622580933145672</v>
      </c>
      <c r="D9205" s="62">
        <v>0.31463804626475667</v>
      </c>
      <c r="E9205" s="62">
        <v>0.81565614713605716</v>
      </c>
      <c r="F9205" s="62">
        <v>0.12110920835083572</v>
      </c>
      <c r="G9205" s="62">
        <v>0.48056390149674799</v>
      </c>
      <c r="H9205" s="62">
        <v>0.49620789549242805</v>
      </c>
      <c r="I9205" s="62">
        <v>0.87173346046904188</v>
      </c>
      <c r="J9205" s="62">
        <v>0.27839425119752736</v>
      </c>
      <c r="K9205" s="62"/>
      <c r="L9205" s="65">
        <f t="shared" si="1297"/>
        <v>8.5593003416633132E-2</v>
      </c>
      <c r="M9205" s="65">
        <f t="shared" si="1298"/>
        <v>8.5163242765912764E-2</v>
      </c>
      <c r="N9205" s="65">
        <f t="shared" si="1299"/>
        <v>0.22077407133912116</v>
      </c>
      <c r="O9205" s="65">
        <f t="shared" si="1300"/>
        <v>3.2780692082262759E-2</v>
      </c>
      <c r="P9205" s="65">
        <f t="shared" si="1301"/>
        <v>0.13007447984616474</v>
      </c>
      <c r="Q9205" s="65">
        <f t="shared" si="1302"/>
        <v>0.13430884779466612</v>
      </c>
      <c r="R9205" s="65">
        <f t="shared" si="1303"/>
        <v>0.23595254675152738</v>
      </c>
      <c r="S9205" s="65">
        <f t="shared" si="1304"/>
        <v>7.5353116003712028E-2</v>
      </c>
      <c r="T9205" s="66">
        <f>(L9205*'Football Field'!$F$4)+(M9205*'Football Field'!$F$5)+(N9205*'Football Field'!$F$6)+(O9205*'Football Field'!$F$7)+(P9205*'Football Field'!$F$8)+(Q9205*'Football Field'!$F$9)+(R9205*'Football Field'!$F$10)+(S9205*'Football Field'!$F$11)</f>
        <v>157302776.85755068</v>
      </c>
    </row>
    <row r="9206" spans="2:20" x14ac:dyDescent="0.3">
      <c r="B9206" s="62">
        <f t="shared" si="1296"/>
        <v>9179</v>
      </c>
      <c r="C9206" s="62">
        <v>0.21537072438289839</v>
      </c>
      <c r="D9206" s="62">
        <v>0.39505707546604885</v>
      </c>
      <c r="E9206" s="62">
        <v>0.49544106616596806</v>
      </c>
      <c r="F9206" s="62">
        <v>0.91531292334422754</v>
      </c>
      <c r="G9206" s="62">
        <v>0.85493827425087665</v>
      </c>
      <c r="H9206" s="62">
        <v>0.60153570368472875</v>
      </c>
      <c r="I9206" s="62">
        <v>0.19503757294933011</v>
      </c>
      <c r="J9206" s="62">
        <v>9.4495597420519717E-3</v>
      </c>
      <c r="K9206" s="62"/>
      <c r="L9206" s="65">
        <f t="shared" si="1297"/>
        <v>5.8490593720224603E-2</v>
      </c>
      <c r="M9206" s="65">
        <f t="shared" si="1298"/>
        <v>0.10728999014881711</v>
      </c>
      <c r="N9206" s="65">
        <f t="shared" si="1299"/>
        <v>0.13455237333886041</v>
      </c>
      <c r="O9206" s="65">
        <f t="shared" si="1300"/>
        <v>0.24858158637669253</v>
      </c>
      <c r="P9206" s="65">
        <f t="shared" si="1301"/>
        <v>0.23218497963620502</v>
      </c>
      <c r="Q9206" s="65">
        <f t="shared" si="1302"/>
        <v>0.16336565962363778</v>
      </c>
      <c r="R9206" s="65">
        <f t="shared" si="1303"/>
        <v>5.2968496401936148E-2</v>
      </c>
      <c r="S9206" s="65">
        <f t="shared" si="1304"/>
        <v>2.5663207536262551E-3</v>
      </c>
      <c r="T9206" s="66">
        <f>(L9206*'Football Field'!$F$4)+(M9206*'Football Field'!$F$5)+(N9206*'Football Field'!$F$6)+(O9206*'Football Field'!$F$7)+(P9206*'Football Field'!$F$8)+(Q9206*'Football Field'!$F$9)+(R9206*'Football Field'!$F$10)+(S9206*'Football Field'!$F$11)</f>
        <v>139048383.5025025</v>
      </c>
    </row>
    <row r="9207" spans="2:20" x14ac:dyDescent="0.3">
      <c r="B9207" s="62">
        <f t="shared" si="1296"/>
        <v>9180</v>
      </c>
      <c r="C9207" s="62">
        <v>6.9520961135464576E-2</v>
      </c>
      <c r="D9207" s="62">
        <v>0.3819410628985267</v>
      </c>
      <c r="E9207" s="62">
        <v>0.48433661037901266</v>
      </c>
      <c r="F9207" s="62">
        <v>0.84370671509486761</v>
      </c>
      <c r="G9207" s="62">
        <v>0.53026529000842304</v>
      </c>
      <c r="H9207" s="62">
        <v>0.58770647252395025</v>
      </c>
      <c r="I9207" s="62">
        <v>0.6360588738884434</v>
      </c>
      <c r="J9207" s="62">
        <v>0.33842478578788371</v>
      </c>
      <c r="K9207" s="62"/>
      <c r="L9207" s="65">
        <f t="shared" si="1297"/>
        <v>1.7954975588413198E-2</v>
      </c>
      <c r="M9207" s="65">
        <f t="shared" si="1298"/>
        <v>9.8642802811558239E-2</v>
      </c>
      <c r="N9207" s="65">
        <f t="shared" si="1299"/>
        <v>0.12508820180125166</v>
      </c>
      <c r="O9207" s="65">
        <f t="shared" si="1300"/>
        <v>0.21790166916407672</v>
      </c>
      <c r="P9207" s="65">
        <f t="shared" si="1301"/>
        <v>0.1369500677490951</v>
      </c>
      <c r="Q9207" s="65">
        <f t="shared" si="1302"/>
        <v>0.15178523419373383</v>
      </c>
      <c r="R9207" s="65">
        <f t="shared" si="1303"/>
        <v>0.1642730676753362</v>
      </c>
      <c r="S9207" s="65">
        <f t="shared" si="1304"/>
        <v>8.7403981016535057E-2</v>
      </c>
      <c r="T9207" s="66">
        <f>(L9207*'Football Field'!$F$4)+(M9207*'Football Field'!$F$5)+(N9207*'Football Field'!$F$6)+(O9207*'Football Field'!$F$7)+(P9207*'Football Field'!$F$8)+(Q9207*'Football Field'!$F$9)+(R9207*'Football Field'!$F$10)+(S9207*'Football Field'!$F$11)</f>
        <v>147103842.57836026</v>
      </c>
    </row>
    <row r="9208" spans="2:20" x14ac:dyDescent="0.3">
      <c r="B9208" s="62">
        <f t="shared" si="1296"/>
        <v>9181</v>
      </c>
      <c r="C9208" s="62">
        <v>0.18254389111783009</v>
      </c>
      <c r="D9208" s="62">
        <v>0.31253410077865074</v>
      </c>
      <c r="E9208" s="62">
        <v>0.19037107131567421</v>
      </c>
      <c r="F9208" s="62">
        <v>0.61246428282345489</v>
      </c>
      <c r="G9208" s="62">
        <v>1.699061476624153E-2</v>
      </c>
      <c r="H9208" s="62">
        <v>0.67286800772665301</v>
      </c>
      <c r="I9208" s="62">
        <v>0.12894369978176512</v>
      </c>
      <c r="J9208" s="62">
        <v>0.43792899874009916</v>
      </c>
      <c r="K9208" s="62"/>
      <c r="L9208" s="65">
        <f t="shared" si="1297"/>
        <v>7.145568754522641E-2</v>
      </c>
      <c r="M9208" s="65">
        <f t="shared" si="1298"/>
        <v>0.12233955853418446</v>
      </c>
      <c r="N9208" s="65">
        <f t="shared" si="1299"/>
        <v>7.4519589268545725E-2</v>
      </c>
      <c r="O9208" s="65">
        <f t="shared" si="1300"/>
        <v>0.23974539031708683</v>
      </c>
      <c r="P9208" s="65">
        <f t="shared" si="1301"/>
        <v>6.6508720313965038E-3</v>
      </c>
      <c r="Q9208" s="65">
        <f t="shared" si="1302"/>
        <v>0.26339005827513251</v>
      </c>
      <c r="R9208" s="65">
        <f t="shared" si="1303"/>
        <v>5.047422110983657E-2</v>
      </c>
      <c r="S9208" s="65">
        <f t="shared" si="1304"/>
        <v>0.17142462291859112</v>
      </c>
      <c r="T9208" s="66">
        <f>(L9208*'Football Field'!$F$4)+(M9208*'Football Field'!$F$5)+(N9208*'Football Field'!$F$6)+(O9208*'Football Field'!$F$7)+(P9208*'Football Field'!$F$8)+(Q9208*'Football Field'!$F$9)+(R9208*'Football Field'!$F$10)+(S9208*'Football Field'!$F$11)</f>
        <v>119773826.86037695</v>
      </c>
    </row>
    <row r="9209" spans="2:20" x14ac:dyDescent="0.3">
      <c r="B9209" s="62">
        <f t="shared" si="1296"/>
        <v>9182</v>
      </c>
      <c r="C9209" s="62">
        <v>0.17504962729921758</v>
      </c>
      <c r="D9209" s="62">
        <v>2.3498337977418848E-2</v>
      </c>
      <c r="E9209" s="62">
        <v>0.8823575392588161</v>
      </c>
      <c r="F9209" s="62">
        <v>0.16061882235398961</v>
      </c>
      <c r="G9209" s="62">
        <v>0.96874261276930085</v>
      </c>
      <c r="H9209" s="62">
        <v>0.56928400142490465</v>
      </c>
      <c r="I9209" s="62">
        <v>0.94221602880966748</v>
      </c>
      <c r="J9209" s="62">
        <v>0.71300835182570155</v>
      </c>
      <c r="K9209" s="62"/>
      <c r="L9209" s="65">
        <f t="shared" si="1297"/>
        <v>3.9472039641314786E-2</v>
      </c>
      <c r="M9209" s="65">
        <f t="shared" si="1298"/>
        <v>5.2986535444844978E-3</v>
      </c>
      <c r="N9209" s="65">
        <f t="shared" si="1299"/>
        <v>0.19896330146366803</v>
      </c>
      <c r="O9209" s="65">
        <f t="shared" si="1300"/>
        <v>3.6218029257845293E-2</v>
      </c>
      <c r="P9209" s="65">
        <f t="shared" si="1301"/>
        <v>0.21844232063458738</v>
      </c>
      <c r="Q9209" s="65">
        <f t="shared" si="1302"/>
        <v>0.12836817203272377</v>
      </c>
      <c r="R9209" s="65">
        <f t="shared" si="1303"/>
        <v>0.21246082618779519</v>
      </c>
      <c r="S9209" s="65">
        <f t="shared" si="1304"/>
        <v>0.16077665723758103</v>
      </c>
      <c r="T9209" s="66">
        <f>(L9209*'Football Field'!$F$4)+(M9209*'Football Field'!$F$5)+(N9209*'Football Field'!$F$6)+(O9209*'Football Field'!$F$7)+(P9209*'Football Field'!$F$8)+(Q9209*'Football Field'!$F$9)+(R9209*'Football Field'!$F$10)+(S9209*'Football Field'!$F$11)</f>
        <v>161879478.95431677</v>
      </c>
    </row>
    <row r="9210" spans="2:20" x14ac:dyDescent="0.3">
      <c r="B9210" s="62">
        <f t="shared" si="1296"/>
        <v>9183</v>
      </c>
      <c r="C9210" s="62">
        <v>2.5964657233800481E-2</v>
      </c>
      <c r="D9210" s="62">
        <v>0.10840617439942901</v>
      </c>
      <c r="E9210" s="62">
        <v>0.80984104495257947</v>
      </c>
      <c r="F9210" s="62">
        <v>0.15844305434858308</v>
      </c>
      <c r="G9210" s="62">
        <v>0.81448186013276325</v>
      </c>
      <c r="H9210" s="62">
        <v>0.34853239623673626</v>
      </c>
      <c r="I9210" s="62">
        <v>0.75001387856784663</v>
      </c>
      <c r="J9210" s="62">
        <v>0.69058396469743555</v>
      </c>
      <c r="K9210" s="62"/>
      <c r="L9210" s="65">
        <f t="shared" si="1297"/>
        <v>7.0056088834519496E-3</v>
      </c>
      <c r="M9210" s="65">
        <f t="shared" si="1298"/>
        <v>2.9249423612842333E-2</v>
      </c>
      <c r="N9210" s="65">
        <f t="shared" si="1299"/>
        <v>0.218505854616798</v>
      </c>
      <c r="O9210" s="65">
        <f t="shared" si="1300"/>
        <v>4.2750037447855153E-2</v>
      </c>
      <c r="P9210" s="65">
        <f t="shared" si="1301"/>
        <v>0.21975800810220705</v>
      </c>
      <c r="Q9210" s="65">
        <f t="shared" si="1302"/>
        <v>9.4038662989485669E-2</v>
      </c>
      <c r="R9210" s="65">
        <f t="shared" si="1303"/>
        <v>0.20236369165571608</v>
      </c>
      <c r="S9210" s="65">
        <f t="shared" si="1304"/>
        <v>0.18632871269164386</v>
      </c>
      <c r="T9210" s="66">
        <f>(L9210*'Football Field'!$F$4)+(M9210*'Football Field'!$F$5)+(N9210*'Football Field'!$F$6)+(O9210*'Football Field'!$F$7)+(P9210*'Football Field'!$F$8)+(Q9210*'Football Field'!$F$9)+(R9210*'Football Field'!$F$10)+(S9210*'Football Field'!$F$11)</f>
        <v>161421595.32233581</v>
      </c>
    </row>
    <row r="9211" spans="2:20" x14ac:dyDescent="0.3">
      <c r="B9211" s="62">
        <f t="shared" si="1296"/>
        <v>9184</v>
      </c>
      <c r="C9211" s="62">
        <v>0.24042367066394998</v>
      </c>
      <c r="D9211" s="62">
        <v>0.1434446547158732</v>
      </c>
      <c r="E9211" s="62">
        <v>0.95899263946368984</v>
      </c>
      <c r="F9211" s="62">
        <v>0.16197425351850336</v>
      </c>
      <c r="G9211" s="62">
        <v>0.69751738845277711</v>
      </c>
      <c r="H9211" s="62">
        <v>0.45603943968106853</v>
      </c>
      <c r="I9211" s="62">
        <v>0.57520898995860514</v>
      </c>
      <c r="J9211" s="62">
        <v>0.65161961435765037</v>
      </c>
      <c r="K9211" s="62"/>
      <c r="L9211" s="65">
        <f t="shared" si="1297"/>
        <v>6.1881600112903459E-2</v>
      </c>
      <c r="M9211" s="65">
        <f t="shared" si="1298"/>
        <v>3.6920594120153596E-2</v>
      </c>
      <c r="N9211" s="65">
        <f t="shared" si="1299"/>
        <v>0.24683093333791328</v>
      </c>
      <c r="O9211" s="65">
        <f t="shared" si="1300"/>
        <v>4.1689846749024748E-2</v>
      </c>
      <c r="P9211" s="65">
        <f t="shared" si="1301"/>
        <v>0.17953095876471697</v>
      </c>
      <c r="Q9211" s="65">
        <f t="shared" si="1302"/>
        <v>0.11737800260732779</v>
      </c>
      <c r="R9211" s="65">
        <f t="shared" si="1303"/>
        <v>0.14805053345898661</v>
      </c>
      <c r="S9211" s="65">
        <f t="shared" si="1304"/>
        <v>0.16771753084897353</v>
      </c>
      <c r="T9211" s="66">
        <f>(L9211*'Football Field'!$F$4)+(M9211*'Football Field'!$F$5)+(N9211*'Football Field'!$F$6)+(O9211*'Football Field'!$F$7)+(P9211*'Football Field'!$F$8)+(Q9211*'Football Field'!$F$9)+(R9211*'Football Field'!$F$10)+(S9211*'Football Field'!$F$11)</f>
        <v>150885641.92824084</v>
      </c>
    </row>
    <row r="9212" spans="2:20" x14ac:dyDescent="0.3">
      <c r="B9212" s="62">
        <f t="shared" si="1296"/>
        <v>9185</v>
      </c>
      <c r="C9212" s="62">
        <v>0.72080365107197941</v>
      </c>
      <c r="D9212" s="62">
        <v>0.92004508188064105</v>
      </c>
      <c r="E9212" s="62">
        <v>0.40818178849493081</v>
      </c>
      <c r="F9212" s="62">
        <v>0.2147705579711503</v>
      </c>
      <c r="G9212" s="62">
        <v>0.36730741089242858</v>
      </c>
      <c r="H9212" s="62">
        <v>0.7750264330512332</v>
      </c>
      <c r="I9212" s="62">
        <v>3.17423225643787E-2</v>
      </c>
      <c r="J9212" s="62">
        <v>3.9331632022617469E-2</v>
      </c>
      <c r="K9212" s="62"/>
      <c r="L9212" s="65">
        <f t="shared" si="1297"/>
        <v>0.2072937451767535</v>
      </c>
      <c r="M9212" s="65">
        <f t="shared" si="1298"/>
        <v>0.26459298655168112</v>
      </c>
      <c r="N9212" s="65">
        <f t="shared" si="1299"/>
        <v>0.11738776783971948</v>
      </c>
      <c r="O9212" s="65">
        <f t="shared" si="1300"/>
        <v>6.176521615745114E-2</v>
      </c>
      <c r="P9212" s="65">
        <f t="shared" si="1301"/>
        <v>0.10563282902609049</v>
      </c>
      <c r="Q9212" s="65">
        <f t="shared" si="1302"/>
        <v>0.22288751129276291</v>
      </c>
      <c r="R9212" s="65">
        <f t="shared" si="1303"/>
        <v>9.1286786841227509E-3</v>
      </c>
      <c r="S9212" s="65">
        <f t="shared" si="1304"/>
        <v>1.1311265271418729E-2</v>
      </c>
      <c r="T9212" s="66">
        <f>(L9212*'Football Field'!$F$4)+(M9212*'Football Field'!$F$5)+(N9212*'Football Field'!$F$6)+(O9212*'Football Field'!$F$7)+(P9212*'Football Field'!$F$8)+(Q9212*'Football Field'!$F$9)+(R9212*'Football Field'!$F$10)+(S9212*'Football Field'!$F$11)</f>
        <v>119659788.89610791</v>
      </c>
    </row>
    <row r="9213" spans="2:20" x14ac:dyDescent="0.3">
      <c r="B9213" s="62">
        <f t="shared" si="1296"/>
        <v>9186</v>
      </c>
      <c r="C9213" s="62">
        <v>0.37818249808088245</v>
      </c>
      <c r="D9213" s="62">
        <v>0.84842864744367497</v>
      </c>
      <c r="E9213" s="62">
        <v>0.95397794603552111</v>
      </c>
      <c r="F9213" s="62">
        <v>0.47265817469158355</v>
      </c>
      <c r="G9213" s="62">
        <v>0.28077022886373859</v>
      </c>
      <c r="H9213" s="62">
        <v>0.44768067145825508</v>
      </c>
      <c r="I9213" s="62">
        <v>0.87879430439725637</v>
      </c>
      <c r="J9213" s="62">
        <v>0.96513929072031623</v>
      </c>
      <c r="K9213" s="62"/>
      <c r="L9213" s="65">
        <f t="shared" si="1297"/>
        <v>7.2370675035564921E-2</v>
      </c>
      <c r="M9213" s="65">
        <f t="shared" si="1298"/>
        <v>0.16235905745664117</v>
      </c>
      <c r="N9213" s="65">
        <f t="shared" si="1299"/>
        <v>0.18255743794062806</v>
      </c>
      <c r="O9213" s="65">
        <f t="shared" si="1300"/>
        <v>9.044995825320308E-2</v>
      </c>
      <c r="P9213" s="65">
        <f t="shared" si="1301"/>
        <v>5.3729432472078724E-2</v>
      </c>
      <c r="Q9213" s="65">
        <f t="shared" si="1302"/>
        <v>8.5670152791892745E-2</v>
      </c>
      <c r="R9213" s="65">
        <f t="shared" si="1303"/>
        <v>0.16816996383856231</v>
      </c>
      <c r="S9213" s="65">
        <f t="shared" si="1304"/>
        <v>0.1846933222114292</v>
      </c>
      <c r="T9213" s="66">
        <f>(L9213*'Football Field'!$F$4)+(M9213*'Football Field'!$F$5)+(N9213*'Football Field'!$F$6)+(O9213*'Football Field'!$F$7)+(P9213*'Football Field'!$F$8)+(Q9213*'Football Field'!$F$9)+(R9213*'Football Field'!$F$10)+(S9213*'Football Field'!$F$11)</f>
        <v>141709178.0538218</v>
      </c>
    </row>
    <row r="9214" spans="2:20" x14ac:dyDescent="0.3">
      <c r="B9214" s="62">
        <f t="shared" si="1296"/>
        <v>9187</v>
      </c>
      <c r="C9214" s="62">
        <v>0.1486466421740984</v>
      </c>
      <c r="D9214" s="62">
        <v>8.3513832632634677E-2</v>
      </c>
      <c r="E9214" s="62">
        <v>0.13412388135440501</v>
      </c>
      <c r="F9214" s="62">
        <v>0.4891319932283672</v>
      </c>
      <c r="G9214" s="62">
        <v>2.7733799403764081E-3</v>
      </c>
      <c r="H9214" s="62">
        <v>0.79696061541173824</v>
      </c>
      <c r="I9214" s="62">
        <v>0.60357799743091034</v>
      </c>
      <c r="J9214" s="62">
        <v>0.72999620461979176</v>
      </c>
      <c r="K9214" s="62"/>
      <c r="L9214" s="65">
        <f t="shared" si="1297"/>
        <v>4.9735811998343864E-2</v>
      </c>
      <c r="M9214" s="65">
        <f t="shared" si="1298"/>
        <v>2.7942967418080306E-2</v>
      </c>
      <c r="N9214" s="65">
        <f t="shared" si="1299"/>
        <v>4.4876628559950359E-2</v>
      </c>
      <c r="O9214" s="65">
        <f t="shared" si="1300"/>
        <v>0.16365910794734595</v>
      </c>
      <c r="P9214" s="65">
        <f t="shared" si="1301"/>
        <v>9.2794765692039616E-4</v>
      </c>
      <c r="Q9214" s="65">
        <f t="shared" si="1302"/>
        <v>0.26665575998533692</v>
      </c>
      <c r="R9214" s="65">
        <f t="shared" si="1303"/>
        <v>0.20195169811774938</v>
      </c>
      <c r="S9214" s="65">
        <f t="shared" si="1304"/>
        <v>0.24425007831627285</v>
      </c>
      <c r="T9214" s="66">
        <f>(L9214*'Football Field'!$F$4)+(M9214*'Football Field'!$F$5)+(N9214*'Football Field'!$F$6)+(O9214*'Football Field'!$F$7)+(P9214*'Football Field'!$F$8)+(Q9214*'Football Field'!$F$9)+(R9214*'Football Field'!$F$10)+(S9214*'Football Field'!$F$11)</f>
        <v>139983791.43502313</v>
      </c>
    </row>
    <row r="9215" spans="2:20" x14ac:dyDescent="0.3">
      <c r="B9215" s="62">
        <f t="shared" si="1296"/>
        <v>9188</v>
      </c>
      <c r="C9215" s="62">
        <v>1.0810768633669143E-2</v>
      </c>
      <c r="D9215" s="62">
        <v>0.35056898106671985</v>
      </c>
      <c r="E9215" s="62">
        <v>0.76721812517729471</v>
      </c>
      <c r="F9215" s="62">
        <v>0.329062346392616</v>
      </c>
      <c r="G9215" s="62">
        <v>0.1641984431962128</v>
      </c>
      <c r="H9215" s="62">
        <v>1.0848590148260229E-2</v>
      </c>
      <c r="I9215" s="62">
        <v>0.80123475789285059</v>
      </c>
      <c r="J9215" s="62">
        <v>0.43454958295620538</v>
      </c>
      <c r="K9215" s="62"/>
      <c r="L9215" s="65">
        <f t="shared" si="1297"/>
        <v>3.7687991314895469E-3</v>
      </c>
      <c r="M9215" s="65">
        <f t="shared" si="1298"/>
        <v>0.1222137034046403</v>
      </c>
      <c r="N9215" s="65">
        <f t="shared" si="1299"/>
        <v>0.26746396133443689</v>
      </c>
      <c r="O9215" s="65">
        <f t="shared" si="1300"/>
        <v>0.11471616194134511</v>
      </c>
      <c r="P9215" s="65">
        <f t="shared" si="1301"/>
        <v>5.7242086208609669E-2</v>
      </c>
      <c r="Q9215" s="65">
        <f t="shared" si="1302"/>
        <v>3.7819842893791135E-3</v>
      </c>
      <c r="R9215" s="65">
        <f t="shared" si="1303"/>
        <v>0.2793226792645675</v>
      </c>
      <c r="S9215" s="65">
        <f t="shared" si="1304"/>
        <v>0.15149062442553179</v>
      </c>
      <c r="T9215" s="66">
        <f>(L9215*'Football Field'!$F$4)+(M9215*'Football Field'!$F$5)+(N9215*'Football Field'!$F$6)+(O9215*'Football Field'!$F$7)+(P9215*'Football Field'!$F$8)+(Q9215*'Football Field'!$F$9)+(R9215*'Football Field'!$F$10)+(S9215*'Football Field'!$F$11)</f>
        <v>160021828.31356889</v>
      </c>
    </row>
    <row r="9216" spans="2:20" x14ac:dyDescent="0.3">
      <c r="B9216" s="62">
        <f t="shared" si="1296"/>
        <v>9189</v>
      </c>
      <c r="C9216" s="62">
        <v>0.67059660359068907</v>
      </c>
      <c r="D9216" s="62">
        <v>0.75701255633588016</v>
      </c>
      <c r="E9216" s="62">
        <v>0.29640107702676211</v>
      </c>
      <c r="F9216" s="62">
        <v>0.57369029367575497</v>
      </c>
      <c r="G9216" s="62">
        <v>5.4105631857856107E-2</v>
      </c>
      <c r="H9216" s="62">
        <v>0.99366329776941675</v>
      </c>
      <c r="I9216" s="62">
        <v>0.6536621900422277</v>
      </c>
      <c r="J9216" s="62">
        <v>3.4491641225253278E-2</v>
      </c>
      <c r="K9216" s="62"/>
      <c r="L9216" s="65">
        <f t="shared" si="1297"/>
        <v>0.16625166881594144</v>
      </c>
      <c r="M9216" s="65">
        <f t="shared" si="1298"/>
        <v>0.187675571471101</v>
      </c>
      <c r="N9216" s="65">
        <f t="shared" si="1299"/>
        <v>7.348258764015278E-2</v>
      </c>
      <c r="O9216" s="65">
        <f t="shared" si="1300"/>
        <v>0.14222703812755497</v>
      </c>
      <c r="P9216" s="65">
        <f t="shared" si="1301"/>
        <v>1.3413655155044446E-2</v>
      </c>
      <c r="Q9216" s="65">
        <f t="shared" si="1302"/>
        <v>0.24634509123781517</v>
      </c>
      <c r="R9216" s="65">
        <f t="shared" si="1303"/>
        <v>0.16205335570523352</v>
      </c>
      <c r="S9216" s="65">
        <f t="shared" si="1304"/>
        <v>8.5510318471566718E-3</v>
      </c>
      <c r="T9216" s="66">
        <f>(L9216*'Football Field'!$F$4)+(M9216*'Football Field'!$F$5)+(N9216*'Football Field'!$F$6)+(O9216*'Football Field'!$F$7)+(P9216*'Football Field'!$F$8)+(Q9216*'Football Field'!$F$9)+(R9216*'Football Field'!$F$10)+(S9216*'Football Field'!$F$11)</f>
        <v>133169572.91127676</v>
      </c>
    </row>
    <row r="9217" spans="2:20" x14ac:dyDescent="0.3">
      <c r="B9217" s="62">
        <f t="shared" si="1296"/>
        <v>9190</v>
      </c>
      <c r="C9217" s="62">
        <v>0.25410178709321674</v>
      </c>
      <c r="D9217" s="62">
        <v>0.38559408446907251</v>
      </c>
      <c r="E9217" s="62">
        <v>0.16804378685532029</v>
      </c>
      <c r="F9217" s="62">
        <v>0.68058685633575644</v>
      </c>
      <c r="G9217" s="62">
        <v>0.27768712265058915</v>
      </c>
      <c r="H9217" s="62">
        <v>0.7216825859735565</v>
      </c>
      <c r="I9217" s="62">
        <v>9.5801111906497427E-2</v>
      </c>
      <c r="J9217" s="62">
        <v>0.89054964710151396</v>
      </c>
      <c r="K9217" s="62"/>
      <c r="L9217" s="65">
        <f t="shared" si="1297"/>
        <v>7.3142875839500812E-2</v>
      </c>
      <c r="M9217" s="65">
        <f t="shared" si="1298"/>
        <v>0.11099276619578033</v>
      </c>
      <c r="N9217" s="65">
        <f t="shared" si="1299"/>
        <v>4.8371190057979505E-2</v>
      </c>
      <c r="O9217" s="65">
        <f t="shared" si="1300"/>
        <v>0.19590605993141119</v>
      </c>
      <c r="P9217" s="65">
        <f t="shared" si="1301"/>
        <v>7.99318846459324E-2</v>
      </c>
      <c r="Q9217" s="65">
        <f t="shared" si="1302"/>
        <v>0.2077354133760157</v>
      </c>
      <c r="R9217" s="65">
        <f t="shared" si="1303"/>
        <v>2.7576228068370484E-2</v>
      </c>
      <c r="S9217" s="65">
        <f t="shared" si="1304"/>
        <v>0.25634358188500966</v>
      </c>
      <c r="T9217" s="66">
        <f>(L9217*'Football Field'!$F$4)+(M9217*'Football Field'!$F$5)+(N9217*'Football Field'!$F$6)+(O9217*'Football Field'!$F$7)+(P9217*'Football Field'!$F$8)+(Q9217*'Football Field'!$F$9)+(R9217*'Football Field'!$F$10)+(S9217*'Football Field'!$F$11)</f>
        <v>122294387.86507258</v>
      </c>
    </row>
    <row r="9218" spans="2:20" x14ac:dyDescent="0.3">
      <c r="B9218" s="62">
        <f t="shared" si="1296"/>
        <v>9191</v>
      </c>
      <c r="C9218" s="62">
        <v>0.91062184395811885</v>
      </c>
      <c r="D9218" s="62">
        <v>0.39956632798350233</v>
      </c>
      <c r="E9218" s="62">
        <v>0.96048376121914691</v>
      </c>
      <c r="F9218" s="62">
        <v>0.44822608931958274</v>
      </c>
      <c r="G9218" s="62">
        <v>0.90843072367197109</v>
      </c>
      <c r="H9218" s="62">
        <v>0.90832536460487401</v>
      </c>
      <c r="I9218" s="62">
        <v>0.56629823613026209</v>
      </c>
      <c r="J9218" s="62">
        <v>3.3532576592214536E-3</v>
      </c>
      <c r="K9218" s="62"/>
      <c r="L9218" s="65">
        <f t="shared" si="1297"/>
        <v>0.17836774416543016</v>
      </c>
      <c r="M9218" s="65">
        <f t="shared" si="1298"/>
        <v>7.8264918681392334E-2</v>
      </c>
      <c r="N9218" s="65">
        <f t="shared" si="1299"/>
        <v>0.18813443026089566</v>
      </c>
      <c r="O9218" s="65">
        <f t="shared" si="1300"/>
        <v>8.7796132893670831E-2</v>
      </c>
      <c r="P9218" s="65">
        <f t="shared" si="1301"/>
        <v>0.17793855922414156</v>
      </c>
      <c r="Q9218" s="65">
        <f t="shared" si="1302"/>
        <v>0.17791792205268542</v>
      </c>
      <c r="R9218" s="65">
        <f t="shared" si="1303"/>
        <v>0.11092347451755458</v>
      </c>
      <c r="S9218" s="65">
        <f t="shared" si="1304"/>
        <v>6.5681820422955914E-4</v>
      </c>
      <c r="T9218" s="66">
        <f>(L9218*'Football Field'!$F$4)+(M9218*'Football Field'!$F$5)+(N9218*'Football Field'!$F$6)+(O9218*'Football Field'!$F$7)+(P9218*'Football Field'!$F$8)+(Q9218*'Football Field'!$F$9)+(R9218*'Football Field'!$F$10)+(S9218*'Football Field'!$F$11)</f>
        <v>142406277.81716365</v>
      </c>
    </row>
    <row r="9219" spans="2:20" x14ac:dyDescent="0.3">
      <c r="B9219" s="62">
        <f t="shared" si="1296"/>
        <v>9192</v>
      </c>
      <c r="C9219" s="62">
        <v>0.70381542783763795</v>
      </c>
      <c r="D9219" s="62">
        <v>0.98465422680210979</v>
      </c>
      <c r="E9219" s="62">
        <v>0.63454172140800658</v>
      </c>
      <c r="F9219" s="62">
        <v>0.20486354974403309</v>
      </c>
      <c r="G9219" s="62">
        <v>0.10691754736584502</v>
      </c>
      <c r="H9219" s="62">
        <v>6.4864243215230322E-2</v>
      </c>
      <c r="I9219" s="62">
        <v>0.80681868715520433</v>
      </c>
      <c r="J9219" s="62">
        <v>0.47603301252308483</v>
      </c>
      <c r="K9219" s="62"/>
      <c r="L9219" s="65">
        <f t="shared" si="1297"/>
        <v>0.17672666428047495</v>
      </c>
      <c r="M9219" s="65">
        <f t="shared" si="1298"/>
        <v>0.24724473219781459</v>
      </c>
      <c r="N9219" s="65">
        <f t="shared" si="1299"/>
        <v>0.15933217337358074</v>
      </c>
      <c r="O9219" s="65">
        <f t="shared" si="1300"/>
        <v>5.144083284754615E-2</v>
      </c>
      <c r="P9219" s="65">
        <f t="shared" si="1301"/>
        <v>2.6846785040032357E-2</v>
      </c>
      <c r="Q9219" s="65">
        <f t="shared" si="1302"/>
        <v>1.6287283400030158E-2</v>
      </c>
      <c r="R9219" s="65">
        <f t="shared" si="1303"/>
        <v>0.20259057932015714</v>
      </c>
      <c r="S9219" s="65">
        <f t="shared" si="1304"/>
        <v>0.1195309495403639</v>
      </c>
      <c r="T9219" s="66">
        <f>(L9219*'Football Field'!$F$4)+(M9219*'Football Field'!$F$5)+(N9219*'Football Field'!$F$6)+(O9219*'Football Field'!$F$7)+(P9219*'Football Field'!$F$8)+(Q9219*'Football Field'!$F$9)+(R9219*'Football Field'!$F$10)+(S9219*'Football Field'!$F$11)</f>
        <v>142120823.83787131</v>
      </c>
    </row>
    <row r="9220" spans="2:20" x14ac:dyDescent="0.3">
      <c r="B9220" s="62">
        <f t="shared" si="1296"/>
        <v>9193</v>
      </c>
      <c r="C9220" s="62">
        <v>0.56450972711484282</v>
      </c>
      <c r="D9220" s="62">
        <v>0.3997023494531835</v>
      </c>
      <c r="E9220" s="62">
        <v>0.96590333600184131</v>
      </c>
      <c r="F9220" s="62">
        <v>0.7877473491236443</v>
      </c>
      <c r="G9220" s="62">
        <v>0.36057679512308571</v>
      </c>
      <c r="H9220" s="62">
        <v>0.43982286378852942</v>
      </c>
      <c r="I9220" s="62">
        <v>0.61468325364499321</v>
      </c>
      <c r="J9220" s="62">
        <v>0.60159823036029936</v>
      </c>
      <c r="K9220" s="62"/>
      <c r="L9220" s="65">
        <f t="shared" si="1297"/>
        <v>0.11923212425279925</v>
      </c>
      <c r="M9220" s="65">
        <f t="shared" si="1298"/>
        <v>8.4422566884206116E-2</v>
      </c>
      <c r="N9220" s="65">
        <f t="shared" si="1299"/>
        <v>0.2040119081082469</v>
      </c>
      <c r="O9220" s="65">
        <f t="shared" si="1300"/>
        <v>0.16638294310811</v>
      </c>
      <c r="P9220" s="65">
        <f t="shared" si="1301"/>
        <v>7.6158718218234736E-2</v>
      </c>
      <c r="Q9220" s="65">
        <f t="shared" si="1302"/>
        <v>9.2896564621618008E-2</v>
      </c>
      <c r="R9220" s="65">
        <f t="shared" si="1303"/>
        <v>0.12982945475411581</v>
      </c>
      <c r="S9220" s="65">
        <f t="shared" si="1304"/>
        <v>0.12706572005266931</v>
      </c>
      <c r="T9220" s="66">
        <f>(L9220*'Football Field'!$F$4)+(M9220*'Football Field'!$F$5)+(N9220*'Football Field'!$F$6)+(O9220*'Football Field'!$F$7)+(P9220*'Football Field'!$F$8)+(Q9220*'Football Field'!$F$9)+(R9220*'Football Field'!$F$10)+(S9220*'Football Field'!$F$11)</f>
        <v>138904674.24151081</v>
      </c>
    </row>
    <row r="9221" spans="2:20" x14ac:dyDescent="0.3">
      <c r="B9221" s="62">
        <f t="shared" si="1296"/>
        <v>9194</v>
      </c>
      <c r="C9221" s="62">
        <v>0.70379165047008418</v>
      </c>
      <c r="D9221" s="62">
        <v>0.84704116377926553</v>
      </c>
      <c r="E9221" s="62">
        <v>0.7348249868299509</v>
      </c>
      <c r="F9221" s="62">
        <v>0.8183406025716885</v>
      </c>
      <c r="G9221" s="62">
        <v>0.58778570340534531</v>
      </c>
      <c r="H9221" s="62">
        <v>0.41850950556536581</v>
      </c>
      <c r="I9221" s="62">
        <v>0.43250227615534731</v>
      </c>
      <c r="J9221" s="62">
        <v>0.35516516494305062</v>
      </c>
      <c r="K9221" s="62"/>
      <c r="L9221" s="65">
        <f t="shared" si="1297"/>
        <v>0.14369074044301364</v>
      </c>
      <c r="M9221" s="65">
        <f t="shared" si="1298"/>
        <v>0.17293750491052212</v>
      </c>
      <c r="N9221" s="65">
        <f t="shared" si="1299"/>
        <v>0.15002671086407207</v>
      </c>
      <c r="O9221" s="65">
        <f t="shared" si="1300"/>
        <v>0.16707780923454724</v>
      </c>
      <c r="P9221" s="65">
        <f t="shared" si="1301"/>
        <v>0.12000620196008101</v>
      </c>
      <c r="Q9221" s="65">
        <f t="shared" si="1302"/>
        <v>8.5445658096341859E-2</v>
      </c>
      <c r="R9221" s="65">
        <f t="shared" si="1303"/>
        <v>8.8302514334378648E-2</v>
      </c>
      <c r="S9221" s="65">
        <f t="shared" si="1304"/>
        <v>7.2512860157043446E-2</v>
      </c>
      <c r="T9221" s="66">
        <f>(L9221*'Football Field'!$F$4)+(M9221*'Football Field'!$F$5)+(N9221*'Football Field'!$F$6)+(O9221*'Football Field'!$F$7)+(P9221*'Football Field'!$F$8)+(Q9221*'Football Field'!$F$9)+(R9221*'Football Field'!$F$10)+(S9221*'Football Field'!$F$11)</f>
        <v>134504716.84541732</v>
      </c>
    </row>
    <row r="9222" spans="2:20" x14ac:dyDescent="0.3">
      <c r="B9222" s="62">
        <f t="shared" si="1296"/>
        <v>9195</v>
      </c>
      <c r="C9222" s="62">
        <v>0.92033994140828457</v>
      </c>
      <c r="D9222" s="62">
        <v>3.5459342088728141E-2</v>
      </c>
      <c r="E9222" s="62">
        <v>0.91633144729795002</v>
      </c>
      <c r="F9222" s="62">
        <v>0.91739432847638669</v>
      </c>
      <c r="G9222" s="62">
        <v>0.83621084888935393</v>
      </c>
      <c r="H9222" s="62">
        <v>0.30088312296898201</v>
      </c>
      <c r="I9222" s="62">
        <v>0.91227378595564912</v>
      </c>
      <c r="J9222" s="62">
        <v>0.63349994954298627</v>
      </c>
      <c r="K9222" s="62"/>
      <c r="L9222" s="65">
        <f t="shared" si="1297"/>
        <v>0.16817870731441109</v>
      </c>
      <c r="M9222" s="65">
        <f t="shared" si="1298"/>
        <v>6.4796778303205637E-3</v>
      </c>
      <c r="N9222" s="65">
        <f t="shared" si="1299"/>
        <v>0.16744621345271696</v>
      </c>
      <c r="O9222" s="65">
        <f t="shared" si="1300"/>
        <v>0.16764043949309154</v>
      </c>
      <c r="P9222" s="65">
        <f t="shared" si="1301"/>
        <v>0.15280534211446314</v>
      </c>
      <c r="Q9222" s="65">
        <f t="shared" si="1302"/>
        <v>5.4982004362666335E-2</v>
      </c>
      <c r="R9222" s="65">
        <f t="shared" si="1303"/>
        <v>0.1667047349961549</v>
      </c>
      <c r="S9222" s="65">
        <f t="shared" si="1304"/>
        <v>0.11576288043617557</v>
      </c>
      <c r="T9222" s="66">
        <f>(L9222*'Football Field'!$F$4)+(M9222*'Football Field'!$F$5)+(N9222*'Football Field'!$F$6)+(O9222*'Football Field'!$F$7)+(P9222*'Football Field'!$F$8)+(Q9222*'Football Field'!$F$9)+(R9222*'Football Field'!$F$10)+(S9222*'Football Field'!$F$11)</f>
        <v>149285720.85068104</v>
      </c>
    </row>
    <row r="9223" spans="2:20" x14ac:dyDescent="0.3">
      <c r="B9223" s="62">
        <f t="shared" si="1296"/>
        <v>9196</v>
      </c>
      <c r="C9223" s="62">
        <v>0.6654191621823804</v>
      </c>
      <c r="D9223" s="62">
        <v>0.45411732385164305</v>
      </c>
      <c r="E9223" s="62">
        <v>0.69384207013537857</v>
      </c>
      <c r="F9223" s="62">
        <v>0.69837039462298023</v>
      </c>
      <c r="G9223" s="62">
        <v>4.9217320539208798E-3</v>
      </c>
      <c r="H9223" s="62">
        <v>0.16005287970505699</v>
      </c>
      <c r="I9223" s="62">
        <v>9.4660688042836894E-2</v>
      </c>
      <c r="J9223" s="62">
        <v>0.50149141769230188</v>
      </c>
      <c r="K9223" s="62"/>
      <c r="L9223" s="65">
        <f t="shared" si="1297"/>
        <v>0.2033133029250567</v>
      </c>
      <c r="M9223" s="65">
        <f t="shared" si="1298"/>
        <v>0.13875177974279554</v>
      </c>
      <c r="N9223" s="65">
        <f t="shared" si="1299"/>
        <v>0.21199768657837126</v>
      </c>
      <c r="O9223" s="65">
        <f t="shared" si="1300"/>
        <v>0.21338127854658448</v>
      </c>
      <c r="P9223" s="65">
        <f t="shared" si="1301"/>
        <v>1.5037943853509208E-3</v>
      </c>
      <c r="Q9223" s="65">
        <f t="shared" si="1302"/>
        <v>4.8902829171281061E-2</v>
      </c>
      <c r="R9223" s="65">
        <f t="shared" si="1303"/>
        <v>2.8922787675706642E-2</v>
      </c>
      <c r="S9223" s="65">
        <f t="shared" si="1304"/>
        <v>0.15322654097485339</v>
      </c>
      <c r="T9223" s="66">
        <f>(L9223*'Football Field'!$F$4)+(M9223*'Football Field'!$F$5)+(N9223*'Football Field'!$F$6)+(O9223*'Football Field'!$F$7)+(P9223*'Football Field'!$F$8)+(Q9223*'Football Field'!$F$9)+(R9223*'Football Field'!$F$10)+(S9223*'Football Field'!$F$11)</f>
        <v>118946100.38117585</v>
      </c>
    </row>
    <row r="9224" spans="2:20" x14ac:dyDescent="0.3">
      <c r="B9224" s="62">
        <f t="shared" si="1296"/>
        <v>9197</v>
      </c>
      <c r="C9224" s="62">
        <v>0.45879049399342098</v>
      </c>
      <c r="D9224" s="62">
        <v>0.69253087082101339</v>
      </c>
      <c r="E9224" s="62">
        <v>0.21844729794338891</v>
      </c>
      <c r="F9224" s="62">
        <v>0.65785153312640954</v>
      </c>
      <c r="G9224" s="62">
        <v>0.10770473305529848</v>
      </c>
      <c r="H9224" s="62">
        <v>0.80739041905634656</v>
      </c>
      <c r="I9224" s="62">
        <v>0.32375218087559332</v>
      </c>
      <c r="J9224" s="62">
        <v>0.50665407921679284</v>
      </c>
      <c r="K9224" s="62"/>
      <c r="L9224" s="65">
        <f t="shared" si="1297"/>
        <v>0.12159440952285588</v>
      </c>
      <c r="M9224" s="65">
        <f t="shared" si="1298"/>
        <v>0.18354321507593802</v>
      </c>
      <c r="N9224" s="65">
        <f t="shared" si="1299"/>
        <v>5.7895642026250534E-2</v>
      </c>
      <c r="O9224" s="65">
        <f t="shared" si="1300"/>
        <v>0.17435206215357701</v>
      </c>
      <c r="P9224" s="65">
        <f t="shared" si="1301"/>
        <v>2.8545258871173641E-2</v>
      </c>
      <c r="Q9224" s="65">
        <f t="shared" si="1302"/>
        <v>0.21398473278083099</v>
      </c>
      <c r="R9224" s="65">
        <f t="shared" si="1303"/>
        <v>8.5804862525920428E-2</v>
      </c>
      <c r="S9224" s="65">
        <f t="shared" si="1304"/>
        <v>0.1342798170434534</v>
      </c>
      <c r="T9224" s="66">
        <f>(L9224*'Football Field'!$F$4)+(M9224*'Football Field'!$F$5)+(N9224*'Football Field'!$F$6)+(O9224*'Football Field'!$F$7)+(P9224*'Football Field'!$F$8)+(Q9224*'Football Field'!$F$9)+(R9224*'Football Field'!$F$10)+(S9224*'Football Field'!$F$11)</f>
        <v>124849294.49423444</v>
      </c>
    </row>
    <row r="9225" spans="2:20" x14ac:dyDescent="0.3">
      <c r="B9225" s="62">
        <f t="shared" si="1296"/>
        <v>9198</v>
      </c>
      <c r="C9225" s="62">
        <v>0.20115535377756655</v>
      </c>
      <c r="D9225" s="62">
        <v>0.94860503342609648</v>
      </c>
      <c r="E9225" s="62">
        <v>0.51353245051277463</v>
      </c>
      <c r="F9225" s="62">
        <v>0.19668854854211326</v>
      </c>
      <c r="G9225" s="62">
        <v>0.5675088413510595</v>
      </c>
      <c r="H9225" s="62">
        <v>0.53174201794136844</v>
      </c>
      <c r="I9225" s="62">
        <v>0.10467628457132672</v>
      </c>
      <c r="J9225" s="62">
        <v>0.59358016951221337</v>
      </c>
      <c r="K9225" s="62"/>
      <c r="L9225" s="65">
        <f t="shared" si="1297"/>
        <v>5.4998216070405725E-2</v>
      </c>
      <c r="M9225" s="65">
        <f t="shared" si="1298"/>
        <v>0.25935966214219269</v>
      </c>
      <c r="N9225" s="65">
        <f t="shared" si="1299"/>
        <v>0.14040575178375542</v>
      </c>
      <c r="O9225" s="65">
        <f t="shared" si="1300"/>
        <v>5.3776939505450205E-2</v>
      </c>
      <c r="P9225" s="65">
        <f t="shared" si="1301"/>
        <v>0.15516352556544299</v>
      </c>
      <c r="Q9225" s="65">
        <f t="shared" si="1302"/>
        <v>0.14538445955950696</v>
      </c>
      <c r="R9225" s="65">
        <f t="shared" si="1303"/>
        <v>2.8619715101727224E-2</v>
      </c>
      <c r="S9225" s="65">
        <f t="shared" si="1304"/>
        <v>0.1622917302715188</v>
      </c>
      <c r="T9225" s="66">
        <f>(L9225*'Football Field'!$F$4)+(M9225*'Football Field'!$F$5)+(N9225*'Football Field'!$F$6)+(O9225*'Football Field'!$F$7)+(P9225*'Football Field'!$F$8)+(Q9225*'Football Field'!$F$9)+(R9225*'Football Field'!$F$10)+(S9225*'Football Field'!$F$11)</f>
        <v>128891111.73971327</v>
      </c>
    </row>
    <row r="9226" spans="2:20" x14ac:dyDescent="0.3">
      <c r="B9226" s="62">
        <f t="shared" si="1296"/>
        <v>9199</v>
      </c>
      <c r="C9226" s="62">
        <v>0.26038951125864873</v>
      </c>
      <c r="D9226" s="62">
        <v>0.93449517189196318</v>
      </c>
      <c r="E9226" s="62">
        <v>0.93314745761348872</v>
      </c>
      <c r="F9226" s="62">
        <v>4.2362451648723987E-2</v>
      </c>
      <c r="G9226" s="62">
        <v>0.44182343468661633</v>
      </c>
      <c r="H9226" s="62">
        <v>0.60258035703065682</v>
      </c>
      <c r="I9226" s="62">
        <v>5.6292338969949229E-2</v>
      </c>
      <c r="J9226" s="62">
        <v>0.17145921408838505</v>
      </c>
      <c r="K9226" s="62"/>
      <c r="L9226" s="65">
        <f t="shared" si="1297"/>
        <v>7.5638557467466033E-2</v>
      </c>
      <c r="M9226" s="65">
        <f t="shared" si="1298"/>
        <v>0.27145435474936808</v>
      </c>
      <c r="N9226" s="65">
        <f t="shared" si="1299"/>
        <v>0.27106286753696318</v>
      </c>
      <c r="O9226" s="65">
        <f t="shared" si="1300"/>
        <v>1.230554455902007E-2</v>
      </c>
      <c r="P9226" s="65">
        <f t="shared" si="1301"/>
        <v>0.12834191013869747</v>
      </c>
      <c r="Q9226" s="65">
        <f t="shared" si="1302"/>
        <v>0.17503895891857152</v>
      </c>
      <c r="R9226" s="65">
        <f t="shared" si="1303"/>
        <v>1.6351930980534682E-2</v>
      </c>
      <c r="S9226" s="65">
        <f t="shared" si="1304"/>
        <v>4.9805875649379161E-2</v>
      </c>
      <c r="T9226" s="66">
        <f>(L9226*'Football Field'!$F$4)+(M9226*'Football Field'!$F$5)+(N9226*'Football Field'!$F$6)+(O9226*'Football Field'!$F$7)+(P9226*'Football Field'!$F$8)+(Q9226*'Football Field'!$F$9)+(R9226*'Football Field'!$F$10)+(S9226*'Football Field'!$F$11)</f>
        <v>127104351.79542577</v>
      </c>
    </row>
    <row r="9227" spans="2:20" x14ac:dyDescent="0.3">
      <c r="B9227" s="62">
        <f t="shared" si="1296"/>
        <v>9200</v>
      </c>
      <c r="C9227" s="62">
        <v>0.49665351841911975</v>
      </c>
      <c r="D9227" s="62">
        <v>0.68162873698126025</v>
      </c>
      <c r="E9227" s="62">
        <v>0.74612428819406285</v>
      </c>
      <c r="F9227" s="62">
        <v>0.14729273659045927</v>
      </c>
      <c r="G9227" s="62">
        <v>0.45616028238872386</v>
      </c>
      <c r="H9227" s="62">
        <v>0.26545134126954417</v>
      </c>
      <c r="I9227" s="62">
        <v>0.18378034484018979</v>
      </c>
      <c r="J9227" s="62">
        <v>0.50941097368312738</v>
      </c>
      <c r="K9227" s="62"/>
      <c r="L9227" s="65">
        <f t="shared" si="1297"/>
        <v>0.1424503662246378</v>
      </c>
      <c r="M9227" s="65">
        <f t="shared" si="1298"/>
        <v>0.19550503441773229</v>
      </c>
      <c r="N9227" s="65">
        <f t="shared" si="1299"/>
        <v>0.21400367491738634</v>
      </c>
      <c r="O9227" s="65">
        <f t="shared" si="1300"/>
        <v>4.2246563230492737E-2</v>
      </c>
      <c r="P9227" s="65">
        <f t="shared" si="1301"/>
        <v>0.13083607962799515</v>
      </c>
      <c r="Q9227" s="65">
        <f t="shared" si="1302"/>
        <v>7.6136862775141798E-2</v>
      </c>
      <c r="R9227" s="65">
        <f t="shared" si="1303"/>
        <v>5.2711954021198819E-2</v>
      </c>
      <c r="S9227" s="65">
        <f t="shared" si="1304"/>
        <v>0.14610946478541498</v>
      </c>
      <c r="T9227" s="66">
        <f>(L9227*'Football Field'!$F$4)+(M9227*'Football Field'!$F$5)+(N9227*'Football Field'!$F$6)+(O9227*'Football Field'!$F$7)+(P9227*'Football Field'!$F$8)+(Q9227*'Football Field'!$F$9)+(R9227*'Football Field'!$F$10)+(S9227*'Football Field'!$F$11)</f>
        <v>131743848.62343633</v>
      </c>
    </row>
    <row r="9228" spans="2:20" x14ac:dyDescent="0.3">
      <c r="B9228" s="62">
        <f t="shared" si="1296"/>
        <v>9201</v>
      </c>
      <c r="C9228" s="62">
        <v>0.59316168606935926</v>
      </c>
      <c r="D9228" s="62">
        <v>0.74526605403500257</v>
      </c>
      <c r="E9228" s="62">
        <v>0.76728679097879238</v>
      </c>
      <c r="F9228" s="62">
        <v>0.81166689340743281</v>
      </c>
      <c r="G9228" s="62">
        <v>0.84463755936753915</v>
      </c>
      <c r="H9228" s="62">
        <v>0.41967678348956472</v>
      </c>
      <c r="I9228" s="62">
        <v>0.61002751045106307</v>
      </c>
      <c r="J9228" s="62">
        <v>0.84453968108141431</v>
      </c>
      <c r="K9228" s="62"/>
      <c r="L9228" s="65">
        <f t="shared" si="1297"/>
        <v>0.1052402434728153</v>
      </c>
      <c r="M9228" s="65">
        <f t="shared" si="1298"/>
        <v>0.13222698434621555</v>
      </c>
      <c r="N9228" s="65">
        <f t="shared" si="1299"/>
        <v>0.13613395907476245</v>
      </c>
      <c r="O9228" s="65">
        <f t="shared" si="1300"/>
        <v>0.14400798886230418</v>
      </c>
      <c r="P9228" s="65">
        <f t="shared" si="1301"/>
        <v>0.14985772763436761</v>
      </c>
      <c r="Q9228" s="65">
        <f t="shared" si="1302"/>
        <v>7.4460114184052809E-2</v>
      </c>
      <c r="R9228" s="65">
        <f t="shared" si="1303"/>
        <v>0.10823262060368194</v>
      </c>
      <c r="S9228" s="65">
        <f t="shared" si="1304"/>
        <v>0.14984036182180013</v>
      </c>
      <c r="T9228" s="66">
        <f>(L9228*'Football Field'!$F$4)+(M9228*'Football Field'!$F$5)+(N9228*'Football Field'!$F$6)+(O9228*'Football Field'!$F$7)+(P9228*'Football Field'!$F$8)+(Q9228*'Football Field'!$F$9)+(R9228*'Football Field'!$F$10)+(S9228*'Football Field'!$F$11)</f>
        <v>140105085.06955147</v>
      </c>
    </row>
    <row r="9229" spans="2:20" x14ac:dyDescent="0.3">
      <c r="B9229" s="62">
        <f t="shared" si="1296"/>
        <v>9202</v>
      </c>
      <c r="C9229" s="62">
        <v>0.90772475346805803</v>
      </c>
      <c r="D9229" s="62">
        <v>0.43702982046955219</v>
      </c>
      <c r="E9229" s="62">
        <v>9.2342020881567066E-2</v>
      </c>
      <c r="F9229" s="62">
        <v>0.55229341799726683</v>
      </c>
      <c r="G9229" s="62">
        <v>0.90427856775308058</v>
      </c>
      <c r="H9229" s="62">
        <v>0.21149368230611698</v>
      </c>
      <c r="I9229" s="62">
        <v>0.97869517845652032</v>
      </c>
      <c r="J9229" s="62">
        <v>0.97091496710654734</v>
      </c>
      <c r="K9229" s="62"/>
      <c r="L9229" s="65">
        <f t="shared" si="1297"/>
        <v>0.17957776930819941</v>
      </c>
      <c r="M9229" s="65">
        <f t="shared" si="1298"/>
        <v>8.6458852180951035E-2</v>
      </c>
      <c r="N9229" s="65">
        <f t="shared" si="1299"/>
        <v>1.8268284587334996E-2</v>
      </c>
      <c r="O9229" s="65">
        <f t="shared" si="1300"/>
        <v>0.10926177745910745</v>
      </c>
      <c r="P9229" s="65">
        <f t="shared" si="1301"/>
        <v>0.17889600058816282</v>
      </c>
      <c r="Q9229" s="65">
        <f t="shared" si="1302"/>
        <v>4.1840396602829837E-2</v>
      </c>
      <c r="R9229" s="65">
        <f t="shared" si="1303"/>
        <v>0.1936180503048236</v>
      </c>
      <c r="S9229" s="65">
        <f t="shared" si="1304"/>
        <v>0.19207886896859086</v>
      </c>
      <c r="T9229" s="66">
        <f>(L9229*'Football Field'!$F$4)+(M9229*'Football Field'!$F$5)+(N9229*'Football Field'!$F$6)+(O9229*'Football Field'!$F$7)+(P9229*'Football Field'!$F$8)+(Q9229*'Football Field'!$F$9)+(R9229*'Football Field'!$F$10)+(S9229*'Football Field'!$F$11)</f>
        <v>151122461.25034001</v>
      </c>
    </row>
    <row r="9230" spans="2:20" x14ac:dyDescent="0.3">
      <c r="B9230" s="62">
        <f t="shared" si="1296"/>
        <v>9203</v>
      </c>
      <c r="C9230" s="62">
        <v>0.52526353429892059</v>
      </c>
      <c r="D9230" s="62">
        <v>3.2840386257390608E-2</v>
      </c>
      <c r="E9230" s="62">
        <v>0.18273007798228313</v>
      </c>
      <c r="F9230" s="62">
        <v>0.50905002377963493</v>
      </c>
      <c r="G9230" s="62">
        <v>0.93279445863369248</v>
      </c>
      <c r="H9230" s="62">
        <v>0.55306660978665134</v>
      </c>
      <c r="I9230" s="62">
        <v>5.0304754664362794E-2</v>
      </c>
      <c r="J9230" s="62">
        <v>0.4705010006983501</v>
      </c>
      <c r="K9230" s="62"/>
      <c r="L9230" s="65">
        <f t="shared" si="1297"/>
        <v>0.16129443669757576</v>
      </c>
      <c r="M9230" s="65">
        <f t="shared" si="1298"/>
        <v>1.0084407647651757E-2</v>
      </c>
      <c r="N9230" s="65">
        <f t="shared" si="1299"/>
        <v>5.6111538439833047E-2</v>
      </c>
      <c r="O9230" s="65">
        <f t="shared" si="1300"/>
        <v>0.15631569959641969</v>
      </c>
      <c r="P9230" s="65">
        <f t="shared" si="1301"/>
        <v>0.28643632564509958</v>
      </c>
      <c r="Q9230" s="65">
        <f t="shared" si="1302"/>
        <v>0.169832020417792</v>
      </c>
      <c r="R9230" s="65">
        <f t="shared" si="1303"/>
        <v>1.544724987929705E-2</v>
      </c>
      <c r="S9230" s="65">
        <f t="shared" si="1304"/>
        <v>0.14447832167633121</v>
      </c>
      <c r="T9230" s="66">
        <f>(L9230*'Football Field'!$F$4)+(M9230*'Football Field'!$F$5)+(N9230*'Football Field'!$F$6)+(O9230*'Football Field'!$F$7)+(P9230*'Football Field'!$F$8)+(Q9230*'Football Field'!$F$9)+(R9230*'Football Field'!$F$10)+(S9230*'Football Field'!$F$11)</f>
        <v>136495326.89538231</v>
      </c>
    </row>
    <row r="9231" spans="2:20" x14ac:dyDescent="0.3">
      <c r="B9231" s="62">
        <f t="shared" si="1296"/>
        <v>9204</v>
      </c>
      <c r="C9231" s="62">
        <v>0.39759225067183679</v>
      </c>
      <c r="D9231" s="62">
        <v>0.4662672824550701</v>
      </c>
      <c r="E9231" s="62">
        <v>0.45788075068024892</v>
      </c>
      <c r="F9231" s="62">
        <v>0.33225668362213134</v>
      </c>
      <c r="G9231" s="62">
        <v>0.20740863153726541</v>
      </c>
      <c r="H9231" s="62">
        <v>0.78868013318348573</v>
      </c>
      <c r="I9231" s="62">
        <v>0.62052483776348233</v>
      </c>
      <c r="J9231" s="62">
        <v>0.78683533533208594</v>
      </c>
      <c r="K9231" s="62"/>
      <c r="L9231" s="65">
        <f t="shared" si="1297"/>
        <v>9.7990770538139718E-2</v>
      </c>
      <c r="M9231" s="65">
        <f t="shared" si="1298"/>
        <v>0.11491645072883502</v>
      </c>
      <c r="N9231" s="65">
        <f t="shared" si="1299"/>
        <v>0.11284950221721622</v>
      </c>
      <c r="O9231" s="65">
        <f t="shared" si="1300"/>
        <v>8.1888136374801315E-2</v>
      </c>
      <c r="P9231" s="65">
        <f t="shared" si="1301"/>
        <v>5.1118027542676629E-2</v>
      </c>
      <c r="Q9231" s="65">
        <f t="shared" si="1302"/>
        <v>0.19437847148223292</v>
      </c>
      <c r="R9231" s="65">
        <f t="shared" si="1303"/>
        <v>0.15293483936809765</v>
      </c>
      <c r="S9231" s="65">
        <f t="shared" si="1304"/>
        <v>0.19392380174800064</v>
      </c>
      <c r="T9231" s="66">
        <f>(L9231*'Football Field'!$F$4)+(M9231*'Football Field'!$F$5)+(N9231*'Football Field'!$F$6)+(O9231*'Football Field'!$F$7)+(P9231*'Football Field'!$F$8)+(Q9231*'Football Field'!$F$9)+(R9231*'Football Field'!$F$10)+(S9231*'Football Field'!$F$11)</f>
        <v>137593921.87729639</v>
      </c>
    </row>
    <row r="9232" spans="2:20" x14ac:dyDescent="0.3">
      <c r="B9232" s="62">
        <f t="shared" si="1296"/>
        <v>9205</v>
      </c>
      <c r="C9232" s="62">
        <v>0.42015137489260967</v>
      </c>
      <c r="D9232" s="62">
        <v>0.84486161006860849</v>
      </c>
      <c r="E9232" s="62">
        <v>0.23861248998136475</v>
      </c>
      <c r="F9232" s="62">
        <v>0.81104258854016398</v>
      </c>
      <c r="G9232" s="62">
        <v>0.54171451826586892</v>
      </c>
      <c r="H9232" s="62">
        <v>0.99378946538864377</v>
      </c>
      <c r="I9232" s="62">
        <v>0.87962150828961161</v>
      </c>
      <c r="J9232" s="62">
        <v>0.9506560384438888</v>
      </c>
      <c r="K9232" s="62"/>
      <c r="L9232" s="65">
        <f t="shared" si="1297"/>
        <v>7.3964457909450623E-2</v>
      </c>
      <c r="M9232" s="65">
        <f t="shared" si="1298"/>
        <v>0.14873146854083863</v>
      </c>
      <c r="N9232" s="65">
        <f t="shared" si="1299"/>
        <v>4.2005916263886771E-2</v>
      </c>
      <c r="O9232" s="65">
        <f t="shared" si="1300"/>
        <v>0.14277788670377145</v>
      </c>
      <c r="P9232" s="65">
        <f t="shared" si="1301"/>
        <v>9.5364725857330412E-2</v>
      </c>
      <c r="Q9232" s="65">
        <f t="shared" si="1302"/>
        <v>0.17494908615348839</v>
      </c>
      <c r="R9232" s="65">
        <f t="shared" si="1303"/>
        <v>0.15485068457234946</v>
      </c>
      <c r="S9232" s="65">
        <f t="shared" si="1304"/>
        <v>0.16735577399888427</v>
      </c>
      <c r="T9232" s="66">
        <f>(L9232*'Football Field'!$F$4)+(M9232*'Football Field'!$F$5)+(N9232*'Football Field'!$F$6)+(O9232*'Football Field'!$F$7)+(P9232*'Football Field'!$F$8)+(Q9232*'Football Field'!$F$9)+(R9232*'Football Field'!$F$10)+(S9232*'Football Field'!$F$11)</f>
        <v>139868071.52251142</v>
      </c>
    </row>
    <row r="9233" spans="2:20" x14ac:dyDescent="0.3">
      <c r="B9233" s="62">
        <f t="shared" si="1296"/>
        <v>9206</v>
      </c>
      <c r="C9233" s="62">
        <v>0.64459980792820626</v>
      </c>
      <c r="D9233" s="62">
        <v>0.45364499804176672</v>
      </c>
      <c r="E9233" s="62">
        <v>0.74185352866171983</v>
      </c>
      <c r="F9233" s="62">
        <v>0.20949369505797422</v>
      </c>
      <c r="G9233" s="62">
        <v>0.86512461499440851</v>
      </c>
      <c r="H9233" s="62">
        <v>0.67810460535737782</v>
      </c>
      <c r="I9233" s="62">
        <v>0.71350945982158853</v>
      </c>
      <c r="J9233" s="62">
        <v>0.50868443142621422</v>
      </c>
      <c r="K9233" s="62"/>
      <c r="L9233" s="65">
        <f t="shared" si="1297"/>
        <v>0.13387285169691279</v>
      </c>
      <c r="M9233" s="65">
        <f t="shared" si="1298"/>
        <v>9.4214656596136856E-2</v>
      </c>
      <c r="N9233" s="65">
        <f t="shared" si="1299"/>
        <v>0.154070861023935</v>
      </c>
      <c r="O9233" s="65">
        <f t="shared" si="1300"/>
        <v>4.3508418750658528E-2</v>
      </c>
      <c r="P9233" s="65">
        <f t="shared" si="1301"/>
        <v>0.17967225223777072</v>
      </c>
      <c r="Q9233" s="65">
        <f t="shared" si="1302"/>
        <v>0.14083125088072104</v>
      </c>
      <c r="R9233" s="65">
        <f t="shared" si="1303"/>
        <v>0.14818426087660047</v>
      </c>
      <c r="S9233" s="65">
        <f t="shared" si="1304"/>
        <v>0.10564544793726446</v>
      </c>
      <c r="T9233" s="66">
        <f>(L9233*'Football Field'!$F$4)+(M9233*'Football Field'!$F$5)+(N9233*'Football Field'!$F$6)+(O9233*'Football Field'!$F$7)+(P9233*'Football Field'!$F$8)+(Q9233*'Football Field'!$F$9)+(R9233*'Football Field'!$F$10)+(S9233*'Football Field'!$F$11)</f>
        <v>147490798.16143745</v>
      </c>
    </row>
    <row r="9234" spans="2:20" x14ac:dyDescent="0.3">
      <c r="B9234" s="62">
        <f t="shared" si="1296"/>
        <v>9207</v>
      </c>
      <c r="C9234" s="62">
        <v>0.61769946493095595</v>
      </c>
      <c r="D9234" s="62">
        <v>0.55450101005065977</v>
      </c>
      <c r="E9234" s="62">
        <v>0.39368712942093897</v>
      </c>
      <c r="F9234" s="62">
        <v>0.42752546907539024</v>
      </c>
      <c r="G9234" s="62">
        <v>0.81133666144642436</v>
      </c>
      <c r="H9234" s="62">
        <v>0.98507152795237052</v>
      </c>
      <c r="I9234" s="62">
        <v>0.61349593324624407</v>
      </c>
      <c r="J9234" s="62">
        <v>0.15278611509161288</v>
      </c>
      <c r="K9234" s="62"/>
      <c r="L9234" s="65">
        <f t="shared" si="1297"/>
        <v>0.13557626391186584</v>
      </c>
      <c r="M9234" s="65">
        <f t="shared" si="1298"/>
        <v>0.12170510020828242</v>
      </c>
      <c r="N9234" s="65">
        <f t="shared" si="1299"/>
        <v>8.6408736266339672E-2</v>
      </c>
      <c r="O9234" s="65">
        <f t="shared" si="1300"/>
        <v>9.38357714635355E-2</v>
      </c>
      <c r="P9234" s="65">
        <f t="shared" si="1301"/>
        <v>0.17807687974268802</v>
      </c>
      <c r="Q9234" s="65">
        <f t="shared" si="1302"/>
        <v>0.21620921666277221</v>
      </c>
      <c r="R9234" s="65">
        <f t="shared" si="1303"/>
        <v>0.13465364837890259</v>
      </c>
      <c r="S9234" s="65">
        <f t="shared" si="1304"/>
        <v>3.3534383365613839E-2</v>
      </c>
      <c r="T9234" s="66">
        <f>(L9234*'Football Field'!$F$4)+(M9234*'Football Field'!$F$5)+(N9234*'Football Field'!$F$6)+(O9234*'Football Field'!$F$7)+(P9234*'Football Field'!$F$8)+(Q9234*'Football Field'!$F$9)+(R9234*'Football Field'!$F$10)+(S9234*'Football Field'!$F$11)</f>
        <v>143413279.66679406</v>
      </c>
    </row>
    <row r="9235" spans="2:20" x14ac:dyDescent="0.3">
      <c r="B9235" s="62">
        <f t="shared" si="1296"/>
        <v>9208</v>
      </c>
      <c r="C9235" s="62">
        <v>0.72391603743534205</v>
      </c>
      <c r="D9235" s="62">
        <v>0.28890241575404207</v>
      </c>
      <c r="E9235" s="62">
        <v>0.69346253570469074</v>
      </c>
      <c r="F9235" s="62">
        <v>0.99345892414070858</v>
      </c>
      <c r="G9235" s="62">
        <v>0.29441982224728214</v>
      </c>
      <c r="H9235" s="62">
        <v>0.30423736205589702</v>
      </c>
      <c r="I9235" s="62">
        <v>0.26891128344694271</v>
      </c>
      <c r="J9235" s="62">
        <v>0.57874576110105702</v>
      </c>
      <c r="K9235" s="62"/>
      <c r="L9235" s="65">
        <f t="shared" si="1297"/>
        <v>0.17460361410187622</v>
      </c>
      <c r="M9235" s="65">
        <f t="shared" si="1298"/>
        <v>6.9681293554605103E-2</v>
      </c>
      <c r="N9235" s="65">
        <f t="shared" si="1299"/>
        <v>0.16725843705196952</v>
      </c>
      <c r="O9235" s="65">
        <f t="shared" si="1300"/>
        <v>0.2396155212022395</v>
      </c>
      <c r="P9235" s="65">
        <f t="shared" si="1301"/>
        <v>7.1012054394773552E-2</v>
      </c>
      <c r="Q9235" s="65">
        <f t="shared" si="1302"/>
        <v>7.33799780814018E-2</v>
      </c>
      <c r="R9235" s="65">
        <f t="shared" si="1303"/>
        <v>6.4859568699365808E-2</v>
      </c>
      <c r="S9235" s="65">
        <f t="shared" si="1304"/>
        <v>0.13958953291376858</v>
      </c>
      <c r="T9235" s="66">
        <f>(L9235*'Football Field'!$F$4)+(M9235*'Football Field'!$F$5)+(N9235*'Football Field'!$F$6)+(O9235*'Football Field'!$F$7)+(P9235*'Football Field'!$F$8)+(Q9235*'Football Field'!$F$9)+(R9235*'Football Field'!$F$10)+(S9235*'Football Field'!$F$11)</f>
        <v>128901414.20815253</v>
      </c>
    </row>
    <row r="9236" spans="2:20" x14ac:dyDescent="0.3">
      <c r="B9236" s="62">
        <f t="shared" si="1296"/>
        <v>9209</v>
      </c>
      <c r="C9236" s="62">
        <v>0.76443258516862878</v>
      </c>
      <c r="D9236" s="62">
        <v>0.35998095283136866</v>
      </c>
      <c r="E9236" s="62">
        <v>0.40502636816845428</v>
      </c>
      <c r="F9236" s="62">
        <v>4.5108547874679328E-2</v>
      </c>
      <c r="G9236" s="62">
        <v>0.54261046267091528</v>
      </c>
      <c r="H9236" s="62">
        <v>0.8659762993018929</v>
      </c>
      <c r="I9236" s="62">
        <v>0.30004151962792924</v>
      </c>
      <c r="J9236" s="62">
        <v>0.54168743513573459</v>
      </c>
      <c r="K9236" s="62"/>
      <c r="L9236" s="65">
        <f t="shared" si="1297"/>
        <v>0.19985875341890069</v>
      </c>
      <c r="M9236" s="65">
        <f t="shared" si="1298"/>
        <v>9.4116009551783772E-2</v>
      </c>
      <c r="N9236" s="65">
        <f t="shared" si="1299"/>
        <v>0.10589300693674038</v>
      </c>
      <c r="O9236" s="65">
        <f t="shared" si="1300"/>
        <v>1.1793503209680012E-2</v>
      </c>
      <c r="P9236" s="65">
        <f t="shared" si="1301"/>
        <v>0.14186398220784863</v>
      </c>
      <c r="Q9236" s="65">
        <f t="shared" si="1302"/>
        <v>0.22640707241778607</v>
      </c>
      <c r="R9236" s="65">
        <f t="shared" si="1303"/>
        <v>7.8445013007291509E-2</v>
      </c>
      <c r="S9236" s="65">
        <f t="shared" si="1304"/>
        <v>0.14162265924996889</v>
      </c>
      <c r="T9236" s="66">
        <f>(L9236*'Football Field'!$F$4)+(M9236*'Football Field'!$F$5)+(N9236*'Football Field'!$F$6)+(O9236*'Football Field'!$F$7)+(P9236*'Football Field'!$F$8)+(Q9236*'Football Field'!$F$9)+(R9236*'Football Field'!$F$10)+(S9236*'Football Field'!$F$11)</f>
        <v>133185551.69521223</v>
      </c>
    </row>
    <row r="9237" spans="2:20" x14ac:dyDescent="0.3">
      <c r="B9237" s="62">
        <f t="shared" si="1296"/>
        <v>9210</v>
      </c>
      <c r="C9237" s="62">
        <v>0.7681939900165714</v>
      </c>
      <c r="D9237" s="62">
        <v>0.18593729550485127</v>
      </c>
      <c r="E9237" s="62">
        <v>0.74814927140600462</v>
      </c>
      <c r="F9237" s="62">
        <v>0.83135619276271044</v>
      </c>
      <c r="G9237" s="62">
        <v>0.87471990149751566</v>
      </c>
      <c r="H9237" s="62">
        <v>0.62245096124734656</v>
      </c>
      <c r="I9237" s="62">
        <v>0.41413176804824137</v>
      </c>
      <c r="J9237" s="62">
        <v>0.76059900011856885</v>
      </c>
      <c r="K9237" s="62"/>
      <c r="L9237" s="65">
        <f t="shared" si="1297"/>
        <v>0.14757243801701847</v>
      </c>
      <c r="M9237" s="65">
        <f t="shared" si="1298"/>
        <v>3.5719128726000311E-2</v>
      </c>
      <c r="N9237" s="65">
        <f t="shared" si="1299"/>
        <v>0.14372178566465807</v>
      </c>
      <c r="O9237" s="65">
        <f t="shared" si="1300"/>
        <v>0.15970609223835897</v>
      </c>
      <c r="P9237" s="65">
        <f t="shared" si="1301"/>
        <v>0.16803639461330599</v>
      </c>
      <c r="Q9237" s="65">
        <f t="shared" si="1302"/>
        <v>0.11957475206923462</v>
      </c>
      <c r="R9237" s="65">
        <f t="shared" si="1303"/>
        <v>7.9555991670618276E-2</v>
      </c>
      <c r="S9237" s="65">
        <f t="shared" si="1304"/>
        <v>0.14611341700080527</v>
      </c>
      <c r="T9237" s="66">
        <f>(L9237*'Football Field'!$F$4)+(M9237*'Football Field'!$F$5)+(N9237*'Football Field'!$F$6)+(O9237*'Football Field'!$F$7)+(P9237*'Football Field'!$F$8)+(Q9237*'Football Field'!$F$9)+(R9237*'Football Field'!$F$10)+(S9237*'Football Field'!$F$11)</f>
        <v>138000722.96383688</v>
      </c>
    </row>
    <row r="9238" spans="2:20" x14ac:dyDescent="0.3">
      <c r="B9238" s="62">
        <f t="shared" si="1296"/>
        <v>9211</v>
      </c>
      <c r="C9238" s="62">
        <v>0.84958814856538956</v>
      </c>
      <c r="D9238" s="62">
        <v>0.49624469363762735</v>
      </c>
      <c r="E9238" s="62">
        <v>0.21238120839355357</v>
      </c>
      <c r="F9238" s="62">
        <v>0.64910296709380588</v>
      </c>
      <c r="G9238" s="62">
        <v>0.80771463419993994</v>
      </c>
      <c r="H9238" s="62">
        <v>0.83078982843701377</v>
      </c>
      <c r="I9238" s="62">
        <v>0.65459702381754592</v>
      </c>
      <c r="J9238" s="62">
        <v>0.89625121179769818</v>
      </c>
      <c r="K9238" s="62"/>
      <c r="L9238" s="65">
        <f t="shared" si="1297"/>
        <v>0.15742822764483408</v>
      </c>
      <c r="M9238" s="65">
        <f t="shared" si="1298"/>
        <v>9.1953875215236153E-2</v>
      </c>
      <c r="N9238" s="65">
        <f t="shared" si="1299"/>
        <v>3.9354123852743395E-2</v>
      </c>
      <c r="O9238" s="65">
        <f t="shared" si="1300"/>
        <v>0.12027843119178817</v>
      </c>
      <c r="P9238" s="65">
        <f t="shared" si="1301"/>
        <v>0.14966908792172873</v>
      </c>
      <c r="Q9238" s="65">
        <f t="shared" si="1302"/>
        <v>0.15394490902097188</v>
      </c>
      <c r="R9238" s="65">
        <f t="shared" si="1303"/>
        <v>0.12129647695202986</v>
      </c>
      <c r="S9238" s="65">
        <f t="shared" si="1304"/>
        <v>0.16607486820066777</v>
      </c>
      <c r="T9238" s="66">
        <f>(L9238*'Football Field'!$F$4)+(M9238*'Football Field'!$F$5)+(N9238*'Football Field'!$F$6)+(O9238*'Football Field'!$F$7)+(P9238*'Football Field'!$F$8)+(Q9238*'Football Field'!$F$9)+(R9238*'Football Field'!$F$10)+(S9238*'Football Field'!$F$11)</f>
        <v>139204111.21609643</v>
      </c>
    </row>
    <row r="9239" spans="2:20" x14ac:dyDescent="0.3">
      <c r="B9239" s="62">
        <f t="shared" si="1296"/>
        <v>9212</v>
      </c>
      <c r="C9239" s="62">
        <v>0.77525108373103235</v>
      </c>
      <c r="D9239" s="62">
        <v>0.32569255417830356</v>
      </c>
      <c r="E9239" s="62">
        <v>0.79797480530234888</v>
      </c>
      <c r="F9239" s="62">
        <v>6.707760264706808E-2</v>
      </c>
      <c r="G9239" s="62">
        <v>0.99800829640078981</v>
      </c>
      <c r="H9239" s="62">
        <v>0.34676622170495541</v>
      </c>
      <c r="I9239" s="62">
        <v>0.80658577228114126</v>
      </c>
      <c r="J9239" s="62">
        <v>0.43976845168586443</v>
      </c>
      <c r="K9239" s="62"/>
      <c r="L9239" s="65">
        <f t="shared" si="1297"/>
        <v>0.17011846719319743</v>
      </c>
      <c r="M9239" s="65">
        <f t="shared" si="1298"/>
        <v>7.1468868932627286E-2</v>
      </c>
      <c r="N9239" s="65">
        <f t="shared" si="1299"/>
        <v>0.17510488354753889</v>
      </c>
      <c r="O9239" s="65">
        <f t="shared" si="1300"/>
        <v>1.4719281513797399E-2</v>
      </c>
      <c r="P9239" s="65">
        <f t="shared" si="1301"/>
        <v>0.21899955407053698</v>
      </c>
      <c r="Q9239" s="65">
        <f t="shared" si="1302"/>
        <v>7.6093203026453421E-2</v>
      </c>
      <c r="R9239" s="65">
        <f t="shared" si="1303"/>
        <v>0.1769944449222014</v>
      </c>
      <c r="S9239" s="65">
        <f t="shared" si="1304"/>
        <v>9.6501296793647162E-2</v>
      </c>
      <c r="T9239" s="66">
        <f>(L9239*'Football Field'!$F$4)+(M9239*'Football Field'!$F$5)+(N9239*'Football Field'!$F$6)+(O9239*'Football Field'!$F$7)+(P9239*'Football Field'!$F$8)+(Q9239*'Football Field'!$F$9)+(R9239*'Football Field'!$F$10)+(S9239*'Football Field'!$F$11)</f>
        <v>154888290.70055619</v>
      </c>
    </row>
    <row r="9240" spans="2:20" x14ac:dyDescent="0.3">
      <c r="B9240" s="62">
        <f t="shared" si="1296"/>
        <v>9213</v>
      </c>
      <c r="C9240" s="62">
        <v>0.71738953452542309</v>
      </c>
      <c r="D9240" s="62">
        <v>0.10212694744911255</v>
      </c>
      <c r="E9240" s="62">
        <v>1.3808433626556482E-2</v>
      </c>
      <c r="F9240" s="62">
        <v>0.87657481636983103</v>
      </c>
      <c r="G9240" s="62">
        <v>0.30836542170505754</v>
      </c>
      <c r="H9240" s="62">
        <v>0.44647878985440326</v>
      </c>
      <c r="I9240" s="62">
        <v>7.2064178382979627E-2</v>
      </c>
      <c r="J9240" s="62">
        <v>0.27337136727437839</v>
      </c>
      <c r="K9240" s="62"/>
      <c r="L9240" s="65">
        <f t="shared" si="1297"/>
        <v>0.25528246052809184</v>
      </c>
      <c r="M9240" s="65">
        <f t="shared" si="1298"/>
        <v>3.6341788075120944E-2</v>
      </c>
      <c r="N9240" s="65">
        <f t="shared" si="1299"/>
        <v>4.9137194544636329E-3</v>
      </c>
      <c r="O9240" s="65">
        <f t="shared" si="1300"/>
        <v>0.31192840875199662</v>
      </c>
      <c r="P9240" s="65">
        <f t="shared" si="1301"/>
        <v>0.1097315751152208</v>
      </c>
      <c r="Q9240" s="65">
        <f t="shared" si="1302"/>
        <v>0.15887910063120347</v>
      </c>
      <c r="R9240" s="65">
        <f t="shared" si="1303"/>
        <v>2.5643977069880738E-2</v>
      </c>
      <c r="S9240" s="65">
        <f t="shared" si="1304"/>
        <v>9.7278970374021903E-2</v>
      </c>
      <c r="T9240" s="66">
        <f>(L9240*'Football Field'!$F$4)+(M9240*'Football Field'!$F$5)+(N9240*'Football Field'!$F$6)+(O9240*'Football Field'!$F$7)+(P9240*'Football Field'!$F$8)+(Q9240*'Football Field'!$F$9)+(R9240*'Football Field'!$F$10)+(S9240*'Football Field'!$F$11)</f>
        <v>122287808.21245159</v>
      </c>
    </row>
    <row r="9241" spans="2:20" x14ac:dyDescent="0.3">
      <c r="B9241" s="62">
        <f t="shared" si="1296"/>
        <v>9214</v>
      </c>
      <c r="C9241" s="62">
        <v>1.0260914903014839E-2</v>
      </c>
      <c r="D9241" s="62">
        <v>0.13886135943846944</v>
      </c>
      <c r="E9241" s="62">
        <v>0.8805942208950035</v>
      </c>
      <c r="F9241" s="62">
        <v>0.85928892334564999</v>
      </c>
      <c r="G9241" s="62">
        <v>0.35028101163273551</v>
      </c>
      <c r="H9241" s="62">
        <v>0.75064811105326301</v>
      </c>
      <c r="I9241" s="62">
        <v>0.30390397034817618</v>
      </c>
      <c r="J9241" s="62">
        <v>0.16708060361205412</v>
      </c>
      <c r="K9241" s="62"/>
      <c r="L9241" s="65">
        <f t="shared" si="1297"/>
        <v>2.964794773118464E-3</v>
      </c>
      <c r="M9241" s="65">
        <f t="shared" si="1298"/>
        <v>4.0122682679137614E-2</v>
      </c>
      <c r="N9241" s="65">
        <f t="shared" si="1299"/>
        <v>0.25443941091264077</v>
      </c>
      <c r="O9241" s="65">
        <f t="shared" si="1300"/>
        <v>0.24828344573691385</v>
      </c>
      <c r="P9241" s="65">
        <f t="shared" si="1301"/>
        <v>0.10121040104389219</v>
      </c>
      <c r="Q9241" s="65">
        <f t="shared" si="1302"/>
        <v>0.2168927056833953</v>
      </c>
      <c r="R9241" s="65">
        <f t="shared" si="1303"/>
        <v>8.7810191521370845E-2</v>
      </c>
      <c r="S9241" s="65">
        <f t="shared" si="1304"/>
        <v>4.8276367649530992E-2</v>
      </c>
      <c r="T9241" s="66">
        <f>(L9241*'Football Field'!$F$4)+(M9241*'Football Field'!$F$5)+(N9241*'Football Field'!$F$6)+(O9241*'Football Field'!$F$7)+(P9241*'Football Field'!$F$8)+(Q9241*'Football Field'!$F$9)+(R9241*'Football Field'!$F$10)+(S9241*'Football Field'!$F$11)</f>
        <v>137116726.95905298</v>
      </c>
    </row>
    <row r="9242" spans="2:20" x14ac:dyDescent="0.3">
      <c r="B9242" s="62">
        <f t="shared" si="1296"/>
        <v>9215</v>
      </c>
      <c r="C9242" s="62">
        <v>0.69362786986286984</v>
      </c>
      <c r="D9242" s="62">
        <v>0.92659310318745325</v>
      </c>
      <c r="E9242" s="62">
        <v>0.12771784652188134</v>
      </c>
      <c r="F9242" s="62">
        <v>0.35871545815300354</v>
      </c>
      <c r="G9242" s="62">
        <v>0.61990229115627915</v>
      </c>
      <c r="H9242" s="62">
        <v>0.77818928227620732</v>
      </c>
      <c r="I9242" s="62">
        <v>0.18839021333695005</v>
      </c>
      <c r="J9242" s="62">
        <v>0.91736719968969094</v>
      </c>
      <c r="K9242" s="62"/>
      <c r="L9242" s="65">
        <f t="shared" si="1297"/>
        <v>0.15044515318992679</v>
      </c>
      <c r="M9242" s="65">
        <f t="shared" si="1298"/>
        <v>0.20097439478798004</v>
      </c>
      <c r="N9242" s="65">
        <f t="shared" si="1299"/>
        <v>2.770149790675324E-2</v>
      </c>
      <c r="O9242" s="65">
        <f t="shared" si="1300"/>
        <v>7.7803970108774115E-2</v>
      </c>
      <c r="P9242" s="65">
        <f t="shared" si="1301"/>
        <v>0.13445436552921491</v>
      </c>
      <c r="Q9242" s="65">
        <f t="shared" si="1302"/>
        <v>0.16878619050579508</v>
      </c>
      <c r="R9242" s="65">
        <f t="shared" si="1303"/>
        <v>4.0861095316951049E-2</v>
      </c>
      <c r="S9242" s="65">
        <f t="shared" si="1304"/>
        <v>0.19897333265460479</v>
      </c>
      <c r="T9242" s="66">
        <f>(L9242*'Football Field'!$F$4)+(M9242*'Football Field'!$F$5)+(N9242*'Football Field'!$F$6)+(O9242*'Football Field'!$F$7)+(P9242*'Football Field'!$F$8)+(Q9242*'Football Field'!$F$9)+(R9242*'Football Field'!$F$10)+(S9242*'Football Field'!$F$11)</f>
        <v>126125123.06691435</v>
      </c>
    </row>
    <row r="9243" spans="2:20" x14ac:dyDescent="0.3">
      <c r="B9243" s="62">
        <f t="shared" si="1296"/>
        <v>9216</v>
      </c>
      <c r="C9243" s="62">
        <v>0.72520872627667587</v>
      </c>
      <c r="D9243" s="62">
        <v>0.76289126129337737</v>
      </c>
      <c r="E9243" s="62">
        <v>0.93741070524001846</v>
      </c>
      <c r="F9243" s="62">
        <v>0.83389193012212726</v>
      </c>
      <c r="G9243" s="62">
        <v>0.61590868712065761</v>
      </c>
      <c r="H9243" s="62">
        <v>0.32443780636105135</v>
      </c>
      <c r="I9243" s="62">
        <v>3.3432302680632908E-2</v>
      </c>
      <c r="J9243" s="62">
        <v>0.56861021415085999</v>
      </c>
      <c r="K9243" s="62"/>
      <c r="L9243" s="65">
        <f t="shared" si="1297"/>
        <v>0.15102877876992071</v>
      </c>
      <c r="M9243" s="65">
        <f t="shared" si="1298"/>
        <v>0.15887637772773575</v>
      </c>
      <c r="N9243" s="65">
        <f t="shared" si="1299"/>
        <v>0.19522102932368349</v>
      </c>
      <c r="O9243" s="65">
        <f t="shared" si="1300"/>
        <v>0.17366266464971999</v>
      </c>
      <c r="P9243" s="65">
        <f t="shared" si="1301"/>
        <v>0.12826643348211711</v>
      </c>
      <c r="Q9243" s="65">
        <f t="shared" si="1302"/>
        <v>6.7565990184745406E-2</v>
      </c>
      <c r="R9243" s="65">
        <f t="shared" si="1303"/>
        <v>6.9624642704533436E-3</v>
      </c>
      <c r="S9243" s="65">
        <f t="shared" si="1304"/>
        <v>0.11841626159162424</v>
      </c>
      <c r="T9243" s="66">
        <f>(L9243*'Football Field'!$F$4)+(M9243*'Football Field'!$F$5)+(N9243*'Football Field'!$F$6)+(O9243*'Football Field'!$F$7)+(P9243*'Football Field'!$F$8)+(Q9243*'Football Field'!$F$9)+(R9243*'Football Field'!$F$10)+(S9243*'Football Field'!$F$11)</f>
        <v>125486747.70114225</v>
      </c>
    </row>
    <row r="9244" spans="2:20" x14ac:dyDescent="0.3">
      <c r="B9244" s="62">
        <f t="shared" si="1296"/>
        <v>9217</v>
      </c>
      <c r="C9244" s="62">
        <v>0.19861385748222127</v>
      </c>
      <c r="D9244" s="62">
        <v>0.64674807742094764</v>
      </c>
      <c r="E9244" s="62">
        <v>0.37425313593808718</v>
      </c>
      <c r="F9244" s="62">
        <v>0.20337003720857483</v>
      </c>
      <c r="G9244" s="62">
        <v>0.16059013290141355</v>
      </c>
      <c r="H9244" s="62">
        <v>0.17584050131322615</v>
      </c>
      <c r="I9244" s="62">
        <v>0.56036620610766141</v>
      </c>
      <c r="J9244" s="62">
        <v>0.88657070539094662</v>
      </c>
      <c r="K9244" s="62"/>
      <c r="L9244" s="65">
        <f t="shared" si="1297"/>
        <v>6.194385924739803E-2</v>
      </c>
      <c r="M9244" s="65">
        <f t="shared" si="1298"/>
        <v>0.2017083419261145</v>
      </c>
      <c r="N9244" s="65">
        <f t="shared" si="1299"/>
        <v>0.11672238719557304</v>
      </c>
      <c r="O9244" s="65">
        <f t="shared" si="1300"/>
        <v>6.3427220636474047E-2</v>
      </c>
      <c r="P9244" s="65">
        <f t="shared" si="1301"/>
        <v>5.0084987598896777E-2</v>
      </c>
      <c r="Q9244" s="65">
        <f t="shared" si="1302"/>
        <v>5.4841285504529297E-2</v>
      </c>
      <c r="R9244" s="65">
        <f t="shared" si="1303"/>
        <v>0.17476749023536062</v>
      </c>
      <c r="S9244" s="65">
        <f t="shared" si="1304"/>
        <v>0.27650442765565381</v>
      </c>
      <c r="T9244" s="66">
        <f>(L9244*'Football Field'!$F$4)+(M9244*'Football Field'!$F$5)+(N9244*'Football Field'!$F$6)+(O9244*'Football Field'!$F$7)+(P9244*'Football Field'!$F$8)+(Q9244*'Football Field'!$F$9)+(R9244*'Football Field'!$F$10)+(S9244*'Football Field'!$F$11)</f>
        <v>141047109.93301383</v>
      </c>
    </row>
    <row r="9245" spans="2:20" x14ac:dyDescent="0.3">
      <c r="B9245" s="62">
        <f t="shared" si="1296"/>
        <v>9218</v>
      </c>
      <c r="C9245" s="62">
        <v>0.7234790259698699</v>
      </c>
      <c r="D9245" s="62">
        <v>0.98208286579750781</v>
      </c>
      <c r="E9245" s="62">
        <v>0.81048371009692888</v>
      </c>
      <c r="F9245" s="62">
        <v>0.71297018925156597</v>
      </c>
      <c r="G9245" s="62">
        <v>0.52251844328178776</v>
      </c>
      <c r="H9245" s="62">
        <v>0.16246734039660771</v>
      </c>
      <c r="I9245" s="62">
        <v>0.41595322882115771</v>
      </c>
      <c r="J9245" s="62">
        <v>0.39885188550156903</v>
      </c>
      <c r="K9245" s="62"/>
      <c r="L9245" s="65">
        <f t="shared" si="1297"/>
        <v>0.15299399479257722</v>
      </c>
      <c r="M9245" s="65">
        <f t="shared" si="1298"/>
        <v>0.20768090775579812</v>
      </c>
      <c r="N9245" s="65">
        <f t="shared" si="1299"/>
        <v>0.17139286153570166</v>
      </c>
      <c r="O9245" s="65">
        <f t="shared" si="1300"/>
        <v>0.1507716927597009</v>
      </c>
      <c r="P9245" s="65">
        <f t="shared" si="1301"/>
        <v>0.11049689226762557</v>
      </c>
      <c r="Q9245" s="65">
        <f t="shared" si="1302"/>
        <v>3.4356942687150754E-2</v>
      </c>
      <c r="R9245" s="65">
        <f t="shared" si="1303"/>
        <v>8.7961563279472563E-2</v>
      </c>
      <c r="S9245" s="65">
        <f t="shared" si="1304"/>
        <v>8.4345144921973161E-2</v>
      </c>
      <c r="T9245" s="66">
        <f>(L9245*'Football Field'!$F$4)+(M9245*'Football Field'!$F$5)+(N9245*'Football Field'!$F$6)+(O9245*'Football Field'!$F$7)+(P9245*'Football Field'!$F$8)+(Q9245*'Football Field'!$F$9)+(R9245*'Football Field'!$F$10)+(S9245*'Football Field'!$F$11)</f>
        <v>134057537.05769889</v>
      </c>
    </row>
    <row r="9246" spans="2:20" x14ac:dyDescent="0.3">
      <c r="B9246" s="62">
        <f t="shared" ref="B9246:B9309" si="1305">B9245+1</f>
        <v>9219</v>
      </c>
      <c r="C9246" s="62">
        <v>0.19301553997103682</v>
      </c>
      <c r="D9246" s="62">
        <v>0.86797997798501025</v>
      </c>
      <c r="E9246" s="62">
        <v>0.5051902445968427</v>
      </c>
      <c r="F9246" s="62">
        <v>0.33421919930257815</v>
      </c>
      <c r="G9246" s="62">
        <v>0.28382767942233966</v>
      </c>
      <c r="H9246" s="62">
        <v>0.73702149297085262</v>
      </c>
      <c r="I9246" s="62">
        <v>4.739975522689277E-2</v>
      </c>
      <c r="J9246" s="62">
        <v>0.84162566608748601</v>
      </c>
      <c r="K9246" s="62"/>
      <c r="L9246" s="65">
        <f t="shared" si="1297"/>
        <v>5.0656529831054675E-2</v>
      </c>
      <c r="M9246" s="65">
        <f t="shared" si="1298"/>
        <v>0.22779955258604387</v>
      </c>
      <c r="N9246" s="65">
        <f t="shared" si="1299"/>
        <v>0.1325861363267325</v>
      </c>
      <c r="O9246" s="65">
        <f t="shared" si="1300"/>
        <v>8.7715138595176156E-2</v>
      </c>
      <c r="P9246" s="65">
        <f t="shared" si="1301"/>
        <v>7.4489988276043681E-2</v>
      </c>
      <c r="Q9246" s="65">
        <f t="shared" si="1302"/>
        <v>0.19342976866219574</v>
      </c>
      <c r="R9246" s="65">
        <f t="shared" si="1303"/>
        <v>1.243996786474335E-2</v>
      </c>
      <c r="S9246" s="65">
        <f t="shared" si="1304"/>
        <v>0.22088291785801012</v>
      </c>
      <c r="T9246" s="66">
        <f>(L9246*'Football Field'!$F$4)+(M9246*'Football Field'!$F$5)+(N9246*'Football Field'!$F$6)+(O9246*'Football Field'!$F$7)+(P9246*'Football Field'!$F$8)+(Q9246*'Football Field'!$F$9)+(R9246*'Football Field'!$F$10)+(S9246*'Football Field'!$F$11)</f>
        <v>120642696.94969447</v>
      </c>
    </row>
    <row r="9247" spans="2:20" x14ac:dyDescent="0.3">
      <c r="B9247" s="62">
        <f t="shared" si="1305"/>
        <v>9220</v>
      </c>
      <c r="C9247" s="62">
        <v>0.11041169673393836</v>
      </c>
      <c r="D9247" s="62">
        <v>0.85698187468443521</v>
      </c>
      <c r="E9247" s="62">
        <v>0.73619724104587492</v>
      </c>
      <c r="F9247" s="62">
        <v>0.2990935396844222</v>
      </c>
      <c r="G9247" s="62">
        <v>0.76742549988097764</v>
      </c>
      <c r="H9247" s="62">
        <v>0.26873405045521814</v>
      </c>
      <c r="I9247" s="62">
        <v>0.34335158068870286</v>
      </c>
      <c r="J9247" s="62">
        <v>0.23829139365583651</v>
      </c>
      <c r="K9247" s="62"/>
      <c r="L9247" s="65">
        <f t="shared" si="1297"/>
        <v>3.0496367060617539E-2</v>
      </c>
      <c r="M9247" s="65">
        <f t="shared" si="1298"/>
        <v>0.2367034887404221</v>
      </c>
      <c r="N9247" s="65">
        <f t="shared" si="1299"/>
        <v>0.20334205483727374</v>
      </c>
      <c r="O9247" s="65">
        <f t="shared" si="1300"/>
        <v>8.2611413840104703E-2</v>
      </c>
      <c r="P9247" s="65">
        <f t="shared" si="1301"/>
        <v>0.21196748558664588</v>
      </c>
      <c r="Q9247" s="65">
        <f t="shared" si="1302"/>
        <v>7.4225942420915084E-2</v>
      </c>
      <c r="R9247" s="65">
        <f t="shared" si="1303"/>
        <v>9.4835747889628744E-2</v>
      </c>
      <c r="S9247" s="65">
        <f t="shared" si="1304"/>
        <v>6.5817499624392262E-2</v>
      </c>
      <c r="T9247" s="66">
        <f>(L9247*'Football Field'!$F$4)+(M9247*'Football Field'!$F$5)+(N9247*'Football Field'!$F$6)+(O9247*'Football Field'!$F$7)+(P9247*'Football Field'!$F$8)+(Q9247*'Football Field'!$F$9)+(R9247*'Football Field'!$F$10)+(S9247*'Football Field'!$F$11)</f>
        <v>144034959.25103846</v>
      </c>
    </row>
    <row r="9248" spans="2:20" x14ac:dyDescent="0.3">
      <c r="B9248" s="62">
        <f t="shared" si="1305"/>
        <v>9221</v>
      </c>
      <c r="C9248" s="62">
        <v>0.80702974781182824</v>
      </c>
      <c r="D9248" s="62">
        <v>0.21536857247810659</v>
      </c>
      <c r="E9248" s="62">
        <v>0.98666779340833255</v>
      </c>
      <c r="F9248" s="62">
        <v>0.66768815602631948</v>
      </c>
      <c r="G9248" s="62">
        <v>0.20585667891033144</v>
      </c>
      <c r="H9248" s="62">
        <v>0.44047308281592046</v>
      </c>
      <c r="I9248" s="62">
        <v>0.74585970234577237</v>
      </c>
      <c r="J9248" s="62">
        <v>0.23185610539769341</v>
      </c>
      <c r="K9248" s="62"/>
      <c r="L9248" s="65">
        <f t="shared" si="1297"/>
        <v>0.18764643275354428</v>
      </c>
      <c r="M9248" s="65">
        <f t="shared" si="1298"/>
        <v>5.0076399862973603E-2</v>
      </c>
      <c r="N9248" s="65">
        <f t="shared" si="1299"/>
        <v>0.22941495310164703</v>
      </c>
      <c r="O9248" s="65">
        <f t="shared" si="1300"/>
        <v>0.15524743791643222</v>
      </c>
      <c r="P9248" s="65">
        <f t="shared" si="1301"/>
        <v>4.7864742979737425E-2</v>
      </c>
      <c r="Q9248" s="65">
        <f t="shared" si="1302"/>
        <v>0.10241655024299783</v>
      </c>
      <c r="R9248" s="65">
        <f t="shared" si="1303"/>
        <v>0.17342348638236066</v>
      </c>
      <c r="S9248" s="65">
        <f t="shared" si="1304"/>
        <v>5.3909996760306902E-2</v>
      </c>
      <c r="T9248" s="66">
        <f>(L9248*'Football Field'!$F$4)+(M9248*'Football Field'!$F$5)+(N9248*'Football Field'!$F$6)+(O9248*'Football Field'!$F$7)+(P9248*'Football Field'!$F$8)+(Q9248*'Football Field'!$F$9)+(R9248*'Football Field'!$F$10)+(S9248*'Football Field'!$F$11)</f>
        <v>142435596.8123796</v>
      </c>
    </row>
    <row r="9249" spans="2:20" x14ac:dyDescent="0.3">
      <c r="B9249" s="62">
        <f t="shared" si="1305"/>
        <v>9222</v>
      </c>
      <c r="C9249" s="62">
        <v>0.32669243389449798</v>
      </c>
      <c r="D9249" s="62">
        <v>0.16978972621898447</v>
      </c>
      <c r="E9249" s="62">
        <v>0.56865429370127718</v>
      </c>
      <c r="F9249" s="62">
        <v>0.15665326245038891</v>
      </c>
      <c r="G9249" s="62">
        <v>0.76249884741146956</v>
      </c>
      <c r="H9249" s="62">
        <v>0.13521197391369799</v>
      </c>
      <c r="I9249" s="62">
        <v>0.68018922834581963</v>
      </c>
      <c r="J9249" s="62">
        <v>0.41212117178920038</v>
      </c>
      <c r="K9249" s="62"/>
      <c r="L9249" s="65">
        <f t="shared" si="1297"/>
        <v>0.10171596031921716</v>
      </c>
      <c r="M9249" s="65">
        <f t="shared" si="1298"/>
        <v>5.2864172116940569E-2</v>
      </c>
      <c r="N9249" s="65">
        <f t="shared" si="1299"/>
        <v>0.17705098610318845</v>
      </c>
      <c r="O9249" s="65">
        <f t="shared" si="1300"/>
        <v>4.877412322449267E-2</v>
      </c>
      <c r="P9249" s="65">
        <f t="shared" si="1301"/>
        <v>0.23740464871555775</v>
      </c>
      <c r="Q9249" s="65">
        <f t="shared" si="1302"/>
        <v>4.2098360250761711E-2</v>
      </c>
      <c r="R9249" s="65">
        <f t="shared" si="1303"/>
        <v>0.211777480534873</v>
      </c>
      <c r="S9249" s="65">
        <f t="shared" si="1304"/>
        <v>0.12831426873496862</v>
      </c>
      <c r="T9249" s="66">
        <f>(L9249*'Football Field'!$F$4)+(M9249*'Football Field'!$F$5)+(N9249*'Football Field'!$F$6)+(O9249*'Football Field'!$F$7)+(P9249*'Football Field'!$F$8)+(Q9249*'Football Field'!$F$9)+(R9249*'Football Field'!$F$10)+(S9249*'Football Field'!$F$11)</f>
        <v>162153344.24037194</v>
      </c>
    </row>
    <row r="9250" spans="2:20" x14ac:dyDescent="0.3">
      <c r="B9250" s="62">
        <f t="shared" si="1305"/>
        <v>9223</v>
      </c>
      <c r="C9250" s="62">
        <v>0.38008560432040783</v>
      </c>
      <c r="D9250" s="62">
        <v>0.75038144452450617</v>
      </c>
      <c r="E9250" s="62">
        <v>0.92783608851687438</v>
      </c>
      <c r="F9250" s="62">
        <v>0.70315299317057267</v>
      </c>
      <c r="G9250" s="62">
        <v>0.41954490489026741</v>
      </c>
      <c r="H9250" s="62">
        <v>3.3309839493698701E-2</v>
      </c>
      <c r="I9250" s="62">
        <v>0.99085302600348479</v>
      </c>
      <c r="J9250" s="62">
        <v>0.94173896125330048</v>
      </c>
      <c r="K9250" s="62"/>
      <c r="L9250" s="65">
        <f t="shared" si="1297"/>
        <v>7.3847440781100934E-2</v>
      </c>
      <c r="M9250" s="65">
        <f t="shared" si="1298"/>
        <v>0.14579281261346402</v>
      </c>
      <c r="N9250" s="65">
        <f t="shared" si="1299"/>
        <v>0.18027075959329952</v>
      </c>
      <c r="O9250" s="65">
        <f t="shared" si="1300"/>
        <v>0.13661672116222709</v>
      </c>
      <c r="P9250" s="65">
        <f t="shared" si="1301"/>
        <v>8.1514051483988603E-2</v>
      </c>
      <c r="Q9250" s="65">
        <f t="shared" si="1302"/>
        <v>6.4718220618670674E-3</v>
      </c>
      <c r="R9250" s="65">
        <f t="shared" si="1303"/>
        <v>0.19251442130095484</v>
      </c>
      <c r="S9250" s="65">
        <f t="shared" si="1304"/>
        <v>0.18297197100309792</v>
      </c>
      <c r="T9250" s="66">
        <f>(L9250*'Football Field'!$F$4)+(M9250*'Football Field'!$F$5)+(N9250*'Football Field'!$F$6)+(O9250*'Football Field'!$F$7)+(P9250*'Football Field'!$F$8)+(Q9250*'Football Field'!$F$9)+(R9250*'Football Field'!$F$10)+(S9250*'Football Field'!$F$11)</f>
        <v>147667899.38850555</v>
      </c>
    </row>
    <row r="9251" spans="2:20" x14ac:dyDescent="0.3">
      <c r="B9251" s="62">
        <f t="shared" si="1305"/>
        <v>9224</v>
      </c>
      <c r="C9251" s="62">
        <v>0.70086814998067581</v>
      </c>
      <c r="D9251" s="62">
        <v>0.35588987097053359</v>
      </c>
      <c r="E9251" s="62">
        <v>0.25475955758878532</v>
      </c>
      <c r="F9251" s="62">
        <v>2.2057748332674598E-2</v>
      </c>
      <c r="G9251" s="62">
        <v>0.174333621719575</v>
      </c>
      <c r="H9251" s="62">
        <v>0.72622958247000136</v>
      </c>
      <c r="I9251" s="62">
        <v>0.47174151778876894</v>
      </c>
      <c r="J9251" s="62">
        <v>0.36275495096274923</v>
      </c>
      <c r="K9251" s="62"/>
      <c r="L9251" s="65">
        <f t="shared" si="1297"/>
        <v>0.22839736561148902</v>
      </c>
      <c r="M9251" s="65">
        <f t="shared" si="1298"/>
        <v>0.11597660555658545</v>
      </c>
      <c r="N9251" s="65">
        <f t="shared" si="1299"/>
        <v>8.302048226792913E-2</v>
      </c>
      <c r="O9251" s="65">
        <f t="shared" si="1300"/>
        <v>7.188130336130979E-3</v>
      </c>
      <c r="P9251" s="65">
        <f t="shared" si="1301"/>
        <v>5.6811455819983585E-2</v>
      </c>
      <c r="Q9251" s="65">
        <f t="shared" si="1302"/>
        <v>0.23666209324799994</v>
      </c>
      <c r="R9251" s="65">
        <f t="shared" si="1303"/>
        <v>0.15373008448948766</v>
      </c>
      <c r="S9251" s="65">
        <f t="shared" si="1304"/>
        <v>0.11821378267039413</v>
      </c>
      <c r="T9251" s="66">
        <f>(L9251*'Football Field'!$F$4)+(M9251*'Football Field'!$F$5)+(N9251*'Football Field'!$F$6)+(O9251*'Football Field'!$F$7)+(P9251*'Football Field'!$F$8)+(Q9251*'Football Field'!$F$9)+(R9251*'Football Field'!$F$10)+(S9251*'Football Field'!$F$11)</f>
        <v>135642257.29577765</v>
      </c>
    </row>
    <row r="9252" spans="2:20" x14ac:dyDescent="0.3">
      <c r="B9252" s="62">
        <f t="shared" si="1305"/>
        <v>9225</v>
      </c>
      <c r="C9252" s="62">
        <v>9.0908160004456451E-2</v>
      </c>
      <c r="D9252" s="62">
        <v>7.4063394568648078E-2</v>
      </c>
      <c r="E9252" s="62">
        <v>0.2166734686766717</v>
      </c>
      <c r="F9252" s="62">
        <v>0.42798745112322989</v>
      </c>
      <c r="G9252" s="62">
        <v>0.41111503734257504</v>
      </c>
      <c r="H9252" s="62">
        <v>0.99569325189849722</v>
      </c>
      <c r="I9252" s="62">
        <v>0.77697353059490082</v>
      </c>
      <c r="J9252" s="62">
        <v>0.88967734582237745</v>
      </c>
      <c r="K9252" s="62"/>
      <c r="L9252" s="65">
        <f t="shared" si="1297"/>
        <v>2.3411283696545038E-2</v>
      </c>
      <c r="M9252" s="65">
        <f t="shared" si="1298"/>
        <v>1.9073305869250615E-2</v>
      </c>
      <c r="N9252" s="65">
        <f t="shared" si="1299"/>
        <v>5.57992158729795E-2</v>
      </c>
      <c r="O9252" s="65">
        <f t="shared" si="1300"/>
        <v>0.11021822063405481</v>
      </c>
      <c r="P9252" s="65">
        <f t="shared" si="1301"/>
        <v>0.10587312261815567</v>
      </c>
      <c r="Q9252" s="65">
        <f t="shared" si="1302"/>
        <v>0.25641765484845902</v>
      </c>
      <c r="R9252" s="65">
        <f t="shared" si="1303"/>
        <v>0.20009147417098469</v>
      </c>
      <c r="S9252" s="65">
        <f t="shared" si="1304"/>
        <v>0.22911572228957056</v>
      </c>
      <c r="T9252" s="66">
        <f>(L9252*'Football Field'!$F$4)+(M9252*'Football Field'!$F$5)+(N9252*'Football Field'!$F$6)+(O9252*'Football Field'!$F$7)+(P9252*'Football Field'!$F$8)+(Q9252*'Football Field'!$F$9)+(R9252*'Football Field'!$F$10)+(S9252*'Football Field'!$F$11)</f>
        <v>148273618.88443893</v>
      </c>
    </row>
    <row r="9253" spans="2:20" x14ac:dyDescent="0.3">
      <c r="B9253" s="62">
        <f t="shared" si="1305"/>
        <v>9226</v>
      </c>
      <c r="C9253" s="62">
        <v>0.3984068859146781</v>
      </c>
      <c r="D9253" s="62">
        <v>0.47277663737211828</v>
      </c>
      <c r="E9253" s="62">
        <v>0.24650672621677894</v>
      </c>
      <c r="F9253" s="62">
        <v>0.50534068953810696</v>
      </c>
      <c r="G9253" s="62">
        <v>6.7633919789026664E-2</v>
      </c>
      <c r="H9253" s="62">
        <v>0.87140092242910228</v>
      </c>
      <c r="I9253" s="62">
        <v>0.61964937130415931</v>
      </c>
      <c r="J9253" s="62">
        <v>0.71179568116592795</v>
      </c>
      <c r="K9253" s="62"/>
      <c r="L9253" s="65">
        <f t="shared" si="1297"/>
        <v>0.10232587064179631</v>
      </c>
      <c r="M9253" s="65">
        <f t="shared" si="1298"/>
        <v>0.12142681953685706</v>
      </c>
      <c r="N9253" s="65">
        <f t="shared" si="1299"/>
        <v>6.3312197331330103E-2</v>
      </c>
      <c r="O9253" s="65">
        <f t="shared" si="1300"/>
        <v>0.12979049272453203</v>
      </c>
      <c r="P9253" s="65">
        <f t="shared" si="1301"/>
        <v>1.7370934017469999E-2</v>
      </c>
      <c r="Q9253" s="65">
        <f t="shared" si="1302"/>
        <v>0.22380852645382759</v>
      </c>
      <c r="R9253" s="65">
        <f t="shared" si="1303"/>
        <v>0.15914926085117598</v>
      </c>
      <c r="S9253" s="65">
        <f t="shared" si="1304"/>
        <v>0.18281589844301094</v>
      </c>
      <c r="T9253" s="66">
        <f>(L9253*'Football Field'!$F$4)+(M9253*'Football Field'!$F$5)+(N9253*'Football Field'!$F$6)+(O9253*'Football Field'!$F$7)+(P9253*'Football Field'!$F$8)+(Q9253*'Football Field'!$F$9)+(R9253*'Football Field'!$F$10)+(S9253*'Football Field'!$F$11)</f>
        <v>134605624.06868327</v>
      </c>
    </row>
    <row r="9254" spans="2:20" x14ac:dyDescent="0.3">
      <c r="B9254" s="62">
        <f t="shared" si="1305"/>
        <v>9227</v>
      </c>
      <c r="C9254" s="62">
        <v>0.12307538788294448</v>
      </c>
      <c r="D9254" s="62">
        <v>0.93641113097528295</v>
      </c>
      <c r="E9254" s="62">
        <v>0.4025229871611814</v>
      </c>
      <c r="F9254" s="62">
        <v>0.73459950777321359</v>
      </c>
      <c r="G9254" s="62">
        <v>0.82915902796831675</v>
      </c>
      <c r="H9254" s="62">
        <v>0.7249753810250561</v>
      </c>
      <c r="I9254" s="62">
        <v>0.16639367280371009</v>
      </c>
      <c r="J9254" s="62">
        <v>2.5550859640326551E-2</v>
      </c>
      <c r="K9254" s="62"/>
      <c r="L9254" s="65">
        <f t="shared" si="1297"/>
        <v>3.1216111769556406E-2</v>
      </c>
      <c r="M9254" s="65">
        <f t="shared" si="1298"/>
        <v>0.23750576804667492</v>
      </c>
      <c r="N9254" s="65">
        <f t="shared" si="1299"/>
        <v>0.10209354423477235</v>
      </c>
      <c r="O9254" s="65">
        <f t="shared" si="1300"/>
        <v>0.18631946431336441</v>
      </c>
      <c r="P9254" s="65">
        <f t="shared" si="1301"/>
        <v>0.21030298044977805</v>
      </c>
      <c r="Q9254" s="65">
        <f t="shared" si="1302"/>
        <v>0.18387845785851906</v>
      </c>
      <c r="R9254" s="65">
        <f t="shared" si="1303"/>
        <v>4.2203104758261813E-2</v>
      </c>
      <c r="S9254" s="65">
        <f t="shared" si="1304"/>
        <v>6.4805685690730282E-3</v>
      </c>
      <c r="T9254" s="66">
        <f>(L9254*'Football Field'!$F$4)+(M9254*'Football Field'!$F$5)+(N9254*'Football Field'!$F$6)+(O9254*'Football Field'!$F$7)+(P9254*'Football Field'!$F$8)+(Q9254*'Football Field'!$F$9)+(R9254*'Football Field'!$F$10)+(S9254*'Football Field'!$F$11)</f>
        <v>134213245.65653962</v>
      </c>
    </row>
    <row r="9255" spans="2:20" x14ac:dyDescent="0.3">
      <c r="B9255" s="62">
        <f t="shared" si="1305"/>
        <v>9228</v>
      </c>
      <c r="C9255" s="62">
        <v>0.94724659680384415</v>
      </c>
      <c r="D9255" s="62">
        <v>0.31184084554835823</v>
      </c>
      <c r="E9255" s="62">
        <v>4.4662897629844878E-2</v>
      </c>
      <c r="F9255" s="62">
        <v>0.32687902299393279</v>
      </c>
      <c r="G9255" s="62">
        <v>0.49004034472499336</v>
      </c>
      <c r="H9255" s="62">
        <v>0.16001369499728968</v>
      </c>
      <c r="I9255" s="62">
        <v>0.15368182671129194</v>
      </c>
      <c r="J9255" s="62">
        <v>0.64817015927633026</v>
      </c>
      <c r="K9255" s="62"/>
      <c r="L9255" s="65">
        <f t="shared" ref="L9255:L9318" si="1306">C9255/SUM($C9255:$J9255)</f>
        <v>0.30729463813476748</v>
      </c>
      <c r="M9255" s="65">
        <f t="shared" ref="M9255:M9318" si="1307">D9255/SUM($C9255:$J9255)</f>
        <v>0.10116375198576356</v>
      </c>
      <c r="N9255" s="65">
        <f t="shared" ref="N9255:N9318" si="1308">E9255/SUM($C9255:$J9255)</f>
        <v>1.448901374945288E-2</v>
      </c>
      <c r="O9255" s="65">
        <f t="shared" ref="O9255:O9318" si="1309">F9255/SUM($C9255:$J9255)</f>
        <v>0.10604226124822672</v>
      </c>
      <c r="P9255" s="65">
        <f t="shared" ref="P9255:P9318" si="1310">G9255/SUM($C9255:$J9255)</f>
        <v>0.15897314480918329</v>
      </c>
      <c r="Q9255" s="65">
        <f t="shared" ref="Q9255:Q9318" si="1311">H9255/SUM($C9255:$J9255)</f>
        <v>5.1909767389728183E-2</v>
      </c>
      <c r="R9255" s="65">
        <f t="shared" ref="R9255:R9318" si="1312">I9255/SUM($C9255:$J9255)</f>
        <v>4.9855656897035E-2</v>
      </c>
      <c r="S9255" s="65">
        <f t="shared" ref="S9255:S9318" si="1313">J9255/SUM($C9255:$J9255)</f>
        <v>0.21027176578584272</v>
      </c>
      <c r="T9255" s="66">
        <f>(L9255*'Football Field'!$F$4)+(M9255*'Football Field'!$F$5)+(N9255*'Football Field'!$F$6)+(O9255*'Football Field'!$F$7)+(P9255*'Football Field'!$F$8)+(Q9255*'Football Field'!$F$9)+(R9255*'Football Field'!$F$10)+(S9255*'Football Field'!$F$11)</f>
        <v>128892438.37480137</v>
      </c>
    </row>
    <row r="9256" spans="2:20" x14ac:dyDescent="0.3">
      <c r="B9256" s="62">
        <f t="shared" si="1305"/>
        <v>9229</v>
      </c>
      <c r="C9256" s="62">
        <v>0.42185919182837106</v>
      </c>
      <c r="D9256" s="62">
        <v>0.9477752592746721</v>
      </c>
      <c r="E9256" s="62">
        <v>7.9972549316186248E-2</v>
      </c>
      <c r="F9256" s="62">
        <v>0.50056944395435521</v>
      </c>
      <c r="G9256" s="62">
        <v>0.85655866214763687</v>
      </c>
      <c r="H9256" s="62">
        <v>0.69782128009217304</v>
      </c>
      <c r="I9256" s="62">
        <v>0.20879162072885271</v>
      </c>
      <c r="J9256" s="62">
        <v>0.36596908915957127</v>
      </c>
      <c r="K9256" s="62"/>
      <c r="L9256" s="65">
        <f t="shared" si="1306"/>
        <v>0.10341417003108991</v>
      </c>
      <c r="M9256" s="65">
        <f t="shared" si="1307"/>
        <v>0.23233674579684629</v>
      </c>
      <c r="N9256" s="65">
        <f t="shared" si="1308"/>
        <v>1.9604396379179736E-2</v>
      </c>
      <c r="O9256" s="65">
        <f t="shared" si="1309"/>
        <v>0.12270912805077448</v>
      </c>
      <c r="P9256" s="65">
        <f t="shared" si="1310"/>
        <v>0.20997599399227165</v>
      </c>
      <c r="Q9256" s="65">
        <f t="shared" si="1311"/>
        <v>0.1710632597526148</v>
      </c>
      <c r="R9256" s="65">
        <f t="shared" si="1312"/>
        <v>5.1182983766547611E-2</v>
      </c>
      <c r="S9256" s="65">
        <f t="shared" si="1313"/>
        <v>8.9713322230675505E-2</v>
      </c>
      <c r="T9256" s="66">
        <f>(L9256*'Football Field'!$F$4)+(M9256*'Football Field'!$F$5)+(N9256*'Football Field'!$F$6)+(O9256*'Football Field'!$F$7)+(P9256*'Football Field'!$F$8)+(Q9256*'Football Field'!$F$9)+(R9256*'Football Field'!$F$10)+(S9256*'Football Field'!$F$11)</f>
        <v>133136339.42949441</v>
      </c>
    </row>
    <row r="9257" spans="2:20" x14ac:dyDescent="0.3">
      <c r="B9257" s="62">
        <f t="shared" si="1305"/>
        <v>9230</v>
      </c>
      <c r="C9257" s="62">
        <v>0.46766505526030611</v>
      </c>
      <c r="D9257" s="62">
        <v>0.23234149632619927</v>
      </c>
      <c r="E9257" s="62">
        <v>0.928175700538306</v>
      </c>
      <c r="F9257" s="62">
        <v>0.56406908430690494</v>
      </c>
      <c r="G9257" s="62">
        <v>0.46337839667047998</v>
      </c>
      <c r="H9257" s="62">
        <v>0.28265308966933411</v>
      </c>
      <c r="I9257" s="62">
        <v>0.11879063729789374</v>
      </c>
      <c r="J9257" s="62">
        <v>0.95497005637928079</v>
      </c>
      <c r="K9257" s="62"/>
      <c r="L9257" s="65">
        <f t="shared" si="1306"/>
        <v>0.11656529978873804</v>
      </c>
      <c r="M9257" s="65">
        <f t="shared" si="1307"/>
        <v>5.7911011028080356E-2</v>
      </c>
      <c r="N9257" s="65">
        <f t="shared" si="1308"/>
        <v>0.23134736618208185</v>
      </c>
      <c r="O9257" s="65">
        <f t="shared" si="1309"/>
        <v>0.14059395966028693</v>
      </c>
      <c r="P9257" s="65">
        <f t="shared" si="1310"/>
        <v>0.11549685210808563</v>
      </c>
      <c r="Q9257" s="65">
        <f t="shared" si="1311"/>
        <v>7.0451152513800977E-2</v>
      </c>
      <c r="R9257" s="65">
        <f t="shared" si="1312"/>
        <v>2.9608511675128162E-2</v>
      </c>
      <c r="S9257" s="65">
        <f t="shared" si="1313"/>
        <v>0.23802584704379795</v>
      </c>
      <c r="T9257" s="66">
        <f>(L9257*'Football Field'!$F$4)+(M9257*'Football Field'!$F$5)+(N9257*'Football Field'!$F$6)+(O9257*'Football Field'!$F$7)+(P9257*'Football Field'!$F$8)+(Q9257*'Football Field'!$F$9)+(R9257*'Football Field'!$F$10)+(S9257*'Football Field'!$F$11)</f>
        <v>129708439.00350742</v>
      </c>
    </row>
    <row r="9258" spans="2:20" x14ac:dyDescent="0.3">
      <c r="B9258" s="62">
        <f t="shared" si="1305"/>
        <v>9231</v>
      </c>
      <c r="C9258" s="62">
        <v>0.11369754322811787</v>
      </c>
      <c r="D9258" s="62">
        <v>0.95695164277841438</v>
      </c>
      <c r="E9258" s="62">
        <v>0.26983458767195623</v>
      </c>
      <c r="F9258" s="62">
        <v>4.8463473095721077E-2</v>
      </c>
      <c r="G9258" s="62">
        <v>0.19416252223612662</v>
      </c>
      <c r="H9258" s="62">
        <v>0.28606113642529785</v>
      </c>
      <c r="I9258" s="62">
        <v>0.24312947581311684</v>
      </c>
      <c r="J9258" s="62">
        <v>0.3702688328950513</v>
      </c>
      <c r="K9258" s="62"/>
      <c r="L9258" s="65">
        <f t="shared" si="1306"/>
        <v>4.5798337698040897E-2</v>
      </c>
      <c r="M9258" s="65">
        <f t="shared" si="1307"/>
        <v>0.38546826301012171</v>
      </c>
      <c r="N9258" s="65">
        <f t="shared" si="1308"/>
        <v>0.10869166754128858</v>
      </c>
      <c r="O9258" s="65">
        <f t="shared" si="1309"/>
        <v>1.9521499267618741E-2</v>
      </c>
      <c r="P9258" s="65">
        <f t="shared" si="1310"/>
        <v>7.8210315801040056E-2</v>
      </c>
      <c r="Q9258" s="65">
        <f t="shared" si="1311"/>
        <v>0.11522785942705555</v>
      </c>
      <c r="R9258" s="65">
        <f t="shared" si="1312"/>
        <v>9.7934621289891499E-2</v>
      </c>
      <c r="S9258" s="65">
        <f t="shared" si="1313"/>
        <v>0.14914743596494287</v>
      </c>
      <c r="T9258" s="66">
        <f>(L9258*'Football Field'!$F$4)+(M9258*'Football Field'!$F$5)+(N9258*'Football Field'!$F$6)+(O9258*'Football Field'!$F$7)+(P9258*'Football Field'!$F$8)+(Q9258*'Football Field'!$F$9)+(R9258*'Football Field'!$F$10)+(S9258*'Football Field'!$F$11)</f>
        <v>130669381.9524285</v>
      </c>
    </row>
    <row r="9259" spans="2:20" x14ac:dyDescent="0.3">
      <c r="B9259" s="62">
        <f t="shared" si="1305"/>
        <v>9232</v>
      </c>
      <c r="C9259" s="62">
        <v>0.61491005545261335</v>
      </c>
      <c r="D9259" s="62">
        <v>0.6378647458861203</v>
      </c>
      <c r="E9259" s="62">
        <v>0.85489582579368806</v>
      </c>
      <c r="F9259" s="62">
        <v>0.43074357466727176</v>
      </c>
      <c r="G9259" s="62">
        <v>0.14058716163022567</v>
      </c>
      <c r="H9259" s="62">
        <v>0.50389604247745856</v>
      </c>
      <c r="I9259" s="62">
        <v>0.97347472609080232</v>
      </c>
      <c r="J9259" s="62">
        <v>0.63885761685333897</v>
      </c>
      <c r="K9259" s="62"/>
      <c r="L9259" s="65">
        <f t="shared" si="1306"/>
        <v>0.12823370050202232</v>
      </c>
      <c r="M9259" s="65">
        <f t="shared" si="1307"/>
        <v>0.13302068499197398</v>
      </c>
      <c r="N9259" s="65">
        <f t="shared" si="1308"/>
        <v>0.17828047258808399</v>
      </c>
      <c r="O9259" s="65">
        <f t="shared" si="1309"/>
        <v>8.9827515515901402E-2</v>
      </c>
      <c r="P9259" s="65">
        <f t="shared" si="1310"/>
        <v>2.9318128430425465E-2</v>
      </c>
      <c r="Q9259" s="65">
        <f t="shared" si="1311"/>
        <v>0.10508277368735965</v>
      </c>
      <c r="R9259" s="65">
        <f t="shared" si="1312"/>
        <v>0.20300898540345316</v>
      </c>
      <c r="S9259" s="65">
        <f t="shared" si="1313"/>
        <v>0.13322773888078013</v>
      </c>
      <c r="T9259" s="66">
        <f>(L9259*'Football Field'!$F$4)+(M9259*'Football Field'!$F$5)+(N9259*'Football Field'!$F$6)+(O9259*'Football Field'!$F$7)+(P9259*'Football Field'!$F$8)+(Q9259*'Football Field'!$F$9)+(R9259*'Football Field'!$F$10)+(S9259*'Football Field'!$F$11)</f>
        <v>143853425.57982171</v>
      </c>
    </row>
    <row r="9260" spans="2:20" x14ac:dyDescent="0.3">
      <c r="B9260" s="62">
        <f t="shared" si="1305"/>
        <v>9233</v>
      </c>
      <c r="C9260" s="62">
        <v>0.2198992096892487</v>
      </c>
      <c r="D9260" s="62">
        <v>0.83634578731508424</v>
      </c>
      <c r="E9260" s="62">
        <v>0.36076333994279486</v>
      </c>
      <c r="F9260" s="62">
        <v>0.37412556091174221</v>
      </c>
      <c r="G9260" s="62">
        <v>0.6384250687616182</v>
      </c>
      <c r="H9260" s="62">
        <v>0.89022287045386028</v>
      </c>
      <c r="I9260" s="62">
        <v>0.60760593844223176</v>
      </c>
      <c r="J9260" s="62">
        <v>0.43994640230162463</v>
      </c>
      <c r="K9260" s="62"/>
      <c r="L9260" s="65">
        <f t="shared" si="1306"/>
        <v>5.035090074080479E-2</v>
      </c>
      <c r="M9260" s="65">
        <f t="shared" si="1307"/>
        <v>0.19150029589283657</v>
      </c>
      <c r="N9260" s="65">
        <f t="shared" si="1308"/>
        <v>8.260493135036942E-2</v>
      </c>
      <c r="O9260" s="65">
        <f t="shared" si="1309"/>
        <v>8.5664514250348642E-2</v>
      </c>
      <c r="P9260" s="65">
        <f t="shared" si="1310"/>
        <v>0.14618186810713835</v>
      </c>
      <c r="Q9260" s="65">
        <f t="shared" si="1311"/>
        <v>0.20383667340487105</v>
      </c>
      <c r="R9260" s="65">
        <f t="shared" si="1312"/>
        <v>0.13912513073267371</v>
      </c>
      <c r="S9260" s="65">
        <f t="shared" si="1313"/>
        <v>0.10073568552095762</v>
      </c>
      <c r="T9260" s="66">
        <f>(L9260*'Football Field'!$F$4)+(M9260*'Football Field'!$F$5)+(N9260*'Football Field'!$F$6)+(O9260*'Football Field'!$F$7)+(P9260*'Football Field'!$F$8)+(Q9260*'Football Field'!$F$9)+(R9260*'Football Field'!$F$10)+(S9260*'Football Field'!$F$11)</f>
        <v>141968764.66197857</v>
      </c>
    </row>
    <row r="9261" spans="2:20" x14ac:dyDescent="0.3">
      <c r="B9261" s="62">
        <f t="shared" si="1305"/>
        <v>9234</v>
      </c>
      <c r="C9261" s="62">
        <v>0.43126658542230578</v>
      </c>
      <c r="D9261" s="62">
        <v>0.12045911311697721</v>
      </c>
      <c r="E9261" s="62">
        <v>0.70719853918000086</v>
      </c>
      <c r="F9261" s="62">
        <v>0.68449074577013291</v>
      </c>
      <c r="G9261" s="62">
        <v>2.6993843835771969E-3</v>
      </c>
      <c r="H9261" s="62">
        <v>0.15230256359005212</v>
      </c>
      <c r="I9261" s="62">
        <v>0.48351373455238367</v>
      </c>
      <c r="J9261" s="62">
        <v>0.70179618975850144</v>
      </c>
      <c r="K9261" s="62"/>
      <c r="L9261" s="65">
        <f t="shared" si="1306"/>
        <v>0.13133448802661205</v>
      </c>
      <c r="M9261" s="65">
        <f t="shared" si="1307"/>
        <v>3.668365805309546E-2</v>
      </c>
      <c r="N9261" s="65">
        <f t="shared" si="1308"/>
        <v>0.21536460559638218</v>
      </c>
      <c r="O9261" s="65">
        <f t="shared" si="1309"/>
        <v>0.20844935520948116</v>
      </c>
      <c r="P9261" s="65">
        <f t="shared" si="1310"/>
        <v>8.2204900167952223E-4</v>
      </c>
      <c r="Q9261" s="65">
        <f t="shared" si="1311"/>
        <v>4.6381008615942389E-2</v>
      </c>
      <c r="R9261" s="65">
        <f t="shared" si="1312"/>
        <v>0.14724541832771465</v>
      </c>
      <c r="S9261" s="65">
        <f t="shared" si="1313"/>
        <v>0.21371941716909254</v>
      </c>
      <c r="T9261" s="66">
        <f>(L9261*'Football Field'!$F$4)+(M9261*'Football Field'!$F$5)+(N9261*'Football Field'!$F$6)+(O9261*'Football Field'!$F$7)+(P9261*'Football Field'!$F$8)+(Q9261*'Football Field'!$F$9)+(R9261*'Football Field'!$F$10)+(S9261*'Football Field'!$F$11)</f>
        <v>136507627.08292603</v>
      </c>
    </row>
    <row r="9262" spans="2:20" x14ac:dyDescent="0.3">
      <c r="B9262" s="62">
        <f t="shared" si="1305"/>
        <v>9235</v>
      </c>
      <c r="C9262" s="62">
        <v>0.13076927388697146</v>
      </c>
      <c r="D9262" s="62">
        <v>0.42895887751820738</v>
      </c>
      <c r="E9262" s="62">
        <v>0.73622104377394415</v>
      </c>
      <c r="F9262" s="62">
        <v>0.51680161066364549</v>
      </c>
      <c r="G9262" s="62">
        <v>0.57836744455459477</v>
      </c>
      <c r="H9262" s="62">
        <v>0.10190070609537738</v>
      </c>
      <c r="I9262" s="62">
        <v>0.83252285057173392</v>
      </c>
      <c r="J9262" s="62">
        <v>0.70482838924969005</v>
      </c>
      <c r="K9262" s="62"/>
      <c r="L9262" s="65">
        <f t="shared" si="1306"/>
        <v>3.2445970845696004E-2</v>
      </c>
      <c r="M9262" s="65">
        <f t="shared" si="1307"/>
        <v>0.10643163199015734</v>
      </c>
      <c r="N9262" s="65">
        <f t="shared" si="1308"/>
        <v>0.18266834258729622</v>
      </c>
      <c r="O9262" s="65">
        <f t="shared" si="1309"/>
        <v>0.12822683413455879</v>
      </c>
      <c r="P9262" s="65">
        <f t="shared" si="1310"/>
        <v>0.14350231278593731</v>
      </c>
      <c r="Q9262" s="65">
        <f t="shared" si="1311"/>
        <v>2.5283212492134628E-2</v>
      </c>
      <c r="R9262" s="65">
        <f t="shared" si="1312"/>
        <v>0.20656237765282426</v>
      </c>
      <c r="S9262" s="65">
        <f t="shared" si="1313"/>
        <v>0.17487931751139546</v>
      </c>
      <c r="T9262" s="66">
        <f>(L9262*'Football Field'!$F$4)+(M9262*'Football Field'!$F$5)+(N9262*'Football Field'!$F$6)+(O9262*'Football Field'!$F$7)+(P9262*'Football Field'!$F$8)+(Q9262*'Football Field'!$F$9)+(R9262*'Football Field'!$F$10)+(S9262*'Football Field'!$F$11)</f>
        <v>154965087.84261587</v>
      </c>
    </row>
    <row r="9263" spans="2:20" x14ac:dyDescent="0.3">
      <c r="B9263" s="62">
        <f t="shared" si="1305"/>
        <v>9236</v>
      </c>
      <c r="C9263" s="62">
        <v>0.73333538736848514</v>
      </c>
      <c r="D9263" s="62">
        <v>0.47089287113783829</v>
      </c>
      <c r="E9263" s="62">
        <v>9.5052014385497152E-2</v>
      </c>
      <c r="F9263" s="62">
        <v>0.33301797459051607</v>
      </c>
      <c r="G9263" s="62">
        <v>8.3227080304912882E-3</v>
      </c>
      <c r="H9263" s="62">
        <v>0.65960708384457523</v>
      </c>
      <c r="I9263" s="62">
        <v>0.4386157612611683</v>
      </c>
      <c r="J9263" s="62">
        <v>0.7242187283819369</v>
      </c>
      <c r="K9263" s="62"/>
      <c r="L9263" s="65">
        <f t="shared" si="1306"/>
        <v>0.21175921059101888</v>
      </c>
      <c r="M9263" s="65">
        <f t="shared" si="1307"/>
        <v>0.13597585004442439</v>
      </c>
      <c r="N9263" s="65">
        <f t="shared" si="1308"/>
        <v>2.744738611835882E-2</v>
      </c>
      <c r="O9263" s="65">
        <f t="shared" si="1309"/>
        <v>9.616285348639951E-2</v>
      </c>
      <c r="P9263" s="65">
        <f t="shared" si="1310"/>
        <v>2.4032797446754003E-3</v>
      </c>
      <c r="Q9263" s="65">
        <f t="shared" si="1311"/>
        <v>0.19046929656073744</v>
      </c>
      <c r="R9263" s="65">
        <f t="shared" si="1312"/>
        <v>0.12665545527639069</v>
      </c>
      <c r="S9263" s="65">
        <f t="shared" si="1313"/>
        <v>0.2091266681779948</v>
      </c>
      <c r="T9263" s="66">
        <f>(L9263*'Football Field'!$F$4)+(M9263*'Football Field'!$F$5)+(N9263*'Football Field'!$F$6)+(O9263*'Football Field'!$F$7)+(P9263*'Football Field'!$F$8)+(Q9263*'Football Field'!$F$9)+(R9263*'Football Field'!$F$10)+(S9263*'Football Field'!$F$11)</f>
        <v>127322235.9530603</v>
      </c>
    </row>
    <row r="9264" spans="2:20" x14ac:dyDescent="0.3">
      <c r="B9264" s="62">
        <f t="shared" si="1305"/>
        <v>9237</v>
      </c>
      <c r="C9264" s="62">
        <v>6.9760879898696837E-2</v>
      </c>
      <c r="D9264" s="62">
        <v>0.60760076276690478</v>
      </c>
      <c r="E9264" s="62">
        <v>0.10821790460178493</v>
      </c>
      <c r="F9264" s="62">
        <v>3.2804897491777174E-2</v>
      </c>
      <c r="G9264" s="62">
        <v>0.53014947584035044</v>
      </c>
      <c r="H9264" s="62">
        <v>0.89990653228490813</v>
      </c>
      <c r="I9264" s="62">
        <v>0.1275601698139166</v>
      </c>
      <c r="J9264" s="62">
        <v>0.93947335523467779</v>
      </c>
      <c r="K9264" s="62"/>
      <c r="L9264" s="65">
        <f t="shared" si="1306"/>
        <v>2.1040997565659747E-2</v>
      </c>
      <c r="M9264" s="65">
        <f t="shared" si="1307"/>
        <v>0.18326211178581003</v>
      </c>
      <c r="N9264" s="65">
        <f t="shared" si="1308"/>
        <v>3.2640251536298223E-2</v>
      </c>
      <c r="O9264" s="65">
        <f t="shared" si="1309"/>
        <v>9.8944819685265334E-3</v>
      </c>
      <c r="P9264" s="65">
        <f t="shared" si="1310"/>
        <v>0.15990156441247785</v>
      </c>
      <c r="Q9264" s="65">
        <f t="shared" si="1311"/>
        <v>0.27142620882397683</v>
      </c>
      <c r="R9264" s="65">
        <f t="shared" si="1312"/>
        <v>3.8474188204439506E-2</v>
      </c>
      <c r="S9264" s="65">
        <f t="shared" si="1313"/>
        <v>0.28336019570281129</v>
      </c>
      <c r="T9264" s="66">
        <f>(L9264*'Football Field'!$F$4)+(M9264*'Football Field'!$F$5)+(N9264*'Football Field'!$F$6)+(O9264*'Football Field'!$F$7)+(P9264*'Football Field'!$F$8)+(Q9264*'Football Field'!$F$9)+(R9264*'Football Field'!$F$10)+(S9264*'Football Field'!$F$11)</f>
        <v>128858077.53530303</v>
      </c>
    </row>
    <row r="9265" spans="2:20" x14ac:dyDescent="0.3">
      <c r="B9265" s="62">
        <f t="shared" si="1305"/>
        <v>9238</v>
      </c>
      <c r="C9265" s="62">
        <v>0.42145227235325244</v>
      </c>
      <c r="D9265" s="62">
        <v>0.24552435904179626</v>
      </c>
      <c r="E9265" s="62">
        <v>0.2000308545629631</v>
      </c>
      <c r="F9265" s="62">
        <v>0.50980621254158287</v>
      </c>
      <c r="G9265" s="62">
        <v>0.13986909920365942</v>
      </c>
      <c r="H9265" s="62">
        <v>0.26141257852601718</v>
      </c>
      <c r="I9265" s="62">
        <v>0.37287724919954257</v>
      </c>
      <c r="J9265" s="62">
        <v>0.33998213983193593</v>
      </c>
      <c r="K9265" s="62"/>
      <c r="L9265" s="65">
        <f t="shared" si="1306"/>
        <v>0.16919306533819589</v>
      </c>
      <c r="M9265" s="65">
        <f t="shared" si="1307"/>
        <v>9.8566365983805859E-2</v>
      </c>
      <c r="N9265" s="65">
        <f t="shared" si="1308"/>
        <v>8.0302885203948751E-2</v>
      </c>
      <c r="O9265" s="65">
        <f t="shared" si="1309"/>
        <v>0.2046629748767104</v>
      </c>
      <c r="P9265" s="65">
        <f t="shared" si="1310"/>
        <v>5.6150798542910559E-2</v>
      </c>
      <c r="Q9265" s="65">
        <f t="shared" si="1311"/>
        <v>0.10494473130211694</v>
      </c>
      <c r="R9265" s="65">
        <f t="shared" si="1312"/>
        <v>0.14969250120465769</v>
      </c>
      <c r="S9265" s="65">
        <f t="shared" si="1313"/>
        <v>0.13648667754765392</v>
      </c>
      <c r="T9265" s="66">
        <f>(L9265*'Football Field'!$F$4)+(M9265*'Football Field'!$F$5)+(N9265*'Football Field'!$F$6)+(O9265*'Football Field'!$F$7)+(P9265*'Football Field'!$F$8)+(Q9265*'Football Field'!$F$9)+(R9265*'Football Field'!$F$10)+(S9265*'Football Field'!$F$11)</f>
        <v>136843248.70447931</v>
      </c>
    </row>
    <row r="9266" spans="2:20" x14ac:dyDescent="0.3">
      <c r="B9266" s="62">
        <f t="shared" si="1305"/>
        <v>9239</v>
      </c>
      <c r="C9266" s="62">
        <v>0.92726481590748411</v>
      </c>
      <c r="D9266" s="62">
        <v>0.17348967525263914</v>
      </c>
      <c r="E9266" s="62">
        <v>0.45951180337701591</v>
      </c>
      <c r="F9266" s="62">
        <v>6.2437084321550484E-3</v>
      </c>
      <c r="G9266" s="62">
        <v>0.37365809044355192</v>
      </c>
      <c r="H9266" s="62">
        <v>0.20696610972006946</v>
      </c>
      <c r="I9266" s="62">
        <v>0.68274522268535953</v>
      </c>
      <c r="J9266" s="62">
        <v>0.88579086706971266</v>
      </c>
      <c r="K9266" s="62"/>
      <c r="L9266" s="65">
        <f t="shared" si="1306"/>
        <v>0.24955519268820048</v>
      </c>
      <c r="M9266" s="65">
        <f t="shared" si="1307"/>
        <v>4.6691353531745972E-2</v>
      </c>
      <c r="N9266" s="65">
        <f t="shared" si="1308"/>
        <v>0.12366861620002954</v>
      </c>
      <c r="O9266" s="65">
        <f t="shared" si="1309"/>
        <v>1.6803720298073472E-3</v>
      </c>
      <c r="P9266" s="65">
        <f t="shared" si="1310"/>
        <v>0.10056276821943959</v>
      </c>
      <c r="Q9266" s="65">
        <f t="shared" si="1311"/>
        <v>5.5700881242400545E-2</v>
      </c>
      <c r="R9266" s="65">
        <f t="shared" si="1312"/>
        <v>0.18374752571350966</v>
      </c>
      <c r="S9266" s="65">
        <f t="shared" si="1313"/>
        <v>0.23839329037486684</v>
      </c>
      <c r="T9266" s="66">
        <f>(L9266*'Football Field'!$F$4)+(M9266*'Football Field'!$F$5)+(N9266*'Football Field'!$F$6)+(O9266*'Football Field'!$F$7)+(P9266*'Football Field'!$F$8)+(Q9266*'Football Field'!$F$9)+(R9266*'Football Field'!$F$10)+(S9266*'Football Field'!$F$11)</f>
        <v>145473206.9811835</v>
      </c>
    </row>
    <row r="9267" spans="2:20" x14ac:dyDescent="0.3">
      <c r="B9267" s="62">
        <f t="shared" si="1305"/>
        <v>9240</v>
      </c>
      <c r="C9267" s="62">
        <v>0.80396006146667132</v>
      </c>
      <c r="D9267" s="62">
        <v>0.49771677313107388</v>
      </c>
      <c r="E9267" s="62">
        <v>0.10504423502097004</v>
      </c>
      <c r="F9267" s="62">
        <v>0.86377370795940034</v>
      </c>
      <c r="G9267" s="62">
        <v>3.1555238334013302E-2</v>
      </c>
      <c r="H9267" s="62">
        <v>0.3028499956038001</v>
      </c>
      <c r="I9267" s="62">
        <v>0.97839517051977287</v>
      </c>
      <c r="J9267" s="62">
        <v>0.38626135012534557</v>
      </c>
      <c r="K9267" s="62"/>
      <c r="L9267" s="65">
        <f t="shared" si="1306"/>
        <v>0.20253145532833391</v>
      </c>
      <c r="M9267" s="65">
        <f t="shared" si="1307"/>
        <v>0.12538347019336044</v>
      </c>
      <c r="N9267" s="65">
        <f t="shared" si="1308"/>
        <v>2.6462461025535115E-2</v>
      </c>
      <c r="O9267" s="65">
        <f t="shared" si="1309"/>
        <v>0.21759954820171243</v>
      </c>
      <c r="P9267" s="65">
        <f t="shared" si="1310"/>
        <v>7.949310729890139E-3</v>
      </c>
      <c r="Q9267" s="65">
        <f t="shared" si="1311"/>
        <v>7.6293155960907036E-2</v>
      </c>
      <c r="R9267" s="65">
        <f t="shared" si="1312"/>
        <v>0.24647467861784786</v>
      </c>
      <c r="S9267" s="65">
        <f t="shared" si="1313"/>
        <v>9.7305919942413027E-2</v>
      </c>
      <c r="T9267" s="66">
        <f>(L9267*'Football Field'!$F$4)+(M9267*'Football Field'!$F$5)+(N9267*'Football Field'!$F$6)+(O9267*'Football Field'!$F$7)+(P9267*'Football Field'!$F$8)+(Q9267*'Football Field'!$F$9)+(R9267*'Football Field'!$F$10)+(S9267*'Football Field'!$F$11)</f>
        <v>144458695.33574957</v>
      </c>
    </row>
    <row r="9268" spans="2:20" x14ac:dyDescent="0.3">
      <c r="B9268" s="62">
        <f t="shared" si="1305"/>
        <v>9241</v>
      </c>
      <c r="C9268" s="62">
        <v>0.61791125752125853</v>
      </c>
      <c r="D9268" s="62">
        <v>0.70973453709555534</v>
      </c>
      <c r="E9268" s="62">
        <v>0.84128843840993572</v>
      </c>
      <c r="F9268" s="62">
        <v>0.49000242792858839</v>
      </c>
      <c r="G9268" s="62">
        <v>0.15643807721578196</v>
      </c>
      <c r="H9268" s="62">
        <v>0.42082476273094238</v>
      </c>
      <c r="I9268" s="62">
        <v>0.61657627718316133</v>
      </c>
      <c r="J9268" s="62">
        <v>0.39239896467985935</v>
      </c>
      <c r="K9268" s="62"/>
      <c r="L9268" s="65">
        <f t="shared" si="1306"/>
        <v>0.14555614196431962</v>
      </c>
      <c r="M9268" s="65">
        <f t="shared" si="1307"/>
        <v>0.16718617727223911</v>
      </c>
      <c r="N9268" s="65">
        <f t="shared" si="1308"/>
        <v>0.19817521995854631</v>
      </c>
      <c r="O9268" s="65">
        <f t="shared" si="1309"/>
        <v>0.1154257380720744</v>
      </c>
      <c r="P9268" s="65">
        <f t="shared" si="1310"/>
        <v>3.6850798069595229E-2</v>
      </c>
      <c r="Q9268" s="65">
        <f t="shared" si="1311"/>
        <v>9.9130139094542727E-2</v>
      </c>
      <c r="R9268" s="65">
        <f t="shared" si="1312"/>
        <v>0.14524167190855281</v>
      </c>
      <c r="S9268" s="65">
        <f t="shared" si="1313"/>
        <v>9.2434113660129644E-2</v>
      </c>
      <c r="T9268" s="66">
        <f>(L9268*'Football Field'!$F$4)+(M9268*'Football Field'!$F$5)+(N9268*'Football Field'!$F$6)+(O9268*'Football Field'!$F$7)+(P9268*'Football Field'!$F$8)+(Q9268*'Football Field'!$F$9)+(R9268*'Football Field'!$F$10)+(S9268*'Football Field'!$F$11)</f>
        <v>136646925.56696033</v>
      </c>
    </row>
    <row r="9269" spans="2:20" x14ac:dyDescent="0.3">
      <c r="B9269" s="62">
        <f t="shared" si="1305"/>
        <v>9242</v>
      </c>
      <c r="C9269" s="62">
        <v>0.55339699373534224</v>
      </c>
      <c r="D9269" s="62">
        <v>0.42340006375781636</v>
      </c>
      <c r="E9269" s="62">
        <v>0.7505331290394579</v>
      </c>
      <c r="F9269" s="62">
        <v>0.659436006371515</v>
      </c>
      <c r="G9269" s="62">
        <v>0.15568039270818679</v>
      </c>
      <c r="H9269" s="62">
        <v>0.55930651574857382</v>
      </c>
      <c r="I9269" s="62">
        <v>0.84274794138899523</v>
      </c>
      <c r="J9269" s="62">
        <v>0.33245923579741965</v>
      </c>
      <c r="K9269" s="62"/>
      <c r="L9269" s="65">
        <f t="shared" si="1306"/>
        <v>0.12939025796220549</v>
      </c>
      <c r="M9269" s="65">
        <f t="shared" si="1307"/>
        <v>9.899555669982199E-2</v>
      </c>
      <c r="N9269" s="65">
        <f t="shared" si="1308"/>
        <v>0.17548283831487455</v>
      </c>
      <c r="O9269" s="65">
        <f t="shared" si="1309"/>
        <v>0.15418333662792305</v>
      </c>
      <c r="P9269" s="65">
        <f t="shared" si="1310"/>
        <v>3.6399775206952471E-2</v>
      </c>
      <c r="Q9269" s="65">
        <f t="shared" si="1311"/>
        <v>0.13077196871665719</v>
      </c>
      <c r="R9269" s="65">
        <f t="shared" si="1312"/>
        <v>0.19704366804997292</v>
      </c>
      <c r="S9269" s="65">
        <f t="shared" si="1313"/>
        <v>7.7732598421592372E-2</v>
      </c>
      <c r="T9269" s="66">
        <f>(L9269*'Football Field'!$F$4)+(M9269*'Football Field'!$F$5)+(N9269*'Football Field'!$F$6)+(O9269*'Football Field'!$F$7)+(P9269*'Football Field'!$F$8)+(Q9269*'Football Field'!$F$9)+(R9269*'Football Field'!$F$10)+(S9269*'Football Field'!$F$11)</f>
        <v>143663131.95323938</v>
      </c>
    </row>
    <row r="9270" spans="2:20" x14ac:dyDescent="0.3">
      <c r="B9270" s="62">
        <f t="shared" si="1305"/>
        <v>9243</v>
      </c>
      <c r="C9270" s="62">
        <v>0.6791477097940114</v>
      </c>
      <c r="D9270" s="62">
        <v>0.11200700781940387</v>
      </c>
      <c r="E9270" s="62">
        <v>0.21982114353862736</v>
      </c>
      <c r="F9270" s="62">
        <v>0.25250920679982691</v>
      </c>
      <c r="G9270" s="62">
        <v>0.6490138732423727</v>
      </c>
      <c r="H9270" s="62">
        <v>0.17417897862394283</v>
      </c>
      <c r="I9270" s="62">
        <v>0.91540249302899579</v>
      </c>
      <c r="J9270" s="62">
        <v>2.9217787394239192E-2</v>
      </c>
      <c r="K9270" s="62"/>
      <c r="L9270" s="65">
        <f t="shared" si="1306"/>
        <v>0.22404516643724542</v>
      </c>
      <c r="M9270" s="65">
        <f t="shared" si="1307"/>
        <v>3.6950177917330393E-2</v>
      </c>
      <c r="N9270" s="65">
        <f t="shared" si="1308"/>
        <v>7.2517162290770432E-2</v>
      </c>
      <c r="O9270" s="65">
        <f t="shared" si="1309"/>
        <v>8.3300681793601325E-2</v>
      </c>
      <c r="P9270" s="65">
        <f t="shared" si="1310"/>
        <v>0.21410426502766494</v>
      </c>
      <c r="Q9270" s="65">
        <f t="shared" si="1311"/>
        <v>5.746019266928961E-2</v>
      </c>
      <c r="R9270" s="65">
        <f t="shared" si="1312"/>
        <v>0.30198364943313427</v>
      </c>
      <c r="S9270" s="65">
        <f t="shared" si="1313"/>
        <v>9.6387044309636759E-3</v>
      </c>
      <c r="T9270" s="66">
        <f>(L9270*'Football Field'!$F$4)+(M9270*'Football Field'!$F$5)+(N9270*'Football Field'!$F$6)+(O9270*'Football Field'!$F$7)+(P9270*'Football Field'!$F$8)+(Q9270*'Football Field'!$F$9)+(R9270*'Football Field'!$F$10)+(S9270*'Football Field'!$F$11)</f>
        <v>168816724.82014117</v>
      </c>
    </row>
    <row r="9271" spans="2:20" x14ac:dyDescent="0.3">
      <c r="B9271" s="62">
        <f t="shared" si="1305"/>
        <v>9244</v>
      </c>
      <c r="C9271" s="62">
        <v>0.70046907596912045</v>
      </c>
      <c r="D9271" s="62">
        <v>0.82676815002559967</v>
      </c>
      <c r="E9271" s="62">
        <v>0.78682807057729909</v>
      </c>
      <c r="F9271" s="62">
        <v>0.32813486431432548</v>
      </c>
      <c r="G9271" s="62">
        <v>0.35676498362000963</v>
      </c>
      <c r="H9271" s="62">
        <v>0.80074290396616254</v>
      </c>
      <c r="I9271" s="62">
        <v>0.74187750990259571</v>
      </c>
      <c r="J9271" s="62">
        <v>0.99339653686499163</v>
      </c>
      <c r="K9271" s="62"/>
      <c r="L9271" s="65">
        <f t="shared" si="1306"/>
        <v>0.12655308796238024</v>
      </c>
      <c r="M9271" s="65">
        <f t="shared" si="1307"/>
        <v>0.14937142267119385</v>
      </c>
      <c r="N9271" s="65">
        <f t="shared" si="1308"/>
        <v>0.14215548614943932</v>
      </c>
      <c r="O9271" s="65">
        <f t="shared" si="1309"/>
        <v>5.9283816761848303E-2</v>
      </c>
      <c r="P9271" s="65">
        <f t="shared" si="1310"/>
        <v>6.4456393441058357E-2</v>
      </c>
      <c r="Q9271" s="65">
        <f t="shared" si="1311"/>
        <v>0.14466946598703079</v>
      </c>
      <c r="R9271" s="65">
        <f t="shared" si="1312"/>
        <v>0.13403431070546465</v>
      </c>
      <c r="S9271" s="65">
        <f t="shared" si="1313"/>
        <v>0.17947601632158466</v>
      </c>
      <c r="T9271" s="66">
        <f>(L9271*'Football Field'!$F$4)+(M9271*'Football Field'!$F$5)+(N9271*'Football Field'!$F$6)+(O9271*'Football Field'!$F$7)+(P9271*'Football Field'!$F$8)+(Q9271*'Football Field'!$F$9)+(R9271*'Football Field'!$F$10)+(S9271*'Football Field'!$F$11)</f>
        <v>136311608.10549501</v>
      </c>
    </row>
    <row r="9272" spans="2:20" x14ac:dyDescent="0.3">
      <c r="B9272" s="62">
        <f t="shared" si="1305"/>
        <v>9245</v>
      </c>
      <c r="C9272" s="62">
        <v>0.28216449776348052</v>
      </c>
      <c r="D9272" s="62">
        <v>0.57640000081136544</v>
      </c>
      <c r="E9272" s="62">
        <v>0.15096346055642362</v>
      </c>
      <c r="F9272" s="62">
        <v>0.13569919004165742</v>
      </c>
      <c r="G9272" s="62">
        <v>0.36487427402414141</v>
      </c>
      <c r="H9272" s="62">
        <v>0.17846870578854412</v>
      </c>
      <c r="I9272" s="62">
        <v>0.2550654315370533</v>
      </c>
      <c r="J9272" s="62">
        <v>0.15301685981111079</v>
      </c>
      <c r="K9272" s="62"/>
      <c r="L9272" s="65">
        <f t="shared" si="1306"/>
        <v>0.13457857631860665</v>
      </c>
      <c r="M9272" s="65">
        <f t="shared" si="1307"/>
        <v>0.27491442798115551</v>
      </c>
      <c r="N9272" s="65">
        <f t="shared" si="1308"/>
        <v>7.2002139740639973E-2</v>
      </c>
      <c r="O9272" s="65">
        <f t="shared" si="1309"/>
        <v>6.4721834065397818E-2</v>
      </c>
      <c r="P9272" s="65">
        <f t="shared" si="1310"/>
        <v>0.17402706833307888</v>
      </c>
      <c r="Q9272" s="65">
        <f t="shared" si="1311"/>
        <v>8.5120787812856827E-2</v>
      </c>
      <c r="R9272" s="65">
        <f t="shared" si="1312"/>
        <v>0.12165365563856699</v>
      </c>
      <c r="S9272" s="65">
        <f t="shared" si="1313"/>
        <v>7.2981510109697278E-2</v>
      </c>
      <c r="T9272" s="66">
        <f>(L9272*'Football Field'!$F$4)+(M9272*'Football Field'!$F$5)+(N9272*'Football Field'!$F$6)+(O9272*'Football Field'!$F$7)+(P9272*'Football Field'!$F$8)+(Q9272*'Football Field'!$F$9)+(R9272*'Football Field'!$F$10)+(S9272*'Football Field'!$F$11)</f>
        <v>140515194.92740187</v>
      </c>
    </row>
    <row r="9273" spans="2:20" x14ac:dyDescent="0.3">
      <c r="B9273" s="62">
        <f t="shared" si="1305"/>
        <v>9246</v>
      </c>
      <c r="C9273" s="62">
        <v>0.73621608891452828</v>
      </c>
      <c r="D9273" s="62">
        <v>3.3300928442413724E-2</v>
      </c>
      <c r="E9273" s="62">
        <v>0.4518222580740725</v>
      </c>
      <c r="F9273" s="62">
        <v>0.78794099237310322</v>
      </c>
      <c r="G9273" s="62">
        <v>0.64853082390591132</v>
      </c>
      <c r="H9273" s="62">
        <v>0.51076993786222635</v>
      </c>
      <c r="I9273" s="62">
        <v>0.60697815474508854</v>
      </c>
      <c r="J9273" s="62">
        <v>0.5864952089363118</v>
      </c>
      <c r="K9273" s="62"/>
      <c r="L9273" s="65">
        <f t="shared" si="1306"/>
        <v>0.16877737472810028</v>
      </c>
      <c r="M9273" s="65">
        <f t="shared" si="1307"/>
        <v>7.6342304428658374E-3</v>
      </c>
      <c r="N9273" s="65">
        <f t="shared" si="1308"/>
        <v>0.1035801522266343</v>
      </c>
      <c r="O9273" s="65">
        <f t="shared" si="1309"/>
        <v>0.1806352973479036</v>
      </c>
      <c r="P9273" s="65">
        <f t="shared" si="1310"/>
        <v>0.14867554721668025</v>
      </c>
      <c r="Q9273" s="65">
        <f t="shared" si="1311"/>
        <v>0.11709389471442221</v>
      </c>
      <c r="R9273" s="65">
        <f t="shared" si="1312"/>
        <v>0.13914960704842191</v>
      </c>
      <c r="S9273" s="65">
        <f t="shared" si="1313"/>
        <v>0.13445389627497176</v>
      </c>
      <c r="T9273" s="66">
        <f>(L9273*'Football Field'!$F$4)+(M9273*'Football Field'!$F$5)+(N9273*'Football Field'!$F$6)+(O9273*'Football Field'!$F$7)+(P9273*'Football Field'!$F$8)+(Q9273*'Football Field'!$F$9)+(R9273*'Football Field'!$F$10)+(S9273*'Football Field'!$F$11)</f>
        <v>143680835.78603929</v>
      </c>
    </row>
    <row r="9274" spans="2:20" x14ac:dyDescent="0.3">
      <c r="B9274" s="62">
        <f t="shared" si="1305"/>
        <v>9247</v>
      </c>
      <c r="C9274" s="62">
        <v>0.2662856473562708</v>
      </c>
      <c r="D9274" s="62">
        <v>0.48859865199433727</v>
      </c>
      <c r="E9274" s="62">
        <v>7.2296099763157762E-2</v>
      </c>
      <c r="F9274" s="62">
        <v>0.44575590104438467</v>
      </c>
      <c r="G9274" s="62">
        <v>0.26402252193281972</v>
      </c>
      <c r="H9274" s="62">
        <v>0.95478345971886214</v>
      </c>
      <c r="I9274" s="62">
        <v>0.72715356249301932</v>
      </c>
      <c r="J9274" s="62">
        <v>0.9341281146455328</v>
      </c>
      <c r="K9274" s="62"/>
      <c r="L9274" s="65">
        <f t="shared" si="1306"/>
        <v>6.4118495339405376E-2</v>
      </c>
      <c r="M9274" s="65">
        <f t="shared" si="1307"/>
        <v>0.11764888833390182</v>
      </c>
      <c r="N9274" s="65">
        <f t="shared" si="1308"/>
        <v>1.7408062288536461E-2</v>
      </c>
      <c r="O9274" s="65">
        <f t="shared" si="1309"/>
        <v>0.10733285082161136</v>
      </c>
      <c r="P9274" s="65">
        <f t="shared" si="1310"/>
        <v>6.357356098655273E-2</v>
      </c>
      <c r="Q9274" s="65">
        <f t="shared" si="1311"/>
        <v>0.22990078293712263</v>
      </c>
      <c r="R9274" s="65">
        <f t="shared" si="1312"/>
        <v>0.17509014387606542</v>
      </c>
      <c r="S9274" s="65">
        <f t="shared" si="1313"/>
        <v>0.22492721541680435</v>
      </c>
      <c r="T9274" s="66">
        <f>(L9274*'Football Field'!$F$4)+(M9274*'Football Field'!$F$5)+(N9274*'Football Field'!$F$6)+(O9274*'Football Field'!$F$7)+(P9274*'Football Field'!$F$8)+(Q9274*'Football Field'!$F$9)+(R9274*'Football Field'!$F$10)+(S9274*'Football Field'!$F$11)</f>
        <v>139767262.04069453</v>
      </c>
    </row>
    <row r="9275" spans="2:20" x14ac:dyDescent="0.3">
      <c r="B9275" s="62">
        <f t="shared" si="1305"/>
        <v>9248</v>
      </c>
      <c r="C9275" s="62">
        <v>0.64516667012591733</v>
      </c>
      <c r="D9275" s="62">
        <v>0.78952063208834</v>
      </c>
      <c r="E9275" s="62">
        <v>0.57514662445807918</v>
      </c>
      <c r="F9275" s="62">
        <v>0.53774994213635208</v>
      </c>
      <c r="G9275" s="62">
        <v>0.69052149656015749</v>
      </c>
      <c r="H9275" s="62">
        <v>0.4105630715892149</v>
      </c>
      <c r="I9275" s="62">
        <v>9.7244627006686457E-2</v>
      </c>
      <c r="J9275" s="62">
        <v>0.46002459641655713</v>
      </c>
      <c r="K9275" s="62"/>
      <c r="L9275" s="65">
        <f t="shared" si="1306"/>
        <v>0.15339425408112861</v>
      </c>
      <c r="M9275" s="65">
        <f t="shared" si="1307"/>
        <v>0.18771572377912119</v>
      </c>
      <c r="N9275" s="65">
        <f t="shared" si="1308"/>
        <v>0.13674635025520973</v>
      </c>
      <c r="O9275" s="65">
        <f t="shared" si="1309"/>
        <v>0.12785494830363237</v>
      </c>
      <c r="P9275" s="65">
        <f t="shared" si="1310"/>
        <v>0.16417777730389752</v>
      </c>
      <c r="Q9275" s="65">
        <f t="shared" si="1311"/>
        <v>9.7615111002856345E-2</v>
      </c>
      <c r="R9275" s="65">
        <f t="shared" si="1312"/>
        <v>2.3120796088516065E-2</v>
      </c>
      <c r="S9275" s="65">
        <f t="shared" si="1313"/>
        <v>0.10937503918563833</v>
      </c>
      <c r="T9275" s="66">
        <f>(L9275*'Football Field'!$F$4)+(M9275*'Football Field'!$F$5)+(N9275*'Football Field'!$F$6)+(O9275*'Football Field'!$F$7)+(P9275*'Football Field'!$F$8)+(Q9275*'Football Field'!$F$9)+(R9275*'Football Field'!$F$10)+(S9275*'Football Field'!$F$11)</f>
        <v>128644070.57329643</v>
      </c>
    </row>
    <row r="9276" spans="2:20" x14ac:dyDescent="0.3">
      <c r="B9276" s="62">
        <f t="shared" si="1305"/>
        <v>9249</v>
      </c>
      <c r="C9276" s="62">
        <v>0.33979941337508912</v>
      </c>
      <c r="D9276" s="62">
        <v>0.67615812928018348</v>
      </c>
      <c r="E9276" s="62">
        <v>8.9061999297627148E-3</v>
      </c>
      <c r="F9276" s="62">
        <v>0.8128032523799783</v>
      </c>
      <c r="G9276" s="62">
        <v>2.6786339912314272E-2</v>
      </c>
      <c r="H9276" s="62">
        <v>0.3880771500008724</v>
      </c>
      <c r="I9276" s="62">
        <v>0.741744731791943</v>
      </c>
      <c r="J9276" s="62">
        <v>9.9805028367727644E-4</v>
      </c>
      <c r="K9276" s="62"/>
      <c r="L9276" s="65">
        <f t="shared" si="1306"/>
        <v>0.1134452128705651</v>
      </c>
      <c r="M9276" s="65">
        <f t="shared" si="1307"/>
        <v>0.22574171670414342</v>
      </c>
      <c r="N9276" s="65">
        <f t="shared" si="1308"/>
        <v>2.9734181612151469E-3</v>
      </c>
      <c r="O9276" s="65">
        <f t="shared" si="1309"/>
        <v>0.2713619693226173</v>
      </c>
      <c r="P9276" s="65">
        <f t="shared" si="1310"/>
        <v>8.9428701574049904E-3</v>
      </c>
      <c r="Q9276" s="65">
        <f t="shared" si="1311"/>
        <v>0.12956318686593332</v>
      </c>
      <c r="R9276" s="65">
        <f t="shared" si="1312"/>
        <v>0.24763841749447257</v>
      </c>
      <c r="S9276" s="65">
        <f t="shared" si="1313"/>
        <v>3.3320842364819995E-4</v>
      </c>
      <c r="T9276" s="66">
        <f>(L9276*'Football Field'!$F$4)+(M9276*'Football Field'!$F$5)+(N9276*'Football Field'!$F$6)+(O9276*'Football Field'!$F$7)+(P9276*'Football Field'!$F$8)+(Q9276*'Football Field'!$F$9)+(R9276*'Football Field'!$F$10)+(S9276*'Football Field'!$F$11)</f>
        <v>143824816.807145</v>
      </c>
    </row>
    <row r="9277" spans="2:20" x14ac:dyDescent="0.3">
      <c r="B9277" s="62">
        <f t="shared" si="1305"/>
        <v>9250</v>
      </c>
      <c r="C9277" s="62">
        <v>4.376988348940325E-2</v>
      </c>
      <c r="D9277" s="62">
        <v>0.64432220763937731</v>
      </c>
      <c r="E9277" s="62">
        <v>0.8084200414750139</v>
      </c>
      <c r="F9277" s="62">
        <v>0.86048184164147901</v>
      </c>
      <c r="G9277" s="62">
        <v>2.5788151369254941E-2</v>
      </c>
      <c r="H9277" s="62">
        <v>0.92126252201852543</v>
      </c>
      <c r="I9277" s="62">
        <v>7.3239429103394094E-2</v>
      </c>
      <c r="J9277" s="62">
        <v>0.83014119794307495</v>
      </c>
      <c r="K9277" s="62"/>
      <c r="L9277" s="65">
        <f t="shared" si="1306"/>
        <v>1.0403009116480906E-2</v>
      </c>
      <c r="M9277" s="65">
        <f t="shared" si="1307"/>
        <v>0.15313931099785366</v>
      </c>
      <c r="N9277" s="65">
        <f t="shared" si="1308"/>
        <v>0.19214127137090767</v>
      </c>
      <c r="O9277" s="65">
        <f t="shared" si="1309"/>
        <v>0.20451506217350979</v>
      </c>
      <c r="P9277" s="65">
        <f t="shared" si="1310"/>
        <v>6.129200089291951E-3</v>
      </c>
      <c r="Q9277" s="65">
        <f t="shared" si="1311"/>
        <v>0.21896111324013889</v>
      </c>
      <c r="R9277" s="65">
        <f t="shared" si="1312"/>
        <v>1.7407184755996102E-2</v>
      </c>
      <c r="S9277" s="65">
        <f t="shared" si="1313"/>
        <v>0.19730384825582112</v>
      </c>
      <c r="T9277" s="66">
        <f>(L9277*'Football Field'!$F$4)+(M9277*'Football Field'!$F$5)+(N9277*'Football Field'!$F$6)+(O9277*'Football Field'!$F$7)+(P9277*'Football Field'!$F$8)+(Q9277*'Football Field'!$F$9)+(R9277*'Football Field'!$F$10)+(S9277*'Football Field'!$F$11)</f>
        <v>118365237.99094684</v>
      </c>
    </row>
    <row r="9278" spans="2:20" x14ac:dyDescent="0.3">
      <c r="B9278" s="62">
        <f t="shared" si="1305"/>
        <v>9251</v>
      </c>
      <c r="C9278" s="62">
        <v>0.66912857481573362</v>
      </c>
      <c r="D9278" s="62">
        <v>0.40643812314587269</v>
      </c>
      <c r="E9278" s="62">
        <v>0.73557021356794483</v>
      </c>
      <c r="F9278" s="62">
        <v>0.16311336936301046</v>
      </c>
      <c r="G9278" s="62">
        <v>0.41183567420530931</v>
      </c>
      <c r="H9278" s="62">
        <v>0.88912910109821119</v>
      </c>
      <c r="I9278" s="62">
        <v>0.66052792025982499</v>
      </c>
      <c r="J9278" s="62">
        <v>2.3299762494985443E-2</v>
      </c>
      <c r="K9278" s="62"/>
      <c r="L9278" s="65">
        <f t="shared" si="1306"/>
        <v>0.16901271820900982</v>
      </c>
      <c r="M9278" s="65">
        <f t="shared" si="1307"/>
        <v>0.1026607061214941</v>
      </c>
      <c r="N9278" s="65">
        <f t="shared" si="1308"/>
        <v>0.18579496662944933</v>
      </c>
      <c r="O9278" s="65">
        <f t="shared" si="1309"/>
        <v>4.1200204220637915E-2</v>
      </c>
      <c r="P9278" s="65">
        <f t="shared" si="1310"/>
        <v>0.10402405363131839</v>
      </c>
      <c r="Q9278" s="65">
        <f t="shared" si="1311"/>
        <v>0.22458183953169994</v>
      </c>
      <c r="R9278" s="65">
        <f t="shared" si="1312"/>
        <v>0.16684031060368354</v>
      </c>
      <c r="S9278" s="65">
        <f t="shared" si="1313"/>
        <v>5.8852010527069105E-3</v>
      </c>
      <c r="T9278" s="66">
        <f>(L9278*'Football Field'!$F$4)+(M9278*'Football Field'!$F$5)+(N9278*'Football Field'!$F$6)+(O9278*'Football Field'!$F$7)+(P9278*'Football Field'!$F$8)+(Q9278*'Football Field'!$F$9)+(R9278*'Football Field'!$F$10)+(S9278*'Football Field'!$F$11)</f>
        <v>143722256.95257914</v>
      </c>
    </row>
    <row r="9279" spans="2:20" x14ac:dyDescent="0.3">
      <c r="B9279" s="62">
        <f t="shared" si="1305"/>
        <v>9252</v>
      </c>
      <c r="C9279" s="62">
        <v>0.91243595913983644</v>
      </c>
      <c r="D9279" s="62">
        <v>0.53672348362013167</v>
      </c>
      <c r="E9279" s="62">
        <v>0.33932856791655619</v>
      </c>
      <c r="F9279" s="62">
        <v>0.49198891451039517</v>
      </c>
      <c r="G9279" s="62">
        <v>0.40426432728733819</v>
      </c>
      <c r="H9279" s="62">
        <v>0.21455213659087224</v>
      </c>
      <c r="I9279" s="62">
        <v>0.66359646152598639</v>
      </c>
      <c r="J9279" s="62">
        <v>0.36267779741861084</v>
      </c>
      <c r="K9279" s="62"/>
      <c r="L9279" s="65">
        <f t="shared" si="1306"/>
        <v>0.23243414480513255</v>
      </c>
      <c r="M9279" s="65">
        <f t="shared" si="1307"/>
        <v>0.13672506290708095</v>
      </c>
      <c r="N9279" s="65">
        <f t="shared" si="1308"/>
        <v>8.644063695822353E-2</v>
      </c>
      <c r="O9279" s="65">
        <f t="shared" si="1309"/>
        <v>0.1253293685461859</v>
      </c>
      <c r="P9279" s="65">
        <f t="shared" si="1310"/>
        <v>0.10298238714400992</v>
      </c>
      <c r="Q9279" s="65">
        <f t="shared" si="1311"/>
        <v>5.4655060319658673E-2</v>
      </c>
      <c r="R9279" s="65">
        <f t="shared" si="1312"/>
        <v>0.16904471430072834</v>
      </c>
      <c r="S9279" s="65">
        <f t="shared" si="1313"/>
        <v>9.2388625018980236E-2</v>
      </c>
      <c r="T9279" s="66">
        <f>(L9279*'Football Field'!$F$4)+(M9279*'Football Field'!$F$5)+(N9279*'Football Field'!$F$6)+(O9279*'Football Field'!$F$7)+(P9279*'Football Field'!$F$8)+(Q9279*'Football Field'!$F$9)+(R9279*'Football Field'!$F$10)+(S9279*'Football Field'!$F$11)</f>
        <v>142198818.40405342</v>
      </c>
    </row>
    <row r="9280" spans="2:20" x14ac:dyDescent="0.3">
      <c r="B9280" s="62">
        <f t="shared" si="1305"/>
        <v>9253</v>
      </c>
      <c r="C9280" s="62">
        <v>0.16172246412370894</v>
      </c>
      <c r="D9280" s="62">
        <v>0.48271811652928698</v>
      </c>
      <c r="E9280" s="62">
        <v>0.43734476770415076</v>
      </c>
      <c r="F9280" s="62">
        <v>1.2094900205788517E-2</v>
      </c>
      <c r="G9280" s="62">
        <v>0.38705306499562808</v>
      </c>
      <c r="H9280" s="62">
        <v>0.33137929674728606</v>
      </c>
      <c r="I9280" s="62">
        <v>0.72217889497765919</v>
      </c>
      <c r="J9280" s="62">
        <v>0.19517730446190007</v>
      </c>
      <c r="K9280" s="62"/>
      <c r="L9280" s="65">
        <f t="shared" si="1306"/>
        <v>5.924618530509293E-2</v>
      </c>
      <c r="M9280" s="65">
        <f t="shared" si="1307"/>
        <v>0.17684127642368058</v>
      </c>
      <c r="N9280" s="65">
        <f t="shared" si="1308"/>
        <v>0.16021898559369227</v>
      </c>
      <c r="O9280" s="65">
        <f t="shared" si="1309"/>
        <v>4.4309039113490795E-3</v>
      </c>
      <c r="P9280" s="65">
        <f t="shared" si="1310"/>
        <v>0.14179488134742904</v>
      </c>
      <c r="Q9280" s="65">
        <f t="shared" si="1311"/>
        <v>0.12139908532646977</v>
      </c>
      <c r="R9280" s="65">
        <f t="shared" si="1312"/>
        <v>0.26456648967792379</v>
      </c>
      <c r="S9280" s="65">
        <f t="shared" si="1313"/>
        <v>7.1502192414362495E-2</v>
      </c>
      <c r="T9280" s="66">
        <f>(L9280*'Football Field'!$F$4)+(M9280*'Football Field'!$F$5)+(N9280*'Football Field'!$F$6)+(O9280*'Football Field'!$F$7)+(P9280*'Football Field'!$F$8)+(Q9280*'Football Field'!$F$9)+(R9280*'Football Field'!$F$10)+(S9280*'Football Field'!$F$11)</f>
        <v>160253186.31410038</v>
      </c>
    </row>
    <row r="9281" spans="2:20" x14ac:dyDescent="0.3">
      <c r="B9281" s="62">
        <f t="shared" si="1305"/>
        <v>9254</v>
      </c>
      <c r="C9281" s="62">
        <v>0.72935966953653419</v>
      </c>
      <c r="D9281" s="62">
        <v>0.55338480095340215</v>
      </c>
      <c r="E9281" s="62">
        <v>0.58515690942546661</v>
      </c>
      <c r="F9281" s="62">
        <v>0.50713692743201733</v>
      </c>
      <c r="G9281" s="62">
        <v>6.7184971352778011E-2</v>
      </c>
      <c r="H9281" s="62">
        <v>0.36263037856282321</v>
      </c>
      <c r="I9281" s="62">
        <v>0.93124653629366039</v>
      </c>
      <c r="J9281" s="62">
        <v>0.84870526203226782</v>
      </c>
      <c r="K9281" s="62"/>
      <c r="L9281" s="65">
        <f t="shared" si="1306"/>
        <v>0.15908192323568129</v>
      </c>
      <c r="M9281" s="65">
        <f t="shared" si="1307"/>
        <v>0.12069973444103661</v>
      </c>
      <c r="N9281" s="65">
        <f t="shared" si="1308"/>
        <v>0.12762960502765741</v>
      </c>
      <c r="O9281" s="65">
        <f t="shared" si="1309"/>
        <v>0.11061252922167274</v>
      </c>
      <c r="P9281" s="65">
        <f t="shared" si="1310"/>
        <v>1.4653832535223163E-2</v>
      </c>
      <c r="Q9281" s="65">
        <f t="shared" si="1311"/>
        <v>7.9093951112095953E-2</v>
      </c>
      <c r="R9281" s="65">
        <f t="shared" si="1312"/>
        <v>0.20311582362964958</v>
      </c>
      <c r="S9281" s="65">
        <f t="shared" si="1313"/>
        <v>0.18511260079698316</v>
      </c>
      <c r="T9281" s="66">
        <f>(L9281*'Football Field'!$F$4)+(M9281*'Football Field'!$F$5)+(N9281*'Football Field'!$F$6)+(O9281*'Football Field'!$F$7)+(P9281*'Football Field'!$F$8)+(Q9281*'Football Field'!$F$9)+(R9281*'Football Field'!$F$10)+(S9281*'Football Field'!$F$11)</f>
        <v>141781396.259247</v>
      </c>
    </row>
    <row r="9282" spans="2:20" x14ac:dyDescent="0.3">
      <c r="B9282" s="62">
        <f t="shared" si="1305"/>
        <v>9255</v>
      </c>
      <c r="C9282" s="62">
        <v>0.87120178598032028</v>
      </c>
      <c r="D9282" s="62">
        <v>0.98303619291073585</v>
      </c>
      <c r="E9282" s="62">
        <v>0.80304383236801857</v>
      </c>
      <c r="F9282" s="62">
        <v>0.88985486103877276</v>
      </c>
      <c r="G9282" s="62">
        <v>0.4311770521904259</v>
      </c>
      <c r="H9282" s="62">
        <v>0.37729317472461943</v>
      </c>
      <c r="I9282" s="62">
        <v>0.90249910554753265</v>
      </c>
      <c r="J9282" s="62">
        <v>0.45824403844059447</v>
      </c>
      <c r="K9282" s="62"/>
      <c r="L9282" s="65">
        <f t="shared" si="1306"/>
        <v>0.15240525499597779</v>
      </c>
      <c r="M9282" s="65">
        <f t="shared" si="1307"/>
        <v>0.17196920858266035</v>
      </c>
      <c r="N9282" s="65">
        <f t="shared" si="1308"/>
        <v>0.14048192050855113</v>
      </c>
      <c r="O9282" s="65">
        <f t="shared" si="1309"/>
        <v>0.15566836430829822</v>
      </c>
      <c r="P9282" s="65">
        <f t="shared" si="1310"/>
        <v>7.5428734932575431E-2</v>
      </c>
      <c r="Q9282" s="65">
        <f t="shared" si="1311"/>
        <v>6.6002461688533021E-2</v>
      </c>
      <c r="R9282" s="65">
        <f t="shared" si="1312"/>
        <v>0.15788030801594413</v>
      </c>
      <c r="S9282" s="65">
        <f t="shared" si="1313"/>
        <v>8.0163746967459787E-2</v>
      </c>
      <c r="T9282" s="66">
        <f>(L9282*'Football Field'!$F$4)+(M9282*'Football Field'!$F$5)+(N9282*'Football Field'!$F$6)+(O9282*'Football Field'!$F$7)+(P9282*'Football Field'!$F$8)+(Q9282*'Football Field'!$F$9)+(R9282*'Football Field'!$F$10)+(S9282*'Football Field'!$F$11)</f>
        <v>140197329.65485233</v>
      </c>
    </row>
    <row r="9283" spans="2:20" x14ac:dyDescent="0.3">
      <c r="B9283" s="62">
        <f t="shared" si="1305"/>
        <v>9256</v>
      </c>
      <c r="C9283" s="62">
        <v>0.84000725378279761</v>
      </c>
      <c r="D9283" s="62">
        <v>0.72792287252519705</v>
      </c>
      <c r="E9283" s="62">
        <v>0.7481048627992255</v>
      </c>
      <c r="F9283" s="62">
        <v>0.50817082024750104</v>
      </c>
      <c r="G9283" s="62">
        <v>0.94507261801645015</v>
      </c>
      <c r="H9283" s="62">
        <v>0.61980215802525418</v>
      </c>
      <c r="I9283" s="62">
        <v>0.56349600502181452</v>
      </c>
      <c r="J9283" s="62">
        <v>0.93418593823240681</v>
      </c>
      <c r="K9283" s="62"/>
      <c r="L9283" s="65">
        <f t="shared" si="1306"/>
        <v>0.14269426525947235</v>
      </c>
      <c r="M9283" s="65">
        <f t="shared" si="1307"/>
        <v>0.12365419345224551</v>
      </c>
      <c r="N9283" s="65">
        <f t="shared" si="1308"/>
        <v>0.12708256179151578</v>
      </c>
      <c r="O9283" s="65">
        <f t="shared" si="1309"/>
        <v>8.6324328147135754E-2</v>
      </c>
      <c r="P9283" s="65">
        <f t="shared" si="1310"/>
        <v>0.16054199798561911</v>
      </c>
      <c r="Q9283" s="65">
        <f t="shared" si="1311"/>
        <v>0.10528744025407868</v>
      </c>
      <c r="R9283" s="65">
        <f t="shared" si="1312"/>
        <v>9.5722564360172693E-2</v>
      </c>
      <c r="S9283" s="65">
        <f t="shared" si="1313"/>
        <v>0.15869264874976013</v>
      </c>
      <c r="T9283" s="66">
        <f>(L9283*'Football Field'!$F$4)+(M9283*'Football Field'!$F$5)+(N9283*'Football Field'!$F$6)+(O9283*'Football Field'!$F$7)+(P9283*'Football Field'!$F$8)+(Q9283*'Football Field'!$F$9)+(R9283*'Football Field'!$F$10)+(S9283*'Football Field'!$F$11)</f>
        <v>138513361.09855226</v>
      </c>
    </row>
    <row r="9284" spans="2:20" x14ac:dyDescent="0.3">
      <c r="B9284" s="62">
        <f t="shared" si="1305"/>
        <v>9257</v>
      </c>
      <c r="C9284" s="62">
        <v>0.16956399235029518</v>
      </c>
      <c r="D9284" s="62">
        <v>0.11299652887034273</v>
      </c>
      <c r="E9284" s="62">
        <v>0.27062925262469117</v>
      </c>
      <c r="F9284" s="62">
        <v>0.3926895818761813</v>
      </c>
      <c r="G9284" s="62">
        <v>0.19586704476935257</v>
      </c>
      <c r="H9284" s="62">
        <v>0.49170660268971822</v>
      </c>
      <c r="I9284" s="62">
        <v>0.56499760892677697</v>
      </c>
      <c r="J9284" s="62">
        <v>0.26214955540226026</v>
      </c>
      <c r="K9284" s="62"/>
      <c r="L9284" s="65">
        <f t="shared" si="1306"/>
        <v>6.8911639765476998E-2</v>
      </c>
      <c r="M9284" s="65">
        <f t="shared" si="1307"/>
        <v>4.5922344622412542E-2</v>
      </c>
      <c r="N9284" s="65">
        <f t="shared" si="1308"/>
        <v>0.10998505819764937</v>
      </c>
      <c r="O9284" s="65">
        <f t="shared" si="1309"/>
        <v>0.15959097583644552</v>
      </c>
      <c r="P9284" s="65">
        <f t="shared" si="1310"/>
        <v>7.9601329527499071E-2</v>
      </c>
      <c r="Q9284" s="65">
        <f t="shared" si="1311"/>
        <v>0.19983197968623082</v>
      </c>
      <c r="R9284" s="65">
        <f t="shared" si="1312"/>
        <v>0.22961780478890761</v>
      </c>
      <c r="S9284" s="65">
        <f t="shared" si="1313"/>
        <v>0.10653886757537803</v>
      </c>
      <c r="T9284" s="66">
        <f>(L9284*'Football Field'!$F$4)+(M9284*'Football Field'!$F$5)+(N9284*'Football Field'!$F$6)+(O9284*'Football Field'!$F$7)+(P9284*'Football Field'!$F$8)+(Q9284*'Football Field'!$F$9)+(R9284*'Football Field'!$F$10)+(S9284*'Football Field'!$F$11)</f>
        <v>150733507.09290716</v>
      </c>
    </row>
    <row r="9285" spans="2:20" x14ac:dyDescent="0.3">
      <c r="B9285" s="62">
        <f t="shared" si="1305"/>
        <v>9258</v>
      </c>
      <c r="C9285" s="62">
        <v>0.95417957385090846</v>
      </c>
      <c r="D9285" s="62">
        <v>0.80884345422775794</v>
      </c>
      <c r="E9285" s="62">
        <v>0.9013313974728876</v>
      </c>
      <c r="F9285" s="62">
        <v>0.42294072094237023</v>
      </c>
      <c r="G9285" s="62">
        <v>0.19397484775215501</v>
      </c>
      <c r="H9285" s="62">
        <v>7.1815287143476292E-2</v>
      </c>
      <c r="I9285" s="62">
        <v>1.4587503430674942E-2</v>
      </c>
      <c r="J9285" s="62">
        <v>0.39965837944402705</v>
      </c>
      <c r="K9285" s="62"/>
      <c r="L9285" s="65">
        <f t="shared" si="1306"/>
        <v>0.25327732876312059</v>
      </c>
      <c r="M9285" s="65">
        <f t="shared" si="1307"/>
        <v>0.21469932399365299</v>
      </c>
      <c r="N9285" s="65">
        <f t="shared" si="1308"/>
        <v>0.23924931421549539</v>
      </c>
      <c r="O9285" s="65">
        <f t="shared" si="1309"/>
        <v>0.11226534182984907</v>
      </c>
      <c r="P9285" s="65">
        <f t="shared" si="1310"/>
        <v>5.1488663803209184E-2</v>
      </c>
      <c r="Q9285" s="65">
        <f t="shared" si="1311"/>
        <v>1.9062642494690661E-2</v>
      </c>
      <c r="R9285" s="65">
        <f t="shared" si="1312"/>
        <v>3.8721054228116449E-3</v>
      </c>
      <c r="S9285" s="65">
        <f t="shared" si="1313"/>
        <v>0.10608527947717025</v>
      </c>
      <c r="T9285" s="66">
        <f>(L9285*'Football Field'!$F$4)+(M9285*'Football Field'!$F$5)+(N9285*'Football Field'!$F$6)+(O9285*'Football Field'!$F$7)+(P9285*'Football Field'!$F$8)+(Q9285*'Football Field'!$F$9)+(R9285*'Football Field'!$F$10)+(S9285*'Football Field'!$F$11)</f>
        <v>118713995.10729244</v>
      </c>
    </row>
    <row r="9286" spans="2:20" x14ac:dyDescent="0.3">
      <c r="B9286" s="62">
        <f t="shared" si="1305"/>
        <v>9259</v>
      </c>
      <c r="C9286" s="62">
        <v>0.90351478090152193</v>
      </c>
      <c r="D9286" s="62">
        <v>0.15033797022275985</v>
      </c>
      <c r="E9286" s="62">
        <v>0.50515562686458781</v>
      </c>
      <c r="F9286" s="62">
        <v>0.89159728328780374</v>
      </c>
      <c r="G9286" s="62">
        <v>0.24080515945506775</v>
      </c>
      <c r="H9286" s="62">
        <v>9.2001312866797469E-2</v>
      </c>
      <c r="I9286" s="62">
        <v>0.27522634158853898</v>
      </c>
      <c r="J9286" s="62">
        <v>0.28724017541691393</v>
      </c>
      <c r="K9286" s="62"/>
      <c r="L9286" s="65">
        <f t="shared" si="1306"/>
        <v>0.27003812010289768</v>
      </c>
      <c r="M9286" s="65">
        <f t="shared" si="1307"/>
        <v>4.4932284138763115E-2</v>
      </c>
      <c r="N9286" s="65">
        <f t="shared" si="1308"/>
        <v>0.15097846623140326</v>
      </c>
      <c r="O9286" s="65">
        <f t="shared" si="1309"/>
        <v>0.26647627615749137</v>
      </c>
      <c r="P9286" s="65">
        <f t="shared" si="1310"/>
        <v>7.1970679334589158E-2</v>
      </c>
      <c r="Q9286" s="65">
        <f t="shared" si="1311"/>
        <v>2.7496906634730933E-2</v>
      </c>
      <c r="R9286" s="65">
        <f t="shared" si="1312"/>
        <v>8.2258315476819721E-2</v>
      </c>
      <c r="S9286" s="65">
        <f t="shared" si="1313"/>
        <v>8.5848951923304773E-2</v>
      </c>
      <c r="T9286" s="66">
        <f>(L9286*'Football Field'!$F$4)+(M9286*'Football Field'!$F$5)+(N9286*'Football Field'!$F$6)+(O9286*'Football Field'!$F$7)+(P9286*'Football Field'!$F$8)+(Q9286*'Football Field'!$F$9)+(R9286*'Football Field'!$F$10)+(S9286*'Football Field'!$F$11)</f>
        <v>130364314.47727498</v>
      </c>
    </row>
    <row r="9287" spans="2:20" x14ac:dyDescent="0.3">
      <c r="B9287" s="62">
        <f t="shared" si="1305"/>
        <v>9260</v>
      </c>
      <c r="C9287" s="62">
        <v>0.52738121379889946</v>
      </c>
      <c r="D9287" s="62">
        <v>0.27500826795624955</v>
      </c>
      <c r="E9287" s="62">
        <v>0.85274739521299137</v>
      </c>
      <c r="F9287" s="62">
        <v>0.25915603466878434</v>
      </c>
      <c r="G9287" s="62">
        <v>0.56319365285177114</v>
      </c>
      <c r="H9287" s="62">
        <v>0.82892313562449094</v>
      </c>
      <c r="I9287" s="62">
        <v>0.52137691943054987</v>
      </c>
      <c r="J9287" s="62">
        <v>0.8637116586500152</v>
      </c>
      <c r="K9287" s="62"/>
      <c r="L9287" s="65">
        <f t="shared" si="1306"/>
        <v>0.11241210856885225</v>
      </c>
      <c r="M9287" s="65">
        <f t="shared" si="1307"/>
        <v>5.8618430967884529E-2</v>
      </c>
      <c r="N9287" s="65">
        <f t="shared" si="1308"/>
        <v>0.18176440545157846</v>
      </c>
      <c r="O9287" s="65">
        <f t="shared" si="1309"/>
        <v>5.5239503310349845E-2</v>
      </c>
      <c r="P9287" s="65">
        <f t="shared" si="1310"/>
        <v>0.12004558447127966</v>
      </c>
      <c r="Q9287" s="65">
        <f t="shared" si="1311"/>
        <v>0.17668622825193281</v>
      </c>
      <c r="R9287" s="65">
        <f t="shared" si="1312"/>
        <v>0.11113228408372823</v>
      </c>
      <c r="S9287" s="65">
        <f t="shared" si="1313"/>
        <v>0.18410145489439422</v>
      </c>
      <c r="T9287" s="66">
        <f>(L9287*'Football Field'!$F$4)+(M9287*'Football Field'!$F$5)+(N9287*'Football Field'!$F$6)+(O9287*'Football Field'!$F$7)+(P9287*'Football Field'!$F$8)+(Q9287*'Football Field'!$F$9)+(R9287*'Football Field'!$F$10)+(S9287*'Football Field'!$F$11)</f>
        <v>139091654.40982401</v>
      </c>
    </row>
    <row r="9288" spans="2:20" x14ac:dyDescent="0.3">
      <c r="B9288" s="62">
        <f t="shared" si="1305"/>
        <v>9261</v>
      </c>
      <c r="C9288" s="62">
        <v>0.13955008758730147</v>
      </c>
      <c r="D9288" s="62">
        <v>3.6895687032388103E-2</v>
      </c>
      <c r="E9288" s="62">
        <v>0.97141681709244165</v>
      </c>
      <c r="F9288" s="62">
        <v>0.40861763777524041</v>
      </c>
      <c r="G9288" s="62">
        <v>0.57089833856429606</v>
      </c>
      <c r="H9288" s="62">
        <v>0.80509530243295691</v>
      </c>
      <c r="I9288" s="62">
        <v>0.73434047973947114</v>
      </c>
      <c r="J9288" s="62">
        <v>0.89821137502555948</v>
      </c>
      <c r="K9288" s="62"/>
      <c r="L9288" s="65">
        <f t="shared" si="1306"/>
        <v>3.0569397849268345E-2</v>
      </c>
      <c r="M9288" s="65">
        <f t="shared" si="1307"/>
        <v>8.0822517227699363E-3</v>
      </c>
      <c r="N9288" s="65">
        <f t="shared" si="1308"/>
        <v>0.21279547489062969</v>
      </c>
      <c r="O9288" s="65">
        <f t="shared" si="1309"/>
        <v>8.9510478662832432E-2</v>
      </c>
      <c r="P9288" s="65">
        <f t="shared" si="1310"/>
        <v>0.12505917226415506</v>
      </c>
      <c r="Q9288" s="65">
        <f t="shared" si="1311"/>
        <v>0.17636161346909546</v>
      </c>
      <c r="R9288" s="65">
        <f t="shared" si="1312"/>
        <v>0.16086228729835056</v>
      </c>
      <c r="S9288" s="65">
        <f t="shared" si="1313"/>
        <v>0.19675932384289849</v>
      </c>
      <c r="T9288" s="66">
        <f>(L9288*'Football Field'!$F$4)+(M9288*'Football Field'!$F$5)+(N9288*'Football Field'!$F$6)+(O9288*'Football Field'!$F$7)+(P9288*'Football Field'!$F$8)+(Q9288*'Football Field'!$F$9)+(R9288*'Football Field'!$F$10)+(S9288*'Football Field'!$F$11)</f>
        <v>148114043.61937523</v>
      </c>
    </row>
    <row r="9289" spans="2:20" x14ac:dyDescent="0.3">
      <c r="B9289" s="62">
        <f t="shared" si="1305"/>
        <v>9262</v>
      </c>
      <c r="C9289" s="62">
        <v>0.75131285304948858</v>
      </c>
      <c r="D9289" s="62">
        <v>0.48151304434969411</v>
      </c>
      <c r="E9289" s="62">
        <v>0.91447444642257536</v>
      </c>
      <c r="F9289" s="62">
        <v>3.2855816635558144E-2</v>
      </c>
      <c r="G9289" s="62">
        <v>0.10225835304196018</v>
      </c>
      <c r="H9289" s="62">
        <v>0.65129624038405265</v>
      </c>
      <c r="I9289" s="62">
        <v>0.36562477574559726</v>
      </c>
      <c r="J9289" s="62">
        <v>0.77420192898728979</v>
      </c>
      <c r="K9289" s="62"/>
      <c r="L9289" s="65">
        <f t="shared" si="1306"/>
        <v>0.18443744796315445</v>
      </c>
      <c r="M9289" s="65">
        <f t="shared" si="1307"/>
        <v>0.11820513478554449</v>
      </c>
      <c r="N9289" s="65">
        <f t="shared" si="1308"/>
        <v>0.22449147840492015</v>
      </c>
      <c r="O9289" s="65">
        <f t="shared" si="1309"/>
        <v>8.0656719054006919E-3</v>
      </c>
      <c r="P9289" s="65">
        <f t="shared" si="1310"/>
        <v>2.5103084010106892E-2</v>
      </c>
      <c r="Q9289" s="65">
        <f t="shared" si="1311"/>
        <v>0.15988468180314674</v>
      </c>
      <c r="R9289" s="65">
        <f t="shared" si="1312"/>
        <v>8.9756085333704133E-2</v>
      </c>
      <c r="S9289" s="65">
        <f t="shared" si="1313"/>
        <v>0.19005641579402266</v>
      </c>
      <c r="T9289" s="66">
        <f>(L9289*'Football Field'!$F$4)+(M9289*'Football Field'!$F$5)+(N9289*'Football Field'!$F$6)+(O9289*'Football Field'!$F$7)+(P9289*'Football Field'!$F$8)+(Q9289*'Football Field'!$F$9)+(R9289*'Football Field'!$F$10)+(S9289*'Football Field'!$F$11)</f>
        <v>128633091.70347878</v>
      </c>
    </row>
    <row r="9290" spans="2:20" x14ac:dyDescent="0.3">
      <c r="B9290" s="62">
        <f t="shared" si="1305"/>
        <v>9263</v>
      </c>
      <c r="C9290" s="62">
        <v>0.27535927417594086</v>
      </c>
      <c r="D9290" s="62">
        <v>0.16006235502581001</v>
      </c>
      <c r="E9290" s="62">
        <v>0.91730787248069423</v>
      </c>
      <c r="F9290" s="62">
        <v>0.84957190713623076</v>
      </c>
      <c r="G9290" s="62">
        <v>0.28847801226627745</v>
      </c>
      <c r="H9290" s="62">
        <v>0.89072432545346358</v>
      </c>
      <c r="I9290" s="62">
        <v>0.89052799141538375</v>
      </c>
      <c r="J9290" s="62">
        <v>0.7685398819005913</v>
      </c>
      <c r="K9290" s="62"/>
      <c r="L9290" s="65">
        <f t="shared" si="1306"/>
        <v>5.4628580832246011E-2</v>
      </c>
      <c r="M9290" s="65">
        <f t="shared" si="1307"/>
        <v>3.175480225205763E-2</v>
      </c>
      <c r="N9290" s="65">
        <f t="shared" si="1308"/>
        <v>0.18198489013974029</v>
      </c>
      <c r="O9290" s="65">
        <f t="shared" si="1309"/>
        <v>0.1685467385861234</v>
      </c>
      <c r="P9290" s="65">
        <f t="shared" si="1310"/>
        <v>5.7231209875083726E-2</v>
      </c>
      <c r="Q9290" s="65">
        <f t="shared" si="1311"/>
        <v>0.17671097499041075</v>
      </c>
      <c r="R9290" s="65">
        <f t="shared" si="1312"/>
        <v>0.17667202424178802</v>
      </c>
      <c r="S9290" s="65">
        <f t="shared" si="1313"/>
        <v>0.15247077908255022</v>
      </c>
      <c r="T9290" s="66">
        <f>(L9290*'Football Field'!$F$4)+(M9290*'Football Field'!$F$5)+(N9290*'Football Field'!$F$6)+(O9290*'Football Field'!$F$7)+(P9290*'Football Field'!$F$8)+(Q9290*'Football Field'!$F$9)+(R9290*'Football Field'!$F$10)+(S9290*'Football Field'!$F$11)</f>
        <v>143968378.49181527</v>
      </c>
    </row>
    <row r="9291" spans="2:20" x14ac:dyDescent="0.3">
      <c r="B9291" s="62">
        <f t="shared" si="1305"/>
        <v>9264</v>
      </c>
      <c r="C9291" s="62">
        <v>0.27799401000641399</v>
      </c>
      <c r="D9291" s="62">
        <v>0.99445947860016648</v>
      </c>
      <c r="E9291" s="62">
        <v>0.68021282141656125</v>
      </c>
      <c r="F9291" s="62">
        <v>0.4420886106194245</v>
      </c>
      <c r="G9291" s="62">
        <v>0.78841237136606146</v>
      </c>
      <c r="H9291" s="62">
        <v>0.9970578728489019</v>
      </c>
      <c r="I9291" s="62">
        <v>0.78524417581199168</v>
      </c>
      <c r="J9291" s="62">
        <v>0.29082385761553042</v>
      </c>
      <c r="K9291" s="62"/>
      <c r="L9291" s="65">
        <f t="shared" si="1306"/>
        <v>5.2887843109116116E-2</v>
      </c>
      <c r="M9291" s="65">
        <f t="shared" si="1307"/>
        <v>0.18919406530149888</v>
      </c>
      <c r="N9291" s="65">
        <f t="shared" si="1308"/>
        <v>0.12940922352628489</v>
      </c>
      <c r="O9291" s="65">
        <f t="shared" si="1309"/>
        <v>8.4106535526530912E-2</v>
      </c>
      <c r="P9291" s="65">
        <f t="shared" si="1310"/>
        <v>0.14999398656515078</v>
      </c>
      <c r="Q9291" s="65">
        <f t="shared" si="1311"/>
        <v>0.18968840497219747</v>
      </c>
      <c r="R9291" s="65">
        <f t="shared" si="1312"/>
        <v>0.14939124325640546</v>
      </c>
      <c r="S9291" s="65">
        <f t="shared" si="1313"/>
        <v>5.5328697742815465E-2</v>
      </c>
      <c r="T9291" s="66">
        <f>(L9291*'Football Field'!$F$4)+(M9291*'Football Field'!$F$5)+(N9291*'Football Field'!$F$6)+(O9291*'Football Field'!$F$7)+(P9291*'Football Field'!$F$8)+(Q9291*'Football Field'!$F$9)+(R9291*'Football Field'!$F$10)+(S9291*'Football Field'!$F$11)</f>
        <v>144563693.82376373</v>
      </c>
    </row>
    <row r="9292" spans="2:20" x14ac:dyDescent="0.3">
      <c r="B9292" s="62">
        <f t="shared" si="1305"/>
        <v>9265</v>
      </c>
      <c r="C9292" s="62">
        <v>6.7806528498205787E-2</v>
      </c>
      <c r="D9292" s="62">
        <v>5.6828300699965695E-2</v>
      </c>
      <c r="E9292" s="62">
        <v>0.17226567615495059</v>
      </c>
      <c r="F9292" s="62">
        <v>0.90060072488492038</v>
      </c>
      <c r="G9292" s="62">
        <v>5.2767753712973375E-2</v>
      </c>
      <c r="H9292" s="62">
        <v>0.63677619473205738</v>
      </c>
      <c r="I9292" s="62">
        <v>0.57648225320231072</v>
      </c>
      <c r="J9292" s="62">
        <v>0.55380029848895218</v>
      </c>
      <c r="K9292" s="62"/>
      <c r="L9292" s="65">
        <f t="shared" si="1306"/>
        <v>2.2472377731998495E-2</v>
      </c>
      <c r="M9292" s="65">
        <f t="shared" si="1307"/>
        <v>1.8833983503978025E-2</v>
      </c>
      <c r="N9292" s="65">
        <f t="shared" si="1308"/>
        <v>5.7092133022480437E-2</v>
      </c>
      <c r="O9292" s="65">
        <f t="shared" si="1309"/>
        <v>0.29847626952117329</v>
      </c>
      <c r="P9292" s="65">
        <f t="shared" si="1310"/>
        <v>1.7488240730955302E-2</v>
      </c>
      <c r="Q9292" s="65">
        <f t="shared" si="1311"/>
        <v>0.21103978474789598</v>
      </c>
      <c r="R9292" s="65">
        <f t="shared" si="1312"/>
        <v>0.1910572217260573</v>
      </c>
      <c r="S9292" s="65">
        <f t="shared" si="1313"/>
        <v>0.18353998901546123</v>
      </c>
      <c r="T9292" s="66">
        <f>(L9292*'Football Field'!$F$4)+(M9292*'Football Field'!$F$5)+(N9292*'Football Field'!$F$6)+(O9292*'Football Field'!$F$7)+(P9292*'Football Field'!$F$8)+(Q9292*'Football Field'!$F$9)+(R9292*'Football Field'!$F$10)+(S9292*'Football Field'!$F$11)</f>
        <v>140797644.48839524</v>
      </c>
    </row>
    <row r="9293" spans="2:20" x14ac:dyDescent="0.3">
      <c r="B9293" s="62">
        <f t="shared" si="1305"/>
        <v>9266</v>
      </c>
      <c r="C9293" s="62">
        <v>0.55779838425078465</v>
      </c>
      <c r="D9293" s="62">
        <v>4.2336865454122186E-2</v>
      </c>
      <c r="E9293" s="62">
        <v>0.8276271576344294</v>
      </c>
      <c r="F9293" s="62">
        <v>0.76487018468929446</v>
      </c>
      <c r="G9293" s="62">
        <v>0.75614714166759867</v>
      </c>
      <c r="H9293" s="62">
        <v>0.81012552688098594</v>
      </c>
      <c r="I9293" s="62">
        <v>0.85527717057080832</v>
      </c>
      <c r="J9293" s="62">
        <v>0.67002718440765741</v>
      </c>
      <c r="K9293" s="62"/>
      <c r="L9293" s="65">
        <f t="shared" si="1306"/>
        <v>0.10555947338060458</v>
      </c>
      <c r="M9293" s="65">
        <f t="shared" si="1307"/>
        <v>8.0119579907448647E-3</v>
      </c>
      <c r="N9293" s="65">
        <f t="shared" si="1308"/>
        <v>0.1566226962681527</v>
      </c>
      <c r="O9293" s="65">
        <f t="shared" si="1309"/>
        <v>0.14474637463995865</v>
      </c>
      <c r="P9293" s="65">
        <f t="shared" si="1310"/>
        <v>0.14309559928161236</v>
      </c>
      <c r="Q9293" s="65">
        <f t="shared" si="1311"/>
        <v>0.15331063410053505</v>
      </c>
      <c r="R9293" s="65">
        <f t="shared" si="1312"/>
        <v>0.1618552693392479</v>
      </c>
      <c r="S9293" s="65">
        <f t="shared" si="1313"/>
        <v>0.1267979949991439</v>
      </c>
      <c r="T9293" s="66">
        <f>(L9293*'Football Field'!$F$4)+(M9293*'Football Field'!$F$5)+(N9293*'Football Field'!$F$6)+(O9293*'Football Field'!$F$7)+(P9293*'Football Field'!$F$8)+(Q9293*'Football Field'!$F$9)+(R9293*'Football Field'!$F$10)+(S9293*'Football Field'!$F$11)</f>
        <v>147751080.02255133</v>
      </c>
    </row>
    <row r="9294" spans="2:20" x14ac:dyDescent="0.3">
      <c r="B9294" s="62">
        <f t="shared" si="1305"/>
        <v>9267</v>
      </c>
      <c r="C9294" s="62">
        <v>0.67326221008649001</v>
      </c>
      <c r="D9294" s="62">
        <v>0.33340109477608693</v>
      </c>
      <c r="E9294" s="62">
        <v>0.66821447731023198</v>
      </c>
      <c r="F9294" s="62">
        <v>0.72965679233688485</v>
      </c>
      <c r="G9294" s="62">
        <v>0.79690465189254445</v>
      </c>
      <c r="H9294" s="62">
        <v>0.47984781194779613</v>
      </c>
      <c r="I9294" s="62">
        <v>0.38668858246255533</v>
      </c>
      <c r="J9294" s="62">
        <v>0.57743432155822849</v>
      </c>
      <c r="K9294" s="62"/>
      <c r="L9294" s="65">
        <f t="shared" si="1306"/>
        <v>0.14493063441950743</v>
      </c>
      <c r="M9294" s="65">
        <f t="shared" si="1307"/>
        <v>7.1770004996789011E-2</v>
      </c>
      <c r="N9294" s="65">
        <f t="shared" si="1308"/>
        <v>0.14384402788986239</v>
      </c>
      <c r="O9294" s="65">
        <f t="shared" si="1309"/>
        <v>0.15707048492785963</v>
      </c>
      <c r="P9294" s="65">
        <f t="shared" si="1310"/>
        <v>0.17154667979330981</v>
      </c>
      <c r="Q9294" s="65">
        <f t="shared" si="1311"/>
        <v>0.10329504132048729</v>
      </c>
      <c r="R9294" s="65">
        <f t="shared" si="1312"/>
        <v>8.324100289525925E-2</v>
      </c>
      <c r="S9294" s="65">
        <f t="shared" si="1313"/>
        <v>0.12430212375692527</v>
      </c>
      <c r="T9294" s="66">
        <f>(L9294*'Football Field'!$F$4)+(M9294*'Football Field'!$F$5)+(N9294*'Football Field'!$F$6)+(O9294*'Football Field'!$F$7)+(P9294*'Football Field'!$F$8)+(Q9294*'Football Field'!$F$9)+(R9294*'Football Field'!$F$10)+(S9294*'Football Field'!$F$11)</f>
        <v>138513207.75452155</v>
      </c>
    </row>
    <row r="9295" spans="2:20" x14ac:dyDescent="0.3">
      <c r="B9295" s="62">
        <f t="shared" si="1305"/>
        <v>9268</v>
      </c>
      <c r="C9295" s="62">
        <v>0.78313106194907323</v>
      </c>
      <c r="D9295" s="62">
        <v>0.73751065327073639</v>
      </c>
      <c r="E9295" s="62">
        <v>0.33894256917380716</v>
      </c>
      <c r="F9295" s="62">
        <v>0.73934004951240484</v>
      </c>
      <c r="G9295" s="62">
        <v>0.82248155344193385</v>
      </c>
      <c r="H9295" s="62">
        <v>0.11181062174626977</v>
      </c>
      <c r="I9295" s="62">
        <v>3.1241430426852679E-2</v>
      </c>
      <c r="J9295" s="62">
        <v>0.11781939728726465</v>
      </c>
      <c r="K9295" s="62"/>
      <c r="L9295" s="65">
        <f t="shared" si="1306"/>
        <v>0.21267574121069907</v>
      </c>
      <c r="M9295" s="65">
        <f t="shared" si="1307"/>
        <v>0.20028655796740788</v>
      </c>
      <c r="N9295" s="65">
        <f t="shared" si="1308"/>
        <v>9.204699651102044E-2</v>
      </c>
      <c r="O9295" s="65">
        <f t="shared" si="1309"/>
        <v>0.20078336906400335</v>
      </c>
      <c r="P9295" s="65">
        <f t="shared" si="1310"/>
        <v>0.22336219632897869</v>
      </c>
      <c r="Q9295" s="65">
        <f t="shared" si="1311"/>
        <v>3.0364530294500564E-2</v>
      </c>
      <c r="R9295" s="65">
        <f t="shared" si="1312"/>
        <v>8.4842687199469767E-3</v>
      </c>
      <c r="S9295" s="65">
        <f t="shared" si="1313"/>
        <v>3.1996339903443013E-2</v>
      </c>
      <c r="T9295" s="66">
        <f>(L9295*'Football Field'!$F$4)+(M9295*'Football Field'!$F$5)+(N9295*'Football Field'!$F$6)+(O9295*'Football Field'!$F$7)+(P9295*'Football Field'!$F$8)+(Q9295*'Football Field'!$F$9)+(R9295*'Football Field'!$F$10)+(S9295*'Football Field'!$F$11)</f>
        <v>129889482.85161941</v>
      </c>
    </row>
    <row r="9296" spans="2:20" x14ac:dyDescent="0.3">
      <c r="B9296" s="62">
        <f t="shared" si="1305"/>
        <v>9269</v>
      </c>
      <c r="C9296" s="62">
        <v>0.37627098092452871</v>
      </c>
      <c r="D9296" s="62">
        <v>0.93863919351561675</v>
      </c>
      <c r="E9296" s="62">
        <v>0.77035921800202523</v>
      </c>
      <c r="F9296" s="62">
        <v>0.71166739239544663</v>
      </c>
      <c r="G9296" s="62">
        <v>0.51161469370002965</v>
      </c>
      <c r="H9296" s="62">
        <v>0.25307696464215823</v>
      </c>
      <c r="I9296" s="62">
        <v>0.31305941534724313</v>
      </c>
      <c r="J9296" s="62">
        <v>5.0667183184168851E-2</v>
      </c>
      <c r="K9296" s="62"/>
      <c r="L9296" s="65">
        <f t="shared" si="1306"/>
        <v>9.5856547223432134E-2</v>
      </c>
      <c r="M9296" s="65">
        <f t="shared" si="1307"/>
        <v>0.23912211342452908</v>
      </c>
      <c r="N9296" s="65">
        <f t="shared" si="1308"/>
        <v>0.19625211218249322</v>
      </c>
      <c r="O9296" s="65">
        <f t="shared" si="1309"/>
        <v>0.18130013332124034</v>
      </c>
      <c r="P9296" s="65">
        <f t="shared" si="1310"/>
        <v>0.13033590293452707</v>
      </c>
      <c r="Q9296" s="65">
        <f t="shared" si="1311"/>
        <v>6.4472375607540461E-2</v>
      </c>
      <c r="R9296" s="65">
        <f t="shared" si="1312"/>
        <v>7.9753146408577641E-2</v>
      </c>
      <c r="S9296" s="65">
        <f t="shared" si="1313"/>
        <v>1.2907668897660025E-2</v>
      </c>
      <c r="T9296" s="66">
        <f>(L9296*'Football Field'!$F$4)+(M9296*'Football Field'!$F$5)+(N9296*'Football Field'!$F$6)+(O9296*'Football Field'!$F$7)+(P9296*'Football Field'!$F$8)+(Q9296*'Football Field'!$F$9)+(R9296*'Football Field'!$F$10)+(S9296*'Football Field'!$F$11)</f>
        <v>135032761.78332913</v>
      </c>
    </row>
    <row r="9297" spans="2:20" x14ac:dyDescent="0.3">
      <c r="B9297" s="62">
        <f t="shared" si="1305"/>
        <v>9270</v>
      </c>
      <c r="C9297" s="62">
        <v>0.70463080751373075</v>
      </c>
      <c r="D9297" s="62">
        <v>0.28887621454143009</v>
      </c>
      <c r="E9297" s="62">
        <v>0.97814007734082897</v>
      </c>
      <c r="F9297" s="62">
        <v>0.1615114594418825</v>
      </c>
      <c r="G9297" s="62">
        <v>0.22482449511788494</v>
      </c>
      <c r="H9297" s="62">
        <v>0.73443814438047239</v>
      </c>
      <c r="I9297" s="62">
        <v>0.48676383189952788</v>
      </c>
      <c r="J9297" s="62">
        <v>0.94576230038612397</v>
      </c>
      <c r="K9297" s="62"/>
      <c r="L9297" s="65">
        <f t="shared" si="1306"/>
        <v>0.15572132801309108</v>
      </c>
      <c r="M9297" s="65">
        <f t="shared" si="1307"/>
        <v>6.3840790496389868E-2</v>
      </c>
      <c r="N9297" s="65">
        <f t="shared" si="1308"/>
        <v>0.21616606909906272</v>
      </c>
      <c r="O9297" s="65">
        <f t="shared" si="1309"/>
        <v>3.5693555668345284E-2</v>
      </c>
      <c r="P9297" s="65">
        <f t="shared" si="1310"/>
        <v>4.9685549618759081E-2</v>
      </c>
      <c r="Q9297" s="65">
        <f t="shared" si="1311"/>
        <v>0.16230866145342199</v>
      </c>
      <c r="R9297" s="65">
        <f t="shared" si="1312"/>
        <v>0.10757336966232268</v>
      </c>
      <c r="S9297" s="65">
        <f t="shared" si="1313"/>
        <v>0.2090106759886074</v>
      </c>
      <c r="T9297" s="66">
        <f>(L9297*'Football Field'!$F$4)+(M9297*'Football Field'!$F$5)+(N9297*'Football Field'!$F$6)+(O9297*'Football Field'!$F$7)+(P9297*'Football Field'!$F$8)+(Q9297*'Football Field'!$F$9)+(R9297*'Football Field'!$F$10)+(S9297*'Football Field'!$F$11)</f>
        <v>133558667.96763186</v>
      </c>
    </row>
    <row r="9298" spans="2:20" x14ac:dyDescent="0.3">
      <c r="B9298" s="62">
        <f t="shared" si="1305"/>
        <v>9271</v>
      </c>
      <c r="C9298" s="62">
        <v>0.26968980284361077</v>
      </c>
      <c r="D9298" s="62">
        <v>0.68418770593617506</v>
      </c>
      <c r="E9298" s="62">
        <v>0.47878622373419466</v>
      </c>
      <c r="F9298" s="62">
        <v>0.95252190122460867</v>
      </c>
      <c r="G9298" s="62">
        <v>0.83146666512773304</v>
      </c>
      <c r="H9298" s="62">
        <v>0.23652563599015619</v>
      </c>
      <c r="I9298" s="62">
        <v>0.46388852645169532</v>
      </c>
      <c r="J9298" s="62">
        <v>0.32363363155499725</v>
      </c>
      <c r="K9298" s="62"/>
      <c r="L9298" s="65">
        <f t="shared" si="1306"/>
        <v>6.3595584912378392E-2</v>
      </c>
      <c r="M9298" s="65">
        <f t="shared" si="1307"/>
        <v>0.16133838539717049</v>
      </c>
      <c r="N9298" s="65">
        <f t="shared" si="1308"/>
        <v>0.11290263712351679</v>
      </c>
      <c r="O9298" s="65">
        <f t="shared" si="1309"/>
        <v>0.22461430432858065</v>
      </c>
      <c r="P9298" s="65">
        <f t="shared" si="1310"/>
        <v>0.19606825451463508</v>
      </c>
      <c r="Q9298" s="65">
        <f t="shared" si="1311"/>
        <v>5.5775138729620088E-2</v>
      </c>
      <c r="R9298" s="65">
        <f t="shared" si="1312"/>
        <v>0.10938960933181532</v>
      </c>
      <c r="S9298" s="65">
        <f t="shared" si="1313"/>
        <v>7.6316085662282984E-2</v>
      </c>
      <c r="T9298" s="66">
        <f>(L9298*'Football Field'!$F$4)+(M9298*'Football Field'!$F$5)+(N9298*'Football Field'!$F$6)+(O9298*'Football Field'!$F$7)+(P9298*'Football Field'!$F$8)+(Q9298*'Football Field'!$F$9)+(R9298*'Football Field'!$F$10)+(S9298*'Football Field'!$F$11)</f>
        <v>143557054.34695819</v>
      </c>
    </row>
    <row r="9299" spans="2:20" x14ac:dyDescent="0.3">
      <c r="B9299" s="62">
        <f t="shared" si="1305"/>
        <v>9272</v>
      </c>
      <c r="C9299" s="62">
        <v>2.0707282465599608E-2</v>
      </c>
      <c r="D9299" s="62">
        <v>0.49827940081363964</v>
      </c>
      <c r="E9299" s="62">
        <v>0.72808597771016514</v>
      </c>
      <c r="F9299" s="62">
        <v>0.69889708138895246</v>
      </c>
      <c r="G9299" s="62">
        <v>0.95600602997479456</v>
      </c>
      <c r="H9299" s="62">
        <v>0.86607064758168306</v>
      </c>
      <c r="I9299" s="62">
        <v>0.58046278882055924</v>
      </c>
      <c r="J9299" s="62">
        <v>0.75613550913617777</v>
      </c>
      <c r="K9299" s="62"/>
      <c r="L9299" s="65">
        <f t="shared" si="1306"/>
        <v>4.0565570397135429E-3</v>
      </c>
      <c r="M9299" s="65">
        <f t="shared" si="1307"/>
        <v>9.7612944357751419E-2</v>
      </c>
      <c r="N9299" s="65">
        <f t="shared" si="1308"/>
        <v>0.14263205726311443</v>
      </c>
      <c r="O9299" s="65">
        <f t="shared" si="1309"/>
        <v>0.13691395190332184</v>
      </c>
      <c r="P9299" s="65">
        <f t="shared" si="1310"/>
        <v>0.18728159995621879</v>
      </c>
      <c r="Q9299" s="65">
        <f t="shared" si="1311"/>
        <v>0.16966325678771352</v>
      </c>
      <c r="R9299" s="65">
        <f t="shared" si="1312"/>
        <v>0.11371267167449692</v>
      </c>
      <c r="S9299" s="65">
        <f t="shared" si="1313"/>
        <v>0.14812696101766959</v>
      </c>
      <c r="T9299" s="66">
        <f>(L9299*'Football Field'!$F$4)+(M9299*'Football Field'!$F$5)+(N9299*'Football Field'!$F$6)+(O9299*'Football Field'!$F$7)+(P9299*'Football Field'!$F$8)+(Q9299*'Football Field'!$F$9)+(R9299*'Football Field'!$F$10)+(S9299*'Football Field'!$F$11)</f>
        <v>144636363.3194623</v>
      </c>
    </row>
    <row r="9300" spans="2:20" x14ac:dyDescent="0.3">
      <c r="B9300" s="62">
        <f t="shared" si="1305"/>
        <v>9273</v>
      </c>
      <c r="C9300" s="62">
        <v>0.54606846994350489</v>
      </c>
      <c r="D9300" s="62">
        <v>0.60084879706381922</v>
      </c>
      <c r="E9300" s="62">
        <v>0.29552199756044528</v>
      </c>
      <c r="F9300" s="62">
        <v>0.21685258241848837</v>
      </c>
      <c r="G9300" s="62">
        <v>0.82392199493216878</v>
      </c>
      <c r="H9300" s="62">
        <v>0.56503770405927689</v>
      </c>
      <c r="I9300" s="62">
        <v>0.96600302906524393</v>
      </c>
      <c r="J9300" s="62">
        <v>0.50087255104989958</v>
      </c>
      <c r="K9300" s="62"/>
      <c r="L9300" s="65">
        <f t="shared" si="1306"/>
        <v>0.12094199226147676</v>
      </c>
      <c r="M9300" s="65">
        <f t="shared" si="1307"/>
        <v>0.13307461346802921</v>
      </c>
      <c r="N9300" s="65">
        <f t="shared" si="1308"/>
        <v>6.5451534210992299E-2</v>
      </c>
      <c r="O9300" s="65">
        <f t="shared" si="1309"/>
        <v>4.8028012581373576E-2</v>
      </c>
      <c r="P9300" s="65">
        <f t="shared" si="1310"/>
        <v>0.1824803536916462</v>
      </c>
      <c r="Q9300" s="65">
        <f t="shared" si="1311"/>
        <v>0.12514325472563842</v>
      </c>
      <c r="R9300" s="65">
        <f t="shared" si="1312"/>
        <v>0.21394813525464831</v>
      </c>
      <c r="S9300" s="65">
        <f t="shared" si="1313"/>
        <v>0.11093210380619521</v>
      </c>
      <c r="T9300" s="66">
        <f>(L9300*'Football Field'!$F$4)+(M9300*'Football Field'!$F$5)+(N9300*'Football Field'!$F$6)+(O9300*'Football Field'!$F$7)+(P9300*'Football Field'!$F$8)+(Q9300*'Football Field'!$F$9)+(R9300*'Football Field'!$F$10)+(S9300*'Football Field'!$F$11)</f>
        <v>154541243.126243</v>
      </c>
    </row>
    <row r="9301" spans="2:20" x14ac:dyDescent="0.3">
      <c r="B9301" s="62">
        <f t="shared" si="1305"/>
        <v>9274</v>
      </c>
      <c r="C9301" s="62">
        <v>0.187738142717218</v>
      </c>
      <c r="D9301" s="62">
        <v>0.79007782008151517</v>
      </c>
      <c r="E9301" s="62">
        <v>0.62507559217003295</v>
      </c>
      <c r="F9301" s="62">
        <v>0.92217687788740388</v>
      </c>
      <c r="G9301" s="62">
        <v>0.47488380706618405</v>
      </c>
      <c r="H9301" s="62">
        <v>0.81514372744294672</v>
      </c>
      <c r="I9301" s="62">
        <v>0.93959204165519927</v>
      </c>
      <c r="J9301" s="62">
        <v>9.0558302913301025E-2</v>
      </c>
      <c r="K9301" s="62"/>
      <c r="L9301" s="65">
        <f t="shared" si="1306"/>
        <v>3.8746872837985655E-2</v>
      </c>
      <c r="M9301" s="65">
        <f t="shared" si="1307"/>
        <v>0.16306246766765189</v>
      </c>
      <c r="N9301" s="65">
        <f t="shared" si="1308"/>
        <v>0.12900801154948036</v>
      </c>
      <c r="O9301" s="65">
        <f t="shared" si="1309"/>
        <v>0.19032610903930514</v>
      </c>
      <c r="P9301" s="65">
        <f t="shared" si="1310"/>
        <v>9.8010250974558122E-2</v>
      </c>
      <c r="Q9301" s="65">
        <f t="shared" si="1311"/>
        <v>0.16823576655643996</v>
      </c>
      <c r="R9301" s="65">
        <f t="shared" si="1312"/>
        <v>0.19392038735801559</v>
      </c>
      <c r="S9301" s="65">
        <f t="shared" si="1313"/>
        <v>1.8690134016563137E-2</v>
      </c>
      <c r="T9301" s="66">
        <f>(L9301*'Football Field'!$F$4)+(M9301*'Football Field'!$F$5)+(N9301*'Football Field'!$F$6)+(O9301*'Football Field'!$F$7)+(P9301*'Football Field'!$F$8)+(Q9301*'Football Field'!$F$9)+(R9301*'Football Field'!$F$10)+(S9301*'Football Field'!$F$11)</f>
        <v>147094718.44100693</v>
      </c>
    </row>
    <row r="9302" spans="2:20" x14ac:dyDescent="0.3">
      <c r="B9302" s="62">
        <f t="shared" si="1305"/>
        <v>9275</v>
      </c>
      <c r="C9302" s="62">
        <v>0.62748872906936126</v>
      </c>
      <c r="D9302" s="62">
        <v>0.63971594510432772</v>
      </c>
      <c r="E9302" s="62">
        <v>0.53688786089793306</v>
      </c>
      <c r="F9302" s="62">
        <v>0.7814948278865721</v>
      </c>
      <c r="G9302" s="62">
        <v>0.74891535768003592</v>
      </c>
      <c r="H9302" s="62">
        <v>0.92429674732666356</v>
      </c>
      <c r="I9302" s="62">
        <v>0.38993527228412594</v>
      </c>
      <c r="J9302" s="62">
        <v>0.60284016957013098</v>
      </c>
      <c r="K9302" s="62"/>
      <c r="L9302" s="65">
        <f t="shared" si="1306"/>
        <v>0.11948581898662666</v>
      </c>
      <c r="M9302" s="65">
        <f t="shared" si="1307"/>
        <v>0.12181411406856572</v>
      </c>
      <c r="N9302" s="65">
        <f t="shared" si="1308"/>
        <v>0.10223368610701622</v>
      </c>
      <c r="O9302" s="65">
        <f t="shared" si="1309"/>
        <v>0.14881151679382301</v>
      </c>
      <c r="P9302" s="65">
        <f t="shared" si="1310"/>
        <v>0.14260776444029177</v>
      </c>
      <c r="Q9302" s="65">
        <f t="shared" si="1311"/>
        <v>0.17600372520602467</v>
      </c>
      <c r="R9302" s="65">
        <f t="shared" si="1312"/>
        <v>7.4251111139068612E-2</v>
      </c>
      <c r="S9302" s="65">
        <f t="shared" si="1313"/>
        <v>0.11479226325858334</v>
      </c>
      <c r="T9302" s="66">
        <f>(L9302*'Football Field'!$F$4)+(M9302*'Football Field'!$F$5)+(N9302*'Football Field'!$F$6)+(O9302*'Football Field'!$F$7)+(P9302*'Football Field'!$F$8)+(Q9302*'Football Field'!$F$9)+(R9302*'Football Field'!$F$10)+(S9302*'Football Field'!$F$11)</f>
        <v>133633005.87590748</v>
      </c>
    </row>
    <row r="9303" spans="2:20" x14ac:dyDescent="0.3">
      <c r="B9303" s="62">
        <f t="shared" si="1305"/>
        <v>9276</v>
      </c>
      <c r="C9303" s="62">
        <v>0.99677152782026812</v>
      </c>
      <c r="D9303" s="62">
        <v>0.56828036237111246</v>
      </c>
      <c r="E9303" s="62">
        <v>0.13392832988222725</v>
      </c>
      <c r="F9303" s="62">
        <v>0.1451938287442488</v>
      </c>
      <c r="G9303" s="62">
        <v>0.36026106836108018</v>
      </c>
      <c r="H9303" s="62">
        <v>0.54136569043672322</v>
      </c>
      <c r="I9303" s="62">
        <v>0.26140306977358863</v>
      </c>
      <c r="J9303" s="62">
        <v>6.1563992283133362E-2</v>
      </c>
      <c r="K9303" s="62"/>
      <c r="L9303" s="65">
        <f t="shared" si="1306"/>
        <v>0.32481164107296334</v>
      </c>
      <c r="M9303" s="65">
        <f t="shared" si="1307"/>
        <v>0.18518193180632503</v>
      </c>
      <c r="N9303" s="65">
        <f t="shared" si="1308"/>
        <v>4.364237882108863E-2</v>
      </c>
      <c r="O9303" s="65">
        <f t="shared" si="1309"/>
        <v>4.7313395770058525E-2</v>
      </c>
      <c r="P9303" s="65">
        <f t="shared" si="1310"/>
        <v>0.11739599854437383</v>
      </c>
      <c r="Q9303" s="65">
        <f t="shared" si="1311"/>
        <v>0.17641141768553473</v>
      </c>
      <c r="R9303" s="65">
        <f t="shared" si="1312"/>
        <v>8.5181767039777978E-2</v>
      </c>
      <c r="S9303" s="65">
        <f t="shared" si="1313"/>
        <v>2.0061469259877857E-2</v>
      </c>
      <c r="T9303" s="66">
        <f>(L9303*'Football Field'!$F$4)+(M9303*'Football Field'!$F$5)+(N9303*'Football Field'!$F$6)+(O9303*'Football Field'!$F$7)+(P9303*'Football Field'!$F$8)+(Q9303*'Football Field'!$F$9)+(R9303*'Football Field'!$F$10)+(S9303*'Football Field'!$F$11)</f>
        <v>128904999.74144118</v>
      </c>
    </row>
    <row r="9304" spans="2:20" x14ac:dyDescent="0.3">
      <c r="B9304" s="62">
        <f t="shared" si="1305"/>
        <v>9277</v>
      </c>
      <c r="C9304" s="62">
        <v>0.87236534328029491</v>
      </c>
      <c r="D9304" s="62">
        <v>0.9486244963079622</v>
      </c>
      <c r="E9304" s="62">
        <v>0.89524120610294333</v>
      </c>
      <c r="F9304" s="62">
        <v>0.12029818216620392</v>
      </c>
      <c r="G9304" s="62">
        <v>0.12451611865004186</v>
      </c>
      <c r="H9304" s="62">
        <v>0.15435179890928041</v>
      </c>
      <c r="I9304" s="62">
        <v>8.0835653262299245E-2</v>
      </c>
      <c r="J9304" s="62">
        <v>1.8662795708291546E-2</v>
      </c>
      <c r="K9304" s="62"/>
      <c r="L9304" s="65">
        <f t="shared" si="1306"/>
        <v>0.2713510649625146</v>
      </c>
      <c r="M9304" s="65">
        <f t="shared" si="1307"/>
        <v>0.29507163404127512</v>
      </c>
      <c r="N9304" s="65">
        <f t="shared" si="1308"/>
        <v>0.27846664994841147</v>
      </c>
      <c r="O9304" s="65">
        <f t="shared" si="1309"/>
        <v>3.7419001219269728E-2</v>
      </c>
      <c r="P9304" s="65">
        <f t="shared" si="1310"/>
        <v>3.8730999186233815E-2</v>
      </c>
      <c r="Q9304" s="65">
        <f t="shared" si="1311"/>
        <v>4.8011449945296339E-2</v>
      </c>
      <c r="R9304" s="65">
        <f t="shared" si="1312"/>
        <v>2.5144099050502633E-2</v>
      </c>
      <c r="S9304" s="65">
        <f t="shared" si="1313"/>
        <v>5.8051016464963088E-3</v>
      </c>
      <c r="T9304" s="66">
        <f>(L9304*'Football Field'!$F$4)+(M9304*'Football Field'!$F$5)+(N9304*'Football Field'!$F$6)+(O9304*'Football Field'!$F$7)+(P9304*'Football Field'!$F$8)+(Q9304*'Football Field'!$F$9)+(R9304*'Football Field'!$F$10)+(S9304*'Football Field'!$F$11)</f>
        <v>119994206.72581077</v>
      </c>
    </row>
    <row r="9305" spans="2:20" x14ac:dyDescent="0.3">
      <c r="B9305" s="62">
        <f t="shared" si="1305"/>
        <v>9278</v>
      </c>
      <c r="C9305" s="62">
        <v>0.71349574920073777</v>
      </c>
      <c r="D9305" s="62">
        <v>0.98321162634600023</v>
      </c>
      <c r="E9305" s="62">
        <v>0.56310460057814482</v>
      </c>
      <c r="F9305" s="62">
        <v>0.57462245900859898</v>
      </c>
      <c r="G9305" s="62">
        <v>0.18993540173903212</v>
      </c>
      <c r="H9305" s="62">
        <v>0.58626879254183195</v>
      </c>
      <c r="I9305" s="62">
        <v>0.31010388877676298</v>
      </c>
      <c r="J9305" s="62">
        <v>0.68499832079536827</v>
      </c>
      <c r="K9305" s="62"/>
      <c r="L9305" s="65">
        <f t="shared" si="1306"/>
        <v>0.15491443703500848</v>
      </c>
      <c r="M9305" s="65">
        <f t="shared" si="1307"/>
        <v>0.21347523899376897</v>
      </c>
      <c r="N9305" s="65">
        <f t="shared" si="1308"/>
        <v>0.12226146026532825</v>
      </c>
      <c r="O9305" s="65">
        <f t="shared" si="1309"/>
        <v>0.12476222156152587</v>
      </c>
      <c r="P9305" s="65">
        <f t="shared" si="1310"/>
        <v>4.1238838306158064E-2</v>
      </c>
      <c r="Q9305" s="65">
        <f t="shared" si="1311"/>
        <v>0.12729087741524861</v>
      </c>
      <c r="R9305" s="65">
        <f t="shared" si="1312"/>
        <v>6.7329860627807991E-2</v>
      </c>
      <c r="S9305" s="65">
        <f t="shared" si="1313"/>
        <v>0.14872706579515371</v>
      </c>
      <c r="T9305" s="66">
        <f>(L9305*'Football Field'!$F$4)+(M9305*'Football Field'!$F$5)+(N9305*'Football Field'!$F$6)+(O9305*'Football Field'!$F$7)+(P9305*'Football Field'!$F$8)+(Q9305*'Football Field'!$F$9)+(R9305*'Football Field'!$F$10)+(S9305*'Football Field'!$F$11)</f>
        <v>124514792.23749234</v>
      </c>
    </row>
    <row r="9306" spans="2:20" x14ac:dyDescent="0.3">
      <c r="B9306" s="62">
        <f t="shared" si="1305"/>
        <v>9279</v>
      </c>
      <c r="C9306" s="62">
        <v>7.8286912779556239E-2</v>
      </c>
      <c r="D9306" s="62">
        <v>0.88947191547973048</v>
      </c>
      <c r="E9306" s="62">
        <v>0.97609105882578706</v>
      </c>
      <c r="F9306" s="62">
        <v>0.70829247780287363</v>
      </c>
      <c r="G9306" s="62">
        <v>0.46500708657624956</v>
      </c>
      <c r="H9306" s="62">
        <v>0.27621170233304315</v>
      </c>
      <c r="I9306" s="62">
        <v>0.12187720482365383</v>
      </c>
      <c r="J9306" s="62">
        <v>0.26903736408961942</v>
      </c>
      <c r="K9306" s="62"/>
      <c r="L9306" s="65">
        <f t="shared" si="1306"/>
        <v>2.0687423041015285E-2</v>
      </c>
      <c r="M9306" s="65">
        <f t="shared" si="1307"/>
        <v>0.23504416185685334</v>
      </c>
      <c r="N9306" s="65">
        <f t="shared" si="1308"/>
        <v>0.25793338814293776</v>
      </c>
      <c r="O9306" s="65">
        <f t="shared" si="1309"/>
        <v>0.18716724935030746</v>
      </c>
      <c r="P9306" s="65">
        <f t="shared" si="1310"/>
        <v>0.1228787542582085</v>
      </c>
      <c r="Q9306" s="65">
        <f t="shared" si="1311"/>
        <v>7.2989317526579334E-2</v>
      </c>
      <c r="R9306" s="65">
        <f t="shared" si="1312"/>
        <v>3.2206216923421863E-2</v>
      </c>
      <c r="S9306" s="65">
        <f t="shared" si="1313"/>
        <v>7.1093488900676502E-2</v>
      </c>
      <c r="T9306" s="66">
        <f>(L9306*'Football Field'!$F$4)+(M9306*'Football Field'!$F$5)+(N9306*'Football Field'!$F$6)+(O9306*'Football Field'!$F$7)+(P9306*'Football Field'!$F$8)+(Q9306*'Football Field'!$F$9)+(R9306*'Football Field'!$F$10)+(S9306*'Football Field'!$F$11)</f>
        <v>130302733.94345731</v>
      </c>
    </row>
    <row r="9307" spans="2:20" x14ac:dyDescent="0.3">
      <c r="B9307" s="62">
        <f t="shared" si="1305"/>
        <v>9280</v>
      </c>
      <c r="C9307" s="62">
        <v>0.50966604456186193</v>
      </c>
      <c r="D9307" s="62">
        <v>0.65654006634159878</v>
      </c>
      <c r="E9307" s="62">
        <v>0.3460343872711692</v>
      </c>
      <c r="F9307" s="62">
        <v>0.69270754157764447</v>
      </c>
      <c r="G9307" s="62">
        <v>0.20907797108403303</v>
      </c>
      <c r="H9307" s="62">
        <v>0.80285725671722474</v>
      </c>
      <c r="I9307" s="62">
        <v>0.43730444040853111</v>
      </c>
      <c r="J9307" s="62">
        <v>0.70844016425860878</v>
      </c>
      <c r="K9307" s="62"/>
      <c r="L9307" s="65">
        <f t="shared" si="1306"/>
        <v>0.11682546838505181</v>
      </c>
      <c r="M9307" s="65">
        <f t="shared" si="1307"/>
        <v>0.15049187910849837</v>
      </c>
      <c r="N9307" s="65">
        <f t="shared" si="1308"/>
        <v>7.9317878445366974E-2</v>
      </c>
      <c r="O9307" s="65">
        <f t="shared" si="1309"/>
        <v>0.15878217484202736</v>
      </c>
      <c r="P9307" s="65">
        <f t="shared" si="1310"/>
        <v>4.7924777727514002E-2</v>
      </c>
      <c r="Q9307" s="65">
        <f t="shared" si="1311"/>
        <v>0.18403065313671899</v>
      </c>
      <c r="R9307" s="65">
        <f t="shared" si="1312"/>
        <v>0.10023876737071634</v>
      </c>
      <c r="S9307" s="65">
        <f t="shared" si="1313"/>
        <v>0.16238840098410628</v>
      </c>
      <c r="T9307" s="66">
        <f>(L9307*'Football Field'!$F$4)+(M9307*'Football Field'!$F$5)+(N9307*'Football Field'!$F$6)+(O9307*'Football Field'!$F$7)+(P9307*'Football Field'!$F$8)+(Q9307*'Football Field'!$F$9)+(R9307*'Football Field'!$F$10)+(S9307*'Football Field'!$F$11)</f>
        <v>129238255.66804673</v>
      </c>
    </row>
    <row r="9308" spans="2:20" x14ac:dyDescent="0.3">
      <c r="B9308" s="62">
        <f t="shared" si="1305"/>
        <v>9281</v>
      </c>
      <c r="C9308" s="62">
        <v>3.3893738802086126E-2</v>
      </c>
      <c r="D9308" s="62">
        <v>0.69701953730779664</v>
      </c>
      <c r="E9308" s="62">
        <v>0.26232024585755898</v>
      </c>
      <c r="F9308" s="62">
        <v>0.18696083588761792</v>
      </c>
      <c r="G9308" s="62">
        <v>0.64643796901459138</v>
      </c>
      <c r="H9308" s="62">
        <v>0.61116000620169841</v>
      </c>
      <c r="I9308" s="62">
        <v>0.12845322902549372</v>
      </c>
      <c r="J9308" s="62">
        <v>0.83854165008175019</v>
      </c>
      <c r="K9308" s="62"/>
      <c r="L9308" s="65">
        <f t="shared" si="1306"/>
        <v>9.9547304104208104E-3</v>
      </c>
      <c r="M9308" s="65">
        <f t="shared" si="1307"/>
        <v>0.20471750328908236</v>
      </c>
      <c r="N9308" s="65">
        <f t="shared" si="1308"/>
        <v>7.704453450696272E-2</v>
      </c>
      <c r="O9308" s="65">
        <f t="shared" si="1309"/>
        <v>5.4911166024965437E-2</v>
      </c>
      <c r="P9308" s="65">
        <f t="shared" si="1310"/>
        <v>0.18986148875981021</v>
      </c>
      <c r="Q9308" s="65">
        <f t="shared" si="1311"/>
        <v>0.17950020606739783</v>
      </c>
      <c r="R9308" s="65">
        <f t="shared" si="1312"/>
        <v>3.7727241387076706E-2</v>
      </c>
      <c r="S9308" s="65">
        <f t="shared" si="1313"/>
        <v>0.24628312955428411</v>
      </c>
      <c r="T9308" s="66">
        <f>(L9308*'Football Field'!$F$4)+(M9308*'Football Field'!$F$5)+(N9308*'Football Field'!$F$6)+(O9308*'Football Field'!$F$7)+(P9308*'Football Field'!$F$8)+(Q9308*'Football Field'!$F$9)+(R9308*'Football Field'!$F$10)+(S9308*'Football Field'!$F$11)</f>
        <v>132391320.33702683</v>
      </c>
    </row>
    <row r="9309" spans="2:20" x14ac:dyDescent="0.3">
      <c r="B9309" s="62">
        <f t="shared" si="1305"/>
        <v>9282</v>
      </c>
      <c r="C9309" s="62">
        <v>0.4260768914472356</v>
      </c>
      <c r="D9309" s="62">
        <v>0.19012038657602137</v>
      </c>
      <c r="E9309" s="62">
        <v>8.0585940400783818E-2</v>
      </c>
      <c r="F9309" s="62">
        <v>0.84524010176346864</v>
      </c>
      <c r="G9309" s="62">
        <v>5.8662925955412559E-2</v>
      </c>
      <c r="H9309" s="62">
        <v>0.13019285755058496</v>
      </c>
      <c r="I9309" s="62">
        <v>0.14469451640295616</v>
      </c>
      <c r="J9309" s="62">
        <v>0.74799070168276571</v>
      </c>
      <c r="K9309" s="62"/>
      <c r="L9309" s="65">
        <f t="shared" si="1306"/>
        <v>0.16240382898570674</v>
      </c>
      <c r="M9309" s="65">
        <f t="shared" si="1307"/>
        <v>7.2466447648246321E-2</v>
      </c>
      <c r="N9309" s="65">
        <f t="shared" si="1308"/>
        <v>3.0716205328685312E-2</v>
      </c>
      <c r="O9309" s="65">
        <f t="shared" si="1309"/>
        <v>0.32217243341312479</v>
      </c>
      <c r="P9309" s="65">
        <f t="shared" si="1310"/>
        <v>2.2360010565942206E-2</v>
      </c>
      <c r="Q9309" s="65">
        <f t="shared" si="1311"/>
        <v>4.9624419904556315E-2</v>
      </c>
      <c r="R9309" s="65">
        <f t="shared" si="1312"/>
        <v>5.5151884480891374E-2</v>
      </c>
      <c r="S9309" s="65">
        <f t="shared" si="1313"/>
        <v>0.28510476967284681</v>
      </c>
      <c r="T9309" s="66">
        <f>(L9309*'Football Field'!$F$4)+(M9309*'Football Field'!$F$5)+(N9309*'Football Field'!$F$6)+(O9309*'Football Field'!$F$7)+(P9309*'Football Field'!$F$8)+(Q9309*'Football Field'!$F$9)+(R9309*'Football Field'!$F$10)+(S9309*'Football Field'!$F$11)</f>
        <v>121755660.65336099</v>
      </c>
    </row>
    <row r="9310" spans="2:20" x14ac:dyDescent="0.3">
      <c r="B9310" s="62">
        <f t="shared" ref="B9310:B9373" si="1314">B9309+1</f>
        <v>9283</v>
      </c>
      <c r="C9310" s="62">
        <v>0.84256822511337159</v>
      </c>
      <c r="D9310" s="62">
        <v>0.68015266925736084</v>
      </c>
      <c r="E9310" s="62">
        <v>0.34057651485705243</v>
      </c>
      <c r="F9310" s="62">
        <v>0.7401992572446825</v>
      </c>
      <c r="G9310" s="62">
        <v>0.7608783111009173</v>
      </c>
      <c r="H9310" s="62">
        <v>0.96201373084541175</v>
      </c>
      <c r="I9310" s="62">
        <v>0.65395069857400245</v>
      </c>
      <c r="J9310" s="62">
        <v>0.67358843972510185</v>
      </c>
      <c r="K9310" s="62"/>
      <c r="L9310" s="65">
        <f t="shared" si="1306"/>
        <v>0.14902351921637655</v>
      </c>
      <c r="M9310" s="65">
        <f t="shared" si="1307"/>
        <v>0.12029737338303473</v>
      </c>
      <c r="N9310" s="65">
        <f t="shared" si="1308"/>
        <v>6.023715266454218E-2</v>
      </c>
      <c r="O9310" s="65">
        <f t="shared" si="1309"/>
        <v>0.13091770487916068</v>
      </c>
      <c r="P9310" s="65">
        <f t="shared" si="1310"/>
        <v>0.13457517176180561</v>
      </c>
      <c r="Q9310" s="65">
        <f t="shared" si="1311"/>
        <v>0.17014962994334279</v>
      </c>
      <c r="R9310" s="65">
        <f t="shared" si="1312"/>
        <v>0.11566307818265141</v>
      </c>
      <c r="S9310" s="65">
        <f t="shared" si="1313"/>
        <v>0.11913636996908605</v>
      </c>
      <c r="T9310" s="66">
        <f>(L9310*'Football Field'!$F$4)+(M9310*'Football Field'!$F$5)+(N9310*'Football Field'!$F$6)+(O9310*'Football Field'!$F$7)+(P9310*'Football Field'!$F$8)+(Q9310*'Football Field'!$F$9)+(R9310*'Football Field'!$F$10)+(S9310*'Football Field'!$F$11)</f>
        <v>137392841.25714466</v>
      </c>
    </row>
    <row r="9311" spans="2:20" x14ac:dyDescent="0.3">
      <c r="B9311" s="62">
        <f t="shared" si="1314"/>
        <v>9284</v>
      </c>
      <c r="C9311" s="62">
        <v>0.96900203774878613</v>
      </c>
      <c r="D9311" s="62">
        <v>0.22312784652621309</v>
      </c>
      <c r="E9311" s="62">
        <v>8.7557511296613821E-2</v>
      </c>
      <c r="F9311" s="62">
        <v>9.6214899143913235E-2</v>
      </c>
      <c r="G9311" s="62">
        <v>0.55340601201623629</v>
      </c>
      <c r="H9311" s="62">
        <v>0.99619533878471489</v>
      </c>
      <c r="I9311" s="62">
        <v>6.930658705894488E-3</v>
      </c>
      <c r="J9311" s="62">
        <v>0.14856837931355671</v>
      </c>
      <c r="K9311" s="62"/>
      <c r="L9311" s="65">
        <f t="shared" si="1306"/>
        <v>0.31450866399009625</v>
      </c>
      <c r="M9311" s="65">
        <f t="shared" si="1307"/>
        <v>7.2420529757585048E-2</v>
      </c>
      <c r="N9311" s="65">
        <f t="shared" si="1308"/>
        <v>2.8418511858005913E-2</v>
      </c>
      <c r="O9311" s="65">
        <f t="shared" si="1309"/>
        <v>3.1228437306484821E-2</v>
      </c>
      <c r="P9311" s="65">
        <f t="shared" si="1310"/>
        <v>0.17961880233778862</v>
      </c>
      <c r="Q9311" s="65">
        <f t="shared" si="1311"/>
        <v>0.32333478451937803</v>
      </c>
      <c r="R9311" s="65">
        <f t="shared" si="1312"/>
        <v>2.2494815544725467E-3</v>
      </c>
      <c r="S9311" s="65">
        <f t="shared" si="1313"/>
        <v>4.8220788676188835E-2</v>
      </c>
      <c r="T9311" s="66">
        <f>(L9311*'Football Field'!$F$4)+(M9311*'Football Field'!$F$5)+(N9311*'Football Field'!$F$6)+(O9311*'Football Field'!$F$7)+(P9311*'Football Field'!$F$8)+(Q9311*'Football Field'!$F$9)+(R9311*'Football Field'!$F$10)+(S9311*'Football Field'!$F$11)</f>
        <v>122608828.54527189</v>
      </c>
    </row>
    <row r="9312" spans="2:20" x14ac:dyDescent="0.3">
      <c r="B9312" s="62">
        <f t="shared" si="1314"/>
        <v>9285</v>
      </c>
      <c r="C9312" s="62">
        <v>0.30935373778597708</v>
      </c>
      <c r="D9312" s="62">
        <v>0.94054438610209012</v>
      </c>
      <c r="E9312" s="62">
        <v>0.41486023254819226</v>
      </c>
      <c r="F9312" s="62">
        <v>0.83897560717210384</v>
      </c>
      <c r="G9312" s="62">
        <v>0.78052435978166668</v>
      </c>
      <c r="H9312" s="62">
        <v>0.81693997765062676</v>
      </c>
      <c r="I9312" s="62">
        <v>0.1837532146898615</v>
      </c>
      <c r="J9312" s="62">
        <v>0.64384074544804937</v>
      </c>
      <c r="K9312" s="62"/>
      <c r="L9312" s="65">
        <f t="shared" si="1306"/>
        <v>6.2764612788124438E-2</v>
      </c>
      <c r="M9312" s="65">
        <f t="shared" si="1307"/>
        <v>0.19082654254070514</v>
      </c>
      <c r="N9312" s="65">
        <f t="shared" si="1308"/>
        <v>8.4170768530015372E-2</v>
      </c>
      <c r="O9312" s="65">
        <f t="shared" si="1309"/>
        <v>0.17021930783739075</v>
      </c>
      <c r="P9312" s="65">
        <f t="shared" si="1310"/>
        <v>0.15836016582184548</v>
      </c>
      <c r="Q9312" s="65">
        <f t="shared" si="1311"/>
        <v>0.16574851086446094</v>
      </c>
      <c r="R9312" s="65">
        <f t="shared" si="1312"/>
        <v>3.7281590489659351E-2</v>
      </c>
      <c r="S9312" s="65">
        <f t="shared" si="1313"/>
        <v>0.13062850112779859</v>
      </c>
      <c r="T9312" s="66">
        <f>(L9312*'Football Field'!$F$4)+(M9312*'Football Field'!$F$5)+(N9312*'Football Field'!$F$6)+(O9312*'Football Field'!$F$7)+(P9312*'Football Field'!$F$8)+(Q9312*'Football Field'!$F$9)+(R9312*'Football Field'!$F$10)+(S9312*'Football Field'!$F$11)</f>
        <v>129647417.48965588</v>
      </c>
    </row>
    <row r="9313" spans="2:20" x14ac:dyDescent="0.3">
      <c r="B9313" s="62">
        <f t="shared" si="1314"/>
        <v>9286</v>
      </c>
      <c r="C9313" s="62">
        <v>0.81908462824064776</v>
      </c>
      <c r="D9313" s="62">
        <v>0.6081113876667279</v>
      </c>
      <c r="E9313" s="62">
        <v>0.82079916499150563</v>
      </c>
      <c r="F9313" s="62">
        <v>0.3070781790215118</v>
      </c>
      <c r="G9313" s="62">
        <v>0.31051068666622417</v>
      </c>
      <c r="H9313" s="62">
        <v>0.89159440039370985</v>
      </c>
      <c r="I9313" s="62">
        <v>0.20959479159736527</v>
      </c>
      <c r="J9313" s="62">
        <v>0.13547932779873628</v>
      </c>
      <c r="K9313" s="62"/>
      <c r="L9313" s="65">
        <f t="shared" si="1306"/>
        <v>0.1996670402388597</v>
      </c>
      <c r="M9313" s="65">
        <f t="shared" si="1307"/>
        <v>0.14823840751567385</v>
      </c>
      <c r="N9313" s="65">
        <f t="shared" si="1308"/>
        <v>0.20008499030973315</v>
      </c>
      <c r="O9313" s="65">
        <f t="shared" si="1309"/>
        <v>7.4855990471780681E-2</v>
      </c>
      <c r="P9313" s="65">
        <f t="shared" si="1310"/>
        <v>7.5692727749452585E-2</v>
      </c>
      <c r="Q9313" s="65">
        <f t="shared" si="1311"/>
        <v>0.21734263943218554</v>
      </c>
      <c r="R9313" s="65">
        <f t="shared" si="1312"/>
        <v>5.1092610268631752E-2</v>
      </c>
      <c r="S9313" s="65">
        <f t="shared" si="1313"/>
        <v>3.3025594013682803E-2</v>
      </c>
      <c r="T9313" s="66">
        <f>(L9313*'Football Field'!$F$4)+(M9313*'Football Field'!$F$5)+(N9313*'Football Field'!$F$6)+(O9313*'Football Field'!$F$7)+(P9313*'Football Field'!$F$8)+(Q9313*'Football Field'!$F$9)+(R9313*'Football Field'!$F$10)+(S9313*'Football Field'!$F$11)</f>
        <v>125863815.65196639</v>
      </c>
    </row>
    <row r="9314" spans="2:20" x14ac:dyDescent="0.3">
      <c r="B9314" s="62">
        <f t="shared" si="1314"/>
        <v>9287</v>
      </c>
      <c r="C9314" s="62">
        <v>0.89314069719071876</v>
      </c>
      <c r="D9314" s="62">
        <v>0.58363130403715358</v>
      </c>
      <c r="E9314" s="62">
        <v>5.3129934421134783E-2</v>
      </c>
      <c r="F9314" s="62">
        <v>0.62627225761259397</v>
      </c>
      <c r="G9314" s="62">
        <v>0.93441625196418887</v>
      </c>
      <c r="H9314" s="62">
        <v>0.4949791745740546</v>
      </c>
      <c r="I9314" s="62">
        <v>0.77839548102910516</v>
      </c>
      <c r="J9314" s="62">
        <v>0.58577948352560494</v>
      </c>
      <c r="K9314" s="62"/>
      <c r="L9314" s="65">
        <f t="shared" si="1306"/>
        <v>0.18044177471577233</v>
      </c>
      <c r="M9314" s="65">
        <f t="shared" si="1307"/>
        <v>0.11791139807131258</v>
      </c>
      <c r="N9314" s="65">
        <f t="shared" si="1308"/>
        <v>1.0733873943530545E-2</v>
      </c>
      <c r="O9314" s="65">
        <f t="shared" si="1309"/>
        <v>0.12652617664195287</v>
      </c>
      <c r="P9314" s="65">
        <f t="shared" si="1310"/>
        <v>0.18878070091086052</v>
      </c>
      <c r="Q9314" s="65">
        <f t="shared" si="1311"/>
        <v>0.10000095280443642</v>
      </c>
      <c r="R9314" s="65">
        <f t="shared" si="1312"/>
        <v>0.157259726792672</v>
      </c>
      <c r="S9314" s="65">
        <f t="shared" si="1313"/>
        <v>0.11834539611946268</v>
      </c>
      <c r="T9314" s="66">
        <f>(L9314*'Football Field'!$F$4)+(M9314*'Football Field'!$F$5)+(N9314*'Football Field'!$F$6)+(O9314*'Football Field'!$F$7)+(P9314*'Football Field'!$F$8)+(Q9314*'Football Field'!$F$9)+(R9314*'Football Field'!$F$10)+(S9314*'Football Field'!$F$11)</f>
        <v>146135244.84450695</v>
      </c>
    </row>
    <row r="9315" spans="2:20" x14ac:dyDescent="0.3">
      <c r="B9315" s="62">
        <f t="shared" si="1314"/>
        <v>9288</v>
      </c>
      <c r="C9315" s="62">
        <v>0.61002215369405943</v>
      </c>
      <c r="D9315" s="62">
        <v>0.1098829206207097</v>
      </c>
      <c r="E9315" s="62">
        <v>0.74009523555906442</v>
      </c>
      <c r="F9315" s="62">
        <v>0.23725373670237415</v>
      </c>
      <c r="G9315" s="62">
        <v>0.55891022756147135</v>
      </c>
      <c r="H9315" s="62">
        <v>0.51263489254204675</v>
      </c>
      <c r="I9315" s="62">
        <v>0.69726013658205865</v>
      </c>
      <c r="J9315" s="62">
        <v>0.35904259060063004</v>
      </c>
      <c r="K9315" s="62"/>
      <c r="L9315" s="65">
        <f t="shared" si="1306"/>
        <v>0.159478667659252</v>
      </c>
      <c r="M9315" s="65">
        <f t="shared" si="1307"/>
        <v>2.8726795695827832E-2</v>
      </c>
      <c r="N9315" s="65">
        <f t="shared" si="1308"/>
        <v>0.1934837962739209</v>
      </c>
      <c r="O9315" s="65">
        <f t="shared" si="1309"/>
        <v>6.2025468415118766E-2</v>
      </c>
      <c r="P9315" s="65">
        <f t="shared" si="1310"/>
        <v>0.14611642854750442</v>
      </c>
      <c r="Q9315" s="65">
        <f t="shared" si="1311"/>
        <v>0.1340186240174667</v>
      </c>
      <c r="R9315" s="65">
        <f t="shared" si="1312"/>
        <v>0.18228537590092717</v>
      </c>
      <c r="S9315" s="65">
        <f t="shared" si="1313"/>
        <v>9.3864843489982197E-2</v>
      </c>
      <c r="T9315" s="66">
        <f>(L9315*'Football Field'!$F$4)+(M9315*'Football Field'!$F$5)+(N9315*'Football Field'!$F$6)+(O9315*'Football Field'!$F$7)+(P9315*'Football Field'!$F$8)+(Q9315*'Football Field'!$F$9)+(R9315*'Football Field'!$F$10)+(S9315*'Football Field'!$F$11)</f>
        <v>150631008.4842467</v>
      </c>
    </row>
    <row r="9316" spans="2:20" x14ac:dyDescent="0.3">
      <c r="B9316" s="62">
        <f t="shared" si="1314"/>
        <v>9289</v>
      </c>
      <c r="C9316" s="62">
        <v>9.3971533203811908E-2</v>
      </c>
      <c r="D9316" s="62">
        <v>0.78445428020211172</v>
      </c>
      <c r="E9316" s="62">
        <v>0.19172184414190652</v>
      </c>
      <c r="F9316" s="62">
        <v>0.64197470572805382</v>
      </c>
      <c r="G9316" s="62">
        <v>0.80542291898035689</v>
      </c>
      <c r="H9316" s="62">
        <v>0.80114686790447698</v>
      </c>
      <c r="I9316" s="62">
        <v>0.8403242943603173</v>
      </c>
      <c r="J9316" s="62">
        <v>0.76546557049110409</v>
      </c>
      <c r="K9316" s="62"/>
      <c r="L9316" s="65">
        <f t="shared" si="1306"/>
        <v>1.9082521352975289E-2</v>
      </c>
      <c r="M9316" s="65">
        <f t="shared" si="1307"/>
        <v>0.15929681087487496</v>
      </c>
      <c r="N9316" s="65">
        <f t="shared" si="1308"/>
        <v>3.8932387925765213E-2</v>
      </c>
      <c r="O9316" s="65">
        <f t="shared" si="1309"/>
        <v>0.13036390503021694</v>
      </c>
      <c r="P9316" s="65">
        <f t="shared" si="1310"/>
        <v>0.16355485034264494</v>
      </c>
      <c r="Q9316" s="65">
        <f t="shared" si="1311"/>
        <v>0.16268652529590003</v>
      </c>
      <c r="R9316" s="65">
        <f t="shared" si="1312"/>
        <v>0.1706421694299245</v>
      </c>
      <c r="S9316" s="65">
        <f t="shared" si="1313"/>
        <v>0.15544082974769829</v>
      </c>
      <c r="T9316" s="66">
        <f>(L9316*'Football Field'!$F$4)+(M9316*'Football Field'!$F$5)+(N9316*'Football Field'!$F$6)+(O9316*'Football Field'!$F$7)+(P9316*'Football Field'!$F$8)+(Q9316*'Football Field'!$F$9)+(R9316*'Football Field'!$F$10)+(S9316*'Football Field'!$F$11)</f>
        <v>147619981.40703791</v>
      </c>
    </row>
    <row r="9317" spans="2:20" x14ac:dyDescent="0.3">
      <c r="B9317" s="62">
        <f t="shared" si="1314"/>
        <v>9290</v>
      </c>
      <c r="C9317" s="62">
        <v>0.43552828834592494</v>
      </c>
      <c r="D9317" s="62">
        <v>0.86898316433858769</v>
      </c>
      <c r="E9317" s="62">
        <v>0.26902760570796447</v>
      </c>
      <c r="F9317" s="62">
        <v>0.72906722768804055</v>
      </c>
      <c r="G9317" s="62">
        <v>0.40465970515321037</v>
      </c>
      <c r="H9317" s="62">
        <v>0.43997939299559785</v>
      </c>
      <c r="I9317" s="62">
        <v>0.99981014405976776</v>
      </c>
      <c r="J9317" s="62">
        <v>0.33069248082287683</v>
      </c>
      <c r="K9317" s="62"/>
      <c r="L9317" s="65">
        <f t="shared" si="1306"/>
        <v>9.7265028639317991E-2</v>
      </c>
      <c r="M9317" s="65">
        <f t="shared" si="1307"/>
        <v>0.19406700925783557</v>
      </c>
      <c r="N9317" s="65">
        <f t="shared" si="1308"/>
        <v>6.0081006157673027E-2</v>
      </c>
      <c r="O9317" s="65">
        <f t="shared" si="1309"/>
        <v>0.16282006629324136</v>
      </c>
      <c r="P9317" s="65">
        <f t="shared" si="1310"/>
        <v>9.0371254552455857E-2</v>
      </c>
      <c r="Q9317" s="65">
        <f t="shared" si="1311"/>
        <v>9.8259078469861191E-2</v>
      </c>
      <c r="R9317" s="65">
        <f t="shared" si="1312"/>
        <v>0.22328414685802084</v>
      </c>
      <c r="S9317" s="65">
        <f t="shared" si="1313"/>
        <v>7.3852409771594074E-2</v>
      </c>
      <c r="T9317" s="66">
        <f>(L9317*'Football Field'!$F$4)+(M9317*'Football Field'!$F$5)+(N9317*'Football Field'!$F$6)+(O9317*'Football Field'!$F$7)+(P9317*'Football Field'!$F$8)+(Q9317*'Football Field'!$F$9)+(R9317*'Football Field'!$F$10)+(S9317*'Football Field'!$F$11)</f>
        <v>148592553.80631489</v>
      </c>
    </row>
    <row r="9318" spans="2:20" x14ac:dyDescent="0.3">
      <c r="B9318" s="62">
        <f t="shared" si="1314"/>
        <v>9291</v>
      </c>
      <c r="C9318" s="62">
        <v>0.46973230575644342</v>
      </c>
      <c r="D9318" s="62">
        <v>0.10552188103035465</v>
      </c>
      <c r="E9318" s="62">
        <v>0.92397714132669417</v>
      </c>
      <c r="F9318" s="62">
        <v>0.86853937982202267</v>
      </c>
      <c r="G9318" s="62">
        <v>0.12179234699222807</v>
      </c>
      <c r="H9318" s="62">
        <v>0.50585577441273477</v>
      </c>
      <c r="I9318" s="62">
        <v>0.36132542894069708</v>
      </c>
      <c r="J9318" s="62">
        <v>0.87811419850728656</v>
      </c>
      <c r="K9318" s="62"/>
      <c r="L9318" s="65">
        <f t="shared" si="1306"/>
        <v>0.11092042639665191</v>
      </c>
      <c r="M9318" s="65">
        <f t="shared" si="1307"/>
        <v>2.4917451694566908E-2</v>
      </c>
      <c r="N9318" s="65">
        <f t="shared" si="1308"/>
        <v>0.2181837128099435</v>
      </c>
      <c r="O9318" s="65">
        <f t="shared" si="1309"/>
        <v>0.20509289476481971</v>
      </c>
      <c r="P9318" s="65">
        <f t="shared" si="1310"/>
        <v>2.8759484699422581E-2</v>
      </c>
      <c r="Q9318" s="65">
        <f t="shared" si="1311"/>
        <v>0.11945045615440818</v>
      </c>
      <c r="R9318" s="65">
        <f t="shared" si="1312"/>
        <v>8.5321725065331019E-2</v>
      </c>
      <c r="S9318" s="65">
        <f t="shared" si="1313"/>
        <v>0.20735384841485621</v>
      </c>
      <c r="T9318" s="66">
        <f>(L9318*'Football Field'!$F$4)+(M9318*'Football Field'!$F$5)+(N9318*'Football Field'!$F$6)+(O9318*'Football Field'!$F$7)+(P9318*'Football Field'!$F$8)+(Q9318*'Football Field'!$F$9)+(R9318*'Football Field'!$F$10)+(S9318*'Football Field'!$F$11)</f>
        <v>130338481.16860497</v>
      </c>
    </row>
    <row r="9319" spans="2:20" x14ac:dyDescent="0.3">
      <c r="B9319" s="62">
        <f t="shared" si="1314"/>
        <v>9292</v>
      </c>
      <c r="C9319" s="62">
        <v>0.53135255819331018</v>
      </c>
      <c r="D9319" s="62">
        <v>0.42307116679725332</v>
      </c>
      <c r="E9319" s="62">
        <v>0.79762510723414237</v>
      </c>
      <c r="F9319" s="62">
        <v>3.0677293007589701E-2</v>
      </c>
      <c r="G9319" s="62">
        <v>0.77819988656282357</v>
      </c>
      <c r="H9319" s="62">
        <v>0.11913462436444366</v>
      </c>
      <c r="I9319" s="62">
        <v>0.44692988288644531</v>
      </c>
      <c r="J9319" s="62">
        <v>0.91110742318895355</v>
      </c>
      <c r="K9319" s="62"/>
      <c r="L9319" s="65">
        <f t="shared" ref="L9319:L9382" si="1315">C9319/SUM($C9319:$J9319)</f>
        <v>0.13158486143583312</v>
      </c>
      <c r="M9319" s="65">
        <f t="shared" ref="M9319:M9382" si="1316">D9319/SUM($C9319:$J9319)</f>
        <v>0.10476991218372893</v>
      </c>
      <c r="N9319" s="65">
        <f t="shared" ref="N9319:N9382" si="1317">E9319/SUM($C9319:$J9319)</f>
        <v>0.19752495324387348</v>
      </c>
      <c r="O9319" s="65">
        <f t="shared" ref="O9319:O9382" si="1318">F9319/SUM($C9319:$J9319)</f>
        <v>7.5969660583841067E-3</v>
      </c>
      <c r="P9319" s="65">
        <f t="shared" ref="P9319:P9382" si="1319">G9319/SUM($C9319:$J9319)</f>
        <v>0.19271446549711826</v>
      </c>
      <c r="Q9319" s="65">
        <f t="shared" ref="Q9319:Q9382" si="1320">H9319/SUM($C9319:$J9319)</f>
        <v>2.9502658446790019E-2</v>
      </c>
      <c r="R9319" s="65">
        <f t="shared" ref="R9319:R9382" si="1321">I9319/SUM($C9319:$J9319)</f>
        <v>0.11067831669260692</v>
      </c>
      <c r="S9319" s="65">
        <f t="shared" ref="S9319:S9382" si="1322">J9319/SUM($C9319:$J9319)</f>
        <v>0.22562786644166538</v>
      </c>
      <c r="T9319" s="66">
        <f>(L9319*'Football Field'!$F$4)+(M9319*'Football Field'!$F$5)+(N9319*'Football Field'!$F$6)+(O9319*'Football Field'!$F$7)+(P9319*'Football Field'!$F$8)+(Q9319*'Football Field'!$F$9)+(R9319*'Football Field'!$F$10)+(S9319*'Football Field'!$F$11)</f>
        <v>145144194.19247562</v>
      </c>
    </row>
    <row r="9320" spans="2:20" x14ac:dyDescent="0.3">
      <c r="B9320" s="62">
        <f t="shared" si="1314"/>
        <v>9293</v>
      </c>
      <c r="C9320" s="62">
        <v>4.1776574382896503E-2</v>
      </c>
      <c r="D9320" s="62">
        <v>0.94286610261625836</v>
      </c>
      <c r="E9320" s="62">
        <v>0.45289293831239874</v>
      </c>
      <c r="F9320" s="62">
        <v>0.1477071100305728</v>
      </c>
      <c r="G9320" s="62">
        <v>0.59824966941255819</v>
      </c>
      <c r="H9320" s="62">
        <v>0.82489351692608237</v>
      </c>
      <c r="I9320" s="62">
        <v>0.6455120662413929</v>
      </c>
      <c r="J9320" s="62">
        <v>0.69187323884574925</v>
      </c>
      <c r="K9320" s="62"/>
      <c r="L9320" s="65">
        <f t="shared" si="1315"/>
        <v>9.6131554789870167E-3</v>
      </c>
      <c r="M9320" s="65">
        <f t="shared" si="1316"/>
        <v>0.21696174409234051</v>
      </c>
      <c r="N9320" s="65">
        <f t="shared" si="1317"/>
        <v>0.10421462974510422</v>
      </c>
      <c r="O9320" s="65">
        <f t="shared" si="1318"/>
        <v>3.3988699050850481E-2</v>
      </c>
      <c r="P9320" s="65">
        <f t="shared" si="1319"/>
        <v>0.13766248602877346</v>
      </c>
      <c r="Q9320" s="65">
        <f t="shared" si="1320"/>
        <v>0.18981521938920254</v>
      </c>
      <c r="R9320" s="65">
        <f t="shared" si="1321"/>
        <v>0.14853797727563789</v>
      </c>
      <c r="S9320" s="65">
        <f t="shared" si="1322"/>
        <v>0.15920608893910382</v>
      </c>
      <c r="T9320" s="66">
        <f>(L9320*'Football Field'!$F$4)+(M9320*'Football Field'!$F$5)+(N9320*'Football Field'!$F$6)+(O9320*'Football Field'!$F$7)+(P9320*'Football Field'!$F$8)+(Q9320*'Football Field'!$F$9)+(R9320*'Football Field'!$F$10)+(S9320*'Football Field'!$F$11)</f>
        <v>143342720.17462671</v>
      </c>
    </row>
    <row r="9321" spans="2:20" x14ac:dyDescent="0.3">
      <c r="B9321" s="62">
        <f t="shared" si="1314"/>
        <v>9294</v>
      </c>
      <c r="C9321" s="62">
        <v>0.90960873167084988</v>
      </c>
      <c r="D9321" s="62">
        <v>0.837862669552495</v>
      </c>
      <c r="E9321" s="62">
        <v>0.6407479531655752</v>
      </c>
      <c r="F9321" s="62">
        <v>2.3573801287438467E-2</v>
      </c>
      <c r="G9321" s="62">
        <v>0.39714341108801565</v>
      </c>
      <c r="H9321" s="62">
        <v>0.47829097305243695</v>
      </c>
      <c r="I9321" s="62">
        <v>0.89942082261325762</v>
      </c>
      <c r="J9321" s="62">
        <v>0.37718121498692114</v>
      </c>
      <c r="K9321" s="62"/>
      <c r="L9321" s="65">
        <f t="shared" si="1315"/>
        <v>0.19930821610250946</v>
      </c>
      <c r="M9321" s="65">
        <f t="shared" si="1316"/>
        <v>0.18358763300418937</v>
      </c>
      <c r="N9321" s="65">
        <f t="shared" si="1317"/>
        <v>0.14039699386150656</v>
      </c>
      <c r="O9321" s="65">
        <f t="shared" si="1318"/>
        <v>5.1653552981223792E-3</v>
      </c>
      <c r="P9321" s="65">
        <f t="shared" si="1319"/>
        <v>8.7019772397546144E-2</v>
      </c>
      <c r="Q9321" s="65">
        <f t="shared" si="1320"/>
        <v>0.10480035788784588</v>
      </c>
      <c r="R9321" s="65">
        <f t="shared" si="1321"/>
        <v>0.19707590026232019</v>
      </c>
      <c r="S9321" s="65">
        <f t="shared" si="1322"/>
        <v>8.2645771185960018E-2</v>
      </c>
      <c r="T9321" s="66">
        <f>(L9321*'Football Field'!$F$4)+(M9321*'Football Field'!$F$5)+(N9321*'Football Field'!$F$6)+(O9321*'Football Field'!$F$7)+(P9321*'Football Field'!$F$8)+(Q9321*'Football Field'!$F$9)+(R9321*'Football Field'!$F$10)+(S9321*'Football Field'!$F$11)</f>
        <v>145272481.49086246</v>
      </c>
    </row>
    <row r="9322" spans="2:20" x14ac:dyDescent="0.3">
      <c r="B9322" s="62">
        <f t="shared" si="1314"/>
        <v>9295</v>
      </c>
      <c r="C9322" s="62">
        <v>0.39648426389012603</v>
      </c>
      <c r="D9322" s="62">
        <v>0.50795821448214984</v>
      </c>
      <c r="E9322" s="62">
        <v>0.52890785665631102</v>
      </c>
      <c r="F9322" s="62">
        <v>0.67203376391018499</v>
      </c>
      <c r="G9322" s="62">
        <v>0.62166108422741018</v>
      </c>
      <c r="H9322" s="62">
        <v>0.69101857490964258</v>
      </c>
      <c r="I9322" s="62">
        <v>0.36507412075849044</v>
      </c>
      <c r="J9322" s="62">
        <v>0.17541159869023903</v>
      </c>
      <c r="K9322" s="62"/>
      <c r="L9322" s="65">
        <f t="shared" si="1315"/>
        <v>0.10015897644863191</v>
      </c>
      <c r="M9322" s="65">
        <f t="shared" si="1316"/>
        <v>0.12831927890915165</v>
      </c>
      <c r="N9322" s="65">
        <f t="shared" si="1317"/>
        <v>0.13361153110736387</v>
      </c>
      <c r="O9322" s="65">
        <f t="shared" si="1318"/>
        <v>0.16976768074411833</v>
      </c>
      <c r="P9322" s="65">
        <f t="shared" si="1319"/>
        <v>0.15704264598864145</v>
      </c>
      <c r="Q9322" s="65">
        <f t="shared" si="1320"/>
        <v>0.17456358164348754</v>
      </c>
      <c r="R9322" s="65">
        <f t="shared" si="1321"/>
        <v>9.222421567073262E-2</v>
      </c>
      <c r="S9322" s="65">
        <f t="shared" si="1322"/>
        <v>4.4312089487872512E-2</v>
      </c>
      <c r="T9322" s="66">
        <f>(L9322*'Football Field'!$F$4)+(M9322*'Football Field'!$F$5)+(N9322*'Football Field'!$F$6)+(O9322*'Football Field'!$F$7)+(P9322*'Football Field'!$F$8)+(Q9322*'Football Field'!$F$9)+(R9322*'Football Field'!$F$10)+(S9322*'Football Field'!$F$11)</f>
        <v>137807475.8570157</v>
      </c>
    </row>
    <row r="9323" spans="2:20" x14ac:dyDescent="0.3">
      <c r="B9323" s="62">
        <f t="shared" si="1314"/>
        <v>9296</v>
      </c>
      <c r="C9323" s="62">
        <v>0.2234457127632965</v>
      </c>
      <c r="D9323" s="62">
        <v>0.59963922711191431</v>
      </c>
      <c r="E9323" s="62">
        <v>0.78858544666332819</v>
      </c>
      <c r="F9323" s="62">
        <v>0.63535526473635318</v>
      </c>
      <c r="G9323" s="62">
        <v>0.32128550924103749</v>
      </c>
      <c r="H9323" s="62">
        <v>0.74934193868769383</v>
      </c>
      <c r="I9323" s="62">
        <v>0.13001822018842146</v>
      </c>
      <c r="J9323" s="62">
        <v>0.62103994502547455</v>
      </c>
      <c r="K9323" s="62"/>
      <c r="L9323" s="65">
        <f t="shared" si="1315"/>
        <v>5.4918055925328765E-2</v>
      </c>
      <c r="M9323" s="65">
        <f t="shared" si="1316"/>
        <v>0.14737817164761607</v>
      </c>
      <c r="N9323" s="65">
        <f t="shared" si="1317"/>
        <v>0.19381700873193386</v>
      </c>
      <c r="O9323" s="65">
        <f t="shared" si="1318"/>
        <v>0.15615639042582963</v>
      </c>
      <c r="P9323" s="65">
        <f t="shared" si="1319"/>
        <v>7.8964932225789916E-2</v>
      </c>
      <c r="Q9323" s="65">
        <f t="shared" si="1320"/>
        <v>0.18417181510051689</v>
      </c>
      <c r="R9323" s="65">
        <f t="shared" si="1321"/>
        <v>3.1955627160246518E-2</v>
      </c>
      <c r="S9323" s="65">
        <f t="shared" si="1322"/>
        <v>0.15263799878273818</v>
      </c>
      <c r="T9323" s="66">
        <f>(L9323*'Football Field'!$F$4)+(M9323*'Football Field'!$F$5)+(N9323*'Football Field'!$F$6)+(O9323*'Football Field'!$F$7)+(P9323*'Football Field'!$F$8)+(Q9323*'Football Field'!$F$9)+(R9323*'Football Field'!$F$10)+(S9323*'Football Field'!$F$11)</f>
        <v>125515188.84592871</v>
      </c>
    </row>
    <row r="9324" spans="2:20" x14ac:dyDescent="0.3">
      <c r="B9324" s="62">
        <f t="shared" si="1314"/>
        <v>9297</v>
      </c>
      <c r="C9324" s="62">
        <v>0.13870464076392541</v>
      </c>
      <c r="D9324" s="62">
        <v>0.79019949464272221</v>
      </c>
      <c r="E9324" s="62">
        <v>0.74810900028239335</v>
      </c>
      <c r="F9324" s="62">
        <v>0.96382153792068337</v>
      </c>
      <c r="G9324" s="62">
        <v>9.9224220039933364E-2</v>
      </c>
      <c r="H9324" s="62">
        <v>0.27511989056574604</v>
      </c>
      <c r="I9324" s="62">
        <v>0.37360769236504454</v>
      </c>
      <c r="J9324" s="62">
        <v>0.26915601675395961</v>
      </c>
      <c r="K9324" s="62"/>
      <c r="L9324" s="65">
        <f t="shared" si="1315"/>
        <v>3.7918759252414815E-2</v>
      </c>
      <c r="M9324" s="65">
        <f t="shared" si="1316"/>
        <v>0.21602294078779066</v>
      </c>
      <c r="N9324" s="65">
        <f t="shared" si="1317"/>
        <v>0.20451633716101764</v>
      </c>
      <c r="O9324" s="65">
        <f t="shared" si="1318"/>
        <v>0.26348734013095682</v>
      </c>
      <c r="P9324" s="65">
        <f t="shared" si="1319"/>
        <v>2.7125691620560506E-2</v>
      </c>
      <c r="Q9324" s="65">
        <f t="shared" si="1320"/>
        <v>7.5211650010101633E-2</v>
      </c>
      <c r="R9324" s="65">
        <f t="shared" si="1321"/>
        <v>0.10213602128678664</v>
      </c>
      <c r="S9324" s="65">
        <f t="shared" si="1322"/>
        <v>7.358125975037122E-2</v>
      </c>
      <c r="T9324" s="66">
        <f>(L9324*'Football Field'!$F$4)+(M9324*'Football Field'!$F$5)+(N9324*'Football Field'!$F$6)+(O9324*'Football Field'!$F$7)+(P9324*'Football Field'!$F$8)+(Q9324*'Football Field'!$F$9)+(R9324*'Football Field'!$F$10)+(S9324*'Football Field'!$F$11)</f>
        <v>131300233.17081028</v>
      </c>
    </row>
    <row r="9325" spans="2:20" x14ac:dyDescent="0.3">
      <c r="B9325" s="62">
        <f t="shared" si="1314"/>
        <v>9298</v>
      </c>
      <c r="C9325" s="62">
        <v>0.64083741056064369</v>
      </c>
      <c r="D9325" s="62">
        <v>5.1843196801674485E-2</v>
      </c>
      <c r="E9325" s="62">
        <v>0.91593189779401918</v>
      </c>
      <c r="F9325" s="62">
        <v>0.4020010789760512</v>
      </c>
      <c r="G9325" s="62">
        <v>0.7217739607974285</v>
      </c>
      <c r="H9325" s="62">
        <v>0.4198897067389753</v>
      </c>
      <c r="I9325" s="62">
        <v>0.91095325601359378</v>
      </c>
      <c r="J9325" s="62">
        <v>0.9156120250063472</v>
      </c>
      <c r="K9325" s="62"/>
      <c r="L9325" s="65">
        <f t="shared" si="1315"/>
        <v>0.12871212663449533</v>
      </c>
      <c r="M9325" s="65">
        <f t="shared" si="1316"/>
        <v>1.0412700634996285E-2</v>
      </c>
      <c r="N9325" s="65">
        <f t="shared" si="1317"/>
        <v>0.18396482551525623</v>
      </c>
      <c r="O9325" s="65">
        <f t="shared" si="1318"/>
        <v>8.0741874509326531E-2</v>
      </c>
      <c r="P9325" s="65">
        <f t="shared" si="1319"/>
        <v>0.14496822425264524</v>
      </c>
      <c r="Q9325" s="65">
        <f t="shared" si="1320"/>
        <v>8.433480351751986E-2</v>
      </c>
      <c r="R9325" s="65">
        <f t="shared" si="1321"/>
        <v>0.18296486583632723</v>
      </c>
      <c r="S9325" s="65">
        <f t="shared" si="1322"/>
        <v>0.1839005790994333</v>
      </c>
      <c r="T9325" s="66">
        <f>(L9325*'Football Field'!$F$4)+(M9325*'Football Field'!$F$5)+(N9325*'Football Field'!$F$6)+(O9325*'Football Field'!$F$7)+(P9325*'Football Field'!$F$8)+(Q9325*'Football Field'!$F$9)+(R9325*'Football Field'!$F$10)+(S9325*'Football Field'!$F$11)</f>
        <v>151419555.76049989</v>
      </c>
    </row>
    <row r="9326" spans="2:20" x14ac:dyDescent="0.3">
      <c r="B9326" s="62">
        <f t="shared" si="1314"/>
        <v>9299</v>
      </c>
      <c r="C9326" s="62">
        <v>0.90905716980938034</v>
      </c>
      <c r="D9326" s="62">
        <v>0.70239534598194042</v>
      </c>
      <c r="E9326" s="62">
        <v>0.63703741981672946</v>
      </c>
      <c r="F9326" s="62">
        <v>0.54851445620461259</v>
      </c>
      <c r="G9326" s="62">
        <v>0.59901253433418067</v>
      </c>
      <c r="H9326" s="62">
        <v>0.27167579332479752</v>
      </c>
      <c r="I9326" s="62">
        <v>0.47468689371062045</v>
      </c>
      <c r="J9326" s="62">
        <v>0.76694601889794589</v>
      </c>
      <c r="K9326" s="62"/>
      <c r="L9326" s="65">
        <f t="shared" si="1315"/>
        <v>0.18516945868677068</v>
      </c>
      <c r="M9326" s="65">
        <f t="shared" si="1316"/>
        <v>0.14307369252349175</v>
      </c>
      <c r="N9326" s="65">
        <f t="shared" si="1317"/>
        <v>0.12976067744497941</v>
      </c>
      <c r="O9326" s="65">
        <f t="shared" si="1318"/>
        <v>0.11172908405592824</v>
      </c>
      <c r="P9326" s="65">
        <f t="shared" si="1319"/>
        <v>0.12201523777928001</v>
      </c>
      <c r="Q9326" s="65">
        <f t="shared" si="1320"/>
        <v>5.5338719344571463E-2</v>
      </c>
      <c r="R9326" s="65">
        <f t="shared" si="1321"/>
        <v>9.6690855177492763E-2</v>
      </c>
      <c r="S9326" s="65">
        <f t="shared" si="1322"/>
        <v>0.15622227498748562</v>
      </c>
      <c r="T9326" s="66">
        <f>(L9326*'Football Field'!$F$4)+(M9326*'Football Field'!$F$5)+(N9326*'Football Field'!$F$6)+(O9326*'Football Field'!$F$7)+(P9326*'Football Field'!$F$8)+(Q9326*'Football Field'!$F$9)+(R9326*'Football Field'!$F$10)+(S9326*'Football Field'!$F$11)</f>
        <v>135454858.95786297</v>
      </c>
    </row>
    <row r="9327" spans="2:20" x14ac:dyDescent="0.3">
      <c r="B9327" s="62">
        <f t="shared" si="1314"/>
        <v>9300</v>
      </c>
      <c r="C9327" s="62">
        <v>0.60933071597729316</v>
      </c>
      <c r="D9327" s="62">
        <v>0.52040498460182005</v>
      </c>
      <c r="E9327" s="62">
        <v>0.45609109941878478</v>
      </c>
      <c r="F9327" s="62">
        <v>0.53245751364398153</v>
      </c>
      <c r="G9327" s="62">
        <v>0.83921867450754972</v>
      </c>
      <c r="H9327" s="62">
        <v>0.95566809863370472</v>
      </c>
      <c r="I9327" s="62">
        <v>0.11558477353318819</v>
      </c>
      <c r="J9327" s="62">
        <v>0.4141437821672399</v>
      </c>
      <c r="K9327" s="62"/>
      <c r="L9327" s="65">
        <f t="shared" si="1315"/>
        <v>0.13714708073772289</v>
      </c>
      <c r="M9327" s="65">
        <f t="shared" si="1316"/>
        <v>0.11713183427004351</v>
      </c>
      <c r="N9327" s="65">
        <f t="shared" si="1317"/>
        <v>0.10265617864909321</v>
      </c>
      <c r="O9327" s="65">
        <f t="shared" si="1318"/>
        <v>0.11984459620752094</v>
      </c>
      <c r="P9327" s="65">
        <f t="shared" si="1319"/>
        <v>0.18888985618374901</v>
      </c>
      <c r="Q9327" s="65">
        <f t="shared" si="1320"/>
        <v>0.21510008677564693</v>
      </c>
      <c r="R9327" s="65">
        <f t="shared" si="1321"/>
        <v>2.6015616564450873E-2</v>
      </c>
      <c r="S9327" s="65">
        <f t="shared" si="1322"/>
        <v>9.3214750611772854E-2</v>
      </c>
      <c r="T9327" s="66">
        <f>(L9327*'Football Field'!$F$4)+(M9327*'Football Field'!$F$5)+(N9327*'Football Field'!$F$6)+(O9327*'Football Field'!$F$7)+(P9327*'Football Field'!$F$8)+(Q9327*'Football Field'!$F$9)+(R9327*'Football Field'!$F$10)+(S9327*'Football Field'!$F$11)</f>
        <v>130299984.53956942</v>
      </c>
    </row>
    <row r="9328" spans="2:20" x14ac:dyDescent="0.3">
      <c r="B9328" s="62">
        <f t="shared" si="1314"/>
        <v>9301</v>
      </c>
      <c r="C9328" s="62">
        <v>0.16622533986162868</v>
      </c>
      <c r="D9328" s="62">
        <v>0.74812443909159365</v>
      </c>
      <c r="E9328" s="62">
        <v>0.82607733919575599</v>
      </c>
      <c r="F9328" s="62">
        <v>3.4420782104963243E-2</v>
      </c>
      <c r="G9328" s="62">
        <v>0.59484885808755628</v>
      </c>
      <c r="H9328" s="62">
        <v>0.80758799085045951</v>
      </c>
      <c r="I9328" s="62">
        <v>0.42491627864969195</v>
      </c>
      <c r="J9328" s="62">
        <v>0.99072876294284329</v>
      </c>
      <c r="K9328" s="62"/>
      <c r="L9328" s="65">
        <f t="shared" si="1315"/>
        <v>3.6191569963719535E-2</v>
      </c>
      <c r="M9328" s="65">
        <f t="shared" si="1316"/>
        <v>0.16288610389661773</v>
      </c>
      <c r="N9328" s="65">
        <f t="shared" si="1317"/>
        <v>0.17985847309341479</v>
      </c>
      <c r="O9328" s="65">
        <f t="shared" si="1318"/>
        <v>7.4942974686935115E-3</v>
      </c>
      <c r="P9328" s="65">
        <f t="shared" si="1319"/>
        <v>0.12951403247685034</v>
      </c>
      <c r="Q9328" s="65">
        <f t="shared" si="1320"/>
        <v>0.17583286216803237</v>
      </c>
      <c r="R9328" s="65">
        <f t="shared" si="1321"/>
        <v>9.2515300256116997E-2</v>
      </c>
      <c r="S9328" s="65">
        <f t="shared" si="1322"/>
        <v>0.21570736067655466</v>
      </c>
      <c r="T9328" s="66">
        <f>(L9328*'Football Field'!$F$4)+(M9328*'Football Field'!$F$5)+(N9328*'Football Field'!$F$6)+(O9328*'Football Field'!$F$7)+(P9328*'Football Field'!$F$8)+(Q9328*'Football Field'!$F$9)+(R9328*'Football Field'!$F$10)+(S9328*'Football Field'!$F$11)</f>
        <v>137172789.23365572</v>
      </c>
    </row>
    <row r="9329" spans="2:20" x14ac:dyDescent="0.3">
      <c r="B9329" s="62">
        <f t="shared" si="1314"/>
        <v>9302</v>
      </c>
      <c r="C9329" s="62">
        <v>0.98004892603511551</v>
      </c>
      <c r="D9329" s="62">
        <v>0.97633366012893241</v>
      </c>
      <c r="E9329" s="62">
        <v>0.8897759989569427</v>
      </c>
      <c r="F9329" s="62">
        <v>0.3971454749324913</v>
      </c>
      <c r="G9329" s="62">
        <v>0.73359345504881024</v>
      </c>
      <c r="H9329" s="62">
        <v>0.28276703584494312</v>
      </c>
      <c r="I9329" s="62">
        <v>0.35872702269664003</v>
      </c>
      <c r="J9329" s="62">
        <v>0.78939134331382343</v>
      </c>
      <c r="K9329" s="62"/>
      <c r="L9329" s="65">
        <f t="shared" si="1315"/>
        <v>0.18122933946957873</v>
      </c>
      <c r="M9329" s="65">
        <f t="shared" si="1316"/>
        <v>0.18054231745644783</v>
      </c>
      <c r="N9329" s="65">
        <f t="shared" si="1317"/>
        <v>0.16453619026880453</v>
      </c>
      <c r="O9329" s="65">
        <f t="shared" si="1318"/>
        <v>7.3439611210561806E-2</v>
      </c>
      <c r="P9329" s="65">
        <f t="shared" si="1319"/>
        <v>0.13565512268408769</v>
      </c>
      <c r="Q9329" s="65">
        <f t="shared" si="1320"/>
        <v>5.2288902899235032E-2</v>
      </c>
      <c r="R9329" s="65">
        <f t="shared" si="1321"/>
        <v>6.6335322294788418E-2</v>
      </c>
      <c r="S9329" s="65">
        <f t="shared" si="1322"/>
        <v>0.14597319371649589</v>
      </c>
      <c r="T9329" s="66">
        <f>(L9329*'Football Field'!$F$4)+(M9329*'Football Field'!$F$5)+(N9329*'Football Field'!$F$6)+(O9329*'Football Field'!$F$7)+(P9329*'Football Field'!$F$8)+(Q9329*'Football Field'!$F$9)+(R9329*'Football Field'!$F$10)+(S9329*'Football Field'!$F$11)</f>
        <v>132817575.61093353</v>
      </c>
    </row>
    <row r="9330" spans="2:20" x14ac:dyDescent="0.3">
      <c r="B9330" s="62">
        <f t="shared" si="1314"/>
        <v>9303</v>
      </c>
      <c r="C9330" s="62">
        <v>0.57758639279896995</v>
      </c>
      <c r="D9330" s="62">
        <v>0.966701113217314</v>
      </c>
      <c r="E9330" s="62">
        <v>1.3745257112980358E-3</v>
      </c>
      <c r="F9330" s="62">
        <v>0.7744832867751098</v>
      </c>
      <c r="G9330" s="62">
        <v>0.92215999618066358</v>
      </c>
      <c r="H9330" s="62">
        <v>0.97228479957066616</v>
      </c>
      <c r="I9330" s="62">
        <v>0.65951136144764411</v>
      </c>
      <c r="J9330" s="62">
        <v>0.49146044749781015</v>
      </c>
      <c r="K9330" s="62"/>
      <c r="L9330" s="65">
        <f t="shared" si="1315"/>
        <v>0.10764695311810996</v>
      </c>
      <c r="M9330" s="65">
        <f t="shared" si="1316"/>
        <v>0.18016773024974644</v>
      </c>
      <c r="N9330" s="65">
        <f t="shared" si="1317"/>
        <v>2.561755378043253E-4</v>
      </c>
      <c r="O9330" s="65">
        <f t="shared" si="1318"/>
        <v>0.14434336941046552</v>
      </c>
      <c r="P9330" s="65">
        <f t="shared" si="1319"/>
        <v>0.17186643437911922</v>
      </c>
      <c r="Q9330" s="65">
        <f t="shared" si="1320"/>
        <v>0.18120838292196881</v>
      </c>
      <c r="R9330" s="65">
        <f t="shared" si="1321"/>
        <v>0.1229156183243485</v>
      </c>
      <c r="S9330" s="65">
        <f t="shared" si="1322"/>
        <v>9.1595336058437102E-2</v>
      </c>
      <c r="T9330" s="66">
        <f>(L9330*'Football Field'!$F$4)+(M9330*'Football Field'!$F$5)+(N9330*'Football Field'!$F$6)+(O9330*'Football Field'!$F$7)+(P9330*'Football Field'!$F$8)+(Q9330*'Football Field'!$F$9)+(R9330*'Football Field'!$F$10)+(S9330*'Football Field'!$F$11)</f>
        <v>139776726.25022447</v>
      </c>
    </row>
    <row r="9331" spans="2:20" x14ac:dyDescent="0.3">
      <c r="B9331" s="62">
        <f t="shared" si="1314"/>
        <v>9304</v>
      </c>
      <c r="C9331" s="62">
        <v>0.892516041172563</v>
      </c>
      <c r="D9331" s="62">
        <v>0.33245133933138249</v>
      </c>
      <c r="E9331" s="62">
        <v>0.61464746701957329</v>
      </c>
      <c r="F9331" s="62">
        <v>0.64693924253192658</v>
      </c>
      <c r="G9331" s="62">
        <v>0.18348405380461708</v>
      </c>
      <c r="H9331" s="62">
        <v>0.65785196783193345</v>
      </c>
      <c r="I9331" s="62">
        <v>0.47240832144614686</v>
      </c>
      <c r="J9331" s="62">
        <v>0.53241788232596365</v>
      </c>
      <c r="K9331" s="62"/>
      <c r="L9331" s="65">
        <f t="shared" si="1315"/>
        <v>0.20599457157789006</v>
      </c>
      <c r="M9331" s="65">
        <f t="shared" si="1316"/>
        <v>7.6730465399918846E-2</v>
      </c>
      <c r="N9331" s="65">
        <f t="shared" si="1317"/>
        <v>0.14186192269865566</v>
      </c>
      <c r="O9331" s="65">
        <f t="shared" si="1318"/>
        <v>0.14931493211842753</v>
      </c>
      <c r="P9331" s="65">
        <f t="shared" si="1319"/>
        <v>4.234850390498341E-2</v>
      </c>
      <c r="Q9331" s="65">
        <f t="shared" si="1320"/>
        <v>0.15183361197315465</v>
      </c>
      <c r="R9331" s="65">
        <f t="shared" si="1321"/>
        <v>0.10903282999628928</v>
      </c>
      <c r="S9331" s="65">
        <f t="shared" si="1322"/>
        <v>0.12288316233068047</v>
      </c>
      <c r="T9331" s="66">
        <f>(L9331*'Football Field'!$F$4)+(M9331*'Football Field'!$F$5)+(N9331*'Football Field'!$F$6)+(O9331*'Football Field'!$F$7)+(P9331*'Football Field'!$F$8)+(Q9331*'Football Field'!$F$9)+(R9331*'Football Field'!$F$10)+(S9331*'Football Field'!$F$11)</f>
        <v>131072597.95703757</v>
      </c>
    </row>
    <row r="9332" spans="2:20" x14ac:dyDescent="0.3">
      <c r="B9332" s="62">
        <f t="shared" si="1314"/>
        <v>9305</v>
      </c>
      <c r="C9332" s="62">
        <v>0.24337210269747189</v>
      </c>
      <c r="D9332" s="62">
        <v>0.11886764101197511</v>
      </c>
      <c r="E9332" s="62">
        <v>0.61185230440040317</v>
      </c>
      <c r="F9332" s="62">
        <v>0.36196014575184576</v>
      </c>
      <c r="G9332" s="62">
        <v>0.49088949250882363</v>
      </c>
      <c r="H9332" s="62">
        <v>3.6799342882407382E-2</v>
      </c>
      <c r="I9332" s="62">
        <v>0.57958020259580667</v>
      </c>
      <c r="J9332" s="62">
        <v>4.3494132205592284E-2</v>
      </c>
      <c r="K9332" s="62"/>
      <c r="L9332" s="65">
        <f t="shared" si="1315"/>
        <v>9.7864966661897826E-2</v>
      </c>
      <c r="M9332" s="65">
        <f t="shared" si="1316"/>
        <v>4.7799142119735745E-2</v>
      </c>
      <c r="N9332" s="65">
        <f t="shared" si="1317"/>
        <v>0.24603849294339367</v>
      </c>
      <c r="O9332" s="65">
        <f t="shared" si="1318"/>
        <v>0.14555167664789229</v>
      </c>
      <c r="P9332" s="65">
        <f t="shared" si="1319"/>
        <v>0.19739683918813841</v>
      </c>
      <c r="Q9332" s="65">
        <f t="shared" si="1320"/>
        <v>1.4797778481797847E-2</v>
      </c>
      <c r="R9332" s="65">
        <f t="shared" si="1321"/>
        <v>0.23306121193127124</v>
      </c>
      <c r="S9332" s="65">
        <f t="shared" si="1322"/>
        <v>1.7489892025873029E-2</v>
      </c>
      <c r="T9332" s="66">
        <f>(L9332*'Football Field'!$F$4)+(M9332*'Football Field'!$F$5)+(N9332*'Football Field'!$F$6)+(O9332*'Football Field'!$F$7)+(P9332*'Football Field'!$F$8)+(Q9332*'Football Field'!$F$9)+(R9332*'Football Field'!$F$10)+(S9332*'Football Field'!$F$11)</f>
        <v>163497164.87229663</v>
      </c>
    </row>
    <row r="9333" spans="2:20" x14ac:dyDescent="0.3">
      <c r="B9333" s="62">
        <f t="shared" si="1314"/>
        <v>9306</v>
      </c>
      <c r="C9333" s="62">
        <v>0.7889504234643796</v>
      </c>
      <c r="D9333" s="62">
        <v>0.23782664982593005</v>
      </c>
      <c r="E9333" s="62">
        <v>0.21690561582406365</v>
      </c>
      <c r="F9333" s="62">
        <v>0.93656960717074289</v>
      </c>
      <c r="G9333" s="62">
        <v>0.40860412364418586</v>
      </c>
      <c r="H9333" s="62">
        <v>0.5912057706463586</v>
      </c>
      <c r="I9333" s="62">
        <v>0.24327207044585208</v>
      </c>
      <c r="J9333" s="62">
        <v>0.10398976475631516</v>
      </c>
      <c r="K9333" s="62"/>
      <c r="L9333" s="65">
        <f t="shared" si="1315"/>
        <v>0.2236682589120528</v>
      </c>
      <c r="M9333" s="65">
        <f t="shared" si="1316"/>
        <v>6.7424100561185529E-2</v>
      </c>
      <c r="N9333" s="65">
        <f t="shared" si="1317"/>
        <v>6.1492965840084027E-2</v>
      </c>
      <c r="O9333" s="65">
        <f t="shared" si="1318"/>
        <v>0.26551844977276085</v>
      </c>
      <c r="P9333" s="65">
        <f t="shared" si="1319"/>
        <v>0.11583969055808035</v>
      </c>
      <c r="Q9333" s="65">
        <f t="shared" si="1320"/>
        <v>0.16760744585011264</v>
      </c>
      <c r="R9333" s="65">
        <f t="shared" si="1321"/>
        <v>6.8967882924281937E-2</v>
      </c>
      <c r="S9333" s="65">
        <f t="shared" si="1322"/>
        <v>2.9481205581441829E-2</v>
      </c>
      <c r="T9333" s="66">
        <f>(L9333*'Football Field'!$F$4)+(M9333*'Football Field'!$F$5)+(N9333*'Football Field'!$F$6)+(O9333*'Football Field'!$F$7)+(P9333*'Football Field'!$F$8)+(Q9333*'Football Field'!$F$9)+(R9333*'Football Field'!$F$10)+(S9333*'Football Field'!$F$11)</f>
        <v>129480350.45925833</v>
      </c>
    </row>
    <row r="9334" spans="2:20" x14ac:dyDescent="0.3">
      <c r="B9334" s="62">
        <f t="shared" si="1314"/>
        <v>9307</v>
      </c>
      <c r="C9334" s="62">
        <v>0.38068879317116633</v>
      </c>
      <c r="D9334" s="62">
        <v>0.23936153193637399</v>
      </c>
      <c r="E9334" s="62">
        <v>0.29622009136115679</v>
      </c>
      <c r="F9334" s="62">
        <v>0.8843316968416477</v>
      </c>
      <c r="G9334" s="62">
        <v>0.41727182112451322</v>
      </c>
      <c r="H9334" s="62">
        <v>8.7368771015633451E-2</v>
      </c>
      <c r="I9334" s="62">
        <v>0.29322440867911936</v>
      </c>
      <c r="J9334" s="62">
        <v>0.30674262024021226</v>
      </c>
      <c r="K9334" s="62"/>
      <c r="L9334" s="65">
        <f t="shared" si="1315"/>
        <v>0.13103659562594111</v>
      </c>
      <c r="M9334" s="65">
        <f t="shared" si="1316"/>
        <v>8.239044813344415E-2</v>
      </c>
      <c r="N9334" s="65">
        <f t="shared" si="1317"/>
        <v>0.10196168898126409</v>
      </c>
      <c r="O9334" s="65">
        <f t="shared" si="1318"/>
        <v>0.30439513071281593</v>
      </c>
      <c r="P9334" s="65">
        <f t="shared" si="1319"/>
        <v>0.14362881143761028</v>
      </c>
      <c r="Q9334" s="65">
        <f t="shared" si="1320"/>
        <v>3.0073137227245604E-2</v>
      </c>
      <c r="R9334" s="65">
        <f t="shared" si="1321"/>
        <v>0.10093054735778773</v>
      </c>
      <c r="S9334" s="65">
        <f t="shared" si="1322"/>
        <v>0.10558364052389099</v>
      </c>
      <c r="T9334" s="66">
        <f>(L9334*'Football Field'!$F$4)+(M9334*'Football Field'!$F$5)+(N9334*'Football Field'!$F$6)+(O9334*'Football Field'!$F$7)+(P9334*'Football Field'!$F$8)+(Q9334*'Football Field'!$F$9)+(R9334*'Football Field'!$F$10)+(S9334*'Football Field'!$F$11)</f>
        <v>138519230.64821309</v>
      </c>
    </row>
    <row r="9335" spans="2:20" x14ac:dyDescent="0.3">
      <c r="B9335" s="62">
        <f t="shared" si="1314"/>
        <v>9308</v>
      </c>
      <c r="C9335" s="62">
        <v>4.5576668770118234E-2</v>
      </c>
      <c r="D9335" s="62">
        <v>0.43206567918502914</v>
      </c>
      <c r="E9335" s="62">
        <v>9.1320176618967408E-2</v>
      </c>
      <c r="F9335" s="62">
        <v>0.61832343875563955</v>
      </c>
      <c r="G9335" s="62">
        <v>0.15375482177488964</v>
      </c>
      <c r="H9335" s="62">
        <v>0.31294173579642792</v>
      </c>
      <c r="I9335" s="62">
        <v>0.56740080538294457</v>
      </c>
      <c r="J9335" s="62">
        <v>7.146364129239291E-2</v>
      </c>
      <c r="K9335" s="62"/>
      <c r="L9335" s="65">
        <f t="shared" si="1315"/>
        <v>1.9877763066888755E-2</v>
      </c>
      <c r="M9335" s="65">
        <f t="shared" si="1316"/>
        <v>0.1884406963460506</v>
      </c>
      <c r="N9335" s="65">
        <f t="shared" si="1317"/>
        <v>3.9828291163930087E-2</v>
      </c>
      <c r="O9335" s="65">
        <f t="shared" si="1318"/>
        <v>0.26967497068032464</v>
      </c>
      <c r="P9335" s="65">
        <f t="shared" si="1319"/>
        <v>6.7058475314386953E-2</v>
      </c>
      <c r="Q9335" s="65">
        <f t="shared" si="1320"/>
        <v>0.13648609794800842</v>
      </c>
      <c r="R9335" s="65">
        <f t="shared" si="1321"/>
        <v>0.2474656239193756</v>
      </c>
      <c r="S9335" s="65">
        <f t="shared" si="1322"/>
        <v>3.1168081561034826E-2</v>
      </c>
      <c r="T9335" s="66">
        <f>(L9335*'Football Field'!$F$4)+(M9335*'Football Field'!$F$5)+(N9335*'Football Field'!$F$6)+(O9335*'Football Field'!$F$7)+(P9335*'Football Field'!$F$8)+(Q9335*'Football Field'!$F$9)+(R9335*'Football Field'!$F$10)+(S9335*'Football Field'!$F$11)</f>
        <v>150325934.53130257</v>
      </c>
    </row>
    <row r="9336" spans="2:20" x14ac:dyDescent="0.3">
      <c r="B9336" s="62">
        <f t="shared" si="1314"/>
        <v>9309</v>
      </c>
      <c r="C9336" s="62">
        <v>0.71183922814612022</v>
      </c>
      <c r="D9336" s="62">
        <v>0.94650686825522778</v>
      </c>
      <c r="E9336" s="62">
        <v>0.25218674234652305</v>
      </c>
      <c r="F9336" s="62">
        <v>0.191624089861823</v>
      </c>
      <c r="G9336" s="62">
        <v>3.7746356012512416E-2</v>
      </c>
      <c r="H9336" s="62">
        <v>9.4979881427833535E-3</v>
      </c>
      <c r="I9336" s="62">
        <v>0.33363754653672983</v>
      </c>
      <c r="J9336" s="62">
        <v>0.74864784046668864</v>
      </c>
      <c r="K9336" s="62"/>
      <c r="L9336" s="65">
        <f t="shared" si="1315"/>
        <v>0.22026864083324607</v>
      </c>
      <c r="M9336" s="65">
        <f t="shared" si="1316"/>
        <v>0.29288324268512378</v>
      </c>
      <c r="N9336" s="65">
        <f t="shared" si="1317"/>
        <v>7.8035641724187296E-2</v>
      </c>
      <c r="O9336" s="65">
        <f t="shared" si="1318"/>
        <v>5.9295380411526447E-2</v>
      </c>
      <c r="P9336" s="65">
        <f t="shared" si="1319"/>
        <v>1.1680079161887999E-2</v>
      </c>
      <c r="Q9336" s="65">
        <f t="shared" si="1320"/>
        <v>2.9390188909787455E-3</v>
      </c>
      <c r="R9336" s="65">
        <f t="shared" si="1321"/>
        <v>0.10323944789889972</v>
      </c>
      <c r="S9336" s="65">
        <f t="shared" si="1322"/>
        <v>0.23165854839414995</v>
      </c>
      <c r="T9336" s="66">
        <f>(L9336*'Football Field'!$F$4)+(M9336*'Football Field'!$F$5)+(N9336*'Football Field'!$F$6)+(O9336*'Football Field'!$F$7)+(P9336*'Football Field'!$F$8)+(Q9336*'Football Field'!$F$9)+(R9336*'Football Field'!$F$10)+(S9336*'Football Field'!$F$11)</f>
        <v>125528947.92613858</v>
      </c>
    </row>
    <row r="9337" spans="2:20" x14ac:dyDescent="0.3">
      <c r="B9337" s="62">
        <f t="shared" si="1314"/>
        <v>9310</v>
      </c>
      <c r="C9337" s="62">
        <v>0.13085244643497196</v>
      </c>
      <c r="D9337" s="62">
        <v>0.54143261172998869</v>
      </c>
      <c r="E9337" s="62">
        <v>0.47902145395086015</v>
      </c>
      <c r="F9337" s="62">
        <v>3.0038781784057278E-2</v>
      </c>
      <c r="G9337" s="62">
        <v>1.0680180152560226E-2</v>
      </c>
      <c r="H9337" s="62">
        <v>0.23120178002745806</v>
      </c>
      <c r="I9337" s="62">
        <v>0.76678900827367946</v>
      </c>
      <c r="J9337" s="62">
        <v>0.41347337687660368</v>
      </c>
      <c r="K9337" s="62"/>
      <c r="L9337" s="65">
        <f t="shared" si="1315"/>
        <v>5.0260406057795352E-2</v>
      </c>
      <c r="M9337" s="65">
        <f t="shared" si="1316"/>
        <v>0.20796418912966513</v>
      </c>
      <c r="N9337" s="65">
        <f t="shared" si="1317"/>
        <v>0.18399207230665263</v>
      </c>
      <c r="O9337" s="65">
        <f t="shared" si="1318"/>
        <v>1.1537891809294614E-2</v>
      </c>
      <c r="P9337" s="65">
        <f t="shared" si="1319"/>
        <v>4.1022556770067371E-3</v>
      </c>
      <c r="Q9337" s="65">
        <f t="shared" si="1320"/>
        <v>8.8804570812819381E-2</v>
      </c>
      <c r="R9337" s="65">
        <f t="shared" si="1321"/>
        <v>0.29452354897805921</v>
      </c>
      <c r="S9337" s="65">
        <f t="shared" si="1322"/>
        <v>0.15881506522870695</v>
      </c>
      <c r="T9337" s="66">
        <f>(L9337*'Football Field'!$F$4)+(M9337*'Football Field'!$F$5)+(N9337*'Football Field'!$F$6)+(O9337*'Football Field'!$F$7)+(P9337*'Football Field'!$F$8)+(Q9337*'Football Field'!$F$9)+(R9337*'Football Field'!$F$10)+(S9337*'Football Field'!$F$11)</f>
        <v>154415421.40301383</v>
      </c>
    </row>
    <row r="9338" spans="2:20" x14ac:dyDescent="0.3">
      <c r="B9338" s="62">
        <f t="shared" si="1314"/>
        <v>9311</v>
      </c>
      <c r="C9338" s="62">
        <v>2.4222699588378749E-2</v>
      </c>
      <c r="D9338" s="62">
        <v>0.25408710344157948</v>
      </c>
      <c r="E9338" s="62">
        <v>0.82245178204316194</v>
      </c>
      <c r="F9338" s="62">
        <v>0.18580169808767233</v>
      </c>
      <c r="G9338" s="62">
        <v>0.57099471211166208</v>
      </c>
      <c r="H9338" s="62">
        <v>0.63335035614966384</v>
      </c>
      <c r="I9338" s="62">
        <v>0.36303062926849794</v>
      </c>
      <c r="J9338" s="62">
        <v>0.11480809523711033</v>
      </c>
      <c r="K9338" s="62"/>
      <c r="L9338" s="65">
        <f t="shared" si="1315"/>
        <v>8.1592331609486174E-3</v>
      </c>
      <c r="M9338" s="65">
        <f t="shared" si="1316"/>
        <v>8.5587319142765933E-2</v>
      </c>
      <c r="N9338" s="65">
        <f t="shared" si="1317"/>
        <v>0.2770366626082984</v>
      </c>
      <c r="O9338" s="65">
        <f t="shared" si="1318"/>
        <v>6.2585896789341594E-2</v>
      </c>
      <c r="P9338" s="65">
        <f t="shared" si="1319"/>
        <v>0.19233525036255492</v>
      </c>
      <c r="Q9338" s="65">
        <f t="shared" si="1320"/>
        <v>0.21333927746328588</v>
      </c>
      <c r="R9338" s="65">
        <f t="shared" si="1321"/>
        <v>0.12228412188163645</v>
      </c>
      <c r="S9338" s="65">
        <f t="shared" si="1322"/>
        <v>3.867223859116832E-2</v>
      </c>
      <c r="T9338" s="66">
        <f>(L9338*'Football Field'!$F$4)+(M9338*'Football Field'!$F$5)+(N9338*'Football Field'!$F$6)+(O9338*'Football Field'!$F$7)+(P9338*'Football Field'!$F$8)+(Q9338*'Football Field'!$F$9)+(R9338*'Football Field'!$F$10)+(S9338*'Football Field'!$F$11)</f>
        <v>148399995.35352817</v>
      </c>
    </row>
    <row r="9339" spans="2:20" x14ac:dyDescent="0.3">
      <c r="B9339" s="62">
        <f t="shared" si="1314"/>
        <v>9312</v>
      </c>
      <c r="C9339" s="62">
        <v>0.35716045327512125</v>
      </c>
      <c r="D9339" s="62">
        <v>0.50194270105320504</v>
      </c>
      <c r="E9339" s="62">
        <v>0.69693182230705664</v>
      </c>
      <c r="F9339" s="62">
        <v>0.52745814086146103</v>
      </c>
      <c r="G9339" s="62">
        <v>0.52047452060720589</v>
      </c>
      <c r="H9339" s="62">
        <v>0.15303560140853156</v>
      </c>
      <c r="I9339" s="62">
        <v>0.34541716428572045</v>
      </c>
      <c r="J9339" s="62">
        <v>0.24226665135902448</v>
      </c>
      <c r="K9339" s="62"/>
      <c r="L9339" s="65">
        <f t="shared" si="1315"/>
        <v>0.10678441581683978</v>
      </c>
      <c r="M9339" s="65">
        <f t="shared" si="1316"/>
        <v>0.15007164878975346</v>
      </c>
      <c r="N9339" s="65">
        <f t="shared" si="1317"/>
        <v>0.2083698148179291</v>
      </c>
      <c r="O9339" s="65">
        <f t="shared" si="1318"/>
        <v>0.15770029666845786</v>
      </c>
      <c r="P9339" s="65">
        <f t="shared" si="1319"/>
        <v>0.15561232247562964</v>
      </c>
      <c r="Q9339" s="65">
        <f t="shared" si="1320"/>
        <v>4.5754834124932246E-2</v>
      </c>
      <c r="R9339" s="65">
        <f t="shared" si="1321"/>
        <v>0.10327338808965876</v>
      </c>
      <c r="S9339" s="65">
        <f t="shared" si="1322"/>
        <v>7.2433279216799193E-2</v>
      </c>
      <c r="T9339" s="66">
        <f>(L9339*'Football Field'!$F$4)+(M9339*'Football Field'!$F$5)+(N9339*'Football Field'!$F$6)+(O9339*'Football Field'!$F$7)+(P9339*'Football Field'!$F$8)+(Q9339*'Football Field'!$F$9)+(R9339*'Football Field'!$F$10)+(S9339*'Football Field'!$F$11)</f>
        <v>141212551.87952292</v>
      </c>
    </row>
    <row r="9340" spans="2:20" x14ac:dyDescent="0.3">
      <c r="B9340" s="62">
        <f t="shared" si="1314"/>
        <v>9313</v>
      </c>
      <c r="C9340" s="62">
        <v>0.63594541805074767</v>
      </c>
      <c r="D9340" s="62">
        <v>0.71666528886993541</v>
      </c>
      <c r="E9340" s="62">
        <v>0.22846389957943081</v>
      </c>
      <c r="F9340" s="62">
        <v>0.28251861788517485</v>
      </c>
      <c r="G9340" s="62">
        <v>0.1697910145525553</v>
      </c>
      <c r="H9340" s="62">
        <v>0.39347979776907005</v>
      </c>
      <c r="I9340" s="62">
        <v>0.98115011962145193</v>
      </c>
      <c r="J9340" s="62">
        <v>0.62513617263947319</v>
      </c>
      <c r="K9340" s="62"/>
      <c r="L9340" s="65">
        <f t="shared" si="1315"/>
        <v>0.15767957209110486</v>
      </c>
      <c r="M9340" s="65">
        <f t="shared" si="1316"/>
        <v>0.1776936713026871</v>
      </c>
      <c r="N9340" s="65">
        <f t="shared" si="1317"/>
        <v>5.6646512265735242E-2</v>
      </c>
      <c r="O9340" s="65">
        <f t="shared" si="1318"/>
        <v>7.0049116656030239E-2</v>
      </c>
      <c r="P9340" s="65">
        <f t="shared" si="1319"/>
        <v>4.2098855907512903E-2</v>
      </c>
      <c r="Q9340" s="65">
        <f t="shared" si="1320"/>
        <v>9.7561401305308937E-2</v>
      </c>
      <c r="R9340" s="65">
        <f t="shared" si="1321"/>
        <v>0.24327139818578181</v>
      </c>
      <c r="S9340" s="65">
        <f t="shared" si="1322"/>
        <v>0.15499947228583905</v>
      </c>
      <c r="T9340" s="66">
        <f>(L9340*'Football Field'!$F$4)+(M9340*'Football Field'!$F$5)+(N9340*'Football Field'!$F$6)+(O9340*'Football Field'!$F$7)+(P9340*'Football Field'!$F$8)+(Q9340*'Football Field'!$F$9)+(R9340*'Football Field'!$F$10)+(S9340*'Football Field'!$F$11)</f>
        <v>147050431.49875489</v>
      </c>
    </row>
    <row r="9341" spans="2:20" x14ac:dyDescent="0.3">
      <c r="B9341" s="62">
        <f t="shared" si="1314"/>
        <v>9314</v>
      </c>
      <c r="C9341" s="62">
        <v>0.92420497716054817</v>
      </c>
      <c r="D9341" s="62">
        <v>0.17469041886057923</v>
      </c>
      <c r="E9341" s="62">
        <v>0.97394099495559638</v>
      </c>
      <c r="F9341" s="62">
        <v>0.64823329830038434</v>
      </c>
      <c r="G9341" s="62">
        <v>0.77497609414164637</v>
      </c>
      <c r="H9341" s="62">
        <v>0.79399861732772814</v>
      </c>
      <c r="I9341" s="62">
        <v>0.17209047369921271</v>
      </c>
      <c r="J9341" s="62">
        <v>0.12384581233260772</v>
      </c>
      <c r="K9341" s="62"/>
      <c r="L9341" s="65">
        <f t="shared" si="1315"/>
        <v>0.20152831864841789</v>
      </c>
      <c r="M9341" s="65">
        <f t="shared" si="1316"/>
        <v>3.8092270943099193E-2</v>
      </c>
      <c r="N9341" s="65">
        <f t="shared" si="1317"/>
        <v>0.21237354918731671</v>
      </c>
      <c r="O9341" s="65">
        <f t="shared" si="1318"/>
        <v>0.14135107462822194</v>
      </c>
      <c r="P9341" s="65">
        <f t="shared" si="1319"/>
        <v>0.16898808500784918</v>
      </c>
      <c r="Q9341" s="65">
        <f t="shared" si="1320"/>
        <v>0.17313605781569918</v>
      </c>
      <c r="R9341" s="65">
        <f t="shared" si="1321"/>
        <v>3.7525337643780611E-2</v>
      </c>
      <c r="S9341" s="65">
        <f t="shared" si="1322"/>
        <v>2.7005306125615334E-2</v>
      </c>
      <c r="T9341" s="66">
        <f>(L9341*'Football Field'!$F$4)+(M9341*'Football Field'!$F$5)+(N9341*'Football Field'!$F$6)+(O9341*'Football Field'!$F$7)+(P9341*'Football Field'!$F$8)+(Q9341*'Football Field'!$F$9)+(R9341*'Football Field'!$F$10)+(S9341*'Football Field'!$F$11)</f>
        <v>132720722.2515415</v>
      </c>
    </row>
    <row r="9342" spans="2:20" x14ac:dyDescent="0.3">
      <c r="B9342" s="62">
        <f t="shared" si="1314"/>
        <v>9315</v>
      </c>
      <c r="C9342" s="62">
        <v>0.47642717132528545</v>
      </c>
      <c r="D9342" s="62">
        <v>0.31692343589446925</v>
      </c>
      <c r="E9342" s="62">
        <v>0.57610868710449792</v>
      </c>
      <c r="F9342" s="62">
        <v>0.13985087622255843</v>
      </c>
      <c r="G9342" s="62">
        <v>0.1547328068844277</v>
      </c>
      <c r="H9342" s="62">
        <v>0.35753831794872692</v>
      </c>
      <c r="I9342" s="62">
        <v>5.9422123984239072E-2</v>
      </c>
      <c r="J9342" s="62">
        <v>0.79371599121853276</v>
      </c>
      <c r="K9342" s="62"/>
      <c r="L9342" s="65">
        <f t="shared" si="1315"/>
        <v>0.16572997335719397</v>
      </c>
      <c r="M9342" s="65">
        <f t="shared" si="1316"/>
        <v>0.11024499807799516</v>
      </c>
      <c r="N9342" s="65">
        <f t="shared" si="1317"/>
        <v>0.2004051891059915</v>
      </c>
      <c r="O9342" s="65">
        <f t="shared" si="1318"/>
        <v>4.864853095148132E-2</v>
      </c>
      <c r="P9342" s="65">
        <f t="shared" si="1319"/>
        <v>5.3825359899407246E-2</v>
      </c>
      <c r="Q9342" s="65">
        <f t="shared" si="1320"/>
        <v>0.12437329244465287</v>
      </c>
      <c r="R9342" s="65">
        <f t="shared" si="1321"/>
        <v>2.0670582236822044E-2</v>
      </c>
      <c r="S9342" s="65">
        <f t="shared" si="1322"/>
        <v>0.27610207392645592</v>
      </c>
      <c r="T9342" s="66">
        <f>(L9342*'Football Field'!$F$4)+(M9342*'Football Field'!$F$5)+(N9342*'Football Field'!$F$6)+(O9342*'Football Field'!$F$7)+(P9342*'Football Field'!$F$8)+(Q9342*'Football Field'!$F$9)+(R9342*'Football Field'!$F$10)+(S9342*'Football Field'!$F$11)</f>
        <v>121839090.54433167</v>
      </c>
    </row>
    <row r="9343" spans="2:20" x14ac:dyDescent="0.3">
      <c r="B9343" s="62">
        <f t="shared" si="1314"/>
        <v>9316</v>
      </c>
      <c r="C9343" s="62">
        <v>0.67149494047687475</v>
      </c>
      <c r="D9343" s="62">
        <v>0.96624740004330589</v>
      </c>
      <c r="E9343" s="62">
        <v>0.47666223704580712</v>
      </c>
      <c r="F9343" s="62">
        <v>0.76108176006534356</v>
      </c>
      <c r="G9343" s="62">
        <v>0.3679972610771568</v>
      </c>
      <c r="H9343" s="62">
        <v>0.529613121415348</v>
      </c>
      <c r="I9343" s="62">
        <v>0.19937967799633427</v>
      </c>
      <c r="J9343" s="62">
        <v>0.54396484805584377</v>
      </c>
      <c r="K9343" s="62"/>
      <c r="L9343" s="65">
        <f t="shared" si="1315"/>
        <v>0.14867788683079114</v>
      </c>
      <c r="M9343" s="65">
        <f t="shared" si="1316"/>
        <v>0.21393999110724829</v>
      </c>
      <c r="N9343" s="65">
        <f t="shared" si="1317"/>
        <v>0.10553934194303714</v>
      </c>
      <c r="O9343" s="65">
        <f t="shared" si="1318"/>
        <v>0.16851359700732013</v>
      </c>
      <c r="P9343" s="65">
        <f t="shared" si="1319"/>
        <v>8.1479474882737185E-2</v>
      </c>
      <c r="Q9343" s="65">
        <f t="shared" si="1320"/>
        <v>0.11726337010666561</v>
      </c>
      <c r="R9343" s="65">
        <f t="shared" si="1321"/>
        <v>4.414530536960827E-2</v>
      </c>
      <c r="S9343" s="65">
        <f t="shared" si="1322"/>
        <v>0.12044103275259223</v>
      </c>
      <c r="T9343" s="66">
        <f>(L9343*'Football Field'!$F$4)+(M9343*'Football Field'!$F$5)+(N9343*'Football Field'!$F$6)+(O9343*'Football Field'!$F$7)+(P9343*'Football Field'!$F$8)+(Q9343*'Football Field'!$F$9)+(R9343*'Football Field'!$F$10)+(S9343*'Football Field'!$F$11)</f>
        <v>124278720.45511702</v>
      </c>
    </row>
    <row r="9344" spans="2:20" x14ac:dyDescent="0.3">
      <c r="B9344" s="62">
        <f t="shared" si="1314"/>
        <v>9317</v>
      </c>
      <c r="C9344" s="62">
        <v>4.4372823023609675E-2</v>
      </c>
      <c r="D9344" s="62">
        <v>0.10556036106048372</v>
      </c>
      <c r="E9344" s="62">
        <v>0.60921748433078771</v>
      </c>
      <c r="F9344" s="62">
        <v>0.40431843253296884</v>
      </c>
      <c r="G9344" s="62">
        <v>0.97237873681698073</v>
      </c>
      <c r="H9344" s="62">
        <v>0.3688612989776846</v>
      </c>
      <c r="I9344" s="62">
        <v>0.81070723083105756</v>
      </c>
      <c r="J9344" s="62">
        <v>0.10873371066280568</v>
      </c>
      <c r="K9344" s="62"/>
      <c r="L9344" s="65">
        <f t="shared" si="1315"/>
        <v>1.2958784518715972E-2</v>
      </c>
      <c r="M9344" s="65">
        <f t="shared" si="1316"/>
        <v>3.0828193463661779E-2</v>
      </c>
      <c r="N9344" s="65">
        <f t="shared" si="1317"/>
        <v>0.17791786878820667</v>
      </c>
      <c r="O9344" s="65">
        <f t="shared" si="1318"/>
        <v>0.11807847883268438</v>
      </c>
      <c r="P9344" s="65">
        <f t="shared" si="1319"/>
        <v>0.28397667000559973</v>
      </c>
      <c r="Q9344" s="65">
        <f t="shared" si="1320"/>
        <v>0.10772346145752698</v>
      </c>
      <c r="R9344" s="65">
        <f t="shared" si="1321"/>
        <v>0.2367615940620848</v>
      </c>
      <c r="S9344" s="65">
        <f t="shared" si="1322"/>
        <v>3.1754948871519487E-2</v>
      </c>
      <c r="T9344" s="66">
        <f>(L9344*'Football Field'!$F$4)+(M9344*'Football Field'!$F$5)+(N9344*'Football Field'!$F$6)+(O9344*'Football Field'!$F$7)+(P9344*'Football Field'!$F$8)+(Q9344*'Football Field'!$F$9)+(R9344*'Football Field'!$F$10)+(S9344*'Football Field'!$F$11)</f>
        <v>169703101.5014742</v>
      </c>
    </row>
    <row r="9345" spans="2:20" x14ac:dyDescent="0.3">
      <c r="B9345" s="62">
        <f t="shared" si="1314"/>
        <v>9318</v>
      </c>
      <c r="C9345" s="62">
        <v>0.26464633563005613</v>
      </c>
      <c r="D9345" s="62">
        <v>9.7286311715595541E-2</v>
      </c>
      <c r="E9345" s="62">
        <v>5.2393018751650922E-2</v>
      </c>
      <c r="F9345" s="62">
        <v>0.93996154515587571</v>
      </c>
      <c r="G9345" s="62">
        <v>0.7225657714192143</v>
      </c>
      <c r="H9345" s="62">
        <v>0.16714700894531143</v>
      </c>
      <c r="I9345" s="62">
        <v>0.11617280759260684</v>
      </c>
      <c r="J9345" s="62">
        <v>0.18916880895705646</v>
      </c>
      <c r="K9345" s="62"/>
      <c r="L9345" s="65">
        <f t="shared" si="1315"/>
        <v>0.10380967963736376</v>
      </c>
      <c r="M9345" s="65">
        <f t="shared" si="1316"/>
        <v>3.8161347778547135E-2</v>
      </c>
      <c r="N9345" s="65">
        <f t="shared" si="1317"/>
        <v>2.0551588137030577E-2</v>
      </c>
      <c r="O9345" s="65">
        <f t="shared" si="1318"/>
        <v>0.36870756831666091</v>
      </c>
      <c r="P9345" s="65">
        <f t="shared" si="1319"/>
        <v>0.28343230624892268</v>
      </c>
      <c r="Q9345" s="65">
        <f t="shared" si="1320"/>
        <v>6.5564775003012471E-2</v>
      </c>
      <c r="R9345" s="65">
        <f t="shared" si="1321"/>
        <v>4.5569729541314559E-2</v>
      </c>
      <c r="S9345" s="65">
        <f t="shared" si="1322"/>
        <v>7.4203005337147937E-2</v>
      </c>
      <c r="T9345" s="66">
        <f>(L9345*'Football Field'!$F$4)+(M9345*'Football Field'!$F$5)+(N9345*'Football Field'!$F$6)+(O9345*'Football Field'!$F$7)+(P9345*'Football Field'!$F$8)+(Q9345*'Football Field'!$F$9)+(R9345*'Football Field'!$F$10)+(S9345*'Football Field'!$F$11)</f>
        <v>140652320.71142086</v>
      </c>
    </row>
    <row r="9346" spans="2:20" x14ac:dyDescent="0.3">
      <c r="B9346" s="62">
        <f t="shared" si="1314"/>
        <v>9319</v>
      </c>
      <c r="C9346" s="62">
        <v>0.50709357278551692</v>
      </c>
      <c r="D9346" s="62">
        <v>0.24865420629751145</v>
      </c>
      <c r="E9346" s="62">
        <v>0.45906994730889117</v>
      </c>
      <c r="F9346" s="62">
        <v>0.43882369171580793</v>
      </c>
      <c r="G9346" s="62">
        <v>0.93392515479921823</v>
      </c>
      <c r="H9346" s="62">
        <v>0.95637147361045349</v>
      </c>
      <c r="I9346" s="62">
        <v>0.38623049508410701</v>
      </c>
      <c r="J9346" s="62">
        <v>0.9193881131452728</v>
      </c>
      <c r="K9346" s="62"/>
      <c r="L9346" s="65">
        <f t="shared" si="1315"/>
        <v>0.10456493425830385</v>
      </c>
      <c r="M9346" s="65">
        <f t="shared" si="1316"/>
        <v>5.1273595505710201E-2</v>
      </c>
      <c r="N9346" s="65">
        <f t="shared" si="1317"/>
        <v>9.4662250591412381E-2</v>
      </c>
      <c r="O9346" s="65">
        <f t="shared" si="1318"/>
        <v>9.0487383271682015E-2</v>
      </c>
      <c r="P9346" s="65">
        <f t="shared" si="1319"/>
        <v>0.19257949154694087</v>
      </c>
      <c r="Q9346" s="65">
        <f t="shared" si="1320"/>
        <v>0.19720802161870829</v>
      </c>
      <c r="R9346" s="65">
        <f t="shared" si="1321"/>
        <v>7.9642433851362882E-2</v>
      </c>
      <c r="S9346" s="65">
        <f t="shared" si="1322"/>
        <v>0.18958188935587947</v>
      </c>
      <c r="T9346" s="66">
        <f>(L9346*'Football Field'!$F$4)+(M9346*'Football Field'!$F$5)+(N9346*'Football Field'!$F$6)+(O9346*'Football Field'!$F$7)+(P9346*'Football Field'!$F$8)+(Q9346*'Football Field'!$F$9)+(R9346*'Football Field'!$F$10)+(S9346*'Football Field'!$F$11)</f>
        <v>138742015.85012335</v>
      </c>
    </row>
    <row r="9347" spans="2:20" x14ac:dyDescent="0.3">
      <c r="B9347" s="62">
        <f t="shared" si="1314"/>
        <v>9320</v>
      </c>
      <c r="C9347" s="62">
        <v>0.14327610193987461</v>
      </c>
      <c r="D9347" s="62">
        <v>0.68899250118548139</v>
      </c>
      <c r="E9347" s="62">
        <v>0.20442319719398616</v>
      </c>
      <c r="F9347" s="62">
        <v>0.15493173865316801</v>
      </c>
      <c r="G9347" s="62">
        <v>0.23045932997232421</v>
      </c>
      <c r="H9347" s="62">
        <v>0.47077485377550432</v>
      </c>
      <c r="I9347" s="62">
        <v>0.3959127866969524</v>
      </c>
      <c r="J9347" s="62">
        <v>0.29680107804588884</v>
      </c>
      <c r="K9347" s="62"/>
      <c r="L9347" s="65">
        <f t="shared" si="1315"/>
        <v>5.5413705284582442E-2</v>
      </c>
      <c r="M9347" s="65">
        <f t="shared" si="1316"/>
        <v>0.26647589435397639</v>
      </c>
      <c r="N9347" s="65">
        <f t="shared" si="1317"/>
        <v>7.9063058313753723E-2</v>
      </c>
      <c r="O9347" s="65">
        <f t="shared" si="1318"/>
        <v>5.9921658872024691E-2</v>
      </c>
      <c r="P9347" s="65">
        <f t="shared" si="1319"/>
        <v>8.9132836657769041E-2</v>
      </c>
      <c r="Q9347" s="65">
        <f t="shared" si="1320"/>
        <v>0.18207767135830985</v>
      </c>
      <c r="R9347" s="65">
        <f t="shared" si="1321"/>
        <v>0.15312389284312958</v>
      </c>
      <c r="S9347" s="65">
        <f t="shared" si="1322"/>
        <v>0.11479128231645433</v>
      </c>
      <c r="T9347" s="66">
        <f>(L9347*'Football Field'!$F$4)+(M9347*'Football Field'!$F$5)+(N9347*'Football Field'!$F$6)+(O9347*'Football Field'!$F$7)+(P9347*'Football Field'!$F$8)+(Q9347*'Football Field'!$F$9)+(R9347*'Football Field'!$F$10)+(S9347*'Football Field'!$F$11)</f>
        <v>138804107.93882751</v>
      </c>
    </row>
    <row r="9348" spans="2:20" x14ac:dyDescent="0.3">
      <c r="B9348" s="62">
        <f t="shared" si="1314"/>
        <v>9321</v>
      </c>
      <c r="C9348" s="62">
        <v>0.20395554819068606</v>
      </c>
      <c r="D9348" s="62">
        <v>0.28575897502627967</v>
      </c>
      <c r="E9348" s="62">
        <v>0.94226307742352033</v>
      </c>
      <c r="F9348" s="62">
        <v>0.25664873590952875</v>
      </c>
      <c r="G9348" s="62">
        <v>0.34511217323862597</v>
      </c>
      <c r="H9348" s="62">
        <v>0.26311654100071258</v>
      </c>
      <c r="I9348" s="62">
        <v>0.55813405024313756</v>
      </c>
      <c r="J9348" s="62">
        <v>0.22488448238713454</v>
      </c>
      <c r="K9348" s="62"/>
      <c r="L9348" s="65">
        <f t="shared" si="1315"/>
        <v>6.6222051868840504E-2</v>
      </c>
      <c r="M9348" s="65">
        <f t="shared" si="1316"/>
        <v>9.2782696200471193E-2</v>
      </c>
      <c r="N9348" s="65">
        <f t="shared" si="1317"/>
        <v>0.30594212778607394</v>
      </c>
      <c r="O9348" s="65">
        <f t="shared" si="1318"/>
        <v>8.3330931922396698E-2</v>
      </c>
      <c r="P9348" s="65">
        <f t="shared" si="1319"/>
        <v>0.11205400607886096</v>
      </c>
      <c r="Q9348" s="65">
        <f t="shared" si="1320"/>
        <v>8.5430954834376918E-2</v>
      </c>
      <c r="R9348" s="65">
        <f t="shared" si="1321"/>
        <v>0.18121979202257835</v>
      </c>
      <c r="S9348" s="65">
        <f t="shared" si="1322"/>
        <v>7.3017439286401573E-2</v>
      </c>
      <c r="T9348" s="66">
        <f>(L9348*'Football Field'!$F$4)+(M9348*'Football Field'!$F$5)+(N9348*'Football Field'!$F$6)+(O9348*'Football Field'!$F$7)+(P9348*'Football Field'!$F$8)+(Q9348*'Football Field'!$F$9)+(R9348*'Football Field'!$F$10)+(S9348*'Football Field'!$F$11)</f>
        <v>150867673.10520023</v>
      </c>
    </row>
    <row r="9349" spans="2:20" x14ac:dyDescent="0.3">
      <c r="B9349" s="62">
        <f t="shared" si="1314"/>
        <v>9322</v>
      </c>
      <c r="C9349" s="62">
        <v>0.66056154050175009</v>
      </c>
      <c r="D9349" s="62">
        <v>0.39933966530843412</v>
      </c>
      <c r="E9349" s="62">
        <v>0.87928998935113245</v>
      </c>
      <c r="F9349" s="62">
        <v>6.4800493057740605E-2</v>
      </c>
      <c r="G9349" s="62">
        <v>0.99017079670970509</v>
      </c>
      <c r="H9349" s="62">
        <v>3.2278339072736806E-2</v>
      </c>
      <c r="I9349" s="62">
        <v>9.5786796779447014E-2</v>
      </c>
      <c r="J9349" s="62">
        <v>0.41864949941402863</v>
      </c>
      <c r="K9349" s="62"/>
      <c r="L9349" s="65">
        <f t="shared" si="1315"/>
        <v>0.18655308221070854</v>
      </c>
      <c r="M9349" s="65">
        <f t="shared" si="1316"/>
        <v>0.11277987113160394</v>
      </c>
      <c r="N9349" s="65">
        <f t="shared" si="1317"/>
        <v>0.24832547402907765</v>
      </c>
      <c r="O9349" s="65">
        <f t="shared" si="1318"/>
        <v>1.830068959133279E-2</v>
      </c>
      <c r="P9349" s="65">
        <f t="shared" si="1319"/>
        <v>0.27963997707302035</v>
      </c>
      <c r="Q9349" s="65">
        <f t="shared" si="1320"/>
        <v>9.1159161916806175E-3</v>
      </c>
      <c r="R9349" s="65">
        <f t="shared" si="1321"/>
        <v>2.705171445604207E-2</v>
      </c>
      <c r="S9349" s="65">
        <f t="shared" si="1322"/>
        <v>0.11823327531653403</v>
      </c>
      <c r="T9349" s="66">
        <f>(L9349*'Football Field'!$F$4)+(M9349*'Football Field'!$F$5)+(N9349*'Football Field'!$F$6)+(O9349*'Football Field'!$F$7)+(P9349*'Football Field'!$F$8)+(Q9349*'Football Field'!$F$9)+(R9349*'Football Field'!$F$10)+(S9349*'Football Field'!$F$11)</f>
        <v>140947366.85380441</v>
      </c>
    </row>
    <row r="9350" spans="2:20" x14ac:dyDescent="0.3">
      <c r="B9350" s="62">
        <f t="shared" si="1314"/>
        <v>9323</v>
      </c>
      <c r="C9350" s="62">
        <v>0.2311526755755513</v>
      </c>
      <c r="D9350" s="62">
        <v>0.1893941738417354</v>
      </c>
      <c r="E9350" s="62">
        <v>0.38159490836204657</v>
      </c>
      <c r="F9350" s="62">
        <v>0.28931635865678673</v>
      </c>
      <c r="G9350" s="62">
        <v>0.43195688535888299</v>
      </c>
      <c r="H9350" s="62">
        <v>0.37706054829626556</v>
      </c>
      <c r="I9350" s="62">
        <v>0.94233401668823702</v>
      </c>
      <c r="J9350" s="62">
        <v>0.77615247222835759</v>
      </c>
      <c r="K9350" s="62"/>
      <c r="L9350" s="65">
        <f t="shared" si="1315"/>
        <v>6.3872644444461127E-2</v>
      </c>
      <c r="M9350" s="65">
        <f t="shared" si="1316"/>
        <v>5.2333838211151208E-2</v>
      </c>
      <c r="N9350" s="65">
        <f t="shared" si="1317"/>
        <v>0.10544319179061094</v>
      </c>
      <c r="O9350" s="65">
        <f t="shared" si="1318"/>
        <v>7.9944568508406533E-2</v>
      </c>
      <c r="P9350" s="65">
        <f t="shared" si="1319"/>
        <v>0.11935933030049239</v>
      </c>
      <c r="Q9350" s="65">
        <f t="shared" si="1320"/>
        <v>0.10419024688074278</v>
      </c>
      <c r="R9350" s="65">
        <f t="shared" si="1321"/>
        <v>0.2603879251926548</v>
      </c>
      <c r="S9350" s="65">
        <f t="shared" si="1322"/>
        <v>0.21446825467148017</v>
      </c>
      <c r="T9350" s="66">
        <f>(L9350*'Football Field'!$F$4)+(M9350*'Football Field'!$F$5)+(N9350*'Football Field'!$F$6)+(O9350*'Football Field'!$F$7)+(P9350*'Football Field'!$F$8)+(Q9350*'Football Field'!$F$9)+(R9350*'Football Field'!$F$10)+(S9350*'Football Field'!$F$11)</f>
        <v>158420185.7782715</v>
      </c>
    </row>
    <row r="9351" spans="2:20" x14ac:dyDescent="0.3">
      <c r="B9351" s="62">
        <f t="shared" si="1314"/>
        <v>9324</v>
      </c>
      <c r="C9351" s="62">
        <v>0.85799691154958913</v>
      </c>
      <c r="D9351" s="62">
        <v>0.19564181301228911</v>
      </c>
      <c r="E9351" s="62">
        <v>0.17811941115193108</v>
      </c>
      <c r="F9351" s="62">
        <v>0.84296375125026757</v>
      </c>
      <c r="G9351" s="62">
        <v>0.83105837204684285</v>
      </c>
      <c r="H9351" s="62">
        <v>0.66698605351412255</v>
      </c>
      <c r="I9351" s="62">
        <v>0.9524576318200928</v>
      </c>
      <c r="J9351" s="62">
        <v>0.86907982098297243</v>
      </c>
      <c r="K9351" s="62"/>
      <c r="L9351" s="65">
        <f t="shared" si="1315"/>
        <v>0.15905609859503372</v>
      </c>
      <c r="M9351" s="65">
        <f t="shared" si="1316"/>
        <v>3.6268223207928531E-2</v>
      </c>
      <c r="N9351" s="65">
        <f t="shared" si="1317"/>
        <v>3.3019907461792154E-2</v>
      </c>
      <c r="O9351" s="65">
        <f t="shared" si="1318"/>
        <v>0.15626924028053776</v>
      </c>
      <c r="P9351" s="65">
        <f t="shared" si="1319"/>
        <v>0.15406221232635642</v>
      </c>
      <c r="Q9351" s="65">
        <f t="shared" si="1320"/>
        <v>0.12364636522718206</v>
      </c>
      <c r="R9351" s="65">
        <f t="shared" si="1321"/>
        <v>0.17656729640292324</v>
      </c>
      <c r="S9351" s="65">
        <f t="shared" si="1322"/>
        <v>0.16111065649824613</v>
      </c>
      <c r="T9351" s="66">
        <f>(L9351*'Football Field'!$F$4)+(M9351*'Football Field'!$F$5)+(N9351*'Football Field'!$F$6)+(O9351*'Football Field'!$F$7)+(P9351*'Football Field'!$F$8)+(Q9351*'Football Field'!$F$9)+(R9351*'Football Field'!$F$10)+(S9351*'Football Field'!$F$11)</f>
        <v>147458039.69372919</v>
      </c>
    </row>
    <row r="9352" spans="2:20" x14ac:dyDescent="0.3">
      <c r="B9352" s="62">
        <f t="shared" si="1314"/>
        <v>9325</v>
      </c>
      <c r="C9352" s="62">
        <v>0.55875473291751998</v>
      </c>
      <c r="D9352" s="62">
        <v>2.4000826658383989E-2</v>
      </c>
      <c r="E9352" s="62">
        <v>0.53691203984473901</v>
      </c>
      <c r="F9352" s="62">
        <v>0.97901013515924229</v>
      </c>
      <c r="G9352" s="62">
        <v>0.28538505645230805</v>
      </c>
      <c r="H9352" s="62">
        <v>0.31569246033424603</v>
      </c>
      <c r="I9352" s="62">
        <v>0.94418959432444505</v>
      </c>
      <c r="J9352" s="62">
        <v>0.14793853968517712</v>
      </c>
      <c r="K9352" s="62"/>
      <c r="L9352" s="65">
        <f t="shared" si="1315"/>
        <v>0.14735546326989835</v>
      </c>
      <c r="M9352" s="65">
        <f t="shared" si="1316"/>
        <v>6.3295265753547693E-3</v>
      </c>
      <c r="N9352" s="65">
        <f t="shared" si="1317"/>
        <v>0.14159508225263912</v>
      </c>
      <c r="O9352" s="65">
        <f t="shared" si="1318"/>
        <v>0.25818571819347991</v>
      </c>
      <c r="P9352" s="65">
        <f t="shared" si="1319"/>
        <v>7.5262086791206773E-2</v>
      </c>
      <c r="Q9352" s="65">
        <f t="shared" si="1320"/>
        <v>8.3254791418891999E-2</v>
      </c>
      <c r="R9352" s="65">
        <f t="shared" si="1321"/>
        <v>0.24900280371644518</v>
      </c>
      <c r="S9352" s="65">
        <f t="shared" si="1322"/>
        <v>3.9014527782084016E-2</v>
      </c>
      <c r="T9352" s="66">
        <f>(L9352*'Football Field'!$F$4)+(M9352*'Football Field'!$F$5)+(N9352*'Football Field'!$F$6)+(O9352*'Football Field'!$F$7)+(P9352*'Football Field'!$F$8)+(Q9352*'Football Field'!$F$9)+(R9352*'Football Field'!$F$10)+(S9352*'Football Field'!$F$11)</f>
        <v>153824002.08815584</v>
      </c>
    </row>
    <row r="9353" spans="2:20" x14ac:dyDescent="0.3">
      <c r="B9353" s="62">
        <f t="shared" si="1314"/>
        <v>9326</v>
      </c>
      <c r="C9353" s="62">
        <v>0.92538007950068912</v>
      </c>
      <c r="D9353" s="62">
        <v>0.18320182393515494</v>
      </c>
      <c r="E9353" s="62">
        <v>0.63618317982089778</v>
      </c>
      <c r="F9353" s="62">
        <v>0.22358501604211023</v>
      </c>
      <c r="G9353" s="62">
        <v>0.74610454819868377</v>
      </c>
      <c r="H9353" s="62">
        <v>1.7288257061671697E-3</v>
      </c>
      <c r="I9353" s="62">
        <v>0.89283740684154156</v>
      </c>
      <c r="J9353" s="62">
        <v>5.0147537614809945E-2</v>
      </c>
      <c r="K9353" s="62"/>
      <c r="L9353" s="65">
        <f t="shared" si="1315"/>
        <v>0.25289354680549148</v>
      </c>
      <c r="M9353" s="65">
        <f t="shared" si="1316"/>
        <v>5.0066518679757262E-2</v>
      </c>
      <c r="N9353" s="65">
        <f t="shared" si="1317"/>
        <v>0.17386004337775762</v>
      </c>
      <c r="O9353" s="65">
        <f t="shared" si="1318"/>
        <v>6.11026852339E-2</v>
      </c>
      <c r="P9353" s="65">
        <f t="shared" si="1319"/>
        <v>0.20390002947057539</v>
      </c>
      <c r="Q9353" s="65">
        <f t="shared" si="1320"/>
        <v>4.7246409807852189E-4</v>
      </c>
      <c r="R9353" s="65">
        <f t="shared" si="1321"/>
        <v>0.24400008552011074</v>
      </c>
      <c r="S9353" s="65">
        <f t="shared" si="1322"/>
        <v>1.3704626814329041E-2</v>
      </c>
      <c r="T9353" s="66">
        <f>(L9353*'Football Field'!$F$4)+(M9353*'Football Field'!$F$5)+(N9353*'Football Field'!$F$6)+(O9353*'Football Field'!$F$7)+(P9353*'Football Field'!$F$8)+(Q9353*'Football Field'!$F$9)+(R9353*'Football Field'!$F$10)+(S9353*'Football Field'!$F$11)</f>
        <v>162277844.46780169</v>
      </c>
    </row>
    <row r="9354" spans="2:20" x14ac:dyDescent="0.3">
      <c r="B9354" s="62">
        <f t="shared" si="1314"/>
        <v>9327</v>
      </c>
      <c r="C9354" s="62">
        <v>0.24580514103696105</v>
      </c>
      <c r="D9354" s="62">
        <v>0.44392480002556656</v>
      </c>
      <c r="E9354" s="62">
        <v>0.23998978753367306</v>
      </c>
      <c r="F9354" s="62">
        <v>0.29993174362645625</v>
      </c>
      <c r="G9354" s="62">
        <v>0.48807570532010058</v>
      </c>
      <c r="H9354" s="62">
        <v>5.7772756891492083E-2</v>
      </c>
      <c r="I9354" s="62">
        <v>0.29225745013422399</v>
      </c>
      <c r="J9354" s="62">
        <v>0.45585780577570345</v>
      </c>
      <c r="K9354" s="62"/>
      <c r="L9354" s="65">
        <f t="shared" si="1315"/>
        <v>9.7401989803143282E-2</v>
      </c>
      <c r="M9354" s="65">
        <f t="shared" si="1316"/>
        <v>0.17590827703213457</v>
      </c>
      <c r="N9354" s="65">
        <f t="shared" si="1317"/>
        <v>9.5097615695102319E-2</v>
      </c>
      <c r="O9354" s="65">
        <f t="shared" si="1318"/>
        <v>0.11885003100870968</v>
      </c>
      <c r="P9354" s="65">
        <f t="shared" si="1319"/>
        <v>0.1934033790839306</v>
      </c>
      <c r="Q9354" s="65">
        <f t="shared" si="1320"/>
        <v>2.2892855104273201E-2</v>
      </c>
      <c r="R9354" s="65">
        <f t="shared" si="1321"/>
        <v>0.11580903905336104</v>
      </c>
      <c r="S9354" s="65">
        <f t="shared" si="1322"/>
        <v>0.18063681321934522</v>
      </c>
      <c r="T9354" s="66">
        <f>(L9354*'Football Field'!$F$4)+(M9354*'Football Field'!$F$5)+(N9354*'Football Field'!$F$6)+(O9354*'Football Field'!$F$7)+(P9354*'Football Field'!$F$8)+(Q9354*'Football Field'!$F$9)+(R9354*'Football Field'!$F$10)+(S9354*'Football Field'!$F$11)</f>
        <v>143611430.59042263</v>
      </c>
    </row>
    <row r="9355" spans="2:20" x14ac:dyDescent="0.3">
      <c r="B9355" s="62">
        <f t="shared" si="1314"/>
        <v>9328</v>
      </c>
      <c r="C9355" s="62">
        <v>0.47269784150745697</v>
      </c>
      <c r="D9355" s="62">
        <v>0.11693751300730415</v>
      </c>
      <c r="E9355" s="62">
        <v>0.80746872496831035</v>
      </c>
      <c r="F9355" s="62">
        <v>0.55369798968288109</v>
      </c>
      <c r="G9355" s="62">
        <v>5.0842719895197286E-2</v>
      </c>
      <c r="H9355" s="62">
        <v>0.16535510082343419</v>
      </c>
      <c r="I9355" s="62">
        <v>0.77402719824280541</v>
      </c>
      <c r="J9355" s="62">
        <v>0.64173395507232789</v>
      </c>
      <c r="K9355" s="62"/>
      <c r="L9355" s="65">
        <f t="shared" si="1315"/>
        <v>0.13193674816931045</v>
      </c>
      <c r="M9355" s="65">
        <f t="shared" si="1316"/>
        <v>3.2638937288116988E-2</v>
      </c>
      <c r="N9355" s="65">
        <f t="shared" si="1317"/>
        <v>0.22537610385736767</v>
      </c>
      <c r="O9355" s="65">
        <f t="shared" si="1318"/>
        <v>0.15454505143005035</v>
      </c>
      <c r="P9355" s="65">
        <f t="shared" si="1319"/>
        <v>1.4190932435111643E-2</v>
      </c>
      <c r="Q9355" s="65">
        <f t="shared" si="1320"/>
        <v>4.6152980572703145E-2</v>
      </c>
      <c r="R9355" s="65">
        <f t="shared" si="1321"/>
        <v>0.21604209404697888</v>
      </c>
      <c r="S9355" s="65">
        <f t="shared" si="1322"/>
        <v>0.17911715220036101</v>
      </c>
      <c r="T9355" s="66">
        <f>(L9355*'Football Field'!$F$4)+(M9355*'Football Field'!$F$5)+(N9355*'Football Field'!$F$6)+(O9355*'Football Field'!$F$7)+(P9355*'Football Field'!$F$8)+(Q9355*'Football Field'!$F$9)+(R9355*'Football Field'!$F$10)+(S9355*'Football Field'!$F$11)</f>
        <v>146773791.21248171</v>
      </c>
    </row>
    <row r="9356" spans="2:20" x14ac:dyDescent="0.3">
      <c r="B9356" s="62">
        <f t="shared" si="1314"/>
        <v>9329</v>
      </c>
      <c r="C9356" s="62">
        <v>0.88507150720919658</v>
      </c>
      <c r="D9356" s="62">
        <v>0.68046050321217322</v>
      </c>
      <c r="E9356" s="62">
        <v>0.48080773976653068</v>
      </c>
      <c r="F9356" s="62">
        <v>9.7253783950113082E-4</v>
      </c>
      <c r="G9356" s="62">
        <v>0.55725537068647835</v>
      </c>
      <c r="H9356" s="62">
        <v>0.94203955631482394</v>
      </c>
      <c r="I9356" s="62">
        <v>0.95203199414547091</v>
      </c>
      <c r="J9356" s="62">
        <v>0.88948560336998339</v>
      </c>
      <c r="K9356" s="62"/>
      <c r="L9356" s="65">
        <f t="shared" si="1315"/>
        <v>0.16426336397194272</v>
      </c>
      <c r="M9356" s="65">
        <f t="shared" si="1316"/>
        <v>0.126288927388613</v>
      </c>
      <c r="N9356" s="65">
        <f t="shared" si="1317"/>
        <v>8.9234707155846957E-2</v>
      </c>
      <c r="O9356" s="65">
        <f t="shared" si="1318"/>
        <v>1.8049653141607891E-4</v>
      </c>
      <c r="P9356" s="65">
        <f t="shared" si="1319"/>
        <v>0.10342287717410062</v>
      </c>
      <c r="Q9356" s="65">
        <f t="shared" si="1320"/>
        <v>0.17483625362976937</v>
      </c>
      <c r="R9356" s="65">
        <f t="shared" si="1321"/>
        <v>0.17669078339258842</v>
      </c>
      <c r="S9356" s="65">
        <f t="shared" si="1322"/>
        <v>0.1650825907557229</v>
      </c>
      <c r="T9356" s="66">
        <f>(L9356*'Football Field'!$F$4)+(M9356*'Football Field'!$F$5)+(N9356*'Football Field'!$F$6)+(O9356*'Football Field'!$F$7)+(P9356*'Football Field'!$F$8)+(Q9356*'Football Field'!$F$9)+(R9356*'Football Field'!$F$10)+(S9356*'Football Field'!$F$11)</f>
        <v>143402814.88212568</v>
      </c>
    </row>
    <row r="9357" spans="2:20" x14ac:dyDescent="0.3">
      <c r="B9357" s="62">
        <f t="shared" si="1314"/>
        <v>9330</v>
      </c>
      <c r="C9357" s="62">
        <v>0.71200785598582439</v>
      </c>
      <c r="D9357" s="62">
        <v>0.37519418906323787</v>
      </c>
      <c r="E9357" s="62">
        <v>8.5038900820242014E-2</v>
      </c>
      <c r="F9357" s="62">
        <v>0.23712829985673145</v>
      </c>
      <c r="G9357" s="62">
        <v>0.71385301637803722</v>
      </c>
      <c r="H9357" s="62">
        <v>0.13474747829842426</v>
      </c>
      <c r="I9357" s="62">
        <v>4.2728008662430428E-3</v>
      </c>
      <c r="J9357" s="62">
        <v>0.18138260852323729</v>
      </c>
      <c r="K9357" s="62"/>
      <c r="L9357" s="65">
        <f t="shared" si="1315"/>
        <v>0.29137359960730341</v>
      </c>
      <c r="M9357" s="65">
        <f t="shared" si="1316"/>
        <v>0.15353999327400017</v>
      </c>
      <c r="N9357" s="65">
        <f t="shared" si="1317"/>
        <v>3.4800305123509331E-2</v>
      </c>
      <c r="O9357" s="65">
        <f t="shared" si="1318"/>
        <v>9.7039556118874395E-2</v>
      </c>
      <c r="P9357" s="65">
        <f t="shared" si="1319"/>
        <v>0.29212869103053984</v>
      </c>
      <c r="Q9357" s="65">
        <f t="shared" si="1320"/>
        <v>5.5142450268976455E-2</v>
      </c>
      <c r="R9357" s="65">
        <f t="shared" si="1321"/>
        <v>1.7485500452500992E-3</v>
      </c>
      <c r="S9357" s="65">
        <f t="shared" si="1322"/>
        <v>7.4226854531546357E-2</v>
      </c>
      <c r="T9357" s="66">
        <f>(L9357*'Football Field'!$F$4)+(M9357*'Football Field'!$F$5)+(N9357*'Football Field'!$F$6)+(O9357*'Football Field'!$F$7)+(P9357*'Football Field'!$F$8)+(Q9357*'Football Field'!$F$9)+(R9357*'Football Field'!$F$10)+(S9357*'Football Field'!$F$11)</f>
        <v>132454953.69370572</v>
      </c>
    </row>
    <row r="9358" spans="2:20" x14ac:dyDescent="0.3">
      <c r="B9358" s="62">
        <f t="shared" si="1314"/>
        <v>9331</v>
      </c>
      <c r="C9358" s="62">
        <v>0.73680021522921357</v>
      </c>
      <c r="D9358" s="62">
        <v>9.0421399341351072E-2</v>
      </c>
      <c r="E9358" s="62">
        <v>0.74776589928752901</v>
      </c>
      <c r="F9358" s="62">
        <v>0.58998211562697422</v>
      </c>
      <c r="G9358" s="62">
        <v>0.43931294060022241</v>
      </c>
      <c r="H9358" s="62">
        <v>0.74293729551557319</v>
      </c>
      <c r="I9358" s="62">
        <v>0.52567538248235302</v>
      </c>
      <c r="J9358" s="62">
        <v>0.80892421197182518</v>
      </c>
      <c r="K9358" s="62"/>
      <c r="L9358" s="65">
        <f t="shared" si="1315"/>
        <v>0.15737476028615408</v>
      </c>
      <c r="M9358" s="65">
        <f t="shared" si="1316"/>
        <v>1.931330332423541E-2</v>
      </c>
      <c r="N9358" s="65">
        <f t="shared" si="1317"/>
        <v>0.15971694459118205</v>
      </c>
      <c r="O9358" s="65">
        <f t="shared" si="1318"/>
        <v>0.12601556310760392</v>
      </c>
      <c r="P9358" s="65">
        <f t="shared" si="1319"/>
        <v>9.3833806354219729E-2</v>
      </c>
      <c r="Q9358" s="65">
        <f t="shared" si="1320"/>
        <v>0.15868559261079213</v>
      </c>
      <c r="R9358" s="65">
        <f t="shared" si="1321"/>
        <v>0.11228014812774795</v>
      </c>
      <c r="S9358" s="65">
        <f t="shared" si="1322"/>
        <v>0.17277988159806465</v>
      </c>
      <c r="T9358" s="66">
        <f>(L9358*'Football Field'!$F$4)+(M9358*'Football Field'!$F$5)+(N9358*'Football Field'!$F$6)+(O9358*'Football Field'!$F$7)+(P9358*'Football Field'!$F$8)+(Q9358*'Football Field'!$F$9)+(R9358*'Football Field'!$F$10)+(S9358*'Football Field'!$F$11)</f>
        <v>136849854.27563521</v>
      </c>
    </row>
    <row r="9359" spans="2:20" x14ac:dyDescent="0.3">
      <c r="B9359" s="62">
        <f t="shared" si="1314"/>
        <v>9332</v>
      </c>
      <c r="C9359" s="62">
        <v>0.21217074938153468</v>
      </c>
      <c r="D9359" s="62">
        <v>0.76764527018409912</v>
      </c>
      <c r="E9359" s="62">
        <v>0.43002408628074262</v>
      </c>
      <c r="F9359" s="62">
        <v>0.94134398420258347</v>
      </c>
      <c r="G9359" s="62">
        <v>0.38440276214156111</v>
      </c>
      <c r="H9359" s="62">
        <v>0.56441928193793622</v>
      </c>
      <c r="I9359" s="62">
        <v>0.83855016668709059</v>
      </c>
      <c r="J9359" s="62">
        <v>0.85392265081054142</v>
      </c>
      <c r="K9359" s="62"/>
      <c r="L9359" s="65">
        <f t="shared" si="1315"/>
        <v>4.249807589322515E-2</v>
      </c>
      <c r="M9359" s="65">
        <f t="shared" si="1316"/>
        <v>0.15376034183059922</v>
      </c>
      <c r="N9359" s="65">
        <f t="shared" si="1317"/>
        <v>8.6134381426020923E-2</v>
      </c>
      <c r="O9359" s="65">
        <f t="shared" si="1318"/>
        <v>0.18855241921370153</v>
      </c>
      <c r="P9359" s="65">
        <f t="shared" si="1319"/>
        <v>7.6996371114666021E-2</v>
      </c>
      <c r="Q9359" s="65">
        <f t="shared" si="1320"/>
        <v>0.11305391317756092</v>
      </c>
      <c r="R9359" s="65">
        <f t="shared" si="1321"/>
        <v>0.16796268443234363</v>
      </c>
      <c r="S9359" s="65">
        <f t="shared" si="1322"/>
        <v>0.17104181291188261</v>
      </c>
      <c r="T9359" s="66">
        <f>(L9359*'Football Field'!$F$4)+(M9359*'Football Field'!$F$5)+(N9359*'Football Field'!$F$6)+(O9359*'Football Field'!$F$7)+(P9359*'Football Field'!$F$8)+(Q9359*'Football Field'!$F$9)+(R9359*'Football Field'!$F$10)+(S9359*'Football Field'!$F$11)</f>
        <v>141826734.59600082</v>
      </c>
    </row>
    <row r="9360" spans="2:20" x14ac:dyDescent="0.3">
      <c r="B9360" s="62">
        <f t="shared" si="1314"/>
        <v>9333</v>
      </c>
      <c r="C9360" s="62">
        <v>0.53876236104748654</v>
      </c>
      <c r="D9360" s="62">
        <v>0.48959652249992258</v>
      </c>
      <c r="E9360" s="62">
        <v>0.20834292108248476</v>
      </c>
      <c r="F9360" s="62">
        <v>0.24977250569852505</v>
      </c>
      <c r="G9360" s="62">
        <v>0.99637257309292648</v>
      </c>
      <c r="H9360" s="62">
        <v>6.5699422037473698E-2</v>
      </c>
      <c r="I9360" s="62">
        <v>0.39139879304299241</v>
      </c>
      <c r="J9360" s="62">
        <v>0.60464359798743161</v>
      </c>
      <c r="K9360" s="62"/>
      <c r="L9360" s="65">
        <f t="shared" si="1315"/>
        <v>0.15199573411186088</v>
      </c>
      <c r="M9360" s="65">
        <f t="shared" si="1316"/>
        <v>0.13812505890594473</v>
      </c>
      <c r="N9360" s="65">
        <f t="shared" si="1317"/>
        <v>5.8777742334065193E-2</v>
      </c>
      <c r="O9360" s="65">
        <f t="shared" si="1318"/>
        <v>7.0465864190650263E-2</v>
      </c>
      <c r="P9360" s="65">
        <f t="shared" si="1319"/>
        <v>0.28109680936459258</v>
      </c>
      <c r="Q9360" s="65">
        <f t="shared" si="1320"/>
        <v>1.8535132751099172E-2</v>
      </c>
      <c r="R9360" s="65">
        <f t="shared" si="1321"/>
        <v>0.11042149782587059</v>
      </c>
      <c r="S9360" s="65">
        <f t="shared" si="1322"/>
        <v>0.17058216051591657</v>
      </c>
      <c r="T9360" s="66">
        <f>(L9360*'Football Field'!$F$4)+(M9360*'Football Field'!$F$5)+(N9360*'Football Field'!$F$6)+(O9360*'Football Field'!$F$7)+(P9360*'Football Field'!$F$8)+(Q9360*'Football Field'!$F$9)+(R9360*'Football Field'!$F$10)+(S9360*'Football Field'!$F$11)</f>
        <v>148539437.13868576</v>
      </c>
    </row>
    <row r="9361" spans="2:20" x14ac:dyDescent="0.3">
      <c r="B9361" s="62">
        <f t="shared" si="1314"/>
        <v>9334</v>
      </c>
      <c r="C9361" s="62">
        <v>0.32905097521524651</v>
      </c>
      <c r="D9361" s="62">
        <v>0.52127938489937486</v>
      </c>
      <c r="E9361" s="62">
        <v>0.85394899221338072</v>
      </c>
      <c r="F9361" s="62">
        <v>0.23038484186209629</v>
      </c>
      <c r="G9361" s="62">
        <v>0.88619902936058126</v>
      </c>
      <c r="H9361" s="62">
        <v>0.31824619124984865</v>
      </c>
      <c r="I9361" s="62">
        <v>3.0364794441107068E-2</v>
      </c>
      <c r="J9361" s="62">
        <v>0.80102713915071433</v>
      </c>
      <c r="K9361" s="62"/>
      <c r="L9361" s="65">
        <f t="shared" si="1315"/>
        <v>8.2873910960508501E-2</v>
      </c>
      <c r="M9361" s="65">
        <f t="shared" si="1316"/>
        <v>0.13128805134657368</v>
      </c>
      <c r="N9361" s="65">
        <f t="shared" si="1317"/>
        <v>0.21507334144569512</v>
      </c>
      <c r="O9361" s="65">
        <f t="shared" si="1318"/>
        <v>5.8024118781719793E-2</v>
      </c>
      <c r="P9361" s="65">
        <f t="shared" si="1319"/>
        <v>0.22319575076316295</v>
      </c>
      <c r="Q9361" s="65">
        <f t="shared" si="1320"/>
        <v>8.0152646561549731E-2</v>
      </c>
      <c r="R9361" s="65">
        <f t="shared" si="1321"/>
        <v>7.6475970606084114E-3</v>
      </c>
      <c r="S9361" s="65">
        <f t="shared" si="1322"/>
        <v>0.20174458308018181</v>
      </c>
      <c r="T9361" s="66">
        <f>(L9361*'Football Field'!$F$4)+(M9361*'Football Field'!$F$5)+(N9361*'Football Field'!$F$6)+(O9361*'Football Field'!$F$7)+(P9361*'Football Field'!$F$8)+(Q9361*'Football Field'!$F$9)+(R9361*'Football Field'!$F$10)+(S9361*'Football Field'!$F$11)</f>
        <v>134123800.5240514</v>
      </c>
    </row>
    <row r="9362" spans="2:20" x14ac:dyDescent="0.3">
      <c r="B9362" s="62">
        <f t="shared" si="1314"/>
        <v>9335</v>
      </c>
      <c r="C9362" s="62">
        <v>0.43594176225314496</v>
      </c>
      <c r="D9362" s="62">
        <v>0.28771480808679051</v>
      </c>
      <c r="E9362" s="62">
        <v>0.24246485342751567</v>
      </c>
      <c r="F9362" s="62">
        <v>0.14071334257879853</v>
      </c>
      <c r="G9362" s="62">
        <v>0.87336000028296545</v>
      </c>
      <c r="H9362" s="62">
        <v>0.92855176910183357</v>
      </c>
      <c r="I9362" s="62">
        <v>0.53833103501347024</v>
      </c>
      <c r="J9362" s="62">
        <v>0.16647389963952508</v>
      </c>
      <c r="K9362" s="62"/>
      <c r="L9362" s="65">
        <f t="shared" si="1315"/>
        <v>0.1206408060950668</v>
      </c>
      <c r="M9362" s="65">
        <f t="shared" si="1316"/>
        <v>7.9621062670573367E-2</v>
      </c>
      <c r="N9362" s="65">
        <f t="shared" si="1317"/>
        <v>6.7098768459425542E-2</v>
      </c>
      <c r="O9362" s="65">
        <f t="shared" si="1318"/>
        <v>3.8940456150149613E-2</v>
      </c>
      <c r="P9362" s="65">
        <f t="shared" si="1319"/>
        <v>0.24169020628067761</v>
      </c>
      <c r="Q9362" s="65">
        <f t="shared" si="1320"/>
        <v>0.25696375898117435</v>
      </c>
      <c r="R9362" s="65">
        <f t="shared" si="1321"/>
        <v>0.1489756101235932</v>
      </c>
      <c r="S9362" s="65">
        <f t="shared" si="1322"/>
        <v>4.6069331239339574E-2</v>
      </c>
      <c r="T9362" s="66">
        <f>(L9362*'Football Field'!$F$4)+(M9362*'Football Field'!$F$5)+(N9362*'Football Field'!$F$6)+(O9362*'Football Field'!$F$7)+(P9362*'Football Field'!$F$8)+(Q9362*'Football Field'!$F$9)+(R9362*'Football Field'!$F$10)+(S9362*'Football Field'!$F$11)</f>
        <v>150024139.05476886</v>
      </c>
    </row>
    <row r="9363" spans="2:20" x14ac:dyDescent="0.3">
      <c r="B9363" s="62">
        <f t="shared" si="1314"/>
        <v>9336</v>
      </c>
      <c r="C9363" s="62">
        <v>0.22746276629878948</v>
      </c>
      <c r="D9363" s="62">
        <v>0.26763843011036759</v>
      </c>
      <c r="E9363" s="62">
        <v>0.26883214967489377</v>
      </c>
      <c r="F9363" s="62">
        <v>0.8839770051775202</v>
      </c>
      <c r="G9363" s="62">
        <v>0.65900337754244331</v>
      </c>
      <c r="H9363" s="62">
        <v>0.89815702795796803</v>
      </c>
      <c r="I9363" s="62">
        <v>0.75862120025249735</v>
      </c>
      <c r="J9363" s="62">
        <v>0.35705192904876371</v>
      </c>
      <c r="K9363" s="62"/>
      <c r="L9363" s="65">
        <f t="shared" si="1315"/>
        <v>5.2644352985716417E-2</v>
      </c>
      <c r="M9363" s="65">
        <f t="shared" si="1316"/>
        <v>6.1942674032045168E-2</v>
      </c>
      <c r="N9363" s="65">
        <f t="shared" si="1317"/>
        <v>6.2218950431666212E-2</v>
      </c>
      <c r="O9363" s="65">
        <f t="shared" si="1318"/>
        <v>0.20458907736439283</v>
      </c>
      <c r="P9363" s="65">
        <f t="shared" si="1319"/>
        <v>0.15252081468380682</v>
      </c>
      <c r="Q9363" s="65">
        <f t="shared" si="1320"/>
        <v>0.20787092492452849</v>
      </c>
      <c r="R9363" s="65">
        <f t="shared" si="1321"/>
        <v>0.17557652576896879</v>
      </c>
      <c r="S9363" s="65">
        <f t="shared" si="1322"/>
        <v>8.2636679808875277E-2</v>
      </c>
      <c r="T9363" s="66">
        <f>(L9363*'Football Field'!$F$4)+(M9363*'Football Field'!$F$5)+(N9363*'Football Field'!$F$6)+(O9363*'Football Field'!$F$7)+(P9363*'Football Field'!$F$8)+(Q9363*'Football Field'!$F$9)+(R9363*'Football Field'!$F$10)+(S9363*'Football Field'!$F$11)</f>
        <v>148122374.4575471</v>
      </c>
    </row>
    <row r="9364" spans="2:20" x14ac:dyDescent="0.3">
      <c r="B9364" s="62">
        <f t="shared" si="1314"/>
        <v>9337</v>
      </c>
      <c r="C9364" s="62">
        <v>0.77490685394687142</v>
      </c>
      <c r="D9364" s="62">
        <v>3.1685050815246751E-2</v>
      </c>
      <c r="E9364" s="62">
        <v>0.5372578498607663</v>
      </c>
      <c r="F9364" s="62">
        <v>0.3063682623614552</v>
      </c>
      <c r="G9364" s="62">
        <v>0.43013432855137612</v>
      </c>
      <c r="H9364" s="62">
        <v>0.78668574196095897</v>
      </c>
      <c r="I9364" s="62">
        <v>0.52657618637234715</v>
      </c>
      <c r="J9364" s="62">
        <v>0.23804306093120164</v>
      </c>
      <c r="K9364" s="62"/>
      <c r="L9364" s="65">
        <f t="shared" si="1315"/>
        <v>0.21337554248892229</v>
      </c>
      <c r="M9364" s="65">
        <f t="shared" si="1316"/>
        <v>8.7246807433140547E-3</v>
      </c>
      <c r="N9364" s="65">
        <f t="shared" si="1317"/>
        <v>0.14793737413288213</v>
      </c>
      <c r="O9364" s="65">
        <f t="shared" si="1318"/>
        <v>8.4360454227245654E-2</v>
      </c>
      <c r="P9364" s="65">
        <f t="shared" si="1319"/>
        <v>0.11844022959700234</v>
      </c>
      <c r="Q9364" s="65">
        <f t="shared" si="1320"/>
        <v>0.21661893439740904</v>
      </c>
      <c r="R9364" s="65">
        <f t="shared" si="1321"/>
        <v>0.14499610999266097</v>
      </c>
      <c r="S9364" s="65">
        <f t="shared" si="1322"/>
        <v>6.55466744205635E-2</v>
      </c>
      <c r="T9364" s="66">
        <f>(L9364*'Football Field'!$F$4)+(M9364*'Football Field'!$F$5)+(N9364*'Football Field'!$F$6)+(O9364*'Football Field'!$F$7)+(P9364*'Football Field'!$F$8)+(Q9364*'Football Field'!$F$9)+(R9364*'Football Field'!$F$10)+(S9364*'Football Field'!$F$11)</f>
        <v>141737271.34051678</v>
      </c>
    </row>
    <row r="9365" spans="2:20" x14ac:dyDescent="0.3">
      <c r="B9365" s="62">
        <f t="shared" si="1314"/>
        <v>9338</v>
      </c>
      <c r="C9365" s="62">
        <v>0.50141929399631502</v>
      </c>
      <c r="D9365" s="62">
        <v>0.3165277947006806</v>
      </c>
      <c r="E9365" s="62">
        <v>0.47605684661800451</v>
      </c>
      <c r="F9365" s="62">
        <v>0.86202257542715888</v>
      </c>
      <c r="G9365" s="62">
        <v>0.26126183676332237</v>
      </c>
      <c r="H9365" s="62">
        <v>0.69928534264890518</v>
      </c>
      <c r="I9365" s="62">
        <v>1.1877293890669716E-3</v>
      </c>
      <c r="J9365" s="62">
        <v>0.50658287608771924</v>
      </c>
      <c r="K9365" s="62"/>
      <c r="L9365" s="65">
        <f t="shared" si="1315"/>
        <v>0.13834758872128447</v>
      </c>
      <c r="M9365" s="65">
        <f t="shared" si="1316"/>
        <v>8.7333809616880739E-2</v>
      </c>
      <c r="N9365" s="65">
        <f t="shared" si="1317"/>
        <v>0.13134978572313039</v>
      </c>
      <c r="O9365" s="65">
        <f t="shared" si="1318"/>
        <v>0.23784235301989684</v>
      </c>
      <c r="P9365" s="65">
        <f t="shared" si="1319"/>
        <v>7.2085269900613591E-2</v>
      </c>
      <c r="Q9365" s="65">
        <f t="shared" si="1320"/>
        <v>0.1929412013896781</v>
      </c>
      <c r="R9365" s="65">
        <f t="shared" si="1321"/>
        <v>3.2770876389935535E-4</v>
      </c>
      <c r="S9365" s="65">
        <f t="shared" si="1322"/>
        <v>0.1397722828646164</v>
      </c>
      <c r="T9365" s="66">
        <f>(L9365*'Football Field'!$F$4)+(M9365*'Football Field'!$F$5)+(N9365*'Football Field'!$F$6)+(O9365*'Football Field'!$F$7)+(P9365*'Football Field'!$F$8)+(Q9365*'Football Field'!$F$9)+(R9365*'Football Field'!$F$10)+(S9365*'Football Field'!$F$11)</f>
        <v>119197787.34468627</v>
      </c>
    </row>
    <row r="9366" spans="2:20" x14ac:dyDescent="0.3">
      <c r="B9366" s="62">
        <f t="shared" si="1314"/>
        <v>9339</v>
      </c>
      <c r="C9366" s="62">
        <v>0.65209804374242142</v>
      </c>
      <c r="D9366" s="62">
        <v>0.34953238254695917</v>
      </c>
      <c r="E9366" s="62">
        <v>0.66705719212227466</v>
      </c>
      <c r="F9366" s="62">
        <v>0.50329692753547484</v>
      </c>
      <c r="G9366" s="62">
        <v>0.37071034467250574</v>
      </c>
      <c r="H9366" s="62">
        <v>0.75366131554186599</v>
      </c>
      <c r="I9366" s="62">
        <v>0.67657148784006427</v>
      </c>
      <c r="J9366" s="62">
        <v>0.34646495262840293</v>
      </c>
      <c r="K9366" s="62"/>
      <c r="L9366" s="65">
        <f t="shared" si="1315"/>
        <v>0.15096984624706308</v>
      </c>
      <c r="M9366" s="65">
        <f t="shared" si="1316"/>
        <v>8.0921650598184819E-2</v>
      </c>
      <c r="N9366" s="65">
        <f t="shared" si="1317"/>
        <v>0.15443309897809798</v>
      </c>
      <c r="O9366" s="65">
        <f t="shared" si="1318"/>
        <v>0.11652030012324806</v>
      </c>
      <c r="P9366" s="65">
        <f t="shared" si="1319"/>
        <v>8.5824645963070156E-2</v>
      </c>
      <c r="Q9366" s="65">
        <f t="shared" si="1320"/>
        <v>0.17448316863017294</v>
      </c>
      <c r="R9366" s="65">
        <f t="shared" si="1321"/>
        <v>0.15663579192503641</v>
      </c>
      <c r="S9366" s="65">
        <f t="shared" si="1322"/>
        <v>8.0211497535126408E-2</v>
      </c>
      <c r="T9366" s="66">
        <f>(L9366*'Football Field'!$F$4)+(M9366*'Football Field'!$F$5)+(N9366*'Football Field'!$F$6)+(O9366*'Football Field'!$F$7)+(P9366*'Football Field'!$F$8)+(Q9366*'Football Field'!$F$9)+(R9366*'Football Field'!$F$10)+(S9366*'Football Field'!$F$11)</f>
        <v>141260785.14721534</v>
      </c>
    </row>
    <row r="9367" spans="2:20" x14ac:dyDescent="0.3">
      <c r="B9367" s="62">
        <f t="shared" si="1314"/>
        <v>9340</v>
      </c>
      <c r="C9367" s="62">
        <v>0.19627952778918456</v>
      </c>
      <c r="D9367" s="62">
        <v>0.39339780517600309</v>
      </c>
      <c r="E9367" s="62">
        <v>0.34417667668399277</v>
      </c>
      <c r="F9367" s="62">
        <v>0.35103582746525408</v>
      </c>
      <c r="G9367" s="62">
        <v>6.8663071872434256E-2</v>
      </c>
      <c r="H9367" s="62">
        <v>0.3506097014141315</v>
      </c>
      <c r="I9367" s="62">
        <v>0.71386498791391562</v>
      </c>
      <c r="J9367" s="62">
        <v>0.95257543983102588</v>
      </c>
      <c r="K9367" s="62"/>
      <c r="L9367" s="65">
        <f t="shared" si="1315"/>
        <v>5.8232762970851504E-2</v>
      </c>
      <c r="M9367" s="65">
        <f t="shared" si="1316"/>
        <v>0.11671436853400523</v>
      </c>
      <c r="N9367" s="65">
        <f t="shared" si="1317"/>
        <v>0.10211130554054004</v>
      </c>
      <c r="O9367" s="65">
        <f t="shared" si="1318"/>
        <v>0.10414629770770853</v>
      </c>
      <c r="P9367" s="65">
        <f t="shared" si="1319"/>
        <v>2.0371153498456338E-2</v>
      </c>
      <c r="Q9367" s="65">
        <f t="shared" si="1320"/>
        <v>0.10401987343101382</v>
      </c>
      <c r="R9367" s="65">
        <f t="shared" si="1321"/>
        <v>0.21179147465154763</v>
      </c>
      <c r="S9367" s="65">
        <f t="shared" si="1322"/>
        <v>0.28261276366587695</v>
      </c>
      <c r="T9367" s="66">
        <f>(L9367*'Football Field'!$F$4)+(M9367*'Football Field'!$F$5)+(N9367*'Football Field'!$F$6)+(O9367*'Football Field'!$F$7)+(P9367*'Football Field'!$F$8)+(Q9367*'Football Field'!$F$9)+(R9367*'Football Field'!$F$10)+(S9367*'Football Field'!$F$11)</f>
        <v>143993158.61579734</v>
      </c>
    </row>
    <row r="9368" spans="2:20" x14ac:dyDescent="0.3">
      <c r="B9368" s="62">
        <f t="shared" si="1314"/>
        <v>9341</v>
      </c>
      <c r="C9368" s="62">
        <v>0.54890198910892851</v>
      </c>
      <c r="D9368" s="62">
        <v>0.47391986394652852</v>
      </c>
      <c r="E9368" s="62">
        <v>0.16490683571313891</v>
      </c>
      <c r="F9368" s="62">
        <v>0.44184230367302602</v>
      </c>
      <c r="G9368" s="62">
        <v>0.84958714019757431</v>
      </c>
      <c r="H9368" s="62">
        <v>0.59186741164467371</v>
      </c>
      <c r="I9368" s="62">
        <v>5.9037295590085748E-2</v>
      </c>
      <c r="J9368" s="62">
        <v>0.38154838204723762</v>
      </c>
      <c r="K9368" s="62"/>
      <c r="L9368" s="65">
        <f t="shared" si="1315"/>
        <v>0.15631058064811218</v>
      </c>
      <c r="M9368" s="65">
        <f t="shared" si="1316"/>
        <v>0.1349579534853087</v>
      </c>
      <c r="N9368" s="65">
        <f t="shared" si="1317"/>
        <v>4.6960447866127616E-2</v>
      </c>
      <c r="O9368" s="65">
        <f t="shared" si="1318"/>
        <v>0.12582324060101824</v>
      </c>
      <c r="P9368" s="65">
        <f t="shared" si="1319"/>
        <v>0.24193656031568533</v>
      </c>
      <c r="Q9368" s="65">
        <f t="shared" si="1320"/>
        <v>0.16854582533224294</v>
      </c>
      <c r="R9368" s="65">
        <f t="shared" si="1321"/>
        <v>1.6812024982021383E-2</v>
      </c>
      <c r="S9368" s="65">
        <f t="shared" si="1322"/>
        <v>0.10865336676948352</v>
      </c>
      <c r="T9368" s="66">
        <f>(L9368*'Football Field'!$F$4)+(M9368*'Football Field'!$F$5)+(N9368*'Football Field'!$F$6)+(O9368*'Football Field'!$F$7)+(P9368*'Football Field'!$F$8)+(Q9368*'Football Field'!$F$9)+(R9368*'Football Field'!$F$10)+(S9368*'Football Field'!$F$11)</f>
        <v>131927584.4439965</v>
      </c>
    </row>
    <row r="9369" spans="2:20" x14ac:dyDescent="0.3">
      <c r="B9369" s="62">
        <f t="shared" si="1314"/>
        <v>9342</v>
      </c>
      <c r="C9369" s="62">
        <v>0.48365704662623132</v>
      </c>
      <c r="D9369" s="62">
        <v>0.32289558846089117</v>
      </c>
      <c r="E9369" s="62">
        <v>0.9638279755615401</v>
      </c>
      <c r="F9369" s="62">
        <v>0.34224664528205107</v>
      </c>
      <c r="G9369" s="62">
        <v>0.47673719374393875</v>
      </c>
      <c r="H9369" s="62">
        <v>0.50025020261725528</v>
      </c>
      <c r="I9369" s="62">
        <v>0.81226952444005784</v>
      </c>
      <c r="J9369" s="62">
        <v>0.72717685050319336</v>
      </c>
      <c r="K9369" s="62"/>
      <c r="L9369" s="65">
        <f t="shared" si="1315"/>
        <v>0.10448275444644754</v>
      </c>
      <c r="M9369" s="65">
        <f t="shared" si="1316"/>
        <v>6.975401416423968E-2</v>
      </c>
      <c r="N9369" s="65">
        <f t="shared" si="1317"/>
        <v>0.2082124149780791</v>
      </c>
      <c r="O9369" s="65">
        <f t="shared" si="1318"/>
        <v>7.393435585930648E-2</v>
      </c>
      <c r="P9369" s="65">
        <f t="shared" si="1319"/>
        <v>0.10298788262652996</v>
      </c>
      <c r="Q9369" s="65">
        <f t="shared" si="1320"/>
        <v>0.10806731638965758</v>
      </c>
      <c r="R9369" s="65">
        <f t="shared" si="1321"/>
        <v>0.17547176839126905</v>
      </c>
      <c r="S9369" s="65">
        <f t="shared" si="1322"/>
        <v>0.15708949314447054</v>
      </c>
      <c r="T9369" s="66">
        <f>(L9369*'Football Field'!$F$4)+(M9369*'Football Field'!$F$5)+(N9369*'Football Field'!$F$6)+(O9369*'Football Field'!$F$7)+(P9369*'Football Field'!$F$8)+(Q9369*'Football Field'!$F$9)+(R9369*'Football Field'!$F$10)+(S9369*'Football Field'!$F$11)</f>
        <v>147242735.04746604</v>
      </c>
    </row>
    <row r="9370" spans="2:20" x14ac:dyDescent="0.3">
      <c r="B9370" s="62">
        <f t="shared" si="1314"/>
        <v>9343</v>
      </c>
      <c r="C9370" s="62">
        <v>0.97872787131840799</v>
      </c>
      <c r="D9370" s="62">
        <v>0.7723040569262043</v>
      </c>
      <c r="E9370" s="62">
        <v>0.57676520420816446</v>
      </c>
      <c r="F9370" s="62">
        <v>0.4649838731173711</v>
      </c>
      <c r="G9370" s="62">
        <v>0.60950568433652585</v>
      </c>
      <c r="H9370" s="62">
        <v>0.42380356385749962</v>
      </c>
      <c r="I9370" s="62">
        <v>0.25990608589751596</v>
      </c>
      <c r="J9370" s="62">
        <v>0.35174637055127389</v>
      </c>
      <c r="K9370" s="62"/>
      <c r="L9370" s="65">
        <f t="shared" si="1315"/>
        <v>0.22054633069780649</v>
      </c>
      <c r="M9370" s="65">
        <f t="shared" si="1316"/>
        <v>0.17403083219512344</v>
      </c>
      <c r="N9370" s="65">
        <f t="shared" si="1317"/>
        <v>0.12996814864476136</v>
      </c>
      <c r="O9370" s="65">
        <f t="shared" si="1318"/>
        <v>0.1047793672326391</v>
      </c>
      <c r="P9370" s="65">
        <f t="shared" si="1319"/>
        <v>0.13734588148470561</v>
      </c>
      <c r="Q9370" s="65">
        <f t="shared" si="1320"/>
        <v>9.5499805088330988E-2</v>
      </c>
      <c r="R9370" s="65">
        <f t="shared" si="1321"/>
        <v>5.85671822071549E-2</v>
      </c>
      <c r="S9370" s="65">
        <f t="shared" si="1322"/>
        <v>7.9262452449478299E-2</v>
      </c>
      <c r="T9370" s="66">
        <f>(L9370*'Football Field'!$F$4)+(M9370*'Football Field'!$F$5)+(N9370*'Football Field'!$F$6)+(O9370*'Football Field'!$F$7)+(P9370*'Football Field'!$F$8)+(Q9370*'Football Field'!$F$9)+(R9370*'Football Field'!$F$10)+(S9370*'Football Field'!$F$11)</f>
        <v>130510506.47189645</v>
      </c>
    </row>
    <row r="9371" spans="2:20" x14ac:dyDescent="0.3">
      <c r="B9371" s="62">
        <f t="shared" si="1314"/>
        <v>9344</v>
      </c>
      <c r="C9371" s="62">
        <v>0.6722292359444062</v>
      </c>
      <c r="D9371" s="62">
        <v>0.94544270034423283</v>
      </c>
      <c r="E9371" s="62">
        <v>0.70593532229403111</v>
      </c>
      <c r="F9371" s="62">
        <v>0.68422695047952509</v>
      </c>
      <c r="G9371" s="62">
        <v>0.62401606988064906</v>
      </c>
      <c r="H9371" s="62">
        <v>0.82846431003090792</v>
      </c>
      <c r="I9371" s="62">
        <v>0.91504468128944239</v>
      </c>
      <c r="J9371" s="62">
        <v>0.99451746463619073</v>
      </c>
      <c r="K9371" s="62"/>
      <c r="L9371" s="65">
        <f t="shared" si="1315"/>
        <v>0.10553253444629244</v>
      </c>
      <c r="M9371" s="65">
        <f t="shared" si="1316"/>
        <v>0.14842401818614884</v>
      </c>
      <c r="N9371" s="65">
        <f t="shared" si="1317"/>
        <v>0.11082401617386739</v>
      </c>
      <c r="O9371" s="65">
        <f t="shared" si="1318"/>
        <v>0.10741604256339392</v>
      </c>
      <c r="P9371" s="65">
        <f t="shared" si="1319"/>
        <v>9.7963602099516239E-2</v>
      </c>
      <c r="Q9371" s="65">
        <f t="shared" si="1320"/>
        <v>0.13005970829732136</v>
      </c>
      <c r="R9371" s="65">
        <f t="shared" si="1321"/>
        <v>0.14365186633456822</v>
      </c>
      <c r="S9371" s="65">
        <f t="shared" si="1322"/>
        <v>0.15612821189889156</v>
      </c>
      <c r="T9371" s="66">
        <f>(L9371*'Football Field'!$F$4)+(M9371*'Football Field'!$F$5)+(N9371*'Football Field'!$F$6)+(O9371*'Football Field'!$F$7)+(P9371*'Football Field'!$F$8)+(Q9371*'Football Field'!$F$9)+(R9371*'Football Field'!$F$10)+(S9371*'Football Field'!$F$11)</f>
        <v>139839195.17570034</v>
      </c>
    </row>
    <row r="9372" spans="2:20" x14ac:dyDescent="0.3">
      <c r="B9372" s="62">
        <f t="shared" si="1314"/>
        <v>9345</v>
      </c>
      <c r="C9372" s="62">
        <v>0.62383265598742588</v>
      </c>
      <c r="D9372" s="62">
        <v>0.72694388453808045</v>
      </c>
      <c r="E9372" s="62">
        <v>0.44302356668172027</v>
      </c>
      <c r="F9372" s="62">
        <v>0.27294223861937317</v>
      </c>
      <c r="G9372" s="62">
        <v>0.74851407795027003</v>
      </c>
      <c r="H9372" s="62">
        <v>0.9517740473875177</v>
      </c>
      <c r="I9372" s="62">
        <v>0.31112581602803002</v>
      </c>
      <c r="J9372" s="62">
        <v>0.31067187139435426</v>
      </c>
      <c r="K9372" s="62"/>
      <c r="L9372" s="65">
        <f t="shared" si="1315"/>
        <v>0.1421410530204727</v>
      </c>
      <c r="M9372" s="65">
        <f t="shared" si="1316"/>
        <v>0.1656350757583912</v>
      </c>
      <c r="N9372" s="65">
        <f t="shared" si="1317"/>
        <v>0.10094347526798053</v>
      </c>
      <c r="O9372" s="65">
        <f t="shared" si="1318"/>
        <v>6.2190231368562443E-2</v>
      </c>
      <c r="P9372" s="65">
        <f t="shared" si="1319"/>
        <v>0.17054987137871808</v>
      </c>
      <c r="Q9372" s="65">
        <f t="shared" si="1320"/>
        <v>0.21686291032501817</v>
      </c>
      <c r="R9372" s="65">
        <f t="shared" si="1321"/>
        <v>7.089040736746785E-2</v>
      </c>
      <c r="S9372" s="65">
        <f t="shared" si="1322"/>
        <v>7.0786975513389069E-2</v>
      </c>
      <c r="T9372" s="66">
        <f>(L9372*'Football Field'!$F$4)+(M9372*'Football Field'!$F$5)+(N9372*'Football Field'!$F$6)+(O9372*'Football Field'!$F$7)+(P9372*'Football Field'!$F$8)+(Q9372*'Football Field'!$F$9)+(R9372*'Football Field'!$F$10)+(S9372*'Football Field'!$F$11)</f>
        <v>134217777.2585904</v>
      </c>
    </row>
    <row r="9373" spans="2:20" x14ac:dyDescent="0.3">
      <c r="B9373" s="62">
        <f t="shared" si="1314"/>
        <v>9346</v>
      </c>
      <c r="C9373" s="62">
        <v>0.31162446531430721</v>
      </c>
      <c r="D9373" s="62">
        <v>0.3651252219367509</v>
      </c>
      <c r="E9373" s="62">
        <v>2.639300823883306E-2</v>
      </c>
      <c r="F9373" s="62">
        <v>0.55916525428349306</v>
      </c>
      <c r="G9373" s="62">
        <v>7.0222760780345173E-3</v>
      </c>
      <c r="H9373" s="62">
        <v>0.87849588007112622</v>
      </c>
      <c r="I9373" s="62">
        <v>0.11711549020908785</v>
      </c>
      <c r="J9373" s="62">
        <v>6.8596765420525396E-2</v>
      </c>
      <c r="K9373" s="62"/>
      <c r="L9373" s="65">
        <f t="shared" si="1315"/>
        <v>0.13354160807839882</v>
      </c>
      <c r="M9373" s="65">
        <f t="shared" si="1316"/>
        <v>0.15646848920618861</v>
      </c>
      <c r="N9373" s="65">
        <f t="shared" si="1317"/>
        <v>1.1310295418189609E-2</v>
      </c>
      <c r="O9373" s="65">
        <f t="shared" si="1318"/>
        <v>0.23962119650416339</v>
      </c>
      <c r="P9373" s="65">
        <f t="shared" si="1319"/>
        <v>3.0092824672329943E-3</v>
      </c>
      <c r="Q9373" s="65">
        <f t="shared" si="1320"/>
        <v>0.37646515461044011</v>
      </c>
      <c r="R9373" s="65">
        <f t="shared" si="1321"/>
        <v>5.0187942970514626E-2</v>
      </c>
      <c r="S9373" s="65">
        <f t="shared" si="1322"/>
        <v>2.939603074487197E-2</v>
      </c>
      <c r="T9373" s="66">
        <f>(L9373*'Football Field'!$F$4)+(M9373*'Football Field'!$F$5)+(N9373*'Football Field'!$F$6)+(O9373*'Football Field'!$F$7)+(P9373*'Football Field'!$F$8)+(Q9373*'Football Field'!$F$9)+(R9373*'Football Field'!$F$10)+(S9373*'Football Field'!$F$11)</f>
        <v>116271320.28435062</v>
      </c>
    </row>
    <row r="9374" spans="2:20" x14ac:dyDescent="0.3">
      <c r="B9374" s="62">
        <f t="shared" ref="B9374:B9437" si="1323">B9373+1</f>
        <v>9347</v>
      </c>
      <c r="C9374" s="62">
        <v>0.55025122275541849</v>
      </c>
      <c r="D9374" s="62">
        <v>0.84644423770833266</v>
      </c>
      <c r="E9374" s="62">
        <v>0.64741706865288906</v>
      </c>
      <c r="F9374" s="62">
        <v>0.40298463870752055</v>
      </c>
      <c r="G9374" s="62">
        <v>0.73493571553942605</v>
      </c>
      <c r="H9374" s="62">
        <v>2.9484972504505769E-2</v>
      </c>
      <c r="I9374" s="62">
        <v>0.87721439179222216</v>
      </c>
      <c r="J9374" s="62">
        <v>0.25235567585375696</v>
      </c>
      <c r="K9374" s="62"/>
      <c r="L9374" s="65">
        <f t="shared" si="1315"/>
        <v>0.12675422208679776</v>
      </c>
      <c r="M9374" s="65">
        <f t="shared" si="1316"/>
        <v>0.19498435706023284</v>
      </c>
      <c r="N9374" s="65">
        <f t="shared" si="1317"/>
        <v>0.14913705505619215</v>
      </c>
      <c r="O9374" s="65">
        <f t="shared" si="1318"/>
        <v>9.283033327307226E-2</v>
      </c>
      <c r="P9374" s="65">
        <f t="shared" si="1319"/>
        <v>0.16929758818257293</v>
      </c>
      <c r="Q9374" s="65">
        <f t="shared" si="1320"/>
        <v>6.7920698737283219E-3</v>
      </c>
      <c r="R9374" s="65">
        <f t="shared" si="1321"/>
        <v>0.20207247750976784</v>
      </c>
      <c r="S9374" s="65">
        <f t="shared" si="1322"/>
        <v>5.8131896957635744E-2</v>
      </c>
      <c r="T9374" s="66">
        <f>(L9374*'Football Field'!$F$4)+(M9374*'Football Field'!$F$5)+(N9374*'Football Field'!$F$6)+(O9374*'Football Field'!$F$7)+(P9374*'Football Field'!$F$8)+(Q9374*'Football Field'!$F$9)+(R9374*'Football Field'!$F$10)+(S9374*'Football Field'!$F$11)</f>
        <v>153687122.84265545</v>
      </c>
    </row>
    <row r="9375" spans="2:20" x14ac:dyDescent="0.3">
      <c r="B9375" s="62">
        <f t="shared" si="1323"/>
        <v>9348</v>
      </c>
      <c r="C9375" s="62">
        <v>0.41580026078978904</v>
      </c>
      <c r="D9375" s="62">
        <v>0.51480600208222727</v>
      </c>
      <c r="E9375" s="62">
        <v>0.72526004310832848</v>
      </c>
      <c r="F9375" s="62">
        <v>0.55705247308573846</v>
      </c>
      <c r="G9375" s="62">
        <v>0.86462768242453569</v>
      </c>
      <c r="H9375" s="62">
        <v>0.71565548524702671</v>
      </c>
      <c r="I9375" s="62">
        <v>0.73542099142990547</v>
      </c>
      <c r="J9375" s="62">
        <v>0.66351433386395819</v>
      </c>
      <c r="K9375" s="62"/>
      <c r="L9375" s="65">
        <f t="shared" si="1315"/>
        <v>8.0082678674460464E-2</v>
      </c>
      <c r="M9375" s="65">
        <f t="shared" si="1316"/>
        <v>9.9151076928442022E-2</v>
      </c>
      <c r="N9375" s="65">
        <f t="shared" si="1317"/>
        <v>0.13968429667972906</v>
      </c>
      <c r="O9375" s="65">
        <f t="shared" si="1318"/>
        <v>0.1072877013646025</v>
      </c>
      <c r="P9375" s="65">
        <f t="shared" si="1319"/>
        <v>0.1665263526605944</v>
      </c>
      <c r="Q9375" s="65">
        <f t="shared" si="1320"/>
        <v>0.13783446926606674</v>
      </c>
      <c r="R9375" s="65">
        <f t="shared" si="1321"/>
        <v>0.14164128429180761</v>
      </c>
      <c r="S9375" s="65">
        <f t="shared" si="1322"/>
        <v>0.12779214013429721</v>
      </c>
      <c r="T9375" s="66">
        <f>(L9375*'Football Field'!$F$4)+(M9375*'Football Field'!$F$5)+(N9375*'Football Field'!$F$6)+(O9375*'Football Field'!$F$7)+(P9375*'Football Field'!$F$8)+(Q9375*'Football Field'!$F$9)+(R9375*'Football Field'!$F$10)+(S9375*'Football Field'!$F$11)</f>
        <v>145995991.00338638</v>
      </c>
    </row>
    <row r="9376" spans="2:20" x14ac:dyDescent="0.3">
      <c r="B9376" s="62">
        <f t="shared" si="1323"/>
        <v>9349</v>
      </c>
      <c r="C9376" s="62">
        <v>0.56683217810542352</v>
      </c>
      <c r="D9376" s="62">
        <v>0.66080389121932182</v>
      </c>
      <c r="E9376" s="62">
        <v>0.34243309460061477</v>
      </c>
      <c r="F9376" s="62">
        <v>0.54251796946262565</v>
      </c>
      <c r="G9376" s="62">
        <v>0.38674713035867181</v>
      </c>
      <c r="H9376" s="62">
        <v>0.69177176983617295</v>
      </c>
      <c r="I9376" s="62">
        <v>0.2288995215533095</v>
      </c>
      <c r="J9376" s="62">
        <v>0.8284150735533935</v>
      </c>
      <c r="K9376" s="62"/>
      <c r="L9376" s="65">
        <f t="shared" si="1315"/>
        <v>0.13342185900275802</v>
      </c>
      <c r="M9376" s="65">
        <f t="shared" si="1316"/>
        <v>0.15554107019369057</v>
      </c>
      <c r="N9376" s="65">
        <f t="shared" si="1317"/>
        <v>8.0602446068585631E-2</v>
      </c>
      <c r="O9376" s="65">
        <f t="shared" si="1318"/>
        <v>0.12769874192753145</v>
      </c>
      <c r="P9376" s="65">
        <f t="shared" si="1319"/>
        <v>9.1033154237829719E-2</v>
      </c>
      <c r="Q9376" s="65">
        <f t="shared" si="1320"/>
        <v>0.16283033868272045</v>
      </c>
      <c r="R9376" s="65">
        <f t="shared" si="1321"/>
        <v>5.3878733195002818E-2</v>
      </c>
      <c r="S9376" s="65">
        <f t="shared" si="1322"/>
        <v>0.19499365669188132</v>
      </c>
      <c r="T9376" s="66">
        <f>(L9376*'Football Field'!$F$4)+(M9376*'Football Field'!$F$5)+(N9376*'Football Field'!$F$6)+(O9376*'Football Field'!$F$7)+(P9376*'Football Field'!$F$8)+(Q9376*'Football Field'!$F$9)+(R9376*'Football Field'!$F$10)+(S9376*'Football Field'!$F$11)</f>
        <v>126307317.72650446</v>
      </c>
    </row>
    <row r="9377" spans="2:20" x14ac:dyDescent="0.3">
      <c r="B9377" s="62">
        <f t="shared" si="1323"/>
        <v>9350</v>
      </c>
      <c r="C9377" s="62">
        <v>0.54452496306664633</v>
      </c>
      <c r="D9377" s="62">
        <v>7.4233927658385102E-2</v>
      </c>
      <c r="E9377" s="62">
        <v>3.9027962651784653E-2</v>
      </c>
      <c r="F9377" s="62">
        <v>0.4304055669898883</v>
      </c>
      <c r="G9377" s="62">
        <v>0.85869399981129213</v>
      </c>
      <c r="H9377" s="62">
        <v>0.2795529218729631</v>
      </c>
      <c r="I9377" s="62">
        <v>0.39339578105063544</v>
      </c>
      <c r="J9377" s="62">
        <v>9.5961595822099954E-2</v>
      </c>
      <c r="K9377" s="62"/>
      <c r="L9377" s="65">
        <f t="shared" si="1315"/>
        <v>0.20050284296773455</v>
      </c>
      <c r="M9377" s="65">
        <f t="shared" si="1316"/>
        <v>2.7334125246238961E-2</v>
      </c>
      <c r="N9377" s="65">
        <f t="shared" si="1317"/>
        <v>1.4370723103035464E-2</v>
      </c>
      <c r="O9377" s="65">
        <f t="shared" si="1318"/>
        <v>0.15848224721343046</v>
      </c>
      <c r="P9377" s="65">
        <f t="shared" si="1319"/>
        <v>0.31618493159959465</v>
      </c>
      <c r="Q9377" s="65">
        <f t="shared" si="1320"/>
        <v>0.1029358787883629</v>
      </c>
      <c r="R9377" s="65">
        <f t="shared" si="1321"/>
        <v>0.14485464921194222</v>
      </c>
      <c r="S9377" s="65">
        <f t="shared" si="1322"/>
        <v>3.5334601869660837E-2</v>
      </c>
      <c r="T9377" s="66">
        <f>(L9377*'Football Field'!$F$4)+(M9377*'Football Field'!$F$5)+(N9377*'Football Field'!$F$6)+(O9377*'Football Field'!$F$7)+(P9377*'Football Field'!$F$8)+(Q9377*'Football Field'!$F$9)+(R9377*'Football Field'!$F$10)+(S9377*'Football Field'!$F$11)</f>
        <v>154731101.51220894</v>
      </c>
    </row>
    <row r="9378" spans="2:20" x14ac:dyDescent="0.3">
      <c r="B9378" s="62">
        <f t="shared" si="1323"/>
        <v>9351</v>
      </c>
      <c r="C9378" s="62">
        <v>0.20773795954020946</v>
      </c>
      <c r="D9378" s="62">
        <v>0.93590497523588567</v>
      </c>
      <c r="E9378" s="62">
        <v>0.38692637121479845</v>
      </c>
      <c r="F9378" s="62">
        <v>0.7785801461563725</v>
      </c>
      <c r="G9378" s="62">
        <v>0.1531918736999982</v>
      </c>
      <c r="H9378" s="62">
        <v>0.26290201749401654</v>
      </c>
      <c r="I9378" s="62">
        <v>0.9462022027996192</v>
      </c>
      <c r="J9378" s="62">
        <v>0.28037412801349515</v>
      </c>
      <c r="K9378" s="62"/>
      <c r="L9378" s="65">
        <f t="shared" si="1315"/>
        <v>5.2567671773804038E-2</v>
      </c>
      <c r="M9378" s="65">
        <f t="shared" si="1316"/>
        <v>0.23682886680201301</v>
      </c>
      <c r="N9378" s="65">
        <f t="shared" si="1317"/>
        <v>9.791093802821163E-2</v>
      </c>
      <c r="O9378" s="65">
        <f t="shared" si="1318"/>
        <v>0.19701813603703261</v>
      </c>
      <c r="P9378" s="65">
        <f t="shared" si="1319"/>
        <v>3.8764894739985317E-2</v>
      </c>
      <c r="Q9378" s="65">
        <f t="shared" si="1320"/>
        <v>6.6526825404874271E-2</v>
      </c>
      <c r="R9378" s="65">
        <f t="shared" si="1321"/>
        <v>0.23943455947343709</v>
      </c>
      <c r="S9378" s="65">
        <f t="shared" si="1322"/>
        <v>7.09481077406421E-2</v>
      </c>
      <c r="T9378" s="66">
        <f>(L9378*'Football Field'!$F$4)+(M9378*'Football Field'!$F$5)+(N9378*'Football Field'!$F$6)+(O9378*'Football Field'!$F$7)+(P9378*'Football Field'!$F$8)+(Q9378*'Football Field'!$F$9)+(R9378*'Football Field'!$F$10)+(S9378*'Football Field'!$F$11)</f>
        <v>147892391.87723231</v>
      </c>
    </row>
    <row r="9379" spans="2:20" x14ac:dyDescent="0.3">
      <c r="B9379" s="62">
        <f t="shared" si="1323"/>
        <v>9352</v>
      </c>
      <c r="C9379" s="62">
        <v>0.17897353407954331</v>
      </c>
      <c r="D9379" s="62">
        <v>0.83086852607033657</v>
      </c>
      <c r="E9379" s="62">
        <v>3.5069179429981223E-2</v>
      </c>
      <c r="F9379" s="62">
        <v>0.63349883267195195</v>
      </c>
      <c r="G9379" s="62">
        <v>0.34195258963304231</v>
      </c>
      <c r="H9379" s="62">
        <v>0.32042149279104004</v>
      </c>
      <c r="I9379" s="62">
        <v>4.3409916113935298E-2</v>
      </c>
      <c r="J9379" s="62">
        <v>0.51101192557809361</v>
      </c>
      <c r="K9379" s="62"/>
      <c r="L9379" s="65">
        <f t="shared" si="1315"/>
        <v>6.1817202058875274E-2</v>
      </c>
      <c r="M9379" s="65">
        <f t="shared" si="1316"/>
        <v>0.28698079760565309</v>
      </c>
      <c r="N9379" s="65">
        <f t="shared" si="1317"/>
        <v>1.2112844292936664E-2</v>
      </c>
      <c r="O9379" s="65">
        <f t="shared" si="1318"/>
        <v>0.2188095884944577</v>
      </c>
      <c r="P9379" s="65">
        <f t="shared" si="1319"/>
        <v>0.11810993416773333</v>
      </c>
      <c r="Q9379" s="65">
        <f t="shared" si="1320"/>
        <v>0.11067312418978587</v>
      </c>
      <c r="R9379" s="65">
        <f t="shared" si="1321"/>
        <v>1.499372278462867E-2</v>
      </c>
      <c r="S9379" s="65">
        <f t="shared" si="1322"/>
        <v>0.17650278640592934</v>
      </c>
      <c r="T9379" s="66">
        <f>(L9379*'Football Field'!$F$4)+(M9379*'Football Field'!$F$5)+(N9379*'Football Field'!$F$6)+(O9379*'Football Field'!$F$7)+(P9379*'Football Field'!$F$8)+(Q9379*'Football Field'!$F$9)+(R9379*'Football Field'!$F$10)+(S9379*'Football Field'!$F$11)</f>
        <v>121766590.58684215</v>
      </c>
    </row>
    <row r="9380" spans="2:20" x14ac:dyDescent="0.3">
      <c r="B9380" s="62">
        <f t="shared" si="1323"/>
        <v>9353</v>
      </c>
      <c r="C9380" s="62">
        <v>0.49296342284091221</v>
      </c>
      <c r="D9380" s="62">
        <v>0.70620594425392857</v>
      </c>
      <c r="E9380" s="62">
        <v>0.67025152127723808</v>
      </c>
      <c r="F9380" s="62">
        <v>0.59834613834073358</v>
      </c>
      <c r="G9380" s="62">
        <v>0.59386636763094436</v>
      </c>
      <c r="H9380" s="62">
        <v>0.4693195857890009</v>
      </c>
      <c r="I9380" s="62">
        <v>3.6724234594238792E-2</v>
      </c>
      <c r="J9380" s="62">
        <v>0.74322852564107345</v>
      </c>
      <c r="K9380" s="62"/>
      <c r="L9380" s="65">
        <f t="shared" si="1315"/>
        <v>0.11435263318905749</v>
      </c>
      <c r="M9380" s="65">
        <f t="shared" si="1316"/>
        <v>0.16381846108136708</v>
      </c>
      <c r="N9380" s="65">
        <f t="shared" si="1317"/>
        <v>0.15547812029404551</v>
      </c>
      <c r="O9380" s="65">
        <f t="shared" si="1318"/>
        <v>0.13879824203478086</v>
      </c>
      <c r="P9380" s="65">
        <f t="shared" si="1319"/>
        <v>0.13775907045934144</v>
      </c>
      <c r="Q9380" s="65">
        <f t="shared" si="1320"/>
        <v>0.10886797672104281</v>
      </c>
      <c r="R9380" s="65">
        <f t="shared" si="1321"/>
        <v>8.5189138445655819E-3</v>
      </c>
      <c r="S9380" s="65">
        <f t="shared" si="1322"/>
        <v>0.17240658237579923</v>
      </c>
      <c r="T9380" s="66">
        <f>(L9380*'Football Field'!$F$4)+(M9380*'Football Field'!$F$5)+(N9380*'Football Field'!$F$6)+(O9380*'Football Field'!$F$7)+(P9380*'Football Field'!$F$8)+(Q9380*'Football Field'!$F$9)+(R9380*'Football Field'!$F$10)+(S9380*'Football Field'!$F$11)</f>
        <v>125771496.58298567</v>
      </c>
    </row>
    <row r="9381" spans="2:20" x14ac:dyDescent="0.3">
      <c r="B9381" s="62">
        <f t="shared" si="1323"/>
        <v>9354</v>
      </c>
      <c r="C9381" s="62">
        <v>1.2128863497848807E-2</v>
      </c>
      <c r="D9381" s="62">
        <v>0.6216146856048913</v>
      </c>
      <c r="E9381" s="62">
        <v>0.11374360292822328</v>
      </c>
      <c r="F9381" s="62">
        <v>0.38172339451362425</v>
      </c>
      <c r="G9381" s="62">
        <v>0.28334236159550985</v>
      </c>
      <c r="H9381" s="62">
        <v>7.1480602067537591E-2</v>
      </c>
      <c r="I9381" s="62">
        <v>8.9467533187466808E-2</v>
      </c>
      <c r="J9381" s="62">
        <v>0.98085723910908018</v>
      </c>
      <c r="K9381" s="62"/>
      <c r="L9381" s="65">
        <f t="shared" si="1315"/>
        <v>4.7483015914111292E-3</v>
      </c>
      <c r="M9381" s="65">
        <f t="shared" si="1316"/>
        <v>0.24335454030179632</v>
      </c>
      <c r="N9381" s="65">
        <f t="shared" si="1317"/>
        <v>4.4529228224285733E-2</v>
      </c>
      <c r="O9381" s="65">
        <f t="shared" si="1318"/>
        <v>0.14944003632074634</v>
      </c>
      <c r="P9381" s="65">
        <f t="shared" si="1319"/>
        <v>0.1109250662039991</v>
      </c>
      <c r="Q9381" s="65">
        <f t="shared" si="1320"/>
        <v>2.7983780723767965E-2</v>
      </c>
      <c r="R9381" s="65">
        <f t="shared" si="1321"/>
        <v>3.5025444081304327E-2</v>
      </c>
      <c r="S9381" s="65">
        <f t="shared" si="1322"/>
        <v>0.38399360255268894</v>
      </c>
      <c r="T9381" s="66">
        <f>(L9381*'Football Field'!$F$4)+(M9381*'Football Field'!$F$5)+(N9381*'Football Field'!$F$6)+(O9381*'Football Field'!$F$7)+(P9381*'Football Field'!$F$8)+(Q9381*'Football Field'!$F$9)+(R9381*'Football Field'!$F$10)+(S9381*'Football Field'!$F$11)</f>
        <v>126335437.30758947</v>
      </c>
    </row>
    <row r="9382" spans="2:20" x14ac:dyDescent="0.3">
      <c r="B9382" s="62">
        <f t="shared" si="1323"/>
        <v>9355</v>
      </c>
      <c r="C9382" s="62">
        <v>0.39362325194984005</v>
      </c>
      <c r="D9382" s="62">
        <v>0.80070367817386201</v>
      </c>
      <c r="E9382" s="62">
        <v>0.15242017359479587</v>
      </c>
      <c r="F9382" s="62">
        <v>0.55063083026827719</v>
      </c>
      <c r="G9382" s="62">
        <v>0.55816195925943091</v>
      </c>
      <c r="H9382" s="62">
        <v>9.5081919959171923E-2</v>
      </c>
      <c r="I9382" s="62">
        <v>0.30232261236840863</v>
      </c>
      <c r="J9382" s="62">
        <v>0.62258788797622311</v>
      </c>
      <c r="K9382" s="62"/>
      <c r="L9382" s="65">
        <f t="shared" si="1315"/>
        <v>0.11325552935164106</v>
      </c>
      <c r="M9382" s="65">
        <f t="shared" si="1316"/>
        <v>0.23038303371606408</v>
      </c>
      <c r="N9382" s="65">
        <f t="shared" si="1317"/>
        <v>4.3855202554313036E-2</v>
      </c>
      <c r="O9382" s="65">
        <f t="shared" si="1318"/>
        <v>0.15843064618376312</v>
      </c>
      <c r="P9382" s="65">
        <f t="shared" si="1319"/>
        <v>0.16059754561433157</v>
      </c>
      <c r="Q9382" s="65">
        <f t="shared" si="1320"/>
        <v>2.7357512858815141E-2</v>
      </c>
      <c r="R9382" s="65">
        <f t="shared" si="1321"/>
        <v>8.6985988071452441E-2</v>
      </c>
      <c r="S9382" s="65">
        <f t="shared" si="1322"/>
        <v>0.17913454164961964</v>
      </c>
      <c r="T9382" s="66">
        <f>(L9382*'Football Field'!$F$4)+(M9382*'Football Field'!$F$5)+(N9382*'Football Field'!$F$6)+(O9382*'Football Field'!$F$7)+(P9382*'Football Field'!$F$8)+(Q9382*'Football Field'!$F$9)+(R9382*'Football Field'!$F$10)+(S9382*'Football Field'!$F$11)</f>
        <v>135599297.28270909</v>
      </c>
    </row>
    <row r="9383" spans="2:20" x14ac:dyDescent="0.3">
      <c r="B9383" s="62">
        <f t="shared" si="1323"/>
        <v>9356</v>
      </c>
      <c r="C9383" s="62">
        <v>0.11490219155398784</v>
      </c>
      <c r="D9383" s="62">
        <v>0.47758920886389822</v>
      </c>
      <c r="E9383" s="62">
        <v>0.34136791578429215</v>
      </c>
      <c r="F9383" s="62">
        <v>0.59806153086872038</v>
      </c>
      <c r="G9383" s="62">
        <v>0.26400518975906728</v>
      </c>
      <c r="H9383" s="62">
        <v>0.71006578675147947</v>
      </c>
      <c r="I9383" s="62">
        <v>0.86420088074487267</v>
      </c>
      <c r="J9383" s="62">
        <v>0.47344296584146184</v>
      </c>
      <c r="K9383" s="62"/>
      <c r="L9383" s="65">
        <f t="shared" ref="L9383:L9446" si="1324">C9383/SUM($C9383:$J9383)</f>
        <v>2.9894142268945118E-2</v>
      </c>
      <c r="M9383" s="65">
        <f t="shared" ref="M9383:M9446" si="1325">D9383/SUM($C9383:$J9383)</f>
        <v>0.12425454695685316</v>
      </c>
      <c r="N9383" s="65">
        <f t="shared" ref="N9383:N9446" si="1326">E9383/SUM($C9383:$J9383)</f>
        <v>8.8813806790743757E-2</v>
      </c>
      <c r="O9383" s="65">
        <f t="shared" ref="O9383:O9446" si="1327">F9383/SUM($C9383:$J9383)</f>
        <v>0.15559787196027716</v>
      </c>
      <c r="P9383" s="65">
        <f t="shared" ref="P9383:P9446" si="1328">G9383/SUM($C9383:$J9383)</f>
        <v>6.8686320040198576E-2</v>
      </c>
      <c r="Q9383" s="65">
        <f t="shared" ref="Q9383:Q9446" si="1329">H9383/SUM($C9383:$J9383)</f>
        <v>0.18473805731969495</v>
      </c>
      <c r="R9383" s="65">
        <f t="shared" ref="R9383:R9446" si="1330">I9383/SUM($C9383:$J9383)</f>
        <v>0.22483943716422766</v>
      </c>
      <c r="S9383" s="65">
        <f t="shared" ref="S9383:S9446" si="1331">J9383/SUM($C9383:$J9383)</f>
        <v>0.12317581749905952</v>
      </c>
      <c r="T9383" s="66">
        <f>(L9383*'Football Field'!$F$4)+(M9383*'Football Field'!$F$5)+(N9383*'Football Field'!$F$6)+(O9383*'Football Field'!$F$7)+(P9383*'Football Field'!$F$8)+(Q9383*'Football Field'!$F$9)+(R9383*'Football Field'!$F$10)+(S9383*'Football Field'!$F$11)</f>
        <v>148659251.29472142</v>
      </c>
    </row>
    <row r="9384" spans="2:20" x14ac:dyDescent="0.3">
      <c r="B9384" s="62">
        <f t="shared" si="1323"/>
        <v>9357</v>
      </c>
      <c r="C9384" s="62">
        <v>0.29459635154885677</v>
      </c>
      <c r="D9384" s="62">
        <v>0.91718723112643563</v>
      </c>
      <c r="E9384" s="62">
        <v>0.18735860536554239</v>
      </c>
      <c r="F9384" s="62">
        <v>0.87016439923684863</v>
      </c>
      <c r="G9384" s="62">
        <v>0.18409990240570473</v>
      </c>
      <c r="H9384" s="62">
        <v>0.84416119108763732</v>
      </c>
      <c r="I9384" s="62">
        <v>0.77977929932822931</v>
      </c>
      <c r="J9384" s="62">
        <v>8.6297916884011672E-2</v>
      </c>
      <c r="K9384" s="62"/>
      <c r="L9384" s="65">
        <f t="shared" si="1324"/>
        <v>7.0754437238945145E-2</v>
      </c>
      <c r="M9384" s="65">
        <f t="shared" si="1325"/>
        <v>0.22028469137485182</v>
      </c>
      <c r="N9384" s="65">
        <f t="shared" si="1326"/>
        <v>4.4998699457125042E-2</v>
      </c>
      <c r="O9384" s="65">
        <f t="shared" si="1327"/>
        <v>0.20899102127256788</v>
      </c>
      <c r="P9384" s="65">
        <f t="shared" si="1328"/>
        <v>4.4216043145056089E-2</v>
      </c>
      <c r="Q9384" s="65">
        <f t="shared" si="1329"/>
        <v>0.20274572207136757</v>
      </c>
      <c r="R9384" s="65">
        <f t="shared" si="1330"/>
        <v>0.18728285399487637</v>
      </c>
      <c r="S9384" s="65">
        <f t="shared" si="1331"/>
        <v>2.0726531445209962E-2</v>
      </c>
      <c r="T9384" s="66">
        <f>(L9384*'Football Field'!$F$4)+(M9384*'Football Field'!$F$5)+(N9384*'Football Field'!$F$6)+(O9384*'Football Field'!$F$7)+(P9384*'Football Field'!$F$8)+(Q9384*'Football Field'!$F$9)+(R9384*'Football Field'!$F$10)+(S9384*'Football Field'!$F$11)</f>
        <v>139375663.99869663</v>
      </c>
    </row>
    <row r="9385" spans="2:20" x14ac:dyDescent="0.3">
      <c r="B9385" s="62">
        <f t="shared" si="1323"/>
        <v>9358</v>
      </c>
      <c r="C9385" s="62">
        <v>0.10621919063832208</v>
      </c>
      <c r="D9385" s="62">
        <v>0.90956977537670913</v>
      </c>
      <c r="E9385" s="62">
        <v>0.52629857098016397</v>
      </c>
      <c r="F9385" s="62">
        <v>0.46947852275310675</v>
      </c>
      <c r="G9385" s="62">
        <v>0.12557203682369378</v>
      </c>
      <c r="H9385" s="62">
        <v>0.93958649483591095</v>
      </c>
      <c r="I9385" s="62">
        <v>0.37100554096268157</v>
      </c>
      <c r="J9385" s="62">
        <v>1.7966995173873901E-2</v>
      </c>
      <c r="K9385" s="62"/>
      <c r="L9385" s="65">
        <f t="shared" si="1324"/>
        <v>3.0648722819463792E-2</v>
      </c>
      <c r="M9385" s="65">
        <f t="shared" si="1325"/>
        <v>0.26244929718401655</v>
      </c>
      <c r="N9385" s="65">
        <f t="shared" si="1326"/>
        <v>0.15185936670497815</v>
      </c>
      <c r="O9385" s="65">
        <f t="shared" si="1327"/>
        <v>0.13546438291500232</v>
      </c>
      <c r="P9385" s="65">
        <f t="shared" si="1328"/>
        <v>3.6232836339240314E-2</v>
      </c>
      <c r="Q9385" s="65">
        <f t="shared" si="1329"/>
        <v>0.27111038854732022</v>
      </c>
      <c r="R9385" s="65">
        <f t="shared" si="1330"/>
        <v>0.10705076852043004</v>
      </c>
      <c r="S9385" s="65">
        <f t="shared" si="1331"/>
        <v>5.1842369695484581E-3</v>
      </c>
      <c r="T9385" s="66">
        <f>(L9385*'Football Field'!$F$4)+(M9385*'Football Field'!$F$5)+(N9385*'Football Field'!$F$6)+(O9385*'Football Field'!$F$7)+(P9385*'Football Field'!$F$8)+(Q9385*'Football Field'!$F$9)+(R9385*'Football Field'!$F$10)+(S9385*'Football Field'!$F$11)</f>
        <v>129795709.52593933</v>
      </c>
    </row>
    <row r="9386" spans="2:20" x14ac:dyDescent="0.3">
      <c r="B9386" s="62">
        <f t="shared" si="1323"/>
        <v>9359</v>
      </c>
      <c r="C9386" s="62">
        <v>0.69121472645465765</v>
      </c>
      <c r="D9386" s="62">
        <v>0.2103504158419518</v>
      </c>
      <c r="E9386" s="62">
        <v>0.30572040564831415</v>
      </c>
      <c r="F9386" s="62">
        <v>0.41809567905087675</v>
      </c>
      <c r="G9386" s="62">
        <v>0.34419715065441359</v>
      </c>
      <c r="H9386" s="62">
        <v>0.42587079603708988</v>
      </c>
      <c r="I9386" s="62">
        <v>3.2229276255837935E-2</v>
      </c>
      <c r="J9386" s="62">
        <v>0.87398050541368388</v>
      </c>
      <c r="K9386" s="62"/>
      <c r="L9386" s="65">
        <f t="shared" si="1324"/>
        <v>0.20935376300244035</v>
      </c>
      <c r="M9386" s="65">
        <f t="shared" si="1325"/>
        <v>6.3710522100008438E-2</v>
      </c>
      <c r="N9386" s="65">
        <f t="shared" si="1326"/>
        <v>9.2595997885333847E-2</v>
      </c>
      <c r="O9386" s="65">
        <f t="shared" si="1327"/>
        <v>0.12663200067121749</v>
      </c>
      <c r="P9386" s="65">
        <f t="shared" si="1328"/>
        <v>0.10424975907822516</v>
      </c>
      <c r="Q9386" s="65">
        <f t="shared" si="1329"/>
        <v>0.12898691288091083</v>
      </c>
      <c r="R9386" s="65">
        <f t="shared" si="1330"/>
        <v>9.7615400898833204E-3</v>
      </c>
      <c r="S9386" s="65">
        <f t="shared" si="1331"/>
        <v>0.26470950429198065</v>
      </c>
      <c r="T9386" s="66">
        <f>(L9386*'Football Field'!$F$4)+(M9386*'Football Field'!$F$5)+(N9386*'Football Field'!$F$6)+(O9386*'Football Field'!$F$7)+(P9386*'Football Field'!$F$8)+(Q9386*'Football Field'!$F$9)+(R9386*'Football Field'!$F$10)+(S9386*'Football Field'!$F$11)</f>
        <v>122042453.01734282</v>
      </c>
    </row>
    <row r="9387" spans="2:20" x14ac:dyDescent="0.3">
      <c r="B9387" s="62">
        <f t="shared" si="1323"/>
        <v>9360</v>
      </c>
      <c r="C9387" s="62">
        <v>0.64599844187709132</v>
      </c>
      <c r="D9387" s="62">
        <v>0.51187855892848977</v>
      </c>
      <c r="E9387" s="62">
        <v>0.47607210507335163</v>
      </c>
      <c r="F9387" s="62">
        <v>0.15112139203309261</v>
      </c>
      <c r="G9387" s="62">
        <v>0.74227156661619453</v>
      </c>
      <c r="H9387" s="62">
        <v>0.47088975425275692</v>
      </c>
      <c r="I9387" s="62">
        <v>0.61225910064442535</v>
      </c>
      <c r="J9387" s="62">
        <v>5.1476494392902472E-2</v>
      </c>
      <c r="K9387" s="62"/>
      <c r="L9387" s="65">
        <f t="shared" si="1324"/>
        <v>0.17640747960766637</v>
      </c>
      <c r="M9387" s="65">
        <f t="shared" si="1325"/>
        <v>0.13978239047047064</v>
      </c>
      <c r="N9387" s="65">
        <f t="shared" si="1326"/>
        <v>0.13000446243101738</v>
      </c>
      <c r="O9387" s="65">
        <f t="shared" si="1327"/>
        <v>4.1267814525831489E-2</v>
      </c>
      <c r="P9387" s="65">
        <f t="shared" si="1328"/>
        <v>0.20269747999811769</v>
      </c>
      <c r="Q9387" s="65">
        <f t="shared" si="1329"/>
        <v>0.12858928030759395</v>
      </c>
      <c r="R9387" s="65">
        <f t="shared" si="1330"/>
        <v>0.16719403300370375</v>
      </c>
      <c r="S9387" s="65">
        <f t="shared" si="1331"/>
        <v>1.405705965559872E-2</v>
      </c>
      <c r="T9387" s="66">
        <f>(L9387*'Football Field'!$F$4)+(M9387*'Football Field'!$F$5)+(N9387*'Football Field'!$F$6)+(O9387*'Football Field'!$F$7)+(P9387*'Football Field'!$F$8)+(Q9387*'Football Field'!$F$9)+(R9387*'Football Field'!$F$10)+(S9387*'Football Field'!$F$11)</f>
        <v>150311965.00927445</v>
      </c>
    </row>
    <row r="9388" spans="2:20" x14ac:dyDescent="0.3">
      <c r="B9388" s="62">
        <f t="shared" si="1323"/>
        <v>9361</v>
      </c>
      <c r="C9388" s="62">
        <v>3.0363366366320754E-2</v>
      </c>
      <c r="D9388" s="62">
        <v>2.7063786915355825E-2</v>
      </c>
      <c r="E9388" s="62">
        <v>0.36105080761745023</v>
      </c>
      <c r="F9388" s="62">
        <v>0.49481494423752181</v>
      </c>
      <c r="G9388" s="62">
        <v>0.64807503422812152</v>
      </c>
      <c r="H9388" s="62">
        <v>0.15824583729290964</v>
      </c>
      <c r="I9388" s="62">
        <v>0.11183129847425777</v>
      </c>
      <c r="J9388" s="62">
        <v>0.64238016949071763</v>
      </c>
      <c r="K9388" s="62"/>
      <c r="L9388" s="65">
        <f t="shared" si="1324"/>
        <v>1.2273852582077692E-2</v>
      </c>
      <c r="M9388" s="65">
        <f t="shared" si="1325"/>
        <v>1.0940056082855601E-2</v>
      </c>
      <c r="N9388" s="65">
        <f t="shared" si="1326"/>
        <v>0.14594838839253704</v>
      </c>
      <c r="O9388" s="65">
        <f t="shared" si="1327"/>
        <v>0.20002016929574926</v>
      </c>
      <c r="P9388" s="65">
        <f t="shared" si="1328"/>
        <v>0.26197284373131846</v>
      </c>
      <c r="Q9388" s="65">
        <f t="shared" si="1329"/>
        <v>6.3968074396883137E-2</v>
      </c>
      <c r="R9388" s="65">
        <f t="shared" si="1330"/>
        <v>4.520581990071653E-2</v>
      </c>
      <c r="S9388" s="65">
        <f t="shared" si="1331"/>
        <v>0.25967079561786227</v>
      </c>
      <c r="T9388" s="66">
        <f>(L9388*'Football Field'!$F$4)+(M9388*'Football Field'!$F$5)+(N9388*'Football Field'!$F$6)+(O9388*'Football Field'!$F$7)+(P9388*'Football Field'!$F$8)+(Q9388*'Football Field'!$F$9)+(R9388*'Football Field'!$F$10)+(S9388*'Football Field'!$F$11)</f>
        <v>142889172.92415738</v>
      </c>
    </row>
    <row r="9389" spans="2:20" x14ac:dyDescent="0.3">
      <c r="B9389" s="62">
        <f t="shared" si="1323"/>
        <v>9362</v>
      </c>
      <c r="C9389" s="62">
        <v>0.60549309471981816</v>
      </c>
      <c r="D9389" s="62">
        <v>0.58825607522027457</v>
      </c>
      <c r="E9389" s="62">
        <v>0.63966419880776493</v>
      </c>
      <c r="F9389" s="62">
        <v>0.3660928317105353</v>
      </c>
      <c r="G9389" s="62">
        <v>0.50292876274097609</v>
      </c>
      <c r="H9389" s="62">
        <v>0.50987381417611111</v>
      </c>
      <c r="I9389" s="62">
        <v>0.91251786324451567</v>
      </c>
      <c r="J9389" s="62">
        <v>0.47284808421072699</v>
      </c>
      <c r="K9389" s="62"/>
      <c r="L9389" s="65">
        <f t="shared" si="1324"/>
        <v>0.13169550500163127</v>
      </c>
      <c r="M9389" s="65">
        <f t="shared" si="1325"/>
        <v>0.12794643171324674</v>
      </c>
      <c r="N9389" s="65">
        <f t="shared" si="1326"/>
        <v>0.1391277628565418</v>
      </c>
      <c r="O9389" s="65">
        <f t="shared" si="1327"/>
        <v>7.9625648533458201E-2</v>
      </c>
      <c r="P9389" s="65">
        <f t="shared" si="1328"/>
        <v>0.10938763458510931</v>
      </c>
      <c r="Q9389" s="65">
        <f t="shared" si="1329"/>
        <v>0.11089819195395204</v>
      </c>
      <c r="R9389" s="65">
        <f t="shared" si="1330"/>
        <v>0.19847377595380297</v>
      </c>
      <c r="S9389" s="65">
        <f t="shared" si="1331"/>
        <v>0.10284504940225764</v>
      </c>
      <c r="T9389" s="66">
        <f>(L9389*'Football Field'!$F$4)+(M9389*'Football Field'!$F$5)+(N9389*'Football Field'!$F$6)+(O9389*'Football Field'!$F$7)+(P9389*'Football Field'!$F$8)+(Q9389*'Football Field'!$F$9)+(R9389*'Football Field'!$F$10)+(S9389*'Football Field'!$F$11)</f>
        <v>148455598.63050449</v>
      </c>
    </row>
    <row r="9390" spans="2:20" x14ac:dyDescent="0.3">
      <c r="B9390" s="62">
        <f t="shared" si="1323"/>
        <v>9363</v>
      </c>
      <c r="C9390" s="62">
        <v>0.60124838804991665</v>
      </c>
      <c r="D9390" s="62">
        <v>0.57795893873312076</v>
      </c>
      <c r="E9390" s="62">
        <v>0.71199842288171722</v>
      </c>
      <c r="F9390" s="62">
        <v>9.3733785962495708E-2</v>
      </c>
      <c r="G9390" s="62">
        <v>0.33787855284965096</v>
      </c>
      <c r="H9390" s="62">
        <v>0.99396931700933699</v>
      </c>
      <c r="I9390" s="62">
        <v>0.73381794182800331</v>
      </c>
      <c r="J9390" s="62">
        <v>0.94862962808689055</v>
      </c>
      <c r="K9390" s="62"/>
      <c r="L9390" s="65">
        <f t="shared" si="1324"/>
        <v>0.12026807921779538</v>
      </c>
      <c r="M9390" s="65">
        <f t="shared" si="1325"/>
        <v>0.11560947656531111</v>
      </c>
      <c r="N9390" s="65">
        <f t="shared" si="1326"/>
        <v>0.14242147576281658</v>
      </c>
      <c r="O9390" s="65">
        <f t="shared" si="1327"/>
        <v>1.8749625977517618E-2</v>
      </c>
      <c r="P9390" s="65">
        <f t="shared" si="1328"/>
        <v>6.7586051568328226E-2</v>
      </c>
      <c r="Q9390" s="65">
        <f t="shared" si="1329"/>
        <v>0.19882428449556569</v>
      </c>
      <c r="R9390" s="65">
        <f t="shared" si="1330"/>
        <v>0.1467860473529998</v>
      </c>
      <c r="S9390" s="65">
        <f t="shared" si="1331"/>
        <v>0.18975495905966569</v>
      </c>
      <c r="T9390" s="66">
        <f>(L9390*'Football Field'!$F$4)+(M9390*'Football Field'!$F$5)+(N9390*'Football Field'!$F$6)+(O9390*'Football Field'!$F$7)+(P9390*'Football Field'!$F$8)+(Q9390*'Football Field'!$F$9)+(R9390*'Football Field'!$F$10)+(S9390*'Football Field'!$F$11)</f>
        <v>138274183.41690934</v>
      </c>
    </row>
    <row r="9391" spans="2:20" x14ac:dyDescent="0.3">
      <c r="B9391" s="62">
        <f t="shared" si="1323"/>
        <v>9364</v>
      </c>
      <c r="C9391" s="62">
        <v>0.57444913092146876</v>
      </c>
      <c r="D9391" s="62">
        <v>0.6165933155714618</v>
      </c>
      <c r="E9391" s="62">
        <v>0.52764372822231309</v>
      </c>
      <c r="F9391" s="62">
        <v>0.18213875815171443</v>
      </c>
      <c r="G9391" s="62">
        <v>0.84873025303899774</v>
      </c>
      <c r="H9391" s="62">
        <v>0.94208112196148441</v>
      </c>
      <c r="I9391" s="62">
        <v>0.82953845060842013</v>
      </c>
      <c r="J9391" s="62">
        <v>0.55852214837960434</v>
      </c>
      <c r="K9391" s="62"/>
      <c r="L9391" s="65">
        <f t="shared" si="1324"/>
        <v>0.11308728482327418</v>
      </c>
      <c r="M9391" s="65">
        <f t="shared" si="1325"/>
        <v>0.12138387917186927</v>
      </c>
      <c r="N9391" s="65">
        <f t="shared" si="1326"/>
        <v>0.10387307311784978</v>
      </c>
      <c r="O9391" s="65">
        <f t="shared" si="1327"/>
        <v>3.585622557635345E-2</v>
      </c>
      <c r="P9391" s="65">
        <f t="shared" si="1328"/>
        <v>0.16708285328866121</v>
      </c>
      <c r="Q9391" s="65">
        <f t="shared" si="1329"/>
        <v>0.18546010504880109</v>
      </c>
      <c r="R9391" s="65">
        <f t="shared" si="1330"/>
        <v>0.16330471400545382</v>
      </c>
      <c r="S9391" s="65">
        <f t="shared" si="1331"/>
        <v>0.10995186496773719</v>
      </c>
      <c r="T9391" s="66">
        <f>(L9391*'Football Field'!$F$4)+(M9391*'Football Field'!$F$5)+(N9391*'Football Field'!$F$6)+(O9391*'Football Field'!$F$7)+(P9391*'Football Field'!$F$8)+(Q9391*'Football Field'!$F$9)+(R9391*'Football Field'!$F$10)+(S9391*'Football Field'!$F$11)</f>
        <v>147235251.18478847</v>
      </c>
    </row>
    <row r="9392" spans="2:20" x14ac:dyDescent="0.3">
      <c r="B9392" s="62">
        <f t="shared" si="1323"/>
        <v>9365</v>
      </c>
      <c r="C9392" s="62">
        <v>0.53416286520848111</v>
      </c>
      <c r="D9392" s="62">
        <v>0.61254876449978146</v>
      </c>
      <c r="E9392" s="62">
        <v>0.10658775188241554</v>
      </c>
      <c r="F9392" s="62">
        <v>0.31663633676718128</v>
      </c>
      <c r="G9392" s="62">
        <v>0.89582264874883666</v>
      </c>
      <c r="H9392" s="62">
        <v>0.61822493703640047</v>
      </c>
      <c r="I9392" s="62">
        <v>0.18529128068508072</v>
      </c>
      <c r="J9392" s="62">
        <v>0.22564438860182501</v>
      </c>
      <c r="K9392" s="62"/>
      <c r="L9392" s="65">
        <f t="shared" si="1324"/>
        <v>0.15283984243109364</v>
      </c>
      <c r="M9392" s="65">
        <f t="shared" si="1325"/>
        <v>0.17526837364661718</v>
      </c>
      <c r="N9392" s="65">
        <f t="shared" si="1326"/>
        <v>3.0497917889583462E-2</v>
      </c>
      <c r="O9392" s="65">
        <f t="shared" si="1327"/>
        <v>9.0599049412703928E-2</v>
      </c>
      <c r="P9392" s="65">
        <f t="shared" si="1328"/>
        <v>0.25632143564966642</v>
      </c>
      <c r="Q9392" s="65">
        <f t="shared" si="1329"/>
        <v>0.17689249500100965</v>
      </c>
      <c r="R9392" s="65">
        <f t="shared" si="1330"/>
        <v>5.3017332331236032E-2</v>
      </c>
      <c r="S9392" s="65">
        <f t="shared" si="1331"/>
        <v>6.4563553638089605E-2</v>
      </c>
      <c r="T9392" s="66">
        <f>(L9392*'Football Field'!$F$4)+(M9392*'Football Field'!$F$5)+(N9392*'Football Field'!$F$6)+(O9392*'Football Field'!$F$7)+(P9392*'Football Field'!$F$8)+(Q9392*'Football Field'!$F$9)+(R9392*'Football Field'!$F$10)+(S9392*'Football Field'!$F$11)</f>
        <v>136997433.89359334</v>
      </c>
    </row>
    <row r="9393" spans="2:20" x14ac:dyDescent="0.3">
      <c r="B9393" s="62">
        <f t="shared" si="1323"/>
        <v>9366</v>
      </c>
      <c r="C9393" s="62">
        <v>0.45040822724290108</v>
      </c>
      <c r="D9393" s="62">
        <v>0.82929585091013869</v>
      </c>
      <c r="E9393" s="62">
        <v>0.74372458872566993</v>
      </c>
      <c r="F9393" s="62">
        <v>0.18246997352389038</v>
      </c>
      <c r="G9393" s="62">
        <v>0.73057753407781667</v>
      </c>
      <c r="H9393" s="62">
        <v>0.29838892943069228</v>
      </c>
      <c r="I9393" s="62">
        <v>0.36607824308940362</v>
      </c>
      <c r="J9393" s="62">
        <v>5.9734270953895385E-2</v>
      </c>
      <c r="K9393" s="62"/>
      <c r="L9393" s="65">
        <f t="shared" si="1324"/>
        <v>0.12303957743610043</v>
      </c>
      <c r="M9393" s="65">
        <f t="shared" si="1325"/>
        <v>0.22654162356245683</v>
      </c>
      <c r="N9393" s="65">
        <f t="shared" si="1326"/>
        <v>0.20316582511334724</v>
      </c>
      <c r="O9393" s="65">
        <f t="shared" si="1327"/>
        <v>4.9845955467079581E-2</v>
      </c>
      <c r="P9393" s="65">
        <f t="shared" si="1328"/>
        <v>0.19957439860166229</v>
      </c>
      <c r="Q9393" s="65">
        <f t="shared" si="1329"/>
        <v>8.1511938655071309E-2</v>
      </c>
      <c r="R9393" s="65">
        <f t="shared" si="1330"/>
        <v>0.10000286321142059</v>
      </c>
      <c r="S9393" s="65">
        <f t="shared" si="1331"/>
        <v>1.6317817952861684E-2</v>
      </c>
      <c r="T9393" s="66">
        <f>(L9393*'Football Field'!$F$4)+(M9393*'Football Field'!$F$5)+(N9393*'Football Field'!$F$6)+(O9393*'Football Field'!$F$7)+(P9393*'Football Field'!$F$8)+(Q9393*'Football Field'!$F$9)+(R9393*'Football Field'!$F$10)+(S9393*'Football Field'!$F$11)</f>
        <v>142702642.86484998</v>
      </c>
    </row>
    <row r="9394" spans="2:20" x14ac:dyDescent="0.3">
      <c r="B9394" s="62">
        <f t="shared" si="1323"/>
        <v>9367</v>
      </c>
      <c r="C9394" s="62">
        <v>0.15395700896004927</v>
      </c>
      <c r="D9394" s="62">
        <v>0.75138013087221156</v>
      </c>
      <c r="E9394" s="62">
        <v>0.18151007779291606</v>
      </c>
      <c r="F9394" s="62">
        <v>0.32301702916989328</v>
      </c>
      <c r="G9394" s="62">
        <v>0.22659801458298889</v>
      </c>
      <c r="H9394" s="62">
        <v>0.36154783237334287</v>
      </c>
      <c r="I9394" s="62">
        <v>0.57739160401018308</v>
      </c>
      <c r="J9394" s="62">
        <v>4.2002328967033709E-2</v>
      </c>
      <c r="K9394" s="62"/>
      <c r="L9394" s="65">
        <f t="shared" si="1324"/>
        <v>5.8820498244771757E-2</v>
      </c>
      <c r="M9394" s="65">
        <f t="shared" si="1325"/>
        <v>0.28707074765653562</v>
      </c>
      <c r="N9394" s="65">
        <f t="shared" si="1326"/>
        <v>6.9347367062691401E-2</v>
      </c>
      <c r="O9394" s="65">
        <f t="shared" si="1327"/>
        <v>0.12341122190967911</v>
      </c>
      <c r="P9394" s="65">
        <f t="shared" si="1328"/>
        <v>8.6573571473489333E-2</v>
      </c>
      <c r="Q9394" s="65">
        <f t="shared" si="1329"/>
        <v>0.13813222134651715</v>
      </c>
      <c r="R9394" s="65">
        <f t="shared" si="1330"/>
        <v>0.22059704887511772</v>
      </c>
      <c r="S9394" s="65">
        <f t="shared" si="1331"/>
        <v>1.6047323431197826E-2</v>
      </c>
      <c r="T9394" s="66">
        <f>(L9394*'Football Field'!$F$4)+(M9394*'Football Field'!$F$5)+(N9394*'Football Field'!$F$6)+(O9394*'Football Field'!$F$7)+(P9394*'Football Field'!$F$8)+(Q9394*'Football Field'!$F$9)+(R9394*'Football Field'!$F$10)+(S9394*'Football Field'!$F$11)</f>
        <v>147310053.73522449</v>
      </c>
    </row>
    <row r="9395" spans="2:20" x14ac:dyDescent="0.3">
      <c r="B9395" s="62">
        <f t="shared" si="1323"/>
        <v>9368</v>
      </c>
      <c r="C9395" s="62">
        <v>0.75719688236974902</v>
      </c>
      <c r="D9395" s="62">
        <v>0.70674948740371535</v>
      </c>
      <c r="E9395" s="62">
        <v>0.5382071280792855</v>
      </c>
      <c r="F9395" s="62">
        <v>0.49476704412561734</v>
      </c>
      <c r="G9395" s="62">
        <v>0.48179593843822066</v>
      </c>
      <c r="H9395" s="62">
        <v>0.36905875398898325</v>
      </c>
      <c r="I9395" s="62">
        <v>0.24036715896586436</v>
      </c>
      <c r="J9395" s="62">
        <v>0.81022526597700639</v>
      </c>
      <c r="K9395" s="62"/>
      <c r="L9395" s="65">
        <f t="shared" si="1324"/>
        <v>0.17215406737551298</v>
      </c>
      <c r="M9395" s="65">
        <f t="shared" si="1325"/>
        <v>0.16068449528123591</v>
      </c>
      <c r="N9395" s="65">
        <f t="shared" si="1326"/>
        <v>0.122365197674042</v>
      </c>
      <c r="O9395" s="65">
        <f t="shared" si="1327"/>
        <v>0.11248878730590482</v>
      </c>
      <c r="P9395" s="65">
        <f t="shared" si="1328"/>
        <v>0.10953971467441904</v>
      </c>
      <c r="Q9395" s="65">
        <f t="shared" si="1329"/>
        <v>8.3908118323072212E-2</v>
      </c>
      <c r="R9395" s="65">
        <f t="shared" si="1330"/>
        <v>5.4649173871351958E-2</v>
      </c>
      <c r="S9395" s="65">
        <f t="shared" si="1331"/>
        <v>0.18421044549446106</v>
      </c>
      <c r="T9395" s="66">
        <f>(L9395*'Football Field'!$F$4)+(M9395*'Football Field'!$F$5)+(N9395*'Football Field'!$F$6)+(O9395*'Football Field'!$F$7)+(P9395*'Football Field'!$F$8)+(Q9395*'Football Field'!$F$9)+(R9395*'Football Field'!$F$10)+(S9395*'Football Field'!$F$11)</f>
        <v>128631160.3709119</v>
      </c>
    </row>
    <row r="9396" spans="2:20" x14ac:dyDescent="0.3">
      <c r="B9396" s="62">
        <f t="shared" si="1323"/>
        <v>9369</v>
      </c>
      <c r="C9396" s="62">
        <v>0.50634872467908743</v>
      </c>
      <c r="D9396" s="62">
        <v>0.69022740374695524</v>
      </c>
      <c r="E9396" s="62">
        <v>0.52059683941085888</v>
      </c>
      <c r="F9396" s="62">
        <v>0.53913695074041013</v>
      </c>
      <c r="G9396" s="62">
        <v>0.38128776850709856</v>
      </c>
      <c r="H9396" s="62">
        <v>4.1475028020183879E-2</v>
      </c>
      <c r="I9396" s="62">
        <v>5.9335225753939902E-2</v>
      </c>
      <c r="J9396" s="62">
        <v>0.58858297849783248</v>
      </c>
      <c r="K9396" s="62"/>
      <c r="L9396" s="65">
        <f t="shared" si="1324"/>
        <v>0.15219420099200173</v>
      </c>
      <c r="M9396" s="65">
        <f t="shared" si="1325"/>
        <v>0.207462965928529</v>
      </c>
      <c r="N9396" s="65">
        <f t="shared" si="1326"/>
        <v>0.15647678398580439</v>
      </c>
      <c r="O9396" s="65">
        <f t="shared" si="1327"/>
        <v>0.16204942057512756</v>
      </c>
      <c r="P9396" s="65">
        <f t="shared" si="1328"/>
        <v>0.11460439109970934</v>
      </c>
      <c r="Q9396" s="65">
        <f t="shared" si="1329"/>
        <v>1.2466228200047976E-2</v>
      </c>
      <c r="R9396" s="65">
        <f t="shared" si="1330"/>
        <v>1.7834501864350982E-2</v>
      </c>
      <c r="S9396" s="65">
        <f t="shared" si="1331"/>
        <v>0.17691150735442904</v>
      </c>
      <c r="T9396" s="66">
        <f>(L9396*'Football Field'!$F$4)+(M9396*'Football Field'!$F$5)+(N9396*'Football Field'!$F$6)+(O9396*'Football Field'!$F$7)+(P9396*'Football Field'!$F$8)+(Q9396*'Football Field'!$F$9)+(R9396*'Football Field'!$F$10)+(S9396*'Football Field'!$F$11)</f>
        <v>125072118.6103853</v>
      </c>
    </row>
    <row r="9397" spans="2:20" x14ac:dyDescent="0.3">
      <c r="B9397" s="62">
        <f t="shared" si="1323"/>
        <v>9370</v>
      </c>
      <c r="C9397" s="62">
        <v>0.90320016053758079</v>
      </c>
      <c r="D9397" s="62">
        <v>0.61310511627850228</v>
      </c>
      <c r="E9397" s="62">
        <v>0.49982896358035278</v>
      </c>
      <c r="F9397" s="62">
        <v>0.35799122589027321</v>
      </c>
      <c r="G9397" s="62">
        <v>0.82299473731789574</v>
      </c>
      <c r="H9397" s="62">
        <v>0.50716949557100344</v>
      </c>
      <c r="I9397" s="62">
        <v>4.1452014334278253E-2</v>
      </c>
      <c r="J9397" s="62">
        <v>0.26772767625996707</v>
      </c>
      <c r="K9397" s="62"/>
      <c r="L9397" s="65">
        <f t="shared" si="1324"/>
        <v>0.22504224470723408</v>
      </c>
      <c r="M9397" s="65">
        <f t="shared" si="1325"/>
        <v>0.15276187675462996</v>
      </c>
      <c r="N9397" s="65">
        <f t="shared" si="1326"/>
        <v>0.12453787858813463</v>
      </c>
      <c r="O9397" s="65">
        <f t="shared" si="1327"/>
        <v>8.9197447675264746E-2</v>
      </c>
      <c r="P9397" s="65">
        <f t="shared" si="1328"/>
        <v>0.20505818218413999</v>
      </c>
      <c r="Q9397" s="65">
        <f t="shared" si="1329"/>
        <v>0.12636685279418222</v>
      </c>
      <c r="R9397" s="65">
        <f t="shared" si="1330"/>
        <v>1.0328224861995337E-2</v>
      </c>
      <c r="S9397" s="65">
        <f t="shared" si="1331"/>
        <v>6.6707292434419072E-2</v>
      </c>
      <c r="T9397" s="66">
        <f>(L9397*'Football Field'!$F$4)+(M9397*'Football Field'!$F$5)+(N9397*'Football Field'!$F$6)+(O9397*'Football Field'!$F$7)+(P9397*'Football Field'!$F$8)+(Q9397*'Football Field'!$F$9)+(R9397*'Football Field'!$F$10)+(S9397*'Football Field'!$F$11)</f>
        <v>129062244.93998857</v>
      </c>
    </row>
    <row r="9398" spans="2:20" x14ac:dyDescent="0.3">
      <c r="B9398" s="62">
        <f t="shared" si="1323"/>
        <v>9371</v>
      </c>
      <c r="C9398" s="62">
        <v>0.72888528018886556</v>
      </c>
      <c r="D9398" s="62">
        <v>0.92108709475156247</v>
      </c>
      <c r="E9398" s="62">
        <v>2.3674368214440911E-2</v>
      </c>
      <c r="F9398" s="62">
        <v>0.93333465752358935</v>
      </c>
      <c r="G9398" s="62">
        <v>3.6236759065555901E-2</v>
      </c>
      <c r="H9398" s="62">
        <v>0.22435244934535559</v>
      </c>
      <c r="I9398" s="62">
        <v>0.23754630573998015</v>
      </c>
      <c r="J9398" s="62">
        <v>0.80371676736243558</v>
      </c>
      <c r="K9398" s="62"/>
      <c r="L9398" s="65">
        <f t="shared" si="1324"/>
        <v>0.18647129539166285</v>
      </c>
      <c r="M9398" s="65">
        <f t="shared" si="1325"/>
        <v>0.23564243701335608</v>
      </c>
      <c r="N9398" s="65">
        <f t="shared" si="1326"/>
        <v>6.056632269185235E-3</v>
      </c>
      <c r="O9398" s="65">
        <f t="shared" si="1327"/>
        <v>0.23877574064503154</v>
      </c>
      <c r="P9398" s="65">
        <f t="shared" si="1328"/>
        <v>9.2704786163316632E-3</v>
      </c>
      <c r="Q9398" s="65">
        <f t="shared" si="1329"/>
        <v>5.7396263843990235E-2</v>
      </c>
      <c r="R9398" s="65">
        <f t="shared" si="1330"/>
        <v>6.0771658518553727E-2</v>
      </c>
      <c r="S9398" s="65">
        <f t="shared" si="1331"/>
        <v>0.20561549370188872</v>
      </c>
      <c r="T9398" s="66">
        <f>(L9398*'Football Field'!$F$4)+(M9398*'Football Field'!$F$5)+(N9398*'Football Field'!$F$6)+(O9398*'Football Field'!$F$7)+(P9398*'Football Field'!$F$8)+(Q9398*'Football Field'!$F$9)+(R9398*'Football Field'!$F$10)+(S9398*'Football Field'!$F$11)</f>
        <v>118971512.36128104</v>
      </c>
    </row>
    <row r="9399" spans="2:20" x14ac:dyDescent="0.3">
      <c r="B9399" s="62">
        <f t="shared" si="1323"/>
        <v>9372</v>
      </c>
      <c r="C9399" s="62">
        <v>0.6499819336895063</v>
      </c>
      <c r="D9399" s="62">
        <v>0.34527730902881393</v>
      </c>
      <c r="E9399" s="62">
        <v>0.25885067850919929</v>
      </c>
      <c r="F9399" s="62">
        <v>8.1210234260590153E-2</v>
      </c>
      <c r="G9399" s="62">
        <v>0.25453575508141735</v>
      </c>
      <c r="H9399" s="62">
        <v>0.65395195415076124</v>
      </c>
      <c r="I9399" s="62">
        <v>0.38003372811493352</v>
      </c>
      <c r="J9399" s="62">
        <v>0.65564917085819474</v>
      </c>
      <c r="K9399" s="62"/>
      <c r="L9399" s="65">
        <f t="shared" si="1324"/>
        <v>0.19819599459932183</v>
      </c>
      <c r="M9399" s="65">
        <f t="shared" si="1325"/>
        <v>0.10528381810106301</v>
      </c>
      <c r="N9399" s="65">
        <f t="shared" si="1326"/>
        <v>7.8930144086662213E-2</v>
      </c>
      <c r="O9399" s="65">
        <f t="shared" si="1327"/>
        <v>2.4763062350915067E-2</v>
      </c>
      <c r="P9399" s="65">
        <f t="shared" si="1328"/>
        <v>7.7614414377784352E-2</v>
      </c>
      <c r="Q9399" s="65">
        <f t="shared" si="1329"/>
        <v>0.19940655463663196</v>
      </c>
      <c r="R9399" s="65">
        <f t="shared" si="1330"/>
        <v>0.1158819327446232</v>
      </c>
      <c r="S9399" s="65">
        <f t="shared" si="1331"/>
        <v>0.19992407910299823</v>
      </c>
      <c r="T9399" s="66">
        <f>(L9399*'Football Field'!$F$4)+(M9399*'Football Field'!$F$5)+(N9399*'Football Field'!$F$6)+(O9399*'Football Field'!$F$7)+(P9399*'Football Field'!$F$8)+(Q9399*'Football Field'!$F$9)+(R9399*'Football Field'!$F$10)+(S9399*'Football Field'!$F$11)</f>
        <v>132925032.14740299</v>
      </c>
    </row>
    <row r="9400" spans="2:20" x14ac:dyDescent="0.3">
      <c r="B9400" s="62">
        <f t="shared" si="1323"/>
        <v>9373</v>
      </c>
      <c r="C9400" s="62">
        <v>0.84310830230621114</v>
      </c>
      <c r="D9400" s="62">
        <v>0.43052417789002617</v>
      </c>
      <c r="E9400" s="62">
        <v>0.20418365551136597</v>
      </c>
      <c r="F9400" s="62">
        <v>8.0777043920331582E-2</v>
      </c>
      <c r="G9400" s="62">
        <v>0.88395232649977096</v>
      </c>
      <c r="H9400" s="62">
        <v>0.18736119528280082</v>
      </c>
      <c r="I9400" s="62">
        <v>0.8200727814241332</v>
      </c>
      <c r="J9400" s="62">
        <v>0.40245759878767762</v>
      </c>
      <c r="K9400" s="62"/>
      <c r="L9400" s="65">
        <f t="shared" si="1324"/>
        <v>0.21885063518056624</v>
      </c>
      <c r="M9400" s="65">
        <f t="shared" si="1325"/>
        <v>0.11175372076647289</v>
      </c>
      <c r="N9400" s="65">
        <f t="shared" si="1326"/>
        <v>5.3001165544118697E-2</v>
      </c>
      <c r="O9400" s="65">
        <f t="shared" si="1327"/>
        <v>2.0967777593479914E-2</v>
      </c>
      <c r="P9400" s="65">
        <f t="shared" si="1328"/>
        <v>0.22945276140046023</v>
      </c>
      <c r="Q9400" s="65">
        <f t="shared" si="1329"/>
        <v>4.8634459515663336E-2</v>
      </c>
      <c r="R9400" s="65">
        <f t="shared" si="1330"/>
        <v>0.21287116805520639</v>
      </c>
      <c r="S9400" s="65">
        <f t="shared" si="1331"/>
        <v>0.10446831194403228</v>
      </c>
      <c r="T9400" s="66">
        <f>(L9400*'Football Field'!$F$4)+(M9400*'Football Field'!$F$5)+(N9400*'Football Field'!$F$6)+(O9400*'Football Field'!$F$7)+(P9400*'Football Field'!$F$8)+(Q9400*'Football Field'!$F$9)+(R9400*'Football Field'!$F$10)+(S9400*'Football Field'!$F$11)</f>
        <v>157272980.17220354</v>
      </c>
    </row>
    <row r="9401" spans="2:20" x14ac:dyDescent="0.3">
      <c r="B9401" s="62">
        <f t="shared" si="1323"/>
        <v>9374</v>
      </c>
      <c r="C9401" s="62">
        <v>0.52922780527388913</v>
      </c>
      <c r="D9401" s="62">
        <v>0.27978526960472927</v>
      </c>
      <c r="E9401" s="62">
        <v>0.69118364501313601</v>
      </c>
      <c r="F9401" s="62">
        <v>0.38297961751877418</v>
      </c>
      <c r="G9401" s="62">
        <v>0.37006374448569712</v>
      </c>
      <c r="H9401" s="62">
        <v>0.10979763225499684</v>
      </c>
      <c r="I9401" s="62">
        <v>0.23768765348892285</v>
      </c>
      <c r="J9401" s="62">
        <v>0.34501395569790805</v>
      </c>
      <c r="K9401" s="62"/>
      <c r="L9401" s="65">
        <f t="shared" si="1324"/>
        <v>0.17965873663056467</v>
      </c>
      <c r="M9401" s="65">
        <f t="shared" si="1325"/>
        <v>9.4979643102867009E-2</v>
      </c>
      <c r="N9401" s="65">
        <f t="shared" si="1326"/>
        <v>0.23463842830121859</v>
      </c>
      <c r="O9401" s="65">
        <f t="shared" si="1327"/>
        <v>0.13001137421921954</v>
      </c>
      <c r="P9401" s="65">
        <f t="shared" si="1328"/>
        <v>0.12562677951637222</v>
      </c>
      <c r="Q9401" s="65">
        <f t="shared" si="1329"/>
        <v>3.7273370180826569E-2</v>
      </c>
      <c r="R9401" s="65">
        <f t="shared" si="1330"/>
        <v>8.068862428043358E-2</v>
      </c>
      <c r="S9401" s="65">
        <f t="shared" si="1331"/>
        <v>0.11712304376849784</v>
      </c>
      <c r="T9401" s="66">
        <f>(L9401*'Football Field'!$F$4)+(M9401*'Football Field'!$F$5)+(N9401*'Football Field'!$F$6)+(O9401*'Football Field'!$F$7)+(P9401*'Football Field'!$F$8)+(Q9401*'Football Field'!$F$9)+(R9401*'Football Field'!$F$10)+(S9401*'Football Field'!$F$11)</f>
        <v>136281960.41761205</v>
      </c>
    </row>
    <row r="9402" spans="2:20" x14ac:dyDescent="0.3">
      <c r="B9402" s="62">
        <f t="shared" si="1323"/>
        <v>9375</v>
      </c>
      <c r="C9402" s="62">
        <v>0.65117309486708874</v>
      </c>
      <c r="D9402" s="62">
        <v>1.6941126214156332E-2</v>
      </c>
      <c r="E9402" s="62">
        <v>0.6400210352441762</v>
      </c>
      <c r="F9402" s="62">
        <v>0.79551665185182796</v>
      </c>
      <c r="G9402" s="62">
        <v>0.47250469973426745</v>
      </c>
      <c r="H9402" s="62">
        <v>0.19387495853220738</v>
      </c>
      <c r="I9402" s="62">
        <v>0.63591080059854865</v>
      </c>
      <c r="J9402" s="62">
        <v>0.65623104983153646</v>
      </c>
      <c r="K9402" s="62"/>
      <c r="L9402" s="65">
        <f t="shared" si="1324"/>
        <v>0.16030164841367658</v>
      </c>
      <c r="M9402" s="65">
        <f t="shared" si="1325"/>
        <v>4.1704586376802152E-3</v>
      </c>
      <c r="N9402" s="65">
        <f t="shared" si="1326"/>
        <v>0.15755630534767448</v>
      </c>
      <c r="O9402" s="65">
        <f t="shared" si="1327"/>
        <v>0.19583522666642975</v>
      </c>
      <c r="P9402" s="65">
        <f t="shared" si="1328"/>
        <v>0.11631819994969596</v>
      </c>
      <c r="Q9402" s="65">
        <f t="shared" si="1329"/>
        <v>4.7726903466718748E-2</v>
      </c>
      <c r="R9402" s="65">
        <f t="shared" si="1330"/>
        <v>0.15654447394024268</v>
      </c>
      <c r="S9402" s="65">
        <f t="shared" si="1331"/>
        <v>0.16154678357788144</v>
      </c>
      <c r="T9402" s="66">
        <f>(L9402*'Football Field'!$F$4)+(M9402*'Football Field'!$F$5)+(N9402*'Football Field'!$F$6)+(O9402*'Football Field'!$F$7)+(P9402*'Football Field'!$F$8)+(Q9402*'Football Field'!$F$9)+(R9402*'Football Field'!$F$10)+(S9402*'Football Field'!$F$11)</f>
        <v>145225507.63789046</v>
      </c>
    </row>
    <row r="9403" spans="2:20" x14ac:dyDescent="0.3">
      <c r="B9403" s="62">
        <f t="shared" si="1323"/>
        <v>9376</v>
      </c>
      <c r="C9403" s="62">
        <v>0.40695591803347098</v>
      </c>
      <c r="D9403" s="62">
        <v>0.68645778976539717</v>
      </c>
      <c r="E9403" s="62">
        <v>0.751256985077981</v>
      </c>
      <c r="F9403" s="62">
        <v>0.3798448717619094</v>
      </c>
      <c r="G9403" s="62">
        <v>2.4708495598911862E-2</v>
      </c>
      <c r="H9403" s="62">
        <v>0.44682305703840275</v>
      </c>
      <c r="I9403" s="62">
        <v>3.9492210258699312E-2</v>
      </c>
      <c r="J9403" s="62">
        <v>0.63891149728245933</v>
      </c>
      <c r="K9403" s="62"/>
      <c r="L9403" s="65">
        <f t="shared" si="1324"/>
        <v>0.12059915499154228</v>
      </c>
      <c r="M9403" s="65">
        <f t="shared" si="1325"/>
        <v>0.20342800218538595</v>
      </c>
      <c r="N9403" s="65">
        <f t="shared" si="1326"/>
        <v>0.22263088842572509</v>
      </c>
      <c r="O9403" s="65">
        <f t="shared" si="1327"/>
        <v>0.11256494507739129</v>
      </c>
      <c r="P9403" s="65">
        <f t="shared" si="1328"/>
        <v>7.3222271953689343E-3</v>
      </c>
      <c r="Q9403" s="65">
        <f t="shared" si="1329"/>
        <v>0.13241356304624879</v>
      </c>
      <c r="R9403" s="65">
        <f t="shared" si="1330"/>
        <v>1.1703299976474931E-2</v>
      </c>
      <c r="S9403" s="65">
        <f t="shared" si="1331"/>
        <v>0.18933791910186284</v>
      </c>
      <c r="T9403" s="66">
        <f>(L9403*'Football Field'!$F$4)+(M9403*'Football Field'!$F$5)+(N9403*'Football Field'!$F$6)+(O9403*'Football Field'!$F$7)+(P9403*'Football Field'!$F$8)+(Q9403*'Football Field'!$F$9)+(R9403*'Football Field'!$F$10)+(S9403*'Football Field'!$F$11)</f>
        <v>117064624.78136766</v>
      </c>
    </row>
    <row r="9404" spans="2:20" x14ac:dyDescent="0.3">
      <c r="B9404" s="62">
        <f t="shared" si="1323"/>
        <v>9377</v>
      </c>
      <c r="C9404" s="62">
        <v>0.32171127759916573</v>
      </c>
      <c r="D9404" s="62">
        <v>4.0447154634726035E-2</v>
      </c>
      <c r="E9404" s="62">
        <v>0.5867396274427642</v>
      </c>
      <c r="F9404" s="62">
        <v>0.8637913792673082</v>
      </c>
      <c r="G9404" s="62">
        <v>0.97345575003212748</v>
      </c>
      <c r="H9404" s="62">
        <v>0.41688116235519102</v>
      </c>
      <c r="I9404" s="62">
        <v>0.30603740142566715</v>
      </c>
      <c r="J9404" s="62">
        <v>0.13058952692038217</v>
      </c>
      <c r="K9404" s="62"/>
      <c r="L9404" s="65">
        <f t="shared" si="1324"/>
        <v>8.8390638579641453E-2</v>
      </c>
      <c r="M9404" s="65">
        <f t="shared" si="1325"/>
        <v>1.111291420547394E-2</v>
      </c>
      <c r="N9404" s="65">
        <f t="shared" si="1326"/>
        <v>0.1612075608187549</v>
      </c>
      <c r="O9404" s="65">
        <f t="shared" si="1327"/>
        <v>0.23732793013291814</v>
      </c>
      <c r="P9404" s="65">
        <f t="shared" si="1328"/>
        <v>0.26745837452913312</v>
      </c>
      <c r="Q9404" s="65">
        <f t="shared" si="1329"/>
        <v>0.1145387019920065</v>
      </c>
      <c r="R9404" s="65">
        <f t="shared" si="1330"/>
        <v>8.4084218443136557E-2</v>
      </c>
      <c r="S9404" s="65">
        <f t="shared" si="1331"/>
        <v>3.5879661298935425E-2</v>
      </c>
      <c r="T9404" s="66">
        <f>(L9404*'Football Field'!$F$4)+(M9404*'Football Field'!$F$5)+(N9404*'Football Field'!$F$6)+(O9404*'Football Field'!$F$7)+(P9404*'Football Field'!$F$8)+(Q9404*'Football Field'!$F$9)+(R9404*'Football Field'!$F$10)+(S9404*'Football Field'!$F$11)</f>
        <v>147299119.50117344</v>
      </c>
    </row>
    <row r="9405" spans="2:20" x14ac:dyDescent="0.3">
      <c r="B9405" s="62">
        <f t="shared" si="1323"/>
        <v>9378</v>
      </c>
      <c r="C9405" s="62">
        <v>0.69069770103325134</v>
      </c>
      <c r="D9405" s="62">
        <v>7.7350338138546193E-2</v>
      </c>
      <c r="E9405" s="62">
        <v>0.51653374204597147</v>
      </c>
      <c r="F9405" s="62">
        <v>0.45615401749907436</v>
      </c>
      <c r="G9405" s="62">
        <v>0.84596931072243642</v>
      </c>
      <c r="H9405" s="62">
        <v>0.22916056518697159</v>
      </c>
      <c r="I9405" s="62">
        <v>0.63146617474663702</v>
      </c>
      <c r="J9405" s="62">
        <v>0.30138599525712351</v>
      </c>
      <c r="K9405" s="62"/>
      <c r="L9405" s="65">
        <f t="shared" si="1324"/>
        <v>0.18424904985118218</v>
      </c>
      <c r="M9405" s="65">
        <f t="shared" si="1325"/>
        <v>2.0633811704273638E-2</v>
      </c>
      <c r="N9405" s="65">
        <f t="shared" si="1326"/>
        <v>0.13778944253857331</v>
      </c>
      <c r="O9405" s="65">
        <f t="shared" si="1327"/>
        <v>0.12168267562534983</v>
      </c>
      <c r="P9405" s="65">
        <f t="shared" si="1328"/>
        <v>0.2256689742425603</v>
      </c>
      <c r="Q9405" s="65">
        <f t="shared" si="1329"/>
        <v>6.1130385023573063E-2</v>
      </c>
      <c r="R9405" s="65">
        <f t="shared" si="1330"/>
        <v>0.16844857386404896</v>
      </c>
      <c r="S9405" s="65">
        <f t="shared" si="1331"/>
        <v>8.0397087150438612E-2</v>
      </c>
      <c r="T9405" s="66">
        <f>(L9405*'Football Field'!$F$4)+(M9405*'Football Field'!$F$5)+(N9405*'Football Field'!$F$6)+(O9405*'Football Field'!$F$7)+(P9405*'Football Field'!$F$8)+(Q9405*'Football Field'!$F$9)+(R9405*'Football Field'!$F$10)+(S9405*'Football Field'!$F$11)</f>
        <v>154002399.84517282</v>
      </c>
    </row>
    <row r="9406" spans="2:20" x14ac:dyDescent="0.3">
      <c r="B9406" s="62">
        <f t="shared" si="1323"/>
        <v>9379</v>
      </c>
      <c r="C9406" s="62">
        <v>0.75886814513750434</v>
      </c>
      <c r="D9406" s="62">
        <v>0.38164283871564963</v>
      </c>
      <c r="E9406" s="62">
        <v>0.96928283709595076</v>
      </c>
      <c r="F9406" s="62">
        <v>0.64363909958179222</v>
      </c>
      <c r="G9406" s="62">
        <v>0.69573908115334016</v>
      </c>
      <c r="H9406" s="62">
        <v>0.17645926387299671</v>
      </c>
      <c r="I9406" s="62">
        <v>0.49701148669954298</v>
      </c>
      <c r="J9406" s="62">
        <v>0.29144995696750453</v>
      </c>
      <c r="K9406" s="62"/>
      <c r="L9406" s="65">
        <f t="shared" si="1324"/>
        <v>0.17191939434159856</v>
      </c>
      <c r="M9406" s="65">
        <f t="shared" si="1325"/>
        <v>8.6460086784792139E-2</v>
      </c>
      <c r="N9406" s="65">
        <f t="shared" si="1326"/>
        <v>0.21958823725437554</v>
      </c>
      <c r="O9406" s="65">
        <f t="shared" si="1327"/>
        <v>0.14581458568750888</v>
      </c>
      <c r="P9406" s="65">
        <f t="shared" si="1328"/>
        <v>0.15761768657450947</v>
      </c>
      <c r="Q9406" s="65">
        <f t="shared" si="1329"/>
        <v>3.9976338400016777E-2</v>
      </c>
      <c r="R9406" s="65">
        <f t="shared" si="1330"/>
        <v>0.11259652196722579</v>
      </c>
      <c r="S9406" s="65">
        <f t="shared" si="1331"/>
        <v>6.6027148989972848E-2</v>
      </c>
      <c r="T9406" s="66">
        <f>(L9406*'Football Field'!$F$4)+(M9406*'Football Field'!$F$5)+(N9406*'Football Field'!$F$6)+(O9406*'Football Field'!$F$7)+(P9406*'Football Field'!$F$8)+(Q9406*'Football Field'!$F$9)+(R9406*'Football Field'!$F$10)+(S9406*'Football Field'!$F$11)</f>
        <v>142720728.06804967</v>
      </c>
    </row>
    <row r="9407" spans="2:20" x14ac:dyDescent="0.3">
      <c r="B9407" s="62">
        <f t="shared" si="1323"/>
        <v>9380</v>
      </c>
      <c r="C9407" s="62">
        <v>0.8134393461182744</v>
      </c>
      <c r="D9407" s="62">
        <v>0.37204904073467249</v>
      </c>
      <c r="E9407" s="62">
        <v>0.36208825330771255</v>
      </c>
      <c r="F9407" s="62">
        <v>0.99868707516987554</v>
      </c>
      <c r="G9407" s="62">
        <v>0.62384421801557366</v>
      </c>
      <c r="H9407" s="62">
        <v>0.57484125538800535</v>
      </c>
      <c r="I9407" s="62">
        <v>0.87080611355733972</v>
      </c>
      <c r="J9407" s="62">
        <v>0.37840745220654848</v>
      </c>
      <c r="K9407" s="62"/>
      <c r="L9407" s="65">
        <f t="shared" si="1324"/>
        <v>0.16287802102277277</v>
      </c>
      <c r="M9407" s="65">
        <f t="shared" si="1325"/>
        <v>7.4496779344963446E-2</v>
      </c>
      <c r="N9407" s="65">
        <f t="shared" si="1326"/>
        <v>7.250229339874778E-2</v>
      </c>
      <c r="O9407" s="65">
        <f t="shared" si="1327"/>
        <v>0.19997087084725185</v>
      </c>
      <c r="P9407" s="65">
        <f t="shared" si="1328"/>
        <v>0.12491467512821988</v>
      </c>
      <c r="Q9407" s="65">
        <f t="shared" si="1329"/>
        <v>0.11510262753657227</v>
      </c>
      <c r="R9407" s="65">
        <f t="shared" si="1330"/>
        <v>0.17436478472253364</v>
      </c>
      <c r="S9407" s="65">
        <f t="shared" si="1331"/>
        <v>7.5769947998938381E-2</v>
      </c>
      <c r="T9407" s="66">
        <f>(L9407*'Football Field'!$F$4)+(M9407*'Football Field'!$F$5)+(N9407*'Football Field'!$F$6)+(O9407*'Football Field'!$F$7)+(P9407*'Football Field'!$F$8)+(Q9407*'Football Field'!$F$9)+(R9407*'Football Field'!$F$10)+(S9407*'Football Field'!$F$11)</f>
        <v>145304915.58620644</v>
      </c>
    </row>
    <row r="9408" spans="2:20" x14ac:dyDescent="0.3">
      <c r="B9408" s="62">
        <f t="shared" si="1323"/>
        <v>9381</v>
      </c>
      <c r="C9408" s="62">
        <v>0.47573611855877407</v>
      </c>
      <c r="D9408" s="62">
        <v>0.41881933351386558</v>
      </c>
      <c r="E9408" s="62">
        <v>0.59453301857675434</v>
      </c>
      <c r="F9408" s="62">
        <v>0.73070283120562696</v>
      </c>
      <c r="G9408" s="62">
        <v>0.90596638929741524</v>
      </c>
      <c r="H9408" s="62">
        <v>5.7364556422960011E-2</v>
      </c>
      <c r="I9408" s="62">
        <v>0.86730823324437889</v>
      </c>
      <c r="J9408" s="62">
        <v>6.5820022823072089E-2</v>
      </c>
      <c r="K9408" s="62"/>
      <c r="L9408" s="65">
        <f t="shared" si="1324"/>
        <v>0.11557511335565017</v>
      </c>
      <c r="M9408" s="65">
        <f t="shared" si="1325"/>
        <v>0.10174777583220798</v>
      </c>
      <c r="N9408" s="65">
        <f t="shared" si="1326"/>
        <v>0.14443557748747257</v>
      </c>
      <c r="O9408" s="65">
        <f t="shared" si="1327"/>
        <v>0.17751660900107055</v>
      </c>
      <c r="P9408" s="65">
        <f t="shared" si="1328"/>
        <v>0.22009505701745866</v>
      </c>
      <c r="Q9408" s="65">
        <f t="shared" si="1329"/>
        <v>1.3936118895629134E-2</v>
      </c>
      <c r="R9408" s="65">
        <f t="shared" si="1330"/>
        <v>0.21070346240512294</v>
      </c>
      <c r="S9408" s="65">
        <f t="shared" si="1331"/>
        <v>1.5990286005388141E-2</v>
      </c>
      <c r="T9408" s="66">
        <f>(L9408*'Football Field'!$F$4)+(M9408*'Football Field'!$F$5)+(N9408*'Football Field'!$F$6)+(O9408*'Football Field'!$F$7)+(P9408*'Football Field'!$F$8)+(Q9408*'Football Field'!$F$9)+(R9408*'Football Field'!$F$10)+(S9408*'Football Field'!$F$11)</f>
        <v>159553806.25716245</v>
      </c>
    </row>
    <row r="9409" spans="2:20" x14ac:dyDescent="0.3">
      <c r="B9409" s="62">
        <f t="shared" si="1323"/>
        <v>9382</v>
      </c>
      <c r="C9409" s="62">
        <v>0.81301352904453561</v>
      </c>
      <c r="D9409" s="62">
        <v>0.29492072801130198</v>
      </c>
      <c r="E9409" s="62">
        <v>2.5311092889370723E-3</v>
      </c>
      <c r="F9409" s="62">
        <v>0.56506368399338436</v>
      </c>
      <c r="G9409" s="62">
        <v>0.26505018934031643</v>
      </c>
      <c r="H9409" s="62">
        <v>0.40895036339476876</v>
      </c>
      <c r="I9409" s="62">
        <v>0.10058340914125186</v>
      </c>
      <c r="J9409" s="62">
        <v>0.43276142289746844</v>
      </c>
      <c r="K9409" s="62"/>
      <c r="L9409" s="65">
        <f t="shared" si="1324"/>
        <v>0.28201489428135984</v>
      </c>
      <c r="M9409" s="65">
        <f t="shared" si="1325"/>
        <v>0.10230092730342864</v>
      </c>
      <c r="N9409" s="65">
        <f t="shared" si="1326"/>
        <v>8.7798110736611731E-4</v>
      </c>
      <c r="O9409" s="65">
        <f t="shared" si="1327"/>
        <v>0.19600703974865924</v>
      </c>
      <c r="P9409" s="65">
        <f t="shared" si="1328"/>
        <v>9.1939553839785068E-2</v>
      </c>
      <c r="Q9409" s="65">
        <f t="shared" si="1329"/>
        <v>0.14185507298339411</v>
      </c>
      <c r="R9409" s="65">
        <f t="shared" si="1330"/>
        <v>3.4889972284674074E-2</v>
      </c>
      <c r="S9409" s="65">
        <f t="shared" si="1331"/>
        <v>0.15011455845133295</v>
      </c>
      <c r="T9409" s="66">
        <f>(L9409*'Football Field'!$F$4)+(M9409*'Football Field'!$F$5)+(N9409*'Football Field'!$F$6)+(O9409*'Football Field'!$F$7)+(P9409*'Football Field'!$F$8)+(Q9409*'Football Field'!$F$9)+(R9409*'Football Field'!$F$10)+(S9409*'Football Field'!$F$11)</f>
        <v>121253237.46900064</v>
      </c>
    </row>
    <row r="9410" spans="2:20" x14ac:dyDescent="0.3">
      <c r="B9410" s="62">
        <f t="shared" si="1323"/>
        <v>9383</v>
      </c>
      <c r="C9410" s="62">
        <v>0.59885367950482593</v>
      </c>
      <c r="D9410" s="62">
        <v>0.51929777692597878</v>
      </c>
      <c r="E9410" s="62">
        <v>0.19797511162127512</v>
      </c>
      <c r="F9410" s="62">
        <v>0.79678060663573924</v>
      </c>
      <c r="G9410" s="62">
        <v>0.91697186074962067</v>
      </c>
      <c r="H9410" s="62">
        <v>1.0079018253938199E-2</v>
      </c>
      <c r="I9410" s="62">
        <v>0.90825724253165374</v>
      </c>
      <c r="J9410" s="62">
        <v>0.38968559054822116</v>
      </c>
      <c r="K9410" s="62"/>
      <c r="L9410" s="65">
        <f t="shared" si="1324"/>
        <v>0.1380514896804291</v>
      </c>
      <c r="M9410" s="65">
        <f t="shared" si="1325"/>
        <v>0.11971176623920003</v>
      </c>
      <c r="N9410" s="65">
        <f t="shared" si="1326"/>
        <v>4.5638458966412707E-2</v>
      </c>
      <c r="O9410" s="65">
        <f t="shared" si="1327"/>
        <v>0.18367884085724046</v>
      </c>
      <c r="P9410" s="65">
        <f t="shared" si="1328"/>
        <v>0.21138607927765099</v>
      </c>
      <c r="Q9410" s="65">
        <f t="shared" si="1329"/>
        <v>2.3234782253036034E-3</v>
      </c>
      <c r="R9410" s="65">
        <f t="shared" si="1330"/>
        <v>0.20937713106849692</v>
      </c>
      <c r="S9410" s="65">
        <f t="shared" si="1331"/>
        <v>8.9832755685266108E-2</v>
      </c>
      <c r="T9410" s="66">
        <f>(L9410*'Football Field'!$F$4)+(M9410*'Football Field'!$F$5)+(N9410*'Football Field'!$F$6)+(O9410*'Football Field'!$F$7)+(P9410*'Football Field'!$F$8)+(Q9410*'Football Field'!$F$9)+(R9410*'Football Field'!$F$10)+(S9410*'Football Field'!$F$11)</f>
        <v>156520574.3594496</v>
      </c>
    </row>
    <row r="9411" spans="2:20" x14ac:dyDescent="0.3">
      <c r="B9411" s="62">
        <f t="shared" si="1323"/>
        <v>9384</v>
      </c>
      <c r="C9411" s="62">
        <v>2.2162818060456169E-2</v>
      </c>
      <c r="D9411" s="62">
        <v>0.19109590892098749</v>
      </c>
      <c r="E9411" s="62">
        <v>0.28739632668635717</v>
      </c>
      <c r="F9411" s="62">
        <v>0.60661347008635269</v>
      </c>
      <c r="G9411" s="62">
        <v>0.20516865209562329</v>
      </c>
      <c r="H9411" s="62">
        <v>0.83129823272799175</v>
      </c>
      <c r="I9411" s="62">
        <v>7.5860641721207767E-2</v>
      </c>
      <c r="J9411" s="62">
        <v>0.6145320863807705</v>
      </c>
      <c r="K9411" s="62"/>
      <c r="L9411" s="65">
        <f t="shared" si="1324"/>
        <v>7.8199774292564174E-3</v>
      </c>
      <c r="M9411" s="65">
        <f t="shared" si="1325"/>
        <v>6.7426700454292512E-2</v>
      </c>
      <c r="N9411" s="65">
        <f t="shared" si="1326"/>
        <v>0.10140555148753763</v>
      </c>
      <c r="O9411" s="65">
        <f t="shared" si="1327"/>
        <v>0.21403882987344947</v>
      </c>
      <c r="P9411" s="65">
        <f t="shared" si="1328"/>
        <v>7.2392158082161942E-2</v>
      </c>
      <c r="Q9411" s="65">
        <f t="shared" si="1329"/>
        <v>0.29331709528909261</v>
      </c>
      <c r="R9411" s="65">
        <f t="shared" si="1330"/>
        <v>2.6766835535559249E-2</v>
      </c>
      <c r="S9411" s="65">
        <f t="shared" si="1331"/>
        <v>0.21683285184865017</v>
      </c>
      <c r="T9411" s="66">
        <f>(L9411*'Football Field'!$F$4)+(M9411*'Football Field'!$F$5)+(N9411*'Football Field'!$F$6)+(O9411*'Football Field'!$F$7)+(P9411*'Football Field'!$F$8)+(Q9411*'Football Field'!$F$9)+(R9411*'Football Field'!$F$10)+(S9411*'Football Field'!$F$11)</f>
        <v>123226900.45960295</v>
      </c>
    </row>
    <row r="9412" spans="2:20" x14ac:dyDescent="0.3">
      <c r="B9412" s="62">
        <f t="shared" si="1323"/>
        <v>9385</v>
      </c>
      <c r="C9412" s="62">
        <v>0.60856742630970428</v>
      </c>
      <c r="D9412" s="62">
        <v>0.8752595113100341</v>
      </c>
      <c r="E9412" s="62">
        <v>3.0582527636091039E-2</v>
      </c>
      <c r="F9412" s="62">
        <v>0.97183325085876804</v>
      </c>
      <c r="G9412" s="62">
        <v>0.75675026071040508</v>
      </c>
      <c r="H9412" s="62">
        <v>0.69363604987840011</v>
      </c>
      <c r="I9412" s="62">
        <v>0.8203549397451142</v>
      </c>
      <c r="J9412" s="62">
        <v>0.62549699215206489</v>
      </c>
      <c r="K9412" s="62"/>
      <c r="L9412" s="65">
        <f t="shared" si="1324"/>
        <v>0.1130644829011952</v>
      </c>
      <c r="M9412" s="65">
        <f t="shared" si="1325"/>
        <v>0.16261265354064477</v>
      </c>
      <c r="N9412" s="65">
        <f t="shared" si="1326"/>
        <v>5.6818645288886152E-3</v>
      </c>
      <c r="O9412" s="65">
        <f t="shared" si="1327"/>
        <v>0.18055488878337617</v>
      </c>
      <c r="P9412" s="65">
        <f t="shared" si="1328"/>
        <v>0.14059506508819239</v>
      </c>
      <c r="Q9412" s="65">
        <f t="shared" si="1329"/>
        <v>0.12886920645210084</v>
      </c>
      <c r="R9412" s="65">
        <f t="shared" si="1330"/>
        <v>0.15241204679679951</v>
      </c>
      <c r="S9412" s="65">
        <f t="shared" si="1331"/>
        <v>0.1162097919088024</v>
      </c>
      <c r="T9412" s="66">
        <f>(L9412*'Football Field'!$F$4)+(M9412*'Football Field'!$F$5)+(N9412*'Football Field'!$F$6)+(O9412*'Football Field'!$F$7)+(P9412*'Football Field'!$F$8)+(Q9412*'Football Field'!$F$9)+(R9412*'Football Field'!$F$10)+(S9412*'Football Field'!$F$11)</f>
        <v>141927718.88127843</v>
      </c>
    </row>
    <row r="9413" spans="2:20" x14ac:dyDescent="0.3">
      <c r="B9413" s="62">
        <f t="shared" si="1323"/>
        <v>9386</v>
      </c>
      <c r="C9413" s="62">
        <v>3.4027010806923053E-2</v>
      </c>
      <c r="D9413" s="62">
        <v>0.71452238403525659</v>
      </c>
      <c r="E9413" s="62">
        <v>0.49004658878606222</v>
      </c>
      <c r="F9413" s="62">
        <v>9.6701522360492786E-3</v>
      </c>
      <c r="G9413" s="62">
        <v>0.95914156779733639</v>
      </c>
      <c r="H9413" s="62">
        <v>0.63160423304579427</v>
      </c>
      <c r="I9413" s="62">
        <v>0.14026487116717756</v>
      </c>
      <c r="J9413" s="62">
        <v>0.36741691710729729</v>
      </c>
      <c r="K9413" s="62"/>
      <c r="L9413" s="65">
        <f t="shared" si="1324"/>
        <v>1.0167351303444152E-2</v>
      </c>
      <c r="M9413" s="65">
        <f t="shared" si="1325"/>
        <v>0.21350097820472699</v>
      </c>
      <c r="N9413" s="65">
        <f t="shared" si="1326"/>
        <v>0.14642707969601043</v>
      </c>
      <c r="O9413" s="65">
        <f t="shared" si="1327"/>
        <v>2.8894643581708654E-3</v>
      </c>
      <c r="P9413" s="65">
        <f t="shared" si="1328"/>
        <v>0.28659376884047694</v>
      </c>
      <c r="Q9413" s="65">
        <f t="shared" si="1329"/>
        <v>0.18872483858653985</v>
      </c>
      <c r="R9413" s="65">
        <f t="shared" si="1330"/>
        <v>4.1911475233048487E-2</v>
      </c>
      <c r="S9413" s="65">
        <f t="shared" si="1331"/>
        <v>0.10978504377758223</v>
      </c>
      <c r="T9413" s="66">
        <f>(L9413*'Football Field'!$F$4)+(M9413*'Football Field'!$F$5)+(N9413*'Football Field'!$F$6)+(O9413*'Football Field'!$F$7)+(P9413*'Football Field'!$F$8)+(Q9413*'Football Field'!$F$9)+(R9413*'Football Field'!$F$10)+(S9413*'Football Field'!$F$11)</f>
        <v>141262438.11779943</v>
      </c>
    </row>
    <row r="9414" spans="2:20" x14ac:dyDescent="0.3">
      <c r="B9414" s="62">
        <f t="shared" si="1323"/>
        <v>9387</v>
      </c>
      <c r="C9414" s="62">
        <v>0.94985228843069169</v>
      </c>
      <c r="D9414" s="62">
        <v>0.60390555394475787</v>
      </c>
      <c r="E9414" s="62">
        <v>0.62589980829245995</v>
      </c>
      <c r="F9414" s="62">
        <v>0.5700425857048862</v>
      </c>
      <c r="G9414" s="62">
        <v>0.36186998129619841</v>
      </c>
      <c r="H9414" s="62">
        <v>0.35493979377972151</v>
      </c>
      <c r="I9414" s="62">
        <v>0.23007798053925754</v>
      </c>
      <c r="J9414" s="62">
        <v>0.89310360881664852</v>
      </c>
      <c r="K9414" s="62"/>
      <c r="L9414" s="65">
        <f t="shared" si="1324"/>
        <v>0.20695340145820965</v>
      </c>
      <c r="M9414" s="65">
        <f t="shared" si="1325"/>
        <v>0.13157867814885141</v>
      </c>
      <c r="N9414" s="65">
        <f t="shared" si="1326"/>
        <v>0.13637077667325906</v>
      </c>
      <c r="O9414" s="65">
        <f t="shared" si="1327"/>
        <v>0.12420062942899077</v>
      </c>
      <c r="P9414" s="65">
        <f t="shared" si="1328"/>
        <v>7.8844073364920372E-2</v>
      </c>
      <c r="Q9414" s="65">
        <f t="shared" si="1329"/>
        <v>7.7334127137757322E-2</v>
      </c>
      <c r="R9414" s="65">
        <f t="shared" si="1330"/>
        <v>5.0129289841374623E-2</v>
      </c>
      <c r="S9414" s="65">
        <f t="shared" si="1331"/>
        <v>0.19458902394663685</v>
      </c>
      <c r="T9414" s="66">
        <f>(L9414*'Football Field'!$F$4)+(M9414*'Football Field'!$F$5)+(N9414*'Football Field'!$F$6)+(O9414*'Football Field'!$F$7)+(P9414*'Football Field'!$F$8)+(Q9414*'Football Field'!$F$9)+(R9414*'Football Field'!$F$10)+(S9414*'Football Field'!$F$11)</f>
        <v>125943075.65009633</v>
      </c>
    </row>
    <row r="9415" spans="2:20" x14ac:dyDescent="0.3">
      <c r="B9415" s="62">
        <f t="shared" si="1323"/>
        <v>9388</v>
      </c>
      <c r="C9415" s="62">
        <v>8.1361499597926601E-2</v>
      </c>
      <c r="D9415" s="62">
        <v>0.81648243672644538</v>
      </c>
      <c r="E9415" s="62">
        <v>0.30128150173835766</v>
      </c>
      <c r="F9415" s="62">
        <v>0.80842349389657564</v>
      </c>
      <c r="G9415" s="62">
        <v>0.84896459225797261</v>
      </c>
      <c r="H9415" s="62">
        <v>0.20450490010973743</v>
      </c>
      <c r="I9415" s="62">
        <v>0.58351703859074189</v>
      </c>
      <c r="J9415" s="62">
        <v>0.57711959580376471</v>
      </c>
      <c r="K9415" s="62"/>
      <c r="L9415" s="65">
        <f t="shared" si="1324"/>
        <v>1.9272417681269763E-2</v>
      </c>
      <c r="M9415" s="65">
        <f t="shared" si="1325"/>
        <v>0.19340339875463614</v>
      </c>
      <c r="N9415" s="65">
        <f t="shared" si="1326"/>
        <v>7.1365731578647063E-2</v>
      </c>
      <c r="O9415" s="65">
        <f t="shared" si="1327"/>
        <v>0.19149444534234331</v>
      </c>
      <c r="P9415" s="65">
        <f t="shared" si="1328"/>
        <v>0.2010975743989542</v>
      </c>
      <c r="Q9415" s="65">
        <f t="shared" si="1329"/>
        <v>4.8441878188804299E-2</v>
      </c>
      <c r="R9415" s="65">
        <f t="shared" si="1330"/>
        <v>0.13821997071628422</v>
      </c>
      <c r="S9415" s="65">
        <f t="shared" si="1331"/>
        <v>0.13670458333906099</v>
      </c>
      <c r="T9415" s="66">
        <f>(L9415*'Football Field'!$F$4)+(M9415*'Football Field'!$F$5)+(N9415*'Football Field'!$F$6)+(O9415*'Football Field'!$F$7)+(P9415*'Football Field'!$F$8)+(Q9415*'Football Field'!$F$9)+(R9415*'Football Field'!$F$10)+(S9415*'Football Field'!$F$11)</f>
        <v>147227228.04344067</v>
      </c>
    </row>
    <row r="9416" spans="2:20" x14ac:dyDescent="0.3">
      <c r="B9416" s="62">
        <f t="shared" si="1323"/>
        <v>9389</v>
      </c>
      <c r="C9416" s="62">
        <v>0.63453776344387258</v>
      </c>
      <c r="D9416" s="62">
        <v>0.64569612075202698</v>
      </c>
      <c r="E9416" s="62">
        <v>0.32996091221149326</v>
      </c>
      <c r="F9416" s="62">
        <v>0.16230799884305203</v>
      </c>
      <c r="G9416" s="62">
        <v>0.92515516001486398</v>
      </c>
      <c r="H9416" s="62">
        <v>0.83662406939960765</v>
      </c>
      <c r="I9416" s="62">
        <v>0.8742800469651264</v>
      </c>
      <c r="J9416" s="62">
        <v>0.36666459885278779</v>
      </c>
      <c r="K9416" s="62"/>
      <c r="L9416" s="65">
        <f t="shared" si="1324"/>
        <v>0.13288118182245648</v>
      </c>
      <c r="M9416" s="65">
        <f t="shared" si="1325"/>
        <v>0.13521789965349218</v>
      </c>
      <c r="N9416" s="65">
        <f t="shared" si="1326"/>
        <v>6.9098481596922889E-2</v>
      </c>
      <c r="O9416" s="65">
        <f t="shared" si="1327"/>
        <v>3.3989590451554585E-2</v>
      </c>
      <c r="P9416" s="65">
        <f t="shared" si="1328"/>
        <v>0.19374057481575424</v>
      </c>
      <c r="Q9416" s="65">
        <f t="shared" si="1329"/>
        <v>0.17520091236109117</v>
      </c>
      <c r="R9416" s="65">
        <f t="shared" si="1330"/>
        <v>0.18308660662525714</v>
      </c>
      <c r="S9416" s="65">
        <f t="shared" si="1331"/>
        <v>7.6784752673471249E-2</v>
      </c>
      <c r="T9416" s="66">
        <f>(L9416*'Football Field'!$F$4)+(M9416*'Football Field'!$F$5)+(N9416*'Football Field'!$F$6)+(O9416*'Football Field'!$F$7)+(P9416*'Football Field'!$F$8)+(Q9416*'Football Field'!$F$9)+(R9416*'Football Field'!$F$10)+(S9416*'Football Field'!$F$11)</f>
        <v>150847101.90810531</v>
      </c>
    </row>
    <row r="9417" spans="2:20" x14ac:dyDescent="0.3">
      <c r="B9417" s="62">
        <f t="shared" si="1323"/>
        <v>9390</v>
      </c>
      <c r="C9417" s="62">
        <v>0.84329545905004644</v>
      </c>
      <c r="D9417" s="62">
        <v>8.8137885794861148E-3</v>
      </c>
      <c r="E9417" s="62">
        <v>0.52008305418922263</v>
      </c>
      <c r="F9417" s="62">
        <v>5.6528658640751517E-2</v>
      </c>
      <c r="G9417" s="62">
        <v>0.30591217647630231</v>
      </c>
      <c r="H9417" s="62">
        <v>0.58817462312726188</v>
      </c>
      <c r="I9417" s="62">
        <v>0.89725478700653472</v>
      </c>
      <c r="J9417" s="62">
        <v>0.77581673694724484</v>
      </c>
      <c r="K9417" s="62"/>
      <c r="L9417" s="65">
        <f t="shared" si="1324"/>
        <v>0.21104127505131365</v>
      </c>
      <c r="M9417" s="65">
        <f t="shared" si="1325"/>
        <v>2.2057194306996358E-3</v>
      </c>
      <c r="N9417" s="65">
        <f t="shared" si="1326"/>
        <v>0.13015484633620114</v>
      </c>
      <c r="O9417" s="65">
        <f t="shared" si="1327"/>
        <v>1.414673833287731E-2</v>
      </c>
      <c r="P9417" s="65">
        <f t="shared" si="1328"/>
        <v>7.6556911441224687E-2</v>
      </c>
      <c r="Q9417" s="65">
        <f t="shared" si="1329"/>
        <v>0.14719529328123257</v>
      </c>
      <c r="R9417" s="65">
        <f t="shared" si="1330"/>
        <v>0.22454501831310852</v>
      </c>
      <c r="S9417" s="65">
        <f t="shared" si="1331"/>
        <v>0.19415419781334248</v>
      </c>
      <c r="T9417" s="66">
        <f>(L9417*'Football Field'!$F$4)+(M9417*'Football Field'!$F$5)+(N9417*'Football Field'!$F$6)+(O9417*'Football Field'!$F$7)+(P9417*'Football Field'!$F$8)+(Q9417*'Football Field'!$F$9)+(R9417*'Football Field'!$F$10)+(S9417*'Football Field'!$F$11)</f>
        <v>149409737.15386844</v>
      </c>
    </row>
    <row r="9418" spans="2:20" x14ac:dyDescent="0.3">
      <c r="B9418" s="62">
        <f t="shared" si="1323"/>
        <v>9391</v>
      </c>
      <c r="C9418" s="62">
        <v>0.25598373848067257</v>
      </c>
      <c r="D9418" s="62">
        <v>0.69642399158393742</v>
      </c>
      <c r="E9418" s="62">
        <v>0.97138197125569081</v>
      </c>
      <c r="F9418" s="62">
        <v>8.6998424548990649E-2</v>
      </c>
      <c r="G9418" s="62">
        <v>0.15881124363190235</v>
      </c>
      <c r="H9418" s="62">
        <v>0.36771413425068611</v>
      </c>
      <c r="I9418" s="62">
        <v>0.40934469876870228</v>
      </c>
      <c r="J9418" s="62">
        <v>0.32832132171130157</v>
      </c>
      <c r="K9418" s="62"/>
      <c r="L9418" s="65">
        <f t="shared" si="1324"/>
        <v>7.8163462271023276E-2</v>
      </c>
      <c r="M9418" s="65">
        <f t="shared" si="1325"/>
        <v>0.21264987656595422</v>
      </c>
      <c r="N9418" s="65">
        <f t="shared" si="1326"/>
        <v>0.29660703649239445</v>
      </c>
      <c r="O9418" s="65">
        <f t="shared" si="1327"/>
        <v>2.6564570527931878E-2</v>
      </c>
      <c r="P9418" s="65">
        <f t="shared" si="1328"/>
        <v>4.849228596907032E-2</v>
      </c>
      <c r="Q9418" s="65">
        <f t="shared" si="1329"/>
        <v>0.11227982695156853</v>
      </c>
      <c r="R9418" s="65">
        <f t="shared" si="1330"/>
        <v>0.12499152918054056</v>
      </c>
      <c r="S9418" s="65">
        <f t="shared" si="1331"/>
        <v>0.10025141204151691</v>
      </c>
      <c r="T9418" s="66">
        <f>(L9418*'Football Field'!$F$4)+(M9418*'Football Field'!$F$5)+(N9418*'Football Field'!$F$6)+(O9418*'Football Field'!$F$7)+(P9418*'Football Field'!$F$8)+(Q9418*'Football Field'!$F$9)+(R9418*'Football Field'!$F$10)+(S9418*'Football Field'!$F$11)</f>
        <v>136974280.02979183</v>
      </c>
    </row>
    <row r="9419" spans="2:20" x14ac:dyDescent="0.3">
      <c r="B9419" s="62">
        <f t="shared" si="1323"/>
        <v>9392</v>
      </c>
      <c r="C9419" s="62">
        <v>0.53359760828013436</v>
      </c>
      <c r="D9419" s="62">
        <v>0.94317194788139214</v>
      </c>
      <c r="E9419" s="62">
        <v>0.84148078291633943</v>
      </c>
      <c r="F9419" s="62">
        <v>0.87633272062723189</v>
      </c>
      <c r="G9419" s="62">
        <v>0.26009616252560597</v>
      </c>
      <c r="H9419" s="62">
        <v>0.8125917980866928</v>
      </c>
      <c r="I9419" s="62">
        <v>0.91980552705817797</v>
      </c>
      <c r="J9419" s="62">
        <v>0.64498559328168503</v>
      </c>
      <c r="K9419" s="62"/>
      <c r="L9419" s="65">
        <f t="shared" si="1324"/>
        <v>9.1493813922222569E-2</v>
      </c>
      <c r="M9419" s="65">
        <f t="shared" si="1325"/>
        <v>0.16172186186190035</v>
      </c>
      <c r="N9419" s="65">
        <f t="shared" si="1326"/>
        <v>0.14428529096939741</v>
      </c>
      <c r="O9419" s="65">
        <f t="shared" si="1327"/>
        <v>0.15026121112771121</v>
      </c>
      <c r="P9419" s="65">
        <f t="shared" si="1328"/>
        <v>4.4597632235841324E-2</v>
      </c>
      <c r="Q9419" s="65">
        <f t="shared" si="1329"/>
        <v>0.13933181411457246</v>
      </c>
      <c r="R9419" s="65">
        <f t="shared" si="1330"/>
        <v>0.15771531661946903</v>
      </c>
      <c r="S9419" s="65">
        <f t="shared" si="1331"/>
        <v>0.11059305914888566</v>
      </c>
      <c r="T9419" s="66">
        <f>(L9419*'Football Field'!$F$4)+(M9419*'Football Field'!$F$5)+(N9419*'Football Field'!$F$6)+(O9419*'Football Field'!$F$7)+(P9419*'Football Field'!$F$8)+(Q9419*'Football Field'!$F$9)+(R9419*'Football Field'!$F$10)+(S9419*'Football Field'!$F$11)</f>
        <v>138268247.96275467</v>
      </c>
    </row>
    <row r="9420" spans="2:20" x14ac:dyDescent="0.3">
      <c r="B9420" s="62">
        <f t="shared" si="1323"/>
        <v>9393</v>
      </c>
      <c r="C9420" s="62">
        <v>0.79372896783357516</v>
      </c>
      <c r="D9420" s="62">
        <v>0.38010735662150741</v>
      </c>
      <c r="E9420" s="62">
        <v>0.42549729043005724</v>
      </c>
      <c r="F9420" s="62">
        <v>0.85474935196459023</v>
      </c>
      <c r="G9420" s="62">
        <v>0.50833364176402207</v>
      </c>
      <c r="H9420" s="62">
        <v>5.397473737893177E-2</v>
      </c>
      <c r="I9420" s="62">
        <v>0.70858884605723238</v>
      </c>
      <c r="J9420" s="62">
        <v>0.78074141453093771</v>
      </c>
      <c r="K9420" s="62"/>
      <c r="L9420" s="65">
        <f t="shared" si="1324"/>
        <v>0.17616023295231786</v>
      </c>
      <c r="M9420" s="65">
        <f t="shared" si="1325"/>
        <v>8.4361039098895876E-2</v>
      </c>
      <c r="N9420" s="65">
        <f t="shared" si="1326"/>
        <v>9.4434882485547933E-2</v>
      </c>
      <c r="O9420" s="65">
        <f t="shared" si="1327"/>
        <v>0.18970309899221954</v>
      </c>
      <c r="P9420" s="65">
        <f t="shared" si="1328"/>
        <v>0.11281958499645713</v>
      </c>
      <c r="Q9420" s="65">
        <f t="shared" si="1329"/>
        <v>1.197915497044884E-2</v>
      </c>
      <c r="R9420" s="65">
        <f t="shared" si="1330"/>
        <v>0.15726423155445277</v>
      </c>
      <c r="S9420" s="65">
        <f t="shared" si="1331"/>
        <v>0.17327777494965999</v>
      </c>
      <c r="T9420" s="66">
        <f>(L9420*'Football Field'!$F$4)+(M9420*'Football Field'!$F$5)+(N9420*'Football Field'!$F$6)+(O9420*'Football Field'!$F$7)+(P9420*'Football Field'!$F$8)+(Q9420*'Football Field'!$F$9)+(R9420*'Football Field'!$F$10)+(S9420*'Football Field'!$F$11)</f>
        <v>143101853.61050665</v>
      </c>
    </row>
    <row r="9421" spans="2:20" x14ac:dyDescent="0.3">
      <c r="B9421" s="62">
        <f t="shared" si="1323"/>
        <v>9394</v>
      </c>
      <c r="C9421" s="62">
        <v>0.44227147147693213</v>
      </c>
      <c r="D9421" s="62">
        <v>0.25066552579999579</v>
      </c>
      <c r="E9421" s="62">
        <v>0.16243148501038474</v>
      </c>
      <c r="F9421" s="62">
        <v>0.25100056260876991</v>
      </c>
      <c r="G9421" s="62">
        <v>0.27793058656870873</v>
      </c>
      <c r="H9421" s="62">
        <v>0.50380473284541094</v>
      </c>
      <c r="I9421" s="62">
        <v>8.5898494182681362E-2</v>
      </c>
      <c r="J9421" s="62">
        <v>0.11017841140408313</v>
      </c>
      <c r="K9421" s="62"/>
      <c r="L9421" s="65">
        <f t="shared" si="1324"/>
        <v>0.2122039372797915</v>
      </c>
      <c r="M9421" s="65">
        <f t="shared" si="1325"/>
        <v>0.12027050114138473</v>
      </c>
      <c r="N9421" s="65">
        <f t="shared" si="1326"/>
        <v>7.7935392355970398E-2</v>
      </c>
      <c r="O9421" s="65">
        <f t="shared" si="1327"/>
        <v>0.12043125338189914</v>
      </c>
      <c r="P9421" s="65">
        <f t="shared" si="1328"/>
        <v>0.13335240585021113</v>
      </c>
      <c r="Q9421" s="65">
        <f t="shared" si="1329"/>
        <v>0.24172788620747801</v>
      </c>
      <c r="R9421" s="65">
        <f t="shared" si="1330"/>
        <v>4.1214502511543939E-2</v>
      </c>
      <c r="S9421" s="65">
        <f t="shared" si="1331"/>
        <v>5.2864121271721201E-2</v>
      </c>
      <c r="T9421" s="66">
        <f>(L9421*'Football Field'!$F$4)+(M9421*'Football Field'!$F$5)+(N9421*'Football Field'!$F$6)+(O9421*'Football Field'!$F$7)+(P9421*'Football Field'!$F$8)+(Q9421*'Football Field'!$F$9)+(R9421*'Football Field'!$F$10)+(S9421*'Football Field'!$F$11)</f>
        <v>126529701.39865988</v>
      </c>
    </row>
    <row r="9422" spans="2:20" x14ac:dyDescent="0.3">
      <c r="B9422" s="62">
        <f t="shared" si="1323"/>
        <v>9395</v>
      </c>
      <c r="C9422" s="62">
        <v>8.7861252661311062E-2</v>
      </c>
      <c r="D9422" s="62">
        <v>0.57646086750072711</v>
      </c>
      <c r="E9422" s="62">
        <v>0.53839462017848594</v>
      </c>
      <c r="F9422" s="62">
        <v>0.53442524278531123</v>
      </c>
      <c r="G9422" s="62">
        <v>0.58099395299517809</v>
      </c>
      <c r="H9422" s="62">
        <v>0.96019445693350736</v>
      </c>
      <c r="I9422" s="62">
        <v>0.98212478579139462</v>
      </c>
      <c r="J9422" s="62">
        <v>0.34515483093478827</v>
      </c>
      <c r="K9422" s="62"/>
      <c r="L9422" s="65">
        <f t="shared" si="1324"/>
        <v>1.9077006623384202E-2</v>
      </c>
      <c r="M9422" s="65">
        <f t="shared" si="1325"/>
        <v>0.12516493282681904</v>
      </c>
      <c r="N9422" s="65">
        <f t="shared" si="1326"/>
        <v>0.11689974162708613</v>
      </c>
      <c r="O9422" s="65">
        <f t="shared" si="1327"/>
        <v>0.11603788459083141</v>
      </c>
      <c r="P9422" s="65">
        <f t="shared" si="1328"/>
        <v>0.12614918583235452</v>
      </c>
      <c r="Q9422" s="65">
        <f t="shared" si="1329"/>
        <v>0.20848366555014219</v>
      </c>
      <c r="R9422" s="65">
        <f t="shared" si="1330"/>
        <v>0.21324532118562042</v>
      </c>
      <c r="S9422" s="65">
        <f t="shared" si="1331"/>
        <v>7.4942261763762064E-2</v>
      </c>
      <c r="T9422" s="66">
        <f>(L9422*'Football Field'!$F$4)+(M9422*'Football Field'!$F$5)+(N9422*'Football Field'!$F$6)+(O9422*'Football Field'!$F$7)+(P9422*'Football Field'!$F$8)+(Q9422*'Football Field'!$F$9)+(R9422*'Football Field'!$F$10)+(S9422*'Football Field'!$F$11)</f>
        <v>151890258.29138222</v>
      </c>
    </row>
    <row r="9423" spans="2:20" x14ac:dyDescent="0.3">
      <c r="B9423" s="62">
        <f t="shared" si="1323"/>
        <v>9396</v>
      </c>
      <c r="C9423" s="62">
        <v>0.48142859542282124</v>
      </c>
      <c r="D9423" s="62">
        <v>0.48867088984573293</v>
      </c>
      <c r="E9423" s="62">
        <v>0.42754762317078077</v>
      </c>
      <c r="F9423" s="62">
        <v>4.5116756518860934E-2</v>
      </c>
      <c r="G9423" s="62">
        <v>0.31536342590385447</v>
      </c>
      <c r="H9423" s="62">
        <v>0.10091260999732876</v>
      </c>
      <c r="I9423" s="62">
        <v>0.60206042281742544</v>
      </c>
      <c r="J9423" s="62">
        <v>0.54062580363092028</v>
      </c>
      <c r="K9423" s="62"/>
      <c r="L9423" s="65">
        <f t="shared" si="1324"/>
        <v>0.16038391745439443</v>
      </c>
      <c r="M9423" s="65">
        <f t="shared" si="1325"/>
        <v>0.1627966273805353</v>
      </c>
      <c r="N9423" s="65">
        <f t="shared" si="1326"/>
        <v>0.1424339213631898</v>
      </c>
      <c r="O9423" s="65">
        <f t="shared" si="1327"/>
        <v>1.5030270786004904E-2</v>
      </c>
      <c r="P9423" s="65">
        <f t="shared" si="1328"/>
        <v>0.1050606925911348</v>
      </c>
      <c r="Q9423" s="65">
        <f t="shared" si="1329"/>
        <v>3.361819357178937E-2</v>
      </c>
      <c r="R9423" s="65">
        <f t="shared" si="1330"/>
        <v>0.20057140368012816</v>
      </c>
      <c r="S9423" s="65">
        <f t="shared" si="1331"/>
        <v>0.1801049731728232</v>
      </c>
      <c r="T9423" s="66">
        <f>(L9423*'Football Field'!$F$4)+(M9423*'Football Field'!$F$5)+(N9423*'Football Field'!$F$6)+(O9423*'Football Field'!$F$7)+(P9423*'Football Field'!$F$8)+(Q9423*'Football Field'!$F$9)+(R9423*'Football Field'!$F$10)+(S9423*'Football Field'!$F$11)</f>
        <v>148369577.10953343</v>
      </c>
    </row>
    <row r="9424" spans="2:20" x14ac:dyDescent="0.3">
      <c r="B9424" s="62">
        <f t="shared" si="1323"/>
        <v>9397</v>
      </c>
      <c r="C9424" s="62">
        <v>0.54204702444133435</v>
      </c>
      <c r="D9424" s="62">
        <v>0.61276201477194248</v>
      </c>
      <c r="E9424" s="62">
        <v>0.11724846385486931</v>
      </c>
      <c r="F9424" s="62">
        <v>0.11488808355549029</v>
      </c>
      <c r="G9424" s="62">
        <v>0.2848007605749896</v>
      </c>
      <c r="H9424" s="62">
        <v>0.76979079377737014</v>
      </c>
      <c r="I9424" s="62">
        <v>0.80622243980140951</v>
      </c>
      <c r="J9424" s="62">
        <v>0.42925215248724136</v>
      </c>
      <c r="K9424" s="62"/>
      <c r="L9424" s="65">
        <f t="shared" si="1324"/>
        <v>0.14741509240713685</v>
      </c>
      <c r="M9424" s="65">
        <f t="shared" si="1325"/>
        <v>0.16664673904314678</v>
      </c>
      <c r="N9424" s="65">
        <f t="shared" si="1326"/>
        <v>3.1886888691206289E-2</v>
      </c>
      <c r="O9424" s="65">
        <f t="shared" si="1327"/>
        <v>3.1244959736227582E-2</v>
      </c>
      <c r="P9424" s="65">
        <f t="shared" si="1328"/>
        <v>7.7454406250188471E-2</v>
      </c>
      <c r="Q9424" s="65">
        <f t="shared" si="1329"/>
        <v>0.20935228104205936</v>
      </c>
      <c r="R9424" s="65">
        <f t="shared" si="1330"/>
        <v>0.21926023039518622</v>
      </c>
      <c r="S9424" s="65">
        <f t="shared" si="1331"/>
        <v>0.11673940243484848</v>
      </c>
      <c r="T9424" s="66">
        <f>(L9424*'Football Field'!$F$4)+(M9424*'Football Field'!$F$5)+(N9424*'Football Field'!$F$6)+(O9424*'Football Field'!$F$7)+(P9424*'Football Field'!$F$8)+(Q9424*'Football Field'!$F$9)+(R9424*'Football Field'!$F$10)+(S9424*'Football Field'!$F$11)</f>
        <v>145479558.07815427</v>
      </c>
    </row>
    <row r="9425" spans="2:20" x14ac:dyDescent="0.3">
      <c r="B9425" s="62">
        <f t="shared" si="1323"/>
        <v>9398</v>
      </c>
      <c r="C9425" s="62">
        <v>0.82789903541933441</v>
      </c>
      <c r="D9425" s="62">
        <v>0.72549653168503114</v>
      </c>
      <c r="E9425" s="62">
        <v>0.57859812220334517</v>
      </c>
      <c r="F9425" s="62">
        <v>0.25955921363901235</v>
      </c>
      <c r="G9425" s="62">
        <v>0.37967815133471583</v>
      </c>
      <c r="H9425" s="62">
        <v>0.71577749487720799</v>
      </c>
      <c r="I9425" s="62">
        <v>0.90294978600421061</v>
      </c>
      <c r="J9425" s="62">
        <v>1.5376388307531408E-2</v>
      </c>
      <c r="K9425" s="62"/>
      <c r="L9425" s="65">
        <f t="shared" si="1324"/>
        <v>0.18793101713895208</v>
      </c>
      <c r="M9425" s="65">
        <f t="shared" si="1325"/>
        <v>0.16468590407439165</v>
      </c>
      <c r="N9425" s="65">
        <f t="shared" si="1326"/>
        <v>0.1313403313307242</v>
      </c>
      <c r="O9425" s="65">
        <f t="shared" si="1327"/>
        <v>5.8919294430943826E-2</v>
      </c>
      <c r="P9425" s="65">
        <f t="shared" si="1328"/>
        <v>8.6185993838764852E-2</v>
      </c>
      <c r="Q9425" s="65">
        <f t="shared" si="1329"/>
        <v>0.16247970694797514</v>
      </c>
      <c r="R9425" s="65">
        <f t="shared" si="1330"/>
        <v>0.20496735042482631</v>
      </c>
      <c r="S9425" s="65">
        <f t="shared" si="1331"/>
        <v>3.4904018134218765E-3</v>
      </c>
      <c r="T9425" s="66">
        <f>(L9425*'Football Field'!$F$4)+(M9425*'Football Field'!$F$5)+(N9425*'Football Field'!$F$6)+(O9425*'Football Field'!$F$7)+(P9425*'Football Field'!$F$8)+(Q9425*'Football Field'!$F$9)+(R9425*'Football Field'!$F$10)+(S9425*'Football Field'!$F$11)</f>
        <v>145945712.64138663</v>
      </c>
    </row>
    <row r="9426" spans="2:20" x14ac:dyDescent="0.3">
      <c r="B9426" s="62">
        <f t="shared" si="1323"/>
        <v>9399</v>
      </c>
      <c r="C9426" s="62">
        <v>0.18742262262429554</v>
      </c>
      <c r="D9426" s="62">
        <v>0.89384439211243527</v>
      </c>
      <c r="E9426" s="62">
        <v>0.49425654299430577</v>
      </c>
      <c r="F9426" s="62">
        <v>0.22015432911773547</v>
      </c>
      <c r="G9426" s="62">
        <v>0.34153021396411698</v>
      </c>
      <c r="H9426" s="62">
        <v>0.73079002540495386</v>
      </c>
      <c r="I9426" s="62">
        <v>0.832248917839573</v>
      </c>
      <c r="J9426" s="62">
        <v>0.84704014038086251</v>
      </c>
      <c r="K9426" s="62"/>
      <c r="L9426" s="65">
        <f t="shared" si="1324"/>
        <v>4.1216359341827595E-2</v>
      </c>
      <c r="M9426" s="65">
        <f t="shared" si="1325"/>
        <v>0.19656651446412898</v>
      </c>
      <c r="N9426" s="65">
        <f t="shared" si="1326"/>
        <v>0.10869261670689065</v>
      </c>
      <c r="O9426" s="65">
        <f t="shared" si="1327"/>
        <v>4.8414432647040061E-2</v>
      </c>
      <c r="P9426" s="65">
        <f t="shared" si="1328"/>
        <v>7.5106365644312348E-2</v>
      </c>
      <c r="Q9426" s="65">
        <f t="shared" si="1329"/>
        <v>0.16070901083746431</v>
      </c>
      <c r="R9426" s="65">
        <f t="shared" si="1330"/>
        <v>0.18302097142395016</v>
      </c>
      <c r="S9426" s="65">
        <f t="shared" si="1331"/>
        <v>0.18627372893438585</v>
      </c>
      <c r="T9426" s="66">
        <f>(L9426*'Football Field'!$F$4)+(M9426*'Football Field'!$F$5)+(N9426*'Football Field'!$F$6)+(O9426*'Football Field'!$F$7)+(P9426*'Football Field'!$F$8)+(Q9426*'Football Field'!$F$9)+(R9426*'Football Field'!$F$10)+(S9426*'Football Field'!$F$11)</f>
        <v>143343202.02130291</v>
      </c>
    </row>
    <row r="9427" spans="2:20" x14ac:dyDescent="0.3">
      <c r="B9427" s="62">
        <f t="shared" si="1323"/>
        <v>9400</v>
      </c>
      <c r="C9427" s="62">
        <v>0.15608243170240643</v>
      </c>
      <c r="D9427" s="62">
        <v>0.66755942664367229</v>
      </c>
      <c r="E9427" s="62">
        <v>0.83613478273326891</v>
      </c>
      <c r="F9427" s="62">
        <v>0.57537815233072698</v>
      </c>
      <c r="G9427" s="62">
        <v>0.7235546665411996</v>
      </c>
      <c r="H9427" s="62">
        <v>0.55811234604388438</v>
      </c>
      <c r="I9427" s="62">
        <v>0.77430487505059886</v>
      </c>
      <c r="J9427" s="62">
        <v>0.18439445178019886</v>
      </c>
      <c r="K9427" s="62"/>
      <c r="L9427" s="65">
        <f t="shared" si="1324"/>
        <v>3.4874694380864657E-2</v>
      </c>
      <c r="M9427" s="65">
        <f t="shared" si="1325"/>
        <v>0.14915792079438991</v>
      </c>
      <c r="N9427" s="65">
        <f t="shared" si="1326"/>
        <v>0.18682400505286237</v>
      </c>
      <c r="O9427" s="65">
        <f t="shared" si="1327"/>
        <v>0.12856115193168996</v>
      </c>
      <c r="P9427" s="65">
        <f t="shared" si="1328"/>
        <v>0.16166936655359482</v>
      </c>
      <c r="Q9427" s="65">
        <f t="shared" si="1329"/>
        <v>0.12470332045812019</v>
      </c>
      <c r="R9427" s="65">
        <f t="shared" si="1330"/>
        <v>0.17300887473671323</v>
      </c>
      <c r="S9427" s="65">
        <f t="shared" si="1331"/>
        <v>4.1200666091764725E-2</v>
      </c>
      <c r="T9427" s="66">
        <f>(L9427*'Football Field'!$F$4)+(M9427*'Football Field'!$F$5)+(N9427*'Football Field'!$F$6)+(O9427*'Football Field'!$F$7)+(P9427*'Football Field'!$F$8)+(Q9427*'Football Field'!$F$9)+(R9427*'Football Field'!$F$10)+(S9427*'Football Field'!$F$11)</f>
        <v>150723467.54079914</v>
      </c>
    </row>
    <row r="9428" spans="2:20" x14ac:dyDescent="0.3">
      <c r="B9428" s="62">
        <f t="shared" si="1323"/>
        <v>9401</v>
      </c>
      <c r="C9428" s="62">
        <v>0.66299378745277704</v>
      </c>
      <c r="D9428" s="62">
        <v>0.80275714410313037</v>
      </c>
      <c r="E9428" s="62">
        <v>0.40257743600666984</v>
      </c>
      <c r="F9428" s="62">
        <v>0.55316256460577529</v>
      </c>
      <c r="G9428" s="62">
        <v>0.16970224830631919</v>
      </c>
      <c r="H9428" s="62">
        <v>8.5522821859401188E-2</v>
      </c>
      <c r="I9428" s="62">
        <v>0.56302048213229228</v>
      </c>
      <c r="J9428" s="62">
        <v>0.10968813304016434</v>
      </c>
      <c r="K9428" s="62"/>
      <c r="L9428" s="65">
        <f t="shared" si="1324"/>
        <v>0.19794259109086654</v>
      </c>
      <c r="M9428" s="65">
        <f t="shared" si="1325"/>
        <v>0.2396701630206387</v>
      </c>
      <c r="N9428" s="65">
        <f t="shared" si="1326"/>
        <v>0.12019301282450345</v>
      </c>
      <c r="O9428" s="65">
        <f t="shared" si="1327"/>
        <v>0.16515151937277386</v>
      </c>
      <c r="P9428" s="65">
        <f t="shared" si="1328"/>
        <v>5.0666089757426334E-2</v>
      </c>
      <c r="Q9428" s="65">
        <f t="shared" si="1329"/>
        <v>2.5533586100847504E-2</v>
      </c>
      <c r="R9428" s="65">
        <f t="shared" si="1330"/>
        <v>0.16809468682756368</v>
      </c>
      <c r="S9428" s="65">
        <f t="shared" si="1331"/>
        <v>3.2748351005379962E-2</v>
      </c>
      <c r="T9428" s="66">
        <f>(L9428*'Football Field'!$F$4)+(M9428*'Football Field'!$F$5)+(N9428*'Football Field'!$F$6)+(O9428*'Football Field'!$F$7)+(P9428*'Football Field'!$F$8)+(Q9428*'Football Field'!$F$9)+(R9428*'Football Field'!$F$10)+(S9428*'Football Field'!$F$11)</f>
        <v>138319198.81831071</v>
      </c>
    </row>
    <row r="9429" spans="2:20" x14ac:dyDescent="0.3">
      <c r="B9429" s="62">
        <f t="shared" si="1323"/>
        <v>9402</v>
      </c>
      <c r="C9429" s="62">
        <v>0.29361691194061179</v>
      </c>
      <c r="D9429" s="62">
        <v>0.12114719861055312</v>
      </c>
      <c r="E9429" s="62">
        <v>0.58164287762546141</v>
      </c>
      <c r="F9429" s="62">
        <v>0.27778862268215976</v>
      </c>
      <c r="G9429" s="62">
        <v>0.43155606024099635</v>
      </c>
      <c r="H9429" s="62">
        <v>8.6434111242892131E-2</v>
      </c>
      <c r="I9429" s="62">
        <v>5.8790448048225974E-2</v>
      </c>
      <c r="J9429" s="62">
        <v>0.31645132033185641</v>
      </c>
      <c r="K9429" s="62"/>
      <c r="L9429" s="65">
        <f t="shared" si="1324"/>
        <v>0.13546792456463028</v>
      </c>
      <c r="M9429" s="65">
        <f t="shared" si="1325"/>
        <v>5.5894462802299906E-2</v>
      </c>
      <c r="N9429" s="65">
        <f t="shared" si="1326"/>
        <v>0.26835631826840306</v>
      </c>
      <c r="O9429" s="65">
        <f t="shared" si="1327"/>
        <v>0.12816512486866172</v>
      </c>
      <c r="P9429" s="65">
        <f t="shared" si="1328"/>
        <v>0.19910979727884717</v>
      </c>
      <c r="Q9429" s="65">
        <f t="shared" si="1329"/>
        <v>3.9878662248281176E-2</v>
      </c>
      <c r="R9429" s="65">
        <f t="shared" si="1330"/>
        <v>2.712452742820471E-2</v>
      </c>
      <c r="S9429" s="65">
        <f t="shared" si="1331"/>
        <v>0.14600318254067207</v>
      </c>
      <c r="T9429" s="66">
        <f>(L9429*'Football Field'!$F$4)+(M9429*'Football Field'!$F$5)+(N9429*'Football Field'!$F$6)+(O9429*'Football Field'!$F$7)+(P9429*'Football Field'!$F$8)+(Q9429*'Football Field'!$F$9)+(R9429*'Football Field'!$F$10)+(S9429*'Football Field'!$F$11)</f>
        <v>136302142.24719185</v>
      </c>
    </row>
    <row r="9430" spans="2:20" x14ac:dyDescent="0.3">
      <c r="B9430" s="62">
        <f t="shared" si="1323"/>
        <v>9403</v>
      </c>
      <c r="C9430" s="62">
        <v>0.21172756967730466</v>
      </c>
      <c r="D9430" s="62">
        <v>0.27773772806125285</v>
      </c>
      <c r="E9430" s="62">
        <v>0.36303035818397578</v>
      </c>
      <c r="F9430" s="62">
        <v>0.13446921428359493</v>
      </c>
      <c r="G9430" s="62">
        <v>0.62523190397005601</v>
      </c>
      <c r="H9430" s="62">
        <v>0.8877920716364881</v>
      </c>
      <c r="I9430" s="62">
        <v>0.36958425997640931</v>
      </c>
      <c r="J9430" s="62">
        <v>0.32144964253319108</v>
      </c>
      <c r="K9430" s="62"/>
      <c r="L9430" s="65">
        <f t="shared" si="1324"/>
        <v>6.635100604927481E-2</v>
      </c>
      <c r="M9430" s="65">
        <f t="shared" si="1325"/>
        <v>8.7037213447405712E-2</v>
      </c>
      <c r="N9430" s="65">
        <f t="shared" si="1326"/>
        <v>0.11376614547008301</v>
      </c>
      <c r="O9430" s="65">
        <f t="shared" si="1327"/>
        <v>4.2139848220854613E-2</v>
      </c>
      <c r="P9430" s="65">
        <f t="shared" si="1328"/>
        <v>0.19593464330480906</v>
      </c>
      <c r="Q9430" s="65">
        <f t="shared" si="1329"/>
        <v>0.2782155257599645</v>
      </c>
      <c r="R9430" s="65">
        <f t="shared" si="1330"/>
        <v>0.11582000165016801</v>
      </c>
      <c r="S9430" s="65">
        <f t="shared" si="1331"/>
        <v>0.10073561609744022</v>
      </c>
      <c r="T9430" s="66">
        <f>(L9430*'Football Field'!$F$4)+(M9430*'Football Field'!$F$5)+(N9430*'Football Field'!$F$6)+(O9430*'Football Field'!$F$7)+(P9430*'Football Field'!$F$8)+(Q9430*'Football Field'!$F$9)+(R9430*'Football Field'!$F$10)+(S9430*'Football Field'!$F$11)</f>
        <v>143575274.75822368</v>
      </c>
    </row>
    <row r="9431" spans="2:20" x14ac:dyDescent="0.3">
      <c r="B9431" s="62">
        <f t="shared" si="1323"/>
        <v>9404</v>
      </c>
      <c r="C9431" s="62">
        <v>0.50964176964693353</v>
      </c>
      <c r="D9431" s="62">
        <v>1.1597969761641402E-2</v>
      </c>
      <c r="E9431" s="62">
        <v>0.48098225685683671</v>
      </c>
      <c r="F9431" s="62">
        <v>0.25001360292736186</v>
      </c>
      <c r="G9431" s="62">
        <v>0.48019675629034508</v>
      </c>
      <c r="H9431" s="62">
        <v>0.39797097609948218</v>
      </c>
      <c r="I9431" s="62">
        <v>0.17865306593128039</v>
      </c>
      <c r="J9431" s="62">
        <v>0.15746563349463838</v>
      </c>
      <c r="K9431" s="62"/>
      <c r="L9431" s="65">
        <f t="shared" si="1324"/>
        <v>0.20662364383526285</v>
      </c>
      <c r="M9431" s="65">
        <f t="shared" si="1325"/>
        <v>4.702155349043927E-3</v>
      </c>
      <c r="N9431" s="65">
        <f t="shared" si="1326"/>
        <v>0.19500424111767253</v>
      </c>
      <c r="O9431" s="65">
        <f t="shared" si="1327"/>
        <v>0.1013628095692036</v>
      </c>
      <c r="P9431" s="65">
        <f t="shared" si="1328"/>
        <v>0.1946857762685382</v>
      </c>
      <c r="Q9431" s="65">
        <f t="shared" si="1329"/>
        <v>0.16134904578036893</v>
      </c>
      <c r="R9431" s="65">
        <f t="shared" si="1330"/>
        <v>7.2431165700243966E-2</v>
      </c>
      <c r="S9431" s="65">
        <f t="shared" si="1331"/>
        <v>6.3841162379665958E-2</v>
      </c>
      <c r="T9431" s="66">
        <f>(L9431*'Football Field'!$F$4)+(M9431*'Football Field'!$F$5)+(N9431*'Football Field'!$F$6)+(O9431*'Football Field'!$F$7)+(P9431*'Football Field'!$F$8)+(Q9431*'Football Field'!$F$9)+(R9431*'Football Field'!$F$10)+(S9431*'Football Field'!$F$11)</f>
        <v>139301572.81182936</v>
      </c>
    </row>
    <row r="9432" spans="2:20" x14ac:dyDescent="0.3">
      <c r="B9432" s="62">
        <f t="shared" si="1323"/>
        <v>9405</v>
      </c>
      <c r="C9432" s="62">
        <v>0.81258899342486035</v>
      </c>
      <c r="D9432" s="62">
        <v>0.28089159219404358</v>
      </c>
      <c r="E9432" s="62">
        <v>0.40388702485456562</v>
      </c>
      <c r="F9432" s="62">
        <v>0.11017654049020353</v>
      </c>
      <c r="G9432" s="62">
        <v>0.27122629866944858</v>
      </c>
      <c r="H9432" s="62">
        <v>0.43327379775574537</v>
      </c>
      <c r="I9432" s="62">
        <v>0.90086414325215203</v>
      </c>
      <c r="J9432" s="62">
        <v>0.6349512961453585</v>
      </c>
      <c r="K9432" s="62"/>
      <c r="L9432" s="65">
        <f t="shared" si="1324"/>
        <v>0.21117947627230438</v>
      </c>
      <c r="M9432" s="65">
        <f t="shared" si="1325"/>
        <v>7.299943736478505E-2</v>
      </c>
      <c r="N9432" s="65">
        <f t="shared" si="1326"/>
        <v>0.10496407294723382</v>
      </c>
      <c r="O9432" s="65">
        <f t="shared" si="1327"/>
        <v>2.8633201171173642E-2</v>
      </c>
      <c r="P9432" s="65">
        <f t="shared" si="1328"/>
        <v>7.0487575105933523E-2</v>
      </c>
      <c r="Q9432" s="65">
        <f t="shared" si="1329"/>
        <v>0.1126012466732131</v>
      </c>
      <c r="R9432" s="65">
        <f t="shared" si="1330"/>
        <v>0.23412084030655705</v>
      </c>
      <c r="S9432" s="65">
        <f t="shared" si="1331"/>
        <v>0.1650141501587995</v>
      </c>
      <c r="T9432" s="66">
        <f>(L9432*'Football Field'!$F$4)+(M9432*'Football Field'!$F$5)+(N9432*'Football Field'!$F$6)+(O9432*'Football Field'!$F$7)+(P9432*'Football Field'!$F$8)+(Q9432*'Football Field'!$F$9)+(R9432*'Football Field'!$F$10)+(S9432*'Football Field'!$F$11)</f>
        <v>149232746.32318786</v>
      </c>
    </row>
    <row r="9433" spans="2:20" x14ac:dyDescent="0.3">
      <c r="B9433" s="62">
        <f t="shared" si="1323"/>
        <v>9406</v>
      </c>
      <c r="C9433" s="62">
        <v>0.98806706164854308</v>
      </c>
      <c r="D9433" s="62">
        <v>0.95185080526379384</v>
      </c>
      <c r="E9433" s="62">
        <v>0.12856113032426164</v>
      </c>
      <c r="F9433" s="62">
        <v>0.35394672072521949</v>
      </c>
      <c r="G9433" s="62">
        <v>8.805173362653973E-2</v>
      </c>
      <c r="H9433" s="62">
        <v>0.6512892758204023</v>
      </c>
      <c r="I9433" s="62">
        <v>0.43560827808991476</v>
      </c>
      <c r="J9433" s="62">
        <v>0.74062679308007773</v>
      </c>
      <c r="K9433" s="62"/>
      <c r="L9433" s="65">
        <f t="shared" si="1324"/>
        <v>0.22777009036101845</v>
      </c>
      <c r="M9433" s="65">
        <f t="shared" si="1325"/>
        <v>0.2194214870025287</v>
      </c>
      <c r="N9433" s="65">
        <f t="shared" si="1326"/>
        <v>2.9636025131751158E-2</v>
      </c>
      <c r="O9433" s="65">
        <f t="shared" si="1327"/>
        <v>8.1592110183352634E-2</v>
      </c>
      <c r="P9433" s="65">
        <f t="shared" si="1328"/>
        <v>2.0297763282483623E-2</v>
      </c>
      <c r="Q9433" s="65">
        <f t="shared" si="1329"/>
        <v>0.15013577819026777</v>
      </c>
      <c r="R9433" s="65">
        <f t="shared" si="1330"/>
        <v>0.10041680439888979</v>
      </c>
      <c r="S9433" s="65">
        <f t="shared" si="1331"/>
        <v>0.17072994144970782</v>
      </c>
      <c r="T9433" s="66">
        <f>(L9433*'Football Field'!$F$4)+(M9433*'Football Field'!$F$5)+(N9433*'Football Field'!$F$6)+(O9433*'Football Field'!$F$7)+(P9433*'Football Field'!$F$8)+(Q9433*'Football Field'!$F$9)+(R9433*'Football Field'!$F$10)+(S9433*'Football Field'!$F$11)</f>
        <v>124460490.52734941</v>
      </c>
    </row>
    <row r="9434" spans="2:20" x14ac:dyDescent="0.3">
      <c r="B9434" s="62">
        <f t="shared" si="1323"/>
        <v>9407</v>
      </c>
      <c r="C9434" s="62">
        <v>0.36385760013857504</v>
      </c>
      <c r="D9434" s="62">
        <v>0.23898707224569038</v>
      </c>
      <c r="E9434" s="62">
        <v>0.15813230024580305</v>
      </c>
      <c r="F9434" s="62">
        <v>0.82205851337637559</v>
      </c>
      <c r="G9434" s="62">
        <v>0.63441547864803416</v>
      </c>
      <c r="H9434" s="62">
        <v>0.93067611863509603</v>
      </c>
      <c r="I9434" s="62">
        <v>2.3532687683183062E-2</v>
      </c>
      <c r="J9434" s="62">
        <v>0.71193171766992314</v>
      </c>
      <c r="K9434" s="62"/>
      <c r="L9434" s="65">
        <f t="shared" si="1324"/>
        <v>9.3691007718668076E-2</v>
      </c>
      <c r="M9434" s="65">
        <f t="shared" si="1325"/>
        <v>6.1537644457351666E-2</v>
      </c>
      <c r="N9434" s="65">
        <f t="shared" si="1326"/>
        <v>4.0718057166478763E-2</v>
      </c>
      <c r="O9434" s="65">
        <f t="shared" si="1327"/>
        <v>0.21167481589668583</v>
      </c>
      <c r="P9434" s="65">
        <f t="shared" si="1328"/>
        <v>0.16335793311509264</v>
      </c>
      <c r="Q9434" s="65">
        <f t="shared" si="1329"/>
        <v>0.23964315540313644</v>
      </c>
      <c r="R9434" s="65">
        <f t="shared" si="1330"/>
        <v>6.0595167519557416E-3</v>
      </c>
      <c r="S9434" s="65">
        <f t="shared" si="1331"/>
        <v>0.1833178694906307</v>
      </c>
      <c r="T9434" s="66">
        <f>(L9434*'Football Field'!$F$4)+(M9434*'Football Field'!$F$5)+(N9434*'Football Field'!$F$6)+(O9434*'Football Field'!$F$7)+(P9434*'Football Field'!$F$8)+(Q9434*'Football Field'!$F$9)+(R9434*'Football Field'!$F$10)+(S9434*'Football Field'!$F$11)</f>
        <v>125552637.75662474</v>
      </c>
    </row>
    <row r="9435" spans="2:20" x14ac:dyDescent="0.3">
      <c r="B9435" s="62">
        <f t="shared" si="1323"/>
        <v>9408</v>
      </c>
      <c r="C9435" s="62">
        <v>0.44580571537928204</v>
      </c>
      <c r="D9435" s="62">
        <v>0.47371623589497702</v>
      </c>
      <c r="E9435" s="62">
        <v>0.64645896358168076</v>
      </c>
      <c r="F9435" s="62">
        <v>0.13919012926051066</v>
      </c>
      <c r="G9435" s="62">
        <v>0.18547356469056586</v>
      </c>
      <c r="H9435" s="62">
        <v>0.55581299237750093</v>
      </c>
      <c r="I9435" s="62">
        <v>0.69472286234513481</v>
      </c>
      <c r="J9435" s="62">
        <v>0.39191359141107918</v>
      </c>
      <c r="K9435" s="62"/>
      <c r="L9435" s="65">
        <f t="shared" si="1324"/>
        <v>0.1261799738265843</v>
      </c>
      <c r="M9435" s="65">
        <f t="shared" si="1325"/>
        <v>0.13407971271880667</v>
      </c>
      <c r="N9435" s="65">
        <f t="shared" si="1326"/>
        <v>0.1829724749834109</v>
      </c>
      <c r="O9435" s="65">
        <f t="shared" si="1327"/>
        <v>3.9396100725330285E-2</v>
      </c>
      <c r="P9435" s="65">
        <f t="shared" si="1328"/>
        <v>5.249607335847651E-2</v>
      </c>
      <c r="Q9435" s="65">
        <f t="shared" si="1329"/>
        <v>0.15731621738182819</v>
      </c>
      <c r="R9435" s="65">
        <f t="shared" si="1330"/>
        <v>0.19663299406751542</v>
      </c>
      <c r="S9435" s="65">
        <f t="shared" si="1331"/>
        <v>0.1109264529380477</v>
      </c>
      <c r="T9435" s="66">
        <f>(L9435*'Football Field'!$F$4)+(M9435*'Football Field'!$F$5)+(N9435*'Football Field'!$F$6)+(O9435*'Football Field'!$F$7)+(P9435*'Football Field'!$F$8)+(Q9435*'Football Field'!$F$9)+(R9435*'Football Field'!$F$10)+(S9435*'Football Field'!$F$11)</f>
        <v>144466248.25418699</v>
      </c>
    </row>
    <row r="9436" spans="2:20" x14ac:dyDescent="0.3">
      <c r="B9436" s="62">
        <f t="shared" si="1323"/>
        <v>9409</v>
      </c>
      <c r="C9436" s="62">
        <v>0.21801613466279046</v>
      </c>
      <c r="D9436" s="62">
        <v>0.16184297076526122</v>
      </c>
      <c r="E9436" s="62">
        <v>0.14857137514897123</v>
      </c>
      <c r="F9436" s="62">
        <v>0.72448678216205709</v>
      </c>
      <c r="G9436" s="62">
        <v>0.44577825775050473</v>
      </c>
      <c r="H9436" s="62">
        <v>0.12299839406172608</v>
      </c>
      <c r="I9436" s="62">
        <v>0.96266847733350203</v>
      </c>
      <c r="J9436" s="62">
        <v>0.11895051198462736</v>
      </c>
      <c r="K9436" s="62"/>
      <c r="L9436" s="65">
        <f t="shared" si="1324"/>
        <v>7.5092193601394353E-2</v>
      </c>
      <c r="M9436" s="65">
        <f t="shared" si="1325"/>
        <v>5.5744239812926193E-2</v>
      </c>
      <c r="N9436" s="65">
        <f t="shared" si="1326"/>
        <v>5.1173049570702546E-2</v>
      </c>
      <c r="O9436" s="65">
        <f t="shared" si="1327"/>
        <v>0.24953796099500156</v>
      </c>
      <c r="P9436" s="65">
        <f t="shared" si="1328"/>
        <v>0.1535412380651035</v>
      </c>
      <c r="Q9436" s="65">
        <f t="shared" si="1329"/>
        <v>4.2364842555481307E-2</v>
      </c>
      <c r="R9436" s="65">
        <f t="shared" si="1330"/>
        <v>0.33157586150996299</v>
      </c>
      <c r="S9436" s="65">
        <f t="shared" si="1331"/>
        <v>4.0970613889427493E-2</v>
      </c>
      <c r="T9436" s="66">
        <f>(L9436*'Football Field'!$F$4)+(M9436*'Football Field'!$F$5)+(N9436*'Football Field'!$F$6)+(O9436*'Football Field'!$F$7)+(P9436*'Football Field'!$F$8)+(Q9436*'Football Field'!$F$9)+(R9436*'Football Field'!$F$10)+(S9436*'Football Field'!$F$11)</f>
        <v>169480543.71124059</v>
      </c>
    </row>
    <row r="9437" spans="2:20" x14ac:dyDescent="0.3">
      <c r="B9437" s="62">
        <f t="shared" si="1323"/>
        <v>9410</v>
      </c>
      <c r="C9437" s="62">
        <v>0.56259363626658165</v>
      </c>
      <c r="D9437" s="62">
        <v>0.3089133509916635</v>
      </c>
      <c r="E9437" s="62">
        <v>0.84866384454167521</v>
      </c>
      <c r="F9437" s="62">
        <v>0.17453898746009588</v>
      </c>
      <c r="G9437" s="62">
        <v>2.5033294607745837E-3</v>
      </c>
      <c r="H9437" s="62">
        <v>0.68597234806095753</v>
      </c>
      <c r="I9437" s="62">
        <v>0.90947145793249773</v>
      </c>
      <c r="J9437" s="62">
        <v>0.16730039052702472</v>
      </c>
      <c r="K9437" s="62"/>
      <c r="L9437" s="65">
        <f t="shared" si="1324"/>
        <v>0.15371589972163857</v>
      </c>
      <c r="M9437" s="65">
        <f t="shared" si="1325"/>
        <v>8.4403538580392776E-2</v>
      </c>
      <c r="N9437" s="65">
        <f t="shared" si="1326"/>
        <v>0.2318780697390149</v>
      </c>
      <c r="O9437" s="65">
        <f t="shared" si="1327"/>
        <v>4.7688803719812198E-2</v>
      </c>
      <c r="P9437" s="65">
        <f t="shared" si="1328"/>
        <v>6.8397776931183331E-4</v>
      </c>
      <c r="Q9437" s="65">
        <f t="shared" si="1329"/>
        <v>0.18742632313812857</v>
      </c>
      <c r="R9437" s="65">
        <f t="shared" si="1330"/>
        <v>0.2484923653864452</v>
      </c>
      <c r="S9437" s="65">
        <f t="shared" si="1331"/>
        <v>4.5711021945256031E-2</v>
      </c>
      <c r="T9437" s="66">
        <f>(L9437*'Football Field'!$F$4)+(M9437*'Football Field'!$F$5)+(N9437*'Football Field'!$F$6)+(O9437*'Football Field'!$F$7)+(P9437*'Football Field'!$F$8)+(Q9437*'Football Field'!$F$9)+(R9437*'Football Field'!$F$10)+(S9437*'Football Field'!$F$11)</f>
        <v>148276172.94055396</v>
      </c>
    </row>
    <row r="9438" spans="2:20" x14ac:dyDescent="0.3">
      <c r="B9438" s="62">
        <f t="shared" ref="B9438:B9501" si="1332">B9437+1</f>
        <v>9411</v>
      </c>
      <c r="C9438" s="62">
        <v>0.70127243193509925</v>
      </c>
      <c r="D9438" s="62">
        <v>0.83202887417809346</v>
      </c>
      <c r="E9438" s="62">
        <v>0.15437547543205588</v>
      </c>
      <c r="F9438" s="62">
        <v>0.35018012054834791</v>
      </c>
      <c r="G9438" s="62">
        <v>0.82498571235820994</v>
      </c>
      <c r="H9438" s="62">
        <v>0.4811260956325023</v>
      </c>
      <c r="I9438" s="62">
        <v>0.65866869052029997</v>
      </c>
      <c r="J9438" s="62">
        <v>0.78032337252788664</v>
      </c>
      <c r="K9438" s="62"/>
      <c r="L9438" s="65">
        <f t="shared" si="1324"/>
        <v>0.1466188967876097</v>
      </c>
      <c r="M9438" s="65">
        <f t="shared" si="1325"/>
        <v>0.17395686764814805</v>
      </c>
      <c r="N9438" s="65">
        <f t="shared" si="1326"/>
        <v>3.2276132453194058E-2</v>
      </c>
      <c r="O9438" s="65">
        <f t="shared" si="1327"/>
        <v>7.3214090007893806E-2</v>
      </c>
      <c r="P9438" s="65">
        <f t="shared" si="1328"/>
        <v>0.17248431494408922</v>
      </c>
      <c r="Q9438" s="65">
        <f t="shared" si="1329"/>
        <v>0.10059168754532755</v>
      </c>
      <c r="R9438" s="65">
        <f t="shared" si="1330"/>
        <v>0.13771149749340705</v>
      </c>
      <c r="S9438" s="65">
        <f t="shared" si="1331"/>
        <v>0.16314651312033046</v>
      </c>
      <c r="T9438" s="66">
        <f>(L9438*'Football Field'!$F$4)+(M9438*'Football Field'!$F$5)+(N9438*'Football Field'!$F$6)+(O9438*'Football Field'!$F$7)+(P9438*'Football Field'!$F$8)+(Q9438*'Football Field'!$F$9)+(R9438*'Football Field'!$F$10)+(S9438*'Football Field'!$F$11)</f>
        <v>142601281.56202355</v>
      </c>
    </row>
    <row r="9439" spans="2:20" x14ac:dyDescent="0.3">
      <c r="B9439" s="62">
        <f t="shared" si="1332"/>
        <v>9412</v>
      </c>
      <c r="C9439" s="62">
        <v>4.8522981326664771E-2</v>
      </c>
      <c r="D9439" s="62">
        <v>0.66721654013284259</v>
      </c>
      <c r="E9439" s="62">
        <v>0.55093778833076801</v>
      </c>
      <c r="F9439" s="62">
        <v>0.15771062687124004</v>
      </c>
      <c r="G9439" s="62">
        <v>0.54311524821175572</v>
      </c>
      <c r="H9439" s="62">
        <v>0.74541650189896802</v>
      </c>
      <c r="I9439" s="62">
        <v>0.90317378458413677</v>
      </c>
      <c r="J9439" s="62">
        <v>9.8551211234942593E-2</v>
      </c>
      <c r="K9439" s="62"/>
      <c r="L9439" s="65">
        <f t="shared" si="1324"/>
        <v>1.3062617147224795E-2</v>
      </c>
      <c r="M9439" s="65">
        <f t="shared" si="1325"/>
        <v>0.17961786311884759</v>
      </c>
      <c r="N9439" s="65">
        <f t="shared" si="1326"/>
        <v>0.14831507059416416</v>
      </c>
      <c r="O9439" s="65">
        <f t="shared" si="1327"/>
        <v>4.2456450171493076E-2</v>
      </c>
      <c r="P9439" s="65">
        <f t="shared" si="1328"/>
        <v>0.14620920562256334</v>
      </c>
      <c r="Q9439" s="65">
        <f t="shared" si="1329"/>
        <v>0.20066966442103124</v>
      </c>
      <c r="R9439" s="65">
        <f t="shared" si="1330"/>
        <v>0.24313867455933549</v>
      </c>
      <c r="S9439" s="65">
        <f t="shared" si="1331"/>
        <v>2.6530454365340194E-2</v>
      </c>
      <c r="T9439" s="66">
        <f>(L9439*'Football Field'!$F$4)+(M9439*'Football Field'!$F$5)+(N9439*'Football Field'!$F$6)+(O9439*'Football Field'!$F$7)+(P9439*'Football Field'!$F$8)+(Q9439*'Football Field'!$F$9)+(R9439*'Football Field'!$F$10)+(S9439*'Football Field'!$F$11)</f>
        <v>157463437.06300983</v>
      </c>
    </row>
    <row r="9440" spans="2:20" x14ac:dyDescent="0.3">
      <c r="B9440" s="62">
        <f t="shared" si="1332"/>
        <v>9413</v>
      </c>
      <c r="C9440" s="62">
        <v>0.68346339858284733</v>
      </c>
      <c r="D9440" s="62">
        <v>0.26400404265705557</v>
      </c>
      <c r="E9440" s="62">
        <v>0.50250598164569926</v>
      </c>
      <c r="F9440" s="62">
        <v>0.36426311162335867</v>
      </c>
      <c r="G9440" s="62">
        <v>0.71454977180262136</v>
      </c>
      <c r="H9440" s="62">
        <v>7.4958428524717347E-3</v>
      </c>
      <c r="I9440" s="62">
        <v>0.55753588857141656</v>
      </c>
      <c r="J9440" s="62">
        <v>0.3258336356233289</v>
      </c>
      <c r="K9440" s="62"/>
      <c r="L9440" s="65">
        <f t="shared" si="1324"/>
        <v>0.19986345507276362</v>
      </c>
      <c r="M9440" s="65">
        <f t="shared" si="1325"/>
        <v>7.7202027538012211E-2</v>
      </c>
      <c r="N9440" s="65">
        <f t="shared" si="1326"/>
        <v>0.1469465400703035</v>
      </c>
      <c r="O9440" s="65">
        <f t="shared" si="1327"/>
        <v>0.10652053086610941</v>
      </c>
      <c r="P9440" s="65">
        <f t="shared" si="1328"/>
        <v>0.20895396375291841</v>
      </c>
      <c r="Q9440" s="65">
        <f t="shared" si="1329"/>
        <v>2.1919901698962455E-3</v>
      </c>
      <c r="R9440" s="65">
        <f t="shared" si="1330"/>
        <v>0.16303879512494382</v>
      </c>
      <c r="S9440" s="65">
        <f t="shared" si="1331"/>
        <v>9.5282697405052783E-2</v>
      </c>
      <c r="T9440" s="66">
        <f>(L9440*'Football Field'!$F$4)+(M9440*'Football Field'!$F$5)+(N9440*'Football Field'!$F$6)+(O9440*'Football Field'!$F$7)+(P9440*'Football Field'!$F$8)+(Q9440*'Football Field'!$F$9)+(R9440*'Football Field'!$F$10)+(S9440*'Football Field'!$F$11)</f>
        <v>151873146.82414225</v>
      </c>
    </row>
    <row r="9441" spans="2:20" x14ac:dyDescent="0.3">
      <c r="B9441" s="62">
        <f t="shared" si="1332"/>
        <v>9414</v>
      </c>
      <c r="C9441" s="62">
        <v>0.78006491928904265</v>
      </c>
      <c r="D9441" s="62">
        <v>1.3119259664130634E-2</v>
      </c>
      <c r="E9441" s="62">
        <v>7.6157814634070786E-2</v>
      </c>
      <c r="F9441" s="62">
        <v>0.95191967800933863</v>
      </c>
      <c r="G9441" s="62">
        <v>0.88366538153559526</v>
      </c>
      <c r="H9441" s="62">
        <v>0.46510077778795089</v>
      </c>
      <c r="I9441" s="62">
        <v>0.62687879893661724</v>
      </c>
      <c r="J9441" s="62">
        <v>0.11968575107933177</v>
      </c>
      <c r="K9441" s="62"/>
      <c r="L9441" s="65">
        <f t="shared" si="1324"/>
        <v>0.1991692888660026</v>
      </c>
      <c r="M9441" s="65">
        <f t="shared" si="1325"/>
        <v>3.3496617437107634E-3</v>
      </c>
      <c r="N9441" s="65">
        <f t="shared" si="1326"/>
        <v>1.9444917220583682E-2</v>
      </c>
      <c r="O9441" s="65">
        <f t="shared" si="1327"/>
        <v>0.24304793183043133</v>
      </c>
      <c r="P9441" s="65">
        <f t="shared" si="1328"/>
        <v>0.22562097241388099</v>
      </c>
      <c r="Q9441" s="65">
        <f t="shared" si="1329"/>
        <v>0.11875138706080778</v>
      </c>
      <c r="R9441" s="65">
        <f t="shared" si="1330"/>
        <v>0.16005719716658165</v>
      </c>
      <c r="S9441" s="65">
        <f t="shared" si="1331"/>
        <v>3.0558643698001195E-2</v>
      </c>
      <c r="T9441" s="66">
        <f>(L9441*'Football Field'!$F$4)+(M9441*'Football Field'!$F$5)+(N9441*'Football Field'!$F$6)+(O9441*'Football Field'!$F$7)+(P9441*'Football Field'!$F$8)+(Q9441*'Football Field'!$F$9)+(R9441*'Football Field'!$F$10)+(S9441*'Football Field'!$F$11)</f>
        <v>150195796.18639687</v>
      </c>
    </row>
    <row r="9442" spans="2:20" x14ac:dyDescent="0.3">
      <c r="B9442" s="62">
        <f t="shared" si="1332"/>
        <v>9415</v>
      </c>
      <c r="C9442" s="62">
        <v>0.77287522956982468</v>
      </c>
      <c r="D9442" s="62">
        <v>0.4467453994935896</v>
      </c>
      <c r="E9442" s="62">
        <v>0.75054271545420537</v>
      </c>
      <c r="F9442" s="62">
        <v>4.0750860237505404E-2</v>
      </c>
      <c r="G9442" s="62">
        <v>0.46434713094983826</v>
      </c>
      <c r="H9442" s="62">
        <v>0.34657440977626097</v>
      </c>
      <c r="I9442" s="62">
        <v>0.73897872906659057</v>
      </c>
      <c r="J9442" s="62">
        <v>0.18674102849591179</v>
      </c>
      <c r="K9442" s="62"/>
      <c r="L9442" s="65">
        <f t="shared" si="1324"/>
        <v>0.20623449844628139</v>
      </c>
      <c r="M9442" s="65">
        <f t="shared" si="1325"/>
        <v>0.11920981533982553</v>
      </c>
      <c r="N9442" s="65">
        <f t="shared" si="1326"/>
        <v>0.20027527673562731</v>
      </c>
      <c r="O9442" s="65">
        <f t="shared" si="1327"/>
        <v>1.0873984442500709E-2</v>
      </c>
      <c r="P9442" s="65">
        <f t="shared" si="1328"/>
        <v>0.12390667211538302</v>
      </c>
      <c r="Q9442" s="65">
        <f t="shared" si="1329"/>
        <v>9.248012724422007E-2</v>
      </c>
      <c r="R9442" s="65">
        <f t="shared" si="1330"/>
        <v>0.19718953554294247</v>
      </c>
      <c r="S9442" s="65">
        <f t="shared" si="1331"/>
        <v>4.983009013321954E-2</v>
      </c>
      <c r="T9442" s="66">
        <f>(L9442*'Football Field'!$F$4)+(M9442*'Football Field'!$F$5)+(N9442*'Football Field'!$F$6)+(O9442*'Football Field'!$F$7)+(P9442*'Football Field'!$F$8)+(Q9442*'Football Field'!$F$9)+(R9442*'Football Field'!$F$10)+(S9442*'Football Field'!$F$11)</f>
        <v>149838491.84833154</v>
      </c>
    </row>
    <row r="9443" spans="2:20" x14ac:dyDescent="0.3">
      <c r="B9443" s="62">
        <f t="shared" si="1332"/>
        <v>9416</v>
      </c>
      <c r="C9443" s="62">
        <v>0.22331706398251405</v>
      </c>
      <c r="D9443" s="62">
        <v>0.67000667595336283</v>
      </c>
      <c r="E9443" s="62">
        <v>0.86666040248258702</v>
      </c>
      <c r="F9443" s="62">
        <v>0.90232449616414856</v>
      </c>
      <c r="G9443" s="62">
        <v>0.67648992859865531</v>
      </c>
      <c r="H9443" s="62">
        <v>0.97256174360015446</v>
      </c>
      <c r="I9443" s="62">
        <v>0.86205609407233641</v>
      </c>
      <c r="J9443" s="62">
        <v>0.53851219915929316</v>
      </c>
      <c r="K9443" s="62"/>
      <c r="L9443" s="65">
        <f t="shared" si="1324"/>
        <v>3.9096613326997348E-2</v>
      </c>
      <c r="M9443" s="65">
        <f t="shared" si="1325"/>
        <v>0.11729955368885976</v>
      </c>
      <c r="N9443" s="65">
        <f t="shared" si="1326"/>
        <v>0.15172815743419726</v>
      </c>
      <c r="O9443" s="65">
        <f t="shared" si="1327"/>
        <v>0.15797194935703482</v>
      </c>
      <c r="P9443" s="65">
        <f t="shared" si="1328"/>
        <v>0.11843459109824502</v>
      </c>
      <c r="Q9443" s="65">
        <f t="shared" si="1329"/>
        <v>0.1702685399318293</v>
      </c>
      <c r="R9443" s="65">
        <f t="shared" si="1330"/>
        <v>0.15092207095632781</v>
      </c>
      <c r="S9443" s="65">
        <f t="shared" si="1331"/>
        <v>9.4278524206508549E-2</v>
      </c>
      <c r="T9443" s="66">
        <f>(L9443*'Football Field'!$F$4)+(M9443*'Football Field'!$F$5)+(N9443*'Football Field'!$F$6)+(O9443*'Football Field'!$F$7)+(P9443*'Football Field'!$F$8)+(Q9443*'Football Field'!$F$9)+(R9443*'Football Field'!$F$10)+(S9443*'Football Field'!$F$11)</f>
        <v>143895728.63751942</v>
      </c>
    </row>
    <row r="9444" spans="2:20" x14ac:dyDescent="0.3">
      <c r="B9444" s="62">
        <f t="shared" si="1332"/>
        <v>9417</v>
      </c>
      <c r="C9444" s="62">
        <v>0.12822409798630041</v>
      </c>
      <c r="D9444" s="62">
        <v>0.93347267412165746</v>
      </c>
      <c r="E9444" s="62">
        <v>0.261857037201919</v>
      </c>
      <c r="F9444" s="62">
        <v>0.97579126100733637</v>
      </c>
      <c r="G9444" s="62">
        <v>3.735056474265952E-2</v>
      </c>
      <c r="H9444" s="62">
        <v>0.18642267661415368</v>
      </c>
      <c r="I9444" s="62">
        <v>0.53941903884407649</v>
      </c>
      <c r="J9444" s="62">
        <v>0.84090075654683383</v>
      </c>
      <c r="K9444" s="62"/>
      <c r="L9444" s="65">
        <f t="shared" si="1324"/>
        <v>3.2849015270467387E-2</v>
      </c>
      <c r="M9444" s="65">
        <f t="shared" si="1325"/>
        <v>0.23914114903785469</v>
      </c>
      <c r="N9444" s="65">
        <f t="shared" si="1326"/>
        <v>6.7083691356083483E-2</v>
      </c>
      <c r="O9444" s="65">
        <f t="shared" si="1327"/>
        <v>0.24998251137663122</v>
      </c>
      <c r="P9444" s="65">
        <f t="shared" si="1328"/>
        <v>9.5686325024746093E-3</v>
      </c>
      <c r="Q9444" s="65">
        <f t="shared" si="1329"/>
        <v>4.7758583971587075E-2</v>
      </c>
      <c r="R9444" s="65">
        <f t="shared" si="1330"/>
        <v>0.13819074980791102</v>
      </c>
      <c r="S9444" s="65">
        <f t="shared" si="1331"/>
        <v>0.21542566667699051</v>
      </c>
      <c r="T9444" s="66">
        <f>(L9444*'Football Field'!$F$4)+(M9444*'Football Field'!$F$5)+(N9444*'Football Field'!$F$6)+(O9444*'Football Field'!$F$7)+(P9444*'Football Field'!$F$8)+(Q9444*'Football Field'!$F$9)+(R9444*'Football Field'!$F$10)+(S9444*'Football Field'!$F$11)</f>
        <v>132222206.78317513</v>
      </c>
    </row>
    <row r="9445" spans="2:20" x14ac:dyDescent="0.3">
      <c r="B9445" s="62">
        <f t="shared" si="1332"/>
        <v>9418</v>
      </c>
      <c r="C9445" s="62">
        <v>0.4092997146022298</v>
      </c>
      <c r="D9445" s="62">
        <v>0.15038191734365747</v>
      </c>
      <c r="E9445" s="62">
        <v>0.39823701251950583</v>
      </c>
      <c r="F9445" s="62">
        <v>0.17686762841568293</v>
      </c>
      <c r="G9445" s="62">
        <v>0.43104426774611515</v>
      </c>
      <c r="H9445" s="62">
        <v>0.46710624275974644</v>
      </c>
      <c r="I9445" s="62">
        <v>0.46140125938755505</v>
      </c>
      <c r="J9445" s="62">
        <v>0.69773843314250028</v>
      </c>
      <c r="K9445" s="62"/>
      <c r="L9445" s="65">
        <f t="shared" si="1324"/>
        <v>0.12822365557036025</v>
      </c>
      <c r="M9445" s="65">
        <f t="shared" si="1325"/>
        <v>4.711100077903272E-2</v>
      </c>
      <c r="N9445" s="65">
        <f t="shared" si="1326"/>
        <v>0.12475797980532521</v>
      </c>
      <c r="O9445" s="65">
        <f t="shared" si="1327"/>
        <v>5.5408330517793716E-2</v>
      </c>
      <c r="P9445" s="65">
        <f t="shared" si="1328"/>
        <v>0.13503569572915336</v>
      </c>
      <c r="Q9445" s="65">
        <f t="shared" si="1329"/>
        <v>0.14633303628026648</v>
      </c>
      <c r="R9445" s="65">
        <f t="shared" si="1330"/>
        <v>0.14454580360735486</v>
      </c>
      <c r="S9445" s="65">
        <f t="shared" si="1331"/>
        <v>0.2185844977107135</v>
      </c>
      <c r="T9445" s="66">
        <f>(L9445*'Football Field'!$F$4)+(M9445*'Football Field'!$F$5)+(N9445*'Football Field'!$F$6)+(O9445*'Football Field'!$F$7)+(P9445*'Football Field'!$F$8)+(Q9445*'Football Field'!$F$9)+(R9445*'Football Field'!$F$10)+(S9445*'Football Field'!$F$11)</f>
        <v>143696068.75177115</v>
      </c>
    </row>
    <row r="9446" spans="2:20" x14ac:dyDescent="0.3">
      <c r="B9446" s="62">
        <f t="shared" si="1332"/>
        <v>9419</v>
      </c>
      <c r="C9446" s="62">
        <v>9.3097705893897431E-2</v>
      </c>
      <c r="D9446" s="62">
        <v>0.64827435419376434</v>
      </c>
      <c r="E9446" s="62">
        <v>0.33086421374319419</v>
      </c>
      <c r="F9446" s="62">
        <v>0.78606326942328419</v>
      </c>
      <c r="G9446" s="62">
        <v>0.43566967233094656</v>
      </c>
      <c r="H9446" s="62">
        <v>0.72001623100524792</v>
      </c>
      <c r="I9446" s="62">
        <v>0.70926453922057253</v>
      </c>
      <c r="J9446" s="62">
        <v>0.83968282817523765</v>
      </c>
      <c r="K9446" s="62"/>
      <c r="L9446" s="65">
        <f t="shared" si="1324"/>
        <v>2.0403041133662446E-2</v>
      </c>
      <c r="M9446" s="65">
        <f t="shared" si="1325"/>
        <v>0.14207405206727922</v>
      </c>
      <c r="N9446" s="65">
        <f t="shared" si="1326"/>
        <v>7.2511305169570023E-2</v>
      </c>
      <c r="O9446" s="65">
        <f t="shared" si="1327"/>
        <v>0.17227149762404351</v>
      </c>
      <c r="P9446" s="65">
        <f t="shared" si="1328"/>
        <v>9.5480185681355398E-2</v>
      </c>
      <c r="Q9446" s="65">
        <f t="shared" si="1329"/>
        <v>0.1577968075265713</v>
      </c>
      <c r="R9446" s="65">
        <f t="shared" si="1330"/>
        <v>0.15544049586848163</v>
      </c>
      <c r="S9446" s="65">
        <f t="shared" si="1331"/>
        <v>0.1840226149290366</v>
      </c>
      <c r="T9446" s="66">
        <f>(L9446*'Football Field'!$F$4)+(M9446*'Football Field'!$F$5)+(N9446*'Football Field'!$F$6)+(O9446*'Football Field'!$F$7)+(P9446*'Football Field'!$F$8)+(Q9446*'Football Field'!$F$9)+(R9446*'Football Field'!$F$10)+(S9446*'Football Field'!$F$11)</f>
        <v>141375443.36944866</v>
      </c>
    </row>
    <row r="9447" spans="2:20" x14ac:dyDescent="0.3">
      <c r="B9447" s="62">
        <f t="shared" si="1332"/>
        <v>9420</v>
      </c>
      <c r="C9447" s="62">
        <v>0.13555683875121294</v>
      </c>
      <c r="D9447" s="62">
        <v>0.98638952246369282</v>
      </c>
      <c r="E9447" s="62">
        <v>8.4013982520409591E-2</v>
      </c>
      <c r="F9447" s="62">
        <v>0.65735444885816485</v>
      </c>
      <c r="G9447" s="62">
        <v>0.68432975965889309</v>
      </c>
      <c r="H9447" s="62">
        <v>0.12462977143183473</v>
      </c>
      <c r="I9447" s="62">
        <v>1.3899252540910512E-2</v>
      </c>
      <c r="J9447" s="62">
        <v>0.28684972949623555</v>
      </c>
      <c r="K9447" s="62"/>
      <c r="L9447" s="65">
        <f t="shared" ref="L9447:L9510" si="1333">C9447/SUM($C9447:$J9447)</f>
        <v>4.5595619277637098E-2</v>
      </c>
      <c r="M9447" s="65">
        <f t="shared" ref="M9447:M9510" si="1334">D9447/SUM($C9447:$J9447)</f>
        <v>0.33177994957707269</v>
      </c>
      <c r="N9447" s="65">
        <f t="shared" ref="N9447:N9510" si="1335">E9447/SUM($C9447:$J9447)</f>
        <v>2.8258770241972594E-2</v>
      </c>
      <c r="O9447" s="65">
        <f t="shared" ref="O9447:O9510" si="1336">F9447/SUM($C9447:$J9447)</f>
        <v>0.22110638944307531</v>
      </c>
      <c r="P9447" s="65">
        <f t="shared" ref="P9447:P9510" si="1337">G9447/SUM($C9447:$J9447)</f>
        <v>0.23017974946309813</v>
      </c>
      <c r="Q9447" s="65">
        <f t="shared" ref="Q9447:Q9510" si="1338">H9447/SUM($C9447:$J9447)</f>
        <v>4.1920213404312824E-2</v>
      </c>
      <c r="R9447" s="65">
        <f t="shared" ref="R9447:R9510" si="1339">I9447/SUM($C9447:$J9447)</f>
        <v>4.6751239770513979E-3</v>
      </c>
      <c r="S9447" s="65">
        <f t="shared" ref="S9447:S9510" si="1340">J9447/SUM($C9447:$J9447)</f>
        <v>9.6484184615779969E-2</v>
      </c>
      <c r="T9447" s="66">
        <f>(L9447*'Football Field'!$F$4)+(M9447*'Football Field'!$F$5)+(N9447*'Football Field'!$F$6)+(O9447*'Football Field'!$F$7)+(P9447*'Football Field'!$F$8)+(Q9447*'Football Field'!$F$9)+(R9447*'Football Field'!$F$10)+(S9447*'Football Field'!$F$11)</f>
        <v>129277279.24217197</v>
      </c>
    </row>
    <row r="9448" spans="2:20" x14ac:dyDescent="0.3">
      <c r="B9448" s="62">
        <f t="shared" si="1332"/>
        <v>9421</v>
      </c>
      <c r="C9448" s="62">
        <v>0.95606291258997811</v>
      </c>
      <c r="D9448" s="62">
        <v>0.38668346720290847</v>
      </c>
      <c r="E9448" s="62">
        <v>0.83878481237448899</v>
      </c>
      <c r="F9448" s="62">
        <v>0.33682701830685347</v>
      </c>
      <c r="G9448" s="62">
        <v>0.91595171236991779</v>
      </c>
      <c r="H9448" s="62">
        <v>3.7670461277700129E-2</v>
      </c>
      <c r="I9448" s="62">
        <v>0.40050152982974918</v>
      </c>
      <c r="J9448" s="62">
        <v>0.34848552220726625</v>
      </c>
      <c r="K9448" s="62"/>
      <c r="L9448" s="65">
        <f t="shared" si="1333"/>
        <v>0.22650326662079356</v>
      </c>
      <c r="M9448" s="65">
        <f t="shared" si="1334"/>
        <v>9.161015171318064E-2</v>
      </c>
      <c r="N9448" s="65">
        <f t="shared" si="1335"/>
        <v>0.19871861725088186</v>
      </c>
      <c r="O9448" s="65">
        <f t="shared" si="1336"/>
        <v>7.9798535146570732E-2</v>
      </c>
      <c r="P9448" s="65">
        <f t="shared" si="1337"/>
        <v>0.21700042140184014</v>
      </c>
      <c r="Q9448" s="65">
        <f t="shared" si="1338"/>
        <v>8.9246036240404562E-3</v>
      </c>
      <c r="R9448" s="65">
        <f t="shared" si="1339"/>
        <v>9.4883823646412929E-2</v>
      </c>
      <c r="S9448" s="65">
        <f t="shared" si="1340"/>
        <v>8.2560580596279812E-2</v>
      </c>
      <c r="T9448" s="66">
        <f>(L9448*'Football Field'!$F$4)+(M9448*'Football Field'!$F$5)+(N9448*'Football Field'!$F$6)+(O9448*'Football Field'!$F$7)+(P9448*'Football Field'!$F$8)+(Q9448*'Football Field'!$F$9)+(R9448*'Football Field'!$F$10)+(S9448*'Football Field'!$F$11)</f>
        <v>143965023.78402042</v>
      </c>
    </row>
    <row r="9449" spans="2:20" x14ac:dyDescent="0.3">
      <c r="B9449" s="62">
        <f t="shared" si="1332"/>
        <v>9422</v>
      </c>
      <c r="C9449" s="62">
        <v>0.51384808807348614</v>
      </c>
      <c r="D9449" s="62">
        <v>0.63607563108932652</v>
      </c>
      <c r="E9449" s="62">
        <v>0.46334617091457608</v>
      </c>
      <c r="F9449" s="62">
        <v>0.893382277314266</v>
      </c>
      <c r="G9449" s="62">
        <v>0.26709933336245906</v>
      </c>
      <c r="H9449" s="62">
        <v>9.6730878533548892E-2</v>
      </c>
      <c r="I9449" s="62">
        <v>0.98910210492562223</v>
      </c>
      <c r="J9449" s="62">
        <v>0.67426797632067847</v>
      </c>
      <c r="K9449" s="62"/>
      <c r="L9449" s="65">
        <f t="shared" si="1333"/>
        <v>0.11333586448751995</v>
      </c>
      <c r="M9449" s="65">
        <f t="shared" si="1334"/>
        <v>0.14029473535502174</v>
      </c>
      <c r="N9449" s="65">
        <f t="shared" si="1335"/>
        <v>0.10219701124989997</v>
      </c>
      <c r="O9449" s="65">
        <f t="shared" si="1336"/>
        <v>0.19704705547675674</v>
      </c>
      <c r="P9449" s="65">
        <f t="shared" si="1337"/>
        <v>5.8912224358311407E-2</v>
      </c>
      <c r="Q9449" s="65">
        <f t="shared" si="1338"/>
        <v>2.1335250623077541E-2</v>
      </c>
      <c r="R9449" s="65">
        <f t="shared" si="1339"/>
        <v>0.21815930569763911</v>
      </c>
      <c r="S9449" s="65">
        <f t="shared" si="1340"/>
        <v>0.14871855275177354</v>
      </c>
      <c r="T9449" s="66">
        <f>(L9449*'Football Field'!$F$4)+(M9449*'Football Field'!$F$5)+(N9449*'Football Field'!$F$6)+(O9449*'Football Field'!$F$7)+(P9449*'Football Field'!$F$8)+(Q9449*'Football Field'!$F$9)+(R9449*'Football Field'!$F$10)+(S9449*'Football Field'!$F$11)</f>
        <v>147322817.83657038</v>
      </c>
    </row>
    <row r="9450" spans="2:20" x14ac:dyDescent="0.3">
      <c r="B9450" s="62">
        <f t="shared" si="1332"/>
        <v>9423</v>
      </c>
      <c r="C9450" s="62">
        <v>0.89490345154205941</v>
      </c>
      <c r="D9450" s="62">
        <v>0.50862027059339487</v>
      </c>
      <c r="E9450" s="62">
        <v>4.6565450466332536E-2</v>
      </c>
      <c r="F9450" s="62">
        <v>0.89685520483659054</v>
      </c>
      <c r="G9450" s="62">
        <v>4.3118156969164989E-2</v>
      </c>
      <c r="H9450" s="62">
        <v>0.67225316529204115</v>
      </c>
      <c r="I9450" s="62">
        <v>0.20932272805275931</v>
      </c>
      <c r="J9450" s="62">
        <v>0.73355827271016549</v>
      </c>
      <c r="K9450" s="62"/>
      <c r="L9450" s="65">
        <f t="shared" si="1333"/>
        <v>0.22343558093881347</v>
      </c>
      <c r="M9450" s="65">
        <f t="shared" si="1334"/>
        <v>0.12699008528960909</v>
      </c>
      <c r="N9450" s="65">
        <f t="shared" si="1335"/>
        <v>1.1626258071408902E-2</v>
      </c>
      <c r="O9450" s="65">
        <f t="shared" si="1336"/>
        <v>0.22392288616761927</v>
      </c>
      <c r="P9450" s="65">
        <f t="shared" si="1337"/>
        <v>1.0765552903852595E-2</v>
      </c>
      <c r="Q9450" s="65">
        <f t="shared" si="1338"/>
        <v>0.16784523097565004</v>
      </c>
      <c r="R9450" s="65">
        <f t="shared" si="1339"/>
        <v>5.2262783505386226E-2</v>
      </c>
      <c r="S9450" s="65">
        <f t="shared" si="1340"/>
        <v>0.1831516221476604</v>
      </c>
      <c r="T9450" s="66">
        <f>(L9450*'Football Field'!$F$4)+(M9450*'Football Field'!$F$5)+(N9450*'Football Field'!$F$6)+(O9450*'Football Field'!$F$7)+(P9450*'Football Field'!$F$8)+(Q9450*'Football Field'!$F$9)+(R9450*'Football Field'!$F$10)+(S9450*'Football Field'!$F$11)</f>
        <v>117947431.34073573</v>
      </c>
    </row>
    <row r="9451" spans="2:20" x14ac:dyDescent="0.3">
      <c r="B9451" s="62">
        <f t="shared" si="1332"/>
        <v>9424</v>
      </c>
      <c r="C9451" s="62">
        <v>6.087077509821226E-2</v>
      </c>
      <c r="D9451" s="62">
        <v>0.44956023871039985</v>
      </c>
      <c r="E9451" s="62">
        <v>0.2316983404993278</v>
      </c>
      <c r="F9451" s="62">
        <v>8.0427757749347628E-2</v>
      </c>
      <c r="G9451" s="62">
        <v>4.5511745241753276E-2</v>
      </c>
      <c r="H9451" s="62">
        <v>0.61593032509572454</v>
      </c>
      <c r="I9451" s="62">
        <v>0.47037376624507765</v>
      </c>
      <c r="J9451" s="62">
        <v>0.37765251758054064</v>
      </c>
      <c r="K9451" s="62"/>
      <c r="L9451" s="65">
        <f t="shared" si="1333"/>
        <v>2.6102105650187522E-2</v>
      </c>
      <c r="M9451" s="65">
        <f t="shared" si="1334"/>
        <v>0.19277672787982969</v>
      </c>
      <c r="N9451" s="65">
        <f t="shared" si="1335"/>
        <v>9.9354978689341469E-2</v>
      </c>
      <c r="O9451" s="65">
        <f t="shared" si="1336"/>
        <v>3.4488370266256334E-2</v>
      </c>
      <c r="P9451" s="65">
        <f t="shared" si="1337"/>
        <v>1.9515972660245504E-2</v>
      </c>
      <c r="Q9451" s="65">
        <f t="shared" si="1338"/>
        <v>0.26411818139104198</v>
      </c>
      <c r="R9451" s="65">
        <f t="shared" si="1339"/>
        <v>0.20170181374881518</v>
      </c>
      <c r="S9451" s="65">
        <f t="shared" si="1340"/>
        <v>0.16194184971428238</v>
      </c>
      <c r="T9451" s="66">
        <f>(L9451*'Football Field'!$F$4)+(M9451*'Football Field'!$F$5)+(N9451*'Football Field'!$F$6)+(O9451*'Football Field'!$F$7)+(P9451*'Football Field'!$F$8)+(Q9451*'Football Field'!$F$9)+(R9451*'Football Field'!$F$10)+(S9451*'Football Field'!$F$11)</f>
        <v>140930200.93801001</v>
      </c>
    </row>
    <row r="9452" spans="2:20" x14ac:dyDescent="0.3">
      <c r="B9452" s="62">
        <f t="shared" si="1332"/>
        <v>9425</v>
      </c>
      <c r="C9452" s="62">
        <v>0.67515640212884376</v>
      </c>
      <c r="D9452" s="62">
        <v>0.11518489911490015</v>
      </c>
      <c r="E9452" s="62">
        <v>0.96514152958434096</v>
      </c>
      <c r="F9452" s="62">
        <v>0.96868368036662189</v>
      </c>
      <c r="G9452" s="62">
        <v>0.82458354327697103</v>
      </c>
      <c r="H9452" s="62">
        <v>0.70362945477360406</v>
      </c>
      <c r="I9452" s="62">
        <v>0.28860480686274448</v>
      </c>
      <c r="J9452" s="62">
        <v>0.62794176291182668</v>
      </c>
      <c r="K9452" s="62"/>
      <c r="L9452" s="65">
        <f t="shared" si="1333"/>
        <v>0.13061831254837153</v>
      </c>
      <c r="M9452" s="65">
        <f t="shared" si="1334"/>
        <v>2.2284106476667169E-2</v>
      </c>
      <c r="N9452" s="65">
        <f t="shared" si="1335"/>
        <v>0.18671993269583648</v>
      </c>
      <c r="O9452" s="65">
        <f t="shared" si="1336"/>
        <v>0.18740521059072804</v>
      </c>
      <c r="P9452" s="65">
        <f t="shared" si="1337"/>
        <v>0.15952705275160964</v>
      </c>
      <c r="Q9452" s="65">
        <f t="shared" si="1338"/>
        <v>0.13612681706352206</v>
      </c>
      <c r="R9452" s="65">
        <f t="shared" si="1339"/>
        <v>5.5834578102047561E-2</v>
      </c>
      <c r="S9452" s="65">
        <f t="shared" si="1340"/>
        <v>0.12148398977121738</v>
      </c>
      <c r="T9452" s="66">
        <f>(L9452*'Football Field'!$F$4)+(M9452*'Football Field'!$F$5)+(N9452*'Football Field'!$F$6)+(O9452*'Football Field'!$F$7)+(P9452*'Football Field'!$F$8)+(Q9452*'Football Field'!$F$9)+(R9452*'Football Field'!$F$10)+(S9452*'Football Field'!$F$11)</f>
        <v>135266064.39150545</v>
      </c>
    </row>
    <row r="9453" spans="2:20" x14ac:dyDescent="0.3">
      <c r="B9453" s="62">
        <f t="shared" si="1332"/>
        <v>9426</v>
      </c>
      <c r="C9453" s="62">
        <v>0.90561827627785196</v>
      </c>
      <c r="D9453" s="62">
        <v>0.36813598130188907</v>
      </c>
      <c r="E9453" s="62">
        <v>0.58075395922821271</v>
      </c>
      <c r="F9453" s="62">
        <v>0.8251862233594639</v>
      </c>
      <c r="G9453" s="62">
        <v>0.87223502841697131</v>
      </c>
      <c r="H9453" s="62">
        <v>0.1821291963934204</v>
      </c>
      <c r="I9453" s="62">
        <v>0.56281637062493906</v>
      </c>
      <c r="J9453" s="62">
        <v>0.16686024236270491</v>
      </c>
      <c r="K9453" s="62"/>
      <c r="L9453" s="65">
        <f t="shared" si="1333"/>
        <v>0.20288350896351273</v>
      </c>
      <c r="M9453" s="65">
        <f t="shared" si="1334"/>
        <v>8.2472628499977607E-2</v>
      </c>
      <c r="N9453" s="65">
        <f t="shared" si="1335"/>
        <v>0.13010492851021338</v>
      </c>
      <c r="O9453" s="65">
        <f t="shared" si="1336"/>
        <v>0.18486450740770169</v>
      </c>
      <c r="P9453" s="65">
        <f t="shared" si="1337"/>
        <v>0.1954047393273132</v>
      </c>
      <c r="Q9453" s="65">
        <f t="shared" si="1338"/>
        <v>4.0801970782737347E-2</v>
      </c>
      <c r="R9453" s="65">
        <f t="shared" si="1339"/>
        <v>0.12608641318923997</v>
      </c>
      <c r="S9453" s="65">
        <f t="shared" si="1340"/>
        <v>3.7381303319304122E-2</v>
      </c>
      <c r="T9453" s="66">
        <f>(L9453*'Football Field'!$F$4)+(M9453*'Football Field'!$F$5)+(N9453*'Football Field'!$F$6)+(O9453*'Football Field'!$F$7)+(P9453*'Football Field'!$F$8)+(Q9453*'Football Field'!$F$9)+(R9453*'Football Field'!$F$10)+(S9453*'Football Field'!$F$11)</f>
        <v>145268843.37073034</v>
      </c>
    </row>
    <row r="9454" spans="2:20" x14ac:dyDescent="0.3">
      <c r="B9454" s="62">
        <f t="shared" si="1332"/>
        <v>9427</v>
      </c>
      <c r="C9454" s="62">
        <v>0.169468434747298</v>
      </c>
      <c r="D9454" s="62">
        <v>0.68552437821583312</v>
      </c>
      <c r="E9454" s="62">
        <v>0.70876548715908971</v>
      </c>
      <c r="F9454" s="62">
        <v>0.89688303105218536</v>
      </c>
      <c r="G9454" s="62">
        <v>0.96967389930832826</v>
      </c>
      <c r="H9454" s="62">
        <v>0.54471896509200146</v>
      </c>
      <c r="I9454" s="62">
        <v>0.20723669881572704</v>
      </c>
      <c r="J9454" s="62">
        <v>0.13473535457439267</v>
      </c>
      <c r="K9454" s="62"/>
      <c r="L9454" s="65">
        <f t="shared" si="1333"/>
        <v>3.9256008672198153E-2</v>
      </c>
      <c r="M9454" s="65">
        <f t="shared" si="1334"/>
        <v>0.15879624412872001</v>
      </c>
      <c r="N9454" s="65">
        <f t="shared" si="1335"/>
        <v>0.16417986129370082</v>
      </c>
      <c r="O9454" s="65">
        <f t="shared" si="1336"/>
        <v>0.20775578707286851</v>
      </c>
      <c r="P9454" s="65">
        <f t="shared" si="1337"/>
        <v>0.22461721002623969</v>
      </c>
      <c r="Q9454" s="65">
        <f t="shared" si="1338"/>
        <v>0.12617979536689708</v>
      </c>
      <c r="R9454" s="65">
        <f t="shared" si="1339"/>
        <v>4.8004725234164033E-2</v>
      </c>
      <c r="S9454" s="65">
        <f t="shared" si="1340"/>
        <v>3.1210368205211631E-2</v>
      </c>
      <c r="T9454" s="66">
        <f>(L9454*'Football Field'!$F$4)+(M9454*'Football Field'!$F$5)+(N9454*'Football Field'!$F$6)+(O9454*'Football Field'!$F$7)+(P9454*'Football Field'!$F$8)+(Q9454*'Football Field'!$F$9)+(R9454*'Football Field'!$F$10)+(S9454*'Football Field'!$F$11)</f>
        <v>138374391.54472402</v>
      </c>
    </row>
    <row r="9455" spans="2:20" x14ac:dyDescent="0.3">
      <c r="B9455" s="62">
        <f t="shared" si="1332"/>
        <v>9428</v>
      </c>
      <c r="C9455" s="62">
        <v>0.51296309657473427</v>
      </c>
      <c r="D9455" s="62">
        <v>0.6424097590593969</v>
      </c>
      <c r="E9455" s="62">
        <v>5.4623045888351318E-2</v>
      </c>
      <c r="F9455" s="62">
        <v>6.6011003415295311E-2</v>
      </c>
      <c r="G9455" s="62">
        <v>0.21690961444224321</v>
      </c>
      <c r="H9455" s="62">
        <v>0.15800058634900604</v>
      </c>
      <c r="I9455" s="62">
        <v>0.32126633969978347</v>
      </c>
      <c r="J9455" s="62">
        <v>0.48230268670914933</v>
      </c>
      <c r="K9455" s="62"/>
      <c r="L9455" s="65">
        <f t="shared" si="1333"/>
        <v>0.20899001622303809</v>
      </c>
      <c r="M9455" s="65">
        <f t="shared" si="1334"/>
        <v>0.26172881999534103</v>
      </c>
      <c r="N9455" s="65">
        <f t="shared" si="1335"/>
        <v>2.2254371362356147E-2</v>
      </c>
      <c r="O9455" s="65">
        <f t="shared" si="1336"/>
        <v>2.6894021746945856E-2</v>
      </c>
      <c r="P9455" s="65">
        <f t="shared" si="1337"/>
        <v>8.837271948784893E-2</v>
      </c>
      <c r="Q9455" s="65">
        <f t="shared" si="1338"/>
        <v>6.437216502477483E-2</v>
      </c>
      <c r="R9455" s="65">
        <f t="shared" si="1339"/>
        <v>0.1308894499313985</v>
      </c>
      <c r="S9455" s="65">
        <f t="shared" si="1340"/>
        <v>0.19649843622829663</v>
      </c>
      <c r="T9455" s="66">
        <f>(L9455*'Football Field'!$F$4)+(M9455*'Football Field'!$F$5)+(N9455*'Football Field'!$F$6)+(O9455*'Football Field'!$F$7)+(P9455*'Football Field'!$F$8)+(Q9455*'Football Field'!$F$9)+(R9455*'Football Field'!$F$10)+(S9455*'Football Field'!$F$11)</f>
        <v>133845268.75996125</v>
      </c>
    </row>
    <row r="9456" spans="2:20" x14ac:dyDescent="0.3">
      <c r="B9456" s="62">
        <f t="shared" si="1332"/>
        <v>9429</v>
      </c>
      <c r="C9456" s="62">
        <v>1.7680516173456673E-2</v>
      </c>
      <c r="D9456" s="62">
        <v>0.98445567052863658</v>
      </c>
      <c r="E9456" s="62">
        <v>0.12968813230264897</v>
      </c>
      <c r="F9456" s="62">
        <v>0.47593193701528291</v>
      </c>
      <c r="G9456" s="62">
        <v>0.46326703891244225</v>
      </c>
      <c r="H9456" s="62">
        <v>0.93249376113866478</v>
      </c>
      <c r="I9456" s="62">
        <v>0.90894356989339431</v>
      </c>
      <c r="J9456" s="62">
        <v>0.56226918066423492</v>
      </c>
      <c r="K9456" s="62"/>
      <c r="L9456" s="65">
        <f t="shared" si="1333"/>
        <v>3.9511919015233418E-3</v>
      </c>
      <c r="M9456" s="65">
        <f t="shared" si="1334"/>
        <v>0.22000337742633902</v>
      </c>
      <c r="N9456" s="65">
        <f t="shared" si="1335"/>
        <v>2.8982338131462587E-2</v>
      </c>
      <c r="O9456" s="65">
        <f t="shared" si="1336"/>
        <v>0.10635992732125374</v>
      </c>
      <c r="P9456" s="65">
        <f t="shared" si="1337"/>
        <v>0.10352961160384905</v>
      </c>
      <c r="Q9456" s="65">
        <f t="shared" si="1338"/>
        <v>0.20839107643042268</v>
      </c>
      <c r="R9456" s="65">
        <f t="shared" si="1339"/>
        <v>0.20312814609429741</v>
      </c>
      <c r="S9456" s="65">
        <f t="shared" si="1340"/>
        <v>0.12565433109085208</v>
      </c>
      <c r="T9456" s="66">
        <f>(L9456*'Football Field'!$F$4)+(M9456*'Football Field'!$F$5)+(N9456*'Football Field'!$F$6)+(O9456*'Football Field'!$F$7)+(P9456*'Football Field'!$F$8)+(Q9456*'Football Field'!$F$9)+(R9456*'Football Field'!$F$10)+(S9456*'Football Field'!$F$11)</f>
        <v>146424320.48748326</v>
      </c>
    </row>
    <row r="9457" spans="2:20" x14ac:dyDescent="0.3">
      <c r="B9457" s="62">
        <f t="shared" si="1332"/>
        <v>9430</v>
      </c>
      <c r="C9457" s="62">
        <v>0.64940787790280885</v>
      </c>
      <c r="D9457" s="62">
        <v>0.38812482362976564</v>
      </c>
      <c r="E9457" s="62">
        <v>0.67174299583905062</v>
      </c>
      <c r="F9457" s="62">
        <v>0.54005380533242842</v>
      </c>
      <c r="G9457" s="62">
        <v>0.40452214860312563</v>
      </c>
      <c r="H9457" s="62">
        <v>0.88264477114668793</v>
      </c>
      <c r="I9457" s="62">
        <v>0.88019190800110525</v>
      </c>
      <c r="J9457" s="62">
        <v>0.40243214807250627</v>
      </c>
      <c r="K9457" s="62"/>
      <c r="L9457" s="65">
        <f t="shared" si="1333"/>
        <v>0.1347565143466263</v>
      </c>
      <c r="M9457" s="65">
        <f t="shared" si="1334"/>
        <v>8.0538518461850186E-2</v>
      </c>
      <c r="N9457" s="65">
        <f t="shared" si="1335"/>
        <v>0.13939120194901355</v>
      </c>
      <c r="O9457" s="65">
        <f t="shared" si="1336"/>
        <v>0.11206480679176674</v>
      </c>
      <c r="P9457" s="65">
        <f t="shared" si="1337"/>
        <v>8.3941073979277359E-2</v>
      </c>
      <c r="Q9457" s="65">
        <f t="shared" si="1338"/>
        <v>0.18315474267129905</v>
      </c>
      <c r="R9457" s="65">
        <f t="shared" si="1339"/>
        <v>0.18264575702619806</v>
      </c>
      <c r="S9457" s="65">
        <f t="shared" si="1340"/>
        <v>8.3507384773968685E-2</v>
      </c>
      <c r="T9457" s="66">
        <f>(L9457*'Football Field'!$F$4)+(M9457*'Football Field'!$F$5)+(N9457*'Football Field'!$F$6)+(O9457*'Football Field'!$F$7)+(P9457*'Football Field'!$F$8)+(Q9457*'Football Field'!$F$9)+(R9457*'Football Field'!$F$10)+(S9457*'Football Field'!$F$11)</f>
        <v>144395894.89931703</v>
      </c>
    </row>
    <row r="9458" spans="2:20" x14ac:dyDescent="0.3">
      <c r="B9458" s="62">
        <f t="shared" si="1332"/>
        <v>9431</v>
      </c>
      <c r="C9458" s="62">
        <v>8.1500277276398636E-2</v>
      </c>
      <c r="D9458" s="62">
        <v>0.75072889363787887</v>
      </c>
      <c r="E9458" s="62">
        <v>8.8886652916066899E-2</v>
      </c>
      <c r="F9458" s="62">
        <v>0.71019109093979704</v>
      </c>
      <c r="G9458" s="62">
        <v>0.48614976371032825</v>
      </c>
      <c r="H9458" s="62">
        <v>0.21057116437481127</v>
      </c>
      <c r="I9458" s="62">
        <v>0.46247687288470041</v>
      </c>
      <c r="J9458" s="62">
        <v>7.0728999392328351E-2</v>
      </c>
      <c r="K9458" s="62"/>
      <c r="L9458" s="65">
        <f t="shared" si="1333"/>
        <v>2.8484313198661539E-2</v>
      </c>
      <c r="M9458" s="65">
        <f t="shared" si="1334"/>
        <v>0.26237943781644679</v>
      </c>
      <c r="N9458" s="65">
        <f t="shared" si="1335"/>
        <v>3.1065848429636788E-2</v>
      </c>
      <c r="O9458" s="65">
        <f t="shared" si="1336"/>
        <v>0.24821149254036251</v>
      </c>
      <c r="P9458" s="65">
        <f t="shared" si="1337"/>
        <v>0.1699091413396992</v>
      </c>
      <c r="Q9458" s="65">
        <f t="shared" si="1338"/>
        <v>7.359453485437277E-2</v>
      </c>
      <c r="R9458" s="65">
        <f t="shared" si="1339"/>
        <v>0.16163547578751863</v>
      </c>
      <c r="S9458" s="65">
        <f t="shared" si="1340"/>
        <v>2.471975603330177E-2</v>
      </c>
      <c r="T9458" s="66">
        <f>(L9458*'Football Field'!$F$4)+(M9458*'Football Field'!$F$5)+(N9458*'Football Field'!$F$6)+(O9458*'Football Field'!$F$7)+(P9458*'Football Field'!$F$8)+(Q9458*'Football Field'!$F$9)+(R9458*'Football Field'!$F$10)+(S9458*'Football Field'!$F$11)</f>
        <v>146136204.23427558</v>
      </c>
    </row>
    <row r="9459" spans="2:20" x14ac:dyDescent="0.3">
      <c r="B9459" s="62">
        <f t="shared" si="1332"/>
        <v>9432</v>
      </c>
      <c r="C9459" s="62">
        <v>0.27001939063035163</v>
      </c>
      <c r="D9459" s="62">
        <v>0.57970281484584008</v>
      </c>
      <c r="E9459" s="62">
        <v>0.25027711920926321</v>
      </c>
      <c r="F9459" s="62">
        <v>0.27741485107821695</v>
      </c>
      <c r="G9459" s="62">
        <v>0.78525927859817291</v>
      </c>
      <c r="H9459" s="62">
        <v>0.75136284699295175</v>
      </c>
      <c r="I9459" s="62">
        <v>0.80614849313400172</v>
      </c>
      <c r="J9459" s="62">
        <v>0.64814861907618682</v>
      </c>
      <c r="K9459" s="62"/>
      <c r="L9459" s="65">
        <f t="shared" si="1333"/>
        <v>6.1812907822434177E-2</v>
      </c>
      <c r="M9459" s="65">
        <f t="shared" si="1334"/>
        <v>0.13270571633696482</v>
      </c>
      <c r="N9459" s="65">
        <f t="shared" si="1335"/>
        <v>5.7293502009731614E-2</v>
      </c>
      <c r="O9459" s="65">
        <f t="shared" si="1336"/>
        <v>6.350587851576546E-2</v>
      </c>
      <c r="P9459" s="65">
        <f t="shared" si="1337"/>
        <v>0.1797617544850646</v>
      </c>
      <c r="Q9459" s="65">
        <f t="shared" si="1338"/>
        <v>0.17200217471032428</v>
      </c>
      <c r="R9459" s="65">
        <f t="shared" si="1339"/>
        <v>0.18454371880833753</v>
      </c>
      <c r="S9459" s="65">
        <f t="shared" si="1340"/>
        <v>0.14837434731137761</v>
      </c>
      <c r="T9459" s="66">
        <f>(L9459*'Football Field'!$F$4)+(M9459*'Football Field'!$F$5)+(N9459*'Football Field'!$F$6)+(O9459*'Football Field'!$F$7)+(P9459*'Football Field'!$F$8)+(Q9459*'Football Field'!$F$9)+(R9459*'Football Field'!$F$10)+(S9459*'Football Field'!$F$11)</f>
        <v>150708396.16590118</v>
      </c>
    </row>
    <row r="9460" spans="2:20" x14ac:dyDescent="0.3">
      <c r="B9460" s="62">
        <f t="shared" si="1332"/>
        <v>9433</v>
      </c>
      <c r="C9460" s="62">
        <v>0.5074047269974723</v>
      </c>
      <c r="D9460" s="62">
        <v>0.74537533088269547</v>
      </c>
      <c r="E9460" s="62">
        <v>0.2813917179236689</v>
      </c>
      <c r="F9460" s="62">
        <v>0.80725469677040051</v>
      </c>
      <c r="G9460" s="62">
        <v>0.59818236012070602</v>
      </c>
      <c r="H9460" s="62">
        <v>0.38521944090284677</v>
      </c>
      <c r="I9460" s="62">
        <v>7.9255580638614376E-2</v>
      </c>
      <c r="J9460" s="62">
        <v>0.45238023884114043</v>
      </c>
      <c r="K9460" s="62"/>
      <c r="L9460" s="65">
        <f t="shared" si="1333"/>
        <v>0.13157252725580337</v>
      </c>
      <c r="M9460" s="65">
        <f t="shared" si="1334"/>
        <v>0.19327946867719159</v>
      </c>
      <c r="N9460" s="65">
        <f t="shared" si="1335"/>
        <v>7.2966248649578888E-2</v>
      </c>
      <c r="O9460" s="65">
        <f t="shared" si="1336"/>
        <v>0.20932509088297854</v>
      </c>
      <c r="P9460" s="65">
        <f t="shared" si="1337"/>
        <v>0.15511161148743979</v>
      </c>
      <c r="Q9460" s="65">
        <f t="shared" si="1338"/>
        <v>9.9889285004448977E-2</v>
      </c>
      <c r="R9460" s="65">
        <f t="shared" si="1339"/>
        <v>2.0551359671902622E-2</v>
      </c>
      <c r="S9460" s="65">
        <f t="shared" si="1340"/>
        <v>0.11730440837065614</v>
      </c>
      <c r="T9460" s="66">
        <f>(L9460*'Football Field'!$F$4)+(M9460*'Football Field'!$F$5)+(N9460*'Football Field'!$F$6)+(O9460*'Football Field'!$F$7)+(P9460*'Football Field'!$F$8)+(Q9460*'Football Field'!$F$9)+(R9460*'Football Field'!$F$10)+(S9460*'Football Field'!$F$11)</f>
        <v>126602445.76999168</v>
      </c>
    </row>
    <row r="9461" spans="2:20" x14ac:dyDescent="0.3">
      <c r="B9461" s="62">
        <f t="shared" si="1332"/>
        <v>9434</v>
      </c>
      <c r="C9461" s="62">
        <v>0.35073788489614577</v>
      </c>
      <c r="D9461" s="62">
        <v>0.73416337010998711</v>
      </c>
      <c r="E9461" s="62">
        <v>0.16202949565864921</v>
      </c>
      <c r="F9461" s="62">
        <v>0.38744698068235806</v>
      </c>
      <c r="G9461" s="62">
        <v>0.58064377483348195</v>
      </c>
      <c r="H9461" s="62">
        <v>0.93104089244295596</v>
      </c>
      <c r="I9461" s="62">
        <v>0.68237495018575511</v>
      </c>
      <c r="J9461" s="62">
        <v>0.60015817335873001</v>
      </c>
      <c r="K9461" s="62"/>
      <c r="L9461" s="65">
        <f t="shared" si="1333"/>
        <v>7.9198446356292779E-2</v>
      </c>
      <c r="M9461" s="65">
        <f t="shared" si="1334"/>
        <v>0.16577792359564372</v>
      </c>
      <c r="N9461" s="65">
        <f t="shared" si="1335"/>
        <v>3.6587106419537288E-2</v>
      </c>
      <c r="O9461" s="65">
        <f t="shared" si="1336"/>
        <v>8.7487551920903253E-2</v>
      </c>
      <c r="P9461" s="65">
        <f t="shared" si="1337"/>
        <v>0.13111239713064199</v>
      </c>
      <c r="Q9461" s="65">
        <f t="shared" si="1338"/>
        <v>0.21023389645373519</v>
      </c>
      <c r="R9461" s="65">
        <f t="shared" si="1339"/>
        <v>0.1540838278795196</v>
      </c>
      <c r="S9461" s="65">
        <f t="shared" si="1340"/>
        <v>0.13551885024372617</v>
      </c>
      <c r="T9461" s="66">
        <f>(L9461*'Football Field'!$F$4)+(M9461*'Football Field'!$F$5)+(N9461*'Football Field'!$F$6)+(O9461*'Football Field'!$F$7)+(P9461*'Football Field'!$F$8)+(Q9461*'Football Field'!$F$9)+(R9461*'Football Field'!$F$10)+(S9461*'Football Field'!$F$11)</f>
        <v>141831080.46987185</v>
      </c>
    </row>
    <row r="9462" spans="2:20" x14ac:dyDescent="0.3">
      <c r="B9462" s="62">
        <f t="shared" si="1332"/>
        <v>9435</v>
      </c>
      <c r="C9462" s="62">
        <v>0.65662030755344258</v>
      </c>
      <c r="D9462" s="62">
        <v>0.53420667226334095</v>
      </c>
      <c r="E9462" s="62">
        <v>0.51461749862081185</v>
      </c>
      <c r="F9462" s="62">
        <v>0.89320023877381527</v>
      </c>
      <c r="G9462" s="62">
        <v>0.67056461803688072</v>
      </c>
      <c r="H9462" s="62">
        <v>0.69811120521622994</v>
      </c>
      <c r="I9462" s="62">
        <v>0.48506541056629138</v>
      </c>
      <c r="J9462" s="62">
        <v>0.81091941330831552</v>
      </c>
      <c r="K9462" s="62"/>
      <c r="L9462" s="65">
        <f t="shared" si="1333"/>
        <v>0.12475436291466041</v>
      </c>
      <c r="M9462" s="65">
        <f t="shared" si="1334"/>
        <v>0.10149642387895483</v>
      </c>
      <c r="N9462" s="65">
        <f t="shared" si="1335"/>
        <v>9.777458516990839E-2</v>
      </c>
      <c r="O9462" s="65">
        <f t="shared" si="1336"/>
        <v>0.16970329041244359</v>
      </c>
      <c r="P9462" s="65">
        <f t="shared" si="1337"/>
        <v>0.12740370767392825</v>
      </c>
      <c r="Q9462" s="65">
        <f t="shared" si="1338"/>
        <v>0.13263741259365183</v>
      </c>
      <c r="R9462" s="65">
        <f t="shared" si="1339"/>
        <v>9.2159845760193163E-2</v>
      </c>
      <c r="S9462" s="65">
        <f t="shared" si="1340"/>
        <v>0.1540703715962595</v>
      </c>
      <c r="T9462" s="66">
        <f>(L9462*'Football Field'!$F$4)+(M9462*'Football Field'!$F$5)+(N9462*'Football Field'!$F$6)+(O9462*'Football Field'!$F$7)+(P9462*'Football Field'!$F$8)+(Q9462*'Football Field'!$F$9)+(R9462*'Football Field'!$F$10)+(S9462*'Football Field'!$F$11)</f>
        <v>135248382.05862254</v>
      </c>
    </row>
    <row r="9463" spans="2:20" x14ac:dyDescent="0.3">
      <c r="B9463" s="62">
        <f t="shared" si="1332"/>
        <v>9436</v>
      </c>
      <c r="C9463" s="62">
        <v>0.97635843438773484</v>
      </c>
      <c r="D9463" s="62">
        <v>0.27442068955654553</v>
      </c>
      <c r="E9463" s="62">
        <v>0.98928047168490618</v>
      </c>
      <c r="F9463" s="62">
        <v>0.56579206030949525</v>
      </c>
      <c r="G9463" s="62">
        <v>0.62606555975177147</v>
      </c>
      <c r="H9463" s="62">
        <v>0.86624222934388251</v>
      </c>
      <c r="I9463" s="62">
        <v>0.15240184398044643</v>
      </c>
      <c r="J9463" s="62">
        <v>0.95875812464738108</v>
      </c>
      <c r="K9463" s="62"/>
      <c r="L9463" s="65">
        <f t="shared" si="1333"/>
        <v>0.1804956150161468</v>
      </c>
      <c r="M9463" s="65">
        <f t="shared" si="1334"/>
        <v>5.0731093612895004E-2</v>
      </c>
      <c r="N9463" s="65">
        <f t="shared" si="1335"/>
        <v>0.18288446217213736</v>
      </c>
      <c r="O9463" s="65">
        <f t="shared" si="1336"/>
        <v>0.10459579422884337</v>
      </c>
      <c r="P9463" s="65">
        <f t="shared" si="1337"/>
        <v>0.11573832341468607</v>
      </c>
      <c r="Q9463" s="65">
        <f t="shared" si="1338"/>
        <v>0.16013885723886803</v>
      </c>
      <c r="R9463" s="65">
        <f t="shared" si="1339"/>
        <v>2.8173940624679965E-2</v>
      </c>
      <c r="S9463" s="65">
        <f t="shared" si="1340"/>
        <v>0.17724191369174339</v>
      </c>
      <c r="T9463" s="66">
        <f>(L9463*'Football Field'!$F$4)+(M9463*'Football Field'!$F$5)+(N9463*'Football Field'!$F$6)+(O9463*'Football Field'!$F$7)+(P9463*'Football Field'!$F$8)+(Q9463*'Football Field'!$F$9)+(R9463*'Football Field'!$F$10)+(S9463*'Football Field'!$F$11)</f>
        <v>127248662.69929643</v>
      </c>
    </row>
    <row r="9464" spans="2:20" x14ac:dyDescent="0.3">
      <c r="B9464" s="62">
        <f t="shared" si="1332"/>
        <v>9437</v>
      </c>
      <c r="C9464" s="62">
        <v>0.47072765955534412</v>
      </c>
      <c r="D9464" s="62">
        <v>0.37802736207904197</v>
      </c>
      <c r="E9464" s="62">
        <v>0.92276755957788326</v>
      </c>
      <c r="F9464" s="62">
        <v>5.0984846901923953E-2</v>
      </c>
      <c r="G9464" s="62">
        <v>0.14799142578861746</v>
      </c>
      <c r="H9464" s="62">
        <v>1.6656334017409735E-3</v>
      </c>
      <c r="I9464" s="62">
        <v>0.81638028032418941</v>
      </c>
      <c r="J9464" s="62">
        <v>0.42066167957454392</v>
      </c>
      <c r="K9464" s="62"/>
      <c r="L9464" s="65">
        <f t="shared" si="1333"/>
        <v>0.14668039195969065</v>
      </c>
      <c r="M9464" s="65">
        <f t="shared" si="1334"/>
        <v>0.11779465369343255</v>
      </c>
      <c r="N9464" s="65">
        <f t="shared" si="1335"/>
        <v>0.28753761241569359</v>
      </c>
      <c r="O9464" s="65">
        <f t="shared" si="1336"/>
        <v>1.5887057358480481E-2</v>
      </c>
      <c r="P9464" s="65">
        <f t="shared" si="1337"/>
        <v>4.6114648036304107E-2</v>
      </c>
      <c r="Q9464" s="65">
        <f t="shared" si="1338"/>
        <v>5.1901721785225651E-4</v>
      </c>
      <c r="R9464" s="65">
        <f t="shared" si="1339"/>
        <v>0.25438696255756221</v>
      </c>
      <c r="S9464" s="65">
        <f t="shared" si="1340"/>
        <v>0.13107965676098413</v>
      </c>
      <c r="T9464" s="66">
        <f>(L9464*'Football Field'!$F$4)+(M9464*'Football Field'!$F$5)+(N9464*'Football Field'!$F$6)+(O9464*'Football Field'!$F$7)+(P9464*'Football Field'!$F$8)+(Q9464*'Football Field'!$F$9)+(R9464*'Football Field'!$F$10)+(S9464*'Football Field'!$F$11)</f>
        <v>154640344.91529337</v>
      </c>
    </row>
    <row r="9465" spans="2:20" x14ac:dyDescent="0.3">
      <c r="B9465" s="62">
        <f t="shared" si="1332"/>
        <v>9438</v>
      </c>
      <c r="C9465" s="62">
        <v>0.6331818160270879</v>
      </c>
      <c r="D9465" s="62">
        <v>0.37372040321362099</v>
      </c>
      <c r="E9465" s="62">
        <v>0.64322388836504718</v>
      </c>
      <c r="F9465" s="62">
        <v>0.80732336937103133</v>
      </c>
      <c r="G9465" s="62">
        <v>0.92064970507333266</v>
      </c>
      <c r="H9465" s="62">
        <v>0.79346727003388973</v>
      </c>
      <c r="I9465" s="62">
        <v>0.78944011844739659</v>
      </c>
      <c r="J9465" s="62">
        <v>0.83587523942231556</v>
      </c>
      <c r="K9465" s="62"/>
      <c r="L9465" s="65">
        <f t="shared" si="1333"/>
        <v>0.10922800167149566</v>
      </c>
      <c r="M9465" s="65">
        <f t="shared" si="1334"/>
        <v>6.4469212149868643E-2</v>
      </c>
      <c r="N9465" s="65">
        <f t="shared" si="1335"/>
        <v>0.11096032478367576</v>
      </c>
      <c r="O9465" s="65">
        <f t="shared" si="1336"/>
        <v>0.13926855779339695</v>
      </c>
      <c r="P9465" s="65">
        <f t="shared" si="1337"/>
        <v>0.15881809139053027</v>
      </c>
      <c r="Q9465" s="65">
        <f t="shared" si="1338"/>
        <v>0.13687829009579622</v>
      </c>
      <c r="R9465" s="65">
        <f t="shared" si="1339"/>
        <v>0.13618358012610557</v>
      </c>
      <c r="S9465" s="65">
        <f t="shared" si="1340"/>
        <v>0.14419394198913099</v>
      </c>
      <c r="T9465" s="66">
        <f>(L9465*'Football Field'!$F$4)+(M9465*'Football Field'!$F$5)+(N9465*'Football Field'!$F$6)+(O9465*'Football Field'!$F$7)+(P9465*'Football Field'!$F$8)+(Q9465*'Football Field'!$F$9)+(R9465*'Football Field'!$F$10)+(S9465*'Football Field'!$F$11)</f>
        <v>144179781.89669409</v>
      </c>
    </row>
    <row r="9466" spans="2:20" x14ac:dyDescent="0.3">
      <c r="B9466" s="62">
        <f t="shared" si="1332"/>
        <v>9439</v>
      </c>
      <c r="C9466" s="62">
        <v>8.9547618032597254E-2</v>
      </c>
      <c r="D9466" s="62">
        <v>0.75928797133328119</v>
      </c>
      <c r="E9466" s="62">
        <v>0.1632369488777724</v>
      </c>
      <c r="F9466" s="62">
        <v>0.80957104303418748</v>
      </c>
      <c r="G9466" s="62">
        <v>0.74642348482570064</v>
      </c>
      <c r="H9466" s="62">
        <v>0.97251292854715998</v>
      </c>
      <c r="I9466" s="62">
        <v>0.31086070718433323</v>
      </c>
      <c r="J9466" s="62">
        <v>0.77647170281366784</v>
      </c>
      <c r="K9466" s="62"/>
      <c r="L9466" s="65">
        <f t="shared" si="1333"/>
        <v>1.9349462609242002E-2</v>
      </c>
      <c r="M9466" s="65">
        <f t="shared" si="1334"/>
        <v>0.16406705765877996</v>
      </c>
      <c r="N9466" s="65">
        <f t="shared" si="1335"/>
        <v>3.527226416684167E-2</v>
      </c>
      <c r="O9466" s="65">
        <f t="shared" si="1336"/>
        <v>0.17493223126284327</v>
      </c>
      <c r="P9466" s="65">
        <f t="shared" si="1337"/>
        <v>0.16128729750284912</v>
      </c>
      <c r="Q9466" s="65">
        <f t="shared" si="1338"/>
        <v>0.21014073809397921</v>
      </c>
      <c r="R9466" s="65">
        <f t="shared" si="1339"/>
        <v>6.7170827795287616E-2</v>
      </c>
      <c r="S9466" s="65">
        <f t="shared" si="1340"/>
        <v>0.16778012091017722</v>
      </c>
      <c r="T9466" s="66">
        <f>(L9466*'Football Field'!$F$4)+(M9466*'Football Field'!$F$5)+(N9466*'Football Field'!$F$6)+(O9466*'Football Field'!$F$7)+(P9466*'Football Field'!$F$8)+(Q9466*'Football Field'!$F$9)+(R9466*'Football Field'!$F$10)+(S9466*'Football Field'!$F$11)</f>
        <v>133371418.01966891</v>
      </c>
    </row>
    <row r="9467" spans="2:20" x14ac:dyDescent="0.3">
      <c r="B9467" s="62">
        <f t="shared" si="1332"/>
        <v>9440</v>
      </c>
      <c r="C9467" s="62">
        <v>0.99863233043752864</v>
      </c>
      <c r="D9467" s="62">
        <v>0.45068529338330798</v>
      </c>
      <c r="E9467" s="62">
        <v>6.0049007494316076E-2</v>
      </c>
      <c r="F9467" s="62">
        <v>0.3102417498968002</v>
      </c>
      <c r="G9467" s="62">
        <v>0.35544729622003957</v>
      </c>
      <c r="H9467" s="62">
        <v>5.2916677434581838E-2</v>
      </c>
      <c r="I9467" s="62">
        <v>0.40295391230399547</v>
      </c>
      <c r="J9467" s="62">
        <v>0.65528424333433444</v>
      </c>
      <c r="K9467" s="62"/>
      <c r="L9467" s="65">
        <f t="shared" si="1333"/>
        <v>0.30388568451267461</v>
      </c>
      <c r="M9467" s="65">
        <f t="shared" si="1334"/>
        <v>0.13714437706976454</v>
      </c>
      <c r="N9467" s="65">
        <f t="shared" si="1335"/>
        <v>1.8273025207107E-2</v>
      </c>
      <c r="O9467" s="65">
        <f t="shared" si="1336"/>
        <v>9.4407144309551133E-2</v>
      </c>
      <c r="P9467" s="65">
        <f t="shared" si="1337"/>
        <v>0.10816327654110858</v>
      </c>
      <c r="Q9467" s="65">
        <f t="shared" si="1338"/>
        <v>1.6102643840199861E-2</v>
      </c>
      <c r="R9467" s="65">
        <f t="shared" si="1339"/>
        <v>0.12261962860135954</v>
      </c>
      <c r="S9467" s="65">
        <f t="shared" si="1340"/>
        <v>0.19940421991823476</v>
      </c>
      <c r="T9467" s="66">
        <f>(L9467*'Football Field'!$F$4)+(M9467*'Football Field'!$F$5)+(N9467*'Football Field'!$F$6)+(O9467*'Football Field'!$F$7)+(P9467*'Football Field'!$F$8)+(Q9467*'Football Field'!$F$9)+(R9467*'Football Field'!$F$10)+(S9467*'Football Field'!$F$11)</f>
        <v>134660496.6389994</v>
      </c>
    </row>
    <row r="9468" spans="2:20" x14ac:dyDescent="0.3">
      <c r="B9468" s="62">
        <f t="shared" si="1332"/>
        <v>9441</v>
      </c>
      <c r="C9468" s="62">
        <v>0.40148427148613541</v>
      </c>
      <c r="D9468" s="62">
        <v>0.55561851208340041</v>
      </c>
      <c r="E9468" s="62">
        <v>0.81772692559458404</v>
      </c>
      <c r="F9468" s="62">
        <v>0.94651727360679705</v>
      </c>
      <c r="G9468" s="62">
        <v>0.28153499539313831</v>
      </c>
      <c r="H9468" s="62">
        <v>0.45510791602079093</v>
      </c>
      <c r="I9468" s="62">
        <v>0.11883808776107108</v>
      </c>
      <c r="J9468" s="62">
        <v>0.40668459037661409</v>
      </c>
      <c r="K9468" s="62"/>
      <c r="L9468" s="65">
        <f t="shared" si="1333"/>
        <v>0.10078649538491494</v>
      </c>
      <c r="M9468" s="65">
        <f t="shared" si="1334"/>
        <v>0.13947954273919985</v>
      </c>
      <c r="N9468" s="65">
        <f t="shared" si="1335"/>
        <v>0.20527785735537918</v>
      </c>
      <c r="O9468" s="65">
        <f t="shared" si="1336"/>
        <v>0.23760870749679686</v>
      </c>
      <c r="P9468" s="65">
        <f t="shared" si="1337"/>
        <v>7.0675061338890996E-2</v>
      </c>
      <c r="Q9468" s="65">
        <f t="shared" si="1338"/>
        <v>0.11424789247130371</v>
      </c>
      <c r="R9468" s="65">
        <f t="shared" si="1339"/>
        <v>2.983248718398903E-2</v>
      </c>
      <c r="S9468" s="65">
        <f t="shared" si="1340"/>
        <v>0.10209195602952556</v>
      </c>
      <c r="T9468" s="66">
        <f>(L9468*'Football Field'!$F$4)+(M9468*'Football Field'!$F$5)+(N9468*'Football Field'!$F$6)+(O9468*'Football Field'!$F$7)+(P9468*'Football Field'!$F$8)+(Q9468*'Football Field'!$F$9)+(R9468*'Football Field'!$F$10)+(S9468*'Football Field'!$F$11)</f>
        <v>124833573.74835277</v>
      </c>
    </row>
    <row r="9469" spans="2:20" x14ac:dyDescent="0.3">
      <c r="B9469" s="62">
        <f t="shared" si="1332"/>
        <v>9442</v>
      </c>
      <c r="C9469" s="62">
        <v>0.83786689554083116</v>
      </c>
      <c r="D9469" s="62">
        <v>0.53908611298588882</v>
      </c>
      <c r="E9469" s="62">
        <v>0.12458569851276813</v>
      </c>
      <c r="F9469" s="62">
        <v>0.68655996513697848</v>
      </c>
      <c r="G9469" s="62">
        <v>0.10161283536370425</v>
      </c>
      <c r="H9469" s="62">
        <v>0.25458094573609591</v>
      </c>
      <c r="I9469" s="62">
        <v>0.14931872573188998</v>
      </c>
      <c r="J9469" s="62">
        <v>0.76915474503657877</v>
      </c>
      <c r="K9469" s="62"/>
      <c r="L9469" s="65">
        <f t="shared" si="1333"/>
        <v>0.2419646357620813</v>
      </c>
      <c r="M9469" s="65">
        <f t="shared" si="1334"/>
        <v>0.15568078374648012</v>
      </c>
      <c r="N9469" s="65">
        <f t="shared" si="1335"/>
        <v>3.5978665969787514E-2</v>
      </c>
      <c r="O9469" s="65">
        <f t="shared" si="1336"/>
        <v>0.19826923915637704</v>
      </c>
      <c r="P9469" s="65">
        <f t="shared" si="1337"/>
        <v>2.9344413567814559E-2</v>
      </c>
      <c r="Q9469" s="65">
        <f t="shared" si="1338"/>
        <v>7.3519536497785809E-2</v>
      </c>
      <c r="R9469" s="65">
        <f t="shared" si="1339"/>
        <v>4.3121229966787945E-2</v>
      </c>
      <c r="S9469" s="65">
        <f t="shared" si="1340"/>
        <v>0.22212149533288586</v>
      </c>
      <c r="T9469" s="66">
        <f>(L9469*'Football Field'!$F$4)+(M9469*'Football Field'!$F$5)+(N9469*'Football Field'!$F$6)+(O9469*'Football Field'!$F$7)+(P9469*'Football Field'!$F$8)+(Q9469*'Football Field'!$F$9)+(R9469*'Football Field'!$F$10)+(S9469*'Football Field'!$F$11)</f>
        <v>118779009.92390054</v>
      </c>
    </row>
    <row r="9470" spans="2:20" x14ac:dyDescent="0.3">
      <c r="B9470" s="62">
        <f t="shared" si="1332"/>
        <v>9443</v>
      </c>
      <c r="C9470" s="62">
        <v>0.83208237890383741</v>
      </c>
      <c r="D9470" s="62">
        <v>0.38934926235663414</v>
      </c>
      <c r="E9470" s="62">
        <v>1.6858698055753574E-2</v>
      </c>
      <c r="F9470" s="62">
        <v>0.63232030344849444</v>
      </c>
      <c r="G9470" s="62">
        <v>0.20854417599045749</v>
      </c>
      <c r="H9470" s="62">
        <v>0.60043987395998843</v>
      </c>
      <c r="I9470" s="62">
        <v>0.8621688385470927</v>
      </c>
      <c r="J9470" s="62">
        <v>1.7970499389332817E-2</v>
      </c>
      <c r="K9470" s="62"/>
      <c r="L9470" s="65">
        <f t="shared" si="1333"/>
        <v>0.23374846877296868</v>
      </c>
      <c r="M9470" s="65">
        <f t="shared" si="1334"/>
        <v>0.10937594185523061</v>
      </c>
      <c r="N9470" s="65">
        <f t="shared" si="1335"/>
        <v>4.7359431661437006E-3</v>
      </c>
      <c r="O9470" s="65">
        <f t="shared" si="1336"/>
        <v>0.17763133369061043</v>
      </c>
      <c r="P9470" s="65">
        <f t="shared" si="1337"/>
        <v>5.8584201570892232E-2</v>
      </c>
      <c r="Q9470" s="65">
        <f t="shared" si="1338"/>
        <v>0.16867548777234936</v>
      </c>
      <c r="R9470" s="65">
        <f t="shared" si="1339"/>
        <v>0.24220035292616429</v>
      </c>
      <c r="S9470" s="65">
        <f t="shared" si="1340"/>
        <v>5.0482702456406299E-3</v>
      </c>
      <c r="T9470" s="66">
        <f>(L9470*'Football Field'!$F$4)+(M9470*'Football Field'!$F$5)+(N9470*'Football Field'!$F$6)+(O9470*'Football Field'!$F$7)+(P9470*'Football Field'!$F$8)+(Q9470*'Football Field'!$F$9)+(R9470*'Football Field'!$F$10)+(S9470*'Football Field'!$F$11)</f>
        <v>146349515.13114056</v>
      </c>
    </row>
    <row r="9471" spans="2:20" x14ac:dyDescent="0.3">
      <c r="B9471" s="62">
        <f t="shared" si="1332"/>
        <v>9444</v>
      </c>
      <c r="C9471" s="62">
        <v>0.13991858729013784</v>
      </c>
      <c r="D9471" s="62">
        <v>0.83671673231429045</v>
      </c>
      <c r="E9471" s="62">
        <v>0.50434356766711785</v>
      </c>
      <c r="F9471" s="62">
        <v>0.9558159469218187</v>
      </c>
      <c r="G9471" s="62">
        <v>0.94951362097952563</v>
      </c>
      <c r="H9471" s="62">
        <v>0.59692986202789822</v>
      </c>
      <c r="I9471" s="62">
        <v>0.34706184237912741</v>
      </c>
      <c r="J9471" s="62">
        <v>0.52147028437399445</v>
      </c>
      <c r="K9471" s="62"/>
      <c r="L9471" s="65">
        <f t="shared" si="1333"/>
        <v>2.8838665989339825E-2</v>
      </c>
      <c r="M9471" s="65">
        <f t="shared" si="1334"/>
        <v>0.17245596055703222</v>
      </c>
      <c r="N9471" s="65">
        <f t="shared" si="1335"/>
        <v>0.10395041840769927</v>
      </c>
      <c r="O9471" s="65">
        <f t="shared" si="1336"/>
        <v>0.19700353880363808</v>
      </c>
      <c r="P9471" s="65">
        <f t="shared" si="1337"/>
        <v>0.19570456433337088</v>
      </c>
      <c r="Q9471" s="65">
        <f t="shared" si="1338"/>
        <v>0.12303340995280787</v>
      </c>
      <c r="R9471" s="65">
        <f t="shared" si="1339"/>
        <v>7.1533030341866741E-2</v>
      </c>
      <c r="S9471" s="65">
        <f t="shared" si="1340"/>
        <v>0.10748041161424497</v>
      </c>
      <c r="T9471" s="66">
        <f>(L9471*'Football Field'!$F$4)+(M9471*'Football Field'!$F$5)+(N9471*'Football Field'!$F$6)+(O9471*'Football Field'!$F$7)+(P9471*'Football Field'!$F$8)+(Q9471*'Football Field'!$F$9)+(R9471*'Football Field'!$F$10)+(S9471*'Football Field'!$F$11)</f>
        <v>138214354.27716038</v>
      </c>
    </row>
    <row r="9472" spans="2:20" x14ac:dyDescent="0.3">
      <c r="B9472" s="62">
        <f t="shared" si="1332"/>
        <v>9445</v>
      </c>
      <c r="C9472" s="62">
        <v>0.41826691323035881</v>
      </c>
      <c r="D9472" s="62">
        <v>0.65168068919561739</v>
      </c>
      <c r="E9472" s="62">
        <v>0.12852072077301291</v>
      </c>
      <c r="F9472" s="62">
        <v>1.3191935222061635E-2</v>
      </c>
      <c r="G9472" s="62">
        <v>0.4357425811168677</v>
      </c>
      <c r="H9472" s="62">
        <v>0.82775873721159576</v>
      </c>
      <c r="I9472" s="62">
        <v>0.97885056020400241</v>
      </c>
      <c r="J9472" s="62">
        <v>0.23340668605880199</v>
      </c>
      <c r="K9472" s="62"/>
      <c r="L9472" s="65">
        <f t="shared" si="1333"/>
        <v>0.11343081252936414</v>
      </c>
      <c r="M9472" s="65">
        <f t="shared" si="1334"/>
        <v>0.17673085713199455</v>
      </c>
      <c r="N9472" s="65">
        <f t="shared" si="1335"/>
        <v>3.4853844095752068E-2</v>
      </c>
      <c r="O9472" s="65">
        <f t="shared" si="1336"/>
        <v>3.5775527151225279E-3</v>
      </c>
      <c r="P9472" s="65">
        <f t="shared" si="1337"/>
        <v>0.11817008103269969</v>
      </c>
      <c r="Q9472" s="65">
        <f t="shared" si="1338"/>
        <v>0.22448188745084968</v>
      </c>
      <c r="R9472" s="65">
        <f t="shared" si="1339"/>
        <v>0.26545684317041102</v>
      </c>
      <c r="S9472" s="65">
        <f t="shared" si="1340"/>
        <v>6.329812187380654E-2</v>
      </c>
      <c r="T9472" s="66">
        <f>(L9472*'Football Field'!$F$4)+(M9472*'Football Field'!$F$5)+(N9472*'Football Field'!$F$6)+(O9472*'Football Field'!$F$7)+(P9472*'Football Field'!$F$8)+(Q9472*'Football Field'!$F$9)+(R9472*'Football Field'!$F$10)+(S9472*'Football Field'!$F$11)</f>
        <v>154827975.35011315</v>
      </c>
    </row>
    <row r="9473" spans="2:20" x14ac:dyDescent="0.3">
      <c r="B9473" s="62">
        <f t="shared" si="1332"/>
        <v>9446</v>
      </c>
      <c r="C9473" s="62">
        <v>0.80978550104128344</v>
      </c>
      <c r="D9473" s="62">
        <v>0.91092304128249246</v>
      </c>
      <c r="E9473" s="62">
        <v>0.73264018449505852</v>
      </c>
      <c r="F9473" s="62">
        <v>0.35718335640997922</v>
      </c>
      <c r="G9473" s="62">
        <v>1.1282445167218547E-2</v>
      </c>
      <c r="H9473" s="62">
        <v>2.0266985667767301E-2</v>
      </c>
      <c r="I9473" s="62">
        <v>0.79910992124887548</v>
      </c>
      <c r="J9473" s="62">
        <v>0.30986494072889637</v>
      </c>
      <c r="K9473" s="62"/>
      <c r="L9473" s="65">
        <f t="shared" si="1333"/>
        <v>0.20495417528123958</v>
      </c>
      <c r="M9473" s="65">
        <f t="shared" si="1334"/>
        <v>0.23055177010536992</v>
      </c>
      <c r="N9473" s="65">
        <f t="shared" si="1335"/>
        <v>0.18542893716668901</v>
      </c>
      <c r="O9473" s="65">
        <f t="shared" si="1336"/>
        <v>9.0401989345398573E-2</v>
      </c>
      <c r="P9473" s="65">
        <f t="shared" si="1337"/>
        <v>2.8555515521451616E-3</v>
      </c>
      <c r="Q9473" s="65">
        <f t="shared" si="1338"/>
        <v>5.1295106267433476E-3</v>
      </c>
      <c r="R9473" s="65">
        <f t="shared" si="1339"/>
        <v>0.20225221945566782</v>
      </c>
      <c r="S9473" s="65">
        <f t="shared" si="1340"/>
        <v>7.8425846466746565E-2</v>
      </c>
      <c r="T9473" s="66">
        <f>(L9473*'Football Field'!$F$4)+(M9473*'Football Field'!$F$5)+(N9473*'Football Field'!$F$6)+(O9473*'Football Field'!$F$7)+(P9473*'Football Field'!$F$8)+(Q9473*'Football Field'!$F$9)+(R9473*'Football Field'!$F$10)+(S9473*'Football Field'!$F$11)</f>
        <v>140666068.33901387</v>
      </c>
    </row>
    <row r="9474" spans="2:20" x14ac:dyDescent="0.3">
      <c r="B9474" s="62">
        <f t="shared" si="1332"/>
        <v>9447</v>
      </c>
      <c r="C9474" s="62">
        <v>0.87644341624713307</v>
      </c>
      <c r="D9474" s="62">
        <v>0.82420252046590914</v>
      </c>
      <c r="E9474" s="62">
        <v>0.7675044637615267</v>
      </c>
      <c r="F9474" s="62">
        <v>0.87077737862013893</v>
      </c>
      <c r="G9474" s="62">
        <v>0.16308643867960249</v>
      </c>
      <c r="H9474" s="62">
        <v>0.39940993575808714</v>
      </c>
      <c r="I9474" s="62">
        <v>0.8962350393139904</v>
      </c>
      <c r="J9474" s="62">
        <v>0.93755952327055714</v>
      </c>
      <c r="K9474" s="62"/>
      <c r="L9474" s="65">
        <f t="shared" si="1333"/>
        <v>0.15281778422576583</v>
      </c>
      <c r="M9474" s="65">
        <f t="shared" si="1334"/>
        <v>0.14370899546511787</v>
      </c>
      <c r="N9474" s="65">
        <f t="shared" si="1335"/>
        <v>0.1338230504801339</v>
      </c>
      <c r="O9474" s="65">
        <f t="shared" si="1336"/>
        <v>0.15182984672809524</v>
      </c>
      <c r="P9474" s="65">
        <f t="shared" si="1337"/>
        <v>2.8435958025681166E-2</v>
      </c>
      <c r="Q9474" s="65">
        <f t="shared" si="1338"/>
        <v>6.9641622321338317E-2</v>
      </c>
      <c r="R9474" s="65">
        <f t="shared" si="1339"/>
        <v>0.15626867669325614</v>
      </c>
      <c r="S9474" s="65">
        <f t="shared" si="1340"/>
        <v>0.16347406606061154</v>
      </c>
      <c r="T9474" s="66">
        <f>(L9474*'Football Field'!$F$4)+(M9474*'Football Field'!$F$5)+(N9474*'Football Field'!$F$6)+(O9474*'Football Field'!$F$7)+(P9474*'Football Field'!$F$8)+(Q9474*'Football Field'!$F$9)+(R9474*'Football Field'!$F$10)+(S9474*'Football Field'!$F$11)</f>
        <v>136652919.72094756</v>
      </c>
    </row>
    <row r="9475" spans="2:20" x14ac:dyDescent="0.3">
      <c r="B9475" s="62">
        <f t="shared" si="1332"/>
        <v>9448</v>
      </c>
      <c r="C9475" s="62">
        <v>0.26074666022041193</v>
      </c>
      <c r="D9475" s="62">
        <v>0.42723972854446346</v>
      </c>
      <c r="E9475" s="62">
        <v>0.20243562620238831</v>
      </c>
      <c r="F9475" s="62">
        <v>0.76136510470520691</v>
      </c>
      <c r="G9475" s="62">
        <v>0.13815293555468533</v>
      </c>
      <c r="H9475" s="62">
        <v>0.47946085576972997</v>
      </c>
      <c r="I9475" s="62">
        <v>0.20526960510047554</v>
      </c>
      <c r="J9475" s="62">
        <v>0.31223045067412025</v>
      </c>
      <c r="K9475" s="62"/>
      <c r="L9475" s="65">
        <f t="shared" si="1333"/>
        <v>9.3561509120461128E-2</v>
      </c>
      <c r="M9475" s="65">
        <f t="shared" si="1334"/>
        <v>0.15330280251737985</v>
      </c>
      <c r="N9475" s="65">
        <f t="shared" si="1335"/>
        <v>7.2638256118911268E-2</v>
      </c>
      <c r="O9475" s="65">
        <f t="shared" si="1336"/>
        <v>0.27319417294803239</v>
      </c>
      <c r="P9475" s="65">
        <f t="shared" si="1337"/>
        <v>4.9572244296405776E-2</v>
      </c>
      <c r="Q9475" s="65">
        <f t="shared" si="1338"/>
        <v>0.17204086599645738</v>
      </c>
      <c r="R9475" s="65">
        <f t="shared" si="1339"/>
        <v>7.3655148693092073E-2</v>
      </c>
      <c r="S9475" s="65">
        <f t="shared" si="1340"/>
        <v>0.11203500030926011</v>
      </c>
      <c r="T9475" s="66">
        <f>(L9475*'Football Field'!$F$4)+(M9475*'Football Field'!$F$5)+(N9475*'Football Field'!$F$6)+(O9475*'Football Field'!$F$7)+(P9475*'Football Field'!$F$8)+(Q9475*'Football Field'!$F$9)+(R9475*'Football Field'!$F$10)+(S9475*'Football Field'!$F$11)</f>
        <v>126034647.8851207</v>
      </c>
    </row>
    <row r="9476" spans="2:20" x14ac:dyDescent="0.3">
      <c r="B9476" s="62">
        <f t="shared" si="1332"/>
        <v>9449</v>
      </c>
      <c r="C9476" s="62">
        <v>0.52280875628611556</v>
      </c>
      <c r="D9476" s="62">
        <v>0.46416518008888297</v>
      </c>
      <c r="E9476" s="62">
        <v>0.97323151168481892</v>
      </c>
      <c r="F9476" s="62">
        <v>0.90298161064870563</v>
      </c>
      <c r="G9476" s="62">
        <v>0.92792055210698099</v>
      </c>
      <c r="H9476" s="62">
        <v>6.3151828222431039E-2</v>
      </c>
      <c r="I9476" s="62">
        <v>0.7100388895756149</v>
      </c>
      <c r="J9476" s="62">
        <v>0.60987739119519868</v>
      </c>
      <c r="K9476" s="62"/>
      <c r="L9476" s="65">
        <f t="shared" si="1333"/>
        <v>0.10104194070653634</v>
      </c>
      <c r="M9476" s="65">
        <f t="shared" si="1334"/>
        <v>8.9708043411026589E-2</v>
      </c>
      <c r="N9476" s="65">
        <f t="shared" si="1335"/>
        <v>0.18809402006949857</v>
      </c>
      <c r="O9476" s="65">
        <f t="shared" si="1336"/>
        <v>0.17451699740148799</v>
      </c>
      <c r="P9476" s="65">
        <f t="shared" si="1337"/>
        <v>0.17933688424120228</v>
      </c>
      <c r="Q9476" s="65">
        <f t="shared" si="1338"/>
        <v>1.2205195888624613E-2</v>
      </c>
      <c r="R9476" s="65">
        <f t="shared" si="1339"/>
        <v>0.13722744027755204</v>
      </c>
      <c r="S9476" s="65">
        <f t="shared" si="1340"/>
        <v>0.1178694780040716</v>
      </c>
      <c r="T9476" s="66">
        <f>(L9476*'Football Field'!$F$4)+(M9476*'Football Field'!$F$5)+(N9476*'Football Field'!$F$6)+(O9476*'Football Field'!$F$7)+(P9476*'Football Field'!$F$8)+(Q9476*'Football Field'!$F$9)+(R9476*'Football Field'!$F$10)+(S9476*'Football Field'!$F$11)</f>
        <v>148032315.46023449</v>
      </c>
    </row>
    <row r="9477" spans="2:20" x14ac:dyDescent="0.3">
      <c r="B9477" s="62">
        <f t="shared" si="1332"/>
        <v>9450</v>
      </c>
      <c r="C9477" s="62">
        <v>0.61906266503475837</v>
      </c>
      <c r="D9477" s="62">
        <v>0.91209925294050664</v>
      </c>
      <c r="E9477" s="62">
        <v>0.55678818438522881</v>
      </c>
      <c r="F9477" s="62">
        <v>0.70911994389515887</v>
      </c>
      <c r="G9477" s="62">
        <v>0.90466429095209544</v>
      </c>
      <c r="H9477" s="62">
        <v>0.30700689584640606</v>
      </c>
      <c r="I9477" s="62">
        <v>0.11813430838659966</v>
      </c>
      <c r="J9477" s="62">
        <v>0.73269944868488723</v>
      </c>
      <c r="K9477" s="62"/>
      <c r="L9477" s="65">
        <f t="shared" si="1333"/>
        <v>0.12739028954026965</v>
      </c>
      <c r="M9477" s="65">
        <f t="shared" si="1334"/>
        <v>0.18769115710609191</v>
      </c>
      <c r="N9477" s="65">
        <f t="shared" si="1335"/>
        <v>0.11457548973245364</v>
      </c>
      <c r="O9477" s="65">
        <f t="shared" si="1336"/>
        <v>0.14592221446032777</v>
      </c>
      <c r="P9477" s="65">
        <f t="shared" si="1337"/>
        <v>0.18616119574043369</v>
      </c>
      <c r="Q9477" s="65">
        <f t="shared" si="1338"/>
        <v>6.3175667927797247E-2</v>
      </c>
      <c r="R9477" s="65">
        <f t="shared" si="1339"/>
        <v>2.4309596750053526E-2</v>
      </c>
      <c r="S9477" s="65">
        <f t="shared" si="1340"/>
        <v>0.15077438874257271</v>
      </c>
      <c r="T9477" s="66">
        <f>(L9477*'Football Field'!$F$4)+(M9477*'Football Field'!$F$5)+(N9477*'Football Field'!$F$6)+(O9477*'Football Field'!$F$7)+(P9477*'Football Field'!$F$8)+(Q9477*'Football Field'!$F$9)+(R9477*'Football Field'!$F$10)+(S9477*'Football Field'!$F$11)</f>
        <v>130605807.70630156</v>
      </c>
    </row>
    <row r="9478" spans="2:20" x14ac:dyDescent="0.3">
      <c r="B9478" s="62">
        <f t="shared" si="1332"/>
        <v>9451</v>
      </c>
      <c r="C9478" s="62">
        <v>0.28192293392756829</v>
      </c>
      <c r="D9478" s="62">
        <v>0.69513605645269627</v>
      </c>
      <c r="E9478" s="62">
        <v>0.84451081971042574</v>
      </c>
      <c r="F9478" s="62">
        <v>0.49773175722243368</v>
      </c>
      <c r="G9478" s="62">
        <v>0.52224033739800835</v>
      </c>
      <c r="H9478" s="62">
        <v>0.9440667964547198</v>
      </c>
      <c r="I9478" s="62">
        <v>0.95594876242657678</v>
      </c>
      <c r="J9478" s="62">
        <v>0.70409807240106415</v>
      </c>
      <c r="K9478" s="62"/>
      <c r="L9478" s="65">
        <f t="shared" si="1333"/>
        <v>5.1770247321773523E-2</v>
      </c>
      <c r="M9478" s="65">
        <f t="shared" si="1334"/>
        <v>0.12764965610809192</v>
      </c>
      <c r="N9478" s="65">
        <f t="shared" si="1335"/>
        <v>0.15507973542001774</v>
      </c>
      <c r="O9478" s="65">
        <f t="shared" si="1336"/>
        <v>9.1399787212510256E-2</v>
      </c>
      <c r="P9478" s="65">
        <f t="shared" si="1337"/>
        <v>9.5900362031020758E-2</v>
      </c>
      <c r="Q9478" s="65">
        <f t="shared" si="1338"/>
        <v>0.17336146038155284</v>
      </c>
      <c r="R9478" s="65">
        <f t="shared" si="1339"/>
        <v>0.17554337693747935</v>
      </c>
      <c r="S9478" s="65">
        <f t="shared" si="1340"/>
        <v>0.12929537458755369</v>
      </c>
      <c r="T9478" s="66">
        <f>(L9478*'Football Field'!$F$4)+(M9478*'Football Field'!$F$5)+(N9478*'Football Field'!$F$6)+(O9478*'Football Field'!$F$7)+(P9478*'Football Field'!$F$8)+(Q9478*'Football Field'!$F$9)+(R9478*'Football Field'!$F$10)+(S9478*'Football Field'!$F$11)</f>
        <v>145257547.10337803</v>
      </c>
    </row>
    <row r="9479" spans="2:20" x14ac:dyDescent="0.3">
      <c r="B9479" s="62">
        <f t="shared" si="1332"/>
        <v>9452</v>
      </c>
      <c r="C9479" s="62">
        <v>0.19674487687451114</v>
      </c>
      <c r="D9479" s="62">
        <v>0.90954059544474519</v>
      </c>
      <c r="E9479" s="62">
        <v>0.91523080106707111</v>
      </c>
      <c r="F9479" s="62">
        <v>0.83114165860353095</v>
      </c>
      <c r="G9479" s="62">
        <v>0.25541045231468507</v>
      </c>
      <c r="H9479" s="62">
        <v>0.7958846070135227</v>
      </c>
      <c r="I9479" s="62">
        <v>0.79057013375970697</v>
      </c>
      <c r="J9479" s="62">
        <v>0.40919242090775454</v>
      </c>
      <c r="K9479" s="62"/>
      <c r="L9479" s="65">
        <f t="shared" si="1333"/>
        <v>3.8549342160980424E-2</v>
      </c>
      <c r="M9479" s="65">
        <f t="shared" si="1334"/>
        <v>0.17821145932793414</v>
      </c>
      <c r="N9479" s="65">
        <f t="shared" si="1335"/>
        <v>0.17932637366260973</v>
      </c>
      <c r="O9479" s="65">
        <f t="shared" si="1336"/>
        <v>0.16285030995845545</v>
      </c>
      <c r="P9479" s="65">
        <f t="shared" si="1337"/>
        <v>5.0044021852978342E-2</v>
      </c>
      <c r="Q9479" s="65">
        <f t="shared" si="1338"/>
        <v>0.15594219541477938</v>
      </c>
      <c r="R9479" s="65">
        <f t="shared" si="1339"/>
        <v>0.15490090045899058</v>
      </c>
      <c r="S9479" s="65">
        <f t="shared" si="1340"/>
        <v>8.017539716327185E-2</v>
      </c>
      <c r="T9479" s="66">
        <f>(L9479*'Football Field'!$F$4)+(M9479*'Football Field'!$F$5)+(N9479*'Football Field'!$F$6)+(O9479*'Football Field'!$F$7)+(P9479*'Football Field'!$F$8)+(Q9479*'Football Field'!$F$9)+(R9479*'Football Field'!$F$10)+(S9479*'Football Field'!$F$11)</f>
        <v>139296678.53814173</v>
      </c>
    </row>
    <row r="9480" spans="2:20" x14ac:dyDescent="0.3">
      <c r="B9480" s="62">
        <f t="shared" si="1332"/>
        <v>9453</v>
      </c>
      <c r="C9480" s="62">
        <v>0.54610723446316733</v>
      </c>
      <c r="D9480" s="62">
        <v>0.80032262011362776</v>
      </c>
      <c r="E9480" s="62">
        <v>0.11581228523781384</v>
      </c>
      <c r="F9480" s="62">
        <v>0.16077145493177825</v>
      </c>
      <c r="G9480" s="62">
        <v>0.8288595946484475</v>
      </c>
      <c r="H9480" s="62">
        <v>0.49428012280743661</v>
      </c>
      <c r="I9480" s="62">
        <v>0.11939814197475451</v>
      </c>
      <c r="J9480" s="62">
        <v>0.94023011890509567</v>
      </c>
      <c r="K9480" s="62"/>
      <c r="L9480" s="65">
        <f t="shared" si="1333"/>
        <v>0.13632975850028251</v>
      </c>
      <c r="M9480" s="65">
        <f t="shared" si="1334"/>
        <v>0.19979187719360469</v>
      </c>
      <c r="N9480" s="65">
        <f t="shared" si="1335"/>
        <v>2.8911283135367203E-2</v>
      </c>
      <c r="O9480" s="65">
        <f t="shared" si="1336"/>
        <v>4.0134853086379783E-2</v>
      </c>
      <c r="P9480" s="65">
        <f t="shared" si="1337"/>
        <v>0.20691582392264785</v>
      </c>
      <c r="Q9480" s="65">
        <f t="shared" si="1338"/>
        <v>0.12339168119621872</v>
      </c>
      <c r="R9480" s="65">
        <f t="shared" si="1339"/>
        <v>2.9806453446458742E-2</v>
      </c>
      <c r="S9480" s="65">
        <f t="shared" si="1340"/>
        <v>0.2347182695190406</v>
      </c>
      <c r="T9480" s="66">
        <f>(L9480*'Football Field'!$F$4)+(M9480*'Football Field'!$F$5)+(N9480*'Football Field'!$F$6)+(O9480*'Football Field'!$F$7)+(P9480*'Football Field'!$F$8)+(Q9480*'Football Field'!$F$9)+(R9480*'Football Field'!$F$10)+(S9480*'Football Field'!$F$11)</f>
        <v>130644660.80187917</v>
      </c>
    </row>
    <row r="9481" spans="2:20" x14ac:dyDescent="0.3">
      <c r="B9481" s="62">
        <f t="shared" si="1332"/>
        <v>9454</v>
      </c>
      <c r="C9481" s="62">
        <v>0.13537204441161987</v>
      </c>
      <c r="D9481" s="62">
        <v>0.34693547590595453</v>
      </c>
      <c r="E9481" s="62">
        <v>0.23879203425282325</v>
      </c>
      <c r="F9481" s="62">
        <v>0.95695660606343569</v>
      </c>
      <c r="G9481" s="62">
        <v>0.79544284804651078</v>
      </c>
      <c r="H9481" s="62">
        <v>3.8204411264945115E-2</v>
      </c>
      <c r="I9481" s="62">
        <v>0.59393868064139843</v>
      </c>
      <c r="J9481" s="62">
        <v>0.38274136800326108</v>
      </c>
      <c r="K9481" s="62"/>
      <c r="L9481" s="65">
        <f t="shared" si="1333"/>
        <v>3.880652618341271E-2</v>
      </c>
      <c r="M9481" s="65">
        <f t="shared" si="1334"/>
        <v>9.9454512105628834E-2</v>
      </c>
      <c r="N9481" s="65">
        <f t="shared" si="1335"/>
        <v>6.8453493259256329E-2</v>
      </c>
      <c r="O9481" s="65">
        <f t="shared" si="1336"/>
        <v>0.27432666582675053</v>
      </c>
      <c r="P9481" s="65">
        <f t="shared" si="1337"/>
        <v>0.22802620618083583</v>
      </c>
      <c r="Q9481" s="65">
        <f t="shared" si="1338"/>
        <v>1.095189551519915E-2</v>
      </c>
      <c r="R9481" s="65">
        <f t="shared" si="1339"/>
        <v>0.17026186656063833</v>
      </c>
      <c r="S9481" s="65">
        <f t="shared" si="1340"/>
        <v>0.10971883436827841</v>
      </c>
      <c r="T9481" s="66">
        <f>(L9481*'Football Field'!$F$4)+(M9481*'Football Field'!$F$5)+(N9481*'Football Field'!$F$6)+(O9481*'Football Field'!$F$7)+(P9481*'Football Field'!$F$8)+(Q9481*'Football Field'!$F$9)+(R9481*'Football Field'!$F$10)+(S9481*'Football Field'!$F$11)</f>
        <v>154392652.49207255</v>
      </c>
    </row>
    <row r="9482" spans="2:20" x14ac:dyDescent="0.3">
      <c r="B9482" s="62">
        <f t="shared" si="1332"/>
        <v>9455</v>
      </c>
      <c r="C9482" s="62">
        <v>0.9257466568580287</v>
      </c>
      <c r="D9482" s="62">
        <v>0.1280527346032122</v>
      </c>
      <c r="E9482" s="62">
        <v>0.76138116143397483</v>
      </c>
      <c r="F9482" s="62">
        <v>0.60837892462452758</v>
      </c>
      <c r="G9482" s="62">
        <v>0.43233295187774368</v>
      </c>
      <c r="H9482" s="62">
        <v>0.98304657572347265</v>
      </c>
      <c r="I9482" s="62">
        <v>0.66283370234420147</v>
      </c>
      <c r="J9482" s="62">
        <v>0.55905806324053486</v>
      </c>
      <c r="K9482" s="62"/>
      <c r="L9482" s="65">
        <f t="shared" si="1333"/>
        <v>0.18292385159698593</v>
      </c>
      <c r="M9482" s="65">
        <f t="shared" si="1334"/>
        <v>2.5302710247581781E-2</v>
      </c>
      <c r="N9482" s="65">
        <f t="shared" si="1335"/>
        <v>0.1504458844664758</v>
      </c>
      <c r="O9482" s="65">
        <f t="shared" si="1336"/>
        <v>0.12021325197161128</v>
      </c>
      <c r="P9482" s="65">
        <f t="shared" si="1337"/>
        <v>8.5427269052400667E-2</v>
      </c>
      <c r="Q9482" s="65">
        <f t="shared" si="1338"/>
        <v>0.19424608730522597</v>
      </c>
      <c r="R9482" s="65">
        <f t="shared" si="1339"/>
        <v>0.1309732991233323</v>
      </c>
      <c r="S9482" s="65">
        <f t="shared" si="1340"/>
        <v>0.11046764623638626</v>
      </c>
      <c r="T9482" s="66">
        <f>(L9482*'Football Field'!$F$4)+(M9482*'Football Field'!$F$5)+(N9482*'Football Field'!$F$6)+(O9482*'Football Field'!$F$7)+(P9482*'Football Field'!$F$8)+(Q9482*'Football Field'!$F$9)+(R9482*'Football Field'!$F$10)+(S9482*'Football Field'!$F$11)</f>
        <v>137846331.69910151</v>
      </c>
    </row>
    <row r="9483" spans="2:20" x14ac:dyDescent="0.3">
      <c r="B9483" s="62">
        <f t="shared" si="1332"/>
        <v>9456</v>
      </c>
      <c r="C9483" s="62">
        <v>0.83202307304477152</v>
      </c>
      <c r="D9483" s="62">
        <v>0.8893241150967881</v>
      </c>
      <c r="E9483" s="62">
        <v>3.9520669976975897E-2</v>
      </c>
      <c r="F9483" s="62">
        <v>0.75059132048125743</v>
      </c>
      <c r="G9483" s="62">
        <v>0.16483915263348115</v>
      </c>
      <c r="H9483" s="62">
        <v>0.45515015381192625</v>
      </c>
      <c r="I9483" s="62">
        <v>0.47294504924869041</v>
      </c>
      <c r="J9483" s="62">
        <v>0.29023350824146632</v>
      </c>
      <c r="K9483" s="62"/>
      <c r="L9483" s="65">
        <f t="shared" si="1333"/>
        <v>0.21363356849264162</v>
      </c>
      <c r="M9483" s="65">
        <f t="shared" si="1334"/>
        <v>0.22834641298999669</v>
      </c>
      <c r="N9483" s="65">
        <f t="shared" si="1335"/>
        <v>1.0147485123825463E-2</v>
      </c>
      <c r="O9483" s="65">
        <f t="shared" si="1336"/>
        <v>0.19272482635272598</v>
      </c>
      <c r="P9483" s="65">
        <f t="shared" si="1337"/>
        <v>4.2324759427072832E-2</v>
      </c>
      <c r="Q9483" s="65">
        <f t="shared" si="1338"/>
        <v>0.11686617199567041</v>
      </c>
      <c r="R9483" s="65">
        <f t="shared" si="1339"/>
        <v>0.12143526044558264</v>
      </c>
      <c r="S9483" s="65">
        <f t="shared" si="1340"/>
        <v>7.4521515172484315E-2</v>
      </c>
      <c r="T9483" s="66">
        <f>(L9483*'Football Field'!$F$4)+(M9483*'Football Field'!$F$5)+(N9483*'Football Field'!$F$6)+(O9483*'Football Field'!$F$7)+(P9483*'Football Field'!$F$8)+(Q9483*'Football Field'!$F$9)+(R9483*'Football Field'!$F$10)+(S9483*'Football Field'!$F$11)</f>
        <v>128758127.55544648</v>
      </c>
    </row>
    <row r="9484" spans="2:20" x14ac:dyDescent="0.3">
      <c r="B9484" s="62">
        <f t="shared" si="1332"/>
        <v>9457</v>
      </c>
      <c r="C9484" s="62">
        <v>0.56597114864907672</v>
      </c>
      <c r="D9484" s="62">
        <v>0.38077485288710988</v>
      </c>
      <c r="E9484" s="62">
        <v>0.9275465535807712</v>
      </c>
      <c r="F9484" s="62">
        <v>8.0832276940767334E-2</v>
      </c>
      <c r="G9484" s="62">
        <v>4.2744022416265182E-2</v>
      </c>
      <c r="H9484" s="62">
        <v>0.73052965260467706</v>
      </c>
      <c r="I9484" s="62">
        <v>0.9392723333977816</v>
      </c>
      <c r="J9484" s="62">
        <v>0.72955805782200733</v>
      </c>
      <c r="K9484" s="62"/>
      <c r="L9484" s="65">
        <f t="shared" si="1333"/>
        <v>0.12871086808059592</v>
      </c>
      <c r="M9484" s="65">
        <f t="shared" si="1334"/>
        <v>8.6594276007431373E-2</v>
      </c>
      <c r="N9484" s="65">
        <f t="shared" si="1335"/>
        <v>0.21093888333620589</v>
      </c>
      <c r="O9484" s="65">
        <f t="shared" si="1336"/>
        <v>1.8382549285084079E-2</v>
      </c>
      <c r="P9484" s="65">
        <f t="shared" si="1337"/>
        <v>9.7206725883215526E-3</v>
      </c>
      <c r="Q9484" s="65">
        <f t="shared" si="1338"/>
        <v>0.16613409706448565</v>
      </c>
      <c r="R9484" s="65">
        <f t="shared" si="1339"/>
        <v>0.21360551272671766</v>
      </c>
      <c r="S9484" s="65">
        <f t="shared" si="1340"/>
        <v>0.16591314091115789</v>
      </c>
      <c r="T9484" s="66">
        <f>(L9484*'Football Field'!$F$4)+(M9484*'Football Field'!$F$5)+(N9484*'Football Field'!$F$6)+(O9484*'Football Field'!$F$7)+(P9484*'Football Field'!$F$8)+(Q9484*'Football Field'!$F$9)+(R9484*'Football Field'!$F$10)+(S9484*'Football Field'!$F$11)</f>
        <v>144463033.4553321</v>
      </c>
    </row>
    <row r="9485" spans="2:20" x14ac:dyDescent="0.3">
      <c r="B9485" s="62">
        <f t="shared" si="1332"/>
        <v>9458</v>
      </c>
      <c r="C9485" s="62">
        <v>0.96819901383680929</v>
      </c>
      <c r="D9485" s="62">
        <v>0.46465768044779943</v>
      </c>
      <c r="E9485" s="62">
        <v>0.62285495898733467</v>
      </c>
      <c r="F9485" s="62">
        <v>0.2261999738519993</v>
      </c>
      <c r="G9485" s="62">
        <v>0.33236728841967755</v>
      </c>
      <c r="H9485" s="62">
        <v>0.55613635664051531</v>
      </c>
      <c r="I9485" s="62">
        <v>0.6935851686318002</v>
      </c>
      <c r="J9485" s="62">
        <v>0.62475672603627586</v>
      </c>
      <c r="K9485" s="62"/>
      <c r="L9485" s="65">
        <f t="shared" si="1333"/>
        <v>0.21569422845739927</v>
      </c>
      <c r="M9485" s="65">
        <f t="shared" si="1334"/>
        <v>0.10351588717677181</v>
      </c>
      <c r="N9485" s="65">
        <f t="shared" si="1335"/>
        <v>0.13875888933954481</v>
      </c>
      <c r="O9485" s="65">
        <f t="shared" si="1336"/>
        <v>5.0392562004111359E-2</v>
      </c>
      <c r="P9485" s="65">
        <f t="shared" si="1337"/>
        <v>7.4044390477187166E-2</v>
      </c>
      <c r="Q9485" s="65">
        <f t="shared" si="1338"/>
        <v>0.12389539820674055</v>
      </c>
      <c r="R9485" s="65">
        <f t="shared" si="1339"/>
        <v>0.15451608159017077</v>
      </c>
      <c r="S9485" s="65">
        <f t="shared" si="1340"/>
        <v>0.13918256274807422</v>
      </c>
      <c r="T9485" s="66">
        <f>(L9485*'Football Field'!$F$4)+(M9485*'Football Field'!$F$5)+(N9485*'Football Field'!$F$6)+(O9485*'Football Field'!$F$7)+(P9485*'Football Field'!$F$8)+(Q9485*'Football Field'!$F$9)+(R9485*'Football Field'!$F$10)+(S9485*'Football Field'!$F$11)</f>
        <v>139194615.94231778</v>
      </c>
    </row>
    <row r="9486" spans="2:20" x14ac:dyDescent="0.3">
      <c r="B9486" s="62">
        <f t="shared" si="1332"/>
        <v>9459</v>
      </c>
      <c r="C9486" s="62">
        <v>0.30416984234291911</v>
      </c>
      <c r="D9486" s="62">
        <v>0.27105169924581085</v>
      </c>
      <c r="E9486" s="62">
        <v>9.8370237101780389E-2</v>
      </c>
      <c r="F9486" s="62">
        <v>0.52102126122389503</v>
      </c>
      <c r="G9486" s="62">
        <v>0.45350379746621194</v>
      </c>
      <c r="H9486" s="62">
        <v>0.57336028734624755</v>
      </c>
      <c r="I9486" s="62">
        <v>5.0955254432586639E-2</v>
      </c>
      <c r="J9486" s="62">
        <v>0.1351856410602349</v>
      </c>
      <c r="K9486" s="62"/>
      <c r="L9486" s="65">
        <f t="shared" si="1333"/>
        <v>0.12633642039079135</v>
      </c>
      <c r="M9486" s="65">
        <f t="shared" si="1334"/>
        <v>0.11258085666806827</v>
      </c>
      <c r="N9486" s="65">
        <f t="shared" si="1335"/>
        <v>4.0857908636522187E-2</v>
      </c>
      <c r="O9486" s="65">
        <f t="shared" si="1336"/>
        <v>0.21640528391474395</v>
      </c>
      <c r="P9486" s="65">
        <f t="shared" si="1337"/>
        <v>0.18836202157385054</v>
      </c>
      <c r="Q9486" s="65">
        <f t="shared" si="1338"/>
        <v>0.23814420831338123</v>
      </c>
      <c r="R9486" s="65">
        <f t="shared" si="1339"/>
        <v>2.1164177209446685E-2</v>
      </c>
      <c r="S9486" s="65">
        <f t="shared" si="1340"/>
        <v>5.6149123293195692E-2</v>
      </c>
      <c r="T9486" s="66">
        <f>(L9486*'Football Field'!$F$4)+(M9486*'Football Field'!$F$5)+(N9486*'Football Field'!$F$6)+(O9486*'Football Field'!$F$7)+(P9486*'Football Field'!$F$8)+(Q9486*'Football Field'!$F$9)+(R9486*'Football Field'!$F$10)+(S9486*'Football Field'!$F$11)</f>
        <v>128431340.71091896</v>
      </c>
    </row>
    <row r="9487" spans="2:20" x14ac:dyDescent="0.3">
      <c r="B9487" s="62">
        <f t="shared" si="1332"/>
        <v>9460</v>
      </c>
      <c r="C9487" s="62">
        <v>5.0239639783329015E-2</v>
      </c>
      <c r="D9487" s="62">
        <v>2.2645040147168283E-2</v>
      </c>
      <c r="E9487" s="62">
        <v>0.5875155833723823</v>
      </c>
      <c r="F9487" s="62">
        <v>0.63483193324646514</v>
      </c>
      <c r="G9487" s="62">
        <v>0.21134295379568935</v>
      </c>
      <c r="H9487" s="62">
        <v>0.38512613188618616</v>
      </c>
      <c r="I9487" s="62">
        <v>0.50035997447873892</v>
      </c>
      <c r="J9487" s="62">
        <v>0.12550884385704508</v>
      </c>
      <c r="K9487" s="62"/>
      <c r="L9487" s="65">
        <f t="shared" si="1333"/>
        <v>1.9955607103855463E-2</v>
      </c>
      <c r="M9487" s="65">
        <f t="shared" si="1334"/>
        <v>8.9948002409419286E-3</v>
      </c>
      <c r="N9487" s="65">
        <f t="shared" si="1335"/>
        <v>0.23336612682207447</v>
      </c>
      <c r="O9487" s="65">
        <f t="shared" si="1336"/>
        <v>0.25216057860851188</v>
      </c>
      <c r="P9487" s="65">
        <f t="shared" si="1337"/>
        <v>8.3947197239151727E-2</v>
      </c>
      <c r="Q9487" s="65">
        <f t="shared" si="1338"/>
        <v>0.15297533593978119</v>
      </c>
      <c r="R9487" s="65">
        <f t="shared" si="1339"/>
        <v>0.19874718656932272</v>
      </c>
      <c r="S9487" s="65">
        <f t="shared" si="1340"/>
        <v>4.9853167476360691E-2</v>
      </c>
      <c r="T9487" s="66">
        <f>(L9487*'Football Field'!$F$4)+(M9487*'Football Field'!$F$5)+(N9487*'Football Field'!$F$6)+(O9487*'Football Field'!$F$7)+(P9487*'Football Field'!$F$8)+(Q9487*'Football Field'!$F$9)+(R9487*'Football Field'!$F$10)+(S9487*'Football Field'!$F$11)</f>
        <v>150606501.68457022</v>
      </c>
    </row>
    <row r="9488" spans="2:20" x14ac:dyDescent="0.3">
      <c r="B9488" s="62">
        <f t="shared" si="1332"/>
        <v>9461</v>
      </c>
      <c r="C9488" s="62">
        <v>0.52579159956681798</v>
      </c>
      <c r="D9488" s="62">
        <v>0.64687345282685405</v>
      </c>
      <c r="E9488" s="62">
        <v>0.36988184478148955</v>
      </c>
      <c r="F9488" s="62">
        <v>0.58149002747884859</v>
      </c>
      <c r="G9488" s="62">
        <v>0.81400159452016163</v>
      </c>
      <c r="H9488" s="62">
        <v>0.22658421344117297</v>
      </c>
      <c r="I9488" s="62">
        <v>0.6730070441307352</v>
      </c>
      <c r="J9488" s="62">
        <v>0.40161731297067926</v>
      </c>
      <c r="K9488" s="62"/>
      <c r="L9488" s="65">
        <f t="shared" si="1333"/>
        <v>0.12402947703667544</v>
      </c>
      <c r="M9488" s="65">
        <f t="shared" si="1334"/>
        <v>0.15259158976507647</v>
      </c>
      <c r="N9488" s="65">
        <f t="shared" si="1335"/>
        <v>8.725177772220935E-2</v>
      </c>
      <c r="O9488" s="65">
        <f t="shared" si="1336"/>
        <v>0.13716823180450666</v>
      </c>
      <c r="P9488" s="65">
        <f t="shared" si="1337"/>
        <v>0.19201560496313233</v>
      </c>
      <c r="Q9488" s="65">
        <f t="shared" si="1338"/>
        <v>5.344916411945027E-2</v>
      </c>
      <c r="R9488" s="65">
        <f t="shared" si="1339"/>
        <v>0.15875626730115924</v>
      </c>
      <c r="S9488" s="65">
        <f t="shared" si="1340"/>
        <v>9.4737887287790271E-2</v>
      </c>
      <c r="T9488" s="66">
        <f>(L9488*'Football Field'!$F$4)+(M9488*'Football Field'!$F$5)+(N9488*'Football Field'!$F$6)+(O9488*'Football Field'!$F$7)+(P9488*'Football Field'!$F$8)+(Q9488*'Football Field'!$F$9)+(R9488*'Football Field'!$F$10)+(S9488*'Football Field'!$F$11)</f>
        <v>148664405.89429474</v>
      </c>
    </row>
    <row r="9489" spans="2:20" x14ac:dyDescent="0.3">
      <c r="B9489" s="62">
        <f t="shared" si="1332"/>
        <v>9462</v>
      </c>
      <c r="C9489" s="62">
        <v>0.46941576649395622</v>
      </c>
      <c r="D9489" s="62">
        <v>5.3421676438213717E-2</v>
      </c>
      <c r="E9489" s="62">
        <v>0.42115161382561694</v>
      </c>
      <c r="F9489" s="62">
        <v>0.44316769998226224</v>
      </c>
      <c r="G9489" s="62">
        <v>0.67497610685143883</v>
      </c>
      <c r="H9489" s="62">
        <v>0.10615440651523056</v>
      </c>
      <c r="I9489" s="62">
        <v>0.66875750965265934</v>
      </c>
      <c r="J9489" s="62">
        <v>0.83532006927410341</v>
      </c>
      <c r="K9489" s="62"/>
      <c r="L9489" s="65">
        <f t="shared" si="1333"/>
        <v>0.12782383717061782</v>
      </c>
      <c r="M9489" s="65">
        <f t="shared" si="1334"/>
        <v>1.4546941448988545E-2</v>
      </c>
      <c r="N9489" s="65">
        <f t="shared" si="1335"/>
        <v>0.11468131058286829</v>
      </c>
      <c r="O9489" s="65">
        <f t="shared" si="1336"/>
        <v>0.12067638107877494</v>
      </c>
      <c r="P9489" s="65">
        <f t="shared" si="1337"/>
        <v>0.18379876036257228</v>
      </c>
      <c r="Q9489" s="65">
        <f t="shared" si="1338"/>
        <v>2.8906279980097569E-2</v>
      </c>
      <c r="R9489" s="65">
        <f t="shared" si="1339"/>
        <v>0.18210541085771137</v>
      </c>
      <c r="S9489" s="65">
        <f t="shared" si="1340"/>
        <v>0.22746107851836908</v>
      </c>
      <c r="T9489" s="66">
        <f>(L9489*'Football Field'!$F$4)+(M9489*'Football Field'!$F$5)+(N9489*'Football Field'!$F$6)+(O9489*'Football Field'!$F$7)+(P9489*'Football Field'!$F$8)+(Q9489*'Football Field'!$F$9)+(R9489*'Football Field'!$F$10)+(S9489*'Football Field'!$F$11)</f>
        <v>153283610.83624473</v>
      </c>
    </row>
    <row r="9490" spans="2:20" x14ac:dyDescent="0.3">
      <c r="B9490" s="62">
        <f t="shared" si="1332"/>
        <v>9463</v>
      </c>
      <c r="C9490" s="62">
        <v>0.43734881064507403</v>
      </c>
      <c r="D9490" s="62">
        <v>0.41877966632983543</v>
      </c>
      <c r="E9490" s="62">
        <v>0.11492398860096342</v>
      </c>
      <c r="F9490" s="62">
        <v>0.49989121510904599</v>
      </c>
      <c r="G9490" s="62">
        <v>0.16783611849656621</v>
      </c>
      <c r="H9490" s="62">
        <v>0.44422665955792084</v>
      </c>
      <c r="I9490" s="62">
        <v>0.88923616663549121</v>
      </c>
      <c r="J9490" s="62">
        <v>0.6815316792090742</v>
      </c>
      <c r="K9490" s="62"/>
      <c r="L9490" s="65">
        <f t="shared" si="1333"/>
        <v>0.1196978177049367</v>
      </c>
      <c r="M9490" s="65">
        <f t="shared" si="1334"/>
        <v>0.11461563616680995</v>
      </c>
      <c r="N9490" s="65">
        <f t="shared" si="1335"/>
        <v>3.1453499592676397E-2</v>
      </c>
      <c r="O9490" s="65">
        <f t="shared" si="1336"/>
        <v>0.13681502288794628</v>
      </c>
      <c r="P9490" s="65">
        <f t="shared" si="1337"/>
        <v>4.5934998854746313E-2</v>
      </c>
      <c r="Q9490" s="65">
        <f t="shared" si="1338"/>
        <v>0.12158021337021302</v>
      </c>
      <c r="R9490" s="65">
        <f t="shared" si="1339"/>
        <v>0.24337468395895959</v>
      </c>
      <c r="S9490" s="65">
        <f t="shared" si="1340"/>
        <v>0.18652812746371189</v>
      </c>
      <c r="T9490" s="66">
        <f>(L9490*'Football Field'!$F$4)+(M9490*'Football Field'!$F$5)+(N9490*'Football Field'!$F$6)+(O9490*'Football Field'!$F$7)+(P9490*'Football Field'!$F$8)+(Q9490*'Football Field'!$F$9)+(R9490*'Football Field'!$F$10)+(S9490*'Football Field'!$F$11)</f>
        <v>147822568.90119994</v>
      </c>
    </row>
    <row r="9491" spans="2:20" x14ac:dyDescent="0.3">
      <c r="B9491" s="62">
        <f t="shared" si="1332"/>
        <v>9464</v>
      </c>
      <c r="C9491" s="62">
        <v>0.77268187818213296</v>
      </c>
      <c r="D9491" s="62">
        <v>0.53720842894496013</v>
      </c>
      <c r="E9491" s="62">
        <v>0.80842589126595377</v>
      </c>
      <c r="F9491" s="62">
        <v>4.3608367494998412E-2</v>
      </c>
      <c r="G9491" s="62">
        <v>0.12813714464851955</v>
      </c>
      <c r="H9491" s="62">
        <v>7.0213083414461641E-2</v>
      </c>
      <c r="I9491" s="62">
        <v>0.65931449773457607</v>
      </c>
      <c r="J9491" s="62">
        <v>0.23451860313148432</v>
      </c>
      <c r="K9491" s="62"/>
      <c r="L9491" s="65">
        <f t="shared" si="1333"/>
        <v>0.2374481434413426</v>
      </c>
      <c r="M9491" s="65">
        <f t="shared" si="1334"/>
        <v>0.16508623755241422</v>
      </c>
      <c r="N9491" s="65">
        <f t="shared" si="1335"/>
        <v>0.24843241754631354</v>
      </c>
      <c r="O9491" s="65">
        <f t="shared" si="1336"/>
        <v>1.3401020772683889E-2</v>
      </c>
      <c r="P9491" s="65">
        <f t="shared" si="1337"/>
        <v>3.9377042430771073E-2</v>
      </c>
      <c r="Q9491" s="65">
        <f t="shared" si="1338"/>
        <v>2.1576753348065712E-2</v>
      </c>
      <c r="R9491" s="65">
        <f t="shared" si="1339"/>
        <v>0.2026099069378387</v>
      </c>
      <c r="S9491" s="65">
        <f t="shared" si="1340"/>
        <v>7.2068477970570366E-2</v>
      </c>
      <c r="T9491" s="66">
        <f>(L9491*'Football Field'!$F$4)+(M9491*'Football Field'!$F$5)+(N9491*'Football Field'!$F$6)+(O9491*'Football Field'!$F$7)+(P9491*'Football Field'!$F$8)+(Q9491*'Football Field'!$F$9)+(R9491*'Football Field'!$F$10)+(S9491*'Football Field'!$F$11)</f>
        <v>144815187.09728792</v>
      </c>
    </row>
    <row r="9492" spans="2:20" x14ac:dyDescent="0.3">
      <c r="B9492" s="62">
        <f t="shared" si="1332"/>
        <v>9465</v>
      </c>
      <c r="C9492" s="62">
        <v>0.15963138400481036</v>
      </c>
      <c r="D9492" s="62">
        <v>0.55325153242412972</v>
      </c>
      <c r="E9492" s="62">
        <v>0.90383070862907633</v>
      </c>
      <c r="F9492" s="62">
        <v>0.27548576416602399</v>
      </c>
      <c r="G9492" s="62">
        <v>0.81560305350913942</v>
      </c>
      <c r="H9492" s="62">
        <v>0.48890107557678564</v>
      </c>
      <c r="I9492" s="62">
        <v>0.31875769449028013</v>
      </c>
      <c r="J9492" s="62">
        <v>0.83747304478175555</v>
      </c>
      <c r="K9492" s="62"/>
      <c r="L9492" s="65">
        <f t="shared" si="1333"/>
        <v>3.6672132993224561E-2</v>
      </c>
      <c r="M9492" s="65">
        <f t="shared" si="1334"/>
        <v>0.12709852703620977</v>
      </c>
      <c r="N9492" s="65">
        <f t="shared" si="1335"/>
        <v>0.20763711444866678</v>
      </c>
      <c r="O9492" s="65">
        <f t="shared" si="1336"/>
        <v>6.3287370739904716E-2</v>
      </c>
      <c r="P9492" s="65">
        <f t="shared" si="1337"/>
        <v>0.18736856686693826</v>
      </c>
      <c r="Q9492" s="65">
        <f t="shared" si="1338"/>
        <v>0.11231529047910865</v>
      </c>
      <c r="R9492" s="65">
        <f t="shared" si="1339"/>
        <v>7.3228235398929711E-2</v>
      </c>
      <c r="S9492" s="65">
        <f t="shared" si="1340"/>
        <v>0.19239276203701752</v>
      </c>
      <c r="T9492" s="66">
        <f>(L9492*'Football Field'!$F$4)+(M9492*'Football Field'!$F$5)+(N9492*'Football Field'!$F$6)+(O9492*'Football Field'!$F$7)+(P9492*'Football Field'!$F$8)+(Q9492*'Football Field'!$F$9)+(R9492*'Football Field'!$F$10)+(S9492*'Football Field'!$F$11)</f>
        <v>140294686.6951735</v>
      </c>
    </row>
    <row r="9493" spans="2:20" x14ac:dyDescent="0.3">
      <c r="B9493" s="62">
        <f t="shared" si="1332"/>
        <v>9466</v>
      </c>
      <c r="C9493" s="62">
        <v>0.75874574947370532</v>
      </c>
      <c r="D9493" s="62">
        <v>9.1619241675020446E-2</v>
      </c>
      <c r="E9493" s="62">
        <v>0.48091286090798813</v>
      </c>
      <c r="F9493" s="62">
        <v>0.97966935732063798</v>
      </c>
      <c r="G9493" s="62">
        <v>0.49635678574866204</v>
      </c>
      <c r="H9493" s="62">
        <v>0.54524667080633327</v>
      </c>
      <c r="I9493" s="62">
        <v>1.7799285230583717E-2</v>
      </c>
      <c r="J9493" s="62">
        <v>0.35688906469973103</v>
      </c>
      <c r="K9493" s="62"/>
      <c r="L9493" s="65">
        <f t="shared" si="1333"/>
        <v>0.20356777395937811</v>
      </c>
      <c r="M9493" s="65">
        <f t="shared" si="1334"/>
        <v>2.4580994480123339E-2</v>
      </c>
      <c r="N9493" s="65">
        <f t="shared" si="1335"/>
        <v>0.12902656869100243</v>
      </c>
      <c r="O9493" s="65">
        <f t="shared" si="1336"/>
        <v>0.26284049752411581</v>
      </c>
      <c r="P9493" s="65">
        <f t="shared" si="1337"/>
        <v>0.13317009819768191</v>
      </c>
      <c r="Q9493" s="65">
        <f t="shared" si="1338"/>
        <v>0.14628701526406859</v>
      </c>
      <c r="R9493" s="65">
        <f t="shared" si="1339"/>
        <v>4.775461180469562E-3</v>
      </c>
      <c r="S9493" s="65">
        <f t="shared" si="1340"/>
        <v>9.5751590703160139E-2</v>
      </c>
      <c r="T9493" s="66">
        <f>(L9493*'Football Field'!$F$4)+(M9493*'Football Field'!$F$5)+(N9493*'Football Field'!$F$6)+(O9493*'Football Field'!$F$7)+(P9493*'Football Field'!$F$8)+(Q9493*'Football Field'!$F$9)+(R9493*'Football Field'!$F$10)+(S9493*'Football Field'!$F$11)</f>
        <v>124486670.90452823</v>
      </c>
    </row>
    <row r="9494" spans="2:20" x14ac:dyDescent="0.3">
      <c r="B9494" s="62">
        <f t="shared" si="1332"/>
        <v>9467</v>
      </c>
      <c r="C9494" s="62">
        <v>0.9230407517511019</v>
      </c>
      <c r="D9494" s="62">
        <v>0.49936933568416786</v>
      </c>
      <c r="E9494" s="62">
        <v>0.82140329363353404</v>
      </c>
      <c r="F9494" s="62">
        <v>0.74236111825164441</v>
      </c>
      <c r="G9494" s="62">
        <v>0.50341440986485819</v>
      </c>
      <c r="H9494" s="62">
        <v>0.23591810741585206</v>
      </c>
      <c r="I9494" s="62">
        <v>0.60231572884623064</v>
      </c>
      <c r="J9494" s="62">
        <v>0.79087405238570452</v>
      </c>
      <c r="K9494" s="62"/>
      <c r="L9494" s="65">
        <f t="shared" si="1333"/>
        <v>0.18032729583472384</v>
      </c>
      <c r="M9494" s="65">
        <f t="shared" si="1334"/>
        <v>9.7557904952597835E-2</v>
      </c>
      <c r="N9494" s="65">
        <f t="shared" si="1335"/>
        <v>0.16047117578467629</v>
      </c>
      <c r="O9494" s="65">
        <f t="shared" si="1336"/>
        <v>0.14502932046412856</v>
      </c>
      <c r="P9494" s="65">
        <f t="shared" si="1337"/>
        <v>9.8348159648363909E-2</v>
      </c>
      <c r="Q9494" s="65">
        <f t="shared" si="1338"/>
        <v>4.6089486588798086E-2</v>
      </c>
      <c r="R9494" s="65">
        <f t="shared" si="1339"/>
        <v>0.1176697414664627</v>
      </c>
      <c r="S9494" s="65">
        <f t="shared" si="1340"/>
        <v>0.15450691526024876</v>
      </c>
      <c r="T9494" s="66">
        <f>(L9494*'Football Field'!$F$4)+(M9494*'Football Field'!$F$5)+(N9494*'Football Field'!$F$6)+(O9494*'Football Field'!$F$7)+(P9494*'Football Field'!$F$8)+(Q9494*'Football Field'!$F$9)+(R9494*'Football Field'!$F$10)+(S9494*'Football Field'!$F$11)</f>
        <v>137622293.33293512</v>
      </c>
    </row>
    <row r="9495" spans="2:20" x14ac:dyDescent="0.3">
      <c r="B9495" s="62">
        <f t="shared" si="1332"/>
        <v>9468</v>
      </c>
      <c r="C9495" s="62">
        <v>0.86392766473281191</v>
      </c>
      <c r="D9495" s="62">
        <v>0.23758994166825287</v>
      </c>
      <c r="E9495" s="62">
        <v>0.33933419104284102</v>
      </c>
      <c r="F9495" s="62">
        <v>0.1182814458616479</v>
      </c>
      <c r="G9495" s="62">
        <v>0.21775306473031641</v>
      </c>
      <c r="H9495" s="62">
        <v>0.6169909539386218</v>
      </c>
      <c r="I9495" s="62">
        <v>0.60980952395983534</v>
      </c>
      <c r="J9495" s="62">
        <v>0.46231355913519045</v>
      </c>
      <c r="K9495" s="62"/>
      <c r="L9495" s="65">
        <f t="shared" si="1333"/>
        <v>0.24925781267211156</v>
      </c>
      <c r="M9495" s="65">
        <f t="shared" si="1334"/>
        <v>6.8548735722496729E-2</v>
      </c>
      <c r="N9495" s="65">
        <f t="shared" si="1335"/>
        <v>9.790368068645848E-2</v>
      </c>
      <c r="O9495" s="65">
        <f t="shared" si="1336"/>
        <v>3.4126207179957888E-2</v>
      </c>
      <c r="P9495" s="65">
        <f t="shared" si="1337"/>
        <v>6.2825459622378926E-2</v>
      </c>
      <c r="Q9495" s="65">
        <f t="shared" si="1338"/>
        <v>0.17801237521984342</v>
      </c>
      <c r="R9495" s="65">
        <f t="shared" si="1339"/>
        <v>0.17594041063132218</v>
      </c>
      <c r="S9495" s="65">
        <f t="shared" si="1340"/>
        <v>0.13338531826543074</v>
      </c>
      <c r="T9495" s="66">
        <f>(L9495*'Football Field'!$F$4)+(M9495*'Football Field'!$F$5)+(N9495*'Football Field'!$F$6)+(O9495*'Football Field'!$F$7)+(P9495*'Football Field'!$F$8)+(Q9495*'Football Field'!$F$9)+(R9495*'Football Field'!$F$10)+(S9495*'Football Field'!$F$11)</f>
        <v>139968590.0218932</v>
      </c>
    </row>
    <row r="9496" spans="2:20" x14ac:dyDescent="0.3">
      <c r="B9496" s="62">
        <f t="shared" si="1332"/>
        <v>9469</v>
      </c>
      <c r="C9496" s="62">
        <v>0.78279669797782658</v>
      </c>
      <c r="D9496" s="62">
        <v>0.33140206318940502</v>
      </c>
      <c r="E9496" s="62">
        <v>0.90662385622388109</v>
      </c>
      <c r="F9496" s="62">
        <v>0.61531818431673813</v>
      </c>
      <c r="G9496" s="62">
        <v>0.31398640075108297</v>
      </c>
      <c r="H9496" s="62">
        <v>0.72377333925609055</v>
      </c>
      <c r="I9496" s="62">
        <v>0.4085839208935047</v>
      </c>
      <c r="J9496" s="62">
        <v>0.22042584048751845</v>
      </c>
      <c r="K9496" s="62"/>
      <c r="L9496" s="65">
        <f t="shared" si="1333"/>
        <v>0.18192261581994532</v>
      </c>
      <c r="M9496" s="65">
        <f t="shared" si="1334"/>
        <v>7.7018120259433095E-2</v>
      </c>
      <c r="N9496" s="65">
        <f t="shared" si="1335"/>
        <v>0.21070015230657807</v>
      </c>
      <c r="O9496" s="65">
        <f t="shared" si="1336"/>
        <v>0.14300046735206215</v>
      </c>
      <c r="P9496" s="65">
        <f t="shared" si="1337"/>
        <v>7.2970705553671952E-2</v>
      </c>
      <c r="Q9496" s="65">
        <f t="shared" si="1338"/>
        <v>0.16820553724657433</v>
      </c>
      <c r="R9496" s="65">
        <f t="shared" si="1339"/>
        <v>9.4955249380754891E-2</v>
      </c>
      <c r="S9496" s="65">
        <f t="shared" si="1340"/>
        <v>5.1227152080980352E-2</v>
      </c>
      <c r="T9496" s="66">
        <f>(L9496*'Football Field'!$F$4)+(M9496*'Football Field'!$F$5)+(N9496*'Football Field'!$F$6)+(O9496*'Football Field'!$F$7)+(P9496*'Football Field'!$F$8)+(Q9496*'Football Field'!$F$9)+(R9496*'Football Field'!$F$10)+(S9496*'Football Field'!$F$11)</f>
        <v>132945434.62633772</v>
      </c>
    </row>
    <row r="9497" spans="2:20" x14ac:dyDescent="0.3">
      <c r="B9497" s="62">
        <f t="shared" si="1332"/>
        <v>9470</v>
      </c>
      <c r="C9497" s="62">
        <v>0.80076400756551636</v>
      </c>
      <c r="D9497" s="62">
        <v>0.9692200960048859</v>
      </c>
      <c r="E9497" s="62">
        <v>0.98516313748150541</v>
      </c>
      <c r="F9497" s="62">
        <v>0.83750754173629727</v>
      </c>
      <c r="G9497" s="62">
        <v>0.95361902580618085</v>
      </c>
      <c r="H9497" s="62">
        <v>0.96350816535529593</v>
      </c>
      <c r="I9497" s="62">
        <v>0.61841049208223831</v>
      </c>
      <c r="J9497" s="62">
        <v>0.58438468296474744</v>
      </c>
      <c r="K9497" s="62"/>
      <c r="L9497" s="65">
        <f t="shared" si="1333"/>
        <v>0.11929308070376622</v>
      </c>
      <c r="M9497" s="65">
        <f t="shared" si="1334"/>
        <v>0.14438867136890274</v>
      </c>
      <c r="N9497" s="65">
        <f t="shared" si="1335"/>
        <v>0.14676377129293156</v>
      </c>
      <c r="O9497" s="65">
        <f t="shared" si="1336"/>
        <v>0.12476691487433854</v>
      </c>
      <c r="P9497" s="65">
        <f t="shared" si="1337"/>
        <v>0.14206451630112271</v>
      </c>
      <c r="Q9497" s="65">
        <f t="shared" si="1338"/>
        <v>0.14353774175978179</v>
      </c>
      <c r="R9497" s="65">
        <f t="shared" si="1339"/>
        <v>9.2127133641163816E-2</v>
      </c>
      <c r="S9497" s="65">
        <f t="shared" si="1340"/>
        <v>8.705817005799267E-2</v>
      </c>
      <c r="T9497" s="66">
        <f>(L9497*'Football Field'!$F$4)+(M9497*'Football Field'!$F$5)+(N9497*'Football Field'!$F$6)+(O9497*'Football Field'!$F$7)+(P9497*'Football Field'!$F$8)+(Q9497*'Football Field'!$F$9)+(R9497*'Football Field'!$F$10)+(S9497*'Football Field'!$F$11)</f>
        <v>136778540.16315579</v>
      </c>
    </row>
    <row r="9498" spans="2:20" x14ac:dyDescent="0.3">
      <c r="B9498" s="62">
        <f t="shared" si="1332"/>
        <v>9471</v>
      </c>
      <c r="C9498" s="62">
        <v>0.68929756351276095</v>
      </c>
      <c r="D9498" s="62">
        <v>0.83382410629058712</v>
      </c>
      <c r="E9498" s="62">
        <v>0.44145773951947997</v>
      </c>
      <c r="F9498" s="62">
        <v>0.95830293654559917</v>
      </c>
      <c r="G9498" s="62">
        <v>0.37192820069141574</v>
      </c>
      <c r="H9498" s="62">
        <v>8.9079434401774349E-2</v>
      </c>
      <c r="I9498" s="62">
        <v>0.788903204367018</v>
      </c>
      <c r="J9498" s="62">
        <v>0.92816960892751355</v>
      </c>
      <c r="K9498" s="62"/>
      <c r="L9498" s="65">
        <f t="shared" si="1333"/>
        <v>0.13513087456527473</v>
      </c>
      <c r="M9498" s="65">
        <f t="shared" si="1334"/>
        <v>0.16346406353512327</v>
      </c>
      <c r="N9498" s="65">
        <f t="shared" si="1335"/>
        <v>8.654400302950177E-2</v>
      </c>
      <c r="O9498" s="65">
        <f t="shared" si="1336"/>
        <v>0.18786707043318954</v>
      </c>
      <c r="P9498" s="65">
        <f t="shared" si="1337"/>
        <v>7.2913333363305272E-2</v>
      </c>
      <c r="Q9498" s="65">
        <f t="shared" si="1338"/>
        <v>1.7463258995356858E-2</v>
      </c>
      <c r="R9498" s="65">
        <f t="shared" si="1339"/>
        <v>0.1546577060423473</v>
      </c>
      <c r="S9498" s="65">
        <f t="shared" si="1340"/>
        <v>0.18195969003590123</v>
      </c>
      <c r="T9498" s="66">
        <f>(L9498*'Football Field'!$F$4)+(M9498*'Football Field'!$F$5)+(N9498*'Football Field'!$F$6)+(O9498*'Football Field'!$F$7)+(P9498*'Football Field'!$F$8)+(Q9498*'Football Field'!$F$9)+(R9498*'Football Field'!$F$10)+(S9498*'Football Field'!$F$11)</f>
        <v>139260375.17061624</v>
      </c>
    </row>
    <row r="9499" spans="2:20" x14ac:dyDescent="0.3">
      <c r="B9499" s="62">
        <f t="shared" si="1332"/>
        <v>9472</v>
      </c>
      <c r="C9499" s="62">
        <v>0.21682967304827971</v>
      </c>
      <c r="D9499" s="62">
        <v>0.99517619559633941</v>
      </c>
      <c r="E9499" s="62">
        <v>0.50742195428113768</v>
      </c>
      <c r="F9499" s="62">
        <v>0.53026669724031694</v>
      </c>
      <c r="G9499" s="62">
        <v>6.7660380850304902E-2</v>
      </c>
      <c r="H9499" s="62">
        <v>0.95284702999705728</v>
      </c>
      <c r="I9499" s="62">
        <v>0.39224761538730213</v>
      </c>
      <c r="J9499" s="62">
        <v>0.85479088350020715</v>
      </c>
      <c r="K9499" s="62"/>
      <c r="L9499" s="65">
        <f t="shared" si="1333"/>
        <v>4.8000472060999937E-2</v>
      </c>
      <c r="M9499" s="65">
        <f t="shared" si="1334"/>
        <v>0.22030622700730623</v>
      </c>
      <c r="N9499" s="65">
        <f t="shared" si="1335"/>
        <v>0.11233007455666122</v>
      </c>
      <c r="O9499" s="65">
        <f t="shared" si="1336"/>
        <v>0.11738730879373287</v>
      </c>
      <c r="P9499" s="65">
        <f t="shared" si="1337"/>
        <v>1.4978255397352971E-2</v>
      </c>
      <c r="Q9499" s="65">
        <f t="shared" si="1338"/>
        <v>0.2109356463937323</v>
      </c>
      <c r="R9499" s="65">
        <f t="shared" si="1339"/>
        <v>8.683345982447592E-2</v>
      </c>
      <c r="S9499" s="65">
        <f t="shared" si="1340"/>
        <v>0.18922855596573834</v>
      </c>
      <c r="T9499" s="66">
        <f>(L9499*'Football Field'!$F$4)+(M9499*'Football Field'!$F$5)+(N9499*'Football Field'!$F$6)+(O9499*'Football Field'!$F$7)+(P9499*'Football Field'!$F$8)+(Q9499*'Football Field'!$F$9)+(R9499*'Football Field'!$F$10)+(S9499*'Football Field'!$F$11)</f>
        <v>125561557.5209956</v>
      </c>
    </row>
    <row r="9500" spans="2:20" x14ac:dyDescent="0.3">
      <c r="B9500" s="62">
        <f t="shared" si="1332"/>
        <v>9473</v>
      </c>
      <c r="C9500" s="62">
        <v>0.8480113902695382</v>
      </c>
      <c r="D9500" s="62">
        <v>0.43458090699395169</v>
      </c>
      <c r="E9500" s="62">
        <v>0.7862303801710806</v>
      </c>
      <c r="F9500" s="62">
        <v>0.88011525615023956</v>
      </c>
      <c r="G9500" s="62">
        <v>0.91613616064922809</v>
      </c>
      <c r="H9500" s="62">
        <v>0.50893552772147632</v>
      </c>
      <c r="I9500" s="62">
        <v>0.77024957237035308</v>
      </c>
      <c r="J9500" s="62">
        <v>0.19995861470796095</v>
      </c>
      <c r="K9500" s="62"/>
      <c r="L9500" s="65">
        <f t="shared" si="1333"/>
        <v>0.15867829878416739</v>
      </c>
      <c r="M9500" s="65">
        <f t="shared" si="1334"/>
        <v>8.131796317495503E-2</v>
      </c>
      <c r="N9500" s="65">
        <f t="shared" si="1335"/>
        <v>0.14711795219911178</v>
      </c>
      <c r="O9500" s="65">
        <f t="shared" si="1336"/>
        <v>0.16468551387679203</v>
      </c>
      <c r="P9500" s="65">
        <f t="shared" si="1337"/>
        <v>0.17142567787948276</v>
      </c>
      <c r="Q9500" s="65">
        <f t="shared" si="1338"/>
        <v>9.5231060167715348E-2</v>
      </c>
      <c r="R9500" s="65">
        <f t="shared" si="1339"/>
        <v>0.14412765345535294</v>
      </c>
      <c r="S9500" s="65">
        <f t="shared" si="1340"/>
        <v>3.7415880462422828E-2</v>
      </c>
      <c r="T9500" s="66">
        <f>(L9500*'Football Field'!$F$4)+(M9500*'Football Field'!$F$5)+(N9500*'Football Field'!$F$6)+(O9500*'Football Field'!$F$7)+(P9500*'Football Field'!$F$8)+(Q9500*'Football Field'!$F$9)+(R9500*'Football Field'!$F$10)+(S9500*'Football Field'!$F$11)</f>
        <v>146324735.45151216</v>
      </c>
    </row>
    <row r="9501" spans="2:20" x14ac:dyDescent="0.3">
      <c r="B9501" s="62">
        <f t="shared" si="1332"/>
        <v>9474</v>
      </c>
      <c r="C9501" s="62">
        <v>0.21028011136389702</v>
      </c>
      <c r="D9501" s="62">
        <v>7.614991891488565E-2</v>
      </c>
      <c r="E9501" s="62">
        <v>0.67434033617783085</v>
      </c>
      <c r="F9501" s="62">
        <v>0.10206548078057043</v>
      </c>
      <c r="G9501" s="62">
        <v>0.76033631535464796</v>
      </c>
      <c r="H9501" s="62">
        <v>4.1467904090309871E-2</v>
      </c>
      <c r="I9501" s="62">
        <v>0.47803927154607206</v>
      </c>
      <c r="J9501" s="62">
        <v>0.9132094546089925</v>
      </c>
      <c r="K9501" s="62"/>
      <c r="L9501" s="65">
        <f t="shared" si="1333"/>
        <v>6.4584549640178998E-2</v>
      </c>
      <c r="M9501" s="65">
        <f t="shared" si="1334"/>
        <v>2.3388366053045697E-2</v>
      </c>
      <c r="N9501" s="65">
        <f t="shared" si="1335"/>
        <v>0.20711405673969766</v>
      </c>
      <c r="O9501" s="65">
        <f t="shared" si="1336"/>
        <v>3.1347962806687203E-2</v>
      </c>
      <c r="P9501" s="65">
        <f t="shared" si="1337"/>
        <v>0.23352650036062353</v>
      </c>
      <c r="Q9501" s="65">
        <f t="shared" si="1338"/>
        <v>1.2736277781212061E-2</v>
      </c>
      <c r="R9501" s="65">
        <f t="shared" si="1339"/>
        <v>0.1468229727617647</v>
      </c>
      <c r="S9501" s="65">
        <f t="shared" si="1340"/>
        <v>0.2804793138567902</v>
      </c>
      <c r="T9501" s="66">
        <f>(L9501*'Football Field'!$F$4)+(M9501*'Football Field'!$F$5)+(N9501*'Football Field'!$F$6)+(O9501*'Football Field'!$F$7)+(P9501*'Football Field'!$F$8)+(Q9501*'Football Field'!$F$9)+(R9501*'Football Field'!$F$10)+(S9501*'Football Field'!$F$11)</f>
        <v>154934258.16358608</v>
      </c>
    </row>
    <row r="9502" spans="2:20" x14ac:dyDescent="0.3">
      <c r="B9502" s="62">
        <f t="shared" ref="B9502:B9565" si="1341">B9501+1</f>
        <v>9475</v>
      </c>
      <c r="C9502" s="62">
        <v>0.27092603265081627</v>
      </c>
      <c r="D9502" s="62">
        <v>0.6448328952542951</v>
      </c>
      <c r="E9502" s="62">
        <v>0.38472425608841021</v>
      </c>
      <c r="F9502" s="62">
        <v>0.48519959992156447</v>
      </c>
      <c r="G9502" s="62">
        <v>4.4756923598767595E-2</v>
      </c>
      <c r="H9502" s="62">
        <v>0.1308758706948141</v>
      </c>
      <c r="I9502" s="62">
        <v>0.82768501824007512</v>
      </c>
      <c r="J9502" s="62">
        <v>0.57069652867318643</v>
      </c>
      <c r="K9502" s="62"/>
      <c r="L9502" s="65">
        <f t="shared" si="1333"/>
        <v>8.0640016811332024E-2</v>
      </c>
      <c r="M9502" s="65">
        <f t="shared" si="1334"/>
        <v>0.19193185315205846</v>
      </c>
      <c r="N9502" s="65">
        <f t="shared" si="1335"/>
        <v>0.11451158892022086</v>
      </c>
      <c r="O9502" s="65">
        <f t="shared" si="1336"/>
        <v>0.1444176608342205</v>
      </c>
      <c r="P9502" s="65">
        <f t="shared" si="1337"/>
        <v>1.3321713812861416E-2</v>
      </c>
      <c r="Q9502" s="65">
        <f t="shared" si="1338"/>
        <v>3.8954663417781858E-2</v>
      </c>
      <c r="R9502" s="65">
        <f t="shared" si="1339"/>
        <v>0.2463570338085273</v>
      </c>
      <c r="S9502" s="65">
        <f t="shared" si="1340"/>
        <v>0.16986546924299756</v>
      </c>
      <c r="T9502" s="66">
        <f>(L9502*'Football Field'!$F$4)+(M9502*'Football Field'!$F$5)+(N9502*'Football Field'!$F$6)+(O9502*'Football Field'!$F$7)+(P9502*'Football Field'!$F$8)+(Q9502*'Football Field'!$F$9)+(R9502*'Football Field'!$F$10)+(S9502*'Football Field'!$F$11)</f>
        <v>147602965.53403264</v>
      </c>
    </row>
    <row r="9503" spans="2:20" x14ac:dyDescent="0.3">
      <c r="B9503" s="62">
        <f t="shared" si="1341"/>
        <v>9476</v>
      </c>
      <c r="C9503" s="62">
        <v>1.4314196481463703E-2</v>
      </c>
      <c r="D9503" s="62">
        <v>0.92189480716241134</v>
      </c>
      <c r="E9503" s="62">
        <v>0.80948424946252884</v>
      </c>
      <c r="F9503" s="62">
        <v>0.12239057758208227</v>
      </c>
      <c r="G9503" s="62">
        <v>0.29675775891671985</v>
      </c>
      <c r="H9503" s="62">
        <v>0.91678175726519184</v>
      </c>
      <c r="I9503" s="62">
        <v>0.28315353927872799</v>
      </c>
      <c r="J9503" s="62">
        <v>0.5193397051328934</v>
      </c>
      <c r="K9503" s="62"/>
      <c r="L9503" s="65">
        <f t="shared" si="1333"/>
        <v>3.6853158614219292E-3</v>
      </c>
      <c r="M9503" s="65">
        <f t="shared" si="1334"/>
        <v>0.23734993157301804</v>
      </c>
      <c r="N9503" s="65">
        <f t="shared" si="1335"/>
        <v>0.208408844183368</v>
      </c>
      <c r="O9503" s="65">
        <f t="shared" si="1336"/>
        <v>3.1510531341100954E-2</v>
      </c>
      <c r="P9503" s="65">
        <f t="shared" si="1337"/>
        <v>7.6402896757218564E-2</v>
      </c>
      <c r="Q9503" s="65">
        <f t="shared" si="1338"/>
        <v>0.23603353187773188</v>
      </c>
      <c r="R9503" s="65">
        <f t="shared" si="1339"/>
        <v>7.2900370682556753E-2</v>
      </c>
      <c r="S9503" s="65">
        <f t="shared" si="1340"/>
        <v>0.13370857772358383</v>
      </c>
      <c r="T9503" s="66">
        <f>(L9503*'Football Field'!$F$4)+(M9503*'Football Field'!$F$5)+(N9503*'Football Field'!$F$6)+(O9503*'Football Field'!$F$7)+(P9503*'Football Field'!$F$8)+(Q9503*'Football Field'!$F$9)+(R9503*'Football Field'!$F$10)+(S9503*'Football Field'!$F$11)</f>
        <v>130296032.23654723</v>
      </c>
    </row>
    <row r="9504" spans="2:20" x14ac:dyDescent="0.3">
      <c r="B9504" s="62">
        <f t="shared" si="1341"/>
        <v>9477</v>
      </c>
      <c r="C9504" s="62">
        <v>0.42988831786468318</v>
      </c>
      <c r="D9504" s="62">
        <v>0.79200293390295706</v>
      </c>
      <c r="E9504" s="62">
        <v>0.79227170191573992</v>
      </c>
      <c r="F9504" s="62">
        <v>0.18670680888757674</v>
      </c>
      <c r="G9504" s="62">
        <v>0.53750069481689478</v>
      </c>
      <c r="H9504" s="62">
        <v>4.726492881007005E-2</v>
      </c>
      <c r="I9504" s="62">
        <v>0.76666411377786337</v>
      </c>
      <c r="J9504" s="62">
        <v>0.95270626077725007</v>
      </c>
      <c r="K9504" s="62"/>
      <c r="L9504" s="65">
        <f t="shared" si="1333"/>
        <v>9.5424587824017609E-2</v>
      </c>
      <c r="M9504" s="65">
        <f t="shared" si="1334"/>
        <v>0.17580508793191194</v>
      </c>
      <c r="N9504" s="65">
        <f t="shared" si="1335"/>
        <v>0.17586474779186692</v>
      </c>
      <c r="O9504" s="65">
        <f t="shared" si="1336"/>
        <v>4.1444299697492006E-2</v>
      </c>
      <c r="P9504" s="65">
        <f t="shared" si="1337"/>
        <v>0.11931187735641181</v>
      </c>
      <c r="Q9504" s="65">
        <f t="shared" si="1338"/>
        <v>1.0491646697066483E-2</v>
      </c>
      <c r="R9504" s="65">
        <f t="shared" si="1339"/>
        <v>0.17018049576249855</v>
      </c>
      <c r="S9504" s="65">
        <f t="shared" si="1340"/>
        <v>0.21147725693873484</v>
      </c>
      <c r="T9504" s="66">
        <f>(L9504*'Football Field'!$F$4)+(M9504*'Football Field'!$F$5)+(N9504*'Football Field'!$F$6)+(O9504*'Football Field'!$F$7)+(P9504*'Football Field'!$F$8)+(Q9504*'Football Field'!$F$9)+(R9504*'Football Field'!$F$10)+(S9504*'Football Field'!$F$11)</f>
        <v>146896309.19341749</v>
      </c>
    </row>
    <row r="9505" spans="2:20" x14ac:dyDescent="0.3">
      <c r="B9505" s="62">
        <f t="shared" si="1341"/>
        <v>9478</v>
      </c>
      <c r="C9505" s="62">
        <v>0.34331876664333982</v>
      </c>
      <c r="D9505" s="62">
        <v>0.43227238313907146</v>
      </c>
      <c r="E9505" s="62">
        <v>0.10430594595826981</v>
      </c>
      <c r="F9505" s="62">
        <v>0.79855004275203567</v>
      </c>
      <c r="G9505" s="62">
        <v>0.19224897920833517</v>
      </c>
      <c r="H9505" s="62">
        <v>0.83807738633102435</v>
      </c>
      <c r="I9505" s="62">
        <v>4.6999650522479897E-2</v>
      </c>
      <c r="J9505" s="62">
        <v>0.96833535287519068</v>
      </c>
      <c r="K9505" s="62"/>
      <c r="L9505" s="65">
        <f t="shared" si="1333"/>
        <v>9.2188174957417338E-2</v>
      </c>
      <c r="M9505" s="65">
        <f t="shared" si="1334"/>
        <v>0.11607405699288048</v>
      </c>
      <c r="N9505" s="65">
        <f t="shared" si="1335"/>
        <v>2.8008299368875864E-2</v>
      </c>
      <c r="O9505" s="65">
        <f t="shared" si="1336"/>
        <v>0.21442716858515162</v>
      </c>
      <c r="P9505" s="65">
        <f t="shared" si="1337"/>
        <v>5.1622818944397221E-2</v>
      </c>
      <c r="Q9505" s="65">
        <f t="shared" si="1338"/>
        <v>0.22504107618213223</v>
      </c>
      <c r="R9505" s="65">
        <f t="shared" si="1339"/>
        <v>1.2620376240035354E-2</v>
      </c>
      <c r="S9505" s="65">
        <f t="shared" si="1340"/>
        <v>0.26001802872910995</v>
      </c>
      <c r="T9505" s="66">
        <f>(L9505*'Football Field'!$F$4)+(M9505*'Football Field'!$F$5)+(N9505*'Football Field'!$F$6)+(O9505*'Football Field'!$F$7)+(P9505*'Football Field'!$F$8)+(Q9505*'Football Field'!$F$9)+(R9505*'Football Field'!$F$10)+(S9505*'Football Field'!$F$11)</f>
        <v>117416661.31798777</v>
      </c>
    </row>
    <row r="9506" spans="2:20" x14ac:dyDescent="0.3">
      <c r="B9506" s="62">
        <f t="shared" si="1341"/>
        <v>9479</v>
      </c>
      <c r="C9506" s="62">
        <v>0.92111507330590869</v>
      </c>
      <c r="D9506" s="62">
        <v>0.28817639749716428</v>
      </c>
      <c r="E9506" s="62">
        <v>0.1056940063226639</v>
      </c>
      <c r="F9506" s="62">
        <v>0.30887155022068691</v>
      </c>
      <c r="G9506" s="62">
        <v>0.66054404884953677</v>
      </c>
      <c r="H9506" s="62">
        <v>0.64266056261323101</v>
      </c>
      <c r="I9506" s="62">
        <v>0.37587840964604868</v>
      </c>
      <c r="J9506" s="62">
        <v>0.68752782828314096</v>
      </c>
      <c r="K9506" s="62"/>
      <c r="L9506" s="65">
        <f t="shared" si="1333"/>
        <v>0.23082884056663158</v>
      </c>
      <c r="M9506" s="65">
        <f t="shared" si="1334"/>
        <v>7.2216192787073877E-2</v>
      </c>
      <c r="N9506" s="65">
        <f t="shared" si="1335"/>
        <v>2.6486620012351324E-2</v>
      </c>
      <c r="O9506" s="65">
        <f t="shared" si="1336"/>
        <v>7.7402339715899132E-2</v>
      </c>
      <c r="P9506" s="65">
        <f t="shared" si="1337"/>
        <v>0.16553047643862606</v>
      </c>
      <c r="Q9506" s="65">
        <f t="shared" si="1338"/>
        <v>0.16104892520485875</v>
      </c>
      <c r="R9506" s="65">
        <f t="shared" si="1339"/>
        <v>9.4194069782432083E-2</v>
      </c>
      <c r="S9506" s="65">
        <f t="shared" si="1340"/>
        <v>0.1722925354921272</v>
      </c>
      <c r="T9506" s="66">
        <f>(L9506*'Football Field'!$F$4)+(M9506*'Football Field'!$F$5)+(N9506*'Football Field'!$F$6)+(O9506*'Football Field'!$F$7)+(P9506*'Football Field'!$F$8)+(Q9506*'Football Field'!$F$9)+(R9506*'Football Field'!$F$10)+(S9506*'Football Field'!$F$11)</f>
        <v>135859466.65871051</v>
      </c>
    </row>
    <row r="9507" spans="2:20" x14ac:dyDescent="0.3">
      <c r="B9507" s="62">
        <f t="shared" si="1341"/>
        <v>9480</v>
      </c>
      <c r="C9507" s="62">
        <v>0.87352591634496035</v>
      </c>
      <c r="D9507" s="62">
        <v>0.41719197349691972</v>
      </c>
      <c r="E9507" s="62">
        <v>0.61302278615024319</v>
      </c>
      <c r="F9507" s="62">
        <v>0.40921555237595941</v>
      </c>
      <c r="G9507" s="62">
        <v>0.5493702961448278</v>
      </c>
      <c r="H9507" s="62">
        <v>0.12065291707181602</v>
      </c>
      <c r="I9507" s="62">
        <v>0.3647306030231533</v>
      </c>
      <c r="J9507" s="62">
        <v>0.34350179897860389</v>
      </c>
      <c r="K9507" s="62"/>
      <c r="L9507" s="65">
        <f t="shared" si="1333"/>
        <v>0.23665017164016747</v>
      </c>
      <c r="M9507" s="65">
        <f t="shared" si="1334"/>
        <v>0.11302303719625163</v>
      </c>
      <c r="N9507" s="65">
        <f t="shared" si="1335"/>
        <v>0.16607629475815</v>
      </c>
      <c r="O9507" s="65">
        <f t="shared" si="1336"/>
        <v>0.11086211513082767</v>
      </c>
      <c r="P9507" s="65">
        <f t="shared" si="1337"/>
        <v>0.14883196072838897</v>
      </c>
      <c r="Q9507" s="65">
        <f t="shared" si="1338"/>
        <v>3.2686532820231283E-2</v>
      </c>
      <c r="R9507" s="65">
        <f t="shared" si="1339"/>
        <v>9.8810531196381002E-2</v>
      </c>
      <c r="S9507" s="65">
        <f t="shared" si="1340"/>
        <v>9.3059356529601941E-2</v>
      </c>
      <c r="T9507" s="66">
        <f>(L9507*'Football Field'!$F$4)+(M9507*'Football Field'!$F$5)+(N9507*'Football Field'!$F$6)+(O9507*'Football Field'!$F$7)+(P9507*'Football Field'!$F$8)+(Q9507*'Football Field'!$F$9)+(R9507*'Football Field'!$F$10)+(S9507*'Football Field'!$F$11)</f>
        <v>138251438.61593723</v>
      </c>
    </row>
    <row r="9508" spans="2:20" x14ac:dyDescent="0.3">
      <c r="B9508" s="62">
        <f t="shared" si="1341"/>
        <v>9481</v>
      </c>
      <c r="C9508" s="62">
        <v>0.79209561871493295</v>
      </c>
      <c r="D9508" s="62">
        <v>0.41128196118095006</v>
      </c>
      <c r="E9508" s="62">
        <v>0.20033820805772085</v>
      </c>
      <c r="F9508" s="62">
        <v>3.9340799792879411E-2</v>
      </c>
      <c r="G9508" s="62">
        <v>0.80865536193681409</v>
      </c>
      <c r="H9508" s="62">
        <v>0.71928624247162831</v>
      </c>
      <c r="I9508" s="62">
        <v>0.12015665042368151</v>
      </c>
      <c r="J9508" s="62">
        <v>0.88997917155629236</v>
      </c>
      <c r="K9508" s="62"/>
      <c r="L9508" s="65">
        <f t="shared" si="1333"/>
        <v>0.19896230970939957</v>
      </c>
      <c r="M9508" s="65">
        <f t="shared" si="1334"/>
        <v>0.10330774089008447</v>
      </c>
      <c r="N9508" s="65">
        <f t="shared" si="1335"/>
        <v>5.0321895054631652E-2</v>
      </c>
      <c r="O9508" s="65">
        <f t="shared" si="1336"/>
        <v>9.8818074581767546E-3</v>
      </c>
      <c r="P9508" s="65">
        <f t="shared" si="1337"/>
        <v>0.20312186403816274</v>
      </c>
      <c r="Q9508" s="65">
        <f t="shared" si="1338"/>
        <v>0.18067370752097861</v>
      </c>
      <c r="R9508" s="65">
        <f t="shared" si="1339"/>
        <v>3.0181513608200289E-2</v>
      </c>
      <c r="S9508" s="65">
        <f t="shared" si="1340"/>
        <v>0.22354916172036596</v>
      </c>
      <c r="T9508" s="66">
        <f>(L9508*'Football Field'!$F$4)+(M9508*'Football Field'!$F$5)+(N9508*'Football Field'!$F$6)+(O9508*'Football Field'!$F$7)+(P9508*'Football Field'!$F$8)+(Q9508*'Football Field'!$F$9)+(R9508*'Football Field'!$F$10)+(S9508*'Football Field'!$F$11)</f>
        <v>130651008.11395235</v>
      </c>
    </row>
    <row r="9509" spans="2:20" x14ac:dyDescent="0.3">
      <c r="B9509" s="62">
        <f t="shared" si="1341"/>
        <v>9482</v>
      </c>
      <c r="C9509" s="62">
        <v>8.6378704365986825E-2</v>
      </c>
      <c r="D9509" s="62">
        <v>0.51428894001844405</v>
      </c>
      <c r="E9509" s="62">
        <v>0.98058512824125399</v>
      </c>
      <c r="F9509" s="62">
        <v>0.17728133230074694</v>
      </c>
      <c r="G9509" s="62">
        <v>0.16401535180714188</v>
      </c>
      <c r="H9509" s="62">
        <v>0.26486443083336486</v>
      </c>
      <c r="I9509" s="62">
        <v>0.80537925630335461</v>
      </c>
      <c r="J9509" s="62">
        <v>0.55331579572207956</v>
      </c>
      <c r="K9509" s="62"/>
      <c r="L9509" s="65">
        <f t="shared" si="1333"/>
        <v>2.4358728351959794E-2</v>
      </c>
      <c r="M9509" s="65">
        <f t="shared" si="1334"/>
        <v>0.14502908646612583</v>
      </c>
      <c r="N9509" s="65">
        <f t="shared" si="1335"/>
        <v>0.27652425375120393</v>
      </c>
      <c r="O9509" s="65">
        <f t="shared" si="1336"/>
        <v>4.9993199679061615E-2</v>
      </c>
      <c r="P9509" s="65">
        <f t="shared" si="1337"/>
        <v>4.6252203358985222E-2</v>
      </c>
      <c r="Q9509" s="65">
        <f t="shared" si="1338"/>
        <v>7.4691566261867626E-2</v>
      </c>
      <c r="R9509" s="65">
        <f t="shared" si="1339"/>
        <v>0.2271163323019437</v>
      </c>
      <c r="S9509" s="65">
        <f t="shared" si="1340"/>
        <v>0.15603462982885222</v>
      </c>
      <c r="T9509" s="66">
        <f>(L9509*'Football Field'!$F$4)+(M9509*'Football Field'!$F$5)+(N9509*'Football Field'!$F$6)+(O9509*'Football Field'!$F$7)+(P9509*'Football Field'!$F$8)+(Q9509*'Football Field'!$F$9)+(R9509*'Football Field'!$F$10)+(S9509*'Football Field'!$F$11)</f>
        <v>151514058.33047676</v>
      </c>
    </row>
    <row r="9510" spans="2:20" x14ac:dyDescent="0.3">
      <c r="B9510" s="62">
        <f t="shared" si="1341"/>
        <v>9483</v>
      </c>
      <c r="C9510" s="62">
        <v>0.98134391054391656</v>
      </c>
      <c r="D9510" s="62">
        <v>0.94782080434328897</v>
      </c>
      <c r="E9510" s="62">
        <v>0.74266421334098442</v>
      </c>
      <c r="F9510" s="62">
        <v>0.84234374760147335</v>
      </c>
      <c r="G9510" s="62">
        <v>0.16080925833616533</v>
      </c>
      <c r="H9510" s="62">
        <v>0.86072742376118661</v>
      </c>
      <c r="I9510" s="62">
        <v>0.49561416306622375</v>
      </c>
      <c r="J9510" s="62">
        <v>0.71546205695803466</v>
      </c>
      <c r="K9510" s="62"/>
      <c r="L9510" s="65">
        <f t="shared" si="1333"/>
        <v>0.17076396834937513</v>
      </c>
      <c r="M9510" s="65">
        <f t="shared" si="1334"/>
        <v>0.16493060189678885</v>
      </c>
      <c r="N9510" s="65">
        <f t="shared" si="1335"/>
        <v>0.12923123775321785</v>
      </c>
      <c r="O9510" s="65">
        <f t="shared" si="1336"/>
        <v>0.14657650545259576</v>
      </c>
      <c r="P9510" s="65">
        <f t="shared" si="1337"/>
        <v>2.7982470575053851E-2</v>
      </c>
      <c r="Q9510" s="65">
        <f t="shared" si="1338"/>
        <v>0.14977545483227089</v>
      </c>
      <c r="R9510" s="65">
        <f t="shared" si="1339"/>
        <v>8.6241979336718191E-2</v>
      </c>
      <c r="S9510" s="65">
        <f t="shared" si="1340"/>
        <v>0.12449778180397966</v>
      </c>
      <c r="T9510" s="66">
        <f>(L9510*'Football Field'!$F$4)+(M9510*'Football Field'!$F$5)+(N9510*'Football Field'!$F$6)+(O9510*'Football Field'!$F$7)+(P9510*'Football Field'!$F$8)+(Q9510*'Football Field'!$F$9)+(R9510*'Football Field'!$F$10)+(S9510*'Football Field'!$F$11)</f>
        <v>126281388.81779282</v>
      </c>
    </row>
    <row r="9511" spans="2:20" x14ac:dyDescent="0.3">
      <c r="B9511" s="62">
        <f t="shared" si="1341"/>
        <v>9484</v>
      </c>
      <c r="C9511" s="62">
        <v>0.66764559130852874</v>
      </c>
      <c r="D9511" s="62">
        <v>8.9869538364272694E-2</v>
      </c>
      <c r="E9511" s="62">
        <v>0.94063765874685845</v>
      </c>
      <c r="F9511" s="62">
        <v>0.15795298791197743</v>
      </c>
      <c r="G9511" s="62">
        <v>4.4831241814983547E-2</v>
      </c>
      <c r="H9511" s="62">
        <v>0.30998925483485962</v>
      </c>
      <c r="I9511" s="62">
        <v>5.8920485398643363E-2</v>
      </c>
      <c r="J9511" s="62">
        <v>0.64785004983827021</v>
      </c>
      <c r="K9511" s="62"/>
      <c r="L9511" s="65">
        <f t="shared" ref="L9511:L9574" si="1342">C9511/SUM($C9511:$J9511)</f>
        <v>0.22882624041947894</v>
      </c>
      <c r="M9511" s="65">
        <f t="shared" ref="M9511:M9574" si="1343">D9511/SUM($C9511:$J9511)</f>
        <v>3.0801534316771205E-2</v>
      </c>
      <c r="N9511" s="65">
        <f t="shared" ref="N9511:N9574" si="1344">E9511/SUM($C9511:$J9511)</f>
        <v>0.3223904746022021</v>
      </c>
      <c r="O9511" s="65">
        <f t="shared" ref="O9511:O9574" si="1345">F9511/SUM($C9511:$J9511)</f>
        <v>5.4136189705203383E-2</v>
      </c>
      <c r="P9511" s="65">
        <f t="shared" ref="P9511:P9574" si="1346">G9511/SUM($C9511:$J9511)</f>
        <v>1.5365284593212555E-2</v>
      </c>
      <c r="Q9511" s="65">
        <f t="shared" ref="Q9511:Q9574" si="1347">H9511/SUM($C9511:$J9511)</f>
        <v>0.10624450558457628</v>
      </c>
      <c r="R9511" s="65">
        <f t="shared" ref="R9511:R9574" si="1348">I9511/SUM($C9511:$J9511)</f>
        <v>2.0194176870153076E-2</v>
      </c>
      <c r="S9511" s="65">
        <f t="shared" ref="S9511:S9574" si="1349">J9511/SUM($C9511:$J9511)</f>
        <v>0.22204159390840225</v>
      </c>
      <c r="T9511" s="66">
        <f>(L9511*'Football Field'!$F$4)+(M9511*'Football Field'!$F$5)+(N9511*'Football Field'!$F$6)+(O9511*'Football Field'!$F$7)+(P9511*'Football Field'!$F$8)+(Q9511*'Football Field'!$F$9)+(R9511*'Football Field'!$F$10)+(S9511*'Football Field'!$F$11)</f>
        <v>121383103.85554725</v>
      </c>
    </row>
    <row r="9512" spans="2:20" x14ac:dyDescent="0.3">
      <c r="B9512" s="62">
        <f t="shared" si="1341"/>
        <v>9485</v>
      </c>
      <c r="C9512" s="62">
        <v>0.581535509601806</v>
      </c>
      <c r="D9512" s="62">
        <v>3.9106629833671303E-2</v>
      </c>
      <c r="E9512" s="62">
        <v>0.43680915634073103</v>
      </c>
      <c r="F9512" s="62">
        <v>0.14549460022924854</v>
      </c>
      <c r="G9512" s="62">
        <v>0.85196884795012962</v>
      </c>
      <c r="H9512" s="62">
        <v>6.3539180525175376E-2</v>
      </c>
      <c r="I9512" s="62">
        <v>0.24514919352905884</v>
      </c>
      <c r="J9512" s="62">
        <v>0.28211722793643679</v>
      </c>
      <c r="K9512" s="62"/>
      <c r="L9512" s="65">
        <f t="shared" si="1342"/>
        <v>0.21980233492660251</v>
      </c>
      <c r="M9512" s="65">
        <f t="shared" si="1343"/>
        <v>1.4781089729906651E-2</v>
      </c>
      <c r="N9512" s="65">
        <f t="shared" si="1344"/>
        <v>0.16510027486843235</v>
      </c>
      <c r="O9512" s="65">
        <f t="shared" si="1345"/>
        <v>5.4992433517084938E-2</v>
      </c>
      <c r="P9512" s="65">
        <f t="shared" si="1346"/>
        <v>0.32201772543931428</v>
      </c>
      <c r="Q9512" s="65">
        <f t="shared" si="1347"/>
        <v>2.4015833957103355E-2</v>
      </c>
      <c r="R9512" s="65">
        <f t="shared" si="1348"/>
        <v>9.2658770192652298E-2</v>
      </c>
      <c r="S9512" s="65">
        <f t="shared" si="1349"/>
        <v>0.10663153736890355</v>
      </c>
      <c r="T9512" s="66">
        <f>(L9512*'Football Field'!$F$4)+(M9512*'Football Field'!$F$5)+(N9512*'Football Field'!$F$6)+(O9512*'Football Field'!$F$7)+(P9512*'Football Field'!$F$8)+(Q9512*'Football Field'!$F$9)+(R9512*'Football Field'!$F$10)+(S9512*'Football Field'!$F$11)</f>
        <v>151674180.66855383</v>
      </c>
    </row>
    <row r="9513" spans="2:20" x14ac:dyDescent="0.3">
      <c r="B9513" s="62">
        <f t="shared" si="1341"/>
        <v>9486</v>
      </c>
      <c r="C9513" s="62">
        <v>0.76416859804488513</v>
      </c>
      <c r="D9513" s="62">
        <v>4.7097468441793411E-2</v>
      </c>
      <c r="E9513" s="62">
        <v>0.41688086241083333</v>
      </c>
      <c r="F9513" s="62">
        <v>0.70741254400391118</v>
      </c>
      <c r="G9513" s="62">
        <v>0.81137592734736186</v>
      </c>
      <c r="H9513" s="62">
        <v>0.96477537622212683</v>
      </c>
      <c r="I9513" s="62">
        <v>0.58214445121123748</v>
      </c>
      <c r="J9513" s="62">
        <v>0.50293376937562273</v>
      </c>
      <c r="K9513" s="62"/>
      <c r="L9513" s="65">
        <f t="shared" si="1342"/>
        <v>0.15930836201333989</v>
      </c>
      <c r="M9513" s="65">
        <f t="shared" si="1343"/>
        <v>9.8185407927431877E-3</v>
      </c>
      <c r="N9513" s="65">
        <f t="shared" si="1344"/>
        <v>8.6908317765600582E-2</v>
      </c>
      <c r="O9513" s="65">
        <f t="shared" si="1345"/>
        <v>0.1474762689035978</v>
      </c>
      <c r="P9513" s="65">
        <f t="shared" si="1346"/>
        <v>0.16914980580655917</v>
      </c>
      <c r="Q9513" s="65">
        <f t="shared" si="1347"/>
        <v>0.2011294173693893</v>
      </c>
      <c r="R9513" s="65">
        <f t="shared" si="1348"/>
        <v>0.12136127971614137</v>
      </c>
      <c r="S9513" s="65">
        <f t="shared" si="1349"/>
        <v>0.10484800763262872</v>
      </c>
      <c r="T9513" s="66">
        <f>(L9513*'Football Field'!$F$4)+(M9513*'Football Field'!$F$5)+(N9513*'Football Field'!$F$6)+(O9513*'Football Field'!$F$7)+(P9513*'Football Field'!$F$8)+(Q9513*'Football Field'!$F$9)+(R9513*'Football Field'!$F$10)+(S9513*'Football Field'!$F$11)</f>
        <v>142026668.84569523</v>
      </c>
    </row>
    <row r="9514" spans="2:20" x14ac:dyDescent="0.3">
      <c r="B9514" s="62">
        <f t="shared" si="1341"/>
        <v>9487</v>
      </c>
      <c r="C9514" s="62">
        <v>8.7999688944452203E-2</v>
      </c>
      <c r="D9514" s="62">
        <v>0.4109236695034808</v>
      </c>
      <c r="E9514" s="62">
        <v>0.9433855235001114</v>
      </c>
      <c r="F9514" s="62">
        <v>0.60716406689194091</v>
      </c>
      <c r="G9514" s="62">
        <v>0.80444721466383795</v>
      </c>
      <c r="H9514" s="62">
        <v>0.8736401111392248</v>
      </c>
      <c r="I9514" s="62">
        <v>0.56880473382230767</v>
      </c>
      <c r="J9514" s="62">
        <v>0.18621697822020966</v>
      </c>
      <c r="K9514" s="62"/>
      <c r="L9514" s="65">
        <f t="shared" si="1342"/>
        <v>1.963147337981417E-2</v>
      </c>
      <c r="M9514" s="65">
        <f t="shared" si="1343"/>
        <v>9.167119992986876E-2</v>
      </c>
      <c r="N9514" s="65">
        <f t="shared" si="1344"/>
        <v>0.21045583244259933</v>
      </c>
      <c r="O9514" s="65">
        <f t="shared" si="1345"/>
        <v>0.13544962896281118</v>
      </c>
      <c r="P9514" s="65">
        <f t="shared" si="1346"/>
        <v>0.17946068070885382</v>
      </c>
      <c r="Q9514" s="65">
        <f t="shared" si="1347"/>
        <v>0.19489662737550884</v>
      </c>
      <c r="R9514" s="65">
        <f t="shared" si="1348"/>
        <v>0.12689220978262208</v>
      </c>
      <c r="S9514" s="65">
        <f t="shared" si="1349"/>
        <v>4.1542347417921746E-2</v>
      </c>
      <c r="T9514" s="66">
        <f>(L9514*'Football Field'!$F$4)+(M9514*'Football Field'!$F$5)+(N9514*'Football Field'!$F$6)+(O9514*'Football Field'!$F$7)+(P9514*'Football Field'!$F$8)+(Q9514*'Football Field'!$F$9)+(R9514*'Football Field'!$F$10)+(S9514*'Football Field'!$F$11)</f>
        <v>146707246.67232898</v>
      </c>
    </row>
    <row r="9515" spans="2:20" x14ac:dyDescent="0.3">
      <c r="B9515" s="62">
        <f t="shared" si="1341"/>
        <v>9488</v>
      </c>
      <c r="C9515" s="62">
        <v>0.4465164341500879</v>
      </c>
      <c r="D9515" s="62">
        <v>0.88778810773524452</v>
      </c>
      <c r="E9515" s="62">
        <v>0.69717233005258372</v>
      </c>
      <c r="F9515" s="62">
        <v>0.56334329659731819</v>
      </c>
      <c r="G9515" s="62">
        <v>0.68779145840061207</v>
      </c>
      <c r="H9515" s="62">
        <v>7.0570347429218305E-2</v>
      </c>
      <c r="I9515" s="62">
        <v>0.95628957083091048</v>
      </c>
      <c r="J9515" s="62">
        <v>3.6259094877796327E-2</v>
      </c>
      <c r="K9515" s="62"/>
      <c r="L9515" s="65">
        <f t="shared" si="1342"/>
        <v>0.10274829968350455</v>
      </c>
      <c r="M9515" s="65">
        <f t="shared" si="1343"/>
        <v>0.2042897227795448</v>
      </c>
      <c r="N9515" s="65">
        <f t="shared" si="1344"/>
        <v>0.16042695412911023</v>
      </c>
      <c r="O9515" s="65">
        <f t="shared" si="1345"/>
        <v>0.12963143444798389</v>
      </c>
      <c r="P9515" s="65">
        <f t="shared" si="1346"/>
        <v>0.15826831328619492</v>
      </c>
      <c r="Q9515" s="65">
        <f t="shared" si="1347"/>
        <v>1.6239006343020914E-2</v>
      </c>
      <c r="R9515" s="65">
        <f t="shared" si="1348"/>
        <v>0.22005265628121787</v>
      </c>
      <c r="S9515" s="65">
        <f t="shared" si="1349"/>
        <v>8.3436130494228718E-3</v>
      </c>
      <c r="T9515" s="66">
        <f>(L9515*'Football Field'!$F$4)+(M9515*'Football Field'!$F$5)+(N9515*'Football Field'!$F$6)+(O9515*'Football Field'!$F$7)+(P9515*'Football Field'!$F$8)+(Q9515*'Football Field'!$F$9)+(R9515*'Football Field'!$F$10)+(S9515*'Football Field'!$F$11)</f>
        <v>155535435.61000136</v>
      </c>
    </row>
    <row r="9516" spans="2:20" x14ac:dyDescent="0.3">
      <c r="B9516" s="62">
        <f t="shared" si="1341"/>
        <v>9489</v>
      </c>
      <c r="C9516" s="62">
        <v>0.39906217541882649</v>
      </c>
      <c r="D9516" s="62">
        <v>0.41131301913109186</v>
      </c>
      <c r="E9516" s="62">
        <v>0.5341654240560989</v>
      </c>
      <c r="F9516" s="62">
        <v>0.47023304520138665</v>
      </c>
      <c r="G9516" s="62">
        <v>0.54992025286373525</v>
      </c>
      <c r="H9516" s="62">
        <v>2.3490806861532154E-2</v>
      </c>
      <c r="I9516" s="62">
        <v>0.12005147929324622</v>
      </c>
      <c r="J9516" s="62">
        <v>0.65516671036622443</v>
      </c>
      <c r="K9516" s="62"/>
      <c r="L9516" s="65">
        <f t="shared" si="1342"/>
        <v>0.12614965161555691</v>
      </c>
      <c r="M9516" s="65">
        <f t="shared" si="1343"/>
        <v>0.13002233051497136</v>
      </c>
      <c r="N9516" s="65">
        <f t="shared" si="1344"/>
        <v>0.16885785298752246</v>
      </c>
      <c r="O9516" s="65">
        <f t="shared" si="1345"/>
        <v>0.14864785109743789</v>
      </c>
      <c r="P9516" s="65">
        <f t="shared" si="1346"/>
        <v>0.17383819511907167</v>
      </c>
      <c r="Q9516" s="65">
        <f t="shared" si="1347"/>
        <v>7.4258030058611596E-3</v>
      </c>
      <c r="R9516" s="65">
        <f t="shared" si="1348"/>
        <v>3.7950107080132932E-2</v>
      </c>
      <c r="S9516" s="65">
        <f t="shared" si="1349"/>
        <v>0.20710820857944576</v>
      </c>
      <c r="T9516" s="66">
        <f>(L9516*'Football Field'!$F$4)+(M9516*'Football Field'!$F$5)+(N9516*'Football Field'!$F$6)+(O9516*'Football Field'!$F$7)+(P9516*'Football Field'!$F$8)+(Q9516*'Football Field'!$F$9)+(R9516*'Football Field'!$F$10)+(S9516*'Football Field'!$F$11)</f>
        <v>133556077.5617249</v>
      </c>
    </row>
    <row r="9517" spans="2:20" x14ac:dyDescent="0.3">
      <c r="B9517" s="62">
        <f t="shared" si="1341"/>
        <v>9490</v>
      </c>
      <c r="C9517" s="62">
        <v>1.952907055424169E-2</v>
      </c>
      <c r="D9517" s="62">
        <v>0.31252765059472587</v>
      </c>
      <c r="E9517" s="62">
        <v>0.39599815064855581</v>
      </c>
      <c r="F9517" s="62">
        <v>0.26025665328591263</v>
      </c>
      <c r="G9517" s="62">
        <v>0.33207995246808319</v>
      </c>
      <c r="H9517" s="62">
        <v>4.3338291462170941E-2</v>
      </c>
      <c r="I9517" s="62">
        <v>0.31442862170687569</v>
      </c>
      <c r="J9517" s="62">
        <v>0.95746249906114023</v>
      </c>
      <c r="K9517" s="62"/>
      <c r="L9517" s="65">
        <f t="shared" si="1342"/>
        <v>7.4096660221338491E-3</v>
      </c>
      <c r="M9517" s="65">
        <f t="shared" si="1343"/>
        <v>0.11857837817509893</v>
      </c>
      <c r="N9517" s="65">
        <f t="shared" si="1344"/>
        <v>0.15024852481016501</v>
      </c>
      <c r="O9517" s="65">
        <f t="shared" si="1345"/>
        <v>9.8745860717270401E-2</v>
      </c>
      <c r="P9517" s="65">
        <f t="shared" si="1346"/>
        <v>0.1259968585601807</v>
      </c>
      <c r="Q9517" s="65">
        <f t="shared" si="1347"/>
        <v>1.6443294872260789E-2</v>
      </c>
      <c r="R9517" s="65">
        <f t="shared" si="1348"/>
        <v>0.11929963938513102</v>
      </c>
      <c r="S9517" s="65">
        <f t="shared" si="1349"/>
        <v>0.36327777745775935</v>
      </c>
      <c r="T9517" s="66">
        <f>(L9517*'Football Field'!$F$4)+(M9517*'Football Field'!$F$5)+(N9517*'Football Field'!$F$6)+(O9517*'Football Field'!$F$7)+(P9517*'Football Field'!$F$8)+(Q9517*'Football Field'!$F$9)+(R9517*'Football Field'!$F$10)+(S9517*'Football Field'!$F$11)</f>
        <v>141900694.10572445</v>
      </c>
    </row>
    <row r="9518" spans="2:20" x14ac:dyDescent="0.3">
      <c r="B9518" s="62">
        <f t="shared" si="1341"/>
        <v>9491</v>
      </c>
      <c r="C9518" s="62">
        <v>2.8639277680898578E-2</v>
      </c>
      <c r="D9518" s="62">
        <v>0.49454608155012947</v>
      </c>
      <c r="E9518" s="62">
        <v>0.58616688933376215</v>
      </c>
      <c r="F9518" s="62">
        <v>0.18161403301689094</v>
      </c>
      <c r="G9518" s="62">
        <v>0.98645452241633758</v>
      </c>
      <c r="H9518" s="62">
        <v>0.24228542057471669</v>
      </c>
      <c r="I9518" s="62">
        <v>0.27160076374477327</v>
      </c>
      <c r="J9518" s="62">
        <v>0.2171895680382715</v>
      </c>
      <c r="K9518" s="62"/>
      <c r="L9518" s="65">
        <f t="shared" si="1342"/>
        <v>9.5194650033402755E-3</v>
      </c>
      <c r="M9518" s="65">
        <f t="shared" si="1343"/>
        <v>0.16438313033975277</v>
      </c>
      <c r="N9518" s="65">
        <f t="shared" si="1344"/>
        <v>0.1948371481746988</v>
      </c>
      <c r="O9518" s="65">
        <f t="shared" si="1345"/>
        <v>6.0367040352169034E-2</v>
      </c>
      <c r="P9518" s="65">
        <f t="shared" si="1346"/>
        <v>0.32788953018155992</v>
      </c>
      <c r="Q9518" s="65">
        <f t="shared" si="1347"/>
        <v>8.0533720426856428E-2</v>
      </c>
      <c r="R9518" s="65">
        <f t="shared" si="1348"/>
        <v>9.0277904148165569E-2</v>
      </c>
      <c r="S9518" s="65">
        <f t="shared" si="1349"/>
        <v>7.2192061373457336E-2</v>
      </c>
      <c r="T9518" s="66">
        <f>(L9518*'Football Field'!$F$4)+(M9518*'Football Field'!$F$5)+(N9518*'Football Field'!$F$6)+(O9518*'Football Field'!$F$7)+(P9518*'Football Field'!$F$8)+(Q9518*'Football Field'!$F$9)+(R9518*'Football Field'!$F$10)+(S9518*'Football Field'!$F$11)</f>
        <v>152907054.60415629</v>
      </c>
    </row>
    <row r="9519" spans="2:20" x14ac:dyDescent="0.3">
      <c r="B9519" s="62">
        <f t="shared" si="1341"/>
        <v>9492</v>
      </c>
      <c r="C9519" s="62">
        <v>0.12341255167520138</v>
      </c>
      <c r="D9519" s="62">
        <v>0.48759912311867359</v>
      </c>
      <c r="E9519" s="62">
        <v>1.8047423902885384E-2</v>
      </c>
      <c r="F9519" s="62">
        <v>0.35519932848569913</v>
      </c>
      <c r="G9519" s="62">
        <v>0.61507220833579734</v>
      </c>
      <c r="H9519" s="62">
        <v>0.20889243757979348</v>
      </c>
      <c r="I9519" s="62">
        <v>0.79521105585499197</v>
      </c>
      <c r="J9519" s="62">
        <v>0.65011360782204852</v>
      </c>
      <c r="K9519" s="62"/>
      <c r="L9519" s="65">
        <f t="shared" si="1342"/>
        <v>3.7931686165308162E-2</v>
      </c>
      <c r="M9519" s="65">
        <f t="shared" si="1343"/>
        <v>0.14986690301399444</v>
      </c>
      <c r="N9519" s="65">
        <f t="shared" si="1344"/>
        <v>5.5469983424229555E-3</v>
      </c>
      <c r="O9519" s="65">
        <f t="shared" si="1345"/>
        <v>0.10917292667043267</v>
      </c>
      <c r="P9519" s="65">
        <f t="shared" si="1346"/>
        <v>0.18904662174880385</v>
      </c>
      <c r="Q9519" s="65">
        <f t="shared" si="1347"/>
        <v>6.4204509808989993E-2</v>
      </c>
      <c r="R9519" s="65">
        <f t="shared" si="1348"/>
        <v>0.24441352031404445</v>
      </c>
      <c r="S9519" s="65">
        <f t="shared" si="1349"/>
        <v>0.19981683393600358</v>
      </c>
      <c r="T9519" s="66">
        <f>(L9519*'Football Field'!$F$4)+(M9519*'Football Field'!$F$5)+(N9519*'Football Field'!$F$6)+(O9519*'Football Field'!$F$7)+(P9519*'Football Field'!$F$8)+(Q9519*'Football Field'!$F$9)+(R9519*'Football Field'!$F$10)+(S9519*'Football Field'!$F$11)</f>
        <v>159209741.46576524</v>
      </c>
    </row>
    <row r="9520" spans="2:20" x14ac:dyDescent="0.3">
      <c r="B9520" s="62">
        <f t="shared" si="1341"/>
        <v>9493</v>
      </c>
      <c r="C9520" s="62">
        <v>0.92652000578555316</v>
      </c>
      <c r="D9520" s="62">
        <v>0.26608196688101071</v>
      </c>
      <c r="E9520" s="62">
        <v>0.40128857337355917</v>
      </c>
      <c r="F9520" s="62">
        <v>0.40746027175917332</v>
      </c>
      <c r="G9520" s="62">
        <v>0.71462478909742322</v>
      </c>
      <c r="H9520" s="62">
        <v>0.52062119094323545</v>
      </c>
      <c r="I9520" s="62">
        <v>0.96635537222328993</v>
      </c>
      <c r="J9520" s="62">
        <v>0.80714385255278065</v>
      </c>
      <c r="K9520" s="62"/>
      <c r="L9520" s="65">
        <f t="shared" si="1342"/>
        <v>0.18493058847638019</v>
      </c>
      <c r="M9520" s="65">
        <f t="shared" si="1343"/>
        <v>5.3109155129940175E-2</v>
      </c>
      <c r="N9520" s="65">
        <f t="shared" si="1344"/>
        <v>8.0095984500517844E-2</v>
      </c>
      <c r="O9520" s="65">
        <f t="shared" si="1345"/>
        <v>8.1327836815873578E-2</v>
      </c>
      <c r="P9520" s="65">
        <f t="shared" si="1346"/>
        <v>0.14263694465565982</v>
      </c>
      <c r="Q9520" s="65">
        <f t="shared" si="1347"/>
        <v>0.10391441373440839</v>
      </c>
      <c r="R9520" s="65">
        <f t="shared" si="1348"/>
        <v>0.19288160703129736</v>
      </c>
      <c r="S9520" s="65">
        <f t="shared" si="1349"/>
        <v>0.1611034696559229</v>
      </c>
      <c r="T9520" s="66">
        <f>(L9520*'Football Field'!$F$4)+(M9520*'Football Field'!$F$5)+(N9520*'Football Field'!$F$6)+(O9520*'Football Field'!$F$7)+(P9520*'Football Field'!$F$8)+(Q9520*'Football Field'!$F$9)+(R9520*'Football Field'!$F$10)+(S9520*'Football Field'!$F$11)</f>
        <v>149307185.27986452</v>
      </c>
    </row>
    <row r="9521" spans="2:20" x14ac:dyDescent="0.3">
      <c r="B9521" s="62">
        <f t="shared" si="1341"/>
        <v>9494</v>
      </c>
      <c r="C9521" s="62">
        <v>0.28084585791904992</v>
      </c>
      <c r="D9521" s="62">
        <v>0.1672848804950946</v>
      </c>
      <c r="E9521" s="62">
        <v>0.85599847007023067</v>
      </c>
      <c r="F9521" s="62">
        <v>0.93878340267443972</v>
      </c>
      <c r="G9521" s="62">
        <v>0.21192432500412772</v>
      </c>
      <c r="H9521" s="62">
        <v>0.53650843180203822</v>
      </c>
      <c r="I9521" s="62">
        <v>0.81154066119164647</v>
      </c>
      <c r="J9521" s="62">
        <v>0.76038541069466448</v>
      </c>
      <c r="K9521" s="62"/>
      <c r="L9521" s="65">
        <f t="shared" si="1342"/>
        <v>6.1544850360293744E-2</v>
      </c>
      <c r="M9521" s="65">
        <f t="shared" si="1343"/>
        <v>3.6658980886867011E-2</v>
      </c>
      <c r="N9521" s="65">
        <f t="shared" si="1344"/>
        <v>0.18758438575333269</v>
      </c>
      <c r="O9521" s="65">
        <f t="shared" si="1345"/>
        <v>0.20572596108922964</v>
      </c>
      <c r="P9521" s="65">
        <f t="shared" si="1346"/>
        <v>4.6441314700979945E-2</v>
      </c>
      <c r="Q9521" s="65">
        <f t="shared" si="1347"/>
        <v>0.11757100993745005</v>
      </c>
      <c r="R9521" s="65">
        <f t="shared" si="1348"/>
        <v>0.17784185575822178</v>
      </c>
      <c r="S9521" s="65">
        <f t="shared" si="1349"/>
        <v>0.16663164151362514</v>
      </c>
      <c r="T9521" s="66">
        <f>(L9521*'Football Field'!$F$4)+(M9521*'Football Field'!$F$5)+(N9521*'Football Field'!$F$6)+(O9521*'Football Field'!$F$7)+(P9521*'Football Field'!$F$8)+(Q9521*'Football Field'!$F$9)+(R9521*'Football Field'!$F$10)+(S9521*'Football Field'!$F$11)</f>
        <v>143718335.25027892</v>
      </c>
    </row>
    <row r="9522" spans="2:20" x14ac:dyDescent="0.3">
      <c r="B9522" s="62">
        <f t="shared" si="1341"/>
        <v>9495</v>
      </c>
      <c r="C9522" s="62">
        <v>0.74930083391348312</v>
      </c>
      <c r="D9522" s="62">
        <v>0.29303161224627361</v>
      </c>
      <c r="E9522" s="62">
        <v>0.23889067597588354</v>
      </c>
      <c r="F9522" s="62">
        <v>0.4401627925792938</v>
      </c>
      <c r="G9522" s="62">
        <v>0.70026506325131332</v>
      </c>
      <c r="H9522" s="62">
        <v>0.98913704326483942</v>
      </c>
      <c r="I9522" s="62">
        <v>0.43888540919520547</v>
      </c>
      <c r="J9522" s="62">
        <v>0.19937667916905033</v>
      </c>
      <c r="K9522" s="62"/>
      <c r="L9522" s="65">
        <f t="shared" si="1342"/>
        <v>0.1850559547627745</v>
      </c>
      <c r="M9522" s="65">
        <f t="shared" si="1343"/>
        <v>7.2370458333388912E-2</v>
      </c>
      <c r="N9522" s="65">
        <f t="shared" si="1344"/>
        <v>5.8999189812387359E-2</v>
      </c>
      <c r="O9522" s="65">
        <f t="shared" si="1345"/>
        <v>0.10870766739492958</v>
      </c>
      <c r="P9522" s="65">
        <f t="shared" si="1346"/>
        <v>0.17294551667608205</v>
      </c>
      <c r="Q9522" s="65">
        <f t="shared" si="1347"/>
        <v>0.24428866437607322</v>
      </c>
      <c r="R9522" s="65">
        <f t="shared" si="1348"/>
        <v>0.10839219009790596</v>
      </c>
      <c r="S9522" s="65">
        <f t="shared" si="1349"/>
        <v>4.9240358546458134E-2</v>
      </c>
      <c r="T9522" s="66">
        <f>(L9522*'Football Field'!$F$4)+(M9522*'Football Field'!$F$5)+(N9522*'Football Field'!$F$6)+(O9522*'Football Field'!$F$7)+(P9522*'Football Field'!$F$8)+(Q9522*'Football Field'!$F$9)+(R9522*'Football Field'!$F$10)+(S9522*'Football Field'!$F$11)</f>
        <v>138776874.66992754</v>
      </c>
    </row>
    <row r="9523" spans="2:20" x14ac:dyDescent="0.3">
      <c r="B9523" s="62">
        <f t="shared" si="1341"/>
        <v>9496</v>
      </c>
      <c r="C9523" s="62">
        <v>0.60987194133426414</v>
      </c>
      <c r="D9523" s="62">
        <v>1.2860421531757482E-2</v>
      </c>
      <c r="E9523" s="62">
        <v>0.75411919935199057</v>
      </c>
      <c r="F9523" s="62">
        <v>0.728534588938474</v>
      </c>
      <c r="G9523" s="62">
        <v>0.32546355659333337</v>
      </c>
      <c r="H9523" s="62">
        <v>0.52907640972940295</v>
      </c>
      <c r="I9523" s="62">
        <v>0.82828196409792787</v>
      </c>
      <c r="J9523" s="62">
        <v>0.5051444926425479</v>
      </c>
      <c r="K9523" s="62"/>
      <c r="L9523" s="65">
        <f t="shared" si="1342"/>
        <v>0.14205028140394602</v>
      </c>
      <c r="M9523" s="65">
        <f t="shared" si="1343"/>
        <v>2.9954263735479073E-3</v>
      </c>
      <c r="N9523" s="65">
        <f t="shared" si="1344"/>
        <v>0.17564809465690087</v>
      </c>
      <c r="O9523" s="65">
        <f t="shared" si="1345"/>
        <v>0.16968897297489774</v>
      </c>
      <c r="P9523" s="65">
        <f t="shared" si="1346"/>
        <v>7.5806389288325629E-2</v>
      </c>
      <c r="Q9523" s="65">
        <f t="shared" si="1347"/>
        <v>0.12323153074041694</v>
      </c>
      <c r="R9523" s="65">
        <f t="shared" si="1348"/>
        <v>0.19292195313087354</v>
      </c>
      <c r="S9523" s="65">
        <f t="shared" si="1349"/>
        <v>0.11765735143109139</v>
      </c>
      <c r="T9523" s="66">
        <f>(L9523*'Football Field'!$F$4)+(M9523*'Football Field'!$F$5)+(N9523*'Football Field'!$F$6)+(O9523*'Football Field'!$F$7)+(P9523*'Football Field'!$F$8)+(Q9523*'Football Field'!$F$9)+(R9523*'Football Field'!$F$10)+(S9523*'Football Field'!$F$11)</f>
        <v>146991651.4868944</v>
      </c>
    </row>
    <row r="9524" spans="2:20" x14ac:dyDescent="0.3">
      <c r="B9524" s="62">
        <f t="shared" si="1341"/>
        <v>9497</v>
      </c>
      <c r="C9524" s="62">
        <v>0.33848044216740747</v>
      </c>
      <c r="D9524" s="62">
        <v>0.23499318710969674</v>
      </c>
      <c r="E9524" s="62">
        <v>0.3788477870352347</v>
      </c>
      <c r="F9524" s="62">
        <v>0.80105733087125697</v>
      </c>
      <c r="G9524" s="62">
        <v>0.36748179463580888</v>
      </c>
      <c r="H9524" s="62">
        <v>0.2419006491516138</v>
      </c>
      <c r="I9524" s="62">
        <v>0.23908856007308832</v>
      </c>
      <c r="J9524" s="62">
        <v>0.87977033133107518</v>
      </c>
      <c r="K9524" s="62"/>
      <c r="L9524" s="65">
        <f t="shared" si="1342"/>
        <v>9.7219235344166016E-2</v>
      </c>
      <c r="M9524" s="65">
        <f t="shared" si="1343"/>
        <v>6.7495356055443878E-2</v>
      </c>
      <c r="N9524" s="65">
        <f t="shared" si="1344"/>
        <v>0.10881364941368976</v>
      </c>
      <c r="O9524" s="65">
        <f t="shared" si="1345"/>
        <v>0.23008177570160698</v>
      </c>
      <c r="P9524" s="65">
        <f t="shared" si="1346"/>
        <v>0.10554907943462649</v>
      </c>
      <c r="Q9524" s="65">
        <f t="shared" si="1347"/>
        <v>6.9479335317536361E-2</v>
      </c>
      <c r="R9524" s="65">
        <f t="shared" si="1348"/>
        <v>6.867163975857489E-2</v>
      </c>
      <c r="S9524" s="65">
        <f t="shared" si="1349"/>
        <v>0.25268992897435572</v>
      </c>
      <c r="T9524" s="66">
        <f>(L9524*'Football Field'!$F$4)+(M9524*'Football Field'!$F$5)+(N9524*'Football Field'!$F$6)+(O9524*'Football Field'!$F$7)+(P9524*'Football Field'!$F$8)+(Q9524*'Football Field'!$F$9)+(R9524*'Football Field'!$F$10)+(S9524*'Football Field'!$F$11)</f>
        <v>131920056.77735434</v>
      </c>
    </row>
    <row r="9525" spans="2:20" x14ac:dyDescent="0.3">
      <c r="B9525" s="62">
        <f t="shared" si="1341"/>
        <v>9498</v>
      </c>
      <c r="C9525" s="62">
        <v>8.768354068991413E-2</v>
      </c>
      <c r="D9525" s="62">
        <v>0.93034480697450184</v>
      </c>
      <c r="E9525" s="62">
        <v>0.25361421201052059</v>
      </c>
      <c r="F9525" s="62">
        <v>0.33930193051472024</v>
      </c>
      <c r="G9525" s="62">
        <v>0.24139348498264135</v>
      </c>
      <c r="H9525" s="62">
        <v>0.27418674658940889</v>
      </c>
      <c r="I9525" s="62">
        <v>0.90805136636430295</v>
      </c>
      <c r="J9525" s="62">
        <v>0.92055282745802858</v>
      </c>
      <c r="K9525" s="62"/>
      <c r="L9525" s="65">
        <f t="shared" si="1342"/>
        <v>2.2169578428764374E-2</v>
      </c>
      <c r="M9525" s="65">
        <f t="shared" si="1343"/>
        <v>0.23522490083919842</v>
      </c>
      <c r="N9525" s="65">
        <f t="shared" si="1344"/>
        <v>6.412286866585494E-2</v>
      </c>
      <c r="O9525" s="65">
        <f t="shared" si="1345"/>
        <v>8.5787830878988391E-2</v>
      </c>
      <c r="P9525" s="65">
        <f t="shared" si="1346"/>
        <v>6.103302575840204E-2</v>
      </c>
      <c r="Q9525" s="65">
        <f t="shared" si="1347"/>
        <v>6.9324351352760091E-2</v>
      </c>
      <c r="R9525" s="65">
        <f t="shared" si="1348"/>
        <v>0.2295883107087584</v>
      </c>
      <c r="S9525" s="65">
        <f t="shared" si="1349"/>
        <v>0.23274913336727335</v>
      </c>
      <c r="T9525" s="66">
        <f>(L9525*'Football Field'!$F$4)+(M9525*'Football Field'!$F$5)+(N9525*'Football Field'!$F$6)+(O9525*'Football Field'!$F$7)+(P9525*'Football Field'!$F$8)+(Q9525*'Football Field'!$F$9)+(R9525*'Football Field'!$F$10)+(S9525*'Football Field'!$F$11)</f>
        <v>148081330.70992172</v>
      </c>
    </row>
    <row r="9526" spans="2:20" x14ac:dyDescent="0.3">
      <c r="B9526" s="62">
        <f t="shared" si="1341"/>
        <v>9499</v>
      </c>
      <c r="C9526" s="62">
        <v>0.62668522489379108</v>
      </c>
      <c r="D9526" s="62">
        <v>0.59618973138426024</v>
      </c>
      <c r="E9526" s="62">
        <v>0.80230167058650659</v>
      </c>
      <c r="F9526" s="62">
        <v>0.22310798208567917</v>
      </c>
      <c r="G9526" s="62">
        <v>0.4542421966489576</v>
      </c>
      <c r="H9526" s="62">
        <v>0.26879421600704489</v>
      </c>
      <c r="I9526" s="62">
        <v>0.122232922476604</v>
      </c>
      <c r="J9526" s="62">
        <v>0.79143519240202387</v>
      </c>
      <c r="K9526" s="62"/>
      <c r="L9526" s="65">
        <f t="shared" si="1342"/>
        <v>0.16130938926146263</v>
      </c>
      <c r="M9526" s="65">
        <f t="shared" si="1343"/>
        <v>0.15345981943303239</v>
      </c>
      <c r="N9526" s="65">
        <f t="shared" si="1344"/>
        <v>0.20651323398871274</v>
      </c>
      <c r="O9526" s="65">
        <f t="shared" si="1345"/>
        <v>5.7428212601785274E-2</v>
      </c>
      <c r="P9526" s="65">
        <f t="shared" si="1346"/>
        <v>0.11692238528624438</v>
      </c>
      <c r="Q9526" s="65">
        <f t="shared" si="1347"/>
        <v>6.9187893856055796E-2</v>
      </c>
      <c r="R9526" s="65">
        <f t="shared" si="1348"/>
        <v>3.1462873687003449E-2</v>
      </c>
      <c r="S9526" s="65">
        <f t="shared" si="1349"/>
        <v>0.20371619188570322</v>
      </c>
      <c r="T9526" s="66">
        <f>(L9526*'Football Field'!$F$4)+(M9526*'Football Field'!$F$5)+(N9526*'Football Field'!$F$6)+(O9526*'Football Field'!$F$7)+(P9526*'Football Field'!$F$8)+(Q9526*'Football Field'!$F$9)+(R9526*'Football Field'!$F$10)+(S9526*'Football Field'!$F$11)</f>
        <v>128055548.81190845</v>
      </c>
    </row>
    <row r="9527" spans="2:20" x14ac:dyDescent="0.3">
      <c r="B9527" s="62">
        <f t="shared" si="1341"/>
        <v>9500</v>
      </c>
      <c r="C9527" s="62">
        <v>0.75712554695468015</v>
      </c>
      <c r="D9527" s="62">
        <v>0.18958737596709341</v>
      </c>
      <c r="E9527" s="62">
        <v>0.50283450619985037</v>
      </c>
      <c r="F9527" s="62">
        <v>0.25021135098410896</v>
      </c>
      <c r="G9527" s="62">
        <v>0.59047746104693044</v>
      </c>
      <c r="H9527" s="62">
        <v>0.89759512567098254</v>
      </c>
      <c r="I9527" s="62">
        <v>0.74284325931354278</v>
      </c>
      <c r="J9527" s="62">
        <v>0.30469216139982047</v>
      </c>
      <c r="K9527" s="62"/>
      <c r="L9527" s="65">
        <f t="shared" si="1342"/>
        <v>0.17876268690178096</v>
      </c>
      <c r="M9527" s="65">
        <f t="shared" si="1343"/>
        <v>4.4762917942543549E-2</v>
      </c>
      <c r="N9527" s="65">
        <f t="shared" si="1344"/>
        <v>0.11872277689844744</v>
      </c>
      <c r="O9527" s="65">
        <f t="shared" si="1345"/>
        <v>5.9076666446075211E-2</v>
      </c>
      <c r="P9527" s="65">
        <f t="shared" si="1346"/>
        <v>0.13941589729240678</v>
      </c>
      <c r="Q9527" s="65">
        <f t="shared" si="1347"/>
        <v>0.21192854614439677</v>
      </c>
      <c r="R9527" s="65">
        <f t="shared" si="1348"/>
        <v>0.17539053795752318</v>
      </c>
      <c r="S9527" s="65">
        <f t="shared" si="1349"/>
        <v>7.1939970416826163E-2</v>
      </c>
      <c r="T9527" s="66">
        <f>(L9527*'Football Field'!$F$4)+(M9527*'Football Field'!$F$5)+(N9527*'Football Field'!$F$6)+(O9527*'Football Field'!$F$7)+(P9527*'Football Field'!$F$8)+(Q9527*'Football Field'!$F$9)+(R9527*'Football Field'!$F$10)+(S9527*'Football Field'!$F$11)</f>
        <v>146832423.01557866</v>
      </c>
    </row>
    <row r="9528" spans="2:20" x14ac:dyDescent="0.3">
      <c r="B9528" s="62">
        <f t="shared" si="1341"/>
        <v>9501</v>
      </c>
      <c r="C9528" s="62">
        <v>0.65371900703238683</v>
      </c>
      <c r="D9528" s="62">
        <v>0.38775743844109289</v>
      </c>
      <c r="E9528" s="62">
        <v>0.74582107007512244</v>
      </c>
      <c r="F9528" s="62">
        <v>0.98936710621703639</v>
      </c>
      <c r="G9528" s="62">
        <v>3.8959395718179746E-2</v>
      </c>
      <c r="H9528" s="62">
        <v>0.92418830955763653</v>
      </c>
      <c r="I9528" s="62">
        <v>0.33039744746581023</v>
      </c>
      <c r="J9528" s="62">
        <v>0.68371587408689871</v>
      </c>
      <c r="K9528" s="62"/>
      <c r="L9528" s="65">
        <f t="shared" si="1342"/>
        <v>0.13751140748818932</v>
      </c>
      <c r="M9528" s="65">
        <f t="shared" si="1343"/>
        <v>8.1565734742982565E-2</v>
      </c>
      <c r="N9528" s="65">
        <f t="shared" si="1344"/>
        <v>0.15688530389525074</v>
      </c>
      <c r="O9528" s="65">
        <f t="shared" si="1345"/>
        <v>0.20811581403457857</v>
      </c>
      <c r="P9528" s="65">
        <f t="shared" si="1346"/>
        <v>8.1952050995372349E-3</v>
      </c>
      <c r="Q9528" s="65">
        <f t="shared" si="1347"/>
        <v>0.19440529319825153</v>
      </c>
      <c r="R9528" s="65">
        <f t="shared" si="1348"/>
        <v>6.9499918990848272E-2</v>
      </c>
      <c r="S9528" s="65">
        <f t="shared" si="1349"/>
        <v>0.1438213225503617</v>
      </c>
      <c r="T9528" s="66">
        <f>(L9528*'Football Field'!$F$4)+(M9528*'Football Field'!$F$5)+(N9528*'Football Field'!$F$6)+(O9528*'Football Field'!$F$7)+(P9528*'Football Field'!$F$8)+(Q9528*'Football Field'!$F$9)+(R9528*'Football Field'!$F$10)+(S9528*'Football Field'!$F$11)</f>
        <v>124071734.39341712</v>
      </c>
    </row>
    <row r="9529" spans="2:20" x14ac:dyDescent="0.3">
      <c r="B9529" s="62">
        <f t="shared" si="1341"/>
        <v>9502</v>
      </c>
      <c r="C9529" s="62">
        <v>0.40377920674301759</v>
      </c>
      <c r="D9529" s="62">
        <v>0.62838925274377655</v>
      </c>
      <c r="E9529" s="62">
        <v>0.78398722503004448</v>
      </c>
      <c r="F9529" s="62">
        <v>4.2843758766036188E-2</v>
      </c>
      <c r="G9529" s="62">
        <v>0.99816118075425375</v>
      </c>
      <c r="H9529" s="62">
        <v>0.89181624842242591</v>
      </c>
      <c r="I9529" s="62">
        <v>0.25796199483912974</v>
      </c>
      <c r="J9529" s="62">
        <v>0.44931697167961526</v>
      </c>
      <c r="K9529" s="62"/>
      <c r="L9529" s="65">
        <f t="shared" si="1342"/>
        <v>9.0609520937108792E-2</v>
      </c>
      <c r="M9529" s="65">
        <f t="shared" si="1343"/>
        <v>0.14101283127582939</v>
      </c>
      <c r="N9529" s="65">
        <f t="shared" si="1344"/>
        <v>0.1759295815497415</v>
      </c>
      <c r="O9529" s="65">
        <f t="shared" si="1345"/>
        <v>9.614295119972088E-3</v>
      </c>
      <c r="P9529" s="65">
        <f t="shared" si="1346"/>
        <v>0.22399099531572347</v>
      </c>
      <c r="Q9529" s="65">
        <f t="shared" si="1347"/>
        <v>0.20012680614560396</v>
      </c>
      <c r="R9529" s="65">
        <f t="shared" si="1348"/>
        <v>5.788760882684723E-2</v>
      </c>
      <c r="S9529" s="65">
        <f t="shared" si="1349"/>
        <v>0.1008283608291735</v>
      </c>
      <c r="T9529" s="66">
        <f>(L9529*'Football Field'!$F$4)+(M9529*'Football Field'!$F$5)+(N9529*'Football Field'!$F$6)+(O9529*'Football Field'!$F$7)+(P9529*'Football Field'!$F$8)+(Q9529*'Football Field'!$F$9)+(R9529*'Football Field'!$F$10)+(S9529*'Football Field'!$F$11)</f>
        <v>138942599.65020934</v>
      </c>
    </row>
    <row r="9530" spans="2:20" x14ac:dyDescent="0.3">
      <c r="B9530" s="62">
        <f t="shared" si="1341"/>
        <v>9503</v>
      </c>
      <c r="C9530" s="62">
        <v>0.28010298944719203</v>
      </c>
      <c r="D9530" s="62">
        <v>0.60256692083427643</v>
      </c>
      <c r="E9530" s="62">
        <v>0.64481170659841036</v>
      </c>
      <c r="F9530" s="62">
        <v>0.50392108981238326</v>
      </c>
      <c r="G9530" s="62">
        <v>0.14227159985624027</v>
      </c>
      <c r="H9530" s="62">
        <v>0.81977734737576902</v>
      </c>
      <c r="I9530" s="62">
        <v>0.82814843443880071</v>
      </c>
      <c r="J9530" s="62">
        <v>0.63560772308904956</v>
      </c>
      <c r="K9530" s="62"/>
      <c r="L9530" s="65">
        <f t="shared" si="1342"/>
        <v>6.2842703615368742E-2</v>
      </c>
      <c r="M9530" s="65">
        <f t="shared" si="1343"/>
        <v>0.13518932621585913</v>
      </c>
      <c r="N9530" s="65">
        <f t="shared" si="1344"/>
        <v>0.14466718490030106</v>
      </c>
      <c r="O9530" s="65">
        <f t="shared" si="1345"/>
        <v>0.11305757127088267</v>
      </c>
      <c r="P9530" s="65">
        <f t="shared" si="1346"/>
        <v>3.1919445059459622E-2</v>
      </c>
      <c r="Q9530" s="65">
        <f t="shared" si="1347"/>
        <v>0.18392172455353664</v>
      </c>
      <c r="R9530" s="65">
        <f t="shared" si="1348"/>
        <v>0.18579982569154582</v>
      </c>
      <c r="S9530" s="65">
        <f t="shared" si="1349"/>
        <v>0.14260221869304626</v>
      </c>
      <c r="T9530" s="66">
        <f>(L9530*'Football Field'!$F$4)+(M9530*'Football Field'!$F$5)+(N9530*'Football Field'!$F$6)+(O9530*'Football Field'!$F$7)+(P9530*'Football Field'!$F$8)+(Q9530*'Football Field'!$F$9)+(R9530*'Football Field'!$F$10)+(S9530*'Football Field'!$F$11)</f>
        <v>141342586.74889073</v>
      </c>
    </row>
    <row r="9531" spans="2:20" x14ac:dyDescent="0.3">
      <c r="B9531" s="62">
        <f t="shared" si="1341"/>
        <v>9504</v>
      </c>
      <c r="C9531" s="62">
        <v>0.99315435154126908</v>
      </c>
      <c r="D9531" s="62">
        <v>0.3593399930615323</v>
      </c>
      <c r="E9531" s="62">
        <v>0.25263617756583445</v>
      </c>
      <c r="F9531" s="62">
        <v>0.75860863959622282</v>
      </c>
      <c r="G9531" s="62">
        <v>3.604868179931342E-2</v>
      </c>
      <c r="H9531" s="62">
        <v>0.44107032503858323</v>
      </c>
      <c r="I9531" s="62">
        <v>0.31176685413272043</v>
      </c>
      <c r="J9531" s="62">
        <v>9.439054791583823E-2</v>
      </c>
      <c r="K9531" s="62"/>
      <c r="L9531" s="65">
        <f t="shared" si="1342"/>
        <v>0.30586682753173666</v>
      </c>
      <c r="M9531" s="65">
        <f t="shared" si="1343"/>
        <v>0.11066777637578522</v>
      </c>
      <c r="N9531" s="65">
        <f t="shared" si="1344"/>
        <v>7.7805656323095024E-2</v>
      </c>
      <c r="O9531" s="65">
        <f t="shared" si="1345"/>
        <v>0.23363258447327204</v>
      </c>
      <c r="P9531" s="65">
        <f t="shared" si="1346"/>
        <v>1.1102096991817771E-2</v>
      </c>
      <c r="Q9531" s="65">
        <f t="shared" si="1347"/>
        <v>0.13583868492201581</v>
      </c>
      <c r="R9531" s="65">
        <f t="shared" si="1348"/>
        <v>9.6016433352114641E-2</v>
      </c>
      <c r="S9531" s="65">
        <f t="shared" si="1349"/>
        <v>2.9069940030162701E-2</v>
      </c>
      <c r="T9531" s="66">
        <f>(L9531*'Football Field'!$F$4)+(M9531*'Football Field'!$F$5)+(N9531*'Football Field'!$F$6)+(O9531*'Football Field'!$F$7)+(P9531*'Football Field'!$F$8)+(Q9531*'Football Field'!$F$9)+(R9531*'Football Field'!$F$10)+(S9531*'Football Field'!$F$11)</f>
        <v>124311730.89814451</v>
      </c>
    </row>
    <row r="9532" spans="2:20" x14ac:dyDescent="0.3">
      <c r="B9532" s="62">
        <f t="shared" si="1341"/>
        <v>9505</v>
      </c>
      <c r="C9532" s="62">
        <v>0.52002688698984811</v>
      </c>
      <c r="D9532" s="62">
        <v>0.86926632072635845</v>
      </c>
      <c r="E9532" s="62">
        <v>0.72835499486007993</v>
      </c>
      <c r="F9532" s="62">
        <v>0.29832177954470551</v>
      </c>
      <c r="G9532" s="62">
        <v>0.32415209955642543</v>
      </c>
      <c r="H9532" s="62">
        <v>0.40713916290147179</v>
      </c>
      <c r="I9532" s="62">
        <v>6.6991090186728885E-2</v>
      </c>
      <c r="J9532" s="62">
        <v>0.86395044431589063</v>
      </c>
      <c r="K9532" s="62"/>
      <c r="L9532" s="65">
        <f t="shared" si="1342"/>
        <v>0.1275137395465579</v>
      </c>
      <c r="M9532" s="65">
        <f t="shared" si="1343"/>
        <v>0.21314936206338769</v>
      </c>
      <c r="N9532" s="65">
        <f t="shared" si="1344"/>
        <v>0.1785970522594072</v>
      </c>
      <c r="O9532" s="65">
        <f t="shared" si="1345"/>
        <v>7.3150305589241307E-2</v>
      </c>
      <c r="P9532" s="65">
        <f t="shared" si="1346"/>
        <v>7.9484056364021907E-2</v>
      </c>
      <c r="Q9532" s="65">
        <f t="shared" si="1347"/>
        <v>9.9832986478707544E-2</v>
      </c>
      <c r="R9532" s="65">
        <f t="shared" si="1348"/>
        <v>1.6426620699281802E-2</v>
      </c>
      <c r="S9532" s="65">
        <f t="shared" si="1349"/>
        <v>0.21184587699939461</v>
      </c>
      <c r="T9532" s="66">
        <f>(L9532*'Football Field'!$F$4)+(M9532*'Football Field'!$F$5)+(N9532*'Football Field'!$F$6)+(O9532*'Football Field'!$F$7)+(P9532*'Football Field'!$F$8)+(Q9532*'Football Field'!$F$9)+(R9532*'Football Field'!$F$10)+(S9532*'Football Field'!$F$11)</f>
        <v>122314518.01227663</v>
      </c>
    </row>
    <row r="9533" spans="2:20" x14ac:dyDescent="0.3">
      <c r="B9533" s="62">
        <f t="shared" si="1341"/>
        <v>9506</v>
      </c>
      <c r="C9533" s="62">
        <v>0.93315571466448899</v>
      </c>
      <c r="D9533" s="62">
        <v>0.89672716135313546</v>
      </c>
      <c r="E9533" s="62">
        <v>0.67500089809568686</v>
      </c>
      <c r="F9533" s="62">
        <v>0.33225824536503423</v>
      </c>
      <c r="G9533" s="62">
        <v>0.91487752519840226</v>
      </c>
      <c r="H9533" s="62">
        <v>0.26392836025756339</v>
      </c>
      <c r="I9533" s="62">
        <v>0.40405786008870337</v>
      </c>
      <c r="J9533" s="62">
        <v>0.87737496606866749</v>
      </c>
      <c r="K9533" s="62"/>
      <c r="L9533" s="65">
        <f t="shared" si="1342"/>
        <v>0.17615417166214986</v>
      </c>
      <c r="M9533" s="65">
        <f t="shared" si="1343"/>
        <v>0.16927746123475976</v>
      </c>
      <c r="N9533" s="65">
        <f t="shared" si="1344"/>
        <v>0.12742163200276205</v>
      </c>
      <c r="O9533" s="65">
        <f t="shared" si="1345"/>
        <v>6.2721231912768821E-2</v>
      </c>
      <c r="P9533" s="65">
        <f t="shared" si="1346"/>
        <v>0.17270375146508768</v>
      </c>
      <c r="Q9533" s="65">
        <f t="shared" si="1347"/>
        <v>4.9822426148926839E-2</v>
      </c>
      <c r="R9533" s="65">
        <f t="shared" si="1348"/>
        <v>7.6275027338923274E-2</v>
      </c>
      <c r="S9533" s="65">
        <f t="shared" si="1349"/>
        <v>0.1656242982346218</v>
      </c>
      <c r="T9533" s="66">
        <f>(L9533*'Football Field'!$F$4)+(M9533*'Football Field'!$F$5)+(N9533*'Football Field'!$F$6)+(O9533*'Football Field'!$F$7)+(P9533*'Football Field'!$F$8)+(Q9533*'Football Field'!$F$9)+(R9533*'Football Field'!$F$10)+(S9533*'Football Field'!$F$11)</f>
        <v>136399919.26019281</v>
      </c>
    </row>
    <row r="9534" spans="2:20" x14ac:dyDescent="0.3">
      <c r="B9534" s="62">
        <f t="shared" si="1341"/>
        <v>9507</v>
      </c>
      <c r="C9534" s="62">
        <v>0.61159565078676614</v>
      </c>
      <c r="D9534" s="62">
        <v>0.56579176338544768</v>
      </c>
      <c r="E9534" s="62">
        <v>0.29497233356981356</v>
      </c>
      <c r="F9534" s="62">
        <v>0.57835979289337203</v>
      </c>
      <c r="G9534" s="62">
        <v>0.81363617470930683</v>
      </c>
      <c r="H9534" s="62">
        <v>0.82018837978865011</v>
      </c>
      <c r="I9534" s="62">
        <v>0.69669807624404123</v>
      </c>
      <c r="J9534" s="62">
        <v>0.23796468277835825</v>
      </c>
      <c r="K9534" s="62"/>
      <c r="L9534" s="65">
        <f t="shared" si="1342"/>
        <v>0.13240274144391967</v>
      </c>
      <c r="M9534" s="65">
        <f t="shared" si="1343"/>
        <v>0.12248677776281496</v>
      </c>
      <c r="N9534" s="65">
        <f t="shared" si="1344"/>
        <v>6.3857788335336438E-2</v>
      </c>
      <c r="O9534" s="65">
        <f t="shared" si="1345"/>
        <v>0.12520759757122368</v>
      </c>
      <c r="P9534" s="65">
        <f t="shared" si="1346"/>
        <v>0.17614196557950285</v>
      </c>
      <c r="Q9534" s="65">
        <f t="shared" si="1347"/>
        <v>0.17756043530519797</v>
      </c>
      <c r="R9534" s="65">
        <f t="shared" si="1348"/>
        <v>0.15082634275562778</v>
      </c>
      <c r="S9534" s="65">
        <f t="shared" si="1349"/>
        <v>5.1516351246376609E-2</v>
      </c>
      <c r="T9534" s="66">
        <f>(L9534*'Football Field'!$F$4)+(M9534*'Football Field'!$F$5)+(N9534*'Football Field'!$F$6)+(O9534*'Football Field'!$F$7)+(P9534*'Football Field'!$F$8)+(Q9534*'Football Field'!$F$9)+(R9534*'Football Field'!$F$10)+(S9534*'Football Field'!$F$11)</f>
        <v>145284728.78596023</v>
      </c>
    </row>
    <row r="9535" spans="2:20" x14ac:dyDescent="0.3">
      <c r="B9535" s="62">
        <f t="shared" si="1341"/>
        <v>9508</v>
      </c>
      <c r="C9535" s="62">
        <v>0.31210486469204912</v>
      </c>
      <c r="D9535" s="62">
        <v>0.9450630577270851</v>
      </c>
      <c r="E9535" s="62">
        <v>0.64552609096918623</v>
      </c>
      <c r="F9535" s="62">
        <v>8.4075151620711219E-2</v>
      </c>
      <c r="G9535" s="62">
        <v>0.72351850631251002</v>
      </c>
      <c r="H9535" s="62">
        <v>0.42440032301007569</v>
      </c>
      <c r="I9535" s="62">
        <v>0.43425185952766121</v>
      </c>
      <c r="J9535" s="62">
        <v>2.3655482086016422E-2</v>
      </c>
      <c r="K9535" s="62"/>
      <c r="L9535" s="65">
        <f t="shared" si="1342"/>
        <v>8.6874483627287544E-2</v>
      </c>
      <c r="M9535" s="65">
        <f t="shared" si="1343"/>
        <v>0.26305858838911428</v>
      </c>
      <c r="N9535" s="65">
        <f t="shared" si="1344"/>
        <v>0.17968238295876243</v>
      </c>
      <c r="O9535" s="65">
        <f t="shared" si="1345"/>
        <v>2.340234392098299E-2</v>
      </c>
      <c r="P9535" s="65">
        <f t="shared" si="1346"/>
        <v>0.20139159539440185</v>
      </c>
      <c r="Q9535" s="65">
        <f t="shared" si="1347"/>
        <v>0.118131958465733</v>
      </c>
      <c r="R9535" s="65">
        <f t="shared" si="1348"/>
        <v>0.12087413663954989</v>
      </c>
      <c r="S9535" s="65">
        <f t="shared" si="1349"/>
        <v>6.5845106041680359E-3</v>
      </c>
      <c r="T9535" s="66">
        <f>(L9535*'Football Field'!$F$4)+(M9535*'Football Field'!$F$5)+(N9535*'Football Field'!$F$6)+(O9535*'Football Field'!$F$7)+(P9535*'Football Field'!$F$8)+(Q9535*'Football Field'!$F$9)+(R9535*'Football Field'!$F$10)+(S9535*'Football Field'!$F$11)</f>
        <v>144927479.83012506</v>
      </c>
    </row>
    <row r="9536" spans="2:20" x14ac:dyDescent="0.3">
      <c r="B9536" s="62">
        <f t="shared" si="1341"/>
        <v>9509</v>
      </c>
      <c r="C9536" s="62">
        <v>0.10190278312184875</v>
      </c>
      <c r="D9536" s="62">
        <v>0.66724968476877644</v>
      </c>
      <c r="E9536" s="62">
        <v>0.80090714867863311</v>
      </c>
      <c r="F9536" s="62">
        <v>0.60363393127232101</v>
      </c>
      <c r="G9536" s="62">
        <v>0.81884982355965674</v>
      </c>
      <c r="H9536" s="62">
        <v>0.93772087601525267</v>
      </c>
      <c r="I9536" s="62">
        <v>0.46380924774916343</v>
      </c>
      <c r="J9536" s="62">
        <v>0.63694949864577133</v>
      </c>
      <c r="K9536" s="62"/>
      <c r="L9536" s="65">
        <f t="shared" si="1342"/>
        <v>2.0254883201129798E-2</v>
      </c>
      <c r="M9536" s="65">
        <f t="shared" si="1343"/>
        <v>0.13262703938931486</v>
      </c>
      <c r="N9536" s="65">
        <f t="shared" si="1344"/>
        <v>0.15919369672208128</v>
      </c>
      <c r="O9536" s="65">
        <f t="shared" si="1345"/>
        <v>0.11998234395168555</v>
      </c>
      <c r="P9536" s="65">
        <f t="shared" si="1346"/>
        <v>0.16276010357474219</v>
      </c>
      <c r="Q9536" s="65">
        <f t="shared" si="1347"/>
        <v>0.18638771422208311</v>
      </c>
      <c r="R9536" s="65">
        <f t="shared" si="1348"/>
        <v>9.218984852974979E-2</v>
      </c>
      <c r="S9536" s="65">
        <f t="shared" si="1349"/>
        <v>0.12660437040921343</v>
      </c>
      <c r="T9536" s="66">
        <f>(L9536*'Football Field'!$F$4)+(M9536*'Football Field'!$F$5)+(N9536*'Football Field'!$F$6)+(O9536*'Football Field'!$F$7)+(P9536*'Football Field'!$F$8)+(Q9536*'Football Field'!$F$9)+(R9536*'Football Field'!$F$10)+(S9536*'Football Field'!$F$11)</f>
        <v>139594907.46305639</v>
      </c>
    </row>
    <row r="9537" spans="2:20" x14ac:dyDescent="0.3">
      <c r="B9537" s="62">
        <f t="shared" si="1341"/>
        <v>9510</v>
      </c>
      <c r="C9537" s="62">
        <v>0.45611714912689572</v>
      </c>
      <c r="D9537" s="62">
        <v>0.42348556207594956</v>
      </c>
      <c r="E9537" s="62">
        <v>0.4525564171874279</v>
      </c>
      <c r="F9537" s="62">
        <v>0.70747346798691724</v>
      </c>
      <c r="G9537" s="62">
        <v>0.36848118269601415</v>
      </c>
      <c r="H9537" s="62">
        <v>0.72080542927006463</v>
      </c>
      <c r="I9537" s="62">
        <v>0.79642253101804217</v>
      </c>
      <c r="J9537" s="62">
        <v>0.78075093968595444</v>
      </c>
      <c r="K9537" s="62"/>
      <c r="L9537" s="65">
        <f t="shared" si="1342"/>
        <v>9.6920562393011625E-2</v>
      </c>
      <c r="M9537" s="65">
        <f t="shared" si="1343"/>
        <v>8.9986660050579995E-2</v>
      </c>
      <c r="N9537" s="65">
        <f t="shared" si="1344"/>
        <v>9.6163940672551018E-2</v>
      </c>
      <c r="O9537" s="65">
        <f t="shared" si="1345"/>
        <v>0.15033139299121137</v>
      </c>
      <c r="P9537" s="65">
        <f t="shared" si="1346"/>
        <v>7.8298751815192066E-2</v>
      </c>
      <c r="Q9537" s="65">
        <f t="shared" si="1347"/>
        <v>0.15316430814872722</v>
      </c>
      <c r="R9537" s="65">
        <f t="shared" si="1348"/>
        <v>0.16923222412595484</v>
      </c>
      <c r="S9537" s="65">
        <f t="shared" si="1349"/>
        <v>0.16590215980277193</v>
      </c>
      <c r="T9537" s="66">
        <f>(L9537*'Football Field'!$F$4)+(M9537*'Football Field'!$F$5)+(N9537*'Football Field'!$F$6)+(O9537*'Football Field'!$F$7)+(P9537*'Football Field'!$F$8)+(Q9537*'Football Field'!$F$9)+(R9537*'Football Field'!$F$10)+(S9537*'Football Field'!$F$11)</f>
        <v>142002450.55684453</v>
      </c>
    </row>
    <row r="9538" spans="2:20" x14ac:dyDescent="0.3">
      <c r="B9538" s="62">
        <f t="shared" si="1341"/>
        <v>9511</v>
      </c>
      <c r="C9538" s="62">
        <v>5.7033367163186632E-2</v>
      </c>
      <c r="D9538" s="62">
        <v>0.13675733096588949</v>
      </c>
      <c r="E9538" s="62">
        <v>0.16061385023658359</v>
      </c>
      <c r="F9538" s="62">
        <v>0.76130825760917187</v>
      </c>
      <c r="G9538" s="62">
        <v>0.88321908036552521</v>
      </c>
      <c r="H9538" s="62">
        <v>0.58182880652540359</v>
      </c>
      <c r="I9538" s="62">
        <v>0.5961670550435948</v>
      </c>
      <c r="J9538" s="62">
        <v>0.60153617825838912</v>
      </c>
      <c r="K9538" s="62"/>
      <c r="L9538" s="65">
        <f t="shared" si="1342"/>
        <v>1.5094326233526316E-2</v>
      </c>
      <c r="M9538" s="65">
        <f t="shared" si="1343"/>
        <v>3.6193896154142653E-2</v>
      </c>
      <c r="N9538" s="65">
        <f t="shared" si="1344"/>
        <v>4.2507710375174597E-2</v>
      </c>
      <c r="O9538" s="65">
        <f t="shared" si="1345"/>
        <v>0.2014861786390848</v>
      </c>
      <c r="P9538" s="65">
        <f t="shared" si="1346"/>
        <v>0.23375083039665753</v>
      </c>
      <c r="Q9538" s="65">
        <f t="shared" si="1347"/>
        <v>0.15398553959876374</v>
      </c>
      <c r="R9538" s="65">
        <f t="shared" si="1348"/>
        <v>0.15778026909687851</v>
      </c>
      <c r="S9538" s="65">
        <f t="shared" si="1349"/>
        <v>0.15920124950577177</v>
      </c>
      <c r="T9538" s="66">
        <f>(L9538*'Football Field'!$F$4)+(M9538*'Football Field'!$F$5)+(N9538*'Football Field'!$F$6)+(O9538*'Football Field'!$F$7)+(P9538*'Football Field'!$F$8)+(Q9538*'Football Field'!$F$9)+(R9538*'Football Field'!$F$10)+(S9538*'Football Field'!$F$11)</f>
        <v>152630673.51546282</v>
      </c>
    </row>
    <row r="9539" spans="2:20" x14ac:dyDescent="0.3">
      <c r="B9539" s="62">
        <f t="shared" si="1341"/>
        <v>9512</v>
      </c>
      <c r="C9539" s="62">
        <v>0.43058649647483982</v>
      </c>
      <c r="D9539" s="62">
        <v>0.86328538910314145</v>
      </c>
      <c r="E9539" s="62">
        <v>0.36029066764030415</v>
      </c>
      <c r="F9539" s="62">
        <v>0.25805968919600175</v>
      </c>
      <c r="G9539" s="62">
        <v>0.81325293971069801</v>
      </c>
      <c r="H9539" s="62">
        <v>0.8977094404053938</v>
      </c>
      <c r="I9539" s="62">
        <v>0.54710968801944915</v>
      </c>
      <c r="J9539" s="62">
        <v>0.33656184762836316</v>
      </c>
      <c r="K9539" s="62"/>
      <c r="L9539" s="65">
        <f t="shared" si="1342"/>
        <v>9.5540323756171525E-2</v>
      </c>
      <c r="M9539" s="65">
        <f t="shared" si="1343"/>
        <v>0.19154935476176985</v>
      </c>
      <c r="N9539" s="65">
        <f t="shared" si="1344"/>
        <v>7.9942792712946187E-2</v>
      </c>
      <c r="O9539" s="65">
        <f t="shared" si="1345"/>
        <v>5.7259357773760712E-2</v>
      </c>
      <c r="P9539" s="65">
        <f t="shared" si="1346"/>
        <v>0.18044794667674496</v>
      </c>
      <c r="Q9539" s="65">
        <f t="shared" si="1347"/>
        <v>0.19918750652301168</v>
      </c>
      <c r="R9539" s="65">
        <f t="shared" si="1348"/>
        <v>0.12139497441618095</v>
      </c>
      <c r="S9539" s="65">
        <f t="shared" si="1349"/>
        <v>7.4677743379414116E-2</v>
      </c>
      <c r="T9539" s="66">
        <f>(L9539*'Football Field'!$F$4)+(M9539*'Football Field'!$F$5)+(N9539*'Football Field'!$F$6)+(O9539*'Football Field'!$F$7)+(P9539*'Football Field'!$F$8)+(Q9539*'Football Field'!$F$9)+(R9539*'Football Field'!$F$10)+(S9539*'Football Field'!$F$11)</f>
        <v>141626400.88901898</v>
      </c>
    </row>
    <row r="9540" spans="2:20" x14ac:dyDescent="0.3">
      <c r="B9540" s="62">
        <f t="shared" si="1341"/>
        <v>9513</v>
      </c>
      <c r="C9540" s="62">
        <v>0.98359004662393346</v>
      </c>
      <c r="D9540" s="62">
        <v>0.45302583934906093</v>
      </c>
      <c r="E9540" s="62">
        <v>0.4205831466224319</v>
      </c>
      <c r="F9540" s="62">
        <v>0.13391576066930444</v>
      </c>
      <c r="G9540" s="62">
        <v>7.9834795682701354E-2</v>
      </c>
      <c r="H9540" s="62">
        <v>0.44833280686600485</v>
      </c>
      <c r="I9540" s="62">
        <v>0.1282424091006118</v>
      </c>
      <c r="J9540" s="62">
        <v>0.40236239343668423</v>
      </c>
      <c r="K9540" s="62"/>
      <c r="L9540" s="65">
        <f t="shared" si="1342"/>
        <v>0.32250046728148601</v>
      </c>
      <c r="M9540" s="65">
        <f t="shared" si="1343"/>
        <v>0.14853855565348145</v>
      </c>
      <c r="N9540" s="65">
        <f t="shared" si="1344"/>
        <v>0.13790121380550333</v>
      </c>
      <c r="O9540" s="65">
        <f t="shared" si="1345"/>
        <v>4.3908430692689612E-2</v>
      </c>
      <c r="P9540" s="65">
        <f t="shared" si="1346"/>
        <v>2.6176310955327492E-2</v>
      </c>
      <c r="Q9540" s="65">
        <f t="shared" si="1347"/>
        <v>0.14699979956912729</v>
      </c>
      <c r="R9540" s="65">
        <f t="shared" si="1348"/>
        <v>4.2048246626944299E-2</v>
      </c>
      <c r="S9540" s="65">
        <f t="shared" si="1349"/>
        <v>0.13192697541544063</v>
      </c>
      <c r="T9540" s="66">
        <f>(L9540*'Football Field'!$F$4)+(M9540*'Football Field'!$F$5)+(N9540*'Football Field'!$F$6)+(O9540*'Football Field'!$F$7)+(P9540*'Football Field'!$F$8)+(Q9540*'Football Field'!$F$9)+(R9540*'Football Field'!$F$10)+(S9540*'Football Field'!$F$11)</f>
        <v>118876833.89516015</v>
      </c>
    </row>
    <row r="9541" spans="2:20" x14ac:dyDescent="0.3">
      <c r="B9541" s="62">
        <f t="shared" si="1341"/>
        <v>9514</v>
      </c>
      <c r="C9541" s="62">
        <v>0.33341226141897085</v>
      </c>
      <c r="D9541" s="62">
        <v>0.15949794006062945</v>
      </c>
      <c r="E9541" s="62">
        <v>0.63130660670418426</v>
      </c>
      <c r="F9541" s="62">
        <v>0.87805662802080364</v>
      </c>
      <c r="G9541" s="62">
        <v>0.82275850420121122</v>
      </c>
      <c r="H9541" s="62">
        <v>0.99197346773474504</v>
      </c>
      <c r="I9541" s="62">
        <v>0.62900962735904919</v>
      </c>
      <c r="J9541" s="62">
        <v>0.91060324605644372</v>
      </c>
      <c r="K9541" s="62"/>
      <c r="L9541" s="65">
        <f t="shared" si="1342"/>
        <v>6.2243050352678547E-2</v>
      </c>
      <c r="M9541" s="65">
        <f t="shared" si="1343"/>
        <v>2.9775864487080288E-2</v>
      </c>
      <c r="N9541" s="65">
        <f t="shared" si="1344"/>
        <v>0.1178554404143199</v>
      </c>
      <c r="O9541" s="65">
        <f t="shared" si="1345"/>
        <v>0.16391995506645249</v>
      </c>
      <c r="P9541" s="65">
        <f t="shared" si="1346"/>
        <v>0.15359662775190491</v>
      </c>
      <c r="Q9541" s="65">
        <f t="shared" si="1347"/>
        <v>0.18518651425103749</v>
      </c>
      <c r="R9541" s="65">
        <f t="shared" si="1348"/>
        <v>0.11742662894700964</v>
      </c>
      <c r="S9541" s="65">
        <f t="shared" si="1349"/>
        <v>0.16999591872951675</v>
      </c>
      <c r="T9541" s="66">
        <f>(L9541*'Football Field'!$F$4)+(M9541*'Football Field'!$F$5)+(N9541*'Football Field'!$F$6)+(O9541*'Football Field'!$F$7)+(P9541*'Football Field'!$F$8)+(Q9541*'Football Field'!$F$9)+(R9541*'Football Field'!$F$10)+(S9541*'Football Field'!$F$11)</f>
        <v>142039880.94524524</v>
      </c>
    </row>
    <row r="9542" spans="2:20" x14ac:dyDescent="0.3">
      <c r="B9542" s="62">
        <f t="shared" si="1341"/>
        <v>9515</v>
      </c>
      <c r="C9542" s="62">
        <v>0.13737983795824404</v>
      </c>
      <c r="D9542" s="62">
        <v>0.64654882303062355</v>
      </c>
      <c r="E9542" s="62">
        <v>0.38268527642578443</v>
      </c>
      <c r="F9542" s="62">
        <v>0.42782121918200167</v>
      </c>
      <c r="G9542" s="62">
        <v>0.82441490769768089</v>
      </c>
      <c r="H9542" s="62">
        <v>0.2815379137541637</v>
      </c>
      <c r="I9542" s="62">
        <v>0.22828958020192558</v>
      </c>
      <c r="J9542" s="62">
        <v>0.1477831489865522</v>
      </c>
      <c r="K9542" s="62"/>
      <c r="L9542" s="65">
        <f t="shared" si="1342"/>
        <v>4.4655157673581108E-2</v>
      </c>
      <c r="M9542" s="65">
        <f t="shared" si="1343"/>
        <v>0.21015994825147644</v>
      </c>
      <c r="N9542" s="65">
        <f t="shared" si="1344"/>
        <v>0.12439140715354068</v>
      </c>
      <c r="O9542" s="65">
        <f t="shared" si="1345"/>
        <v>0.1390627932206667</v>
      </c>
      <c r="P9542" s="65">
        <f t="shared" si="1346"/>
        <v>0.26797511366173188</v>
      </c>
      <c r="Q9542" s="65">
        <f t="shared" si="1347"/>
        <v>9.1513573728369782E-2</v>
      </c>
      <c r="R9542" s="65">
        <f t="shared" si="1348"/>
        <v>7.420526440168855E-2</v>
      </c>
      <c r="S9542" s="65">
        <f t="shared" si="1349"/>
        <v>4.8036741908944726E-2</v>
      </c>
      <c r="T9542" s="66">
        <f>(L9542*'Football Field'!$F$4)+(M9542*'Football Field'!$F$5)+(N9542*'Football Field'!$F$6)+(O9542*'Football Field'!$F$7)+(P9542*'Football Field'!$F$8)+(Q9542*'Football Field'!$F$9)+(R9542*'Football Field'!$F$10)+(S9542*'Football Field'!$F$11)</f>
        <v>143977091.85329479</v>
      </c>
    </row>
    <row r="9543" spans="2:20" x14ac:dyDescent="0.3">
      <c r="B9543" s="62">
        <f t="shared" si="1341"/>
        <v>9516</v>
      </c>
      <c r="C9543" s="62">
        <v>0.39382612353508317</v>
      </c>
      <c r="D9543" s="62">
        <v>0.20156015876866029</v>
      </c>
      <c r="E9543" s="62">
        <v>0.56186394667734341</v>
      </c>
      <c r="F9543" s="62">
        <v>0.52854908977266957</v>
      </c>
      <c r="G9543" s="62">
        <v>0.91216744415358852</v>
      </c>
      <c r="H9543" s="62">
        <v>0.15285690491599879</v>
      </c>
      <c r="I9543" s="62">
        <v>0.45392542487352727</v>
      </c>
      <c r="J9543" s="62">
        <v>0.59142567208573149</v>
      </c>
      <c r="K9543" s="62"/>
      <c r="L9543" s="65">
        <f t="shared" si="1342"/>
        <v>0.1037428853878482</v>
      </c>
      <c r="M9543" s="65">
        <f t="shared" si="1343"/>
        <v>5.3095595239331168E-2</v>
      </c>
      <c r="N9543" s="65">
        <f t="shared" si="1344"/>
        <v>0.14800792415823352</v>
      </c>
      <c r="O9543" s="65">
        <f t="shared" si="1345"/>
        <v>0.13923202237053442</v>
      </c>
      <c r="P9543" s="65">
        <f t="shared" si="1346"/>
        <v>0.24028594589897023</v>
      </c>
      <c r="Q9543" s="65">
        <f t="shared" si="1347"/>
        <v>4.0266034728976059E-2</v>
      </c>
      <c r="R9543" s="65">
        <f t="shared" si="1348"/>
        <v>0.11957442768036587</v>
      </c>
      <c r="S9543" s="65">
        <f t="shared" si="1349"/>
        <v>0.15579516453574047</v>
      </c>
      <c r="T9543" s="66">
        <f>(L9543*'Football Field'!$F$4)+(M9543*'Football Field'!$F$5)+(N9543*'Football Field'!$F$6)+(O9543*'Football Field'!$F$7)+(P9543*'Football Field'!$F$8)+(Q9543*'Football Field'!$F$9)+(R9543*'Football Field'!$F$10)+(S9543*'Football Field'!$F$11)</f>
        <v>149676721.67307755</v>
      </c>
    </row>
    <row r="9544" spans="2:20" x14ac:dyDescent="0.3">
      <c r="B9544" s="62">
        <f t="shared" si="1341"/>
        <v>9517</v>
      </c>
      <c r="C9544" s="62">
        <v>0.11830365550038946</v>
      </c>
      <c r="D9544" s="62">
        <v>0.5373285660186613</v>
      </c>
      <c r="E9544" s="62">
        <v>0.71552700921050305</v>
      </c>
      <c r="F9544" s="62">
        <v>0.452708569790505</v>
      </c>
      <c r="G9544" s="62">
        <v>0.93839302760581889</v>
      </c>
      <c r="H9544" s="62">
        <v>0.60993732266633083</v>
      </c>
      <c r="I9544" s="62">
        <v>0.57160035004801457</v>
      </c>
      <c r="J9544" s="62">
        <v>0.48552673364505206</v>
      </c>
      <c r="K9544" s="62"/>
      <c r="L9544" s="65">
        <f t="shared" si="1342"/>
        <v>2.6709182378235843E-2</v>
      </c>
      <c r="M9544" s="65">
        <f t="shared" si="1343"/>
        <v>0.12131160787995361</v>
      </c>
      <c r="N9544" s="65">
        <f t="shared" si="1344"/>
        <v>0.16154311804417615</v>
      </c>
      <c r="O9544" s="65">
        <f t="shared" si="1345"/>
        <v>0.10220711865226433</v>
      </c>
      <c r="P9544" s="65">
        <f t="shared" si="1346"/>
        <v>0.21185913834003386</v>
      </c>
      <c r="Q9544" s="65">
        <f t="shared" si="1347"/>
        <v>0.1377043432976108</v>
      </c>
      <c r="R9544" s="65">
        <f t="shared" si="1348"/>
        <v>0.12904908079400482</v>
      </c>
      <c r="S9544" s="65">
        <f t="shared" si="1349"/>
        <v>0.10961641061372057</v>
      </c>
      <c r="T9544" s="66">
        <f>(L9544*'Football Field'!$F$4)+(M9544*'Football Field'!$F$5)+(N9544*'Football Field'!$F$6)+(O9544*'Football Field'!$F$7)+(P9544*'Football Field'!$F$8)+(Q9544*'Football Field'!$F$9)+(R9544*'Football Field'!$F$10)+(S9544*'Football Field'!$F$11)</f>
        <v>148545824.9724429</v>
      </c>
    </row>
    <row r="9545" spans="2:20" x14ac:dyDescent="0.3">
      <c r="B9545" s="62">
        <f t="shared" si="1341"/>
        <v>9518</v>
      </c>
      <c r="C9545" s="62">
        <v>0.55212735785094003</v>
      </c>
      <c r="D9545" s="62">
        <v>0.51268824351855002</v>
      </c>
      <c r="E9545" s="62">
        <v>0.55194405408229141</v>
      </c>
      <c r="F9545" s="62">
        <v>0.28286740683222567</v>
      </c>
      <c r="G9545" s="62">
        <v>0.69674250420585027</v>
      </c>
      <c r="H9545" s="62">
        <v>0.51282483613414886</v>
      </c>
      <c r="I9545" s="62">
        <v>0.82151983420358743</v>
      </c>
      <c r="J9545" s="62">
        <v>0.34542379787794175</v>
      </c>
      <c r="K9545" s="62"/>
      <c r="L9545" s="65">
        <f t="shared" si="1342"/>
        <v>0.12911822615870275</v>
      </c>
      <c r="M9545" s="65">
        <f t="shared" si="1343"/>
        <v>0.11989515758320343</v>
      </c>
      <c r="N9545" s="65">
        <f t="shared" si="1344"/>
        <v>0.12907535949556864</v>
      </c>
      <c r="O9545" s="65">
        <f t="shared" si="1345"/>
        <v>6.6150204819500069E-2</v>
      </c>
      <c r="P9545" s="65">
        <f t="shared" si="1346"/>
        <v>0.16293732768938304</v>
      </c>
      <c r="Q9545" s="65">
        <f t="shared" si="1347"/>
        <v>0.11992710056878768</v>
      </c>
      <c r="R9545" s="65">
        <f t="shared" si="1348"/>
        <v>0.19211723932577848</v>
      </c>
      <c r="S9545" s="65">
        <f t="shared" si="1349"/>
        <v>8.0779384359075862E-2</v>
      </c>
      <c r="T9545" s="66">
        <f>(L9545*'Football Field'!$F$4)+(M9545*'Football Field'!$F$5)+(N9545*'Football Field'!$F$6)+(O9545*'Football Field'!$F$7)+(P9545*'Football Field'!$F$8)+(Q9545*'Football Field'!$F$9)+(R9545*'Football Field'!$F$10)+(S9545*'Football Field'!$F$11)</f>
        <v>151471929.40918726</v>
      </c>
    </row>
    <row r="9546" spans="2:20" x14ac:dyDescent="0.3">
      <c r="B9546" s="62">
        <f t="shared" si="1341"/>
        <v>9519</v>
      </c>
      <c r="C9546" s="62">
        <v>0.48089205017525405</v>
      </c>
      <c r="D9546" s="62">
        <v>0.59319998647717831</v>
      </c>
      <c r="E9546" s="62">
        <v>0.1829358945368742</v>
      </c>
      <c r="F9546" s="62">
        <v>0.51233188805841146</v>
      </c>
      <c r="G9546" s="62">
        <v>0.47487707135290491</v>
      </c>
      <c r="H9546" s="62">
        <v>0.3784933553801505</v>
      </c>
      <c r="I9546" s="62">
        <v>8.474630657222304E-2</v>
      </c>
      <c r="J9546" s="62">
        <v>0.87193033194672409</v>
      </c>
      <c r="K9546" s="62"/>
      <c r="L9546" s="65">
        <f t="shared" si="1342"/>
        <v>0.13434964665730265</v>
      </c>
      <c r="M9546" s="65">
        <f t="shared" si="1343"/>
        <v>0.1657257768168168</v>
      </c>
      <c r="N9546" s="65">
        <f t="shared" si="1344"/>
        <v>5.1107879165417203E-2</v>
      </c>
      <c r="O9546" s="65">
        <f t="shared" si="1345"/>
        <v>0.1431331794876452</v>
      </c>
      <c r="P9546" s="65">
        <f t="shared" si="1346"/>
        <v>0.13266920656863979</v>
      </c>
      <c r="Q9546" s="65">
        <f t="shared" si="1347"/>
        <v>0.105741919707195</v>
      </c>
      <c r="R9546" s="65">
        <f t="shared" si="1348"/>
        <v>2.3676075200952652E-2</v>
      </c>
      <c r="S9546" s="65">
        <f t="shared" si="1349"/>
        <v>0.24359631639603058</v>
      </c>
      <c r="T9546" s="66">
        <f>(L9546*'Football Field'!$F$4)+(M9546*'Football Field'!$F$5)+(N9546*'Football Field'!$F$6)+(O9546*'Football Field'!$F$7)+(P9546*'Football Field'!$F$8)+(Q9546*'Football Field'!$F$9)+(R9546*'Football Field'!$F$10)+(S9546*'Football Field'!$F$11)</f>
        <v>125206682.53005579</v>
      </c>
    </row>
    <row r="9547" spans="2:20" x14ac:dyDescent="0.3">
      <c r="B9547" s="62">
        <f t="shared" si="1341"/>
        <v>9520</v>
      </c>
      <c r="C9547" s="62">
        <v>0.29626031252441998</v>
      </c>
      <c r="D9547" s="62">
        <v>0.48302128435740699</v>
      </c>
      <c r="E9547" s="62">
        <v>0.39682792283044388</v>
      </c>
      <c r="F9547" s="62">
        <v>0.72550774451534417</v>
      </c>
      <c r="G9547" s="62">
        <v>0.17895911727014802</v>
      </c>
      <c r="H9547" s="62">
        <v>0.16353557475148184</v>
      </c>
      <c r="I9547" s="62">
        <v>5.9462533918342664E-2</v>
      </c>
      <c r="J9547" s="62">
        <v>0.34736763651866753</v>
      </c>
      <c r="K9547" s="62"/>
      <c r="L9547" s="65">
        <f t="shared" si="1342"/>
        <v>0.11175661269329666</v>
      </c>
      <c r="M9547" s="65">
        <f t="shared" si="1343"/>
        <v>0.18220740449026546</v>
      </c>
      <c r="N9547" s="65">
        <f t="shared" si="1344"/>
        <v>0.14969316713318404</v>
      </c>
      <c r="O9547" s="65">
        <f t="shared" si="1345"/>
        <v>0.27367920906755039</v>
      </c>
      <c r="P9547" s="65">
        <f t="shared" si="1346"/>
        <v>6.750774204710816E-2</v>
      </c>
      <c r="Q9547" s="65">
        <f t="shared" si="1347"/>
        <v>6.1689605784003086E-2</v>
      </c>
      <c r="R9547" s="65">
        <f t="shared" si="1348"/>
        <v>2.2430717487096689E-2</v>
      </c>
      <c r="S9547" s="65">
        <f t="shared" si="1349"/>
        <v>0.13103554129749559</v>
      </c>
      <c r="T9547" s="66">
        <f>(L9547*'Football Field'!$F$4)+(M9547*'Football Field'!$F$5)+(N9547*'Football Field'!$F$6)+(O9547*'Football Field'!$F$7)+(P9547*'Football Field'!$F$8)+(Q9547*'Football Field'!$F$9)+(R9547*'Football Field'!$F$10)+(S9547*'Football Field'!$F$11)</f>
        <v>122383693.58429645</v>
      </c>
    </row>
    <row r="9548" spans="2:20" x14ac:dyDescent="0.3">
      <c r="B9548" s="62">
        <f t="shared" si="1341"/>
        <v>9521</v>
      </c>
      <c r="C9548" s="62">
        <v>0.55051390675990719</v>
      </c>
      <c r="D9548" s="62">
        <v>0.13184565923095382</v>
      </c>
      <c r="E9548" s="62">
        <v>0.21642754930220798</v>
      </c>
      <c r="F9548" s="62">
        <v>0.57613704678906419</v>
      </c>
      <c r="G9548" s="62">
        <v>0.67180477835383112</v>
      </c>
      <c r="H9548" s="62">
        <v>0.91245317274495463</v>
      </c>
      <c r="I9548" s="62">
        <v>0.11212971995757559</v>
      </c>
      <c r="J9548" s="62">
        <v>0.53454077289576674</v>
      </c>
      <c r="K9548" s="62"/>
      <c r="L9548" s="65">
        <f t="shared" si="1342"/>
        <v>0.1485525640883564</v>
      </c>
      <c r="M9548" s="65">
        <f t="shared" si="1343"/>
        <v>3.5577685689999861E-2</v>
      </c>
      <c r="N9548" s="65">
        <f t="shared" si="1344"/>
        <v>5.8401553518290975E-2</v>
      </c>
      <c r="O9548" s="65">
        <f t="shared" si="1345"/>
        <v>0.15546680023132514</v>
      </c>
      <c r="P9548" s="65">
        <f t="shared" si="1346"/>
        <v>0.18128210961761607</v>
      </c>
      <c r="Q9548" s="65">
        <f t="shared" si="1347"/>
        <v>0.2462194991941131</v>
      </c>
      <c r="R9548" s="65">
        <f t="shared" si="1348"/>
        <v>3.0257468895280432E-2</v>
      </c>
      <c r="S9548" s="65">
        <f t="shared" si="1349"/>
        <v>0.14424231876501806</v>
      </c>
      <c r="T9548" s="66">
        <f>(L9548*'Football Field'!$F$4)+(M9548*'Football Field'!$F$5)+(N9548*'Football Field'!$F$6)+(O9548*'Football Field'!$F$7)+(P9548*'Football Field'!$F$8)+(Q9548*'Football Field'!$F$9)+(R9548*'Football Field'!$F$10)+(S9548*'Football Field'!$F$11)</f>
        <v>129960697.7167207</v>
      </c>
    </row>
    <row r="9549" spans="2:20" x14ac:dyDescent="0.3">
      <c r="B9549" s="62">
        <f t="shared" si="1341"/>
        <v>9522</v>
      </c>
      <c r="C9549" s="62">
        <v>0.99319884213928722</v>
      </c>
      <c r="D9549" s="62">
        <v>0.42854902446650722</v>
      </c>
      <c r="E9549" s="62">
        <v>0.25936775464752282</v>
      </c>
      <c r="F9549" s="62">
        <v>0.25399163692081783</v>
      </c>
      <c r="G9549" s="62">
        <v>0.16390481144213498</v>
      </c>
      <c r="H9549" s="62">
        <v>0.1696916777597226</v>
      </c>
      <c r="I9549" s="62">
        <v>0.15074576133356254</v>
      </c>
      <c r="J9549" s="62">
        <v>0.99481672041446323</v>
      </c>
      <c r="K9549" s="62"/>
      <c r="L9549" s="65">
        <f t="shared" si="1342"/>
        <v>0.29089671850050997</v>
      </c>
      <c r="M9549" s="65">
        <f t="shared" si="1343"/>
        <v>0.12551716700090432</v>
      </c>
      <c r="N9549" s="65">
        <f t="shared" si="1344"/>
        <v>7.5965884685585142E-2</v>
      </c>
      <c r="O9549" s="65">
        <f t="shared" si="1345"/>
        <v>7.4391280549315347E-2</v>
      </c>
      <c r="P9549" s="65">
        <f t="shared" si="1346"/>
        <v>4.8005867276550145E-2</v>
      </c>
      <c r="Q9549" s="65">
        <f t="shared" si="1347"/>
        <v>4.9700775033954973E-2</v>
      </c>
      <c r="R9549" s="65">
        <f t="shared" si="1348"/>
        <v>4.415173018661718E-2</v>
      </c>
      <c r="S9549" s="65">
        <f t="shared" si="1349"/>
        <v>0.29137057676656297</v>
      </c>
      <c r="T9549" s="66">
        <f>(L9549*'Football Field'!$F$4)+(M9549*'Football Field'!$F$5)+(N9549*'Football Field'!$F$6)+(O9549*'Football Field'!$F$7)+(P9549*'Football Field'!$F$8)+(Q9549*'Football Field'!$F$9)+(R9549*'Football Field'!$F$10)+(S9549*'Football Field'!$F$11)</f>
        <v>121016052.50571594</v>
      </c>
    </row>
    <row r="9550" spans="2:20" x14ac:dyDescent="0.3">
      <c r="B9550" s="62">
        <f t="shared" si="1341"/>
        <v>9523</v>
      </c>
      <c r="C9550" s="62">
        <v>0.27954713465924264</v>
      </c>
      <c r="D9550" s="62">
        <v>0.39406659536947986</v>
      </c>
      <c r="E9550" s="62">
        <v>0.57788197832972954</v>
      </c>
      <c r="F9550" s="62">
        <v>0.46416294333313124</v>
      </c>
      <c r="G9550" s="62">
        <v>0.98761681241153154</v>
      </c>
      <c r="H9550" s="62">
        <v>0.59283046466239053</v>
      </c>
      <c r="I9550" s="62">
        <v>0.65652771855856074</v>
      </c>
      <c r="J9550" s="62">
        <v>0.32216379531268635</v>
      </c>
      <c r="K9550" s="62"/>
      <c r="L9550" s="65">
        <f t="shared" si="1342"/>
        <v>6.5394241109776235E-2</v>
      </c>
      <c r="M9550" s="65">
        <f t="shared" si="1343"/>
        <v>9.2183688386978699E-2</v>
      </c>
      <c r="N9550" s="65">
        <f t="shared" si="1344"/>
        <v>0.13518347619607543</v>
      </c>
      <c r="O9550" s="65">
        <f t="shared" si="1345"/>
        <v>0.1085812718758504</v>
      </c>
      <c r="P9550" s="65">
        <f t="shared" si="1346"/>
        <v>0.23103242332866097</v>
      </c>
      <c r="Q9550" s="65">
        <f t="shared" si="1347"/>
        <v>0.13868036383420421</v>
      </c>
      <c r="R9550" s="65">
        <f t="shared" si="1348"/>
        <v>0.15358101228618815</v>
      </c>
      <c r="S9550" s="65">
        <f t="shared" si="1349"/>
        <v>7.5363522982265896E-2</v>
      </c>
      <c r="T9550" s="66">
        <f>(L9550*'Football Field'!$F$4)+(M9550*'Football Field'!$F$5)+(N9550*'Football Field'!$F$6)+(O9550*'Football Field'!$F$7)+(P9550*'Football Field'!$F$8)+(Q9550*'Football Field'!$F$9)+(R9550*'Football Field'!$F$10)+(S9550*'Football Field'!$F$11)</f>
        <v>152520072.73026735</v>
      </c>
    </row>
    <row r="9551" spans="2:20" x14ac:dyDescent="0.3">
      <c r="B9551" s="62">
        <f t="shared" si="1341"/>
        <v>9524</v>
      </c>
      <c r="C9551" s="62">
        <v>0.31924232765906524</v>
      </c>
      <c r="D9551" s="62">
        <v>0.21694224868726231</v>
      </c>
      <c r="E9551" s="62">
        <v>0.86605854496370416</v>
      </c>
      <c r="F9551" s="62">
        <v>0.62430860258509646</v>
      </c>
      <c r="G9551" s="62">
        <v>0.81436300292155883</v>
      </c>
      <c r="H9551" s="62">
        <v>7.4223801804609635E-2</v>
      </c>
      <c r="I9551" s="62">
        <v>0.19126013514819806</v>
      </c>
      <c r="J9551" s="62">
        <v>0.2430427592542973</v>
      </c>
      <c r="K9551" s="62"/>
      <c r="L9551" s="65">
        <f t="shared" si="1342"/>
        <v>9.531210949521883E-2</v>
      </c>
      <c r="M9551" s="65">
        <f t="shared" si="1343"/>
        <v>6.4769679862444723E-2</v>
      </c>
      <c r="N9551" s="65">
        <f t="shared" si="1344"/>
        <v>0.25856805227596669</v>
      </c>
      <c r="O9551" s="65">
        <f t="shared" si="1345"/>
        <v>0.18639185575649991</v>
      </c>
      <c r="P9551" s="65">
        <f t="shared" si="1346"/>
        <v>0.24313397371982468</v>
      </c>
      <c r="Q9551" s="65">
        <f t="shared" si="1347"/>
        <v>2.2160053701611608E-2</v>
      </c>
      <c r="R9551" s="65">
        <f t="shared" si="1348"/>
        <v>5.7102098825640366E-2</v>
      </c>
      <c r="S9551" s="65">
        <f t="shared" si="1349"/>
        <v>7.2562176362793163E-2</v>
      </c>
      <c r="T9551" s="66">
        <f>(L9551*'Football Field'!$F$4)+(M9551*'Football Field'!$F$5)+(N9551*'Football Field'!$F$6)+(O9551*'Football Field'!$F$7)+(P9551*'Football Field'!$F$8)+(Q9551*'Football Field'!$F$9)+(R9551*'Football Field'!$F$10)+(S9551*'Football Field'!$F$11)</f>
        <v>143826147.38265011</v>
      </c>
    </row>
    <row r="9552" spans="2:20" x14ac:dyDescent="0.3">
      <c r="B9552" s="62">
        <f t="shared" si="1341"/>
        <v>9525</v>
      </c>
      <c r="C9552" s="62">
        <v>0.92885137083413882</v>
      </c>
      <c r="D9552" s="62">
        <v>4.1162538284269523E-2</v>
      </c>
      <c r="E9552" s="62">
        <v>0.72886934629274869</v>
      </c>
      <c r="F9552" s="62">
        <v>0.63361860409833837</v>
      </c>
      <c r="G9552" s="62">
        <v>0.76996117030882905</v>
      </c>
      <c r="H9552" s="62">
        <v>0.48688531023745529</v>
      </c>
      <c r="I9552" s="62">
        <v>0.75472134672666757</v>
      </c>
      <c r="J9552" s="62">
        <v>0.89528613546500491</v>
      </c>
      <c r="K9552" s="62"/>
      <c r="L9552" s="65">
        <f t="shared" si="1342"/>
        <v>0.17728350628335501</v>
      </c>
      <c r="M9552" s="65">
        <f t="shared" si="1343"/>
        <v>7.8564120630029311E-3</v>
      </c>
      <c r="N9552" s="65">
        <f t="shared" si="1344"/>
        <v>0.13911430546438741</v>
      </c>
      <c r="O9552" s="65">
        <f t="shared" si="1345"/>
        <v>0.12093444797313728</v>
      </c>
      <c r="P9552" s="65">
        <f t="shared" si="1346"/>
        <v>0.14695722077882273</v>
      </c>
      <c r="Q9552" s="65">
        <f t="shared" si="1347"/>
        <v>9.292846807045127E-2</v>
      </c>
      <c r="R9552" s="65">
        <f t="shared" si="1348"/>
        <v>0.14404849991709964</v>
      </c>
      <c r="S9552" s="65">
        <f t="shared" si="1349"/>
        <v>0.17087713944974378</v>
      </c>
      <c r="T9552" s="66">
        <f>(L9552*'Football Field'!$F$4)+(M9552*'Football Field'!$F$5)+(N9552*'Football Field'!$F$6)+(O9552*'Football Field'!$F$7)+(P9552*'Football Field'!$F$8)+(Q9552*'Football Field'!$F$9)+(R9552*'Football Field'!$F$10)+(S9552*'Football Field'!$F$11)</f>
        <v>144966452.25942403</v>
      </c>
    </row>
    <row r="9553" spans="2:20" x14ac:dyDescent="0.3">
      <c r="B9553" s="62">
        <f t="shared" si="1341"/>
        <v>9526</v>
      </c>
      <c r="C9553" s="62">
        <v>1.4308839184355215E-2</v>
      </c>
      <c r="D9553" s="62">
        <v>0.45799582391771965</v>
      </c>
      <c r="E9553" s="62">
        <v>0.6148267823399679</v>
      </c>
      <c r="F9553" s="62">
        <v>0.3301685162166299</v>
      </c>
      <c r="G9553" s="62">
        <v>0.48129581601125926</v>
      </c>
      <c r="H9553" s="62">
        <v>0.88192348355412331</v>
      </c>
      <c r="I9553" s="62">
        <v>0.16207474980561776</v>
      </c>
      <c r="J9553" s="62">
        <v>0.11690610650260913</v>
      </c>
      <c r="K9553" s="62"/>
      <c r="L9553" s="65">
        <f t="shared" si="1342"/>
        <v>4.676855249117093E-3</v>
      </c>
      <c r="M9553" s="65">
        <f t="shared" si="1343"/>
        <v>0.14969629231036863</v>
      </c>
      <c r="N9553" s="65">
        <f t="shared" si="1344"/>
        <v>0.20095661340777204</v>
      </c>
      <c r="O9553" s="65">
        <f t="shared" si="1345"/>
        <v>0.10791583707567749</v>
      </c>
      <c r="P9553" s="65">
        <f t="shared" si="1346"/>
        <v>0.15731191290146468</v>
      </c>
      <c r="Q9553" s="65">
        <f t="shared" si="1347"/>
        <v>0.28825737855027811</v>
      </c>
      <c r="R9553" s="65">
        <f t="shared" si="1348"/>
        <v>5.2974258401514061E-2</v>
      </c>
      <c r="S9553" s="65">
        <f t="shared" si="1349"/>
        <v>3.8210852103807973E-2</v>
      </c>
      <c r="T9553" s="66">
        <f>(L9553*'Football Field'!$F$4)+(M9553*'Football Field'!$F$5)+(N9553*'Football Field'!$F$6)+(O9553*'Football Field'!$F$7)+(P9553*'Football Field'!$F$8)+(Q9553*'Football Field'!$F$9)+(R9553*'Football Field'!$F$10)+(S9553*'Football Field'!$F$11)</f>
        <v>134046640.16897389</v>
      </c>
    </row>
    <row r="9554" spans="2:20" x14ac:dyDescent="0.3">
      <c r="B9554" s="62">
        <f t="shared" si="1341"/>
        <v>9527</v>
      </c>
      <c r="C9554" s="62">
        <v>0.53128080439442793</v>
      </c>
      <c r="D9554" s="62">
        <v>0.61504159009848258</v>
      </c>
      <c r="E9554" s="62">
        <v>0.49708621706028455</v>
      </c>
      <c r="F9554" s="62">
        <v>0.16173489450955048</v>
      </c>
      <c r="G9554" s="62">
        <v>0.34658572650300268</v>
      </c>
      <c r="H9554" s="62">
        <v>0.10583846670940766</v>
      </c>
      <c r="I9554" s="62">
        <v>3.6712525649339467E-3</v>
      </c>
      <c r="J9554" s="62">
        <v>0.91758836469569593</v>
      </c>
      <c r="K9554" s="62"/>
      <c r="L9554" s="65">
        <f t="shared" si="1342"/>
        <v>0.16713106799818422</v>
      </c>
      <c r="M9554" s="65">
        <f t="shared" si="1343"/>
        <v>0.1934806546109403</v>
      </c>
      <c r="N9554" s="65">
        <f t="shared" si="1344"/>
        <v>0.1563740862784575</v>
      </c>
      <c r="O9554" s="65">
        <f t="shared" si="1345"/>
        <v>5.0878792210017086E-2</v>
      </c>
      <c r="P9554" s="65">
        <f t="shared" si="1346"/>
        <v>0.10902942877712021</v>
      </c>
      <c r="Q9554" s="65">
        <f t="shared" si="1347"/>
        <v>3.3294814776144564E-2</v>
      </c>
      <c r="R9554" s="65">
        <f t="shared" si="1348"/>
        <v>1.1549078321545301E-3</v>
      </c>
      <c r="S9554" s="65">
        <f t="shared" si="1349"/>
        <v>0.28865624751698149</v>
      </c>
      <c r="T9554" s="66">
        <f>(L9554*'Football Field'!$F$4)+(M9554*'Football Field'!$F$5)+(N9554*'Football Field'!$F$6)+(O9554*'Football Field'!$F$7)+(P9554*'Football Field'!$F$8)+(Q9554*'Football Field'!$F$9)+(R9554*'Football Field'!$F$10)+(S9554*'Football Field'!$F$11)</f>
        <v>122345408.3962239</v>
      </c>
    </row>
    <row r="9555" spans="2:20" x14ac:dyDescent="0.3">
      <c r="B9555" s="62">
        <f t="shared" si="1341"/>
        <v>9528</v>
      </c>
      <c r="C9555" s="62">
        <v>0.25044353280236697</v>
      </c>
      <c r="D9555" s="62">
        <v>0.45546058618572804</v>
      </c>
      <c r="E9555" s="62">
        <v>0.45237794059213876</v>
      </c>
      <c r="F9555" s="62">
        <v>0.3638536261746782</v>
      </c>
      <c r="G9555" s="62">
        <v>1.4192832587320403E-2</v>
      </c>
      <c r="H9555" s="62">
        <v>0.90056367940657023</v>
      </c>
      <c r="I9555" s="62">
        <v>0.54019288359732087</v>
      </c>
      <c r="J9555" s="62">
        <v>0.65437672116161172</v>
      </c>
      <c r="K9555" s="62"/>
      <c r="L9555" s="65">
        <f t="shared" si="1342"/>
        <v>6.8964936552388126E-2</v>
      </c>
      <c r="M9555" s="65">
        <f t="shared" si="1343"/>
        <v>0.12542072888422123</v>
      </c>
      <c r="N9555" s="65">
        <f t="shared" si="1344"/>
        <v>0.12457185706311037</v>
      </c>
      <c r="O9555" s="65">
        <f t="shared" si="1345"/>
        <v>0.10019481023410907</v>
      </c>
      <c r="P9555" s="65">
        <f t="shared" si="1346"/>
        <v>3.9082973632049295E-3</v>
      </c>
      <c r="Q9555" s="65">
        <f t="shared" si="1347"/>
        <v>0.24798930248548359</v>
      </c>
      <c r="R9555" s="65">
        <f t="shared" si="1348"/>
        <v>0.14875356343395552</v>
      </c>
      <c r="S9555" s="65">
        <f t="shared" si="1349"/>
        <v>0.18019650398352713</v>
      </c>
      <c r="T9555" s="66">
        <f>(L9555*'Football Field'!$F$4)+(M9555*'Football Field'!$F$5)+(N9555*'Football Field'!$F$6)+(O9555*'Football Field'!$F$7)+(P9555*'Football Field'!$F$8)+(Q9555*'Football Field'!$F$9)+(R9555*'Football Field'!$F$10)+(S9555*'Football Field'!$F$11)</f>
        <v>133578854.26508346</v>
      </c>
    </row>
    <row r="9556" spans="2:20" x14ac:dyDescent="0.3">
      <c r="B9556" s="62">
        <f t="shared" si="1341"/>
        <v>9529</v>
      </c>
      <c r="C9556" s="62">
        <v>0.37733256240263136</v>
      </c>
      <c r="D9556" s="62">
        <v>0.80633211032967733</v>
      </c>
      <c r="E9556" s="62">
        <v>0.51367967563939421</v>
      </c>
      <c r="F9556" s="62">
        <v>0.53577099108744008</v>
      </c>
      <c r="G9556" s="62">
        <v>8.1299991598137611E-2</v>
      </c>
      <c r="H9556" s="62">
        <v>5.3911313292398733E-2</v>
      </c>
      <c r="I9556" s="62">
        <v>0.56054033829677974</v>
      </c>
      <c r="J9556" s="62">
        <v>7.6613635339262909E-2</v>
      </c>
      <c r="K9556" s="62"/>
      <c r="L9556" s="65">
        <f t="shared" si="1342"/>
        <v>0.12554816029907401</v>
      </c>
      <c r="M9556" s="65">
        <f t="shared" si="1343"/>
        <v>0.26828724347924177</v>
      </c>
      <c r="N9556" s="65">
        <f t="shared" si="1344"/>
        <v>0.17091431984800595</v>
      </c>
      <c r="O9556" s="65">
        <f t="shared" si="1345"/>
        <v>0.1782646635221074</v>
      </c>
      <c r="P9556" s="65">
        <f t="shared" si="1346"/>
        <v>2.7050579235684775E-2</v>
      </c>
      <c r="Q9556" s="65">
        <f t="shared" si="1347"/>
        <v>1.7937667928975096E-2</v>
      </c>
      <c r="R9556" s="65">
        <f t="shared" si="1348"/>
        <v>0.18650605661614775</v>
      </c>
      <c r="S9556" s="65">
        <f t="shared" si="1349"/>
        <v>2.5491309070763364E-2</v>
      </c>
      <c r="T9556" s="66">
        <f>(L9556*'Football Field'!$F$4)+(M9556*'Football Field'!$F$5)+(N9556*'Football Field'!$F$6)+(O9556*'Football Field'!$F$7)+(P9556*'Football Field'!$F$8)+(Q9556*'Football Field'!$F$9)+(R9556*'Football Field'!$F$10)+(S9556*'Football Field'!$F$11)</f>
        <v>140559657.86997372</v>
      </c>
    </row>
    <row r="9557" spans="2:20" x14ac:dyDescent="0.3">
      <c r="B9557" s="62">
        <f t="shared" si="1341"/>
        <v>9530</v>
      </c>
      <c r="C9557" s="62">
        <v>0.20936586188902828</v>
      </c>
      <c r="D9557" s="62">
        <v>0.64243524076340341</v>
      </c>
      <c r="E9557" s="62">
        <v>0.21747451229331038</v>
      </c>
      <c r="F9557" s="62">
        <v>0.53949623091498999</v>
      </c>
      <c r="G9557" s="62">
        <v>0.19917131883847983</v>
      </c>
      <c r="H9557" s="62">
        <v>0.28220134978421141</v>
      </c>
      <c r="I9557" s="62">
        <v>0.62298038773316389</v>
      </c>
      <c r="J9557" s="62">
        <v>0.93996553472529798</v>
      </c>
      <c r="K9557" s="62"/>
      <c r="L9557" s="65">
        <f t="shared" si="1342"/>
        <v>5.7311984332995301E-2</v>
      </c>
      <c r="M9557" s="65">
        <f t="shared" si="1343"/>
        <v>0.1758607545728339</v>
      </c>
      <c r="N9557" s="65">
        <f t="shared" si="1344"/>
        <v>5.9531653006478814E-2</v>
      </c>
      <c r="O9557" s="65">
        <f t="shared" si="1345"/>
        <v>0.14768214481068773</v>
      </c>
      <c r="P9557" s="65">
        <f t="shared" si="1346"/>
        <v>5.4521321679956082E-2</v>
      </c>
      <c r="Q9557" s="65">
        <f t="shared" si="1347"/>
        <v>7.725003107791957E-2</v>
      </c>
      <c r="R9557" s="65">
        <f t="shared" si="1348"/>
        <v>0.17053516700086954</v>
      </c>
      <c r="S9557" s="65">
        <f t="shared" si="1349"/>
        <v>0.25730694351825906</v>
      </c>
      <c r="T9557" s="66">
        <f>(L9557*'Football Field'!$F$4)+(M9557*'Football Field'!$F$5)+(N9557*'Football Field'!$F$6)+(O9557*'Football Field'!$F$7)+(P9557*'Football Field'!$F$8)+(Q9557*'Football Field'!$F$9)+(R9557*'Football Field'!$F$10)+(S9557*'Football Field'!$F$11)</f>
        <v>139881301.94343433</v>
      </c>
    </row>
    <row r="9558" spans="2:20" x14ac:dyDescent="0.3">
      <c r="B9558" s="62">
        <f t="shared" si="1341"/>
        <v>9531</v>
      </c>
      <c r="C9558" s="62">
        <v>0.28176851310411266</v>
      </c>
      <c r="D9558" s="62">
        <v>0.65032474325429901</v>
      </c>
      <c r="E9558" s="62">
        <v>0.61083829710026205</v>
      </c>
      <c r="F9558" s="62">
        <v>0.547426714823674</v>
      </c>
      <c r="G9558" s="62">
        <v>0.50677102481831005</v>
      </c>
      <c r="H9558" s="62">
        <v>0.51461968146192172</v>
      </c>
      <c r="I9558" s="62">
        <v>0.71782088412216782</v>
      </c>
      <c r="J9558" s="62">
        <v>0.75408982963436222</v>
      </c>
      <c r="K9558" s="62"/>
      <c r="L9558" s="65">
        <f t="shared" si="1342"/>
        <v>6.1472389370913566E-2</v>
      </c>
      <c r="M9558" s="65">
        <f t="shared" si="1343"/>
        <v>0.14187893244159711</v>
      </c>
      <c r="N9558" s="65">
        <f t="shared" si="1344"/>
        <v>0.13326432122718621</v>
      </c>
      <c r="O9558" s="65">
        <f t="shared" si="1345"/>
        <v>0.11943005197762026</v>
      </c>
      <c r="P9558" s="65">
        <f t="shared" si="1346"/>
        <v>0.11056035117741253</v>
      </c>
      <c r="Q9558" s="65">
        <f t="shared" si="1347"/>
        <v>0.11227266342947892</v>
      </c>
      <c r="R9558" s="65">
        <f t="shared" si="1348"/>
        <v>0.15660431465962571</v>
      </c>
      <c r="S9558" s="65">
        <f t="shared" si="1349"/>
        <v>0.16451697571616561</v>
      </c>
      <c r="T9558" s="66">
        <f>(L9558*'Football Field'!$F$4)+(M9558*'Football Field'!$F$5)+(N9558*'Football Field'!$F$6)+(O9558*'Football Field'!$F$7)+(P9558*'Football Field'!$F$8)+(Q9558*'Football Field'!$F$9)+(R9558*'Football Field'!$F$10)+(S9558*'Football Field'!$F$11)</f>
        <v>143640395.7234984</v>
      </c>
    </row>
    <row r="9559" spans="2:20" x14ac:dyDescent="0.3">
      <c r="B9559" s="62">
        <f t="shared" si="1341"/>
        <v>9532</v>
      </c>
      <c r="C9559" s="62">
        <v>0.60182464271523817</v>
      </c>
      <c r="D9559" s="62">
        <v>0.59699706228826144</v>
      </c>
      <c r="E9559" s="62">
        <v>0.48897383837464881</v>
      </c>
      <c r="F9559" s="62">
        <v>0.26832980333287126</v>
      </c>
      <c r="G9559" s="62">
        <v>0.72789590478499155</v>
      </c>
      <c r="H9559" s="62">
        <v>0.95454977142465713</v>
      </c>
      <c r="I9559" s="62">
        <v>0.15689999326067139</v>
      </c>
      <c r="J9559" s="62">
        <v>0.77426756191356794</v>
      </c>
      <c r="K9559" s="62"/>
      <c r="L9559" s="65">
        <f t="shared" si="1342"/>
        <v>0.13169782744249117</v>
      </c>
      <c r="M9559" s="65">
        <f t="shared" si="1343"/>
        <v>0.13064140367897048</v>
      </c>
      <c r="N9559" s="65">
        <f t="shared" si="1344"/>
        <v>0.10700258450637641</v>
      </c>
      <c r="O9559" s="65">
        <f t="shared" si="1345"/>
        <v>5.8718852019043963E-2</v>
      </c>
      <c r="P9559" s="65">
        <f t="shared" si="1346"/>
        <v>0.1592861150250845</v>
      </c>
      <c r="Q9559" s="65">
        <f t="shared" si="1347"/>
        <v>0.2088849843621913</v>
      </c>
      <c r="R9559" s="65">
        <f t="shared" si="1348"/>
        <v>3.4334566535769294E-2</v>
      </c>
      <c r="S9559" s="65">
        <f t="shared" si="1349"/>
        <v>0.16943366643007282</v>
      </c>
      <c r="T9559" s="66">
        <f>(L9559*'Football Field'!$F$4)+(M9559*'Football Field'!$F$5)+(N9559*'Football Field'!$F$6)+(O9559*'Football Field'!$F$7)+(P9559*'Football Field'!$F$8)+(Q9559*'Football Field'!$F$9)+(R9559*'Football Field'!$F$10)+(S9559*'Football Field'!$F$11)</f>
        <v>129280437.70265669</v>
      </c>
    </row>
    <row r="9560" spans="2:20" x14ac:dyDescent="0.3">
      <c r="B9560" s="62">
        <f t="shared" si="1341"/>
        <v>9533</v>
      </c>
      <c r="C9560" s="62">
        <v>0.27499777670158354</v>
      </c>
      <c r="D9560" s="62">
        <v>0.25376609929145488</v>
      </c>
      <c r="E9560" s="62">
        <v>0.75807410906670891</v>
      </c>
      <c r="F9560" s="62">
        <v>0.47031355887874293</v>
      </c>
      <c r="G9560" s="62">
        <v>0.41680011852490251</v>
      </c>
      <c r="H9560" s="62">
        <v>0.39652519858747193</v>
      </c>
      <c r="I9560" s="62">
        <v>0.48107460034934846</v>
      </c>
      <c r="J9560" s="62">
        <v>0.27519326089530771</v>
      </c>
      <c r="K9560" s="62"/>
      <c r="L9560" s="65">
        <f t="shared" si="1342"/>
        <v>8.2662722768770042E-2</v>
      </c>
      <c r="M9560" s="65">
        <f t="shared" si="1343"/>
        <v>7.6280604757779896E-2</v>
      </c>
      <c r="N9560" s="65">
        <f t="shared" si="1344"/>
        <v>0.22787264198126464</v>
      </c>
      <c r="O9560" s="65">
        <f t="shared" si="1345"/>
        <v>0.14137350417263669</v>
      </c>
      <c r="P9560" s="65">
        <f t="shared" si="1346"/>
        <v>0.12528767708912214</v>
      </c>
      <c r="Q9560" s="65">
        <f t="shared" si="1347"/>
        <v>0.11919315477679981</v>
      </c>
      <c r="R9560" s="65">
        <f t="shared" si="1348"/>
        <v>0.14460821027992712</v>
      </c>
      <c r="S9560" s="65">
        <f t="shared" si="1349"/>
        <v>8.2721484173699636E-2</v>
      </c>
      <c r="T9560" s="66">
        <f>(L9560*'Football Field'!$F$4)+(M9560*'Football Field'!$F$5)+(N9560*'Football Field'!$F$6)+(O9560*'Football Field'!$F$7)+(P9560*'Football Field'!$F$8)+(Q9560*'Football Field'!$F$9)+(R9560*'Football Field'!$F$10)+(S9560*'Football Field'!$F$11)</f>
        <v>145288696.34891465</v>
      </c>
    </row>
    <row r="9561" spans="2:20" x14ac:dyDescent="0.3">
      <c r="B9561" s="62">
        <f t="shared" si="1341"/>
        <v>9534</v>
      </c>
      <c r="C9561" s="62">
        <v>8.1595138741810236E-2</v>
      </c>
      <c r="D9561" s="62">
        <v>0.9413360883731603</v>
      </c>
      <c r="E9561" s="62">
        <v>0.32016796047674034</v>
      </c>
      <c r="F9561" s="62">
        <v>0.88252050071264809</v>
      </c>
      <c r="G9561" s="62">
        <v>0.18684471968247551</v>
      </c>
      <c r="H9561" s="62">
        <v>0.93111224333732379</v>
      </c>
      <c r="I9561" s="62">
        <v>0.37897278095090581</v>
      </c>
      <c r="J9561" s="62">
        <v>3.6010728362492195E-2</v>
      </c>
      <c r="K9561" s="62"/>
      <c r="L9561" s="65">
        <f t="shared" si="1342"/>
        <v>2.1709147986065339E-2</v>
      </c>
      <c r="M9561" s="65">
        <f t="shared" si="1343"/>
        <v>0.25045124945225927</v>
      </c>
      <c r="N9561" s="65">
        <f t="shared" si="1344"/>
        <v>8.5183673213423017E-2</v>
      </c>
      <c r="O9561" s="65">
        <f t="shared" si="1345"/>
        <v>0.23480281357607644</v>
      </c>
      <c r="P9561" s="65">
        <f t="shared" si="1346"/>
        <v>4.9711781027014727E-2</v>
      </c>
      <c r="Q9561" s="65">
        <f t="shared" si="1347"/>
        <v>0.24773110008684313</v>
      </c>
      <c r="R9561" s="65">
        <f t="shared" si="1348"/>
        <v>0.10082924437921501</v>
      </c>
      <c r="S9561" s="65">
        <f t="shared" si="1349"/>
        <v>9.5809902791029883E-3</v>
      </c>
      <c r="T9561" s="66">
        <f>(L9561*'Football Field'!$F$4)+(M9561*'Football Field'!$F$5)+(N9561*'Football Field'!$F$6)+(O9561*'Football Field'!$F$7)+(P9561*'Football Field'!$F$8)+(Q9561*'Football Field'!$F$9)+(R9561*'Football Field'!$F$10)+(S9561*'Football Field'!$F$11)</f>
        <v>129113894.53058666</v>
      </c>
    </row>
    <row r="9562" spans="2:20" x14ac:dyDescent="0.3">
      <c r="B9562" s="62">
        <f t="shared" si="1341"/>
        <v>9535</v>
      </c>
      <c r="C9562" s="62">
        <v>0.71069220666441457</v>
      </c>
      <c r="D9562" s="62">
        <v>0.88623996741227251</v>
      </c>
      <c r="E9562" s="62">
        <v>0.50811135393159101</v>
      </c>
      <c r="F9562" s="62">
        <v>0.70668145661964965</v>
      </c>
      <c r="G9562" s="62">
        <v>0.4386818866654203</v>
      </c>
      <c r="H9562" s="62">
        <v>0.86591795848093522</v>
      </c>
      <c r="I9562" s="62">
        <v>0.92498713819496015</v>
      </c>
      <c r="J9562" s="62">
        <v>0.36612221466569494</v>
      </c>
      <c r="K9562" s="62"/>
      <c r="L9562" s="65">
        <f t="shared" si="1342"/>
        <v>0.13142872990422749</v>
      </c>
      <c r="M9562" s="65">
        <f t="shared" si="1343"/>
        <v>0.16389288107440725</v>
      </c>
      <c r="N9562" s="65">
        <f t="shared" si="1344"/>
        <v>9.3965333052652728E-2</v>
      </c>
      <c r="O9562" s="65">
        <f t="shared" si="1345"/>
        <v>0.13068701952749379</v>
      </c>
      <c r="P9562" s="65">
        <f t="shared" si="1346"/>
        <v>8.1125700627882463E-2</v>
      </c>
      <c r="Q9562" s="65">
        <f t="shared" si="1347"/>
        <v>0.1601347199493772</v>
      </c>
      <c r="R9562" s="65">
        <f t="shared" si="1348"/>
        <v>0.17105841827264401</v>
      </c>
      <c r="S9562" s="65">
        <f t="shared" si="1349"/>
        <v>6.7707197591315049E-2</v>
      </c>
      <c r="T9562" s="66">
        <f>(L9562*'Football Field'!$F$4)+(M9562*'Football Field'!$F$5)+(N9562*'Football Field'!$F$6)+(O9562*'Football Field'!$F$7)+(P9562*'Football Field'!$F$8)+(Q9562*'Football Field'!$F$9)+(R9562*'Football Field'!$F$10)+(S9562*'Football Field'!$F$11)</f>
        <v>141127737.71482542</v>
      </c>
    </row>
    <row r="9563" spans="2:20" x14ac:dyDescent="0.3">
      <c r="B9563" s="62">
        <f t="shared" si="1341"/>
        <v>9536</v>
      </c>
      <c r="C9563" s="62">
        <v>0.23704818253154281</v>
      </c>
      <c r="D9563" s="62">
        <v>0.51215415271634657</v>
      </c>
      <c r="E9563" s="62">
        <v>0.74070478926483052</v>
      </c>
      <c r="F9563" s="62">
        <v>0.89043327383516335</v>
      </c>
      <c r="G9563" s="62">
        <v>0.35772874160712032</v>
      </c>
      <c r="H9563" s="62">
        <v>0.86327338853249513</v>
      </c>
      <c r="I9563" s="62">
        <v>1.6265147628828247E-2</v>
      </c>
      <c r="J9563" s="62">
        <v>0.86940202240752651</v>
      </c>
      <c r="K9563" s="62"/>
      <c r="L9563" s="65">
        <f t="shared" si="1342"/>
        <v>5.2829879687919426E-2</v>
      </c>
      <c r="M9563" s="65">
        <f t="shared" si="1343"/>
        <v>0.114141530134164</v>
      </c>
      <c r="N9563" s="65">
        <f t="shared" si="1344"/>
        <v>0.16507759934383678</v>
      </c>
      <c r="O9563" s="65">
        <f t="shared" si="1345"/>
        <v>0.19844692426853905</v>
      </c>
      <c r="P9563" s="65">
        <f t="shared" si="1346"/>
        <v>7.9725421971966484E-2</v>
      </c>
      <c r="Q9563" s="65">
        <f t="shared" si="1347"/>
        <v>0.19239392079239248</v>
      </c>
      <c r="R9563" s="65">
        <f t="shared" si="1348"/>
        <v>3.6249414914746431E-3</v>
      </c>
      <c r="S9563" s="65">
        <f t="shared" si="1349"/>
        <v>0.19375978230970714</v>
      </c>
      <c r="T9563" s="66">
        <f>(L9563*'Football Field'!$F$4)+(M9563*'Football Field'!$F$5)+(N9563*'Football Field'!$F$6)+(O9563*'Football Field'!$F$7)+(P9563*'Football Field'!$F$8)+(Q9563*'Football Field'!$F$9)+(R9563*'Football Field'!$F$10)+(S9563*'Football Field'!$F$11)</f>
        <v>121628273.65460411</v>
      </c>
    </row>
    <row r="9564" spans="2:20" x14ac:dyDescent="0.3">
      <c r="B9564" s="62">
        <f t="shared" si="1341"/>
        <v>9537</v>
      </c>
      <c r="C9564" s="62">
        <v>0.62802729632246101</v>
      </c>
      <c r="D9564" s="62">
        <v>0.16823846259781938</v>
      </c>
      <c r="E9564" s="62">
        <v>0.19392141131334839</v>
      </c>
      <c r="F9564" s="62">
        <v>0.71576511276214116</v>
      </c>
      <c r="G9564" s="62">
        <v>0.71619883269638851</v>
      </c>
      <c r="H9564" s="62">
        <v>0.38257750276342506</v>
      </c>
      <c r="I9564" s="62">
        <v>0.3528645965229803</v>
      </c>
      <c r="J9564" s="62">
        <v>0.40903102965056848</v>
      </c>
      <c r="K9564" s="62"/>
      <c r="L9564" s="65">
        <f t="shared" si="1342"/>
        <v>0.17608451388401447</v>
      </c>
      <c r="M9564" s="65">
        <f t="shared" si="1343"/>
        <v>4.717022345461943E-2</v>
      </c>
      <c r="N9564" s="65">
        <f t="shared" si="1344"/>
        <v>5.4371135845153462E-2</v>
      </c>
      <c r="O9564" s="65">
        <f t="shared" si="1345"/>
        <v>0.20068419426015777</v>
      </c>
      <c r="P9564" s="65">
        <f t="shared" si="1346"/>
        <v>0.2008057994264156</v>
      </c>
      <c r="Q9564" s="65">
        <f t="shared" si="1347"/>
        <v>0.10726599622585321</v>
      </c>
      <c r="R9564" s="65">
        <f t="shared" si="1348"/>
        <v>9.8935175763005603E-2</v>
      </c>
      <c r="S9564" s="65">
        <f t="shared" si="1349"/>
        <v>0.11468296114078054</v>
      </c>
      <c r="T9564" s="66">
        <f>(L9564*'Football Field'!$F$4)+(M9564*'Football Field'!$F$5)+(N9564*'Football Field'!$F$6)+(O9564*'Football Field'!$F$7)+(P9564*'Football Field'!$F$8)+(Q9564*'Football Field'!$F$9)+(R9564*'Football Field'!$F$10)+(S9564*'Football Field'!$F$11)</f>
        <v>140913114.82530335</v>
      </c>
    </row>
    <row r="9565" spans="2:20" x14ac:dyDescent="0.3">
      <c r="B9565" s="62">
        <f t="shared" si="1341"/>
        <v>9538</v>
      </c>
      <c r="C9565" s="62">
        <v>0.12071548804327381</v>
      </c>
      <c r="D9565" s="62">
        <v>0.54896566689801396</v>
      </c>
      <c r="E9565" s="62">
        <v>0.68867692414473269</v>
      </c>
      <c r="F9565" s="62">
        <v>0.69163619946483934</v>
      </c>
      <c r="G9565" s="62">
        <v>0.60994457798985879</v>
      </c>
      <c r="H9565" s="62">
        <v>7.4130287866204236E-2</v>
      </c>
      <c r="I9565" s="62">
        <v>0.34566561245856131</v>
      </c>
      <c r="J9565" s="62">
        <v>0.14252729185205548</v>
      </c>
      <c r="K9565" s="62"/>
      <c r="L9565" s="65">
        <f t="shared" si="1342"/>
        <v>3.7462964283528265E-2</v>
      </c>
      <c r="M9565" s="65">
        <f t="shared" si="1343"/>
        <v>0.17036654952271876</v>
      </c>
      <c r="N9565" s="65">
        <f t="shared" si="1344"/>
        <v>0.21372467966062103</v>
      </c>
      <c r="O9565" s="65">
        <f t="shared" si="1345"/>
        <v>0.21464306409843684</v>
      </c>
      <c r="P9565" s="65">
        <f t="shared" si="1346"/>
        <v>0.18929080526911729</v>
      </c>
      <c r="Q9565" s="65">
        <f t="shared" si="1347"/>
        <v>2.300566705793158E-2</v>
      </c>
      <c r="R9565" s="65">
        <f t="shared" si="1348"/>
        <v>0.10727420899741416</v>
      </c>
      <c r="S9565" s="65">
        <f t="shared" si="1349"/>
        <v>4.4232061110231966E-2</v>
      </c>
      <c r="T9565" s="66">
        <f>(L9565*'Football Field'!$F$4)+(M9565*'Football Field'!$F$5)+(N9565*'Football Field'!$F$6)+(O9565*'Football Field'!$F$7)+(P9565*'Football Field'!$F$8)+(Q9565*'Football Field'!$F$9)+(R9565*'Football Field'!$F$10)+(S9565*'Football Field'!$F$11)</f>
        <v>145124120.7296319</v>
      </c>
    </row>
    <row r="9566" spans="2:20" x14ac:dyDescent="0.3">
      <c r="B9566" s="62">
        <f t="shared" ref="B9566:B9629" si="1350">B9565+1</f>
        <v>9539</v>
      </c>
      <c r="C9566" s="62">
        <v>0.8502571340501931</v>
      </c>
      <c r="D9566" s="62">
        <v>4.991790743289326E-2</v>
      </c>
      <c r="E9566" s="62">
        <v>0.65502835849725927</v>
      </c>
      <c r="F9566" s="62">
        <v>8.2872023579511622E-2</v>
      </c>
      <c r="G9566" s="62">
        <v>0.3734057076501951</v>
      </c>
      <c r="H9566" s="62">
        <v>0.68076278222392317</v>
      </c>
      <c r="I9566" s="62">
        <v>0.97408330030497514</v>
      </c>
      <c r="J9566" s="62">
        <v>0.64348959502153691</v>
      </c>
      <c r="K9566" s="62"/>
      <c r="L9566" s="65">
        <f t="shared" si="1342"/>
        <v>0.19728382244040876</v>
      </c>
      <c r="M9566" s="65">
        <f t="shared" si="1343"/>
        <v>1.1582373369426288E-2</v>
      </c>
      <c r="N9566" s="65">
        <f t="shared" si="1344"/>
        <v>0.15198519741391209</v>
      </c>
      <c r="O9566" s="65">
        <f t="shared" si="1345"/>
        <v>1.9228664988975665E-2</v>
      </c>
      <c r="P9566" s="65">
        <f t="shared" si="1346"/>
        <v>8.664073769705942E-2</v>
      </c>
      <c r="Q9566" s="65">
        <f t="shared" si="1347"/>
        <v>0.15795631518261954</v>
      </c>
      <c r="R9566" s="65">
        <f t="shared" si="1348"/>
        <v>0.22601501259287249</v>
      </c>
      <c r="S9566" s="65">
        <f t="shared" si="1349"/>
        <v>0.14930787631472575</v>
      </c>
      <c r="T9566" s="66">
        <f>(L9566*'Football Field'!$F$4)+(M9566*'Football Field'!$F$5)+(N9566*'Football Field'!$F$6)+(O9566*'Football Field'!$F$7)+(P9566*'Football Field'!$F$8)+(Q9566*'Football Field'!$F$9)+(R9566*'Football Field'!$F$10)+(S9566*'Football Field'!$F$11)</f>
        <v>150736604.69005471</v>
      </c>
    </row>
    <row r="9567" spans="2:20" x14ac:dyDescent="0.3">
      <c r="B9567" s="62">
        <f t="shared" si="1350"/>
        <v>9540</v>
      </c>
      <c r="C9567" s="62">
        <v>0.75011760633267022</v>
      </c>
      <c r="D9567" s="62">
        <v>0.93981705865984455</v>
      </c>
      <c r="E9567" s="62">
        <v>0.76968914111674602</v>
      </c>
      <c r="F9567" s="62">
        <v>3.9902987248585098E-2</v>
      </c>
      <c r="G9567" s="62">
        <v>0.61990041497005666</v>
      </c>
      <c r="H9567" s="62">
        <v>0.96306419862880244</v>
      </c>
      <c r="I9567" s="62">
        <v>0.4140286902331427</v>
      </c>
      <c r="J9567" s="62">
        <v>9.7580230566790105E-2</v>
      </c>
      <c r="K9567" s="62"/>
      <c r="L9567" s="65">
        <f t="shared" si="1342"/>
        <v>0.16327845558805262</v>
      </c>
      <c r="M9567" s="65">
        <f t="shared" si="1343"/>
        <v>0.20457042546103257</v>
      </c>
      <c r="N9567" s="65">
        <f t="shared" si="1344"/>
        <v>0.16753860085867905</v>
      </c>
      <c r="O9567" s="65">
        <f t="shared" si="1345"/>
        <v>8.6857021836243345E-3</v>
      </c>
      <c r="P9567" s="65">
        <f t="shared" si="1346"/>
        <v>0.1349340177063052</v>
      </c>
      <c r="Q9567" s="65">
        <f t="shared" si="1347"/>
        <v>0.20963064145773236</v>
      </c>
      <c r="R9567" s="65">
        <f t="shared" si="1348"/>
        <v>9.0121821617970319E-2</v>
      </c>
      <c r="S9567" s="65">
        <f t="shared" si="1349"/>
        <v>2.1240335126603529E-2</v>
      </c>
      <c r="T9567" s="66">
        <f>(L9567*'Football Field'!$F$4)+(M9567*'Football Field'!$F$5)+(N9567*'Football Field'!$F$6)+(O9567*'Football Field'!$F$7)+(P9567*'Football Field'!$F$8)+(Q9567*'Football Field'!$F$9)+(R9567*'Football Field'!$F$10)+(S9567*'Football Field'!$F$11)</f>
        <v>134719941.26427132</v>
      </c>
    </row>
    <row r="9568" spans="2:20" x14ac:dyDescent="0.3">
      <c r="B9568" s="62">
        <f t="shared" si="1350"/>
        <v>9541</v>
      </c>
      <c r="C9568" s="62">
        <v>0.14622867944801243</v>
      </c>
      <c r="D9568" s="62">
        <v>7.1082082131346702E-2</v>
      </c>
      <c r="E9568" s="62">
        <v>0.35077534935964005</v>
      </c>
      <c r="F9568" s="62">
        <v>0.86915845265459901</v>
      </c>
      <c r="G9568" s="62">
        <v>0.70304484705574921</v>
      </c>
      <c r="H9568" s="62">
        <v>0.27819650093776327</v>
      </c>
      <c r="I9568" s="62">
        <v>8.3562334061318411E-2</v>
      </c>
      <c r="J9568" s="62">
        <v>0.40014033593841236</v>
      </c>
      <c r="K9568" s="62"/>
      <c r="L9568" s="65">
        <f t="shared" si="1342"/>
        <v>5.0385657353823082E-2</v>
      </c>
      <c r="M9568" s="65">
        <f t="shared" si="1343"/>
        <v>2.4492578663679002E-2</v>
      </c>
      <c r="N9568" s="65">
        <f t="shared" si="1344"/>
        <v>0.12086580161784152</v>
      </c>
      <c r="O9568" s="65">
        <f t="shared" si="1345"/>
        <v>0.29948379583912693</v>
      </c>
      <c r="P9568" s="65">
        <f t="shared" si="1346"/>
        <v>0.24224643826258269</v>
      </c>
      <c r="Q9568" s="65">
        <f t="shared" si="1347"/>
        <v>9.585748586525436E-2</v>
      </c>
      <c r="R9568" s="65">
        <f t="shared" si="1348"/>
        <v>2.879286845502944E-2</v>
      </c>
      <c r="S9568" s="65">
        <f t="shared" si="1349"/>
        <v>0.13787537394266294</v>
      </c>
      <c r="T9568" s="66">
        <f>(L9568*'Football Field'!$F$4)+(M9568*'Football Field'!$F$5)+(N9568*'Football Field'!$F$6)+(O9568*'Football Field'!$F$7)+(P9568*'Football Field'!$F$8)+(Q9568*'Football Field'!$F$9)+(R9568*'Football Field'!$F$10)+(S9568*'Football Field'!$F$11)</f>
        <v>137873704.29267818</v>
      </c>
    </row>
    <row r="9569" spans="2:20" x14ac:dyDescent="0.3">
      <c r="B9569" s="62">
        <f t="shared" si="1350"/>
        <v>9542</v>
      </c>
      <c r="C9569" s="62">
        <v>0.74852451571587908</v>
      </c>
      <c r="D9569" s="62">
        <v>0.24723473471874302</v>
      </c>
      <c r="E9569" s="62">
        <v>0.14879038325018712</v>
      </c>
      <c r="F9569" s="62">
        <v>0.33898394497766549</v>
      </c>
      <c r="G9569" s="62">
        <v>0.60374705688040331</v>
      </c>
      <c r="H9569" s="62">
        <v>0.82462123049274394</v>
      </c>
      <c r="I9569" s="62">
        <v>0.31010431946754247</v>
      </c>
      <c r="J9569" s="62">
        <v>0.2574761304728227</v>
      </c>
      <c r="K9569" s="62"/>
      <c r="L9569" s="65">
        <f t="shared" si="1342"/>
        <v>0.2151252536272539</v>
      </c>
      <c r="M9569" s="65">
        <f t="shared" si="1343"/>
        <v>7.1055034130671879E-2</v>
      </c>
      <c r="N9569" s="65">
        <f t="shared" si="1344"/>
        <v>4.2762218553897648E-2</v>
      </c>
      <c r="O9569" s="65">
        <f t="shared" si="1345"/>
        <v>9.7423672315052778E-2</v>
      </c>
      <c r="P9569" s="65">
        <f t="shared" si="1346"/>
        <v>0.17351634583923833</v>
      </c>
      <c r="Q9569" s="65">
        <f t="shared" si="1347"/>
        <v>0.23699537908455773</v>
      </c>
      <c r="R9569" s="65">
        <f t="shared" si="1348"/>
        <v>8.9123694649546989E-2</v>
      </c>
      <c r="S9569" s="65">
        <f t="shared" si="1349"/>
        <v>7.3998401799780733E-2</v>
      </c>
      <c r="T9569" s="66">
        <f>(L9569*'Football Field'!$F$4)+(M9569*'Football Field'!$F$5)+(N9569*'Football Field'!$F$6)+(O9569*'Football Field'!$F$7)+(P9569*'Football Field'!$F$8)+(Q9569*'Football Field'!$F$9)+(R9569*'Football Field'!$F$10)+(S9569*'Football Field'!$F$11)</f>
        <v>135695543.56793544</v>
      </c>
    </row>
    <row r="9570" spans="2:20" x14ac:dyDescent="0.3">
      <c r="B9570" s="62">
        <f t="shared" si="1350"/>
        <v>9543</v>
      </c>
      <c r="C9570" s="62">
        <v>0.29406612780613273</v>
      </c>
      <c r="D9570" s="62">
        <v>0.30973444556184015</v>
      </c>
      <c r="E9570" s="62">
        <v>0.60513976534249647</v>
      </c>
      <c r="F9570" s="62">
        <v>0.95237654423077922</v>
      </c>
      <c r="G9570" s="62">
        <v>0.47168076189173536</v>
      </c>
      <c r="H9570" s="62">
        <v>0.19055896239847125</v>
      </c>
      <c r="I9570" s="62">
        <v>0.27619585669750268</v>
      </c>
      <c r="J9570" s="62">
        <v>0.25660104190213717</v>
      </c>
      <c r="K9570" s="62"/>
      <c r="L9570" s="65">
        <f t="shared" si="1342"/>
        <v>8.7614766232234687E-2</v>
      </c>
      <c r="M9570" s="65">
        <f t="shared" si="1343"/>
        <v>9.2283022340682849E-2</v>
      </c>
      <c r="N9570" s="65">
        <f t="shared" si="1344"/>
        <v>0.18029679063637627</v>
      </c>
      <c r="O9570" s="65">
        <f t="shared" si="1345"/>
        <v>0.28375334796414814</v>
      </c>
      <c r="P9570" s="65">
        <f t="shared" si="1346"/>
        <v>0.14053369559322937</v>
      </c>
      <c r="Q9570" s="65">
        <f t="shared" si="1347"/>
        <v>5.6775593532507038E-2</v>
      </c>
      <c r="R9570" s="65">
        <f t="shared" si="1348"/>
        <v>8.2290454869446625E-2</v>
      </c>
      <c r="S9570" s="65">
        <f t="shared" si="1349"/>
        <v>7.6452328831374997E-2</v>
      </c>
      <c r="T9570" s="66">
        <f>(L9570*'Football Field'!$F$4)+(M9570*'Football Field'!$F$5)+(N9570*'Football Field'!$F$6)+(O9570*'Football Field'!$F$7)+(P9570*'Football Field'!$F$8)+(Q9570*'Football Field'!$F$9)+(R9570*'Football Field'!$F$10)+(S9570*'Football Field'!$F$11)</f>
        <v>137532746.10523164</v>
      </c>
    </row>
    <row r="9571" spans="2:20" x14ac:dyDescent="0.3">
      <c r="B9571" s="62">
        <f t="shared" si="1350"/>
        <v>9544</v>
      </c>
      <c r="C9571" s="62">
        <v>3.629743828377896E-2</v>
      </c>
      <c r="D9571" s="62">
        <v>0.91663297812050382</v>
      </c>
      <c r="E9571" s="62">
        <v>0.67976619833337981</v>
      </c>
      <c r="F9571" s="62">
        <v>3.8825941964066413E-2</v>
      </c>
      <c r="G9571" s="62">
        <v>0.23567582200319492</v>
      </c>
      <c r="H9571" s="62">
        <v>0.69945571763281222</v>
      </c>
      <c r="I9571" s="62">
        <v>0.13968058277299178</v>
      </c>
      <c r="J9571" s="62">
        <v>0.58759600685717561</v>
      </c>
      <c r="K9571" s="62"/>
      <c r="L9571" s="65">
        <f t="shared" si="1342"/>
        <v>1.0887280421440772E-2</v>
      </c>
      <c r="M9571" s="65">
        <f t="shared" si="1343"/>
        <v>0.27494062248459367</v>
      </c>
      <c r="N9571" s="65">
        <f t="shared" si="1344"/>
        <v>0.20389332063633792</v>
      </c>
      <c r="O9571" s="65">
        <f t="shared" si="1345"/>
        <v>1.1645695613133149E-2</v>
      </c>
      <c r="P9571" s="65">
        <f t="shared" si="1346"/>
        <v>7.0690078529564188E-2</v>
      </c>
      <c r="Q9571" s="65">
        <f t="shared" si="1347"/>
        <v>0.20979911807307022</v>
      </c>
      <c r="R9571" s="65">
        <f t="shared" si="1348"/>
        <v>4.1896666706626458E-2</v>
      </c>
      <c r="S9571" s="65">
        <f t="shared" si="1349"/>
        <v>0.17624721753523356</v>
      </c>
      <c r="T9571" s="66">
        <f>(L9571*'Football Field'!$F$4)+(M9571*'Football Field'!$F$5)+(N9571*'Football Field'!$F$6)+(O9571*'Football Field'!$F$7)+(P9571*'Football Field'!$F$8)+(Q9571*'Football Field'!$F$9)+(R9571*'Football Field'!$F$10)+(S9571*'Football Field'!$F$11)</f>
        <v>125439996.08882684</v>
      </c>
    </row>
    <row r="9572" spans="2:20" x14ac:dyDescent="0.3">
      <c r="B9572" s="62">
        <f t="shared" si="1350"/>
        <v>9545</v>
      </c>
      <c r="C9572" s="62">
        <v>0.99629852421013732</v>
      </c>
      <c r="D9572" s="62">
        <v>0.83510129224674845</v>
      </c>
      <c r="E9572" s="62">
        <v>0.90714752400537169</v>
      </c>
      <c r="F9572" s="62">
        <v>0.74895980093387304</v>
      </c>
      <c r="G9572" s="62">
        <v>0.32471395559966321</v>
      </c>
      <c r="H9572" s="62">
        <v>0.32577263336745765</v>
      </c>
      <c r="I9572" s="62">
        <v>0.76548401434498559</v>
      </c>
      <c r="J9572" s="62">
        <v>0.18048821943452376</v>
      </c>
      <c r="K9572" s="62"/>
      <c r="L9572" s="65">
        <f t="shared" si="1342"/>
        <v>0.19596876360641205</v>
      </c>
      <c r="M9572" s="65">
        <f t="shared" si="1343"/>
        <v>0.16426177872486214</v>
      </c>
      <c r="N9572" s="65">
        <f t="shared" si="1344"/>
        <v>0.17843304428147003</v>
      </c>
      <c r="O9572" s="65">
        <f t="shared" si="1345"/>
        <v>0.14731802026533825</v>
      </c>
      <c r="P9572" s="65">
        <f t="shared" si="1346"/>
        <v>6.3870206427397921E-2</v>
      </c>
      <c r="Q9572" s="65">
        <f t="shared" si="1347"/>
        <v>6.4078444990610439E-2</v>
      </c>
      <c r="R9572" s="65">
        <f t="shared" si="1348"/>
        <v>0.15056828069738243</v>
      </c>
      <c r="S9572" s="65">
        <f t="shared" si="1349"/>
        <v>3.5501461006526826E-2</v>
      </c>
      <c r="T9572" s="66">
        <f>(L9572*'Football Field'!$F$4)+(M9572*'Football Field'!$F$5)+(N9572*'Football Field'!$F$6)+(O9572*'Football Field'!$F$7)+(P9572*'Football Field'!$F$8)+(Q9572*'Football Field'!$F$9)+(R9572*'Football Field'!$F$10)+(S9572*'Football Field'!$F$11)</f>
        <v>138637844.27838433</v>
      </c>
    </row>
    <row r="9573" spans="2:20" x14ac:dyDescent="0.3">
      <c r="B9573" s="62">
        <f t="shared" si="1350"/>
        <v>9546</v>
      </c>
      <c r="C9573" s="62">
        <v>0.36383839608887381</v>
      </c>
      <c r="D9573" s="62">
        <v>0.17273160372919372</v>
      </c>
      <c r="E9573" s="62">
        <v>0.88868579993954</v>
      </c>
      <c r="F9573" s="62">
        <v>0.85250122405398499</v>
      </c>
      <c r="G9573" s="62">
        <v>0.13010751096573447</v>
      </c>
      <c r="H9573" s="62">
        <v>0.57148997221283726</v>
      </c>
      <c r="I9573" s="62">
        <v>0.69197944682495716</v>
      </c>
      <c r="J9573" s="62">
        <v>0.29467994020021548</v>
      </c>
      <c r="K9573" s="62"/>
      <c r="L9573" s="65">
        <f t="shared" si="1342"/>
        <v>9.1739062396604606E-2</v>
      </c>
      <c r="M9573" s="65">
        <f t="shared" si="1343"/>
        <v>4.3552949723611269E-2</v>
      </c>
      <c r="N9573" s="65">
        <f t="shared" si="1344"/>
        <v>0.22407531180880511</v>
      </c>
      <c r="O9573" s="65">
        <f t="shared" si="1345"/>
        <v>0.21495164838943154</v>
      </c>
      <c r="P9573" s="65">
        <f t="shared" si="1346"/>
        <v>3.280561148867002E-2</v>
      </c>
      <c r="Q9573" s="65">
        <f t="shared" si="1347"/>
        <v>0.14409681546381067</v>
      </c>
      <c r="R9573" s="65">
        <f t="shared" si="1348"/>
        <v>0.17447731281757359</v>
      </c>
      <c r="S9573" s="65">
        <f t="shared" si="1349"/>
        <v>7.4301287911493111E-2</v>
      </c>
      <c r="T9573" s="66">
        <f>(L9573*'Football Field'!$F$4)+(M9573*'Football Field'!$F$5)+(N9573*'Football Field'!$F$6)+(O9573*'Football Field'!$F$7)+(P9573*'Football Field'!$F$8)+(Q9573*'Football Field'!$F$9)+(R9573*'Football Field'!$F$10)+(S9573*'Football Field'!$F$11)</f>
        <v>142271185.78079581</v>
      </c>
    </row>
    <row r="9574" spans="2:20" x14ac:dyDescent="0.3">
      <c r="B9574" s="62">
        <f t="shared" si="1350"/>
        <v>9547</v>
      </c>
      <c r="C9574" s="62">
        <v>0.86355597487652536</v>
      </c>
      <c r="D9574" s="62">
        <v>0.10239295101533463</v>
      </c>
      <c r="E9574" s="62">
        <v>0.99560029216348744</v>
      </c>
      <c r="F9574" s="62">
        <v>0.50704405501745453</v>
      </c>
      <c r="G9574" s="62">
        <v>0.10951737899646008</v>
      </c>
      <c r="H9574" s="62">
        <v>0.86472907903592622</v>
      </c>
      <c r="I9574" s="62">
        <v>0.96388614149258134</v>
      </c>
      <c r="J9574" s="62">
        <v>0.93648763535922064</v>
      </c>
      <c r="K9574" s="62"/>
      <c r="L9574" s="65">
        <f t="shared" si="1342"/>
        <v>0.16161734386816803</v>
      </c>
      <c r="M9574" s="65">
        <f t="shared" si="1343"/>
        <v>1.9163177900874333E-2</v>
      </c>
      <c r="N9574" s="65">
        <f t="shared" si="1344"/>
        <v>0.18632987259087858</v>
      </c>
      <c r="O9574" s="65">
        <f t="shared" si="1345"/>
        <v>9.4894964287385516E-2</v>
      </c>
      <c r="P9574" s="65">
        <f t="shared" si="1346"/>
        <v>2.0496538053994907E-2</v>
      </c>
      <c r="Q9574" s="65">
        <f t="shared" si="1347"/>
        <v>0.16183689417392577</v>
      </c>
      <c r="R9574" s="65">
        <f t="shared" si="1348"/>
        <v>0.18039446487721</v>
      </c>
      <c r="S9574" s="65">
        <f t="shared" si="1349"/>
        <v>0.17526674424756278</v>
      </c>
      <c r="T9574" s="66">
        <f>(L9574*'Football Field'!$F$4)+(M9574*'Football Field'!$F$5)+(N9574*'Football Field'!$F$6)+(O9574*'Football Field'!$F$7)+(P9574*'Football Field'!$F$8)+(Q9574*'Football Field'!$F$9)+(R9574*'Football Field'!$F$10)+(S9574*'Football Field'!$F$11)</f>
        <v>140766211.12625504</v>
      </c>
    </row>
    <row r="9575" spans="2:20" x14ac:dyDescent="0.3">
      <c r="B9575" s="62">
        <f t="shared" si="1350"/>
        <v>9548</v>
      </c>
      <c r="C9575" s="62">
        <v>0.78466407848134034</v>
      </c>
      <c r="D9575" s="62">
        <v>0.86266585058319456</v>
      </c>
      <c r="E9575" s="62">
        <v>0.18653333698322283</v>
      </c>
      <c r="F9575" s="62">
        <v>0.89628688394193634</v>
      </c>
      <c r="G9575" s="62">
        <v>0.61839707666148991</v>
      </c>
      <c r="H9575" s="62">
        <v>0.54775041539163305</v>
      </c>
      <c r="I9575" s="62">
        <v>0.70600334692154332</v>
      </c>
      <c r="J9575" s="62">
        <v>0.13917039748427662</v>
      </c>
      <c r="K9575" s="62"/>
      <c r="L9575" s="65">
        <f t="shared" ref="L9575:L9638" si="1351">C9575/SUM($C9575:$J9575)</f>
        <v>0.16548957370573822</v>
      </c>
      <c r="M9575" s="65">
        <f t="shared" ref="M9575:M9638" si="1352">D9575/SUM($C9575:$J9575)</f>
        <v>0.18194053707647312</v>
      </c>
      <c r="N9575" s="65">
        <f t="shared" ref="N9575:N9638" si="1353">E9575/SUM($C9575:$J9575)</f>
        <v>3.9340812541091036E-2</v>
      </c>
      <c r="O9575" s="65">
        <f t="shared" ref="O9575:O9638" si="1354">F9575/SUM($C9575:$J9575)</f>
        <v>0.18903138095561839</v>
      </c>
      <c r="P9575" s="65">
        <f t="shared" ref="P9575:P9638" si="1355">G9575/SUM($C9575:$J9575)</f>
        <v>0.13042303248500028</v>
      </c>
      <c r="Q9575" s="65">
        <f t="shared" ref="Q9575:Q9638" si="1356">H9575/SUM($C9575:$J9575)</f>
        <v>0.11552329872898343</v>
      </c>
      <c r="R9575" s="65">
        <f t="shared" ref="R9575:R9638" si="1357">I9575/SUM($C9575:$J9575)</f>
        <v>0.14889963249368884</v>
      </c>
      <c r="S9575" s="65">
        <f t="shared" ref="S9575:S9638" si="1358">J9575/SUM($C9575:$J9575)</f>
        <v>2.9351732013406771E-2</v>
      </c>
      <c r="T9575" s="66">
        <f>(L9575*'Football Field'!$F$4)+(M9575*'Football Field'!$F$5)+(N9575*'Football Field'!$F$6)+(O9575*'Football Field'!$F$7)+(P9575*'Football Field'!$F$8)+(Q9575*'Football Field'!$F$9)+(R9575*'Football Field'!$F$10)+(S9575*'Football Field'!$F$11)</f>
        <v>140560821.20205489</v>
      </c>
    </row>
    <row r="9576" spans="2:20" x14ac:dyDescent="0.3">
      <c r="B9576" s="62">
        <f t="shared" si="1350"/>
        <v>9549</v>
      </c>
      <c r="C9576" s="62">
        <v>0.553548681722146</v>
      </c>
      <c r="D9576" s="62">
        <v>0.17060561379831396</v>
      </c>
      <c r="E9576" s="62">
        <v>0.12748473716342779</v>
      </c>
      <c r="F9576" s="62">
        <v>0.62948182777664385</v>
      </c>
      <c r="G9576" s="62">
        <v>0.11698169718736628</v>
      </c>
      <c r="H9576" s="62">
        <v>0.75988461808274455</v>
      </c>
      <c r="I9576" s="62">
        <v>0.91271322008939659</v>
      </c>
      <c r="J9576" s="62">
        <v>0.14834210565091499</v>
      </c>
      <c r="K9576" s="62"/>
      <c r="L9576" s="65">
        <f t="shared" si="1351"/>
        <v>0.16190166734809414</v>
      </c>
      <c r="M9576" s="65">
        <f t="shared" si="1352"/>
        <v>4.9898652539392345E-2</v>
      </c>
      <c r="N9576" s="65">
        <f t="shared" si="1353"/>
        <v>3.7286678100251984E-2</v>
      </c>
      <c r="O9576" s="65">
        <f t="shared" si="1354"/>
        <v>0.18411055946389251</v>
      </c>
      <c r="P9576" s="65">
        <f t="shared" si="1355"/>
        <v>3.4214753732086677E-2</v>
      </c>
      <c r="Q9576" s="65">
        <f t="shared" si="1356"/>
        <v>0.22225070842372507</v>
      </c>
      <c r="R9576" s="65">
        <f t="shared" si="1357"/>
        <v>0.26694994861769794</v>
      </c>
      <c r="S9576" s="65">
        <f t="shared" si="1358"/>
        <v>4.3387031774859385E-2</v>
      </c>
      <c r="T9576" s="66">
        <f>(L9576*'Football Field'!$F$4)+(M9576*'Football Field'!$F$5)+(N9576*'Football Field'!$F$6)+(O9576*'Football Field'!$F$7)+(P9576*'Football Field'!$F$8)+(Q9576*'Football Field'!$F$9)+(R9576*'Football Field'!$F$10)+(S9576*'Football Field'!$F$11)</f>
        <v>149516616.78156081</v>
      </c>
    </row>
    <row r="9577" spans="2:20" x14ac:dyDescent="0.3">
      <c r="B9577" s="62">
        <f t="shared" si="1350"/>
        <v>9550</v>
      </c>
      <c r="C9577" s="62">
        <v>0.96806545323868032</v>
      </c>
      <c r="D9577" s="62">
        <v>0.47118149280219568</v>
      </c>
      <c r="E9577" s="62">
        <v>0.84624607444666233</v>
      </c>
      <c r="F9577" s="62">
        <v>0.32027329472716548</v>
      </c>
      <c r="G9577" s="62">
        <v>0.41109839781004354</v>
      </c>
      <c r="H9577" s="62">
        <v>0.61288967019024787</v>
      </c>
      <c r="I9577" s="62">
        <v>0.79601803940878801</v>
      </c>
      <c r="J9577" s="62">
        <v>0.25294138732756632</v>
      </c>
      <c r="K9577" s="62"/>
      <c r="L9577" s="65">
        <f t="shared" si="1351"/>
        <v>0.20690845658900142</v>
      </c>
      <c r="M9577" s="65">
        <f t="shared" si="1352"/>
        <v>0.10070748328312373</v>
      </c>
      <c r="N9577" s="65">
        <f t="shared" si="1353"/>
        <v>0.18087151914416022</v>
      </c>
      <c r="O9577" s="65">
        <f t="shared" si="1354"/>
        <v>6.8453277489630371E-2</v>
      </c>
      <c r="P9577" s="65">
        <f t="shared" si="1355"/>
        <v>8.7865685850598813E-2</v>
      </c>
      <c r="Q9577" s="65">
        <f t="shared" si="1356"/>
        <v>0.13099533228270288</v>
      </c>
      <c r="R9577" s="65">
        <f t="shared" si="1357"/>
        <v>0.17013608263786179</v>
      </c>
      <c r="S9577" s="65">
        <f t="shared" si="1358"/>
        <v>5.4062162722920741E-2</v>
      </c>
      <c r="T9577" s="66">
        <f>(L9577*'Football Field'!$F$4)+(M9577*'Football Field'!$F$5)+(N9577*'Football Field'!$F$6)+(O9577*'Football Field'!$F$7)+(P9577*'Football Field'!$F$8)+(Q9577*'Football Field'!$F$9)+(R9577*'Football Field'!$F$10)+(S9577*'Football Field'!$F$11)</f>
        <v>143118095.67019284</v>
      </c>
    </row>
    <row r="9578" spans="2:20" x14ac:dyDescent="0.3">
      <c r="B9578" s="62">
        <f t="shared" si="1350"/>
        <v>9551</v>
      </c>
      <c r="C9578" s="62">
        <v>0.48552901354841649</v>
      </c>
      <c r="D9578" s="62">
        <v>0.94935170439553351</v>
      </c>
      <c r="E9578" s="62">
        <v>0.40432207272821086</v>
      </c>
      <c r="F9578" s="62">
        <v>0.93624379223532672</v>
      </c>
      <c r="G9578" s="62">
        <v>0.11144862763038454</v>
      </c>
      <c r="H9578" s="62">
        <v>0.51005420019725056</v>
      </c>
      <c r="I9578" s="62">
        <v>4.8096100246576956E-2</v>
      </c>
      <c r="J9578" s="62">
        <v>0.1335666659810425</v>
      </c>
      <c r="K9578" s="62"/>
      <c r="L9578" s="65">
        <f t="shared" si="1351"/>
        <v>0.13567522534964857</v>
      </c>
      <c r="M9578" s="65">
        <f t="shared" si="1352"/>
        <v>0.2652848806883768</v>
      </c>
      <c r="N9578" s="65">
        <f t="shared" si="1353"/>
        <v>0.11298292542875353</v>
      </c>
      <c r="O9578" s="65">
        <f t="shared" si="1354"/>
        <v>0.26162203277079893</v>
      </c>
      <c r="P9578" s="65">
        <f t="shared" si="1355"/>
        <v>3.1142974460276324E-2</v>
      </c>
      <c r="Q9578" s="65">
        <f t="shared" si="1356"/>
        <v>0.14252849288355865</v>
      </c>
      <c r="R9578" s="65">
        <f t="shared" si="1357"/>
        <v>1.3439874976169483E-2</v>
      </c>
      <c r="S9578" s="65">
        <f t="shared" si="1358"/>
        <v>3.7323593442417632E-2</v>
      </c>
      <c r="T9578" s="66">
        <f>(L9578*'Football Field'!$F$4)+(M9578*'Football Field'!$F$5)+(N9578*'Football Field'!$F$6)+(O9578*'Football Field'!$F$7)+(P9578*'Football Field'!$F$8)+(Q9578*'Football Field'!$F$9)+(R9578*'Football Field'!$F$10)+(S9578*'Football Field'!$F$11)</f>
        <v>116000526.77663431</v>
      </c>
    </row>
    <row r="9579" spans="2:20" x14ac:dyDescent="0.3">
      <c r="B9579" s="62">
        <f t="shared" si="1350"/>
        <v>9552</v>
      </c>
      <c r="C9579" s="62">
        <v>0.12571088007720777</v>
      </c>
      <c r="D9579" s="62">
        <v>0.34345147520283348</v>
      </c>
      <c r="E9579" s="62">
        <v>0.63349686651715698</v>
      </c>
      <c r="F9579" s="62">
        <v>0.92362634426550816</v>
      </c>
      <c r="G9579" s="62">
        <v>0.14461496099581628</v>
      </c>
      <c r="H9579" s="62">
        <v>0.28775908683364404</v>
      </c>
      <c r="I9579" s="62">
        <v>0.7038660880515718</v>
      </c>
      <c r="J9579" s="62">
        <v>0.48226193435666809</v>
      </c>
      <c r="K9579" s="62"/>
      <c r="L9579" s="65">
        <f t="shared" si="1351"/>
        <v>3.4490591118446864E-2</v>
      </c>
      <c r="M9579" s="65">
        <f t="shared" si="1352"/>
        <v>9.4230860471050462E-2</v>
      </c>
      <c r="N9579" s="65">
        <f t="shared" si="1353"/>
        <v>0.17380899238348479</v>
      </c>
      <c r="O9579" s="65">
        <f t="shared" si="1354"/>
        <v>0.25341019462056308</v>
      </c>
      <c r="P9579" s="65">
        <f t="shared" si="1355"/>
        <v>3.9677198077473115E-2</v>
      </c>
      <c r="Q9579" s="65">
        <f t="shared" si="1356"/>
        <v>7.8950851338414341E-2</v>
      </c>
      <c r="R9579" s="65">
        <f t="shared" si="1357"/>
        <v>0.19311580215027882</v>
      </c>
      <c r="S9579" s="65">
        <f t="shared" si="1358"/>
        <v>0.13231550984028842</v>
      </c>
      <c r="T9579" s="66">
        <f>(L9579*'Football Field'!$F$4)+(M9579*'Football Field'!$F$5)+(N9579*'Football Field'!$F$6)+(O9579*'Football Field'!$F$7)+(P9579*'Football Field'!$F$8)+(Q9579*'Football Field'!$F$9)+(R9579*'Football Field'!$F$10)+(S9579*'Football Field'!$F$11)</f>
        <v>144942900.53596908</v>
      </c>
    </row>
    <row r="9580" spans="2:20" x14ac:dyDescent="0.3">
      <c r="B9580" s="62">
        <f t="shared" si="1350"/>
        <v>9553</v>
      </c>
      <c r="C9580" s="62">
        <v>0.83022305145810193</v>
      </c>
      <c r="D9580" s="62">
        <v>0.45939118030515791</v>
      </c>
      <c r="E9580" s="62">
        <v>0.69972541072811167</v>
      </c>
      <c r="F9580" s="62">
        <v>0.61452442422126363</v>
      </c>
      <c r="G9580" s="62">
        <v>0.15325706141155304</v>
      </c>
      <c r="H9580" s="62">
        <v>0.9311893972850428</v>
      </c>
      <c r="I9580" s="62">
        <v>0.46564644014927947</v>
      </c>
      <c r="J9580" s="62">
        <v>0.57227883699831861</v>
      </c>
      <c r="K9580" s="62"/>
      <c r="L9580" s="65">
        <f t="shared" si="1351"/>
        <v>0.17566263854396824</v>
      </c>
      <c r="M9580" s="65">
        <f t="shared" si="1352"/>
        <v>9.7200224342728209E-2</v>
      </c>
      <c r="N9580" s="65">
        <f t="shared" si="1353"/>
        <v>0.14805131185997317</v>
      </c>
      <c r="O9580" s="65">
        <f t="shared" si="1354"/>
        <v>0.13002407198743962</v>
      </c>
      <c r="P9580" s="65">
        <f t="shared" si="1355"/>
        <v>3.2426875808575416E-2</v>
      </c>
      <c r="Q9580" s="65">
        <f t="shared" si="1356"/>
        <v>0.197025589959198</v>
      </c>
      <c r="R9580" s="65">
        <f t="shared" si="1357"/>
        <v>9.8523742699712757E-2</v>
      </c>
      <c r="S9580" s="65">
        <f t="shared" si="1358"/>
        <v>0.1210855447984046</v>
      </c>
      <c r="T9580" s="66">
        <f>(L9580*'Football Field'!$F$4)+(M9580*'Football Field'!$F$5)+(N9580*'Football Field'!$F$6)+(O9580*'Football Field'!$F$7)+(P9580*'Football Field'!$F$8)+(Q9580*'Football Field'!$F$9)+(R9580*'Football Field'!$F$10)+(S9580*'Football Field'!$F$11)</f>
        <v>128891321.29397491</v>
      </c>
    </row>
    <row r="9581" spans="2:20" x14ac:dyDescent="0.3">
      <c r="B9581" s="62">
        <f t="shared" si="1350"/>
        <v>9554</v>
      </c>
      <c r="C9581" s="62">
        <v>0.50006788756120657</v>
      </c>
      <c r="D9581" s="62">
        <v>0.30266880111456906</v>
      </c>
      <c r="E9581" s="62">
        <v>4.7729656885210692E-2</v>
      </c>
      <c r="F9581" s="62">
        <v>0.32202006497673352</v>
      </c>
      <c r="G9581" s="62">
        <v>0.65177699314086956</v>
      </c>
      <c r="H9581" s="62">
        <v>0.55765407164851222</v>
      </c>
      <c r="I9581" s="62">
        <v>0.37560577213963231</v>
      </c>
      <c r="J9581" s="62">
        <v>0.82813373461314033</v>
      </c>
      <c r="K9581" s="62"/>
      <c r="L9581" s="65">
        <f t="shared" si="1351"/>
        <v>0.13946339263917548</v>
      </c>
      <c r="M9581" s="65">
        <f t="shared" si="1352"/>
        <v>8.44109747885044E-2</v>
      </c>
      <c r="N9581" s="65">
        <f t="shared" si="1353"/>
        <v>1.3311272417788528E-2</v>
      </c>
      <c r="O9581" s="65">
        <f t="shared" si="1354"/>
        <v>8.9807827850265948E-2</v>
      </c>
      <c r="P9581" s="65">
        <f t="shared" si="1355"/>
        <v>0.18177338111210062</v>
      </c>
      <c r="Q9581" s="65">
        <f t="shared" si="1356"/>
        <v>0.15552354127444806</v>
      </c>
      <c r="R9581" s="65">
        <f t="shared" si="1357"/>
        <v>0.10475228780020132</v>
      </c>
      <c r="S9581" s="65">
        <f t="shared" si="1358"/>
        <v>0.23095732211751557</v>
      </c>
      <c r="T9581" s="66">
        <f>(L9581*'Football Field'!$F$4)+(M9581*'Football Field'!$F$5)+(N9581*'Football Field'!$F$6)+(O9581*'Football Field'!$F$7)+(P9581*'Football Field'!$F$8)+(Q9581*'Football Field'!$F$9)+(R9581*'Football Field'!$F$10)+(S9581*'Football Field'!$F$11)</f>
        <v>139254848.07540715</v>
      </c>
    </row>
    <row r="9582" spans="2:20" x14ac:dyDescent="0.3">
      <c r="B9582" s="62">
        <f t="shared" si="1350"/>
        <v>9555</v>
      </c>
      <c r="C9582" s="62">
        <v>0.26770338491327994</v>
      </c>
      <c r="D9582" s="62">
        <v>3.4853949550493923E-2</v>
      </c>
      <c r="E9582" s="62">
        <v>0.61367414633478456</v>
      </c>
      <c r="F9582" s="62">
        <v>0.89234395677697087</v>
      </c>
      <c r="G9582" s="62">
        <v>0.69227082314037269</v>
      </c>
      <c r="H9582" s="62">
        <v>0.42613491872274023</v>
      </c>
      <c r="I9582" s="62">
        <v>0.24183578402595629</v>
      </c>
      <c r="J9582" s="62">
        <v>0.60976356539294063</v>
      </c>
      <c r="K9582" s="62"/>
      <c r="L9582" s="65">
        <f t="shared" si="1351"/>
        <v>7.0847606096731922E-2</v>
      </c>
      <c r="M9582" s="65">
        <f t="shared" si="1352"/>
        <v>9.2240854162851677E-3</v>
      </c>
      <c r="N9582" s="65">
        <f t="shared" si="1353"/>
        <v>0.16240864569328897</v>
      </c>
      <c r="O9582" s="65">
        <f t="shared" si="1354"/>
        <v>0.23615851242603333</v>
      </c>
      <c r="P9582" s="65">
        <f t="shared" si="1355"/>
        <v>0.18320922840029613</v>
      </c>
      <c r="Q9582" s="65">
        <f t="shared" si="1356"/>
        <v>0.11277645546212109</v>
      </c>
      <c r="R9582" s="65">
        <f t="shared" si="1357"/>
        <v>6.4001754674545941E-2</v>
      </c>
      <c r="S9582" s="65">
        <f t="shared" si="1358"/>
        <v>0.16137371183069738</v>
      </c>
      <c r="T9582" s="66">
        <f>(L9582*'Football Field'!$F$4)+(M9582*'Football Field'!$F$5)+(N9582*'Football Field'!$F$6)+(O9582*'Football Field'!$F$7)+(P9582*'Football Field'!$F$8)+(Q9582*'Football Field'!$F$9)+(R9582*'Football Field'!$F$10)+(S9582*'Football Field'!$F$11)</f>
        <v>138689924.41672561</v>
      </c>
    </row>
    <row r="9583" spans="2:20" x14ac:dyDescent="0.3">
      <c r="B9583" s="62">
        <f t="shared" si="1350"/>
        <v>9556</v>
      </c>
      <c r="C9583" s="62">
        <v>0.35923264479837647</v>
      </c>
      <c r="D9583" s="62">
        <v>0.59242991562397496</v>
      </c>
      <c r="E9583" s="62">
        <v>0.80881467832893761</v>
      </c>
      <c r="F9583" s="62">
        <v>0.66304821458405971</v>
      </c>
      <c r="G9583" s="62">
        <v>0.71792820763755594</v>
      </c>
      <c r="H9583" s="62">
        <v>0.12994799370665722</v>
      </c>
      <c r="I9583" s="62">
        <v>0.2682525561307475</v>
      </c>
      <c r="J9583" s="62">
        <v>0.47241216492856974</v>
      </c>
      <c r="K9583" s="62"/>
      <c r="L9583" s="65">
        <f t="shared" si="1351"/>
        <v>8.9538061227169674E-2</v>
      </c>
      <c r="M9583" s="65">
        <f t="shared" si="1352"/>
        <v>0.14766204248424741</v>
      </c>
      <c r="N9583" s="65">
        <f t="shared" si="1353"/>
        <v>0.20159553770592414</v>
      </c>
      <c r="O9583" s="65">
        <f t="shared" si="1354"/>
        <v>0.16526352071180525</v>
      </c>
      <c r="P9583" s="65">
        <f t="shared" si="1355"/>
        <v>0.1789422557859201</v>
      </c>
      <c r="Q9583" s="65">
        <f t="shared" si="1356"/>
        <v>3.2389293081604473E-2</v>
      </c>
      <c r="R9583" s="65">
        <f t="shared" si="1357"/>
        <v>6.686144520262205E-2</v>
      </c>
      <c r="S9583" s="65">
        <f t="shared" si="1358"/>
        <v>0.11774784380070689</v>
      </c>
      <c r="T9583" s="66">
        <f>(L9583*'Football Field'!$F$4)+(M9583*'Football Field'!$F$5)+(N9583*'Football Field'!$F$6)+(O9583*'Football Field'!$F$7)+(P9583*'Football Field'!$F$8)+(Q9583*'Football Field'!$F$9)+(R9583*'Football Field'!$F$10)+(S9583*'Football Field'!$F$11)</f>
        <v>138389496.71299851</v>
      </c>
    </row>
    <row r="9584" spans="2:20" x14ac:dyDescent="0.3">
      <c r="B9584" s="62">
        <f t="shared" si="1350"/>
        <v>9557</v>
      </c>
      <c r="C9584" s="62">
        <v>0.3081414859991739</v>
      </c>
      <c r="D9584" s="62">
        <v>0.27419827897842375</v>
      </c>
      <c r="E9584" s="62">
        <v>0.81320295806348497</v>
      </c>
      <c r="F9584" s="62">
        <v>0.28020389115919142</v>
      </c>
      <c r="G9584" s="62">
        <v>0.36180386284590194</v>
      </c>
      <c r="H9584" s="62">
        <v>0.96063522928678835</v>
      </c>
      <c r="I9584" s="62">
        <v>0.37919581191825369</v>
      </c>
      <c r="J9584" s="62">
        <v>0.35675754695911666</v>
      </c>
      <c r="K9584" s="62"/>
      <c r="L9584" s="65">
        <f t="shared" si="1351"/>
        <v>8.2520088464304989E-2</v>
      </c>
      <c r="M9584" s="65">
        <f t="shared" si="1352"/>
        <v>7.3430119818791176E-2</v>
      </c>
      <c r="N9584" s="65">
        <f t="shared" si="1353"/>
        <v>0.21777522043563188</v>
      </c>
      <c r="O9584" s="65">
        <f t="shared" si="1354"/>
        <v>7.5038418833876033E-2</v>
      </c>
      <c r="P9584" s="65">
        <f t="shared" si="1355"/>
        <v>9.6890837895326876E-2</v>
      </c>
      <c r="Q9584" s="65">
        <f t="shared" si="1356"/>
        <v>0.25725748626683198</v>
      </c>
      <c r="R9584" s="65">
        <f t="shared" si="1357"/>
        <v>0.10154839048472732</v>
      </c>
      <c r="S9584" s="65">
        <f t="shared" si="1358"/>
        <v>9.553943780050983E-2</v>
      </c>
      <c r="T9584" s="66">
        <f>(L9584*'Football Field'!$F$4)+(M9584*'Football Field'!$F$5)+(N9584*'Football Field'!$F$6)+(O9584*'Football Field'!$F$7)+(P9584*'Football Field'!$F$8)+(Q9584*'Football Field'!$F$9)+(R9584*'Football Field'!$F$10)+(S9584*'Football Field'!$F$11)</f>
        <v>136355522.19069052</v>
      </c>
    </row>
    <row r="9585" spans="2:20" x14ac:dyDescent="0.3">
      <c r="B9585" s="62">
        <f t="shared" si="1350"/>
        <v>9558</v>
      </c>
      <c r="C9585" s="62">
        <v>0.68833868616266514</v>
      </c>
      <c r="D9585" s="62">
        <v>0.19495970628619852</v>
      </c>
      <c r="E9585" s="62">
        <v>0.64405841065435498</v>
      </c>
      <c r="F9585" s="62">
        <v>0.84554982578598892</v>
      </c>
      <c r="G9585" s="62">
        <v>0.75141078341814338</v>
      </c>
      <c r="H9585" s="62">
        <v>0.51554193560830042</v>
      </c>
      <c r="I9585" s="62">
        <v>0.97898687579077193</v>
      </c>
      <c r="J9585" s="62">
        <v>0.35338231409933851</v>
      </c>
      <c r="K9585" s="62"/>
      <c r="L9585" s="65">
        <f t="shared" si="1351"/>
        <v>0.13843665489809287</v>
      </c>
      <c r="M9585" s="65">
        <f t="shared" si="1352"/>
        <v>3.9209723528161475E-2</v>
      </c>
      <c r="N9585" s="65">
        <f t="shared" si="1353"/>
        <v>0.12953113593981685</v>
      </c>
      <c r="O9585" s="65">
        <f t="shared" si="1354"/>
        <v>0.17005449756722746</v>
      </c>
      <c r="P9585" s="65">
        <f t="shared" si="1355"/>
        <v>0.15112152985424518</v>
      </c>
      <c r="Q9585" s="65">
        <f t="shared" si="1356"/>
        <v>0.10368427993372333</v>
      </c>
      <c r="R9585" s="65">
        <f t="shared" si="1357"/>
        <v>0.19689096515720445</v>
      </c>
      <c r="S9585" s="65">
        <f t="shared" si="1358"/>
        <v>7.1071213121528337E-2</v>
      </c>
      <c r="T9585" s="66">
        <f>(L9585*'Football Field'!$F$4)+(M9585*'Football Field'!$F$5)+(N9585*'Football Field'!$F$6)+(O9585*'Football Field'!$F$7)+(P9585*'Football Field'!$F$8)+(Q9585*'Football Field'!$F$9)+(R9585*'Football Field'!$F$10)+(S9585*'Football Field'!$F$11)</f>
        <v>152054126.12094545</v>
      </c>
    </row>
    <row r="9586" spans="2:20" x14ac:dyDescent="0.3">
      <c r="B9586" s="62">
        <f t="shared" si="1350"/>
        <v>9559</v>
      </c>
      <c r="C9586" s="62">
        <v>5.5962743795567538E-2</v>
      </c>
      <c r="D9586" s="62">
        <v>0.15162108497261184</v>
      </c>
      <c r="E9586" s="62">
        <v>0.25541588681166394</v>
      </c>
      <c r="F9586" s="62">
        <v>0.55898002474215247</v>
      </c>
      <c r="G9586" s="62">
        <v>0.41426485946635205</v>
      </c>
      <c r="H9586" s="62">
        <v>0.3349562396420499</v>
      </c>
      <c r="I9586" s="62">
        <v>0.74080433946136071</v>
      </c>
      <c r="J9586" s="62">
        <v>0.97049367870577796</v>
      </c>
      <c r="K9586" s="62"/>
      <c r="L9586" s="65">
        <f t="shared" si="1351"/>
        <v>1.6069709161132196E-2</v>
      </c>
      <c r="M9586" s="65">
        <f t="shared" si="1352"/>
        <v>4.3538014274385244E-2</v>
      </c>
      <c r="N9586" s="65">
        <f t="shared" si="1353"/>
        <v>7.3342705125212057E-2</v>
      </c>
      <c r="O9586" s="65">
        <f t="shared" si="1354"/>
        <v>0.16051118682283641</v>
      </c>
      <c r="P9586" s="65">
        <f t="shared" si="1355"/>
        <v>0.11895620828778679</v>
      </c>
      <c r="Q9586" s="65">
        <f t="shared" si="1356"/>
        <v>9.6182727787921057E-2</v>
      </c>
      <c r="R9586" s="65">
        <f t="shared" si="1357"/>
        <v>0.21272206244811742</v>
      </c>
      <c r="S9586" s="65">
        <f t="shared" si="1358"/>
        <v>0.27867738609260889</v>
      </c>
      <c r="T9586" s="66">
        <f>(L9586*'Football Field'!$F$4)+(M9586*'Football Field'!$F$5)+(N9586*'Football Field'!$F$6)+(O9586*'Football Field'!$F$7)+(P9586*'Football Field'!$F$8)+(Q9586*'Football Field'!$F$9)+(R9586*'Football Field'!$F$10)+(S9586*'Football Field'!$F$11)</f>
        <v>152258862.34704059</v>
      </c>
    </row>
    <row r="9587" spans="2:20" x14ac:dyDescent="0.3">
      <c r="B9587" s="62">
        <f t="shared" si="1350"/>
        <v>9560</v>
      </c>
      <c r="C9587" s="62">
        <v>0.14845510820777941</v>
      </c>
      <c r="D9587" s="62">
        <v>0.89007008379384767</v>
      </c>
      <c r="E9587" s="62">
        <v>0.55990434540892153</v>
      </c>
      <c r="F9587" s="62">
        <v>5.0261601642929699E-2</v>
      </c>
      <c r="G9587" s="62">
        <v>0.76239602553149155</v>
      </c>
      <c r="H9587" s="62">
        <v>0.2700594022060272</v>
      </c>
      <c r="I9587" s="62">
        <v>6.1372203029253836E-2</v>
      </c>
      <c r="J9587" s="62">
        <v>0.13871810501197479</v>
      </c>
      <c r="K9587" s="62"/>
      <c r="L9587" s="65">
        <f t="shared" si="1351"/>
        <v>5.1524784201029634E-2</v>
      </c>
      <c r="M9587" s="65">
        <f t="shared" si="1352"/>
        <v>0.30891944066406435</v>
      </c>
      <c r="N9587" s="65">
        <f t="shared" si="1353"/>
        <v>0.19432777301294429</v>
      </c>
      <c r="O9587" s="65">
        <f t="shared" si="1354"/>
        <v>1.7444453138153192E-2</v>
      </c>
      <c r="P9587" s="65">
        <f t="shared" si="1355"/>
        <v>0.26460720123050835</v>
      </c>
      <c r="Q9587" s="65">
        <f t="shared" si="1356"/>
        <v>9.3730371343297772E-2</v>
      </c>
      <c r="R9587" s="65">
        <f t="shared" si="1357"/>
        <v>2.1300644721488772E-2</v>
      </c>
      <c r="S9587" s="65">
        <f t="shared" si="1358"/>
        <v>4.814533168851394E-2</v>
      </c>
      <c r="T9587" s="66">
        <f>(L9587*'Football Field'!$F$4)+(M9587*'Football Field'!$F$5)+(N9587*'Football Field'!$F$6)+(O9587*'Football Field'!$F$7)+(P9587*'Football Field'!$F$8)+(Q9587*'Football Field'!$F$9)+(R9587*'Football Field'!$F$10)+(S9587*'Football Field'!$F$11)</f>
        <v>136975868.80642846</v>
      </c>
    </row>
    <row r="9588" spans="2:20" x14ac:dyDescent="0.3">
      <c r="B9588" s="62">
        <f t="shared" si="1350"/>
        <v>9561</v>
      </c>
      <c r="C9588" s="62">
        <v>0.76799101222894794</v>
      </c>
      <c r="D9588" s="62">
        <v>0.77846757822559187</v>
      </c>
      <c r="E9588" s="62">
        <v>0.29152617088169064</v>
      </c>
      <c r="F9588" s="62">
        <v>0.72775901312781366</v>
      </c>
      <c r="G9588" s="62">
        <v>0.56316499251769891</v>
      </c>
      <c r="H9588" s="62">
        <v>7.9019507810779599E-2</v>
      </c>
      <c r="I9588" s="62">
        <v>0.94576288021799504</v>
      </c>
      <c r="J9588" s="62">
        <v>2.8976231586874235E-2</v>
      </c>
      <c r="K9588" s="62"/>
      <c r="L9588" s="65">
        <f t="shared" si="1351"/>
        <v>0.18361273829466754</v>
      </c>
      <c r="M9588" s="65">
        <f t="shared" si="1352"/>
        <v>0.18611749543366793</v>
      </c>
      <c r="N9588" s="65">
        <f t="shared" si="1353"/>
        <v>6.969862624406474E-2</v>
      </c>
      <c r="O9588" s="65">
        <f t="shared" si="1354"/>
        <v>0.17399399614221944</v>
      </c>
      <c r="P9588" s="65">
        <f t="shared" si="1355"/>
        <v>0.13464254755763277</v>
      </c>
      <c r="Q9588" s="65">
        <f t="shared" si="1356"/>
        <v>1.8892132820310659E-2</v>
      </c>
      <c r="R9588" s="65">
        <f t="shared" si="1357"/>
        <v>0.22611477146103531</v>
      </c>
      <c r="S9588" s="65">
        <f t="shared" si="1358"/>
        <v>6.9276920464016283E-3</v>
      </c>
      <c r="T9588" s="66">
        <f>(L9588*'Football Field'!$F$4)+(M9588*'Football Field'!$F$5)+(N9588*'Football Field'!$F$6)+(O9588*'Football Field'!$F$7)+(P9588*'Football Field'!$F$8)+(Q9588*'Football Field'!$F$9)+(R9588*'Football Field'!$F$10)+(S9588*'Football Field'!$F$11)</f>
        <v>152038989.20619699</v>
      </c>
    </row>
    <row r="9589" spans="2:20" x14ac:dyDescent="0.3">
      <c r="B9589" s="62">
        <f t="shared" si="1350"/>
        <v>9562</v>
      </c>
      <c r="C9589" s="62">
        <v>8.8459283748361428E-2</v>
      </c>
      <c r="D9589" s="62">
        <v>0.5327111276072638</v>
      </c>
      <c r="E9589" s="62">
        <v>0.53637986935560911</v>
      </c>
      <c r="F9589" s="62">
        <v>0.26317705734485131</v>
      </c>
      <c r="G9589" s="62">
        <v>0.9437857520235432</v>
      </c>
      <c r="H9589" s="62">
        <v>0.69366948466038592</v>
      </c>
      <c r="I9589" s="62">
        <v>0.97625593010273626</v>
      </c>
      <c r="J9589" s="62">
        <v>0.30638919956105304</v>
      </c>
      <c r="K9589" s="62"/>
      <c r="L9589" s="65">
        <f t="shared" si="1351"/>
        <v>2.0378436964595206E-2</v>
      </c>
      <c r="M9589" s="65">
        <f t="shared" si="1352"/>
        <v>0.12272109465824321</v>
      </c>
      <c r="N9589" s="65">
        <f t="shared" si="1353"/>
        <v>0.12356626567127912</v>
      </c>
      <c r="O9589" s="65">
        <f t="shared" si="1354"/>
        <v>6.062831221747321E-2</v>
      </c>
      <c r="P9589" s="65">
        <f t="shared" si="1355"/>
        <v>0.2174206893920404</v>
      </c>
      <c r="Q9589" s="65">
        <f t="shared" si="1356"/>
        <v>0.1598012019589381</v>
      </c>
      <c r="R9589" s="65">
        <f t="shared" si="1357"/>
        <v>0.22490087065937148</v>
      </c>
      <c r="S9589" s="65">
        <f t="shared" si="1358"/>
        <v>7.0583128478059337E-2</v>
      </c>
      <c r="T9589" s="66">
        <f>(L9589*'Football Field'!$F$4)+(M9589*'Football Field'!$F$5)+(N9589*'Football Field'!$F$6)+(O9589*'Football Field'!$F$7)+(P9589*'Football Field'!$F$8)+(Q9589*'Football Field'!$F$9)+(R9589*'Football Field'!$F$10)+(S9589*'Football Field'!$F$11)</f>
        <v>160740231.3300235</v>
      </c>
    </row>
    <row r="9590" spans="2:20" x14ac:dyDescent="0.3">
      <c r="B9590" s="62">
        <f t="shared" si="1350"/>
        <v>9563</v>
      </c>
      <c r="C9590" s="62">
        <v>0.42169634128503009</v>
      </c>
      <c r="D9590" s="62">
        <v>0.68219469834126123</v>
      </c>
      <c r="E9590" s="62">
        <v>0.56801133521471481</v>
      </c>
      <c r="F9590" s="62">
        <v>0.71333131132618921</v>
      </c>
      <c r="G9590" s="62">
        <v>0.96976151166659719</v>
      </c>
      <c r="H9590" s="62">
        <v>0.67780725102321848</v>
      </c>
      <c r="I9590" s="62">
        <v>0.53324761241491192</v>
      </c>
      <c r="J9590" s="62">
        <v>0.38060129926420483</v>
      </c>
      <c r="K9590" s="62"/>
      <c r="L9590" s="65">
        <f t="shared" si="1351"/>
        <v>8.5248850292802075E-2</v>
      </c>
      <c r="M9590" s="65">
        <f t="shared" si="1352"/>
        <v>0.13791040617572928</v>
      </c>
      <c r="N9590" s="65">
        <f t="shared" si="1353"/>
        <v>0.11482744463178673</v>
      </c>
      <c r="O9590" s="65">
        <f t="shared" si="1354"/>
        <v>0.14420488919374275</v>
      </c>
      <c r="P9590" s="65">
        <f t="shared" si="1355"/>
        <v>0.19604403888320371</v>
      </c>
      <c r="Q9590" s="65">
        <f t="shared" si="1356"/>
        <v>0.13702345316484085</v>
      </c>
      <c r="R9590" s="65">
        <f t="shared" si="1357"/>
        <v>0.10779971612091083</v>
      </c>
      <c r="S9590" s="65">
        <f t="shared" si="1358"/>
        <v>7.6941201536983694E-2</v>
      </c>
      <c r="T9590" s="66">
        <f>(L9590*'Football Field'!$F$4)+(M9590*'Football Field'!$F$5)+(N9590*'Football Field'!$F$6)+(O9590*'Football Field'!$F$7)+(P9590*'Football Field'!$F$8)+(Q9590*'Football Field'!$F$9)+(R9590*'Football Field'!$F$10)+(S9590*'Football Field'!$F$11)</f>
        <v>142787994.0971612</v>
      </c>
    </row>
    <row r="9591" spans="2:20" x14ac:dyDescent="0.3">
      <c r="B9591" s="62">
        <f t="shared" si="1350"/>
        <v>9564</v>
      </c>
      <c r="C9591" s="62">
        <v>0.97387471544422821</v>
      </c>
      <c r="D9591" s="62">
        <v>0.36066562521015977</v>
      </c>
      <c r="E9591" s="62">
        <v>0.85618017656293155</v>
      </c>
      <c r="F9591" s="62">
        <v>0.87210562937138558</v>
      </c>
      <c r="G9591" s="62">
        <v>0.89934631111970553</v>
      </c>
      <c r="H9591" s="62">
        <v>2.4139335963204611E-2</v>
      </c>
      <c r="I9591" s="62">
        <v>0.16243289347248613</v>
      </c>
      <c r="J9591" s="62">
        <v>0.15820494209741065</v>
      </c>
      <c r="K9591" s="62"/>
      <c r="L9591" s="65">
        <f t="shared" si="1351"/>
        <v>0.22611704321597448</v>
      </c>
      <c r="M9591" s="65">
        <f t="shared" si="1352"/>
        <v>8.3740386179922854E-2</v>
      </c>
      <c r="N9591" s="65">
        <f t="shared" si="1353"/>
        <v>0.19879038536926463</v>
      </c>
      <c r="O9591" s="65">
        <f t="shared" si="1354"/>
        <v>0.20248800298251232</v>
      </c>
      <c r="P9591" s="65">
        <f t="shared" si="1355"/>
        <v>0.20881282312049876</v>
      </c>
      <c r="Q9591" s="65">
        <f t="shared" si="1356"/>
        <v>5.6047407193512361E-3</v>
      </c>
      <c r="R9591" s="65">
        <f t="shared" si="1357"/>
        <v>3.7714138184869336E-2</v>
      </c>
      <c r="S9591" s="65">
        <f t="shared" si="1358"/>
        <v>3.6732480227606425E-2</v>
      </c>
      <c r="T9591" s="66">
        <f>(L9591*'Football Field'!$F$4)+(M9591*'Football Field'!$F$5)+(N9591*'Football Field'!$F$6)+(O9591*'Football Field'!$F$7)+(P9591*'Football Field'!$F$8)+(Q9591*'Football Field'!$F$9)+(R9591*'Football Field'!$F$10)+(S9591*'Football Field'!$F$11)</f>
        <v>135904243.793814</v>
      </c>
    </row>
    <row r="9592" spans="2:20" x14ac:dyDescent="0.3">
      <c r="B9592" s="62">
        <f t="shared" si="1350"/>
        <v>9565</v>
      </c>
      <c r="C9592" s="62">
        <v>0.56672390551214868</v>
      </c>
      <c r="D9592" s="62">
        <v>0.18745983567034752</v>
      </c>
      <c r="E9592" s="62">
        <v>0.53725874093558124</v>
      </c>
      <c r="F9592" s="62">
        <v>1.3046429136577942E-2</v>
      </c>
      <c r="G9592" s="62">
        <v>0.79439863291771839</v>
      </c>
      <c r="H9592" s="62">
        <v>0.50147633924653034</v>
      </c>
      <c r="I9592" s="62">
        <v>0.2533810386101184</v>
      </c>
      <c r="J9592" s="62">
        <v>0.68884282279093301</v>
      </c>
      <c r="K9592" s="62"/>
      <c r="L9592" s="65">
        <f t="shared" si="1351"/>
        <v>0.15997455711317921</v>
      </c>
      <c r="M9592" s="65">
        <f t="shared" si="1352"/>
        <v>5.2916074116852903E-2</v>
      </c>
      <c r="N9592" s="65">
        <f t="shared" si="1353"/>
        <v>0.15165714433500541</v>
      </c>
      <c r="O9592" s="65">
        <f t="shared" si="1354"/>
        <v>3.6827398716248309E-3</v>
      </c>
      <c r="P9592" s="65">
        <f t="shared" si="1355"/>
        <v>0.22424247192728097</v>
      </c>
      <c r="Q9592" s="65">
        <f t="shared" si="1356"/>
        <v>0.14155650484022572</v>
      </c>
      <c r="R9592" s="65">
        <f t="shared" si="1357"/>
        <v>7.1524280232893991E-2</v>
      </c>
      <c r="S9592" s="65">
        <f t="shared" si="1358"/>
        <v>0.19444622756293706</v>
      </c>
      <c r="T9592" s="66">
        <f>(L9592*'Football Field'!$F$4)+(M9592*'Football Field'!$F$5)+(N9592*'Football Field'!$F$6)+(O9592*'Football Field'!$F$7)+(P9592*'Football Field'!$F$8)+(Q9592*'Football Field'!$F$9)+(R9592*'Football Field'!$F$10)+(S9592*'Football Field'!$F$11)</f>
        <v>140852556.47151667</v>
      </c>
    </row>
    <row r="9593" spans="2:20" x14ac:dyDescent="0.3">
      <c r="B9593" s="62">
        <f t="shared" si="1350"/>
        <v>9566</v>
      </c>
      <c r="C9593" s="62">
        <v>0.12732534080571822</v>
      </c>
      <c r="D9593" s="62">
        <v>9.2654626987924926E-2</v>
      </c>
      <c r="E9593" s="62">
        <v>0.64623015115867333</v>
      </c>
      <c r="F9593" s="62">
        <v>0.10740540360899309</v>
      </c>
      <c r="G9593" s="62">
        <v>0.27875365439556299</v>
      </c>
      <c r="H9593" s="62">
        <v>0.64484636190882216</v>
      </c>
      <c r="I9593" s="62">
        <v>0.32765891853521345</v>
      </c>
      <c r="J9593" s="62">
        <v>0.89405799356356319</v>
      </c>
      <c r="K9593" s="62"/>
      <c r="L9593" s="65">
        <f t="shared" si="1351"/>
        <v>4.0823372358175077E-2</v>
      </c>
      <c r="M9593" s="65">
        <f t="shared" si="1352"/>
        <v>2.9707160525157646E-2</v>
      </c>
      <c r="N9593" s="65">
        <f t="shared" si="1353"/>
        <v>0.20719594326540763</v>
      </c>
      <c r="O9593" s="65">
        <f t="shared" si="1354"/>
        <v>3.4436591781838687E-2</v>
      </c>
      <c r="P9593" s="65">
        <f t="shared" si="1355"/>
        <v>8.937470072792493E-2</v>
      </c>
      <c r="Q9593" s="65">
        <f t="shared" si="1356"/>
        <v>0.20675226926104653</v>
      </c>
      <c r="R9593" s="65">
        <f t="shared" si="1357"/>
        <v>0.10505483003772367</v>
      </c>
      <c r="S9593" s="65">
        <f t="shared" si="1358"/>
        <v>0.28665513204272591</v>
      </c>
      <c r="T9593" s="66">
        <f>(L9593*'Football Field'!$F$4)+(M9593*'Football Field'!$F$5)+(N9593*'Football Field'!$F$6)+(O9593*'Football Field'!$F$7)+(P9593*'Football Field'!$F$8)+(Q9593*'Football Field'!$F$9)+(R9593*'Football Field'!$F$10)+(S9593*'Football Field'!$F$11)</f>
        <v>137481846.19610834</v>
      </c>
    </row>
    <row r="9594" spans="2:20" x14ac:dyDescent="0.3">
      <c r="B9594" s="62">
        <f t="shared" si="1350"/>
        <v>9567</v>
      </c>
      <c r="C9594" s="62">
        <v>0.39966263632161958</v>
      </c>
      <c r="D9594" s="62">
        <v>0.26869866031633982</v>
      </c>
      <c r="E9594" s="62">
        <v>0.22599503609265259</v>
      </c>
      <c r="F9594" s="62">
        <v>1.4120208589754824E-2</v>
      </c>
      <c r="G9594" s="62">
        <v>0.71945554704821824</v>
      </c>
      <c r="H9594" s="62">
        <v>0.96617450144683059</v>
      </c>
      <c r="I9594" s="62">
        <v>0.81024295709300131</v>
      </c>
      <c r="J9594" s="62">
        <v>0.42994962090124755</v>
      </c>
      <c r="K9594" s="62"/>
      <c r="L9594" s="65">
        <f t="shared" si="1351"/>
        <v>0.10423355581560581</v>
      </c>
      <c r="M9594" s="65">
        <f t="shared" si="1352"/>
        <v>7.0077646150348089E-2</v>
      </c>
      <c r="N9594" s="65">
        <f t="shared" si="1353"/>
        <v>5.8940376376982545E-2</v>
      </c>
      <c r="O9594" s="65">
        <f t="shared" si="1354"/>
        <v>3.6826048181892294E-3</v>
      </c>
      <c r="P9594" s="65">
        <f t="shared" si="1355"/>
        <v>0.18763677938547652</v>
      </c>
      <c r="Q9594" s="65">
        <f t="shared" si="1356"/>
        <v>0.25198203352472254</v>
      </c>
      <c r="R9594" s="65">
        <f t="shared" si="1357"/>
        <v>0.2113144858114582</v>
      </c>
      <c r="S9594" s="65">
        <f t="shared" si="1358"/>
        <v>0.11213251811721707</v>
      </c>
      <c r="T9594" s="66">
        <f>(L9594*'Football Field'!$F$4)+(M9594*'Football Field'!$F$5)+(N9594*'Football Field'!$F$6)+(O9594*'Football Field'!$F$7)+(P9594*'Football Field'!$F$8)+(Q9594*'Football Field'!$F$9)+(R9594*'Football Field'!$F$10)+(S9594*'Football Field'!$F$11)</f>
        <v>154402373.51939338</v>
      </c>
    </row>
    <row r="9595" spans="2:20" x14ac:dyDescent="0.3">
      <c r="B9595" s="62">
        <f t="shared" si="1350"/>
        <v>9568</v>
      </c>
      <c r="C9595" s="62">
        <v>0.46818684580983072</v>
      </c>
      <c r="D9595" s="62">
        <v>0.85539686246807378</v>
      </c>
      <c r="E9595" s="62">
        <v>6.4147238684906571E-2</v>
      </c>
      <c r="F9595" s="62">
        <v>0.71148665783342657</v>
      </c>
      <c r="G9595" s="62">
        <v>0.26678658836608016</v>
      </c>
      <c r="H9595" s="62">
        <v>0.15523137601254777</v>
      </c>
      <c r="I9595" s="62">
        <v>0.64134223664756074</v>
      </c>
      <c r="J9595" s="62">
        <v>0.81672840277375403</v>
      </c>
      <c r="K9595" s="62"/>
      <c r="L9595" s="65">
        <f t="shared" si="1351"/>
        <v>0.1176553955054888</v>
      </c>
      <c r="M9595" s="65">
        <f t="shared" si="1352"/>
        <v>0.21496130672734548</v>
      </c>
      <c r="N9595" s="65">
        <f t="shared" si="1353"/>
        <v>1.612020672003938E-2</v>
      </c>
      <c r="O9595" s="65">
        <f t="shared" si="1354"/>
        <v>0.17879665965299635</v>
      </c>
      <c r="P9595" s="65">
        <f t="shared" si="1355"/>
        <v>6.7043493106854202E-2</v>
      </c>
      <c r="Q9595" s="65">
        <f t="shared" si="1356"/>
        <v>3.9009658436742992E-2</v>
      </c>
      <c r="R9595" s="65">
        <f t="shared" si="1357"/>
        <v>0.16116936044331542</v>
      </c>
      <c r="S9595" s="65">
        <f t="shared" si="1358"/>
        <v>0.20524391940721734</v>
      </c>
      <c r="T9595" s="66">
        <f>(L9595*'Football Field'!$F$4)+(M9595*'Football Field'!$F$5)+(N9595*'Football Field'!$F$6)+(O9595*'Football Field'!$F$7)+(P9595*'Football Field'!$F$8)+(Q9595*'Football Field'!$F$9)+(R9595*'Football Field'!$F$10)+(S9595*'Football Field'!$F$11)</f>
        <v>137875039.43132213</v>
      </c>
    </row>
    <row r="9596" spans="2:20" x14ac:dyDescent="0.3">
      <c r="B9596" s="62">
        <f t="shared" si="1350"/>
        <v>9569</v>
      </c>
      <c r="C9596" s="62">
        <v>0.48999833543432803</v>
      </c>
      <c r="D9596" s="62">
        <v>0.66029919806107207</v>
      </c>
      <c r="E9596" s="62">
        <v>0.8846172149122441</v>
      </c>
      <c r="F9596" s="62">
        <v>0.21651877557983412</v>
      </c>
      <c r="G9596" s="62">
        <v>0.5987540097082924</v>
      </c>
      <c r="H9596" s="62">
        <v>0.37270504268086191</v>
      </c>
      <c r="I9596" s="62">
        <v>9.8422177399010824E-2</v>
      </c>
      <c r="J9596" s="62">
        <v>0.31539992873536027</v>
      </c>
      <c r="K9596" s="62"/>
      <c r="L9596" s="65">
        <f t="shared" si="1351"/>
        <v>0.13473653509051312</v>
      </c>
      <c r="M9596" s="65">
        <f t="shared" si="1352"/>
        <v>0.18156475162499203</v>
      </c>
      <c r="N9596" s="65">
        <f t="shared" si="1353"/>
        <v>0.24324625166950187</v>
      </c>
      <c r="O9596" s="65">
        <f t="shared" si="1354"/>
        <v>5.9536915728108958E-2</v>
      </c>
      <c r="P9596" s="65">
        <f t="shared" si="1355"/>
        <v>0.16464145856360587</v>
      </c>
      <c r="Q9596" s="65">
        <f t="shared" si="1356"/>
        <v>0.10248399316922059</v>
      </c>
      <c r="R9596" s="65">
        <f t="shared" si="1357"/>
        <v>2.7063486138278608E-2</v>
      </c>
      <c r="S9596" s="65">
        <f t="shared" si="1358"/>
        <v>8.6726608015779083E-2</v>
      </c>
      <c r="T9596" s="66">
        <f>(L9596*'Football Field'!$F$4)+(M9596*'Football Field'!$F$5)+(N9596*'Football Field'!$F$6)+(O9596*'Football Field'!$F$7)+(P9596*'Football Field'!$F$8)+(Q9596*'Football Field'!$F$9)+(R9596*'Football Field'!$F$10)+(S9596*'Football Field'!$F$11)</f>
        <v>131464874.0404928</v>
      </c>
    </row>
    <row r="9597" spans="2:20" x14ac:dyDescent="0.3">
      <c r="B9597" s="62">
        <f t="shared" si="1350"/>
        <v>9570</v>
      </c>
      <c r="C9597" s="62">
        <v>0.9689120563017497</v>
      </c>
      <c r="D9597" s="62">
        <v>0.60877147441999124</v>
      </c>
      <c r="E9597" s="62">
        <v>0.28446233708731228</v>
      </c>
      <c r="F9597" s="62">
        <v>0.33448154269917796</v>
      </c>
      <c r="G9597" s="62">
        <v>0.69384579962891901</v>
      </c>
      <c r="H9597" s="62">
        <v>0.66741281005372033</v>
      </c>
      <c r="I9597" s="62">
        <v>0.22548664716879829</v>
      </c>
      <c r="J9597" s="62">
        <v>0.98398297800065915</v>
      </c>
      <c r="K9597" s="62"/>
      <c r="L9597" s="65">
        <f t="shared" si="1351"/>
        <v>0.20323888721092404</v>
      </c>
      <c r="M9597" s="65">
        <f t="shared" si="1352"/>
        <v>0.12769583805069337</v>
      </c>
      <c r="N9597" s="65">
        <f t="shared" si="1353"/>
        <v>5.966878878947407E-2</v>
      </c>
      <c r="O9597" s="65">
        <f t="shared" si="1354"/>
        <v>7.0160811900975145E-2</v>
      </c>
      <c r="P9597" s="65">
        <f t="shared" si="1355"/>
        <v>0.14554101922397622</v>
      </c>
      <c r="Q9597" s="65">
        <f t="shared" si="1356"/>
        <v>0.13999643821481159</v>
      </c>
      <c r="R9597" s="65">
        <f t="shared" si="1357"/>
        <v>4.7298054507061107E-2</v>
      </c>
      <c r="S9597" s="65">
        <f t="shared" si="1358"/>
        <v>0.20640016210208445</v>
      </c>
      <c r="T9597" s="66">
        <f>(L9597*'Football Field'!$F$4)+(M9597*'Football Field'!$F$5)+(N9597*'Football Field'!$F$6)+(O9597*'Football Field'!$F$7)+(P9597*'Football Field'!$F$8)+(Q9597*'Football Field'!$F$9)+(R9597*'Football Field'!$F$10)+(S9597*'Football Field'!$F$11)</f>
        <v>128748051.865143</v>
      </c>
    </row>
    <row r="9598" spans="2:20" x14ac:dyDescent="0.3">
      <c r="B9598" s="62">
        <f t="shared" si="1350"/>
        <v>9571</v>
      </c>
      <c r="C9598" s="62">
        <v>3.4640666634438766E-2</v>
      </c>
      <c r="D9598" s="62">
        <v>0.563335649483101</v>
      </c>
      <c r="E9598" s="62">
        <v>0.5177710057184165</v>
      </c>
      <c r="F9598" s="62">
        <v>0.39680727217965961</v>
      </c>
      <c r="G9598" s="62">
        <v>0.8685770703898954</v>
      </c>
      <c r="H9598" s="62">
        <v>0.51405089257461101</v>
      </c>
      <c r="I9598" s="62">
        <v>0.8797638059658538</v>
      </c>
      <c r="J9598" s="62">
        <v>0.87778403751250322</v>
      </c>
      <c r="K9598" s="62"/>
      <c r="L9598" s="65">
        <f t="shared" si="1351"/>
        <v>7.4452340137793668E-3</v>
      </c>
      <c r="M9598" s="65">
        <f t="shared" si="1352"/>
        <v>0.12107635753569344</v>
      </c>
      <c r="N9598" s="65">
        <f t="shared" si="1353"/>
        <v>0.11128325975375564</v>
      </c>
      <c r="O9598" s="65">
        <f t="shared" si="1354"/>
        <v>8.5284819455809915E-2</v>
      </c>
      <c r="P9598" s="65">
        <f t="shared" si="1355"/>
        <v>0.18668115184673195</v>
      </c>
      <c r="Q9598" s="65">
        <f t="shared" si="1356"/>
        <v>0.11048370490668372</v>
      </c>
      <c r="R9598" s="65">
        <f t="shared" si="1357"/>
        <v>0.18908548964693117</v>
      </c>
      <c r="S9598" s="65">
        <f t="shared" si="1358"/>
        <v>0.18865998284061472</v>
      </c>
      <c r="T9598" s="66">
        <f>(L9598*'Football Field'!$F$4)+(M9598*'Football Field'!$F$5)+(N9598*'Football Field'!$F$6)+(O9598*'Football Field'!$F$7)+(P9598*'Football Field'!$F$8)+(Q9598*'Football Field'!$F$9)+(R9598*'Football Field'!$F$10)+(S9598*'Football Field'!$F$11)</f>
        <v>154085166.66918886</v>
      </c>
    </row>
    <row r="9599" spans="2:20" x14ac:dyDescent="0.3">
      <c r="B9599" s="62">
        <f t="shared" si="1350"/>
        <v>9572</v>
      </c>
      <c r="C9599" s="62">
        <v>8.3829651160106211E-2</v>
      </c>
      <c r="D9599" s="62">
        <v>0.30966314486917257</v>
      </c>
      <c r="E9599" s="62">
        <v>0.73375945205191473</v>
      </c>
      <c r="F9599" s="62">
        <v>0.65937095626701558</v>
      </c>
      <c r="G9599" s="62">
        <v>0.63568969293459554</v>
      </c>
      <c r="H9599" s="62">
        <v>0.5954804646386892</v>
      </c>
      <c r="I9599" s="62">
        <v>0.9277902867448159</v>
      </c>
      <c r="J9599" s="62">
        <v>0.87295570668133227</v>
      </c>
      <c r="K9599" s="62"/>
      <c r="L9599" s="65">
        <f t="shared" si="1351"/>
        <v>1.7397315862341476E-2</v>
      </c>
      <c r="M9599" s="65">
        <f t="shared" si="1352"/>
        <v>6.42649404794228E-2</v>
      </c>
      <c r="N9599" s="65">
        <f t="shared" si="1353"/>
        <v>0.15227839765126838</v>
      </c>
      <c r="O9599" s="65">
        <f t="shared" si="1354"/>
        <v>0.13684042147237876</v>
      </c>
      <c r="P9599" s="65">
        <f t="shared" si="1355"/>
        <v>0.13192580698321027</v>
      </c>
      <c r="Q9599" s="65">
        <f t="shared" si="1356"/>
        <v>0.12358111467489034</v>
      </c>
      <c r="R9599" s="65">
        <f t="shared" si="1357"/>
        <v>0.19254596016013628</v>
      </c>
      <c r="S9599" s="65">
        <f t="shared" si="1358"/>
        <v>0.18116604271635159</v>
      </c>
      <c r="T9599" s="66">
        <f>(L9599*'Football Field'!$F$4)+(M9599*'Football Field'!$F$5)+(N9599*'Football Field'!$F$6)+(O9599*'Football Field'!$F$7)+(P9599*'Football Field'!$F$8)+(Q9599*'Football Field'!$F$9)+(R9599*'Football Field'!$F$10)+(S9599*'Football Field'!$F$11)</f>
        <v>151590987.99265444</v>
      </c>
    </row>
    <row r="9600" spans="2:20" x14ac:dyDescent="0.3">
      <c r="B9600" s="62">
        <f t="shared" si="1350"/>
        <v>9573</v>
      </c>
      <c r="C9600" s="62">
        <v>0.22803902819287081</v>
      </c>
      <c r="D9600" s="62">
        <v>0.83668550916772788</v>
      </c>
      <c r="E9600" s="62">
        <v>0.83335623360657751</v>
      </c>
      <c r="F9600" s="62">
        <v>0.49159862777487295</v>
      </c>
      <c r="G9600" s="62">
        <v>0.11293407641567954</v>
      </c>
      <c r="H9600" s="62">
        <v>0.91142163520165331</v>
      </c>
      <c r="I9600" s="62">
        <v>0.16466395263514055</v>
      </c>
      <c r="J9600" s="62">
        <v>0.4500854649827617</v>
      </c>
      <c r="K9600" s="62"/>
      <c r="L9600" s="65">
        <f t="shared" si="1351"/>
        <v>5.6602438430074446E-2</v>
      </c>
      <c r="M9600" s="65">
        <f t="shared" si="1352"/>
        <v>0.20767690685800938</v>
      </c>
      <c r="N9600" s="65">
        <f t="shared" si="1353"/>
        <v>0.20685053465119843</v>
      </c>
      <c r="O9600" s="65">
        <f t="shared" si="1354"/>
        <v>0.12202157359398116</v>
      </c>
      <c r="P9600" s="65">
        <f t="shared" si="1355"/>
        <v>2.8031798581290689E-2</v>
      </c>
      <c r="Q9600" s="65">
        <f t="shared" si="1356"/>
        <v>0.22622744623655686</v>
      </c>
      <c r="R9600" s="65">
        <f t="shared" si="1357"/>
        <v>4.0871868796074011E-2</v>
      </c>
      <c r="S9600" s="65">
        <f t="shared" si="1358"/>
        <v>0.11171743285281485</v>
      </c>
      <c r="T9600" s="66">
        <f>(L9600*'Football Field'!$F$4)+(M9600*'Football Field'!$F$5)+(N9600*'Football Field'!$F$6)+(O9600*'Football Field'!$F$7)+(P9600*'Football Field'!$F$8)+(Q9600*'Football Field'!$F$9)+(R9600*'Football Field'!$F$10)+(S9600*'Football Field'!$F$11)</f>
        <v>122157173.16291414</v>
      </c>
    </row>
    <row r="9601" spans="2:20" x14ac:dyDescent="0.3">
      <c r="B9601" s="62">
        <f t="shared" si="1350"/>
        <v>9574</v>
      </c>
      <c r="C9601" s="62">
        <v>0.83514500441865369</v>
      </c>
      <c r="D9601" s="62">
        <v>0.54419662275269753</v>
      </c>
      <c r="E9601" s="62">
        <v>0.59092247077538285</v>
      </c>
      <c r="F9601" s="62">
        <v>0.28836508320669674</v>
      </c>
      <c r="G9601" s="62">
        <v>0.38912520952631535</v>
      </c>
      <c r="H9601" s="62">
        <v>0.92018438099335509</v>
      </c>
      <c r="I9601" s="62">
        <v>1.449391205599837E-2</v>
      </c>
      <c r="J9601" s="62">
        <v>0.86569680817099504</v>
      </c>
      <c r="K9601" s="62"/>
      <c r="L9601" s="65">
        <f t="shared" si="1351"/>
        <v>0.18775195415048657</v>
      </c>
      <c r="M9601" s="65">
        <f t="shared" si="1352"/>
        <v>0.12234280133787981</v>
      </c>
      <c r="N9601" s="65">
        <f t="shared" si="1353"/>
        <v>0.13284740739932016</v>
      </c>
      <c r="O9601" s="65">
        <f t="shared" si="1354"/>
        <v>6.4828392188626835E-2</v>
      </c>
      <c r="P9601" s="65">
        <f t="shared" si="1355"/>
        <v>8.7480638824679061E-2</v>
      </c>
      <c r="Q9601" s="65">
        <f t="shared" si="1356"/>
        <v>0.2068699624570243</v>
      </c>
      <c r="R9601" s="65">
        <f t="shared" si="1357"/>
        <v>3.2584285332500624E-3</v>
      </c>
      <c r="S9601" s="65">
        <f t="shared" si="1358"/>
        <v>0.19462041510873324</v>
      </c>
      <c r="T9601" s="66">
        <f>(L9601*'Football Field'!$F$4)+(M9601*'Football Field'!$F$5)+(N9601*'Football Field'!$F$6)+(O9601*'Football Field'!$F$7)+(P9601*'Football Field'!$F$8)+(Q9601*'Football Field'!$F$9)+(R9601*'Football Field'!$F$10)+(S9601*'Football Field'!$F$11)</f>
        <v>119751799.12076417</v>
      </c>
    </row>
    <row r="9602" spans="2:20" x14ac:dyDescent="0.3">
      <c r="B9602" s="62">
        <f t="shared" si="1350"/>
        <v>9575</v>
      </c>
      <c r="C9602" s="62">
        <v>0.72971161369400639</v>
      </c>
      <c r="D9602" s="62">
        <v>0.95966147082883912</v>
      </c>
      <c r="E9602" s="62">
        <v>0.52243899601294308</v>
      </c>
      <c r="F9602" s="62">
        <v>0.88152424682150476</v>
      </c>
      <c r="G9602" s="62">
        <v>0.31649327163343921</v>
      </c>
      <c r="H9602" s="62">
        <v>0.76467343209311056</v>
      </c>
      <c r="I9602" s="62">
        <v>7.896955044731413E-2</v>
      </c>
      <c r="J9602" s="62">
        <v>0.84455534882918326</v>
      </c>
      <c r="K9602" s="62"/>
      <c r="L9602" s="65">
        <f t="shared" si="1351"/>
        <v>0.14313605646378416</v>
      </c>
      <c r="M9602" s="65">
        <f t="shared" si="1352"/>
        <v>0.18824170521188338</v>
      </c>
      <c r="N9602" s="65">
        <f t="shared" si="1353"/>
        <v>0.10247864530157957</v>
      </c>
      <c r="O9602" s="65">
        <f t="shared" si="1354"/>
        <v>0.17291475426640054</v>
      </c>
      <c r="P9602" s="65">
        <f t="shared" si="1355"/>
        <v>6.2081509940073783E-2</v>
      </c>
      <c r="Q9602" s="65">
        <f t="shared" si="1356"/>
        <v>0.14999396679238314</v>
      </c>
      <c r="R9602" s="65">
        <f t="shared" si="1357"/>
        <v>1.5490215339352287E-2</v>
      </c>
      <c r="S9602" s="65">
        <f t="shared" si="1358"/>
        <v>0.16566314668454321</v>
      </c>
      <c r="T9602" s="66">
        <f>(L9602*'Football Field'!$F$4)+(M9602*'Football Field'!$F$5)+(N9602*'Football Field'!$F$6)+(O9602*'Football Field'!$F$7)+(P9602*'Football Field'!$F$8)+(Q9602*'Football Field'!$F$9)+(R9602*'Football Field'!$F$10)+(S9602*'Football Field'!$F$11)</f>
        <v>119120804.68669724</v>
      </c>
    </row>
    <row r="9603" spans="2:20" x14ac:dyDescent="0.3">
      <c r="B9603" s="62">
        <f t="shared" si="1350"/>
        <v>9576</v>
      </c>
      <c r="C9603" s="62">
        <v>0.12444723976204364</v>
      </c>
      <c r="D9603" s="62">
        <v>1.6554408400351939E-2</v>
      </c>
      <c r="E9603" s="62">
        <v>0.75943031719258758</v>
      </c>
      <c r="F9603" s="62">
        <v>0.85750603062462216</v>
      </c>
      <c r="G9603" s="62">
        <v>0.65350165514420078</v>
      </c>
      <c r="H9603" s="62">
        <v>0.49827647389878926</v>
      </c>
      <c r="I9603" s="62">
        <v>0.40793270473987919</v>
      </c>
      <c r="J9603" s="62">
        <v>2.3684447027643496E-2</v>
      </c>
      <c r="K9603" s="62"/>
      <c r="L9603" s="65">
        <f t="shared" si="1351"/>
        <v>3.724478507621215E-2</v>
      </c>
      <c r="M9603" s="65">
        <f t="shared" si="1352"/>
        <v>4.954431967425614E-3</v>
      </c>
      <c r="N9603" s="65">
        <f t="shared" si="1353"/>
        <v>0.2272836183291902</v>
      </c>
      <c r="O9603" s="65">
        <f t="shared" si="1354"/>
        <v>0.25663588741090593</v>
      </c>
      <c r="P9603" s="65">
        <f t="shared" si="1355"/>
        <v>0.19558110520839544</v>
      </c>
      <c r="Q9603" s="65">
        <f t="shared" si="1356"/>
        <v>0.14912504459221831</v>
      </c>
      <c r="R9603" s="65">
        <f t="shared" si="1357"/>
        <v>0.12208680516053264</v>
      </c>
      <c r="S9603" s="65">
        <f t="shared" si="1358"/>
        <v>7.0883222551197207E-3</v>
      </c>
      <c r="T9603" s="66">
        <f>(L9603*'Football Field'!$F$4)+(M9603*'Football Field'!$F$5)+(N9603*'Football Field'!$F$6)+(O9603*'Football Field'!$F$7)+(P9603*'Football Field'!$F$8)+(Q9603*'Football Field'!$F$9)+(R9603*'Football Field'!$F$10)+(S9603*'Football Field'!$F$11)</f>
        <v>148589571.63318485</v>
      </c>
    </row>
    <row r="9604" spans="2:20" x14ac:dyDescent="0.3">
      <c r="B9604" s="62">
        <f t="shared" si="1350"/>
        <v>9577</v>
      </c>
      <c r="C9604" s="62">
        <v>0.39076412280899431</v>
      </c>
      <c r="D9604" s="62">
        <v>0.38697492977633008</v>
      </c>
      <c r="E9604" s="62">
        <v>0.9772078480390568</v>
      </c>
      <c r="F9604" s="62">
        <v>0.33965079549530131</v>
      </c>
      <c r="G9604" s="62">
        <v>0.47725362057694876</v>
      </c>
      <c r="H9604" s="62">
        <v>0.29524279444722712</v>
      </c>
      <c r="I9604" s="62">
        <v>0.14299249735293273</v>
      </c>
      <c r="J9604" s="62">
        <v>0.34421030060794644</v>
      </c>
      <c r="K9604" s="62"/>
      <c r="L9604" s="65">
        <f t="shared" si="1351"/>
        <v>0.11649658136950355</v>
      </c>
      <c r="M9604" s="65">
        <f t="shared" si="1352"/>
        <v>0.11536692793233196</v>
      </c>
      <c r="N9604" s="65">
        <f t="shared" si="1353"/>
        <v>0.2913301578600786</v>
      </c>
      <c r="O9604" s="65">
        <f t="shared" si="1354"/>
        <v>0.10125841709878752</v>
      </c>
      <c r="P9604" s="65">
        <f t="shared" si="1355"/>
        <v>0.14228126892449955</v>
      </c>
      <c r="Q9604" s="65">
        <f t="shared" si="1356"/>
        <v>8.8019278688727498E-2</v>
      </c>
      <c r="R9604" s="65">
        <f t="shared" si="1357"/>
        <v>4.2629648247536164E-2</v>
      </c>
      <c r="S9604" s="65">
        <f t="shared" si="1358"/>
        <v>0.10261771987853521</v>
      </c>
      <c r="T9604" s="66">
        <f>(L9604*'Football Field'!$F$4)+(M9604*'Football Field'!$F$5)+(N9604*'Football Field'!$F$6)+(O9604*'Football Field'!$F$7)+(P9604*'Football Field'!$F$8)+(Q9604*'Football Field'!$F$9)+(R9604*'Football Field'!$F$10)+(S9604*'Football Field'!$F$11)</f>
        <v>133769628.68740736</v>
      </c>
    </row>
    <row r="9605" spans="2:20" x14ac:dyDescent="0.3">
      <c r="B9605" s="62">
        <f t="shared" si="1350"/>
        <v>9578</v>
      </c>
      <c r="C9605" s="62">
        <v>0.35372999140918293</v>
      </c>
      <c r="D9605" s="62">
        <v>0.4332352089147552</v>
      </c>
      <c r="E9605" s="62">
        <v>0.13906593205872109</v>
      </c>
      <c r="F9605" s="62">
        <v>0.31560978187977096</v>
      </c>
      <c r="G9605" s="62">
        <v>0.30976773001785607</v>
      </c>
      <c r="H9605" s="62">
        <v>0.3669745021036086</v>
      </c>
      <c r="I9605" s="62">
        <v>0.92164349735049023</v>
      </c>
      <c r="J9605" s="62">
        <v>0.75439408546234454</v>
      </c>
      <c r="K9605" s="62"/>
      <c r="L9605" s="65">
        <f t="shared" si="1351"/>
        <v>9.8410847827553424E-2</v>
      </c>
      <c r="M9605" s="65">
        <f t="shared" si="1352"/>
        <v>0.12052991053486757</v>
      </c>
      <c r="N9605" s="65">
        <f t="shared" si="1353"/>
        <v>3.868938628389202E-2</v>
      </c>
      <c r="O9605" s="65">
        <f t="shared" si="1354"/>
        <v>8.7805464540124251E-2</v>
      </c>
      <c r="P9605" s="65">
        <f t="shared" si="1355"/>
        <v>8.6180153453288721E-2</v>
      </c>
      <c r="Q9605" s="65">
        <f t="shared" si="1356"/>
        <v>0.10209558917873786</v>
      </c>
      <c r="R9605" s="65">
        <f t="shared" si="1357"/>
        <v>0.25640946533169379</v>
      </c>
      <c r="S9605" s="65">
        <f t="shared" si="1358"/>
        <v>0.2098791828498425</v>
      </c>
      <c r="T9605" s="66">
        <f>(L9605*'Football Field'!$F$4)+(M9605*'Football Field'!$F$5)+(N9605*'Football Field'!$F$6)+(O9605*'Football Field'!$F$7)+(P9605*'Football Field'!$F$8)+(Q9605*'Football Field'!$F$9)+(R9605*'Football Field'!$F$10)+(S9605*'Football Field'!$F$11)</f>
        <v>153037064.37412038</v>
      </c>
    </row>
    <row r="9606" spans="2:20" x14ac:dyDescent="0.3">
      <c r="B9606" s="62">
        <f t="shared" si="1350"/>
        <v>9579</v>
      </c>
      <c r="C9606" s="62">
        <v>0.6991509042542704</v>
      </c>
      <c r="D9606" s="62">
        <v>0.4741700843217298</v>
      </c>
      <c r="E9606" s="62">
        <v>0.1377685383136501</v>
      </c>
      <c r="F9606" s="62">
        <v>0.97030952948416305</v>
      </c>
      <c r="G9606" s="62">
        <v>0.41575471952595511</v>
      </c>
      <c r="H9606" s="62">
        <v>0.80213070459470492</v>
      </c>
      <c r="I9606" s="62">
        <v>0.37786740169621214</v>
      </c>
      <c r="J9606" s="62">
        <v>9.9917933838073014E-2</v>
      </c>
      <c r="K9606" s="62"/>
      <c r="L9606" s="65">
        <f t="shared" si="1351"/>
        <v>0.17579548174801637</v>
      </c>
      <c r="M9606" s="65">
        <f t="shared" si="1352"/>
        <v>0.11922598954906079</v>
      </c>
      <c r="N9606" s="65">
        <f t="shared" si="1353"/>
        <v>3.4640714065014018E-2</v>
      </c>
      <c r="O9606" s="65">
        <f t="shared" si="1354"/>
        <v>0.24397598593153458</v>
      </c>
      <c r="P9606" s="65">
        <f t="shared" si="1355"/>
        <v>0.1045379484791395</v>
      </c>
      <c r="Q9606" s="65">
        <f t="shared" si="1356"/>
        <v>0.20168886685415552</v>
      </c>
      <c r="R9606" s="65">
        <f t="shared" si="1357"/>
        <v>9.5011508265028605E-2</v>
      </c>
      <c r="S9606" s="65">
        <f t="shared" si="1358"/>
        <v>2.5123505108050764E-2</v>
      </c>
      <c r="T9606" s="66">
        <f>(L9606*'Football Field'!$F$4)+(M9606*'Football Field'!$F$5)+(N9606*'Football Field'!$F$6)+(O9606*'Football Field'!$F$7)+(P9606*'Football Field'!$F$8)+(Q9606*'Football Field'!$F$9)+(R9606*'Football Field'!$F$10)+(S9606*'Football Field'!$F$11)</f>
        <v>131343319.9135305</v>
      </c>
    </row>
    <row r="9607" spans="2:20" x14ac:dyDescent="0.3">
      <c r="B9607" s="62">
        <f t="shared" si="1350"/>
        <v>9580</v>
      </c>
      <c r="C9607" s="62">
        <v>0.70682261091045751</v>
      </c>
      <c r="D9607" s="62">
        <v>0.7981531702055279</v>
      </c>
      <c r="E9607" s="62">
        <v>0.81943611604694222</v>
      </c>
      <c r="F9607" s="62">
        <v>0.58047113598746958</v>
      </c>
      <c r="G9607" s="62">
        <v>0.19031018882724204</v>
      </c>
      <c r="H9607" s="62">
        <v>0.91354346880437776</v>
      </c>
      <c r="I9607" s="62">
        <v>0.74737951405797942</v>
      </c>
      <c r="J9607" s="62">
        <v>0.7443889315437705</v>
      </c>
      <c r="K9607" s="62"/>
      <c r="L9607" s="65">
        <f t="shared" si="1351"/>
        <v>0.128501400032352</v>
      </c>
      <c r="M9607" s="65">
        <f t="shared" si="1352"/>
        <v>0.14510543130412615</v>
      </c>
      <c r="N9607" s="65">
        <f t="shared" si="1353"/>
        <v>0.14897470245535838</v>
      </c>
      <c r="O9607" s="65">
        <f t="shared" si="1354"/>
        <v>0.10553051430638104</v>
      </c>
      <c r="P9607" s="65">
        <f t="shared" si="1355"/>
        <v>3.4598674868679222E-2</v>
      </c>
      <c r="Q9607" s="65">
        <f t="shared" si="1356"/>
        <v>0.16608355890109658</v>
      </c>
      <c r="R9607" s="65">
        <f t="shared" si="1357"/>
        <v>0.1358747052364965</v>
      </c>
      <c r="S9607" s="65">
        <f t="shared" si="1358"/>
        <v>0.13533101289550997</v>
      </c>
      <c r="T9607" s="66">
        <f>(L9607*'Football Field'!$F$4)+(M9607*'Football Field'!$F$5)+(N9607*'Football Field'!$F$6)+(O9607*'Football Field'!$F$7)+(P9607*'Football Field'!$F$8)+(Q9607*'Football Field'!$F$9)+(R9607*'Football Field'!$F$10)+(S9607*'Football Field'!$F$11)</f>
        <v>134288268.54350212</v>
      </c>
    </row>
    <row r="9608" spans="2:20" x14ac:dyDescent="0.3">
      <c r="B9608" s="62">
        <f t="shared" si="1350"/>
        <v>9581</v>
      </c>
      <c r="C9608" s="62">
        <v>0.92341774792152354</v>
      </c>
      <c r="D9608" s="62">
        <v>0.84207883670171313</v>
      </c>
      <c r="E9608" s="62">
        <v>0.85619500716480534</v>
      </c>
      <c r="F9608" s="62">
        <v>0.85708328817151169</v>
      </c>
      <c r="G9608" s="62">
        <v>0.57329783773286747</v>
      </c>
      <c r="H9608" s="62">
        <v>0.57511338301866677</v>
      </c>
      <c r="I9608" s="62">
        <v>0.95580576784153715</v>
      </c>
      <c r="J9608" s="62">
        <v>0.86294745764477132</v>
      </c>
      <c r="K9608" s="62"/>
      <c r="L9608" s="65">
        <f t="shared" si="1351"/>
        <v>0.14325573065334271</v>
      </c>
      <c r="M9608" s="65">
        <f t="shared" si="1352"/>
        <v>0.13063710253668714</v>
      </c>
      <c r="N9608" s="65">
        <f t="shared" si="1353"/>
        <v>0.13282703479461605</v>
      </c>
      <c r="O9608" s="65">
        <f t="shared" si="1354"/>
        <v>0.13296483953675753</v>
      </c>
      <c r="P9608" s="65">
        <f t="shared" si="1355"/>
        <v>8.8939378532914115E-2</v>
      </c>
      <c r="Q9608" s="65">
        <f t="shared" si="1356"/>
        <v>8.9221035742813773E-2</v>
      </c>
      <c r="R9608" s="65">
        <f t="shared" si="1357"/>
        <v>0.1482802923628182</v>
      </c>
      <c r="S9608" s="65">
        <f t="shared" si="1358"/>
        <v>0.13387458584005063</v>
      </c>
      <c r="T9608" s="66">
        <f>(L9608*'Football Field'!$F$4)+(M9608*'Football Field'!$F$5)+(N9608*'Football Field'!$F$6)+(O9608*'Football Field'!$F$7)+(P9608*'Football Field'!$F$8)+(Q9608*'Football Field'!$F$9)+(R9608*'Football Field'!$F$10)+(S9608*'Football Field'!$F$11)</f>
        <v>140202715.93241861</v>
      </c>
    </row>
    <row r="9609" spans="2:20" x14ac:dyDescent="0.3">
      <c r="B9609" s="62">
        <f t="shared" si="1350"/>
        <v>9582</v>
      </c>
      <c r="C9609" s="62">
        <v>0.85807573058143427</v>
      </c>
      <c r="D9609" s="62">
        <v>7.5130679300452363E-2</v>
      </c>
      <c r="E9609" s="62">
        <v>0.2130569809744739</v>
      </c>
      <c r="F9609" s="62">
        <v>0.27919749231992586</v>
      </c>
      <c r="G9609" s="62">
        <v>0.88928843927444923</v>
      </c>
      <c r="H9609" s="62">
        <v>0.37933728206712936</v>
      </c>
      <c r="I9609" s="62">
        <v>0.6097390619206321</v>
      </c>
      <c r="J9609" s="62">
        <v>0.26954730358470802</v>
      </c>
      <c r="K9609" s="62"/>
      <c r="L9609" s="65">
        <f t="shared" si="1351"/>
        <v>0.24013046994528031</v>
      </c>
      <c r="M9609" s="65">
        <f t="shared" si="1352"/>
        <v>2.1025143451500524E-2</v>
      </c>
      <c r="N9609" s="65">
        <f t="shared" si="1353"/>
        <v>5.9623493758360839E-2</v>
      </c>
      <c r="O9609" s="65">
        <f t="shared" si="1354"/>
        <v>7.8132759905583771E-2</v>
      </c>
      <c r="P9609" s="65">
        <f t="shared" si="1355"/>
        <v>0.24886527287653221</v>
      </c>
      <c r="Q9609" s="65">
        <f t="shared" si="1356"/>
        <v>0.10615664394659201</v>
      </c>
      <c r="R9609" s="65">
        <f t="shared" si="1357"/>
        <v>0.17063403877392416</v>
      </c>
      <c r="S9609" s="65">
        <f t="shared" si="1358"/>
        <v>7.5432177342226223E-2</v>
      </c>
      <c r="T9609" s="66">
        <f>(L9609*'Football Field'!$F$4)+(M9609*'Football Field'!$F$5)+(N9609*'Football Field'!$F$6)+(O9609*'Football Field'!$F$7)+(P9609*'Football Field'!$F$8)+(Q9609*'Football Field'!$F$9)+(R9609*'Football Field'!$F$10)+(S9609*'Football Field'!$F$11)</f>
        <v>153543505.87718412</v>
      </c>
    </row>
    <row r="9610" spans="2:20" x14ac:dyDescent="0.3">
      <c r="B9610" s="62">
        <f t="shared" si="1350"/>
        <v>9583</v>
      </c>
      <c r="C9610" s="62">
        <v>0.6787331368562548</v>
      </c>
      <c r="D9610" s="62">
        <v>0.86899499717532658</v>
      </c>
      <c r="E9610" s="62">
        <v>0.19772743011850513</v>
      </c>
      <c r="F9610" s="62">
        <v>0.43063380380197713</v>
      </c>
      <c r="G9610" s="62">
        <v>0.1492678213932217</v>
      </c>
      <c r="H9610" s="62">
        <v>4.571162616759028E-2</v>
      </c>
      <c r="I9610" s="62">
        <v>0.92177256420795983</v>
      </c>
      <c r="J9610" s="62">
        <v>0.89036202913350115</v>
      </c>
      <c r="K9610" s="62"/>
      <c r="L9610" s="65">
        <f t="shared" si="1351"/>
        <v>0.16225200415060403</v>
      </c>
      <c r="M9610" s="65">
        <f t="shared" si="1352"/>
        <v>0.20773433951023676</v>
      </c>
      <c r="N9610" s="65">
        <f t="shared" si="1353"/>
        <v>4.7266989145205628E-2</v>
      </c>
      <c r="O9610" s="65">
        <f t="shared" si="1354"/>
        <v>0.10294354869057533</v>
      </c>
      <c r="P9610" s="65">
        <f t="shared" si="1355"/>
        <v>3.5682659149989075E-2</v>
      </c>
      <c r="Q9610" s="65">
        <f t="shared" si="1356"/>
        <v>1.0927421332377769E-2</v>
      </c>
      <c r="R9610" s="65">
        <f t="shared" si="1357"/>
        <v>0.22035088283225696</v>
      </c>
      <c r="S9610" s="65">
        <f t="shared" si="1358"/>
        <v>0.21284215518875441</v>
      </c>
      <c r="T9610" s="66">
        <f>(L9610*'Football Field'!$F$4)+(M9610*'Football Field'!$F$5)+(N9610*'Football Field'!$F$6)+(O9610*'Football Field'!$F$7)+(P9610*'Football Field'!$F$8)+(Q9610*'Football Field'!$F$9)+(R9610*'Football Field'!$F$10)+(S9610*'Football Field'!$F$11)</f>
        <v>143662355.11639717</v>
      </c>
    </row>
    <row r="9611" spans="2:20" x14ac:dyDescent="0.3">
      <c r="B9611" s="62">
        <f t="shared" si="1350"/>
        <v>9584</v>
      </c>
      <c r="C9611" s="62">
        <v>7.7449416930521986E-2</v>
      </c>
      <c r="D9611" s="62">
        <v>0.849885688366258</v>
      </c>
      <c r="E9611" s="62">
        <v>0.75625378225784601</v>
      </c>
      <c r="F9611" s="62">
        <v>3.009372124254206E-2</v>
      </c>
      <c r="G9611" s="62">
        <v>0.58678256248142668</v>
      </c>
      <c r="H9611" s="62">
        <v>0.62864690075410112</v>
      </c>
      <c r="I9611" s="62">
        <v>0.58261471409977028</v>
      </c>
      <c r="J9611" s="62">
        <v>0.5144616232684649</v>
      </c>
      <c r="K9611" s="62"/>
      <c r="L9611" s="65">
        <f t="shared" si="1351"/>
        <v>1.9236411477833924E-2</v>
      </c>
      <c r="M9611" s="65">
        <f t="shared" si="1352"/>
        <v>0.21108939819652281</v>
      </c>
      <c r="N9611" s="65">
        <f t="shared" si="1353"/>
        <v>0.18783367924164565</v>
      </c>
      <c r="O9611" s="65">
        <f t="shared" si="1354"/>
        <v>7.4744940331840544E-3</v>
      </c>
      <c r="P9611" s="65">
        <f t="shared" si="1355"/>
        <v>0.14574145638870781</v>
      </c>
      <c r="Q9611" s="65">
        <f t="shared" si="1356"/>
        <v>0.15613946413591692</v>
      </c>
      <c r="R9611" s="65">
        <f t="shared" si="1357"/>
        <v>0.14470627175305473</v>
      </c>
      <c r="S9611" s="65">
        <f t="shared" si="1358"/>
        <v>0.12777882477313404</v>
      </c>
      <c r="T9611" s="66">
        <f>(L9611*'Football Field'!$F$4)+(M9611*'Football Field'!$F$5)+(N9611*'Football Field'!$F$6)+(O9611*'Football Field'!$F$7)+(P9611*'Football Field'!$F$8)+(Q9611*'Football Field'!$F$9)+(R9611*'Football Field'!$F$10)+(S9611*'Football Field'!$F$11)</f>
        <v>145202625.48381472</v>
      </c>
    </row>
    <row r="9612" spans="2:20" x14ac:dyDescent="0.3">
      <c r="B9612" s="62">
        <f t="shared" si="1350"/>
        <v>9585</v>
      </c>
      <c r="C9612" s="62">
        <v>0.69619656037774669</v>
      </c>
      <c r="D9612" s="62">
        <v>0.54004315174078643</v>
      </c>
      <c r="E9612" s="62">
        <v>0.63424137421828297</v>
      </c>
      <c r="F9612" s="62">
        <v>0.33641459023484843</v>
      </c>
      <c r="G9612" s="62">
        <v>0.85855904867657695</v>
      </c>
      <c r="H9612" s="62">
        <v>1.2336133787274384E-2</v>
      </c>
      <c r="I9612" s="62">
        <v>0.55204372447760108</v>
      </c>
      <c r="J9612" s="62">
        <v>0.76735537355272232</v>
      </c>
      <c r="K9612" s="62"/>
      <c r="L9612" s="65">
        <f t="shared" si="1351"/>
        <v>0.15832760630662071</v>
      </c>
      <c r="M9612" s="65">
        <f t="shared" si="1352"/>
        <v>0.12281551559376953</v>
      </c>
      <c r="N9612" s="65">
        <f t="shared" si="1353"/>
        <v>0.14423788383286038</v>
      </c>
      <c r="O9612" s="65">
        <f t="shared" si="1354"/>
        <v>7.6506722138365707E-2</v>
      </c>
      <c r="P9612" s="65">
        <f t="shared" si="1355"/>
        <v>0.19525175329234057</v>
      </c>
      <c r="Q9612" s="65">
        <f t="shared" si="1356"/>
        <v>2.8054584650025098E-3</v>
      </c>
      <c r="R9612" s="65">
        <f t="shared" si="1357"/>
        <v>0.12554466144691398</v>
      </c>
      <c r="S9612" s="65">
        <f t="shared" si="1358"/>
        <v>0.17451039892412648</v>
      </c>
      <c r="T9612" s="66">
        <f>(L9612*'Football Field'!$F$4)+(M9612*'Football Field'!$F$5)+(N9612*'Football Field'!$F$6)+(O9612*'Football Field'!$F$7)+(P9612*'Football Field'!$F$8)+(Q9612*'Football Field'!$F$9)+(R9612*'Football Field'!$F$10)+(S9612*'Football Field'!$F$11)</f>
        <v>145928942.42582411</v>
      </c>
    </row>
    <row r="9613" spans="2:20" x14ac:dyDescent="0.3">
      <c r="B9613" s="62">
        <f t="shared" si="1350"/>
        <v>9586</v>
      </c>
      <c r="C9613" s="62">
        <v>0.15667038998771121</v>
      </c>
      <c r="D9613" s="62">
        <v>0.91721786498897384</v>
      </c>
      <c r="E9613" s="62">
        <v>9.4307574750568501E-2</v>
      </c>
      <c r="F9613" s="62">
        <v>0.84051434667372094</v>
      </c>
      <c r="G9613" s="62">
        <v>0.93615510120639067</v>
      </c>
      <c r="H9613" s="62">
        <v>0.87953550142349723</v>
      </c>
      <c r="I9613" s="62">
        <v>0.90645994032179744</v>
      </c>
      <c r="J9613" s="62">
        <v>9.9885030968012378E-2</v>
      </c>
      <c r="K9613" s="62"/>
      <c r="L9613" s="65">
        <f t="shared" si="1351"/>
        <v>3.243192626672832E-2</v>
      </c>
      <c r="M9613" s="65">
        <f t="shared" si="1352"/>
        <v>0.18987086309149834</v>
      </c>
      <c r="N9613" s="65">
        <f t="shared" si="1353"/>
        <v>1.9522363549004461E-2</v>
      </c>
      <c r="O9613" s="65">
        <f t="shared" si="1354"/>
        <v>0.17399266906521135</v>
      </c>
      <c r="P9613" s="65">
        <f t="shared" si="1355"/>
        <v>0.19379101066212132</v>
      </c>
      <c r="Q9613" s="65">
        <f t="shared" si="1356"/>
        <v>0.18207033590312888</v>
      </c>
      <c r="R9613" s="65">
        <f t="shared" si="1357"/>
        <v>0.18764389333916512</v>
      </c>
      <c r="S9613" s="65">
        <f t="shared" si="1358"/>
        <v>2.0676938123142138E-2</v>
      </c>
      <c r="T9613" s="66">
        <f>(L9613*'Football Field'!$F$4)+(M9613*'Football Field'!$F$5)+(N9613*'Football Field'!$F$6)+(O9613*'Football Field'!$F$7)+(P9613*'Football Field'!$F$8)+(Q9613*'Football Field'!$F$9)+(R9613*'Football Field'!$F$10)+(S9613*'Football Field'!$F$11)</f>
        <v>151054864.29516044</v>
      </c>
    </row>
    <row r="9614" spans="2:20" x14ac:dyDescent="0.3">
      <c r="B9614" s="62">
        <f t="shared" si="1350"/>
        <v>9587</v>
      </c>
      <c r="C9614" s="62">
        <v>0.3449182543681506</v>
      </c>
      <c r="D9614" s="62">
        <v>6.2201928708975118E-2</v>
      </c>
      <c r="E9614" s="62">
        <v>0.95271119516359803</v>
      </c>
      <c r="F9614" s="62">
        <v>9.3002432499224241E-2</v>
      </c>
      <c r="G9614" s="62">
        <v>0.50486264605476283</v>
      </c>
      <c r="H9614" s="62">
        <v>0.52147323585050087</v>
      </c>
      <c r="I9614" s="62">
        <v>0.15555641115663754</v>
      </c>
      <c r="J9614" s="62">
        <v>0.86229876696769447</v>
      </c>
      <c r="K9614" s="62"/>
      <c r="L9614" s="65">
        <f t="shared" si="1351"/>
        <v>9.8631913444827482E-2</v>
      </c>
      <c r="M9614" s="65">
        <f t="shared" si="1352"/>
        <v>1.7787099322312563E-2</v>
      </c>
      <c r="N9614" s="65">
        <f t="shared" si="1353"/>
        <v>0.27243477823877976</v>
      </c>
      <c r="O9614" s="65">
        <f t="shared" si="1354"/>
        <v>2.6594730073726484E-2</v>
      </c>
      <c r="P9614" s="65">
        <f t="shared" si="1355"/>
        <v>0.14436918944292909</v>
      </c>
      <c r="Q9614" s="65">
        <f t="shared" si="1356"/>
        <v>0.14911910984943819</v>
      </c>
      <c r="R9614" s="65">
        <f t="shared" si="1357"/>
        <v>4.448250066989267E-2</v>
      </c>
      <c r="S9614" s="65">
        <f t="shared" si="1358"/>
        <v>0.24658067895809388</v>
      </c>
      <c r="T9614" s="66">
        <f>(L9614*'Football Field'!$F$4)+(M9614*'Football Field'!$F$5)+(N9614*'Football Field'!$F$6)+(O9614*'Football Field'!$F$7)+(P9614*'Football Field'!$F$8)+(Q9614*'Football Field'!$F$9)+(R9614*'Football Field'!$F$10)+(S9614*'Football Field'!$F$11)</f>
        <v>134685101.26919329</v>
      </c>
    </row>
    <row r="9615" spans="2:20" x14ac:dyDescent="0.3">
      <c r="B9615" s="62">
        <f t="shared" si="1350"/>
        <v>9588</v>
      </c>
      <c r="C9615" s="62">
        <v>0.98261174093161763</v>
      </c>
      <c r="D9615" s="62">
        <v>0.90611335474976007</v>
      </c>
      <c r="E9615" s="62">
        <v>0.99814909391433226</v>
      </c>
      <c r="F9615" s="62">
        <v>0.78096544611824503</v>
      </c>
      <c r="G9615" s="62">
        <v>0.7134910570342905</v>
      </c>
      <c r="H9615" s="62">
        <v>6.4898108563052115E-2</v>
      </c>
      <c r="I9615" s="62">
        <v>0.38638125185230199</v>
      </c>
      <c r="J9615" s="62">
        <v>0.89264065471869747</v>
      </c>
      <c r="K9615" s="62"/>
      <c r="L9615" s="65">
        <f t="shared" si="1351"/>
        <v>0.17162772270894566</v>
      </c>
      <c r="M9615" s="65">
        <f t="shared" si="1352"/>
        <v>0.15826614431089617</v>
      </c>
      <c r="N9615" s="65">
        <f t="shared" si="1353"/>
        <v>0.17434155198481011</v>
      </c>
      <c r="O9615" s="65">
        <f t="shared" si="1354"/>
        <v>0.13640720484834715</v>
      </c>
      <c r="P9615" s="65">
        <f t="shared" si="1355"/>
        <v>0.1246218014613726</v>
      </c>
      <c r="Q9615" s="65">
        <f t="shared" si="1356"/>
        <v>1.1335417761479508E-2</v>
      </c>
      <c r="R9615" s="65">
        <f t="shared" si="1357"/>
        <v>6.7487219611247359E-2</v>
      </c>
      <c r="S9615" s="65">
        <f t="shared" si="1358"/>
        <v>0.15591293731290151</v>
      </c>
      <c r="T9615" s="66">
        <f>(L9615*'Football Field'!$F$4)+(M9615*'Football Field'!$F$5)+(N9615*'Football Field'!$F$6)+(O9615*'Football Field'!$F$7)+(P9615*'Football Field'!$F$8)+(Q9615*'Football Field'!$F$9)+(R9615*'Football Field'!$F$10)+(S9615*'Football Field'!$F$11)</f>
        <v>132971780.50659513</v>
      </c>
    </row>
    <row r="9616" spans="2:20" x14ac:dyDescent="0.3">
      <c r="B9616" s="62">
        <f t="shared" si="1350"/>
        <v>9589</v>
      </c>
      <c r="C9616" s="62">
        <v>0.63643756547840502</v>
      </c>
      <c r="D9616" s="62">
        <v>0.68631436468401197</v>
      </c>
      <c r="E9616" s="62">
        <v>0.23899180320878555</v>
      </c>
      <c r="F9616" s="62">
        <v>5.6084088998503812E-2</v>
      </c>
      <c r="G9616" s="62">
        <v>0.32912029382012964</v>
      </c>
      <c r="H9616" s="62">
        <v>0.2244486674783428</v>
      </c>
      <c r="I9616" s="62">
        <v>0.88146818360056878</v>
      </c>
      <c r="J9616" s="62">
        <v>0.79336639007407472</v>
      </c>
      <c r="K9616" s="62"/>
      <c r="L9616" s="65">
        <f t="shared" si="1351"/>
        <v>0.16547043231379854</v>
      </c>
      <c r="M9616" s="65">
        <f t="shared" si="1352"/>
        <v>0.17843813877024647</v>
      </c>
      <c r="N9616" s="65">
        <f t="shared" si="1353"/>
        <v>6.2136616600696006E-2</v>
      </c>
      <c r="O9616" s="65">
        <f t="shared" si="1354"/>
        <v>1.4581569278570291E-2</v>
      </c>
      <c r="P9616" s="65">
        <f t="shared" si="1355"/>
        <v>8.5569551917829278E-2</v>
      </c>
      <c r="Q9616" s="65">
        <f t="shared" si="1356"/>
        <v>5.8355477511733374E-2</v>
      </c>
      <c r="R9616" s="65">
        <f t="shared" si="1357"/>
        <v>0.22917710915069162</v>
      </c>
      <c r="S9616" s="65">
        <f t="shared" si="1358"/>
        <v>0.20627110445643437</v>
      </c>
      <c r="T9616" s="66">
        <f>(L9616*'Football Field'!$F$4)+(M9616*'Football Field'!$F$5)+(N9616*'Football Field'!$F$6)+(O9616*'Football Field'!$F$7)+(P9616*'Football Field'!$F$8)+(Q9616*'Football Field'!$F$9)+(R9616*'Football Field'!$F$10)+(S9616*'Football Field'!$F$11)</f>
        <v>148765446.31335908</v>
      </c>
    </row>
    <row r="9617" spans="2:20" x14ac:dyDescent="0.3">
      <c r="B9617" s="62">
        <f t="shared" si="1350"/>
        <v>9590</v>
      </c>
      <c r="C9617" s="62">
        <v>0.69620954423714498</v>
      </c>
      <c r="D9617" s="62">
        <v>0.83903657795577524</v>
      </c>
      <c r="E9617" s="62">
        <v>0.8112617676231092</v>
      </c>
      <c r="F9617" s="62">
        <v>0.8996132757954064</v>
      </c>
      <c r="G9617" s="62">
        <v>0.99572954552111315</v>
      </c>
      <c r="H9617" s="62">
        <v>0.57289004457125592</v>
      </c>
      <c r="I9617" s="62">
        <v>0.84270554676079323</v>
      </c>
      <c r="J9617" s="62">
        <v>0.66130239769289667</v>
      </c>
      <c r="K9617" s="62"/>
      <c r="L9617" s="65">
        <f t="shared" si="1351"/>
        <v>0.11018155291090971</v>
      </c>
      <c r="M9617" s="65">
        <f t="shared" si="1352"/>
        <v>0.13278524242226347</v>
      </c>
      <c r="N9617" s="65">
        <f t="shared" si="1353"/>
        <v>0.12838962366123036</v>
      </c>
      <c r="O9617" s="65">
        <f t="shared" si="1354"/>
        <v>0.14237206106534725</v>
      </c>
      <c r="P9617" s="65">
        <f t="shared" si="1355"/>
        <v>0.15758334328065532</v>
      </c>
      <c r="Q9617" s="65">
        <f t="shared" si="1356"/>
        <v>9.0665109779880404E-2</v>
      </c>
      <c r="R9617" s="65">
        <f t="shared" si="1357"/>
        <v>0.1333658904238095</v>
      </c>
      <c r="S9617" s="65">
        <f t="shared" si="1358"/>
        <v>0.10465717645590396</v>
      </c>
      <c r="T9617" s="66">
        <f>(L9617*'Football Field'!$F$4)+(M9617*'Football Field'!$F$5)+(N9617*'Football Field'!$F$6)+(O9617*'Football Field'!$F$7)+(P9617*'Football Field'!$F$8)+(Q9617*'Football Field'!$F$9)+(R9617*'Football Field'!$F$10)+(S9617*'Football Field'!$F$11)</f>
        <v>143637011.43689948</v>
      </c>
    </row>
    <row r="9618" spans="2:20" x14ac:dyDescent="0.3">
      <c r="B9618" s="62">
        <f t="shared" si="1350"/>
        <v>9591</v>
      </c>
      <c r="C9618" s="62">
        <v>0.96409577517973077</v>
      </c>
      <c r="D9618" s="62">
        <v>0.3752131186712977</v>
      </c>
      <c r="E9618" s="62">
        <v>0.14704107228145236</v>
      </c>
      <c r="F9618" s="62">
        <v>0.38905136148946917</v>
      </c>
      <c r="G9618" s="62">
        <v>0.64511178906423661</v>
      </c>
      <c r="H9618" s="62">
        <v>0.46622190522178619</v>
      </c>
      <c r="I9618" s="62">
        <v>0.78348546577533518</v>
      </c>
      <c r="J9618" s="62">
        <v>0.49302992553973335</v>
      </c>
      <c r="K9618" s="62"/>
      <c r="L9618" s="65">
        <f t="shared" si="1351"/>
        <v>0.22614101489076474</v>
      </c>
      <c r="M9618" s="65">
        <f t="shared" si="1352"/>
        <v>8.8011043758425264E-2</v>
      </c>
      <c r="N9618" s="65">
        <f t="shared" si="1353"/>
        <v>3.4490367214973998E-2</v>
      </c>
      <c r="O9618" s="65">
        <f t="shared" si="1354"/>
        <v>9.1256980890161724E-2</v>
      </c>
      <c r="P9618" s="65">
        <f t="shared" si="1355"/>
        <v>0.15131923451255316</v>
      </c>
      <c r="Q9618" s="65">
        <f t="shared" si="1356"/>
        <v>0.1093583205377138</v>
      </c>
      <c r="R9618" s="65">
        <f t="shared" si="1357"/>
        <v>0.18377655306037152</v>
      </c>
      <c r="S9618" s="65">
        <f t="shared" si="1358"/>
        <v>0.11564648513503571</v>
      </c>
      <c r="T9618" s="66">
        <f>(L9618*'Football Field'!$F$4)+(M9618*'Football Field'!$F$5)+(N9618*'Football Field'!$F$6)+(O9618*'Football Field'!$F$7)+(P9618*'Football Field'!$F$8)+(Q9618*'Football Field'!$F$9)+(R9618*'Football Field'!$F$10)+(S9618*'Football Field'!$F$11)</f>
        <v>146970390.0950793</v>
      </c>
    </row>
    <row r="9619" spans="2:20" x14ac:dyDescent="0.3">
      <c r="B9619" s="62">
        <f t="shared" si="1350"/>
        <v>9592</v>
      </c>
      <c r="C9619" s="62">
        <v>0.73910164626796837</v>
      </c>
      <c r="D9619" s="62">
        <v>0.44797716015853573</v>
      </c>
      <c r="E9619" s="62">
        <v>0.35154563713552445</v>
      </c>
      <c r="F9619" s="62">
        <v>0.79733630984134996</v>
      </c>
      <c r="G9619" s="62">
        <v>0.98234080128926538</v>
      </c>
      <c r="H9619" s="62">
        <v>0.98016340147563641</v>
      </c>
      <c r="I9619" s="62">
        <v>0.96817066540455976</v>
      </c>
      <c r="J9619" s="62">
        <v>0.50323466811483897</v>
      </c>
      <c r="K9619" s="62"/>
      <c r="L9619" s="65">
        <f t="shared" si="1351"/>
        <v>0.12809675246754565</v>
      </c>
      <c r="M9619" s="65">
        <f t="shared" si="1352"/>
        <v>7.7640767931853219E-2</v>
      </c>
      <c r="N9619" s="65">
        <f t="shared" si="1353"/>
        <v>6.0927823241335555E-2</v>
      </c>
      <c r="O9619" s="65">
        <f t="shared" si="1354"/>
        <v>0.13818964202131304</v>
      </c>
      <c r="P9619" s="65">
        <f t="shared" si="1355"/>
        <v>0.17025353291649806</v>
      </c>
      <c r="Q9619" s="65">
        <f t="shared" si="1356"/>
        <v>0.16987615878080553</v>
      </c>
      <c r="R9619" s="65">
        <f t="shared" si="1357"/>
        <v>0.16779764826515131</v>
      </c>
      <c r="S9619" s="65">
        <f t="shared" si="1358"/>
        <v>8.7217674375497781E-2</v>
      </c>
      <c r="T9619" s="66">
        <f>(L9619*'Football Field'!$F$4)+(M9619*'Football Field'!$F$5)+(N9619*'Football Field'!$F$6)+(O9619*'Football Field'!$F$7)+(P9619*'Football Field'!$F$8)+(Q9619*'Football Field'!$F$9)+(R9619*'Football Field'!$F$10)+(S9619*'Football Field'!$F$11)</f>
        <v>147613850.27345729</v>
      </c>
    </row>
    <row r="9620" spans="2:20" x14ac:dyDescent="0.3">
      <c r="B9620" s="62">
        <f t="shared" si="1350"/>
        <v>9593</v>
      </c>
      <c r="C9620" s="62">
        <v>0.79134816876998759</v>
      </c>
      <c r="D9620" s="62">
        <v>0.71005998975988627</v>
      </c>
      <c r="E9620" s="62">
        <v>0.80179893819476289</v>
      </c>
      <c r="F9620" s="62">
        <v>0.8468196892771086</v>
      </c>
      <c r="G9620" s="62">
        <v>9.0204034136904809E-2</v>
      </c>
      <c r="H9620" s="62">
        <v>0.81377036290699944</v>
      </c>
      <c r="I9620" s="62">
        <v>0.94682530152901023</v>
      </c>
      <c r="J9620" s="62">
        <v>0.77193233746691559</v>
      </c>
      <c r="K9620" s="62"/>
      <c r="L9620" s="65">
        <f t="shared" si="1351"/>
        <v>0.13708318555565813</v>
      </c>
      <c r="M9620" s="65">
        <f t="shared" si="1352"/>
        <v>0.12300184567710189</v>
      </c>
      <c r="N9620" s="65">
        <f t="shared" si="1353"/>
        <v>0.1388935451682704</v>
      </c>
      <c r="O9620" s="65">
        <f t="shared" si="1354"/>
        <v>0.14669237281207342</v>
      </c>
      <c r="P9620" s="65">
        <f t="shared" si="1355"/>
        <v>1.5625810278525294E-2</v>
      </c>
      <c r="Q9620" s="65">
        <f t="shared" si="1356"/>
        <v>0.14096732394221245</v>
      </c>
      <c r="R9620" s="65">
        <f t="shared" si="1357"/>
        <v>0.16401608498069198</v>
      </c>
      <c r="S9620" s="65">
        <f t="shared" si="1358"/>
        <v>0.13371983158546655</v>
      </c>
      <c r="T9620" s="66">
        <f>(L9620*'Football Field'!$F$4)+(M9620*'Football Field'!$F$5)+(N9620*'Football Field'!$F$6)+(O9620*'Football Field'!$F$7)+(P9620*'Football Field'!$F$8)+(Q9620*'Football Field'!$F$9)+(R9620*'Football Field'!$F$10)+(S9620*'Football Field'!$F$11)</f>
        <v>136684701.40454754</v>
      </c>
    </row>
    <row r="9621" spans="2:20" x14ac:dyDescent="0.3">
      <c r="B9621" s="62">
        <f t="shared" si="1350"/>
        <v>9594</v>
      </c>
      <c r="C9621" s="62">
        <v>0.92128761428183426</v>
      </c>
      <c r="D9621" s="62">
        <v>0.39763847974799771</v>
      </c>
      <c r="E9621" s="62">
        <v>0.26818485152855187</v>
      </c>
      <c r="F9621" s="62">
        <v>0.72302941260909792</v>
      </c>
      <c r="G9621" s="62">
        <v>0.57458603857394031</v>
      </c>
      <c r="H9621" s="62">
        <v>0.44784909738957834</v>
      </c>
      <c r="I9621" s="62">
        <v>0.9849581645993648</v>
      </c>
      <c r="J9621" s="62">
        <v>0.87442371058700363</v>
      </c>
      <c r="K9621" s="62"/>
      <c r="L9621" s="65">
        <f t="shared" si="1351"/>
        <v>0.1774451423130548</v>
      </c>
      <c r="M9621" s="65">
        <f t="shared" si="1352"/>
        <v>7.6587393051010089E-2</v>
      </c>
      <c r="N9621" s="65">
        <f t="shared" si="1353"/>
        <v>5.1653900918645718E-2</v>
      </c>
      <c r="O9621" s="65">
        <f t="shared" si="1354"/>
        <v>0.13925950487997954</v>
      </c>
      <c r="P9621" s="65">
        <f t="shared" si="1355"/>
        <v>0.11066848159608175</v>
      </c>
      <c r="Q9621" s="65">
        <f t="shared" si="1356"/>
        <v>8.6258238566481307E-2</v>
      </c>
      <c r="R9621" s="65">
        <f t="shared" si="1357"/>
        <v>0.18970844607086318</v>
      </c>
      <c r="S9621" s="65">
        <f t="shared" si="1358"/>
        <v>0.16841889260388354</v>
      </c>
      <c r="T9621" s="66">
        <f>(L9621*'Football Field'!$F$4)+(M9621*'Football Field'!$F$5)+(N9621*'Football Field'!$F$6)+(O9621*'Football Field'!$F$7)+(P9621*'Football Field'!$F$8)+(Q9621*'Football Field'!$F$9)+(R9621*'Football Field'!$F$10)+(S9621*'Football Field'!$F$11)</f>
        <v>145930912.64975506</v>
      </c>
    </row>
    <row r="9622" spans="2:20" x14ac:dyDescent="0.3">
      <c r="B9622" s="62">
        <f t="shared" si="1350"/>
        <v>9595</v>
      </c>
      <c r="C9622" s="62">
        <v>0.64596399188366915</v>
      </c>
      <c r="D9622" s="62">
        <v>0.27843800962399001</v>
      </c>
      <c r="E9622" s="62">
        <v>0.64980063580809089</v>
      </c>
      <c r="F9622" s="62">
        <v>6.596808961796008E-2</v>
      </c>
      <c r="G9622" s="62">
        <v>0.96097723708967775</v>
      </c>
      <c r="H9622" s="62">
        <v>8.3144534215716104E-2</v>
      </c>
      <c r="I9622" s="62">
        <v>1.5935588913148391E-2</v>
      </c>
      <c r="J9622" s="62">
        <v>0.38993068557185417</v>
      </c>
      <c r="K9622" s="62"/>
      <c r="L9622" s="65">
        <f t="shared" si="1351"/>
        <v>0.20903909455572228</v>
      </c>
      <c r="M9622" s="65">
        <f t="shared" si="1352"/>
        <v>9.0104758396778131E-2</v>
      </c>
      <c r="N9622" s="65">
        <f t="shared" si="1353"/>
        <v>0.2102806630985061</v>
      </c>
      <c r="O9622" s="65">
        <f t="shared" si="1354"/>
        <v>2.1347799407668108E-2</v>
      </c>
      <c r="P9622" s="65">
        <f t="shared" si="1355"/>
        <v>0.31097989060365838</v>
      </c>
      <c r="Q9622" s="65">
        <f t="shared" si="1356"/>
        <v>2.6906233734527715E-2</v>
      </c>
      <c r="R9622" s="65">
        <f t="shared" si="1357"/>
        <v>5.1568835406798508E-3</v>
      </c>
      <c r="S9622" s="65">
        <f t="shared" si="1358"/>
        <v>0.12618467666245956</v>
      </c>
      <c r="T9622" s="66">
        <f>(L9622*'Football Field'!$F$4)+(M9622*'Football Field'!$F$5)+(N9622*'Football Field'!$F$6)+(O9622*'Football Field'!$F$7)+(P9622*'Football Field'!$F$8)+(Q9622*'Football Field'!$F$9)+(R9622*'Football Field'!$F$10)+(S9622*'Football Field'!$F$11)</f>
        <v>139529515.04021955</v>
      </c>
    </row>
    <row r="9623" spans="2:20" x14ac:dyDescent="0.3">
      <c r="B9623" s="62">
        <f t="shared" si="1350"/>
        <v>9596</v>
      </c>
      <c r="C9623" s="62">
        <v>0.66157809800492395</v>
      </c>
      <c r="D9623" s="62">
        <v>9.1313738487077467E-2</v>
      </c>
      <c r="E9623" s="62">
        <v>0.75837240500102565</v>
      </c>
      <c r="F9623" s="62">
        <v>0.22764630359544213</v>
      </c>
      <c r="G9623" s="62">
        <v>0.34888389637447692</v>
      </c>
      <c r="H9623" s="62">
        <v>0.65853617588556534</v>
      </c>
      <c r="I9623" s="62">
        <v>1.8211432360021762E-2</v>
      </c>
      <c r="J9623" s="62">
        <v>0.2167797497831</v>
      </c>
      <c r="K9623" s="62"/>
      <c r="L9623" s="65">
        <f t="shared" si="1351"/>
        <v>0.22190764449437647</v>
      </c>
      <c r="M9623" s="65">
        <f t="shared" si="1352"/>
        <v>3.0628608593224672E-2</v>
      </c>
      <c r="N9623" s="65">
        <f t="shared" si="1353"/>
        <v>0.25437455464564118</v>
      </c>
      <c r="O9623" s="65">
        <f t="shared" si="1354"/>
        <v>7.6357508147647732E-2</v>
      </c>
      <c r="P9623" s="65">
        <f t="shared" si="1355"/>
        <v>0.11702322655473411</v>
      </c>
      <c r="Q9623" s="65">
        <f t="shared" si="1356"/>
        <v>0.22088731783259935</v>
      </c>
      <c r="R9623" s="65">
        <f t="shared" si="1357"/>
        <v>6.1085094413917771E-3</v>
      </c>
      <c r="S9623" s="65">
        <f t="shared" si="1358"/>
        <v>7.2712630290384855E-2</v>
      </c>
      <c r="T9623" s="66">
        <f>(L9623*'Football Field'!$F$4)+(M9623*'Football Field'!$F$5)+(N9623*'Football Field'!$F$6)+(O9623*'Football Field'!$F$7)+(P9623*'Football Field'!$F$8)+(Q9623*'Football Field'!$F$9)+(R9623*'Football Field'!$F$10)+(S9623*'Football Field'!$F$11)</f>
        <v>125016234.56224796</v>
      </c>
    </row>
    <row r="9624" spans="2:20" x14ac:dyDescent="0.3">
      <c r="B9624" s="62">
        <f t="shared" si="1350"/>
        <v>9597</v>
      </c>
      <c r="C9624" s="62">
        <v>7.8609252220502746E-2</v>
      </c>
      <c r="D9624" s="62">
        <v>4.5199177580485639E-2</v>
      </c>
      <c r="E9624" s="62">
        <v>0.93754337721486514</v>
      </c>
      <c r="F9624" s="62">
        <v>0.25362487367823072</v>
      </c>
      <c r="G9624" s="62">
        <v>0.71739764594933997</v>
      </c>
      <c r="H9624" s="62">
        <v>0.52065475163680242</v>
      </c>
      <c r="I9624" s="62">
        <v>0.77738535551246546</v>
      </c>
      <c r="J9624" s="62">
        <v>0.10806775371519384</v>
      </c>
      <c r="K9624" s="62"/>
      <c r="L9624" s="65">
        <f t="shared" si="1351"/>
        <v>2.2861613913863689E-2</v>
      </c>
      <c r="M9624" s="65">
        <f t="shared" si="1352"/>
        <v>1.3145095747389843E-2</v>
      </c>
      <c r="N9624" s="65">
        <f t="shared" si="1353"/>
        <v>0.27266198458755719</v>
      </c>
      <c r="O9624" s="65">
        <f t="shared" si="1354"/>
        <v>7.3760705988141467E-2</v>
      </c>
      <c r="P9624" s="65">
        <f t="shared" si="1355"/>
        <v>0.20863788346953438</v>
      </c>
      <c r="Q9624" s="65">
        <f t="shared" si="1356"/>
        <v>0.15141993567055764</v>
      </c>
      <c r="R9624" s="65">
        <f t="shared" si="1357"/>
        <v>0.22608386873043312</v>
      </c>
      <c r="S9624" s="65">
        <f t="shared" si="1358"/>
        <v>3.1428911892522629E-2</v>
      </c>
      <c r="T9624" s="66">
        <f>(L9624*'Football Field'!$F$4)+(M9624*'Football Field'!$F$5)+(N9624*'Football Field'!$F$6)+(O9624*'Football Field'!$F$7)+(P9624*'Football Field'!$F$8)+(Q9624*'Football Field'!$F$9)+(R9624*'Football Field'!$F$10)+(S9624*'Football Field'!$F$11)</f>
        <v>164214622.39297962</v>
      </c>
    </row>
    <row r="9625" spans="2:20" x14ac:dyDescent="0.3">
      <c r="B9625" s="62">
        <f t="shared" si="1350"/>
        <v>9598</v>
      </c>
      <c r="C9625" s="62">
        <v>0.94529489834334846</v>
      </c>
      <c r="D9625" s="62">
        <v>3.838117456251644E-2</v>
      </c>
      <c r="E9625" s="62">
        <v>0.47941747707119675</v>
      </c>
      <c r="F9625" s="62">
        <v>0.12598315101033741</v>
      </c>
      <c r="G9625" s="62">
        <v>6.3404648541685593E-2</v>
      </c>
      <c r="H9625" s="62">
        <v>0.79634668838938294</v>
      </c>
      <c r="I9625" s="62">
        <v>0.68057833559778735</v>
      </c>
      <c r="J9625" s="62">
        <v>0.71629769827583067</v>
      </c>
      <c r="K9625" s="62"/>
      <c r="L9625" s="65">
        <f t="shared" si="1351"/>
        <v>0.24580541838281492</v>
      </c>
      <c r="M9625" s="65">
        <f t="shared" si="1352"/>
        <v>9.9802724926338227E-3</v>
      </c>
      <c r="N9625" s="65">
        <f t="shared" si="1353"/>
        <v>0.12466312231034193</v>
      </c>
      <c r="O9625" s="65">
        <f t="shared" si="1354"/>
        <v>3.2759450196496703E-2</v>
      </c>
      <c r="P9625" s="65">
        <f t="shared" si="1355"/>
        <v>1.6487136648592735E-2</v>
      </c>
      <c r="Q9625" s="65">
        <f t="shared" si="1356"/>
        <v>0.20707435453250775</v>
      </c>
      <c r="R9625" s="65">
        <f t="shared" si="1357"/>
        <v>0.17697106248756161</v>
      </c>
      <c r="S9625" s="65">
        <f t="shared" si="1358"/>
        <v>0.18625918294905053</v>
      </c>
      <c r="T9625" s="66">
        <f>(L9625*'Football Field'!$F$4)+(M9625*'Football Field'!$F$5)+(N9625*'Football Field'!$F$6)+(O9625*'Football Field'!$F$7)+(P9625*'Football Field'!$F$8)+(Q9625*'Football Field'!$F$9)+(R9625*'Football Field'!$F$10)+(S9625*'Football Field'!$F$11)</f>
        <v>137616100.47413021</v>
      </c>
    </row>
    <row r="9626" spans="2:20" x14ac:dyDescent="0.3">
      <c r="B9626" s="62">
        <f t="shared" si="1350"/>
        <v>9599</v>
      </c>
      <c r="C9626" s="62">
        <v>9.6439994373944238E-2</v>
      </c>
      <c r="D9626" s="62">
        <v>0.24987538181594493</v>
      </c>
      <c r="E9626" s="62">
        <v>0.95227281274919384</v>
      </c>
      <c r="F9626" s="62">
        <v>0.88605350565697361</v>
      </c>
      <c r="G9626" s="62">
        <v>0.26383924658798064</v>
      </c>
      <c r="H9626" s="62">
        <v>0.36245010284478629</v>
      </c>
      <c r="I9626" s="62">
        <v>0.50057428542904125</v>
      </c>
      <c r="J9626" s="62">
        <v>3.9319566948504137E-2</v>
      </c>
      <c r="K9626" s="62"/>
      <c r="L9626" s="65">
        <f t="shared" si="1351"/>
        <v>2.8780971060998271E-2</v>
      </c>
      <c r="M9626" s="65">
        <f t="shared" si="1352"/>
        <v>7.4571303944866441E-2</v>
      </c>
      <c r="N9626" s="65">
        <f t="shared" si="1353"/>
        <v>0.28419056267919873</v>
      </c>
      <c r="O9626" s="65">
        <f t="shared" si="1354"/>
        <v>0.26442847151077098</v>
      </c>
      <c r="P9626" s="65">
        <f t="shared" si="1355"/>
        <v>7.873859564280368E-2</v>
      </c>
      <c r="Q9626" s="65">
        <f t="shared" si="1356"/>
        <v>0.10816742564897978</v>
      </c>
      <c r="R9626" s="65">
        <f t="shared" si="1357"/>
        <v>0.14938837477478695</v>
      </c>
      <c r="S9626" s="65">
        <f t="shared" si="1358"/>
        <v>1.173429473759517E-2</v>
      </c>
      <c r="T9626" s="66">
        <f>(L9626*'Football Field'!$F$4)+(M9626*'Football Field'!$F$5)+(N9626*'Football Field'!$F$6)+(O9626*'Football Field'!$F$7)+(P9626*'Football Field'!$F$8)+(Q9626*'Football Field'!$F$9)+(R9626*'Football Field'!$F$10)+(S9626*'Football Field'!$F$11)</f>
        <v>144198869.88803419</v>
      </c>
    </row>
    <row r="9627" spans="2:20" x14ac:dyDescent="0.3">
      <c r="B9627" s="62">
        <f t="shared" si="1350"/>
        <v>9600</v>
      </c>
      <c r="C9627" s="62">
        <v>0.91188673876106863</v>
      </c>
      <c r="D9627" s="62">
        <v>0.64488081939886877</v>
      </c>
      <c r="E9627" s="62">
        <v>0.42506490549309717</v>
      </c>
      <c r="F9627" s="62">
        <v>0.80313664000958185</v>
      </c>
      <c r="G9627" s="62">
        <v>4.2056645552970728E-2</v>
      </c>
      <c r="H9627" s="62">
        <v>0.11795735184274025</v>
      </c>
      <c r="I9627" s="62">
        <v>0.80713481497526485</v>
      </c>
      <c r="J9627" s="62">
        <v>0.97415952632518976</v>
      </c>
      <c r="K9627" s="62"/>
      <c r="L9627" s="65">
        <f t="shared" si="1351"/>
        <v>0.19293973954816454</v>
      </c>
      <c r="M9627" s="65">
        <f t="shared" si="1352"/>
        <v>0.13644582385688783</v>
      </c>
      <c r="N9627" s="65">
        <f t="shared" si="1353"/>
        <v>8.9936511488618101E-2</v>
      </c>
      <c r="O9627" s="65">
        <f t="shared" si="1354"/>
        <v>0.16993006648563438</v>
      </c>
      <c r="P9627" s="65">
        <f t="shared" si="1355"/>
        <v>8.8984715912024774E-3</v>
      </c>
      <c r="Q9627" s="65">
        <f t="shared" si="1356"/>
        <v>2.4957771371092067E-2</v>
      </c>
      <c r="R9627" s="65">
        <f t="shared" si="1357"/>
        <v>0.17077601237316306</v>
      </c>
      <c r="S9627" s="65">
        <f t="shared" si="1358"/>
        <v>0.20611560328523751</v>
      </c>
      <c r="T9627" s="66">
        <f>(L9627*'Football Field'!$F$4)+(M9627*'Football Field'!$F$5)+(N9627*'Football Field'!$F$6)+(O9627*'Football Field'!$F$7)+(P9627*'Football Field'!$F$8)+(Q9627*'Football Field'!$F$9)+(R9627*'Football Field'!$F$10)+(S9627*'Football Field'!$F$11)</f>
        <v>136205990.67535922</v>
      </c>
    </row>
    <row r="9628" spans="2:20" x14ac:dyDescent="0.3">
      <c r="B9628" s="62">
        <f t="shared" si="1350"/>
        <v>9601</v>
      </c>
      <c r="C9628" s="62">
        <v>0.42505826241699463</v>
      </c>
      <c r="D9628" s="62">
        <v>0.73914309256554822</v>
      </c>
      <c r="E9628" s="62">
        <v>0.25043357958459667</v>
      </c>
      <c r="F9628" s="62">
        <v>0.3188787216861193</v>
      </c>
      <c r="G9628" s="62">
        <v>0.41628973169391603</v>
      </c>
      <c r="H9628" s="62">
        <v>0.60836682586566893</v>
      </c>
      <c r="I9628" s="62">
        <v>0.28412435682736525</v>
      </c>
      <c r="J9628" s="62">
        <v>0.85497308370682623</v>
      </c>
      <c r="K9628" s="62"/>
      <c r="L9628" s="65">
        <f t="shared" si="1351"/>
        <v>0.10906570964990873</v>
      </c>
      <c r="M9628" s="65">
        <f t="shared" si="1352"/>
        <v>0.18965674367812632</v>
      </c>
      <c r="N9628" s="65">
        <f t="shared" si="1353"/>
        <v>6.4258758134115218E-2</v>
      </c>
      <c r="O9628" s="65">
        <f t="shared" si="1354"/>
        <v>8.1821098771709996E-2</v>
      </c>
      <c r="P9628" s="65">
        <f t="shared" si="1355"/>
        <v>0.10681579214339668</v>
      </c>
      <c r="Q9628" s="65">
        <f t="shared" si="1356"/>
        <v>0.15610085829929926</v>
      </c>
      <c r="R9628" s="65">
        <f t="shared" si="1357"/>
        <v>7.2903475467088155E-2</v>
      </c>
      <c r="S9628" s="65">
        <f t="shared" si="1358"/>
        <v>0.21937756385635568</v>
      </c>
      <c r="T9628" s="66">
        <f>(L9628*'Football Field'!$F$4)+(M9628*'Football Field'!$F$5)+(N9628*'Football Field'!$F$6)+(O9628*'Football Field'!$F$7)+(P9628*'Football Field'!$F$8)+(Q9628*'Football Field'!$F$9)+(R9628*'Football Field'!$F$10)+(S9628*'Football Field'!$F$11)</f>
        <v>129685274.56951119</v>
      </c>
    </row>
    <row r="9629" spans="2:20" x14ac:dyDescent="0.3">
      <c r="B9629" s="62">
        <f t="shared" si="1350"/>
        <v>9602</v>
      </c>
      <c r="C9629" s="62">
        <v>0.22335899591260888</v>
      </c>
      <c r="D9629" s="62">
        <v>8.5594187341575312E-2</v>
      </c>
      <c r="E9629" s="62">
        <v>0.83062060259469761</v>
      </c>
      <c r="F9629" s="62">
        <v>0.89253472777129184</v>
      </c>
      <c r="G9629" s="62">
        <v>0.16793850196819515</v>
      </c>
      <c r="H9629" s="62">
        <v>0.7118913774817659</v>
      </c>
      <c r="I9629" s="62">
        <v>0.74482368909834007</v>
      </c>
      <c r="J9629" s="62">
        <v>1.9111897909506737E-2</v>
      </c>
      <c r="K9629" s="62"/>
      <c r="L9629" s="65">
        <f t="shared" si="1351"/>
        <v>6.0763507433372464E-2</v>
      </c>
      <c r="M9629" s="65">
        <f t="shared" si="1352"/>
        <v>2.3285397651134784E-2</v>
      </c>
      <c r="N9629" s="65">
        <f t="shared" si="1353"/>
        <v>0.22596547299945152</v>
      </c>
      <c r="O9629" s="65">
        <f t="shared" si="1354"/>
        <v>0.24280884834696023</v>
      </c>
      <c r="P9629" s="65">
        <f t="shared" si="1355"/>
        <v>4.5686686452899673E-2</v>
      </c>
      <c r="Q9629" s="65">
        <f t="shared" si="1356"/>
        <v>0.1936658822745233</v>
      </c>
      <c r="R9629" s="65">
        <f t="shared" si="1357"/>
        <v>0.20262492488454106</v>
      </c>
      <c r="S9629" s="65">
        <f t="shared" si="1358"/>
        <v>5.1992799571168339E-3</v>
      </c>
      <c r="T9629" s="66">
        <f>(L9629*'Football Field'!$F$4)+(M9629*'Football Field'!$F$5)+(N9629*'Football Field'!$F$6)+(O9629*'Football Field'!$F$7)+(P9629*'Football Field'!$F$8)+(Q9629*'Football Field'!$F$9)+(R9629*'Football Field'!$F$10)+(S9629*'Football Field'!$F$11)</f>
        <v>147159483.21390024</v>
      </c>
    </row>
    <row r="9630" spans="2:20" x14ac:dyDescent="0.3">
      <c r="B9630" s="62">
        <f t="shared" ref="B9630:B9693" si="1359">B9629+1</f>
        <v>9603</v>
      </c>
      <c r="C9630" s="62">
        <v>0.89346197441268416</v>
      </c>
      <c r="D9630" s="62">
        <v>0.75984140839260628</v>
      </c>
      <c r="E9630" s="62">
        <v>0.25149183624757909</v>
      </c>
      <c r="F9630" s="62">
        <v>0.93394944527619117</v>
      </c>
      <c r="G9630" s="62">
        <v>0.21909700603591031</v>
      </c>
      <c r="H9630" s="62">
        <v>0.85107529452254871</v>
      </c>
      <c r="I9630" s="62">
        <v>4.5590125062677567E-2</v>
      </c>
      <c r="J9630" s="62">
        <v>0.72030322277144943</v>
      </c>
      <c r="K9630" s="62"/>
      <c r="L9630" s="65">
        <f t="shared" si="1351"/>
        <v>0.19112261560245339</v>
      </c>
      <c r="M9630" s="65">
        <f t="shared" si="1352"/>
        <v>0.16253951659275587</v>
      </c>
      <c r="N9630" s="65">
        <f t="shared" si="1353"/>
        <v>5.3797227999431284E-2</v>
      </c>
      <c r="O9630" s="65">
        <f t="shared" si="1354"/>
        <v>0.19978338858683045</v>
      </c>
      <c r="P9630" s="65">
        <f t="shared" si="1355"/>
        <v>4.6867571383522801E-2</v>
      </c>
      <c r="Q9630" s="65">
        <f t="shared" si="1356"/>
        <v>0.18205557821383725</v>
      </c>
      <c r="R9630" s="65">
        <f t="shared" si="1357"/>
        <v>9.7522941066961206E-3</v>
      </c>
      <c r="S9630" s="65">
        <f t="shared" si="1358"/>
        <v>0.15408180751447287</v>
      </c>
      <c r="T9630" s="66">
        <f>(L9630*'Football Field'!$F$4)+(M9630*'Football Field'!$F$5)+(N9630*'Football Field'!$F$6)+(O9630*'Football Field'!$F$7)+(P9630*'Football Field'!$F$8)+(Q9630*'Football Field'!$F$9)+(R9630*'Football Field'!$F$10)+(S9630*'Football Field'!$F$11)</f>
        <v>115755266.5282633</v>
      </c>
    </row>
    <row r="9631" spans="2:20" x14ac:dyDescent="0.3">
      <c r="B9631" s="62">
        <f t="shared" si="1359"/>
        <v>9604</v>
      </c>
      <c r="C9631" s="62">
        <v>0.71612447350380504</v>
      </c>
      <c r="D9631" s="62">
        <v>0.5484219832295929</v>
      </c>
      <c r="E9631" s="62">
        <v>0.41458941986182762</v>
      </c>
      <c r="F9631" s="62">
        <v>0.7688437970314419</v>
      </c>
      <c r="G9631" s="62">
        <v>0.72867330143596987</v>
      </c>
      <c r="H9631" s="62">
        <v>0.76138064445821307</v>
      </c>
      <c r="I9631" s="62">
        <v>0.67046980290295766</v>
      </c>
      <c r="J9631" s="62">
        <v>0.97584402803710657</v>
      </c>
      <c r="K9631" s="62"/>
      <c r="L9631" s="65">
        <f t="shared" si="1351"/>
        <v>0.12823780752479833</v>
      </c>
      <c r="M9631" s="65">
        <f t="shared" si="1352"/>
        <v>9.8206995194098784E-2</v>
      </c>
      <c r="N9631" s="65">
        <f t="shared" si="1353"/>
        <v>7.4241336797123664E-2</v>
      </c>
      <c r="O9631" s="65">
        <f t="shared" si="1354"/>
        <v>0.1376783597102261</v>
      </c>
      <c r="P9631" s="65">
        <f t="shared" si="1355"/>
        <v>0.13048495064106863</v>
      </c>
      <c r="Q9631" s="65">
        <f t="shared" si="1356"/>
        <v>0.13634191840899351</v>
      </c>
      <c r="R9631" s="65">
        <f t="shared" si="1357"/>
        <v>0.12006233653094403</v>
      </c>
      <c r="S9631" s="65">
        <f t="shared" si="1358"/>
        <v>0.1747462951927469</v>
      </c>
      <c r="T9631" s="66">
        <f>(L9631*'Football Field'!$F$4)+(M9631*'Football Field'!$F$5)+(N9631*'Football Field'!$F$6)+(O9631*'Football Field'!$F$7)+(P9631*'Football Field'!$F$8)+(Q9631*'Football Field'!$F$9)+(R9631*'Football Field'!$F$10)+(S9631*'Football Field'!$F$11)</f>
        <v>138684365.96653616</v>
      </c>
    </row>
    <row r="9632" spans="2:20" x14ac:dyDescent="0.3">
      <c r="B9632" s="62">
        <f t="shared" si="1359"/>
        <v>9605</v>
      </c>
      <c r="C9632" s="62">
        <v>0.48634032238538061</v>
      </c>
      <c r="D9632" s="62">
        <v>0.96447472388557931</v>
      </c>
      <c r="E9632" s="62">
        <v>0.57104301486025377</v>
      </c>
      <c r="F9632" s="62">
        <v>0.21553313375239525</v>
      </c>
      <c r="G9632" s="62">
        <v>0.10607689329336745</v>
      </c>
      <c r="H9632" s="62">
        <v>0.18775883908681013</v>
      </c>
      <c r="I9632" s="62">
        <v>0.70718807881694068</v>
      </c>
      <c r="J9632" s="62">
        <v>0.57509549083502298</v>
      </c>
      <c r="K9632" s="62"/>
      <c r="L9632" s="65">
        <f t="shared" si="1351"/>
        <v>0.1275308728738829</v>
      </c>
      <c r="M9632" s="65">
        <f t="shared" si="1352"/>
        <v>0.25290994338828138</v>
      </c>
      <c r="N9632" s="65">
        <f t="shared" si="1353"/>
        <v>0.14974208549369294</v>
      </c>
      <c r="O9632" s="65">
        <f t="shared" si="1354"/>
        <v>5.6518300900629953E-2</v>
      </c>
      <c r="P9632" s="65">
        <f t="shared" si="1355"/>
        <v>2.7816074815883989E-2</v>
      </c>
      <c r="Q9632" s="65">
        <f t="shared" si="1356"/>
        <v>4.92351703866198E-2</v>
      </c>
      <c r="R9632" s="65">
        <f t="shared" si="1357"/>
        <v>0.18544280378640429</v>
      </c>
      <c r="S9632" s="65">
        <f t="shared" si="1358"/>
        <v>0.15080474835460461</v>
      </c>
      <c r="T9632" s="66">
        <f>(L9632*'Football Field'!$F$4)+(M9632*'Football Field'!$F$5)+(N9632*'Football Field'!$F$6)+(O9632*'Football Field'!$F$7)+(P9632*'Football Field'!$F$8)+(Q9632*'Football Field'!$F$9)+(R9632*'Football Field'!$F$10)+(S9632*'Football Field'!$F$11)</f>
        <v>140065541.14794612</v>
      </c>
    </row>
    <row r="9633" spans="2:20" x14ac:dyDescent="0.3">
      <c r="B9633" s="62">
        <f t="shared" si="1359"/>
        <v>9606</v>
      </c>
      <c r="C9633" s="62">
        <v>0.69117923853749919</v>
      </c>
      <c r="D9633" s="62">
        <v>0.11613728435767345</v>
      </c>
      <c r="E9633" s="62">
        <v>0.38509147110588238</v>
      </c>
      <c r="F9633" s="62">
        <v>0.45039296732802803</v>
      </c>
      <c r="G9633" s="62">
        <v>0.75056581124256527</v>
      </c>
      <c r="H9633" s="62">
        <v>0.93799539770630525</v>
      </c>
      <c r="I9633" s="62">
        <v>0.52601058629482889</v>
      </c>
      <c r="J9633" s="62">
        <v>0.2701943274149945</v>
      </c>
      <c r="K9633" s="62"/>
      <c r="L9633" s="65">
        <f t="shared" si="1351"/>
        <v>0.16745439249644575</v>
      </c>
      <c r="M9633" s="65">
        <f t="shared" si="1352"/>
        <v>2.8136982875023184E-2</v>
      </c>
      <c r="N9633" s="65">
        <f t="shared" si="1353"/>
        <v>9.3297446963316946E-2</v>
      </c>
      <c r="O9633" s="65">
        <f t="shared" si="1354"/>
        <v>0.10911826704773717</v>
      </c>
      <c r="P9633" s="65">
        <f t="shared" si="1355"/>
        <v>0.18184218353573536</v>
      </c>
      <c r="Q9633" s="65">
        <f t="shared" si="1356"/>
        <v>0.22725139982463408</v>
      </c>
      <c r="R9633" s="65">
        <f t="shared" si="1357"/>
        <v>0.12743840998621225</v>
      </c>
      <c r="S9633" s="65">
        <f t="shared" si="1358"/>
        <v>6.5460917270895327E-2</v>
      </c>
      <c r="T9633" s="66">
        <f>(L9633*'Football Field'!$F$4)+(M9633*'Football Field'!$F$5)+(N9633*'Football Field'!$F$6)+(O9633*'Football Field'!$F$7)+(P9633*'Football Field'!$F$8)+(Q9633*'Football Field'!$F$9)+(R9633*'Football Field'!$F$10)+(S9633*'Football Field'!$F$11)</f>
        <v>143402305.42605397</v>
      </c>
    </row>
    <row r="9634" spans="2:20" x14ac:dyDescent="0.3">
      <c r="B9634" s="62">
        <f t="shared" si="1359"/>
        <v>9607</v>
      </c>
      <c r="C9634" s="62">
        <v>0.88156852518095863</v>
      </c>
      <c r="D9634" s="62">
        <v>0.31527831481004831</v>
      </c>
      <c r="E9634" s="62">
        <v>0.51797211670821131</v>
      </c>
      <c r="F9634" s="62">
        <v>0.66409368068720698</v>
      </c>
      <c r="G9634" s="62">
        <v>0.79082970416325571</v>
      </c>
      <c r="H9634" s="62">
        <v>0.83019690025682169</v>
      </c>
      <c r="I9634" s="62">
        <v>0.74966308835028783</v>
      </c>
      <c r="J9634" s="62">
        <v>0.59777587789544551</v>
      </c>
      <c r="K9634" s="62"/>
      <c r="L9634" s="65">
        <f t="shared" si="1351"/>
        <v>0.16485995395902003</v>
      </c>
      <c r="M9634" s="65">
        <f t="shared" si="1352"/>
        <v>5.8959419465653869E-2</v>
      </c>
      <c r="N9634" s="65">
        <f t="shared" si="1353"/>
        <v>9.6864687058834553E-2</v>
      </c>
      <c r="O9634" s="65">
        <f t="shared" si="1354"/>
        <v>0.12419052007340636</v>
      </c>
      <c r="P9634" s="65">
        <f t="shared" si="1355"/>
        <v>0.14789111100696067</v>
      </c>
      <c r="Q9634" s="65">
        <f t="shared" si="1356"/>
        <v>0.15525307318017778</v>
      </c>
      <c r="R9634" s="65">
        <f t="shared" si="1357"/>
        <v>0.14019264379344323</v>
      </c>
      <c r="S9634" s="65">
        <f t="shared" si="1358"/>
        <v>0.11178859146250351</v>
      </c>
      <c r="T9634" s="66">
        <f>(L9634*'Football Field'!$F$4)+(M9634*'Football Field'!$F$5)+(N9634*'Football Field'!$F$6)+(O9634*'Football Field'!$F$7)+(P9634*'Football Field'!$F$8)+(Q9634*'Football Field'!$F$9)+(R9634*'Football Field'!$F$10)+(S9634*'Football Field'!$F$11)</f>
        <v>142863230.72627535</v>
      </c>
    </row>
    <row r="9635" spans="2:20" x14ac:dyDescent="0.3">
      <c r="B9635" s="62">
        <f t="shared" si="1359"/>
        <v>9608</v>
      </c>
      <c r="C9635" s="62">
        <v>0.49222021001611371</v>
      </c>
      <c r="D9635" s="62">
        <v>0.20285638266880279</v>
      </c>
      <c r="E9635" s="62">
        <v>3.6502611463013368E-2</v>
      </c>
      <c r="F9635" s="62">
        <v>0.68547008728099357</v>
      </c>
      <c r="G9635" s="62">
        <v>9.7878974802160013E-2</v>
      </c>
      <c r="H9635" s="62">
        <v>0.45614985813500553</v>
      </c>
      <c r="I9635" s="62">
        <v>0.49005362038073386</v>
      </c>
      <c r="J9635" s="62">
        <v>0.14948952889371725</v>
      </c>
      <c r="K9635" s="62"/>
      <c r="L9635" s="65">
        <f t="shared" si="1351"/>
        <v>0.18854523824886604</v>
      </c>
      <c r="M9635" s="65">
        <f t="shared" si="1352"/>
        <v>7.7704255579713916E-2</v>
      </c>
      <c r="N9635" s="65">
        <f t="shared" si="1353"/>
        <v>1.3982346589901979E-2</v>
      </c>
      <c r="O9635" s="65">
        <f t="shared" si="1354"/>
        <v>0.26256971633617998</v>
      </c>
      <c r="P9635" s="65">
        <f t="shared" si="1355"/>
        <v>3.749259832915814E-2</v>
      </c>
      <c r="Q9635" s="65">
        <f t="shared" si="1356"/>
        <v>0.17472846894367774</v>
      </c>
      <c r="R9635" s="65">
        <f t="shared" si="1357"/>
        <v>0.18771532482662592</v>
      </c>
      <c r="S9635" s="65">
        <f t="shared" si="1358"/>
        <v>5.7262051145876271E-2</v>
      </c>
      <c r="T9635" s="66">
        <f>(L9635*'Football Field'!$F$4)+(M9635*'Football Field'!$F$5)+(N9635*'Football Field'!$F$6)+(O9635*'Football Field'!$F$7)+(P9635*'Football Field'!$F$8)+(Q9635*'Football Field'!$F$9)+(R9635*'Football Field'!$F$10)+(S9635*'Football Field'!$F$11)</f>
        <v>138626142.12699166</v>
      </c>
    </row>
    <row r="9636" spans="2:20" x14ac:dyDescent="0.3">
      <c r="B9636" s="62">
        <f t="shared" si="1359"/>
        <v>9609</v>
      </c>
      <c r="C9636" s="62">
        <v>0.6969167992433617</v>
      </c>
      <c r="D9636" s="62">
        <v>0.34078549898657184</v>
      </c>
      <c r="E9636" s="62">
        <v>0.81245089494497091</v>
      </c>
      <c r="F9636" s="62">
        <v>0.94420484712201136</v>
      </c>
      <c r="G9636" s="62">
        <v>0.6648682358365503</v>
      </c>
      <c r="H9636" s="62">
        <v>8.5133781144387188E-2</v>
      </c>
      <c r="I9636" s="62">
        <v>0.79739703099650061</v>
      </c>
      <c r="J9636" s="62">
        <v>6.8192197163431612E-2</v>
      </c>
      <c r="K9636" s="62"/>
      <c r="L9636" s="65">
        <f t="shared" si="1351"/>
        <v>0.1580328375985342</v>
      </c>
      <c r="M9636" s="65">
        <f t="shared" si="1352"/>
        <v>7.7276512025181085E-2</v>
      </c>
      <c r="N9636" s="65">
        <f t="shared" si="1353"/>
        <v>0.18423134652087431</v>
      </c>
      <c r="O9636" s="65">
        <f t="shared" si="1354"/>
        <v>0.21410786972990731</v>
      </c>
      <c r="P9636" s="65">
        <f t="shared" si="1355"/>
        <v>0.15076550608689079</v>
      </c>
      <c r="Q9636" s="65">
        <f t="shared" si="1356"/>
        <v>1.930493428246664E-2</v>
      </c>
      <c r="R9636" s="65">
        <f t="shared" si="1357"/>
        <v>0.18081773267316409</v>
      </c>
      <c r="S9636" s="65">
        <f t="shared" si="1358"/>
        <v>1.5463261082981367E-2</v>
      </c>
      <c r="T9636" s="66">
        <f>(L9636*'Football Field'!$F$4)+(M9636*'Football Field'!$F$5)+(N9636*'Football Field'!$F$6)+(O9636*'Football Field'!$F$7)+(P9636*'Football Field'!$F$8)+(Q9636*'Football Field'!$F$9)+(R9636*'Football Field'!$F$10)+(S9636*'Football Field'!$F$11)</f>
        <v>150892888.91944849</v>
      </c>
    </row>
    <row r="9637" spans="2:20" x14ac:dyDescent="0.3">
      <c r="B9637" s="62">
        <f t="shared" si="1359"/>
        <v>9610</v>
      </c>
      <c r="C9637" s="62">
        <v>0.17448436628711805</v>
      </c>
      <c r="D9637" s="62">
        <v>0.13945298548042073</v>
      </c>
      <c r="E9637" s="62">
        <v>0.57553633183394937</v>
      </c>
      <c r="F9637" s="62">
        <v>0.80795497581104925</v>
      </c>
      <c r="G9637" s="62">
        <v>0.6775006314697688</v>
      </c>
      <c r="H9637" s="62">
        <v>0.7479640713166853</v>
      </c>
      <c r="I9637" s="62">
        <v>0.4248477460957315</v>
      </c>
      <c r="J9637" s="62">
        <v>0.90641403039872948</v>
      </c>
      <c r="K9637" s="62"/>
      <c r="L9637" s="65">
        <f t="shared" si="1351"/>
        <v>3.9173392226814076E-2</v>
      </c>
      <c r="M9637" s="65">
        <f t="shared" si="1352"/>
        <v>3.1308515563139273E-2</v>
      </c>
      <c r="N9637" s="65">
        <f t="shared" si="1353"/>
        <v>0.12921335560008643</v>
      </c>
      <c r="O9637" s="65">
        <f t="shared" si="1354"/>
        <v>0.18139354168253075</v>
      </c>
      <c r="P9637" s="65">
        <f t="shared" si="1355"/>
        <v>0.15210530625309598</v>
      </c>
      <c r="Q9637" s="65">
        <f t="shared" si="1356"/>
        <v>0.16792501563744081</v>
      </c>
      <c r="R9637" s="65">
        <f t="shared" si="1357"/>
        <v>9.5382341401865287E-2</v>
      </c>
      <c r="S9637" s="65">
        <f t="shared" si="1358"/>
        <v>0.20349853163502743</v>
      </c>
      <c r="T9637" s="66">
        <f>(L9637*'Football Field'!$F$4)+(M9637*'Football Field'!$F$5)+(N9637*'Football Field'!$F$6)+(O9637*'Football Field'!$F$7)+(P9637*'Football Field'!$F$8)+(Q9637*'Football Field'!$F$9)+(R9637*'Football Field'!$F$10)+(S9637*'Football Field'!$F$11)</f>
        <v>139644970.87128833</v>
      </c>
    </row>
    <row r="9638" spans="2:20" x14ac:dyDescent="0.3">
      <c r="B9638" s="62">
        <f t="shared" si="1359"/>
        <v>9611</v>
      </c>
      <c r="C9638" s="62">
        <v>0.42560225464917467</v>
      </c>
      <c r="D9638" s="62">
        <v>0.20598467653741803</v>
      </c>
      <c r="E9638" s="62">
        <v>0.46415496716426685</v>
      </c>
      <c r="F9638" s="62">
        <v>0.5964258919359664</v>
      </c>
      <c r="G9638" s="62">
        <v>0.96054491786224072</v>
      </c>
      <c r="H9638" s="62">
        <v>0.70197584189712736</v>
      </c>
      <c r="I9638" s="62">
        <v>8.2772998669490394E-2</v>
      </c>
      <c r="J9638" s="62">
        <v>0.5065519586418028</v>
      </c>
      <c r="K9638" s="62"/>
      <c r="L9638" s="65">
        <f t="shared" si="1351"/>
        <v>0.10791095260075079</v>
      </c>
      <c r="M9638" s="65">
        <f t="shared" si="1352"/>
        <v>5.2227173196328379E-2</v>
      </c>
      <c r="N9638" s="65">
        <f t="shared" si="1353"/>
        <v>0.11768594765164825</v>
      </c>
      <c r="O9638" s="65">
        <f t="shared" si="1354"/>
        <v>0.15122308552527636</v>
      </c>
      <c r="P9638" s="65">
        <f t="shared" si="1355"/>
        <v>0.24354503757919724</v>
      </c>
      <c r="Q9638" s="65">
        <f t="shared" si="1356"/>
        <v>0.17798515156898015</v>
      </c>
      <c r="R9638" s="65">
        <f t="shared" si="1357"/>
        <v>2.0986996752186279E-2</v>
      </c>
      <c r="S9638" s="65">
        <f t="shared" si="1358"/>
        <v>0.1284356551256326</v>
      </c>
      <c r="T9638" s="66">
        <f>(L9638*'Football Field'!$F$4)+(M9638*'Football Field'!$F$5)+(N9638*'Football Field'!$F$6)+(O9638*'Football Field'!$F$7)+(P9638*'Football Field'!$F$8)+(Q9638*'Football Field'!$F$9)+(R9638*'Football Field'!$F$10)+(S9638*'Football Field'!$F$11)</f>
        <v>135320593.26098493</v>
      </c>
    </row>
    <row r="9639" spans="2:20" x14ac:dyDescent="0.3">
      <c r="B9639" s="62">
        <f t="shared" si="1359"/>
        <v>9612</v>
      </c>
      <c r="C9639" s="62">
        <v>0.86966289505732775</v>
      </c>
      <c r="D9639" s="62">
        <v>0.27088625565545688</v>
      </c>
      <c r="E9639" s="62">
        <v>0.49698038237748698</v>
      </c>
      <c r="F9639" s="62">
        <v>0.60148679065337596</v>
      </c>
      <c r="G9639" s="62">
        <v>0.84879337509862918</v>
      </c>
      <c r="H9639" s="62">
        <v>0.18993971218822636</v>
      </c>
      <c r="I9639" s="62">
        <v>0.76228108803223182</v>
      </c>
      <c r="J9639" s="62">
        <v>5.7377610267563384E-2</v>
      </c>
      <c r="K9639" s="62"/>
      <c r="L9639" s="65">
        <f t="shared" ref="L9639:L9702" si="1360">C9639/SUM($C9639:$J9639)</f>
        <v>0.21224707714054628</v>
      </c>
      <c r="M9639" s="65">
        <f t="shared" ref="M9639:M9702" si="1361">D9639/SUM($C9639:$J9639)</f>
        <v>6.6111612128314928E-2</v>
      </c>
      <c r="N9639" s="65">
        <f t="shared" ref="N9639:N9702" si="1362">E9639/SUM($C9639:$J9639)</f>
        <v>0.12129140400874446</v>
      </c>
      <c r="O9639" s="65">
        <f t="shared" ref="O9639:O9702" si="1363">F9639/SUM($C9639:$J9639)</f>
        <v>0.14679689564818235</v>
      </c>
      <c r="P9639" s="65">
        <f t="shared" ref="P9639:P9702" si="1364">G9639/SUM($C9639:$J9639)</f>
        <v>0.2071537304682497</v>
      </c>
      <c r="Q9639" s="65">
        <f t="shared" ref="Q9639:Q9702" si="1365">H9639/SUM($C9639:$J9639)</f>
        <v>4.635606391164953E-2</v>
      </c>
      <c r="R9639" s="65">
        <f t="shared" ref="R9639:R9702" si="1366">I9639/SUM($C9639:$J9639)</f>
        <v>0.18603982510222128</v>
      </c>
      <c r="S9639" s="65">
        <f t="shared" ref="S9639:S9702" si="1367">J9639/SUM($C9639:$J9639)</f>
        <v>1.4003391592091489E-2</v>
      </c>
      <c r="T9639" s="66">
        <f>(L9639*'Football Field'!$F$4)+(M9639*'Football Field'!$F$5)+(N9639*'Football Field'!$F$6)+(O9639*'Football Field'!$F$7)+(P9639*'Football Field'!$F$8)+(Q9639*'Football Field'!$F$9)+(R9639*'Football Field'!$F$10)+(S9639*'Football Field'!$F$11)</f>
        <v>153878724.27167177</v>
      </c>
    </row>
    <row r="9640" spans="2:20" x14ac:dyDescent="0.3">
      <c r="B9640" s="62">
        <f t="shared" si="1359"/>
        <v>9613</v>
      </c>
      <c r="C9640" s="62">
        <v>0.49325045492288311</v>
      </c>
      <c r="D9640" s="62">
        <v>7.4375759064945091E-2</v>
      </c>
      <c r="E9640" s="62">
        <v>6.7231902243839459E-3</v>
      </c>
      <c r="F9640" s="62">
        <v>0.1315186298259553</v>
      </c>
      <c r="G9640" s="62">
        <v>0.98704951677405839</v>
      </c>
      <c r="H9640" s="62">
        <v>0.40494639885157846</v>
      </c>
      <c r="I9640" s="62">
        <v>0.21896435375749967</v>
      </c>
      <c r="J9640" s="62">
        <v>0.35653372997158306</v>
      </c>
      <c r="K9640" s="62"/>
      <c r="L9640" s="65">
        <f t="shared" si="1360"/>
        <v>0.18450567067299756</v>
      </c>
      <c r="M9640" s="65">
        <f t="shared" si="1361"/>
        <v>2.7821057580649254E-2</v>
      </c>
      <c r="N9640" s="65">
        <f t="shared" si="1362"/>
        <v>2.5148820625133343E-3</v>
      </c>
      <c r="O9640" s="65">
        <f t="shared" si="1363"/>
        <v>4.9195966795054294E-2</v>
      </c>
      <c r="P9640" s="65">
        <f t="shared" si="1364"/>
        <v>0.36921655370460554</v>
      </c>
      <c r="Q9640" s="65">
        <f t="shared" si="1365"/>
        <v>0.15147458286360202</v>
      </c>
      <c r="R9640" s="65">
        <f t="shared" si="1366"/>
        <v>8.1905986178610418E-2</v>
      </c>
      <c r="S9640" s="65">
        <f t="shared" si="1367"/>
        <v>0.13336530014196754</v>
      </c>
      <c r="T9640" s="66">
        <f>(L9640*'Football Field'!$F$4)+(M9640*'Football Field'!$F$5)+(N9640*'Football Field'!$F$6)+(O9640*'Football Field'!$F$7)+(P9640*'Football Field'!$F$8)+(Q9640*'Football Field'!$F$9)+(R9640*'Football Field'!$F$10)+(S9640*'Football Field'!$F$11)</f>
        <v>150088849.71723738</v>
      </c>
    </row>
    <row r="9641" spans="2:20" x14ac:dyDescent="0.3">
      <c r="B9641" s="62">
        <f t="shared" si="1359"/>
        <v>9614</v>
      </c>
      <c r="C9641" s="62">
        <v>0.5119564293449872</v>
      </c>
      <c r="D9641" s="62">
        <v>0.70588776858429569</v>
      </c>
      <c r="E9641" s="62">
        <v>0.83775789562272862</v>
      </c>
      <c r="F9641" s="62">
        <v>0.84387417280325139</v>
      </c>
      <c r="G9641" s="62">
        <v>0.86409558687691002</v>
      </c>
      <c r="H9641" s="62">
        <v>0.43369035736074457</v>
      </c>
      <c r="I9641" s="62">
        <v>0.73625661696917299</v>
      </c>
      <c r="J9641" s="62">
        <v>7.0005700604049648E-2</v>
      </c>
      <c r="K9641" s="62"/>
      <c r="L9641" s="65">
        <f t="shared" si="1360"/>
        <v>0.10231916051636231</v>
      </c>
      <c r="M9641" s="65">
        <f t="shared" si="1361"/>
        <v>0.14107810696453471</v>
      </c>
      <c r="N9641" s="65">
        <f t="shared" si="1362"/>
        <v>0.16743355426895015</v>
      </c>
      <c r="O9641" s="65">
        <f t="shared" si="1363"/>
        <v>0.16865594803280456</v>
      </c>
      <c r="P9641" s="65">
        <f t="shared" si="1364"/>
        <v>0.17269738201795382</v>
      </c>
      <c r="Q9641" s="65">
        <f t="shared" si="1365"/>
        <v>8.6676972386042855E-2</v>
      </c>
      <c r="R9641" s="65">
        <f t="shared" si="1366"/>
        <v>0.1471475982229313</v>
      </c>
      <c r="S9641" s="65">
        <f t="shared" si="1367"/>
        <v>1.3991277590420386E-2</v>
      </c>
      <c r="T9641" s="66">
        <f>(L9641*'Football Field'!$F$4)+(M9641*'Football Field'!$F$5)+(N9641*'Football Field'!$F$6)+(O9641*'Football Field'!$F$7)+(P9641*'Football Field'!$F$8)+(Q9641*'Football Field'!$F$9)+(R9641*'Football Field'!$F$10)+(S9641*'Football Field'!$F$11)</f>
        <v>147306703.98837692</v>
      </c>
    </row>
    <row r="9642" spans="2:20" x14ac:dyDescent="0.3">
      <c r="B9642" s="62">
        <f t="shared" si="1359"/>
        <v>9615</v>
      </c>
      <c r="C9642" s="62">
        <v>9.7717892080162461E-4</v>
      </c>
      <c r="D9642" s="62">
        <v>0.81920301421495201</v>
      </c>
      <c r="E9642" s="62">
        <v>0.15291987137192353</v>
      </c>
      <c r="F9642" s="62">
        <v>0.48592123250421138</v>
      </c>
      <c r="G9642" s="62">
        <v>0.24404222483600024</v>
      </c>
      <c r="H9642" s="62">
        <v>0.61854493839277569</v>
      </c>
      <c r="I9642" s="62">
        <v>0.27050443671159263</v>
      </c>
      <c r="J9642" s="62">
        <v>0.6137743516182449</v>
      </c>
      <c r="K9642" s="62"/>
      <c r="L9642" s="65">
        <f t="shared" si="1360"/>
        <v>3.0480763827154134E-4</v>
      </c>
      <c r="M9642" s="65">
        <f t="shared" si="1361"/>
        <v>0.25553082522794052</v>
      </c>
      <c r="N9642" s="65">
        <f t="shared" si="1362"/>
        <v>4.7699703550120223E-2</v>
      </c>
      <c r="O9642" s="65">
        <f t="shared" si="1363"/>
        <v>0.15157152913624225</v>
      </c>
      <c r="P9642" s="65">
        <f t="shared" si="1364"/>
        <v>7.6123146546971707E-2</v>
      </c>
      <c r="Q9642" s="65">
        <f t="shared" si="1365"/>
        <v>0.19294032835015751</v>
      </c>
      <c r="R9642" s="65">
        <f t="shared" si="1366"/>
        <v>8.4377401866584656E-2</v>
      </c>
      <c r="S9642" s="65">
        <f t="shared" si="1367"/>
        <v>0.19145225768371157</v>
      </c>
      <c r="T9642" s="66">
        <f>(L9642*'Football Field'!$F$4)+(M9642*'Football Field'!$F$5)+(N9642*'Football Field'!$F$6)+(O9642*'Football Field'!$F$7)+(P9642*'Football Field'!$F$8)+(Q9642*'Football Field'!$F$9)+(R9642*'Football Field'!$F$10)+(S9642*'Football Field'!$F$11)</f>
        <v>128919446.11754972</v>
      </c>
    </row>
    <row r="9643" spans="2:20" x14ac:dyDescent="0.3">
      <c r="B9643" s="62">
        <f t="shared" si="1359"/>
        <v>9616</v>
      </c>
      <c r="C9643" s="62">
        <v>0.83653871027571181</v>
      </c>
      <c r="D9643" s="62">
        <v>0.25418744654644732</v>
      </c>
      <c r="E9643" s="62">
        <v>0.63222554925521302</v>
      </c>
      <c r="F9643" s="62">
        <v>0.70582275205643663</v>
      </c>
      <c r="G9643" s="62">
        <v>0.9277027217994962</v>
      </c>
      <c r="H9643" s="62">
        <v>0.73517141964558852</v>
      </c>
      <c r="I9643" s="62">
        <v>0.95863497573031076</v>
      </c>
      <c r="J9643" s="62">
        <v>0.56256569324147943</v>
      </c>
      <c r="K9643" s="62"/>
      <c r="L9643" s="65">
        <f t="shared" si="1360"/>
        <v>0.14903993858572259</v>
      </c>
      <c r="M9643" s="65">
        <f t="shared" si="1361"/>
        <v>4.5286704556753946E-2</v>
      </c>
      <c r="N9643" s="65">
        <f t="shared" si="1362"/>
        <v>0.11263896801890469</v>
      </c>
      <c r="O9643" s="65">
        <f t="shared" si="1363"/>
        <v>0.12575123939479849</v>
      </c>
      <c r="P9643" s="65">
        <f t="shared" si="1364"/>
        <v>0.1652819588435237</v>
      </c>
      <c r="Q9643" s="65">
        <f t="shared" si="1365"/>
        <v>0.13098007526495006</v>
      </c>
      <c r="R9643" s="65">
        <f t="shared" si="1366"/>
        <v>0.17079293062467074</v>
      </c>
      <c r="S9643" s="65">
        <f t="shared" si="1367"/>
        <v>0.10022818471067579</v>
      </c>
      <c r="T9643" s="66">
        <f>(L9643*'Football Field'!$F$4)+(M9643*'Football Field'!$F$5)+(N9643*'Football Field'!$F$6)+(O9643*'Football Field'!$F$7)+(P9643*'Football Field'!$F$8)+(Q9643*'Football Field'!$F$9)+(R9643*'Football Field'!$F$10)+(S9643*'Football Field'!$F$11)</f>
        <v>148990855.16912651</v>
      </c>
    </row>
    <row r="9644" spans="2:20" x14ac:dyDescent="0.3">
      <c r="B9644" s="62">
        <f t="shared" si="1359"/>
        <v>9617</v>
      </c>
      <c r="C9644" s="62">
        <v>0.14769560565584861</v>
      </c>
      <c r="D9644" s="62">
        <v>0.14832913572158546</v>
      </c>
      <c r="E9644" s="62">
        <v>0.40220666339370115</v>
      </c>
      <c r="F9644" s="62">
        <v>0.81368923617123812</v>
      </c>
      <c r="G9644" s="62">
        <v>0.71116175281538341</v>
      </c>
      <c r="H9644" s="62">
        <v>0.45230273418496159</v>
      </c>
      <c r="I9644" s="62">
        <v>0.95481043241278307</v>
      </c>
      <c r="J9644" s="62">
        <v>0.54684402089156947</v>
      </c>
      <c r="K9644" s="62"/>
      <c r="L9644" s="65">
        <f t="shared" si="1360"/>
        <v>3.5358919345397616E-2</v>
      </c>
      <c r="M9644" s="65">
        <f t="shared" si="1361"/>
        <v>3.551058897969582E-2</v>
      </c>
      <c r="N9644" s="65">
        <f t="shared" si="1362"/>
        <v>9.6289885592518346E-2</v>
      </c>
      <c r="O9644" s="65">
        <f t="shared" si="1363"/>
        <v>0.1948004610308979</v>
      </c>
      <c r="P9644" s="65">
        <f t="shared" si="1364"/>
        <v>0.1702549710106083</v>
      </c>
      <c r="Q9644" s="65">
        <f t="shared" si="1365"/>
        <v>0.10828308551721334</v>
      </c>
      <c r="R9644" s="65">
        <f t="shared" si="1366"/>
        <v>0.22858544043954712</v>
      </c>
      <c r="S9644" s="65">
        <f t="shared" si="1367"/>
        <v>0.13091664808412162</v>
      </c>
      <c r="T9644" s="66">
        <f>(L9644*'Football Field'!$F$4)+(M9644*'Football Field'!$F$5)+(N9644*'Football Field'!$F$6)+(O9644*'Football Field'!$F$7)+(P9644*'Football Field'!$F$8)+(Q9644*'Football Field'!$F$9)+(R9644*'Football Field'!$F$10)+(S9644*'Football Field'!$F$11)</f>
        <v>158298950.57226819</v>
      </c>
    </row>
    <row r="9645" spans="2:20" x14ac:dyDescent="0.3">
      <c r="B9645" s="62">
        <f t="shared" si="1359"/>
        <v>9618</v>
      </c>
      <c r="C9645" s="62">
        <v>0.44126497608757331</v>
      </c>
      <c r="D9645" s="62">
        <v>0.14211241884860171</v>
      </c>
      <c r="E9645" s="62">
        <v>0.25209118392668861</v>
      </c>
      <c r="F9645" s="62">
        <v>0.61175112258656261</v>
      </c>
      <c r="G9645" s="62">
        <v>0.98596362769309398</v>
      </c>
      <c r="H9645" s="62">
        <v>0.32432227014613613</v>
      </c>
      <c r="I9645" s="62">
        <v>0.13037687843140489</v>
      </c>
      <c r="J9645" s="62">
        <v>0.61663974477228478</v>
      </c>
      <c r="K9645" s="62"/>
      <c r="L9645" s="65">
        <f t="shared" si="1360"/>
        <v>0.12591301982777969</v>
      </c>
      <c r="M9645" s="65">
        <f t="shared" si="1361"/>
        <v>4.0551153574233639E-2</v>
      </c>
      <c r="N9645" s="65">
        <f t="shared" si="1362"/>
        <v>7.1933110399113528E-2</v>
      </c>
      <c r="O9645" s="65">
        <f t="shared" si="1363"/>
        <v>0.17456049177268376</v>
      </c>
      <c r="P9645" s="65">
        <f t="shared" si="1364"/>
        <v>0.28134038396591943</v>
      </c>
      <c r="Q9645" s="65">
        <f t="shared" si="1365"/>
        <v>9.254393311151117E-2</v>
      </c>
      <c r="R9645" s="65">
        <f t="shared" si="1366"/>
        <v>3.7202468740142117E-2</v>
      </c>
      <c r="S9645" s="65">
        <f t="shared" si="1367"/>
        <v>0.17595543860861665</v>
      </c>
      <c r="T9645" s="66">
        <f>(L9645*'Football Field'!$F$4)+(M9645*'Football Field'!$F$5)+(N9645*'Football Field'!$F$6)+(O9645*'Football Field'!$F$7)+(P9645*'Football Field'!$F$8)+(Q9645*'Football Field'!$F$9)+(R9645*'Football Field'!$F$10)+(S9645*'Football Field'!$F$11)</f>
        <v>139958408.00176454</v>
      </c>
    </row>
    <row r="9646" spans="2:20" x14ac:dyDescent="0.3">
      <c r="B9646" s="62">
        <f t="shared" si="1359"/>
        <v>9619</v>
      </c>
      <c r="C9646" s="62">
        <v>0.99457650839297884</v>
      </c>
      <c r="D9646" s="62">
        <v>0.29934587207540797</v>
      </c>
      <c r="E9646" s="62">
        <v>0.55949185954689828</v>
      </c>
      <c r="F9646" s="62">
        <v>0.10298294083058268</v>
      </c>
      <c r="G9646" s="62">
        <v>2.9399447691396241E-2</v>
      </c>
      <c r="H9646" s="62">
        <v>0.45614492037132148</v>
      </c>
      <c r="I9646" s="62">
        <v>0.97958313273413977</v>
      </c>
      <c r="J9646" s="62">
        <v>3.451657581743206E-2</v>
      </c>
      <c r="K9646" s="62"/>
      <c r="L9646" s="65">
        <f t="shared" si="1360"/>
        <v>0.28777911902703746</v>
      </c>
      <c r="M9646" s="65">
        <f t="shared" si="1361"/>
        <v>8.6615248423103919E-2</v>
      </c>
      <c r="N9646" s="65">
        <f t="shared" si="1362"/>
        <v>0.16188807304866162</v>
      </c>
      <c r="O9646" s="65">
        <f t="shared" si="1363"/>
        <v>2.9797948912874028E-2</v>
      </c>
      <c r="P9646" s="65">
        <f t="shared" si="1364"/>
        <v>8.5066830808038091E-3</v>
      </c>
      <c r="Q9646" s="65">
        <f t="shared" si="1365"/>
        <v>0.13198480179792244</v>
      </c>
      <c r="R9646" s="65">
        <f t="shared" si="1366"/>
        <v>0.28344080980504116</v>
      </c>
      <c r="S9646" s="65">
        <f t="shared" si="1367"/>
        <v>9.9873159045555712E-3</v>
      </c>
      <c r="T9646" s="66">
        <f>(L9646*'Football Field'!$F$4)+(M9646*'Football Field'!$F$5)+(N9646*'Football Field'!$F$6)+(O9646*'Football Field'!$F$7)+(P9646*'Football Field'!$F$8)+(Q9646*'Football Field'!$F$9)+(R9646*'Football Field'!$F$10)+(S9646*'Football Field'!$F$11)</f>
        <v>150881936.13130614</v>
      </c>
    </row>
    <row r="9647" spans="2:20" x14ac:dyDescent="0.3">
      <c r="B9647" s="62">
        <f t="shared" si="1359"/>
        <v>9620</v>
      </c>
      <c r="C9647" s="62">
        <v>3.3744366998800235E-2</v>
      </c>
      <c r="D9647" s="62">
        <v>0.95903205535128488</v>
      </c>
      <c r="E9647" s="62">
        <v>0.45141929297406136</v>
      </c>
      <c r="F9647" s="62">
        <v>0.25077521779136791</v>
      </c>
      <c r="G9647" s="62">
        <v>0.92904350721697648</v>
      </c>
      <c r="H9647" s="62">
        <v>6.2561806919335883E-2</v>
      </c>
      <c r="I9647" s="62">
        <v>0.4841995997199926</v>
      </c>
      <c r="J9647" s="62">
        <v>0.99616777147213342</v>
      </c>
      <c r="K9647" s="62"/>
      <c r="L9647" s="65">
        <f t="shared" si="1360"/>
        <v>8.0981098110948953E-3</v>
      </c>
      <c r="M9647" s="65">
        <f t="shared" si="1361"/>
        <v>0.23015239541671861</v>
      </c>
      <c r="N9647" s="65">
        <f t="shared" si="1362"/>
        <v>0.10833342956116918</v>
      </c>
      <c r="O9647" s="65">
        <f t="shared" si="1363"/>
        <v>6.0182052063621157E-2</v>
      </c>
      <c r="P9647" s="65">
        <f t="shared" si="1364"/>
        <v>0.22295562222267504</v>
      </c>
      <c r="Q9647" s="65">
        <f t="shared" si="1365"/>
        <v>1.5013835714604202E-2</v>
      </c>
      <c r="R9647" s="65">
        <f t="shared" si="1366"/>
        <v>0.11620018028964969</v>
      </c>
      <c r="S9647" s="65">
        <f t="shared" si="1367"/>
        <v>0.23906437492046723</v>
      </c>
      <c r="T9647" s="66">
        <f>(L9647*'Football Field'!$F$4)+(M9647*'Football Field'!$F$5)+(N9647*'Football Field'!$F$6)+(O9647*'Football Field'!$F$7)+(P9647*'Football Field'!$F$8)+(Q9647*'Football Field'!$F$9)+(R9647*'Football Field'!$F$10)+(S9647*'Football Field'!$F$11)</f>
        <v>146726816.17198092</v>
      </c>
    </row>
    <row r="9648" spans="2:20" x14ac:dyDescent="0.3">
      <c r="B9648" s="62">
        <f t="shared" si="1359"/>
        <v>9621</v>
      </c>
      <c r="C9648" s="62">
        <v>0.30162218661329698</v>
      </c>
      <c r="D9648" s="62">
        <v>0.25946896406829367</v>
      </c>
      <c r="E9648" s="62">
        <v>0.96522210709725487</v>
      </c>
      <c r="F9648" s="62">
        <v>0.92244911163928378</v>
      </c>
      <c r="G9648" s="62">
        <v>0.95816763667975058</v>
      </c>
      <c r="H9648" s="62">
        <v>0.11425206832562951</v>
      </c>
      <c r="I9648" s="62">
        <v>0.31966304452928318</v>
      </c>
      <c r="J9648" s="62">
        <v>0.2044814640689262</v>
      </c>
      <c r="K9648" s="62"/>
      <c r="L9648" s="65">
        <f t="shared" si="1360"/>
        <v>7.4560651760282759E-2</v>
      </c>
      <c r="M9648" s="65">
        <f t="shared" si="1361"/>
        <v>6.4140424448618769E-2</v>
      </c>
      <c r="N9648" s="65">
        <f t="shared" si="1362"/>
        <v>0.2386017759723783</v>
      </c>
      <c r="O9648" s="65">
        <f t="shared" si="1363"/>
        <v>0.22802834152150114</v>
      </c>
      <c r="P9648" s="65">
        <f t="shared" si="1364"/>
        <v>0.23685791913592116</v>
      </c>
      <c r="Q9648" s="65">
        <f t="shared" si="1365"/>
        <v>2.8242977663446682E-2</v>
      </c>
      <c r="R9648" s="65">
        <f t="shared" si="1366"/>
        <v>7.9020330736932973E-2</v>
      </c>
      <c r="S9648" s="65">
        <f t="shared" si="1367"/>
        <v>5.0547578760918137E-2</v>
      </c>
      <c r="T9648" s="66">
        <f>(L9648*'Football Field'!$F$4)+(M9648*'Football Field'!$F$5)+(N9648*'Football Field'!$F$6)+(O9648*'Football Field'!$F$7)+(P9648*'Football Field'!$F$8)+(Q9648*'Football Field'!$F$9)+(R9648*'Football Field'!$F$10)+(S9648*'Football Field'!$F$11)</f>
        <v>146058430.1879518</v>
      </c>
    </row>
    <row r="9649" spans="2:20" x14ac:dyDescent="0.3">
      <c r="B9649" s="62">
        <f t="shared" si="1359"/>
        <v>9622</v>
      </c>
      <c r="C9649" s="62">
        <v>0.83870171901188262</v>
      </c>
      <c r="D9649" s="62">
        <v>0.97878885574788566</v>
      </c>
      <c r="E9649" s="62">
        <v>0.81596371537477874</v>
      </c>
      <c r="F9649" s="62">
        <v>6.489856506618108E-2</v>
      </c>
      <c r="G9649" s="62">
        <v>0.41728442223629636</v>
      </c>
      <c r="H9649" s="62">
        <v>0.53007120046442746</v>
      </c>
      <c r="I9649" s="62">
        <v>0.20222616188170772</v>
      </c>
      <c r="J9649" s="62">
        <v>0.40279189349588174</v>
      </c>
      <c r="K9649" s="62"/>
      <c r="L9649" s="65">
        <f t="shared" si="1360"/>
        <v>0.19730785136274154</v>
      </c>
      <c r="M9649" s="65">
        <f t="shared" si="1361"/>
        <v>0.23026389679150708</v>
      </c>
      <c r="N9649" s="65">
        <f t="shared" si="1362"/>
        <v>0.19195864730101528</v>
      </c>
      <c r="O9649" s="65">
        <f t="shared" si="1363"/>
        <v>1.5267640615807355E-2</v>
      </c>
      <c r="P9649" s="65">
        <f t="shared" si="1364"/>
        <v>9.8167788252047389E-2</v>
      </c>
      <c r="Q9649" s="65">
        <f t="shared" si="1365"/>
        <v>0.12470131783695969</v>
      </c>
      <c r="R9649" s="65">
        <f t="shared" si="1366"/>
        <v>4.7574493512691114E-2</v>
      </c>
      <c r="S9649" s="65">
        <f t="shared" si="1367"/>
        <v>9.4758364327230712E-2</v>
      </c>
      <c r="T9649" s="66">
        <f>(L9649*'Football Field'!$F$4)+(M9649*'Football Field'!$F$5)+(N9649*'Football Field'!$F$6)+(O9649*'Football Field'!$F$7)+(P9649*'Football Field'!$F$8)+(Q9649*'Football Field'!$F$9)+(R9649*'Football Field'!$F$10)+(S9649*'Football Field'!$F$11)</f>
        <v>126810541.02855632</v>
      </c>
    </row>
    <row r="9650" spans="2:20" x14ac:dyDescent="0.3">
      <c r="B9650" s="62">
        <f t="shared" si="1359"/>
        <v>9623</v>
      </c>
      <c r="C9650" s="62">
        <v>0.40570824331468236</v>
      </c>
      <c r="D9650" s="62">
        <v>0.85219403649746284</v>
      </c>
      <c r="E9650" s="62">
        <v>0.71558605319819801</v>
      </c>
      <c r="F9650" s="62">
        <v>0.13869786611989665</v>
      </c>
      <c r="G9650" s="62">
        <v>0.62888829222817144</v>
      </c>
      <c r="H9650" s="62">
        <v>0.50185783074881674</v>
      </c>
      <c r="I9650" s="62">
        <v>0.79679603087820616</v>
      </c>
      <c r="J9650" s="62">
        <v>0.41556306311707547</v>
      </c>
      <c r="K9650" s="62"/>
      <c r="L9650" s="65">
        <f t="shared" si="1360"/>
        <v>9.1062111413936664E-2</v>
      </c>
      <c r="M9650" s="65">
        <f t="shared" si="1361"/>
        <v>0.19127683397261641</v>
      </c>
      <c r="N9650" s="65">
        <f t="shared" si="1362"/>
        <v>0.16061487035660463</v>
      </c>
      <c r="O9650" s="65">
        <f t="shared" si="1363"/>
        <v>3.1131042431614853E-2</v>
      </c>
      <c r="P9650" s="65">
        <f t="shared" si="1364"/>
        <v>0.14115536639314227</v>
      </c>
      <c r="Q9650" s="65">
        <f t="shared" si="1365"/>
        <v>0.1126430987061767</v>
      </c>
      <c r="R9650" s="65">
        <f t="shared" si="1366"/>
        <v>0.17884262923821123</v>
      </c>
      <c r="S9650" s="65">
        <f t="shared" si="1367"/>
        <v>9.3274047487697256E-2</v>
      </c>
      <c r="T9650" s="66">
        <f>(L9650*'Football Field'!$F$4)+(M9650*'Football Field'!$F$5)+(N9650*'Football Field'!$F$6)+(O9650*'Football Field'!$F$7)+(P9650*'Football Field'!$F$8)+(Q9650*'Football Field'!$F$9)+(R9650*'Football Field'!$F$10)+(S9650*'Football Field'!$F$11)</f>
        <v>148471821.65965271</v>
      </c>
    </row>
    <row r="9651" spans="2:20" x14ac:dyDescent="0.3">
      <c r="B9651" s="62">
        <f t="shared" si="1359"/>
        <v>9624</v>
      </c>
      <c r="C9651" s="62">
        <v>0.30701658703822821</v>
      </c>
      <c r="D9651" s="62">
        <v>0.13786159597457959</v>
      </c>
      <c r="E9651" s="62">
        <v>9.6686872551385639E-2</v>
      </c>
      <c r="F9651" s="62">
        <v>0.33283271394803027</v>
      </c>
      <c r="G9651" s="62">
        <v>0.22651119323199798</v>
      </c>
      <c r="H9651" s="62">
        <v>0.31566671034574934</v>
      </c>
      <c r="I9651" s="62">
        <v>0.93706732516856162</v>
      </c>
      <c r="J9651" s="62">
        <v>0.67949701137185292</v>
      </c>
      <c r="K9651" s="62"/>
      <c r="L9651" s="65">
        <f t="shared" si="1360"/>
        <v>0.10122071057169592</v>
      </c>
      <c r="M9651" s="65">
        <f t="shared" si="1361"/>
        <v>4.5451774575806417E-2</v>
      </c>
      <c r="N9651" s="65">
        <f t="shared" si="1362"/>
        <v>3.187682475731405E-2</v>
      </c>
      <c r="O9651" s="65">
        <f t="shared" si="1363"/>
        <v>0.10973206409571211</v>
      </c>
      <c r="P9651" s="65">
        <f t="shared" si="1364"/>
        <v>7.4678779256088595E-2</v>
      </c>
      <c r="Q9651" s="65">
        <f t="shared" si="1365"/>
        <v>0.10407258133270811</v>
      </c>
      <c r="R9651" s="65">
        <f t="shared" si="1366"/>
        <v>0.30894298390226682</v>
      </c>
      <c r="S9651" s="65">
        <f t="shared" si="1367"/>
        <v>0.22402428150840803</v>
      </c>
      <c r="T9651" s="66">
        <f>(L9651*'Football Field'!$F$4)+(M9651*'Football Field'!$F$5)+(N9651*'Football Field'!$F$6)+(O9651*'Football Field'!$F$7)+(P9651*'Football Field'!$F$8)+(Q9651*'Football Field'!$F$9)+(R9651*'Football Field'!$F$10)+(S9651*'Football Field'!$F$11)</f>
        <v>159699378.42067936</v>
      </c>
    </row>
    <row r="9652" spans="2:20" x14ac:dyDescent="0.3">
      <c r="B9652" s="62">
        <f t="shared" si="1359"/>
        <v>9625</v>
      </c>
      <c r="C9652" s="62">
        <v>0.98719817038024471</v>
      </c>
      <c r="D9652" s="62">
        <v>0.3896106139245108</v>
      </c>
      <c r="E9652" s="62">
        <v>0.8337542759475236</v>
      </c>
      <c r="F9652" s="62">
        <v>0.93367855881597583</v>
      </c>
      <c r="G9652" s="62">
        <v>0.66252137061132732</v>
      </c>
      <c r="H9652" s="62">
        <v>0.85982567660698495</v>
      </c>
      <c r="I9652" s="62">
        <v>0.41754614810679902</v>
      </c>
      <c r="J9652" s="62">
        <v>0.39543729422916563</v>
      </c>
      <c r="K9652" s="62"/>
      <c r="L9652" s="65">
        <f t="shared" si="1360"/>
        <v>0.18015971882673318</v>
      </c>
      <c r="M9652" s="65">
        <f t="shared" si="1361"/>
        <v>7.1102379200636542E-2</v>
      </c>
      <c r="N9652" s="65">
        <f t="shared" si="1362"/>
        <v>0.15215682163129976</v>
      </c>
      <c r="O9652" s="65">
        <f t="shared" si="1363"/>
        <v>0.17039260371202347</v>
      </c>
      <c r="P9652" s="65">
        <f t="shared" si="1364"/>
        <v>0.12090750107454533</v>
      </c>
      <c r="Q9652" s="65">
        <f t="shared" si="1365"/>
        <v>0.15691474800632382</v>
      </c>
      <c r="R9652" s="65">
        <f t="shared" si="1366"/>
        <v>7.620050248992212E-2</v>
      </c>
      <c r="S9652" s="65">
        <f t="shared" si="1367"/>
        <v>7.2165725058515859E-2</v>
      </c>
      <c r="T9652" s="66">
        <f>(L9652*'Football Field'!$F$4)+(M9652*'Football Field'!$F$5)+(N9652*'Football Field'!$F$6)+(O9652*'Football Field'!$F$7)+(P9652*'Football Field'!$F$8)+(Q9652*'Football Field'!$F$9)+(R9652*'Football Field'!$F$10)+(S9652*'Football Field'!$F$11)</f>
        <v>133124686.30883479</v>
      </c>
    </row>
    <row r="9653" spans="2:20" x14ac:dyDescent="0.3">
      <c r="B9653" s="62">
        <f t="shared" si="1359"/>
        <v>9626</v>
      </c>
      <c r="C9653" s="62">
        <v>0.27612095441935713</v>
      </c>
      <c r="D9653" s="62">
        <v>0.17028273423360241</v>
      </c>
      <c r="E9653" s="62">
        <v>0.49165018322154164</v>
      </c>
      <c r="F9653" s="62">
        <v>0.34486823954514767</v>
      </c>
      <c r="G9653" s="62">
        <v>0.79235826688052724</v>
      </c>
      <c r="H9653" s="62">
        <v>0.15672404190920908</v>
      </c>
      <c r="I9653" s="62">
        <v>0.22068761634555567</v>
      </c>
      <c r="J9653" s="62">
        <v>0.66762414000527459</v>
      </c>
      <c r="K9653" s="62"/>
      <c r="L9653" s="65">
        <f t="shared" si="1360"/>
        <v>8.8491338311666959E-2</v>
      </c>
      <c r="M9653" s="65">
        <f t="shared" si="1361"/>
        <v>5.4572269154249384E-2</v>
      </c>
      <c r="N9653" s="65">
        <f t="shared" si="1362"/>
        <v>0.1575642195860833</v>
      </c>
      <c r="O9653" s="65">
        <f t="shared" si="1363"/>
        <v>0.11052349186143204</v>
      </c>
      <c r="P9653" s="65">
        <f t="shared" si="1364"/>
        <v>0.25393524952141544</v>
      </c>
      <c r="Q9653" s="65">
        <f t="shared" si="1365"/>
        <v>5.0226974781119475E-2</v>
      </c>
      <c r="R9653" s="65">
        <f t="shared" si="1366"/>
        <v>7.0726043086068932E-2</v>
      </c>
      <c r="S9653" s="65">
        <f t="shared" si="1367"/>
        <v>0.21396041369796454</v>
      </c>
      <c r="T9653" s="66">
        <f>(L9653*'Football Field'!$F$4)+(M9653*'Football Field'!$F$5)+(N9653*'Football Field'!$F$6)+(O9653*'Football Field'!$F$7)+(P9653*'Football Field'!$F$8)+(Q9653*'Football Field'!$F$9)+(R9653*'Football Field'!$F$10)+(S9653*'Football Field'!$F$11)</f>
        <v>144580652.98984277</v>
      </c>
    </row>
    <row r="9654" spans="2:20" x14ac:dyDescent="0.3">
      <c r="B9654" s="62">
        <f t="shared" si="1359"/>
        <v>9627</v>
      </c>
      <c r="C9654" s="62">
        <v>0.93827731904428446</v>
      </c>
      <c r="D9654" s="62">
        <v>0.73839434018029426</v>
      </c>
      <c r="E9654" s="62">
        <v>3.3659706929278776E-2</v>
      </c>
      <c r="F9654" s="62">
        <v>0.85530390867671968</v>
      </c>
      <c r="G9654" s="62">
        <v>0.39102690168175824</v>
      </c>
      <c r="H9654" s="62">
        <v>0.42295167745300843</v>
      </c>
      <c r="I9654" s="62">
        <v>0.94002965186030119</v>
      </c>
      <c r="J9654" s="62">
        <v>0.97664095689572983</v>
      </c>
      <c r="K9654" s="62"/>
      <c r="L9654" s="65">
        <f t="shared" si="1360"/>
        <v>0.17715765186867857</v>
      </c>
      <c r="M9654" s="65">
        <f t="shared" si="1361"/>
        <v>0.13941742468282894</v>
      </c>
      <c r="N9654" s="65">
        <f t="shared" si="1362"/>
        <v>6.3553434801693993E-3</v>
      </c>
      <c r="O9654" s="65">
        <f t="shared" si="1363"/>
        <v>0.16149130861397151</v>
      </c>
      <c r="P9654" s="65">
        <f t="shared" si="1364"/>
        <v>7.3830419123831967E-2</v>
      </c>
      <c r="Q9654" s="65">
        <f t="shared" si="1365"/>
        <v>7.9858187457643545E-2</v>
      </c>
      <c r="R9654" s="65">
        <f t="shared" si="1366"/>
        <v>0.17748851265010954</v>
      </c>
      <c r="S9654" s="65">
        <f t="shared" si="1367"/>
        <v>0.1844011521227667</v>
      </c>
      <c r="T9654" s="66">
        <f>(L9654*'Football Field'!$F$4)+(M9654*'Football Field'!$F$5)+(N9654*'Football Field'!$F$6)+(O9654*'Football Field'!$F$7)+(P9654*'Football Field'!$F$8)+(Q9654*'Football Field'!$F$9)+(R9654*'Football Field'!$F$10)+(S9654*'Football Field'!$F$11)</f>
        <v>140111484.19800097</v>
      </c>
    </row>
    <row r="9655" spans="2:20" x14ac:dyDescent="0.3">
      <c r="B9655" s="62">
        <f t="shared" si="1359"/>
        <v>9628</v>
      </c>
      <c r="C9655" s="62">
        <v>0.72054531212220352</v>
      </c>
      <c r="D9655" s="62">
        <v>0.27994279237220088</v>
      </c>
      <c r="E9655" s="62">
        <v>0.88876641934347533</v>
      </c>
      <c r="F9655" s="62">
        <v>0.96054706151768932</v>
      </c>
      <c r="G9655" s="62">
        <v>0.8547174147415747</v>
      </c>
      <c r="H9655" s="62">
        <v>0.4112699529452154</v>
      </c>
      <c r="I9655" s="62">
        <v>0.81622779972279191</v>
      </c>
      <c r="J9655" s="62">
        <v>0.3393749624994542</v>
      </c>
      <c r="K9655" s="62"/>
      <c r="L9655" s="65">
        <f t="shared" si="1360"/>
        <v>0.13668976828940416</v>
      </c>
      <c r="M9655" s="65">
        <f t="shared" si="1361"/>
        <v>5.3106050070526545E-2</v>
      </c>
      <c r="N9655" s="65">
        <f t="shared" si="1362"/>
        <v>0.16860185456714111</v>
      </c>
      <c r="O9655" s="65">
        <f t="shared" si="1363"/>
        <v>0.18221887376272766</v>
      </c>
      <c r="P9655" s="65">
        <f t="shared" si="1364"/>
        <v>0.16214264864182476</v>
      </c>
      <c r="Q9655" s="65">
        <f t="shared" si="1365"/>
        <v>7.8019235746469504E-2</v>
      </c>
      <c r="R9655" s="65">
        <f t="shared" si="1366"/>
        <v>0.1548410446067221</v>
      </c>
      <c r="S9655" s="65">
        <f t="shared" si="1367"/>
        <v>6.4380524315184345E-2</v>
      </c>
      <c r="T9655" s="66">
        <f>(L9655*'Football Field'!$F$4)+(M9655*'Football Field'!$F$5)+(N9655*'Football Field'!$F$6)+(O9655*'Football Field'!$F$7)+(P9655*'Football Field'!$F$8)+(Q9655*'Football Field'!$F$9)+(R9655*'Football Field'!$F$10)+(S9655*'Football Field'!$F$11)</f>
        <v>148142491.02647626</v>
      </c>
    </row>
    <row r="9656" spans="2:20" x14ac:dyDescent="0.3">
      <c r="B9656" s="62">
        <f t="shared" si="1359"/>
        <v>9629</v>
      </c>
      <c r="C9656" s="62">
        <v>0.53671569175713918</v>
      </c>
      <c r="D9656" s="62">
        <v>0.39367369568889432</v>
      </c>
      <c r="E9656" s="62">
        <v>0.97247986601905534</v>
      </c>
      <c r="F9656" s="62">
        <v>0.74976094387050951</v>
      </c>
      <c r="G9656" s="62">
        <v>8.4779480759211157E-2</v>
      </c>
      <c r="H9656" s="62">
        <v>0.80417333082086695</v>
      </c>
      <c r="I9656" s="62">
        <v>0.71265340695160462</v>
      </c>
      <c r="J9656" s="62">
        <v>0.97631376669117176</v>
      </c>
      <c r="K9656" s="62"/>
      <c r="L9656" s="65">
        <f t="shared" si="1360"/>
        <v>0.10261170871600585</v>
      </c>
      <c r="M9656" s="65">
        <f t="shared" si="1361"/>
        <v>7.5264299538052457E-2</v>
      </c>
      <c r="N9656" s="65">
        <f t="shared" si="1362"/>
        <v>0.18592305437807308</v>
      </c>
      <c r="O9656" s="65">
        <f t="shared" si="1363"/>
        <v>0.14334265377486047</v>
      </c>
      <c r="P9656" s="65">
        <f t="shared" si="1364"/>
        <v>1.6208520671862174E-2</v>
      </c>
      <c r="Q9656" s="65">
        <f t="shared" si="1365"/>
        <v>0.15374545750510638</v>
      </c>
      <c r="R9656" s="65">
        <f t="shared" si="1366"/>
        <v>0.13624826874388574</v>
      </c>
      <c r="S9656" s="65">
        <f t="shared" si="1367"/>
        <v>0.18665603667215389</v>
      </c>
      <c r="T9656" s="66">
        <f>(L9656*'Football Field'!$F$4)+(M9656*'Football Field'!$F$5)+(N9656*'Football Field'!$F$6)+(O9656*'Football Field'!$F$7)+(P9656*'Football Field'!$F$8)+(Q9656*'Football Field'!$F$9)+(R9656*'Football Field'!$F$10)+(S9656*'Football Field'!$F$11)</f>
        <v>134813420.46003622</v>
      </c>
    </row>
    <row r="9657" spans="2:20" x14ac:dyDescent="0.3">
      <c r="B9657" s="62">
        <f t="shared" si="1359"/>
        <v>9630</v>
      </c>
      <c r="C9657" s="62">
        <v>1.6024895147425555E-2</v>
      </c>
      <c r="D9657" s="62">
        <v>5.7088842150567753E-3</v>
      </c>
      <c r="E9657" s="62">
        <v>0.93386297797837814</v>
      </c>
      <c r="F9657" s="62">
        <v>0.92393449835602093</v>
      </c>
      <c r="G9657" s="62">
        <v>0.67069731553651124</v>
      </c>
      <c r="H9657" s="62">
        <v>0.2830748984533249</v>
      </c>
      <c r="I9657" s="62">
        <v>0.52317105456968871</v>
      </c>
      <c r="J9657" s="62">
        <v>0.83889171274662244</v>
      </c>
      <c r="K9657" s="62"/>
      <c r="L9657" s="65">
        <f t="shared" si="1360"/>
        <v>3.8196653741659949E-3</v>
      </c>
      <c r="M9657" s="65">
        <f t="shared" si="1361"/>
        <v>1.3607594409051956E-3</v>
      </c>
      <c r="N9657" s="65">
        <f t="shared" si="1362"/>
        <v>0.22259391081086777</v>
      </c>
      <c r="O9657" s="65">
        <f t="shared" si="1363"/>
        <v>0.22022737614822302</v>
      </c>
      <c r="P9657" s="65">
        <f t="shared" si="1364"/>
        <v>0.15986621373385168</v>
      </c>
      <c r="Q9657" s="65">
        <f t="shared" si="1365"/>
        <v>6.7473226999018851E-2</v>
      </c>
      <c r="R9657" s="65">
        <f t="shared" si="1366"/>
        <v>0.12470211776872604</v>
      </c>
      <c r="S9657" s="65">
        <f t="shared" si="1367"/>
        <v>0.19995672972424144</v>
      </c>
      <c r="T9657" s="66">
        <f>(L9657*'Football Field'!$F$4)+(M9657*'Football Field'!$F$5)+(N9657*'Football Field'!$F$6)+(O9657*'Football Field'!$F$7)+(P9657*'Football Field'!$F$8)+(Q9657*'Football Field'!$F$9)+(R9657*'Football Field'!$F$10)+(S9657*'Football Field'!$F$11)</f>
        <v>147310135.76998615</v>
      </c>
    </row>
    <row r="9658" spans="2:20" x14ac:dyDescent="0.3">
      <c r="B9658" s="62">
        <f t="shared" si="1359"/>
        <v>9631</v>
      </c>
      <c r="C9658" s="62">
        <v>0.93267793291558887</v>
      </c>
      <c r="D9658" s="62">
        <v>0.67663435458301446</v>
      </c>
      <c r="E9658" s="62">
        <v>0.69372264688850416</v>
      </c>
      <c r="F9658" s="62">
        <v>0.52217727176547113</v>
      </c>
      <c r="G9658" s="62">
        <v>0.77658786621109899</v>
      </c>
      <c r="H9658" s="62">
        <v>0.69950942379747472</v>
      </c>
      <c r="I9658" s="62">
        <v>0.72363363390861468</v>
      </c>
      <c r="J9658" s="62">
        <v>0.53249034974134257</v>
      </c>
      <c r="K9658" s="62"/>
      <c r="L9658" s="65">
        <f t="shared" si="1360"/>
        <v>0.16782529854901465</v>
      </c>
      <c r="M9658" s="65">
        <f t="shared" si="1361"/>
        <v>0.12175302809130743</v>
      </c>
      <c r="N9658" s="65">
        <f t="shared" si="1362"/>
        <v>0.12482788132483107</v>
      </c>
      <c r="O9658" s="65">
        <f t="shared" si="1363"/>
        <v>9.3960147910437844E-2</v>
      </c>
      <c r="P9658" s="65">
        <f t="shared" si="1364"/>
        <v>0.13973858059340988</v>
      </c>
      <c r="Q9658" s="65">
        <f t="shared" si="1365"/>
        <v>0.12586914919245246</v>
      </c>
      <c r="R9658" s="65">
        <f t="shared" si="1366"/>
        <v>0.13021003967702194</v>
      </c>
      <c r="S9658" s="65">
        <f t="shared" si="1367"/>
        <v>9.5815874661524747E-2</v>
      </c>
      <c r="T9658" s="66">
        <f>(L9658*'Football Field'!$F$4)+(M9658*'Football Field'!$F$5)+(N9658*'Football Field'!$F$6)+(O9658*'Football Field'!$F$7)+(P9658*'Football Field'!$F$8)+(Q9658*'Football Field'!$F$9)+(R9658*'Football Field'!$F$10)+(S9658*'Football Field'!$F$11)</f>
        <v>140987892.51070356</v>
      </c>
    </row>
    <row r="9659" spans="2:20" x14ac:dyDescent="0.3">
      <c r="B9659" s="62">
        <f t="shared" si="1359"/>
        <v>9632</v>
      </c>
      <c r="C9659" s="62">
        <v>0.96408834618850514</v>
      </c>
      <c r="D9659" s="62">
        <v>0.21480248941161706</v>
      </c>
      <c r="E9659" s="62">
        <v>0.51307381925813611</v>
      </c>
      <c r="F9659" s="62">
        <v>0.43734458201821702</v>
      </c>
      <c r="G9659" s="62">
        <v>0.41807960486616136</v>
      </c>
      <c r="H9659" s="62">
        <v>0.66123835069130921</v>
      </c>
      <c r="I9659" s="62">
        <v>0.50726888360829159</v>
      </c>
      <c r="J9659" s="62">
        <v>0.73948490668720246</v>
      </c>
      <c r="K9659" s="62"/>
      <c r="L9659" s="65">
        <f t="shared" si="1360"/>
        <v>0.21638740882668325</v>
      </c>
      <c r="M9659" s="65">
        <f t="shared" si="1361"/>
        <v>4.8211924018229636E-2</v>
      </c>
      <c r="N9659" s="65">
        <f t="shared" si="1362"/>
        <v>0.11515823702776112</v>
      </c>
      <c r="O9659" s="65">
        <f t="shared" si="1363"/>
        <v>9.8160984147823094E-2</v>
      </c>
      <c r="P9659" s="65">
        <f t="shared" si="1364"/>
        <v>9.3837004396880752E-2</v>
      </c>
      <c r="Q9659" s="65">
        <f t="shared" si="1365"/>
        <v>0.14841342485737857</v>
      </c>
      <c r="R9659" s="65">
        <f t="shared" si="1366"/>
        <v>0.11385533259100332</v>
      </c>
      <c r="S9659" s="65">
        <f t="shared" si="1367"/>
        <v>0.16597568413424024</v>
      </c>
      <c r="T9659" s="66">
        <f>(L9659*'Football Field'!$F$4)+(M9659*'Football Field'!$F$5)+(N9659*'Football Field'!$F$6)+(O9659*'Football Field'!$F$7)+(P9659*'Football Field'!$F$8)+(Q9659*'Football Field'!$F$9)+(R9659*'Football Field'!$F$10)+(S9659*'Football Field'!$F$11)</f>
        <v>135276018.90581757</v>
      </c>
    </row>
    <row r="9660" spans="2:20" x14ac:dyDescent="0.3">
      <c r="B9660" s="62">
        <f t="shared" si="1359"/>
        <v>9633</v>
      </c>
      <c r="C9660" s="62">
        <v>0.16923380925840381</v>
      </c>
      <c r="D9660" s="62">
        <v>0.8620384087734746</v>
      </c>
      <c r="E9660" s="62">
        <v>4.2715071313271791E-2</v>
      </c>
      <c r="F9660" s="62">
        <v>0.1042142532908501</v>
      </c>
      <c r="G9660" s="62">
        <v>0.42451152495930622</v>
      </c>
      <c r="H9660" s="62">
        <v>0.15347249553495657</v>
      </c>
      <c r="I9660" s="62">
        <v>0.90079083653264169</v>
      </c>
      <c r="J9660" s="62">
        <v>0.58379544090940017</v>
      </c>
      <c r="K9660" s="62"/>
      <c r="L9660" s="65">
        <f t="shared" si="1360"/>
        <v>5.2220217153120516E-2</v>
      </c>
      <c r="M9660" s="65">
        <f t="shared" si="1361"/>
        <v>0.26599787062493196</v>
      </c>
      <c r="N9660" s="65">
        <f t="shared" si="1362"/>
        <v>1.3180524089510886E-2</v>
      </c>
      <c r="O9660" s="65">
        <f t="shared" si="1363"/>
        <v>3.2157232417955831E-2</v>
      </c>
      <c r="P9660" s="65">
        <f t="shared" si="1364"/>
        <v>0.13099087064529033</v>
      </c>
      <c r="Q9660" s="65">
        <f t="shared" si="1365"/>
        <v>4.7356772733452922E-2</v>
      </c>
      <c r="R9660" s="65">
        <f t="shared" si="1366"/>
        <v>0.27795564786614735</v>
      </c>
      <c r="S9660" s="65">
        <f t="shared" si="1367"/>
        <v>0.18014086446959027</v>
      </c>
      <c r="T9660" s="66">
        <f>(L9660*'Football Field'!$F$4)+(M9660*'Football Field'!$F$5)+(N9660*'Football Field'!$F$6)+(O9660*'Football Field'!$F$7)+(P9660*'Football Field'!$F$8)+(Q9660*'Football Field'!$F$9)+(R9660*'Football Field'!$F$10)+(S9660*'Football Field'!$F$11)</f>
        <v>158166089.54546726</v>
      </c>
    </row>
    <row r="9661" spans="2:20" x14ac:dyDescent="0.3">
      <c r="B9661" s="62">
        <f t="shared" si="1359"/>
        <v>9634</v>
      </c>
      <c r="C9661" s="62">
        <v>8.725953285905963E-2</v>
      </c>
      <c r="D9661" s="62">
        <v>0.25930495229323691</v>
      </c>
      <c r="E9661" s="62">
        <v>0.32989515273080916</v>
      </c>
      <c r="F9661" s="62">
        <v>0.54637234277355373</v>
      </c>
      <c r="G9661" s="62">
        <v>0.46143719353973278</v>
      </c>
      <c r="H9661" s="62">
        <v>0.13013719232346033</v>
      </c>
      <c r="I9661" s="62">
        <v>0.42350576167164489</v>
      </c>
      <c r="J9661" s="62">
        <v>0.65121482791115204</v>
      </c>
      <c r="K9661" s="62"/>
      <c r="L9661" s="65">
        <f t="shared" si="1360"/>
        <v>3.0202733969423853E-2</v>
      </c>
      <c r="M9661" s="65">
        <f t="shared" si="1361"/>
        <v>8.9752010289998449E-2</v>
      </c>
      <c r="N9661" s="65">
        <f t="shared" si="1362"/>
        <v>0.11418506619585467</v>
      </c>
      <c r="O9661" s="65">
        <f t="shared" si="1363"/>
        <v>0.18911330345641666</v>
      </c>
      <c r="P9661" s="65">
        <f t="shared" si="1364"/>
        <v>0.15971509751935528</v>
      </c>
      <c r="Q9661" s="65">
        <f t="shared" si="1365"/>
        <v>4.5043777688126146E-2</v>
      </c>
      <c r="R9661" s="65">
        <f t="shared" si="1366"/>
        <v>0.14658606842357047</v>
      </c>
      <c r="S9661" s="65">
        <f t="shared" si="1367"/>
        <v>0.22540194245725442</v>
      </c>
      <c r="T9661" s="66">
        <f>(L9661*'Football Field'!$F$4)+(M9661*'Football Field'!$F$5)+(N9661*'Football Field'!$F$6)+(O9661*'Football Field'!$F$7)+(P9661*'Football Field'!$F$8)+(Q9661*'Football Field'!$F$9)+(R9661*'Football Field'!$F$10)+(S9661*'Football Field'!$F$11)</f>
        <v>147065121.42034891</v>
      </c>
    </row>
    <row r="9662" spans="2:20" x14ac:dyDescent="0.3">
      <c r="B9662" s="62">
        <f t="shared" si="1359"/>
        <v>9635</v>
      </c>
      <c r="C9662" s="62">
        <v>0.72971805003120438</v>
      </c>
      <c r="D9662" s="62">
        <v>0.45635291150002477</v>
      </c>
      <c r="E9662" s="62">
        <v>0.29586336170953209</v>
      </c>
      <c r="F9662" s="62">
        <v>0.40449013888571139</v>
      </c>
      <c r="G9662" s="62">
        <v>4.3957196984512059E-3</v>
      </c>
      <c r="H9662" s="62">
        <v>0.65615614027644764</v>
      </c>
      <c r="I9662" s="62">
        <v>0.81035281562375272</v>
      </c>
      <c r="J9662" s="62">
        <v>0.85482207085461648</v>
      </c>
      <c r="K9662" s="62"/>
      <c r="L9662" s="65">
        <f t="shared" si="1360"/>
        <v>0.17324118102523001</v>
      </c>
      <c r="M9662" s="65">
        <f t="shared" si="1361"/>
        <v>0.10834200599695433</v>
      </c>
      <c r="N9662" s="65">
        <f t="shared" si="1362"/>
        <v>7.0240441774000725E-2</v>
      </c>
      <c r="O9662" s="65">
        <f t="shared" si="1363"/>
        <v>9.6029349103565989E-2</v>
      </c>
      <c r="P9662" s="65">
        <f t="shared" si="1364"/>
        <v>1.0435806980284928E-3</v>
      </c>
      <c r="Q9662" s="65">
        <f t="shared" si="1365"/>
        <v>0.15577696710885439</v>
      </c>
      <c r="R9662" s="65">
        <f t="shared" si="1366"/>
        <v>0.19238455019685499</v>
      </c>
      <c r="S9662" s="65">
        <f t="shared" si="1367"/>
        <v>0.20294192409651088</v>
      </c>
      <c r="T9662" s="66">
        <f>(L9662*'Football Field'!$F$4)+(M9662*'Football Field'!$F$5)+(N9662*'Football Field'!$F$6)+(O9662*'Football Field'!$F$7)+(P9662*'Football Field'!$F$8)+(Q9662*'Football Field'!$F$9)+(R9662*'Football Field'!$F$10)+(S9662*'Football Field'!$F$11)</f>
        <v>137679090.52537644</v>
      </c>
    </row>
    <row r="9663" spans="2:20" x14ac:dyDescent="0.3">
      <c r="B9663" s="62">
        <f t="shared" si="1359"/>
        <v>9636</v>
      </c>
      <c r="C9663" s="62">
        <v>0.25678699816867145</v>
      </c>
      <c r="D9663" s="62">
        <v>0.1590134694475448</v>
      </c>
      <c r="E9663" s="62">
        <v>0.96458960598433252</v>
      </c>
      <c r="F9663" s="62">
        <v>0.44755314085185971</v>
      </c>
      <c r="G9663" s="62">
        <v>0.18683054541084876</v>
      </c>
      <c r="H9663" s="62">
        <v>0.3411944555756693</v>
      </c>
      <c r="I9663" s="62">
        <v>0.13852510234717286</v>
      </c>
      <c r="J9663" s="62">
        <v>7.3278535441523296E-2</v>
      </c>
      <c r="K9663" s="62"/>
      <c r="L9663" s="65">
        <f t="shared" si="1360"/>
        <v>0.10000382154119214</v>
      </c>
      <c r="M9663" s="65">
        <f t="shared" si="1361"/>
        <v>6.1926634660968399E-2</v>
      </c>
      <c r="N9663" s="65">
        <f t="shared" si="1362"/>
        <v>0.37565237922982453</v>
      </c>
      <c r="O9663" s="65">
        <f t="shared" si="1363"/>
        <v>0.17429630295592535</v>
      </c>
      <c r="P9663" s="65">
        <f t="shared" si="1364"/>
        <v>7.2759791792252712E-2</v>
      </c>
      <c r="Q9663" s="65">
        <f t="shared" si="1365"/>
        <v>0.1328756895386935</v>
      </c>
      <c r="R9663" s="65">
        <f t="shared" si="1366"/>
        <v>5.394758968677469E-2</v>
      </c>
      <c r="S9663" s="65">
        <f t="shared" si="1367"/>
        <v>2.8537790594368444E-2</v>
      </c>
      <c r="T9663" s="66">
        <f>(L9663*'Football Field'!$F$4)+(M9663*'Football Field'!$F$5)+(N9663*'Football Field'!$F$6)+(O9663*'Football Field'!$F$7)+(P9663*'Football Field'!$F$8)+(Q9663*'Football Field'!$F$9)+(R9663*'Football Field'!$F$10)+(S9663*'Football Field'!$F$11)</f>
        <v>132042208.43892127</v>
      </c>
    </row>
    <row r="9664" spans="2:20" x14ac:dyDescent="0.3">
      <c r="B9664" s="62">
        <f t="shared" si="1359"/>
        <v>9637</v>
      </c>
      <c r="C9664" s="62">
        <v>0.88325173137612034</v>
      </c>
      <c r="D9664" s="62">
        <v>0.81985875737172209</v>
      </c>
      <c r="E9664" s="62">
        <v>0.18462147460533629</v>
      </c>
      <c r="F9664" s="62">
        <v>0.24922877791130083</v>
      </c>
      <c r="G9664" s="62">
        <v>0.55685193980980796</v>
      </c>
      <c r="H9664" s="62">
        <v>0.92877965815728625</v>
      </c>
      <c r="I9664" s="62">
        <v>6.8210207764800357E-2</v>
      </c>
      <c r="J9664" s="62">
        <v>1.4636165184092387E-2</v>
      </c>
      <c r="K9664" s="62"/>
      <c r="L9664" s="65">
        <f t="shared" si="1360"/>
        <v>0.23836630423078042</v>
      </c>
      <c r="M9664" s="65">
        <f t="shared" si="1361"/>
        <v>0.22125821557288042</v>
      </c>
      <c r="N9664" s="65">
        <f t="shared" si="1362"/>
        <v>4.9824457762167582E-2</v>
      </c>
      <c r="O9664" s="65">
        <f t="shared" si="1363"/>
        <v>6.7260261812464861E-2</v>
      </c>
      <c r="P9664" s="65">
        <f t="shared" si="1364"/>
        <v>0.15027962491440811</v>
      </c>
      <c r="Q9664" s="65">
        <f t="shared" si="1365"/>
        <v>0.25065308868939451</v>
      </c>
      <c r="R9664" s="65">
        <f t="shared" si="1366"/>
        <v>1.8408132764571362E-2</v>
      </c>
      <c r="S9664" s="65">
        <f t="shared" si="1367"/>
        <v>3.9499142533326991E-3</v>
      </c>
      <c r="T9664" s="66">
        <f>(L9664*'Football Field'!$F$4)+(M9664*'Football Field'!$F$5)+(N9664*'Football Field'!$F$6)+(O9664*'Football Field'!$F$7)+(P9664*'Football Field'!$F$8)+(Q9664*'Football Field'!$F$9)+(R9664*'Football Field'!$F$10)+(S9664*'Football Field'!$F$11)</f>
        <v>122810882.58546957</v>
      </c>
    </row>
    <row r="9665" spans="2:20" x14ac:dyDescent="0.3">
      <c r="B9665" s="62">
        <f t="shared" si="1359"/>
        <v>9638</v>
      </c>
      <c r="C9665" s="62">
        <v>0.15641599161987119</v>
      </c>
      <c r="D9665" s="62">
        <v>0.88859959712465331</v>
      </c>
      <c r="E9665" s="62">
        <v>0.72364214358225865</v>
      </c>
      <c r="F9665" s="62">
        <v>0.73585966400136227</v>
      </c>
      <c r="G9665" s="62">
        <v>0.24501146272987351</v>
      </c>
      <c r="H9665" s="62">
        <v>5.4261412761168248E-2</v>
      </c>
      <c r="I9665" s="62">
        <v>0.92867252399283229</v>
      </c>
      <c r="J9665" s="62">
        <v>0.44567367853302875</v>
      </c>
      <c r="K9665" s="62"/>
      <c r="L9665" s="65">
        <f t="shared" si="1360"/>
        <v>3.7436783738470508E-2</v>
      </c>
      <c r="M9665" s="65">
        <f t="shared" si="1361"/>
        <v>0.21267845188420934</v>
      </c>
      <c r="N9665" s="65">
        <f t="shared" si="1362"/>
        <v>0.17319734480327012</v>
      </c>
      <c r="O9665" s="65">
        <f t="shared" si="1363"/>
        <v>0.1761215002237842</v>
      </c>
      <c r="P9665" s="65">
        <f t="shared" si="1364"/>
        <v>5.8641325919896084E-2</v>
      </c>
      <c r="Q9665" s="65">
        <f t="shared" si="1365"/>
        <v>1.2986989078587747E-2</v>
      </c>
      <c r="R9665" s="65">
        <f t="shared" si="1366"/>
        <v>0.22226955239378776</v>
      </c>
      <c r="S9665" s="65">
        <f t="shared" si="1367"/>
        <v>0.10666805195799431</v>
      </c>
      <c r="T9665" s="66">
        <f>(L9665*'Football Field'!$F$4)+(M9665*'Football Field'!$F$5)+(N9665*'Football Field'!$F$6)+(O9665*'Football Field'!$F$7)+(P9665*'Football Field'!$F$8)+(Q9665*'Football Field'!$F$9)+(R9665*'Football Field'!$F$10)+(S9665*'Football Field'!$F$11)</f>
        <v>149388498.66270208</v>
      </c>
    </row>
    <row r="9666" spans="2:20" x14ac:dyDescent="0.3">
      <c r="B9666" s="62">
        <f t="shared" si="1359"/>
        <v>9639</v>
      </c>
      <c r="C9666" s="62">
        <v>0.92735878945395267</v>
      </c>
      <c r="D9666" s="62">
        <v>0.69759083949964928</v>
      </c>
      <c r="E9666" s="62">
        <v>0.80922919488181932</v>
      </c>
      <c r="F9666" s="62">
        <v>0.96091399633598495</v>
      </c>
      <c r="G9666" s="62">
        <v>0.81798002660240798</v>
      </c>
      <c r="H9666" s="62">
        <v>0.29411064434070089</v>
      </c>
      <c r="I9666" s="62">
        <v>6.91148856036089E-2</v>
      </c>
      <c r="J9666" s="62">
        <v>5.9094089230983915E-2</v>
      </c>
      <c r="K9666" s="62"/>
      <c r="L9666" s="65">
        <f t="shared" si="1360"/>
        <v>0.20006046872323974</v>
      </c>
      <c r="M9666" s="65">
        <f t="shared" si="1361"/>
        <v>0.1504922926427581</v>
      </c>
      <c r="N9666" s="65">
        <f t="shared" si="1362"/>
        <v>0.17457619841821262</v>
      </c>
      <c r="O9666" s="65">
        <f t="shared" si="1363"/>
        <v>0.20729938260777567</v>
      </c>
      <c r="P9666" s="65">
        <f t="shared" si="1364"/>
        <v>0.17646402815104989</v>
      </c>
      <c r="Q9666" s="65">
        <f t="shared" si="1365"/>
        <v>6.3448919697996056E-2</v>
      </c>
      <c r="R9666" s="65">
        <f t="shared" si="1366"/>
        <v>1.4910255412312202E-2</v>
      </c>
      <c r="S9666" s="65">
        <f t="shared" si="1367"/>
        <v>1.2748454346655683E-2</v>
      </c>
      <c r="T9666" s="66">
        <f>(L9666*'Football Field'!$F$4)+(M9666*'Football Field'!$F$5)+(N9666*'Football Field'!$F$6)+(O9666*'Football Field'!$F$7)+(P9666*'Football Field'!$F$8)+(Q9666*'Football Field'!$F$9)+(R9666*'Football Field'!$F$10)+(S9666*'Football Field'!$F$11)</f>
        <v>129212809.1672325</v>
      </c>
    </row>
    <row r="9667" spans="2:20" x14ac:dyDescent="0.3">
      <c r="B9667" s="62">
        <f t="shared" si="1359"/>
        <v>9640</v>
      </c>
      <c r="C9667" s="62">
        <v>0.77006683400625975</v>
      </c>
      <c r="D9667" s="62">
        <v>0.14123646883811392</v>
      </c>
      <c r="E9667" s="62">
        <v>0.15969228018251702</v>
      </c>
      <c r="F9667" s="62">
        <v>0.60227466859551748</v>
      </c>
      <c r="G9667" s="62">
        <v>0.3461896596564652</v>
      </c>
      <c r="H9667" s="62">
        <v>0.77853589586215466</v>
      </c>
      <c r="I9667" s="62">
        <v>0.46079860599382505</v>
      </c>
      <c r="J9667" s="62">
        <v>0.81059357835399692</v>
      </c>
      <c r="K9667" s="62"/>
      <c r="L9667" s="65">
        <f t="shared" si="1360"/>
        <v>0.18923406556879296</v>
      </c>
      <c r="M9667" s="65">
        <f t="shared" si="1361"/>
        <v>3.4707054017338937E-2</v>
      </c>
      <c r="N9667" s="65">
        <f t="shared" si="1362"/>
        <v>3.9242333372122393E-2</v>
      </c>
      <c r="O9667" s="65">
        <f t="shared" si="1363"/>
        <v>0.14800128910174667</v>
      </c>
      <c r="P9667" s="65">
        <f t="shared" si="1364"/>
        <v>8.5071676719084791E-2</v>
      </c>
      <c r="Q9667" s="65">
        <f t="shared" si="1365"/>
        <v>0.19131522909353132</v>
      </c>
      <c r="R9667" s="65">
        <f t="shared" si="1366"/>
        <v>0.11323535798444094</v>
      </c>
      <c r="S9667" s="65">
        <f t="shared" si="1367"/>
        <v>0.19919299414294198</v>
      </c>
      <c r="T9667" s="66">
        <f>(L9667*'Football Field'!$F$4)+(M9667*'Football Field'!$F$5)+(N9667*'Football Field'!$F$6)+(O9667*'Football Field'!$F$7)+(P9667*'Football Field'!$F$8)+(Q9667*'Football Field'!$F$9)+(R9667*'Football Field'!$F$10)+(S9667*'Football Field'!$F$11)</f>
        <v>133269260.18715806</v>
      </c>
    </row>
    <row r="9668" spans="2:20" x14ac:dyDescent="0.3">
      <c r="B9668" s="62">
        <f t="shared" si="1359"/>
        <v>9641</v>
      </c>
      <c r="C9668" s="62">
        <v>0.54975901472756228</v>
      </c>
      <c r="D9668" s="62">
        <v>0.64726913297926247</v>
      </c>
      <c r="E9668" s="62">
        <v>0.55374139355984109</v>
      </c>
      <c r="F9668" s="62">
        <v>3.0716001891347045E-2</v>
      </c>
      <c r="G9668" s="62">
        <v>0.44578219576925326</v>
      </c>
      <c r="H9668" s="62">
        <v>0.37797655852482637</v>
      </c>
      <c r="I9668" s="62">
        <v>0.92096419425696707</v>
      </c>
      <c r="J9668" s="62">
        <v>0.71782330408984318</v>
      </c>
      <c r="K9668" s="62"/>
      <c r="L9668" s="65">
        <f t="shared" si="1360"/>
        <v>0.12953696889635929</v>
      </c>
      <c r="M9668" s="65">
        <f t="shared" si="1361"/>
        <v>0.15251279069586229</v>
      </c>
      <c r="N9668" s="65">
        <f t="shared" si="1362"/>
        <v>0.13047531691632958</v>
      </c>
      <c r="O9668" s="65">
        <f t="shared" si="1363"/>
        <v>7.2374580043797774E-3</v>
      </c>
      <c r="P9668" s="65">
        <f t="shared" si="1364"/>
        <v>0.10503743073049683</v>
      </c>
      <c r="Q9668" s="65">
        <f t="shared" si="1365"/>
        <v>8.9060727325129665E-2</v>
      </c>
      <c r="R9668" s="65">
        <f t="shared" si="1366"/>
        <v>0.2170021900327454</v>
      </c>
      <c r="S9668" s="65">
        <f t="shared" si="1367"/>
        <v>0.16913711739869733</v>
      </c>
      <c r="T9668" s="66">
        <f>(L9668*'Football Field'!$F$4)+(M9668*'Football Field'!$F$5)+(N9668*'Football Field'!$F$6)+(O9668*'Football Field'!$F$7)+(P9668*'Football Field'!$F$8)+(Q9668*'Football Field'!$F$9)+(R9668*'Football Field'!$F$10)+(S9668*'Football Field'!$F$11)</f>
        <v>150375525.57520473</v>
      </c>
    </row>
    <row r="9669" spans="2:20" x14ac:dyDescent="0.3">
      <c r="B9669" s="62">
        <f t="shared" si="1359"/>
        <v>9642</v>
      </c>
      <c r="C9669" s="62">
        <v>0.84141533757415943</v>
      </c>
      <c r="D9669" s="62">
        <v>0.18238997524834544</v>
      </c>
      <c r="E9669" s="62">
        <v>0.7374656731197291</v>
      </c>
      <c r="F9669" s="62">
        <v>0.6678388194834155</v>
      </c>
      <c r="G9669" s="62">
        <v>0.20035851419472683</v>
      </c>
      <c r="H9669" s="62">
        <v>0.19460399259832861</v>
      </c>
      <c r="I9669" s="62">
        <v>0.81628233921781046</v>
      </c>
      <c r="J9669" s="62">
        <v>1.9175920837054772E-2</v>
      </c>
      <c r="K9669" s="62"/>
      <c r="L9669" s="65">
        <f t="shared" si="1360"/>
        <v>0.22992439083557381</v>
      </c>
      <c r="M9669" s="65">
        <f t="shared" si="1361"/>
        <v>4.9839718960192028E-2</v>
      </c>
      <c r="N9669" s="65">
        <f t="shared" si="1362"/>
        <v>0.20151919995070872</v>
      </c>
      <c r="O9669" s="65">
        <f t="shared" si="1363"/>
        <v>0.18249302917245608</v>
      </c>
      <c r="P9669" s="65">
        <f t="shared" si="1364"/>
        <v>5.4749785590737489E-2</v>
      </c>
      <c r="Q9669" s="65">
        <f t="shared" si="1365"/>
        <v>5.3177310246495982E-2</v>
      </c>
      <c r="R9669" s="65">
        <f t="shared" si="1366"/>
        <v>0.22305657053458519</v>
      </c>
      <c r="S9669" s="65">
        <f t="shared" si="1367"/>
        <v>5.2399947092507211E-3</v>
      </c>
      <c r="T9669" s="66">
        <f>(L9669*'Football Field'!$F$4)+(M9669*'Football Field'!$F$5)+(N9669*'Football Field'!$F$6)+(O9669*'Football Field'!$F$7)+(P9669*'Football Field'!$F$8)+(Q9669*'Football Field'!$F$9)+(R9669*'Football Field'!$F$10)+(S9669*'Football Field'!$F$11)</f>
        <v>148773896.52289256</v>
      </c>
    </row>
    <row r="9670" spans="2:20" x14ac:dyDescent="0.3">
      <c r="B9670" s="62">
        <f t="shared" si="1359"/>
        <v>9643</v>
      </c>
      <c r="C9670" s="62">
        <v>0.10363398444096172</v>
      </c>
      <c r="D9670" s="62">
        <v>0.5526309920864666</v>
      </c>
      <c r="E9670" s="62">
        <v>0.54831007136765064</v>
      </c>
      <c r="F9670" s="62">
        <v>3.9063703564537922E-2</v>
      </c>
      <c r="G9670" s="62">
        <v>0.87701051143791009</v>
      </c>
      <c r="H9670" s="62">
        <v>0.78371072686719034</v>
      </c>
      <c r="I9670" s="62">
        <v>0.54774985500167439</v>
      </c>
      <c r="J9670" s="62">
        <v>0.8667537167703363</v>
      </c>
      <c r="K9670" s="62"/>
      <c r="L9670" s="65">
        <f t="shared" si="1360"/>
        <v>2.3995660655713538E-2</v>
      </c>
      <c r="M9670" s="65">
        <f t="shared" si="1361"/>
        <v>0.1279575018317621</v>
      </c>
      <c r="N9670" s="65">
        <f t="shared" si="1362"/>
        <v>0.12695702551264484</v>
      </c>
      <c r="O9670" s="65">
        <f t="shared" si="1363"/>
        <v>9.0449033658841407E-3</v>
      </c>
      <c r="P9670" s="65">
        <f t="shared" si="1364"/>
        <v>0.20306511167624247</v>
      </c>
      <c r="Q9670" s="65">
        <f t="shared" si="1365"/>
        <v>0.18146225637846547</v>
      </c>
      <c r="R9670" s="65">
        <f t="shared" si="1366"/>
        <v>0.12682731167519801</v>
      </c>
      <c r="S9670" s="65">
        <f t="shared" si="1367"/>
        <v>0.20069022890408927</v>
      </c>
      <c r="T9670" s="66">
        <f>(L9670*'Football Field'!$F$4)+(M9670*'Football Field'!$F$5)+(N9670*'Football Field'!$F$6)+(O9670*'Football Field'!$F$7)+(P9670*'Football Field'!$F$8)+(Q9670*'Football Field'!$F$9)+(R9670*'Football Field'!$F$10)+(S9670*'Football Field'!$F$11)</f>
        <v>146646047.61445358</v>
      </c>
    </row>
    <row r="9671" spans="2:20" x14ac:dyDescent="0.3">
      <c r="B9671" s="62">
        <f t="shared" si="1359"/>
        <v>9644</v>
      </c>
      <c r="C9671" s="62">
        <v>0.48596409061982648</v>
      </c>
      <c r="D9671" s="62">
        <v>0.35301590789062665</v>
      </c>
      <c r="E9671" s="62">
        <v>0.53701886279703537</v>
      </c>
      <c r="F9671" s="62">
        <v>0.25795356598574393</v>
      </c>
      <c r="G9671" s="62">
        <v>1.7576496210195303E-2</v>
      </c>
      <c r="H9671" s="62">
        <v>0.89535998935104588</v>
      </c>
      <c r="I9671" s="62">
        <v>0.56923475572008564</v>
      </c>
      <c r="J9671" s="62">
        <v>0.85999432942339826</v>
      </c>
      <c r="K9671" s="62"/>
      <c r="L9671" s="65">
        <f t="shared" si="1360"/>
        <v>0.12222074165417565</v>
      </c>
      <c r="M9671" s="65">
        <f t="shared" si="1361"/>
        <v>8.8784062260822263E-2</v>
      </c>
      <c r="N9671" s="65">
        <f t="shared" si="1362"/>
        <v>0.13506109805278249</v>
      </c>
      <c r="O9671" s="65">
        <f t="shared" si="1363"/>
        <v>6.4875732087334409E-2</v>
      </c>
      <c r="P9671" s="65">
        <f t="shared" si="1364"/>
        <v>4.4205167500173193E-3</v>
      </c>
      <c r="Q9671" s="65">
        <f t="shared" si="1365"/>
        <v>0.22518446127652014</v>
      </c>
      <c r="R9671" s="65">
        <f t="shared" si="1366"/>
        <v>0.14316344635815761</v>
      </c>
      <c r="S9671" s="65">
        <f t="shared" si="1367"/>
        <v>0.2162899415601901</v>
      </c>
      <c r="T9671" s="66">
        <f>(L9671*'Football Field'!$F$4)+(M9671*'Football Field'!$F$5)+(N9671*'Football Field'!$F$6)+(O9671*'Football Field'!$F$7)+(P9671*'Football Field'!$F$8)+(Q9671*'Football Field'!$F$9)+(R9671*'Football Field'!$F$10)+(S9671*'Football Field'!$F$11)</f>
        <v>133009335.14656755</v>
      </c>
    </row>
    <row r="9672" spans="2:20" x14ac:dyDescent="0.3">
      <c r="B9672" s="62">
        <f t="shared" si="1359"/>
        <v>9645</v>
      </c>
      <c r="C9672" s="62">
        <v>0.34383349205606784</v>
      </c>
      <c r="D9672" s="62">
        <v>6.3986956449240129E-2</v>
      </c>
      <c r="E9672" s="62">
        <v>0.33761368934950264</v>
      </c>
      <c r="F9672" s="62">
        <v>0.99059053660187979</v>
      </c>
      <c r="G9672" s="62">
        <v>0.10712838451586815</v>
      </c>
      <c r="H9672" s="62">
        <v>0.17785637565577617</v>
      </c>
      <c r="I9672" s="62">
        <v>0.58228045403673179</v>
      </c>
      <c r="J9672" s="62">
        <v>3.548654775966964E-2</v>
      </c>
      <c r="K9672" s="62"/>
      <c r="L9672" s="65">
        <f t="shared" si="1360"/>
        <v>0.13030034955213027</v>
      </c>
      <c r="M9672" s="65">
        <f t="shared" si="1361"/>
        <v>2.4248722084215555E-2</v>
      </c>
      <c r="N9672" s="65">
        <f t="shared" si="1362"/>
        <v>0.12794327124086857</v>
      </c>
      <c r="O9672" s="65">
        <f t="shared" si="1363"/>
        <v>0.37539767406140151</v>
      </c>
      <c r="P9672" s="65">
        <f t="shared" si="1364"/>
        <v>4.059774941033497E-2</v>
      </c>
      <c r="Q9672" s="65">
        <f t="shared" si="1365"/>
        <v>6.7401077711893159E-2</v>
      </c>
      <c r="R9672" s="65">
        <f t="shared" si="1366"/>
        <v>0.2206630489794961</v>
      </c>
      <c r="S9672" s="65">
        <f t="shared" si="1367"/>
        <v>1.3448106959659745E-2</v>
      </c>
      <c r="T9672" s="66">
        <f>(L9672*'Football Field'!$F$4)+(M9672*'Football Field'!$F$5)+(N9672*'Football Field'!$F$6)+(O9672*'Football Field'!$F$7)+(P9672*'Football Field'!$F$8)+(Q9672*'Football Field'!$F$9)+(R9672*'Football Field'!$F$10)+(S9672*'Football Field'!$F$11)</f>
        <v>147350890.24467215</v>
      </c>
    </row>
    <row r="9673" spans="2:20" x14ac:dyDescent="0.3">
      <c r="B9673" s="62">
        <f t="shared" si="1359"/>
        <v>9646</v>
      </c>
      <c r="C9673" s="62">
        <v>0.84950826891468612</v>
      </c>
      <c r="D9673" s="62">
        <v>0.52487230336042257</v>
      </c>
      <c r="E9673" s="62">
        <v>3.6348184773437375E-2</v>
      </c>
      <c r="F9673" s="62">
        <v>0.70151750990363149</v>
      </c>
      <c r="G9673" s="62">
        <v>8.0625099590611038E-2</v>
      </c>
      <c r="H9673" s="62">
        <v>0.89850255142712154</v>
      </c>
      <c r="I9673" s="62">
        <v>0.66557384163028654</v>
      </c>
      <c r="J9673" s="62">
        <v>0.10137479493910972</v>
      </c>
      <c r="K9673" s="62"/>
      <c r="L9673" s="65">
        <f t="shared" si="1360"/>
        <v>0.22017554439953235</v>
      </c>
      <c r="M9673" s="65">
        <f t="shared" si="1361"/>
        <v>0.13603639818628219</v>
      </c>
      <c r="N9673" s="65">
        <f t="shared" si="1362"/>
        <v>9.4207221557134537E-3</v>
      </c>
      <c r="O9673" s="65">
        <f t="shared" si="1363"/>
        <v>0.18181930100123381</v>
      </c>
      <c r="P9673" s="65">
        <f t="shared" si="1364"/>
        <v>2.0896412482610045E-2</v>
      </c>
      <c r="Q9673" s="65">
        <f t="shared" si="1365"/>
        <v>0.23287388203716552</v>
      </c>
      <c r="R9673" s="65">
        <f t="shared" si="1366"/>
        <v>0.17250342142785358</v>
      </c>
      <c r="S9673" s="65">
        <f t="shared" si="1367"/>
        <v>2.6274318309609069E-2</v>
      </c>
      <c r="T9673" s="66">
        <f>(L9673*'Football Field'!$F$4)+(M9673*'Football Field'!$F$5)+(N9673*'Football Field'!$F$6)+(O9673*'Football Field'!$F$7)+(P9673*'Football Field'!$F$8)+(Q9673*'Football Field'!$F$9)+(R9673*'Football Field'!$F$10)+(S9673*'Football Field'!$F$11)</f>
        <v>133881586.94453695</v>
      </c>
    </row>
    <row r="9674" spans="2:20" x14ac:dyDescent="0.3">
      <c r="B9674" s="62">
        <f t="shared" si="1359"/>
        <v>9647</v>
      </c>
      <c r="C9674" s="62">
        <v>0.53175204694692513</v>
      </c>
      <c r="D9674" s="62">
        <v>0.46610858515850395</v>
      </c>
      <c r="E9674" s="62">
        <v>0.51816901661090242</v>
      </c>
      <c r="F9674" s="62">
        <v>0.67486854123650986</v>
      </c>
      <c r="G9674" s="62">
        <v>0.25450791764582037</v>
      </c>
      <c r="H9674" s="62">
        <v>0.43233410045538978</v>
      </c>
      <c r="I9674" s="62">
        <v>0.88767142501653906</v>
      </c>
      <c r="J9674" s="62">
        <v>5.6825919042403639E-3</v>
      </c>
      <c r="K9674" s="62"/>
      <c r="L9674" s="65">
        <f t="shared" si="1360"/>
        <v>0.14100736158361946</v>
      </c>
      <c r="M9674" s="65">
        <f t="shared" si="1361"/>
        <v>0.12360035505652603</v>
      </c>
      <c r="N9674" s="65">
        <f t="shared" si="1362"/>
        <v>0.13740548119408519</v>
      </c>
      <c r="O9674" s="65">
        <f t="shared" si="1363"/>
        <v>0.17895828133040459</v>
      </c>
      <c r="P9674" s="65">
        <f t="shared" si="1364"/>
        <v>6.7489143060995516E-2</v>
      </c>
      <c r="Q9674" s="65">
        <f t="shared" si="1365"/>
        <v>0.11464420527924499</v>
      </c>
      <c r="R9674" s="65">
        <f t="shared" si="1366"/>
        <v>0.23538829105296713</v>
      </c>
      <c r="S9674" s="65">
        <f t="shared" si="1367"/>
        <v>1.5068814421570944E-3</v>
      </c>
      <c r="T9674" s="66">
        <f>(L9674*'Football Field'!$F$4)+(M9674*'Football Field'!$F$5)+(N9674*'Football Field'!$F$6)+(O9674*'Football Field'!$F$7)+(P9674*'Football Field'!$F$8)+(Q9674*'Football Field'!$F$9)+(R9674*'Football Field'!$F$10)+(S9674*'Football Field'!$F$11)</f>
        <v>149989178.37280431</v>
      </c>
    </row>
    <row r="9675" spans="2:20" x14ac:dyDescent="0.3">
      <c r="B9675" s="62">
        <f t="shared" si="1359"/>
        <v>9648</v>
      </c>
      <c r="C9675" s="62">
        <v>8.0258613629317743E-2</v>
      </c>
      <c r="D9675" s="62">
        <v>7.4173631229046744E-2</v>
      </c>
      <c r="E9675" s="62">
        <v>0.44095895335210855</v>
      </c>
      <c r="F9675" s="62">
        <v>0.57670175517978184</v>
      </c>
      <c r="G9675" s="62">
        <v>0.12363966547746552</v>
      </c>
      <c r="H9675" s="62">
        <v>0.5991635360665708</v>
      </c>
      <c r="I9675" s="62">
        <v>0.72674199006098272</v>
      </c>
      <c r="J9675" s="62">
        <v>6.464438197697453E-2</v>
      </c>
      <c r="K9675" s="62"/>
      <c r="L9675" s="65">
        <f t="shared" si="1360"/>
        <v>2.9877204956463944E-2</v>
      </c>
      <c r="M9675" s="65">
        <f t="shared" si="1361"/>
        <v>2.7611999290576863E-2</v>
      </c>
      <c r="N9675" s="65">
        <f t="shared" si="1362"/>
        <v>0.16415211316179776</v>
      </c>
      <c r="O9675" s="65">
        <f t="shared" si="1363"/>
        <v>0.21468395427110623</v>
      </c>
      <c r="P9675" s="65">
        <f t="shared" si="1364"/>
        <v>4.6026307447572072E-2</v>
      </c>
      <c r="Q9675" s="65">
        <f t="shared" si="1365"/>
        <v>0.22304561417145408</v>
      </c>
      <c r="R9675" s="65">
        <f t="shared" si="1366"/>
        <v>0.27053818158140841</v>
      </c>
      <c r="S9675" s="65">
        <f t="shared" si="1367"/>
        <v>2.4064625119620698E-2</v>
      </c>
      <c r="T9675" s="66">
        <f>(L9675*'Football Field'!$F$4)+(M9675*'Football Field'!$F$5)+(N9675*'Football Field'!$F$6)+(O9675*'Football Field'!$F$7)+(P9675*'Football Field'!$F$8)+(Q9675*'Football Field'!$F$9)+(R9675*'Football Field'!$F$10)+(S9675*'Football Field'!$F$11)</f>
        <v>155076770.98579404</v>
      </c>
    </row>
    <row r="9676" spans="2:20" x14ac:dyDescent="0.3">
      <c r="B9676" s="62">
        <f t="shared" si="1359"/>
        <v>9649</v>
      </c>
      <c r="C9676" s="62">
        <v>0.7792515484910626</v>
      </c>
      <c r="D9676" s="62">
        <v>0.62231376632774893</v>
      </c>
      <c r="E9676" s="62">
        <v>0.72639291568203213</v>
      </c>
      <c r="F9676" s="62">
        <v>0.60593946749765903</v>
      </c>
      <c r="G9676" s="62">
        <v>0.18139455353268474</v>
      </c>
      <c r="H9676" s="62">
        <v>9.5839267861006938E-2</v>
      </c>
      <c r="I9676" s="62">
        <v>0.19262409278674997</v>
      </c>
      <c r="J9676" s="62">
        <v>5.5074610954948144E-2</v>
      </c>
      <c r="K9676" s="62"/>
      <c r="L9676" s="65">
        <f t="shared" si="1360"/>
        <v>0.23912002011006459</v>
      </c>
      <c r="M9676" s="65">
        <f t="shared" si="1361"/>
        <v>0.19096231583653769</v>
      </c>
      <c r="N9676" s="65">
        <f t="shared" si="1362"/>
        <v>0.22289989534449814</v>
      </c>
      <c r="O9676" s="65">
        <f t="shared" si="1363"/>
        <v>0.1859377218230627</v>
      </c>
      <c r="P9676" s="65">
        <f t="shared" si="1364"/>
        <v>5.5662474296756873E-2</v>
      </c>
      <c r="Q9676" s="65">
        <f t="shared" si="1365"/>
        <v>2.9409101210814838E-2</v>
      </c>
      <c r="R9676" s="65">
        <f t="shared" si="1366"/>
        <v>5.9108354715549052E-2</v>
      </c>
      <c r="S9676" s="65">
        <f t="shared" si="1367"/>
        <v>1.690011666271617E-2</v>
      </c>
      <c r="T9676" s="66">
        <f>(L9676*'Football Field'!$F$4)+(M9676*'Football Field'!$F$5)+(N9676*'Football Field'!$F$6)+(O9676*'Football Field'!$F$7)+(P9676*'Football Field'!$F$8)+(Q9676*'Football Field'!$F$9)+(R9676*'Football Field'!$F$10)+(S9676*'Football Field'!$F$11)</f>
        <v>126271732.92980696</v>
      </c>
    </row>
    <row r="9677" spans="2:20" x14ac:dyDescent="0.3">
      <c r="B9677" s="62">
        <f t="shared" si="1359"/>
        <v>9650</v>
      </c>
      <c r="C9677" s="62">
        <v>0.72904493890451805</v>
      </c>
      <c r="D9677" s="62">
        <v>0.1175724396010317</v>
      </c>
      <c r="E9677" s="62">
        <v>0.13308137686007859</v>
      </c>
      <c r="F9677" s="62">
        <v>0.5440011103386263</v>
      </c>
      <c r="G9677" s="62">
        <v>0.49568384943484733</v>
      </c>
      <c r="H9677" s="62">
        <v>0.19692630775328301</v>
      </c>
      <c r="I9677" s="62">
        <v>0.97085408160237519</v>
      </c>
      <c r="J9677" s="62">
        <v>0.69274039716444102</v>
      </c>
      <c r="K9677" s="62"/>
      <c r="L9677" s="65">
        <f t="shared" si="1360"/>
        <v>0.18790280497696515</v>
      </c>
      <c r="M9677" s="65">
        <f t="shared" si="1361"/>
        <v>3.0302920999924883E-2</v>
      </c>
      <c r="N9677" s="65">
        <f t="shared" si="1362"/>
        <v>3.4300168162171962E-2</v>
      </c>
      <c r="O9677" s="65">
        <f t="shared" si="1363"/>
        <v>0.14020992272000249</v>
      </c>
      <c r="P9677" s="65">
        <f t="shared" si="1364"/>
        <v>0.12775671391470414</v>
      </c>
      <c r="Q9677" s="65">
        <f t="shared" si="1365"/>
        <v>5.075545227184574E-2</v>
      </c>
      <c r="R9677" s="65">
        <f t="shared" si="1366"/>
        <v>0.25022628293742782</v>
      </c>
      <c r="S9677" s="65">
        <f t="shared" si="1367"/>
        <v>0.17854573401695784</v>
      </c>
      <c r="T9677" s="66">
        <f>(L9677*'Football Field'!$F$4)+(M9677*'Football Field'!$F$5)+(N9677*'Football Field'!$F$6)+(O9677*'Football Field'!$F$7)+(P9677*'Football Field'!$F$8)+(Q9677*'Football Field'!$F$9)+(R9677*'Football Field'!$F$10)+(S9677*'Football Field'!$F$11)</f>
        <v>155461046.07418931</v>
      </c>
    </row>
    <row r="9678" spans="2:20" x14ac:dyDescent="0.3">
      <c r="B9678" s="62">
        <f t="shared" si="1359"/>
        <v>9651</v>
      </c>
      <c r="C9678" s="62">
        <v>0.93723188173095484</v>
      </c>
      <c r="D9678" s="62">
        <v>0.12572352984216451</v>
      </c>
      <c r="E9678" s="62">
        <v>0.41493612289139348</v>
      </c>
      <c r="F9678" s="62">
        <v>0.78506402617373394</v>
      </c>
      <c r="G9678" s="62">
        <v>0.53562870367600335</v>
      </c>
      <c r="H9678" s="62">
        <v>0.26001007799688858</v>
      </c>
      <c r="I9678" s="62">
        <v>3.4727723122799259E-2</v>
      </c>
      <c r="J9678" s="62">
        <v>4.3018104654366507E-2</v>
      </c>
      <c r="K9678" s="62"/>
      <c r="L9678" s="65">
        <f t="shared" si="1360"/>
        <v>0.29882979233868207</v>
      </c>
      <c r="M9678" s="65">
        <f t="shared" si="1361"/>
        <v>4.008606306203856E-2</v>
      </c>
      <c r="N9678" s="65">
        <f t="shared" si="1362"/>
        <v>0.13229946383007007</v>
      </c>
      <c r="O9678" s="65">
        <f t="shared" si="1363"/>
        <v>0.25031214205046842</v>
      </c>
      <c r="P9678" s="65">
        <f t="shared" si="1364"/>
        <v>0.17078144417635749</v>
      </c>
      <c r="Q9678" s="65">
        <f t="shared" si="1365"/>
        <v>8.290238427471594E-2</v>
      </c>
      <c r="R9678" s="65">
        <f t="shared" si="1366"/>
        <v>1.107269021836413E-2</v>
      </c>
      <c r="S9678" s="65">
        <f t="shared" si="1367"/>
        <v>1.37160200493033E-2</v>
      </c>
      <c r="T9678" s="66">
        <f>(L9678*'Football Field'!$F$4)+(M9678*'Football Field'!$F$5)+(N9678*'Football Field'!$F$6)+(O9678*'Football Field'!$F$7)+(P9678*'Football Field'!$F$8)+(Q9678*'Football Field'!$F$9)+(R9678*'Football Field'!$F$10)+(S9678*'Football Field'!$F$11)</f>
        <v>127298714.30624031</v>
      </c>
    </row>
    <row r="9679" spans="2:20" x14ac:dyDescent="0.3">
      <c r="B9679" s="62">
        <f t="shared" si="1359"/>
        <v>9652</v>
      </c>
      <c r="C9679" s="62">
        <v>0.66433551220923059</v>
      </c>
      <c r="D9679" s="62">
        <v>0.81099226352608811</v>
      </c>
      <c r="E9679" s="62">
        <v>0.6812922763307534</v>
      </c>
      <c r="F9679" s="62">
        <v>0.84284120621993819</v>
      </c>
      <c r="G9679" s="62">
        <v>0.74078789755248919</v>
      </c>
      <c r="H9679" s="62">
        <v>0.96796412248615715</v>
      </c>
      <c r="I9679" s="62">
        <v>0.13668706663382535</v>
      </c>
      <c r="J9679" s="62">
        <v>0.61296516498275144</v>
      </c>
      <c r="K9679" s="62"/>
      <c r="L9679" s="65">
        <f t="shared" si="1360"/>
        <v>0.12172075530244857</v>
      </c>
      <c r="M9679" s="65">
        <f t="shared" si="1361"/>
        <v>0.14859147079547957</v>
      </c>
      <c r="N9679" s="65">
        <f t="shared" si="1362"/>
        <v>0.12482760432440355</v>
      </c>
      <c r="O9679" s="65">
        <f t="shared" si="1363"/>
        <v>0.1544268917372083</v>
      </c>
      <c r="P9679" s="65">
        <f t="shared" si="1364"/>
        <v>0.13572849975932541</v>
      </c>
      <c r="Q9679" s="65">
        <f t="shared" si="1365"/>
        <v>0.17735213898602997</v>
      </c>
      <c r="R9679" s="65">
        <f t="shared" si="1366"/>
        <v>2.5044051815651478E-2</v>
      </c>
      <c r="S9679" s="65">
        <f t="shared" si="1367"/>
        <v>0.11230858727945302</v>
      </c>
      <c r="T9679" s="66">
        <f>(L9679*'Football Field'!$F$4)+(M9679*'Football Field'!$F$5)+(N9679*'Football Field'!$F$6)+(O9679*'Football Field'!$F$7)+(P9679*'Football Field'!$F$8)+(Q9679*'Football Field'!$F$9)+(R9679*'Football Field'!$F$10)+(S9679*'Football Field'!$F$11)</f>
        <v>126754558.53338663</v>
      </c>
    </row>
    <row r="9680" spans="2:20" x14ac:dyDescent="0.3">
      <c r="B9680" s="62">
        <f t="shared" si="1359"/>
        <v>9653</v>
      </c>
      <c r="C9680" s="62">
        <v>8.8677614293867113E-2</v>
      </c>
      <c r="D9680" s="62">
        <v>0.724981679884518</v>
      </c>
      <c r="E9680" s="62">
        <v>0.73417428809782115</v>
      </c>
      <c r="F9680" s="62">
        <v>0.52771565757895655</v>
      </c>
      <c r="G9680" s="62">
        <v>3.6839501586869883E-2</v>
      </c>
      <c r="H9680" s="62">
        <v>0.54778594249853829</v>
      </c>
      <c r="I9680" s="62">
        <v>0.18520617321563082</v>
      </c>
      <c r="J9680" s="62">
        <v>6.2627250691482783E-2</v>
      </c>
      <c r="K9680" s="62"/>
      <c r="L9680" s="65">
        <f t="shared" si="1360"/>
        <v>3.0494280278847097E-2</v>
      </c>
      <c r="M9680" s="65">
        <f t="shared" si="1361"/>
        <v>0.24930524709613053</v>
      </c>
      <c r="N9680" s="65">
        <f t="shared" si="1362"/>
        <v>0.25246638278502204</v>
      </c>
      <c r="O9680" s="65">
        <f t="shared" si="1363"/>
        <v>0.18146980269925617</v>
      </c>
      <c r="P9680" s="65">
        <f t="shared" si="1364"/>
        <v>1.2668293973270951E-2</v>
      </c>
      <c r="Q9680" s="65">
        <f t="shared" si="1365"/>
        <v>0.18837153205324905</v>
      </c>
      <c r="R9680" s="65">
        <f t="shared" si="1366"/>
        <v>6.3688327661750629E-2</v>
      </c>
      <c r="S9680" s="65">
        <f t="shared" si="1367"/>
        <v>2.1536133452473533E-2</v>
      </c>
      <c r="T9680" s="66">
        <f>(L9680*'Football Field'!$F$4)+(M9680*'Football Field'!$F$5)+(N9680*'Football Field'!$F$6)+(O9680*'Football Field'!$F$7)+(P9680*'Football Field'!$F$8)+(Q9680*'Football Field'!$F$9)+(R9680*'Football Field'!$F$10)+(S9680*'Football Field'!$F$11)</f>
        <v>124975160.05226186</v>
      </c>
    </row>
    <row r="9681" spans="2:20" x14ac:dyDescent="0.3">
      <c r="B9681" s="62">
        <f t="shared" si="1359"/>
        <v>9654</v>
      </c>
      <c r="C9681" s="62">
        <v>0.50057056226824337</v>
      </c>
      <c r="D9681" s="62">
        <v>0.12016113702639308</v>
      </c>
      <c r="E9681" s="62">
        <v>0.26136075329745778</v>
      </c>
      <c r="F9681" s="62">
        <v>0.23003742736374766</v>
      </c>
      <c r="G9681" s="62">
        <v>0.28657248671125413</v>
      </c>
      <c r="H9681" s="62">
        <v>0.86939418726094631</v>
      </c>
      <c r="I9681" s="62">
        <v>0.22276519922680438</v>
      </c>
      <c r="J9681" s="62">
        <v>7.9038224009576941E-2</v>
      </c>
      <c r="K9681" s="62"/>
      <c r="L9681" s="65">
        <f t="shared" si="1360"/>
        <v>0.19478211864905459</v>
      </c>
      <c r="M9681" s="65">
        <f t="shared" si="1361"/>
        <v>4.6757125994832109E-2</v>
      </c>
      <c r="N9681" s="65">
        <f t="shared" si="1362"/>
        <v>0.10170074929758087</v>
      </c>
      <c r="O9681" s="65">
        <f t="shared" si="1363"/>
        <v>8.9512210361418973E-2</v>
      </c>
      <c r="P9681" s="65">
        <f t="shared" si="1364"/>
        <v>0.11151114411365246</v>
      </c>
      <c r="Q9681" s="65">
        <f t="shared" si="1365"/>
        <v>0.33829884236203572</v>
      </c>
      <c r="R9681" s="65">
        <f t="shared" si="1366"/>
        <v>8.6682439474784184E-2</v>
      </c>
      <c r="S9681" s="65">
        <f t="shared" si="1367"/>
        <v>3.075536974664133E-2</v>
      </c>
      <c r="T9681" s="66">
        <f>(L9681*'Football Field'!$F$4)+(M9681*'Football Field'!$F$5)+(N9681*'Football Field'!$F$6)+(O9681*'Football Field'!$F$7)+(P9681*'Football Field'!$F$8)+(Q9681*'Football Field'!$F$9)+(R9681*'Football Field'!$F$10)+(S9681*'Football Field'!$F$11)</f>
        <v>131598586.34148726</v>
      </c>
    </row>
    <row r="9682" spans="2:20" x14ac:dyDescent="0.3">
      <c r="B9682" s="62">
        <f t="shared" si="1359"/>
        <v>9655</v>
      </c>
      <c r="C9682" s="62">
        <v>0.93375550761082982</v>
      </c>
      <c r="D9682" s="62">
        <v>0.46269466289864136</v>
      </c>
      <c r="E9682" s="62">
        <v>0.4815330050028851</v>
      </c>
      <c r="F9682" s="62">
        <v>0.90219726485921758</v>
      </c>
      <c r="G9682" s="62">
        <v>0.5138011479523219</v>
      </c>
      <c r="H9682" s="62">
        <v>0.99504276938930447</v>
      </c>
      <c r="I9682" s="62">
        <v>0.4401003569979286</v>
      </c>
      <c r="J9682" s="62">
        <v>0.77959566868060293</v>
      </c>
      <c r="K9682" s="62"/>
      <c r="L9682" s="65">
        <f t="shared" si="1360"/>
        <v>0.16950497440857845</v>
      </c>
      <c r="M9682" s="65">
        <f t="shared" si="1361"/>
        <v>8.3993129201769226E-2</v>
      </c>
      <c r="N9682" s="65">
        <f t="shared" si="1362"/>
        <v>8.7412860245123597E-2</v>
      </c>
      <c r="O9682" s="65">
        <f t="shared" si="1363"/>
        <v>0.16377619520846559</v>
      </c>
      <c r="P9682" s="65">
        <f t="shared" si="1364"/>
        <v>9.3270507884441467E-2</v>
      </c>
      <c r="Q9682" s="65">
        <f t="shared" si="1365"/>
        <v>0.18063047316564912</v>
      </c>
      <c r="R9682" s="65">
        <f t="shared" si="1366"/>
        <v>7.9891576694433322E-2</v>
      </c>
      <c r="S9682" s="65">
        <f t="shared" si="1367"/>
        <v>0.14152028319153934</v>
      </c>
      <c r="T9682" s="66">
        <f>(L9682*'Football Field'!$F$4)+(M9682*'Football Field'!$F$5)+(N9682*'Football Field'!$F$6)+(O9682*'Football Field'!$F$7)+(P9682*'Football Field'!$F$8)+(Q9682*'Football Field'!$F$9)+(R9682*'Football Field'!$F$10)+(S9682*'Football Field'!$F$11)</f>
        <v>130176735.34213133</v>
      </c>
    </row>
    <row r="9683" spans="2:20" x14ac:dyDescent="0.3">
      <c r="B9683" s="62">
        <f t="shared" si="1359"/>
        <v>9656</v>
      </c>
      <c r="C9683" s="62">
        <v>8.1890061595211394E-2</v>
      </c>
      <c r="D9683" s="62">
        <v>0.62290228643908252</v>
      </c>
      <c r="E9683" s="62">
        <v>0.86659468997099176</v>
      </c>
      <c r="F9683" s="62">
        <v>9.5576601349285029E-2</v>
      </c>
      <c r="G9683" s="62">
        <v>0.32667777936509379</v>
      </c>
      <c r="H9683" s="62">
        <v>0.25066613769364399</v>
      </c>
      <c r="I9683" s="62">
        <v>0.96322140199670692</v>
      </c>
      <c r="J9683" s="62">
        <v>0.94293334931590955</v>
      </c>
      <c r="K9683" s="62"/>
      <c r="L9683" s="65">
        <f t="shared" si="1360"/>
        <v>1.9730347012855944E-2</v>
      </c>
      <c r="M9683" s="65">
        <f t="shared" si="1361"/>
        <v>0.15008021763733984</v>
      </c>
      <c r="N9683" s="65">
        <f t="shared" si="1362"/>
        <v>0.20879473796397555</v>
      </c>
      <c r="O9683" s="65">
        <f t="shared" si="1363"/>
        <v>2.3027941049211045E-2</v>
      </c>
      <c r="P9683" s="65">
        <f t="shared" si="1364"/>
        <v>7.8708769082662375E-2</v>
      </c>
      <c r="Q9683" s="65">
        <f t="shared" si="1365"/>
        <v>6.0394751020154715E-2</v>
      </c>
      <c r="R9683" s="65">
        <f t="shared" si="1366"/>
        <v>0.23207568954516405</v>
      </c>
      <c r="S9683" s="65">
        <f t="shared" si="1367"/>
        <v>0.2271875466886365</v>
      </c>
      <c r="T9683" s="66">
        <f>(L9683*'Football Field'!$F$4)+(M9683*'Football Field'!$F$5)+(N9683*'Football Field'!$F$6)+(O9683*'Football Field'!$F$7)+(P9683*'Football Field'!$F$8)+(Q9683*'Football Field'!$F$9)+(R9683*'Football Field'!$F$10)+(S9683*'Football Field'!$F$11)</f>
        <v>153456762.94324279</v>
      </c>
    </row>
    <row r="9684" spans="2:20" x14ac:dyDescent="0.3">
      <c r="B9684" s="62">
        <f t="shared" si="1359"/>
        <v>9657</v>
      </c>
      <c r="C9684" s="62">
        <v>0.43244384036238859</v>
      </c>
      <c r="D9684" s="62">
        <v>0.56507537217042658</v>
      </c>
      <c r="E9684" s="62">
        <v>0.98528254083994515</v>
      </c>
      <c r="F9684" s="62">
        <v>0.40203861398497487</v>
      </c>
      <c r="G9684" s="62">
        <v>0.58909402978084147</v>
      </c>
      <c r="H9684" s="62">
        <v>0.21893333406576954</v>
      </c>
      <c r="I9684" s="62">
        <v>7.6509143287740944E-2</v>
      </c>
      <c r="J9684" s="62">
        <v>0.17067011016719369</v>
      </c>
      <c r="K9684" s="62"/>
      <c r="L9684" s="65">
        <f t="shared" si="1360"/>
        <v>0.12570870173891532</v>
      </c>
      <c r="M9684" s="65">
        <f t="shared" si="1361"/>
        <v>0.16426385299106441</v>
      </c>
      <c r="N9684" s="65">
        <f t="shared" si="1362"/>
        <v>0.2864154313106082</v>
      </c>
      <c r="O9684" s="65">
        <f t="shared" si="1363"/>
        <v>0.11687009386146356</v>
      </c>
      <c r="P9684" s="65">
        <f t="shared" si="1364"/>
        <v>0.17124592553760953</v>
      </c>
      <c r="Q9684" s="65">
        <f t="shared" si="1365"/>
        <v>6.3642541814717041E-2</v>
      </c>
      <c r="R9684" s="65">
        <f t="shared" si="1366"/>
        <v>2.2240726254301083E-2</v>
      </c>
      <c r="S9684" s="65">
        <f t="shared" si="1367"/>
        <v>4.9612726491320785E-2</v>
      </c>
      <c r="T9684" s="66">
        <f>(L9684*'Football Field'!$F$4)+(M9684*'Football Field'!$F$5)+(N9684*'Football Field'!$F$6)+(O9684*'Football Field'!$F$7)+(P9684*'Football Field'!$F$8)+(Q9684*'Football Field'!$F$9)+(R9684*'Football Field'!$F$10)+(S9684*'Football Field'!$F$11)</f>
        <v>132685785.4790016</v>
      </c>
    </row>
    <row r="9685" spans="2:20" x14ac:dyDescent="0.3">
      <c r="B9685" s="62">
        <f t="shared" si="1359"/>
        <v>9658</v>
      </c>
      <c r="C9685" s="62">
        <v>0.85606706782794584</v>
      </c>
      <c r="D9685" s="62">
        <v>0.86401501587047169</v>
      </c>
      <c r="E9685" s="62">
        <v>0.3800623377993162</v>
      </c>
      <c r="F9685" s="62">
        <v>0.37247580404911795</v>
      </c>
      <c r="G9685" s="62">
        <v>0.74623659429842237</v>
      </c>
      <c r="H9685" s="62">
        <v>0.46273387333195459</v>
      </c>
      <c r="I9685" s="62">
        <v>0.96322287073369317</v>
      </c>
      <c r="J9685" s="62">
        <v>5.4121043449240069E-4</v>
      </c>
      <c r="K9685" s="62"/>
      <c r="L9685" s="65">
        <f t="shared" si="1360"/>
        <v>0.18428454002172007</v>
      </c>
      <c r="M9685" s="65">
        <f t="shared" si="1361"/>
        <v>0.18599548534852686</v>
      </c>
      <c r="N9685" s="65">
        <f t="shared" si="1362"/>
        <v>8.1815567650130996E-2</v>
      </c>
      <c r="O9685" s="65">
        <f t="shared" si="1363"/>
        <v>8.0182423548393944E-2</v>
      </c>
      <c r="P9685" s="65">
        <f t="shared" si="1364"/>
        <v>0.16064146454854486</v>
      </c>
      <c r="Q9685" s="65">
        <f t="shared" si="1365"/>
        <v>9.961217082653484E-2</v>
      </c>
      <c r="R9685" s="65">
        <f t="shared" si="1366"/>
        <v>0.2073518423292918</v>
      </c>
      <c r="S9685" s="65">
        <f t="shared" si="1367"/>
        <v>1.1650572685671004E-4</v>
      </c>
      <c r="T9685" s="66">
        <f>(L9685*'Football Field'!$F$4)+(M9685*'Football Field'!$F$5)+(N9685*'Football Field'!$F$6)+(O9685*'Football Field'!$F$7)+(P9685*'Football Field'!$F$8)+(Q9685*'Football Field'!$F$9)+(R9685*'Football Field'!$F$10)+(S9685*'Football Field'!$F$11)</f>
        <v>151160125.63015518</v>
      </c>
    </row>
    <row r="9686" spans="2:20" x14ac:dyDescent="0.3">
      <c r="B9686" s="62">
        <f t="shared" si="1359"/>
        <v>9659</v>
      </c>
      <c r="C9686" s="62">
        <v>0.44350174414614663</v>
      </c>
      <c r="D9686" s="62">
        <v>8.5886865855677508E-2</v>
      </c>
      <c r="E9686" s="62">
        <v>0.80762596958815303</v>
      </c>
      <c r="F9686" s="62">
        <v>0.32531086427523315</v>
      </c>
      <c r="G9686" s="62">
        <v>0.14609678105610113</v>
      </c>
      <c r="H9686" s="62">
        <v>0.28333202866206908</v>
      </c>
      <c r="I9686" s="62">
        <v>0.58226886358824159</v>
      </c>
      <c r="J9686" s="62">
        <v>0.12268568040722538</v>
      </c>
      <c r="K9686" s="62"/>
      <c r="L9686" s="65">
        <f t="shared" si="1360"/>
        <v>0.15857987951054919</v>
      </c>
      <c r="M9686" s="65">
        <f t="shared" si="1361"/>
        <v>3.0709978074954042E-2</v>
      </c>
      <c r="N9686" s="65">
        <f t="shared" si="1362"/>
        <v>0.28877728360111238</v>
      </c>
      <c r="O9686" s="65">
        <f t="shared" si="1363"/>
        <v>0.11631917651092583</v>
      </c>
      <c r="P9686" s="65">
        <f t="shared" si="1364"/>
        <v>5.2238824858197343E-2</v>
      </c>
      <c r="Q9686" s="65">
        <f t="shared" si="1365"/>
        <v>0.10130909192524934</v>
      </c>
      <c r="R9686" s="65">
        <f t="shared" si="1366"/>
        <v>0.20819788749272727</v>
      </c>
      <c r="S9686" s="65">
        <f t="shared" si="1367"/>
        <v>4.386787802628439E-2</v>
      </c>
      <c r="T9686" s="66">
        <f>(L9686*'Football Field'!$F$4)+(M9686*'Football Field'!$F$5)+(N9686*'Football Field'!$F$6)+(O9686*'Football Field'!$F$7)+(P9686*'Football Field'!$F$8)+(Q9686*'Football Field'!$F$9)+(R9686*'Football Field'!$F$10)+(S9686*'Football Field'!$F$11)</f>
        <v>149021759.82931897</v>
      </c>
    </row>
    <row r="9687" spans="2:20" x14ac:dyDescent="0.3">
      <c r="B9687" s="62">
        <f t="shared" si="1359"/>
        <v>9660</v>
      </c>
      <c r="C9687" s="62">
        <v>0.67016607780876181</v>
      </c>
      <c r="D9687" s="62">
        <v>0.88272708521571552</v>
      </c>
      <c r="E9687" s="62">
        <v>0.93247350740493418</v>
      </c>
      <c r="F9687" s="62">
        <v>0.29765653086440425</v>
      </c>
      <c r="G9687" s="62">
        <v>0.34183366522175485</v>
      </c>
      <c r="H9687" s="62">
        <v>0.12818663922166584</v>
      </c>
      <c r="I9687" s="62">
        <v>0.60447552970770779</v>
      </c>
      <c r="J9687" s="62">
        <v>0.25434048778700413</v>
      </c>
      <c r="K9687" s="62"/>
      <c r="L9687" s="65">
        <f t="shared" si="1360"/>
        <v>0.16298369971598808</v>
      </c>
      <c r="M9687" s="65">
        <f t="shared" si="1361"/>
        <v>0.21467831773637205</v>
      </c>
      <c r="N9687" s="65">
        <f t="shared" si="1362"/>
        <v>0.22677659636387673</v>
      </c>
      <c r="O9687" s="65">
        <f t="shared" si="1363"/>
        <v>7.2389761659572519E-2</v>
      </c>
      <c r="P9687" s="65">
        <f t="shared" si="1364"/>
        <v>8.3133595223863918E-2</v>
      </c>
      <c r="Q9687" s="65">
        <f t="shared" si="1365"/>
        <v>3.1174858600449051E-2</v>
      </c>
      <c r="R9687" s="65">
        <f t="shared" si="1366"/>
        <v>0.14700782609241136</v>
      </c>
      <c r="S9687" s="65">
        <f t="shared" si="1367"/>
        <v>6.1855344607466271E-2</v>
      </c>
      <c r="T9687" s="66">
        <f>(L9687*'Football Field'!$F$4)+(M9687*'Football Field'!$F$5)+(N9687*'Football Field'!$F$6)+(O9687*'Football Field'!$F$7)+(P9687*'Football Field'!$F$8)+(Q9687*'Football Field'!$F$9)+(R9687*'Football Field'!$F$10)+(S9687*'Football Field'!$F$11)</f>
        <v>140657715.63488343</v>
      </c>
    </row>
    <row r="9688" spans="2:20" x14ac:dyDescent="0.3">
      <c r="B9688" s="62">
        <f t="shared" si="1359"/>
        <v>9661</v>
      </c>
      <c r="C9688" s="62">
        <v>0.69973137146121811</v>
      </c>
      <c r="D9688" s="62">
        <v>0.90907502677819663</v>
      </c>
      <c r="E9688" s="62">
        <v>0.76070488894535682</v>
      </c>
      <c r="F9688" s="62">
        <v>0.95373525063925413</v>
      </c>
      <c r="G9688" s="62">
        <v>0.40402144399127204</v>
      </c>
      <c r="H9688" s="62">
        <v>0.13929830468212145</v>
      </c>
      <c r="I9688" s="62">
        <v>0.32410148860482313</v>
      </c>
      <c r="J9688" s="62">
        <v>0.95596757547070699</v>
      </c>
      <c r="K9688" s="62"/>
      <c r="L9688" s="65">
        <f t="shared" si="1360"/>
        <v>0.13595899530424679</v>
      </c>
      <c r="M9688" s="65">
        <f t="shared" si="1361"/>
        <v>0.1766348235021146</v>
      </c>
      <c r="N9688" s="65">
        <f t="shared" si="1362"/>
        <v>0.14780625343131631</v>
      </c>
      <c r="O9688" s="65">
        <f t="shared" si="1363"/>
        <v>0.18531238093895258</v>
      </c>
      <c r="P9688" s="65">
        <f t="shared" si="1364"/>
        <v>7.8502053569094288E-2</v>
      </c>
      <c r="Q9688" s="65">
        <f t="shared" si="1365"/>
        <v>2.7065897463789439E-2</v>
      </c>
      <c r="R9688" s="65">
        <f t="shared" si="1366"/>
        <v>6.2973470340917492E-2</v>
      </c>
      <c r="S9688" s="65">
        <f t="shared" si="1367"/>
        <v>0.18574612544956851</v>
      </c>
      <c r="T9688" s="66">
        <f>(L9688*'Football Field'!$F$4)+(M9688*'Football Field'!$F$5)+(N9688*'Football Field'!$F$6)+(O9688*'Football Field'!$F$7)+(P9688*'Football Field'!$F$8)+(Q9688*'Football Field'!$F$9)+(R9688*'Football Field'!$F$10)+(S9688*'Football Field'!$F$11)</f>
        <v>128560835.03415343</v>
      </c>
    </row>
    <row r="9689" spans="2:20" x14ac:dyDescent="0.3">
      <c r="B9689" s="62">
        <f t="shared" si="1359"/>
        <v>9662</v>
      </c>
      <c r="C9689" s="62">
        <v>0.53190903592694683</v>
      </c>
      <c r="D9689" s="62">
        <v>0.58542395622024379</v>
      </c>
      <c r="E9689" s="62">
        <v>0.81604760432452295</v>
      </c>
      <c r="F9689" s="62">
        <v>0.87719042399420932</v>
      </c>
      <c r="G9689" s="62">
        <v>0.58394834940186369</v>
      </c>
      <c r="H9689" s="62">
        <v>0.22655767331055809</v>
      </c>
      <c r="I9689" s="62">
        <v>0.5857882803444604</v>
      </c>
      <c r="J9689" s="62">
        <v>0.2240279006900896</v>
      </c>
      <c r="K9689" s="62"/>
      <c r="L9689" s="65">
        <f t="shared" si="1360"/>
        <v>0.12004555492790854</v>
      </c>
      <c r="M9689" s="65">
        <f t="shared" si="1361"/>
        <v>0.13212323714350818</v>
      </c>
      <c r="N9689" s="65">
        <f t="shared" si="1362"/>
        <v>0.18417225670552825</v>
      </c>
      <c r="O9689" s="65">
        <f t="shared" si="1363"/>
        <v>0.19797146525688028</v>
      </c>
      <c r="P9689" s="65">
        <f t="shared" si="1364"/>
        <v>0.13179021020205164</v>
      </c>
      <c r="Q9689" s="65">
        <f t="shared" si="1365"/>
        <v>5.1131377319705976E-2</v>
      </c>
      <c r="R9689" s="65">
        <f t="shared" si="1366"/>
        <v>0.13220546077332299</v>
      </c>
      <c r="S9689" s="65">
        <f t="shared" si="1367"/>
        <v>5.056043767109418E-2</v>
      </c>
      <c r="T9689" s="66">
        <f>(L9689*'Football Field'!$F$4)+(M9689*'Football Field'!$F$5)+(N9689*'Football Field'!$F$6)+(O9689*'Football Field'!$F$7)+(P9689*'Football Field'!$F$8)+(Q9689*'Football Field'!$F$9)+(R9689*'Football Field'!$F$10)+(S9689*'Football Field'!$F$11)</f>
        <v>142752306.83252701</v>
      </c>
    </row>
    <row r="9690" spans="2:20" x14ac:dyDescent="0.3">
      <c r="B9690" s="62">
        <f t="shared" si="1359"/>
        <v>9663</v>
      </c>
      <c r="C9690" s="62">
        <v>0.91230556365079662</v>
      </c>
      <c r="D9690" s="62">
        <v>0.95680292809472545</v>
      </c>
      <c r="E9690" s="62">
        <v>3.1900997928532182E-2</v>
      </c>
      <c r="F9690" s="62">
        <v>0.15428937300298762</v>
      </c>
      <c r="G9690" s="62">
        <v>0.83190680494628166</v>
      </c>
      <c r="H9690" s="62">
        <v>0.37469866391283568</v>
      </c>
      <c r="I9690" s="62">
        <v>0.63183413138700761</v>
      </c>
      <c r="J9690" s="62">
        <v>0.46753238076645232</v>
      </c>
      <c r="K9690" s="62"/>
      <c r="L9690" s="65">
        <f t="shared" si="1360"/>
        <v>0.20918342298571613</v>
      </c>
      <c r="M9690" s="65">
        <f t="shared" si="1361"/>
        <v>0.21938626661518543</v>
      </c>
      <c r="N9690" s="65">
        <f t="shared" si="1362"/>
        <v>7.3146105967461673E-3</v>
      </c>
      <c r="O9690" s="65">
        <f t="shared" si="1363"/>
        <v>3.5377159211799694E-2</v>
      </c>
      <c r="P9690" s="65">
        <f t="shared" si="1364"/>
        <v>0.1907487140244864</v>
      </c>
      <c r="Q9690" s="65">
        <f t="shared" si="1365"/>
        <v>8.591501820048443E-2</v>
      </c>
      <c r="R9690" s="65">
        <f t="shared" si="1366"/>
        <v>0.14487385765119745</v>
      </c>
      <c r="S9690" s="65">
        <f t="shared" si="1367"/>
        <v>0.10720095071438436</v>
      </c>
      <c r="T9690" s="66">
        <f>(L9690*'Football Field'!$F$4)+(M9690*'Football Field'!$F$5)+(N9690*'Football Field'!$F$6)+(O9690*'Football Field'!$F$7)+(P9690*'Football Field'!$F$8)+(Q9690*'Football Field'!$F$9)+(R9690*'Football Field'!$F$10)+(S9690*'Football Field'!$F$11)</f>
        <v>143291555.96288887</v>
      </c>
    </row>
    <row r="9691" spans="2:20" x14ac:dyDescent="0.3">
      <c r="B9691" s="62">
        <f t="shared" si="1359"/>
        <v>9664</v>
      </c>
      <c r="C9691" s="62">
        <v>0.44289762564115565</v>
      </c>
      <c r="D9691" s="62">
        <v>0.31607335456240948</v>
      </c>
      <c r="E9691" s="62">
        <v>0.1811571352416641</v>
      </c>
      <c r="F9691" s="62">
        <v>0.68048625605044799</v>
      </c>
      <c r="G9691" s="62">
        <v>0.83830346429851854</v>
      </c>
      <c r="H9691" s="62">
        <v>0.52172426572481878</v>
      </c>
      <c r="I9691" s="62">
        <v>0.20707361286737191</v>
      </c>
      <c r="J9691" s="62">
        <v>0.50198838788553968</v>
      </c>
      <c r="K9691" s="62"/>
      <c r="L9691" s="65">
        <f t="shared" si="1360"/>
        <v>0.12003608239707964</v>
      </c>
      <c r="M9691" s="65">
        <f t="shared" si="1361"/>
        <v>8.5663604939970148E-2</v>
      </c>
      <c r="N9691" s="65">
        <f t="shared" si="1362"/>
        <v>4.9098011715930569E-2</v>
      </c>
      <c r="O9691" s="65">
        <f t="shared" si="1363"/>
        <v>0.18442840867142715</v>
      </c>
      <c r="P9691" s="65">
        <f t="shared" si="1364"/>
        <v>0.2272007296689009</v>
      </c>
      <c r="Q9691" s="65">
        <f t="shared" si="1365"/>
        <v>0.1414000286374098</v>
      </c>
      <c r="R9691" s="65">
        <f t="shared" si="1366"/>
        <v>5.6122010634908868E-2</v>
      </c>
      <c r="S9691" s="65">
        <f t="shared" si="1367"/>
        <v>0.13605112333437297</v>
      </c>
      <c r="T9691" s="66">
        <f>(L9691*'Football Field'!$F$4)+(M9691*'Football Field'!$F$5)+(N9691*'Football Field'!$F$6)+(O9691*'Football Field'!$F$7)+(P9691*'Football Field'!$F$8)+(Q9691*'Football Field'!$F$9)+(R9691*'Football Field'!$F$10)+(S9691*'Football Field'!$F$11)</f>
        <v>137192655.68266606</v>
      </c>
    </row>
    <row r="9692" spans="2:20" x14ac:dyDescent="0.3">
      <c r="B9692" s="62">
        <f t="shared" si="1359"/>
        <v>9665</v>
      </c>
      <c r="C9692" s="62">
        <v>0.49423635360664109</v>
      </c>
      <c r="D9692" s="62">
        <v>0.82082992634238405</v>
      </c>
      <c r="E9692" s="62">
        <v>0.12272362775500323</v>
      </c>
      <c r="F9692" s="62">
        <v>0.20536925956256813</v>
      </c>
      <c r="G9692" s="62">
        <v>0.61130727110502348</v>
      </c>
      <c r="H9692" s="62">
        <v>0.82228814853459942</v>
      </c>
      <c r="I9692" s="62">
        <v>0.94080626782784127</v>
      </c>
      <c r="J9692" s="62">
        <v>0.67974697221127489</v>
      </c>
      <c r="K9692" s="62"/>
      <c r="L9692" s="65">
        <f t="shared" si="1360"/>
        <v>0.10521693953535159</v>
      </c>
      <c r="M9692" s="65">
        <f t="shared" si="1361"/>
        <v>0.17474475946281995</v>
      </c>
      <c r="N9692" s="65">
        <f t="shared" si="1362"/>
        <v>2.6126375421048478E-2</v>
      </c>
      <c r="O9692" s="65">
        <f t="shared" si="1363"/>
        <v>4.3720630439525614E-2</v>
      </c>
      <c r="P9692" s="65">
        <f t="shared" si="1364"/>
        <v>0.13013992133927432</v>
      </c>
      <c r="Q9692" s="65">
        <f t="shared" si="1365"/>
        <v>0.17505519732338565</v>
      </c>
      <c r="R9692" s="65">
        <f t="shared" si="1366"/>
        <v>0.2002862708786213</v>
      </c>
      <c r="S9692" s="65">
        <f t="shared" si="1367"/>
        <v>0.14470990559997327</v>
      </c>
      <c r="T9692" s="66">
        <f>(L9692*'Football Field'!$F$4)+(M9692*'Football Field'!$F$5)+(N9692*'Football Field'!$F$6)+(O9692*'Football Field'!$F$7)+(P9692*'Football Field'!$F$8)+(Q9692*'Football Field'!$F$9)+(R9692*'Football Field'!$F$10)+(S9692*'Football Field'!$F$11)</f>
        <v>147497439.72599846</v>
      </c>
    </row>
    <row r="9693" spans="2:20" x14ac:dyDescent="0.3">
      <c r="B9693" s="62">
        <f t="shared" si="1359"/>
        <v>9666</v>
      </c>
      <c r="C9693" s="62">
        <v>0.46168084187291847</v>
      </c>
      <c r="D9693" s="62">
        <v>0.63678214645957509</v>
      </c>
      <c r="E9693" s="62">
        <v>0.610347661014773</v>
      </c>
      <c r="F9693" s="62">
        <v>0.47626229207026627</v>
      </c>
      <c r="G9693" s="62">
        <v>0.41034162932671603</v>
      </c>
      <c r="H9693" s="62">
        <v>0.51277690186766811</v>
      </c>
      <c r="I9693" s="62">
        <v>0.43651469016488864</v>
      </c>
      <c r="J9693" s="62">
        <v>9.5131376662984546E-2</v>
      </c>
      <c r="K9693" s="62"/>
      <c r="L9693" s="65">
        <f t="shared" si="1360"/>
        <v>0.1268410572917977</v>
      </c>
      <c r="M9693" s="65">
        <f t="shared" si="1361"/>
        <v>0.17494795840739161</v>
      </c>
      <c r="N9693" s="65">
        <f t="shared" si="1362"/>
        <v>0.16768541298925993</v>
      </c>
      <c r="O9693" s="65">
        <f t="shared" si="1363"/>
        <v>0.13084712900223786</v>
      </c>
      <c r="P9693" s="65">
        <f t="shared" si="1364"/>
        <v>0.11273624849472592</v>
      </c>
      <c r="Q9693" s="65">
        <f t="shared" si="1365"/>
        <v>0.14087906295581254</v>
      </c>
      <c r="R9693" s="65">
        <f t="shared" si="1366"/>
        <v>0.11992697076036885</v>
      </c>
      <c r="S9693" s="65">
        <f t="shared" si="1367"/>
        <v>2.6136160098405456E-2</v>
      </c>
      <c r="T9693" s="66">
        <f>(L9693*'Football Field'!$F$4)+(M9693*'Football Field'!$F$5)+(N9693*'Football Field'!$F$6)+(O9693*'Football Field'!$F$7)+(P9693*'Football Field'!$F$8)+(Q9693*'Football Field'!$F$9)+(R9693*'Football Field'!$F$10)+(S9693*'Football Field'!$F$11)</f>
        <v>138217585.71271461</v>
      </c>
    </row>
    <row r="9694" spans="2:20" x14ac:dyDescent="0.3">
      <c r="B9694" s="62">
        <f t="shared" ref="B9694:B9757" si="1368">B9693+1</f>
        <v>9667</v>
      </c>
      <c r="C9694" s="62">
        <v>0.71833547418461685</v>
      </c>
      <c r="D9694" s="62">
        <v>0.12161940607190469</v>
      </c>
      <c r="E9694" s="62">
        <v>0.23069328031650294</v>
      </c>
      <c r="F9694" s="62">
        <v>0.61704165858954196</v>
      </c>
      <c r="G9694" s="62">
        <v>0.46332703723178137</v>
      </c>
      <c r="H9694" s="62">
        <v>0.51570740641043711</v>
      </c>
      <c r="I9694" s="62">
        <v>0.31011968994997319</v>
      </c>
      <c r="J9694" s="62">
        <v>0.20871128906043301</v>
      </c>
      <c r="K9694" s="62"/>
      <c r="L9694" s="65">
        <f t="shared" si="1360"/>
        <v>0.22549772948696231</v>
      </c>
      <c r="M9694" s="65">
        <f t="shared" si="1361"/>
        <v>3.8178401201607662E-2</v>
      </c>
      <c r="N9694" s="65">
        <f t="shared" si="1362"/>
        <v>7.2418546471367862E-2</v>
      </c>
      <c r="O9694" s="65">
        <f t="shared" si="1363"/>
        <v>0.19369987702298944</v>
      </c>
      <c r="P9694" s="65">
        <f t="shared" si="1364"/>
        <v>0.14544624156879118</v>
      </c>
      <c r="Q9694" s="65">
        <f t="shared" si="1365"/>
        <v>0.1618893308271675</v>
      </c>
      <c r="R9694" s="65">
        <f t="shared" si="1366"/>
        <v>9.7351848079476708E-2</v>
      </c>
      <c r="S9694" s="65">
        <f t="shared" si="1367"/>
        <v>6.5518025341637226E-2</v>
      </c>
      <c r="T9694" s="66">
        <f>(L9694*'Football Field'!$F$4)+(M9694*'Football Field'!$F$5)+(N9694*'Football Field'!$F$6)+(O9694*'Football Field'!$F$7)+(P9694*'Football Field'!$F$8)+(Q9694*'Football Field'!$F$9)+(R9694*'Football Field'!$F$10)+(S9694*'Football Field'!$F$11)</f>
        <v>135986919.36743617</v>
      </c>
    </row>
    <row r="9695" spans="2:20" x14ac:dyDescent="0.3">
      <c r="B9695" s="62">
        <f t="shared" si="1368"/>
        <v>9668</v>
      </c>
      <c r="C9695" s="62">
        <v>0.58807542202121799</v>
      </c>
      <c r="D9695" s="62">
        <v>0.38369850990193521</v>
      </c>
      <c r="E9695" s="62">
        <v>0.58647136852638371</v>
      </c>
      <c r="F9695" s="62">
        <v>0.87021294000316618</v>
      </c>
      <c r="G9695" s="62">
        <v>0.75890899291678771</v>
      </c>
      <c r="H9695" s="62">
        <v>0.27512553894019987</v>
      </c>
      <c r="I9695" s="62">
        <v>0.99579862373154859</v>
      </c>
      <c r="J9695" s="62">
        <v>0.48978899066376758</v>
      </c>
      <c r="K9695" s="62"/>
      <c r="L9695" s="65">
        <f t="shared" si="1360"/>
        <v>0.11884920536079351</v>
      </c>
      <c r="M9695" s="65">
        <f t="shared" si="1361"/>
        <v>7.7544922457786741E-2</v>
      </c>
      <c r="N9695" s="65">
        <f t="shared" si="1362"/>
        <v>0.11852502843368776</v>
      </c>
      <c r="O9695" s="65">
        <f t="shared" si="1363"/>
        <v>0.17586879597618107</v>
      </c>
      <c r="P9695" s="65">
        <f t="shared" si="1364"/>
        <v>0.15337442676879293</v>
      </c>
      <c r="Q9695" s="65">
        <f t="shared" si="1365"/>
        <v>5.5602479636231134E-2</v>
      </c>
      <c r="R9695" s="65">
        <f t="shared" si="1366"/>
        <v>0.20124948382147528</v>
      </c>
      <c r="S9695" s="65">
        <f t="shared" si="1367"/>
        <v>9.8985657545051439E-2</v>
      </c>
      <c r="T9695" s="66">
        <f>(L9695*'Football Field'!$F$4)+(M9695*'Football Field'!$F$5)+(N9695*'Football Field'!$F$6)+(O9695*'Football Field'!$F$7)+(P9695*'Football Field'!$F$8)+(Q9695*'Football Field'!$F$9)+(R9695*'Football Field'!$F$10)+(S9695*'Football Field'!$F$11)</f>
        <v>152785559.18498141</v>
      </c>
    </row>
    <row r="9696" spans="2:20" x14ac:dyDescent="0.3">
      <c r="B9696" s="62">
        <f t="shared" si="1368"/>
        <v>9669</v>
      </c>
      <c r="C9696" s="62">
        <v>0.73944165696915398</v>
      </c>
      <c r="D9696" s="62">
        <v>0.79338416929148747</v>
      </c>
      <c r="E9696" s="62">
        <v>0.99323497442004827</v>
      </c>
      <c r="F9696" s="62">
        <v>0.83820167001552515</v>
      </c>
      <c r="G9696" s="62">
        <v>0.76837600383319027</v>
      </c>
      <c r="H9696" s="62">
        <v>0.50897339162605082</v>
      </c>
      <c r="I9696" s="62">
        <v>0.9802277002369395</v>
      </c>
      <c r="J9696" s="62">
        <v>0.25173938260668793</v>
      </c>
      <c r="K9696" s="62"/>
      <c r="L9696" s="65">
        <f t="shared" si="1360"/>
        <v>0.12589286079063639</v>
      </c>
      <c r="M9696" s="65">
        <f t="shared" si="1361"/>
        <v>0.13507678643302956</v>
      </c>
      <c r="N9696" s="65">
        <f t="shared" si="1362"/>
        <v>0.16910217484848916</v>
      </c>
      <c r="O9696" s="65">
        <f t="shared" si="1363"/>
        <v>0.14270714283296779</v>
      </c>
      <c r="P9696" s="65">
        <f t="shared" si="1364"/>
        <v>0.13081904755262191</v>
      </c>
      <c r="Q9696" s="65">
        <f t="shared" si="1365"/>
        <v>8.6654728921756463E-2</v>
      </c>
      <c r="R9696" s="65">
        <f t="shared" si="1366"/>
        <v>0.16688763507707341</v>
      </c>
      <c r="S9696" s="65">
        <f t="shared" si="1367"/>
        <v>4.2859623543425228E-2</v>
      </c>
      <c r="T9696" s="66">
        <f>(L9696*'Football Field'!$F$4)+(M9696*'Football Field'!$F$5)+(N9696*'Football Field'!$F$6)+(O9696*'Football Field'!$F$7)+(P9696*'Football Field'!$F$8)+(Q9696*'Football Field'!$F$9)+(R9696*'Football Field'!$F$10)+(S9696*'Football Field'!$F$11)</f>
        <v>146601916.02939397</v>
      </c>
    </row>
    <row r="9697" spans="2:20" x14ac:dyDescent="0.3">
      <c r="B9697" s="62">
        <f t="shared" si="1368"/>
        <v>9670</v>
      </c>
      <c r="C9697" s="62">
        <v>0.65678706600802961</v>
      </c>
      <c r="D9697" s="62">
        <v>0.71655759554917786</v>
      </c>
      <c r="E9697" s="62">
        <v>0.74254457597931567</v>
      </c>
      <c r="F9697" s="62">
        <v>0.37712899083155726</v>
      </c>
      <c r="G9697" s="62">
        <v>0.25197379001670261</v>
      </c>
      <c r="H9697" s="62">
        <v>0.76196354719864934</v>
      </c>
      <c r="I9697" s="62">
        <v>0.92898224146919217</v>
      </c>
      <c r="J9697" s="62">
        <v>0.48904457718546446</v>
      </c>
      <c r="K9697" s="62"/>
      <c r="L9697" s="65">
        <f t="shared" si="1360"/>
        <v>0.13335825689651409</v>
      </c>
      <c r="M9697" s="65">
        <f t="shared" si="1361"/>
        <v>0.14549444843548037</v>
      </c>
      <c r="N9697" s="65">
        <f t="shared" si="1362"/>
        <v>0.15077101155848899</v>
      </c>
      <c r="O9697" s="65">
        <f t="shared" si="1363"/>
        <v>7.657468827472777E-2</v>
      </c>
      <c r="P9697" s="65">
        <f t="shared" si="1364"/>
        <v>5.1162373864142005E-2</v>
      </c>
      <c r="Q9697" s="65">
        <f t="shared" si="1365"/>
        <v>0.15471396398030518</v>
      </c>
      <c r="R9697" s="65">
        <f t="shared" si="1366"/>
        <v>0.18862651051145002</v>
      </c>
      <c r="S9697" s="65">
        <f t="shared" si="1367"/>
        <v>9.9298746478891461E-2</v>
      </c>
      <c r="T9697" s="66">
        <f>(L9697*'Football Field'!$F$4)+(M9697*'Football Field'!$F$5)+(N9697*'Football Field'!$F$6)+(O9697*'Football Field'!$F$7)+(P9697*'Football Field'!$F$8)+(Q9697*'Football Field'!$F$9)+(R9697*'Football Field'!$F$10)+(S9697*'Football Field'!$F$11)</f>
        <v>142506022.91703665</v>
      </c>
    </row>
    <row r="9698" spans="2:20" x14ac:dyDescent="0.3">
      <c r="B9698" s="62">
        <f t="shared" si="1368"/>
        <v>9671</v>
      </c>
      <c r="C9698" s="62">
        <v>0.86281435332016176</v>
      </c>
      <c r="D9698" s="62">
        <v>0.34249183710561582</v>
      </c>
      <c r="E9698" s="62">
        <v>0.61833473427175434</v>
      </c>
      <c r="F9698" s="62">
        <v>0.34219203645746266</v>
      </c>
      <c r="G9698" s="62">
        <v>0.46699363166583041</v>
      </c>
      <c r="H9698" s="62">
        <v>5.5316138051531016E-2</v>
      </c>
      <c r="I9698" s="62">
        <v>0.36409885560950994</v>
      </c>
      <c r="J9698" s="62">
        <v>0.88806884181810819</v>
      </c>
      <c r="K9698" s="62"/>
      <c r="L9698" s="65">
        <f t="shared" si="1360"/>
        <v>0.21897116204938663</v>
      </c>
      <c r="M9698" s="65">
        <f t="shared" si="1361"/>
        <v>8.6920013876516336E-2</v>
      </c>
      <c r="N9698" s="65">
        <f t="shared" si="1362"/>
        <v>0.15692538583528087</v>
      </c>
      <c r="O9698" s="65">
        <f t="shared" si="1363"/>
        <v>8.6843928336148776E-2</v>
      </c>
      <c r="P9698" s="65">
        <f t="shared" si="1364"/>
        <v>0.11851696463095987</v>
      </c>
      <c r="Q9698" s="65">
        <f t="shared" si="1365"/>
        <v>1.4038522867193707E-2</v>
      </c>
      <c r="R9698" s="65">
        <f t="shared" si="1366"/>
        <v>9.2403596679716024E-2</v>
      </c>
      <c r="S9698" s="65">
        <f t="shared" si="1367"/>
        <v>0.22538042572479769</v>
      </c>
      <c r="T9698" s="66">
        <f>(L9698*'Football Field'!$F$4)+(M9698*'Football Field'!$F$5)+(N9698*'Football Field'!$F$6)+(O9698*'Football Field'!$F$7)+(P9698*'Football Field'!$F$8)+(Q9698*'Football Field'!$F$9)+(R9698*'Football Field'!$F$10)+(S9698*'Football Field'!$F$11)</f>
        <v>135660176.60049641</v>
      </c>
    </row>
    <row r="9699" spans="2:20" x14ac:dyDescent="0.3">
      <c r="B9699" s="62">
        <f t="shared" si="1368"/>
        <v>9672</v>
      </c>
      <c r="C9699" s="62">
        <v>0.16060343130241594</v>
      </c>
      <c r="D9699" s="62">
        <v>5.9040741764623039E-2</v>
      </c>
      <c r="E9699" s="62">
        <v>0.37686813070534686</v>
      </c>
      <c r="F9699" s="62">
        <v>0.58714268003649428</v>
      </c>
      <c r="G9699" s="62">
        <v>0.85216771149805459</v>
      </c>
      <c r="H9699" s="62">
        <v>0.33335545562238256</v>
      </c>
      <c r="I9699" s="62">
        <v>0.41390059521613676</v>
      </c>
      <c r="J9699" s="62">
        <v>1.9123078443017194E-2</v>
      </c>
      <c r="K9699" s="62"/>
      <c r="L9699" s="65">
        <f t="shared" si="1360"/>
        <v>5.7313299096863592E-2</v>
      </c>
      <c r="M9699" s="65">
        <f t="shared" si="1361"/>
        <v>2.1069410934843606E-2</v>
      </c>
      <c r="N9699" s="65">
        <f t="shared" si="1362"/>
        <v>0.13449000261096231</v>
      </c>
      <c r="O9699" s="65">
        <f t="shared" si="1363"/>
        <v>0.20952904779537837</v>
      </c>
      <c r="P9699" s="65">
        <f t="shared" si="1364"/>
        <v>0.30410647228209664</v>
      </c>
      <c r="Q9699" s="65">
        <f t="shared" si="1365"/>
        <v>0.11896197222387392</v>
      </c>
      <c r="R9699" s="65">
        <f t="shared" si="1366"/>
        <v>0.14770549058397026</v>
      </c>
      <c r="S9699" s="65">
        <f t="shared" si="1367"/>
        <v>6.8243044720112511E-3</v>
      </c>
      <c r="T9699" s="66">
        <f>(L9699*'Football Field'!$F$4)+(M9699*'Football Field'!$F$5)+(N9699*'Football Field'!$F$6)+(O9699*'Football Field'!$F$7)+(P9699*'Football Field'!$F$8)+(Q9699*'Football Field'!$F$9)+(R9699*'Football Field'!$F$10)+(S9699*'Football Field'!$F$11)</f>
        <v>158130299.29849088</v>
      </c>
    </row>
    <row r="9700" spans="2:20" x14ac:dyDescent="0.3">
      <c r="B9700" s="62">
        <f t="shared" si="1368"/>
        <v>9673</v>
      </c>
      <c r="C9700" s="62">
        <v>1.6374433083388595E-2</v>
      </c>
      <c r="D9700" s="62">
        <v>0.34674816496835348</v>
      </c>
      <c r="E9700" s="62">
        <v>0.57575217807455603</v>
      </c>
      <c r="F9700" s="62">
        <v>0.83390433629057503</v>
      </c>
      <c r="G9700" s="62">
        <v>0.15611253327624974</v>
      </c>
      <c r="H9700" s="62">
        <v>0.1634525076795097</v>
      </c>
      <c r="I9700" s="62">
        <v>0.30678060023592157</v>
      </c>
      <c r="J9700" s="62">
        <v>0.27986240832035048</v>
      </c>
      <c r="K9700" s="62"/>
      <c r="L9700" s="65">
        <f t="shared" si="1360"/>
        <v>6.1121730316911248E-3</v>
      </c>
      <c r="M9700" s="65">
        <f t="shared" si="1361"/>
        <v>0.12943255940005716</v>
      </c>
      <c r="N9700" s="65">
        <f t="shared" si="1362"/>
        <v>0.214914123612301</v>
      </c>
      <c r="O9700" s="65">
        <f t="shared" si="1363"/>
        <v>0.31127597330110135</v>
      </c>
      <c r="P9700" s="65">
        <f t="shared" si="1364"/>
        <v>5.8272968043582091E-2</v>
      </c>
      <c r="Q9700" s="65">
        <f t="shared" si="1365"/>
        <v>6.1012799912718435E-2</v>
      </c>
      <c r="R9700" s="65">
        <f t="shared" si="1366"/>
        <v>0.11451365075412891</v>
      </c>
      <c r="S9700" s="65">
        <f t="shared" si="1367"/>
        <v>0.10446575194441991</v>
      </c>
      <c r="T9700" s="66">
        <f>(L9700*'Football Field'!$F$4)+(M9700*'Football Field'!$F$5)+(N9700*'Football Field'!$F$6)+(O9700*'Football Field'!$F$7)+(P9700*'Football Field'!$F$8)+(Q9700*'Football Field'!$F$9)+(R9700*'Football Field'!$F$10)+(S9700*'Football Field'!$F$11)</f>
        <v>136852720.34815735</v>
      </c>
    </row>
    <row r="9701" spans="2:20" x14ac:dyDescent="0.3">
      <c r="B9701" s="62">
        <f t="shared" si="1368"/>
        <v>9674</v>
      </c>
      <c r="C9701" s="62">
        <v>0.19955840125085467</v>
      </c>
      <c r="D9701" s="62">
        <v>0.10154437823034657</v>
      </c>
      <c r="E9701" s="62">
        <v>0.55435930239976805</v>
      </c>
      <c r="F9701" s="62">
        <v>4.2409906036737777E-2</v>
      </c>
      <c r="G9701" s="62">
        <v>0.37545396786306307</v>
      </c>
      <c r="H9701" s="62">
        <v>0.18521871039905136</v>
      </c>
      <c r="I9701" s="62">
        <v>0.41305768665672893</v>
      </c>
      <c r="J9701" s="62">
        <v>0.32633842786989009</v>
      </c>
      <c r="K9701" s="62"/>
      <c r="L9701" s="65">
        <f t="shared" si="1360"/>
        <v>9.0793347574503164E-2</v>
      </c>
      <c r="M9701" s="65">
        <f t="shared" si="1361"/>
        <v>4.6199778957515487E-2</v>
      </c>
      <c r="N9701" s="65">
        <f t="shared" si="1362"/>
        <v>0.25221757895660474</v>
      </c>
      <c r="O9701" s="65">
        <f t="shared" si="1363"/>
        <v>1.9295290577895734E-2</v>
      </c>
      <c r="P9701" s="65">
        <f t="shared" si="1364"/>
        <v>0.17082078423531882</v>
      </c>
      <c r="Q9701" s="65">
        <f t="shared" si="1365"/>
        <v>8.4269199618526663E-2</v>
      </c>
      <c r="R9701" s="65">
        <f t="shared" si="1366"/>
        <v>0.18792939749903909</v>
      </c>
      <c r="S9701" s="65">
        <f t="shared" si="1367"/>
        <v>0.14847462258059638</v>
      </c>
      <c r="T9701" s="66">
        <f>(L9701*'Football Field'!$F$4)+(M9701*'Football Field'!$F$5)+(N9701*'Football Field'!$F$6)+(O9701*'Football Field'!$F$7)+(P9701*'Football Field'!$F$8)+(Q9701*'Football Field'!$F$9)+(R9701*'Football Field'!$F$10)+(S9701*'Football Field'!$F$11)</f>
        <v>155371301.58944654</v>
      </c>
    </row>
    <row r="9702" spans="2:20" x14ac:dyDescent="0.3">
      <c r="B9702" s="62">
        <f t="shared" si="1368"/>
        <v>9675</v>
      </c>
      <c r="C9702" s="62">
        <v>0.18647582380150829</v>
      </c>
      <c r="D9702" s="62">
        <v>0.39188680225507155</v>
      </c>
      <c r="E9702" s="62">
        <v>0.77543734857472868</v>
      </c>
      <c r="F9702" s="62">
        <v>0.72625300389453529</v>
      </c>
      <c r="G9702" s="62">
        <v>0.49823377974056759</v>
      </c>
      <c r="H9702" s="62">
        <v>4.617980270390809E-2</v>
      </c>
      <c r="I9702" s="62">
        <v>0.4565151560379993</v>
      </c>
      <c r="J9702" s="62">
        <v>0.74262364258481317</v>
      </c>
      <c r="K9702" s="62"/>
      <c r="L9702" s="65">
        <f t="shared" si="1360"/>
        <v>4.8769631346408382E-2</v>
      </c>
      <c r="M9702" s="65">
        <f t="shared" si="1361"/>
        <v>0.10249143554312103</v>
      </c>
      <c r="N9702" s="65">
        <f t="shared" si="1362"/>
        <v>0.20280266283998583</v>
      </c>
      <c r="O9702" s="65">
        <f t="shared" si="1363"/>
        <v>0.189939320508698</v>
      </c>
      <c r="P9702" s="65">
        <f t="shared" si="1364"/>
        <v>0.13030470796117527</v>
      </c>
      <c r="Q9702" s="65">
        <f t="shared" si="1365"/>
        <v>1.2077554653501705E-2</v>
      </c>
      <c r="R9702" s="65">
        <f t="shared" si="1366"/>
        <v>0.11939390002491702</v>
      </c>
      <c r="S9702" s="65">
        <f t="shared" si="1367"/>
        <v>0.19422078712219282</v>
      </c>
      <c r="T9702" s="66">
        <f>(L9702*'Football Field'!$F$4)+(M9702*'Football Field'!$F$5)+(N9702*'Football Field'!$F$6)+(O9702*'Football Field'!$F$7)+(P9702*'Football Field'!$F$8)+(Q9702*'Football Field'!$F$9)+(R9702*'Football Field'!$F$10)+(S9702*'Football Field'!$F$11)</f>
        <v>142833414.29494619</v>
      </c>
    </row>
    <row r="9703" spans="2:20" x14ac:dyDescent="0.3">
      <c r="B9703" s="62">
        <f t="shared" si="1368"/>
        <v>9676</v>
      </c>
      <c r="C9703" s="62">
        <v>0.35510439049835485</v>
      </c>
      <c r="D9703" s="62">
        <v>0.22649582718112582</v>
      </c>
      <c r="E9703" s="62">
        <v>0.18266778422266106</v>
      </c>
      <c r="F9703" s="62">
        <v>7.3328437187915263E-2</v>
      </c>
      <c r="G9703" s="62">
        <v>0.32374841659925602</v>
      </c>
      <c r="H9703" s="62">
        <v>0.63797460570527798</v>
      </c>
      <c r="I9703" s="62">
        <v>0.2924274113079578</v>
      </c>
      <c r="J9703" s="62">
        <v>0.30603628234435487</v>
      </c>
      <c r="K9703" s="62"/>
      <c r="L9703" s="65">
        <f t="shared" ref="L9703:L9766" si="1369">C9703/SUM($C9703:$J9703)</f>
        <v>0.14809695770483824</v>
      </c>
      <c r="M9703" s="65">
        <f t="shared" ref="M9703:M9766" si="1370">D9703/SUM($C9703:$J9703)</f>
        <v>9.4460513122044731E-2</v>
      </c>
      <c r="N9703" s="65">
        <f t="shared" ref="N9703:N9766" si="1371">E9703/SUM($C9703:$J9703)</f>
        <v>7.6181944909479465E-2</v>
      </c>
      <c r="O9703" s="65">
        <f t="shared" ref="O9703:O9766" si="1372">F9703/SUM($C9703:$J9703)</f>
        <v>3.0581763423257045E-2</v>
      </c>
      <c r="P9703" s="65">
        <f t="shared" ref="P9703:P9766" si="1373">G9703/SUM($C9703:$J9703)</f>
        <v>0.13501988948326027</v>
      </c>
      <c r="Q9703" s="65">
        <f t="shared" ref="Q9703:Q9766" si="1374">H9703/SUM($C9703:$J9703)</f>
        <v>0.26606851598004427</v>
      </c>
      <c r="R9703" s="65">
        <f t="shared" ref="R9703:R9766" si="1375">I9703/SUM($C9703:$J9703)</f>
        <v>0.12195740498570547</v>
      </c>
      <c r="S9703" s="65">
        <f t="shared" ref="S9703:S9766" si="1376">J9703/SUM($C9703:$J9703)</f>
        <v>0.12763301039137062</v>
      </c>
      <c r="T9703" s="66">
        <f>(L9703*'Football Field'!$F$4)+(M9703*'Football Field'!$F$5)+(N9703*'Football Field'!$F$6)+(O9703*'Football Field'!$F$7)+(P9703*'Football Field'!$F$8)+(Q9703*'Football Field'!$F$9)+(R9703*'Football Field'!$F$10)+(S9703*'Football Field'!$F$11)</f>
        <v>138158947.49500418</v>
      </c>
    </row>
    <row r="9704" spans="2:20" x14ac:dyDescent="0.3">
      <c r="B9704" s="62">
        <f t="shared" si="1368"/>
        <v>9677</v>
      </c>
      <c r="C9704" s="62">
        <v>0.41472589184024911</v>
      </c>
      <c r="D9704" s="62">
        <v>0.65194634636033766</v>
      </c>
      <c r="E9704" s="62">
        <v>0.15564464238936238</v>
      </c>
      <c r="F9704" s="62">
        <v>3.1917222548097146E-2</v>
      </c>
      <c r="G9704" s="62">
        <v>0.60859027175057001</v>
      </c>
      <c r="H9704" s="62">
        <v>0.49623119165551066</v>
      </c>
      <c r="I9704" s="62">
        <v>0.42609695301895134</v>
      </c>
      <c r="J9704" s="62">
        <v>0.81659209352762896</v>
      </c>
      <c r="K9704" s="62"/>
      <c r="L9704" s="65">
        <f t="shared" si="1369"/>
        <v>0.11514583525242425</v>
      </c>
      <c r="M9704" s="65">
        <f t="shared" si="1370"/>
        <v>0.18100848793965252</v>
      </c>
      <c r="N9704" s="65">
        <f t="shared" si="1371"/>
        <v>4.3213680898880155E-2</v>
      </c>
      <c r="O9704" s="65">
        <f t="shared" si="1372"/>
        <v>8.8616006898691608E-3</v>
      </c>
      <c r="P9704" s="65">
        <f t="shared" si="1373"/>
        <v>0.16897096744133955</v>
      </c>
      <c r="Q9704" s="65">
        <f t="shared" si="1374"/>
        <v>0.13777522977390885</v>
      </c>
      <c r="R9704" s="65">
        <f t="shared" si="1375"/>
        <v>0.11830293338130701</v>
      </c>
      <c r="S9704" s="65">
        <f t="shared" si="1376"/>
        <v>0.22672126462261852</v>
      </c>
      <c r="T9704" s="66">
        <f>(L9704*'Football Field'!$F$4)+(M9704*'Football Field'!$F$5)+(N9704*'Football Field'!$F$6)+(O9704*'Football Field'!$F$7)+(P9704*'Football Field'!$F$8)+(Q9704*'Football Field'!$F$9)+(R9704*'Football Field'!$F$10)+(S9704*'Football Field'!$F$11)</f>
        <v>140069029.00880566</v>
      </c>
    </row>
    <row r="9705" spans="2:20" x14ac:dyDescent="0.3">
      <c r="B9705" s="62">
        <f t="shared" si="1368"/>
        <v>9678</v>
      </c>
      <c r="C9705" s="62">
        <v>5.49284754037066E-2</v>
      </c>
      <c r="D9705" s="62">
        <v>0.3248658786661015</v>
      </c>
      <c r="E9705" s="62">
        <v>2.734926531141868E-2</v>
      </c>
      <c r="F9705" s="62">
        <v>0.91042457948219047</v>
      </c>
      <c r="G9705" s="62">
        <v>0.75978487809122441</v>
      </c>
      <c r="H9705" s="62">
        <v>0.67495723307542421</v>
      </c>
      <c r="I9705" s="62">
        <v>0.31766438433868915</v>
      </c>
      <c r="J9705" s="62">
        <v>0.76346392052682288</v>
      </c>
      <c r="K9705" s="62"/>
      <c r="L9705" s="65">
        <f t="shared" si="1369"/>
        <v>1.4328773960347567E-2</v>
      </c>
      <c r="M9705" s="65">
        <f t="shared" si="1370"/>
        <v>8.4745293012850498E-2</v>
      </c>
      <c r="N9705" s="65">
        <f t="shared" si="1371"/>
        <v>7.1343950063913223E-3</v>
      </c>
      <c r="O9705" s="65">
        <f t="shared" si="1372"/>
        <v>0.23749554145579821</v>
      </c>
      <c r="P9705" s="65">
        <f t="shared" si="1373"/>
        <v>0.19819930731091692</v>
      </c>
      <c r="Q9705" s="65">
        <f t="shared" si="1374"/>
        <v>0.17607096418676052</v>
      </c>
      <c r="R9705" s="65">
        <f t="shared" si="1375"/>
        <v>8.2866693914007611E-2</v>
      </c>
      <c r="S9705" s="65">
        <f t="shared" si="1376"/>
        <v>0.1991590311529273</v>
      </c>
      <c r="T9705" s="66">
        <f>(L9705*'Football Field'!$F$4)+(M9705*'Football Field'!$F$5)+(N9705*'Football Field'!$F$6)+(O9705*'Football Field'!$F$7)+(P9705*'Football Field'!$F$8)+(Q9705*'Football Field'!$F$9)+(R9705*'Football Field'!$F$10)+(S9705*'Football Field'!$F$11)</f>
        <v>138805663.05317843</v>
      </c>
    </row>
    <row r="9706" spans="2:20" x14ac:dyDescent="0.3">
      <c r="B9706" s="62">
        <f t="shared" si="1368"/>
        <v>9679</v>
      </c>
      <c r="C9706" s="62">
        <v>9.2467376561393033E-2</v>
      </c>
      <c r="D9706" s="62">
        <v>0.15088922150644435</v>
      </c>
      <c r="E9706" s="62">
        <v>0.32337072527163957</v>
      </c>
      <c r="F9706" s="62">
        <v>0.90068828897420483</v>
      </c>
      <c r="G9706" s="62">
        <v>0.7051859237608844</v>
      </c>
      <c r="H9706" s="62">
        <v>0.66384864849018999</v>
      </c>
      <c r="I9706" s="62">
        <v>0.50611319364542506</v>
      </c>
      <c r="J9706" s="62">
        <v>0.96522444764409743</v>
      </c>
      <c r="K9706" s="62"/>
      <c r="L9706" s="65">
        <f t="shared" si="1369"/>
        <v>2.146516502192301E-2</v>
      </c>
      <c r="M9706" s="65">
        <f t="shared" si="1370"/>
        <v>3.5027078307070858E-2</v>
      </c>
      <c r="N9706" s="65">
        <f t="shared" si="1371"/>
        <v>7.5066539566050194E-2</v>
      </c>
      <c r="O9706" s="65">
        <f t="shared" si="1372"/>
        <v>0.20908371660472602</v>
      </c>
      <c r="P9706" s="65">
        <f t="shared" si="1373"/>
        <v>0.16370024529261462</v>
      </c>
      <c r="Q9706" s="65">
        <f t="shared" si="1374"/>
        <v>0.15410430488380472</v>
      </c>
      <c r="R9706" s="65">
        <f t="shared" si="1375"/>
        <v>0.1174879576491346</v>
      </c>
      <c r="S9706" s="65">
        <f t="shared" si="1376"/>
        <v>0.224064992674676</v>
      </c>
      <c r="T9706" s="66">
        <f>(L9706*'Football Field'!$F$4)+(M9706*'Football Field'!$F$5)+(N9706*'Football Field'!$F$6)+(O9706*'Football Field'!$F$7)+(P9706*'Football Field'!$F$8)+(Q9706*'Football Field'!$F$9)+(R9706*'Football Field'!$F$10)+(S9706*'Football Field'!$F$11)</f>
        <v>142676379.98175752</v>
      </c>
    </row>
    <row r="9707" spans="2:20" x14ac:dyDescent="0.3">
      <c r="B9707" s="62">
        <f t="shared" si="1368"/>
        <v>9680</v>
      </c>
      <c r="C9707" s="62">
        <v>0.48282795723995287</v>
      </c>
      <c r="D9707" s="62">
        <v>0.51513495349091376</v>
      </c>
      <c r="E9707" s="62">
        <v>0.17026356293366329</v>
      </c>
      <c r="F9707" s="62">
        <v>0.35876588364229578</v>
      </c>
      <c r="G9707" s="62">
        <v>0.82649044026188612</v>
      </c>
      <c r="H9707" s="62">
        <v>7.6131963520482238E-2</v>
      </c>
      <c r="I9707" s="62">
        <v>0.44711102921956769</v>
      </c>
      <c r="J9707" s="62">
        <v>0.61497895459168905</v>
      </c>
      <c r="K9707" s="62"/>
      <c r="L9707" s="65">
        <f t="shared" si="1369"/>
        <v>0.13827857522750492</v>
      </c>
      <c r="M9707" s="65">
        <f t="shared" si="1370"/>
        <v>0.14753107468300569</v>
      </c>
      <c r="N9707" s="65">
        <f t="shared" si="1371"/>
        <v>4.8762302477702059E-2</v>
      </c>
      <c r="O9707" s="65">
        <f t="shared" si="1372"/>
        <v>0.10274805857117918</v>
      </c>
      <c r="P9707" s="65">
        <f t="shared" si="1373"/>
        <v>0.23670112470676541</v>
      </c>
      <c r="Q9707" s="65">
        <f t="shared" si="1374"/>
        <v>2.1803665854528823E-2</v>
      </c>
      <c r="R9707" s="65">
        <f t="shared" si="1375"/>
        <v>0.12804949498452364</v>
      </c>
      <c r="S9707" s="65">
        <f t="shared" si="1376"/>
        <v>0.17612570349479026</v>
      </c>
      <c r="T9707" s="66">
        <f>(L9707*'Football Field'!$F$4)+(M9707*'Football Field'!$F$5)+(N9707*'Football Field'!$F$6)+(O9707*'Football Field'!$F$7)+(P9707*'Football Field'!$F$8)+(Q9707*'Football Field'!$F$9)+(R9707*'Football Field'!$F$10)+(S9707*'Football Field'!$F$11)</f>
        <v>147392467.83628112</v>
      </c>
    </row>
    <row r="9708" spans="2:20" x14ac:dyDescent="0.3">
      <c r="B9708" s="62">
        <f t="shared" si="1368"/>
        <v>9681</v>
      </c>
      <c r="C9708" s="62">
        <v>8.2929549727650875E-2</v>
      </c>
      <c r="D9708" s="62">
        <v>0.47630087661450848</v>
      </c>
      <c r="E9708" s="62">
        <v>0.46744402982547761</v>
      </c>
      <c r="F9708" s="62">
        <v>0.96165432380760529</v>
      </c>
      <c r="G9708" s="62">
        <v>0.63679575383525622</v>
      </c>
      <c r="H9708" s="62">
        <v>0.40755100928534271</v>
      </c>
      <c r="I9708" s="62">
        <v>0.75360525893540176</v>
      </c>
      <c r="J9708" s="62">
        <v>0.46795791937465536</v>
      </c>
      <c r="K9708" s="62"/>
      <c r="L9708" s="65">
        <f t="shared" si="1369"/>
        <v>1.9493393567779183E-2</v>
      </c>
      <c r="M9708" s="65">
        <f t="shared" si="1370"/>
        <v>0.11195913248072391</v>
      </c>
      <c r="N9708" s="65">
        <f t="shared" si="1371"/>
        <v>0.10987724489306547</v>
      </c>
      <c r="O9708" s="65">
        <f t="shared" si="1372"/>
        <v>0.22604615932079319</v>
      </c>
      <c r="P9708" s="65">
        <f t="shared" si="1373"/>
        <v>0.14968500724491884</v>
      </c>
      <c r="Q9708" s="65">
        <f t="shared" si="1374"/>
        <v>9.5798810545041371E-2</v>
      </c>
      <c r="R9708" s="65">
        <f t="shared" si="1375"/>
        <v>0.17714221234072117</v>
      </c>
      <c r="S9708" s="65">
        <f t="shared" si="1376"/>
        <v>0.10999803960695682</v>
      </c>
      <c r="T9708" s="66">
        <f>(L9708*'Football Field'!$F$4)+(M9708*'Football Field'!$F$5)+(N9708*'Football Field'!$F$6)+(O9708*'Football Field'!$F$7)+(P9708*'Football Field'!$F$8)+(Q9708*'Football Field'!$F$9)+(R9708*'Football Field'!$F$10)+(S9708*'Football Field'!$F$11)</f>
        <v>149719739.48536846</v>
      </c>
    </row>
    <row r="9709" spans="2:20" x14ac:dyDescent="0.3">
      <c r="B9709" s="62">
        <f t="shared" si="1368"/>
        <v>9682</v>
      </c>
      <c r="C9709" s="62">
        <v>0.17568085011477197</v>
      </c>
      <c r="D9709" s="62">
        <v>0.28852081041890465</v>
      </c>
      <c r="E9709" s="62">
        <v>0.78914811848114064</v>
      </c>
      <c r="F9709" s="62">
        <v>8.7002201749392993E-2</v>
      </c>
      <c r="G9709" s="62">
        <v>0.15370844727233024</v>
      </c>
      <c r="H9709" s="62">
        <v>0.43222449854335432</v>
      </c>
      <c r="I9709" s="62">
        <v>8.5240140317571322E-2</v>
      </c>
      <c r="J9709" s="62">
        <v>0.81474130226954988</v>
      </c>
      <c r="K9709" s="62"/>
      <c r="L9709" s="65">
        <f t="shared" si="1369"/>
        <v>6.2160046919622194E-2</v>
      </c>
      <c r="M9709" s="65">
        <f t="shared" si="1370"/>
        <v>0.10208549822709748</v>
      </c>
      <c r="N9709" s="65">
        <f t="shared" si="1371"/>
        <v>0.27921930044892612</v>
      </c>
      <c r="O9709" s="65">
        <f t="shared" si="1372"/>
        <v>3.0783440194646305E-2</v>
      </c>
      <c r="P9709" s="65">
        <f t="shared" si="1373"/>
        <v>5.4385690234014517E-2</v>
      </c>
      <c r="Q9709" s="65">
        <f t="shared" si="1374"/>
        <v>0.15293126764648995</v>
      </c>
      <c r="R9709" s="65">
        <f t="shared" si="1375"/>
        <v>3.0159981114127647E-2</v>
      </c>
      <c r="S9709" s="65">
        <f t="shared" si="1376"/>
        <v>0.28827477521507577</v>
      </c>
      <c r="T9709" s="66">
        <f>(L9709*'Football Field'!$F$4)+(M9709*'Football Field'!$F$5)+(N9709*'Football Field'!$F$6)+(O9709*'Football Field'!$F$7)+(P9709*'Football Field'!$F$8)+(Q9709*'Football Field'!$F$9)+(R9709*'Football Field'!$F$10)+(S9709*'Football Field'!$F$11)</f>
        <v>125755829.35937214</v>
      </c>
    </row>
    <row r="9710" spans="2:20" x14ac:dyDescent="0.3">
      <c r="B9710" s="62">
        <f t="shared" si="1368"/>
        <v>9683</v>
      </c>
      <c r="C9710" s="62">
        <v>0.27272167973273354</v>
      </c>
      <c r="D9710" s="62">
        <v>0.87446393186854121</v>
      </c>
      <c r="E9710" s="62">
        <v>9.2194205837564436E-2</v>
      </c>
      <c r="F9710" s="62">
        <v>0.13292162198542223</v>
      </c>
      <c r="G9710" s="62">
        <v>0.86915760443457901</v>
      </c>
      <c r="H9710" s="62">
        <v>0.92282576090550439</v>
      </c>
      <c r="I9710" s="62">
        <v>0.23195441673708761</v>
      </c>
      <c r="J9710" s="62">
        <v>0.78966467767024728</v>
      </c>
      <c r="K9710" s="62"/>
      <c r="L9710" s="65">
        <f t="shared" si="1369"/>
        <v>6.5152398693792413E-2</v>
      </c>
      <c r="M9710" s="65">
        <f t="shared" si="1370"/>
        <v>0.20890683420648595</v>
      </c>
      <c r="N9710" s="65">
        <f t="shared" si="1371"/>
        <v>2.2024921751263356E-2</v>
      </c>
      <c r="O9710" s="65">
        <f t="shared" si="1372"/>
        <v>3.1754580417320426E-2</v>
      </c>
      <c r="P9710" s="65">
        <f t="shared" si="1373"/>
        <v>0.20763916835419244</v>
      </c>
      <c r="Q9710" s="65">
        <f t="shared" si="1374"/>
        <v>0.22046033142044091</v>
      </c>
      <c r="R9710" s="65">
        <f t="shared" si="1375"/>
        <v>5.5413220734233173E-2</v>
      </c>
      <c r="S9710" s="65">
        <f t="shared" si="1376"/>
        <v>0.1886485444222713</v>
      </c>
      <c r="T9710" s="66">
        <f>(L9710*'Football Field'!$F$4)+(M9710*'Football Field'!$F$5)+(N9710*'Football Field'!$F$6)+(O9710*'Football Field'!$F$7)+(P9710*'Football Field'!$F$8)+(Q9710*'Football Field'!$F$9)+(R9710*'Football Field'!$F$10)+(S9710*'Football Field'!$F$11)</f>
        <v>133973553.66785498</v>
      </c>
    </row>
    <row r="9711" spans="2:20" x14ac:dyDescent="0.3">
      <c r="B9711" s="62">
        <f t="shared" si="1368"/>
        <v>9684</v>
      </c>
      <c r="C9711" s="62">
        <v>0.86889718411152728</v>
      </c>
      <c r="D9711" s="62">
        <v>0.32249509200410165</v>
      </c>
      <c r="E9711" s="62">
        <v>0.49043325748841948</v>
      </c>
      <c r="F9711" s="62">
        <v>0.38605668547118599</v>
      </c>
      <c r="G9711" s="62">
        <v>0.70870544110835942</v>
      </c>
      <c r="H9711" s="62">
        <v>0.58178960601572161</v>
      </c>
      <c r="I9711" s="62">
        <v>0.44791363662307049</v>
      </c>
      <c r="J9711" s="62">
        <v>0.88687663331464794</v>
      </c>
      <c r="K9711" s="62"/>
      <c r="L9711" s="65">
        <f t="shared" si="1369"/>
        <v>0.18514088351227287</v>
      </c>
      <c r="M9711" s="65">
        <f t="shared" si="1370"/>
        <v>6.8715870362801648E-2</v>
      </c>
      <c r="N9711" s="65">
        <f t="shared" si="1371"/>
        <v>0.10449941403372469</v>
      </c>
      <c r="O9711" s="65">
        <f t="shared" si="1372"/>
        <v>8.2259301953015479E-2</v>
      </c>
      <c r="P9711" s="65">
        <f t="shared" si="1373"/>
        <v>0.15100791430337426</v>
      </c>
      <c r="Q9711" s="65">
        <f t="shared" si="1374"/>
        <v>0.12396523276358361</v>
      </c>
      <c r="R9711" s="65">
        <f t="shared" si="1375"/>
        <v>9.5439515673405959E-2</v>
      </c>
      <c r="S9711" s="65">
        <f t="shared" si="1376"/>
        <v>0.18897186739782143</v>
      </c>
      <c r="T9711" s="66">
        <f>(L9711*'Football Field'!$F$4)+(M9711*'Football Field'!$F$5)+(N9711*'Football Field'!$F$6)+(O9711*'Football Field'!$F$7)+(P9711*'Football Field'!$F$8)+(Q9711*'Football Field'!$F$9)+(R9711*'Football Field'!$F$10)+(S9711*'Football Field'!$F$11)</f>
        <v>137278317.97315624</v>
      </c>
    </row>
    <row r="9712" spans="2:20" x14ac:dyDescent="0.3">
      <c r="B9712" s="62">
        <f t="shared" si="1368"/>
        <v>9685</v>
      </c>
      <c r="C9712" s="62">
        <v>0.83200565022398598</v>
      </c>
      <c r="D9712" s="62">
        <v>0.64294015722969489</v>
      </c>
      <c r="E9712" s="62">
        <v>0.98268969615617896</v>
      </c>
      <c r="F9712" s="62">
        <v>0.6680570348349717</v>
      </c>
      <c r="G9712" s="62">
        <v>0.93218453126304812</v>
      </c>
      <c r="H9712" s="62">
        <v>7.0797530019972799E-2</v>
      </c>
      <c r="I9712" s="62">
        <v>0.38398552150869525</v>
      </c>
      <c r="J9712" s="62">
        <v>0.90634925613516482</v>
      </c>
      <c r="K9712" s="62"/>
      <c r="L9712" s="65">
        <f t="shared" si="1369"/>
        <v>0.15353463931954278</v>
      </c>
      <c r="M9712" s="65">
        <f t="shared" si="1370"/>
        <v>0.11864533025435156</v>
      </c>
      <c r="N9712" s="65">
        <f t="shared" si="1371"/>
        <v>0.18134120606242535</v>
      </c>
      <c r="O9712" s="65">
        <f t="shared" si="1372"/>
        <v>0.12328028765268306</v>
      </c>
      <c r="P9712" s="65">
        <f t="shared" si="1373"/>
        <v>0.17202120652449754</v>
      </c>
      <c r="Q9712" s="65">
        <f t="shared" si="1374"/>
        <v>1.3064662762091488E-2</v>
      </c>
      <c r="R9712" s="65">
        <f t="shared" si="1375"/>
        <v>7.0858988196645836E-2</v>
      </c>
      <c r="S9712" s="65">
        <f t="shared" si="1376"/>
        <v>0.16725367922776238</v>
      </c>
      <c r="T9712" s="66">
        <f>(L9712*'Football Field'!$F$4)+(M9712*'Football Field'!$F$5)+(N9712*'Football Field'!$F$6)+(O9712*'Football Field'!$F$7)+(P9712*'Football Field'!$F$8)+(Q9712*'Football Field'!$F$9)+(R9712*'Football Field'!$F$10)+(S9712*'Football Field'!$F$11)</f>
        <v>137717267.18035838</v>
      </c>
    </row>
    <row r="9713" spans="2:20" x14ac:dyDescent="0.3">
      <c r="B9713" s="62">
        <f t="shared" si="1368"/>
        <v>9686</v>
      </c>
      <c r="C9713" s="62">
        <v>0.36635545393408997</v>
      </c>
      <c r="D9713" s="62">
        <v>0.64367467271541257</v>
      </c>
      <c r="E9713" s="62">
        <v>0.90703732171063023</v>
      </c>
      <c r="F9713" s="62">
        <v>0.20561057487520951</v>
      </c>
      <c r="G9713" s="62">
        <v>0.41554394076898393</v>
      </c>
      <c r="H9713" s="62">
        <v>0.18567486838340341</v>
      </c>
      <c r="I9713" s="62">
        <v>0.43351898519820087</v>
      </c>
      <c r="J9713" s="62">
        <v>0.78579406280315023</v>
      </c>
      <c r="K9713" s="62"/>
      <c r="L9713" s="65">
        <f t="shared" si="1369"/>
        <v>9.2907926548901135E-2</v>
      </c>
      <c r="M9713" s="65">
        <f t="shared" si="1370"/>
        <v>0.16323621928333687</v>
      </c>
      <c r="N9713" s="65">
        <f t="shared" si="1371"/>
        <v>0.23002511893207464</v>
      </c>
      <c r="O9713" s="65">
        <f t="shared" si="1372"/>
        <v>5.2142944735906797E-2</v>
      </c>
      <c r="P9713" s="65">
        <f t="shared" si="1373"/>
        <v>0.1053821514385082</v>
      </c>
      <c r="Q9713" s="65">
        <f t="shared" si="1374"/>
        <v>4.7087239587937597E-2</v>
      </c>
      <c r="R9713" s="65">
        <f t="shared" si="1375"/>
        <v>0.10994063170571713</v>
      </c>
      <c r="S9713" s="65">
        <f t="shared" si="1376"/>
        <v>0.19927776776761755</v>
      </c>
      <c r="T9713" s="66">
        <f>(L9713*'Football Field'!$F$4)+(M9713*'Football Field'!$F$5)+(N9713*'Football Field'!$F$6)+(O9713*'Football Field'!$F$7)+(P9713*'Football Field'!$F$8)+(Q9713*'Football Field'!$F$9)+(R9713*'Football Field'!$F$10)+(S9713*'Football Field'!$F$11)</f>
        <v>138843575.38983727</v>
      </c>
    </row>
    <row r="9714" spans="2:20" x14ac:dyDescent="0.3">
      <c r="B9714" s="62">
        <f t="shared" si="1368"/>
        <v>9687</v>
      </c>
      <c r="C9714" s="62">
        <v>0.84496731747517451</v>
      </c>
      <c r="D9714" s="62">
        <v>0.19363827863287142</v>
      </c>
      <c r="E9714" s="62">
        <v>0.63919223093647215</v>
      </c>
      <c r="F9714" s="62">
        <v>0.87718026239740876</v>
      </c>
      <c r="G9714" s="62">
        <v>0.49789016168744737</v>
      </c>
      <c r="H9714" s="62">
        <v>0.87021895243326841</v>
      </c>
      <c r="I9714" s="62">
        <v>0.12372504904373416</v>
      </c>
      <c r="J9714" s="62">
        <v>4.6878140355600562E-2</v>
      </c>
      <c r="K9714" s="62"/>
      <c r="L9714" s="65">
        <f t="shared" si="1369"/>
        <v>0.20640723561505123</v>
      </c>
      <c r="M9714" s="65">
        <f t="shared" si="1370"/>
        <v>4.7301642294635043E-2</v>
      </c>
      <c r="N9714" s="65">
        <f t="shared" si="1371"/>
        <v>0.15614083371702825</v>
      </c>
      <c r="O9714" s="65">
        <f t="shared" si="1372"/>
        <v>0.21427616116389486</v>
      </c>
      <c r="P9714" s="65">
        <f t="shared" si="1373"/>
        <v>0.12162379513200081</v>
      </c>
      <c r="Q9714" s="65">
        <f t="shared" si="1374"/>
        <v>0.21257566374080972</v>
      </c>
      <c r="R9714" s="65">
        <f t="shared" si="1375"/>
        <v>3.0223352810570824E-2</v>
      </c>
      <c r="S9714" s="65">
        <f t="shared" si="1376"/>
        <v>1.145131552600929E-2</v>
      </c>
      <c r="T9714" s="66">
        <f>(L9714*'Football Field'!$F$4)+(M9714*'Football Field'!$F$5)+(N9714*'Football Field'!$F$6)+(O9714*'Football Field'!$F$7)+(P9714*'Football Field'!$F$8)+(Q9714*'Football Field'!$F$9)+(R9714*'Football Field'!$F$10)+(S9714*'Football Field'!$F$11)</f>
        <v>126696677.24141304</v>
      </c>
    </row>
    <row r="9715" spans="2:20" x14ac:dyDescent="0.3">
      <c r="B9715" s="62">
        <f t="shared" si="1368"/>
        <v>9688</v>
      </c>
      <c r="C9715" s="62">
        <v>0.96614540766813972</v>
      </c>
      <c r="D9715" s="62">
        <v>0.95095713272491622</v>
      </c>
      <c r="E9715" s="62">
        <v>0.79030524599712637</v>
      </c>
      <c r="F9715" s="62">
        <v>0.29931788886070743</v>
      </c>
      <c r="G9715" s="62">
        <v>0.12894494093724984</v>
      </c>
      <c r="H9715" s="62">
        <v>9.4502134398648741E-2</v>
      </c>
      <c r="I9715" s="62">
        <v>0.95973313127385085</v>
      </c>
      <c r="J9715" s="62">
        <v>0.36343055503687804</v>
      </c>
      <c r="K9715" s="62"/>
      <c r="L9715" s="65">
        <f t="shared" si="1369"/>
        <v>0.21218405910862961</v>
      </c>
      <c r="M9715" s="65">
        <f t="shared" si="1370"/>
        <v>0.20884842266846965</v>
      </c>
      <c r="N9715" s="65">
        <f t="shared" si="1371"/>
        <v>0.17356618755270642</v>
      </c>
      <c r="O9715" s="65">
        <f t="shared" si="1372"/>
        <v>6.5735948355411244E-2</v>
      </c>
      <c r="P9715" s="65">
        <f t="shared" si="1373"/>
        <v>2.8318781782158048E-2</v>
      </c>
      <c r="Q9715" s="65">
        <f t="shared" si="1374"/>
        <v>2.0754480963203141E-2</v>
      </c>
      <c r="R9715" s="65">
        <f t="shared" si="1375"/>
        <v>0.21077580024545237</v>
      </c>
      <c r="S9715" s="65">
        <f t="shared" si="1376"/>
        <v>7.981631932396957E-2</v>
      </c>
      <c r="T9715" s="66">
        <f>(L9715*'Football Field'!$F$4)+(M9715*'Football Field'!$F$5)+(N9715*'Football Field'!$F$6)+(O9715*'Football Field'!$F$7)+(P9715*'Football Field'!$F$8)+(Q9715*'Football Field'!$F$9)+(R9715*'Football Field'!$F$10)+(S9715*'Football Field'!$F$11)</f>
        <v>143496263.84371662</v>
      </c>
    </row>
    <row r="9716" spans="2:20" x14ac:dyDescent="0.3">
      <c r="B9716" s="62">
        <f t="shared" si="1368"/>
        <v>9689</v>
      </c>
      <c r="C9716" s="62">
        <v>0.29409636237563774</v>
      </c>
      <c r="D9716" s="62">
        <v>0.95011703003180481</v>
      </c>
      <c r="E9716" s="62">
        <v>0.88775961085724164</v>
      </c>
      <c r="F9716" s="62">
        <v>0.77777924435497736</v>
      </c>
      <c r="G9716" s="62">
        <v>0.30254309576475868</v>
      </c>
      <c r="H9716" s="62">
        <v>0.23809234463336837</v>
      </c>
      <c r="I9716" s="62">
        <v>0.28242738372369025</v>
      </c>
      <c r="J9716" s="62">
        <v>0.86272301444076116</v>
      </c>
      <c r="K9716" s="62"/>
      <c r="L9716" s="65">
        <f t="shared" si="1369"/>
        <v>6.3996066806609658E-2</v>
      </c>
      <c r="M9716" s="65">
        <f t="shared" si="1370"/>
        <v>0.20674772185842505</v>
      </c>
      <c r="N9716" s="65">
        <f t="shared" si="1371"/>
        <v>0.19317859937371362</v>
      </c>
      <c r="O9716" s="65">
        <f t="shared" si="1372"/>
        <v>0.16924661046626646</v>
      </c>
      <c r="P9716" s="65">
        <f t="shared" si="1373"/>
        <v>6.5834096049478597E-2</v>
      </c>
      <c r="Q9716" s="65">
        <f t="shared" si="1374"/>
        <v>5.1809459560189272E-2</v>
      </c>
      <c r="R9716" s="65">
        <f t="shared" si="1375"/>
        <v>6.1456869343088791E-2</v>
      </c>
      <c r="S9716" s="65">
        <f t="shared" si="1376"/>
        <v>0.18773057654222847</v>
      </c>
      <c r="T9716" s="66">
        <f>(L9716*'Football Field'!$F$4)+(M9716*'Football Field'!$F$5)+(N9716*'Football Field'!$F$6)+(O9716*'Football Field'!$F$7)+(P9716*'Football Field'!$F$8)+(Q9716*'Football Field'!$F$9)+(R9716*'Football Field'!$F$10)+(S9716*'Football Field'!$F$11)</f>
        <v>128649813.32346781</v>
      </c>
    </row>
    <row r="9717" spans="2:20" x14ac:dyDescent="0.3">
      <c r="B9717" s="62">
        <f t="shared" si="1368"/>
        <v>9690</v>
      </c>
      <c r="C9717" s="62">
        <v>0.20173464679136421</v>
      </c>
      <c r="D9717" s="62">
        <v>0.48776790972258699</v>
      </c>
      <c r="E9717" s="62">
        <v>0.17743235137219959</v>
      </c>
      <c r="F9717" s="62">
        <v>0.19417119285151541</v>
      </c>
      <c r="G9717" s="62">
        <v>0.18767390958067887</v>
      </c>
      <c r="H9717" s="62">
        <v>0.4958388044691654</v>
      </c>
      <c r="I9717" s="62">
        <v>0.46624032313665298</v>
      </c>
      <c r="J9717" s="62">
        <v>0.5355218476569773</v>
      </c>
      <c r="K9717" s="62"/>
      <c r="L9717" s="65">
        <f t="shared" si="1369"/>
        <v>7.3454720175568311E-2</v>
      </c>
      <c r="M9717" s="65">
        <f t="shared" si="1370"/>
        <v>0.17760387662288379</v>
      </c>
      <c r="N9717" s="65">
        <f t="shared" si="1371"/>
        <v>6.4605876716938626E-2</v>
      </c>
      <c r="O9717" s="65">
        <f t="shared" si="1372"/>
        <v>7.070074904790688E-2</v>
      </c>
      <c r="P9717" s="65">
        <f t="shared" si="1373"/>
        <v>6.8334987230829008E-2</v>
      </c>
      <c r="Q9717" s="65">
        <f t="shared" si="1374"/>
        <v>0.18054261483471665</v>
      </c>
      <c r="R9717" s="65">
        <f t="shared" si="1375"/>
        <v>0.16976534777384333</v>
      </c>
      <c r="S9717" s="65">
        <f t="shared" si="1376"/>
        <v>0.19499182759731332</v>
      </c>
      <c r="T9717" s="66">
        <f>(L9717*'Football Field'!$F$4)+(M9717*'Football Field'!$F$5)+(N9717*'Football Field'!$F$6)+(O9717*'Football Field'!$F$7)+(P9717*'Football Field'!$F$8)+(Q9717*'Football Field'!$F$9)+(R9717*'Football Field'!$F$10)+(S9717*'Football Field'!$F$11)</f>
        <v>139925620.37361109</v>
      </c>
    </row>
    <row r="9718" spans="2:20" x14ac:dyDescent="0.3">
      <c r="B9718" s="62">
        <f t="shared" si="1368"/>
        <v>9691</v>
      </c>
      <c r="C9718" s="62">
        <v>0.88024329074656105</v>
      </c>
      <c r="D9718" s="62">
        <v>0.17073746536376089</v>
      </c>
      <c r="E9718" s="62">
        <v>0.36720481794730675</v>
      </c>
      <c r="F9718" s="62">
        <v>0.14527900281266137</v>
      </c>
      <c r="G9718" s="62">
        <v>0.26358378076397737</v>
      </c>
      <c r="H9718" s="62">
        <v>0.92003707799679846</v>
      </c>
      <c r="I9718" s="62">
        <v>0.67381394819535267</v>
      </c>
      <c r="J9718" s="62">
        <v>6.3560565871310204E-2</v>
      </c>
      <c r="K9718" s="62"/>
      <c r="L9718" s="65">
        <f t="shared" si="1369"/>
        <v>0.25261971825014679</v>
      </c>
      <c r="M9718" s="65">
        <f t="shared" si="1370"/>
        <v>4.8999692299109956E-2</v>
      </c>
      <c r="N9718" s="65">
        <f t="shared" si="1371"/>
        <v>0.10538356682192922</v>
      </c>
      <c r="O9718" s="65">
        <f t="shared" si="1372"/>
        <v>4.1693405839049485E-2</v>
      </c>
      <c r="P9718" s="65">
        <f t="shared" si="1373"/>
        <v>7.5645518837673204E-2</v>
      </c>
      <c r="Q9718" s="65">
        <f t="shared" si="1374"/>
        <v>0.26404007831302811</v>
      </c>
      <c r="R9718" s="65">
        <f t="shared" si="1375"/>
        <v>0.19337686698158343</v>
      </c>
      <c r="S9718" s="65">
        <f t="shared" si="1376"/>
        <v>1.8241152657479668E-2</v>
      </c>
      <c r="T9718" s="66">
        <f>(L9718*'Football Field'!$F$4)+(M9718*'Football Field'!$F$5)+(N9718*'Football Field'!$F$6)+(O9718*'Football Field'!$F$7)+(P9718*'Football Field'!$F$8)+(Q9718*'Football Field'!$F$9)+(R9718*'Football Field'!$F$10)+(S9718*'Football Field'!$F$11)</f>
        <v>142842772.28882092</v>
      </c>
    </row>
    <row r="9719" spans="2:20" x14ac:dyDescent="0.3">
      <c r="B9719" s="62">
        <f t="shared" si="1368"/>
        <v>9692</v>
      </c>
      <c r="C9719" s="62">
        <v>0.4196979269704193</v>
      </c>
      <c r="D9719" s="62">
        <v>0.9822174426104161</v>
      </c>
      <c r="E9719" s="62">
        <v>0.78554856723507205</v>
      </c>
      <c r="F9719" s="62">
        <v>9.3906307751277729E-2</v>
      </c>
      <c r="G9719" s="62">
        <v>0.4438183826193931</v>
      </c>
      <c r="H9719" s="62">
        <v>0.99006739121941068</v>
      </c>
      <c r="I9719" s="62">
        <v>0.11116111505415749</v>
      </c>
      <c r="J9719" s="62">
        <v>0.54058758006416174</v>
      </c>
      <c r="K9719" s="62"/>
      <c r="L9719" s="65">
        <f t="shared" si="1369"/>
        <v>9.6106588955730737E-2</v>
      </c>
      <c r="M9719" s="65">
        <f t="shared" si="1370"/>
        <v>0.22491788011324043</v>
      </c>
      <c r="N9719" s="65">
        <f t="shared" si="1371"/>
        <v>0.17988269277619123</v>
      </c>
      <c r="O9719" s="65">
        <f t="shared" si="1372"/>
        <v>2.1503596609469294E-2</v>
      </c>
      <c r="P9719" s="65">
        <f t="shared" si="1373"/>
        <v>0.10162992983381004</v>
      </c>
      <c r="Q9719" s="65">
        <f t="shared" si="1374"/>
        <v>0.22671543910938344</v>
      </c>
      <c r="R9719" s="65">
        <f t="shared" si="1375"/>
        <v>2.5454773316341817E-2</v>
      </c>
      <c r="S9719" s="65">
        <f t="shared" si="1376"/>
        <v>0.12378909928583312</v>
      </c>
      <c r="T9719" s="66">
        <f>(L9719*'Football Field'!$F$4)+(M9719*'Football Field'!$F$5)+(N9719*'Football Field'!$F$6)+(O9719*'Football Field'!$F$7)+(P9719*'Football Field'!$F$8)+(Q9719*'Football Field'!$F$9)+(R9719*'Football Field'!$F$10)+(S9719*'Football Field'!$F$11)</f>
        <v>124479739.49131177</v>
      </c>
    </row>
    <row r="9720" spans="2:20" x14ac:dyDescent="0.3">
      <c r="B9720" s="62">
        <f t="shared" si="1368"/>
        <v>9693</v>
      </c>
      <c r="C9720" s="62">
        <v>0.20202413102410099</v>
      </c>
      <c r="D9720" s="62">
        <v>0.77941204336441583</v>
      </c>
      <c r="E9720" s="62">
        <v>0.71069826969234717</v>
      </c>
      <c r="F9720" s="62">
        <v>0.51318243306230882</v>
      </c>
      <c r="G9720" s="62">
        <v>0.46651771512225704</v>
      </c>
      <c r="H9720" s="62">
        <v>6.6088737741958448E-2</v>
      </c>
      <c r="I9720" s="62">
        <v>0.83883332036687563</v>
      </c>
      <c r="J9720" s="62">
        <v>0.35405767596724069</v>
      </c>
      <c r="K9720" s="62"/>
      <c r="L9720" s="65">
        <f t="shared" si="1369"/>
        <v>5.1394981866805529E-2</v>
      </c>
      <c r="M9720" s="65">
        <f t="shared" si="1370"/>
        <v>0.19828258947296346</v>
      </c>
      <c r="N9720" s="65">
        <f t="shared" si="1371"/>
        <v>0.18080179084770198</v>
      </c>
      <c r="O9720" s="65">
        <f t="shared" si="1372"/>
        <v>0.13055372003285109</v>
      </c>
      <c r="P9720" s="65">
        <f t="shared" si="1373"/>
        <v>0.11868220587169159</v>
      </c>
      <c r="Q9720" s="65">
        <f t="shared" si="1374"/>
        <v>1.6812988926767421E-2</v>
      </c>
      <c r="R9720" s="65">
        <f t="shared" si="1375"/>
        <v>0.21339937497063019</v>
      </c>
      <c r="S9720" s="65">
        <f t="shared" si="1376"/>
        <v>9.0072348010588943E-2</v>
      </c>
      <c r="T9720" s="66">
        <f>(L9720*'Football Field'!$F$4)+(M9720*'Football Field'!$F$5)+(N9720*'Football Field'!$F$6)+(O9720*'Football Field'!$F$7)+(P9720*'Football Field'!$F$8)+(Q9720*'Football Field'!$F$9)+(R9720*'Football Field'!$F$10)+(S9720*'Football Field'!$F$11)</f>
        <v>152805361.05742854</v>
      </c>
    </row>
    <row r="9721" spans="2:20" x14ac:dyDescent="0.3">
      <c r="B9721" s="62">
        <f t="shared" si="1368"/>
        <v>9694</v>
      </c>
      <c r="C9721" s="62">
        <v>0.44617817569747231</v>
      </c>
      <c r="D9721" s="62">
        <v>0.5386932487470546</v>
      </c>
      <c r="E9721" s="62">
        <v>0.30430855935854251</v>
      </c>
      <c r="F9721" s="62">
        <v>0.77218524999668792</v>
      </c>
      <c r="G9721" s="62">
        <v>0.2324633118119952</v>
      </c>
      <c r="H9721" s="62">
        <v>0.6783990567643845</v>
      </c>
      <c r="I9721" s="62">
        <v>0.18466133387917316</v>
      </c>
      <c r="J9721" s="62">
        <v>5.045397703059562E-3</v>
      </c>
      <c r="K9721" s="62"/>
      <c r="L9721" s="65">
        <f t="shared" si="1369"/>
        <v>0.14110924787578044</v>
      </c>
      <c r="M9721" s="65">
        <f t="shared" si="1370"/>
        <v>0.17036825937895872</v>
      </c>
      <c r="N9721" s="65">
        <f t="shared" si="1371"/>
        <v>9.6241264750613592E-2</v>
      </c>
      <c r="O9721" s="65">
        <f t="shared" si="1372"/>
        <v>0.24421293057974508</v>
      </c>
      <c r="P9721" s="65">
        <f t="shared" si="1373"/>
        <v>7.3519335716557555E-2</v>
      </c>
      <c r="Q9721" s="65">
        <f t="shared" si="1374"/>
        <v>0.21455191193521994</v>
      </c>
      <c r="R9721" s="65">
        <f t="shared" si="1375"/>
        <v>5.8401381678283903E-2</v>
      </c>
      <c r="S9721" s="65">
        <f t="shared" si="1376"/>
        <v>1.5956680848407492E-3</v>
      </c>
      <c r="T9721" s="66">
        <f>(L9721*'Football Field'!$F$4)+(M9721*'Football Field'!$F$5)+(N9721*'Football Field'!$F$6)+(O9721*'Football Field'!$F$7)+(P9721*'Football Field'!$F$8)+(Q9721*'Football Field'!$F$9)+(R9721*'Football Field'!$F$10)+(S9721*'Football Field'!$F$11)</f>
        <v>125153348.98055772</v>
      </c>
    </row>
    <row r="9722" spans="2:20" x14ac:dyDescent="0.3">
      <c r="B9722" s="62">
        <f t="shared" si="1368"/>
        <v>9695</v>
      </c>
      <c r="C9722" s="62">
        <v>0.22877729999837193</v>
      </c>
      <c r="D9722" s="62">
        <v>0.54924323676461373</v>
      </c>
      <c r="E9722" s="62">
        <v>0.17233374743130292</v>
      </c>
      <c r="F9722" s="62">
        <v>0.92627832097906082</v>
      </c>
      <c r="G9722" s="62">
        <v>0.90695018552000028</v>
      </c>
      <c r="H9722" s="62">
        <v>0.55521261298175284</v>
      </c>
      <c r="I9722" s="62">
        <v>0.82745204975389963</v>
      </c>
      <c r="J9722" s="62">
        <v>0.91241450489293818</v>
      </c>
      <c r="K9722" s="62"/>
      <c r="L9722" s="65">
        <f t="shared" si="1369"/>
        <v>4.5046766623932401E-2</v>
      </c>
      <c r="M9722" s="65">
        <f t="shared" si="1370"/>
        <v>0.10814723273019164</v>
      </c>
      <c r="N9722" s="65">
        <f t="shared" si="1371"/>
        <v>3.3932903754091234E-2</v>
      </c>
      <c r="O9722" s="65">
        <f t="shared" si="1372"/>
        <v>0.18238629162180267</v>
      </c>
      <c r="P9722" s="65">
        <f t="shared" si="1373"/>
        <v>0.17858053813443198</v>
      </c>
      <c r="Q9722" s="65">
        <f t="shared" si="1374"/>
        <v>0.10932261637772062</v>
      </c>
      <c r="R9722" s="65">
        <f t="shared" si="1375"/>
        <v>0.16292717580819283</v>
      </c>
      <c r="S9722" s="65">
        <f t="shared" si="1376"/>
        <v>0.17965647494963663</v>
      </c>
      <c r="T9722" s="66">
        <f>(L9722*'Football Field'!$F$4)+(M9722*'Football Field'!$F$5)+(N9722*'Football Field'!$F$6)+(O9722*'Football Field'!$F$7)+(P9722*'Football Field'!$F$8)+(Q9722*'Football Field'!$F$9)+(R9722*'Football Field'!$F$10)+(S9722*'Football Field'!$F$11)</f>
        <v>148246714.52534527</v>
      </c>
    </row>
    <row r="9723" spans="2:20" x14ac:dyDescent="0.3">
      <c r="B9723" s="62">
        <f t="shared" si="1368"/>
        <v>9696</v>
      </c>
      <c r="C9723" s="62">
        <v>0.56139438040412859</v>
      </c>
      <c r="D9723" s="62">
        <v>0.73775887809414953</v>
      </c>
      <c r="E9723" s="62">
        <v>0.60473816315044437</v>
      </c>
      <c r="F9723" s="62">
        <v>0.70482010790246019</v>
      </c>
      <c r="G9723" s="62">
        <v>0.47534036234809096</v>
      </c>
      <c r="H9723" s="62">
        <v>9.4551684205494979E-3</v>
      </c>
      <c r="I9723" s="62">
        <v>0.62288951215230359</v>
      </c>
      <c r="J9723" s="62">
        <v>0.63196846974167697</v>
      </c>
      <c r="K9723" s="62"/>
      <c r="L9723" s="65">
        <f t="shared" si="1369"/>
        <v>0.12910470371142441</v>
      </c>
      <c r="M9723" s="65">
        <f t="shared" si="1370"/>
        <v>0.1696635105222325</v>
      </c>
      <c r="N9723" s="65">
        <f t="shared" si="1371"/>
        <v>0.13907253813322101</v>
      </c>
      <c r="O9723" s="65">
        <f t="shared" si="1372"/>
        <v>0.16208853237023266</v>
      </c>
      <c r="P9723" s="65">
        <f t="shared" si="1373"/>
        <v>0.10931473271758473</v>
      </c>
      <c r="Q9723" s="65">
        <f t="shared" si="1374"/>
        <v>2.1744191963551803E-3</v>
      </c>
      <c r="R9723" s="65">
        <f t="shared" si="1375"/>
        <v>0.14324683095952387</v>
      </c>
      <c r="S9723" s="65">
        <f t="shared" si="1376"/>
        <v>0.14533473238942571</v>
      </c>
      <c r="T9723" s="66">
        <f>(L9723*'Football Field'!$F$4)+(M9723*'Football Field'!$F$5)+(N9723*'Football Field'!$F$6)+(O9723*'Football Field'!$F$7)+(P9723*'Football Field'!$F$8)+(Q9723*'Football Field'!$F$9)+(R9723*'Football Field'!$F$10)+(S9723*'Football Field'!$F$11)</f>
        <v>141578104.72806409</v>
      </c>
    </row>
    <row r="9724" spans="2:20" x14ac:dyDescent="0.3">
      <c r="B9724" s="62">
        <f t="shared" si="1368"/>
        <v>9697</v>
      </c>
      <c r="C9724" s="62">
        <v>5.4359977751065047E-3</v>
      </c>
      <c r="D9724" s="62">
        <v>1.4453883901492826E-2</v>
      </c>
      <c r="E9724" s="62">
        <v>0.48421668955723074</v>
      </c>
      <c r="F9724" s="62">
        <v>0.71374444569318074</v>
      </c>
      <c r="G9724" s="62">
        <v>1.6240711244537409E-2</v>
      </c>
      <c r="H9724" s="62">
        <v>0.65837778507255007</v>
      </c>
      <c r="I9724" s="62">
        <v>0.15107763135613594</v>
      </c>
      <c r="J9724" s="62">
        <v>0.20805854865970463</v>
      </c>
      <c r="K9724" s="62"/>
      <c r="L9724" s="65">
        <f t="shared" si="1369"/>
        <v>2.4142760836761397E-3</v>
      </c>
      <c r="M9724" s="65">
        <f t="shared" si="1370"/>
        <v>6.4193672741012127E-3</v>
      </c>
      <c r="N9724" s="65">
        <f t="shared" si="1371"/>
        <v>0.21505394617126236</v>
      </c>
      <c r="O9724" s="65">
        <f t="shared" si="1372"/>
        <v>0.31699353391658963</v>
      </c>
      <c r="P9724" s="65">
        <f t="shared" si="1373"/>
        <v>7.2129464289209739E-3</v>
      </c>
      <c r="Q9724" s="65">
        <f t="shared" si="1374"/>
        <v>0.29240367753704333</v>
      </c>
      <c r="R9724" s="65">
        <f t="shared" si="1375"/>
        <v>6.7097730214654705E-2</v>
      </c>
      <c r="S9724" s="65">
        <f t="shared" si="1376"/>
        <v>9.2404522373751657E-2</v>
      </c>
      <c r="T9724" s="66">
        <f>(L9724*'Football Field'!$F$4)+(M9724*'Football Field'!$F$5)+(N9724*'Football Field'!$F$6)+(O9724*'Football Field'!$F$7)+(P9724*'Football Field'!$F$8)+(Q9724*'Football Field'!$F$9)+(R9724*'Football Field'!$F$10)+(S9724*'Football Field'!$F$11)</f>
        <v>126444038.13102925</v>
      </c>
    </row>
    <row r="9725" spans="2:20" x14ac:dyDescent="0.3">
      <c r="B9725" s="62">
        <f t="shared" si="1368"/>
        <v>9698</v>
      </c>
      <c r="C9725" s="62">
        <v>0.9775511911584136</v>
      </c>
      <c r="D9725" s="62">
        <v>5.148568262267883E-2</v>
      </c>
      <c r="E9725" s="62">
        <v>0.8406244087189737</v>
      </c>
      <c r="F9725" s="62">
        <v>0.20559294242029513</v>
      </c>
      <c r="G9725" s="62">
        <v>0.82018868656126476</v>
      </c>
      <c r="H9725" s="62">
        <v>0.70267550652414779</v>
      </c>
      <c r="I9725" s="62">
        <v>0.26567446640432868</v>
      </c>
      <c r="J9725" s="62">
        <v>0.28861100654395233</v>
      </c>
      <c r="K9725" s="62"/>
      <c r="L9725" s="65">
        <f t="shared" si="1369"/>
        <v>0.23541813774136786</v>
      </c>
      <c r="M9725" s="65">
        <f t="shared" si="1370"/>
        <v>1.2399006448972742E-2</v>
      </c>
      <c r="N9725" s="65">
        <f t="shared" si="1371"/>
        <v>0.20244283330681306</v>
      </c>
      <c r="O9725" s="65">
        <f t="shared" si="1372"/>
        <v>4.9511788308496688E-2</v>
      </c>
      <c r="P9725" s="65">
        <f t="shared" si="1373"/>
        <v>0.19752141364380102</v>
      </c>
      <c r="Q9725" s="65">
        <f t="shared" si="1374"/>
        <v>0.16922137753866262</v>
      </c>
      <c r="R9725" s="65">
        <f t="shared" si="1375"/>
        <v>6.3980882732312297E-2</v>
      </c>
      <c r="S9725" s="65">
        <f t="shared" si="1376"/>
        <v>6.9504560279573663E-2</v>
      </c>
      <c r="T9725" s="66">
        <f>(L9725*'Football Field'!$F$4)+(M9725*'Football Field'!$F$5)+(N9725*'Football Field'!$F$6)+(O9725*'Football Field'!$F$7)+(P9725*'Football Field'!$F$8)+(Q9725*'Football Field'!$F$9)+(R9725*'Football Field'!$F$10)+(S9725*'Football Field'!$F$11)</f>
        <v>138068078.81939769</v>
      </c>
    </row>
    <row r="9726" spans="2:20" x14ac:dyDescent="0.3">
      <c r="B9726" s="62">
        <f t="shared" si="1368"/>
        <v>9699</v>
      </c>
      <c r="C9726" s="62">
        <v>0.7702998089481442</v>
      </c>
      <c r="D9726" s="62">
        <v>0.64902000228446088</v>
      </c>
      <c r="E9726" s="62">
        <v>0.88667852242466816</v>
      </c>
      <c r="F9726" s="62">
        <v>0.20683268893243745</v>
      </c>
      <c r="G9726" s="62">
        <v>0.21644374519605214</v>
      </c>
      <c r="H9726" s="62">
        <v>0.17263002070412115</v>
      </c>
      <c r="I9726" s="62">
        <v>0.87050369162831365</v>
      </c>
      <c r="J9726" s="62">
        <v>0.31882068898622595</v>
      </c>
      <c r="K9726" s="62"/>
      <c r="L9726" s="65">
        <f t="shared" si="1369"/>
        <v>0.18828077751429509</v>
      </c>
      <c r="M9726" s="65">
        <f t="shared" si="1370"/>
        <v>0.15863692192694559</v>
      </c>
      <c r="N9726" s="65">
        <f t="shared" si="1371"/>
        <v>0.21672668182964769</v>
      </c>
      <c r="O9726" s="65">
        <f t="shared" si="1372"/>
        <v>5.0555146236824826E-2</v>
      </c>
      <c r="P9726" s="65">
        <f t="shared" si="1373"/>
        <v>5.2904331742294461E-2</v>
      </c>
      <c r="Q9726" s="65">
        <f t="shared" si="1374"/>
        <v>4.2195148100664853E-2</v>
      </c>
      <c r="R9726" s="65">
        <f t="shared" si="1375"/>
        <v>0.21277314363176295</v>
      </c>
      <c r="S9726" s="65">
        <f t="shared" si="1376"/>
        <v>7.7927849017564652E-2</v>
      </c>
      <c r="T9726" s="66">
        <f>(L9726*'Football Field'!$F$4)+(M9726*'Football Field'!$F$5)+(N9726*'Football Field'!$F$6)+(O9726*'Football Field'!$F$7)+(P9726*'Football Field'!$F$8)+(Q9726*'Football Field'!$F$9)+(R9726*'Football Field'!$F$10)+(S9726*'Football Field'!$F$11)</f>
        <v>147071357.55094838</v>
      </c>
    </row>
    <row r="9727" spans="2:20" x14ac:dyDescent="0.3">
      <c r="B9727" s="62">
        <f t="shared" si="1368"/>
        <v>9700</v>
      </c>
      <c r="C9727" s="62">
        <v>0.33456330884871632</v>
      </c>
      <c r="D9727" s="62">
        <v>0.90367697837075944</v>
      </c>
      <c r="E9727" s="62">
        <v>0.84794089701684561</v>
      </c>
      <c r="F9727" s="62">
        <v>0.10681496594353823</v>
      </c>
      <c r="G9727" s="62">
        <v>0.56659569434317159</v>
      </c>
      <c r="H9727" s="62">
        <v>0.26832420631646348</v>
      </c>
      <c r="I9727" s="62">
        <v>0.875848836600156</v>
      </c>
      <c r="J9727" s="62">
        <v>0.66473195443747435</v>
      </c>
      <c r="K9727" s="62"/>
      <c r="L9727" s="65">
        <f t="shared" si="1369"/>
        <v>7.323268909413308E-2</v>
      </c>
      <c r="M9727" s="65">
        <f t="shared" si="1370"/>
        <v>0.19780619526475418</v>
      </c>
      <c r="N9727" s="65">
        <f t="shared" si="1371"/>
        <v>0.18560610335640285</v>
      </c>
      <c r="O9727" s="65">
        <f t="shared" si="1372"/>
        <v>2.3380768257169157E-2</v>
      </c>
      <c r="P9727" s="65">
        <f t="shared" si="1373"/>
        <v>0.12402234563225968</v>
      </c>
      <c r="Q9727" s="65">
        <f t="shared" si="1374"/>
        <v>5.8733586911316152E-2</v>
      </c>
      <c r="R9727" s="65">
        <f t="shared" si="1375"/>
        <v>0.19171488279726667</v>
      </c>
      <c r="S9727" s="65">
        <f t="shared" si="1376"/>
        <v>0.14550342868669824</v>
      </c>
      <c r="T9727" s="66">
        <f>(L9727*'Football Field'!$F$4)+(M9727*'Football Field'!$F$5)+(N9727*'Football Field'!$F$6)+(O9727*'Football Field'!$F$7)+(P9727*'Football Field'!$F$8)+(Q9727*'Football Field'!$F$9)+(R9727*'Football Field'!$F$10)+(S9727*'Football Field'!$F$11)</f>
        <v>149922871.56004143</v>
      </c>
    </row>
    <row r="9728" spans="2:20" x14ac:dyDescent="0.3">
      <c r="B9728" s="62">
        <f t="shared" si="1368"/>
        <v>9701</v>
      </c>
      <c r="C9728" s="62">
        <v>0.32940779998609993</v>
      </c>
      <c r="D9728" s="62">
        <v>0.74654771143523624</v>
      </c>
      <c r="E9728" s="62">
        <v>8.2543707386140031E-2</v>
      </c>
      <c r="F9728" s="62">
        <v>0.43281214797547196</v>
      </c>
      <c r="G9728" s="62">
        <v>0.57888914676042025</v>
      </c>
      <c r="H9728" s="62">
        <v>0.14341242007120281</v>
      </c>
      <c r="I9728" s="62">
        <v>0.58203062047645104</v>
      </c>
      <c r="J9728" s="62">
        <v>0.28731732294117174</v>
      </c>
      <c r="K9728" s="62"/>
      <c r="L9728" s="65">
        <f t="shared" si="1369"/>
        <v>0.10349099869968906</v>
      </c>
      <c r="M9728" s="65">
        <f t="shared" si="1370"/>
        <v>0.23454504792133055</v>
      </c>
      <c r="N9728" s="65">
        <f t="shared" si="1371"/>
        <v>2.5932994647142545E-2</v>
      </c>
      <c r="O9728" s="65">
        <f t="shared" si="1372"/>
        <v>0.13597784097774643</v>
      </c>
      <c r="P9728" s="65">
        <f t="shared" si="1373"/>
        <v>0.18187127304567405</v>
      </c>
      <c r="Q9728" s="65">
        <f t="shared" si="1374"/>
        <v>4.5056293687442725E-2</v>
      </c>
      <c r="R9728" s="65">
        <f t="shared" si="1375"/>
        <v>0.18285823890463235</v>
      </c>
      <c r="S9728" s="65">
        <f t="shared" si="1376"/>
        <v>9.0267312116342313E-2</v>
      </c>
      <c r="T9728" s="66">
        <f>(L9728*'Football Field'!$F$4)+(M9728*'Football Field'!$F$5)+(N9728*'Football Field'!$F$6)+(O9728*'Football Field'!$F$7)+(P9728*'Football Field'!$F$8)+(Q9728*'Football Field'!$F$9)+(R9728*'Football Field'!$F$10)+(S9728*'Football Field'!$F$11)</f>
        <v>149367230.00434345</v>
      </c>
    </row>
    <row r="9729" spans="2:20" x14ac:dyDescent="0.3">
      <c r="B9729" s="62">
        <f t="shared" si="1368"/>
        <v>9702</v>
      </c>
      <c r="C9729" s="62">
        <v>5.2488040077939613E-2</v>
      </c>
      <c r="D9729" s="62">
        <v>0.82215839800078849</v>
      </c>
      <c r="E9729" s="62">
        <v>8.7706798208286751E-2</v>
      </c>
      <c r="F9729" s="62">
        <v>0.99124527237048243</v>
      </c>
      <c r="G9729" s="62">
        <v>0.60949723247697885</v>
      </c>
      <c r="H9729" s="62">
        <v>0.50147035233461512</v>
      </c>
      <c r="I9729" s="62">
        <v>0.6601960646679178</v>
      </c>
      <c r="J9729" s="62">
        <v>0.37006597639154104</v>
      </c>
      <c r="K9729" s="62"/>
      <c r="L9729" s="65">
        <f t="shared" si="1369"/>
        <v>1.2818130176294377E-2</v>
      </c>
      <c r="M9729" s="65">
        <f t="shared" si="1370"/>
        <v>0.20077970820512742</v>
      </c>
      <c r="N9729" s="65">
        <f t="shared" si="1371"/>
        <v>2.1418920483798207E-2</v>
      </c>
      <c r="O9729" s="65">
        <f t="shared" si="1372"/>
        <v>0.24207249725869326</v>
      </c>
      <c r="P9729" s="65">
        <f t="shared" si="1373"/>
        <v>0.14884561999991047</v>
      </c>
      <c r="Q9729" s="65">
        <f t="shared" si="1374"/>
        <v>0.12246432227670306</v>
      </c>
      <c r="R9729" s="65">
        <f t="shared" si="1375"/>
        <v>0.16122680683494137</v>
      </c>
      <c r="S9729" s="65">
        <f t="shared" si="1376"/>
        <v>9.0373994764531895E-2</v>
      </c>
      <c r="T9729" s="66">
        <f>(L9729*'Football Field'!$F$4)+(M9729*'Football Field'!$F$5)+(N9729*'Football Field'!$F$6)+(O9729*'Football Field'!$F$7)+(P9729*'Football Field'!$F$8)+(Q9729*'Football Field'!$F$9)+(R9729*'Football Field'!$F$10)+(S9729*'Football Field'!$F$11)</f>
        <v>144836633.18836313</v>
      </c>
    </row>
    <row r="9730" spans="2:20" x14ac:dyDescent="0.3">
      <c r="B9730" s="62">
        <f t="shared" si="1368"/>
        <v>9703</v>
      </c>
      <c r="C9730" s="62">
        <v>0.21656638509594628</v>
      </c>
      <c r="D9730" s="62">
        <v>0.78976983658465238</v>
      </c>
      <c r="E9730" s="62">
        <v>0.10346395481294735</v>
      </c>
      <c r="F9730" s="62">
        <v>0.7005027369547675</v>
      </c>
      <c r="G9730" s="62">
        <v>0.75455805962005273</v>
      </c>
      <c r="H9730" s="62">
        <v>0.60999033909267353</v>
      </c>
      <c r="I9730" s="62">
        <v>0.10695051753429785</v>
      </c>
      <c r="J9730" s="62">
        <v>0.244367686766779</v>
      </c>
      <c r="K9730" s="62"/>
      <c r="L9730" s="65">
        <f t="shared" si="1369"/>
        <v>6.1416895610064741E-2</v>
      </c>
      <c r="M9730" s="65">
        <f t="shared" si="1370"/>
        <v>0.22397387105116995</v>
      </c>
      <c r="N9730" s="65">
        <f t="shared" si="1371"/>
        <v>2.93417416065564E-2</v>
      </c>
      <c r="O9730" s="65">
        <f t="shared" si="1372"/>
        <v>0.19865827030845565</v>
      </c>
      <c r="P9730" s="65">
        <f t="shared" si="1373"/>
        <v>0.21398802754585589</v>
      </c>
      <c r="Q9730" s="65">
        <f t="shared" si="1374"/>
        <v>0.17298951064176016</v>
      </c>
      <c r="R9730" s="65">
        <f t="shared" si="1375"/>
        <v>3.0330509362920151E-2</v>
      </c>
      <c r="S9730" s="65">
        <f t="shared" si="1376"/>
        <v>6.9301173873217103E-2</v>
      </c>
      <c r="T9730" s="66">
        <f>(L9730*'Football Field'!$F$4)+(M9730*'Football Field'!$F$5)+(N9730*'Football Field'!$F$6)+(O9730*'Football Field'!$F$7)+(P9730*'Football Field'!$F$8)+(Q9730*'Football Field'!$F$9)+(R9730*'Football Field'!$F$10)+(S9730*'Football Field'!$F$11)</f>
        <v>131435953.2493442</v>
      </c>
    </row>
    <row r="9731" spans="2:20" x14ac:dyDescent="0.3">
      <c r="B9731" s="62">
        <f t="shared" si="1368"/>
        <v>9704</v>
      </c>
      <c r="C9731" s="62">
        <v>0.55351310581226054</v>
      </c>
      <c r="D9731" s="62">
        <v>0.91791359047208554</v>
      </c>
      <c r="E9731" s="62">
        <v>0.19574026555427027</v>
      </c>
      <c r="F9731" s="62">
        <v>0.2985421150619213</v>
      </c>
      <c r="G9731" s="62">
        <v>0.96463116531102611</v>
      </c>
      <c r="H9731" s="62">
        <v>0.66859113350825639</v>
      </c>
      <c r="I9731" s="62">
        <v>0.90156134678363864</v>
      </c>
      <c r="J9731" s="62">
        <v>0.57254687453542819</v>
      </c>
      <c r="K9731" s="62"/>
      <c r="L9731" s="65">
        <f t="shared" si="1369"/>
        <v>0.10910876905738012</v>
      </c>
      <c r="M9731" s="65">
        <f t="shared" si="1370"/>
        <v>0.18093956747506329</v>
      </c>
      <c r="N9731" s="65">
        <f t="shared" si="1371"/>
        <v>3.8584415084897641E-2</v>
      </c>
      <c r="O9731" s="65">
        <f t="shared" si="1372"/>
        <v>5.8848764996074381E-2</v>
      </c>
      <c r="P9731" s="65">
        <f t="shared" si="1373"/>
        <v>0.19014855824781607</v>
      </c>
      <c r="Q9731" s="65">
        <f t="shared" si="1374"/>
        <v>0.13179300510457487</v>
      </c>
      <c r="R9731" s="65">
        <f t="shared" si="1375"/>
        <v>0.17771620535149707</v>
      </c>
      <c r="S9731" s="65">
        <f t="shared" si="1376"/>
        <v>0.11286071468269666</v>
      </c>
      <c r="T9731" s="66">
        <f>(L9731*'Football Field'!$F$4)+(M9731*'Football Field'!$F$5)+(N9731*'Football Field'!$F$6)+(O9731*'Football Field'!$F$7)+(P9731*'Football Field'!$F$8)+(Q9731*'Football Field'!$F$9)+(R9731*'Football Field'!$F$10)+(S9731*'Football Field'!$F$11)</f>
        <v>149433417.42413211</v>
      </c>
    </row>
    <row r="9732" spans="2:20" x14ac:dyDescent="0.3">
      <c r="B9732" s="62">
        <f t="shared" si="1368"/>
        <v>9705</v>
      </c>
      <c r="C9732" s="62">
        <v>0.77787265601218969</v>
      </c>
      <c r="D9732" s="62">
        <v>3.8036675945231968E-2</v>
      </c>
      <c r="E9732" s="62">
        <v>0.19180009677880661</v>
      </c>
      <c r="F9732" s="62">
        <v>0.80309466866511436</v>
      </c>
      <c r="G9732" s="62">
        <v>0.91605443199963454</v>
      </c>
      <c r="H9732" s="62">
        <v>0.36006917729067278</v>
      </c>
      <c r="I9732" s="62">
        <v>0.50761521809365595</v>
      </c>
      <c r="J9732" s="62">
        <v>0.70101675104303729</v>
      </c>
      <c r="K9732" s="62"/>
      <c r="L9732" s="65">
        <f t="shared" si="1369"/>
        <v>0.1810876148198749</v>
      </c>
      <c r="M9732" s="65">
        <f t="shared" si="1370"/>
        <v>8.8548824404114657E-3</v>
      </c>
      <c r="N9732" s="65">
        <f t="shared" si="1371"/>
        <v>4.4650781563596934E-2</v>
      </c>
      <c r="O9732" s="65">
        <f t="shared" si="1372"/>
        <v>0.18695926241794042</v>
      </c>
      <c r="P9732" s="65">
        <f t="shared" si="1373"/>
        <v>0.21325612984831488</v>
      </c>
      <c r="Q9732" s="65">
        <f t="shared" si="1374"/>
        <v>8.3823577010657652E-2</v>
      </c>
      <c r="R9732" s="65">
        <f t="shared" si="1375"/>
        <v>0.11817207917051435</v>
      </c>
      <c r="S9732" s="65">
        <f t="shared" si="1376"/>
        <v>0.16319567272868937</v>
      </c>
      <c r="T9732" s="66">
        <f>(L9732*'Football Field'!$F$4)+(M9732*'Football Field'!$F$5)+(N9732*'Football Field'!$F$6)+(O9732*'Football Field'!$F$7)+(P9732*'Football Field'!$F$8)+(Q9732*'Football Field'!$F$9)+(R9732*'Football Field'!$F$10)+(S9732*'Football Field'!$F$11)</f>
        <v>144726551.93580621</v>
      </c>
    </row>
    <row r="9733" spans="2:20" x14ac:dyDescent="0.3">
      <c r="B9733" s="62">
        <f t="shared" si="1368"/>
        <v>9706</v>
      </c>
      <c r="C9733" s="62">
        <v>0.89467249052651587</v>
      </c>
      <c r="D9733" s="62">
        <v>0.84865015463159654</v>
      </c>
      <c r="E9733" s="62">
        <v>0.17976113892024825</v>
      </c>
      <c r="F9733" s="62">
        <v>0.28291043605241706</v>
      </c>
      <c r="G9733" s="62">
        <v>0.42022794224964577</v>
      </c>
      <c r="H9733" s="62">
        <v>0.42089883695145192</v>
      </c>
      <c r="I9733" s="62">
        <v>0.71273815116205741</v>
      </c>
      <c r="J9733" s="62">
        <v>0.31753041868201681</v>
      </c>
      <c r="K9733" s="62"/>
      <c r="L9733" s="65">
        <f t="shared" si="1369"/>
        <v>0.21942286243385165</v>
      </c>
      <c r="M9733" s="65">
        <f t="shared" si="1370"/>
        <v>0.20813565646196297</v>
      </c>
      <c r="N9733" s="65">
        <f t="shared" si="1371"/>
        <v>4.4087310243592553E-2</v>
      </c>
      <c r="O9733" s="65">
        <f t="shared" si="1372"/>
        <v>6.9385186588779638E-2</v>
      </c>
      <c r="P9733" s="65">
        <f t="shared" si="1373"/>
        <v>0.10306298554998632</v>
      </c>
      <c r="Q9733" s="65">
        <f t="shared" si="1374"/>
        <v>0.10322752580065991</v>
      </c>
      <c r="R9733" s="65">
        <f t="shared" si="1375"/>
        <v>0.17480256401060631</v>
      </c>
      <c r="S9733" s="65">
        <f t="shared" si="1376"/>
        <v>7.7875908910560759E-2</v>
      </c>
      <c r="T9733" s="66">
        <f>(L9733*'Football Field'!$F$4)+(M9733*'Football Field'!$F$5)+(N9733*'Football Field'!$F$6)+(O9733*'Football Field'!$F$7)+(P9733*'Football Field'!$F$8)+(Q9733*'Football Field'!$F$9)+(R9733*'Football Field'!$F$10)+(S9733*'Football Field'!$F$11)</f>
        <v>141220025.21334875</v>
      </c>
    </row>
    <row r="9734" spans="2:20" x14ac:dyDescent="0.3">
      <c r="B9734" s="62">
        <f t="shared" si="1368"/>
        <v>9707</v>
      </c>
      <c r="C9734" s="62">
        <v>0.41880756122957108</v>
      </c>
      <c r="D9734" s="62">
        <v>0.4252866100023015</v>
      </c>
      <c r="E9734" s="62">
        <v>0.28883166039687846</v>
      </c>
      <c r="F9734" s="62">
        <v>0.60755545951864542</v>
      </c>
      <c r="G9734" s="62">
        <v>9.9390368624379444E-2</v>
      </c>
      <c r="H9734" s="62">
        <v>0.95062451228026734</v>
      </c>
      <c r="I9734" s="62">
        <v>0.10057260033578219</v>
      </c>
      <c r="J9734" s="62">
        <v>0.53835022595467019</v>
      </c>
      <c r="K9734" s="62"/>
      <c r="L9734" s="65">
        <f t="shared" si="1369"/>
        <v>0.12212201583766487</v>
      </c>
      <c r="M9734" s="65">
        <f t="shared" si="1370"/>
        <v>0.12401127135758293</v>
      </c>
      <c r="N9734" s="65">
        <f t="shared" si="1371"/>
        <v>8.4221747338682248E-2</v>
      </c>
      <c r="O9734" s="65">
        <f t="shared" si="1372"/>
        <v>0.17715988037982197</v>
      </c>
      <c r="P9734" s="65">
        <f t="shared" si="1373"/>
        <v>2.8981693013427848E-2</v>
      </c>
      <c r="Q9734" s="65">
        <f t="shared" si="1374"/>
        <v>0.2771969574845542</v>
      </c>
      <c r="R9734" s="65">
        <f t="shared" si="1375"/>
        <v>2.9326425375374332E-2</v>
      </c>
      <c r="S9734" s="65">
        <f t="shared" si="1376"/>
        <v>0.15698000921289151</v>
      </c>
      <c r="T9734" s="66">
        <f>(L9734*'Football Field'!$F$4)+(M9734*'Football Field'!$F$5)+(N9734*'Football Field'!$F$6)+(O9734*'Football Field'!$F$7)+(P9734*'Football Field'!$F$8)+(Q9734*'Football Field'!$F$9)+(R9734*'Football Field'!$F$10)+(S9734*'Football Field'!$F$11)</f>
        <v>118117458.35055682</v>
      </c>
    </row>
    <row r="9735" spans="2:20" x14ac:dyDescent="0.3">
      <c r="B9735" s="62">
        <f t="shared" si="1368"/>
        <v>9708</v>
      </c>
      <c r="C9735" s="62">
        <v>0.65202375623346509</v>
      </c>
      <c r="D9735" s="62">
        <v>0.84637076223820462</v>
      </c>
      <c r="E9735" s="62">
        <v>0.32691294694028927</v>
      </c>
      <c r="F9735" s="62">
        <v>0.95474160353660009</v>
      </c>
      <c r="G9735" s="62">
        <v>0.62195418488154897</v>
      </c>
      <c r="H9735" s="62">
        <v>0.59182900175495512</v>
      </c>
      <c r="I9735" s="62">
        <v>0.60436817853442704</v>
      </c>
      <c r="J9735" s="62">
        <v>0.82878055510194237</v>
      </c>
      <c r="K9735" s="62"/>
      <c r="L9735" s="65">
        <f t="shared" si="1369"/>
        <v>0.12014483882078349</v>
      </c>
      <c r="M9735" s="65">
        <f t="shared" si="1370"/>
        <v>0.15595609491155174</v>
      </c>
      <c r="N9735" s="65">
        <f t="shared" si="1371"/>
        <v>6.0238454416843092E-2</v>
      </c>
      <c r="O9735" s="65">
        <f t="shared" si="1372"/>
        <v>0.17592499502629907</v>
      </c>
      <c r="P9735" s="65">
        <f t="shared" si="1373"/>
        <v>0.1146040839495876</v>
      </c>
      <c r="Q9735" s="65">
        <f t="shared" si="1374"/>
        <v>0.10905308180190629</v>
      </c>
      <c r="R9735" s="65">
        <f t="shared" si="1375"/>
        <v>0.1113636070837114</v>
      </c>
      <c r="S9735" s="65">
        <f t="shared" si="1376"/>
        <v>0.15271484398931739</v>
      </c>
      <c r="T9735" s="66">
        <f>(L9735*'Football Field'!$F$4)+(M9735*'Football Field'!$F$5)+(N9735*'Football Field'!$F$6)+(O9735*'Football Field'!$F$7)+(P9735*'Football Field'!$F$8)+(Q9735*'Football Field'!$F$9)+(R9735*'Football Field'!$F$10)+(S9735*'Football Field'!$F$11)</f>
        <v>135764284.25573191</v>
      </c>
    </row>
    <row r="9736" spans="2:20" x14ac:dyDescent="0.3">
      <c r="B9736" s="62">
        <f t="shared" si="1368"/>
        <v>9709</v>
      </c>
      <c r="C9736" s="62">
        <v>0.44031159355234673</v>
      </c>
      <c r="D9736" s="62">
        <v>0.2767585393369949</v>
      </c>
      <c r="E9736" s="62">
        <v>0.45262047305161368</v>
      </c>
      <c r="F9736" s="62">
        <v>6.6408650498957722E-2</v>
      </c>
      <c r="G9736" s="62">
        <v>0.56688891745959236</v>
      </c>
      <c r="H9736" s="62">
        <v>0.31495567172101302</v>
      </c>
      <c r="I9736" s="62">
        <v>0.57902078420598291</v>
      </c>
      <c r="J9736" s="62">
        <v>9.7659717369303567E-2</v>
      </c>
      <c r="K9736" s="62"/>
      <c r="L9736" s="65">
        <f t="shared" si="1369"/>
        <v>0.15755662974673723</v>
      </c>
      <c r="M9736" s="65">
        <f t="shared" si="1370"/>
        <v>9.9032465531441183E-2</v>
      </c>
      <c r="N9736" s="65">
        <f t="shared" si="1371"/>
        <v>0.16196111420333978</v>
      </c>
      <c r="O9736" s="65">
        <f t="shared" si="1372"/>
        <v>2.3762997186220679E-2</v>
      </c>
      <c r="P9736" s="65">
        <f t="shared" si="1373"/>
        <v>0.20284977407730045</v>
      </c>
      <c r="Q9736" s="65">
        <f t="shared" si="1374"/>
        <v>0.11270053953299565</v>
      </c>
      <c r="R9736" s="65">
        <f t="shared" si="1375"/>
        <v>0.20719091808778758</v>
      </c>
      <c r="S9736" s="65">
        <f t="shared" si="1376"/>
        <v>3.4945561634177322E-2</v>
      </c>
      <c r="T9736" s="66">
        <f>(L9736*'Football Field'!$F$4)+(M9736*'Football Field'!$F$5)+(N9736*'Football Field'!$F$6)+(O9736*'Football Field'!$F$7)+(P9736*'Football Field'!$F$8)+(Q9736*'Football Field'!$F$9)+(R9736*'Football Field'!$F$10)+(S9736*'Football Field'!$F$11)</f>
        <v>156970901.20952585</v>
      </c>
    </row>
    <row r="9737" spans="2:20" x14ac:dyDescent="0.3">
      <c r="B9737" s="62">
        <f t="shared" si="1368"/>
        <v>9710</v>
      </c>
      <c r="C9737" s="62">
        <v>0.97264071072023339</v>
      </c>
      <c r="D9737" s="62">
        <v>0.15578113057576981</v>
      </c>
      <c r="E9737" s="62">
        <v>0.30287910198683599</v>
      </c>
      <c r="F9737" s="62">
        <v>0.71348314795708734</v>
      </c>
      <c r="G9737" s="62">
        <v>0.82136320790612061</v>
      </c>
      <c r="H9737" s="62">
        <v>0.75094597423627396</v>
      </c>
      <c r="I9737" s="62">
        <v>0.57449366488522147</v>
      </c>
      <c r="J9737" s="62">
        <v>0.13663140476113234</v>
      </c>
      <c r="K9737" s="62"/>
      <c r="L9737" s="65">
        <f t="shared" si="1369"/>
        <v>0.21964605974126308</v>
      </c>
      <c r="M9737" s="65">
        <f t="shared" si="1370"/>
        <v>3.5179189124902879E-2</v>
      </c>
      <c r="N9737" s="65">
        <f t="shared" si="1371"/>
        <v>6.839750855186652E-2</v>
      </c>
      <c r="O9737" s="65">
        <f t="shared" si="1372"/>
        <v>0.16112194401622512</v>
      </c>
      <c r="P9737" s="65">
        <f t="shared" si="1373"/>
        <v>0.18548389990732711</v>
      </c>
      <c r="Q9737" s="65">
        <f t="shared" si="1374"/>
        <v>0.16958196639478831</v>
      </c>
      <c r="R9737" s="65">
        <f t="shared" si="1375"/>
        <v>0.12973471956044</v>
      </c>
      <c r="S9737" s="65">
        <f t="shared" si="1376"/>
        <v>3.0854712703186953E-2</v>
      </c>
      <c r="T9737" s="66">
        <f>(L9737*'Football Field'!$F$4)+(M9737*'Football Field'!$F$5)+(N9737*'Football Field'!$F$6)+(O9737*'Football Field'!$F$7)+(P9737*'Football Field'!$F$8)+(Q9737*'Football Field'!$F$9)+(R9737*'Football Field'!$F$10)+(S9737*'Football Field'!$F$11)</f>
        <v>143196688.37633368</v>
      </c>
    </row>
    <row r="9738" spans="2:20" x14ac:dyDescent="0.3">
      <c r="B9738" s="62">
        <f t="shared" si="1368"/>
        <v>9711</v>
      </c>
      <c r="C9738" s="62">
        <v>0.58879176094115493</v>
      </c>
      <c r="D9738" s="62">
        <v>0.89776419726957168</v>
      </c>
      <c r="E9738" s="62">
        <v>0.56654451416140728</v>
      </c>
      <c r="F9738" s="62">
        <v>0.13303590403210352</v>
      </c>
      <c r="G9738" s="62">
        <v>0.18192009495177752</v>
      </c>
      <c r="H9738" s="62">
        <v>0.38330365607398298</v>
      </c>
      <c r="I9738" s="62">
        <v>0.89133080080068128</v>
      </c>
      <c r="J9738" s="62">
        <v>0.86993320531096308</v>
      </c>
      <c r="K9738" s="62"/>
      <c r="L9738" s="65">
        <f t="shared" si="1369"/>
        <v>0.13047657937313151</v>
      </c>
      <c r="M9738" s="65">
        <f t="shared" si="1370"/>
        <v>0.1989450418874083</v>
      </c>
      <c r="N9738" s="65">
        <f t="shared" si="1371"/>
        <v>0.12554657720113865</v>
      </c>
      <c r="O9738" s="65">
        <f t="shared" si="1372"/>
        <v>2.948082979995344E-2</v>
      </c>
      <c r="P9738" s="65">
        <f t="shared" si="1373"/>
        <v>4.0313593503078039E-2</v>
      </c>
      <c r="Q9738" s="65">
        <f t="shared" si="1374"/>
        <v>8.4940301857836048E-2</v>
      </c>
      <c r="R9738" s="65">
        <f t="shared" si="1375"/>
        <v>0.1975193976771866</v>
      </c>
      <c r="S9738" s="65">
        <f t="shared" si="1376"/>
        <v>0.19277767870026735</v>
      </c>
      <c r="T9738" s="66">
        <f>(L9738*'Football Field'!$F$4)+(M9738*'Football Field'!$F$5)+(N9738*'Football Field'!$F$6)+(O9738*'Football Field'!$F$7)+(P9738*'Football Field'!$F$8)+(Q9738*'Football Field'!$F$9)+(R9738*'Football Field'!$F$10)+(S9738*'Football Field'!$F$11)</f>
        <v>142424100.93243191</v>
      </c>
    </row>
    <row r="9739" spans="2:20" x14ac:dyDescent="0.3">
      <c r="B9739" s="62">
        <f t="shared" si="1368"/>
        <v>9712</v>
      </c>
      <c r="C9739" s="62">
        <v>0.36769103430583694</v>
      </c>
      <c r="D9739" s="62">
        <v>0.71745774730635692</v>
      </c>
      <c r="E9739" s="62">
        <v>0.28787586903436524</v>
      </c>
      <c r="F9739" s="62">
        <v>0.4031583904279471</v>
      </c>
      <c r="G9739" s="62">
        <v>4.423895515845333E-2</v>
      </c>
      <c r="H9739" s="62">
        <v>1.5997893264699914E-2</v>
      </c>
      <c r="I9739" s="62">
        <v>0.93748602630240585</v>
      </c>
      <c r="J9739" s="62">
        <v>0.47157815758610333</v>
      </c>
      <c r="K9739" s="62"/>
      <c r="L9739" s="65">
        <f t="shared" si="1369"/>
        <v>0.11329312546039005</v>
      </c>
      <c r="M9739" s="65">
        <f t="shared" si="1370"/>
        <v>0.22106340104691963</v>
      </c>
      <c r="N9739" s="65">
        <f t="shared" si="1371"/>
        <v>8.8700441143749198E-2</v>
      </c>
      <c r="O9739" s="65">
        <f t="shared" si="1372"/>
        <v>0.12422134304523415</v>
      </c>
      <c r="P9739" s="65">
        <f t="shared" si="1373"/>
        <v>1.3630926591575202E-2</v>
      </c>
      <c r="Q9739" s="65">
        <f t="shared" si="1374"/>
        <v>4.929278006904082E-3</v>
      </c>
      <c r="R9739" s="65">
        <f t="shared" si="1375"/>
        <v>0.28885861249175132</v>
      </c>
      <c r="S9739" s="65">
        <f t="shared" si="1376"/>
        <v>0.1453028722134764</v>
      </c>
      <c r="T9739" s="66">
        <f>(L9739*'Football Field'!$F$4)+(M9739*'Football Field'!$F$5)+(N9739*'Football Field'!$F$6)+(O9739*'Football Field'!$F$7)+(P9739*'Football Field'!$F$8)+(Q9739*'Football Field'!$F$9)+(R9739*'Football Field'!$F$10)+(S9739*'Football Field'!$F$11)</f>
        <v>152268669.06982213</v>
      </c>
    </row>
    <row r="9740" spans="2:20" x14ac:dyDescent="0.3">
      <c r="B9740" s="62">
        <f t="shared" si="1368"/>
        <v>9713</v>
      </c>
      <c r="C9740" s="62">
        <v>0.31012885269821822</v>
      </c>
      <c r="D9740" s="62">
        <v>0.62889294153815611</v>
      </c>
      <c r="E9740" s="62">
        <v>0.3162105473026805</v>
      </c>
      <c r="F9740" s="62">
        <v>0.47984857140025872</v>
      </c>
      <c r="G9740" s="62">
        <v>0.17419205910697455</v>
      </c>
      <c r="H9740" s="62">
        <v>0.54922738671286153</v>
      </c>
      <c r="I9740" s="62">
        <v>0.73049420786219332</v>
      </c>
      <c r="J9740" s="62">
        <v>0.4758860107494578</v>
      </c>
      <c r="K9740" s="62"/>
      <c r="L9740" s="65">
        <f t="shared" si="1369"/>
        <v>8.4621816768912519E-2</v>
      </c>
      <c r="M9740" s="65">
        <f t="shared" si="1370"/>
        <v>0.17159984568701181</v>
      </c>
      <c r="N9740" s="65">
        <f t="shared" si="1371"/>
        <v>8.6281269096503868E-2</v>
      </c>
      <c r="O9740" s="65">
        <f t="shared" si="1372"/>
        <v>0.13093157096663269</v>
      </c>
      <c r="P9740" s="65">
        <f t="shared" si="1373"/>
        <v>4.7530077837335864E-2</v>
      </c>
      <c r="Q9740" s="65">
        <f t="shared" si="1374"/>
        <v>0.14986228749283814</v>
      </c>
      <c r="R9740" s="65">
        <f t="shared" si="1375"/>
        <v>0.19932278622466129</v>
      </c>
      <c r="S9740" s="65">
        <f t="shared" si="1376"/>
        <v>0.12985034592610389</v>
      </c>
      <c r="T9740" s="66">
        <f>(L9740*'Football Field'!$F$4)+(M9740*'Football Field'!$F$5)+(N9740*'Football Field'!$F$6)+(O9740*'Football Field'!$F$7)+(P9740*'Football Field'!$F$8)+(Q9740*'Football Field'!$F$9)+(R9740*'Football Field'!$F$10)+(S9740*'Football Field'!$F$11)</f>
        <v>142779056.2726427</v>
      </c>
    </row>
    <row r="9741" spans="2:20" x14ac:dyDescent="0.3">
      <c r="B9741" s="62">
        <f t="shared" si="1368"/>
        <v>9714</v>
      </c>
      <c r="C9741" s="62">
        <v>0.89398193793762903</v>
      </c>
      <c r="D9741" s="62">
        <v>0.68701082087374887</v>
      </c>
      <c r="E9741" s="62">
        <v>0.36618675535691858</v>
      </c>
      <c r="F9741" s="62">
        <v>7.3554059772326541E-2</v>
      </c>
      <c r="G9741" s="62">
        <v>0.79711574664191853</v>
      </c>
      <c r="H9741" s="62">
        <v>0.15314185274127101</v>
      </c>
      <c r="I9741" s="62">
        <v>0.40866087326377987</v>
      </c>
      <c r="J9741" s="62">
        <v>0.89962966640567599</v>
      </c>
      <c r="K9741" s="62"/>
      <c r="L9741" s="65">
        <f t="shared" si="1369"/>
        <v>0.20890934458070701</v>
      </c>
      <c r="M9741" s="65">
        <f t="shared" si="1370"/>
        <v>0.16054348999453907</v>
      </c>
      <c r="N9741" s="65">
        <f t="shared" si="1371"/>
        <v>8.5572014164213214E-2</v>
      </c>
      <c r="O9741" s="65">
        <f t="shared" si="1372"/>
        <v>1.7188412613498398E-2</v>
      </c>
      <c r="P9741" s="65">
        <f t="shared" si="1373"/>
        <v>0.18627325801468503</v>
      </c>
      <c r="Q9741" s="65">
        <f t="shared" si="1374"/>
        <v>3.5786812603686109E-2</v>
      </c>
      <c r="R9741" s="65">
        <f t="shared" si="1375"/>
        <v>9.5497539230229841E-2</v>
      </c>
      <c r="S9741" s="65">
        <f t="shared" si="1376"/>
        <v>0.21022912879844119</v>
      </c>
      <c r="T9741" s="66">
        <f>(L9741*'Football Field'!$F$4)+(M9741*'Football Field'!$F$5)+(N9741*'Football Field'!$F$6)+(O9741*'Football Field'!$F$7)+(P9741*'Football Field'!$F$8)+(Q9741*'Football Field'!$F$9)+(R9741*'Football Field'!$F$10)+(S9741*'Football Field'!$F$11)</f>
        <v>138977893.96685156</v>
      </c>
    </row>
    <row r="9742" spans="2:20" x14ac:dyDescent="0.3">
      <c r="B9742" s="62">
        <f t="shared" si="1368"/>
        <v>9715</v>
      </c>
      <c r="C9742" s="62">
        <v>0.90354874963360077</v>
      </c>
      <c r="D9742" s="62">
        <v>0.47136862104669286</v>
      </c>
      <c r="E9742" s="62">
        <v>0.29680943027808548</v>
      </c>
      <c r="F9742" s="62">
        <v>0.21762847567477361</v>
      </c>
      <c r="G9742" s="62">
        <v>0.64194816542635158</v>
      </c>
      <c r="H9742" s="62">
        <v>0.6592125227515353</v>
      </c>
      <c r="I9742" s="62">
        <v>0.86847444066532253</v>
      </c>
      <c r="J9742" s="62">
        <v>0.50554861230420078</v>
      </c>
      <c r="K9742" s="62"/>
      <c r="L9742" s="65">
        <f t="shared" si="1369"/>
        <v>0.19794961684278417</v>
      </c>
      <c r="M9742" s="65">
        <f t="shared" si="1370"/>
        <v>0.10326751928519796</v>
      </c>
      <c r="N9742" s="65">
        <f t="shared" si="1371"/>
        <v>6.5025061484172503E-2</v>
      </c>
      <c r="O9742" s="65">
        <f t="shared" si="1372"/>
        <v>4.767808421113949E-2</v>
      </c>
      <c r="P9742" s="65">
        <f t="shared" si="1373"/>
        <v>0.14063811546483154</v>
      </c>
      <c r="Q9742" s="65">
        <f t="shared" si="1374"/>
        <v>0.14442039386313918</v>
      </c>
      <c r="R9742" s="65">
        <f t="shared" si="1375"/>
        <v>0.19026553114833597</v>
      </c>
      <c r="S9742" s="65">
        <f t="shared" si="1376"/>
        <v>0.11075567770039921</v>
      </c>
      <c r="T9742" s="66">
        <f>(L9742*'Football Field'!$F$4)+(M9742*'Football Field'!$F$5)+(N9742*'Football Field'!$F$6)+(O9742*'Football Field'!$F$7)+(P9742*'Football Field'!$F$8)+(Q9742*'Football Field'!$F$9)+(R9742*'Football Field'!$F$10)+(S9742*'Football Field'!$F$11)</f>
        <v>147533276.73710945</v>
      </c>
    </row>
    <row r="9743" spans="2:20" x14ac:dyDescent="0.3">
      <c r="B9743" s="62">
        <f t="shared" si="1368"/>
        <v>9716</v>
      </c>
      <c r="C9743" s="62">
        <v>0.26485883125442089</v>
      </c>
      <c r="D9743" s="62">
        <v>0.22640091755193537</v>
      </c>
      <c r="E9743" s="62">
        <v>0.2777861436011323</v>
      </c>
      <c r="F9743" s="62">
        <v>0.59417193072845831</v>
      </c>
      <c r="G9743" s="62">
        <v>0.24010979435159574</v>
      </c>
      <c r="H9743" s="62">
        <v>0.11918638204667753</v>
      </c>
      <c r="I9743" s="62">
        <v>6.5544615087590019E-2</v>
      </c>
      <c r="J9743" s="62">
        <v>0.71591407864558343</v>
      </c>
      <c r="K9743" s="62"/>
      <c r="L9743" s="65">
        <f t="shared" si="1369"/>
        <v>0.10577544713908636</v>
      </c>
      <c r="M9743" s="65">
        <f t="shared" si="1370"/>
        <v>9.0416687913840013E-2</v>
      </c>
      <c r="N9743" s="65">
        <f t="shared" si="1371"/>
        <v>0.11093816811502591</v>
      </c>
      <c r="O9743" s="65">
        <f t="shared" si="1372"/>
        <v>0.23729169743985226</v>
      </c>
      <c r="P9743" s="65">
        <f t="shared" si="1373"/>
        <v>9.5891538672604443E-2</v>
      </c>
      <c r="Q9743" s="65">
        <f t="shared" si="1374"/>
        <v>4.7598914463860685E-2</v>
      </c>
      <c r="R9743" s="65">
        <f t="shared" si="1375"/>
        <v>2.6176249950258808E-2</v>
      </c>
      <c r="S9743" s="65">
        <f t="shared" si="1376"/>
        <v>0.28591129630547157</v>
      </c>
      <c r="T9743" s="66">
        <f>(L9743*'Football Field'!$F$4)+(M9743*'Football Field'!$F$5)+(N9743*'Football Field'!$F$6)+(O9743*'Football Field'!$F$7)+(P9743*'Football Field'!$F$8)+(Q9743*'Football Field'!$F$9)+(R9743*'Football Field'!$F$10)+(S9743*'Football Field'!$F$11)</f>
        <v>125479846.06017803</v>
      </c>
    </row>
    <row r="9744" spans="2:20" x14ac:dyDescent="0.3">
      <c r="B9744" s="62">
        <f t="shared" si="1368"/>
        <v>9717</v>
      </c>
      <c r="C9744" s="62">
        <v>0.75319600909403805</v>
      </c>
      <c r="D9744" s="62">
        <v>0.31886396078490375</v>
      </c>
      <c r="E9744" s="62">
        <v>0.20607650330265948</v>
      </c>
      <c r="F9744" s="62">
        <v>0.38089996428664585</v>
      </c>
      <c r="G9744" s="62">
        <v>0.19647434923438567</v>
      </c>
      <c r="H9744" s="62">
        <v>0.41635636612266369</v>
      </c>
      <c r="I9744" s="62">
        <v>0.7295396387658466</v>
      </c>
      <c r="J9744" s="62">
        <v>0.98624005990049068</v>
      </c>
      <c r="K9744" s="62"/>
      <c r="L9744" s="65">
        <f t="shared" si="1369"/>
        <v>0.18888232512673353</v>
      </c>
      <c r="M9744" s="65">
        <f t="shared" si="1370"/>
        <v>7.9962938710489956E-2</v>
      </c>
      <c r="N9744" s="65">
        <f t="shared" si="1371"/>
        <v>5.1678724565484967E-2</v>
      </c>
      <c r="O9744" s="65">
        <f t="shared" si="1372"/>
        <v>9.5519984209274947E-2</v>
      </c>
      <c r="P9744" s="65">
        <f t="shared" si="1373"/>
        <v>4.9270749530112415E-2</v>
      </c>
      <c r="Q9744" s="65">
        <f t="shared" si="1374"/>
        <v>0.10441154435902966</v>
      </c>
      <c r="R9744" s="65">
        <f t="shared" si="1375"/>
        <v>0.18294991154819848</v>
      </c>
      <c r="S9744" s="65">
        <f t="shared" si="1376"/>
        <v>0.24732382195067601</v>
      </c>
      <c r="T9744" s="66">
        <f>(L9744*'Football Field'!$F$4)+(M9744*'Football Field'!$F$5)+(N9744*'Football Field'!$F$6)+(O9744*'Football Field'!$F$7)+(P9744*'Football Field'!$F$8)+(Q9744*'Football Field'!$F$9)+(R9744*'Football Field'!$F$10)+(S9744*'Football Field'!$F$11)</f>
        <v>140194045.41340482</v>
      </c>
    </row>
    <row r="9745" spans="2:20" x14ac:dyDescent="0.3">
      <c r="B9745" s="62">
        <f t="shared" si="1368"/>
        <v>9718</v>
      </c>
      <c r="C9745" s="62">
        <v>0.14373349696057303</v>
      </c>
      <c r="D9745" s="62">
        <v>0.31673235115095522</v>
      </c>
      <c r="E9745" s="62">
        <v>0.88329429877631838</v>
      </c>
      <c r="F9745" s="62">
        <v>3.5289589182725289E-2</v>
      </c>
      <c r="G9745" s="62">
        <v>0.78107567717813431</v>
      </c>
      <c r="H9745" s="62">
        <v>0.41828197232036013</v>
      </c>
      <c r="I9745" s="62">
        <v>0.15665552618103462</v>
      </c>
      <c r="J9745" s="62">
        <v>0.31550997013341453</v>
      </c>
      <c r="K9745" s="62"/>
      <c r="L9745" s="65">
        <f t="shared" si="1369"/>
        <v>4.7116886737624063E-2</v>
      </c>
      <c r="M9745" s="65">
        <f t="shared" si="1370"/>
        <v>0.10382717063799346</v>
      </c>
      <c r="N9745" s="65">
        <f t="shared" si="1371"/>
        <v>0.289550301853777</v>
      </c>
      <c r="O9745" s="65">
        <f t="shared" si="1372"/>
        <v>1.1568184255586917E-2</v>
      </c>
      <c r="P9745" s="65">
        <f t="shared" si="1373"/>
        <v>0.25604229350385976</v>
      </c>
      <c r="Q9745" s="65">
        <f t="shared" si="1374"/>
        <v>0.13711587577678205</v>
      </c>
      <c r="R9745" s="65">
        <f t="shared" si="1375"/>
        <v>5.1352821993326969E-2</v>
      </c>
      <c r="S9745" s="65">
        <f t="shared" si="1376"/>
        <v>0.1034264652410498</v>
      </c>
      <c r="T9745" s="66">
        <f>(L9745*'Football Field'!$F$4)+(M9745*'Football Field'!$F$5)+(N9745*'Football Field'!$F$6)+(O9745*'Football Field'!$F$7)+(P9745*'Football Field'!$F$8)+(Q9745*'Football Field'!$F$9)+(R9745*'Football Field'!$F$10)+(S9745*'Football Field'!$F$11)</f>
        <v>143999559.35058618</v>
      </c>
    </row>
    <row r="9746" spans="2:20" x14ac:dyDescent="0.3">
      <c r="B9746" s="62">
        <f t="shared" si="1368"/>
        <v>9719</v>
      </c>
      <c r="C9746" s="62">
        <v>0.43759215063137402</v>
      </c>
      <c r="D9746" s="62">
        <v>0.48526157080079424</v>
      </c>
      <c r="E9746" s="62">
        <v>0.78326877486750046</v>
      </c>
      <c r="F9746" s="62">
        <v>0.9315868663298561</v>
      </c>
      <c r="G9746" s="62">
        <v>3.3911249893163631E-2</v>
      </c>
      <c r="H9746" s="62">
        <v>0.51441093139511895</v>
      </c>
      <c r="I9746" s="62">
        <v>0.56914110863370715</v>
      </c>
      <c r="J9746" s="62">
        <v>0.17541853617412972</v>
      </c>
      <c r="K9746" s="62"/>
      <c r="L9746" s="65">
        <f t="shared" si="1369"/>
        <v>0.11132985589713487</v>
      </c>
      <c r="M9746" s="65">
        <f t="shared" si="1370"/>
        <v>0.12345765496872323</v>
      </c>
      <c r="N9746" s="65">
        <f t="shared" si="1371"/>
        <v>0.19927505488594141</v>
      </c>
      <c r="O9746" s="65">
        <f t="shared" si="1372"/>
        <v>0.23700935090934511</v>
      </c>
      <c r="P9746" s="65">
        <f t="shared" si="1373"/>
        <v>8.6275189316134815E-3</v>
      </c>
      <c r="Q9746" s="65">
        <f t="shared" si="1374"/>
        <v>0.13087367947870931</v>
      </c>
      <c r="R9746" s="65">
        <f t="shared" si="1375"/>
        <v>0.14479783862188708</v>
      </c>
      <c r="S9746" s="65">
        <f t="shared" si="1376"/>
        <v>4.4629046306645541E-2</v>
      </c>
      <c r="T9746" s="66">
        <f>(L9746*'Football Field'!$F$4)+(M9746*'Football Field'!$F$5)+(N9746*'Football Field'!$F$6)+(O9746*'Football Field'!$F$7)+(P9746*'Football Field'!$F$8)+(Q9746*'Football Field'!$F$9)+(R9746*'Football Field'!$F$10)+(S9746*'Football Field'!$F$11)</f>
        <v>135097783.42162883</v>
      </c>
    </row>
    <row r="9747" spans="2:20" x14ac:dyDescent="0.3">
      <c r="B9747" s="62">
        <f t="shared" si="1368"/>
        <v>9720</v>
      </c>
      <c r="C9747" s="62">
        <v>0.25974336593294223</v>
      </c>
      <c r="D9747" s="62">
        <v>0.33781158463559779</v>
      </c>
      <c r="E9747" s="62">
        <v>0.49704827334406676</v>
      </c>
      <c r="F9747" s="62">
        <v>0.15781512065485881</v>
      </c>
      <c r="G9747" s="62">
        <v>0.95609339649313851</v>
      </c>
      <c r="H9747" s="62">
        <v>9.0379603178960433E-2</v>
      </c>
      <c r="I9747" s="62">
        <v>0.84405920281113178</v>
      </c>
      <c r="J9747" s="62">
        <v>0.27111090153677364</v>
      </c>
      <c r="K9747" s="62"/>
      <c r="L9747" s="65">
        <f t="shared" si="1369"/>
        <v>7.6080460133606614E-2</v>
      </c>
      <c r="M9747" s="65">
        <f t="shared" si="1370"/>
        <v>9.8947130777439177E-2</v>
      </c>
      <c r="N9747" s="65">
        <f t="shared" si="1371"/>
        <v>0.14558855510632798</v>
      </c>
      <c r="O9747" s="65">
        <f t="shared" si="1372"/>
        <v>4.622503813461034E-2</v>
      </c>
      <c r="P9747" s="65">
        <f t="shared" si="1373"/>
        <v>0.28004574929039772</v>
      </c>
      <c r="Q9747" s="65">
        <f t="shared" si="1374"/>
        <v>2.6472752333252234E-2</v>
      </c>
      <c r="R9747" s="65">
        <f t="shared" si="1375"/>
        <v>0.24723023165278762</v>
      </c>
      <c r="S9747" s="65">
        <f t="shared" si="1376"/>
        <v>7.941008257157843E-2</v>
      </c>
      <c r="T9747" s="66">
        <f>(L9747*'Football Field'!$F$4)+(M9747*'Football Field'!$F$5)+(N9747*'Football Field'!$F$6)+(O9747*'Football Field'!$F$7)+(P9747*'Football Field'!$F$8)+(Q9747*'Football Field'!$F$9)+(R9747*'Football Field'!$F$10)+(S9747*'Football Field'!$F$11)</f>
        <v>169326135.86104274</v>
      </c>
    </row>
    <row r="9748" spans="2:20" x14ac:dyDescent="0.3">
      <c r="B9748" s="62">
        <f t="shared" si="1368"/>
        <v>9721</v>
      </c>
      <c r="C9748" s="62">
        <v>0.44021121363395344</v>
      </c>
      <c r="D9748" s="62">
        <v>0.87063161114558385</v>
      </c>
      <c r="E9748" s="62">
        <v>0.4178545236277228</v>
      </c>
      <c r="F9748" s="62">
        <v>0.87175057844725012</v>
      </c>
      <c r="G9748" s="62">
        <v>0.44637708358772343</v>
      </c>
      <c r="H9748" s="62">
        <v>0.20868339339077513</v>
      </c>
      <c r="I9748" s="62">
        <v>0.32580041252871939</v>
      </c>
      <c r="J9748" s="62">
        <v>3.6772036758229931E-2</v>
      </c>
      <c r="K9748" s="62"/>
      <c r="L9748" s="65">
        <f t="shared" si="1369"/>
        <v>0.12166981101440803</v>
      </c>
      <c r="M9748" s="65">
        <f t="shared" si="1370"/>
        <v>0.24063354205996182</v>
      </c>
      <c r="N9748" s="65">
        <f t="shared" si="1371"/>
        <v>0.11549065391045554</v>
      </c>
      <c r="O9748" s="65">
        <f t="shared" si="1372"/>
        <v>0.24094281300969786</v>
      </c>
      <c r="P9748" s="65">
        <f t="shared" si="1373"/>
        <v>0.12337399348132361</v>
      </c>
      <c r="Q9748" s="65">
        <f t="shared" si="1374"/>
        <v>5.7677924253910037E-2</v>
      </c>
      <c r="R9748" s="65">
        <f t="shared" si="1375"/>
        <v>9.0047852923953842E-2</v>
      </c>
      <c r="S9748" s="65">
        <f t="shared" si="1376"/>
        <v>1.0163409346289351E-2</v>
      </c>
      <c r="T9748" s="66">
        <f>(L9748*'Football Field'!$F$4)+(M9748*'Football Field'!$F$5)+(N9748*'Football Field'!$F$6)+(O9748*'Football Field'!$F$7)+(P9748*'Football Field'!$F$8)+(Q9748*'Football Field'!$F$9)+(R9748*'Football Field'!$F$10)+(S9748*'Football Field'!$F$11)</f>
        <v>134051057.63287929</v>
      </c>
    </row>
    <row r="9749" spans="2:20" x14ac:dyDescent="0.3">
      <c r="B9749" s="62">
        <f t="shared" si="1368"/>
        <v>9722</v>
      </c>
      <c r="C9749" s="62">
        <v>8.9292169019626111E-2</v>
      </c>
      <c r="D9749" s="62">
        <v>5.2688256590142424E-2</v>
      </c>
      <c r="E9749" s="62">
        <v>0.2263334667926491</v>
      </c>
      <c r="F9749" s="62">
        <v>0.11357143632525402</v>
      </c>
      <c r="G9749" s="62">
        <v>0.43087618957440832</v>
      </c>
      <c r="H9749" s="62">
        <v>6.9054035280551318E-3</v>
      </c>
      <c r="I9749" s="62">
        <v>0.68250260261528639</v>
      </c>
      <c r="J9749" s="62">
        <v>0.77094521168921304</v>
      </c>
      <c r="K9749" s="62"/>
      <c r="L9749" s="65">
        <f t="shared" si="1369"/>
        <v>3.7626570540397287E-2</v>
      </c>
      <c r="M9749" s="65">
        <f t="shared" si="1370"/>
        <v>2.2202153055592189E-2</v>
      </c>
      <c r="N9749" s="65">
        <f t="shared" si="1371"/>
        <v>9.5374009248834102E-2</v>
      </c>
      <c r="O9749" s="65">
        <f t="shared" si="1372"/>
        <v>4.7857541228807553E-2</v>
      </c>
      <c r="P9749" s="65">
        <f t="shared" si="1373"/>
        <v>0.18156567949016492</v>
      </c>
      <c r="Q9749" s="65">
        <f t="shared" si="1374"/>
        <v>2.9098481514226149E-3</v>
      </c>
      <c r="R9749" s="65">
        <f t="shared" si="1375"/>
        <v>0.28759781068443285</v>
      </c>
      <c r="S9749" s="65">
        <f t="shared" si="1376"/>
        <v>0.32486638760034858</v>
      </c>
      <c r="T9749" s="66">
        <f>(L9749*'Football Field'!$F$4)+(M9749*'Football Field'!$F$5)+(N9749*'Football Field'!$F$6)+(O9749*'Football Field'!$F$7)+(P9749*'Football Field'!$F$8)+(Q9749*'Football Field'!$F$9)+(R9749*'Football Field'!$F$10)+(S9749*'Football Field'!$F$11)</f>
        <v>167884422.76270494</v>
      </c>
    </row>
    <row r="9750" spans="2:20" x14ac:dyDescent="0.3">
      <c r="B9750" s="62">
        <f t="shared" si="1368"/>
        <v>9723</v>
      </c>
      <c r="C9750" s="62">
        <v>0.5268748727988477</v>
      </c>
      <c r="D9750" s="62">
        <v>0.96679917883963018</v>
      </c>
      <c r="E9750" s="62">
        <v>0.93395657065550153</v>
      </c>
      <c r="F9750" s="62">
        <v>0.36875109030202624</v>
      </c>
      <c r="G9750" s="62">
        <v>0.32439146517651218</v>
      </c>
      <c r="H9750" s="62">
        <v>0.17741769076241753</v>
      </c>
      <c r="I9750" s="62">
        <v>0.24766096575036201</v>
      </c>
      <c r="J9750" s="62">
        <v>0.60777747480422784</v>
      </c>
      <c r="K9750" s="62"/>
      <c r="L9750" s="65">
        <f t="shared" si="1369"/>
        <v>0.12684686898897546</v>
      </c>
      <c r="M9750" s="65">
        <f t="shared" si="1370"/>
        <v>0.23276010132246303</v>
      </c>
      <c r="N9750" s="65">
        <f t="shared" si="1371"/>
        <v>0.22485313473007645</v>
      </c>
      <c r="O9750" s="65">
        <f t="shared" si="1372"/>
        <v>8.877804514116748E-2</v>
      </c>
      <c r="P9750" s="65">
        <f t="shared" si="1373"/>
        <v>7.8098318611782583E-2</v>
      </c>
      <c r="Q9750" s="65">
        <f t="shared" si="1374"/>
        <v>4.2713896103864751E-2</v>
      </c>
      <c r="R9750" s="65">
        <f t="shared" si="1375"/>
        <v>5.9625196983369995E-2</v>
      </c>
      <c r="S9750" s="65">
        <f t="shared" si="1376"/>
        <v>0.14632443811830007</v>
      </c>
      <c r="T9750" s="66">
        <f>(L9750*'Football Field'!$F$4)+(M9750*'Football Field'!$F$5)+(N9750*'Football Field'!$F$6)+(O9750*'Football Field'!$F$7)+(P9750*'Football Field'!$F$8)+(Q9750*'Football Field'!$F$9)+(R9750*'Football Field'!$F$10)+(S9750*'Football Field'!$F$11)</f>
        <v>128952234.32450396</v>
      </c>
    </row>
    <row r="9751" spans="2:20" x14ac:dyDescent="0.3">
      <c r="B9751" s="62">
        <f t="shared" si="1368"/>
        <v>9724</v>
      </c>
      <c r="C9751" s="62">
        <v>0.11056025192743202</v>
      </c>
      <c r="D9751" s="62">
        <v>0.1017462694670056</v>
      </c>
      <c r="E9751" s="62">
        <v>2.6069183194814771E-2</v>
      </c>
      <c r="F9751" s="62">
        <v>0.80806037280447351</v>
      </c>
      <c r="G9751" s="62">
        <v>0.79625230953681447</v>
      </c>
      <c r="H9751" s="62">
        <v>0.43129390383629762</v>
      </c>
      <c r="I9751" s="62">
        <v>0.87387131151604824</v>
      </c>
      <c r="J9751" s="62">
        <v>0.44369683477463417</v>
      </c>
      <c r="K9751" s="62"/>
      <c r="L9751" s="65">
        <f t="shared" si="1369"/>
        <v>3.0783432911500926E-2</v>
      </c>
      <c r="M9751" s="65">
        <f t="shared" si="1370"/>
        <v>2.8329344457254543E-2</v>
      </c>
      <c r="N9751" s="65">
        <f t="shared" si="1371"/>
        <v>7.2584761516457184E-3</v>
      </c>
      <c r="O9751" s="65">
        <f t="shared" si="1372"/>
        <v>0.22498928720781097</v>
      </c>
      <c r="P9751" s="65">
        <f t="shared" si="1373"/>
        <v>0.22170155298979088</v>
      </c>
      <c r="Q9751" s="65">
        <f t="shared" si="1374"/>
        <v>0.1200857154576527</v>
      </c>
      <c r="R9751" s="65">
        <f t="shared" si="1375"/>
        <v>0.24331311137927164</v>
      </c>
      <c r="S9751" s="65">
        <f t="shared" si="1376"/>
        <v>0.12353907944507257</v>
      </c>
      <c r="T9751" s="66">
        <f>(L9751*'Football Field'!$F$4)+(M9751*'Football Field'!$F$5)+(N9751*'Football Field'!$F$6)+(O9751*'Football Field'!$F$7)+(P9751*'Football Field'!$F$8)+(Q9751*'Football Field'!$F$9)+(R9751*'Football Field'!$F$10)+(S9751*'Football Field'!$F$11)</f>
        <v>162433336.87298858</v>
      </c>
    </row>
    <row r="9752" spans="2:20" x14ac:dyDescent="0.3">
      <c r="B9752" s="62">
        <f t="shared" si="1368"/>
        <v>9725</v>
      </c>
      <c r="C9752" s="62">
        <v>0.62623535382869466</v>
      </c>
      <c r="D9752" s="62">
        <v>0.78543440720029623</v>
      </c>
      <c r="E9752" s="62">
        <v>0.29133069495735031</v>
      </c>
      <c r="F9752" s="62">
        <v>0.66377316318917357</v>
      </c>
      <c r="G9752" s="62">
        <v>0.69020400686540007</v>
      </c>
      <c r="H9752" s="62">
        <v>0.4101657114065933</v>
      </c>
      <c r="I9752" s="62">
        <v>0.94346269180538378</v>
      </c>
      <c r="J9752" s="62">
        <v>0.86124696062453687</v>
      </c>
      <c r="K9752" s="62"/>
      <c r="L9752" s="65">
        <f t="shared" si="1369"/>
        <v>0.1187884705873133</v>
      </c>
      <c r="M9752" s="65">
        <f t="shared" si="1370"/>
        <v>0.14898640168996019</v>
      </c>
      <c r="N9752" s="65">
        <f t="shared" si="1371"/>
        <v>5.5261536222034099E-2</v>
      </c>
      <c r="O9752" s="65">
        <f t="shared" si="1372"/>
        <v>0.1259088909466359</v>
      </c>
      <c r="P9752" s="65">
        <f t="shared" si="1373"/>
        <v>0.13092246847373629</v>
      </c>
      <c r="Q9752" s="65">
        <f t="shared" si="1374"/>
        <v>7.7802949398277838E-2</v>
      </c>
      <c r="R9752" s="65">
        <f t="shared" si="1375"/>
        <v>0.17896225361688611</v>
      </c>
      <c r="S9752" s="65">
        <f t="shared" si="1376"/>
        <v>0.16336702906515627</v>
      </c>
      <c r="T9752" s="66">
        <f>(L9752*'Football Field'!$F$4)+(M9752*'Football Field'!$F$5)+(N9752*'Football Field'!$F$6)+(O9752*'Football Field'!$F$7)+(P9752*'Football Field'!$F$8)+(Q9752*'Football Field'!$F$9)+(R9752*'Football Field'!$F$10)+(S9752*'Football Field'!$F$11)</f>
        <v>146111041.36989933</v>
      </c>
    </row>
    <row r="9753" spans="2:20" x14ac:dyDescent="0.3">
      <c r="B9753" s="62">
        <f t="shared" si="1368"/>
        <v>9726</v>
      </c>
      <c r="C9753" s="62">
        <v>0.46877680840301195</v>
      </c>
      <c r="D9753" s="62">
        <v>0.40871870934326626</v>
      </c>
      <c r="E9753" s="62">
        <v>0.84831486390174604</v>
      </c>
      <c r="F9753" s="62">
        <v>0.86306986214330406</v>
      </c>
      <c r="G9753" s="62">
        <v>0.63252643502501205</v>
      </c>
      <c r="H9753" s="62">
        <v>0.39283777533337383</v>
      </c>
      <c r="I9753" s="62">
        <v>0.7767592083785867</v>
      </c>
      <c r="J9753" s="62">
        <v>0.46442261867461221</v>
      </c>
      <c r="K9753" s="62"/>
      <c r="L9753" s="65">
        <f t="shared" si="1369"/>
        <v>9.6546993251203125E-2</v>
      </c>
      <c r="M9753" s="65">
        <f t="shared" si="1370"/>
        <v>8.4177719045094385E-2</v>
      </c>
      <c r="N9753" s="65">
        <f t="shared" si="1371"/>
        <v>0.17471480664547939</v>
      </c>
      <c r="O9753" s="65">
        <f t="shared" si="1372"/>
        <v>0.177753674375524</v>
      </c>
      <c r="P9753" s="65">
        <f t="shared" si="1373"/>
        <v>0.1302720705437847</v>
      </c>
      <c r="Q9753" s="65">
        <f t="shared" si="1374"/>
        <v>8.0906959056136638E-2</v>
      </c>
      <c r="R9753" s="65">
        <f t="shared" si="1375"/>
        <v>0.15997755158711782</v>
      </c>
      <c r="S9753" s="65">
        <f t="shared" si="1376"/>
        <v>9.5650225495659949E-2</v>
      </c>
      <c r="T9753" s="66">
        <f>(L9753*'Football Field'!$F$4)+(M9753*'Football Field'!$F$5)+(N9753*'Football Field'!$F$6)+(O9753*'Football Field'!$F$7)+(P9753*'Football Field'!$F$8)+(Q9753*'Football Field'!$F$9)+(R9753*'Football Field'!$F$10)+(S9753*'Football Field'!$F$11)</f>
        <v>146706624.17306602</v>
      </c>
    </row>
    <row r="9754" spans="2:20" x14ac:dyDescent="0.3">
      <c r="B9754" s="62">
        <f t="shared" si="1368"/>
        <v>9727</v>
      </c>
      <c r="C9754" s="62">
        <v>0.57349520181034419</v>
      </c>
      <c r="D9754" s="62">
        <v>0.17246953945077337</v>
      </c>
      <c r="E9754" s="62">
        <v>0.80585462427379939</v>
      </c>
      <c r="F9754" s="62">
        <v>0.65034764677850998</v>
      </c>
      <c r="G9754" s="62">
        <v>0.13133981891028668</v>
      </c>
      <c r="H9754" s="62">
        <v>0.10654258262742955</v>
      </c>
      <c r="I9754" s="62">
        <v>0.59515112900199008</v>
      </c>
      <c r="J9754" s="62">
        <v>0.44371176838485726</v>
      </c>
      <c r="K9754" s="62"/>
      <c r="L9754" s="65">
        <f t="shared" si="1369"/>
        <v>0.16484899603757552</v>
      </c>
      <c r="M9754" s="65">
        <f t="shared" si="1370"/>
        <v>4.9575707583557671E-2</v>
      </c>
      <c r="N9754" s="65">
        <f t="shared" si="1371"/>
        <v>0.23163982077692311</v>
      </c>
      <c r="O9754" s="65">
        <f t="shared" si="1372"/>
        <v>0.18693993656513871</v>
      </c>
      <c r="P9754" s="65">
        <f t="shared" si="1373"/>
        <v>3.7753127173115977E-2</v>
      </c>
      <c r="Q9754" s="65">
        <f t="shared" si="1374"/>
        <v>3.0625256716952369E-2</v>
      </c>
      <c r="R9754" s="65">
        <f t="shared" si="1375"/>
        <v>0.17107390924441043</v>
      </c>
      <c r="S9754" s="65">
        <f t="shared" si="1376"/>
        <v>0.1275432459023263</v>
      </c>
      <c r="T9754" s="66">
        <f>(L9754*'Football Field'!$F$4)+(M9754*'Football Field'!$F$5)+(N9754*'Football Field'!$F$6)+(O9754*'Football Field'!$F$7)+(P9754*'Football Field'!$F$8)+(Q9754*'Football Field'!$F$9)+(R9754*'Football Field'!$F$10)+(S9754*'Football Field'!$F$11)</f>
        <v>142246331.80022162</v>
      </c>
    </row>
    <row r="9755" spans="2:20" x14ac:dyDescent="0.3">
      <c r="B9755" s="62">
        <f t="shared" si="1368"/>
        <v>9728</v>
      </c>
      <c r="C9755" s="62">
        <v>0.3487278097896801</v>
      </c>
      <c r="D9755" s="62">
        <v>0.88170764086492626</v>
      </c>
      <c r="E9755" s="62">
        <v>0.1288301133690013</v>
      </c>
      <c r="F9755" s="62">
        <v>0.39268789151562078</v>
      </c>
      <c r="G9755" s="62">
        <v>0.69956437989345777</v>
      </c>
      <c r="H9755" s="62">
        <v>3.6041456399966254E-2</v>
      </c>
      <c r="I9755" s="62">
        <v>0.65191301814484681</v>
      </c>
      <c r="J9755" s="62">
        <v>0.37126379259711306</v>
      </c>
      <c r="K9755" s="62"/>
      <c r="L9755" s="65">
        <f t="shared" si="1369"/>
        <v>9.9331820906145341E-2</v>
      </c>
      <c r="M9755" s="65">
        <f t="shared" si="1370"/>
        <v>0.25114608876990852</v>
      </c>
      <c r="N9755" s="65">
        <f t="shared" si="1371"/>
        <v>3.6696040261904962E-2</v>
      </c>
      <c r="O9755" s="65">
        <f t="shared" si="1372"/>
        <v>0.11185343473342857</v>
      </c>
      <c r="P9755" s="65">
        <f t="shared" si="1373"/>
        <v>0.19926430225855751</v>
      </c>
      <c r="Q9755" s="65">
        <f t="shared" si="1374"/>
        <v>1.0266068239516809E-2</v>
      </c>
      <c r="R9755" s="65">
        <f t="shared" si="1375"/>
        <v>0.18569126220189658</v>
      </c>
      <c r="S9755" s="65">
        <f t="shared" si="1376"/>
        <v>0.10575098262864169</v>
      </c>
      <c r="T9755" s="66">
        <f>(L9755*'Football Field'!$F$4)+(M9755*'Football Field'!$F$5)+(N9755*'Football Field'!$F$6)+(O9755*'Football Field'!$F$7)+(P9755*'Football Field'!$F$8)+(Q9755*'Football Field'!$F$9)+(R9755*'Football Field'!$F$10)+(S9755*'Football Field'!$F$11)</f>
        <v>151384000.39077145</v>
      </c>
    </row>
    <row r="9756" spans="2:20" x14ac:dyDescent="0.3">
      <c r="B9756" s="62">
        <f t="shared" si="1368"/>
        <v>9729</v>
      </c>
      <c r="C9756" s="62">
        <v>4.4685966726108917E-2</v>
      </c>
      <c r="D9756" s="62">
        <v>0.5501563304728605</v>
      </c>
      <c r="E9756" s="62">
        <v>0.72614361527209481</v>
      </c>
      <c r="F9756" s="62">
        <v>0.52596579957203626</v>
      </c>
      <c r="G9756" s="62">
        <v>9.8066944359928909E-2</v>
      </c>
      <c r="H9756" s="62">
        <v>0.52774442970968882</v>
      </c>
      <c r="I9756" s="62">
        <v>1.2917254725104299E-2</v>
      </c>
      <c r="J9756" s="62">
        <v>1.5894305409177578E-3</v>
      </c>
      <c r="K9756" s="62"/>
      <c r="L9756" s="65">
        <f t="shared" si="1369"/>
        <v>1.7965870546216886E-2</v>
      </c>
      <c r="M9756" s="65">
        <f t="shared" si="1370"/>
        <v>0.22118884602046945</v>
      </c>
      <c r="N9756" s="65">
        <f t="shared" si="1371"/>
        <v>0.29194405191905654</v>
      </c>
      <c r="O9756" s="65">
        <f t="shared" si="1372"/>
        <v>0.21146310931945414</v>
      </c>
      <c r="P9756" s="65">
        <f t="shared" si="1373"/>
        <v>3.9427546415911514E-2</v>
      </c>
      <c r="Q9756" s="65">
        <f t="shared" si="1374"/>
        <v>0.2121782026953796</v>
      </c>
      <c r="R9756" s="65">
        <f t="shared" si="1375"/>
        <v>5.1933468873157345E-3</v>
      </c>
      <c r="S9756" s="65">
        <f t="shared" si="1376"/>
        <v>6.3902619619612337E-4</v>
      </c>
      <c r="T9756" s="66">
        <f>(L9756*'Football Field'!$F$4)+(M9756*'Football Field'!$F$5)+(N9756*'Football Field'!$F$6)+(O9756*'Football Field'!$F$7)+(P9756*'Football Field'!$F$8)+(Q9756*'Football Field'!$F$9)+(R9756*'Football Field'!$F$10)+(S9756*'Football Field'!$F$11)</f>
        <v>120284048.99494259</v>
      </c>
    </row>
    <row r="9757" spans="2:20" x14ac:dyDescent="0.3">
      <c r="B9757" s="62">
        <f t="shared" si="1368"/>
        <v>9730</v>
      </c>
      <c r="C9757" s="62">
        <v>0.75316073797959326</v>
      </c>
      <c r="D9757" s="62">
        <v>0.17236021927068179</v>
      </c>
      <c r="E9757" s="62">
        <v>0.23358517492533359</v>
      </c>
      <c r="F9757" s="62">
        <v>0.45415659395754493</v>
      </c>
      <c r="G9757" s="62">
        <v>0.33912436534645507</v>
      </c>
      <c r="H9757" s="62">
        <v>0.12043878606778324</v>
      </c>
      <c r="I9757" s="62">
        <v>0.33699091802550829</v>
      </c>
      <c r="J9757" s="62">
        <v>0.99525753350044599</v>
      </c>
      <c r="K9757" s="62"/>
      <c r="L9757" s="65">
        <f t="shared" si="1369"/>
        <v>0.22118775251069414</v>
      </c>
      <c r="M9757" s="65">
        <f t="shared" si="1370"/>
        <v>5.0618636368383693E-2</v>
      </c>
      <c r="N9757" s="65">
        <f t="shared" si="1371"/>
        <v>6.8599141267174993E-2</v>
      </c>
      <c r="O9757" s="65">
        <f t="shared" si="1372"/>
        <v>0.13337641122246477</v>
      </c>
      <c r="P9757" s="65">
        <f t="shared" si="1373"/>
        <v>9.9593821624077164E-2</v>
      </c>
      <c r="Q9757" s="65">
        <f t="shared" si="1374"/>
        <v>3.5370383853135838E-2</v>
      </c>
      <c r="R9757" s="65">
        <f t="shared" si="1375"/>
        <v>9.8967272211416504E-2</v>
      </c>
      <c r="S9757" s="65">
        <f t="shared" si="1376"/>
        <v>0.29228658094265286</v>
      </c>
      <c r="T9757" s="66">
        <f>(L9757*'Football Field'!$F$4)+(M9757*'Football Field'!$F$5)+(N9757*'Football Field'!$F$6)+(O9757*'Football Field'!$F$7)+(P9757*'Football Field'!$F$8)+(Q9757*'Football Field'!$F$9)+(R9757*'Football Field'!$F$10)+(S9757*'Football Field'!$F$11)</f>
        <v>133662284.44020829</v>
      </c>
    </row>
    <row r="9758" spans="2:20" x14ac:dyDescent="0.3">
      <c r="B9758" s="62">
        <f t="shared" ref="B9758:B9821" si="1377">B9757+1</f>
        <v>9731</v>
      </c>
      <c r="C9758" s="62">
        <v>0.11298586321713588</v>
      </c>
      <c r="D9758" s="62">
        <v>0.49400202113382496</v>
      </c>
      <c r="E9758" s="62">
        <v>0.42186488694087199</v>
      </c>
      <c r="F9758" s="62">
        <v>0.25877893756630255</v>
      </c>
      <c r="G9758" s="62">
        <v>0.65879181711251944</v>
      </c>
      <c r="H9758" s="62">
        <v>0.78850485341662646</v>
      </c>
      <c r="I9758" s="62">
        <v>0.97267543919942678</v>
      </c>
      <c r="J9758" s="62">
        <v>0.57903365278565133</v>
      </c>
      <c r="K9758" s="62"/>
      <c r="L9758" s="65">
        <f t="shared" si="1369"/>
        <v>2.6357690374260563E-2</v>
      </c>
      <c r="M9758" s="65">
        <f t="shared" si="1370"/>
        <v>0.11524231391922934</v>
      </c>
      <c r="N9758" s="65">
        <f t="shared" si="1371"/>
        <v>9.8413940940476285E-2</v>
      </c>
      <c r="O9758" s="65">
        <f t="shared" si="1372"/>
        <v>6.0368748067574494E-2</v>
      </c>
      <c r="P9758" s="65">
        <f t="shared" si="1373"/>
        <v>0.15368498537890316</v>
      </c>
      <c r="Q9758" s="65">
        <f t="shared" si="1374"/>
        <v>0.18394484224115831</v>
      </c>
      <c r="R9758" s="65">
        <f t="shared" si="1375"/>
        <v>0.22690872407458951</v>
      </c>
      <c r="S9758" s="65">
        <f t="shared" si="1376"/>
        <v>0.13507875500380831</v>
      </c>
      <c r="T9758" s="66">
        <f>(L9758*'Football Field'!$F$4)+(M9758*'Football Field'!$F$5)+(N9758*'Football Field'!$F$6)+(O9758*'Football Field'!$F$7)+(P9758*'Football Field'!$F$8)+(Q9758*'Football Field'!$F$9)+(R9758*'Football Field'!$F$10)+(S9758*'Football Field'!$F$11)</f>
        <v>155627798.64848548</v>
      </c>
    </row>
    <row r="9759" spans="2:20" x14ac:dyDescent="0.3">
      <c r="B9759" s="62">
        <f t="shared" si="1377"/>
        <v>9732</v>
      </c>
      <c r="C9759" s="62">
        <v>0.346567199858974</v>
      </c>
      <c r="D9759" s="62">
        <v>8.5160149116336958E-2</v>
      </c>
      <c r="E9759" s="62">
        <v>0.7314816036520474</v>
      </c>
      <c r="F9759" s="62">
        <v>0.76835326414277949</v>
      </c>
      <c r="G9759" s="62">
        <v>0.104947280468078</v>
      </c>
      <c r="H9759" s="62">
        <v>0.1270928547075344</v>
      </c>
      <c r="I9759" s="62">
        <v>0.80559253271238007</v>
      </c>
      <c r="J9759" s="62">
        <v>0.87825013722221412</v>
      </c>
      <c r="K9759" s="62"/>
      <c r="L9759" s="65">
        <f t="shared" si="1369"/>
        <v>9.0077232523935541E-2</v>
      </c>
      <c r="M9759" s="65">
        <f t="shared" si="1370"/>
        <v>2.2134208190638952E-2</v>
      </c>
      <c r="N9759" s="65">
        <f t="shared" si="1371"/>
        <v>0.19012139211661921</v>
      </c>
      <c r="O9759" s="65">
        <f t="shared" si="1372"/>
        <v>0.19970480663743592</v>
      </c>
      <c r="P9759" s="65">
        <f t="shared" si="1373"/>
        <v>2.727713583202486E-2</v>
      </c>
      <c r="Q9759" s="65">
        <f t="shared" si="1374"/>
        <v>3.3033052840199105E-2</v>
      </c>
      <c r="R9759" s="65">
        <f t="shared" si="1375"/>
        <v>0.20938376718341425</v>
      </c>
      <c r="S9759" s="65">
        <f t="shared" si="1376"/>
        <v>0.22826840467573234</v>
      </c>
      <c r="T9759" s="66">
        <f>(L9759*'Football Field'!$F$4)+(M9759*'Football Field'!$F$5)+(N9759*'Football Field'!$F$6)+(O9759*'Football Field'!$F$7)+(P9759*'Football Field'!$F$8)+(Q9759*'Football Field'!$F$9)+(R9759*'Football Field'!$F$10)+(S9759*'Football Field'!$F$11)</f>
        <v>146936509.29604131</v>
      </c>
    </row>
    <row r="9760" spans="2:20" x14ac:dyDescent="0.3">
      <c r="B9760" s="62">
        <f t="shared" si="1377"/>
        <v>9733</v>
      </c>
      <c r="C9760" s="62">
        <v>9.8716448335924745E-2</v>
      </c>
      <c r="D9760" s="62">
        <v>0.8396691160350519</v>
      </c>
      <c r="E9760" s="62">
        <v>0.24522881195266011</v>
      </c>
      <c r="F9760" s="62">
        <v>0.84069939903670243</v>
      </c>
      <c r="G9760" s="62">
        <v>0.71794588273438675</v>
      </c>
      <c r="H9760" s="62">
        <v>0.61657876293589253</v>
      </c>
      <c r="I9760" s="62">
        <v>0.19972502128467473</v>
      </c>
      <c r="J9760" s="62">
        <v>0.20054356162013831</v>
      </c>
      <c r="K9760" s="62"/>
      <c r="L9760" s="65">
        <f t="shared" si="1369"/>
        <v>2.6260611425154411E-2</v>
      </c>
      <c r="M9760" s="65">
        <f t="shared" si="1370"/>
        <v>0.22336930424060752</v>
      </c>
      <c r="N9760" s="65">
        <f t="shared" si="1371"/>
        <v>6.5235922174050553E-2</v>
      </c>
      <c r="O9760" s="65">
        <f t="shared" si="1372"/>
        <v>0.22364338077010559</v>
      </c>
      <c r="P9760" s="65">
        <f t="shared" si="1373"/>
        <v>0.19098841346701892</v>
      </c>
      <c r="Q9760" s="65">
        <f t="shared" si="1374"/>
        <v>0.16402266875893468</v>
      </c>
      <c r="R9760" s="65">
        <f t="shared" si="1375"/>
        <v>5.3130975275665591E-2</v>
      </c>
      <c r="S9760" s="65">
        <f t="shared" si="1376"/>
        <v>5.3348723888462894E-2</v>
      </c>
      <c r="T9760" s="66">
        <f>(L9760*'Football Field'!$F$4)+(M9760*'Football Field'!$F$5)+(N9760*'Football Field'!$F$6)+(O9760*'Football Field'!$F$7)+(P9760*'Football Field'!$F$8)+(Q9760*'Football Field'!$F$9)+(R9760*'Football Field'!$F$10)+(S9760*'Football Field'!$F$11)</f>
        <v>133879459.33343151</v>
      </c>
    </row>
    <row r="9761" spans="2:20" x14ac:dyDescent="0.3">
      <c r="B9761" s="62">
        <f t="shared" si="1377"/>
        <v>9734</v>
      </c>
      <c r="C9761" s="62">
        <v>0.79230932530393161</v>
      </c>
      <c r="D9761" s="62">
        <v>0.18478710999169656</v>
      </c>
      <c r="E9761" s="62">
        <v>0.10071916686762283</v>
      </c>
      <c r="F9761" s="62">
        <v>0.23845416943419262</v>
      </c>
      <c r="G9761" s="62">
        <v>0.13951337494475513</v>
      </c>
      <c r="H9761" s="62">
        <v>0.31350015139832266</v>
      </c>
      <c r="I9761" s="62">
        <v>6.8130216244917774E-2</v>
      </c>
      <c r="J9761" s="62">
        <v>0.20785095980696255</v>
      </c>
      <c r="K9761" s="62"/>
      <c r="L9761" s="65">
        <f t="shared" si="1369"/>
        <v>0.38738722320704383</v>
      </c>
      <c r="M9761" s="65">
        <f t="shared" si="1370"/>
        <v>9.0348760437317932E-2</v>
      </c>
      <c r="N9761" s="65">
        <f t="shared" si="1371"/>
        <v>4.924505761888915E-2</v>
      </c>
      <c r="O9761" s="65">
        <f t="shared" si="1372"/>
        <v>0.11658842778837535</v>
      </c>
      <c r="P9761" s="65">
        <f t="shared" si="1373"/>
        <v>6.8212877463432353E-2</v>
      </c>
      <c r="Q9761" s="65">
        <f t="shared" si="1374"/>
        <v>0.15328098413911401</v>
      </c>
      <c r="R9761" s="65">
        <f t="shared" si="1375"/>
        <v>3.3311201123992572E-2</v>
      </c>
      <c r="S9761" s="65">
        <f t="shared" si="1376"/>
        <v>0.10162546822183482</v>
      </c>
      <c r="T9761" s="66">
        <f>(L9761*'Football Field'!$F$4)+(M9761*'Football Field'!$F$5)+(N9761*'Football Field'!$F$6)+(O9761*'Football Field'!$F$7)+(P9761*'Football Field'!$F$8)+(Q9761*'Football Field'!$F$9)+(R9761*'Football Field'!$F$10)+(S9761*'Football Field'!$F$11)</f>
        <v>118946058.04267457</v>
      </c>
    </row>
    <row r="9762" spans="2:20" x14ac:dyDescent="0.3">
      <c r="B9762" s="62">
        <f t="shared" si="1377"/>
        <v>9735</v>
      </c>
      <c r="C9762" s="62">
        <v>8.7202788100160245E-3</v>
      </c>
      <c r="D9762" s="62">
        <v>0.24899580962802126</v>
      </c>
      <c r="E9762" s="62">
        <v>0.25074538917898315</v>
      </c>
      <c r="F9762" s="62">
        <v>0.65466618993016401</v>
      </c>
      <c r="G9762" s="62">
        <v>0.44151151701093727</v>
      </c>
      <c r="H9762" s="62">
        <v>0.17656388940382162</v>
      </c>
      <c r="I9762" s="62">
        <v>0.98402843519929994</v>
      </c>
      <c r="J9762" s="62">
        <v>0.85747397259525493</v>
      </c>
      <c r="K9762" s="62"/>
      <c r="L9762" s="65">
        <f t="shared" si="1369"/>
        <v>2.407117789157932E-3</v>
      </c>
      <c r="M9762" s="65">
        <f t="shared" si="1370"/>
        <v>6.8732004542443118E-2</v>
      </c>
      <c r="N9762" s="65">
        <f t="shared" si="1371"/>
        <v>6.9214952869259244E-2</v>
      </c>
      <c r="O9762" s="65">
        <f t="shared" si="1372"/>
        <v>0.18071195498143108</v>
      </c>
      <c r="P9762" s="65">
        <f t="shared" si="1373"/>
        <v>0.12187342284221979</v>
      </c>
      <c r="Q9762" s="65">
        <f t="shared" si="1374"/>
        <v>4.8738129636255491E-2</v>
      </c>
      <c r="R9762" s="65">
        <f t="shared" si="1375"/>
        <v>0.27162805261281842</v>
      </c>
      <c r="S9762" s="65">
        <f t="shared" si="1376"/>
        <v>0.23669436472641481</v>
      </c>
      <c r="T9762" s="66">
        <f>(L9762*'Football Field'!$F$4)+(M9762*'Football Field'!$F$5)+(N9762*'Football Field'!$F$6)+(O9762*'Football Field'!$F$7)+(P9762*'Football Field'!$F$8)+(Q9762*'Football Field'!$F$9)+(R9762*'Football Field'!$F$10)+(S9762*'Football Field'!$F$11)</f>
        <v>160370382.91967899</v>
      </c>
    </row>
    <row r="9763" spans="2:20" x14ac:dyDescent="0.3">
      <c r="B9763" s="62">
        <f t="shared" si="1377"/>
        <v>9736</v>
      </c>
      <c r="C9763" s="62">
        <v>0.38927228846810069</v>
      </c>
      <c r="D9763" s="62">
        <v>0.85920230914234463</v>
      </c>
      <c r="E9763" s="62">
        <v>0.70370183872335512</v>
      </c>
      <c r="F9763" s="62">
        <v>0.93497688712806926</v>
      </c>
      <c r="G9763" s="62">
        <v>0.21185776246915822</v>
      </c>
      <c r="H9763" s="62">
        <v>0.58212639230455387</v>
      </c>
      <c r="I9763" s="62">
        <v>0.11697286785138927</v>
      </c>
      <c r="J9763" s="62">
        <v>0.20507296098124039</v>
      </c>
      <c r="K9763" s="62"/>
      <c r="L9763" s="65">
        <f t="shared" si="1369"/>
        <v>9.7240685376755773E-2</v>
      </c>
      <c r="M9763" s="65">
        <f t="shared" si="1370"/>
        <v>0.21462976917027407</v>
      </c>
      <c r="N9763" s="65">
        <f t="shared" si="1371"/>
        <v>0.17578556482309105</v>
      </c>
      <c r="O9763" s="65">
        <f t="shared" si="1372"/>
        <v>0.23355834979558129</v>
      </c>
      <c r="P9763" s="65">
        <f t="shared" si="1373"/>
        <v>5.2922323615581635E-2</v>
      </c>
      <c r="Q9763" s="65">
        <f t="shared" si="1374"/>
        <v>0.14541587223266136</v>
      </c>
      <c r="R9763" s="65">
        <f t="shared" si="1375"/>
        <v>2.9219962934211977E-2</v>
      </c>
      <c r="S9763" s="65">
        <f t="shared" si="1376"/>
        <v>5.1227472051842783E-2</v>
      </c>
      <c r="T9763" s="66">
        <f>(L9763*'Football Field'!$F$4)+(M9763*'Football Field'!$F$5)+(N9763*'Football Field'!$F$6)+(O9763*'Football Field'!$F$7)+(P9763*'Football Field'!$F$8)+(Q9763*'Football Field'!$F$9)+(R9763*'Football Field'!$F$10)+(S9763*'Football Field'!$F$11)</f>
        <v>121874957.72365445</v>
      </c>
    </row>
    <row r="9764" spans="2:20" x14ac:dyDescent="0.3">
      <c r="B9764" s="62">
        <f t="shared" si="1377"/>
        <v>9737</v>
      </c>
      <c r="C9764" s="62">
        <v>0.53460957253006147</v>
      </c>
      <c r="D9764" s="62">
        <v>8.6375759586055478E-2</v>
      </c>
      <c r="E9764" s="62">
        <v>0.65677600174071893</v>
      </c>
      <c r="F9764" s="62">
        <v>0.73372243295598483</v>
      </c>
      <c r="G9764" s="62">
        <v>0.81671035855392882</v>
      </c>
      <c r="H9764" s="62">
        <v>0.72718550708809626</v>
      </c>
      <c r="I9764" s="62">
        <v>0.80617867589332237</v>
      </c>
      <c r="J9764" s="62">
        <v>0.79758342238752988</v>
      </c>
      <c r="K9764" s="62"/>
      <c r="L9764" s="65">
        <f t="shared" si="1369"/>
        <v>0.1036237421711277</v>
      </c>
      <c r="M9764" s="65">
        <f t="shared" si="1370"/>
        <v>1.6742273055122721E-2</v>
      </c>
      <c r="N9764" s="65">
        <f t="shared" si="1371"/>
        <v>0.12730334540490754</v>
      </c>
      <c r="O9764" s="65">
        <f t="shared" si="1372"/>
        <v>0.14221792523838173</v>
      </c>
      <c r="P9764" s="65">
        <f t="shared" si="1373"/>
        <v>0.15830353209495279</v>
      </c>
      <c r="Q9764" s="65">
        <f t="shared" si="1374"/>
        <v>0.14095086838880061</v>
      </c>
      <c r="R9764" s="65">
        <f t="shared" si="1375"/>
        <v>0.15626216878100005</v>
      </c>
      <c r="S9764" s="65">
        <f t="shared" si="1376"/>
        <v>0.15459614486570691</v>
      </c>
      <c r="T9764" s="66">
        <f>(L9764*'Football Field'!$F$4)+(M9764*'Football Field'!$F$5)+(N9764*'Football Field'!$F$6)+(O9764*'Football Field'!$F$7)+(P9764*'Football Field'!$F$8)+(Q9764*'Football Field'!$F$9)+(R9764*'Football Field'!$F$10)+(S9764*'Football Field'!$F$11)</f>
        <v>147633214.14267901</v>
      </c>
    </row>
    <row r="9765" spans="2:20" x14ac:dyDescent="0.3">
      <c r="B9765" s="62">
        <f t="shared" si="1377"/>
        <v>9738</v>
      </c>
      <c r="C9765" s="62">
        <v>0.22941016999121522</v>
      </c>
      <c r="D9765" s="62">
        <v>0.13060779669654865</v>
      </c>
      <c r="E9765" s="62">
        <v>0.55890274438546395</v>
      </c>
      <c r="F9765" s="62">
        <v>0.14240660948479467</v>
      </c>
      <c r="G9765" s="62">
        <v>0.75192833990457697</v>
      </c>
      <c r="H9765" s="62">
        <v>0.14098999920728339</v>
      </c>
      <c r="I9765" s="62">
        <v>0.65429686549762145</v>
      </c>
      <c r="J9765" s="62">
        <v>0.40833824862314039</v>
      </c>
      <c r="K9765" s="62"/>
      <c r="L9765" s="65">
        <f t="shared" si="1369"/>
        <v>7.604217308958032E-2</v>
      </c>
      <c r="M9765" s="65">
        <f t="shared" si="1370"/>
        <v>4.3292329558135903E-2</v>
      </c>
      <c r="N9765" s="65">
        <f t="shared" si="1371"/>
        <v>0.18525847930119388</v>
      </c>
      <c r="O9765" s="65">
        <f t="shared" si="1372"/>
        <v>4.7203260639917123E-2</v>
      </c>
      <c r="P9765" s="65">
        <f t="shared" si="1373"/>
        <v>0.24924032346157168</v>
      </c>
      <c r="Q9765" s="65">
        <f t="shared" si="1374"/>
        <v>4.6733699399771948E-2</v>
      </c>
      <c r="R9765" s="65">
        <f t="shared" si="1375"/>
        <v>0.21687859566140949</v>
      </c>
      <c r="S9765" s="65">
        <f t="shared" si="1376"/>
        <v>0.1353511388884196</v>
      </c>
      <c r="T9765" s="66">
        <f>(L9765*'Football Field'!$F$4)+(M9765*'Football Field'!$F$5)+(N9765*'Football Field'!$F$6)+(O9765*'Football Field'!$F$7)+(P9765*'Football Field'!$F$8)+(Q9765*'Football Field'!$F$9)+(R9765*'Football Field'!$F$10)+(S9765*'Football Field'!$F$11)</f>
        <v>164243878.91528925</v>
      </c>
    </row>
    <row r="9766" spans="2:20" x14ac:dyDescent="0.3">
      <c r="B9766" s="62">
        <f t="shared" si="1377"/>
        <v>9739</v>
      </c>
      <c r="C9766" s="62">
        <v>0.84032417185689234</v>
      </c>
      <c r="D9766" s="62">
        <v>0.31247196606656358</v>
      </c>
      <c r="E9766" s="62">
        <v>8.6119161687508994E-3</v>
      </c>
      <c r="F9766" s="62">
        <v>0.2446801692211843</v>
      </c>
      <c r="G9766" s="62">
        <v>0.87646110900245455</v>
      </c>
      <c r="H9766" s="62">
        <v>0.6517564532350375</v>
      </c>
      <c r="I9766" s="62">
        <v>0.1153659199712388</v>
      </c>
      <c r="J9766" s="62">
        <v>0.33965269504907913</v>
      </c>
      <c r="K9766" s="62"/>
      <c r="L9766" s="65">
        <f t="shared" si="1369"/>
        <v>0.24793264749614197</v>
      </c>
      <c r="M9766" s="65">
        <f t="shared" si="1370"/>
        <v>9.2192994572577E-2</v>
      </c>
      <c r="N9766" s="65">
        <f t="shared" si="1371"/>
        <v>2.540894630003412E-3</v>
      </c>
      <c r="O9766" s="65">
        <f t="shared" si="1372"/>
        <v>7.219142823270279E-2</v>
      </c>
      <c r="P9766" s="65">
        <f t="shared" si="1373"/>
        <v>0.25859463580846526</v>
      </c>
      <c r="Q9766" s="65">
        <f t="shared" si="1374"/>
        <v>0.19229686397831888</v>
      </c>
      <c r="R9766" s="65">
        <f t="shared" si="1375"/>
        <v>3.4038028331485837E-2</v>
      </c>
      <c r="S9766" s="65">
        <f t="shared" si="1376"/>
        <v>0.10021250695030479</v>
      </c>
      <c r="T9766" s="66">
        <f>(L9766*'Football Field'!$F$4)+(M9766*'Football Field'!$F$5)+(N9766*'Football Field'!$F$6)+(O9766*'Football Field'!$F$7)+(P9766*'Football Field'!$F$8)+(Q9766*'Football Field'!$F$9)+(R9766*'Football Field'!$F$10)+(S9766*'Football Field'!$F$11)</f>
        <v>133771218.93989161</v>
      </c>
    </row>
    <row r="9767" spans="2:20" x14ac:dyDescent="0.3">
      <c r="B9767" s="62">
        <f t="shared" si="1377"/>
        <v>9740</v>
      </c>
      <c r="C9767" s="62">
        <v>0.32843078236063783</v>
      </c>
      <c r="D9767" s="62">
        <v>0.19170111843252691</v>
      </c>
      <c r="E9767" s="62">
        <v>0.46440658307267091</v>
      </c>
      <c r="F9767" s="62">
        <v>5.4548597177517255E-3</v>
      </c>
      <c r="G9767" s="62">
        <v>0.50383590780751475</v>
      </c>
      <c r="H9767" s="62">
        <v>0.80483611198715865</v>
      </c>
      <c r="I9767" s="62">
        <v>0.22578361815622805</v>
      </c>
      <c r="J9767" s="62">
        <v>7.1958781627555646E-2</v>
      </c>
      <c r="K9767" s="62"/>
      <c r="L9767" s="65">
        <f t="shared" ref="L9767:L9830" si="1378">C9767/SUM($C9767:$J9767)</f>
        <v>0.12649429994025949</v>
      </c>
      <c r="M9767" s="65">
        <f t="shared" ref="M9767:M9830" si="1379">D9767/SUM($C9767:$J9767)</f>
        <v>7.3833209541425429E-2</v>
      </c>
      <c r="N9767" s="65">
        <f t="shared" ref="N9767:N9830" si="1380">E9767/SUM($C9767:$J9767)</f>
        <v>0.17886504179416399</v>
      </c>
      <c r="O9767" s="65">
        <f t="shared" ref="O9767:O9830" si="1381">F9767/SUM($C9767:$J9767)</f>
        <v>2.1009256693596177E-3</v>
      </c>
      <c r="P9767" s="65">
        <f t="shared" ref="P9767:P9830" si="1382">G9767/SUM($C9767:$J9767)</f>
        <v>0.19405114826567782</v>
      </c>
      <c r="Q9767" s="65">
        <f t="shared" ref="Q9767:Q9830" si="1383">H9767/SUM($C9767:$J9767)</f>
        <v>0.3099806291624187</v>
      </c>
      <c r="R9767" s="65">
        <f t="shared" ref="R9767:R9830" si="1384">I9767/SUM($C9767:$J9767)</f>
        <v>8.695999964245088E-2</v>
      </c>
      <c r="S9767" s="65">
        <f t="shared" ref="S9767:S9830" si="1385">J9767/SUM($C9767:$J9767)</f>
        <v>2.7714745984244164E-2</v>
      </c>
      <c r="T9767" s="66">
        <f>(L9767*'Football Field'!$F$4)+(M9767*'Football Field'!$F$5)+(N9767*'Football Field'!$F$6)+(O9767*'Football Field'!$F$7)+(P9767*'Football Field'!$F$8)+(Q9767*'Football Field'!$F$9)+(R9767*'Football Field'!$F$10)+(S9767*'Football Field'!$F$11)</f>
        <v>140021166.27994621</v>
      </c>
    </row>
    <row r="9768" spans="2:20" x14ac:dyDescent="0.3">
      <c r="B9768" s="62">
        <f t="shared" si="1377"/>
        <v>9741</v>
      </c>
      <c r="C9768" s="62">
        <v>0.20162723706039809</v>
      </c>
      <c r="D9768" s="62">
        <v>0.43545997297995043</v>
      </c>
      <c r="E9768" s="62">
        <v>0.16159296831639103</v>
      </c>
      <c r="F9768" s="62">
        <v>1.3865359009281208E-2</v>
      </c>
      <c r="G9768" s="62">
        <v>0.27568621796064219</v>
      </c>
      <c r="H9768" s="62">
        <v>0.51370803366653151</v>
      </c>
      <c r="I9768" s="62">
        <v>8.9497317075004079E-2</v>
      </c>
      <c r="J9768" s="62">
        <v>1.4390013906255827E-3</v>
      </c>
      <c r="K9768" s="62"/>
      <c r="L9768" s="65">
        <f t="shared" si="1378"/>
        <v>0.11910336271628327</v>
      </c>
      <c r="M9768" s="65">
        <f t="shared" si="1379"/>
        <v>0.25723085762821662</v>
      </c>
      <c r="N9768" s="65">
        <f t="shared" si="1380"/>
        <v>9.5454692522631307E-2</v>
      </c>
      <c r="O9768" s="65">
        <f t="shared" si="1381"/>
        <v>8.19041567672338E-3</v>
      </c>
      <c r="P9768" s="65">
        <f t="shared" si="1382"/>
        <v>0.16285079383303169</v>
      </c>
      <c r="Q9768" s="65">
        <f t="shared" si="1383"/>
        <v>0.30345282292255776</v>
      </c>
      <c r="R9768" s="65">
        <f t="shared" si="1384"/>
        <v>5.2867021207682156E-2</v>
      </c>
      <c r="S9768" s="65">
        <f t="shared" si="1385"/>
        <v>8.5003349287365577E-4</v>
      </c>
      <c r="T9768" s="66">
        <f>(L9768*'Football Field'!$F$4)+(M9768*'Football Field'!$F$5)+(N9768*'Football Field'!$F$6)+(O9768*'Football Field'!$F$7)+(P9768*'Football Field'!$F$8)+(Q9768*'Football Field'!$F$9)+(R9768*'Football Field'!$F$10)+(S9768*'Football Field'!$F$11)</f>
        <v>129832757.0800133</v>
      </c>
    </row>
    <row r="9769" spans="2:20" x14ac:dyDescent="0.3">
      <c r="B9769" s="62">
        <f t="shared" si="1377"/>
        <v>9742</v>
      </c>
      <c r="C9769" s="62">
        <v>0.68286951012737485</v>
      </c>
      <c r="D9769" s="62">
        <v>0.98455522327261036</v>
      </c>
      <c r="E9769" s="62">
        <v>0.70886414860501767</v>
      </c>
      <c r="F9769" s="62">
        <v>0.47511406970069026</v>
      </c>
      <c r="G9769" s="62">
        <v>0.7322289230004948</v>
      </c>
      <c r="H9769" s="62">
        <v>0.45769743993133682</v>
      </c>
      <c r="I9769" s="62">
        <v>0.1591070789653779</v>
      </c>
      <c r="J9769" s="62">
        <v>0.7276169984028058</v>
      </c>
      <c r="K9769" s="62"/>
      <c r="L9769" s="65">
        <f t="shared" si="1378"/>
        <v>0.13856779864340069</v>
      </c>
      <c r="M9769" s="65">
        <f t="shared" si="1379"/>
        <v>0.19978582717260254</v>
      </c>
      <c r="N9769" s="65">
        <f t="shared" si="1380"/>
        <v>0.14384262754842256</v>
      </c>
      <c r="O9769" s="65">
        <f t="shared" si="1381"/>
        <v>9.641008972658871E-2</v>
      </c>
      <c r="P9769" s="65">
        <f t="shared" si="1382"/>
        <v>0.14858380475104369</v>
      </c>
      <c r="Q9769" s="65">
        <f t="shared" si="1383"/>
        <v>9.2875909314175428E-2</v>
      </c>
      <c r="R9769" s="65">
        <f t="shared" si="1384"/>
        <v>3.2285989275903849E-2</v>
      </c>
      <c r="S9769" s="65">
        <f t="shared" si="1385"/>
        <v>0.14764795356786242</v>
      </c>
      <c r="T9769" s="66">
        <f>(L9769*'Football Field'!$F$4)+(M9769*'Football Field'!$F$5)+(N9769*'Football Field'!$F$6)+(O9769*'Football Field'!$F$7)+(P9769*'Football Field'!$F$8)+(Q9769*'Football Field'!$F$9)+(R9769*'Football Field'!$F$10)+(S9769*'Football Field'!$F$11)</f>
        <v>128929217.52344087</v>
      </c>
    </row>
    <row r="9770" spans="2:20" x14ac:dyDescent="0.3">
      <c r="B9770" s="62">
        <f t="shared" si="1377"/>
        <v>9743</v>
      </c>
      <c r="C9770" s="62">
        <v>0.63012666712767651</v>
      </c>
      <c r="D9770" s="62">
        <v>0.16162297062766007</v>
      </c>
      <c r="E9770" s="62">
        <v>0.65399375732701392</v>
      </c>
      <c r="F9770" s="62">
        <v>0.87821952317004226</v>
      </c>
      <c r="G9770" s="62">
        <v>0.77891859207869485</v>
      </c>
      <c r="H9770" s="62">
        <v>0.63332709125299402</v>
      </c>
      <c r="I9770" s="62">
        <v>0.57870244307245455</v>
      </c>
      <c r="J9770" s="62">
        <v>0.3374757450215653</v>
      </c>
      <c r="K9770" s="62"/>
      <c r="L9770" s="65">
        <f t="shared" si="1378"/>
        <v>0.13544159065314404</v>
      </c>
      <c r="M9770" s="65">
        <f t="shared" si="1379"/>
        <v>3.4739796567697399E-2</v>
      </c>
      <c r="N9770" s="65">
        <f t="shared" si="1380"/>
        <v>0.14057166501675661</v>
      </c>
      <c r="O9770" s="65">
        <f t="shared" si="1381"/>
        <v>0.1887675214619905</v>
      </c>
      <c r="P9770" s="65">
        <f t="shared" si="1382"/>
        <v>0.16742343818162808</v>
      </c>
      <c r="Q9770" s="65">
        <f t="shared" si="1383"/>
        <v>0.13612950080980127</v>
      </c>
      <c r="R9770" s="65">
        <f t="shared" si="1384"/>
        <v>0.1243882912651153</v>
      </c>
      <c r="S9770" s="65">
        <f t="shared" si="1385"/>
        <v>7.253819604386659E-2</v>
      </c>
      <c r="T9770" s="66">
        <f>(L9770*'Football Field'!$F$4)+(M9770*'Football Field'!$F$5)+(N9770*'Football Field'!$F$6)+(O9770*'Football Field'!$F$7)+(P9770*'Football Field'!$F$8)+(Q9770*'Football Field'!$F$9)+(R9770*'Football Field'!$F$10)+(S9770*'Football Field'!$F$11)</f>
        <v>143788704.07238397</v>
      </c>
    </row>
    <row r="9771" spans="2:20" x14ac:dyDescent="0.3">
      <c r="B9771" s="62">
        <f t="shared" si="1377"/>
        <v>9744</v>
      </c>
      <c r="C9771" s="62">
        <v>0.21136368233166414</v>
      </c>
      <c r="D9771" s="62">
        <v>0.62259740183917545</v>
      </c>
      <c r="E9771" s="62">
        <v>0.30772907732966459</v>
      </c>
      <c r="F9771" s="62">
        <v>0.63186502800357314</v>
      </c>
      <c r="G9771" s="62">
        <v>0.60618897211145462</v>
      </c>
      <c r="H9771" s="62">
        <v>0.56303302531542776</v>
      </c>
      <c r="I9771" s="62">
        <v>0.27861864998762087</v>
      </c>
      <c r="J9771" s="62">
        <v>0.20356689007959439</v>
      </c>
      <c r="K9771" s="62"/>
      <c r="L9771" s="65">
        <f t="shared" si="1378"/>
        <v>6.1712695634768215E-2</v>
      </c>
      <c r="M9771" s="65">
        <f t="shared" si="1379"/>
        <v>0.18178224157926937</v>
      </c>
      <c r="N9771" s="65">
        <f t="shared" si="1380"/>
        <v>8.9848883581683581E-2</v>
      </c>
      <c r="O9771" s="65">
        <f t="shared" si="1381"/>
        <v>0.18448814727901411</v>
      </c>
      <c r="P9771" s="65">
        <f t="shared" si="1382"/>
        <v>0.17699140704014371</v>
      </c>
      <c r="Q9771" s="65">
        <f t="shared" si="1383"/>
        <v>0.1643909934777307</v>
      </c>
      <c r="R9771" s="65">
        <f t="shared" si="1384"/>
        <v>8.1349396240530045E-2</v>
      </c>
      <c r="S9771" s="65">
        <f t="shared" si="1385"/>
        <v>5.943623516686021E-2</v>
      </c>
      <c r="T9771" s="66">
        <f>(L9771*'Football Field'!$F$4)+(M9771*'Football Field'!$F$5)+(N9771*'Football Field'!$F$6)+(O9771*'Football Field'!$F$7)+(P9771*'Football Field'!$F$8)+(Q9771*'Football Field'!$F$9)+(R9771*'Football Field'!$F$10)+(S9771*'Football Field'!$F$11)</f>
        <v>137024155.75973728</v>
      </c>
    </row>
    <row r="9772" spans="2:20" x14ac:dyDescent="0.3">
      <c r="B9772" s="62">
        <f t="shared" si="1377"/>
        <v>9745</v>
      </c>
      <c r="C9772" s="62">
        <v>0.6758115767935966</v>
      </c>
      <c r="D9772" s="62">
        <v>0.25155588022441533</v>
      </c>
      <c r="E9772" s="62">
        <v>0.92736897728958501</v>
      </c>
      <c r="F9772" s="62">
        <v>0.54973335957933633</v>
      </c>
      <c r="G9772" s="62">
        <v>2.7374524719474547E-3</v>
      </c>
      <c r="H9772" s="62">
        <v>0.83362315207632398</v>
      </c>
      <c r="I9772" s="62">
        <v>0.76745783468127493</v>
      </c>
      <c r="J9772" s="62">
        <v>0.63151243724492767</v>
      </c>
      <c r="K9772" s="62"/>
      <c r="L9772" s="65">
        <f t="shared" si="1378"/>
        <v>0.14565530392514811</v>
      </c>
      <c r="M9772" s="65">
        <f t="shared" si="1379"/>
        <v>5.4216958463610243E-2</v>
      </c>
      <c r="N9772" s="65">
        <f t="shared" si="1380"/>
        <v>0.19987259004756983</v>
      </c>
      <c r="O9772" s="65">
        <f t="shared" si="1381"/>
        <v>0.11848210702045442</v>
      </c>
      <c r="P9772" s="65">
        <f t="shared" si="1382"/>
        <v>5.8999355067859563E-4</v>
      </c>
      <c r="Q9772" s="65">
        <f t="shared" si="1383"/>
        <v>0.17966788043318913</v>
      </c>
      <c r="R9772" s="65">
        <f t="shared" si="1384"/>
        <v>0.16540750114196082</v>
      </c>
      <c r="S9772" s="65">
        <f t="shared" si="1385"/>
        <v>0.13610766541738903</v>
      </c>
      <c r="T9772" s="66">
        <f>(L9772*'Football Field'!$F$4)+(M9772*'Football Field'!$F$5)+(N9772*'Football Field'!$F$6)+(O9772*'Football Field'!$F$7)+(P9772*'Football Field'!$F$8)+(Q9772*'Football Field'!$F$9)+(R9772*'Football Field'!$F$10)+(S9772*'Football Field'!$F$11)</f>
        <v>137237115.56364429</v>
      </c>
    </row>
    <row r="9773" spans="2:20" x14ac:dyDescent="0.3">
      <c r="B9773" s="62">
        <f t="shared" si="1377"/>
        <v>9746</v>
      </c>
      <c r="C9773" s="62">
        <v>3.3398403931762632E-2</v>
      </c>
      <c r="D9773" s="62">
        <v>0.47261261986083036</v>
      </c>
      <c r="E9773" s="62">
        <v>0.49278485234505687</v>
      </c>
      <c r="F9773" s="62">
        <v>0.46444753336391253</v>
      </c>
      <c r="G9773" s="62">
        <v>0.41114797037994322</v>
      </c>
      <c r="H9773" s="62">
        <v>0.93454372220865189</v>
      </c>
      <c r="I9773" s="62">
        <v>0.95012701140356115</v>
      </c>
      <c r="J9773" s="62">
        <v>0.99853508989398732</v>
      </c>
      <c r="K9773" s="62"/>
      <c r="L9773" s="65">
        <f t="shared" si="1378"/>
        <v>7.0200150420428381E-3</v>
      </c>
      <c r="M9773" s="65">
        <f t="shared" si="1379"/>
        <v>9.9338510524661638E-2</v>
      </c>
      <c r="N9773" s="65">
        <f t="shared" si="1380"/>
        <v>0.1035785148003205</v>
      </c>
      <c r="O9773" s="65">
        <f t="shared" si="1381"/>
        <v>9.7622289888937425E-2</v>
      </c>
      <c r="P9773" s="65">
        <f t="shared" si="1382"/>
        <v>8.6419247532594876E-2</v>
      </c>
      <c r="Q9773" s="65">
        <f t="shared" si="1383"/>
        <v>0.19643187143779187</v>
      </c>
      <c r="R9773" s="65">
        <f t="shared" si="1384"/>
        <v>0.19970732510247222</v>
      </c>
      <c r="S9773" s="65">
        <f t="shared" si="1385"/>
        <v>0.20988222567117876</v>
      </c>
      <c r="T9773" s="66">
        <f>(L9773*'Football Field'!$F$4)+(M9773*'Football Field'!$F$5)+(N9773*'Football Field'!$F$6)+(O9773*'Football Field'!$F$7)+(P9773*'Football Field'!$F$8)+(Q9773*'Football Field'!$F$9)+(R9773*'Football Field'!$F$10)+(S9773*'Football Field'!$F$11)</f>
        <v>147460252.34541708</v>
      </c>
    </row>
    <row r="9774" spans="2:20" x14ac:dyDescent="0.3">
      <c r="B9774" s="62">
        <f t="shared" si="1377"/>
        <v>9747</v>
      </c>
      <c r="C9774" s="62">
        <v>0.5981113643443392</v>
      </c>
      <c r="D9774" s="62">
        <v>0.57708435275873882</v>
      </c>
      <c r="E9774" s="62">
        <v>0.87505813157512402</v>
      </c>
      <c r="F9774" s="62">
        <v>0.37909723780054028</v>
      </c>
      <c r="G9774" s="62">
        <v>0.54271535623450629</v>
      </c>
      <c r="H9774" s="62">
        <v>0.11145433917765635</v>
      </c>
      <c r="I9774" s="62">
        <v>0.42432306650972806</v>
      </c>
      <c r="J9774" s="62">
        <v>0.8687610001251167</v>
      </c>
      <c r="K9774" s="62"/>
      <c r="L9774" s="65">
        <f t="shared" si="1378"/>
        <v>0.13666103864638632</v>
      </c>
      <c r="M9774" s="65">
        <f t="shared" si="1379"/>
        <v>0.13185662693608918</v>
      </c>
      <c r="N9774" s="65">
        <f t="shared" si="1380"/>
        <v>0.19993994474275775</v>
      </c>
      <c r="O9774" s="65">
        <f t="shared" si="1381"/>
        <v>8.6619023403092563E-2</v>
      </c>
      <c r="P9774" s="65">
        <f t="shared" si="1382"/>
        <v>0.12400373691888561</v>
      </c>
      <c r="Q9774" s="65">
        <f t="shared" si="1383"/>
        <v>2.5465936047481992E-2</v>
      </c>
      <c r="R9774" s="65">
        <f t="shared" si="1384"/>
        <v>9.6952565103669439E-2</v>
      </c>
      <c r="S9774" s="65">
        <f t="shared" si="1385"/>
        <v>0.19850112820163718</v>
      </c>
      <c r="T9774" s="66">
        <f>(L9774*'Football Field'!$F$4)+(M9774*'Football Field'!$F$5)+(N9774*'Football Field'!$F$6)+(O9774*'Football Field'!$F$7)+(P9774*'Football Field'!$F$8)+(Q9774*'Football Field'!$F$9)+(R9774*'Football Field'!$F$10)+(S9774*'Football Field'!$F$11)</f>
        <v>137909335.82177579</v>
      </c>
    </row>
    <row r="9775" spans="2:20" x14ac:dyDescent="0.3">
      <c r="B9775" s="62">
        <f t="shared" si="1377"/>
        <v>9748</v>
      </c>
      <c r="C9775" s="62">
        <v>0.49446691509522445</v>
      </c>
      <c r="D9775" s="62">
        <v>0.69228491848738594</v>
      </c>
      <c r="E9775" s="62">
        <v>0.41320480979130259</v>
      </c>
      <c r="F9775" s="62">
        <v>0.34548160086215629</v>
      </c>
      <c r="G9775" s="62">
        <v>0.91075587329643615</v>
      </c>
      <c r="H9775" s="62">
        <v>0.31185199252895102</v>
      </c>
      <c r="I9775" s="62">
        <v>0.3426216144714902</v>
      </c>
      <c r="J9775" s="62">
        <v>0.95380402961973998</v>
      </c>
      <c r="K9775" s="62"/>
      <c r="L9775" s="65">
        <f t="shared" si="1378"/>
        <v>0.11075597345537903</v>
      </c>
      <c r="M9775" s="65">
        <f t="shared" si="1379"/>
        <v>0.15506535971326241</v>
      </c>
      <c r="N9775" s="65">
        <f t="shared" si="1380"/>
        <v>9.2554020396019926E-2</v>
      </c>
      <c r="O9775" s="65">
        <f t="shared" si="1381"/>
        <v>7.7384653747848683E-2</v>
      </c>
      <c r="P9775" s="65">
        <f t="shared" si="1382"/>
        <v>0.204000814306706</v>
      </c>
      <c r="Q9775" s="65">
        <f t="shared" si="1383"/>
        <v>6.9851935391656989E-2</v>
      </c>
      <c r="R9775" s="65">
        <f t="shared" si="1384"/>
        <v>7.6744043492445943E-2</v>
      </c>
      <c r="S9775" s="65">
        <f t="shared" si="1385"/>
        <v>0.21364319949668104</v>
      </c>
      <c r="T9775" s="66">
        <f>(L9775*'Football Field'!$F$4)+(M9775*'Football Field'!$F$5)+(N9775*'Football Field'!$F$6)+(O9775*'Football Field'!$F$7)+(P9775*'Football Field'!$F$8)+(Q9775*'Football Field'!$F$9)+(R9775*'Football Field'!$F$10)+(S9775*'Football Field'!$F$11)</f>
        <v>138954259.98381335</v>
      </c>
    </row>
    <row r="9776" spans="2:20" x14ac:dyDescent="0.3">
      <c r="B9776" s="62">
        <f t="shared" si="1377"/>
        <v>9749</v>
      </c>
      <c r="C9776" s="62">
        <v>0.72422082913432251</v>
      </c>
      <c r="D9776" s="62">
        <v>0.27862434031262273</v>
      </c>
      <c r="E9776" s="62">
        <v>0.94856928434308252</v>
      </c>
      <c r="F9776" s="62">
        <v>0.8744258740928198</v>
      </c>
      <c r="G9776" s="62">
        <v>0.96119895204829353</v>
      </c>
      <c r="H9776" s="62">
        <v>0.93789282585603173</v>
      </c>
      <c r="I9776" s="62">
        <v>0.3862424260817422</v>
      </c>
      <c r="J9776" s="62">
        <v>0.87281807913217679</v>
      </c>
      <c r="K9776" s="62"/>
      <c r="L9776" s="65">
        <f t="shared" si="1378"/>
        <v>0.12102635751971023</v>
      </c>
      <c r="M9776" s="65">
        <f t="shared" si="1379"/>
        <v>4.6561611690561611E-2</v>
      </c>
      <c r="N9776" s="65">
        <f t="shared" si="1380"/>
        <v>0.15851779004526403</v>
      </c>
      <c r="O9776" s="65">
        <f t="shared" si="1381"/>
        <v>0.14612749896870825</v>
      </c>
      <c r="P9776" s="65">
        <f t="shared" si="1382"/>
        <v>0.16062836546308665</v>
      </c>
      <c r="Q9776" s="65">
        <f t="shared" si="1383"/>
        <v>0.15673362031426821</v>
      </c>
      <c r="R9776" s="65">
        <f t="shared" si="1384"/>
        <v>6.4545939674401726E-2</v>
      </c>
      <c r="S9776" s="65">
        <f t="shared" si="1385"/>
        <v>0.14585881632399922</v>
      </c>
      <c r="T9776" s="66">
        <f>(L9776*'Football Field'!$F$4)+(M9776*'Football Field'!$F$5)+(N9776*'Football Field'!$F$6)+(O9776*'Football Field'!$F$7)+(P9776*'Football Field'!$F$8)+(Q9776*'Football Field'!$F$9)+(R9776*'Football Field'!$F$10)+(S9776*'Football Field'!$F$11)</f>
        <v>135691227.34710515</v>
      </c>
    </row>
    <row r="9777" spans="2:20" x14ac:dyDescent="0.3">
      <c r="B9777" s="62">
        <f t="shared" si="1377"/>
        <v>9750</v>
      </c>
      <c r="C9777" s="62">
        <v>1.4158108913080447E-2</v>
      </c>
      <c r="D9777" s="62">
        <v>0.99369962027113179</v>
      </c>
      <c r="E9777" s="62">
        <v>0.80331504156956468</v>
      </c>
      <c r="F9777" s="62">
        <v>0.20927109012560574</v>
      </c>
      <c r="G9777" s="62">
        <v>0.40423074893329602</v>
      </c>
      <c r="H9777" s="62">
        <v>0.9418405498211796</v>
      </c>
      <c r="I9777" s="62">
        <v>0.46938928336966057</v>
      </c>
      <c r="J9777" s="62">
        <v>9.8094504670244609E-2</v>
      </c>
      <c r="K9777" s="62"/>
      <c r="L9777" s="65">
        <f t="shared" si="1378"/>
        <v>3.598910193265904E-3</v>
      </c>
      <c r="M9777" s="65">
        <f t="shared" si="1379"/>
        <v>0.2525927519270747</v>
      </c>
      <c r="N9777" s="65">
        <f t="shared" si="1380"/>
        <v>0.20419808247396146</v>
      </c>
      <c r="O9777" s="65">
        <f t="shared" si="1381"/>
        <v>5.3195512482114689E-2</v>
      </c>
      <c r="P9777" s="65">
        <f t="shared" si="1382"/>
        <v>0.10275314109382874</v>
      </c>
      <c r="Q9777" s="65">
        <f t="shared" si="1383"/>
        <v>0.23941047324837364</v>
      </c>
      <c r="R9777" s="65">
        <f t="shared" si="1384"/>
        <v>0.11931606734343891</v>
      </c>
      <c r="S9777" s="65">
        <f t="shared" si="1385"/>
        <v>2.4935061237941984E-2</v>
      </c>
      <c r="T9777" s="66">
        <f>(L9777*'Football Field'!$F$4)+(M9777*'Football Field'!$F$5)+(N9777*'Football Field'!$F$6)+(O9777*'Football Field'!$F$7)+(P9777*'Football Field'!$F$8)+(Q9777*'Football Field'!$F$9)+(R9777*'Football Field'!$F$10)+(S9777*'Football Field'!$F$11)</f>
        <v>138051997.74326107</v>
      </c>
    </row>
    <row r="9778" spans="2:20" x14ac:dyDescent="0.3">
      <c r="B9778" s="62">
        <f t="shared" si="1377"/>
        <v>9751</v>
      </c>
      <c r="C9778" s="62">
        <v>0.89568022461537578</v>
      </c>
      <c r="D9778" s="62">
        <v>0.47775534022673671</v>
      </c>
      <c r="E9778" s="62">
        <v>0.6707423915194074</v>
      </c>
      <c r="F9778" s="62">
        <v>0.7756916697696512</v>
      </c>
      <c r="G9778" s="62">
        <v>0.81746373086283664</v>
      </c>
      <c r="H9778" s="62">
        <v>1.98581985889279E-3</v>
      </c>
      <c r="I9778" s="62">
        <v>0.87859167691152473</v>
      </c>
      <c r="J9778" s="62">
        <v>0.35817022819075983</v>
      </c>
      <c r="K9778" s="62"/>
      <c r="L9778" s="65">
        <f t="shared" si="1378"/>
        <v>0.18368854199943507</v>
      </c>
      <c r="M9778" s="65">
        <f t="shared" si="1379"/>
        <v>9.7979367487295535E-2</v>
      </c>
      <c r="N9778" s="65">
        <f t="shared" si="1380"/>
        <v>0.13755767802992658</v>
      </c>
      <c r="O9778" s="65">
        <f t="shared" si="1381"/>
        <v>0.15908096209479325</v>
      </c>
      <c r="P9778" s="65">
        <f t="shared" si="1382"/>
        <v>0.16764769025027254</v>
      </c>
      <c r="Q9778" s="65">
        <f t="shared" si="1383"/>
        <v>4.0725734980939375E-4</v>
      </c>
      <c r="R9778" s="65">
        <f t="shared" si="1384"/>
        <v>0.18018397605464587</v>
      </c>
      <c r="S9778" s="65">
        <f t="shared" si="1385"/>
        <v>7.3454526733821787E-2</v>
      </c>
      <c r="T9778" s="66">
        <f>(L9778*'Football Field'!$F$4)+(M9778*'Football Field'!$F$5)+(N9778*'Football Field'!$F$6)+(O9778*'Football Field'!$F$7)+(P9778*'Football Field'!$F$8)+(Q9778*'Football Field'!$F$9)+(R9778*'Football Field'!$F$10)+(S9778*'Football Field'!$F$11)</f>
        <v>150836461.10116374</v>
      </c>
    </row>
    <row r="9779" spans="2:20" x14ac:dyDescent="0.3">
      <c r="B9779" s="62">
        <f t="shared" si="1377"/>
        <v>9752</v>
      </c>
      <c r="C9779" s="62">
        <v>0.32631831303343151</v>
      </c>
      <c r="D9779" s="62">
        <v>0.93960029072430018</v>
      </c>
      <c r="E9779" s="62">
        <v>4.4387875181156611E-2</v>
      </c>
      <c r="F9779" s="62">
        <v>0.20947051299906638</v>
      </c>
      <c r="G9779" s="62">
        <v>0.36420196607764099</v>
      </c>
      <c r="H9779" s="62">
        <v>0.23947007639829387</v>
      </c>
      <c r="I9779" s="62">
        <v>0.33111644164891496</v>
      </c>
      <c r="J9779" s="62">
        <v>0.55969790135191477</v>
      </c>
      <c r="K9779" s="62"/>
      <c r="L9779" s="65">
        <f t="shared" si="1378"/>
        <v>0.1082580624767133</v>
      </c>
      <c r="M9779" s="65">
        <f t="shared" si="1379"/>
        <v>0.31171804619481491</v>
      </c>
      <c r="N9779" s="65">
        <f t="shared" si="1380"/>
        <v>1.4725944492357968E-2</v>
      </c>
      <c r="O9779" s="65">
        <f t="shared" si="1381"/>
        <v>6.9493102218136482E-2</v>
      </c>
      <c r="P9779" s="65">
        <f t="shared" si="1382"/>
        <v>0.12082619216573259</v>
      </c>
      <c r="Q9779" s="65">
        <f t="shared" si="1383"/>
        <v>7.9445637760985288E-2</v>
      </c>
      <c r="R9779" s="65">
        <f t="shared" si="1384"/>
        <v>0.1098498704956923</v>
      </c>
      <c r="S9779" s="65">
        <f t="shared" si="1385"/>
        <v>0.18568314419556722</v>
      </c>
      <c r="T9779" s="66">
        <f>(L9779*'Football Field'!$F$4)+(M9779*'Football Field'!$F$5)+(N9779*'Football Field'!$F$6)+(O9779*'Football Field'!$F$7)+(P9779*'Football Field'!$F$8)+(Q9779*'Football Field'!$F$9)+(R9779*'Football Field'!$F$10)+(S9779*'Football Field'!$F$11)</f>
        <v>133931998.75553241</v>
      </c>
    </row>
    <row r="9780" spans="2:20" x14ac:dyDescent="0.3">
      <c r="B9780" s="62">
        <f t="shared" si="1377"/>
        <v>9753</v>
      </c>
      <c r="C9780" s="62">
        <v>0.42635943425848422</v>
      </c>
      <c r="D9780" s="62">
        <v>0.12104781637084283</v>
      </c>
      <c r="E9780" s="62">
        <v>0.84994510003556611</v>
      </c>
      <c r="F9780" s="62">
        <v>0.387179170753854</v>
      </c>
      <c r="G9780" s="62">
        <v>6.7662118277385108E-2</v>
      </c>
      <c r="H9780" s="62">
        <v>0.53430203318444869</v>
      </c>
      <c r="I9780" s="62">
        <v>0.84193347277099395</v>
      </c>
      <c r="J9780" s="62">
        <v>0.63775662570283109</v>
      </c>
      <c r="K9780" s="62"/>
      <c r="L9780" s="65">
        <f t="shared" si="1378"/>
        <v>0.11027908628123723</v>
      </c>
      <c r="M9780" s="65">
        <f t="shared" si="1379"/>
        <v>3.1309363680275829E-2</v>
      </c>
      <c r="N9780" s="65">
        <f t="shared" si="1380"/>
        <v>0.21984072941684138</v>
      </c>
      <c r="O9780" s="65">
        <f t="shared" si="1381"/>
        <v>0.10014499914167782</v>
      </c>
      <c r="P9780" s="65">
        <f t="shared" si="1382"/>
        <v>1.7501000282684722E-2</v>
      </c>
      <c r="Q9780" s="65">
        <f t="shared" si="1383"/>
        <v>0.13819874801237797</v>
      </c>
      <c r="R9780" s="65">
        <f t="shared" si="1384"/>
        <v>0.21776849912621943</v>
      </c>
      <c r="S9780" s="65">
        <f t="shared" si="1385"/>
        <v>0.16495757405868564</v>
      </c>
      <c r="T9780" s="66">
        <f>(L9780*'Football Field'!$F$4)+(M9780*'Football Field'!$F$5)+(N9780*'Football Field'!$F$6)+(O9780*'Football Field'!$F$7)+(P9780*'Football Field'!$F$8)+(Q9780*'Football Field'!$F$9)+(R9780*'Football Field'!$F$10)+(S9780*'Football Field'!$F$11)</f>
        <v>146750967.33932716</v>
      </c>
    </row>
    <row r="9781" spans="2:20" x14ac:dyDescent="0.3">
      <c r="B9781" s="62">
        <f t="shared" si="1377"/>
        <v>9754</v>
      </c>
      <c r="C9781" s="62">
        <v>0.56215600610979943</v>
      </c>
      <c r="D9781" s="62">
        <v>0.48517693898961278</v>
      </c>
      <c r="E9781" s="62">
        <v>6.119556562977857E-2</v>
      </c>
      <c r="F9781" s="62">
        <v>0.85248846735327122</v>
      </c>
      <c r="G9781" s="62">
        <v>0.70592022184602188</v>
      </c>
      <c r="H9781" s="62">
        <v>0.46766836840285375</v>
      </c>
      <c r="I9781" s="62">
        <v>0.97396770516148323</v>
      </c>
      <c r="J9781" s="62">
        <v>0.84309211074515356</v>
      </c>
      <c r="K9781" s="62"/>
      <c r="L9781" s="65">
        <f t="shared" si="1378"/>
        <v>0.1135286741909583</v>
      </c>
      <c r="M9781" s="65">
        <f t="shared" si="1379"/>
        <v>9.7982577848256189E-2</v>
      </c>
      <c r="N9781" s="65">
        <f t="shared" si="1380"/>
        <v>1.2358582594166169E-2</v>
      </c>
      <c r="O9781" s="65">
        <f t="shared" si="1381"/>
        <v>0.17216197000445396</v>
      </c>
      <c r="P9781" s="65">
        <f t="shared" si="1382"/>
        <v>0.14256218202730148</v>
      </c>
      <c r="Q9781" s="65">
        <f t="shared" si="1383"/>
        <v>9.4446682502320273E-2</v>
      </c>
      <c r="R9781" s="65">
        <f t="shared" si="1384"/>
        <v>0.19669497625219071</v>
      </c>
      <c r="S9781" s="65">
        <f t="shared" si="1385"/>
        <v>0.17026435458035283</v>
      </c>
      <c r="T9781" s="66">
        <f>(L9781*'Football Field'!$F$4)+(M9781*'Football Field'!$F$5)+(N9781*'Football Field'!$F$6)+(O9781*'Football Field'!$F$7)+(P9781*'Football Field'!$F$8)+(Q9781*'Football Field'!$F$9)+(R9781*'Football Field'!$F$10)+(S9781*'Football Field'!$F$11)</f>
        <v>148974104.35306841</v>
      </c>
    </row>
    <row r="9782" spans="2:20" x14ac:dyDescent="0.3">
      <c r="B9782" s="62">
        <f t="shared" si="1377"/>
        <v>9755</v>
      </c>
      <c r="C9782" s="62">
        <v>9.1295503750361551E-2</v>
      </c>
      <c r="D9782" s="62">
        <v>0.83441958386939652</v>
      </c>
      <c r="E9782" s="62">
        <v>0.27584190544144416</v>
      </c>
      <c r="F9782" s="62">
        <v>0.84534455239224415</v>
      </c>
      <c r="G9782" s="62">
        <v>0.31958764976038379</v>
      </c>
      <c r="H9782" s="62">
        <v>0.2942795752405386</v>
      </c>
      <c r="I9782" s="62">
        <v>0.30542532179726301</v>
      </c>
      <c r="J9782" s="62">
        <v>0.23455166715038556</v>
      </c>
      <c r="K9782" s="62"/>
      <c r="L9782" s="65">
        <f t="shared" si="1378"/>
        <v>2.8523197596118322E-2</v>
      </c>
      <c r="M9782" s="65">
        <f t="shared" si="1379"/>
        <v>0.26069536495310008</v>
      </c>
      <c r="N9782" s="65">
        <f t="shared" si="1380"/>
        <v>8.6180511098444296E-2</v>
      </c>
      <c r="O9782" s="65">
        <f t="shared" si="1381"/>
        <v>0.26410862215753628</v>
      </c>
      <c r="P9782" s="65">
        <f t="shared" si="1382"/>
        <v>9.9847871022436654E-2</v>
      </c>
      <c r="Q9782" s="65">
        <f t="shared" si="1383"/>
        <v>9.1940940443678856E-2</v>
      </c>
      <c r="R9782" s="65">
        <f t="shared" si="1384"/>
        <v>9.5423174708610517E-2</v>
      </c>
      <c r="S9782" s="65">
        <f t="shared" si="1385"/>
        <v>7.3280318020074758E-2</v>
      </c>
      <c r="T9782" s="66">
        <f>(L9782*'Football Field'!$F$4)+(M9782*'Football Field'!$F$5)+(N9782*'Football Field'!$F$6)+(O9782*'Football Field'!$F$7)+(P9782*'Football Field'!$F$8)+(Q9782*'Football Field'!$F$9)+(R9782*'Football Field'!$F$10)+(S9782*'Football Field'!$F$11)</f>
        <v>133138145.396458</v>
      </c>
    </row>
    <row r="9783" spans="2:20" x14ac:dyDescent="0.3">
      <c r="B9783" s="62">
        <f t="shared" si="1377"/>
        <v>9756</v>
      </c>
      <c r="C9783" s="62">
        <v>0.13654674447122428</v>
      </c>
      <c r="D9783" s="62">
        <v>0.66091343563976279</v>
      </c>
      <c r="E9783" s="62">
        <v>0.10051923838720345</v>
      </c>
      <c r="F9783" s="62">
        <v>0.69379487766980907</v>
      </c>
      <c r="G9783" s="62">
        <v>0.78236110169574302</v>
      </c>
      <c r="H9783" s="62">
        <v>0.73941188551122372</v>
      </c>
      <c r="I9783" s="62">
        <v>0.82881987116640377</v>
      </c>
      <c r="J9783" s="62">
        <v>0.28669162417856808</v>
      </c>
      <c r="K9783" s="62"/>
      <c r="L9783" s="65">
        <f t="shared" si="1378"/>
        <v>3.2287738623617467E-2</v>
      </c>
      <c r="M9783" s="65">
        <f t="shared" si="1379"/>
        <v>0.15627908483215966</v>
      </c>
      <c r="N9783" s="65">
        <f t="shared" si="1380"/>
        <v>2.3768702126582608E-2</v>
      </c>
      <c r="O9783" s="65">
        <f t="shared" si="1381"/>
        <v>0.16405420543239849</v>
      </c>
      <c r="P9783" s="65">
        <f t="shared" si="1382"/>
        <v>0.18499650693730721</v>
      </c>
      <c r="Q9783" s="65">
        <f t="shared" si="1383"/>
        <v>0.17484076817088615</v>
      </c>
      <c r="R9783" s="65">
        <f t="shared" si="1384"/>
        <v>0.19598211198598495</v>
      </c>
      <c r="S9783" s="65">
        <f t="shared" si="1385"/>
        <v>6.7790881891063373E-2</v>
      </c>
      <c r="T9783" s="66">
        <f>(L9783*'Football Field'!$F$4)+(M9783*'Football Field'!$F$5)+(N9783*'Football Field'!$F$6)+(O9783*'Football Field'!$F$7)+(P9783*'Football Field'!$F$8)+(Q9783*'Football Field'!$F$9)+(R9783*'Football Field'!$F$10)+(S9783*'Football Field'!$F$11)</f>
        <v>152004784.65832534</v>
      </c>
    </row>
    <row r="9784" spans="2:20" x14ac:dyDescent="0.3">
      <c r="B9784" s="62">
        <f t="shared" si="1377"/>
        <v>9757</v>
      </c>
      <c r="C9784" s="62">
        <v>0.17244913581508803</v>
      </c>
      <c r="D9784" s="62">
        <v>0.8963696854866543</v>
      </c>
      <c r="E9784" s="62">
        <v>0.69781181048519436</v>
      </c>
      <c r="F9784" s="62">
        <v>7.4213376171581302E-2</v>
      </c>
      <c r="G9784" s="62">
        <v>0.35866198741863009</v>
      </c>
      <c r="H9784" s="62">
        <v>0.75010594824191978</v>
      </c>
      <c r="I9784" s="62">
        <v>0.49905520292079186</v>
      </c>
      <c r="J9784" s="62">
        <v>0.24283254464134141</v>
      </c>
      <c r="K9784" s="62"/>
      <c r="L9784" s="65">
        <f t="shared" si="1378"/>
        <v>4.6715197139812842E-2</v>
      </c>
      <c r="M9784" s="65">
        <f t="shared" si="1379"/>
        <v>0.2428199269874069</v>
      </c>
      <c r="N9784" s="65">
        <f t="shared" si="1380"/>
        <v>0.18903206524769056</v>
      </c>
      <c r="O9784" s="65">
        <f t="shared" si="1381"/>
        <v>2.0103855446303616E-2</v>
      </c>
      <c r="P9784" s="65">
        <f t="shared" si="1382"/>
        <v>9.7158883224466946E-2</v>
      </c>
      <c r="Q9784" s="65">
        <f t="shared" si="1383"/>
        <v>0.20319816090839274</v>
      </c>
      <c r="R9784" s="65">
        <f t="shared" si="1384"/>
        <v>0.13519036832456158</v>
      </c>
      <c r="S9784" s="65">
        <f t="shared" si="1385"/>
        <v>6.5781542721364869E-2</v>
      </c>
      <c r="T9784" s="66">
        <f>(L9784*'Football Field'!$F$4)+(M9784*'Football Field'!$F$5)+(N9784*'Football Field'!$F$6)+(O9784*'Football Field'!$F$7)+(P9784*'Football Field'!$F$8)+(Q9784*'Football Field'!$F$9)+(R9784*'Football Field'!$F$10)+(S9784*'Football Field'!$F$11)</f>
        <v>139305436.57271981</v>
      </c>
    </row>
    <row r="9785" spans="2:20" x14ac:dyDescent="0.3">
      <c r="B9785" s="62">
        <f t="shared" si="1377"/>
        <v>9758</v>
      </c>
      <c r="C9785" s="62">
        <v>0.15727517263748125</v>
      </c>
      <c r="D9785" s="62">
        <v>0.63254388000819872</v>
      </c>
      <c r="E9785" s="62">
        <v>0.31103722761064778</v>
      </c>
      <c r="F9785" s="62">
        <v>3.253621272919538E-2</v>
      </c>
      <c r="G9785" s="62">
        <v>6.2452667714990362E-2</v>
      </c>
      <c r="H9785" s="62">
        <v>0.81046359740921425</v>
      </c>
      <c r="I9785" s="62">
        <v>0.91452983765107432</v>
      </c>
      <c r="J9785" s="62">
        <v>0.64183849427566564</v>
      </c>
      <c r="K9785" s="62"/>
      <c r="L9785" s="65">
        <f t="shared" si="1378"/>
        <v>4.4145222444471215E-2</v>
      </c>
      <c r="M9785" s="65">
        <f t="shared" si="1379"/>
        <v>0.17754735105721411</v>
      </c>
      <c r="N9785" s="65">
        <f t="shared" si="1380"/>
        <v>8.7304355615193854E-2</v>
      </c>
      <c r="O9785" s="65">
        <f t="shared" si="1381"/>
        <v>9.1325180214023669E-3</v>
      </c>
      <c r="P9785" s="65">
        <f t="shared" si="1382"/>
        <v>1.7529702001241741E-2</v>
      </c>
      <c r="Q9785" s="65">
        <f t="shared" si="1383"/>
        <v>0.22748724538516016</v>
      </c>
      <c r="R9785" s="65">
        <f t="shared" si="1384"/>
        <v>0.25669736957320294</v>
      </c>
      <c r="S9785" s="65">
        <f t="shared" si="1385"/>
        <v>0.18015623590211366</v>
      </c>
      <c r="T9785" s="66">
        <f>(L9785*'Football Field'!$F$4)+(M9785*'Football Field'!$F$5)+(N9785*'Football Field'!$F$6)+(O9785*'Football Field'!$F$7)+(P9785*'Football Field'!$F$8)+(Q9785*'Football Field'!$F$9)+(R9785*'Football Field'!$F$10)+(S9785*'Football Field'!$F$11)</f>
        <v>148008758.31264797</v>
      </c>
    </row>
    <row r="9786" spans="2:20" x14ac:dyDescent="0.3">
      <c r="B9786" s="62">
        <f t="shared" si="1377"/>
        <v>9759</v>
      </c>
      <c r="C9786" s="62">
        <v>0.87574842108321727</v>
      </c>
      <c r="D9786" s="62">
        <v>0.97031158804877282</v>
      </c>
      <c r="E9786" s="62">
        <v>0.28221763030766578</v>
      </c>
      <c r="F9786" s="62">
        <v>0.87353700881896934</v>
      </c>
      <c r="G9786" s="62">
        <v>0.87278276507237551</v>
      </c>
      <c r="H9786" s="62">
        <v>0.74834829957920812</v>
      </c>
      <c r="I9786" s="62">
        <v>0.91349962862113843</v>
      </c>
      <c r="J9786" s="62">
        <v>7.8969159630787211E-2</v>
      </c>
      <c r="K9786" s="62"/>
      <c r="L9786" s="65">
        <f t="shared" si="1378"/>
        <v>0.15595436826648815</v>
      </c>
      <c r="M9786" s="65">
        <f t="shared" si="1379"/>
        <v>0.17279429467726071</v>
      </c>
      <c r="N9786" s="65">
        <f t="shared" si="1380"/>
        <v>5.0257666686806403E-2</v>
      </c>
      <c r="O9786" s="65">
        <f t="shared" si="1381"/>
        <v>0.15556055721945139</v>
      </c>
      <c r="P9786" s="65">
        <f t="shared" si="1382"/>
        <v>0.15542624055477103</v>
      </c>
      <c r="Q9786" s="65">
        <f t="shared" si="1383"/>
        <v>0.1332667961420006</v>
      </c>
      <c r="R9786" s="65">
        <f t="shared" si="1384"/>
        <v>0.16267715026772925</v>
      </c>
      <c r="S9786" s="65">
        <f t="shared" si="1385"/>
        <v>1.4062926185492488E-2</v>
      </c>
      <c r="T9786" s="66">
        <f>(L9786*'Football Field'!$F$4)+(M9786*'Football Field'!$F$5)+(N9786*'Football Field'!$F$6)+(O9786*'Football Field'!$F$7)+(P9786*'Football Field'!$F$8)+(Q9786*'Football Field'!$F$9)+(R9786*'Football Field'!$F$10)+(S9786*'Football Field'!$F$11)</f>
        <v>144527394.42012197</v>
      </c>
    </row>
    <row r="9787" spans="2:20" x14ac:dyDescent="0.3">
      <c r="B9787" s="62">
        <f t="shared" si="1377"/>
        <v>9760</v>
      </c>
      <c r="C9787" s="62">
        <v>0.83087740507189023</v>
      </c>
      <c r="D9787" s="62">
        <v>0.71773648307346494</v>
      </c>
      <c r="E9787" s="62">
        <v>0.12441576225892192</v>
      </c>
      <c r="F9787" s="62">
        <v>0.45671996818070015</v>
      </c>
      <c r="G9787" s="62">
        <v>0.7519379530395639</v>
      </c>
      <c r="H9787" s="62">
        <v>0.64979792525599955</v>
      </c>
      <c r="I9787" s="62">
        <v>0.71786745810893648</v>
      </c>
      <c r="J9787" s="62">
        <v>6.8821079755002512E-2</v>
      </c>
      <c r="K9787" s="62"/>
      <c r="L9787" s="65">
        <f t="shared" si="1378"/>
        <v>0.19241406168129485</v>
      </c>
      <c r="M9787" s="65">
        <f t="shared" si="1379"/>
        <v>0.1662129588336371</v>
      </c>
      <c r="N9787" s="65">
        <f t="shared" si="1380"/>
        <v>2.881212319324318E-2</v>
      </c>
      <c r="O9787" s="65">
        <f t="shared" si="1381"/>
        <v>0.10576692011620734</v>
      </c>
      <c r="P9787" s="65">
        <f t="shared" si="1382"/>
        <v>0.17413331352312167</v>
      </c>
      <c r="Q9787" s="65">
        <f t="shared" si="1383"/>
        <v>0.15047979076981555</v>
      </c>
      <c r="R9787" s="65">
        <f t="shared" si="1384"/>
        <v>0.16624328994915438</v>
      </c>
      <c r="S9787" s="65">
        <f t="shared" si="1385"/>
        <v>1.5937541933525815E-2</v>
      </c>
      <c r="T9787" s="66">
        <f>(L9787*'Football Field'!$F$4)+(M9787*'Football Field'!$F$5)+(N9787*'Football Field'!$F$6)+(O9787*'Football Field'!$F$7)+(P9787*'Football Field'!$F$8)+(Q9787*'Football Field'!$F$9)+(R9787*'Football Field'!$F$10)+(S9787*'Football Field'!$F$11)</f>
        <v>145501085.96913642</v>
      </c>
    </row>
    <row r="9788" spans="2:20" x14ac:dyDescent="0.3">
      <c r="B9788" s="62">
        <f t="shared" si="1377"/>
        <v>9761</v>
      </c>
      <c r="C9788" s="62">
        <v>0.49123808344136854</v>
      </c>
      <c r="D9788" s="62">
        <v>0.4861728131107198</v>
      </c>
      <c r="E9788" s="62">
        <v>0.64148782111092928</v>
      </c>
      <c r="F9788" s="62">
        <v>0.50948887232023388</v>
      </c>
      <c r="G9788" s="62">
        <v>0.13168672154268901</v>
      </c>
      <c r="H9788" s="62">
        <v>0.9878314929535843</v>
      </c>
      <c r="I9788" s="62">
        <v>0.95720428750295738</v>
      </c>
      <c r="J9788" s="62">
        <v>0.47946992441163316</v>
      </c>
      <c r="K9788" s="62"/>
      <c r="L9788" s="65">
        <f t="shared" si="1378"/>
        <v>0.10486277995513707</v>
      </c>
      <c r="M9788" s="65">
        <f t="shared" si="1379"/>
        <v>0.10378151539931299</v>
      </c>
      <c r="N9788" s="65">
        <f t="shared" si="1380"/>
        <v>0.13693603671321314</v>
      </c>
      <c r="O9788" s="65">
        <f t="shared" si="1381"/>
        <v>0.10875870847274056</v>
      </c>
      <c r="P9788" s="65">
        <f t="shared" si="1382"/>
        <v>2.8110678242625656E-2</v>
      </c>
      <c r="Q9788" s="65">
        <f t="shared" si="1383"/>
        <v>0.21086874159403357</v>
      </c>
      <c r="R9788" s="65">
        <f t="shared" si="1384"/>
        <v>0.20433086512625112</v>
      </c>
      <c r="S9788" s="65">
        <f t="shared" si="1385"/>
        <v>0.10235067449668579</v>
      </c>
      <c r="T9788" s="66">
        <f>(L9788*'Football Field'!$F$4)+(M9788*'Football Field'!$F$5)+(N9788*'Football Field'!$F$6)+(O9788*'Football Field'!$F$7)+(P9788*'Football Field'!$F$8)+(Q9788*'Football Field'!$F$9)+(R9788*'Football Field'!$F$10)+(S9788*'Football Field'!$F$11)</f>
        <v>142955813.51590839</v>
      </c>
    </row>
    <row r="9789" spans="2:20" x14ac:dyDescent="0.3">
      <c r="B9789" s="62">
        <f t="shared" si="1377"/>
        <v>9762</v>
      </c>
      <c r="C9789" s="62">
        <v>0.58996487648450735</v>
      </c>
      <c r="D9789" s="62">
        <v>0.66880436181891723</v>
      </c>
      <c r="E9789" s="62">
        <v>0.50030750917485023</v>
      </c>
      <c r="F9789" s="62">
        <v>0.99662085690889901</v>
      </c>
      <c r="G9789" s="62">
        <v>0.50592523189405547</v>
      </c>
      <c r="H9789" s="62">
        <v>0.55072307389051001</v>
      </c>
      <c r="I9789" s="62">
        <v>0.72610533343979256</v>
      </c>
      <c r="J9789" s="62">
        <v>0.28120791288141822</v>
      </c>
      <c r="K9789" s="62"/>
      <c r="L9789" s="65">
        <f t="shared" si="1378"/>
        <v>0.12240800797909501</v>
      </c>
      <c r="M9789" s="65">
        <f t="shared" si="1379"/>
        <v>0.1387659044141985</v>
      </c>
      <c r="N9789" s="65">
        <f t="shared" si="1380"/>
        <v>0.10380557896938537</v>
      </c>
      <c r="O9789" s="65">
        <f t="shared" si="1381"/>
        <v>0.20678243513678163</v>
      </c>
      <c r="P9789" s="65">
        <f t="shared" si="1382"/>
        <v>0.10497116403189694</v>
      </c>
      <c r="Q9789" s="65">
        <f t="shared" si="1383"/>
        <v>0.11426597939993054</v>
      </c>
      <c r="R9789" s="65">
        <f t="shared" si="1384"/>
        <v>0.15065491352466237</v>
      </c>
      <c r="S9789" s="65">
        <f t="shared" si="1385"/>
        <v>5.8346016544049688E-2</v>
      </c>
      <c r="T9789" s="66">
        <f>(L9789*'Football Field'!$F$4)+(M9789*'Football Field'!$F$5)+(N9789*'Football Field'!$F$6)+(O9789*'Football Field'!$F$7)+(P9789*'Football Field'!$F$8)+(Q9789*'Football Field'!$F$9)+(R9789*'Football Field'!$F$10)+(S9789*'Football Field'!$F$11)</f>
        <v>141100676.74298054</v>
      </c>
    </row>
    <row r="9790" spans="2:20" x14ac:dyDescent="0.3">
      <c r="B9790" s="62">
        <f t="shared" si="1377"/>
        <v>9763</v>
      </c>
      <c r="C9790" s="62">
        <v>0.76510415766294393</v>
      </c>
      <c r="D9790" s="62">
        <v>0.63546203329355555</v>
      </c>
      <c r="E9790" s="62">
        <v>0.93553425515924837</v>
      </c>
      <c r="F9790" s="62">
        <v>0.13873599097332123</v>
      </c>
      <c r="G9790" s="62">
        <v>0.9502017870342756</v>
      </c>
      <c r="H9790" s="62">
        <v>0.44671216516805301</v>
      </c>
      <c r="I9790" s="62">
        <v>0.24026822116062485</v>
      </c>
      <c r="J9790" s="62">
        <v>0.52258982937360388</v>
      </c>
      <c r="K9790" s="62"/>
      <c r="L9790" s="65">
        <f t="shared" si="1378"/>
        <v>0.16508496188983993</v>
      </c>
      <c r="M9790" s="65">
        <f t="shared" si="1379"/>
        <v>0.13711234542123787</v>
      </c>
      <c r="N9790" s="65">
        <f t="shared" si="1380"/>
        <v>0.2018583160381176</v>
      </c>
      <c r="O9790" s="65">
        <f t="shared" si="1381"/>
        <v>2.9934781497644943E-2</v>
      </c>
      <c r="P9790" s="65">
        <f t="shared" si="1382"/>
        <v>0.20502309944225328</v>
      </c>
      <c r="Q9790" s="65">
        <f t="shared" si="1383"/>
        <v>9.6386171770070889E-2</v>
      </c>
      <c r="R9790" s="65">
        <f t="shared" si="1384"/>
        <v>5.1842183494074157E-2</v>
      </c>
      <c r="S9790" s="65">
        <f t="shared" si="1385"/>
        <v>0.11275814044676145</v>
      </c>
      <c r="T9790" s="66">
        <f>(L9790*'Football Field'!$F$4)+(M9790*'Football Field'!$F$5)+(N9790*'Football Field'!$F$6)+(O9790*'Football Field'!$F$7)+(P9790*'Football Field'!$F$8)+(Q9790*'Football Field'!$F$9)+(R9790*'Football Field'!$F$10)+(S9790*'Football Field'!$F$11)</f>
        <v>137119349.63740048</v>
      </c>
    </row>
    <row r="9791" spans="2:20" x14ac:dyDescent="0.3">
      <c r="B9791" s="62">
        <f t="shared" si="1377"/>
        <v>9764</v>
      </c>
      <c r="C9791" s="62">
        <v>0.74647028610264576</v>
      </c>
      <c r="D9791" s="62">
        <v>0.46807971244179303</v>
      </c>
      <c r="E9791" s="62">
        <v>0.62677151580432411</v>
      </c>
      <c r="F9791" s="62">
        <v>0.30844704492002839</v>
      </c>
      <c r="G9791" s="62">
        <v>0.13021239014165598</v>
      </c>
      <c r="H9791" s="62">
        <v>0.57582493047107264</v>
      </c>
      <c r="I9791" s="62">
        <v>0.51569722291900721</v>
      </c>
      <c r="J9791" s="62">
        <v>0.7539565147263273</v>
      </c>
      <c r="K9791" s="62"/>
      <c r="L9791" s="65">
        <f t="shared" si="1378"/>
        <v>0.18094233256612086</v>
      </c>
      <c r="M9791" s="65">
        <f t="shared" si="1379"/>
        <v>0.11346122755708835</v>
      </c>
      <c r="N9791" s="65">
        <f t="shared" si="1380"/>
        <v>0.15192768174035925</v>
      </c>
      <c r="O9791" s="65">
        <f t="shared" si="1381"/>
        <v>7.476671050411042E-2</v>
      </c>
      <c r="P9791" s="65">
        <f t="shared" si="1382"/>
        <v>3.1563123194432378E-2</v>
      </c>
      <c r="Q9791" s="65">
        <f t="shared" si="1383"/>
        <v>0.13957837037713397</v>
      </c>
      <c r="R9791" s="65">
        <f t="shared" si="1384"/>
        <v>0.1250035803836469</v>
      </c>
      <c r="S9791" s="65">
        <f t="shared" si="1385"/>
        <v>0.182756973677108</v>
      </c>
      <c r="T9791" s="66">
        <f>(L9791*'Football Field'!$F$4)+(M9791*'Football Field'!$F$5)+(N9791*'Football Field'!$F$6)+(O9791*'Football Field'!$F$7)+(P9791*'Football Field'!$F$8)+(Q9791*'Football Field'!$F$9)+(R9791*'Football Field'!$F$10)+(S9791*'Football Field'!$F$11)</f>
        <v>132605796.67721525</v>
      </c>
    </row>
    <row r="9792" spans="2:20" x14ac:dyDescent="0.3">
      <c r="B9792" s="62">
        <f t="shared" si="1377"/>
        <v>9765</v>
      </c>
      <c r="C9792" s="62">
        <v>0.63162731660703642</v>
      </c>
      <c r="D9792" s="62">
        <v>0.63792589867831417</v>
      </c>
      <c r="E9792" s="62">
        <v>0.40408273797479355</v>
      </c>
      <c r="F9792" s="62">
        <v>0.58627469451101366</v>
      </c>
      <c r="G9792" s="62">
        <v>0.7142340629617443</v>
      </c>
      <c r="H9792" s="62">
        <v>0.22429564431574489</v>
      </c>
      <c r="I9792" s="62">
        <v>0.78455345365132234</v>
      </c>
      <c r="J9792" s="62">
        <v>0.6825832082944201</v>
      </c>
      <c r="K9792" s="62"/>
      <c r="L9792" s="65">
        <f t="shared" si="1378"/>
        <v>0.13538032151357282</v>
      </c>
      <c r="M9792" s="65">
        <f t="shared" si="1379"/>
        <v>0.13673033289444494</v>
      </c>
      <c r="N9792" s="65">
        <f t="shared" si="1380"/>
        <v>8.660938111254407E-2</v>
      </c>
      <c r="O9792" s="65">
        <f t="shared" si="1381"/>
        <v>0.12565963274756906</v>
      </c>
      <c r="P9792" s="65">
        <f t="shared" si="1382"/>
        <v>0.15308590134942429</v>
      </c>
      <c r="Q9792" s="65">
        <f t="shared" si="1383"/>
        <v>4.807457759217066E-2</v>
      </c>
      <c r="R9792" s="65">
        <f t="shared" si="1384"/>
        <v>0.1681578614592755</v>
      </c>
      <c r="S9792" s="65">
        <f t="shared" si="1385"/>
        <v>0.14630199133099875</v>
      </c>
      <c r="T9792" s="66">
        <f>(L9792*'Football Field'!$F$4)+(M9792*'Football Field'!$F$5)+(N9792*'Football Field'!$F$6)+(O9792*'Football Field'!$F$7)+(P9792*'Football Field'!$F$8)+(Q9792*'Football Field'!$F$9)+(R9792*'Football Field'!$F$10)+(S9792*'Football Field'!$F$11)</f>
        <v>147074650.37951672</v>
      </c>
    </row>
    <row r="9793" spans="2:20" x14ac:dyDescent="0.3">
      <c r="B9793" s="62">
        <f t="shared" si="1377"/>
        <v>9766</v>
      </c>
      <c r="C9793" s="62">
        <v>0.21788440328726999</v>
      </c>
      <c r="D9793" s="62">
        <v>0.36927258013488229</v>
      </c>
      <c r="E9793" s="62">
        <v>0.68796715052292023</v>
      </c>
      <c r="F9793" s="62">
        <v>0.23640221122349137</v>
      </c>
      <c r="G9793" s="62">
        <v>0.38093159416556177</v>
      </c>
      <c r="H9793" s="62">
        <v>0.5395472521531619</v>
      </c>
      <c r="I9793" s="62">
        <v>0.86043991087194072</v>
      </c>
      <c r="J9793" s="62">
        <v>0.76772828440747087</v>
      </c>
      <c r="K9793" s="62"/>
      <c r="L9793" s="65">
        <f t="shared" si="1378"/>
        <v>5.3663817411694639E-2</v>
      </c>
      <c r="M9793" s="65">
        <f t="shared" si="1379"/>
        <v>9.0949953353827287E-2</v>
      </c>
      <c r="N9793" s="65">
        <f t="shared" si="1380"/>
        <v>0.16944280083338503</v>
      </c>
      <c r="O9793" s="65">
        <f t="shared" si="1381"/>
        <v>5.8224659073426714E-2</v>
      </c>
      <c r="P9793" s="65">
        <f t="shared" si="1382"/>
        <v>9.3821509053561611E-2</v>
      </c>
      <c r="Q9793" s="65">
        <f t="shared" si="1383"/>
        <v>0.13288773674338769</v>
      </c>
      <c r="R9793" s="65">
        <f t="shared" si="1384"/>
        <v>0.21192196216948955</v>
      </c>
      <c r="S9793" s="65">
        <f t="shared" si="1385"/>
        <v>0.18908756136122742</v>
      </c>
      <c r="T9793" s="66">
        <f>(L9793*'Football Field'!$F$4)+(M9793*'Football Field'!$F$5)+(N9793*'Football Field'!$F$6)+(O9793*'Football Field'!$F$7)+(P9793*'Football Field'!$F$8)+(Q9793*'Football Field'!$F$9)+(R9793*'Football Field'!$F$10)+(S9793*'Football Field'!$F$11)</f>
        <v>150848505.76092798</v>
      </c>
    </row>
    <row r="9794" spans="2:20" x14ac:dyDescent="0.3">
      <c r="B9794" s="62">
        <f t="shared" si="1377"/>
        <v>9767</v>
      </c>
      <c r="C9794" s="62">
        <v>0.5354189249883774</v>
      </c>
      <c r="D9794" s="62">
        <v>0.71510372266658573</v>
      </c>
      <c r="E9794" s="62">
        <v>0.20391096614716242</v>
      </c>
      <c r="F9794" s="62">
        <v>0.37947788044711939</v>
      </c>
      <c r="G9794" s="62">
        <v>0.12952577023068534</v>
      </c>
      <c r="H9794" s="62">
        <v>0.40444024185082905</v>
      </c>
      <c r="I9794" s="62">
        <v>0.4816246239404709</v>
      </c>
      <c r="J9794" s="62">
        <v>0.73365239039014896</v>
      </c>
      <c r="K9794" s="62"/>
      <c r="L9794" s="65">
        <f t="shared" si="1378"/>
        <v>0.14942669145330348</v>
      </c>
      <c r="M9794" s="65">
        <f t="shared" si="1379"/>
        <v>0.19957378855506122</v>
      </c>
      <c r="N9794" s="65">
        <f t="shared" si="1380"/>
        <v>5.69082256908989E-2</v>
      </c>
      <c r="O9794" s="65">
        <f t="shared" si="1381"/>
        <v>0.10590608868776202</v>
      </c>
      <c r="P9794" s="65">
        <f t="shared" si="1382"/>
        <v>3.6148530431441589E-2</v>
      </c>
      <c r="Q9794" s="65">
        <f t="shared" si="1383"/>
        <v>0.11287267672067278</v>
      </c>
      <c r="R9794" s="65">
        <f t="shared" si="1384"/>
        <v>0.13441357919768768</v>
      </c>
      <c r="S9794" s="65">
        <f t="shared" si="1385"/>
        <v>0.20475041926317242</v>
      </c>
      <c r="T9794" s="66">
        <f>(L9794*'Football Field'!$F$4)+(M9794*'Football Field'!$F$5)+(N9794*'Football Field'!$F$6)+(O9794*'Football Field'!$F$7)+(P9794*'Football Field'!$F$8)+(Q9794*'Football Field'!$F$9)+(R9794*'Football Field'!$F$10)+(S9794*'Football Field'!$F$11)</f>
        <v>132069469.23526618</v>
      </c>
    </row>
    <row r="9795" spans="2:20" x14ac:dyDescent="0.3">
      <c r="B9795" s="62">
        <f t="shared" si="1377"/>
        <v>9768</v>
      </c>
      <c r="C9795" s="62">
        <v>0.71684459987252669</v>
      </c>
      <c r="D9795" s="62">
        <v>0.31069430599779568</v>
      </c>
      <c r="E9795" s="62">
        <v>0.86629771389431076</v>
      </c>
      <c r="F9795" s="62">
        <v>0.31987464680422795</v>
      </c>
      <c r="G9795" s="62">
        <v>0.10491814449086212</v>
      </c>
      <c r="H9795" s="62">
        <v>0.54301692175488536</v>
      </c>
      <c r="I9795" s="62">
        <v>0.30348853883538351</v>
      </c>
      <c r="J9795" s="62">
        <v>0.60590049978748983</v>
      </c>
      <c r="K9795" s="62"/>
      <c r="L9795" s="65">
        <f t="shared" si="1378"/>
        <v>0.19009225034112381</v>
      </c>
      <c r="M9795" s="65">
        <f t="shared" si="1379"/>
        <v>8.2389655729843247E-2</v>
      </c>
      <c r="N9795" s="65">
        <f t="shared" si="1380"/>
        <v>0.22972410188878353</v>
      </c>
      <c r="O9795" s="65">
        <f t="shared" si="1381"/>
        <v>8.4824090812570349E-2</v>
      </c>
      <c r="P9795" s="65">
        <f t="shared" si="1382"/>
        <v>2.7822105643858848E-2</v>
      </c>
      <c r="Q9795" s="65">
        <f t="shared" si="1383"/>
        <v>0.14399677231027738</v>
      </c>
      <c r="R9795" s="65">
        <f t="shared" si="1384"/>
        <v>8.0478836431517389E-2</v>
      </c>
      <c r="S9795" s="65">
        <f t="shared" si="1385"/>
        <v>0.16067218684202542</v>
      </c>
      <c r="T9795" s="66">
        <f>(L9795*'Football Field'!$F$4)+(M9795*'Football Field'!$F$5)+(N9795*'Football Field'!$F$6)+(O9795*'Football Field'!$F$7)+(P9795*'Football Field'!$F$8)+(Q9795*'Football Field'!$F$9)+(R9795*'Football Field'!$F$10)+(S9795*'Football Field'!$F$11)</f>
        <v>128110554.23838021</v>
      </c>
    </row>
    <row r="9796" spans="2:20" x14ac:dyDescent="0.3">
      <c r="B9796" s="62">
        <f t="shared" si="1377"/>
        <v>9769</v>
      </c>
      <c r="C9796" s="62">
        <v>0.68436648939032085</v>
      </c>
      <c r="D9796" s="62">
        <v>0.49618995480582251</v>
      </c>
      <c r="E9796" s="62">
        <v>0.1046633053907372</v>
      </c>
      <c r="F9796" s="62">
        <v>0.11276929796452906</v>
      </c>
      <c r="G9796" s="62">
        <v>2.7190063242985119E-2</v>
      </c>
      <c r="H9796" s="62">
        <v>0.69425334884592826</v>
      </c>
      <c r="I9796" s="62">
        <v>0.92602440510414097</v>
      </c>
      <c r="J9796" s="62">
        <v>7.1194902004919514E-2</v>
      </c>
      <c r="K9796" s="62"/>
      <c r="L9796" s="65">
        <f t="shared" si="1378"/>
        <v>0.21958388058993958</v>
      </c>
      <c r="M9796" s="65">
        <f t="shared" si="1379"/>
        <v>0.15920609421287399</v>
      </c>
      <c r="N9796" s="65">
        <f t="shared" si="1380"/>
        <v>3.3581969762345093E-2</v>
      </c>
      <c r="O9796" s="65">
        <f t="shared" si="1381"/>
        <v>3.6182835428593803E-2</v>
      </c>
      <c r="P9796" s="65">
        <f t="shared" si="1382"/>
        <v>8.7241261706128646E-3</v>
      </c>
      <c r="Q9796" s="65">
        <f t="shared" si="1383"/>
        <v>0.22275615012646185</v>
      </c>
      <c r="R9796" s="65">
        <f t="shared" si="1384"/>
        <v>0.29712155043550764</v>
      </c>
      <c r="S9796" s="65">
        <f t="shared" si="1385"/>
        <v>2.2843393273665163E-2</v>
      </c>
      <c r="T9796" s="66">
        <f>(L9796*'Football Field'!$F$4)+(M9796*'Football Field'!$F$5)+(N9796*'Football Field'!$F$6)+(O9796*'Football Field'!$F$7)+(P9796*'Football Field'!$F$8)+(Q9796*'Football Field'!$F$9)+(R9796*'Football Field'!$F$10)+(S9796*'Football Field'!$F$11)</f>
        <v>149680642.50112227</v>
      </c>
    </row>
    <row r="9797" spans="2:20" x14ac:dyDescent="0.3">
      <c r="B9797" s="62">
        <f t="shared" si="1377"/>
        <v>9770</v>
      </c>
      <c r="C9797" s="62">
        <v>0.93747350621732861</v>
      </c>
      <c r="D9797" s="62">
        <v>5.9784816683775555E-2</v>
      </c>
      <c r="E9797" s="62">
        <v>0.83335108106052336</v>
      </c>
      <c r="F9797" s="62">
        <v>0.960398196093181</v>
      </c>
      <c r="G9797" s="62">
        <v>0.78602973688107114</v>
      </c>
      <c r="H9797" s="62">
        <v>0.51658079474360741</v>
      </c>
      <c r="I9797" s="62">
        <v>0.18164637781169357</v>
      </c>
      <c r="J9797" s="62">
        <v>0.22142278831479434</v>
      </c>
      <c r="K9797" s="62"/>
      <c r="L9797" s="65">
        <f t="shared" si="1378"/>
        <v>0.20848092031543775</v>
      </c>
      <c r="M9797" s="65">
        <f t="shared" si="1379"/>
        <v>1.3295302235702664E-2</v>
      </c>
      <c r="N9797" s="65">
        <f t="shared" si="1380"/>
        <v>0.18532555765377154</v>
      </c>
      <c r="O9797" s="65">
        <f t="shared" si="1381"/>
        <v>0.21357904886154275</v>
      </c>
      <c r="P9797" s="65">
        <f t="shared" si="1382"/>
        <v>0.17480195637899726</v>
      </c>
      <c r="Q9797" s="65">
        <f t="shared" si="1383"/>
        <v>0.11488030199379388</v>
      </c>
      <c r="R9797" s="65">
        <f t="shared" si="1384"/>
        <v>4.0395599200398598E-2</v>
      </c>
      <c r="S9797" s="65">
        <f t="shared" si="1385"/>
        <v>4.9241313360355525E-2</v>
      </c>
      <c r="T9797" s="66">
        <f>(L9797*'Football Field'!$F$4)+(M9797*'Football Field'!$F$5)+(N9797*'Football Field'!$F$6)+(O9797*'Football Field'!$F$7)+(P9797*'Football Field'!$F$8)+(Q9797*'Football Field'!$F$9)+(R9797*'Football Field'!$F$10)+(S9797*'Football Field'!$F$11)</f>
        <v>133619946.41103075</v>
      </c>
    </row>
    <row r="9798" spans="2:20" x14ac:dyDescent="0.3">
      <c r="B9798" s="62">
        <f t="shared" si="1377"/>
        <v>9771</v>
      </c>
      <c r="C9798" s="62">
        <v>0.56186604359367787</v>
      </c>
      <c r="D9798" s="62">
        <v>0.48558131833222851</v>
      </c>
      <c r="E9798" s="62">
        <v>0.51793860482322229</v>
      </c>
      <c r="F9798" s="62">
        <v>0.76463308447141332</v>
      </c>
      <c r="G9798" s="62">
        <v>0.37266731477641679</v>
      </c>
      <c r="H9798" s="62">
        <v>0.14377270504809758</v>
      </c>
      <c r="I9798" s="62">
        <v>0.73223033719821629</v>
      </c>
      <c r="J9798" s="62">
        <v>0.3717334500597137</v>
      </c>
      <c r="K9798" s="62"/>
      <c r="L9798" s="65">
        <f t="shared" si="1378"/>
        <v>0.14222934195835504</v>
      </c>
      <c r="M9798" s="65">
        <f t="shared" si="1379"/>
        <v>0.12291882052870244</v>
      </c>
      <c r="N9798" s="65">
        <f t="shared" si="1380"/>
        <v>0.1311096617757313</v>
      </c>
      <c r="O9798" s="65">
        <f t="shared" si="1381"/>
        <v>0.19355727523303229</v>
      </c>
      <c r="P9798" s="65">
        <f t="shared" si="1382"/>
        <v>9.4336056706725915E-2</v>
      </c>
      <c r="Q9798" s="65">
        <f t="shared" si="1383"/>
        <v>3.6394257071978145E-2</v>
      </c>
      <c r="R9798" s="65">
        <f t="shared" si="1384"/>
        <v>0.18535492615916213</v>
      </c>
      <c r="S9798" s="65">
        <f t="shared" si="1385"/>
        <v>9.4099660566312665E-2</v>
      </c>
      <c r="T9798" s="66">
        <f>(L9798*'Football Field'!$F$4)+(M9798*'Football Field'!$F$5)+(N9798*'Football Field'!$F$6)+(O9798*'Football Field'!$F$7)+(P9798*'Football Field'!$F$8)+(Q9798*'Football Field'!$F$9)+(R9798*'Football Field'!$F$10)+(S9798*'Football Field'!$F$11)</f>
        <v>145898981.06085923</v>
      </c>
    </row>
    <row r="9799" spans="2:20" x14ac:dyDescent="0.3">
      <c r="B9799" s="62">
        <f t="shared" si="1377"/>
        <v>9772</v>
      </c>
      <c r="C9799" s="62">
        <v>0.69207255573939119</v>
      </c>
      <c r="D9799" s="62">
        <v>0.33405132550948702</v>
      </c>
      <c r="E9799" s="62">
        <v>0.49376306452163132</v>
      </c>
      <c r="F9799" s="62">
        <v>0.56314256786450279</v>
      </c>
      <c r="G9799" s="62">
        <v>0.37871276093438633</v>
      </c>
      <c r="H9799" s="62">
        <v>0.95291141390776646</v>
      </c>
      <c r="I9799" s="62">
        <v>0.84165860422530769</v>
      </c>
      <c r="J9799" s="62">
        <v>1.464902450609995E-2</v>
      </c>
      <c r="K9799" s="62"/>
      <c r="L9799" s="65">
        <f t="shared" si="1378"/>
        <v>0.16204140106605272</v>
      </c>
      <c r="M9799" s="65">
        <f t="shared" si="1379"/>
        <v>7.8214551877003935E-2</v>
      </c>
      <c r="N9799" s="65">
        <f t="shared" si="1380"/>
        <v>0.11560935064716212</v>
      </c>
      <c r="O9799" s="65">
        <f t="shared" si="1381"/>
        <v>0.1318538207301215</v>
      </c>
      <c r="P9799" s="65">
        <f t="shared" si="1382"/>
        <v>8.8671550221837758E-2</v>
      </c>
      <c r="Q9799" s="65">
        <f t="shared" si="1383"/>
        <v>0.22311403525672133</v>
      </c>
      <c r="R9799" s="65">
        <f t="shared" si="1384"/>
        <v>0.19706537749103317</v>
      </c>
      <c r="S9799" s="65">
        <f t="shared" si="1385"/>
        <v>3.4299127100674144E-3</v>
      </c>
      <c r="T9799" s="66">
        <f>(L9799*'Football Field'!$F$4)+(M9799*'Football Field'!$F$5)+(N9799*'Football Field'!$F$6)+(O9799*'Football Field'!$F$7)+(P9799*'Football Field'!$F$8)+(Q9799*'Football Field'!$F$9)+(R9799*'Football Field'!$F$10)+(S9799*'Football Field'!$F$11)</f>
        <v>145558920.24343646</v>
      </c>
    </row>
    <row r="9800" spans="2:20" x14ac:dyDescent="0.3">
      <c r="B9800" s="62">
        <f t="shared" si="1377"/>
        <v>9773</v>
      </c>
      <c r="C9800" s="62">
        <v>0.98213899254043979</v>
      </c>
      <c r="D9800" s="62">
        <v>0.71792080507309808</v>
      </c>
      <c r="E9800" s="62">
        <v>0.88421735851807115</v>
      </c>
      <c r="F9800" s="62">
        <v>0.2782773608381961</v>
      </c>
      <c r="G9800" s="62">
        <v>0.58723292710893937</v>
      </c>
      <c r="H9800" s="62">
        <v>0.87561925885256786</v>
      </c>
      <c r="I9800" s="62">
        <v>6.4464283544290457E-2</v>
      </c>
      <c r="J9800" s="62">
        <v>0.65681171016559037</v>
      </c>
      <c r="K9800" s="62"/>
      <c r="L9800" s="65">
        <f t="shared" si="1378"/>
        <v>0.19461080705432499</v>
      </c>
      <c r="M9800" s="65">
        <f t="shared" si="1379"/>
        <v>0.14225598243989232</v>
      </c>
      <c r="N9800" s="65">
        <f t="shared" si="1380"/>
        <v>0.17520763869433673</v>
      </c>
      <c r="O9800" s="65">
        <f t="shared" si="1381"/>
        <v>5.5140649326616643E-2</v>
      </c>
      <c r="P9800" s="65">
        <f t="shared" si="1382"/>
        <v>0.11636018398774521</v>
      </c>
      <c r="Q9800" s="65">
        <f t="shared" si="1383"/>
        <v>0.1735039255460491</v>
      </c>
      <c r="R9800" s="65">
        <f t="shared" si="1384"/>
        <v>1.2773595531812312E-2</v>
      </c>
      <c r="S9800" s="65">
        <f t="shared" si="1385"/>
        <v>0.13014721741922267</v>
      </c>
      <c r="T9800" s="66">
        <f>(L9800*'Football Field'!$F$4)+(M9800*'Football Field'!$F$5)+(N9800*'Football Field'!$F$6)+(O9800*'Football Field'!$F$7)+(P9800*'Football Field'!$F$8)+(Q9800*'Football Field'!$F$9)+(R9800*'Football Field'!$F$10)+(S9800*'Football Field'!$F$11)</f>
        <v>123884371.83351612</v>
      </c>
    </row>
    <row r="9801" spans="2:20" x14ac:dyDescent="0.3">
      <c r="B9801" s="62">
        <f t="shared" si="1377"/>
        <v>9774</v>
      </c>
      <c r="C9801" s="62">
        <v>0.16189400528620168</v>
      </c>
      <c r="D9801" s="62">
        <v>3.3374578556241041E-2</v>
      </c>
      <c r="E9801" s="62">
        <v>0.52057687466114766</v>
      </c>
      <c r="F9801" s="62">
        <v>6.9183819161087179E-2</v>
      </c>
      <c r="G9801" s="62">
        <v>0.90748726626249032</v>
      </c>
      <c r="H9801" s="62">
        <v>0.28027230823296256</v>
      </c>
      <c r="I9801" s="62">
        <v>0.25102473506102174</v>
      </c>
      <c r="J9801" s="62">
        <v>0.1575727692128418</v>
      </c>
      <c r="K9801" s="62"/>
      <c r="L9801" s="65">
        <f t="shared" si="1378"/>
        <v>6.798309096245507E-2</v>
      </c>
      <c r="M9801" s="65">
        <f t="shared" si="1379"/>
        <v>1.4014768525934525E-2</v>
      </c>
      <c r="N9801" s="65">
        <f t="shared" si="1380"/>
        <v>0.21860244275552382</v>
      </c>
      <c r="O9801" s="65">
        <f t="shared" si="1381"/>
        <v>2.905190876489544E-2</v>
      </c>
      <c r="P9801" s="65">
        <f t="shared" si="1382"/>
        <v>0.38107519336820533</v>
      </c>
      <c r="Q9801" s="65">
        <f t="shared" si="1383"/>
        <v>0.11769291760479227</v>
      </c>
      <c r="R9801" s="65">
        <f t="shared" si="1384"/>
        <v>0.10541117546206093</v>
      </c>
      <c r="S9801" s="65">
        <f t="shared" si="1385"/>
        <v>6.6168502556132491E-2</v>
      </c>
      <c r="T9801" s="66">
        <f>(L9801*'Football Field'!$F$4)+(M9801*'Football Field'!$F$5)+(N9801*'Football Field'!$F$6)+(O9801*'Football Field'!$F$7)+(P9801*'Football Field'!$F$8)+(Q9801*'Football Field'!$F$9)+(R9801*'Football Field'!$F$10)+(S9801*'Football Field'!$F$11)</f>
        <v>159919886.08818772</v>
      </c>
    </row>
    <row r="9802" spans="2:20" x14ac:dyDescent="0.3">
      <c r="B9802" s="62">
        <f t="shared" si="1377"/>
        <v>9775</v>
      </c>
      <c r="C9802" s="62">
        <v>0.36428451001742224</v>
      </c>
      <c r="D9802" s="62">
        <v>0.59957549330613391</v>
      </c>
      <c r="E9802" s="62">
        <v>0.90718409447552573</v>
      </c>
      <c r="F9802" s="62">
        <v>0.24856806575907442</v>
      </c>
      <c r="G9802" s="62">
        <v>0.34672524840916097</v>
      </c>
      <c r="H9802" s="62">
        <v>0.21845897032882078</v>
      </c>
      <c r="I9802" s="62">
        <v>0.832604242560258</v>
      </c>
      <c r="J9802" s="62">
        <v>0.15202122554674613</v>
      </c>
      <c r="K9802" s="62"/>
      <c r="L9802" s="65">
        <f t="shared" si="1378"/>
        <v>9.9275723770326368E-2</v>
      </c>
      <c r="M9802" s="65">
        <f t="shared" si="1379"/>
        <v>0.16339780972314788</v>
      </c>
      <c r="N9802" s="65">
        <f t="shared" si="1380"/>
        <v>0.2472280733750625</v>
      </c>
      <c r="O9802" s="65">
        <f t="shared" si="1381"/>
        <v>6.7740389601638584E-2</v>
      </c>
      <c r="P9802" s="65">
        <f t="shared" si="1382"/>
        <v>9.4490429976337512E-2</v>
      </c>
      <c r="Q9802" s="65">
        <f t="shared" si="1383"/>
        <v>5.9534983775392222E-2</v>
      </c>
      <c r="R9802" s="65">
        <f t="shared" si="1384"/>
        <v>0.22690338601128229</v>
      </c>
      <c r="S9802" s="65">
        <f t="shared" si="1385"/>
        <v>4.1429203766812549E-2</v>
      </c>
      <c r="T9802" s="66">
        <f>(L9802*'Football Field'!$F$4)+(M9802*'Football Field'!$F$5)+(N9802*'Football Field'!$F$6)+(O9802*'Football Field'!$F$7)+(P9802*'Football Field'!$F$8)+(Q9802*'Football Field'!$F$9)+(R9802*'Football Field'!$F$10)+(S9802*'Football Field'!$F$11)</f>
        <v>153492340.61343193</v>
      </c>
    </row>
    <row r="9803" spans="2:20" x14ac:dyDescent="0.3">
      <c r="B9803" s="62">
        <f t="shared" si="1377"/>
        <v>9776</v>
      </c>
      <c r="C9803" s="62">
        <v>0.46681390595902184</v>
      </c>
      <c r="D9803" s="62">
        <v>0.21517111550134416</v>
      </c>
      <c r="E9803" s="62">
        <v>8.7994726064007822E-2</v>
      </c>
      <c r="F9803" s="62">
        <v>0.21748498645683212</v>
      </c>
      <c r="G9803" s="62">
        <v>7.7146295594193726E-3</v>
      </c>
      <c r="H9803" s="62">
        <v>0.77820324480455649</v>
      </c>
      <c r="I9803" s="62">
        <v>0.69298940546519516</v>
      </c>
      <c r="J9803" s="62">
        <v>0.29826866143992847</v>
      </c>
      <c r="K9803" s="62"/>
      <c r="L9803" s="65">
        <f t="shared" si="1378"/>
        <v>0.16885156546311661</v>
      </c>
      <c r="M9803" s="65">
        <f t="shared" si="1379"/>
        <v>7.7829685943495333E-2</v>
      </c>
      <c r="N9803" s="65">
        <f t="shared" si="1380"/>
        <v>3.1828630335854022E-2</v>
      </c>
      <c r="O9803" s="65">
        <f t="shared" si="1381"/>
        <v>7.8666637731191383E-2</v>
      </c>
      <c r="P9803" s="65">
        <f t="shared" si="1382"/>
        <v>2.7904637403632585E-3</v>
      </c>
      <c r="Q9803" s="65">
        <f t="shared" si="1383"/>
        <v>0.28148440836135041</v>
      </c>
      <c r="R9803" s="65">
        <f t="shared" si="1384"/>
        <v>0.25066165439472643</v>
      </c>
      <c r="S9803" s="65">
        <f t="shared" si="1385"/>
        <v>0.10788695402990256</v>
      </c>
      <c r="T9803" s="66">
        <f>(L9803*'Football Field'!$F$4)+(M9803*'Football Field'!$F$5)+(N9803*'Football Field'!$F$6)+(O9803*'Football Field'!$F$7)+(P9803*'Football Field'!$F$8)+(Q9803*'Football Field'!$F$9)+(R9803*'Football Field'!$F$10)+(S9803*'Football Field'!$F$11)</f>
        <v>144163484.8707574</v>
      </c>
    </row>
    <row r="9804" spans="2:20" x14ac:dyDescent="0.3">
      <c r="B9804" s="62">
        <f t="shared" si="1377"/>
        <v>9777</v>
      </c>
      <c r="C9804" s="62">
        <v>6.2600018897484011E-3</v>
      </c>
      <c r="D9804" s="62">
        <v>0.91752374254866298</v>
      </c>
      <c r="E9804" s="62">
        <v>0.91832701442314213</v>
      </c>
      <c r="F9804" s="62">
        <v>0.31219770315145157</v>
      </c>
      <c r="G9804" s="62">
        <v>9.0780397978214022E-3</v>
      </c>
      <c r="H9804" s="62">
        <v>0.11459819523474402</v>
      </c>
      <c r="I9804" s="62">
        <v>0.38649295767753222</v>
      </c>
      <c r="J9804" s="62">
        <v>0.32877805094212165</v>
      </c>
      <c r="K9804" s="62"/>
      <c r="L9804" s="65">
        <f t="shared" si="1378"/>
        <v>2.0913688990554088E-3</v>
      </c>
      <c r="M9804" s="65">
        <f t="shared" si="1379"/>
        <v>0.30653035783481503</v>
      </c>
      <c r="N9804" s="65">
        <f t="shared" si="1380"/>
        <v>0.30679871842724915</v>
      </c>
      <c r="O9804" s="65">
        <f t="shared" si="1381"/>
        <v>0.10430037853450559</v>
      </c>
      <c r="P9804" s="65">
        <f t="shared" si="1382"/>
        <v>3.0328313684125723E-3</v>
      </c>
      <c r="Q9804" s="65">
        <f t="shared" si="1383"/>
        <v>3.828546789966799E-2</v>
      </c>
      <c r="R9804" s="65">
        <f t="shared" si="1384"/>
        <v>0.12912126316038797</v>
      </c>
      <c r="S9804" s="65">
        <f t="shared" si="1385"/>
        <v>0.10983961387590628</v>
      </c>
      <c r="T9804" s="66">
        <f>(L9804*'Football Field'!$F$4)+(M9804*'Football Field'!$F$5)+(N9804*'Football Field'!$F$6)+(O9804*'Football Field'!$F$7)+(P9804*'Football Field'!$F$8)+(Q9804*'Football Field'!$F$9)+(R9804*'Football Field'!$F$10)+(S9804*'Football Field'!$F$11)</f>
        <v>134780427.72545621</v>
      </c>
    </row>
    <row r="9805" spans="2:20" x14ac:dyDescent="0.3">
      <c r="B9805" s="62">
        <f t="shared" si="1377"/>
        <v>9778</v>
      </c>
      <c r="C9805" s="62">
        <v>7.8396429250722544E-2</v>
      </c>
      <c r="D9805" s="62">
        <v>0.51351469291457874</v>
      </c>
      <c r="E9805" s="62">
        <v>0.52883609640607998</v>
      </c>
      <c r="F9805" s="62">
        <v>0.42033097433234756</v>
      </c>
      <c r="G9805" s="62">
        <v>5.7742582461992931E-2</v>
      </c>
      <c r="H9805" s="62">
        <v>0.27562399045344521</v>
      </c>
      <c r="I9805" s="62">
        <v>0.462082748164652</v>
      </c>
      <c r="J9805" s="62">
        <v>0.3826253440773042</v>
      </c>
      <c r="K9805" s="62"/>
      <c r="L9805" s="65">
        <f t="shared" si="1378"/>
        <v>2.8831196090470138E-2</v>
      </c>
      <c r="M9805" s="65">
        <f t="shared" si="1379"/>
        <v>0.18885098400857744</v>
      </c>
      <c r="N9805" s="65">
        <f t="shared" si="1380"/>
        <v>0.19448560783859856</v>
      </c>
      <c r="O9805" s="65">
        <f t="shared" si="1381"/>
        <v>0.15458159076502315</v>
      </c>
      <c r="P9805" s="65">
        <f t="shared" si="1382"/>
        <v>2.1235504392778406E-2</v>
      </c>
      <c r="Q9805" s="65">
        <f t="shared" si="1383"/>
        <v>0.10136391914722198</v>
      </c>
      <c r="R9805" s="65">
        <f t="shared" si="1384"/>
        <v>0.16993628982452189</v>
      </c>
      <c r="S9805" s="65">
        <f t="shared" si="1385"/>
        <v>0.14071490793280858</v>
      </c>
      <c r="T9805" s="66">
        <f>(L9805*'Football Field'!$F$4)+(M9805*'Football Field'!$F$5)+(N9805*'Football Field'!$F$6)+(O9805*'Football Field'!$F$7)+(P9805*'Football Field'!$F$8)+(Q9805*'Football Field'!$F$9)+(R9805*'Football Field'!$F$10)+(S9805*'Football Field'!$F$11)</f>
        <v>139841991.3425889</v>
      </c>
    </row>
    <row r="9806" spans="2:20" x14ac:dyDescent="0.3">
      <c r="B9806" s="62">
        <f t="shared" si="1377"/>
        <v>9779</v>
      </c>
      <c r="C9806" s="62">
        <v>0.7444953769676721</v>
      </c>
      <c r="D9806" s="62">
        <v>0.9510158797402658</v>
      </c>
      <c r="E9806" s="62">
        <v>0.78821640031969442</v>
      </c>
      <c r="F9806" s="62">
        <v>0.11561238482840419</v>
      </c>
      <c r="G9806" s="62">
        <v>0.31029958142173153</v>
      </c>
      <c r="H9806" s="62">
        <v>0.13592327152951911</v>
      </c>
      <c r="I9806" s="62">
        <v>0.26436356818543227</v>
      </c>
      <c r="J9806" s="62">
        <v>0.41183497338331287</v>
      </c>
      <c r="K9806" s="62"/>
      <c r="L9806" s="65">
        <f t="shared" si="1378"/>
        <v>0.20003844676637977</v>
      </c>
      <c r="M9806" s="65">
        <f t="shared" si="1379"/>
        <v>0.25552843619828908</v>
      </c>
      <c r="N9806" s="65">
        <f t="shared" si="1380"/>
        <v>0.21178584758704994</v>
      </c>
      <c r="O9806" s="65">
        <f t="shared" si="1381"/>
        <v>3.1063889183874913E-2</v>
      </c>
      <c r="P9806" s="65">
        <f t="shared" si="1382"/>
        <v>8.3374387833917055E-2</v>
      </c>
      <c r="Q9806" s="65">
        <f t="shared" si="1383"/>
        <v>3.6521220893156126E-2</v>
      </c>
      <c r="R9806" s="65">
        <f t="shared" si="1384"/>
        <v>7.1031841429054457E-2</v>
      </c>
      <c r="S9806" s="65">
        <f t="shared" si="1385"/>
        <v>0.11065593010827861</v>
      </c>
      <c r="T9806" s="66">
        <f>(L9806*'Football Field'!$F$4)+(M9806*'Football Field'!$F$5)+(N9806*'Football Field'!$F$6)+(O9806*'Football Field'!$F$7)+(P9806*'Football Field'!$F$8)+(Q9806*'Football Field'!$F$9)+(R9806*'Football Field'!$F$10)+(S9806*'Football Field'!$F$11)</f>
        <v>129515071.28774983</v>
      </c>
    </row>
    <row r="9807" spans="2:20" x14ac:dyDescent="0.3">
      <c r="B9807" s="62">
        <f t="shared" si="1377"/>
        <v>9780</v>
      </c>
      <c r="C9807" s="62">
        <v>2.4545839539117487E-2</v>
      </c>
      <c r="D9807" s="62">
        <v>0.47860678198834539</v>
      </c>
      <c r="E9807" s="62">
        <v>0.92397946358867467</v>
      </c>
      <c r="F9807" s="62">
        <v>0.57860545978537692</v>
      </c>
      <c r="G9807" s="62">
        <v>0.76979813355788818</v>
      </c>
      <c r="H9807" s="62">
        <v>0.14116640383757062</v>
      </c>
      <c r="I9807" s="62">
        <v>0.83025024053818786</v>
      </c>
      <c r="J9807" s="62">
        <v>0.35209303743117593</v>
      </c>
      <c r="K9807" s="62"/>
      <c r="L9807" s="65">
        <f t="shared" si="1378"/>
        <v>5.9881844141199281E-3</v>
      </c>
      <c r="M9807" s="65">
        <f t="shared" si="1379"/>
        <v>0.11676054786503942</v>
      </c>
      <c r="N9807" s="65">
        <f t="shared" si="1380"/>
        <v>0.22541332978287382</v>
      </c>
      <c r="O9807" s="65">
        <f t="shared" si="1381"/>
        <v>0.14115614952545483</v>
      </c>
      <c r="P9807" s="65">
        <f t="shared" si="1382"/>
        <v>0.18779936934093119</v>
      </c>
      <c r="Q9807" s="65">
        <f t="shared" si="1383"/>
        <v>3.4438848910029699E-2</v>
      </c>
      <c r="R9807" s="65">
        <f t="shared" si="1384"/>
        <v>0.20254721955168656</v>
      </c>
      <c r="S9807" s="65">
        <f t="shared" si="1385"/>
        <v>8.5896350609864572E-2</v>
      </c>
      <c r="T9807" s="66">
        <f>(L9807*'Football Field'!$F$4)+(M9807*'Football Field'!$F$5)+(N9807*'Football Field'!$F$6)+(O9807*'Football Field'!$F$7)+(P9807*'Football Field'!$F$8)+(Q9807*'Football Field'!$F$9)+(R9807*'Football Field'!$F$10)+(S9807*'Football Field'!$F$11)</f>
        <v>158654900.76571366</v>
      </c>
    </row>
    <row r="9808" spans="2:20" x14ac:dyDescent="0.3">
      <c r="B9808" s="62">
        <f t="shared" si="1377"/>
        <v>9781</v>
      </c>
      <c r="C9808" s="62">
        <v>0.13281118774797629</v>
      </c>
      <c r="D9808" s="62">
        <v>0.87569702549587691</v>
      </c>
      <c r="E9808" s="62">
        <v>0.68006729306408198</v>
      </c>
      <c r="F9808" s="62">
        <v>0.6887688948455033</v>
      </c>
      <c r="G9808" s="62">
        <v>0.30320948107244505</v>
      </c>
      <c r="H9808" s="62">
        <v>0.97155340055901673</v>
      </c>
      <c r="I9808" s="62">
        <v>0.52869606249306256</v>
      </c>
      <c r="J9808" s="62">
        <v>0.78979050872405065</v>
      </c>
      <c r="K9808" s="62"/>
      <c r="L9808" s="65">
        <f t="shared" si="1378"/>
        <v>2.6719380349501897E-2</v>
      </c>
      <c r="M9808" s="65">
        <f t="shared" si="1379"/>
        <v>0.17617553379277209</v>
      </c>
      <c r="N9808" s="65">
        <f t="shared" si="1380"/>
        <v>0.13681811731942936</v>
      </c>
      <c r="O9808" s="65">
        <f t="shared" si="1381"/>
        <v>0.13856873345042051</v>
      </c>
      <c r="P9808" s="65">
        <f t="shared" si="1382"/>
        <v>6.1000655048152774E-2</v>
      </c>
      <c r="Q9808" s="65">
        <f t="shared" si="1383"/>
        <v>0.19546022650327433</v>
      </c>
      <c r="R9808" s="65">
        <f t="shared" si="1384"/>
        <v>0.10636476807844386</v>
      </c>
      <c r="S9808" s="65">
        <f t="shared" si="1385"/>
        <v>0.15889258545800528</v>
      </c>
      <c r="T9808" s="66">
        <f>(L9808*'Football Field'!$F$4)+(M9808*'Football Field'!$F$5)+(N9808*'Football Field'!$F$6)+(O9808*'Football Field'!$F$7)+(P9808*'Football Field'!$F$8)+(Q9808*'Football Field'!$F$9)+(R9808*'Football Field'!$F$10)+(S9808*'Football Field'!$F$11)</f>
        <v>132845718.45382255</v>
      </c>
    </row>
    <row r="9809" spans="2:20" x14ac:dyDescent="0.3">
      <c r="B9809" s="62">
        <f t="shared" si="1377"/>
        <v>9782</v>
      </c>
      <c r="C9809" s="62">
        <v>0.66563384919818502</v>
      </c>
      <c r="D9809" s="62">
        <v>0.66659960235845472</v>
      </c>
      <c r="E9809" s="62">
        <v>0.52987888297283692</v>
      </c>
      <c r="F9809" s="62">
        <v>1.2935461106537649E-2</v>
      </c>
      <c r="G9809" s="62">
        <v>0.9421420267365811</v>
      </c>
      <c r="H9809" s="62">
        <v>0.59810584957861512</v>
      </c>
      <c r="I9809" s="62">
        <v>0.58740041146086441</v>
      </c>
      <c r="J9809" s="62">
        <v>8.5362697844393098E-2</v>
      </c>
      <c r="K9809" s="62"/>
      <c r="L9809" s="65">
        <f t="shared" si="1378"/>
        <v>0.16282394280876802</v>
      </c>
      <c r="M9809" s="65">
        <f t="shared" si="1379"/>
        <v>0.16306018040023751</v>
      </c>
      <c r="N9809" s="65">
        <f t="shared" si="1380"/>
        <v>0.12961625830878545</v>
      </c>
      <c r="O9809" s="65">
        <f t="shared" si="1381"/>
        <v>3.1642062403422501E-3</v>
      </c>
      <c r="P9809" s="65">
        <f t="shared" si="1382"/>
        <v>0.23046195692103358</v>
      </c>
      <c r="Q9809" s="65">
        <f t="shared" si="1383"/>
        <v>0.14630558942080252</v>
      </c>
      <c r="R9809" s="65">
        <f t="shared" si="1384"/>
        <v>0.14368687998178112</v>
      </c>
      <c r="S9809" s="65">
        <f t="shared" si="1385"/>
        <v>2.0880985918249644E-2</v>
      </c>
      <c r="T9809" s="66">
        <f>(L9809*'Football Field'!$F$4)+(M9809*'Football Field'!$F$5)+(N9809*'Football Field'!$F$6)+(O9809*'Football Field'!$F$7)+(P9809*'Football Field'!$F$8)+(Q9809*'Football Field'!$F$9)+(R9809*'Football Field'!$F$10)+(S9809*'Football Field'!$F$11)</f>
        <v>149088080.06013429</v>
      </c>
    </row>
    <row r="9810" spans="2:20" x14ac:dyDescent="0.3">
      <c r="B9810" s="62">
        <f t="shared" si="1377"/>
        <v>9783</v>
      </c>
      <c r="C9810" s="62">
        <v>0.39198801030554475</v>
      </c>
      <c r="D9810" s="62">
        <v>0.96745458373535664</v>
      </c>
      <c r="E9810" s="62">
        <v>0.39381904919533073</v>
      </c>
      <c r="F9810" s="62">
        <v>0.77644339848460386</v>
      </c>
      <c r="G9810" s="62">
        <v>6.88738488397036E-2</v>
      </c>
      <c r="H9810" s="62">
        <v>0.46748710810317129</v>
      </c>
      <c r="I9810" s="62">
        <v>0.71095577642135388</v>
      </c>
      <c r="J9810" s="62">
        <v>0.83249791316019051</v>
      </c>
      <c r="K9810" s="62"/>
      <c r="L9810" s="65">
        <f t="shared" si="1378"/>
        <v>8.5038797275376457E-2</v>
      </c>
      <c r="M9810" s="65">
        <f t="shared" si="1379"/>
        <v>0.20988186387455171</v>
      </c>
      <c r="N9810" s="65">
        <f t="shared" si="1380"/>
        <v>8.5436027141745252E-2</v>
      </c>
      <c r="O9810" s="65">
        <f t="shared" si="1381"/>
        <v>0.16844344985977902</v>
      </c>
      <c r="P9810" s="65">
        <f t="shared" si="1382"/>
        <v>1.494165411969905E-2</v>
      </c>
      <c r="Q9810" s="65">
        <f t="shared" si="1383"/>
        <v>0.10141774842513658</v>
      </c>
      <c r="R9810" s="65">
        <f t="shared" si="1384"/>
        <v>0.1542364117099583</v>
      </c>
      <c r="S9810" s="65">
        <f t="shared" si="1385"/>
        <v>0.18060404759375365</v>
      </c>
      <c r="T9810" s="66">
        <f>(L9810*'Football Field'!$F$4)+(M9810*'Football Field'!$F$5)+(N9810*'Football Field'!$F$6)+(O9810*'Football Field'!$F$7)+(P9810*'Football Field'!$F$8)+(Q9810*'Football Field'!$F$9)+(R9810*'Football Field'!$F$10)+(S9810*'Football Field'!$F$11)</f>
        <v>134362957.36345068</v>
      </c>
    </row>
    <row r="9811" spans="2:20" x14ac:dyDescent="0.3">
      <c r="B9811" s="62">
        <f t="shared" si="1377"/>
        <v>9784</v>
      </c>
      <c r="C9811" s="62">
        <v>0.40659023036144526</v>
      </c>
      <c r="D9811" s="62">
        <v>0.88532754133049252</v>
      </c>
      <c r="E9811" s="62">
        <v>0.77634863014443067</v>
      </c>
      <c r="F9811" s="62">
        <v>0.28096265108331808</v>
      </c>
      <c r="G9811" s="62">
        <v>0.26252336989263625</v>
      </c>
      <c r="H9811" s="62">
        <v>0.59993507374794597</v>
      </c>
      <c r="I9811" s="62">
        <v>0.36633405219480131</v>
      </c>
      <c r="J9811" s="62">
        <v>0.43388203302276029</v>
      </c>
      <c r="K9811" s="62"/>
      <c r="L9811" s="65">
        <f t="shared" si="1378"/>
        <v>0.10134596260194005</v>
      </c>
      <c r="M9811" s="65">
        <f t="shared" si="1379"/>
        <v>0.22067517907251641</v>
      </c>
      <c r="N9811" s="65">
        <f t="shared" si="1380"/>
        <v>0.19351128817517607</v>
      </c>
      <c r="O9811" s="65">
        <f t="shared" si="1381"/>
        <v>7.0032254104873737E-2</v>
      </c>
      <c r="P9811" s="65">
        <f t="shared" si="1382"/>
        <v>6.5436111447200337E-2</v>
      </c>
      <c r="Q9811" s="65">
        <f t="shared" si="1383"/>
        <v>0.14953875673205774</v>
      </c>
      <c r="R9811" s="65">
        <f t="shared" si="1384"/>
        <v>9.1311778742315761E-2</v>
      </c>
      <c r="S9811" s="65">
        <f t="shared" si="1385"/>
        <v>0.10814866912392007</v>
      </c>
      <c r="T9811" s="66">
        <f>(L9811*'Football Field'!$F$4)+(M9811*'Football Field'!$F$5)+(N9811*'Football Field'!$F$6)+(O9811*'Football Field'!$F$7)+(P9811*'Football Field'!$F$8)+(Q9811*'Football Field'!$F$9)+(R9811*'Football Field'!$F$10)+(S9811*'Football Field'!$F$11)</f>
        <v>131223075.95944385</v>
      </c>
    </row>
    <row r="9812" spans="2:20" x14ac:dyDescent="0.3">
      <c r="B9812" s="62">
        <f t="shared" si="1377"/>
        <v>9785</v>
      </c>
      <c r="C9812" s="62">
        <v>0.28707926319624499</v>
      </c>
      <c r="D9812" s="62">
        <v>0.72067666932024066</v>
      </c>
      <c r="E9812" s="62">
        <v>0.61281548550517517</v>
      </c>
      <c r="F9812" s="62">
        <v>0.44234552627639101</v>
      </c>
      <c r="G9812" s="62">
        <v>6.3154211341248878E-2</v>
      </c>
      <c r="H9812" s="62">
        <v>0.18094466271860665</v>
      </c>
      <c r="I9812" s="62">
        <v>0.46313482444459719</v>
      </c>
      <c r="J9812" s="62">
        <v>0.4478353215348353</v>
      </c>
      <c r="K9812" s="62"/>
      <c r="L9812" s="65">
        <f t="shared" si="1378"/>
        <v>8.9210850009211112E-2</v>
      </c>
      <c r="M9812" s="65">
        <f t="shared" si="1379"/>
        <v>0.22395270747199955</v>
      </c>
      <c r="N9812" s="65">
        <f t="shared" si="1380"/>
        <v>0.19043448054049189</v>
      </c>
      <c r="O9812" s="65">
        <f t="shared" si="1381"/>
        <v>0.13746036532744185</v>
      </c>
      <c r="P9812" s="65">
        <f t="shared" si="1382"/>
        <v>1.9625384337017715E-2</v>
      </c>
      <c r="Q9812" s="65">
        <f t="shared" si="1383"/>
        <v>5.6229164677499603E-2</v>
      </c>
      <c r="R9812" s="65">
        <f t="shared" si="1384"/>
        <v>0.14392070990277539</v>
      </c>
      <c r="S9812" s="65">
        <f t="shared" si="1385"/>
        <v>0.13916633773356288</v>
      </c>
      <c r="T9812" s="66">
        <f>(L9812*'Football Field'!$F$4)+(M9812*'Football Field'!$F$5)+(N9812*'Football Field'!$F$6)+(O9812*'Football Field'!$F$7)+(P9812*'Football Field'!$F$8)+(Q9812*'Football Field'!$F$9)+(R9812*'Football Field'!$F$10)+(S9812*'Football Field'!$F$11)</f>
        <v>135457323.01220205</v>
      </c>
    </row>
    <row r="9813" spans="2:20" x14ac:dyDescent="0.3">
      <c r="B9813" s="62">
        <f t="shared" si="1377"/>
        <v>9786</v>
      </c>
      <c r="C9813" s="62">
        <v>0.28319460806100627</v>
      </c>
      <c r="D9813" s="62">
        <v>8.8669033101813954E-2</v>
      </c>
      <c r="E9813" s="62">
        <v>0.31333182513683266</v>
      </c>
      <c r="F9813" s="62">
        <v>0.1343972692283244</v>
      </c>
      <c r="G9813" s="62">
        <v>0.11684652031504594</v>
      </c>
      <c r="H9813" s="62">
        <v>0.92832300629301601</v>
      </c>
      <c r="I9813" s="62">
        <v>0.19024419793031189</v>
      </c>
      <c r="J9813" s="62">
        <v>0.29465477644947047</v>
      </c>
      <c r="K9813" s="62"/>
      <c r="L9813" s="65">
        <f t="shared" si="1378"/>
        <v>0.12052571820137756</v>
      </c>
      <c r="M9813" s="65">
        <f t="shared" si="1379"/>
        <v>3.7736943404359083E-2</v>
      </c>
      <c r="N9813" s="65">
        <f t="shared" si="1380"/>
        <v>0.13335191484941655</v>
      </c>
      <c r="O9813" s="65">
        <f t="shared" si="1381"/>
        <v>5.7198572772819978E-2</v>
      </c>
      <c r="P9813" s="65">
        <f t="shared" si="1382"/>
        <v>4.9729092219400514E-2</v>
      </c>
      <c r="Q9813" s="65">
        <f t="shared" si="1383"/>
        <v>0.39508802029247975</v>
      </c>
      <c r="R9813" s="65">
        <f t="shared" si="1384"/>
        <v>8.0966649563668211E-2</v>
      </c>
      <c r="S9813" s="65">
        <f t="shared" si="1385"/>
        <v>0.12540308869647829</v>
      </c>
      <c r="T9813" s="66">
        <f>(L9813*'Football Field'!$F$4)+(M9813*'Football Field'!$F$5)+(N9813*'Football Field'!$F$6)+(O9813*'Football Field'!$F$7)+(P9813*'Football Field'!$F$8)+(Q9813*'Football Field'!$F$9)+(R9813*'Football Field'!$F$10)+(S9813*'Football Field'!$F$11)</f>
        <v>127456939.22272341</v>
      </c>
    </row>
    <row r="9814" spans="2:20" x14ac:dyDescent="0.3">
      <c r="B9814" s="62">
        <f t="shared" si="1377"/>
        <v>9787</v>
      </c>
      <c r="C9814" s="62">
        <v>0.70572521694920931</v>
      </c>
      <c r="D9814" s="62">
        <v>0.12686400259620689</v>
      </c>
      <c r="E9814" s="62">
        <v>0.91624548440758413</v>
      </c>
      <c r="F9814" s="62">
        <v>5.2993321599895782E-2</v>
      </c>
      <c r="G9814" s="62">
        <v>0.45982729555727042</v>
      </c>
      <c r="H9814" s="62">
        <v>0.46152982856187641</v>
      </c>
      <c r="I9814" s="62">
        <v>0.76251371674301127</v>
      </c>
      <c r="J9814" s="62">
        <v>0.76413601156738609</v>
      </c>
      <c r="K9814" s="62"/>
      <c r="L9814" s="65">
        <f t="shared" si="1378"/>
        <v>0.16605944400462075</v>
      </c>
      <c r="M9814" s="65">
        <f t="shared" si="1379"/>
        <v>2.9851513350192583E-2</v>
      </c>
      <c r="N9814" s="65">
        <f t="shared" si="1380"/>
        <v>0.21559554917168006</v>
      </c>
      <c r="O9814" s="65">
        <f t="shared" si="1381"/>
        <v>1.2469501315084916E-2</v>
      </c>
      <c r="P9814" s="65">
        <f t="shared" si="1382"/>
        <v>0.10819886154625567</v>
      </c>
      <c r="Q9814" s="65">
        <f t="shared" si="1383"/>
        <v>0.1085994731119959</v>
      </c>
      <c r="R9814" s="65">
        <f t="shared" si="1384"/>
        <v>0.17942196311989556</v>
      </c>
      <c r="S9814" s="65">
        <f t="shared" si="1385"/>
        <v>0.17980369438027455</v>
      </c>
      <c r="T9814" s="66">
        <f>(L9814*'Football Field'!$F$4)+(M9814*'Football Field'!$F$5)+(N9814*'Football Field'!$F$6)+(O9814*'Football Field'!$F$7)+(P9814*'Football Field'!$F$8)+(Q9814*'Football Field'!$F$9)+(R9814*'Football Field'!$F$10)+(S9814*'Football Field'!$F$11)</f>
        <v>147982099.86942822</v>
      </c>
    </row>
    <row r="9815" spans="2:20" x14ac:dyDescent="0.3">
      <c r="B9815" s="62">
        <f t="shared" si="1377"/>
        <v>9788</v>
      </c>
      <c r="C9815" s="62">
        <v>0.32444617645535223</v>
      </c>
      <c r="D9815" s="62">
        <v>0.69845087813639417</v>
      </c>
      <c r="E9815" s="62">
        <v>0.61092808104595542</v>
      </c>
      <c r="F9815" s="62">
        <v>0.77664110060718494</v>
      </c>
      <c r="G9815" s="62">
        <v>0.20517797096522261</v>
      </c>
      <c r="H9815" s="62">
        <v>0.66818588874366458</v>
      </c>
      <c r="I9815" s="62">
        <v>0.85447026096480172</v>
      </c>
      <c r="J9815" s="62">
        <v>0.63719164893207358</v>
      </c>
      <c r="K9815" s="62"/>
      <c r="L9815" s="65">
        <f t="shared" si="1378"/>
        <v>6.7939842859722099E-2</v>
      </c>
      <c r="M9815" s="65">
        <f t="shared" si="1379"/>
        <v>0.14625736516377655</v>
      </c>
      <c r="N9815" s="65">
        <f t="shared" si="1380"/>
        <v>0.12792987200009603</v>
      </c>
      <c r="O9815" s="65">
        <f t="shared" si="1381"/>
        <v>0.16263059380178846</v>
      </c>
      <c r="P9815" s="65">
        <f t="shared" si="1382"/>
        <v>4.2964781579332714E-2</v>
      </c>
      <c r="Q9815" s="65">
        <f t="shared" si="1383"/>
        <v>0.13991980049909891</v>
      </c>
      <c r="R9815" s="65">
        <f t="shared" si="1384"/>
        <v>0.17892821512798165</v>
      </c>
      <c r="S9815" s="65">
        <f t="shared" si="1385"/>
        <v>0.13342952896820351</v>
      </c>
      <c r="T9815" s="66">
        <f>(L9815*'Football Field'!$F$4)+(M9815*'Football Field'!$F$5)+(N9815*'Football Field'!$F$6)+(O9815*'Football Field'!$F$7)+(P9815*'Football Field'!$F$8)+(Q9815*'Football Field'!$F$9)+(R9815*'Football Field'!$F$10)+(S9815*'Football Field'!$F$11)</f>
        <v>141078207.92668414</v>
      </c>
    </row>
    <row r="9816" spans="2:20" x14ac:dyDescent="0.3">
      <c r="B9816" s="62">
        <f t="shared" si="1377"/>
        <v>9789</v>
      </c>
      <c r="C9816" s="62">
        <v>2.1604628092845024E-3</v>
      </c>
      <c r="D9816" s="62">
        <v>0.71624320246238549</v>
      </c>
      <c r="E9816" s="62">
        <v>0.3135264107021708</v>
      </c>
      <c r="F9816" s="62">
        <v>0.86139475355198014</v>
      </c>
      <c r="G9816" s="62">
        <v>0.37766073263571043</v>
      </c>
      <c r="H9816" s="62">
        <v>0.21361536165034223</v>
      </c>
      <c r="I9816" s="62">
        <v>0.27250349798531204</v>
      </c>
      <c r="J9816" s="62">
        <v>0.32750783709354903</v>
      </c>
      <c r="K9816" s="62"/>
      <c r="L9816" s="65">
        <f t="shared" si="1378"/>
        <v>7.0040012421575216E-4</v>
      </c>
      <c r="M9816" s="65">
        <f t="shared" si="1379"/>
        <v>0.2321987797325151</v>
      </c>
      <c r="N9816" s="65">
        <f t="shared" si="1380"/>
        <v>0.10164208152856101</v>
      </c>
      <c r="O9816" s="65">
        <f t="shared" si="1381"/>
        <v>0.2792554399889951</v>
      </c>
      <c r="P9816" s="65">
        <f t="shared" si="1382"/>
        <v>0.12243377803715336</v>
      </c>
      <c r="Q9816" s="65">
        <f t="shared" si="1383"/>
        <v>6.9251933054030268E-2</v>
      </c>
      <c r="R9816" s="65">
        <f t="shared" si="1384"/>
        <v>8.8342869415719602E-2</v>
      </c>
      <c r="S9816" s="65">
        <f t="shared" si="1385"/>
        <v>0.10617471811880984</v>
      </c>
      <c r="T9816" s="66">
        <f>(L9816*'Football Field'!$F$4)+(M9816*'Football Field'!$F$5)+(N9816*'Football Field'!$F$6)+(O9816*'Football Field'!$F$7)+(P9816*'Football Field'!$F$8)+(Q9816*'Football Field'!$F$9)+(R9816*'Football Field'!$F$10)+(S9816*'Football Field'!$F$11)</f>
        <v>134999325.41825318</v>
      </c>
    </row>
    <row r="9817" spans="2:20" x14ac:dyDescent="0.3">
      <c r="B9817" s="62">
        <f t="shared" si="1377"/>
        <v>9790</v>
      </c>
      <c r="C9817" s="62">
        <v>0.82746228517920728</v>
      </c>
      <c r="D9817" s="62">
        <v>0.77435533320424399</v>
      </c>
      <c r="E9817" s="62">
        <v>0.80497502633124829</v>
      </c>
      <c r="F9817" s="62">
        <v>0.24097508502397358</v>
      </c>
      <c r="G9817" s="62">
        <v>4.6737058247757979E-2</v>
      </c>
      <c r="H9817" s="62">
        <v>0.36745794045025948</v>
      </c>
      <c r="I9817" s="62">
        <v>0.17349012685110687</v>
      </c>
      <c r="J9817" s="62">
        <v>0.54792528187946565</v>
      </c>
      <c r="K9817" s="62"/>
      <c r="L9817" s="65">
        <f t="shared" si="1378"/>
        <v>0.21870990822999123</v>
      </c>
      <c r="M9817" s="65">
        <f t="shared" si="1379"/>
        <v>0.20467299464388952</v>
      </c>
      <c r="N9817" s="65">
        <f t="shared" si="1380"/>
        <v>0.21276620975929172</v>
      </c>
      <c r="O9817" s="65">
        <f t="shared" si="1381"/>
        <v>6.3693100791770013E-2</v>
      </c>
      <c r="P9817" s="65">
        <f t="shared" si="1382"/>
        <v>1.2353261173822693E-2</v>
      </c>
      <c r="Q9817" s="65">
        <f t="shared" si="1383"/>
        <v>9.7124296628035983E-2</v>
      </c>
      <c r="R9817" s="65">
        <f t="shared" si="1384"/>
        <v>4.5855878149416093E-2</v>
      </c>
      <c r="S9817" s="65">
        <f t="shared" si="1385"/>
        <v>0.14482435062378271</v>
      </c>
      <c r="T9817" s="66">
        <f>(L9817*'Football Field'!$F$4)+(M9817*'Football Field'!$F$5)+(N9817*'Football Field'!$F$6)+(O9817*'Football Field'!$F$7)+(P9817*'Football Field'!$F$8)+(Q9817*'Football Field'!$F$9)+(R9817*'Football Field'!$F$10)+(S9817*'Football Field'!$F$11)</f>
        <v>120792011.09634404</v>
      </c>
    </row>
    <row r="9818" spans="2:20" x14ac:dyDescent="0.3">
      <c r="B9818" s="62">
        <f t="shared" si="1377"/>
        <v>9791</v>
      </c>
      <c r="C9818" s="62">
        <v>0.25551825766117997</v>
      </c>
      <c r="D9818" s="62">
        <v>0.81425266640621463</v>
      </c>
      <c r="E9818" s="62">
        <v>0.10583107108358936</v>
      </c>
      <c r="F9818" s="62">
        <v>0.53914786280646398</v>
      </c>
      <c r="G9818" s="62">
        <v>0.61137158901253918</v>
      </c>
      <c r="H9818" s="62">
        <v>2.9031654082856351E-2</v>
      </c>
      <c r="I9818" s="62">
        <v>0.55804267051329415</v>
      </c>
      <c r="J9818" s="62">
        <v>0.90651478379421624</v>
      </c>
      <c r="K9818" s="62"/>
      <c r="L9818" s="65">
        <f t="shared" si="1378"/>
        <v>6.6894664911874249E-2</v>
      </c>
      <c r="M9818" s="65">
        <f t="shared" si="1379"/>
        <v>0.21317130044409804</v>
      </c>
      <c r="N9818" s="65">
        <f t="shared" si="1380"/>
        <v>2.7706568220220856E-2</v>
      </c>
      <c r="O9818" s="65">
        <f t="shared" si="1381"/>
        <v>0.14114887895101266</v>
      </c>
      <c r="P9818" s="65">
        <f t="shared" si="1382"/>
        <v>0.16005704624780448</v>
      </c>
      <c r="Q9818" s="65">
        <f t="shared" si="1383"/>
        <v>7.600485340993981E-3</v>
      </c>
      <c r="R9818" s="65">
        <f t="shared" si="1384"/>
        <v>0.14609553850360998</v>
      </c>
      <c r="S9818" s="65">
        <f t="shared" si="1385"/>
        <v>0.23732551738038563</v>
      </c>
      <c r="T9818" s="66">
        <f>(L9818*'Football Field'!$F$4)+(M9818*'Football Field'!$F$5)+(N9818*'Football Field'!$F$6)+(O9818*'Football Field'!$F$7)+(P9818*'Football Field'!$F$8)+(Q9818*'Football Field'!$F$9)+(R9818*'Football Field'!$F$10)+(S9818*'Football Field'!$F$11)</f>
        <v>143943013.14152616</v>
      </c>
    </row>
    <row r="9819" spans="2:20" x14ac:dyDescent="0.3">
      <c r="B9819" s="62">
        <f t="shared" si="1377"/>
        <v>9792</v>
      </c>
      <c r="C9819" s="62">
        <v>0.42809816513695464</v>
      </c>
      <c r="D9819" s="62">
        <v>0.43316205158292409</v>
      </c>
      <c r="E9819" s="62">
        <v>7.0455919005584677E-2</v>
      </c>
      <c r="F9819" s="62">
        <v>0.41295566828469887</v>
      </c>
      <c r="G9819" s="62">
        <v>0.90412640124890797</v>
      </c>
      <c r="H9819" s="62">
        <v>0.44992334278471779</v>
      </c>
      <c r="I9819" s="62">
        <v>0.13089462801943108</v>
      </c>
      <c r="J9819" s="62">
        <v>0.99358313218052119</v>
      </c>
      <c r="K9819" s="62"/>
      <c r="L9819" s="65">
        <f t="shared" si="1378"/>
        <v>0.11197380272952856</v>
      </c>
      <c r="M9819" s="65">
        <f t="shared" si="1379"/>
        <v>0.11329831815174327</v>
      </c>
      <c r="N9819" s="65">
        <f t="shared" si="1380"/>
        <v>1.8428523685297994E-2</v>
      </c>
      <c r="O9819" s="65">
        <f t="shared" si="1381"/>
        <v>0.1080131154539254</v>
      </c>
      <c r="P9819" s="65">
        <f t="shared" si="1382"/>
        <v>0.23648424483112696</v>
      </c>
      <c r="Q9819" s="65">
        <f t="shared" si="1383"/>
        <v>0.11768241896638097</v>
      </c>
      <c r="R9819" s="65">
        <f t="shared" si="1384"/>
        <v>3.4236935473698868E-2</v>
      </c>
      <c r="S9819" s="65">
        <f t="shared" si="1385"/>
        <v>0.25988264070829792</v>
      </c>
      <c r="T9819" s="66">
        <f>(L9819*'Football Field'!$F$4)+(M9819*'Football Field'!$F$5)+(N9819*'Football Field'!$F$6)+(O9819*'Football Field'!$F$7)+(P9819*'Football Field'!$F$8)+(Q9819*'Football Field'!$F$9)+(R9819*'Football Field'!$F$10)+(S9819*'Football Field'!$F$11)</f>
        <v>134480384.78464997</v>
      </c>
    </row>
    <row r="9820" spans="2:20" x14ac:dyDescent="0.3">
      <c r="B9820" s="62">
        <f t="shared" si="1377"/>
        <v>9793</v>
      </c>
      <c r="C9820" s="62">
        <v>0.60517405899998644</v>
      </c>
      <c r="D9820" s="62">
        <v>0.88611144003392717</v>
      </c>
      <c r="E9820" s="62">
        <v>0.10793706536788283</v>
      </c>
      <c r="F9820" s="62">
        <v>0.96252670635444137</v>
      </c>
      <c r="G9820" s="62">
        <v>0.34581475588028299</v>
      </c>
      <c r="H9820" s="62">
        <v>0.884365780386414</v>
      </c>
      <c r="I9820" s="62">
        <v>0.58002268258974377</v>
      </c>
      <c r="J9820" s="62">
        <v>0.186874847372833</v>
      </c>
      <c r="K9820" s="62"/>
      <c r="L9820" s="65">
        <f t="shared" si="1378"/>
        <v>0.13274774723101337</v>
      </c>
      <c r="M9820" s="65">
        <f t="shared" si="1379"/>
        <v>0.1943726696654981</v>
      </c>
      <c r="N9820" s="65">
        <f t="shared" si="1380"/>
        <v>2.3676497789726636E-2</v>
      </c>
      <c r="O9820" s="65">
        <f t="shared" si="1381"/>
        <v>0.21113471408436901</v>
      </c>
      <c r="P9820" s="65">
        <f t="shared" si="1382"/>
        <v>7.5856076643813025E-2</v>
      </c>
      <c r="Q9820" s="65">
        <f t="shared" si="1383"/>
        <v>0.19398975109489316</v>
      </c>
      <c r="R9820" s="65">
        <f t="shared" si="1384"/>
        <v>0.12723067572312996</v>
      </c>
      <c r="S9820" s="65">
        <f t="shared" si="1385"/>
        <v>4.0991867767556756E-2</v>
      </c>
      <c r="T9820" s="66">
        <f>(L9820*'Football Field'!$F$4)+(M9820*'Football Field'!$F$5)+(N9820*'Football Field'!$F$6)+(O9820*'Football Field'!$F$7)+(P9820*'Football Field'!$F$8)+(Q9820*'Football Field'!$F$9)+(R9820*'Football Field'!$F$10)+(S9820*'Football Field'!$F$11)</f>
        <v>133033396.72795355</v>
      </c>
    </row>
    <row r="9821" spans="2:20" x14ac:dyDescent="0.3">
      <c r="B9821" s="62">
        <f t="shared" si="1377"/>
        <v>9794</v>
      </c>
      <c r="C9821" s="62">
        <v>0.81091022141738611</v>
      </c>
      <c r="D9821" s="62">
        <v>0.63576670406069657</v>
      </c>
      <c r="E9821" s="62">
        <v>0.4722328578406314</v>
      </c>
      <c r="F9821" s="62">
        <v>0.91987653798091973</v>
      </c>
      <c r="G9821" s="62">
        <v>0.13261322688659394</v>
      </c>
      <c r="H9821" s="62">
        <v>0.81415438863708789</v>
      </c>
      <c r="I9821" s="62">
        <v>0.6167519231175056</v>
      </c>
      <c r="J9821" s="62">
        <v>0.65739138437686095</v>
      </c>
      <c r="K9821" s="62"/>
      <c r="L9821" s="65">
        <f t="shared" si="1378"/>
        <v>0.16026852640799463</v>
      </c>
      <c r="M9821" s="65">
        <f t="shared" si="1379"/>
        <v>0.12565311190796988</v>
      </c>
      <c r="N9821" s="65">
        <f t="shared" si="1380"/>
        <v>9.3332236107797714E-2</v>
      </c>
      <c r="O9821" s="65">
        <f t="shared" si="1381"/>
        <v>0.18180466015313299</v>
      </c>
      <c r="P9821" s="65">
        <f t="shared" si="1382"/>
        <v>2.6209715815610483E-2</v>
      </c>
      <c r="Q9821" s="65">
        <f t="shared" si="1383"/>
        <v>0.16090970453843417</v>
      </c>
      <c r="R9821" s="65">
        <f t="shared" si="1384"/>
        <v>0.12189502520336604</v>
      </c>
      <c r="S9821" s="65">
        <f t="shared" si="1385"/>
        <v>0.12992701986569405</v>
      </c>
      <c r="T9821" s="66">
        <f>(L9821*'Football Field'!$F$4)+(M9821*'Football Field'!$F$5)+(N9821*'Football Field'!$F$6)+(O9821*'Football Field'!$F$7)+(P9821*'Football Field'!$F$8)+(Q9821*'Football Field'!$F$9)+(R9821*'Football Field'!$F$10)+(S9821*'Football Field'!$F$11)</f>
        <v>130613530.13114992</v>
      </c>
    </row>
    <row r="9822" spans="2:20" x14ac:dyDescent="0.3">
      <c r="B9822" s="62">
        <f t="shared" ref="B9822:B9885" si="1386">B9821+1</f>
        <v>9795</v>
      </c>
      <c r="C9822" s="62">
        <v>0.57687755154794873</v>
      </c>
      <c r="D9822" s="62">
        <v>0.94913499745582186</v>
      </c>
      <c r="E9822" s="62">
        <v>0.52702809543378992</v>
      </c>
      <c r="F9822" s="62">
        <v>0.20876458589324864</v>
      </c>
      <c r="G9822" s="62">
        <v>0.76089385318787128</v>
      </c>
      <c r="H9822" s="62">
        <v>0.70047715760465379</v>
      </c>
      <c r="I9822" s="62">
        <v>0.84221859663676901</v>
      </c>
      <c r="J9822" s="62">
        <v>0.26561099147444989</v>
      </c>
      <c r="K9822" s="62"/>
      <c r="L9822" s="65">
        <f t="shared" si="1378"/>
        <v>0.11941147908723428</v>
      </c>
      <c r="M9822" s="65">
        <f t="shared" si="1379"/>
        <v>0.19646736746045435</v>
      </c>
      <c r="N9822" s="65">
        <f t="shared" si="1380"/>
        <v>0.10909282953966021</v>
      </c>
      <c r="O9822" s="65">
        <f t="shared" si="1381"/>
        <v>4.3213482507084094E-2</v>
      </c>
      <c r="P9822" s="65">
        <f t="shared" si="1382"/>
        <v>0.15750216002294304</v>
      </c>
      <c r="Q9822" s="65">
        <f t="shared" si="1383"/>
        <v>0.14499613173011647</v>
      </c>
      <c r="R9822" s="65">
        <f t="shared" si="1384"/>
        <v>0.17433607542763285</v>
      </c>
      <c r="S9822" s="65">
        <f t="shared" si="1385"/>
        <v>5.4980474224874724E-2</v>
      </c>
      <c r="T9822" s="66">
        <f>(L9822*'Football Field'!$F$4)+(M9822*'Football Field'!$F$5)+(N9822*'Football Field'!$F$6)+(O9822*'Football Field'!$F$7)+(P9822*'Football Field'!$F$8)+(Q9822*'Football Field'!$F$9)+(R9822*'Football Field'!$F$10)+(S9822*'Football Field'!$F$11)</f>
        <v>147474123.99099872</v>
      </c>
    </row>
    <row r="9823" spans="2:20" x14ac:dyDescent="0.3">
      <c r="B9823" s="62">
        <f t="shared" si="1386"/>
        <v>9796</v>
      </c>
      <c r="C9823" s="62">
        <v>7.8799497703538779E-2</v>
      </c>
      <c r="D9823" s="62">
        <v>0.29448009568655609</v>
      </c>
      <c r="E9823" s="62">
        <v>0.28638289483482626</v>
      </c>
      <c r="F9823" s="62">
        <v>3.7508097771798643E-2</v>
      </c>
      <c r="G9823" s="62">
        <v>0.79745817469450264</v>
      </c>
      <c r="H9823" s="62">
        <v>0.7164686813932104</v>
      </c>
      <c r="I9823" s="62">
        <v>0.41500575485062419</v>
      </c>
      <c r="J9823" s="62">
        <v>0.97614129707655295</v>
      </c>
      <c r="K9823" s="62"/>
      <c r="L9823" s="65">
        <f t="shared" si="1378"/>
        <v>2.18751108744938E-2</v>
      </c>
      <c r="M9823" s="65">
        <f t="shared" si="1379"/>
        <v>8.1749058448448278E-2</v>
      </c>
      <c r="N9823" s="65">
        <f t="shared" si="1380"/>
        <v>7.9501237439854711E-2</v>
      </c>
      <c r="O9823" s="65">
        <f t="shared" si="1381"/>
        <v>1.041242420778276E-2</v>
      </c>
      <c r="P9823" s="65">
        <f t="shared" si="1382"/>
        <v>0.22137813688665534</v>
      </c>
      <c r="Q9823" s="65">
        <f t="shared" si="1383"/>
        <v>0.19889507294251452</v>
      </c>
      <c r="R9823" s="65">
        <f t="shared" si="1384"/>
        <v>0.11520754783317233</v>
      </c>
      <c r="S9823" s="65">
        <f t="shared" si="1385"/>
        <v>0.27098141136707832</v>
      </c>
      <c r="T9823" s="66">
        <f>(L9823*'Football Field'!$F$4)+(M9823*'Football Field'!$F$5)+(N9823*'Football Field'!$F$6)+(O9823*'Football Field'!$F$7)+(P9823*'Football Field'!$F$8)+(Q9823*'Football Field'!$F$9)+(R9823*'Football Field'!$F$10)+(S9823*'Football Field'!$F$11)</f>
        <v>146004559.96458226</v>
      </c>
    </row>
    <row r="9824" spans="2:20" x14ac:dyDescent="0.3">
      <c r="B9824" s="62">
        <f t="shared" si="1386"/>
        <v>9797</v>
      </c>
      <c r="C9824" s="62">
        <v>0.99411665542669392</v>
      </c>
      <c r="D9824" s="62">
        <v>0.17868361210567907</v>
      </c>
      <c r="E9824" s="62">
        <v>0.92085322706265893</v>
      </c>
      <c r="F9824" s="62">
        <v>0.64746076910039685</v>
      </c>
      <c r="G9824" s="62">
        <v>0.74688144069153695</v>
      </c>
      <c r="H9824" s="62">
        <v>0.32290349445025623</v>
      </c>
      <c r="I9824" s="62">
        <v>0.20004577739696361</v>
      </c>
      <c r="J9824" s="62">
        <v>0.89119764734871287</v>
      </c>
      <c r="K9824" s="62"/>
      <c r="L9824" s="65">
        <f t="shared" si="1378"/>
        <v>0.20279227508483011</v>
      </c>
      <c r="M9824" s="65">
        <f t="shared" si="1379"/>
        <v>3.6450104745235266E-2</v>
      </c>
      <c r="N9824" s="65">
        <f t="shared" si="1380"/>
        <v>0.18784709009335632</v>
      </c>
      <c r="O9824" s="65">
        <f t="shared" si="1381"/>
        <v>0.13207709746869381</v>
      </c>
      <c r="P9824" s="65">
        <f t="shared" si="1382"/>
        <v>0.15235816214291478</v>
      </c>
      <c r="Q9824" s="65">
        <f t="shared" si="1383"/>
        <v>6.5869869411153761E-2</v>
      </c>
      <c r="R9824" s="65">
        <f t="shared" si="1384"/>
        <v>4.0807824814112263E-2</v>
      </c>
      <c r="S9824" s="65">
        <f t="shared" si="1385"/>
        <v>0.18179757623970363</v>
      </c>
      <c r="T9824" s="66">
        <f>(L9824*'Football Field'!$F$4)+(M9824*'Football Field'!$F$5)+(N9824*'Football Field'!$F$6)+(O9824*'Football Field'!$F$7)+(P9824*'Football Field'!$F$8)+(Q9824*'Football Field'!$F$9)+(R9824*'Football Field'!$F$10)+(S9824*'Football Field'!$F$11)</f>
        <v>132304631.52013958</v>
      </c>
    </row>
    <row r="9825" spans="2:20" x14ac:dyDescent="0.3">
      <c r="B9825" s="62">
        <f t="shared" si="1386"/>
        <v>9798</v>
      </c>
      <c r="C9825" s="62">
        <v>0.37537541476794678</v>
      </c>
      <c r="D9825" s="62">
        <v>0.66293084261497481</v>
      </c>
      <c r="E9825" s="62">
        <v>0.94888393336248922</v>
      </c>
      <c r="F9825" s="62">
        <v>0.76471624685590855</v>
      </c>
      <c r="G9825" s="62">
        <v>7.5886757006765393E-2</v>
      </c>
      <c r="H9825" s="62">
        <v>0.97820981092364312</v>
      </c>
      <c r="I9825" s="62">
        <v>0.12608760081897996</v>
      </c>
      <c r="J9825" s="62">
        <v>0.62956551030780972</v>
      </c>
      <c r="K9825" s="62"/>
      <c r="L9825" s="65">
        <f t="shared" si="1378"/>
        <v>8.2289283796980944E-2</v>
      </c>
      <c r="M9825" s="65">
        <f t="shared" si="1379"/>
        <v>0.14532679045972929</v>
      </c>
      <c r="N9825" s="65">
        <f t="shared" si="1380"/>
        <v>0.2080130349802784</v>
      </c>
      <c r="O9825" s="65">
        <f t="shared" si="1381"/>
        <v>0.1676400472326868</v>
      </c>
      <c r="P9825" s="65">
        <f t="shared" si="1382"/>
        <v>1.6635790832552629E-2</v>
      </c>
      <c r="Q9825" s="65">
        <f t="shared" si="1383"/>
        <v>0.21444181365433496</v>
      </c>
      <c r="R9825" s="65">
        <f t="shared" si="1384"/>
        <v>2.7640750989213331E-2</v>
      </c>
      <c r="S9825" s="65">
        <f t="shared" si="1385"/>
        <v>0.13801248805422361</v>
      </c>
      <c r="T9825" s="66">
        <f>(L9825*'Football Field'!$F$4)+(M9825*'Football Field'!$F$5)+(N9825*'Football Field'!$F$6)+(O9825*'Football Field'!$F$7)+(P9825*'Football Field'!$F$8)+(Q9825*'Football Field'!$F$9)+(R9825*'Football Field'!$F$10)+(S9825*'Football Field'!$F$11)</f>
        <v>120020516.17397529</v>
      </c>
    </row>
    <row r="9826" spans="2:20" x14ac:dyDescent="0.3">
      <c r="B9826" s="62">
        <f t="shared" si="1386"/>
        <v>9799</v>
      </c>
      <c r="C9826" s="62">
        <v>0.75837376517692223</v>
      </c>
      <c r="D9826" s="62">
        <v>0.60645834679501931</v>
      </c>
      <c r="E9826" s="62">
        <v>3.2774652972320517E-3</v>
      </c>
      <c r="F9826" s="62">
        <v>0.82464620578702463</v>
      </c>
      <c r="G9826" s="62">
        <v>0.95773882670388966</v>
      </c>
      <c r="H9826" s="62">
        <v>0.89061763597765298</v>
      </c>
      <c r="I9826" s="62">
        <v>3.6443064170126216E-2</v>
      </c>
      <c r="J9826" s="62">
        <v>0.77167205782753001</v>
      </c>
      <c r="K9826" s="62"/>
      <c r="L9826" s="65">
        <f t="shared" si="1378"/>
        <v>0.15639063868665018</v>
      </c>
      <c r="M9826" s="65">
        <f t="shared" si="1379"/>
        <v>0.12506288132210988</v>
      </c>
      <c r="N9826" s="65">
        <f t="shared" si="1380"/>
        <v>6.7587371114805799E-4</v>
      </c>
      <c r="O9826" s="65">
        <f t="shared" si="1381"/>
        <v>0.17005723659687597</v>
      </c>
      <c r="P9826" s="65">
        <f t="shared" si="1382"/>
        <v>0.19750338643146698</v>
      </c>
      <c r="Q9826" s="65">
        <f t="shared" si="1383"/>
        <v>0.18366176061436645</v>
      </c>
      <c r="R9826" s="65">
        <f t="shared" si="1384"/>
        <v>7.5152310680670822E-3</v>
      </c>
      <c r="S9826" s="65">
        <f t="shared" si="1385"/>
        <v>0.15913299156931529</v>
      </c>
      <c r="T9826" s="66">
        <f>(L9826*'Football Field'!$F$4)+(M9826*'Football Field'!$F$5)+(N9826*'Football Field'!$F$6)+(O9826*'Football Field'!$F$7)+(P9826*'Football Field'!$F$8)+(Q9826*'Football Field'!$F$9)+(R9826*'Football Field'!$F$10)+(S9826*'Football Field'!$F$11)</f>
        <v>126519358.37768143</v>
      </c>
    </row>
    <row r="9827" spans="2:20" x14ac:dyDescent="0.3">
      <c r="B9827" s="62">
        <f t="shared" si="1386"/>
        <v>9800</v>
      </c>
      <c r="C9827" s="62">
        <v>0.40675644461704008</v>
      </c>
      <c r="D9827" s="62">
        <v>0.67485339216634732</v>
      </c>
      <c r="E9827" s="62">
        <v>0.39319580562023759</v>
      </c>
      <c r="F9827" s="62">
        <v>0.81956380702271803</v>
      </c>
      <c r="G9827" s="62">
        <v>0.62907220647721984</v>
      </c>
      <c r="H9827" s="62">
        <v>0.3902182204317397</v>
      </c>
      <c r="I9827" s="62">
        <v>0.71898210202442336</v>
      </c>
      <c r="J9827" s="62">
        <v>0.91001909593151309</v>
      </c>
      <c r="K9827" s="62"/>
      <c r="L9827" s="65">
        <f t="shared" si="1378"/>
        <v>8.2295030653172507E-2</v>
      </c>
      <c r="M9827" s="65">
        <f t="shared" si="1379"/>
        <v>0.1365364490955146</v>
      </c>
      <c r="N9827" s="65">
        <f t="shared" si="1380"/>
        <v>7.9551439945054397E-2</v>
      </c>
      <c r="O9827" s="65">
        <f t="shared" si="1381"/>
        <v>0.16581428398673698</v>
      </c>
      <c r="P9827" s="65">
        <f t="shared" si="1382"/>
        <v>0.1272739920908752</v>
      </c>
      <c r="Q9827" s="65">
        <f t="shared" si="1383"/>
        <v>7.8949014420879676E-2</v>
      </c>
      <c r="R9827" s="65">
        <f t="shared" si="1384"/>
        <v>0.1454645769187245</v>
      </c>
      <c r="S9827" s="65">
        <f t="shared" si="1385"/>
        <v>0.18411521288904212</v>
      </c>
      <c r="T9827" s="66">
        <f>(L9827*'Football Field'!$F$4)+(M9827*'Football Field'!$F$5)+(N9827*'Football Field'!$F$6)+(O9827*'Football Field'!$F$7)+(P9827*'Football Field'!$F$8)+(Q9827*'Football Field'!$F$9)+(R9827*'Football Field'!$F$10)+(S9827*'Football Field'!$F$11)</f>
        <v>142457566.29607674</v>
      </c>
    </row>
    <row r="9828" spans="2:20" x14ac:dyDescent="0.3">
      <c r="B9828" s="62">
        <f t="shared" si="1386"/>
        <v>9801</v>
      </c>
      <c r="C9828" s="62">
        <v>0.40634433632336786</v>
      </c>
      <c r="D9828" s="62">
        <v>0.75548558193952875</v>
      </c>
      <c r="E9828" s="62">
        <v>0.76327223248887122</v>
      </c>
      <c r="F9828" s="62">
        <v>0.6216095726773827</v>
      </c>
      <c r="G9828" s="62">
        <v>0.42982996901453696</v>
      </c>
      <c r="H9828" s="62">
        <v>0.24444785676188596</v>
      </c>
      <c r="I9828" s="62">
        <v>0.26097334321447263</v>
      </c>
      <c r="J9828" s="62">
        <v>0.76380611833343393</v>
      </c>
      <c r="K9828" s="62"/>
      <c r="L9828" s="65">
        <f t="shared" si="1378"/>
        <v>9.5705709682792073E-2</v>
      </c>
      <c r="M9828" s="65">
        <f t="shared" si="1379"/>
        <v>0.1779384559136569</v>
      </c>
      <c r="N9828" s="65">
        <f t="shared" si="1380"/>
        <v>0.17977243475933144</v>
      </c>
      <c r="O9828" s="65">
        <f t="shared" si="1381"/>
        <v>0.14640682785686168</v>
      </c>
      <c r="P9828" s="65">
        <f t="shared" si="1382"/>
        <v>0.10123724769903503</v>
      </c>
      <c r="Q9828" s="65">
        <f t="shared" si="1383"/>
        <v>5.757445968981359E-2</v>
      </c>
      <c r="R9828" s="65">
        <f t="shared" si="1384"/>
        <v>6.1466684257549545E-2</v>
      </c>
      <c r="S9828" s="65">
        <f t="shared" si="1385"/>
        <v>0.17989818014095973</v>
      </c>
      <c r="T9828" s="66">
        <f>(L9828*'Football Field'!$F$4)+(M9828*'Football Field'!$F$5)+(N9828*'Football Field'!$F$6)+(O9828*'Football Field'!$F$7)+(P9828*'Football Field'!$F$8)+(Q9828*'Football Field'!$F$9)+(R9828*'Football Field'!$F$10)+(S9828*'Football Field'!$F$11)</f>
        <v>130919491.04363088</v>
      </c>
    </row>
    <row r="9829" spans="2:20" x14ac:dyDescent="0.3">
      <c r="B9829" s="62">
        <f t="shared" si="1386"/>
        <v>9802</v>
      </c>
      <c r="C9829" s="62">
        <v>0.57325627318200856</v>
      </c>
      <c r="D9829" s="62">
        <v>0.97851427353869203</v>
      </c>
      <c r="E9829" s="62">
        <v>6.2305009091725094E-2</v>
      </c>
      <c r="F9829" s="62">
        <v>0.90185235089013693</v>
      </c>
      <c r="G9829" s="62">
        <v>0.36766350445690033</v>
      </c>
      <c r="H9829" s="62">
        <v>0.3274074312109162</v>
      </c>
      <c r="I9829" s="62">
        <v>0.74589095754842449</v>
      </c>
      <c r="J9829" s="62">
        <v>0.64835276749794846</v>
      </c>
      <c r="K9829" s="62"/>
      <c r="L9829" s="65">
        <f t="shared" si="1378"/>
        <v>0.1244790615890552</v>
      </c>
      <c r="M9829" s="65">
        <f t="shared" si="1379"/>
        <v>0.21247833511787767</v>
      </c>
      <c r="N9829" s="65">
        <f t="shared" si="1380"/>
        <v>1.3529148178328039E-2</v>
      </c>
      <c r="O9829" s="65">
        <f t="shared" si="1381"/>
        <v>0.19583167177142172</v>
      </c>
      <c r="P9829" s="65">
        <f t="shared" si="1382"/>
        <v>7.983586077706567E-2</v>
      </c>
      <c r="Q9829" s="65">
        <f t="shared" si="1383"/>
        <v>7.1094502931812104E-2</v>
      </c>
      <c r="R9829" s="65">
        <f t="shared" si="1384"/>
        <v>0.16196561779954663</v>
      </c>
      <c r="S9829" s="65">
        <f t="shared" si="1385"/>
        <v>0.14078580183489295</v>
      </c>
      <c r="T9829" s="66">
        <f>(L9829*'Football Field'!$F$4)+(M9829*'Football Field'!$F$5)+(N9829*'Football Field'!$F$6)+(O9829*'Football Field'!$F$7)+(P9829*'Football Field'!$F$8)+(Q9829*'Football Field'!$F$9)+(R9829*'Football Field'!$F$10)+(S9829*'Football Field'!$F$11)</f>
        <v>138563053.08373886</v>
      </c>
    </row>
    <row r="9830" spans="2:20" x14ac:dyDescent="0.3">
      <c r="B9830" s="62">
        <f t="shared" si="1386"/>
        <v>9803</v>
      </c>
      <c r="C9830" s="62">
        <v>0.71733160996164314</v>
      </c>
      <c r="D9830" s="62">
        <v>0.67348703192260362</v>
      </c>
      <c r="E9830" s="62">
        <v>0.82257250879565014</v>
      </c>
      <c r="F9830" s="62">
        <v>0.25766431500462961</v>
      </c>
      <c r="G9830" s="62">
        <v>0.76895320569022008</v>
      </c>
      <c r="H9830" s="62">
        <v>0.33227153091294748</v>
      </c>
      <c r="I9830" s="62">
        <v>0.25268640393852948</v>
      </c>
      <c r="J9830" s="62">
        <v>0.19156286997941807</v>
      </c>
      <c r="K9830" s="62"/>
      <c r="L9830" s="65">
        <f t="shared" si="1378"/>
        <v>0.1785948825251237</v>
      </c>
      <c r="M9830" s="65">
        <f t="shared" si="1379"/>
        <v>0.16767884710230915</v>
      </c>
      <c r="N9830" s="65">
        <f t="shared" si="1380"/>
        <v>0.20479683111219757</v>
      </c>
      <c r="O9830" s="65">
        <f t="shared" si="1381"/>
        <v>6.4150983213508359E-2</v>
      </c>
      <c r="P9830" s="65">
        <f t="shared" si="1382"/>
        <v>0.1914471710578953</v>
      </c>
      <c r="Q9830" s="65">
        <f t="shared" si="1383"/>
        <v>8.2726028249353142E-2</v>
      </c>
      <c r="R9830" s="65">
        <f t="shared" si="1384"/>
        <v>6.2911626924555458E-2</v>
      </c>
      <c r="S9830" s="65">
        <f t="shared" si="1385"/>
        <v>4.7693629815057356E-2</v>
      </c>
      <c r="T9830" s="66">
        <f>(L9830*'Football Field'!$F$4)+(M9830*'Football Field'!$F$5)+(N9830*'Football Field'!$F$6)+(O9830*'Football Field'!$F$7)+(P9830*'Football Field'!$F$8)+(Q9830*'Football Field'!$F$9)+(R9830*'Football Field'!$F$10)+(S9830*'Football Field'!$F$11)</f>
        <v>137196330.89083025</v>
      </c>
    </row>
    <row r="9831" spans="2:20" x14ac:dyDescent="0.3">
      <c r="B9831" s="62">
        <f t="shared" si="1386"/>
        <v>9804</v>
      </c>
      <c r="C9831" s="62">
        <v>0.54947739723971123</v>
      </c>
      <c r="D9831" s="62">
        <v>0.61875430987621372</v>
      </c>
      <c r="E9831" s="62">
        <v>0.95476957535722706</v>
      </c>
      <c r="F9831" s="62">
        <v>0.61826659398479333</v>
      </c>
      <c r="G9831" s="62">
        <v>0.63707008312288682</v>
      </c>
      <c r="H9831" s="62">
        <v>0.65182009461480594</v>
      </c>
      <c r="I9831" s="62">
        <v>0.10201964889129422</v>
      </c>
      <c r="J9831" s="62">
        <v>0.26011129617008977</v>
      </c>
      <c r="K9831" s="62"/>
      <c r="L9831" s="65">
        <f t="shared" ref="L9831:L9894" si="1387">C9831/SUM($C9831:$J9831)</f>
        <v>0.12510046523183202</v>
      </c>
      <c r="M9831" s="65">
        <f t="shared" ref="M9831:M9894" si="1388">D9831/SUM($C9831:$J9831)</f>
        <v>0.1408728592269041</v>
      </c>
      <c r="N9831" s="65">
        <f t="shared" ref="N9831:N9894" si="1389">E9831/SUM($C9831:$J9831)</f>
        <v>0.21737403333859212</v>
      </c>
      <c r="O9831" s="65">
        <f t="shared" ref="O9831:O9894" si="1390">F9831/SUM($C9831:$J9831)</f>
        <v>0.1407618201100557</v>
      </c>
      <c r="P9831" s="65">
        <f t="shared" ref="P9831:P9894" si="1391">G9831/SUM($C9831:$J9831)</f>
        <v>0.14504284286180866</v>
      </c>
      <c r="Q9831" s="65">
        <f t="shared" ref="Q9831:Q9894" si="1392">H9831/SUM($C9831:$J9831)</f>
        <v>0.14840100337775242</v>
      </c>
      <c r="R9831" s="65">
        <f t="shared" ref="R9831:R9894" si="1393">I9831/SUM($C9831:$J9831)</f>
        <v>2.3226989141322756E-2</v>
      </c>
      <c r="S9831" s="65">
        <f t="shared" ref="S9831:S9894" si="1394">J9831/SUM($C9831:$J9831)</f>
        <v>5.9219986711732536E-2</v>
      </c>
      <c r="T9831" s="66">
        <f>(L9831*'Football Field'!$F$4)+(M9831*'Football Field'!$F$5)+(N9831*'Football Field'!$F$6)+(O9831*'Football Field'!$F$7)+(P9831*'Football Field'!$F$8)+(Q9831*'Football Field'!$F$9)+(R9831*'Football Field'!$F$10)+(S9831*'Football Field'!$F$11)</f>
        <v>129188397.39140029</v>
      </c>
    </row>
    <row r="9832" spans="2:20" x14ac:dyDescent="0.3">
      <c r="B9832" s="62">
        <f t="shared" si="1386"/>
        <v>9805</v>
      </c>
      <c r="C9832" s="62">
        <v>0.31948288980800199</v>
      </c>
      <c r="D9832" s="62">
        <v>0.33323343757011048</v>
      </c>
      <c r="E9832" s="62">
        <v>0.69428608677290937</v>
      </c>
      <c r="F9832" s="62">
        <v>6.400781094837249E-2</v>
      </c>
      <c r="G9832" s="62">
        <v>0.7220798123520803</v>
      </c>
      <c r="H9832" s="62">
        <v>6.3441755750112683E-2</v>
      </c>
      <c r="I9832" s="62">
        <v>0.83064020663184557</v>
      </c>
      <c r="J9832" s="62">
        <v>0.48240653469609585</v>
      </c>
      <c r="K9832" s="62"/>
      <c r="L9832" s="65">
        <f t="shared" si="1387"/>
        <v>9.1031697015673069E-2</v>
      </c>
      <c r="M9832" s="65">
        <f t="shared" si="1388"/>
        <v>9.4949702447613582E-2</v>
      </c>
      <c r="N9832" s="65">
        <f t="shared" si="1389"/>
        <v>0.19782605801296901</v>
      </c>
      <c r="O9832" s="65">
        <f t="shared" si="1390"/>
        <v>1.8238033518447241E-2</v>
      </c>
      <c r="P9832" s="65">
        <f t="shared" si="1391"/>
        <v>0.20574544927483082</v>
      </c>
      <c r="Q9832" s="65">
        <f t="shared" si="1392"/>
        <v>1.8076744864356561E-2</v>
      </c>
      <c r="R9832" s="65">
        <f t="shared" si="1393"/>
        <v>0.23667805078571799</v>
      </c>
      <c r="S9832" s="65">
        <f t="shared" si="1394"/>
        <v>0.13745426408039166</v>
      </c>
      <c r="T9832" s="66">
        <f>(L9832*'Football Field'!$F$4)+(M9832*'Football Field'!$F$5)+(N9832*'Football Field'!$F$6)+(O9832*'Football Field'!$F$7)+(P9832*'Football Field'!$F$8)+(Q9832*'Football Field'!$F$9)+(R9832*'Football Field'!$F$10)+(S9832*'Football Field'!$F$11)</f>
        <v>163328616.38774592</v>
      </c>
    </row>
    <row r="9833" spans="2:20" x14ac:dyDescent="0.3">
      <c r="B9833" s="62">
        <f t="shared" si="1386"/>
        <v>9806</v>
      </c>
      <c r="C9833" s="62">
        <v>0.52695386675313216</v>
      </c>
      <c r="D9833" s="62">
        <v>0.74647885624086763</v>
      </c>
      <c r="E9833" s="62">
        <v>0.72774043092375551</v>
      </c>
      <c r="F9833" s="62">
        <v>1.9459566204336087E-2</v>
      </c>
      <c r="G9833" s="62">
        <v>0.39283546665907643</v>
      </c>
      <c r="H9833" s="62">
        <v>0.87343435466762664</v>
      </c>
      <c r="I9833" s="62">
        <v>0.53122322604592742</v>
      </c>
      <c r="J9833" s="62">
        <v>0.55792363973020842</v>
      </c>
      <c r="K9833" s="62"/>
      <c r="L9833" s="65">
        <f t="shared" si="1387"/>
        <v>0.12041771417916868</v>
      </c>
      <c r="M9833" s="65">
        <f t="shared" si="1388"/>
        <v>0.170582821804621</v>
      </c>
      <c r="N9833" s="65">
        <f t="shared" si="1389"/>
        <v>0.16630078027049786</v>
      </c>
      <c r="O9833" s="65">
        <f t="shared" si="1390"/>
        <v>4.4468342090032212E-3</v>
      </c>
      <c r="P9833" s="65">
        <f t="shared" si="1391"/>
        <v>8.9769431307265071E-2</v>
      </c>
      <c r="Q9833" s="65">
        <f t="shared" si="1392"/>
        <v>0.199594262630027</v>
      </c>
      <c r="R9833" s="65">
        <f t="shared" si="1393"/>
        <v>0.12139333371530701</v>
      </c>
      <c r="S9833" s="65">
        <f t="shared" si="1394"/>
        <v>0.12749482188411018</v>
      </c>
      <c r="T9833" s="66">
        <f>(L9833*'Football Field'!$F$4)+(M9833*'Football Field'!$F$5)+(N9833*'Football Field'!$F$6)+(O9833*'Football Field'!$F$7)+(P9833*'Football Field'!$F$8)+(Q9833*'Football Field'!$F$9)+(R9833*'Football Field'!$F$10)+(S9833*'Football Field'!$F$11)</f>
        <v>136432962.32781029</v>
      </c>
    </row>
    <row r="9834" spans="2:20" x14ac:dyDescent="0.3">
      <c r="B9834" s="62">
        <f t="shared" si="1386"/>
        <v>9807</v>
      </c>
      <c r="C9834" s="62">
        <v>0.59763046300546141</v>
      </c>
      <c r="D9834" s="62">
        <v>0.55284396813806858</v>
      </c>
      <c r="E9834" s="62">
        <v>0.74022939475265348</v>
      </c>
      <c r="F9834" s="62">
        <v>4.4844332054357339E-2</v>
      </c>
      <c r="G9834" s="62">
        <v>0.27871164218970201</v>
      </c>
      <c r="H9834" s="62">
        <v>0.87187454659967978</v>
      </c>
      <c r="I9834" s="62">
        <v>0.20712490140132245</v>
      </c>
      <c r="J9834" s="62">
        <v>0.28309171878145067</v>
      </c>
      <c r="K9834" s="62"/>
      <c r="L9834" s="65">
        <f t="shared" si="1387"/>
        <v>0.16710621203927814</v>
      </c>
      <c r="M9834" s="65">
        <f t="shared" si="1388"/>
        <v>0.15458325350371535</v>
      </c>
      <c r="N9834" s="65">
        <f t="shared" si="1389"/>
        <v>0.20697895749017908</v>
      </c>
      <c r="O9834" s="65">
        <f t="shared" si="1390"/>
        <v>1.2539130658349244E-2</v>
      </c>
      <c r="P9834" s="65">
        <f t="shared" si="1391"/>
        <v>7.793184862656867E-2</v>
      </c>
      <c r="Q9834" s="65">
        <f t="shared" si="1392"/>
        <v>0.24378886598758295</v>
      </c>
      <c r="R9834" s="65">
        <f t="shared" si="1393"/>
        <v>5.7915149636319108E-2</v>
      </c>
      <c r="S9834" s="65">
        <f t="shared" si="1394"/>
        <v>7.9156582058007449E-2</v>
      </c>
      <c r="T9834" s="66">
        <f>(L9834*'Football Field'!$F$4)+(M9834*'Football Field'!$F$5)+(N9834*'Football Field'!$F$6)+(O9834*'Football Field'!$F$7)+(P9834*'Football Field'!$F$8)+(Q9834*'Football Field'!$F$9)+(R9834*'Football Field'!$F$10)+(S9834*'Football Field'!$F$11)</f>
        <v>127225266.80906163</v>
      </c>
    </row>
    <row r="9835" spans="2:20" x14ac:dyDescent="0.3">
      <c r="B9835" s="62">
        <f t="shared" si="1386"/>
        <v>9808</v>
      </c>
      <c r="C9835" s="62">
        <v>0.33316151093840773</v>
      </c>
      <c r="D9835" s="62">
        <v>8.5016037899365293E-2</v>
      </c>
      <c r="E9835" s="62">
        <v>0.6578784792919371</v>
      </c>
      <c r="F9835" s="62">
        <v>0.54183544291691166</v>
      </c>
      <c r="G9835" s="62">
        <v>0.31476759528060405</v>
      </c>
      <c r="H9835" s="62">
        <v>0.15632698071851614</v>
      </c>
      <c r="I9835" s="62">
        <v>0.92043394803750267</v>
      </c>
      <c r="J9835" s="62">
        <v>0.36735225067199595</v>
      </c>
      <c r="K9835" s="62"/>
      <c r="L9835" s="65">
        <f t="shared" si="1387"/>
        <v>9.8662712996769986E-2</v>
      </c>
      <c r="M9835" s="65">
        <f t="shared" si="1388"/>
        <v>2.5176716613397425E-2</v>
      </c>
      <c r="N9835" s="65">
        <f t="shared" si="1389"/>
        <v>0.19482465248253591</v>
      </c>
      <c r="O9835" s="65">
        <f t="shared" si="1390"/>
        <v>0.16045957603389568</v>
      </c>
      <c r="P9835" s="65">
        <f t="shared" si="1391"/>
        <v>9.321552428544197E-2</v>
      </c>
      <c r="Q9835" s="65">
        <f t="shared" si="1392"/>
        <v>4.6294795544776945E-2</v>
      </c>
      <c r="R9835" s="65">
        <f t="shared" si="1393"/>
        <v>0.2725780363761669</v>
      </c>
      <c r="S9835" s="65">
        <f t="shared" si="1394"/>
        <v>0.10878798566701524</v>
      </c>
      <c r="T9835" s="66">
        <f>(L9835*'Football Field'!$F$4)+(M9835*'Football Field'!$F$5)+(N9835*'Football Field'!$F$6)+(O9835*'Football Field'!$F$7)+(P9835*'Football Field'!$F$8)+(Q9835*'Football Field'!$F$9)+(R9835*'Football Field'!$F$10)+(S9835*'Football Field'!$F$11)</f>
        <v>159981634.69945562</v>
      </c>
    </row>
    <row r="9836" spans="2:20" x14ac:dyDescent="0.3">
      <c r="B9836" s="62">
        <f t="shared" si="1386"/>
        <v>9809</v>
      </c>
      <c r="C9836" s="62">
        <v>0.10081799627403809</v>
      </c>
      <c r="D9836" s="62">
        <v>0.97450295253538632</v>
      </c>
      <c r="E9836" s="62">
        <v>0.70881449651891848</v>
      </c>
      <c r="F9836" s="62">
        <v>9.8642199705974765E-2</v>
      </c>
      <c r="G9836" s="62">
        <v>0.7077183507885767</v>
      </c>
      <c r="H9836" s="62">
        <v>0.87596615192571492</v>
      </c>
      <c r="I9836" s="62">
        <v>0.48251711966122779</v>
      </c>
      <c r="J9836" s="62">
        <v>7.9597843894543607E-2</v>
      </c>
      <c r="K9836" s="62"/>
      <c r="L9836" s="65">
        <f t="shared" si="1387"/>
        <v>2.5025708454515606E-2</v>
      </c>
      <c r="M9836" s="65">
        <f t="shared" si="1388"/>
        <v>0.24189755479692429</v>
      </c>
      <c r="N9836" s="65">
        <f t="shared" si="1389"/>
        <v>0.17594661264642325</v>
      </c>
      <c r="O9836" s="65">
        <f t="shared" si="1390"/>
        <v>2.4485617869689034E-2</v>
      </c>
      <c r="P9836" s="65">
        <f t="shared" si="1391"/>
        <v>0.17567452011845203</v>
      </c>
      <c r="Q9836" s="65">
        <f t="shared" si="1392"/>
        <v>0.21743809978657525</v>
      </c>
      <c r="R9836" s="65">
        <f t="shared" si="1393"/>
        <v>0.11977358415388442</v>
      </c>
      <c r="S9836" s="65">
        <f t="shared" si="1394"/>
        <v>1.9758302173536222E-2</v>
      </c>
      <c r="T9836" s="66">
        <f>(L9836*'Football Field'!$F$4)+(M9836*'Football Field'!$F$5)+(N9836*'Football Field'!$F$6)+(O9836*'Football Field'!$F$7)+(P9836*'Football Field'!$F$8)+(Q9836*'Football Field'!$F$9)+(R9836*'Football Field'!$F$10)+(S9836*'Football Field'!$F$11)</f>
        <v>143042054.80730954</v>
      </c>
    </row>
    <row r="9837" spans="2:20" x14ac:dyDescent="0.3">
      <c r="B9837" s="62">
        <f t="shared" si="1386"/>
        <v>9810</v>
      </c>
      <c r="C9837" s="62">
        <v>8.8338100106193918E-2</v>
      </c>
      <c r="D9837" s="62">
        <v>0.98027097447141676</v>
      </c>
      <c r="E9837" s="62">
        <v>0.42712597837524113</v>
      </c>
      <c r="F9837" s="62">
        <v>0.28477761018909697</v>
      </c>
      <c r="G9837" s="62">
        <v>0.80974328065062018</v>
      </c>
      <c r="H9837" s="62">
        <v>0.17458497614120472</v>
      </c>
      <c r="I9837" s="62">
        <v>0.70643663694514036</v>
      </c>
      <c r="J9837" s="62">
        <v>0.61925870119246129</v>
      </c>
      <c r="K9837" s="62"/>
      <c r="L9837" s="65">
        <f t="shared" si="1387"/>
        <v>2.1595725971597663E-2</v>
      </c>
      <c r="M9837" s="65">
        <f t="shared" si="1388"/>
        <v>0.23964363414140702</v>
      </c>
      <c r="N9837" s="65">
        <f t="shared" si="1389"/>
        <v>0.10441808883430469</v>
      </c>
      <c r="O9837" s="65">
        <f t="shared" si="1390"/>
        <v>6.9618649541897767E-2</v>
      </c>
      <c r="P9837" s="65">
        <f t="shared" si="1391"/>
        <v>0.19795528741564111</v>
      </c>
      <c r="Q9837" s="65">
        <f t="shared" si="1392"/>
        <v>4.2680217244552392E-2</v>
      </c>
      <c r="R9837" s="65">
        <f t="shared" si="1393"/>
        <v>0.17270025062147093</v>
      </c>
      <c r="S9837" s="65">
        <f t="shared" si="1394"/>
        <v>0.15138814622912847</v>
      </c>
      <c r="T9837" s="66">
        <f>(L9837*'Football Field'!$F$4)+(M9837*'Football Field'!$F$5)+(N9837*'Football Field'!$F$6)+(O9837*'Football Field'!$F$7)+(P9837*'Football Field'!$F$8)+(Q9837*'Football Field'!$F$9)+(R9837*'Football Field'!$F$10)+(S9837*'Football Field'!$F$11)</f>
        <v>151709332.49907854</v>
      </c>
    </row>
    <row r="9838" spans="2:20" x14ac:dyDescent="0.3">
      <c r="B9838" s="62">
        <f t="shared" si="1386"/>
        <v>9811</v>
      </c>
      <c r="C9838" s="62">
        <v>0.32225216690500502</v>
      </c>
      <c r="D9838" s="62">
        <v>0.15730284420470664</v>
      </c>
      <c r="E9838" s="62">
        <v>0.43278178737149586</v>
      </c>
      <c r="F9838" s="62">
        <v>0.7467943909253506</v>
      </c>
      <c r="G9838" s="62">
        <v>4.0231375001325231E-2</v>
      </c>
      <c r="H9838" s="62">
        <v>0.1961025796469692</v>
      </c>
      <c r="I9838" s="62">
        <v>0.26125043652942792</v>
      </c>
      <c r="J9838" s="62">
        <v>0.40663647640301892</v>
      </c>
      <c r="K9838" s="62"/>
      <c r="L9838" s="65">
        <f t="shared" si="1387"/>
        <v>0.12571514163518652</v>
      </c>
      <c r="M9838" s="65">
        <f t="shared" si="1388"/>
        <v>6.1366070952260938E-2</v>
      </c>
      <c r="N9838" s="65">
        <f t="shared" si="1389"/>
        <v>0.16883431450307418</v>
      </c>
      <c r="O9838" s="65">
        <f t="shared" si="1390"/>
        <v>0.29133508559220539</v>
      </c>
      <c r="P9838" s="65">
        <f t="shared" si="1391"/>
        <v>1.5694830092363145E-2</v>
      </c>
      <c r="Q9838" s="65">
        <f t="shared" si="1392"/>
        <v>7.6502398144033326E-2</v>
      </c>
      <c r="R9838" s="65">
        <f t="shared" si="1393"/>
        <v>0.1019175012723281</v>
      </c>
      <c r="S9838" s="65">
        <f t="shared" si="1394"/>
        <v>0.15863465780854841</v>
      </c>
      <c r="T9838" s="66">
        <f>(L9838*'Football Field'!$F$4)+(M9838*'Football Field'!$F$5)+(N9838*'Football Field'!$F$6)+(O9838*'Football Field'!$F$7)+(P9838*'Football Field'!$F$8)+(Q9838*'Football Field'!$F$9)+(R9838*'Football Field'!$F$10)+(S9838*'Football Field'!$F$11)</f>
        <v>130327745.62372923</v>
      </c>
    </row>
    <row r="9839" spans="2:20" x14ac:dyDescent="0.3">
      <c r="B9839" s="62">
        <f t="shared" si="1386"/>
        <v>9812</v>
      </c>
      <c r="C9839" s="62">
        <v>0.53807739591149895</v>
      </c>
      <c r="D9839" s="62">
        <v>0.96962540043113521</v>
      </c>
      <c r="E9839" s="62">
        <v>0.43077022956350897</v>
      </c>
      <c r="F9839" s="62">
        <v>0.57853912315102363</v>
      </c>
      <c r="G9839" s="62">
        <v>0.92544463676830135</v>
      </c>
      <c r="H9839" s="62">
        <v>0.8073513597362324</v>
      </c>
      <c r="I9839" s="62">
        <v>0.54144217815520901</v>
      </c>
      <c r="J9839" s="62">
        <v>0.75887112701075621</v>
      </c>
      <c r="K9839" s="62"/>
      <c r="L9839" s="65">
        <f t="shared" si="1387"/>
        <v>9.6948760615130802E-2</v>
      </c>
      <c r="M9839" s="65">
        <f t="shared" si="1388"/>
        <v>0.1747034563187819</v>
      </c>
      <c r="N9839" s="65">
        <f t="shared" si="1389"/>
        <v>7.761455913852687E-2</v>
      </c>
      <c r="O9839" s="65">
        <f t="shared" si="1390"/>
        <v>0.10423900238708694</v>
      </c>
      <c r="P9839" s="65">
        <f t="shared" si="1391"/>
        <v>0.16674313255739082</v>
      </c>
      <c r="Q9839" s="65">
        <f t="shared" si="1392"/>
        <v>0.14546553024175393</v>
      </c>
      <c r="R9839" s="65">
        <f t="shared" si="1393"/>
        <v>9.7555014419409072E-2</v>
      </c>
      <c r="S9839" s="65">
        <f t="shared" si="1394"/>
        <v>0.13673054432191967</v>
      </c>
      <c r="T9839" s="66">
        <f>(L9839*'Football Field'!$F$4)+(M9839*'Football Field'!$F$5)+(N9839*'Football Field'!$F$6)+(O9839*'Football Field'!$F$7)+(P9839*'Football Field'!$F$8)+(Q9839*'Football Field'!$F$9)+(R9839*'Football Field'!$F$10)+(S9839*'Football Field'!$F$11)</f>
        <v>137995033.63799229</v>
      </c>
    </row>
    <row r="9840" spans="2:20" x14ac:dyDescent="0.3">
      <c r="B9840" s="62">
        <f t="shared" si="1386"/>
        <v>9813</v>
      </c>
      <c r="C9840" s="62">
        <v>0.97148947865257196</v>
      </c>
      <c r="D9840" s="62">
        <v>1.0534396461982065E-2</v>
      </c>
      <c r="E9840" s="62">
        <v>0.8356862521198779</v>
      </c>
      <c r="F9840" s="62">
        <v>0.55103943653552745</v>
      </c>
      <c r="G9840" s="62">
        <v>0.1565623135899511</v>
      </c>
      <c r="H9840" s="62">
        <v>0.43423281879210851</v>
      </c>
      <c r="I9840" s="62">
        <v>0.60930135023434118</v>
      </c>
      <c r="J9840" s="62">
        <v>0.52027352419238826</v>
      </c>
      <c r="K9840" s="62"/>
      <c r="L9840" s="65">
        <f t="shared" si="1387"/>
        <v>0.23757913210522072</v>
      </c>
      <c r="M9840" s="65">
        <f t="shared" si="1388"/>
        <v>2.5762016199714823E-3</v>
      </c>
      <c r="N9840" s="65">
        <f t="shared" si="1389"/>
        <v>0.20436826013419804</v>
      </c>
      <c r="O9840" s="65">
        <f t="shared" si="1390"/>
        <v>0.13475747701296412</v>
      </c>
      <c r="P9840" s="65">
        <f t="shared" si="1391"/>
        <v>3.8287536201293382E-2</v>
      </c>
      <c r="Q9840" s="65">
        <f t="shared" si="1392"/>
        <v>0.1061922527079955</v>
      </c>
      <c r="R9840" s="65">
        <f t="shared" si="1393"/>
        <v>0.14900551077505039</v>
      </c>
      <c r="S9840" s="65">
        <f t="shared" si="1394"/>
        <v>0.1272336294433063</v>
      </c>
      <c r="T9840" s="66">
        <f>(L9840*'Football Field'!$F$4)+(M9840*'Football Field'!$F$5)+(N9840*'Football Field'!$F$6)+(O9840*'Football Field'!$F$7)+(P9840*'Football Field'!$F$8)+(Q9840*'Football Field'!$F$9)+(R9840*'Football Field'!$F$10)+(S9840*'Football Field'!$F$11)</f>
        <v>137939686.04766178</v>
      </c>
    </row>
    <row r="9841" spans="2:20" x14ac:dyDescent="0.3">
      <c r="B9841" s="62">
        <f t="shared" si="1386"/>
        <v>9814</v>
      </c>
      <c r="C9841" s="62">
        <v>0.85649180709762862</v>
      </c>
      <c r="D9841" s="62">
        <v>0.59208926261753358</v>
      </c>
      <c r="E9841" s="62">
        <v>0.56873663644323214</v>
      </c>
      <c r="F9841" s="62">
        <v>0.85251780658168241</v>
      </c>
      <c r="G9841" s="62">
        <v>0.77574349564379019</v>
      </c>
      <c r="H9841" s="62">
        <v>0.46438017626798023</v>
      </c>
      <c r="I9841" s="62">
        <v>0.10895044045548752</v>
      </c>
      <c r="J9841" s="62">
        <v>0.67493515489969325</v>
      </c>
      <c r="K9841" s="62"/>
      <c r="L9841" s="65">
        <f t="shared" si="1387"/>
        <v>0.17501409333550594</v>
      </c>
      <c r="M9841" s="65">
        <f t="shared" si="1388"/>
        <v>0.12098652271040833</v>
      </c>
      <c r="N9841" s="65">
        <f t="shared" si="1389"/>
        <v>0.11621468640908046</v>
      </c>
      <c r="O9841" s="65">
        <f t="shared" si="1390"/>
        <v>0.17420205276319736</v>
      </c>
      <c r="P9841" s="65">
        <f t="shared" si="1391"/>
        <v>0.15851411937153351</v>
      </c>
      <c r="Q9841" s="65">
        <f t="shared" si="1392"/>
        <v>9.4890663096861297E-2</v>
      </c>
      <c r="R9841" s="65">
        <f t="shared" si="1393"/>
        <v>2.2262749505375823E-2</v>
      </c>
      <c r="S9841" s="65">
        <f t="shared" si="1394"/>
        <v>0.1379151128080372</v>
      </c>
      <c r="T9841" s="66">
        <f>(L9841*'Football Field'!$F$4)+(M9841*'Football Field'!$F$5)+(N9841*'Football Field'!$F$6)+(O9841*'Football Field'!$F$7)+(P9841*'Football Field'!$F$8)+(Q9841*'Football Field'!$F$9)+(R9841*'Football Field'!$F$10)+(S9841*'Football Field'!$F$11)</f>
        <v>128183068.11579067</v>
      </c>
    </row>
    <row r="9842" spans="2:20" x14ac:dyDescent="0.3">
      <c r="B9842" s="62">
        <f t="shared" si="1386"/>
        <v>9815</v>
      </c>
      <c r="C9842" s="62">
        <v>0.18655252179161863</v>
      </c>
      <c r="D9842" s="62">
        <v>0.2748416557652561</v>
      </c>
      <c r="E9842" s="62">
        <v>0.63434025257680482</v>
      </c>
      <c r="F9842" s="62">
        <v>1.9427308947290389E-2</v>
      </c>
      <c r="G9842" s="62">
        <v>0.49650650355321624</v>
      </c>
      <c r="H9842" s="62">
        <v>0.81234949273716517</v>
      </c>
      <c r="I9842" s="62">
        <v>0.83821788975137901</v>
      </c>
      <c r="J9842" s="62">
        <v>0.69007873087815119</v>
      </c>
      <c r="K9842" s="62"/>
      <c r="L9842" s="65">
        <f t="shared" si="1387"/>
        <v>4.7200830953229231E-2</v>
      </c>
      <c r="M9842" s="65">
        <f t="shared" si="1388"/>
        <v>6.9539421971321264E-2</v>
      </c>
      <c r="N9842" s="65">
        <f t="shared" si="1389"/>
        <v>0.16049843090382546</v>
      </c>
      <c r="O9842" s="65">
        <f t="shared" si="1390"/>
        <v>4.9154260510157807E-3</v>
      </c>
      <c r="P9842" s="65">
        <f t="shared" si="1391"/>
        <v>0.12562424413416409</v>
      </c>
      <c r="Q9842" s="65">
        <f t="shared" si="1392"/>
        <v>0.20553767225113509</v>
      </c>
      <c r="R9842" s="65">
        <f t="shared" si="1393"/>
        <v>0.21208279864649313</v>
      </c>
      <c r="S9842" s="65">
        <f t="shared" si="1394"/>
        <v>0.17460117508881606</v>
      </c>
      <c r="T9842" s="66">
        <f>(L9842*'Football Field'!$F$4)+(M9842*'Football Field'!$F$5)+(N9842*'Football Field'!$F$6)+(O9842*'Football Field'!$F$7)+(P9842*'Football Field'!$F$8)+(Q9842*'Football Field'!$F$9)+(R9842*'Football Field'!$F$10)+(S9842*'Football Field'!$F$11)</f>
        <v>152851758.45812541</v>
      </c>
    </row>
    <row r="9843" spans="2:20" x14ac:dyDescent="0.3">
      <c r="B9843" s="62">
        <f t="shared" si="1386"/>
        <v>9816</v>
      </c>
      <c r="C9843" s="62">
        <v>0.20284328776362548</v>
      </c>
      <c r="D9843" s="62">
        <v>7.1280206559462544E-2</v>
      </c>
      <c r="E9843" s="62">
        <v>0.89618879918389083</v>
      </c>
      <c r="F9843" s="62">
        <v>0.88868499328529149</v>
      </c>
      <c r="G9843" s="62">
        <v>0.40959760562335734</v>
      </c>
      <c r="H9843" s="62">
        <v>2.2984476217590588E-2</v>
      </c>
      <c r="I9843" s="62">
        <v>0.57832115388467675</v>
      </c>
      <c r="J9843" s="62">
        <v>0.53815769066955177</v>
      </c>
      <c r="K9843" s="62"/>
      <c r="L9843" s="65">
        <f t="shared" si="1387"/>
        <v>5.6219516365404974E-2</v>
      </c>
      <c r="M9843" s="65">
        <f t="shared" si="1388"/>
        <v>1.975583606132892E-2</v>
      </c>
      <c r="N9843" s="65">
        <f t="shared" si="1389"/>
        <v>0.24838534919096436</v>
      </c>
      <c r="O9843" s="65">
        <f t="shared" si="1390"/>
        <v>0.24630561392749967</v>
      </c>
      <c r="P9843" s="65">
        <f t="shared" si="1391"/>
        <v>0.11352300362734692</v>
      </c>
      <c r="Q9843" s="65">
        <f t="shared" si="1392"/>
        <v>6.3703174559607625E-3</v>
      </c>
      <c r="R9843" s="65">
        <f t="shared" si="1393"/>
        <v>0.16028598201961208</v>
      </c>
      <c r="S9843" s="65">
        <f t="shared" si="1394"/>
        <v>0.14915438135188239</v>
      </c>
      <c r="T9843" s="66">
        <f>(L9843*'Football Field'!$F$4)+(M9843*'Football Field'!$F$5)+(N9843*'Football Field'!$F$6)+(O9843*'Football Field'!$F$7)+(P9843*'Football Field'!$F$8)+(Q9843*'Football Field'!$F$9)+(R9843*'Football Field'!$F$10)+(S9843*'Football Field'!$F$11)</f>
        <v>148606479.01411945</v>
      </c>
    </row>
    <row r="9844" spans="2:20" x14ac:dyDescent="0.3">
      <c r="B9844" s="62">
        <f t="shared" si="1386"/>
        <v>9817</v>
      </c>
      <c r="C9844" s="62">
        <v>0.94169794275675123</v>
      </c>
      <c r="D9844" s="62">
        <v>0.4447106915719562</v>
      </c>
      <c r="E9844" s="62">
        <v>1.7863867506806352E-2</v>
      </c>
      <c r="F9844" s="62">
        <v>0.87927661660469325</v>
      </c>
      <c r="G9844" s="62">
        <v>6.3069068784872173E-2</v>
      </c>
      <c r="H9844" s="62">
        <v>0.17765815009376507</v>
      </c>
      <c r="I9844" s="62">
        <v>0.30368968813016473</v>
      </c>
      <c r="J9844" s="62">
        <v>0.5168733978141874</v>
      </c>
      <c r="K9844" s="62"/>
      <c r="L9844" s="65">
        <f t="shared" si="1387"/>
        <v>0.28153756386847384</v>
      </c>
      <c r="M9844" s="65">
        <f t="shared" si="1388"/>
        <v>0.13295427232739931</v>
      </c>
      <c r="N9844" s="65">
        <f t="shared" si="1389"/>
        <v>5.340724993422411E-3</v>
      </c>
      <c r="O9844" s="65">
        <f t="shared" si="1390"/>
        <v>0.26287558394862459</v>
      </c>
      <c r="P9844" s="65">
        <f t="shared" si="1391"/>
        <v>1.8855634248457449E-2</v>
      </c>
      <c r="Q9844" s="65">
        <f t="shared" si="1392"/>
        <v>5.3114104329840546E-2</v>
      </c>
      <c r="R9844" s="65">
        <f t="shared" si="1393"/>
        <v>9.0793502975962809E-2</v>
      </c>
      <c r="S9844" s="65">
        <f t="shared" si="1394"/>
        <v>0.1545286133078192</v>
      </c>
      <c r="T9844" s="66">
        <f>(L9844*'Football Field'!$F$4)+(M9844*'Football Field'!$F$5)+(N9844*'Football Field'!$F$6)+(O9844*'Football Field'!$F$7)+(P9844*'Football Field'!$F$8)+(Q9844*'Football Field'!$F$9)+(R9844*'Football Field'!$F$10)+(S9844*'Football Field'!$F$11)</f>
        <v>123552401.29203504</v>
      </c>
    </row>
    <row r="9845" spans="2:20" x14ac:dyDescent="0.3">
      <c r="B9845" s="62">
        <f t="shared" si="1386"/>
        <v>9818</v>
      </c>
      <c r="C9845" s="62">
        <v>0.11888014518034262</v>
      </c>
      <c r="D9845" s="62">
        <v>0.64864236309548762</v>
      </c>
      <c r="E9845" s="62">
        <v>0.75110600480063872</v>
      </c>
      <c r="F9845" s="62">
        <v>0.46297938896643598</v>
      </c>
      <c r="G9845" s="62">
        <v>0.68919144764338502</v>
      </c>
      <c r="H9845" s="62">
        <v>0.65311926456097935</v>
      </c>
      <c r="I9845" s="62">
        <v>0.53337214915253051</v>
      </c>
      <c r="J9845" s="62">
        <v>0.19389370152157448</v>
      </c>
      <c r="K9845" s="62"/>
      <c r="L9845" s="65">
        <f t="shared" si="1387"/>
        <v>2.9344540148617964E-2</v>
      </c>
      <c r="M9845" s="65">
        <f t="shared" si="1388"/>
        <v>0.16011178180405977</v>
      </c>
      <c r="N9845" s="65">
        <f t="shared" si="1389"/>
        <v>0.18540404943402555</v>
      </c>
      <c r="O9845" s="65">
        <f t="shared" si="1390"/>
        <v>0.11428247540325755</v>
      </c>
      <c r="P9845" s="65">
        <f t="shared" si="1391"/>
        <v>0.17012097415237323</v>
      </c>
      <c r="Q9845" s="65">
        <f t="shared" si="1392"/>
        <v>0.16121686637975771</v>
      </c>
      <c r="R9845" s="65">
        <f t="shared" si="1393"/>
        <v>0.13165832209590148</v>
      </c>
      <c r="S9845" s="65">
        <f t="shared" si="1394"/>
        <v>4.7860990582006893E-2</v>
      </c>
      <c r="T9845" s="66">
        <f>(L9845*'Football Field'!$F$4)+(M9845*'Football Field'!$F$5)+(N9845*'Football Field'!$F$6)+(O9845*'Football Field'!$F$7)+(P9845*'Football Field'!$F$8)+(Q9845*'Football Field'!$F$9)+(R9845*'Football Field'!$F$10)+(S9845*'Football Field'!$F$11)</f>
        <v>145580948.19870722</v>
      </c>
    </row>
    <row r="9846" spans="2:20" x14ac:dyDescent="0.3">
      <c r="B9846" s="62">
        <f t="shared" si="1386"/>
        <v>9819</v>
      </c>
      <c r="C9846" s="62">
        <v>0.98567017857551198</v>
      </c>
      <c r="D9846" s="62">
        <v>5.3895582617157545E-2</v>
      </c>
      <c r="E9846" s="62">
        <v>0.52547258622555382</v>
      </c>
      <c r="F9846" s="62">
        <v>0.22305754648389287</v>
      </c>
      <c r="G9846" s="62">
        <v>0.39756751447534755</v>
      </c>
      <c r="H9846" s="62">
        <v>0.1445477064100793</v>
      </c>
      <c r="I9846" s="62">
        <v>0.7696432591500123</v>
      </c>
      <c r="J9846" s="62">
        <v>0.21844059581309405</v>
      </c>
      <c r="K9846" s="62"/>
      <c r="L9846" s="65">
        <f t="shared" si="1387"/>
        <v>0.29704115745008025</v>
      </c>
      <c r="M9846" s="65">
        <f t="shared" si="1388"/>
        <v>1.6241950492185291E-2</v>
      </c>
      <c r="N9846" s="65">
        <f t="shared" si="1389"/>
        <v>0.15835620130691394</v>
      </c>
      <c r="O9846" s="65">
        <f t="shared" si="1390"/>
        <v>6.722052997616855E-2</v>
      </c>
      <c r="P9846" s="65">
        <f t="shared" si="1391"/>
        <v>0.11981078177182736</v>
      </c>
      <c r="Q9846" s="65">
        <f t="shared" si="1392"/>
        <v>4.3560837034611541E-2</v>
      </c>
      <c r="R9846" s="65">
        <f t="shared" si="1393"/>
        <v>0.23193937433713027</v>
      </c>
      <c r="S9846" s="65">
        <f t="shared" si="1394"/>
        <v>6.5829167631082708E-2</v>
      </c>
      <c r="T9846" s="66">
        <f>(L9846*'Football Field'!$F$4)+(M9846*'Football Field'!$F$5)+(N9846*'Football Field'!$F$6)+(O9846*'Football Field'!$F$7)+(P9846*'Football Field'!$F$8)+(Q9846*'Football Field'!$F$9)+(R9846*'Football Field'!$F$10)+(S9846*'Football Field'!$F$11)</f>
        <v>153646384.40359569</v>
      </c>
    </row>
    <row r="9847" spans="2:20" x14ac:dyDescent="0.3">
      <c r="B9847" s="62">
        <f t="shared" si="1386"/>
        <v>9820</v>
      </c>
      <c r="C9847" s="62">
        <v>0.42407853514396976</v>
      </c>
      <c r="D9847" s="62">
        <v>0.72547806774871448</v>
      </c>
      <c r="E9847" s="62">
        <v>0.69978729004267715</v>
      </c>
      <c r="F9847" s="62">
        <v>0.32374645688599524</v>
      </c>
      <c r="G9847" s="62">
        <v>2.63222413940285E-2</v>
      </c>
      <c r="H9847" s="62">
        <v>0.88228710280487743</v>
      </c>
      <c r="I9847" s="62">
        <v>6.3229388265917952E-2</v>
      </c>
      <c r="J9847" s="62">
        <v>0.55531288335746154</v>
      </c>
      <c r="K9847" s="62"/>
      <c r="L9847" s="65">
        <f t="shared" si="1387"/>
        <v>0.11460832536939326</v>
      </c>
      <c r="M9847" s="65">
        <f t="shared" si="1388"/>
        <v>0.19606233172984422</v>
      </c>
      <c r="N9847" s="65">
        <f t="shared" si="1389"/>
        <v>0.18911933234100059</v>
      </c>
      <c r="O9847" s="65">
        <f t="shared" si="1390"/>
        <v>8.7493320677930558E-2</v>
      </c>
      <c r="P9847" s="65">
        <f t="shared" si="1391"/>
        <v>7.1136540903075397E-3</v>
      </c>
      <c r="Q9847" s="65">
        <f t="shared" si="1392"/>
        <v>0.23844038065532486</v>
      </c>
      <c r="R9847" s="65">
        <f t="shared" si="1393"/>
        <v>1.7087906372879446E-2</v>
      </c>
      <c r="S9847" s="65">
        <f t="shared" si="1394"/>
        <v>0.15007474876331964</v>
      </c>
      <c r="T9847" s="66">
        <f>(L9847*'Football Field'!$F$4)+(M9847*'Football Field'!$F$5)+(N9847*'Football Field'!$F$6)+(O9847*'Football Field'!$F$7)+(P9847*'Football Field'!$F$8)+(Q9847*'Football Field'!$F$9)+(R9847*'Football Field'!$F$10)+(S9847*'Football Field'!$F$11)</f>
        <v>116486689.07157767</v>
      </c>
    </row>
    <row r="9848" spans="2:20" x14ac:dyDescent="0.3">
      <c r="B9848" s="62">
        <f t="shared" si="1386"/>
        <v>9821</v>
      </c>
      <c r="C9848" s="62">
        <v>3.2100315113054223E-2</v>
      </c>
      <c r="D9848" s="62">
        <v>0.52627065113640703</v>
      </c>
      <c r="E9848" s="62">
        <v>0.12694221897567548</v>
      </c>
      <c r="F9848" s="62">
        <v>0.75435143069075938</v>
      </c>
      <c r="G9848" s="62">
        <v>0.76575905861801741</v>
      </c>
      <c r="H9848" s="62">
        <v>0.988736506061894</v>
      </c>
      <c r="I9848" s="62">
        <v>0.67670954998138544</v>
      </c>
      <c r="J9848" s="62">
        <v>0.16986924306423745</v>
      </c>
      <c r="K9848" s="62"/>
      <c r="L9848" s="65">
        <f t="shared" si="1387"/>
        <v>7.9441694507987673E-3</v>
      </c>
      <c r="M9848" s="65">
        <f t="shared" si="1388"/>
        <v>0.13024118968569326</v>
      </c>
      <c r="N9848" s="65">
        <f t="shared" si="1389"/>
        <v>3.1415594970065033E-2</v>
      </c>
      <c r="O9848" s="65">
        <f t="shared" si="1390"/>
        <v>0.18668650353599886</v>
      </c>
      <c r="P9848" s="65">
        <f t="shared" si="1391"/>
        <v>0.18950965741989789</v>
      </c>
      <c r="Q9848" s="65">
        <f t="shared" si="1392"/>
        <v>0.24469200126799209</v>
      </c>
      <c r="R9848" s="65">
        <f t="shared" si="1393"/>
        <v>0.16747173088776598</v>
      </c>
      <c r="S9848" s="65">
        <f t="shared" si="1394"/>
        <v>4.2039152781788026E-2</v>
      </c>
      <c r="T9848" s="66">
        <f>(L9848*'Football Field'!$F$4)+(M9848*'Football Field'!$F$5)+(N9848*'Football Field'!$F$6)+(O9848*'Football Field'!$F$7)+(P9848*'Football Field'!$F$8)+(Q9848*'Football Field'!$F$9)+(R9848*'Football Field'!$F$10)+(S9848*'Football Field'!$F$11)</f>
        <v>148778397.2197755</v>
      </c>
    </row>
    <row r="9849" spans="2:20" x14ac:dyDescent="0.3">
      <c r="B9849" s="62">
        <f t="shared" si="1386"/>
        <v>9822</v>
      </c>
      <c r="C9849" s="62">
        <v>0.75925786157080921</v>
      </c>
      <c r="D9849" s="62">
        <v>0.6048130446167499</v>
      </c>
      <c r="E9849" s="62">
        <v>0.57311990192445317</v>
      </c>
      <c r="F9849" s="62">
        <v>0.33226967454901213</v>
      </c>
      <c r="G9849" s="62">
        <v>0.48597863696649213</v>
      </c>
      <c r="H9849" s="62">
        <v>0.25675123287787627</v>
      </c>
      <c r="I9849" s="62">
        <v>0.10389248670595752</v>
      </c>
      <c r="J9849" s="62">
        <v>0.53702171069667615</v>
      </c>
      <c r="K9849" s="62"/>
      <c r="L9849" s="65">
        <f t="shared" si="1387"/>
        <v>0.20783907254719136</v>
      </c>
      <c r="M9849" s="65">
        <f t="shared" si="1388"/>
        <v>0.16556138384596114</v>
      </c>
      <c r="N9849" s="65">
        <f t="shared" si="1389"/>
        <v>0.15688571024852888</v>
      </c>
      <c r="O9849" s="65">
        <f t="shared" si="1390"/>
        <v>9.0955424354711559E-2</v>
      </c>
      <c r="P9849" s="65">
        <f t="shared" si="1391"/>
        <v>0.13303168040419963</v>
      </c>
      <c r="Q9849" s="65">
        <f t="shared" si="1392"/>
        <v>7.0283023485966323E-2</v>
      </c>
      <c r="R9849" s="65">
        <f t="shared" si="1393"/>
        <v>2.8439505436156542E-2</v>
      </c>
      <c r="S9849" s="65">
        <f t="shared" si="1394"/>
        <v>0.14700419967728454</v>
      </c>
      <c r="T9849" s="66">
        <f>(L9849*'Football Field'!$F$4)+(M9849*'Football Field'!$F$5)+(N9849*'Football Field'!$F$6)+(O9849*'Football Field'!$F$7)+(P9849*'Football Field'!$F$8)+(Q9849*'Football Field'!$F$9)+(R9849*'Football Field'!$F$10)+(S9849*'Football Field'!$F$11)</f>
        <v>127194419.17630002</v>
      </c>
    </row>
    <row r="9850" spans="2:20" x14ac:dyDescent="0.3">
      <c r="B9850" s="62">
        <f t="shared" si="1386"/>
        <v>9823</v>
      </c>
      <c r="C9850" s="62">
        <v>0.77824700322766616</v>
      </c>
      <c r="D9850" s="62">
        <v>0.43457630146455939</v>
      </c>
      <c r="E9850" s="62">
        <v>5.2219529042629609E-2</v>
      </c>
      <c r="F9850" s="62">
        <v>0.25416109849001967</v>
      </c>
      <c r="G9850" s="62">
        <v>0.38272277971246305</v>
      </c>
      <c r="H9850" s="62">
        <v>0.36625869815777001</v>
      </c>
      <c r="I9850" s="62">
        <v>0.84169348602488936</v>
      </c>
      <c r="J9850" s="62">
        <v>0.24801050113633305</v>
      </c>
      <c r="K9850" s="62"/>
      <c r="L9850" s="65">
        <f t="shared" si="1387"/>
        <v>0.23176671746947872</v>
      </c>
      <c r="M9850" s="65">
        <f t="shared" si="1388"/>
        <v>0.12941948052834726</v>
      </c>
      <c r="N9850" s="65">
        <f t="shared" si="1389"/>
        <v>1.5551295133573256E-2</v>
      </c>
      <c r="O9850" s="65">
        <f t="shared" si="1390"/>
        <v>7.5690729628465431E-2</v>
      </c>
      <c r="P9850" s="65">
        <f t="shared" si="1391"/>
        <v>0.11397718460446575</v>
      </c>
      <c r="Q9850" s="65">
        <f t="shared" si="1392"/>
        <v>0.10907408041999038</v>
      </c>
      <c r="R9850" s="65">
        <f t="shared" si="1393"/>
        <v>0.25066146809737733</v>
      </c>
      <c r="S9850" s="65">
        <f t="shared" si="1394"/>
        <v>7.385904411830177E-2</v>
      </c>
      <c r="T9850" s="66">
        <f>(L9850*'Football Field'!$F$4)+(M9850*'Football Field'!$F$5)+(N9850*'Football Field'!$F$6)+(O9850*'Football Field'!$F$7)+(P9850*'Football Field'!$F$8)+(Q9850*'Football Field'!$F$9)+(R9850*'Football Field'!$F$10)+(S9850*'Football Field'!$F$11)</f>
        <v>152103279.56808311</v>
      </c>
    </row>
    <row r="9851" spans="2:20" x14ac:dyDescent="0.3">
      <c r="B9851" s="62">
        <f t="shared" si="1386"/>
        <v>9824</v>
      </c>
      <c r="C9851" s="62">
        <v>0.51253933234509008</v>
      </c>
      <c r="D9851" s="62">
        <v>0.76641218060123129</v>
      </c>
      <c r="E9851" s="62">
        <v>0.99819562626619063</v>
      </c>
      <c r="F9851" s="62">
        <v>0.87113571376336663</v>
      </c>
      <c r="G9851" s="62">
        <v>0.75572500342861615</v>
      </c>
      <c r="H9851" s="62">
        <v>0.58588597565247258</v>
      </c>
      <c r="I9851" s="62">
        <v>0.63383326538792639</v>
      </c>
      <c r="J9851" s="62">
        <v>0.5046913425308579</v>
      </c>
      <c r="K9851" s="62"/>
      <c r="L9851" s="65">
        <f t="shared" si="1387"/>
        <v>9.1062762623473001E-2</v>
      </c>
      <c r="M9851" s="65">
        <f t="shared" si="1388"/>
        <v>0.13616830176622993</v>
      </c>
      <c r="N9851" s="65">
        <f t="shared" si="1389"/>
        <v>0.17734922108429646</v>
      </c>
      <c r="O9851" s="65">
        <f t="shared" si="1390"/>
        <v>0.15477451135760256</v>
      </c>
      <c r="P9851" s="65">
        <f t="shared" si="1391"/>
        <v>0.13426951309467175</v>
      </c>
      <c r="Q9851" s="65">
        <f t="shared" si="1392"/>
        <v>0.10409424635013396</v>
      </c>
      <c r="R9851" s="65">
        <f t="shared" si="1393"/>
        <v>0.11261303191072927</v>
      </c>
      <c r="S9851" s="65">
        <f t="shared" si="1394"/>
        <v>8.9668411812863044E-2</v>
      </c>
      <c r="T9851" s="66">
        <f>(L9851*'Football Field'!$F$4)+(M9851*'Football Field'!$F$5)+(N9851*'Football Field'!$F$6)+(O9851*'Football Field'!$F$7)+(P9851*'Football Field'!$F$8)+(Q9851*'Football Field'!$F$9)+(R9851*'Football Field'!$F$10)+(S9851*'Football Field'!$F$11)</f>
        <v>140179308.79623476</v>
      </c>
    </row>
    <row r="9852" spans="2:20" x14ac:dyDescent="0.3">
      <c r="B9852" s="62">
        <f t="shared" si="1386"/>
        <v>9825</v>
      </c>
      <c r="C9852" s="62">
        <v>0.48752709008062534</v>
      </c>
      <c r="D9852" s="62">
        <v>0.39177781165980574</v>
      </c>
      <c r="E9852" s="62">
        <v>0.30793816674141472</v>
      </c>
      <c r="F9852" s="62">
        <v>5.3759478780723846E-2</v>
      </c>
      <c r="G9852" s="62">
        <v>0.90359405671594972</v>
      </c>
      <c r="H9852" s="62">
        <v>0.36843524842091591</v>
      </c>
      <c r="I9852" s="62">
        <v>0.49495893537096347</v>
      </c>
      <c r="J9852" s="62">
        <v>0.25577578672239221</v>
      </c>
      <c r="K9852" s="62"/>
      <c r="L9852" s="65">
        <f t="shared" si="1387"/>
        <v>0.14937559992518462</v>
      </c>
      <c r="M9852" s="65">
        <f t="shared" si="1388"/>
        <v>0.12003855138466525</v>
      </c>
      <c r="N9852" s="65">
        <f t="shared" si="1389"/>
        <v>9.4350548580291835E-2</v>
      </c>
      <c r="O9852" s="65">
        <f t="shared" si="1390"/>
        <v>1.6471606517717462E-2</v>
      </c>
      <c r="P9852" s="65">
        <f t="shared" si="1391"/>
        <v>0.27685621385358228</v>
      </c>
      <c r="Q9852" s="65">
        <f t="shared" si="1392"/>
        <v>0.11288651930574202</v>
      </c>
      <c r="R9852" s="65">
        <f t="shared" si="1393"/>
        <v>0.15165267615619329</v>
      </c>
      <c r="S9852" s="65">
        <f t="shared" si="1394"/>
        <v>7.8368284276623346E-2</v>
      </c>
      <c r="T9852" s="66">
        <f>(L9852*'Football Field'!$F$4)+(M9852*'Football Field'!$F$5)+(N9852*'Football Field'!$F$6)+(O9852*'Football Field'!$F$7)+(P9852*'Football Field'!$F$8)+(Q9852*'Football Field'!$F$9)+(R9852*'Football Field'!$F$10)+(S9852*'Football Field'!$F$11)</f>
        <v>153816979.86834028</v>
      </c>
    </row>
    <row r="9853" spans="2:20" x14ac:dyDescent="0.3">
      <c r="B9853" s="62">
        <f t="shared" si="1386"/>
        <v>9826</v>
      </c>
      <c r="C9853" s="62">
        <v>4.9538733922106726E-2</v>
      </c>
      <c r="D9853" s="62">
        <v>0.32262665064244744</v>
      </c>
      <c r="E9853" s="62">
        <v>0.89233642089198961</v>
      </c>
      <c r="F9853" s="62">
        <v>0.85211432336748338</v>
      </c>
      <c r="G9853" s="62">
        <v>0.38282034695109934</v>
      </c>
      <c r="H9853" s="62">
        <v>0.32909645624873707</v>
      </c>
      <c r="I9853" s="62">
        <v>0.92477776580533821</v>
      </c>
      <c r="J9853" s="62">
        <v>0.11508888046082943</v>
      </c>
      <c r="K9853" s="62"/>
      <c r="L9853" s="65">
        <f t="shared" si="1387"/>
        <v>1.2806002306515759E-2</v>
      </c>
      <c r="M9853" s="65">
        <f t="shared" si="1388"/>
        <v>8.3400549532956933E-2</v>
      </c>
      <c r="N9853" s="65">
        <f t="shared" si="1389"/>
        <v>0.23067328046975791</v>
      </c>
      <c r="O9853" s="65">
        <f t="shared" si="1390"/>
        <v>0.22027567373072354</v>
      </c>
      <c r="P9853" s="65">
        <f t="shared" si="1391"/>
        <v>9.8960911147736044E-2</v>
      </c>
      <c r="Q9853" s="65">
        <f t="shared" si="1392"/>
        <v>8.5073025572557137E-2</v>
      </c>
      <c r="R9853" s="65">
        <f t="shared" si="1393"/>
        <v>0.23905952502820885</v>
      </c>
      <c r="S9853" s="65">
        <f t="shared" si="1394"/>
        <v>2.9751032211543869E-2</v>
      </c>
      <c r="T9853" s="66">
        <f>(L9853*'Football Field'!$F$4)+(M9853*'Football Field'!$F$5)+(N9853*'Football Field'!$F$6)+(O9853*'Football Field'!$F$7)+(P9853*'Football Field'!$F$8)+(Q9853*'Football Field'!$F$9)+(R9853*'Football Field'!$F$10)+(S9853*'Football Field'!$F$11)</f>
        <v>156777506.99850753</v>
      </c>
    </row>
    <row r="9854" spans="2:20" x14ac:dyDescent="0.3">
      <c r="B9854" s="62">
        <f t="shared" si="1386"/>
        <v>9827</v>
      </c>
      <c r="C9854" s="62">
        <v>0.8468586200068583</v>
      </c>
      <c r="D9854" s="62">
        <v>0.6752322065990658</v>
      </c>
      <c r="E9854" s="62">
        <v>0.27268883214413497</v>
      </c>
      <c r="F9854" s="62">
        <v>0.75238309859769636</v>
      </c>
      <c r="G9854" s="62">
        <v>0.31665080935492129</v>
      </c>
      <c r="H9854" s="62">
        <v>0.79008209611733349</v>
      </c>
      <c r="I9854" s="62">
        <v>0.13506685471831781</v>
      </c>
      <c r="J9854" s="62">
        <v>0.68752985773072872</v>
      </c>
      <c r="K9854" s="62"/>
      <c r="L9854" s="65">
        <f t="shared" si="1387"/>
        <v>0.18917906007959151</v>
      </c>
      <c r="M9854" s="65">
        <f t="shared" si="1388"/>
        <v>0.15083957482636867</v>
      </c>
      <c r="N9854" s="65">
        <f t="shared" si="1389"/>
        <v>6.0915736984304629E-2</v>
      </c>
      <c r="O9854" s="65">
        <f t="shared" si="1390"/>
        <v>0.16807424999857726</v>
      </c>
      <c r="P9854" s="65">
        <f t="shared" si="1391"/>
        <v>7.0736367407727166E-2</v>
      </c>
      <c r="Q9854" s="65">
        <f t="shared" si="1392"/>
        <v>0.17649579846985577</v>
      </c>
      <c r="R9854" s="65">
        <f t="shared" si="1393"/>
        <v>3.0172475097804605E-2</v>
      </c>
      <c r="S9854" s="65">
        <f t="shared" si="1394"/>
        <v>0.15358673713577031</v>
      </c>
      <c r="T9854" s="66">
        <f>(L9854*'Football Field'!$F$4)+(M9854*'Football Field'!$F$5)+(N9854*'Football Field'!$F$6)+(O9854*'Football Field'!$F$7)+(P9854*'Football Field'!$F$8)+(Q9854*'Football Field'!$F$9)+(R9854*'Football Field'!$F$10)+(S9854*'Football Field'!$F$11)</f>
        <v>120550496.88983096</v>
      </c>
    </row>
    <row r="9855" spans="2:20" x14ac:dyDescent="0.3">
      <c r="B9855" s="62">
        <f t="shared" si="1386"/>
        <v>9828</v>
      </c>
      <c r="C9855" s="62">
        <v>2.6775994140231574E-2</v>
      </c>
      <c r="D9855" s="62">
        <v>0.72453397595544466</v>
      </c>
      <c r="E9855" s="62">
        <v>0.14765724464085661</v>
      </c>
      <c r="F9855" s="62">
        <v>0.79480320336332078</v>
      </c>
      <c r="G9855" s="62">
        <v>0.21052997629412851</v>
      </c>
      <c r="H9855" s="62">
        <v>0.38464396180863913</v>
      </c>
      <c r="I9855" s="62">
        <v>0.20117301231034734</v>
      </c>
      <c r="J9855" s="62">
        <v>0.82104783281220384</v>
      </c>
      <c r="K9855" s="62"/>
      <c r="L9855" s="65">
        <f t="shared" si="1387"/>
        <v>8.0865775375736221E-3</v>
      </c>
      <c r="M9855" s="65">
        <f t="shared" si="1388"/>
        <v>0.21881541146466404</v>
      </c>
      <c r="N9855" s="65">
        <f t="shared" si="1389"/>
        <v>4.4593741375924777E-2</v>
      </c>
      <c r="O9855" s="65">
        <f t="shared" si="1390"/>
        <v>0.24003731467255998</v>
      </c>
      <c r="P9855" s="65">
        <f t="shared" si="1391"/>
        <v>6.3581840075473017E-2</v>
      </c>
      <c r="Q9855" s="65">
        <f t="shared" si="1392"/>
        <v>0.11616574179225475</v>
      </c>
      <c r="R9855" s="65">
        <f t="shared" si="1393"/>
        <v>6.0755957519073721E-2</v>
      </c>
      <c r="S9855" s="65">
        <f t="shared" si="1394"/>
        <v>0.24796341556247622</v>
      </c>
      <c r="T9855" s="66">
        <f>(L9855*'Football Field'!$F$4)+(M9855*'Football Field'!$F$5)+(N9855*'Football Field'!$F$6)+(O9855*'Football Field'!$F$7)+(P9855*'Football Field'!$F$8)+(Q9855*'Football Field'!$F$9)+(R9855*'Football Field'!$F$10)+(S9855*'Football Field'!$F$11)</f>
        <v>125678459.35586688</v>
      </c>
    </row>
    <row r="9856" spans="2:20" x14ac:dyDescent="0.3">
      <c r="B9856" s="62">
        <f t="shared" si="1386"/>
        <v>9829</v>
      </c>
      <c r="C9856" s="62">
        <v>0.35376554524973047</v>
      </c>
      <c r="D9856" s="62">
        <v>0.82945445512225435</v>
      </c>
      <c r="E9856" s="62">
        <v>8.725915762814962E-2</v>
      </c>
      <c r="F9856" s="62">
        <v>0.25193315248352854</v>
      </c>
      <c r="G9856" s="62">
        <v>0.3443033651486479</v>
      </c>
      <c r="H9856" s="62">
        <v>0.5367712612794352</v>
      </c>
      <c r="I9856" s="62">
        <v>0.75269318054780632</v>
      </c>
      <c r="J9856" s="62">
        <v>0.71090990714607549</v>
      </c>
      <c r="K9856" s="62"/>
      <c r="L9856" s="65">
        <f t="shared" si="1387"/>
        <v>9.1481073106336089E-2</v>
      </c>
      <c r="M9856" s="65">
        <f t="shared" si="1388"/>
        <v>0.21449059883389796</v>
      </c>
      <c r="N9856" s="65">
        <f t="shared" si="1389"/>
        <v>2.2564552951427203E-2</v>
      </c>
      <c r="O9856" s="65">
        <f t="shared" si="1390"/>
        <v>6.5147992645767566E-2</v>
      </c>
      <c r="P9856" s="65">
        <f t="shared" si="1391"/>
        <v>8.9034225466152805E-2</v>
      </c>
      <c r="Q9856" s="65">
        <f t="shared" si="1392"/>
        <v>0.13880495614636643</v>
      </c>
      <c r="R9856" s="65">
        <f t="shared" si="1393"/>
        <v>0.19464071841062638</v>
      </c>
      <c r="S9856" s="65">
        <f t="shared" si="1394"/>
        <v>0.18383588243942556</v>
      </c>
      <c r="T9856" s="66">
        <f>(L9856*'Football Field'!$F$4)+(M9856*'Football Field'!$F$5)+(N9856*'Football Field'!$F$6)+(O9856*'Football Field'!$F$7)+(P9856*'Football Field'!$F$8)+(Q9856*'Football Field'!$F$9)+(R9856*'Football Field'!$F$10)+(S9856*'Football Field'!$F$11)</f>
        <v>143645275.96138948</v>
      </c>
    </row>
    <row r="9857" spans="2:20" x14ac:dyDescent="0.3">
      <c r="B9857" s="62">
        <f t="shared" si="1386"/>
        <v>9830</v>
      </c>
      <c r="C9857" s="62">
        <v>0.43296034141547468</v>
      </c>
      <c r="D9857" s="62">
        <v>0.52500623516662048</v>
      </c>
      <c r="E9857" s="62">
        <v>9.4178456291459822E-2</v>
      </c>
      <c r="F9857" s="62">
        <v>0.11974418480020355</v>
      </c>
      <c r="G9857" s="62">
        <v>0.72698044116769223</v>
      </c>
      <c r="H9857" s="62">
        <v>0.5404853496601536</v>
      </c>
      <c r="I9857" s="62">
        <v>0.52989168944226839</v>
      </c>
      <c r="J9857" s="62">
        <v>0.1965080389084618</v>
      </c>
      <c r="K9857" s="62"/>
      <c r="L9857" s="65">
        <f t="shared" si="1387"/>
        <v>0.13676370325705051</v>
      </c>
      <c r="M9857" s="65">
        <f t="shared" si="1388"/>
        <v>0.16583920069835442</v>
      </c>
      <c r="N9857" s="65">
        <f t="shared" si="1389"/>
        <v>2.974913223539867E-2</v>
      </c>
      <c r="O9857" s="65">
        <f t="shared" si="1390"/>
        <v>3.7824845812049077E-2</v>
      </c>
      <c r="P9857" s="65">
        <f t="shared" si="1391"/>
        <v>0.22963890180908919</v>
      </c>
      <c r="Q9857" s="65">
        <f t="shared" si="1392"/>
        <v>0.17072875019924968</v>
      </c>
      <c r="R9857" s="65">
        <f t="shared" si="1393"/>
        <v>0.16738242014576665</v>
      </c>
      <c r="S9857" s="65">
        <f t="shared" si="1394"/>
        <v>6.2073045843041838E-2</v>
      </c>
      <c r="T9857" s="66">
        <f>(L9857*'Football Field'!$F$4)+(M9857*'Football Field'!$F$5)+(N9857*'Football Field'!$F$6)+(O9857*'Football Field'!$F$7)+(P9857*'Football Field'!$F$8)+(Q9857*'Football Field'!$F$9)+(R9857*'Football Field'!$F$10)+(S9857*'Football Field'!$F$11)</f>
        <v>150377550.60110706</v>
      </c>
    </row>
    <row r="9858" spans="2:20" x14ac:dyDescent="0.3">
      <c r="B9858" s="62">
        <f t="shared" si="1386"/>
        <v>9831</v>
      </c>
      <c r="C9858" s="62">
        <v>0.54305515615362976</v>
      </c>
      <c r="D9858" s="62">
        <v>0.96181385723356305</v>
      </c>
      <c r="E9858" s="62">
        <v>0.72948305478096442</v>
      </c>
      <c r="F9858" s="62">
        <v>0.43490077891985524</v>
      </c>
      <c r="G9858" s="62">
        <v>0.36624812010499996</v>
      </c>
      <c r="H9858" s="62">
        <v>0.48874179771982529</v>
      </c>
      <c r="I9858" s="62">
        <v>0.14786957348683316</v>
      </c>
      <c r="J9858" s="62">
        <v>0.97916571153529575</v>
      </c>
      <c r="K9858" s="62"/>
      <c r="L9858" s="65">
        <f t="shared" si="1387"/>
        <v>0.11675396532383667</v>
      </c>
      <c r="M9858" s="65">
        <f t="shared" si="1388"/>
        <v>0.20678485502431121</v>
      </c>
      <c r="N9858" s="65">
        <f t="shared" si="1389"/>
        <v>0.15683497029191018</v>
      </c>
      <c r="O9858" s="65">
        <f t="shared" si="1390"/>
        <v>9.3501350435486422E-2</v>
      </c>
      <c r="P9858" s="65">
        <f t="shared" si="1391"/>
        <v>7.8741394552862901E-2</v>
      </c>
      <c r="Q9858" s="65">
        <f t="shared" si="1392"/>
        <v>0.10507688262727247</v>
      </c>
      <c r="R9858" s="65">
        <f t="shared" si="1393"/>
        <v>3.1791170491065494E-2</v>
      </c>
      <c r="S9858" s="65">
        <f t="shared" si="1394"/>
        <v>0.21051541125325463</v>
      </c>
      <c r="T9858" s="66">
        <f>(L9858*'Football Field'!$F$4)+(M9858*'Football Field'!$F$5)+(N9858*'Football Field'!$F$6)+(O9858*'Football Field'!$F$7)+(P9858*'Football Field'!$F$8)+(Q9858*'Football Field'!$F$9)+(R9858*'Football Field'!$F$10)+(S9858*'Football Field'!$F$11)</f>
        <v>124023066.63478081</v>
      </c>
    </row>
    <row r="9859" spans="2:20" x14ac:dyDescent="0.3">
      <c r="B9859" s="62">
        <f t="shared" si="1386"/>
        <v>9832</v>
      </c>
      <c r="C9859" s="62">
        <v>0.13127815822780486</v>
      </c>
      <c r="D9859" s="62">
        <v>0.99631928643487289</v>
      </c>
      <c r="E9859" s="62">
        <v>0.55591973966344199</v>
      </c>
      <c r="F9859" s="62">
        <v>0.92570964555093971</v>
      </c>
      <c r="G9859" s="62">
        <v>0.27008038517611388</v>
      </c>
      <c r="H9859" s="62">
        <v>0.13759046171780476</v>
      </c>
      <c r="I9859" s="62">
        <v>1.933193106980502E-2</v>
      </c>
      <c r="J9859" s="62">
        <v>0.15048649763116251</v>
      </c>
      <c r="K9859" s="62"/>
      <c r="L9859" s="65">
        <f t="shared" si="1387"/>
        <v>4.1195435640591166E-2</v>
      </c>
      <c r="M9859" s="65">
        <f t="shared" si="1388"/>
        <v>0.3126476452433532</v>
      </c>
      <c r="N9859" s="65">
        <f t="shared" si="1389"/>
        <v>0.17444909469935713</v>
      </c>
      <c r="O9859" s="65">
        <f t="shared" si="1390"/>
        <v>0.29049015190320637</v>
      </c>
      <c r="P9859" s="65">
        <f t="shared" si="1391"/>
        <v>8.4751944081983291E-2</v>
      </c>
      <c r="Q9859" s="65">
        <f t="shared" si="1392"/>
        <v>4.3176253285175499E-2</v>
      </c>
      <c r="R9859" s="65">
        <f t="shared" si="1393"/>
        <v>6.0664114498966337E-3</v>
      </c>
      <c r="S9859" s="65">
        <f t="shared" si="1394"/>
        <v>4.7223063696436744E-2</v>
      </c>
      <c r="T9859" s="66">
        <f>(L9859*'Football Field'!$F$4)+(M9859*'Football Field'!$F$5)+(N9859*'Football Field'!$F$6)+(O9859*'Football Field'!$F$7)+(P9859*'Football Field'!$F$8)+(Q9859*'Football Field'!$F$9)+(R9859*'Football Field'!$F$10)+(S9859*'Football Field'!$F$11)</f>
        <v>121566816.67216396</v>
      </c>
    </row>
    <row r="9860" spans="2:20" x14ac:dyDescent="0.3">
      <c r="B9860" s="62">
        <f t="shared" si="1386"/>
        <v>9833</v>
      </c>
      <c r="C9860" s="62">
        <v>0.96444247118076309</v>
      </c>
      <c r="D9860" s="62">
        <v>7.6322212838489167E-2</v>
      </c>
      <c r="E9860" s="62">
        <v>0.89590922705437004</v>
      </c>
      <c r="F9860" s="62">
        <v>0.86085719390060222</v>
      </c>
      <c r="G9860" s="62">
        <v>0.9794470815711831</v>
      </c>
      <c r="H9860" s="62">
        <v>0.52634652100441681</v>
      </c>
      <c r="I9860" s="62">
        <v>0.4253115056742689</v>
      </c>
      <c r="J9860" s="62">
        <v>0.7964118294287903</v>
      </c>
      <c r="K9860" s="62"/>
      <c r="L9860" s="65">
        <f t="shared" si="1387"/>
        <v>0.17455820541927461</v>
      </c>
      <c r="M9860" s="65">
        <f t="shared" si="1388"/>
        <v>1.3813855055972079E-2</v>
      </c>
      <c r="N9860" s="65">
        <f t="shared" si="1389"/>
        <v>0.16215410619745382</v>
      </c>
      <c r="O9860" s="65">
        <f t="shared" si="1390"/>
        <v>0.15580990196915226</v>
      </c>
      <c r="P9860" s="65">
        <f t="shared" si="1391"/>
        <v>0.17727394839102539</v>
      </c>
      <c r="Q9860" s="65">
        <f t="shared" si="1392"/>
        <v>9.526551026182363E-2</v>
      </c>
      <c r="R9860" s="65">
        <f t="shared" si="1393"/>
        <v>7.6978788671320436E-2</v>
      </c>
      <c r="S9860" s="65">
        <f t="shared" si="1394"/>
        <v>0.14414568403397787</v>
      </c>
      <c r="T9860" s="66">
        <f>(L9860*'Football Field'!$F$4)+(M9860*'Football Field'!$F$5)+(N9860*'Football Field'!$F$6)+(O9860*'Football Field'!$F$7)+(P9860*'Football Field'!$F$8)+(Q9860*'Football Field'!$F$9)+(R9860*'Football Field'!$F$10)+(S9860*'Football Field'!$F$11)</f>
        <v>138780355.84519303</v>
      </c>
    </row>
    <row r="9861" spans="2:20" x14ac:dyDescent="0.3">
      <c r="B9861" s="62">
        <f t="shared" si="1386"/>
        <v>9834</v>
      </c>
      <c r="C9861" s="62">
        <v>0.86258695508187</v>
      </c>
      <c r="D9861" s="62">
        <v>0.65483831476529253</v>
      </c>
      <c r="E9861" s="62">
        <v>0.14800757403555131</v>
      </c>
      <c r="F9861" s="62">
        <v>0.66617520683214038</v>
      </c>
      <c r="G9861" s="62">
        <v>0.24685254539376156</v>
      </c>
      <c r="H9861" s="62">
        <v>0.2417129691626877</v>
      </c>
      <c r="I9861" s="62">
        <v>0.74203777240980984</v>
      </c>
      <c r="J9861" s="62">
        <v>0.17277701975838933</v>
      </c>
      <c r="K9861" s="62"/>
      <c r="L9861" s="65">
        <f t="shared" si="1387"/>
        <v>0.23094769582446864</v>
      </c>
      <c r="M9861" s="65">
        <f t="shared" si="1388"/>
        <v>0.17532539651990048</v>
      </c>
      <c r="N9861" s="65">
        <f t="shared" si="1389"/>
        <v>3.9627318714593525E-2</v>
      </c>
      <c r="O9861" s="65">
        <f t="shared" si="1390"/>
        <v>0.17836071844915538</v>
      </c>
      <c r="P9861" s="65">
        <f t="shared" si="1391"/>
        <v>6.6091918306002362E-2</v>
      </c>
      <c r="Q9861" s="65">
        <f t="shared" si="1392"/>
        <v>6.4715856123415738E-2</v>
      </c>
      <c r="R9861" s="65">
        <f t="shared" si="1393"/>
        <v>0.19867204430016192</v>
      </c>
      <c r="S9861" s="65">
        <f t="shared" si="1394"/>
        <v>4.6259051762302016E-2</v>
      </c>
      <c r="T9861" s="66">
        <f>(L9861*'Football Field'!$F$4)+(M9861*'Football Field'!$F$5)+(N9861*'Football Field'!$F$6)+(O9861*'Football Field'!$F$7)+(P9861*'Football Field'!$F$8)+(Q9861*'Football Field'!$F$9)+(R9861*'Football Field'!$F$10)+(S9861*'Football Field'!$F$11)</f>
        <v>141964689.35041016</v>
      </c>
    </row>
    <row r="9862" spans="2:20" x14ac:dyDescent="0.3">
      <c r="B9862" s="62">
        <f t="shared" si="1386"/>
        <v>9835</v>
      </c>
      <c r="C9862" s="62">
        <v>0.15834118066913438</v>
      </c>
      <c r="D9862" s="62">
        <v>0.1850317910842556</v>
      </c>
      <c r="E9862" s="62">
        <v>2.0935651403750644E-2</v>
      </c>
      <c r="F9862" s="62">
        <v>0.25290654506958488</v>
      </c>
      <c r="G9862" s="62">
        <v>0.84851467772208222</v>
      </c>
      <c r="H9862" s="62">
        <v>0.84232488640302661</v>
      </c>
      <c r="I9862" s="62">
        <v>0.46217245605135693</v>
      </c>
      <c r="J9862" s="62">
        <v>0.60043739345257086</v>
      </c>
      <c r="K9862" s="62"/>
      <c r="L9862" s="65">
        <f t="shared" si="1387"/>
        <v>4.6976249586352381E-2</v>
      </c>
      <c r="M9862" s="65">
        <f t="shared" si="1388"/>
        <v>5.4894750453747018E-2</v>
      </c>
      <c r="N9862" s="65">
        <f t="shared" si="1389"/>
        <v>6.2111345983361698E-3</v>
      </c>
      <c r="O9862" s="65">
        <f t="shared" si="1390"/>
        <v>7.5031655902808331E-2</v>
      </c>
      <c r="P9862" s="65">
        <f t="shared" si="1391"/>
        <v>0.25173512733649744</v>
      </c>
      <c r="Q9862" s="65">
        <f t="shared" si="1392"/>
        <v>0.24989875614952881</v>
      </c>
      <c r="R9862" s="65">
        <f t="shared" si="1393"/>
        <v>0.13711612200728143</v>
      </c>
      <c r="S9862" s="65">
        <f t="shared" si="1394"/>
        <v>0.17813620396544838</v>
      </c>
      <c r="T9862" s="66">
        <f>(L9862*'Football Field'!$F$4)+(M9862*'Football Field'!$F$5)+(N9862*'Football Field'!$F$6)+(O9862*'Football Field'!$F$7)+(P9862*'Football Field'!$F$8)+(Q9862*'Football Field'!$F$9)+(R9862*'Football Field'!$F$10)+(S9862*'Football Field'!$F$11)</f>
        <v>149320892.64730746</v>
      </c>
    </row>
    <row r="9863" spans="2:20" x14ac:dyDescent="0.3">
      <c r="B9863" s="62">
        <f t="shared" si="1386"/>
        <v>9836</v>
      </c>
      <c r="C9863" s="62">
        <v>0.8495904852200733</v>
      </c>
      <c r="D9863" s="62">
        <v>4.9650859339811393E-2</v>
      </c>
      <c r="E9863" s="62">
        <v>9.5316457127428422E-2</v>
      </c>
      <c r="F9863" s="62">
        <v>0.14035173078487961</v>
      </c>
      <c r="G9863" s="62">
        <v>0.41528995718913708</v>
      </c>
      <c r="H9863" s="62">
        <v>0.31772328694880758</v>
      </c>
      <c r="I9863" s="62">
        <v>0.48048189751931458</v>
      </c>
      <c r="J9863" s="62">
        <v>0.81293790677244226</v>
      </c>
      <c r="K9863" s="62"/>
      <c r="L9863" s="65">
        <f t="shared" si="1387"/>
        <v>0.26874356811329664</v>
      </c>
      <c r="M9863" s="65">
        <f t="shared" si="1388"/>
        <v>1.5705624452015756E-2</v>
      </c>
      <c r="N9863" s="65">
        <f t="shared" si="1389"/>
        <v>3.0150625782617884E-2</v>
      </c>
      <c r="O9863" s="65">
        <f t="shared" si="1390"/>
        <v>4.4396242163934944E-2</v>
      </c>
      <c r="P9863" s="65">
        <f t="shared" si="1391"/>
        <v>0.13136505980021301</v>
      </c>
      <c r="Q9863" s="65">
        <f t="shared" si="1392"/>
        <v>0.10050264367684086</v>
      </c>
      <c r="R9863" s="65">
        <f t="shared" si="1393"/>
        <v>0.15198665921939997</v>
      </c>
      <c r="S9863" s="65">
        <f t="shared" si="1394"/>
        <v>0.25714957679168088</v>
      </c>
      <c r="T9863" s="66">
        <f>(L9863*'Football Field'!$F$4)+(M9863*'Football Field'!$F$5)+(N9863*'Football Field'!$F$6)+(O9863*'Football Field'!$F$7)+(P9863*'Football Field'!$F$8)+(Q9863*'Football Field'!$F$9)+(R9863*'Football Field'!$F$10)+(S9863*'Football Field'!$F$11)</f>
        <v>141597776.50853994</v>
      </c>
    </row>
    <row r="9864" spans="2:20" x14ac:dyDescent="0.3">
      <c r="B9864" s="62">
        <f t="shared" si="1386"/>
        <v>9837</v>
      </c>
      <c r="C9864" s="62">
        <v>0.97306686176887303</v>
      </c>
      <c r="D9864" s="62">
        <v>0.37038280039640503</v>
      </c>
      <c r="E9864" s="62">
        <v>0.2744567184424973</v>
      </c>
      <c r="F9864" s="62">
        <v>0.61643830974727676</v>
      </c>
      <c r="G9864" s="62">
        <v>0.40303977165523996</v>
      </c>
      <c r="H9864" s="62">
        <v>0.50718414578135673</v>
      </c>
      <c r="I9864" s="62">
        <v>0.6954019925708117</v>
      </c>
      <c r="J9864" s="62">
        <v>0.48072002350054122</v>
      </c>
      <c r="K9864" s="62"/>
      <c r="L9864" s="65">
        <f t="shared" si="1387"/>
        <v>0.22521095502525998</v>
      </c>
      <c r="M9864" s="65">
        <f t="shared" si="1388"/>
        <v>8.5723055094663714E-2</v>
      </c>
      <c r="N9864" s="65">
        <f t="shared" si="1389"/>
        <v>6.3521492820310665E-2</v>
      </c>
      <c r="O9864" s="65">
        <f t="shared" si="1390"/>
        <v>0.14267124481042742</v>
      </c>
      <c r="P9864" s="65">
        <f t="shared" si="1391"/>
        <v>9.3281330866243323E-2</v>
      </c>
      <c r="Q9864" s="65">
        <f t="shared" si="1392"/>
        <v>0.11738497150899879</v>
      </c>
      <c r="R9864" s="65">
        <f t="shared" si="1393"/>
        <v>0.16094695341761667</v>
      </c>
      <c r="S9864" s="65">
        <f t="shared" si="1394"/>
        <v>0.11125999645647937</v>
      </c>
      <c r="T9864" s="66">
        <f>(L9864*'Football Field'!$F$4)+(M9864*'Football Field'!$F$5)+(N9864*'Football Field'!$F$6)+(O9864*'Football Field'!$F$7)+(P9864*'Football Field'!$F$8)+(Q9864*'Football Field'!$F$9)+(R9864*'Football Field'!$F$10)+(S9864*'Football Field'!$F$11)</f>
        <v>140146059.74162668</v>
      </c>
    </row>
    <row r="9865" spans="2:20" x14ac:dyDescent="0.3">
      <c r="B9865" s="62">
        <f t="shared" si="1386"/>
        <v>9838</v>
      </c>
      <c r="C9865" s="62">
        <v>0.66041668340995763</v>
      </c>
      <c r="D9865" s="62">
        <v>0.23526340613219399</v>
      </c>
      <c r="E9865" s="62">
        <v>0.18063825988676507</v>
      </c>
      <c r="F9865" s="62">
        <v>0.39841581905915291</v>
      </c>
      <c r="G9865" s="62">
        <v>0.33757073960774986</v>
      </c>
      <c r="H9865" s="62">
        <v>0.43482774832949966</v>
      </c>
      <c r="I9865" s="62">
        <v>9.5287736322597349E-2</v>
      </c>
      <c r="J9865" s="62">
        <v>0.36408588418497578</v>
      </c>
      <c r="K9865" s="62"/>
      <c r="L9865" s="65">
        <f t="shared" si="1387"/>
        <v>0.24401077102188173</v>
      </c>
      <c r="M9865" s="65">
        <f t="shared" si="1388"/>
        <v>8.6925128582669584E-2</v>
      </c>
      <c r="N9865" s="65">
        <f t="shared" si="1389"/>
        <v>6.6742228320811683E-2</v>
      </c>
      <c r="O9865" s="65">
        <f t="shared" si="1390"/>
        <v>0.14720668577597082</v>
      </c>
      <c r="P9865" s="65">
        <f t="shared" si="1391"/>
        <v>0.12472564445344529</v>
      </c>
      <c r="Q9865" s="65">
        <f t="shared" si="1392"/>
        <v>0.16066016622073448</v>
      </c>
      <c r="R9865" s="65">
        <f t="shared" si="1393"/>
        <v>3.5206914957012683E-2</v>
      </c>
      <c r="S9865" s="65">
        <f t="shared" si="1394"/>
        <v>0.13452246066747373</v>
      </c>
      <c r="T9865" s="66">
        <f>(L9865*'Football Field'!$F$4)+(M9865*'Football Field'!$F$5)+(N9865*'Football Field'!$F$6)+(O9865*'Football Field'!$F$7)+(P9865*'Football Field'!$F$8)+(Q9865*'Football Field'!$F$9)+(R9865*'Football Field'!$F$10)+(S9865*'Football Field'!$F$11)</f>
        <v>125473034.80361323</v>
      </c>
    </row>
    <row r="9866" spans="2:20" x14ac:dyDescent="0.3">
      <c r="B9866" s="62">
        <f t="shared" si="1386"/>
        <v>9839</v>
      </c>
      <c r="C9866" s="62">
        <v>0.42093876408747366</v>
      </c>
      <c r="D9866" s="62">
        <v>0.92398472728101122</v>
      </c>
      <c r="E9866" s="62">
        <v>0.47212166687880164</v>
      </c>
      <c r="F9866" s="62">
        <v>0.50462303116748641</v>
      </c>
      <c r="G9866" s="62">
        <v>0.83347272101507264</v>
      </c>
      <c r="H9866" s="62">
        <v>0.87411705020613217</v>
      </c>
      <c r="I9866" s="62">
        <v>0.77834489959017472</v>
      </c>
      <c r="J9866" s="62">
        <v>0.69120431970720453</v>
      </c>
      <c r="K9866" s="62"/>
      <c r="L9866" s="65">
        <f t="shared" si="1387"/>
        <v>7.6550922829880949E-2</v>
      </c>
      <c r="M9866" s="65">
        <f t="shared" si="1388"/>
        <v>0.16803366567441808</v>
      </c>
      <c r="N9866" s="65">
        <f t="shared" si="1389"/>
        <v>8.5858923841101775E-2</v>
      </c>
      <c r="O9866" s="65">
        <f t="shared" si="1390"/>
        <v>9.1769544676706102E-2</v>
      </c>
      <c r="P9866" s="65">
        <f t="shared" si="1391"/>
        <v>0.15157336741259839</v>
      </c>
      <c r="Q9866" s="65">
        <f t="shared" si="1392"/>
        <v>0.1589648484849629</v>
      </c>
      <c r="R9866" s="65">
        <f t="shared" si="1393"/>
        <v>0.14154795287795635</v>
      </c>
      <c r="S9866" s="65">
        <f t="shared" si="1394"/>
        <v>0.1257007742023756</v>
      </c>
      <c r="T9866" s="66">
        <f>(L9866*'Football Field'!$F$4)+(M9866*'Football Field'!$F$5)+(N9866*'Football Field'!$F$6)+(O9866*'Football Field'!$F$7)+(P9866*'Football Field'!$F$8)+(Q9866*'Football Field'!$F$9)+(R9866*'Football Field'!$F$10)+(S9866*'Football Field'!$F$11)</f>
        <v>143018573.51012337</v>
      </c>
    </row>
    <row r="9867" spans="2:20" x14ac:dyDescent="0.3">
      <c r="B9867" s="62">
        <f t="shared" si="1386"/>
        <v>9840</v>
      </c>
      <c r="C9867" s="62">
        <v>0.73923442339985113</v>
      </c>
      <c r="D9867" s="62">
        <v>0.93954641294874441</v>
      </c>
      <c r="E9867" s="62">
        <v>0.91389040902503293</v>
      </c>
      <c r="F9867" s="62">
        <v>0.22326982046474386</v>
      </c>
      <c r="G9867" s="62">
        <v>0.72635114333403583</v>
      </c>
      <c r="H9867" s="62">
        <v>0.14715558800263306</v>
      </c>
      <c r="I9867" s="62">
        <v>0.42914770250789236</v>
      </c>
      <c r="J9867" s="62">
        <v>0.17540982279320405</v>
      </c>
      <c r="K9867" s="62"/>
      <c r="L9867" s="65">
        <f t="shared" si="1387"/>
        <v>0.17215498535376098</v>
      </c>
      <c r="M9867" s="65">
        <f t="shared" si="1388"/>
        <v>0.21880420315989621</v>
      </c>
      <c r="N9867" s="65">
        <f t="shared" si="1389"/>
        <v>0.21282936102604505</v>
      </c>
      <c r="O9867" s="65">
        <f t="shared" si="1390"/>
        <v>5.1995701844168962E-2</v>
      </c>
      <c r="P9867" s="65">
        <f t="shared" si="1391"/>
        <v>0.16915469096698407</v>
      </c>
      <c r="Q9867" s="65">
        <f t="shared" si="1392"/>
        <v>3.4270005962120188E-2</v>
      </c>
      <c r="R9867" s="65">
        <f t="shared" si="1393"/>
        <v>9.9941120301272557E-2</v>
      </c>
      <c r="S9867" s="65">
        <f t="shared" si="1394"/>
        <v>4.0849931385751985E-2</v>
      </c>
      <c r="T9867" s="66">
        <f>(L9867*'Football Field'!$F$4)+(M9867*'Football Field'!$F$5)+(N9867*'Football Field'!$F$6)+(O9867*'Football Field'!$F$7)+(P9867*'Football Field'!$F$8)+(Q9867*'Football Field'!$F$9)+(R9867*'Football Field'!$F$10)+(S9867*'Football Field'!$F$11)</f>
        <v>140447395.78270441</v>
      </c>
    </row>
    <row r="9868" spans="2:20" x14ac:dyDescent="0.3">
      <c r="B9868" s="62">
        <f t="shared" si="1386"/>
        <v>9841</v>
      </c>
      <c r="C9868" s="62">
        <v>0.92005924363845504</v>
      </c>
      <c r="D9868" s="62">
        <v>0.6487082432439023</v>
      </c>
      <c r="E9868" s="62">
        <v>1.6252371142049915E-2</v>
      </c>
      <c r="F9868" s="62">
        <v>0.3559389835707818</v>
      </c>
      <c r="G9868" s="62">
        <v>0.28442593882604561</v>
      </c>
      <c r="H9868" s="62">
        <v>0.1170629666205153</v>
      </c>
      <c r="I9868" s="62">
        <v>0.89560342661782721</v>
      </c>
      <c r="J9868" s="62">
        <v>0.89171920089853829</v>
      </c>
      <c r="K9868" s="62"/>
      <c r="L9868" s="65">
        <f t="shared" si="1387"/>
        <v>0.22278702208398235</v>
      </c>
      <c r="M9868" s="65">
        <f t="shared" si="1388"/>
        <v>0.15708094746389231</v>
      </c>
      <c r="N9868" s="65">
        <f t="shared" si="1389"/>
        <v>3.9354176305235649E-3</v>
      </c>
      <c r="O9868" s="65">
        <f t="shared" si="1390"/>
        <v>8.6188565292535699E-2</v>
      </c>
      <c r="P9868" s="65">
        <f t="shared" si="1391"/>
        <v>6.8872095305414924E-2</v>
      </c>
      <c r="Q9868" s="65">
        <f t="shared" si="1392"/>
        <v>2.8346120002626297E-2</v>
      </c>
      <c r="R9868" s="65">
        <f t="shared" si="1393"/>
        <v>0.21686518750177641</v>
      </c>
      <c r="S9868" s="65">
        <f t="shared" si="1394"/>
        <v>0.21592464471924833</v>
      </c>
      <c r="T9868" s="66">
        <f>(L9868*'Football Field'!$F$4)+(M9868*'Football Field'!$F$5)+(N9868*'Football Field'!$F$6)+(O9868*'Football Field'!$F$7)+(P9868*'Football Field'!$F$8)+(Q9868*'Football Field'!$F$9)+(R9868*'Football Field'!$F$10)+(S9868*'Football Field'!$F$11)</f>
        <v>144541056.65002713</v>
      </c>
    </row>
    <row r="9869" spans="2:20" x14ac:dyDescent="0.3">
      <c r="B9869" s="62">
        <f t="shared" si="1386"/>
        <v>9842</v>
      </c>
      <c r="C9869" s="62">
        <v>0.62915199282344436</v>
      </c>
      <c r="D9869" s="62">
        <v>0.62487536024175527</v>
      </c>
      <c r="E9869" s="62">
        <v>7.0951511239578213E-2</v>
      </c>
      <c r="F9869" s="62">
        <v>0.75780766939601374</v>
      </c>
      <c r="G9869" s="62">
        <v>0.66177601242066264</v>
      </c>
      <c r="H9869" s="62">
        <v>0.12962953445330661</v>
      </c>
      <c r="I9869" s="62">
        <v>2.6180053206556586E-2</v>
      </c>
      <c r="J9869" s="62">
        <v>0.48904542824632025</v>
      </c>
      <c r="K9869" s="62"/>
      <c r="L9869" s="65">
        <f t="shared" si="1387"/>
        <v>0.18562245026165186</v>
      </c>
      <c r="M9869" s="65">
        <f t="shared" si="1388"/>
        <v>0.18436068994341867</v>
      </c>
      <c r="N9869" s="65">
        <f t="shared" si="1389"/>
        <v>2.0933245886981592E-2</v>
      </c>
      <c r="O9869" s="65">
        <f t="shared" si="1390"/>
        <v>0.22358049886974493</v>
      </c>
      <c r="P9869" s="65">
        <f t="shared" si="1391"/>
        <v>0.19524770858411766</v>
      </c>
      <c r="Q9869" s="65">
        <f t="shared" si="1392"/>
        <v>3.8245371684378381E-2</v>
      </c>
      <c r="R9869" s="65">
        <f t="shared" si="1393"/>
        <v>7.7240566343484106E-3</v>
      </c>
      <c r="S9869" s="65">
        <f t="shared" si="1394"/>
        <v>0.14428597813535865</v>
      </c>
      <c r="T9869" s="66">
        <f>(L9869*'Football Field'!$F$4)+(M9869*'Football Field'!$F$5)+(N9869*'Football Field'!$F$6)+(O9869*'Football Field'!$F$7)+(P9869*'Football Field'!$F$8)+(Q9869*'Football Field'!$F$9)+(R9869*'Football Field'!$F$10)+(S9869*'Football Field'!$F$11)</f>
        <v>126830563.25999597</v>
      </c>
    </row>
    <row r="9870" spans="2:20" x14ac:dyDescent="0.3">
      <c r="B9870" s="62">
        <f t="shared" si="1386"/>
        <v>9843</v>
      </c>
      <c r="C9870" s="62">
        <v>4.8554693207329969E-2</v>
      </c>
      <c r="D9870" s="62">
        <v>0.64743985638838741</v>
      </c>
      <c r="E9870" s="62">
        <v>2.320313895189352E-2</v>
      </c>
      <c r="F9870" s="62">
        <v>0.90738555160881318</v>
      </c>
      <c r="G9870" s="62">
        <v>0.53393575868193066</v>
      </c>
      <c r="H9870" s="62">
        <v>0.30936812149295412</v>
      </c>
      <c r="I9870" s="62">
        <v>9.0653773541302995E-2</v>
      </c>
      <c r="J9870" s="62">
        <v>0.27602162160820409</v>
      </c>
      <c r="K9870" s="62"/>
      <c r="L9870" s="65">
        <f t="shared" si="1387"/>
        <v>1.7117441601353048E-2</v>
      </c>
      <c r="M9870" s="65">
        <f t="shared" si="1388"/>
        <v>0.22824804771794077</v>
      </c>
      <c r="N9870" s="65">
        <f t="shared" si="1389"/>
        <v>8.1800202975468132E-3</v>
      </c>
      <c r="O9870" s="65">
        <f t="shared" si="1390"/>
        <v>0.31988914281164904</v>
      </c>
      <c r="P9870" s="65">
        <f t="shared" si="1391"/>
        <v>0.18823338310646223</v>
      </c>
      <c r="Q9870" s="65">
        <f t="shared" si="1392"/>
        <v>0.10906444677476611</v>
      </c>
      <c r="R9870" s="65">
        <f t="shared" si="1393"/>
        <v>3.1959025421280582E-2</v>
      </c>
      <c r="S9870" s="65">
        <f t="shared" si="1394"/>
        <v>9.7308492269001373E-2</v>
      </c>
      <c r="T9870" s="66">
        <f>(L9870*'Football Field'!$F$4)+(M9870*'Football Field'!$F$5)+(N9870*'Football Field'!$F$6)+(O9870*'Football Field'!$F$7)+(P9870*'Football Field'!$F$8)+(Q9870*'Football Field'!$F$9)+(R9870*'Football Field'!$F$10)+(S9870*'Football Field'!$F$11)</f>
        <v>130275174.44624683</v>
      </c>
    </row>
    <row r="9871" spans="2:20" x14ac:dyDescent="0.3">
      <c r="B9871" s="62">
        <f t="shared" si="1386"/>
        <v>9844</v>
      </c>
      <c r="C9871" s="62">
        <v>0.16084999174735759</v>
      </c>
      <c r="D9871" s="62">
        <v>0.10224656341157223</v>
      </c>
      <c r="E9871" s="62">
        <v>0.64622365548189731</v>
      </c>
      <c r="F9871" s="62">
        <v>0.50301026740580634</v>
      </c>
      <c r="G9871" s="62">
        <v>0.28271696382553346</v>
      </c>
      <c r="H9871" s="62">
        <v>0.68965092960511909</v>
      </c>
      <c r="I9871" s="62">
        <v>0.88833001814701107</v>
      </c>
      <c r="J9871" s="62">
        <v>0.51371722484978788</v>
      </c>
      <c r="K9871" s="62"/>
      <c r="L9871" s="65">
        <f t="shared" si="1387"/>
        <v>4.2477105177738991E-2</v>
      </c>
      <c r="M9871" s="65">
        <f t="shared" si="1388"/>
        <v>2.7001170350803336E-2</v>
      </c>
      <c r="N9871" s="65">
        <f t="shared" si="1389"/>
        <v>0.17065409754799354</v>
      </c>
      <c r="O9871" s="65">
        <f t="shared" si="1390"/>
        <v>0.13283444905386546</v>
      </c>
      <c r="P9871" s="65">
        <f t="shared" si="1391"/>
        <v>7.4659613454070919E-2</v>
      </c>
      <c r="Q9871" s="65">
        <f t="shared" si="1392"/>
        <v>0.18212232872709089</v>
      </c>
      <c r="R9871" s="65">
        <f t="shared" si="1393"/>
        <v>0.2345893040059373</v>
      </c>
      <c r="S9871" s="65">
        <f t="shared" si="1394"/>
        <v>0.13566193168249949</v>
      </c>
      <c r="T9871" s="66">
        <f>(L9871*'Football Field'!$F$4)+(M9871*'Football Field'!$F$5)+(N9871*'Football Field'!$F$6)+(O9871*'Football Field'!$F$7)+(P9871*'Football Field'!$F$8)+(Q9871*'Football Field'!$F$9)+(R9871*'Football Field'!$F$10)+(S9871*'Football Field'!$F$11)</f>
        <v>152829375.23906949</v>
      </c>
    </row>
    <row r="9872" spans="2:20" x14ac:dyDescent="0.3">
      <c r="B9872" s="62">
        <f t="shared" si="1386"/>
        <v>9845</v>
      </c>
      <c r="C9872" s="62">
        <v>0.52035342683515406</v>
      </c>
      <c r="D9872" s="62">
        <v>0.87686078525657829</v>
      </c>
      <c r="E9872" s="62">
        <v>0.66995360835635653</v>
      </c>
      <c r="F9872" s="62">
        <v>0.78698634190362815</v>
      </c>
      <c r="G9872" s="62">
        <v>0.12371845932486247</v>
      </c>
      <c r="H9872" s="62">
        <v>0.78530234939073273</v>
      </c>
      <c r="I9872" s="62">
        <v>0.4019081416909881</v>
      </c>
      <c r="J9872" s="62">
        <v>0.28025872278284136</v>
      </c>
      <c r="K9872" s="62"/>
      <c r="L9872" s="65">
        <f t="shared" si="1387"/>
        <v>0.11705588593319285</v>
      </c>
      <c r="M9872" s="65">
        <f t="shared" si="1388"/>
        <v>0.19725384856704409</v>
      </c>
      <c r="N9872" s="65">
        <f t="shared" si="1389"/>
        <v>0.15070913174775039</v>
      </c>
      <c r="O9872" s="65">
        <f t="shared" si="1390"/>
        <v>0.17703618102247168</v>
      </c>
      <c r="P9872" s="65">
        <f t="shared" si="1391"/>
        <v>2.7831033900636334E-2</v>
      </c>
      <c r="Q9872" s="65">
        <f t="shared" si="1392"/>
        <v>0.17665735919612041</v>
      </c>
      <c r="R9872" s="65">
        <f t="shared" si="1393"/>
        <v>9.0411076709033977E-2</v>
      </c>
      <c r="S9872" s="65">
        <f t="shared" si="1394"/>
        <v>6.3045482923750187E-2</v>
      </c>
      <c r="T9872" s="66">
        <f>(L9872*'Football Field'!$F$4)+(M9872*'Football Field'!$F$5)+(N9872*'Football Field'!$F$6)+(O9872*'Football Field'!$F$7)+(P9872*'Football Field'!$F$8)+(Q9872*'Football Field'!$F$9)+(R9872*'Football Field'!$F$10)+(S9872*'Football Field'!$F$11)</f>
        <v>127304783.39541343</v>
      </c>
    </row>
    <row r="9873" spans="2:20" x14ac:dyDescent="0.3">
      <c r="B9873" s="62">
        <f t="shared" si="1386"/>
        <v>9846</v>
      </c>
      <c r="C9873" s="62">
        <v>0.19695467905399189</v>
      </c>
      <c r="D9873" s="62">
        <v>8.9120391202212712E-2</v>
      </c>
      <c r="E9873" s="62">
        <v>0.31290583264810123</v>
      </c>
      <c r="F9873" s="62">
        <v>0.11575798070582244</v>
      </c>
      <c r="G9873" s="62">
        <v>0.58506503462495807</v>
      </c>
      <c r="H9873" s="62">
        <v>0.3374726248019071</v>
      </c>
      <c r="I9873" s="62">
        <v>0.14738743677672483</v>
      </c>
      <c r="J9873" s="62">
        <v>0.80791906142020142</v>
      </c>
      <c r="K9873" s="62"/>
      <c r="L9873" s="65">
        <f t="shared" si="1387"/>
        <v>7.5968513224653686E-2</v>
      </c>
      <c r="M9873" s="65">
        <f t="shared" si="1388"/>
        <v>3.4375134676417757E-2</v>
      </c>
      <c r="N9873" s="65">
        <f t="shared" si="1389"/>
        <v>0.120692694379107</v>
      </c>
      <c r="O9873" s="65">
        <f t="shared" si="1390"/>
        <v>4.4649671337327092E-2</v>
      </c>
      <c r="P9873" s="65">
        <f t="shared" si="1391"/>
        <v>0.2256687733120791</v>
      </c>
      <c r="Q9873" s="65">
        <f t="shared" si="1392"/>
        <v>0.13016849197674674</v>
      </c>
      <c r="R9873" s="65">
        <f t="shared" si="1393"/>
        <v>5.6849649339130497E-2</v>
      </c>
      <c r="S9873" s="65">
        <f t="shared" si="1394"/>
        <v>0.31162707175453813</v>
      </c>
      <c r="T9873" s="66">
        <f>(L9873*'Football Field'!$F$4)+(M9873*'Football Field'!$F$5)+(N9873*'Football Field'!$F$6)+(O9873*'Football Field'!$F$7)+(P9873*'Football Field'!$F$8)+(Q9873*'Football Field'!$F$9)+(R9873*'Football Field'!$F$10)+(S9873*'Football Field'!$F$11)</f>
        <v>139784393.13471457</v>
      </c>
    </row>
    <row r="9874" spans="2:20" x14ac:dyDescent="0.3">
      <c r="B9874" s="62">
        <f t="shared" si="1386"/>
        <v>9847</v>
      </c>
      <c r="C9874" s="62">
        <v>7.0647754152953768E-2</v>
      </c>
      <c r="D9874" s="62">
        <v>0.80360770446777208</v>
      </c>
      <c r="E9874" s="62">
        <v>0.87241642605372582</v>
      </c>
      <c r="F9874" s="62">
        <v>0.97750473493006818</v>
      </c>
      <c r="G9874" s="62">
        <v>0.57503193189774682</v>
      </c>
      <c r="H9874" s="62">
        <v>0.49430910800590055</v>
      </c>
      <c r="I9874" s="62">
        <v>0.47614159951545365</v>
      </c>
      <c r="J9874" s="62">
        <v>0.70943207575229028</v>
      </c>
      <c r="K9874" s="62"/>
      <c r="L9874" s="65">
        <f t="shared" si="1387"/>
        <v>1.4188884959695834E-2</v>
      </c>
      <c r="M9874" s="65">
        <f t="shared" si="1388"/>
        <v>0.16139645779442993</v>
      </c>
      <c r="N9874" s="65">
        <f t="shared" si="1389"/>
        <v>0.17521599171327309</v>
      </c>
      <c r="O9874" s="65">
        <f t="shared" si="1390"/>
        <v>0.19632191281625924</v>
      </c>
      <c r="P9874" s="65">
        <f t="shared" si="1391"/>
        <v>0.11548933193522684</v>
      </c>
      <c r="Q9874" s="65">
        <f t="shared" si="1392"/>
        <v>9.9276971393043839E-2</v>
      </c>
      <c r="R9874" s="65">
        <f t="shared" si="1393"/>
        <v>9.5628211555368658E-2</v>
      </c>
      <c r="S9874" s="65">
        <f t="shared" si="1394"/>
        <v>0.14248223783270267</v>
      </c>
      <c r="T9874" s="66">
        <f>(L9874*'Football Field'!$F$4)+(M9874*'Football Field'!$F$5)+(N9874*'Football Field'!$F$6)+(O9874*'Football Field'!$F$7)+(P9874*'Football Field'!$F$8)+(Q9874*'Football Field'!$F$9)+(R9874*'Football Field'!$F$10)+(S9874*'Football Field'!$F$11)</f>
        <v>137219617.93817213</v>
      </c>
    </row>
    <row r="9875" spans="2:20" x14ac:dyDescent="0.3">
      <c r="B9875" s="62">
        <f t="shared" si="1386"/>
        <v>9848</v>
      </c>
      <c r="C9875" s="62">
        <v>0.16575684868773388</v>
      </c>
      <c r="D9875" s="62">
        <v>0.88439176051976554</v>
      </c>
      <c r="E9875" s="62">
        <v>0.26740882369455343</v>
      </c>
      <c r="F9875" s="62">
        <v>0.58568793998419677</v>
      </c>
      <c r="G9875" s="62">
        <v>0.62587738610635724</v>
      </c>
      <c r="H9875" s="62">
        <v>0.25295802607298401</v>
      </c>
      <c r="I9875" s="62">
        <v>0.45523231261708352</v>
      </c>
      <c r="J9875" s="62">
        <v>0.17808712258553694</v>
      </c>
      <c r="K9875" s="62"/>
      <c r="L9875" s="65">
        <f t="shared" si="1387"/>
        <v>4.853218890836665E-2</v>
      </c>
      <c r="M9875" s="65">
        <f t="shared" si="1388"/>
        <v>0.25894235037857855</v>
      </c>
      <c r="N9875" s="65">
        <f t="shared" si="1389"/>
        <v>7.829501857722368E-2</v>
      </c>
      <c r="O9875" s="65">
        <f t="shared" si="1390"/>
        <v>0.1714844241411341</v>
      </c>
      <c r="P9875" s="65">
        <f t="shared" si="1391"/>
        <v>0.18325155054806641</v>
      </c>
      <c r="Q9875" s="65">
        <f t="shared" si="1392"/>
        <v>7.4063948515269235E-2</v>
      </c>
      <c r="R9875" s="65">
        <f t="shared" si="1393"/>
        <v>0.1332881311875462</v>
      </c>
      <c r="S9875" s="65">
        <f t="shared" si="1394"/>
        <v>5.2142387743815209E-2</v>
      </c>
      <c r="T9875" s="66">
        <f>(L9875*'Football Field'!$F$4)+(M9875*'Football Field'!$F$5)+(N9875*'Football Field'!$F$6)+(O9875*'Football Field'!$F$7)+(P9875*'Football Field'!$F$8)+(Q9875*'Football Field'!$F$9)+(R9875*'Football Field'!$F$10)+(S9875*'Football Field'!$F$11)</f>
        <v>144113207.32211122</v>
      </c>
    </row>
    <row r="9876" spans="2:20" x14ac:dyDescent="0.3">
      <c r="B9876" s="62">
        <f t="shared" si="1386"/>
        <v>9849</v>
      </c>
      <c r="C9876" s="62">
        <v>0.32386639873074341</v>
      </c>
      <c r="D9876" s="62">
        <v>0.24410140497064547</v>
      </c>
      <c r="E9876" s="62">
        <v>0.80585722610004162</v>
      </c>
      <c r="F9876" s="62">
        <v>0.78428903524598925</v>
      </c>
      <c r="G9876" s="62">
        <v>1.2816197819159103E-2</v>
      </c>
      <c r="H9876" s="62">
        <v>9.7118643550631711E-2</v>
      </c>
      <c r="I9876" s="62">
        <v>0.62195542730395159</v>
      </c>
      <c r="J9876" s="62">
        <v>0.85871518739229391</v>
      </c>
      <c r="K9876" s="62"/>
      <c r="L9876" s="65">
        <f t="shared" si="1387"/>
        <v>8.6393873136325655E-2</v>
      </c>
      <c r="M9876" s="65">
        <f t="shared" si="1388"/>
        <v>6.5115942549401964E-2</v>
      </c>
      <c r="N9876" s="65">
        <f t="shared" si="1389"/>
        <v>0.21496866371605294</v>
      </c>
      <c r="O9876" s="65">
        <f t="shared" si="1390"/>
        <v>0.20921518156499402</v>
      </c>
      <c r="P9876" s="65">
        <f t="shared" si="1391"/>
        <v>3.4188201456459982E-3</v>
      </c>
      <c r="Q9876" s="65">
        <f t="shared" si="1392"/>
        <v>2.5907151229544435E-2</v>
      </c>
      <c r="R9876" s="65">
        <f t="shared" si="1393"/>
        <v>0.16591143290421911</v>
      </c>
      <c r="S9876" s="65">
        <f t="shared" si="1394"/>
        <v>0.22906893475381579</v>
      </c>
      <c r="T9876" s="66">
        <f>(L9876*'Football Field'!$F$4)+(M9876*'Football Field'!$F$5)+(N9876*'Football Field'!$F$6)+(O9876*'Football Field'!$F$7)+(P9876*'Football Field'!$F$8)+(Q9876*'Football Field'!$F$9)+(R9876*'Football Field'!$F$10)+(S9876*'Football Field'!$F$11)</f>
        <v>139550854.36390892</v>
      </c>
    </row>
    <row r="9877" spans="2:20" x14ac:dyDescent="0.3">
      <c r="B9877" s="62">
        <f t="shared" si="1386"/>
        <v>9850</v>
      </c>
      <c r="C9877" s="62">
        <v>0.38118204323664651</v>
      </c>
      <c r="D9877" s="62">
        <v>0.35637421273763947</v>
      </c>
      <c r="E9877" s="62">
        <v>0.97231033260751332</v>
      </c>
      <c r="F9877" s="62">
        <v>0.76995460953523587</v>
      </c>
      <c r="G9877" s="62">
        <v>0.6861234172799876</v>
      </c>
      <c r="H9877" s="62">
        <v>0.54526102571419033</v>
      </c>
      <c r="I9877" s="62">
        <v>0.23465796313334253</v>
      </c>
      <c r="J9877" s="62">
        <v>4.8069936474088748E-2</v>
      </c>
      <c r="K9877" s="62"/>
      <c r="L9877" s="65">
        <f t="shared" si="1387"/>
        <v>9.5440256917259284E-2</v>
      </c>
      <c r="M9877" s="65">
        <f t="shared" si="1388"/>
        <v>8.9228879024741012E-2</v>
      </c>
      <c r="N9877" s="65">
        <f t="shared" si="1389"/>
        <v>0.24344679817395298</v>
      </c>
      <c r="O9877" s="65">
        <f t="shared" si="1390"/>
        <v>0.19278102694635596</v>
      </c>
      <c r="P9877" s="65">
        <f t="shared" si="1391"/>
        <v>0.17179139569671723</v>
      </c>
      <c r="Q9877" s="65">
        <f t="shared" si="1392"/>
        <v>0.13652230818444697</v>
      </c>
      <c r="R9877" s="65">
        <f t="shared" si="1393"/>
        <v>5.8753597359839788E-2</v>
      </c>
      <c r="S9877" s="65">
        <f t="shared" si="1394"/>
        <v>1.2035737696686692E-2</v>
      </c>
      <c r="T9877" s="66">
        <f>(L9877*'Football Field'!$F$4)+(M9877*'Football Field'!$F$5)+(N9877*'Football Field'!$F$6)+(O9877*'Football Field'!$F$7)+(P9877*'Football Field'!$F$8)+(Q9877*'Football Field'!$F$9)+(R9877*'Football Field'!$F$10)+(S9877*'Football Field'!$F$11)</f>
        <v>137306896.62006283</v>
      </c>
    </row>
    <row r="9878" spans="2:20" x14ac:dyDescent="0.3">
      <c r="B9878" s="62">
        <f t="shared" si="1386"/>
        <v>9851</v>
      </c>
      <c r="C9878" s="62">
        <v>0.75373169765596537</v>
      </c>
      <c r="D9878" s="62">
        <v>0.10337726407558667</v>
      </c>
      <c r="E9878" s="62">
        <v>0.15784261568121227</v>
      </c>
      <c r="F9878" s="62">
        <v>0.56230821384431073</v>
      </c>
      <c r="G9878" s="62">
        <v>0.1352162947312886</v>
      </c>
      <c r="H9878" s="62">
        <v>0.83928318305959437</v>
      </c>
      <c r="I9878" s="62">
        <v>0.99686574569566511</v>
      </c>
      <c r="J9878" s="62">
        <v>0.98911925229381259</v>
      </c>
      <c r="K9878" s="62"/>
      <c r="L9878" s="65">
        <f t="shared" si="1387"/>
        <v>0.16610272710411145</v>
      </c>
      <c r="M9878" s="65">
        <f t="shared" si="1388"/>
        <v>2.2781641712717925E-2</v>
      </c>
      <c r="N9878" s="65">
        <f t="shared" si="1389"/>
        <v>3.4784378843866232E-2</v>
      </c>
      <c r="O9878" s="65">
        <f t="shared" si="1390"/>
        <v>0.12391800435493157</v>
      </c>
      <c r="P9878" s="65">
        <f t="shared" si="1391"/>
        <v>2.9798130254609406E-2</v>
      </c>
      <c r="Q9878" s="65">
        <f t="shared" si="1392"/>
        <v>0.18495603402691058</v>
      </c>
      <c r="R9878" s="65">
        <f t="shared" si="1393"/>
        <v>0.21968310399001184</v>
      </c>
      <c r="S9878" s="65">
        <f t="shared" si="1394"/>
        <v>0.21797597971284099</v>
      </c>
      <c r="T9878" s="66">
        <f>(L9878*'Football Field'!$F$4)+(M9878*'Football Field'!$F$5)+(N9878*'Football Field'!$F$6)+(O9878*'Football Field'!$F$7)+(P9878*'Football Field'!$F$8)+(Q9878*'Football Field'!$F$9)+(R9878*'Football Field'!$F$10)+(S9878*'Football Field'!$F$11)</f>
        <v>143519843.4680351</v>
      </c>
    </row>
    <row r="9879" spans="2:20" x14ac:dyDescent="0.3">
      <c r="B9879" s="62">
        <f t="shared" si="1386"/>
        <v>9852</v>
      </c>
      <c r="C9879" s="62">
        <v>0.16864460036389173</v>
      </c>
      <c r="D9879" s="62">
        <v>0.89369501848704547</v>
      </c>
      <c r="E9879" s="62">
        <v>0.62619335558918743</v>
      </c>
      <c r="F9879" s="62">
        <v>0.10317260671060591</v>
      </c>
      <c r="G9879" s="62">
        <v>0.86898623346182446</v>
      </c>
      <c r="H9879" s="62">
        <v>0.43971322132931634</v>
      </c>
      <c r="I9879" s="62">
        <v>0.23012235603785802</v>
      </c>
      <c r="J9879" s="62">
        <v>0.13641157032443485</v>
      </c>
      <c r="K9879" s="62"/>
      <c r="L9879" s="65">
        <f t="shared" si="1387"/>
        <v>4.864366006946045E-2</v>
      </c>
      <c r="M9879" s="65">
        <f t="shared" si="1388"/>
        <v>0.25777639243267392</v>
      </c>
      <c r="N9879" s="65">
        <f t="shared" si="1389"/>
        <v>0.18061851171819093</v>
      </c>
      <c r="O9879" s="65">
        <f t="shared" si="1390"/>
        <v>2.9758991384733324E-2</v>
      </c>
      <c r="P9879" s="65">
        <f t="shared" si="1391"/>
        <v>0.2506494180919433</v>
      </c>
      <c r="Q9879" s="65">
        <f t="shared" si="1392"/>
        <v>0.12683039018289444</v>
      </c>
      <c r="R9879" s="65">
        <f t="shared" si="1393"/>
        <v>6.6376235214973697E-2</v>
      </c>
      <c r="S9879" s="65">
        <f t="shared" si="1394"/>
        <v>3.9346400905129947E-2</v>
      </c>
      <c r="T9879" s="66">
        <f>(L9879*'Football Field'!$F$4)+(M9879*'Football Field'!$F$5)+(N9879*'Football Field'!$F$6)+(O9879*'Football Field'!$F$7)+(P9879*'Football Field'!$F$8)+(Q9879*'Football Field'!$F$9)+(R9879*'Football Field'!$F$10)+(S9879*'Football Field'!$F$11)</f>
        <v>141925588.24295247</v>
      </c>
    </row>
    <row r="9880" spans="2:20" x14ac:dyDescent="0.3">
      <c r="B9880" s="62">
        <f t="shared" si="1386"/>
        <v>9853</v>
      </c>
      <c r="C9880" s="62">
        <v>0.59835142841483768</v>
      </c>
      <c r="D9880" s="62">
        <v>0.6470489351077312</v>
      </c>
      <c r="E9880" s="62">
        <v>8.795537334440684E-2</v>
      </c>
      <c r="F9880" s="62">
        <v>0.18652721613878953</v>
      </c>
      <c r="G9880" s="62">
        <v>7.5691908224620352E-2</v>
      </c>
      <c r="H9880" s="62">
        <v>0.88425129006374226</v>
      </c>
      <c r="I9880" s="62">
        <v>0.51848508583799136</v>
      </c>
      <c r="J9880" s="62">
        <v>0.76711758226751947</v>
      </c>
      <c r="K9880" s="62"/>
      <c r="L9880" s="65">
        <f t="shared" si="1387"/>
        <v>0.15890658331717955</v>
      </c>
      <c r="M9880" s="65">
        <f t="shared" si="1388"/>
        <v>0.17183937504650451</v>
      </c>
      <c r="N9880" s="65">
        <f t="shared" si="1389"/>
        <v>2.3358660477462025E-2</v>
      </c>
      <c r="O9880" s="65">
        <f t="shared" si="1390"/>
        <v>4.9536779231569565E-2</v>
      </c>
      <c r="P9880" s="65">
        <f t="shared" si="1391"/>
        <v>2.0101802969864319E-2</v>
      </c>
      <c r="Q9880" s="65">
        <f t="shared" si="1392"/>
        <v>0.23483415368471303</v>
      </c>
      <c r="R9880" s="65">
        <f t="shared" si="1393"/>
        <v>0.1376961591112108</v>
      </c>
      <c r="S9880" s="65">
        <f t="shared" si="1394"/>
        <v>0.20372648616149619</v>
      </c>
      <c r="T9880" s="66">
        <f>(L9880*'Football Field'!$F$4)+(M9880*'Football Field'!$F$5)+(N9880*'Football Field'!$F$6)+(O9880*'Football Field'!$F$7)+(P9880*'Football Field'!$F$8)+(Q9880*'Football Field'!$F$9)+(R9880*'Football Field'!$F$10)+(S9880*'Football Field'!$F$11)</f>
        <v>129964572.72711931</v>
      </c>
    </row>
    <row r="9881" spans="2:20" x14ac:dyDescent="0.3">
      <c r="B9881" s="62">
        <f t="shared" si="1386"/>
        <v>9854</v>
      </c>
      <c r="C9881" s="62">
        <v>0.33211696746105002</v>
      </c>
      <c r="D9881" s="62">
        <v>5.4540679018499238E-2</v>
      </c>
      <c r="E9881" s="62">
        <v>4.1580579328101219E-2</v>
      </c>
      <c r="F9881" s="62">
        <v>0.25236597055254928</v>
      </c>
      <c r="G9881" s="62">
        <v>7.4108481656050551E-2</v>
      </c>
      <c r="H9881" s="62">
        <v>0.25510885541105721</v>
      </c>
      <c r="I9881" s="62">
        <v>0.50152216857875831</v>
      </c>
      <c r="J9881" s="62">
        <v>0.20696996661234479</v>
      </c>
      <c r="K9881" s="62"/>
      <c r="L9881" s="65">
        <f t="shared" si="1387"/>
        <v>0.19328075748130705</v>
      </c>
      <c r="M9881" s="65">
        <f t="shared" si="1388"/>
        <v>3.1740816600936438E-2</v>
      </c>
      <c r="N9881" s="65">
        <f t="shared" si="1389"/>
        <v>2.4198480223656477E-2</v>
      </c>
      <c r="O9881" s="65">
        <f t="shared" si="1390"/>
        <v>0.14686839496275503</v>
      </c>
      <c r="P9881" s="65">
        <f t="shared" si="1391"/>
        <v>4.3128610922147051E-2</v>
      </c>
      <c r="Q9881" s="65">
        <f t="shared" si="1392"/>
        <v>0.14846466048086226</v>
      </c>
      <c r="R9881" s="65">
        <f t="shared" si="1393"/>
        <v>0.2918688116948992</v>
      </c>
      <c r="S9881" s="65">
        <f t="shared" si="1394"/>
        <v>0.1204494676334365</v>
      </c>
      <c r="T9881" s="66">
        <f>(L9881*'Football Field'!$F$4)+(M9881*'Football Field'!$F$5)+(N9881*'Football Field'!$F$6)+(O9881*'Football Field'!$F$7)+(P9881*'Football Field'!$F$8)+(Q9881*'Football Field'!$F$9)+(R9881*'Football Field'!$F$10)+(S9881*'Football Field'!$F$11)</f>
        <v>153604035.58459651</v>
      </c>
    </row>
    <row r="9882" spans="2:20" x14ac:dyDescent="0.3">
      <c r="B9882" s="62">
        <f t="shared" si="1386"/>
        <v>9855</v>
      </c>
      <c r="C9882" s="62">
        <v>0.17065258124457017</v>
      </c>
      <c r="D9882" s="62">
        <v>0.6588893784451878</v>
      </c>
      <c r="E9882" s="62">
        <v>0.10405393153886366</v>
      </c>
      <c r="F9882" s="62">
        <v>1.1010975493221942E-3</v>
      </c>
      <c r="G9882" s="62">
        <v>0.58298953425589428</v>
      </c>
      <c r="H9882" s="62">
        <v>0.58339545665237746</v>
      </c>
      <c r="I9882" s="62">
        <v>4.483837317973316E-2</v>
      </c>
      <c r="J9882" s="62">
        <v>0.31027609927523203</v>
      </c>
      <c r="K9882" s="62"/>
      <c r="L9882" s="65">
        <f t="shared" si="1387"/>
        <v>6.947839253484972E-2</v>
      </c>
      <c r="M9882" s="65">
        <f t="shared" si="1388"/>
        <v>0.26825597678508301</v>
      </c>
      <c r="N9882" s="65">
        <f t="shared" si="1389"/>
        <v>4.2363847341345601E-2</v>
      </c>
      <c r="O9882" s="65">
        <f t="shared" si="1390"/>
        <v>4.4829376264358506E-4</v>
      </c>
      <c r="P9882" s="65">
        <f t="shared" si="1391"/>
        <v>0.23735460319050422</v>
      </c>
      <c r="Q9882" s="65">
        <f t="shared" si="1392"/>
        <v>0.23751986781993945</v>
      </c>
      <c r="R9882" s="65">
        <f t="shared" si="1393"/>
        <v>1.8255206394686169E-2</v>
      </c>
      <c r="S9882" s="65">
        <f t="shared" si="1394"/>
        <v>0.12632381217094826</v>
      </c>
      <c r="T9882" s="66">
        <f>(L9882*'Football Field'!$F$4)+(M9882*'Football Field'!$F$5)+(N9882*'Football Field'!$F$6)+(O9882*'Football Field'!$F$7)+(P9882*'Football Field'!$F$8)+(Q9882*'Football Field'!$F$9)+(R9882*'Football Field'!$F$10)+(S9882*'Football Field'!$F$11)</f>
        <v>130868569.79830143</v>
      </c>
    </row>
    <row r="9883" spans="2:20" x14ac:dyDescent="0.3">
      <c r="B9883" s="62">
        <f t="shared" si="1386"/>
        <v>9856</v>
      </c>
      <c r="C9883" s="62">
        <v>0.84659455877435563</v>
      </c>
      <c r="D9883" s="62">
        <v>0.46912715318427078</v>
      </c>
      <c r="E9883" s="62">
        <v>0.30528214971154077</v>
      </c>
      <c r="F9883" s="62">
        <v>0.63236667265625401</v>
      </c>
      <c r="G9883" s="62">
        <v>0.14146004099761633</v>
      </c>
      <c r="H9883" s="62">
        <v>0.55643087258681223</v>
      </c>
      <c r="I9883" s="62">
        <v>0.51438375060082031</v>
      </c>
      <c r="J9883" s="62">
        <v>0.49629790703780596</v>
      </c>
      <c r="K9883" s="62"/>
      <c r="L9883" s="65">
        <f t="shared" si="1387"/>
        <v>0.2136816547386898</v>
      </c>
      <c r="M9883" s="65">
        <f t="shared" si="1388"/>
        <v>0.11840835183301004</v>
      </c>
      <c r="N9883" s="65">
        <f t="shared" si="1389"/>
        <v>7.7053643017723661E-2</v>
      </c>
      <c r="O9883" s="65">
        <f t="shared" si="1390"/>
        <v>0.15961023563677651</v>
      </c>
      <c r="P9883" s="65">
        <f t="shared" si="1391"/>
        <v>3.5704712871690129E-2</v>
      </c>
      <c r="Q9883" s="65">
        <f t="shared" si="1392"/>
        <v>0.14044393313155407</v>
      </c>
      <c r="R9883" s="65">
        <f t="shared" si="1393"/>
        <v>0.12983118053369452</v>
      </c>
      <c r="S9883" s="65">
        <f t="shared" si="1394"/>
        <v>0.12526628823686128</v>
      </c>
      <c r="T9883" s="66">
        <f>(L9883*'Football Field'!$F$4)+(M9883*'Football Field'!$F$5)+(N9883*'Football Field'!$F$6)+(O9883*'Football Field'!$F$7)+(P9883*'Football Field'!$F$8)+(Q9883*'Football Field'!$F$9)+(R9883*'Football Field'!$F$10)+(S9883*'Football Field'!$F$11)</f>
        <v>131640296.10712704</v>
      </c>
    </row>
    <row r="9884" spans="2:20" x14ac:dyDescent="0.3">
      <c r="B9884" s="62">
        <f t="shared" si="1386"/>
        <v>9857</v>
      </c>
      <c r="C9884" s="62">
        <v>0.40739637674316043</v>
      </c>
      <c r="D9884" s="62">
        <v>0.16947369255965472</v>
      </c>
      <c r="E9884" s="62">
        <v>0.45745368270699571</v>
      </c>
      <c r="F9884" s="62">
        <v>0.26038560696258339</v>
      </c>
      <c r="G9884" s="62">
        <v>0.51841526437124696</v>
      </c>
      <c r="H9884" s="62">
        <v>0.13049543134342811</v>
      </c>
      <c r="I9884" s="62">
        <v>0.90436606269046682</v>
      </c>
      <c r="J9884" s="62">
        <v>0.29577103858914611</v>
      </c>
      <c r="K9884" s="62"/>
      <c r="L9884" s="65">
        <f t="shared" si="1387"/>
        <v>0.12958900975221449</v>
      </c>
      <c r="M9884" s="65">
        <f t="shared" si="1388"/>
        <v>5.3908010113950043E-2</v>
      </c>
      <c r="N9884" s="65">
        <f t="shared" si="1389"/>
        <v>0.14551177460980827</v>
      </c>
      <c r="O9884" s="65">
        <f t="shared" si="1390"/>
        <v>8.2826247080944368E-2</v>
      </c>
      <c r="P9884" s="65">
        <f t="shared" si="1391"/>
        <v>0.16490308845494717</v>
      </c>
      <c r="Q9884" s="65">
        <f t="shared" si="1392"/>
        <v>4.1509386657221536E-2</v>
      </c>
      <c r="R9884" s="65">
        <f t="shared" si="1393"/>
        <v>0.28767045857025841</v>
      </c>
      <c r="S9884" s="65">
        <f t="shared" si="1394"/>
        <v>9.4082024760655761E-2</v>
      </c>
      <c r="T9884" s="66">
        <f>(L9884*'Football Field'!$F$4)+(M9884*'Football Field'!$F$5)+(N9884*'Football Field'!$F$6)+(O9884*'Football Field'!$F$7)+(P9884*'Football Field'!$F$8)+(Q9884*'Football Field'!$F$9)+(R9884*'Football Field'!$F$10)+(S9884*'Football Field'!$F$11)</f>
        <v>165757356.51444116</v>
      </c>
    </row>
    <row r="9885" spans="2:20" x14ac:dyDescent="0.3">
      <c r="B9885" s="62">
        <f t="shared" si="1386"/>
        <v>9858</v>
      </c>
      <c r="C9885" s="62">
        <v>0.67118812019637419</v>
      </c>
      <c r="D9885" s="62">
        <v>0.41164303895843268</v>
      </c>
      <c r="E9885" s="62">
        <v>0.91494327540428311</v>
      </c>
      <c r="F9885" s="62">
        <v>0.9819272308593594</v>
      </c>
      <c r="G9885" s="62">
        <v>0.68306473570116188</v>
      </c>
      <c r="H9885" s="62">
        <v>0.73558941635933384</v>
      </c>
      <c r="I9885" s="62">
        <v>5.0650367820021858E-2</v>
      </c>
      <c r="J9885" s="62">
        <v>0.48281000382395778</v>
      </c>
      <c r="K9885" s="62"/>
      <c r="L9885" s="65">
        <f t="shared" si="1387"/>
        <v>0.1360934987148697</v>
      </c>
      <c r="M9885" s="65">
        <f t="shared" si="1388"/>
        <v>8.3466825034215125E-2</v>
      </c>
      <c r="N9885" s="65">
        <f t="shared" si="1389"/>
        <v>0.18551852711424693</v>
      </c>
      <c r="O9885" s="65">
        <f t="shared" si="1390"/>
        <v>0.19910053278647957</v>
      </c>
      <c r="P9885" s="65">
        <f t="shared" si="1391"/>
        <v>0.13850166135705846</v>
      </c>
      <c r="Q9885" s="65">
        <f t="shared" si="1392"/>
        <v>0.14915183132365509</v>
      </c>
      <c r="R9885" s="65">
        <f t="shared" si="1393"/>
        <v>1.0270124813599254E-2</v>
      </c>
      <c r="S9885" s="65">
        <f t="shared" si="1394"/>
        <v>9.7896998855876036E-2</v>
      </c>
      <c r="T9885" s="66">
        <f>(L9885*'Football Field'!$F$4)+(M9885*'Football Field'!$F$5)+(N9885*'Football Field'!$F$6)+(O9885*'Football Field'!$F$7)+(P9885*'Football Field'!$F$8)+(Q9885*'Football Field'!$F$9)+(R9885*'Football Field'!$F$10)+(S9885*'Football Field'!$F$11)</f>
        <v>126864751.05132507</v>
      </c>
    </row>
    <row r="9886" spans="2:20" x14ac:dyDescent="0.3">
      <c r="B9886" s="62">
        <f t="shared" ref="B9886:B9949" si="1395">B9885+1</f>
        <v>9859</v>
      </c>
      <c r="C9886" s="62">
        <v>0.19191985237331843</v>
      </c>
      <c r="D9886" s="62">
        <v>0.83931832129789807</v>
      </c>
      <c r="E9886" s="62">
        <v>0.5347150114239384</v>
      </c>
      <c r="F9886" s="62">
        <v>0.65084753598542433</v>
      </c>
      <c r="G9886" s="62">
        <v>8.00356969884084E-2</v>
      </c>
      <c r="H9886" s="62">
        <v>0.57024324117081215</v>
      </c>
      <c r="I9886" s="62">
        <v>0.63387817926536716</v>
      </c>
      <c r="J9886" s="62">
        <v>0.10064079611472709</v>
      </c>
      <c r="K9886" s="62"/>
      <c r="L9886" s="65">
        <f t="shared" si="1387"/>
        <v>5.3287407022124568E-2</v>
      </c>
      <c r="M9886" s="65">
        <f t="shared" si="1388"/>
        <v>0.23304049297166562</v>
      </c>
      <c r="N9886" s="65">
        <f t="shared" si="1389"/>
        <v>0.14846601902945555</v>
      </c>
      <c r="O9886" s="65">
        <f t="shared" si="1390"/>
        <v>0.18071073487457423</v>
      </c>
      <c r="P9886" s="65">
        <f t="shared" si="1391"/>
        <v>2.2222269916218805E-2</v>
      </c>
      <c r="Q9886" s="65">
        <f t="shared" si="1392"/>
        <v>0.15833059122397031</v>
      </c>
      <c r="R9886" s="65">
        <f t="shared" si="1393"/>
        <v>0.17599911693998779</v>
      </c>
      <c r="S9886" s="65">
        <f t="shared" si="1394"/>
        <v>2.7943368022002962E-2</v>
      </c>
      <c r="T9886" s="66">
        <f>(L9886*'Football Field'!$F$4)+(M9886*'Football Field'!$F$5)+(N9886*'Football Field'!$F$6)+(O9886*'Football Field'!$F$7)+(P9886*'Football Field'!$F$8)+(Q9886*'Football Field'!$F$9)+(R9886*'Football Field'!$F$10)+(S9886*'Football Field'!$F$11)</f>
        <v>138612716.82285899</v>
      </c>
    </row>
    <row r="9887" spans="2:20" x14ac:dyDescent="0.3">
      <c r="B9887" s="62">
        <f t="shared" si="1395"/>
        <v>9860</v>
      </c>
      <c r="C9887" s="62">
        <v>0.96236064222306561</v>
      </c>
      <c r="D9887" s="62">
        <v>0.10232526879465609</v>
      </c>
      <c r="E9887" s="62">
        <v>0.97587423762965786</v>
      </c>
      <c r="F9887" s="62">
        <v>0.88956132231174001</v>
      </c>
      <c r="G9887" s="62">
        <v>0.98519426911660557</v>
      </c>
      <c r="H9887" s="62">
        <v>0.31191284843320033</v>
      </c>
      <c r="I9887" s="62">
        <v>0.21117231276660464</v>
      </c>
      <c r="J9887" s="62">
        <v>0.20712503124825299</v>
      </c>
      <c r="K9887" s="62"/>
      <c r="L9887" s="65">
        <f t="shared" si="1387"/>
        <v>0.20715859866059172</v>
      </c>
      <c r="M9887" s="65">
        <f t="shared" si="1388"/>
        <v>2.2026627400412689E-2</v>
      </c>
      <c r="N9887" s="65">
        <f t="shared" si="1389"/>
        <v>0.21006754709891218</v>
      </c>
      <c r="O9887" s="65">
        <f t="shared" si="1390"/>
        <v>0.19148775299774645</v>
      </c>
      <c r="P9887" s="65">
        <f t="shared" si="1391"/>
        <v>0.21207378527782261</v>
      </c>
      <c r="Q9887" s="65">
        <f t="shared" si="1392"/>
        <v>6.7142634217036187E-2</v>
      </c>
      <c r="R9887" s="65">
        <f t="shared" si="1393"/>
        <v>4.5457137864233312E-2</v>
      </c>
      <c r="S9887" s="65">
        <f t="shared" si="1394"/>
        <v>4.4585916483244725E-2</v>
      </c>
      <c r="T9887" s="66">
        <f>(L9887*'Football Field'!$F$4)+(M9887*'Football Field'!$F$5)+(N9887*'Football Field'!$F$6)+(O9887*'Football Field'!$F$7)+(P9887*'Football Field'!$F$8)+(Q9887*'Football Field'!$F$9)+(R9887*'Football Field'!$F$10)+(S9887*'Football Field'!$F$11)</f>
        <v>137811787.7980625</v>
      </c>
    </row>
    <row r="9888" spans="2:20" x14ac:dyDescent="0.3">
      <c r="B9888" s="62">
        <f t="shared" si="1395"/>
        <v>9861</v>
      </c>
      <c r="C9888" s="62">
        <v>0.21446204653607337</v>
      </c>
      <c r="D9888" s="62">
        <v>0.70313211270857523</v>
      </c>
      <c r="E9888" s="62">
        <v>0.28717255215710369</v>
      </c>
      <c r="F9888" s="62">
        <v>0.26015887055170273</v>
      </c>
      <c r="G9888" s="62">
        <v>0.82859650871872148</v>
      </c>
      <c r="H9888" s="62">
        <v>0.91339512009500567</v>
      </c>
      <c r="I9888" s="62">
        <v>0.1564873129276203</v>
      </c>
      <c r="J9888" s="62">
        <v>0.11560132987939464</v>
      </c>
      <c r="K9888" s="62"/>
      <c r="L9888" s="65">
        <f t="shared" si="1387"/>
        <v>6.1644635152235602E-2</v>
      </c>
      <c r="M9888" s="65">
        <f t="shared" si="1388"/>
        <v>0.20210719449816514</v>
      </c>
      <c r="N9888" s="65">
        <f t="shared" si="1389"/>
        <v>8.254442913974222E-2</v>
      </c>
      <c r="O9888" s="65">
        <f t="shared" si="1390"/>
        <v>7.4779658759247414E-2</v>
      </c>
      <c r="P9888" s="65">
        <f t="shared" si="1391"/>
        <v>0.23817048421101483</v>
      </c>
      <c r="Q9888" s="65">
        <f t="shared" si="1392"/>
        <v>0.26254486440619773</v>
      </c>
      <c r="R9888" s="65">
        <f t="shared" si="1393"/>
        <v>4.4980468419405284E-2</v>
      </c>
      <c r="S9888" s="65">
        <f t="shared" si="1394"/>
        <v>3.3228265413991841E-2</v>
      </c>
      <c r="T9888" s="66">
        <f>(L9888*'Football Field'!$F$4)+(M9888*'Football Field'!$F$5)+(N9888*'Football Field'!$F$6)+(O9888*'Football Field'!$F$7)+(P9888*'Football Field'!$F$8)+(Q9888*'Football Field'!$F$9)+(R9888*'Football Field'!$F$10)+(S9888*'Football Field'!$F$11)</f>
        <v>135752374.85037842</v>
      </c>
    </row>
    <row r="9889" spans="2:20" x14ac:dyDescent="0.3">
      <c r="B9889" s="62">
        <f t="shared" si="1395"/>
        <v>9862</v>
      </c>
      <c r="C9889" s="62">
        <v>0.75062936204834374</v>
      </c>
      <c r="D9889" s="62">
        <v>0.17315167422991462</v>
      </c>
      <c r="E9889" s="62">
        <v>0.8330001376755265</v>
      </c>
      <c r="F9889" s="62">
        <v>5.7615753343502774E-2</v>
      </c>
      <c r="G9889" s="62">
        <v>0.98189872000522249</v>
      </c>
      <c r="H9889" s="62">
        <v>0.26521572856394737</v>
      </c>
      <c r="I9889" s="62">
        <v>0.63494461449794271</v>
      </c>
      <c r="J9889" s="62">
        <v>1.0895727091495777E-2</v>
      </c>
      <c r="K9889" s="62"/>
      <c r="L9889" s="65">
        <f t="shared" si="1387"/>
        <v>0.20247050165595021</v>
      </c>
      <c r="M9889" s="65">
        <f t="shared" si="1388"/>
        <v>4.6704949361733847E-2</v>
      </c>
      <c r="N9889" s="65">
        <f t="shared" si="1389"/>
        <v>0.22468872692962569</v>
      </c>
      <c r="O9889" s="65">
        <f t="shared" si="1390"/>
        <v>1.5540946134735919E-2</v>
      </c>
      <c r="P9889" s="65">
        <f t="shared" si="1391"/>
        <v>0.26485178500383372</v>
      </c>
      <c r="Q9889" s="65">
        <f t="shared" si="1392"/>
        <v>7.1537784590329334E-2</v>
      </c>
      <c r="R9889" s="65">
        <f t="shared" si="1393"/>
        <v>0.17126635476972285</v>
      </c>
      <c r="S9889" s="65">
        <f t="shared" si="1394"/>
        <v>2.9389515540685675E-3</v>
      </c>
      <c r="T9889" s="66">
        <f>(L9889*'Football Field'!$F$4)+(M9889*'Football Field'!$F$5)+(N9889*'Football Field'!$F$6)+(O9889*'Football Field'!$F$7)+(P9889*'Football Field'!$F$8)+(Q9889*'Football Field'!$F$9)+(R9889*'Football Field'!$F$10)+(S9889*'Football Field'!$F$11)</f>
        <v>158354861.95154649</v>
      </c>
    </row>
    <row r="9890" spans="2:20" x14ac:dyDescent="0.3">
      <c r="B9890" s="62">
        <f t="shared" si="1395"/>
        <v>9863</v>
      </c>
      <c r="C9890" s="62">
        <v>0.14157844314245993</v>
      </c>
      <c r="D9890" s="62">
        <v>0.20503612144799221</v>
      </c>
      <c r="E9890" s="62">
        <v>0.38750972611504653</v>
      </c>
      <c r="F9890" s="62">
        <v>0.48479320638320489</v>
      </c>
      <c r="G9890" s="62">
        <v>6.3345930725009714E-2</v>
      </c>
      <c r="H9890" s="62">
        <v>0.2957815725849906</v>
      </c>
      <c r="I9890" s="62">
        <v>0.45371233659144095</v>
      </c>
      <c r="J9890" s="62">
        <v>0.25662967972107209</v>
      </c>
      <c r="K9890" s="62"/>
      <c r="L9890" s="65">
        <f t="shared" si="1387"/>
        <v>6.186822513349647E-2</v>
      </c>
      <c r="M9890" s="65">
        <f t="shared" si="1388"/>
        <v>8.9598533792881921E-2</v>
      </c>
      <c r="N9890" s="65">
        <f t="shared" si="1389"/>
        <v>0.16933749548708801</v>
      </c>
      <c r="O9890" s="65">
        <f t="shared" si="1390"/>
        <v>0.21184930819959435</v>
      </c>
      <c r="P9890" s="65">
        <f t="shared" si="1391"/>
        <v>2.7681476193676401E-2</v>
      </c>
      <c r="Q9890" s="65">
        <f t="shared" si="1392"/>
        <v>0.12925329956209797</v>
      </c>
      <c r="R9890" s="65">
        <f t="shared" si="1393"/>
        <v>0.19826730936600886</v>
      </c>
      <c r="S9890" s="65">
        <f t="shared" si="1394"/>
        <v>0.11214435226515597</v>
      </c>
      <c r="T9890" s="66">
        <f>(L9890*'Football Field'!$F$4)+(M9890*'Football Field'!$F$5)+(N9890*'Football Field'!$F$6)+(O9890*'Football Field'!$F$7)+(P9890*'Football Field'!$F$8)+(Q9890*'Football Field'!$F$9)+(R9890*'Football Field'!$F$10)+(S9890*'Football Field'!$F$11)</f>
        <v>143988410.5414612</v>
      </c>
    </row>
    <row r="9891" spans="2:20" x14ac:dyDescent="0.3">
      <c r="B9891" s="62">
        <f t="shared" si="1395"/>
        <v>9864</v>
      </c>
      <c r="C9891" s="62">
        <v>0.53574292114530009</v>
      </c>
      <c r="D9891" s="62">
        <v>0.12755690830725175</v>
      </c>
      <c r="E9891" s="62">
        <v>1.7553177437419909E-2</v>
      </c>
      <c r="F9891" s="62">
        <v>0.93255605194109736</v>
      </c>
      <c r="G9891" s="62">
        <v>0.65062025548836588</v>
      </c>
      <c r="H9891" s="62">
        <v>2.669580501415969E-3</v>
      </c>
      <c r="I9891" s="62">
        <v>0.66948101632097012</v>
      </c>
      <c r="J9891" s="62">
        <v>0.95371581418079621</v>
      </c>
      <c r="K9891" s="62"/>
      <c r="L9891" s="65">
        <f t="shared" si="1387"/>
        <v>0.13772680785700678</v>
      </c>
      <c r="M9891" s="65">
        <f t="shared" si="1388"/>
        <v>3.2791858012253663E-2</v>
      </c>
      <c r="N9891" s="65">
        <f t="shared" si="1389"/>
        <v>4.5125059068168456E-3</v>
      </c>
      <c r="O9891" s="65">
        <f t="shared" si="1390"/>
        <v>0.23973805926732233</v>
      </c>
      <c r="P9891" s="65">
        <f t="shared" si="1391"/>
        <v>0.16725904791044371</v>
      </c>
      <c r="Q9891" s="65">
        <f t="shared" si="1392"/>
        <v>6.8628587754612921E-4</v>
      </c>
      <c r="R9891" s="65">
        <f t="shared" si="1393"/>
        <v>0.17210770251828414</v>
      </c>
      <c r="S9891" s="65">
        <f t="shared" si="1394"/>
        <v>0.24517773265032641</v>
      </c>
      <c r="T9891" s="66">
        <f>(L9891*'Football Field'!$F$4)+(M9891*'Football Field'!$F$5)+(N9891*'Football Field'!$F$6)+(O9891*'Football Field'!$F$7)+(P9891*'Football Field'!$F$8)+(Q9891*'Football Field'!$F$9)+(R9891*'Football Field'!$F$10)+(S9891*'Football Field'!$F$11)</f>
        <v>148534426.67725191</v>
      </c>
    </row>
    <row r="9892" spans="2:20" x14ac:dyDescent="0.3">
      <c r="B9892" s="62">
        <f t="shared" si="1395"/>
        <v>9865</v>
      </c>
      <c r="C9892" s="62">
        <v>0.14429186511410197</v>
      </c>
      <c r="D9892" s="62">
        <v>0.63643392333296522</v>
      </c>
      <c r="E9892" s="62">
        <v>0.56240041933788665</v>
      </c>
      <c r="F9892" s="62">
        <v>0.45654664134782519</v>
      </c>
      <c r="G9892" s="62">
        <v>0.26965419278652258</v>
      </c>
      <c r="H9892" s="62">
        <v>0.12418294386654971</v>
      </c>
      <c r="I9892" s="62">
        <v>0.40315158538979023</v>
      </c>
      <c r="J9892" s="62">
        <v>0.32977083389930184</v>
      </c>
      <c r="K9892" s="62"/>
      <c r="L9892" s="65">
        <f t="shared" si="1387"/>
        <v>4.9306406279494015E-2</v>
      </c>
      <c r="M9892" s="65">
        <f t="shared" si="1388"/>
        <v>0.21747774601910433</v>
      </c>
      <c r="N9892" s="65">
        <f t="shared" si="1389"/>
        <v>0.1921795351782554</v>
      </c>
      <c r="O9892" s="65">
        <f t="shared" si="1390"/>
        <v>0.15600792301099925</v>
      </c>
      <c r="P9892" s="65">
        <f t="shared" si="1391"/>
        <v>9.2144343508121104E-2</v>
      </c>
      <c r="Q9892" s="65">
        <f t="shared" si="1392"/>
        <v>4.2434926448734936E-2</v>
      </c>
      <c r="R9892" s="65">
        <f t="shared" si="1393"/>
        <v>0.13776213818937186</v>
      </c>
      <c r="S9892" s="65">
        <f t="shared" si="1394"/>
        <v>0.11268698136591905</v>
      </c>
      <c r="T9892" s="66">
        <f>(L9892*'Football Field'!$F$4)+(M9892*'Football Field'!$F$5)+(N9892*'Football Field'!$F$6)+(O9892*'Football Field'!$F$7)+(P9892*'Football Field'!$F$8)+(Q9892*'Football Field'!$F$9)+(R9892*'Football Field'!$F$10)+(S9892*'Football Field'!$F$11)</f>
        <v>140733187.22162437</v>
      </c>
    </row>
    <row r="9893" spans="2:20" x14ac:dyDescent="0.3">
      <c r="B9893" s="62">
        <f t="shared" si="1395"/>
        <v>9866</v>
      </c>
      <c r="C9893" s="62">
        <v>0.34147039473256835</v>
      </c>
      <c r="D9893" s="62">
        <v>9.229520874957986E-3</v>
      </c>
      <c r="E9893" s="62">
        <v>0.59148436249194469</v>
      </c>
      <c r="F9893" s="62">
        <v>0.8290258201758498</v>
      </c>
      <c r="G9893" s="62">
        <v>0.74968583037044456</v>
      </c>
      <c r="H9893" s="62">
        <v>2.3464078680326961E-2</v>
      </c>
      <c r="I9893" s="62">
        <v>0.9441901250019582</v>
      </c>
      <c r="J9893" s="62">
        <v>0.47144818413992395</v>
      </c>
      <c r="K9893" s="62"/>
      <c r="L9893" s="65">
        <f t="shared" si="1387"/>
        <v>8.6229934319046561E-2</v>
      </c>
      <c r="M9893" s="65">
        <f t="shared" si="1388"/>
        <v>2.3306880804914174E-3</v>
      </c>
      <c r="N9893" s="65">
        <f t="shared" si="1389"/>
        <v>0.14936480150312414</v>
      </c>
      <c r="O9893" s="65">
        <f t="shared" si="1390"/>
        <v>0.20935004359175577</v>
      </c>
      <c r="P9893" s="65">
        <f t="shared" si="1391"/>
        <v>0.18931468411307534</v>
      </c>
      <c r="Q9893" s="65">
        <f t="shared" si="1392"/>
        <v>5.925274913059859E-3</v>
      </c>
      <c r="R9893" s="65">
        <f t="shared" si="1393"/>
        <v>0.23843195111358181</v>
      </c>
      <c r="S9893" s="65">
        <f t="shared" si="1394"/>
        <v>0.11905262236586528</v>
      </c>
      <c r="T9893" s="66">
        <f>(L9893*'Football Field'!$F$4)+(M9893*'Football Field'!$F$5)+(N9893*'Football Field'!$F$6)+(O9893*'Football Field'!$F$7)+(P9893*'Football Field'!$F$8)+(Q9893*'Football Field'!$F$9)+(R9893*'Football Field'!$F$10)+(S9893*'Football Field'!$F$11)</f>
        <v>162491461.12047589</v>
      </c>
    </row>
    <row r="9894" spans="2:20" x14ac:dyDescent="0.3">
      <c r="B9894" s="62">
        <f t="shared" si="1395"/>
        <v>9867</v>
      </c>
      <c r="C9894" s="62">
        <v>0.32425531608933078</v>
      </c>
      <c r="D9894" s="62">
        <v>0.99337788593946419</v>
      </c>
      <c r="E9894" s="62">
        <v>0.82375197172652015</v>
      </c>
      <c r="F9894" s="62">
        <v>0.34262386023396052</v>
      </c>
      <c r="G9894" s="62">
        <v>0.59661533229027497</v>
      </c>
      <c r="H9894" s="62">
        <v>0.87767398682270814</v>
      </c>
      <c r="I9894" s="62">
        <v>0.42749535291204432</v>
      </c>
      <c r="J9894" s="62">
        <v>0.24745347556052077</v>
      </c>
      <c r="K9894" s="62"/>
      <c r="L9894" s="65">
        <f t="shared" si="1387"/>
        <v>6.9984463030335786E-2</v>
      </c>
      <c r="M9894" s="65">
        <f t="shared" si="1388"/>
        <v>0.21440209145108</v>
      </c>
      <c r="N9894" s="65">
        <f t="shared" si="1389"/>
        <v>0.17779150117489087</v>
      </c>
      <c r="O9894" s="65">
        <f t="shared" si="1390"/>
        <v>7.3948970734063854E-2</v>
      </c>
      <c r="P9894" s="65">
        <f t="shared" si="1391"/>
        <v>0.12876829336083198</v>
      </c>
      <c r="Q9894" s="65">
        <f t="shared" si="1392"/>
        <v>0.18942956255668403</v>
      </c>
      <c r="R9894" s="65">
        <f t="shared" si="1393"/>
        <v>9.226689968367717E-2</v>
      </c>
      <c r="S9894" s="65">
        <f t="shared" si="1394"/>
        <v>5.3408218008436197E-2</v>
      </c>
      <c r="T9894" s="66">
        <f>(L9894*'Football Field'!$F$4)+(M9894*'Football Field'!$F$5)+(N9894*'Football Field'!$F$6)+(O9894*'Football Field'!$F$7)+(P9894*'Football Field'!$F$8)+(Q9894*'Football Field'!$F$9)+(R9894*'Football Field'!$F$10)+(S9894*'Football Field'!$F$11)</f>
        <v>135910835.1160931</v>
      </c>
    </row>
    <row r="9895" spans="2:20" x14ac:dyDescent="0.3">
      <c r="B9895" s="62">
        <f t="shared" si="1395"/>
        <v>9868</v>
      </c>
      <c r="C9895" s="62">
        <v>0.26923191635141142</v>
      </c>
      <c r="D9895" s="62">
        <v>0.6256068243021764</v>
      </c>
      <c r="E9895" s="62">
        <v>0.66791629385950035</v>
      </c>
      <c r="F9895" s="62">
        <v>0.46717752257819134</v>
      </c>
      <c r="G9895" s="62">
        <v>0.14588073245156385</v>
      </c>
      <c r="H9895" s="62">
        <v>0.66145572429529542</v>
      </c>
      <c r="I9895" s="62">
        <v>0.7564826946978096</v>
      </c>
      <c r="J9895" s="62">
        <v>0.83264938748488249</v>
      </c>
      <c r="K9895" s="62"/>
      <c r="L9895" s="65">
        <f t="shared" ref="L9895:L9958" si="1396">C9895/SUM($C9895:$J9895)</f>
        <v>6.0824112074579245E-2</v>
      </c>
      <c r="M9895" s="65">
        <f t="shared" ref="M9895:M9958" si="1397">D9895/SUM($C9895:$J9895)</f>
        <v>0.14133532202144392</v>
      </c>
      <c r="N9895" s="65">
        <f t="shared" ref="N9895:N9958" si="1398">E9895/SUM($C9895:$J9895)</f>
        <v>0.15089375756298545</v>
      </c>
      <c r="O9895" s="65">
        <f t="shared" ref="O9895:O9958" si="1399">F9895/SUM($C9895:$J9895)</f>
        <v>0.10554342284935871</v>
      </c>
      <c r="P9895" s="65">
        <f t="shared" ref="P9895:P9958" si="1400">G9895/SUM($C9895:$J9895)</f>
        <v>3.2956961939735914E-2</v>
      </c>
      <c r="Q9895" s="65">
        <f t="shared" ref="Q9895:Q9958" si="1401">H9895/SUM($C9895:$J9895)</f>
        <v>0.14943420398343915</v>
      </c>
      <c r="R9895" s="65">
        <f t="shared" ref="R9895:R9958" si="1402">I9895/SUM($C9895:$J9895)</f>
        <v>0.17090242801942629</v>
      </c>
      <c r="S9895" s="65">
        <f t="shared" ref="S9895:S9958" si="1403">J9895/SUM($C9895:$J9895)</f>
        <v>0.18810979154903137</v>
      </c>
      <c r="T9895" s="66">
        <f>(L9895*'Football Field'!$F$4)+(M9895*'Football Field'!$F$5)+(N9895*'Football Field'!$F$6)+(O9895*'Football Field'!$F$7)+(P9895*'Football Field'!$F$8)+(Q9895*'Football Field'!$F$9)+(R9895*'Football Field'!$F$10)+(S9895*'Football Field'!$F$11)</f>
        <v>139812395.7873928</v>
      </c>
    </row>
    <row r="9896" spans="2:20" x14ac:dyDescent="0.3">
      <c r="B9896" s="62">
        <f t="shared" si="1395"/>
        <v>9869</v>
      </c>
      <c r="C9896" s="62">
        <v>0.24578590995521044</v>
      </c>
      <c r="D9896" s="62">
        <v>0.37916597876092062</v>
      </c>
      <c r="E9896" s="62">
        <v>0.78481336344606201</v>
      </c>
      <c r="F9896" s="62">
        <v>0.25267270091284399</v>
      </c>
      <c r="G9896" s="62">
        <v>0.68590186999616531</v>
      </c>
      <c r="H9896" s="62">
        <v>0.43892576584033072</v>
      </c>
      <c r="I9896" s="62">
        <v>0.98844918316040542</v>
      </c>
      <c r="J9896" s="62">
        <v>0.34088836607964479</v>
      </c>
      <c r="K9896" s="62"/>
      <c r="L9896" s="65">
        <f t="shared" si="1396"/>
        <v>5.9706000726018983E-2</v>
      </c>
      <c r="M9896" s="65">
        <f t="shared" si="1397"/>
        <v>9.2106517445636471E-2</v>
      </c>
      <c r="N9896" s="65">
        <f t="shared" si="1398"/>
        <v>0.19064586434689818</v>
      </c>
      <c r="O9896" s="65">
        <f t="shared" si="1399"/>
        <v>6.1378931228794099E-2</v>
      </c>
      <c r="P9896" s="65">
        <f t="shared" si="1400"/>
        <v>0.16661841012542822</v>
      </c>
      <c r="Q9896" s="65">
        <f t="shared" si="1401"/>
        <v>0.10662328893754257</v>
      </c>
      <c r="R9896" s="65">
        <f t="shared" si="1402"/>
        <v>0.24011281874604848</v>
      </c>
      <c r="S9896" s="65">
        <f t="shared" si="1403"/>
        <v>8.2808168443633076E-2</v>
      </c>
      <c r="T9896" s="66">
        <f>(L9896*'Football Field'!$F$4)+(M9896*'Football Field'!$F$5)+(N9896*'Football Field'!$F$6)+(O9896*'Football Field'!$F$7)+(P9896*'Football Field'!$F$8)+(Q9896*'Football Field'!$F$9)+(R9896*'Football Field'!$F$10)+(S9896*'Football Field'!$F$11)</f>
        <v>160451471.55005047</v>
      </c>
    </row>
    <row r="9897" spans="2:20" x14ac:dyDescent="0.3">
      <c r="B9897" s="62">
        <f t="shared" si="1395"/>
        <v>9870</v>
      </c>
      <c r="C9897" s="62">
        <v>9.1541292441392752E-3</v>
      </c>
      <c r="D9897" s="62">
        <v>0.13934788460473024</v>
      </c>
      <c r="E9897" s="62">
        <v>0.39611262319123364</v>
      </c>
      <c r="F9897" s="62">
        <v>0.70742368340709294</v>
      </c>
      <c r="G9897" s="62">
        <v>0.28882509524307654</v>
      </c>
      <c r="H9897" s="62">
        <v>0.70509442609477424</v>
      </c>
      <c r="I9897" s="62">
        <v>0.62457604565610159</v>
      </c>
      <c r="J9897" s="62">
        <v>0.82923532516474885</v>
      </c>
      <c r="K9897" s="62"/>
      <c r="L9897" s="65">
        <f t="shared" si="1396"/>
        <v>2.4742433157585123E-3</v>
      </c>
      <c r="M9897" s="65">
        <f t="shared" si="1397"/>
        <v>3.7663939720872994E-2</v>
      </c>
      <c r="N9897" s="65">
        <f t="shared" si="1398"/>
        <v>0.10706414385026883</v>
      </c>
      <c r="O9897" s="65">
        <f t="shared" si="1399"/>
        <v>0.1912075166734051</v>
      </c>
      <c r="P9897" s="65">
        <f t="shared" si="1400"/>
        <v>7.8065705898353946E-2</v>
      </c>
      <c r="Q9897" s="65">
        <f t="shared" si="1401"/>
        <v>0.19057794840077275</v>
      </c>
      <c r="R9897" s="65">
        <f t="shared" si="1402"/>
        <v>0.16881486648627669</v>
      </c>
      <c r="S9897" s="65">
        <f t="shared" si="1403"/>
        <v>0.22413163565429123</v>
      </c>
      <c r="T9897" s="66">
        <f>(L9897*'Football Field'!$F$4)+(M9897*'Football Field'!$F$5)+(N9897*'Football Field'!$F$6)+(O9897*'Football Field'!$F$7)+(P9897*'Football Field'!$F$8)+(Q9897*'Football Field'!$F$9)+(R9897*'Football Field'!$F$10)+(S9897*'Football Field'!$F$11)</f>
        <v>143573083.55137384</v>
      </c>
    </row>
    <row r="9898" spans="2:20" x14ac:dyDescent="0.3">
      <c r="B9898" s="62">
        <f t="shared" si="1395"/>
        <v>9871</v>
      </c>
      <c r="C9898" s="62">
        <v>0.78422880097460845</v>
      </c>
      <c r="D9898" s="62">
        <v>0.16337332948564443</v>
      </c>
      <c r="E9898" s="62">
        <v>0.46213516057060522</v>
      </c>
      <c r="F9898" s="62">
        <v>0.25123117382774607</v>
      </c>
      <c r="G9898" s="62">
        <v>0.51106362244488701</v>
      </c>
      <c r="H9898" s="62">
        <v>0.23417603681086074</v>
      </c>
      <c r="I9898" s="62">
        <v>0.66640928472637484</v>
      </c>
      <c r="J9898" s="62">
        <v>0.19541120022027658</v>
      </c>
      <c r="K9898" s="62"/>
      <c r="L9898" s="65">
        <f t="shared" si="1396"/>
        <v>0.23996999255154605</v>
      </c>
      <c r="M9898" s="65">
        <f t="shared" si="1397"/>
        <v>4.9991401248040537E-2</v>
      </c>
      <c r="N9898" s="65">
        <f t="shared" si="1398"/>
        <v>0.14141098988218148</v>
      </c>
      <c r="O9898" s="65">
        <f t="shared" si="1399"/>
        <v>7.6875451191332086E-2</v>
      </c>
      <c r="P9898" s="65">
        <f t="shared" si="1400"/>
        <v>0.15638284837161506</v>
      </c>
      <c r="Q9898" s="65">
        <f t="shared" si="1401"/>
        <v>7.1656666701625391E-2</v>
      </c>
      <c r="R9898" s="65">
        <f t="shared" si="1402"/>
        <v>0.20391782461104371</v>
      </c>
      <c r="S9898" s="65">
        <f t="shared" si="1403"/>
        <v>5.9794825442615607E-2</v>
      </c>
      <c r="T9898" s="66">
        <f>(L9898*'Football Field'!$F$4)+(M9898*'Football Field'!$F$5)+(N9898*'Football Field'!$F$6)+(O9898*'Football Field'!$F$7)+(P9898*'Football Field'!$F$8)+(Q9898*'Football Field'!$F$9)+(R9898*'Football Field'!$F$10)+(S9898*'Football Field'!$F$11)</f>
        <v>152499976.61007273</v>
      </c>
    </row>
    <row r="9899" spans="2:20" x14ac:dyDescent="0.3">
      <c r="B9899" s="62">
        <f t="shared" si="1395"/>
        <v>9872</v>
      </c>
      <c r="C9899" s="62">
        <v>0.43177872709835619</v>
      </c>
      <c r="D9899" s="62">
        <v>0.14499837548935546</v>
      </c>
      <c r="E9899" s="62">
        <v>9.2250946248590981E-3</v>
      </c>
      <c r="F9899" s="62">
        <v>0.16248721547647216</v>
      </c>
      <c r="G9899" s="62">
        <v>0.55737330300659016</v>
      </c>
      <c r="H9899" s="62">
        <v>0.85501319811365717</v>
      </c>
      <c r="I9899" s="62">
        <v>0.67502612683634289</v>
      </c>
      <c r="J9899" s="62">
        <v>0.44117075454399091</v>
      </c>
      <c r="K9899" s="62"/>
      <c r="L9899" s="65">
        <f t="shared" si="1396"/>
        <v>0.13175744149844915</v>
      </c>
      <c r="M9899" s="65">
        <f t="shared" si="1397"/>
        <v>4.4246308993256669E-2</v>
      </c>
      <c r="N9899" s="65">
        <f t="shared" si="1398"/>
        <v>2.8150411057088825E-3</v>
      </c>
      <c r="O9899" s="65">
        <f t="shared" si="1399"/>
        <v>4.9583035114442738E-2</v>
      </c>
      <c r="P9899" s="65">
        <f t="shared" si="1400"/>
        <v>0.17008267372783165</v>
      </c>
      <c r="Q9899" s="65">
        <f t="shared" si="1401"/>
        <v>0.26090760002912378</v>
      </c>
      <c r="R9899" s="65">
        <f t="shared" si="1402"/>
        <v>0.20598447731378003</v>
      </c>
      <c r="S9899" s="65">
        <f t="shared" si="1403"/>
        <v>0.134623422217407</v>
      </c>
      <c r="T9899" s="66">
        <f>(L9899*'Football Field'!$F$4)+(M9899*'Football Field'!$F$5)+(N9899*'Football Field'!$F$6)+(O9899*'Football Field'!$F$7)+(P9899*'Football Field'!$F$8)+(Q9899*'Football Field'!$F$9)+(R9899*'Football Field'!$F$10)+(S9899*'Football Field'!$F$11)</f>
        <v>151205029.52893287</v>
      </c>
    </row>
    <row r="9900" spans="2:20" x14ac:dyDescent="0.3">
      <c r="B9900" s="62">
        <f t="shared" si="1395"/>
        <v>9873</v>
      </c>
      <c r="C9900" s="62">
        <v>0.95078904250864604</v>
      </c>
      <c r="D9900" s="62">
        <v>0.63215172352822446</v>
      </c>
      <c r="E9900" s="62">
        <v>0.25283137025749947</v>
      </c>
      <c r="F9900" s="62">
        <v>0.22213180404153765</v>
      </c>
      <c r="G9900" s="62">
        <v>0.68272091996879058</v>
      </c>
      <c r="H9900" s="62">
        <v>0.28098914888025972</v>
      </c>
      <c r="I9900" s="62">
        <v>9.7450118223957216E-2</v>
      </c>
      <c r="J9900" s="62">
        <v>0.41725375986173141</v>
      </c>
      <c r="K9900" s="62"/>
      <c r="L9900" s="65">
        <f t="shared" si="1396"/>
        <v>0.2688641329251289</v>
      </c>
      <c r="M9900" s="65">
        <f t="shared" si="1397"/>
        <v>0.17875986935555824</v>
      </c>
      <c r="N9900" s="65">
        <f t="shared" si="1398"/>
        <v>7.1495656871683674E-2</v>
      </c>
      <c r="O9900" s="65">
        <f t="shared" si="1399"/>
        <v>6.2814433295469499E-2</v>
      </c>
      <c r="P9900" s="65">
        <f t="shared" si="1400"/>
        <v>0.19305982712309813</v>
      </c>
      <c r="Q9900" s="65">
        <f t="shared" si="1401"/>
        <v>7.9458113732283564E-2</v>
      </c>
      <c r="R9900" s="65">
        <f t="shared" si="1402"/>
        <v>2.7556945198490022E-2</v>
      </c>
      <c r="S9900" s="65">
        <f t="shared" si="1403"/>
        <v>0.11799102149828805</v>
      </c>
      <c r="T9900" s="66">
        <f>(L9900*'Football Field'!$F$4)+(M9900*'Football Field'!$F$5)+(N9900*'Football Field'!$F$6)+(O9900*'Football Field'!$F$7)+(P9900*'Football Field'!$F$8)+(Q9900*'Football Field'!$F$9)+(R9900*'Football Field'!$F$10)+(S9900*'Football Field'!$F$11)</f>
        <v>128998331.90018357</v>
      </c>
    </row>
    <row r="9901" spans="2:20" x14ac:dyDescent="0.3">
      <c r="B9901" s="62">
        <f t="shared" si="1395"/>
        <v>9874</v>
      </c>
      <c r="C9901" s="62">
        <v>0.8404089838034452</v>
      </c>
      <c r="D9901" s="62">
        <v>0.22077271036244095</v>
      </c>
      <c r="E9901" s="62">
        <v>0.29572493379731757</v>
      </c>
      <c r="F9901" s="62">
        <v>0.26785329984391926</v>
      </c>
      <c r="G9901" s="62">
        <v>0.11746857758681917</v>
      </c>
      <c r="H9901" s="62">
        <v>0.60092416418603811</v>
      </c>
      <c r="I9901" s="62">
        <v>0.9373986778379948</v>
      </c>
      <c r="J9901" s="62">
        <v>0.60858534766310157</v>
      </c>
      <c r="K9901" s="62"/>
      <c r="L9901" s="65">
        <f t="shared" si="1396"/>
        <v>0.21609139757581222</v>
      </c>
      <c r="M9901" s="65">
        <f t="shared" si="1397"/>
        <v>5.6766508269475609E-2</v>
      </c>
      <c r="N9901" s="65">
        <f t="shared" si="1398"/>
        <v>7.6038709097406162E-2</v>
      </c>
      <c r="O9901" s="65">
        <f t="shared" si="1399"/>
        <v>6.8872174172405987E-2</v>
      </c>
      <c r="P9901" s="65">
        <f t="shared" si="1400"/>
        <v>3.020428100030316E-2</v>
      </c>
      <c r="Q9901" s="65">
        <f t="shared" si="1401"/>
        <v>0.15451351065805383</v>
      </c>
      <c r="R9901" s="65">
        <f t="shared" si="1402"/>
        <v>0.2410300154848255</v>
      </c>
      <c r="S9901" s="65">
        <f t="shared" si="1403"/>
        <v>0.15648340374171768</v>
      </c>
      <c r="T9901" s="66">
        <f>(L9901*'Football Field'!$F$4)+(M9901*'Football Field'!$F$5)+(N9901*'Football Field'!$F$6)+(O9901*'Football Field'!$F$7)+(P9901*'Football Field'!$F$8)+(Q9901*'Football Field'!$F$9)+(R9901*'Football Field'!$F$10)+(S9901*'Football Field'!$F$11)</f>
        <v>146379688.74131116</v>
      </c>
    </row>
    <row r="9902" spans="2:20" x14ac:dyDescent="0.3">
      <c r="B9902" s="62">
        <f t="shared" si="1395"/>
        <v>9875</v>
      </c>
      <c r="C9902" s="62">
        <v>0.81429661143079157</v>
      </c>
      <c r="D9902" s="62">
        <v>0.13566862468584362</v>
      </c>
      <c r="E9902" s="62">
        <v>0.85105439443038799</v>
      </c>
      <c r="F9902" s="62">
        <v>0.86673629746348491</v>
      </c>
      <c r="G9902" s="62">
        <v>0.37331108068826047</v>
      </c>
      <c r="H9902" s="62">
        <v>0.61716071416945739</v>
      </c>
      <c r="I9902" s="62">
        <v>0.18381133989862575</v>
      </c>
      <c r="J9902" s="62">
        <v>0.61483630944697953</v>
      </c>
      <c r="K9902" s="62"/>
      <c r="L9902" s="65">
        <f t="shared" si="1396"/>
        <v>0.18270571721782561</v>
      </c>
      <c r="M9902" s="65">
        <f t="shared" si="1397"/>
        <v>3.0440300290123196E-2</v>
      </c>
      <c r="N9902" s="65">
        <f t="shared" si="1398"/>
        <v>0.19095315066161472</v>
      </c>
      <c r="O9902" s="65">
        <f t="shared" si="1399"/>
        <v>0.19447173750181784</v>
      </c>
      <c r="P9902" s="65">
        <f t="shared" si="1400"/>
        <v>8.376071788222976E-2</v>
      </c>
      <c r="Q9902" s="65">
        <f t="shared" si="1401"/>
        <v>0.13847385502792275</v>
      </c>
      <c r="R9902" s="65">
        <f t="shared" si="1402"/>
        <v>4.1242198748609495E-2</v>
      </c>
      <c r="S9902" s="65">
        <f t="shared" si="1403"/>
        <v>0.13795232266985655</v>
      </c>
      <c r="T9902" s="66">
        <f>(L9902*'Football Field'!$F$4)+(M9902*'Football Field'!$F$5)+(N9902*'Football Field'!$F$6)+(O9902*'Football Field'!$F$7)+(P9902*'Football Field'!$F$8)+(Q9902*'Football Field'!$F$9)+(R9902*'Football Field'!$F$10)+(S9902*'Football Field'!$F$11)</f>
        <v>127040787.29336794</v>
      </c>
    </row>
    <row r="9903" spans="2:20" x14ac:dyDescent="0.3">
      <c r="B9903" s="62">
        <f t="shared" si="1395"/>
        <v>9876</v>
      </c>
      <c r="C9903" s="62">
        <v>0.64861816134557193</v>
      </c>
      <c r="D9903" s="62">
        <v>0.52837342037742996</v>
      </c>
      <c r="E9903" s="62">
        <v>0.37992800646588687</v>
      </c>
      <c r="F9903" s="62">
        <v>0.41424941196626042</v>
      </c>
      <c r="G9903" s="62">
        <v>0.35817704936964745</v>
      </c>
      <c r="H9903" s="62">
        <v>0.86200732693134352</v>
      </c>
      <c r="I9903" s="62">
        <v>0.38615676708981117</v>
      </c>
      <c r="J9903" s="62">
        <v>0.25015359478213961</v>
      </c>
      <c r="K9903" s="62"/>
      <c r="L9903" s="65">
        <f t="shared" si="1396"/>
        <v>0.16945536642904946</v>
      </c>
      <c r="M9903" s="65">
        <f t="shared" si="1397"/>
        <v>0.13804071007768867</v>
      </c>
      <c r="N9903" s="65">
        <f t="shared" si="1398"/>
        <v>9.9258459582407824E-2</v>
      </c>
      <c r="O9903" s="65">
        <f t="shared" si="1399"/>
        <v>0.10822513164314768</v>
      </c>
      <c r="P9903" s="65">
        <f t="shared" si="1400"/>
        <v>9.357589220365993E-2</v>
      </c>
      <c r="Q9903" s="65">
        <f t="shared" si="1401"/>
        <v>0.22520455971606981</v>
      </c>
      <c r="R9903" s="65">
        <f t="shared" si="1402"/>
        <v>0.10088576047656762</v>
      </c>
      <c r="S9903" s="65">
        <f t="shared" si="1403"/>
        <v>6.5354119871409017E-2</v>
      </c>
      <c r="T9903" s="66">
        <f>(L9903*'Football Field'!$F$4)+(M9903*'Football Field'!$F$5)+(N9903*'Football Field'!$F$6)+(O9903*'Football Field'!$F$7)+(P9903*'Football Field'!$F$8)+(Q9903*'Football Field'!$F$9)+(R9903*'Football Field'!$F$10)+(S9903*'Football Field'!$F$11)</f>
        <v>132268047.04779553</v>
      </c>
    </row>
    <row r="9904" spans="2:20" x14ac:dyDescent="0.3">
      <c r="B9904" s="62">
        <f t="shared" si="1395"/>
        <v>9877</v>
      </c>
      <c r="C9904" s="62">
        <v>0.79019363340711823</v>
      </c>
      <c r="D9904" s="62">
        <v>0.29176182227533898</v>
      </c>
      <c r="E9904" s="62">
        <v>0.14024094579176172</v>
      </c>
      <c r="F9904" s="62">
        <v>9.5003130651694856E-2</v>
      </c>
      <c r="G9904" s="62">
        <v>0.25551811961630311</v>
      </c>
      <c r="H9904" s="62">
        <v>0.46729038196238071</v>
      </c>
      <c r="I9904" s="62">
        <v>0.96769932030626282</v>
      </c>
      <c r="J9904" s="62">
        <v>0.31818922016330575</v>
      </c>
      <c r="K9904" s="62"/>
      <c r="L9904" s="65">
        <f t="shared" si="1396"/>
        <v>0.23758815579024029</v>
      </c>
      <c r="M9904" s="65">
        <f t="shared" si="1397"/>
        <v>8.7724261945152232E-2</v>
      </c>
      <c r="N9904" s="65">
        <f t="shared" si="1398"/>
        <v>4.2166358052364912E-2</v>
      </c>
      <c r="O9904" s="65">
        <f t="shared" si="1399"/>
        <v>2.8564667761890497E-2</v>
      </c>
      <c r="P9904" s="65">
        <f t="shared" si="1400"/>
        <v>7.6826838693788702E-2</v>
      </c>
      <c r="Q9904" s="65">
        <f t="shared" si="1401"/>
        <v>0.14050057527071805</v>
      </c>
      <c r="R9904" s="65">
        <f t="shared" si="1402"/>
        <v>0.29095893354607594</v>
      </c>
      <c r="S9904" s="65">
        <f t="shared" si="1403"/>
        <v>9.5670208939769408E-2</v>
      </c>
      <c r="T9904" s="66">
        <f>(L9904*'Football Field'!$F$4)+(M9904*'Football Field'!$F$5)+(N9904*'Football Field'!$F$6)+(O9904*'Football Field'!$F$7)+(P9904*'Football Field'!$F$8)+(Q9904*'Football Field'!$F$9)+(R9904*'Football Field'!$F$10)+(S9904*'Football Field'!$F$11)</f>
        <v>155286299.47199059</v>
      </c>
    </row>
    <row r="9905" spans="2:20" x14ac:dyDescent="0.3">
      <c r="B9905" s="62">
        <f t="shared" si="1395"/>
        <v>9878</v>
      </c>
      <c r="C9905" s="62">
        <v>0.86822013524188724</v>
      </c>
      <c r="D9905" s="62">
        <v>6.3752010992750296E-2</v>
      </c>
      <c r="E9905" s="62">
        <v>0.88412121798985843</v>
      </c>
      <c r="F9905" s="62">
        <v>0.88291589385091318</v>
      </c>
      <c r="G9905" s="62">
        <v>0.2376762714077616</v>
      </c>
      <c r="H9905" s="62">
        <v>0.7949759816848071</v>
      </c>
      <c r="I9905" s="62">
        <v>0.1984213590959687</v>
      </c>
      <c r="J9905" s="62">
        <v>0.76153484527922222</v>
      </c>
      <c r="K9905" s="62"/>
      <c r="L9905" s="65">
        <f t="shared" si="1396"/>
        <v>0.1850577322967947</v>
      </c>
      <c r="M9905" s="65">
        <f t="shared" si="1397"/>
        <v>1.35884922553562E-2</v>
      </c>
      <c r="N9905" s="65">
        <f t="shared" si="1398"/>
        <v>0.18844698600672324</v>
      </c>
      <c r="O9905" s="65">
        <f t="shared" si="1399"/>
        <v>0.18819007587209058</v>
      </c>
      <c r="P9905" s="65">
        <f t="shared" si="1400"/>
        <v>5.0659769362782534E-2</v>
      </c>
      <c r="Q9905" s="65">
        <f t="shared" si="1401"/>
        <v>0.16944602691116092</v>
      </c>
      <c r="R9905" s="65">
        <f t="shared" si="1402"/>
        <v>4.2292738054638498E-2</v>
      </c>
      <c r="S9905" s="65">
        <f t="shared" si="1403"/>
        <v>0.16231817924045333</v>
      </c>
      <c r="T9905" s="66">
        <f>(L9905*'Football Field'!$F$4)+(M9905*'Football Field'!$F$5)+(N9905*'Football Field'!$F$6)+(O9905*'Football Field'!$F$7)+(P9905*'Football Field'!$F$8)+(Q9905*'Football Field'!$F$9)+(R9905*'Football Field'!$F$10)+(S9905*'Football Field'!$F$11)</f>
        <v>124593453.13696975</v>
      </c>
    </row>
    <row r="9906" spans="2:20" x14ac:dyDescent="0.3">
      <c r="B9906" s="62">
        <f t="shared" si="1395"/>
        <v>9879</v>
      </c>
      <c r="C9906" s="62">
        <v>0.17181378542155035</v>
      </c>
      <c r="D9906" s="62">
        <v>0.80352164160763206</v>
      </c>
      <c r="E9906" s="62">
        <v>0.42929820588727408</v>
      </c>
      <c r="F9906" s="62">
        <v>0.88156387656584778</v>
      </c>
      <c r="G9906" s="62">
        <v>7.6050727442676824E-2</v>
      </c>
      <c r="H9906" s="62">
        <v>0.17645617506290923</v>
      </c>
      <c r="I9906" s="62">
        <v>0.46594461847804891</v>
      </c>
      <c r="J9906" s="62">
        <v>0.82271940152197809</v>
      </c>
      <c r="K9906" s="62"/>
      <c r="L9906" s="65">
        <f t="shared" si="1396"/>
        <v>4.4890840397173649E-2</v>
      </c>
      <c r="M9906" s="65">
        <f t="shared" si="1397"/>
        <v>0.20994102237246251</v>
      </c>
      <c r="N9906" s="65">
        <f t="shared" si="1398"/>
        <v>0.11216537250486194</v>
      </c>
      <c r="O9906" s="65">
        <f t="shared" si="1399"/>
        <v>0.23033159525433189</v>
      </c>
      <c r="P9906" s="65">
        <f t="shared" si="1400"/>
        <v>1.9870239511584318E-2</v>
      </c>
      <c r="Q9906" s="65">
        <f t="shared" si="1401"/>
        <v>4.6103785982071953E-2</v>
      </c>
      <c r="R9906" s="65">
        <f t="shared" si="1402"/>
        <v>0.12174020525012261</v>
      </c>
      <c r="S9906" s="65">
        <f t="shared" si="1403"/>
        <v>0.21495693872739122</v>
      </c>
      <c r="T9906" s="66">
        <f>(L9906*'Football Field'!$F$4)+(M9906*'Football Field'!$F$5)+(N9906*'Football Field'!$F$6)+(O9906*'Football Field'!$F$7)+(P9906*'Football Field'!$F$8)+(Q9906*'Football Field'!$F$9)+(R9906*'Football Field'!$F$10)+(S9906*'Football Field'!$F$11)</f>
        <v>131855401.26679635</v>
      </c>
    </row>
    <row r="9907" spans="2:20" x14ac:dyDescent="0.3">
      <c r="B9907" s="62">
        <f t="shared" si="1395"/>
        <v>9880</v>
      </c>
      <c r="C9907" s="62">
        <v>0.77691303906816433</v>
      </c>
      <c r="D9907" s="62">
        <v>0.65839661375956948</v>
      </c>
      <c r="E9907" s="62">
        <v>0.62644006844148925</v>
      </c>
      <c r="F9907" s="62">
        <v>0.17870260492833501</v>
      </c>
      <c r="G9907" s="62">
        <v>0.35245367056089094</v>
      </c>
      <c r="H9907" s="62">
        <v>0.92933653089177704</v>
      </c>
      <c r="I9907" s="62">
        <v>0.55514942056572336</v>
      </c>
      <c r="J9907" s="62">
        <v>0.63433605412560501</v>
      </c>
      <c r="K9907" s="62"/>
      <c r="L9907" s="65">
        <f t="shared" si="1396"/>
        <v>0.16488919536146132</v>
      </c>
      <c r="M9907" s="65">
        <f t="shared" si="1397"/>
        <v>0.13973570066701024</v>
      </c>
      <c r="N9907" s="65">
        <f t="shared" si="1398"/>
        <v>0.13295335981410045</v>
      </c>
      <c r="O9907" s="65">
        <f t="shared" si="1399"/>
        <v>3.7927190372518634E-2</v>
      </c>
      <c r="P9907" s="65">
        <f t="shared" si="1400"/>
        <v>7.4803484069058013E-2</v>
      </c>
      <c r="Q9907" s="65">
        <f t="shared" si="1401"/>
        <v>0.19723900242754491</v>
      </c>
      <c r="R9907" s="65">
        <f t="shared" si="1402"/>
        <v>0.11782289221488056</v>
      </c>
      <c r="S9907" s="65">
        <f t="shared" si="1403"/>
        <v>0.13462917507342606</v>
      </c>
      <c r="T9907" s="66">
        <f>(L9907*'Football Field'!$F$4)+(M9907*'Football Field'!$F$5)+(N9907*'Football Field'!$F$6)+(O9907*'Football Field'!$F$7)+(P9907*'Football Field'!$F$8)+(Q9907*'Football Field'!$F$9)+(R9907*'Football Field'!$F$10)+(S9907*'Football Field'!$F$11)</f>
        <v>134015616.36870277</v>
      </c>
    </row>
    <row r="9908" spans="2:20" x14ac:dyDescent="0.3">
      <c r="B9908" s="62">
        <f t="shared" si="1395"/>
        <v>9881</v>
      </c>
      <c r="C9908" s="62">
        <v>0.30999983564004518</v>
      </c>
      <c r="D9908" s="62">
        <v>0.13738091003965403</v>
      </c>
      <c r="E9908" s="62">
        <v>0.10956985986689205</v>
      </c>
      <c r="F9908" s="62">
        <v>0.14755030918726431</v>
      </c>
      <c r="G9908" s="62">
        <v>0.45662882491762424</v>
      </c>
      <c r="H9908" s="62">
        <v>7.7641757126482469E-2</v>
      </c>
      <c r="I9908" s="62">
        <v>0.80578462006375462</v>
      </c>
      <c r="J9908" s="62">
        <v>0.40022524286281824</v>
      </c>
      <c r="K9908" s="62"/>
      <c r="L9908" s="65">
        <f t="shared" si="1396"/>
        <v>0.12680063777871342</v>
      </c>
      <c r="M9908" s="65">
        <f t="shared" si="1397"/>
        <v>5.6193536282629894E-2</v>
      </c>
      <c r="N9908" s="65">
        <f t="shared" si="1398"/>
        <v>4.4817856382925861E-2</v>
      </c>
      <c r="O9908" s="65">
        <f t="shared" si="1399"/>
        <v>6.0353171706567885E-2</v>
      </c>
      <c r="P9908" s="65">
        <f t="shared" si="1400"/>
        <v>0.18677695782694054</v>
      </c>
      <c r="Q9908" s="65">
        <f t="shared" si="1401"/>
        <v>3.1758159811831145E-2</v>
      </c>
      <c r="R9908" s="65">
        <f t="shared" si="1402"/>
        <v>0.32959373518830248</v>
      </c>
      <c r="S9908" s="65">
        <f t="shared" si="1403"/>
        <v>0.16370594502208885</v>
      </c>
      <c r="T9908" s="66">
        <f>(L9908*'Football Field'!$F$4)+(M9908*'Football Field'!$F$5)+(N9908*'Football Field'!$F$6)+(O9908*'Football Field'!$F$7)+(P9908*'Football Field'!$F$8)+(Q9908*'Football Field'!$F$9)+(R9908*'Football Field'!$F$10)+(S9908*'Football Field'!$F$11)</f>
        <v>171120421.54878372</v>
      </c>
    </row>
    <row r="9909" spans="2:20" x14ac:dyDescent="0.3">
      <c r="B9909" s="62">
        <f t="shared" si="1395"/>
        <v>9882</v>
      </c>
      <c r="C9909" s="62">
        <v>0.43686397929244825</v>
      </c>
      <c r="D9909" s="62">
        <v>0.95256453910859007</v>
      </c>
      <c r="E9909" s="62">
        <v>0.73005784207466951</v>
      </c>
      <c r="F9909" s="62">
        <v>0.7040759632547493</v>
      </c>
      <c r="G9909" s="62">
        <v>0.11298948347284532</v>
      </c>
      <c r="H9909" s="62">
        <v>0.71876109222347684</v>
      </c>
      <c r="I9909" s="62">
        <v>0.8285170909020354</v>
      </c>
      <c r="J9909" s="62">
        <v>0.36914799072809035</v>
      </c>
      <c r="K9909" s="62"/>
      <c r="L9909" s="65">
        <f t="shared" si="1396"/>
        <v>9.0019773631304603E-2</v>
      </c>
      <c r="M9909" s="65">
        <f t="shared" si="1397"/>
        <v>0.19628453762346063</v>
      </c>
      <c r="N9909" s="65">
        <f t="shared" si="1398"/>
        <v>0.15043502050171551</v>
      </c>
      <c r="O9909" s="65">
        <f t="shared" si="1399"/>
        <v>0.14508121940858512</v>
      </c>
      <c r="P9909" s="65">
        <f t="shared" si="1400"/>
        <v>2.3282504868946039E-2</v>
      </c>
      <c r="Q9909" s="65">
        <f t="shared" si="1401"/>
        <v>0.14810722303482232</v>
      </c>
      <c r="R9909" s="65">
        <f t="shared" si="1402"/>
        <v>0.1707234391204876</v>
      </c>
      <c r="S9909" s="65">
        <f t="shared" si="1403"/>
        <v>7.6066281810678135E-2</v>
      </c>
      <c r="T9909" s="66">
        <f>(L9909*'Football Field'!$F$4)+(M9909*'Football Field'!$F$5)+(N9909*'Football Field'!$F$6)+(O9909*'Football Field'!$F$7)+(P9909*'Football Field'!$F$8)+(Q9909*'Football Field'!$F$9)+(R9909*'Football Field'!$F$10)+(S9909*'Football Field'!$F$11)</f>
        <v>138079449.53437915</v>
      </c>
    </row>
    <row r="9910" spans="2:20" x14ac:dyDescent="0.3">
      <c r="B9910" s="62">
        <f t="shared" si="1395"/>
        <v>9883</v>
      </c>
      <c r="C9910" s="62">
        <v>0.53877058259723853</v>
      </c>
      <c r="D9910" s="62">
        <v>0.24236866832939885</v>
      </c>
      <c r="E9910" s="62">
        <v>0.60569712326677272</v>
      </c>
      <c r="F9910" s="62">
        <v>0.42547138483174629</v>
      </c>
      <c r="G9910" s="62">
        <v>0.90319246180262536</v>
      </c>
      <c r="H9910" s="62">
        <v>0.92829522389736541</v>
      </c>
      <c r="I9910" s="62">
        <v>0.88388950581233439</v>
      </c>
      <c r="J9910" s="62">
        <v>3.0876295672002119E-3</v>
      </c>
      <c r="K9910" s="62"/>
      <c r="L9910" s="65">
        <f t="shared" si="1396"/>
        <v>0.11891362302382225</v>
      </c>
      <c r="M9910" s="65">
        <f t="shared" si="1397"/>
        <v>5.3493894042194241E-2</v>
      </c>
      <c r="N9910" s="65">
        <f t="shared" si="1398"/>
        <v>0.13368517456084242</v>
      </c>
      <c r="O9910" s="65">
        <f t="shared" si="1399"/>
        <v>9.3907027401917392E-2</v>
      </c>
      <c r="P9910" s="65">
        <f t="shared" si="1400"/>
        <v>0.1993462363943585</v>
      </c>
      <c r="Q9910" s="65">
        <f t="shared" si="1401"/>
        <v>0.20488674006143068</v>
      </c>
      <c r="R9910" s="65">
        <f t="shared" si="1402"/>
        <v>0.19508582480913497</v>
      </c>
      <c r="S9910" s="65">
        <f t="shared" si="1403"/>
        <v>6.814797062996425E-4</v>
      </c>
      <c r="T9910" s="66">
        <f>(L9910*'Football Field'!$F$4)+(M9910*'Football Field'!$F$5)+(N9910*'Football Field'!$F$6)+(O9910*'Football Field'!$F$7)+(P9910*'Football Field'!$F$8)+(Q9910*'Football Field'!$F$9)+(R9910*'Football Field'!$F$10)+(S9910*'Football Field'!$F$11)</f>
        <v>154826724.32244596</v>
      </c>
    </row>
    <row r="9911" spans="2:20" x14ac:dyDescent="0.3">
      <c r="B9911" s="62">
        <f t="shared" si="1395"/>
        <v>9884</v>
      </c>
      <c r="C9911" s="62">
        <v>0.42036019659093171</v>
      </c>
      <c r="D9911" s="62">
        <v>0.84814746525888673</v>
      </c>
      <c r="E9911" s="62">
        <v>0.96495105889742627</v>
      </c>
      <c r="F9911" s="62">
        <v>0.92832914146401857</v>
      </c>
      <c r="G9911" s="62">
        <v>0.37500866417779166</v>
      </c>
      <c r="H9911" s="62">
        <v>0.3910364779583243</v>
      </c>
      <c r="I9911" s="62">
        <v>0.18746869227541096</v>
      </c>
      <c r="J9911" s="62">
        <v>0.14816323790135977</v>
      </c>
      <c r="K9911" s="62"/>
      <c r="L9911" s="65">
        <f t="shared" si="1396"/>
        <v>9.8595908034094959E-2</v>
      </c>
      <c r="M9911" s="65">
        <f t="shared" si="1397"/>
        <v>0.19893384331388889</v>
      </c>
      <c r="N9911" s="65">
        <f t="shared" si="1398"/>
        <v>0.22633024399557436</v>
      </c>
      <c r="O9911" s="65">
        <f t="shared" si="1399"/>
        <v>0.21774053632919829</v>
      </c>
      <c r="P9911" s="65">
        <f t="shared" si="1400"/>
        <v>8.7958660370604597E-2</v>
      </c>
      <c r="Q9911" s="65">
        <f t="shared" si="1401"/>
        <v>9.1718000256513985E-2</v>
      </c>
      <c r="R9911" s="65">
        <f t="shared" si="1402"/>
        <v>4.3970970831107486E-2</v>
      </c>
      <c r="S9911" s="65">
        <f t="shared" si="1403"/>
        <v>3.4751836869017533E-2</v>
      </c>
      <c r="T9911" s="66">
        <f>(L9911*'Football Field'!$F$4)+(M9911*'Football Field'!$F$5)+(N9911*'Football Field'!$F$6)+(O9911*'Football Field'!$F$7)+(P9911*'Football Field'!$F$8)+(Q9911*'Football Field'!$F$9)+(R9911*'Football Field'!$F$10)+(S9911*'Football Field'!$F$11)</f>
        <v>127921986.25018848</v>
      </c>
    </row>
    <row r="9912" spans="2:20" x14ac:dyDescent="0.3">
      <c r="B9912" s="62">
        <f t="shared" si="1395"/>
        <v>9885</v>
      </c>
      <c r="C9912" s="62">
        <v>0.49961962366172608</v>
      </c>
      <c r="D9912" s="62">
        <v>0.62921505348630002</v>
      </c>
      <c r="E9912" s="62">
        <v>0.90906084237712215</v>
      </c>
      <c r="F9912" s="62">
        <v>0.97558389142099455</v>
      </c>
      <c r="G9912" s="62">
        <v>0.39240261358904949</v>
      </c>
      <c r="H9912" s="62">
        <v>0.54326315883642717</v>
      </c>
      <c r="I9912" s="62">
        <v>0.30164426291282309</v>
      </c>
      <c r="J9912" s="62">
        <v>0.12210389547641809</v>
      </c>
      <c r="K9912" s="62"/>
      <c r="L9912" s="65">
        <f t="shared" si="1396"/>
        <v>0.11425378682127679</v>
      </c>
      <c r="M9912" s="65">
        <f t="shared" si="1397"/>
        <v>0.1438898697750835</v>
      </c>
      <c r="N9912" s="65">
        <f t="shared" si="1398"/>
        <v>0.20788543678750346</v>
      </c>
      <c r="O9912" s="65">
        <f t="shared" si="1399"/>
        <v>0.22309803033708339</v>
      </c>
      <c r="P9912" s="65">
        <f t="shared" si="1400"/>
        <v>8.9735235442773967E-2</v>
      </c>
      <c r="Q9912" s="65">
        <f t="shared" si="1401"/>
        <v>0.12423425781925611</v>
      </c>
      <c r="R9912" s="65">
        <f t="shared" si="1402"/>
        <v>6.8980475702926258E-2</v>
      </c>
      <c r="S9912" s="65">
        <f t="shared" si="1403"/>
        <v>2.7922907314096468E-2</v>
      </c>
      <c r="T9912" s="66">
        <f>(L9912*'Football Field'!$F$4)+(M9912*'Football Field'!$F$5)+(N9912*'Football Field'!$F$6)+(O9912*'Football Field'!$F$7)+(P9912*'Football Field'!$F$8)+(Q9912*'Football Field'!$F$9)+(R9912*'Football Field'!$F$10)+(S9912*'Football Field'!$F$11)</f>
        <v>131141725.09551312</v>
      </c>
    </row>
    <row r="9913" spans="2:20" x14ac:dyDescent="0.3">
      <c r="B9913" s="62">
        <f t="shared" si="1395"/>
        <v>9886</v>
      </c>
      <c r="C9913" s="62">
        <v>0.26729157718497931</v>
      </c>
      <c r="D9913" s="62">
        <v>0.85334436041312078</v>
      </c>
      <c r="E9913" s="62">
        <v>0.16158075082977241</v>
      </c>
      <c r="F9913" s="62">
        <v>4.0007076057427593E-2</v>
      </c>
      <c r="G9913" s="62">
        <v>0.17244935636089986</v>
      </c>
      <c r="H9913" s="62">
        <v>0.37590287215134077</v>
      </c>
      <c r="I9913" s="62">
        <v>0.70416944207804955</v>
      </c>
      <c r="J9913" s="62">
        <v>0.49694634803160542</v>
      </c>
      <c r="K9913" s="62"/>
      <c r="L9913" s="65">
        <f t="shared" si="1396"/>
        <v>8.7017707523571353E-2</v>
      </c>
      <c r="M9913" s="65">
        <f t="shared" si="1397"/>
        <v>0.27780924020635728</v>
      </c>
      <c r="N9913" s="65">
        <f t="shared" si="1398"/>
        <v>5.2603178391265562E-2</v>
      </c>
      <c r="O9913" s="65">
        <f t="shared" si="1399"/>
        <v>1.3024443493141783E-2</v>
      </c>
      <c r="P9913" s="65">
        <f t="shared" si="1400"/>
        <v>5.6141490923434144E-2</v>
      </c>
      <c r="Q9913" s="65">
        <f t="shared" si="1401"/>
        <v>0.12237649435357512</v>
      </c>
      <c r="R9913" s="65">
        <f t="shared" si="1402"/>
        <v>0.2292448239600853</v>
      </c>
      <c r="S9913" s="65">
        <f t="shared" si="1403"/>
        <v>0.16178262114856953</v>
      </c>
      <c r="T9913" s="66">
        <f>(L9913*'Football Field'!$F$4)+(M9913*'Football Field'!$F$5)+(N9913*'Football Field'!$F$6)+(O9913*'Football Field'!$F$7)+(P9913*'Football Field'!$F$8)+(Q9913*'Football Field'!$F$9)+(R9913*'Football Field'!$F$10)+(S9913*'Football Field'!$F$11)</f>
        <v>145815826.93163276</v>
      </c>
    </row>
    <row r="9914" spans="2:20" x14ac:dyDescent="0.3">
      <c r="B9914" s="62">
        <f t="shared" si="1395"/>
        <v>9887</v>
      </c>
      <c r="C9914" s="62">
        <v>0.25797512618583029</v>
      </c>
      <c r="D9914" s="62">
        <v>0.46732111943895593</v>
      </c>
      <c r="E9914" s="62">
        <v>0.62923130482319367</v>
      </c>
      <c r="F9914" s="62">
        <v>0.34027959707536692</v>
      </c>
      <c r="G9914" s="62">
        <v>0.9011300711668192</v>
      </c>
      <c r="H9914" s="62">
        <v>0.3290665286652269</v>
      </c>
      <c r="I9914" s="62">
        <v>0.6724473176645176</v>
      </c>
      <c r="J9914" s="62">
        <v>0.36977356091843272</v>
      </c>
      <c r="K9914" s="62"/>
      <c r="L9914" s="65">
        <f t="shared" si="1396"/>
        <v>6.5026599325671661E-2</v>
      </c>
      <c r="M9914" s="65">
        <f t="shared" si="1397"/>
        <v>0.11779547756976914</v>
      </c>
      <c r="N9914" s="65">
        <f t="shared" si="1398"/>
        <v>0.15860743067311581</v>
      </c>
      <c r="O9914" s="65">
        <f t="shared" si="1399"/>
        <v>8.5772707411263013E-2</v>
      </c>
      <c r="P9914" s="65">
        <f t="shared" si="1400"/>
        <v>0.22714369770622211</v>
      </c>
      <c r="Q9914" s="65">
        <f t="shared" si="1401"/>
        <v>8.2946281013113743E-2</v>
      </c>
      <c r="R9914" s="65">
        <f t="shared" si="1402"/>
        <v>0.16950069155851433</v>
      </c>
      <c r="S9914" s="65">
        <f t="shared" si="1403"/>
        <v>9.320711474233008E-2</v>
      </c>
      <c r="T9914" s="66">
        <f>(L9914*'Football Field'!$F$4)+(M9914*'Football Field'!$F$5)+(N9914*'Football Field'!$F$6)+(O9914*'Football Field'!$F$7)+(P9914*'Football Field'!$F$8)+(Q9914*'Football Field'!$F$9)+(R9914*'Football Field'!$F$10)+(S9914*'Football Field'!$F$11)</f>
        <v>154920669.36960754</v>
      </c>
    </row>
    <row r="9915" spans="2:20" x14ac:dyDescent="0.3">
      <c r="B9915" s="62">
        <f t="shared" si="1395"/>
        <v>9888</v>
      </c>
      <c r="C9915" s="62">
        <v>0.21788226262637544</v>
      </c>
      <c r="D9915" s="62">
        <v>0.94349352012741272</v>
      </c>
      <c r="E9915" s="62">
        <v>0.18838252480449991</v>
      </c>
      <c r="F9915" s="62">
        <v>0.94201713278316046</v>
      </c>
      <c r="G9915" s="62">
        <v>0.77016709227736413</v>
      </c>
      <c r="H9915" s="62">
        <v>0.22070675597878531</v>
      </c>
      <c r="I9915" s="62">
        <v>0.50115989988137255</v>
      </c>
      <c r="J9915" s="62">
        <v>0.66597726258665402</v>
      </c>
      <c r="K9915" s="62"/>
      <c r="L9915" s="65">
        <f t="shared" si="1396"/>
        <v>4.8964655949769793E-2</v>
      </c>
      <c r="M9915" s="65">
        <f t="shared" si="1397"/>
        <v>0.21203119082298144</v>
      </c>
      <c r="N9915" s="65">
        <f t="shared" si="1398"/>
        <v>4.2335183244442326E-2</v>
      </c>
      <c r="O9915" s="65">
        <f t="shared" si="1399"/>
        <v>0.21169940246403698</v>
      </c>
      <c r="P9915" s="65">
        <f t="shared" si="1400"/>
        <v>0.17307956252438278</v>
      </c>
      <c r="Q9915" s="65">
        <f t="shared" si="1401"/>
        <v>4.9599404017676166E-2</v>
      </c>
      <c r="R9915" s="65">
        <f t="shared" si="1402"/>
        <v>0.11262560695724083</v>
      </c>
      <c r="S9915" s="65">
        <f t="shared" si="1403"/>
        <v>0.1496649940194697</v>
      </c>
      <c r="T9915" s="66">
        <f>(L9915*'Football Field'!$F$4)+(M9915*'Football Field'!$F$5)+(N9915*'Football Field'!$F$6)+(O9915*'Football Field'!$F$7)+(P9915*'Football Field'!$F$8)+(Q9915*'Football Field'!$F$9)+(R9915*'Football Field'!$F$10)+(S9915*'Football Field'!$F$11)</f>
        <v>140659482.40685281</v>
      </c>
    </row>
    <row r="9916" spans="2:20" x14ac:dyDescent="0.3">
      <c r="B9916" s="62">
        <f t="shared" si="1395"/>
        <v>9889</v>
      </c>
      <c r="C9916" s="62">
        <v>0.72414401445485543</v>
      </c>
      <c r="D9916" s="62">
        <v>0.11893001689948834</v>
      </c>
      <c r="E9916" s="62">
        <v>0.46929255919476198</v>
      </c>
      <c r="F9916" s="62">
        <v>0.20258160650608348</v>
      </c>
      <c r="G9916" s="62">
        <v>0.96171462646015193</v>
      </c>
      <c r="H9916" s="62">
        <v>0.70656524718577962</v>
      </c>
      <c r="I9916" s="62">
        <v>2.9510071868472654E-3</v>
      </c>
      <c r="J9916" s="62">
        <v>0.55751349184625454</v>
      </c>
      <c r="K9916" s="62"/>
      <c r="L9916" s="65">
        <f t="shared" si="1396"/>
        <v>0.19343041688550427</v>
      </c>
      <c r="M9916" s="65">
        <f t="shared" si="1397"/>
        <v>3.1768104534270446E-2</v>
      </c>
      <c r="N9916" s="65">
        <f t="shared" si="1398"/>
        <v>0.12535552811914752</v>
      </c>
      <c r="O9916" s="65">
        <f t="shared" si="1399"/>
        <v>5.4112778421991373E-2</v>
      </c>
      <c r="P9916" s="65">
        <f t="shared" si="1400"/>
        <v>0.2568893167764647</v>
      </c>
      <c r="Q9916" s="65">
        <f t="shared" si="1401"/>
        <v>0.18873484775378899</v>
      </c>
      <c r="R9916" s="65">
        <f t="shared" si="1402"/>
        <v>7.8826109032151834E-4</v>
      </c>
      <c r="S9916" s="65">
        <f t="shared" si="1403"/>
        <v>0.14892074641851114</v>
      </c>
      <c r="T9916" s="66">
        <f>(L9916*'Football Field'!$F$4)+(M9916*'Football Field'!$F$5)+(N9916*'Football Field'!$F$6)+(O9916*'Football Field'!$F$7)+(P9916*'Football Field'!$F$8)+(Q9916*'Football Field'!$F$9)+(R9916*'Football Field'!$F$10)+(S9916*'Football Field'!$F$11)</f>
        <v>132934401.93839546</v>
      </c>
    </row>
    <row r="9917" spans="2:20" x14ac:dyDescent="0.3">
      <c r="B9917" s="62">
        <f t="shared" si="1395"/>
        <v>9890</v>
      </c>
      <c r="C9917" s="62">
        <v>0.73192371006858514</v>
      </c>
      <c r="D9917" s="62">
        <v>0.36255911971949562</v>
      </c>
      <c r="E9917" s="62">
        <v>0.26761192628317598</v>
      </c>
      <c r="F9917" s="62">
        <v>0.24744174287500276</v>
      </c>
      <c r="G9917" s="62">
        <v>0.49746068514964958</v>
      </c>
      <c r="H9917" s="62">
        <v>0.1436470488253957</v>
      </c>
      <c r="I9917" s="62">
        <v>0.73971811485765915</v>
      </c>
      <c r="J9917" s="62">
        <v>0.72155868252217037</v>
      </c>
      <c r="K9917" s="62"/>
      <c r="L9917" s="65">
        <f t="shared" si="1396"/>
        <v>0.19718191849819794</v>
      </c>
      <c r="M9917" s="65">
        <f t="shared" si="1397"/>
        <v>9.7674254586736869E-2</v>
      </c>
      <c r="N9917" s="65">
        <f t="shared" si="1398"/>
        <v>7.2095263907450538E-2</v>
      </c>
      <c r="O9917" s="65">
        <f t="shared" si="1399"/>
        <v>6.6661370448101567E-2</v>
      </c>
      <c r="P9917" s="65">
        <f t="shared" si="1400"/>
        <v>0.13401704429829761</v>
      </c>
      <c r="Q9917" s="65">
        <f t="shared" si="1401"/>
        <v>3.8698842904462905E-2</v>
      </c>
      <c r="R9917" s="65">
        <f t="shared" si="1402"/>
        <v>0.19928174894325501</v>
      </c>
      <c r="S9917" s="65">
        <f t="shared" si="1403"/>
        <v>0.19438955641349756</v>
      </c>
      <c r="T9917" s="66">
        <f>(L9917*'Football Field'!$F$4)+(M9917*'Football Field'!$F$5)+(N9917*'Football Field'!$F$6)+(O9917*'Football Field'!$F$7)+(P9917*'Football Field'!$F$8)+(Q9917*'Football Field'!$F$9)+(R9917*'Football Field'!$F$10)+(S9917*'Football Field'!$F$11)</f>
        <v>149232504.65989956</v>
      </c>
    </row>
    <row r="9918" spans="2:20" x14ac:dyDescent="0.3">
      <c r="B9918" s="62">
        <f t="shared" si="1395"/>
        <v>9891</v>
      </c>
      <c r="C9918" s="62">
        <v>0.42521128336555825</v>
      </c>
      <c r="D9918" s="62">
        <v>0.44692384600003277</v>
      </c>
      <c r="E9918" s="62">
        <v>0.42174998942519848</v>
      </c>
      <c r="F9918" s="62">
        <v>0.98993832547905081</v>
      </c>
      <c r="G9918" s="62">
        <v>0.31257551303320952</v>
      </c>
      <c r="H9918" s="62">
        <v>0.79507875846595799</v>
      </c>
      <c r="I9918" s="62">
        <v>0.96962445939680775</v>
      </c>
      <c r="J9918" s="62">
        <v>0.58296575023399366</v>
      </c>
      <c r="K9918" s="62"/>
      <c r="L9918" s="65">
        <f t="shared" si="1396"/>
        <v>8.600433687026518E-2</v>
      </c>
      <c r="M9918" s="65">
        <f t="shared" si="1397"/>
        <v>9.0395976095715078E-2</v>
      </c>
      <c r="N9918" s="65">
        <f t="shared" si="1398"/>
        <v>8.5304246581744347E-2</v>
      </c>
      <c r="O9918" s="65">
        <f t="shared" si="1399"/>
        <v>0.2002274929098993</v>
      </c>
      <c r="P9918" s="65">
        <f t="shared" si="1400"/>
        <v>6.3222333865474281E-2</v>
      </c>
      <c r="Q9918" s="65">
        <f t="shared" si="1401"/>
        <v>0.16081469155819958</v>
      </c>
      <c r="R9918" s="65">
        <f t="shared" si="1402"/>
        <v>0.19611875767633144</v>
      </c>
      <c r="S9918" s="65">
        <f t="shared" si="1403"/>
        <v>0.11791216444237088</v>
      </c>
      <c r="T9918" s="66">
        <f>(L9918*'Football Field'!$F$4)+(M9918*'Football Field'!$F$5)+(N9918*'Football Field'!$F$6)+(O9918*'Football Field'!$F$7)+(P9918*'Football Field'!$F$8)+(Q9918*'Football Field'!$F$9)+(R9918*'Football Field'!$F$10)+(S9918*'Football Field'!$F$11)</f>
        <v>144248009.9781245</v>
      </c>
    </row>
    <row r="9919" spans="2:20" x14ac:dyDescent="0.3">
      <c r="B9919" s="62">
        <f t="shared" si="1395"/>
        <v>9892</v>
      </c>
      <c r="C9919" s="62">
        <v>0.87849011235038088</v>
      </c>
      <c r="D9919" s="62">
        <v>0.43419419323339714</v>
      </c>
      <c r="E9919" s="62">
        <v>0.80930103536864662</v>
      </c>
      <c r="F9919" s="62">
        <v>5.3583586431830366E-2</v>
      </c>
      <c r="G9919" s="62">
        <v>0.10072551622621317</v>
      </c>
      <c r="H9919" s="62">
        <v>0.80190384629098821</v>
      </c>
      <c r="I9919" s="62">
        <v>0.75353821391994846</v>
      </c>
      <c r="J9919" s="62">
        <v>0.63174731692791297</v>
      </c>
      <c r="K9919" s="62"/>
      <c r="L9919" s="65">
        <f t="shared" si="1396"/>
        <v>0.19681713827807767</v>
      </c>
      <c r="M9919" s="65">
        <f t="shared" si="1397"/>
        <v>9.7276972578004287E-2</v>
      </c>
      <c r="N9919" s="65">
        <f t="shared" si="1398"/>
        <v>0.18131600065546633</v>
      </c>
      <c r="O9919" s="65">
        <f t="shared" si="1399"/>
        <v>1.2004879727072674E-2</v>
      </c>
      <c r="P9919" s="65">
        <f t="shared" si="1400"/>
        <v>2.2566569135519719E-2</v>
      </c>
      <c r="Q9919" s="65">
        <f t="shared" si="1401"/>
        <v>0.17965873261670451</v>
      </c>
      <c r="R9919" s="65">
        <f t="shared" si="1402"/>
        <v>0.16882288458557615</v>
      </c>
      <c r="S9919" s="65">
        <f t="shared" si="1403"/>
        <v>0.14153682242357876</v>
      </c>
      <c r="T9919" s="66">
        <f>(L9919*'Football Field'!$F$4)+(M9919*'Football Field'!$F$5)+(N9919*'Football Field'!$F$6)+(O9919*'Football Field'!$F$7)+(P9919*'Football Field'!$F$8)+(Q9919*'Football Field'!$F$9)+(R9919*'Football Field'!$F$10)+(S9919*'Football Field'!$F$11)</f>
        <v>137929144.67922553</v>
      </c>
    </row>
    <row r="9920" spans="2:20" x14ac:dyDescent="0.3">
      <c r="B9920" s="62">
        <f t="shared" si="1395"/>
        <v>9893</v>
      </c>
      <c r="C9920" s="62">
        <v>0.34086462647339566</v>
      </c>
      <c r="D9920" s="62">
        <v>0.32190432407380154</v>
      </c>
      <c r="E9920" s="62">
        <v>4.7325585869399056E-2</v>
      </c>
      <c r="F9920" s="62">
        <v>0.3643758957997747</v>
      </c>
      <c r="G9920" s="62">
        <v>0.2535655274347105</v>
      </c>
      <c r="H9920" s="62">
        <v>0.11769201615490033</v>
      </c>
      <c r="I9920" s="62">
        <v>0.4221685077320928</v>
      </c>
      <c r="J9920" s="62">
        <v>0.13119521620757624</v>
      </c>
      <c r="K9920" s="62"/>
      <c r="L9920" s="65">
        <f t="shared" si="1396"/>
        <v>0.17050975026146356</v>
      </c>
      <c r="M9920" s="65">
        <f t="shared" si="1397"/>
        <v>0.16102529169360172</v>
      </c>
      <c r="N9920" s="65">
        <f t="shared" si="1398"/>
        <v>2.3673544277843982E-2</v>
      </c>
      <c r="O9920" s="65">
        <f t="shared" si="1399"/>
        <v>0.18227072617335915</v>
      </c>
      <c r="P9920" s="65">
        <f t="shared" si="1400"/>
        <v>0.12684036828674353</v>
      </c>
      <c r="Q9920" s="65">
        <f t="shared" si="1401"/>
        <v>5.8872745142143572E-2</v>
      </c>
      <c r="R9920" s="65">
        <f t="shared" si="1402"/>
        <v>0.21118016136318621</v>
      </c>
      <c r="S9920" s="65">
        <f t="shared" si="1403"/>
        <v>6.5627412801658125E-2</v>
      </c>
      <c r="T9920" s="66">
        <f>(L9920*'Football Field'!$F$4)+(M9920*'Football Field'!$F$5)+(N9920*'Football Field'!$F$6)+(O9920*'Football Field'!$F$7)+(P9920*'Football Field'!$F$8)+(Q9920*'Football Field'!$F$9)+(R9920*'Football Field'!$F$10)+(S9920*'Football Field'!$F$11)</f>
        <v>148778089.54048625</v>
      </c>
    </row>
    <row r="9921" spans="2:20" x14ac:dyDescent="0.3">
      <c r="B9921" s="62">
        <f t="shared" si="1395"/>
        <v>9894</v>
      </c>
      <c r="C9921" s="62">
        <v>0.43364724059706738</v>
      </c>
      <c r="D9921" s="62">
        <v>0.57741614968068788</v>
      </c>
      <c r="E9921" s="62">
        <v>0.86435128267076322</v>
      </c>
      <c r="F9921" s="62">
        <v>0.61919764434777558</v>
      </c>
      <c r="G9921" s="62">
        <v>0.76415552445873136</v>
      </c>
      <c r="H9921" s="62">
        <v>6.2794129777851815E-2</v>
      </c>
      <c r="I9921" s="62">
        <v>0.55208960006582986</v>
      </c>
      <c r="J9921" s="62">
        <v>0.32864638258840517</v>
      </c>
      <c r="K9921" s="62"/>
      <c r="L9921" s="65">
        <f t="shared" si="1396"/>
        <v>0.10319288287613856</v>
      </c>
      <c r="M9921" s="65">
        <f t="shared" si="1397"/>
        <v>0.13740485705097572</v>
      </c>
      <c r="N9921" s="65">
        <f t="shared" si="1398"/>
        <v>0.20568538739846742</v>
      </c>
      <c r="O9921" s="65">
        <f t="shared" si="1399"/>
        <v>0.14734739209313216</v>
      </c>
      <c r="P9921" s="65">
        <f t="shared" si="1400"/>
        <v>0.18184229980583297</v>
      </c>
      <c r="Q9921" s="65">
        <f t="shared" si="1401"/>
        <v>1.4942807592994352E-2</v>
      </c>
      <c r="R9921" s="65">
        <f t="shared" si="1402"/>
        <v>0.13137802366339477</v>
      </c>
      <c r="S9921" s="65">
        <f t="shared" si="1403"/>
        <v>7.8206349519064064E-2</v>
      </c>
      <c r="T9921" s="66">
        <f>(L9921*'Football Field'!$F$4)+(M9921*'Football Field'!$F$5)+(N9921*'Football Field'!$F$6)+(O9921*'Football Field'!$F$7)+(P9921*'Football Field'!$F$8)+(Q9921*'Football Field'!$F$9)+(R9921*'Football Field'!$F$10)+(S9921*'Football Field'!$F$11)</f>
        <v>147223071.40601307</v>
      </c>
    </row>
    <row r="9922" spans="2:20" x14ac:dyDescent="0.3">
      <c r="B9922" s="62">
        <f t="shared" si="1395"/>
        <v>9895</v>
      </c>
      <c r="C9922" s="62">
        <v>0.29345939370209218</v>
      </c>
      <c r="D9922" s="62">
        <v>0.82387859694335208</v>
      </c>
      <c r="E9922" s="62">
        <v>0.8101479205283254</v>
      </c>
      <c r="F9922" s="62">
        <v>0.83950244335116275</v>
      </c>
      <c r="G9922" s="62">
        <v>0.53563570333888832</v>
      </c>
      <c r="H9922" s="62">
        <v>0.99437877525818319</v>
      </c>
      <c r="I9922" s="62">
        <v>5.1913651326751298E-2</v>
      </c>
      <c r="J9922" s="62">
        <v>0.73236016428750028</v>
      </c>
      <c r="K9922" s="62"/>
      <c r="L9922" s="65">
        <f t="shared" si="1396"/>
        <v>5.7753083327017299E-2</v>
      </c>
      <c r="M9922" s="65">
        <f t="shared" si="1397"/>
        <v>0.16214007894025129</v>
      </c>
      <c r="N9922" s="65">
        <f t="shared" si="1398"/>
        <v>0.15943786897133697</v>
      </c>
      <c r="O9922" s="65">
        <f t="shared" si="1399"/>
        <v>0.16521486653554912</v>
      </c>
      <c r="P9922" s="65">
        <f t="shared" si="1400"/>
        <v>0.10541360771453059</v>
      </c>
      <c r="Q9922" s="65">
        <f t="shared" si="1401"/>
        <v>0.19569467360244816</v>
      </c>
      <c r="R9922" s="65">
        <f t="shared" si="1402"/>
        <v>1.0216655166701569E-2</v>
      </c>
      <c r="S9922" s="65">
        <f t="shared" si="1403"/>
        <v>0.14412916574216494</v>
      </c>
      <c r="T9922" s="66">
        <f>(L9922*'Football Field'!$F$4)+(M9922*'Football Field'!$F$5)+(N9922*'Football Field'!$F$6)+(O9922*'Football Field'!$F$7)+(P9922*'Football Field'!$F$8)+(Q9922*'Football Field'!$F$9)+(R9922*'Football Field'!$F$10)+(S9922*'Football Field'!$F$11)</f>
        <v>123704014.8691874</v>
      </c>
    </row>
    <row r="9923" spans="2:20" x14ac:dyDescent="0.3">
      <c r="B9923" s="62">
        <f t="shared" si="1395"/>
        <v>9896</v>
      </c>
      <c r="C9923" s="62">
        <v>0.84207601662292453</v>
      </c>
      <c r="D9923" s="62">
        <v>0.91551607044124617</v>
      </c>
      <c r="E9923" s="62">
        <v>0.52364951911956925</v>
      </c>
      <c r="F9923" s="62">
        <v>0.96905441050701524</v>
      </c>
      <c r="G9923" s="62">
        <v>0.17969916028470179</v>
      </c>
      <c r="H9923" s="62">
        <v>0.22624794599098297</v>
      </c>
      <c r="I9923" s="62">
        <v>0.31927742973009088</v>
      </c>
      <c r="J9923" s="62">
        <v>0.87587713065887696</v>
      </c>
      <c r="K9923" s="62"/>
      <c r="L9923" s="65">
        <f t="shared" si="1396"/>
        <v>0.17357390005605833</v>
      </c>
      <c r="M9923" s="65">
        <f t="shared" si="1397"/>
        <v>0.18871181671671183</v>
      </c>
      <c r="N9923" s="65">
        <f t="shared" si="1398"/>
        <v>0.10793786724929828</v>
      </c>
      <c r="O9923" s="65">
        <f t="shared" si="1399"/>
        <v>0.1997474694419982</v>
      </c>
      <c r="P9923" s="65">
        <f t="shared" si="1400"/>
        <v>3.7040698786914357E-2</v>
      </c>
      <c r="Q9923" s="65">
        <f t="shared" si="1401"/>
        <v>4.6635621476098288E-2</v>
      </c>
      <c r="R9923" s="65">
        <f t="shared" si="1402"/>
        <v>6.5811432203444237E-2</v>
      </c>
      <c r="S9923" s="65">
        <f t="shared" si="1403"/>
        <v>0.18054119406947639</v>
      </c>
      <c r="T9923" s="66">
        <f>(L9923*'Football Field'!$F$4)+(M9923*'Football Field'!$F$5)+(N9923*'Football Field'!$F$6)+(O9923*'Football Field'!$F$7)+(P9923*'Football Field'!$F$8)+(Q9923*'Football Field'!$F$9)+(R9923*'Football Field'!$F$10)+(S9923*'Football Field'!$F$11)</f>
        <v>124354662.9374741</v>
      </c>
    </row>
    <row r="9924" spans="2:20" x14ac:dyDescent="0.3">
      <c r="B9924" s="62">
        <f t="shared" si="1395"/>
        <v>9897</v>
      </c>
      <c r="C9924" s="62">
        <v>0.42322160068194603</v>
      </c>
      <c r="D9924" s="62">
        <v>0.65162155445887049</v>
      </c>
      <c r="E9924" s="62">
        <v>0.24380980282789688</v>
      </c>
      <c r="F9924" s="62">
        <v>0.9850733287833614</v>
      </c>
      <c r="G9924" s="62">
        <v>0.78903093733614083</v>
      </c>
      <c r="H9924" s="62">
        <v>0.47478354742551987</v>
      </c>
      <c r="I9924" s="62">
        <v>0.7921882307143715</v>
      </c>
      <c r="J9924" s="62">
        <v>0.24255090667284296</v>
      </c>
      <c r="K9924" s="62"/>
      <c r="L9924" s="65">
        <f t="shared" si="1396"/>
        <v>9.1959117884903629E-2</v>
      </c>
      <c r="M9924" s="65">
        <f t="shared" si="1397"/>
        <v>0.1415866847208955</v>
      </c>
      <c r="N9924" s="65">
        <f t="shared" si="1398"/>
        <v>5.2975874491327929E-2</v>
      </c>
      <c r="O9924" s="65">
        <f t="shared" si="1399"/>
        <v>0.21404029052604981</v>
      </c>
      <c r="P9924" s="65">
        <f t="shared" si="1400"/>
        <v>0.17144349169422113</v>
      </c>
      <c r="Q9924" s="65">
        <f t="shared" si="1401"/>
        <v>0.10316268389223218</v>
      </c>
      <c r="R9924" s="65">
        <f t="shared" si="1402"/>
        <v>0.17212951980218658</v>
      </c>
      <c r="S9924" s="65">
        <f t="shared" si="1403"/>
        <v>5.2702336988183197E-2</v>
      </c>
      <c r="T9924" s="66">
        <f>(L9924*'Football Field'!$F$4)+(M9924*'Football Field'!$F$5)+(N9924*'Football Field'!$F$6)+(O9924*'Football Field'!$F$7)+(P9924*'Football Field'!$F$8)+(Q9924*'Football Field'!$F$9)+(R9924*'Football Field'!$F$10)+(S9924*'Football Field'!$F$11)</f>
        <v>148346412.17678612</v>
      </c>
    </row>
    <row r="9925" spans="2:20" x14ac:dyDescent="0.3">
      <c r="B9925" s="62">
        <f t="shared" si="1395"/>
        <v>9898</v>
      </c>
      <c r="C9925" s="62">
        <v>0.86136975069289401</v>
      </c>
      <c r="D9925" s="62">
        <v>0.80499055267144259</v>
      </c>
      <c r="E9925" s="62">
        <v>5.460492385725213E-3</v>
      </c>
      <c r="F9925" s="62">
        <v>0.91373795301192862</v>
      </c>
      <c r="G9925" s="62">
        <v>0.14090022636608279</v>
      </c>
      <c r="H9925" s="62">
        <v>0.17730885064579249</v>
      </c>
      <c r="I9925" s="62">
        <v>0.95467557514014367</v>
      </c>
      <c r="J9925" s="62">
        <v>5.5236473243960194E-2</v>
      </c>
      <c r="K9925" s="62"/>
      <c r="L9925" s="65">
        <f t="shared" si="1396"/>
        <v>0.22009203061817059</v>
      </c>
      <c r="M9925" s="65">
        <f t="shared" si="1397"/>
        <v>0.20568635620577849</v>
      </c>
      <c r="N9925" s="65">
        <f t="shared" si="1398"/>
        <v>1.3952322523313281E-3</v>
      </c>
      <c r="O9925" s="65">
        <f t="shared" si="1399"/>
        <v>0.23347283947400518</v>
      </c>
      <c r="P9925" s="65">
        <f t="shared" si="1400"/>
        <v>3.6001980462542951E-2</v>
      </c>
      <c r="Q9925" s="65">
        <f t="shared" si="1401"/>
        <v>4.5304893692650464E-2</v>
      </c>
      <c r="R9925" s="65">
        <f t="shared" si="1402"/>
        <v>0.24393297506110986</v>
      </c>
      <c r="S9925" s="65">
        <f t="shared" si="1403"/>
        <v>1.4113692233410977E-2</v>
      </c>
      <c r="T9925" s="66">
        <f>(L9925*'Football Field'!$F$4)+(M9925*'Football Field'!$F$5)+(N9925*'Football Field'!$F$6)+(O9925*'Football Field'!$F$7)+(P9925*'Football Field'!$F$8)+(Q9925*'Football Field'!$F$9)+(R9925*'Football Field'!$F$10)+(S9925*'Football Field'!$F$11)</f>
        <v>144877511.42449036</v>
      </c>
    </row>
    <row r="9926" spans="2:20" x14ac:dyDescent="0.3">
      <c r="B9926" s="62">
        <f t="shared" si="1395"/>
        <v>9899</v>
      </c>
      <c r="C9926" s="62">
        <v>0.30029955383314666</v>
      </c>
      <c r="D9926" s="62">
        <v>0.34926340120358612</v>
      </c>
      <c r="E9926" s="62">
        <v>0.54295083451600079</v>
      </c>
      <c r="F9926" s="62">
        <v>0.24881069544739465</v>
      </c>
      <c r="G9926" s="62">
        <v>0.71303438606569258</v>
      </c>
      <c r="H9926" s="62">
        <v>0.71265200626224356</v>
      </c>
      <c r="I9926" s="62">
        <v>0.72786417857660035</v>
      </c>
      <c r="J9926" s="62">
        <v>0.14114306465091386</v>
      </c>
      <c r="K9926" s="62"/>
      <c r="L9926" s="65">
        <f t="shared" si="1396"/>
        <v>8.0379576367924435E-2</v>
      </c>
      <c r="M9926" s="65">
        <f t="shared" si="1397"/>
        <v>9.3485467664607469E-2</v>
      </c>
      <c r="N9926" s="65">
        <f t="shared" si="1398"/>
        <v>0.14532874761197873</v>
      </c>
      <c r="O9926" s="65">
        <f t="shared" si="1399"/>
        <v>6.6597828869843459E-2</v>
      </c>
      <c r="P9926" s="65">
        <f t="shared" si="1400"/>
        <v>0.19085410269896069</v>
      </c>
      <c r="Q9926" s="65">
        <f t="shared" si="1401"/>
        <v>0.19075175314092585</v>
      </c>
      <c r="R9926" s="65">
        <f t="shared" si="1402"/>
        <v>0.19482351398990552</v>
      </c>
      <c r="S9926" s="65">
        <f t="shared" si="1403"/>
        <v>3.7779009655853769E-2</v>
      </c>
      <c r="T9926" s="66">
        <f>(L9926*'Football Field'!$F$4)+(M9926*'Football Field'!$F$5)+(N9926*'Football Field'!$F$6)+(O9926*'Football Field'!$F$7)+(P9926*'Football Field'!$F$8)+(Q9926*'Football Field'!$F$9)+(R9926*'Football Field'!$F$10)+(S9926*'Football Field'!$F$11)</f>
        <v>154549726.53897291</v>
      </c>
    </row>
    <row r="9927" spans="2:20" x14ac:dyDescent="0.3">
      <c r="B9927" s="62">
        <f t="shared" si="1395"/>
        <v>9900</v>
      </c>
      <c r="C9927" s="62">
        <v>0.64686812007009609</v>
      </c>
      <c r="D9927" s="62">
        <v>0.13522973225670398</v>
      </c>
      <c r="E9927" s="62">
        <v>0.38177984703908008</v>
      </c>
      <c r="F9927" s="62">
        <v>0.68446415270454164</v>
      </c>
      <c r="G9927" s="62">
        <v>1.1685250775519407E-2</v>
      </c>
      <c r="H9927" s="62">
        <v>5.083741462853919E-2</v>
      </c>
      <c r="I9927" s="62">
        <v>0.33933759491253201</v>
      </c>
      <c r="J9927" s="62">
        <v>0.82831082484409646</v>
      </c>
      <c r="K9927" s="62"/>
      <c r="L9927" s="65">
        <f t="shared" si="1396"/>
        <v>0.21012356720901273</v>
      </c>
      <c r="M9927" s="65">
        <f t="shared" si="1397"/>
        <v>4.3926965718173325E-2</v>
      </c>
      <c r="N9927" s="65">
        <f t="shared" si="1398"/>
        <v>0.1240143714914716</v>
      </c>
      <c r="O9927" s="65">
        <f t="shared" si="1399"/>
        <v>0.22233596761174107</v>
      </c>
      <c r="P9927" s="65">
        <f t="shared" si="1400"/>
        <v>3.795745223026223E-3</v>
      </c>
      <c r="Q9927" s="65">
        <f t="shared" si="1401"/>
        <v>1.6513627087194779E-2</v>
      </c>
      <c r="R9927" s="65">
        <f t="shared" si="1402"/>
        <v>0.11022776315429121</v>
      </c>
      <c r="S9927" s="65">
        <f t="shared" si="1403"/>
        <v>0.26906199250508911</v>
      </c>
      <c r="T9927" s="66">
        <f>(L9927*'Football Field'!$F$4)+(M9927*'Football Field'!$F$5)+(N9927*'Football Field'!$F$6)+(O9927*'Football Field'!$F$7)+(P9927*'Football Field'!$F$8)+(Q9927*'Football Field'!$F$9)+(R9927*'Football Field'!$F$10)+(S9927*'Football Field'!$F$11)</f>
        <v>129348377.91670218</v>
      </c>
    </row>
    <row r="9928" spans="2:20" x14ac:dyDescent="0.3">
      <c r="B9928" s="62">
        <f t="shared" si="1395"/>
        <v>9901</v>
      </c>
      <c r="C9928" s="62">
        <v>0.32494205058679937</v>
      </c>
      <c r="D9928" s="62">
        <v>7.540869227930036E-2</v>
      </c>
      <c r="E9928" s="62">
        <v>7.9187555549977917E-2</v>
      </c>
      <c r="F9928" s="62">
        <v>0.72054982652390154</v>
      </c>
      <c r="G9928" s="62">
        <v>0.11378799423229913</v>
      </c>
      <c r="H9928" s="62">
        <v>0.92293477632276255</v>
      </c>
      <c r="I9928" s="62">
        <v>1.9475640331148458E-2</v>
      </c>
      <c r="J9928" s="62">
        <v>0.46655626447959098</v>
      </c>
      <c r="K9928" s="62"/>
      <c r="L9928" s="65">
        <f t="shared" si="1396"/>
        <v>0.11933926209412742</v>
      </c>
      <c r="M9928" s="65">
        <f t="shared" si="1397"/>
        <v>2.7694838743842216E-2</v>
      </c>
      <c r="N9928" s="65">
        <f t="shared" si="1398"/>
        <v>2.9082676216594293E-2</v>
      </c>
      <c r="O9928" s="65">
        <f t="shared" si="1399"/>
        <v>0.26463144565047325</v>
      </c>
      <c r="P9928" s="65">
        <f t="shared" si="1400"/>
        <v>4.1790144557563337E-2</v>
      </c>
      <c r="Q9928" s="65">
        <f t="shared" si="1401"/>
        <v>0.33895999292324747</v>
      </c>
      <c r="R9928" s="65">
        <f t="shared" si="1402"/>
        <v>7.1526862766228402E-3</v>
      </c>
      <c r="S9928" s="65">
        <f t="shared" si="1403"/>
        <v>0.17134895353752919</v>
      </c>
      <c r="T9928" s="66">
        <f>(L9928*'Football Field'!$F$4)+(M9928*'Football Field'!$F$5)+(N9928*'Football Field'!$F$6)+(O9928*'Football Field'!$F$7)+(P9928*'Football Field'!$F$8)+(Q9928*'Football Field'!$F$9)+(R9928*'Football Field'!$F$10)+(S9928*'Football Field'!$F$11)</f>
        <v>115700154.30188686</v>
      </c>
    </row>
    <row r="9929" spans="2:20" x14ac:dyDescent="0.3">
      <c r="B9929" s="62">
        <f t="shared" si="1395"/>
        <v>9902</v>
      </c>
      <c r="C9929" s="62">
        <v>0.72016000807480163</v>
      </c>
      <c r="D9929" s="62">
        <v>0.75934721329991817</v>
      </c>
      <c r="E9929" s="62">
        <v>9.5997766435028109E-2</v>
      </c>
      <c r="F9929" s="62">
        <v>0.15104875517907135</v>
      </c>
      <c r="G9929" s="62">
        <v>0.97906378552340145</v>
      </c>
      <c r="H9929" s="62">
        <v>0.33834383357894426</v>
      </c>
      <c r="I9929" s="62">
        <v>0.98028035893708276</v>
      </c>
      <c r="J9929" s="62">
        <v>0.40013574267155816</v>
      </c>
      <c r="K9929" s="62"/>
      <c r="L9929" s="65">
        <f t="shared" si="1396"/>
        <v>0.16277092404149912</v>
      </c>
      <c r="M9929" s="65">
        <f t="shared" si="1397"/>
        <v>0.17162803570220878</v>
      </c>
      <c r="N9929" s="65">
        <f t="shared" si="1398"/>
        <v>2.1697463026753534E-2</v>
      </c>
      <c r="O9929" s="65">
        <f t="shared" si="1399"/>
        <v>3.4140114946874259E-2</v>
      </c>
      <c r="P9929" s="65">
        <f t="shared" si="1400"/>
        <v>0.22128848488995717</v>
      </c>
      <c r="Q9929" s="65">
        <f t="shared" si="1401"/>
        <v>7.6472641937745153E-2</v>
      </c>
      <c r="R9929" s="65">
        <f t="shared" si="1402"/>
        <v>0.22156345541940742</v>
      </c>
      <c r="S9929" s="65">
        <f t="shared" si="1403"/>
        <v>9.0438880035554628E-2</v>
      </c>
      <c r="T9929" s="66">
        <f>(L9929*'Football Field'!$F$4)+(M9929*'Football Field'!$F$5)+(N9929*'Football Field'!$F$6)+(O9929*'Football Field'!$F$7)+(P9929*'Football Field'!$F$8)+(Q9929*'Football Field'!$F$9)+(R9929*'Football Field'!$F$10)+(S9929*'Football Field'!$F$11)</f>
        <v>157053784.24429947</v>
      </c>
    </row>
    <row r="9930" spans="2:20" x14ac:dyDescent="0.3">
      <c r="B9930" s="62">
        <f t="shared" si="1395"/>
        <v>9903</v>
      </c>
      <c r="C9930" s="62">
        <v>0.19984635589514665</v>
      </c>
      <c r="D9930" s="62">
        <v>0.56647124444168062</v>
      </c>
      <c r="E9930" s="62">
        <v>0.58502335912720527</v>
      </c>
      <c r="F9930" s="62">
        <v>0.41760362967227393</v>
      </c>
      <c r="G9930" s="62">
        <v>0.81208299060603295</v>
      </c>
      <c r="H9930" s="62">
        <v>0.69993118112569574</v>
      </c>
      <c r="I9930" s="62">
        <v>0.42560625479993053</v>
      </c>
      <c r="J9930" s="62">
        <v>0.16588008642827867</v>
      </c>
      <c r="K9930" s="62"/>
      <c r="L9930" s="65">
        <f t="shared" si="1396"/>
        <v>5.1607279283821264E-2</v>
      </c>
      <c r="M9930" s="65">
        <f t="shared" si="1397"/>
        <v>0.1462825758679023</v>
      </c>
      <c r="N9930" s="65">
        <f t="shared" si="1398"/>
        <v>0.15107337707912721</v>
      </c>
      <c r="O9930" s="65">
        <f t="shared" si="1399"/>
        <v>0.10783978046485808</v>
      </c>
      <c r="P9930" s="65">
        <f t="shared" si="1400"/>
        <v>0.20970807053311963</v>
      </c>
      <c r="Q9930" s="65">
        <f t="shared" si="1401"/>
        <v>0.18074657294607138</v>
      </c>
      <c r="R9930" s="65">
        <f t="shared" si="1402"/>
        <v>0.10990633658551802</v>
      </c>
      <c r="S9930" s="65">
        <f t="shared" si="1403"/>
        <v>4.2836007239582023E-2</v>
      </c>
      <c r="T9930" s="66">
        <f>(L9930*'Football Field'!$F$4)+(M9930*'Football Field'!$F$5)+(N9930*'Football Field'!$F$6)+(O9930*'Football Field'!$F$7)+(P9930*'Football Field'!$F$8)+(Q9930*'Football Field'!$F$9)+(R9930*'Football Field'!$F$10)+(S9930*'Football Field'!$F$11)</f>
        <v>144761114.70689183</v>
      </c>
    </row>
    <row r="9931" spans="2:20" x14ac:dyDescent="0.3">
      <c r="B9931" s="62">
        <f t="shared" si="1395"/>
        <v>9904</v>
      </c>
      <c r="C9931" s="62">
        <v>0.21722923073053857</v>
      </c>
      <c r="D9931" s="62">
        <v>0.15175931212880633</v>
      </c>
      <c r="E9931" s="62">
        <v>0.8093925570379964</v>
      </c>
      <c r="F9931" s="62">
        <v>0.13938415568657736</v>
      </c>
      <c r="G9931" s="62">
        <v>0.30559289201815099</v>
      </c>
      <c r="H9931" s="62">
        <v>0.61472866505616619</v>
      </c>
      <c r="I9931" s="62">
        <v>0.94718232150860782</v>
      </c>
      <c r="J9931" s="62">
        <v>0.48733135580615738</v>
      </c>
      <c r="K9931" s="62"/>
      <c r="L9931" s="65">
        <f t="shared" si="1396"/>
        <v>5.9148614537198281E-2</v>
      </c>
      <c r="M9931" s="65">
        <f t="shared" si="1397"/>
        <v>4.1322031226413626E-2</v>
      </c>
      <c r="N9931" s="65">
        <f t="shared" si="1398"/>
        <v>0.22038676933355925</v>
      </c>
      <c r="O9931" s="65">
        <f t="shared" si="1399"/>
        <v>3.7952441619263096E-2</v>
      </c>
      <c r="P9931" s="65">
        <f t="shared" si="1400"/>
        <v>8.3208857824989713E-2</v>
      </c>
      <c r="Q9931" s="65">
        <f t="shared" si="1401"/>
        <v>0.16738239477299785</v>
      </c>
      <c r="R9931" s="65">
        <f t="shared" si="1402"/>
        <v>0.25790507954639275</v>
      </c>
      <c r="S9931" s="65">
        <f t="shared" si="1403"/>
        <v>0.13269381113918546</v>
      </c>
      <c r="T9931" s="66">
        <f>(L9931*'Football Field'!$F$4)+(M9931*'Football Field'!$F$5)+(N9931*'Football Field'!$F$6)+(O9931*'Football Field'!$F$7)+(P9931*'Football Field'!$F$8)+(Q9931*'Football Field'!$F$9)+(R9931*'Football Field'!$F$10)+(S9931*'Football Field'!$F$11)</f>
        <v>157245120.57413879</v>
      </c>
    </row>
    <row r="9932" spans="2:20" x14ac:dyDescent="0.3">
      <c r="B9932" s="62">
        <f t="shared" si="1395"/>
        <v>9905</v>
      </c>
      <c r="C9932" s="62">
        <v>0.22792251862013191</v>
      </c>
      <c r="D9932" s="62">
        <v>9.9754090077273205E-2</v>
      </c>
      <c r="E9932" s="62">
        <v>0.81775201778735507</v>
      </c>
      <c r="F9932" s="62">
        <v>0.96110197208822667</v>
      </c>
      <c r="G9932" s="62">
        <v>0.37895656707920977</v>
      </c>
      <c r="H9932" s="62">
        <v>0.24784055802349236</v>
      </c>
      <c r="I9932" s="62">
        <v>0.985140233458486</v>
      </c>
      <c r="J9932" s="62">
        <v>0.81640724325461944</v>
      </c>
      <c r="K9932" s="62"/>
      <c r="L9932" s="65">
        <f t="shared" si="1396"/>
        <v>5.0259931872125414E-2</v>
      </c>
      <c r="M9932" s="65">
        <f t="shared" si="1397"/>
        <v>2.1997097090724976E-2</v>
      </c>
      <c r="N9932" s="65">
        <f t="shared" si="1398"/>
        <v>0.18032514273319927</v>
      </c>
      <c r="O9932" s="65">
        <f t="shared" si="1399"/>
        <v>0.211935704869194</v>
      </c>
      <c r="P9932" s="65">
        <f t="shared" si="1400"/>
        <v>8.3564938467704727E-2</v>
      </c>
      <c r="Q9932" s="65">
        <f t="shared" si="1401"/>
        <v>5.4652123172484197E-2</v>
      </c>
      <c r="R9932" s="65">
        <f t="shared" si="1402"/>
        <v>0.21723645964370211</v>
      </c>
      <c r="S9932" s="65">
        <f t="shared" si="1403"/>
        <v>0.18002860215086519</v>
      </c>
      <c r="T9932" s="66">
        <f>(L9932*'Football Field'!$F$4)+(M9932*'Football Field'!$F$5)+(N9932*'Football Field'!$F$6)+(O9932*'Football Field'!$F$7)+(P9932*'Football Field'!$F$8)+(Q9932*'Football Field'!$F$9)+(R9932*'Football Field'!$F$10)+(S9932*'Football Field'!$F$11)</f>
        <v>152289843.21761569</v>
      </c>
    </row>
    <row r="9933" spans="2:20" x14ac:dyDescent="0.3">
      <c r="B9933" s="62">
        <f t="shared" si="1395"/>
        <v>9906</v>
      </c>
      <c r="C9933" s="62">
        <v>1.4496009985936475E-2</v>
      </c>
      <c r="D9933" s="62">
        <v>0.52162371583715306</v>
      </c>
      <c r="E9933" s="62">
        <v>0.96164685384443616</v>
      </c>
      <c r="F9933" s="62">
        <v>0.59121955462547293</v>
      </c>
      <c r="G9933" s="62">
        <v>6.9287903064287226E-2</v>
      </c>
      <c r="H9933" s="62">
        <v>4.3470667088401305E-2</v>
      </c>
      <c r="I9933" s="62">
        <v>0.60985584607556109</v>
      </c>
      <c r="J9933" s="62">
        <v>0.21092642440523079</v>
      </c>
      <c r="K9933" s="62"/>
      <c r="L9933" s="65">
        <f t="shared" si="1396"/>
        <v>4.7959902777341074E-3</v>
      </c>
      <c r="M9933" s="65">
        <f t="shared" si="1397"/>
        <v>0.17257868007938662</v>
      </c>
      <c r="N9933" s="65">
        <f t="shared" si="1398"/>
        <v>0.31815989131671107</v>
      </c>
      <c r="O9933" s="65">
        <f t="shared" si="1399"/>
        <v>0.19560439312203456</v>
      </c>
      <c r="P9933" s="65">
        <f t="shared" si="1400"/>
        <v>2.2923832819051221E-2</v>
      </c>
      <c r="Q9933" s="65">
        <f t="shared" si="1401"/>
        <v>1.4382226345377348E-2</v>
      </c>
      <c r="R9933" s="65">
        <f t="shared" si="1402"/>
        <v>0.20177019134474239</v>
      </c>
      <c r="S9933" s="65">
        <f t="shared" si="1403"/>
        <v>6.9784794694962626E-2</v>
      </c>
      <c r="T9933" s="66">
        <f>(L9933*'Football Field'!$F$4)+(M9933*'Football Field'!$F$5)+(N9933*'Football Field'!$F$6)+(O9933*'Football Field'!$F$7)+(P9933*'Football Field'!$F$8)+(Q9933*'Football Field'!$F$9)+(R9933*'Football Field'!$F$10)+(S9933*'Football Field'!$F$11)</f>
        <v>147546315.58284676</v>
      </c>
    </row>
    <row r="9934" spans="2:20" x14ac:dyDescent="0.3">
      <c r="B9934" s="62">
        <f t="shared" si="1395"/>
        <v>9907</v>
      </c>
      <c r="C9934" s="62">
        <v>0.16922066063082453</v>
      </c>
      <c r="D9934" s="62">
        <v>0.32794108687549295</v>
      </c>
      <c r="E9934" s="62">
        <v>0.38643983496661183</v>
      </c>
      <c r="F9934" s="62">
        <v>0.80984203223032714</v>
      </c>
      <c r="G9934" s="62">
        <v>0.13414629594326177</v>
      </c>
      <c r="H9934" s="62">
        <v>0.1819439495179529</v>
      </c>
      <c r="I9934" s="62">
        <v>0.60717046207962189</v>
      </c>
      <c r="J9934" s="62">
        <v>0.37055864375312486</v>
      </c>
      <c r="K9934" s="62"/>
      <c r="L9934" s="65">
        <f t="shared" si="1396"/>
        <v>5.6647393469203583E-2</v>
      </c>
      <c r="M9934" s="65">
        <f t="shared" si="1397"/>
        <v>0.10977978524432266</v>
      </c>
      <c r="N9934" s="65">
        <f t="shared" si="1398"/>
        <v>0.12936250988456557</v>
      </c>
      <c r="O9934" s="65">
        <f t="shared" si="1399"/>
        <v>0.27109834033642999</v>
      </c>
      <c r="P9934" s="65">
        <f t="shared" si="1400"/>
        <v>4.4906088774304007E-2</v>
      </c>
      <c r="Q9934" s="65">
        <f t="shared" si="1401"/>
        <v>6.0906572869193577E-2</v>
      </c>
      <c r="R9934" s="65">
        <f t="shared" si="1402"/>
        <v>0.20325310124712581</v>
      </c>
      <c r="S9934" s="65">
        <f t="shared" si="1403"/>
        <v>0.12404620817485472</v>
      </c>
      <c r="T9934" s="66">
        <f>(L9934*'Football Field'!$F$4)+(M9934*'Football Field'!$F$5)+(N9934*'Football Field'!$F$6)+(O9934*'Football Field'!$F$7)+(P9934*'Football Field'!$F$8)+(Q9934*'Football Field'!$F$9)+(R9934*'Football Field'!$F$10)+(S9934*'Football Field'!$F$11)</f>
        <v>145521130.72867808</v>
      </c>
    </row>
    <row r="9935" spans="2:20" x14ac:dyDescent="0.3">
      <c r="B9935" s="62">
        <f t="shared" si="1395"/>
        <v>9908</v>
      </c>
      <c r="C9935" s="62">
        <v>0.3409035261940877</v>
      </c>
      <c r="D9935" s="62">
        <v>0.98149310214542551</v>
      </c>
      <c r="E9935" s="62">
        <v>0.27338069740941573</v>
      </c>
      <c r="F9935" s="62">
        <v>0.54206670240148047</v>
      </c>
      <c r="G9935" s="62">
        <v>0.10992270960629003</v>
      </c>
      <c r="H9935" s="62">
        <v>0.50071187853280319</v>
      </c>
      <c r="I9935" s="62">
        <v>0.81920629310761861</v>
      </c>
      <c r="J9935" s="62">
        <v>0.408506054834472</v>
      </c>
      <c r="K9935" s="62"/>
      <c r="L9935" s="65">
        <f t="shared" si="1396"/>
        <v>8.5736205645235639E-2</v>
      </c>
      <c r="M9935" s="65">
        <f t="shared" si="1397"/>
        <v>0.24684254628980098</v>
      </c>
      <c r="N9935" s="65">
        <f t="shared" si="1398"/>
        <v>6.8754418454408175E-2</v>
      </c>
      <c r="O9935" s="65">
        <f t="shared" si="1399"/>
        <v>0.13632813596673818</v>
      </c>
      <c r="P9935" s="65">
        <f t="shared" si="1400"/>
        <v>2.7645228962873216E-2</v>
      </c>
      <c r="Q9935" s="65">
        <f t="shared" si="1401"/>
        <v>0.12592752285718417</v>
      </c>
      <c r="R9935" s="65">
        <f t="shared" si="1402"/>
        <v>0.20602790471506738</v>
      </c>
      <c r="S9935" s="65">
        <f t="shared" si="1403"/>
        <v>0.10273803710869218</v>
      </c>
      <c r="T9935" s="66">
        <f>(L9935*'Football Field'!$F$4)+(M9935*'Football Field'!$F$5)+(N9935*'Football Field'!$F$6)+(O9935*'Football Field'!$F$7)+(P9935*'Football Field'!$F$8)+(Q9935*'Football Field'!$F$9)+(R9935*'Football Field'!$F$10)+(S9935*'Football Field'!$F$11)</f>
        <v>141203555.08483693</v>
      </c>
    </row>
    <row r="9936" spans="2:20" x14ac:dyDescent="0.3">
      <c r="B9936" s="62">
        <f t="shared" si="1395"/>
        <v>9909</v>
      </c>
      <c r="C9936" s="62">
        <v>0.57303488560326354</v>
      </c>
      <c r="D9936" s="62">
        <v>0.72955823020496857</v>
      </c>
      <c r="E9936" s="62">
        <v>0.68404290665578105</v>
      </c>
      <c r="F9936" s="62">
        <v>0.90989833977907064</v>
      </c>
      <c r="G9936" s="62">
        <v>4.6504709578676473E-2</v>
      </c>
      <c r="H9936" s="62">
        <v>0.79500030621864737</v>
      </c>
      <c r="I9936" s="62">
        <v>0.41817296497781165</v>
      </c>
      <c r="J9936" s="62">
        <v>0.71259471889187365</v>
      </c>
      <c r="K9936" s="62"/>
      <c r="L9936" s="65">
        <f t="shared" si="1396"/>
        <v>0.11769513113104443</v>
      </c>
      <c r="M9936" s="65">
        <f t="shared" si="1397"/>
        <v>0.14984332320590127</v>
      </c>
      <c r="N9936" s="65">
        <f t="shared" si="1398"/>
        <v>0.14049497093594476</v>
      </c>
      <c r="O9936" s="65">
        <f t="shared" si="1399"/>
        <v>0.18688321968998015</v>
      </c>
      <c r="P9936" s="65">
        <f t="shared" si="1400"/>
        <v>9.5515613963211982E-3</v>
      </c>
      <c r="Q9936" s="65">
        <f t="shared" si="1401"/>
        <v>0.16328441363761065</v>
      </c>
      <c r="R9936" s="65">
        <f t="shared" si="1402"/>
        <v>8.5888177465335266E-2</v>
      </c>
      <c r="S9936" s="65">
        <f t="shared" si="1403"/>
        <v>0.14635920253786233</v>
      </c>
      <c r="T9936" s="66">
        <f>(L9936*'Football Field'!$F$4)+(M9936*'Football Field'!$F$5)+(N9936*'Football Field'!$F$6)+(O9936*'Football Field'!$F$7)+(P9936*'Football Field'!$F$8)+(Q9936*'Football Field'!$F$9)+(R9936*'Football Field'!$F$10)+(S9936*'Football Field'!$F$11)</f>
        <v>125774947.83384545</v>
      </c>
    </row>
    <row r="9937" spans="2:20" x14ac:dyDescent="0.3">
      <c r="B9937" s="62">
        <f t="shared" si="1395"/>
        <v>9910</v>
      </c>
      <c r="C9937" s="62">
        <v>0.36196450850440764</v>
      </c>
      <c r="D9937" s="62">
        <v>0.99207945514135076</v>
      </c>
      <c r="E9937" s="62">
        <v>0.66865154756591794</v>
      </c>
      <c r="F9937" s="62">
        <v>0.27082683867843182</v>
      </c>
      <c r="G9937" s="62">
        <v>4.6374645991778207E-2</v>
      </c>
      <c r="H9937" s="62">
        <v>8.4927357007590021E-2</v>
      </c>
      <c r="I9937" s="62">
        <v>0.66822846616048104</v>
      </c>
      <c r="J9937" s="62">
        <v>0.25225803211808062</v>
      </c>
      <c r="K9937" s="62"/>
      <c r="L9937" s="65">
        <f t="shared" si="1396"/>
        <v>0.1082005603090742</v>
      </c>
      <c r="M9937" s="65">
        <f t="shared" si="1397"/>
        <v>0.29655822710614754</v>
      </c>
      <c r="N9937" s="65">
        <f t="shared" si="1398"/>
        <v>0.19987725425649269</v>
      </c>
      <c r="O9937" s="65">
        <f t="shared" si="1399"/>
        <v>8.0957151884366974E-2</v>
      </c>
      <c r="P9937" s="65">
        <f t="shared" si="1400"/>
        <v>1.3862582000589327E-2</v>
      </c>
      <c r="Q9937" s="65">
        <f t="shared" si="1401"/>
        <v>2.5386985181941178E-2</v>
      </c>
      <c r="R9937" s="65">
        <f t="shared" si="1402"/>
        <v>0.19975078427380358</v>
      </c>
      <c r="S9937" s="65">
        <f t="shared" si="1403"/>
        <v>7.5406454987584484E-2</v>
      </c>
      <c r="T9937" s="66">
        <f>(L9937*'Football Field'!$F$4)+(M9937*'Football Field'!$F$5)+(N9937*'Football Field'!$F$6)+(O9937*'Football Field'!$F$7)+(P9937*'Football Field'!$F$8)+(Q9937*'Football Field'!$F$9)+(R9937*'Football Field'!$F$10)+(S9937*'Football Field'!$F$11)</f>
        <v>141762924.96981716</v>
      </c>
    </row>
    <row r="9938" spans="2:20" x14ac:dyDescent="0.3">
      <c r="B9938" s="62">
        <f t="shared" si="1395"/>
        <v>9911</v>
      </c>
      <c r="C9938" s="62">
        <v>0.63240005988048309</v>
      </c>
      <c r="D9938" s="62">
        <v>4.473797684691061E-2</v>
      </c>
      <c r="E9938" s="62">
        <v>0.80653530577667309</v>
      </c>
      <c r="F9938" s="62">
        <v>0.23303915247053386</v>
      </c>
      <c r="G9938" s="62">
        <v>9.8661964313325523E-2</v>
      </c>
      <c r="H9938" s="62">
        <v>0.4324457539874399</v>
      </c>
      <c r="I9938" s="62">
        <v>0.32913963779013378</v>
      </c>
      <c r="J9938" s="62">
        <v>0.90652097074987759</v>
      </c>
      <c r="K9938" s="62"/>
      <c r="L9938" s="65">
        <f t="shared" si="1396"/>
        <v>0.18154256969639773</v>
      </c>
      <c r="M9938" s="65">
        <f t="shared" si="1397"/>
        <v>1.2842894545805453E-2</v>
      </c>
      <c r="N9938" s="65">
        <f t="shared" si="1398"/>
        <v>0.23153143279151345</v>
      </c>
      <c r="O9938" s="65">
        <f t="shared" si="1399"/>
        <v>6.6898359540583915E-2</v>
      </c>
      <c r="P9938" s="65">
        <f t="shared" si="1400"/>
        <v>2.8322809672283174E-2</v>
      </c>
      <c r="Q9938" s="65">
        <f t="shared" si="1401"/>
        <v>0.12414185009408939</v>
      </c>
      <c r="R9938" s="65">
        <f t="shared" si="1402"/>
        <v>9.4485847526097844E-2</v>
      </c>
      <c r="S9938" s="65">
        <f t="shared" si="1403"/>
        <v>0.26023423613322899</v>
      </c>
      <c r="T9938" s="66">
        <f>(L9938*'Football Field'!$F$4)+(M9938*'Football Field'!$F$5)+(N9938*'Football Field'!$F$6)+(O9938*'Football Field'!$F$7)+(P9938*'Football Field'!$F$8)+(Q9938*'Football Field'!$F$9)+(R9938*'Football Field'!$F$10)+(S9938*'Football Field'!$F$11)</f>
        <v>131050557.77600411</v>
      </c>
    </row>
    <row r="9939" spans="2:20" x14ac:dyDescent="0.3">
      <c r="B9939" s="62">
        <f t="shared" si="1395"/>
        <v>9912</v>
      </c>
      <c r="C9939" s="62">
        <v>0.79648435858721356</v>
      </c>
      <c r="D9939" s="62">
        <v>0.25308837988506727</v>
      </c>
      <c r="E9939" s="62">
        <v>0.50861884551257641</v>
      </c>
      <c r="F9939" s="62">
        <v>9.6296438336566981E-2</v>
      </c>
      <c r="G9939" s="62">
        <v>0.70777145834606847</v>
      </c>
      <c r="H9939" s="62">
        <v>0.4681036413349966</v>
      </c>
      <c r="I9939" s="62">
        <v>0.40545053956600319</v>
      </c>
      <c r="J9939" s="62">
        <v>0.69743311234223437</v>
      </c>
      <c r="K9939" s="62"/>
      <c r="L9939" s="65">
        <f t="shared" si="1396"/>
        <v>0.20250047972334304</v>
      </c>
      <c r="M9939" s="65">
        <f t="shared" si="1397"/>
        <v>6.434591939763494E-2</v>
      </c>
      <c r="N9939" s="65">
        <f t="shared" si="1398"/>
        <v>0.12931272171536537</v>
      </c>
      <c r="O9939" s="65">
        <f t="shared" si="1399"/>
        <v>2.4482684121246198E-2</v>
      </c>
      <c r="P9939" s="65">
        <f t="shared" si="1400"/>
        <v>0.17994585619207143</v>
      </c>
      <c r="Q9939" s="65">
        <f t="shared" si="1401"/>
        <v>0.11901201939322335</v>
      </c>
      <c r="R9939" s="65">
        <f t="shared" si="1402"/>
        <v>0.10308291416022039</v>
      </c>
      <c r="S9939" s="65">
        <f t="shared" si="1403"/>
        <v>0.17731740529689533</v>
      </c>
      <c r="T9939" s="66">
        <f>(L9939*'Football Field'!$F$4)+(M9939*'Football Field'!$F$5)+(N9939*'Football Field'!$F$6)+(O9939*'Football Field'!$F$7)+(P9939*'Football Field'!$F$8)+(Q9939*'Football Field'!$F$9)+(R9939*'Football Field'!$F$10)+(S9939*'Football Field'!$F$11)</f>
        <v>140790857.35983723</v>
      </c>
    </row>
    <row r="9940" spans="2:20" x14ac:dyDescent="0.3">
      <c r="B9940" s="62">
        <f t="shared" si="1395"/>
        <v>9913</v>
      </c>
      <c r="C9940" s="62">
        <v>0.81233207121038042</v>
      </c>
      <c r="D9940" s="62">
        <v>0.54686459624469286</v>
      </c>
      <c r="E9940" s="62">
        <v>0.21626641612191566</v>
      </c>
      <c r="F9940" s="62">
        <v>0.16299218082062561</v>
      </c>
      <c r="G9940" s="62">
        <v>0.67580980780322542</v>
      </c>
      <c r="H9940" s="62">
        <v>0.51431321646670036</v>
      </c>
      <c r="I9940" s="62">
        <v>0.1591208164807999</v>
      </c>
      <c r="J9940" s="62">
        <v>0.20211323615346311</v>
      </c>
      <c r="K9940" s="62"/>
      <c r="L9940" s="65">
        <f t="shared" si="1396"/>
        <v>0.24692352843716747</v>
      </c>
      <c r="M9940" s="65">
        <f t="shared" si="1397"/>
        <v>0.16622972361648275</v>
      </c>
      <c r="N9940" s="65">
        <f t="shared" si="1398"/>
        <v>6.5738222635622248E-2</v>
      </c>
      <c r="O9940" s="65">
        <f t="shared" si="1399"/>
        <v>4.9544522273914371E-2</v>
      </c>
      <c r="P9940" s="65">
        <f t="shared" si="1400"/>
        <v>0.20542503270438894</v>
      </c>
      <c r="Q9940" s="65">
        <f t="shared" si="1401"/>
        <v>0.15633512283049639</v>
      </c>
      <c r="R9940" s="65">
        <f t="shared" si="1402"/>
        <v>4.8367748665516463E-2</v>
      </c>
      <c r="S9940" s="65">
        <f t="shared" si="1403"/>
        <v>6.1436098836411247E-2</v>
      </c>
      <c r="T9940" s="66">
        <f>(L9940*'Football Field'!$F$4)+(M9940*'Football Field'!$F$5)+(N9940*'Football Field'!$F$6)+(O9940*'Football Field'!$F$7)+(P9940*'Football Field'!$F$8)+(Q9940*'Football Field'!$F$9)+(R9940*'Football Field'!$F$10)+(S9940*'Football Field'!$F$11)</f>
        <v>132362270.49244474</v>
      </c>
    </row>
    <row r="9941" spans="2:20" x14ac:dyDescent="0.3">
      <c r="B9941" s="62">
        <f t="shared" si="1395"/>
        <v>9914</v>
      </c>
      <c r="C9941" s="62">
        <v>0.41967342803295549</v>
      </c>
      <c r="D9941" s="62">
        <v>0.3391762786257454</v>
      </c>
      <c r="E9941" s="62">
        <v>0.74616630382242466</v>
      </c>
      <c r="F9941" s="62">
        <v>0.9817864044279756</v>
      </c>
      <c r="G9941" s="62">
        <v>0.13377640270609303</v>
      </c>
      <c r="H9941" s="62">
        <v>0.5341823318396185</v>
      </c>
      <c r="I9941" s="62">
        <v>0.8189910579508981</v>
      </c>
      <c r="J9941" s="62">
        <v>6.2263340518718735E-2</v>
      </c>
      <c r="K9941" s="62"/>
      <c r="L9941" s="65">
        <f t="shared" si="1396"/>
        <v>0.10398211380745986</v>
      </c>
      <c r="M9941" s="65">
        <f t="shared" si="1397"/>
        <v>8.4037406347498081E-2</v>
      </c>
      <c r="N9941" s="65">
        <f t="shared" si="1398"/>
        <v>0.1848769646603938</v>
      </c>
      <c r="O9941" s="65">
        <f t="shared" si="1399"/>
        <v>0.24325634843821931</v>
      </c>
      <c r="P9941" s="65">
        <f t="shared" si="1400"/>
        <v>3.3145660891938142E-2</v>
      </c>
      <c r="Q9941" s="65">
        <f t="shared" si="1401"/>
        <v>0.13235388355090166</v>
      </c>
      <c r="R9941" s="65">
        <f t="shared" si="1402"/>
        <v>0.20292068953304065</v>
      </c>
      <c r="S9941" s="65">
        <f t="shared" si="1403"/>
        <v>1.5426932770548523E-2</v>
      </c>
      <c r="T9941" s="66">
        <f>(L9941*'Football Field'!$F$4)+(M9941*'Football Field'!$F$5)+(N9941*'Football Field'!$F$6)+(O9941*'Football Field'!$F$7)+(P9941*'Football Field'!$F$8)+(Q9941*'Football Field'!$F$9)+(R9941*'Football Field'!$F$10)+(S9941*'Football Field'!$F$11)</f>
        <v>144778215.2383118</v>
      </c>
    </row>
    <row r="9942" spans="2:20" x14ac:dyDescent="0.3">
      <c r="B9942" s="62">
        <f t="shared" si="1395"/>
        <v>9915</v>
      </c>
      <c r="C9942" s="62">
        <v>0.90455016913730935</v>
      </c>
      <c r="D9942" s="62">
        <v>0.55961807802597241</v>
      </c>
      <c r="E9942" s="62">
        <v>0.35960553560121433</v>
      </c>
      <c r="F9942" s="62">
        <v>0.58437022258269422</v>
      </c>
      <c r="G9942" s="62">
        <v>0.4206478621109131</v>
      </c>
      <c r="H9942" s="62">
        <v>0.34536304372679449</v>
      </c>
      <c r="I9942" s="62">
        <v>0.31880723926661414</v>
      </c>
      <c r="J9942" s="62">
        <v>0.97071637638932695</v>
      </c>
      <c r="K9942" s="62"/>
      <c r="L9942" s="65">
        <f t="shared" si="1396"/>
        <v>0.20264679987550607</v>
      </c>
      <c r="M9942" s="65">
        <f t="shared" si="1397"/>
        <v>0.1253715012541553</v>
      </c>
      <c r="N9942" s="65">
        <f t="shared" si="1398"/>
        <v>8.0562597292534982E-2</v>
      </c>
      <c r="O9942" s="65">
        <f t="shared" si="1399"/>
        <v>0.13091673584214883</v>
      </c>
      <c r="P9942" s="65">
        <f t="shared" si="1400"/>
        <v>9.4237938413684524E-2</v>
      </c>
      <c r="Q9942" s="65">
        <f t="shared" si="1401"/>
        <v>7.737184513850387E-2</v>
      </c>
      <c r="R9942" s="65">
        <f t="shared" si="1402"/>
        <v>7.1422535773930249E-2</v>
      </c>
      <c r="S9942" s="65">
        <f t="shared" si="1403"/>
        <v>0.21747004640953607</v>
      </c>
      <c r="T9942" s="66">
        <f>(L9942*'Football Field'!$F$4)+(M9942*'Football Field'!$F$5)+(N9942*'Football Field'!$F$6)+(O9942*'Football Field'!$F$7)+(P9942*'Football Field'!$F$8)+(Q9942*'Football Field'!$F$9)+(R9942*'Football Field'!$F$10)+(S9942*'Football Field'!$F$11)</f>
        <v>128965713.07575671</v>
      </c>
    </row>
    <row r="9943" spans="2:20" x14ac:dyDescent="0.3">
      <c r="B9943" s="62">
        <f t="shared" si="1395"/>
        <v>9916</v>
      </c>
      <c r="C9943" s="62">
        <v>0.54683087239765438</v>
      </c>
      <c r="D9943" s="62">
        <v>0.48588573989166195</v>
      </c>
      <c r="E9943" s="62">
        <v>0.99842369366705253</v>
      </c>
      <c r="F9943" s="62">
        <v>0.16816935290629431</v>
      </c>
      <c r="G9943" s="62">
        <v>0.6561726266908805</v>
      </c>
      <c r="H9943" s="62">
        <v>0.10567156994109694</v>
      </c>
      <c r="I9943" s="62">
        <v>0.84481920296741719</v>
      </c>
      <c r="J9943" s="62">
        <v>0.30286820974472262</v>
      </c>
      <c r="K9943" s="62"/>
      <c r="L9943" s="65">
        <f t="shared" si="1396"/>
        <v>0.13308639509364825</v>
      </c>
      <c r="M9943" s="65">
        <f t="shared" si="1397"/>
        <v>0.11825371392448965</v>
      </c>
      <c r="N9943" s="65">
        <f t="shared" si="1398"/>
        <v>0.24299398017456</v>
      </c>
      <c r="O9943" s="65">
        <f t="shared" si="1399"/>
        <v>4.0928656506530936E-2</v>
      </c>
      <c r="P9943" s="65">
        <f t="shared" si="1400"/>
        <v>0.15969773078560748</v>
      </c>
      <c r="Q9943" s="65">
        <f t="shared" si="1401"/>
        <v>2.571809496724976E-2</v>
      </c>
      <c r="R9943" s="65">
        <f t="shared" si="1402"/>
        <v>0.20561008513627033</v>
      </c>
      <c r="S9943" s="65">
        <f t="shared" si="1403"/>
        <v>7.371134341164344E-2</v>
      </c>
      <c r="T9943" s="66">
        <f>(L9943*'Football Field'!$F$4)+(M9943*'Football Field'!$F$5)+(N9943*'Football Field'!$F$6)+(O9943*'Football Field'!$F$7)+(P9943*'Football Field'!$F$8)+(Q9943*'Football Field'!$F$9)+(R9943*'Football Field'!$F$10)+(S9943*'Football Field'!$F$11)</f>
        <v>155813766.31920877</v>
      </c>
    </row>
    <row r="9944" spans="2:20" x14ac:dyDescent="0.3">
      <c r="B9944" s="62">
        <f t="shared" si="1395"/>
        <v>9917</v>
      </c>
      <c r="C9944" s="62">
        <v>0.54990102924753492</v>
      </c>
      <c r="D9944" s="62">
        <v>0.94309653638401669</v>
      </c>
      <c r="E9944" s="62">
        <v>0.61715501268356399</v>
      </c>
      <c r="F9944" s="62">
        <v>0.61133738008811345</v>
      </c>
      <c r="G9944" s="62">
        <v>0.82296607029898539</v>
      </c>
      <c r="H9944" s="62">
        <v>0.78348162788795905</v>
      </c>
      <c r="I9944" s="62">
        <v>0.69302429590666914</v>
      </c>
      <c r="J9944" s="62">
        <v>0.15935606732723129</v>
      </c>
      <c r="K9944" s="62"/>
      <c r="L9944" s="65">
        <f t="shared" si="1396"/>
        <v>0.10615198278236397</v>
      </c>
      <c r="M9944" s="65">
        <f t="shared" si="1397"/>
        <v>0.18205379144194794</v>
      </c>
      <c r="N9944" s="65">
        <f t="shared" si="1398"/>
        <v>0.11913458021724367</v>
      </c>
      <c r="O9944" s="65">
        <f t="shared" si="1399"/>
        <v>0.11801155406842663</v>
      </c>
      <c r="P9944" s="65">
        <f t="shared" si="1400"/>
        <v>0.15886400548183599</v>
      </c>
      <c r="Q9944" s="65">
        <f t="shared" si="1401"/>
        <v>0.15124199419605641</v>
      </c>
      <c r="R9944" s="65">
        <f t="shared" si="1402"/>
        <v>0.13378026083622654</v>
      </c>
      <c r="S9944" s="65">
        <f t="shared" si="1403"/>
        <v>3.0761830975898869E-2</v>
      </c>
      <c r="T9944" s="66">
        <f>(L9944*'Football Field'!$F$4)+(M9944*'Football Field'!$F$5)+(N9944*'Football Field'!$F$6)+(O9944*'Football Field'!$F$7)+(P9944*'Football Field'!$F$8)+(Q9944*'Football Field'!$F$9)+(R9944*'Football Field'!$F$10)+(S9944*'Football Field'!$F$11)</f>
        <v>142672998.77735209</v>
      </c>
    </row>
    <row r="9945" spans="2:20" x14ac:dyDescent="0.3">
      <c r="B9945" s="62">
        <f t="shared" si="1395"/>
        <v>9918</v>
      </c>
      <c r="C9945" s="62">
        <v>0.32128841983041279</v>
      </c>
      <c r="D9945" s="62">
        <v>0.34144221330240121</v>
      </c>
      <c r="E9945" s="62">
        <v>0.94726463479218104</v>
      </c>
      <c r="F9945" s="62">
        <v>0.56905321543221887</v>
      </c>
      <c r="G9945" s="62">
        <v>0.85442248639167873</v>
      </c>
      <c r="H9945" s="62">
        <v>8.5899352687682673E-2</v>
      </c>
      <c r="I9945" s="62">
        <v>0.82421806513311113</v>
      </c>
      <c r="J9945" s="62">
        <v>2.3100275508072143E-2</v>
      </c>
      <c r="K9945" s="62"/>
      <c r="L9945" s="65">
        <f t="shared" si="1396"/>
        <v>8.0996631477783965E-2</v>
      </c>
      <c r="M9945" s="65">
        <f t="shared" si="1397"/>
        <v>8.607739157362447E-2</v>
      </c>
      <c r="N9945" s="65">
        <f t="shared" si="1398"/>
        <v>0.23880488620379831</v>
      </c>
      <c r="O9945" s="65">
        <f t="shared" si="1399"/>
        <v>0.14345799828683548</v>
      </c>
      <c r="P9945" s="65">
        <f t="shared" si="1400"/>
        <v>0.21539943236400388</v>
      </c>
      <c r="Q9945" s="65">
        <f t="shared" si="1401"/>
        <v>2.1655178912134046E-2</v>
      </c>
      <c r="R9945" s="65">
        <f t="shared" si="1402"/>
        <v>0.20778491460774218</v>
      </c>
      <c r="S9945" s="65">
        <f t="shared" si="1403"/>
        <v>5.8235665740775855E-3</v>
      </c>
      <c r="T9945" s="66">
        <f>(L9945*'Football Field'!$F$4)+(M9945*'Football Field'!$F$5)+(N9945*'Football Field'!$F$6)+(O9945*'Football Field'!$F$7)+(P9945*'Football Field'!$F$8)+(Q9945*'Football Field'!$F$9)+(R9945*'Football Field'!$F$10)+(S9945*'Football Field'!$F$11)</f>
        <v>161128871.8741065</v>
      </c>
    </row>
    <row r="9946" spans="2:20" x14ac:dyDescent="0.3">
      <c r="B9946" s="62">
        <f t="shared" si="1395"/>
        <v>9919</v>
      </c>
      <c r="C9946" s="62">
        <v>0.68628693608907398</v>
      </c>
      <c r="D9946" s="62">
        <v>7.7068715430682833E-2</v>
      </c>
      <c r="E9946" s="62">
        <v>0.12039588851074567</v>
      </c>
      <c r="F9946" s="62">
        <v>0.67694926745405282</v>
      </c>
      <c r="G9946" s="62">
        <v>0.94429468243357051</v>
      </c>
      <c r="H9946" s="62">
        <v>0.42305945074728468</v>
      </c>
      <c r="I9946" s="62">
        <v>0.32623601971257032</v>
      </c>
      <c r="J9946" s="62">
        <v>0.30900459922622359</v>
      </c>
      <c r="K9946" s="62"/>
      <c r="L9946" s="65">
        <f t="shared" si="1396"/>
        <v>0.19259893674531556</v>
      </c>
      <c r="M9946" s="65">
        <f t="shared" si="1397"/>
        <v>2.1628493663108681E-2</v>
      </c>
      <c r="N9946" s="65">
        <f t="shared" si="1398"/>
        <v>3.3787791805886216E-2</v>
      </c>
      <c r="O9946" s="65">
        <f t="shared" si="1399"/>
        <v>0.18997842197778436</v>
      </c>
      <c r="P9946" s="65">
        <f t="shared" si="1400"/>
        <v>0.2650059942090402</v>
      </c>
      <c r="Q9946" s="65">
        <f t="shared" si="1401"/>
        <v>0.11872701651340882</v>
      </c>
      <c r="R9946" s="65">
        <f t="shared" si="1402"/>
        <v>9.1554577568863593E-2</v>
      </c>
      <c r="S9946" s="65">
        <f t="shared" si="1403"/>
        <v>8.6718767516592563E-2</v>
      </c>
      <c r="T9946" s="66">
        <f>(L9946*'Football Field'!$F$4)+(M9946*'Football Field'!$F$5)+(N9946*'Football Field'!$F$6)+(O9946*'Football Field'!$F$7)+(P9946*'Football Field'!$F$8)+(Q9946*'Football Field'!$F$9)+(R9946*'Football Field'!$F$10)+(S9946*'Football Field'!$F$11)</f>
        <v>144322970.10582417</v>
      </c>
    </row>
    <row r="9947" spans="2:20" x14ac:dyDescent="0.3">
      <c r="B9947" s="62">
        <f t="shared" si="1395"/>
        <v>9920</v>
      </c>
      <c r="C9947" s="62">
        <v>2.3154441384032443E-2</v>
      </c>
      <c r="D9947" s="62">
        <v>0.69974439312107262</v>
      </c>
      <c r="E9947" s="62">
        <v>7.0005884605985225E-2</v>
      </c>
      <c r="F9947" s="62">
        <v>0.6518801272884055</v>
      </c>
      <c r="G9947" s="62">
        <v>0.84960099878292605</v>
      </c>
      <c r="H9947" s="62">
        <v>0.34241014962069027</v>
      </c>
      <c r="I9947" s="62">
        <v>0.94121972121908071</v>
      </c>
      <c r="J9947" s="62">
        <v>0.97995834929060743</v>
      </c>
      <c r="K9947" s="62"/>
      <c r="L9947" s="65">
        <f t="shared" si="1396"/>
        <v>5.0799853295004265E-3</v>
      </c>
      <c r="M9947" s="65">
        <f t="shared" si="1397"/>
        <v>0.15352092466832656</v>
      </c>
      <c r="N9947" s="65">
        <f t="shared" si="1398"/>
        <v>1.5358991429711201E-2</v>
      </c>
      <c r="O9947" s="65">
        <f t="shared" si="1399"/>
        <v>0.14301970962260596</v>
      </c>
      <c r="P9947" s="65">
        <f t="shared" si="1400"/>
        <v>0.18639882250506409</v>
      </c>
      <c r="Q9947" s="65">
        <f t="shared" si="1401"/>
        <v>7.5123321176069846E-2</v>
      </c>
      <c r="R9947" s="65">
        <f t="shared" si="1402"/>
        <v>0.20649957804323041</v>
      </c>
      <c r="S9947" s="65">
        <f t="shared" si="1403"/>
        <v>0.21499866722549152</v>
      </c>
      <c r="T9947" s="66">
        <f>(L9947*'Football Field'!$F$4)+(M9947*'Football Field'!$F$5)+(N9947*'Football Field'!$F$6)+(O9947*'Football Field'!$F$7)+(P9947*'Football Field'!$F$8)+(Q9947*'Football Field'!$F$9)+(R9947*'Football Field'!$F$10)+(S9947*'Football Field'!$F$11)</f>
        <v>154491165.00647503</v>
      </c>
    </row>
    <row r="9948" spans="2:20" x14ac:dyDescent="0.3">
      <c r="B9948" s="62">
        <f t="shared" si="1395"/>
        <v>9921</v>
      </c>
      <c r="C9948" s="62">
        <v>0.46511675782390249</v>
      </c>
      <c r="D9948" s="62">
        <v>0.49699186848097399</v>
      </c>
      <c r="E9948" s="62">
        <v>0.33770300625236893</v>
      </c>
      <c r="F9948" s="62">
        <v>0.75914706177757607</v>
      </c>
      <c r="G9948" s="62">
        <v>6.1108526197475421E-2</v>
      </c>
      <c r="H9948" s="62">
        <v>0.55373670403275699</v>
      </c>
      <c r="I9948" s="62">
        <v>0.96597737872459655</v>
      </c>
      <c r="J9948" s="62">
        <v>0.25965746119482147</v>
      </c>
      <c r="K9948" s="62"/>
      <c r="L9948" s="65">
        <f t="shared" si="1396"/>
        <v>0.11927787200048355</v>
      </c>
      <c r="M9948" s="65">
        <f t="shared" si="1397"/>
        <v>0.12745215362977477</v>
      </c>
      <c r="N9948" s="65">
        <f t="shared" si="1398"/>
        <v>8.6602977158692543E-2</v>
      </c>
      <c r="O9948" s="65">
        <f t="shared" si="1399"/>
        <v>0.19468110864870569</v>
      </c>
      <c r="P9948" s="65">
        <f t="shared" si="1400"/>
        <v>1.5671108046122716E-2</v>
      </c>
      <c r="Q9948" s="65">
        <f t="shared" si="1401"/>
        <v>0.14200420559904964</v>
      </c>
      <c r="R9948" s="65">
        <f t="shared" si="1402"/>
        <v>0.2477221562042671</v>
      </c>
      <c r="S9948" s="65">
        <f t="shared" si="1403"/>
        <v>6.6588418712904121E-2</v>
      </c>
      <c r="T9948" s="66">
        <f>(L9948*'Football Field'!$F$4)+(M9948*'Football Field'!$F$5)+(N9948*'Football Field'!$F$6)+(O9948*'Football Field'!$F$7)+(P9948*'Football Field'!$F$8)+(Q9948*'Football Field'!$F$9)+(R9948*'Football Field'!$F$10)+(S9948*'Football Field'!$F$11)</f>
        <v>146830929.00363299</v>
      </c>
    </row>
    <row r="9949" spans="2:20" x14ac:dyDescent="0.3">
      <c r="B9949" s="62">
        <f t="shared" si="1395"/>
        <v>9922</v>
      </c>
      <c r="C9949" s="62">
        <v>0.88323417719180419</v>
      </c>
      <c r="D9949" s="62">
        <v>0.8369892526360535</v>
      </c>
      <c r="E9949" s="62">
        <v>0.60464362764646773</v>
      </c>
      <c r="F9949" s="62">
        <v>0.34314624507717062</v>
      </c>
      <c r="G9949" s="62">
        <v>0.25490648065597887</v>
      </c>
      <c r="H9949" s="62">
        <v>0.32012978098369316</v>
      </c>
      <c r="I9949" s="62">
        <v>0.7561442359694176</v>
      </c>
      <c r="J9949" s="62">
        <v>0.77993965500518658</v>
      </c>
      <c r="K9949" s="62"/>
      <c r="L9949" s="65">
        <f t="shared" si="1396"/>
        <v>0.18481052799166242</v>
      </c>
      <c r="M9949" s="65">
        <f t="shared" si="1397"/>
        <v>0.17513410338674487</v>
      </c>
      <c r="N9949" s="65">
        <f t="shared" si="1398"/>
        <v>0.12651741854852527</v>
      </c>
      <c r="O9949" s="65">
        <f t="shared" si="1399"/>
        <v>7.1800933850521248E-2</v>
      </c>
      <c r="P9949" s="65">
        <f t="shared" si="1400"/>
        <v>5.3337384914507908E-2</v>
      </c>
      <c r="Q9949" s="65">
        <f t="shared" si="1401"/>
        <v>6.6984900921246399E-2</v>
      </c>
      <c r="R9949" s="65">
        <f t="shared" si="1402"/>
        <v>0.15821785331231969</v>
      </c>
      <c r="S9949" s="65">
        <f t="shared" si="1403"/>
        <v>0.16319687707447231</v>
      </c>
      <c r="T9949" s="66">
        <f>(L9949*'Football Field'!$F$4)+(M9949*'Football Field'!$F$5)+(N9949*'Football Field'!$F$6)+(O9949*'Football Field'!$F$7)+(P9949*'Football Field'!$F$8)+(Q9949*'Football Field'!$F$9)+(R9949*'Football Field'!$F$10)+(S9949*'Football Field'!$F$11)</f>
        <v>137948802.99303281</v>
      </c>
    </row>
    <row r="9950" spans="2:20" x14ac:dyDescent="0.3">
      <c r="B9950" s="62">
        <f t="shared" ref="B9950:B10013" si="1404">B9949+1</f>
        <v>9923</v>
      </c>
      <c r="C9950" s="62">
        <v>0.48776209765863698</v>
      </c>
      <c r="D9950" s="62">
        <v>0.72983961772589578</v>
      </c>
      <c r="E9950" s="62">
        <v>1.2753718578855766E-2</v>
      </c>
      <c r="F9950" s="62">
        <v>0.16355087085613429</v>
      </c>
      <c r="G9950" s="62">
        <v>0.1838553001534492</v>
      </c>
      <c r="H9950" s="62">
        <v>0.28038171352985775</v>
      </c>
      <c r="I9950" s="62">
        <v>0.35164546713227718</v>
      </c>
      <c r="J9950" s="62">
        <v>0.65209797020943294</v>
      </c>
      <c r="K9950" s="62"/>
      <c r="L9950" s="65">
        <f t="shared" si="1396"/>
        <v>0.17043375202129507</v>
      </c>
      <c r="M9950" s="65">
        <f t="shared" si="1397"/>
        <v>0.25502043930823559</v>
      </c>
      <c r="N9950" s="65">
        <f t="shared" si="1398"/>
        <v>4.4564022503022329E-3</v>
      </c>
      <c r="O9950" s="65">
        <f t="shared" si="1399"/>
        <v>5.7147918422044829E-2</v>
      </c>
      <c r="P9950" s="65">
        <f t="shared" si="1400"/>
        <v>6.4242688770958609E-2</v>
      </c>
      <c r="Q9950" s="65">
        <f t="shared" si="1401"/>
        <v>9.7970932273005809E-2</v>
      </c>
      <c r="R9950" s="65">
        <f t="shared" si="1402"/>
        <v>0.12287190134765026</v>
      </c>
      <c r="S9950" s="65">
        <f t="shared" si="1403"/>
        <v>0.22785596560650753</v>
      </c>
      <c r="T9950" s="66">
        <f>(L9950*'Football Field'!$F$4)+(M9950*'Football Field'!$F$5)+(N9950*'Football Field'!$F$6)+(O9950*'Football Field'!$F$7)+(P9950*'Football Field'!$F$8)+(Q9950*'Football Field'!$F$9)+(R9950*'Football Field'!$F$10)+(S9950*'Football Field'!$F$11)</f>
        <v>130952598.98260137</v>
      </c>
    </row>
    <row r="9951" spans="2:20" x14ac:dyDescent="0.3">
      <c r="B9951" s="62">
        <f t="shared" si="1404"/>
        <v>9924</v>
      </c>
      <c r="C9951" s="62">
        <v>0.15049887311303345</v>
      </c>
      <c r="D9951" s="62">
        <v>0.36903718047745415</v>
      </c>
      <c r="E9951" s="62">
        <v>0.67358611025101689</v>
      </c>
      <c r="F9951" s="62">
        <v>0.77327115557354542</v>
      </c>
      <c r="G9951" s="62">
        <v>0.11678146041765736</v>
      </c>
      <c r="H9951" s="62">
        <v>0.54883050806080835</v>
      </c>
      <c r="I9951" s="62">
        <v>0.57013609174823054</v>
      </c>
      <c r="J9951" s="62">
        <v>0.28198019350299164</v>
      </c>
      <c r="K9951" s="62"/>
      <c r="L9951" s="65">
        <f t="shared" si="1396"/>
        <v>4.3195643422165225E-2</v>
      </c>
      <c r="M9951" s="65">
        <f t="shared" si="1397"/>
        <v>0.10591971971413282</v>
      </c>
      <c r="N9951" s="65">
        <f t="shared" si="1398"/>
        <v>0.19333025444432006</v>
      </c>
      <c r="O9951" s="65">
        <f t="shared" si="1399"/>
        <v>0.22194149639721028</v>
      </c>
      <c r="P9951" s="65">
        <f t="shared" si="1400"/>
        <v>3.3518193313860578E-2</v>
      </c>
      <c r="Q9951" s="65">
        <f t="shared" si="1401"/>
        <v>0.15752335173695983</v>
      </c>
      <c r="R9951" s="65">
        <f t="shared" si="1402"/>
        <v>0.16363840347672789</v>
      </c>
      <c r="S9951" s="65">
        <f t="shared" si="1403"/>
        <v>8.0932937494623283E-2</v>
      </c>
      <c r="T9951" s="66">
        <f>(L9951*'Football Field'!$F$4)+(M9951*'Football Field'!$F$5)+(N9951*'Football Field'!$F$6)+(O9951*'Football Field'!$F$7)+(P9951*'Football Field'!$F$8)+(Q9951*'Football Field'!$F$9)+(R9951*'Football Field'!$F$10)+(S9951*'Football Field'!$F$11)</f>
        <v>140155502.07269758</v>
      </c>
    </row>
    <row r="9952" spans="2:20" x14ac:dyDescent="0.3">
      <c r="B9952" s="62">
        <f t="shared" si="1404"/>
        <v>9925</v>
      </c>
      <c r="C9952" s="62">
        <v>0.26356223021316505</v>
      </c>
      <c r="D9952" s="62">
        <v>0.53886766875998704</v>
      </c>
      <c r="E9952" s="62">
        <v>0.77459326954113961</v>
      </c>
      <c r="F9952" s="62">
        <v>0.46445730507149174</v>
      </c>
      <c r="G9952" s="62">
        <v>0.5210984794401754</v>
      </c>
      <c r="H9952" s="62">
        <v>0.25402965334380101</v>
      </c>
      <c r="I9952" s="62">
        <v>0.38748048592984785</v>
      </c>
      <c r="J9952" s="62">
        <v>0.29353297122909483</v>
      </c>
      <c r="K9952" s="62"/>
      <c r="L9952" s="65">
        <f t="shared" si="1396"/>
        <v>7.5354691108981839E-2</v>
      </c>
      <c r="M9952" s="65">
        <f t="shared" si="1397"/>
        <v>0.15406686570827807</v>
      </c>
      <c r="N9952" s="65">
        <f t="shared" si="1398"/>
        <v>0.22146282687834579</v>
      </c>
      <c r="O9952" s="65">
        <f t="shared" si="1399"/>
        <v>0.1327923076408396</v>
      </c>
      <c r="P9952" s="65">
        <f t="shared" si="1400"/>
        <v>0.14898650282256234</v>
      </c>
      <c r="Q9952" s="65">
        <f t="shared" si="1401"/>
        <v>7.2629246021942692E-2</v>
      </c>
      <c r="R9952" s="65">
        <f t="shared" si="1402"/>
        <v>0.11078397805477135</v>
      </c>
      <c r="S9952" s="65">
        <f t="shared" si="1403"/>
        <v>8.3923581764278291E-2</v>
      </c>
      <c r="T9952" s="66">
        <f>(L9952*'Football Field'!$F$4)+(M9952*'Football Field'!$F$5)+(N9952*'Football Field'!$F$6)+(O9952*'Football Field'!$F$7)+(P9952*'Football Field'!$F$8)+(Q9952*'Football Field'!$F$9)+(R9952*'Football Field'!$F$10)+(S9952*'Football Field'!$F$11)</f>
        <v>142104493.43378472</v>
      </c>
    </row>
    <row r="9953" spans="2:20" x14ac:dyDescent="0.3">
      <c r="B9953" s="62">
        <f t="shared" si="1404"/>
        <v>9926</v>
      </c>
      <c r="C9953" s="62">
        <v>0.87054720218574178</v>
      </c>
      <c r="D9953" s="62">
        <v>0.17010985708555115</v>
      </c>
      <c r="E9953" s="62">
        <v>0.62323494160662041</v>
      </c>
      <c r="F9953" s="62">
        <v>0.75028313542882086</v>
      </c>
      <c r="G9953" s="62">
        <v>0.4954206533250779</v>
      </c>
      <c r="H9953" s="62">
        <v>0.48322492068440059</v>
      </c>
      <c r="I9953" s="62">
        <v>0.3661562743866198</v>
      </c>
      <c r="J9953" s="62">
        <v>0.30387477589606571</v>
      </c>
      <c r="K9953" s="62"/>
      <c r="L9953" s="65">
        <f t="shared" si="1396"/>
        <v>0.21426998903287969</v>
      </c>
      <c r="M9953" s="65">
        <f t="shared" si="1397"/>
        <v>4.186957022041965E-2</v>
      </c>
      <c r="N9953" s="65">
        <f t="shared" si="1398"/>
        <v>0.15339839559264412</v>
      </c>
      <c r="O9953" s="65">
        <f t="shared" si="1399"/>
        <v>0.1846690895062888</v>
      </c>
      <c r="P9953" s="65">
        <f t="shared" si="1400"/>
        <v>0.12193914090826903</v>
      </c>
      <c r="Q9953" s="65">
        <f t="shared" si="1401"/>
        <v>0.11893737432673873</v>
      </c>
      <c r="R9953" s="65">
        <f t="shared" si="1402"/>
        <v>9.0122971735657254E-2</v>
      </c>
      <c r="S9953" s="65">
        <f t="shared" si="1403"/>
        <v>7.479346867710282E-2</v>
      </c>
      <c r="T9953" s="66">
        <f>(L9953*'Football Field'!$F$4)+(M9953*'Football Field'!$F$5)+(N9953*'Football Field'!$F$6)+(O9953*'Football Field'!$F$7)+(P9953*'Football Field'!$F$8)+(Q9953*'Football Field'!$F$9)+(R9953*'Football Field'!$F$10)+(S9953*'Football Field'!$F$11)</f>
        <v>135225906.4108175</v>
      </c>
    </row>
    <row r="9954" spans="2:20" x14ac:dyDescent="0.3">
      <c r="B9954" s="62">
        <f t="shared" si="1404"/>
        <v>9927</v>
      </c>
      <c r="C9954" s="62">
        <v>0.9955731156130293</v>
      </c>
      <c r="D9954" s="62">
        <v>6.9127200158584312E-2</v>
      </c>
      <c r="E9954" s="62">
        <v>0.9838037638051923</v>
      </c>
      <c r="F9954" s="62">
        <v>0.22297197373607858</v>
      </c>
      <c r="G9954" s="62">
        <v>0.91711560779981416</v>
      </c>
      <c r="H9954" s="62">
        <v>0.63088801397026883</v>
      </c>
      <c r="I9954" s="62">
        <v>0.10322807453598737</v>
      </c>
      <c r="J9954" s="62">
        <v>0.65208418828815751</v>
      </c>
      <c r="K9954" s="62"/>
      <c r="L9954" s="65">
        <f t="shared" si="1396"/>
        <v>0.21762150697250873</v>
      </c>
      <c r="M9954" s="65">
        <f t="shared" si="1397"/>
        <v>1.5110457720664954E-2</v>
      </c>
      <c r="N9954" s="65">
        <f t="shared" si="1398"/>
        <v>0.21504885405898161</v>
      </c>
      <c r="O9954" s="65">
        <f t="shared" si="1399"/>
        <v>4.8739260006234159E-2</v>
      </c>
      <c r="P9954" s="65">
        <f t="shared" si="1400"/>
        <v>0.20047154498995173</v>
      </c>
      <c r="Q9954" s="65">
        <f t="shared" si="1401"/>
        <v>0.13790529111120386</v>
      </c>
      <c r="R9954" s="65">
        <f t="shared" si="1402"/>
        <v>2.2564539751115418E-2</v>
      </c>
      <c r="S9954" s="65">
        <f t="shared" si="1403"/>
        <v>0.14253854538933955</v>
      </c>
      <c r="T9954" s="66">
        <f>(L9954*'Football Field'!$F$4)+(M9954*'Football Field'!$F$5)+(N9954*'Football Field'!$F$6)+(O9954*'Football Field'!$F$7)+(P9954*'Football Field'!$F$8)+(Q9954*'Football Field'!$F$9)+(R9954*'Football Field'!$F$10)+(S9954*'Football Field'!$F$11)</f>
        <v>133528690.97051963</v>
      </c>
    </row>
    <row r="9955" spans="2:20" x14ac:dyDescent="0.3">
      <c r="B9955" s="62">
        <f t="shared" si="1404"/>
        <v>9928</v>
      </c>
      <c r="C9955" s="62">
        <v>4.1532151124851868E-2</v>
      </c>
      <c r="D9955" s="62">
        <v>0.23214381773450188</v>
      </c>
      <c r="E9955" s="62">
        <v>0.84042792425814894</v>
      </c>
      <c r="F9955" s="62">
        <v>0.12648389657848658</v>
      </c>
      <c r="G9955" s="62">
        <v>8.546427714764715E-2</v>
      </c>
      <c r="H9955" s="62">
        <v>0.63133291884658416</v>
      </c>
      <c r="I9955" s="62">
        <v>0.70000463075372887</v>
      </c>
      <c r="J9955" s="62">
        <v>0.87723728189654426</v>
      </c>
      <c r="K9955" s="62"/>
      <c r="L9955" s="65">
        <f t="shared" si="1396"/>
        <v>1.1750080650478611E-2</v>
      </c>
      <c r="M9955" s="65">
        <f t="shared" si="1397"/>
        <v>6.5677035911058487E-2</v>
      </c>
      <c r="N9955" s="65">
        <f t="shared" si="1398"/>
        <v>0.23776991134558773</v>
      </c>
      <c r="O9955" s="65">
        <f t="shared" si="1399"/>
        <v>3.5784228496045997E-2</v>
      </c>
      <c r="P9955" s="65">
        <f t="shared" si="1400"/>
        <v>2.4179150899285184E-2</v>
      </c>
      <c r="Q9955" s="65">
        <f t="shared" si="1401"/>
        <v>0.17861373689624632</v>
      </c>
      <c r="R9955" s="65">
        <f t="shared" si="1402"/>
        <v>0.19804201430209814</v>
      </c>
      <c r="S9955" s="65">
        <f t="shared" si="1403"/>
        <v>0.2481838414991995</v>
      </c>
      <c r="T9955" s="66">
        <f>(L9955*'Football Field'!$F$4)+(M9955*'Football Field'!$F$5)+(N9955*'Football Field'!$F$6)+(O9955*'Football Field'!$F$7)+(P9955*'Football Field'!$F$8)+(Q9955*'Football Field'!$F$9)+(R9955*'Football Field'!$F$10)+(S9955*'Football Field'!$F$11)</f>
        <v>145580372.84862384</v>
      </c>
    </row>
    <row r="9956" spans="2:20" x14ac:dyDescent="0.3">
      <c r="B9956" s="62">
        <f t="shared" si="1404"/>
        <v>9929</v>
      </c>
      <c r="C9956" s="62">
        <v>0.52147846271290332</v>
      </c>
      <c r="D9956" s="62">
        <v>0.3490191013267927</v>
      </c>
      <c r="E9956" s="62">
        <v>0.86003166292994226</v>
      </c>
      <c r="F9956" s="62">
        <v>0.68540036167417395</v>
      </c>
      <c r="G9956" s="62">
        <v>0.46276822320210409</v>
      </c>
      <c r="H9956" s="62">
        <v>0.90892851219891158</v>
      </c>
      <c r="I9956" s="62">
        <v>0.83247671345124807</v>
      </c>
      <c r="J9956" s="62">
        <v>0.64536966273852947</v>
      </c>
      <c r="K9956" s="62"/>
      <c r="L9956" s="65">
        <f t="shared" si="1396"/>
        <v>9.9037349997022794E-2</v>
      </c>
      <c r="M9956" s="65">
        <f t="shared" si="1397"/>
        <v>6.6284476474684217E-2</v>
      </c>
      <c r="N9956" s="65">
        <f t="shared" si="1398"/>
        <v>0.16333417945394024</v>
      </c>
      <c r="O9956" s="65">
        <f t="shared" si="1399"/>
        <v>0.13016881877359951</v>
      </c>
      <c r="P9956" s="65">
        <f t="shared" si="1400"/>
        <v>8.7887308423702445E-2</v>
      </c>
      <c r="Q9956" s="65">
        <f t="shared" si="1401"/>
        <v>0.17262049657163997</v>
      </c>
      <c r="R9956" s="65">
        <f t="shared" si="1402"/>
        <v>0.15810104065569588</v>
      </c>
      <c r="S9956" s="65">
        <f t="shared" si="1403"/>
        <v>0.12256632964971498</v>
      </c>
      <c r="T9956" s="66">
        <f>(L9956*'Football Field'!$F$4)+(M9956*'Football Field'!$F$5)+(N9956*'Football Field'!$F$6)+(O9956*'Football Field'!$F$7)+(P9956*'Football Field'!$F$8)+(Q9956*'Football Field'!$F$9)+(R9956*'Football Field'!$F$10)+(S9956*'Football Field'!$F$11)</f>
        <v>142587796.22497016</v>
      </c>
    </row>
    <row r="9957" spans="2:20" x14ac:dyDescent="0.3">
      <c r="B9957" s="62">
        <f t="shared" si="1404"/>
        <v>9930</v>
      </c>
      <c r="C9957" s="62">
        <v>0.95685283473133476</v>
      </c>
      <c r="D9957" s="62">
        <v>0.77476667975500557</v>
      </c>
      <c r="E9957" s="62">
        <v>0.83662848400657086</v>
      </c>
      <c r="F9957" s="62">
        <v>0.30768641856029388</v>
      </c>
      <c r="G9957" s="62">
        <v>9.6994918258851981E-2</v>
      </c>
      <c r="H9957" s="62">
        <v>0.58992491755333187</v>
      </c>
      <c r="I9957" s="62">
        <v>0.28794612497780192</v>
      </c>
      <c r="J9957" s="62">
        <v>0.75250897575380271</v>
      </c>
      <c r="K9957" s="62"/>
      <c r="L9957" s="65">
        <f t="shared" si="1396"/>
        <v>0.20786194479492381</v>
      </c>
      <c r="M9957" s="65">
        <f t="shared" si="1397"/>
        <v>0.16830645525693561</v>
      </c>
      <c r="N9957" s="65">
        <f t="shared" si="1398"/>
        <v>0.18174500554754922</v>
      </c>
      <c r="O9957" s="65">
        <f t="shared" si="1399"/>
        <v>6.6840265323439507E-2</v>
      </c>
      <c r="P9957" s="65">
        <f t="shared" si="1400"/>
        <v>2.1070693018504356E-2</v>
      </c>
      <c r="Q9957" s="65">
        <f t="shared" si="1401"/>
        <v>0.12815235132793512</v>
      </c>
      <c r="R9957" s="65">
        <f t="shared" si="1402"/>
        <v>6.2551982250074689E-2</v>
      </c>
      <c r="S9957" s="65">
        <f t="shared" si="1403"/>
        <v>0.16347130248063765</v>
      </c>
      <c r="T9957" s="66">
        <f>(L9957*'Football Field'!$F$4)+(M9957*'Football Field'!$F$5)+(N9957*'Football Field'!$F$6)+(O9957*'Football Field'!$F$7)+(P9957*'Football Field'!$F$8)+(Q9957*'Football Field'!$F$9)+(R9957*'Football Field'!$F$10)+(S9957*'Football Field'!$F$11)</f>
        <v>123347166.1158198</v>
      </c>
    </row>
    <row r="9958" spans="2:20" x14ac:dyDescent="0.3">
      <c r="B9958" s="62">
        <f t="shared" si="1404"/>
        <v>9931</v>
      </c>
      <c r="C9958" s="62">
        <v>0.14819321348666881</v>
      </c>
      <c r="D9958" s="62">
        <v>0.37420709682655573</v>
      </c>
      <c r="E9958" s="62">
        <v>2.1841593427467609E-2</v>
      </c>
      <c r="F9958" s="62">
        <v>0.96643129755224544</v>
      </c>
      <c r="G9958" s="62">
        <v>0.63707297975420718</v>
      </c>
      <c r="H9958" s="62">
        <v>0.26513233872969777</v>
      </c>
      <c r="I9958" s="62">
        <v>0.20471412960949553</v>
      </c>
      <c r="J9958" s="62">
        <v>0.74690398871854047</v>
      </c>
      <c r="K9958" s="62"/>
      <c r="L9958" s="65">
        <f t="shared" si="1396"/>
        <v>4.4046176717282032E-2</v>
      </c>
      <c r="M9958" s="65">
        <f t="shared" si="1397"/>
        <v>0.11122231260047728</v>
      </c>
      <c r="N9958" s="65">
        <f t="shared" si="1398"/>
        <v>6.4917863730636184E-3</v>
      </c>
      <c r="O9958" s="65">
        <f t="shared" si="1399"/>
        <v>0.28724394805655312</v>
      </c>
      <c r="P9958" s="65">
        <f t="shared" si="1400"/>
        <v>0.18935164700091703</v>
      </c>
      <c r="Q9958" s="65">
        <f t="shared" si="1401"/>
        <v>7.8802973296783832E-2</v>
      </c>
      <c r="R9958" s="65">
        <f t="shared" si="1402"/>
        <v>6.0845395798880902E-2</v>
      </c>
      <c r="S9958" s="65">
        <f t="shared" si="1403"/>
        <v>0.22199576015604203</v>
      </c>
      <c r="T9958" s="66">
        <f>(L9958*'Football Field'!$F$4)+(M9958*'Football Field'!$F$5)+(N9958*'Football Field'!$F$6)+(O9958*'Football Field'!$F$7)+(P9958*'Football Field'!$F$8)+(Q9958*'Football Field'!$F$9)+(R9958*'Football Field'!$F$10)+(S9958*'Football Field'!$F$11)</f>
        <v>135310919.88055319</v>
      </c>
    </row>
    <row r="9959" spans="2:20" x14ac:dyDescent="0.3">
      <c r="B9959" s="62">
        <f t="shared" si="1404"/>
        <v>9932</v>
      </c>
      <c r="C9959" s="62">
        <v>0.79514525140725756</v>
      </c>
      <c r="D9959" s="62">
        <v>0.63586809598633787</v>
      </c>
      <c r="E9959" s="62">
        <v>0.44836684327717091</v>
      </c>
      <c r="F9959" s="62">
        <v>0.99304896787136354</v>
      </c>
      <c r="G9959" s="62">
        <v>0.21148379591051691</v>
      </c>
      <c r="H9959" s="62">
        <v>0.66098446680135736</v>
      </c>
      <c r="I9959" s="62">
        <v>0.63706542031934255</v>
      </c>
      <c r="J9959" s="62">
        <v>0.38265758420467033</v>
      </c>
      <c r="K9959" s="62"/>
      <c r="L9959" s="65">
        <f t="shared" ref="L9959:L10022" si="1405">C9959/SUM($C9959:$J9959)</f>
        <v>0.16688532985865667</v>
      </c>
      <c r="M9959" s="65">
        <f t="shared" ref="M9959:M10022" si="1406">D9959/SUM($C9959:$J9959)</f>
        <v>0.13345619150396576</v>
      </c>
      <c r="N9959" s="65">
        <f t="shared" ref="N9959:N10022" si="1407">E9959/SUM($C9959:$J9959)</f>
        <v>9.4103370931999664E-2</v>
      </c>
      <c r="O9959" s="65">
        <f t="shared" ref="O9959:O10022" si="1408">F9959/SUM($C9959:$J9959)</f>
        <v>0.20842142272208558</v>
      </c>
      <c r="P9959" s="65">
        <f t="shared" ref="P9959:P10022" si="1409">G9959/SUM($C9959:$J9959)</f>
        <v>4.4386284113279315E-2</v>
      </c>
      <c r="Q9959" s="65">
        <f t="shared" ref="Q9959:Q10022" si="1410">H9959/SUM($C9959:$J9959)</f>
        <v>0.13872762313346815</v>
      </c>
      <c r="R9959" s="65">
        <f t="shared" ref="R9959:R10022" si="1411">I9959/SUM($C9959:$J9959)</f>
        <v>0.13370748630313312</v>
      </c>
      <c r="S9959" s="65">
        <f t="shared" ref="S9959:S10022" si="1412">J9959/SUM($C9959:$J9959)</f>
        <v>8.0312291433411717E-2</v>
      </c>
      <c r="T9959" s="66">
        <f>(L9959*'Football Field'!$F$4)+(M9959*'Football Field'!$F$5)+(N9959*'Football Field'!$F$6)+(O9959*'Football Field'!$F$7)+(P9959*'Football Field'!$F$8)+(Q9959*'Football Field'!$F$9)+(R9959*'Football Field'!$F$10)+(S9959*'Football Field'!$F$11)</f>
        <v>133511880.32403095</v>
      </c>
    </row>
    <row r="9960" spans="2:20" x14ac:dyDescent="0.3">
      <c r="B9960" s="62">
        <f t="shared" si="1404"/>
        <v>9933</v>
      </c>
      <c r="C9960" s="62">
        <v>0.74839967421594433</v>
      </c>
      <c r="D9960" s="62">
        <v>0.93559169405832332</v>
      </c>
      <c r="E9960" s="62">
        <v>0.53985111481884418</v>
      </c>
      <c r="F9960" s="62">
        <v>0.83695784877329893</v>
      </c>
      <c r="G9960" s="62">
        <v>0.53876433699210047</v>
      </c>
      <c r="H9960" s="62">
        <v>0.11015014133496004</v>
      </c>
      <c r="I9960" s="62">
        <v>0.99424250148641491</v>
      </c>
      <c r="J9960" s="62">
        <v>0.95275993120241809</v>
      </c>
      <c r="K9960" s="62"/>
      <c r="L9960" s="65">
        <f t="shared" si="1405"/>
        <v>0.13230282548727987</v>
      </c>
      <c r="M9960" s="65">
        <f t="shared" si="1406"/>
        <v>0.16539481361483169</v>
      </c>
      <c r="N9960" s="65">
        <f t="shared" si="1407"/>
        <v>9.54354074349614E-2</v>
      </c>
      <c r="O9960" s="65">
        <f t="shared" si="1408"/>
        <v>0.14795822609419282</v>
      </c>
      <c r="P9960" s="65">
        <f t="shared" si="1409"/>
        <v>9.5243285789123222E-2</v>
      </c>
      <c r="Q9960" s="65">
        <f t="shared" si="1410"/>
        <v>1.947244958611976E-2</v>
      </c>
      <c r="R9960" s="65">
        <f t="shared" si="1411"/>
        <v>0.17576316064541561</v>
      </c>
      <c r="S9960" s="65">
        <f t="shared" si="1412"/>
        <v>0.16842983134807568</v>
      </c>
      <c r="T9960" s="66">
        <f>(L9960*'Football Field'!$F$4)+(M9960*'Football Field'!$F$5)+(N9960*'Football Field'!$F$6)+(O9960*'Football Field'!$F$7)+(P9960*'Football Field'!$F$8)+(Q9960*'Football Field'!$F$9)+(R9960*'Football Field'!$F$10)+(S9960*'Football Field'!$F$11)</f>
        <v>143872318.16029137</v>
      </c>
    </row>
    <row r="9961" spans="2:20" x14ac:dyDescent="0.3">
      <c r="B9961" s="62">
        <f t="shared" si="1404"/>
        <v>9934</v>
      </c>
      <c r="C9961" s="62">
        <v>0.51712854079558945</v>
      </c>
      <c r="D9961" s="62">
        <v>0.50064410392560466</v>
      </c>
      <c r="E9961" s="62">
        <v>0.84288766944528759</v>
      </c>
      <c r="F9961" s="62">
        <v>0.69229337450321782</v>
      </c>
      <c r="G9961" s="62">
        <v>6.5484353870621015E-2</v>
      </c>
      <c r="H9961" s="62">
        <v>0.15286484493104902</v>
      </c>
      <c r="I9961" s="62">
        <v>0.12757112075155597</v>
      </c>
      <c r="J9961" s="62">
        <v>0.82112811691838816</v>
      </c>
      <c r="K9961" s="62"/>
      <c r="L9961" s="65">
        <f t="shared" si="1405"/>
        <v>0.13901296918639394</v>
      </c>
      <c r="M9961" s="65">
        <f t="shared" si="1406"/>
        <v>0.13458167148401465</v>
      </c>
      <c r="N9961" s="65">
        <f t="shared" si="1407"/>
        <v>0.22658257739927187</v>
      </c>
      <c r="O9961" s="65">
        <f t="shared" si="1408"/>
        <v>0.18610026317576883</v>
      </c>
      <c r="P9961" s="65">
        <f t="shared" si="1409"/>
        <v>1.7603310876639196E-2</v>
      </c>
      <c r="Q9961" s="65">
        <f t="shared" si="1410"/>
        <v>4.1092676775081695E-2</v>
      </c>
      <c r="R9961" s="65">
        <f t="shared" si="1411"/>
        <v>3.4293292439103069E-2</v>
      </c>
      <c r="S9961" s="65">
        <f t="shared" si="1412"/>
        <v>0.22073323866372671</v>
      </c>
      <c r="T9961" s="66">
        <f>(L9961*'Football Field'!$F$4)+(M9961*'Football Field'!$F$5)+(N9961*'Football Field'!$F$6)+(O9961*'Football Field'!$F$7)+(P9961*'Football Field'!$F$8)+(Q9961*'Football Field'!$F$9)+(R9961*'Football Field'!$F$10)+(S9961*'Football Field'!$F$11)</f>
        <v>122044821.84623629</v>
      </c>
    </row>
    <row r="9962" spans="2:20" x14ac:dyDescent="0.3">
      <c r="B9962" s="62">
        <f t="shared" si="1404"/>
        <v>9935</v>
      </c>
      <c r="C9962" s="62">
        <v>9.1247636855824155E-2</v>
      </c>
      <c r="D9962" s="62">
        <v>0.17412574782221957</v>
      </c>
      <c r="E9962" s="62">
        <v>0.65778900929279571</v>
      </c>
      <c r="F9962" s="62">
        <v>0.67681329456960049</v>
      </c>
      <c r="G9962" s="62">
        <v>0.86946836399452987</v>
      </c>
      <c r="H9962" s="62">
        <v>0.25911864901204362</v>
      </c>
      <c r="I9962" s="62">
        <v>0.99335596687893568</v>
      </c>
      <c r="J9962" s="62">
        <v>0.17074379530181305</v>
      </c>
      <c r="K9962" s="62"/>
      <c r="L9962" s="65">
        <f t="shared" si="1405"/>
        <v>2.3440932191290464E-2</v>
      </c>
      <c r="M9962" s="65">
        <f t="shared" si="1406"/>
        <v>4.4731786905425674E-2</v>
      </c>
      <c r="N9962" s="65">
        <f t="shared" si="1407"/>
        <v>0.16898177415127635</v>
      </c>
      <c r="O9962" s="65">
        <f t="shared" si="1408"/>
        <v>0.17386899092233601</v>
      </c>
      <c r="P9962" s="65">
        <f t="shared" si="1409"/>
        <v>0.22336084160810946</v>
      </c>
      <c r="Q9962" s="65">
        <f t="shared" si="1410"/>
        <v>6.6565917653158571E-2</v>
      </c>
      <c r="R9962" s="65">
        <f t="shared" si="1411"/>
        <v>0.2551867715567766</v>
      </c>
      <c r="S9962" s="65">
        <f t="shared" si="1412"/>
        <v>4.386298501162679E-2</v>
      </c>
      <c r="T9962" s="66">
        <f>(L9962*'Football Field'!$F$4)+(M9962*'Football Field'!$F$5)+(N9962*'Football Field'!$F$6)+(O9962*'Football Field'!$F$7)+(P9962*'Football Field'!$F$8)+(Q9962*'Football Field'!$F$9)+(R9962*'Football Field'!$F$10)+(S9962*'Football Field'!$F$11)</f>
        <v>167452895.18975312</v>
      </c>
    </row>
    <row r="9963" spans="2:20" x14ac:dyDescent="0.3">
      <c r="B9963" s="62">
        <f t="shared" si="1404"/>
        <v>9936</v>
      </c>
      <c r="C9963" s="62">
        <v>0.8942545892789121</v>
      </c>
      <c r="D9963" s="62">
        <v>0.87769473405322207</v>
      </c>
      <c r="E9963" s="62">
        <v>0.25043596637664245</v>
      </c>
      <c r="F9963" s="62">
        <v>0.28718749467288285</v>
      </c>
      <c r="G9963" s="62">
        <v>5.1694849746095506E-2</v>
      </c>
      <c r="H9963" s="62">
        <v>0.31677529857310727</v>
      </c>
      <c r="I9963" s="62">
        <v>0.92411108699372457</v>
      </c>
      <c r="J9963" s="62">
        <v>0.7972494760366966</v>
      </c>
      <c r="K9963" s="62"/>
      <c r="L9963" s="65">
        <f t="shared" si="1405"/>
        <v>0.20326723614840109</v>
      </c>
      <c r="M9963" s="65">
        <f t="shared" si="1406"/>
        <v>0.19950312239030682</v>
      </c>
      <c r="N9963" s="65">
        <f t="shared" si="1407"/>
        <v>5.6924982357185246E-2</v>
      </c>
      <c r="O9963" s="65">
        <f t="shared" si="1408"/>
        <v>6.5278734935665536E-2</v>
      </c>
      <c r="P9963" s="65">
        <f t="shared" si="1409"/>
        <v>1.1750422482560356E-2</v>
      </c>
      <c r="Q9963" s="65">
        <f t="shared" si="1410"/>
        <v>7.2004147580569167E-2</v>
      </c>
      <c r="R9963" s="65">
        <f t="shared" si="1411"/>
        <v>0.21005372384924098</v>
      </c>
      <c r="S9963" s="65">
        <f t="shared" si="1412"/>
        <v>0.18121763025607068</v>
      </c>
      <c r="T9963" s="66">
        <f>(L9963*'Football Field'!$F$4)+(M9963*'Football Field'!$F$5)+(N9963*'Football Field'!$F$6)+(O9963*'Football Field'!$F$7)+(P9963*'Football Field'!$F$8)+(Q9963*'Football Field'!$F$9)+(R9963*'Football Field'!$F$10)+(S9963*'Football Field'!$F$11)</f>
        <v>139839457.55093899</v>
      </c>
    </row>
    <row r="9964" spans="2:20" x14ac:dyDescent="0.3">
      <c r="B9964" s="62">
        <f t="shared" si="1404"/>
        <v>9937</v>
      </c>
      <c r="C9964" s="62">
        <v>4.1361974825809056E-2</v>
      </c>
      <c r="D9964" s="62">
        <v>0.27401876458516883</v>
      </c>
      <c r="E9964" s="62">
        <v>0.97245610171360308</v>
      </c>
      <c r="F9964" s="62">
        <v>0.71264986757232041</v>
      </c>
      <c r="G9964" s="62">
        <v>0.54636899760287172</v>
      </c>
      <c r="H9964" s="62">
        <v>0.73428705528535521</v>
      </c>
      <c r="I9964" s="62">
        <v>3.9233643218695158E-2</v>
      </c>
      <c r="J9964" s="62">
        <v>0.81848906218802731</v>
      </c>
      <c r="K9964" s="62"/>
      <c r="L9964" s="65">
        <f t="shared" si="1405"/>
        <v>9.9935538266894084E-3</v>
      </c>
      <c r="M9964" s="65">
        <f t="shared" si="1406"/>
        <v>6.6206250667124752E-2</v>
      </c>
      <c r="N9964" s="65">
        <f t="shared" si="1407"/>
        <v>0.23495716627397153</v>
      </c>
      <c r="O9964" s="65">
        <f t="shared" si="1408"/>
        <v>0.17218483501235379</v>
      </c>
      <c r="P9964" s="65">
        <f t="shared" si="1409"/>
        <v>0.13200936390908488</v>
      </c>
      <c r="Q9964" s="65">
        <f t="shared" si="1410"/>
        <v>0.17741264149352479</v>
      </c>
      <c r="R9964" s="65">
        <f t="shared" si="1411"/>
        <v>9.4793231458210163E-3</v>
      </c>
      <c r="S9964" s="65">
        <f t="shared" si="1412"/>
        <v>0.19775686567142989</v>
      </c>
      <c r="T9964" s="66">
        <f>(L9964*'Football Field'!$F$4)+(M9964*'Football Field'!$F$5)+(N9964*'Football Field'!$F$6)+(O9964*'Football Field'!$F$7)+(P9964*'Football Field'!$F$8)+(Q9964*'Football Field'!$F$9)+(R9964*'Football Field'!$F$10)+(S9964*'Football Field'!$F$11)</f>
        <v>128759925.52892344</v>
      </c>
    </row>
    <row r="9965" spans="2:20" x14ac:dyDescent="0.3">
      <c r="B9965" s="62">
        <f t="shared" si="1404"/>
        <v>9938</v>
      </c>
      <c r="C9965" s="62">
        <v>0.55918246346382139</v>
      </c>
      <c r="D9965" s="62">
        <v>8.3387260871170987E-2</v>
      </c>
      <c r="E9965" s="62">
        <v>0.55657961779891008</v>
      </c>
      <c r="F9965" s="62">
        <v>0.85659445758215558</v>
      </c>
      <c r="G9965" s="62">
        <v>0.43341069675083232</v>
      </c>
      <c r="H9965" s="62">
        <v>0.35549061684685257</v>
      </c>
      <c r="I9965" s="62">
        <v>0.25137035799529472</v>
      </c>
      <c r="J9965" s="62">
        <v>0.76799372240775021</v>
      </c>
      <c r="K9965" s="62"/>
      <c r="L9965" s="65">
        <f t="shared" si="1405"/>
        <v>0.14471561412770453</v>
      </c>
      <c r="M9965" s="65">
        <f t="shared" si="1406"/>
        <v>2.1580502708628609E-2</v>
      </c>
      <c r="N9965" s="65">
        <f t="shared" si="1407"/>
        <v>0.14404200142793563</v>
      </c>
      <c r="O9965" s="65">
        <f t="shared" si="1408"/>
        <v>0.22168540876534454</v>
      </c>
      <c r="P9965" s="65">
        <f t="shared" si="1409"/>
        <v>0.11216606250719989</v>
      </c>
      <c r="Q9965" s="65">
        <f t="shared" si="1410"/>
        <v>9.2000458338688987E-2</v>
      </c>
      <c r="R9965" s="65">
        <f t="shared" si="1411"/>
        <v>6.5054285689600477E-2</v>
      </c>
      <c r="S9965" s="65">
        <f t="shared" si="1412"/>
        <v>0.19875566643489725</v>
      </c>
      <c r="T9965" s="66">
        <f>(L9965*'Football Field'!$F$4)+(M9965*'Football Field'!$F$5)+(N9965*'Football Field'!$F$6)+(O9965*'Football Field'!$F$7)+(P9965*'Football Field'!$F$8)+(Q9965*'Football Field'!$F$9)+(R9965*'Football Field'!$F$10)+(S9965*'Football Field'!$F$11)</f>
        <v>132323054.11851728</v>
      </c>
    </row>
    <row r="9966" spans="2:20" x14ac:dyDescent="0.3">
      <c r="B9966" s="62">
        <f t="shared" si="1404"/>
        <v>9939</v>
      </c>
      <c r="C9966" s="62">
        <v>0.13717639918793556</v>
      </c>
      <c r="D9966" s="62">
        <v>3.350247143695062E-2</v>
      </c>
      <c r="E9966" s="62">
        <v>8.3426266410436822E-2</v>
      </c>
      <c r="F9966" s="62">
        <v>0.54620805746151591</v>
      </c>
      <c r="G9966" s="62">
        <v>0.75647408616381218</v>
      </c>
      <c r="H9966" s="62">
        <v>0.15780098103807016</v>
      </c>
      <c r="I9966" s="62">
        <v>0.63464308308976869</v>
      </c>
      <c r="J9966" s="62">
        <v>0.70130248628133374</v>
      </c>
      <c r="K9966" s="62"/>
      <c r="L9966" s="65">
        <f t="shared" si="1405"/>
        <v>4.4967997991298379E-2</v>
      </c>
      <c r="M9966" s="65">
        <f t="shared" si="1406"/>
        <v>1.0982494636094985E-2</v>
      </c>
      <c r="N9966" s="65">
        <f t="shared" si="1407"/>
        <v>2.7348087590682187E-2</v>
      </c>
      <c r="O9966" s="65">
        <f t="shared" si="1408"/>
        <v>0.17905326992225506</v>
      </c>
      <c r="P9966" s="65">
        <f t="shared" si="1409"/>
        <v>0.24798088729883597</v>
      </c>
      <c r="Q9966" s="65">
        <f t="shared" si="1410"/>
        <v>5.1728972624679695E-2</v>
      </c>
      <c r="R9966" s="65">
        <f t="shared" si="1411"/>
        <v>0.2080432862687509</v>
      </c>
      <c r="S9966" s="65">
        <f t="shared" si="1412"/>
        <v>0.22989500366740293</v>
      </c>
      <c r="T9966" s="66">
        <f>(L9966*'Football Field'!$F$4)+(M9966*'Football Field'!$F$5)+(N9966*'Football Field'!$F$6)+(O9966*'Football Field'!$F$7)+(P9966*'Football Field'!$F$8)+(Q9966*'Football Field'!$F$9)+(R9966*'Football Field'!$F$10)+(S9966*'Football Field'!$F$11)</f>
        <v>160703592.79961258</v>
      </c>
    </row>
    <row r="9967" spans="2:20" x14ac:dyDescent="0.3">
      <c r="B9967" s="62">
        <f t="shared" si="1404"/>
        <v>9940</v>
      </c>
      <c r="C9967" s="62">
        <v>3.0783758789149518E-2</v>
      </c>
      <c r="D9967" s="62">
        <v>0.78765166012443721</v>
      </c>
      <c r="E9967" s="62">
        <v>0.9350814590201868</v>
      </c>
      <c r="F9967" s="62">
        <v>0.34354279824542</v>
      </c>
      <c r="G9967" s="62">
        <v>0.59021301782153357</v>
      </c>
      <c r="H9967" s="62">
        <v>0.97710508393784168</v>
      </c>
      <c r="I9967" s="62">
        <v>0.33348412301229036</v>
      </c>
      <c r="J9967" s="62">
        <v>0.67191668755116163</v>
      </c>
      <c r="K9967" s="62"/>
      <c r="L9967" s="65">
        <f t="shared" si="1405"/>
        <v>6.5921238460739063E-3</v>
      </c>
      <c r="M9967" s="65">
        <f t="shared" si="1406"/>
        <v>0.16867002261387759</v>
      </c>
      <c r="N9967" s="65">
        <f t="shared" si="1407"/>
        <v>0.20024106952791179</v>
      </c>
      <c r="O9967" s="65">
        <f t="shared" si="1408"/>
        <v>7.3567256291614078E-2</v>
      </c>
      <c r="P9967" s="65">
        <f t="shared" si="1409"/>
        <v>0.12638993618985758</v>
      </c>
      <c r="Q9967" s="65">
        <f t="shared" si="1410"/>
        <v>0.20924013107252673</v>
      </c>
      <c r="R9967" s="65">
        <f t="shared" si="1411"/>
        <v>7.1413262254745563E-2</v>
      </c>
      <c r="S9967" s="65">
        <f t="shared" si="1412"/>
        <v>0.14388619820339282</v>
      </c>
      <c r="T9967" s="66">
        <f>(L9967*'Football Field'!$F$4)+(M9967*'Football Field'!$F$5)+(N9967*'Football Field'!$F$6)+(O9967*'Football Field'!$F$7)+(P9967*'Football Field'!$F$8)+(Q9967*'Football Field'!$F$9)+(R9967*'Football Field'!$F$10)+(S9967*'Football Field'!$F$11)</f>
        <v>134557682.03227621</v>
      </c>
    </row>
    <row r="9968" spans="2:20" x14ac:dyDescent="0.3">
      <c r="B9968" s="62">
        <f t="shared" si="1404"/>
        <v>9941</v>
      </c>
      <c r="C9968" s="62">
        <v>0.35615083255328039</v>
      </c>
      <c r="D9968" s="62">
        <v>0.2051119427770699</v>
      </c>
      <c r="E9968" s="62">
        <v>0.44000554329748298</v>
      </c>
      <c r="F9968" s="62">
        <v>0.40895738210126908</v>
      </c>
      <c r="G9968" s="62">
        <v>0.39569697270508375</v>
      </c>
      <c r="H9968" s="62">
        <v>0.11088669676181739</v>
      </c>
      <c r="I9968" s="62">
        <v>0.80416773281628284</v>
      </c>
      <c r="J9968" s="62">
        <v>0.2280186393508018</v>
      </c>
      <c r="K9968" s="62"/>
      <c r="L9968" s="65">
        <f t="shared" si="1405"/>
        <v>0.12077020913834544</v>
      </c>
      <c r="M9968" s="65">
        <f t="shared" si="1406"/>
        <v>6.9553149850501206E-2</v>
      </c>
      <c r="N9968" s="65">
        <f t="shared" si="1407"/>
        <v>0.14920521483862773</v>
      </c>
      <c r="O9968" s="65">
        <f t="shared" si="1408"/>
        <v>0.1386768302939507</v>
      </c>
      <c r="P9968" s="65">
        <f t="shared" si="1409"/>
        <v>0.13418024550554422</v>
      </c>
      <c r="Q9968" s="65">
        <f t="shared" si="1410"/>
        <v>3.7601511310749375E-2</v>
      </c>
      <c r="R9968" s="65">
        <f t="shared" si="1411"/>
        <v>0.27269206301799798</v>
      </c>
      <c r="S9968" s="65">
        <f t="shared" si="1412"/>
        <v>7.7320776044283474E-2</v>
      </c>
      <c r="T9968" s="66">
        <f>(L9968*'Football Field'!$F$4)+(M9968*'Football Field'!$F$5)+(N9968*'Football Field'!$F$6)+(O9968*'Football Field'!$F$7)+(P9968*'Football Field'!$F$8)+(Q9968*'Football Field'!$F$9)+(R9968*'Football Field'!$F$10)+(S9968*'Football Field'!$F$11)</f>
        <v>161515602.5717468</v>
      </c>
    </row>
    <row r="9969" spans="2:20" x14ac:dyDescent="0.3">
      <c r="B9969" s="62">
        <f t="shared" si="1404"/>
        <v>9942</v>
      </c>
      <c r="C9969" s="62">
        <v>0.84938626759507596</v>
      </c>
      <c r="D9969" s="62">
        <v>0.24331788305077517</v>
      </c>
      <c r="E9969" s="62">
        <v>0.87197481695371926</v>
      </c>
      <c r="F9969" s="62">
        <v>0.46159115565647457</v>
      </c>
      <c r="G9969" s="62">
        <v>0.59019677982318386</v>
      </c>
      <c r="H9969" s="62">
        <v>0.67288374180075117</v>
      </c>
      <c r="I9969" s="62">
        <v>0.86207299713806806</v>
      </c>
      <c r="J9969" s="62">
        <v>1.439025721808862E-2</v>
      </c>
      <c r="K9969" s="62"/>
      <c r="L9969" s="65">
        <f t="shared" si="1405"/>
        <v>0.18603173198477904</v>
      </c>
      <c r="M9969" s="65">
        <f t="shared" si="1406"/>
        <v>5.3291239726499233E-2</v>
      </c>
      <c r="N9969" s="65">
        <f t="shared" si="1407"/>
        <v>0.19097905350448058</v>
      </c>
      <c r="O9969" s="65">
        <f t="shared" si="1408"/>
        <v>0.10109723388719348</v>
      </c>
      <c r="P9969" s="65">
        <f t="shared" si="1409"/>
        <v>0.12926430924438775</v>
      </c>
      <c r="Q9969" s="65">
        <f t="shared" si="1410"/>
        <v>0.14737432507122664</v>
      </c>
      <c r="R9969" s="65">
        <f t="shared" si="1411"/>
        <v>0.18881036681812488</v>
      </c>
      <c r="S9969" s="65">
        <f t="shared" si="1412"/>
        <v>3.1517397633083815E-3</v>
      </c>
      <c r="T9969" s="66">
        <f>(L9969*'Football Field'!$F$4)+(M9969*'Football Field'!$F$5)+(N9969*'Football Field'!$F$6)+(O9969*'Football Field'!$F$7)+(P9969*'Football Field'!$F$8)+(Q9969*'Football Field'!$F$9)+(R9969*'Football Field'!$F$10)+(S9969*'Football Field'!$F$11)</f>
        <v>149458124.41909128</v>
      </c>
    </row>
    <row r="9970" spans="2:20" x14ac:dyDescent="0.3">
      <c r="B9970" s="62">
        <f t="shared" si="1404"/>
        <v>9943</v>
      </c>
      <c r="C9970" s="62">
        <v>5.4295567620961438E-2</v>
      </c>
      <c r="D9970" s="62">
        <v>0.55809949050524421</v>
      </c>
      <c r="E9970" s="62">
        <v>0.83990689990649892</v>
      </c>
      <c r="F9970" s="62">
        <v>0.5317029709958988</v>
      </c>
      <c r="G9970" s="62">
        <v>0.52739438081796686</v>
      </c>
      <c r="H9970" s="62">
        <v>0.87281195418568469</v>
      </c>
      <c r="I9970" s="62">
        <v>1.2492668922957528E-2</v>
      </c>
      <c r="J9970" s="62">
        <v>0.16826847076686036</v>
      </c>
      <c r="K9970" s="62"/>
      <c r="L9970" s="65">
        <f t="shared" si="1405"/>
        <v>1.5230291141741568E-2</v>
      </c>
      <c r="M9970" s="65">
        <f t="shared" si="1406"/>
        <v>0.15655085854873671</v>
      </c>
      <c r="N9970" s="65">
        <f t="shared" si="1407"/>
        <v>0.2355998321416399</v>
      </c>
      <c r="O9970" s="65">
        <f t="shared" si="1408"/>
        <v>0.14914644793344398</v>
      </c>
      <c r="P9970" s="65">
        <f t="shared" si="1409"/>
        <v>0.14793785788280756</v>
      </c>
      <c r="Q9970" s="65">
        <f t="shared" si="1410"/>
        <v>0.24482993284167073</v>
      </c>
      <c r="R9970" s="65">
        <f t="shared" si="1411"/>
        <v>3.504282083618469E-3</v>
      </c>
      <c r="S9970" s="65">
        <f t="shared" si="1412"/>
        <v>4.7200497426340984E-2</v>
      </c>
      <c r="T9970" s="66">
        <f>(L9970*'Football Field'!$F$4)+(M9970*'Football Field'!$F$5)+(N9970*'Football Field'!$F$6)+(O9970*'Football Field'!$F$7)+(P9970*'Football Field'!$F$8)+(Q9970*'Football Field'!$F$9)+(R9970*'Football Field'!$F$10)+(S9970*'Football Field'!$F$11)</f>
        <v>127608662.67880675</v>
      </c>
    </row>
    <row r="9971" spans="2:20" x14ac:dyDescent="0.3">
      <c r="B9971" s="62">
        <f t="shared" si="1404"/>
        <v>9944</v>
      </c>
      <c r="C9971" s="62">
        <v>0.22711348518202423</v>
      </c>
      <c r="D9971" s="62">
        <v>6.3882981005585315E-2</v>
      </c>
      <c r="E9971" s="62">
        <v>0.91300727949173477</v>
      </c>
      <c r="F9971" s="62">
        <v>0.69718816892146873</v>
      </c>
      <c r="G9971" s="62">
        <v>0.60964058282850886</v>
      </c>
      <c r="H9971" s="62">
        <v>0.72341196623758819</v>
      </c>
      <c r="I9971" s="62">
        <v>0.55817925113909095</v>
      </c>
      <c r="J9971" s="62">
        <v>4.6483385680766265E-2</v>
      </c>
      <c r="K9971" s="62"/>
      <c r="L9971" s="65">
        <f t="shared" si="1405"/>
        <v>5.9160974526637183E-2</v>
      </c>
      <c r="M9971" s="65">
        <f t="shared" si="1406"/>
        <v>1.6640929132534898E-2</v>
      </c>
      <c r="N9971" s="65">
        <f t="shared" si="1407"/>
        <v>0.23783000098542809</v>
      </c>
      <c r="O9971" s="65">
        <f t="shared" si="1408"/>
        <v>0.18161110719065496</v>
      </c>
      <c r="P9971" s="65">
        <f t="shared" si="1409"/>
        <v>0.15880576603461111</v>
      </c>
      <c r="Q9971" s="65">
        <f t="shared" si="1410"/>
        <v>0.1884421652573621</v>
      </c>
      <c r="R9971" s="65">
        <f t="shared" si="1411"/>
        <v>0.14540056232887602</v>
      </c>
      <c r="S9971" s="65">
        <f t="shared" si="1412"/>
        <v>1.2108494543895643E-2</v>
      </c>
      <c r="T9971" s="66">
        <f>(L9971*'Football Field'!$F$4)+(M9971*'Football Field'!$F$5)+(N9971*'Football Field'!$F$6)+(O9971*'Football Field'!$F$7)+(P9971*'Football Field'!$F$8)+(Q9971*'Football Field'!$F$9)+(R9971*'Football Field'!$F$10)+(S9971*'Football Field'!$F$11)</f>
        <v>148449037.46374089</v>
      </c>
    </row>
    <row r="9972" spans="2:20" x14ac:dyDescent="0.3">
      <c r="B9972" s="62">
        <f t="shared" si="1404"/>
        <v>9945</v>
      </c>
      <c r="C9972" s="62">
        <v>0.81841510126034533</v>
      </c>
      <c r="D9972" s="62">
        <v>0.64130678746610248</v>
      </c>
      <c r="E9972" s="62">
        <v>0.28620520190174492</v>
      </c>
      <c r="F9972" s="62">
        <v>0.48417299574486905</v>
      </c>
      <c r="G9972" s="62">
        <v>0.59261224815523694</v>
      </c>
      <c r="H9972" s="62">
        <v>0.17117321871087587</v>
      </c>
      <c r="I9972" s="62">
        <v>0.85758230883979869</v>
      </c>
      <c r="J9972" s="62">
        <v>0.84001596406260726</v>
      </c>
      <c r="K9972" s="62"/>
      <c r="L9972" s="65">
        <f t="shared" si="1405"/>
        <v>0.17444696211037244</v>
      </c>
      <c r="M9972" s="65">
        <f t="shared" si="1406"/>
        <v>0.13669593911688552</v>
      </c>
      <c r="N9972" s="65">
        <f t="shared" si="1407"/>
        <v>6.1005262409084944E-2</v>
      </c>
      <c r="O9972" s="65">
        <f t="shared" si="1408"/>
        <v>0.10320252902652928</v>
      </c>
      <c r="P9972" s="65">
        <f t="shared" si="1409"/>
        <v>0.12631659196033496</v>
      </c>
      <c r="Q9972" s="65">
        <f t="shared" si="1410"/>
        <v>3.6485944544256049E-2</v>
      </c>
      <c r="R9972" s="65">
        <f t="shared" si="1411"/>
        <v>0.18279553774889609</v>
      </c>
      <c r="S9972" s="65">
        <f t="shared" si="1412"/>
        <v>0.17905123308364085</v>
      </c>
      <c r="T9972" s="66">
        <f>(L9972*'Football Field'!$F$4)+(M9972*'Football Field'!$F$5)+(N9972*'Football Field'!$F$6)+(O9972*'Football Field'!$F$7)+(P9972*'Football Field'!$F$8)+(Q9972*'Football Field'!$F$9)+(R9972*'Football Field'!$F$10)+(S9972*'Football Field'!$F$11)</f>
        <v>146148099.16596651</v>
      </c>
    </row>
    <row r="9973" spans="2:20" x14ac:dyDescent="0.3">
      <c r="B9973" s="62">
        <f t="shared" si="1404"/>
        <v>9946</v>
      </c>
      <c r="C9973" s="62">
        <v>0.31518746859988156</v>
      </c>
      <c r="D9973" s="62">
        <v>0.87328032629442276</v>
      </c>
      <c r="E9973" s="62">
        <v>0.13887187290320013</v>
      </c>
      <c r="F9973" s="62">
        <v>0.47236753324346903</v>
      </c>
      <c r="G9973" s="62">
        <v>0.64629123481157325</v>
      </c>
      <c r="H9973" s="62">
        <v>0.3971801166763832</v>
      </c>
      <c r="I9973" s="62">
        <v>0.46113012313239932</v>
      </c>
      <c r="J9973" s="62">
        <v>0.37024235921570547</v>
      </c>
      <c r="K9973" s="62"/>
      <c r="L9973" s="65">
        <f t="shared" si="1405"/>
        <v>8.5775776580125529E-2</v>
      </c>
      <c r="M9973" s="65">
        <f t="shared" si="1406"/>
        <v>0.23765633352365356</v>
      </c>
      <c r="N9973" s="65">
        <f t="shared" si="1407"/>
        <v>3.7792881792931027E-2</v>
      </c>
      <c r="O9973" s="65">
        <f t="shared" si="1408"/>
        <v>0.12855108794516346</v>
      </c>
      <c r="P9973" s="65">
        <f t="shared" si="1409"/>
        <v>0.17588304766413479</v>
      </c>
      <c r="Q9973" s="65">
        <f t="shared" si="1410"/>
        <v>0.10808942722703932</v>
      </c>
      <c r="R9973" s="65">
        <f t="shared" si="1411"/>
        <v>0.12549291566658854</v>
      </c>
      <c r="S9973" s="65">
        <f t="shared" si="1412"/>
        <v>0.10075852960036391</v>
      </c>
      <c r="T9973" s="66">
        <f>(L9973*'Football Field'!$F$4)+(M9973*'Football Field'!$F$5)+(N9973*'Football Field'!$F$6)+(O9973*'Football Field'!$F$7)+(P9973*'Football Field'!$F$8)+(Q9973*'Football Field'!$F$9)+(R9973*'Football Field'!$F$10)+(S9973*'Football Field'!$F$11)</f>
        <v>141327184.07865766</v>
      </c>
    </row>
    <row r="9974" spans="2:20" x14ac:dyDescent="0.3">
      <c r="B9974" s="62">
        <f t="shared" si="1404"/>
        <v>9947</v>
      </c>
      <c r="C9974" s="62">
        <v>0.26391570996188063</v>
      </c>
      <c r="D9974" s="62">
        <v>0.86830479875211242</v>
      </c>
      <c r="E9974" s="62">
        <v>0.62278716607320783</v>
      </c>
      <c r="F9974" s="62">
        <v>0.11777857781442036</v>
      </c>
      <c r="G9974" s="62">
        <v>0.76095562416003126</v>
      </c>
      <c r="H9974" s="62">
        <v>0.37741442626867072</v>
      </c>
      <c r="I9974" s="62">
        <v>0.41427742028019887</v>
      </c>
      <c r="J9974" s="62">
        <v>0.88843713809869629</v>
      </c>
      <c r="K9974" s="62"/>
      <c r="L9974" s="65">
        <f t="shared" si="1405"/>
        <v>6.1178398343539407E-2</v>
      </c>
      <c r="M9974" s="65">
        <f t="shared" si="1406"/>
        <v>0.20128205656774392</v>
      </c>
      <c r="N9974" s="65">
        <f t="shared" si="1407"/>
        <v>0.14436852332426128</v>
      </c>
      <c r="O9974" s="65">
        <f t="shared" si="1408"/>
        <v>2.7302295687160524E-2</v>
      </c>
      <c r="P9974" s="65">
        <f t="shared" si="1409"/>
        <v>0.17639740469918674</v>
      </c>
      <c r="Q9974" s="65">
        <f t="shared" si="1410"/>
        <v>8.7488577751578825E-2</v>
      </c>
      <c r="R9974" s="65">
        <f t="shared" si="1411"/>
        <v>9.603380202829398E-2</v>
      </c>
      <c r="S9974" s="65">
        <f t="shared" si="1412"/>
        <v>0.20594894159823535</v>
      </c>
      <c r="T9974" s="66">
        <f>(L9974*'Football Field'!$F$4)+(M9974*'Football Field'!$F$5)+(N9974*'Football Field'!$F$6)+(O9974*'Football Field'!$F$7)+(P9974*'Football Field'!$F$8)+(Q9974*'Football Field'!$F$9)+(R9974*'Football Field'!$F$10)+(S9974*'Football Field'!$F$11)</f>
        <v>140399578.80906248</v>
      </c>
    </row>
    <row r="9975" spans="2:20" x14ac:dyDescent="0.3">
      <c r="B9975" s="62">
        <f t="shared" si="1404"/>
        <v>9948</v>
      </c>
      <c r="C9975" s="62">
        <v>0.59697619212858932</v>
      </c>
      <c r="D9975" s="62">
        <v>0.37228376192570911</v>
      </c>
      <c r="E9975" s="62">
        <v>0.47763492407531449</v>
      </c>
      <c r="F9975" s="62">
        <v>0.28886754893509614</v>
      </c>
      <c r="G9975" s="62">
        <v>0.15897683352256198</v>
      </c>
      <c r="H9975" s="62">
        <v>0.17807332078231208</v>
      </c>
      <c r="I9975" s="62">
        <v>0.79349703450141029</v>
      </c>
      <c r="J9975" s="62">
        <v>0.39185696447734841</v>
      </c>
      <c r="K9975" s="62"/>
      <c r="L9975" s="65">
        <f t="shared" si="1405"/>
        <v>0.18322457658526609</v>
      </c>
      <c r="M9975" s="65">
        <f t="shared" si="1406"/>
        <v>0.11426173362993212</v>
      </c>
      <c r="N9975" s="65">
        <f t="shared" si="1407"/>
        <v>0.14659622591311733</v>
      </c>
      <c r="O9975" s="65">
        <f t="shared" si="1408"/>
        <v>8.8659539594262343E-2</v>
      </c>
      <c r="P9975" s="65">
        <f t="shared" si="1409"/>
        <v>4.8793341163534128E-2</v>
      </c>
      <c r="Q9975" s="65">
        <f t="shared" si="1410"/>
        <v>5.4654455624326505E-2</v>
      </c>
      <c r="R9975" s="65">
        <f t="shared" si="1411"/>
        <v>0.24354096542742598</v>
      </c>
      <c r="S9975" s="65">
        <f t="shared" si="1412"/>
        <v>0.12026916206213545</v>
      </c>
      <c r="T9975" s="66">
        <f>(L9975*'Football Field'!$F$4)+(M9975*'Football Field'!$F$5)+(N9975*'Football Field'!$F$6)+(O9975*'Football Field'!$F$7)+(P9975*'Football Field'!$F$8)+(Q9975*'Football Field'!$F$9)+(R9975*'Football Field'!$F$10)+(S9975*'Football Field'!$F$11)</f>
        <v>149934353.31232163</v>
      </c>
    </row>
    <row r="9976" spans="2:20" x14ac:dyDescent="0.3">
      <c r="B9976" s="62">
        <f t="shared" si="1404"/>
        <v>9949</v>
      </c>
      <c r="C9976" s="62">
        <v>0.21419822276466394</v>
      </c>
      <c r="D9976" s="62">
        <v>0.25491653033539841</v>
      </c>
      <c r="E9976" s="62">
        <v>0.66455281048443804</v>
      </c>
      <c r="F9976" s="62">
        <v>0.14868670446345056</v>
      </c>
      <c r="G9976" s="62">
        <v>0.85096116123199794</v>
      </c>
      <c r="H9976" s="62">
        <v>0.95181918843547964</v>
      </c>
      <c r="I9976" s="62">
        <v>0.70875131531460323</v>
      </c>
      <c r="J9976" s="62">
        <v>0.85695160340404675</v>
      </c>
      <c r="K9976" s="62"/>
      <c r="L9976" s="65">
        <f t="shared" si="1405"/>
        <v>4.6055838563841864E-2</v>
      </c>
      <c r="M9976" s="65">
        <f t="shared" si="1406"/>
        <v>5.4810886929163673E-2</v>
      </c>
      <c r="N9976" s="65">
        <f t="shared" si="1407"/>
        <v>0.14288884642355587</v>
      </c>
      <c r="O9976" s="65">
        <f t="shared" si="1408"/>
        <v>3.1969877102491225E-2</v>
      </c>
      <c r="P9976" s="65">
        <f t="shared" si="1409"/>
        <v>0.18296944465715578</v>
      </c>
      <c r="Q9976" s="65">
        <f t="shared" si="1410"/>
        <v>0.20465543700012037</v>
      </c>
      <c r="R9976" s="65">
        <f t="shared" si="1411"/>
        <v>0.15239218952765696</v>
      </c>
      <c r="S9976" s="65">
        <f t="shared" si="1412"/>
        <v>0.1842574797960142</v>
      </c>
      <c r="T9976" s="66">
        <f>(L9976*'Football Field'!$F$4)+(M9976*'Football Field'!$F$5)+(N9976*'Football Field'!$F$6)+(O9976*'Football Field'!$F$7)+(P9976*'Football Field'!$F$8)+(Q9976*'Football Field'!$F$9)+(R9976*'Football Field'!$F$10)+(S9976*'Football Field'!$F$11)</f>
        <v>149126909.57520723</v>
      </c>
    </row>
    <row r="9977" spans="2:20" x14ac:dyDescent="0.3">
      <c r="B9977" s="62">
        <f t="shared" si="1404"/>
        <v>9950</v>
      </c>
      <c r="C9977" s="62">
        <v>0.91615904124748893</v>
      </c>
      <c r="D9977" s="62">
        <v>0.13222990734194018</v>
      </c>
      <c r="E9977" s="62">
        <v>0.84427031598495872</v>
      </c>
      <c r="F9977" s="62">
        <v>0.93534570325406352</v>
      </c>
      <c r="G9977" s="62">
        <v>2.3504521791662181E-2</v>
      </c>
      <c r="H9977" s="62">
        <v>5.2969406526105711E-2</v>
      </c>
      <c r="I9977" s="62">
        <v>0.37865570488894096</v>
      </c>
      <c r="J9977" s="62">
        <v>0.42138036120784761</v>
      </c>
      <c r="K9977" s="62"/>
      <c r="L9977" s="65">
        <f t="shared" si="1405"/>
        <v>0.2473087706717679</v>
      </c>
      <c r="M9977" s="65">
        <f t="shared" si="1406"/>
        <v>3.5694256519314391E-2</v>
      </c>
      <c r="N9977" s="65">
        <f t="shared" si="1407"/>
        <v>0.2279030654727793</v>
      </c>
      <c r="O9977" s="65">
        <f t="shared" si="1408"/>
        <v>0.25248803494850264</v>
      </c>
      <c r="P9977" s="65">
        <f t="shared" si="1409"/>
        <v>6.3448311131751173E-3</v>
      </c>
      <c r="Q9977" s="65">
        <f t="shared" si="1410"/>
        <v>1.4298607797775994E-2</v>
      </c>
      <c r="R9977" s="65">
        <f t="shared" si="1411"/>
        <v>0.10221465124267516</v>
      </c>
      <c r="S9977" s="65">
        <f t="shared" si="1412"/>
        <v>0.11374778223400951</v>
      </c>
      <c r="T9977" s="66">
        <f>(L9977*'Football Field'!$F$4)+(M9977*'Football Field'!$F$5)+(N9977*'Football Field'!$F$6)+(O9977*'Football Field'!$F$7)+(P9977*'Football Field'!$F$8)+(Q9977*'Football Field'!$F$9)+(R9977*'Football Field'!$F$10)+(S9977*'Football Field'!$F$11)</f>
        <v>130022655.43535438</v>
      </c>
    </row>
    <row r="9978" spans="2:20" x14ac:dyDescent="0.3">
      <c r="B9978" s="62">
        <f t="shared" si="1404"/>
        <v>9951</v>
      </c>
      <c r="C9978" s="62">
        <v>0.98001051754095658</v>
      </c>
      <c r="D9978" s="62">
        <v>0.7569602427362353</v>
      </c>
      <c r="E9978" s="62">
        <v>0.99917119864983983</v>
      </c>
      <c r="F9978" s="62">
        <v>0.51867407939884713</v>
      </c>
      <c r="G9978" s="62">
        <v>0.38598001020436179</v>
      </c>
      <c r="H9978" s="62">
        <v>0.58285094419521721</v>
      </c>
      <c r="I9978" s="62">
        <v>0.25990013889182007</v>
      </c>
      <c r="J9978" s="62">
        <v>0.17622263614388445</v>
      </c>
      <c r="K9978" s="62"/>
      <c r="L9978" s="65">
        <f t="shared" si="1405"/>
        <v>0.21031307690804937</v>
      </c>
      <c r="M9978" s="65">
        <f t="shared" si="1406"/>
        <v>0.16244584613885876</v>
      </c>
      <c r="N9978" s="65">
        <f t="shared" si="1407"/>
        <v>0.21442501420620674</v>
      </c>
      <c r="O9978" s="65">
        <f t="shared" si="1408"/>
        <v>0.11130894985141075</v>
      </c>
      <c r="P9978" s="65">
        <f t="shared" si="1409"/>
        <v>8.283242079357285E-2</v>
      </c>
      <c r="Q9978" s="65">
        <f t="shared" si="1410"/>
        <v>0.12508148969670113</v>
      </c>
      <c r="R9978" s="65">
        <f t="shared" si="1411"/>
        <v>5.5775317632633159E-2</v>
      </c>
      <c r="S9978" s="65">
        <f t="shared" si="1412"/>
        <v>3.7817884772567326E-2</v>
      </c>
      <c r="T9978" s="66">
        <f>(L9978*'Football Field'!$F$4)+(M9978*'Football Field'!$F$5)+(N9978*'Football Field'!$F$6)+(O9978*'Football Field'!$F$7)+(P9978*'Football Field'!$F$8)+(Q9978*'Football Field'!$F$9)+(R9978*'Football Field'!$F$10)+(S9978*'Football Field'!$F$11)</f>
        <v>127675101.13997854</v>
      </c>
    </row>
    <row r="9979" spans="2:20" x14ac:dyDescent="0.3">
      <c r="B9979" s="62">
        <f t="shared" si="1404"/>
        <v>9952</v>
      </c>
      <c r="C9979" s="62">
        <v>7.5799199055326949E-2</v>
      </c>
      <c r="D9979" s="62">
        <v>0.74934004756168326</v>
      </c>
      <c r="E9979" s="62">
        <v>0.83762801695774469</v>
      </c>
      <c r="F9979" s="62">
        <v>0.30777625657815788</v>
      </c>
      <c r="G9979" s="62">
        <v>0.79168002874842525</v>
      </c>
      <c r="H9979" s="62">
        <v>0.73759462574778367</v>
      </c>
      <c r="I9979" s="62">
        <v>0.55705148147993977</v>
      </c>
      <c r="J9979" s="62">
        <v>0.51456732567407537</v>
      </c>
      <c r="K9979" s="62"/>
      <c r="L9979" s="65">
        <f t="shared" si="1405"/>
        <v>1.6581044288054264E-2</v>
      </c>
      <c r="M9979" s="65">
        <f t="shared" si="1406"/>
        <v>0.16391783383309744</v>
      </c>
      <c r="N9979" s="65">
        <f t="shared" si="1407"/>
        <v>0.18323079160709646</v>
      </c>
      <c r="O9979" s="65">
        <f t="shared" si="1408"/>
        <v>6.7325932262279578E-2</v>
      </c>
      <c r="P9979" s="65">
        <f t="shared" si="1409"/>
        <v>0.17317968767802164</v>
      </c>
      <c r="Q9979" s="65">
        <f t="shared" si="1410"/>
        <v>0.16134852753823811</v>
      </c>
      <c r="R9979" s="65">
        <f t="shared" si="1411"/>
        <v>0.12185478738902331</v>
      </c>
      <c r="S9979" s="65">
        <f t="shared" si="1412"/>
        <v>0.11256139540418901</v>
      </c>
      <c r="T9979" s="66">
        <f>(L9979*'Football Field'!$F$4)+(M9979*'Football Field'!$F$5)+(N9979*'Football Field'!$F$6)+(O9979*'Football Field'!$F$7)+(P9979*'Football Field'!$F$8)+(Q9979*'Football Field'!$F$9)+(R9979*'Football Field'!$F$10)+(S9979*'Football Field'!$F$11)</f>
        <v>144630798.40929922</v>
      </c>
    </row>
    <row r="9980" spans="2:20" x14ac:dyDescent="0.3">
      <c r="B9980" s="62">
        <f t="shared" si="1404"/>
        <v>9953</v>
      </c>
      <c r="C9980" s="62">
        <v>0.10840922308136325</v>
      </c>
      <c r="D9980" s="62">
        <v>0.40237433255519339</v>
      </c>
      <c r="E9980" s="62">
        <v>0.39896912849778909</v>
      </c>
      <c r="F9980" s="62">
        <v>1.6109328848981086E-3</v>
      </c>
      <c r="G9980" s="62">
        <v>0.80645642339719281</v>
      </c>
      <c r="H9980" s="62">
        <v>0.74490502489353494</v>
      </c>
      <c r="I9980" s="62">
        <v>0.58429677450861894</v>
      </c>
      <c r="J9980" s="62">
        <v>0.1476607730612336</v>
      </c>
      <c r="K9980" s="62"/>
      <c r="L9980" s="65">
        <f t="shared" si="1405"/>
        <v>3.3934270229003596E-2</v>
      </c>
      <c r="M9980" s="65">
        <f t="shared" si="1406"/>
        <v>0.12595127006763149</v>
      </c>
      <c r="N9980" s="65">
        <f t="shared" si="1407"/>
        <v>0.12488537261551036</v>
      </c>
      <c r="O9980" s="65">
        <f t="shared" si="1408"/>
        <v>5.042544377971696E-4</v>
      </c>
      <c r="P9980" s="65">
        <f t="shared" si="1409"/>
        <v>0.25243710287395915</v>
      </c>
      <c r="Q9980" s="65">
        <f t="shared" si="1410"/>
        <v>0.2331702754728569</v>
      </c>
      <c r="R9980" s="65">
        <f t="shared" si="1411"/>
        <v>0.1828966583888309</v>
      </c>
      <c r="S9980" s="65">
        <f t="shared" si="1412"/>
        <v>4.6220795914410355E-2</v>
      </c>
      <c r="T9980" s="66">
        <f>(L9980*'Football Field'!$F$4)+(M9980*'Football Field'!$F$5)+(N9980*'Football Field'!$F$6)+(O9980*'Football Field'!$F$7)+(P9980*'Football Field'!$F$8)+(Q9980*'Football Field'!$F$9)+(R9980*'Football Field'!$F$10)+(S9980*'Football Field'!$F$11)</f>
        <v>157123017.64283413</v>
      </c>
    </row>
    <row r="9981" spans="2:20" x14ac:dyDescent="0.3">
      <c r="B9981" s="62">
        <f t="shared" si="1404"/>
        <v>9954</v>
      </c>
      <c r="C9981" s="62">
        <v>0.58878450403459659</v>
      </c>
      <c r="D9981" s="62">
        <v>0.63377409034738497</v>
      </c>
      <c r="E9981" s="62">
        <v>0.97554726726963881</v>
      </c>
      <c r="F9981" s="62">
        <v>0.36670801635072214</v>
      </c>
      <c r="G9981" s="62">
        <v>0.42907894611437136</v>
      </c>
      <c r="H9981" s="62">
        <v>5.8899906398174773E-2</v>
      </c>
      <c r="I9981" s="62">
        <v>5.7919222431605966E-2</v>
      </c>
      <c r="J9981" s="62">
        <v>0.51085512448701687</v>
      </c>
      <c r="K9981" s="62"/>
      <c r="L9981" s="65">
        <f t="shared" si="1405"/>
        <v>0.16257727426985813</v>
      </c>
      <c r="M9981" s="65">
        <f t="shared" si="1406"/>
        <v>0.17499995907752738</v>
      </c>
      <c r="N9981" s="65">
        <f t="shared" si="1407"/>
        <v>0.2693715859491902</v>
      </c>
      <c r="O9981" s="65">
        <f t="shared" si="1408"/>
        <v>0.10125672354261524</v>
      </c>
      <c r="P9981" s="65">
        <f t="shared" si="1409"/>
        <v>0.11847880680935663</v>
      </c>
      <c r="Q9981" s="65">
        <f t="shared" si="1410"/>
        <v>1.6263651932664255E-2</v>
      </c>
      <c r="R9981" s="65">
        <f t="shared" si="1411"/>
        <v>1.5992861983009702E-2</v>
      </c>
      <c r="S9981" s="65">
        <f t="shared" si="1412"/>
        <v>0.14105913643577836</v>
      </c>
      <c r="T9981" s="66">
        <f>(L9981*'Football Field'!$F$4)+(M9981*'Football Field'!$F$5)+(N9981*'Football Field'!$F$6)+(O9981*'Football Field'!$F$7)+(P9981*'Football Field'!$F$8)+(Q9981*'Football Field'!$F$9)+(R9981*'Football Field'!$F$10)+(S9981*'Football Field'!$F$11)</f>
        <v>127432702.30608729</v>
      </c>
    </row>
    <row r="9982" spans="2:20" x14ac:dyDescent="0.3">
      <c r="B9982" s="62">
        <f t="shared" si="1404"/>
        <v>9955</v>
      </c>
      <c r="C9982" s="62">
        <v>0.88642686688895267</v>
      </c>
      <c r="D9982" s="62">
        <v>0.912510471552756</v>
      </c>
      <c r="E9982" s="62">
        <v>0.72958723711300899</v>
      </c>
      <c r="F9982" s="62">
        <v>0.6500765107180515</v>
      </c>
      <c r="G9982" s="62">
        <v>0.27172844178765865</v>
      </c>
      <c r="H9982" s="62">
        <v>0.29709442353648552</v>
      </c>
      <c r="I9982" s="62">
        <v>0.56431145463809185</v>
      </c>
      <c r="J9982" s="62">
        <v>0.85730007430411448</v>
      </c>
      <c r="K9982" s="62"/>
      <c r="L9982" s="65">
        <f t="shared" si="1405"/>
        <v>0.17148786659063528</v>
      </c>
      <c r="M9982" s="65">
        <f t="shared" si="1406"/>
        <v>0.17653399265457997</v>
      </c>
      <c r="N9982" s="65">
        <f t="shared" si="1407"/>
        <v>0.14114572048495877</v>
      </c>
      <c r="O9982" s="65">
        <f t="shared" si="1408"/>
        <v>0.12576360003051285</v>
      </c>
      <c r="P9982" s="65">
        <f t="shared" si="1409"/>
        <v>5.2568500024944301E-2</v>
      </c>
      <c r="Q9982" s="65">
        <f t="shared" si="1410"/>
        <v>5.7475794982451783E-2</v>
      </c>
      <c r="R9982" s="65">
        <f t="shared" si="1411"/>
        <v>0.10917151889606209</v>
      </c>
      <c r="S9982" s="65">
        <f t="shared" si="1412"/>
        <v>0.16585300633585515</v>
      </c>
      <c r="T9982" s="66">
        <f>(L9982*'Football Field'!$F$4)+(M9982*'Football Field'!$F$5)+(N9982*'Football Field'!$F$6)+(O9982*'Football Field'!$F$7)+(P9982*'Football Field'!$F$8)+(Q9982*'Football Field'!$F$9)+(R9982*'Football Field'!$F$10)+(S9982*'Football Field'!$F$11)</f>
        <v>131924584.75514381</v>
      </c>
    </row>
    <row r="9983" spans="2:20" x14ac:dyDescent="0.3">
      <c r="B9983" s="62">
        <f t="shared" si="1404"/>
        <v>9956</v>
      </c>
      <c r="C9983" s="62">
        <v>0.26983864299143279</v>
      </c>
      <c r="D9983" s="62">
        <v>0.49491774963372004</v>
      </c>
      <c r="E9983" s="62">
        <v>0.58955727053049178</v>
      </c>
      <c r="F9983" s="62">
        <v>0.57444183091623591</v>
      </c>
      <c r="G9983" s="62">
        <v>0.83016719276193718</v>
      </c>
      <c r="H9983" s="62">
        <v>0.20021578827447917</v>
      </c>
      <c r="I9983" s="62">
        <v>0.99201457562864737</v>
      </c>
      <c r="J9983" s="62">
        <v>0.74327233103968515</v>
      </c>
      <c r="K9983" s="62"/>
      <c r="L9983" s="65">
        <f t="shared" si="1405"/>
        <v>5.7480654403182993E-2</v>
      </c>
      <c r="M9983" s="65">
        <f t="shared" si="1406"/>
        <v>0.10542669429893375</v>
      </c>
      <c r="N9983" s="65">
        <f t="shared" si="1407"/>
        <v>0.12558667410480193</v>
      </c>
      <c r="O9983" s="65">
        <f t="shared" si="1408"/>
        <v>0.12236680407066892</v>
      </c>
      <c r="P9983" s="65">
        <f t="shared" si="1409"/>
        <v>0.17684106685017884</v>
      </c>
      <c r="Q9983" s="65">
        <f t="shared" si="1410"/>
        <v>4.2649690215910196E-2</v>
      </c>
      <c r="R9983" s="65">
        <f t="shared" si="1411"/>
        <v>0.21131757242953864</v>
      </c>
      <c r="S9983" s="65">
        <f t="shared" si="1412"/>
        <v>0.15833084362678485</v>
      </c>
      <c r="T9983" s="66">
        <f>(L9983*'Football Field'!$F$4)+(M9983*'Football Field'!$F$5)+(N9983*'Football Field'!$F$6)+(O9983*'Football Field'!$F$7)+(P9983*'Football Field'!$F$8)+(Q9983*'Football Field'!$F$9)+(R9983*'Football Field'!$F$10)+(S9983*'Football Field'!$F$11)</f>
        <v>156577419.49678195</v>
      </c>
    </row>
    <row r="9984" spans="2:20" x14ac:dyDescent="0.3">
      <c r="B9984" s="62">
        <f t="shared" si="1404"/>
        <v>9957</v>
      </c>
      <c r="C9984" s="62">
        <v>0.28109759605129103</v>
      </c>
      <c r="D9984" s="62">
        <v>0.12061313304463428</v>
      </c>
      <c r="E9984" s="62">
        <v>0.98582962478061753</v>
      </c>
      <c r="F9984" s="62">
        <v>9.1867140623032251E-2</v>
      </c>
      <c r="G9984" s="62">
        <v>0.11318567269626201</v>
      </c>
      <c r="H9984" s="62">
        <v>2.899581494654635E-2</v>
      </c>
      <c r="I9984" s="62">
        <v>0.619978489978526</v>
      </c>
      <c r="J9984" s="62">
        <v>0.48617702032246346</v>
      </c>
      <c r="K9984" s="62"/>
      <c r="L9984" s="65">
        <f t="shared" si="1405"/>
        <v>0.10305129268155842</v>
      </c>
      <c r="M9984" s="65">
        <f t="shared" si="1406"/>
        <v>4.4217166739321419E-2</v>
      </c>
      <c r="N9984" s="65">
        <f t="shared" si="1407"/>
        <v>0.36140834580058567</v>
      </c>
      <c r="O9984" s="65">
        <f t="shared" si="1408"/>
        <v>3.367879245198014E-2</v>
      </c>
      <c r="P9984" s="65">
        <f t="shared" si="1409"/>
        <v>4.1494235625740783E-2</v>
      </c>
      <c r="Q9984" s="65">
        <f t="shared" si="1410"/>
        <v>1.0629960037266319E-2</v>
      </c>
      <c r="R9984" s="65">
        <f t="shared" si="1411"/>
        <v>0.22728613024278579</v>
      </c>
      <c r="S9984" s="65">
        <f t="shared" si="1412"/>
        <v>0.17823407642076153</v>
      </c>
      <c r="T9984" s="66">
        <f>(L9984*'Football Field'!$F$4)+(M9984*'Football Field'!$F$5)+(N9984*'Football Field'!$F$6)+(O9984*'Football Field'!$F$7)+(P9984*'Football Field'!$F$8)+(Q9984*'Football Field'!$F$9)+(R9984*'Football Field'!$F$10)+(S9984*'Football Field'!$F$11)</f>
        <v>153369590.36436635</v>
      </c>
    </row>
    <row r="9985" spans="2:20" x14ac:dyDescent="0.3">
      <c r="B9985" s="62">
        <f t="shared" si="1404"/>
        <v>9958</v>
      </c>
      <c r="C9985" s="62">
        <v>0.99641079727735449</v>
      </c>
      <c r="D9985" s="62">
        <v>0.45201734734479215</v>
      </c>
      <c r="E9985" s="62">
        <v>0.90712891416960462</v>
      </c>
      <c r="F9985" s="62">
        <v>0.77612374908333426</v>
      </c>
      <c r="G9985" s="62">
        <v>6.2865593890937266E-2</v>
      </c>
      <c r="H9985" s="62">
        <v>0.98651374006523973</v>
      </c>
      <c r="I9985" s="62">
        <v>0.27400426700365976</v>
      </c>
      <c r="J9985" s="62">
        <v>0.62903207472531131</v>
      </c>
      <c r="K9985" s="62"/>
      <c r="L9985" s="65">
        <f t="shared" si="1405"/>
        <v>0.19598581586705047</v>
      </c>
      <c r="M9985" s="65">
        <f t="shared" si="1406"/>
        <v>8.8908097792089635E-2</v>
      </c>
      <c r="N9985" s="65">
        <f t="shared" si="1407"/>
        <v>0.17842480312930073</v>
      </c>
      <c r="O9985" s="65">
        <f t="shared" si="1408"/>
        <v>0.15265716368542229</v>
      </c>
      <c r="P9985" s="65">
        <f t="shared" si="1409"/>
        <v>1.2365145723378261E-2</v>
      </c>
      <c r="Q9985" s="65">
        <f t="shared" si="1410"/>
        <v>0.19403914604201516</v>
      </c>
      <c r="R9985" s="65">
        <f t="shared" si="1411"/>
        <v>5.389438770284375E-2</v>
      </c>
      <c r="S9985" s="65">
        <f t="shared" si="1412"/>
        <v>0.12372544005789991</v>
      </c>
      <c r="T9985" s="66">
        <f>(L9985*'Football Field'!$F$4)+(M9985*'Football Field'!$F$5)+(N9985*'Football Field'!$F$6)+(O9985*'Football Field'!$F$7)+(P9985*'Football Field'!$F$8)+(Q9985*'Football Field'!$F$9)+(R9985*'Football Field'!$F$10)+(S9985*'Football Field'!$F$11)</f>
        <v>121956850.38336504</v>
      </c>
    </row>
    <row r="9986" spans="2:20" x14ac:dyDescent="0.3">
      <c r="B9986" s="62">
        <f t="shared" si="1404"/>
        <v>9959</v>
      </c>
      <c r="C9986" s="62">
        <v>0.87318811753094006</v>
      </c>
      <c r="D9986" s="62">
        <v>0.70878928155983167</v>
      </c>
      <c r="E9986" s="62">
        <v>0.5367863309269324</v>
      </c>
      <c r="F9986" s="62">
        <v>0.77055023989031601</v>
      </c>
      <c r="G9986" s="62">
        <v>0.35138372338371016</v>
      </c>
      <c r="H9986" s="62">
        <v>0.54535879982001556</v>
      </c>
      <c r="I9986" s="62">
        <v>0.55180719094053565</v>
      </c>
      <c r="J9986" s="62">
        <v>0.56608704552039912</v>
      </c>
      <c r="K9986" s="62"/>
      <c r="L9986" s="65">
        <f t="shared" si="1405"/>
        <v>0.17805809350107965</v>
      </c>
      <c r="M9986" s="65">
        <f t="shared" si="1406"/>
        <v>0.14453433989162326</v>
      </c>
      <c r="N9986" s="65">
        <f t="shared" si="1407"/>
        <v>0.10945997635944985</v>
      </c>
      <c r="O9986" s="65">
        <f t="shared" si="1408"/>
        <v>0.1571284628215382</v>
      </c>
      <c r="P9986" s="65">
        <f t="shared" si="1409"/>
        <v>7.1653192040599681E-2</v>
      </c>
      <c r="Q9986" s="65">
        <f t="shared" si="1410"/>
        <v>0.11120805038502843</v>
      </c>
      <c r="R9986" s="65">
        <f t="shared" si="1411"/>
        <v>0.11252298837607182</v>
      </c>
      <c r="S9986" s="65">
        <f t="shared" si="1412"/>
        <v>0.11543489662460918</v>
      </c>
      <c r="T9986" s="66">
        <f>(L9986*'Football Field'!$F$4)+(M9986*'Football Field'!$F$5)+(N9986*'Football Field'!$F$6)+(O9986*'Football Field'!$F$7)+(P9986*'Football Field'!$F$8)+(Q9986*'Football Field'!$F$9)+(R9986*'Football Field'!$F$10)+(S9986*'Football Field'!$F$11)</f>
        <v>133027615.51693082</v>
      </c>
    </row>
    <row r="9987" spans="2:20" x14ac:dyDescent="0.3">
      <c r="B9987" s="62">
        <f t="shared" si="1404"/>
        <v>9960</v>
      </c>
      <c r="C9987" s="62">
        <v>0.52371836336640509</v>
      </c>
      <c r="D9987" s="62">
        <v>0.19733281807478098</v>
      </c>
      <c r="E9987" s="62">
        <v>0.74576320768072202</v>
      </c>
      <c r="F9987" s="62">
        <v>0.95253669089460913</v>
      </c>
      <c r="G9987" s="62">
        <v>0.78083505906768025</v>
      </c>
      <c r="H9987" s="62">
        <v>0.37662066418484641</v>
      </c>
      <c r="I9987" s="62">
        <v>0.45984415134225709</v>
      </c>
      <c r="J9987" s="62">
        <v>9.4133888469179472E-2</v>
      </c>
      <c r="K9987" s="62"/>
      <c r="L9987" s="65">
        <f t="shared" si="1405"/>
        <v>0.12678422703222877</v>
      </c>
      <c r="M9987" s="65">
        <f t="shared" si="1406"/>
        <v>4.7771265164133443E-2</v>
      </c>
      <c r="N9987" s="65">
        <f t="shared" si="1407"/>
        <v>0.1805378967945904</v>
      </c>
      <c r="O9987" s="65">
        <f t="shared" si="1408"/>
        <v>0.23059460298209747</v>
      </c>
      <c r="P9987" s="65">
        <f t="shared" si="1409"/>
        <v>0.18902825703344608</v>
      </c>
      <c r="Q9987" s="65">
        <f t="shared" si="1410"/>
        <v>9.1174117871505103E-2</v>
      </c>
      <c r="R9987" s="65">
        <f t="shared" si="1411"/>
        <v>0.11132125463095632</v>
      </c>
      <c r="S9987" s="65">
        <f t="shared" si="1412"/>
        <v>2.2788378491042472E-2</v>
      </c>
      <c r="T9987" s="66">
        <f>(L9987*'Football Field'!$F$4)+(M9987*'Football Field'!$F$5)+(N9987*'Football Field'!$F$6)+(O9987*'Football Field'!$F$7)+(P9987*'Football Field'!$F$8)+(Q9987*'Football Field'!$F$9)+(R9987*'Football Field'!$F$10)+(S9987*'Football Field'!$F$11)</f>
        <v>144704586.58140808</v>
      </c>
    </row>
    <row r="9988" spans="2:20" x14ac:dyDescent="0.3">
      <c r="B9988" s="62">
        <f t="shared" si="1404"/>
        <v>9961</v>
      </c>
      <c r="C9988" s="62">
        <v>1.5529116679056876E-2</v>
      </c>
      <c r="D9988" s="62">
        <v>0.7321825001425466</v>
      </c>
      <c r="E9988" s="62">
        <v>0.98558817676039456</v>
      </c>
      <c r="F9988" s="62">
        <v>0.5158687600458628</v>
      </c>
      <c r="G9988" s="62">
        <v>0.66747417168139556</v>
      </c>
      <c r="H9988" s="62">
        <v>0.59341553858070872</v>
      </c>
      <c r="I9988" s="62">
        <v>0.92601684293128739</v>
      </c>
      <c r="J9988" s="62">
        <v>0.85007788636668469</v>
      </c>
      <c r="K9988" s="62"/>
      <c r="L9988" s="65">
        <f t="shared" si="1405"/>
        <v>2.9376971682561312E-3</v>
      </c>
      <c r="M9988" s="65">
        <f t="shared" si="1406"/>
        <v>0.13850951742904188</v>
      </c>
      <c r="N9988" s="65">
        <f t="shared" si="1407"/>
        <v>0.18644715316232507</v>
      </c>
      <c r="O9988" s="65">
        <f t="shared" si="1408"/>
        <v>9.7588692705383867E-2</v>
      </c>
      <c r="P9988" s="65">
        <f t="shared" si="1409"/>
        <v>0.12626841722922963</v>
      </c>
      <c r="Q9988" s="65">
        <f t="shared" si="1410"/>
        <v>0.11225848728658072</v>
      </c>
      <c r="R9988" s="65">
        <f t="shared" si="1411"/>
        <v>0.17517783615506582</v>
      </c>
      <c r="S9988" s="65">
        <f t="shared" si="1412"/>
        <v>0.16081219886411677</v>
      </c>
      <c r="T9988" s="66">
        <f>(L9988*'Football Field'!$F$4)+(M9988*'Football Field'!$F$5)+(N9988*'Football Field'!$F$6)+(O9988*'Football Field'!$F$7)+(P9988*'Football Field'!$F$8)+(Q9988*'Football Field'!$F$9)+(R9988*'Football Field'!$F$10)+(S9988*'Football Field'!$F$11)</f>
        <v>149006419.76317275</v>
      </c>
    </row>
    <row r="9989" spans="2:20" x14ac:dyDescent="0.3">
      <c r="B9989" s="62">
        <f t="shared" si="1404"/>
        <v>9962</v>
      </c>
      <c r="C9989" s="62">
        <v>0.30652387752057453</v>
      </c>
      <c r="D9989" s="62">
        <v>0.41318405874510655</v>
      </c>
      <c r="E9989" s="62">
        <v>0.53947706534669471</v>
      </c>
      <c r="F9989" s="62">
        <v>0.52518844624723005</v>
      </c>
      <c r="G9989" s="62">
        <v>0.95215253435184499</v>
      </c>
      <c r="H9989" s="62">
        <v>5.9461621068263026E-3</v>
      </c>
      <c r="I9989" s="62">
        <v>0.54097274251377159</v>
      </c>
      <c r="J9989" s="62">
        <v>0.56539328012663392</v>
      </c>
      <c r="K9989" s="62"/>
      <c r="L9989" s="65">
        <f t="shared" si="1405"/>
        <v>7.9640625098765044E-2</v>
      </c>
      <c r="M9989" s="65">
        <f t="shared" si="1406"/>
        <v>0.10735293115002568</v>
      </c>
      <c r="N9989" s="65">
        <f t="shared" si="1407"/>
        <v>0.1401662117098014</v>
      </c>
      <c r="O9989" s="65">
        <f t="shared" si="1408"/>
        <v>0.13645376174967347</v>
      </c>
      <c r="P9989" s="65">
        <f t="shared" si="1409"/>
        <v>0.24738700175181105</v>
      </c>
      <c r="Q9989" s="65">
        <f t="shared" si="1410"/>
        <v>1.5449239092130771E-3</v>
      </c>
      <c r="R9989" s="65">
        <f t="shared" si="1411"/>
        <v>0.1405548165568217</v>
      </c>
      <c r="S9989" s="65">
        <f t="shared" si="1412"/>
        <v>0.14689972807388849</v>
      </c>
      <c r="T9989" s="66">
        <f>(L9989*'Football Field'!$F$4)+(M9989*'Football Field'!$F$5)+(N9989*'Football Field'!$F$6)+(O9989*'Football Field'!$F$7)+(P9989*'Football Field'!$F$8)+(Q9989*'Football Field'!$F$9)+(R9989*'Football Field'!$F$10)+(S9989*'Football Field'!$F$11)</f>
        <v>152820124.00133678</v>
      </c>
    </row>
    <row r="9990" spans="2:20" x14ac:dyDescent="0.3">
      <c r="B9990" s="62">
        <f t="shared" si="1404"/>
        <v>9963</v>
      </c>
      <c r="C9990" s="62">
        <v>0.51791738170671409</v>
      </c>
      <c r="D9990" s="62">
        <v>0.22763083292125208</v>
      </c>
      <c r="E9990" s="62">
        <v>0.51485516801046627</v>
      </c>
      <c r="F9990" s="62">
        <v>0.63572604420062795</v>
      </c>
      <c r="G9990" s="62">
        <v>0.20985500384366795</v>
      </c>
      <c r="H9990" s="62">
        <v>0.52561709534764689</v>
      </c>
      <c r="I9990" s="62">
        <v>0.40363987046701444</v>
      </c>
      <c r="J9990" s="62">
        <v>0.51083655702603814</v>
      </c>
      <c r="K9990" s="62"/>
      <c r="L9990" s="65">
        <f t="shared" si="1405"/>
        <v>0.14605358046122616</v>
      </c>
      <c r="M9990" s="65">
        <f t="shared" si="1406"/>
        <v>6.4192281135578316E-2</v>
      </c>
      <c r="N9990" s="65">
        <f t="shared" si="1407"/>
        <v>0.1451900310028153</v>
      </c>
      <c r="O9990" s="65">
        <f t="shared" si="1408"/>
        <v>0.17927582318627897</v>
      </c>
      <c r="P9990" s="65">
        <f t="shared" si="1409"/>
        <v>5.9179467173064652E-2</v>
      </c>
      <c r="Q9990" s="65">
        <f t="shared" si="1410"/>
        <v>0.14822491277310676</v>
      </c>
      <c r="R9990" s="65">
        <f t="shared" si="1411"/>
        <v>0.11382712838164001</v>
      </c>
      <c r="S9990" s="65">
        <f t="shared" si="1412"/>
        <v>0.14405677588628998</v>
      </c>
      <c r="T9990" s="66">
        <f>(L9990*'Football Field'!$F$4)+(M9990*'Football Field'!$F$5)+(N9990*'Football Field'!$F$6)+(O9990*'Football Field'!$F$7)+(P9990*'Football Field'!$F$8)+(Q9990*'Football Field'!$F$9)+(R9990*'Football Field'!$F$10)+(S9990*'Football Field'!$F$11)</f>
        <v>133910313.48747639</v>
      </c>
    </row>
    <row r="9991" spans="2:20" x14ac:dyDescent="0.3">
      <c r="B9991" s="62">
        <f t="shared" si="1404"/>
        <v>9964</v>
      </c>
      <c r="C9991" s="62">
        <v>0.78696798172953153</v>
      </c>
      <c r="D9991" s="62">
        <v>0.57917002697620668</v>
      </c>
      <c r="E9991" s="62">
        <v>0.12546721125367022</v>
      </c>
      <c r="F9991" s="62">
        <v>0.28967702094948578</v>
      </c>
      <c r="G9991" s="62">
        <v>0.38053360407289449</v>
      </c>
      <c r="H9991" s="62">
        <v>0.49069886262007067</v>
      </c>
      <c r="I9991" s="62">
        <v>0.68336541209608781</v>
      </c>
      <c r="J9991" s="62">
        <v>0.9507751092672464</v>
      </c>
      <c r="K9991" s="62"/>
      <c r="L9991" s="65">
        <f t="shared" si="1405"/>
        <v>0.18358555556601344</v>
      </c>
      <c r="M9991" s="65">
        <f t="shared" si="1406"/>
        <v>0.13511000909583751</v>
      </c>
      <c r="N9991" s="65">
        <f t="shared" si="1407"/>
        <v>2.9269256460347115E-2</v>
      </c>
      <c r="O9991" s="65">
        <f t="shared" si="1408"/>
        <v>6.7576468243146851E-2</v>
      </c>
      <c r="P9991" s="65">
        <f t="shared" si="1409"/>
        <v>8.8771684156357042E-2</v>
      </c>
      <c r="Q9991" s="65">
        <f t="shared" si="1410"/>
        <v>0.11447126871888093</v>
      </c>
      <c r="R9991" s="65">
        <f t="shared" si="1411"/>
        <v>0.15941692895629805</v>
      </c>
      <c r="S9991" s="65">
        <f t="shared" si="1412"/>
        <v>0.22179882880311916</v>
      </c>
      <c r="T9991" s="66">
        <f>(L9991*'Football Field'!$F$4)+(M9991*'Football Field'!$F$5)+(N9991*'Football Field'!$F$6)+(O9991*'Football Field'!$F$7)+(P9991*'Football Field'!$F$8)+(Q9991*'Football Field'!$F$9)+(R9991*'Football Field'!$F$10)+(S9991*'Football Field'!$F$11)</f>
        <v>139032523.7525785</v>
      </c>
    </row>
    <row r="9992" spans="2:20" x14ac:dyDescent="0.3">
      <c r="B9992" s="62">
        <f t="shared" si="1404"/>
        <v>9965</v>
      </c>
      <c r="C9992" s="62">
        <v>0.49297160392739714</v>
      </c>
      <c r="D9992" s="62">
        <v>0.74751247036829194</v>
      </c>
      <c r="E9992" s="62">
        <v>0.78388435323560279</v>
      </c>
      <c r="F9992" s="62">
        <v>0.16567574690384901</v>
      </c>
      <c r="G9992" s="62">
        <v>9.1211565281022144E-2</v>
      </c>
      <c r="H9992" s="62">
        <v>0.45891984372911465</v>
      </c>
      <c r="I9992" s="62">
        <v>0.78682832636006017</v>
      </c>
      <c r="J9992" s="62">
        <v>0.41660105583027474</v>
      </c>
      <c r="K9992" s="62"/>
      <c r="L9992" s="65">
        <f t="shared" si="1405"/>
        <v>0.12500532082273155</v>
      </c>
      <c r="M9992" s="65">
        <f t="shared" si="1406"/>
        <v>0.18955054496636456</v>
      </c>
      <c r="N9992" s="65">
        <f t="shared" si="1407"/>
        <v>0.1987735485846919</v>
      </c>
      <c r="O9992" s="65">
        <f t="shared" si="1408"/>
        <v>4.2011243100548767E-2</v>
      </c>
      <c r="P9992" s="65">
        <f t="shared" si="1409"/>
        <v>2.3128981243262296E-2</v>
      </c>
      <c r="Q9992" s="65">
        <f t="shared" si="1410"/>
        <v>0.11637064252837706</v>
      </c>
      <c r="R9992" s="65">
        <f t="shared" si="1411"/>
        <v>0.19952006684656423</v>
      </c>
      <c r="S9992" s="65">
        <f t="shared" si="1412"/>
        <v>0.10563965190745944</v>
      </c>
      <c r="T9992" s="66">
        <f>(L9992*'Football Field'!$F$4)+(M9992*'Football Field'!$F$5)+(N9992*'Football Field'!$F$6)+(O9992*'Football Field'!$F$7)+(P9992*'Football Field'!$F$8)+(Q9992*'Football Field'!$F$9)+(R9992*'Football Field'!$F$10)+(S9992*'Football Field'!$F$11)</f>
        <v>142679272.90162516</v>
      </c>
    </row>
    <row r="9993" spans="2:20" x14ac:dyDescent="0.3">
      <c r="B9993" s="62">
        <f t="shared" si="1404"/>
        <v>9966</v>
      </c>
      <c r="C9993" s="62">
        <v>0.5353242328671789</v>
      </c>
      <c r="D9993" s="62">
        <v>0.88930548136632237</v>
      </c>
      <c r="E9993" s="62">
        <v>0.11883322514671435</v>
      </c>
      <c r="F9993" s="62">
        <v>0.89367967146700156</v>
      </c>
      <c r="G9993" s="62">
        <v>0.73590746202368573</v>
      </c>
      <c r="H9993" s="62">
        <v>0.40779036270692537</v>
      </c>
      <c r="I9993" s="62">
        <v>0.21897228332948404</v>
      </c>
      <c r="J9993" s="62">
        <v>5.6505728479385842E-2</v>
      </c>
      <c r="K9993" s="62"/>
      <c r="L9993" s="65">
        <f t="shared" si="1405"/>
        <v>0.13881743434076377</v>
      </c>
      <c r="M9993" s="65">
        <f t="shared" si="1406"/>
        <v>0.23060996997511343</v>
      </c>
      <c r="N9993" s="65">
        <f t="shared" si="1407"/>
        <v>3.0815200240333834E-2</v>
      </c>
      <c r="O9993" s="65">
        <f t="shared" si="1408"/>
        <v>0.23174426169929493</v>
      </c>
      <c r="P9993" s="65">
        <f t="shared" si="1409"/>
        <v>0.19083161104664126</v>
      </c>
      <c r="Q9993" s="65">
        <f t="shared" si="1410"/>
        <v>0.10574602908721704</v>
      </c>
      <c r="R9993" s="65">
        <f t="shared" si="1411"/>
        <v>5.6782728479769222E-2</v>
      </c>
      <c r="S9993" s="65">
        <f t="shared" si="1412"/>
        <v>1.4652765130866708E-2</v>
      </c>
      <c r="T9993" s="66">
        <f>(L9993*'Football Field'!$F$4)+(M9993*'Football Field'!$F$5)+(N9993*'Football Field'!$F$6)+(O9993*'Football Field'!$F$7)+(P9993*'Football Field'!$F$8)+(Q9993*'Football Field'!$F$9)+(R9993*'Football Field'!$F$10)+(S9993*'Football Field'!$F$11)</f>
        <v>132666859.20748749</v>
      </c>
    </row>
    <row r="9994" spans="2:20" x14ac:dyDescent="0.3">
      <c r="B9994" s="62">
        <f t="shared" si="1404"/>
        <v>9967</v>
      </c>
      <c r="C9994" s="62">
        <v>0.58712666345916575</v>
      </c>
      <c r="D9994" s="62">
        <v>0.76338412280123746</v>
      </c>
      <c r="E9994" s="62">
        <v>0.21576650815991139</v>
      </c>
      <c r="F9994" s="62">
        <v>0.50636207670851152</v>
      </c>
      <c r="G9994" s="62">
        <v>0.2624878468488856</v>
      </c>
      <c r="H9994" s="62">
        <v>0.67466411746048982</v>
      </c>
      <c r="I9994" s="62">
        <v>0.7655854503797318</v>
      </c>
      <c r="J9994" s="62">
        <v>0.73587286226355542</v>
      </c>
      <c r="K9994" s="62"/>
      <c r="L9994" s="65">
        <f t="shared" si="1405"/>
        <v>0.13014723397293138</v>
      </c>
      <c r="M9994" s="65">
        <f t="shared" si="1406"/>
        <v>0.16921788469983787</v>
      </c>
      <c r="N9994" s="65">
        <f t="shared" si="1407"/>
        <v>4.7828545301559847E-2</v>
      </c>
      <c r="O9994" s="65">
        <f t="shared" si="1408"/>
        <v>0.11224430395330783</v>
      </c>
      <c r="P9994" s="65">
        <f t="shared" si="1409"/>
        <v>5.8185174247786207E-2</v>
      </c>
      <c r="Q9994" s="65">
        <f t="shared" si="1410"/>
        <v>0.14955149240020579</v>
      </c>
      <c r="R9994" s="65">
        <f t="shared" si="1411"/>
        <v>0.16970584873424471</v>
      </c>
      <c r="S9994" s="65">
        <f t="shared" si="1412"/>
        <v>0.16311951669012645</v>
      </c>
      <c r="T9994" s="66">
        <f>(L9994*'Football Field'!$F$4)+(M9994*'Football Field'!$F$5)+(N9994*'Football Field'!$F$6)+(O9994*'Football Field'!$F$7)+(P9994*'Football Field'!$F$8)+(Q9994*'Football Field'!$F$9)+(R9994*'Football Field'!$F$10)+(S9994*'Football Field'!$F$11)</f>
        <v>138449051.29156911</v>
      </c>
    </row>
    <row r="9995" spans="2:20" x14ac:dyDescent="0.3">
      <c r="B9995" s="62">
        <f t="shared" si="1404"/>
        <v>9968</v>
      </c>
      <c r="C9995" s="62">
        <v>0.39916521677921413</v>
      </c>
      <c r="D9995" s="62">
        <v>0.21649543885276867</v>
      </c>
      <c r="E9995" s="62">
        <v>0.84515929252257815</v>
      </c>
      <c r="F9995" s="62">
        <v>0.62613182627707964</v>
      </c>
      <c r="G9995" s="62">
        <v>0.75939521800422083</v>
      </c>
      <c r="H9995" s="62">
        <v>0.76414279789671624</v>
      </c>
      <c r="I9995" s="62">
        <v>0.48339644614535027</v>
      </c>
      <c r="J9995" s="62">
        <v>0.59399451573901907</v>
      </c>
      <c r="K9995" s="62"/>
      <c r="L9995" s="65">
        <f t="shared" si="1405"/>
        <v>8.5148329890952279E-2</v>
      </c>
      <c r="M9995" s="65">
        <f t="shared" si="1406"/>
        <v>4.6181942394841365E-2</v>
      </c>
      <c r="N9995" s="65">
        <f t="shared" si="1407"/>
        <v>0.18028600495498814</v>
      </c>
      <c r="O9995" s="65">
        <f t="shared" si="1408"/>
        <v>0.13356394058892718</v>
      </c>
      <c r="P9995" s="65">
        <f t="shared" si="1409"/>
        <v>0.16199115509606232</v>
      </c>
      <c r="Q9995" s="65">
        <f t="shared" si="1410"/>
        <v>0.16300388987824513</v>
      </c>
      <c r="R9995" s="65">
        <f t="shared" si="1411"/>
        <v>0.10311619934375402</v>
      </c>
      <c r="S9995" s="65">
        <f t="shared" si="1412"/>
        <v>0.12670853785222949</v>
      </c>
      <c r="T9995" s="66">
        <f>(L9995*'Football Field'!$F$4)+(M9995*'Football Field'!$F$5)+(N9995*'Football Field'!$F$6)+(O9995*'Football Field'!$F$7)+(P9995*'Football Field'!$F$8)+(Q9995*'Football Field'!$F$9)+(R9995*'Football Field'!$F$10)+(S9995*'Football Field'!$F$11)</f>
        <v>141662307.7465857</v>
      </c>
    </row>
    <row r="9996" spans="2:20" x14ac:dyDescent="0.3">
      <c r="B9996" s="62">
        <f t="shared" si="1404"/>
        <v>9969</v>
      </c>
      <c r="C9996" s="62">
        <v>0.22760861484277972</v>
      </c>
      <c r="D9996" s="62">
        <v>0.11268368006441387</v>
      </c>
      <c r="E9996" s="62">
        <v>0.47075334862995077</v>
      </c>
      <c r="F9996" s="62">
        <v>0.42215841777688368</v>
      </c>
      <c r="G9996" s="62">
        <v>0.44649948538627404</v>
      </c>
      <c r="H9996" s="62">
        <v>0.25680970825352223</v>
      </c>
      <c r="I9996" s="62">
        <v>0.43224718297550657</v>
      </c>
      <c r="J9996" s="62">
        <v>0.81409165901377245</v>
      </c>
      <c r="K9996" s="62"/>
      <c r="L9996" s="65">
        <f t="shared" si="1405"/>
        <v>7.151089900199295E-2</v>
      </c>
      <c r="M9996" s="65">
        <f t="shared" si="1406"/>
        <v>3.5403366739107454E-2</v>
      </c>
      <c r="N9996" s="65">
        <f t="shared" si="1407"/>
        <v>0.147902992125231</v>
      </c>
      <c r="O9996" s="65">
        <f t="shared" si="1408"/>
        <v>0.1326352607406219</v>
      </c>
      <c r="P9996" s="65">
        <f t="shared" si="1409"/>
        <v>0.14028282552466204</v>
      </c>
      <c r="Q9996" s="65">
        <f t="shared" si="1410"/>
        <v>8.0685404295150615E-2</v>
      </c>
      <c r="R9996" s="65">
        <f t="shared" si="1411"/>
        <v>0.13580498553189085</v>
      </c>
      <c r="S9996" s="65">
        <f t="shared" si="1412"/>
        <v>0.25577426604134323</v>
      </c>
      <c r="T9996" s="66">
        <f>(L9996*'Football Field'!$F$4)+(M9996*'Football Field'!$F$5)+(N9996*'Football Field'!$F$6)+(O9996*'Football Field'!$F$7)+(P9996*'Football Field'!$F$8)+(Q9996*'Football Field'!$F$9)+(R9996*'Football Field'!$F$10)+(S9996*'Football Field'!$F$11)</f>
        <v>144666477.7384755</v>
      </c>
    </row>
    <row r="9997" spans="2:20" x14ac:dyDescent="0.3">
      <c r="B9997" s="62">
        <f t="shared" si="1404"/>
        <v>9970</v>
      </c>
      <c r="C9997" s="62">
        <v>0.95614660845166732</v>
      </c>
      <c r="D9997" s="62">
        <v>0.43196351622605</v>
      </c>
      <c r="E9997" s="62">
        <v>0.96869038401744123</v>
      </c>
      <c r="F9997" s="62">
        <v>0.24037789229461881</v>
      </c>
      <c r="G9997" s="62">
        <v>0.94228444459461802</v>
      </c>
      <c r="H9997" s="62">
        <v>0.53999714032840662</v>
      </c>
      <c r="I9997" s="62">
        <v>0.4067034774411038</v>
      </c>
      <c r="J9997" s="62">
        <v>0.82804064676240829</v>
      </c>
      <c r="K9997" s="62"/>
      <c r="L9997" s="65">
        <f t="shared" si="1405"/>
        <v>0.17992282355724942</v>
      </c>
      <c r="M9997" s="65">
        <f t="shared" si="1406"/>
        <v>8.1284705531680337E-2</v>
      </c>
      <c r="N9997" s="65">
        <f t="shared" si="1407"/>
        <v>0.18228324767831303</v>
      </c>
      <c r="O9997" s="65">
        <f t="shared" si="1408"/>
        <v>4.5233093670043009E-2</v>
      </c>
      <c r="P9997" s="65">
        <f t="shared" si="1409"/>
        <v>0.17731431180839491</v>
      </c>
      <c r="Q9997" s="65">
        <f t="shared" si="1410"/>
        <v>0.10161392546071916</v>
      </c>
      <c r="R9997" s="65">
        <f t="shared" si="1411"/>
        <v>7.6531399437008471E-2</v>
      </c>
      <c r="S9997" s="65">
        <f t="shared" si="1412"/>
        <v>0.15581649285659158</v>
      </c>
      <c r="T9997" s="66">
        <f>(L9997*'Football Field'!$F$4)+(M9997*'Football Field'!$F$5)+(N9997*'Football Field'!$F$6)+(O9997*'Football Field'!$F$7)+(P9997*'Football Field'!$F$8)+(Q9997*'Football Field'!$F$9)+(R9997*'Football Field'!$F$10)+(S9997*'Football Field'!$F$11)</f>
        <v>138311486.40203416</v>
      </c>
    </row>
    <row r="9998" spans="2:20" x14ac:dyDescent="0.3">
      <c r="B9998" s="62">
        <f t="shared" si="1404"/>
        <v>9971</v>
      </c>
      <c r="C9998" s="62">
        <v>4.3290793661262428E-2</v>
      </c>
      <c r="D9998" s="62">
        <v>0.22360362795980226</v>
      </c>
      <c r="E9998" s="62">
        <v>0.1250087599073898</v>
      </c>
      <c r="F9998" s="62">
        <v>0.70596147047287894</v>
      </c>
      <c r="G9998" s="62">
        <v>0.20858075484815408</v>
      </c>
      <c r="H9998" s="62">
        <v>0.86631486341419373</v>
      </c>
      <c r="I9998" s="62">
        <v>9.1120957766431254E-2</v>
      </c>
      <c r="J9998" s="62">
        <v>0.68189775900671656</v>
      </c>
      <c r="K9998" s="62"/>
      <c r="L9998" s="65">
        <f t="shared" si="1405"/>
        <v>1.469587292589415E-2</v>
      </c>
      <c r="M9998" s="65">
        <f t="shared" si="1406"/>
        <v>7.5906450872176956E-2</v>
      </c>
      <c r="N9998" s="65">
        <f t="shared" si="1407"/>
        <v>4.2436571262644732E-2</v>
      </c>
      <c r="O9998" s="65">
        <f t="shared" si="1408"/>
        <v>0.23965187937707724</v>
      </c>
      <c r="P9998" s="65">
        <f t="shared" si="1409"/>
        <v>7.0806654459154225E-2</v>
      </c>
      <c r="Q9998" s="65">
        <f t="shared" si="1410"/>
        <v>0.29408685010874608</v>
      </c>
      <c r="R9998" s="65">
        <f t="shared" si="1411"/>
        <v>3.0932720400076653E-2</v>
      </c>
      <c r="S9998" s="65">
        <f t="shared" si="1412"/>
        <v>0.23148300059423002</v>
      </c>
      <c r="T9998" s="66">
        <f>(L9998*'Football Field'!$F$4)+(M9998*'Football Field'!$F$5)+(N9998*'Football Field'!$F$6)+(O9998*'Football Field'!$F$7)+(P9998*'Football Field'!$F$8)+(Q9998*'Football Field'!$F$9)+(R9998*'Football Field'!$F$10)+(S9998*'Football Field'!$F$11)</f>
        <v>122367227.92198375</v>
      </c>
    </row>
    <row r="9999" spans="2:20" x14ac:dyDescent="0.3">
      <c r="B9999" s="62">
        <f t="shared" si="1404"/>
        <v>9972</v>
      </c>
      <c r="C9999" s="62">
        <v>0.62486282102440638</v>
      </c>
      <c r="D9999" s="62">
        <v>0.16228089799237289</v>
      </c>
      <c r="E9999" s="62">
        <v>2.405309840610248E-2</v>
      </c>
      <c r="F9999" s="62">
        <v>4.7076359773312593E-2</v>
      </c>
      <c r="G9999" s="62">
        <v>0.64697168030783447</v>
      </c>
      <c r="H9999" s="62">
        <v>3.0850007035159832E-2</v>
      </c>
      <c r="I9999" s="62">
        <v>0.18395299927226305</v>
      </c>
      <c r="J9999" s="62">
        <v>0.59413891148706555</v>
      </c>
      <c r="K9999" s="62"/>
      <c r="L9999" s="65">
        <f t="shared" si="1405"/>
        <v>0.27001399700929607</v>
      </c>
      <c r="M9999" s="65">
        <f t="shared" si="1406"/>
        <v>7.0124373591859093E-2</v>
      </c>
      <c r="N9999" s="65">
        <f t="shared" si="1407"/>
        <v>1.0393758473967497E-2</v>
      </c>
      <c r="O9999" s="65">
        <f t="shared" si="1408"/>
        <v>2.0342506610012065E-2</v>
      </c>
      <c r="P9999" s="65">
        <f t="shared" si="1409"/>
        <v>0.27956761624151044</v>
      </c>
      <c r="Q9999" s="65">
        <f t="shared" si="1410"/>
        <v>1.3330819864866074E-2</v>
      </c>
      <c r="R9999" s="65">
        <f t="shared" si="1411"/>
        <v>7.9489262161449414E-2</v>
      </c>
      <c r="S9999" s="65">
        <f t="shared" si="1412"/>
        <v>0.25673766604703935</v>
      </c>
      <c r="T9999" s="66">
        <f>(L9999*'Football Field'!$F$4)+(M9999*'Football Field'!$F$5)+(N9999*'Football Field'!$F$6)+(O9999*'Football Field'!$F$7)+(P9999*'Football Field'!$F$8)+(Q9999*'Football Field'!$F$9)+(R9999*'Football Field'!$F$10)+(S9999*'Football Field'!$F$11)</f>
        <v>142815496.16593716</v>
      </c>
    </row>
    <row r="10000" spans="2:20" x14ac:dyDescent="0.3">
      <c r="B10000" s="62">
        <f t="shared" si="1404"/>
        <v>9973</v>
      </c>
      <c r="C10000" s="62">
        <v>0.1691910590615846</v>
      </c>
      <c r="D10000" s="62">
        <v>0.63190463433007604</v>
      </c>
      <c r="E10000" s="62">
        <v>0.5296081508707654</v>
      </c>
      <c r="F10000" s="62">
        <v>0.87165260800118116</v>
      </c>
      <c r="G10000" s="62">
        <v>0.57483449457244962</v>
      </c>
      <c r="H10000" s="62">
        <v>0.47547866370465042</v>
      </c>
      <c r="I10000" s="62">
        <v>0.46179314117631498</v>
      </c>
      <c r="J10000" s="62">
        <v>0.16501167809903605</v>
      </c>
      <c r="K10000" s="62"/>
      <c r="L10000" s="65">
        <f t="shared" si="1405"/>
        <v>4.3611850554098545E-2</v>
      </c>
      <c r="M10000" s="65">
        <f t="shared" si="1406"/>
        <v>0.16288408282150663</v>
      </c>
      <c r="N10000" s="65">
        <f t="shared" si="1407"/>
        <v>0.13651543796768273</v>
      </c>
      <c r="O10000" s="65">
        <f t="shared" si="1408"/>
        <v>0.22468316875657554</v>
      </c>
      <c r="P10000" s="65">
        <f t="shared" si="1409"/>
        <v>0.14817329124649106</v>
      </c>
      <c r="Q10000" s="65">
        <f t="shared" si="1410"/>
        <v>0.1225626492213263</v>
      </c>
      <c r="R10000" s="65">
        <f t="shared" si="1411"/>
        <v>0.11903497484792301</v>
      </c>
      <c r="S10000" s="65">
        <f t="shared" si="1412"/>
        <v>4.2534544584396171E-2</v>
      </c>
      <c r="T10000" s="66">
        <f>(L10000*'Football Field'!$F$4)+(M10000*'Football Field'!$F$5)+(N10000*'Football Field'!$F$6)+(O10000*'Football Field'!$F$7)+(P10000*'Football Field'!$F$8)+(Q10000*'Football Field'!$F$9)+(R10000*'Football Field'!$F$10)+(S10000*'Football Field'!$F$11)</f>
        <v>141416207.35956436</v>
      </c>
    </row>
    <row r="10001" spans="2:20" x14ac:dyDescent="0.3">
      <c r="B10001" s="62">
        <f t="shared" si="1404"/>
        <v>9974</v>
      </c>
      <c r="C10001" s="62">
        <v>0.69460302834341647</v>
      </c>
      <c r="D10001" s="62">
        <v>0.390408206945421</v>
      </c>
      <c r="E10001" s="62">
        <v>0.50734751339996331</v>
      </c>
      <c r="F10001" s="62">
        <v>3.1747089030421893E-2</v>
      </c>
      <c r="G10001" s="62">
        <v>0.25613568032430656</v>
      </c>
      <c r="H10001" s="62">
        <v>0.47172980822858024</v>
      </c>
      <c r="I10001" s="62">
        <v>0.51711417530672854</v>
      </c>
      <c r="J10001" s="62">
        <v>0.83077618735488745</v>
      </c>
      <c r="K10001" s="62"/>
      <c r="L10001" s="65">
        <f t="shared" si="1405"/>
        <v>0.18773756608820594</v>
      </c>
      <c r="M10001" s="65">
        <f t="shared" si="1406"/>
        <v>0.10551967607684652</v>
      </c>
      <c r="N10001" s="65">
        <f t="shared" si="1407"/>
        <v>0.13712607552802261</v>
      </c>
      <c r="O10001" s="65">
        <f t="shared" si="1408"/>
        <v>8.5806150876875566E-3</v>
      </c>
      <c r="P10001" s="65">
        <f t="shared" si="1409"/>
        <v>6.9228447401265714E-2</v>
      </c>
      <c r="Q10001" s="65">
        <f t="shared" si="1410"/>
        <v>0.12749930886322658</v>
      </c>
      <c r="R10001" s="65">
        <f t="shared" si="1411"/>
        <v>0.13976581255818707</v>
      </c>
      <c r="S10001" s="65">
        <f t="shared" si="1412"/>
        <v>0.22454249839655802</v>
      </c>
      <c r="T10001" s="66">
        <f>(L10001*'Football Field'!$F$4)+(M10001*'Football Field'!$F$5)+(N10001*'Football Field'!$F$6)+(O10001*'Football Field'!$F$7)+(P10001*'Football Field'!$F$8)+(Q10001*'Football Field'!$F$9)+(R10001*'Football Field'!$F$10)+(S10001*'Football Field'!$F$11)</f>
        <v>137201732.17066768</v>
      </c>
    </row>
    <row r="10002" spans="2:20" x14ac:dyDescent="0.3">
      <c r="B10002" s="62">
        <f t="shared" si="1404"/>
        <v>9975</v>
      </c>
      <c r="C10002" s="62">
        <v>0.35196706189482008</v>
      </c>
      <c r="D10002" s="62">
        <v>0.92244181004185766</v>
      </c>
      <c r="E10002" s="62">
        <v>0.41383526489625</v>
      </c>
      <c r="F10002" s="62">
        <v>0.20714295835463103</v>
      </c>
      <c r="G10002" s="62">
        <v>0.3090200548224773</v>
      </c>
      <c r="H10002" s="62">
        <v>0.1948765805330982</v>
      </c>
      <c r="I10002" s="62">
        <v>0.31260646892784105</v>
      </c>
      <c r="J10002" s="62">
        <v>0.10439325205839478</v>
      </c>
      <c r="K10002" s="62"/>
      <c r="L10002" s="65">
        <f t="shared" si="1405"/>
        <v>0.12497572348539203</v>
      </c>
      <c r="M10002" s="65">
        <f t="shared" si="1406"/>
        <v>0.32753869627040899</v>
      </c>
      <c r="N10002" s="65">
        <f t="shared" si="1407"/>
        <v>0.14694375478133018</v>
      </c>
      <c r="O10002" s="65">
        <f t="shared" si="1408"/>
        <v>7.3551885639260822E-2</v>
      </c>
      <c r="P10002" s="65">
        <f t="shared" si="1409"/>
        <v>0.10972619061290342</v>
      </c>
      <c r="Q10002" s="65">
        <f t="shared" si="1410"/>
        <v>6.9196366021776437E-2</v>
      </c>
      <c r="R10002" s="65">
        <f t="shared" si="1411"/>
        <v>0.11099964698442603</v>
      </c>
      <c r="S10002" s="65">
        <f t="shared" si="1412"/>
        <v>3.7067736204501885E-2</v>
      </c>
      <c r="T10002" s="66">
        <f>(L10002*'Football Field'!$F$4)+(M10002*'Football Field'!$F$5)+(N10002*'Football Field'!$F$6)+(O10002*'Football Field'!$F$7)+(P10002*'Football Field'!$F$8)+(Q10002*'Football Field'!$F$9)+(R10002*'Football Field'!$F$10)+(S10002*'Football Field'!$F$11)</f>
        <v>135388545.83276197</v>
      </c>
    </row>
    <row r="10003" spans="2:20" x14ac:dyDescent="0.3">
      <c r="B10003" s="62">
        <f t="shared" si="1404"/>
        <v>9976</v>
      </c>
      <c r="C10003" s="62">
        <v>0.25608841525010062</v>
      </c>
      <c r="D10003" s="62">
        <v>0.58147995886700377</v>
      </c>
      <c r="E10003" s="62">
        <v>0.99116797695648484</v>
      </c>
      <c r="F10003" s="62">
        <v>0.30884373247308639</v>
      </c>
      <c r="G10003" s="62">
        <v>0.30397232448300548</v>
      </c>
      <c r="H10003" s="62">
        <v>0.10360676238573208</v>
      </c>
      <c r="I10003" s="62">
        <v>0.62011429299419463</v>
      </c>
      <c r="J10003" s="62">
        <v>0.19952984023905185</v>
      </c>
      <c r="K10003" s="62"/>
      <c r="L10003" s="65">
        <f t="shared" si="1405"/>
        <v>7.6107989721838562E-2</v>
      </c>
      <c r="M10003" s="65">
        <f t="shared" si="1406"/>
        <v>0.17281246670094205</v>
      </c>
      <c r="N10003" s="65">
        <f t="shared" si="1407"/>
        <v>0.29456936632275105</v>
      </c>
      <c r="O10003" s="65">
        <f t="shared" si="1408"/>
        <v>9.1786563612258842E-2</v>
      </c>
      <c r="P10003" s="65">
        <f t="shared" si="1409"/>
        <v>9.0338809449393362E-2</v>
      </c>
      <c r="Q10003" s="65">
        <f t="shared" si="1410"/>
        <v>3.0791328061698289E-2</v>
      </c>
      <c r="R10003" s="65">
        <f t="shared" si="1411"/>
        <v>0.18429436642604555</v>
      </c>
      <c r="S10003" s="65">
        <f t="shared" si="1412"/>
        <v>5.9299109705072385E-2</v>
      </c>
      <c r="T10003" s="66">
        <f>(L10003*'Football Field'!$F$4)+(M10003*'Football Field'!$F$5)+(N10003*'Football Field'!$F$6)+(O10003*'Football Field'!$F$7)+(P10003*'Football Field'!$F$8)+(Q10003*'Football Field'!$F$9)+(R10003*'Football Field'!$F$10)+(S10003*'Football Field'!$F$11)</f>
        <v>148867616.82808921</v>
      </c>
    </row>
    <row r="10004" spans="2:20" x14ac:dyDescent="0.3">
      <c r="B10004" s="62">
        <f t="shared" si="1404"/>
        <v>9977</v>
      </c>
      <c r="C10004" s="62">
        <v>7.8185261819962881E-2</v>
      </c>
      <c r="D10004" s="62">
        <v>0.173020423768809</v>
      </c>
      <c r="E10004" s="62">
        <v>0.9111490793599093</v>
      </c>
      <c r="F10004" s="62">
        <v>0.2495495991925939</v>
      </c>
      <c r="G10004" s="62">
        <v>0.4307340639923718</v>
      </c>
      <c r="H10004" s="62">
        <v>0.20286193716395917</v>
      </c>
      <c r="I10004" s="62">
        <v>0.29146689817248261</v>
      </c>
      <c r="J10004" s="62">
        <v>0.24986560308446482</v>
      </c>
      <c r="K10004" s="62"/>
      <c r="L10004" s="65">
        <f t="shared" si="1405"/>
        <v>3.0224319023787242E-2</v>
      </c>
      <c r="M10004" s="65">
        <f t="shared" si="1406"/>
        <v>6.6885041552474864E-2</v>
      </c>
      <c r="N10004" s="65">
        <f t="shared" si="1407"/>
        <v>0.3522257240273447</v>
      </c>
      <c r="O10004" s="65">
        <f t="shared" si="1408"/>
        <v>9.6469162124483601E-2</v>
      </c>
      <c r="P10004" s="65">
        <f t="shared" si="1409"/>
        <v>0.16651020232554636</v>
      </c>
      <c r="Q10004" s="65">
        <f t="shared" si="1410"/>
        <v>7.8420967889647392E-2</v>
      </c>
      <c r="R10004" s="65">
        <f t="shared" si="1411"/>
        <v>0.1126732623281891</v>
      </c>
      <c r="S10004" s="65">
        <f t="shared" si="1412"/>
        <v>9.6591320728526622E-2</v>
      </c>
      <c r="T10004" s="66">
        <f>(L10004*'Football Field'!$F$4)+(M10004*'Football Field'!$F$5)+(N10004*'Football Field'!$F$6)+(O10004*'Football Field'!$F$7)+(P10004*'Football Field'!$F$8)+(Q10004*'Football Field'!$F$9)+(R10004*'Football Field'!$F$10)+(S10004*'Football Field'!$F$11)</f>
        <v>147561110.83963239</v>
      </c>
    </row>
    <row r="10005" spans="2:20" x14ac:dyDescent="0.3">
      <c r="B10005" s="62">
        <f t="shared" si="1404"/>
        <v>9978</v>
      </c>
      <c r="C10005" s="62">
        <v>9.1887744456237264E-2</v>
      </c>
      <c r="D10005" s="62">
        <v>3.721272414597343E-2</v>
      </c>
      <c r="E10005" s="62">
        <v>0.32016503801270024</v>
      </c>
      <c r="F10005" s="62">
        <v>0.87736192250950085</v>
      </c>
      <c r="G10005" s="62">
        <v>0.79056912656648404</v>
      </c>
      <c r="H10005" s="62">
        <v>8.89649846176781E-2</v>
      </c>
      <c r="I10005" s="62">
        <v>0.86808658477559375</v>
      </c>
      <c r="J10005" s="62">
        <v>0.18463192650926841</v>
      </c>
      <c r="K10005" s="62"/>
      <c r="L10005" s="65">
        <f t="shared" si="1405"/>
        <v>2.8196111241132846E-2</v>
      </c>
      <c r="M10005" s="65">
        <f t="shared" si="1406"/>
        <v>1.1418868923321739E-2</v>
      </c>
      <c r="N10005" s="65">
        <f t="shared" si="1407"/>
        <v>9.8243885305368914E-2</v>
      </c>
      <c r="O10005" s="65">
        <f t="shared" si="1408"/>
        <v>0.26922191323995281</v>
      </c>
      <c r="P10005" s="65">
        <f t="shared" si="1409"/>
        <v>0.24258920673681553</v>
      </c>
      <c r="Q10005" s="65">
        <f t="shared" si="1410"/>
        <v>2.7299251033857014E-2</v>
      </c>
      <c r="R10005" s="65">
        <f t="shared" si="1411"/>
        <v>0.26637573983465307</v>
      </c>
      <c r="S10005" s="65">
        <f t="shared" si="1412"/>
        <v>5.6655023684898213E-2</v>
      </c>
      <c r="T10005" s="66">
        <f>(L10005*'Football Field'!$F$4)+(M10005*'Football Field'!$F$5)+(N10005*'Football Field'!$F$6)+(O10005*'Football Field'!$F$7)+(P10005*'Football Field'!$F$8)+(Q10005*'Football Field'!$F$9)+(R10005*'Football Field'!$F$10)+(S10005*'Football Field'!$F$11)</f>
        <v>169591937.59000841</v>
      </c>
    </row>
    <row r="10006" spans="2:20" x14ac:dyDescent="0.3">
      <c r="B10006" s="62">
        <f t="shared" si="1404"/>
        <v>9979</v>
      </c>
      <c r="C10006" s="62">
        <v>9.7685577604659679E-2</v>
      </c>
      <c r="D10006" s="62">
        <v>0.15704563524394854</v>
      </c>
      <c r="E10006" s="62">
        <v>0.12281623490443649</v>
      </c>
      <c r="F10006" s="62">
        <v>0.98199106874306907</v>
      </c>
      <c r="G10006" s="62">
        <v>0.21304565950347587</v>
      </c>
      <c r="H10006" s="62">
        <v>0.9442735231625683</v>
      </c>
      <c r="I10006" s="62">
        <v>0.97960133713005892</v>
      </c>
      <c r="J10006" s="62">
        <v>0.33852576091997133</v>
      </c>
      <c r="K10006" s="62"/>
      <c r="L10006" s="65">
        <f t="shared" si="1405"/>
        <v>2.5472220300761409E-2</v>
      </c>
      <c r="M10006" s="65">
        <f t="shared" si="1406"/>
        <v>4.0950784305093364E-2</v>
      </c>
      <c r="N10006" s="65">
        <f t="shared" si="1407"/>
        <v>3.2025220802365834E-2</v>
      </c>
      <c r="O10006" s="65">
        <f t="shared" si="1408"/>
        <v>0.25606126768922777</v>
      </c>
      <c r="P10006" s="65">
        <f t="shared" si="1409"/>
        <v>5.5553195323837457E-2</v>
      </c>
      <c r="Q10006" s="65">
        <f t="shared" si="1410"/>
        <v>0.24622614510727669</v>
      </c>
      <c r="R10006" s="65">
        <f t="shared" si="1411"/>
        <v>0.25543812790136022</v>
      </c>
      <c r="S10006" s="65">
        <f t="shared" si="1412"/>
        <v>8.8273038570077234E-2</v>
      </c>
      <c r="T10006" s="66">
        <f>(L10006*'Football Field'!$F$4)+(M10006*'Football Field'!$F$5)+(N10006*'Football Field'!$F$6)+(O10006*'Football Field'!$F$7)+(P10006*'Football Field'!$F$8)+(Q10006*'Football Field'!$F$9)+(R10006*'Football Field'!$F$10)+(S10006*'Football Field'!$F$11)</f>
        <v>151073797.21077734</v>
      </c>
    </row>
    <row r="10007" spans="2:20" x14ac:dyDescent="0.3">
      <c r="B10007" s="62">
        <f t="shared" si="1404"/>
        <v>9980</v>
      </c>
      <c r="C10007" s="62">
        <v>0.26365478785489405</v>
      </c>
      <c r="D10007" s="62">
        <v>0.56604219395333233</v>
      </c>
      <c r="E10007" s="62">
        <v>0.28390891586279965</v>
      </c>
      <c r="F10007" s="62">
        <v>0.38059722863766576</v>
      </c>
      <c r="G10007" s="62">
        <v>0.68658415559278985</v>
      </c>
      <c r="H10007" s="62">
        <v>0.44862677615781221</v>
      </c>
      <c r="I10007" s="62">
        <v>0.17313199649232047</v>
      </c>
      <c r="J10007" s="62">
        <v>0.12064860722607118</v>
      </c>
      <c r="K10007" s="62"/>
      <c r="L10007" s="65">
        <f t="shared" si="1405"/>
        <v>9.0194057652854834E-2</v>
      </c>
      <c r="M10007" s="65">
        <f t="shared" si="1406"/>
        <v>0.1936382141615928</v>
      </c>
      <c r="N10007" s="65">
        <f t="shared" si="1407"/>
        <v>9.7122822361116995E-2</v>
      </c>
      <c r="O10007" s="65">
        <f t="shared" si="1408"/>
        <v>0.13019907076807971</v>
      </c>
      <c r="P10007" s="65">
        <f t="shared" si="1409"/>
        <v>0.23487459270853234</v>
      </c>
      <c r="Q10007" s="65">
        <f t="shared" si="1410"/>
        <v>0.15347139963815762</v>
      </c>
      <c r="R10007" s="65">
        <f t="shared" si="1411"/>
        <v>5.9226981615734586E-2</v>
      </c>
      <c r="S10007" s="65">
        <f t="shared" si="1412"/>
        <v>4.1272861093931051E-2</v>
      </c>
      <c r="T10007" s="66">
        <f>(L10007*'Football Field'!$F$4)+(M10007*'Football Field'!$F$5)+(N10007*'Football Field'!$F$6)+(O10007*'Football Field'!$F$7)+(P10007*'Football Field'!$F$8)+(Q10007*'Football Field'!$F$9)+(R10007*'Football Field'!$F$10)+(S10007*'Football Field'!$F$11)</f>
        <v>138188355.66706821</v>
      </c>
    </row>
    <row r="10008" spans="2:20" x14ac:dyDescent="0.3">
      <c r="B10008" s="62">
        <f t="shared" si="1404"/>
        <v>9981</v>
      </c>
      <c r="C10008" s="62">
        <v>0.99754126571369028</v>
      </c>
      <c r="D10008" s="62">
        <v>0.60018170113602876</v>
      </c>
      <c r="E10008" s="62">
        <v>0.25237515594751492</v>
      </c>
      <c r="F10008" s="62">
        <v>0.62818084223932935</v>
      </c>
      <c r="G10008" s="62">
        <v>0.11467567171877158</v>
      </c>
      <c r="H10008" s="62">
        <v>0.75117950619179052</v>
      </c>
      <c r="I10008" s="62">
        <v>1.5094753990337884E-3</v>
      </c>
      <c r="J10008" s="62">
        <v>0.65549865733856127</v>
      </c>
      <c r="K10008" s="62"/>
      <c r="L10008" s="65">
        <f t="shared" si="1405"/>
        <v>0.2493141200641209</v>
      </c>
      <c r="M10008" s="65">
        <f t="shared" si="1406"/>
        <v>0.15000258920643331</v>
      </c>
      <c r="N10008" s="65">
        <f t="shared" si="1407"/>
        <v>6.3075776505429476E-2</v>
      </c>
      <c r="O10008" s="65">
        <f t="shared" si="1408"/>
        <v>0.15700037613179552</v>
      </c>
      <c r="P10008" s="65">
        <f t="shared" si="1409"/>
        <v>2.8660733314999902E-2</v>
      </c>
      <c r="Q10008" s="65">
        <f t="shared" si="1410"/>
        <v>0.18774126347787529</v>
      </c>
      <c r="R10008" s="65">
        <f t="shared" si="1411"/>
        <v>3.7726111570863098E-4</v>
      </c>
      <c r="S10008" s="65">
        <f t="shared" si="1412"/>
        <v>0.16382788018363706</v>
      </c>
      <c r="T10008" s="66">
        <f>(L10008*'Football Field'!$F$4)+(M10008*'Football Field'!$F$5)+(N10008*'Football Field'!$F$6)+(O10008*'Football Field'!$F$7)+(P10008*'Football Field'!$F$8)+(Q10008*'Football Field'!$F$9)+(R10008*'Football Field'!$F$10)+(S10008*'Football Field'!$F$11)</f>
        <v>112735768.11119464</v>
      </c>
    </row>
    <row r="10009" spans="2:20" x14ac:dyDescent="0.3">
      <c r="B10009" s="62">
        <f t="shared" si="1404"/>
        <v>9982</v>
      </c>
      <c r="C10009" s="62">
        <v>0.44736445765211863</v>
      </c>
      <c r="D10009" s="62">
        <v>0.38909848246945067</v>
      </c>
      <c r="E10009" s="62">
        <v>0.42595749762525192</v>
      </c>
      <c r="F10009" s="62">
        <v>0.87757287736996437</v>
      </c>
      <c r="G10009" s="62">
        <v>0.98949823747311028</v>
      </c>
      <c r="H10009" s="62">
        <v>0.5324516205367178</v>
      </c>
      <c r="I10009" s="62">
        <v>0.64639861266351128</v>
      </c>
      <c r="J10009" s="62">
        <v>0.51159907737359012</v>
      </c>
      <c r="K10009" s="62"/>
      <c r="L10009" s="65">
        <f t="shared" si="1405"/>
        <v>9.2815341588750794E-2</v>
      </c>
      <c r="M10009" s="65">
        <f t="shared" si="1406"/>
        <v>8.0726816680081415E-2</v>
      </c>
      <c r="N10009" s="65">
        <f t="shared" si="1407"/>
        <v>8.8374009083933391E-2</v>
      </c>
      <c r="O10009" s="65">
        <f t="shared" si="1408"/>
        <v>0.18207129553741921</v>
      </c>
      <c r="P10009" s="65">
        <f t="shared" si="1409"/>
        <v>0.20529260950799774</v>
      </c>
      <c r="Q10009" s="65">
        <f t="shared" si="1410"/>
        <v>0.11046849653404811</v>
      </c>
      <c r="R10009" s="65">
        <f t="shared" si="1411"/>
        <v>0.13410924138169358</v>
      </c>
      <c r="S10009" s="65">
        <f t="shared" si="1412"/>
        <v>0.10614218968607561</v>
      </c>
      <c r="T10009" s="66">
        <f>(L10009*'Football Field'!$F$4)+(M10009*'Football Field'!$F$5)+(N10009*'Football Field'!$F$6)+(O10009*'Football Field'!$F$7)+(P10009*'Football Field'!$F$8)+(Q10009*'Football Field'!$F$9)+(R10009*'Football Field'!$F$10)+(S10009*'Football Field'!$F$11)</f>
        <v>147147749.93846452</v>
      </c>
    </row>
    <row r="10010" spans="2:20" x14ac:dyDescent="0.3">
      <c r="B10010" s="62">
        <f t="shared" si="1404"/>
        <v>9983</v>
      </c>
      <c r="C10010" s="62">
        <v>0.10184881719868888</v>
      </c>
      <c r="D10010" s="62">
        <v>0.37443623270202897</v>
      </c>
      <c r="E10010" s="62">
        <v>7.6842203423930444E-2</v>
      </c>
      <c r="F10010" s="62">
        <v>6.2921053643379632E-2</v>
      </c>
      <c r="G10010" s="62">
        <v>0.61443344253089049</v>
      </c>
      <c r="H10010" s="62">
        <v>0.23432019364278356</v>
      </c>
      <c r="I10010" s="62">
        <v>0.65730062134140554</v>
      </c>
      <c r="J10010" s="62">
        <v>0.38194359819493462</v>
      </c>
      <c r="K10010" s="62"/>
      <c r="L10010" s="65">
        <f t="shared" si="1405"/>
        <v>4.0673697920074685E-2</v>
      </c>
      <c r="M10010" s="65">
        <f t="shared" si="1406"/>
        <v>0.14953247998494351</v>
      </c>
      <c r="N10010" s="65">
        <f t="shared" si="1407"/>
        <v>3.0687215183664497E-2</v>
      </c>
      <c r="O10010" s="65">
        <f t="shared" si="1408"/>
        <v>2.5127753066695242E-2</v>
      </c>
      <c r="P10010" s="65">
        <f t="shared" si="1409"/>
        <v>0.24537624413192227</v>
      </c>
      <c r="Q10010" s="65">
        <f t="shared" si="1410"/>
        <v>9.357662695490461E-2</v>
      </c>
      <c r="R10010" s="65">
        <f t="shared" si="1411"/>
        <v>0.26249540888592554</v>
      </c>
      <c r="S10010" s="65">
        <f t="shared" si="1412"/>
        <v>0.15253057387186955</v>
      </c>
      <c r="T10010" s="66">
        <f>(L10010*'Football Field'!$F$4)+(M10010*'Football Field'!$F$5)+(N10010*'Football Field'!$F$6)+(O10010*'Football Field'!$F$7)+(P10010*'Football Field'!$F$8)+(Q10010*'Football Field'!$F$9)+(R10010*'Football Field'!$F$10)+(S10010*'Football Field'!$F$11)</f>
        <v>166019782.17518213</v>
      </c>
    </row>
    <row r="10011" spans="2:20" x14ac:dyDescent="0.3">
      <c r="B10011" s="62">
        <f t="shared" si="1404"/>
        <v>9984</v>
      </c>
      <c r="C10011" s="62">
        <v>0.15017995643442572</v>
      </c>
      <c r="D10011" s="62">
        <v>7.5601382347083246E-2</v>
      </c>
      <c r="E10011" s="62">
        <v>0.9627738371031016</v>
      </c>
      <c r="F10011" s="62">
        <v>0.81772377584016787</v>
      </c>
      <c r="G10011" s="62">
        <v>2.4419374568300456E-2</v>
      </c>
      <c r="H10011" s="62">
        <v>0.26001057286181706</v>
      </c>
      <c r="I10011" s="62">
        <v>0.41907919298036567</v>
      </c>
      <c r="J10011" s="62">
        <v>1.6341271716574179E-2</v>
      </c>
      <c r="K10011" s="62"/>
      <c r="L10011" s="65">
        <f t="shared" si="1405"/>
        <v>5.5089079199906958E-2</v>
      </c>
      <c r="M10011" s="65">
        <f t="shared" si="1406"/>
        <v>2.7732133093003201E-2</v>
      </c>
      <c r="N10011" s="65">
        <f t="shared" si="1407"/>
        <v>0.35316513217214596</v>
      </c>
      <c r="O10011" s="65">
        <f t="shared" si="1408"/>
        <v>0.29995780342748662</v>
      </c>
      <c r="P10011" s="65">
        <f t="shared" si="1409"/>
        <v>8.9575259678057028E-3</v>
      </c>
      <c r="Q10011" s="65">
        <f t="shared" si="1410"/>
        <v>9.5377195341324453E-2</v>
      </c>
      <c r="R10011" s="65">
        <f t="shared" si="1411"/>
        <v>0.15372681815371936</v>
      </c>
      <c r="S10011" s="65">
        <f t="shared" si="1412"/>
        <v>5.9943126446079858E-3</v>
      </c>
      <c r="T10011" s="66">
        <f>(L10011*'Football Field'!$F$4)+(M10011*'Football Field'!$F$5)+(N10011*'Football Field'!$F$6)+(O10011*'Football Field'!$F$7)+(P10011*'Football Field'!$F$8)+(Q10011*'Football Field'!$F$9)+(R10011*'Football Field'!$F$10)+(S10011*'Football Field'!$F$11)</f>
        <v>141116372.76900804</v>
      </c>
    </row>
    <row r="10012" spans="2:20" x14ac:dyDescent="0.3">
      <c r="B10012" s="62">
        <f t="shared" si="1404"/>
        <v>9985</v>
      </c>
      <c r="C10012" s="62">
        <v>0.3661235995897455</v>
      </c>
      <c r="D10012" s="62">
        <v>0.86910263537498522</v>
      </c>
      <c r="E10012" s="62">
        <v>0.89519252101228319</v>
      </c>
      <c r="F10012" s="62">
        <v>8.516082556518878E-2</v>
      </c>
      <c r="G10012" s="62">
        <v>0.50918821683070303</v>
      </c>
      <c r="H10012" s="62">
        <v>0.75187785661611073</v>
      </c>
      <c r="I10012" s="62">
        <v>0.96811047776146075</v>
      </c>
      <c r="J10012" s="62">
        <v>0.81141171213184626</v>
      </c>
      <c r="K10012" s="62"/>
      <c r="L10012" s="65">
        <f t="shared" si="1405"/>
        <v>6.9655994708430466E-2</v>
      </c>
      <c r="M10012" s="65">
        <f t="shared" si="1406"/>
        <v>0.16534910243043102</v>
      </c>
      <c r="N10012" s="65">
        <f t="shared" si="1407"/>
        <v>0.17031277299941797</v>
      </c>
      <c r="O10012" s="65">
        <f t="shared" si="1408"/>
        <v>1.6202074986647497E-2</v>
      </c>
      <c r="P10012" s="65">
        <f t="shared" si="1409"/>
        <v>9.6874421034038122E-2</v>
      </c>
      <c r="Q10012" s="65">
        <f t="shared" si="1410"/>
        <v>0.14304677453330905</v>
      </c>
      <c r="R10012" s="65">
        <f t="shared" si="1411"/>
        <v>0.18418560942722997</v>
      </c>
      <c r="S10012" s="65">
        <f t="shared" si="1412"/>
        <v>0.15437324988049583</v>
      </c>
      <c r="T10012" s="66">
        <f>(L10012*'Football Field'!$F$4)+(M10012*'Football Field'!$F$5)+(N10012*'Football Field'!$F$6)+(O10012*'Football Field'!$F$7)+(P10012*'Football Field'!$F$8)+(Q10012*'Football Field'!$F$9)+(R10012*'Football Field'!$F$10)+(S10012*'Football Field'!$F$11)</f>
        <v>146389397.67343768</v>
      </c>
    </row>
    <row r="10013" spans="2:20" x14ac:dyDescent="0.3">
      <c r="B10013" s="62">
        <f t="shared" si="1404"/>
        <v>9986</v>
      </c>
      <c r="C10013" s="62">
        <v>0.52046404172904293</v>
      </c>
      <c r="D10013" s="62">
        <v>0.32988760373423442</v>
      </c>
      <c r="E10013" s="62">
        <v>2.7333048321812159E-2</v>
      </c>
      <c r="F10013" s="62">
        <v>0.25552750304812233</v>
      </c>
      <c r="G10013" s="62">
        <v>0.49318775161763395</v>
      </c>
      <c r="H10013" s="62">
        <v>0.23751115049818194</v>
      </c>
      <c r="I10013" s="62">
        <v>0.38352559503421757</v>
      </c>
      <c r="J10013" s="62">
        <v>0.81928215836558993</v>
      </c>
      <c r="K10013" s="62"/>
      <c r="L10013" s="65">
        <f t="shared" si="1405"/>
        <v>0.16971364731736446</v>
      </c>
      <c r="M10013" s="65">
        <f t="shared" si="1406"/>
        <v>0.10757021416605232</v>
      </c>
      <c r="N10013" s="65">
        <f t="shared" si="1407"/>
        <v>8.9127988699966611E-3</v>
      </c>
      <c r="O10013" s="65">
        <f t="shared" si="1408"/>
        <v>8.332276786716554E-2</v>
      </c>
      <c r="P10013" s="65">
        <f t="shared" si="1409"/>
        <v>0.1608193562445073</v>
      </c>
      <c r="Q10013" s="65">
        <f t="shared" si="1410"/>
        <v>7.7447970268376382E-2</v>
      </c>
      <c r="R10013" s="65">
        <f t="shared" si="1411"/>
        <v>0.12506056586845934</v>
      </c>
      <c r="S10013" s="65">
        <f t="shared" si="1412"/>
        <v>0.26715267939807796</v>
      </c>
      <c r="T10013" s="66">
        <f>(L10013*'Football Field'!$F$4)+(M10013*'Football Field'!$F$5)+(N10013*'Football Field'!$F$6)+(O10013*'Football Field'!$F$7)+(P10013*'Football Field'!$F$8)+(Q10013*'Football Field'!$F$9)+(R10013*'Football Field'!$F$10)+(S10013*'Football Field'!$F$11)</f>
        <v>140256380.07677725</v>
      </c>
    </row>
    <row r="10014" spans="2:20" x14ac:dyDescent="0.3">
      <c r="B10014" s="62">
        <f t="shared" ref="B10014:B10027" si="1413">B10013+1</f>
        <v>9987</v>
      </c>
      <c r="C10014" s="62">
        <v>3.1143710685619386E-3</v>
      </c>
      <c r="D10014" s="62">
        <v>2.6929115957150862E-2</v>
      </c>
      <c r="E10014" s="62">
        <v>0.75450993217797357</v>
      </c>
      <c r="F10014" s="62">
        <v>0.87424369378324396</v>
      </c>
      <c r="G10014" s="62">
        <v>0.76219438527752015</v>
      </c>
      <c r="H10014" s="62">
        <v>0.37312272408277858</v>
      </c>
      <c r="I10014" s="62">
        <v>0.74772459425524873</v>
      </c>
      <c r="J10014" s="62">
        <v>0.36982462531600191</v>
      </c>
      <c r="K10014" s="62"/>
      <c r="L10014" s="65">
        <f t="shared" si="1405"/>
        <v>7.9617562062918475E-4</v>
      </c>
      <c r="M10014" s="65">
        <f t="shared" si="1406"/>
        <v>6.8843131207483041E-3</v>
      </c>
      <c r="N10014" s="65">
        <f t="shared" si="1407"/>
        <v>0.19288723157836996</v>
      </c>
      <c r="O10014" s="65">
        <f t="shared" si="1408"/>
        <v>0.22349665475168543</v>
      </c>
      <c r="P10014" s="65">
        <f t="shared" si="1409"/>
        <v>0.19485172909039972</v>
      </c>
      <c r="Q10014" s="65">
        <f t="shared" si="1410"/>
        <v>9.5387225824259583E-2</v>
      </c>
      <c r="R10014" s="65">
        <f t="shared" si="1411"/>
        <v>0.19115258900917262</v>
      </c>
      <c r="S10014" s="65">
        <f t="shared" si="1412"/>
        <v>9.4544081004735159E-2</v>
      </c>
      <c r="T10014" s="66">
        <f>(L10014*'Football Field'!$F$4)+(M10014*'Football Field'!$F$5)+(N10014*'Football Field'!$F$6)+(O10014*'Football Field'!$F$7)+(P10014*'Football Field'!$F$8)+(Q10014*'Football Field'!$F$9)+(R10014*'Football Field'!$F$10)+(S10014*'Football Field'!$F$11)</f>
        <v>157827776.76434323</v>
      </c>
    </row>
    <row r="10015" spans="2:20" x14ac:dyDescent="0.3">
      <c r="B10015" s="62">
        <f t="shared" si="1413"/>
        <v>9988</v>
      </c>
      <c r="C10015" s="62">
        <v>0.55872760950994216</v>
      </c>
      <c r="D10015" s="62">
        <v>0.63722408283506515</v>
      </c>
      <c r="E10015" s="62">
        <v>0.94680945215940926</v>
      </c>
      <c r="F10015" s="62">
        <v>0.32312873192856273</v>
      </c>
      <c r="G10015" s="62">
        <v>0.46583423651308731</v>
      </c>
      <c r="H10015" s="62">
        <v>0.3160680912166155</v>
      </c>
      <c r="I10015" s="62">
        <v>0.80149386422906055</v>
      </c>
      <c r="J10015" s="62">
        <v>0.16593477485534769</v>
      </c>
      <c r="K10015" s="62"/>
      <c r="L10015" s="65">
        <f t="shared" si="1405"/>
        <v>0.13255002057722326</v>
      </c>
      <c r="M10015" s="65">
        <f t="shared" si="1406"/>
        <v>0.15117217022114443</v>
      </c>
      <c r="N10015" s="65">
        <f t="shared" si="1407"/>
        <v>0.22461680831651473</v>
      </c>
      <c r="O10015" s="65">
        <f t="shared" si="1408"/>
        <v>7.6657604416201494E-2</v>
      </c>
      <c r="P10015" s="65">
        <f t="shared" si="1409"/>
        <v>0.11051241532442307</v>
      </c>
      <c r="Q10015" s="65">
        <f t="shared" si="1410"/>
        <v>7.4982569827383064E-2</v>
      </c>
      <c r="R10015" s="65">
        <f t="shared" si="1411"/>
        <v>0.19014279299578754</v>
      </c>
      <c r="S10015" s="65">
        <f t="shared" si="1412"/>
        <v>3.936561832132239E-2</v>
      </c>
      <c r="T10015" s="66">
        <f>(L10015*'Football Field'!$F$4)+(M10015*'Football Field'!$F$5)+(N10015*'Football Field'!$F$6)+(O10015*'Football Field'!$F$7)+(P10015*'Football Field'!$F$8)+(Q10015*'Football Field'!$F$9)+(R10015*'Football Field'!$F$10)+(S10015*'Football Field'!$F$11)</f>
        <v>149038015.02760884</v>
      </c>
    </row>
    <row r="10016" spans="2:20" x14ac:dyDescent="0.3">
      <c r="B10016" s="62">
        <f t="shared" si="1413"/>
        <v>9989</v>
      </c>
      <c r="C10016" s="62">
        <v>4.0782410871142649E-2</v>
      </c>
      <c r="D10016" s="62">
        <v>0.40614547094761866</v>
      </c>
      <c r="E10016" s="62">
        <v>0.6071575211870095</v>
      </c>
      <c r="F10016" s="62">
        <v>0.44156013834396635</v>
      </c>
      <c r="G10016" s="62">
        <v>0.72374819283709835</v>
      </c>
      <c r="H10016" s="62">
        <v>0.41142041042136024</v>
      </c>
      <c r="I10016" s="62">
        <v>0.58002232931869346</v>
      </c>
      <c r="J10016" s="62">
        <v>0.16534860595875911</v>
      </c>
      <c r="K10016" s="62"/>
      <c r="L10016" s="65">
        <f t="shared" si="1405"/>
        <v>1.2079435785115179E-2</v>
      </c>
      <c r="M10016" s="65">
        <f t="shared" si="1406"/>
        <v>0.12029715828297388</v>
      </c>
      <c r="N10016" s="65">
        <f t="shared" si="1407"/>
        <v>0.1798353783399736</v>
      </c>
      <c r="O10016" s="65">
        <f t="shared" si="1408"/>
        <v>0.13078670982069562</v>
      </c>
      <c r="P10016" s="65">
        <f t="shared" si="1409"/>
        <v>0.21436863670448178</v>
      </c>
      <c r="Q10016" s="65">
        <f t="shared" si="1410"/>
        <v>0.12185955470050684</v>
      </c>
      <c r="R10016" s="65">
        <f t="shared" si="1411"/>
        <v>0.17179814364274687</v>
      </c>
      <c r="S10016" s="65">
        <f t="shared" si="1412"/>
        <v>4.8974982723506227E-2</v>
      </c>
      <c r="T10016" s="66">
        <f>(L10016*'Football Field'!$F$4)+(M10016*'Football Field'!$F$5)+(N10016*'Football Field'!$F$6)+(O10016*'Football Field'!$F$7)+(P10016*'Football Field'!$F$8)+(Q10016*'Football Field'!$F$9)+(R10016*'Football Field'!$F$10)+(S10016*'Football Field'!$F$11)</f>
        <v>154971080.38293651</v>
      </c>
    </row>
    <row r="10017" spans="2:20" x14ac:dyDescent="0.3">
      <c r="B10017" s="62">
        <f t="shared" si="1413"/>
        <v>9990</v>
      </c>
      <c r="C10017" s="62">
        <v>5.4687313737517562E-2</v>
      </c>
      <c r="D10017" s="62">
        <v>0.63678832416993758</v>
      </c>
      <c r="E10017" s="62">
        <v>0.87649826104748751</v>
      </c>
      <c r="F10017" s="62">
        <v>0.42926433548681764</v>
      </c>
      <c r="G10017" s="62">
        <v>0.93545719278514028</v>
      </c>
      <c r="H10017" s="62">
        <v>8.2642184713037414E-2</v>
      </c>
      <c r="I10017" s="62">
        <v>0.52587330503724006</v>
      </c>
      <c r="J10017" s="62">
        <v>0.37023286468264227</v>
      </c>
      <c r="K10017" s="62"/>
      <c r="L10017" s="65">
        <f t="shared" si="1405"/>
        <v>1.3981362583795339E-2</v>
      </c>
      <c r="M10017" s="65">
        <f t="shared" si="1406"/>
        <v>0.16280134899439014</v>
      </c>
      <c r="N10017" s="65">
        <f t="shared" si="1407"/>
        <v>0.22408560878651965</v>
      </c>
      <c r="O10017" s="65">
        <f t="shared" si="1408"/>
        <v>0.10974575104455658</v>
      </c>
      <c r="P10017" s="65">
        <f t="shared" si="1409"/>
        <v>0.23915905353704947</v>
      </c>
      <c r="Q10017" s="65">
        <f t="shared" si="1410"/>
        <v>2.1128306918415739E-2</v>
      </c>
      <c r="R10017" s="65">
        <f t="shared" si="1411"/>
        <v>0.13444480718423768</v>
      </c>
      <c r="S10017" s="65">
        <f t="shared" si="1412"/>
        <v>9.4653760951035323E-2</v>
      </c>
      <c r="T10017" s="66">
        <f>(L10017*'Football Field'!$F$4)+(M10017*'Football Field'!$F$5)+(N10017*'Football Field'!$F$6)+(O10017*'Football Field'!$F$7)+(P10017*'Football Field'!$F$8)+(Q10017*'Football Field'!$F$9)+(R10017*'Football Field'!$F$10)+(S10017*'Football Field'!$F$11)</f>
        <v>153037420.18604487</v>
      </c>
    </row>
    <row r="10018" spans="2:20" x14ac:dyDescent="0.3">
      <c r="B10018" s="62">
        <f t="shared" si="1413"/>
        <v>9991</v>
      </c>
      <c r="C10018" s="62">
        <v>0.40581494732158174</v>
      </c>
      <c r="D10018" s="62">
        <v>0.84810130872797496</v>
      </c>
      <c r="E10018" s="62">
        <v>9.1519337073621809E-2</v>
      </c>
      <c r="F10018" s="62">
        <v>0.82837017136454549</v>
      </c>
      <c r="G10018" s="62">
        <v>0.88269256896404125</v>
      </c>
      <c r="H10018" s="62">
        <v>0.46703770304247949</v>
      </c>
      <c r="I10018" s="62">
        <v>0.48285936117631267</v>
      </c>
      <c r="J10018" s="62">
        <v>0.42909024987200262</v>
      </c>
      <c r="K10018" s="62"/>
      <c r="L10018" s="65">
        <f t="shared" si="1405"/>
        <v>9.1492787840812828E-2</v>
      </c>
      <c r="M10018" s="65">
        <f t="shared" si="1406"/>
        <v>0.19120821847272976</v>
      </c>
      <c r="N10018" s="65">
        <f t="shared" si="1407"/>
        <v>2.063344227578039E-2</v>
      </c>
      <c r="O10018" s="65">
        <f t="shared" si="1408"/>
        <v>0.18675974564893394</v>
      </c>
      <c r="P10018" s="65">
        <f t="shared" si="1409"/>
        <v>0.19900697220226357</v>
      </c>
      <c r="Q10018" s="65">
        <f t="shared" si="1410"/>
        <v>0.10529573087475493</v>
      </c>
      <c r="R10018" s="65">
        <f t="shared" si="1411"/>
        <v>0.10886279418891513</v>
      </c>
      <c r="S10018" s="65">
        <f t="shared" si="1412"/>
        <v>9.6740308495809502E-2</v>
      </c>
      <c r="T10018" s="66">
        <f>(L10018*'Football Field'!$F$4)+(M10018*'Football Field'!$F$5)+(N10018*'Football Field'!$F$6)+(O10018*'Football Field'!$F$7)+(P10018*'Football Field'!$F$8)+(Q10018*'Football Field'!$F$9)+(R10018*'Football Field'!$F$10)+(S10018*'Football Field'!$F$11)</f>
        <v>140969175.34187371</v>
      </c>
    </row>
    <row r="10019" spans="2:20" x14ac:dyDescent="0.3">
      <c r="B10019" s="62">
        <f t="shared" si="1413"/>
        <v>9992</v>
      </c>
      <c r="C10019" s="62">
        <v>3.5163301900442145E-2</v>
      </c>
      <c r="D10019" s="62">
        <v>0.48024674085774721</v>
      </c>
      <c r="E10019" s="62">
        <v>0.64907453399989923</v>
      </c>
      <c r="F10019" s="62">
        <v>0.19148705157814094</v>
      </c>
      <c r="G10019" s="62">
        <v>0.62748235687213583</v>
      </c>
      <c r="H10019" s="62">
        <v>0.61169654044751021</v>
      </c>
      <c r="I10019" s="62">
        <v>0.23002156258712148</v>
      </c>
      <c r="J10019" s="62">
        <v>0.99525350404481283</v>
      </c>
      <c r="K10019" s="62"/>
      <c r="L10019" s="65">
        <f t="shared" si="1405"/>
        <v>9.2040274181560688E-3</v>
      </c>
      <c r="M10019" s="65">
        <f t="shared" si="1406"/>
        <v>0.12570503711084136</v>
      </c>
      <c r="N10019" s="65">
        <f t="shared" si="1407"/>
        <v>0.16989587110665588</v>
      </c>
      <c r="O10019" s="65">
        <f t="shared" si="1408"/>
        <v>5.0121916250558757E-2</v>
      </c>
      <c r="P10019" s="65">
        <f t="shared" si="1409"/>
        <v>0.16424409839019441</v>
      </c>
      <c r="Q10019" s="65">
        <f t="shared" si="1410"/>
        <v>0.16011214606098481</v>
      </c>
      <c r="R10019" s="65">
        <f t="shared" si="1411"/>
        <v>6.0208360830651904E-2</v>
      </c>
      <c r="S10019" s="65">
        <f t="shared" si="1412"/>
        <v>0.26050854283195679</v>
      </c>
      <c r="T10019" s="66">
        <f>(L10019*'Football Field'!$F$4)+(M10019*'Football Field'!$F$5)+(N10019*'Football Field'!$F$6)+(O10019*'Football Field'!$F$7)+(P10019*'Football Field'!$F$8)+(Q10019*'Football Field'!$F$9)+(R10019*'Football Field'!$F$10)+(S10019*'Football Field'!$F$11)</f>
        <v>136173925.97840184</v>
      </c>
    </row>
    <row r="10020" spans="2:20" x14ac:dyDescent="0.3">
      <c r="B10020" s="62">
        <f t="shared" si="1413"/>
        <v>9993</v>
      </c>
      <c r="C10020" s="62">
        <v>0.87482045089974758</v>
      </c>
      <c r="D10020" s="62">
        <v>4.069644679536033E-2</v>
      </c>
      <c r="E10020" s="62">
        <v>0.12768342213641981</v>
      </c>
      <c r="F10020" s="62">
        <v>0.46989937817047767</v>
      </c>
      <c r="G10020" s="62">
        <v>0.15204586981712531</v>
      </c>
      <c r="H10020" s="62">
        <v>0.91611325288392387</v>
      </c>
      <c r="I10020" s="62">
        <v>0.27087653396234557</v>
      </c>
      <c r="J10020" s="62">
        <v>0.7823159942301906</v>
      </c>
      <c r="K10020" s="62"/>
      <c r="L10020" s="65">
        <f t="shared" si="1405"/>
        <v>0.24070220424482539</v>
      </c>
      <c r="M10020" s="65">
        <f t="shared" si="1406"/>
        <v>1.1197411352810337E-2</v>
      </c>
      <c r="N10020" s="65">
        <f t="shared" si="1407"/>
        <v>3.5131415963297809E-2</v>
      </c>
      <c r="O10020" s="65">
        <f t="shared" si="1408"/>
        <v>0.12929032006805294</v>
      </c>
      <c r="P10020" s="65">
        <f t="shared" si="1409"/>
        <v>4.1834614147009522E-2</v>
      </c>
      <c r="Q10020" s="65">
        <f t="shared" si="1410"/>
        <v>0.25206369956288049</v>
      </c>
      <c r="R10020" s="65">
        <f t="shared" si="1411"/>
        <v>7.4530240732114214E-2</v>
      </c>
      <c r="S10020" s="65">
        <f t="shared" si="1412"/>
        <v>0.21525009392900935</v>
      </c>
      <c r="T10020" s="66">
        <f>(L10020*'Football Field'!$F$4)+(M10020*'Football Field'!$F$5)+(N10020*'Football Field'!$F$6)+(O10020*'Football Field'!$F$7)+(P10020*'Football Field'!$F$8)+(Q10020*'Football Field'!$F$9)+(R10020*'Football Field'!$F$10)+(S10020*'Football Field'!$F$11)</f>
        <v>124062801.89998449</v>
      </c>
    </row>
    <row r="10021" spans="2:20" x14ac:dyDescent="0.3">
      <c r="B10021" s="62">
        <f t="shared" si="1413"/>
        <v>9994</v>
      </c>
      <c r="C10021" s="62">
        <v>0.67884836403503124</v>
      </c>
      <c r="D10021" s="62">
        <v>0.78596793376527718</v>
      </c>
      <c r="E10021" s="62">
        <v>0.42087243119109852</v>
      </c>
      <c r="F10021" s="62">
        <v>0.78820700227501317</v>
      </c>
      <c r="G10021" s="62">
        <v>2.5238910557745742E-2</v>
      </c>
      <c r="H10021" s="62">
        <v>2.1305499845337361E-2</v>
      </c>
      <c r="I10021" s="62">
        <v>0.35293420209726056</v>
      </c>
      <c r="J10021" s="62">
        <v>0.6182196458477065</v>
      </c>
      <c r="K10021" s="62"/>
      <c r="L10021" s="65">
        <f t="shared" si="1405"/>
        <v>0.18389031024127508</v>
      </c>
      <c r="M10021" s="65">
        <f t="shared" si="1406"/>
        <v>0.21290746923319145</v>
      </c>
      <c r="N10021" s="65">
        <f t="shared" si="1407"/>
        <v>0.11400832062657361</v>
      </c>
      <c r="O10021" s="65">
        <f t="shared" si="1408"/>
        <v>0.2135140008604601</v>
      </c>
      <c r="P10021" s="65">
        <f t="shared" si="1409"/>
        <v>6.8368598033126497E-3</v>
      </c>
      <c r="Q10021" s="65">
        <f t="shared" si="1410"/>
        <v>5.7713551125275278E-3</v>
      </c>
      <c r="R10021" s="65">
        <f t="shared" si="1411"/>
        <v>9.560482628646795E-2</v>
      </c>
      <c r="S10021" s="65">
        <f t="shared" si="1412"/>
        <v>0.16746685783619181</v>
      </c>
      <c r="T10021" s="66">
        <f>(L10021*'Football Field'!$F$4)+(M10021*'Football Field'!$F$5)+(N10021*'Football Field'!$F$6)+(O10021*'Football Field'!$F$7)+(P10021*'Football Field'!$F$8)+(Q10021*'Football Field'!$F$9)+(R10021*'Football Field'!$F$10)+(S10021*'Football Field'!$F$11)</f>
        <v>126042710.66439833</v>
      </c>
    </row>
    <row r="10022" spans="2:20" x14ac:dyDescent="0.3">
      <c r="B10022" s="62">
        <f t="shared" si="1413"/>
        <v>9995</v>
      </c>
      <c r="C10022" s="62">
        <v>0.35819168473061658</v>
      </c>
      <c r="D10022" s="62">
        <v>0.21148747416167635</v>
      </c>
      <c r="E10022" s="62">
        <v>0.21665383432521979</v>
      </c>
      <c r="F10022" s="62">
        <v>0.26594849950287847</v>
      </c>
      <c r="G10022" s="62">
        <v>0.44325507292669075</v>
      </c>
      <c r="H10022" s="62">
        <v>0.11144447289758785</v>
      </c>
      <c r="I10022" s="62">
        <v>0.43772625136130616</v>
      </c>
      <c r="J10022" s="62">
        <v>0.23485011716215287</v>
      </c>
      <c r="K10022" s="62"/>
      <c r="L10022" s="65">
        <f t="shared" si="1405"/>
        <v>0.15713211855072678</v>
      </c>
      <c r="M10022" s="65">
        <f t="shared" si="1406"/>
        <v>9.2775673692588712E-2</v>
      </c>
      <c r="N10022" s="65">
        <f t="shared" si="1407"/>
        <v>9.5042061083195462E-2</v>
      </c>
      <c r="O10022" s="65">
        <f t="shared" si="1408"/>
        <v>0.11666672604000364</v>
      </c>
      <c r="P10022" s="65">
        <f t="shared" si="1409"/>
        <v>0.19444786586743029</v>
      </c>
      <c r="Q10022" s="65">
        <f t="shared" si="1410"/>
        <v>4.8888645029090558E-2</v>
      </c>
      <c r="R10022" s="65">
        <f t="shared" si="1411"/>
        <v>0.19202247331173436</v>
      </c>
      <c r="S10022" s="65">
        <f t="shared" si="1412"/>
        <v>0.10302443642523011</v>
      </c>
      <c r="T10022" s="66">
        <f>(L10022*'Football Field'!$F$4)+(M10022*'Football Field'!$F$5)+(N10022*'Football Field'!$F$6)+(O10022*'Football Field'!$F$7)+(P10022*'Football Field'!$F$8)+(Q10022*'Football Field'!$F$9)+(R10022*'Football Field'!$F$10)+(S10022*'Football Field'!$F$11)</f>
        <v>153635678.70218703</v>
      </c>
    </row>
    <row r="10023" spans="2:20" x14ac:dyDescent="0.3">
      <c r="B10023" s="62">
        <f t="shared" si="1413"/>
        <v>9996</v>
      </c>
      <c r="C10023" s="62">
        <v>0.71189222520538187</v>
      </c>
      <c r="D10023" s="62">
        <v>0.21670054933144955</v>
      </c>
      <c r="E10023" s="62">
        <v>0.35477642287893896</v>
      </c>
      <c r="F10023" s="62">
        <v>0.10232832976820905</v>
      </c>
      <c r="G10023" s="62">
        <v>0.60570341882212719</v>
      </c>
      <c r="H10023" s="62">
        <v>0.8052868835166318</v>
      </c>
      <c r="I10023" s="62">
        <v>0.27208392648366753</v>
      </c>
      <c r="J10023" s="62">
        <v>0.8678234810995672</v>
      </c>
      <c r="K10023" s="62"/>
      <c r="L10023" s="65">
        <f t="shared" ref="L10023:S10027" si="1414">C10023/SUM($C10023:$J10023)</f>
        <v>0.18083957895776362</v>
      </c>
      <c r="M10023" s="65">
        <f t="shared" si="1414"/>
        <v>5.5047709068194443E-2</v>
      </c>
      <c r="N10023" s="65">
        <f t="shared" si="1414"/>
        <v>9.0122657146675889E-2</v>
      </c>
      <c r="O10023" s="65">
        <f t="shared" si="1414"/>
        <v>2.5994120199016629E-2</v>
      </c>
      <c r="P10023" s="65">
        <f t="shared" si="1414"/>
        <v>0.15386479491536853</v>
      </c>
      <c r="Q10023" s="65">
        <f t="shared" si="1414"/>
        <v>0.20456430875241477</v>
      </c>
      <c r="R10023" s="65">
        <f t="shared" si="1414"/>
        <v>6.9116561418108277E-2</v>
      </c>
      <c r="S10023" s="65">
        <f t="shared" si="1414"/>
        <v>0.22045026954245772</v>
      </c>
      <c r="T10023" s="66">
        <f>(L10023*'Football Field'!$F$4)+(M10023*'Football Field'!$F$5)+(N10023*'Football Field'!$F$6)+(O10023*'Football Field'!$F$7)+(P10023*'Football Field'!$F$8)+(Q10023*'Football Field'!$F$9)+(R10023*'Football Field'!$F$10)+(S10023*'Football Field'!$F$11)</f>
        <v>133390022.76996619</v>
      </c>
    </row>
    <row r="10024" spans="2:20" x14ac:dyDescent="0.3">
      <c r="B10024" s="62">
        <f t="shared" si="1413"/>
        <v>9997</v>
      </c>
      <c r="C10024" s="62">
        <v>0.57880149331558295</v>
      </c>
      <c r="D10024" s="62">
        <v>0.49801244563308966</v>
      </c>
      <c r="E10024" s="62">
        <v>0.39538691936785353</v>
      </c>
      <c r="F10024" s="62">
        <v>0.71946024179081103</v>
      </c>
      <c r="G10024" s="62">
        <v>0.37774940430105586</v>
      </c>
      <c r="H10024" s="62">
        <v>0.15151994157585935</v>
      </c>
      <c r="I10024" s="62">
        <v>0.72865480425672913</v>
      </c>
      <c r="J10024" s="62">
        <v>3.5101739922260289E-2</v>
      </c>
      <c r="K10024" s="62"/>
      <c r="L10024" s="65">
        <f t="shared" si="1414"/>
        <v>0.16609856063097039</v>
      </c>
      <c r="M10024" s="65">
        <f t="shared" si="1414"/>
        <v>0.14291454212068558</v>
      </c>
      <c r="N10024" s="65">
        <f t="shared" si="1414"/>
        <v>0.11346411327157147</v>
      </c>
      <c r="O10024" s="65">
        <f t="shared" si="1414"/>
        <v>0.20646337643000398</v>
      </c>
      <c r="P10024" s="65">
        <f t="shared" si="1414"/>
        <v>0.10840267873911968</v>
      </c>
      <c r="Q10024" s="65">
        <f t="shared" si="1414"/>
        <v>4.3481650433332415E-2</v>
      </c>
      <c r="R10024" s="65">
        <f t="shared" si="1414"/>
        <v>0.20910193837025084</v>
      </c>
      <c r="S10024" s="65">
        <f t="shared" si="1414"/>
        <v>1.0073140004065596E-2</v>
      </c>
      <c r="T10024" s="66">
        <f>(L10024*'Football Field'!$F$4)+(M10024*'Football Field'!$F$5)+(N10024*'Football Field'!$F$6)+(O10024*'Football Field'!$F$7)+(P10024*'Football Field'!$F$8)+(Q10024*'Football Field'!$F$9)+(R10024*'Football Field'!$F$10)+(S10024*'Football Field'!$F$11)</f>
        <v>149148685.07631084</v>
      </c>
    </row>
    <row r="10025" spans="2:20" x14ac:dyDescent="0.3">
      <c r="B10025" s="62">
        <f t="shared" si="1413"/>
        <v>9998</v>
      </c>
      <c r="C10025" s="62">
        <v>0.73855538925440967</v>
      </c>
      <c r="D10025" s="62">
        <v>0.58387933772104017</v>
      </c>
      <c r="E10025" s="62">
        <v>0.98874144617590665</v>
      </c>
      <c r="F10025" s="62">
        <v>0.67288777504717268</v>
      </c>
      <c r="G10025" s="62">
        <v>0.25418387616279525</v>
      </c>
      <c r="H10025" s="62">
        <v>0.13607568672137427</v>
      </c>
      <c r="I10025" s="62">
        <v>7.7421950043343624E-2</v>
      </c>
      <c r="J10025" s="62">
        <v>0.4510955702521009</v>
      </c>
      <c r="K10025" s="62"/>
      <c r="L10025" s="65">
        <f t="shared" si="1414"/>
        <v>0.1892353245537178</v>
      </c>
      <c r="M10025" s="65">
        <f t="shared" si="1414"/>
        <v>0.14960366897517854</v>
      </c>
      <c r="N10025" s="65">
        <f t="shared" si="1414"/>
        <v>0.25333889805569904</v>
      </c>
      <c r="O10025" s="65">
        <f t="shared" si="1414"/>
        <v>0.17240973168962698</v>
      </c>
      <c r="P10025" s="65">
        <f t="shared" si="1414"/>
        <v>6.5127909161352568E-2</v>
      </c>
      <c r="Q10025" s="65">
        <f t="shared" si="1414"/>
        <v>3.4865803046383419E-2</v>
      </c>
      <c r="R10025" s="65">
        <f t="shared" si="1414"/>
        <v>1.9837331170007952E-2</v>
      </c>
      <c r="S10025" s="65">
        <f t="shared" si="1414"/>
        <v>0.11558133334803372</v>
      </c>
      <c r="T10025" s="66">
        <f>(L10025*'Football Field'!$F$4)+(M10025*'Football Field'!$F$5)+(N10025*'Football Field'!$F$6)+(O10025*'Football Field'!$F$7)+(P10025*'Football Field'!$F$8)+(Q10025*'Football Field'!$F$9)+(R10025*'Football Field'!$F$10)+(S10025*'Football Field'!$F$11)</f>
        <v>123433698.5168796</v>
      </c>
    </row>
    <row r="10026" spans="2:20" x14ac:dyDescent="0.3">
      <c r="B10026" s="62">
        <f t="shared" si="1413"/>
        <v>9999</v>
      </c>
      <c r="C10026" s="62">
        <v>0.35221463956166621</v>
      </c>
      <c r="D10026" s="62">
        <v>0.18001191356899759</v>
      </c>
      <c r="E10026" s="62">
        <v>0.65967400830580514</v>
      </c>
      <c r="F10026" s="62">
        <v>0.94511339058725052</v>
      </c>
      <c r="G10026" s="62">
        <v>0.32513645208615494</v>
      </c>
      <c r="H10026" s="62">
        <v>0.7966276217976197</v>
      </c>
      <c r="I10026" s="62">
        <v>0.92255124515157449</v>
      </c>
      <c r="J10026" s="62">
        <v>0.95827304045009476</v>
      </c>
      <c r="K10026" s="62"/>
      <c r="L10026" s="65">
        <f t="shared" si="1414"/>
        <v>6.8529551162538088E-2</v>
      </c>
      <c r="M10026" s="65">
        <f t="shared" si="1414"/>
        <v>3.5024482957736844E-2</v>
      </c>
      <c r="N10026" s="65">
        <f t="shared" si="1414"/>
        <v>0.12835117744977864</v>
      </c>
      <c r="O10026" s="65">
        <f t="shared" si="1414"/>
        <v>0.18388842819041631</v>
      </c>
      <c r="P10026" s="65">
        <f t="shared" si="1414"/>
        <v>6.3261013669885235E-2</v>
      </c>
      <c r="Q10026" s="65">
        <f t="shared" si="1414"/>
        <v>0.15499791102780919</v>
      </c>
      <c r="R10026" s="65">
        <f t="shared" si="1414"/>
        <v>0.17949856608276796</v>
      </c>
      <c r="S10026" s="65">
        <f t="shared" si="1414"/>
        <v>0.18644886945906772</v>
      </c>
      <c r="T10026" s="66">
        <f>(L10026*'Football Field'!$F$4)+(M10026*'Football Field'!$F$5)+(N10026*'Football Field'!$F$6)+(O10026*'Football Field'!$F$7)+(P10026*'Football Field'!$F$8)+(Q10026*'Football Field'!$F$9)+(R10026*'Football Field'!$F$10)+(S10026*'Football Field'!$F$11)</f>
        <v>143746652.70568237</v>
      </c>
    </row>
    <row r="10027" spans="2:20" x14ac:dyDescent="0.3">
      <c r="B10027" s="62">
        <f t="shared" si="1413"/>
        <v>10000</v>
      </c>
      <c r="C10027" s="62">
        <v>0.346730842947506</v>
      </c>
      <c r="D10027" s="62">
        <v>0.80926265816451903</v>
      </c>
      <c r="E10027" s="62">
        <v>0.52859969959780084</v>
      </c>
      <c r="F10027" s="62">
        <v>0.81488989228170761</v>
      </c>
      <c r="G10027" s="62">
        <v>0.86028498827675992</v>
      </c>
      <c r="H10027" s="62">
        <v>0.66680007822220688</v>
      </c>
      <c r="I10027" s="62">
        <v>0.65896963548360621</v>
      </c>
      <c r="J10027" s="62">
        <v>0.82761842511626516</v>
      </c>
      <c r="K10027" s="62"/>
      <c r="L10027" s="65">
        <f t="shared" si="1414"/>
        <v>6.2891532382846643E-2</v>
      </c>
      <c r="M10027" s="65">
        <f t="shared" si="1414"/>
        <v>0.14678754344299239</v>
      </c>
      <c r="N10027" s="65">
        <f t="shared" si="1414"/>
        <v>9.587968823947747E-2</v>
      </c>
      <c r="O10027" s="65">
        <f t="shared" si="1414"/>
        <v>0.14780823538288018</v>
      </c>
      <c r="P10027" s="65">
        <f t="shared" si="1414"/>
        <v>0.1560421932434663</v>
      </c>
      <c r="Q10027" s="65">
        <f t="shared" si="1414"/>
        <v>0.12094706763293508</v>
      </c>
      <c r="R10027" s="65">
        <f t="shared" si="1414"/>
        <v>0.11952674823221397</v>
      </c>
      <c r="S10027" s="65">
        <f t="shared" si="1414"/>
        <v>0.15011699144318805</v>
      </c>
      <c r="T10027" s="66">
        <f>(L10027*'Football Field'!$F$4)+(M10027*'Football Field'!$F$5)+(N10027*'Football Field'!$F$6)+(O10027*'Football Field'!$F$7)+(P10027*'Football Field'!$F$8)+(Q10027*'Football Field'!$F$9)+(R10027*'Football Field'!$F$10)+(S10027*'Football Field'!$F$11)</f>
        <v>141311991.57521069</v>
      </c>
    </row>
    <row r="10028" spans="2:20" x14ac:dyDescent="0.3">
      <c r="B10028" s="62"/>
      <c r="C10028" s="62"/>
      <c r="D10028" s="62"/>
      <c r="E10028" s="62"/>
      <c r="F10028" s="62"/>
      <c r="G10028" s="62"/>
      <c r="H10028" s="62"/>
      <c r="I10028" s="62"/>
      <c r="J10028" s="62"/>
      <c r="K10028" s="62"/>
      <c r="L10028" s="65"/>
      <c r="M10028" s="65"/>
      <c r="N10028" s="65"/>
      <c r="O10028" s="65"/>
      <c r="P10028" s="65"/>
      <c r="Q10028" s="65"/>
      <c r="R10028" s="65"/>
      <c r="S10028" s="65"/>
      <c r="T10028" s="66"/>
    </row>
    <row r="10029" spans="2:20" x14ac:dyDescent="0.3">
      <c r="B10029" s="62"/>
      <c r="C10029" s="62"/>
      <c r="D10029" s="62"/>
      <c r="E10029" s="62"/>
      <c r="F10029" s="62"/>
      <c r="G10029" s="62"/>
      <c r="H10029" s="62"/>
      <c r="I10029" s="62"/>
      <c r="J10029" s="62"/>
      <c r="K10029" s="62"/>
      <c r="L10029" s="65"/>
      <c r="M10029" s="65"/>
      <c r="N10029" s="65"/>
      <c r="O10029" s="65"/>
      <c r="P10029" s="65"/>
      <c r="Q10029" s="65"/>
      <c r="R10029" s="65"/>
      <c r="S10029" s="65"/>
      <c r="T10029" s="66"/>
    </row>
    <row r="10030" spans="2:20" x14ac:dyDescent="0.3">
      <c r="B10030" s="62"/>
      <c r="C10030" s="62"/>
      <c r="D10030" s="62"/>
      <c r="E10030" s="62"/>
      <c r="F10030" s="62"/>
      <c r="G10030" s="62"/>
      <c r="H10030" s="62"/>
      <c r="I10030" s="62"/>
      <c r="J10030" s="62"/>
      <c r="K10030" s="62"/>
      <c r="L10030" s="65"/>
      <c r="M10030" s="65"/>
      <c r="N10030" s="65"/>
      <c r="O10030" s="65"/>
      <c r="P10030" s="65"/>
      <c r="Q10030" s="65"/>
      <c r="R10030" s="65"/>
      <c r="S10030" s="65"/>
      <c r="T10030" s="66"/>
    </row>
    <row r="10031" spans="2:20" x14ac:dyDescent="0.3">
      <c r="B10031" s="62"/>
      <c r="C10031" s="62"/>
      <c r="D10031" s="62"/>
      <c r="E10031" s="62"/>
      <c r="F10031" s="62"/>
      <c r="G10031" s="62"/>
      <c r="H10031" s="62"/>
      <c r="I10031" s="62"/>
      <c r="J10031" s="62"/>
      <c r="K10031" s="62"/>
      <c r="L10031" s="65"/>
      <c r="M10031" s="65"/>
      <c r="N10031" s="65"/>
      <c r="O10031" s="65"/>
      <c r="P10031" s="65"/>
      <c r="Q10031" s="65"/>
      <c r="R10031" s="65"/>
      <c r="S10031" s="65"/>
      <c r="T10031" s="66"/>
    </row>
    <row r="10032" spans="2:20" x14ac:dyDescent="0.3">
      <c r="B10032" s="62"/>
      <c r="C10032" s="62"/>
      <c r="D10032" s="62"/>
      <c r="E10032" s="62"/>
      <c r="F10032" s="62"/>
      <c r="G10032" s="62"/>
      <c r="H10032" s="62"/>
      <c r="I10032" s="62"/>
      <c r="J10032" s="62"/>
      <c r="K10032" s="62"/>
      <c r="L10032" s="65"/>
      <c r="M10032" s="65"/>
      <c r="N10032" s="65"/>
      <c r="O10032" s="65"/>
      <c r="P10032" s="65"/>
      <c r="Q10032" s="65"/>
      <c r="R10032" s="65"/>
      <c r="S10032" s="65"/>
      <c r="T10032" s="66"/>
    </row>
    <row r="10033" spans="2:20" x14ac:dyDescent="0.3">
      <c r="B10033" s="62"/>
      <c r="C10033" s="62"/>
      <c r="D10033" s="62"/>
      <c r="E10033" s="62"/>
      <c r="F10033" s="62"/>
      <c r="G10033" s="62"/>
      <c r="H10033" s="62"/>
      <c r="I10033" s="62"/>
      <c r="J10033" s="62"/>
      <c r="K10033" s="62"/>
      <c r="L10033" s="65"/>
      <c r="M10033" s="65"/>
      <c r="N10033" s="65"/>
      <c r="O10033" s="65"/>
      <c r="P10033" s="65"/>
      <c r="Q10033" s="65"/>
      <c r="R10033" s="65"/>
      <c r="S10033" s="65"/>
      <c r="T10033" s="66"/>
    </row>
    <row r="10034" spans="2:20" x14ac:dyDescent="0.3">
      <c r="B10034" s="62"/>
      <c r="C10034" s="62"/>
      <c r="D10034" s="62"/>
      <c r="E10034" s="62"/>
      <c r="F10034" s="62"/>
      <c r="G10034" s="62"/>
      <c r="H10034" s="62"/>
      <c r="I10034" s="62"/>
      <c r="J10034" s="62"/>
      <c r="K10034" s="62"/>
      <c r="L10034" s="65"/>
      <c r="M10034" s="65"/>
      <c r="N10034" s="65"/>
      <c r="O10034" s="65"/>
      <c r="P10034" s="65"/>
      <c r="Q10034" s="65"/>
      <c r="R10034" s="65"/>
      <c r="S10034" s="65"/>
      <c r="T10034" s="66"/>
    </row>
    <row r="10035" spans="2:20" x14ac:dyDescent="0.3">
      <c r="B10035" s="62"/>
      <c r="C10035" s="62"/>
      <c r="D10035" s="62"/>
      <c r="E10035" s="62"/>
      <c r="F10035" s="62"/>
      <c r="G10035" s="62"/>
      <c r="H10035" s="62"/>
      <c r="I10035" s="62"/>
      <c r="J10035" s="62"/>
      <c r="K10035" s="62"/>
      <c r="L10035" s="65"/>
      <c r="M10035" s="65"/>
      <c r="N10035" s="65"/>
      <c r="O10035" s="65"/>
      <c r="P10035" s="65"/>
      <c r="Q10035" s="65"/>
      <c r="R10035" s="65"/>
      <c r="S10035" s="65"/>
      <c r="T10035" s="66"/>
    </row>
    <row r="10036" spans="2:20" x14ac:dyDescent="0.3">
      <c r="B10036" s="62"/>
      <c r="C10036" s="62"/>
      <c r="D10036" s="62"/>
      <c r="E10036" s="62"/>
      <c r="F10036" s="62"/>
      <c r="G10036" s="62"/>
      <c r="H10036" s="62"/>
      <c r="I10036" s="62"/>
      <c r="J10036" s="62"/>
      <c r="K10036" s="62"/>
      <c r="L10036" s="65"/>
      <c r="M10036" s="65"/>
      <c r="N10036" s="65"/>
      <c r="O10036" s="65"/>
      <c r="P10036" s="65"/>
      <c r="Q10036" s="65"/>
      <c r="R10036" s="65"/>
      <c r="S10036" s="65"/>
      <c r="T10036" s="66"/>
    </row>
    <row r="10037" spans="2:20" x14ac:dyDescent="0.3">
      <c r="B10037" s="62"/>
      <c r="C10037" s="62"/>
      <c r="D10037" s="62"/>
      <c r="E10037" s="62"/>
      <c r="F10037" s="62"/>
      <c r="G10037" s="62"/>
      <c r="H10037" s="62"/>
      <c r="I10037" s="62"/>
      <c r="J10037" s="62"/>
      <c r="K10037" s="62"/>
      <c r="L10037" s="65"/>
      <c r="M10037" s="65"/>
      <c r="N10037" s="65"/>
      <c r="O10037" s="65"/>
      <c r="P10037" s="65"/>
      <c r="Q10037" s="65"/>
      <c r="R10037" s="65"/>
      <c r="S10037" s="65"/>
      <c r="T10037" s="66"/>
    </row>
    <row r="10038" spans="2:20" x14ac:dyDescent="0.3">
      <c r="B10038" s="62"/>
      <c r="C10038" s="62"/>
      <c r="D10038" s="62"/>
      <c r="E10038" s="62"/>
      <c r="F10038" s="62"/>
      <c r="G10038" s="62"/>
      <c r="H10038" s="62"/>
      <c r="I10038" s="62"/>
      <c r="J10038" s="62"/>
      <c r="K10038" s="62"/>
      <c r="L10038" s="65"/>
      <c r="M10038" s="65"/>
      <c r="N10038" s="65"/>
      <c r="O10038" s="65"/>
      <c r="P10038" s="65"/>
      <c r="Q10038" s="65"/>
      <c r="R10038" s="65"/>
      <c r="S10038" s="65"/>
      <c r="T10038" s="66"/>
    </row>
    <row r="10039" spans="2:20" x14ac:dyDescent="0.3">
      <c r="B10039" s="62"/>
      <c r="C10039" s="62"/>
      <c r="D10039" s="62"/>
      <c r="E10039" s="62"/>
      <c r="F10039" s="62"/>
      <c r="G10039" s="62"/>
      <c r="H10039" s="62"/>
      <c r="I10039" s="62"/>
      <c r="J10039" s="62"/>
      <c r="K10039" s="62"/>
      <c r="L10039" s="65"/>
      <c r="M10039" s="65"/>
      <c r="N10039" s="65"/>
      <c r="O10039" s="65"/>
      <c r="P10039" s="65"/>
      <c r="Q10039" s="65"/>
      <c r="R10039" s="65"/>
      <c r="S10039" s="65"/>
      <c r="T10039" s="66"/>
    </row>
    <row r="10040" spans="2:20" x14ac:dyDescent="0.3">
      <c r="B10040" s="62"/>
      <c r="C10040" s="62"/>
      <c r="D10040" s="62"/>
      <c r="E10040" s="62"/>
      <c r="F10040" s="62"/>
      <c r="G10040" s="62"/>
      <c r="H10040" s="62"/>
      <c r="I10040" s="62"/>
      <c r="J10040" s="62"/>
      <c r="K10040" s="62"/>
      <c r="L10040" s="65"/>
      <c r="M10040" s="65"/>
      <c r="N10040" s="65"/>
      <c r="O10040" s="65"/>
      <c r="P10040" s="65"/>
      <c r="Q10040" s="65"/>
      <c r="R10040" s="65"/>
      <c r="S10040" s="65"/>
      <c r="T10040" s="66"/>
    </row>
    <row r="10041" spans="2:20" x14ac:dyDescent="0.3">
      <c r="B10041" s="62"/>
      <c r="C10041" s="62"/>
      <c r="D10041" s="62"/>
      <c r="E10041" s="62"/>
      <c r="F10041" s="62"/>
      <c r="G10041" s="62"/>
      <c r="H10041" s="62"/>
      <c r="I10041" s="62"/>
      <c r="J10041" s="62"/>
      <c r="K10041" s="62"/>
      <c r="L10041" s="65"/>
      <c r="M10041" s="65"/>
      <c r="N10041" s="65"/>
      <c r="O10041" s="65"/>
      <c r="P10041" s="65"/>
      <c r="Q10041" s="65"/>
      <c r="R10041" s="65"/>
      <c r="S10041" s="65"/>
      <c r="T10041" s="66"/>
    </row>
    <row r="10042" spans="2:20" x14ac:dyDescent="0.3">
      <c r="B10042" s="62"/>
      <c r="C10042" s="62"/>
      <c r="D10042" s="62"/>
      <c r="E10042" s="62"/>
      <c r="F10042" s="62"/>
      <c r="G10042" s="62"/>
      <c r="H10042" s="62"/>
      <c r="I10042" s="62"/>
      <c r="J10042" s="62"/>
      <c r="K10042" s="62"/>
      <c r="L10042" s="65"/>
      <c r="M10042" s="65"/>
      <c r="N10042" s="65"/>
      <c r="O10042" s="65"/>
      <c r="P10042" s="65"/>
      <c r="Q10042" s="65"/>
      <c r="R10042" s="65"/>
      <c r="S10042" s="65"/>
      <c r="T10042" s="66"/>
    </row>
    <row r="10043" spans="2:20" x14ac:dyDescent="0.3">
      <c r="B10043" s="62"/>
      <c r="C10043" s="62"/>
      <c r="D10043" s="62"/>
      <c r="E10043" s="62"/>
      <c r="F10043" s="62"/>
      <c r="G10043" s="62"/>
      <c r="H10043" s="62"/>
      <c r="I10043" s="62"/>
      <c r="J10043" s="62"/>
      <c r="K10043" s="62"/>
      <c r="L10043" s="65"/>
      <c r="M10043" s="65"/>
      <c r="N10043" s="65"/>
      <c r="O10043" s="65"/>
      <c r="P10043" s="65"/>
      <c r="Q10043" s="65"/>
      <c r="R10043" s="65"/>
      <c r="S10043" s="65"/>
      <c r="T10043" s="66"/>
    </row>
    <row r="10044" spans="2:20" x14ac:dyDescent="0.3">
      <c r="B10044" s="62"/>
      <c r="C10044" s="62"/>
      <c r="D10044" s="62"/>
      <c r="E10044" s="62"/>
      <c r="F10044" s="62"/>
      <c r="G10044" s="62"/>
      <c r="H10044" s="62"/>
      <c r="I10044" s="62"/>
      <c r="J10044" s="62"/>
      <c r="K10044" s="62"/>
      <c r="L10044" s="65"/>
      <c r="M10044" s="65"/>
      <c r="N10044" s="65"/>
      <c r="O10044" s="65"/>
      <c r="P10044" s="65"/>
      <c r="Q10044" s="65"/>
      <c r="R10044" s="65"/>
      <c r="S10044" s="65"/>
      <c r="T10044" s="66"/>
    </row>
    <row r="10045" spans="2:20" x14ac:dyDescent="0.3">
      <c r="B10045" s="62"/>
      <c r="C10045" s="62"/>
      <c r="D10045" s="62"/>
      <c r="E10045" s="62"/>
      <c r="F10045" s="62"/>
      <c r="G10045" s="62"/>
      <c r="H10045" s="62"/>
      <c r="I10045" s="62"/>
      <c r="J10045" s="62"/>
      <c r="K10045" s="62"/>
      <c r="L10045" s="65"/>
      <c r="M10045" s="65"/>
      <c r="N10045" s="65"/>
      <c r="O10045" s="65"/>
      <c r="P10045" s="65"/>
      <c r="Q10045" s="65"/>
      <c r="R10045" s="65"/>
      <c r="S10045" s="65"/>
      <c r="T10045" s="66"/>
    </row>
    <row r="10046" spans="2:20" x14ac:dyDescent="0.3">
      <c r="C10046" s="62"/>
      <c r="D10046" s="62"/>
      <c r="E10046" s="62"/>
      <c r="F10046" s="62"/>
      <c r="G10046" s="62"/>
      <c r="H10046" s="62"/>
      <c r="I10046" s="62"/>
      <c r="J10046" s="62"/>
      <c r="K10046" s="62"/>
      <c r="L10046" s="65"/>
      <c r="M10046" s="65"/>
      <c r="N10046" s="65"/>
      <c r="O10046" s="65"/>
      <c r="P10046" s="65"/>
      <c r="Q10046" s="65"/>
      <c r="R10046" s="65"/>
      <c r="S10046" s="65"/>
      <c r="T10046" s="66"/>
    </row>
    <row r="10047" spans="2:20" x14ac:dyDescent="0.3">
      <c r="C10047" s="62"/>
      <c r="D10047" s="62"/>
      <c r="E10047" s="62"/>
      <c r="F10047" s="62"/>
      <c r="G10047" s="62"/>
      <c r="H10047" s="62"/>
      <c r="I10047" s="62"/>
      <c r="J10047" s="62"/>
      <c r="K10047" s="62"/>
      <c r="L10047" s="65"/>
      <c r="M10047" s="65"/>
      <c r="N10047" s="65"/>
      <c r="O10047" s="65"/>
      <c r="P10047" s="65"/>
      <c r="Q10047" s="65"/>
      <c r="R10047" s="65"/>
      <c r="S10047" s="65"/>
      <c r="T10047" s="66"/>
    </row>
    <row r="10048" spans="2:20" x14ac:dyDescent="0.3">
      <c r="C10048" s="62"/>
      <c r="D10048" s="62"/>
      <c r="E10048" s="62"/>
      <c r="F10048" s="62"/>
      <c r="G10048" s="62"/>
      <c r="H10048" s="62"/>
      <c r="I10048" s="62"/>
      <c r="J10048" s="62"/>
      <c r="K10048" s="62"/>
      <c r="L10048" s="65"/>
      <c r="M10048" s="65"/>
      <c r="N10048" s="65"/>
      <c r="O10048" s="65"/>
      <c r="P10048" s="65"/>
      <c r="Q10048" s="65"/>
      <c r="R10048" s="65"/>
      <c r="S10048" s="65"/>
      <c r="T10048" s="66"/>
    </row>
    <row r="10049" spans="3:20" x14ac:dyDescent="0.3">
      <c r="C10049" s="62"/>
      <c r="D10049" s="62"/>
      <c r="E10049" s="62"/>
      <c r="F10049" s="62"/>
      <c r="G10049" s="62"/>
      <c r="H10049" s="62"/>
      <c r="I10049" s="62"/>
      <c r="J10049" s="62"/>
      <c r="K10049" s="62"/>
      <c r="L10049" s="65"/>
      <c r="M10049" s="65"/>
      <c r="N10049" s="65"/>
      <c r="O10049" s="65"/>
      <c r="P10049" s="65"/>
      <c r="Q10049" s="65"/>
      <c r="R10049" s="65"/>
      <c r="S10049" s="65"/>
      <c r="T10049" s="66"/>
    </row>
    <row r="10050" spans="3:20" x14ac:dyDescent="0.3">
      <c r="C10050" s="62"/>
      <c r="D10050" s="62"/>
      <c r="E10050" s="62"/>
      <c r="F10050" s="62"/>
      <c r="G10050" s="62"/>
      <c r="H10050" s="62"/>
      <c r="I10050" s="62"/>
      <c r="J10050" s="62"/>
      <c r="K10050" s="62"/>
      <c r="L10050" s="65"/>
      <c r="M10050" s="65"/>
      <c r="N10050" s="65"/>
      <c r="O10050" s="65"/>
      <c r="P10050" s="65"/>
      <c r="Q10050" s="65"/>
      <c r="R10050" s="65"/>
      <c r="S10050" s="65"/>
      <c r="T10050" s="66"/>
    </row>
    <row r="10051" spans="3:20" x14ac:dyDescent="0.3">
      <c r="C10051" s="62"/>
      <c r="D10051" s="62"/>
      <c r="E10051" s="62"/>
      <c r="F10051" s="62"/>
      <c r="G10051" s="62"/>
      <c r="H10051" s="62"/>
      <c r="I10051" s="62"/>
      <c r="J10051" s="62"/>
      <c r="K10051" s="62"/>
      <c r="L10051" s="65"/>
      <c r="M10051" s="65"/>
      <c r="N10051" s="65"/>
      <c r="O10051" s="65"/>
      <c r="P10051" s="65"/>
      <c r="Q10051" s="65"/>
      <c r="R10051" s="65"/>
      <c r="S10051" s="65"/>
      <c r="T10051" s="66"/>
    </row>
    <row r="10052" spans="3:20" x14ac:dyDescent="0.3">
      <c r="C10052" s="62"/>
      <c r="D10052" s="62"/>
      <c r="E10052" s="62"/>
      <c r="F10052" s="62"/>
      <c r="G10052" s="62"/>
      <c r="H10052" s="62"/>
      <c r="I10052" s="62"/>
      <c r="J10052" s="62"/>
      <c r="K10052" s="62"/>
      <c r="L10052" s="65"/>
      <c r="M10052" s="65"/>
      <c r="N10052" s="65"/>
      <c r="O10052" s="65"/>
      <c r="P10052" s="65"/>
      <c r="Q10052" s="65"/>
      <c r="R10052" s="65"/>
      <c r="S10052" s="65"/>
      <c r="T10052" s="66"/>
    </row>
    <row r="10053" spans="3:20" x14ac:dyDescent="0.3">
      <c r="C10053" s="62"/>
      <c r="D10053" s="62"/>
      <c r="E10053" s="62"/>
      <c r="F10053" s="62"/>
      <c r="G10053" s="62"/>
      <c r="H10053" s="62"/>
      <c r="I10053" s="62"/>
      <c r="J10053" s="62"/>
      <c r="K10053" s="62"/>
      <c r="L10053" s="65"/>
      <c r="M10053" s="65"/>
      <c r="N10053" s="65"/>
      <c r="O10053" s="65"/>
      <c r="P10053" s="65"/>
      <c r="Q10053" s="65"/>
      <c r="R10053" s="65"/>
      <c r="S10053" s="65"/>
      <c r="T10053" s="66"/>
    </row>
    <row r="10054" spans="3:20" x14ac:dyDescent="0.3">
      <c r="C10054" s="62"/>
      <c r="D10054" s="62"/>
      <c r="E10054" s="62"/>
      <c r="F10054" s="62"/>
      <c r="G10054" s="62"/>
      <c r="H10054" s="62"/>
      <c r="I10054" s="62"/>
      <c r="J10054" s="62"/>
      <c r="K10054" s="62"/>
      <c r="L10054" s="65"/>
      <c r="M10054" s="65"/>
      <c r="N10054" s="65"/>
      <c r="O10054" s="65"/>
      <c r="P10054" s="65"/>
      <c r="Q10054" s="65"/>
      <c r="R10054" s="65"/>
      <c r="S10054" s="65"/>
      <c r="T10054" s="66"/>
    </row>
    <row r="10055" spans="3:20" x14ac:dyDescent="0.3">
      <c r="C10055" s="62"/>
      <c r="D10055" s="62"/>
      <c r="E10055" s="62"/>
      <c r="F10055" s="62"/>
      <c r="G10055" s="62"/>
      <c r="H10055" s="62"/>
      <c r="I10055" s="62"/>
      <c r="J10055" s="62"/>
      <c r="K10055" s="62"/>
      <c r="L10055" s="65"/>
      <c r="M10055" s="65"/>
      <c r="N10055" s="65"/>
      <c r="O10055" s="65"/>
      <c r="P10055" s="65"/>
      <c r="Q10055" s="65"/>
      <c r="R10055" s="65"/>
      <c r="S10055" s="65"/>
      <c r="T10055" s="66"/>
    </row>
    <row r="10056" spans="3:20" x14ac:dyDescent="0.3">
      <c r="C10056" s="62"/>
      <c r="D10056" s="62"/>
      <c r="E10056" s="62"/>
      <c r="F10056" s="62"/>
      <c r="G10056" s="62"/>
      <c r="H10056" s="62"/>
      <c r="I10056" s="62"/>
      <c r="J10056" s="62"/>
      <c r="K10056" s="62"/>
      <c r="L10056" s="65"/>
      <c r="M10056" s="65"/>
      <c r="N10056" s="65"/>
      <c r="O10056" s="65"/>
      <c r="P10056" s="65"/>
      <c r="Q10056" s="65"/>
      <c r="R10056" s="65"/>
      <c r="S10056" s="65"/>
      <c r="T10056" s="66"/>
    </row>
    <row r="10057" spans="3:20" x14ac:dyDescent="0.3">
      <c r="C10057" s="62"/>
      <c r="D10057" s="62"/>
      <c r="E10057" s="62"/>
      <c r="F10057" s="62"/>
      <c r="G10057" s="62"/>
      <c r="H10057" s="62"/>
      <c r="I10057" s="62"/>
      <c r="J10057" s="62"/>
      <c r="K10057" s="62"/>
      <c r="L10057" s="65"/>
      <c r="M10057" s="65"/>
      <c r="N10057" s="65"/>
      <c r="O10057" s="65"/>
      <c r="P10057" s="65"/>
      <c r="Q10057" s="65"/>
      <c r="R10057" s="65"/>
      <c r="S10057" s="65"/>
      <c r="T10057" s="66"/>
    </row>
    <row r="10058" spans="3:20" x14ac:dyDescent="0.3">
      <c r="C10058" s="62"/>
      <c r="D10058" s="62"/>
      <c r="E10058" s="62"/>
      <c r="F10058" s="62"/>
      <c r="G10058" s="62"/>
      <c r="H10058" s="62"/>
      <c r="I10058" s="62"/>
      <c r="J10058" s="62"/>
      <c r="K10058" s="62"/>
      <c r="L10058" s="65"/>
      <c r="M10058" s="65"/>
      <c r="N10058" s="65"/>
      <c r="O10058" s="65"/>
      <c r="P10058" s="65"/>
      <c r="Q10058" s="65"/>
      <c r="R10058" s="65"/>
      <c r="S10058" s="65"/>
      <c r="T10058" s="66"/>
    </row>
    <row r="10059" spans="3:20" x14ac:dyDescent="0.3">
      <c r="C10059" s="62"/>
      <c r="D10059" s="62"/>
      <c r="E10059" s="62"/>
      <c r="F10059" s="62"/>
      <c r="G10059" s="62"/>
      <c r="H10059" s="62"/>
      <c r="I10059" s="62"/>
      <c r="J10059" s="62"/>
      <c r="K10059" s="62"/>
      <c r="L10059" s="65"/>
      <c r="M10059" s="65"/>
      <c r="N10059" s="65"/>
      <c r="O10059" s="65"/>
      <c r="P10059" s="65"/>
      <c r="Q10059" s="65"/>
      <c r="R10059" s="65"/>
      <c r="S10059" s="65"/>
      <c r="T10059" s="66"/>
    </row>
    <row r="10060" spans="3:20" x14ac:dyDescent="0.3">
      <c r="C10060" s="62"/>
      <c r="D10060" s="62"/>
      <c r="E10060" s="62"/>
      <c r="F10060" s="62"/>
      <c r="G10060" s="62"/>
      <c r="H10060" s="62"/>
      <c r="I10060" s="62"/>
      <c r="J10060" s="62"/>
      <c r="K10060" s="62"/>
      <c r="L10060" s="65"/>
      <c r="M10060" s="65"/>
      <c r="N10060" s="65"/>
      <c r="O10060" s="65"/>
      <c r="P10060" s="65"/>
      <c r="Q10060" s="65"/>
      <c r="R10060" s="65"/>
      <c r="S10060" s="65"/>
      <c r="T10060" s="66"/>
    </row>
    <row r="10061" spans="3:20" x14ac:dyDescent="0.3">
      <c r="C10061" s="62"/>
      <c r="D10061" s="62"/>
      <c r="E10061" s="62"/>
      <c r="F10061" s="62"/>
      <c r="G10061" s="62"/>
      <c r="H10061" s="62"/>
      <c r="I10061" s="62"/>
      <c r="J10061" s="62"/>
      <c r="K10061" s="62"/>
      <c r="L10061" s="65"/>
      <c r="M10061" s="65"/>
      <c r="N10061" s="65"/>
      <c r="O10061" s="65"/>
      <c r="P10061" s="65"/>
      <c r="Q10061" s="65"/>
      <c r="R10061" s="65"/>
      <c r="S10061" s="65"/>
      <c r="T10061" s="66"/>
    </row>
    <row r="10062" spans="3:20" x14ac:dyDescent="0.3">
      <c r="C10062" s="62"/>
      <c r="D10062" s="62"/>
      <c r="E10062" s="62"/>
      <c r="F10062" s="62"/>
      <c r="G10062" s="62"/>
      <c r="H10062" s="62"/>
      <c r="I10062" s="62"/>
      <c r="J10062" s="62"/>
      <c r="K10062" s="62"/>
      <c r="L10062" s="65"/>
      <c r="M10062" s="65"/>
      <c r="N10062" s="65"/>
      <c r="O10062" s="65"/>
      <c r="P10062" s="65"/>
      <c r="Q10062" s="65"/>
      <c r="R10062" s="65"/>
      <c r="S10062" s="65"/>
      <c r="T10062" s="66"/>
    </row>
    <row r="10063" spans="3:20" x14ac:dyDescent="0.3">
      <c r="C10063" s="62"/>
      <c r="D10063" s="62"/>
      <c r="E10063" s="62"/>
      <c r="F10063" s="62"/>
      <c r="G10063" s="62"/>
      <c r="H10063" s="62"/>
      <c r="I10063" s="62"/>
      <c r="J10063" s="62"/>
      <c r="K10063" s="62"/>
      <c r="L10063" s="65"/>
      <c r="M10063" s="65"/>
      <c r="N10063" s="65"/>
      <c r="O10063" s="65"/>
      <c r="P10063" s="65"/>
      <c r="Q10063" s="65"/>
      <c r="R10063" s="65"/>
      <c r="S10063" s="65"/>
      <c r="T10063" s="66"/>
    </row>
    <row r="10064" spans="3:20" x14ac:dyDescent="0.3">
      <c r="C10064" s="62"/>
      <c r="D10064" s="62"/>
      <c r="E10064" s="62"/>
      <c r="F10064" s="62"/>
      <c r="G10064" s="62"/>
      <c r="H10064" s="62"/>
      <c r="I10064" s="62"/>
      <c r="J10064" s="62"/>
      <c r="K10064" s="62"/>
      <c r="L10064" s="65"/>
      <c r="M10064" s="65"/>
      <c r="N10064" s="65"/>
      <c r="O10064" s="65"/>
      <c r="P10064" s="65"/>
      <c r="Q10064" s="65"/>
      <c r="R10064" s="65"/>
      <c r="S10064" s="65"/>
      <c r="T10064" s="66"/>
    </row>
    <row r="10065" spans="3:20" x14ac:dyDescent="0.3">
      <c r="C10065" s="62"/>
      <c r="D10065" s="62"/>
      <c r="E10065" s="62"/>
      <c r="F10065" s="62"/>
      <c r="G10065" s="62"/>
      <c r="H10065" s="62"/>
      <c r="I10065" s="62"/>
      <c r="J10065" s="62"/>
      <c r="K10065" s="62"/>
      <c r="L10065" s="65"/>
      <c r="M10065" s="65"/>
      <c r="N10065" s="65"/>
      <c r="O10065" s="65"/>
      <c r="P10065" s="65"/>
      <c r="Q10065" s="65"/>
      <c r="R10065" s="65"/>
      <c r="S10065" s="65"/>
      <c r="T10065" s="66"/>
    </row>
    <row r="10066" spans="3:20" x14ac:dyDescent="0.3">
      <c r="C10066" s="62"/>
      <c r="D10066" s="62"/>
      <c r="E10066" s="62"/>
      <c r="F10066" s="62"/>
      <c r="G10066" s="62"/>
      <c r="H10066" s="62"/>
      <c r="I10066" s="62"/>
      <c r="J10066" s="62"/>
      <c r="K10066" s="62"/>
      <c r="L10066" s="65"/>
      <c r="M10066" s="65"/>
      <c r="N10066" s="65"/>
      <c r="O10066" s="65"/>
      <c r="P10066" s="65"/>
      <c r="Q10066" s="65"/>
      <c r="R10066" s="65"/>
      <c r="S10066" s="65"/>
      <c r="T10066" s="66"/>
    </row>
    <row r="10067" spans="3:20" x14ac:dyDescent="0.3">
      <c r="C10067" s="62"/>
      <c r="D10067" s="62"/>
      <c r="E10067" s="62"/>
      <c r="F10067" s="62"/>
      <c r="G10067" s="62"/>
      <c r="H10067" s="62"/>
      <c r="I10067" s="62"/>
      <c r="J10067" s="62"/>
      <c r="K10067" s="62"/>
      <c r="L10067" s="65"/>
      <c r="M10067" s="65"/>
      <c r="N10067" s="65"/>
      <c r="O10067" s="65"/>
      <c r="P10067" s="65"/>
      <c r="Q10067" s="65"/>
      <c r="R10067" s="65"/>
      <c r="S10067" s="65"/>
      <c r="T10067" s="66"/>
    </row>
    <row r="10068" spans="3:20" x14ac:dyDescent="0.3">
      <c r="C10068" s="62"/>
      <c r="D10068" s="62"/>
      <c r="E10068" s="62"/>
      <c r="F10068" s="62"/>
      <c r="G10068" s="62"/>
      <c r="H10068" s="62"/>
      <c r="I10068" s="62"/>
      <c r="J10068" s="62"/>
      <c r="K10068" s="62"/>
      <c r="L10068" s="65"/>
      <c r="M10068" s="65"/>
      <c r="N10068" s="65"/>
      <c r="O10068" s="65"/>
      <c r="P10068" s="65"/>
      <c r="Q10068" s="65"/>
      <c r="R10068" s="65"/>
      <c r="S10068" s="65"/>
      <c r="T10068" s="66"/>
    </row>
    <row r="10069" spans="3:20" x14ac:dyDescent="0.3">
      <c r="C10069" s="62"/>
      <c r="D10069" s="62"/>
      <c r="E10069" s="62"/>
      <c r="F10069" s="62"/>
      <c r="G10069" s="62"/>
      <c r="H10069" s="62"/>
      <c r="I10069" s="62"/>
      <c r="J10069" s="62"/>
      <c r="K10069" s="62"/>
      <c r="L10069" s="65"/>
      <c r="M10069" s="65"/>
      <c r="N10069" s="65"/>
      <c r="O10069" s="65"/>
      <c r="P10069" s="65"/>
      <c r="Q10069" s="65"/>
      <c r="R10069" s="65"/>
      <c r="S10069" s="65"/>
      <c r="T10069" s="66"/>
    </row>
    <row r="10070" spans="3:20" x14ac:dyDescent="0.3">
      <c r="C10070" s="62"/>
      <c r="D10070" s="62"/>
      <c r="E10070" s="62"/>
      <c r="F10070" s="62"/>
      <c r="G10070" s="62"/>
      <c r="H10070" s="62"/>
      <c r="I10070" s="62"/>
      <c r="J10070" s="62"/>
      <c r="K10070" s="62"/>
      <c r="L10070" s="65"/>
      <c r="M10070" s="65"/>
      <c r="N10070" s="65"/>
      <c r="O10070" s="65"/>
      <c r="P10070" s="65"/>
      <c r="Q10070" s="65"/>
      <c r="R10070" s="65"/>
      <c r="S10070" s="65"/>
      <c r="T10070" s="66"/>
    </row>
    <row r="10071" spans="3:20" x14ac:dyDescent="0.3">
      <c r="C10071" s="62"/>
      <c r="D10071" s="62"/>
      <c r="E10071" s="62"/>
      <c r="F10071" s="62"/>
      <c r="G10071" s="62"/>
      <c r="H10071" s="62"/>
      <c r="I10071" s="62"/>
      <c r="J10071" s="62"/>
      <c r="K10071" s="62"/>
      <c r="L10071" s="65"/>
      <c r="M10071" s="65"/>
      <c r="N10071" s="65"/>
      <c r="O10071" s="65"/>
      <c r="P10071" s="65"/>
      <c r="Q10071" s="65"/>
      <c r="R10071" s="65"/>
      <c r="S10071" s="65"/>
      <c r="T10071" s="66"/>
    </row>
    <row r="10072" spans="3:20" x14ac:dyDescent="0.3">
      <c r="C10072" s="62"/>
      <c r="D10072" s="62"/>
      <c r="E10072" s="62"/>
      <c r="F10072" s="62"/>
      <c r="G10072" s="62"/>
      <c r="H10072" s="62"/>
      <c r="I10072" s="62"/>
      <c r="J10072" s="62"/>
      <c r="K10072" s="62"/>
      <c r="L10072" s="65"/>
      <c r="M10072" s="65"/>
      <c r="N10072" s="65"/>
      <c r="O10072" s="65"/>
      <c r="P10072" s="65"/>
      <c r="Q10072" s="65"/>
      <c r="R10072" s="65"/>
      <c r="S10072" s="65"/>
      <c r="T10072" s="66"/>
    </row>
    <row r="10073" spans="3:20" x14ac:dyDescent="0.3">
      <c r="C10073" s="62"/>
      <c r="D10073" s="62"/>
      <c r="E10073" s="62"/>
      <c r="F10073" s="62"/>
      <c r="G10073" s="62"/>
      <c r="H10073" s="62"/>
      <c r="I10073" s="62"/>
      <c r="J10073" s="62"/>
      <c r="K10073" s="62"/>
      <c r="L10073" s="65"/>
      <c r="M10073" s="65"/>
      <c r="N10073" s="65"/>
      <c r="O10073" s="65"/>
      <c r="P10073" s="65"/>
      <c r="Q10073" s="65"/>
      <c r="R10073" s="65"/>
      <c r="S10073" s="65"/>
      <c r="T10073" s="66"/>
    </row>
    <row r="10074" spans="3:20" x14ac:dyDescent="0.3">
      <c r="C10074" s="62"/>
      <c r="D10074" s="62"/>
      <c r="E10074" s="62"/>
      <c r="F10074" s="62"/>
      <c r="G10074" s="62"/>
      <c r="H10074" s="62"/>
      <c r="I10074" s="62"/>
      <c r="J10074" s="62"/>
      <c r="K10074" s="62"/>
      <c r="L10074" s="65"/>
      <c r="M10074" s="65"/>
      <c r="N10074" s="65"/>
      <c r="O10074" s="65"/>
      <c r="P10074" s="65"/>
      <c r="Q10074" s="65"/>
      <c r="R10074" s="65"/>
      <c r="S10074" s="65"/>
      <c r="T10074" s="66"/>
    </row>
    <row r="10075" spans="3:20" x14ac:dyDescent="0.3">
      <c r="C10075" s="62"/>
      <c r="D10075" s="62"/>
      <c r="E10075" s="62"/>
      <c r="F10075" s="62"/>
      <c r="G10075" s="62"/>
      <c r="H10075" s="62"/>
      <c r="I10075" s="62"/>
      <c r="J10075" s="62"/>
      <c r="K10075" s="62"/>
      <c r="L10075" s="65"/>
      <c r="M10075" s="65"/>
      <c r="N10075" s="65"/>
      <c r="O10075" s="65"/>
      <c r="P10075" s="65"/>
      <c r="Q10075" s="65"/>
      <c r="R10075" s="65"/>
      <c r="S10075" s="65"/>
      <c r="T10075" s="66"/>
    </row>
    <row r="10076" spans="3:20" x14ac:dyDescent="0.3">
      <c r="C10076" s="62"/>
      <c r="D10076" s="62"/>
      <c r="E10076" s="62"/>
      <c r="F10076" s="62"/>
      <c r="G10076" s="62"/>
      <c r="H10076" s="62"/>
      <c r="I10076" s="62"/>
      <c r="J10076" s="62"/>
      <c r="K10076" s="62"/>
      <c r="L10076" s="65"/>
      <c r="M10076" s="65"/>
      <c r="N10076" s="65"/>
      <c r="O10076" s="65"/>
      <c r="P10076" s="65"/>
      <c r="Q10076" s="65"/>
      <c r="R10076" s="65"/>
      <c r="S10076" s="65"/>
      <c r="T10076" s="66"/>
    </row>
    <row r="10077" spans="3:20" x14ac:dyDescent="0.3">
      <c r="C10077" s="62"/>
      <c r="D10077" s="62"/>
      <c r="E10077" s="62"/>
      <c r="F10077" s="62"/>
      <c r="G10077" s="62"/>
      <c r="H10077" s="62"/>
      <c r="I10077" s="62"/>
      <c r="J10077" s="62"/>
      <c r="K10077" s="62"/>
      <c r="L10077" s="65"/>
      <c r="M10077" s="65"/>
      <c r="N10077" s="65"/>
      <c r="O10077" s="65"/>
      <c r="P10077" s="65"/>
      <c r="Q10077" s="65"/>
      <c r="R10077" s="65"/>
      <c r="S10077" s="65"/>
      <c r="T10077" s="66"/>
    </row>
    <row r="10078" spans="3:20" x14ac:dyDescent="0.3">
      <c r="C10078" s="62"/>
      <c r="D10078" s="62"/>
      <c r="E10078" s="62"/>
      <c r="F10078" s="62"/>
      <c r="G10078" s="62"/>
      <c r="H10078" s="62"/>
      <c r="I10078" s="62"/>
      <c r="J10078" s="62"/>
      <c r="K10078" s="62"/>
      <c r="L10078" s="65"/>
      <c r="M10078" s="65"/>
      <c r="N10078" s="65"/>
      <c r="O10078" s="65"/>
      <c r="P10078" s="65"/>
      <c r="Q10078" s="65"/>
      <c r="R10078" s="65"/>
      <c r="S10078" s="65"/>
      <c r="T10078" s="66"/>
    </row>
    <row r="10079" spans="3:20" x14ac:dyDescent="0.3">
      <c r="C10079" s="62"/>
      <c r="D10079" s="62"/>
      <c r="E10079" s="62"/>
      <c r="F10079" s="62"/>
      <c r="G10079" s="62"/>
      <c r="H10079" s="62"/>
      <c r="I10079" s="62"/>
      <c r="J10079" s="62"/>
      <c r="K10079" s="62"/>
      <c r="L10079" s="65"/>
      <c r="M10079" s="65"/>
      <c r="N10079" s="65"/>
      <c r="O10079" s="65"/>
      <c r="P10079" s="65"/>
      <c r="Q10079" s="65"/>
      <c r="R10079" s="65"/>
      <c r="S10079" s="65"/>
      <c r="T10079" s="66"/>
    </row>
    <row r="10080" spans="3:20" x14ac:dyDescent="0.3">
      <c r="C10080" s="62"/>
      <c r="D10080" s="62"/>
      <c r="E10080" s="62"/>
      <c r="F10080" s="62"/>
      <c r="G10080" s="62"/>
      <c r="H10080" s="62"/>
      <c r="I10080" s="62"/>
      <c r="J10080" s="62"/>
      <c r="K10080" s="62"/>
      <c r="L10080" s="65"/>
      <c r="M10080" s="65"/>
      <c r="N10080" s="65"/>
      <c r="O10080" s="65"/>
      <c r="P10080" s="65"/>
      <c r="Q10080" s="65"/>
      <c r="R10080" s="65"/>
      <c r="S10080" s="65"/>
      <c r="T10080" s="66"/>
    </row>
    <row r="10081" spans="3:20" x14ac:dyDescent="0.3">
      <c r="C10081" s="62"/>
      <c r="D10081" s="62"/>
      <c r="E10081" s="62"/>
      <c r="F10081" s="62"/>
      <c r="G10081" s="62"/>
      <c r="H10081" s="62"/>
      <c r="I10081" s="62"/>
      <c r="J10081" s="62"/>
      <c r="K10081" s="62"/>
      <c r="L10081" s="65"/>
      <c r="M10081" s="65"/>
      <c r="N10081" s="65"/>
      <c r="O10081" s="65"/>
      <c r="P10081" s="65"/>
      <c r="Q10081" s="65"/>
      <c r="R10081" s="65"/>
      <c r="S10081" s="65"/>
      <c r="T10081" s="66"/>
    </row>
    <row r="10082" spans="3:20" x14ac:dyDescent="0.3">
      <c r="C10082" s="62"/>
      <c r="D10082" s="62"/>
      <c r="E10082" s="62"/>
      <c r="F10082" s="62"/>
      <c r="G10082" s="62"/>
      <c r="H10082" s="62"/>
      <c r="I10082" s="62"/>
      <c r="J10082" s="62"/>
      <c r="K10082" s="62"/>
      <c r="L10082" s="65"/>
      <c r="M10082" s="65"/>
      <c r="N10082" s="65"/>
      <c r="O10082" s="65"/>
      <c r="P10082" s="65"/>
      <c r="Q10082" s="65"/>
      <c r="R10082" s="65"/>
      <c r="S10082" s="65"/>
      <c r="T10082" s="66"/>
    </row>
    <row r="10083" spans="3:20" x14ac:dyDescent="0.3">
      <c r="C10083" s="62"/>
      <c r="D10083" s="62"/>
      <c r="E10083" s="62"/>
      <c r="F10083" s="62"/>
      <c r="G10083" s="62"/>
      <c r="H10083" s="62"/>
      <c r="I10083" s="62"/>
      <c r="J10083" s="62"/>
      <c r="K10083" s="62"/>
      <c r="L10083" s="65"/>
      <c r="M10083" s="65"/>
      <c r="N10083" s="65"/>
      <c r="O10083" s="65"/>
      <c r="P10083" s="65"/>
      <c r="Q10083" s="65"/>
      <c r="R10083" s="65"/>
      <c r="S10083" s="65"/>
      <c r="T10083" s="66"/>
    </row>
    <row r="10084" spans="3:20" x14ac:dyDescent="0.3">
      <c r="C10084" s="62"/>
      <c r="D10084" s="62"/>
      <c r="E10084" s="62"/>
      <c r="F10084" s="62"/>
      <c r="G10084" s="62"/>
      <c r="H10084" s="62"/>
      <c r="I10084" s="62"/>
      <c r="J10084" s="62"/>
      <c r="K10084" s="62"/>
      <c r="L10084" s="65"/>
      <c r="M10084" s="65"/>
      <c r="N10084" s="65"/>
      <c r="O10084" s="65"/>
      <c r="P10084" s="65"/>
      <c r="Q10084" s="65"/>
      <c r="R10084" s="65"/>
      <c r="S10084" s="65"/>
      <c r="T10084" s="66"/>
    </row>
    <row r="10085" spans="3:20" x14ac:dyDescent="0.3">
      <c r="C10085" s="62"/>
      <c r="D10085" s="62"/>
      <c r="E10085" s="62"/>
      <c r="F10085" s="62"/>
      <c r="G10085" s="62"/>
      <c r="H10085" s="62"/>
      <c r="I10085" s="62"/>
      <c r="J10085" s="62"/>
      <c r="K10085" s="62"/>
      <c r="L10085" s="65"/>
      <c r="M10085" s="65"/>
      <c r="N10085" s="65"/>
      <c r="O10085" s="65"/>
      <c r="P10085" s="65"/>
      <c r="Q10085" s="65"/>
      <c r="R10085" s="65"/>
      <c r="S10085" s="65"/>
      <c r="T10085" s="66"/>
    </row>
    <row r="10086" spans="3:20" x14ac:dyDescent="0.3">
      <c r="C10086" s="62"/>
      <c r="D10086" s="62"/>
      <c r="E10086" s="62"/>
      <c r="F10086" s="62"/>
      <c r="G10086" s="62"/>
      <c r="H10086" s="62"/>
      <c r="I10086" s="62"/>
      <c r="J10086" s="62"/>
      <c r="K10086" s="62"/>
      <c r="L10086" s="65"/>
      <c r="M10086" s="65"/>
      <c r="N10086" s="65"/>
      <c r="O10086" s="65"/>
      <c r="P10086" s="65"/>
      <c r="Q10086" s="65"/>
      <c r="R10086" s="65"/>
      <c r="S10086" s="65"/>
      <c r="T10086" s="66"/>
    </row>
    <row r="10087" spans="3:20" x14ac:dyDescent="0.3">
      <c r="C10087" s="62"/>
      <c r="D10087" s="62"/>
      <c r="E10087" s="62"/>
      <c r="F10087" s="62"/>
      <c r="G10087" s="62"/>
      <c r="H10087" s="62"/>
      <c r="I10087" s="62"/>
      <c r="J10087" s="62"/>
      <c r="K10087" s="62"/>
      <c r="L10087" s="65"/>
      <c r="M10087" s="65"/>
      <c r="N10087" s="65"/>
      <c r="O10087" s="65"/>
      <c r="P10087" s="65"/>
      <c r="Q10087" s="65"/>
      <c r="R10087" s="65"/>
      <c r="S10087" s="65"/>
      <c r="T10087" s="66"/>
    </row>
    <row r="10088" spans="3:20" x14ac:dyDescent="0.3">
      <c r="C10088" s="62"/>
      <c r="D10088" s="62"/>
      <c r="E10088" s="62"/>
      <c r="F10088" s="62"/>
      <c r="G10088" s="62"/>
      <c r="H10088" s="62"/>
      <c r="I10088" s="62"/>
      <c r="J10088" s="62"/>
      <c r="K10088" s="62"/>
      <c r="L10088" s="65"/>
      <c r="M10088" s="65"/>
      <c r="N10088" s="65"/>
      <c r="O10088" s="65"/>
      <c r="P10088" s="65"/>
      <c r="Q10088" s="65"/>
      <c r="R10088" s="65"/>
      <c r="S10088" s="65"/>
      <c r="T10088" s="66"/>
    </row>
    <row r="10089" spans="3:20" x14ac:dyDescent="0.3">
      <c r="C10089" s="62"/>
      <c r="D10089" s="62"/>
      <c r="E10089" s="62"/>
      <c r="F10089" s="62"/>
      <c r="G10089" s="62"/>
      <c r="H10089" s="62"/>
      <c r="I10089" s="62"/>
      <c r="J10089" s="62"/>
      <c r="K10089" s="62"/>
      <c r="L10089" s="65"/>
      <c r="M10089" s="65"/>
      <c r="N10089" s="65"/>
      <c r="O10089" s="65"/>
      <c r="P10089" s="65"/>
      <c r="Q10089" s="65"/>
      <c r="R10089" s="65"/>
      <c r="S10089" s="65"/>
      <c r="T10089" s="66"/>
    </row>
    <row r="10090" spans="3:20" x14ac:dyDescent="0.3">
      <c r="C10090" s="62"/>
      <c r="D10090" s="62"/>
      <c r="E10090" s="62"/>
      <c r="F10090" s="62"/>
      <c r="G10090" s="62"/>
      <c r="H10090" s="62"/>
      <c r="I10090" s="62"/>
      <c r="J10090" s="62"/>
      <c r="K10090" s="62"/>
      <c r="L10090" s="65"/>
      <c r="M10090" s="65"/>
      <c r="N10090" s="65"/>
      <c r="O10090" s="65"/>
      <c r="P10090" s="65"/>
      <c r="Q10090" s="65"/>
      <c r="R10090" s="65"/>
      <c r="S10090" s="65"/>
      <c r="T10090" s="66"/>
    </row>
    <row r="10091" spans="3:20" x14ac:dyDescent="0.3">
      <c r="C10091" s="62"/>
      <c r="D10091" s="62"/>
      <c r="E10091" s="62"/>
      <c r="F10091" s="62"/>
      <c r="G10091" s="62"/>
      <c r="H10091" s="62"/>
      <c r="I10091" s="62"/>
      <c r="J10091" s="62"/>
      <c r="K10091" s="62"/>
      <c r="L10091" s="65"/>
      <c r="M10091" s="65"/>
      <c r="N10091" s="65"/>
      <c r="O10091" s="65"/>
      <c r="P10091" s="65"/>
      <c r="Q10091" s="65"/>
      <c r="R10091" s="65"/>
      <c r="S10091" s="65"/>
      <c r="T10091" s="66"/>
    </row>
    <row r="10092" spans="3:20" x14ac:dyDescent="0.3">
      <c r="C10092" s="62"/>
      <c r="D10092" s="62"/>
      <c r="E10092" s="62"/>
      <c r="F10092" s="62"/>
      <c r="G10092" s="62"/>
      <c r="H10092" s="62"/>
      <c r="I10092" s="62"/>
      <c r="J10092" s="62"/>
      <c r="K10092" s="62"/>
      <c r="L10092" s="65"/>
      <c r="M10092" s="65"/>
      <c r="N10092" s="65"/>
      <c r="O10092" s="65"/>
      <c r="P10092" s="65"/>
      <c r="Q10092" s="65"/>
      <c r="R10092" s="65"/>
      <c r="S10092" s="65"/>
      <c r="T10092" s="66"/>
    </row>
    <row r="10093" spans="3:20" x14ac:dyDescent="0.3">
      <c r="C10093" s="62"/>
      <c r="D10093" s="62"/>
      <c r="E10093" s="62"/>
      <c r="F10093" s="62"/>
      <c r="G10093" s="62"/>
      <c r="H10093" s="62"/>
      <c r="I10093" s="62"/>
      <c r="J10093" s="62"/>
      <c r="K10093" s="62"/>
      <c r="L10093" s="65"/>
      <c r="M10093" s="65"/>
      <c r="N10093" s="65"/>
      <c r="O10093" s="65"/>
      <c r="P10093" s="65"/>
      <c r="Q10093" s="65"/>
      <c r="R10093" s="65"/>
      <c r="S10093" s="65"/>
      <c r="T10093" s="66"/>
    </row>
    <row r="10094" spans="3:20" x14ac:dyDescent="0.3">
      <c r="C10094" s="62"/>
      <c r="D10094" s="62"/>
      <c r="E10094" s="62"/>
      <c r="F10094" s="62"/>
      <c r="G10094" s="62"/>
      <c r="H10094" s="62"/>
      <c r="I10094" s="62"/>
      <c r="J10094" s="62"/>
      <c r="K10094" s="62"/>
      <c r="L10094" s="65"/>
      <c r="M10094" s="65"/>
      <c r="N10094" s="65"/>
      <c r="O10094" s="65"/>
      <c r="P10094" s="65"/>
      <c r="Q10094" s="65"/>
      <c r="R10094" s="65"/>
      <c r="S10094" s="65"/>
      <c r="T10094" s="66"/>
    </row>
    <row r="10095" spans="3:20" x14ac:dyDescent="0.3">
      <c r="C10095" s="62"/>
      <c r="D10095" s="62"/>
      <c r="E10095" s="62"/>
      <c r="F10095" s="62"/>
      <c r="G10095" s="62"/>
      <c r="H10095" s="62"/>
      <c r="I10095" s="62"/>
      <c r="J10095" s="62"/>
      <c r="K10095" s="62"/>
      <c r="L10095" s="65"/>
      <c r="M10095" s="65"/>
      <c r="N10095" s="65"/>
      <c r="O10095" s="65"/>
      <c r="P10095" s="65"/>
      <c r="Q10095" s="65"/>
      <c r="R10095" s="65"/>
      <c r="S10095" s="65"/>
      <c r="T10095" s="66"/>
    </row>
    <row r="10096" spans="3:20" x14ac:dyDescent="0.3">
      <c r="C10096" s="62"/>
      <c r="D10096" s="62"/>
      <c r="E10096" s="62"/>
      <c r="F10096" s="62"/>
      <c r="G10096" s="62"/>
      <c r="H10096" s="62"/>
      <c r="I10096" s="62"/>
      <c r="J10096" s="62"/>
      <c r="K10096" s="62"/>
      <c r="L10096" s="65"/>
      <c r="M10096" s="65"/>
      <c r="N10096" s="65"/>
      <c r="O10096" s="65"/>
      <c r="P10096" s="65"/>
      <c r="Q10096" s="65"/>
      <c r="R10096" s="65"/>
      <c r="S10096" s="65"/>
      <c r="T10096" s="66"/>
    </row>
    <row r="10097" spans="3:20" x14ac:dyDescent="0.3">
      <c r="C10097" s="62"/>
      <c r="D10097" s="62"/>
      <c r="E10097" s="62"/>
      <c r="F10097" s="62"/>
      <c r="G10097" s="62"/>
      <c r="H10097" s="62"/>
      <c r="I10097" s="62"/>
      <c r="J10097" s="62"/>
      <c r="K10097" s="62"/>
      <c r="L10097" s="65"/>
      <c r="M10097" s="65"/>
      <c r="N10097" s="65"/>
      <c r="O10097" s="65"/>
      <c r="P10097" s="65"/>
      <c r="Q10097" s="65"/>
      <c r="R10097" s="65"/>
      <c r="S10097" s="65"/>
      <c r="T10097" s="66"/>
    </row>
    <row r="10098" spans="3:20" x14ac:dyDescent="0.3">
      <c r="C10098" s="62"/>
      <c r="D10098" s="62"/>
      <c r="E10098" s="62"/>
      <c r="F10098" s="62"/>
      <c r="G10098" s="62"/>
      <c r="H10098" s="62"/>
      <c r="I10098" s="62"/>
      <c r="J10098" s="62"/>
      <c r="K10098" s="62"/>
      <c r="L10098" s="65"/>
      <c r="M10098" s="65"/>
      <c r="N10098" s="65"/>
      <c r="O10098" s="65"/>
      <c r="P10098" s="65"/>
      <c r="Q10098" s="65"/>
      <c r="R10098" s="65"/>
      <c r="S10098" s="65"/>
      <c r="T10098" s="66"/>
    </row>
    <row r="10099" spans="3:20" x14ac:dyDescent="0.3">
      <c r="C10099" s="62"/>
      <c r="D10099" s="62"/>
      <c r="E10099" s="62"/>
      <c r="F10099" s="62"/>
      <c r="G10099" s="62"/>
      <c r="H10099" s="62"/>
      <c r="I10099" s="62"/>
      <c r="J10099" s="62"/>
      <c r="K10099" s="62"/>
      <c r="L10099" s="65"/>
      <c r="M10099" s="65"/>
      <c r="N10099" s="65"/>
      <c r="O10099" s="65"/>
      <c r="P10099" s="65"/>
      <c r="Q10099" s="65"/>
      <c r="R10099" s="65"/>
      <c r="S10099" s="65"/>
      <c r="T10099" s="66"/>
    </row>
    <row r="10100" spans="3:20" x14ac:dyDescent="0.3">
      <c r="C10100" s="62"/>
      <c r="D10100" s="62"/>
      <c r="E10100" s="62"/>
      <c r="F10100" s="62"/>
      <c r="G10100" s="62"/>
      <c r="H10100" s="62"/>
      <c r="I10100" s="62"/>
      <c r="J10100" s="62"/>
      <c r="K10100" s="62"/>
      <c r="L10100" s="65"/>
      <c r="M10100" s="65"/>
      <c r="N10100" s="65"/>
      <c r="O10100" s="65"/>
      <c r="P10100" s="65"/>
      <c r="Q10100" s="65"/>
      <c r="R10100" s="65"/>
      <c r="S10100" s="65"/>
      <c r="T10100" s="66"/>
    </row>
    <row r="10101" spans="3:20" x14ac:dyDescent="0.3">
      <c r="C10101" s="62"/>
      <c r="D10101" s="62"/>
      <c r="E10101" s="62"/>
      <c r="F10101" s="62"/>
      <c r="G10101" s="62"/>
      <c r="H10101" s="62"/>
      <c r="I10101" s="62"/>
      <c r="J10101" s="62"/>
      <c r="K10101" s="62"/>
      <c r="L10101" s="65"/>
      <c r="M10101" s="65"/>
      <c r="N10101" s="65"/>
      <c r="O10101" s="65"/>
      <c r="P10101" s="65"/>
      <c r="Q10101" s="65"/>
      <c r="R10101" s="65"/>
      <c r="S10101" s="65"/>
      <c r="T10101" s="66"/>
    </row>
    <row r="10102" spans="3:20" x14ac:dyDescent="0.3">
      <c r="C10102" s="62"/>
      <c r="D10102" s="62"/>
      <c r="E10102" s="62"/>
      <c r="F10102" s="62"/>
      <c r="G10102" s="62"/>
      <c r="H10102" s="62"/>
      <c r="I10102" s="62"/>
      <c r="J10102" s="62"/>
      <c r="K10102" s="62"/>
      <c r="L10102" s="65"/>
      <c r="M10102" s="65"/>
      <c r="N10102" s="65"/>
      <c r="O10102" s="65"/>
      <c r="P10102" s="65"/>
      <c r="Q10102" s="65"/>
      <c r="R10102" s="65"/>
      <c r="S10102" s="65"/>
      <c r="T10102" s="66"/>
    </row>
    <row r="10103" spans="3:20" x14ac:dyDescent="0.3">
      <c r="C10103" s="62"/>
      <c r="D10103" s="62"/>
      <c r="E10103" s="62"/>
      <c r="F10103" s="62"/>
      <c r="G10103" s="62"/>
      <c r="H10103" s="62"/>
      <c r="I10103" s="62"/>
      <c r="J10103" s="62"/>
      <c r="K10103" s="62"/>
      <c r="L10103" s="65"/>
      <c r="M10103" s="65"/>
      <c r="N10103" s="65"/>
      <c r="O10103" s="65"/>
      <c r="P10103" s="65"/>
      <c r="Q10103" s="65"/>
      <c r="R10103" s="65"/>
      <c r="S10103" s="65"/>
      <c r="T10103" s="66"/>
    </row>
    <row r="10104" spans="3:20" x14ac:dyDescent="0.3">
      <c r="C10104" s="62"/>
      <c r="D10104" s="62"/>
      <c r="E10104" s="62"/>
      <c r="F10104" s="62"/>
      <c r="G10104" s="62"/>
      <c r="H10104" s="62"/>
      <c r="I10104" s="62"/>
      <c r="J10104" s="62"/>
      <c r="K10104" s="62"/>
      <c r="L10104" s="65"/>
      <c r="M10104" s="65"/>
      <c r="N10104" s="65"/>
      <c r="O10104" s="65"/>
      <c r="P10104" s="65"/>
      <c r="Q10104" s="65"/>
      <c r="R10104" s="65"/>
      <c r="S10104" s="65"/>
      <c r="T10104" s="66"/>
    </row>
    <row r="10105" spans="3:20" x14ac:dyDescent="0.3">
      <c r="C10105" s="62"/>
      <c r="D10105" s="62"/>
      <c r="E10105" s="62"/>
      <c r="F10105" s="62"/>
      <c r="G10105" s="62"/>
      <c r="H10105" s="62"/>
      <c r="I10105" s="62"/>
      <c r="J10105" s="62"/>
      <c r="K10105" s="62"/>
      <c r="L10105" s="65"/>
      <c r="M10105" s="65"/>
      <c r="N10105" s="65"/>
      <c r="O10105" s="65"/>
      <c r="P10105" s="65"/>
      <c r="Q10105" s="65"/>
      <c r="R10105" s="65"/>
      <c r="S10105" s="65"/>
      <c r="T10105" s="66"/>
    </row>
    <row r="10106" spans="3:20" x14ac:dyDescent="0.3">
      <c r="C10106" s="62"/>
      <c r="D10106" s="62"/>
      <c r="E10106" s="62"/>
      <c r="F10106" s="62"/>
      <c r="G10106" s="62"/>
      <c r="H10106" s="62"/>
      <c r="I10106" s="62"/>
      <c r="J10106" s="62"/>
      <c r="K10106" s="62"/>
      <c r="L10106" s="65"/>
      <c r="M10106" s="65"/>
      <c r="N10106" s="65"/>
      <c r="O10106" s="65"/>
      <c r="P10106" s="65"/>
      <c r="Q10106" s="65"/>
      <c r="R10106" s="65"/>
      <c r="S10106" s="65"/>
      <c r="T10106" s="66"/>
    </row>
    <row r="10107" spans="3:20" x14ac:dyDescent="0.3">
      <c r="C10107" s="62"/>
      <c r="D10107" s="62"/>
      <c r="E10107" s="62"/>
      <c r="F10107" s="62"/>
      <c r="G10107" s="62"/>
      <c r="H10107" s="62"/>
      <c r="I10107" s="62"/>
      <c r="J10107" s="62"/>
      <c r="K10107" s="62"/>
      <c r="L10107" s="65"/>
      <c r="M10107" s="65"/>
      <c r="N10107" s="65"/>
      <c r="O10107" s="65"/>
      <c r="P10107" s="65"/>
      <c r="Q10107" s="65"/>
      <c r="R10107" s="65"/>
      <c r="S10107" s="65"/>
      <c r="T10107" s="66"/>
    </row>
    <row r="10108" spans="3:20" x14ac:dyDescent="0.3">
      <c r="C10108" s="62"/>
      <c r="D10108" s="62"/>
      <c r="E10108" s="62"/>
      <c r="F10108" s="62"/>
      <c r="G10108" s="62"/>
      <c r="H10108" s="62"/>
      <c r="I10108" s="62"/>
      <c r="J10108" s="62"/>
      <c r="K10108" s="62"/>
      <c r="L10108" s="65"/>
      <c r="M10108" s="65"/>
      <c r="N10108" s="65"/>
      <c r="O10108" s="65"/>
      <c r="P10108" s="65"/>
      <c r="Q10108" s="65"/>
      <c r="R10108" s="65"/>
      <c r="S10108" s="65"/>
      <c r="T10108" s="66"/>
    </row>
    <row r="10109" spans="3:20" x14ac:dyDescent="0.3">
      <c r="C10109" s="62"/>
      <c r="D10109" s="62"/>
      <c r="E10109" s="62"/>
      <c r="F10109" s="62"/>
      <c r="G10109" s="62"/>
      <c r="H10109" s="62"/>
      <c r="I10109" s="62"/>
      <c r="J10109" s="62"/>
      <c r="K10109" s="62"/>
      <c r="L10109" s="65"/>
      <c r="M10109" s="65"/>
      <c r="N10109" s="65"/>
      <c r="O10109" s="65"/>
      <c r="P10109" s="65"/>
      <c r="Q10109" s="65"/>
      <c r="R10109" s="65"/>
      <c r="S10109" s="65"/>
      <c r="T10109" s="66"/>
    </row>
    <row r="10110" spans="3:20" x14ac:dyDescent="0.3">
      <c r="C10110" s="62"/>
      <c r="D10110" s="62"/>
      <c r="E10110" s="62"/>
      <c r="F10110" s="62"/>
      <c r="G10110" s="62"/>
      <c r="H10110" s="62"/>
      <c r="I10110" s="62"/>
      <c r="J10110" s="62"/>
      <c r="K10110" s="62"/>
      <c r="L10110" s="65"/>
      <c r="M10110" s="65"/>
      <c r="N10110" s="65"/>
      <c r="O10110" s="65"/>
      <c r="P10110" s="65"/>
      <c r="Q10110" s="65"/>
      <c r="R10110" s="65"/>
      <c r="S10110" s="65"/>
      <c r="T10110" s="66"/>
    </row>
    <row r="10111" spans="3:20" x14ac:dyDescent="0.3">
      <c r="C10111" s="62"/>
      <c r="D10111" s="62"/>
      <c r="E10111" s="62"/>
      <c r="F10111" s="62"/>
      <c r="G10111" s="62"/>
      <c r="H10111" s="62"/>
      <c r="I10111" s="62"/>
      <c r="J10111" s="62"/>
      <c r="K10111" s="62"/>
      <c r="L10111" s="65"/>
      <c r="M10111" s="65"/>
      <c r="N10111" s="65"/>
      <c r="O10111" s="65"/>
      <c r="P10111" s="65"/>
      <c r="Q10111" s="65"/>
      <c r="R10111" s="65"/>
      <c r="S10111" s="65"/>
      <c r="T10111" s="66"/>
    </row>
    <row r="10112" spans="3:20" x14ac:dyDescent="0.3">
      <c r="C10112" s="62"/>
      <c r="D10112" s="62"/>
      <c r="E10112" s="62"/>
      <c r="F10112" s="62"/>
      <c r="G10112" s="62"/>
      <c r="H10112" s="62"/>
      <c r="I10112" s="62"/>
      <c r="J10112" s="62"/>
      <c r="K10112" s="62"/>
      <c r="L10112" s="65"/>
      <c r="M10112" s="65"/>
      <c r="N10112" s="65"/>
      <c r="O10112" s="65"/>
      <c r="P10112" s="65"/>
      <c r="Q10112" s="65"/>
      <c r="R10112" s="65"/>
      <c r="S10112" s="65"/>
      <c r="T10112" s="66"/>
    </row>
    <row r="10113" spans="3:20" x14ac:dyDescent="0.3">
      <c r="C10113" s="62"/>
      <c r="D10113" s="62"/>
      <c r="E10113" s="62"/>
      <c r="F10113" s="62"/>
      <c r="G10113" s="62"/>
      <c r="H10113" s="62"/>
      <c r="I10113" s="62"/>
      <c r="J10113" s="62"/>
      <c r="K10113" s="62"/>
      <c r="L10113" s="65"/>
      <c r="M10113" s="65"/>
      <c r="N10113" s="65"/>
      <c r="O10113" s="65"/>
      <c r="P10113" s="65"/>
      <c r="Q10113" s="65"/>
      <c r="R10113" s="65"/>
      <c r="S10113" s="65"/>
      <c r="T10113" s="66"/>
    </row>
    <row r="10114" spans="3:20" x14ac:dyDescent="0.3">
      <c r="C10114" s="62"/>
      <c r="D10114" s="62"/>
      <c r="E10114" s="62"/>
      <c r="F10114" s="62"/>
      <c r="G10114" s="62"/>
      <c r="H10114" s="62"/>
      <c r="I10114" s="62"/>
      <c r="J10114" s="62"/>
      <c r="K10114" s="62"/>
      <c r="L10114" s="65"/>
      <c r="M10114" s="65"/>
      <c r="N10114" s="65"/>
      <c r="O10114" s="65"/>
      <c r="P10114" s="65"/>
      <c r="Q10114" s="65"/>
      <c r="R10114" s="65"/>
      <c r="S10114" s="65"/>
      <c r="T10114" s="66"/>
    </row>
    <row r="10115" spans="3:20" x14ac:dyDescent="0.3">
      <c r="C10115" s="62"/>
      <c r="D10115" s="62"/>
      <c r="E10115" s="62"/>
      <c r="F10115" s="62"/>
      <c r="G10115" s="62"/>
      <c r="H10115" s="62"/>
      <c r="I10115" s="62"/>
      <c r="J10115" s="62"/>
      <c r="K10115" s="62"/>
      <c r="L10115" s="65"/>
      <c r="M10115" s="65"/>
      <c r="N10115" s="65"/>
      <c r="O10115" s="65"/>
      <c r="P10115" s="65"/>
      <c r="Q10115" s="65"/>
      <c r="R10115" s="65"/>
      <c r="S10115" s="65"/>
      <c r="T10115" s="66"/>
    </row>
    <row r="10116" spans="3:20" x14ac:dyDescent="0.3">
      <c r="C10116" s="62"/>
      <c r="D10116" s="62"/>
      <c r="E10116" s="62"/>
      <c r="F10116" s="62"/>
      <c r="G10116" s="62"/>
      <c r="H10116" s="62"/>
      <c r="I10116" s="62"/>
      <c r="J10116" s="62"/>
      <c r="K10116" s="62"/>
      <c r="L10116" s="65"/>
      <c r="M10116" s="65"/>
      <c r="N10116" s="65"/>
      <c r="O10116" s="65"/>
      <c r="P10116" s="65"/>
      <c r="Q10116" s="65"/>
      <c r="R10116" s="65"/>
      <c r="S10116" s="65"/>
      <c r="T10116" s="66"/>
    </row>
    <row r="10117" spans="3:20" x14ac:dyDescent="0.3">
      <c r="C10117" s="62"/>
      <c r="D10117" s="62"/>
      <c r="E10117" s="62"/>
      <c r="F10117" s="62"/>
      <c r="G10117" s="62"/>
      <c r="H10117" s="62"/>
      <c r="I10117" s="62"/>
      <c r="J10117" s="62"/>
      <c r="K10117" s="62"/>
      <c r="L10117" s="65"/>
      <c r="M10117" s="65"/>
      <c r="N10117" s="65"/>
      <c r="O10117" s="65"/>
      <c r="P10117" s="65"/>
      <c r="Q10117" s="65"/>
      <c r="R10117" s="65"/>
      <c r="S10117" s="65"/>
      <c r="T10117" s="66"/>
    </row>
    <row r="10118" spans="3:20" x14ac:dyDescent="0.3">
      <c r="C10118" s="62"/>
      <c r="D10118" s="62"/>
      <c r="E10118" s="62"/>
      <c r="F10118" s="62"/>
      <c r="G10118" s="62"/>
      <c r="H10118" s="62"/>
      <c r="I10118" s="62"/>
      <c r="J10118" s="62"/>
      <c r="K10118" s="62"/>
      <c r="L10118" s="65"/>
      <c r="M10118" s="65"/>
      <c r="N10118" s="65"/>
      <c r="O10118" s="65"/>
      <c r="P10118" s="65"/>
      <c r="Q10118" s="65"/>
      <c r="R10118" s="65"/>
      <c r="S10118" s="65"/>
      <c r="T10118" s="66"/>
    </row>
    <row r="10119" spans="3:20" x14ac:dyDescent="0.3">
      <c r="C10119" s="62"/>
      <c r="D10119" s="62"/>
      <c r="E10119" s="62"/>
      <c r="F10119" s="62"/>
      <c r="G10119" s="62"/>
      <c r="H10119" s="62"/>
      <c r="I10119" s="62"/>
      <c r="J10119" s="62"/>
      <c r="K10119" s="62"/>
      <c r="L10119" s="65"/>
      <c r="M10119" s="65"/>
      <c r="N10119" s="65"/>
      <c r="O10119" s="65"/>
      <c r="P10119" s="65"/>
      <c r="Q10119" s="65"/>
      <c r="R10119" s="65"/>
      <c r="S10119" s="65"/>
      <c r="T10119" s="66"/>
    </row>
    <row r="10120" spans="3:20" x14ac:dyDescent="0.3">
      <c r="C10120" s="62"/>
      <c r="D10120" s="62"/>
      <c r="E10120" s="62"/>
      <c r="F10120" s="62"/>
      <c r="G10120" s="62"/>
      <c r="H10120" s="62"/>
      <c r="I10120" s="62"/>
      <c r="J10120" s="62"/>
      <c r="K10120" s="62"/>
      <c r="L10120" s="65"/>
      <c r="M10120" s="65"/>
      <c r="N10120" s="65"/>
      <c r="O10120" s="65"/>
      <c r="P10120" s="65"/>
      <c r="Q10120" s="65"/>
      <c r="R10120" s="65"/>
      <c r="S10120" s="65"/>
      <c r="T10120" s="66"/>
    </row>
    <row r="10121" spans="3:20" x14ac:dyDescent="0.3">
      <c r="C10121" s="62"/>
      <c r="D10121" s="62"/>
      <c r="E10121" s="62"/>
      <c r="F10121" s="62"/>
      <c r="G10121" s="62"/>
      <c r="H10121" s="62"/>
      <c r="I10121" s="62"/>
      <c r="J10121" s="62"/>
      <c r="K10121" s="62"/>
      <c r="L10121" s="65"/>
      <c r="M10121" s="65"/>
      <c r="N10121" s="65"/>
      <c r="O10121" s="65"/>
      <c r="P10121" s="65"/>
      <c r="Q10121" s="65"/>
      <c r="R10121" s="65"/>
      <c r="S10121" s="65"/>
      <c r="T10121" s="66"/>
    </row>
    <row r="10122" spans="3:20" x14ac:dyDescent="0.3">
      <c r="C10122" s="62"/>
      <c r="D10122" s="62"/>
      <c r="E10122" s="62"/>
      <c r="F10122" s="62"/>
      <c r="G10122" s="62"/>
      <c r="H10122" s="62"/>
      <c r="I10122" s="62"/>
      <c r="J10122" s="62"/>
      <c r="K10122" s="62"/>
      <c r="L10122" s="65"/>
      <c r="M10122" s="65"/>
      <c r="N10122" s="65"/>
      <c r="O10122" s="65"/>
      <c r="P10122" s="65"/>
      <c r="Q10122" s="65"/>
      <c r="R10122" s="65"/>
      <c r="S10122" s="65"/>
      <c r="T10122" s="66"/>
    </row>
    <row r="10123" spans="3:20" x14ac:dyDescent="0.3">
      <c r="C10123" s="62"/>
      <c r="D10123" s="62"/>
      <c r="E10123" s="62"/>
      <c r="F10123" s="62"/>
      <c r="G10123" s="62"/>
      <c r="H10123" s="62"/>
      <c r="I10123" s="62"/>
      <c r="J10123" s="62"/>
      <c r="K10123" s="62"/>
      <c r="L10123" s="65"/>
      <c r="M10123" s="65"/>
      <c r="N10123" s="65"/>
      <c r="O10123" s="65"/>
      <c r="P10123" s="65"/>
      <c r="Q10123" s="65"/>
      <c r="R10123" s="65"/>
      <c r="S10123" s="65"/>
      <c r="T10123" s="66"/>
    </row>
    <row r="10124" spans="3:20" x14ac:dyDescent="0.3">
      <c r="C10124" s="62"/>
      <c r="D10124" s="62"/>
      <c r="E10124" s="62"/>
      <c r="F10124" s="62"/>
      <c r="G10124" s="62"/>
      <c r="H10124" s="62"/>
      <c r="I10124" s="62"/>
      <c r="J10124" s="62"/>
      <c r="K10124" s="62"/>
      <c r="L10124" s="65"/>
      <c r="M10124" s="65"/>
      <c r="N10124" s="65"/>
      <c r="O10124" s="65"/>
      <c r="P10124" s="65"/>
      <c r="Q10124" s="65"/>
      <c r="R10124" s="65"/>
      <c r="S10124" s="65"/>
      <c r="T10124" s="66"/>
    </row>
    <row r="10125" spans="3:20" x14ac:dyDescent="0.3">
      <c r="C10125" s="62"/>
      <c r="D10125" s="62"/>
      <c r="E10125" s="62"/>
      <c r="F10125" s="62"/>
      <c r="G10125" s="62"/>
      <c r="H10125" s="62"/>
      <c r="I10125" s="62"/>
      <c r="J10125" s="62"/>
      <c r="K10125" s="62"/>
      <c r="L10125" s="65"/>
      <c r="M10125" s="65"/>
      <c r="N10125" s="65"/>
      <c r="O10125" s="65"/>
      <c r="P10125" s="65"/>
      <c r="Q10125" s="65"/>
      <c r="R10125" s="65"/>
      <c r="S10125" s="65"/>
      <c r="T10125" s="66"/>
    </row>
    <row r="10126" spans="3:20" x14ac:dyDescent="0.3">
      <c r="C10126" s="62"/>
      <c r="D10126" s="62"/>
      <c r="E10126" s="62"/>
      <c r="F10126" s="62"/>
      <c r="G10126" s="62"/>
      <c r="H10126" s="62"/>
      <c r="I10126" s="62"/>
      <c r="J10126" s="62"/>
      <c r="K10126" s="62"/>
      <c r="L10126" s="65"/>
      <c r="M10126" s="65"/>
      <c r="N10126" s="65"/>
      <c r="O10126" s="65"/>
      <c r="P10126" s="65"/>
      <c r="Q10126" s="65"/>
      <c r="R10126" s="65"/>
      <c r="S10126" s="65"/>
      <c r="T10126" s="66"/>
    </row>
    <row r="10127" spans="3:20" x14ac:dyDescent="0.3">
      <c r="C10127" s="62"/>
      <c r="D10127" s="62"/>
      <c r="E10127" s="62"/>
      <c r="F10127" s="62"/>
      <c r="G10127" s="62"/>
      <c r="H10127" s="62"/>
      <c r="I10127" s="62"/>
      <c r="J10127" s="62"/>
      <c r="K10127" s="62"/>
      <c r="L10127" s="65"/>
      <c r="M10127" s="65"/>
      <c r="N10127" s="65"/>
      <c r="O10127" s="65"/>
      <c r="P10127" s="65"/>
      <c r="Q10127" s="65"/>
      <c r="R10127" s="65"/>
      <c r="S10127" s="65"/>
      <c r="T10127" s="66"/>
    </row>
    <row r="10128" spans="3:20" x14ac:dyDescent="0.3">
      <c r="C10128" s="62"/>
      <c r="D10128" s="62"/>
      <c r="E10128" s="62"/>
      <c r="F10128" s="62"/>
      <c r="G10128" s="62"/>
      <c r="H10128" s="62"/>
      <c r="I10128" s="62"/>
      <c r="J10128" s="62"/>
      <c r="K10128" s="62"/>
      <c r="L10128" s="65"/>
      <c r="M10128" s="65"/>
      <c r="N10128" s="65"/>
      <c r="O10128" s="65"/>
      <c r="P10128" s="65"/>
      <c r="Q10128" s="65"/>
      <c r="R10128" s="65"/>
      <c r="S10128" s="65"/>
      <c r="T10128" s="66"/>
    </row>
    <row r="10129" spans="3:20" x14ac:dyDescent="0.3">
      <c r="C10129" s="62"/>
      <c r="D10129" s="62"/>
      <c r="E10129" s="62"/>
      <c r="F10129" s="62"/>
      <c r="G10129" s="62"/>
      <c r="H10129" s="62"/>
      <c r="I10129" s="62"/>
      <c r="J10129" s="62"/>
      <c r="K10129" s="62"/>
      <c r="L10129" s="65"/>
      <c r="M10129" s="65"/>
      <c r="N10129" s="65"/>
      <c r="O10129" s="65"/>
      <c r="P10129" s="65"/>
      <c r="Q10129" s="65"/>
      <c r="R10129" s="65"/>
      <c r="S10129" s="65"/>
      <c r="T10129" s="66"/>
    </row>
    <row r="10130" spans="3:20" x14ac:dyDescent="0.3">
      <c r="C10130" s="62"/>
      <c r="D10130" s="62"/>
      <c r="E10130" s="62"/>
      <c r="F10130" s="62"/>
      <c r="G10130" s="62"/>
      <c r="H10130" s="62"/>
      <c r="I10130" s="62"/>
      <c r="J10130" s="62"/>
      <c r="K10130" s="62"/>
      <c r="L10130" s="65"/>
      <c r="M10130" s="65"/>
      <c r="N10130" s="65"/>
      <c r="O10130" s="65"/>
      <c r="P10130" s="65"/>
      <c r="Q10130" s="65"/>
      <c r="R10130" s="65"/>
      <c r="S10130" s="65"/>
      <c r="T10130" s="66"/>
    </row>
    <row r="10131" spans="3:20" x14ac:dyDescent="0.3">
      <c r="C10131" s="62"/>
      <c r="D10131" s="62"/>
      <c r="E10131" s="62"/>
      <c r="F10131" s="62"/>
      <c r="G10131" s="62"/>
      <c r="H10131" s="62"/>
      <c r="I10131" s="62"/>
      <c r="J10131" s="62"/>
      <c r="K10131" s="62"/>
      <c r="L10131" s="65"/>
      <c r="M10131" s="65"/>
      <c r="N10131" s="65"/>
      <c r="O10131" s="65"/>
      <c r="P10131" s="65"/>
      <c r="Q10131" s="65"/>
      <c r="R10131" s="65"/>
      <c r="S10131" s="65"/>
      <c r="T10131" s="66"/>
    </row>
    <row r="10132" spans="3:20" x14ac:dyDescent="0.3">
      <c r="C10132" s="62"/>
      <c r="D10132" s="62"/>
      <c r="E10132" s="62"/>
      <c r="F10132" s="62"/>
      <c r="G10132" s="62"/>
      <c r="H10132" s="62"/>
      <c r="I10132" s="62"/>
      <c r="J10132" s="62"/>
      <c r="K10132" s="62"/>
      <c r="L10132" s="65"/>
      <c r="M10132" s="65"/>
      <c r="N10132" s="65"/>
      <c r="O10132" s="65"/>
      <c r="P10132" s="65"/>
      <c r="Q10132" s="65"/>
      <c r="R10132" s="65"/>
      <c r="S10132" s="65"/>
      <c r="T10132" s="66"/>
    </row>
    <row r="10133" spans="3:20" x14ac:dyDescent="0.3">
      <c r="C10133" s="62"/>
      <c r="D10133" s="62"/>
      <c r="E10133" s="62"/>
      <c r="F10133" s="62"/>
      <c r="G10133" s="62"/>
      <c r="H10133" s="62"/>
      <c r="I10133" s="62"/>
      <c r="J10133" s="62"/>
      <c r="K10133" s="62"/>
      <c r="L10133" s="65"/>
      <c r="M10133" s="65"/>
      <c r="N10133" s="65"/>
      <c r="O10133" s="65"/>
      <c r="P10133" s="65"/>
      <c r="Q10133" s="65"/>
      <c r="R10133" s="65"/>
      <c r="S10133" s="65"/>
      <c r="T10133" s="66"/>
    </row>
    <row r="10134" spans="3:20" x14ac:dyDescent="0.3">
      <c r="C10134" s="62"/>
      <c r="D10134" s="62"/>
      <c r="E10134" s="62"/>
      <c r="F10134" s="62"/>
      <c r="G10134" s="62"/>
      <c r="H10134" s="62"/>
      <c r="I10134" s="62"/>
      <c r="J10134" s="62"/>
      <c r="K10134" s="62"/>
      <c r="L10134" s="65"/>
      <c r="M10134" s="65"/>
      <c r="N10134" s="65"/>
      <c r="O10134" s="65"/>
      <c r="P10134" s="65"/>
      <c r="Q10134" s="65"/>
      <c r="R10134" s="65"/>
      <c r="S10134" s="65"/>
      <c r="T10134" s="66"/>
    </row>
    <row r="10135" spans="3:20" x14ac:dyDescent="0.3">
      <c r="C10135" s="62"/>
      <c r="D10135" s="62"/>
      <c r="E10135" s="62"/>
      <c r="F10135" s="62"/>
      <c r="G10135" s="62"/>
      <c r="H10135" s="62"/>
      <c r="I10135" s="62"/>
      <c r="J10135" s="62"/>
      <c r="K10135" s="62"/>
      <c r="L10135" s="65"/>
      <c r="M10135" s="65"/>
      <c r="N10135" s="65"/>
      <c r="O10135" s="65"/>
      <c r="P10135" s="65"/>
      <c r="Q10135" s="65"/>
      <c r="R10135" s="65"/>
      <c r="S10135" s="65"/>
      <c r="T10135" s="66"/>
    </row>
    <row r="10136" spans="3:20" x14ac:dyDescent="0.3">
      <c r="C10136" s="62"/>
      <c r="D10136" s="62"/>
      <c r="E10136" s="62"/>
      <c r="F10136" s="62"/>
      <c r="G10136" s="62"/>
      <c r="H10136" s="62"/>
      <c r="I10136" s="62"/>
      <c r="J10136" s="62"/>
      <c r="K10136" s="62"/>
      <c r="L10136" s="65"/>
      <c r="M10136" s="65"/>
      <c r="N10136" s="65"/>
      <c r="O10136" s="65"/>
      <c r="P10136" s="65"/>
      <c r="Q10136" s="65"/>
      <c r="R10136" s="65"/>
      <c r="S10136" s="65"/>
      <c r="T10136" s="66"/>
    </row>
    <row r="10137" spans="3:20" x14ac:dyDescent="0.3">
      <c r="C10137" s="62"/>
      <c r="D10137" s="62"/>
      <c r="E10137" s="62"/>
      <c r="F10137" s="62"/>
      <c r="G10137" s="62"/>
      <c r="H10137" s="62"/>
      <c r="I10137" s="62"/>
      <c r="J10137" s="62"/>
      <c r="K10137" s="62"/>
      <c r="L10137" s="65"/>
      <c r="M10137" s="65"/>
      <c r="N10137" s="65"/>
      <c r="O10137" s="65"/>
      <c r="P10137" s="65"/>
      <c r="Q10137" s="65"/>
      <c r="R10137" s="65"/>
      <c r="S10137" s="65"/>
      <c r="T10137" s="66"/>
    </row>
    <row r="10138" spans="3:20" x14ac:dyDescent="0.3">
      <c r="C10138" s="62"/>
      <c r="D10138" s="62"/>
      <c r="E10138" s="62"/>
      <c r="F10138" s="62"/>
      <c r="G10138" s="62"/>
      <c r="H10138" s="62"/>
      <c r="I10138" s="62"/>
      <c r="J10138" s="62"/>
      <c r="K10138" s="62"/>
      <c r="L10138" s="65"/>
      <c r="M10138" s="65"/>
      <c r="N10138" s="65"/>
      <c r="O10138" s="65"/>
      <c r="P10138" s="65"/>
      <c r="Q10138" s="65"/>
      <c r="R10138" s="65"/>
      <c r="S10138" s="65"/>
      <c r="T10138" s="66"/>
    </row>
    <row r="10139" spans="3:20" x14ac:dyDescent="0.3">
      <c r="C10139" s="62"/>
      <c r="D10139" s="62"/>
      <c r="E10139" s="62"/>
      <c r="F10139" s="62"/>
      <c r="G10139" s="62"/>
      <c r="H10139" s="62"/>
      <c r="I10139" s="62"/>
      <c r="J10139" s="62"/>
      <c r="K10139" s="62"/>
      <c r="L10139" s="65"/>
      <c r="M10139" s="65"/>
      <c r="N10139" s="65"/>
      <c r="O10139" s="65"/>
      <c r="P10139" s="65"/>
      <c r="Q10139" s="65"/>
      <c r="R10139" s="65"/>
      <c r="S10139" s="65"/>
      <c r="T10139" s="66"/>
    </row>
    <row r="10140" spans="3:20" x14ac:dyDescent="0.3">
      <c r="C10140" s="62"/>
      <c r="D10140" s="62"/>
      <c r="E10140" s="62"/>
      <c r="F10140" s="62"/>
      <c r="G10140" s="62"/>
      <c r="H10140" s="62"/>
      <c r="I10140" s="62"/>
      <c r="J10140" s="62"/>
      <c r="K10140" s="62"/>
      <c r="L10140" s="65"/>
      <c r="M10140" s="65"/>
      <c r="N10140" s="65"/>
      <c r="O10140" s="65"/>
      <c r="P10140" s="65"/>
      <c r="Q10140" s="65"/>
      <c r="R10140" s="65"/>
      <c r="S10140" s="65"/>
      <c r="T10140" s="66"/>
    </row>
    <row r="10141" spans="3:20" x14ac:dyDescent="0.3">
      <c r="C10141" s="62"/>
      <c r="D10141" s="62"/>
      <c r="E10141" s="62"/>
      <c r="F10141" s="62"/>
      <c r="G10141" s="62"/>
      <c r="H10141" s="62"/>
      <c r="I10141" s="62"/>
      <c r="J10141" s="62"/>
      <c r="K10141" s="62"/>
      <c r="L10141" s="65"/>
      <c r="M10141" s="65"/>
      <c r="N10141" s="65"/>
      <c r="O10141" s="65"/>
      <c r="P10141" s="65"/>
      <c r="Q10141" s="65"/>
      <c r="R10141" s="65"/>
      <c r="S10141" s="65"/>
      <c r="T10141" s="66"/>
    </row>
    <row r="10142" spans="3:20" x14ac:dyDescent="0.3">
      <c r="C10142" s="62"/>
      <c r="D10142" s="62"/>
      <c r="E10142" s="62"/>
      <c r="F10142" s="62"/>
      <c r="G10142" s="62"/>
      <c r="H10142" s="62"/>
      <c r="I10142" s="62"/>
      <c r="J10142" s="62"/>
      <c r="K10142" s="62"/>
      <c r="L10142" s="65"/>
      <c r="M10142" s="65"/>
      <c r="N10142" s="65"/>
      <c r="O10142" s="65"/>
      <c r="P10142" s="65"/>
      <c r="Q10142" s="65"/>
      <c r="R10142" s="65"/>
      <c r="S10142" s="65"/>
      <c r="T10142" s="66"/>
    </row>
    <row r="10143" spans="3:20" x14ac:dyDescent="0.3">
      <c r="C10143" s="62"/>
      <c r="D10143" s="62"/>
      <c r="E10143" s="62"/>
      <c r="F10143" s="62"/>
      <c r="G10143" s="62"/>
      <c r="H10143" s="62"/>
      <c r="I10143" s="62"/>
      <c r="J10143" s="62"/>
      <c r="K10143" s="62"/>
      <c r="L10143" s="65"/>
      <c r="M10143" s="65"/>
      <c r="N10143" s="65"/>
      <c r="O10143" s="65"/>
      <c r="P10143" s="65"/>
      <c r="Q10143" s="65"/>
      <c r="R10143" s="65"/>
      <c r="S10143" s="65"/>
      <c r="T10143" s="66"/>
    </row>
    <row r="10144" spans="3:20" x14ac:dyDescent="0.3">
      <c r="C10144" s="62"/>
      <c r="D10144" s="62"/>
      <c r="E10144" s="62"/>
      <c r="F10144" s="62"/>
      <c r="G10144" s="62"/>
      <c r="H10144" s="62"/>
      <c r="I10144" s="62"/>
      <c r="J10144" s="62"/>
      <c r="K10144" s="62"/>
      <c r="L10144" s="65"/>
      <c r="M10144" s="65"/>
      <c r="N10144" s="65"/>
      <c r="O10144" s="65"/>
      <c r="P10144" s="65"/>
      <c r="Q10144" s="65"/>
      <c r="R10144" s="65"/>
      <c r="S10144" s="65"/>
      <c r="T10144" s="66"/>
    </row>
    <row r="10145" spans="3:20" x14ac:dyDescent="0.3">
      <c r="C10145" s="62"/>
      <c r="D10145" s="62"/>
      <c r="E10145" s="62"/>
      <c r="F10145" s="62"/>
      <c r="G10145" s="62"/>
      <c r="H10145" s="62"/>
      <c r="I10145" s="62"/>
      <c r="J10145" s="62"/>
      <c r="K10145" s="62"/>
      <c r="L10145" s="65"/>
      <c r="M10145" s="65"/>
      <c r="N10145" s="65"/>
      <c r="O10145" s="65"/>
      <c r="P10145" s="65"/>
      <c r="Q10145" s="65"/>
      <c r="R10145" s="65"/>
      <c r="S10145" s="65"/>
      <c r="T10145" s="66"/>
    </row>
    <row r="10146" spans="3:20" x14ac:dyDescent="0.3">
      <c r="C10146" s="62"/>
      <c r="D10146" s="62"/>
      <c r="E10146" s="62"/>
      <c r="F10146" s="62"/>
      <c r="G10146" s="62"/>
      <c r="H10146" s="62"/>
      <c r="I10146" s="62"/>
      <c r="J10146" s="62"/>
      <c r="K10146" s="62"/>
      <c r="L10146" s="65"/>
      <c r="M10146" s="65"/>
      <c r="N10146" s="65"/>
      <c r="O10146" s="65"/>
      <c r="P10146" s="65"/>
      <c r="Q10146" s="65"/>
      <c r="R10146" s="65"/>
      <c r="S10146" s="65"/>
      <c r="T10146" s="66"/>
    </row>
    <row r="10147" spans="3:20" x14ac:dyDescent="0.3">
      <c r="C10147" s="62"/>
      <c r="D10147" s="62"/>
      <c r="E10147" s="62"/>
      <c r="F10147" s="62"/>
      <c r="G10147" s="62"/>
      <c r="H10147" s="62"/>
      <c r="I10147" s="62"/>
      <c r="J10147" s="62"/>
      <c r="K10147" s="62"/>
      <c r="L10147" s="65"/>
      <c r="M10147" s="65"/>
      <c r="N10147" s="65"/>
      <c r="O10147" s="65"/>
      <c r="P10147" s="65"/>
      <c r="Q10147" s="65"/>
      <c r="R10147" s="65"/>
      <c r="S10147" s="65"/>
      <c r="T10147" s="66"/>
    </row>
    <row r="10148" spans="3:20" x14ac:dyDescent="0.3">
      <c r="C10148" s="62"/>
      <c r="D10148" s="62"/>
      <c r="E10148" s="62"/>
      <c r="F10148" s="62"/>
      <c r="G10148" s="62"/>
      <c r="H10148" s="62"/>
      <c r="I10148" s="62"/>
      <c r="J10148" s="62"/>
      <c r="K10148" s="62"/>
      <c r="L10148" s="65"/>
      <c r="M10148" s="65"/>
      <c r="N10148" s="65"/>
      <c r="O10148" s="65"/>
      <c r="P10148" s="65"/>
      <c r="Q10148" s="65"/>
      <c r="R10148" s="65"/>
      <c r="S10148" s="65"/>
      <c r="T10148" s="66"/>
    </row>
    <row r="10149" spans="3:20" x14ac:dyDescent="0.3">
      <c r="C10149" s="62"/>
      <c r="D10149" s="62"/>
      <c r="E10149" s="62"/>
      <c r="F10149" s="62"/>
      <c r="G10149" s="62"/>
      <c r="H10149" s="62"/>
      <c r="I10149" s="62"/>
      <c r="J10149" s="62"/>
      <c r="K10149" s="62"/>
      <c r="L10149" s="65"/>
      <c r="M10149" s="65"/>
      <c r="N10149" s="65"/>
      <c r="O10149" s="65"/>
      <c r="P10149" s="65"/>
      <c r="Q10149" s="65"/>
      <c r="R10149" s="65"/>
      <c r="S10149" s="65"/>
      <c r="T10149" s="66"/>
    </row>
    <row r="10150" spans="3:20" x14ac:dyDescent="0.3">
      <c r="C10150" s="62"/>
      <c r="D10150" s="62"/>
      <c r="E10150" s="62"/>
      <c r="F10150" s="62"/>
      <c r="G10150" s="62"/>
      <c r="H10150" s="62"/>
      <c r="I10150" s="62"/>
      <c r="J10150" s="62"/>
      <c r="K10150" s="62"/>
      <c r="L10150" s="65"/>
      <c r="M10150" s="65"/>
      <c r="N10150" s="65"/>
      <c r="O10150" s="65"/>
      <c r="P10150" s="65"/>
      <c r="Q10150" s="65"/>
      <c r="R10150" s="65"/>
      <c r="S10150" s="65"/>
      <c r="T10150" s="66"/>
    </row>
    <row r="10151" spans="3:20" x14ac:dyDescent="0.3">
      <c r="C10151" s="62"/>
      <c r="D10151" s="62"/>
      <c r="E10151" s="62"/>
      <c r="F10151" s="62"/>
      <c r="G10151" s="62"/>
      <c r="H10151" s="62"/>
      <c r="I10151" s="62"/>
      <c r="J10151" s="62"/>
      <c r="K10151" s="62"/>
      <c r="L10151" s="65"/>
      <c r="M10151" s="65"/>
      <c r="N10151" s="65"/>
      <c r="O10151" s="65"/>
      <c r="P10151" s="65"/>
      <c r="Q10151" s="65"/>
      <c r="R10151" s="65"/>
      <c r="S10151" s="65"/>
      <c r="T10151" s="66"/>
    </row>
    <row r="10152" spans="3:20" x14ac:dyDescent="0.3">
      <c r="C10152" s="62"/>
      <c r="D10152" s="62"/>
      <c r="E10152" s="62"/>
      <c r="F10152" s="62"/>
      <c r="G10152" s="62"/>
      <c r="H10152" s="62"/>
      <c r="I10152" s="62"/>
      <c r="J10152" s="62"/>
      <c r="K10152" s="62"/>
      <c r="L10152" s="65"/>
      <c r="M10152" s="65"/>
      <c r="N10152" s="65"/>
      <c r="O10152" s="65"/>
      <c r="P10152" s="65"/>
      <c r="Q10152" s="65"/>
      <c r="R10152" s="65"/>
      <c r="S10152" s="65"/>
      <c r="T10152" s="66"/>
    </row>
    <row r="10153" spans="3:20" x14ac:dyDescent="0.3">
      <c r="C10153" s="62"/>
      <c r="D10153" s="62"/>
      <c r="E10153" s="62"/>
      <c r="F10153" s="62"/>
      <c r="G10153" s="62"/>
      <c r="H10153" s="62"/>
      <c r="I10153" s="62"/>
      <c r="J10153" s="62"/>
      <c r="K10153" s="62"/>
      <c r="L10153" s="65"/>
      <c r="M10153" s="65"/>
      <c r="N10153" s="65"/>
      <c r="O10153" s="65"/>
      <c r="P10153" s="65"/>
      <c r="Q10153" s="65"/>
      <c r="R10153" s="65"/>
      <c r="S10153" s="65"/>
      <c r="T10153" s="66"/>
    </row>
    <row r="10154" spans="3:20" x14ac:dyDescent="0.3">
      <c r="C10154" s="62"/>
      <c r="D10154" s="62"/>
      <c r="E10154" s="62"/>
      <c r="F10154" s="62"/>
      <c r="G10154" s="62"/>
      <c r="H10154" s="62"/>
      <c r="I10154" s="62"/>
      <c r="J10154" s="62"/>
      <c r="K10154" s="62"/>
      <c r="L10154" s="65"/>
      <c r="M10154" s="65"/>
      <c r="N10154" s="65"/>
      <c r="O10154" s="65"/>
      <c r="P10154" s="65"/>
      <c r="Q10154" s="65"/>
      <c r="R10154" s="65"/>
      <c r="S10154" s="65"/>
      <c r="T10154" s="66"/>
    </row>
    <row r="10155" spans="3:20" x14ac:dyDescent="0.3">
      <c r="C10155" s="62"/>
      <c r="D10155" s="62"/>
      <c r="E10155" s="62"/>
      <c r="F10155" s="62"/>
      <c r="G10155" s="62"/>
      <c r="H10155" s="62"/>
      <c r="I10155" s="62"/>
      <c r="J10155" s="62"/>
      <c r="K10155" s="62"/>
      <c r="L10155" s="65"/>
      <c r="M10155" s="65"/>
      <c r="N10155" s="65"/>
      <c r="O10155" s="65"/>
      <c r="P10155" s="65"/>
      <c r="Q10155" s="65"/>
      <c r="R10155" s="65"/>
      <c r="S10155" s="65"/>
      <c r="T10155" s="66"/>
    </row>
    <row r="10156" spans="3:20" x14ac:dyDescent="0.3">
      <c r="C10156" s="62"/>
      <c r="D10156" s="62"/>
      <c r="E10156" s="62"/>
      <c r="F10156" s="62"/>
      <c r="G10156" s="62"/>
      <c r="H10156" s="62"/>
      <c r="I10156" s="62"/>
      <c r="J10156" s="62"/>
      <c r="K10156" s="62"/>
      <c r="L10156" s="65"/>
      <c r="M10156" s="65"/>
      <c r="N10156" s="65"/>
      <c r="O10156" s="65"/>
      <c r="P10156" s="65"/>
      <c r="Q10156" s="65"/>
      <c r="R10156" s="65"/>
      <c r="S10156" s="65"/>
      <c r="T10156" s="66"/>
    </row>
    <row r="10157" spans="3:20" x14ac:dyDescent="0.3">
      <c r="C10157" s="62"/>
      <c r="D10157" s="62"/>
      <c r="E10157" s="62"/>
      <c r="F10157" s="62"/>
      <c r="G10157" s="62"/>
      <c r="H10157" s="62"/>
      <c r="I10157" s="62"/>
      <c r="J10157" s="62"/>
      <c r="K10157" s="62"/>
      <c r="L10157" s="65"/>
      <c r="M10157" s="65"/>
      <c r="N10157" s="65"/>
      <c r="O10157" s="65"/>
      <c r="P10157" s="65"/>
      <c r="Q10157" s="65"/>
      <c r="R10157" s="65"/>
      <c r="S10157" s="65"/>
      <c r="T10157" s="66"/>
    </row>
    <row r="10158" spans="3:20" x14ac:dyDescent="0.3">
      <c r="C10158" s="62"/>
      <c r="D10158" s="62"/>
      <c r="E10158" s="62"/>
      <c r="F10158" s="62"/>
      <c r="G10158" s="62"/>
      <c r="H10158" s="62"/>
      <c r="I10158" s="62"/>
      <c r="J10158" s="62"/>
      <c r="K10158" s="62"/>
      <c r="L10158" s="65"/>
      <c r="M10158" s="65"/>
      <c r="N10158" s="65"/>
      <c r="O10158" s="65"/>
      <c r="P10158" s="65"/>
      <c r="Q10158" s="65"/>
      <c r="R10158" s="65"/>
      <c r="S10158" s="65"/>
      <c r="T10158" s="66"/>
    </row>
    <row r="10159" spans="3:20" x14ac:dyDescent="0.3">
      <c r="C10159" s="62"/>
      <c r="D10159" s="62"/>
      <c r="E10159" s="62"/>
      <c r="F10159" s="62"/>
      <c r="G10159" s="62"/>
      <c r="H10159" s="62"/>
      <c r="I10159" s="62"/>
      <c r="J10159" s="62"/>
      <c r="K10159" s="62"/>
      <c r="L10159" s="65"/>
      <c r="M10159" s="65"/>
      <c r="N10159" s="65"/>
      <c r="O10159" s="65"/>
      <c r="P10159" s="65"/>
      <c r="Q10159" s="65"/>
      <c r="R10159" s="65"/>
      <c r="S10159" s="65"/>
      <c r="T10159" s="66"/>
    </row>
    <row r="10160" spans="3:20" x14ac:dyDescent="0.3">
      <c r="C10160" s="62"/>
      <c r="D10160" s="62"/>
      <c r="E10160" s="62"/>
      <c r="F10160" s="62"/>
      <c r="G10160" s="62"/>
      <c r="H10160" s="62"/>
      <c r="I10160" s="62"/>
      <c r="J10160" s="62"/>
      <c r="K10160" s="62"/>
      <c r="L10160" s="65"/>
      <c r="M10160" s="65"/>
      <c r="N10160" s="65"/>
      <c r="O10160" s="65"/>
      <c r="P10160" s="65"/>
      <c r="Q10160" s="65"/>
      <c r="R10160" s="65"/>
      <c r="S10160" s="65"/>
      <c r="T10160" s="66"/>
    </row>
    <row r="10161" spans="3:20" x14ac:dyDescent="0.3">
      <c r="C10161" s="62"/>
      <c r="D10161" s="62"/>
      <c r="E10161" s="62"/>
      <c r="F10161" s="62"/>
      <c r="G10161" s="62"/>
      <c r="H10161" s="62"/>
      <c r="I10161" s="62"/>
      <c r="J10161" s="62"/>
      <c r="K10161" s="62"/>
      <c r="L10161" s="65"/>
      <c r="M10161" s="65"/>
      <c r="N10161" s="65"/>
      <c r="O10161" s="65"/>
      <c r="P10161" s="65"/>
      <c r="Q10161" s="65"/>
      <c r="R10161" s="65"/>
      <c r="S10161" s="65"/>
      <c r="T10161" s="66"/>
    </row>
    <row r="10162" spans="3:20" x14ac:dyDescent="0.3">
      <c r="C10162" s="62"/>
      <c r="D10162" s="62"/>
      <c r="E10162" s="62"/>
      <c r="F10162" s="62"/>
      <c r="G10162" s="62"/>
      <c r="H10162" s="62"/>
      <c r="I10162" s="62"/>
      <c r="J10162" s="62"/>
      <c r="K10162" s="62"/>
      <c r="L10162" s="65"/>
      <c r="M10162" s="65"/>
      <c r="N10162" s="65"/>
      <c r="O10162" s="65"/>
      <c r="P10162" s="65"/>
      <c r="Q10162" s="65"/>
      <c r="R10162" s="65"/>
      <c r="S10162" s="65"/>
      <c r="T10162" s="66"/>
    </row>
    <row r="10163" spans="3:20" x14ac:dyDescent="0.3">
      <c r="C10163" s="62"/>
      <c r="D10163" s="62"/>
      <c r="E10163" s="62"/>
      <c r="F10163" s="62"/>
      <c r="G10163" s="62"/>
      <c r="H10163" s="62"/>
      <c r="I10163" s="62"/>
      <c r="J10163" s="62"/>
      <c r="K10163" s="62"/>
      <c r="L10163" s="65"/>
      <c r="M10163" s="65"/>
      <c r="N10163" s="65"/>
      <c r="O10163" s="65"/>
      <c r="P10163" s="65"/>
      <c r="Q10163" s="65"/>
      <c r="R10163" s="65"/>
      <c r="S10163" s="65"/>
      <c r="T10163" s="66"/>
    </row>
    <row r="10164" spans="3:20" x14ac:dyDescent="0.3">
      <c r="C10164" s="62"/>
      <c r="D10164" s="62"/>
      <c r="E10164" s="62"/>
      <c r="F10164" s="62"/>
      <c r="G10164" s="62"/>
      <c r="H10164" s="62"/>
      <c r="I10164" s="62"/>
      <c r="J10164" s="62"/>
      <c r="K10164" s="62"/>
      <c r="L10164" s="65"/>
      <c r="M10164" s="65"/>
      <c r="N10164" s="65"/>
      <c r="O10164" s="65"/>
      <c r="P10164" s="65"/>
      <c r="Q10164" s="65"/>
      <c r="R10164" s="65"/>
      <c r="S10164" s="65"/>
      <c r="T10164" s="66"/>
    </row>
    <row r="10165" spans="3:20" x14ac:dyDescent="0.3">
      <c r="C10165" s="62"/>
      <c r="D10165" s="62"/>
      <c r="E10165" s="62"/>
      <c r="F10165" s="62"/>
      <c r="G10165" s="62"/>
      <c r="H10165" s="62"/>
      <c r="I10165" s="62"/>
      <c r="J10165" s="62"/>
      <c r="K10165" s="62"/>
      <c r="L10165" s="65"/>
      <c r="M10165" s="65"/>
      <c r="N10165" s="65"/>
      <c r="O10165" s="65"/>
      <c r="P10165" s="65"/>
      <c r="Q10165" s="65"/>
      <c r="R10165" s="65"/>
      <c r="S10165" s="65"/>
      <c r="T10165" s="66"/>
    </row>
    <row r="10166" spans="3:20" x14ac:dyDescent="0.3">
      <c r="C10166" s="62"/>
      <c r="D10166" s="62"/>
      <c r="E10166" s="62"/>
      <c r="F10166" s="62"/>
      <c r="G10166" s="62"/>
      <c r="H10166" s="62"/>
      <c r="I10166" s="62"/>
      <c r="J10166" s="62"/>
      <c r="K10166" s="62"/>
      <c r="L10166" s="65"/>
      <c r="M10166" s="65"/>
      <c r="N10166" s="65"/>
      <c r="O10166" s="65"/>
      <c r="P10166" s="65"/>
      <c r="Q10166" s="65"/>
      <c r="R10166" s="65"/>
      <c r="S10166" s="65"/>
      <c r="T10166" s="66"/>
    </row>
    <row r="10167" spans="3:20" x14ac:dyDescent="0.3">
      <c r="C10167" s="62"/>
      <c r="D10167" s="62"/>
      <c r="E10167" s="62"/>
      <c r="F10167" s="62"/>
      <c r="G10167" s="62"/>
      <c r="H10167" s="62"/>
      <c r="I10167" s="62"/>
      <c r="J10167" s="62"/>
      <c r="K10167" s="62"/>
      <c r="L10167" s="65"/>
      <c r="M10167" s="65"/>
      <c r="N10167" s="65"/>
      <c r="O10167" s="65"/>
      <c r="P10167" s="65"/>
      <c r="Q10167" s="65"/>
      <c r="R10167" s="65"/>
      <c r="S10167" s="65"/>
      <c r="T10167" s="66"/>
    </row>
    <row r="10168" spans="3:20" x14ac:dyDescent="0.3">
      <c r="C10168" s="62"/>
      <c r="D10168" s="62"/>
      <c r="E10168" s="62"/>
      <c r="F10168" s="62"/>
      <c r="G10168" s="62"/>
      <c r="H10168" s="62"/>
      <c r="I10168" s="62"/>
      <c r="J10168" s="62"/>
      <c r="K10168" s="62"/>
      <c r="L10168" s="65"/>
      <c r="M10168" s="65"/>
      <c r="N10168" s="65"/>
      <c r="O10168" s="65"/>
      <c r="P10168" s="65"/>
      <c r="Q10168" s="65"/>
      <c r="R10168" s="65"/>
      <c r="S10168" s="65"/>
      <c r="T10168" s="66"/>
    </row>
    <row r="10169" spans="3:20" x14ac:dyDescent="0.3">
      <c r="C10169" s="62"/>
      <c r="D10169" s="62"/>
      <c r="E10169" s="62"/>
      <c r="F10169" s="62"/>
      <c r="G10169" s="62"/>
      <c r="H10169" s="62"/>
      <c r="I10169" s="62"/>
      <c r="J10169" s="62"/>
      <c r="K10169" s="62"/>
      <c r="L10169" s="65"/>
      <c r="M10169" s="65"/>
      <c r="N10169" s="65"/>
      <c r="O10169" s="65"/>
      <c r="P10169" s="65"/>
      <c r="Q10169" s="65"/>
      <c r="R10169" s="65"/>
      <c r="S10169" s="65"/>
      <c r="T10169" s="66"/>
    </row>
    <row r="10170" spans="3:20" x14ac:dyDescent="0.3">
      <c r="C10170" s="62"/>
      <c r="D10170" s="62"/>
      <c r="E10170" s="62"/>
      <c r="F10170" s="62"/>
      <c r="G10170" s="62"/>
      <c r="H10170" s="62"/>
      <c r="I10170" s="62"/>
      <c r="J10170" s="62"/>
      <c r="K10170" s="62"/>
      <c r="L10170" s="65"/>
      <c r="M10170" s="65"/>
      <c r="N10170" s="65"/>
      <c r="O10170" s="65"/>
      <c r="P10170" s="65"/>
      <c r="Q10170" s="65"/>
      <c r="R10170" s="65"/>
      <c r="S10170" s="65"/>
      <c r="T10170" s="66"/>
    </row>
    <row r="10171" spans="3:20" x14ac:dyDescent="0.3">
      <c r="C10171" s="62"/>
      <c r="D10171" s="62"/>
      <c r="E10171" s="62"/>
      <c r="F10171" s="62"/>
      <c r="G10171" s="62"/>
      <c r="H10171" s="62"/>
      <c r="I10171" s="62"/>
      <c r="J10171" s="62"/>
      <c r="K10171" s="62"/>
      <c r="L10171" s="65"/>
      <c r="M10171" s="65"/>
      <c r="N10171" s="65"/>
      <c r="O10171" s="65"/>
      <c r="P10171" s="65"/>
      <c r="Q10171" s="65"/>
      <c r="R10171" s="65"/>
      <c r="S10171" s="65"/>
      <c r="T10171" s="66"/>
    </row>
    <row r="10172" spans="3:20" x14ac:dyDescent="0.3">
      <c r="C10172" s="62"/>
      <c r="D10172" s="62"/>
      <c r="E10172" s="62"/>
      <c r="F10172" s="62"/>
      <c r="G10172" s="62"/>
      <c r="H10172" s="62"/>
      <c r="I10172" s="62"/>
      <c r="J10172" s="62"/>
      <c r="K10172" s="62"/>
      <c r="L10172" s="65"/>
      <c r="M10172" s="65"/>
      <c r="N10172" s="65"/>
      <c r="O10172" s="65"/>
      <c r="P10172" s="65"/>
      <c r="Q10172" s="65"/>
      <c r="R10172" s="65"/>
      <c r="S10172" s="65"/>
      <c r="T10172" s="66"/>
    </row>
    <row r="10173" spans="3:20" x14ac:dyDescent="0.3">
      <c r="C10173" s="62"/>
      <c r="D10173" s="62"/>
      <c r="E10173" s="62"/>
      <c r="F10173" s="62"/>
      <c r="G10173" s="62"/>
      <c r="H10173" s="62"/>
      <c r="I10173" s="62"/>
      <c r="J10173" s="62"/>
      <c r="K10173" s="62"/>
      <c r="L10173" s="65"/>
      <c r="M10173" s="65"/>
      <c r="N10173" s="65"/>
      <c r="O10173" s="65"/>
      <c r="P10173" s="65"/>
      <c r="Q10173" s="65"/>
      <c r="R10173" s="65"/>
      <c r="S10173" s="65"/>
      <c r="T10173" s="66"/>
    </row>
    <row r="10174" spans="3:20" x14ac:dyDescent="0.3">
      <c r="C10174" s="62"/>
      <c r="D10174" s="62"/>
      <c r="E10174" s="62"/>
      <c r="F10174" s="62"/>
      <c r="G10174" s="62"/>
      <c r="H10174" s="62"/>
      <c r="I10174" s="62"/>
      <c r="J10174" s="62"/>
      <c r="K10174" s="62"/>
      <c r="L10174" s="65"/>
      <c r="M10174" s="65"/>
      <c r="N10174" s="65"/>
      <c r="O10174" s="65"/>
      <c r="P10174" s="65"/>
      <c r="Q10174" s="65"/>
      <c r="R10174" s="65"/>
      <c r="S10174" s="65"/>
      <c r="T10174" s="66"/>
    </row>
    <row r="10175" spans="3:20" x14ac:dyDescent="0.3">
      <c r="C10175" s="62"/>
      <c r="D10175" s="62"/>
      <c r="E10175" s="62"/>
      <c r="F10175" s="62"/>
      <c r="G10175" s="62"/>
      <c r="H10175" s="62"/>
      <c r="I10175" s="62"/>
      <c r="J10175" s="62"/>
      <c r="K10175" s="62"/>
      <c r="L10175" s="65"/>
      <c r="M10175" s="65"/>
      <c r="N10175" s="65"/>
      <c r="O10175" s="65"/>
      <c r="P10175" s="65"/>
      <c r="Q10175" s="65"/>
      <c r="R10175" s="65"/>
      <c r="S10175" s="65"/>
      <c r="T10175" s="66"/>
    </row>
    <row r="10176" spans="3:20" x14ac:dyDescent="0.3">
      <c r="C10176" s="62"/>
      <c r="D10176" s="62"/>
      <c r="E10176" s="62"/>
      <c r="F10176" s="62"/>
      <c r="G10176" s="62"/>
      <c r="H10176" s="62"/>
      <c r="I10176" s="62"/>
      <c r="J10176" s="62"/>
      <c r="K10176" s="62"/>
      <c r="L10176" s="65"/>
      <c r="M10176" s="65"/>
      <c r="N10176" s="65"/>
      <c r="O10176" s="65"/>
      <c r="P10176" s="65"/>
      <c r="Q10176" s="65"/>
      <c r="R10176" s="65"/>
      <c r="S10176" s="65"/>
      <c r="T10176" s="66"/>
    </row>
    <row r="10177" spans="3:20" x14ac:dyDescent="0.3">
      <c r="C10177" s="62"/>
      <c r="D10177" s="62"/>
      <c r="E10177" s="62"/>
      <c r="F10177" s="62"/>
      <c r="G10177" s="62"/>
      <c r="H10177" s="62"/>
      <c r="I10177" s="62"/>
      <c r="J10177" s="62"/>
      <c r="K10177" s="62"/>
      <c r="L10177" s="65"/>
      <c r="M10177" s="65"/>
      <c r="N10177" s="65"/>
      <c r="O10177" s="65"/>
      <c r="P10177" s="65"/>
      <c r="Q10177" s="65"/>
      <c r="R10177" s="65"/>
      <c r="S10177" s="65"/>
      <c r="T10177" s="66"/>
    </row>
    <row r="10178" spans="3:20" x14ac:dyDescent="0.3">
      <c r="C10178" s="62"/>
      <c r="D10178" s="62"/>
      <c r="E10178" s="62"/>
      <c r="F10178" s="62"/>
      <c r="G10178" s="62"/>
      <c r="H10178" s="62"/>
      <c r="I10178" s="62"/>
      <c r="J10178" s="62"/>
      <c r="K10178" s="62"/>
      <c r="L10178" s="65"/>
      <c r="M10178" s="65"/>
      <c r="N10178" s="65"/>
      <c r="O10178" s="65"/>
      <c r="P10178" s="65"/>
      <c r="Q10178" s="65"/>
      <c r="R10178" s="65"/>
      <c r="S10178" s="65"/>
      <c r="T10178" s="66"/>
    </row>
    <row r="10179" spans="3:20" x14ac:dyDescent="0.3">
      <c r="C10179" s="62"/>
      <c r="D10179" s="62"/>
      <c r="E10179" s="62"/>
      <c r="F10179" s="62"/>
      <c r="G10179" s="62"/>
      <c r="H10179" s="62"/>
      <c r="I10179" s="62"/>
      <c r="J10179" s="62"/>
      <c r="K10179" s="62"/>
      <c r="L10179" s="65"/>
      <c r="M10179" s="65"/>
      <c r="N10179" s="65"/>
      <c r="O10179" s="65"/>
      <c r="P10179" s="65"/>
      <c r="Q10179" s="65"/>
      <c r="R10179" s="65"/>
      <c r="S10179" s="65"/>
      <c r="T10179" s="66"/>
    </row>
    <row r="10180" spans="3:20" x14ac:dyDescent="0.3">
      <c r="C10180" s="62"/>
      <c r="D10180" s="62"/>
      <c r="E10180" s="62"/>
      <c r="F10180" s="62"/>
      <c r="G10180" s="62"/>
      <c r="H10180" s="62"/>
      <c r="I10180" s="62"/>
      <c r="J10180" s="62"/>
      <c r="K10180" s="62"/>
      <c r="L10180" s="65"/>
      <c r="M10180" s="65"/>
      <c r="N10180" s="65"/>
      <c r="O10180" s="65"/>
      <c r="P10180" s="65"/>
      <c r="Q10180" s="65"/>
      <c r="R10180" s="65"/>
      <c r="S10180" s="65"/>
      <c r="T10180" s="66"/>
    </row>
    <row r="10181" spans="3:20" x14ac:dyDescent="0.3">
      <c r="C10181" s="62"/>
      <c r="D10181" s="62"/>
      <c r="E10181" s="62"/>
      <c r="F10181" s="62"/>
      <c r="G10181" s="62"/>
      <c r="H10181" s="62"/>
      <c r="I10181" s="62"/>
      <c r="J10181" s="62"/>
      <c r="K10181" s="62"/>
      <c r="L10181" s="65"/>
      <c r="M10181" s="65"/>
      <c r="N10181" s="65"/>
      <c r="O10181" s="65"/>
      <c r="P10181" s="65"/>
      <c r="Q10181" s="65"/>
      <c r="R10181" s="65"/>
      <c r="S10181" s="65"/>
      <c r="T10181" s="66"/>
    </row>
    <row r="10182" spans="3:20" x14ac:dyDescent="0.3">
      <c r="C10182" s="62"/>
      <c r="D10182" s="62"/>
      <c r="E10182" s="62"/>
      <c r="F10182" s="62"/>
      <c r="G10182" s="62"/>
      <c r="H10182" s="62"/>
      <c r="I10182" s="62"/>
      <c r="J10182" s="62"/>
      <c r="K10182" s="62"/>
      <c r="L10182" s="65"/>
      <c r="M10182" s="65"/>
      <c r="N10182" s="65"/>
      <c r="O10182" s="65"/>
      <c r="P10182" s="65"/>
      <c r="Q10182" s="65"/>
      <c r="R10182" s="65"/>
      <c r="S10182" s="65"/>
      <c r="T10182" s="66"/>
    </row>
    <row r="10183" spans="3:20" x14ac:dyDescent="0.3">
      <c r="C10183" s="62"/>
      <c r="D10183" s="62"/>
      <c r="E10183" s="62"/>
      <c r="F10183" s="62"/>
      <c r="G10183" s="62"/>
      <c r="H10183" s="62"/>
      <c r="I10183" s="62"/>
      <c r="J10183" s="62"/>
      <c r="K10183" s="62"/>
      <c r="L10183" s="65"/>
      <c r="M10183" s="65"/>
      <c r="N10183" s="65"/>
      <c r="O10183" s="65"/>
      <c r="P10183" s="65"/>
      <c r="Q10183" s="65"/>
      <c r="R10183" s="65"/>
      <c r="S10183" s="65"/>
      <c r="T10183" s="66"/>
    </row>
    <row r="10184" spans="3:20" x14ac:dyDescent="0.3">
      <c r="C10184" s="62"/>
      <c r="D10184" s="62"/>
      <c r="E10184" s="62"/>
      <c r="F10184" s="62"/>
      <c r="G10184" s="62"/>
      <c r="H10184" s="62"/>
      <c r="I10184" s="62"/>
      <c r="J10184" s="62"/>
      <c r="K10184" s="62"/>
      <c r="L10184" s="65"/>
      <c r="M10184" s="65"/>
      <c r="N10184" s="65"/>
      <c r="O10184" s="65"/>
      <c r="P10184" s="65"/>
      <c r="Q10184" s="65"/>
      <c r="R10184" s="65"/>
      <c r="S10184" s="65"/>
      <c r="T10184" s="66"/>
    </row>
    <row r="10185" spans="3:20" x14ac:dyDescent="0.3">
      <c r="C10185" s="62"/>
      <c r="D10185" s="62"/>
      <c r="E10185" s="62"/>
      <c r="F10185" s="62"/>
      <c r="G10185" s="62"/>
      <c r="H10185" s="62"/>
      <c r="I10185" s="62"/>
      <c r="J10185" s="62"/>
      <c r="K10185" s="62"/>
      <c r="L10185" s="65"/>
      <c r="M10185" s="65"/>
      <c r="N10185" s="65"/>
      <c r="O10185" s="65"/>
      <c r="P10185" s="65"/>
      <c r="Q10185" s="65"/>
      <c r="R10185" s="65"/>
      <c r="S10185" s="65"/>
      <c r="T10185" s="66"/>
    </row>
    <row r="10186" spans="3:20" x14ac:dyDescent="0.3">
      <c r="C10186" s="62"/>
      <c r="D10186" s="62"/>
      <c r="E10186" s="62"/>
      <c r="F10186" s="62"/>
      <c r="G10186" s="62"/>
      <c r="H10186" s="62"/>
      <c r="I10186" s="62"/>
      <c r="J10186" s="62"/>
      <c r="K10186" s="62"/>
      <c r="L10186" s="65"/>
      <c r="M10186" s="65"/>
      <c r="N10186" s="65"/>
      <c r="O10186" s="65"/>
      <c r="P10186" s="65"/>
      <c r="Q10186" s="65"/>
      <c r="R10186" s="65"/>
      <c r="S10186" s="65"/>
      <c r="T10186" s="66"/>
    </row>
    <row r="10187" spans="3:20" x14ac:dyDescent="0.3">
      <c r="C10187" s="62"/>
      <c r="D10187" s="62"/>
      <c r="E10187" s="62"/>
      <c r="F10187" s="62"/>
      <c r="G10187" s="62"/>
      <c r="H10187" s="62"/>
      <c r="I10187" s="62"/>
      <c r="J10187" s="62"/>
      <c r="K10187" s="62"/>
      <c r="L10187" s="65"/>
      <c r="M10187" s="65"/>
      <c r="N10187" s="65"/>
      <c r="O10187" s="65"/>
      <c r="P10187" s="65"/>
      <c r="Q10187" s="65"/>
      <c r="R10187" s="65"/>
      <c r="S10187" s="65"/>
      <c r="T10187" s="66"/>
    </row>
    <row r="10188" spans="3:20" x14ac:dyDescent="0.3">
      <c r="C10188" s="62"/>
      <c r="D10188" s="62"/>
      <c r="E10188" s="62"/>
      <c r="F10188" s="62"/>
      <c r="G10188" s="62"/>
      <c r="H10188" s="62"/>
      <c r="I10188" s="62"/>
      <c r="J10188" s="62"/>
      <c r="K10188" s="62"/>
      <c r="L10188" s="65"/>
      <c r="M10188" s="65"/>
      <c r="N10188" s="65"/>
      <c r="O10188" s="65"/>
      <c r="P10188" s="65"/>
      <c r="Q10188" s="65"/>
      <c r="R10188" s="65"/>
      <c r="S10188" s="65"/>
      <c r="T10188" s="66"/>
    </row>
    <row r="10189" spans="3:20" x14ac:dyDescent="0.3">
      <c r="C10189" s="62"/>
      <c r="D10189" s="62"/>
      <c r="E10189" s="62"/>
      <c r="F10189" s="62"/>
      <c r="G10189" s="62"/>
      <c r="H10189" s="62"/>
      <c r="I10189" s="62"/>
      <c r="J10189" s="62"/>
      <c r="K10189" s="62"/>
      <c r="L10189" s="65"/>
      <c r="M10189" s="65"/>
      <c r="N10189" s="65"/>
      <c r="O10189" s="65"/>
      <c r="P10189" s="65"/>
      <c r="Q10189" s="65"/>
      <c r="R10189" s="65"/>
      <c r="S10189" s="65"/>
      <c r="T10189" s="66"/>
    </row>
    <row r="10190" spans="3:20" x14ac:dyDescent="0.3">
      <c r="C10190" s="62"/>
      <c r="D10190" s="62"/>
      <c r="E10190" s="62"/>
      <c r="F10190" s="62"/>
      <c r="G10190" s="62"/>
      <c r="H10190" s="62"/>
      <c r="I10190" s="62"/>
      <c r="J10190" s="62"/>
      <c r="K10190" s="62"/>
      <c r="L10190" s="65"/>
      <c r="M10190" s="65"/>
      <c r="N10190" s="65"/>
      <c r="O10190" s="65"/>
      <c r="P10190" s="65"/>
      <c r="Q10190" s="65"/>
      <c r="R10190" s="65"/>
      <c r="S10190" s="65"/>
      <c r="T10190" s="66"/>
    </row>
    <row r="10191" spans="3:20" x14ac:dyDescent="0.3">
      <c r="C10191" s="62"/>
      <c r="D10191" s="62"/>
      <c r="E10191" s="62"/>
      <c r="F10191" s="62"/>
      <c r="G10191" s="62"/>
      <c r="H10191" s="62"/>
      <c r="I10191" s="62"/>
      <c r="J10191" s="62"/>
      <c r="K10191" s="62"/>
      <c r="L10191" s="65"/>
      <c r="M10191" s="65"/>
      <c r="N10191" s="65"/>
      <c r="O10191" s="65"/>
      <c r="P10191" s="65"/>
      <c r="Q10191" s="65"/>
      <c r="R10191" s="65"/>
      <c r="S10191" s="65"/>
      <c r="T10191" s="66"/>
    </row>
    <row r="10192" spans="3:20" x14ac:dyDescent="0.3">
      <c r="C10192" s="62"/>
      <c r="D10192" s="62"/>
      <c r="E10192" s="62"/>
      <c r="F10192" s="62"/>
      <c r="G10192" s="62"/>
      <c r="H10192" s="62"/>
      <c r="I10192" s="62"/>
      <c r="J10192" s="62"/>
      <c r="K10192" s="62"/>
      <c r="L10192" s="65"/>
      <c r="M10192" s="65"/>
      <c r="N10192" s="65"/>
      <c r="O10192" s="65"/>
      <c r="P10192" s="65"/>
      <c r="Q10192" s="65"/>
      <c r="R10192" s="65"/>
      <c r="S10192" s="65"/>
      <c r="T10192" s="66"/>
    </row>
    <row r="10193" spans="3:20" x14ac:dyDescent="0.3">
      <c r="C10193" s="62"/>
      <c r="D10193" s="62"/>
      <c r="E10193" s="62"/>
      <c r="F10193" s="62"/>
      <c r="G10193" s="62"/>
      <c r="H10193" s="62"/>
      <c r="I10193" s="62"/>
      <c r="J10193" s="62"/>
      <c r="K10193" s="62"/>
      <c r="L10193" s="65"/>
      <c r="M10193" s="65"/>
      <c r="N10193" s="65"/>
      <c r="O10193" s="65"/>
      <c r="P10193" s="65"/>
      <c r="Q10193" s="65"/>
      <c r="R10193" s="65"/>
      <c r="S10193" s="65"/>
      <c r="T10193" s="66"/>
    </row>
    <row r="10194" spans="3:20" x14ac:dyDescent="0.3">
      <c r="C10194" s="62"/>
      <c r="D10194" s="62"/>
      <c r="E10194" s="62"/>
      <c r="F10194" s="62"/>
      <c r="G10194" s="62"/>
      <c r="H10194" s="62"/>
      <c r="I10194" s="62"/>
      <c r="J10194" s="62"/>
      <c r="K10194" s="62"/>
      <c r="L10194" s="65"/>
      <c r="M10194" s="65"/>
      <c r="N10194" s="65"/>
      <c r="O10194" s="65"/>
      <c r="P10194" s="65"/>
      <c r="Q10194" s="65"/>
      <c r="R10194" s="65"/>
      <c r="S10194" s="65"/>
      <c r="T10194" s="66"/>
    </row>
    <row r="10195" spans="3:20" x14ac:dyDescent="0.3">
      <c r="C10195" s="62"/>
      <c r="D10195" s="62"/>
      <c r="E10195" s="62"/>
      <c r="F10195" s="62"/>
      <c r="G10195" s="62"/>
      <c r="H10195" s="62"/>
      <c r="I10195" s="62"/>
      <c r="J10195" s="62"/>
      <c r="K10195" s="62"/>
      <c r="L10195" s="65"/>
      <c r="M10195" s="65"/>
      <c r="N10195" s="65"/>
      <c r="O10195" s="65"/>
      <c r="P10195" s="65"/>
      <c r="Q10195" s="65"/>
      <c r="R10195" s="65"/>
      <c r="S10195" s="65"/>
      <c r="T10195" s="66"/>
    </row>
    <row r="10196" spans="3:20" x14ac:dyDescent="0.3">
      <c r="C10196" s="62"/>
      <c r="D10196" s="62"/>
      <c r="E10196" s="62"/>
      <c r="F10196" s="62"/>
      <c r="G10196" s="62"/>
      <c r="H10196" s="62"/>
      <c r="I10196" s="62"/>
      <c r="J10196" s="62"/>
      <c r="K10196" s="62"/>
      <c r="L10196" s="65"/>
      <c r="M10196" s="65"/>
      <c r="N10196" s="65"/>
      <c r="O10196" s="65"/>
      <c r="P10196" s="65"/>
      <c r="Q10196" s="65"/>
      <c r="R10196" s="65"/>
      <c r="S10196" s="65"/>
      <c r="T10196" s="66"/>
    </row>
    <row r="10197" spans="3:20" x14ac:dyDescent="0.3">
      <c r="C10197" s="62"/>
      <c r="D10197" s="62"/>
      <c r="E10197" s="62"/>
      <c r="F10197" s="62"/>
      <c r="G10197" s="62"/>
      <c r="H10197" s="62"/>
      <c r="I10197" s="62"/>
      <c r="J10197" s="62"/>
      <c r="K10197" s="62"/>
      <c r="L10197" s="65"/>
      <c r="M10197" s="65"/>
      <c r="N10197" s="65"/>
      <c r="O10197" s="65"/>
      <c r="P10197" s="65"/>
      <c r="Q10197" s="65"/>
      <c r="R10197" s="65"/>
      <c r="S10197" s="65"/>
      <c r="T10197" s="66"/>
    </row>
    <row r="10198" spans="3:20" x14ac:dyDescent="0.3">
      <c r="C10198" s="62"/>
      <c r="D10198" s="62"/>
      <c r="E10198" s="62"/>
      <c r="F10198" s="62"/>
      <c r="G10198" s="62"/>
      <c r="H10198" s="62"/>
      <c r="I10198" s="62"/>
      <c r="J10198" s="62"/>
      <c r="K10198" s="62"/>
      <c r="L10198" s="65"/>
      <c r="M10198" s="65"/>
      <c r="N10198" s="65"/>
      <c r="O10198" s="65"/>
      <c r="P10198" s="65"/>
      <c r="Q10198" s="65"/>
      <c r="R10198" s="65"/>
      <c r="S10198" s="65"/>
      <c r="T10198" s="66"/>
    </row>
    <row r="10199" spans="3:20" x14ac:dyDescent="0.3">
      <c r="C10199" s="62"/>
      <c r="D10199" s="62"/>
      <c r="E10199" s="62"/>
      <c r="F10199" s="62"/>
      <c r="G10199" s="62"/>
      <c r="H10199" s="62"/>
      <c r="I10199" s="62"/>
      <c r="J10199" s="62"/>
      <c r="K10199" s="62"/>
      <c r="L10199" s="65"/>
      <c r="M10199" s="65"/>
      <c r="N10199" s="65"/>
      <c r="O10199" s="65"/>
      <c r="P10199" s="65"/>
      <c r="Q10199" s="65"/>
      <c r="R10199" s="65"/>
      <c r="S10199" s="65"/>
      <c r="T10199" s="66"/>
    </row>
    <row r="10200" spans="3:20" x14ac:dyDescent="0.3">
      <c r="C10200" s="62"/>
      <c r="D10200" s="62"/>
      <c r="E10200" s="62"/>
      <c r="F10200" s="62"/>
      <c r="G10200" s="62"/>
      <c r="H10200" s="62"/>
      <c r="I10200" s="62"/>
      <c r="J10200" s="62"/>
      <c r="K10200" s="62"/>
      <c r="L10200" s="65"/>
      <c r="M10200" s="65"/>
      <c r="N10200" s="65"/>
      <c r="O10200" s="65"/>
      <c r="P10200" s="65"/>
      <c r="Q10200" s="65"/>
      <c r="R10200" s="65"/>
      <c r="S10200" s="65"/>
      <c r="T10200" s="66"/>
    </row>
    <row r="10201" spans="3:20" x14ac:dyDescent="0.3">
      <c r="C10201" s="62"/>
      <c r="D10201" s="62"/>
      <c r="E10201" s="62"/>
      <c r="F10201" s="62"/>
      <c r="G10201" s="62"/>
      <c r="H10201" s="62"/>
      <c r="I10201" s="62"/>
      <c r="J10201" s="62"/>
      <c r="K10201" s="62"/>
      <c r="L10201" s="65"/>
      <c r="M10201" s="65"/>
      <c r="N10201" s="65"/>
      <c r="O10201" s="65"/>
      <c r="P10201" s="65"/>
      <c r="Q10201" s="65"/>
      <c r="R10201" s="65"/>
      <c r="S10201" s="65"/>
      <c r="T10201" s="66"/>
    </row>
    <row r="10202" spans="3:20" x14ac:dyDescent="0.3">
      <c r="C10202" s="62"/>
      <c r="D10202" s="62"/>
      <c r="E10202" s="62"/>
      <c r="F10202" s="62"/>
      <c r="G10202" s="62"/>
      <c r="H10202" s="62"/>
      <c r="I10202" s="62"/>
      <c r="J10202" s="62"/>
      <c r="K10202" s="62"/>
      <c r="L10202" s="65"/>
      <c r="M10202" s="65"/>
      <c r="N10202" s="65"/>
      <c r="O10202" s="65"/>
      <c r="P10202" s="65"/>
      <c r="Q10202" s="65"/>
      <c r="R10202" s="65"/>
      <c r="S10202" s="65"/>
      <c r="T10202" s="66"/>
    </row>
    <row r="10203" spans="3:20" x14ac:dyDescent="0.3">
      <c r="C10203" s="62"/>
      <c r="D10203" s="62"/>
      <c r="E10203" s="62"/>
      <c r="F10203" s="62"/>
      <c r="G10203" s="62"/>
      <c r="H10203" s="62"/>
      <c r="I10203" s="62"/>
      <c r="J10203" s="62"/>
      <c r="K10203" s="62"/>
      <c r="L10203" s="65"/>
      <c r="M10203" s="65"/>
      <c r="N10203" s="65"/>
      <c r="O10203" s="65"/>
      <c r="P10203" s="65"/>
      <c r="Q10203" s="65"/>
      <c r="R10203" s="65"/>
      <c r="S10203" s="65"/>
      <c r="T10203" s="66"/>
    </row>
    <row r="10204" spans="3:20" x14ac:dyDescent="0.3">
      <c r="C10204" s="62"/>
      <c r="D10204" s="62"/>
      <c r="E10204" s="62"/>
      <c r="F10204" s="62"/>
      <c r="G10204" s="62"/>
      <c r="H10204" s="62"/>
      <c r="I10204" s="62"/>
      <c r="J10204" s="62"/>
      <c r="K10204" s="62"/>
      <c r="L10204" s="65"/>
      <c r="M10204" s="65"/>
      <c r="N10204" s="65"/>
      <c r="O10204" s="65"/>
      <c r="P10204" s="65"/>
      <c r="Q10204" s="65"/>
      <c r="R10204" s="65"/>
      <c r="S10204" s="65"/>
      <c r="T10204" s="66"/>
    </row>
    <row r="10205" spans="3:20" x14ac:dyDescent="0.3">
      <c r="C10205" s="62"/>
      <c r="D10205" s="62"/>
      <c r="E10205" s="62"/>
      <c r="F10205" s="62"/>
      <c r="G10205" s="62"/>
      <c r="H10205" s="62"/>
      <c r="I10205" s="62"/>
      <c r="J10205" s="62"/>
      <c r="K10205" s="62"/>
      <c r="L10205" s="65"/>
      <c r="M10205" s="65"/>
      <c r="N10205" s="65"/>
      <c r="O10205" s="65"/>
      <c r="P10205" s="65"/>
      <c r="Q10205" s="65"/>
      <c r="R10205" s="65"/>
      <c r="S10205" s="65"/>
      <c r="T10205" s="66"/>
    </row>
    <row r="10206" spans="3:20" x14ac:dyDescent="0.3">
      <c r="C10206" s="62"/>
      <c r="D10206" s="62"/>
      <c r="E10206" s="62"/>
      <c r="F10206" s="62"/>
      <c r="G10206" s="62"/>
      <c r="H10206" s="62"/>
      <c r="I10206" s="62"/>
      <c r="J10206" s="62"/>
      <c r="K10206" s="62"/>
      <c r="L10206" s="65"/>
      <c r="M10206" s="65"/>
      <c r="N10206" s="65"/>
      <c r="O10206" s="65"/>
      <c r="P10206" s="65"/>
      <c r="Q10206" s="65"/>
      <c r="R10206" s="65"/>
      <c r="S10206" s="65"/>
      <c r="T10206" s="66"/>
    </row>
    <row r="10207" spans="3:20" x14ac:dyDescent="0.3">
      <c r="C10207" s="62"/>
      <c r="D10207" s="62"/>
      <c r="E10207" s="62"/>
      <c r="F10207" s="62"/>
      <c r="G10207" s="62"/>
      <c r="H10207" s="62"/>
      <c r="I10207" s="62"/>
      <c r="J10207" s="62"/>
      <c r="K10207" s="62"/>
      <c r="L10207" s="65"/>
      <c r="M10207" s="65"/>
      <c r="N10207" s="65"/>
      <c r="O10207" s="65"/>
      <c r="P10207" s="65"/>
      <c r="Q10207" s="65"/>
      <c r="R10207" s="65"/>
      <c r="S10207" s="65"/>
      <c r="T10207" s="66"/>
    </row>
    <row r="10208" spans="3:20" x14ac:dyDescent="0.3">
      <c r="C10208" s="62"/>
      <c r="D10208" s="62"/>
      <c r="E10208" s="62"/>
      <c r="F10208" s="62"/>
      <c r="G10208" s="62"/>
      <c r="H10208" s="62"/>
      <c r="I10208" s="62"/>
      <c r="J10208" s="62"/>
      <c r="K10208" s="62"/>
      <c r="L10208" s="65"/>
      <c r="M10208" s="65"/>
      <c r="N10208" s="65"/>
      <c r="O10208" s="65"/>
      <c r="P10208" s="65"/>
      <c r="Q10208" s="65"/>
      <c r="R10208" s="65"/>
      <c r="S10208" s="65"/>
      <c r="T10208" s="66"/>
    </row>
    <row r="10209" spans="3:20" x14ac:dyDescent="0.3">
      <c r="C10209" s="62"/>
      <c r="D10209" s="62"/>
      <c r="E10209" s="62"/>
      <c r="F10209" s="62"/>
      <c r="G10209" s="62"/>
      <c r="H10209" s="62"/>
      <c r="I10209" s="62"/>
      <c r="J10209" s="62"/>
      <c r="K10209" s="62"/>
      <c r="L10209" s="65"/>
      <c r="M10209" s="65"/>
      <c r="N10209" s="65"/>
      <c r="O10209" s="65"/>
      <c r="P10209" s="65"/>
      <c r="Q10209" s="65"/>
      <c r="R10209" s="65"/>
      <c r="S10209" s="65"/>
      <c r="T10209" s="66"/>
    </row>
    <row r="10210" spans="3:20" x14ac:dyDescent="0.3">
      <c r="C10210" s="62"/>
      <c r="D10210" s="62"/>
      <c r="E10210" s="62"/>
      <c r="F10210" s="62"/>
      <c r="G10210" s="62"/>
      <c r="H10210" s="62"/>
      <c r="I10210" s="62"/>
      <c r="J10210" s="62"/>
      <c r="K10210" s="62"/>
      <c r="L10210" s="65"/>
      <c r="M10210" s="65"/>
      <c r="N10210" s="65"/>
      <c r="O10210" s="65"/>
      <c r="P10210" s="65"/>
      <c r="Q10210" s="65"/>
      <c r="R10210" s="65"/>
      <c r="S10210" s="65"/>
      <c r="T10210" s="66"/>
    </row>
    <row r="10211" spans="3:20" x14ac:dyDescent="0.3">
      <c r="C10211" s="62"/>
      <c r="D10211" s="62"/>
      <c r="E10211" s="62"/>
      <c r="F10211" s="62"/>
      <c r="G10211" s="62"/>
      <c r="H10211" s="62"/>
      <c r="I10211" s="62"/>
      <c r="J10211" s="62"/>
      <c r="K10211" s="62"/>
      <c r="L10211" s="65"/>
      <c r="M10211" s="65"/>
      <c r="N10211" s="65"/>
      <c r="O10211" s="65"/>
      <c r="P10211" s="65"/>
      <c r="Q10211" s="65"/>
      <c r="R10211" s="65"/>
      <c r="S10211" s="65"/>
      <c r="T10211" s="66"/>
    </row>
    <row r="10212" spans="3:20" x14ac:dyDescent="0.3">
      <c r="C10212" s="62"/>
      <c r="D10212" s="62"/>
      <c r="E10212" s="62"/>
      <c r="F10212" s="62"/>
      <c r="G10212" s="62"/>
      <c r="H10212" s="62"/>
      <c r="I10212" s="62"/>
      <c r="J10212" s="62"/>
      <c r="K10212" s="62"/>
      <c r="L10212" s="65"/>
      <c r="M10212" s="65"/>
      <c r="N10212" s="65"/>
      <c r="O10212" s="65"/>
      <c r="P10212" s="65"/>
      <c r="Q10212" s="65"/>
      <c r="R10212" s="65"/>
      <c r="S10212" s="65"/>
      <c r="T10212" s="66"/>
    </row>
    <row r="10213" spans="3:20" x14ac:dyDescent="0.3">
      <c r="C10213" s="62"/>
      <c r="D10213" s="62"/>
      <c r="E10213" s="62"/>
      <c r="F10213" s="62"/>
      <c r="G10213" s="62"/>
      <c r="H10213" s="62"/>
      <c r="I10213" s="62"/>
      <c r="J10213" s="62"/>
      <c r="K10213" s="62"/>
      <c r="L10213" s="65"/>
      <c r="M10213" s="65"/>
      <c r="N10213" s="65"/>
      <c r="O10213" s="65"/>
      <c r="P10213" s="65"/>
      <c r="Q10213" s="65"/>
      <c r="R10213" s="65"/>
      <c r="S10213" s="65"/>
      <c r="T10213" s="66"/>
    </row>
    <row r="10214" spans="3:20" x14ac:dyDescent="0.3">
      <c r="C10214" s="62"/>
      <c r="D10214" s="62"/>
      <c r="E10214" s="62"/>
      <c r="F10214" s="62"/>
      <c r="G10214" s="62"/>
      <c r="H10214" s="62"/>
      <c r="I10214" s="62"/>
      <c r="J10214" s="62"/>
      <c r="K10214" s="62"/>
      <c r="L10214" s="65"/>
      <c r="M10214" s="65"/>
      <c r="N10214" s="65"/>
      <c r="O10214" s="65"/>
      <c r="P10214" s="65"/>
      <c r="Q10214" s="65"/>
      <c r="R10214" s="65"/>
      <c r="S10214" s="65"/>
      <c r="T10214" s="66"/>
    </row>
    <row r="10215" spans="3:20" x14ac:dyDescent="0.3">
      <c r="C10215" s="62"/>
      <c r="D10215" s="62"/>
      <c r="E10215" s="62"/>
      <c r="F10215" s="62"/>
      <c r="G10215" s="62"/>
      <c r="H10215" s="62"/>
      <c r="I10215" s="62"/>
      <c r="J10215" s="62"/>
      <c r="K10215" s="62"/>
      <c r="L10215" s="65"/>
      <c r="M10215" s="65"/>
      <c r="N10215" s="65"/>
      <c r="O10215" s="65"/>
      <c r="P10215" s="65"/>
      <c r="Q10215" s="65"/>
      <c r="R10215" s="65"/>
      <c r="S10215" s="65"/>
      <c r="T10215" s="66"/>
    </row>
    <row r="10216" spans="3:20" x14ac:dyDescent="0.3">
      <c r="C10216" s="62"/>
      <c r="D10216" s="62"/>
      <c r="E10216" s="62"/>
      <c r="F10216" s="62"/>
      <c r="G10216" s="62"/>
      <c r="H10216" s="62"/>
      <c r="I10216" s="62"/>
      <c r="J10216" s="62"/>
      <c r="K10216" s="62"/>
      <c r="L10216" s="65"/>
      <c r="M10216" s="65"/>
      <c r="N10216" s="65"/>
      <c r="O10216" s="65"/>
      <c r="P10216" s="65"/>
      <c r="Q10216" s="65"/>
      <c r="R10216" s="65"/>
      <c r="S10216" s="65"/>
      <c r="T10216" s="66"/>
    </row>
    <row r="10217" spans="3:20" x14ac:dyDescent="0.3">
      <c r="C10217" s="62"/>
      <c r="D10217" s="62"/>
      <c r="E10217" s="62"/>
      <c r="F10217" s="62"/>
      <c r="G10217" s="62"/>
      <c r="H10217" s="62"/>
      <c r="I10217" s="62"/>
      <c r="J10217" s="62"/>
      <c r="K10217" s="62"/>
      <c r="L10217" s="65"/>
      <c r="M10217" s="65"/>
      <c r="N10217" s="65"/>
      <c r="O10217" s="65"/>
      <c r="P10217" s="65"/>
      <c r="Q10217" s="65"/>
      <c r="R10217" s="65"/>
      <c r="S10217" s="65"/>
      <c r="T10217" s="66"/>
    </row>
    <row r="10218" spans="3:20" x14ac:dyDescent="0.3">
      <c r="C10218" s="62"/>
      <c r="D10218" s="62"/>
      <c r="E10218" s="62"/>
      <c r="F10218" s="62"/>
      <c r="G10218" s="62"/>
      <c r="H10218" s="62"/>
      <c r="I10218" s="62"/>
      <c r="J10218" s="62"/>
      <c r="K10218" s="62"/>
      <c r="L10218" s="65"/>
      <c r="M10218" s="65"/>
      <c r="N10218" s="65"/>
      <c r="O10218" s="65"/>
      <c r="P10218" s="65"/>
      <c r="Q10218" s="65"/>
      <c r="R10218" s="65"/>
      <c r="S10218" s="65"/>
      <c r="T10218" s="66"/>
    </row>
    <row r="10219" spans="3:20" x14ac:dyDescent="0.3">
      <c r="C10219" s="62"/>
      <c r="D10219" s="62"/>
      <c r="E10219" s="62"/>
      <c r="F10219" s="62"/>
      <c r="G10219" s="62"/>
      <c r="H10219" s="62"/>
      <c r="I10219" s="62"/>
      <c r="J10219" s="62"/>
      <c r="K10219" s="62"/>
      <c r="L10219" s="65"/>
      <c r="M10219" s="65"/>
      <c r="N10219" s="65"/>
      <c r="O10219" s="65"/>
      <c r="P10219" s="65"/>
      <c r="Q10219" s="65"/>
      <c r="R10219" s="65"/>
      <c r="S10219" s="65"/>
      <c r="T10219" s="66"/>
    </row>
    <row r="10220" spans="3:20" x14ac:dyDescent="0.3">
      <c r="C10220" s="62"/>
      <c r="D10220" s="62"/>
      <c r="E10220" s="62"/>
      <c r="F10220" s="62"/>
      <c r="G10220" s="62"/>
      <c r="H10220" s="62"/>
      <c r="I10220" s="62"/>
      <c r="J10220" s="62"/>
      <c r="K10220" s="62"/>
      <c r="L10220" s="65"/>
      <c r="M10220" s="65"/>
      <c r="N10220" s="65"/>
      <c r="O10220" s="65"/>
      <c r="P10220" s="65"/>
      <c r="Q10220" s="65"/>
      <c r="R10220" s="65"/>
      <c r="S10220" s="65"/>
      <c r="T10220" s="66"/>
    </row>
    <row r="10221" spans="3:20" x14ac:dyDescent="0.3">
      <c r="C10221" s="62"/>
      <c r="D10221" s="62"/>
      <c r="E10221" s="62"/>
      <c r="F10221" s="62"/>
      <c r="G10221" s="62"/>
      <c r="H10221" s="62"/>
      <c r="I10221" s="62"/>
      <c r="J10221" s="62"/>
      <c r="K10221" s="62"/>
      <c r="L10221" s="65"/>
      <c r="M10221" s="65"/>
      <c r="N10221" s="65"/>
      <c r="O10221" s="65"/>
      <c r="P10221" s="65"/>
      <c r="Q10221" s="65"/>
      <c r="R10221" s="65"/>
      <c r="S10221" s="65"/>
      <c r="T10221" s="66"/>
    </row>
    <row r="10222" spans="3:20" x14ac:dyDescent="0.3">
      <c r="C10222" s="62"/>
      <c r="D10222" s="62"/>
      <c r="E10222" s="62"/>
      <c r="F10222" s="62"/>
      <c r="G10222" s="62"/>
      <c r="H10222" s="62"/>
      <c r="I10222" s="62"/>
      <c r="J10222" s="62"/>
      <c r="K10222" s="62"/>
      <c r="L10222" s="65"/>
      <c r="M10222" s="65"/>
      <c r="N10222" s="65"/>
      <c r="O10222" s="65"/>
      <c r="P10222" s="65"/>
      <c r="Q10222" s="65"/>
      <c r="R10222" s="65"/>
      <c r="S10222" s="65"/>
      <c r="T10222" s="66"/>
    </row>
    <row r="10223" spans="3:20" x14ac:dyDescent="0.3">
      <c r="C10223" s="62"/>
      <c r="D10223" s="62"/>
      <c r="E10223" s="62"/>
      <c r="F10223" s="62"/>
      <c r="G10223" s="62"/>
      <c r="H10223" s="62"/>
      <c r="I10223" s="62"/>
      <c r="J10223" s="62"/>
      <c r="K10223" s="62"/>
      <c r="L10223" s="65"/>
      <c r="M10223" s="65"/>
      <c r="N10223" s="65"/>
      <c r="O10223" s="65"/>
      <c r="P10223" s="65"/>
      <c r="Q10223" s="65"/>
      <c r="R10223" s="65"/>
      <c r="S10223" s="65"/>
      <c r="T10223" s="66"/>
    </row>
    <row r="10224" spans="3:20" x14ac:dyDescent="0.3">
      <c r="C10224" s="62"/>
      <c r="D10224" s="62"/>
      <c r="E10224" s="62"/>
      <c r="F10224" s="62"/>
      <c r="G10224" s="62"/>
      <c r="H10224" s="62"/>
      <c r="I10224" s="62"/>
      <c r="J10224" s="62"/>
      <c r="K10224" s="62"/>
      <c r="L10224" s="65"/>
      <c r="M10224" s="65"/>
      <c r="N10224" s="65"/>
      <c r="O10224" s="65"/>
      <c r="P10224" s="65"/>
      <c r="Q10224" s="65"/>
      <c r="R10224" s="65"/>
      <c r="S10224" s="65"/>
      <c r="T10224" s="66"/>
    </row>
    <row r="10225" spans="3:20" x14ac:dyDescent="0.3">
      <c r="C10225" s="62"/>
      <c r="D10225" s="62"/>
      <c r="E10225" s="62"/>
      <c r="F10225" s="62"/>
      <c r="G10225" s="62"/>
      <c r="H10225" s="62"/>
      <c r="I10225" s="62"/>
      <c r="J10225" s="62"/>
      <c r="K10225" s="62"/>
      <c r="L10225" s="65"/>
      <c r="M10225" s="65"/>
      <c r="N10225" s="65"/>
      <c r="O10225" s="65"/>
      <c r="P10225" s="65"/>
      <c r="Q10225" s="65"/>
      <c r="R10225" s="65"/>
      <c r="S10225" s="65"/>
      <c r="T10225" s="66"/>
    </row>
    <row r="10226" spans="3:20" x14ac:dyDescent="0.3">
      <c r="C10226" s="62"/>
      <c r="D10226" s="62"/>
      <c r="E10226" s="62"/>
      <c r="F10226" s="62"/>
      <c r="G10226" s="62"/>
      <c r="H10226" s="62"/>
      <c r="I10226" s="62"/>
      <c r="J10226" s="62"/>
      <c r="K10226" s="62"/>
      <c r="L10226" s="65"/>
      <c r="M10226" s="65"/>
      <c r="N10226" s="65"/>
      <c r="O10226" s="65"/>
      <c r="P10226" s="65"/>
      <c r="Q10226" s="65"/>
      <c r="R10226" s="65"/>
      <c r="S10226" s="65"/>
      <c r="T10226" s="66"/>
    </row>
    <row r="10227" spans="3:20" x14ac:dyDescent="0.3">
      <c r="C10227" s="62"/>
      <c r="D10227" s="62"/>
      <c r="E10227" s="62"/>
      <c r="F10227" s="62"/>
      <c r="G10227" s="62"/>
      <c r="H10227" s="62"/>
      <c r="I10227" s="62"/>
      <c r="J10227" s="62"/>
      <c r="K10227" s="62"/>
      <c r="L10227" s="65"/>
      <c r="M10227" s="65"/>
      <c r="N10227" s="65"/>
      <c r="O10227" s="65"/>
      <c r="P10227" s="65"/>
      <c r="Q10227" s="65"/>
      <c r="R10227" s="65"/>
      <c r="S10227" s="65"/>
      <c r="T10227" s="66"/>
    </row>
    <row r="10228" spans="3:20" x14ac:dyDescent="0.3">
      <c r="C10228" s="62"/>
      <c r="D10228" s="62"/>
      <c r="E10228" s="62"/>
      <c r="F10228" s="62"/>
      <c r="G10228" s="62"/>
      <c r="H10228" s="62"/>
      <c r="I10228" s="62"/>
      <c r="J10228" s="62"/>
      <c r="K10228" s="62"/>
      <c r="L10228" s="65"/>
      <c r="M10228" s="65"/>
      <c r="N10228" s="65"/>
      <c r="O10228" s="65"/>
      <c r="P10228" s="65"/>
      <c r="Q10228" s="65"/>
      <c r="R10228" s="65"/>
      <c r="S10228" s="65"/>
      <c r="T10228" s="66"/>
    </row>
    <row r="10229" spans="3:20" x14ac:dyDescent="0.3">
      <c r="C10229" s="62"/>
      <c r="D10229" s="62"/>
      <c r="E10229" s="62"/>
      <c r="F10229" s="62"/>
      <c r="G10229" s="62"/>
      <c r="H10229" s="62"/>
      <c r="I10229" s="62"/>
      <c r="J10229" s="62"/>
      <c r="K10229" s="62"/>
      <c r="L10229" s="65"/>
      <c r="M10229" s="65"/>
      <c r="N10229" s="65"/>
      <c r="O10229" s="65"/>
      <c r="P10229" s="65"/>
      <c r="Q10229" s="65"/>
      <c r="R10229" s="65"/>
      <c r="S10229" s="65"/>
      <c r="T10229" s="66"/>
    </row>
    <row r="10230" spans="3:20" x14ac:dyDescent="0.3">
      <c r="C10230" s="62"/>
      <c r="D10230" s="62"/>
      <c r="E10230" s="62"/>
      <c r="F10230" s="62"/>
      <c r="G10230" s="62"/>
      <c r="H10230" s="62"/>
      <c r="I10230" s="62"/>
      <c r="J10230" s="62"/>
      <c r="K10230" s="62"/>
      <c r="L10230" s="65"/>
      <c r="M10230" s="65"/>
      <c r="N10230" s="65"/>
      <c r="O10230" s="65"/>
      <c r="P10230" s="65"/>
      <c r="Q10230" s="65"/>
      <c r="R10230" s="65"/>
      <c r="S10230" s="65"/>
      <c r="T10230" s="66"/>
    </row>
    <row r="10231" spans="3:20" x14ac:dyDescent="0.3">
      <c r="C10231" s="62"/>
      <c r="D10231" s="62"/>
      <c r="E10231" s="62"/>
      <c r="F10231" s="62"/>
      <c r="G10231" s="62"/>
      <c r="H10231" s="62"/>
      <c r="I10231" s="62"/>
      <c r="J10231" s="62"/>
      <c r="K10231" s="62"/>
      <c r="L10231" s="65"/>
      <c r="M10231" s="65"/>
      <c r="N10231" s="65"/>
      <c r="O10231" s="65"/>
      <c r="P10231" s="65"/>
      <c r="Q10231" s="65"/>
      <c r="R10231" s="65"/>
      <c r="S10231" s="65"/>
      <c r="T10231" s="66"/>
    </row>
    <row r="10232" spans="3:20" x14ac:dyDescent="0.3">
      <c r="C10232" s="62"/>
      <c r="D10232" s="62"/>
      <c r="E10232" s="62"/>
      <c r="F10232" s="62"/>
      <c r="G10232" s="62"/>
      <c r="H10232" s="62"/>
      <c r="I10232" s="62"/>
      <c r="J10232" s="62"/>
      <c r="K10232" s="62"/>
      <c r="L10232" s="65"/>
      <c r="M10232" s="65"/>
      <c r="N10232" s="65"/>
      <c r="O10232" s="65"/>
      <c r="P10232" s="65"/>
      <c r="Q10232" s="65"/>
      <c r="R10232" s="65"/>
      <c r="S10232" s="65"/>
      <c r="T10232" s="66"/>
    </row>
    <row r="10233" spans="3:20" x14ac:dyDescent="0.3">
      <c r="C10233" s="62"/>
      <c r="D10233" s="62"/>
      <c r="E10233" s="62"/>
      <c r="F10233" s="62"/>
      <c r="G10233" s="62"/>
      <c r="H10233" s="62"/>
      <c r="I10233" s="62"/>
      <c r="J10233" s="62"/>
      <c r="K10233" s="62"/>
      <c r="L10233" s="65"/>
      <c r="M10233" s="65"/>
      <c r="N10233" s="65"/>
      <c r="O10233" s="65"/>
      <c r="P10233" s="65"/>
      <c r="Q10233" s="65"/>
      <c r="R10233" s="65"/>
      <c r="S10233" s="65"/>
      <c r="T10233" s="66"/>
    </row>
    <row r="10234" spans="3:20" x14ac:dyDescent="0.3">
      <c r="C10234" s="62"/>
      <c r="D10234" s="62"/>
      <c r="E10234" s="62"/>
      <c r="F10234" s="62"/>
      <c r="G10234" s="62"/>
      <c r="H10234" s="62"/>
      <c r="I10234" s="62"/>
      <c r="J10234" s="62"/>
      <c r="K10234" s="62"/>
      <c r="L10234" s="65"/>
      <c r="M10234" s="65"/>
      <c r="N10234" s="65"/>
      <c r="O10234" s="65"/>
      <c r="P10234" s="65"/>
      <c r="Q10234" s="65"/>
      <c r="R10234" s="65"/>
      <c r="S10234" s="65"/>
      <c r="T10234" s="66"/>
    </row>
    <row r="10235" spans="3:20" x14ac:dyDescent="0.3">
      <c r="C10235" s="62"/>
      <c r="D10235" s="62"/>
      <c r="E10235" s="62"/>
      <c r="F10235" s="62"/>
      <c r="G10235" s="62"/>
      <c r="H10235" s="62"/>
      <c r="I10235" s="62"/>
      <c r="J10235" s="62"/>
      <c r="K10235" s="62"/>
      <c r="L10235" s="65"/>
      <c r="M10235" s="65"/>
      <c r="N10235" s="65"/>
      <c r="O10235" s="65"/>
      <c r="P10235" s="65"/>
      <c r="Q10235" s="65"/>
      <c r="R10235" s="65"/>
      <c r="S10235" s="65"/>
      <c r="T10235" s="66"/>
    </row>
    <row r="10236" spans="3:20" x14ac:dyDescent="0.3">
      <c r="C10236" s="62"/>
      <c r="D10236" s="62"/>
      <c r="E10236" s="62"/>
      <c r="F10236" s="62"/>
      <c r="G10236" s="62"/>
      <c r="H10236" s="62"/>
      <c r="I10236" s="62"/>
      <c r="J10236" s="62"/>
      <c r="K10236" s="62"/>
      <c r="L10236" s="65"/>
      <c r="M10236" s="65"/>
      <c r="N10236" s="65"/>
      <c r="O10236" s="65"/>
      <c r="P10236" s="65"/>
      <c r="Q10236" s="65"/>
      <c r="R10236" s="65"/>
      <c r="S10236" s="65"/>
      <c r="T10236" s="66"/>
    </row>
    <row r="10237" spans="3:20" x14ac:dyDescent="0.3">
      <c r="C10237" s="62"/>
      <c r="D10237" s="62"/>
      <c r="E10237" s="62"/>
      <c r="F10237" s="62"/>
      <c r="G10237" s="62"/>
      <c r="H10237" s="62"/>
      <c r="I10237" s="62"/>
      <c r="J10237" s="62"/>
      <c r="K10237" s="62"/>
      <c r="L10237" s="65"/>
      <c r="M10237" s="65"/>
      <c r="N10237" s="65"/>
      <c r="O10237" s="65"/>
      <c r="P10237" s="65"/>
      <c r="Q10237" s="65"/>
      <c r="R10237" s="65"/>
      <c r="S10237" s="65"/>
      <c r="T10237" s="66"/>
    </row>
    <row r="10238" spans="3:20" x14ac:dyDescent="0.3">
      <c r="C10238" s="62"/>
      <c r="D10238" s="62"/>
      <c r="E10238" s="62"/>
      <c r="F10238" s="62"/>
      <c r="G10238" s="62"/>
      <c r="H10238" s="62"/>
      <c r="I10238" s="62"/>
      <c r="J10238" s="62"/>
      <c r="K10238" s="62"/>
      <c r="L10238" s="65"/>
      <c r="M10238" s="65"/>
      <c r="N10238" s="65"/>
      <c r="O10238" s="65"/>
      <c r="P10238" s="65"/>
      <c r="Q10238" s="65"/>
      <c r="R10238" s="65"/>
      <c r="S10238" s="65"/>
      <c r="T10238" s="66"/>
    </row>
    <row r="10239" spans="3:20" x14ac:dyDescent="0.3">
      <c r="C10239" s="62"/>
      <c r="D10239" s="62"/>
      <c r="E10239" s="62"/>
      <c r="F10239" s="62"/>
      <c r="G10239" s="62"/>
      <c r="H10239" s="62"/>
      <c r="I10239" s="62"/>
      <c r="J10239" s="62"/>
      <c r="K10239" s="62"/>
      <c r="L10239" s="65"/>
      <c r="M10239" s="65"/>
      <c r="N10239" s="65"/>
      <c r="O10239" s="65"/>
      <c r="P10239" s="65"/>
      <c r="Q10239" s="65"/>
      <c r="R10239" s="65"/>
      <c r="S10239" s="65"/>
      <c r="T10239" s="66"/>
    </row>
    <row r="10240" spans="3:20" x14ac:dyDescent="0.3">
      <c r="C10240" s="62"/>
      <c r="D10240" s="62"/>
      <c r="E10240" s="62"/>
      <c r="F10240" s="62"/>
      <c r="G10240" s="62"/>
      <c r="H10240" s="62"/>
      <c r="I10240" s="62"/>
      <c r="J10240" s="62"/>
      <c r="K10240" s="62"/>
      <c r="L10240" s="65"/>
      <c r="M10240" s="65"/>
      <c r="N10240" s="65"/>
      <c r="O10240" s="65"/>
      <c r="P10240" s="65"/>
      <c r="Q10240" s="65"/>
      <c r="R10240" s="65"/>
      <c r="S10240" s="65"/>
      <c r="T10240" s="66"/>
    </row>
    <row r="10241" spans="3:20" x14ac:dyDescent="0.3">
      <c r="C10241" s="62"/>
      <c r="D10241" s="62"/>
      <c r="E10241" s="62"/>
      <c r="F10241" s="62"/>
      <c r="G10241" s="62"/>
      <c r="H10241" s="62"/>
      <c r="I10241" s="62"/>
      <c r="J10241" s="62"/>
      <c r="K10241" s="62"/>
      <c r="L10241" s="65"/>
      <c r="M10241" s="65"/>
      <c r="N10241" s="65"/>
      <c r="O10241" s="65"/>
      <c r="P10241" s="65"/>
      <c r="Q10241" s="65"/>
      <c r="R10241" s="65"/>
      <c r="S10241" s="65"/>
      <c r="T10241" s="66"/>
    </row>
    <row r="10242" spans="3:20" x14ac:dyDescent="0.3">
      <c r="C10242" s="62"/>
      <c r="D10242" s="62"/>
      <c r="E10242" s="62"/>
      <c r="F10242" s="62"/>
      <c r="G10242" s="62"/>
      <c r="H10242" s="62"/>
      <c r="I10242" s="62"/>
      <c r="J10242" s="62"/>
      <c r="K10242" s="62"/>
      <c r="L10242" s="65"/>
      <c r="M10242" s="65"/>
      <c r="N10242" s="65"/>
      <c r="O10242" s="65"/>
      <c r="P10242" s="65"/>
      <c r="Q10242" s="65"/>
      <c r="R10242" s="65"/>
      <c r="S10242" s="65"/>
      <c r="T10242" s="66"/>
    </row>
    <row r="10243" spans="3:20" x14ac:dyDescent="0.3">
      <c r="C10243" s="62"/>
      <c r="D10243" s="62"/>
      <c r="E10243" s="62"/>
      <c r="F10243" s="62"/>
      <c r="G10243" s="62"/>
      <c r="H10243" s="62"/>
      <c r="I10243" s="62"/>
      <c r="J10243" s="62"/>
      <c r="K10243" s="62"/>
      <c r="L10243" s="65"/>
      <c r="M10243" s="65"/>
      <c r="N10243" s="65"/>
      <c r="O10243" s="65"/>
      <c r="P10243" s="65"/>
      <c r="Q10243" s="65"/>
      <c r="R10243" s="65"/>
      <c r="S10243" s="65"/>
      <c r="T10243" s="66"/>
    </row>
    <row r="10244" spans="3:20" x14ac:dyDescent="0.3">
      <c r="C10244" s="62"/>
      <c r="D10244" s="62"/>
      <c r="E10244" s="62"/>
      <c r="F10244" s="62"/>
      <c r="G10244" s="62"/>
      <c r="H10244" s="62"/>
      <c r="I10244" s="62"/>
      <c r="J10244" s="62"/>
      <c r="K10244" s="62"/>
      <c r="L10244" s="65"/>
      <c r="M10244" s="65"/>
      <c r="N10244" s="65"/>
      <c r="O10244" s="65"/>
      <c r="P10244" s="65"/>
      <c r="Q10244" s="65"/>
      <c r="R10244" s="65"/>
      <c r="S10244" s="65"/>
      <c r="T10244" s="66"/>
    </row>
    <row r="10245" spans="3:20" x14ac:dyDescent="0.3">
      <c r="C10245" s="62"/>
      <c r="D10245" s="62"/>
      <c r="E10245" s="62"/>
      <c r="F10245" s="62"/>
      <c r="G10245" s="62"/>
      <c r="H10245" s="62"/>
      <c r="I10245" s="62"/>
      <c r="J10245" s="62"/>
      <c r="K10245" s="62"/>
      <c r="L10245" s="65"/>
      <c r="M10245" s="65"/>
      <c r="N10245" s="65"/>
      <c r="O10245" s="65"/>
      <c r="P10245" s="65"/>
      <c r="Q10245" s="65"/>
      <c r="R10245" s="65"/>
      <c r="S10245" s="65"/>
      <c r="T10245" s="66"/>
    </row>
    <row r="10246" spans="3:20" x14ac:dyDescent="0.3">
      <c r="C10246" s="62"/>
      <c r="D10246" s="62"/>
      <c r="E10246" s="62"/>
      <c r="F10246" s="62"/>
      <c r="G10246" s="62"/>
      <c r="H10246" s="62"/>
      <c r="I10246" s="62"/>
      <c r="J10246" s="62"/>
      <c r="K10246" s="62"/>
      <c r="L10246" s="65"/>
      <c r="M10246" s="65"/>
      <c r="N10246" s="65"/>
      <c r="O10246" s="65"/>
      <c r="P10246" s="65"/>
      <c r="Q10246" s="65"/>
      <c r="R10246" s="65"/>
      <c r="S10246" s="65"/>
      <c r="T10246" s="66"/>
    </row>
    <row r="10247" spans="3:20" x14ac:dyDescent="0.3">
      <c r="C10247" s="62"/>
      <c r="D10247" s="62"/>
      <c r="E10247" s="62"/>
      <c r="F10247" s="62"/>
      <c r="G10247" s="62"/>
      <c r="H10247" s="62"/>
      <c r="I10247" s="62"/>
      <c r="J10247" s="62"/>
      <c r="K10247" s="62"/>
      <c r="L10247" s="65"/>
      <c r="M10247" s="65"/>
      <c r="N10247" s="65"/>
      <c r="O10247" s="65"/>
      <c r="P10247" s="65"/>
      <c r="Q10247" s="65"/>
      <c r="R10247" s="65"/>
      <c r="S10247" s="65"/>
      <c r="T10247" s="66"/>
    </row>
    <row r="10248" spans="3:20" x14ac:dyDescent="0.3">
      <c r="C10248" s="62"/>
      <c r="D10248" s="62"/>
      <c r="E10248" s="62"/>
      <c r="F10248" s="62"/>
      <c r="G10248" s="62"/>
      <c r="H10248" s="62"/>
      <c r="I10248" s="62"/>
      <c r="J10248" s="62"/>
      <c r="K10248" s="62"/>
      <c r="L10248" s="65"/>
      <c r="M10248" s="65"/>
      <c r="N10248" s="65"/>
      <c r="O10248" s="65"/>
      <c r="P10248" s="65"/>
      <c r="Q10248" s="65"/>
      <c r="R10248" s="65"/>
      <c r="S10248" s="65"/>
      <c r="T10248" s="66"/>
    </row>
    <row r="10249" spans="3:20" x14ac:dyDescent="0.3">
      <c r="C10249" s="62"/>
      <c r="D10249" s="62"/>
      <c r="E10249" s="62"/>
      <c r="F10249" s="62"/>
      <c r="G10249" s="62"/>
      <c r="H10249" s="62"/>
      <c r="I10249" s="62"/>
      <c r="J10249" s="62"/>
      <c r="K10249" s="62"/>
      <c r="L10249" s="65"/>
      <c r="M10249" s="65"/>
      <c r="N10249" s="65"/>
      <c r="O10249" s="65"/>
      <c r="P10249" s="65"/>
      <c r="Q10249" s="65"/>
      <c r="R10249" s="65"/>
      <c r="S10249" s="65"/>
      <c r="T10249" s="66"/>
    </row>
    <row r="10250" spans="3:20" x14ac:dyDescent="0.3">
      <c r="C10250" s="62"/>
      <c r="D10250" s="62"/>
      <c r="E10250" s="62"/>
      <c r="F10250" s="62"/>
      <c r="G10250" s="62"/>
      <c r="H10250" s="62"/>
      <c r="I10250" s="62"/>
      <c r="J10250" s="62"/>
      <c r="K10250" s="62"/>
      <c r="L10250" s="65"/>
      <c r="M10250" s="65"/>
      <c r="N10250" s="65"/>
      <c r="O10250" s="65"/>
      <c r="P10250" s="65"/>
      <c r="Q10250" s="65"/>
      <c r="R10250" s="65"/>
      <c r="S10250" s="65"/>
      <c r="T10250" s="66"/>
    </row>
    <row r="10251" spans="3:20" x14ac:dyDescent="0.3">
      <c r="C10251" s="62"/>
      <c r="D10251" s="62"/>
      <c r="E10251" s="62"/>
      <c r="F10251" s="62"/>
      <c r="G10251" s="62"/>
      <c r="H10251" s="62"/>
      <c r="I10251" s="62"/>
      <c r="J10251" s="62"/>
      <c r="K10251" s="62"/>
      <c r="L10251" s="65"/>
      <c r="M10251" s="65"/>
      <c r="N10251" s="65"/>
      <c r="O10251" s="65"/>
      <c r="P10251" s="65"/>
      <c r="Q10251" s="65"/>
      <c r="R10251" s="65"/>
      <c r="S10251" s="65"/>
      <c r="T10251" s="66"/>
    </row>
    <row r="10252" spans="3:20" x14ac:dyDescent="0.3">
      <c r="C10252" s="62"/>
      <c r="D10252" s="62"/>
      <c r="E10252" s="62"/>
      <c r="F10252" s="62"/>
      <c r="G10252" s="62"/>
      <c r="H10252" s="62"/>
      <c r="I10252" s="62"/>
      <c r="J10252" s="62"/>
      <c r="K10252" s="62"/>
      <c r="L10252" s="65"/>
      <c r="M10252" s="65"/>
      <c r="N10252" s="65"/>
      <c r="O10252" s="65"/>
      <c r="P10252" s="65"/>
      <c r="Q10252" s="65"/>
      <c r="R10252" s="65"/>
      <c r="S10252" s="65"/>
      <c r="T10252" s="66"/>
    </row>
    <row r="10253" spans="3:20" x14ac:dyDescent="0.3">
      <c r="C10253" s="62"/>
      <c r="D10253" s="62"/>
      <c r="E10253" s="62"/>
      <c r="F10253" s="62"/>
      <c r="G10253" s="62"/>
      <c r="H10253" s="62"/>
      <c r="I10253" s="62"/>
      <c r="J10253" s="62"/>
      <c r="K10253" s="62"/>
      <c r="L10253" s="65"/>
      <c r="M10253" s="65"/>
      <c r="N10253" s="65"/>
      <c r="O10253" s="65"/>
      <c r="P10253" s="65"/>
      <c r="Q10253" s="65"/>
      <c r="R10253" s="65"/>
      <c r="S10253" s="65"/>
      <c r="T10253" s="66"/>
    </row>
    <row r="10254" spans="3:20" x14ac:dyDescent="0.3">
      <c r="C10254" s="62"/>
      <c r="D10254" s="62"/>
      <c r="E10254" s="62"/>
      <c r="F10254" s="62"/>
      <c r="G10254" s="62"/>
      <c r="H10254" s="62"/>
      <c r="I10254" s="62"/>
      <c r="J10254" s="62"/>
      <c r="K10254" s="62"/>
      <c r="L10254" s="65"/>
      <c r="M10254" s="65"/>
      <c r="N10254" s="65"/>
      <c r="O10254" s="65"/>
      <c r="P10254" s="65"/>
      <c r="Q10254" s="65"/>
      <c r="R10254" s="65"/>
      <c r="S10254" s="65"/>
      <c r="T10254" s="66"/>
    </row>
    <row r="10255" spans="3:20" x14ac:dyDescent="0.3">
      <c r="C10255" s="62"/>
      <c r="D10255" s="62"/>
      <c r="E10255" s="62"/>
      <c r="F10255" s="62"/>
      <c r="G10255" s="62"/>
      <c r="H10255" s="62"/>
      <c r="I10255" s="62"/>
      <c r="J10255" s="62"/>
      <c r="K10255" s="62"/>
      <c r="L10255" s="65"/>
      <c r="M10255" s="65"/>
      <c r="N10255" s="65"/>
      <c r="O10255" s="65"/>
      <c r="P10255" s="65"/>
      <c r="Q10255" s="65"/>
      <c r="R10255" s="65"/>
      <c r="S10255" s="65"/>
      <c r="T10255" s="66"/>
    </row>
    <row r="10256" spans="3:20" x14ac:dyDescent="0.3">
      <c r="C10256" s="62"/>
      <c r="D10256" s="62"/>
      <c r="E10256" s="62"/>
      <c r="F10256" s="62"/>
      <c r="G10256" s="62"/>
      <c r="H10256" s="62"/>
      <c r="I10256" s="62"/>
      <c r="J10256" s="62"/>
      <c r="K10256" s="62"/>
      <c r="L10256" s="65"/>
      <c r="M10256" s="65"/>
      <c r="N10256" s="65"/>
      <c r="O10256" s="65"/>
      <c r="P10256" s="65"/>
      <c r="Q10256" s="65"/>
      <c r="R10256" s="65"/>
      <c r="S10256" s="65"/>
      <c r="T10256" s="66"/>
    </row>
    <row r="10257" spans="3:20" x14ac:dyDescent="0.3">
      <c r="C10257" s="62"/>
      <c r="D10257" s="62"/>
      <c r="E10257" s="62"/>
      <c r="F10257" s="62"/>
      <c r="G10257" s="62"/>
      <c r="H10257" s="62"/>
      <c r="I10257" s="62"/>
      <c r="J10257" s="62"/>
      <c r="K10257" s="62"/>
      <c r="L10257" s="65"/>
      <c r="M10257" s="65"/>
      <c r="N10257" s="65"/>
      <c r="O10257" s="65"/>
      <c r="P10257" s="65"/>
      <c r="Q10257" s="65"/>
      <c r="R10257" s="65"/>
      <c r="S10257" s="65"/>
      <c r="T10257" s="66"/>
    </row>
    <row r="10258" spans="3:20" x14ac:dyDescent="0.3">
      <c r="C10258" s="62"/>
      <c r="D10258" s="62"/>
      <c r="E10258" s="62"/>
      <c r="F10258" s="62"/>
      <c r="G10258" s="62"/>
      <c r="H10258" s="62"/>
      <c r="I10258" s="62"/>
      <c r="J10258" s="62"/>
      <c r="K10258" s="62"/>
      <c r="L10258" s="65"/>
      <c r="M10258" s="65"/>
      <c r="N10258" s="65"/>
      <c r="O10258" s="65"/>
      <c r="P10258" s="65"/>
      <c r="Q10258" s="65"/>
      <c r="R10258" s="65"/>
      <c r="S10258" s="65"/>
      <c r="T10258" s="66"/>
    </row>
    <row r="10259" spans="3:20" x14ac:dyDescent="0.3">
      <c r="C10259" s="62"/>
      <c r="D10259" s="62"/>
      <c r="E10259" s="62"/>
      <c r="F10259" s="62"/>
      <c r="G10259" s="62"/>
      <c r="H10259" s="62"/>
      <c r="I10259" s="62"/>
      <c r="J10259" s="62"/>
      <c r="K10259" s="62"/>
      <c r="L10259" s="65"/>
      <c r="M10259" s="65"/>
      <c r="N10259" s="65"/>
      <c r="O10259" s="65"/>
      <c r="P10259" s="65"/>
      <c r="Q10259" s="65"/>
      <c r="R10259" s="65"/>
      <c r="S10259" s="65"/>
      <c r="T10259" s="66"/>
    </row>
    <row r="10260" spans="3:20" x14ac:dyDescent="0.3">
      <c r="C10260" s="62"/>
      <c r="D10260" s="62"/>
      <c r="E10260" s="62"/>
      <c r="F10260" s="62"/>
      <c r="G10260" s="62"/>
      <c r="H10260" s="62"/>
      <c r="I10260" s="62"/>
      <c r="J10260" s="62"/>
      <c r="K10260" s="62"/>
      <c r="L10260" s="65"/>
      <c r="M10260" s="65"/>
      <c r="N10260" s="65"/>
      <c r="O10260" s="65"/>
      <c r="P10260" s="65"/>
      <c r="Q10260" s="65"/>
      <c r="R10260" s="65"/>
      <c r="S10260" s="65"/>
      <c r="T10260" s="66"/>
    </row>
    <row r="10261" spans="3:20" x14ac:dyDescent="0.3">
      <c r="C10261" s="62"/>
      <c r="D10261" s="62"/>
      <c r="E10261" s="62"/>
      <c r="F10261" s="62"/>
      <c r="G10261" s="62"/>
      <c r="H10261" s="62"/>
      <c r="I10261" s="62"/>
      <c r="J10261" s="62"/>
      <c r="K10261" s="62"/>
      <c r="L10261" s="65"/>
      <c r="M10261" s="65"/>
      <c r="N10261" s="65"/>
      <c r="O10261" s="65"/>
      <c r="P10261" s="65"/>
      <c r="Q10261" s="65"/>
      <c r="R10261" s="65"/>
      <c r="S10261" s="65"/>
      <c r="T10261" s="66"/>
    </row>
    <row r="10262" spans="3:20" x14ac:dyDescent="0.3">
      <c r="C10262" s="62"/>
      <c r="D10262" s="62"/>
      <c r="E10262" s="62"/>
      <c r="F10262" s="62"/>
      <c r="G10262" s="62"/>
      <c r="H10262" s="62"/>
      <c r="I10262" s="62"/>
      <c r="J10262" s="62"/>
      <c r="K10262" s="62"/>
      <c r="L10262" s="65"/>
      <c r="M10262" s="65"/>
      <c r="N10262" s="65"/>
      <c r="O10262" s="65"/>
      <c r="P10262" s="65"/>
      <c r="Q10262" s="65"/>
      <c r="R10262" s="65"/>
      <c r="S10262" s="65"/>
      <c r="T10262" s="66"/>
    </row>
    <row r="10263" spans="3:20" x14ac:dyDescent="0.3">
      <c r="C10263" s="62"/>
      <c r="D10263" s="62"/>
      <c r="E10263" s="62"/>
      <c r="F10263" s="62"/>
      <c r="G10263" s="62"/>
      <c r="H10263" s="62"/>
      <c r="I10263" s="62"/>
      <c r="J10263" s="62"/>
      <c r="K10263" s="62"/>
      <c r="L10263" s="65"/>
      <c r="M10263" s="65"/>
      <c r="N10263" s="65"/>
      <c r="O10263" s="65"/>
      <c r="P10263" s="65"/>
      <c r="Q10263" s="65"/>
      <c r="R10263" s="65"/>
      <c r="S10263" s="65"/>
      <c r="T10263" s="66"/>
    </row>
    <row r="10264" spans="3:20" x14ac:dyDescent="0.3">
      <c r="C10264" s="62"/>
      <c r="D10264" s="62"/>
      <c r="E10264" s="62"/>
      <c r="F10264" s="62"/>
      <c r="G10264" s="62"/>
      <c r="H10264" s="62"/>
      <c r="I10264" s="62"/>
      <c r="J10264" s="62"/>
      <c r="K10264" s="62"/>
      <c r="L10264" s="65"/>
      <c r="M10264" s="65"/>
      <c r="N10264" s="65"/>
      <c r="O10264" s="65"/>
      <c r="P10264" s="65"/>
      <c r="Q10264" s="65"/>
      <c r="R10264" s="65"/>
      <c r="S10264" s="65"/>
      <c r="T10264" s="66"/>
    </row>
    <row r="10265" spans="3:20" x14ac:dyDescent="0.3">
      <c r="C10265" s="62"/>
      <c r="D10265" s="62"/>
      <c r="E10265" s="62"/>
      <c r="F10265" s="62"/>
      <c r="G10265" s="62"/>
      <c r="H10265" s="62"/>
      <c r="I10265" s="62"/>
      <c r="J10265" s="62"/>
      <c r="K10265" s="62"/>
      <c r="L10265" s="65"/>
      <c r="M10265" s="65"/>
      <c r="N10265" s="65"/>
      <c r="O10265" s="65"/>
      <c r="P10265" s="65"/>
      <c r="Q10265" s="65"/>
      <c r="R10265" s="65"/>
      <c r="S10265" s="65"/>
      <c r="T10265" s="66"/>
    </row>
    <row r="10266" spans="3:20" x14ac:dyDescent="0.3">
      <c r="C10266" s="62"/>
      <c r="D10266" s="62"/>
      <c r="E10266" s="62"/>
      <c r="F10266" s="62"/>
      <c r="G10266" s="62"/>
      <c r="H10266" s="62"/>
      <c r="I10266" s="62"/>
      <c r="J10266" s="62"/>
      <c r="K10266" s="62"/>
      <c r="L10266" s="65"/>
      <c r="M10266" s="65"/>
      <c r="N10266" s="65"/>
      <c r="O10266" s="65"/>
      <c r="P10266" s="65"/>
      <c r="Q10266" s="65"/>
      <c r="R10266" s="65"/>
      <c r="S10266" s="65"/>
      <c r="T10266" s="66"/>
    </row>
    <row r="10267" spans="3:20" x14ac:dyDescent="0.3">
      <c r="C10267" s="62"/>
      <c r="D10267" s="62"/>
      <c r="E10267" s="62"/>
      <c r="F10267" s="62"/>
      <c r="G10267" s="62"/>
      <c r="H10267" s="62"/>
      <c r="I10267" s="62"/>
      <c r="J10267" s="62"/>
      <c r="K10267" s="62"/>
      <c r="L10267" s="65"/>
      <c r="M10267" s="65"/>
      <c r="N10267" s="65"/>
      <c r="O10267" s="65"/>
      <c r="P10267" s="65"/>
      <c r="Q10267" s="65"/>
      <c r="R10267" s="65"/>
      <c r="S10267" s="65"/>
      <c r="T10267" s="66"/>
    </row>
    <row r="10268" spans="3:20" x14ac:dyDescent="0.3">
      <c r="C10268" s="62"/>
      <c r="D10268" s="62"/>
      <c r="E10268" s="62"/>
      <c r="F10268" s="62"/>
      <c r="G10268" s="62"/>
      <c r="H10268" s="62"/>
      <c r="I10268" s="62"/>
      <c r="J10268" s="62"/>
      <c r="K10268" s="62"/>
      <c r="L10268" s="65"/>
      <c r="M10268" s="65"/>
      <c r="N10268" s="65"/>
      <c r="O10268" s="65"/>
      <c r="P10268" s="65"/>
      <c r="Q10268" s="65"/>
      <c r="R10268" s="65"/>
      <c r="S10268" s="65"/>
      <c r="T10268" s="66"/>
    </row>
    <row r="10269" spans="3:20" x14ac:dyDescent="0.3">
      <c r="C10269" s="62"/>
      <c r="D10269" s="62"/>
      <c r="E10269" s="62"/>
      <c r="F10269" s="62"/>
      <c r="G10269" s="62"/>
      <c r="H10269" s="62"/>
      <c r="I10269" s="62"/>
      <c r="J10269" s="62"/>
      <c r="K10269" s="62"/>
      <c r="L10269" s="65"/>
      <c r="M10269" s="65"/>
      <c r="N10269" s="65"/>
      <c r="O10269" s="65"/>
      <c r="P10269" s="65"/>
      <c r="Q10269" s="65"/>
      <c r="R10269" s="65"/>
      <c r="S10269" s="65"/>
      <c r="T10269" s="66"/>
    </row>
    <row r="10270" spans="3:20" x14ac:dyDescent="0.3">
      <c r="C10270" s="62"/>
      <c r="D10270" s="62"/>
      <c r="E10270" s="62"/>
      <c r="F10270" s="62"/>
      <c r="G10270" s="62"/>
      <c r="H10270" s="62"/>
      <c r="I10270" s="62"/>
      <c r="J10270" s="62"/>
      <c r="K10270" s="62"/>
      <c r="L10270" s="65"/>
      <c r="M10270" s="65"/>
      <c r="N10270" s="65"/>
      <c r="O10270" s="65"/>
      <c r="P10270" s="65"/>
      <c r="Q10270" s="65"/>
      <c r="R10270" s="65"/>
      <c r="S10270" s="65"/>
      <c r="T10270" s="66"/>
    </row>
    <row r="10271" spans="3:20" x14ac:dyDescent="0.3">
      <c r="C10271" s="62"/>
      <c r="D10271" s="62"/>
      <c r="E10271" s="62"/>
      <c r="F10271" s="62"/>
      <c r="G10271" s="62"/>
      <c r="H10271" s="62"/>
      <c r="I10271" s="62"/>
      <c r="J10271" s="62"/>
      <c r="K10271" s="62"/>
      <c r="L10271" s="65"/>
      <c r="M10271" s="65"/>
      <c r="N10271" s="65"/>
      <c r="O10271" s="65"/>
      <c r="P10271" s="65"/>
      <c r="Q10271" s="65"/>
      <c r="R10271" s="65"/>
      <c r="S10271" s="65"/>
      <c r="T10271" s="66"/>
    </row>
    <row r="10272" spans="3:20" x14ac:dyDescent="0.3">
      <c r="C10272" s="62"/>
      <c r="D10272" s="62"/>
      <c r="E10272" s="62"/>
      <c r="F10272" s="62"/>
      <c r="G10272" s="62"/>
      <c r="H10272" s="62"/>
      <c r="I10272" s="62"/>
      <c r="J10272" s="62"/>
      <c r="K10272" s="62"/>
      <c r="L10272" s="65"/>
      <c r="M10272" s="65"/>
      <c r="N10272" s="65"/>
      <c r="O10272" s="65"/>
      <c r="P10272" s="65"/>
      <c r="Q10272" s="65"/>
      <c r="R10272" s="65"/>
      <c r="S10272" s="65"/>
      <c r="T10272" s="66"/>
    </row>
    <row r="10273" spans="3:20" x14ac:dyDescent="0.3">
      <c r="C10273" s="62"/>
      <c r="D10273" s="62"/>
      <c r="E10273" s="62"/>
      <c r="F10273" s="62"/>
      <c r="G10273" s="62"/>
      <c r="H10273" s="62"/>
      <c r="I10273" s="62"/>
      <c r="J10273" s="62"/>
      <c r="K10273" s="62"/>
      <c r="L10273" s="65"/>
      <c r="M10273" s="65"/>
      <c r="N10273" s="65"/>
      <c r="O10273" s="65"/>
      <c r="P10273" s="65"/>
      <c r="Q10273" s="65"/>
      <c r="R10273" s="65"/>
      <c r="S10273" s="65"/>
      <c r="T10273" s="66"/>
    </row>
    <row r="10274" spans="3:20" x14ac:dyDescent="0.3">
      <c r="C10274" s="62"/>
      <c r="D10274" s="62"/>
      <c r="E10274" s="62"/>
      <c r="F10274" s="62"/>
      <c r="G10274" s="62"/>
      <c r="H10274" s="62"/>
      <c r="I10274" s="62"/>
      <c r="J10274" s="62"/>
      <c r="K10274" s="62"/>
      <c r="L10274" s="65"/>
      <c r="M10274" s="65"/>
      <c r="N10274" s="65"/>
      <c r="O10274" s="65"/>
      <c r="P10274" s="65"/>
      <c r="Q10274" s="65"/>
      <c r="R10274" s="65"/>
      <c r="S10274" s="65"/>
      <c r="T10274" s="66"/>
    </row>
    <row r="10275" spans="3:20" x14ac:dyDescent="0.3">
      <c r="C10275" s="62"/>
      <c r="D10275" s="62"/>
      <c r="E10275" s="62"/>
      <c r="F10275" s="62"/>
      <c r="G10275" s="62"/>
      <c r="H10275" s="62"/>
      <c r="I10275" s="62"/>
      <c r="J10275" s="62"/>
      <c r="K10275" s="62"/>
      <c r="L10275" s="65"/>
      <c r="M10275" s="65"/>
      <c r="N10275" s="65"/>
      <c r="O10275" s="65"/>
      <c r="P10275" s="65"/>
      <c r="Q10275" s="65"/>
      <c r="R10275" s="65"/>
      <c r="S10275" s="65"/>
      <c r="T10275" s="66"/>
    </row>
    <row r="10276" spans="3:20" x14ac:dyDescent="0.3">
      <c r="C10276" s="62"/>
      <c r="D10276" s="62"/>
      <c r="E10276" s="62"/>
      <c r="F10276" s="62"/>
      <c r="G10276" s="62"/>
      <c r="H10276" s="62"/>
      <c r="I10276" s="62"/>
      <c r="J10276" s="62"/>
      <c r="K10276" s="62"/>
      <c r="L10276" s="65"/>
      <c r="M10276" s="65"/>
      <c r="N10276" s="65"/>
      <c r="O10276" s="65"/>
      <c r="P10276" s="65"/>
      <c r="Q10276" s="65"/>
      <c r="R10276" s="65"/>
      <c r="S10276" s="65"/>
      <c r="T10276" s="66"/>
    </row>
    <row r="10277" spans="3:20" x14ac:dyDescent="0.3">
      <c r="C10277" s="62"/>
      <c r="D10277" s="62"/>
      <c r="E10277" s="62"/>
      <c r="F10277" s="62"/>
      <c r="G10277" s="62"/>
      <c r="H10277" s="62"/>
      <c r="I10277" s="62"/>
      <c r="J10277" s="62"/>
      <c r="K10277" s="62"/>
      <c r="L10277" s="65"/>
      <c r="M10277" s="65"/>
      <c r="N10277" s="65"/>
      <c r="O10277" s="65"/>
      <c r="P10277" s="65"/>
      <c r="Q10277" s="65"/>
      <c r="R10277" s="65"/>
      <c r="S10277" s="65"/>
      <c r="T10277" s="66"/>
    </row>
    <row r="10278" spans="3:20" x14ac:dyDescent="0.3">
      <c r="C10278" s="62"/>
      <c r="D10278" s="62"/>
      <c r="E10278" s="62"/>
      <c r="F10278" s="62"/>
      <c r="G10278" s="62"/>
      <c r="H10278" s="62"/>
      <c r="I10278" s="62"/>
      <c r="J10278" s="62"/>
      <c r="K10278" s="62"/>
      <c r="L10278" s="65"/>
      <c r="M10278" s="65"/>
      <c r="N10278" s="65"/>
      <c r="O10278" s="65"/>
      <c r="P10278" s="65"/>
      <c r="Q10278" s="65"/>
      <c r="R10278" s="65"/>
      <c r="S10278" s="65"/>
      <c r="T10278" s="66"/>
    </row>
    <row r="10279" spans="3:20" x14ac:dyDescent="0.3">
      <c r="C10279" s="62"/>
      <c r="D10279" s="62"/>
      <c r="E10279" s="62"/>
      <c r="F10279" s="62"/>
      <c r="G10279" s="62"/>
      <c r="H10279" s="62"/>
      <c r="I10279" s="62"/>
      <c r="J10279" s="62"/>
      <c r="K10279" s="62"/>
      <c r="L10279" s="65"/>
      <c r="M10279" s="65"/>
      <c r="N10279" s="65"/>
      <c r="O10279" s="65"/>
      <c r="P10279" s="65"/>
      <c r="Q10279" s="65"/>
      <c r="R10279" s="65"/>
      <c r="S10279" s="65"/>
      <c r="T10279" s="66"/>
    </row>
    <row r="10280" spans="3:20" x14ac:dyDescent="0.3">
      <c r="C10280" s="62"/>
      <c r="D10280" s="62"/>
      <c r="E10280" s="62"/>
      <c r="F10280" s="62"/>
      <c r="G10280" s="62"/>
      <c r="H10280" s="62"/>
      <c r="I10280" s="62"/>
      <c r="J10280" s="62"/>
      <c r="K10280" s="62"/>
      <c r="L10280" s="65"/>
      <c r="M10280" s="65"/>
      <c r="N10280" s="65"/>
      <c r="O10280" s="65"/>
      <c r="P10280" s="65"/>
      <c r="Q10280" s="65"/>
      <c r="R10280" s="65"/>
      <c r="S10280" s="65"/>
      <c r="T10280" s="66"/>
    </row>
    <row r="10281" spans="3:20" x14ac:dyDescent="0.3">
      <c r="C10281" s="62"/>
      <c r="D10281" s="62"/>
      <c r="E10281" s="62"/>
      <c r="F10281" s="62"/>
      <c r="G10281" s="62"/>
      <c r="H10281" s="62"/>
      <c r="I10281" s="62"/>
      <c r="J10281" s="62"/>
      <c r="K10281" s="62"/>
      <c r="L10281" s="65"/>
      <c r="M10281" s="65"/>
      <c r="N10281" s="65"/>
      <c r="O10281" s="65"/>
      <c r="P10281" s="65"/>
      <c r="Q10281" s="65"/>
      <c r="R10281" s="65"/>
      <c r="S10281" s="65"/>
      <c r="T10281" s="66"/>
    </row>
    <row r="10282" spans="3:20" x14ac:dyDescent="0.3">
      <c r="C10282" s="62"/>
      <c r="D10282" s="62"/>
      <c r="E10282" s="62"/>
      <c r="F10282" s="62"/>
      <c r="G10282" s="62"/>
      <c r="H10282" s="62"/>
      <c r="I10282" s="62"/>
      <c r="J10282" s="62"/>
      <c r="K10282" s="62"/>
      <c r="L10282" s="65"/>
      <c r="M10282" s="65"/>
      <c r="N10282" s="65"/>
      <c r="O10282" s="65"/>
      <c r="P10282" s="65"/>
      <c r="Q10282" s="65"/>
      <c r="R10282" s="65"/>
      <c r="S10282" s="65"/>
      <c r="T10282" s="66"/>
    </row>
    <row r="10283" spans="3:20" x14ac:dyDescent="0.3">
      <c r="C10283" s="62"/>
      <c r="D10283" s="62"/>
      <c r="E10283" s="62"/>
      <c r="F10283" s="62"/>
      <c r="G10283" s="62"/>
      <c r="H10283" s="62"/>
      <c r="I10283" s="62"/>
      <c r="J10283" s="62"/>
      <c r="K10283" s="62"/>
      <c r="L10283" s="65"/>
      <c r="M10283" s="65"/>
      <c r="N10283" s="65"/>
      <c r="O10283" s="65"/>
      <c r="P10283" s="65"/>
      <c r="Q10283" s="65"/>
      <c r="R10283" s="65"/>
      <c r="S10283" s="65"/>
      <c r="T10283" s="66"/>
    </row>
    <row r="10284" spans="3:20" x14ac:dyDescent="0.3">
      <c r="C10284" s="62"/>
      <c r="D10284" s="62"/>
      <c r="E10284" s="62"/>
      <c r="F10284" s="62"/>
      <c r="G10284" s="62"/>
      <c r="H10284" s="62"/>
      <c r="I10284" s="62"/>
      <c r="J10284" s="62"/>
      <c r="K10284" s="62"/>
      <c r="L10284" s="65"/>
      <c r="M10284" s="65"/>
      <c r="N10284" s="65"/>
      <c r="O10284" s="65"/>
      <c r="P10284" s="65"/>
      <c r="Q10284" s="65"/>
      <c r="R10284" s="65"/>
      <c r="S10284" s="65"/>
      <c r="T10284" s="66"/>
    </row>
    <row r="10285" spans="3:20" x14ac:dyDescent="0.3">
      <c r="C10285" s="62"/>
      <c r="D10285" s="62"/>
      <c r="E10285" s="62"/>
      <c r="F10285" s="62"/>
      <c r="G10285" s="62"/>
      <c r="H10285" s="62"/>
      <c r="I10285" s="62"/>
      <c r="J10285" s="62"/>
      <c r="K10285" s="62"/>
      <c r="L10285" s="65"/>
      <c r="M10285" s="65"/>
      <c r="N10285" s="65"/>
      <c r="O10285" s="65"/>
      <c r="P10285" s="65"/>
      <c r="Q10285" s="65"/>
      <c r="R10285" s="65"/>
      <c r="S10285" s="65"/>
      <c r="T10285" s="66"/>
    </row>
    <row r="10286" spans="3:20" x14ac:dyDescent="0.3">
      <c r="C10286" s="62"/>
      <c r="D10286" s="62"/>
      <c r="E10286" s="62"/>
      <c r="F10286" s="62"/>
      <c r="G10286" s="62"/>
      <c r="H10286" s="62"/>
      <c r="I10286" s="62"/>
      <c r="J10286" s="62"/>
      <c r="K10286" s="62"/>
      <c r="L10286" s="65"/>
      <c r="M10286" s="65"/>
      <c r="N10286" s="65"/>
      <c r="O10286" s="65"/>
      <c r="P10286" s="65"/>
      <c r="Q10286" s="65"/>
      <c r="R10286" s="65"/>
      <c r="S10286" s="65"/>
      <c r="T10286" s="66"/>
    </row>
    <row r="10287" spans="3:20" x14ac:dyDescent="0.3">
      <c r="C10287" s="62"/>
      <c r="D10287" s="62"/>
      <c r="E10287" s="62"/>
      <c r="F10287" s="62"/>
      <c r="G10287" s="62"/>
      <c r="H10287" s="62"/>
      <c r="I10287" s="62"/>
      <c r="J10287" s="62"/>
      <c r="K10287" s="62"/>
      <c r="L10287" s="65"/>
      <c r="M10287" s="65"/>
      <c r="N10287" s="65"/>
      <c r="O10287" s="65"/>
      <c r="P10287" s="65"/>
      <c r="Q10287" s="65"/>
      <c r="R10287" s="65"/>
      <c r="S10287" s="65"/>
      <c r="T10287" s="66"/>
    </row>
    <row r="10288" spans="3:20" x14ac:dyDescent="0.3">
      <c r="C10288" s="62"/>
      <c r="D10288" s="62"/>
      <c r="E10288" s="62"/>
      <c r="F10288" s="62"/>
      <c r="G10288" s="62"/>
      <c r="H10288" s="62"/>
      <c r="I10288" s="62"/>
      <c r="J10288" s="62"/>
      <c r="K10288" s="62"/>
      <c r="L10288" s="65"/>
      <c r="M10288" s="65"/>
      <c r="N10288" s="65"/>
      <c r="O10288" s="65"/>
      <c r="P10288" s="65"/>
      <c r="Q10288" s="65"/>
      <c r="R10288" s="65"/>
      <c r="S10288" s="65"/>
      <c r="T10288" s="66"/>
    </row>
    <row r="10289" spans="3:20" x14ac:dyDescent="0.3">
      <c r="C10289" s="62"/>
      <c r="D10289" s="62"/>
      <c r="E10289" s="62"/>
      <c r="F10289" s="62"/>
      <c r="G10289" s="62"/>
      <c r="H10289" s="62"/>
      <c r="I10289" s="62"/>
      <c r="J10289" s="62"/>
      <c r="K10289" s="62"/>
      <c r="L10289" s="65"/>
      <c r="M10289" s="65"/>
      <c r="N10289" s="65"/>
      <c r="O10289" s="65"/>
      <c r="P10289" s="65"/>
      <c r="Q10289" s="65"/>
      <c r="R10289" s="65"/>
      <c r="S10289" s="65"/>
      <c r="T10289" s="66"/>
    </row>
    <row r="10290" spans="3:20" x14ac:dyDescent="0.3">
      <c r="C10290" s="62"/>
      <c r="D10290" s="62"/>
      <c r="E10290" s="62"/>
      <c r="F10290" s="62"/>
      <c r="G10290" s="62"/>
      <c r="H10290" s="62"/>
      <c r="I10290" s="62"/>
      <c r="J10290" s="62"/>
      <c r="K10290" s="62"/>
      <c r="L10290" s="65"/>
      <c r="M10290" s="65"/>
      <c r="N10290" s="65"/>
      <c r="O10290" s="65"/>
      <c r="P10290" s="65"/>
      <c r="Q10290" s="65"/>
      <c r="R10290" s="65"/>
      <c r="S10290" s="65"/>
      <c r="T10290" s="66"/>
    </row>
    <row r="10291" spans="3:20" x14ac:dyDescent="0.3">
      <c r="C10291" s="62"/>
      <c r="D10291" s="62"/>
      <c r="E10291" s="62"/>
      <c r="F10291" s="62"/>
      <c r="G10291" s="62"/>
      <c r="H10291" s="62"/>
      <c r="I10291" s="62"/>
      <c r="J10291" s="62"/>
      <c r="K10291" s="62"/>
      <c r="L10291" s="65"/>
      <c r="M10291" s="65"/>
      <c r="N10291" s="65"/>
      <c r="O10291" s="65"/>
      <c r="P10291" s="65"/>
      <c r="Q10291" s="65"/>
      <c r="R10291" s="65"/>
      <c r="S10291" s="65"/>
      <c r="T10291" s="66"/>
    </row>
    <row r="10292" spans="3:20" x14ac:dyDescent="0.3">
      <c r="C10292" s="62"/>
      <c r="D10292" s="62"/>
      <c r="E10292" s="62"/>
      <c r="F10292" s="62"/>
      <c r="G10292" s="62"/>
      <c r="H10292" s="62"/>
      <c r="I10292" s="62"/>
      <c r="J10292" s="62"/>
      <c r="K10292" s="62"/>
      <c r="L10292" s="65"/>
      <c r="M10292" s="65"/>
      <c r="N10292" s="65"/>
      <c r="O10292" s="65"/>
      <c r="P10292" s="65"/>
      <c r="Q10292" s="65"/>
      <c r="R10292" s="65"/>
      <c r="S10292" s="65"/>
      <c r="T10292" s="66"/>
    </row>
    <row r="10293" spans="3:20" x14ac:dyDescent="0.3">
      <c r="C10293" s="62"/>
      <c r="D10293" s="62"/>
      <c r="E10293" s="62"/>
      <c r="F10293" s="62"/>
      <c r="G10293" s="62"/>
      <c r="H10293" s="62"/>
      <c r="I10293" s="62"/>
      <c r="J10293" s="62"/>
      <c r="K10293" s="62"/>
      <c r="L10293" s="65"/>
      <c r="M10293" s="65"/>
      <c r="N10293" s="65"/>
      <c r="O10293" s="65"/>
      <c r="P10293" s="65"/>
      <c r="Q10293" s="65"/>
      <c r="R10293" s="65"/>
      <c r="S10293" s="65"/>
      <c r="T10293" s="66"/>
    </row>
    <row r="10294" spans="3:20" x14ac:dyDescent="0.3">
      <c r="C10294" s="62"/>
      <c r="D10294" s="62"/>
      <c r="E10294" s="62"/>
      <c r="F10294" s="62"/>
      <c r="G10294" s="62"/>
      <c r="H10294" s="62"/>
      <c r="I10294" s="62"/>
      <c r="J10294" s="62"/>
      <c r="K10294" s="62"/>
      <c r="L10294" s="65"/>
      <c r="M10294" s="65"/>
      <c r="N10294" s="65"/>
      <c r="O10294" s="65"/>
      <c r="P10294" s="65"/>
      <c r="Q10294" s="65"/>
      <c r="R10294" s="65"/>
      <c r="S10294" s="65"/>
      <c r="T10294" s="66"/>
    </row>
    <row r="10295" spans="3:20" x14ac:dyDescent="0.3">
      <c r="C10295" s="62"/>
      <c r="D10295" s="62"/>
      <c r="E10295" s="62"/>
      <c r="F10295" s="62"/>
      <c r="G10295" s="62"/>
      <c r="H10295" s="62"/>
      <c r="I10295" s="62"/>
      <c r="J10295" s="62"/>
      <c r="K10295" s="62"/>
      <c r="L10295" s="65"/>
      <c r="M10295" s="65"/>
      <c r="N10295" s="65"/>
      <c r="O10295" s="65"/>
      <c r="P10295" s="65"/>
      <c r="Q10295" s="65"/>
      <c r="R10295" s="65"/>
      <c r="S10295" s="65"/>
      <c r="T10295" s="66"/>
    </row>
    <row r="10296" spans="3:20" x14ac:dyDescent="0.3">
      <c r="C10296" s="62"/>
      <c r="D10296" s="62"/>
      <c r="E10296" s="62"/>
      <c r="F10296" s="62"/>
      <c r="G10296" s="62"/>
      <c r="H10296" s="62"/>
      <c r="I10296" s="62"/>
      <c r="J10296" s="62"/>
      <c r="K10296" s="62"/>
      <c r="L10296" s="65"/>
      <c r="M10296" s="65"/>
      <c r="N10296" s="65"/>
      <c r="O10296" s="65"/>
      <c r="P10296" s="65"/>
      <c r="Q10296" s="65"/>
      <c r="R10296" s="65"/>
      <c r="S10296" s="65"/>
      <c r="T10296" s="66"/>
    </row>
    <row r="10297" spans="3:20" x14ac:dyDescent="0.3">
      <c r="C10297" s="62"/>
      <c r="D10297" s="62"/>
      <c r="E10297" s="62"/>
      <c r="F10297" s="62"/>
      <c r="G10297" s="62"/>
      <c r="H10297" s="62"/>
      <c r="I10297" s="62"/>
      <c r="J10297" s="62"/>
      <c r="K10297" s="62"/>
      <c r="L10297" s="65"/>
      <c r="M10297" s="65"/>
      <c r="N10297" s="65"/>
      <c r="O10297" s="65"/>
      <c r="P10297" s="65"/>
      <c r="Q10297" s="65"/>
      <c r="R10297" s="65"/>
      <c r="S10297" s="65"/>
      <c r="T10297" s="66"/>
    </row>
    <row r="10298" spans="3:20" x14ac:dyDescent="0.3">
      <c r="C10298" s="62"/>
      <c r="D10298" s="62"/>
      <c r="E10298" s="62"/>
      <c r="F10298" s="62"/>
      <c r="G10298" s="62"/>
      <c r="H10298" s="62"/>
      <c r="I10298" s="62"/>
      <c r="J10298" s="62"/>
      <c r="K10298" s="62"/>
      <c r="L10298" s="65"/>
      <c r="M10298" s="65"/>
      <c r="N10298" s="65"/>
      <c r="O10298" s="65"/>
      <c r="P10298" s="65"/>
      <c r="Q10298" s="65"/>
      <c r="R10298" s="65"/>
      <c r="S10298" s="65"/>
      <c r="T10298" s="66"/>
    </row>
    <row r="10299" spans="3:20" x14ac:dyDescent="0.3">
      <c r="C10299" s="62"/>
      <c r="D10299" s="62"/>
      <c r="E10299" s="62"/>
      <c r="F10299" s="62"/>
      <c r="G10299" s="62"/>
      <c r="H10299" s="62"/>
      <c r="I10299" s="62"/>
      <c r="J10299" s="62"/>
      <c r="K10299" s="62"/>
      <c r="L10299" s="65"/>
      <c r="M10299" s="65"/>
      <c r="N10299" s="65"/>
      <c r="O10299" s="65"/>
      <c r="P10299" s="65"/>
      <c r="Q10299" s="65"/>
      <c r="R10299" s="65"/>
      <c r="S10299" s="65"/>
      <c r="T10299" s="66"/>
    </row>
    <row r="10300" spans="3:20" x14ac:dyDescent="0.3">
      <c r="C10300" s="62"/>
      <c r="D10300" s="62"/>
      <c r="E10300" s="62"/>
      <c r="F10300" s="62"/>
      <c r="G10300" s="62"/>
      <c r="H10300" s="62"/>
      <c r="I10300" s="62"/>
      <c r="J10300" s="62"/>
      <c r="K10300" s="62"/>
      <c r="L10300" s="65"/>
      <c r="M10300" s="65"/>
      <c r="N10300" s="65"/>
      <c r="O10300" s="65"/>
      <c r="P10300" s="65"/>
      <c r="Q10300" s="65"/>
      <c r="R10300" s="65"/>
      <c r="S10300" s="65"/>
      <c r="T10300" s="66"/>
    </row>
    <row r="10301" spans="3:20" x14ac:dyDescent="0.3">
      <c r="C10301" s="62"/>
      <c r="D10301" s="62"/>
      <c r="E10301" s="62"/>
      <c r="F10301" s="62"/>
      <c r="G10301" s="62"/>
      <c r="H10301" s="62"/>
      <c r="I10301" s="62"/>
      <c r="J10301" s="62"/>
      <c r="K10301" s="62"/>
      <c r="L10301" s="65"/>
      <c r="M10301" s="65"/>
      <c r="N10301" s="65"/>
      <c r="O10301" s="65"/>
      <c r="P10301" s="65"/>
      <c r="Q10301" s="65"/>
      <c r="R10301" s="65"/>
      <c r="S10301" s="65"/>
      <c r="T10301" s="66"/>
    </row>
    <row r="10302" spans="3:20" x14ac:dyDescent="0.3">
      <c r="C10302" s="62"/>
      <c r="D10302" s="62"/>
      <c r="E10302" s="62"/>
      <c r="F10302" s="62"/>
      <c r="G10302" s="62"/>
      <c r="H10302" s="62"/>
      <c r="I10302" s="62"/>
      <c r="J10302" s="62"/>
      <c r="K10302" s="62"/>
      <c r="L10302" s="65"/>
      <c r="M10302" s="65"/>
      <c r="N10302" s="65"/>
      <c r="O10302" s="65"/>
      <c r="P10302" s="65"/>
      <c r="Q10302" s="65"/>
      <c r="R10302" s="65"/>
      <c r="S10302" s="65"/>
      <c r="T10302" s="66"/>
    </row>
    <row r="10303" spans="3:20" x14ac:dyDescent="0.3">
      <c r="C10303" s="62"/>
      <c r="D10303" s="62"/>
      <c r="E10303" s="62"/>
      <c r="F10303" s="62"/>
      <c r="G10303" s="62"/>
      <c r="H10303" s="62"/>
      <c r="I10303" s="62"/>
      <c r="J10303" s="62"/>
      <c r="K10303" s="62"/>
      <c r="L10303" s="65"/>
      <c r="M10303" s="65"/>
      <c r="N10303" s="65"/>
      <c r="O10303" s="65"/>
      <c r="P10303" s="65"/>
      <c r="Q10303" s="65"/>
      <c r="R10303" s="65"/>
      <c r="S10303" s="65"/>
      <c r="T10303" s="66"/>
    </row>
    <row r="10304" spans="3:20" x14ac:dyDescent="0.3">
      <c r="C10304" s="62"/>
      <c r="D10304" s="62"/>
      <c r="E10304" s="62"/>
      <c r="F10304" s="62"/>
      <c r="G10304" s="62"/>
      <c r="H10304" s="62"/>
      <c r="I10304" s="62"/>
      <c r="J10304" s="62"/>
      <c r="K10304" s="62"/>
      <c r="L10304" s="65"/>
      <c r="M10304" s="65"/>
      <c r="N10304" s="65"/>
      <c r="O10304" s="65"/>
      <c r="P10304" s="65"/>
      <c r="Q10304" s="65"/>
      <c r="R10304" s="65"/>
      <c r="S10304" s="65"/>
      <c r="T10304" s="66"/>
    </row>
    <row r="10305" spans="3:20" x14ac:dyDescent="0.3">
      <c r="C10305" s="62"/>
      <c r="D10305" s="62"/>
      <c r="E10305" s="62"/>
      <c r="F10305" s="62"/>
      <c r="G10305" s="62"/>
      <c r="H10305" s="62"/>
      <c r="I10305" s="62"/>
      <c r="J10305" s="62"/>
      <c r="K10305" s="62"/>
      <c r="L10305" s="65"/>
      <c r="M10305" s="65"/>
      <c r="N10305" s="65"/>
      <c r="O10305" s="65"/>
      <c r="P10305" s="65"/>
      <c r="Q10305" s="65"/>
      <c r="R10305" s="65"/>
      <c r="S10305" s="65"/>
      <c r="T10305" s="66"/>
    </row>
    <row r="10306" spans="3:20" x14ac:dyDescent="0.3">
      <c r="C10306" s="62"/>
      <c r="D10306" s="62"/>
      <c r="E10306" s="62"/>
      <c r="F10306" s="62"/>
      <c r="G10306" s="62"/>
      <c r="H10306" s="62"/>
      <c r="I10306" s="62"/>
      <c r="J10306" s="62"/>
      <c r="K10306" s="62"/>
      <c r="L10306" s="65"/>
      <c r="M10306" s="65"/>
      <c r="N10306" s="65"/>
      <c r="O10306" s="65"/>
      <c r="P10306" s="65"/>
      <c r="Q10306" s="65"/>
      <c r="R10306" s="65"/>
      <c r="S10306" s="65"/>
      <c r="T10306" s="66"/>
    </row>
    <row r="10307" spans="3:20" x14ac:dyDescent="0.3">
      <c r="C10307" s="62"/>
      <c r="D10307" s="62"/>
      <c r="E10307" s="62"/>
      <c r="F10307" s="62"/>
      <c r="G10307" s="62"/>
      <c r="H10307" s="62"/>
      <c r="I10307" s="62"/>
      <c r="J10307" s="62"/>
      <c r="K10307" s="62"/>
      <c r="L10307" s="65"/>
      <c r="M10307" s="65"/>
      <c r="N10307" s="65"/>
      <c r="O10307" s="65"/>
      <c r="P10307" s="65"/>
      <c r="Q10307" s="65"/>
      <c r="R10307" s="65"/>
      <c r="S10307" s="65"/>
      <c r="T10307" s="66"/>
    </row>
    <row r="10308" spans="3:20" x14ac:dyDescent="0.3">
      <c r="C10308" s="62"/>
      <c r="D10308" s="62"/>
      <c r="E10308" s="62"/>
      <c r="F10308" s="62"/>
      <c r="G10308" s="62"/>
      <c r="H10308" s="62"/>
      <c r="I10308" s="62"/>
      <c r="J10308" s="62"/>
      <c r="K10308" s="62"/>
      <c r="L10308" s="65"/>
      <c r="M10308" s="65"/>
      <c r="N10308" s="65"/>
      <c r="O10308" s="65"/>
      <c r="P10308" s="65"/>
      <c r="Q10308" s="65"/>
      <c r="R10308" s="65"/>
      <c r="S10308" s="65"/>
      <c r="T10308" s="66"/>
    </row>
    <row r="10309" spans="3:20" x14ac:dyDescent="0.3">
      <c r="C10309" s="62"/>
      <c r="D10309" s="62"/>
      <c r="E10309" s="62"/>
      <c r="F10309" s="62"/>
      <c r="G10309" s="62"/>
      <c r="H10309" s="62"/>
      <c r="I10309" s="62"/>
      <c r="J10309" s="62"/>
      <c r="K10309" s="62"/>
      <c r="L10309" s="65"/>
      <c r="M10309" s="65"/>
      <c r="N10309" s="65"/>
      <c r="O10309" s="65"/>
      <c r="P10309" s="65"/>
      <c r="Q10309" s="65"/>
      <c r="R10309" s="65"/>
      <c r="S10309" s="65"/>
      <c r="T10309" s="66"/>
    </row>
    <row r="10310" spans="3:20" x14ac:dyDescent="0.3">
      <c r="C10310" s="62"/>
      <c r="D10310" s="62"/>
      <c r="E10310" s="62"/>
      <c r="F10310" s="62"/>
      <c r="G10310" s="62"/>
      <c r="H10310" s="62"/>
      <c r="I10310" s="62"/>
      <c r="J10310" s="62"/>
      <c r="K10310" s="62"/>
      <c r="L10310" s="65"/>
      <c r="M10310" s="65"/>
      <c r="N10310" s="65"/>
      <c r="O10310" s="65"/>
      <c r="P10310" s="65"/>
      <c r="Q10310" s="65"/>
      <c r="R10310" s="65"/>
      <c r="S10310" s="65"/>
      <c r="T10310" s="66"/>
    </row>
    <row r="10311" spans="3:20" x14ac:dyDescent="0.3">
      <c r="C10311" s="62"/>
      <c r="D10311" s="62"/>
      <c r="E10311" s="62"/>
      <c r="F10311" s="62"/>
      <c r="G10311" s="62"/>
      <c r="H10311" s="62"/>
      <c r="I10311" s="62"/>
      <c r="J10311" s="62"/>
      <c r="K10311" s="62"/>
      <c r="L10311" s="65"/>
      <c r="M10311" s="65"/>
      <c r="N10311" s="65"/>
      <c r="O10311" s="65"/>
      <c r="P10311" s="65"/>
      <c r="Q10311" s="65"/>
      <c r="R10311" s="65"/>
      <c r="S10311" s="65"/>
      <c r="T10311" s="66"/>
    </row>
    <row r="10312" spans="3:20" x14ac:dyDescent="0.3">
      <c r="C10312" s="62"/>
      <c r="D10312" s="62"/>
      <c r="E10312" s="62"/>
      <c r="F10312" s="62"/>
      <c r="G10312" s="62"/>
      <c r="H10312" s="62"/>
      <c r="I10312" s="62"/>
      <c r="J10312" s="62"/>
      <c r="K10312" s="62"/>
      <c r="L10312" s="65"/>
      <c r="M10312" s="65"/>
      <c r="N10312" s="65"/>
      <c r="O10312" s="65"/>
      <c r="P10312" s="65"/>
      <c r="Q10312" s="65"/>
      <c r="R10312" s="65"/>
      <c r="S10312" s="65"/>
      <c r="T10312" s="66"/>
    </row>
    <row r="10313" spans="3:20" x14ac:dyDescent="0.3">
      <c r="C10313" s="62"/>
      <c r="D10313" s="62"/>
      <c r="E10313" s="62"/>
      <c r="F10313" s="62"/>
      <c r="G10313" s="62"/>
      <c r="H10313" s="62"/>
      <c r="I10313" s="62"/>
      <c r="J10313" s="62"/>
      <c r="K10313" s="62"/>
      <c r="L10313" s="65"/>
      <c r="M10313" s="65"/>
      <c r="N10313" s="65"/>
      <c r="O10313" s="65"/>
      <c r="P10313" s="65"/>
      <c r="Q10313" s="65"/>
      <c r="R10313" s="65"/>
      <c r="S10313" s="65"/>
      <c r="T10313" s="66"/>
    </row>
    <row r="10314" spans="3:20" x14ac:dyDescent="0.3">
      <c r="C10314" s="62"/>
      <c r="D10314" s="62"/>
      <c r="E10314" s="62"/>
      <c r="F10314" s="62"/>
      <c r="G10314" s="62"/>
      <c r="H10314" s="62"/>
      <c r="I10314" s="62"/>
      <c r="J10314" s="62"/>
      <c r="K10314" s="62"/>
      <c r="L10314" s="65"/>
      <c r="M10314" s="65"/>
      <c r="N10314" s="65"/>
      <c r="O10314" s="65"/>
      <c r="P10314" s="65"/>
      <c r="Q10314" s="65"/>
      <c r="R10314" s="65"/>
      <c r="S10314" s="65"/>
      <c r="T10314" s="66"/>
    </row>
    <row r="10315" spans="3:20" x14ac:dyDescent="0.3">
      <c r="C10315" s="62"/>
      <c r="D10315" s="62"/>
      <c r="E10315" s="62"/>
      <c r="F10315" s="62"/>
      <c r="G10315" s="62"/>
      <c r="H10315" s="62"/>
      <c r="I10315" s="62"/>
      <c r="J10315" s="62"/>
      <c r="K10315" s="62"/>
      <c r="L10315" s="65"/>
      <c r="M10315" s="65"/>
      <c r="N10315" s="65"/>
      <c r="O10315" s="65"/>
      <c r="P10315" s="65"/>
      <c r="Q10315" s="65"/>
      <c r="R10315" s="65"/>
      <c r="S10315" s="65"/>
      <c r="T10315" s="66"/>
    </row>
    <row r="10316" spans="3:20" x14ac:dyDescent="0.3">
      <c r="C10316" s="62"/>
      <c r="D10316" s="62"/>
      <c r="E10316" s="62"/>
      <c r="F10316" s="62"/>
      <c r="G10316" s="62"/>
      <c r="H10316" s="62"/>
      <c r="I10316" s="62"/>
      <c r="J10316" s="62"/>
      <c r="K10316" s="62"/>
      <c r="L10316" s="65"/>
      <c r="M10316" s="65"/>
      <c r="N10316" s="65"/>
      <c r="O10316" s="65"/>
      <c r="P10316" s="65"/>
      <c r="Q10316" s="65"/>
      <c r="R10316" s="65"/>
      <c r="S10316" s="65"/>
      <c r="T10316" s="66"/>
    </row>
    <row r="10317" spans="3:20" x14ac:dyDescent="0.3">
      <c r="C10317" s="62"/>
      <c r="D10317" s="62"/>
      <c r="E10317" s="62"/>
      <c r="F10317" s="62"/>
      <c r="G10317" s="62"/>
      <c r="H10317" s="62"/>
      <c r="I10317" s="62"/>
      <c r="J10317" s="62"/>
      <c r="K10317" s="62"/>
      <c r="L10317" s="65"/>
      <c r="M10317" s="65"/>
      <c r="N10317" s="65"/>
      <c r="O10317" s="65"/>
      <c r="P10317" s="65"/>
      <c r="Q10317" s="65"/>
      <c r="R10317" s="65"/>
      <c r="S10317" s="65"/>
      <c r="T10317" s="66"/>
    </row>
    <row r="10318" spans="3:20" x14ac:dyDescent="0.3">
      <c r="C10318" s="62"/>
      <c r="D10318" s="62"/>
      <c r="E10318" s="62"/>
      <c r="F10318" s="62"/>
      <c r="G10318" s="62"/>
      <c r="H10318" s="62"/>
      <c r="I10318" s="62"/>
      <c r="J10318" s="62"/>
      <c r="K10318" s="62"/>
      <c r="L10318" s="65"/>
      <c r="M10318" s="65"/>
      <c r="N10318" s="65"/>
      <c r="O10318" s="65"/>
      <c r="P10318" s="65"/>
      <c r="Q10318" s="65"/>
      <c r="R10318" s="65"/>
      <c r="S10318" s="65"/>
      <c r="T10318" s="66"/>
    </row>
    <row r="10319" spans="3:20" x14ac:dyDescent="0.3">
      <c r="C10319" s="62"/>
      <c r="D10319" s="62"/>
      <c r="E10319" s="62"/>
      <c r="F10319" s="62"/>
      <c r="G10319" s="62"/>
      <c r="H10319" s="62"/>
      <c r="I10319" s="62"/>
      <c r="J10319" s="62"/>
      <c r="K10319" s="62"/>
      <c r="L10319" s="65"/>
      <c r="M10319" s="65"/>
      <c r="N10319" s="65"/>
      <c r="O10319" s="65"/>
      <c r="P10319" s="65"/>
      <c r="Q10319" s="65"/>
      <c r="R10319" s="65"/>
      <c r="S10319" s="65"/>
      <c r="T10319" s="66"/>
    </row>
    <row r="10320" spans="3:20" x14ac:dyDescent="0.3">
      <c r="C10320" s="62"/>
      <c r="D10320" s="62"/>
      <c r="E10320" s="62"/>
      <c r="F10320" s="62"/>
      <c r="G10320" s="62"/>
      <c r="H10320" s="62"/>
      <c r="I10320" s="62"/>
      <c r="J10320" s="62"/>
      <c r="K10320" s="62"/>
      <c r="L10320" s="65"/>
      <c r="M10320" s="65"/>
      <c r="N10320" s="65"/>
      <c r="O10320" s="65"/>
      <c r="P10320" s="65"/>
      <c r="Q10320" s="65"/>
      <c r="R10320" s="65"/>
      <c r="S10320" s="65"/>
      <c r="T10320" s="66"/>
    </row>
    <row r="10321" spans="3:20" x14ac:dyDescent="0.3">
      <c r="C10321" s="62"/>
      <c r="D10321" s="62"/>
      <c r="E10321" s="62"/>
      <c r="F10321" s="62"/>
      <c r="G10321" s="62"/>
      <c r="H10321" s="62"/>
      <c r="I10321" s="62"/>
      <c r="J10321" s="62"/>
      <c r="K10321" s="62"/>
      <c r="L10321" s="65"/>
      <c r="M10321" s="65"/>
      <c r="N10321" s="65"/>
      <c r="O10321" s="65"/>
      <c r="P10321" s="65"/>
      <c r="Q10321" s="65"/>
      <c r="R10321" s="65"/>
      <c r="S10321" s="65"/>
      <c r="T10321" s="66"/>
    </row>
    <row r="10322" spans="3:20" x14ac:dyDescent="0.3">
      <c r="C10322" s="62"/>
      <c r="D10322" s="62"/>
      <c r="E10322" s="62"/>
      <c r="F10322" s="62"/>
      <c r="G10322" s="62"/>
      <c r="H10322" s="62"/>
      <c r="I10322" s="62"/>
      <c r="J10322" s="62"/>
      <c r="K10322" s="62"/>
      <c r="L10322" s="65"/>
      <c r="M10322" s="65"/>
      <c r="N10322" s="65"/>
      <c r="O10322" s="65"/>
      <c r="P10322" s="65"/>
      <c r="Q10322" s="65"/>
      <c r="R10322" s="65"/>
      <c r="S10322" s="65"/>
      <c r="T10322" s="66"/>
    </row>
    <row r="10323" spans="3:20" x14ac:dyDescent="0.3">
      <c r="C10323" s="62"/>
      <c r="D10323" s="62"/>
      <c r="E10323" s="62"/>
      <c r="F10323" s="62"/>
      <c r="G10323" s="62"/>
      <c r="H10323" s="62"/>
      <c r="I10323" s="62"/>
      <c r="J10323" s="62"/>
      <c r="K10323" s="62"/>
      <c r="L10323" s="65"/>
      <c r="M10323" s="65"/>
      <c r="N10323" s="65"/>
      <c r="O10323" s="65"/>
      <c r="P10323" s="65"/>
      <c r="Q10323" s="65"/>
      <c r="R10323" s="65"/>
      <c r="S10323" s="65"/>
      <c r="T10323" s="66"/>
    </row>
    <row r="10324" spans="3:20" x14ac:dyDescent="0.3">
      <c r="C10324" s="62"/>
      <c r="D10324" s="62"/>
      <c r="E10324" s="62"/>
      <c r="F10324" s="62"/>
      <c r="G10324" s="62"/>
      <c r="H10324" s="62"/>
      <c r="I10324" s="62"/>
      <c r="J10324" s="62"/>
      <c r="K10324" s="62"/>
      <c r="L10324" s="65"/>
      <c r="M10324" s="65"/>
      <c r="N10324" s="65"/>
      <c r="O10324" s="65"/>
      <c r="P10324" s="65"/>
      <c r="Q10324" s="65"/>
      <c r="R10324" s="65"/>
      <c r="S10324" s="65"/>
      <c r="T10324" s="66"/>
    </row>
    <row r="10325" spans="3:20" x14ac:dyDescent="0.3">
      <c r="C10325" s="62"/>
      <c r="D10325" s="62"/>
      <c r="E10325" s="62"/>
      <c r="F10325" s="62"/>
      <c r="G10325" s="62"/>
      <c r="H10325" s="62"/>
      <c r="I10325" s="62"/>
      <c r="J10325" s="62"/>
      <c r="K10325" s="62"/>
      <c r="L10325" s="65"/>
      <c r="M10325" s="65"/>
      <c r="N10325" s="65"/>
      <c r="O10325" s="65"/>
      <c r="P10325" s="65"/>
      <c r="Q10325" s="65"/>
      <c r="R10325" s="65"/>
      <c r="S10325" s="65"/>
      <c r="T10325" s="66"/>
    </row>
    <row r="10326" spans="3:20" x14ac:dyDescent="0.3">
      <c r="C10326" s="62"/>
      <c r="D10326" s="62"/>
      <c r="E10326" s="62"/>
      <c r="F10326" s="62"/>
      <c r="G10326" s="62"/>
      <c r="H10326" s="62"/>
      <c r="I10326" s="62"/>
      <c r="J10326" s="62"/>
      <c r="K10326" s="62"/>
      <c r="L10326" s="65"/>
      <c r="M10326" s="65"/>
      <c r="N10326" s="65"/>
      <c r="O10326" s="65"/>
      <c r="P10326" s="65"/>
      <c r="Q10326" s="65"/>
      <c r="R10326" s="65"/>
      <c r="S10326" s="65"/>
      <c r="T10326" s="66"/>
    </row>
    <row r="10327" spans="3:20" x14ac:dyDescent="0.3">
      <c r="C10327" s="62"/>
      <c r="D10327" s="62"/>
      <c r="E10327" s="62"/>
      <c r="F10327" s="62"/>
      <c r="G10327" s="62"/>
      <c r="H10327" s="62"/>
      <c r="I10327" s="62"/>
      <c r="J10327" s="62"/>
      <c r="K10327" s="62"/>
      <c r="L10327" s="65"/>
      <c r="M10327" s="65"/>
      <c r="N10327" s="65"/>
      <c r="O10327" s="65"/>
      <c r="P10327" s="65"/>
      <c r="Q10327" s="65"/>
      <c r="R10327" s="65"/>
      <c r="S10327" s="65"/>
      <c r="T10327" s="66"/>
    </row>
    <row r="10328" spans="3:20" x14ac:dyDescent="0.3">
      <c r="C10328" s="62"/>
      <c r="D10328" s="62"/>
      <c r="E10328" s="62"/>
      <c r="F10328" s="62"/>
      <c r="G10328" s="62"/>
      <c r="H10328" s="62"/>
      <c r="I10328" s="62"/>
      <c r="J10328" s="62"/>
      <c r="K10328" s="62"/>
      <c r="L10328" s="65"/>
      <c r="M10328" s="65"/>
      <c r="N10328" s="65"/>
      <c r="O10328" s="65"/>
      <c r="P10328" s="65"/>
      <c r="Q10328" s="65"/>
      <c r="R10328" s="65"/>
      <c r="S10328" s="65"/>
      <c r="T10328" s="66"/>
    </row>
    <row r="10329" spans="3:20" x14ac:dyDescent="0.3">
      <c r="C10329" s="62"/>
      <c r="D10329" s="62"/>
      <c r="E10329" s="62"/>
      <c r="F10329" s="62"/>
      <c r="G10329" s="62"/>
      <c r="H10329" s="62"/>
      <c r="I10329" s="62"/>
      <c r="J10329" s="62"/>
      <c r="K10329" s="62"/>
      <c r="L10329" s="65"/>
      <c r="M10329" s="65"/>
      <c r="N10329" s="65"/>
      <c r="O10329" s="65"/>
      <c r="P10329" s="65"/>
      <c r="Q10329" s="65"/>
      <c r="R10329" s="65"/>
      <c r="S10329" s="65"/>
      <c r="T10329" s="66"/>
    </row>
    <row r="10330" spans="3:20" x14ac:dyDescent="0.3">
      <c r="C10330" s="62"/>
      <c r="D10330" s="62"/>
      <c r="E10330" s="62"/>
      <c r="F10330" s="62"/>
      <c r="G10330" s="62"/>
      <c r="H10330" s="62"/>
      <c r="I10330" s="62"/>
      <c r="J10330" s="62"/>
      <c r="K10330" s="62"/>
      <c r="L10330" s="65"/>
      <c r="M10330" s="65"/>
      <c r="N10330" s="65"/>
      <c r="O10330" s="65"/>
      <c r="P10330" s="65"/>
      <c r="Q10330" s="65"/>
      <c r="R10330" s="65"/>
      <c r="S10330" s="65"/>
      <c r="T10330" s="66"/>
    </row>
    <row r="10331" spans="3:20" x14ac:dyDescent="0.3">
      <c r="C10331" s="62"/>
      <c r="D10331" s="62"/>
      <c r="E10331" s="62"/>
      <c r="F10331" s="62"/>
      <c r="G10331" s="62"/>
      <c r="H10331" s="62"/>
      <c r="I10331" s="62"/>
      <c r="J10331" s="62"/>
      <c r="K10331" s="62"/>
      <c r="L10331" s="65"/>
      <c r="M10331" s="65"/>
      <c r="N10331" s="65"/>
      <c r="O10331" s="65"/>
      <c r="P10331" s="65"/>
      <c r="Q10331" s="65"/>
      <c r="R10331" s="65"/>
      <c r="S10331" s="65"/>
      <c r="T10331" s="66"/>
    </row>
    <row r="10332" spans="3:20" x14ac:dyDescent="0.3">
      <c r="C10332" s="62"/>
      <c r="D10332" s="62"/>
      <c r="E10332" s="62"/>
      <c r="F10332" s="62"/>
      <c r="G10332" s="62"/>
      <c r="H10332" s="62"/>
      <c r="I10332" s="62"/>
      <c r="J10332" s="62"/>
      <c r="K10332" s="62"/>
      <c r="L10332" s="65"/>
      <c r="M10332" s="65"/>
      <c r="N10332" s="65"/>
      <c r="O10332" s="65"/>
      <c r="P10332" s="65"/>
      <c r="Q10332" s="65"/>
      <c r="R10332" s="65"/>
      <c r="S10332" s="65"/>
      <c r="T10332" s="66"/>
    </row>
    <row r="10333" spans="3:20" x14ac:dyDescent="0.3">
      <c r="C10333" s="62"/>
      <c r="D10333" s="62"/>
      <c r="E10333" s="62"/>
      <c r="F10333" s="62"/>
      <c r="G10333" s="62"/>
      <c r="H10333" s="62"/>
      <c r="I10333" s="62"/>
      <c r="J10333" s="62"/>
      <c r="K10333" s="62"/>
      <c r="L10333" s="65"/>
      <c r="M10333" s="65"/>
      <c r="N10333" s="65"/>
      <c r="O10333" s="65"/>
      <c r="P10333" s="65"/>
      <c r="Q10333" s="65"/>
      <c r="R10333" s="65"/>
      <c r="S10333" s="65"/>
      <c r="T10333" s="66"/>
    </row>
    <row r="10334" spans="3:20" x14ac:dyDescent="0.3">
      <c r="C10334" s="62"/>
      <c r="D10334" s="62"/>
      <c r="E10334" s="62"/>
      <c r="F10334" s="62"/>
      <c r="G10334" s="62"/>
      <c r="H10334" s="62"/>
      <c r="I10334" s="62"/>
      <c r="J10334" s="62"/>
      <c r="K10334" s="62"/>
      <c r="L10334" s="65"/>
      <c r="M10334" s="65"/>
      <c r="N10334" s="65"/>
      <c r="O10334" s="65"/>
      <c r="P10334" s="65"/>
      <c r="Q10334" s="65"/>
      <c r="R10334" s="65"/>
      <c r="S10334" s="65"/>
      <c r="T10334" s="66"/>
    </row>
    <row r="10335" spans="3:20" x14ac:dyDescent="0.3">
      <c r="C10335" s="62"/>
      <c r="D10335" s="62"/>
      <c r="E10335" s="62"/>
      <c r="F10335" s="62"/>
      <c r="G10335" s="62"/>
      <c r="H10335" s="62"/>
      <c r="I10335" s="62"/>
      <c r="J10335" s="62"/>
      <c r="K10335" s="62"/>
      <c r="L10335" s="65"/>
      <c r="M10335" s="65"/>
      <c r="N10335" s="65"/>
      <c r="O10335" s="65"/>
      <c r="P10335" s="65"/>
      <c r="Q10335" s="65"/>
      <c r="R10335" s="65"/>
      <c r="S10335" s="65"/>
      <c r="T10335" s="66"/>
    </row>
    <row r="10336" spans="3:20" x14ac:dyDescent="0.3">
      <c r="C10336" s="62"/>
      <c r="D10336" s="62"/>
      <c r="E10336" s="62"/>
      <c r="F10336" s="62"/>
      <c r="G10336" s="62"/>
      <c r="H10336" s="62"/>
      <c r="I10336" s="62"/>
      <c r="J10336" s="62"/>
      <c r="K10336" s="62"/>
      <c r="L10336" s="65"/>
      <c r="M10336" s="65"/>
      <c r="N10336" s="65"/>
      <c r="O10336" s="65"/>
      <c r="P10336" s="65"/>
      <c r="Q10336" s="65"/>
      <c r="R10336" s="65"/>
      <c r="S10336" s="65"/>
      <c r="T10336" s="66"/>
    </row>
    <row r="10337" spans="3:20" x14ac:dyDescent="0.3">
      <c r="C10337" s="62"/>
      <c r="D10337" s="62"/>
      <c r="E10337" s="62"/>
      <c r="F10337" s="62"/>
      <c r="G10337" s="62"/>
      <c r="H10337" s="62"/>
      <c r="I10337" s="62"/>
      <c r="J10337" s="62"/>
      <c r="K10337" s="62"/>
      <c r="L10337" s="65"/>
      <c r="M10337" s="65"/>
      <c r="N10337" s="65"/>
      <c r="O10337" s="65"/>
      <c r="P10337" s="65"/>
      <c r="Q10337" s="65"/>
      <c r="R10337" s="65"/>
      <c r="S10337" s="65"/>
      <c r="T10337" s="66"/>
    </row>
    <row r="10338" spans="3:20" x14ac:dyDescent="0.3">
      <c r="C10338" s="62"/>
      <c r="D10338" s="62"/>
      <c r="E10338" s="62"/>
      <c r="F10338" s="62"/>
      <c r="G10338" s="62"/>
      <c r="H10338" s="62"/>
      <c r="I10338" s="62"/>
      <c r="J10338" s="62"/>
      <c r="K10338" s="62"/>
      <c r="L10338" s="65"/>
      <c r="M10338" s="65"/>
      <c r="N10338" s="65"/>
      <c r="O10338" s="65"/>
      <c r="P10338" s="65"/>
      <c r="Q10338" s="65"/>
      <c r="R10338" s="65"/>
      <c r="S10338" s="65"/>
      <c r="T10338" s="66"/>
    </row>
    <row r="10339" spans="3:20" x14ac:dyDescent="0.3">
      <c r="C10339" s="62"/>
      <c r="D10339" s="62"/>
      <c r="E10339" s="62"/>
      <c r="F10339" s="62"/>
      <c r="G10339" s="62"/>
      <c r="H10339" s="62"/>
      <c r="I10339" s="62"/>
      <c r="J10339" s="62"/>
      <c r="K10339" s="62"/>
      <c r="L10339" s="65"/>
      <c r="M10339" s="65"/>
      <c r="N10339" s="65"/>
      <c r="O10339" s="65"/>
      <c r="P10339" s="65"/>
      <c r="Q10339" s="65"/>
      <c r="R10339" s="65"/>
      <c r="S10339" s="65"/>
      <c r="T10339" s="66"/>
    </row>
    <row r="10340" spans="3:20" x14ac:dyDescent="0.3">
      <c r="C10340" s="62"/>
      <c r="D10340" s="62"/>
      <c r="E10340" s="62"/>
      <c r="F10340" s="62"/>
      <c r="G10340" s="62"/>
      <c r="H10340" s="62"/>
      <c r="I10340" s="62"/>
      <c r="J10340" s="62"/>
      <c r="K10340" s="62"/>
      <c r="L10340" s="65"/>
      <c r="M10340" s="65"/>
      <c r="N10340" s="65"/>
      <c r="O10340" s="65"/>
      <c r="P10340" s="65"/>
      <c r="Q10340" s="65"/>
      <c r="R10340" s="65"/>
      <c r="S10340" s="65"/>
      <c r="T10340" s="66"/>
    </row>
    <row r="10341" spans="3:20" x14ac:dyDescent="0.3">
      <c r="C10341" s="62"/>
      <c r="D10341" s="62"/>
      <c r="E10341" s="62"/>
      <c r="F10341" s="62"/>
      <c r="G10341" s="62"/>
      <c r="H10341" s="62"/>
      <c r="I10341" s="62"/>
      <c r="J10341" s="62"/>
      <c r="K10341" s="62"/>
      <c r="L10341" s="65"/>
      <c r="M10341" s="65"/>
      <c r="N10341" s="65"/>
      <c r="O10341" s="65"/>
      <c r="P10341" s="65"/>
      <c r="Q10341" s="65"/>
      <c r="R10341" s="65"/>
      <c r="S10341" s="65"/>
      <c r="T10341" s="66"/>
    </row>
    <row r="10342" spans="3:20" x14ac:dyDescent="0.3">
      <c r="C10342" s="62"/>
      <c r="D10342" s="62"/>
      <c r="E10342" s="62"/>
      <c r="F10342" s="62"/>
      <c r="G10342" s="62"/>
      <c r="H10342" s="62"/>
      <c r="I10342" s="62"/>
      <c r="J10342" s="62"/>
      <c r="K10342" s="62"/>
      <c r="L10342" s="65"/>
      <c r="M10342" s="65"/>
      <c r="N10342" s="65"/>
      <c r="O10342" s="65"/>
      <c r="P10342" s="65"/>
      <c r="Q10342" s="65"/>
      <c r="R10342" s="65"/>
      <c r="S10342" s="65"/>
      <c r="T10342" s="66"/>
    </row>
    <row r="10343" spans="3:20" x14ac:dyDescent="0.3">
      <c r="C10343" s="62"/>
      <c r="D10343" s="62"/>
      <c r="E10343" s="62"/>
      <c r="F10343" s="62"/>
      <c r="G10343" s="62"/>
      <c r="H10343" s="62"/>
      <c r="I10343" s="62"/>
      <c r="J10343" s="62"/>
      <c r="K10343" s="62"/>
      <c r="L10343" s="65"/>
      <c r="M10343" s="65"/>
      <c r="N10343" s="65"/>
      <c r="O10343" s="65"/>
      <c r="P10343" s="65"/>
      <c r="Q10343" s="65"/>
      <c r="R10343" s="65"/>
      <c r="S10343" s="65"/>
      <c r="T10343" s="66"/>
    </row>
    <row r="10344" spans="3:20" x14ac:dyDescent="0.3">
      <c r="C10344" s="62"/>
      <c r="D10344" s="62"/>
      <c r="E10344" s="62"/>
      <c r="F10344" s="62"/>
      <c r="G10344" s="62"/>
      <c r="H10344" s="62"/>
      <c r="I10344" s="62"/>
      <c r="J10344" s="62"/>
      <c r="K10344" s="62"/>
      <c r="L10344" s="65"/>
      <c r="M10344" s="65"/>
      <c r="N10344" s="65"/>
      <c r="O10344" s="65"/>
      <c r="P10344" s="65"/>
      <c r="Q10344" s="65"/>
      <c r="R10344" s="65"/>
      <c r="S10344" s="65"/>
      <c r="T10344" s="66"/>
    </row>
    <row r="10345" spans="3:20" x14ac:dyDescent="0.3">
      <c r="C10345" s="62"/>
      <c r="D10345" s="62"/>
      <c r="E10345" s="62"/>
      <c r="F10345" s="62"/>
      <c r="G10345" s="62"/>
      <c r="H10345" s="62"/>
      <c r="I10345" s="62"/>
      <c r="J10345" s="62"/>
      <c r="K10345" s="62"/>
      <c r="L10345" s="65"/>
      <c r="M10345" s="65"/>
      <c r="N10345" s="65"/>
      <c r="O10345" s="65"/>
      <c r="P10345" s="65"/>
      <c r="Q10345" s="65"/>
      <c r="R10345" s="65"/>
      <c r="S10345" s="65"/>
      <c r="T10345" s="66"/>
    </row>
    <row r="10346" spans="3:20" x14ac:dyDescent="0.3">
      <c r="C10346" s="62"/>
      <c r="D10346" s="62"/>
      <c r="E10346" s="62"/>
      <c r="F10346" s="62"/>
      <c r="G10346" s="62"/>
      <c r="H10346" s="62"/>
      <c r="I10346" s="62"/>
      <c r="J10346" s="62"/>
      <c r="K10346" s="62"/>
      <c r="L10346" s="65"/>
      <c r="M10346" s="65"/>
      <c r="N10346" s="65"/>
      <c r="O10346" s="65"/>
      <c r="P10346" s="65"/>
      <c r="Q10346" s="65"/>
      <c r="R10346" s="65"/>
      <c r="S10346" s="65"/>
      <c r="T10346" s="66"/>
    </row>
    <row r="10347" spans="3:20" x14ac:dyDescent="0.3">
      <c r="C10347" s="62"/>
      <c r="D10347" s="62"/>
      <c r="E10347" s="62"/>
      <c r="F10347" s="62"/>
      <c r="G10347" s="62"/>
      <c r="H10347" s="62"/>
      <c r="I10347" s="62"/>
      <c r="J10347" s="62"/>
      <c r="K10347" s="62"/>
      <c r="L10347" s="65"/>
      <c r="M10347" s="65"/>
      <c r="N10347" s="65"/>
      <c r="O10347" s="65"/>
      <c r="P10347" s="65"/>
      <c r="Q10347" s="65"/>
      <c r="R10347" s="65"/>
      <c r="S10347" s="65"/>
      <c r="T10347" s="66"/>
    </row>
    <row r="10348" spans="3:20" x14ac:dyDescent="0.3">
      <c r="C10348" s="62"/>
      <c r="D10348" s="62"/>
      <c r="E10348" s="62"/>
      <c r="F10348" s="62"/>
      <c r="G10348" s="62"/>
      <c r="H10348" s="62"/>
      <c r="I10348" s="62"/>
      <c r="J10348" s="62"/>
      <c r="K10348" s="62"/>
      <c r="L10348" s="65"/>
      <c r="M10348" s="65"/>
      <c r="N10348" s="65"/>
      <c r="O10348" s="65"/>
      <c r="P10348" s="65"/>
      <c r="Q10348" s="65"/>
      <c r="R10348" s="65"/>
      <c r="S10348" s="65"/>
      <c r="T10348" s="66"/>
    </row>
    <row r="10349" spans="3:20" x14ac:dyDescent="0.3">
      <c r="C10349" s="62"/>
      <c r="D10349" s="62"/>
      <c r="E10349" s="62"/>
      <c r="F10349" s="62"/>
      <c r="G10349" s="62"/>
      <c r="H10349" s="62"/>
      <c r="I10349" s="62"/>
      <c r="J10349" s="62"/>
      <c r="K10349" s="62"/>
      <c r="L10349" s="65"/>
      <c r="M10349" s="65"/>
      <c r="N10349" s="65"/>
      <c r="O10349" s="65"/>
      <c r="P10349" s="65"/>
      <c r="Q10349" s="65"/>
      <c r="R10349" s="65"/>
      <c r="S10349" s="65"/>
      <c r="T10349" s="66"/>
    </row>
    <row r="10350" spans="3:20" x14ac:dyDescent="0.3">
      <c r="C10350" s="62"/>
      <c r="D10350" s="62"/>
      <c r="E10350" s="62"/>
      <c r="F10350" s="62"/>
      <c r="G10350" s="62"/>
      <c r="H10350" s="62"/>
      <c r="I10350" s="62"/>
      <c r="J10350" s="62"/>
      <c r="K10350" s="62"/>
      <c r="L10350" s="65"/>
      <c r="M10350" s="65"/>
      <c r="N10350" s="65"/>
      <c r="O10350" s="65"/>
      <c r="P10350" s="65"/>
      <c r="Q10350" s="65"/>
      <c r="R10350" s="65"/>
      <c r="S10350" s="65"/>
      <c r="T10350" s="66"/>
    </row>
    <row r="10351" spans="3:20" x14ac:dyDescent="0.3">
      <c r="C10351" s="62"/>
      <c r="D10351" s="62"/>
      <c r="E10351" s="62"/>
      <c r="F10351" s="62"/>
      <c r="G10351" s="62"/>
      <c r="H10351" s="62"/>
      <c r="I10351" s="62"/>
      <c r="J10351" s="62"/>
      <c r="K10351" s="62"/>
      <c r="L10351" s="65"/>
      <c r="M10351" s="65"/>
      <c r="N10351" s="65"/>
      <c r="O10351" s="65"/>
      <c r="P10351" s="65"/>
      <c r="Q10351" s="65"/>
      <c r="R10351" s="65"/>
      <c r="S10351" s="65"/>
      <c r="T10351" s="66"/>
    </row>
    <row r="10352" spans="3:20" x14ac:dyDescent="0.3">
      <c r="C10352" s="62"/>
      <c r="D10352" s="62"/>
      <c r="E10352" s="62"/>
      <c r="F10352" s="62"/>
      <c r="G10352" s="62"/>
      <c r="H10352" s="62"/>
      <c r="I10352" s="62"/>
      <c r="J10352" s="62"/>
      <c r="K10352" s="62"/>
      <c r="L10352" s="65"/>
      <c r="M10352" s="65"/>
      <c r="N10352" s="65"/>
      <c r="O10352" s="65"/>
      <c r="P10352" s="65"/>
      <c r="Q10352" s="65"/>
      <c r="R10352" s="65"/>
      <c r="S10352" s="65"/>
      <c r="T10352" s="66"/>
    </row>
    <row r="10353" spans="3:20" x14ac:dyDescent="0.3">
      <c r="C10353" s="62"/>
      <c r="D10353" s="62"/>
      <c r="E10353" s="62"/>
      <c r="F10353" s="62"/>
      <c r="G10353" s="62"/>
      <c r="H10353" s="62"/>
      <c r="I10353" s="62"/>
      <c r="J10353" s="62"/>
      <c r="K10353" s="62"/>
      <c r="L10353" s="65"/>
      <c r="M10353" s="65"/>
      <c r="N10353" s="65"/>
      <c r="O10353" s="65"/>
      <c r="P10353" s="65"/>
      <c r="Q10353" s="65"/>
      <c r="R10353" s="65"/>
      <c r="S10353" s="65"/>
      <c r="T10353" s="66"/>
    </row>
    <row r="10354" spans="3:20" x14ac:dyDescent="0.3">
      <c r="C10354" s="62"/>
      <c r="D10354" s="62"/>
      <c r="E10354" s="62"/>
      <c r="F10354" s="62"/>
      <c r="G10354" s="62"/>
      <c r="H10354" s="62"/>
      <c r="I10354" s="62"/>
      <c r="J10354" s="62"/>
      <c r="K10354" s="62"/>
      <c r="L10354" s="65"/>
      <c r="M10354" s="65"/>
      <c r="N10354" s="65"/>
      <c r="O10354" s="65"/>
      <c r="P10354" s="65"/>
      <c r="Q10354" s="65"/>
      <c r="R10354" s="65"/>
      <c r="S10354" s="65"/>
      <c r="T10354" s="66"/>
    </row>
    <row r="10355" spans="3:20" x14ac:dyDescent="0.3">
      <c r="C10355" s="62"/>
      <c r="D10355" s="62"/>
      <c r="E10355" s="62"/>
      <c r="F10355" s="62"/>
      <c r="G10355" s="62"/>
      <c r="H10355" s="62"/>
      <c r="I10355" s="62"/>
      <c r="J10355" s="62"/>
      <c r="K10355" s="62"/>
      <c r="L10355" s="65"/>
      <c r="M10355" s="65"/>
      <c r="N10355" s="65"/>
      <c r="O10355" s="65"/>
      <c r="P10355" s="65"/>
      <c r="Q10355" s="65"/>
      <c r="R10355" s="65"/>
      <c r="S10355" s="65"/>
      <c r="T10355" s="66"/>
    </row>
    <row r="10356" spans="3:20" x14ac:dyDescent="0.3">
      <c r="C10356" s="62"/>
      <c r="D10356" s="62"/>
      <c r="E10356" s="62"/>
      <c r="F10356" s="62"/>
      <c r="G10356" s="62"/>
      <c r="H10356" s="62"/>
      <c r="I10356" s="62"/>
      <c r="J10356" s="62"/>
      <c r="K10356" s="62"/>
      <c r="L10356" s="65"/>
      <c r="M10356" s="65"/>
      <c r="N10356" s="65"/>
      <c r="O10356" s="65"/>
      <c r="P10356" s="65"/>
      <c r="Q10356" s="65"/>
      <c r="R10356" s="65"/>
      <c r="S10356" s="65"/>
      <c r="T10356" s="66"/>
    </row>
    <row r="10357" spans="3:20" x14ac:dyDescent="0.3">
      <c r="C10357" s="62"/>
      <c r="D10357" s="62"/>
      <c r="E10357" s="62"/>
      <c r="F10357" s="62"/>
      <c r="G10357" s="62"/>
      <c r="H10357" s="62"/>
      <c r="I10357" s="62"/>
      <c r="J10357" s="62"/>
      <c r="K10357" s="62"/>
      <c r="L10357" s="65"/>
      <c r="M10357" s="65"/>
      <c r="N10357" s="65"/>
      <c r="O10357" s="65"/>
      <c r="P10357" s="65"/>
      <c r="Q10357" s="65"/>
      <c r="R10357" s="65"/>
      <c r="S10357" s="65"/>
      <c r="T10357" s="66"/>
    </row>
    <row r="10358" spans="3:20" x14ac:dyDescent="0.3">
      <c r="C10358" s="62"/>
      <c r="D10358" s="62"/>
      <c r="E10358" s="62"/>
      <c r="F10358" s="62"/>
      <c r="G10358" s="62"/>
      <c r="H10358" s="62"/>
      <c r="I10358" s="62"/>
      <c r="J10358" s="62"/>
      <c r="K10358" s="62"/>
      <c r="L10358" s="65"/>
      <c r="M10358" s="65"/>
      <c r="N10358" s="65"/>
      <c r="O10358" s="65"/>
      <c r="P10358" s="65"/>
      <c r="Q10358" s="65"/>
      <c r="R10358" s="65"/>
      <c r="S10358" s="65"/>
      <c r="T10358" s="66"/>
    </row>
    <row r="10359" spans="3:20" x14ac:dyDescent="0.3">
      <c r="C10359" s="62"/>
      <c r="D10359" s="62"/>
      <c r="E10359" s="62"/>
      <c r="F10359" s="62"/>
      <c r="G10359" s="62"/>
      <c r="H10359" s="62"/>
      <c r="I10359" s="62"/>
      <c r="J10359" s="62"/>
      <c r="K10359" s="62"/>
      <c r="L10359" s="65"/>
      <c r="M10359" s="65"/>
      <c r="N10359" s="65"/>
      <c r="O10359" s="65"/>
      <c r="P10359" s="65"/>
      <c r="Q10359" s="65"/>
      <c r="R10359" s="65"/>
      <c r="S10359" s="65"/>
      <c r="T10359" s="66"/>
    </row>
    <row r="10360" spans="3:20" x14ac:dyDescent="0.3">
      <c r="C10360" s="62"/>
      <c r="D10360" s="62"/>
      <c r="E10360" s="62"/>
      <c r="F10360" s="62"/>
      <c r="G10360" s="62"/>
      <c r="H10360" s="62"/>
      <c r="I10360" s="62"/>
      <c r="J10360" s="62"/>
      <c r="K10360" s="62"/>
      <c r="L10360" s="65"/>
      <c r="M10360" s="65"/>
      <c r="N10360" s="65"/>
      <c r="O10360" s="65"/>
      <c r="P10360" s="65"/>
      <c r="Q10360" s="65"/>
      <c r="R10360" s="65"/>
      <c r="S10360" s="65"/>
      <c r="T10360" s="66"/>
    </row>
    <row r="10361" spans="3:20" x14ac:dyDescent="0.3">
      <c r="C10361" s="62"/>
      <c r="D10361" s="62"/>
      <c r="E10361" s="62"/>
      <c r="F10361" s="62"/>
      <c r="G10361" s="62"/>
      <c r="H10361" s="62"/>
      <c r="I10361" s="62"/>
      <c r="J10361" s="62"/>
      <c r="K10361" s="62"/>
      <c r="L10361" s="65"/>
      <c r="M10361" s="65"/>
      <c r="N10361" s="65"/>
      <c r="O10361" s="65"/>
      <c r="P10361" s="65"/>
      <c r="Q10361" s="65"/>
      <c r="R10361" s="65"/>
      <c r="S10361" s="65"/>
      <c r="T10361" s="66"/>
    </row>
    <row r="10362" spans="3:20" x14ac:dyDescent="0.3">
      <c r="C10362" s="62"/>
      <c r="D10362" s="62"/>
      <c r="E10362" s="62"/>
      <c r="F10362" s="62"/>
      <c r="G10362" s="62"/>
      <c r="H10362" s="62"/>
      <c r="I10362" s="62"/>
      <c r="J10362" s="62"/>
      <c r="K10362" s="62"/>
      <c r="L10362" s="65"/>
      <c r="M10362" s="65"/>
      <c r="N10362" s="65"/>
      <c r="O10362" s="65"/>
      <c r="P10362" s="65"/>
      <c r="Q10362" s="65"/>
      <c r="R10362" s="65"/>
      <c r="S10362" s="65"/>
      <c r="T10362" s="66"/>
    </row>
    <row r="10363" spans="3:20" x14ac:dyDescent="0.3">
      <c r="C10363" s="62"/>
      <c r="D10363" s="62"/>
      <c r="E10363" s="62"/>
      <c r="F10363" s="62"/>
      <c r="G10363" s="62"/>
      <c r="H10363" s="62"/>
      <c r="I10363" s="62"/>
      <c r="J10363" s="62"/>
      <c r="K10363" s="62"/>
      <c r="L10363" s="65"/>
      <c r="M10363" s="65"/>
      <c r="N10363" s="65"/>
      <c r="O10363" s="65"/>
      <c r="P10363" s="65"/>
      <c r="Q10363" s="65"/>
      <c r="R10363" s="65"/>
      <c r="S10363" s="65"/>
      <c r="T10363" s="66"/>
    </row>
    <row r="10364" spans="3:20" x14ac:dyDescent="0.3">
      <c r="C10364" s="62"/>
      <c r="D10364" s="62"/>
      <c r="E10364" s="62"/>
      <c r="F10364" s="62"/>
      <c r="G10364" s="62"/>
      <c r="H10364" s="62"/>
      <c r="I10364" s="62"/>
      <c r="J10364" s="62"/>
      <c r="K10364" s="62"/>
      <c r="L10364" s="65"/>
      <c r="M10364" s="65"/>
      <c r="N10364" s="65"/>
      <c r="O10364" s="65"/>
      <c r="P10364" s="65"/>
      <c r="Q10364" s="65"/>
      <c r="R10364" s="65"/>
      <c r="S10364" s="65"/>
      <c r="T10364" s="66"/>
    </row>
    <row r="10365" spans="3:20" x14ac:dyDescent="0.3">
      <c r="C10365" s="62"/>
      <c r="D10365" s="62"/>
      <c r="E10365" s="62"/>
      <c r="F10365" s="62"/>
      <c r="G10365" s="62"/>
      <c r="H10365" s="62"/>
      <c r="I10365" s="62"/>
      <c r="J10365" s="62"/>
      <c r="K10365" s="62"/>
      <c r="L10365" s="65"/>
      <c r="M10365" s="65"/>
      <c r="N10365" s="65"/>
      <c r="O10365" s="65"/>
      <c r="P10365" s="65"/>
      <c r="Q10365" s="65"/>
      <c r="R10365" s="65"/>
      <c r="S10365" s="65"/>
      <c r="T10365" s="66"/>
    </row>
    <row r="10366" spans="3:20" x14ac:dyDescent="0.3">
      <c r="C10366" s="62"/>
      <c r="D10366" s="62"/>
      <c r="E10366" s="62"/>
      <c r="F10366" s="62"/>
      <c r="G10366" s="62"/>
      <c r="H10366" s="62"/>
      <c r="I10366" s="62"/>
      <c r="J10366" s="62"/>
      <c r="K10366" s="62"/>
      <c r="L10366" s="65"/>
      <c r="M10366" s="65"/>
      <c r="N10366" s="65"/>
      <c r="O10366" s="65"/>
      <c r="P10366" s="65"/>
      <c r="Q10366" s="65"/>
      <c r="R10366" s="65"/>
      <c r="S10366" s="65"/>
      <c r="T10366" s="66"/>
    </row>
    <row r="10367" spans="3:20" x14ac:dyDescent="0.3">
      <c r="C10367" s="62"/>
      <c r="D10367" s="62"/>
      <c r="E10367" s="62"/>
      <c r="F10367" s="62"/>
      <c r="G10367" s="62"/>
      <c r="H10367" s="62"/>
      <c r="I10367" s="62"/>
      <c r="J10367" s="62"/>
      <c r="K10367" s="62"/>
      <c r="L10367" s="65"/>
      <c r="M10367" s="65"/>
      <c r="N10367" s="65"/>
      <c r="O10367" s="65"/>
      <c r="P10367" s="65"/>
      <c r="Q10367" s="65"/>
      <c r="R10367" s="65"/>
      <c r="S10367" s="65"/>
      <c r="T10367" s="66"/>
    </row>
    <row r="10368" spans="3:20" x14ac:dyDescent="0.3">
      <c r="C10368" s="62"/>
      <c r="D10368" s="62"/>
      <c r="E10368" s="62"/>
      <c r="F10368" s="62"/>
      <c r="G10368" s="62"/>
      <c r="H10368" s="62"/>
      <c r="I10368" s="62"/>
      <c r="J10368" s="62"/>
      <c r="K10368" s="62"/>
      <c r="L10368" s="65"/>
      <c r="M10368" s="65"/>
      <c r="N10368" s="65"/>
      <c r="O10368" s="65"/>
      <c r="P10368" s="65"/>
      <c r="Q10368" s="65"/>
      <c r="R10368" s="65"/>
      <c r="S10368" s="65"/>
      <c r="T10368" s="66"/>
    </row>
    <row r="10369" spans="3:20" x14ac:dyDescent="0.3">
      <c r="C10369" s="62"/>
      <c r="D10369" s="62"/>
      <c r="E10369" s="62"/>
      <c r="F10369" s="62"/>
      <c r="G10369" s="62"/>
      <c r="H10369" s="62"/>
      <c r="I10369" s="62"/>
      <c r="J10369" s="62"/>
      <c r="K10369" s="62"/>
      <c r="L10369" s="65"/>
      <c r="M10369" s="65"/>
      <c r="N10369" s="65"/>
      <c r="O10369" s="65"/>
      <c r="P10369" s="65"/>
      <c r="Q10369" s="65"/>
      <c r="R10369" s="65"/>
      <c r="S10369" s="65"/>
      <c r="T10369" s="66"/>
    </row>
    <row r="10370" spans="3:20" x14ac:dyDescent="0.3">
      <c r="C10370" s="62"/>
      <c r="D10370" s="62"/>
      <c r="E10370" s="62"/>
      <c r="F10370" s="62"/>
      <c r="G10370" s="62"/>
      <c r="H10370" s="62"/>
      <c r="I10370" s="62"/>
      <c r="J10370" s="62"/>
      <c r="K10370" s="62"/>
      <c r="L10370" s="65"/>
      <c r="M10370" s="65"/>
      <c r="N10370" s="65"/>
      <c r="O10370" s="65"/>
      <c r="P10370" s="65"/>
      <c r="Q10370" s="65"/>
      <c r="R10370" s="65"/>
      <c r="S10370" s="65"/>
      <c r="T10370" s="66"/>
    </row>
    <row r="10371" spans="3:20" x14ac:dyDescent="0.3">
      <c r="C10371" s="62"/>
      <c r="D10371" s="62"/>
      <c r="E10371" s="62"/>
      <c r="F10371" s="62"/>
      <c r="G10371" s="62"/>
      <c r="H10371" s="62"/>
      <c r="I10371" s="62"/>
      <c r="J10371" s="62"/>
      <c r="K10371" s="62"/>
      <c r="L10371" s="65"/>
      <c r="M10371" s="65"/>
      <c r="N10371" s="65"/>
      <c r="O10371" s="65"/>
      <c r="P10371" s="65"/>
      <c r="Q10371" s="65"/>
      <c r="R10371" s="65"/>
      <c r="S10371" s="65"/>
      <c r="T10371" s="66"/>
    </row>
    <row r="10372" spans="3:20" x14ac:dyDescent="0.3">
      <c r="C10372" s="62"/>
      <c r="D10372" s="62"/>
      <c r="E10372" s="62"/>
      <c r="F10372" s="62"/>
      <c r="G10372" s="62"/>
      <c r="H10372" s="62"/>
      <c r="I10372" s="62"/>
      <c r="J10372" s="62"/>
      <c r="K10372" s="62"/>
      <c r="L10372" s="65"/>
      <c r="M10372" s="65"/>
      <c r="N10372" s="65"/>
      <c r="O10372" s="65"/>
      <c r="P10372" s="65"/>
      <c r="Q10372" s="65"/>
      <c r="R10372" s="65"/>
      <c r="S10372" s="65"/>
      <c r="T10372" s="66"/>
    </row>
    <row r="10373" spans="3:20" x14ac:dyDescent="0.3">
      <c r="C10373" s="62"/>
      <c r="D10373" s="62"/>
      <c r="E10373" s="62"/>
      <c r="F10373" s="62"/>
      <c r="G10373" s="62"/>
      <c r="H10373" s="62"/>
      <c r="I10373" s="62"/>
      <c r="J10373" s="62"/>
      <c r="K10373" s="62"/>
      <c r="L10373" s="65"/>
      <c r="M10373" s="65"/>
      <c r="N10373" s="65"/>
      <c r="O10373" s="65"/>
      <c r="P10373" s="65"/>
      <c r="Q10373" s="65"/>
      <c r="R10373" s="65"/>
      <c r="S10373" s="65"/>
      <c r="T10373" s="66"/>
    </row>
    <row r="10374" spans="3:20" x14ac:dyDescent="0.3">
      <c r="C10374" s="62"/>
      <c r="D10374" s="62"/>
      <c r="E10374" s="62"/>
      <c r="F10374" s="62"/>
      <c r="G10374" s="62"/>
      <c r="H10374" s="62"/>
      <c r="I10374" s="62"/>
      <c r="J10374" s="62"/>
      <c r="K10374" s="62"/>
      <c r="L10374" s="65"/>
      <c r="M10374" s="65"/>
      <c r="N10374" s="65"/>
      <c r="O10374" s="65"/>
      <c r="P10374" s="65"/>
      <c r="Q10374" s="65"/>
      <c r="R10374" s="65"/>
      <c r="S10374" s="65"/>
      <c r="T10374" s="66"/>
    </row>
    <row r="10375" spans="3:20" x14ac:dyDescent="0.3">
      <c r="C10375" s="62"/>
      <c r="D10375" s="62"/>
      <c r="E10375" s="62"/>
      <c r="F10375" s="62"/>
      <c r="G10375" s="62"/>
      <c r="H10375" s="62"/>
      <c r="I10375" s="62"/>
      <c r="J10375" s="62"/>
      <c r="K10375" s="62"/>
      <c r="L10375" s="65"/>
      <c r="M10375" s="65"/>
      <c r="N10375" s="65"/>
      <c r="O10375" s="65"/>
      <c r="P10375" s="65"/>
      <c r="Q10375" s="65"/>
      <c r="R10375" s="65"/>
      <c r="S10375" s="65"/>
      <c r="T10375" s="66"/>
    </row>
    <row r="10376" spans="3:20" x14ac:dyDescent="0.3">
      <c r="C10376" s="62"/>
      <c r="D10376" s="62"/>
      <c r="E10376" s="62"/>
      <c r="F10376" s="62"/>
      <c r="G10376" s="62"/>
      <c r="H10376" s="62"/>
      <c r="I10376" s="62"/>
      <c r="J10376" s="62"/>
      <c r="K10376" s="62"/>
      <c r="L10376" s="65"/>
      <c r="M10376" s="65"/>
      <c r="N10376" s="65"/>
      <c r="O10376" s="65"/>
      <c r="P10376" s="65"/>
      <c r="Q10376" s="65"/>
      <c r="R10376" s="65"/>
      <c r="S10376" s="65"/>
      <c r="T10376" s="66"/>
    </row>
    <row r="10377" spans="3:20" x14ac:dyDescent="0.3">
      <c r="C10377" s="62"/>
      <c r="D10377" s="62"/>
      <c r="E10377" s="62"/>
      <c r="F10377" s="62"/>
      <c r="G10377" s="62"/>
      <c r="H10377" s="62"/>
      <c r="I10377" s="62"/>
      <c r="J10377" s="62"/>
      <c r="K10377" s="62"/>
      <c r="L10377" s="65"/>
      <c r="M10377" s="65"/>
      <c r="N10377" s="65"/>
      <c r="O10377" s="65"/>
      <c r="P10377" s="65"/>
      <c r="Q10377" s="65"/>
      <c r="R10377" s="65"/>
      <c r="S10377" s="65"/>
      <c r="T10377" s="66"/>
    </row>
    <row r="10378" spans="3:20" x14ac:dyDescent="0.3">
      <c r="C10378" s="62"/>
      <c r="D10378" s="62"/>
      <c r="E10378" s="62"/>
      <c r="F10378" s="62"/>
      <c r="G10378" s="62"/>
      <c r="H10378" s="62"/>
      <c r="I10378" s="62"/>
      <c r="J10378" s="62"/>
      <c r="K10378" s="62"/>
      <c r="L10378" s="65"/>
      <c r="M10378" s="65"/>
      <c r="N10378" s="65"/>
      <c r="O10378" s="65"/>
      <c r="P10378" s="65"/>
      <c r="Q10378" s="65"/>
      <c r="R10378" s="65"/>
      <c r="S10378" s="65"/>
      <c r="T10378" s="66"/>
    </row>
    <row r="10379" spans="3:20" x14ac:dyDescent="0.3">
      <c r="C10379" s="62"/>
      <c r="D10379" s="62"/>
      <c r="E10379" s="62"/>
      <c r="F10379" s="62"/>
      <c r="G10379" s="62"/>
      <c r="H10379" s="62"/>
      <c r="I10379" s="62"/>
      <c r="J10379" s="62"/>
      <c r="K10379" s="62"/>
      <c r="L10379" s="65"/>
      <c r="M10379" s="65"/>
      <c r="N10379" s="65"/>
      <c r="O10379" s="65"/>
      <c r="P10379" s="65"/>
      <c r="Q10379" s="65"/>
      <c r="R10379" s="65"/>
      <c r="S10379" s="65"/>
      <c r="T10379" s="66"/>
    </row>
    <row r="10380" spans="3:20" x14ac:dyDescent="0.3">
      <c r="C10380" s="62"/>
      <c r="D10380" s="62"/>
      <c r="E10380" s="62"/>
      <c r="F10380" s="62"/>
      <c r="G10380" s="62"/>
      <c r="H10380" s="62"/>
      <c r="I10380" s="62"/>
      <c r="J10380" s="62"/>
      <c r="K10380" s="62"/>
      <c r="L10380" s="65"/>
      <c r="M10380" s="65"/>
      <c r="N10380" s="65"/>
      <c r="O10380" s="65"/>
      <c r="P10380" s="65"/>
      <c r="Q10380" s="65"/>
      <c r="R10380" s="65"/>
      <c r="S10380" s="65"/>
      <c r="T10380" s="66"/>
    </row>
    <row r="10381" spans="3:20" x14ac:dyDescent="0.3">
      <c r="C10381" s="62"/>
      <c r="D10381" s="62"/>
      <c r="E10381" s="62"/>
      <c r="F10381" s="62"/>
      <c r="G10381" s="62"/>
      <c r="H10381" s="62"/>
      <c r="I10381" s="62"/>
      <c r="J10381" s="62"/>
      <c r="K10381" s="62"/>
      <c r="L10381" s="65"/>
      <c r="M10381" s="65"/>
      <c r="N10381" s="65"/>
      <c r="O10381" s="65"/>
      <c r="P10381" s="65"/>
      <c r="Q10381" s="65"/>
      <c r="R10381" s="65"/>
      <c r="S10381" s="65"/>
      <c r="T10381" s="66"/>
    </row>
    <row r="10382" spans="3:20" x14ac:dyDescent="0.3">
      <c r="C10382" s="62"/>
      <c r="D10382" s="62"/>
      <c r="E10382" s="62"/>
      <c r="F10382" s="62"/>
      <c r="G10382" s="62"/>
      <c r="H10382" s="62"/>
      <c r="I10382" s="62"/>
      <c r="J10382" s="62"/>
      <c r="K10382" s="62"/>
      <c r="L10382" s="65"/>
      <c r="M10382" s="65"/>
      <c r="N10382" s="65"/>
      <c r="O10382" s="65"/>
      <c r="P10382" s="65"/>
      <c r="Q10382" s="65"/>
      <c r="R10382" s="65"/>
      <c r="S10382" s="65"/>
      <c r="T10382" s="66"/>
    </row>
    <row r="10383" spans="3:20" x14ac:dyDescent="0.3">
      <c r="C10383" s="62"/>
      <c r="D10383" s="62"/>
      <c r="E10383" s="62"/>
      <c r="F10383" s="62"/>
      <c r="G10383" s="62"/>
      <c r="H10383" s="62"/>
      <c r="I10383" s="62"/>
      <c r="J10383" s="62"/>
      <c r="K10383" s="62"/>
      <c r="L10383" s="65"/>
      <c r="M10383" s="65"/>
      <c r="N10383" s="65"/>
      <c r="O10383" s="65"/>
      <c r="P10383" s="65"/>
      <c r="Q10383" s="65"/>
      <c r="R10383" s="65"/>
      <c r="S10383" s="65"/>
      <c r="T10383" s="66"/>
    </row>
    <row r="10384" spans="3:20" x14ac:dyDescent="0.3">
      <c r="C10384" s="62"/>
      <c r="D10384" s="62"/>
      <c r="E10384" s="62"/>
      <c r="F10384" s="62"/>
      <c r="G10384" s="62"/>
      <c r="H10384" s="62"/>
      <c r="I10384" s="62"/>
      <c r="J10384" s="62"/>
      <c r="K10384" s="62"/>
      <c r="L10384" s="65"/>
      <c r="M10384" s="65"/>
      <c r="N10384" s="65"/>
      <c r="O10384" s="65"/>
      <c r="P10384" s="65"/>
      <c r="Q10384" s="65"/>
      <c r="R10384" s="65"/>
      <c r="S10384" s="65"/>
      <c r="T10384" s="66"/>
    </row>
    <row r="10385" spans="3:20" x14ac:dyDescent="0.3">
      <c r="C10385" s="62"/>
      <c r="D10385" s="62"/>
      <c r="E10385" s="62"/>
      <c r="F10385" s="62"/>
      <c r="G10385" s="62"/>
      <c r="H10385" s="62"/>
      <c r="I10385" s="62"/>
      <c r="J10385" s="62"/>
      <c r="K10385" s="62"/>
      <c r="L10385" s="65"/>
      <c r="M10385" s="65"/>
      <c r="N10385" s="65"/>
      <c r="O10385" s="65"/>
      <c r="P10385" s="65"/>
      <c r="Q10385" s="65"/>
      <c r="R10385" s="65"/>
      <c r="S10385" s="65"/>
      <c r="T10385" s="66"/>
    </row>
    <row r="10386" spans="3:20" x14ac:dyDescent="0.3">
      <c r="C10386" s="62"/>
      <c r="D10386" s="62"/>
      <c r="E10386" s="62"/>
      <c r="F10386" s="62"/>
      <c r="G10386" s="62"/>
      <c r="H10386" s="62"/>
      <c r="I10386" s="62"/>
      <c r="J10386" s="62"/>
      <c r="K10386" s="62"/>
      <c r="L10386" s="65"/>
      <c r="M10386" s="65"/>
      <c r="N10386" s="65"/>
      <c r="O10386" s="65"/>
      <c r="P10386" s="65"/>
      <c r="Q10386" s="65"/>
      <c r="R10386" s="65"/>
      <c r="S10386" s="65"/>
      <c r="T10386" s="66"/>
    </row>
    <row r="10387" spans="3:20" x14ac:dyDescent="0.3">
      <c r="C10387" s="62"/>
      <c r="D10387" s="62"/>
      <c r="E10387" s="62"/>
      <c r="F10387" s="62"/>
      <c r="G10387" s="62"/>
      <c r="H10387" s="62"/>
      <c r="I10387" s="62"/>
      <c r="J10387" s="62"/>
      <c r="K10387" s="62"/>
      <c r="L10387" s="65"/>
      <c r="M10387" s="65"/>
      <c r="N10387" s="65"/>
      <c r="O10387" s="65"/>
      <c r="P10387" s="65"/>
      <c r="Q10387" s="65"/>
      <c r="R10387" s="65"/>
      <c r="S10387" s="65"/>
      <c r="T10387" s="66"/>
    </row>
    <row r="10388" spans="3:20" x14ac:dyDescent="0.3">
      <c r="C10388" s="62"/>
      <c r="D10388" s="62"/>
      <c r="E10388" s="62"/>
      <c r="F10388" s="62"/>
      <c r="G10388" s="62"/>
      <c r="H10388" s="62"/>
      <c r="I10388" s="62"/>
      <c r="J10388" s="62"/>
      <c r="K10388" s="62"/>
      <c r="L10388" s="65"/>
      <c r="M10388" s="65"/>
      <c r="N10388" s="65"/>
      <c r="O10388" s="65"/>
      <c r="P10388" s="65"/>
      <c r="Q10388" s="65"/>
      <c r="R10388" s="65"/>
      <c r="S10388" s="65"/>
      <c r="T10388" s="66"/>
    </row>
    <row r="10389" spans="3:20" x14ac:dyDescent="0.3">
      <c r="C10389" s="62"/>
      <c r="D10389" s="62"/>
      <c r="E10389" s="62"/>
      <c r="F10389" s="62"/>
      <c r="G10389" s="62"/>
      <c r="H10389" s="62"/>
      <c r="I10389" s="62"/>
      <c r="J10389" s="62"/>
      <c r="K10389" s="62"/>
      <c r="L10389" s="65"/>
      <c r="M10389" s="65"/>
      <c r="N10389" s="65"/>
      <c r="O10389" s="65"/>
      <c r="P10389" s="65"/>
      <c r="Q10389" s="65"/>
      <c r="R10389" s="65"/>
      <c r="S10389" s="65"/>
      <c r="T10389" s="66"/>
    </row>
    <row r="10390" spans="3:20" x14ac:dyDescent="0.3">
      <c r="C10390" s="62"/>
      <c r="D10390" s="62"/>
      <c r="E10390" s="62"/>
      <c r="F10390" s="62"/>
      <c r="G10390" s="62"/>
      <c r="H10390" s="62"/>
      <c r="I10390" s="62"/>
      <c r="J10390" s="62"/>
      <c r="K10390" s="62"/>
      <c r="L10390" s="65"/>
      <c r="M10390" s="65"/>
      <c r="N10390" s="65"/>
      <c r="O10390" s="65"/>
      <c r="P10390" s="65"/>
      <c r="Q10390" s="65"/>
      <c r="R10390" s="65"/>
      <c r="S10390" s="65"/>
      <c r="T10390" s="66"/>
    </row>
    <row r="10391" spans="3:20" x14ac:dyDescent="0.3">
      <c r="C10391" s="62"/>
      <c r="D10391" s="62"/>
      <c r="E10391" s="62"/>
      <c r="F10391" s="62"/>
      <c r="G10391" s="62"/>
      <c r="H10391" s="62"/>
      <c r="I10391" s="62"/>
      <c r="J10391" s="62"/>
      <c r="K10391" s="62"/>
      <c r="L10391" s="65"/>
      <c r="M10391" s="65"/>
      <c r="N10391" s="65"/>
      <c r="O10391" s="65"/>
      <c r="P10391" s="65"/>
      <c r="Q10391" s="65"/>
      <c r="R10391" s="65"/>
      <c r="S10391" s="65"/>
      <c r="T10391" s="66"/>
    </row>
    <row r="10392" spans="3:20" x14ac:dyDescent="0.3">
      <c r="C10392" s="62"/>
      <c r="D10392" s="62"/>
      <c r="E10392" s="62"/>
      <c r="F10392" s="62"/>
      <c r="G10392" s="62"/>
      <c r="H10392" s="62"/>
      <c r="I10392" s="62"/>
      <c r="J10392" s="62"/>
      <c r="K10392" s="62"/>
      <c r="L10392" s="65"/>
      <c r="M10392" s="65"/>
      <c r="N10392" s="65"/>
      <c r="O10392" s="65"/>
      <c r="P10392" s="65"/>
      <c r="Q10392" s="65"/>
      <c r="R10392" s="65"/>
      <c r="S10392" s="65"/>
      <c r="T10392" s="66"/>
    </row>
    <row r="10393" spans="3:20" x14ac:dyDescent="0.3">
      <c r="C10393" s="62"/>
      <c r="D10393" s="62"/>
      <c r="E10393" s="62"/>
      <c r="F10393" s="62"/>
      <c r="G10393" s="62"/>
      <c r="H10393" s="62"/>
      <c r="I10393" s="62"/>
      <c r="J10393" s="62"/>
      <c r="K10393" s="62"/>
      <c r="L10393" s="65"/>
      <c r="M10393" s="65"/>
      <c r="N10393" s="65"/>
      <c r="O10393" s="65"/>
      <c r="P10393" s="65"/>
      <c r="Q10393" s="65"/>
      <c r="R10393" s="65"/>
      <c r="S10393" s="65"/>
      <c r="T10393" s="66"/>
    </row>
    <row r="10394" spans="3:20" x14ac:dyDescent="0.3">
      <c r="C10394" s="62"/>
      <c r="D10394" s="62"/>
      <c r="E10394" s="62"/>
      <c r="F10394" s="62"/>
      <c r="G10394" s="62"/>
      <c r="H10394" s="62"/>
      <c r="I10394" s="62"/>
      <c r="J10394" s="62"/>
      <c r="K10394" s="62"/>
      <c r="L10394" s="65"/>
      <c r="M10394" s="65"/>
      <c r="N10394" s="65"/>
      <c r="O10394" s="65"/>
      <c r="P10394" s="65"/>
      <c r="Q10394" s="65"/>
      <c r="R10394" s="65"/>
      <c r="S10394" s="65"/>
      <c r="T10394" s="66"/>
    </row>
    <row r="10395" spans="3:20" x14ac:dyDescent="0.3">
      <c r="C10395" s="62"/>
      <c r="D10395" s="62"/>
      <c r="E10395" s="62"/>
      <c r="F10395" s="62"/>
      <c r="G10395" s="62"/>
      <c r="H10395" s="62"/>
      <c r="I10395" s="62"/>
      <c r="J10395" s="62"/>
      <c r="K10395" s="62"/>
      <c r="L10395" s="65"/>
      <c r="M10395" s="65"/>
      <c r="N10395" s="65"/>
      <c r="O10395" s="65"/>
      <c r="P10395" s="65"/>
      <c r="Q10395" s="65"/>
      <c r="R10395" s="65"/>
      <c r="S10395" s="65"/>
      <c r="T10395" s="66"/>
    </row>
    <row r="10396" spans="3:20" x14ac:dyDescent="0.3">
      <c r="C10396" s="62"/>
      <c r="D10396" s="62"/>
      <c r="E10396" s="62"/>
      <c r="F10396" s="62"/>
      <c r="G10396" s="62"/>
      <c r="H10396" s="62"/>
      <c r="I10396" s="62"/>
      <c r="J10396" s="62"/>
      <c r="K10396" s="62"/>
      <c r="L10396" s="65"/>
      <c r="M10396" s="65"/>
      <c r="N10396" s="65"/>
      <c r="O10396" s="65"/>
      <c r="P10396" s="65"/>
      <c r="Q10396" s="65"/>
      <c r="R10396" s="65"/>
      <c r="S10396" s="65"/>
      <c r="T10396" s="66"/>
    </row>
    <row r="10397" spans="3:20" x14ac:dyDescent="0.3">
      <c r="C10397" s="62"/>
      <c r="D10397" s="62"/>
      <c r="E10397" s="62"/>
      <c r="F10397" s="62"/>
      <c r="G10397" s="62"/>
      <c r="H10397" s="62"/>
      <c r="I10397" s="62"/>
      <c r="J10397" s="62"/>
      <c r="K10397" s="62"/>
      <c r="L10397" s="65"/>
      <c r="M10397" s="65"/>
      <c r="N10397" s="65"/>
      <c r="O10397" s="65"/>
      <c r="P10397" s="65"/>
      <c r="Q10397" s="65"/>
      <c r="R10397" s="65"/>
      <c r="S10397" s="65"/>
      <c r="T10397" s="66"/>
    </row>
    <row r="10398" spans="3:20" x14ac:dyDescent="0.3">
      <c r="C10398" s="62"/>
      <c r="D10398" s="62"/>
      <c r="E10398" s="62"/>
      <c r="F10398" s="62"/>
      <c r="G10398" s="62"/>
      <c r="H10398" s="62"/>
      <c r="I10398" s="62"/>
      <c r="J10398" s="62"/>
      <c r="K10398" s="62"/>
      <c r="L10398" s="65"/>
      <c r="M10398" s="65"/>
      <c r="N10398" s="65"/>
      <c r="O10398" s="65"/>
      <c r="P10398" s="65"/>
      <c r="Q10398" s="65"/>
      <c r="R10398" s="65"/>
      <c r="S10398" s="65"/>
      <c r="T10398" s="66"/>
    </row>
    <row r="10399" spans="3:20" x14ac:dyDescent="0.3">
      <c r="C10399" s="62"/>
      <c r="D10399" s="62"/>
      <c r="E10399" s="62"/>
      <c r="F10399" s="62"/>
      <c r="G10399" s="62"/>
      <c r="H10399" s="62"/>
      <c r="I10399" s="62"/>
      <c r="J10399" s="62"/>
      <c r="K10399" s="62"/>
      <c r="L10399" s="65"/>
      <c r="M10399" s="65"/>
      <c r="N10399" s="65"/>
      <c r="O10399" s="65"/>
      <c r="P10399" s="65"/>
      <c r="Q10399" s="65"/>
      <c r="R10399" s="65"/>
      <c r="S10399" s="65"/>
      <c r="T10399" s="66"/>
    </row>
    <row r="10400" spans="3:20" x14ac:dyDescent="0.3">
      <c r="C10400" s="62"/>
      <c r="D10400" s="62"/>
      <c r="E10400" s="62"/>
      <c r="F10400" s="62"/>
      <c r="G10400" s="62"/>
      <c r="H10400" s="62"/>
      <c r="I10400" s="62"/>
      <c r="J10400" s="62"/>
      <c r="K10400" s="62"/>
      <c r="L10400" s="65"/>
      <c r="M10400" s="65"/>
      <c r="N10400" s="65"/>
      <c r="O10400" s="65"/>
      <c r="P10400" s="65"/>
      <c r="Q10400" s="65"/>
      <c r="R10400" s="65"/>
      <c r="S10400" s="65"/>
      <c r="T10400" s="66"/>
    </row>
    <row r="10401" spans="3:20" x14ac:dyDescent="0.3">
      <c r="C10401" s="62"/>
      <c r="D10401" s="62"/>
      <c r="E10401" s="62"/>
      <c r="F10401" s="62"/>
      <c r="G10401" s="62"/>
      <c r="H10401" s="62"/>
      <c r="I10401" s="62"/>
      <c r="J10401" s="62"/>
      <c r="K10401" s="62"/>
      <c r="L10401" s="65"/>
      <c r="M10401" s="65"/>
      <c r="N10401" s="65"/>
      <c r="O10401" s="65"/>
      <c r="P10401" s="65"/>
      <c r="Q10401" s="65"/>
      <c r="R10401" s="65"/>
      <c r="S10401" s="65"/>
      <c r="T10401" s="66"/>
    </row>
    <row r="10402" spans="3:20" x14ac:dyDescent="0.3">
      <c r="C10402" s="62"/>
      <c r="D10402" s="62"/>
      <c r="E10402" s="62"/>
      <c r="F10402" s="62"/>
      <c r="G10402" s="62"/>
      <c r="H10402" s="62"/>
      <c r="I10402" s="62"/>
      <c r="J10402" s="62"/>
      <c r="K10402" s="62"/>
      <c r="L10402" s="65"/>
      <c r="M10402" s="65"/>
      <c r="N10402" s="65"/>
      <c r="O10402" s="65"/>
      <c r="P10402" s="65"/>
      <c r="Q10402" s="65"/>
      <c r="R10402" s="65"/>
      <c r="S10402" s="65"/>
      <c r="T10402" s="66"/>
    </row>
    <row r="10403" spans="3:20" x14ac:dyDescent="0.3">
      <c r="C10403" s="62"/>
      <c r="D10403" s="62"/>
      <c r="E10403" s="62"/>
      <c r="F10403" s="62"/>
      <c r="G10403" s="62"/>
      <c r="H10403" s="62"/>
      <c r="I10403" s="62"/>
      <c r="J10403" s="62"/>
      <c r="K10403" s="62"/>
      <c r="L10403" s="65"/>
      <c r="M10403" s="65"/>
      <c r="N10403" s="65"/>
      <c r="O10403" s="65"/>
      <c r="P10403" s="65"/>
      <c r="Q10403" s="65"/>
      <c r="R10403" s="65"/>
      <c r="S10403" s="65"/>
      <c r="T10403" s="66"/>
    </row>
    <row r="10404" spans="3:20" x14ac:dyDescent="0.3">
      <c r="C10404" s="62"/>
      <c r="D10404" s="62"/>
      <c r="E10404" s="62"/>
      <c r="F10404" s="62"/>
      <c r="G10404" s="62"/>
      <c r="H10404" s="62"/>
      <c r="I10404" s="62"/>
      <c r="J10404" s="62"/>
      <c r="K10404" s="62"/>
      <c r="L10404" s="65"/>
      <c r="M10404" s="65"/>
      <c r="N10404" s="65"/>
      <c r="O10404" s="65"/>
      <c r="P10404" s="65"/>
      <c r="Q10404" s="65"/>
      <c r="R10404" s="65"/>
      <c r="S10404" s="65"/>
      <c r="T10404" s="66"/>
    </row>
    <row r="10405" spans="3:20" x14ac:dyDescent="0.3">
      <c r="C10405" s="62"/>
      <c r="D10405" s="62"/>
      <c r="E10405" s="62"/>
      <c r="F10405" s="62"/>
      <c r="G10405" s="62"/>
      <c r="H10405" s="62"/>
      <c r="I10405" s="62"/>
      <c r="J10405" s="62"/>
      <c r="K10405" s="62"/>
      <c r="L10405" s="65"/>
      <c r="M10405" s="65"/>
      <c r="N10405" s="65"/>
      <c r="O10405" s="65"/>
      <c r="P10405" s="65"/>
      <c r="Q10405" s="65"/>
      <c r="R10405" s="65"/>
      <c r="S10405" s="65"/>
      <c r="T10405" s="66"/>
    </row>
    <row r="10406" spans="3:20" x14ac:dyDescent="0.3">
      <c r="C10406" s="62"/>
      <c r="D10406" s="62"/>
      <c r="E10406" s="62"/>
      <c r="F10406" s="62"/>
      <c r="G10406" s="62"/>
      <c r="H10406" s="62"/>
      <c r="I10406" s="62"/>
      <c r="J10406" s="62"/>
      <c r="K10406" s="62"/>
      <c r="L10406" s="65"/>
      <c r="M10406" s="65"/>
      <c r="N10406" s="65"/>
      <c r="O10406" s="65"/>
      <c r="P10406" s="65"/>
      <c r="Q10406" s="65"/>
      <c r="R10406" s="65"/>
      <c r="S10406" s="65"/>
      <c r="T10406" s="66"/>
    </row>
    <row r="10407" spans="3:20" x14ac:dyDescent="0.3">
      <c r="C10407" s="62"/>
      <c r="D10407" s="62"/>
      <c r="E10407" s="62"/>
      <c r="F10407" s="62"/>
      <c r="G10407" s="62"/>
      <c r="H10407" s="62"/>
      <c r="I10407" s="62"/>
      <c r="J10407" s="62"/>
      <c r="K10407" s="62"/>
      <c r="L10407" s="65"/>
      <c r="M10407" s="65"/>
      <c r="N10407" s="65"/>
      <c r="O10407" s="65"/>
      <c r="P10407" s="65"/>
      <c r="Q10407" s="65"/>
      <c r="R10407" s="65"/>
      <c r="S10407" s="65"/>
      <c r="T10407" s="66"/>
    </row>
    <row r="10408" spans="3:20" x14ac:dyDescent="0.3">
      <c r="C10408" s="62"/>
      <c r="D10408" s="62"/>
      <c r="E10408" s="62"/>
      <c r="F10408" s="62"/>
      <c r="G10408" s="62"/>
      <c r="H10408" s="62"/>
      <c r="I10408" s="62"/>
      <c r="J10408" s="62"/>
      <c r="K10408" s="62"/>
      <c r="L10408" s="65"/>
      <c r="M10408" s="65"/>
      <c r="N10408" s="65"/>
      <c r="O10408" s="65"/>
      <c r="P10408" s="65"/>
      <c r="Q10408" s="65"/>
      <c r="R10408" s="65"/>
      <c r="S10408" s="65"/>
      <c r="T10408" s="66"/>
    </row>
    <row r="10409" spans="3:20" x14ac:dyDescent="0.3">
      <c r="C10409" s="62"/>
      <c r="D10409" s="62"/>
      <c r="E10409" s="62"/>
      <c r="F10409" s="62"/>
      <c r="G10409" s="62"/>
      <c r="H10409" s="62"/>
      <c r="I10409" s="62"/>
      <c r="J10409" s="62"/>
      <c r="K10409" s="62"/>
      <c r="L10409" s="65"/>
      <c r="M10409" s="65"/>
      <c r="N10409" s="65"/>
      <c r="O10409" s="65"/>
      <c r="P10409" s="65"/>
      <c r="Q10409" s="65"/>
      <c r="R10409" s="65"/>
      <c r="S10409" s="65"/>
      <c r="T10409" s="66"/>
    </row>
    <row r="10410" spans="3:20" x14ac:dyDescent="0.3">
      <c r="C10410" s="62"/>
      <c r="D10410" s="62"/>
      <c r="E10410" s="62"/>
      <c r="F10410" s="62"/>
      <c r="G10410" s="62"/>
      <c r="H10410" s="62"/>
      <c r="I10410" s="62"/>
      <c r="J10410" s="62"/>
      <c r="K10410" s="62"/>
      <c r="L10410" s="65"/>
      <c r="M10410" s="65"/>
      <c r="N10410" s="65"/>
      <c r="O10410" s="65"/>
      <c r="P10410" s="65"/>
      <c r="Q10410" s="65"/>
      <c r="R10410" s="65"/>
      <c r="S10410" s="65"/>
      <c r="T10410" s="66"/>
    </row>
    <row r="10411" spans="3:20" x14ac:dyDescent="0.3">
      <c r="C10411" s="62"/>
      <c r="D10411" s="62"/>
      <c r="E10411" s="62"/>
      <c r="F10411" s="62"/>
      <c r="G10411" s="62"/>
      <c r="H10411" s="62"/>
      <c r="I10411" s="62"/>
      <c r="J10411" s="62"/>
      <c r="K10411" s="62"/>
      <c r="L10411" s="65"/>
      <c r="M10411" s="65"/>
      <c r="N10411" s="65"/>
      <c r="O10411" s="65"/>
      <c r="P10411" s="65"/>
      <c r="Q10411" s="65"/>
      <c r="R10411" s="65"/>
      <c r="S10411" s="65"/>
      <c r="T10411" s="66"/>
    </row>
    <row r="10412" spans="3:20" x14ac:dyDescent="0.3">
      <c r="C10412" s="62"/>
      <c r="D10412" s="62"/>
      <c r="E10412" s="62"/>
      <c r="F10412" s="62"/>
      <c r="G10412" s="62"/>
      <c r="H10412" s="62"/>
      <c r="I10412" s="62"/>
      <c r="J10412" s="62"/>
      <c r="K10412" s="62"/>
      <c r="L10412" s="65"/>
      <c r="M10412" s="65"/>
      <c r="N10412" s="65"/>
      <c r="O10412" s="65"/>
      <c r="P10412" s="65"/>
      <c r="Q10412" s="65"/>
      <c r="R10412" s="65"/>
      <c r="S10412" s="65"/>
      <c r="T10412" s="66"/>
    </row>
    <row r="10413" spans="3:20" x14ac:dyDescent="0.3">
      <c r="C10413" s="62"/>
      <c r="D10413" s="62"/>
      <c r="E10413" s="62"/>
      <c r="F10413" s="62"/>
      <c r="G10413" s="62"/>
      <c r="H10413" s="62"/>
      <c r="I10413" s="62"/>
      <c r="J10413" s="62"/>
      <c r="K10413" s="62"/>
      <c r="L10413" s="65"/>
      <c r="M10413" s="65"/>
      <c r="N10413" s="65"/>
      <c r="O10413" s="65"/>
      <c r="P10413" s="65"/>
      <c r="Q10413" s="65"/>
      <c r="R10413" s="65"/>
      <c r="S10413" s="65"/>
      <c r="T10413" s="66"/>
    </row>
    <row r="10414" spans="3:20" x14ac:dyDescent="0.3">
      <c r="C10414" s="62"/>
      <c r="D10414" s="62"/>
      <c r="E10414" s="62"/>
      <c r="F10414" s="62"/>
      <c r="G10414" s="62"/>
      <c r="H10414" s="62"/>
      <c r="I10414" s="62"/>
      <c r="J10414" s="62"/>
      <c r="K10414" s="62"/>
      <c r="L10414" s="65"/>
      <c r="M10414" s="65"/>
      <c r="N10414" s="65"/>
      <c r="O10414" s="65"/>
      <c r="P10414" s="65"/>
      <c r="Q10414" s="65"/>
      <c r="R10414" s="65"/>
      <c r="S10414" s="65"/>
      <c r="T10414" s="66"/>
    </row>
    <row r="10415" spans="3:20" x14ac:dyDescent="0.3">
      <c r="C10415" s="62"/>
      <c r="D10415" s="62"/>
      <c r="E10415" s="62"/>
      <c r="F10415" s="62"/>
      <c r="G10415" s="62"/>
      <c r="H10415" s="62"/>
      <c r="I10415" s="62"/>
      <c r="J10415" s="62"/>
      <c r="K10415" s="62"/>
      <c r="L10415" s="65"/>
      <c r="M10415" s="65"/>
      <c r="N10415" s="65"/>
      <c r="O10415" s="65"/>
      <c r="P10415" s="65"/>
      <c r="Q10415" s="65"/>
      <c r="R10415" s="65"/>
      <c r="S10415" s="65"/>
      <c r="T10415" s="66"/>
    </row>
    <row r="10416" spans="3:20" x14ac:dyDescent="0.3">
      <c r="C10416" s="62"/>
      <c r="D10416" s="62"/>
      <c r="E10416" s="62"/>
      <c r="F10416" s="62"/>
      <c r="G10416" s="62"/>
      <c r="H10416" s="62"/>
      <c r="I10416" s="62"/>
      <c r="J10416" s="62"/>
      <c r="K10416" s="62"/>
      <c r="L10416" s="65"/>
      <c r="M10416" s="65"/>
      <c r="N10416" s="65"/>
      <c r="O10416" s="65"/>
      <c r="P10416" s="65"/>
      <c r="Q10416" s="65"/>
      <c r="R10416" s="65"/>
      <c r="S10416" s="65"/>
      <c r="T10416" s="66"/>
    </row>
    <row r="10417" spans="3:20" x14ac:dyDescent="0.3">
      <c r="C10417" s="62"/>
      <c r="D10417" s="62"/>
      <c r="E10417" s="62"/>
      <c r="F10417" s="62"/>
      <c r="G10417" s="62"/>
      <c r="H10417" s="62"/>
      <c r="I10417" s="62"/>
      <c r="J10417" s="62"/>
      <c r="K10417" s="62"/>
      <c r="L10417" s="65"/>
      <c r="M10417" s="65"/>
      <c r="N10417" s="65"/>
      <c r="O10417" s="65"/>
      <c r="P10417" s="65"/>
      <c r="Q10417" s="65"/>
      <c r="R10417" s="65"/>
      <c r="S10417" s="65"/>
      <c r="T10417" s="66"/>
    </row>
    <row r="10418" spans="3:20" x14ac:dyDescent="0.3">
      <c r="C10418" s="62"/>
      <c r="D10418" s="62"/>
      <c r="E10418" s="62"/>
      <c r="F10418" s="62"/>
      <c r="G10418" s="62"/>
      <c r="H10418" s="62"/>
      <c r="I10418" s="62"/>
      <c r="J10418" s="62"/>
      <c r="K10418" s="62"/>
      <c r="L10418" s="65"/>
      <c r="M10418" s="65"/>
      <c r="N10418" s="65"/>
      <c r="O10418" s="65"/>
      <c r="P10418" s="65"/>
      <c r="Q10418" s="65"/>
      <c r="R10418" s="65"/>
      <c r="S10418" s="65"/>
      <c r="T10418" s="66"/>
    </row>
    <row r="10419" spans="3:20" x14ac:dyDescent="0.3">
      <c r="C10419" s="62"/>
      <c r="D10419" s="62"/>
      <c r="E10419" s="62"/>
      <c r="F10419" s="62"/>
      <c r="G10419" s="62"/>
      <c r="H10419" s="62"/>
      <c r="I10419" s="62"/>
      <c r="J10419" s="62"/>
      <c r="K10419" s="62"/>
      <c r="L10419" s="65"/>
      <c r="M10419" s="65"/>
      <c r="N10419" s="65"/>
      <c r="O10419" s="65"/>
      <c r="P10419" s="65"/>
      <c r="Q10419" s="65"/>
      <c r="R10419" s="65"/>
      <c r="S10419" s="65"/>
      <c r="T10419" s="66"/>
    </row>
    <row r="10420" spans="3:20" x14ac:dyDescent="0.3">
      <c r="C10420" s="62"/>
      <c r="D10420" s="62"/>
      <c r="E10420" s="62"/>
      <c r="F10420" s="62"/>
      <c r="G10420" s="62"/>
      <c r="H10420" s="62"/>
      <c r="I10420" s="62"/>
      <c r="J10420" s="62"/>
      <c r="K10420" s="62"/>
      <c r="L10420" s="65"/>
      <c r="M10420" s="65"/>
      <c r="N10420" s="65"/>
      <c r="O10420" s="65"/>
      <c r="P10420" s="65"/>
      <c r="Q10420" s="65"/>
      <c r="R10420" s="65"/>
      <c r="S10420" s="65"/>
      <c r="T10420" s="66"/>
    </row>
    <row r="10421" spans="3:20" x14ac:dyDescent="0.3">
      <c r="C10421" s="62"/>
      <c r="D10421" s="62"/>
      <c r="E10421" s="62"/>
      <c r="F10421" s="62"/>
      <c r="G10421" s="62"/>
      <c r="H10421" s="62"/>
      <c r="I10421" s="62"/>
      <c r="J10421" s="62"/>
      <c r="K10421" s="62"/>
      <c r="L10421" s="65"/>
      <c r="M10421" s="65"/>
      <c r="N10421" s="65"/>
      <c r="O10421" s="65"/>
      <c r="P10421" s="65"/>
      <c r="Q10421" s="65"/>
      <c r="R10421" s="65"/>
      <c r="S10421" s="65"/>
      <c r="T10421" s="66"/>
    </row>
    <row r="10422" spans="3:20" x14ac:dyDescent="0.3">
      <c r="C10422" s="62"/>
      <c r="D10422" s="62"/>
      <c r="E10422" s="62"/>
      <c r="F10422" s="62"/>
      <c r="G10422" s="62"/>
      <c r="H10422" s="62"/>
      <c r="I10422" s="62"/>
      <c r="J10422" s="62"/>
      <c r="K10422" s="62"/>
      <c r="L10422" s="65"/>
      <c r="M10422" s="65"/>
      <c r="N10422" s="65"/>
      <c r="O10422" s="65"/>
      <c r="P10422" s="65"/>
      <c r="Q10422" s="65"/>
      <c r="R10422" s="65"/>
      <c r="S10422" s="65"/>
      <c r="T10422" s="66"/>
    </row>
    <row r="10423" spans="3:20" x14ac:dyDescent="0.3">
      <c r="C10423" s="62"/>
      <c r="D10423" s="62"/>
      <c r="E10423" s="62"/>
      <c r="F10423" s="62"/>
      <c r="G10423" s="62"/>
      <c r="H10423" s="62"/>
      <c r="I10423" s="62"/>
      <c r="J10423" s="62"/>
      <c r="K10423" s="62"/>
      <c r="L10423" s="65"/>
      <c r="M10423" s="65"/>
      <c r="N10423" s="65"/>
      <c r="O10423" s="65"/>
      <c r="P10423" s="65"/>
      <c r="Q10423" s="65"/>
      <c r="R10423" s="65"/>
      <c r="S10423" s="65"/>
      <c r="T10423" s="66"/>
    </row>
    <row r="10424" spans="3:20" x14ac:dyDescent="0.3">
      <c r="C10424" s="62"/>
      <c r="D10424" s="62"/>
      <c r="E10424" s="62"/>
      <c r="F10424" s="62"/>
      <c r="G10424" s="62"/>
      <c r="H10424" s="62"/>
      <c r="I10424" s="62"/>
      <c r="J10424" s="62"/>
      <c r="K10424" s="62"/>
      <c r="L10424" s="65"/>
      <c r="M10424" s="65"/>
      <c r="N10424" s="65"/>
      <c r="O10424" s="65"/>
      <c r="P10424" s="65"/>
      <c r="Q10424" s="65"/>
      <c r="R10424" s="65"/>
      <c r="S10424" s="65"/>
      <c r="T10424" s="66"/>
    </row>
    <row r="10425" spans="3:20" x14ac:dyDescent="0.3">
      <c r="C10425" s="62"/>
      <c r="D10425" s="62"/>
      <c r="E10425" s="62"/>
      <c r="F10425" s="62"/>
      <c r="G10425" s="62"/>
      <c r="H10425" s="62"/>
      <c r="I10425" s="62"/>
      <c r="J10425" s="62"/>
      <c r="K10425" s="62"/>
      <c r="L10425" s="65"/>
      <c r="M10425" s="65"/>
      <c r="N10425" s="65"/>
      <c r="O10425" s="65"/>
      <c r="P10425" s="65"/>
      <c r="Q10425" s="65"/>
      <c r="R10425" s="65"/>
      <c r="S10425" s="65"/>
      <c r="T10425" s="66"/>
    </row>
    <row r="10426" spans="3:20" x14ac:dyDescent="0.3">
      <c r="C10426" s="62"/>
      <c r="D10426" s="62"/>
      <c r="E10426" s="62"/>
      <c r="F10426" s="62"/>
      <c r="G10426" s="62"/>
      <c r="H10426" s="62"/>
      <c r="I10426" s="62"/>
      <c r="J10426" s="62"/>
      <c r="K10426" s="62"/>
      <c r="L10426" s="65"/>
      <c r="M10426" s="65"/>
      <c r="N10426" s="65"/>
      <c r="O10426" s="65"/>
      <c r="P10426" s="65"/>
      <c r="Q10426" s="65"/>
      <c r="R10426" s="65"/>
      <c r="S10426" s="65"/>
      <c r="T10426" s="66"/>
    </row>
    <row r="10427" spans="3:20" x14ac:dyDescent="0.3">
      <c r="C10427" s="62"/>
      <c r="D10427" s="62"/>
      <c r="E10427" s="62"/>
      <c r="F10427" s="62"/>
      <c r="G10427" s="62"/>
      <c r="H10427" s="62"/>
      <c r="I10427" s="62"/>
      <c r="J10427" s="62"/>
      <c r="K10427" s="62"/>
      <c r="L10427" s="65"/>
      <c r="M10427" s="65"/>
      <c r="N10427" s="65"/>
      <c r="O10427" s="65"/>
      <c r="P10427" s="65"/>
      <c r="Q10427" s="65"/>
      <c r="R10427" s="65"/>
      <c r="S10427" s="65"/>
      <c r="T10427" s="66"/>
    </row>
    <row r="10428" spans="3:20" x14ac:dyDescent="0.3">
      <c r="C10428" s="62"/>
      <c r="D10428" s="62"/>
      <c r="E10428" s="62"/>
      <c r="F10428" s="62"/>
      <c r="G10428" s="62"/>
      <c r="H10428" s="62"/>
      <c r="I10428" s="62"/>
      <c r="J10428" s="62"/>
      <c r="K10428" s="62"/>
      <c r="L10428" s="65"/>
      <c r="M10428" s="65"/>
      <c r="N10428" s="65"/>
      <c r="O10428" s="65"/>
      <c r="P10428" s="65"/>
      <c r="Q10428" s="65"/>
      <c r="R10428" s="65"/>
      <c r="S10428" s="65"/>
      <c r="T10428" s="66"/>
    </row>
    <row r="10429" spans="3:20" x14ac:dyDescent="0.3">
      <c r="C10429" s="62"/>
      <c r="D10429" s="62"/>
      <c r="E10429" s="62"/>
      <c r="F10429" s="62"/>
      <c r="G10429" s="62"/>
      <c r="H10429" s="62"/>
      <c r="I10429" s="62"/>
      <c r="J10429" s="62"/>
      <c r="K10429" s="62"/>
      <c r="L10429" s="65"/>
      <c r="M10429" s="65"/>
      <c r="N10429" s="65"/>
      <c r="O10429" s="65"/>
      <c r="P10429" s="65"/>
      <c r="Q10429" s="65"/>
      <c r="R10429" s="65"/>
      <c r="S10429" s="65"/>
      <c r="T10429" s="66"/>
    </row>
    <row r="10430" spans="3:20" x14ac:dyDescent="0.3">
      <c r="C10430" s="62"/>
      <c r="D10430" s="62"/>
      <c r="E10430" s="62"/>
      <c r="F10430" s="62"/>
      <c r="G10430" s="62"/>
      <c r="H10430" s="62"/>
      <c r="I10430" s="62"/>
      <c r="J10430" s="62"/>
      <c r="K10430" s="62"/>
      <c r="L10430" s="65"/>
      <c r="M10430" s="65"/>
      <c r="N10430" s="65"/>
      <c r="O10430" s="65"/>
      <c r="P10430" s="65"/>
      <c r="Q10430" s="65"/>
      <c r="R10430" s="65"/>
      <c r="S10430" s="65"/>
      <c r="T10430" s="66"/>
    </row>
    <row r="10431" spans="3:20" x14ac:dyDescent="0.3">
      <c r="C10431" s="62"/>
      <c r="D10431" s="62"/>
      <c r="E10431" s="62"/>
      <c r="F10431" s="62"/>
      <c r="G10431" s="62"/>
      <c r="H10431" s="62"/>
      <c r="I10431" s="62"/>
      <c r="J10431" s="62"/>
      <c r="K10431" s="62"/>
      <c r="L10431" s="65"/>
      <c r="M10431" s="65"/>
      <c r="N10431" s="65"/>
      <c r="O10431" s="65"/>
      <c r="P10431" s="65"/>
      <c r="Q10431" s="65"/>
      <c r="R10431" s="65"/>
      <c r="S10431" s="65"/>
      <c r="T10431" s="66"/>
    </row>
    <row r="10432" spans="3:20" x14ac:dyDescent="0.3">
      <c r="C10432" s="62"/>
      <c r="D10432" s="62"/>
      <c r="E10432" s="62"/>
      <c r="F10432" s="62"/>
      <c r="G10432" s="62"/>
      <c r="H10432" s="62"/>
      <c r="I10432" s="62"/>
      <c r="J10432" s="62"/>
      <c r="K10432" s="62"/>
      <c r="L10432" s="65"/>
      <c r="M10432" s="65"/>
      <c r="N10432" s="65"/>
      <c r="O10432" s="65"/>
      <c r="P10432" s="65"/>
      <c r="Q10432" s="65"/>
      <c r="R10432" s="65"/>
      <c r="S10432" s="65"/>
      <c r="T10432" s="66"/>
    </row>
    <row r="10433" spans="3:20" x14ac:dyDescent="0.3">
      <c r="C10433" s="62"/>
      <c r="D10433" s="62"/>
      <c r="E10433" s="62"/>
      <c r="F10433" s="62"/>
      <c r="G10433" s="62"/>
      <c r="H10433" s="62"/>
      <c r="I10433" s="62"/>
      <c r="J10433" s="62"/>
      <c r="K10433" s="62"/>
      <c r="L10433" s="65"/>
      <c r="M10433" s="65"/>
      <c r="N10433" s="65"/>
      <c r="O10433" s="65"/>
      <c r="P10433" s="65"/>
      <c r="Q10433" s="65"/>
      <c r="R10433" s="65"/>
      <c r="S10433" s="65"/>
      <c r="T10433" s="66"/>
    </row>
    <row r="10434" spans="3:20" x14ac:dyDescent="0.3">
      <c r="C10434" s="62"/>
      <c r="D10434" s="62"/>
      <c r="E10434" s="62"/>
      <c r="F10434" s="62"/>
      <c r="G10434" s="62"/>
      <c r="H10434" s="62"/>
      <c r="I10434" s="62"/>
      <c r="J10434" s="62"/>
      <c r="K10434" s="62"/>
      <c r="L10434" s="65"/>
      <c r="M10434" s="65"/>
      <c r="N10434" s="65"/>
      <c r="O10434" s="65"/>
      <c r="P10434" s="65"/>
      <c r="Q10434" s="65"/>
      <c r="R10434" s="65"/>
      <c r="S10434" s="65"/>
      <c r="T10434" s="66"/>
    </row>
    <row r="10435" spans="3:20" x14ac:dyDescent="0.3">
      <c r="C10435" s="62"/>
      <c r="D10435" s="62"/>
      <c r="E10435" s="62"/>
      <c r="F10435" s="62"/>
      <c r="G10435" s="62"/>
      <c r="H10435" s="62"/>
      <c r="I10435" s="62"/>
      <c r="J10435" s="62"/>
      <c r="K10435" s="62"/>
      <c r="L10435" s="65"/>
      <c r="M10435" s="65"/>
      <c r="N10435" s="65"/>
      <c r="O10435" s="65"/>
      <c r="P10435" s="65"/>
      <c r="Q10435" s="65"/>
      <c r="R10435" s="65"/>
      <c r="S10435" s="65"/>
      <c r="T10435" s="66"/>
    </row>
    <row r="10436" spans="3:20" x14ac:dyDescent="0.3">
      <c r="C10436" s="62"/>
      <c r="D10436" s="62"/>
      <c r="E10436" s="62"/>
      <c r="F10436" s="62"/>
      <c r="G10436" s="62"/>
      <c r="H10436" s="62"/>
      <c r="I10436" s="62"/>
      <c r="J10436" s="62"/>
      <c r="K10436" s="62"/>
      <c r="L10436" s="65"/>
      <c r="M10436" s="65"/>
      <c r="N10436" s="65"/>
      <c r="O10436" s="65"/>
      <c r="P10436" s="65"/>
      <c r="Q10436" s="65"/>
      <c r="R10436" s="65"/>
      <c r="S10436" s="65"/>
      <c r="T10436" s="66"/>
    </row>
    <row r="10437" spans="3:20" x14ac:dyDescent="0.3">
      <c r="C10437" s="62"/>
      <c r="D10437" s="62"/>
      <c r="E10437" s="62"/>
      <c r="F10437" s="62"/>
      <c r="G10437" s="62"/>
      <c r="H10437" s="62"/>
      <c r="I10437" s="62"/>
      <c r="J10437" s="62"/>
      <c r="K10437" s="62"/>
      <c r="L10437" s="65"/>
      <c r="M10437" s="65"/>
      <c r="N10437" s="65"/>
      <c r="O10437" s="65"/>
      <c r="P10437" s="65"/>
      <c r="Q10437" s="65"/>
      <c r="R10437" s="65"/>
      <c r="S10437" s="65"/>
      <c r="T10437" s="66"/>
    </row>
    <row r="10438" spans="3:20" x14ac:dyDescent="0.3">
      <c r="C10438" s="62"/>
      <c r="D10438" s="62"/>
      <c r="E10438" s="62"/>
      <c r="F10438" s="62"/>
      <c r="G10438" s="62"/>
      <c r="H10438" s="62"/>
      <c r="I10438" s="62"/>
      <c r="J10438" s="62"/>
      <c r="K10438" s="62"/>
      <c r="L10438" s="65"/>
      <c r="M10438" s="65"/>
      <c r="N10438" s="65"/>
      <c r="O10438" s="65"/>
      <c r="P10438" s="65"/>
      <c r="Q10438" s="65"/>
      <c r="R10438" s="65"/>
      <c r="S10438" s="65"/>
      <c r="T10438" s="66"/>
    </row>
    <row r="10439" spans="3:20" x14ac:dyDescent="0.3">
      <c r="C10439" s="62"/>
      <c r="D10439" s="62"/>
      <c r="E10439" s="62"/>
      <c r="F10439" s="62"/>
      <c r="G10439" s="62"/>
      <c r="H10439" s="62"/>
      <c r="I10439" s="62"/>
      <c r="J10439" s="62"/>
      <c r="K10439" s="62"/>
      <c r="L10439" s="65"/>
      <c r="M10439" s="65"/>
      <c r="N10439" s="65"/>
      <c r="O10439" s="65"/>
      <c r="P10439" s="65"/>
      <c r="Q10439" s="65"/>
      <c r="R10439" s="65"/>
      <c r="S10439" s="65"/>
      <c r="T10439" s="66"/>
    </row>
    <row r="10440" spans="3:20" x14ac:dyDescent="0.3">
      <c r="C10440" s="62"/>
      <c r="D10440" s="62"/>
      <c r="E10440" s="62"/>
      <c r="F10440" s="62"/>
      <c r="G10440" s="62"/>
      <c r="H10440" s="62"/>
      <c r="I10440" s="62"/>
      <c r="J10440" s="62"/>
      <c r="K10440" s="62"/>
      <c r="L10440" s="65"/>
      <c r="M10440" s="65"/>
      <c r="N10440" s="65"/>
      <c r="O10440" s="65"/>
      <c r="P10440" s="65"/>
      <c r="Q10440" s="65"/>
      <c r="R10440" s="65"/>
      <c r="S10440" s="65"/>
      <c r="T10440" s="66"/>
    </row>
    <row r="10441" spans="3:20" x14ac:dyDescent="0.3">
      <c r="C10441" s="62"/>
      <c r="D10441" s="62"/>
      <c r="E10441" s="62"/>
      <c r="F10441" s="62"/>
      <c r="G10441" s="62"/>
      <c r="H10441" s="62"/>
      <c r="I10441" s="62"/>
      <c r="J10441" s="62"/>
      <c r="K10441" s="62"/>
      <c r="L10441" s="65"/>
      <c r="M10441" s="65"/>
      <c r="N10441" s="65"/>
      <c r="O10441" s="65"/>
      <c r="P10441" s="65"/>
      <c r="Q10441" s="65"/>
      <c r="R10441" s="65"/>
      <c r="S10441" s="65"/>
      <c r="T10441" s="66"/>
    </row>
    <row r="10442" spans="3:20" x14ac:dyDescent="0.3">
      <c r="C10442" s="62"/>
      <c r="D10442" s="62"/>
      <c r="E10442" s="62"/>
      <c r="F10442" s="62"/>
      <c r="G10442" s="62"/>
      <c r="H10442" s="62"/>
      <c r="I10442" s="62"/>
      <c r="J10442" s="62"/>
      <c r="K10442" s="62"/>
      <c r="L10442" s="65"/>
      <c r="M10442" s="65"/>
      <c r="N10442" s="65"/>
      <c r="O10442" s="65"/>
      <c r="P10442" s="65"/>
      <c r="Q10442" s="65"/>
      <c r="R10442" s="65"/>
      <c r="S10442" s="65"/>
      <c r="T10442" s="66"/>
    </row>
    <row r="10443" spans="3:20" x14ac:dyDescent="0.3">
      <c r="C10443" s="62"/>
      <c r="D10443" s="62"/>
      <c r="E10443" s="62"/>
      <c r="F10443" s="62"/>
      <c r="G10443" s="62"/>
      <c r="H10443" s="62"/>
      <c r="I10443" s="62"/>
      <c r="J10443" s="62"/>
      <c r="K10443" s="62"/>
      <c r="L10443" s="65"/>
      <c r="M10443" s="65"/>
      <c r="N10443" s="65"/>
      <c r="O10443" s="65"/>
      <c r="P10443" s="65"/>
      <c r="Q10443" s="65"/>
      <c r="R10443" s="65"/>
      <c r="S10443" s="65"/>
      <c r="T10443" s="66"/>
    </row>
    <row r="10444" spans="3:20" x14ac:dyDescent="0.3">
      <c r="C10444" s="62"/>
      <c r="D10444" s="62"/>
      <c r="E10444" s="62"/>
      <c r="F10444" s="62"/>
      <c r="G10444" s="62"/>
      <c r="H10444" s="62"/>
      <c r="I10444" s="62"/>
      <c r="J10444" s="62"/>
      <c r="K10444" s="62"/>
      <c r="L10444" s="65"/>
      <c r="M10444" s="65"/>
      <c r="N10444" s="65"/>
      <c r="O10444" s="65"/>
      <c r="P10444" s="65"/>
      <c r="Q10444" s="65"/>
      <c r="R10444" s="65"/>
      <c r="S10444" s="65"/>
      <c r="T10444" s="66"/>
    </row>
    <row r="10445" spans="3:20" x14ac:dyDescent="0.3">
      <c r="C10445" s="62"/>
      <c r="D10445" s="62"/>
      <c r="E10445" s="62"/>
      <c r="F10445" s="62"/>
      <c r="G10445" s="62"/>
      <c r="H10445" s="62"/>
      <c r="I10445" s="62"/>
      <c r="J10445" s="62"/>
      <c r="K10445" s="62"/>
      <c r="L10445" s="65"/>
      <c r="M10445" s="65"/>
      <c r="N10445" s="65"/>
      <c r="O10445" s="65"/>
      <c r="P10445" s="65"/>
      <c r="Q10445" s="65"/>
      <c r="R10445" s="65"/>
      <c r="S10445" s="65"/>
      <c r="T10445" s="66"/>
    </row>
    <row r="10446" spans="3:20" x14ac:dyDescent="0.3">
      <c r="C10446" s="62"/>
      <c r="D10446" s="62"/>
      <c r="E10446" s="62"/>
      <c r="F10446" s="62"/>
      <c r="G10446" s="62"/>
      <c r="H10446" s="62"/>
      <c r="I10446" s="62"/>
      <c r="J10446" s="62"/>
      <c r="K10446" s="62"/>
      <c r="L10446" s="65"/>
      <c r="M10446" s="65"/>
      <c r="N10446" s="65"/>
      <c r="O10446" s="65"/>
      <c r="P10446" s="65"/>
      <c r="Q10446" s="65"/>
      <c r="R10446" s="65"/>
      <c r="S10446" s="65"/>
      <c r="T10446" s="66"/>
    </row>
    <row r="10447" spans="3:20" x14ac:dyDescent="0.3">
      <c r="C10447" s="62"/>
      <c r="D10447" s="62"/>
      <c r="E10447" s="62"/>
      <c r="F10447" s="62"/>
      <c r="G10447" s="62"/>
      <c r="H10447" s="62"/>
      <c r="I10447" s="62"/>
      <c r="J10447" s="62"/>
      <c r="K10447" s="62"/>
      <c r="L10447" s="65"/>
      <c r="M10447" s="65"/>
      <c r="N10447" s="65"/>
      <c r="O10447" s="65"/>
      <c r="P10447" s="65"/>
      <c r="Q10447" s="65"/>
      <c r="R10447" s="65"/>
      <c r="S10447" s="65"/>
      <c r="T10447" s="66"/>
    </row>
    <row r="10448" spans="3:20" x14ac:dyDescent="0.3">
      <c r="C10448" s="62"/>
      <c r="D10448" s="62"/>
      <c r="E10448" s="62"/>
      <c r="F10448" s="62"/>
      <c r="G10448" s="62"/>
      <c r="H10448" s="62"/>
      <c r="I10448" s="62"/>
      <c r="J10448" s="62"/>
      <c r="K10448" s="62"/>
      <c r="L10448" s="65"/>
      <c r="M10448" s="65"/>
      <c r="N10448" s="65"/>
      <c r="O10448" s="65"/>
      <c r="P10448" s="65"/>
      <c r="Q10448" s="65"/>
      <c r="R10448" s="65"/>
      <c r="S10448" s="65"/>
      <c r="T10448" s="66"/>
    </row>
    <row r="10449" spans="3:20" x14ac:dyDescent="0.3">
      <c r="C10449" s="62"/>
      <c r="D10449" s="62"/>
      <c r="E10449" s="62"/>
      <c r="F10449" s="62"/>
      <c r="G10449" s="62"/>
      <c r="H10449" s="62"/>
      <c r="I10449" s="62"/>
      <c r="J10449" s="62"/>
      <c r="K10449" s="62"/>
      <c r="L10449" s="65"/>
      <c r="M10449" s="65"/>
      <c r="N10449" s="65"/>
      <c r="O10449" s="65"/>
      <c r="P10449" s="65"/>
      <c r="Q10449" s="65"/>
      <c r="R10449" s="65"/>
      <c r="S10449" s="65"/>
      <c r="T10449" s="66"/>
    </row>
    <row r="10450" spans="3:20" x14ac:dyDescent="0.3">
      <c r="C10450" s="62"/>
      <c r="D10450" s="62"/>
      <c r="E10450" s="62"/>
      <c r="F10450" s="62"/>
      <c r="G10450" s="62"/>
      <c r="H10450" s="62"/>
      <c r="I10450" s="62"/>
      <c r="J10450" s="62"/>
      <c r="K10450" s="62"/>
      <c r="L10450" s="65"/>
      <c r="M10450" s="65"/>
      <c r="N10450" s="65"/>
      <c r="O10450" s="65"/>
      <c r="P10450" s="65"/>
      <c r="Q10450" s="65"/>
      <c r="R10450" s="65"/>
      <c r="S10450" s="65"/>
      <c r="T10450" s="66"/>
    </row>
    <row r="10451" spans="3:20" x14ac:dyDescent="0.3">
      <c r="C10451" s="62"/>
      <c r="D10451" s="62"/>
      <c r="E10451" s="62"/>
      <c r="F10451" s="62"/>
      <c r="G10451" s="62"/>
      <c r="H10451" s="62"/>
      <c r="I10451" s="62"/>
      <c r="J10451" s="62"/>
      <c r="K10451" s="62"/>
      <c r="L10451" s="65"/>
      <c r="M10451" s="65"/>
      <c r="N10451" s="65"/>
      <c r="O10451" s="65"/>
      <c r="P10451" s="65"/>
      <c r="Q10451" s="65"/>
      <c r="R10451" s="65"/>
      <c r="S10451" s="65"/>
      <c r="T10451" s="66"/>
    </row>
    <row r="10452" spans="3:20" x14ac:dyDescent="0.3">
      <c r="C10452" s="62"/>
      <c r="D10452" s="62"/>
      <c r="E10452" s="62"/>
      <c r="F10452" s="62"/>
      <c r="G10452" s="62"/>
      <c r="H10452" s="62"/>
      <c r="I10452" s="62"/>
      <c r="J10452" s="62"/>
      <c r="K10452" s="62"/>
      <c r="L10452" s="65"/>
      <c r="M10452" s="65"/>
      <c r="N10452" s="65"/>
      <c r="O10452" s="65"/>
      <c r="P10452" s="65"/>
      <c r="Q10452" s="65"/>
      <c r="R10452" s="65"/>
      <c r="S10452" s="65"/>
      <c r="T10452" s="66"/>
    </row>
    <row r="10453" spans="3:20" x14ac:dyDescent="0.3">
      <c r="C10453" s="62"/>
      <c r="D10453" s="62"/>
      <c r="E10453" s="62"/>
      <c r="F10453" s="62"/>
      <c r="G10453" s="62"/>
      <c r="H10453" s="62"/>
      <c r="I10453" s="62"/>
      <c r="J10453" s="62"/>
      <c r="K10453" s="62"/>
      <c r="L10453" s="65"/>
      <c r="M10453" s="65"/>
      <c r="N10453" s="65"/>
      <c r="O10453" s="65"/>
      <c r="P10453" s="65"/>
      <c r="Q10453" s="65"/>
      <c r="R10453" s="65"/>
      <c r="S10453" s="65"/>
      <c r="T10453" s="66"/>
    </row>
    <row r="10454" spans="3:20" x14ac:dyDescent="0.3">
      <c r="C10454" s="62"/>
      <c r="D10454" s="62"/>
      <c r="E10454" s="62"/>
      <c r="F10454" s="62"/>
      <c r="G10454" s="62"/>
      <c r="H10454" s="62"/>
      <c r="I10454" s="62"/>
      <c r="J10454" s="62"/>
      <c r="K10454" s="62"/>
      <c r="L10454" s="65"/>
      <c r="M10454" s="65"/>
      <c r="N10454" s="65"/>
      <c r="O10454" s="65"/>
      <c r="P10454" s="65"/>
      <c r="Q10454" s="65"/>
      <c r="R10454" s="65"/>
      <c r="S10454" s="65"/>
      <c r="T10454" s="66"/>
    </row>
    <row r="10455" spans="3:20" x14ac:dyDescent="0.3">
      <c r="C10455" s="62"/>
      <c r="D10455" s="62"/>
      <c r="E10455" s="62"/>
      <c r="F10455" s="62"/>
      <c r="G10455" s="62"/>
      <c r="H10455" s="62"/>
      <c r="I10455" s="62"/>
      <c r="J10455" s="62"/>
      <c r="K10455" s="62"/>
      <c r="L10455" s="65"/>
      <c r="M10455" s="65"/>
      <c r="N10455" s="65"/>
      <c r="O10455" s="65"/>
      <c r="P10455" s="65"/>
      <c r="Q10455" s="65"/>
      <c r="R10455" s="65"/>
      <c r="S10455" s="65"/>
      <c r="T10455" s="66"/>
    </row>
    <row r="10456" spans="3:20" x14ac:dyDescent="0.3">
      <c r="C10456" s="62"/>
      <c r="D10456" s="62"/>
      <c r="E10456" s="62"/>
      <c r="F10456" s="62"/>
      <c r="G10456" s="62"/>
      <c r="H10456" s="62"/>
      <c r="I10456" s="62"/>
      <c r="J10456" s="62"/>
      <c r="K10456" s="62"/>
      <c r="L10456" s="65"/>
      <c r="M10456" s="65"/>
      <c r="N10456" s="65"/>
      <c r="O10456" s="65"/>
      <c r="P10456" s="65"/>
      <c r="Q10456" s="65"/>
      <c r="R10456" s="65"/>
      <c r="S10456" s="65"/>
      <c r="T10456" s="66"/>
    </row>
    <row r="10457" spans="3:20" x14ac:dyDescent="0.3">
      <c r="C10457" s="62"/>
      <c r="D10457" s="62"/>
      <c r="E10457" s="62"/>
      <c r="F10457" s="62"/>
      <c r="G10457" s="62"/>
      <c r="H10457" s="62"/>
      <c r="I10457" s="62"/>
      <c r="J10457" s="62"/>
      <c r="K10457" s="62"/>
      <c r="L10457" s="65"/>
      <c r="M10457" s="65"/>
      <c r="N10457" s="65"/>
      <c r="O10457" s="65"/>
      <c r="P10457" s="65"/>
      <c r="Q10457" s="65"/>
      <c r="R10457" s="65"/>
      <c r="S10457" s="65"/>
      <c r="T10457" s="66"/>
    </row>
    <row r="10458" spans="3:20" x14ac:dyDescent="0.3">
      <c r="C10458" s="62"/>
      <c r="D10458" s="62"/>
      <c r="E10458" s="62"/>
      <c r="F10458" s="62"/>
      <c r="G10458" s="62"/>
      <c r="H10458" s="62"/>
      <c r="I10458" s="62"/>
      <c r="J10458" s="62"/>
      <c r="K10458" s="62"/>
      <c r="L10458" s="65"/>
      <c r="M10458" s="65"/>
      <c r="N10458" s="65"/>
      <c r="O10458" s="65"/>
      <c r="P10458" s="65"/>
      <c r="Q10458" s="65"/>
      <c r="R10458" s="65"/>
      <c r="S10458" s="65"/>
      <c r="T10458" s="66"/>
    </row>
    <row r="10459" spans="3:20" x14ac:dyDescent="0.3">
      <c r="C10459" s="62"/>
      <c r="D10459" s="62"/>
      <c r="E10459" s="62"/>
      <c r="F10459" s="62"/>
      <c r="G10459" s="62"/>
      <c r="H10459" s="62"/>
      <c r="I10459" s="62"/>
      <c r="J10459" s="62"/>
      <c r="K10459" s="62"/>
      <c r="L10459" s="65"/>
      <c r="M10459" s="65"/>
      <c r="N10459" s="65"/>
      <c r="O10459" s="65"/>
      <c r="P10459" s="65"/>
      <c r="Q10459" s="65"/>
      <c r="R10459" s="65"/>
      <c r="S10459" s="65"/>
      <c r="T10459" s="66"/>
    </row>
    <row r="10460" spans="3:20" x14ac:dyDescent="0.3">
      <c r="C10460" s="62"/>
      <c r="D10460" s="62"/>
      <c r="E10460" s="62"/>
      <c r="F10460" s="62"/>
      <c r="G10460" s="62"/>
      <c r="H10460" s="62"/>
      <c r="I10460" s="62"/>
      <c r="J10460" s="62"/>
      <c r="K10460" s="62"/>
      <c r="L10460" s="65"/>
      <c r="M10460" s="65"/>
      <c r="N10460" s="65"/>
      <c r="O10460" s="65"/>
      <c r="P10460" s="65"/>
      <c r="Q10460" s="65"/>
      <c r="R10460" s="65"/>
      <c r="S10460" s="65"/>
      <c r="T10460" s="66"/>
    </row>
    <row r="10461" spans="3:20" x14ac:dyDescent="0.3">
      <c r="C10461" s="62"/>
      <c r="D10461" s="62"/>
      <c r="E10461" s="62"/>
      <c r="F10461" s="62"/>
      <c r="G10461" s="62"/>
      <c r="H10461" s="62"/>
      <c r="I10461" s="62"/>
      <c r="J10461" s="62"/>
      <c r="K10461" s="62"/>
      <c r="L10461" s="65"/>
      <c r="M10461" s="65"/>
      <c r="N10461" s="65"/>
      <c r="O10461" s="65"/>
      <c r="P10461" s="65"/>
      <c r="Q10461" s="65"/>
      <c r="R10461" s="65"/>
      <c r="S10461" s="65"/>
      <c r="T10461" s="66"/>
    </row>
    <row r="10462" spans="3:20" x14ac:dyDescent="0.3">
      <c r="C10462" s="62"/>
      <c r="D10462" s="62"/>
      <c r="E10462" s="62"/>
      <c r="F10462" s="62"/>
      <c r="G10462" s="62"/>
      <c r="H10462" s="62"/>
      <c r="I10462" s="62"/>
      <c r="J10462" s="62"/>
      <c r="K10462" s="62"/>
      <c r="L10462" s="65"/>
      <c r="M10462" s="65"/>
      <c r="N10462" s="65"/>
      <c r="O10462" s="65"/>
      <c r="P10462" s="65"/>
      <c r="Q10462" s="65"/>
      <c r="R10462" s="65"/>
      <c r="S10462" s="65"/>
      <c r="T10462" s="66"/>
    </row>
    <row r="10463" spans="3:20" x14ac:dyDescent="0.3">
      <c r="C10463" s="62"/>
      <c r="D10463" s="62"/>
      <c r="E10463" s="62"/>
      <c r="F10463" s="62"/>
      <c r="G10463" s="62"/>
      <c r="H10463" s="62"/>
      <c r="I10463" s="62"/>
      <c r="J10463" s="62"/>
      <c r="K10463" s="62"/>
      <c r="L10463" s="65"/>
      <c r="M10463" s="65"/>
      <c r="N10463" s="65"/>
      <c r="O10463" s="65"/>
      <c r="P10463" s="65"/>
      <c r="Q10463" s="65"/>
      <c r="R10463" s="65"/>
      <c r="S10463" s="65"/>
      <c r="T10463" s="66"/>
    </row>
    <row r="10464" spans="3:20" x14ac:dyDescent="0.3">
      <c r="C10464" s="62"/>
      <c r="D10464" s="62"/>
      <c r="E10464" s="62"/>
      <c r="F10464" s="62"/>
      <c r="G10464" s="62"/>
      <c r="H10464" s="62"/>
      <c r="I10464" s="62"/>
      <c r="J10464" s="62"/>
      <c r="K10464" s="62"/>
      <c r="L10464" s="65"/>
      <c r="M10464" s="65"/>
      <c r="N10464" s="65"/>
      <c r="O10464" s="65"/>
      <c r="P10464" s="65"/>
      <c r="Q10464" s="65"/>
      <c r="R10464" s="65"/>
      <c r="S10464" s="65"/>
      <c r="T10464" s="66"/>
    </row>
    <row r="10465" spans="3:20" x14ac:dyDescent="0.3">
      <c r="C10465" s="62"/>
      <c r="D10465" s="62"/>
      <c r="E10465" s="62"/>
      <c r="F10465" s="62"/>
      <c r="G10465" s="62"/>
      <c r="H10465" s="62"/>
      <c r="I10465" s="62"/>
      <c r="J10465" s="62"/>
      <c r="K10465" s="62"/>
      <c r="L10465" s="65"/>
      <c r="M10465" s="65"/>
      <c r="N10465" s="65"/>
      <c r="O10465" s="65"/>
      <c r="P10465" s="65"/>
      <c r="Q10465" s="65"/>
      <c r="R10465" s="65"/>
      <c r="S10465" s="65"/>
      <c r="T10465" s="66"/>
    </row>
    <row r="10466" spans="3:20" x14ac:dyDescent="0.3">
      <c r="C10466" s="62"/>
      <c r="D10466" s="62"/>
      <c r="E10466" s="62"/>
      <c r="F10466" s="62"/>
      <c r="G10466" s="62"/>
      <c r="H10466" s="62"/>
      <c r="I10466" s="62"/>
      <c r="J10466" s="62"/>
      <c r="K10466" s="62"/>
      <c r="L10466" s="65"/>
      <c r="M10466" s="65"/>
      <c r="N10466" s="65"/>
      <c r="O10466" s="65"/>
      <c r="P10466" s="65"/>
      <c r="Q10466" s="65"/>
      <c r="R10466" s="65"/>
      <c r="S10466" s="65"/>
      <c r="T10466" s="66"/>
    </row>
    <row r="10467" spans="3:20" x14ac:dyDescent="0.3">
      <c r="C10467" s="62"/>
      <c r="D10467" s="62"/>
      <c r="E10467" s="62"/>
      <c r="F10467" s="62"/>
      <c r="G10467" s="62"/>
      <c r="H10467" s="62"/>
      <c r="I10467" s="62"/>
      <c r="J10467" s="62"/>
      <c r="K10467" s="62"/>
      <c r="L10467" s="65"/>
      <c r="M10467" s="65"/>
      <c r="N10467" s="65"/>
      <c r="O10467" s="65"/>
      <c r="P10467" s="65"/>
      <c r="Q10467" s="65"/>
      <c r="R10467" s="65"/>
      <c r="S10467" s="65"/>
      <c r="T10467" s="66"/>
    </row>
    <row r="10468" spans="3:20" x14ac:dyDescent="0.3">
      <c r="C10468" s="62"/>
      <c r="D10468" s="62"/>
      <c r="E10468" s="62"/>
      <c r="F10468" s="62"/>
      <c r="G10468" s="62"/>
      <c r="H10468" s="62"/>
      <c r="I10468" s="62"/>
      <c r="J10468" s="62"/>
      <c r="K10468" s="62"/>
      <c r="L10468" s="65"/>
      <c r="M10468" s="65"/>
      <c r="N10468" s="65"/>
      <c r="O10468" s="65"/>
      <c r="P10468" s="65"/>
      <c r="Q10468" s="65"/>
      <c r="R10468" s="65"/>
      <c r="S10468" s="65"/>
      <c r="T10468" s="66"/>
    </row>
    <row r="10469" spans="3:20" x14ac:dyDescent="0.3">
      <c r="C10469" s="62"/>
      <c r="D10469" s="62"/>
      <c r="E10469" s="62"/>
      <c r="F10469" s="62"/>
      <c r="G10469" s="62"/>
      <c r="H10469" s="62"/>
      <c r="I10469" s="62"/>
      <c r="J10469" s="62"/>
      <c r="K10469" s="62"/>
      <c r="L10469" s="65"/>
      <c r="M10469" s="65"/>
      <c r="N10469" s="65"/>
      <c r="O10469" s="65"/>
      <c r="P10469" s="65"/>
      <c r="Q10469" s="65"/>
      <c r="R10469" s="65"/>
      <c r="S10469" s="65"/>
      <c r="T10469" s="66"/>
    </row>
    <row r="10470" spans="3:20" x14ac:dyDescent="0.3">
      <c r="C10470" s="62"/>
      <c r="D10470" s="62"/>
      <c r="E10470" s="62"/>
      <c r="F10470" s="62"/>
      <c r="G10470" s="62"/>
      <c r="H10470" s="62"/>
      <c r="I10470" s="62"/>
      <c r="J10470" s="62"/>
      <c r="K10470" s="62"/>
      <c r="L10470" s="65"/>
      <c r="M10470" s="65"/>
      <c r="N10470" s="65"/>
      <c r="O10470" s="65"/>
      <c r="P10470" s="65"/>
      <c r="Q10470" s="65"/>
      <c r="R10470" s="65"/>
      <c r="S10470" s="65"/>
      <c r="T10470" s="66"/>
    </row>
    <row r="10471" spans="3:20" x14ac:dyDescent="0.3">
      <c r="C10471" s="62"/>
      <c r="D10471" s="62"/>
      <c r="E10471" s="62"/>
      <c r="F10471" s="62"/>
      <c r="G10471" s="62"/>
      <c r="H10471" s="62"/>
      <c r="I10471" s="62"/>
      <c r="J10471" s="62"/>
      <c r="K10471" s="62"/>
      <c r="L10471" s="65"/>
      <c r="M10471" s="65"/>
      <c r="N10471" s="65"/>
      <c r="O10471" s="65"/>
      <c r="P10471" s="65"/>
      <c r="Q10471" s="65"/>
      <c r="R10471" s="65"/>
      <c r="S10471" s="65"/>
      <c r="T10471" s="66"/>
    </row>
    <row r="10472" spans="3:20" x14ac:dyDescent="0.3">
      <c r="C10472" s="62"/>
      <c r="D10472" s="62"/>
      <c r="E10472" s="62"/>
      <c r="F10472" s="62"/>
      <c r="G10472" s="62"/>
      <c r="H10472" s="62"/>
      <c r="I10472" s="62"/>
      <c r="J10472" s="62"/>
      <c r="K10472" s="62"/>
      <c r="L10472" s="65"/>
      <c r="M10472" s="65"/>
      <c r="N10472" s="65"/>
      <c r="O10472" s="65"/>
      <c r="P10472" s="65"/>
      <c r="Q10472" s="65"/>
      <c r="R10472" s="65"/>
      <c r="S10472" s="65"/>
      <c r="T10472" s="66"/>
    </row>
    <row r="10473" spans="3:20" x14ac:dyDescent="0.3">
      <c r="C10473" s="62"/>
      <c r="D10473" s="62"/>
      <c r="E10473" s="62"/>
      <c r="F10473" s="62"/>
      <c r="G10473" s="62"/>
      <c r="H10473" s="62"/>
      <c r="I10473" s="62"/>
      <c r="J10473" s="62"/>
      <c r="K10473" s="62"/>
      <c r="L10473" s="65"/>
      <c r="M10473" s="65"/>
      <c r="N10473" s="65"/>
      <c r="O10473" s="65"/>
      <c r="P10473" s="65"/>
      <c r="Q10473" s="65"/>
      <c r="R10473" s="65"/>
      <c r="S10473" s="65"/>
      <c r="T10473" s="66"/>
    </row>
    <row r="10474" spans="3:20" x14ac:dyDescent="0.3">
      <c r="C10474" s="62"/>
      <c r="D10474" s="62"/>
      <c r="E10474" s="62"/>
      <c r="F10474" s="62"/>
      <c r="G10474" s="62"/>
      <c r="H10474" s="62"/>
      <c r="I10474" s="62"/>
      <c r="J10474" s="62"/>
      <c r="K10474" s="62"/>
      <c r="L10474" s="65"/>
      <c r="M10474" s="65"/>
      <c r="N10474" s="65"/>
      <c r="O10474" s="65"/>
      <c r="P10474" s="65"/>
      <c r="Q10474" s="65"/>
      <c r="R10474" s="65"/>
      <c r="S10474" s="65"/>
      <c r="T10474" s="66"/>
    </row>
    <row r="10475" spans="3:20" x14ac:dyDescent="0.3">
      <c r="C10475" s="62"/>
      <c r="D10475" s="62"/>
      <c r="E10475" s="62"/>
      <c r="F10475" s="62"/>
      <c r="G10475" s="62"/>
      <c r="H10475" s="62"/>
      <c r="I10475" s="62"/>
      <c r="J10475" s="62"/>
      <c r="K10475" s="62"/>
      <c r="L10475" s="65"/>
      <c r="M10475" s="65"/>
      <c r="N10475" s="65"/>
      <c r="O10475" s="65"/>
      <c r="P10475" s="65"/>
      <c r="Q10475" s="65"/>
      <c r="R10475" s="65"/>
      <c r="S10475" s="65"/>
      <c r="T10475" s="66"/>
    </row>
    <row r="10476" spans="3:20" x14ac:dyDescent="0.3">
      <c r="C10476" s="62"/>
      <c r="D10476" s="62"/>
      <c r="E10476" s="62"/>
      <c r="F10476" s="62"/>
      <c r="G10476" s="62"/>
      <c r="H10476" s="62"/>
      <c r="I10476" s="62"/>
      <c r="J10476" s="62"/>
      <c r="K10476" s="62"/>
      <c r="L10476" s="65"/>
      <c r="M10476" s="65"/>
      <c r="N10476" s="65"/>
      <c r="O10476" s="65"/>
      <c r="P10476" s="65"/>
      <c r="Q10476" s="65"/>
      <c r="R10476" s="65"/>
      <c r="S10476" s="65"/>
      <c r="T10476" s="66"/>
    </row>
    <row r="10477" spans="3:20" x14ac:dyDescent="0.3">
      <c r="C10477" s="62"/>
      <c r="D10477" s="62"/>
      <c r="E10477" s="62"/>
      <c r="F10477" s="62"/>
      <c r="G10477" s="62"/>
      <c r="H10477" s="62"/>
      <c r="I10477" s="62"/>
      <c r="J10477" s="62"/>
      <c r="K10477" s="62"/>
      <c r="L10477" s="65"/>
      <c r="M10477" s="65"/>
      <c r="N10477" s="65"/>
      <c r="O10477" s="65"/>
      <c r="P10477" s="65"/>
      <c r="Q10477" s="65"/>
      <c r="R10477" s="65"/>
      <c r="S10477" s="65"/>
      <c r="T10477" s="66"/>
    </row>
    <row r="10478" spans="3:20" x14ac:dyDescent="0.3">
      <c r="C10478" s="62"/>
      <c r="D10478" s="62"/>
      <c r="E10478" s="62"/>
      <c r="F10478" s="62"/>
      <c r="G10478" s="62"/>
      <c r="H10478" s="62"/>
      <c r="I10478" s="62"/>
      <c r="J10478" s="62"/>
      <c r="K10478" s="62"/>
      <c r="L10478" s="65"/>
      <c r="M10478" s="65"/>
      <c r="N10478" s="65"/>
      <c r="O10478" s="65"/>
      <c r="P10478" s="65"/>
      <c r="Q10478" s="65"/>
      <c r="R10478" s="65"/>
      <c r="S10478" s="65"/>
      <c r="T10478" s="66"/>
    </row>
    <row r="10479" spans="3:20" x14ac:dyDescent="0.3">
      <c r="C10479" s="62"/>
      <c r="D10479" s="62"/>
      <c r="E10479" s="62"/>
      <c r="F10479" s="62"/>
      <c r="G10479" s="62"/>
      <c r="H10479" s="62"/>
      <c r="I10479" s="62"/>
      <c r="J10479" s="62"/>
      <c r="K10479" s="62"/>
      <c r="L10479" s="65"/>
      <c r="M10479" s="65"/>
      <c r="N10479" s="65"/>
      <c r="O10479" s="65"/>
      <c r="P10479" s="65"/>
      <c r="Q10479" s="65"/>
      <c r="R10479" s="65"/>
      <c r="S10479" s="65"/>
      <c r="T10479" s="66"/>
    </row>
    <row r="10480" spans="3:20" x14ac:dyDescent="0.3">
      <c r="C10480" s="62"/>
      <c r="D10480" s="62"/>
      <c r="E10480" s="62"/>
      <c r="F10480" s="62"/>
      <c r="G10480" s="62"/>
      <c r="H10480" s="62"/>
      <c r="I10480" s="62"/>
      <c r="J10480" s="62"/>
      <c r="K10480" s="62"/>
      <c r="L10480" s="65"/>
      <c r="M10480" s="65"/>
      <c r="N10480" s="65"/>
      <c r="O10480" s="65"/>
      <c r="P10480" s="65"/>
      <c r="Q10480" s="65"/>
      <c r="R10480" s="65"/>
      <c r="S10480" s="65"/>
      <c r="T10480" s="66"/>
    </row>
    <row r="10481" spans="3:20" x14ac:dyDescent="0.3">
      <c r="C10481" s="62"/>
      <c r="D10481" s="62"/>
      <c r="E10481" s="62"/>
      <c r="F10481" s="62"/>
      <c r="G10481" s="62"/>
      <c r="H10481" s="62"/>
      <c r="I10481" s="62"/>
      <c r="J10481" s="62"/>
      <c r="K10481" s="62"/>
      <c r="L10481" s="65"/>
      <c r="M10481" s="65"/>
      <c r="N10481" s="65"/>
      <c r="O10481" s="65"/>
      <c r="P10481" s="65"/>
      <c r="Q10481" s="65"/>
      <c r="R10481" s="65"/>
      <c r="S10481" s="65"/>
      <c r="T10481" s="66"/>
    </row>
    <row r="10482" spans="3:20" x14ac:dyDescent="0.3">
      <c r="C10482" s="62"/>
      <c r="D10482" s="62"/>
      <c r="E10482" s="62"/>
      <c r="F10482" s="62"/>
      <c r="G10482" s="62"/>
      <c r="H10482" s="62"/>
      <c r="I10482" s="62"/>
      <c r="J10482" s="62"/>
      <c r="K10482" s="62"/>
      <c r="L10482" s="65"/>
      <c r="M10482" s="65"/>
      <c r="N10482" s="65"/>
      <c r="O10482" s="65"/>
      <c r="P10482" s="65"/>
      <c r="Q10482" s="65"/>
      <c r="R10482" s="65"/>
      <c r="S10482" s="65"/>
      <c r="T10482" s="66"/>
    </row>
    <row r="10483" spans="3:20" x14ac:dyDescent="0.3">
      <c r="C10483" s="62"/>
      <c r="D10483" s="62"/>
      <c r="E10483" s="62"/>
      <c r="F10483" s="62"/>
      <c r="G10483" s="62"/>
      <c r="H10483" s="62"/>
      <c r="I10483" s="62"/>
      <c r="J10483" s="62"/>
      <c r="K10483" s="62"/>
      <c r="L10483" s="65"/>
      <c r="M10483" s="65"/>
      <c r="N10483" s="65"/>
      <c r="O10483" s="65"/>
      <c r="P10483" s="65"/>
      <c r="Q10483" s="65"/>
      <c r="R10483" s="65"/>
      <c r="S10483" s="65"/>
      <c r="T10483" s="66"/>
    </row>
    <row r="10484" spans="3:20" x14ac:dyDescent="0.3">
      <c r="C10484" s="62"/>
      <c r="D10484" s="62"/>
      <c r="E10484" s="62"/>
      <c r="F10484" s="62"/>
      <c r="G10484" s="62"/>
      <c r="H10484" s="62"/>
      <c r="I10484" s="62"/>
      <c r="J10484" s="62"/>
      <c r="K10484" s="62"/>
      <c r="L10484" s="65"/>
      <c r="M10484" s="65"/>
      <c r="N10484" s="65"/>
      <c r="O10484" s="65"/>
      <c r="P10484" s="65"/>
      <c r="Q10484" s="65"/>
      <c r="R10484" s="65"/>
      <c r="S10484" s="65"/>
      <c r="T10484" s="66"/>
    </row>
    <row r="10485" spans="3:20" x14ac:dyDescent="0.3">
      <c r="C10485" s="62"/>
      <c r="D10485" s="62"/>
      <c r="E10485" s="62"/>
      <c r="F10485" s="62"/>
      <c r="G10485" s="62"/>
      <c r="H10485" s="62"/>
      <c r="I10485" s="62"/>
      <c r="J10485" s="62"/>
      <c r="K10485" s="62"/>
      <c r="L10485" s="65"/>
      <c r="M10485" s="65"/>
      <c r="N10485" s="65"/>
      <c r="O10485" s="65"/>
      <c r="P10485" s="65"/>
      <c r="Q10485" s="65"/>
      <c r="R10485" s="65"/>
      <c r="S10485" s="65"/>
      <c r="T10485" s="66"/>
    </row>
    <row r="10486" spans="3:20" x14ac:dyDescent="0.3">
      <c r="C10486" s="62"/>
      <c r="D10486" s="62"/>
      <c r="E10486" s="62"/>
      <c r="F10486" s="62"/>
      <c r="G10486" s="62"/>
      <c r="H10486" s="62"/>
      <c r="I10486" s="62"/>
      <c r="J10486" s="62"/>
      <c r="K10486" s="62"/>
      <c r="L10486" s="65"/>
      <c r="M10486" s="65"/>
      <c r="N10486" s="65"/>
      <c r="O10486" s="65"/>
      <c r="P10486" s="65"/>
      <c r="Q10486" s="65"/>
      <c r="R10486" s="65"/>
      <c r="S10486" s="65"/>
      <c r="T10486" s="66"/>
    </row>
    <row r="10487" spans="3:20" x14ac:dyDescent="0.3">
      <c r="C10487" s="62"/>
      <c r="D10487" s="62"/>
      <c r="E10487" s="62"/>
      <c r="F10487" s="62"/>
      <c r="G10487" s="62"/>
      <c r="H10487" s="62"/>
      <c r="I10487" s="62"/>
      <c r="J10487" s="62"/>
      <c r="K10487" s="62"/>
      <c r="L10487" s="65"/>
      <c r="M10487" s="65"/>
      <c r="N10487" s="65"/>
      <c r="O10487" s="65"/>
      <c r="P10487" s="65"/>
      <c r="Q10487" s="65"/>
      <c r="R10487" s="65"/>
      <c r="S10487" s="65"/>
      <c r="T10487" s="66"/>
    </row>
    <row r="10488" spans="3:20" x14ac:dyDescent="0.3">
      <c r="C10488" s="62"/>
      <c r="D10488" s="62"/>
      <c r="E10488" s="62"/>
      <c r="F10488" s="62"/>
      <c r="G10488" s="62"/>
      <c r="H10488" s="62"/>
      <c r="I10488" s="62"/>
      <c r="J10488" s="62"/>
      <c r="K10488" s="62"/>
      <c r="L10488" s="65"/>
      <c r="M10488" s="65"/>
      <c r="N10488" s="65"/>
      <c r="O10488" s="65"/>
      <c r="P10488" s="65"/>
      <c r="Q10488" s="65"/>
      <c r="R10488" s="65"/>
      <c r="S10488" s="65"/>
      <c r="T10488" s="66"/>
    </row>
    <row r="10489" spans="3:20" x14ac:dyDescent="0.3">
      <c r="C10489" s="62"/>
      <c r="D10489" s="62"/>
      <c r="E10489" s="62"/>
      <c r="F10489" s="62"/>
      <c r="G10489" s="62"/>
      <c r="H10489" s="62"/>
      <c r="I10489" s="62"/>
      <c r="J10489" s="62"/>
      <c r="K10489" s="62"/>
      <c r="L10489" s="65"/>
      <c r="M10489" s="65"/>
      <c r="N10489" s="65"/>
      <c r="O10489" s="65"/>
      <c r="P10489" s="65"/>
      <c r="Q10489" s="65"/>
      <c r="R10489" s="65"/>
      <c r="S10489" s="65"/>
      <c r="T10489" s="66"/>
    </row>
    <row r="10490" spans="3:20" x14ac:dyDescent="0.3">
      <c r="C10490" s="62"/>
      <c r="D10490" s="62"/>
      <c r="E10490" s="62"/>
      <c r="F10490" s="62"/>
      <c r="G10490" s="62"/>
      <c r="H10490" s="62"/>
      <c r="I10490" s="62"/>
      <c r="J10490" s="62"/>
      <c r="K10490" s="62"/>
      <c r="L10490" s="65"/>
      <c r="M10490" s="65"/>
      <c r="N10490" s="65"/>
      <c r="O10490" s="65"/>
      <c r="P10490" s="65"/>
      <c r="Q10490" s="65"/>
      <c r="R10490" s="65"/>
      <c r="S10490" s="65"/>
      <c r="T10490" s="66"/>
    </row>
    <row r="10491" spans="3:20" x14ac:dyDescent="0.3">
      <c r="C10491" s="62"/>
      <c r="D10491" s="62"/>
      <c r="E10491" s="62"/>
      <c r="F10491" s="62"/>
      <c r="G10491" s="62"/>
      <c r="H10491" s="62"/>
      <c r="I10491" s="62"/>
      <c r="J10491" s="62"/>
      <c r="K10491" s="62"/>
      <c r="L10491" s="65"/>
      <c r="M10491" s="65"/>
      <c r="N10491" s="65"/>
      <c r="O10491" s="65"/>
      <c r="P10491" s="65"/>
      <c r="Q10491" s="65"/>
      <c r="R10491" s="65"/>
      <c r="S10491" s="65"/>
      <c r="T10491" s="66"/>
    </row>
    <row r="10492" spans="3:20" x14ac:dyDescent="0.3">
      <c r="C10492" s="62"/>
      <c r="D10492" s="62"/>
      <c r="E10492" s="62"/>
      <c r="F10492" s="62"/>
      <c r="G10492" s="62"/>
      <c r="H10492" s="62"/>
      <c r="I10492" s="62"/>
      <c r="J10492" s="62"/>
      <c r="K10492" s="62"/>
      <c r="L10492" s="65"/>
      <c r="M10492" s="65"/>
      <c r="N10492" s="65"/>
      <c r="O10492" s="65"/>
      <c r="P10492" s="65"/>
      <c r="Q10492" s="65"/>
      <c r="R10492" s="65"/>
      <c r="S10492" s="65"/>
      <c r="T10492" s="66"/>
    </row>
    <row r="10493" spans="3:20" x14ac:dyDescent="0.3">
      <c r="C10493" s="62"/>
      <c r="D10493" s="62"/>
      <c r="E10493" s="62"/>
      <c r="F10493" s="62"/>
      <c r="G10493" s="62"/>
      <c r="H10493" s="62"/>
      <c r="I10493" s="62"/>
      <c r="J10493" s="62"/>
      <c r="K10493" s="62"/>
      <c r="L10493" s="65"/>
      <c r="M10493" s="65"/>
      <c r="N10493" s="65"/>
      <c r="O10493" s="65"/>
      <c r="P10493" s="65"/>
      <c r="Q10493" s="65"/>
      <c r="R10493" s="65"/>
      <c r="S10493" s="65"/>
      <c r="T10493" s="66"/>
    </row>
    <row r="10494" spans="3:20" x14ac:dyDescent="0.3">
      <c r="C10494" s="62"/>
      <c r="D10494" s="62"/>
      <c r="E10494" s="62"/>
      <c r="F10494" s="62"/>
      <c r="G10494" s="62"/>
      <c r="H10494" s="62"/>
      <c r="I10494" s="62"/>
      <c r="J10494" s="62"/>
      <c r="K10494" s="62"/>
      <c r="L10494" s="65"/>
      <c r="M10494" s="65"/>
      <c r="N10494" s="65"/>
      <c r="O10494" s="65"/>
      <c r="P10494" s="65"/>
      <c r="Q10494" s="65"/>
      <c r="R10494" s="65"/>
      <c r="S10494" s="65"/>
      <c r="T10494" s="66"/>
    </row>
    <row r="10495" spans="3:20" x14ac:dyDescent="0.3">
      <c r="C10495" s="62"/>
      <c r="D10495" s="62"/>
      <c r="E10495" s="62"/>
      <c r="F10495" s="62"/>
      <c r="G10495" s="62"/>
      <c r="H10495" s="62"/>
      <c r="I10495" s="62"/>
      <c r="J10495" s="62"/>
      <c r="K10495" s="62"/>
      <c r="L10495" s="65"/>
      <c r="M10495" s="65"/>
      <c r="N10495" s="65"/>
      <c r="O10495" s="65"/>
      <c r="P10495" s="65"/>
      <c r="Q10495" s="65"/>
      <c r="R10495" s="65"/>
      <c r="S10495" s="65"/>
      <c r="T10495" s="66"/>
    </row>
    <row r="10496" spans="3:20" x14ac:dyDescent="0.3">
      <c r="C10496" s="62"/>
      <c r="D10496" s="62"/>
      <c r="E10496" s="62"/>
      <c r="F10496" s="62"/>
      <c r="G10496" s="62"/>
      <c r="H10496" s="62"/>
      <c r="I10496" s="62"/>
      <c r="J10496" s="62"/>
      <c r="K10496" s="62"/>
      <c r="L10496" s="65"/>
      <c r="M10496" s="65"/>
      <c r="N10496" s="65"/>
      <c r="O10496" s="65"/>
      <c r="P10496" s="65"/>
      <c r="Q10496" s="65"/>
      <c r="R10496" s="65"/>
      <c r="S10496" s="65"/>
      <c r="T10496" s="66"/>
    </row>
    <row r="10497" spans="3:20" x14ac:dyDescent="0.3">
      <c r="C10497" s="62"/>
      <c r="D10497" s="62"/>
      <c r="E10497" s="62"/>
      <c r="F10497" s="62"/>
      <c r="G10497" s="62"/>
      <c r="H10497" s="62"/>
      <c r="I10497" s="62"/>
      <c r="J10497" s="62"/>
      <c r="K10497" s="62"/>
      <c r="L10497" s="65"/>
      <c r="M10497" s="65"/>
      <c r="N10497" s="65"/>
      <c r="O10497" s="65"/>
      <c r="P10497" s="65"/>
      <c r="Q10497" s="65"/>
      <c r="R10497" s="65"/>
      <c r="S10497" s="65"/>
      <c r="T10497" s="66"/>
    </row>
    <row r="10498" spans="3:20" x14ac:dyDescent="0.3">
      <c r="C10498" s="62"/>
      <c r="D10498" s="62"/>
      <c r="E10498" s="62"/>
      <c r="F10498" s="62"/>
      <c r="G10498" s="62"/>
      <c r="H10498" s="62"/>
      <c r="I10498" s="62"/>
      <c r="J10498" s="62"/>
      <c r="K10498" s="62"/>
      <c r="L10498" s="65"/>
      <c r="M10498" s="65"/>
      <c r="N10498" s="65"/>
      <c r="O10498" s="65"/>
      <c r="P10498" s="65"/>
      <c r="Q10498" s="65"/>
      <c r="R10498" s="65"/>
      <c r="S10498" s="65"/>
      <c r="T10498" s="66"/>
    </row>
    <row r="10499" spans="3:20" x14ac:dyDescent="0.3">
      <c r="C10499" s="62"/>
      <c r="D10499" s="62"/>
      <c r="E10499" s="62"/>
      <c r="F10499" s="62"/>
      <c r="G10499" s="62"/>
      <c r="H10499" s="62"/>
      <c r="I10499" s="62"/>
      <c r="J10499" s="62"/>
      <c r="K10499" s="62"/>
      <c r="L10499" s="65"/>
      <c r="M10499" s="65"/>
      <c r="N10499" s="65"/>
      <c r="O10499" s="65"/>
      <c r="P10499" s="65"/>
      <c r="Q10499" s="65"/>
      <c r="R10499" s="65"/>
      <c r="S10499" s="65"/>
      <c r="T10499" s="66"/>
    </row>
    <row r="10500" spans="3:20" x14ac:dyDescent="0.3">
      <c r="C10500" s="62"/>
      <c r="D10500" s="62"/>
      <c r="E10500" s="62"/>
      <c r="F10500" s="62"/>
      <c r="G10500" s="62"/>
      <c r="H10500" s="62"/>
      <c r="I10500" s="62"/>
      <c r="J10500" s="62"/>
      <c r="K10500" s="62"/>
      <c r="L10500" s="65"/>
      <c r="M10500" s="65"/>
      <c r="N10500" s="65"/>
      <c r="O10500" s="65"/>
      <c r="P10500" s="65"/>
      <c r="Q10500" s="65"/>
      <c r="R10500" s="65"/>
      <c r="S10500" s="65"/>
      <c r="T10500" s="66"/>
    </row>
    <row r="10501" spans="3:20" x14ac:dyDescent="0.3">
      <c r="C10501" s="62"/>
      <c r="D10501" s="62"/>
      <c r="E10501" s="62"/>
      <c r="F10501" s="62"/>
      <c r="G10501" s="62"/>
      <c r="H10501" s="62"/>
      <c r="I10501" s="62"/>
      <c r="J10501" s="62"/>
      <c r="K10501" s="62"/>
      <c r="L10501" s="65"/>
      <c r="M10501" s="65"/>
      <c r="N10501" s="65"/>
      <c r="O10501" s="65"/>
      <c r="P10501" s="65"/>
      <c r="Q10501" s="65"/>
      <c r="R10501" s="65"/>
      <c r="S10501" s="65"/>
      <c r="T10501" s="66"/>
    </row>
    <row r="10502" spans="3:20" x14ac:dyDescent="0.3">
      <c r="C10502" s="62"/>
      <c r="D10502" s="62"/>
      <c r="E10502" s="62"/>
      <c r="F10502" s="62"/>
      <c r="G10502" s="62"/>
      <c r="H10502" s="62"/>
      <c r="I10502" s="62"/>
      <c r="J10502" s="62"/>
      <c r="K10502" s="62"/>
      <c r="L10502" s="65"/>
      <c r="M10502" s="65"/>
      <c r="N10502" s="65"/>
      <c r="O10502" s="65"/>
      <c r="P10502" s="65"/>
      <c r="Q10502" s="65"/>
      <c r="R10502" s="65"/>
      <c r="S10502" s="65"/>
      <c r="T10502" s="66"/>
    </row>
    <row r="10503" spans="3:20" x14ac:dyDescent="0.3">
      <c r="C10503" s="62"/>
      <c r="D10503" s="62"/>
      <c r="E10503" s="62"/>
      <c r="F10503" s="62"/>
      <c r="G10503" s="62"/>
      <c r="H10503" s="62"/>
      <c r="I10503" s="62"/>
      <c r="J10503" s="62"/>
      <c r="K10503" s="62"/>
      <c r="L10503" s="65"/>
      <c r="M10503" s="65"/>
      <c r="N10503" s="65"/>
      <c r="O10503" s="65"/>
      <c r="P10503" s="65"/>
      <c r="Q10503" s="65"/>
      <c r="R10503" s="65"/>
      <c r="S10503" s="65"/>
      <c r="T10503" s="66"/>
    </row>
    <row r="10504" spans="3:20" x14ac:dyDescent="0.3">
      <c r="C10504" s="62"/>
      <c r="D10504" s="62"/>
      <c r="E10504" s="62"/>
      <c r="F10504" s="62"/>
      <c r="G10504" s="62"/>
      <c r="H10504" s="62"/>
      <c r="I10504" s="62"/>
      <c r="J10504" s="62"/>
      <c r="K10504" s="62"/>
      <c r="L10504" s="65"/>
      <c r="M10504" s="65"/>
      <c r="N10504" s="65"/>
      <c r="O10504" s="65"/>
      <c r="P10504" s="65"/>
      <c r="Q10504" s="65"/>
      <c r="R10504" s="65"/>
      <c r="S10504" s="65"/>
      <c r="T10504" s="66"/>
    </row>
    <row r="10505" spans="3:20" x14ac:dyDescent="0.3">
      <c r="C10505" s="62"/>
      <c r="D10505" s="62"/>
      <c r="E10505" s="62"/>
      <c r="F10505" s="62"/>
      <c r="G10505" s="62"/>
      <c r="H10505" s="62"/>
      <c r="I10505" s="62"/>
      <c r="J10505" s="62"/>
      <c r="K10505" s="62"/>
      <c r="L10505" s="65"/>
      <c r="M10505" s="65"/>
      <c r="N10505" s="65"/>
      <c r="O10505" s="65"/>
      <c r="P10505" s="65"/>
      <c r="Q10505" s="65"/>
      <c r="R10505" s="65"/>
      <c r="S10505" s="65"/>
      <c r="T10505" s="66"/>
    </row>
    <row r="10506" spans="3:20" x14ac:dyDescent="0.3">
      <c r="C10506" s="62"/>
      <c r="D10506" s="62"/>
      <c r="E10506" s="62"/>
      <c r="F10506" s="62"/>
      <c r="G10506" s="62"/>
      <c r="H10506" s="62"/>
      <c r="I10506" s="62"/>
      <c r="J10506" s="62"/>
      <c r="K10506" s="62"/>
      <c r="L10506" s="65"/>
      <c r="M10506" s="65"/>
      <c r="N10506" s="65"/>
      <c r="O10506" s="65"/>
      <c r="P10506" s="65"/>
      <c r="Q10506" s="65"/>
      <c r="R10506" s="65"/>
      <c r="S10506" s="65"/>
      <c r="T10506" s="66"/>
    </row>
    <row r="10507" spans="3:20" x14ac:dyDescent="0.3">
      <c r="C10507" s="62"/>
      <c r="D10507" s="62"/>
      <c r="E10507" s="62"/>
      <c r="F10507" s="62"/>
      <c r="G10507" s="62"/>
      <c r="H10507" s="62"/>
      <c r="I10507" s="62"/>
      <c r="J10507" s="62"/>
      <c r="K10507" s="62"/>
      <c r="L10507" s="65"/>
      <c r="M10507" s="65"/>
      <c r="N10507" s="65"/>
      <c r="O10507" s="65"/>
      <c r="P10507" s="65"/>
      <c r="Q10507" s="65"/>
      <c r="R10507" s="65"/>
      <c r="S10507" s="65"/>
      <c r="T10507" s="66"/>
    </row>
    <row r="10508" spans="3:20" x14ac:dyDescent="0.3">
      <c r="C10508" s="62"/>
      <c r="D10508" s="62"/>
      <c r="E10508" s="62"/>
      <c r="F10508" s="62"/>
      <c r="G10508" s="62"/>
      <c r="H10508" s="62"/>
      <c r="I10508" s="62"/>
      <c r="J10508" s="62"/>
      <c r="K10508" s="62"/>
      <c r="L10508" s="65"/>
      <c r="M10508" s="65"/>
      <c r="N10508" s="65"/>
      <c r="O10508" s="65"/>
      <c r="P10508" s="65"/>
      <c r="Q10508" s="65"/>
      <c r="R10508" s="65"/>
      <c r="S10508" s="65"/>
      <c r="T10508" s="66"/>
    </row>
    <row r="10509" spans="3:20" x14ac:dyDescent="0.3">
      <c r="C10509" s="62"/>
      <c r="D10509" s="62"/>
      <c r="E10509" s="62"/>
      <c r="F10509" s="62"/>
      <c r="G10509" s="62"/>
      <c r="H10509" s="62"/>
      <c r="I10509" s="62"/>
      <c r="J10509" s="62"/>
      <c r="K10509" s="62"/>
      <c r="L10509" s="65"/>
      <c r="M10509" s="65"/>
      <c r="N10509" s="65"/>
      <c r="O10509" s="65"/>
      <c r="P10509" s="65"/>
      <c r="Q10509" s="65"/>
      <c r="R10509" s="65"/>
      <c r="S10509" s="65"/>
      <c r="T10509" s="66"/>
    </row>
    <row r="10510" spans="3:20" x14ac:dyDescent="0.3">
      <c r="C10510" s="62"/>
      <c r="D10510" s="62"/>
      <c r="E10510" s="62"/>
      <c r="F10510" s="62"/>
      <c r="G10510" s="62"/>
      <c r="H10510" s="62"/>
      <c r="I10510" s="62"/>
      <c r="J10510" s="62"/>
      <c r="K10510" s="62"/>
      <c r="L10510" s="65"/>
      <c r="M10510" s="65"/>
      <c r="N10510" s="65"/>
      <c r="O10510" s="65"/>
      <c r="P10510" s="65"/>
      <c r="Q10510" s="65"/>
      <c r="R10510" s="65"/>
      <c r="S10510" s="65"/>
      <c r="T10510" s="66"/>
    </row>
    <row r="10511" spans="3:20" x14ac:dyDescent="0.3">
      <c r="C10511" s="62"/>
      <c r="D10511" s="62"/>
      <c r="E10511" s="62"/>
      <c r="F10511" s="62"/>
      <c r="G10511" s="62"/>
      <c r="H10511" s="62"/>
      <c r="I10511" s="62"/>
      <c r="J10511" s="62"/>
      <c r="K10511" s="62"/>
      <c r="L10511" s="65"/>
      <c r="M10511" s="65"/>
      <c r="N10511" s="65"/>
      <c r="O10511" s="65"/>
      <c r="P10511" s="65"/>
      <c r="Q10511" s="65"/>
      <c r="R10511" s="65"/>
      <c r="S10511" s="65"/>
      <c r="T10511" s="66"/>
    </row>
    <row r="10512" spans="3:20" x14ac:dyDescent="0.3">
      <c r="C10512" s="62"/>
      <c r="D10512" s="62"/>
      <c r="E10512" s="62"/>
      <c r="F10512" s="62"/>
      <c r="G10512" s="62"/>
      <c r="H10512" s="62"/>
      <c r="I10512" s="62"/>
      <c r="J10512" s="62"/>
      <c r="K10512" s="62"/>
      <c r="L10512" s="65"/>
      <c r="M10512" s="65"/>
      <c r="N10512" s="65"/>
      <c r="O10512" s="65"/>
      <c r="P10512" s="65"/>
      <c r="Q10512" s="65"/>
      <c r="R10512" s="65"/>
      <c r="S10512" s="65"/>
      <c r="T10512" s="66"/>
    </row>
    <row r="10513" spans="3:20" x14ac:dyDescent="0.3">
      <c r="C10513" s="62"/>
      <c r="D10513" s="62"/>
      <c r="E10513" s="62"/>
      <c r="F10513" s="62"/>
      <c r="G10513" s="62"/>
      <c r="H10513" s="62"/>
      <c r="I10513" s="62"/>
      <c r="J10513" s="62"/>
      <c r="K10513" s="62"/>
      <c r="L10513" s="65"/>
      <c r="M10513" s="65"/>
      <c r="N10513" s="65"/>
      <c r="O10513" s="65"/>
      <c r="P10513" s="65"/>
      <c r="Q10513" s="65"/>
      <c r="R10513" s="65"/>
      <c r="S10513" s="65"/>
      <c r="T10513" s="66"/>
    </row>
    <row r="10514" spans="3:20" x14ac:dyDescent="0.3">
      <c r="C10514" s="62"/>
      <c r="D10514" s="62"/>
      <c r="E10514" s="62"/>
      <c r="F10514" s="62"/>
      <c r="G10514" s="62"/>
      <c r="H10514" s="62"/>
      <c r="I10514" s="62"/>
      <c r="J10514" s="62"/>
      <c r="K10514" s="62"/>
      <c r="L10514" s="65"/>
      <c r="M10514" s="65"/>
      <c r="N10514" s="65"/>
      <c r="O10514" s="65"/>
      <c r="P10514" s="65"/>
      <c r="Q10514" s="65"/>
      <c r="R10514" s="65"/>
      <c r="S10514" s="65"/>
      <c r="T10514" s="66"/>
    </row>
    <row r="10515" spans="3:20" x14ac:dyDescent="0.3">
      <c r="C10515" s="62"/>
      <c r="D10515" s="62"/>
      <c r="E10515" s="62"/>
      <c r="F10515" s="62"/>
      <c r="G10515" s="62"/>
      <c r="H10515" s="62"/>
      <c r="I10515" s="62"/>
      <c r="J10515" s="62"/>
      <c r="K10515" s="62"/>
      <c r="L10515" s="65"/>
      <c r="M10515" s="65"/>
      <c r="N10515" s="65"/>
      <c r="O10515" s="65"/>
      <c r="P10515" s="65"/>
      <c r="Q10515" s="65"/>
      <c r="R10515" s="65"/>
      <c r="S10515" s="65"/>
      <c r="T10515" s="66"/>
    </row>
    <row r="10516" spans="3:20" x14ac:dyDescent="0.3">
      <c r="C10516" s="62"/>
      <c r="D10516" s="62"/>
      <c r="E10516" s="62"/>
      <c r="F10516" s="62"/>
      <c r="G10516" s="62"/>
      <c r="H10516" s="62"/>
      <c r="I10516" s="62"/>
      <c r="J10516" s="62"/>
      <c r="K10516" s="62"/>
      <c r="L10516" s="65"/>
      <c r="M10516" s="65"/>
      <c r="N10516" s="65"/>
      <c r="O10516" s="65"/>
      <c r="P10516" s="65"/>
      <c r="Q10516" s="65"/>
      <c r="R10516" s="65"/>
      <c r="S10516" s="65"/>
      <c r="T10516" s="66"/>
    </row>
    <row r="10517" spans="3:20" x14ac:dyDescent="0.3">
      <c r="C10517" s="62"/>
      <c r="D10517" s="62"/>
      <c r="E10517" s="62"/>
      <c r="F10517" s="62"/>
      <c r="G10517" s="62"/>
      <c r="H10517" s="62"/>
      <c r="I10517" s="62"/>
      <c r="J10517" s="62"/>
      <c r="K10517" s="62"/>
      <c r="L10517" s="65"/>
      <c r="M10517" s="65"/>
      <c r="N10517" s="65"/>
      <c r="O10517" s="65"/>
      <c r="P10517" s="65"/>
      <c r="Q10517" s="65"/>
      <c r="R10517" s="65"/>
      <c r="S10517" s="65"/>
      <c r="T10517" s="66"/>
    </row>
    <row r="10518" spans="3:20" x14ac:dyDescent="0.3">
      <c r="C10518" s="62"/>
      <c r="D10518" s="62"/>
      <c r="E10518" s="62"/>
      <c r="F10518" s="62"/>
      <c r="G10518" s="62"/>
      <c r="H10518" s="62"/>
      <c r="I10518" s="62"/>
      <c r="J10518" s="62"/>
      <c r="K10518" s="62"/>
      <c r="L10518" s="65"/>
      <c r="M10518" s="65"/>
      <c r="N10518" s="65"/>
      <c r="O10518" s="65"/>
      <c r="P10518" s="65"/>
      <c r="Q10518" s="65"/>
      <c r="R10518" s="65"/>
      <c r="S10518" s="65"/>
      <c r="T10518" s="66"/>
    </row>
    <row r="10519" spans="3:20" x14ac:dyDescent="0.3">
      <c r="C10519" s="62"/>
      <c r="D10519" s="62"/>
      <c r="E10519" s="62"/>
      <c r="F10519" s="62"/>
      <c r="G10519" s="62"/>
      <c r="H10519" s="62"/>
      <c r="I10519" s="62"/>
      <c r="J10519" s="62"/>
      <c r="K10519" s="62"/>
      <c r="L10519" s="65"/>
      <c r="M10519" s="65"/>
      <c r="N10519" s="65"/>
      <c r="O10519" s="65"/>
      <c r="P10519" s="65"/>
      <c r="Q10519" s="65"/>
      <c r="R10519" s="65"/>
      <c r="S10519" s="65"/>
      <c r="T10519" s="66"/>
    </row>
    <row r="10520" spans="3:20" x14ac:dyDescent="0.3">
      <c r="C10520" s="62"/>
      <c r="D10520" s="62"/>
      <c r="E10520" s="62"/>
      <c r="F10520" s="62"/>
      <c r="G10520" s="62"/>
      <c r="H10520" s="62"/>
      <c r="I10520" s="62"/>
      <c r="J10520" s="62"/>
      <c r="K10520" s="62"/>
      <c r="L10520" s="65"/>
      <c r="M10520" s="65"/>
      <c r="N10520" s="65"/>
      <c r="O10520" s="65"/>
      <c r="P10520" s="65"/>
      <c r="Q10520" s="65"/>
      <c r="R10520" s="65"/>
      <c r="S10520" s="65"/>
      <c r="T10520" s="66"/>
    </row>
    <row r="10521" spans="3:20" x14ac:dyDescent="0.3">
      <c r="C10521" s="62"/>
      <c r="D10521" s="62"/>
      <c r="E10521" s="62"/>
      <c r="F10521" s="62"/>
      <c r="G10521" s="62"/>
      <c r="H10521" s="62"/>
      <c r="I10521" s="62"/>
      <c r="J10521" s="62"/>
      <c r="K10521" s="62"/>
      <c r="L10521" s="65"/>
      <c r="M10521" s="65"/>
      <c r="N10521" s="65"/>
      <c r="O10521" s="65"/>
      <c r="P10521" s="65"/>
      <c r="Q10521" s="65"/>
      <c r="R10521" s="65"/>
      <c r="S10521" s="65"/>
      <c r="T10521" s="66"/>
    </row>
    <row r="10522" spans="3:20" x14ac:dyDescent="0.3">
      <c r="C10522" s="62"/>
      <c r="D10522" s="62"/>
      <c r="E10522" s="62"/>
      <c r="F10522" s="62"/>
      <c r="G10522" s="62"/>
      <c r="H10522" s="62"/>
      <c r="I10522" s="62"/>
      <c r="J10522" s="62"/>
      <c r="K10522" s="62"/>
      <c r="L10522" s="65"/>
      <c r="M10522" s="65"/>
      <c r="N10522" s="65"/>
      <c r="O10522" s="65"/>
      <c r="P10522" s="65"/>
      <c r="Q10522" s="65"/>
      <c r="R10522" s="65"/>
      <c r="S10522" s="65"/>
      <c r="T10522" s="66"/>
    </row>
    <row r="10523" spans="3:20" x14ac:dyDescent="0.3">
      <c r="C10523" s="62"/>
      <c r="D10523" s="62"/>
      <c r="E10523" s="62"/>
      <c r="F10523" s="62"/>
      <c r="G10523" s="62"/>
      <c r="H10523" s="62"/>
      <c r="I10523" s="62"/>
      <c r="J10523" s="62"/>
      <c r="K10523" s="62"/>
      <c r="L10523" s="65"/>
      <c r="M10523" s="65"/>
      <c r="N10523" s="65"/>
      <c r="O10523" s="65"/>
      <c r="P10523" s="65"/>
      <c r="Q10523" s="65"/>
      <c r="R10523" s="65"/>
      <c r="S10523" s="65"/>
      <c r="T10523" s="66"/>
    </row>
    <row r="10524" spans="3:20" x14ac:dyDescent="0.3">
      <c r="C10524" s="62"/>
      <c r="D10524" s="62"/>
      <c r="E10524" s="62"/>
      <c r="F10524" s="62"/>
      <c r="G10524" s="62"/>
      <c r="H10524" s="62"/>
      <c r="I10524" s="62"/>
      <c r="J10524" s="62"/>
      <c r="K10524" s="62"/>
      <c r="L10524" s="65"/>
      <c r="M10524" s="65"/>
      <c r="N10524" s="65"/>
      <c r="O10524" s="65"/>
      <c r="P10524" s="65"/>
      <c r="Q10524" s="65"/>
      <c r="R10524" s="65"/>
      <c r="S10524" s="65"/>
      <c r="T10524" s="66"/>
    </row>
    <row r="10525" spans="3:20" x14ac:dyDescent="0.3">
      <c r="C10525" s="62"/>
      <c r="D10525" s="62"/>
      <c r="E10525" s="62"/>
      <c r="F10525" s="62"/>
      <c r="G10525" s="62"/>
      <c r="H10525" s="62"/>
      <c r="I10525" s="62"/>
      <c r="J10525" s="62"/>
      <c r="K10525" s="62"/>
      <c r="L10525" s="65"/>
      <c r="M10525" s="65"/>
      <c r="N10525" s="65"/>
      <c r="O10525" s="65"/>
      <c r="P10525" s="65"/>
      <c r="Q10525" s="65"/>
      <c r="R10525" s="65"/>
      <c r="S10525" s="65"/>
      <c r="T10525" s="66"/>
    </row>
    <row r="10526" spans="3:20" x14ac:dyDescent="0.3">
      <c r="C10526" s="62"/>
      <c r="D10526" s="62"/>
      <c r="E10526" s="62"/>
      <c r="F10526" s="62"/>
      <c r="G10526" s="62"/>
      <c r="H10526" s="62"/>
      <c r="I10526" s="62"/>
      <c r="J10526" s="62"/>
      <c r="K10526" s="62"/>
      <c r="L10526" s="65"/>
      <c r="M10526" s="65"/>
      <c r="N10526" s="65"/>
      <c r="O10526" s="65"/>
      <c r="P10526" s="65"/>
      <c r="Q10526" s="65"/>
      <c r="R10526" s="65"/>
      <c r="S10526" s="65"/>
      <c r="T10526" s="66"/>
    </row>
    <row r="10527" spans="3:20" x14ac:dyDescent="0.3">
      <c r="C10527" s="62"/>
      <c r="D10527" s="62"/>
      <c r="E10527" s="62"/>
      <c r="F10527" s="62"/>
      <c r="G10527" s="62"/>
      <c r="H10527" s="62"/>
      <c r="I10527" s="62"/>
      <c r="J10527" s="62"/>
      <c r="K10527" s="62"/>
      <c r="L10527" s="65"/>
      <c r="M10527" s="65"/>
      <c r="N10527" s="65"/>
      <c r="O10527" s="65"/>
      <c r="P10527" s="65"/>
      <c r="Q10527" s="65"/>
      <c r="R10527" s="65"/>
      <c r="S10527" s="65"/>
      <c r="T10527" s="66"/>
    </row>
    <row r="10528" spans="3:20" x14ac:dyDescent="0.3">
      <c r="C10528" s="62"/>
      <c r="D10528" s="62"/>
      <c r="E10528" s="62"/>
      <c r="F10528" s="62"/>
      <c r="G10528" s="62"/>
      <c r="H10528" s="62"/>
      <c r="I10528" s="62"/>
      <c r="J10528" s="62"/>
      <c r="K10528" s="62"/>
      <c r="L10528" s="65"/>
      <c r="M10528" s="65"/>
      <c r="N10528" s="65"/>
      <c r="O10528" s="65"/>
      <c r="P10528" s="65"/>
      <c r="Q10528" s="65"/>
      <c r="R10528" s="65"/>
      <c r="S10528" s="65"/>
      <c r="T10528" s="66"/>
    </row>
    <row r="10529" spans="3:20" x14ac:dyDescent="0.3">
      <c r="C10529" s="62"/>
      <c r="D10529" s="62"/>
      <c r="E10529" s="62"/>
      <c r="F10529" s="62"/>
      <c r="G10529" s="62"/>
      <c r="H10529" s="62"/>
      <c r="I10529" s="62"/>
      <c r="J10529" s="62"/>
      <c r="K10529" s="62"/>
      <c r="L10529" s="65"/>
      <c r="M10529" s="65"/>
      <c r="N10529" s="65"/>
      <c r="O10529" s="65"/>
      <c r="P10529" s="65"/>
      <c r="Q10529" s="65"/>
      <c r="R10529" s="65"/>
      <c r="S10529" s="65"/>
      <c r="T10529" s="66"/>
    </row>
    <row r="10530" spans="3:20" x14ac:dyDescent="0.3">
      <c r="C10530" s="62"/>
      <c r="D10530" s="62"/>
      <c r="E10530" s="62"/>
      <c r="F10530" s="62"/>
      <c r="G10530" s="62"/>
      <c r="H10530" s="62"/>
      <c r="I10530" s="62"/>
      <c r="J10530" s="62"/>
      <c r="K10530" s="62"/>
      <c r="L10530" s="65"/>
      <c r="M10530" s="65"/>
      <c r="N10530" s="65"/>
      <c r="O10530" s="65"/>
      <c r="P10530" s="65"/>
      <c r="Q10530" s="65"/>
      <c r="R10530" s="65"/>
      <c r="S10530" s="65"/>
      <c r="T10530" s="66"/>
    </row>
    <row r="10531" spans="3:20" x14ac:dyDescent="0.3">
      <c r="C10531" s="62"/>
      <c r="D10531" s="62"/>
      <c r="E10531" s="62"/>
      <c r="F10531" s="62"/>
      <c r="G10531" s="62"/>
      <c r="H10531" s="62"/>
      <c r="I10531" s="62"/>
      <c r="J10531" s="62"/>
      <c r="K10531" s="62"/>
      <c r="L10531" s="65"/>
      <c r="M10531" s="65"/>
      <c r="N10531" s="65"/>
      <c r="O10531" s="65"/>
      <c r="P10531" s="65"/>
      <c r="Q10531" s="65"/>
      <c r="R10531" s="65"/>
      <c r="S10531" s="65"/>
      <c r="T10531" s="66"/>
    </row>
    <row r="10532" spans="3:20" x14ac:dyDescent="0.3">
      <c r="C10532" s="62"/>
      <c r="D10532" s="62"/>
      <c r="E10532" s="62"/>
      <c r="F10532" s="62"/>
      <c r="G10532" s="62"/>
      <c r="H10532" s="62"/>
      <c r="I10532" s="62"/>
      <c r="J10532" s="62"/>
      <c r="K10532" s="62"/>
      <c r="L10532" s="65"/>
      <c r="M10532" s="65"/>
      <c r="N10532" s="65"/>
      <c r="O10532" s="65"/>
      <c r="P10532" s="65"/>
      <c r="Q10532" s="65"/>
      <c r="R10532" s="65"/>
      <c r="S10532" s="65"/>
      <c r="T10532" s="66"/>
    </row>
    <row r="10533" spans="3:20" x14ac:dyDescent="0.3">
      <c r="C10533" s="62"/>
      <c r="D10533" s="62"/>
      <c r="E10533" s="62"/>
      <c r="F10533" s="62"/>
      <c r="G10533" s="62"/>
      <c r="H10533" s="62"/>
      <c r="I10533" s="62"/>
      <c r="J10533" s="62"/>
      <c r="K10533" s="62"/>
      <c r="L10533" s="65"/>
      <c r="M10533" s="65"/>
      <c r="N10533" s="65"/>
      <c r="O10533" s="65"/>
      <c r="P10533" s="65"/>
      <c r="Q10533" s="65"/>
      <c r="R10533" s="65"/>
      <c r="S10533" s="65"/>
      <c r="T10533" s="66"/>
    </row>
    <row r="10534" spans="3:20" x14ac:dyDescent="0.3">
      <c r="C10534" s="62"/>
      <c r="D10534" s="62"/>
      <c r="E10534" s="62"/>
      <c r="F10534" s="62"/>
      <c r="G10534" s="62"/>
      <c r="H10534" s="62"/>
      <c r="I10534" s="62"/>
      <c r="J10534" s="62"/>
      <c r="K10534" s="62"/>
      <c r="L10534" s="65"/>
      <c r="M10534" s="65"/>
      <c r="N10534" s="65"/>
      <c r="O10534" s="65"/>
      <c r="P10534" s="65"/>
      <c r="Q10534" s="65"/>
      <c r="R10534" s="65"/>
      <c r="S10534" s="65"/>
      <c r="T10534" s="66"/>
    </row>
    <row r="10535" spans="3:20" x14ac:dyDescent="0.3">
      <c r="C10535" s="62"/>
      <c r="D10535" s="62"/>
      <c r="E10535" s="62"/>
      <c r="F10535" s="62"/>
      <c r="G10535" s="62"/>
      <c r="H10535" s="62"/>
      <c r="I10535" s="62"/>
      <c r="J10535" s="62"/>
      <c r="K10535" s="62"/>
      <c r="L10535" s="65"/>
      <c r="M10535" s="65"/>
      <c r="N10535" s="65"/>
      <c r="O10535" s="65"/>
      <c r="P10535" s="65"/>
      <c r="Q10535" s="65"/>
      <c r="R10535" s="65"/>
      <c r="S10535" s="65"/>
      <c r="T10535" s="66"/>
    </row>
    <row r="10536" spans="3:20" x14ac:dyDescent="0.3">
      <c r="C10536" s="62"/>
      <c r="D10536" s="62"/>
      <c r="E10536" s="62"/>
      <c r="F10536" s="62"/>
      <c r="G10536" s="62"/>
      <c r="H10536" s="62"/>
      <c r="I10536" s="62"/>
      <c r="J10536" s="62"/>
      <c r="K10536" s="62"/>
      <c r="L10536" s="65"/>
      <c r="M10536" s="65"/>
      <c r="N10536" s="65"/>
      <c r="O10536" s="65"/>
      <c r="P10536" s="65"/>
      <c r="Q10536" s="65"/>
      <c r="R10536" s="65"/>
      <c r="S10536" s="65"/>
      <c r="T10536" s="66"/>
    </row>
    <row r="10537" spans="3:20" x14ac:dyDescent="0.3">
      <c r="C10537" s="62"/>
      <c r="D10537" s="62"/>
      <c r="E10537" s="62"/>
      <c r="F10537" s="62"/>
      <c r="G10537" s="62"/>
      <c r="H10537" s="62"/>
      <c r="I10537" s="62"/>
      <c r="J10537" s="62"/>
      <c r="K10537" s="62"/>
      <c r="L10537" s="65"/>
      <c r="M10537" s="65"/>
      <c r="N10537" s="65"/>
      <c r="O10537" s="65"/>
      <c r="P10537" s="65"/>
      <c r="Q10537" s="65"/>
      <c r="R10537" s="65"/>
      <c r="S10537" s="65"/>
      <c r="T10537" s="66"/>
    </row>
    <row r="10538" spans="3:20" x14ac:dyDescent="0.3">
      <c r="C10538" s="62"/>
      <c r="D10538" s="62"/>
      <c r="E10538" s="62"/>
      <c r="F10538" s="62"/>
      <c r="G10538" s="62"/>
      <c r="H10538" s="62"/>
      <c r="I10538" s="62"/>
      <c r="J10538" s="62"/>
      <c r="K10538" s="62"/>
      <c r="L10538" s="65"/>
      <c r="M10538" s="65"/>
      <c r="N10538" s="65"/>
      <c r="O10538" s="65"/>
      <c r="P10538" s="65"/>
      <c r="Q10538" s="65"/>
      <c r="R10538" s="65"/>
      <c r="S10538" s="65"/>
      <c r="T10538" s="66"/>
    </row>
    <row r="10539" spans="3:20" x14ac:dyDescent="0.3">
      <c r="C10539" s="62"/>
      <c r="D10539" s="62"/>
      <c r="E10539" s="62"/>
      <c r="F10539" s="62"/>
      <c r="G10539" s="62"/>
      <c r="H10539" s="62"/>
      <c r="I10539" s="62"/>
      <c r="J10539" s="62"/>
      <c r="K10539" s="62"/>
      <c r="L10539" s="65"/>
      <c r="M10539" s="65"/>
      <c r="N10539" s="65"/>
      <c r="O10539" s="65"/>
      <c r="P10539" s="65"/>
      <c r="Q10539" s="65"/>
      <c r="R10539" s="65"/>
      <c r="S10539" s="65"/>
      <c r="T10539" s="66"/>
    </row>
    <row r="10540" spans="3:20" x14ac:dyDescent="0.3">
      <c r="C10540" s="62"/>
      <c r="D10540" s="62"/>
      <c r="E10540" s="62"/>
      <c r="F10540" s="62"/>
      <c r="G10540" s="62"/>
      <c r="H10540" s="62"/>
      <c r="I10540" s="62"/>
      <c r="J10540" s="62"/>
      <c r="K10540" s="62"/>
      <c r="L10540" s="65"/>
      <c r="M10540" s="65"/>
      <c r="N10540" s="65"/>
      <c r="O10540" s="65"/>
      <c r="P10540" s="65"/>
      <c r="Q10540" s="65"/>
      <c r="R10540" s="65"/>
      <c r="S10540" s="65"/>
      <c r="T10540" s="66"/>
    </row>
    <row r="10541" spans="3:20" x14ac:dyDescent="0.3">
      <c r="C10541" s="62"/>
      <c r="D10541" s="62"/>
      <c r="E10541" s="62"/>
      <c r="F10541" s="62"/>
      <c r="G10541" s="62"/>
      <c r="H10541" s="62"/>
      <c r="I10541" s="62"/>
      <c r="J10541" s="62"/>
      <c r="K10541" s="62"/>
      <c r="L10541" s="65"/>
      <c r="M10541" s="65"/>
      <c r="N10541" s="65"/>
      <c r="O10541" s="65"/>
      <c r="P10541" s="65"/>
      <c r="Q10541" s="65"/>
      <c r="R10541" s="65"/>
      <c r="S10541" s="65"/>
      <c r="T10541" s="66"/>
    </row>
    <row r="10542" spans="3:20" x14ac:dyDescent="0.3">
      <c r="C10542" s="62"/>
      <c r="D10542" s="62"/>
      <c r="E10542" s="62"/>
      <c r="F10542" s="62"/>
      <c r="G10542" s="62"/>
      <c r="H10542" s="62"/>
      <c r="I10542" s="62"/>
      <c r="J10542" s="62"/>
      <c r="K10542" s="62"/>
      <c r="L10542" s="65"/>
      <c r="M10542" s="65"/>
      <c r="N10542" s="65"/>
      <c r="O10542" s="65"/>
      <c r="P10542" s="65"/>
      <c r="Q10542" s="65"/>
      <c r="R10542" s="65"/>
      <c r="S10542" s="65"/>
      <c r="T10542" s="66"/>
    </row>
    <row r="10543" spans="3:20" x14ac:dyDescent="0.3">
      <c r="C10543" s="62"/>
      <c r="D10543" s="62"/>
      <c r="E10543" s="62"/>
      <c r="F10543" s="62"/>
      <c r="G10543" s="62"/>
      <c r="H10543" s="62"/>
      <c r="I10543" s="62"/>
      <c r="J10543" s="62"/>
      <c r="K10543" s="62"/>
      <c r="L10543" s="65"/>
      <c r="M10543" s="65"/>
      <c r="N10543" s="65"/>
      <c r="O10543" s="65"/>
      <c r="P10543" s="65"/>
      <c r="Q10543" s="65"/>
      <c r="R10543" s="65"/>
      <c r="S10543" s="65"/>
      <c r="T10543" s="66"/>
    </row>
    <row r="10544" spans="3:20" x14ac:dyDescent="0.3">
      <c r="C10544" s="62"/>
      <c r="D10544" s="62"/>
      <c r="E10544" s="62"/>
      <c r="F10544" s="62"/>
      <c r="G10544" s="62"/>
      <c r="H10544" s="62"/>
      <c r="I10544" s="62"/>
      <c r="J10544" s="62"/>
      <c r="K10544" s="62"/>
      <c r="L10544" s="65"/>
      <c r="M10544" s="65"/>
      <c r="N10544" s="65"/>
      <c r="O10544" s="65"/>
      <c r="P10544" s="65"/>
      <c r="Q10544" s="65"/>
      <c r="R10544" s="65"/>
      <c r="S10544" s="65"/>
      <c r="T10544" s="66"/>
    </row>
    <row r="10545" spans="3:20" x14ac:dyDescent="0.3">
      <c r="C10545" s="62"/>
      <c r="D10545" s="62"/>
      <c r="E10545" s="62"/>
      <c r="F10545" s="62"/>
      <c r="G10545" s="62"/>
      <c r="H10545" s="62"/>
      <c r="I10545" s="62"/>
      <c r="J10545" s="62"/>
      <c r="K10545" s="62"/>
      <c r="L10545" s="65"/>
      <c r="M10545" s="65"/>
      <c r="N10545" s="65"/>
      <c r="O10545" s="65"/>
      <c r="P10545" s="65"/>
      <c r="Q10545" s="65"/>
      <c r="R10545" s="65"/>
      <c r="S10545" s="65"/>
      <c r="T10545" s="66"/>
    </row>
    <row r="10546" spans="3:20" x14ac:dyDescent="0.3">
      <c r="C10546" s="62"/>
      <c r="D10546" s="62"/>
      <c r="E10546" s="62"/>
      <c r="F10546" s="62"/>
      <c r="G10546" s="62"/>
      <c r="H10546" s="62"/>
      <c r="I10546" s="62"/>
      <c r="J10546" s="62"/>
      <c r="K10546" s="62"/>
      <c r="L10546" s="65"/>
      <c r="M10546" s="65"/>
      <c r="N10546" s="65"/>
      <c r="O10546" s="65"/>
      <c r="P10546" s="65"/>
      <c r="Q10546" s="65"/>
      <c r="R10546" s="65"/>
      <c r="S10546" s="65"/>
      <c r="T10546" s="66"/>
    </row>
    <row r="10547" spans="3:20" x14ac:dyDescent="0.3">
      <c r="C10547" s="62"/>
      <c r="D10547" s="62"/>
      <c r="E10547" s="62"/>
      <c r="F10547" s="62"/>
      <c r="G10547" s="62"/>
      <c r="H10547" s="62"/>
      <c r="I10547" s="62"/>
      <c r="J10547" s="62"/>
      <c r="K10547" s="62"/>
      <c r="L10547" s="65"/>
      <c r="M10547" s="65"/>
      <c r="N10547" s="65"/>
      <c r="O10547" s="65"/>
      <c r="P10547" s="65"/>
      <c r="Q10547" s="65"/>
      <c r="R10547" s="65"/>
      <c r="S10547" s="65"/>
      <c r="T10547" s="66"/>
    </row>
    <row r="10548" spans="3:20" x14ac:dyDescent="0.3">
      <c r="C10548" s="62"/>
      <c r="D10548" s="62"/>
      <c r="E10548" s="62"/>
      <c r="F10548" s="62"/>
      <c r="G10548" s="62"/>
      <c r="H10548" s="62"/>
      <c r="I10548" s="62"/>
      <c r="J10548" s="62"/>
      <c r="K10548" s="62"/>
      <c r="L10548" s="65"/>
      <c r="M10548" s="65"/>
      <c r="N10548" s="65"/>
      <c r="O10548" s="65"/>
      <c r="P10548" s="65"/>
      <c r="Q10548" s="65"/>
      <c r="R10548" s="65"/>
      <c r="S10548" s="65"/>
      <c r="T10548" s="66"/>
    </row>
    <row r="10549" spans="3:20" x14ac:dyDescent="0.3">
      <c r="C10549" s="62"/>
      <c r="D10549" s="62"/>
      <c r="E10549" s="62"/>
      <c r="F10549" s="62"/>
      <c r="G10549" s="62"/>
      <c r="H10549" s="62"/>
      <c r="I10549" s="62"/>
      <c r="J10549" s="62"/>
      <c r="K10549" s="62"/>
      <c r="L10549" s="65"/>
      <c r="M10549" s="65"/>
      <c r="N10549" s="65"/>
      <c r="O10549" s="65"/>
      <c r="P10549" s="65"/>
      <c r="Q10549" s="65"/>
      <c r="R10549" s="65"/>
      <c r="S10549" s="65"/>
      <c r="T10549" s="66"/>
    </row>
    <row r="10550" spans="3:20" x14ac:dyDescent="0.3">
      <c r="C10550" s="62"/>
      <c r="D10550" s="62"/>
      <c r="E10550" s="62"/>
      <c r="F10550" s="62"/>
      <c r="G10550" s="62"/>
      <c r="H10550" s="62"/>
      <c r="I10550" s="62"/>
      <c r="J10550" s="62"/>
      <c r="K10550" s="62"/>
      <c r="L10550" s="65"/>
      <c r="M10550" s="65"/>
      <c r="N10550" s="65"/>
      <c r="O10550" s="65"/>
      <c r="P10550" s="65"/>
      <c r="Q10550" s="65"/>
      <c r="R10550" s="65"/>
      <c r="S10550" s="65"/>
      <c r="T10550" s="66"/>
    </row>
    <row r="10551" spans="3:20" x14ac:dyDescent="0.3">
      <c r="C10551" s="62"/>
      <c r="D10551" s="62"/>
      <c r="E10551" s="62"/>
      <c r="F10551" s="62"/>
      <c r="G10551" s="62"/>
      <c r="H10551" s="62"/>
      <c r="I10551" s="62"/>
      <c r="J10551" s="62"/>
      <c r="K10551" s="62"/>
      <c r="L10551" s="65"/>
      <c r="M10551" s="65"/>
      <c r="N10551" s="65"/>
      <c r="O10551" s="65"/>
      <c r="P10551" s="65"/>
      <c r="Q10551" s="65"/>
      <c r="R10551" s="65"/>
      <c r="S10551" s="65"/>
      <c r="T10551" s="66"/>
    </row>
    <row r="10552" spans="3:20" x14ac:dyDescent="0.3">
      <c r="C10552" s="62"/>
      <c r="D10552" s="62"/>
      <c r="E10552" s="62"/>
      <c r="F10552" s="62"/>
      <c r="G10552" s="62"/>
      <c r="H10552" s="62"/>
      <c r="I10552" s="62"/>
      <c r="J10552" s="62"/>
      <c r="K10552" s="62"/>
      <c r="L10552" s="65"/>
      <c r="M10552" s="65"/>
      <c r="N10552" s="65"/>
      <c r="O10552" s="65"/>
      <c r="P10552" s="65"/>
      <c r="Q10552" s="65"/>
      <c r="R10552" s="65"/>
      <c r="S10552" s="65"/>
      <c r="T10552" s="66"/>
    </row>
    <row r="10553" spans="3:20" x14ac:dyDescent="0.3">
      <c r="C10553" s="62"/>
      <c r="D10553" s="62"/>
      <c r="E10553" s="62"/>
      <c r="F10553" s="62"/>
      <c r="G10553" s="62"/>
      <c r="H10553" s="62"/>
      <c r="I10553" s="62"/>
      <c r="J10553" s="62"/>
      <c r="K10553" s="62"/>
      <c r="L10553" s="65"/>
      <c r="M10553" s="65"/>
      <c r="N10553" s="65"/>
      <c r="O10553" s="65"/>
      <c r="P10553" s="65"/>
      <c r="Q10553" s="65"/>
      <c r="R10553" s="65"/>
      <c r="S10553" s="65"/>
      <c r="T10553" s="66"/>
    </row>
    <row r="10554" spans="3:20" x14ac:dyDescent="0.3">
      <c r="C10554" s="62"/>
      <c r="D10554" s="62"/>
      <c r="E10554" s="62"/>
      <c r="F10554" s="62"/>
      <c r="G10554" s="62"/>
      <c r="H10554" s="62"/>
      <c r="I10554" s="62"/>
      <c r="J10554" s="62"/>
      <c r="K10554" s="62"/>
      <c r="L10554" s="65"/>
      <c r="M10554" s="65"/>
      <c r="N10554" s="65"/>
      <c r="O10554" s="65"/>
      <c r="P10554" s="65"/>
      <c r="Q10554" s="65"/>
      <c r="R10554" s="65"/>
      <c r="S10554" s="65"/>
      <c r="T10554" s="66"/>
    </row>
    <row r="10555" spans="3:20" x14ac:dyDescent="0.3">
      <c r="C10555" s="62"/>
      <c r="D10555" s="62"/>
      <c r="E10555" s="62"/>
      <c r="F10555" s="62"/>
      <c r="G10555" s="62"/>
      <c r="H10555" s="62"/>
      <c r="I10555" s="62"/>
      <c r="J10555" s="62"/>
      <c r="K10555" s="62"/>
      <c r="L10555" s="65"/>
      <c r="M10555" s="65"/>
      <c r="N10555" s="65"/>
      <c r="O10555" s="65"/>
      <c r="P10555" s="65"/>
      <c r="Q10555" s="65"/>
      <c r="R10555" s="65"/>
      <c r="S10555" s="65"/>
      <c r="T10555" s="66"/>
    </row>
    <row r="10556" spans="3:20" x14ac:dyDescent="0.3">
      <c r="C10556" s="62"/>
      <c r="D10556" s="62"/>
      <c r="E10556" s="62"/>
      <c r="F10556" s="62"/>
      <c r="G10556" s="62"/>
      <c r="H10556" s="62"/>
      <c r="I10556" s="62"/>
      <c r="J10556" s="62"/>
      <c r="K10556" s="62"/>
      <c r="L10556" s="65"/>
      <c r="M10556" s="65"/>
      <c r="N10556" s="65"/>
      <c r="O10556" s="65"/>
      <c r="P10556" s="65"/>
      <c r="Q10556" s="65"/>
      <c r="R10556" s="65"/>
      <c r="S10556" s="65"/>
      <c r="T10556" s="66"/>
    </row>
    <row r="10557" spans="3:20" x14ac:dyDescent="0.3">
      <c r="C10557" s="62"/>
      <c r="D10557" s="62"/>
      <c r="E10557" s="62"/>
      <c r="F10557" s="62"/>
      <c r="G10557" s="62"/>
      <c r="H10557" s="62"/>
      <c r="I10557" s="62"/>
      <c r="J10557" s="62"/>
      <c r="K10557" s="62"/>
      <c r="L10557" s="65"/>
      <c r="M10557" s="65"/>
      <c r="N10557" s="65"/>
      <c r="O10557" s="65"/>
      <c r="P10557" s="65"/>
      <c r="Q10557" s="65"/>
      <c r="R10557" s="65"/>
      <c r="S10557" s="65"/>
      <c r="T10557" s="66"/>
    </row>
    <row r="10558" spans="3:20" x14ac:dyDescent="0.3">
      <c r="C10558" s="62"/>
      <c r="D10558" s="62"/>
      <c r="E10558" s="62"/>
      <c r="F10558" s="62"/>
      <c r="G10558" s="62"/>
      <c r="H10558" s="62"/>
      <c r="I10558" s="62"/>
      <c r="J10558" s="62"/>
      <c r="K10558" s="62"/>
      <c r="L10558" s="65"/>
      <c r="M10558" s="65"/>
      <c r="N10558" s="65"/>
      <c r="O10558" s="65"/>
      <c r="P10558" s="65"/>
      <c r="Q10558" s="65"/>
      <c r="R10558" s="65"/>
      <c r="S10558" s="65"/>
      <c r="T10558" s="66"/>
    </row>
    <row r="10559" spans="3:20" x14ac:dyDescent="0.3">
      <c r="C10559" s="62"/>
      <c r="D10559" s="62"/>
      <c r="E10559" s="62"/>
      <c r="F10559" s="62"/>
      <c r="G10559" s="62"/>
      <c r="H10559" s="62"/>
      <c r="I10559" s="62"/>
      <c r="J10559" s="62"/>
      <c r="K10559" s="62"/>
      <c r="L10559" s="65"/>
      <c r="M10559" s="65"/>
      <c r="N10559" s="65"/>
      <c r="O10559" s="65"/>
      <c r="P10559" s="65"/>
      <c r="Q10559" s="65"/>
      <c r="R10559" s="65"/>
      <c r="S10559" s="65"/>
      <c r="T10559" s="66"/>
    </row>
    <row r="10560" spans="3:20" x14ac:dyDescent="0.3">
      <c r="C10560" s="62"/>
      <c r="D10560" s="62"/>
      <c r="E10560" s="62"/>
      <c r="F10560" s="62"/>
      <c r="G10560" s="62"/>
      <c r="H10560" s="62"/>
      <c r="I10560" s="62"/>
      <c r="J10560" s="62"/>
      <c r="K10560" s="62"/>
      <c r="L10560" s="65"/>
      <c r="M10560" s="65"/>
      <c r="N10560" s="65"/>
      <c r="O10560" s="65"/>
      <c r="P10560" s="65"/>
      <c r="Q10560" s="65"/>
      <c r="R10560" s="65"/>
      <c r="S10560" s="65"/>
      <c r="T10560" s="66"/>
    </row>
    <row r="10561" spans="3:20" x14ac:dyDescent="0.3">
      <c r="C10561" s="62"/>
      <c r="D10561" s="62"/>
      <c r="E10561" s="62"/>
      <c r="F10561" s="62"/>
      <c r="G10561" s="62"/>
      <c r="H10561" s="62"/>
      <c r="I10561" s="62"/>
      <c r="J10561" s="62"/>
      <c r="K10561" s="62"/>
      <c r="L10561" s="65"/>
      <c r="M10561" s="65"/>
      <c r="N10561" s="65"/>
      <c r="O10561" s="65"/>
      <c r="P10561" s="65"/>
      <c r="Q10561" s="65"/>
      <c r="R10561" s="65"/>
      <c r="S10561" s="65"/>
      <c r="T10561" s="66"/>
    </row>
    <row r="10562" spans="3:20" x14ac:dyDescent="0.3">
      <c r="C10562" s="62"/>
      <c r="D10562" s="62"/>
      <c r="E10562" s="62"/>
      <c r="F10562" s="62"/>
      <c r="G10562" s="62"/>
      <c r="H10562" s="62"/>
      <c r="I10562" s="62"/>
      <c r="J10562" s="62"/>
      <c r="K10562" s="62"/>
      <c r="L10562" s="65"/>
      <c r="M10562" s="65"/>
      <c r="N10562" s="65"/>
      <c r="O10562" s="65"/>
      <c r="P10562" s="65"/>
      <c r="Q10562" s="65"/>
      <c r="R10562" s="65"/>
      <c r="S10562" s="65"/>
      <c r="T10562" s="66"/>
    </row>
    <row r="10563" spans="3:20" x14ac:dyDescent="0.3">
      <c r="C10563" s="62"/>
      <c r="D10563" s="62"/>
      <c r="E10563" s="62"/>
      <c r="F10563" s="62"/>
      <c r="G10563" s="62"/>
      <c r="H10563" s="62"/>
      <c r="I10563" s="62"/>
      <c r="J10563" s="62"/>
      <c r="K10563" s="62"/>
      <c r="L10563" s="65"/>
      <c r="M10563" s="65"/>
      <c r="N10563" s="65"/>
      <c r="O10563" s="65"/>
      <c r="P10563" s="65"/>
      <c r="Q10563" s="65"/>
      <c r="R10563" s="65"/>
      <c r="S10563" s="65"/>
      <c r="T10563" s="66"/>
    </row>
    <row r="10564" spans="3:20" x14ac:dyDescent="0.3">
      <c r="C10564" s="62"/>
      <c r="D10564" s="62"/>
      <c r="E10564" s="62"/>
      <c r="F10564" s="62"/>
      <c r="G10564" s="62"/>
      <c r="H10564" s="62"/>
      <c r="I10564" s="62"/>
      <c r="J10564" s="62"/>
      <c r="K10564" s="62"/>
      <c r="L10564" s="65"/>
      <c r="M10564" s="65"/>
      <c r="N10564" s="65"/>
      <c r="O10564" s="65"/>
      <c r="P10564" s="65"/>
      <c r="Q10564" s="65"/>
      <c r="R10564" s="65"/>
      <c r="S10564" s="65"/>
      <c r="T10564" s="66"/>
    </row>
    <row r="10565" spans="3:20" x14ac:dyDescent="0.3">
      <c r="C10565" s="62"/>
      <c r="D10565" s="62"/>
      <c r="E10565" s="62"/>
      <c r="F10565" s="62"/>
      <c r="G10565" s="62"/>
      <c r="H10565" s="62"/>
      <c r="I10565" s="62"/>
      <c r="J10565" s="62"/>
      <c r="K10565" s="62"/>
      <c r="L10565" s="65"/>
      <c r="M10565" s="65"/>
      <c r="N10565" s="65"/>
      <c r="O10565" s="65"/>
      <c r="P10565" s="65"/>
      <c r="Q10565" s="65"/>
      <c r="R10565" s="65"/>
      <c r="S10565" s="65"/>
      <c r="T10565" s="66"/>
    </row>
    <row r="10566" spans="3:20" x14ac:dyDescent="0.3">
      <c r="C10566" s="62"/>
      <c r="D10566" s="62"/>
      <c r="E10566" s="62"/>
      <c r="F10566" s="62"/>
      <c r="G10566" s="62"/>
      <c r="H10566" s="62"/>
      <c r="I10566" s="62"/>
      <c r="J10566" s="62"/>
      <c r="K10566" s="62"/>
      <c r="L10566" s="65"/>
      <c r="M10566" s="65"/>
      <c r="N10566" s="65"/>
      <c r="O10566" s="65"/>
      <c r="P10566" s="65"/>
      <c r="Q10566" s="65"/>
      <c r="R10566" s="65"/>
      <c r="S10566" s="65"/>
      <c r="T10566" s="66"/>
    </row>
    <row r="10567" spans="3:20" x14ac:dyDescent="0.3">
      <c r="C10567" s="62"/>
      <c r="D10567" s="62"/>
      <c r="E10567" s="62"/>
      <c r="F10567" s="62"/>
      <c r="G10567" s="62"/>
      <c r="H10567" s="62"/>
      <c r="I10567" s="62"/>
      <c r="J10567" s="62"/>
      <c r="K10567" s="62"/>
      <c r="L10567" s="65"/>
      <c r="M10567" s="65"/>
      <c r="N10567" s="65"/>
      <c r="O10567" s="65"/>
      <c r="P10567" s="65"/>
      <c r="Q10567" s="65"/>
      <c r="R10567" s="65"/>
      <c r="S10567" s="65"/>
      <c r="T10567" s="66"/>
    </row>
    <row r="10568" spans="3:20" x14ac:dyDescent="0.3">
      <c r="C10568" s="62"/>
      <c r="D10568" s="62"/>
      <c r="E10568" s="62"/>
      <c r="F10568" s="62"/>
      <c r="G10568" s="62"/>
      <c r="H10568" s="62"/>
      <c r="I10568" s="62"/>
      <c r="J10568" s="62"/>
      <c r="K10568" s="62"/>
      <c r="L10568" s="65"/>
      <c r="M10568" s="65"/>
      <c r="N10568" s="65"/>
      <c r="O10568" s="65"/>
      <c r="P10568" s="65"/>
      <c r="Q10568" s="65"/>
      <c r="R10568" s="65"/>
      <c r="S10568" s="65"/>
      <c r="T10568" s="66"/>
    </row>
    <row r="10569" spans="3:20" x14ac:dyDescent="0.3">
      <c r="C10569" s="62"/>
      <c r="D10569" s="62"/>
      <c r="E10569" s="62"/>
      <c r="F10569" s="62"/>
      <c r="G10569" s="62"/>
      <c r="H10569" s="62"/>
      <c r="I10569" s="62"/>
      <c r="J10569" s="62"/>
      <c r="K10569" s="62"/>
      <c r="L10569" s="65"/>
      <c r="M10569" s="65"/>
      <c r="N10569" s="65"/>
      <c r="O10569" s="65"/>
      <c r="P10569" s="65"/>
      <c r="Q10569" s="65"/>
      <c r="R10569" s="65"/>
      <c r="S10569" s="65"/>
      <c r="T10569" s="66"/>
    </row>
    <row r="10570" spans="3:20" x14ac:dyDescent="0.3">
      <c r="C10570" s="62"/>
      <c r="D10570" s="62"/>
      <c r="E10570" s="62"/>
      <c r="F10570" s="62"/>
      <c r="G10570" s="62"/>
      <c r="H10570" s="62"/>
      <c r="I10570" s="62"/>
      <c r="J10570" s="62"/>
      <c r="K10570" s="62"/>
      <c r="L10570" s="65"/>
      <c r="M10570" s="65"/>
      <c r="N10570" s="65"/>
      <c r="O10570" s="65"/>
      <c r="P10570" s="65"/>
      <c r="Q10570" s="65"/>
      <c r="R10570" s="65"/>
      <c r="S10570" s="65"/>
      <c r="T10570" s="66"/>
    </row>
    <row r="10571" spans="3:20" x14ac:dyDescent="0.3">
      <c r="C10571" s="62"/>
      <c r="D10571" s="62"/>
      <c r="E10571" s="62"/>
      <c r="F10571" s="62"/>
      <c r="G10571" s="62"/>
      <c r="H10571" s="62"/>
      <c r="I10571" s="62"/>
      <c r="J10571" s="62"/>
      <c r="K10571" s="62"/>
      <c r="L10571" s="65"/>
      <c r="M10571" s="65"/>
      <c r="N10571" s="65"/>
      <c r="O10571" s="65"/>
      <c r="P10571" s="65"/>
      <c r="Q10571" s="65"/>
      <c r="R10571" s="65"/>
      <c r="S10571" s="65"/>
      <c r="T10571" s="66"/>
    </row>
    <row r="10572" spans="3:20" x14ac:dyDescent="0.3">
      <c r="C10572" s="62"/>
      <c r="D10572" s="62"/>
      <c r="E10572" s="62"/>
      <c r="F10572" s="62"/>
      <c r="G10572" s="62"/>
      <c r="H10572" s="62"/>
      <c r="I10572" s="62"/>
      <c r="J10572" s="62"/>
      <c r="K10572" s="62"/>
      <c r="L10572" s="65"/>
      <c r="M10572" s="65"/>
      <c r="N10572" s="65"/>
      <c r="O10572" s="65"/>
      <c r="P10572" s="65"/>
      <c r="Q10572" s="65"/>
      <c r="R10572" s="65"/>
      <c r="S10572" s="65"/>
      <c r="T10572" s="66"/>
    </row>
    <row r="10573" spans="3:20" x14ac:dyDescent="0.3">
      <c r="C10573" s="62"/>
      <c r="D10573" s="62"/>
      <c r="E10573" s="62"/>
      <c r="F10573" s="62"/>
      <c r="G10573" s="62"/>
      <c r="H10573" s="62"/>
      <c r="I10573" s="62"/>
      <c r="J10573" s="62"/>
      <c r="K10573" s="62"/>
      <c r="L10573" s="65"/>
      <c r="M10573" s="65"/>
      <c r="N10573" s="65"/>
      <c r="O10573" s="65"/>
      <c r="P10573" s="65"/>
      <c r="Q10573" s="65"/>
      <c r="R10573" s="65"/>
      <c r="S10573" s="65"/>
      <c r="T10573" s="66"/>
    </row>
    <row r="10574" spans="3:20" x14ac:dyDescent="0.3">
      <c r="C10574" s="62"/>
      <c r="D10574" s="62"/>
      <c r="E10574" s="62"/>
      <c r="F10574" s="62"/>
      <c r="G10574" s="62"/>
      <c r="H10574" s="62"/>
      <c r="I10574" s="62"/>
      <c r="J10574" s="62"/>
      <c r="K10574" s="62"/>
      <c r="L10574" s="65"/>
      <c r="M10574" s="65"/>
      <c r="N10574" s="65"/>
      <c r="O10574" s="65"/>
      <c r="P10574" s="65"/>
      <c r="Q10574" s="65"/>
      <c r="R10574" s="65"/>
      <c r="S10574" s="65"/>
      <c r="T10574" s="66"/>
    </row>
    <row r="10575" spans="3:20" x14ac:dyDescent="0.3">
      <c r="C10575" s="62"/>
      <c r="D10575" s="62"/>
      <c r="E10575" s="62"/>
      <c r="F10575" s="62"/>
      <c r="G10575" s="62"/>
      <c r="H10575" s="62"/>
      <c r="I10575" s="62"/>
      <c r="J10575" s="62"/>
      <c r="K10575" s="62"/>
      <c r="L10575" s="65"/>
      <c r="M10575" s="65"/>
      <c r="N10575" s="65"/>
      <c r="O10575" s="65"/>
      <c r="P10575" s="65"/>
      <c r="Q10575" s="65"/>
      <c r="R10575" s="65"/>
      <c r="S10575" s="65"/>
      <c r="T10575" s="66"/>
    </row>
    <row r="10576" spans="3:20" x14ac:dyDescent="0.3">
      <c r="C10576" s="62"/>
      <c r="D10576" s="62"/>
      <c r="E10576" s="62"/>
      <c r="F10576" s="62"/>
      <c r="G10576" s="62"/>
      <c r="H10576" s="62"/>
      <c r="I10576" s="62"/>
      <c r="J10576" s="62"/>
      <c r="K10576" s="62"/>
      <c r="L10576" s="65"/>
      <c r="M10576" s="65"/>
      <c r="N10576" s="65"/>
      <c r="O10576" s="65"/>
      <c r="P10576" s="65"/>
      <c r="Q10576" s="65"/>
      <c r="R10576" s="65"/>
      <c r="S10576" s="65"/>
      <c r="T10576" s="66"/>
    </row>
    <row r="10577" spans="3:20" x14ac:dyDescent="0.3">
      <c r="C10577" s="62"/>
      <c r="D10577" s="62"/>
      <c r="E10577" s="62"/>
      <c r="F10577" s="62"/>
      <c r="G10577" s="62"/>
      <c r="H10577" s="62"/>
      <c r="I10577" s="62"/>
      <c r="J10577" s="62"/>
      <c r="K10577" s="62"/>
      <c r="L10577" s="65"/>
      <c r="M10577" s="65"/>
      <c r="N10577" s="65"/>
      <c r="O10577" s="65"/>
      <c r="P10577" s="65"/>
      <c r="Q10577" s="65"/>
      <c r="R10577" s="65"/>
      <c r="S10577" s="65"/>
      <c r="T10577" s="66"/>
    </row>
    <row r="10578" spans="3:20" x14ac:dyDescent="0.3">
      <c r="C10578" s="62"/>
      <c r="D10578" s="62"/>
      <c r="E10578" s="62"/>
      <c r="F10578" s="62"/>
      <c r="G10578" s="62"/>
      <c r="H10578" s="62"/>
      <c r="I10578" s="62"/>
      <c r="J10578" s="62"/>
      <c r="K10578" s="62"/>
      <c r="L10578" s="65"/>
      <c r="M10578" s="65"/>
      <c r="N10578" s="65"/>
      <c r="O10578" s="65"/>
      <c r="P10578" s="65"/>
      <c r="Q10578" s="65"/>
      <c r="R10578" s="65"/>
      <c r="S10578" s="65"/>
      <c r="T10578" s="66"/>
    </row>
    <row r="10579" spans="3:20" x14ac:dyDescent="0.3">
      <c r="C10579" s="62"/>
      <c r="D10579" s="62"/>
      <c r="E10579" s="62"/>
      <c r="F10579" s="62"/>
      <c r="G10579" s="62"/>
      <c r="H10579" s="62"/>
      <c r="I10579" s="62"/>
      <c r="J10579" s="62"/>
      <c r="K10579" s="62"/>
      <c r="L10579" s="65"/>
      <c r="M10579" s="65"/>
      <c r="N10579" s="65"/>
      <c r="O10579" s="65"/>
      <c r="P10579" s="65"/>
      <c r="Q10579" s="65"/>
      <c r="R10579" s="65"/>
      <c r="S10579" s="65"/>
      <c r="T10579" s="66"/>
    </row>
    <row r="10580" spans="3:20" x14ac:dyDescent="0.3">
      <c r="C10580" s="62"/>
      <c r="D10580" s="62"/>
      <c r="E10580" s="62"/>
      <c r="F10580" s="62"/>
      <c r="G10580" s="62"/>
      <c r="H10580" s="62"/>
      <c r="I10580" s="62"/>
      <c r="J10580" s="62"/>
      <c r="K10580" s="62"/>
      <c r="L10580" s="65"/>
      <c r="M10580" s="65"/>
      <c r="N10580" s="65"/>
      <c r="O10580" s="65"/>
      <c r="P10580" s="65"/>
      <c r="Q10580" s="65"/>
      <c r="R10580" s="65"/>
      <c r="S10580" s="65"/>
      <c r="T10580" s="66"/>
    </row>
    <row r="10581" spans="3:20" x14ac:dyDescent="0.3">
      <c r="C10581" s="62"/>
      <c r="D10581" s="62"/>
      <c r="E10581" s="62"/>
      <c r="F10581" s="62"/>
      <c r="G10581" s="62"/>
      <c r="H10581" s="62"/>
      <c r="I10581" s="62"/>
      <c r="J10581" s="62"/>
      <c r="K10581" s="62"/>
      <c r="L10581" s="65"/>
      <c r="M10581" s="65"/>
      <c r="N10581" s="65"/>
      <c r="O10581" s="65"/>
      <c r="P10581" s="65"/>
      <c r="Q10581" s="65"/>
      <c r="R10581" s="65"/>
      <c r="S10581" s="65"/>
      <c r="T10581" s="66"/>
    </row>
    <row r="10582" spans="3:20" x14ac:dyDescent="0.3">
      <c r="C10582" s="62"/>
      <c r="D10582" s="62"/>
      <c r="E10582" s="62"/>
      <c r="F10582" s="62"/>
      <c r="G10582" s="62"/>
      <c r="H10582" s="62"/>
      <c r="I10582" s="62"/>
      <c r="J10582" s="62"/>
      <c r="K10582" s="62"/>
      <c r="L10582" s="65"/>
      <c r="M10582" s="65"/>
      <c r="N10582" s="65"/>
      <c r="O10582" s="65"/>
      <c r="P10582" s="65"/>
      <c r="Q10582" s="65"/>
      <c r="R10582" s="65"/>
      <c r="S10582" s="65"/>
      <c r="T10582" s="66"/>
    </row>
    <row r="10583" spans="3:20" x14ac:dyDescent="0.3">
      <c r="C10583" s="62"/>
      <c r="D10583" s="62"/>
      <c r="E10583" s="62"/>
      <c r="F10583" s="62"/>
      <c r="G10583" s="62"/>
      <c r="H10583" s="62"/>
      <c r="I10583" s="62"/>
      <c r="J10583" s="62"/>
      <c r="K10583" s="62"/>
      <c r="L10583" s="65"/>
      <c r="M10583" s="65"/>
      <c r="N10583" s="65"/>
      <c r="O10583" s="65"/>
      <c r="P10583" s="65"/>
      <c r="Q10583" s="65"/>
      <c r="R10583" s="65"/>
      <c r="S10583" s="65"/>
      <c r="T10583" s="66"/>
    </row>
    <row r="10584" spans="3:20" x14ac:dyDescent="0.3">
      <c r="C10584" s="62"/>
      <c r="D10584" s="62"/>
      <c r="E10584" s="62"/>
      <c r="F10584" s="62"/>
      <c r="G10584" s="62"/>
      <c r="H10584" s="62"/>
      <c r="I10584" s="62"/>
      <c r="J10584" s="62"/>
      <c r="K10584" s="62"/>
      <c r="L10584" s="65"/>
      <c r="M10584" s="65"/>
      <c r="N10584" s="65"/>
      <c r="O10584" s="65"/>
      <c r="P10584" s="65"/>
      <c r="Q10584" s="65"/>
      <c r="R10584" s="65"/>
      <c r="S10584" s="65"/>
      <c r="T10584" s="66"/>
    </row>
    <row r="10585" spans="3:20" x14ac:dyDescent="0.3">
      <c r="C10585" s="62"/>
      <c r="D10585" s="62"/>
      <c r="E10585" s="62"/>
      <c r="F10585" s="62"/>
      <c r="G10585" s="62"/>
      <c r="H10585" s="62"/>
      <c r="I10585" s="62"/>
      <c r="J10585" s="62"/>
      <c r="K10585" s="62"/>
      <c r="L10585" s="65"/>
      <c r="M10585" s="65"/>
      <c r="N10585" s="65"/>
      <c r="O10585" s="65"/>
      <c r="P10585" s="65"/>
      <c r="Q10585" s="65"/>
      <c r="R10585" s="65"/>
      <c r="S10585" s="65"/>
      <c r="T10585" s="66"/>
    </row>
    <row r="10586" spans="3:20" x14ac:dyDescent="0.3">
      <c r="C10586" s="62"/>
      <c r="D10586" s="62"/>
      <c r="E10586" s="62"/>
      <c r="F10586" s="62"/>
      <c r="G10586" s="62"/>
      <c r="H10586" s="62"/>
      <c r="I10586" s="62"/>
      <c r="J10586" s="62"/>
      <c r="K10586" s="62"/>
      <c r="L10586" s="65"/>
      <c r="M10586" s="65"/>
      <c r="N10586" s="65"/>
      <c r="O10586" s="65"/>
      <c r="P10586" s="65"/>
      <c r="Q10586" s="65"/>
      <c r="R10586" s="65"/>
      <c r="S10586" s="65"/>
      <c r="T10586" s="66"/>
    </row>
    <row r="10587" spans="3:20" x14ac:dyDescent="0.3">
      <c r="C10587" s="62"/>
      <c r="D10587" s="62"/>
      <c r="E10587" s="62"/>
      <c r="F10587" s="62"/>
      <c r="G10587" s="62"/>
      <c r="H10587" s="62"/>
      <c r="I10587" s="62"/>
      <c r="J10587" s="62"/>
      <c r="K10587" s="62"/>
      <c r="L10587" s="65"/>
      <c r="M10587" s="65"/>
      <c r="N10587" s="65"/>
      <c r="O10587" s="65"/>
      <c r="P10587" s="65"/>
      <c r="Q10587" s="65"/>
      <c r="R10587" s="65"/>
      <c r="S10587" s="65"/>
      <c r="T10587" s="66"/>
    </row>
    <row r="10588" spans="3:20" x14ac:dyDescent="0.3">
      <c r="C10588" s="62"/>
      <c r="D10588" s="62"/>
      <c r="E10588" s="62"/>
      <c r="F10588" s="62"/>
      <c r="G10588" s="62"/>
      <c r="H10588" s="62"/>
      <c r="I10588" s="62"/>
      <c r="J10588" s="62"/>
      <c r="K10588" s="62"/>
      <c r="L10588" s="65"/>
      <c r="M10588" s="65"/>
      <c r="N10588" s="65"/>
      <c r="O10588" s="65"/>
      <c r="P10588" s="65"/>
      <c r="Q10588" s="65"/>
      <c r="R10588" s="65"/>
      <c r="S10588" s="65"/>
      <c r="T10588" s="66"/>
    </row>
    <row r="10589" spans="3:20" x14ac:dyDescent="0.3">
      <c r="C10589" s="62"/>
      <c r="D10589" s="62"/>
      <c r="E10589" s="62"/>
      <c r="F10589" s="62"/>
      <c r="G10589" s="62"/>
      <c r="H10589" s="62"/>
      <c r="I10589" s="62"/>
      <c r="J10589" s="62"/>
      <c r="K10589" s="62"/>
      <c r="L10589" s="65"/>
      <c r="M10589" s="65"/>
      <c r="N10589" s="65"/>
      <c r="O10589" s="65"/>
      <c r="P10589" s="65"/>
      <c r="Q10589" s="65"/>
      <c r="R10589" s="65"/>
      <c r="S10589" s="65"/>
      <c r="T10589" s="66"/>
    </row>
    <row r="10590" spans="3:20" x14ac:dyDescent="0.3">
      <c r="C10590" s="62"/>
      <c r="D10590" s="62"/>
      <c r="E10590" s="62"/>
      <c r="F10590" s="62"/>
      <c r="G10590" s="62"/>
      <c r="H10590" s="62"/>
      <c r="I10590" s="62"/>
      <c r="J10590" s="62"/>
      <c r="K10590" s="62"/>
      <c r="L10590" s="65"/>
      <c r="M10590" s="65"/>
      <c r="N10590" s="65"/>
      <c r="O10590" s="65"/>
      <c r="P10590" s="65"/>
      <c r="Q10590" s="65"/>
      <c r="R10590" s="65"/>
      <c r="S10590" s="65"/>
      <c r="T10590" s="66"/>
    </row>
    <row r="10591" spans="3:20" x14ac:dyDescent="0.3">
      <c r="C10591" s="62"/>
      <c r="D10591" s="62"/>
      <c r="E10591" s="62"/>
      <c r="F10591" s="62"/>
      <c r="G10591" s="62"/>
      <c r="H10591" s="62"/>
      <c r="I10591" s="62"/>
      <c r="J10591" s="62"/>
      <c r="K10591" s="62"/>
      <c r="L10591" s="65"/>
      <c r="M10591" s="65"/>
      <c r="N10591" s="65"/>
      <c r="O10591" s="65"/>
      <c r="P10591" s="65"/>
      <c r="Q10591" s="65"/>
      <c r="R10591" s="65"/>
      <c r="S10591" s="65"/>
      <c r="T10591" s="66"/>
    </row>
    <row r="10592" spans="3:20" x14ac:dyDescent="0.3">
      <c r="C10592" s="62"/>
      <c r="D10592" s="62"/>
      <c r="E10592" s="62"/>
      <c r="F10592" s="62"/>
      <c r="G10592" s="62"/>
      <c r="H10592" s="62"/>
      <c r="I10592" s="62"/>
      <c r="J10592" s="62"/>
      <c r="K10592" s="62"/>
      <c r="L10592" s="65"/>
      <c r="M10592" s="65"/>
      <c r="N10592" s="65"/>
      <c r="O10592" s="65"/>
      <c r="P10592" s="65"/>
      <c r="Q10592" s="65"/>
      <c r="R10592" s="65"/>
      <c r="S10592" s="65"/>
      <c r="T10592" s="66"/>
    </row>
    <row r="10593" spans="3:20" x14ac:dyDescent="0.3">
      <c r="C10593" s="62"/>
      <c r="D10593" s="62"/>
      <c r="E10593" s="62"/>
      <c r="F10593" s="62"/>
      <c r="G10593" s="62"/>
      <c r="H10593" s="62"/>
      <c r="I10593" s="62"/>
      <c r="J10593" s="62"/>
      <c r="K10593" s="62"/>
      <c r="L10593" s="65"/>
      <c r="M10593" s="65"/>
      <c r="N10593" s="65"/>
      <c r="O10593" s="65"/>
      <c r="P10593" s="65"/>
      <c r="Q10593" s="65"/>
      <c r="R10593" s="65"/>
      <c r="S10593" s="65"/>
      <c r="T10593" s="66"/>
    </row>
    <row r="10594" spans="3:20" x14ac:dyDescent="0.3">
      <c r="C10594" s="62"/>
      <c r="D10594" s="62"/>
      <c r="E10594" s="62"/>
      <c r="F10594" s="62"/>
      <c r="G10594" s="62"/>
      <c r="H10594" s="62"/>
      <c r="I10594" s="62"/>
      <c r="J10594" s="62"/>
      <c r="K10594" s="62"/>
      <c r="L10594" s="65"/>
      <c r="M10594" s="65"/>
      <c r="N10594" s="65"/>
      <c r="O10594" s="65"/>
      <c r="P10594" s="65"/>
      <c r="Q10594" s="65"/>
      <c r="R10594" s="65"/>
      <c r="S10594" s="65"/>
      <c r="T10594" s="66"/>
    </row>
    <row r="10595" spans="3:20" x14ac:dyDescent="0.3">
      <c r="C10595" s="62"/>
      <c r="D10595" s="62"/>
      <c r="E10595" s="62"/>
      <c r="F10595" s="62"/>
      <c r="G10595" s="62"/>
      <c r="H10595" s="62"/>
      <c r="I10595" s="62"/>
      <c r="J10595" s="62"/>
      <c r="K10595" s="62"/>
      <c r="L10595" s="65"/>
      <c r="M10595" s="65"/>
      <c r="N10595" s="65"/>
      <c r="O10595" s="65"/>
      <c r="P10595" s="65"/>
      <c r="Q10595" s="65"/>
      <c r="R10595" s="65"/>
      <c r="S10595" s="65"/>
      <c r="T10595" s="66"/>
    </row>
    <row r="10596" spans="3:20" x14ac:dyDescent="0.3">
      <c r="C10596" s="62"/>
      <c r="D10596" s="62"/>
      <c r="E10596" s="62"/>
      <c r="F10596" s="62"/>
      <c r="G10596" s="62"/>
      <c r="H10596" s="62"/>
      <c r="I10596" s="62"/>
      <c r="J10596" s="62"/>
      <c r="K10596" s="62"/>
      <c r="L10596" s="65"/>
      <c r="M10596" s="65"/>
      <c r="N10596" s="65"/>
      <c r="O10596" s="65"/>
      <c r="P10596" s="65"/>
      <c r="Q10596" s="65"/>
      <c r="R10596" s="65"/>
      <c r="S10596" s="65"/>
      <c r="T10596" s="66"/>
    </row>
    <row r="10597" spans="3:20" x14ac:dyDescent="0.3">
      <c r="C10597" s="62"/>
      <c r="D10597" s="62"/>
      <c r="E10597" s="62"/>
      <c r="F10597" s="62"/>
      <c r="G10597" s="62"/>
      <c r="H10597" s="62"/>
      <c r="I10597" s="62"/>
      <c r="J10597" s="62"/>
      <c r="K10597" s="62"/>
      <c r="L10597" s="65"/>
      <c r="M10597" s="65"/>
      <c r="N10597" s="65"/>
      <c r="O10597" s="65"/>
      <c r="P10597" s="65"/>
      <c r="Q10597" s="65"/>
      <c r="R10597" s="65"/>
      <c r="S10597" s="65"/>
      <c r="T10597" s="66"/>
    </row>
    <row r="10598" spans="3:20" x14ac:dyDescent="0.3">
      <c r="C10598" s="62"/>
      <c r="D10598" s="62"/>
      <c r="E10598" s="62"/>
      <c r="F10598" s="62"/>
      <c r="G10598" s="62"/>
      <c r="H10598" s="62"/>
      <c r="I10598" s="62"/>
      <c r="J10598" s="62"/>
      <c r="K10598" s="62"/>
      <c r="L10598" s="65"/>
      <c r="M10598" s="65"/>
      <c r="N10598" s="65"/>
      <c r="O10598" s="65"/>
      <c r="P10598" s="65"/>
      <c r="Q10598" s="65"/>
      <c r="R10598" s="65"/>
      <c r="S10598" s="65"/>
      <c r="T10598" s="66"/>
    </row>
    <row r="10599" spans="3:20" x14ac:dyDescent="0.3">
      <c r="C10599" s="62"/>
      <c r="D10599" s="62"/>
      <c r="E10599" s="62"/>
      <c r="F10599" s="62"/>
      <c r="G10599" s="62"/>
      <c r="H10599" s="62"/>
      <c r="I10599" s="62"/>
      <c r="J10599" s="62"/>
      <c r="K10599" s="62"/>
      <c r="L10599" s="65"/>
      <c r="M10599" s="65"/>
      <c r="N10599" s="65"/>
      <c r="O10599" s="65"/>
      <c r="P10599" s="65"/>
      <c r="Q10599" s="65"/>
      <c r="R10599" s="65"/>
      <c r="S10599" s="65"/>
      <c r="T10599" s="66"/>
    </row>
    <row r="10600" spans="3:20" x14ac:dyDescent="0.3">
      <c r="C10600" s="62"/>
      <c r="D10600" s="62"/>
      <c r="E10600" s="62"/>
      <c r="F10600" s="62"/>
      <c r="G10600" s="62"/>
      <c r="H10600" s="62"/>
      <c r="I10600" s="62"/>
      <c r="J10600" s="62"/>
      <c r="K10600" s="62"/>
      <c r="L10600" s="65"/>
      <c r="M10600" s="65"/>
      <c r="N10600" s="65"/>
      <c r="O10600" s="65"/>
      <c r="P10600" s="65"/>
      <c r="Q10600" s="65"/>
      <c r="R10600" s="65"/>
      <c r="S10600" s="65"/>
      <c r="T10600" s="66"/>
    </row>
    <row r="10601" spans="3:20" x14ac:dyDescent="0.3">
      <c r="C10601" s="62"/>
      <c r="D10601" s="62"/>
      <c r="E10601" s="62"/>
      <c r="F10601" s="62"/>
      <c r="G10601" s="62"/>
      <c r="H10601" s="62"/>
      <c r="I10601" s="62"/>
      <c r="J10601" s="62"/>
      <c r="K10601" s="62"/>
      <c r="L10601" s="65"/>
      <c r="M10601" s="65"/>
      <c r="N10601" s="65"/>
      <c r="O10601" s="65"/>
      <c r="P10601" s="65"/>
      <c r="Q10601" s="65"/>
      <c r="R10601" s="65"/>
      <c r="S10601" s="65"/>
      <c r="T10601" s="66"/>
    </row>
    <row r="10602" spans="3:20" x14ac:dyDescent="0.3">
      <c r="C10602" s="62"/>
      <c r="D10602" s="62"/>
      <c r="E10602" s="62"/>
      <c r="F10602" s="62"/>
      <c r="G10602" s="62"/>
      <c r="H10602" s="62"/>
      <c r="I10602" s="62"/>
      <c r="J10602" s="62"/>
      <c r="K10602" s="62"/>
      <c r="L10602" s="65"/>
      <c r="M10602" s="65"/>
      <c r="N10602" s="65"/>
      <c r="O10602" s="65"/>
      <c r="P10602" s="65"/>
      <c r="Q10602" s="65"/>
      <c r="R10602" s="65"/>
      <c r="S10602" s="65"/>
      <c r="T10602" s="66"/>
    </row>
    <row r="10603" spans="3:20" x14ac:dyDescent="0.3">
      <c r="C10603" s="62"/>
      <c r="D10603" s="62"/>
      <c r="E10603" s="62"/>
      <c r="F10603" s="62"/>
      <c r="G10603" s="62"/>
      <c r="H10603" s="62"/>
      <c r="I10603" s="62"/>
      <c r="J10603" s="62"/>
      <c r="K10603" s="62"/>
      <c r="L10603" s="65"/>
      <c r="M10603" s="65"/>
      <c r="N10603" s="65"/>
      <c r="O10603" s="65"/>
      <c r="P10603" s="65"/>
      <c r="Q10603" s="65"/>
      <c r="R10603" s="65"/>
      <c r="S10603" s="65"/>
      <c r="T10603" s="66"/>
    </row>
    <row r="10604" spans="3:20" x14ac:dyDescent="0.3">
      <c r="C10604" s="62"/>
      <c r="D10604" s="62"/>
      <c r="E10604" s="62"/>
      <c r="F10604" s="62"/>
      <c r="G10604" s="62"/>
      <c r="H10604" s="62"/>
      <c r="I10604" s="62"/>
      <c r="J10604" s="62"/>
      <c r="K10604" s="62"/>
      <c r="L10604" s="65"/>
      <c r="M10604" s="65"/>
      <c r="N10604" s="65"/>
      <c r="O10604" s="65"/>
      <c r="P10604" s="65"/>
      <c r="Q10604" s="65"/>
      <c r="R10604" s="65"/>
      <c r="S10604" s="65"/>
      <c r="T10604" s="66"/>
    </row>
    <row r="10605" spans="3:20" x14ac:dyDescent="0.3">
      <c r="C10605" s="62"/>
      <c r="D10605" s="62"/>
      <c r="E10605" s="62"/>
      <c r="F10605" s="62"/>
      <c r="G10605" s="62"/>
      <c r="H10605" s="62"/>
      <c r="I10605" s="62"/>
      <c r="J10605" s="62"/>
      <c r="K10605" s="62"/>
      <c r="L10605" s="65"/>
      <c r="M10605" s="65"/>
      <c r="N10605" s="65"/>
      <c r="O10605" s="65"/>
      <c r="P10605" s="65"/>
      <c r="Q10605" s="65"/>
      <c r="R10605" s="65"/>
      <c r="S10605" s="65"/>
      <c r="T10605" s="66"/>
    </row>
    <row r="10606" spans="3:20" x14ac:dyDescent="0.3">
      <c r="C10606" s="62"/>
      <c r="D10606" s="62"/>
      <c r="E10606" s="62"/>
      <c r="F10606" s="62"/>
      <c r="G10606" s="62"/>
      <c r="H10606" s="62"/>
      <c r="I10606" s="62"/>
      <c r="J10606" s="62"/>
      <c r="K10606" s="62"/>
      <c r="L10606" s="65"/>
      <c r="M10606" s="65"/>
      <c r="N10606" s="65"/>
      <c r="O10606" s="65"/>
      <c r="P10606" s="65"/>
      <c r="Q10606" s="65"/>
      <c r="R10606" s="65"/>
      <c r="S10606" s="65"/>
      <c r="T10606" s="66"/>
    </row>
    <row r="10607" spans="3:20" x14ac:dyDescent="0.3">
      <c r="C10607" s="62"/>
      <c r="D10607" s="62"/>
      <c r="E10607" s="62"/>
      <c r="F10607" s="62"/>
      <c r="G10607" s="62"/>
      <c r="H10607" s="62"/>
      <c r="I10607" s="62"/>
      <c r="J10607" s="62"/>
      <c r="K10607" s="62"/>
      <c r="L10607" s="65"/>
      <c r="M10607" s="65"/>
      <c r="N10607" s="65"/>
      <c r="O10607" s="65"/>
      <c r="P10607" s="65"/>
      <c r="Q10607" s="65"/>
      <c r="R10607" s="65"/>
      <c r="S10607" s="65"/>
      <c r="T10607" s="66"/>
    </row>
    <row r="10608" spans="3:20" x14ac:dyDescent="0.3">
      <c r="C10608" s="62"/>
      <c r="D10608" s="62"/>
      <c r="E10608" s="62"/>
      <c r="F10608" s="62"/>
      <c r="G10608" s="62"/>
      <c r="H10608" s="62"/>
      <c r="I10608" s="62"/>
      <c r="J10608" s="62"/>
      <c r="K10608" s="62"/>
      <c r="L10608" s="65"/>
      <c r="M10608" s="65"/>
      <c r="N10608" s="65"/>
      <c r="O10608" s="65"/>
      <c r="P10608" s="65"/>
      <c r="Q10608" s="65"/>
      <c r="R10608" s="65"/>
      <c r="S10608" s="65"/>
      <c r="T10608" s="66"/>
    </row>
    <row r="10609" spans="3:20" x14ac:dyDescent="0.3">
      <c r="C10609" s="62"/>
      <c r="D10609" s="62"/>
      <c r="E10609" s="62"/>
      <c r="F10609" s="62"/>
      <c r="G10609" s="62"/>
      <c r="H10609" s="62"/>
      <c r="I10609" s="62"/>
      <c r="J10609" s="62"/>
      <c r="K10609" s="62"/>
      <c r="L10609" s="65"/>
      <c r="M10609" s="65"/>
      <c r="N10609" s="65"/>
      <c r="O10609" s="65"/>
      <c r="P10609" s="65"/>
      <c r="Q10609" s="65"/>
      <c r="R10609" s="65"/>
      <c r="S10609" s="65"/>
      <c r="T10609" s="66"/>
    </row>
    <row r="10610" spans="3:20" x14ac:dyDescent="0.3">
      <c r="C10610" s="62"/>
      <c r="D10610" s="62"/>
      <c r="E10610" s="62"/>
      <c r="F10610" s="62"/>
      <c r="G10610" s="62"/>
      <c r="H10610" s="62"/>
      <c r="I10610" s="62"/>
      <c r="J10610" s="62"/>
      <c r="K10610" s="62"/>
      <c r="L10610" s="65"/>
      <c r="M10610" s="65"/>
      <c r="N10610" s="65"/>
      <c r="O10610" s="65"/>
      <c r="P10610" s="65"/>
      <c r="Q10610" s="65"/>
      <c r="R10610" s="65"/>
      <c r="S10610" s="65"/>
      <c r="T10610" s="66"/>
    </row>
    <row r="10611" spans="3:20" x14ac:dyDescent="0.3">
      <c r="C10611" s="62"/>
      <c r="D10611" s="62"/>
      <c r="E10611" s="62"/>
      <c r="F10611" s="62"/>
      <c r="G10611" s="62"/>
      <c r="H10611" s="62"/>
      <c r="I10611" s="62"/>
      <c r="J10611" s="62"/>
      <c r="K10611" s="62"/>
      <c r="L10611" s="65"/>
      <c r="M10611" s="65"/>
      <c r="N10611" s="65"/>
      <c r="O10611" s="65"/>
      <c r="P10611" s="65"/>
      <c r="Q10611" s="65"/>
      <c r="R10611" s="65"/>
      <c r="S10611" s="65"/>
      <c r="T10611" s="66"/>
    </row>
    <row r="10612" spans="3:20" x14ac:dyDescent="0.3">
      <c r="C10612" s="62"/>
      <c r="D10612" s="62"/>
      <c r="E10612" s="62"/>
      <c r="F10612" s="62"/>
      <c r="G10612" s="62"/>
      <c r="H10612" s="62"/>
      <c r="I10612" s="62"/>
      <c r="J10612" s="62"/>
      <c r="K10612" s="62"/>
      <c r="L10612" s="65"/>
      <c r="M10612" s="65"/>
      <c r="N10612" s="65"/>
      <c r="O10612" s="65"/>
      <c r="P10612" s="65"/>
      <c r="Q10612" s="65"/>
      <c r="R10612" s="65"/>
      <c r="S10612" s="65"/>
      <c r="T10612" s="66"/>
    </row>
    <row r="10613" spans="3:20" x14ac:dyDescent="0.3">
      <c r="C10613" s="62"/>
      <c r="D10613" s="62"/>
      <c r="E10613" s="62"/>
      <c r="F10613" s="62"/>
      <c r="G10613" s="62"/>
      <c r="H10613" s="62"/>
      <c r="I10613" s="62"/>
      <c r="J10613" s="62"/>
      <c r="K10613" s="62"/>
      <c r="L10613" s="65"/>
      <c r="M10613" s="65"/>
      <c r="N10613" s="65"/>
      <c r="O10613" s="65"/>
      <c r="P10613" s="65"/>
      <c r="Q10613" s="65"/>
      <c r="R10613" s="65"/>
      <c r="S10613" s="65"/>
      <c r="T10613" s="66"/>
    </row>
    <row r="10614" spans="3:20" x14ac:dyDescent="0.3">
      <c r="C10614" s="62"/>
      <c r="D10614" s="62"/>
      <c r="E10614" s="62"/>
      <c r="F10614" s="62"/>
      <c r="G10614" s="62"/>
      <c r="H10614" s="62"/>
      <c r="I10614" s="62"/>
      <c r="J10614" s="62"/>
      <c r="K10614" s="62"/>
      <c r="L10614" s="65"/>
      <c r="M10614" s="65"/>
      <c r="N10614" s="65"/>
      <c r="O10614" s="65"/>
      <c r="P10614" s="65"/>
      <c r="Q10614" s="65"/>
      <c r="R10614" s="65"/>
      <c r="S10614" s="65"/>
      <c r="T10614" s="66"/>
    </row>
    <row r="10615" spans="3:20" x14ac:dyDescent="0.3">
      <c r="C10615" s="62"/>
      <c r="D10615" s="62"/>
      <c r="E10615" s="62"/>
      <c r="F10615" s="62"/>
      <c r="G10615" s="62"/>
      <c r="H10615" s="62"/>
      <c r="I10615" s="62"/>
      <c r="J10615" s="62"/>
      <c r="K10615" s="62"/>
      <c r="L10615" s="65"/>
      <c r="M10615" s="65"/>
      <c r="N10615" s="65"/>
      <c r="O10615" s="65"/>
      <c r="P10615" s="65"/>
      <c r="Q10615" s="65"/>
      <c r="R10615" s="65"/>
      <c r="S10615" s="65"/>
      <c r="T10615" s="66"/>
    </row>
    <row r="10616" spans="3:20" x14ac:dyDescent="0.3">
      <c r="C10616" s="62"/>
      <c r="D10616" s="62"/>
      <c r="E10616" s="62"/>
      <c r="F10616" s="62"/>
      <c r="G10616" s="62"/>
      <c r="H10616" s="62"/>
      <c r="I10616" s="62"/>
      <c r="J10616" s="62"/>
      <c r="K10616" s="62"/>
      <c r="L10616" s="65"/>
      <c r="M10616" s="65"/>
      <c r="N10616" s="65"/>
      <c r="O10616" s="65"/>
      <c r="P10616" s="65"/>
      <c r="Q10616" s="65"/>
      <c r="R10616" s="65"/>
      <c r="S10616" s="65"/>
      <c r="T10616" s="66"/>
    </row>
    <row r="10617" spans="3:20" x14ac:dyDescent="0.3">
      <c r="C10617" s="62"/>
      <c r="D10617" s="62"/>
      <c r="E10617" s="62"/>
      <c r="F10617" s="62"/>
      <c r="G10617" s="62"/>
      <c r="H10617" s="62"/>
      <c r="I10617" s="62"/>
      <c r="J10617" s="62"/>
      <c r="K10617" s="62"/>
      <c r="L10617" s="65"/>
      <c r="M10617" s="65"/>
      <c r="N10617" s="65"/>
      <c r="O10617" s="65"/>
      <c r="P10617" s="65"/>
      <c r="Q10617" s="65"/>
      <c r="R10617" s="65"/>
      <c r="S10617" s="65"/>
      <c r="T10617" s="66"/>
    </row>
    <row r="10618" spans="3:20" x14ac:dyDescent="0.3">
      <c r="C10618" s="62"/>
      <c r="D10618" s="62"/>
      <c r="E10618" s="62"/>
      <c r="F10618" s="62"/>
      <c r="G10618" s="62"/>
      <c r="H10618" s="62"/>
      <c r="I10618" s="62"/>
      <c r="J10618" s="62"/>
      <c r="K10618" s="62"/>
      <c r="L10618" s="65"/>
      <c r="M10618" s="65"/>
      <c r="N10618" s="65"/>
      <c r="O10618" s="65"/>
      <c r="P10618" s="65"/>
      <c r="Q10618" s="65"/>
      <c r="R10618" s="65"/>
      <c r="S10618" s="65"/>
      <c r="T10618" s="66"/>
    </row>
    <row r="10619" spans="3:20" x14ac:dyDescent="0.3">
      <c r="C10619" s="62"/>
      <c r="D10619" s="62"/>
      <c r="E10619" s="62"/>
      <c r="F10619" s="62"/>
      <c r="G10619" s="62"/>
      <c r="H10619" s="62"/>
      <c r="I10619" s="62"/>
      <c r="J10619" s="62"/>
      <c r="K10619" s="62"/>
      <c r="L10619" s="65"/>
      <c r="M10619" s="65"/>
      <c r="N10619" s="65"/>
      <c r="O10619" s="65"/>
      <c r="P10619" s="65"/>
      <c r="Q10619" s="65"/>
      <c r="R10619" s="65"/>
      <c r="S10619" s="65"/>
      <c r="T10619" s="66"/>
    </row>
    <row r="10620" spans="3:20" x14ac:dyDescent="0.3">
      <c r="C10620" s="62"/>
      <c r="D10620" s="62"/>
      <c r="E10620" s="62"/>
      <c r="F10620" s="62"/>
      <c r="G10620" s="62"/>
      <c r="H10620" s="62"/>
      <c r="I10620" s="62"/>
      <c r="J10620" s="62"/>
      <c r="K10620" s="62"/>
      <c r="L10620" s="65"/>
      <c r="M10620" s="65"/>
      <c r="N10620" s="65"/>
      <c r="O10620" s="65"/>
      <c r="P10620" s="65"/>
      <c r="Q10620" s="65"/>
      <c r="R10620" s="65"/>
      <c r="S10620" s="65"/>
      <c r="T10620" s="66"/>
    </row>
    <row r="10621" spans="3:20" x14ac:dyDescent="0.3">
      <c r="C10621" s="62"/>
      <c r="D10621" s="62"/>
      <c r="E10621" s="62"/>
      <c r="F10621" s="62"/>
      <c r="G10621" s="62"/>
      <c r="H10621" s="62"/>
      <c r="I10621" s="62"/>
      <c r="J10621" s="62"/>
      <c r="K10621" s="62"/>
      <c r="L10621" s="65"/>
      <c r="M10621" s="65"/>
      <c r="N10621" s="65"/>
      <c r="O10621" s="65"/>
      <c r="P10621" s="65"/>
      <c r="Q10621" s="65"/>
      <c r="R10621" s="65"/>
      <c r="S10621" s="65"/>
      <c r="T10621" s="66"/>
    </row>
    <row r="10622" spans="3:20" x14ac:dyDescent="0.3">
      <c r="C10622" s="62"/>
      <c r="D10622" s="62"/>
      <c r="E10622" s="62"/>
      <c r="F10622" s="62"/>
      <c r="G10622" s="62"/>
      <c r="H10622" s="62"/>
      <c r="I10622" s="62"/>
      <c r="J10622" s="62"/>
      <c r="K10622" s="62"/>
      <c r="L10622" s="65"/>
      <c r="M10622" s="65"/>
      <c r="N10622" s="65"/>
      <c r="O10622" s="65"/>
      <c r="P10622" s="65"/>
      <c r="Q10622" s="65"/>
      <c r="R10622" s="65"/>
      <c r="S10622" s="65"/>
      <c r="T10622" s="66"/>
    </row>
    <row r="10623" spans="3:20" x14ac:dyDescent="0.3">
      <c r="C10623" s="62"/>
      <c r="D10623" s="62"/>
      <c r="E10623" s="62"/>
      <c r="F10623" s="62"/>
      <c r="G10623" s="62"/>
      <c r="H10623" s="62"/>
      <c r="I10623" s="62"/>
      <c r="J10623" s="62"/>
      <c r="K10623" s="62"/>
      <c r="L10623" s="65"/>
      <c r="M10623" s="65"/>
      <c r="N10623" s="65"/>
      <c r="O10623" s="65"/>
      <c r="P10623" s="65"/>
      <c r="Q10623" s="65"/>
      <c r="R10623" s="65"/>
      <c r="S10623" s="65"/>
      <c r="T10623" s="66"/>
    </row>
    <row r="10624" spans="3:20" x14ac:dyDescent="0.3">
      <c r="C10624" s="62"/>
      <c r="D10624" s="62"/>
      <c r="E10624" s="62"/>
      <c r="F10624" s="62"/>
      <c r="G10624" s="62"/>
      <c r="H10624" s="62"/>
      <c r="I10624" s="62"/>
      <c r="J10624" s="62"/>
      <c r="K10624" s="62"/>
      <c r="L10624" s="65"/>
      <c r="M10624" s="65"/>
      <c r="N10624" s="65"/>
      <c r="O10624" s="65"/>
      <c r="P10624" s="65"/>
      <c r="Q10624" s="65"/>
      <c r="R10624" s="65"/>
      <c r="S10624" s="65"/>
      <c r="T10624" s="66"/>
    </row>
    <row r="10625" spans="3:20" x14ac:dyDescent="0.3">
      <c r="C10625" s="62"/>
      <c r="D10625" s="62"/>
      <c r="E10625" s="62"/>
      <c r="F10625" s="62"/>
      <c r="G10625" s="62"/>
      <c r="H10625" s="62"/>
      <c r="I10625" s="62"/>
      <c r="J10625" s="62"/>
      <c r="K10625" s="62"/>
      <c r="L10625" s="65"/>
      <c r="M10625" s="65"/>
      <c r="N10625" s="65"/>
      <c r="O10625" s="65"/>
      <c r="P10625" s="65"/>
      <c r="Q10625" s="65"/>
      <c r="R10625" s="65"/>
      <c r="S10625" s="65"/>
      <c r="T10625" s="66"/>
    </row>
    <row r="10626" spans="3:20" x14ac:dyDescent="0.3">
      <c r="C10626" s="62"/>
      <c r="D10626" s="62"/>
      <c r="E10626" s="62"/>
      <c r="F10626" s="62"/>
      <c r="G10626" s="62"/>
      <c r="H10626" s="62"/>
      <c r="I10626" s="62"/>
      <c r="J10626" s="62"/>
      <c r="K10626" s="62"/>
      <c r="L10626" s="65"/>
      <c r="M10626" s="65"/>
      <c r="N10626" s="65"/>
      <c r="O10626" s="65"/>
      <c r="P10626" s="65"/>
      <c r="Q10626" s="65"/>
      <c r="R10626" s="65"/>
      <c r="S10626" s="65"/>
      <c r="T10626" s="66"/>
    </row>
    <row r="10627" spans="3:20" x14ac:dyDescent="0.3">
      <c r="C10627" s="62"/>
      <c r="D10627" s="62"/>
      <c r="E10627" s="62"/>
      <c r="F10627" s="62"/>
      <c r="G10627" s="62"/>
      <c r="H10627" s="62"/>
      <c r="I10627" s="62"/>
      <c r="J10627" s="62"/>
      <c r="K10627" s="62"/>
      <c r="L10627" s="65"/>
      <c r="M10627" s="65"/>
      <c r="N10627" s="65"/>
      <c r="O10627" s="65"/>
      <c r="P10627" s="65"/>
      <c r="Q10627" s="65"/>
      <c r="R10627" s="65"/>
      <c r="S10627" s="65"/>
      <c r="T10627" s="66"/>
    </row>
    <row r="10628" spans="3:20" x14ac:dyDescent="0.3">
      <c r="C10628" s="62"/>
      <c r="D10628" s="62"/>
      <c r="E10628" s="62"/>
      <c r="F10628" s="62"/>
      <c r="G10628" s="62"/>
      <c r="H10628" s="62"/>
      <c r="I10628" s="62"/>
      <c r="J10628" s="62"/>
      <c r="K10628" s="62"/>
      <c r="L10628" s="65"/>
      <c r="M10628" s="65"/>
      <c r="N10628" s="65"/>
      <c r="O10628" s="65"/>
      <c r="P10628" s="65"/>
      <c r="Q10628" s="65"/>
      <c r="R10628" s="65"/>
      <c r="S10628" s="65"/>
      <c r="T10628" s="66"/>
    </row>
    <row r="10629" spans="3:20" x14ac:dyDescent="0.3">
      <c r="C10629" s="62"/>
      <c r="D10629" s="62"/>
      <c r="E10629" s="62"/>
      <c r="F10629" s="62"/>
      <c r="G10629" s="62"/>
      <c r="H10629" s="62"/>
      <c r="I10629" s="62"/>
      <c r="J10629" s="62"/>
      <c r="K10629" s="62"/>
      <c r="L10629" s="65"/>
      <c r="M10629" s="65"/>
      <c r="N10629" s="65"/>
      <c r="O10629" s="65"/>
      <c r="P10629" s="65"/>
      <c r="Q10629" s="65"/>
      <c r="R10629" s="65"/>
      <c r="S10629" s="65"/>
      <c r="T10629" s="66"/>
    </row>
    <row r="10630" spans="3:20" x14ac:dyDescent="0.3">
      <c r="C10630" s="62"/>
      <c r="D10630" s="62"/>
      <c r="E10630" s="62"/>
      <c r="F10630" s="62"/>
      <c r="G10630" s="62"/>
      <c r="H10630" s="62"/>
      <c r="I10630" s="62"/>
      <c r="J10630" s="62"/>
      <c r="K10630" s="62"/>
      <c r="L10630" s="65"/>
      <c r="M10630" s="65"/>
      <c r="N10630" s="65"/>
      <c r="O10630" s="65"/>
      <c r="P10630" s="65"/>
      <c r="Q10630" s="65"/>
      <c r="R10630" s="65"/>
      <c r="S10630" s="65"/>
      <c r="T10630" s="66"/>
    </row>
    <row r="10631" spans="3:20" x14ac:dyDescent="0.3">
      <c r="C10631" s="62"/>
      <c r="D10631" s="62"/>
      <c r="E10631" s="62"/>
      <c r="F10631" s="62"/>
      <c r="G10631" s="62"/>
      <c r="H10631" s="62"/>
      <c r="I10631" s="62"/>
      <c r="J10631" s="62"/>
      <c r="K10631" s="62"/>
      <c r="L10631" s="65"/>
      <c r="M10631" s="65"/>
      <c r="N10631" s="65"/>
      <c r="O10631" s="65"/>
      <c r="P10631" s="65"/>
      <c r="Q10631" s="65"/>
      <c r="R10631" s="65"/>
      <c r="S10631" s="65"/>
      <c r="T10631" s="66"/>
    </row>
    <row r="10632" spans="3:20" x14ac:dyDescent="0.3">
      <c r="C10632" s="62"/>
      <c r="D10632" s="62"/>
      <c r="E10632" s="62"/>
      <c r="F10632" s="62"/>
      <c r="G10632" s="62"/>
      <c r="H10632" s="62"/>
      <c r="I10632" s="62"/>
      <c r="J10632" s="62"/>
      <c r="K10632" s="62"/>
      <c r="L10632" s="65"/>
      <c r="M10632" s="65"/>
      <c r="N10632" s="65"/>
      <c r="O10632" s="65"/>
      <c r="P10632" s="65"/>
      <c r="Q10632" s="65"/>
      <c r="R10632" s="65"/>
      <c r="S10632" s="65"/>
      <c r="T10632" s="66"/>
    </row>
    <row r="10633" spans="3:20" x14ac:dyDescent="0.3">
      <c r="C10633" s="62"/>
      <c r="D10633" s="62"/>
      <c r="E10633" s="62"/>
      <c r="F10633" s="62"/>
      <c r="G10633" s="62"/>
      <c r="H10633" s="62"/>
      <c r="I10633" s="62"/>
      <c r="J10633" s="62"/>
      <c r="K10633" s="62"/>
      <c r="L10633" s="65"/>
      <c r="M10633" s="65"/>
      <c r="N10633" s="65"/>
      <c r="O10633" s="65"/>
      <c r="P10633" s="65"/>
      <c r="Q10633" s="65"/>
      <c r="R10633" s="65"/>
      <c r="S10633" s="65"/>
      <c r="T10633" s="66"/>
    </row>
    <row r="10634" spans="3:20" x14ac:dyDescent="0.3">
      <c r="C10634" s="62"/>
      <c r="D10634" s="62"/>
      <c r="E10634" s="62"/>
      <c r="F10634" s="62"/>
      <c r="G10634" s="62"/>
      <c r="H10634" s="62"/>
      <c r="I10634" s="62"/>
      <c r="J10634" s="62"/>
      <c r="K10634" s="62"/>
      <c r="L10634" s="65"/>
      <c r="M10634" s="65"/>
      <c r="N10634" s="65"/>
      <c r="O10634" s="65"/>
      <c r="P10634" s="65"/>
      <c r="Q10634" s="65"/>
      <c r="R10634" s="65"/>
      <c r="S10634" s="65"/>
      <c r="T10634" s="66"/>
    </row>
    <row r="10635" spans="3:20" x14ac:dyDescent="0.3">
      <c r="C10635" s="62"/>
      <c r="D10635" s="62"/>
      <c r="E10635" s="62"/>
      <c r="F10635" s="62"/>
      <c r="G10635" s="62"/>
      <c r="H10635" s="62"/>
      <c r="I10635" s="62"/>
      <c r="J10635" s="62"/>
      <c r="K10635" s="62"/>
      <c r="L10635" s="65"/>
      <c r="M10635" s="65"/>
      <c r="N10635" s="65"/>
      <c r="O10635" s="65"/>
      <c r="P10635" s="65"/>
      <c r="Q10635" s="65"/>
      <c r="R10635" s="65"/>
      <c r="S10635" s="65"/>
      <c r="T10635" s="66"/>
    </row>
    <row r="10636" spans="3:20" x14ac:dyDescent="0.3">
      <c r="C10636" s="62"/>
      <c r="D10636" s="62"/>
      <c r="E10636" s="62"/>
      <c r="F10636" s="62"/>
      <c r="G10636" s="62"/>
      <c r="H10636" s="62"/>
      <c r="I10636" s="62"/>
      <c r="J10636" s="62"/>
      <c r="K10636" s="62"/>
      <c r="L10636" s="65"/>
      <c r="M10636" s="65"/>
      <c r="N10636" s="65"/>
      <c r="O10636" s="65"/>
      <c r="P10636" s="65"/>
      <c r="Q10636" s="65"/>
      <c r="R10636" s="65"/>
      <c r="S10636" s="65"/>
      <c r="T10636" s="66"/>
    </row>
    <row r="10637" spans="3:20" x14ac:dyDescent="0.3">
      <c r="C10637" s="62"/>
      <c r="D10637" s="62"/>
      <c r="E10637" s="62"/>
      <c r="F10637" s="62"/>
      <c r="G10637" s="62"/>
      <c r="H10637" s="62"/>
      <c r="I10637" s="62"/>
      <c r="J10637" s="62"/>
      <c r="K10637" s="62"/>
      <c r="L10637" s="65"/>
      <c r="M10637" s="65"/>
      <c r="N10637" s="65"/>
      <c r="O10637" s="65"/>
      <c r="P10637" s="65"/>
      <c r="Q10637" s="65"/>
      <c r="R10637" s="65"/>
      <c r="S10637" s="65"/>
      <c r="T10637" s="66"/>
    </row>
    <row r="10638" spans="3:20" x14ac:dyDescent="0.3">
      <c r="C10638" s="62"/>
      <c r="D10638" s="62"/>
      <c r="E10638" s="62"/>
      <c r="F10638" s="62"/>
      <c r="G10638" s="62"/>
      <c r="H10638" s="62"/>
      <c r="I10638" s="62"/>
      <c r="J10638" s="62"/>
      <c r="K10638" s="62"/>
      <c r="L10638" s="65"/>
      <c r="M10638" s="65"/>
      <c r="N10638" s="65"/>
      <c r="O10638" s="65"/>
      <c r="P10638" s="65"/>
      <c r="Q10638" s="65"/>
      <c r="R10638" s="65"/>
      <c r="S10638" s="65"/>
      <c r="T10638" s="66"/>
    </row>
    <row r="10639" spans="3:20" x14ac:dyDescent="0.3">
      <c r="C10639" s="62"/>
      <c r="D10639" s="62"/>
      <c r="E10639" s="62"/>
      <c r="F10639" s="62"/>
      <c r="G10639" s="62"/>
      <c r="H10639" s="62"/>
      <c r="I10639" s="62"/>
      <c r="J10639" s="62"/>
      <c r="K10639" s="62"/>
      <c r="L10639" s="65"/>
      <c r="M10639" s="65"/>
      <c r="N10639" s="65"/>
      <c r="O10639" s="65"/>
      <c r="P10639" s="65"/>
      <c r="Q10639" s="65"/>
      <c r="R10639" s="65"/>
      <c r="S10639" s="65"/>
      <c r="T10639" s="66"/>
    </row>
    <row r="10640" spans="3:20" x14ac:dyDescent="0.3">
      <c r="C10640" s="62"/>
      <c r="D10640" s="62"/>
      <c r="E10640" s="62"/>
      <c r="F10640" s="62"/>
      <c r="G10640" s="62"/>
      <c r="H10640" s="62"/>
      <c r="I10640" s="62"/>
      <c r="J10640" s="62"/>
      <c r="K10640" s="62"/>
      <c r="L10640" s="65"/>
      <c r="M10640" s="65"/>
      <c r="N10640" s="65"/>
      <c r="O10640" s="65"/>
      <c r="P10640" s="65"/>
      <c r="Q10640" s="65"/>
      <c r="R10640" s="65"/>
      <c r="S10640" s="65"/>
      <c r="T10640" s="66"/>
    </row>
    <row r="10641" spans="3:20" x14ac:dyDescent="0.3">
      <c r="C10641" s="62"/>
      <c r="D10641" s="62"/>
      <c r="E10641" s="62"/>
      <c r="F10641" s="62"/>
      <c r="G10641" s="62"/>
      <c r="H10641" s="62"/>
      <c r="I10641" s="62"/>
      <c r="J10641" s="62"/>
      <c r="K10641" s="62"/>
      <c r="L10641" s="65"/>
      <c r="M10641" s="65"/>
      <c r="N10641" s="65"/>
      <c r="O10641" s="65"/>
      <c r="P10641" s="65"/>
      <c r="Q10641" s="65"/>
      <c r="R10641" s="65"/>
      <c r="S10641" s="65"/>
      <c r="T10641" s="66"/>
    </row>
    <row r="10642" spans="3:20" x14ac:dyDescent="0.3">
      <c r="C10642" s="62"/>
      <c r="D10642" s="62"/>
      <c r="E10642" s="62"/>
      <c r="F10642" s="62"/>
      <c r="G10642" s="62"/>
      <c r="H10642" s="62"/>
      <c r="I10642" s="62"/>
      <c r="J10642" s="62"/>
      <c r="K10642" s="62"/>
      <c r="L10642" s="65"/>
      <c r="M10642" s="65"/>
      <c r="N10642" s="65"/>
      <c r="O10642" s="65"/>
      <c r="P10642" s="65"/>
      <c r="Q10642" s="65"/>
      <c r="R10642" s="65"/>
      <c r="S10642" s="65"/>
      <c r="T10642" s="66"/>
    </row>
    <row r="10643" spans="3:20" x14ac:dyDescent="0.3">
      <c r="C10643" s="62"/>
      <c r="D10643" s="62"/>
      <c r="E10643" s="62"/>
      <c r="F10643" s="62"/>
      <c r="G10643" s="62"/>
      <c r="H10643" s="62"/>
      <c r="I10643" s="62"/>
      <c r="J10643" s="62"/>
      <c r="K10643" s="62"/>
      <c r="L10643" s="65"/>
      <c r="M10643" s="65"/>
      <c r="N10643" s="65"/>
      <c r="O10643" s="65"/>
      <c r="P10643" s="65"/>
      <c r="Q10643" s="65"/>
      <c r="R10643" s="65"/>
      <c r="S10643" s="65"/>
      <c r="T10643" s="66"/>
    </row>
    <row r="10644" spans="3:20" x14ac:dyDescent="0.3">
      <c r="C10644" s="62"/>
      <c r="D10644" s="62"/>
      <c r="E10644" s="62"/>
      <c r="F10644" s="62"/>
      <c r="G10644" s="62"/>
      <c r="H10644" s="62"/>
      <c r="I10644" s="62"/>
      <c r="J10644" s="62"/>
      <c r="K10644" s="62"/>
      <c r="L10644" s="65"/>
      <c r="M10644" s="65"/>
      <c r="N10644" s="65"/>
      <c r="O10644" s="65"/>
      <c r="P10644" s="65"/>
      <c r="Q10644" s="65"/>
      <c r="R10644" s="65"/>
      <c r="S10644" s="65"/>
      <c r="T10644" s="66"/>
    </row>
    <row r="10645" spans="3:20" x14ac:dyDescent="0.3">
      <c r="C10645" s="62"/>
      <c r="D10645" s="62"/>
      <c r="E10645" s="62"/>
      <c r="F10645" s="62"/>
      <c r="G10645" s="62"/>
      <c r="H10645" s="62"/>
      <c r="I10645" s="62"/>
      <c r="J10645" s="62"/>
      <c r="K10645" s="62"/>
      <c r="L10645" s="65"/>
      <c r="M10645" s="65"/>
      <c r="N10645" s="65"/>
      <c r="O10645" s="65"/>
      <c r="P10645" s="65"/>
      <c r="Q10645" s="65"/>
      <c r="R10645" s="65"/>
      <c r="S10645" s="65"/>
      <c r="T10645" s="66"/>
    </row>
    <row r="10646" spans="3:20" x14ac:dyDescent="0.3">
      <c r="C10646" s="62"/>
      <c r="D10646" s="62"/>
      <c r="E10646" s="62"/>
      <c r="F10646" s="62"/>
      <c r="G10646" s="62"/>
      <c r="H10646" s="62"/>
      <c r="I10646" s="62"/>
      <c r="J10646" s="62"/>
      <c r="K10646" s="62"/>
      <c r="L10646" s="65"/>
      <c r="M10646" s="65"/>
      <c r="N10646" s="65"/>
      <c r="O10646" s="65"/>
      <c r="P10646" s="65"/>
      <c r="Q10646" s="65"/>
      <c r="R10646" s="65"/>
      <c r="S10646" s="65"/>
      <c r="T10646" s="66"/>
    </row>
    <row r="10647" spans="3:20" x14ac:dyDescent="0.3">
      <c r="C10647" s="62"/>
      <c r="D10647" s="62"/>
      <c r="E10647" s="62"/>
      <c r="F10647" s="62"/>
      <c r="G10647" s="62"/>
      <c r="H10647" s="62"/>
      <c r="I10647" s="62"/>
      <c r="J10647" s="62"/>
      <c r="K10647" s="62"/>
      <c r="L10647" s="65"/>
      <c r="M10647" s="65"/>
      <c r="N10647" s="65"/>
      <c r="O10647" s="65"/>
      <c r="P10647" s="65"/>
      <c r="Q10647" s="65"/>
      <c r="R10647" s="65"/>
      <c r="S10647" s="65"/>
      <c r="T10647" s="66"/>
    </row>
    <row r="10648" spans="3:20" x14ac:dyDescent="0.3">
      <c r="C10648" s="62"/>
      <c r="D10648" s="62"/>
      <c r="E10648" s="62"/>
      <c r="F10648" s="62"/>
      <c r="G10648" s="62"/>
      <c r="H10648" s="62"/>
      <c r="I10648" s="62"/>
      <c r="J10648" s="62"/>
      <c r="K10648" s="62"/>
      <c r="L10648" s="65"/>
      <c r="M10648" s="65"/>
      <c r="N10648" s="65"/>
      <c r="O10648" s="65"/>
      <c r="P10648" s="65"/>
      <c r="Q10648" s="65"/>
      <c r="R10648" s="65"/>
      <c r="S10648" s="65"/>
      <c r="T10648" s="66"/>
    </row>
    <row r="10649" spans="3:20" x14ac:dyDescent="0.3">
      <c r="C10649" s="62"/>
      <c r="D10649" s="62"/>
      <c r="E10649" s="62"/>
      <c r="F10649" s="62"/>
      <c r="G10649" s="62"/>
      <c r="H10649" s="62"/>
      <c r="I10649" s="62"/>
      <c r="J10649" s="62"/>
      <c r="K10649" s="62"/>
      <c r="L10649" s="65"/>
      <c r="M10649" s="65"/>
      <c r="N10649" s="65"/>
      <c r="O10649" s="65"/>
      <c r="P10649" s="65"/>
      <c r="Q10649" s="65"/>
      <c r="R10649" s="65"/>
      <c r="S10649" s="65"/>
      <c r="T10649" s="66"/>
    </row>
    <row r="10650" spans="3:20" x14ac:dyDescent="0.3">
      <c r="C10650" s="62"/>
      <c r="D10650" s="62"/>
      <c r="E10650" s="62"/>
      <c r="F10650" s="62"/>
      <c r="G10650" s="62"/>
      <c r="H10650" s="62"/>
      <c r="I10650" s="62"/>
      <c r="J10650" s="62"/>
      <c r="K10650" s="62"/>
      <c r="L10650" s="65"/>
      <c r="M10650" s="65"/>
      <c r="N10650" s="65"/>
      <c r="O10650" s="65"/>
      <c r="P10650" s="65"/>
      <c r="Q10650" s="65"/>
      <c r="R10650" s="65"/>
      <c r="S10650" s="65"/>
      <c r="T10650" s="66"/>
    </row>
    <row r="10651" spans="3:20" x14ac:dyDescent="0.3">
      <c r="C10651" s="62"/>
      <c r="D10651" s="62"/>
      <c r="E10651" s="62"/>
      <c r="F10651" s="62"/>
      <c r="G10651" s="62"/>
      <c r="H10651" s="62"/>
      <c r="I10651" s="62"/>
      <c r="J10651" s="62"/>
      <c r="K10651" s="62"/>
      <c r="L10651" s="65"/>
      <c r="M10651" s="65"/>
      <c r="N10651" s="65"/>
      <c r="O10651" s="65"/>
      <c r="P10651" s="65"/>
      <c r="Q10651" s="65"/>
      <c r="R10651" s="65"/>
      <c r="S10651" s="65"/>
      <c r="T10651" s="66"/>
    </row>
    <row r="10652" spans="3:20" x14ac:dyDescent="0.3">
      <c r="C10652" s="62"/>
      <c r="D10652" s="62"/>
      <c r="E10652" s="62"/>
      <c r="F10652" s="62"/>
      <c r="G10652" s="62"/>
      <c r="H10652" s="62"/>
      <c r="I10652" s="62"/>
      <c r="J10652" s="62"/>
      <c r="K10652" s="62"/>
      <c r="L10652" s="65"/>
      <c r="M10652" s="65"/>
      <c r="N10652" s="65"/>
      <c r="O10652" s="65"/>
      <c r="P10652" s="65"/>
      <c r="Q10652" s="65"/>
      <c r="R10652" s="65"/>
      <c r="S10652" s="65"/>
      <c r="T10652" s="66"/>
    </row>
    <row r="10653" spans="3:20" x14ac:dyDescent="0.3">
      <c r="C10653" s="62"/>
      <c r="D10653" s="62"/>
      <c r="E10653" s="62"/>
      <c r="F10653" s="62"/>
      <c r="G10653" s="62"/>
      <c r="H10653" s="62"/>
      <c r="I10653" s="62"/>
      <c r="J10653" s="62"/>
      <c r="K10653" s="62"/>
      <c r="L10653" s="65"/>
      <c r="M10653" s="65"/>
      <c r="N10653" s="65"/>
      <c r="O10653" s="65"/>
      <c r="P10653" s="65"/>
      <c r="Q10653" s="65"/>
      <c r="R10653" s="65"/>
      <c r="S10653" s="65"/>
      <c r="T10653" s="66"/>
    </row>
    <row r="10654" spans="3:20" x14ac:dyDescent="0.3">
      <c r="C10654" s="62"/>
      <c r="D10654" s="62"/>
      <c r="E10654" s="62"/>
      <c r="F10654" s="62"/>
      <c r="G10654" s="62"/>
      <c r="H10654" s="62"/>
      <c r="I10654" s="62"/>
      <c r="J10654" s="62"/>
      <c r="K10654" s="62"/>
      <c r="L10654" s="65"/>
      <c r="M10654" s="65"/>
      <c r="N10654" s="65"/>
      <c r="O10654" s="65"/>
      <c r="P10654" s="65"/>
      <c r="Q10654" s="65"/>
      <c r="R10654" s="65"/>
      <c r="S10654" s="65"/>
      <c r="T10654" s="66"/>
    </row>
    <row r="10655" spans="3:20" x14ac:dyDescent="0.3">
      <c r="C10655" s="62"/>
      <c r="D10655" s="62"/>
      <c r="E10655" s="62"/>
      <c r="F10655" s="62"/>
      <c r="G10655" s="62"/>
      <c r="H10655" s="62"/>
      <c r="I10655" s="62"/>
      <c r="J10655" s="62"/>
      <c r="K10655" s="62"/>
      <c r="L10655" s="65"/>
      <c r="M10655" s="65"/>
      <c r="N10655" s="65"/>
      <c r="O10655" s="65"/>
      <c r="P10655" s="65"/>
      <c r="Q10655" s="65"/>
      <c r="R10655" s="65"/>
      <c r="S10655" s="65"/>
      <c r="T10655" s="66"/>
    </row>
    <row r="10656" spans="3:20" x14ac:dyDescent="0.3">
      <c r="C10656" s="62"/>
      <c r="D10656" s="62"/>
      <c r="E10656" s="62"/>
      <c r="F10656" s="62"/>
      <c r="G10656" s="62"/>
      <c r="H10656" s="62"/>
      <c r="I10656" s="62"/>
      <c r="J10656" s="62"/>
      <c r="K10656" s="62"/>
      <c r="L10656" s="65"/>
      <c r="M10656" s="65"/>
      <c r="N10656" s="65"/>
      <c r="O10656" s="65"/>
      <c r="P10656" s="65"/>
      <c r="Q10656" s="65"/>
      <c r="R10656" s="65"/>
      <c r="S10656" s="65"/>
      <c r="T10656" s="66"/>
    </row>
    <row r="10657" spans="3:20" x14ac:dyDescent="0.3">
      <c r="C10657" s="62"/>
      <c r="D10657" s="62"/>
      <c r="E10657" s="62"/>
      <c r="F10657" s="62"/>
      <c r="G10657" s="62"/>
      <c r="H10657" s="62"/>
      <c r="I10657" s="62"/>
      <c r="J10657" s="62"/>
      <c r="K10657" s="62"/>
      <c r="L10657" s="65"/>
      <c r="M10657" s="65"/>
      <c r="N10657" s="65"/>
      <c r="O10657" s="65"/>
      <c r="P10657" s="65"/>
      <c r="Q10657" s="65"/>
      <c r="R10657" s="65"/>
      <c r="S10657" s="65"/>
      <c r="T10657" s="66"/>
    </row>
    <row r="10658" spans="3:20" x14ac:dyDescent="0.3">
      <c r="C10658" s="62"/>
      <c r="D10658" s="62"/>
      <c r="E10658" s="62"/>
      <c r="F10658" s="62"/>
      <c r="G10658" s="62"/>
      <c r="H10658" s="62"/>
      <c r="I10658" s="62"/>
      <c r="J10658" s="62"/>
      <c r="K10658" s="62"/>
      <c r="L10658" s="65"/>
      <c r="M10658" s="65"/>
      <c r="N10658" s="65"/>
      <c r="O10658" s="65"/>
      <c r="P10658" s="65"/>
      <c r="Q10658" s="65"/>
      <c r="R10658" s="65"/>
      <c r="S10658" s="65"/>
      <c r="T10658" s="66"/>
    </row>
    <row r="10659" spans="3:20" x14ac:dyDescent="0.3">
      <c r="C10659" s="62"/>
      <c r="D10659" s="62"/>
      <c r="E10659" s="62"/>
      <c r="F10659" s="62"/>
      <c r="G10659" s="62"/>
      <c r="H10659" s="62"/>
      <c r="I10659" s="62"/>
      <c r="J10659" s="62"/>
      <c r="K10659" s="62"/>
      <c r="L10659" s="65"/>
      <c r="M10659" s="65"/>
      <c r="N10659" s="65"/>
      <c r="O10659" s="65"/>
      <c r="P10659" s="65"/>
      <c r="Q10659" s="65"/>
      <c r="R10659" s="65"/>
      <c r="S10659" s="65"/>
      <c r="T10659" s="66"/>
    </row>
    <row r="10660" spans="3:20" x14ac:dyDescent="0.3">
      <c r="C10660" s="62"/>
      <c r="D10660" s="62"/>
      <c r="E10660" s="62"/>
      <c r="F10660" s="62"/>
      <c r="G10660" s="62"/>
      <c r="H10660" s="62"/>
      <c r="I10660" s="62"/>
      <c r="J10660" s="62"/>
      <c r="K10660" s="62"/>
      <c r="L10660" s="65"/>
      <c r="M10660" s="65"/>
      <c r="N10660" s="65"/>
      <c r="O10660" s="65"/>
      <c r="P10660" s="65"/>
      <c r="Q10660" s="65"/>
      <c r="R10660" s="65"/>
      <c r="S10660" s="65"/>
      <c r="T10660" s="66"/>
    </row>
    <row r="10661" spans="3:20" x14ac:dyDescent="0.3">
      <c r="C10661" s="62"/>
      <c r="D10661" s="62"/>
      <c r="E10661" s="62"/>
      <c r="F10661" s="62"/>
      <c r="G10661" s="62"/>
      <c r="H10661" s="62"/>
      <c r="I10661" s="62"/>
      <c r="J10661" s="62"/>
      <c r="K10661" s="62"/>
      <c r="L10661" s="65"/>
      <c r="M10661" s="65"/>
      <c r="N10661" s="65"/>
      <c r="O10661" s="65"/>
      <c r="P10661" s="65"/>
      <c r="Q10661" s="65"/>
      <c r="R10661" s="65"/>
      <c r="S10661" s="65"/>
      <c r="T10661" s="66"/>
    </row>
    <row r="10662" spans="3:20" x14ac:dyDescent="0.3">
      <c r="C10662" s="62"/>
      <c r="D10662" s="62"/>
      <c r="E10662" s="62"/>
      <c r="F10662" s="62"/>
      <c r="G10662" s="62"/>
      <c r="H10662" s="62"/>
      <c r="I10662" s="62"/>
      <c r="J10662" s="62"/>
      <c r="K10662" s="62"/>
      <c r="L10662" s="65"/>
      <c r="M10662" s="65"/>
      <c r="N10662" s="65"/>
      <c r="O10662" s="65"/>
      <c r="P10662" s="65"/>
      <c r="Q10662" s="65"/>
      <c r="R10662" s="65"/>
      <c r="S10662" s="65"/>
      <c r="T10662" s="66"/>
    </row>
    <row r="10663" spans="3:20" x14ac:dyDescent="0.3">
      <c r="C10663" s="62"/>
      <c r="D10663" s="62"/>
      <c r="E10663" s="62"/>
      <c r="F10663" s="62"/>
      <c r="G10663" s="62"/>
      <c r="H10663" s="62"/>
      <c r="I10663" s="62"/>
      <c r="J10663" s="62"/>
      <c r="K10663" s="62"/>
      <c r="L10663" s="65"/>
      <c r="M10663" s="65"/>
      <c r="N10663" s="65"/>
      <c r="O10663" s="65"/>
      <c r="P10663" s="65"/>
      <c r="Q10663" s="65"/>
      <c r="R10663" s="65"/>
      <c r="S10663" s="65"/>
      <c r="T10663" s="66"/>
    </row>
    <row r="10664" spans="3:20" x14ac:dyDescent="0.3">
      <c r="C10664" s="62"/>
      <c r="D10664" s="62"/>
      <c r="E10664" s="62"/>
      <c r="F10664" s="62"/>
      <c r="G10664" s="62"/>
      <c r="H10664" s="62"/>
      <c r="I10664" s="62"/>
      <c r="J10664" s="62"/>
      <c r="K10664" s="62"/>
      <c r="L10664" s="65"/>
      <c r="M10664" s="65"/>
      <c r="N10664" s="65"/>
      <c r="O10664" s="65"/>
      <c r="P10664" s="65"/>
      <c r="Q10664" s="65"/>
      <c r="R10664" s="65"/>
      <c r="S10664" s="65"/>
      <c r="T10664" s="66"/>
    </row>
    <row r="10665" spans="3:20" x14ac:dyDescent="0.3">
      <c r="C10665" s="62"/>
      <c r="D10665" s="62"/>
      <c r="E10665" s="62"/>
      <c r="F10665" s="62"/>
      <c r="G10665" s="62"/>
      <c r="H10665" s="62"/>
      <c r="I10665" s="62"/>
      <c r="J10665" s="62"/>
      <c r="K10665" s="62"/>
      <c r="L10665" s="65"/>
      <c r="M10665" s="65"/>
      <c r="N10665" s="65"/>
      <c r="O10665" s="65"/>
      <c r="P10665" s="65"/>
      <c r="Q10665" s="65"/>
      <c r="R10665" s="65"/>
      <c r="S10665" s="65"/>
      <c r="T10665" s="66"/>
    </row>
    <row r="10666" spans="3:20" x14ac:dyDescent="0.3">
      <c r="C10666" s="62"/>
      <c r="D10666" s="62"/>
      <c r="E10666" s="62"/>
      <c r="F10666" s="62"/>
      <c r="G10666" s="62"/>
      <c r="H10666" s="62"/>
      <c r="I10666" s="62"/>
      <c r="J10666" s="62"/>
      <c r="K10666" s="62"/>
      <c r="L10666" s="65"/>
      <c r="M10666" s="65"/>
      <c r="N10666" s="65"/>
      <c r="O10666" s="65"/>
      <c r="P10666" s="65"/>
      <c r="Q10666" s="65"/>
      <c r="R10666" s="65"/>
      <c r="S10666" s="65"/>
      <c r="T10666" s="66"/>
    </row>
    <row r="10667" spans="3:20" x14ac:dyDescent="0.3">
      <c r="C10667" s="62"/>
      <c r="D10667" s="62"/>
      <c r="E10667" s="62"/>
      <c r="F10667" s="62"/>
      <c r="G10667" s="62"/>
      <c r="H10667" s="62"/>
      <c r="I10667" s="62"/>
      <c r="J10667" s="62"/>
      <c r="K10667" s="62"/>
      <c r="L10667" s="65"/>
      <c r="M10667" s="65"/>
      <c r="N10667" s="65"/>
      <c r="O10667" s="65"/>
      <c r="P10667" s="65"/>
      <c r="Q10667" s="65"/>
      <c r="R10667" s="65"/>
      <c r="S10667" s="65"/>
      <c r="T10667" s="66"/>
    </row>
    <row r="10668" spans="3:20" x14ac:dyDescent="0.3">
      <c r="C10668" s="62"/>
      <c r="D10668" s="62"/>
      <c r="E10668" s="62"/>
      <c r="F10668" s="62"/>
      <c r="G10668" s="62"/>
      <c r="H10668" s="62"/>
      <c r="I10668" s="62"/>
      <c r="J10668" s="62"/>
      <c r="K10668" s="62"/>
      <c r="L10668" s="65"/>
      <c r="M10668" s="65"/>
      <c r="N10668" s="65"/>
      <c r="O10668" s="65"/>
      <c r="P10668" s="65"/>
      <c r="Q10668" s="65"/>
      <c r="R10668" s="65"/>
      <c r="S10668" s="65"/>
      <c r="T10668" s="66"/>
    </row>
    <row r="10669" spans="3:20" x14ac:dyDescent="0.3">
      <c r="C10669" s="62"/>
      <c r="D10669" s="62"/>
      <c r="E10669" s="62"/>
      <c r="F10669" s="62"/>
      <c r="G10669" s="62"/>
      <c r="H10669" s="62"/>
      <c r="I10669" s="62"/>
      <c r="J10669" s="62"/>
      <c r="K10669" s="62"/>
      <c r="L10669" s="65"/>
      <c r="M10669" s="65"/>
      <c r="N10669" s="65"/>
      <c r="O10669" s="65"/>
      <c r="P10669" s="65"/>
      <c r="Q10669" s="65"/>
      <c r="R10669" s="65"/>
      <c r="S10669" s="65"/>
      <c r="T10669" s="66"/>
    </row>
    <row r="10670" spans="3:20" x14ac:dyDescent="0.3">
      <c r="C10670" s="62"/>
      <c r="D10670" s="62"/>
      <c r="E10670" s="62"/>
      <c r="F10670" s="62"/>
      <c r="G10670" s="62"/>
      <c r="H10670" s="62"/>
      <c r="I10670" s="62"/>
      <c r="J10670" s="62"/>
      <c r="K10670" s="62"/>
      <c r="L10670" s="65"/>
      <c r="M10670" s="65"/>
      <c r="N10670" s="65"/>
      <c r="O10670" s="65"/>
      <c r="P10670" s="65"/>
      <c r="Q10670" s="65"/>
      <c r="R10670" s="65"/>
      <c r="S10670" s="65"/>
      <c r="T10670" s="66"/>
    </row>
    <row r="10671" spans="3:20" x14ac:dyDescent="0.3">
      <c r="C10671" s="62"/>
      <c r="D10671" s="62"/>
      <c r="E10671" s="62"/>
      <c r="F10671" s="62"/>
      <c r="G10671" s="62"/>
      <c r="H10671" s="62"/>
      <c r="I10671" s="62"/>
      <c r="J10671" s="62"/>
      <c r="K10671" s="62"/>
      <c r="L10671" s="65"/>
      <c r="M10671" s="65"/>
      <c r="N10671" s="65"/>
      <c r="O10671" s="65"/>
      <c r="P10671" s="65"/>
      <c r="Q10671" s="65"/>
      <c r="R10671" s="65"/>
      <c r="S10671" s="65"/>
      <c r="T10671" s="66"/>
    </row>
    <row r="10672" spans="3:20" x14ac:dyDescent="0.3">
      <c r="C10672" s="62"/>
      <c r="D10672" s="62"/>
      <c r="E10672" s="62"/>
      <c r="F10672" s="62"/>
      <c r="G10672" s="62"/>
      <c r="H10672" s="62"/>
      <c r="I10672" s="62"/>
      <c r="J10672" s="62"/>
      <c r="K10672" s="62"/>
      <c r="L10672" s="65"/>
      <c r="M10672" s="65"/>
      <c r="N10672" s="65"/>
      <c r="O10672" s="65"/>
      <c r="P10672" s="65"/>
      <c r="Q10672" s="65"/>
      <c r="R10672" s="65"/>
      <c r="S10672" s="65"/>
      <c r="T10672" s="66"/>
    </row>
    <row r="10673" spans="3:20" x14ac:dyDescent="0.3">
      <c r="C10673" s="62"/>
      <c r="D10673" s="62"/>
      <c r="E10673" s="62"/>
      <c r="F10673" s="62"/>
      <c r="G10673" s="62"/>
      <c r="H10673" s="62"/>
      <c r="I10673" s="62"/>
      <c r="J10673" s="62"/>
      <c r="K10673" s="62"/>
      <c r="L10673" s="65"/>
      <c r="M10673" s="65"/>
      <c r="N10673" s="65"/>
      <c r="O10673" s="65"/>
      <c r="P10673" s="65"/>
      <c r="Q10673" s="65"/>
      <c r="R10673" s="65"/>
      <c r="S10673" s="65"/>
      <c r="T10673" s="66"/>
    </row>
    <row r="10674" spans="3:20" x14ac:dyDescent="0.3">
      <c r="C10674" s="62"/>
      <c r="D10674" s="62"/>
      <c r="E10674" s="62"/>
      <c r="F10674" s="62"/>
      <c r="G10674" s="62"/>
      <c r="H10674" s="62"/>
      <c r="I10674" s="62"/>
      <c r="J10674" s="62"/>
      <c r="K10674" s="62"/>
      <c r="L10674" s="65"/>
      <c r="M10674" s="65"/>
      <c r="N10674" s="65"/>
      <c r="O10674" s="65"/>
      <c r="P10674" s="65"/>
      <c r="Q10674" s="65"/>
      <c r="R10674" s="65"/>
      <c r="S10674" s="65"/>
      <c r="T10674" s="66"/>
    </row>
    <row r="10675" spans="3:20" x14ac:dyDescent="0.3">
      <c r="C10675" s="62"/>
      <c r="D10675" s="62"/>
      <c r="E10675" s="62"/>
      <c r="F10675" s="62"/>
      <c r="G10675" s="62"/>
      <c r="H10675" s="62"/>
      <c r="I10675" s="62"/>
      <c r="J10675" s="62"/>
      <c r="K10675" s="62"/>
      <c r="L10675" s="65"/>
      <c r="M10675" s="65"/>
      <c r="N10675" s="65"/>
      <c r="O10675" s="65"/>
      <c r="P10675" s="65"/>
      <c r="Q10675" s="65"/>
      <c r="R10675" s="65"/>
      <c r="S10675" s="65"/>
      <c r="T10675" s="66"/>
    </row>
    <row r="10676" spans="3:20" x14ac:dyDescent="0.3">
      <c r="C10676" s="62"/>
      <c r="D10676" s="62"/>
      <c r="E10676" s="62"/>
      <c r="F10676" s="62"/>
      <c r="G10676" s="62"/>
      <c r="H10676" s="62"/>
      <c r="I10676" s="62"/>
      <c r="J10676" s="62"/>
      <c r="K10676" s="62"/>
      <c r="L10676" s="65"/>
      <c r="M10676" s="65"/>
      <c r="N10676" s="65"/>
      <c r="O10676" s="65"/>
      <c r="P10676" s="65"/>
      <c r="Q10676" s="65"/>
      <c r="R10676" s="65"/>
      <c r="S10676" s="65"/>
      <c r="T10676" s="66"/>
    </row>
    <row r="10677" spans="3:20" x14ac:dyDescent="0.3">
      <c r="C10677" s="62"/>
      <c r="D10677" s="62"/>
      <c r="E10677" s="62"/>
      <c r="F10677" s="62"/>
      <c r="G10677" s="62"/>
      <c r="H10677" s="62"/>
      <c r="I10677" s="62"/>
      <c r="J10677" s="62"/>
      <c r="K10677" s="62"/>
      <c r="L10677" s="65"/>
      <c r="M10677" s="65"/>
      <c r="N10677" s="65"/>
      <c r="O10677" s="65"/>
      <c r="P10677" s="65"/>
      <c r="Q10677" s="65"/>
      <c r="R10677" s="65"/>
      <c r="S10677" s="65"/>
      <c r="T10677" s="66"/>
    </row>
    <row r="10678" spans="3:20" x14ac:dyDescent="0.3">
      <c r="C10678" s="62"/>
      <c r="D10678" s="62"/>
      <c r="E10678" s="62"/>
      <c r="F10678" s="62"/>
      <c r="G10678" s="62"/>
      <c r="H10678" s="62"/>
      <c r="I10678" s="62"/>
      <c r="J10678" s="62"/>
      <c r="K10678" s="62"/>
      <c r="L10678" s="65"/>
      <c r="M10678" s="65"/>
      <c r="N10678" s="65"/>
      <c r="O10678" s="65"/>
      <c r="P10678" s="65"/>
      <c r="Q10678" s="65"/>
      <c r="R10678" s="65"/>
      <c r="S10678" s="65"/>
      <c r="T10678" s="66"/>
    </row>
    <row r="10679" spans="3:20" x14ac:dyDescent="0.3">
      <c r="C10679" s="62"/>
      <c r="D10679" s="62"/>
      <c r="E10679" s="62"/>
      <c r="F10679" s="62"/>
      <c r="G10679" s="62"/>
      <c r="H10679" s="62"/>
      <c r="I10679" s="62"/>
      <c r="J10679" s="62"/>
      <c r="K10679" s="62"/>
      <c r="L10679" s="65"/>
      <c r="M10679" s="65"/>
      <c r="N10679" s="65"/>
      <c r="O10679" s="65"/>
      <c r="P10679" s="65"/>
      <c r="Q10679" s="65"/>
      <c r="R10679" s="65"/>
      <c r="S10679" s="65"/>
      <c r="T10679" s="66"/>
    </row>
    <row r="10680" spans="3:20" x14ac:dyDescent="0.3">
      <c r="C10680" s="62"/>
      <c r="D10680" s="62"/>
      <c r="E10680" s="62"/>
      <c r="F10680" s="62"/>
      <c r="G10680" s="62"/>
      <c r="H10680" s="62"/>
      <c r="I10680" s="62"/>
      <c r="J10680" s="62"/>
      <c r="K10680" s="62"/>
      <c r="L10680" s="65"/>
      <c r="M10680" s="65"/>
      <c r="N10680" s="65"/>
      <c r="O10680" s="65"/>
      <c r="P10680" s="65"/>
      <c r="Q10680" s="65"/>
      <c r="R10680" s="65"/>
      <c r="S10680" s="65"/>
      <c r="T10680" s="66"/>
    </row>
    <row r="10681" spans="3:20" x14ac:dyDescent="0.3">
      <c r="C10681" s="62"/>
      <c r="D10681" s="62"/>
      <c r="E10681" s="62"/>
      <c r="F10681" s="62"/>
      <c r="G10681" s="62"/>
      <c r="H10681" s="62"/>
      <c r="I10681" s="62"/>
      <c r="J10681" s="62"/>
      <c r="K10681" s="62"/>
      <c r="L10681" s="65"/>
      <c r="M10681" s="65"/>
      <c r="N10681" s="65"/>
      <c r="O10681" s="65"/>
      <c r="P10681" s="65"/>
      <c r="Q10681" s="65"/>
      <c r="R10681" s="65"/>
      <c r="S10681" s="65"/>
      <c r="T10681" s="66"/>
    </row>
    <row r="10682" spans="3:20" x14ac:dyDescent="0.3">
      <c r="C10682" s="62"/>
      <c r="D10682" s="62"/>
      <c r="E10682" s="62"/>
      <c r="F10682" s="62"/>
      <c r="G10682" s="62"/>
      <c r="H10682" s="62"/>
      <c r="I10682" s="62"/>
      <c r="J10682" s="62"/>
      <c r="K10682" s="62"/>
      <c r="L10682" s="65"/>
      <c r="M10682" s="65"/>
      <c r="N10682" s="65"/>
      <c r="O10682" s="65"/>
      <c r="P10682" s="65"/>
      <c r="Q10682" s="65"/>
      <c r="R10682" s="65"/>
      <c r="S10682" s="65"/>
      <c r="T10682" s="66"/>
    </row>
    <row r="10683" spans="3:20" x14ac:dyDescent="0.3">
      <c r="C10683" s="62"/>
      <c r="D10683" s="62"/>
      <c r="E10683" s="62"/>
      <c r="F10683" s="62"/>
      <c r="G10683" s="62"/>
      <c r="H10683" s="62"/>
      <c r="I10683" s="62"/>
      <c r="J10683" s="62"/>
      <c r="K10683" s="62"/>
      <c r="L10683" s="65"/>
      <c r="M10683" s="65"/>
      <c r="N10683" s="65"/>
      <c r="O10683" s="65"/>
      <c r="P10683" s="65"/>
      <c r="Q10683" s="65"/>
      <c r="R10683" s="65"/>
      <c r="S10683" s="65"/>
      <c r="T10683" s="66"/>
    </row>
    <row r="10684" spans="3:20" x14ac:dyDescent="0.3">
      <c r="C10684" s="62"/>
      <c r="D10684" s="62"/>
      <c r="E10684" s="62"/>
      <c r="F10684" s="62"/>
      <c r="G10684" s="62"/>
      <c r="H10684" s="62"/>
      <c r="I10684" s="62"/>
      <c r="J10684" s="62"/>
      <c r="K10684" s="62"/>
      <c r="L10684" s="65"/>
      <c r="M10684" s="65"/>
      <c r="N10684" s="65"/>
      <c r="O10684" s="65"/>
      <c r="P10684" s="65"/>
      <c r="Q10684" s="65"/>
      <c r="R10684" s="65"/>
      <c r="S10684" s="65"/>
      <c r="T10684" s="66"/>
    </row>
    <row r="10685" spans="3:20" x14ac:dyDescent="0.3">
      <c r="C10685" s="62"/>
      <c r="D10685" s="62"/>
      <c r="E10685" s="62"/>
      <c r="F10685" s="62"/>
      <c r="G10685" s="62"/>
      <c r="H10685" s="62"/>
      <c r="I10685" s="62"/>
      <c r="J10685" s="62"/>
      <c r="K10685" s="62"/>
      <c r="L10685" s="65"/>
      <c r="M10685" s="65"/>
      <c r="N10685" s="65"/>
      <c r="O10685" s="65"/>
      <c r="P10685" s="65"/>
      <c r="Q10685" s="65"/>
      <c r="R10685" s="65"/>
      <c r="S10685" s="65"/>
      <c r="T10685" s="66"/>
    </row>
    <row r="10686" spans="3:20" x14ac:dyDescent="0.3">
      <c r="C10686" s="62"/>
      <c r="D10686" s="62"/>
      <c r="E10686" s="62"/>
      <c r="F10686" s="62"/>
      <c r="G10686" s="62"/>
      <c r="H10686" s="62"/>
      <c r="I10686" s="62"/>
      <c r="J10686" s="62"/>
      <c r="K10686" s="62"/>
      <c r="L10686" s="65"/>
      <c r="M10686" s="65"/>
      <c r="N10686" s="65"/>
      <c r="O10686" s="65"/>
      <c r="P10686" s="65"/>
      <c r="Q10686" s="65"/>
      <c r="R10686" s="65"/>
      <c r="S10686" s="65"/>
      <c r="T10686" s="66"/>
    </row>
    <row r="10687" spans="3:20" x14ac:dyDescent="0.3">
      <c r="C10687" s="62"/>
      <c r="D10687" s="62"/>
      <c r="E10687" s="62"/>
      <c r="F10687" s="62"/>
      <c r="G10687" s="62"/>
      <c r="H10687" s="62"/>
      <c r="I10687" s="62"/>
      <c r="J10687" s="62"/>
      <c r="K10687" s="62"/>
      <c r="L10687" s="65"/>
      <c r="M10687" s="65"/>
      <c r="N10687" s="65"/>
      <c r="O10687" s="65"/>
      <c r="P10687" s="65"/>
      <c r="Q10687" s="65"/>
      <c r="R10687" s="65"/>
      <c r="S10687" s="65"/>
      <c r="T10687" s="66"/>
    </row>
    <row r="10688" spans="3:20" x14ac:dyDescent="0.3">
      <c r="C10688" s="62"/>
      <c r="D10688" s="62"/>
      <c r="E10688" s="62"/>
      <c r="F10688" s="62"/>
      <c r="G10688" s="62"/>
      <c r="H10688" s="62"/>
      <c r="I10688" s="62"/>
      <c r="J10688" s="62"/>
      <c r="K10688" s="62"/>
      <c r="L10688" s="65"/>
      <c r="M10688" s="65"/>
      <c r="N10688" s="65"/>
      <c r="O10688" s="65"/>
      <c r="P10688" s="65"/>
      <c r="Q10688" s="65"/>
      <c r="R10688" s="65"/>
      <c r="S10688" s="65"/>
      <c r="T10688" s="66"/>
    </row>
    <row r="10689" spans="3:20" x14ac:dyDescent="0.3">
      <c r="C10689" s="62"/>
      <c r="D10689" s="62"/>
      <c r="E10689" s="62"/>
      <c r="F10689" s="62"/>
      <c r="G10689" s="62"/>
      <c r="H10689" s="62"/>
      <c r="I10689" s="62"/>
      <c r="J10689" s="62"/>
      <c r="K10689" s="62"/>
      <c r="L10689" s="65"/>
      <c r="M10689" s="65"/>
      <c r="N10689" s="65"/>
      <c r="O10689" s="65"/>
      <c r="P10689" s="65"/>
      <c r="Q10689" s="65"/>
      <c r="R10689" s="65"/>
      <c r="S10689" s="65"/>
      <c r="T10689" s="66"/>
    </row>
    <row r="10690" spans="3:20" x14ac:dyDescent="0.3">
      <c r="C10690" s="62"/>
      <c r="D10690" s="62"/>
      <c r="E10690" s="62"/>
      <c r="F10690" s="62"/>
      <c r="G10690" s="62"/>
      <c r="H10690" s="62"/>
      <c r="I10690" s="62"/>
      <c r="J10690" s="62"/>
      <c r="K10690" s="62"/>
      <c r="L10690" s="65"/>
      <c r="M10690" s="65"/>
      <c r="N10690" s="65"/>
      <c r="O10690" s="65"/>
      <c r="P10690" s="65"/>
      <c r="Q10690" s="65"/>
      <c r="R10690" s="65"/>
      <c r="S10690" s="65"/>
      <c r="T10690" s="66"/>
    </row>
    <row r="10691" spans="3:20" x14ac:dyDescent="0.3">
      <c r="C10691" s="62"/>
      <c r="D10691" s="62"/>
      <c r="E10691" s="62"/>
      <c r="F10691" s="62"/>
      <c r="G10691" s="62"/>
      <c r="H10691" s="62"/>
      <c r="I10691" s="62"/>
      <c r="J10691" s="62"/>
      <c r="K10691" s="62"/>
      <c r="L10691" s="65"/>
      <c r="M10691" s="65"/>
      <c r="N10691" s="65"/>
      <c r="O10691" s="65"/>
      <c r="P10691" s="65"/>
      <c r="Q10691" s="65"/>
      <c r="R10691" s="65"/>
      <c r="S10691" s="65"/>
      <c r="T10691" s="66"/>
    </row>
    <row r="10692" spans="3:20" x14ac:dyDescent="0.3">
      <c r="C10692" s="62"/>
      <c r="D10692" s="62"/>
      <c r="E10692" s="62"/>
      <c r="F10692" s="62"/>
      <c r="G10692" s="62"/>
      <c r="H10692" s="62"/>
      <c r="I10692" s="62"/>
      <c r="J10692" s="62"/>
      <c r="K10692" s="62"/>
      <c r="L10692" s="65"/>
      <c r="M10692" s="65"/>
      <c r="N10692" s="65"/>
      <c r="O10692" s="65"/>
      <c r="P10692" s="65"/>
      <c r="Q10692" s="65"/>
      <c r="R10692" s="65"/>
      <c r="S10692" s="65"/>
      <c r="T10692" s="66"/>
    </row>
    <row r="10693" spans="3:20" x14ac:dyDescent="0.3">
      <c r="C10693" s="62"/>
      <c r="D10693" s="62"/>
      <c r="E10693" s="62"/>
      <c r="F10693" s="62"/>
      <c r="G10693" s="62"/>
      <c r="H10693" s="62"/>
      <c r="I10693" s="62"/>
      <c r="J10693" s="62"/>
      <c r="K10693" s="62"/>
      <c r="L10693" s="65"/>
      <c r="M10693" s="65"/>
      <c r="N10693" s="65"/>
      <c r="O10693" s="65"/>
      <c r="P10693" s="65"/>
      <c r="Q10693" s="65"/>
      <c r="R10693" s="65"/>
      <c r="S10693" s="65"/>
      <c r="T10693" s="66"/>
    </row>
    <row r="10694" spans="3:20" x14ac:dyDescent="0.3">
      <c r="C10694" s="62"/>
      <c r="D10694" s="62"/>
      <c r="E10694" s="62"/>
      <c r="F10694" s="62"/>
      <c r="G10694" s="62"/>
      <c r="H10694" s="62"/>
      <c r="I10694" s="62"/>
      <c r="J10694" s="62"/>
      <c r="K10694" s="62"/>
      <c r="L10694" s="65"/>
      <c r="M10694" s="65"/>
      <c r="N10694" s="65"/>
      <c r="O10694" s="65"/>
      <c r="P10694" s="65"/>
      <c r="Q10694" s="65"/>
      <c r="R10694" s="65"/>
      <c r="S10694" s="65"/>
      <c r="T10694" s="66"/>
    </row>
    <row r="10695" spans="3:20" x14ac:dyDescent="0.3">
      <c r="C10695" s="62"/>
      <c r="D10695" s="62"/>
      <c r="E10695" s="62"/>
      <c r="F10695" s="62"/>
      <c r="G10695" s="62"/>
      <c r="H10695" s="62"/>
      <c r="I10695" s="62"/>
      <c r="J10695" s="62"/>
      <c r="K10695" s="62"/>
      <c r="L10695" s="65"/>
      <c r="M10695" s="65"/>
      <c r="N10695" s="65"/>
      <c r="O10695" s="65"/>
      <c r="P10695" s="65"/>
      <c r="Q10695" s="65"/>
      <c r="R10695" s="65"/>
      <c r="S10695" s="65"/>
      <c r="T10695" s="66"/>
    </row>
    <row r="10696" spans="3:20" x14ac:dyDescent="0.3">
      <c r="C10696" s="62"/>
      <c r="D10696" s="62"/>
      <c r="E10696" s="62"/>
      <c r="F10696" s="62"/>
      <c r="G10696" s="62"/>
      <c r="H10696" s="62"/>
      <c r="I10696" s="62"/>
      <c r="J10696" s="62"/>
      <c r="K10696" s="62"/>
      <c r="L10696" s="65"/>
      <c r="M10696" s="65"/>
      <c r="N10696" s="65"/>
      <c r="O10696" s="65"/>
      <c r="P10696" s="65"/>
      <c r="Q10696" s="65"/>
      <c r="R10696" s="65"/>
      <c r="S10696" s="65"/>
      <c r="T10696" s="66"/>
    </row>
    <row r="10697" spans="3:20" x14ac:dyDescent="0.3">
      <c r="C10697" s="62"/>
      <c r="D10697" s="62"/>
      <c r="E10697" s="62"/>
      <c r="F10697" s="62"/>
      <c r="G10697" s="62"/>
      <c r="H10697" s="62"/>
      <c r="I10697" s="62"/>
      <c r="J10697" s="62"/>
      <c r="K10697" s="62"/>
      <c r="L10697" s="65"/>
      <c r="M10697" s="65"/>
      <c r="N10697" s="65"/>
      <c r="O10697" s="65"/>
      <c r="P10697" s="65"/>
      <c r="Q10697" s="65"/>
      <c r="R10697" s="65"/>
      <c r="S10697" s="65"/>
      <c r="T10697" s="66"/>
    </row>
    <row r="10698" spans="3:20" x14ac:dyDescent="0.3">
      <c r="C10698" s="62"/>
      <c r="D10698" s="62"/>
      <c r="E10698" s="62"/>
      <c r="F10698" s="62"/>
      <c r="G10698" s="62"/>
      <c r="H10698" s="62"/>
      <c r="I10698" s="62"/>
      <c r="J10698" s="62"/>
      <c r="K10698" s="62"/>
      <c r="L10698" s="65"/>
      <c r="M10698" s="65"/>
      <c r="N10698" s="65"/>
      <c r="O10698" s="65"/>
      <c r="P10698" s="65"/>
      <c r="Q10698" s="65"/>
      <c r="R10698" s="65"/>
      <c r="S10698" s="65"/>
      <c r="T10698" s="66"/>
    </row>
    <row r="10699" spans="3:20" x14ac:dyDescent="0.3">
      <c r="C10699" s="62"/>
      <c r="D10699" s="62"/>
      <c r="E10699" s="62"/>
      <c r="F10699" s="62"/>
      <c r="G10699" s="62"/>
      <c r="H10699" s="62"/>
      <c r="I10699" s="62"/>
      <c r="J10699" s="62"/>
      <c r="K10699" s="62"/>
      <c r="L10699" s="65"/>
      <c r="M10699" s="65"/>
      <c r="N10699" s="65"/>
      <c r="O10699" s="65"/>
      <c r="P10699" s="65"/>
      <c r="Q10699" s="65"/>
      <c r="R10699" s="65"/>
      <c r="S10699" s="65"/>
      <c r="T10699" s="66"/>
    </row>
    <row r="10700" spans="3:20" x14ac:dyDescent="0.3">
      <c r="C10700" s="62"/>
      <c r="D10700" s="62"/>
      <c r="E10700" s="62"/>
      <c r="F10700" s="62"/>
      <c r="G10700" s="62"/>
      <c r="H10700" s="62"/>
      <c r="I10700" s="62"/>
      <c r="J10700" s="62"/>
      <c r="K10700" s="62"/>
      <c r="L10700" s="65"/>
      <c r="M10700" s="65"/>
      <c r="N10700" s="65"/>
      <c r="O10700" s="65"/>
      <c r="P10700" s="65"/>
      <c r="Q10700" s="65"/>
      <c r="R10700" s="65"/>
      <c r="S10700" s="65"/>
      <c r="T10700" s="66"/>
    </row>
    <row r="10701" spans="3:20" x14ac:dyDescent="0.3">
      <c r="C10701" s="62"/>
      <c r="D10701" s="62"/>
      <c r="E10701" s="62"/>
      <c r="F10701" s="62"/>
      <c r="G10701" s="62"/>
      <c r="H10701" s="62"/>
      <c r="I10701" s="62"/>
      <c r="J10701" s="62"/>
      <c r="K10701" s="62"/>
      <c r="L10701" s="65"/>
      <c r="M10701" s="65"/>
      <c r="N10701" s="65"/>
      <c r="O10701" s="65"/>
      <c r="P10701" s="65"/>
      <c r="Q10701" s="65"/>
      <c r="R10701" s="65"/>
      <c r="S10701" s="65"/>
      <c r="T10701" s="66"/>
    </row>
    <row r="10702" spans="3:20" x14ac:dyDescent="0.3">
      <c r="C10702" s="62"/>
      <c r="D10702" s="62"/>
      <c r="E10702" s="62"/>
      <c r="F10702" s="62"/>
      <c r="G10702" s="62"/>
      <c r="H10702" s="62"/>
      <c r="I10702" s="62"/>
      <c r="J10702" s="62"/>
      <c r="K10702" s="62"/>
      <c r="L10702" s="65"/>
      <c r="M10702" s="65"/>
      <c r="N10702" s="65"/>
      <c r="O10702" s="65"/>
      <c r="P10702" s="65"/>
      <c r="Q10702" s="65"/>
      <c r="R10702" s="65"/>
      <c r="S10702" s="65"/>
      <c r="T10702" s="66"/>
    </row>
    <row r="10703" spans="3:20" x14ac:dyDescent="0.3">
      <c r="C10703" s="62"/>
      <c r="D10703" s="62"/>
      <c r="E10703" s="62"/>
      <c r="F10703" s="62"/>
      <c r="G10703" s="62"/>
      <c r="H10703" s="62"/>
      <c r="I10703" s="62"/>
      <c r="J10703" s="62"/>
      <c r="K10703" s="62"/>
      <c r="L10703" s="65"/>
      <c r="M10703" s="65"/>
      <c r="N10703" s="65"/>
      <c r="O10703" s="65"/>
      <c r="P10703" s="65"/>
      <c r="Q10703" s="65"/>
      <c r="R10703" s="65"/>
      <c r="S10703" s="65"/>
      <c r="T10703" s="66"/>
    </row>
    <row r="10704" spans="3:20" x14ac:dyDescent="0.3">
      <c r="C10704" s="62"/>
      <c r="D10704" s="62"/>
      <c r="E10704" s="62"/>
      <c r="F10704" s="62"/>
      <c r="G10704" s="62"/>
      <c r="H10704" s="62"/>
      <c r="I10704" s="62"/>
      <c r="J10704" s="62"/>
      <c r="K10704" s="62"/>
      <c r="L10704" s="65"/>
      <c r="M10704" s="65"/>
      <c r="N10704" s="65"/>
      <c r="O10704" s="65"/>
      <c r="P10704" s="65"/>
      <c r="Q10704" s="65"/>
      <c r="R10704" s="65"/>
      <c r="S10704" s="65"/>
      <c r="T10704" s="66"/>
    </row>
    <row r="10705" spans="3:20" x14ac:dyDescent="0.3">
      <c r="C10705" s="62"/>
      <c r="D10705" s="62"/>
      <c r="E10705" s="62"/>
      <c r="F10705" s="62"/>
      <c r="G10705" s="62"/>
      <c r="H10705" s="62"/>
      <c r="I10705" s="62"/>
      <c r="J10705" s="62"/>
      <c r="K10705" s="62"/>
      <c r="L10705" s="65"/>
      <c r="M10705" s="65"/>
      <c r="N10705" s="65"/>
      <c r="O10705" s="65"/>
      <c r="P10705" s="65"/>
      <c r="Q10705" s="65"/>
      <c r="R10705" s="65"/>
      <c r="S10705" s="65"/>
      <c r="T10705" s="66"/>
    </row>
    <row r="10706" spans="3:20" x14ac:dyDescent="0.3">
      <c r="C10706" s="62"/>
      <c r="D10706" s="62"/>
      <c r="E10706" s="62"/>
      <c r="F10706" s="62"/>
      <c r="G10706" s="62"/>
      <c r="H10706" s="62"/>
      <c r="I10706" s="62"/>
      <c r="J10706" s="62"/>
      <c r="K10706" s="62"/>
      <c r="L10706" s="65"/>
      <c r="M10706" s="65"/>
      <c r="N10706" s="65"/>
      <c r="O10706" s="65"/>
      <c r="P10706" s="65"/>
      <c r="Q10706" s="65"/>
      <c r="R10706" s="65"/>
      <c r="S10706" s="65"/>
      <c r="T10706" s="66"/>
    </row>
    <row r="10707" spans="3:20" x14ac:dyDescent="0.3">
      <c r="C10707" s="62"/>
      <c r="D10707" s="62"/>
      <c r="E10707" s="62"/>
      <c r="F10707" s="62"/>
      <c r="G10707" s="62"/>
      <c r="H10707" s="62"/>
      <c r="I10707" s="62"/>
      <c r="J10707" s="62"/>
      <c r="K10707" s="62"/>
      <c r="L10707" s="65"/>
      <c r="M10707" s="65"/>
      <c r="N10707" s="65"/>
      <c r="O10707" s="65"/>
      <c r="P10707" s="65"/>
      <c r="Q10707" s="65"/>
      <c r="R10707" s="65"/>
      <c r="S10707" s="65"/>
      <c r="T10707" s="66"/>
    </row>
    <row r="10708" spans="3:20" x14ac:dyDescent="0.3">
      <c r="C10708" s="62"/>
      <c r="D10708" s="62"/>
      <c r="E10708" s="62"/>
      <c r="F10708" s="62"/>
      <c r="G10708" s="62"/>
      <c r="H10708" s="62"/>
      <c r="I10708" s="62"/>
      <c r="J10708" s="62"/>
      <c r="K10708" s="62"/>
      <c r="L10708" s="65"/>
      <c r="M10708" s="65"/>
      <c r="N10708" s="65"/>
      <c r="O10708" s="65"/>
      <c r="P10708" s="65"/>
      <c r="Q10708" s="65"/>
      <c r="R10708" s="65"/>
      <c r="S10708" s="65"/>
      <c r="T10708" s="66"/>
    </row>
    <row r="10709" spans="3:20" x14ac:dyDescent="0.3">
      <c r="C10709" s="62"/>
      <c r="D10709" s="62"/>
      <c r="E10709" s="62"/>
      <c r="F10709" s="62"/>
      <c r="G10709" s="62"/>
      <c r="H10709" s="62"/>
      <c r="I10709" s="62"/>
      <c r="J10709" s="62"/>
      <c r="K10709" s="62"/>
      <c r="L10709" s="65"/>
      <c r="M10709" s="65"/>
      <c r="N10709" s="65"/>
      <c r="O10709" s="65"/>
      <c r="P10709" s="65"/>
      <c r="Q10709" s="65"/>
      <c r="R10709" s="65"/>
      <c r="S10709" s="65"/>
      <c r="T10709" s="66"/>
    </row>
    <row r="10710" spans="3:20" x14ac:dyDescent="0.3">
      <c r="C10710" s="62"/>
      <c r="D10710" s="62"/>
      <c r="E10710" s="62"/>
      <c r="F10710" s="62"/>
      <c r="G10710" s="62"/>
      <c r="H10710" s="62"/>
      <c r="I10710" s="62"/>
      <c r="J10710" s="62"/>
      <c r="K10710" s="62"/>
      <c r="L10710" s="65"/>
      <c r="M10710" s="65"/>
      <c r="N10710" s="65"/>
      <c r="O10710" s="65"/>
      <c r="P10710" s="65"/>
      <c r="Q10710" s="65"/>
      <c r="R10710" s="65"/>
      <c r="S10710" s="65"/>
      <c r="T10710" s="66"/>
    </row>
    <row r="10711" spans="3:20" x14ac:dyDescent="0.3">
      <c r="C10711" s="62"/>
      <c r="D10711" s="62"/>
      <c r="E10711" s="62"/>
      <c r="F10711" s="62"/>
      <c r="G10711" s="62"/>
      <c r="H10711" s="62"/>
      <c r="I10711" s="62"/>
      <c r="J10711" s="62"/>
      <c r="K10711" s="62"/>
      <c r="L10711" s="65"/>
      <c r="M10711" s="65"/>
      <c r="N10711" s="65"/>
      <c r="O10711" s="65"/>
      <c r="P10711" s="65"/>
      <c r="Q10711" s="65"/>
      <c r="R10711" s="65"/>
      <c r="S10711" s="65"/>
      <c r="T10711" s="66"/>
    </row>
    <row r="10712" spans="3:20" x14ac:dyDescent="0.3">
      <c r="C10712" s="62"/>
      <c r="D10712" s="62"/>
      <c r="E10712" s="62"/>
      <c r="F10712" s="62"/>
      <c r="G10712" s="62"/>
      <c r="H10712" s="62"/>
      <c r="I10712" s="62"/>
      <c r="J10712" s="62"/>
      <c r="K10712" s="62"/>
      <c r="L10712" s="65"/>
      <c r="M10712" s="65"/>
      <c r="N10712" s="65"/>
      <c r="O10712" s="65"/>
      <c r="P10712" s="65"/>
      <c r="Q10712" s="65"/>
      <c r="R10712" s="65"/>
      <c r="S10712" s="65"/>
      <c r="T10712" s="66"/>
    </row>
    <row r="10713" spans="3:20" x14ac:dyDescent="0.3">
      <c r="C10713" s="62"/>
      <c r="D10713" s="62"/>
      <c r="E10713" s="62"/>
      <c r="F10713" s="62"/>
      <c r="G10713" s="62"/>
      <c r="H10713" s="62"/>
      <c r="I10713" s="62"/>
      <c r="J10713" s="62"/>
      <c r="K10713" s="62"/>
      <c r="L10713" s="65"/>
      <c r="M10713" s="65"/>
      <c r="N10713" s="65"/>
      <c r="O10713" s="65"/>
      <c r="P10713" s="65"/>
      <c r="Q10713" s="65"/>
      <c r="R10713" s="65"/>
      <c r="S10713" s="65"/>
      <c r="T10713" s="66"/>
    </row>
    <row r="10714" spans="3:20" x14ac:dyDescent="0.3">
      <c r="C10714" s="62"/>
      <c r="D10714" s="62"/>
      <c r="E10714" s="62"/>
      <c r="F10714" s="62"/>
      <c r="G10714" s="62"/>
      <c r="H10714" s="62"/>
      <c r="I10714" s="62"/>
      <c r="J10714" s="62"/>
      <c r="K10714" s="62"/>
      <c r="L10714" s="65"/>
      <c r="M10714" s="65"/>
      <c r="N10714" s="65"/>
      <c r="O10714" s="65"/>
      <c r="P10714" s="65"/>
      <c r="Q10714" s="65"/>
      <c r="R10714" s="65"/>
      <c r="S10714" s="65"/>
      <c r="T10714" s="66"/>
    </row>
    <row r="10715" spans="3:20" x14ac:dyDescent="0.3">
      <c r="C10715" s="62"/>
      <c r="D10715" s="62"/>
      <c r="E10715" s="62"/>
      <c r="F10715" s="62"/>
      <c r="G10715" s="62"/>
      <c r="H10715" s="62"/>
      <c r="I10715" s="62"/>
      <c r="J10715" s="62"/>
      <c r="K10715" s="62"/>
      <c r="L10715" s="65"/>
      <c r="M10715" s="65"/>
      <c r="N10715" s="65"/>
      <c r="O10715" s="65"/>
      <c r="P10715" s="65"/>
      <c r="Q10715" s="65"/>
      <c r="R10715" s="65"/>
      <c r="S10715" s="65"/>
      <c r="T10715" s="66"/>
    </row>
    <row r="10716" spans="3:20" x14ac:dyDescent="0.3">
      <c r="C10716" s="62"/>
      <c r="D10716" s="62"/>
      <c r="E10716" s="62"/>
      <c r="F10716" s="62"/>
      <c r="G10716" s="62"/>
      <c r="H10716" s="62"/>
      <c r="I10716" s="62"/>
      <c r="J10716" s="62"/>
      <c r="K10716" s="62"/>
      <c r="L10716" s="65"/>
      <c r="M10716" s="65"/>
      <c r="N10716" s="65"/>
      <c r="O10716" s="65"/>
      <c r="P10716" s="65"/>
      <c r="Q10716" s="65"/>
      <c r="R10716" s="65"/>
      <c r="S10716" s="65"/>
      <c r="T10716" s="66"/>
    </row>
    <row r="10717" spans="3:20" x14ac:dyDescent="0.3">
      <c r="C10717" s="62"/>
      <c r="D10717" s="62"/>
      <c r="E10717" s="62"/>
      <c r="F10717" s="62"/>
      <c r="G10717" s="62"/>
      <c r="H10717" s="62"/>
      <c r="I10717" s="62"/>
      <c r="J10717" s="62"/>
      <c r="K10717" s="62"/>
      <c r="L10717" s="65"/>
      <c r="M10717" s="65"/>
      <c r="N10717" s="65"/>
      <c r="O10717" s="65"/>
      <c r="P10717" s="65"/>
      <c r="Q10717" s="65"/>
      <c r="R10717" s="65"/>
      <c r="S10717" s="65"/>
      <c r="T10717" s="66"/>
    </row>
    <row r="10718" spans="3:20" x14ac:dyDescent="0.3">
      <c r="C10718" s="62"/>
      <c r="D10718" s="62"/>
      <c r="E10718" s="62"/>
      <c r="F10718" s="62"/>
      <c r="G10718" s="62"/>
      <c r="H10718" s="62"/>
      <c r="I10718" s="62"/>
      <c r="J10718" s="62"/>
      <c r="K10718" s="62"/>
      <c r="L10718" s="65"/>
      <c r="M10718" s="65"/>
      <c r="N10718" s="65"/>
      <c r="O10718" s="65"/>
      <c r="P10718" s="65"/>
      <c r="Q10718" s="65"/>
      <c r="R10718" s="65"/>
      <c r="S10718" s="65"/>
      <c r="T10718" s="66"/>
    </row>
    <row r="10719" spans="3:20" x14ac:dyDescent="0.3">
      <c r="C10719" s="62"/>
      <c r="D10719" s="62"/>
      <c r="E10719" s="62"/>
      <c r="F10719" s="62"/>
      <c r="G10719" s="62"/>
      <c r="H10719" s="62"/>
      <c r="I10719" s="62"/>
      <c r="J10719" s="62"/>
      <c r="K10719" s="62"/>
      <c r="L10719" s="65"/>
      <c r="M10719" s="65"/>
      <c r="N10719" s="65"/>
      <c r="O10719" s="65"/>
      <c r="P10719" s="65"/>
      <c r="Q10719" s="65"/>
      <c r="R10719" s="65"/>
      <c r="S10719" s="65"/>
      <c r="T10719" s="66"/>
    </row>
    <row r="10720" spans="3:20" x14ac:dyDescent="0.3">
      <c r="C10720" s="62"/>
      <c r="D10720" s="62"/>
      <c r="E10720" s="62"/>
      <c r="F10720" s="62"/>
      <c r="G10720" s="62"/>
      <c r="H10720" s="62"/>
      <c r="I10720" s="62"/>
      <c r="J10720" s="62"/>
      <c r="K10720" s="62"/>
      <c r="L10720" s="65"/>
      <c r="M10720" s="65"/>
      <c r="N10720" s="65"/>
      <c r="O10720" s="65"/>
      <c r="P10720" s="65"/>
      <c r="Q10720" s="65"/>
      <c r="R10720" s="65"/>
      <c r="S10720" s="65"/>
      <c r="T10720" s="66"/>
    </row>
    <row r="10721" spans="3:20" x14ac:dyDescent="0.3">
      <c r="C10721" s="62"/>
      <c r="D10721" s="62"/>
      <c r="E10721" s="62"/>
      <c r="F10721" s="62"/>
      <c r="G10721" s="62"/>
      <c r="H10721" s="62"/>
      <c r="I10721" s="62"/>
      <c r="J10721" s="62"/>
      <c r="K10721" s="62"/>
      <c r="L10721" s="65"/>
      <c r="M10721" s="65"/>
      <c r="N10721" s="65"/>
      <c r="O10721" s="65"/>
      <c r="P10721" s="65"/>
      <c r="Q10721" s="65"/>
      <c r="R10721" s="65"/>
      <c r="S10721" s="65"/>
      <c r="T10721" s="66"/>
    </row>
    <row r="10722" spans="3:20" x14ac:dyDescent="0.3">
      <c r="C10722" s="62"/>
      <c r="D10722" s="62"/>
      <c r="E10722" s="62"/>
      <c r="F10722" s="62"/>
      <c r="G10722" s="62"/>
      <c r="H10722" s="62"/>
      <c r="I10722" s="62"/>
      <c r="J10722" s="62"/>
      <c r="K10722" s="62"/>
      <c r="L10722" s="65"/>
      <c r="M10722" s="65"/>
      <c r="N10722" s="65"/>
      <c r="O10722" s="65"/>
      <c r="P10722" s="65"/>
      <c r="Q10722" s="65"/>
      <c r="R10722" s="65"/>
      <c r="S10722" s="65"/>
      <c r="T10722" s="66"/>
    </row>
    <row r="10723" spans="3:20" x14ac:dyDescent="0.3">
      <c r="C10723" s="62"/>
      <c r="D10723" s="62"/>
      <c r="E10723" s="62"/>
      <c r="F10723" s="62"/>
      <c r="G10723" s="62"/>
      <c r="H10723" s="62"/>
      <c r="I10723" s="62"/>
      <c r="J10723" s="62"/>
      <c r="K10723" s="62"/>
      <c r="L10723" s="65"/>
      <c r="M10723" s="65"/>
      <c r="N10723" s="65"/>
      <c r="O10723" s="65"/>
      <c r="P10723" s="65"/>
      <c r="Q10723" s="65"/>
      <c r="R10723" s="65"/>
      <c r="S10723" s="65"/>
      <c r="T10723" s="66"/>
    </row>
    <row r="10724" spans="3:20" x14ac:dyDescent="0.3">
      <c r="C10724" s="62"/>
      <c r="D10724" s="62"/>
      <c r="E10724" s="62"/>
      <c r="F10724" s="62"/>
      <c r="G10724" s="62"/>
      <c r="H10724" s="62"/>
      <c r="I10724" s="62"/>
      <c r="J10724" s="62"/>
      <c r="K10724" s="62"/>
      <c r="L10724" s="65"/>
      <c r="M10724" s="65"/>
      <c r="N10724" s="65"/>
      <c r="O10724" s="65"/>
      <c r="P10724" s="65"/>
      <c r="Q10724" s="65"/>
      <c r="R10724" s="65"/>
      <c r="S10724" s="65"/>
      <c r="T10724" s="66"/>
    </row>
    <row r="10725" spans="3:20" x14ac:dyDescent="0.3">
      <c r="C10725" s="62"/>
      <c r="D10725" s="62"/>
      <c r="E10725" s="62"/>
      <c r="F10725" s="62"/>
      <c r="G10725" s="62"/>
      <c r="H10725" s="62"/>
      <c r="I10725" s="62"/>
      <c r="J10725" s="62"/>
      <c r="K10725" s="62"/>
      <c r="L10725" s="65"/>
      <c r="M10725" s="65"/>
      <c r="N10725" s="65"/>
      <c r="O10725" s="65"/>
      <c r="P10725" s="65"/>
      <c r="Q10725" s="65"/>
      <c r="R10725" s="65"/>
      <c r="S10725" s="65"/>
      <c r="T10725" s="66"/>
    </row>
    <row r="10726" spans="3:20" x14ac:dyDescent="0.3">
      <c r="C10726" s="62"/>
      <c r="D10726" s="62"/>
      <c r="E10726" s="62"/>
      <c r="F10726" s="62"/>
      <c r="G10726" s="62"/>
      <c r="H10726" s="62"/>
      <c r="I10726" s="62"/>
      <c r="J10726" s="62"/>
      <c r="K10726" s="62"/>
      <c r="L10726" s="65"/>
      <c r="M10726" s="65"/>
      <c r="N10726" s="65"/>
      <c r="O10726" s="65"/>
      <c r="P10726" s="65"/>
      <c r="Q10726" s="65"/>
      <c r="R10726" s="65"/>
      <c r="S10726" s="65"/>
      <c r="T10726" s="66"/>
    </row>
    <row r="10727" spans="3:20" x14ac:dyDescent="0.3">
      <c r="C10727" s="62"/>
      <c r="D10727" s="62"/>
      <c r="E10727" s="62"/>
      <c r="F10727" s="62"/>
      <c r="G10727" s="62"/>
      <c r="H10727" s="62"/>
      <c r="I10727" s="62"/>
      <c r="J10727" s="62"/>
      <c r="K10727" s="62"/>
      <c r="L10727" s="65"/>
      <c r="M10727" s="65"/>
      <c r="N10727" s="65"/>
      <c r="O10727" s="65"/>
      <c r="P10727" s="65"/>
      <c r="Q10727" s="65"/>
      <c r="R10727" s="65"/>
      <c r="S10727" s="65"/>
      <c r="T10727" s="66"/>
    </row>
    <row r="10728" spans="3:20" x14ac:dyDescent="0.3">
      <c r="C10728" s="62"/>
      <c r="D10728" s="62"/>
      <c r="E10728" s="62"/>
      <c r="F10728" s="62"/>
      <c r="G10728" s="62"/>
      <c r="H10728" s="62"/>
      <c r="I10728" s="62"/>
      <c r="J10728" s="62"/>
      <c r="K10728" s="62"/>
      <c r="L10728" s="65"/>
      <c r="M10728" s="65"/>
      <c r="N10728" s="65"/>
      <c r="O10728" s="65"/>
      <c r="P10728" s="65"/>
      <c r="Q10728" s="65"/>
      <c r="R10728" s="65"/>
      <c r="S10728" s="65"/>
      <c r="T10728" s="66"/>
    </row>
    <row r="10729" spans="3:20" x14ac:dyDescent="0.3">
      <c r="C10729" s="62"/>
      <c r="D10729" s="62"/>
      <c r="E10729" s="62"/>
      <c r="F10729" s="62"/>
      <c r="G10729" s="62"/>
      <c r="H10729" s="62"/>
      <c r="I10729" s="62"/>
      <c r="J10729" s="62"/>
      <c r="K10729" s="62"/>
      <c r="L10729" s="65"/>
      <c r="M10729" s="65"/>
      <c r="N10729" s="65"/>
      <c r="O10729" s="65"/>
      <c r="P10729" s="65"/>
      <c r="Q10729" s="65"/>
      <c r="R10729" s="65"/>
      <c r="S10729" s="65"/>
      <c r="T10729" s="66"/>
    </row>
    <row r="10730" spans="3:20" x14ac:dyDescent="0.3">
      <c r="C10730" s="62"/>
      <c r="D10730" s="62"/>
      <c r="E10730" s="62"/>
      <c r="F10730" s="62"/>
      <c r="G10730" s="62"/>
      <c r="H10730" s="62"/>
      <c r="I10730" s="62"/>
      <c r="J10730" s="62"/>
      <c r="K10730" s="62"/>
      <c r="L10730" s="65"/>
      <c r="M10730" s="65"/>
      <c r="N10730" s="65"/>
      <c r="O10730" s="65"/>
      <c r="P10730" s="65"/>
      <c r="Q10730" s="65"/>
      <c r="R10730" s="65"/>
      <c r="S10730" s="65"/>
      <c r="T10730" s="66"/>
    </row>
    <row r="10731" spans="3:20" x14ac:dyDescent="0.3">
      <c r="C10731" s="62"/>
      <c r="D10731" s="62"/>
      <c r="E10731" s="62"/>
      <c r="F10731" s="62"/>
      <c r="G10731" s="62"/>
      <c r="H10731" s="62"/>
      <c r="I10731" s="62"/>
      <c r="J10731" s="62"/>
      <c r="K10731" s="62"/>
      <c r="L10731" s="65"/>
      <c r="M10731" s="65"/>
      <c r="N10731" s="65"/>
      <c r="O10731" s="65"/>
      <c r="P10731" s="65"/>
      <c r="Q10731" s="65"/>
      <c r="R10731" s="65"/>
      <c r="S10731" s="65"/>
      <c r="T10731" s="66"/>
    </row>
    <row r="10732" spans="3:20" x14ac:dyDescent="0.3">
      <c r="C10732" s="62"/>
      <c r="D10732" s="62"/>
      <c r="E10732" s="62"/>
      <c r="F10732" s="62"/>
      <c r="G10732" s="62"/>
      <c r="H10732" s="62"/>
      <c r="I10732" s="62"/>
      <c r="J10732" s="62"/>
      <c r="K10732" s="62"/>
      <c r="L10732" s="65"/>
      <c r="M10732" s="65"/>
      <c r="N10732" s="65"/>
      <c r="O10732" s="65"/>
      <c r="P10732" s="65"/>
      <c r="Q10732" s="65"/>
      <c r="R10732" s="65"/>
      <c r="S10732" s="65"/>
      <c r="T10732" s="66"/>
    </row>
    <row r="10733" spans="3:20" x14ac:dyDescent="0.3">
      <c r="C10733" s="62"/>
      <c r="D10733" s="62"/>
      <c r="E10733" s="62"/>
      <c r="F10733" s="62"/>
      <c r="G10733" s="62"/>
      <c r="H10733" s="62"/>
      <c r="I10733" s="62"/>
      <c r="J10733" s="62"/>
      <c r="K10733" s="62"/>
      <c r="L10733" s="65"/>
      <c r="M10733" s="65"/>
      <c r="N10733" s="65"/>
      <c r="O10733" s="65"/>
      <c r="P10733" s="65"/>
      <c r="Q10733" s="65"/>
      <c r="R10733" s="65"/>
      <c r="S10733" s="65"/>
      <c r="T10733" s="66"/>
    </row>
    <row r="10734" spans="3:20" x14ac:dyDescent="0.3">
      <c r="C10734" s="62"/>
      <c r="D10734" s="62"/>
      <c r="E10734" s="62"/>
      <c r="F10734" s="62"/>
      <c r="G10734" s="62"/>
      <c r="H10734" s="62"/>
      <c r="I10734" s="62"/>
      <c r="J10734" s="62"/>
      <c r="K10734" s="62"/>
      <c r="L10734" s="65"/>
      <c r="M10734" s="65"/>
      <c r="N10734" s="65"/>
      <c r="O10734" s="65"/>
      <c r="P10734" s="65"/>
      <c r="Q10734" s="65"/>
      <c r="R10734" s="65"/>
      <c r="S10734" s="65"/>
      <c r="T10734" s="66"/>
    </row>
    <row r="10735" spans="3:20" x14ac:dyDescent="0.3">
      <c r="C10735" s="62"/>
      <c r="D10735" s="62"/>
      <c r="E10735" s="62"/>
      <c r="F10735" s="62"/>
      <c r="G10735" s="62"/>
      <c r="H10735" s="62"/>
      <c r="I10735" s="62"/>
      <c r="J10735" s="62"/>
      <c r="K10735" s="62"/>
      <c r="L10735" s="65"/>
      <c r="M10735" s="65"/>
      <c r="N10735" s="65"/>
      <c r="O10735" s="65"/>
      <c r="P10735" s="65"/>
      <c r="Q10735" s="65"/>
      <c r="R10735" s="65"/>
      <c r="S10735" s="65"/>
      <c r="T10735" s="66"/>
    </row>
    <row r="10736" spans="3:20" x14ac:dyDescent="0.3">
      <c r="C10736" s="62"/>
      <c r="D10736" s="62"/>
      <c r="E10736" s="62"/>
      <c r="F10736" s="62"/>
      <c r="G10736" s="62"/>
      <c r="H10736" s="62"/>
      <c r="I10736" s="62"/>
      <c r="J10736" s="62"/>
      <c r="K10736" s="62"/>
      <c r="L10736" s="65"/>
      <c r="M10736" s="65"/>
      <c r="N10736" s="65"/>
      <c r="O10736" s="65"/>
      <c r="P10736" s="65"/>
      <c r="Q10736" s="65"/>
      <c r="R10736" s="65"/>
      <c r="S10736" s="65"/>
      <c r="T10736" s="66"/>
    </row>
    <row r="10737" spans="3:20" x14ac:dyDescent="0.3">
      <c r="C10737" s="62"/>
      <c r="D10737" s="62"/>
      <c r="E10737" s="62"/>
      <c r="F10737" s="62"/>
      <c r="G10737" s="62"/>
      <c r="H10737" s="62"/>
      <c r="I10737" s="62"/>
      <c r="J10737" s="62"/>
      <c r="K10737" s="62"/>
      <c r="L10737" s="65"/>
      <c r="M10737" s="65"/>
      <c r="N10737" s="65"/>
      <c r="O10737" s="65"/>
      <c r="P10737" s="65"/>
      <c r="Q10737" s="65"/>
      <c r="R10737" s="65"/>
      <c r="S10737" s="65"/>
      <c r="T10737" s="66"/>
    </row>
    <row r="10738" spans="3:20" x14ac:dyDescent="0.3">
      <c r="C10738" s="62"/>
      <c r="D10738" s="62"/>
      <c r="E10738" s="62"/>
      <c r="F10738" s="62"/>
      <c r="G10738" s="62"/>
      <c r="H10738" s="62"/>
      <c r="I10738" s="62"/>
      <c r="J10738" s="62"/>
      <c r="K10738" s="62"/>
      <c r="L10738" s="65"/>
      <c r="M10738" s="65"/>
      <c r="N10738" s="65"/>
      <c r="O10738" s="65"/>
      <c r="P10738" s="65"/>
      <c r="Q10738" s="65"/>
      <c r="R10738" s="65"/>
      <c r="S10738" s="65"/>
      <c r="T10738" s="66"/>
    </row>
    <row r="10739" spans="3:20" x14ac:dyDescent="0.3">
      <c r="C10739" s="62"/>
      <c r="D10739" s="62"/>
      <c r="E10739" s="62"/>
      <c r="F10739" s="62"/>
      <c r="G10739" s="62"/>
      <c r="H10739" s="62"/>
      <c r="I10739" s="62"/>
      <c r="J10739" s="62"/>
      <c r="K10739" s="62"/>
      <c r="L10739" s="65"/>
      <c r="M10739" s="65"/>
      <c r="N10739" s="65"/>
      <c r="O10739" s="65"/>
      <c r="P10739" s="65"/>
      <c r="Q10739" s="65"/>
      <c r="R10739" s="65"/>
      <c r="S10739" s="65"/>
      <c r="T10739" s="66"/>
    </row>
    <row r="10740" spans="3:20" x14ac:dyDescent="0.3">
      <c r="C10740" s="62"/>
      <c r="D10740" s="62"/>
      <c r="E10740" s="62"/>
      <c r="F10740" s="62"/>
      <c r="G10740" s="62"/>
      <c r="H10740" s="62"/>
      <c r="I10740" s="62"/>
      <c r="J10740" s="62"/>
      <c r="K10740" s="62"/>
      <c r="L10740" s="65"/>
      <c r="M10740" s="65"/>
      <c r="N10740" s="65"/>
      <c r="O10740" s="65"/>
      <c r="P10740" s="65"/>
      <c r="Q10740" s="65"/>
      <c r="R10740" s="65"/>
      <c r="S10740" s="65"/>
      <c r="T10740" s="66"/>
    </row>
    <row r="10741" spans="3:20" x14ac:dyDescent="0.3">
      <c r="C10741" s="62"/>
      <c r="D10741" s="62"/>
      <c r="E10741" s="62"/>
      <c r="F10741" s="62"/>
      <c r="G10741" s="62"/>
      <c r="H10741" s="62"/>
      <c r="I10741" s="62"/>
      <c r="J10741" s="62"/>
      <c r="K10741" s="62"/>
      <c r="L10741" s="65"/>
      <c r="M10741" s="65"/>
      <c r="N10741" s="65"/>
      <c r="O10741" s="65"/>
      <c r="P10741" s="65"/>
      <c r="Q10741" s="65"/>
      <c r="R10741" s="65"/>
      <c r="S10741" s="65"/>
      <c r="T10741" s="66"/>
    </row>
    <row r="10742" spans="3:20" x14ac:dyDescent="0.3">
      <c r="C10742" s="62"/>
      <c r="D10742" s="62"/>
      <c r="E10742" s="62"/>
      <c r="F10742" s="62"/>
      <c r="G10742" s="62"/>
      <c r="H10742" s="62"/>
      <c r="I10742" s="62"/>
      <c r="J10742" s="62"/>
      <c r="K10742" s="62"/>
      <c r="L10742" s="65"/>
      <c r="M10742" s="65"/>
      <c r="N10742" s="65"/>
      <c r="O10742" s="65"/>
      <c r="P10742" s="65"/>
      <c r="Q10742" s="65"/>
      <c r="R10742" s="65"/>
      <c r="S10742" s="65"/>
      <c r="T10742" s="66"/>
    </row>
    <row r="10743" spans="3:20" x14ac:dyDescent="0.3">
      <c r="C10743" s="62"/>
      <c r="D10743" s="62"/>
      <c r="E10743" s="62"/>
      <c r="F10743" s="62"/>
      <c r="G10743" s="62"/>
      <c r="H10743" s="62"/>
      <c r="I10743" s="62"/>
      <c r="J10743" s="62"/>
      <c r="K10743" s="62"/>
      <c r="L10743" s="65"/>
      <c r="M10743" s="65"/>
      <c r="N10743" s="65"/>
      <c r="O10743" s="65"/>
      <c r="P10743" s="65"/>
      <c r="Q10743" s="65"/>
      <c r="R10743" s="65"/>
      <c r="S10743" s="65"/>
      <c r="T10743" s="66"/>
    </row>
    <row r="10744" spans="3:20" x14ac:dyDescent="0.3">
      <c r="C10744" s="62"/>
      <c r="D10744" s="62"/>
      <c r="E10744" s="62"/>
      <c r="F10744" s="62"/>
      <c r="G10744" s="62"/>
      <c r="H10744" s="62"/>
      <c r="I10744" s="62"/>
      <c r="J10744" s="62"/>
      <c r="K10744" s="62"/>
      <c r="L10744" s="65"/>
      <c r="M10744" s="65"/>
      <c r="N10744" s="65"/>
      <c r="O10744" s="65"/>
      <c r="P10744" s="65"/>
      <c r="Q10744" s="65"/>
      <c r="R10744" s="65"/>
      <c r="S10744" s="65"/>
      <c r="T10744" s="66"/>
    </row>
    <row r="10745" spans="3:20" x14ac:dyDescent="0.3">
      <c r="C10745" s="62"/>
      <c r="D10745" s="62"/>
      <c r="E10745" s="62"/>
      <c r="F10745" s="62"/>
      <c r="G10745" s="62"/>
      <c r="H10745" s="62"/>
      <c r="I10745" s="62"/>
      <c r="J10745" s="62"/>
      <c r="K10745" s="62"/>
      <c r="L10745" s="65"/>
      <c r="M10745" s="65"/>
      <c r="N10745" s="65"/>
      <c r="O10745" s="65"/>
      <c r="P10745" s="65"/>
      <c r="Q10745" s="65"/>
      <c r="R10745" s="65"/>
      <c r="S10745" s="65"/>
      <c r="T10745" s="66"/>
    </row>
    <row r="10746" spans="3:20" x14ac:dyDescent="0.3">
      <c r="C10746" s="62"/>
      <c r="D10746" s="62"/>
      <c r="E10746" s="62"/>
      <c r="F10746" s="62"/>
      <c r="G10746" s="62"/>
      <c r="H10746" s="62"/>
      <c r="I10746" s="62"/>
      <c r="J10746" s="62"/>
      <c r="K10746" s="62"/>
      <c r="L10746" s="65"/>
      <c r="M10746" s="65"/>
      <c r="N10746" s="65"/>
      <c r="O10746" s="65"/>
      <c r="P10746" s="65"/>
      <c r="Q10746" s="65"/>
      <c r="R10746" s="65"/>
      <c r="S10746" s="65"/>
      <c r="T10746" s="66"/>
    </row>
    <row r="10747" spans="3:20" x14ac:dyDescent="0.3">
      <c r="C10747" s="62"/>
      <c r="D10747" s="62"/>
      <c r="E10747" s="62"/>
      <c r="F10747" s="62"/>
      <c r="G10747" s="62"/>
      <c r="H10747" s="62"/>
      <c r="I10747" s="62"/>
      <c r="J10747" s="62"/>
      <c r="K10747" s="62"/>
      <c r="L10747" s="65"/>
      <c r="M10747" s="65"/>
      <c r="N10747" s="65"/>
      <c r="O10747" s="65"/>
      <c r="P10747" s="65"/>
      <c r="Q10747" s="65"/>
      <c r="R10747" s="65"/>
      <c r="S10747" s="65"/>
      <c r="T10747" s="66"/>
    </row>
    <row r="10748" spans="3:20" x14ac:dyDescent="0.3">
      <c r="C10748" s="62"/>
      <c r="D10748" s="62"/>
      <c r="E10748" s="62"/>
      <c r="F10748" s="62"/>
      <c r="G10748" s="62"/>
      <c r="H10748" s="62"/>
      <c r="I10748" s="62"/>
      <c r="J10748" s="62"/>
      <c r="K10748" s="62"/>
      <c r="L10748" s="65"/>
      <c r="M10748" s="65"/>
      <c r="N10748" s="65"/>
      <c r="O10748" s="65"/>
      <c r="P10748" s="65"/>
      <c r="Q10748" s="65"/>
      <c r="R10748" s="65"/>
      <c r="S10748" s="65"/>
      <c r="T10748" s="66"/>
    </row>
    <row r="10749" spans="3:20" x14ac:dyDescent="0.3">
      <c r="C10749" s="62"/>
      <c r="D10749" s="62"/>
      <c r="E10749" s="62"/>
      <c r="F10749" s="62"/>
      <c r="G10749" s="62"/>
      <c r="H10749" s="62"/>
      <c r="I10749" s="62"/>
      <c r="J10749" s="62"/>
      <c r="K10749" s="62"/>
      <c r="L10749" s="65"/>
      <c r="M10749" s="65"/>
      <c r="N10749" s="65"/>
      <c r="O10749" s="65"/>
      <c r="P10749" s="65"/>
      <c r="Q10749" s="65"/>
      <c r="R10749" s="65"/>
      <c r="S10749" s="65"/>
      <c r="T10749" s="66"/>
    </row>
    <row r="10750" spans="3:20" x14ac:dyDescent="0.3">
      <c r="C10750" s="62"/>
      <c r="D10750" s="62"/>
      <c r="E10750" s="62"/>
      <c r="F10750" s="62"/>
      <c r="G10750" s="62"/>
      <c r="H10750" s="62"/>
      <c r="I10750" s="62"/>
      <c r="J10750" s="62"/>
      <c r="K10750" s="62"/>
      <c r="L10750" s="65"/>
      <c r="M10750" s="65"/>
      <c r="N10750" s="65"/>
      <c r="O10750" s="65"/>
      <c r="P10750" s="65"/>
      <c r="Q10750" s="65"/>
      <c r="R10750" s="65"/>
      <c r="S10750" s="65"/>
      <c r="T10750" s="66"/>
    </row>
    <row r="10751" spans="3:20" x14ac:dyDescent="0.3">
      <c r="C10751" s="62"/>
      <c r="D10751" s="62"/>
      <c r="E10751" s="62"/>
      <c r="F10751" s="62"/>
      <c r="G10751" s="62"/>
      <c r="H10751" s="62"/>
      <c r="I10751" s="62"/>
      <c r="J10751" s="62"/>
      <c r="K10751" s="62"/>
      <c r="L10751" s="65"/>
      <c r="M10751" s="65"/>
      <c r="N10751" s="65"/>
      <c r="O10751" s="65"/>
      <c r="P10751" s="65"/>
      <c r="Q10751" s="65"/>
      <c r="R10751" s="65"/>
      <c r="S10751" s="65"/>
      <c r="T10751" s="66"/>
    </row>
    <row r="10752" spans="3:20" x14ac:dyDescent="0.3">
      <c r="C10752" s="62"/>
      <c r="D10752" s="62"/>
      <c r="E10752" s="62"/>
      <c r="F10752" s="62"/>
      <c r="G10752" s="62"/>
      <c r="H10752" s="62"/>
      <c r="I10752" s="62"/>
      <c r="J10752" s="62"/>
      <c r="K10752" s="62"/>
      <c r="L10752" s="65"/>
      <c r="M10752" s="65"/>
      <c r="N10752" s="65"/>
      <c r="O10752" s="65"/>
      <c r="P10752" s="65"/>
      <c r="Q10752" s="65"/>
      <c r="R10752" s="65"/>
      <c r="S10752" s="65"/>
      <c r="T10752" s="66"/>
    </row>
    <row r="10753" spans="3:20" x14ac:dyDescent="0.3">
      <c r="C10753" s="62"/>
      <c r="D10753" s="62"/>
      <c r="E10753" s="62"/>
      <c r="F10753" s="62"/>
      <c r="G10753" s="62"/>
      <c r="H10753" s="62"/>
      <c r="I10753" s="62"/>
      <c r="J10753" s="62"/>
      <c r="K10753" s="62"/>
      <c r="L10753" s="65"/>
      <c r="M10753" s="65"/>
      <c r="N10753" s="65"/>
      <c r="O10753" s="65"/>
      <c r="P10753" s="65"/>
      <c r="Q10753" s="65"/>
      <c r="R10753" s="65"/>
      <c r="S10753" s="65"/>
      <c r="T10753" s="66"/>
    </row>
    <row r="10754" spans="3:20" x14ac:dyDescent="0.3">
      <c r="C10754" s="62"/>
      <c r="D10754" s="62"/>
      <c r="E10754" s="62"/>
      <c r="F10754" s="62"/>
      <c r="G10754" s="62"/>
      <c r="H10754" s="62"/>
      <c r="I10754" s="62"/>
      <c r="J10754" s="62"/>
      <c r="K10754" s="62"/>
      <c r="L10754" s="65"/>
      <c r="M10754" s="65"/>
      <c r="N10754" s="65"/>
      <c r="O10754" s="65"/>
      <c r="P10754" s="65"/>
      <c r="Q10754" s="65"/>
      <c r="R10754" s="65"/>
      <c r="S10754" s="65"/>
      <c r="T10754" s="66"/>
    </row>
    <row r="10755" spans="3:20" x14ac:dyDescent="0.3">
      <c r="C10755" s="62"/>
      <c r="D10755" s="62"/>
      <c r="E10755" s="62"/>
      <c r="F10755" s="62"/>
      <c r="G10755" s="62"/>
      <c r="H10755" s="62"/>
      <c r="I10755" s="62"/>
      <c r="J10755" s="62"/>
      <c r="K10755" s="62"/>
      <c r="L10755" s="65"/>
      <c r="M10755" s="65"/>
      <c r="N10755" s="65"/>
      <c r="O10755" s="65"/>
      <c r="P10755" s="65"/>
      <c r="Q10755" s="65"/>
      <c r="R10755" s="65"/>
      <c r="S10755" s="65"/>
      <c r="T10755" s="66"/>
    </row>
    <row r="10756" spans="3:20" x14ac:dyDescent="0.3">
      <c r="C10756" s="62"/>
      <c r="D10756" s="62"/>
      <c r="E10756" s="62"/>
      <c r="F10756" s="62"/>
      <c r="G10756" s="62"/>
      <c r="H10756" s="62"/>
      <c r="I10756" s="62"/>
      <c r="J10756" s="62"/>
      <c r="K10756" s="62"/>
      <c r="L10756" s="65"/>
      <c r="M10756" s="65"/>
      <c r="N10756" s="65"/>
      <c r="O10756" s="65"/>
      <c r="P10756" s="65"/>
      <c r="Q10756" s="65"/>
      <c r="R10756" s="65"/>
      <c r="S10756" s="65"/>
      <c r="T10756" s="66"/>
    </row>
    <row r="10757" spans="3:20" x14ac:dyDescent="0.3">
      <c r="C10757" s="62"/>
      <c r="D10757" s="62"/>
      <c r="E10757" s="62"/>
      <c r="F10757" s="62"/>
      <c r="G10757" s="62"/>
      <c r="H10757" s="62"/>
      <c r="I10757" s="62"/>
      <c r="J10757" s="62"/>
      <c r="K10757" s="62"/>
      <c r="L10757" s="65"/>
      <c r="M10757" s="65"/>
      <c r="N10757" s="65"/>
      <c r="O10757" s="65"/>
      <c r="P10757" s="65"/>
      <c r="Q10757" s="65"/>
      <c r="R10757" s="65"/>
      <c r="S10757" s="65"/>
      <c r="T10757" s="66"/>
    </row>
    <row r="10758" spans="3:20" x14ac:dyDescent="0.3">
      <c r="C10758" s="62"/>
      <c r="D10758" s="62"/>
      <c r="E10758" s="62"/>
      <c r="F10758" s="62"/>
      <c r="G10758" s="62"/>
      <c r="H10758" s="62"/>
      <c r="I10758" s="62"/>
      <c r="J10758" s="62"/>
      <c r="K10758" s="62"/>
      <c r="L10758" s="65"/>
      <c r="M10758" s="65"/>
      <c r="N10758" s="65"/>
      <c r="O10758" s="65"/>
      <c r="P10758" s="65"/>
      <c r="Q10758" s="65"/>
      <c r="R10758" s="65"/>
      <c r="S10758" s="65"/>
      <c r="T10758" s="66"/>
    </row>
    <row r="10759" spans="3:20" x14ac:dyDescent="0.3">
      <c r="C10759" s="62"/>
      <c r="D10759" s="62"/>
      <c r="E10759" s="62"/>
      <c r="F10759" s="62"/>
      <c r="G10759" s="62"/>
      <c r="H10759" s="62"/>
      <c r="I10759" s="62"/>
      <c r="J10759" s="62"/>
      <c r="K10759" s="62"/>
      <c r="L10759" s="65"/>
      <c r="M10759" s="65"/>
      <c r="N10759" s="65"/>
      <c r="O10759" s="65"/>
      <c r="P10759" s="65"/>
      <c r="Q10759" s="65"/>
      <c r="R10759" s="65"/>
      <c r="S10759" s="65"/>
      <c r="T10759" s="66"/>
    </row>
    <row r="10760" spans="3:20" x14ac:dyDescent="0.3">
      <c r="C10760" s="62"/>
      <c r="D10760" s="62"/>
      <c r="E10760" s="62"/>
      <c r="F10760" s="62"/>
      <c r="G10760" s="62"/>
      <c r="H10760" s="62"/>
      <c r="I10760" s="62"/>
      <c r="J10760" s="62"/>
      <c r="K10760" s="62"/>
      <c r="L10760" s="65"/>
      <c r="M10760" s="65"/>
      <c r="N10760" s="65"/>
      <c r="O10760" s="65"/>
      <c r="P10760" s="65"/>
      <c r="Q10760" s="65"/>
      <c r="R10760" s="65"/>
      <c r="S10760" s="65"/>
      <c r="T10760" s="66"/>
    </row>
    <row r="10761" spans="3:20" x14ac:dyDescent="0.3">
      <c r="C10761" s="62"/>
      <c r="D10761" s="62"/>
      <c r="E10761" s="62"/>
      <c r="F10761" s="62"/>
      <c r="G10761" s="62"/>
      <c r="H10761" s="62"/>
      <c r="I10761" s="62"/>
      <c r="J10761" s="62"/>
      <c r="K10761" s="62"/>
      <c r="L10761" s="65"/>
      <c r="M10761" s="65"/>
      <c r="N10761" s="65"/>
      <c r="O10761" s="65"/>
      <c r="P10761" s="65"/>
      <c r="Q10761" s="65"/>
      <c r="R10761" s="65"/>
      <c r="S10761" s="65"/>
      <c r="T10761" s="66"/>
    </row>
    <row r="10762" spans="3:20" x14ac:dyDescent="0.3">
      <c r="C10762" s="62"/>
      <c r="D10762" s="62"/>
      <c r="E10762" s="62"/>
      <c r="F10762" s="62"/>
      <c r="G10762" s="62"/>
      <c r="H10762" s="62"/>
      <c r="I10762" s="62"/>
      <c r="J10762" s="62"/>
      <c r="K10762" s="62"/>
      <c r="L10762" s="65"/>
      <c r="M10762" s="65"/>
      <c r="N10762" s="65"/>
      <c r="O10762" s="65"/>
      <c r="P10762" s="65"/>
      <c r="Q10762" s="65"/>
      <c r="R10762" s="65"/>
      <c r="S10762" s="65"/>
      <c r="T10762" s="66"/>
    </row>
    <row r="10763" spans="3:20" x14ac:dyDescent="0.3">
      <c r="C10763" s="62"/>
      <c r="D10763" s="62"/>
      <c r="E10763" s="62"/>
      <c r="F10763" s="62"/>
      <c r="G10763" s="62"/>
      <c r="H10763" s="62"/>
      <c r="I10763" s="62"/>
      <c r="J10763" s="62"/>
      <c r="K10763" s="62"/>
      <c r="L10763" s="65"/>
      <c r="M10763" s="65"/>
      <c r="N10763" s="65"/>
      <c r="O10763" s="65"/>
      <c r="P10763" s="65"/>
      <c r="Q10763" s="65"/>
      <c r="R10763" s="65"/>
      <c r="S10763" s="65"/>
      <c r="T10763" s="66"/>
    </row>
    <row r="10764" spans="3:20" x14ac:dyDescent="0.3">
      <c r="C10764" s="62"/>
      <c r="D10764" s="62"/>
      <c r="E10764" s="62"/>
      <c r="F10764" s="62"/>
      <c r="G10764" s="62"/>
      <c r="H10764" s="62"/>
      <c r="I10764" s="62"/>
      <c r="J10764" s="62"/>
      <c r="K10764" s="62"/>
      <c r="L10764" s="65"/>
      <c r="M10764" s="65"/>
      <c r="N10764" s="65"/>
      <c r="O10764" s="65"/>
      <c r="P10764" s="65"/>
      <c r="Q10764" s="65"/>
      <c r="R10764" s="65"/>
      <c r="S10764" s="65"/>
      <c r="T10764" s="66"/>
    </row>
    <row r="10765" spans="3:20" x14ac:dyDescent="0.3">
      <c r="C10765" s="62"/>
      <c r="D10765" s="62"/>
      <c r="E10765" s="62"/>
      <c r="F10765" s="62"/>
      <c r="G10765" s="62"/>
      <c r="H10765" s="62"/>
      <c r="I10765" s="62"/>
      <c r="J10765" s="62"/>
      <c r="K10765" s="62"/>
      <c r="L10765" s="65"/>
      <c r="M10765" s="65"/>
      <c r="N10765" s="65"/>
      <c r="O10765" s="65"/>
      <c r="P10765" s="65"/>
      <c r="Q10765" s="65"/>
      <c r="R10765" s="65"/>
      <c r="S10765" s="65"/>
      <c r="T10765" s="66"/>
    </row>
    <row r="10766" spans="3:20" x14ac:dyDescent="0.3">
      <c r="C10766" s="62"/>
      <c r="D10766" s="62"/>
      <c r="E10766" s="62"/>
      <c r="F10766" s="62"/>
      <c r="G10766" s="62"/>
      <c r="H10766" s="62"/>
      <c r="I10766" s="62"/>
      <c r="J10766" s="62"/>
      <c r="K10766" s="62"/>
      <c r="L10766" s="65"/>
      <c r="M10766" s="65"/>
      <c r="N10766" s="65"/>
      <c r="O10766" s="65"/>
      <c r="P10766" s="65"/>
      <c r="Q10766" s="65"/>
      <c r="R10766" s="65"/>
      <c r="S10766" s="65"/>
      <c r="T10766" s="66"/>
    </row>
    <row r="10767" spans="3:20" x14ac:dyDescent="0.3">
      <c r="C10767" s="62"/>
      <c r="D10767" s="62"/>
      <c r="E10767" s="62"/>
      <c r="F10767" s="62"/>
      <c r="G10767" s="62"/>
      <c r="H10767" s="62"/>
      <c r="I10767" s="62"/>
      <c r="J10767" s="62"/>
      <c r="K10767" s="62"/>
      <c r="L10767" s="65"/>
      <c r="M10767" s="65"/>
      <c r="N10767" s="65"/>
      <c r="O10767" s="65"/>
      <c r="P10767" s="65"/>
      <c r="Q10767" s="65"/>
      <c r="R10767" s="65"/>
      <c r="S10767" s="65"/>
      <c r="T10767" s="66"/>
    </row>
    <row r="10768" spans="3:20" x14ac:dyDescent="0.3">
      <c r="C10768" s="62"/>
      <c r="D10768" s="62"/>
      <c r="E10768" s="62"/>
      <c r="F10768" s="62"/>
      <c r="G10768" s="62"/>
      <c r="H10768" s="62"/>
      <c r="I10768" s="62"/>
      <c r="J10768" s="62"/>
      <c r="K10768" s="62"/>
      <c r="L10768" s="65"/>
      <c r="M10768" s="65"/>
      <c r="N10768" s="65"/>
      <c r="O10768" s="65"/>
      <c r="P10768" s="65"/>
      <c r="Q10768" s="65"/>
      <c r="R10768" s="65"/>
      <c r="S10768" s="65"/>
      <c r="T10768" s="66"/>
    </row>
    <row r="10769" spans="3:20" x14ac:dyDescent="0.3">
      <c r="C10769" s="62"/>
      <c r="D10769" s="62"/>
      <c r="E10769" s="62"/>
      <c r="F10769" s="62"/>
      <c r="G10769" s="62"/>
      <c r="H10769" s="62"/>
      <c r="I10769" s="62"/>
      <c r="J10769" s="62"/>
      <c r="K10769" s="62"/>
      <c r="L10769" s="65"/>
      <c r="M10769" s="65"/>
      <c r="N10769" s="65"/>
      <c r="O10769" s="65"/>
      <c r="P10769" s="65"/>
      <c r="Q10769" s="65"/>
      <c r="R10769" s="65"/>
      <c r="S10769" s="65"/>
      <c r="T10769" s="66"/>
    </row>
    <row r="10770" spans="3:20" x14ac:dyDescent="0.3">
      <c r="C10770" s="62"/>
      <c r="D10770" s="62"/>
      <c r="E10770" s="62"/>
      <c r="F10770" s="62"/>
      <c r="G10770" s="62"/>
      <c r="H10770" s="62"/>
      <c r="I10770" s="62"/>
      <c r="J10770" s="62"/>
      <c r="K10770" s="62"/>
      <c r="L10770" s="65"/>
      <c r="M10770" s="65"/>
      <c r="N10770" s="65"/>
      <c r="O10770" s="65"/>
      <c r="P10770" s="65"/>
      <c r="Q10770" s="65"/>
      <c r="R10770" s="65"/>
      <c r="S10770" s="65"/>
      <c r="T10770" s="66"/>
    </row>
    <row r="10771" spans="3:20" x14ac:dyDescent="0.3">
      <c r="C10771" s="62"/>
      <c r="D10771" s="62"/>
      <c r="E10771" s="62"/>
      <c r="F10771" s="62"/>
      <c r="G10771" s="62"/>
      <c r="H10771" s="62"/>
      <c r="I10771" s="62"/>
      <c r="J10771" s="62"/>
      <c r="K10771" s="62"/>
      <c r="L10771" s="65"/>
      <c r="M10771" s="65"/>
      <c r="N10771" s="65"/>
      <c r="O10771" s="65"/>
      <c r="P10771" s="65"/>
      <c r="Q10771" s="65"/>
      <c r="R10771" s="65"/>
      <c r="S10771" s="65"/>
      <c r="T10771" s="66"/>
    </row>
    <row r="10772" spans="3:20" x14ac:dyDescent="0.3">
      <c r="C10772" s="62"/>
      <c r="D10772" s="62"/>
      <c r="E10772" s="62"/>
      <c r="F10772" s="62"/>
      <c r="G10772" s="62"/>
      <c r="H10772" s="62"/>
      <c r="I10772" s="62"/>
      <c r="J10772" s="62"/>
      <c r="K10772" s="62"/>
      <c r="L10772" s="65"/>
      <c r="M10772" s="65"/>
      <c r="N10772" s="65"/>
      <c r="O10772" s="65"/>
      <c r="P10772" s="65"/>
      <c r="Q10772" s="65"/>
      <c r="R10772" s="65"/>
      <c r="S10772" s="65"/>
      <c r="T10772" s="66"/>
    </row>
    <row r="10773" spans="3:20" x14ac:dyDescent="0.3">
      <c r="C10773" s="62"/>
      <c r="D10773" s="62"/>
      <c r="E10773" s="62"/>
      <c r="F10773" s="62"/>
      <c r="G10773" s="62"/>
      <c r="H10773" s="62"/>
      <c r="I10773" s="62"/>
      <c r="J10773" s="62"/>
      <c r="K10773" s="62"/>
      <c r="L10773" s="65"/>
      <c r="M10773" s="65"/>
      <c r="N10773" s="65"/>
      <c r="O10773" s="65"/>
      <c r="P10773" s="65"/>
      <c r="Q10773" s="65"/>
      <c r="R10773" s="65"/>
      <c r="S10773" s="65"/>
      <c r="T10773" s="66"/>
    </row>
    <row r="10774" spans="3:20" x14ac:dyDescent="0.3">
      <c r="C10774" s="62"/>
      <c r="D10774" s="62"/>
      <c r="E10774" s="62"/>
      <c r="F10774" s="62"/>
      <c r="G10774" s="62"/>
      <c r="H10774" s="62"/>
      <c r="I10774" s="62"/>
      <c r="J10774" s="62"/>
      <c r="K10774" s="62"/>
      <c r="L10774" s="65"/>
      <c r="M10774" s="65"/>
      <c r="N10774" s="65"/>
      <c r="O10774" s="65"/>
      <c r="P10774" s="65"/>
      <c r="Q10774" s="65"/>
      <c r="R10774" s="65"/>
      <c r="S10774" s="65"/>
      <c r="T10774" s="66"/>
    </row>
    <row r="10775" spans="3:20" x14ac:dyDescent="0.3">
      <c r="C10775" s="62"/>
      <c r="D10775" s="62"/>
      <c r="E10775" s="62"/>
      <c r="F10775" s="62"/>
      <c r="G10775" s="62"/>
      <c r="H10775" s="62"/>
      <c r="I10775" s="62"/>
      <c r="J10775" s="62"/>
      <c r="K10775" s="62"/>
      <c r="L10775" s="65"/>
      <c r="M10775" s="65"/>
      <c r="N10775" s="65"/>
      <c r="O10775" s="65"/>
      <c r="P10775" s="65"/>
      <c r="Q10775" s="65"/>
      <c r="R10775" s="65"/>
      <c r="S10775" s="65"/>
      <c r="T10775" s="66"/>
    </row>
    <row r="10776" spans="3:20" x14ac:dyDescent="0.3">
      <c r="C10776" s="62"/>
      <c r="D10776" s="62"/>
      <c r="E10776" s="62"/>
      <c r="F10776" s="62"/>
      <c r="G10776" s="62"/>
      <c r="H10776" s="62"/>
      <c r="I10776" s="62"/>
      <c r="J10776" s="62"/>
      <c r="K10776" s="62"/>
      <c r="L10776" s="65"/>
      <c r="M10776" s="65"/>
      <c r="N10776" s="65"/>
      <c r="O10776" s="65"/>
      <c r="P10776" s="65"/>
      <c r="Q10776" s="65"/>
      <c r="R10776" s="65"/>
      <c r="S10776" s="65"/>
      <c r="T10776" s="66"/>
    </row>
    <row r="10777" spans="3:20" x14ac:dyDescent="0.3">
      <c r="C10777" s="62"/>
      <c r="D10777" s="62"/>
      <c r="E10777" s="62"/>
      <c r="F10777" s="62"/>
      <c r="G10777" s="62"/>
      <c r="H10777" s="62"/>
      <c r="I10777" s="62"/>
      <c r="J10777" s="62"/>
      <c r="K10777" s="62"/>
      <c r="L10777" s="65"/>
      <c r="M10777" s="65"/>
      <c r="N10777" s="65"/>
      <c r="O10777" s="65"/>
      <c r="P10777" s="65"/>
      <c r="Q10777" s="65"/>
      <c r="R10777" s="65"/>
      <c r="S10777" s="65"/>
      <c r="T10777" s="66"/>
    </row>
    <row r="10778" spans="3:20" x14ac:dyDescent="0.3">
      <c r="C10778" s="62"/>
      <c r="D10778" s="62"/>
      <c r="E10778" s="62"/>
      <c r="F10778" s="62"/>
      <c r="G10778" s="62"/>
      <c r="H10778" s="62"/>
      <c r="I10778" s="62"/>
      <c r="J10778" s="62"/>
      <c r="K10778" s="62"/>
      <c r="L10778" s="65"/>
      <c r="M10778" s="65"/>
      <c r="N10778" s="65"/>
      <c r="O10778" s="65"/>
      <c r="P10778" s="65"/>
      <c r="Q10778" s="65"/>
      <c r="R10778" s="65"/>
      <c r="S10778" s="65"/>
      <c r="T10778" s="66"/>
    </row>
    <row r="10779" spans="3:20" x14ac:dyDescent="0.3">
      <c r="C10779" s="62"/>
      <c r="D10779" s="62"/>
      <c r="E10779" s="62"/>
      <c r="F10779" s="62"/>
      <c r="G10779" s="62"/>
      <c r="H10779" s="62"/>
      <c r="I10779" s="62"/>
      <c r="J10779" s="62"/>
      <c r="K10779" s="62"/>
      <c r="L10779" s="65"/>
      <c r="M10779" s="65"/>
      <c r="N10779" s="65"/>
      <c r="O10779" s="65"/>
      <c r="P10779" s="65"/>
      <c r="Q10779" s="65"/>
      <c r="R10779" s="65"/>
      <c r="S10779" s="65"/>
      <c r="T10779" s="66"/>
    </row>
    <row r="10780" spans="3:20" x14ac:dyDescent="0.3">
      <c r="C10780" s="62"/>
      <c r="D10780" s="62"/>
      <c r="E10780" s="62"/>
      <c r="F10780" s="62"/>
      <c r="G10780" s="62"/>
      <c r="H10780" s="62"/>
      <c r="I10780" s="62"/>
      <c r="J10780" s="62"/>
      <c r="K10780" s="62"/>
      <c r="L10780" s="65"/>
      <c r="M10780" s="65"/>
      <c r="N10780" s="65"/>
      <c r="O10780" s="65"/>
      <c r="P10780" s="65"/>
      <c r="Q10780" s="65"/>
      <c r="R10780" s="65"/>
      <c r="S10780" s="65"/>
      <c r="T10780" s="66"/>
    </row>
    <row r="10781" spans="3:20" x14ac:dyDescent="0.3">
      <c r="C10781" s="62"/>
      <c r="D10781" s="62"/>
      <c r="E10781" s="62"/>
      <c r="F10781" s="62"/>
      <c r="G10781" s="62"/>
      <c r="H10781" s="62"/>
      <c r="I10781" s="62"/>
      <c r="J10781" s="62"/>
      <c r="K10781" s="62"/>
      <c r="L10781" s="65"/>
      <c r="M10781" s="65"/>
      <c r="N10781" s="65"/>
      <c r="O10781" s="65"/>
      <c r="P10781" s="65"/>
      <c r="Q10781" s="65"/>
      <c r="R10781" s="65"/>
      <c r="S10781" s="65"/>
      <c r="T10781" s="66"/>
    </row>
    <row r="10782" spans="3:20" x14ac:dyDescent="0.3">
      <c r="C10782" s="62"/>
      <c r="D10782" s="62"/>
      <c r="E10782" s="62"/>
      <c r="F10782" s="62"/>
      <c r="G10782" s="62"/>
      <c r="H10782" s="62"/>
      <c r="I10782" s="62"/>
      <c r="J10782" s="62"/>
      <c r="K10782" s="62"/>
      <c r="L10782" s="65"/>
      <c r="M10782" s="65"/>
      <c r="N10782" s="65"/>
      <c r="O10782" s="65"/>
      <c r="P10782" s="65"/>
      <c r="Q10782" s="65"/>
      <c r="R10782" s="65"/>
      <c r="S10782" s="65"/>
      <c r="T10782" s="66"/>
    </row>
    <row r="10783" spans="3:20" x14ac:dyDescent="0.3">
      <c r="C10783" s="62"/>
      <c r="D10783" s="62"/>
      <c r="E10783" s="62"/>
      <c r="F10783" s="62"/>
      <c r="G10783" s="62"/>
      <c r="H10783" s="62"/>
      <c r="I10783" s="62"/>
      <c r="J10783" s="62"/>
      <c r="K10783" s="62"/>
      <c r="L10783" s="65"/>
      <c r="M10783" s="65"/>
      <c r="N10783" s="65"/>
      <c r="O10783" s="65"/>
      <c r="P10783" s="65"/>
      <c r="Q10783" s="65"/>
      <c r="R10783" s="65"/>
      <c r="S10783" s="65"/>
      <c r="T10783" s="66"/>
    </row>
    <row r="10784" spans="3:20" x14ac:dyDescent="0.3">
      <c r="C10784" s="62"/>
      <c r="D10784" s="62"/>
      <c r="E10784" s="62"/>
      <c r="F10784" s="62"/>
      <c r="G10784" s="62"/>
      <c r="H10784" s="62"/>
      <c r="I10784" s="62"/>
      <c r="J10784" s="62"/>
      <c r="K10784" s="62"/>
      <c r="L10784" s="65"/>
      <c r="M10784" s="65"/>
      <c r="N10784" s="65"/>
      <c r="O10784" s="65"/>
      <c r="P10784" s="65"/>
      <c r="Q10784" s="65"/>
      <c r="R10784" s="65"/>
      <c r="S10784" s="65"/>
      <c r="T10784" s="66"/>
    </row>
    <row r="10785" spans="3:20" x14ac:dyDescent="0.3">
      <c r="C10785" s="62"/>
      <c r="D10785" s="62"/>
      <c r="E10785" s="62"/>
      <c r="F10785" s="62"/>
      <c r="G10785" s="62"/>
      <c r="H10785" s="62"/>
      <c r="I10785" s="62"/>
      <c r="J10785" s="62"/>
      <c r="K10785" s="62"/>
      <c r="L10785" s="65"/>
      <c r="M10785" s="65"/>
      <c r="N10785" s="65"/>
      <c r="O10785" s="65"/>
      <c r="P10785" s="65"/>
      <c r="Q10785" s="65"/>
      <c r="R10785" s="65"/>
      <c r="S10785" s="65"/>
      <c r="T10785" s="66"/>
    </row>
    <row r="10786" spans="3:20" x14ac:dyDescent="0.3">
      <c r="C10786" s="62"/>
      <c r="D10786" s="62"/>
      <c r="E10786" s="62"/>
      <c r="F10786" s="62"/>
      <c r="G10786" s="62"/>
      <c r="H10786" s="62"/>
      <c r="I10786" s="62"/>
      <c r="J10786" s="62"/>
      <c r="K10786" s="62"/>
      <c r="L10786" s="65"/>
      <c r="M10786" s="65"/>
      <c r="N10786" s="65"/>
      <c r="O10786" s="65"/>
      <c r="P10786" s="65"/>
      <c r="Q10786" s="65"/>
      <c r="R10786" s="65"/>
      <c r="S10786" s="65"/>
      <c r="T10786" s="66"/>
    </row>
    <row r="10787" spans="3:20" x14ac:dyDescent="0.3">
      <c r="C10787" s="62"/>
      <c r="D10787" s="62"/>
      <c r="E10787" s="62"/>
      <c r="F10787" s="62"/>
      <c r="G10787" s="62"/>
      <c r="H10787" s="62"/>
      <c r="I10787" s="62"/>
      <c r="J10787" s="62"/>
      <c r="K10787" s="62"/>
      <c r="L10787" s="65"/>
      <c r="M10787" s="65"/>
      <c r="N10787" s="65"/>
      <c r="O10787" s="65"/>
      <c r="P10787" s="65"/>
      <c r="Q10787" s="65"/>
      <c r="R10787" s="65"/>
      <c r="S10787" s="65"/>
      <c r="T10787" s="66"/>
    </row>
    <row r="10788" spans="3:20" x14ac:dyDescent="0.3">
      <c r="C10788" s="62"/>
      <c r="D10788" s="62"/>
      <c r="E10788" s="62"/>
      <c r="F10788" s="62"/>
      <c r="G10788" s="62"/>
      <c r="H10788" s="62"/>
      <c r="I10788" s="62"/>
      <c r="J10788" s="62"/>
      <c r="K10788" s="62"/>
      <c r="L10788" s="65"/>
      <c r="M10788" s="65"/>
      <c r="N10788" s="65"/>
      <c r="O10788" s="65"/>
      <c r="P10788" s="65"/>
      <c r="Q10788" s="65"/>
      <c r="R10788" s="65"/>
      <c r="S10788" s="65"/>
      <c r="T10788" s="66"/>
    </row>
    <row r="10789" spans="3:20" x14ac:dyDescent="0.3">
      <c r="C10789" s="62"/>
      <c r="D10789" s="62"/>
      <c r="E10789" s="62"/>
      <c r="F10789" s="62"/>
      <c r="G10789" s="62"/>
      <c r="H10789" s="62"/>
      <c r="I10789" s="62"/>
      <c r="J10789" s="62"/>
      <c r="K10789" s="62"/>
      <c r="L10789" s="65"/>
      <c r="M10789" s="65"/>
      <c r="N10789" s="65"/>
      <c r="O10789" s="65"/>
      <c r="P10789" s="65"/>
      <c r="Q10789" s="65"/>
      <c r="R10789" s="65"/>
      <c r="S10789" s="65"/>
      <c r="T10789" s="66"/>
    </row>
    <row r="10790" spans="3:20" x14ac:dyDescent="0.3">
      <c r="C10790" s="62"/>
      <c r="D10790" s="62"/>
      <c r="E10790" s="62"/>
      <c r="F10790" s="62"/>
      <c r="G10790" s="62"/>
      <c r="H10790" s="62"/>
      <c r="I10790" s="62"/>
      <c r="J10790" s="62"/>
      <c r="K10790" s="62"/>
      <c r="L10790" s="65"/>
      <c r="M10790" s="65"/>
      <c r="N10790" s="65"/>
      <c r="O10790" s="65"/>
      <c r="P10790" s="65"/>
      <c r="Q10790" s="65"/>
      <c r="R10790" s="65"/>
      <c r="S10790" s="65"/>
      <c r="T10790" s="66"/>
    </row>
    <row r="10791" spans="3:20" x14ac:dyDescent="0.3">
      <c r="C10791" s="62"/>
      <c r="D10791" s="62"/>
      <c r="E10791" s="62"/>
      <c r="F10791" s="62"/>
      <c r="G10791" s="62"/>
      <c r="H10791" s="62"/>
      <c r="I10791" s="62"/>
      <c r="J10791" s="62"/>
      <c r="K10791" s="62"/>
      <c r="L10791" s="65"/>
      <c r="M10791" s="65"/>
      <c r="N10791" s="65"/>
      <c r="O10791" s="65"/>
      <c r="P10791" s="65"/>
      <c r="Q10791" s="65"/>
      <c r="R10791" s="65"/>
      <c r="S10791" s="65"/>
      <c r="T10791" s="66"/>
    </row>
    <row r="10792" spans="3:20" x14ac:dyDescent="0.3">
      <c r="C10792" s="62"/>
      <c r="D10792" s="62"/>
      <c r="E10792" s="62"/>
      <c r="F10792" s="62"/>
      <c r="G10792" s="62"/>
      <c r="H10792" s="62"/>
      <c r="I10792" s="62"/>
      <c r="J10792" s="62"/>
      <c r="K10792" s="62"/>
      <c r="L10792" s="65"/>
      <c r="M10792" s="65"/>
      <c r="N10792" s="65"/>
      <c r="O10792" s="65"/>
      <c r="P10792" s="65"/>
      <c r="Q10792" s="65"/>
      <c r="R10792" s="65"/>
      <c r="S10792" s="65"/>
      <c r="T10792" s="66"/>
    </row>
    <row r="10793" spans="3:20" x14ac:dyDescent="0.3">
      <c r="C10793" s="62"/>
      <c r="D10793" s="62"/>
      <c r="E10793" s="62"/>
      <c r="F10793" s="62"/>
      <c r="G10793" s="62"/>
      <c r="H10793" s="62"/>
      <c r="I10793" s="62"/>
      <c r="J10793" s="62"/>
      <c r="K10793" s="62"/>
      <c r="L10793" s="65"/>
      <c r="M10793" s="65"/>
      <c r="N10793" s="65"/>
      <c r="O10793" s="65"/>
      <c r="P10793" s="65"/>
      <c r="Q10793" s="65"/>
      <c r="R10793" s="65"/>
      <c r="S10793" s="65"/>
      <c r="T10793" s="66"/>
    </row>
    <row r="10794" spans="3:20" x14ac:dyDescent="0.3">
      <c r="C10794" s="62"/>
      <c r="D10794" s="62"/>
      <c r="E10794" s="62"/>
      <c r="F10794" s="62"/>
      <c r="G10794" s="62"/>
      <c r="H10794" s="62"/>
      <c r="I10794" s="62"/>
      <c r="J10794" s="62"/>
      <c r="K10794" s="62"/>
      <c r="L10794" s="65"/>
      <c r="M10794" s="65"/>
      <c r="N10794" s="65"/>
      <c r="O10794" s="65"/>
      <c r="P10794" s="65"/>
      <c r="Q10794" s="65"/>
      <c r="R10794" s="65"/>
      <c r="S10794" s="65"/>
      <c r="T10794" s="66"/>
    </row>
    <row r="10795" spans="3:20" x14ac:dyDescent="0.3">
      <c r="C10795" s="62"/>
      <c r="D10795" s="62"/>
      <c r="E10795" s="62"/>
      <c r="F10795" s="62"/>
      <c r="G10795" s="62"/>
      <c r="H10795" s="62"/>
      <c r="I10795" s="62"/>
      <c r="J10795" s="62"/>
      <c r="K10795" s="62"/>
      <c r="L10795" s="65"/>
      <c r="M10795" s="65"/>
      <c r="N10795" s="65"/>
      <c r="O10795" s="65"/>
      <c r="P10795" s="65"/>
      <c r="Q10795" s="65"/>
      <c r="R10795" s="65"/>
      <c r="S10795" s="65"/>
      <c r="T10795" s="66"/>
    </row>
    <row r="10796" spans="3:20" x14ac:dyDescent="0.3">
      <c r="C10796" s="62"/>
      <c r="D10796" s="62"/>
      <c r="E10796" s="62"/>
      <c r="F10796" s="62"/>
      <c r="G10796" s="62"/>
      <c r="H10796" s="62"/>
      <c r="I10796" s="62"/>
      <c r="J10796" s="62"/>
      <c r="K10796" s="62"/>
      <c r="L10796" s="65"/>
      <c r="M10796" s="65"/>
      <c r="N10796" s="65"/>
      <c r="O10796" s="65"/>
      <c r="P10796" s="65"/>
      <c r="Q10796" s="65"/>
      <c r="R10796" s="65"/>
      <c r="S10796" s="65"/>
      <c r="T10796" s="66"/>
    </row>
    <row r="10797" spans="3:20" x14ac:dyDescent="0.3">
      <c r="C10797" s="62"/>
      <c r="D10797" s="62"/>
      <c r="E10797" s="62"/>
      <c r="F10797" s="62"/>
      <c r="G10797" s="62"/>
      <c r="H10797" s="62"/>
      <c r="I10797" s="62"/>
      <c r="J10797" s="62"/>
      <c r="K10797" s="62"/>
      <c r="L10797" s="65"/>
      <c r="M10797" s="65"/>
      <c r="N10797" s="65"/>
      <c r="O10797" s="65"/>
      <c r="P10797" s="65"/>
      <c r="Q10797" s="65"/>
      <c r="R10797" s="65"/>
      <c r="S10797" s="65"/>
      <c r="T10797" s="66"/>
    </row>
    <row r="10798" spans="3:20" x14ac:dyDescent="0.3">
      <c r="C10798" s="62"/>
      <c r="D10798" s="62"/>
      <c r="E10798" s="62"/>
      <c r="F10798" s="62"/>
      <c r="G10798" s="62"/>
      <c r="H10798" s="62"/>
      <c r="I10798" s="62"/>
      <c r="J10798" s="62"/>
      <c r="K10798" s="62"/>
      <c r="L10798" s="65"/>
      <c r="M10798" s="65"/>
      <c r="N10798" s="65"/>
      <c r="O10798" s="65"/>
      <c r="P10798" s="65"/>
      <c r="Q10798" s="65"/>
      <c r="R10798" s="65"/>
      <c r="S10798" s="65"/>
      <c r="T10798" s="66"/>
    </row>
    <row r="10799" spans="3:20" x14ac:dyDescent="0.3">
      <c r="C10799" s="62"/>
      <c r="D10799" s="62"/>
      <c r="E10799" s="62"/>
      <c r="F10799" s="62"/>
      <c r="G10799" s="62"/>
      <c r="H10799" s="62"/>
      <c r="I10799" s="62"/>
      <c r="J10799" s="62"/>
      <c r="K10799" s="62"/>
      <c r="L10799" s="65"/>
      <c r="M10799" s="65"/>
      <c r="N10799" s="65"/>
      <c r="O10799" s="65"/>
      <c r="P10799" s="65"/>
      <c r="Q10799" s="65"/>
      <c r="R10799" s="65"/>
      <c r="S10799" s="65"/>
      <c r="T10799" s="66"/>
    </row>
    <row r="10800" spans="3:20" x14ac:dyDescent="0.3">
      <c r="C10800" s="62"/>
      <c r="D10800" s="62"/>
      <c r="E10800" s="62"/>
      <c r="F10800" s="62"/>
      <c r="G10800" s="62"/>
      <c r="H10800" s="62"/>
      <c r="I10800" s="62"/>
      <c r="J10800" s="62"/>
      <c r="K10800" s="62"/>
      <c r="L10800" s="65"/>
      <c r="M10800" s="65"/>
      <c r="N10800" s="65"/>
      <c r="O10800" s="65"/>
      <c r="P10800" s="65"/>
      <c r="Q10800" s="65"/>
      <c r="R10800" s="65"/>
      <c r="S10800" s="65"/>
      <c r="T10800" s="66"/>
    </row>
    <row r="10801" spans="3:20" x14ac:dyDescent="0.3">
      <c r="C10801" s="62"/>
      <c r="D10801" s="62"/>
      <c r="E10801" s="62"/>
      <c r="F10801" s="62"/>
      <c r="G10801" s="62"/>
      <c r="H10801" s="62"/>
      <c r="I10801" s="62"/>
      <c r="J10801" s="62"/>
      <c r="K10801" s="62"/>
      <c r="L10801" s="65"/>
      <c r="M10801" s="65"/>
      <c r="N10801" s="65"/>
      <c r="O10801" s="65"/>
      <c r="P10801" s="65"/>
      <c r="Q10801" s="65"/>
      <c r="R10801" s="65"/>
      <c r="S10801" s="65"/>
      <c r="T10801" s="66"/>
    </row>
    <row r="10802" spans="3:20" x14ac:dyDescent="0.3">
      <c r="C10802" s="62"/>
      <c r="D10802" s="62"/>
      <c r="E10802" s="62"/>
      <c r="F10802" s="62"/>
      <c r="G10802" s="62"/>
      <c r="H10802" s="62"/>
      <c r="I10802" s="62"/>
      <c r="J10802" s="62"/>
      <c r="K10802" s="62"/>
      <c r="L10802" s="65"/>
      <c r="M10802" s="65"/>
      <c r="N10802" s="65"/>
      <c r="O10802" s="65"/>
      <c r="P10802" s="65"/>
      <c r="Q10802" s="65"/>
      <c r="R10802" s="65"/>
      <c r="S10802" s="65"/>
      <c r="T10802" s="66"/>
    </row>
    <row r="10803" spans="3:20" x14ac:dyDescent="0.3">
      <c r="C10803" s="62"/>
      <c r="D10803" s="62"/>
      <c r="E10803" s="62"/>
      <c r="F10803" s="62"/>
      <c r="G10803" s="62"/>
      <c r="H10803" s="62"/>
      <c r="I10803" s="62"/>
      <c r="J10803" s="62"/>
      <c r="K10803" s="62"/>
      <c r="L10803" s="65"/>
      <c r="M10803" s="65"/>
      <c r="N10803" s="65"/>
      <c r="O10803" s="65"/>
      <c r="P10803" s="65"/>
      <c r="Q10803" s="65"/>
      <c r="R10803" s="65"/>
      <c r="S10803" s="65"/>
      <c r="T10803" s="66"/>
    </row>
    <row r="10804" spans="3:20" x14ac:dyDescent="0.3">
      <c r="C10804" s="62"/>
      <c r="D10804" s="62"/>
      <c r="E10804" s="62"/>
      <c r="F10804" s="62"/>
      <c r="G10804" s="62"/>
      <c r="H10804" s="62"/>
      <c r="I10804" s="62"/>
      <c r="J10804" s="62"/>
      <c r="K10804" s="62"/>
      <c r="L10804" s="65"/>
      <c r="M10804" s="65"/>
      <c r="N10804" s="65"/>
      <c r="O10804" s="65"/>
      <c r="P10804" s="65"/>
      <c r="Q10804" s="65"/>
      <c r="R10804" s="65"/>
      <c r="S10804" s="65"/>
      <c r="T10804" s="66"/>
    </row>
    <row r="10805" spans="3:20" x14ac:dyDescent="0.3">
      <c r="C10805" s="62"/>
      <c r="D10805" s="62"/>
      <c r="E10805" s="62"/>
      <c r="F10805" s="62"/>
      <c r="G10805" s="62"/>
      <c r="H10805" s="62"/>
      <c r="I10805" s="62"/>
      <c r="J10805" s="62"/>
      <c r="K10805" s="62"/>
      <c r="L10805" s="65"/>
      <c r="M10805" s="65"/>
      <c r="N10805" s="65"/>
      <c r="O10805" s="65"/>
      <c r="P10805" s="65"/>
      <c r="Q10805" s="65"/>
      <c r="R10805" s="65"/>
      <c r="S10805" s="65"/>
      <c r="T10805" s="66"/>
    </row>
    <row r="10806" spans="3:20" x14ac:dyDescent="0.3">
      <c r="C10806" s="62"/>
      <c r="D10806" s="62"/>
      <c r="E10806" s="62"/>
      <c r="F10806" s="62"/>
      <c r="G10806" s="62"/>
      <c r="H10806" s="62"/>
      <c r="I10806" s="62"/>
      <c r="J10806" s="62"/>
      <c r="K10806" s="62"/>
      <c r="L10806" s="65"/>
      <c r="M10806" s="65"/>
      <c r="N10806" s="65"/>
      <c r="O10806" s="65"/>
      <c r="P10806" s="65"/>
      <c r="Q10806" s="65"/>
      <c r="R10806" s="65"/>
      <c r="S10806" s="65"/>
      <c r="T10806" s="66"/>
    </row>
    <row r="10807" spans="3:20" x14ac:dyDescent="0.3">
      <c r="C10807" s="62"/>
      <c r="D10807" s="62"/>
      <c r="E10807" s="62"/>
      <c r="F10807" s="62"/>
      <c r="G10807" s="62"/>
      <c r="H10807" s="62"/>
      <c r="I10807" s="62"/>
      <c r="J10807" s="62"/>
      <c r="K10807" s="62"/>
      <c r="L10807" s="65"/>
      <c r="M10807" s="65"/>
      <c r="N10807" s="65"/>
      <c r="O10807" s="65"/>
      <c r="P10807" s="65"/>
      <c r="Q10807" s="65"/>
      <c r="R10807" s="65"/>
      <c r="S10807" s="65"/>
      <c r="T10807" s="66"/>
    </row>
    <row r="10808" spans="3:20" x14ac:dyDescent="0.3">
      <c r="C10808" s="62"/>
      <c r="D10808" s="62"/>
      <c r="E10808" s="62"/>
      <c r="F10808" s="62"/>
      <c r="G10808" s="62"/>
      <c r="H10808" s="62"/>
      <c r="I10808" s="62"/>
      <c r="J10808" s="62"/>
      <c r="K10808" s="62"/>
      <c r="L10808" s="65"/>
      <c r="M10808" s="65"/>
      <c r="N10808" s="65"/>
      <c r="O10808" s="65"/>
      <c r="P10808" s="65"/>
      <c r="Q10808" s="65"/>
      <c r="R10808" s="65"/>
      <c r="S10808" s="65"/>
      <c r="T10808" s="66"/>
    </row>
    <row r="10809" spans="3:20" x14ac:dyDescent="0.3">
      <c r="C10809" s="62"/>
      <c r="D10809" s="62"/>
      <c r="E10809" s="62"/>
      <c r="F10809" s="62"/>
      <c r="G10809" s="62"/>
      <c r="H10809" s="62"/>
      <c r="I10809" s="62"/>
      <c r="J10809" s="62"/>
      <c r="K10809" s="62"/>
      <c r="L10809" s="65"/>
      <c r="M10809" s="65"/>
      <c r="N10809" s="65"/>
      <c r="O10809" s="65"/>
      <c r="P10809" s="65"/>
      <c r="Q10809" s="65"/>
      <c r="R10809" s="65"/>
      <c r="S10809" s="65"/>
      <c r="T10809" s="66"/>
    </row>
    <row r="10810" spans="3:20" x14ac:dyDescent="0.3">
      <c r="C10810" s="62"/>
      <c r="D10810" s="62"/>
      <c r="E10810" s="62"/>
      <c r="F10810" s="62"/>
      <c r="G10810" s="62"/>
      <c r="H10810" s="62"/>
      <c r="I10810" s="62"/>
      <c r="J10810" s="62"/>
      <c r="K10810" s="62"/>
      <c r="L10810" s="65"/>
      <c r="M10810" s="65"/>
      <c r="N10810" s="65"/>
      <c r="O10810" s="65"/>
      <c r="P10810" s="65"/>
      <c r="Q10810" s="65"/>
      <c r="R10810" s="65"/>
      <c r="S10810" s="65"/>
      <c r="T10810" s="66"/>
    </row>
    <row r="10811" spans="3:20" x14ac:dyDescent="0.3">
      <c r="C10811" s="62"/>
      <c r="D10811" s="62"/>
      <c r="E10811" s="62"/>
      <c r="F10811" s="62"/>
      <c r="G10811" s="62"/>
      <c r="H10811" s="62"/>
      <c r="I10811" s="62"/>
      <c r="J10811" s="62"/>
      <c r="K10811" s="62"/>
      <c r="L10811" s="65"/>
      <c r="M10811" s="65"/>
      <c r="N10811" s="65"/>
      <c r="O10811" s="65"/>
      <c r="P10811" s="65"/>
      <c r="Q10811" s="65"/>
      <c r="R10811" s="65"/>
      <c r="S10811" s="65"/>
      <c r="T10811" s="66"/>
    </row>
    <row r="10812" spans="3:20" x14ac:dyDescent="0.3">
      <c r="C10812" s="62"/>
      <c r="D10812" s="62"/>
      <c r="E10812" s="62"/>
      <c r="F10812" s="62"/>
      <c r="G10812" s="62"/>
      <c r="H10812" s="62"/>
      <c r="I10812" s="62"/>
      <c r="J10812" s="62"/>
      <c r="K10812" s="62"/>
      <c r="L10812" s="65"/>
      <c r="M10812" s="65"/>
      <c r="N10812" s="65"/>
      <c r="O10812" s="65"/>
      <c r="P10812" s="65"/>
      <c r="Q10812" s="65"/>
      <c r="R10812" s="65"/>
      <c r="S10812" s="65"/>
      <c r="T10812" s="66"/>
    </row>
    <row r="10813" spans="3:20" x14ac:dyDescent="0.3">
      <c r="C10813" s="62"/>
      <c r="D10813" s="62"/>
      <c r="E10813" s="62"/>
      <c r="F10813" s="62"/>
      <c r="G10813" s="62"/>
      <c r="H10813" s="62"/>
      <c r="I10813" s="62"/>
      <c r="J10813" s="62"/>
      <c r="K10813" s="62"/>
      <c r="L10813" s="65"/>
      <c r="M10813" s="65"/>
      <c r="N10813" s="65"/>
      <c r="O10813" s="65"/>
      <c r="P10813" s="65"/>
      <c r="Q10813" s="65"/>
      <c r="R10813" s="65"/>
      <c r="S10813" s="65"/>
      <c r="T10813" s="66"/>
    </row>
    <row r="10814" spans="3:20" x14ac:dyDescent="0.3">
      <c r="C10814" s="62"/>
      <c r="D10814" s="62"/>
      <c r="E10814" s="62"/>
      <c r="F10814" s="62"/>
      <c r="G10814" s="62"/>
      <c r="H10814" s="62"/>
      <c r="I10814" s="62"/>
      <c r="J10814" s="62"/>
      <c r="K10814" s="62"/>
      <c r="L10814" s="65"/>
      <c r="M10814" s="65"/>
      <c r="N10814" s="65"/>
      <c r="O10814" s="65"/>
      <c r="P10814" s="65"/>
      <c r="Q10814" s="65"/>
      <c r="R10814" s="65"/>
      <c r="S10814" s="65"/>
      <c r="T10814" s="66"/>
    </row>
    <row r="10815" spans="3:20" x14ac:dyDescent="0.3">
      <c r="C10815" s="62"/>
      <c r="D10815" s="62"/>
      <c r="E10815" s="62"/>
      <c r="F10815" s="62"/>
      <c r="G10815" s="62"/>
      <c r="H10815" s="62"/>
      <c r="I10815" s="62"/>
      <c r="J10815" s="62"/>
      <c r="K10815" s="62"/>
      <c r="L10815" s="65"/>
      <c r="M10815" s="65"/>
      <c r="N10815" s="65"/>
      <c r="O10815" s="65"/>
      <c r="P10815" s="65"/>
      <c r="Q10815" s="65"/>
      <c r="R10815" s="65"/>
      <c r="S10815" s="65"/>
      <c r="T10815" s="66"/>
    </row>
    <row r="10816" spans="3:20" x14ac:dyDescent="0.3">
      <c r="C10816" s="62"/>
      <c r="D10816" s="62"/>
      <c r="E10816" s="62"/>
      <c r="F10816" s="62"/>
      <c r="G10816" s="62"/>
      <c r="H10816" s="62"/>
      <c r="I10816" s="62"/>
      <c r="J10816" s="62"/>
      <c r="K10816" s="62"/>
      <c r="L10816" s="65"/>
      <c r="M10816" s="65"/>
      <c r="N10816" s="65"/>
      <c r="O10816" s="65"/>
      <c r="P10816" s="65"/>
      <c r="Q10816" s="65"/>
      <c r="R10816" s="65"/>
      <c r="S10816" s="65"/>
      <c r="T10816" s="66"/>
    </row>
    <row r="10817" spans="3:20" x14ac:dyDescent="0.3">
      <c r="C10817" s="62"/>
      <c r="D10817" s="62"/>
      <c r="E10817" s="62"/>
      <c r="F10817" s="62"/>
      <c r="G10817" s="62"/>
      <c r="H10817" s="62"/>
      <c r="I10817" s="62"/>
      <c r="J10817" s="62"/>
      <c r="K10817" s="62"/>
      <c r="L10817" s="65"/>
      <c r="M10817" s="65"/>
      <c r="N10817" s="65"/>
      <c r="O10817" s="65"/>
      <c r="P10817" s="65"/>
      <c r="Q10817" s="65"/>
      <c r="R10817" s="65"/>
      <c r="S10817" s="65"/>
      <c r="T10817" s="66"/>
    </row>
    <row r="10818" spans="3:20" x14ac:dyDescent="0.3">
      <c r="C10818" s="62"/>
      <c r="D10818" s="62"/>
      <c r="E10818" s="62"/>
      <c r="F10818" s="62"/>
      <c r="G10818" s="62"/>
      <c r="H10818" s="62"/>
      <c r="I10818" s="62"/>
      <c r="J10818" s="62"/>
      <c r="K10818" s="62"/>
      <c r="L10818" s="65"/>
      <c r="M10818" s="65"/>
      <c r="N10818" s="65"/>
      <c r="O10818" s="65"/>
      <c r="P10818" s="65"/>
      <c r="Q10818" s="65"/>
      <c r="R10818" s="65"/>
      <c r="S10818" s="65"/>
      <c r="T10818" s="66"/>
    </row>
    <row r="10819" spans="3:20" x14ac:dyDescent="0.3">
      <c r="C10819" s="62"/>
      <c r="D10819" s="62"/>
      <c r="E10819" s="62"/>
      <c r="F10819" s="62"/>
      <c r="G10819" s="62"/>
      <c r="H10819" s="62"/>
      <c r="I10819" s="62"/>
      <c r="J10819" s="62"/>
      <c r="K10819" s="62"/>
      <c r="L10819" s="65"/>
      <c r="M10819" s="65"/>
      <c r="N10819" s="65"/>
      <c r="O10819" s="65"/>
      <c r="P10819" s="65"/>
      <c r="Q10819" s="65"/>
      <c r="R10819" s="65"/>
      <c r="S10819" s="65"/>
      <c r="T10819" s="66"/>
    </row>
    <row r="10820" spans="3:20" x14ac:dyDescent="0.3">
      <c r="C10820" s="62"/>
      <c r="D10820" s="62"/>
      <c r="E10820" s="62"/>
      <c r="F10820" s="62"/>
      <c r="G10820" s="62"/>
      <c r="H10820" s="62"/>
      <c r="I10820" s="62"/>
      <c r="J10820" s="62"/>
      <c r="K10820" s="62"/>
      <c r="L10820" s="65"/>
      <c r="M10820" s="65"/>
      <c r="N10820" s="65"/>
      <c r="O10820" s="65"/>
      <c r="P10820" s="65"/>
      <c r="Q10820" s="65"/>
      <c r="R10820" s="65"/>
      <c r="S10820" s="65"/>
      <c r="T10820" s="66"/>
    </row>
    <row r="10821" spans="3:20" x14ac:dyDescent="0.3">
      <c r="C10821" s="62"/>
      <c r="D10821" s="62"/>
      <c r="E10821" s="62"/>
      <c r="F10821" s="62"/>
      <c r="G10821" s="62"/>
      <c r="H10821" s="62"/>
      <c r="I10821" s="62"/>
      <c r="J10821" s="62"/>
      <c r="K10821" s="62"/>
      <c r="L10821" s="65"/>
      <c r="M10821" s="65"/>
      <c r="N10821" s="65"/>
      <c r="O10821" s="65"/>
      <c r="P10821" s="65"/>
      <c r="Q10821" s="65"/>
      <c r="R10821" s="65"/>
      <c r="S10821" s="65"/>
      <c r="T10821" s="66"/>
    </row>
    <row r="10822" spans="3:20" x14ac:dyDescent="0.3">
      <c r="C10822" s="62"/>
      <c r="D10822" s="62"/>
      <c r="E10822" s="62"/>
      <c r="F10822" s="62"/>
      <c r="G10822" s="62"/>
      <c r="H10822" s="62"/>
      <c r="I10822" s="62"/>
      <c r="J10822" s="62"/>
      <c r="K10822" s="62"/>
      <c r="L10822" s="65"/>
      <c r="M10822" s="65"/>
      <c r="N10822" s="65"/>
      <c r="O10822" s="65"/>
      <c r="P10822" s="65"/>
      <c r="Q10822" s="65"/>
      <c r="R10822" s="65"/>
      <c r="S10822" s="65"/>
      <c r="T10822" s="66"/>
    </row>
    <row r="10823" spans="3:20" x14ac:dyDescent="0.3">
      <c r="C10823" s="62"/>
      <c r="D10823" s="62"/>
      <c r="E10823" s="62"/>
      <c r="F10823" s="62"/>
      <c r="G10823" s="62"/>
      <c r="H10823" s="62"/>
      <c r="I10823" s="62"/>
      <c r="J10823" s="62"/>
      <c r="K10823" s="62"/>
      <c r="L10823" s="65"/>
      <c r="M10823" s="65"/>
      <c r="N10823" s="65"/>
      <c r="O10823" s="65"/>
      <c r="P10823" s="65"/>
      <c r="Q10823" s="65"/>
      <c r="R10823" s="65"/>
      <c r="S10823" s="65"/>
      <c r="T10823" s="66"/>
    </row>
    <row r="10824" spans="3:20" x14ac:dyDescent="0.3">
      <c r="C10824" s="62"/>
      <c r="D10824" s="62"/>
      <c r="E10824" s="62"/>
      <c r="F10824" s="62"/>
      <c r="G10824" s="62"/>
      <c r="H10824" s="62"/>
      <c r="I10824" s="62"/>
      <c r="J10824" s="62"/>
      <c r="K10824" s="62"/>
      <c r="L10824" s="65"/>
      <c r="M10824" s="65"/>
      <c r="N10824" s="65"/>
      <c r="O10824" s="65"/>
      <c r="P10824" s="65"/>
      <c r="Q10824" s="65"/>
      <c r="R10824" s="65"/>
      <c r="S10824" s="65"/>
      <c r="T10824" s="66"/>
    </row>
    <row r="10825" spans="3:20" x14ac:dyDescent="0.3">
      <c r="C10825" s="62"/>
      <c r="D10825" s="62"/>
      <c r="E10825" s="62"/>
      <c r="F10825" s="62"/>
      <c r="G10825" s="62"/>
      <c r="H10825" s="62"/>
      <c r="I10825" s="62"/>
      <c r="J10825" s="62"/>
      <c r="K10825" s="62"/>
      <c r="L10825" s="65"/>
      <c r="M10825" s="65"/>
      <c r="N10825" s="65"/>
      <c r="O10825" s="65"/>
      <c r="P10825" s="65"/>
      <c r="Q10825" s="65"/>
      <c r="R10825" s="65"/>
      <c r="S10825" s="65"/>
      <c r="T10825" s="66"/>
    </row>
    <row r="10826" spans="3:20" x14ac:dyDescent="0.3">
      <c r="C10826" s="62"/>
      <c r="D10826" s="62"/>
      <c r="E10826" s="62"/>
      <c r="F10826" s="62"/>
      <c r="G10826" s="62"/>
      <c r="H10826" s="62"/>
      <c r="I10826" s="62"/>
      <c r="J10826" s="62"/>
      <c r="K10826" s="62"/>
      <c r="L10826" s="65"/>
      <c r="M10826" s="65"/>
      <c r="N10826" s="65"/>
      <c r="O10826" s="65"/>
      <c r="P10826" s="65"/>
      <c r="Q10826" s="65"/>
      <c r="R10826" s="65"/>
      <c r="S10826" s="65"/>
      <c r="T10826" s="66"/>
    </row>
    <row r="10827" spans="3:20" x14ac:dyDescent="0.3">
      <c r="C10827" s="62"/>
      <c r="D10827" s="62"/>
      <c r="E10827" s="62"/>
      <c r="F10827" s="62"/>
      <c r="G10827" s="62"/>
      <c r="H10827" s="62"/>
      <c r="I10827" s="62"/>
      <c r="J10827" s="62"/>
      <c r="K10827" s="62"/>
      <c r="L10827" s="65"/>
      <c r="M10827" s="65"/>
      <c r="N10827" s="65"/>
      <c r="O10827" s="65"/>
      <c r="P10827" s="65"/>
      <c r="Q10827" s="65"/>
      <c r="R10827" s="65"/>
      <c r="S10827" s="65"/>
      <c r="T10827" s="66"/>
    </row>
    <row r="10828" spans="3:20" x14ac:dyDescent="0.3">
      <c r="C10828" s="62"/>
      <c r="D10828" s="62"/>
      <c r="E10828" s="62"/>
      <c r="F10828" s="62"/>
      <c r="G10828" s="62"/>
      <c r="H10828" s="62"/>
      <c r="I10828" s="62"/>
      <c r="J10828" s="62"/>
      <c r="K10828" s="62"/>
      <c r="L10828" s="65"/>
      <c r="M10828" s="65"/>
      <c r="N10828" s="65"/>
      <c r="O10828" s="65"/>
      <c r="P10828" s="65"/>
      <c r="Q10828" s="65"/>
      <c r="R10828" s="65"/>
      <c r="S10828" s="65"/>
      <c r="T10828" s="66"/>
    </row>
    <row r="10829" spans="3:20" x14ac:dyDescent="0.3">
      <c r="C10829" s="62"/>
      <c r="D10829" s="62"/>
      <c r="E10829" s="62"/>
      <c r="F10829" s="62"/>
      <c r="G10829" s="62"/>
      <c r="H10829" s="62"/>
      <c r="I10829" s="62"/>
      <c r="J10829" s="62"/>
      <c r="K10829" s="62"/>
      <c r="L10829" s="65"/>
      <c r="M10829" s="65"/>
      <c r="N10829" s="65"/>
      <c r="O10829" s="65"/>
      <c r="P10829" s="65"/>
      <c r="Q10829" s="65"/>
      <c r="R10829" s="65"/>
      <c r="S10829" s="65"/>
      <c r="T10829" s="66"/>
    </row>
    <row r="10830" spans="3:20" x14ac:dyDescent="0.3">
      <c r="C10830" s="62"/>
      <c r="D10830" s="62"/>
      <c r="E10830" s="62"/>
      <c r="F10830" s="62"/>
      <c r="G10830" s="62"/>
      <c r="H10830" s="62"/>
      <c r="I10830" s="62"/>
      <c r="J10830" s="62"/>
      <c r="K10830" s="62"/>
      <c r="L10830" s="65"/>
      <c r="M10830" s="65"/>
      <c r="N10830" s="65"/>
      <c r="O10830" s="65"/>
      <c r="P10830" s="65"/>
      <c r="Q10830" s="65"/>
      <c r="R10830" s="65"/>
      <c r="S10830" s="65"/>
      <c r="T10830" s="66"/>
    </row>
    <row r="10831" spans="3:20" x14ac:dyDescent="0.3">
      <c r="C10831" s="62"/>
      <c r="D10831" s="62"/>
      <c r="E10831" s="62"/>
      <c r="F10831" s="62"/>
      <c r="G10831" s="62"/>
      <c r="H10831" s="62"/>
      <c r="I10831" s="62"/>
      <c r="J10831" s="62"/>
      <c r="K10831" s="62"/>
      <c r="L10831" s="65"/>
      <c r="M10831" s="65"/>
      <c r="N10831" s="65"/>
      <c r="O10831" s="65"/>
      <c r="P10831" s="65"/>
      <c r="Q10831" s="65"/>
      <c r="R10831" s="65"/>
      <c r="S10831" s="65"/>
      <c r="T10831" s="66"/>
    </row>
    <row r="10832" spans="3:20" x14ac:dyDescent="0.3">
      <c r="C10832" s="62"/>
      <c r="D10832" s="62"/>
      <c r="E10832" s="62"/>
      <c r="F10832" s="62"/>
      <c r="G10832" s="62"/>
      <c r="H10832" s="62"/>
      <c r="I10832" s="62"/>
      <c r="J10832" s="62"/>
      <c r="K10832" s="62"/>
      <c r="L10832" s="65"/>
      <c r="M10832" s="65"/>
      <c r="N10832" s="65"/>
      <c r="O10832" s="65"/>
      <c r="P10832" s="65"/>
      <c r="Q10832" s="65"/>
      <c r="R10832" s="65"/>
      <c r="S10832" s="65"/>
      <c r="T10832" s="66"/>
    </row>
    <row r="10833" spans="3:20" x14ac:dyDescent="0.3">
      <c r="C10833" s="62"/>
      <c r="D10833" s="62"/>
      <c r="E10833" s="62"/>
      <c r="F10833" s="62"/>
      <c r="G10833" s="62"/>
      <c r="H10833" s="62"/>
      <c r="I10833" s="62"/>
      <c r="J10833" s="62"/>
      <c r="K10833" s="62"/>
      <c r="L10833" s="65"/>
      <c r="M10833" s="65"/>
      <c r="N10833" s="65"/>
      <c r="O10833" s="65"/>
      <c r="P10833" s="65"/>
      <c r="Q10833" s="65"/>
      <c r="R10833" s="65"/>
      <c r="S10833" s="65"/>
      <c r="T10833" s="66"/>
    </row>
    <row r="10834" spans="3:20" x14ac:dyDescent="0.3">
      <c r="C10834" s="62"/>
      <c r="D10834" s="62"/>
      <c r="E10834" s="62"/>
      <c r="F10834" s="62"/>
      <c r="G10834" s="62"/>
      <c r="H10834" s="62"/>
      <c r="I10834" s="62"/>
      <c r="J10834" s="62"/>
      <c r="K10834" s="62"/>
      <c r="L10834" s="65"/>
      <c r="M10834" s="65"/>
      <c r="N10834" s="65"/>
      <c r="O10834" s="65"/>
      <c r="P10834" s="65"/>
      <c r="Q10834" s="65"/>
      <c r="R10834" s="65"/>
      <c r="S10834" s="65"/>
      <c r="T10834" s="66"/>
    </row>
    <row r="10835" spans="3:20" x14ac:dyDescent="0.3">
      <c r="C10835" s="62"/>
      <c r="D10835" s="62"/>
      <c r="E10835" s="62"/>
      <c r="F10835" s="62"/>
      <c r="G10835" s="62"/>
      <c r="H10835" s="62"/>
      <c r="I10835" s="62"/>
      <c r="J10835" s="62"/>
      <c r="K10835" s="62"/>
      <c r="L10835" s="65"/>
      <c r="M10835" s="65"/>
      <c r="N10835" s="65"/>
      <c r="O10835" s="65"/>
      <c r="P10835" s="65"/>
      <c r="Q10835" s="65"/>
      <c r="R10835" s="65"/>
      <c r="S10835" s="65"/>
      <c r="T10835" s="66"/>
    </row>
    <row r="10836" spans="3:20" x14ac:dyDescent="0.3">
      <c r="C10836" s="62"/>
      <c r="D10836" s="62"/>
      <c r="E10836" s="62"/>
      <c r="F10836" s="62"/>
      <c r="G10836" s="62"/>
      <c r="H10836" s="62"/>
      <c r="I10836" s="62"/>
      <c r="J10836" s="62"/>
      <c r="K10836" s="62"/>
      <c r="L10836" s="65"/>
      <c r="M10836" s="65"/>
      <c r="N10836" s="65"/>
      <c r="O10836" s="65"/>
      <c r="P10836" s="65"/>
      <c r="Q10836" s="65"/>
      <c r="R10836" s="65"/>
      <c r="S10836" s="65"/>
      <c r="T10836" s="66"/>
    </row>
    <row r="10837" spans="3:20" x14ac:dyDescent="0.3">
      <c r="C10837" s="62"/>
      <c r="D10837" s="62"/>
      <c r="E10837" s="62"/>
      <c r="F10837" s="62"/>
      <c r="G10837" s="62"/>
      <c r="H10837" s="62"/>
      <c r="I10837" s="62"/>
      <c r="J10837" s="62"/>
      <c r="K10837" s="62"/>
      <c r="L10837" s="65"/>
      <c r="M10837" s="65"/>
      <c r="N10837" s="65"/>
      <c r="O10837" s="65"/>
      <c r="P10837" s="65"/>
      <c r="Q10837" s="65"/>
      <c r="R10837" s="65"/>
      <c r="S10837" s="65"/>
      <c r="T10837" s="66"/>
    </row>
    <row r="10838" spans="3:20" x14ac:dyDescent="0.3">
      <c r="C10838" s="62"/>
      <c r="D10838" s="62"/>
      <c r="E10838" s="62"/>
      <c r="F10838" s="62"/>
      <c r="G10838" s="62"/>
      <c r="H10838" s="62"/>
      <c r="I10838" s="62"/>
      <c r="J10838" s="62"/>
      <c r="K10838" s="62"/>
      <c r="L10838" s="65"/>
      <c r="M10838" s="65"/>
      <c r="N10838" s="65"/>
      <c r="O10838" s="65"/>
      <c r="P10838" s="65"/>
      <c r="Q10838" s="65"/>
      <c r="R10838" s="65"/>
      <c r="S10838" s="65"/>
      <c r="T10838" s="66"/>
    </row>
    <row r="10839" spans="3:20" x14ac:dyDescent="0.3">
      <c r="C10839" s="62"/>
      <c r="D10839" s="62"/>
      <c r="E10839" s="62"/>
      <c r="F10839" s="62"/>
      <c r="G10839" s="62"/>
      <c r="H10839" s="62"/>
      <c r="I10839" s="62"/>
      <c r="J10839" s="62"/>
      <c r="K10839" s="62"/>
      <c r="L10839" s="65"/>
      <c r="M10839" s="65"/>
      <c r="N10839" s="65"/>
      <c r="O10839" s="65"/>
      <c r="P10839" s="65"/>
      <c r="Q10839" s="65"/>
      <c r="R10839" s="65"/>
      <c r="S10839" s="65"/>
      <c r="T10839" s="66"/>
    </row>
    <row r="10840" spans="3:20" x14ac:dyDescent="0.3">
      <c r="C10840" s="62"/>
      <c r="D10840" s="62"/>
      <c r="E10840" s="62"/>
      <c r="F10840" s="62"/>
      <c r="G10840" s="62"/>
      <c r="H10840" s="62"/>
      <c r="I10840" s="62"/>
      <c r="J10840" s="62"/>
      <c r="K10840" s="62"/>
      <c r="L10840" s="65"/>
      <c r="M10840" s="65"/>
      <c r="N10840" s="65"/>
      <c r="O10840" s="65"/>
      <c r="P10840" s="65"/>
      <c r="Q10840" s="65"/>
      <c r="R10840" s="65"/>
      <c r="S10840" s="65"/>
      <c r="T10840" s="66"/>
    </row>
    <row r="10841" spans="3:20" x14ac:dyDescent="0.3">
      <c r="C10841" s="62"/>
      <c r="D10841" s="62"/>
      <c r="E10841" s="62"/>
      <c r="F10841" s="62"/>
      <c r="G10841" s="62"/>
      <c r="H10841" s="62"/>
      <c r="I10841" s="62"/>
      <c r="J10841" s="62"/>
      <c r="K10841" s="62"/>
      <c r="L10841" s="65"/>
      <c r="M10841" s="65"/>
      <c r="N10841" s="65"/>
      <c r="O10841" s="65"/>
      <c r="P10841" s="65"/>
      <c r="Q10841" s="65"/>
      <c r="R10841" s="65"/>
      <c r="S10841" s="65"/>
      <c r="T10841" s="66"/>
    </row>
    <row r="10842" spans="3:20" x14ac:dyDescent="0.3">
      <c r="C10842" s="62"/>
      <c r="D10842" s="62"/>
      <c r="E10842" s="62"/>
      <c r="F10842" s="62"/>
      <c r="G10842" s="62"/>
      <c r="H10842" s="62"/>
      <c r="I10842" s="62"/>
      <c r="J10842" s="62"/>
      <c r="K10842" s="62"/>
      <c r="L10842" s="65"/>
      <c r="M10842" s="65"/>
      <c r="N10842" s="65"/>
      <c r="O10842" s="65"/>
      <c r="P10842" s="65"/>
      <c r="Q10842" s="65"/>
      <c r="R10842" s="65"/>
      <c r="S10842" s="65"/>
      <c r="T10842" s="66"/>
    </row>
    <row r="10843" spans="3:20" x14ac:dyDescent="0.3">
      <c r="C10843" s="62"/>
      <c r="D10843" s="62"/>
      <c r="E10843" s="62"/>
      <c r="F10843" s="62"/>
      <c r="G10843" s="62"/>
      <c r="H10843" s="62"/>
      <c r="I10843" s="62"/>
      <c r="J10843" s="62"/>
      <c r="K10843" s="62"/>
      <c r="L10843" s="65"/>
      <c r="M10843" s="65"/>
      <c r="N10843" s="65"/>
      <c r="O10843" s="65"/>
      <c r="P10843" s="65"/>
      <c r="Q10843" s="65"/>
      <c r="R10843" s="65"/>
      <c r="S10843" s="65"/>
      <c r="T10843" s="66"/>
    </row>
    <row r="10844" spans="3:20" x14ac:dyDescent="0.3">
      <c r="C10844" s="62"/>
      <c r="D10844" s="62"/>
      <c r="E10844" s="62"/>
      <c r="F10844" s="62"/>
      <c r="G10844" s="62"/>
      <c r="H10844" s="62"/>
      <c r="I10844" s="62"/>
      <c r="J10844" s="62"/>
      <c r="K10844" s="62"/>
      <c r="L10844" s="65"/>
      <c r="M10844" s="65"/>
      <c r="N10844" s="65"/>
      <c r="O10844" s="65"/>
      <c r="P10844" s="65"/>
      <c r="Q10844" s="65"/>
      <c r="R10844" s="65"/>
      <c r="S10844" s="65"/>
      <c r="T10844" s="66"/>
    </row>
    <row r="10845" spans="3:20" x14ac:dyDescent="0.3">
      <c r="C10845" s="62"/>
      <c r="D10845" s="62"/>
      <c r="E10845" s="62"/>
      <c r="F10845" s="62"/>
      <c r="G10845" s="62"/>
      <c r="H10845" s="62"/>
      <c r="I10845" s="62"/>
      <c r="J10845" s="62"/>
      <c r="K10845" s="62"/>
      <c r="L10845" s="65"/>
      <c r="M10845" s="65"/>
      <c r="N10845" s="65"/>
      <c r="O10845" s="65"/>
      <c r="P10845" s="65"/>
      <c r="Q10845" s="65"/>
      <c r="R10845" s="65"/>
      <c r="S10845" s="65"/>
      <c r="T10845" s="66"/>
    </row>
    <row r="10846" spans="3:20" x14ac:dyDescent="0.3">
      <c r="C10846" s="62"/>
      <c r="D10846" s="62"/>
      <c r="E10846" s="62"/>
      <c r="F10846" s="62"/>
      <c r="G10846" s="62"/>
      <c r="H10846" s="62"/>
      <c r="I10846" s="62"/>
      <c r="J10846" s="62"/>
      <c r="K10846" s="62"/>
      <c r="L10846" s="65"/>
      <c r="M10846" s="65"/>
      <c r="N10846" s="65"/>
      <c r="O10846" s="65"/>
      <c r="P10846" s="65"/>
      <c r="Q10846" s="65"/>
      <c r="R10846" s="65"/>
      <c r="S10846" s="65"/>
      <c r="T10846" s="66"/>
    </row>
    <row r="10847" spans="3:20" x14ac:dyDescent="0.3">
      <c r="C10847" s="62"/>
      <c r="D10847" s="62"/>
      <c r="E10847" s="62"/>
      <c r="F10847" s="62"/>
      <c r="G10847" s="62"/>
      <c r="H10847" s="62"/>
      <c r="I10847" s="62"/>
      <c r="J10847" s="62"/>
      <c r="K10847" s="62"/>
      <c r="L10847" s="65"/>
      <c r="M10847" s="65"/>
      <c r="N10847" s="65"/>
      <c r="O10847" s="65"/>
      <c r="P10847" s="65"/>
      <c r="Q10847" s="65"/>
      <c r="R10847" s="65"/>
      <c r="S10847" s="65"/>
      <c r="T10847" s="66"/>
    </row>
    <row r="10848" spans="3:20" x14ac:dyDescent="0.3">
      <c r="C10848" s="62"/>
      <c r="D10848" s="62"/>
      <c r="E10848" s="62"/>
      <c r="F10848" s="62"/>
      <c r="G10848" s="62"/>
      <c r="H10848" s="62"/>
      <c r="I10848" s="62"/>
      <c r="J10848" s="62"/>
      <c r="K10848" s="62"/>
      <c r="L10848" s="65"/>
      <c r="M10848" s="65"/>
      <c r="N10848" s="65"/>
      <c r="O10848" s="65"/>
      <c r="P10848" s="65"/>
      <c r="Q10848" s="65"/>
      <c r="R10848" s="65"/>
      <c r="S10848" s="65"/>
      <c r="T10848" s="66"/>
    </row>
    <row r="10849" spans="3:20" x14ac:dyDescent="0.3">
      <c r="C10849" s="62"/>
      <c r="D10849" s="62"/>
      <c r="E10849" s="62"/>
      <c r="F10849" s="62"/>
      <c r="G10849" s="62"/>
      <c r="H10849" s="62"/>
      <c r="I10849" s="62"/>
      <c r="J10849" s="62"/>
      <c r="K10849" s="62"/>
      <c r="L10849" s="65"/>
      <c r="M10849" s="65"/>
      <c r="N10849" s="65"/>
      <c r="O10849" s="65"/>
      <c r="P10849" s="65"/>
      <c r="Q10849" s="65"/>
      <c r="R10849" s="65"/>
      <c r="S10849" s="65"/>
      <c r="T10849" s="66"/>
    </row>
    <row r="10850" spans="3:20" x14ac:dyDescent="0.3">
      <c r="C10850" s="62"/>
      <c r="D10850" s="62"/>
      <c r="E10850" s="62"/>
      <c r="F10850" s="62"/>
      <c r="G10850" s="62"/>
      <c r="H10850" s="62"/>
      <c r="I10850" s="62"/>
      <c r="J10850" s="62"/>
      <c r="K10850" s="62"/>
      <c r="L10850" s="65"/>
      <c r="M10850" s="65"/>
      <c r="N10850" s="65"/>
      <c r="O10850" s="65"/>
      <c r="P10850" s="65"/>
      <c r="Q10850" s="65"/>
      <c r="R10850" s="65"/>
      <c r="S10850" s="65"/>
      <c r="T10850" s="66"/>
    </row>
    <row r="10851" spans="3:20" x14ac:dyDescent="0.3">
      <c r="C10851" s="62"/>
      <c r="D10851" s="62"/>
      <c r="E10851" s="62"/>
      <c r="F10851" s="62"/>
      <c r="G10851" s="62"/>
      <c r="H10851" s="62"/>
      <c r="I10851" s="62"/>
      <c r="J10851" s="62"/>
      <c r="K10851" s="62"/>
      <c r="L10851" s="65"/>
      <c r="M10851" s="65"/>
      <c r="N10851" s="65"/>
      <c r="O10851" s="65"/>
      <c r="P10851" s="65"/>
      <c r="Q10851" s="65"/>
      <c r="R10851" s="65"/>
      <c r="S10851" s="65"/>
      <c r="T10851" s="66"/>
    </row>
    <row r="10852" spans="3:20" x14ac:dyDescent="0.3">
      <c r="C10852" s="62"/>
      <c r="D10852" s="62"/>
      <c r="E10852" s="62"/>
      <c r="F10852" s="62"/>
      <c r="G10852" s="62"/>
      <c r="H10852" s="62"/>
      <c r="I10852" s="62"/>
      <c r="J10852" s="62"/>
      <c r="K10852" s="62"/>
      <c r="L10852" s="65"/>
      <c r="M10852" s="65"/>
      <c r="N10852" s="65"/>
      <c r="O10852" s="65"/>
      <c r="P10852" s="65"/>
      <c r="Q10852" s="65"/>
      <c r="R10852" s="65"/>
      <c r="S10852" s="65"/>
      <c r="T10852" s="66"/>
    </row>
    <row r="10853" spans="3:20" x14ac:dyDescent="0.3">
      <c r="C10853" s="62"/>
      <c r="D10853" s="62"/>
      <c r="E10853" s="62"/>
      <c r="F10853" s="62"/>
      <c r="G10853" s="62"/>
      <c r="H10853" s="62"/>
      <c r="I10853" s="62"/>
      <c r="J10853" s="62"/>
      <c r="K10853" s="62"/>
      <c r="L10853" s="65"/>
      <c r="M10853" s="65"/>
      <c r="N10853" s="65"/>
      <c r="O10853" s="65"/>
      <c r="P10853" s="65"/>
      <c r="Q10853" s="65"/>
      <c r="R10853" s="65"/>
      <c r="S10853" s="65"/>
      <c r="T10853" s="66"/>
    </row>
    <row r="10854" spans="3:20" x14ac:dyDescent="0.3">
      <c r="C10854" s="62"/>
      <c r="D10854" s="62"/>
      <c r="E10854" s="62"/>
      <c r="F10854" s="62"/>
      <c r="G10854" s="62"/>
      <c r="H10854" s="62"/>
      <c r="I10854" s="62"/>
      <c r="J10854" s="62"/>
      <c r="K10854" s="62"/>
      <c r="L10854" s="65"/>
      <c r="M10854" s="65"/>
      <c r="N10854" s="65"/>
      <c r="O10854" s="65"/>
      <c r="P10854" s="65"/>
      <c r="Q10854" s="65"/>
      <c r="R10854" s="65"/>
      <c r="S10854" s="65"/>
      <c r="T10854" s="66"/>
    </row>
    <row r="10855" spans="3:20" x14ac:dyDescent="0.3">
      <c r="C10855" s="62"/>
      <c r="D10855" s="62"/>
      <c r="E10855" s="62"/>
      <c r="F10855" s="62"/>
      <c r="G10855" s="62"/>
      <c r="H10855" s="62"/>
      <c r="I10855" s="62"/>
      <c r="J10855" s="62"/>
      <c r="K10855" s="62"/>
      <c r="L10855" s="65"/>
      <c r="M10855" s="65"/>
      <c r="N10855" s="65"/>
      <c r="O10855" s="65"/>
      <c r="P10855" s="65"/>
      <c r="Q10855" s="65"/>
      <c r="R10855" s="65"/>
      <c r="S10855" s="65"/>
      <c r="T10855" s="66"/>
    </row>
    <row r="10856" spans="3:20" x14ac:dyDescent="0.3">
      <c r="C10856" s="62"/>
      <c r="D10856" s="62"/>
      <c r="E10856" s="62"/>
      <c r="F10856" s="62"/>
      <c r="G10856" s="62"/>
      <c r="H10856" s="62"/>
      <c r="I10856" s="62"/>
      <c r="J10856" s="62"/>
      <c r="K10856" s="62"/>
      <c r="L10856" s="65"/>
      <c r="M10856" s="65"/>
      <c r="N10856" s="65"/>
      <c r="O10856" s="65"/>
      <c r="P10856" s="65"/>
      <c r="Q10856" s="65"/>
      <c r="R10856" s="65"/>
      <c r="S10856" s="65"/>
      <c r="T10856" s="66"/>
    </row>
    <row r="10857" spans="3:20" x14ac:dyDescent="0.3">
      <c r="C10857" s="62"/>
      <c r="D10857" s="62"/>
      <c r="E10857" s="62"/>
      <c r="F10857" s="62"/>
      <c r="G10857" s="62"/>
      <c r="H10857" s="62"/>
      <c r="I10857" s="62"/>
      <c r="J10857" s="62"/>
      <c r="K10857" s="62"/>
      <c r="L10857" s="65"/>
      <c r="M10857" s="65"/>
      <c r="N10857" s="65"/>
      <c r="O10857" s="65"/>
      <c r="P10857" s="65"/>
      <c r="Q10857" s="65"/>
      <c r="R10857" s="65"/>
      <c r="S10857" s="65"/>
      <c r="T10857" s="66"/>
    </row>
    <row r="10858" spans="3:20" x14ac:dyDescent="0.3">
      <c r="C10858" s="62"/>
      <c r="D10858" s="62"/>
      <c r="E10858" s="62"/>
      <c r="F10858" s="62"/>
      <c r="G10858" s="62"/>
      <c r="H10858" s="62"/>
      <c r="I10858" s="62"/>
      <c r="J10858" s="62"/>
      <c r="K10858" s="62"/>
      <c r="L10858" s="65"/>
      <c r="M10858" s="65"/>
      <c r="N10858" s="65"/>
      <c r="O10858" s="65"/>
      <c r="P10858" s="65"/>
      <c r="Q10858" s="65"/>
      <c r="R10858" s="65"/>
      <c r="S10858" s="65"/>
      <c r="T10858" s="66"/>
    </row>
    <row r="10859" spans="3:20" x14ac:dyDescent="0.3">
      <c r="C10859" s="62"/>
      <c r="D10859" s="62"/>
      <c r="E10859" s="62"/>
      <c r="F10859" s="62"/>
      <c r="G10859" s="62"/>
      <c r="H10859" s="62"/>
      <c r="I10859" s="62"/>
      <c r="J10859" s="62"/>
      <c r="K10859" s="62"/>
      <c r="L10859" s="65"/>
      <c r="M10859" s="65"/>
      <c r="N10859" s="65"/>
      <c r="O10859" s="65"/>
      <c r="P10859" s="65"/>
      <c r="Q10859" s="65"/>
      <c r="R10859" s="65"/>
      <c r="S10859" s="65"/>
      <c r="T10859" s="66"/>
    </row>
    <row r="10860" spans="3:20" x14ac:dyDescent="0.3">
      <c r="C10860" s="62"/>
      <c r="D10860" s="62"/>
      <c r="E10860" s="62"/>
      <c r="F10860" s="62"/>
      <c r="G10860" s="62"/>
      <c r="H10860" s="62"/>
      <c r="I10860" s="62"/>
      <c r="J10860" s="62"/>
      <c r="K10860" s="62"/>
      <c r="L10860" s="65"/>
      <c r="M10860" s="65"/>
      <c r="N10860" s="65"/>
      <c r="O10860" s="65"/>
      <c r="P10860" s="65"/>
      <c r="Q10860" s="65"/>
      <c r="R10860" s="65"/>
      <c r="S10860" s="65"/>
      <c r="T10860" s="66"/>
    </row>
    <row r="10861" spans="3:20" x14ac:dyDescent="0.3">
      <c r="C10861" s="62"/>
      <c r="D10861" s="62"/>
      <c r="E10861" s="62"/>
      <c r="F10861" s="62"/>
      <c r="G10861" s="62"/>
      <c r="H10861" s="62"/>
      <c r="I10861" s="62"/>
      <c r="J10861" s="62"/>
      <c r="K10861" s="62"/>
      <c r="L10861" s="65"/>
      <c r="M10861" s="65"/>
      <c r="N10861" s="65"/>
      <c r="O10861" s="65"/>
      <c r="P10861" s="65"/>
      <c r="Q10861" s="65"/>
      <c r="R10861" s="65"/>
      <c r="S10861" s="65"/>
      <c r="T10861" s="66"/>
    </row>
    <row r="10862" spans="3:20" x14ac:dyDescent="0.3">
      <c r="C10862" s="62"/>
      <c r="D10862" s="62"/>
      <c r="E10862" s="62"/>
      <c r="F10862" s="62"/>
      <c r="G10862" s="62"/>
      <c r="H10862" s="62"/>
      <c r="I10862" s="62"/>
      <c r="J10862" s="62"/>
      <c r="K10862" s="62"/>
      <c r="L10862" s="65"/>
      <c r="M10862" s="65"/>
      <c r="N10862" s="65"/>
      <c r="O10862" s="65"/>
      <c r="P10862" s="65"/>
      <c r="Q10862" s="65"/>
      <c r="R10862" s="65"/>
      <c r="S10862" s="65"/>
      <c r="T10862" s="66"/>
    </row>
    <row r="10863" spans="3:20" x14ac:dyDescent="0.3">
      <c r="C10863" s="62"/>
      <c r="D10863" s="62"/>
      <c r="E10863" s="62"/>
      <c r="F10863" s="62"/>
      <c r="G10863" s="62"/>
      <c r="H10863" s="62"/>
      <c r="I10863" s="62"/>
      <c r="J10863" s="62"/>
      <c r="K10863" s="62"/>
      <c r="L10863" s="65"/>
      <c r="M10863" s="65"/>
      <c r="N10863" s="65"/>
      <c r="O10863" s="65"/>
      <c r="P10863" s="65"/>
      <c r="Q10863" s="65"/>
      <c r="R10863" s="65"/>
      <c r="S10863" s="65"/>
      <c r="T10863" s="66"/>
    </row>
    <row r="10864" spans="3:20" x14ac:dyDescent="0.3">
      <c r="C10864" s="62"/>
      <c r="D10864" s="62"/>
      <c r="E10864" s="62"/>
      <c r="F10864" s="62"/>
      <c r="G10864" s="62"/>
      <c r="H10864" s="62"/>
      <c r="I10864" s="62"/>
      <c r="J10864" s="62"/>
      <c r="K10864" s="62"/>
      <c r="L10864" s="65"/>
      <c r="M10864" s="65"/>
      <c r="N10864" s="65"/>
      <c r="O10864" s="65"/>
      <c r="P10864" s="65"/>
      <c r="Q10864" s="65"/>
      <c r="R10864" s="65"/>
      <c r="S10864" s="65"/>
      <c r="T10864" s="66"/>
    </row>
    <row r="10865" spans="3:20" x14ac:dyDescent="0.3">
      <c r="C10865" s="62"/>
      <c r="D10865" s="62"/>
      <c r="E10865" s="62"/>
      <c r="F10865" s="62"/>
      <c r="G10865" s="62"/>
      <c r="H10865" s="62"/>
      <c r="I10865" s="62"/>
      <c r="J10865" s="62"/>
      <c r="K10865" s="62"/>
      <c r="L10865" s="65"/>
      <c r="M10865" s="65"/>
      <c r="N10865" s="65"/>
      <c r="O10865" s="65"/>
      <c r="P10865" s="65"/>
      <c r="Q10865" s="65"/>
      <c r="R10865" s="65"/>
      <c r="S10865" s="65"/>
      <c r="T10865" s="66"/>
    </row>
    <row r="10866" spans="3:20" x14ac:dyDescent="0.3">
      <c r="C10866" s="62"/>
      <c r="D10866" s="62"/>
      <c r="E10866" s="62"/>
      <c r="F10866" s="62"/>
      <c r="G10866" s="62"/>
      <c r="H10866" s="62"/>
      <c r="I10866" s="62"/>
      <c r="J10866" s="62"/>
      <c r="K10866" s="62"/>
      <c r="L10866" s="65"/>
      <c r="M10866" s="65"/>
      <c r="N10866" s="65"/>
      <c r="O10866" s="65"/>
      <c r="P10866" s="65"/>
      <c r="Q10866" s="65"/>
      <c r="R10866" s="65"/>
      <c r="S10866" s="65"/>
      <c r="T10866" s="66"/>
    </row>
    <row r="10867" spans="3:20" x14ac:dyDescent="0.3">
      <c r="C10867" s="62"/>
      <c r="D10867" s="62"/>
      <c r="E10867" s="62"/>
      <c r="F10867" s="62"/>
      <c r="G10867" s="62"/>
      <c r="H10867" s="62"/>
      <c r="I10867" s="62"/>
      <c r="J10867" s="62"/>
      <c r="K10867" s="62"/>
      <c r="L10867" s="65"/>
      <c r="M10867" s="65"/>
      <c r="N10867" s="65"/>
      <c r="O10867" s="65"/>
      <c r="P10867" s="65"/>
      <c r="Q10867" s="65"/>
      <c r="R10867" s="65"/>
      <c r="S10867" s="65"/>
      <c r="T10867" s="66"/>
    </row>
    <row r="10868" spans="3:20" x14ac:dyDescent="0.3">
      <c r="C10868" s="62"/>
      <c r="D10868" s="62"/>
      <c r="E10868" s="62"/>
      <c r="F10868" s="62"/>
      <c r="G10868" s="62"/>
      <c r="H10868" s="62"/>
      <c r="I10868" s="62"/>
      <c r="J10868" s="62"/>
      <c r="K10868" s="62"/>
      <c r="L10868" s="65"/>
      <c r="M10868" s="65"/>
      <c r="N10868" s="65"/>
      <c r="O10868" s="65"/>
      <c r="P10868" s="65"/>
      <c r="Q10868" s="65"/>
      <c r="R10868" s="65"/>
      <c r="S10868" s="65"/>
      <c r="T10868" s="66"/>
    </row>
    <row r="10869" spans="3:20" x14ac:dyDescent="0.3">
      <c r="C10869" s="62"/>
      <c r="D10869" s="62"/>
      <c r="E10869" s="62"/>
      <c r="F10869" s="62"/>
      <c r="G10869" s="62"/>
      <c r="H10869" s="62"/>
      <c r="I10869" s="62"/>
      <c r="J10869" s="62"/>
      <c r="K10869" s="62"/>
      <c r="L10869" s="65"/>
      <c r="M10869" s="65"/>
      <c r="N10869" s="65"/>
      <c r="O10869" s="65"/>
      <c r="P10869" s="65"/>
      <c r="Q10869" s="65"/>
      <c r="R10869" s="65"/>
      <c r="S10869" s="65"/>
      <c r="T10869" s="66"/>
    </row>
    <row r="10870" spans="3:20" x14ac:dyDescent="0.3">
      <c r="C10870" s="62"/>
      <c r="D10870" s="62"/>
      <c r="E10870" s="62"/>
      <c r="F10870" s="62"/>
      <c r="G10870" s="62"/>
      <c r="H10870" s="62"/>
      <c r="I10870" s="62"/>
      <c r="J10870" s="62"/>
      <c r="K10870" s="62"/>
      <c r="L10870" s="65"/>
      <c r="M10870" s="65"/>
      <c r="N10870" s="65"/>
      <c r="O10870" s="65"/>
      <c r="P10870" s="65"/>
      <c r="Q10870" s="65"/>
      <c r="R10870" s="65"/>
      <c r="S10870" s="65"/>
      <c r="T10870" s="66"/>
    </row>
    <row r="10871" spans="3:20" x14ac:dyDescent="0.3">
      <c r="C10871" s="62"/>
      <c r="D10871" s="62"/>
      <c r="E10871" s="62"/>
      <c r="F10871" s="62"/>
      <c r="G10871" s="62"/>
      <c r="H10871" s="62"/>
      <c r="I10871" s="62"/>
      <c r="J10871" s="62"/>
      <c r="K10871" s="62"/>
      <c r="L10871" s="65"/>
      <c r="M10871" s="65"/>
      <c r="N10871" s="65"/>
      <c r="O10871" s="65"/>
      <c r="P10871" s="65"/>
      <c r="Q10871" s="65"/>
      <c r="R10871" s="65"/>
      <c r="S10871" s="65"/>
      <c r="T10871" s="66"/>
    </row>
    <row r="10872" spans="3:20" x14ac:dyDescent="0.3">
      <c r="C10872" s="62"/>
      <c r="D10872" s="62"/>
      <c r="E10872" s="62"/>
      <c r="F10872" s="62"/>
      <c r="G10872" s="62"/>
      <c r="H10872" s="62"/>
      <c r="I10872" s="62"/>
      <c r="J10872" s="62"/>
      <c r="K10872" s="62"/>
      <c r="L10872" s="65"/>
      <c r="M10872" s="65"/>
      <c r="N10872" s="65"/>
      <c r="O10872" s="65"/>
      <c r="P10872" s="65"/>
      <c r="Q10872" s="65"/>
      <c r="R10872" s="65"/>
      <c r="S10872" s="65"/>
      <c r="T10872" s="66"/>
    </row>
    <row r="10873" spans="3:20" x14ac:dyDescent="0.3">
      <c r="C10873" s="62"/>
      <c r="D10873" s="62"/>
      <c r="E10873" s="62"/>
      <c r="F10873" s="62"/>
      <c r="G10873" s="62"/>
      <c r="H10873" s="62"/>
      <c r="I10873" s="62"/>
      <c r="J10873" s="62"/>
      <c r="K10873" s="62"/>
      <c r="L10873" s="65"/>
      <c r="M10873" s="65"/>
      <c r="N10873" s="65"/>
      <c r="O10873" s="65"/>
      <c r="P10873" s="65"/>
      <c r="Q10873" s="65"/>
      <c r="R10873" s="65"/>
      <c r="S10873" s="65"/>
      <c r="T10873" s="66"/>
    </row>
    <row r="10874" spans="3:20" x14ac:dyDescent="0.3">
      <c r="C10874" s="62"/>
      <c r="D10874" s="62"/>
      <c r="E10874" s="62"/>
      <c r="F10874" s="62"/>
      <c r="G10874" s="62"/>
      <c r="H10874" s="62"/>
      <c r="I10874" s="62"/>
      <c r="J10874" s="62"/>
      <c r="K10874" s="62"/>
      <c r="L10874" s="65"/>
      <c r="M10874" s="65"/>
      <c r="N10874" s="65"/>
      <c r="O10874" s="65"/>
      <c r="P10874" s="65"/>
      <c r="Q10874" s="65"/>
      <c r="R10874" s="65"/>
      <c r="S10874" s="65"/>
      <c r="T10874" s="66"/>
    </row>
    <row r="10875" spans="3:20" x14ac:dyDescent="0.3">
      <c r="C10875" s="62"/>
      <c r="D10875" s="62"/>
      <c r="E10875" s="62"/>
      <c r="F10875" s="62"/>
      <c r="G10875" s="62"/>
      <c r="H10875" s="62"/>
      <c r="I10875" s="62"/>
      <c r="J10875" s="62"/>
      <c r="K10875" s="62"/>
      <c r="L10875" s="65"/>
      <c r="M10875" s="65"/>
      <c r="N10875" s="65"/>
      <c r="O10875" s="65"/>
      <c r="P10875" s="65"/>
      <c r="Q10875" s="65"/>
      <c r="R10875" s="65"/>
      <c r="S10875" s="65"/>
      <c r="T10875" s="66"/>
    </row>
    <row r="10876" spans="3:20" x14ac:dyDescent="0.3">
      <c r="C10876" s="62"/>
      <c r="D10876" s="62"/>
      <c r="E10876" s="62"/>
      <c r="F10876" s="62"/>
      <c r="G10876" s="62"/>
      <c r="H10876" s="62"/>
      <c r="I10876" s="62"/>
      <c r="J10876" s="62"/>
      <c r="K10876" s="62"/>
      <c r="L10876" s="65"/>
      <c r="M10876" s="65"/>
      <c r="N10876" s="65"/>
      <c r="O10876" s="65"/>
      <c r="P10876" s="65"/>
      <c r="Q10876" s="65"/>
      <c r="R10876" s="65"/>
      <c r="S10876" s="65"/>
      <c r="T10876" s="66"/>
    </row>
    <row r="10877" spans="3:20" x14ac:dyDescent="0.3">
      <c r="C10877" s="62"/>
      <c r="D10877" s="62"/>
      <c r="E10877" s="62"/>
      <c r="F10877" s="62"/>
      <c r="G10877" s="62"/>
      <c r="H10877" s="62"/>
      <c r="I10877" s="62"/>
      <c r="J10877" s="62"/>
      <c r="K10877" s="62"/>
      <c r="L10877" s="65"/>
      <c r="M10877" s="65"/>
      <c r="N10877" s="65"/>
      <c r="O10877" s="65"/>
      <c r="P10877" s="65"/>
      <c r="Q10877" s="65"/>
      <c r="R10877" s="65"/>
      <c r="S10877" s="65"/>
      <c r="T10877" s="66"/>
    </row>
    <row r="10878" spans="3:20" x14ac:dyDescent="0.3">
      <c r="C10878" s="62"/>
      <c r="D10878" s="62"/>
      <c r="E10878" s="62"/>
      <c r="F10878" s="62"/>
      <c r="G10878" s="62"/>
      <c r="H10878" s="62"/>
      <c r="I10878" s="62"/>
      <c r="J10878" s="62"/>
      <c r="K10878" s="62"/>
      <c r="L10878" s="65"/>
      <c r="M10878" s="65"/>
      <c r="N10878" s="65"/>
      <c r="O10878" s="65"/>
      <c r="P10878" s="65"/>
      <c r="Q10878" s="65"/>
      <c r="R10878" s="65"/>
      <c r="S10878" s="65"/>
      <c r="T10878" s="66"/>
    </row>
    <row r="10879" spans="3:20" x14ac:dyDescent="0.3">
      <c r="C10879" s="62"/>
      <c r="D10879" s="62"/>
      <c r="E10879" s="62"/>
      <c r="F10879" s="62"/>
      <c r="G10879" s="62"/>
      <c r="H10879" s="62"/>
      <c r="I10879" s="62"/>
      <c r="J10879" s="62"/>
      <c r="K10879" s="62"/>
      <c r="L10879" s="65"/>
      <c r="M10879" s="65"/>
      <c r="N10879" s="65"/>
      <c r="O10879" s="65"/>
      <c r="P10879" s="65"/>
      <c r="Q10879" s="65"/>
      <c r="R10879" s="65"/>
      <c r="S10879" s="65"/>
      <c r="T10879" s="66"/>
    </row>
    <row r="10880" spans="3:20" x14ac:dyDescent="0.3">
      <c r="C10880" s="62"/>
      <c r="D10880" s="62"/>
      <c r="E10880" s="62"/>
      <c r="F10880" s="62"/>
      <c r="G10880" s="62"/>
      <c r="H10880" s="62"/>
      <c r="I10880" s="62"/>
      <c r="J10880" s="62"/>
      <c r="K10880" s="62"/>
      <c r="L10880" s="65"/>
      <c r="M10880" s="65"/>
      <c r="N10880" s="65"/>
      <c r="O10880" s="65"/>
      <c r="P10880" s="65"/>
      <c r="Q10880" s="65"/>
      <c r="R10880" s="65"/>
      <c r="S10880" s="65"/>
      <c r="T10880" s="66"/>
    </row>
    <row r="10881" spans="3:20" x14ac:dyDescent="0.3">
      <c r="C10881" s="62"/>
      <c r="D10881" s="62"/>
      <c r="E10881" s="62"/>
      <c r="F10881" s="62"/>
      <c r="G10881" s="62"/>
      <c r="H10881" s="62"/>
      <c r="I10881" s="62"/>
      <c r="J10881" s="62"/>
      <c r="K10881" s="62"/>
      <c r="L10881" s="65"/>
      <c r="M10881" s="65"/>
      <c r="N10881" s="65"/>
      <c r="O10881" s="65"/>
      <c r="P10881" s="65"/>
      <c r="Q10881" s="65"/>
      <c r="R10881" s="65"/>
      <c r="S10881" s="65"/>
      <c r="T10881" s="66"/>
    </row>
    <row r="10882" spans="3:20" x14ac:dyDescent="0.3">
      <c r="C10882" s="62"/>
      <c r="D10882" s="62"/>
      <c r="E10882" s="62"/>
      <c r="F10882" s="62"/>
      <c r="G10882" s="62"/>
      <c r="H10882" s="62"/>
      <c r="I10882" s="62"/>
      <c r="J10882" s="62"/>
      <c r="K10882" s="62"/>
      <c r="L10882" s="65"/>
      <c r="M10882" s="65"/>
      <c r="N10882" s="65"/>
      <c r="O10882" s="65"/>
      <c r="P10882" s="65"/>
      <c r="Q10882" s="65"/>
      <c r="R10882" s="65"/>
      <c r="S10882" s="65"/>
      <c r="T10882" s="66"/>
    </row>
    <row r="10883" spans="3:20" x14ac:dyDescent="0.3">
      <c r="C10883" s="62"/>
      <c r="D10883" s="62"/>
      <c r="E10883" s="62"/>
      <c r="F10883" s="62"/>
      <c r="G10883" s="62"/>
      <c r="H10883" s="62"/>
      <c r="I10883" s="62"/>
      <c r="J10883" s="62"/>
      <c r="K10883" s="62"/>
      <c r="L10883" s="65"/>
      <c r="M10883" s="65"/>
      <c r="N10883" s="65"/>
      <c r="O10883" s="65"/>
      <c r="P10883" s="65"/>
      <c r="Q10883" s="65"/>
      <c r="R10883" s="65"/>
      <c r="S10883" s="65"/>
      <c r="T10883" s="66"/>
    </row>
    <row r="10884" spans="3:20" x14ac:dyDescent="0.3">
      <c r="C10884" s="62"/>
      <c r="D10884" s="62"/>
      <c r="E10884" s="62"/>
      <c r="F10884" s="62"/>
      <c r="G10884" s="62"/>
      <c r="H10884" s="62"/>
      <c r="I10884" s="62"/>
      <c r="J10884" s="62"/>
      <c r="K10884" s="62"/>
      <c r="L10884" s="65"/>
      <c r="M10884" s="65"/>
      <c r="N10884" s="65"/>
      <c r="O10884" s="65"/>
      <c r="P10884" s="65"/>
      <c r="Q10884" s="65"/>
      <c r="R10884" s="65"/>
      <c r="S10884" s="65"/>
      <c r="T10884" s="66"/>
    </row>
    <row r="10885" spans="3:20" x14ac:dyDescent="0.3">
      <c r="C10885" s="62"/>
      <c r="D10885" s="62"/>
      <c r="E10885" s="62"/>
      <c r="F10885" s="62"/>
      <c r="G10885" s="62"/>
      <c r="H10885" s="62"/>
      <c r="I10885" s="62"/>
      <c r="J10885" s="62"/>
      <c r="K10885" s="62"/>
      <c r="L10885" s="65"/>
      <c r="M10885" s="65"/>
      <c r="N10885" s="65"/>
      <c r="O10885" s="65"/>
      <c r="P10885" s="65"/>
      <c r="Q10885" s="65"/>
      <c r="R10885" s="65"/>
      <c r="S10885" s="65"/>
      <c r="T10885" s="66"/>
    </row>
    <row r="10886" spans="3:20" x14ac:dyDescent="0.3">
      <c r="C10886" s="62"/>
      <c r="D10886" s="62"/>
      <c r="E10886" s="62"/>
      <c r="F10886" s="62"/>
      <c r="G10886" s="62"/>
      <c r="H10886" s="62"/>
      <c r="I10886" s="62"/>
      <c r="J10886" s="62"/>
      <c r="K10886" s="62"/>
      <c r="L10886" s="65"/>
      <c r="M10886" s="65"/>
      <c r="N10886" s="65"/>
      <c r="O10886" s="65"/>
      <c r="P10886" s="65"/>
      <c r="Q10886" s="65"/>
      <c r="R10886" s="65"/>
      <c r="S10886" s="65"/>
      <c r="T10886" s="66"/>
    </row>
    <row r="10887" spans="3:20" x14ac:dyDescent="0.3">
      <c r="C10887" s="62"/>
      <c r="D10887" s="62"/>
      <c r="E10887" s="62"/>
      <c r="F10887" s="62"/>
      <c r="G10887" s="62"/>
      <c r="H10887" s="62"/>
      <c r="I10887" s="62"/>
      <c r="J10887" s="62"/>
      <c r="K10887" s="62"/>
      <c r="L10887" s="65"/>
      <c r="M10887" s="65"/>
      <c r="N10887" s="65"/>
      <c r="O10887" s="65"/>
      <c r="P10887" s="65"/>
      <c r="Q10887" s="65"/>
      <c r="R10887" s="65"/>
      <c r="S10887" s="65"/>
      <c r="T10887" s="66"/>
    </row>
    <row r="10888" spans="3:20" x14ac:dyDescent="0.3">
      <c r="C10888" s="62"/>
      <c r="D10888" s="62"/>
      <c r="E10888" s="62"/>
      <c r="F10888" s="62"/>
      <c r="G10888" s="62"/>
      <c r="H10888" s="62"/>
      <c r="I10888" s="62"/>
      <c r="J10888" s="62"/>
      <c r="K10888" s="62"/>
      <c r="L10888" s="65"/>
      <c r="M10888" s="65"/>
      <c r="N10888" s="65"/>
      <c r="O10888" s="65"/>
      <c r="P10888" s="65"/>
      <c r="Q10888" s="65"/>
      <c r="R10888" s="65"/>
      <c r="S10888" s="65"/>
      <c r="T10888" s="66"/>
    </row>
    <row r="10889" spans="3:20" x14ac:dyDescent="0.3">
      <c r="C10889" s="62"/>
      <c r="D10889" s="62"/>
      <c r="E10889" s="62"/>
      <c r="F10889" s="62"/>
      <c r="G10889" s="62"/>
      <c r="H10889" s="62"/>
      <c r="I10889" s="62"/>
      <c r="J10889" s="62"/>
      <c r="K10889" s="62"/>
      <c r="L10889" s="65"/>
      <c r="M10889" s="65"/>
      <c r="N10889" s="65"/>
      <c r="O10889" s="65"/>
      <c r="P10889" s="65"/>
      <c r="Q10889" s="65"/>
      <c r="R10889" s="65"/>
      <c r="S10889" s="65"/>
      <c r="T10889" s="66"/>
    </row>
    <row r="10890" spans="3:20" x14ac:dyDescent="0.3">
      <c r="C10890" s="62"/>
      <c r="D10890" s="62"/>
      <c r="E10890" s="62"/>
      <c r="F10890" s="62"/>
      <c r="G10890" s="62"/>
      <c r="H10890" s="62"/>
      <c r="I10890" s="62"/>
      <c r="J10890" s="62"/>
      <c r="K10890" s="62"/>
      <c r="L10890" s="65"/>
      <c r="M10890" s="65"/>
      <c r="N10890" s="65"/>
      <c r="O10890" s="65"/>
      <c r="P10890" s="65"/>
      <c r="Q10890" s="65"/>
      <c r="R10890" s="65"/>
      <c r="S10890" s="65"/>
      <c r="T10890" s="66"/>
    </row>
    <row r="10891" spans="3:20" x14ac:dyDescent="0.3">
      <c r="C10891" s="62"/>
      <c r="D10891" s="62"/>
      <c r="E10891" s="62"/>
      <c r="F10891" s="62"/>
      <c r="G10891" s="62"/>
      <c r="H10891" s="62"/>
      <c r="I10891" s="62"/>
      <c r="J10891" s="62"/>
      <c r="K10891" s="62"/>
      <c r="L10891" s="65"/>
      <c r="M10891" s="65"/>
      <c r="N10891" s="65"/>
      <c r="O10891" s="65"/>
      <c r="P10891" s="65"/>
      <c r="Q10891" s="65"/>
      <c r="R10891" s="65"/>
      <c r="S10891" s="65"/>
      <c r="T10891" s="66"/>
    </row>
    <row r="10892" spans="3:20" x14ac:dyDescent="0.3">
      <c r="C10892" s="62"/>
      <c r="D10892" s="62"/>
      <c r="E10892" s="62"/>
      <c r="F10892" s="62"/>
      <c r="G10892" s="62"/>
      <c r="H10892" s="62"/>
      <c r="I10892" s="62"/>
      <c r="J10892" s="62"/>
      <c r="K10892" s="62"/>
      <c r="L10892" s="65"/>
      <c r="M10892" s="65"/>
      <c r="N10892" s="65"/>
      <c r="O10892" s="65"/>
      <c r="P10892" s="65"/>
      <c r="Q10892" s="65"/>
      <c r="R10892" s="65"/>
      <c r="S10892" s="65"/>
      <c r="T10892" s="66"/>
    </row>
    <row r="10893" spans="3:20" x14ac:dyDescent="0.3">
      <c r="C10893" s="62"/>
      <c r="D10893" s="62"/>
      <c r="E10893" s="62"/>
      <c r="F10893" s="62"/>
      <c r="G10893" s="62"/>
      <c r="H10893" s="62"/>
      <c r="I10893" s="62"/>
      <c r="J10893" s="62"/>
      <c r="K10893" s="62"/>
      <c r="L10893" s="65"/>
      <c r="M10893" s="65"/>
      <c r="N10893" s="65"/>
      <c r="O10893" s="65"/>
      <c r="P10893" s="65"/>
      <c r="Q10893" s="65"/>
      <c r="R10893" s="65"/>
      <c r="S10893" s="65"/>
      <c r="T10893" s="66"/>
    </row>
    <row r="10894" spans="3:20" x14ac:dyDescent="0.3">
      <c r="C10894" s="62"/>
      <c r="D10894" s="62"/>
      <c r="E10894" s="62"/>
      <c r="F10894" s="62"/>
      <c r="G10894" s="62"/>
      <c r="H10894" s="62"/>
      <c r="I10894" s="62"/>
      <c r="J10894" s="62"/>
      <c r="K10894" s="62"/>
      <c r="L10894" s="65"/>
      <c r="M10894" s="65"/>
      <c r="N10894" s="65"/>
      <c r="O10894" s="65"/>
      <c r="P10894" s="65"/>
      <c r="Q10894" s="65"/>
      <c r="R10894" s="65"/>
      <c r="S10894" s="65"/>
      <c r="T10894" s="66"/>
    </row>
    <row r="10895" spans="3:20" x14ac:dyDescent="0.3">
      <c r="C10895" s="62"/>
      <c r="D10895" s="62"/>
      <c r="E10895" s="62"/>
      <c r="F10895" s="62"/>
      <c r="G10895" s="62"/>
      <c r="H10895" s="62"/>
      <c r="I10895" s="62"/>
      <c r="J10895" s="62"/>
      <c r="K10895" s="62"/>
      <c r="L10895" s="65"/>
      <c r="M10895" s="65"/>
      <c r="N10895" s="65"/>
      <c r="O10895" s="65"/>
      <c r="P10895" s="65"/>
      <c r="Q10895" s="65"/>
      <c r="R10895" s="65"/>
      <c r="S10895" s="65"/>
      <c r="T10895" s="66"/>
    </row>
    <row r="10896" spans="3:20" x14ac:dyDescent="0.3">
      <c r="C10896" s="62"/>
      <c r="D10896" s="62"/>
      <c r="E10896" s="62"/>
      <c r="F10896" s="62"/>
      <c r="G10896" s="62"/>
      <c r="H10896" s="62"/>
      <c r="I10896" s="62"/>
      <c r="J10896" s="62"/>
      <c r="K10896" s="62"/>
      <c r="L10896" s="65"/>
      <c r="M10896" s="65"/>
      <c r="N10896" s="65"/>
      <c r="O10896" s="65"/>
      <c r="P10896" s="65"/>
      <c r="Q10896" s="65"/>
      <c r="R10896" s="65"/>
      <c r="S10896" s="65"/>
      <c r="T10896" s="66"/>
    </row>
    <row r="10897" spans="3:20" x14ac:dyDescent="0.3">
      <c r="C10897" s="62"/>
      <c r="D10897" s="62"/>
      <c r="E10897" s="62"/>
      <c r="F10897" s="62"/>
      <c r="G10897" s="62"/>
      <c r="H10897" s="62"/>
      <c r="I10897" s="62"/>
      <c r="J10897" s="62"/>
      <c r="K10897" s="62"/>
      <c r="L10897" s="65"/>
      <c r="M10897" s="65"/>
      <c r="N10897" s="65"/>
      <c r="O10897" s="65"/>
      <c r="P10897" s="65"/>
      <c r="Q10897" s="65"/>
      <c r="R10897" s="65"/>
      <c r="S10897" s="65"/>
      <c r="T10897" s="66"/>
    </row>
    <row r="10898" spans="3:20" x14ac:dyDescent="0.3">
      <c r="C10898" s="62"/>
      <c r="D10898" s="62"/>
      <c r="E10898" s="62"/>
      <c r="F10898" s="62"/>
      <c r="G10898" s="62"/>
      <c r="H10898" s="62"/>
      <c r="I10898" s="62"/>
      <c r="J10898" s="62"/>
      <c r="K10898" s="62"/>
      <c r="L10898" s="65"/>
      <c r="M10898" s="65"/>
      <c r="N10898" s="65"/>
      <c r="O10898" s="65"/>
      <c r="P10898" s="65"/>
      <c r="Q10898" s="65"/>
      <c r="R10898" s="65"/>
      <c r="S10898" s="65"/>
      <c r="T10898" s="66"/>
    </row>
    <row r="10899" spans="3:20" x14ac:dyDescent="0.3">
      <c r="C10899" s="62"/>
      <c r="D10899" s="62"/>
      <c r="E10899" s="62"/>
      <c r="F10899" s="62"/>
      <c r="G10899" s="62"/>
      <c r="H10899" s="62"/>
      <c r="I10899" s="62"/>
      <c r="J10899" s="62"/>
      <c r="K10899" s="62"/>
      <c r="L10899" s="65"/>
      <c r="M10899" s="65"/>
      <c r="N10899" s="65"/>
      <c r="O10899" s="65"/>
      <c r="P10899" s="65"/>
      <c r="Q10899" s="65"/>
      <c r="R10899" s="65"/>
      <c r="S10899" s="65"/>
      <c r="T10899" s="66"/>
    </row>
    <row r="10900" spans="3:20" x14ac:dyDescent="0.3">
      <c r="C10900" s="62"/>
      <c r="D10900" s="62"/>
      <c r="E10900" s="62"/>
      <c r="F10900" s="62"/>
      <c r="G10900" s="62"/>
      <c r="H10900" s="62"/>
      <c r="I10900" s="62"/>
      <c r="J10900" s="62"/>
      <c r="K10900" s="62"/>
      <c r="L10900" s="65"/>
      <c r="M10900" s="65"/>
      <c r="N10900" s="65"/>
      <c r="O10900" s="65"/>
      <c r="P10900" s="65"/>
      <c r="Q10900" s="65"/>
      <c r="R10900" s="65"/>
      <c r="S10900" s="65"/>
      <c r="T10900" s="66"/>
    </row>
    <row r="10901" spans="3:20" x14ac:dyDescent="0.3">
      <c r="C10901" s="62"/>
      <c r="D10901" s="62"/>
      <c r="E10901" s="62"/>
      <c r="F10901" s="62"/>
      <c r="G10901" s="62"/>
      <c r="H10901" s="62"/>
      <c r="I10901" s="62"/>
      <c r="J10901" s="62"/>
      <c r="K10901" s="62"/>
      <c r="L10901" s="65"/>
      <c r="M10901" s="65"/>
      <c r="N10901" s="65"/>
      <c r="O10901" s="65"/>
      <c r="P10901" s="65"/>
      <c r="Q10901" s="65"/>
      <c r="R10901" s="65"/>
      <c r="S10901" s="65"/>
      <c r="T10901" s="66"/>
    </row>
    <row r="10902" spans="3:20" x14ac:dyDescent="0.3">
      <c r="C10902" s="62"/>
      <c r="D10902" s="62"/>
      <c r="E10902" s="62"/>
      <c r="F10902" s="62"/>
      <c r="G10902" s="62"/>
      <c r="H10902" s="62"/>
      <c r="I10902" s="62"/>
      <c r="J10902" s="62"/>
      <c r="K10902" s="62"/>
      <c r="L10902" s="65"/>
      <c r="M10902" s="65"/>
      <c r="N10902" s="65"/>
      <c r="O10902" s="65"/>
      <c r="P10902" s="65"/>
      <c r="Q10902" s="65"/>
      <c r="R10902" s="65"/>
      <c r="S10902" s="65"/>
      <c r="T10902" s="66"/>
    </row>
    <row r="10903" spans="3:20" x14ac:dyDescent="0.3">
      <c r="C10903" s="62"/>
      <c r="D10903" s="62"/>
      <c r="E10903" s="62"/>
      <c r="F10903" s="62"/>
      <c r="G10903" s="62"/>
      <c r="H10903" s="62"/>
      <c r="I10903" s="62"/>
      <c r="J10903" s="62"/>
      <c r="K10903" s="62"/>
      <c r="L10903" s="65"/>
      <c r="M10903" s="65"/>
      <c r="N10903" s="65"/>
      <c r="O10903" s="65"/>
      <c r="P10903" s="65"/>
      <c r="Q10903" s="65"/>
      <c r="R10903" s="65"/>
      <c r="S10903" s="65"/>
      <c r="T10903" s="66"/>
    </row>
    <row r="10904" spans="3:20" x14ac:dyDescent="0.3">
      <c r="C10904" s="62"/>
      <c r="D10904" s="62"/>
      <c r="E10904" s="62"/>
      <c r="F10904" s="62"/>
      <c r="G10904" s="62"/>
      <c r="H10904" s="62"/>
      <c r="I10904" s="62"/>
      <c r="J10904" s="62"/>
      <c r="K10904" s="62"/>
      <c r="L10904" s="65"/>
      <c r="M10904" s="65"/>
      <c r="N10904" s="65"/>
      <c r="O10904" s="65"/>
      <c r="P10904" s="65"/>
      <c r="Q10904" s="65"/>
      <c r="R10904" s="65"/>
      <c r="S10904" s="65"/>
      <c r="T10904" s="66"/>
    </row>
    <row r="10905" spans="3:20" x14ac:dyDescent="0.3">
      <c r="C10905" s="62"/>
      <c r="D10905" s="62"/>
      <c r="E10905" s="62"/>
      <c r="F10905" s="62"/>
      <c r="G10905" s="62"/>
      <c r="H10905" s="62"/>
      <c r="I10905" s="62"/>
      <c r="J10905" s="62"/>
      <c r="K10905" s="62"/>
      <c r="L10905" s="65"/>
      <c r="M10905" s="65"/>
      <c r="N10905" s="65"/>
      <c r="O10905" s="65"/>
      <c r="P10905" s="65"/>
      <c r="Q10905" s="65"/>
      <c r="R10905" s="65"/>
      <c r="S10905" s="65"/>
      <c r="T10905" s="66"/>
    </row>
    <row r="10906" spans="3:20" x14ac:dyDescent="0.3">
      <c r="C10906" s="62"/>
      <c r="D10906" s="62"/>
      <c r="E10906" s="62"/>
      <c r="F10906" s="62"/>
      <c r="G10906" s="62"/>
      <c r="H10906" s="62"/>
      <c r="I10906" s="62"/>
      <c r="J10906" s="62"/>
      <c r="K10906" s="62"/>
      <c r="L10906" s="65"/>
      <c r="M10906" s="65"/>
      <c r="N10906" s="65"/>
      <c r="O10906" s="65"/>
      <c r="P10906" s="65"/>
      <c r="Q10906" s="65"/>
      <c r="R10906" s="65"/>
      <c r="S10906" s="65"/>
      <c r="T10906" s="66"/>
    </row>
    <row r="10907" spans="3:20" x14ac:dyDescent="0.3">
      <c r="C10907" s="62"/>
      <c r="D10907" s="62"/>
      <c r="E10907" s="62"/>
      <c r="F10907" s="62"/>
      <c r="G10907" s="62"/>
      <c r="H10907" s="62"/>
      <c r="I10907" s="62"/>
      <c r="J10907" s="62"/>
      <c r="K10907" s="62"/>
      <c r="L10907" s="65"/>
      <c r="M10907" s="65"/>
      <c r="N10907" s="65"/>
      <c r="O10907" s="65"/>
      <c r="P10907" s="65"/>
      <c r="Q10907" s="65"/>
      <c r="R10907" s="65"/>
      <c r="S10907" s="65"/>
      <c r="T10907" s="66"/>
    </row>
    <row r="10908" spans="3:20" x14ac:dyDescent="0.3">
      <c r="C10908" s="62"/>
      <c r="D10908" s="62"/>
      <c r="E10908" s="62"/>
      <c r="F10908" s="62"/>
      <c r="G10908" s="62"/>
      <c r="H10908" s="62"/>
      <c r="I10908" s="62"/>
      <c r="J10908" s="62"/>
      <c r="K10908" s="62"/>
      <c r="L10908" s="65"/>
      <c r="M10908" s="65"/>
      <c r="N10908" s="65"/>
      <c r="O10908" s="65"/>
      <c r="P10908" s="65"/>
      <c r="Q10908" s="65"/>
      <c r="R10908" s="65"/>
      <c r="S10908" s="65"/>
      <c r="T10908" s="66"/>
    </row>
    <row r="10909" spans="3:20" x14ac:dyDescent="0.3">
      <c r="C10909" s="62"/>
      <c r="D10909" s="62"/>
      <c r="E10909" s="62"/>
      <c r="F10909" s="62"/>
      <c r="G10909" s="62"/>
      <c r="H10909" s="62"/>
      <c r="I10909" s="62"/>
      <c r="J10909" s="62"/>
      <c r="K10909" s="62"/>
      <c r="L10909" s="65"/>
      <c r="M10909" s="65"/>
      <c r="N10909" s="65"/>
      <c r="O10909" s="65"/>
      <c r="P10909" s="65"/>
      <c r="Q10909" s="65"/>
      <c r="R10909" s="65"/>
      <c r="S10909" s="65"/>
      <c r="T10909" s="66"/>
    </row>
    <row r="10910" spans="3:20" x14ac:dyDescent="0.3">
      <c r="C10910" s="62"/>
      <c r="D10910" s="62"/>
      <c r="E10910" s="62"/>
      <c r="F10910" s="62"/>
      <c r="G10910" s="62"/>
      <c r="H10910" s="62"/>
      <c r="I10910" s="62"/>
      <c r="J10910" s="62"/>
      <c r="K10910" s="62"/>
      <c r="L10910" s="65"/>
      <c r="M10910" s="65"/>
      <c r="N10910" s="65"/>
      <c r="O10910" s="65"/>
      <c r="P10910" s="65"/>
      <c r="Q10910" s="65"/>
      <c r="R10910" s="65"/>
      <c r="S10910" s="65"/>
      <c r="T10910" s="66"/>
    </row>
    <row r="10911" spans="3:20" x14ac:dyDescent="0.3">
      <c r="C10911" s="62"/>
      <c r="D10911" s="62"/>
      <c r="E10911" s="62"/>
      <c r="F10911" s="62"/>
      <c r="G10911" s="62"/>
      <c r="H10911" s="62"/>
      <c r="I10911" s="62"/>
      <c r="J10911" s="62"/>
      <c r="K10911" s="62"/>
      <c r="L10911" s="65"/>
      <c r="M10911" s="65"/>
      <c r="N10911" s="65"/>
      <c r="O10911" s="65"/>
      <c r="P10911" s="65"/>
      <c r="Q10911" s="65"/>
      <c r="R10911" s="65"/>
      <c r="S10911" s="65"/>
      <c r="T10911" s="66"/>
    </row>
    <row r="10912" spans="3:20" x14ac:dyDescent="0.3">
      <c r="C10912" s="62"/>
      <c r="D10912" s="62"/>
      <c r="E10912" s="62"/>
      <c r="F10912" s="62"/>
      <c r="G10912" s="62"/>
      <c r="H10912" s="62"/>
      <c r="I10912" s="62"/>
      <c r="J10912" s="62"/>
      <c r="K10912" s="62"/>
      <c r="L10912" s="65"/>
      <c r="M10912" s="65"/>
      <c r="N10912" s="65"/>
      <c r="O10912" s="65"/>
      <c r="P10912" s="65"/>
      <c r="Q10912" s="65"/>
      <c r="R10912" s="65"/>
      <c r="S10912" s="65"/>
      <c r="T10912" s="66"/>
    </row>
    <row r="10913" spans="3:20" x14ac:dyDescent="0.3">
      <c r="C10913" s="62"/>
      <c r="D10913" s="62"/>
      <c r="E10913" s="62"/>
      <c r="F10913" s="62"/>
      <c r="G10913" s="62"/>
      <c r="H10913" s="62"/>
      <c r="I10913" s="62"/>
      <c r="J10913" s="62"/>
      <c r="K10913" s="62"/>
      <c r="L10913" s="65"/>
      <c r="M10913" s="65"/>
      <c r="N10913" s="65"/>
      <c r="O10913" s="65"/>
      <c r="P10913" s="65"/>
      <c r="Q10913" s="65"/>
      <c r="R10913" s="65"/>
      <c r="S10913" s="65"/>
      <c r="T10913" s="66"/>
    </row>
    <row r="10914" spans="3:20" x14ac:dyDescent="0.3">
      <c r="C10914" s="62"/>
      <c r="D10914" s="62"/>
      <c r="E10914" s="62"/>
      <c r="F10914" s="62"/>
      <c r="G10914" s="62"/>
      <c r="H10914" s="62"/>
      <c r="I10914" s="62"/>
      <c r="J10914" s="62"/>
      <c r="K10914" s="62"/>
      <c r="L10914" s="65"/>
      <c r="M10914" s="65"/>
      <c r="N10914" s="65"/>
      <c r="O10914" s="65"/>
      <c r="P10914" s="65"/>
      <c r="Q10914" s="65"/>
      <c r="R10914" s="65"/>
      <c r="S10914" s="65"/>
      <c r="T10914" s="66"/>
    </row>
    <row r="10915" spans="3:20" x14ac:dyDescent="0.3">
      <c r="C10915" s="62"/>
      <c r="D10915" s="62"/>
      <c r="E10915" s="62"/>
      <c r="F10915" s="62"/>
      <c r="G10915" s="62"/>
      <c r="H10915" s="62"/>
      <c r="I10915" s="62"/>
      <c r="J10915" s="62"/>
      <c r="K10915" s="62"/>
      <c r="L10915" s="65"/>
      <c r="M10915" s="65"/>
      <c r="N10915" s="65"/>
      <c r="O10915" s="65"/>
      <c r="P10915" s="65"/>
      <c r="Q10915" s="65"/>
      <c r="R10915" s="65"/>
      <c r="S10915" s="65"/>
      <c r="T10915" s="66"/>
    </row>
    <row r="10916" spans="3:20" x14ac:dyDescent="0.3">
      <c r="C10916" s="62"/>
      <c r="D10916" s="62"/>
      <c r="E10916" s="62"/>
      <c r="F10916" s="62"/>
      <c r="G10916" s="62"/>
      <c r="H10916" s="62"/>
      <c r="I10916" s="62"/>
      <c r="J10916" s="62"/>
      <c r="K10916" s="62"/>
      <c r="L10916" s="65"/>
      <c r="M10916" s="65"/>
      <c r="N10916" s="65"/>
      <c r="O10916" s="65"/>
      <c r="P10916" s="65"/>
      <c r="Q10916" s="65"/>
      <c r="R10916" s="65"/>
      <c r="S10916" s="65"/>
      <c r="T10916" s="66"/>
    </row>
    <row r="10917" spans="3:20" x14ac:dyDescent="0.3">
      <c r="C10917" s="62"/>
      <c r="D10917" s="62"/>
      <c r="E10917" s="62"/>
      <c r="F10917" s="62"/>
      <c r="G10917" s="62"/>
      <c r="H10917" s="62"/>
      <c r="I10917" s="62"/>
      <c r="J10917" s="62"/>
      <c r="K10917" s="62"/>
      <c r="L10917" s="65"/>
      <c r="M10917" s="65"/>
      <c r="N10917" s="65"/>
      <c r="O10917" s="65"/>
      <c r="P10917" s="65"/>
      <c r="Q10917" s="65"/>
      <c r="R10917" s="65"/>
      <c r="S10917" s="65"/>
      <c r="T10917" s="66"/>
    </row>
    <row r="10918" spans="3:20" x14ac:dyDescent="0.3">
      <c r="C10918" s="62"/>
      <c r="D10918" s="62"/>
      <c r="E10918" s="62"/>
      <c r="F10918" s="62"/>
      <c r="G10918" s="62"/>
      <c r="H10918" s="62"/>
      <c r="I10918" s="62"/>
      <c r="J10918" s="62"/>
      <c r="K10918" s="62"/>
      <c r="L10918" s="65"/>
      <c r="M10918" s="65"/>
      <c r="N10918" s="65"/>
      <c r="O10918" s="65"/>
      <c r="P10918" s="65"/>
      <c r="Q10918" s="65"/>
      <c r="R10918" s="65"/>
      <c r="S10918" s="65"/>
      <c r="T10918" s="66"/>
    </row>
    <row r="10919" spans="3:20" x14ac:dyDescent="0.3">
      <c r="C10919" s="62"/>
      <c r="D10919" s="62"/>
      <c r="E10919" s="62"/>
      <c r="F10919" s="62"/>
      <c r="G10919" s="62"/>
      <c r="H10919" s="62"/>
      <c r="I10919" s="62"/>
      <c r="J10919" s="62"/>
      <c r="K10919" s="62"/>
      <c r="L10919" s="65"/>
      <c r="M10919" s="65"/>
      <c r="N10919" s="65"/>
      <c r="O10919" s="65"/>
      <c r="P10919" s="65"/>
      <c r="Q10919" s="65"/>
      <c r="R10919" s="65"/>
      <c r="S10919" s="65"/>
      <c r="T10919" s="66"/>
    </row>
    <row r="10920" spans="3:20" x14ac:dyDescent="0.3">
      <c r="C10920" s="62"/>
      <c r="D10920" s="62"/>
      <c r="E10920" s="62"/>
      <c r="F10920" s="62"/>
      <c r="G10920" s="62"/>
      <c r="H10920" s="62"/>
      <c r="I10920" s="62"/>
      <c r="J10920" s="62"/>
      <c r="K10920" s="62"/>
      <c r="L10920" s="65"/>
      <c r="M10920" s="65"/>
      <c r="N10920" s="65"/>
      <c r="O10920" s="65"/>
      <c r="P10920" s="65"/>
      <c r="Q10920" s="65"/>
      <c r="R10920" s="65"/>
      <c r="S10920" s="65"/>
      <c r="T10920" s="66"/>
    </row>
    <row r="10921" spans="3:20" x14ac:dyDescent="0.3">
      <c r="C10921" s="62"/>
      <c r="D10921" s="62"/>
      <c r="E10921" s="62"/>
      <c r="F10921" s="62"/>
      <c r="G10921" s="62"/>
      <c r="H10921" s="62"/>
      <c r="I10921" s="62"/>
      <c r="J10921" s="62"/>
      <c r="K10921" s="62"/>
      <c r="L10921" s="65"/>
      <c r="M10921" s="65"/>
      <c r="N10921" s="65"/>
      <c r="O10921" s="65"/>
      <c r="P10921" s="65"/>
      <c r="Q10921" s="65"/>
      <c r="R10921" s="65"/>
      <c r="S10921" s="65"/>
      <c r="T10921" s="66"/>
    </row>
    <row r="10922" spans="3:20" x14ac:dyDescent="0.3">
      <c r="C10922" s="62"/>
      <c r="D10922" s="62"/>
      <c r="E10922" s="62"/>
      <c r="F10922" s="62"/>
      <c r="G10922" s="62"/>
      <c r="H10922" s="62"/>
      <c r="I10922" s="62"/>
      <c r="J10922" s="62"/>
      <c r="K10922" s="62"/>
      <c r="L10922" s="65"/>
      <c r="M10922" s="65"/>
      <c r="N10922" s="65"/>
      <c r="O10922" s="65"/>
      <c r="P10922" s="65"/>
      <c r="Q10922" s="65"/>
      <c r="R10922" s="65"/>
      <c r="S10922" s="65"/>
      <c r="T10922" s="66"/>
    </row>
    <row r="10923" spans="3:20" x14ac:dyDescent="0.3">
      <c r="C10923" s="62"/>
      <c r="D10923" s="62"/>
      <c r="E10923" s="62"/>
      <c r="F10923" s="62"/>
      <c r="G10923" s="62"/>
      <c r="H10923" s="62"/>
      <c r="I10923" s="62"/>
      <c r="J10923" s="62"/>
      <c r="K10923" s="62"/>
      <c r="L10923" s="65"/>
      <c r="M10923" s="65"/>
      <c r="N10923" s="65"/>
      <c r="O10923" s="65"/>
      <c r="P10923" s="65"/>
      <c r="Q10923" s="65"/>
      <c r="R10923" s="65"/>
      <c r="S10923" s="65"/>
      <c r="T10923" s="66"/>
    </row>
    <row r="10924" spans="3:20" x14ac:dyDescent="0.3">
      <c r="C10924" s="62"/>
      <c r="D10924" s="62"/>
      <c r="E10924" s="62"/>
      <c r="F10924" s="62"/>
      <c r="G10924" s="62"/>
      <c r="H10924" s="62"/>
      <c r="I10924" s="62"/>
      <c r="J10924" s="62"/>
      <c r="K10924" s="62"/>
      <c r="L10924" s="65"/>
      <c r="M10924" s="65"/>
      <c r="N10924" s="65"/>
      <c r="O10924" s="65"/>
      <c r="P10924" s="65"/>
      <c r="Q10924" s="65"/>
      <c r="R10924" s="65"/>
      <c r="S10924" s="65"/>
      <c r="T10924" s="66"/>
    </row>
    <row r="10925" spans="3:20" x14ac:dyDescent="0.3">
      <c r="C10925" s="62"/>
      <c r="D10925" s="62"/>
      <c r="E10925" s="62"/>
      <c r="F10925" s="62"/>
      <c r="G10925" s="62"/>
      <c r="H10925" s="62"/>
      <c r="I10925" s="62"/>
      <c r="J10925" s="62"/>
      <c r="K10925" s="62"/>
      <c r="L10925" s="65"/>
      <c r="M10925" s="65"/>
      <c r="N10925" s="65"/>
      <c r="O10925" s="65"/>
      <c r="P10925" s="65"/>
      <c r="Q10925" s="65"/>
      <c r="R10925" s="65"/>
      <c r="S10925" s="65"/>
      <c r="T10925" s="66"/>
    </row>
    <row r="10926" spans="3:20" x14ac:dyDescent="0.3">
      <c r="C10926" s="62"/>
      <c r="D10926" s="62"/>
      <c r="E10926" s="62"/>
      <c r="F10926" s="62"/>
      <c r="G10926" s="62"/>
      <c r="H10926" s="62"/>
      <c r="I10926" s="62"/>
      <c r="J10926" s="62"/>
      <c r="K10926" s="62"/>
      <c r="L10926" s="65"/>
      <c r="M10926" s="65"/>
      <c r="N10926" s="65"/>
      <c r="O10926" s="65"/>
      <c r="P10926" s="65"/>
      <c r="Q10926" s="65"/>
      <c r="R10926" s="65"/>
      <c r="S10926" s="65"/>
      <c r="T10926" s="66"/>
    </row>
    <row r="10927" spans="3:20" x14ac:dyDescent="0.3">
      <c r="C10927" s="62"/>
      <c r="D10927" s="62"/>
      <c r="E10927" s="62"/>
      <c r="F10927" s="62"/>
      <c r="G10927" s="62"/>
      <c r="H10927" s="62"/>
      <c r="I10927" s="62"/>
      <c r="J10927" s="62"/>
      <c r="K10927" s="62"/>
      <c r="L10927" s="65"/>
      <c r="M10927" s="65"/>
      <c r="N10927" s="65"/>
      <c r="O10927" s="65"/>
      <c r="P10927" s="65"/>
      <c r="Q10927" s="65"/>
      <c r="R10927" s="65"/>
      <c r="S10927" s="65"/>
      <c r="T10927" s="66"/>
    </row>
    <row r="10928" spans="3:20" x14ac:dyDescent="0.3">
      <c r="C10928" s="62"/>
      <c r="D10928" s="62"/>
      <c r="E10928" s="62"/>
      <c r="F10928" s="62"/>
      <c r="G10928" s="62"/>
      <c r="H10928" s="62"/>
      <c r="I10928" s="62"/>
      <c r="J10928" s="62"/>
      <c r="K10928" s="62"/>
      <c r="L10928" s="65"/>
      <c r="M10928" s="65"/>
      <c r="N10928" s="65"/>
      <c r="O10928" s="65"/>
      <c r="P10928" s="65"/>
      <c r="Q10928" s="65"/>
      <c r="R10928" s="65"/>
      <c r="S10928" s="65"/>
      <c r="T10928" s="66"/>
    </row>
    <row r="10929" spans="3:20" x14ac:dyDescent="0.3">
      <c r="C10929" s="62"/>
      <c r="D10929" s="62"/>
      <c r="E10929" s="62"/>
      <c r="F10929" s="62"/>
      <c r="G10929" s="62"/>
      <c r="H10929" s="62"/>
      <c r="I10929" s="62"/>
      <c r="J10929" s="62"/>
      <c r="K10929" s="62"/>
      <c r="L10929" s="65"/>
      <c r="M10929" s="65"/>
      <c r="N10929" s="65"/>
      <c r="O10929" s="65"/>
      <c r="P10929" s="65"/>
      <c r="Q10929" s="65"/>
      <c r="R10929" s="65"/>
      <c r="S10929" s="65"/>
      <c r="T10929" s="66"/>
    </row>
    <row r="10930" spans="3:20" x14ac:dyDescent="0.3">
      <c r="C10930" s="62"/>
      <c r="D10930" s="62"/>
      <c r="E10930" s="62"/>
      <c r="F10930" s="62"/>
      <c r="G10930" s="62"/>
      <c r="H10930" s="62"/>
      <c r="I10930" s="62"/>
      <c r="J10930" s="62"/>
      <c r="K10930" s="62"/>
      <c r="L10930" s="65"/>
      <c r="M10930" s="65"/>
      <c r="N10930" s="65"/>
      <c r="O10930" s="65"/>
      <c r="P10930" s="65"/>
      <c r="Q10930" s="65"/>
      <c r="R10930" s="65"/>
      <c r="S10930" s="65"/>
      <c r="T10930" s="66"/>
    </row>
    <row r="10931" spans="3:20" x14ac:dyDescent="0.3">
      <c r="C10931" s="62"/>
      <c r="D10931" s="62"/>
      <c r="E10931" s="62"/>
      <c r="F10931" s="62"/>
      <c r="G10931" s="62"/>
      <c r="H10931" s="62"/>
      <c r="I10931" s="62"/>
      <c r="J10931" s="62"/>
      <c r="K10931" s="62"/>
      <c r="L10931" s="65"/>
      <c r="M10931" s="65"/>
      <c r="N10931" s="65"/>
      <c r="O10931" s="65"/>
      <c r="P10931" s="65"/>
      <c r="Q10931" s="65"/>
      <c r="R10931" s="65"/>
      <c r="S10931" s="65"/>
      <c r="T10931" s="66"/>
    </row>
    <row r="10932" spans="3:20" x14ac:dyDescent="0.3">
      <c r="C10932" s="62"/>
      <c r="D10932" s="62"/>
      <c r="E10932" s="62"/>
      <c r="F10932" s="62"/>
      <c r="G10932" s="62"/>
      <c r="H10932" s="62"/>
      <c r="I10932" s="62"/>
      <c r="J10932" s="62"/>
      <c r="K10932" s="62"/>
      <c r="L10932" s="65"/>
      <c r="M10932" s="65"/>
      <c r="N10932" s="65"/>
      <c r="O10932" s="65"/>
      <c r="P10932" s="65"/>
      <c r="Q10932" s="65"/>
      <c r="R10932" s="65"/>
      <c r="S10932" s="65"/>
      <c r="T10932" s="66"/>
    </row>
    <row r="10933" spans="3:20" x14ac:dyDescent="0.3">
      <c r="C10933" s="62"/>
      <c r="D10933" s="62"/>
      <c r="E10933" s="62"/>
      <c r="F10933" s="62"/>
      <c r="G10933" s="62"/>
      <c r="H10933" s="62"/>
      <c r="I10933" s="62"/>
      <c r="J10933" s="62"/>
      <c r="K10933" s="62"/>
      <c r="L10933" s="65"/>
      <c r="M10933" s="65"/>
      <c r="N10933" s="65"/>
      <c r="O10933" s="65"/>
      <c r="P10933" s="65"/>
      <c r="Q10933" s="65"/>
      <c r="R10933" s="65"/>
      <c r="S10933" s="65"/>
      <c r="T10933" s="66"/>
    </row>
    <row r="10934" spans="3:20" x14ac:dyDescent="0.3">
      <c r="C10934" s="62"/>
      <c r="D10934" s="62"/>
      <c r="E10934" s="62"/>
      <c r="F10934" s="62"/>
      <c r="G10934" s="62"/>
      <c r="H10934" s="62"/>
      <c r="I10934" s="62"/>
      <c r="J10934" s="62"/>
      <c r="K10934" s="62"/>
      <c r="L10934" s="65"/>
      <c r="M10934" s="65"/>
      <c r="N10934" s="65"/>
      <c r="O10934" s="65"/>
      <c r="P10934" s="65"/>
      <c r="Q10934" s="65"/>
      <c r="R10934" s="65"/>
      <c r="S10934" s="65"/>
      <c r="T10934" s="66"/>
    </row>
    <row r="10935" spans="3:20" x14ac:dyDescent="0.3">
      <c r="C10935" s="62"/>
      <c r="D10935" s="62"/>
      <c r="E10935" s="62"/>
      <c r="F10935" s="62"/>
      <c r="G10935" s="62"/>
      <c r="H10935" s="62"/>
      <c r="I10935" s="62"/>
      <c r="J10935" s="62"/>
      <c r="K10935" s="62"/>
      <c r="L10935" s="65"/>
      <c r="M10935" s="65"/>
      <c r="N10935" s="65"/>
      <c r="O10935" s="65"/>
      <c r="P10935" s="65"/>
      <c r="Q10935" s="65"/>
      <c r="R10935" s="65"/>
      <c r="S10935" s="65"/>
      <c r="T10935" s="66"/>
    </row>
    <row r="10936" spans="3:20" x14ac:dyDescent="0.3">
      <c r="C10936" s="62"/>
      <c r="D10936" s="62"/>
      <c r="E10936" s="62"/>
      <c r="F10936" s="62"/>
      <c r="G10936" s="62"/>
      <c r="H10936" s="62"/>
      <c r="I10936" s="62"/>
      <c r="J10936" s="62"/>
      <c r="K10936" s="62"/>
      <c r="L10936" s="65"/>
      <c r="M10936" s="65"/>
      <c r="N10936" s="65"/>
      <c r="O10936" s="65"/>
      <c r="P10936" s="65"/>
      <c r="Q10936" s="65"/>
      <c r="R10936" s="65"/>
      <c r="S10936" s="65"/>
      <c r="T10936" s="66"/>
    </row>
    <row r="10937" spans="3:20" x14ac:dyDescent="0.3">
      <c r="C10937" s="62"/>
      <c r="D10937" s="62"/>
      <c r="E10937" s="62"/>
      <c r="F10937" s="62"/>
      <c r="G10937" s="62"/>
      <c r="H10937" s="62"/>
      <c r="I10937" s="62"/>
      <c r="J10937" s="62"/>
      <c r="K10937" s="62"/>
      <c r="L10937" s="65"/>
      <c r="M10937" s="65"/>
      <c r="N10937" s="65"/>
      <c r="O10937" s="65"/>
      <c r="P10937" s="65"/>
      <c r="Q10937" s="65"/>
      <c r="R10937" s="65"/>
      <c r="S10937" s="65"/>
      <c r="T10937" s="66"/>
    </row>
    <row r="10938" spans="3:20" x14ac:dyDescent="0.3">
      <c r="C10938" s="62"/>
      <c r="D10938" s="62"/>
      <c r="E10938" s="62"/>
      <c r="F10938" s="62"/>
      <c r="G10938" s="62"/>
      <c r="H10938" s="62"/>
      <c r="I10938" s="62"/>
      <c r="J10938" s="62"/>
      <c r="K10938" s="62"/>
      <c r="L10938" s="65"/>
      <c r="M10938" s="65"/>
      <c r="N10938" s="65"/>
      <c r="O10938" s="65"/>
      <c r="P10938" s="65"/>
      <c r="Q10938" s="65"/>
      <c r="R10938" s="65"/>
      <c r="S10938" s="65"/>
      <c r="T10938" s="66"/>
    </row>
    <row r="10939" spans="3:20" x14ac:dyDescent="0.3">
      <c r="C10939" s="62"/>
      <c r="D10939" s="62"/>
      <c r="E10939" s="62"/>
      <c r="F10939" s="62"/>
      <c r="G10939" s="62"/>
      <c r="H10939" s="62"/>
      <c r="I10939" s="62"/>
      <c r="J10939" s="62"/>
      <c r="K10939" s="62"/>
      <c r="L10939" s="65"/>
      <c r="M10939" s="65"/>
      <c r="N10939" s="65"/>
      <c r="O10939" s="65"/>
      <c r="P10939" s="65"/>
      <c r="Q10939" s="65"/>
      <c r="R10939" s="65"/>
      <c r="S10939" s="65"/>
      <c r="T10939" s="66"/>
    </row>
    <row r="10940" spans="3:20" x14ac:dyDescent="0.3">
      <c r="C10940" s="62"/>
      <c r="D10940" s="62"/>
      <c r="E10940" s="62"/>
      <c r="F10940" s="62"/>
      <c r="G10940" s="62"/>
      <c r="H10940" s="62"/>
      <c r="I10940" s="62"/>
      <c r="J10940" s="62"/>
      <c r="K10940" s="62"/>
      <c r="L10940" s="65"/>
      <c r="M10940" s="65"/>
      <c r="N10940" s="65"/>
      <c r="O10940" s="65"/>
      <c r="P10940" s="65"/>
      <c r="Q10940" s="65"/>
      <c r="R10940" s="65"/>
      <c r="S10940" s="65"/>
      <c r="T10940" s="66"/>
    </row>
    <row r="10941" spans="3:20" x14ac:dyDescent="0.3">
      <c r="C10941" s="62"/>
      <c r="D10941" s="62"/>
      <c r="E10941" s="62"/>
      <c r="F10941" s="62"/>
      <c r="G10941" s="62"/>
      <c r="H10941" s="62"/>
      <c r="I10941" s="62"/>
      <c r="J10941" s="62"/>
      <c r="K10941" s="62"/>
      <c r="L10941" s="65"/>
      <c r="M10941" s="65"/>
      <c r="N10941" s="65"/>
      <c r="O10941" s="65"/>
      <c r="P10941" s="65"/>
      <c r="Q10941" s="65"/>
      <c r="R10941" s="65"/>
      <c r="S10941" s="65"/>
      <c r="T10941" s="66"/>
    </row>
    <row r="10942" spans="3:20" x14ac:dyDescent="0.3">
      <c r="C10942" s="62"/>
      <c r="D10942" s="62"/>
      <c r="E10942" s="62"/>
      <c r="F10942" s="62"/>
      <c r="G10942" s="62"/>
      <c r="H10942" s="62"/>
      <c r="I10942" s="62"/>
      <c r="J10942" s="62"/>
      <c r="K10942" s="62"/>
      <c r="L10942" s="65"/>
      <c r="M10942" s="65"/>
      <c r="N10942" s="65"/>
      <c r="O10942" s="65"/>
      <c r="P10942" s="65"/>
      <c r="Q10942" s="65"/>
      <c r="R10942" s="65"/>
      <c r="S10942" s="65"/>
      <c r="T10942" s="66"/>
    </row>
    <row r="10943" spans="3:20" x14ac:dyDescent="0.3">
      <c r="C10943" s="62"/>
      <c r="D10943" s="62"/>
      <c r="E10943" s="62"/>
      <c r="F10943" s="62"/>
      <c r="G10943" s="62"/>
      <c r="H10943" s="62"/>
      <c r="I10943" s="62"/>
      <c r="J10943" s="62"/>
      <c r="K10943" s="62"/>
      <c r="L10943" s="65"/>
      <c r="M10943" s="65"/>
      <c r="N10943" s="65"/>
      <c r="O10943" s="65"/>
      <c r="P10943" s="65"/>
      <c r="Q10943" s="65"/>
      <c r="R10943" s="65"/>
      <c r="S10943" s="65"/>
      <c r="T10943" s="66"/>
    </row>
    <row r="10944" spans="3:20" x14ac:dyDescent="0.3">
      <c r="C10944" s="62"/>
      <c r="D10944" s="62"/>
      <c r="E10944" s="62"/>
      <c r="F10944" s="62"/>
      <c r="G10944" s="62"/>
      <c r="H10944" s="62"/>
      <c r="I10944" s="62"/>
      <c r="J10944" s="62"/>
      <c r="K10944" s="62"/>
      <c r="L10944" s="65"/>
      <c r="M10944" s="65"/>
      <c r="N10944" s="65"/>
      <c r="O10944" s="65"/>
      <c r="P10944" s="65"/>
      <c r="Q10944" s="65"/>
      <c r="R10944" s="65"/>
      <c r="S10944" s="65"/>
      <c r="T10944" s="66"/>
    </row>
    <row r="10945" spans="3:20" x14ac:dyDescent="0.3">
      <c r="C10945" s="62"/>
      <c r="D10945" s="62"/>
      <c r="E10945" s="62"/>
      <c r="F10945" s="62"/>
      <c r="G10945" s="62"/>
      <c r="H10945" s="62"/>
      <c r="I10945" s="62"/>
      <c r="J10945" s="62"/>
      <c r="K10945" s="62"/>
      <c r="L10945" s="65"/>
      <c r="M10945" s="65"/>
      <c r="N10945" s="65"/>
      <c r="O10945" s="65"/>
      <c r="P10945" s="65"/>
      <c r="Q10945" s="65"/>
      <c r="R10945" s="65"/>
      <c r="S10945" s="65"/>
      <c r="T10945" s="66"/>
    </row>
    <row r="10946" spans="3:20" x14ac:dyDescent="0.3">
      <c r="C10946" s="62"/>
      <c r="D10946" s="62"/>
      <c r="E10946" s="62"/>
      <c r="F10946" s="62"/>
      <c r="G10946" s="62"/>
      <c r="H10946" s="62"/>
      <c r="I10946" s="62"/>
      <c r="J10946" s="62"/>
      <c r="K10946" s="62"/>
      <c r="L10946" s="65"/>
      <c r="M10946" s="65"/>
      <c r="N10946" s="65"/>
      <c r="O10946" s="65"/>
      <c r="P10946" s="65"/>
      <c r="Q10946" s="65"/>
      <c r="R10946" s="65"/>
      <c r="S10946" s="65"/>
      <c r="T10946" s="66"/>
    </row>
    <row r="10947" spans="3:20" x14ac:dyDescent="0.3">
      <c r="C10947" s="62"/>
      <c r="D10947" s="62"/>
      <c r="E10947" s="62"/>
      <c r="F10947" s="62"/>
      <c r="G10947" s="62"/>
      <c r="H10947" s="62"/>
      <c r="I10947" s="62"/>
      <c r="J10947" s="62"/>
      <c r="K10947" s="62"/>
      <c r="L10947" s="65"/>
      <c r="M10947" s="65"/>
      <c r="N10947" s="65"/>
      <c r="O10947" s="65"/>
      <c r="P10947" s="65"/>
      <c r="Q10947" s="65"/>
      <c r="R10947" s="65"/>
      <c r="S10947" s="65"/>
      <c r="T10947" s="66"/>
    </row>
    <row r="10948" spans="3:20" x14ac:dyDescent="0.3">
      <c r="C10948" s="62"/>
      <c r="D10948" s="62"/>
      <c r="E10948" s="62"/>
      <c r="F10948" s="62"/>
      <c r="G10948" s="62"/>
      <c r="H10948" s="62"/>
      <c r="I10948" s="62"/>
      <c r="J10948" s="62"/>
      <c r="K10948" s="62"/>
      <c r="L10948" s="65"/>
      <c r="M10948" s="65"/>
      <c r="N10948" s="65"/>
      <c r="O10948" s="65"/>
      <c r="P10948" s="65"/>
      <c r="Q10948" s="65"/>
      <c r="R10948" s="65"/>
      <c r="S10948" s="65"/>
      <c r="T10948" s="66"/>
    </row>
    <row r="10949" spans="3:20" x14ac:dyDescent="0.3">
      <c r="C10949" s="62"/>
      <c r="D10949" s="62"/>
      <c r="E10949" s="62"/>
      <c r="F10949" s="62"/>
      <c r="G10949" s="62"/>
      <c r="H10949" s="62"/>
      <c r="I10949" s="62"/>
      <c r="J10949" s="62"/>
      <c r="K10949" s="62"/>
      <c r="L10949" s="65"/>
      <c r="M10949" s="65"/>
      <c r="N10949" s="65"/>
      <c r="O10949" s="65"/>
      <c r="P10949" s="65"/>
      <c r="Q10949" s="65"/>
      <c r="R10949" s="65"/>
      <c r="S10949" s="65"/>
      <c r="T10949" s="66"/>
    </row>
    <row r="10950" spans="3:20" x14ac:dyDescent="0.3">
      <c r="C10950" s="62"/>
      <c r="D10950" s="62"/>
      <c r="E10950" s="62"/>
      <c r="F10950" s="62"/>
      <c r="G10950" s="62"/>
      <c r="H10950" s="62"/>
      <c r="I10950" s="62"/>
      <c r="J10950" s="62"/>
      <c r="K10950" s="62"/>
      <c r="L10950" s="65"/>
      <c r="M10950" s="65"/>
      <c r="N10950" s="65"/>
      <c r="O10950" s="65"/>
      <c r="P10950" s="65"/>
      <c r="Q10950" s="65"/>
      <c r="R10950" s="65"/>
      <c r="S10950" s="65"/>
      <c r="T10950" s="66"/>
    </row>
    <row r="10951" spans="3:20" x14ac:dyDescent="0.3">
      <c r="C10951" s="62"/>
      <c r="D10951" s="62"/>
      <c r="E10951" s="62"/>
      <c r="F10951" s="62"/>
      <c r="G10951" s="62"/>
      <c r="H10951" s="62"/>
      <c r="I10951" s="62"/>
      <c r="J10951" s="62"/>
      <c r="K10951" s="62"/>
      <c r="L10951" s="65"/>
      <c r="M10951" s="65"/>
      <c r="N10951" s="65"/>
      <c r="O10951" s="65"/>
      <c r="P10951" s="65"/>
      <c r="Q10951" s="65"/>
      <c r="R10951" s="65"/>
      <c r="S10951" s="65"/>
      <c r="T10951" s="66"/>
    </row>
    <row r="10952" spans="3:20" x14ac:dyDescent="0.3">
      <c r="C10952" s="62"/>
      <c r="D10952" s="62"/>
      <c r="E10952" s="62"/>
      <c r="F10952" s="62"/>
      <c r="G10952" s="62"/>
      <c r="H10952" s="62"/>
      <c r="I10952" s="62"/>
      <c r="J10952" s="62"/>
      <c r="K10952" s="62"/>
      <c r="L10952" s="65"/>
      <c r="M10952" s="65"/>
      <c r="N10952" s="65"/>
      <c r="O10952" s="65"/>
      <c r="P10952" s="65"/>
      <c r="Q10952" s="65"/>
      <c r="R10952" s="65"/>
      <c r="S10952" s="65"/>
      <c r="T10952" s="66"/>
    </row>
    <row r="10953" spans="3:20" x14ac:dyDescent="0.3">
      <c r="C10953" s="62"/>
      <c r="D10953" s="62"/>
      <c r="E10953" s="62"/>
      <c r="F10953" s="62"/>
      <c r="G10953" s="62"/>
      <c r="H10953" s="62"/>
      <c r="I10953" s="62"/>
      <c r="J10953" s="62"/>
      <c r="K10953" s="62"/>
      <c r="L10953" s="65"/>
      <c r="M10953" s="65"/>
      <c r="N10953" s="65"/>
      <c r="O10953" s="65"/>
      <c r="P10953" s="65"/>
      <c r="Q10953" s="65"/>
      <c r="R10953" s="65"/>
      <c r="S10953" s="65"/>
      <c r="T10953" s="66"/>
    </row>
    <row r="10954" spans="3:20" x14ac:dyDescent="0.3">
      <c r="C10954" s="62"/>
      <c r="D10954" s="62"/>
      <c r="E10954" s="62"/>
      <c r="F10954" s="62"/>
      <c r="G10954" s="62"/>
      <c r="H10954" s="62"/>
      <c r="I10954" s="62"/>
      <c r="J10954" s="62"/>
      <c r="K10954" s="62"/>
      <c r="L10954" s="65"/>
      <c r="M10954" s="65"/>
      <c r="N10954" s="65"/>
      <c r="O10954" s="65"/>
      <c r="P10954" s="65"/>
      <c r="Q10954" s="65"/>
      <c r="R10954" s="65"/>
      <c r="S10954" s="65"/>
      <c r="T10954" s="66"/>
    </row>
    <row r="10955" spans="3:20" x14ac:dyDescent="0.3">
      <c r="C10955" s="62"/>
      <c r="D10955" s="62"/>
      <c r="E10955" s="62"/>
      <c r="F10955" s="62"/>
      <c r="G10955" s="62"/>
      <c r="H10955" s="62"/>
      <c r="I10955" s="62"/>
      <c r="J10955" s="62"/>
      <c r="K10955" s="62"/>
      <c r="L10955" s="65"/>
      <c r="M10955" s="65"/>
      <c r="N10955" s="65"/>
      <c r="O10955" s="65"/>
      <c r="P10955" s="65"/>
      <c r="Q10955" s="65"/>
      <c r="R10955" s="65"/>
      <c r="S10955" s="65"/>
      <c r="T10955" s="66"/>
    </row>
    <row r="10956" spans="3:20" x14ac:dyDescent="0.3">
      <c r="C10956" s="62"/>
      <c r="D10956" s="62"/>
      <c r="E10956" s="62"/>
      <c r="F10956" s="62"/>
      <c r="G10956" s="62"/>
      <c r="H10956" s="62"/>
      <c r="I10956" s="62"/>
      <c r="J10956" s="62"/>
      <c r="K10956" s="62"/>
      <c r="L10956" s="65"/>
      <c r="M10956" s="65"/>
      <c r="N10956" s="65"/>
      <c r="O10956" s="65"/>
      <c r="P10956" s="65"/>
      <c r="Q10956" s="65"/>
      <c r="R10956" s="65"/>
      <c r="S10956" s="65"/>
      <c r="T10956" s="66"/>
    </row>
    <row r="10957" spans="3:20" x14ac:dyDescent="0.3">
      <c r="C10957" s="62"/>
      <c r="D10957" s="62"/>
      <c r="E10957" s="62"/>
      <c r="F10957" s="62"/>
      <c r="G10957" s="62"/>
      <c r="H10957" s="62"/>
      <c r="I10957" s="62"/>
      <c r="J10957" s="62"/>
      <c r="K10957" s="62"/>
      <c r="L10957" s="65"/>
      <c r="M10957" s="65"/>
      <c r="N10957" s="65"/>
      <c r="O10957" s="65"/>
      <c r="P10957" s="65"/>
      <c r="Q10957" s="65"/>
      <c r="R10957" s="65"/>
      <c r="S10957" s="65"/>
      <c r="T10957" s="66"/>
    </row>
    <row r="10958" spans="3:20" x14ac:dyDescent="0.3">
      <c r="C10958" s="62"/>
      <c r="D10958" s="62"/>
      <c r="E10958" s="62"/>
      <c r="F10958" s="62"/>
      <c r="G10958" s="62"/>
      <c r="H10958" s="62"/>
      <c r="I10958" s="62"/>
      <c r="J10958" s="62"/>
      <c r="K10958" s="62"/>
      <c r="L10958" s="65"/>
      <c r="M10958" s="65"/>
      <c r="N10958" s="65"/>
      <c r="O10958" s="65"/>
      <c r="P10958" s="65"/>
      <c r="Q10958" s="65"/>
      <c r="R10958" s="65"/>
      <c r="S10958" s="65"/>
      <c r="T10958" s="66"/>
    </row>
    <row r="10959" spans="3:20" x14ac:dyDescent="0.3">
      <c r="C10959" s="62"/>
      <c r="D10959" s="62"/>
      <c r="E10959" s="62"/>
      <c r="F10959" s="62"/>
      <c r="G10959" s="62"/>
      <c r="H10959" s="62"/>
      <c r="I10959" s="62"/>
      <c r="J10959" s="62"/>
      <c r="K10959" s="62"/>
      <c r="L10959" s="65"/>
      <c r="M10959" s="65"/>
      <c r="N10959" s="65"/>
      <c r="O10959" s="65"/>
      <c r="P10959" s="65"/>
      <c r="Q10959" s="65"/>
      <c r="R10959" s="65"/>
      <c r="S10959" s="65"/>
      <c r="T10959" s="66"/>
    </row>
    <row r="10960" spans="3:20" x14ac:dyDescent="0.3">
      <c r="C10960" s="62"/>
      <c r="D10960" s="62"/>
      <c r="E10960" s="62"/>
      <c r="F10960" s="62"/>
      <c r="G10960" s="62"/>
      <c r="H10960" s="62"/>
      <c r="I10960" s="62"/>
      <c r="J10960" s="62"/>
      <c r="K10960" s="62"/>
      <c r="L10960" s="65"/>
      <c r="M10960" s="65"/>
      <c r="N10960" s="65"/>
      <c r="O10960" s="65"/>
      <c r="P10960" s="65"/>
      <c r="Q10960" s="65"/>
      <c r="R10960" s="65"/>
      <c r="S10960" s="65"/>
      <c r="T10960" s="66"/>
    </row>
    <row r="10961" spans="3:20" x14ac:dyDescent="0.3">
      <c r="C10961" s="62"/>
      <c r="D10961" s="62"/>
      <c r="E10961" s="62"/>
      <c r="F10961" s="62"/>
      <c r="G10961" s="62"/>
      <c r="H10961" s="62"/>
      <c r="I10961" s="62"/>
      <c r="J10961" s="62"/>
      <c r="K10961" s="62"/>
      <c r="L10961" s="65"/>
      <c r="M10961" s="65"/>
      <c r="N10961" s="65"/>
      <c r="O10961" s="65"/>
      <c r="P10961" s="65"/>
      <c r="Q10961" s="65"/>
      <c r="R10961" s="65"/>
      <c r="S10961" s="65"/>
      <c r="T10961" s="66"/>
    </row>
    <row r="10962" spans="3:20" x14ac:dyDescent="0.3">
      <c r="C10962" s="62"/>
      <c r="D10962" s="62"/>
      <c r="E10962" s="62"/>
      <c r="F10962" s="62"/>
      <c r="G10962" s="62"/>
      <c r="H10962" s="62"/>
      <c r="I10962" s="62"/>
      <c r="J10962" s="62"/>
      <c r="K10962" s="62"/>
      <c r="L10962" s="65"/>
      <c r="M10962" s="65"/>
      <c r="N10962" s="65"/>
      <c r="O10962" s="65"/>
      <c r="P10962" s="65"/>
      <c r="Q10962" s="65"/>
      <c r="R10962" s="65"/>
      <c r="S10962" s="65"/>
      <c r="T10962" s="66"/>
    </row>
    <row r="10963" spans="3:20" x14ac:dyDescent="0.3">
      <c r="C10963" s="62"/>
      <c r="D10963" s="62"/>
      <c r="E10963" s="62"/>
      <c r="F10963" s="62"/>
      <c r="G10963" s="62"/>
      <c r="H10963" s="62"/>
      <c r="I10963" s="62"/>
      <c r="J10963" s="62"/>
      <c r="K10963" s="62"/>
      <c r="L10963" s="65"/>
      <c r="M10963" s="65"/>
      <c r="N10963" s="65"/>
      <c r="O10963" s="65"/>
      <c r="P10963" s="65"/>
      <c r="Q10963" s="65"/>
      <c r="R10963" s="65"/>
      <c r="S10963" s="65"/>
      <c r="T10963" s="66"/>
    </row>
    <row r="10964" spans="3:20" x14ac:dyDescent="0.3">
      <c r="C10964" s="62"/>
      <c r="D10964" s="62"/>
      <c r="E10964" s="62"/>
      <c r="F10964" s="62"/>
      <c r="G10964" s="62"/>
      <c r="H10964" s="62"/>
      <c r="I10964" s="62"/>
      <c r="J10964" s="62"/>
      <c r="K10964" s="62"/>
      <c r="L10964" s="65"/>
      <c r="M10964" s="65"/>
      <c r="N10964" s="65"/>
      <c r="O10964" s="65"/>
      <c r="P10964" s="65"/>
      <c r="Q10964" s="65"/>
      <c r="R10964" s="65"/>
      <c r="S10964" s="65"/>
      <c r="T10964" s="66"/>
    </row>
    <row r="10965" spans="3:20" x14ac:dyDescent="0.3">
      <c r="C10965" s="62"/>
      <c r="D10965" s="62"/>
      <c r="E10965" s="62"/>
      <c r="F10965" s="62"/>
      <c r="G10965" s="62"/>
      <c r="H10965" s="62"/>
      <c r="I10965" s="62"/>
      <c r="J10965" s="62"/>
      <c r="K10965" s="62"/>
      <c r="L10965" s="65"/>
      <c r="M10965" s="65"/>
      <c r="N10965" s="65"/>
      <c r="O10965" s="65"/>
      <c r="P10965" s="65"/>
      <c r="Q10965" s="65"/>
      <c r="R10965" s="65"/>
      <c r="S10965" s="65"/>
      <c r="T10965" s="66"/>
    </row>
    <row r="10966" spans="3:20" x14ac:dyDescent="0.3">
      <c r="C10966" s="62"/>
      <c r="D10966" s="62"/>
      <c r="E10966" s="62"/>
      <c r="F10966" s="62"/>
      <c r="G10966" s="62"/>
      <c r="H10966" s="62"/>
      <c r="I10966" s="62"/>
      <c r="J10966" s="62"/>
      <c r="K10966" s="62"/>
      <c r="L10966" s="65"/>
      <c r="M10966" s="65"/>
      <c r="N10966" s="65"/>
      <c r="O10966" s="65"/>
      <c r="P10966" s="65"/>
      <c r="Q10966" s="65"/>
      <c r="R10966" s="65"/>
      <c r="S10966" s="65"/>
      <c r="T10966" s="66"/>
    </row>
    <row r="10967" spans="3:20" x14ac:dyDescent="0.3">
      <c r="C10967" s="62"/>
      <c r="D10967" s="62"/>
      <c r="E10967" s="62"/>
      <c r="F10967" s="62"/>
      <c r="G10967" s="62"/>
      <c r="H10967" s="62"/>
      <c r="I10967" s="62"/>
      <c r="J10967" s="62"/>
      <c r="K10967" s="62"/>
      <c r="L10967" s="65"/>
      <c r="M10967" s="65"/>
      <c r="N10967" s="65"/>
      <c r="O10967" s="65"/>
      <c r="P10967" s="65"/>
      <c r="Q10967" s="65"/>
      <c r="R10967" s="65"/>
      <c r="S10967" s="65"/>
      <c r="T10967" s="66"/>
    </row>
    <row r="10968" spans="3:20" x14ac:dyDescent="0.3">
      <c r="C10968" s="62"/>
      <c r="D10968" s="62"/>
      <c r="E10968" s="62"/>
      <c r="F10968" s="62"/>
      <c r="G10968" s="62"/>
      <c r="H10968" s="62"/>
      <c r="I10968" s="62"/>
      <c r="J10968" s="62"/>
      <c r="K10968" s="62"/>
      <c r="L10968" s="65"/>
      <c r="M10968" s="65"/>
      <c r="N10968" s="65"/>
      <c r="O10968" s="65"/>
      <c r="P10968" s="65"/>
      <c r="Q10968" s="65"/>
      <c r="R10968" s="65"/>
      <c r="S10968" s="65"/>
      <c r="T10968" s="66"/>
    </row>
    <row r="10969" spans="3:20" x14ac:dyDescent="0.3">
      <c r="C10969" s="62"/>
      <c r="D10969" s="62"/>
      <c r="E10969" s="62"/>
      <c r="F10969" s="62"/>
      <c r="G10969" s="62"/>
      <c r="H10969" s="62"/>
      <c r="I10969" s="62"/>
      <c r="J10969" s="62"/>
      <c r="K10969" s="62"/>
      <c r="L10969" s="65"/>
      <c r="M10969" s="65"/>
      <c r="N10969" s="65"/>
      <c r="O10969" s="65"/>
      <c r="P10969" s="65"/>
      <c r="Q10969" s="65"/>
      <c r="R10969" s="65"/>
      <c r="S10969" s="65"/>
      <c r="T10969" s="66"/>
    </row>
    <row r="10970" spans="3:20" x14ac:dyDescent="0.3">
      <c r="C10970" s="62"/>
      <c r="D10970" s="62"/>
      <c r="E10970" s="62"/>
      <c r="F10970" s="62"/>
      <c r="G10970" s="62"/>
      <c r="H10970" s="62"/>
      <c r="I10970" s="62"/>
      <c r="J10970" s="62"/>
      <c r="K10970" s="62"/>
      <c r="L10970" s="65"/>
      <c r="M10970" s="65"/>
      <c r="N10970" s="65"/>
      <c r="O10970" s="65"/>
      <c r="P10970" s="65"/>
      <c r="Q10970" s="65"/>
      <c r="R10970" s="65"/>
      <c r="S10970" s="65"/>
      <c r="T10970" s="66"/>
    </row>
    <row r="10971" spans="3:20" x14ac:dyDescent="0.3">
      <c r="C10971" s="62"/>
      <c r="D10971" s="62"/>
      <c r="E10971" s="62"/>
      <c r="F10971" s="62"/>
      <c r="G10971" s="62"/>
      <c r="H10971" s="62"/>
      <c r="I10971" s="62"/>
      <c r="J10971" s="62"/>
      <c r="K10971" s="62"/>
      <c r="L10971" s="65"/>
      <c r="M10971" s="65"/>
      <c r="N10971" s="65"/>
      <c r="O10971" s="65"/>
      <c r="P10971" s="65"/>
      <c r="Q10971" s="65"/>
      <c r="R10971" s="65"/>
      <c r="S10971" s="65"/>
      <c r="T10971" s="66"/>
    </row>
    <row r="10972" spans="3:20" x14ac:dyDescent="0.3">
      <c r="C10972" s="62"/>
      <c r="D10972" s="62"/>
      <c r="E10972" s="62"/>
      <c r="F10972" s="62"/>
      <c r="G10972" s="62"/>
      <c r="H10972" s="62"/>
      <c r="I10972" s="62"/>
      <c r="J10972" s="62"/>
      <c r="K10972" s="62"/>
      <c r="L10972" s="65"/>
      <c r="M10972" s="65"/>
      <c r="N10972" s="65"/>
      <c r="O10972" s="65"/>
      <c r="P10972" s="65"/>
      <c r="Q10972" s="65"/>
      <c r="R10972" s="65"/>
      <c r="S10972" s="65"/>
      <c r="T10972" s="66"/>
    </row>
    <row r="10973" spans="3:20" x14ac:dyDescent="0.3">
      <c r="C10973" s="62"/>
      <c r="D10973" s="62"/>
      <c r="E10973" s="62"/>
      <c r="F10973" s="62"/>
      <c r="G10973" s="62"/>
      <c r="H10973" s="62"/>
      <c r="I10973" s="62"/>
      <c r="J10973" s="62"/>
      <c r="K10973" s="62"/>
      <c r="L10973" s="65"/>
      <c r="M10973" s="65"/>
      <c r="N10973" s="65"/>
      <c r="O10973" s="65"/>
      <c r="P10973" s="65"/>
      <c r="Q10973" s="65"/>
      <c r="R10973" s="65"/>
      <c r="S10973" s="65"/>
      <c r="T10973" s="66"/>
    </row>
    <row r="10974" spans="3:20" x14ac:dyDescent="0.3">
      <c r="C10974" s="62"/>
      <c r="D10974" s="62"/>
      <c r="E10974" s="62"/>
      <c r="F10974" s="62"/>
      <c r="G10974" s="62"/>
      <c r="H10974" s="62"/>
      <c r="I10974" s="62"/>
      <c r="J10974" s="62"/>
      <c r="K10974" s="62"/>
      <c r="L10974" s="65"/>
      <c r="M10974" s="65"/>
      <c r="N10974" s="65"/>
      <c r="O10974" s="65"/>
      <c r="P10974" s="65"/>
      <c r="Q10974" s="65"/>
      <c r="R10974" s="65"/>
      <c r="S10974" s="65"/>
      <c r="T10974" s="66"/>
    </row>
    <row r="10975" spans="3:20" x14ac:dyDescent="0.3">
      <c r="C10975" s="62"/>
      <c r="D10975" s="62"/>
      <c r="E10975" s="62"/>
      <c r="F10975" s="62"/>
      <c r="G10975" s="62"/>
      <c r="H10975" s="62"/>
      <c r="I10975" s="62"/>
      <c r="J10975" s="62"/>
      <c r="K10975" s="62"/>
      <c r="L10975" s="65"/>
      <c r="M10975" s="65"/>
      <c r="N10975" s="65"/>
      <c r="O10975" s="65"/>
      <c r="P10975" s="65"/>
      <c r="Q10975" s="65"/>
      <c r="R10975" s="65"/>
      <c r="S10975" s="65"/>
      <c r="T10975" s="66"/>
    </row>
    <row r="10976" spans="3:20" x14ac:dyDescent="0.3">
      <c r="C10976" s="62"/>
      <c r="D10976" s="62"/>
      <c r="E10976" s="62"/>
      <c r="F10976" s="62"/>
      <c r="G10976" s="62"/>
      <c r="H10976" s="62"/>
      <c r="I10976" s="62"/>
      <c r="J10976" s="62"/>
      <c r="K10976" s="62"/>
      <c r="L10976" s="65"/>
      <c r="M10976" s="65"/>
      <c r="N10976" s="65"/>
      <c r="O10976" s="65"/>
      <c r="P10976" s="65"/>
      <c r="Q10976" s="65"/>
      <c r="R10976" s="65"/>
      <c r="S10976" s="65"/>
      <c r="T10976" s="66"/>
    </row>
    <row r="10977" spans="3:20" x14ac:dyDescent="0.3">
      <c r="C10977" s="62"/>
      <c r="D10977" s="62"/>
      <c r="E10977" s="62"/>
      <c r="F10977" s="62"/>
      <c r="G10977" s="62"/>
      <c r="H10977" s="62"/>
      <c r="I10977" s="62"/>
      <c r="J10977" s="62"/>
      <c r="K10977" s="62"/>
      <c r="L10977" s="65"/>
      <c r="M10977" s="65"/>
      <c r="N10977" s="65"/>
      <c r="O10977" s="65"/>
      <c r="P10977" s="65"/>
      <c r="Q10977" s="65"/>
      <c r="R10977" s="65"/>
      <c r="S10977" s="65"/>
      <c r="T10977" s="66"/>
    </row>
    <row r="10978" spans="3:20" x14ac:dyDescent="0.3">
      <c r="C10978" s="62"/>
      <c r="D10978" s="62"/>
      <c r="E10978" s="62"/>
      <c r="F10978" s="62"/>
      <c r="G10978" s="62"/>
      <c r="H10978" s="62"/>
      <c r="I10978" s="62"/>
      <c r="J10978" s="62"/>
      <c r="K10978" s="62"/>
      <c r="L10978" s="65"/>
      <c r="M10978" s="65"/>
      <c r="N10978" s="65"/>
      <c r="O10978" s="65"/>
      <c r="P10978" s="65"/>
      <c r="Q10978" s="65"/>
      <c r="R10978" s="65"/>
      <c r="S10978" s="65"/>
      <c r="T10978" s="66"/>
    </row>
    <row r="10979" spans="3:20" x14ac:dyDescent="0.3">
      <c r="C10979" s="62"/>
      <c r="D10979" s="62"/>
      <c r="E10979" s="62"/>
      <c r="F10979" s="62"/>
      <c r="G10979" s="62"/>
      <c r="H10979" s="62"/>
      <c r="I10979" s="62"/>
      <c r="J10979" s="62"/>
      <c r="K10979" s="62"/>
      <c r="L10979" s="65"/>
      <c r="M10979" s="65"/>
      <c r="N10979" s="65"/>
      <c r="O10979" s="65"/>
      <c r="P10979" s="65"/>
      <c r="Q10979" s="65"/>
      <c r="R10979" s="65"/>
      <c r="S10979" s="65"/>
      <c r="T10979" s="66"/>
    </row>
    <row r="10980" spans="3:20" x14ac:dyDescent="0.3">
      <c r="C10980" s="62"/>
      <c r="D10980" s="62"/>
      <c r="E10980" s="62"/>
      <c r="F10980" s="62"/>
      <c r="G10980" s="62"/>
      <c r="H10980" s="62"/>
      <c r="I10980" s="62"/>
      <c r="J10980" s="62"/>
      <c r="K10980" s="62"/>
      <c r="L10980" s="65"/>
      <c r="M10980" s="65"/>
      <c r="N10980" s="65"/>
      <c r="O10980" s="65"/>
      <c r="P10980" s="65"/>
      <c r="Q10980" s="65"/>
      <c r="R10980" s="65"/>
      <c r="S10980" s="65"/>
      <c r="T10980" s="66"/>
    </row>
    <row r="10981" spans="3:20" x14ac:dyDescent="0.3">
      <c r="C10981" s="62"/>
      <c r="D10981" s="62"/>
      <c r="E10981" s="62"/>
      <c r="F10981" s="62"/>
      <c r="G10981" s="62"/>
      <c r="H10981" s="62"/>
      <c r="I10981" s="62"/>
      <c r="J10981" s="62"/>
      <c r="K10981" s="62"/>
      <c r="L10981" s="65"/>
      <c r="M10981" s="65"/>
      <c r="N10981" s="65"/>
      <c r="O10981" s="65"/>
      <c r="P10981" s="65"/>
      <c r="Q10981" s="65"/>
      <c r="R10981" s="65"/>
      <c r="S10981" s="65"/>
      <c r="T10981" s="66"/>
    </row>
    <row r="10982" spans="3:20" x14ac:dyDescent="0.3">
      <c r="C10982" s="62"/>
      <c r="D10982" s="62"/>
      <c r="E10982" s="62"/>
      <c r="F10982" s="62"/>
      <c r="G10982" s="62"/>
      <c r="H10982" s="62"/>
      <c r="I10982" s="62"/>
      <c r="J10982" s="62"/>
      <c r="K10982" s="62"/>
      <c r="L10982" s="65"/>
      <c r="M10982" s="65"/>
      <c r="N10982" s="65"/>
      <c r="O10982" s="65"/>
      <c r="P10982" s="65"/>
      <c r="Q10982" s="65"/>
      <c r="R10982" s="65"/>
      <c r="S10982" s="65"/>
      <c r="T10982" s="66"/>
    </row>
    <row r="10983" spans="3:20" x14ac:dyDescent="0.3">
      <c r="C10983" s="62"/>
      <c r="D10983" s="62"/>
      <c r="E10983" s="62"/>
      <c r="F10983" s="62"/>
      <c r="G10983" s="62"/>
      <c r="H10983" s="62"/>
      <c r="I10983" s="62"/>
      <c r="J10983" s="62"/>
      <c r="K10983" s="62"/>
      <c r="L10983" s="65"/>
      <c r="M10983" s="65"/>
      <c r="N10983" s="65"/>
      <c r="O10983" s="65"/>
      <c r="P10983" s="65"/>
      <c r="Q10983" s="65"/>
      <c r="R10983" s="65"/>
      <c r="S10983" s="65"/>
      <c r="T10983" s="66"/>
    </row>
    <row r="10984" spans="3:20" x14ac:dyDescent="0.3">
      <c r="C10984" s="62"/>
      <c r="D10984" s="62"/>
      <c r="E10984" s="62"/>
      <c r="F10984" s="62"/>
      <c r="G10984" s="62"/>
      <c r="H10984" s="62"/>
      <c r="I10984" s="62"/>
      <c r="J10984" s="62"/>
      <c r="K10984" s="62"/>
      <c r="L10984" s="65"/>
      <c r="M10984" s="65"/>
      <c r="N10984" s="65"/>
      <c r="O10984" s="65"/>
      <c r="P10984" s="65"/>
      <c r="Q10984" s="65"/>
      <c r="R10984" s="65"/>
      <c r="S10984" s="65"/>
      <c r="T10984" s="66"/>
    </row>
    <row r="10985" spans="3:20" x14ac:dyDescent="0.3">
      <c r="C10985" s="62"/>
      <c r="D10985" s="62"/>
      <c r="E10985" s="62"/>
      <c r="F10985" s="62"/>
      <c r="G10985" s="62"/>
      <c r="H10985" s="62"/>
      <c r="I10985" s="62"/>
      <c r="J10985" s="62"/>
      <c r="K10985" s="62"/>
      <c r="L10985" s="65"/>
      <c r="M10985" s="65"/>
      <c r="N10985" s="65"/>
      <c r="O10985" s="65"/>
      <c r="P10985" s="65"/>
      <c r="Q10985" s="65"/>
      <c r="R10985" s="65"/>
      <c r="S10985" s="65"/>
      <c r="T10985" s="66"/>
    </row>
    <row r="10986" spans="3:20" x14ac:dyDescent="0.3">
      <c r="C10986" s="62"/>
      <c r="D10986" s="62"/>
      <c r="E10986" s="62"/>
      <c r="F10986" s="62"/>
      <c r="G10986" s="62"/>
      <c r="H10986" s="62"/>
      <c r="I10986" s="62"/>
      <c r="J10986" s="62"/>
      <c r="K10986" s="62"/>
      <c r="L10986" s="65"/>
      <c r="M10986" s="65"/>
      <c r="N10986" s="65"/>
      <c r="O10986" s="65"/>
      <c r="P10986" s="65"/>
      <c r="Q10986" s="65"/>
      <c r="R10986" s="65"/>
      <c r="S10986" s="65"/>
      <c r="T10986" s="66"/>
    </row>
    <row r="10987" spans="3:20" x14ac:dyDescent="0.3">
      <c r="C10987" s="62"/>
      <c r="D10987" s="62"/>
      <c r="E10987" s="62"/>
      <c r="F10987" s="62"/>
      <c r="G10987" s="62"/>
      <c r="H10987" s="62"/>
      <c r="I10987" s="62"/>
      <c r="J10987" s="62"/>
      <c r="K10987" s="62"/>
      <c r="L10987" s="65"/>
      <c r="M10987" s="65"/>
      <c r="N10987" s="65"/>
      <c r="O10987" s="65"/>
      <c r="P10987" s="65"/>
      <c r="Q10987" s="65"/>
      <c r="R10987" s="65"/>
      <c r="S10987" s="65"/>
      <c r="T10987" s="66"/>
    </row>
    <row r="10988" spans="3:20" x14ac:dyDescent="0.3">
      <c r="C10988" s="62"/>
      <c r="D10988" s="62"/>
      <c r="E10988" s="62"/>
      <c r="F10988" s="62"/>
      <c r="G10988" s="62"/>
      <c r="H10988" s="62"/>
      <c r="I10988" s="62"/>
      <c r="J10988" s="62"/>
      <c r="K10988" s="62"/>
      <c r="L10988" s="65"/>
      <c r="M10988" s="65"/>
      <c r="N10988" s="65"/>
      <c r="O10988" s="65"/>
      <c r="P10988" s="65"/>
      <c r="Q10988" s="65"/>
      <c r="R10988" s="65"/>
      <c r="S10988" s="65"/>
      <c r="T10988" s="66"/>
    </row>
    <row r="10989" spans="3:20" x14ac:dyDescent="0.3">
      <c r="C10989" s="62"/>
      <c r="D10989" s="62"/>
      <c r="E10989" s="62"/>
      <c r="F10989" s="62"/>
      <c r="G10989" s="62"/>
      <c r="H10989" s="62"/>
      <c r="I10989" s="62"/>
      <c r="J10989" s="62"/>
      <c r="K10989" s="62"/>
      <c r="L10989" s="65"/>
      <c r="M10989" s="65"/>
      <c r="N10989" s="65"/>
      <c r="O10989" s="65"/>
      <c r="P10989" s="65"/>
      <c r="Q10989" s="65"/>
      <c r="R10989" s="65"/>
      <c r="S10989" s="65"/>
      <c r="T10989" s="66"/>
    </row>
    <row r="10990" spans="3:20" x14ac:dyDescent="0.3">
      <c r="C10990" s="62"/>
      <c r="D10990" s="62"/>
      <c r="E10990" s="62"/>
      <c r="F10990" s="62"/>
      <c r="G10990" s="62"/>
      <c r="H10990" s="62"/>
      <c r="I10990" s="62"/>
      <c r="J10990" s="62"/>
      <c r="K10990" s="62"/>
      <c r="L10990" s="65"/>
      <c r="M10990" s="65"/>
      <c r="N10990" s="65"/>
      <c r="O10990" s="65"/>
      <c r="P10990" s="65"/>
      <c r="Q10990" s="65"/>
      <c r="R10990" s="65"/>
      <c r="S10990" s="65"/>
      <c r="T10990" s="66"/>
    </row>
    <row r="10991" spans="3:20" x14ac:dyDescent="0.3">
      <c r="C10991" s="62"/>
      <c r="D10991" s="62"/>
      <c r="E10991" s="62"/>
      <c r="F10991" s="62"/>
      <c r="G10991" s="62"/>
      <c r="H10991" s="62"/>
      <c r="I10991" s="62"/>
      <c r="J10991" s="62"/>
      <c r="K10991" s="62"/>
      <c r="L10991" s="65"/>
      <c r="M10991" s="65"/>
      <c r="N10991" s="65"/>
      <c r="O10991" s="65"/>
      <c r="P10991" s="65"/>
      <c r="Q10991" s="65"/>
      <c r="R10991" s="65"/>
      <c r="S10991" s="65"/>
      <c r="T10991" s="66"/>
    </row>
    <row r="10992" spans="3:20" x14ac:dyDescent="0.3">
      <c r="C10992" s="62"/>
      <c r="D10992" s="62"/>
      <c r="E10992" s="62"/>
      <c r="F10992" s="62"/>
      <c r="G10992" s="62"/>
      <c r="H10992" s="62"/>
      <c r="I10992" s="62"/>
      <c r="J10992" s="62"/>
      <c r="K10992" s="62"/>
      <c r="L10992" s="65"/>
      <c r="M10992" s="65"/>
      <c r="N10992" s="65"/>
      <c r="O10992" s="65"/>
      <c r="P10992" s="65"/>
      <c r="Q10992" s="65"/>
      <c r="R10992" s="65"/>
      <c r="S10992" s="65"/>
      <c r="T10992" s="66"/>
    </row>
    <row r="10993" spans="3:20" x14ac:dyDescent="0.3">
      <c r="C10993" s="62"/>
      <c r="D10993" s="62"/>
      <c r="E10993" s="62"/>
      <c r="F10993" s="62"/>
      <c r="G10993" s="62"/>
      <c r="H10993" s="62"/>
      <c r="I10993" s="62"/>
      <c r="J10993" s="62"/>
      <c r="K10993" s="62"/>
      <c r="L10993" s="65"/>
      <c r="M10993" s="65"/>
      <c r="N10993" s="65"/>
      <c r="O10993" s="65"/>
      <c r="P10993" s="65"/>
      <c r="Q10993" s="65"/>
      <c r="R10993" s="65"/>
      <c r="S10993" s="65"/>
      <c r="T10993" s="66"/>
    </row>
    <row r="10994" spans="3:20" x14ac:dyDescent="0.3">
      <c r="C10994" s="62"/>
      <c r="D10994" s="62"/>
      <c r="E10994" s="62"/>
      <c r="F10994" s="62"/>
      <c r="G10994" s="62"/>
      <c r="H10994" s="62"/>
      <c r="I10994" s="62"/>
      <c r="J10994" s="62"/>
      <c r="K10994" s="62"/>
      <c r="L10994" s="65"/>
      <c r="M10994" s="65"/>
      <c r="N10994" s="65"/>
      <c r="O10994" s="65"/>
      <c r="P10994" s="65"/>
      <c r="Q10994" s="65"/>
      <c r="R10994" s="65"/>
      <c r="S10994" s="65"/>
      <c r="T10994" s="66"/>
    </row>
    <row r="10995" spans="3:20" x14ac:dyDescent="0.3">
      <c r="C10995" s="62"/>
      <c r="D10995" s="62"/>
      <c r="E10995" s="62"/>
      <c r="F10995" s="62"/>
      <c r="G10995" s="62"/>
      <c r="H10995" s="62"/>
      <c r="I10995" s="62"/>
      <c r="J10995" s="62"/>
      <c r="K10995" s="62"/>
      <c r="L10995" s="65"/>
      <c r="M10995" s="65"/>
      <c r="N10995" s="65"/>
      <c r="O10995" s="65"/>
      <c r="P10995" s="65"/>
      <c r="Q10995" s="65"/>
      <c r="R10995" s="65"/>
      <c r="S10995" s="65"/>
      <c r="T10995" s="66"/>
    </row>
    <row r="10996" spans="3:20" x14ac:dyDescent="0.3">
      <c r="C10996" s="62"/>
      <c r="D10996" s="62"/>
      <c r="E10996" s="62"/>
      <c r="F10996" s="62"/>
      <c r="G10996" s="62"/>
      <c r="H10996" s="62"/>
      <c r="I10996" s="62"/>
      <c r="J10996" s="62"/>
      <c r="K10996" s="62"/>
      <c r="L10996" s="65"/>
      <c r="M10996" s="65"/>
      <c r="N10996" s="65"/>
      <c r="O10996" s="65"/>
      <c r="P10996" s="65"/>
      <c r="Q10996" s="65"/>
      <c r="R10996" s="65"/>
      <c r="S10996" s="65"/>
      <c r="T10996" s="66"/>
    </row>
    <row r="10997" spans="3:20" x14ac:dyDescent="0.3">
      <c r="C10997" s="62"/>
      <c r="D10997" s="62"/>
      <c r="E10997" s="62"/>
      <c r="F10997" s="62"/>
      <c r="G10997" s="62"/>
      <c r="H10997" s="62"/>
      <c r="I10997" s="62"/>
      <c r="J10997" s="62"/>
      <c r="K10997" s="62"/>
      <c r="L10997" s="65"/>
      <c r="M10997" s="65"/>
      <c r="N10997" s="65"/>
      <c r="O10997" s="65"/>
      <c r="P10997" s="65"/>
      <c r="Q10997" s="65"/>
      <c r="R10997" s="65"/>
      <c r="S10997" s="65"/>
      <c r="T10997" s="66"/>
    </row>
    <row r="10998" spans="3:20" x14ac:dyDescent="0.3">
      <c r="C10998" s="62"/>
      <c r="D10998" s="62"/>
      <c r="E10998" s="62"/>
      <c r="F10998" s="62"/>
      <c r="G10998" s="62"/>
      <c r="H10998" s="62"/>
      <c r="I10998" s="62"/>
      <c r="J10998" s="62"/>
      <c r="K10998" s="62"/>
      <c r="L10998" s="65"/>
      <c r="M10998" s="65"/>
      <c r="N10998" s="65"/>
      <c r="O10998" s="65"/>
      <c r="P10998" s="65"/>
      <c r="Q10998" s="65"/>
      <c r="R10998" s="65"/>
      <c r="S10998" s="65"/>
      <c r="T10998" s="66"/>
    </row>
    <row r="10999" spans="3:20" x14ac:dyDescent="0.3">
      <c r="C10999" s="62"/>
      <c r="D10999" s="62"/>
      <c r="E10999" s="62"/>
      <c r="F10999" s="62"/>
      <c r="G10999" s="62"/>
      <c r="H10999" s="62"/>
      <c r="I10999" s="62"/>
      <c r="J10999" s="62"/>
      <c r="K10999" s="62"/>
      <c r="L10999" s="65"/>
      <c r="M10999" s="65"/>
      <c r="N10999" s="65"/>
      <c r="O10999" s="65"/>
      <c r="P10999" s="65"/>
      <c r="Q10999" s="65"/>
      <c r="R10999" s="65"/>
      <c r="S10999" s="65"/>
      <c r="T10999" s="66"/>
    </row>
    <row r="11000" spans="3:20" x14ac:dyDescent="0.3">
      <c r="C11000" s="62"/>
      <c r="D11000" s="62"/>
      <c r="E11000" s="62"/>
      <c r="F11000" s="62"/>
      <c r="G11000" s="62"/>
      <c r="H11000" s="62"/>
      <c r="I11000" s="62"/>
      <c r="J11000" s="62"/>
      <c r="K11000" s="62"/>
      <c r="L11000" s="65"/>
      <c r="M11000" s="65"/>
      <c r="N11000" s="65"/>
      <c r="O11000" s="65"/>
      <c r="P11000" s="65"/>
      <c r="Q11000" s="65"/>
      <c r="R11000" s="65"/>
      <c r="S11000" s="65"/>
      <c r="T11000" s="66"/>
    </row>
    <row r="11001" spans="3:20" x14ac:dyDescent="0.3">
      <c r="C11001" s="62"/>
      <c r="D11001" s="62"/>
      <c r="E11001" s="62"/>
      <c r="F11001" s="62"/>
      <c r="G11001" s="62"/>
      <c r="H11001" s="62"/>
      <c r="I11001" s="62"/>
      <c r="J11001" s="62"/>
      <c r="K11001" s="62"/>
      <c r="L11001" s="65"/>
      <c r="M11001" s="65"/>
      <c r="N11001" s="65"/>
      <c r="O11001" s="65"/>
      <c r="P11001" s="65"/>
      <c r="Q11001" s="65"/>
      <c r="R11001" s="65"/>
      <c r="S11001" s="65"/>
      <c r="T11001" s="66"/>
    </row>
    <row r="11002" spans="3:20" x14ac:dyDescent="0.3">
      <c r="C11002" s="62"/>
      <c r="D11002" s="62"/>
      <c r="E11002" s="62"/>
      <c r="F11002" s="62"/>
      <c r="G11002" s="62"/>
      <c r="H11002" s="62"/>
      <c r="I11002" s="62"/>
      <c r="J11002" s="62"/>
      <c r="K11002" s="62"/>
      <c r="L11002" s="65"/>
      <c r="M11002" s="65"/>
      <c r="N11002" s="65"/>
      <c r="O11002" s="65"/>
      <c r="P11002" s="65"/>
      <c r="Q11002" s="65"/>
      <c r="R11002" s="65"/>
      <c r="S11002" s="65"/>
      <c r="T11002" s="66"/>
    </row>
    <row r="11003" spans="3:20" x14ac:dyDescent="0.3">
      <c r="C11003" s="62"/>
      <c r="D11003" s="62"/>
      <c r="E11003" s="62"/>
      <c r="F11003" s="62"/>
      <c r="G11003" s="62"/>
      <c r="H11003" s="62"/>
      <c r="I11003" s="62"/>
      <c r="J11003" s="62"/>
      <c r="K11003" s="62"/>
      <c r="L11003" s="65"/>
      <c r="M11003" s="65"/>
      <c r="N11003" s="65"/>
      <c r="O11003" s="65"/>
      <c r="P11003" s="65"/>
      <c r="Q11003" s="65"/>
      <c r="R11003" s="65"/>
      <c r="S11003" s="65"/>
      <c r="T11003" s="66"/>
    </row>
    <row r="11004" spans="3:20" x14ac:dyDescent="0.3">
      <c r="C11004" s="62"/>
      <c r="D11004" s="62"/>
      <c r="E11004" s="62"/>
      <c r="F11004" s="62"/>
      <c r="G11004" s="62"/>
      <c r="H11004" s="62"/>
      <c r="I11004" s="62"/>
      <c r="J11004" s="62"/>
      <c r="K11004" s="62"/>
      <c r="L11004" s="65"/>
      <c r="M11004" s="65"/>
      <c r="N11004" s="65"/>
      <c r="O11004" s="65"/>
      <c r="P11004" s="65"/>
      <c r="Q11004" s="65"/>
      <c r="R11004" s="65"/>
      <c r="S11004" s="65"/>
      <c r="T11004" s="66"/>
    </row>
    <row r="11005" spans="3:20" x14ac:dyDescent="0.3">
      <c r="C11005" s="62"/>
      <c r="D11005" s="62"/>
      <c r="E11005" s="62"/>
      <c r="F11005" s="62"/>
      <c r="G11005" s="62"/>
      <c r="H11005" s="62"/>
      <c r="I11005" s="62"/>
      <c r="J11005" s="62"/>
      <c r="K11005" s="62"/>
      <c r="L11005" s="65"/>
      <c r="M11005" s="65"/>
      <c r="N11005" s="65"/>
      <c r="O11005" s="65"/>
      <c r="P11005" s="65"/>
      <c r="Q11005" s="65"/>
      <c r="R11005" s="65"/>
      <c r="S11005" s="65"/>
      <c r="T11005" s="66"/>
    </row>
    <row r="11006" spans="3:20" x14ac:dyDescent="0.3">
      <c r="C11006" s="62"/>
      <c r="D11006" s="62"/>
      <c r="E11006" s="62"/>
      <c r="F11006" s="62"/>
      <c r="G11006" s="62"/>
      <c r="H11006" s="62"/>
      <c r="I11006" s="62"/>
      <c r="J11006" s="62"/>
      <c r="K11006" s="62"/>
      <c r="L11006" s="65"/>
      <c r="M11006" s="65"/>
      <c r="N11006" s="65"/>
      <c r="O11006" s="65"/>
      <c r="P11006" s="65"/>
      <c r="Q11006" s="65"/>
      <c r="R11006" s="65"/>
      <c r="S11006" s="65"/>
      <c r="T11006" s="66"/>
    </row>
    <row r="11007" spans="3:20" x14ac:dyDescent="0.3">
      <c r="C11007" s="62"/>
      <c r="D11007" s="62"/>
      <c r="E11007" s="62"/>
      <c r="F11007" s="62"/>
      <c r="G11007" s="62"/>
      <c r="H11007" s="62"/>
      <c r="I11007" s="62"/>
      <c r="J11007" s="62"/>
      <c r="K11007" s="62"/>
      <c r="L11007" s="65"/>
      <c r="M11007" s="65"/>
      <c r="N11007" s="65"/>
      <c r="O11007" s="65"/>
      <c r="P11007" s="65"/>
      <c r="Q11007" s="65"/>
      <c r="R11007" s="65"/>
      <c r="S11007" s="65"/>
      <c r="T11007" s="66"/>
    </row>
    <row r="11008" spans="3:20" x14ac:dyDescent="0.3">
      <c r="C11008" s="62"/>
      <c r="D11008" s="62"/>
      <c r="E11008" s="62"/>
      <c r="F11008" s="62"/>
      <c r="G11008" s="62"/>
      <c r="H11008" s="62"/>
      <c r="I11008" s="62"/>
      <c r="J11008" s="62"/>
      <c r="K11008" s="62"/>
      <c r="L11008" s="65"/>
      <c r="M11008" s="65"/>
      <c r="N11008" s="65"/>
      <c r="O11008" s="65"/>
      <c r="P11008" s="65"/>
      <c r="Q11008" s="65"/>
      <c r="R11008" s="65"/>
      <c r="S11008" s="65"/>
      <c r="T11008" s="66"/>
    </row>
    <row r="11009" spans="3:20" x14ac:dyDescent="0.3">
      <c r="C11009" s="62"/>
      <c r="D11009" s="62"/>
      <c r="E11009" s="62"/>
      <c r="F11009" s="62"/>
      <c r="G11009" s="62"/>
      <c r="H11009" s="62"/>
      <c r="I11009" s="62"/>
      <c r="J11009" s="62"/>
      <c r="K11009" s="62"/>
      <c r="L11009" s="65"/>
      <c r="M11009" s="65"/>
      <c r="N11009" s="65"/>
      <c r="O11009" s="65"/>
      <c r="P11009" s="65"/>
      <c r="Q11009" s="65"/>
      <c r="R11009" s="65"/>
      <c r="S11009" s="65"/>
      <c r="T11009" s="66"/>
    </row>
    <row r="11010" spans="3:20" x14ac:dyDescent="0.3">
      <c r="C11010" s="62"/>
      <c r="D11010" s="62"/>
      <c r="E11010" s="62"/>
      <c r="F11010" s="62"/>
      <c r="G11010" s="62"/>
      <c r="H11010" s="62"/>
      <c r="I11010" s="62"/>
      <c r="J11010" s="62"/>
      <c r="K11010" s="62"/>
      <c r="L11010" s="65"/>
      <c r="M11010" s="65"/>
      <c r="N11010" s="65"/>
      <c r="O11010" s="65"/>
      <c r="P11010" s="65"/>
      <c r="Q11010" s="65"/>
      <c r="R11010" s="65"/>
      <c r="S11010" s="65"/>
      <c r="T11010" s="66"/>
    </row>
    <row r="11011" spans="3:20" x14ac:dyDescent="0.3">
      <c r="C11011" s="62"/>
      <c r="D11011" s="62"/>
      <c r="E11011" s="62"/>
      <c r="F11011" s="62"/>
      <c r="G11011" s="62"/>
      <c r="H11011" s="62"/>
      <c r="I11011" s="62"/>
      <c r="J11011" s="62"/>
      <c r="K11011" s="62"/>
      <c r="L11011" s="65"/>
      <c r="M11011" s="65"/>
      <c r="N11011" s="65"/>
      <c r="O11011" s="65"/>
      <c r="P11011" s="65"/>
      <c r="Q11011" s="65"/>
      <c r="R11011" s="65"/>
      <c r="S11011" s="65"/>
      <c r="T11011" s="66"/>
    </row>
    <row r="11012" spans="3:20" x14ac:dyDescent="0.3">
      <c r="C11012" s="62"/>
      <c r="D11012" s="62"/>
      <c r="E11012" s="62"/>
      <c r="F11012" s="62"/>
      <c r="G11012" s="62"/>
      <c r="H11012" s="62"/>
      <c r="I11012" s="62"/>
      <c r="J11012" s="62"/>
      <c r="K11012" s="62"/>
      <c r="L11012" s="65"/>
      <c r="M11012" s="65"/>
      <c r="N11012" s="65"/>
      <c r="O11012" s="65"/>
      <c r="P11012" s="65"/>
      <c r="Q11012" s="65"/>
      <c r="R11012" s="65"/>
      <c r="S11012" s="65"/>
      <c r="T11012" s="66"/>
    </row>
    <row r="11013" spans="3:20" x14ac:dyDescent="0.3">
      <c r="C11013" s="62"/>
      <c r="D11013" s="62"/>
      <c r="E11013" s="62"/>
      <c r="F11013" s="62"/>
      <c r="G11013" s="62"/>
      <c r="H11013" s="62"/>
      <c r="I11013" s="62"/>
      <c r="J11013" s="62"/>
      <c r="K11013" s="62"/>
      <c r="L11013" s="65"/>
      <c r="M11013" s="65"/>
      <c r="N11013" s="65"/>
      <c r="O11013" s="65"/>
      <c r="P11013" s="65"/>
      <c r="Q11013" s="65"/>
      <c r="R11013" s="65"/>
      <c r="S11013" s="65"/>
      <c r="T11013" s="66"/>
    </row>
    <row r="11014" spans="3:20" x14ac:dyDescent="0.3">
      <c r="C11014" s="62"/>
      <c r="D11014" s="62"/>
      <c r="E11014" s="62"/>
      <c r="F11014" s="62"/>
      <c r="G11014" s="62"/>
      <c r="H11014" s="62"/>
      <c r="I11014" s="62"/>
      <c r="J11014" s="62"/>
      <c r="K11014" s="62"/>
      <c r="L11014" s="65"/>
      <c r="M11014" s="65"/>
      <c r="N11014" s="65"/>
      <c r="O11014" s="65"/>
      <c r="P11014" s="65"/>
      <c r="Q11014" s="65"/>
      <c r="R11014" s="65"/>
      <c r="S11014" s="65"/>
      <c r="T11014" s="66"/>
    </row>
    <row r="11015" spans="3:20" x14ac:dyDescent="0.3">
      <c r="C11015" s="62"/>
      <c r="D11015" s="62"/>
      <c r="E11015" s="62"/>
      <c r="F11015" s="62"/>
      <c r="G11015" s="62"/>
      <c r="H11015" s="62"/>
      <c r="I11015" s="62"/>
      <c r="J11015" s="62"/>
      <c r="K11015" s="62"/>
      <c r="L11015" s="65"/>
      <c r="M11015" s="65"/>
      <c r="N11015" s="65"/>
      <c r="O11015" s="65"/>
      <c r="P11015" s="65"/>
      <c r="Q11015" s="65"/>
      <c r="R11015" s="65"/>
      <c r="S11015" s="65"/>
      <c r="T11015" s="66"/>
    </row>
    <row r="11016" spans="3:20" x14ac:dyDescent="0.3">
      <c r="C11016" s="62"/>
      <c r="D11016" s="62"/>
      <c r="E11016" s="62"/>
      <c r="F11016" s="62"/>
      <c r="G11016" s="62"/>
      <c r="H11016" s="62"/>
      <c r="I11016" s="62"/>
      <c r="J11016" s="62"/>
      <c r="K11016" s="62"/>
      <c r="L11016" s="65"/>
      <c r="M11016" s="65"/>
      <c r="N11016" s="65"/>
      <c r="O11016" s="65"/>
      <c r="P11016" s="65"/>
      <c r="Q11016" s="65"/>
      <c r="R11016" s="65"/>
      <c r="S11016" s="65"/>
      <c r="T11016" s="66"/>
    </row>
    <row r="11017" spans="3:20" x14ac:dyDescent="0.3">
      <c r="C11017" s="62"/>
      <c r="D11017" s="62"/>
      <c r="E11017" s="62"/>
      <c r="F11017" s="62"/>
      <c r="G11017" s="62"/>
      <c r="H11017" s="62"/>
      <c r="I11017" s="62"/>
      <c r="J11017" s="62"/>
      <c r="K11017" s="62"/>
      <c r="L11017" s="65"/>
      <c r="M11017" s="65"/>
      <c r="N11017" s="65"/>
      <c r="O11017" s="65"/>
      <c r="P11017" s="65"/>
      <c r="Q11017" s="65"/>
      <c r="R11017" s="65"/>
      <c r="S11017" s="65"/>
      <c r="T11017" s="66"/>
    </row>
    <row r="11018" spans="3:20" x14ac:dyDescent="0.3">
      <c r="C11018" s="62"/>
      <c r="D11018" s="62"/>
      <c r="E11018" s="62"/>
      <c r="F11018" s="62"/>
      <c r="G11018" s="62"/>
      <c r="H11018" s="62"/>
      <c r="I11018" s="62"/>
      <c r="J11018" s="62"/>
      <c r="K11018" s="62"/>
      <c r="L11018" s="65"/>
      <c r="M11018" s="65"/>
      <c r="N11018" s="65"/>
      <c r="O11018" s="65"/>
      <c r="P11018" s="65"/>
      <c r="Q11018" s="65"/>
      <c r="R11018" s="65"/>
      <c r="S11018" s="65"/>
      <c r="T11018" s="66"/>
    </row>
    <row r="11019" spans="3:20" x14ac:dyDescent="0.3">
      <c r="C11019" s="62"/>
      <c r="D11019" s="62"/>
      <c r="E11019" s="62"/>
      <c r="F11019" s="62"/>
      <c r="G11019" s="62"/>
      <c r="H11019" s="62"/>
      <c r="I11019" s="62"/>
      <c r="J11019" s="62"/>
      <c r="K11019" s="62"/>
      <c r="L11019" s="65"/>
      <c r="M11019" s="65"/>
      <c r="N11019" s="65"/>
      <c r="O11019" s="65"/>
      <c r="P11019" s="65"/>
      <c r="Q11019" s="65"/>
      <c r="R11019" s="65"/>
      <c r="S11019" s="65"/>
      <c r="T11019" s="66"/>
    </row>
    <row r="11020" spans="3:20" x14ac:dyDescent="0.3">
      <c r="C11020" s="62"/>
      <c r="D11020" s="62"/>
      <c r="E11020" s="62"/>
      <c r="F11020" s="62"/>
      <c r="G11020" s="62"/>
      <c r="H11020" s="62"/>
      <c r="I11020" s="62"/>
      <c r="J11020" s="62"/>
      <c r="K11020" s="62"/>
      <c r="L11020" s="65"/>
      <c r="M11020" s="65"/>
      <c r="N11020" s="65"/>
      <c r="O11020" s="65"/>
      <c r="P11020" s="65"/>
      <c r="Q11020" s="65"/>
      <c r="R11020" s="65"/>
      <c r="S11020" s="65"/>
      <c r="T11020" s="66"/>
    </row>
    <row r="11021" spans="3:20" x14ac:dyDescent="0.3">
      <c r="C11021" s="62"/>
      <c r="D11021" s="62"/>
      <c r="E11021" s="62"/>
      <c r="F11021" s="62"/>
      <c r="G11021" s="62"/>
      <c r="H11021" s="62"/>
      <c r="I11021" s="62"/>
      <c r="J11021" s="62"/>
      <c r="K11021" s="62"/>
      <c r="L11021" s="65"/>
      <c r="M11021" s="65"/>
      <c r="N11021" s="65"/>
      <c r="O11021" s="65"/>
      <c r="P11021" s="65"/>
      <c r="Q11021" s="65"/>
      <c r="R11021" s="65"/>
      <c r="S11021" s="65"/>
      <c r="T11021" s="66"/>
    </row>
    <row r="11022" spans="3:20" x14ac:dyDescent="0.3">
      <c r="C11022" s="62"/>
      <c r="D11022" s="62"/>
      <c r="E11022" s="62"/>
      <c r="F11022" s="62"/>
      <c r="G11022" s="62"/>
      <c r="H11022" s="62"/>
      <c r="I11022" s="62"/>
      <c r="J11022" s="62"/>
      <c r="K11022" s="62"/>
      <c r="L11022" s="65"/>
      <c r="M11022" s="65"/>
      <c r="N11022" s="65"/>
      <c r="O11022" s="65"/>
      <c r="P11022" s="65"/>
      <c r="Q11022" s="65"/>
      <c r="R11022" s="65"/>
      <c r="S11022" s="65"/>
      <c r="T11022" s="66"/>
    </row>
    <row r="11023" spans="3:20" x14ac:dyDescent="0.3">
      <c r="C11023" s="62"/>
      <c r="D11023" s="62"/>
      <c r="E11023" s="62"/>
      <c r="F11023" s="62"/>
      <c r="G11023" s="62"/>
      <c r="H11023" s="62"/>
      <c r="I11023" s="62"/>
      <c r="J11023" s="62"/>
      <c r="K11023" s="62"/>
      <c r="L11023" s="65"/>
      <c r="M11023" s="65"/>
      <c r="N11023" s="65"/>
      <c r="O11023" s="65"/>
      <c r="P11023" s="65"/>
      <c r="Q11023" s="65"/>
      <c r="R11023" s="65"/>
      <c r="S11023" s="65"/>
      <c r="T11023" s="66"/>
    </row>
    <row r="11024" spans="3:20" x14ac:dyDescent="0.3">
      <c r="C11024" s="62"/>
      <c r="D11024" s="62"/>
      <c r="E11024" s="62"/>
      <c r="F11024" s="62"/>
      <c r="G11024" s="62"/>
      <c r="H11024" s="62"/>
      <c r="I11024" s="62"/>
      <c r="J11024" s="62"/>
      <c r="K11024" s="62"/>
      <c r="L11024" s="65"/>
      <c r="M11024" s="65"/>
      <c r="N11024" s="65"/>
      <c r="O11024" s="65"/>
      <c r="P11024" s="65"/>
      <c r="Q11024" s="65"/>
      <c r="R11024" s="65"/>
      <c r="S11024" s="65"/>
      <c r="T11024" s="66"/>
    </row>
    <row r="11025" spans="3:20" x14ac:dyDescent="0.3">
      <c r="C11025" s="62"/>
      <c r="D11025" s="62"/>
      <c r="E11025" s="62"/>
      <c r="F11025" s="62"/>
      <c r="G11025" s="62"/>
      <c r="H11025" s="62"/>
      <c r="I11025" s="62"/>
      <c r="J11025" s="62"/>
      <c r="K11025" s="62"/>
      <c r="L11025" s="65"/>
      <c r="M11025" s="65"/>
      <c r="N11025" s="65"/>
      <c r="O11025" s="65"/>
      <c r="P11025" s="65"/>
      <c r="Q11025" s="65"/>
      <c r="R11025" s="65"/>
      <c r="S11025" s="65"/>
      <c r="T11025" s="66"/>
    </row>
    <row r="11026" spans="3:20" x14ac:dyDescent="0.3">
      <c r="C11026" s="62"/>
      <c r="D11026" s="62"/>
      <c r="E11026" s="62"/>
      <c r="F11026" s="62"/>
      <c r="G11026" s="62"/>
      <c r="H11026" s="62"/>
      <c r="I11026" s="62"/>
      <c r="J11026" s="62"/>
      <c r="K11026" s="62"/>
      <c r="L11026" s="65"/>
      <c r="M11026" s="65"/>
      <c r="N11026" s="65"/>
      <c r="O11026" s="65"/>
      <c r="P11026" s="65"/>
      <c r="Q11026" s="65"/>
      <c r="R11026" s="65"/>
      <c r="S11026" s="65"/>
      <c r="T11026" s="66"/>
    </row>
    <row r="11027" spans="3:20" x14ac:dyDescent="0.3">
      <c r="C11027" s="62"/>
      <c r="D11027" s="62"/>
      <c r="E11027" s="62"/>
      <c r="F11027" s="62"/>
      <c r="G11027" s="62"/>
      <c r="H11027" s="62"/>
      <c r="I11027" s="62"/>
      <c r="J11027" s="62"/>
      <c r="K11027" s="62"/>
      <c r="L11027" s="65"/>
      <c r="M11027" s="65"/>
      <c r="N11027" s="65"/>
      <c r="O11027" s="65"/>
      <c r="P11027" s="65"/>
      <c r="Q11027" s="65"/>
      <c r="R11027" s="65"/>
      <c r="S11027" s="65"/>
      <c r="T11027" s="66"/>
    </row>
    <row r="11028" spans="3:20" x14ac:dyDescent="0.3">
      <c r="C11028" s="62"/>
      <c r="D11028" s="62"/>
      <c r="E11028" s="62"/>
      <c r="F11028" s="62"/>
      <c r="G11028" s="62"/>
      <c r="H11028" s="62"/>
      <c r="I11028" s="62"/>
      <c r="J11028" s="62"/>
      <c r="K11028" s="62"/>
      <c r="L11028" s="65"/>
      <c r="M11028" s="65"/>
      <c r="N11028" s="65"/>
      <c r="O11028" s="65"/>
      <c r="P11028" s="65"/>
      <c r="Q11028" s="65"/>
      <c r="R11028" s="65"/>
      <c r="S11028" s="65"/>
      <c r="T11028" s="66"/>
    </row>
    <row r="11029" spans="3:20" x14ac:dyDescent="0.3">
      <c r="C11029" s="62"/>
      <c r="D11029" s="62"/>
      <c r="E11029" s="62"/>
      <c r="F11029" s="62"/>
      <c r="G11029" s="62"/>
      <c r="H11029" s="62"/>
      <c r="I11029" s="62"/>
      <c r="J11029" s="62"/>
      <c r="K11029" s="62"/>
      <c r="L11029" s="65"/>
      <c r="M11029" s="65"/>
      <c r="N11029" s="65"/>
      <c r="O11029" s="65"/>
      <c r="P11029" s="65"/>
      <c r="Q11029" s="65"/>
      <c r="R11029" s="65"/>
      <c r="S11029" s="65"/>
      <c r="T11029" s="66"/>
    </row>
    <row r="11030" spans="3:20" x14ac:dyDescent="0.3">
      <c r="C11030" s="62"/>
      <c r="D11030" s="62"/>
      <c r="E11030" s="62"/>
      <c r="F11030" s="62"/>
      <c r="G11030" s="62"/>
      <c r="H11030" s="62"/>
      <c r="I11030" s="62"/>
      <c r="J11030" s="62"/>
      <c r="K11030" s="62"/>
      <c r="L11030" s="65"/>
      <c r="M11030" s="65"/>
      <c r="N11030" s="65"/>
      <c r="O11030" s="65"/>
      <c r="P11030" s="65"/>
      <c r="Q11030" s="65"/>
      <c r="R11030" s="65"/>
      <c r="S11030" s="65"/>
      <c r="T11030" s="66"/>
    </row>
    <row r="11031" spans="3:20" x14ac:dyDescent="0.3">
      <c r="C11031" s="62"/>
      <c r="D11031" s="62"/>
      <c r="E11031" s="62"/>
      <c r="F11031" s="62"/>
      <c r="G11031" s="62"/>
      <c r="H11031" s="62"/>
      <c r="I11031" s="62"/>
      <c r="J11031" s="62"/>
      <c r="K11031" s="62"/>
      <c r="L11031" s="65"/>
      <c r="M11031" s="65"/>
      <c r="N11031" s="65"/>
      <c r="O11031" s="65"/>
      <c r="P11031" s="65"/>
      <c r="Q11031" s="65"/>
      <c r="R11031" s="65"/>
      <c r="S11031" s="65"/>
      <c r="T11031" s="66"/>
    </row>
    <row r="11032" spans="3:20" x14ac:dyDescent="0.3">
      <c r="C11032" s="62"/>
      <c r="D11032" s="62"/>
      <c r="E11032" s="62"/>
      <c r="F11032" s="62"/>
      <c r="G11032" s="62"/>
      <c r="H11032" s="62"/>
      <c r="I11032" s="62"/>
      <c r="J11032" s="62"/>
      <c r="K11032" s="62"/>
      <c r="L11032" s="65"/>
      <c r="M11032" s="65"/>
      <c r="N11032" s="65"/>
      <c r="O11032" s="65"/>
      <c r="P11032" s="65"/>
      <c r="Q11032" s="65"/>
      <c r="R11032" s="65"/>
      <c r="S11032" s="65"/>
      <c r="T11032" s="66"/>
    </row>
    <row r="11033" spans="3:20" x14ac:dyDescent="0.3">
      <c r="C11033" s="62"/>
      <c r="D11033" s="62"/>
      <c r="E11033" s="62"/>
      <c r="F11033" s="62"/>
      <c r="G11033" s="62"/>
      <c r="H11033" s="62"/>
      <c r="I11033" s="62"/>
      <c r="J11033" s="62"/>
      <c r="K11033" s="62"/>
      <c r="L11033" s="65"/>
      <c r="M11033" s="65"/>
      <c r="N11033" s="65"/>
      <c r="O11033" s="65"/>
      <c r="P11033" s="65"/>
      <c r="Q11033" s="65"/>
      <c r="R11033" s="65"/>
      <c r="S11033" s="65"/>
      <c r="T11033" s="66"/>
    </row>
    <row r="11034" spans="3:20" x14ac:dyDescent="0.3">
      <c r="C11034" s="62"/>
      <c r="D11034" s="62"/>
      <c r="E11034" s="62"/>
      <c r="F11034" s="62"/>
      <c r="G11034" s="62"/>
      <c r="H11034" s="62"/>
      <c r="I11034" s="62"/>
      <c r="J11034" s="62"/>
      <c r="K11034" s="62"/>
      <c r="L11034" s="65"/>
      <c r="M11034" s="65"/>
      <c r="N11034" s="65"/>
      <c r="O11034" s="65"/>
      <c r="P11034" s="65"/>
      <c r="Q11034" s="65"/>
      <c r="R11034" s="65"/>
      <c r="S11034" s="65"/>
      <c r="T11034" s="66"/>
    </row>
    <row r="11035" spans="3:20" x14ac:dyDescent="0.3">
      <c r="C11035" s="62"/>
      <c r="D11035" s="62"/>
      <c r="E11035" s="62"/>
      <c r="F11035" s="62"/>
      <c r="G11035" s="62"/>
      <c r="H11035" s="62"/>
      <c r="I11035" s="62"/>
      <c r="J11035" s="62"/>
      <c r="K11035" s="62"/>
      <c r="L11035" s="65"/>
      <c r="M11035" s="65"/>
      <c r="N11035" s="65"/>
      <c r="O11035" s="65"/>
      <c r="P11035" s="65"/>
      <c r="Q11035" s="65"/>
      <c r="R11035" s="65"/>
      <c r="S11035" s="65"/>
      <c r="T11035" s="66"/>
    </row>
    <row r="11036" spans="3:20" x14ac:dyDescent="0.3">
      <c r="C11036" s="62"/>
      <c r="D11036" s="62"/>
      <c r="E11036" s="62"/>
      <c r="F11036" s="62"/>
      <c r="G11036" s="62"/>
      <c r="H11036" s="62"/>
      <c r="I11036" s="62"/>
      <c r="J11036" s="62"/>
      <c r="K11036" s="62"/>
      <c r="L11036" s="65"/>
      <c r="M11036" s="65"/>
      <c r="N11036" s="65"/>
      <c r="O11036" s="65"/>
      <c r="P11036" s="65"/>
      <c r="Q11036" s="65"/>
      <c r="R11036" s="65"/>
      <c r="S11036" s="65"/>
      <c r="T11036" s="66"/>
    </row>
    <row r="11037" spans="3:20" x14ac:dyDescent="0.3">
      <c r="C11037" s="62"/>
      <c r="D11037" s="62"/>
      <c r="E11037" s="62"/>
      <c r="F11037" s="62"/>
      <c r="G11037" s="62"/>
      <c r="H11037" s="62"/>
      <c r="I11037" s="62"/>
      <c r="J11037" s="62"/>
      <c r="K11037" s="62"/>
      <c r="L11037" s="65"/>
      <c r="M11037" s="65"/>
      <c r="N11037" s="65"/>
      <c r="O11037" s="65"/>
      <c r="P11037" s="65"/>
      <c r="Q11037" s="65"/>
      <c r="R11037" s="65"/>
      <c r="S11037" s="65"/>
      <c r="T11037" s="66"/>
    </row>
    <row r="11038" spans="3:20" x14ac:dyDescent="0.3">
      <c r="C11038" s="62"/>
      <c r="D11038" s="62"/>
      <c r="E11038" s="62"/>
      <c r="F11038" s="62"/>
      <c r="G11038" s="62"/>
      <c r="H11038" s="62"/>
      <c r="I11038" s="62"/>
      <c r="J11038" s="62"/>
      <c r="K11038" s="62"/>
      <c r="L11038" s="65"/>
      <c r="M11038" s="65"/>
      <c r="N11038" s="65"/>
      <c r="O11038" s="65"/>
      <c r="P11038" s="65"/>
      <c r="Q11038" s="65"/>
      <c r="R11038" s="65"/>
      <c r="S11038" s="65"/>
      <c r="T11038" s="66"/>
    </row>
    <row r="11039" spans="3:20" x14ac:dyDescent="0.3">
      <c r="C11039" s="62"/>
      <c r="D11039" s="62"/>
      <c r="E11039" s="62"/>
      <c r="F11039" s="62"/>
      <c r="G11039" s="62"/>
      <c r="H11039" s="62"/>
      <c r="I11039" s="62"/>
      <c r="J11039" s="62"/>
      <c r="K11039" s="62"/>
      <c r="L11039" s="65"/>
      <c r="M11039" s="65"/>
      <c r="N11039" s="65"/>
      <c r="O11039" s="65"/>
      <c r="P11039" s="65"/>
      <c r="Q11039" s="65"/>
      <c r="R11039" s="65"/>
      <c r="S11039" s="65"/>
      <c r="T11039" s="66"/>
    </row>
    <row r="11040" spans="3:20" x14ac:dyDescent="0.3">
      <c r="C11040" s="62"/>
      <c r="D11040" s="62"/>
      <c r="E11040" s="62"/>
      <c r="F11040" s="62"/>
      <c r="G11040" s="62"/>
      <c r="H11040" s="62"/>
      <c r="I11040" s="62"/>
      <c r="J11040" s="62"/>
      <c r="K11040" s="62"/>
      <c r="L11040" s="65"/>
      <c r="M11040" s="65"/>
      <c r="N11040" s="65"/>
      <c r="O11040" s="65"/>
      <c r="P11040" s="65"/>
      <c r="Q11040" s="65"/>
      <c r="R11040" s="65"/>
      <c r="S11040" s="65"/>
      <c r="T11040" s="66"/>
    </row>
    <row r="11041" spans="3:20" x14ac:dyDescent="0.3">
      <c r="C11041" s="62"/>
      <c r="D11041" s="62"/>
      <c r="E11041" s="62"/>
      <c r="F11041" s="62"/>
      <c r="G11041" s="62"/>
      <c r="H11041" s="62"/>
      <c r="I11041" s="62"/>
      <c r="J11041" s="62"/>
      <c r="K11041" s="62"/>
      <c r="L11041" s="65"/>
      <c r="M11041" s="65"/>
      <c r="N11041" s="65"/>
      <c r="O11041" s="65"/>
      <c r="P11041" s="65"/>
      <c r="Q11041" s="65"/>
      <c r="R11041" s="65"/>
      <c r="S11041" s="65"/>
      <c r="T11041" s="66"/>
    </row>
    <row r="11042" spans="3:20" x14ac:dyDescent="0.3">
      <c r="C11042" s="62"/>
      <c r="D11042" s="62"/>
      <c r="E11042" s="62"/>
      <c r="F11042" s="62"/>
      <c r="G11042" s="62"/>
      <c r="H11042" s="62"/>
      <c r="I11042" s="62"/>
      <c r="J11042" s="62"/>
      <c r="K11042" s="62"/>
      <c r="L11042" s="65"/>
      <c r="M11042" s="65"/>
      <c r="N11042" s="65"/>
      <c r="O11042" s="65"/>
      <c r="P11042" s="65"/>
      <c r="Q11042" s="65"/>
      <c r="R11042" s="65"/>
      <c r="S11042" s="65"/>
      <c r="T11042" s="66"/>
    </row>
    <row r="11043" spans="3:20" x14ac:dyDescent="0.3">
      <c r="C11043" s="62"/>
      <c r="D11043" s="62"/>
      <c r="E11043" s="62"/>
      <c r="F11043" s="62"/>
      <c r="G11043" s="62"/>
      <c r="H11043" s="62"/>
      <c r="I11043" s="62"/>
      <c r="J11043" s="62"/>
      <c r="K11043" s="62"/>
      <c r="L11043" s="65"/>
      <c r="M11043" s="65"/>
      <c r="N11043" s="65"/>
      <c r="O11043" s="65"/>
      <c r="P11043" s="65"/>
      <c r="Q11043" s="65"/>
      <c r="R11043" s="65"/>
      <c r="S11043" s="65"/>
      <c r="T11043" s="66"/>
    </row>
    <row r="11044" spans="3:20" x14ac:dyDescent="0.3">
      <c r="C11044" s="62"/>
      <c r="D11044" s="62"/>
      <c r="E11044" s="62"/>
      <c r="F11044" s="62"/>
      <c r="G11044" s="62"/>
      <c r="H11044" s="62"/>
      <c r="I11044" s="62"/>
      <c r="J11044" s="62"/>
      <c r="K11044" s="62"/>
      <c r="L11044" s="65"/>
      <c r="M11044" s="65"/>
      <c r="N11044" s="65"/>
      <c r="O11044" s="65"/>
      <c r="P11044" s="65"/>
      <c r="Q11044" s="65"/>
      <c r="R11044" s="65"/>
      <c r="S11044" s="65"/>
      <c r="T11044" s="66"/>
    </row>
    <row r="11045" spans="3:20" x14ac:dyDescent="0.3">
      <c r="C11045" s="62"/>
      <c r="D11045" s="62"/>
      <c r="E11045" s="62"/>
      <c r="F11045" s="62"/>
      <c r="G11045" s="62"/>
      <c r="H11045" s="62"/>
      <c r="I11045" s="62"/>
      <c r="J11045" s="62"/>
      <c r="K11045" s="62"/>
      <c r="L11045" s="65"/>
      <c r="M11045" s="65"/>
      <c r="N11045" s="65"/>
      <c r="O11045" s="65"/>
      <c r="P11045" s="65"/>
      <c r="Q11045" s="65"/>
      <c r="R11045" s="65"/>
      <c r="S11045" s="65"/>
      <c r="T11045" s="66"/>
    </row>
    <row r="11046" spans="3:20" x14ac:dyDescent="0.3">
      <c r="C11046" s="62"/>
      <c r="D11046" s="62"/>
      <c r="E11046" s="62"/>
      <c r="F11046" s="62"/>
      <c r="G11046" s="62"/>
      <c r="H11046" s="62"/>
      <c r="I11046" s="62"/>
      <c r="J11046" s="62"/>
      <c r="K11046" s="62"/>
      <c r="L11046" s="65"/>
      <c r="M11046" s="65"/>
      <c r="N11046" s="65"/>
      <c r="O11046" s="65"/>
      <c r="P11046" s="65"/>
      <c r="Q11046" s="65"/>
      <c r="R11046" s="65"/>
      <c r="S11046" s="65"/>
      <c r="T11046" s="66"/>
    </row>
    <row r="11047" spans="3:20" x14ac:dyDescent="0.3">
      <c r="C11047" s="62"/>
      <c r="D11047" s="62"/>
      <c r="E11047" s="62"/>
      <c r="F11047" s="62"/>
      <c r="G11047" s="62"/>
      <c r="H11047" s="62"/>
      <c r="I11047" s="62"/>
      <c r="J11047" s="62"/>
      <c r="K11047" s="62"/>
      <c r="L11047" s="65"/>
      <c r="M11047" s="65"/>
      <c r="N11047" s="65"/>
      <c r="O11047" s="65"/>
      <c r="P11047" s="65"/>
      <c r="Q11047" s="65"/>
      <c r="R11047" s="65"/>
      <c r="S11047" s="65"/>
      <c r="T11047" s="66"/>
    </row>
    <row r="11048" spans="3:20" x14ac:dyDescent="0.3">
      <c r="C11048" s="62"/>
      <c r="D11048" s="62"/>
      <c r="E11048" s="62"/>
      <c r="F11048" s="62"/>
      <c r="G11048" s="62"/>
      <c r="H11048" s="62"/>
      <c r="I11048" s="62"/>
      <c r="J11048" s="62"/>
      <c r="K11048" s="62"/>
      <c r="L11048" s="65"/>
      <c r="M11048" s="65"/>
      <c r="N11048" s="65"/>
      <c r="O11048" s="65"/>
      <c r="P11048" s="65"/>
      <c r="Q11048" s="65"/>
      <c r="R11048" s="65"/>
      <c r="S11048" s="65"/>
      <c r="T11048" s="66"/>
    </row>
    <row r="11049" spans="3:20" x14ac:dyDescent="0.3">
      <c r="C11049" s="62"/>
      <c r="D11049" s="62"/>
      <c r="E11049" s="62"/>
      <c r="F11049" s="62"/>
      <c r="G11049" s="62"/>
      <c r="H11049" s="62"/>
      <c r="I11049" s="62"/>
      <c r="J11049" s="62"/>
      <c r="K11049" s="62"/>
      <c r="L11049" s="65"/>
      <c r="M11049" s="65"/>
      <c r="N11049" s="65"/>
      <c r="O11049" s="65"/>
      <c r="P11049" s="65"/>
      <c r="Q11049" s="65"/>
      <c r="R11049" s="65"/>
      <c r="S11049" s="65"/>
      <c r="T11049" s="66"/>
    </row>
    <row r="11050" spans="3:20" x14ac:dyDescent="0.3">
      <c r="C11050" s="62"/>
      <c r="D11050" s="62"/>
      <c r="E11050" s="62"/>
      <c r="F11050" s="62"/>
      <c r="G11050" s="62"/>
      <c r="H11050" s="62"/>
      <c r="I11050" s="62"/>
      <c r="J11050" s="62"/>
      <c r="K11050" s="62"/>
      <c r="L11050" s="65"/>
      <c r="M11050" s="65"/>
      <c r="N11050" s="65"/>
      <c r="O11050" s="65"/>
      <c r="P11050" s="65"/>
      <c r="Q11050" s="65"/>
      <c r="R11050" s="65"/>
      <c r="S11050" s="65"/>
      <c r="T11050" s="66"/>
    </row>
    <row r="11051" spans="3:20" x14ac:dyDescent="0.3">
      <c r="C11051" s="62"/>
      <c r="D11051" s="62"/>
      <c r="E11051" s="62"/>
      <c r="F11051" s="62"/>
      <c r="G11051" s="62"/>
      <c r="H11051" s="62"/>
      <c r="I11051" s="62"/>
      <c r="J11051" s="62"/>
      <c r="K11051" s="62"/>
      <c r="L11051" s="65"/>
      <c r="M11051" s="65"/>
      <c r="N11051" s="65"/>
      <c r="O11051" s="65"/>
      <c r="P11051" s="65"/>
      <c r="Q11051" s="65"/>
      <c r="R11051" s="65"/>
      <c r="S11051" s="65"/>
      <c r="T11051" s="66"/>
    </row>
    <row r="11052" spans="3:20" x14ac:dyDescent="0.3">
      <c r="C11052" s="62"/>
      <c r="D11052" s="62"/>
      <c r="E11052" s="62"/>
      <c r="F11052" s="62"/>
      <c r="G11052" s="62"/>
      <c r="H11052" s="62"/>
      <c r="I11052" s="62"/>
      <c r="J11052" s="62"/>
      <c r="K11052" s="62"/>
      <c r="L11052" s="65"/>
      <c r="M11052" s="65"/>
      <c r="N11052" s="65"/>
      <c r="O11052" s="65"/>
      <c r="P11052" s="65"/>
      <c r="Q11052" s="65"/>
      <c r="R11052" s="65"/>
      <c r="S11052" s="65"/>
      <c r="T11052" s="66"/>
    </row>
    <row r="11053" spans="3:20" x14ac:dyDescent="0.3">
      <c r="C11053" s="62"/>
      <c r="D11053" s="62"/>
      <c r="E11053" s="62"/>
      <c r="F11053" s="62"/>
      <c r="G11053" s="62"/>
      <c r="H11053" s="62"/>
      <c r="I11053" s="62"/>
      <c r="J11053" s="62"/>
      <c r="K11053" s="62"/>
      <c r="L11053" s="65"/>
      <c r="M11053" s="65"/>
      <c r="N11053" s="65"/>
      <c r="O11053" s="65"/>
      <c r="P11053" s="65"/>
      <c r="Q11053" s="65"/>
      <c r="R11053" s="65"/>
      <c r="S11053" s="65"/>
      <c r="T11053" s="66"/>
    </row>
    <row r="11054" spans="3:20" x14ac:dyDescent="0.3">
      <c r="C11054" s="62"/>
      <c r="D11054" s="62"/>
      <c r="E11054" s="62"/>
      <c r="F11054" s="62"/>
      <c r="G11054" s="62"/>
      <c r="H11054" s="62"/>
      <c r="I11054" s="62"/>
      <c r="J11054" s="62"/>
      <c r="K11054" s="62"/>
      <c r="L11054" s="65"/>
      <c r="M11054" s="65"/>
      <c r="N11054" s="65"/>
      <c r="O11054" s="65"/>
      <c r="P11054" s="65"/>
      <c r="Q11054" s="65"/>
      <c r="R11054" s="65"/>
      <c r="S11054" s="65"/>
      <c r="T11054" s="66"/>
    </row>
    <row r="11055" spans="3:20" x14ac:dyDescent="0.3">
      <c r="C11055" s="62"/>
      <c r="D11055" s="62"/>
      <c r="E11055" s="62"/>
      <c r="F11055" s="62"/>
      <c r="G11055" s="62"/>
      <c r="H11055" s="62"/>
      <c r="I11055" s="62"/>
      <c r="J11055" s="62"/>
      <c r="K11055" s="62"/>
      <c r="L11055" s="65"/>
      <c r="M11055" s="65"/>
      <c r="N11055" s="65"/>
      <c r="O11055" s="65"/>
      <c r="P11055" s="65"/>
      <c r="Q11055" s="65"/>
      <c r="R11055" s="65"/>
      <c r="S11055" s="65"/>
      <c r="T11055" s="66"/>
    </row>
    <row r="11056" spans="3:20" x14ac:dyDescent="0.3">
      <c r="C11056" s="62"/>
      <c r="D11056" s="62"/>
      <c r="E11056" s="62"/>
      <c r="F11056" s="62"/>
      <c r="G11056" s="62"/>
      <c r="H11056" s="62"/>
      <c r="I11056" s="62"/>
      <c r="J11056" s="62"/>
      <c r="K11056" s="62"/>
      <c r="L11056" s="65"/>
      <c r="M11056" s="65"/>
      <c r="N11056" s="65"/>
      <c r="O11056" s="65"/>
      <c r="P11056" s="65"/>
      <c r="Q11056" s="65"/>
      <c r="R11056" s="65"/>
      <c r="S11056" s="65"/>
      <c r="T11056" s="66"/>
    </row>
    <row r="11057" spans="3:20" x14ac:dyDescent="0.3">
      <c r="C11057" s="62"/>
      <c r="D11057" s="62"/>
      <c r="E11057" s="62"/>
      <c r="F11057" s="62"/>
      <c r="G11057" s="62"/>
      <c r="H11057" s="62"/>
      <c r="I11057" s="62"/>
      <c r="J11057" s="62"/>
      <c r="K11057" s="62"/>
      <c r="L11057" s="65"/>
      <c r="M11057" s="65"/>
      <c r="N11057" s="65"/>
      <c r="O11057" s="65"/>
      <c r="P11057" s="65"/>
      <c r="Q11057" s="65"/>
      <c r="R11057" s="65"/>
      <c r="S11057" s="65"/>
      <c r="T11057" s="66"/>
    </row>
    <row r="11058" spans="3:20" x14ac:dyDescent="0.3">
      <c r="C11058" s="62"/>
      <c r="D11058" s="62"/>
      <c r="E11058" s="62"/>
      <c r="F11058" s="62"/>
      <c r="G11058" s="62"/>
      <c r="H11058" s="62"/>
      <c r="I11058" s="62"/>
      <c r="J11058" s="62"/>
      <c r="K11058" s="62"/>
      <c r="L11058" s="65"/>
      <c r="M11058" s="65"/>
      <c r="N11058" s="65"/>
      <c r="O11058" s="65"/>
      <c r="P11058" s="65"/>
      <c r="Q11058" s="65"/>
      <c r="R11058" s="65"/>
      <c r="S11058" s="65"/>
      <c r="T11058" s="66"/>
    </row>
    <row r="11059" spans="3:20" x14ac:dyDescent="0.3">
      <c r="C11059" s="62"/>
      <c r="D11059" s="62"/>
      <c r="E11059" s="62"/>
      <c r="F11059" s="62"/>
      <c r="G11059" s="62"/>
      <c r="H11059" s="62"/>
      <c r="I11059" s="62"/>
      <c r="J11059" s="62"/>
      <c r="K11059" s="62"/>
      <c r="L11059" s="65"/>
      <c r="M11059" s="65"/>
      <c r="N11059" s="65"/>
      <c r="O11059" s="65"/>
      <c r="P11059" s="65"/>
      <c r="Q11059" s="65"/>
      <c r="R11059" s="65"/>
      <c r="S11059" s="65"/>
      <c r="T11059" s="66"/>
    </row>
    <row r="11060" spans="3:20" x14ac:dyDescent="0.3">
      <c r="C11060" s="62"/>
      <c r="D11060" s="62"/>
      <c r="E11060" s="62"/>
      <c r="F11060" s="62"/>
      <c r="G11060" s="62"/>
      <c r="H11060" s="62"/>
      <c r="I11060" s="62"/>
      <c r="J11060" s="62"/>
      <c r="K11060" s="62"/>
      <c r="L11060" s="65"/>
      <c r="M11060" s="65"/>
      <c r="N11060" s="65"/>
      <c r="O11060" s="65"/>
      <c r="P11060" s="65"/>
      <c r="Q11060" s="65"/>
      <c r="R11060" s="65"/>
      <c r="S11060" s="65"/>
      <c r="T11060" s="66"/>
    </row>
    <row r="11061" spans="3:20" x14ac:dyDescent="0.3">
      <c r="C11061" s="62"/>
      <c r="D11061" s="62"/>
      <c r="E11061" s="62"/>
      <c r="F11061" s="62"/>
      <c r="G11061" s="62"/>
      <c r="H11061" s="62"/>
      <c r="I11061" s="62"/>
      <c r="J11061" s="62"/>
      <c r="K11061" s="62"/>
      <c r="L11061" s="65"/>
      <c r="M11061" s="65"/>
      <c r="N11061" s="65"/>
      <c r="O11061" s="65"/>
      <c r="P11061" s="65"/>
      <c r="Q11061" s="65"/>
      <c r="R11061" s="65"/>
      <c r="S11061" s="65"/>
      <c r="T11061" s="66"/>
    </row>
    <row r="11062" spans="3:20" x14ac:dyDescent="0.3">
      <c r="C11062" s="62"/>
      <c r="D11062" s="62"/>
      <c r="E11062" s="62"/>
      <c r="F11062" s="62"/>
      <c r="G11062" s="62"/>
      <c r="H11062" s="62"/>
      <c r="I11062" s="62"/>
      <c r="J11062" s="62"/>
      <c r="K11062" s="62"/>
      <c r="L11062" s="65"/>
      <c r="M11062" s="65"/>
      <c r="N11062" s="65"/>
      <c r="O11062" s="65"/>
      <c r="P11062" s="65"/>
      <c r="Q11062" s="65"/>
      <c r="R11062" s="65"/>
      <c r="S11062" s="65"/>
      <c r="T11062" s="66"/>
    </row>
    <row r="11063" spans="3:20" x14ac:dyDescent="0.3">
      <c r="C11063" s="62"/>
      <c r="D11063" s="62"/>
      <c r="E11063" s="62"/>
      <c r="F11063" s="62"/>
      <c r="G11063" s="62"/>
      <c r="H11063" s="62"/>
      <c r="I11063" s="62"/>
      <c r="J11063" s="62"/>
      <c r="K11063" s="62"/>
      <c r="L11063" s="65"/>
      <c r="M11063" s="65"/>
      <c r="N11063" s="65"/>
      <c r="O11063" s="65"/>
      <c r="P11063" s="65"/>
      <c r="Q11063" s="65"/>
      <c r="R11063" s="65"/>
      <c r="S11063" s="65"/>
      <c r="T11063" s="66"/>
    </row>
    <row r="11064" spans="3:20" x14ac:dyDescent="0.3">
      <c r="C11064" s="62"/>
      <c r="D11064" s="62"/>
      <c r="E11064" s="62"/>
      <c r="F11064" s="62"/>
      <c r="G11064" s="62"/>
      <c r="H11064" s="62"/>
      <c r="I11064" s="62"/>
      <c r="J11064" s="62"/>
      <c r="K11064" s="62"/>
      <c r="L11064" s="65"/>
      <c r="M11064" s="65"/>
      <c r="N11064" s="65"/>
      <c r="O11064" s="65"/>
      <c r="P11064" s="65"/>
      <c r="Q11064" s="65"/>
      <c r="R11064" s="65"/>
      <c r="S11064" s="65"/>
      <c r="T11064" s="66"/>
    </row>
    <row r="11065" spans="3:20" x14ac:dyDescent="0.3">
      <c r="C11065" s="62"/>
      <c r="D11065" s="62"/>
      <c r="E11065" s="62"/>
      <c r="F11065" s="62"/>
      <c r="G11065" s="62"/>
      <c r="H11065" s="62"/>
      <c r="I11065" s="62"/>
      <c r="J11065" s="62"/>
      <c r="K11065" s="62"/>
      <c r="L11065" s="65"/>
      <c r="M11065" s="65"/>
      <c r="N11065" s="65"/>
      <c r="O11065" s="65"/>
      <c r="P11065" s="65"/>
      <c r="Q11065" s="65"/>
      <c r="R11065" s="65"/>
      <c r="S11065" s="65"/>
      <c r="T11065" s="66"/>
    </row>
    <row r="11066" spans="3:20" x14ac:dyDescent="0.3">
      <c r="C11066" s="62"/>
      <c r="D11066" s="62"/>
      <c r="E11066" s="62"/>
      <c r="F11066" s="62"/>
      <c r="G11066" s="62"/>
      <c r="H11066" s="62"/>
      <c r="I11066" s="62"/>
      <c r="J11066" s="62"/>
      <c r="K11066" s="62"/>
      <c r="L11066" s="65"/>
      <c r="M11066" s="65"/>
      <c r="N11066" s="65"/>
      <c r="O11066" s="65"/>
      <c r="P11066" s="65"/>
      <c r="Q11066" s="65"/>
      <c r="R11066" s="65"/>
      <c r="S11066" s="65"/>
      <c r="T11066" s="66"/>
    </row>
    <row r="11067" spans="3:20" x14ac:dyDescent="0.3">
      <c r="C11067" s="62"/>
      <c r="D11067" s="62"/>
      <c r="E11067" s="62"/>
      <c r="F11067" s="62"/>
      <c r="G11067" s="62"/>
      <c r="H11067" s="62"/>
      <c r="I11067" s="62"/>
      <c r="J11067" s="62"/>
      <c r="K11067" s="62"/>
      <c r="L11067" s="65"/>
      <c r="M11067" s="65"/>
      <c r="N11067" s="65"/>
      <c r="O11067" s="65"/>
      <c r="P11067" s="65"/>
      <c r="Q11067" s="65"/>
      <c r="R11067" s="65"/>
      <c r="S11067" s="65"/>
      <c r="T11067" s="66"/>
    </row>
    <row r="11068" spans="3:20" x14ac:dyDescent="0.3">
      <c r="C11068" s="62"/>
      <c r="D11068" s="62"/>
      <c r="E11068" s="62"/>
      <c r="F11068" s="62"/>
      <c r="G11068" s="62"/>
      <c r="H11068" s="62"/>
      <c r="I11068" s="62"/>
      <c r="J11068" s="62"/>
      <c r="K11068" s="62"/>
      <c r="L11068" s="65"/>
      <c r="M11068" s="65"/>
      <c r="N11068" s="65"/>
      <c r="O11068" s="65"/>
      <c r="P11068" s="65"/>
      <c r="Q11068" s="65"/>
      <c r="R11068" s="65"/>
      <c r="S11068" s="65"/>
      <c r="T11068" s="66"/>
    </row>
    <row r="11069" spans="3:20" x14ac:dyDescent="0.3">
      <c r="C11069" s="62"/>
      <c r="D11069" s="62"/>
      <c r="E11069" s="62"/>
      <c r="F11069" s="62"/>
      <c r="G11069" s="62"/>
      <c r="H11069" s="62"/>
      <c r="I11069" s="62"/>
      <c r="J11069" s="62"/>
      <c r="K11069" s="62"/>
      <c r="L11069" s="65"/>
      <c r="M11069" s="65"/>
      <c r="N11069" s="65"/>
      <c r="O11069" s="65"/>
      <c r="P11069" s="65"/>
      <c r="Q11069" s="65"/>
      <c r="R11069" s="65"/>
      <c r="S11069" s="65"/>
      <c r="T11069" s="66"/>
    </row>
    <row r="11070" spans="3:20" x14ac:dyDescent="0.3">
      <c r="C11070" s="62"/>
      <c r="D11070" s="62"/>
      <c r="E11070" s="62"/>
      <c r="F11070" s="62"/>
      <c r="G11070" s="62"/>
      <c r="H11070" s="62"/>
      <c r="I11070" s="62"/>
      <c r="J11070" s="62"/>
      <c r="K11070" s="62"/>
      <c r="L11070" s="65"/>
      <c r="M11070" s="65"/>
      <c r="N11070" s="65"/>
      <c r="O11070" s="65"/>
      <c r="P11070" s="65"/>
      <c r="Q11070" s="65"/>
      <c r="R11070" s="65"/>
      <c r="S11070" s="65"/>
      <c r="T11070" s="66"/>
    </row>
    <row r="11071" spans="3:20" x14ac:dyDescent="0.3">
      <c r="C11071" s="62"/>
      <c r="D11071" s="62"/>
      <c r="E11071" s="62"/>
      <c r="F11071" s="62"/>
      <c r="G11071" s="62"/>
      <c r="H11071" s="62"/>
      <c r="I11071" s="62"/>
      <c r="J11071" s="62"/>
      <c r="K11071" s="62"/>
      <c r="L11071" s="65"/>
      <c r="M11071" s="65"/>
      <c r="N11071" s="65"/>
      <c r="O11071" s="65"/>
      <c r="P11071" s="65"/>
      <c r="Q11071" s="65"/>
      <c r="R11071" s="65"/>
      <c r="S11071" s="65"/>
      <c r="T11071" s="66"/>
    </row>
    <row r="11072" spans="3:20" x14ac:dyDescent="0.3">
      <c r="C11072" s="62"/>
      <c r="D11072" s="62"/>
      <c r="E11072" s="62"/>
      <c r="F11072" s="62"/>
      <c r="G11072" s="62"/>
      <c r="H11072" s="62"/>
      <c r="I11072" s="62"/>
      <c r="J11072" s="62"/>
      <c r="K11072" s="62"/>
      <c r="L11072" s="65"/>
      <c r="M11072" s="65"/>
      <c r="N11072" s="65"/>
      <c r="O11072" s="65"/>
      <c r="P11072" s="65"/>
      <c r="Q11072" s="65"/>
      <c r="R11072" s="65"/>
      <c r="S11072" s="65"/>
      <c r="T11072" s="66"/>
    </row>
    <row r="11073" spans="3:20" x14ac:dyDescent="0.3">
      <c r="C11073" s="62"/>
      <c r="D11073" s="62"/>
      <c r="E11073" s="62"/>
      <c r="F11073" s="62"/>
      <c r="G11073" s="62"/>
      <c r="H11073" s="62"/>
      <c r="I11073" s="62"/>
      <c r="J11073" s="62"/>
      <c r="K11073" s="62"/>
      <c r="L11073" s="65"/>
      <c r="M11073" s="65"/>
      <c r="N11073" s="65"/>
      <c r="O11073" s="65"/>
      <c r="P11073" s="65"/>
      <c r="Q11073" s="65"/>
      <c r="R11073" s="65"/>
      <c r="S11073" s="65"/>
      <c r="T11073" s="66"/>
    </row>
    <row r="11074" spans="3:20" x14ac:dyDescent="0.3">
      <c r="C11074" s="62"/>
      <c r="D11074" s="62"/>
      <c r="E11074" s="62"/>
      <c r="F11074" s="62"/>
      <c r="G11074" s="62"/>
      <c r="H11074" s="62"/>
      <c r="I11074" s="62"/>
      <c r="J11074" s="62"/>
      <c r="K11074" s="62"/>
      <c r="L11074" s="65"/>
      <c r="M11074" s="65"/>
      <c r="N11074" s="65"/>
      <c r="O11074" s="65"/>
      <c r="P11074" s="65"/>
      <c r="Q11074" s="65"/>
      <c r="R11074" s="65"/>
      <c r="S11074" s="65"/>
      <c r="T11074" s="66"/>
    </row>
    <row r="11075" spans="3:20" x14ac:dyDescent="0.3">
      <c r="C11075" s="62"/>
      <c r="D11075" s="62"/>
      <c r="E11075" s="62"/>
      <c r="F11075" s="62"/>
      <c r="G11075" s="62"/>
      <c r="H11075" s="62"/>
      <c r="I11075" s="62"/>
      <c r="J11075" s="62"/>
      <c r="K11075" s="62"/>
      <c r="L11075" s="65"/>
      <c r="M11075" s="65"/>
      <c r="N11075" s="65"/>
      <c r="O11075" s="65"/>
      <c r="P11075" s="65"/>
      <c r="Q11075" s="65"/>
      <c r="R11075" s="65"/>
      <c r="S11075" s="65"/>
      <c r="T11075" s="66"/>
    </row>
    <row r="11076" spans="3:20" x14ac:dyDescent="0.3">
      <c r="C11076" s="62"/>
      <c r="D11076" s="62"/>
      <c r="E11076" s="62"/>
      <c r="F11076" s="62"/>
      <c r="G11076" s="62"/>
      <c r="H11076" s="62"/>
      <c r="I11076" s="62"/>
      <c r="J11076" s="62"/>
      <c r="K11076" s="62"/>
      <c r="L11076" s="65"/>
      <c r="M11076" s="65"/>
      <c r="N11076" s="65"/>
      <c r="O11076" s="65"/>
      <c r="P11076" s="65"/>
      <c r="Q11076" s="65"/>
      <c r="R11076" s="65"/>
      <c r="S11076" s="65"/>
      <c r="T11076" s="66"/>
    </row>
    <row r="11077" spans="3:20" x14ac:dyDescent="0.3">
      <c r="C11077" s="62"/>
      <c r="D11077" s="62"/>
      <c r="E11077" s="62"/>
      <c r="F11077" s="62"/>
      <c r="G11077" s="62"/>
      <c r="H11077" s="62"/>
      <c r="I11077" s="62"/>
      <c r="J11077" s="62"/>
      <c r="K11077" s="62"/>
      <c r="L11077" s="65"/>
      <c r="M11077" s="65"/>
      <c r="N11077" s="65"/>
      <c r="O11077" s="65"/>
      <c r="P11077" s="65"/>
      <c r="Q11077" s="65"/>
      <c r="R11077" s="65"/>
      <c r="S11077" s="65"/>
      <c r="T11077" s="66"/>
    </row>
    <row r="11078" spans="3:20" x14ac:dyDescent="0.3">
      <c r="C11078" s="62"/>
      <c r="D11078" s="62"/>
      <c r="E11078" s="62"/>
      <c r="F11078" s="62"/>
      <c r="G11078" s="62"/>
      <c r="H11078" s="62"/>
      <c r="I11078" s="62"/>
      <c r="J11078" s="62"/>
      <c r="K11078" s="62"/>
      <c r="L11078" s="65"/>
      <c r="M11078" s="65"/>
      <c r="N11078" s="65"/>
      <c r="O11078" s="65"/>
      <c r="P11078" s="65"/>
      <c r="Q11078" s="65"/>
      <c r="R11078" s="65"/>
      <c r="S11078" s="65"/>
      <c r="T11078" s="66"/>
    </row>
    <row r="11079" spans="3:20" x14ac:dyDescent="0.3">
      <c r="C11079" s="62"/>
      <c r="D11079" s="62"/>
      <c r="E11079" s="62"/>
      <c r="F11079" s="62"/>
      <c r="G11079" s="62"/>
      <c r="H11079" s="62"/>
      <c r="I11079" s="62"/>
      <c r="J11079" s="62"/>
      <c r="K11079" s="62"/>
      <c r="L11079" s="65"/>
      <c r="M11079" s="65"/>
      <c r="N11079" s="65"/>
      <c r="O11079" s="65"/>
      <c r="P11079" s="65"/>
      <c r="Q11079" s="65"/>
      <c r="R11079" s="65"/>
      <c r="S11079" s="65"/>
      <c r="T11079" s="66"/>
    </row>
    <row r="11080" spans="3:20" x14ac:dyDescent="0.3">
      <c r="C11080" s="62"/>
      <c r="D11080" s="62"/>
      <c r="E11080" s="62"/>
      <c r="F11080" s="62"/>
      <c r="G11080" s="62"/>
      <c r="H11080" s="62"/>
      <c r="I11080" s="62"/>
      <c r="J11080" s="62"/>
      <c r="K11080" s="62"/>
      <c r="L11080" s="65"/>
      <c r="M11080" s="65"/>
      <c r="N11080" s="65"/>
      <c r="O11080" s="65"/>
      <c r="P11080" s="65"/>
      <c r="Q11080" s="65"/>
      <c r="R11080" s="65"/>
      <c r="S11080" s="65"/>
      <c r="T11080" s="66"/>
    </row>
    <row r="11081" spans="3:20" x14ac:dyDescent="0.3">
      <c r="C11081" s="62"/>
      <c r="D11081" s="62"/>
      <c r="E11081" s="62"/>
      <c r="F11081" s="62"/>
      <c r="G11081" s="62"/>
      <c r="H11081" s="62"/>
      <c r="I11081" s="62"/>
      <c r="J11081" s="62"/>
      <c r="K11081" s="62"/>
      <c r="L11081" s="65"/>
      <c r="M11081" s="65"/>
      <c r="N11081" s="65"/>
      <c r="O11081" s="65"/>
      <c r="P11081" s="65"/>
      <c r="Q11081" s="65"/>
      <c r="R11081" s="65"/>
      <c r="S11081" s="65"/>
      <c r="T11081" s="66"/>
    </row>
    <row r="11082" spans="3:20" x14ac:dyDescent="0.3">
      <c r="C11082" s="62"/>
      <c r="D11082" s="62"/>
      <c r="E11082" s="62"/>
      <c r="F11082" s="62"/>
      <c r="G11082" s="62"/>
      <c r="H11082" s="62"/>
      <c r="I11082" s="62"/>
      <c r="J11082" s="62"/>
      <c r="K11082" s="62"/>
      <c r="L11082" s="65"/>
      <c r="M11082" s="65"/>
      <c r="N11082" s="65"/>
      <c r="O11082" s="65"/>
      <c r="P11082" s="65"/>
      <c r="Q11082" s="65"/>
      <c r="R11082" s="65"/>
      <c r="S11082" s="65"/>
      <c r="T11082" s="66"/>
    </row>
    <row r="11083" spans="3:20" x14ac:dyDescent="0.3">
      <c r="C11083" s="62"/>
      <c r="D11083" s="62"/>
      <c r="E11083" s="62"/>
      <c r="F11083" s="62"/>
      <c r="G11083" s="62"/>
      <c r="H11083" s="62"/>
      <c r="I11083" s="62"/>
      <c r="J11083" s="62"/>
      <c r="K11083" s="62"/>
      <c r="L11083" s="65"/>
      <c r="M11083" s="65"/>
      <c r="N11083" s="65"/>
      <c r="O11083" s="65"/>
      <c r="P11083" s="65"/>
      <c r="Q11083" s="65"/>
      <c r="R11083" s="65"/>
      <c r="S11083" s="65"/>
      <c r="T11083" s="66"/>
    </row>
    <row r="11084" spans="3:20" x14ac:dyDescent="0.3">
      <c r="C11084" s="62"/>
      <c r="D11084" s="62"/>
      <c r="E11084" s="62"/>
      <c r="F11084" s="62"/>
      <c r="G11084" s="62"/>
      <c r="H11084" s="62"/>
      <c r="I11084" s="62"/>
      <c r="J11084" s="62"/>
      <c r="K11084" s="62"/>
      <c r="L11084" s="65"/>
      <c r="M11084" s="65"/>
      <c r="N11084" s="65"/>
      <c r="O11084" s="65"/>
      <c r="P11084" s="65"/>
      <c r="Q11084" s="65"/>
      <c r="R11084" s="65"/>
      <c r="S11084" s="65"/>
      <c r="T11084" s="66"/>
    </row>
    <row r="11085" spans="3:20" x14ac:dyDescent="0.3">
      <c r="C11085" s="62"/>
      <c r="D11085" s="62"/>
      <c r="E11085" s="62"/>
      <c r="F11085" s="62"/>
      <c r="G11085" s="62"/>
      <c r="H11085" s="62"/>
      <c r="I11085" s="62"/>
      <c r="J11085" s="62"/>
      <c r="K11085" s="62"/>
      <c r="L11085" s="65"/>
      <c r="M11085" s="65"/>
      <c r="N11085" s="65"/>
      <c r="O11085" s="65"/>
      <c r="P11085" s="65"/>
      <c r="Q11085" s="65"/>
      <c r="R11085" s="65"/>
      <c r="S11085" s="65"/>
      <c r="T11085" s="66"/>
    </row>
    <row r="11086" spans="3:20" x14ac:dyDescent="0.3">
      <c r="C11086" s="62"/>
      <c r="D11086" s="62"/>
      <c r="E11086" s="62"/>
      <c r="F11086" s="62"/>
      <c r="G11086" s="62"/>
      <c r="H11086" s="62"/>
      <c r="I11086" s="62"/>
      <c r="J11086" s="62"/>
      <c r="K11086" s="62"/>
      <c r="L11086" s="65"/>
      <c r="M11086" s="65"/>
      <c r="N11086" s="65"/>
      <c r="O11086" s="65"/>
      <c r="P11086" s="65"/>
      <c r="Q11086" s="65"/>
      <c r="R11086" s="65"/>
      <c r="S11086" s="65"/>
      <c r="T11086" s="66"/>
    </row>
    <row r="11087" spans="3:20" x14ac:dyDescent="0.3">
      <c r="C11087" s="62"/>
      <c r="D11087" s="62"/>
      <c r="E11087" s="62"/>
      <c r="F11087" s="62"/>
      <c r="G11087" s="62"/>
      <c r="H11087" s="62"/>
      <c r="I11087" s="62"/>
      <c r="J11087" s="62"/>
      <c r="K11087" s="62"/>
      <c r="L11087" s="65"/>
      <c r="M11087" s="65"/>
      <c r="N11087" s="65"/>
      <c r="O11087" s="65"/>
      <c r="P11087" s="65"/>
      <c r="Q11087" s="65"/>
      <c r="R11087" s="65"/>
      <c r="S11087" s="65"/>
      <c r="T11087" s="66"/>
    </row>
    <row r="11088" spans="3:20" x14ac:dyDescent="0.3">
      <c r="C11088" s="62"/>
      <c r="D11088" s="62"/>
      <c r="E11088" s="62"/>
      <c r="F11088" s="62"/>
      <c r="G11088" s="62"/>
      <c r="H11088" s="62"/>
      <c r="I11088" s="62"/>
      <c r="J11088" s="62"/>
      <c r="K11088" s="62"/>
      <c r="L11088" s="65"/>
      <c r="M11088" s="65"/>
      <c r="N11088" s="65"/>
      <c r="O11088" s="65"/>
      <c r="P11088" s="65"/>
      <c r="Q11088" s="65"/>
      <c r="R11088" s="65"/>
      <c r="S11088" s="65"/>
      <c r="T11088" s="66"/>
    </row>
    <row r="11089" spans="3:20" x14ac:dyDescent="0.3">
      <c r="C11089" s="62"/>
      <c r="D11089" s="62"/>
      <c r="E11089" s="62"/>
      <c r="F11089" s="62"/>
      <c r="G11089" s="62"/>
      <c r="H11089" s="62"/>
      <c r="I11089" s="62"/>
      <c r="J11089" s="62"/>
      <c r="K11089" s="62"/>
      <c r="L11089" s="65"/>
      <c r="M11089" s="65"/>
      <c r="N11089" s="65"/>
      <c r="O11089" s="65"/>
      <c r="P11089" s="65"/>
      <c r="Q11089" s="65"/>
      <c r="R11089" s="65"/>
      <c r="S11089" s="65"/>
      <c r="T11089" s="66"/>
    </row>
    <row r="11090" spans="3:20" x14ac:dyDescent="0.3">
      <c r="C11090" s="62"/>
      <c r="D11090" s="62"/>
      <c r="E11090" s="62"/>
      <c r="F11090" s="62"/>
      <c r="G11090" s="62"/>
      <c r="H11090" s="62"/>
      <c r="I11090" s="62"/>
      <c r="J11090" s="62"/>
      <c r="K11090" s="62"/>
      <c r="L11090" s="65"/>
      <c r="M11090" s="65"/>
      <c r="N11090" s="65"/>
      <c r="O11090" s="65"/>
      <c r="P11090" s="65"/>
      <c r="Q11090" s="65"/>
      <c r="R11090" s="65"/>
      <c r="S11090" s="65"/>
      <c r="T11090" s="66"/>
    </row>
    <row r="11091" spans="3:20" x14ac:dyDescent="0.3">
      <c r="C11091" s="62"/>
      <c r="D11091" s="62"/>
      <c r="E11091" s="62"/>
      <c r="F11091" s="62"/>
      <c r="G11091" s="62"/>
      <c r="H11091" s="62"/>
      <c r="I11091" s="62"/>
      <c r="J11091" s="62"/>
      <c r="K11091" s="62"/>
      <c r="L11091" s="65"/>
      <c r="M11091" s="65"/>
      <c r="N11091" s="65"/>
      <c r="O11091" s="65"/>
      <c r="P11091" s="65"/>
      <c r="Q11091" s="65"/>
      <c r="R11091" s="65"/>
      <c r="S11091" s="65"/>
      <c r="T11091" s="66"/>
    </row>
    <row r="11092" spans="3:20" x14ac:dyDescent="0.3">
      <c r="C11092" s="62"/>
      <c r="D11092" s="62"/>
      <c r="E11092" s="62"/>
      <c r="F11092" s="62"/>
      <c r="G11092" s="62"/>
      <c r="H11092" s="62"/>
      <c r="I11092" s="62"/>
      <c r="J11092" s="62"/>
      <c r="K11092" s="62"/>
      <c r="L11092" s="65"/>
      <c r="M11092" s="65"/>
      <c r="N11092" s="65"/>
      <c r="O11092" s="65"/>
      <c r="P11092" s="65"/>
      <c r="Q11092" s="65"/>
      <c r="R11092" s="65"/>
      <c r="S11092" s="65"/>
      <c r="T11092" s="66"/>
    </row>
    <row r="11093" spans="3:20" x14ac:dyDescent="0.3">
      <c r="C11093" s="62"/>
      <c r="D11093" s="62"/>
      <c r="E11093" s="62"/>
      <c r="F11093" s="62"/>
      <c r="G11093" s="62"/>
      <c r="H11093" s="62"/>
      <c r="I11093" s="62"/>
      <c r="J11093" s="62"/>
      <c r="K11093" s="62"/>
      <c r="L11093" s="65"/>
      <c r="M11093" s="65"/>
      <c r="N11093" s="65"/>
      <c r="O11093" s="65"/>
      <c r="P11093" s="65"/>
      <c r="Q11093" s="65"/>
      <c r="R11093" s="65"/>
      <c r="S11093" s="65"/>
      <c r="T11093" s="66"/>
    </row>
    <row r="11094" spans="3:20" x14ac:dyDescent="0.3">
      <c r="C11094" s="62"/>
      <c r="D11094" s="62"/>
      <c r="E11094" s="62"/>
      <c r="F11094" s="62"/>
      <c r="G11094" s="62"/>
      <c r="H11094" s="62"/>
      <c r="I11094" s="62"/>
      <c r="J11094" s="62"/>
      <c r="K11094" s="62"/>
      <c r="L11094" s="65"/>
      <c r="M11094" s="65"/>
      <c r="N11094" s="65"/>
      <c r="O11094" s="65"/>
      <c r="P11094" s="65"/>
      <c r="Q11094" s="65"/>
      <c r="R11094" s="65"/>
      <c r="S11094" s="65"/>
      <c r="T11094" s="66"/>
    </row>
    <row r="11095" spans="3:20" x14ac:dyDescent="0.3">
      <c r="C11095" s="62"/>
      <c r="D11095" s="62"/>
      <c r="E11095" s="62"/>
      <c r="F11095" s="62"/>
      <c r="G11095" s="62"/>
      <c r="H11095" s="62"/>
      <c r="I11095" s="62"/>
      <c r="J11095" s="62"/>
      <c r="K11095" s="62"/>
      <c r="L11095" s="65"/>
      <c r="M11095" s="65"/>
      <c r="N11095" s="65"/>
      <c r="O11095" s="65"/>
      <c r="P11095" s="65"/>
      <c r="Q11095" s="65"/>
      <c r="R11095" s="65"/>
      <c r="S11095" s="65"/>
      <c r="T11095" s="66"/>
    </row>
    <row r="11096" spans="3:20" x14ac:dyDescent="0.3">
      <c r="C11096" s="62"/>
      <c r="D11096" s="62"/>
      <c r="E11096" s="62"/>
      <c r="F11096" s="62"/>
      <c r="G11096" s="62"/>
      <c r="H11096" s="62"/>
      <c r="I11096" s="62"/>
      <c r="J11096" s="62"/>
      <c r="K11096" s="62"/>
      <c r="L11096" s="65"/>
      <c r="M11096" s="65"/>
      <c r="N11096" s="65"/>
      <c r="O11096" s="65"/>
      <c r="P11096" s="65"/>
      <c r="Q11096" s="65"/>
      <c r="R11096" s="65"/>
      <c r="S11096" s="65"/>
      <c r="T11096" s="66"/>
    </row>
    <row r="11097" spans="3:20" x14ac:dyDescent="0.3">
      <c r="C11097" s="62"/>
      <c r="D11097" s="62"/>
      <c r="E11097" s="62"/>
      <c r="F11097" s="62"/>
      <c r="G11097" s="62"/>
      <c r="H11097" s="62"/>
      <c r="I11097" s="62"/>
      <c r="J11097" s="62"/>
      <c r="K11097" s="62"/>
      <c r="L11097" s="65"/>
      <c r="M11097" s="65"/>
      <c r="N11097" s="65"/>
      <c r="O11097" s="65"/>
      <c r="P11097" s="65"/>
      <c r="Q11097" s="65"/>
      <c r="R11097" s="65"/>
      <c r="S11097" s="65"/>
      <c r="T11097" s="66"/>
    </row>
    <row r="11098" spans="3:20" x14ac:dyDescent="0.3">
      <c r="C11098" s="62"/>
      <c r="D11098" s="62"/>
      <c r="E11098" s="62"/>
      <c r="F11098" s="62"/>
      <c r="G11098" s="62"/>
      <c r="H11098" s="62"/>
      <c r="I11098" s="62"/>
      <c r="J11098" s="62"/>
      <c r="K11098" s="62"/>
      <c r="L11098" s="65"/>
      <c r="M11098" s="65"/>
      <c r="N11098" s="65"/>
      <c r="O11098" s="65"/>
      <c r="P11098" s="65"/>
      <c r="Q11098" s="65"/>
      <c r="R11098" s="65"/>
      <c r="S11098" s="65"/>
      <c r="T11098" s="66"/>
    </row>
    <row r="11099" spans="3:20" x14ac:dyDescent="0.3">
      <c r="C11099" s="62"/>
      <c r="D11099" s="62"/>
      <c r="E11099" s="62"/>
      <c r="F11099" s="62"/>
      <c r="G11099" s="62"/>
      <c r="H11099" s="62"/>
      <c r="I11099" s="62"/>
      <c r="J11099" s="62"/>
      <c r="K11099" s="62"/>
      <c r="L11099" s="65"/>
      <c r="M11099" s="65"/>
      <c r="N11099" s="65"/>
      <c r="O11099" s="65"/>
      <c r="P11099" s="65"/>
      <c r="Q11099" s="65"/>
      <c r="R11099" s="65"/>
      <c r="S11099" s="65"/>
      <c r="T11099" s="66"/>
    </row>
    <row r="11100" spans="3:20" x14ac:dyDescent="0.3">
      <c r="C11100" s="62"/>
      <c r="D11100" s="62"/>
      <c r="E11100" s="62"/>
      <c r="F11100" s="62"/>
      <c r="G11100" s="62"/>
      <c r="H11100" s="62"/>
      <c r="I11100" s="62"/>
      <c r="J11100" s="62"/>
      <c r="K11100" s="62"/>
      <c r="L11100" s="65"/>
      <c r="M11100" s="65"/>
      <c r="N11100" s="65"/>
      <c r="O11100" s="65"/>
      <c r="P11100" s="65"/>
      <c r="Q11100" s="65"/>
      <c r="R11100" s="65"/>
      <c r="S11100" s="65"/>
      <c r="T11100" s="66"/>
    </row>
    <row r="11101" spans="3:20" x14ac:dyDescent="0.3">
      <c r="C11101" s="62"/>
      <c r="D11101" s="62"/>
      <c r="E11101" s="62"/>
      <c r="F11101" s="62"/>
      <c r="G11101" s="62"/>
      <c r="H11101" s="62"/>
      <c r="I11101" s="62"/>
      <c r="J11101" s="62"/>
      <c r="K11101" s="62"/>
      <c r="L11101" s="65"/>
      <c r="M11101" s="65"/>
      <c r="N11101" s="65"/>
      <c r="O11101" s="65"/>
      <c r="P11101" s="65"/>
      <c r="Q11101" s="65"/>
      <c r="R11101" s="65"/>
      <c r="S11101" s="65"/>
      <c r="T11101" s="66"/>
    </row>
    <row r="11102" spans="3:20" x14ac:dyDescent="0.3">
      <c r="C11102" s="62"/>
      <c r="D11102" s="62"/>
      <c r="E11102" s="62"/>
      <c r="F11102" s="62"/>
      <c r="G11102" s="62"/>
      <c r="H11102" s="62"/>
      <c r="I11102" s="62"/>
      <c r="J11102" s="62"/>
      <c r="K11102" s="62"/>
      <c r="L11102" s="65"/>
      <c r="M11102" s="65"/>
      <c r="N11102" s="65"/>
      <c r="O11102" s="65"/>
      <c r="P11102" s="65"/>
      <c r="Q11102" s="65"/>
      <c r="R11102" s="65"/>
      <c r="S11102" s="65"/>
      <c r="T11102" s="66"/>
    </row>
    <row r="11103" spans="3:20" x14ac:dyDescent="0.3">
      <c r="C11103" s="62"/>
      <c r="D11103" s="62"/>
      <c r="E11103" s="62"/>
      <c r="F11103" s="62"/>
      <c r="G11103" s="62"/>
      <c r="H11103" s="62"/>
      <c r="I11103" s="62"/>
      <c r="J11103" s="62"/>
      <c r="K11103" s="62"/>
      <c r="L11103" s="65"/>
      <c r="M11103" s="65"/>
      <c r="N11103" s="65"/>
      <c r="O11103" s="65"/>
      <c r="P11103" s="65"/>
      <c r="Q11103" s="65"/>
      <c r="R11103" s="65"/>
      <c r="S11103" s="65"/>
      <c r="T11103" s="66"/>
    </row>
    <row r="11104" spans="3:20" x14ac:dyDescent="0.3">
      <c r="C11104" s="62"/>
      <c r="D11104" s="62"/>
      <c r="E11104" s="62"/>
      <c r="F11104" s="62"/>
      <c r="G11104" s="62"/>
      <c r="H11104" s="62"/>
      <c r="I11104" s="62"/>
      <c r="J11104" s="62"/>
      <c r="K11104" s="62"/>
      <c r="L11104" s="65"/>
      <c r="M11104" s="65"/>
      <c r="N11104" s="65"/>
      <c r="O11104" s="65"/>
      <c r="P11104" s="65"/>
      <c r="Q11104" s="65"/>
      <c r="R11104" s="65"/>
      <c r="S11104" s="65"/>
      <c r="T11104" s="66"/>
    </row>
    <row r="11105" spans="3:20" x14ac:dyDescent="0.3">
      <c r="C11105" s="62"/>
      <c r="D11105" s="62"/>
      <c r="E11105" s="62"/>
      <c r="F11105" s="62"/>
      <c r="G11105" s="62"/>
      <c r="H11105" s="62"/>
      <c r="I11105" s="62"/>
      <c r="J11105" s="62"/>
      <c r="K11105" s="62"/>
      <c r="L11105" s="65"/>
      <c r="M11105" s="65"/>
      <c r="N11105" s="65"/>
      <c r="O11105" s="65"/>
      <c r="P11105" s="65"/>
      <c r="Q11105" s="65"/>
      <c r="R11105" s="65"/>
      <c r="S11105" s="65"/>
      <c r="T11105" s="66"/>
    </row>
    <row r="11106" spans="3:20" x14ac:dyDescent="0.3">
      <c r="C11106" s="62"/>
      <c r="D11106" s="62"/>
      <c r="E11106" s="62"/>
      <c r="F11106" s="62"/>
      <c r="G11106" s="62"/>
      <c r="H11106" s="62"/>
      <c r="I11106" s="62"/>
      <c r="J11106" s="62"/>
      <c r="K11106" s="62"/>
      <c r="L11106" s="65"/>
      <c r="M11106" s="65"/>
      <c r="N11106" s="65"/>
      <c r="O11106" s="65"/>
      <c r="P11106" s="65"/>
      <c r="Q11106" s="65"/>
      <c r="R11106" s="65"/>
      <c r="S11106" s="65"/>
      <c r="T11106" s="66"/>
    </row>
    <row r="11107" spans="3:20" x14ac:dyDescent="0.3">
      <c r="C11107" s="62"/>
      <c r="D11107" s="62"/>
      <c r="E11107" s="62"/>
      <c r="F11107" s="62"/>
      <c r="G11107" s="62"/>
      <c r="H11107" s="62"/>
      <c r="I11107" s="62"/>
      <c r="J11107" s="62"/>
      <c r="K11107" s="62"/>
      <c r="L11107" s="65"/>
      <c r="M11107" s="65"/>
      <c r="N11107" s="65"/>
      <c r="O11107" s="65"/>
      <c r="P11107" s="65"/>
      <c r="Q11107" s="65"/>
      <c r="R11107" s="65"/>
      <c r="S11107" s="65"/>
      <c r="T11107" s="66"/>
    </row>
    <row r="11108" spans="3:20" x14ac:dyDescent="0.3">
      <c r="C11108" s="62"/>
      <c r="D11108" s="62"/>
      <c r="E11108" s="62"/>
      <c r="F11108" s="62"/>
      <c r="G11108" s="62"/>
      <c r="H11108" s="62"/>
      <c r="I11108" s="62"/>
      <c r="J11108" s="62"/>
      <c r="K11108" s="62"/>
      <c r="L11108" s="65"/>
      <c r="M11108" s="65"/>
      <c r="N11108" s="65"/>
      <c r="O11108" s="65"/>
      <c r="P11108" s="65"/>
      <c r="Q11108" s="65"/>
      <c r="R11108" s="65"/>
      <c r="S11108" s="65"/>
      <c r="T11108" s="66"/>
    </row>
    <row r="11109" spans="3:20" x14ac:dyDescent="0.3">
      <c r="C11109" s="62"/>
      <c r="D11109" s="62"/>
      <c r="E11109" s="62"/>
      <c r="F11109" s="62"/>
      <c r="G11109" s="62"/>
      <c r="H11109" s="62"/>
      <c r="I11109" s="62"/>
      <c r="J11109" s="62"/>
      <c r="K11109" s="62"/>
      <c r="L11109" s="65"/>
      <c r="M11109" s="65"/>
      <c r="N11109" s="65"/>
      <c r="O11109" s="65"/>
      <c r="P11109" s="65"/>
      <c r="Q11109" s="65"/>
      <c r="R11109" s="65"/>
      <c r="S11109" s="65"/>
      <c r="T11109" s="66"/>
    </row>
    <row r="11110" spans="3:20" x14ac:dyDescent="0.3">
      <c r="C11110" s="62"/>
      <c r="D11110" s="62"/>
      <c r="E11110" s="62"/>
      <c r="F11110" s="62"/>
      <c r="G11110" s="62"/>
      <c r="H11110" s="62"/>
      <c r="I11110" s="62"/>
      <c r="J11110" s="62"/>
      <c r="K11110" s="62"/>
      <c r="L11110" s="65"/>
      <c r="M11110" s="65"/>
      <c r="N11110" s="65"/>
      <c r="O11110" s="65"/>
      <c r="P11110" s="65"/>
      <c r="Q11110" s="65"/>
      <c r="R11110" s="65"/>
      <c r="S11110" s="65"/>
      <c r="T11110" s="66"/>
    </row>
    <row r="11111" spans="3:20" x14ac:dyDescent="0.3">
      <c r="C11111" s="62"/>
      <c r="D11111" s="62"/>
      <c r="E11111" s="62"/>
      <c r="F11111" s="62"/>
      <c r="G11111" s="62"/>
      <c r="H11111" s="62"/>
      <c r="I11111" s="62"/>
      <c r="J11111" s="62"/>
      <c r="K11111" s="62"/>
      <c r="L11111" s="65"/>
      <c r="M11111" s="65"/>
      <c r="N11111" s="65"/>
      <c r="O11111" s="65"/>
      <c r="P11111" s="65"/>
      <c r="Q11111" s="65"/>
      <c r="R11111" s="65"/>
      <c r="S11111" s="65"/>
      <c r="T11111" s="66"/>
    </row>
    <row r="11112" spans="3:20" x14ac:dyDescent="0.3">
      <c r="C11112" s="62"/>
      <c r="D11112" s="62"/>
      <c r="E11112" s="62"/>
      <c r="F11112" s="62"/>
      <c r="G11112" s="62"/>
      <c r="H11112" s="62"/>
      <c r="I11112" s="62"/>
      <c r="J11112" s="62"/>
      <c r="K11112" s="62"/>
      <c r="L11112" s="65"/>
      <c r="M11112" s="65"/>
      <c r="N11112" s="65"/>
      <c r="O11112" s="65"/>
      <c r="P11112" s="65"/>
      <c r="Q11112" s="65"/>
      <c r="R11112" s="65"/>
      <c r="S11112" s="65"/>
      <c r="T11112" s="66"/>
    </row>
    <row r="11113" spans="3:20" x14ac:dyDescent="0.3">
      <c r="C11113" s="62"/>
      <c r="D11113" s="62"/>
      <c r="E11113" s="62"/>
      <c r="F11113" s="62"/>
      <c r="G11113" s="62"/>
      <c r="H11113" s="62"/>
      <c r="I11113" s="62"/>
      <c r="J11113" s="62"/>
      <c r="K11113" s="62"/>
      <c r="L11113" s="65"/>
      <c r="M11113" s="65"/>
      <c r="N11113" s="65"/>
      <c r="O11113" s="65"/>
      <c r="P11113" s="65"/>
      <c r="Q11113" s="65"/>
      <c r="R11113" s="65"/>
      <c r="S11113" s="65"/>
      <c r="T11113" s="66"/>
    </row>
    <row r="11114" spans="3:20" x14ac:dyDescent="0.3">
      <c r="C11114" s="62"/>
      <c r="D11114" s="62"/>
      <c r="E11114" s="62"/>
      <c r="F11114" s="62"/>
      <c r="G11114" s="62"/>
      <c r="H11114" s="62"/>
      <c r="I11114" s="62"/>
      <c r="J11114" s="62"/>
      <c r="K11114" s="62"/>
      <c r="L11114" s="65"/>
      <c r="M11114" s="65"/>
      <c r="N11114" s="65"/>
      <c r="O11114" s="65"/>
      <c r="P11114" s="65"/>
      <c r="Q11114" s="65"/>
      <c r="R11114" s="65"/>
      <c r="S11114" s="65"/>
      <c r="T11114" s="66"/>
    </row>
    <row r="11115" spans="3:20" x14ac:dyDescent="0.3">
      <c r="C11115" s="62"/>
      <c r="D11115" s="62"/>
      <c r="E11115" s="62"/>
      <c r="F11115" s="62"/>
      <c r="G11115" s="62"/>
      <c r="H11115" s="62"/>
      <c r="I11115" s="62"/>
      <c r="J11115" s="62"/>
      <c r="K11115" s="62"/>
      <c r="L11115" s="65"/>
      <c r="M11115" s="65"/>
      <c r="N11115" s="65"/>
      <c r="O11115" s="65"/>
      <c r="P11115" s="65"/>
      <c r="Q11115" s="65"/>
      <c r="R11115" s="65"/>
      <c r="S11115" s="65"/>
      <c r="T11115" s="66"/>
    </row>
    <row r="11116" spans="3:20" x14ac:dyDescent="0.3">
      <c r="C11116" s="62"/>
      <c r="D11116" s="62"/>
      <c r="E11116" s="62"/>
      <c r="F11116" s="62"/>
      <c r="G11116" s="62"/>
      <c r="H11116" s="62"/>
      <c r="I11116" s="62"/>
      <c r="J11116" s="62"/>
      <c r="K11116" s="62"/>
      <c r="L11116" s="65"/>
      <c r="M11116" s="65"/>
      <c r="N11116" s="65"/>
      <c r="O11116" s="65"/>
      <c r="P11116" s="65"/>
      <c r="Q11116" s="65"/>
      <c r="R11116" s="65"/>
      <c r="S11116" s="65"/>
      <c r="T11116" s="66"/>
    </row>
    <row r="11117" spans="3:20" x14ac:dyDescent="0.3">
      <c r="C11117" s="62"/>
      <c r="D11117" s="62"/>
      <c r="E11117" s="62"/>
      <c r="F11117" s="62"/>
      <c r="G11117" s="62"/>
      <c r="H11117" s="62"/>
      <c r="I11117" s="62"/>
      <c r="J11117" s="62"/>
      <c r="K11117" s="62"/>
      <c r="L11117" s="65"/>
      <c r="M11117" s="65"/>
      <c r="N11117" s="65"/>
      <c r="O11117" s="65"/>
      <c r="P11117" s="65"/>
      <c r="Q11117" s="65"/>
      <c r="R11117" s="65"/>
      <c r="S11117" s="65"/>
      <c r="T11117" s="66"/>
    </row>
    <row r="11118" spans="3:20" x14ac:dyDescent="0.3">
      <c r="C11118" s="62"/>
      <c r="D11118" s="62"/>
      <c r="E11118" s="62"/>
      <c r="F11118" s="62"/>
      <c r="G11118" s="62"/>
      <c r="H11118" s="62"/>
      <c r="I11118" s="62"/>
      <c r="J11118" s="62"/>
      <c r="K11118" s="62"/>
      <c r="L11118" s="65"/>
      <c r="M11118" s="65"/>
      <c r="N11118" s="65"/>
      <c r="O11118" s="65"/>
      <c r="P11118" s="65"/>
      <c r="Q11118" s="65"/>
      <c r="R11118" s="65"/>
      <c r="S11118" s="65"/>
      <c r="T11118" s="66"/>
    </row>
    <row r="11119" spans="3:20" x14ac:dyDescent="0.3">
      <c r="C11119" s="62"/>
      <c r="D11119" s="62"/>
      <c r="E11119" s="62"/>
      <c r="F11119" s="62"/>
      <c r="G11119" s="62"/>
      <c r="H11119" s="62"/>
      <c r="I11119" s="62"/>
      <c r="J11119" s="62"/>
      <c r="K11119" s="62"/>
      <c r="L11119" s="65"/>
      <c r="M11119" s="65"/>
      <c r="N11119" s="65"/>
      <c r="O11119" s="65"/>
      <c r="P11119" s="65"/>
      <c r="Q11119" s="65"/>
      <c r="R11119" s="65"/>
      <c r="S11119" s="65"/>
      <c r="T11119" s="66"/>
    </row>
    <row r="11120" spans="3:20" x14ac:dyDescent="0.3">
      <c r="C11120" s="62"/>
      <c r="D11120" s="62"/>
      <c r="E11120" s="62"/>
      <c r="F11120" s="62"/>
      <c r="G11120" s="62"/>
      <c r="H11120" s="62"/>
      <c r="I11120" s="62"/>
      <c r="J11120" s="62"/>
      <c r="K11120" s="62"/>
      <c r="L11120" s="65"/>
      <c r="M11120" s="65"/>
      <c r="N11120" s="65"/>
      <c r="O11120" s="65"/>
      <c r="P11120" s="65"/>
      <c r="Q11120" s="65"/>
      <c r="R11120" s="65"/>
      <c r="S11120" s="65"/>
      <c r="T11120" s="66"/>
    </row>
    <row r="11121" spans="3:20" x14ac:dyDescent="0.3">
      <c r="C11121" s="62"/>
      <c r="D11121" s="62"/>
      <c r="E11121" s="62"/>
      <c r="F11121" s="62"/>
      <c r="G11121" s="62"/>
      <c r="H11121" s="62"/>
      <c r="I11121" s="62"/>
      <c r="J11121" s="62"/>
      <c r="K11121" s="62"/>
      <c r="L11121" s="65"/>
      <c r="M11121" s="65"/>
      <c r="N11121" s="65"/>
      <c r="O11121" s="65"/>
      <c r="P11121" s="65"/>
      <c r="Q11121" s="65"/>
      <c r="R11121" s="65"/>
      <c r="S11121" s="65"/>
      <c r="T11121" s="66"/>
    </row>
    <row r="11122" spans="3:20" x14ac:dyDescent="0.3">
      <c r="C11122" s="62"/>
      <c r="D11122" s="62"/>
      <c r="E11122" s="62"/>
      <c r="F11122" s="62"/>
      <c r="G11122" s="62"/>
      <c r="H11122" s="62"/>
      <c r="I11122" s="62"/>
      <c r="J11122" s="62"/>
      <c r="K11122" s="62"/>
      <c r="L11122" s="65"/>
      <c r="M11122" s="65"/>
      <c r="N11122" s="65"/>
      <c r="O11122" s="65"/>
      <c r="P11122" s="65"/>
      <c r="Q11122" s="65"/>
      <c r="R11122" s="65"/>
      <c r="S11122" s="65"/>
      <c r="T11122" s="66"/>
    </row>
    <row r="11123" spans="3:20" x14ac:dyDescent="0.3">
      <c r="C11123" s="62"/>
      <c r="D11123" s="62"/>
      <c r="E11123" s="62"/>
      <c r="F11123" s="62"/>
      <c r="G11123" s="62"/>
      <c r="H11123" s="62"/>
      <c r="I11123" s="62"/>
      <c r="J11123" s="62"/>
      <c r="K11123" s="62"/>
      <c r="L11123" s="65"/>
      <c r="M11123" s="65"/>
      <c r="N11123" s="65"/>
      <c r="O11123" s="65"/>
      <c r="P11123" s="65"/>
      <c r="Q11123" s="65"/>
      <c r="R11123" s="65"/>
      <c r="S11123" s="65"/>
      <c r="T11123" s="66"/>
    </row>
    <row r="11124" spans="3:20" x14ac:dyDescent="0.3">
      <c r="C11124" s="62"/>
      <c r="D11124" s="62"/>
      <c r="E11124" s="62"/>
      <c r="F11124" s="62"/>
      <c r="G11124" s="62"/>
      <c r="H11124" s="62"/>
      <c r="I11124" s="62"/>
      <c r="J11124" s="62"/>
      <c r="K11124" s="62"/>
      <c r="L11124" s="65"/>
      <c r="M11124" s="65"/>
      <c r="N11124" s="65"/>
      <c r="O11124" s="65"/>
      <c r="P11124" s="65"/>
      <c r="Q11124" s="65"/>
      <c r="R11124" s="65"/>
      <c r="S11124" s="65"/>
      <c r="T11124" s="66"/>
    </row>
    <row r="11125" spans="3:20" x14ac:dyDescent="0.3">
      <c r="C11125" s="62"/>
      <c r="D11125" s="62"/>
      <c r="E11125" s="62"/>
      <c r="F11125" s="62"/>
      <c r="G11125" s="62"/>
      <c r="H11125" s="62"/>
      <c r="I11125" s="62"/>
      <c r="J11125" s="62"/>
      <c r="K11125" s="62"/>
      <c r="L11125" s="65"/>
      <c r="M11125" s="65"/>
      <c r="N11125" s="65"/>
      <c r="O11125" s="65"/>
      <c r="P11125" s="65"/>
      <c r="Q11125" s="65"/>
      <c r="R11125" s="65"/>
      <c r="S11125" s="65"/>
      <c r="T11125" s="66"/>
    </row>
    <row r="11126" spans="3:20" x14ac:dyDescent="0.3">
      <c r="C11126" s="62"/>
      <c r="D11126" s="62"/>
      <c r="E11126" s="62"/>
      <c r="F11126" s="62"/>
      <c r="G11126" s="62"/>
      <c r="H11126" s="62"/>
      <c r="I11126" s="62"/>
      <c r="J11126" s="62"/>
      <c r="K11126" s="62"/>
      <c r="L11126" s="65"/>
      <c r="M11126" s="65"/>
      <c r="N11126" s="65"/>
      <c r="O11126" s="65"/>
      <c r="P11126" s="65"/>
      <c r="Q11126" s="65"/>
      <c r="R11126" s="65"/>
      <c r="S11126" s="65"/>
      <c r="T11126" s="66"/>
    </row>
    <row r="11127" spans="3:20" x14ac:dyDescent="0.3">
      <c r="C11127" s="62"/>
      <c r="D11127" s="62"/>
      <c r="E11127" s="62"/>
      <c r="F11127" s="62"/>
      <c r="G11127" s="62"/>
      <c r="H11127" s="62"/>
      <c r="I11127" s="62"/>
      <c r="J11127" s="62"/>
      <c r="K11127" s="62"/>
      <c r="L11127" s="65"/>
      <c r="M11127" s="65"/>
      <c r="N11127" s="65"/>
      <c r="O11127" s="65"/>
      <c r="P11127" s="65"/>
      <c r="Q11127" s="65"/>
      <c r="R11127" s="65"/>
      <c r="S11127" s="65"/>
      <c r="T11127" s="66"/>
    </row>
    <row r="11128" spans="3:20" x14ac:dyDescent="0.3">
      <c r="C11128" s="62"/>
      <c r="D11128" s="62"/>
      <c r="E11128" s="62"/>
      <c r="F11128" s="62"/>
      <c r="G11128" s="62"/>
      <c r="H11128" s="62"/>
      <c r="I11128" s="62"/>
      <c r="J11128" s="62"/>
      <c r="K11128" s="62"/>
      <c r="L11128" s="65"/>
      <c r="M11128" s="65"/>
      <c r="N11128" s="65"/>
      <c r="O11128" s="65"/>
      <c r="P11128" s="65"/>
      <c r="Q11128" s="65"/>
      <c r="R11128" s="65"/>
      <c r="S11128" s="65"/>
      <c r="T11128" s="66"/>
    </row>
    <row r="11129" spans="3:20" x14ac:dyDescent="0.3">
      <c r="C11129" s="62"/>
      <c r="D11129" s="62"/>
      <c r="E11129" s="62"/>
      <c r="F11129" s="62"/>
      <c r="G11129" s="62"/>
      <c r="H11129" s="62"/>
      <c r="I11129" s="62"/>
      <c r="J11129" s="62"/>
      <c r="K11129" s="62"/>
      <c r="L11129" s="65"/>
      <c r="M11129" s="65"/>
      <c r="N11129" s="65"/>
      <c r="O11129" s="65"/>
      <c r="P11129" s="65"/>
      <c r="Q11129" s="65"/>
      <c r="R11129" s="65"/>
      <c r="S11129" s="65"/>
      <c r="T11129" s="66"/>
    </row>
    <row r="11130" spans="3:20" x14ac:dyDescent="0.3">
      <c r="C11130" s="62"/>
      <c r="D11130" s="62"/>
      <c r="E11130" s="62"/>
      <c r="F11130" s="62"/>
      <c r="G11130" s="62"/>
      <c r="H11130" s="62"/>
      <c r="I11130" s="62"/>
      <c r="J11130" s="62"/>
      <c r="K11130" s="62"/>
      <c r="L11130" s="65"/>
      <c r="M11130" s="65"/>
      <c r="N11130" s="65"/>
      <c r="O11130" s="65"/>
      <c r="P11130" s="65"/>
      <c r="Q11130" s="65"/>
      <c r="R11130" s="65"/>
      <c r="S11130" s="65"/>
      <c r="T11130" s="66"/>
    </row>
    <row r="11131" spans="3:20" x14ac:dyDescent="0.3">
      <c r="C11131" s="62"/>
      <c r="D11131" s="62"/>
      <c r="E11131" s="62"/>
      <c r="F11131" s="62"/>
      <c r="G11131" s="62"/>
      <c r="H11131" s="62"/>
      <c r="I11131" s="62"/>
      <c r="J11131" s="62"/>
      <c r="K11131" s="62"/>
      <c r="L11131" s="65"/>
      <c r="M11131" s="65"/>
      <c r="N11131" s="65"/>
      <c r="O11131" s="65"/>
      <c r="P11131" s="65"/>
      <c r="Q11131" s="65"/>
      <c r="R11131" s="65"/>
      <c r="S11131" s="65"/>
      <c r="T11131" s="66"/>
    </row>
    <row r="11132" spans="3:20" x14ac:dyDescent="0.3">
      <c r="C11132" s="62"/>
      <c r="D11132" s="62"/>
      <c r="E11132" s="62"/>
      <c r="F11132" s="62"/>
      <c r="G11132" s="62"/>
      <c r="H11132" s="62"/>
      <c r="I11132" s="62"/>
      <c r="J11132" s="62"/>
      <c r="K11132" s="62"/>
      <c r="L11132" s="65"/>
      <c r="M11132" s="65"/>
      <c r="N11132" s="65"/>
      <c r="O11132" s="65"/>
      <c r="P11132" s="65"/>
      <c r="Q11132" s="65"/>
      <c r="R11132" s="65"/>
      <c r="S11132" s="65"/>
      <c r="T11132" s="66"/>
    </row>
    <row r="11133" spans="3:20" x14ac:dyDescent="0.3">
      <c r="C11133" s="62"/>
      <c r="D11133" s="62"/>
      <c r="E11133" s="62"/>
      <c r="F11133" s="62"/>
      <c r="G11133" s="62"/>
      <c r="H11133" s="62"/>
      <c r="I11133" s="62"/>
      <c r="J11133" s="62"/>
      <c r="K11133" s="62"/>
      <c r="L11133" s="65"/>
      <c r="M11133" s="65"/>
      <c r="N11133" s="65"/>
      <c r="O11133" s="65"/>
      <c r="P11133" s="65"/>
      <c r="Q11133" s="65"/>
      <c r="R11133" s="65"/>
      <c r="S11133" s="65"/>
      <c r="T11133" s="66"/>
    </row>
    <row r="11134" spans="3:20" x14ac:dyDescent="0.3">
      <c r="C11134" s="62"/>
      <c r="D11134" s="62"/>
      <c r="E11134" s="62"/>
      <c r="F11134" s="62"/>
      <c r="G11134" s="62"/>
      <c r="H11134" s="62"/>
      <c r="I11134" s="62"/>
      <c r="J11134" s="62"/>
      <c r="K11134" s="62"/>
      <c r="L11134" s="65"/>
      <c r="M11134" s="65"/>
      <c r="N11134" s="65"/>
      <c r="O11134" s="65"/>
      <c r="P11134" s="65"/>
      <c r="Q11134" s="65"/>
      <c r="R11134" s="65"/>
      <c r="S11134" s="65"/>
      <c r="T11134" s="66"/>
    </row>
    <row r="11135" spans="3:20" x14ac:dyDescent="0.3">
      <c r="C11135" s="62"/>
      <c r="D11135" s="62"/>
      <c r="E11135" s="62"/>
      <c r="F11135" s="62"/>
      <c r="G11135" s="62"/>
      <c r="H11135" s="62"/>
      <c r="I11135" s="62"/>
      <c r="J11135" s="62"/>
      <c r="K11135" s="62"/>
      <c r="L11135" s="65"/>
      <c r="M11135" s="65"/>
      <c r="N11135" s="65"/>
      <c r="O11135" s="65"/>
      <c r="P11135" s="65"/>
      <c r="Q11135" s="65"/>
      <c r="R11135" s="65"/>
      <c r="S11135" s="65"/>
      <c r="T11135" s="66"/>
    </row>
    <row r="11136" spans="3:20" x14ac:dyDescent="0.3">
      <c r="C11136" s="62"/>
      <c r="D11136" s="62"/>
      <c r="E11136" s="62"/>
      <c r="F11136" s="62"/>
      <c r="G11136" s="62"/>
      <c r="H11136" s="62"/>
      <c r="I11136" s="62"/>
      <c r="J11136" s="62"/>
      <c r="K11136" s="62"/>
      <c r="L11136" s="65"/>
      <c r="M11136" s="65"/>
      <c r="N11136" s="65"/>
      <c r="O11136" s="65"/>
      <c r="P11136" s="65"/>
      <c r="Q11136" s="65"/>
      <c r="R11136" s="65"/>
      <c r="S11136" s="65"/>
      <c r="T11136" s="66"/>
    </row>
    <row r="11137" spans="3:20" x14ac:dyDescent="0.3">
      <c r="C11137" s="62"/>
      <c r="D11137" s="62"/>
      <c r="E11137" s="62"/>
      <c r="F11137" s="62"/>
      <c r="G11137" s="62"/>
      <c r="H11137" s="62"/>
      <c r="I11137" s="62"/>
      <c r="J11137" s="62"/>
      <c r="K11137" s="62"/>
      <c r="L11137" s="65"/>
      <c r="M11137" s="65"/>
      <c r="N11137" s="65"/>
      <c r="O11137" s="65"/>
      <c r="P11137" s="65"/>
      <c r="Q11137" s="65"/>
      <c r="R11137" s="65"/>
      <c r="S11137" s="65"/>
      <c r="T11137" s="66"/>
    </row>
    <row r="11138" spans="3:20" x14ac:dyDescent="0.3">
      <c r="C11138" s="62"/>
      <c r="D11138" s="62"/>
      <c r="E11138" s="62"/>
      <c r="F11138" s="62"/>
      <c r="G11138" s="62"/>
      <c r="H11138" s="62"/>
      <c r="I11138" s="62"/>
      <c r="J11138" s="62"/>
      <c r="K11138" s="62"/>
      <c r="L11138" s="65"/>
      <c r="M11138" s="65"/>
      <c r="N11138" s="65"/>
      <c r="O11138" s="65"/>
      <c r="P11138" s="65"/>
      <c r="Q11138" s="65"/>
      <c r="R11138" s="65"/>
      <c r="S11138" s="65"/>
      <c r="T11138" s="66"/>
    </row>
    <row r="11139" spans="3:20" x14ac:dyDescent="0.3">
      <c r="C11139" s="62"/>
      <c r="D11139" s="62"/>
      <c r="E11139" s="62"/>
      <c r="F11139" s="62"/>
      <c r="G11139" s="62"/>
      <c r="H11139" s="62"/>
      <c r="I11139" s="62"/>
      <c r="J11139" s="62"/>
      <c r="K11139" s="62"/>
      <c r="L11139" s="65"/>
      <c r="M11139" s="65"/>
      <c r="N11139" s="65"/>
      <c r="O11139" s="65"/>
      <c r="P11139" s="65"/>
      <c r="Q11139" s="65"/>
      <c r="R11139" s="65"/>
      <c r="S11139" s="65"/>
      <c r="T11139" s="66"/>
    </row>
    <row r="11140" spans="3:20" x14ac:dyDescent="0.3">
      <c r="C11140" s="62"/>
      <c r="D11140" s="62"/>
      <c r="E11140" s="62"/>
      <c r="F11140" s="62"/>
      <c r="G11140" s="62"/>
      <c r="H11140" s="62"/>
      <c r="I11140" s="62"/>
      <c r="J11140" s="62"/>
      <c r="K11140" s="62"/>
      <c r="L11140" s="65"/>
      <c r="M11140" s="65"/>
      <c r="N11140" s="65"/>
      <c r="O11140" s="65"/>
      <c r="P11140" s="65"/>
      <c r="Q11140" s="65"/>
      <c r="R11140" s="65"/>
      <c r="S11140" s="65"/>
      <c r="T11140" s="66"/>
    </row>
    <row r="11141" spans="3:20" x14ac:dyDescent="0.3">
      <c r="C11141" s="62"/>
      <c r="D11141" s="62"/>
      <c r="E11141" s="62"/>
      <c r="F11141" s="62"/>
      <c r="G11141" s="62"/>
      <c r="H11141" s="62"/>
      <c r="I11141" s="62"/>
      <c r="J11141" s="62"/>
      <c r="K11141" s="62"/>
      <c r="L11141" s="65"/>
      <c r="M11141" s="65"/>
      <c r="N11141" s="65"/>
      <c r="O11141" s="65"/>
      <c r="P11141" s="65"/>
      <c r="Q11141" s="65"/>
      <c r="R11141" s="65"/>
      <c r="S11141" s="65"/>
      <c r="T11141" s="66"/>
    </row>
    <row r="11142" spans="3:20" x14ac:dyDescent="0.3">
      <c r="C11142" s="62"/>
      <c r="D11142" s="62"/>
      <c r="E11142" s="62"/>
      <c r="F11142" s="62"/>
      <c r="G11142" s="62"/>
      <c r="H11142" s="62"/>
      <c r="I11142" s="62"/>
      <c r="J11142" s="62"/>
      <c r="K11142" s="62"/>
      <c r="L11142" s="65"/>
      <c r="M11142" s="65"/>
      <c r="N11142" s="65"/>
      <c r="O11142" s="65"/>
      <c r="P11142" s="65"/>
      <c r="Q11142" s="65"/>
      <c r="R11142" s="65"/>
      <c r="S11142" s="65"/>
      <c r="T11142" s="66"/>
    </row>
    <row r="11143" spans="3:20" x14ac:dyDescent="0.3">
      <c r="C11143" s="62"/>
      <c r="D11143" s="62"/>
      <c r="E11143" s="62"/>
      <c r="F11143" s="62"/>
      <c r="G11143" s="62"/>
      <c r="H11143" s="62"/>
      <c r="I11143" s="62"/>
      <c r="J11143" s="62"/>
      <c r="K11143" s="62"/>
      <c r="L11143" s="65"/>
      <c r="M11143" s="65"/>
      <c r="N11143" s="65"/>
      <c r="O11143" s="65"/>
      <c r="P11143" s="65"/>
      <c r="Q11143" s="65"/>
      <c r="R11143" s="65"/>
      <c r="S11143" s="65"/>
      <c r="T11143" s="66"/>
    </row>
    <row r="11144" spans="3:20" x14ac:dyDescent="0.3">
      <c r="C11144" s="62"/>
      <c r="D11144" s="62"/>
      <c r="E11144" s="62"/>
      <c r="F11144" s="62"/>
      <c r="G11144" s="62"/>
      <c r="H11144" s="62"/>
      <c r="I11144" s="62"/>
      <c r="J11144" s="62"/>
      <c r="K11144" s="62"/>
      <c r="L11144" s="65"/>
      <c r="M11144" s="65"/>
      <c r="N11144" s="65"/>
      <c r="O11144" s="65"/>
      <c r="P11144" s="65"/>
      <c r="Q11144" s="65"/>
      <c r="R11144" s="65"/>
      <c r="S11144" s="65"/>
      <c r="T11144" s="66"/>
    </row>
    <row r="11145" spans="3:20" x14ac:dyDescent="0.3">
      <c r="C11145" s="62"/>
      <c r="D11145" s="62"/>
      <c r="E11145" s="62"/>
      <c r="F11145" s="62"/>
      <c r="G11145" s="62"/>
      <c r="H11145" s="62"/>
      <c r="I11145" s="62"/>
      <c r="J11145" s="62"/>
      <c r="K11145" s="62"/>
      <c r="L11145" s="65"/>
      <c r="M11145" s="65"/>
      <c r="N11145" s="65"/>
      <c r="O11145" s="65"/>
      <c r="P11145" s="65"/>
      <c r="Q11145" s="65"/>
      <c r="R11145" s="65"/>
      <c r="S11145" s="65"/>
      <c r="T11145" s="66"/>
    </row>
    <row r="11146" spans="3:20" x14ac:dyDescent="0.3">
      <c r="C11146" s="62"/>
      <c r="D11146" s="62"/>
      <c r="E11146" s="62"/>
      <c r="F11146" s="62"/>
      <c r="G11146" s="62"/>
      <c r="H11146" s="62"/>
      <c r="I11146" s="62"/>
      <c r="J11146" s="62"/>
      <c r="K11146" s="62"/>
      <c r="L11146" s="65"/>
      <c r="M11146" s="65"/>
      <c r="N11146" s="65"/>
      <c r="O11146" s="65"/>
      <c r="P11146" s="65"/>
      <c r="Q11146" s="65"/>
      <c r="R11146" s="65"/>
      <c r="S11146" s="65"/>
      <c r="T11146" s="66"/>
    </row>
    <row r="11147" spans="3:20" x14ac:dyDescent="0.3">
      <c r="C11147" s="62"/>
      <c r="D11147" s="62"/>
      <c r="E11147" s="62"/>
      <c r="F11147" s="62"/>
      <c r="G11147" s="62"/>
      <c r="H11147" s="62"/>
      <c r="I11147" s="62"/>
      <c r="J11147" s="62"/>
      <c r="K11147" s="62"/>
      <c r="L11147" s="65"/>
      <c r="M11147" s="65"/>
      <c r="N11147" s="65"/>
      <c r="O11147" s="65"/>
      <c r="P11147" s="65"/>
      <c r="Q11147" s="65"/>
      <c r="R11147" s="65"/>
      <c r="S11147" s="65"/>
      <c r="T11147" s="66"/>
    </row>
    <row r="11148" spans="3:20" x14ac:dyDescent="0.3">
      <c r="C11148" s="62"/>
      <c r="D11148" s="62"/>
      <c r="E11148" s="62"/>
      <c r="F11148" s="62"/>
      <c r="G11148" s="62"/>
      <c r="H11148" s="62"/>
      <c r="I11148" s="62"/>
      <c r="J11148" s="62"/>
      <c r="K11148" s="62"/>
      <c r="L11148" s="65"/>
      <c r="M11148" s="65"/>
      <c r="N11148" s="65"/>
      <c r="O11148" s="65"/>
      <c r="P11148" s="65"/>
      <c r="Q11148" s="65"/>
      <c r="R11148" s="65"/>
      <c r="S11148" s="65"/>
      <c r="T11148" s="66"/>
    </row>
    <row r="11149" spans="3:20" x14ac:dyDescent="0.3">
      <c r="C11149" s="62"/>
      <c r="D11149" s="62"/>
      <c r="E11149" s="62"/>
      <c r="F11149" s="62"/>
      <c r="G11149" s="62"/>
      <c r="H11149" s="62"/>
      <c r="I11149" s="62"/>
      <c r="J11149" s="62"/>
      <c r="K11149" s="62"/>
      <c r="L11149" s="65"/>
      <c r="M11149" s="65"/>
      <c r="N11149" s="65"/>
      <c r="O11149" s="65"/>
      <c r="P11149" s="65"/>
      <c r="Q11149" s="65"/>
      <c r="R11149" s="65"/>
      <c r="S11149" s="65"/>
      <c r="T11149" s="66"/>
    </row>
    <row r="11150" spans="3:20" x14ac:dyDescent="0.3">
      <c r="C11150" s="62"/>
      <c r="D11150" s="62"/>
      <c r="E11150" s="62"/>
      <c r="F11150" s="62"/>
      <c r="G11150" s="62"/>
      <c r="H11150" s="62"/>
      <c r="I11150" s="62"/>
      <c r="J11150" s="62"/>
      <c r="K11150" s="62"/>
      <c r="L11150" s="65"/>
      <c r="M11150" s="65"/>
      <c r="N11150" s="65"/>
      <c r="O11150" s="65"/>
      <c r="P11150" s="65"/>
      <c r="Q11150" s="65"/>
      <c r="R11150" s="65"/>
      <c r="S11150" s="65"/>
      <c r="T11150" s="66"/>
    </row>
    <row r="11151" spans="3:20" x14ac:dyDescent="0.3">
      <c r="C11151" s="62"/>
      <c r="D11151" s="62"/>
      <c r="E11151" s="62"/>
      <c r="F11151" s="62"/>
      <c r="G11151" s="62"/>
      <c r="H11151" s="62"/>
      <c r="I11151" s="62"/>
      <c r="J11151" s="62"/>
      <c r="K11151" s="62"/>
      <c r="L11151" s="65"/>
      <c r="M11151" s="65"/>
      <c r="N11151" s="65"/>
      <c r="O11151" s="65"/>
      <c r="P11151" s="65"/>
      <c r="Q11151" s="65"/>
      <c r="R11151" s="65"/>
      <c r="S11151" s="65"/>
      <c r="T11151" s="66"/>
    </row>
    <row r="11152" spans="3:20" x14ac:dyDescent="0.3">
      <c r="C11152" s="62"/>
      <c r="D11152" s="62"/>
      <c r="E11152" s="62"/>
      <c r="F11152" s="62"/>
      <c r="G11152" s="62"/>
      <c r="H11152" s="62"/>
      <c r="I11152" s="62"/>
      <c r="J11152" s="62"/>
      <c r="K11152" s="62"/>
      <c r="L11152" s="65"/>
      <c r="M11152" s="65"/>
      <c r="N11152" s="65"/>
      <c r="O11152" s="65"/>
      <c r="P11152" s="65"/>
      <c r="Q11152" s="65"/>
      <c r="R11152" s="65"/>
      <c r="S11152" s="65"/>
      <c r="T11152" s="66"/>
    </row>
    <row r="11153" spans="3:20" x14ac:dyDescent="0.3">
      <c r="C11153" s="62"/>
      <c r="D11153" s="62"/>
      <c r="E11153" s="62"/>
      <c r="F11153" s="62"/>
      <c r="G11153" s="62"/>
      <c r="H11153" s="62"/>
      <c r="I11153" s="62"/>
      <c r="J11153" s="62"/>
      <c r="K11153" s="62"/>
      <c r="L11153" s="65"/>
      <c r="M11153" s="65"/>
      <c r="N11153" s="65"/>
      <c r="O11153" s="65"/>
      <c r="P11153" s="65"/>
      <c r="Q11153" s="65"/>
      <c r="R11153" s="65"/>
      <c r="S11153" s="65"/>
      <c r="T11153" s="66"/>
    </row>
    <row r="11154" spans="3:20" x14ac:dyDescent="0.3">
      <c r="C11154" s="62"/>
      <c r="D11154" s="62"/>
      <c r="E11154" s="62"/>
      <c r="F11154" s="62"/>
      <c r="G11154" s="62"/>
      <c r="H11154" s="62"/>
      <c r="I11154" s="62"/>
      <c r="J11154" s="62"/>
      <c r="K11154" s="62"/>
      <c r="L11154" s="65"/>
      <c r="M11154" s="65"/>
      <c r="N11154" s="65"/>
      <c r="O11154" s="65"/>
      <c r="P11154" s="65"/>
      <c r="Q11154" s="65"/>
      <c r="R11154" s="65"/>
      <c r="S11154" s="65"/>
      <c r="T11154" s="66"/>
    </row>
    <row r="11155" spans="3:20" x14ac:dyDescent="0.3">
      <c r="C11155" s="62"/>
      <c r="D11155" s="62"/>
      <c r="E11155" s="62"/>
      <c r="F11155" s="62"/>
      <c r="G11155" s="62"/>
      <c r="H11155" s="62"/>
      <c r="I11155" s="62"/>
      <c r="J11155" s="62"/>
      <c r="K11155" s="62"/>
      <c r="L11155" s="65"/>
      <c r="M11155" s="65"/>
      <c r="N11155" s="65"/>
      <c r="O11155" s="65"/>
      <c r="P11155" s="65"/>
      <c r="Q11155" s="65"/>
      <c r="R11155" s="65"/>
      <c r="S11155" s="65"/>
      <c r="T11155" s="66"/>
    </row>
    <row r="11156" spans="3:20" x14ac:dyDescent="0.3">
      <c r="C11156" s="62"/>
      <c r="D11156" s="62"/>
      <c r="E11156" s="62"/>
      <c r="F11156" s="62"/>
      <c r="G11156" s="62"/>
      <c r="H11156" s="62"/>
      <c r="I11156" s="62"/>
      <c r="J11156" s="62"/>
      <c r="K11156" s="62"/>
      <c r="L11156" s="65"/>
      <c r="M11156" s="65"/>
      <c r="N11156" s="65"/>
      <c r="O11156" s="65"/>
      <c r="P11156" s="65"/>
      <c r="Q11156" s="65"/>
      <c r="R11156" s="65"/>
      <c r="S11156" s="65"/>
      <c r="T11156" s="66"/>
    </row>
    <row r="11157" spans="3:20" x14ac:dyDescent="0.3">
      <c r="C11157" s="62"/>
      <c r="D11157" s="62"/>
      <c r="E11157" s="62"/>
      <c r="F11157" s="62"/>
      <c r="G11157" s="62"/>
      <c r="H11157" s="62"/>
      <c r="I11157" s="62"/>
      <c r="J11157" s="62"/>
      <c r="K11157" s="62"/>
      <c r="L11157" s="65"/>
      <c r="M11157" s="65"/>
      <c r="N11157" s="65"/>
      <c r="O11157" s="65"/>
      <c r="P11157" s="65"/>
      <c r="Q11157" s="65"/>
      <c r="R11157" s="65"/>
      <c r="S11157" s="65"/>
      <c r="T11157" s="66"/>
    </row>
    <row r="11158" spans="3:20" x14ac:dyDescent="0.3">
      <c r="C11158" s="62"/>
      <c r="D11158" s="62"/>
      <c r="E11158" s="62"/>
      <c r="F11158" s="62"/>
      <c r="G11158" s="62"/>
      <c r="H11158" s="62"/>
      <c r="I11158" s="62"/>
      <c r="J11158" s="62"/>
      <c r="K11158" s="62"/>
      <c r="L11158" s="65"/>
      <c r="M11158" s="65"/>
      <c r="N11158" s="65"/>
      <c r="O11158" s="65"/>
      <c r="P11158" s="65"/>
      <c r="Q11158" s="65"/>
      <c r="R11158" s="65"/>
      <c r="S11158" s="65"/>
      <c r="T11158" s="66"/>
    </row>
    <row r="11159" spans="3:20" x14ac:dyDescent="0.3">
      <c r="C11159" s="62"/>
      <c r="D11159" s="62"/>
      <c r="E11159" s="62"/>
      <c r="F11159" s="62"/>
      <c r="G11159" s="62"/>
      <c r="H11159" s="62"/>
      <c r="I11159" s="62"/>
      <c r="J11159" s="62"/>
      <c r="K11159" s="62"/>
      <c r="L11159" s="65"/>
      <c r="M11159" s="65"/>
      <c r="N11159" s="65"/>
      <c r="O11159" s="65"/>
      <c r="P11159" s="65"/>
      <c r="Q11159" s="65"/>
      <c r="R11159" s="65"/>
      <c r="S11159" s="65"/>
      <c r="T11159" s="66"/>
    </row>
    <row r="11160" spans="3:20" x14ac:dyDescent="0.3">
      <c r="C11160" s="62"/>
      <c r="D11160" s="62"/>
      <c r="E11160" s="62"/>
      <c r="F11160" s="62"/>
      <c r="G11160" s="62"/>
      <c r="H11160" s="62"/>
      <c r="I11160" s="62"/>
      <c r="J11160" s="62"/>
      <c r="K11160" s="62"/>
      <c r="L11160" s="65"/>
      <c r="M11160" s="65"/>
      <c r="N11160" s="65"/>
      <c r="O11160" s="65"/>
      <c r="P11160" s="65"/>
      <c r="Q11160" s="65"/>
      <c r="R11160" s="65"/>
      <c r="S11160" s="65"/>
      <c r="T11160" s="66"/>
    </row>
    <row r="11161" spans="3:20" x14ac:dyDescent="0.3">
      <c r="C11161" s="62"/>
      <c r="D11161" s="62"/>
      <c r="E11161" s="62"/>
      <c r="F11161" s="62"/>
      <c r="G11161" s="62"/>
      <c r="H11161" s="62"/>
      <c r="I11161" s="62"/>
      <c r="J11161" s="62"/>
      <c r="K11161" s="62"/>
      <c r="L11161" s="65"/>
      <c r="M11161" s="65"/>
      <c r="N11161" s="65"/>
      <c r="O11161" s="65"/>
      <c r="P11161" s="65"/>
      <c r="Q11161" s="65"/>
      <c r="R11161" s="65"/>
      <c r="S11161" s="65"/>
      <c r="T11161" s="66"/>
    </row>
    <row r="11162" spans="3:20" x14ac:dyDescent="0.3">
      <c r="C11162" s="62"/>
      <c r="D11162" s="62"/>
      <c r="E11162" s="62"/>
      <c r="F11162" s="62"/>
      <c r="G11162" s="62"/>
      <c r="H11162" s="62"/>
      <c r="I11162" s="62"/>
      <c r="J11162" s="62"/>
      <c r="K11162" s="62"/>
      <c r="L11162" s="65"/>
      <c r="M11162" s="65"/>
      <c r="N11162" s="65"/>
      <c r="O11162" s="65"/>
      <c r="P11162" s="65"/>
      <c r="Q11162" s="65"/>
      <c r="R11162" s="65"/>
      <c r="S11162" s="65"/>
      <c r="T11162" s="66"/>
    </row>
    <row r="11163" spans="3:20" x14ac:dyDescent="0.3">
      <c r="C11163" s="62"/>
      <c r="D11163" s="62"/>
      <c r="E11163" s="62"/>
      <c r="F11163" s="62"/>
      <c r="G11163" s="62"/>
      <c r="H11163" s="62"/>
      <c r="I11163" s="62"/>
      <c r="J11163" s="62"/>
      <c r="K11163" s="62"/>
      <c r="L11163" s="65"/>
      <c r="M11163" s="65"/>
      <c r="N11163" s="65"/>
      <c r="O11163" s="65"/>
      <c r="P11163" s="65"/>
      <c r="Q11163" s="65"/>
      <c r="R11163" s="65"/>
      <c r="S11163" s="65"/>
      <c r="T11163" s="66"/>
    </row>
    <row r="11164" spans="3:20" x14ac:dyDescent="0.3">
      <c r="C11164" s="62"/>
      <c r="D11164" s="62"/>
      <c r="E11164" s="62"/>
      <c r="F11164" s="62"/>
      <c r="G11164" s="62"/>
      <c r="H11164" s="62"/>
      <c r="I11164" s="62"/>
      <c r="J11164" s="62"/>
      <c r="K11164" s="62"/>
      <c r="L11164" s="65"/>
      <c r="M11164" s="65"/>
      <c r="N11164" s="65"/>
      <c r="O11164" s="65"/>
      <c r="P11164" s="65"/>
      <c r="Q11164" s="65"/>
      <c r="R11164" s="65"/>
      <c r="S11164" s="65"/>
      <c r="T11164" s="66"/>
    </row>
    <row r="11165" spans="3:20" x14ac:dyDescent="0.3">
      <c r="C11165" s="62"/>
      <c r="D11165" s="62"/>
      <c r="E11165" s="62"/>
      <c r="F11165" s="62"/>
      <c r="G11165" s="62"/>
      <c r="H11165" s="62"/>
      <c r="I11165" s="62"/>
      <c r="J11165" s="62"/>
      <c r="K11165" s="62"/>
      <c r="L11165" s="65"/>
      <c r="M11165" s="65"/>
      <c r="N11165" s="65"/>
      <c r="O11165" s="65"/>
      <c r="P11165" s="65"/>
      <c r="Q11165" s="65"/>
      <c r="R11165" s="65"/>
      <c r="S11165" s="65"/>
      <c r="T11165" s="66"/>
    </row>
    <row r="11166" spans="3:20" x14ac:dyDescent="0.3">
      <c r="C11166" s="62"/>
      <c r="D11166" s="62"/>
      <c r="E11166" s="62"/>
      <c r="F11166" s="62"/>
      <c r="G11166" s="62"/>
      <c r="H11166" s="62"/>
      <c r="I11166" s="62"/>
      <c r="J11166" s="62"/>
      <c r="K11166" s="62"/>
      <c r="L11166" s="65"/>
      <c r="M11166" s="65"/>
      <c r="N11166" s="65"/>
      <c r="O11166" s="65"/>
      <c r="P11166" s="65"/>
      <c r="Q11166" s="65"/>
      <c r="R11166" s="65"/>
      <c r="S11166" s="65"/>
      <c r="T11166" s="66"/>
    </row>
    <row r="11167" spans="3:20" x14ac:dyDescent="0.3">
      <c r="C11167" s="62"/>
      <c r="D11167" s="62"/>
      <c r="E11167" s="62"/>
      <c r="F11167" s="62"/>
      <c r="G11167" s="62"/>
      <c r="H11167" s="62"/>
      <c r="I11167" s="62"/>
      <c r="J11167" s="62"/>
      <c r="K11167" s="62"/>
      <c r="L11167" s="65"/>
      <c r="M11167" s="65"/>
      <c r="N11167" s="65"/>
      <c r="O11167" s="65"/>
      <c r="P11167" s="65"/>
      <c r="Q11167" s="65"/>
      <c r="R11167" s="65"/>
      <c r="S11167" s="65"/>
      <c r="T11167" s="66"/>
    </row>
    <row r="11168" spans="3:20" x14ac:dyDescent="0.3">
      <c r="C11168" s="62"/>
      <c r="D11168" s="62"/>
      <c r="E11168" s="62"/>
      <c r="F11168" s="62"/>
      <c r="G11168" s="62"/>
      <c r="H11168" s="62"/>
      <c r="I11168" s="62"/>
      <c r="J11168" s="62"/>
      <c r="K11168" s="62"/>
      <c r="L11168" s="65"/>
      <c r="M11168" s="65"/>
      <c r="N11168" s="65"/>
      <c r="O11168" s="65"/>
      <c r="P11168" s="65"/>
      <c r="Q11168" s="65"/>
      <c r="R11168" s="65"/>
      <c r="S11168" s="65"/>
      <c r="T11168" s="66"/>
    </row>
    <row r="11169" spans="3:20" x14ac:dyDescent="0.3">
      <c r="C11169" s="62"/>
      <c r="D11169" s="62"/>
      <c r="E11169" s="62"/>
      <c r="F11169" s="62"/>
      <c r="G11169" s="62"/>
      <c r="H11169" s="62"/>
      <c r="I11169" s="62"/>
      <c r="J11169" s="62"/>
      <c r="K11169" s="62"/>
      <c r="L11169" s="65"/>
      <c r="M11169" s="65"/>
      <c r="N11169" s="65"/>
      <c r="O11169" s="65"/>
      <c r="P11169" s="65"/>
      <c r="Q11169" s="65"/>
      <c r="R11169" s="65"/>
      <c r="S11169" s="65"/>
      <c r="T11169" s="66"/>
    </row>
    <row r="11170" spans="3:20" x14ac:dyDescent="0.3">
      <c r="C11170" s="62"/>
      <c r="D11170" s="62"/>
      <c r="E11170" s="62"/>
      <c r="F11170" s="62"/>
      <c r="G11170" s="62"/>
      <c r="H11170" s="62"/>
      <c r="I11170" s="62"/>
      <c r="J11170" s="62"/>
      <c r="K11170" s="62"/>
      <c r="L11170" s="65"/>
      <c r="M11170" s="65"/>
      <c r="N11170" s="65"/>
      <c r="O11170" s="65"/>
      <c r="P11170" s="65"/>
      <c r="Q11170" s="65"/>
      <c r="R11170" s="65"/>
      <c r="S11170" s="65"/>
      <c r="T11170" s="66"/>
    </row>
    <row r="11171" spans="3:20" x14ac:dyDescent="0.3">
      <c r="C11171" s="62"/>
      <c r="D11171" s="62"/>
      <c r="E11171" s="62"/>
      <c r="F11171" s="62"/>
      <c r="G11171" s="62"/>
      <c r="H11171" s="62"/>
      <c r="I11171" s="62"/>
      <c r="J11171" s="62"/>
      <c r="K11171" s="62"/>
      <c r="L11171" s="65"/>
      <c r="M11171" s="65"/>
      <c r="N11171" s="65"/>
      <c r="O11171" s="65"/>
      <c r="P11171" s="65"/>
      <c r="Q11171" s="65"/>
      <c r="R11171" s="65"/>
      <c r="S11171" s="65"/>
      <c r="T11171" s="66"/>
    </row>
    <row r="11172" spans="3:20" x14ac:dyDescent="0.3">
      <c r="C11172" s="62"/>
      <c r="D11172" s="62"/>
      <c r="E11172" s="62"/>
      <c r="F11172" s="62"/>
      <c r="G11172" s="62"/>
      <c r="H11172" s="62"/>
      <c r="I11172" s="62"/>
      <c r="J11172" s="62"/>
      <c r="K11172" s="62"/>
      <c r="L11172" s="65"/>
      <c r="M11172" s="65"/>
      <c r="N11172" s="65"/>
      <c r="O11172" s="65"/>
      <c r="P11172" s="65"/>
      <c r="Q11172" s="65"/>
      <c r="R11172" s="65"/>
      <c r="S11172" s="65"/>
      <c r="T11172" s="66"/>
    </row>
    <row r="11173" spans="3:20" x14ac:dyDescent="0.3">
      <c r="C11173" s="62"/>
      <c r="D11173" s="62"/>
      <c r="E11173" s="62"/>
      <c r="F11173" s="62"/>
      <c r="G11173" s="62"/>
      <c r="H11173" s="62"/>
      <c r="I11173" s="62"/>
      <c r="J11173" s="62"/>
      <c r="K11173" s="62"/>
      <c r="L11173" s="65"/>
      <c r="M11173" s="65"/>
      <c r="N11173" s="65"/>
      <c r="O11173" s="65"/>
      <c r="P11173" s="65"/>
      <c r="Q11173" s="65"/>
      <c r="R11173" s="65"/>
      <c r="S11173" s="65"/>
      <c r="T11173" s="66"/>
    </row>
    <row r="11174" spans="3:20" x14ac:dyDescent="0.3">
      <c r="C11174" s="62"/>
      <c r="D11174" s="62"/>
      <c r="E11174" s="62"/>
      <c r="F11174" s="62"/>
      <c r="G11174" s="62"/>
      <c r="H11174" s="62"/>
      <c r="I11174" s="62"/>
      <c r="J11174" s="62"/>
      <c r="K11174" s="62"/>
      <c r="L11174" s="65"/>
      <c r="M11174" s="65"/>
      <c r="N11174" s="65"/>
      <c r="O11174" s="65"/>
      <c r="P11174" s="65"/>
      <c r="Q11174" s="65"/>
      <c r="R11174" s="65"/>
      <c r="S11174" s="65"/>
      <c r="T11174" s="66"/>
    </row>
    <row r="11175" spans="3:20" x14ac:dyDescent="0.3">
      <c r="C11175" s="62"/>
      <c r="D11175" s="62"/>
      <c r="E11175" s="62"/>
      <c r="F11175" s="62"/>
      <c r="G11175" s="62"/>
      <c r="H11175" s="62"/>
      <c r="I11175" s="62"/>
      <c r="J11175" s="62"/>
      <c r="K11175" s="62"/>
      <c r="L11175" s="65"/>
      <c r="M11175" s="65"/>
      <c r="N11175" s="65"/>
      <c r="O11175" s="65"/>
      <c r="P11175" s="65"/>
      <c r="Q11175" s="65"/>
      <c r="R11175" s="65"/>
      <c r="S11175" s="65"/>
      <c r="T11175" s="66"/>
    </row>
    <row r="11176" spans="3:20" x14ac:dyDescent="0.3">
      <c r="C11176" s="62"/>
      <c r="D11176" s="62"/>
      <c r="E11176" s="62"/>
      <c r="F11176" s="62"/>
      <c r="G11176" s="62"/>
      <c r="H11176" s="62"/>
      <c r="I11176" s="62"/>
      <c r="J11176" s="62"/>
      <c r="K11176" s="62"/>
      <c r="L11176" s="65"/>
      <c r="M11176" s="65"/>
      <c r="N11176" s="65"/>
      <c r="O11176" s="65"/>
      <c r="P11176" s="65"/>
      <c r="Q11176" s="65"/>
      <c r="R11176" s="65"/>
      <c r="S11176" s="65"/>
      <c r="T11176" s="66"/>
    </row>
    <row r="11177" spans="3:20" x14ac:dyDescent="0.3">
      <c r="C11177" s="62"/>
      <c r="D11177" s="62"/>
      <c r="E11177" s="62"/>
      <c r="F11177" s="62"/>
      <c r="G11177" s="62"/>
      <c r="H11177" s="62"/>
      <c r="I11177" s="62"/>
      <c r="J11177" s="62"/>
      <c r="K11177" s="62"/>
      <c r="L11177" s="65"/>
      <c r="M11177" s="65"/>
      <c r="N11177" s="65"/>
      <c r="O11177" s="65"/>
      <c r="P11177" s="65"/>
      <c r="Q11177" s="65"/>
      <c r="R11177" s="65"/>
      <c r="S11177" s="65"/>
      <c r="T11177" s="66"/>
    </row>
    <row r="11178" spans="3:20" x14ac:dyDescent="0.3">
      <c r="C11178" s="62"/>
      <c r="D11178" s="62"/>
      <c r="E11178" s="62"/>
      <c r="F11178" s="62"/>
      <c r="G11178" s="62"/>
      <c r="H11178" s="62"/>
      <c r="I11178" s="62"/>
      <c r="J11178" s="62"/>
      <c r="K11178" s="62"/>
      <c r="L11178" s="65"/>
      <c r="M11178" s="65"/>
      <c r="N11178" s="65"/>
      <c r="O11178" s="65"/>
      <c r="P11178" s="65"/>
      <c r="Q11178" s="65"/>
      <c r="R11178" s="65"/>
      <c r="S11178" s="65"/>
      <c r="T11178" s="66"/>
    </row>
    <row r="11179" spans="3:20" x14ac:dyDescent="0.3">
      <c r="C11179" s="62"/>
      <c r="D11179" s="62"/>
      <c r="E11179" s="62"/>
      <c r="F11179" s="62"/>
      <c r="G11179" s="62"/>
      <c r="H11179" s="62"/>
      <c r="I11179" s="62"/>
      <c r="J11179" s="62"/>
      <c r="K11179" s="62"/>
      <c r="L11179" s="65"/>
      <c r="M11179" s="65"/>
      <c r="N11179" s="65"/>
      <c r="O11179" s="65"/>
      <c r="P11179" s="65"/>
      <c r="Q11179" s="65"/>
      <c r="R11179" s="65"/>
      <c r="S11179" s="65"/>
      <c r="T11179" s="66"/>
    </row>
    <row r="11180" spans="3:20" x14ac:dyDescent="0.3">
      <c r="C11180" s="62"/>
      <c r="D11180" s="62"/>
      <c r="E11180" s="62"/>
      <c r="F11180" s="62"/>
      <c r="G11180" s="62"/>
      <c r="H11180" s="62"/>
      <c r="I11180" s="62"/>
      <c r="J11180" s="62"/>
      <c r="K11180" s="62"/>
      <c r="L11180" s="65"/>
      <c r="M11180" s="65"/>
      <c r="N11180" s="65"/>
      <c r="O11180" s="65"/>
      <c r="P11180" s="65"/>
      <c r="Q11180" s="65"/>
      <c r="R11180" s="65"/>
      <c r="S11180" s="65"/>
      <c r="T11180" s="66"/>
    </row>
    <row r="11181" spans="3:20" x14ac:dyDescent="0.3">
      <c r="C11181" s="62"/>
      <c r="D11181" s="62"/>
      <c r="E11181" s="62"/>
      <c r="F11181" s="62"/>
      <c r="G11181" s="62"/>
      <c r="H11181" s="62"/>
      <c r="I11181" s="62"/>
      <c r="J11181" s="62"/>
      <c r="K11181" s="62"/>
      <c r="L11181" s="65"/>
      <c r="M11181" s="65"/>
      <c r="N11181" s="65"/>
      <c r="O11181" s="65"/>
      <c r="P11181" s="65"/>
      <c r="Q11181" s="65"/>
      <c r="R11181" s="65"/>
      <c r="S11181" s="65"/>
      <c r="T11181" s="66"/>
    </row>
    <row r="11182" spans="3:20" x14ac:dyDescent="0.3">
      <c r="C11182" s="62"/>
      <c r="D11182" s="62"/>
      <c r="E11182" s="62"/>
      <c r="F11182" s="62"/>
      <c r="G11182" s="62"/>
      <c r="H11182" s="62"/>
      <c r="I11182" s="62"/>
      <c r="J11182" s="62"/>
      <c r="K11182" s="62"/>
      <c r="L11182" s="65"/>
      <c r="M11182" s="65"/>
      <c r="N11182" s="65"/>
      <c r="O11182" s="65"/>
      <c r="P11182" s="65"/>
      <c r="Q11182" s="65"/>
      <c r="R11182" s="65"/>
      <c r="S11182" s="65"/>
      <c r="T11182" s="66"/>
    </row>
    <row r="11183" spans="3:20" x14ac:dyDescent="0.3">
      <c r="C11183" s="62"/>
      <c r="D11183" s="62"/>
      <c r="E11183" s="62"/>
      <c r="F11183" s="62"/>
      <c r="G11183" s="62"/>
      <c r="H11183" s="62"/>
      <c r="I11183" s="62"/>
      <c r="J11183" s="62"/>
      <c r="K11183" s="62"/>
      <c r="L11183" s="65"/>
      <c r="M11183" s="65"/>
      <c r="N11183" s="65"/>
      <c r="O11183" s="65"/>
      <c r="P11183" s="65"/>
      <c r="Q11183" s="65"/>
      <c r="R11183" s="65"/>
      <c r="S11183" s="65"/>
      <c r="T11183" s="66"/>
    </row>
    <row r="11184" spans="3:20" x14ac:dyDescent="0.3">
      <c r="C11184" s="62"/>
      <c r="D11184" s="62"/>
      <c r="E11184" s="62"/>
      <c r="F11184" s="62"/>
      <c r="G11184" s="62"/>
      <c r="H11184" s="62"/>
      <c r="I11184" s="62"/>
      <c r="J11184" s="62"/>
      <c r="K11184" s="62"/>
      <c r="L11184" s="65"/>
      <c r="M11184" s="65"/>
      <c r="N11184" s="65"/>
      <c r="O11184" s="65"/>
      <c r="P11184" s="65"/>
      <c r="Q11184" s="65"/>
      <c r="R11184" s="65"/>
      <c r="S11184" s="65"/>
      <c r="T11184" s="66"/>
    </row>
    <row r="11185" spans="3:20" x14ac:dyDescent="0.3">
      <c r="C11185" s="62"/>
      <c r="D11185" s="62"/>
      <c r="E11185" s="62"/>
      <c r="F11185" s="62"/>
      <c r="G11185" s="62"/>
      <c r="H11185" s="62"/>
      <c r="I11185" s="62"/>
      <c r="J11185" s="62"/>
      <c r="K11185" s="62"/>
      <c r="L11185" s="65"/>
      <c r="M11185" s="65"/>
      <c r="N11185" s="65"/>
      <c r="O11185" s="65"/>
      <c r="P11185" s="65"/>
      <c r="Q11185" s="65"/>
      <c r="R11185" s="65"/>
      <c r="S11185" s="65"/>
      <c r="T11185" s="66"/>
    </row>
    <row r="11186" spans="3:20" x14ac:dyDescent="0.3">
      <c r="C11186" s="62"/>
      <c r="D11186" s="62"/>
      <c r="E11186" s="62"/>
      <c r="F11186" s="62"/>
      <c r="G11186" s="62"/>
      <c r="H11186" s="62"/>
      <c r="I11186" s="62"/>
      <c r="J11186" s="62"/>
      <c r="K11186" s="62"/>
      <c r="L11186" s="65"/>
      <c r="M11186" s="65"/>
      <c r="N11186" s="65"/>
      <c r="O11186" s="65"/>
      <c r="P11186" s="65"/>
      <c r="Q11186" s="65"/>
      <c r="R11186" s="65"/>
      <c r="S11186" s="65"/>
      <c r="T11186" s="66"/>
    </row>
    <row r="11187" spans="3:20" x14ac:dyDescent="0.3">
      <c r="C11187" s="62"/>
      <c r="D11187" s="62"/>
      <c r="E11187" s="62"/>
      <c r="F11187" s="62"/>
      <c r="G11187" s="62"/>
      <c r="H11187" s="62"/>
      <c r="I11187" s="62"/>
      <c r="J11187" s="62"/>
      <c r="K11187" s="62"/>
      <c r="L11187" s="65"/>
      <c r="M11187" s="65"/>
      <c r="N11187" s="65"/>
      <c r="O11187" s="65"/>
      <c r="P11187" s="65"/>
      <c r="Q11187" s="65"/>
      <c r="R11187" s="65"/>
      <c r="S11187" s="65"/>
      <c r="T11187" s="66"/>
    </row>
    <row r="11188" spans="3:20" x14ac:dyDescent="0.3">
      <c r="C11188" s="62"/>
      <c r="D11188" s="62"/>
      <c r="E11188" s="62"/>
      <c r="F11188" s="62"/>
      <c r="G11188" s="62"/>
      <c r="H11188" s="62"/>
      <c r="I11188" s="62"/>
      <c r="J11188" s="62"/>
      <c r="K11188" s="62"/>
      <c r="L11188" s="65"/>
      <c r="M11188" s="65"/>
      <c r="N11188" s="65"/>
      <c r="O11188" s="65"/>
      <c r="P11188" s="65"/>
      <c r="Q11188" s="65"/>
      <c r="R11188" s="65"/>
      <c r="S11188" s="65"/>
      <c r="T11188" s="66"/>
    </row>
    <row r="11189" spans="3:20" x14ac:dyDescent="0.3">
      <c r="C11189" s="62"/>
      <c r="D11189" s="62"/>
      <c r="E11189" s="62"/>
      <c r="F11189" s="62"/>
      <c r="G11189" s="62"/>
      <c r="H11189" s="62"/>
      <c r="I11189" s="62"/>
      <c r="J11189" s="62"/>
      <c r="K11189" s="62"/>
      <c r="L11189" s="65"/>
      <c r="M11189" s="65"/>
      <c r="N11189" s="65"/>
      <c r="O11189" s="65"/>
      <c r="P11189" s="65"/>
      <c r="Q11189" s="65"/>
      <c r="R11189" s="65"/>
      <c r="S11189" s="65"/>
      <c r="T11189" s="66"/>
    </row>
    <row r="11190" spans="3:20" x14ac:dyDescent="0.3">
      <c r="C11190" s="62"/>
      <c r="D11190" s="62"/>
      <c r="E11190" s="62"/>
      <c r="F11190" s="62"/>
      <c r="G11190" s="62"/>
      <c r="H11190" s="62"/>
      <c r="I11190" s="62"/>
      <c r="J11190" s="62"/>
      <c r="K11190" s="62"/>
      <c r="L11190" s="65"/>
      <c r="M11190" s="65"/>
      <c r="N11190" s="65"/>
      <c r="O11190" s="65"/>
      <c r="P11190" s="65"/>
      <c r="Q11190" s="65"/>
      <c r="R11190" s="65"/>
      <c r="S11190" s="65"/>
      <c r="T11190" s="66"/>
    </row>
    <row r="11191" spans="3:20" x14ac:dyDescent="0.3">
      <c r="C11191" s="62"/>
      <c r="D11191" s="62"/>
      <c r="E11191" s="62"/>
      <c r="F11191" s="62"/>
      <c r="G11191" s="62"/>
      <c r="H11191" s="62"/>
      <c r="I11191" s="62"/>
      <c r="J11191" s="62"/>
      <c r="K11191" s="62"/>
      <c r="L11191" s="65"/>
      <c r="M11191" s="65"/>
      <c r="N11191" s="65"/>
      <c r="O11191" s="65"/>
      <c r="P11191" s="65"/>
      <c r="Q11191" s="65"/>
      <c r="R11191" s="65"/>
      <c r="S11191" s="65"/>
      <c r="T11191" s="66"/>
    </row>
    <row r="11192" spans="3:20" x14ac:dyDescent="0.3">
      <c r="C11192" s="62"/>
      <c r="D11192" s="62"/>
      <c r="E11192" s="62"/>
      <c r="F11192" s="62"/>
      <c r="G11192" s="62"/>
      <c r="H11192" s="62"/>
      <c r="I11192" s="62"/>
      <c r="J11192" s="62"/>
      <c r="K11192" s="62"/>
      <c r="L11192" s="65"/>
      <c r="M11192" s="65"/>
      <c r="N11192" s="65"/>
      <c r="O11192" s="65"/>
      <c r="P11192" s="65"/>
      <c r="Q11192" s="65"/>
      <c r="R11192" s="65"/>
      <c r="S11192" s="65"/>
      <c r="T11192" s="66"/>
    </row>
    <row r="11193" spans="3:20" x14ac:dyDescent="0.3">
      <c r="C11193" s="62"/>
      <c r="D11193" s="62"/>
      <c r="E11193" s="62"/>
      <c r="F11193" s="62"/>
      <c r="G11193" s="62"/>
      <c r="H11193" s="62"/>
      <c r="I11193" s="62"/>
      <c r="J11193" s="62"/>
      <c r="K11193" s="62"/>
      <c r="L11193" s="65"/>
      <c r="M11193" s="65"/>
      <c r="N11193" s="65"/>
      <c r="O11193" s="65"/>
      <c r="P11193" s="65"/>
      <c r="Q11193" s="65"/>
      <c r="R11193" s="65"/>
      <c r="S11193" s="65"/>
      <c r="T11193" s="66"/>
    </row>
    <row r="11194" spans="3:20" x14ac:dyDescent="0.3">
      <c r="C11194" s="62"/>
      <c r="D11194" s="62"/>
      <c r="E11194" s="62"/>
      <c r="F11194" s="62"/>
      <c r="G11194" s="62"/>
      <c r="H11194" s="62"/>
      <c r="I11194" s="62"/>
      <c r="J11194" s="62"/>
      <c r="K11194" s="62"/>
      <c r="L11194" s="65"/>
      <c r="M11194" s="65"/>
      <c r="N11194" s="65"/>
      <c r="O11194" s="65"/>
      <c r="P11194" s="65"/>
      <c r="Q11194" s="65"/>
      <c r="R11194" s="65"/>
      <c r="S11194" s="65"/>
      <c r="T11194" s="66"/>
    </row>
    <row r="11195" spans="3:20" x14ac:dyDescent="0.3">
      <c r="C11195" s="62"/>
      <c r="D11195" s="62"/>
      <c r="E11195" s="62"/>
      <c r="F11195" s="62"/>
      <c r="G11195" s="62"/>
      <c r="H11195" s="62"/>
      <c r="I11195" s="62"/>
      <c r="J11195" s="62"/>
      <c r="K11195" s="62"/>
      <c r="L11195" s="65"/>
      <c r="M11195" s="65"/>
      <c r="N11195" s="65"/>
      <c r="O11195" s="65"/>
      <c r="P11195" s="65"/>
      <c r="Q11195" s="65"/>
      <c r="R11195" s="65"/>
      <c r="S11195" s="65"/>
      <c r="T11195" s="66"/>
    </row>
    <row r="11196" spans="3:20" x14ac:dyDescent="0.3">
      <c r="C11196" s="62"/>
      <c r="D11196" s="62"/>
      <c r="E11196" s="62"/>
      <c r="F11196" s="62"/>
      <c r="G11196" s="62"/>
      <c r="H11196" s="62"/>
      <c r="I11196" s="62"/>
      <c r="J11196" s="62"/>
      <c r="K11196" s="62"/>
      <c r="L11196" s="65"/>
      <c r="M11196" s="65"/>
      <c r="N11196" s="65"/>
      <c r="O11196" s="65"/>
      <c r="P11196" s="65"/>
      <c r="Q11196" s="65"/>
      <c r="R11196" s="65"/>
      <c r="S11196" s="65"/>
      <c r="T11196" s="66"/>
    </row>
    <row r="11197" spans="3:20" x14ac:dyDescent="0.3">
      <c r="C11197" s="62"/>
      <c r="D11197" s="62"/>
      <c r="E11197" s="62"/>
      <c r="F11197" s="62"/>
      <c r="G11197" s="62"/>
      <c r="H11197" s="62"/>
      <c r="I11197" s="62"/>
      <c r="J11197" s="62"/>
      <c r="K11197" s="62"/>
      <c r="L11197" s="65"/>
      <c r="M11197" s="65"/>
      <c r="N11197" s="65"/>
      <c r="O11197" s="65"/>
      <c r="P11197" s="65"/>
      <c r="Q11197" s="65"/>
      <c r="R11197" s="65"/>
      <c r="S11197" s="65"/>
      <c r="T11197" s="66"/>
    </row>
    <row r="11198" spans="3:20" x14ac:dyDescent="0.3">
      <c r="C11198" s="62"/>
      <c r="D11198" s="62"/>
      <c r="E11198" s="62"/>
      <c r="F11198" s="62"/>
      <c r="G11198" s="62"/>
      <c r="H11198" s="62"/>
      <c r="I11198" s="62"/>
      <c r="J11198" s="62"/>
      <c r="K11198" s="62"/>
      <c r="L11198" s="65"/>
      <c r="M11198" s="65"/>
      <c r="N11198" s="65"/>
      <c r="O11198" s="65"/>
      <c r="P11198" s="65"/>
      <c r="Q11198" s="65"/>
      <c r="R11198" s="65"/>
      <c r="S11198" s="65"/>
      <c r="T11198" s="66"/>
    </row>
    <row r="11199" spans="3:20" x14ac:dyDescent="0.3">
      <c r="C11199" s="62"/>
      <c r="D11199" s="62"/>
      <c r="E11199" s="62"/>
      <c r="F11199" s="62"/>
      <c r="G11199" s="62"/>
      <c r="H11199" s="62"/>
      <c r="I11199" s="62"/>
      <c r="J11199" s="62"/>
      <c r="K11199" s="62"/>
      <c r="L11199" s="65"/>
      <c r="M11199" s="65"/>
      <c r="N11199" s="65"/>
      <c r="O11199" s="65"/>
      <c r="P11199" s="65"/>
      <c r="Q11199" s="65"/>
      <c r="R11199" s="65"/>
      <c r="S11199" s="65"/>
      <c r="T11199" s="66"/>
    </row>
    <row r="11200" spans="3:20" x14ac:dyDescent="0.3">
      <c r="C11200" s="62"/>
      <c r="D11200" s="62"/>
      <c r="E11200" s="62"/>
      <c r="F11200" s="62"/>
      <c r="G11200" s="62"/>
      <c r="H11200" s="62"/>
      <c r="I11200" s="62"/>
      <c r="J11200" s="62"/>
      <c r="K11200" s="62"/>
      <c r="L11200" s="65"/>
      <c r="M11200" s="65"/>
      <c r="N11200" s="65"/>
      <c r="O11200" s="65"/>
      <c r="P11200" s="65"/>
      <c r="Q11200" s="65"/>
      <c r="R11200" s="65"/>
      <c r="S11200" s="65"/>
      <c r="T11200" s="66"/>
    </row>
    <row r="11201" spans="3:20" x14ac:dyDescent="0.3">
      <c r="C11201" s="62"/>
      <c r="D11201" s="62"/>
      <c r="E11201" s="62"/>
      <c r="F11201" s="62"/>
      <c r="G11201" s="62"/>
      <c r="H11201" s="62"/>
      <c r="I11201" s="62"/>
      <c r="J11201" s="62"/>
      <c r="K11201" s="62"/>
      <c r="L11201" s="65"/>
      <c r="M11201" s="65"/>
      <c r="N11201" s="65"/>
      <c r="O11201" s="65"/>
      <c r="P11201" s="65"/>
      <c r="Q11201" s="65"/>
      <c r="R11201" s="65"/>
      <c r="S11201" s="65"/>
      <c r="T11201" s="66"/>
    </row>
    <row r="11202" spans="3:20" x14ac:dyDescent="0.3">
      <c r="C11202" s="62"/>
      <c r="D11202" s="62"/>
      <c r="E11202" s="62"/>
      <c r="F11202" s="62"/>
      <c r="G11202" s="62"/>
      <c r="H11202" s="62"/>
      <c r="I11202" s="62"/>
      <c r="J11202" s="62"/>
      <c r="K11202" s="62"/>
      <c r="L11202" s="65"/>
      <c r="M11202" s="65"/>
      <c r="N11202" s="65"/>
      <c r="O11202" s="65"/>
      <c r="P11202" s="65"/>
      <c r="Q11202" s="65"/>
      <c r="R11202" s="65"/>
      <c r="S11202" s="65"/>
      <c r="T11202" s="66"/>
    </row>
    <row r="11203" spans="3:20" x14ac:dyDescent="0.3">
      <c r="C11203" s="62"/>
      <c r="D11203" s="62"/>
      <c r="E11203" s="62"/>
      <c r="F11203" s="62"/>
      <c r="G11203" s="62"/>
      <c r="H11203" s="62"/>
      <c r="I11203" s="62"/>
      <c r="J11203" s="62"/>
      <c r="K11203" s="62"/>
      <c r="L11203" s="65"/>
      <c r="M11203" s="65"/>
      <c r="N11203" s="65"/>
      <c r="O11203" s="65"/>
      <c r="P11203" s="65"/>
      <c r="Q11203" s="65"/>
      <c r="R11203" s="65"/>
      <c r="S11203" s="65"/>
      <c r="T11203" s="66"/>
    </row>
    <row r="11204" spans="3:20" x14ac:dyDescent="0.3">
      <c r="C11204" s="62"/>
      <c r="D11204" s="62"/>
      <c r="E11204" s="62"/>
      <c r="F11204" s="62"/>
      <c r="G11204" s="62"/>
      <c r="H11204" s="62"/>
      <c r="I11204" s="62"/>
      <c r="J11204" s="62"/>
      <c r="K11204" s="62"/>
      <c r="L11204" s="65"/>
      <c r="M11204" s="65"/>
      <c r="N11204" s="65"/>
      <c r="O11204" s="65"/>
      <c r="P11204" s="65"/>
      <c r="Q11204" s="65"/>
      <c r="R11204" s="65"/>
      <c r="S11204" s="65"/>
      <c r="T11204" s="66"/>
    </row>
    <row r="11205" spans="3:20" x14ac:dyDescent="0.3">
      <c r="C11205" s="62"/>
      <c r="D11205" s="62"/>
      <c r="E11205" s="62"/>
      <c r="F11205" s="62"/>
      <c r="G11205" s="62"/>
      <c r="H11205" s="62"/>
      <c r="I11205" s="62"/>
      <c r="J11205" s="62"/>
      <c r="K11205" s="62"/>
      <c r="L11205" s="65"/>
      <c r="M11205" s="65"/>
      <c r="N11205" s="65"/>
      <c r="O11205" s="65"/>
      <c r="P11205" s="65"/>
      <c r="Q11205" s="65"/>
      <c r="R11205" s="65"/>
      <c r="S11205" s="65"/>
      <c r="T11205" s="66"/>
    </row>
    <row r="11206" spans="3:20" x14ac:dyDescent="0.3">
      <c r="C11206" s="62"/>
      <c r="D11206" s="62"/>
      <c r="E11206" s="62"/>
      <c r="F11206" s="62"/>
      <c r="G11206" s="62"/>
      <c r="H11206" s="62"/>
      <c r="I11206" s="62"/>
      <c r="J11206" s="62"/>
      <c r="K11206" s="62"/>
      <c r="L11206" s="65"/>
      <c r="M11206" s="65"/>
      <c r="N11206" s="65"/>
      <c r="O11206" s="65"/>
      <c r="P11206" s="65"/>
      <c r="Q11206" s="65"/>
      <c r="R11206" s="65"/>
      <c r="S11206" s="65"/>
      <c r="T11206" s="66"/>
    </row>
    <row r="11207" spans="3:20" x14ac:dyDescent="0.3">
      <c r="C11207" s="62"/>
      <c r="D11207" s="62"/>
      <c r="E11207" s="62"/>
      <c r="F11207" s="62"/>
      <c r="G11207" s="62"/>
      <c r="H11207" s="62"/>
      <c r="I11207" s="62"/>
      <c r="J11207" s="62"/>
      <c r="K11207" s="62"/>
      <c r="L11207" s="65"/>
      <c r="M11207" s="65"/>
      <c r="N11207" s="65"/>
      <c r="O11207" s="65"/>
      <c r="P11207" s="65"/>
      <c r="Q11207" s="65"/>
      <c r="R11207" s="65"/>
      <c r="S11207" s="65"/>
      <c r="T11207" s="66"/>
    </row>
    <row r="11208" spans="3:20" x14ac:dyDescent="0.3">
      <c r="C11208" s="62"/>
      <c r="D11208" s="62"/>
      <c r="E11208" s="62"/>
      <c r="F11208" s="62"/>
      <c r="G11208" s="62"/>
      <c r="H11208" s="62"/>
      <c r="I11208" s="62"/>
      <c r="J11208" s="62"/>
      <c r="K11208" s="62"/>
      <c r="L11208" s="65"/>
      <c r="M11208" s="65"/>
      <c r="N11208" s="65"/>
      <c r="O11208" s="65"/>
      <c r="P11208" s="65"/>
      <c r="Q11208" s="65"/>
      <c r="R11208" s="65"/>
      <c r="S11208" s="65"/>
      <c r="T11208" s="66"/>
    </row>
    <row r="11209" spans="3:20" x14ac:dyDescent="0.3">
      <c r="C11209" s="62"/>
      <c r="D11209" s="62"/>
      <c r="E11209" s="62"/>
      <c r="F11209" s="62"/>
      <c r="G11209" s="62"/>
      <c r="H11209" s="62"/>
      <c r="I11209" s="62"/>
      <c r="J11209" s="62"/>
      <c r="K11209" s="62"/>
      <c r="L11209" s="65"/>
      <c r="M11209" s="65"/>
      <c r="N11209" s="65"/>
      <c r="O11209" s="65"/>
      <c r="P11209" s="65"/>
      <c r="Q11209" s="65"/>
      <c r="R11209" s="65"/>
      <c r="S11209" s="65"/>
      <c r="T11209" s="66"/>
    </row>
    <row r="11210" spans="3:20" x14ac:dyDescent="0.3">
      <c r="C11210" s="62"/>
      <c r="D11210" s="62"/>
      <c r="E11210" s="62"/>
      <c r="F11210" s="62"/>
      <c r="G11210" s="62"/>
      <c r="H11210" s="62"/>
      <c r="I11210" s="62"/>
      <c r="J11210" s="62"/>
      <c r="K11210" s="62"/>
      <c r="L11210" s="65"/>
      <c r="M11210" s="65"/>
      <c r="N11210" s="65"/>
      <c r="O11210" s="65"/>
      <c r="P11210" s="65"/>
      <c r="Q11210" s="65"/>
      <c r="R11210" s="65"/>
      <c r="S11210" s="65"/>
      <c r="T11210" s="66"/>
    </row>
    <row r="11211" spans="3:20" x14ac:dyDescent="0.3">
      <c r="C11211" s="62"/>
      <c r="D11211" s="62"/>
      <c r="E11211" s="62"/>
      <c r="F11211" s="62"/>
      <c r="G11211" s="62"/>
      <c r="H11211" s="62"/>
      <c r="I11211" s="62"/>
      <c r="J11211" s="62"/>
      <c r="K11211" s="62"/>
      <c r="L11211" s="65"/>
      <c r="M11211" s="65"/>
      <c r="N11211" s="65"/>
      <c r="O11211" s="65"/>
      <c r="P11211" s="65"/>
      <c r="Q11211" s="65"/>
      <c r="R11211" s="65"/>
      <c r="S11211" s="65"/>
      <c r="T11211" s="66"/>
    </row>
    <row r="11212" spans="3:20" x14ac:dyDescent="0.3">
      <c r="C11212" s="62"/>
      <c r="D11212" s="62"/>
      <c r="E11212" s="62"/>
      <c r="F11212" s="62"/>
      <c r="G11212" s="62"/>
      <c r="H11212" s="62"/>
      <c r="I11212" s="62"/>
      <c r="J11212" s="62"/>
      <c r="K11212" s="62"/>
      <c r="L11212" s="65"/>
      <c r="M11212" s="65"/>
      <c r="N11212" s="65"/>
      <c r="O11212" s="65"/>
      <c r="P11212" s="65"/>
      <c r="Q11212" s="65"/>
      <c r="R11212" s="65"/>
      <c r="S11212" s="65"/>
      <c r="T11212" s="66"/>
    </row>
    <row r="11213" spans="3:20" x14ac:dyDescent="0.3">
      <c r="C11213" s="62"/>
      <c r="D11213" s="62"/>
      <c r="E11213" s="62"/>
      <c r="F11213" s="62"/>
      <c r="G11213" s="62"/>
      <c r="H11213" s="62"/>
      <c r="I11213" s="62"/>
      <c r="J11213" s="62"/>
      <c r="K11213" s="62"/>
      <c r="L11213" s="65"/>
      <c r="M11213" s="65"/>
      <c r="N11213" s="65"/>
      <c r="O11213" s="65"/>
      <c r="P11213" s="65"/>
      <c r="Q11213" s="65"/>
      <c r="R11213" s="65"/>
      <c r="S11213" s="65"/>
      <c r="T11213" s="66"/>
    </row>
    <row r="11214" spans="3:20" x14ac:dyDescent="0.3">
      <c r="C11214" s="62"/>
      <c r="D11214" s="62"/>
      <c r="E11214" s="62"/>
      <c r="F11214" s="62"/>
      <c r="G11214" s="62"/>
      <c r="H11214" s="62"/>
      <c r="I11214" s="62"/>
      <c r="J11214" s="62"/>
      <c r="K11214" s="62"/>
      <c r="L11214" s="65"/>
      <c r="M11214" s="65"/>
      <c r="N11214" s="65"/>
      <c r="O11214" s="65"/>
      <c r="P11214" s="65"/>
      <c r="Q11214" s="65"/>
      <c r="R11214" s="65"/>
      <c r="S11214" s="65"/>
      <c r="T11214" s="66"/>
    </row>
    <row r="11215" spans="3:20" x14ac:dyDescent="0.3">
      <c r="C11215" s="62"/>
      <c r="D11215" s="62"/>
      <c r="E11215" s="62"/>
      <c r="F11215" s="62"/>
      <c r="G11215" s="62"/>
      <c r="H11215" s="62"/>
      <c r="I11215" s="62"/>
      <c r="J11215" s="62"/>
      <c r="K11215" s="62"/>
      <c r="L11215" s="65"/>
      <c r="M11215" s="65"/>
      <c r="N11215" s="65"/>
      <c r="O11215" s="65"/>
      <c r="P11215" s="65"/>
      <c r="Q11215" s="65"/>
      <c r="R11215" s="65"/>
      <c r="S11215" s="65"/>
      <c r="T11215" s="66"/>
    </row>
    <row r="11216" spans="3:20" x14ac:dyDescent="0.3">
      <c r="C11216" s="62"/>
      <c r="D11216" s="62"/>
      <c r="E11216" s="62"/>
      <c r="F11216" s="62"/>
      <c r="G11216" s="62"/>
      <c r="H11216" s="62"/>
      <c r="I11216" s="62"/>
      <c r="J11216" s="62"/>
      <c r="K11216" s="62"/>
      <c r="L11216" s="65"/>
      <c r="M11216" s="65"/>
      <c r="N11216" s="65"/>
      <c r="O11216" s="65"/>
      <c r="P11216" s="65"/>
      <c r="Q11216" s="65"/>
      <c r="R11216" s="65"/>
      <c r="S11216" s="65"/>
      <c r="T11216" s="66"/>
    </row>
    <row r="11217" spans="3:20" x14ac:dyDescent="0.3">
      <c r="C11217" s="62"/>
      <c r="D11217" s="62"/>
      <c r="E11217" s="62"/>
      <c r="F11217" s="62"/>
      <c r="G11217" s="62"/>
      <c r="H11217" s="62"/>
      <c r="I11217" s="62"/>
      <c r="J11217" s="62"/>
      <c r="K11217" s="62"/>
      <c r="L11217" s="65"/>
      <c r="M11217" s="65"/>
      <c r="N11217" s="65"/>
      <c r="O11217" s="65"/>
      <c r="P11217" s="65"/>
      <c r="Q11217" s="65"/>
      <c r="R11217" s="65"/>
      <c r="S11217" s="65"/>
      <c r="T11217" s="66"/>
    </row>
    <row r="11218" spans="3:20" x14ac:dyDescent="0.3">
      <c r="C11218" s="62"/>
      <c r="D11218" s="62"/>
      <c r="E11218" s="62"/>
      <c r="F11218" s="62"/>
      <c r="G11218" s="62"/>
      <c r="H11218" s="62"/>
      <c r="I11218" s="62"/>
      <c r="J11218" s="62"/>
      <c r="K11218" s="62"/>
      <c r="L11218" s="65"/>
      <c r="M11218" s="65"/>
      <c r="N11218" s="65"/>
      <c r="O11218" s="65"/>
      <c r="P11218" s="65"/>
      <c r="Q11218" s="65"/>
      <c r="R11218" s="65"/>
      <c r="S11218" s="65"/>
      <c r="T11218" s="66"/>
    </row>
    <row r="11219" spans="3:20" x14ac:dyDescent="0.3">
      <c r="C11219" s="62"/>
      <c r="D11219" s="62"/>
      <c r="E11219" s="62"/>
      <c r="F11219" s="62"/>
      <c r="G11219" s="62"/>
      <c r="H11219" s="62"/>
      <c r="I11219" s="62"/>
      <c r="J11219" s="62"/>
      <c r="K11219" s="62"/>
      <c r="L11219" s="65"/>
      <c r="M11219" s="65"/>
      <c r="N11219" s="65"/>
      <c r="O11219" s="65"/>
      <c r="P11219" s="65"/>
      <c r="Q11219" s="65"/>
      <c r="R11219" s="65"/>
      <c r="S11219" s="65"/>
      <c r="T11219" s="66"/>
    </row>
    <row r="11220" spans="3:20" x14ac:dyDescent="0.3">
      <c r="C11220" s="62"/>
      <c r="D11220" s="62"/>
      <c r="E11220" s="62"/>
      <c r="F11220" s="62"/>
      <c r="G11220" s="62"/>
      <c r="H11220" s="62"/>
      <c r="I11220" s="62"/>
      <c r="J11220" s="62"/>
      <c r="K11220" s="62"/>
      <c r="L11220" s="65"/>
      <c r="M11220" s="65"/>
      <c r="N11220" s="65"/>
      <c r="O11220" s="65"/>
      <c r="P11220" s="65"/>
      <c r="Q11220" s="65"/>
      <c r="R11220" s="65"/>
      <c r="S11220" s="65"/>
      <c r="T11220" s="66"/>
    </row>
    <row r="11221" spans="3:20" x14ac:dyDescent="0.3">
      <c r="C11221" s="62"/>
      <c r="D11221" s="62"/>
      <c r="E11221" s="62"/>
      <c r="F11221" s="62"/>
      <c r="G11221" s="62"/>
      <c r="H11221" s="62"/>
      <c r="I11221" s="62"/>
      <c r="J11221" s="62"/>
      <c r="K11221" s="62"/>
      <c r="L11221" s="65"/>
      <c r="M11221" s="65"/>
      <c r="N11221" s="65"/>
      <c r="O11221" s="65"/>
      <c r="P11221" s="65"/>
      <c r="Q11221" s="65"/>
      <c r="R11221" s="65"/>
      <c r="S11221" s="65"/>
      <c r="T11221" s="66"/>
    </row>
    <row r="11222" spans="3:20" x14ac:dyDescent="0.3">
      <c r="C11222" s="62"/>
      <c r="D11222" s="62"/>
      <c r="E11222" s="62"/>
      <c r="F11222" s="62"/>
      <c r="G11222" s="62"/>
      <c r="H11222" s="62"/>
      <c r="I11222" s="62"/>
      <c r="J11222" s="62"/>
      <c r="K11222" s="62"/>
      <c r="L11222" s="65"/>
      <c r="M11222" s="65"/>
      <c r="N11222" s="65"/>
      <c r="O11222" s="65"/>
      <c r="P11222" s="65"/>
      <c r="Q11222" s="65"/>
      <c r="R11222" s="65"/>
      <c r="S11222" s="65"/>
      <c r="T11222" s="66"/>
    </row>
    <row r="11223" spans="3:20" x14ac:dyDescent="0.3">
      <c r="C11223" s="62"/>
      <c r="D11223" s="62"/>
      <c r="E11223" s="62"/>
      <c r="F11223" s="62"/>
      <c r="G11223" s="62"/>
      <c r="H11223" s="62"/>
      <c r="I11223" s="62"/>
      <c r="J11223" s="62"/>
      <c r="K11223" s="62"/>
      <c r="L11223" s="65"/>
      <c r="M11223" s="65"/>
      <c r="N11223" s="65"/>
      <c r="O11223" s="65"/>
      <c r="P11223" s="65"/>
      <c r="Q11223" s="65"/>
      <c r="R11223" s="65"/>
      <c r="S11223" s="65"/>
      <c r="T11223" s="66"/>
    </row>
    <row r="11224" spans="3:20" x14ac:dyDescent="0.3">
      <c r="C11224" s="62"/>
      <c r="D11224" s="62"/>
      <c r="E11224" s="62"/>
      <c r="F11224" s="62"/>
      <c r="G11224" s="62"/>
      <c r="H11224" s="62"/>
      <c r="I11224" s="62"/>
      <c r="J11224" s="62"/>
      <c r="K11224" s="62"/>
      <c r="L11224" s="65"/>
      <c r="M11224" s="65"/>
      <c r="N11224" s="65"/>
      <c r="O11224" s="65"/>
      <c r="P11224" s="65"/>
      <c r="Q11224" s="65"/>
      <c r="R11224" s="65"/>
      <c r="S11224" s="65"/>
      <c r="T11224" s="66"/>
    </row>
    <row r="11225" spans="3:20" x14ac:dyDescent="0.3">
      <c r="C11225" s="62"/>
      <c r="D11225" s="62"/>
      <c r="E11225" s="62"/>
      <c r="F11225" s="62"/>
      <c r="G11225" s="62"/>
      <c r="H11225" s="62"/>
      <c r="I11225" s="62"/>
      <c r="J11225" s="62"/>
      <c r="K11225" s="62"/>
      <c r="L11225" s="65"/>
      <c r="M11225" s="65"/>
      <c r="N11225" s="65"/>
      <c r="O11225" s="65"/>
      <c r="P11225" s="65"/>
      <c r="Q11225" s="65"/>
      <c r="R11225" s="65"/>
      <c r="S11225" s="65"/>
      <c r="T11225" s="66"/>
    </row>
    <row r="11226" spans="3:20" x14ac:dyDescent="0.3">
      <c r="C11226" s="62"/>
      <c r="D11226" s="62"/>
      <c r="E11226" s="62"/>
      <c r="F11226" s="62"/>
      <c r="G11226" s="62"/>
      <c r="H11226" s="62"/>
      <c r="I11226" s="62"/>
      <c r="J11226" s="62"/>
      <c r="K11226" s="62"/>
      <c r="L11226" s="65"/>
      <c r="M11226" s="65"/>
      <c r="N11226" s="65"/>
      <c r="O11226" s="65"/>
      <c r="P11226" s="65"/>
      <c r="Q11226" s="65"/>
      <c r="R11226" s="65"/>
      <c r="S11226" s="65"/>
      <c r="T11226" s="66"/>
    </row>
    <row r="11227" spans="3:20" x14ac:dyDescent="0.3">
      <c r="C11227" s="62"/>
      <c r="D11227" s="62"/>
      <c r="E11227" s="62"/>
      <c r="F11227" s="62"/>
      <c r="G11227" s="62"/>
      <c r="H11227" s="62"/>
      <c r="I11227" s="62"/>
      <c r="J11227" s="62"/>
      <c r="K11227" s="62"/>
      <c r="L11227" s="65"/>
      <c r="M11227" s="65"/>
      <c r="N11227" s="65"/>
      <c r="O11227" s="65"/>
      <c r="P11227" s="65"/>
      <c r="Q11227" s="65"/>
      <c r="R11227" s="65"/>
      <c r="S11227" s="65"/>
      <c r="T11227" s="66"/>
    </row>
    <row r="11228" spans="3:20" x14ac:dyDescent="0.3">
      <c r="C11228" s="62"/>
      <c r="D11228" s="62"/>
      <c r="E11228" s="62"/>
      <c r="F11228" s="62"/>
      <c r="G11228" s="62"/>
      <c r="H11228" s="62"/>
      <c r="I11228" s="62"/>
      <c r="J11228" s="62"/>
      <c r="K11228" s="62"/>
      <c r="L11228" s="65"/>
      <c r="M11228" s="65"/>
      <c r="N11228" s="65"/>
      <c r="O11228" s="65"/>
      <c r="P11228" s="65"/>
      <c r="Q11228" s="65"/>
      <c r="R11228" s="65"/>
      <c r="S11228" s="65"/>
      <c r="T11228" s="66"/>
    </row>
    <row r="11229" spans="3:20" x14ac:dyDescent="0.3">
      <c r="C11229" s="62"/>
      <c r="D11229" s="62"/>
      <c r="E11229" s="62"/>
      <c r="F11229" s="62"/>
      <c r="G11229" s="62"/>
      <c r="H11229" s="62"/>
      <c r="I11229" s="62"/>
      <c r="J11229" s="62"/>
      <c r="K11229" s="62"/>
      <c r="L11229" s="65"/>
      <c r="M11229" s="65"/>
      <c r="N11229" s="65"/>
      <c r="O11229" s="65"/>
      <c r="P11229" s="65"/>
      <c r="Q11229" s="65"/>
      <c r="R11229" s="65"/>
      <c r="S11229" s="65"/>
      <c r="T11229" s="66"/>
    </row>
    <row r="11230" spans="3:20" x14ac:dyDescent="0.3">
      <c r="C11230" s="62"/>
      <c r="D11230" s="62"/>
      <c r="E11230" s="62"/>
      <c r="F11230" s="62"/>
      <c r="G11230" s="62"/>
      <c r="H11230" s="62"/>
      <c r="I11230" s="62"/>
      <c r="J11230" s="62"/>
      <c r="K11230" s="62"/>
      <c r="L11230" s="65"/>
      <c r="M11230" s="65"/>
      <c r="N11230" s="65"/>
      <c r="O11230" s="65"/>
      <c r="P11230" s="65"/>
      <c r="Q11230" s="65"/>
      <c r="R11230" s="65"/>
      <c r="S11230" s="65"/>
      <c r="T11230" s="66"/>
    </row>
    <row r="11231" spans="3:20" x14ac:dyDescent="0.3">
      <c r="C11231" s="62"/>
      <c r="D11231" s="62"/>
      <c r="E11231" s="62"/>
      <c r="F11231" s="62"/>
      <c r="G11231" s="62"/>
      <c r="H11231" s="62"/>
      <c r="I11231" s="62"/>
      <c r="J11231" s="62"/>
      <c r="K11231" s="62"/>
      <c r="L11231" s="65"/>
      <c r="M11231" s="65"/>
      <c r="N11231" s="65"/>
      <c r="O11231" s="65"/>
      <c r="P11231" s="65"/>
      <c r="Q11231" s="65"/>
      <c r="R11231" s="65"/>
      <c r="S11231" s="65"/>
      <c r="T11231" s="66"/>
    </row>
    <row r="11232" spans="3:20" x14ac:dyDescent="0.3">
      <c r="C11232" s="62"/>
      <c r="D11232" s="62"/>
      <c r="E11232" s="62"/>
      <c r="F11232" s="62"/>
      <c r="G11232" s="62"/>
      <c r="H11232" s="62"/>
      <c r="I11232" s="62"/>
      <c r="J11232" s="62"/>
      <c r="K11232" s="62"/>
      <c r="L11232" s="65"/>
      <c r="M11232" s="65"/>
      <c r="N11232" s="65"/>
      <c r="O11232" s="65"/>
      <c r="P11232" s="65"/>
      <c r="Q11232" s="65"/>
      <c r="R11232" s="65"/>
      <c r="S11232" s="65"/>
      <c r="T11232" s="66"/>
    </row>
    <row r="11233" spans="3:20" x14ac:dyDescent="0.3">
      <c r="C11233" s="62"/>
      <c r="D11233" s="62"/>
      <c r="E11233" s="62"/>
      <c r="F11233" s="62"/>
      <c r="G11233" s="62"/>
      <c r="H11233" s="62"/>
      <c r="I11233" s="62"/>
      <c r="J11233" s="62"/>
      <c r="K11233" s="62"/>
      <c r="L11233" s="65"/>
      <c r="M11233" s="65"/>
      <c r="N11233" s="65"/>
      <c r="O11233" s="65"/>
      <c r="P11233" s="65"/>
      <c r="Q11233" s="65"/>
      <c r="R11233" s="65"/>
      <c r="S11233" s="65"/>
      <c r="T11233" s="66"/>
    </row>
    <row r="11234" spans="3:20" x14ac:dyDescent="0.3">
      <c r="C11234" s="62"/>
      <c r="D11234" s="62"/>
      <c r="E11234" s="62"/>
      <c r="F11234" s="62"/>
      <c r="G11234" s="62"/>
      <c r="H11234" s="62"/>
      <c r="I11234" s="62"/>
      <c r="J11234" s="62"/>
      <c r="K11234" s="62"/>
      <c r="L11234" s="65"/>
      <c r="M11234" s="65"/>
      <c r="N11234" s="65"/>
      <c r="O11234" s="65"/>
      <c r="P11234" s="65"/>
      <c r="Q11234" s="65"/>
      <c r="R11234" s="65"/>
      <c r="S11234" s="65"/>
      <c r="T11234" s="66"/>
    </row>
    <row r="11235" spans="3:20" x14ac:dyDescent="0.3">
      <c r="C11235" s="62"/>
      <c r="D11235" s="62"/>
      <c r="E11235" s="62"/>
      <c r="F11235" s="62"/>
      <c r="G11235" s="62"/>
      <c r="H11235" s="62"/>
      <c r="I11235" s="62"/>
      <c r="J11235" s="62"/>
      <c r="K11235" s="62"/>
      <c r="L11235" s="65"/>
      <c r="M11235" s="65"/>
      <c r="N11235" s="65"/>
      <c r="O11235" s="65"/>
      <c r="P11235" s="65"/>
      <c r="Q11235" s="65"/>
      <c r="R11235" s="65"/>
      <c r="S11235" s="65"/>
      <c r="T11235" s="66"/>
    </row>
    <row r="11236" spans="3:20" x14ac:dyDescent="0.3">
      <c r="C11236" s="62"/>
      <c r="D11236" s="62"/>
      <c r="E11236" s="62"/>
      <c r="F11236" s="62"/>
      <c r="G11236" s="62"/>
      <c r="H11236" s="62"/>
      <c r="I11236" s="62"/>
      <c r="J11236" s="62"/>
      <c r="K11236" s="62"/>
      <c r="L11236" s="65"/>
      <c r="M11236" s="65"/>
      <c r="N11236" s="65"/>
      <c r="O11236" s="65"/>
      <c r="P11236" s="65"/>
      <c r="Q11236" s="65"/>
      <c r="R11236" s="65"/>
      <c r="S11236" s="65"/>
      <c r="T11236" s="66"/>
    </row>
    <row r="11237" spans="3:20" x14ac:dyDescent="0.3">
      <c r="C11237" s="62"/>
      <c r="D11237" s="62"/>
      <c r="E11237" s="62"/>
      <c r="F11237" s="62"/>
      <c r="G11237" s="62"/>
      <c r="H11237" s="62"/>
      <c r="I11237" s="62"/>
      <c r="J11237" s="62"/>
      <c r="K11237" s="62"/>
      <c r="L11237" s="65"/>
      <c r="M11237" s="65"/>
      <c r="N11237" s="65"/>
      <c r="O11237" s="65"/>
      <c r="P11237" s="65"/>
      <c r="Q11237" s="65"/>
      <c r="R11237" s="65"/>
      <c r="S11237" s="65"/>
      <c r="T11237" s="66"/>
    </row>
    <row r="11238" spans="3:20" x14ac:dyDescent="0.3">
      <c r="C11238" s="62"/>
      <c r="D11238" s="62"/>
      <c r="E11238" s="62"/>
      <c r="F11238" s="62"/>
      <c r="G11238" s="62"/>
      <c r="H11238" s="62"/>
      <c r="I11238" s="62"/>
      <c r="J11238" s="62"/>
      <c r="K11238" s="62"/>
      <c r="L11238" s="65"/>
      <c r="M11238" s="65"/>
      <c r="N11238" s="65"/>
      <c r="O11238" s="65"/>
      <c r="P11238" s="65"/>
      <c r="Q11238" s="65"/>
      <c r="R11238" s="65"/>
      <c r="S11238" s="65"/>
      <c r="T11238" s="66"/>
    </row>
    <row r="11239" spans="3:20" x14ac:dyDescent="0.3">
      <c r="C11239" s="62"/>
      <c r="D11239" s="62"/>
      <c r="E11239" s="62"/>
      <c r="F11239" s="62"/>
      <c r="G11239" s="62"/>
      <c r="H11239" s="62"/>
      <c r="I11239" s="62"/>
      <c r="J11239" s="62"/>
      <c r="K11239" s="62"/>
      <c r="L11239" s="65"/>
      <c r="M11239" s="65"/>
      <c r="N11239" s="65"/>
      <c r="O11239" s="65"/>
      <c r="P11239" s="65"/>
      <c r="Q11239" s="65"/>
      <c r="R11239" s="65"/>
      <c r="S11239" s="65"/>
      <c r="T11239" s="66"/>
    </row>
    <row r="11240" spans="3:20" x14ac:dyDescent="0.3">
      <c r="C11240" s="62"/>
      <c r="D11240" s="62"/>
      <c r="E11240" s="62"/>
      <c r="F11240" s="62"/>
      <c r="G11240" s="62"/>
      <c r="H11240" s="62"/>
      <c r="I11240" s="62"/>
      <c r="J11240" s="62"/>
      <c r="K11240" s="62"/>
      <c r="L11240" s="65"/>
      <c r="M11240" s="65"/>
      <c r="N11240" s="65"/>
      <c r="O11240" s="65"/>
      <c r="P11240" s="65"/>
      <c r="Q11240" s="65"/>
      <c r="R11240" s="65"/>
      <c r="S11240" s="65"/>
      <c r="T11240" s="66"/>
    </row>
    <row r="11241" spans="3:20" x14ac:dyDescent="0.3">
      <c r="C11241" s="62"/>
      <c r="D11241" s="62"/>
      <c r="E11241" s="62"/>
      <c r="F11241" s="62"/>
      <c r="G11241" s="62"/>
      <c r="H11241" s="62"/>
      <c r="I11241" s="62"/>
      <c r="J11241" s="62"/>
      <c r="K11241" s="62"/>
      <c r="L11241" s="65"/>
      <c r="M11241" s="65"/>
      <c r="N11241" s="65"/>
      <c r="O11241" s="65"/>
      <c r="P11241" s="65"/>
      <c r="Q11241" s="65"/>
      <c r="R11241" s="65"/>
      <c r="S11241" s="65"/>
      <c r="T11241" s="66"/>
    </row>
    <row r="11242" spans="3:20" x14ac:dyDescent="0.3">
      <c r="C11242" s="62"/>
      <c r="D11242" s="62"/>
      <c r="E11242" s="62"/>
      <c r="F11242" s="62"/>
      <c r="G11242" s="62"/>
      <c r="H11242" s="62"/>
      <c r="I11242" s="62"/>
      <c r="J11242" s="62"/>
      <c r="K11242" s="62"/>
      <c r="L11242" s="65"/>
      <c r="M11242" s="65"/>
      <c r="N11242" s="65"/>
      <c r="O11242" s="65"/>
      <c r="P11242" s="65"/>
      <c r="Q11242" s="65"/>
      <c r="R11242" s="65"/>
      <c r="S11242" s="65"/>
      <c r="T11242" s="66"/>
    </row>
    <row r="11243" spans="3:20" x14ac:dyDescent="0.3">
      <c r="C11243" s="62"/>
      <c r="D11243" s="62"/>
      <c r="E11243" s="62"/>
      <c r="F11243" s="62"/>
      <c r="G11243" s="62"/>
      <c r="H11243" s="62"/>
      <c r="I11243" s="62"/>
      <c r="J11243" s="62"/>
      <c r="K11243" s="62"/>
      <c r="L11243" s="65"/>
      <c r="M11243" s="65"/>
      <c r="N11243" s="65"/>
      <c r="O11243" s="65"/>
      <c r="P11243" s="65"/>
      <c r="Q11243" s="65"/>
      <c r="R11243" s="65"/>
      <c r="S11243" s="65"/>
      <c r="T11243" s="66"/>
    </row>
    <row r="11244" spans="3:20" x14ac:dyDescent="0.3">
      <c r="C11244" s="62"/>
      <c r="D11244" s="62"/>
      <c r="E11244" s="62"/>
      <c r="F11244" s="62"/>
      <c r="G11244" s="62"/>
      <c r="H11244" s="62"/>
      <c r="I11244" s="62"/>
      <c r="J11244" s="62"/>
      <c r="K11244" s="62"/>
      <c r="L11244" s="65"/>
      <c r="M11244" s="65"/>
      <c r="N11244" s="65"/>
      <c r="O11244" s="65"/>
      <c r="P11244" s="65"/>
      <c r="Q11244" s="65"/>
      <c r="R11244" s="65"/>
      <c r="S11244" s="65"/>
      <c r="T11244" s="66"/>
    </row>
    <row r="11245" spans="3:20" x14ac:dyDescent="0.3">
      <c r="C11245" s="62"/>
      <c r="D11245" s="62"/>
      <c r="E11245" s="62"/>
      <c r="F11245" s="62"/>
      <c r="G11245" s="62"/>
      <c r="H11245" s="62"/>
      <c r="I11245" s="62"/>
      <c r="J11245" s="62"/>
      <c r="K11245" s="62"/>
      <c r="L11245" s="65"/>
      <c r="M11245" s="65"/>
      <c r="N11245" s="65"/>
      <c r="O11245" s="65"/>
      <c r="P11245" s="65"/>
      <c r="Q11245" s="65"/>
      <c r="R11245" s="65"/>
      <c r="S11245" s="65"/>
      <c r="T11245" s="66"/>
    </row>
    <row r="11246" spans="3:20" x14ac:dyDescent="0.3">
      <c r="C11246" s="62"/>
      <c r="D11246" s="62"/>
      <c r="E11246" s="62"/>
      <c r="F11246" s="62"/>
      <c r="G11246" s="62"/>
      <c r="H11246" s="62"/>
      <c r="I11246" s="62"/>
      <c r="J11246" s="62"/>
      <c r="K11246" s="62"/>
      <c r="L11246" s="65"/>
      <c r="M11246" s="65"/>
      <c r="N11246" s="65"/>
      <c r="O11246" s="65"/>
      <c r="P11246" s="65"/>
      <c r="Q11246" s="65"/>
      <c r="R11246" s="65"/>
      <c r="S11246" s="65"/>
      <c r="T11246" s="66"/>
    </row>
    <row r="11247" spans="3:20" x14ac:dyDescent="0.3">
      <c r="C11247" s="62"/>
      <c r="D11247" s="62"/>
      <c r="E11247" s="62"/>
      <c r="F11247" s="62"/>
      <c r="G11247" s="62"/>
      <c r="H11247" s="62"/>
      <c r="I11247" s="62"/>
      <c r="J11247" s="62"/>
      <c r="K11247" s="62"/>
      <c r="L11247" s="65"/>
      <c r="M11247" s="65"/>
      <c r="N11247" s="65"/>
      <c r="O11247" s="65"/>
      <c r="P11247" s="65"/>
      <c r="Q11247" s="65"/>
      <c r="R11247" s="65"/>
      <c r="S11247" s="65"/>
      <c r="T11247" s="66"/>
    </row>
    <row r="11248" spans="3:20" x14ac:dyDescent="0.3">
      <c r="C11248" s="62"/>
      <c r="D11248" s="62"/>
      <c r="E11248" s="62"/>
      <c r="F11248" s="62"/>
      <c r="G11248" s="62"/>
      <c r="H11248" s="62"/>
      <c r="I11248" s="62"/>
      <c r="J11248" s="62"/>
      <c r="K11248" s="62"/>
      <c r="L11248" s="65"/>
      <c r="M11248" s="65"/>
      <c r="N11248" s="65"/>
      <c r="O11248" s="65"/>
      <c r="P11248" s="65"/>
      <c r="Q11248" s="65"/>
      <c r="R11248" s="65"/>
      <c r="S11248" s="65"/>
      <c r="T11248" s="66"/>
    </row>
    <row r="11249" spans="3:20" x14ac:dyDescent="0.3">
      <c r="C11249" s="62"/>
      <c r="D11249" s="62"/>
      <c r="E11249" s="62"/>
      <c r="F11249" s="62"/>
      <c r="G11249" s="62"/>
      <c r="H11249" s="62"/>
      <c r="I11249" s="62"/>
      <c r="J11249" s="62"/>
      <c r="K11249" s="62"/>
      <c r="L11249" s="65"/>
      <c r="M11249" s="65"/>
      <c r="N11249" s="65"/>
      <c r="O11249" s="65"/>
      <c r="P11249" s="65"/>
      <c r="Q11249" s="65"/>
      <c r="R11249" s="65"/>
      <c r="S11249" s="65"/>
      <c r="T11249" s="66"/>
    </row>
    <row r="11250" spans="3:20" x14ac:dyDescent="0.3">
      <c r="C11250" s="62"/>
      <c r="D11250" s="62"/>
      <c r="E11250" s="62"/>
      <c r="F11250" s="62"/>
      <c r="G11250" s="62"/>
      <c r="H11250" s="62"/>
      <c r="I11250" s="62"/>
      <c r="J11250" s="62"/>
      <c r="K11250" s="62"/>
      <c r="L11250" s="65"/>
      <c r="M11250" s="65"/>
      <c r="N11250" s="65"/>
      <c r="O11250" s="65"/>
      <c r="P11250" s="65"/>
      <c r="Q11250" s="65"/>
      <c r="R11250" s="65"/>
      <c r="S11250" s="65"/>
      <c r="T11250" s="66"/>
    </row>
    <row r="11251" spans="3:20" x14ac:dyDescent="0.3">
      <c r="C11251" s="62"/>
      <c r="D11251" s="62"/>
      <c r="E11251" s="62"/>
      <c r="F11251" s="62"/>
      <c r="G11251" s="62"/>
      <c r="H11251" s="62"/>
      <c r="I11251" s="62"/>
      <c r="J11251" s="62"/>
      <c r="K11251" s="62"/>
      <c r="L11251" s="65"/>
      <c r="M11251" s="65"/>
      <c r="N11251" s="65"/>
      <c r="O11251" s="65"/>
      <c r="P11251" s="65"/>
      <c r="Q11251" s="65"/>
      <c r="R11251" s="65"/>
      <c r="S11251" s="65"/>
      <c r="T11251" s="66"/>
    </row>
    <row r="11252" spans="3:20" x14ac:dyDescent="0.3">
      <c r="C11252" s="62"/>
      <c r="D11252" s="62"/>
      <c r="E11252" s="62"/>
      <c r="F11252" s="62"/>
      <c r="G11252" s="62"/>
      <c r="H11252" s="62"/>
      <c r="I11252" s="62"/>
      <c r="J11252" s="62"/>
      <c r="K11252" s="62"/>
      <c r="L11252" s="65"/>
      <c r="M11252" s="65"/>
      <c r="N11252" s="65"/>
      <c r="O11252" s="65"/>
      <c r="P11252" s="65"/>
      <c r="Q11252" s="65"/>
      <c r="R11252" s="65"/>
      <c r="S11252" s="65"/>
      <c r="T11252" s="66"/>
    </row>
    <row r="11253" spans="3:20" x14ac:dyDescent="0.3">
      <c r="C11253" s="62"/>
      <c r="D11253" s="62"/>
      <c r="E11253" s="62"/>
      <c r="F11253" s="62"/>
      <c r="G11253" s="62"/>
      <c r="H11253" s="62"/>
      <c r="I11253" s="62"/>
      <c r="J11253" s="62"/>
      <c r="K11253" s="62"/>
      <c r="L11253" s="65"/>
      <c r="M11253" s="65"/>
      <c r="N11253" s="65"/>
      <c r="O11253" s="65"/>
      <c r="P11253" s="65"/>
      <c r="Q11253" s="65"/>
      <c r="R11253" s="65"/>
      <c r="S11253" s="65"/>
      <c r="T11253" s="66"/>
    </row>
    <row r="11254" spans="3:20" x14ac:dyDescent="0.3">
      <c r="C11254" s="62"/>
      <c r="D11254" s="62"/>
      <c r="E11254" s="62"/>
      <c r="F11254" s="62"/>
      <c r="G11254" s="62"/>
      <c r="H11254" s="62"/>
      <c r="I11254" s="62"/>
      <c r="J11254" s="62"/>
      <c r="K11254" s="62"/>
      <c r="L11254" s="65"/>
      <c r="M11254" s="65"/>
      <c r="N11254" s="65"/>
      <c r="O11254" s="65"/>
      <c r="P11254" s="65"/>
      <c r="Q11254" s="65"/>
      <c r="R11254" s="65"/>
      <c r="S11254" s="65"/>
      <c r="T11254" s="66"/>
    </row>
    <row r="11255" spans="3:20" x14ac:dyDescent="0.3">
      <c r="C11255" s="62"/>
      <c r="D11255" s="62"/>
      <c r="E11255" s="62"/>
      <c r="F11255" s="62"/>
      <c r="G11255" s="62"/>
      <c r="H11255" s="62"/>
      <c r="I11255" s="62"/>
      <c r="J11255" s="62"/>
      <c r="K11255" s="62"/>
      <c r="L11255" s="65"/>
      <c r="M11255" s="65"/>
      <c r="N11255" s="65"/>
      <c r="O11255" s="65"/>
      <c r="P11255" s="65"/>
      <c r="Q11255" s="65"/>
      <c r="R11255" s="65"/>
      <c r="S11255" s="65"/>
      <c r="T11255" s="66"/>
    </row>
    <row r="11256" spans="3:20" x14ac:dyDescent="0.3">
      <c r="C11256" s="62"/>
      <c r="D11256" s="62"/>
      <c r="E11256" s="62"/>
      <c r="F11256" s="62"/>
      <c r="G11256" s="62"/>
      <c r="H11256" s="62"/>
      <c r="I11256" s="62"/>
      <c r="J11256" s="62"/>
      <c r="K11256" s="62"/>
      <c r="L11256" s="65"/>
      <c r="M11256" s="65"/>
      <c r="N11256" s="65"/>
      <c r="O11256" s="65"/>
      <c r="P11256" s="65"/>
      <c r="Q11256" s="65"/>
      <c r="R11256" s="65"/>
      <c r="S11256" s="65"/>
      <c r="T11256" s="66"/>
    </row>
    <row r="11257" spans="3:20" x14ac:dyDescent="0.3">
      <c r="C11257" s="62"/>
      <c r="D11257" s="62"/>
      <c r="E11257" s="62"/>
      <c r="F11257" s="62"/>
      <c r="G11257" s="62"/>
      <c r="H11257" s="62"/>
      <c r="I11257" s="62"/>
      <c r="J11257" s="62"/>
      <c r="K11257" s="62"/>
      <c r="L11257" s="65"/>
      <c r="M11257" s="65"/>
      <c r="N11257" s="65"/>
      <c r="O11257" s="65"/>
      <c r="P11257" s="65"/>
      <c r="Q11257" s="65"/>
      <c r="R11257" s="65"/>
      <c r="S11257" s="65"/>
      <c r="T11257" s="66"/>
    </row>
    <row r="11258" spans="3:20" x14ac:dyDescent="0.3">
      <c r="C11258" s="62"/>
      <c r="D11258" s="62"/>
      <c r="E11258" s="62"/>
      <c r="F11258" s="62"/>
      <c r="G11258" s="62"/>
      <c r="H11258" s="62"/>
      <c r="I11258" s="62"/>
      <c r="J11258" s="62"/>
      <c r="K11258" s="62"/>
      <c r="L11258" s="65"/>
      <c r="M11258" s="65"/>
      <c r="N11258" s="65"/>
      <c r="O11258" s="65"/>
      <c r="P11258" s="65"/>
      <c r="Q11258" s="65"/>
      <c r="R11258" s="65"/>
      <c r="S11258" s="65"/>
      <c r="T11258" s="66"/>
    </row>
    <row r="11259" spans="3:20" x14ac:dyDescent="0.3">
      <c r="C11259" s="62"/>
      <c r="D11259" s="62"/>
      <c r="E11259" s="62"/>
      <c r="F11259" s="62"/>
      <c r="G11259" s="62"/>
      <c r="H11259" s="62"/>
      <c r="I11259" s="62"/>
      <c r="J11259" s="62"/>
      <c r="K11259" s="62"/>
      <c r="L11259" s="65"/>
      <c r="M11259" s="65"/>
      <c r="N11259" s="65"/>
      <c r="O11259" s="65"/>
      <c r="P11259" s="65"/>
      <c r="Q11259" s="65"/>
      <c r="R11259" s="65"/>
      <c r="S11259" s="65"/>
      <c r="T11259" s="66"/>
    </row>
    <row r="11260" spans="3:20" x14ac:dyDescent="0.3">
      <c r="C11260" s="62"/>
      <c r="D11260" s="62"/>
      <c r="E11260" s="62"/>
      <c r="F11260" s="62"/>
      <c r="G11260" s="62"/>
      <c r="H11260" s="62"/>
      <c r="I11260" s="62"/>
      <c r="J11260" s="62"/>
      <c r="K11260" s="62"/>
      <c r="L11260" s="65"/>
      <c r="M11260" s="65"/>
      <c r="N11260" s="65"/>
      <c r="O11260" s="65"/>
      <c r="P11260" s="65"/>
      <c r="Q11260" s="65"/>
      <c r="R11260" s="65"/>
      <c r="S11260" s="65"/>
      <c r="T11260" s="66"/>
    </row>
    <row r="11261" spans="3:20" x14ac:dyDescent="0.3">
      <c r="C11261" s="62"/>
      <c r="D11261" s="62"/>
      <c r="E11261" s="62"/>
      <c r="F11261" s="62"/>
      <c r="G11261" s="62"/>
      <c r="H11261" s="62"/>
      <c r="I11261" s="62"/>
      <c r="J11261" s="62"/>
      <c r="K11261" s="62"/>
      <c r="L11261" s="65"/>
      <c r="M11261" s="65"/>
      <c r="N11261" s="65"/>
      <c r="O11261" s="65"/>
      <c r="P11261" s="65"/>
      <c r="Q11261" s="65"/>
      <c r="R11261" s="65"/>
      <c r="S11261" s="65"/>
      <c r="T11261" s="66"/>
    </row>
    <row r="11262" spans="3:20" x14ac:dyDescent="0.3">
      <c r="C11262" s="62"/>
      <c r="D11262" s="62"/>
      <c r="E11262" s="62"/>
      <c r="F11262" s="62"/>
      <c r="G11262" s="62"/>
      <c r="H11262" s="62"/>
      <c r="I11262" s="62"/>
      <c r="J11262" s="62"/>
      <c r="K11262" s="62"/>
      <c r="L11262" s="65"/>
      <c r="M11262" s="65"/>
      <c r="N11262" s="65"/>
      <c r="O11262" s="65"/>
      <c r="P11262" s="65"/>
      <c r="Q11262" s="65"/>
      <c r="R11262" s="65"/>
      <c r="S11262" s="65"/>
      <c r="T11262" s="66"/>
    </row>
    <row r="11263" spans="3:20" x14ac:dyDescent="0.3">
      <c r="C11263" s="62"/>
      <c r="D11263" s="62"/>
      <c r="E11263" s="62"/>
      <c r="F11263" s="62"/>
      <c r="G11263" s="62"/>
      <c r="H11263" s="62"/>
      <c r="I11263" s="62"/>
      <c r="J11263" s="62"/>
      <c r="K11263" s="62"/>
      <c r="L11263" s="65"/>
      <c r="M11263" s="65"/>
      <c r="N11263" s="65"/>
      <c r="O11263" s="65"/>
      <c r="P11263" s="65"/>
      <c r="Q11263" s="65"/>
      <c r="R11263" s="65"/>
      <c r="S11263" s="65"/>
      <c r="T11263" s="66"/>
    </row>
    <row r="11264" spans="3:20" x14ac:dyDescent="0.3">
      <c r="C11264" s="62"/>
      <c r="D11264" s="62"/>
      <c r="E11264" s="62"/>
      <c r="F11264" s="62"/>
      <c r="G11264" s="62"/>
      <c r="H11264" s="62"/>
      <c r="I11264" s="62"/>
      <c r="J11264" s="62"/>
      <c r="K11264" s="62"/>
      <c r="L11264" s="65"/>
      <c r="M11264" s="65"/>
      <c r="N11264" s="65"/>
      <c r="O11264" s="65"/>
      <c r="P11264" s="65"/>
      <c r="Q11264" s="65"/>
      <c r="R11264" s="65"/>
      <c r="S11264" s="65"/>
      <c r="T11264" s="66"/>
    </row>
    <row r="11265" spans="3:20" x14ac:dyDescent="0.3">
      <c r="C11265" s="62"/>
      <c r="D11265" s="62"/>
      <c r="E11265" s="62"/>
      <c r="F11265" s="62"/>
      <c r="G11265" s="62"/>
      <c r="H11265" s="62"/>
      <c r="I11265" s="62"/>
      <c r="J11265" s="62"/>
      <c r="K11265" s="62"/>
      <c r="L11265" s="65"/>
      <c r="M11265" s="65"/>
      <c r="N11265" s="65"/>
      <c r="O11265" s="65"/>
      <c r="P11265" s="65"/>
      <c r="Q11265" s="65"/>
      <c r="R11265" s="65"/>
      <c r="S11265" s="65"/>
      <c r="T11265" s="66"/>
    </row>
    <row r="11266" spans="3:20" x14ac:dyDescent="0.3">
      <c r="C11266" s="62"/>
      <c r="D11266" s="62"/>
      <c r="E11266" s="62"/>
      <c r="F11266" s="62"/>
      <c r="G11266" s="62"/>
      <c r="H11266" s="62"/>
      <c r="I11266" s="62"/>
      <c r="J11266" s="62"/>
      <c r="K11266" s="62"/>
      <c r="L11266" s="65"/>
      <c r="M11266" s="65"/>
      <c r="N11266" s="65"/>
      <c r="O11266" s="65"/>
      <c r="P11266" s="65"/>
      <c r="Q11266" s="65"/>
      <c r="R11266" s="65"/>
      <c r="S11266" s="65"/>
      <c r="T11266" s="66"/>
    </row>
    <row r="11267" spans="3:20" x14ac:dyDescent="0.3">
      <c r="C11267" s="62"/>
      <c r="D11267" s="62"/>
      <c r="E11267" s="62"/>
      <c r="F11267" s="62"/>
      <c r="G11267" s="62"/>
      <c r="H11267" s="62"/>
      <c r="I11267" s="62"/>
      <c r="J11267" s="62"/>
      <c r="K11267" s="62"/>
      <c r="L11267" s="65"/>
      <c r="M11267" s="65"/>
      <c r="N11267" s="65"/>
      <c r="O11267" s="65"/>
      <c r="P11267" s="65"/>
      <c r="Q11267" s="65"/>
      <c r="R11267" s="65"/>
      <c r="S11267" s="65"/>
      <c r="T11267" s="66"/>
    </row>
    <row r="11268" spans="3:20" x14ac:dyDescent="0.3">
      <c r="C11268" s="62"/>
      <c r="D11268" s="62"/>
      <c r="E11268" s="62"/>
      <c r="F11268" s="62"/>
      <c r="G11268" s="62"/>
      <c r="H11268" s="62"/>
      <c r="I11268" s="62"/>
      <c r="J11268" s="62"/>
      <c r="K11268" s="62"/>
      <c r="L11268" s="65"/>
      <c r="M11268" s="65"/>
      <c r="N11268" s="65"/>
      <c r="O11268" s="65"/>
      <c r="P11268" s="65"/>
      <c r="Q11268" s="65"/>
      <c r="R11268" s="65"/>
      <c r="S11268" s="65"/>
      <c r="T11268" s="66"/>
    </row>
    <row r="11269" spans="3:20" x14ac:dyDescent="0.3">
      <c r="C11269" s="62"/>
      <c r="D11269" s="62"/>
      <c r="E11269" s="62"/>
      <c r="F11269" s="62"/>
      <c r="G11269" s="62"/>
      <c r="H11269" s="62"/>
      <c r="I11269" s="62"/>
      <c r="J11269" s="62"/>
      <c r="K11269" s="62"/>
      <c r="L11269" s="65"/>
      <c r="M11269" s="65"/>
      <c r="N11269" s="65"/>
      <c r="O11269" s="65"/>
      <c r="P11269" s="65"/>
      <c r="Q11269" s="65"/>
      <c r="R11269" s="65"/>
      <c r="S11269" s="65"/>
      <c r="T11269" s="66"/>
    </row>
    <row r="11270" spans="3:20" x14ac:dyDescent="0.3">
      <c r="C11270" s="62"/>
      <c r="D11270" s="62"/>
      <c r="E11270" s="62"/>
      <c r="F11270" s="62"/>
      <c r="G11270" s="62"/>
      <c r="H11270" s="62"/>
      <c r="I11270" s="62"/>
      <c r="J11270" s="62"/>
      <c r="K11270" s="62"/>
      <c r="L11270" s="65"/>
      <c r="M11270" s="65"/>
      <c r="N11270" s="65"/>
      <c r="O11270" s="65"/>
      <c r="P11270" s="65"/>
      <c r="Q11270" s="65"/>
      <c r="R11270" s="65"/>
      <c r="S11270" s="65"/>
      <c r="T11270" s="66"/>
    </row>
    <row r="11271" spans="3:20" x14ac:dyDescent="0.3">
      <c r="C11271" s="62"/>
      <c r="D11271" s="62"/>
      <c r="E11271" s="62"/>
      <c r="F11271" s="62"/>
      <c r="G11271" s="62"/>
      <c r="H11271" s="62"/>
      <c r="I11271" s="62"/>
      <c r="J11271" s="62"/>
      <c r="K11271" s="62"/>
      <c r="L11271" s="65"/>
      <c r="M11271" s="65"/>
      <c r="N11271" s="65"/>
      <c r="O11271" s="65"/>
      <c r="P11271" s="65"/>
      <c r="Q11271" s="65"/>
      <c r="R11271" s="65"/>
      <c r="S11271" s="65"/>
      <c r="T11271" s="66"/>
    </row>
    <row r="11272" spans="3:20" x14ac:dyDescent="0.3">
      <c r="C11272" s="62"/>
      <c r="D11272" s="62"/>
      <c r="E11272" s="62"/>
      <c r="F11272" s="62"/>
      <c r="G11272" s="62"/>
      <c r="H11272" s="62"/>
      <c r="I11272" s="62"/>
      <c r="J11272" s="62"/>
      <c r="K11272" s="62"/>
      <c r="L11272" s="65"/>
      <c r="M11272" s="65"/>
      <c r="N11272" s="65"/>
      <c r="O11272" s="65"/>
      <c r="P11272" s="65"/>
      <c r="Q11272" s="65"/>
      <c r="R11272" s="65"/>
      <c r="S11272" s="65"/>
      <c r="T11272" s="66"/>
    </row>
    <row r="11273" spans="3:20" x14ac:dyDescent="0.3">
      <c r="C11273" s="62"/>
      <c r="D11273" s="62"/>
      <c r="E11273" s="62"/>
      <c r="F11273" s="62"/>
      <c r="G11273" s="62"/>
      <c r="H11273" s="62"/>
      <c r="I11273" s="62"/>
      <c r="J11273" s="62"/>
      <c r="K11273" s="62"/>
      <c r="L11273" s="65"/>
      <c r="M11273" s="65"/>
      <c r="N11273" s="65"/>
      <c r="O11273" s="65"/>
      <c r="P11273" s="65"/>
      <c r="Q11273" s="65"/>
      <c r="R11273" s="65"/>
      <c r="S11273" s="65"/>
      <c r="T11273" s="66"/>
    </row>
    <row r="11274" spans="3:20" x14ac:dyDescent="0.3">
      <c r="C11274" s="62"/>
      <c r="D11274" s="62"/>
      <c r="E11274" s="62"/>
      <c r="F11274" s="62"/>
      <c r="G11274" s="62"/>
      <c r="H11274" s="62"/>
      <c r="I11274" s="62"/>
      <c r="J11274" s="62"/>
      <c r="K11274" s="62"/>
      <c r="L11274" s="65"/>
      <c r="M11274" s="65"/>
      <c r="N11274" s="65"/>
      <c r="O11274" s="65"/>
      <c r="P11274" s="65"/>
      <c r="Q11274" s="65"/>
      <c r="R11274" s="65"/>
      <c r="S11274" s="65"/>
      <c r="T11274" s="66"/>
    </row>
    <row r="11275" spans="3:20" x14ac:dyDescent="0.3">
      <c r="C11275" s="62"/>
      <c r="D11275" s="62"/>
      <c r="E11275" s="62"/>
      <c r="F11275" s="62"/>
      <c r="G11275" s="62"/>
      <c r="H11275" s="62"/>
      <c r="I11275" s="62"/>
      <c r="J11275" s="62"/>
      <c r="K11275" s="62"/>
      <c r="L11275" s="65"/>
      <c r="M11275" s="65"/>
      <c r="N11275" s="65"/>
      <c r="O11275" s="65"/>
      <c r="P11275" s="65"/>
      <c r="Q11275" s="65"/>
      <c r="R11275" s="65"/>
      <c r="S11275" s="65"/>
      <c r="T11275" s="66"/>
    </row>
    <row r="11276" spans="3:20" x14ac:dyDescent="0.3">
      <c r="C11276" s="62"/>
      <c r="D11276" s="62"/>
      <c r="E11276" s="62"/>
      <c r="F11276" s="62"/>
      <c r="G11276" s="62"/>
      <c r="H11276" s="62"/>
      <c r="I11276" s="62"/>
      <c r="J11276" s="62"/>
      <c r="K11276" s="62"/>
      <c r="L11276" s="65"/>
      <c r="M11276" s="65"/>
      <c r="N11276" s="65"/>
      <c r="O11276" s="65"/>
      <c r="P11276" s="65"/>
      <c r="Q11276" s="65"/>
      <c r="R11276" s="65"/>
      <c r="S11276" s="65"/>
      <c r="T11276" s="66"/>
    </row>
    <row r="11277" spans="3:20" x14ac:dyDescent="0.3">
      <c r="C11277" s="62"/>
      <c r="D11277" s="62"/>
      <c r="E11277" s="62"/>
      <c r="F11277" s="62"/>
      <c r="G11277" s="62"/>
      <c r="H11277" s="62"/>
      <c r="I11277" s="62"/>
      <c r="J11277" s="62"/>
      <c r="K11277" s="62"/>
      <c r="L11277" s="65"/>
      <c r="M11277" s="65"/>
      <c r="N11277" s="65"/>
      <c r="O11277" s="65"/>
      <c r="P11277" s="65"/>
      <c r="Q11277" s="65"/>
      <c r="R11277" s="65"/>
      <c r="S11277" s="65"/>
      <c r="T11277" s="66"/>
    </row>
    <row r="11278" spans="3:20" x14ac:dyDescent="0.3">
      <c r="C11278" s="62"/>
      <c r="D11278" s="62"/>
      <c r="E11278" s="62"/>
      <c r="F11278" s="62"/>
      <c r="G11278" s="62"/>
      <c r="H11278" s="62"/>
      <c r="I11278" s="62"/>
      <c r="J11278" s="62"/>
      <c r="K11278" s="62"/>
      <c r="L11278" s="65"/>
      <c r="M11278" s="65"/>
      <c r="N11278" s="65"/>
      <c r="O11278" s="65"/>
      <c r="P11278" s="65"/>
      <c r="Q11278" s="65"/>
      <c r="R11278" s="65"/>
      <c r="S11278" s="65"/>
      <c r="T11278" s="66"/>
    </row>
    <row r="11279" spans="3:20" x14ac:dyDescent="0.3">
      <c r="C11279" s="62"/>
      <c r="D11279" s="62"/>
      <c r="E11279" s="62"/>
      <c r="F11279" s="62"/>
      <c r="G11279" s="62"/>
      <c r="H11279" s="62"/>
      <c r="I11279" s="62"/>
      <c r="J11279" s="62"/>
      <c r="K11279" s="62"/>
      <c r="L11279" s="65"/>
      <c r="M11279" s="65"/>
      <c r="N11279" s="65"/>
      <c r="O11279" s="65"/>
      <c r="P11279" s="65"/>
      <c r="Q11279" s="65"/>
      <c r="R11279" s="65"/>
      <c r="S11279" s="65"/>
      <c r="T11279" s="66"/>
    </row>
    <row r="11280" spans="3:20" x14ac:dyDescent="0.3">
      <c r="C11280" s="62"/>
      <c r="D11280" s="62"/>
      <c r="E11280" s="62"/>
      <c r="F11280" s="62"/>
      <c r="G11280" s="62"/>
      <c r="H11280" s="62"/>
      <c r="I11280" s="62"/>
      <c r="J11280" s="62"/>
      <c r="K11280" s="62"/>
      <c r="L11280" s="65"/>
      <c r="M11280" s="65"/>
      <c r="N11280" s="65"/>
      <c r="O11280" s="65"/>
      <c r="P11280" s="65"/>
      <c r="Q11280" s="65"/>
      <c r="R11280" s="65"/>
      <c r="S11280" s="65"/>
      <c r="T11280" s="66"/>
    </row>
    <row r="11281" spans="3:20" x14ac:dyDescent="0.3">
      <c r="C11281" s="62"/>
      <c r="D11281" s="62"/>
      <c r="E11281" s="62"/>
      <c r="F11281" s="62"/>
      <c r="G11281" s="62"/>
      <c r="H11281" s="62"/>
      <c r="I11281" s="62"/>
      <c r="J11281" s="62"/>
      <c r="K11281" s="62"/>
      <c r="L11281" s="65"/>
      <c r="M11281" s="65"/>
      <c r="N11281" s="65"/>
      <c r="O11281" s="65"/>
      <c r="P11281" s="65"/>
      <c r="Q11281" s="65"/>
      <c r="R11281" s="65"/>
      <c r="S11281" s="65"/>
      <c r="T11281" s="66"/>
    </row>
    <row r="11282" spans="3:20" x14ac:dyDescent="0.3">
      <c r="C11282" s="62"/>
      <c r="D11282" s="62"/>
      <c r="E11282" s="62"/>
      <c r="F11282" s="62"/>
      <c r="G11282" s="62"/>
      <c r="H11282" s="62"/>
      <c r="I11282" s="62"/>
      <c r="J11282" s="62"/>
      <c r="K11282" s="62"/>
      <c r="L11282" s="65"/>
      <c r="M11282" s="65"/>
      <c r="N11282" s="65"/>
      <c r="O11282" s="65"/>
      <c r="P11282" s="65"/>
      <c r="Q11282" s="65"/>
      <c r="R11282" s="65"/>
      <c r="S11282" s="65"/>
      <c r="T11282" s="66"/>
    </row>
    <row r="11283" spans="3:20" x14ac:dyDescent="0.3">
      <c r="C11283" s="62"/>
      <c r="D11283" s="62"/>
      <c r="E11283" s="62"/>
      <c r="F11283" s="62"/>
      <c r="G11283" s="62"/>
      <c r="H11283" s="62"/>
      <c r="I11283" s="62"/>
      <c r="J11283" s="62"/>
      <c r="K11283" s="62"/>
      <c r="L11283" s="65"/>
      <c r="M11283" s="65"/>
      <c r="N11283" s="65"/>
      <c r="O11283" s="65"/>
      <c r="P11283" s="65"/>
      <c r="Q11283" s="65"/>
      <c r="R11283" s="65"/>
      <c r="S11283" s="65"/>
      <c r="T11283" s="66"/>
    </row>
    <row r="11284" spans="3:20" x14ac:dyDescent="0.3">
      <c r="C11284" s="62"/>
      <c r="D11284" s="62"/>
      <c r="E11284" s="62"/>
      <c r="F11284" s="62"/>
      <c r="G11284" s="62"/>
      <c r="H11284" s="62"/>
      <c r="I11284" s="62"/>
      <c r="J11284" s="62"/>
      <c r="K11284" s="62"/>
      <c r="L11284" s="65"/>
      <c r="M11284" s="65"/>
      <c r="N11284" s="65"/>
      <c r="O11284" s="65"/>
      <c r="P11284" s="65"/>
      <c r="Q11284" s="65"/>
      <c r="R11284" s="65"/>
      <c r="S11284" s="65"/>
      <c r="T11284" s="66"/>
    </row>
    <row r="11285" spans="3:20" x14ac:dyDescent="0.3">
      <c r="C11285" s="62"/>
      <c r="D11285" s="62"/>
      <c r="E11285" s="62"/>
      <c r="F11285" s="62"/>
      <c r="G11285" s="62"/>
      <c r="H11285" s="62"/>
      <c r="I11285" s="62"/>
      <c r="J11285" s="62"/>
      <c r="K11285" s="62"/>
      <c r="L11285" s="65"/>
      <c r="M11285" s="65"/>
      <c r="N11285" s="65"/>
      <c r="O11285" s="65"/>
      <c r="P11285" s="65"/>
      <c r="Q11285" s="65"/>
      <c r="R11285" s="65"/>
      <c r="S11285" s="65"/>
      <c r="T11285" s="66"/>
    </row>
    <row r="11286" spans="3:20" x14ac:dyDescent="0.3">
      <c r="C11286" s="62"/>
      <c r="D11286" s="62"/>
      <c r="E11286" s="62"/>
      <c r="F11286" s="62"/>
      <c r="G11286" s="62"/>
      <c r="H11286" s="62"/>
      <c r="I11286" s="62"/>
      <c r="J11286" s="62"/>
      <c r="K11286" s="62"/>
      <c r="L11286" s="65"/>
      <c r="M11286" s="65"/>
      <c r="N11286" s="65"/>
      <c r="O11286" s="65"/>
      <c r="P11286" s="65"/>
      <c r="Q11286" s="65"/>
      <c r="R11286" s="65"/>
      <c r="S11286" s="65"/>
      <c r="T11286" s="66"/>
    </row>
    <row r="11287" spans="3:20" x14ac:dyDescent="0.3">
      <c r="C11287" s="62"/>
      <c r="D11287" s="62"/>
      <c r="E11287" s="62"/>
      <c r="F11287" s="62"/>
      <c r="G11287" s="62"/>
      <c r="H11287" s="62"/>
      <c r="I11287" s="62"/>
      <c r="J11287" s="62"/>
      <c r="K11287" s="62"/>
      <c r="L11287" s="65"/>
      <c r="M11287" s="65"/>
      <c r="N11287" s="65"/>
      <c r="O11287" s="65"/>
      <c r="P11287" s="65"/>
      <c r="Q11287" s="65"/>
      <c r="R11287" s="65"/>
      <c r="S11287" s="65"/>
      <c r="T11287" s="66"/>
    </row>
    <row r="11288" spans="3:20" x14ac:dyDescent="0.3">
      <c r="C11288" s="62"/>
      <c r="D11288" s="62"/>
      <c r="E11288" s="62"/>
      <c r="F11288" s="62"/>
      <c r="G11288" s="62"/>
      <c r="H11288" s="62"/>
      <c r="I11288" s="62"/>
      <c r="J11288" s="62"/>
      <c r="K11288" s="62"/>
      <c r="L11288" s="65"/>
      <c r="M11288" s="65"/>
      <c r="N11288" s="65"/>
      <c r="O11288" s="65"/>
      <c r="P11288" s="65"/>
      <c r="Q11288" s="65"/>
      <c r="R11288" s="65"/>
      <c r="S11288" s="65"/>
      <c r="T11288" s="66"/>
    </row>
    <row r="11289" spans="3:20" x14ac:dyDescent="0.3">
      <c r="C11289" s="62"/>
      <c r="D11289" s="62"/>
      <c r="E11289" s="62"/>
      <c r="F11289" s="62"/>
      <c r="G11289" s="62"/>
      <c r="H11289" s="62"/>
      <c r="I11289" s="62"/>
      <c r="J11289" s="62"/>
      <c r="K11289" s="62"/>
      <c r="L11289" s="65"/>
      <c r="M11289" s="65"/>
      <c r="N11289" s="65"/>
      <c r="O11289" s="65"/>
      <c r="P11289" s="65"/>
      <c r="Q11289" s="65"/>
      <c r="R11289" s="65"/>
      <c r="S11289" s="65"/>
      <c r="T11289" s="66"/>
    </row>
    <row r="11290" spans="3:20" x14ac:dyDescent="0.3">
      <c r="C11290" s="62"/>
      <c r="D11290" s="62"/>
      <c r="E11290" s="62"/>
      <c r="F11290" s="62"/>
      <c r="G11290" s="62"/>
      <c r="H11290" s="62"/>
      <c r="I11290" s="62"/>
      <c r="J11290" s="62"/>
      <c r="K11290" s="62"/>
      <c r="L11290" s="65"/>
      <c r="M11290" s="65"/>
      <c r="N11290" s="65"/>
      <c r="O11290" s="65"/>
      <c r="P11290" s="65"/>
      <c r="Q11290" s="65"/>
      <c r="R11290" s="65"/>
      <c r="S11290" s="65"/>
      <c r="T11290" s="66"/>
    </row>
    <row r="11291" spans="3:20" x14ac:dyDescent="0.3">
      <c r="C11291" s="62"/>
      <c r="D11291" s="62"/>
      <c r="E11291" s="62"/>
      <c r="F11291" s="62"/>
      <c r="G11291" s="62"/>
      <c r="H11291" s="62"/>
      <c r="I11291" s="62"/>
      <c r="J11291" s="62"/>
      <c r="K11291" s="62"/>
      <c r="L11291" s="65"/>
      <c r="M11291" s="65"/>
      <c r="N11291" s="65"/>
      <c r="O11291" s="65"/>
      <c r="P11291" s="65"/>
      <c r="Q11291" s="65"/>
      <c r="R11291" s="65"/>
      <c r="S11291" s="65"/>
      <c r="T11291" s="66"/>
    </row>
    <row r="11292" spans="3:20" x14ac:dyDescent="0.3">
      <c r="C11292" s="62"/>
      <c r="D11292" s="62"/>
      <c r="E11292" s="62"/>
      <c r="F11292" s="62"/>
      <c r="G11292" s="62"/>
      <c r="H11292" s="62"/>
      <c r="I11292" s="62"/>
      <c r="J11292" s="62"/>
      <c r="K11292" s="62"/>
      <c r="L11292" s="65"/>
      <c r="M11292" s="65"/>
      <c r="N11292" s="65"/>
      <c r="O11292" s="65"/>
      <c r="P11292" s="65"/>
      <c r="Q11292" s="65"/>
      <c r="R11292" s="65"/>
      <c r="S11292" s="65"/>
      <c r="T11292" s="66"/>
    </row>
    <row r="11293" spans="3:20" x14ac:dyDescent="0.3">
      <c r="C11293" s="62"/>
      <c r="D11293" s="62"/>
      <c r="E11293" s="62"/>
      <c r="F11293" s="62"/>
      <c r="G11293" s="62"/>
      <c r="H11293" s="62"/>
      <c r="I11293" s="62"/>
      <c r="J11293" s="62"/>
      <c r="K11293" s="62"/>
      <c r="L11293" s="65"/>
      <c r="M11293" s="65"/>
      <c r="N11293" s="65"/>
      <c r="O11293" s="65"/>
      <c r="P11293" s="65"/>
      <c r="Q11293" s="65"/>
      <c r="R11293" s="65"/>
      <c r="S11293" s="65"/>
      <c r="T11293" s="66"/>
    </row>
    <row r="11294" spans="3:20" x14ac:dyDescent="0.3">
      <c r="C11294" s="62"/>
      <c r="D11294" s="62"/>
      <c r="E11294" s="62"/>
      <c r="F11294" s="62"/>
      <c r="G11294" s="62"/>
      <c r="H11294" s="62"/>
      <c r="I11294" s="62"/>
      <c r="J11294" s="62"/>
      <c r="K11294" s="62"/>
      <c r="L11294" s="65"/>
      <c r="M11294" s="65"/>
      <c r="N11294" s="65"/>
      <c r="O11294" s="65"/>
      <c r="P11294" s="65"/>
      <c r="Q11294" s="65"/>
      <c r="R11294" s="65"/>
      <c r="S11294" s="65"/>
      <c r="T11294" s="66"/>
    </row>
    <row r="11295" spans="3:20" x14ac:dyDescent="0.3">
      <c r="C11295" s="62"/>
      <c r="D11295" s="62"/>
      <c r="E11295" s="62"/>
      <c r="F11295" s="62"/>
      <c r="G11295" s="62"/>
      <c r="H11295" s="62"/>
      <c r="I11295" s="62"/>
      <c r="J11295" s="62"/>
      <c r="K11295" s="62"/>
      <c r="L11295" s="65"/>
      <c r="M11295" s="65"/>
      <c r="N11295" s="65"/>
      <c r="O11295" s="65"/>
      <c r="P11295" s="65"/>
      <c r="Q11295" s="65"/>
      <c r="R11295" s="65"/>
      <c r="S11295" s="65"/>
      <c r="T11295" s="66"/>
    </row>
    <row r="11296" spans="3:20" x14ac:dyDescent="0.3">
      <c r="C11296" s="62"/>
      <c r="D11296" s="62"/>
      <c r="E11296" s="62"/>
      <c r="F11296" s="62"/>
      <c r="G11296" s="62"/>
      <c r="H11296" s="62"/>
      <c r="I11296" s="62"/>
      <c r="J11296" s="62"/>
      <c r="K11296" s="62"/>
      <c r="L11296" s="65"/>
      <c r="M11296" s="65"/>
      <c r="N11296" s="65"/>
      <c r="O11296" s="65"/>
      <c r="P11296" s="65"/>
      <c r="Q11296" s="65"/>
      <c r="R11296" s="65"/>
      <c r="S11296" s="65"/>
      <c r="T11296" s="66"/>
    </row>
    <row r="11297" spans="3:20" x14ac:dyDescent="0.3">
      <c r="C11297" s="62"/>
      <c r="D11297" s="62"/>
      <c r="E11297" s="62"/>
      <c r="F11297" s="62"/>
      <c r="G11297" s="62"/>
      <c r="H11297" s="62"/>
      <c r="I11297" s="62"/>
      <c r="J11297" s="62"/>
      <c r="K11297" s="62"/>
      <c r="L11297" s="65"/>
      <c r="M11297" s="65"/>
      <c r="N11297" s="65"/>
      <c r="O11297" s="65"/>
      <c r="P11297" s="65"/>
      <c r="Q11297" s="65"/>
      <c r="R11297" s="65"/>
      <c r="S11297" s="65"/>
      <c r="T11297" s="66"/>
    </row>
    <row r="11298" spans="3:20" x14ac:dyDescent="0.3">
      <c r="C11298" s="62"/>
      <c r="D11298" s="62"/>
      <c r="E11298" s="62"/>
      <c r="F11298" s="62"/>
      <c r="G11298" s="62"/>
      <c r="H11298" s="62"/>
      <c r="I11298" s="62"/>
      <c r="J11298" s="62"/>
      <c r="K11298" s="62"/>
      <c r="L11298" s="65"/>
      <c r="M11298" s="65"/>
      <c r="N11298" s="65"/>
      <c r="O11298" s="65"/>
      <c r="P11298" s="65"/>
      <c r="Q11298" s="65"/>
      <c r="R11298" s="65"/>
      <c r="S11298" s="65"/>
      <c r="T11298" s="66"/>
    </row>
    <row r="11299" spans="3:20" x14ac:dyDescent="0.3">
      <c r="C11299" s="62"/>
      <c r="D11299" s="62"/>
      <c r="E11299" s="62"/>
      <c r="F11299" s="62"/>
      <c r="G11299" s="62"/>
      <c r="H11299" s="62"/>
      <c r="I11299" s="62"/>
      <c r="J11299" s="62"/>
      <c r="K11299" s="62"/>
      <c r="L11299" s="65"/>
      <c r="M11299" s="65"/>
      <c r="N11299" s="65"/>
      <c r="O11299" s="65"/>
      <c r="P11299" s="65"/>
      <c r="Q11299" s="65"/>
      <c r="R11299" s="65"/>
      <c r="S11299" s="65"/>
      <c r="T11299" s="66"/>
    </row>
    <row r="11300" spans="3:20" x14ac:dyDescent="0.3">
      <c r="C11300" s="62"/>
      <c r="D11300" s="62"/>
      <c r="E11300" s="62"/>
      <c r="F11300" s="62"/>
      <c r="G11300" s="62"/>
      <c r="H11300" s="62"/>
      <c r="I11300" s="62"/>
      <c r="J11300" s="62"/>
      <c r="K11300" s="62"/>
      <c r="L11300" s="65"/>
      <c r="M11300" s="65"/>
      <c r="N11300" s="65"/>
      <c r="O11300" s="65"/>
      <c r="P11300" s="65"/>
      <c r="Q11300" s="65"/>
      <c r="R11300" s="65"/>
      <c r="S11300" s="65"/>
      <c r="T11300" s="66"/>
    </row>
    <row r="11301" spans="3:20" x14ac:dyDescent="0.3">
      <c r="C11301" s="62"/>
      <c r="D11301" s="62"/>
      <c r="E11301" s="62"/>
      <c r="F11301" s="62"/>
      <c r="G11301" s="62"/>
      <c r="H11301" s="62"/>
      <c r="I11301" s="62"/>
      <c r="J11301" s="62"/>
      <c r="K11301" s="62"/>
      <c r="L11301" s="65"/>
      <c r="M11301" s="65"/>
      <c r="N11301" s="65"/>
      <c r="O11301" s="65"/>
      <c r="P11301" s="65"/>
      <c r="Q11301" s="65"/>
      <c r="R11301" s="65"/>
      <c r="S11301" s="65"/>
      <c r="T11301" s="66"/>
    </row>
    <row r="11302" spans="3:20" x14ac:dyDescent="0.3">
      <c r="C11302" s="62"/>
      <c r="D11302" s="62"/>
      <c r="E11302" s="62"/>
      <c r="F11302" s="62"/>
      <c r="G11302" s="62"/>
      <c r="H11302" s="62"/>
      <c r="I11302" s="62"/>
      <c r="J11302" s="62"/>
      <c r="K11302" s="62"/>
      <c r="L11302" s="65"/>
      <c r="M11302" s="65"/>
      <c r="N11302" s="65"/>
      <c r="O11302" s="65"/>
      <c r="P11302" s="65"/>
      <c r="Q11302" s="65"/>
      <c r="R11302" s="65"/>
      <c r="S11302" s="65"/>
      <c r="T11302" s="66"/>
    </row>
    <row r="11303" spans="3:20" x14ac:dyDescent="0.3">
      <c r="C11303" s="62"/>
      <c r="D11303" s="62"/>
      <c r="E11303" s="62"/>
      <c r="F11303" s="62"/>
      <c r="G11303" s="62"/>
      <c r="H11303" s="62"/>
      <c r="I11303" s="62"/>
      <c r="J11303" s="62"/>
      <c r="K11303" s="62"/>
      <c r="L11303" s="65"/>
      <c r="M11303" s="65"/>
      <c r="N11303" s="65"/>
      <c r="O11303" s="65"/>
      <c r="P11303" s="65"/>
      <c r="Q11303" s="65"/>
      <c r="R11303" s="65"/>
      <c r="S11303" s="65"/>
      <c r="T11303" s="66"/>
    </row>
    <row r="11304" spans="3:20" x14ac:dyDescent="0.3">
      <c r="C11304" s="62"/>
      <c r="D11304" s="62"/>
      <c r="E11304" s="62"/>
      <c r="F11304" s="62"/>
      <c r="G11304" s="62"/>
      <c r="H11304" s="62"/>
      <c r="I11304" s="62"/>
      <c r="J11304" s="62"/>
      <c r="K11304" s="62"/>
      <c r="L11304" s="65"/>
      <c r="M11304" s="65"/>
      <c r="N11304" s="65"/>
      <c r="O11304" s="65"/>
      <c r="P11304" s="65"/>
      <c r="Q11304" s="65"/>
      <c r="R11304" s="65"/>
      <c r="S11304" s="65"/>
      <c r="T11304" s="66"/>
    </row>
    <row r="11305" spans="3:20" x14ac:dyDescent="0.3">
      <c r="C11305" s="62"/>
      <c r="D11305" s="62"/>
      <c r="E11305" s="62"/>
      <c r="F11305" s="62"/>
      <c r="G11305" s="62"/>
      <c r="H11305" s="62"/>
      <c r="I11305" s="62"/>
      <c r="J11305" s="62"/>
      <c r="K11305" s="62"/>
      <c r="L11305" s="65"/>
      <c r="M11305" s="65"/>
      <c r="N11305" s="65"/>
      <c r="O11305" s="65"/>
      <c r="P11305" s="65"/>
      <c r="Q11305" s="65"/>
      <c r="R11305" s="65"/>
      <c r="S11305" s="65"/>
      <c r="T11305" s="66"/>
    </row>
    <row r="11306" spans="3:20" x14ac:dyDescent="0.3">
      <c r="C11306" s="62"/>
      <c r="D11306" s="62"/>
      <c r="E11306" s="62"/>
      <c r="F11306" s="62"/>
      <c r="G11306" s="62"/>
      <c r="H11306" s="62"/>
      <c r="I11306" s="62"/>
      <c r="J11306" s="62"/>
      <c r="K11306" s="62"/>
      <c r="L11306" s="65"/>
      <c r="M11306" s="65"/>
      <c r="N11306" s="65"/>
      <c r="O11306" s="65"/>
      <c r="P11306" s="65"/>
      <c r="Q11306" s="65"/>
      <c r="R11306" s="65"/>
      <c r="S11306" s="65"/>
      <c r="T11306" s="66"/>
    </row>
    <row r="11307" spans="3:20" x14ac:dyDescent="0.3">
      <c r="C11307" s="62"/>
      <c r="D11307" s="62"/>
      <c r="E11307" s="62"/>
      <c r="F11307" s="62"/>
      <c r="G11307" s="62"/>
      <c r="H11307" s="62"/>
      <c r="I11307" s="62"/>
      <c r="J11307" s="62"/>
      <c r="K11307" s="62"/>
      <c r="L11307" s="65"/>
      <c r="M11307" s="65"/>
      <c r="N11307" s="65"/>
      <c r="O11307" s="65"/>
      <c r="P11307" s="65"/>
      <c r="Q11307" s="65"/>
      <c r="R11307" s="65"/>
      <c r="S11307" s="65"/>
      <c r="T11307" s="66"/>
    </row>
    <row r="11308" spans="3:20" x14ac:dyDescent="0.3">
      <c r="C11308" s="62"/>
      <c r="D11308" s="62"/>
      <c r="E11308" s="62"/>
      <c r="F11308" s="62"/>
      <c r="G11308" s="62"/>
      <c r="H11308" s="62"/>
      <c r="I11308" s="62"/>
      <c r="J11308" s="62"/>
      <c r="K11308" s="62"/>
      <c r="L11308" s="65"/>
      <c r="M11308" s="65"/>
      <c r="N11308" s="65"/>
      <c r="O11308" s="65"/>
      <c r="P11308" s="65"/>
      <c r="Q11308" s="65"/>
      <c r="R11308" s="65"/>
      <c r="S11308" s="65"/>
      <c r="T11308" s="66"/>
    </row>
    <row r="11309" spans="3:20" x14ac:dyDescent="0.3">
      <c r="C11309" s="62"/>
      <c r="D11309" s="62"/>
      <c r="E11309" s="62"/>
      <c r="F11309" s="62"/>
      <c r="G11309" s="62"/>
      <c r="H11309" s="62"/>
      <c r="I11309" s="62"/>
      <c r="J11309" s="62"/>
      <c r="K11309" s="62"/>
      <c r="L11309" s="65"/>
      <c r="M11309" s="65"/>
      <c r="N11309" s="65"/>
      <c r="O11309" s="65"/>
      <c r="P11309" s="65"/>
      <c r="Q11309" s="65"/>
      <c r="R11309" s="65"/>
      <c r="S11309" s="65"/>
      <c r="T11309" s="66"/>
    </row>
    <row r="11310" spans="3:20" x14ac:dyDescent="0.3">
      <c r="C11310" s="62"/>
      <c r="D11310" s="62"/>
      <c r="E11310" s="62"/>
      <c r="F11310" s="62"/>
      <c r="G11310" s="62"/>
      <c r="H11310" s="62"/>
      <c r="I11310" s="62"/>
      <c r="J11310" s="62"/>
      <c r="K11310" s="62"/>
      <c r="L11310" s="65"/>
      <c r="M11310" s="65"/>
      <c r="N11310" s="65"/>
      <c r="O11310" s="65"/>
      <c r="P11310" s="65"/>
      <c r="Q11310" s="65"/>
      <c r="R11310" s="65"/>
      <c r="S11310" s="65"/>
      <c r="T11310" s="66"/>
    </row>
    <row r="11311" spans="3:20" x14ac:dyDescent="0.3">
      <c r="C11311" s="62"/>
      <c r="D11311" s="62"/>
      <c r="E11311" s="62"/>
      <c r="F11311" s="62"/>
      <c r="G11311" s="62"/>
      <c r="H11311" s="62"/>
      <c r="I11311" s="62"/>
      <c r="J11311" s="62"/>
      <c r="K11311" s="62"/>
      <c r="L11311" s="65"/>
      <c r="M11311" s="65"/>
      <c r="N11311" s="65"/>
      <c r="O11311" s="65"/>
      <c r="P11311" s="65"/>
      <c r="Q11311" s="65"/>
      <c r="R11311" s="65"/>
      <c r="S11311" s="65"/>
      <c r="T11311" s="66"/>
    </row>
    <row r="11312" spans="3:20" x14ac:dyDescent="0.3">
      <c r="C11312" s="62"/>
      <c r="D11312" s="62"/>
      <c r="E11312" s="62"/>
      <c r="F11312" s="62"/>
      <c r="G11312" s="62"/>
      <c r="H11312" s="62"/>
      <c r="I11312" s="62"/>
      <c r="J11312" s="62"/>
      <c r="K11312" s="62"/>
      <c r="L11312" s="65"/>
      <c r="M11312" s="65"/>
      <c r="N11312" s="65"/>
      <c r="O11312" s="65"/>
      <c r="P11312" s="65"/>
      <c r="Q11312" s="65"/>
      <c r="R11312" s="65"/>
      <c r="S11312" s="65"/>
      <c r="T11312" s="66"/>
    </row>
    <row r="11313" spans="3:20" x14ac:dyDescent="0.3">
      <c r="C11313" s="62"/>
      <c r="D11313" s="62"/>
      <c r="E11313" s="62"/>
      <c r="F11313" s="62"/>
      <c r="G11313" s="62"/>
      <c r="H11313" s="62"/>
      <c r="I11313" s="62"/>
      <c r="J11313" s="62"/>
      <c r="K11313" s="62"/>
      <c r="L11313" s="65"/>
      <c r="M11313" s="65"/>
      <c r="N11313" s="65"/>
      <c r="O11313" s="65"/>
      <c r="P11313" s="65"/>
      <c r="Q11313" s="65"/>
      <c r="R11313" s="65"/>
      <c r="S11313" s="65"/>
      <c r="T11313" s="66"/>
    </row>
    <row r="11314" spans="3:20" x14ac:dyDescent="0.3">
      <c r="C11314" s="62"/>
      <c r="D11314" s="62"/>
      <c r="E11314" s="62"/>
      <c r="F11314" s="62"/>
      <c r="G11314" s="62"/>
      <c r="H11314" s="62"/>
      <c r="I11314" s="62"/>
      <c r="J11314" s="62"/>
      <c r="K11314" s="62"/>
      <c r="L11314" s="65"/>
      <c r="M11314" s="65"/>
      <c r="N11314" s="65"/>
      <c r="O11314" s="65"/>
      <c r="P11314" s="65"/>
      <c r="Q11314" s="65"/>
      <c r="R11314" s="65"/>
      <c r="S11314" s="65"/>
      <c r="T11314" s="66"/>
    </row>
    <row r="11315" spans="3:20" x14ac:dyDescent="0.3">
      <c r="C11315" s="62"/>
      <c r="D11315" s="62"/>
      <c r="E11315" s="62"/>
      <c r="F11315" s="62"/>
      <c r="G11315" s="62"/>
      <c r="H11315" s="62"/>
      <c r="I11315" s="62"/>
      <c r="J11315" s="62"/>
      <c r="K11315" s="62"/>
      <c r="L11315" s="65"/>
      <c r="M11315" s="65"/>
      <c r="N11315" s="65"/>
      <c r="O11315" s="65"/>
      <c r="P11315" s="65"/>
      <c r="Q11315" s="65"/>
      <c r="R11315" s="65"/>
      <c r="S11315" s="65"/>
      <c r="T11315" s="66"/>
    </row>
    <row r="11316" spans="3:20" x14ac:dyDescent="0.3">
      <c r="C11316" s="62"/>
      <c r="D11316" s="62"/>
      <c r="E11316" s="62"/>
      <c r="F11316" s="62"/>
      <c r="G11316" s="62"/>
      <c r="H11316" s="62"/>
      <c r="I11316" s="62"/>
      <c r="J11316" s="62"/>
      <c r="K11316" s="62"/>
      <c r="L11316" s="65"/>
      <c r="M11316" s="65"/>
      <c r="N11316" s="65"/>
      <c r="O11316" s="65"/>
      <c r="P11316" s="65"/>
      <c r="Q11316" s="65"/>
      <c r="R11316" s="65"/>
      <c r="S11316" s="65"/>
      <c r="T11316" s="66"/>
    </row>
    <row r="11317" spans="3:20" x14ac:dyDescent="0.3">
      <c r="C11317" s="62"/>
      <c r="D11317" s="62"/>
      <c r="E11317" s="62"/>
      <c r="F11317" s="62"/>
      <c r="G11317" s="62"/>
      <c r="H11317" s="62"/>
      <c r="I11317" s="62"/>
      <c r="J11317" s="62"/>
      <c r="K11317" s="62"/>
      <c r="L11317" s="65"/>
      <c r="M11317" s="65"/>
      <c r="N11317" s="65"/>
      <c r="O11317" s="65"/>
      <c r="P11317" s="65"/>
      <c r="Q11317" s="65"/>
      <c r="R11317" s="65"/>
      <c r="S11317" s="65"/>
      <c r="T11317" s="66"/>
    </row>
    <row r="11318" spans="3:20" x14ac:dyDescent="0.3">
      <c r="C11318" s="62"/>
      <c r="D11318" s="62"/>
      <c r="E11318" s="62"/>
      <c r="F11318" s="62"/>
      <c r="G11318" s="62"/>
      <c r="H11318" s="62"/>
      <c r="I11318" s="62"/>
      <c r="J11318" s="62"/>
      <c r="K11318" s="62"/>
      <c r="L11318" s="65"/>
      <c r="M11318" s="65"/>
      <c r="N11318" s="65"/>
      <c r="O11318" s="65"/>
      <c r="P11318" s="65"/>
      <c r="Q11318" s="65"/>
      <c r="R11318" s="65"/>
      <c r="S11318" s="65"/>
      <c r="T11318" s="66"/>
    </row>
    <row r="11319" spans="3:20" x14ac:dyDescent="0.3">
      <c r="C11319" s="62"/>
      <c r="D11319" s="62"/>
      <c r="E11319" s="62"/>
      <c r="F11319" s="62"/>
      <c r="G11319" s="62"/>
      <c r="H11319" s="62"/>
      <c r="I11319" s="62"/>
      <c r="J11319" s="62"/>
      <c r="K11319" s="62"/>
      <c r="L11319" s="65"/>
      <c r="M11319" s="65"/>
      <c r="N11319" s="65"/>
      <c r="O11319" s="65"/>
      <c r="P11319" s="65"/>
      <c r="Q11319" s="65"/>
      <c r="R11319" s="65"/>
      <c r="S11319" s="65"/>
      <c r="T11319" s="66"/>
    </row>
    <row r="11320" spans="3:20" x14ac:dyDescent="0.3">
      <c r="C11320" s="62"/>
      <c r="D11320" s="62"/>
      <c r="E11320" s="62"/>
      <c r="F11320" s="62"/>
      <c r="G11320" s="62"/>
      <c r="H11320" s="62"/>
      <c r="I11320" s="62"/>
      <c r="J11320" s="62"/>
      <c r="K11320" s="62"/>
      <c r="L11320" s="65"/>
      <c r="M11320" s="65"/>
      <c r="N11320" s="65"/>
      <c r="O11320" s="65"/>
      <c r="P11320" s="65"/>
      <c r="Q11320" s="65"/>
      <c r="R11320" s="65"/>
      <c r="S11320" s="65"/>
      <c r="T11320" s="66"/>
    </row>
    <row r="11321" spans="3:20" x14ac:dyDescent="0.3">
      <c r="C11321" s="62"/>
      <c r="D11321" s="62"/>
      <c r="E11321" s="62"/>
      <c r="F11321" s="62"/>
      <c r="G11321" s="62"/>
      <c r="H11321" s="62"/>
      <c r="I11321" s="62"/>
      <c r="J11321" s="62"/>
      <c r="K11321" s="62"/>
      <c r="L11321" s="65"/>
      <c r="M11321" s="65"/>
      <c r="N11321" s="65"/>
      <c r="O11321" s="65"/>
      <c r="P11321" s="65"/>
      <c r="Q11321" s="65"/>
      <c r="R11321" s="65"/>
      <c r="S11321" s="65"/>
      <c r="T11321" s="66"/>
    </row>
    <row r="11322" spans="3:20" x14ac:dyDescent="0.3">
      <c r="C11322" s="62"/>
      <c r="D11322" s="62"/>
      <c r="E11322" s="62"/>
      <c r="F11322" s="62"/>
      <c r="G11322" s="62"/>
      <c r="H11322" s="62"/>
      <c r="I11322" s="62"/>
      <c r="J11322" s="62"/>
      <c r="K11322" s="62"/>
      <c r="L11322" s="65"/>
      <c r="M11322" s="65"/>
      <c r="N11322" s="65"/>
      <c r="O11322" s="65"/>
      <c r="P11322" s="65"/>
      <c r="Q11322" s="65"/>
      <c r="R11322" s="65"/>
      <c r="S11322" s="65"/>
      <c r="T11322" s="66"/>
    </row>
    <row r="11323" spans="3:20" x14ac:dyDescent="0.3">
      <c r="C11323" s="62"/>
      <c r="D11323" s="62"/>
      <c r="E11323" s="62"/>
      <c r="F11323" s="62"/>
      <c r="G11323" s="62"/>
      <c r="H11323" s="62"/>
      <c r="I11323" s="62"/>
      <c r="J11323" s="62"/>
      <c r="K11323" s="62"/>
      <c r="L11323" s="65"/>
      <c r="M11323" s="65"/>
      <c r="N11323" s="65"/>
      <c r="O11323" s="65"/>
      <c r="P11323" s="65"/>
      <c r="Q11323" s="65"/>
      <c r="R11323" s="65"/>
      <c r="S11323" s="65"/>
      <c r="T11323" s="66"/>
    </row>
    <row r="11324" spans="3:20" x14ac:dyDescent="0.3">
      <c r="C11324" s="62"/>
      <c r="D11324" s="62"/>
      <c r="E11324" s="62"/>
      <c r="F11324" s="62"/>
      <c r="G11324" s="62"/>
      <c r="H11324" s="62"/>
      <c r="I11324" s="62"/>
      <c r="J11324" s="62"/>
      <c r="K11324" s="62"/>
      <c r="L11324" s="65"/>
      <c r="M11324" s="65"/>
      <c r="N11324" s="65"/>
      <c r="O11324" s="65"/>
      <c r="P11324" s="65"/>
      <c r="Q11324" s="65"/>
      <c r="R11324" s="65"/>
      <c r="S11324" s="65"/>
      <c r="T11324" s="66"/>
    </row>
    <row r="11325" spans="3:20" x14ac:dyDescent="0.3">
      <c r="C11325" s="62"/>
      <c r="D11325" s="62"/>
      <c r="E11325" s="62"/>
      <c r="F11325" s="62"/>
      <c r="G11325" s="62"/>
      <c r="H11325" s="62"/>
      <c r="I11325" s="62"/>
      <c r="J11325" s="62"/>
      <c r="K11325" s="62"/>
      <c r="L11325" s="65"/>
      <c r="M11325" s="65"/>
      <c r="N11325" s="65"/>
      <c r="O11325" s="65"/>
      <c r="P11325" s="65"/>
      <c r="Q11325" s="65"/>
      <c r="R11325" s="65"/>
      <c r="S11325" s="65"/>
      <c r="T11325" s="66"/>
    </row>
    <row r="11326" spans="3:20" x14ac:dyDescent="0.3">
      <c r="C11326" s="62"/>
      <c r="D11326" s="62"/>
      <c r="E11326" s="62"/>
      <c r="F11326" s="62"/>
      <c r="G11326" s="62"/>
      <c r="H11326" s="62"/>
      <c r="I11326" s="62"/>
      <c r="J11326" s="62"/>
      <c r="K11326" s="62"/>
      <c r="L11326" s="65"/>
      <c r="M11326" s="65"/>
      <c r="N11326" s="65"/>
      <c r="O11326" s="65"/>
      <c r="P11326" s="65"/>
      <c r="Q11326" s="65"/>
      <c r="R11326" s="65"/>
      <c r="S11326" s="65"/>
      <c r="T11326" s="66"/>
    </row>
    <row r="11327" spans="3:20" x14ac:dyDescent="0.3">
      <c r="C11327" s="62"/>
      <c r="D11327" s="62"/>
      <c r="E11327" s="62"/>
      <c r="F11327" s="62"/>
      <c r="G11327" s="62"/>
      <c r="H11327" s="62"/>
      <c r="I11327" s="62"/>
      <c r="J11327" s="62"/>
      <c r="K11327" s="62"/>
      <c r="L11327" s="65"/>
      <c r="M11327" s="65"/>
      <c r="N11327" s="65"/>
      <c r="O11327" s="65"/>
      <c r="P11327" s="65"/>
      <c r="Q11327" s="65"/>
      <c r="R11327" s="65"/>
      <c r="S11327" s="65"/>
      <c r="T11327" s="66"/>
    </row>
    <row r="11328" spans="3:20" x14ac:dyDescent="0.3">
      <c r="C11328" s="62"/>
      <c r="D11328" s="62"/>
      <c r="E11328" s="62"/>
      <c r="F11328" s="62"/>
      <c r="G11328" s="62"/>
      <c r="H11328" s="62"/>
      <c r="I11328" s="62"/>
      <c r="J11328" s="62"/>
      <c r="K11328" s="62"/>
      <c r="L11328" s="65"/>
      <c r="M11328" s="65"/>
      <c r="N11328" s="65"/>
      <c r="O11328" s="65"/>
      <c r="P11328" s="65"/>
      <c r="Q11328" s="65"/>
      <c r="R11328" s="65"/>
      <c r="S11328" s="65"/>
      <c r="T11328" s="66"/>
    </row>
    <row r="11329" spans="3:20" x14ac:dyDescent="0.3">
      <c r="C11329" s="62"/>
      <c r="D11329" s="62"/>
      <c r="E11329" s="62"/>
      <c r="F11329" s="62"/>
      <c r="G11329" s="62"/>
      <c r="H11329" s="62"/>
      <c r="I11329" s="62"/>
      <c r="J11329" s="62"/>
      <c r="K11329" s="62"/>
      <c r="L11329" s="65"/>
      <c r="M11329" s="65"/>
      <c r="N11329" s="65"/>
      <c r="O11329" s="65"/>
      <c r="P11329" s="65"/>
      <c r="Q11329" s="65"/>
      <c r="R11329" s="65"/>
      <c r="S11329" s="65"/>
      <c r="T11329" s="66"/>
    </row>
    <row r="11330" spans="3:20" x14ac:dyDescent="0.3">
      <c r="C11330" s="62"/>
      <c r="D11330" s="62"/>
      <c r="E11330" s="62"/>
      <c r="F11330" s="62"/>
      <c r="G11330" s="62"/>
      <c r="H11330" s="62"/>
      <c r="I11330" s="62"/>
      <c r="J11330" s="62"/>
      <c r="K11330" s="62"/>
      <c r="L11330" s="65"/>
      <c r="M11330" s="65"/>
      <c r="N11330" s="65"/>
      <c r="O11330" s="65"/>
      <c r="P11330" s="65"/>
      <c r="Q11330" s="65"/>
      <c r="R11330" s="65"/>
      <c r="S11330" s="65"/>
      <c r="T11330" s="66"/>
    </row>
    <row r="11331" spans="3:20" x14ac:dyDescent="0.3">
      <c r="C11331" s="62"/>
      <c r="D11331" s="62"/>
      <c r="E11331" s="62"/>
      <c r="F11331" s="62"/>
      <c r="G11331" s="62"/>
      <c r="H11331" s="62"/>
      <c r="I11331" s="62"/>
      <c r="J11331" s="62"/>
      <c r="K11331" s="62"/>
      <c r="L11331" s="65"/>
      <c r="M11331" s="65"/>
      <c r="N11331" s="65"/>
      <c r="O11331" s="65"/>
      <c r="P11331" s="65"/>
      <c r="Q11331" s="65"/>
      <c r="R11331" s="65"/>
      <c r="S11331" s="65"/>
      <c r="T11331" s="66"/>
    </row>
    <row r="11332" spans="3:20" x14ac:dyDescent="0.3">
      <c r="C11332" s="62"/>
      <c r="D11332" s="62"/>
      <c r="E11332" s="62"/>
      <c r="F11332" s="62"/>
      <c r="G11332" s="62"/>
      <c r="H11332" s="62"/>
      <c r="I11332" s="62"/>
      <c r="J11332" s="62"/>
      <c r="K11332" s="62"/>
      <c r="L11332" s="65"/>
      <c r="M11332" s="65"/>
      <c r="N11332" s="65"/>
      <c r="O11332" s="65"/>
      <c r="P11332" s="65"/>
      <c r="Q11332" s="65"/>
      <c r="R11332" s="65"/>
      <c r="S11332" s="65"/>
      <c r="T11332" s="66"/>
    </row>
    <row r="11333" spans="3:20" x14ac:dyDescent="0.3">
      <c r="C11333" s="62"/>
      <c r="D11333" s="62"/>
      <c r="E11333" s="62"/>
      <c r="F11333" s="62"/>
      <c r="G11333" s="62"/>
      <c r="H11333" s="62"/>
      <c r="I11333" s="62"/>
      <c r="J11333" s="62"/>
      <c r="K11333" s="62"/>
      <c r="L11333" s="65"/>
      <c r="M11333" s="65"/>
      <c r="N11333" s="65"/>
      <c r="O11333" s="65"/>
      <c r="P11333" s="65"/>
      <c r="Q11333" s="65"/>
      <c r="R11333" s="65"/>
      <c r="S11333" s="65"/>
      <c r="T11333" s="66"/>
    </row>
    <row r="11334" spans="3:20" x14ac:dyDescent="0.3">
      <c r="C11334" s="62"/>
      <c r="D11334" s="62"/>
      <c r="E11334" s="62"/>
      <c r="F11334" s="62"/>
      <c r="G11334" s="62"/>
      <c r="H11334" s="62"/>
      <c r="I11334" s="62"/>
      <c r="J11334" s="62"/>
      <c r="K11334" s="62"/>
      <c r="L11334" s="65"/>
      <c r="M11334" s="65"/>
      <c r="N11334" s="65"/>
      <c r="O11334" s="65"/>
      <c r="P11334" s="65"/>
      <c r="Q11334" s="65"/>
      <c r="R11334" s="65"/>
      <c r="S11334" s="65"/>
      <c r="T11334" s="66"/>
    </row>
    <row r="11335" spans="3:20" x14ac:dyDescent="0.3">
      <c r="C11335" s="62"/>
      <c r="D11335" s="62"/>
      <c r="E11335" s="62"/>
      <c r="F11335" s="62"/>
      <c r="G11335" s="62"/>
      <c r="H11335" s="62"/>
      <c r="I11335" s="62"/>
      <c r="J11335" s="62"/>
      <c r="K11335" s="62"/>
      <c r="L11335" s="65"/>
      <c r="M11335" s="65"/>
      <c r="N11335" s="65"/>
      <c r="O11335" s="65"/>
      <c r="P11335" s="65"/>
      <c r="Q11335" s="65"/>
      <c r="R11335" s="65"/>
      <c r="S11335" s="65"/>
      <c r="T11335" s="66"/>
    </row>
    <row r="11336" spans="3:20" x14ac:dyDescent="0.3">
      <c r="C11336" s="62"/>
      <c r="D11336" s="62"/>
      <c r="E11336" s="62"/>
      <c r="F11336" s="62"/>
      <c r="G11336" s="62"/>
      <c r="H11336" s="62"/>
      <c r="I11336" s="62"/>
      <c r="J11336" s="62"/>
      <c r="K11336" s="62"/>
      <c r="L11336" s="65"/>
      <c r="M11336" s="65"/>
      <c r="N11336" s="65"/>
      <c r="O11336" s="65"/>
      <c r="P11336" s="65"/>
      <c r="Q11336" s="65"/>
      <c r="R11336" s="65"/>
      <c r="S11336" s="65"/>
      <c r="T11336" s="66"/>
    </row>
    <row r="11337" spans="3:20" x14ac:dyDescent="0.3">
      <c r="C11337" s="62"/>
      <c r="D11337" s="62"/>
      <c r="E11337" s="62"/>
      <c r="F11337" s="62"/>
      <c r="G11337" s="62"/>
      <c r="H11337" s="62"/>
      <c r="I11337" s="62"/>
      <c r="J11337" s="62"/>
      <c r="K11337" s="62"/>
      <c r="L11337" s="65"/>
      <c r="M11337" s="65"/>
      <c r="N11337" s="65"/>
      <c r="O11337" s="65"/>
      <c r="P11337" s="65"/>
      <c r="Q11337" s="65"/>
      <c r="R11337" s="65"/>
      <c r="S11337" s="65"/>
      <c r="T11337" s="66"/>
    </row>
    <row r="11338" spans="3:20" x14ac:dyDescent="0.3">
      <c r="C11338" s="62"/>
      <c r="D11338" s="62"/>
      <c r="E11338" s="62"/>
      <c r="F11338" s="62"/>
      <c r="G11338" s="62"/>
      <c r="H11338" s="62"/>
      <c r="I11338" s="62"/>
      <c r="J11338" s="62"/>
      <c r="K11338" s="62"/>
      <c r="L11338" s="65"/>
      <c r="M11338" s="65"/>
      <c r="N11338" s="65"/>
      <c r="O11338" s="65"/>
      <c r="P11338" s="65"/>
      <c r="Q11338" s="65"/>
      <c r="R11338" s="65"/>
      <c r="S11338" s="65"/>
      <c r="T11338" s="66"/>
    </row>
    <row r="11339" spans="3:20" x14ac:dyDescent="0.3">
      <c r="C11339" s="62"/>
      <c r="D11339" s="62"/>
      <c r="E11339" s="62"/>
      <c r="F11339" s="62"/>
      <c r="G11339" s="62"/>
      <c r="H11339" s="62"/>
      <c r="I11339" s="62"/>
      <c r="J11339" s="62"/>
      <c r="K11339" s="62"/>
      <c r="L11339" s="65"/>
      <c r="M11339" s="65"/>
      <c r="N11339" s="65"/>
      <c r="O11339" s="65"/>
      <c r="P11339" s="65"/>
      <c r="Q11339" s="65"/>
      <c r="R11339" s="65"/>
      <c r="S11339" s="65"/>
      <c r="T11339" s="66"/>
    </row>
    <row r="11340" spans="3:20" x14ac:dyDescent="0.3">
      <c r="C11340" s="62"/>
      <c r="D11340" s="62"/>
      <c r="E11340" s="62"/>
      <c r="F11340" s="62"/>
      <c r="G11340" s="62"/>
      <c r="H11340" s="62"/>
      <c r="I11340" s="62"/>
      <c r="J11340" s="62"/>
      <c r="K11340" s="62"/>
      <c r="L11340" s="65"/>
      <c r="M11340" s="65"/>
      <c r="N11340" s="65"/>
      <c r="O11340" s="65"/>
      <c r="P11340" s="65"/>
      <c r="Q11340" s="65"/>
      <c r="R11340" s="65"/>
      <c r="S11340" s="65"/>
      <c r="T11340" s="66"/>
    </row>
    <row r="11341" spans="3:20" x14ac:dyDescent="0.3">
      <c r="C11341" s="62"/>
      <c r="D11341" s="62"/>
      <c r="E11341" s="62"/>
      <c r="F11341" s="62"/>
      <c r="G11341" s="62"/>
      <c r="H11341" s="62"/>
      <c r="I11341" s="62"/>
      <c r="J11341" s="62"/>
      <c r="K11341" s="62"/>
      <c r="L11341" s="65"/>
      <c r="M11341" s="65"/>
      <c r="N11341" s="65"/>
      <c r="O11341" s="65"/>
      <c r="P11341" s="65"/>
      <c r="Q11341" s="65"/>
      <c r="R11341" s="65"/>
      <c r="S11341" s="65"/>
      <c r="T11341" s="66"/>
    </row>
    <row r="11342" spans="3:20" x14ac:dyDescent="0.3">
      <c r="C11342" s="62"/>
      <c r="D11342" s="62"/>
      <c r="E11342" s="62"/>
      <c r="F11342" s="62"/>
      <c r="G11342" s="62"/>
      <c r="H11342" s="62"/>
      <c r="I11342" s="62"/>
      <c r="J11342" s="62"/>
      <c r="K11342" s="62"/>
      <c r="L11342" s="65"/>
      <c r="M11342" s="65"/>
      <c r="N11342" s="65"/>
      <c r="O11342" s="65"/>
      <c r="P11342" s="65"/>
      <c r="Q11342" s="65"/>
      <c r="R11342" s="65"/>
      <c r="S11342" s="65"/>
      <c r="T11342" s="66"/>
    </row>
    <row r="11343" spans="3:20" x14ac:dyDescent="0.3">
      <c r="C11343" s="62"/>
      <c r="D11343" s="62"/>
      <c r="E11343" s="62"/>
      <c r="F11343" s="62"/>
      <c r="G11343" s="62"/>
      <c r="H11343" s="62"/>
      <c r="I11343" s="62"/>
      <c r="J11343" s="62"/>
      <c r="K11343" s="62"/>
      <c r="L11343" s="65"/>
      <c r="M11343" s="65"/>
      <c r="N11343" s="65"/>
      <c r="O11343" s="65"/>
      <c r="P11343" s="65"/>
      <c r="Q11343" s="65"/>
      <c r="R11343" s="65"/>
      <c r="S11343" s="65"/>
      <c r="T11343" s="66"/>
    </row>
    <row r="11344" spans="3:20" x14ac:dyDescent="0.3">
      <c r="C11344" s="62"/>
      <c r="D11344" s="62"/>
      <c r="E11344" s="62"/>
      <c r="F11344" s="62"/>
      <c r="G11344" s="62"/>
      <c r="H11344" s="62"/>
      <c r="I11344" s="62"/>
      <c r="J11344" s="62"/>
      <c r="K11344" s="62"/>
      <c r="L11344" s="65"/>
      <c r="M11344" s="65"/>
      <c r="N11344" s="65"/>
      <c r="O11344" s="65"/>
      <c r="P11344" s="65"/>
      <c r="Q11344" s="65"/>
      <c r="R11344" s="65"/>
      <c r="S11344" s="65"/>
      <c r="T11344" s="66"/>
    </row>
    <row r="11345" spans="3:20" x14ac:dyDescent="0.3">
      <c r="C11345" s="62"/>
      <c r="D11345" s="62"/>
      <c r="E11345" s="62"/>
      <c r="F11345" s="62"/>
      <c r="G11345" s="62"/>
      <c r="H11345" s="62"/>
      <c r="I11345" s="62"/>
      <c r="J11345" s="62"/>
      <c r="K11345" s="62"/>
      <c r="L11345" s="65"/>
      <c r="M11345" s="65"/>
      <c r="N11345" s="65"/>
      <c r="O11345" s="65"/>
      <c r="P11345" s="65"/>
      <c r="Q11345" s="65"/>
      <c r="R11345" s="65"/>
      <c r="S11345" s="65"/>
      <c r="T11345" s="66"/>
    </row>
    <row r="11346" spans="3:20" x14ac:dyDescent="0.3">
      <c r="C11346" s="62"/>
      <c r="D11346" s="62"/>
      <c r="E11346" s="62"/>
      <c r="F11346" s="62"/>
      <c r="G11346" s="62"/>
      <c r="H11346" s="62"/>
      <c r="I11346" s="62"/>
      <c r="J11346" s="62"/>
      <c r="K11346" s="62"/>
      <c r="L11346" s="65"/>
      <c r="M11346" s="65"/>
      <c r="N11346" s="65"/>
      <c r="O11346" s="65"/>
      <c r="P11346" s="65"/>
      <c r="Q11346" s="65"/>
      <c r="R11346" s="65"/>
      <c r="S11346" s="65"/>
      <c r="T11346" s="66"/>
    </row>
    <row r="11347" spans="3:20" x14ac:dyDescent="0.3">
      <c r="C11347" s="62"/>
      <c r="D11347" s="62"/>
      <c r="E11347" s="62"/>
      <c r="F11347" s="62"/>
      <c r="G11347" s="62"/>
      <c r="H11347" s="62"/>
      <c r="I11347" s="62"/>
      <c r="J11347" s="62"/>
      <c r="K11347" s="62"/>
      <c r="L11347" s="65"/>
      <c r="M11347" s="65"/>
      <c r="N11347" s="65"/>
      <c r="O11347" s="65"/>
      <c r="P11347" s="65"/>
      <c r="Q11347" s="65"/>
      <c r="R11347" s="65"/>
      <c r="S11347" s="65"/>
      <c r="T11347" s="66"/>
    </row>
    <row r="11348" spans="3:20" x14ac:dyDescent="0.3">
      <c r="C11348" s="62"/>
      <c r="D11348" s="62"/>
      <c r="E11348" s="62"/>
      <c r="F11348" s="62"/>
      <c r="G11348" s="62"/>
      <c r="H11348" s="62"/>
      <c r="I11348" s="62"/>
      <c r="J11348" s="62"/>
      <c r="K11348" s="62"/>
      <c r="L11348" s="65"/>
      <c r="M11348" s="65"/>
      <c r="N11348" s="65"/>
      <c r="O11348" s="65"/>
      <c r="P11348" s="65"/>
      <c r="Q11348" s="65"/>
      <c r="R11348" s="65"/>
      <c r="S11348" s="65"/>
      <c r="T11348" s="66"/>
    </row>
    <row r="11349" spans="3:20" x14ac:dyDescent="0.3">
      <c r="C11349" s="62"/>
      <c r="D11349" s="62"/>
      <c r="E11349" s="62"/>
      <c r="F11349" s="62"/>
      <c r="G11349" s="62"/>
      <c r="H11349" s="62"/>
      <c r="I11349" s="62"/>
      <c r="J11349" s="62"/>
      <c r="K11349" s="62"/>
      <c r="L11349" s="65"/>
      <c r="M11349" s="65"/>
      <c r="N11349" s="65"/>
      <c r="O11349" s="65"/>
      <c r="P11349" s="65"/>
      <c r="Q11349" s="65"/>
      <c r="R11349" s="65"/>
      <c r="S11349" s="65"/>
      <c r="T11349" s="66"/>
    </row>
    <row r="11350" spans="3:20" x14ac:dyDescent="0.3">
      <c r="C11350" s="62"/>
      <c r="D11350" s="62"/>
      <c r="E11350" s="62"/>
      <c r="F11350" s="62"/>
      <c r="G11350" s="62"/>
      <c r="H11350" s="62"/>
      <c r="I11350" s="62"/>
      <c r="J11350" s="62"/>
      <c r="K11350" s="62"/>
      <c r="L11350" s="65"/>
      <c r="M11350" s="65"/>
      <c r="N11350" s="65"/>
      <c r="O11350" s="65"/>
      <c r="P11350" s="65"/>
      <c r="Q11350" s="65"/>
      <c r="R11350" s="65"/>
      <c r="S11350" s="65"/>
      <c r="T11350" s="66"/>
    </row>
    <row r="11351" spans="3:20" x14ac:dyDescent="0.3">
      <c r="C11351" s="62"/>
      <c r="D11351" s="62"/>
      <c r="E11351" s="62"/>
      <c r="F11351" s="62"/>
      <c r="G11351" s="62"/>
      <c r="H11351" s="62"/>
      <c r="I11351" s="62"/>
      <c r="J11351" s="62"/>
      <c r="K11351" s="62"/>
      <c r="L11351" s="65"/>
      <c r="M11351" s="65"/>
      <c r="N11351" s="65"/>
      <c r="O11351" s="65"/>
      <c r="P11351" s="65"/>
      <c r="Q11351" s="65"/>
      <c r="R11351" s="65"/>
      <c r="S11351" s="65"/>
      <c r="T11351" s="66"/>
    </row>
    <row r="11352" spans="3:20" x14ac:dyDescent="0.3">
      <c r="C11352" s="62"/>
      <c r="D11352" s="62"/>
      <c r="E11352" s="62"/>
      <c r="F11352" s="62"/>
      <c r="G11352" s="62"/>
      <c r="H11352" s="62"/>
      <c r="I11352" s="62"/>
      <c r="J11352" s="62"/>
      <c r="K11352" s="62"/>
      <c r="L11352" s="65"/>
      <c r="M11352" s="65"/>
      <c r="N11352" s="65"/>
      <c r="O11352" s="65"/>
      <c r="P11352" s="65"/>
      <c r="Q11352" s="65"/>
      <c r="R11352" s="65"/>
      <c r="S11352" s="65"/>
      <c r="T11352" s="66"/>
    </row>
    <row r="11353" spans="3:20" x14ac:dyDescent="0.3">
      <c r="C11353" s="62"/>
      <c r="D11353" s="62"/>
      <c r="E11353" s="62"/>
      <c r="F11353" s="62"/>
      <c r="G11353" s="62"/>
      <c r="H11353" s="62"/>
      <c r="I11353" s="62"/>
      <c r="J11353" s="62"/>
      <c r="K11353" s="62"/>
      <c r="L11353" s="65"/>
      <c r="M11353" s="65"/>
      <c r="N11353" s="65"/>
      <c r="O11353" s="65"/>
      <c r="P11353" s="65"/>
      <c r="Q11353" s="65"/>
      <c r="R11353" s="65"/>
      <c r="S11353" s="65"/>
      <c r="T11353" s="66"/>
    </row>
    <row r="11354" spans="3:20" x14ac:dyDescent="0.3">
      <c r="C11354" s="62"/>
      <c r="D11354" s="62"/>
      <c r="E11354" s="62"/>
      <c r="F11354" s="62"/>
      <c r="G11354" s="62"/>
      <c r="H11354" s="62"/>
      <c r="I11354" s="62"/>
      <c r="J11354" s="62"/>
      <c r="K11354" s="62"/>
      <c r="L11354" s="65"/>
      <c r="M11354" s="65"/>
      <c r="N11354" s="65"/>
      <c r="O11354" s="65"/>
      <c r="P11354" s="65"/>
      <c r="Q11354" s="65"/>
      <c r="R11354" s="65"/>
      <c r="S11354" s="65"/>
      <c r="T11354" s="66"/>
    </row>
    <row r="11355" spans="3:20" x14ac:dyDescent="0.3">
      <c r="C11355" s="62"/>
      <c r="D11355" s="62"/>
      <c r="E11355" s="62"/>
      <c r="F11355" s="62"/>
      <c r="G11355" s="62"/>
      <c r="H11355" s="62"/>
      <c r="I11355" s="62"/>
      <c r="J11355" s="62"/>
      <c r="K11355" s="62"/>
      <c r="L11355" s="65"/>
      <c r="M11355" s="65"/>
      <c r="N11355" s="65"/>
      <c r="O11355" s="65"/>
      <c r="P11355" s="65"/>
      <c r="Q11355" s="65"/>
      <c r="R11355" s="65"/>
      <c r="S11355" s="65"/>
      <c r="T11355" s="66"/>
    </row>
    <row r="11356" spans="3:20" x14ac:dyDescent="0.3">
      <c r="C11356" s="62"/>
      <c r="D11356" s="62"/>
      <c r="E11356" s="62"/>
      <c r="F11356" s="62"/>
      <c r="G11356" s="62"/>
      <c r="H11356" s="62"/>
      <c r="I11356" s="62"/>
      <c r="J11356" s="62"/>
      <c r="K11356" s="62"/>
      <c r="L11356" s="65"/>
      <c r="M11356" s="65"/>
      <c r="N11356" s="65"/>
      <c r="O11356" s="65"/>
      <c r="P11356" s="65"/>
      <c r="Q11356" s="65"/>
      <c r="R11356" s="65"/>
      <c r="S11356" s="65"/>
      <c r="T11356" s="66"/>
    </row>
    <row r="11357" spans="3:20" x14ac:dyDescent="0.3">
      <c r="C11357" s="62"/>
      <c r="D11357" s="62"/>
      <c r="E11357" s="62"/>
      <c r="F11357" s="62"/>
      <c r="G11357" s="62"/>
      <c r="H11357" s="62"/>
      <c r="I11357" s="62"/>
      <c r="J11357" s="62"/>
      <c r="K11357" s="62"/>
      <c r="L11357" s="65"/>
      <c r="M11357" s="65"/>
      <c r="N11357" s="65"/>
      <c r="O11357" s="65"/>
      <c r="P11357" s="65"/>
      <c r="Q11357" s="65"/>
      <c r="R11357" s="65"/>
      <c r="S11357" s="65"/>
      <c r="T11357" s="66"/>
    </row>
    <row r="11358" spans="3:20" x14ac:dyDescent="0.3">
      <c r="C11358" s="62"/>
      <c r="D11358" s="62"/>
      <c r="E11358" s="62"/>
      <c r="F11358" s="62"/>
      <c r="G11358" s="62"/>
      <c r="H11358" s="62"/>
      <c r="I11358" s="62"/>
      <c r="J11358" s="62"/>
      <c r="K11358" s="62"/>
      <c r="L11358" s="65"/>
      <c r="M11358" s="65"/>
      <c r="N11358" s="65"/>
      <c r="O11358" s="65"/>
      <c r="P11358" s="65"/>
      <c r="Q11358" s="65"/>
      <c r="R11358" s="65"/>
      <c r="S11358" s="65"/>
      <c r="T11358" s="66"/>
    </row>
    <row r="11359" spans="3:20" x14ac:dyDescent="0.3">
      <c r="C11359" s="62"/>
      <c r="D11359" s="62"/>
      <c r="E11359" s="62"/>
      <c r="F11359" s="62"/>
      <c r="G11359" s="62"/>
      <c r="H11359" s="62"/>
      <c r="I11359" s="62"/>
      <c r="J11359" s="62"/>
      <c r="K11359" s="62"/>
      <c r="L11359" s="65"/>
      <c r="M11359" s="65"/>
      <c r="N11359" s="65"/>
      <c r="O11359" s="65"/>
      <c r="P11359" s="65"/>
      <c r="Q11359" s="65"/>
      <c r="R11359" s="65"/>
      <c r="S11359" s="65"/>
      <c r="T11359" s="66"/>
    </row>
    <row r="11360" spans="3:20" x14ac:dyDescent="0.3">
      <c r="C11360" s="62"/>
      <c r="D11360" s="62"/>
      <c r="E11360" s="62"/>
      <c r="F11360" s="62"/>
      <c r="G11360" s="62"/>
      <c r="H11360" s="62"/>
      <c r="I11360" s="62"/>
      <c r="J11360" s="62"/>
      <c r="K11360" s="62"/>
      <c r="L11360" s="65"/>
      <c r="M11360" s="65"/>
      <c r="N11360" s="65"/>
      <c r="O11360" s="65"/>
      <c r="P11360" s="65"/>
      <c r="Q11360" s="65"/>
      <c r="R11360" s="65"/>
      <c r="S11360" s="65"/>
      <c r="T11360" s="66"/>
    </row>
    <row r="11361" spans="3:20" x14ac:dyDescent="0.3">
      <c r="C11361" s="62"/>
      <c r="D11361" s="62"/>
      <c r="E11361" s="62"/>
      <c r="F11361" s="62"/>
      <c r="G11361" s="62"/>
      <c r="H11361" s="62"/>
      <c r="I11361" s="62"/>
      <c r="J11361" s="62"/>
      <c r="K11361" s="62"/>
      <c r="L11361" s="65"/>
      <c r="M11361" s="65"/>
      <c r="N11361" s="65"/>
      <c r="O11361" s="65"/>
      <c r="P11361" s="65"/>
      <c r="Q11361" s="65"/>
      <c r="R11361" s="65"/>
      <c r="S11361" s="65"/>
      <c r="T11361" s="66"/>
    </row>
    <row r="11362" spans="3:20" x14ac:dyDescent="0.3">
      <c r="C11362" s="62"/>
      <c r="D11362" s="62"/>
      <c r="E11362" s="62"/>
      <c r="F11362" s="62"/>
      <c r="G11362" s="62"/>
      <c r="H11362" s="62"/>
      <c r="I11362" s="62"/>
      <c r="J11362" s="62"/>
      <c r="K11362" s="62"/>
      <c r="L11362" s="65"/>
      <c r="M11362" s="65"/>
      <c r="N11362" s="65"/>
      <c r="O11362" s="65"/>
      <c r="P11362" s="65"/>
      <c r="Q11362" s="65"/>
      <c r="R11362" s="65"/>
      <c r="S11362" s="65"/>
      <c r="T11362" s="66"/>
    </row>
    <row r="11363" spans="3:20" x14ac:dyDescent="0.3">
      <c r="C11363" s="62"/>
      <c r="D11363" s="62"/>
      <c r="E11363" s="62"/>
      <c r="F11363" s="62"/>
      <c r="G11363" s="62"/>
      <c r="H11363" s="62"/>
      <c r="I11363" s="62"/>
      <c r="J11363" s="62"/>
      <c r="K11363" s="62"/>
      <c r="L11363" s="65"/>
      <c r="M11363" s="65"/>
      <c r="N11363" s="65"/>
      <c r="O11363" s="65"/>
      <c r="P11363" s="65"/>
      <c r="Q11363" s="65"/>
      <c r="R11363" s="65"/>
      <c r="S11363" s="65"/>
      <c r="T11363" s="66"/>
    </row>
    <row r="11364" spans="3:20" x14ac:dyDescent="0.3">
      <c r="C11364" s="62"/>
      <c r="D11364" s="62"/>
      <c r="E11364" s="62"/>
      <c r="F11364" s="62"/>
      <c r="G11364" s="62"/>
      <c r="H11364" s="62"/>
      <c r="I11364" s="62"/>
      <c r="J11364" s="62"/>
      <c r="K11364" s="62"/>
      <c r="L11364" s="65"/>
      <c r="M11364" s="65"/>
      <c r="N11364" s="65"/>
      <c r="O11364" s="65"/>
      <c r="P11364" s="65"/>
      <c r="Q11364" s="65"/>
      <c r="R11364" s="65"/>
      <c r="S11364" s="65"/>
      <c r="T11364" s="66"/>
    </row>
    <row r="11365" spans="3:20" x14ac:dyDescent="0.3">
      <c r="C11365" s="62"/>
      <c r="D11365" s="62"/>
      <c r="E11365" s="62"/>
      <c r="F11365" s="62"/>
      <c r="G11365" s="62"/>
      <c r="H11365" s="62"/>
      <c r="I11365" s="62"/>
      <c r="J11365" s="62"/>
      <c r="K11365" s="62"/>
      <c r="L11365" s="65"/>
      <c r="M11365" s="65"/>
      <c r="N11365" s="65"/>
      <c r="O11365" s="65"/>
      <c r="P11365" s="65"/>
      <c r="Q11365" s="65"/>
      <c r="R11365" s="65"/>
      <c r="S11365" s="65"/>
      <c r="T11365" s="66"/>
    </row>
    <row r="11366" spans="3:20" x14ac:dyDescent="0.3">
      <c r="C11366" s="62"/>
      <c r="D11366" s="62"/>
      <c r="E11366" s="62"/>
      <c r="F11366" s="62"/>
      <c r="G11366" s="62"/>
      <c r="H11366" s="62"/>
      <c r="I11366" s="62"/>
      <c r="J11366" s="62"/>
      <c r="K11366" s="62"/>
      <c r="L11366" s="65"/>
      <c r="M11366" s="65"/>
      <c r="N11366" s="65"/>
      <c r="O11366" s="65"/>
      <c r="P11366" s="65"/>
      <c r="Q11366" s="65"/>
      <c r="R11366" s="65"/>
      <c r="S11366" s="65"/>
      <c r="T11366" s="66"/>
    </row>
    <row r="11367" spans="3:20" x14ac:dyDescent="0.3">
      <c r="C11367" s="62"/>
      <c r="D11367" s="62"/>
      <c r="E11367" s="62"/>
      <c r="F11367" s="62"/>
      <c r="G11367" s="62"/>
      <c r="H11367" s="62"/>
      <c r="I11367" s="62"/>
      <c r="J11367" s="62"/>
      <c r="K11367" s="62"/>
      <c r="L11367" s="65"/>
      <c r="M11367" s="65"/>
      <c r="N11367" s="65"/>
      <c r="O11367" s="65"/>
      <c r="P11367" s="65"/>
      <c r="Q11367" s="65"/>
      <c r="R11367" s="65"/>
      <c r="S11367" s="65"/>
      <c r="T11367" s="66"/>
    </row>
    <row r="11368" spans="3:20" x14ac:dyDescent="0.3">
      <c r="C11368" s="62"/>
      <c r="D11368" s="62"/>
      <c r="E11368" s="62"/>
      <c r="F11368" s="62"/>
      <c r="G11368" s="62"/>
      <c r="H11368" s="62"/>
      <c r="I11368" s="62"/>
      <c r="J11368" s="62"/>
      <c r="K11368" s="62"/>
      <c r="L11368" s="65"/>
      <c r="M11368" s="65"/>
      <c r="N11368" s="65"/>
      <c r="O11368" s="65"/>
      <c r="P11368" s="65"/>
      <c r="Q11368" s="65"/>
      <c r="R11368" s="65"/>
      <c r="S11368" s="65"/>
      <c r="T11368" s="66"/>
    </row>
    <row r="11369" spans="3:20" x14ac:dyDescent="0.3">
      <c r="C11369" s="62"/>
      <c r="D11369" s="62"/>
      <c r="E11369" s="62"/>
      <c r="F11369" s="62"/>
      <c r="G11369" s="62"/>
      <c r="H11369" s="62"/>
      <c r="I11369" s="62"/>
      <c r="J11369" s="62"/>
      <c r="K11369" s="62"/>
      <c r="L11369" s="65"/>
      <c r="M11369" s="65"/>
      <c r="N11369" s="65"/>
      <c r="O11369" s="65"/>
      <c r="P11369" s="65"/>
      <c r="Q11369" s="65"/>
      <c r="R11369" s="65"/>
      <c r="S11369" s="65"/>
      <c r="T11369" s="66"/>
    </row>
    <row r="11370" spans="3:20" x14ac:dyDescent="0.3">
      <c r="C11370" s="62"/>
      <c r="D11370" s="62"/>
      <c r="E11370" s="62"/>
      <c r="F11370" s="62"/>
      <c r="G11370" s="62"/>
      <c r="H11370" s="62"/>
      <c r="I11370" s="62"/>
      <c r="J11370" s="62"/>
      <c r="K11370" s="62"/>
      <c r="L11370" s="65"/>
      <c r="M11370" s="65"/>
      <c r="N11370" s="65"/>
      <c r="O11370" s="65"/>
      <c r="P11370" s="65"/>
      <c r="Q11370" s="65"/>
      <c r="R11370" s="65"/>
      <c r="S11370" s="65"/>
      <c r="T11370" s="66"/>
    </row>
    <row r="11371" spans="3:20" x14ac:dyDescent="0.3">
      <c r="C11371" s="62"/>
      <c r="D11371" s="62"/>
      <c r="E11371" s="62"/>
      <c r="F11371" s="62"/>
      <c r="G11371" s="62"/>
      <c r="H11371" s="62"/>
      <c r="I11371" s="62"/>
      <c r="J11371" s="62"/>
      <c r="K11371" s="62"/>
      <c r="L11371" s="65"/>
      <c r="M11371" s="65"/>
      <c r="N11371" s="65"/>
      <c r="O11371" s="65"/>
      <c r="P11371" s="65"/>
      <c r="Q11371" s="65"/>
      <c r="R11371" s="65"/>
      <c r="S11371" s="65"/>
      <c r="T11371" s="66"/>
    </row>
    <row r="11372" spans="3:20" x14ac:dyDescent="0.3">
      <c r="C11372" s="62"/>
      <c r="D11372" s="62"/>
      <c r="E11372" s="62"/>
      <c r="F11372" s="62"/>
      <c r="G11372" s="62"/>
      <c r="H11372" s="62"/>
      <c r="I11372" s="62"/>
      <c r="J11372" s="62"/>
      <c r="K11372" s="62"/>
      <c r="L11372" s="65"/>
      <c r="M11372" s="65"/>
      <c r="N11372" s="65"/>
      <c r="O11372" s="65"/>
      <c r="P11372" s="65"/>
      <c r="Q11372" s="65"/>
      <c r="R11372" s="65"/>
      <c r="S11372" s="65"/>
      <c r="T11372" s="66"/>
    </row>
    <row r="11373" spans="3:20" x14ac:dyDescent="0.3">
      <c r="C11373" s="62"/>
      <c r="D11373" s="62"/>
      <c r="E11373" s="62"/>
      <c r="F11373" s="62"/>
      <c r="G11373" s="62"/>
      <c r="H11373" s="62"/>
      <c r="I11373" s="62"/>
      <c r="J11373" s="62"/>
      <c r="K11373" s="62"/>
      <c r="L11373" s="65"/>
      <c r="M11373" s="65"/>
      <c r="N11373" s="65"/>
      <c r="O11373" s="65"/>
      <c r="P11373" s="65"/>
      <c r="Q11373" s="65"/>
      <c r="R11373" s="65"/>
      <c r="S11373" s="65"/>
      <c r="T11373" s="66"/>
    </row>
    <row r="11374" spans="3:20" x14ac:dyDescent="0.3">
      <c r="C11374" s="62"/>
      <c r="D11374" s="62"/>
      <c r="E11374" s="62"/>
      <c r="F11374" s="62"/>
      <c r="G11374" s="62"/>
      <c r="H11374" s="62"/>
      <c r="I11374" s="62"/>
      <c r="J11374" s="62"/>
      <c r="K11374" s="62"/>
      <c r="L11374" s="65"/>
      <c r="M11374" s="65"/>
      <c r="N11374" s="65"/>
      <c r="O11374" s="65"/>
      <c r="P11374" s="65"/>
      <c r="Q11374" s="65"/>
      <c r="R11374" s="65"/>
      <c r="S11374" s="65"/>
      <c r="T11374" s="66"/>
    </row>
    <row r="11375" spans="3:20" x14ac:dyDescent="0.3">
      <c r="C11375" s="62"/>
      <c r="D11375" s="62"/>
      <c r="E11375" s="62"/>
      <c r="F11375" s="62"/>
      <c r="G11375" s="62"/>
      <c r="H11375" s="62"/>
      <c r="I11375" s="62"/>
      <c r="J11375" s="62"/>
      <c r="K11375" s="62"/>
      <c r="L11375" s="65"/>
      <c r="M11375" s="65"/>
      <c r="N11375" s="65"/>
      <c r="O11375" s="65"/>
      <c r="P11375" s="65"/>
      <c r="Q11375" s="65"/>
      <c r="R11375" s="65"/>
      <c r="S11375" s="65"/>
      <c r="T11375" s="66"/>
    </row>
    <row r="11376" spans="3:20" x14ac:dyDescent="0.3">
      <c r="C11376" s="62"/>
      <c r="D11376" s="62"/>
      <c r="E11376" s="62"/>
      <c r="F11376" s="62"/>
      <c r="G11376" s="62"/>
      <c r="H11376" s="62"/>
      <c r="I11376" s="62"/>
      <c r="J11376" s="62"/>
      <c r="K11376" s="62"/>
      <c r="L11376" s="65"/>
      <c r="M11376" s="65"/>
      <c r="N11376" s="65"/>
      <c r="O11376" s="65"/>
      <c r="P11376" s="65"/>
      <c r="Q11376" s="65"/>
      <c r="R11376" s="65"/>
      <c r="S11376" s="65"/>
      <c r="T11376" s="66"/>
    </row>
    <row r="11377" spans="3:20" x14ac:dyDescent="0.3">
      <c r="C11377" s="62"/>
      <c r="D11377" s="62"/>
      <c r="E11377" s="62"/>
      <c r="F11377" s="62"/>
      <c r="G11377" s="62"/>
      <c r="H11377" s="62"/>
      <c r="I11377" s="62"/>
      <c r="J11377" s="62"/>
      <c r="K11377" s="62"/>
      <c r="L11377" s="65"/>
      <c r="M11377" s="65"/>
      <c r="N11377" s="65"/>
      <c r="O11377" s="65"/>
      <c r="P11377" s="65"/>
      <c r="Q11377" s="65"/>
      <c r="R11377" s="65"/>
      <c r="S11377" s="65"/>
      <c r="T11377" s="66"/>
    </row>
    <row r="11378" spans="3:20" x14ac:dyDescent="0.3">
      <c r="C11378" s="62"/>
      <c r="D11378" s="62"/>
      <c r="E11378" s="62"/>
      <c r="F11378" s="62"/>
      <c r="G11378" s="62"/>
      <c r="H11378" s="62"/>
      <c r="I11378" s="62"/>
      <c r="J11378" s="62"/>
      <c r="K11378" s="62"/>
      <c r="L11378" s="65"/>
      <c r="M11378" s="65"/>
      <c r="N11378" s="65"/>
      <c r="O11378" s="65"/>
      <c r="P11378" s="65"/>
      <c r="Q11378" s="65"/>
      <c r="R11378" s="65"/>
      <c r="S11378" s="65"/>
      <c r="T11378" s="66"/>
    </row>
    <row r="11379" spans="3:20" x14ac:dyDescent="0.3">
      <c r="C11379" s="62"/>
      <c r="D11379" s="62"/>
      <c r="E11379" s="62"/>
      <c r="F11379" s="62"/>
      <c r="G11379" s="62"/>
      <c r="H11379" s="62"/>
      <c r="I11379" s="62"/>
      <c r="J11379" s="62"/>
      <c r="K11379" s="62"/>
      <c r="L11379" s="65"/>
      <c r="M11379" s="65"/>
      <c r="N11379" s="65"/>
      <c r="O11379" s="65"/>
      <c r="P11379" s="65"/>
      <c r="Q11379" s="65"/>
      <c r="R11379" s="65"/>
      <c r="S11379" s="65"/>
      <c r="T11379" s="66"/>
    </row>
    <row r="11380" spans="3:20" x14ac:dyDescent="0.3">
      <c r="C11380" s="62"/>
      <c r="D11380" s="62"/>
      <c r="E11380" s="62"/>
      <c r="F11380" s="62"/>
      <c r="G11380" s="62"/>
      <c r="H11380" s="62"/>
      <c r="I11380" s="62"/>
      <c r="J11380" s="62"/>
      <c r="K11380" s="62"/>
      <c r="L11380" s="65"/>
      <c r="M11380" s="65"/>
      <c r="N11380" s="65"/>
      <c r="O11380" s="65"/>
      <c r="P11380" s="65"/>
      <c r="Q11380" s="65"/>
      <c r="R11380" s="65"/>
      <c r="S11380" s="65"/>
      <c r="T11380" s="66"/>
    </row>
    <row r="11381" spans="3:20" x14ac:dyDescent="0.3">
      <c r="C11381" s="62"/>
      <c r="D11381" s="62"/>
      <c r="E11381" s="62"/>
      <c r="F11381" s="62"/>
      <c r="G11381" s="62"/>
      <c r="H11381" s="62"/>
      <c r="I11381" s="62"/>
      <c r="J11381" s="62"/>
      <c r="K11381" s="62"/>
      <c r="L11381" s="65"/>
      <c r="M11381" s="65"/>
      <c r="N11381" s="65"/>
      <c r="O11381" s="65"/>
      <c r="P11381" s="65"/>
      <c r="Q11381" s="65"/>
      <c r="R11381" s="65"/>
      <c r="S11381" s="65"/>
      <c r="T11381" s="66"/>
    </row>
    <row r="11382" spans="3:20" x14ac:dyDescent="0.3">
      <c r="C11382" s="62"/>
      <c r="D11382" s="62"/>
      <c r="E11382" s="62"/>
      <c r="F11382" s="62"/>
      <c r="G11382" s="62"/>
      <c r="H11382" s="62"/>
      <c r="I11382" s="62"/>
      <c r="J11382" s="62"/>
      <c r="K11382" s="62"/>
      <c r="L11382" s="65"/>
      <c r="M11382" s="65"/>
      <c r="N11382" s="65"/>
      <c r="O11382" s="65"/>
      <c r="P11382" s="65"/>
      <c r="Q11382" s="65"/>
      <c r="R11382" s="65"/>
      <c r="S11382" s="65"/>
      <c r="T11382" s="66"/>
    </row>
    <row r="11383" spans="3:20" x14ac:dyDescent="0.3">
      <c r="C11383" s="62"/>
      <c r="D11383" s="62"/>
      <c r="E11383" s="62"/>
      <c r="F11383" s="62"/>
      <c r="G11383" s="62"/>
      <c r="H11383" s="62"/>
      <c r="I11383" s="62"/>
      <c r="J11383" s="62"/>
      <c r="K11383" s="62"/>
      <c r="L11383" s="65"/>
      <c r="M11383" s="65"/>
      <c r="N11383" s="65"/>
      <c r="O11383" s="65"/>
      <c r="P11383" s="65"/>
      <c r="Q11383" s="65"/>
      <c r="R11383" s="65"/>
      <c r="S11383" s="65"/>
      <c r="T11383" s="66"/>
    </row>
    <row r="11384" spans="3:20" x14ac:dyDescent="0.3">
      <c r="C11384" s="62"/>
      <c r="D11384" s="62"/>
      <c r="E11384" s="62"/>
      <c r="F11384" s="62"/>
      <c r="G11384" s="62"/>
      <c r="H11384" s="62"/>
      <c r="I11384" s="62"/>
      <c r="J11384" s="62"/>
      <c r="K11384" s="62"/>
      <c r="L11384" s="65"/>
      <c r="M11384" s="65"/>
      <c r="N11384" s="65"/>
      <c r="O11384" s="65"/>
      <c r="P11384" s="65"/>
      <c r="Q11384" s="65"/>
      <c r="R11384" s="65"/>
      <c r="S11384" s="65"/>
      <c r="T11384" s="66"/>
    </row>
    <row r="11385" spans="3:20" x14ac:dyDescent="0.3">
      <c r="C11385" s="62"/>
      <c r="D11385" s="62"/>
      <c r="E11385" s="62"/>
      <c r="F11385" s="62"/>
      <c r="G11385" s="62"/>
      <c r="H11385" s="62"/>
      <c r="I11385" s="62"/>
      <c r="J11385" s="62"/>
      <c r="K11385" s="62"/>
      <c r="L11385" s="65"/>
      <c r="M11385" s="65"/>
      <c r="N11385" s="65"/>
      <c r="O11385" s="65"/>
      <c r="P11385" s="65"/>
      <c r="Q11385" s="65"/>
      <c r="R11385" s="65"/>
      <c r="S11385" s="65"/>
      <c r="T11385" s="66"/>
    </row>
    <row r="11386" spans="3:20" x14ac:dyDescent="0.3">
      <c r="C11386" s="62"/>
      <c r="D11386" s="62"/>
      <c r="E11386" s="62"/>
      <c r="F11386" s="62"/>
      <c r="G11386" s="62"/>
      <c r="H11386" s="62"/>
      <c r="I11386" s="62"/>
      <c r="J11386" s="62"/>
      <c r="K11386" s="62"/>
      <c r="L11386" s="65"/>
      <c r="M11386" s="65"/>
      <c r="N11386" s="65"/>
      <c r="O11386" s="65"/>
      <c r="P11386" s="65"/>
      <c r="Q11386" s="65"/>
      <c r="R11386" s="65"/>
      <c r="S11386" s="65"/>
      <c r="T11386" s="66"/>
    </row>
    <row r="11387" spans="3:20" x14ac:dyDescent="0.3">
      <c r="C11387" s="62"/>
      <c r="D11387" s="62"/>
      <c r="E11387" s="62"/>
      <c r="F11387" s="62"/>
      <c r="G11387" s="62"/>
      <c r="H11387" s="62"/>
      <c r="I11387" s="62"/>
      <c r="J11387" s="62"/>
      <c r="K11387" s="62"/>
      <c r="L11387" s="65"/>
      <c r="M11387" s="65"/>
      <c r="N11387" s="65"/>
      <c r="O11387" s="65"/>
      <c r="P11387" s="65"/>
      <c r="Q11387" s="65"/>
      <c r="R11387" s="65"/>
      <c r="S11387" s="65"/>
      <c r="T11387" s="66"/>
    </row>
    <row r="11388" spans="3:20" x14ac:dyDescent="0.3">
      <c r="C11388" s="62"/>
      <c r="D11388" s="62"/>
      <c r="E11388" s="62"/>
      <c r="F11388" s="62"/>
      <c r="G11388" s="62"/>
      <c r="H11388" s="62"/>
      <c r="I11388" s="62"/>
      <c r="J11388" s="62"/>
      <c r="K11388" s="62"/>
      <c r="L11388" s="65"/>
      <c r="M11388" s="65"/>
      <c r="N11388" s="65"/>
      <c r="O11388" s="65"/>
      <c r="P11388" s="65"/>
      <c r="Q11388" s="65"/>
      <c r="R11388" s="65"/>
      <c r="S11388" s="65"/>
      <c r="T11388" s="66"/>
    </row>
    <row r="11389" spans="3:20" x14ac:dyDescent="0.3">
      <c r="C11389" s="62"/>
      <c r="D11389" s="62"/>
      <c r="E11389" s="62"/>
      <c r="F11389" s="62"/>
      <c r="G11389" s="62"/>
      <c r="H11389" s="62"/>
      <c r="I11389" s="62"/>
      <c r="J11389" s="62"/>
      <c r="K11389" s="62"/>
      <c r="L11389" s="65"/>
      <c r="M11389" s="65"/>
      <c r="N11389" s="65"/>
      <c r="O11389" s="65"/>
      <c r="P11389" s="65"/>
      <c r="Q11389" s="65"/>
      <c r="R11389" s="65"/>
      <c r="S11389" s="65"/>
      <c r="T11389" s="66"/>
    </row>
    <row r="11390" spans="3:20" x14ac:dyDescent="0.3">
      <c r="C11390" s="62"/>
      <c r="D11390" s="62"/>
      <c r="E11390" s="62"/>
      <c r="F11390" s="62"/>
      <c r="G11390" s="62"/>
      <c r="H11390" s="62"/>
      <c r="I11390" s="62"/>
      <c r="J11390" s="62"/>
      <c r="K11390" s="62"/>
      <c r="L11390" s="65"/>
      <c r="M11390" s="65"/>
      <c r="N11390" s="65"/>
      <c r="O11390" s="65"/>
      <c r="P11390" s="65"/>
      <c r="Q11390" s="65"/>
      <c r="R11390" s="65"/>
      <c r="S11390" s="65"/>
      <c r="T11390" s="66"/>
    </row>
    <row r="11391" spans="3:20" x14ac:dyDescent="0.3">
      <c r="C11391" s="62"/>
      <c r="D11391" s="62"/>
      <c r="E11391" s="62"/>
      <c r="F11391" s="62"/>
      <c r="G11391" s="62"/>
      <c r="H11391" s="62"/>
      <c r="I11391" s="62"/>
      <c r="J11391" s="62"/>
      <c r="K11391" s="62"/>
      <c r="L11391" s="65"/>
      <c r="M11391" s="65"/>
      <c r="N11391" s="65"/>
      <c r="O11391" s="65"/>
      <c r="P11391" s="65"/>
      <c r="Q11391" s="65"/>
      <c r="R11391" s="65"/>
      <c r="S11391" s="65"/>
      <c r="T11391" s="66"/>
    </row>
    <row r="11392" spans="3:20" x14ac:dyDescent="0.3">
      <c r="C11392" s="62"/>
      <c r="D11392" s="62"/>
      <c r="E11392" s="62"/>
      <c r="F11392" s="62"/>
      <c r="G11392" s="62"/>
      <c r="H11392" s="62"/>
      <c r="I11392" s="62"/>
      <c r="J11392" s="62"/>
      <c r="K11392" s="62"/>
      <c r="L11392" s="65"/>
      <c r="M11392" s="65"/>
      <c r="N11392" s="65"/>
      <c r="O11392" s="65"/>
      <c r="P11392" s="65"/>
      <c r="Q11392" s="65"/>
      <c r="R11392" s="65"/>
      <c r="S11392" s="65"/>
      <c r="T11392" s="66"/>
    </row>
    <row r="11393" spans="3:20" x14ac:dyDescent="0.3">
      <c r="C11393" s="62"/>
      <c r="D11393" s="62"/>
      <c r="E11393" s="62"/>
      <c r="F11393" s="62"/>
      <c r="G11393" s="62"/>
      <c r="H11393" s="62"/>
      <c r="I11393" s="62"/>
      <c r="J11393" s="62"/>
      <c r="K11393" s="62"/>
      <c r="L11393" s="65"/>
      <c r="M11393" s="65"/>
      <c r="N11393" s="65"/>
      <c r="O11393" s="65"/>
      <c r="P11393" s="65"/>
      <c r="Q11393" s="65"/>
      <c r="R11393" s="65"/>
      <c r="S11393" s="65"/>
      <c r="T11393" s="66"/>
    </row>
    <row r="11394" spans="3:20" x14ac:dyDescent="0.3">
      <c r="C11394" s="62"/>
      <c r="D11394" s="62"/>
      <c r="E11394" s="62"/>
      <c r="F11394" s="62"/>
      <c r="G11394" s="62"/>
      <c r="H11394" s="62"/>
      <c r="I11394" s="62"/>
      <c r="J11394" s="62"/>
      <c r="K11394" s="62"/>
      <c r="L11394" s="65"/>
      <c r="M11394" s="65"/>
      <c r="N11394" s="65"/>
      <c r="O11394" s="65"/>
      <c r="P11394" s="65"/>
      <c r="Q11394" s="65"/>
      <c r="R11394" s="65"/>
      <c r="S11394" s="65"/>
      <c r="T11394" s="66"/>
    </row>
    <row r="11395" spans="3:20" x14ac:dyDescent="0.3">
      <c r="C11395" s="62"/>
      <c r="D11395" s="62"/>
      <c r="E11395" s="62"/>
      <c r="F11395" s="62"/>
      <c r="G11395" s="62"/>
      <c r="H11395" s="62"/>
      <c r="I11395" s="62"/>
      <c r="J11395" s="62"/>
      <c r="K11395" s="62"/>
      <c r="L11395" s="65"/>
      <c r="M11395" s="65"/>
      <c r="N11395" s="65"/>
      <c r="O11395" s="65"/>
      <c r="P11395" s="65"/>
      <c r="Q11395" s="65"/>
      <c r="R11395" s="65"/>
      <c r="S11395" s="65"/>
      <c r="T11395" s="66"/>
    </row>
    <row r="11396" spans="3:20" x14ac:dyDescent="0.3">
      <c r="C11396" s="62"/>
      <c r="D11396" s="62"/>
      <c r="E11396" s="62"/>
      <c r="F11396" s="62"/>
      <c r="G11396" s="62"/>
      <c r="H11396" s="62"/>
      <c r="I11396" s="62"/>
      <c r="J11396" s="62"/>
      <c r="K11396" s="62"/>
      <c r="L11396" s="65"/>
      <c r="M11396" s="65"/>
      <c r="N11396" s="65"/>
      <c r="O11396" s="65"/>
      <c r="P11396" s="65"/>
      <c r="Q11396" s="65"/>
      <c r="R11396" s="65"/>
      <c r="S11396" s="65"/>
      <c r="T11396" s="66"/>
    </row>
    <row r="11397" spans="3:20" x14ac:dyDescent="0.3">
      <c r="C11397" s="62"/>
      <c r="D11397" s="62"/>
      <c r="E11397" s="62"/>
      <c r="F11397" s="62"/>
      <c r="G11397" s="62"/>
      <c r="H11397" s="62"/>
      <c r="I11397" s="62"/>
      <c r="J11397" s="62"/>
      <c r="K11397" s="62"/>
      <c r="L11397" s="65"/>
      <c r="M11397" s="65"/>
      <c r="N11397" s="65"/>
      <c r="O11397" s="65"/>
      <c r="P11397" s="65"/>
      <c r="Q11397" s="65"/>
      <c r="R11397" s="65"/>
      <c r="S11397" s="65"/>
      <c r="T11397" s="66"/>
    </row>
    <row r="11398" spans="3:20" x14ac:dyDescent="0.3">
      <c r="C11398" s="62"/>
      <c r="D11398" s="62"/>
      <c r="E11398" s="62"/>
      <c r="F11398" s="62"/>
      <c r="G11398" s="62"/>
      <c r="H11398" s="62"/>
      <c r="I11398" s="62"/>
      <c r="J11398" s="62"/>
      <c r="K11398" s="62"/>
      <c r="L11398" s="65"/>
      <c r="M11398" s="65"/>
      <c r="N11398" s="65"/>
      <c r="O11398" s="65"/>
      <c r="P11398" s="65"/>
      <c r="Q11398" s="65"/>
      <c r="R11398" s="65"/>
      <c r="S11398" s="65"/>
      <c r="T11398" s="66"/>
    </row>
    <row r="11399" spans="3:20" x14ac:dyDescent="0.3">
      <c r="C11399" s="62"/>
      <c r="D11399" s="62"/>
      <c r="E11399" s="62"/>
      <c r="F11399" s="62"/>
      <c r="G11399" s="62"/>
      <c r="H11399" s="62"/>
      <c r="I11399" s="62"/>
      <c r="J11399" s="62"/>
      <c r="K11399" s="62"/>
      <c r="L11399" s="65"/>
      <c r="M11399" s="65"/>
      <c r="N11399" s="65"/>
      <c r="O11399" s="65"/>
      <c r="P11399" s="65"/>
      <c r="Q11399" s="65"/>
      <c r="R11399" s="65"/>
      <c r="S11399" s="65"/>
      <c r="T11399" s="66"/>
    </row>
    <row r="11400" spans="3:20" x14ac:dyDescent="0.3">
      <c r="C11400" s="62"/>
      <c r="D11400" s="62"/>
      <c r="E11400" s="62"/>
      <c r="F11400" s="62"/>
      <c r="G11400" s="62"/>
      <c r="H11400" s="62"/>
      <c r="I11400" s="62"/>
      <c r="J11400" s="62"/>
      <c r="K11400" s="62"/>
      <c r="L11400" s="65"/>
      <c r="M11400" s="65"/>
      <c r="N11400" s="65"/>
      <c r="O11400" s="65"/>
      <c r="P11400" s="65"/>
      <c r="Q11400" s="65"/>
      <c r="R11400" s="65"/>
      <c r="S11400" s="65"/>
      <c r="T11400" s="66"/>
    </row>
    <row r="11401" spans="3:20" x14ac:dyDescent="0.3">
      <c r="C11401" s="62"/>
      <c r="D11401" s="62"/>
      <c r="E11401" s="62"/>
      <c r="F11401" s="62"/>
      <c r="G11401" s="62"/>
      <c r="H11401" s="62"/>
      <c r="I11401" s="62"/>
      <c r="J11401" s="62"/>
      <c r="K11401" s="62"/>
      <c r="L11401" s="65"/>
      <c r="M11401" s="65"/>
      <c r="N11401" s="65"/>
      <c r="O11401" s="65"/>
      <c r="P11401" s="65"/>
      <c r="Q11401" s="65"/>
      <c r="R11401" s="65"/>
      <c r="S11401" s="65"/>
      <c r="T11401" s="66"/>
    </row>
    <row r="11402" spans="3:20" x14ac:dyDescent="0.3">
      <c r="C11402" s="62"/>
      <c r="D11402" s="62"/>
      <c r="E11402" s="62"/>
      <c r="F11402" s="62"/>
      <c r="G11402" s="62"/>
      <c r="H11402" s="62"/>
      <c r="I11402" s="62"/>
      <c r="J11402" s="62"/>
      <c r="K11402" s="62"/>
      <c r="L11402" s="65"/>
      <c r="M11402" s="65"/>
      <c r="N11402" s="65"/>
      <c r="O11402" s="65"/>
      <c r="P11402" s="65"/>
      <c r="Q11402" s="65"/>
      <c r="R11402" s="65"/>
      <c r="S11402" s="65"/>
      <c r="T11402" s="66"/>
    </row>
    <row r="11403" spans="3:20" x14ac:dyDescent="0.3">
      <c r="C11403" s="62"/>
      <c r="D11403" s="62"/>
      <c r="E11403" s="62"/>
      <c r="F11403" s="62"/>
      <c r="G11403" s="62"/>
      <c r="H11403" s="62"/>
      <c r="I11403" s="62"/>
      <c r="J11403" s="62"/>
      <c r="K11403" s="62"/>
      <c r="L11403" s="65"/>
      <c r="M11403" s="65"/>
      <c r="N11403" s="65"/>
      <c r="O11403" s="65"/>
      <c r="P11403" s="65"/>
      <c r="Q11403" s="65"/>
      <c r="R11403" s="65"/>
      <c r="S11403" s="65"/>
      <c r="T11403" s="66"/>
    </row>
    <row r="11404" spans="3:20" x14ac:dyDescent="0.3">
      <c r="C11404" s="62"/>
      <c r="D11404" s="62"/>
      <c r="E11404" s="62"/>
      <c r="F11404" s="62"/>
      <c r="G11404" s="62"/>
      <c r="H11404" s="62"/>
      <c r="I11404" s="62"/>
      <c r="J11404" s="62"/>
      <c r="K11404" s="62"/>
      <c r="L11404" s="65"/>
      <c r="M11404" s="65"/>
      <c r="N11404" s="65"/>
      <c r="O11404" s="65"/>
      <c r="P11404" s="65"/>
      <c r="Q11404" s="65"/>
      <c r="R11404" s="65"/>
      <c r="S11404" s="65"/>
      <c r="T11404" s="66"/>
    </row>
    <row r="11405" spans="3:20" x14ac:dyDescent="0.3">
      <c r="C11405" s="62"/>
      <c r="D11405" s="62"/>
      <c r="E11405" s="62"/>
      <c r="F11405" s="62"/>
      <c r="G11405" s="62"/>
      <c r="H11405" s="62"/>
      <c r="I11405" s="62"/>
      <c r="J11405" s="62"/>
      <c r="K11405" s="62"/>
      <c r="L11405" s="65"/>
      <c r="M11405" s="65"/>
      <c r="N11405" s="65"/>
      <c r="O11405" s="65"/>
      <c r="P11405" s="65"/>
      <c r="Q11405" s="65"/>
      <c r="R11405" s="65"/>
      <c r="S11405" s="65"/>
      <c r="T11405" s="66"/>
    </row>
    <row r="11406" spans="3:20" x14ac:dyDescent="0.3">
      <c r="C11406" s="62"/>
      <c r="D11406" s="62"/>
      <c r="E11406" s="62"/>
      <c r="F11406" s="62"/>
      <c r="G11406" s="62"/>
      <c r="H11406" s="62"/>
      <c r="I11406" s="62"/>
      <c r="J11406" s="62"/>
      <c r="K11406" s="62"/>
      <c r="L11406" s="65"/>
      <c r="M11406" s="65"/>
      <c r="N11406" s="65"/>
      <c r="O11406" s="65"/>
      <c r="P11406" s="65"/>
      <c r="Q11406" s="65"/>
      <c r="R11406" s="65"/>
      <c r="S11406" s="65"/>
      <c r="T11406" s="66"/>
    </row>
    <row r="11407" spans="3:20" x14ac:dyDescent="0.3">
      <c r="C11407" s="62"/>
      <c r="D11407" s="62"/>
      <c r="E11407" s="62"/>
      <c r="F11407" s="62"/>
      <c r="G11407" s="62"/>
      <c r="H11407" s="62"/>
      <c r="I11407" s="62"/>
      <c r="J11407" s="62"/>
      <c r="K11407" s="62"/>
      <c r="L11407" s="65"/>
      <c r="M11407" s="65"/>
      <c r="N11407" s="65"/>
      <c r="O11407" s="65"/>
      <c r="P11407" s="65"/>
      <c r="Q11407" s="65"/>
      <c r="R11407" s="65"/>
      <c r="S11407" s="65"/>
      <c r="T11407" s="66"/>
    </row>
    <row r="11408" spans="3:20" x14ac:dyDescent="0.3">
      <c r="C11408" s="62"/>
      <c r="D11408" s="62"/>
      <c r="E11408" s="62"/>
      <c r="F11408" s="62"/>
      <c r="G11408" s="62"/>
      <c r="H11408" s="62"/>
      <c r="I11408" s="62"/>
      <c r="J11408" s="62"/>
      <c r="K11408" s="62"/>
      <c r="L11408" s="65"/>
      <c r="M11408" s="65"/>
      <c r="N11408" s="65"/>
      <c r="O11408" s="65"/>
      <c r="P11408" s="65"/>
      <c r="Q11408" s="65"/>
      <c r="R11408" s="65"/>
      <c r="S11408" s="65"/>
      <c r="T11408" s="66"/>
    </row>
    <row r="11409" spans="3:20" x14ac:dyDescent="0.3">
      <c r="C11409" s="62"/>
      <c r="D11409" s="62"/>
      <c r="E11409" s="62"/>
      <c r="F11409" s="62"/>
      <c r="G11409" s="62"/>
      <c r="H11409" s="62"/>
      <c r="I11409" s="62"/>
      <c r="J11409" s="62"/>
      <c r="K11409" s="62"/>
      <c r="L11409" s="65"/>
      <c r="M11409" s="65"/>
      <c r="N11409" s="65"/>
      <c r="O11409" s="65"/>
      <c r="P11409" s="65"/>
      <c r="Q11409" s="65"/>
      <c r="R11409" s="65"/>
      <c r="S11409" s="65"/>
      <c r="T11409" s="66"/>
    </row>
    <row r="11410" spans="3:20" x14ac:dyDescent="0.3">
      <c r="C11410" s="62"/>
      <c r="D11410" s="62"/>
      <c r="E11410" s="62"/>
      <c r="F11410" s="62"/>
      <c r="G11410" s="62"/>
      <c r="H11410" s="62"/>
      <c r="I11410" s="62"/>
      <c r="J11410" s="62"/>
      <c r="K11410" s="62"/>
      <c r="L11410" s="65"/>
      <c r="M11410" s="65"/>
      <c r="N11410" s="65"/>
      <c r="O11410" s="65"/>
      <c r="P11410" s="65"/>
      <c r="Q11410" s="65"/>
      <c r="R11410" s="65"/>
      <c r="S11410" s="65"/>
      <c r="T11410" s="66"/>
    </row>
    <row r="11411" spans="3:20" x14ac:dyDescent="0.3">
      <c r="C11411" s="62"/>
      <c r="D11411" s="62"/>
      <c r="E11411" s="62"/>
      <c r="F11411" s="62"/>
      <c r="G11411" s="62"/>
      <c r="H11411" s="62"/>
      <c r="I11411" s="62"/>
      <c r="J11411" s="62"/>
      <c r="K11411" s="62"/>
      <c r="L11411" s="65"/>
      <c r="M11411" s="65"/>
      <c r="N11411" s="65"/>
      <c r="O11411" s="65"/>
      <c r="P11411" s="65"/>
      <c r="Q11411" s="65"/>
      <c r="R11411" s="65"/>
      <c r="S11411" s="65"/>
      <c r="T11411" s="66"/>
    </row>
    <row r="11412" spans="3:20" x14ac:dyDescent="0.3">
      <c r="C11412" s="62"/>
      <c r="D11412" s="62"/>
      <c r="E11412" s="62"/>
      <c r="F11412" s="62"/>
      <c r="G11412" s="62"/>
      <c r="H11412" s="62"/>
      <c r="I11412" s="62"/>
      <c r="J11412" s="62"/>
      <c r="K11412" s="62"/>
      <c r="L11412" s="65"/>
      <c r="M11412" s="65"/>
      <c r="N11412" s="65"/>
      <c r="O11412" s="65"/>
      <c r="P11412" s="65"/>
      <c r="Q11412" s="65"/>
      <c r="R11412" s="65"/>
      <c r="S11412" s="65"/>
      <c r="T11412" s="66"/>
    </row>
    <row r="11413" spans="3:20" x14ac:dyDescent="0.3">
      <c r="C11413" s="62"/>
      <c r="D11413" s="62"/>
      <c r="E11413" s="62"/>
      <c r="F11413" s="62"/>
      <c r="G11413" s="62"/>
      <c r="H11413" s="62"/>
      <c r="I11413" s="62"/>
      <c r="J11413" s="62"/>
      <c r="K11413" s="62"/>
      <c r="L11413" s="65"/>
      <c r="M11413" s="65"/>
      <c r="N11413" s="65"/>
      <c r="O11413" s="65"/>
      <c r="P11413" s="65"/>
      <c r="Q11413" s="65"/>
      <c r="R11413" s="65"/>
      <c r="S11413" s="65"/>
      <c r="T11413" s="66"/>
    </row>
    <row r="11414" spans="3:20" x14ac:dyDescent="0.3">
      <c r="C11414" s="62"/>
      <c r="D11414" s="62"/>
      <c r="E11414" s="62"/>
      <c r="F11414" s="62"/>
      <c r="G11414" s="62"/>
      <c r="H11414" s="62"/>
      <c r="I11414" s="62"/>
      <c r="J11414" s="62"/>
      <c r="K11414" s="62"/>
      <c r="L11414" s="65"/>
      <c r="M11414" s="65"/>
      <c r="N11414" s="65"/>
      <c r="O11414" s="65"/>
      <c r="P11414" s="65"/>
      <c r="Q11414" s="65"/>
      <c r="R11414" s="65"/>
      <c r="S11414" s="65"/>
      <c r="T11414" s="66"/>
    </row>
    <row r="11415" spans="3:20" x14ac:dyDescent="0.3">
      <c r="C11415" s="62"/>
      <c r="D11415" s="62"/>
      <c r="E11415" s="62"/>
      <c r="F11415" s="62"/>
      <c r="G11415" s="62"/>
      <c r="H11415" s="62"/>
      <c r="I11415" s="62"/>
      <c r="J11415" s="62"/>
      <c r="K11415" s="62"/>
      <c r="L11415" s="65"/>
      <c r="M11415" s="65"/>
      <c r="N11415" s="65"/>
      <c r="O11415" s="65"/>
      <c r="P11415" s="65"/>
      <c r="Q11415" s="65"/>
      <c r="R11415" s="65"/>
      <c r="S11415" s="65"/>
      <c r="T11415" s="66"/>
    </row>
    <row r="11416" spans="3:20" x14ac:dyDescent="0.3">
      <c r="C11416" s="62"/>
      <c r="D11416" s="62"/>
      <c r="E11416" s="62"/>
      <c r="F11416" s="62"/>
      <c r="G11416" s="62"/>
      <c r="H11416" s="62"/>
      <c r="I11416" s="62"/>
      <c r="J11416" s="62"/>
      <c r="K11416" s="62"/>
      <c r="L11416" s="65"/>
      <c r="M11416" s="65"/>
      <c r="N11416" s="65"/>
      <c r="O11416" s="65"/>
      <c r="P11416" s="65"/>
      <c r="Q11416" s="65"/>
      <c r="R11416" s="65"/>
      <c r="S11416" s="65"/>
      <c r="T11416" s="66"/>
    </row>
    <row r="11417" spans="3:20" x14ac:dyDescent="0.3">
      <c r="C11417" s="62"/>
      <c r="D11417" s="62"/>
      <c r="E11417" s="62"/>
      <c r="F11417" s="62"/>
      <c r="G11417" s="62"/>
      <c r="H11417" s="62"/>
      <c r="I11417" s="62"/>
      <c r="J11417" s="62"/>
      <c r="K11417" s="62"/>
      <c r="L11417" s="65"/>
      <c r="M11417" s="65"/>
      <c r="N11417" s="65"/>
      <c r="O11417" s="65"/>
      <c r="P11417" s="65"/>
      <c r="Q11417" s="65"/>
      <c r="R11417" s="65"/>
      <c r="S11417" s="65"/>
      <c r="T11417" s="66"/>
    </row>
    <row r="11418" spans="3:20" x14ac:dyDescent="0.3">
      <c r="C11418" s="62"/>
      <c r="D11418" s="62"/>
      <c r="E11418" s="62"/>
      <c r="F11418" s="62"/>
      <c r="G11418" s="62"/>
      <c r="H11418" s="62"/>
      <c r="I11418" s="62"/>
      <c r="J11418" s="62"/>
      <c r="K11418" s="62"/>
      <c r="L11418" s="65"/>
      <c r="M11418" s="65"/>
      <c r="N11418" s="65"/>
      <c r="O11418" s="65"/>
      <c r="P11418" s="65"/>
      <c r="Q11418" s="65"/>
      <c r="R11418" s="65"/>
      <c r="S11418" s="65"/>
      <c r="T11418" s="66"/>
    </row>
    <row r="11419" spans="3:20" x14ac:dyDescent="0.3">
      <c r="C11419" s="62"/>
      <c r="D11419" s="62"/>
      <c r="E11419" s="62"/>
      <c r="F11419" s="62"/>
      <c r="G11419" s="62"/>
      <c r="H11419" s="62"/>
      <c r="I11419" s="62"/>
      <c r="J11419" s="62"/>
      <c r="K11419" s="62"/>
      <c r="L11419" s="65"/>
      <c r="M11419" s="65"/>
      <c r="N11419" s="65"/>
      <c r="O11419" s="65"/>
      <c r="P11419" s="65"/>
      <c r="Q11419" s="65"/>
      <c r="R11419" s="65"/>
      <c r="S11419" s="65"/>
      <c r="T11419" s="66"/>
    </row>
    <row r="11420" spans="3:20" x14ac:dyDescent="0.3">
      <c r="C11420" s="62"/>
      <c r="D11420" s="62"/>
      <c r="E11420" s="62"/>
      <c r="F11420" s="62"/>
      <c r="G11420" s="62"/>
      <c r="H11420" s="62"/>
      <c r="I11420" s="62"/>
      <c r="J11420" s="62"/>
      <c r="K11420" s="62"/>
      <c r="L11420" s="65"/>
      <c r="M11420" s="65"/>
      <c r="N11420" s="65"/>
      <c r="O11420" s="65"/>
      <c r="P11420" s="65"/>
      <c r="Q11420" s="65"/>
      <c r="R11420" s="65"/>
      <c r="S11420" s="65"/>
      <c r="T11420" s="66"/>
    </row>
    <row r="11421" spans="3:20" x14ac:dyDescent="0.3">
      <c r="C11421" s="62"/>
      <c r="D11421" s="62"/>
      <c r="E11421" s="62"/>
      <c r="F11421" s="62"/>
      <c r="G11421" s="62"/>
      <c r="H11421" s="62"/>
      <c r="I11421" s="62"/>
      <c r="J11421" s="62"/>
      <c r="K11421" s="62"/>
      <c r="L11421" s="65"/>
      <c r="M11421" s="65"/>
      <c r="N11421" s="65"/>
      <c r="O11421" s="65"/>
      <c r="P11421" s="65"/>
      <c r="Q11421" s="65"/>
      <c r="R11421" s="65"/>
      <c r="S11421" s="65"/>
      <c r="T11421" s="66"/>
    </row>
    <row r="11422" spans="3:20" x14ac:dyDescent="0.3">
      <c r="C11422" s="62"/>
      <c r="D11422" s="62"/>
      <c r="E11422" s="62"/>
      <c r="F11422" s="62"/>
      <c r="G11422" s="62"/>
      <c r="H11422" s="62"/>
      <c r="I11422" s="62"/>
      <c r="J11422" s="62"/>
      <c r="K11422" s="62"/>
      <c r="L11422" s="65"/>
      <c r="M11422" s="65"/>
      <c r="N11422" s="65"/>
      <c r="O11422" s="65"/>
      <c r="P11422" s="65"/>
      <c r="Q11422" s="65"/>
      <c r="R11422" s="65"/>
      <c r="S11422" s="65"/>
      <c r="T11422" s="66"/>
    </row>
    <row r="11423" spans="3:20" x14ac:dyDescent="0.3">
      <c r="C11423" s="62"/>
      <c r="D11423" s="62"/>
      <c r="E11423" s="62"/>
      <c r="F11423" s="62"/>
      <c r="G11423" s="62"/>
      <c r="H11423" s="62"/>
      <c r="I11423" s="62"/>
      <c r="J11423" s="62"/>
      <c r="K11423" s="62"/>
      <c r="L11423" s="65"/>
      <c r="M11423" s="65"/>
      <c r="N11423" s="65"/>
      <c r="O11423" s="65"/>
      <c r="P11423" s="65"/>
      <c r="Q11423" s="65"/>
      <c r="R11423" s="65"/>
      <c r="S11423" s="65"/>
      <c r="T11423" s="66"/>
    </row>
    <row r="11424" spans="3:20" x14ac:dyDescent="0.3">
      <c r="C11424" s="62"/>
      <c r="D11424" s="62"/>
      <c r="E11424" s="62"/>
      <c r="F11424" s="62"/>
      <c r="G11424" s="62"/>
      <c r="H11424" s="62"/>
      <c r="I11424" s="62"/>
      <c r="J11424" s="62"/>
      <c r="K11424" s="62"/>
      <c r="L11424" s="65"/>
      <c r="M11424" s="65"/>
      <c r="N11424" s="65"/>
      <c r="O11424" s="65"/>
      <c r="P11424" s="65"/>
      <c r="Q11424" s="65"/>
      <c r="R11424" s="65"/>
      <c r="S11424" s="65"/>
      <c r="T11424" s="66"/>
    </row>
    <row r="11425" spans="3:20" x14ac:dyDescent="0.3">
      <c r="C11425" s="62"/>
      <c r="D11425" s="62"/>
      <c r="E11425" s="62"/>
      <c r="F11425" s="62"/>
      <c r="G11425" s="62"/>
      <c r="H11425" s="62"/>
      <c r="I11425" s="62"/>
      <c r="J11425" s="62"/>
      <c r="K11425" s="62"/>
      <c r="L11425" s="65"/>
      <c r="M11425" s="65"/>
      <c r="N11425" s="65"/>
      <c r="O11425" s="65"/>
      <c r="P11425" s="65"/>
      <c r="Q11425" s="65"/>
      <c r="R11425" s="65"/>
      <c r="S11425" s="65"/>
      <c r="T11425" s="66"/>
    </row>
    <row r="11426" spans="3:20" x14ac:dyDescent="0.3">
      <c r="C11426" s="62"/>
      <c r="D11426" s="62"/>
      <c r="E11426" s="62"/>
      <c r="F11426" s="62"/>
      <c r="G11426" s="62"/>
      <c r="H11426" s="62"/>
      <c r="I11426" s="62"/>
      <c r="J11426" s="62"/>
      <c r="K11426" s="62"/>
      <c r="L11426" s="65"/>
      <c r="M11426" s="65"/>
      <c r="N11426" s="65"/>
      <c r="O11426" s="65"/>
      <c r="P11426" s="65"/>
      <c r="Q11426" s="65"/>
      <c r="R11426" s="65"/>
      <c r="S11426" s="65"/>
      <c r="T11426" s="66"/>
    </row>
    <row r="11427" spans="3:20" x14ac:dyDescent="0.3">
      <c r="C11427" s="62"/>
      <c r="D11427" s="62"/>
      <c r="E11427" s="62"/>
      <c r="F11427" s="62"/>
      <c r="G11427" s="62"/>
      <c r="H11427" s="62"/>
      <c r="I11427" s="62"/>
      <c r="J11427" s="62"/>
      <c r="K11427" s="62"/>
      <c r="L11427" s="65"/>
      <c r="M11427" s="65"/>
      <c r="N11427" s="65"/>
      <c r="O11427" s="65"/>
      <c r="P11427" s="65"/>
      <c r="Q11427" s="65"/>
      <c r="R11427" s="65"/>
      <c r="S11427" s="65"/>
      <c r="T11427" s="66"/>
    </row>
    <row r="11428" spans="3:20" x14ac:dyDescent="0.3">
      <c r="C11428" s="62"/>
      <c r="D11428" s="62"/>
      <c r="E11428" s="62"/>
      <c r="F11428" s="62"/>
      <c r="G11428" s="62"/>
      <c r="H11428" s="62"/>
      <c r="I11428" s="62"/>
      <c r="J11428" s="62"/>
      <c r="K11428" s="62"/>
      <c r="L11428" s="65"/>
      <c r="M11428" s="65"/>
      <c r="N11428" s="65"/>
      <c r="O11428" s="65"/>
      <c r="P11428" s="65"/>
      <c r="Q11428" s="65"/>
      <c r="R11428" s="65"/>
      <c r="S11428" s="65"/>
      <c r="T11428" s="66"/>
    </row>
    <row r="11429" spans="3:20" x14ac:dyDescent="0.3">
      <c r="C11429" s="62"/>
      <c r="D11429" s="62"/>
      <c r="E11429" s="62"/>
      <c r="F11429" s="62"/>
      <c r="G11429" s="62"/>
      <c r="H11429" s="62"/>
      <c r="I11429" s="62"/>
      <c r="J11429" s="62"/>
      <c r="K11429" s="62"/>
      <c r="L11429" s="65"/>
      <c r="M11429" s="65"/>
      <c r="N11429" s="65"/>
      <c r="O11429" s="65"/>
      <c r="P11429" s="65"/>
      <c r="Q11429" s="65"/>
      <c r="R11429" s="65"/>
      <c r="S11429" s="65"/>
      <c r="T11429" s="66"/>
    </row>
    <row r="11430" spans="3:20" x14ac:dyDescent="0.3">
      <c r="C11430" s="62"/>
      <c r="D11430" s="62"/>
      <c r="E11430" s="62"/>
      <c r="F11430" s="62"/>
      <c r="G11430" s="62"/>
      <c r="H11430" s="62"/>
      <c r="I11430" s="62"/>
      <c r="J11430" s="62"/>
      <c r="K11430" s="62"/>
      <c r="L11430" s="65"/>
      <c r="M11430" s="65"/>
      <c r="N11430" s="65"/>
      <c r="O11430" s="65"/>
      <c r="P11430" s="65"/>
      <c r="Q11430" s="65"/>
      <c r="R11430" s="65"/>
      <c r="S11430" s="65"/>
      <c r="T11430" s="66"/>
    </row>
    <row r="11431" spans="3:20" x14ac:dyDescent="0.3">
      <c r="C11431" s="62"/>
      <c r="D11431" s="62"/>
      <c r="E11431" s="62"/>
      <c r="F11431" s="62"/>
      <c r="G11431" s="62"/>
      <c r="H11431" s="62"/>
      <c r="I11431" s="62"/>
      <c r="J11431" s="62"/>
      <c r="K11431" s="62"/>
      <c r="L11431" s="65"/>
      <c r="M11431" s="65"/>
      <c r="N11431" s="65"/>
      <c r="O11431" s="65"/>
      <c r="P11431" s="65"/>
      <c r="Q11431" s="65"/>
      <c r="R11431" s="65"/>
      <c r="S11431" s="65"/>
      <c r="T11431" s="66"/>
    </row>
    <row r="11432" spans="3:20" x14ac:dyDescent="0.3">
      <c r="C11432" s="62"/>
      <c r="D11432" s="62"/>
      <c r="E11432" s="62"/>
      <c r="F11432" s="62"/>
      <c r="G11432" s="62"/>
      <c r="H11432" s="62"/>
      <c r="I11432" s="62"/>
      <c r="J11432" s="62"/>
      <c r="K11432" s="62"/>
      <c r="L11432" s="65"/>
      <c r="M11432" s="65"/>
      <c r="N11432" s="65"/>
      <c r="O11432" s="65"/>
      <c r="P11432" s="65"/>
      <c r="Q11432" s="65"/>
      <c r="R11432" s="65"/>
      <c r="S11432" s="65"/>
      <c r="T11432" s="66"/>
    </row>
    <row r="11433" spans="3:20" x14ac:dyDescent="0.3">
      <c r="C11433" s="62"/>
      <c r="D11433" s="62"/>
      <c r="E11433" s="62"/>
      <c r="F11433" s="62"/>
      <c r="G11433" s="62"/>
      <c r="H11433" s="62"/>
      <c r="I11433" s="62"/>
      <c r="J11433" s="62"/>
      <c r="K11433" s="62"/>
      <c r="L11433" s="65"/>
      <c r="M11433" s="65"/>
      <c r="N11433" s="65"/>
      <c r="O11433" s="65"/>
      <c r="P11433" s="65"/>
      <c r="Q11433" s="65"/>
      <c r="R11433" s="65"/>
      <c r="S11433" s="65"/>
      <c r="T11433" s="66"/>
    </row>
    <row r="11434" spans="3:20" x14ac:dyDescent="0.3">
      <c r="C11434" s="62"/>
      <c r="D11434" s="62"/>
      <c r="E11434" s="62"/>
      <c r="F11434" s="62"/>
      <c r="G11434" s="62"/>
      <c r="H11434" s="62"/>
      <c r="I11434" s="62"/>
      <c r="J11434" s="62"/>
      <c r="K11434" s="62"/>
      <c r="L11434" s="65"/>
      <c r="M11434" s="65"/>
      <c r="N11434" s="65"/>
      <c r="O11434" s="65"/>
      <c r="P11434" s="65"/>
      <c r="Q11434" s="65"/>
      <c r="R11434" s="65"/>
      <c r="S11434" s="65"/>
      <c r="T11434" s="66"/>
    </row>
    <row r="11435" spans="3:20" x14ac:dyDescent="0.3">
      <c r="C11435" s="62"/>
      <c r="D11435" s="62"/>
      <c r="E11435" s="62"/>
      <c r="F11435" s="62"/>
      <c r="G11435" s="62"/>
      <c r="H11435" s="62"/>
      <c r="I11435" s="62"/>
      <c r="J11435" s="62"/>
      <c r="K11435" s="62"/>
      <c r="L11435" s="65"/>
      <c r="M11435" s="65"/>
      <c r="N11435" s="65"/>
      <c r="O11435" s="65"/>
      <c r="P11435" s="65"/>
      <c r="Q11435" s="65"/>
      <c r="R11435" s="65"/>
      <c r="S11435" s="65"/>
      <c r="T11435" s="66"/>
    </row>
    <row r="11436" spans="3:20" x14ac:dyDescent="0.3">
      <c r="C11436" s="62"/>
      <c r="D11436" s="62"/>
      <c r="E11436" s="62"/>
      <c r="F11436" s="62"/>
      <c r="G11436" s="62"/>
      <c r="H11436" s="62"/>
      <c r="I11436" s="62"/>
      <c r="J11436" s="62"/>
      <c r="K11436" s="62"/>
      <c r="L11436" s="65"/>
      <c r="M11436" s="65"/>
      <c r="N11436" s="65"/>
      <c r="O11436" s="65"/>
      <c r="P11436" s="65"/>
      <c r="Q11436" s="65"/>
      <c r="R11436" s="65"/>
      <c r="S11436" s="65"/>
      <c r="T11436" s="66"/>
    </row>
    <row r="11437" spans="3:20" x14ac:dyDescent="0.3">
      <c r="C11437" s="62"/>
      <c r="D11437" s="62"/>
      <c r="E11437" s="62"/>
      <c r="F11437" s="62"/>
      <c r="G11437" s="62"/>
      <c r="H11437" s="62"/>
      <c r="I11437" s="62"/>
      <c r="J11437" s="62"/>
      <c r="K11437" s="62"/>
      <c r="L11437" s="65"/>
      <c r="M11437" s="65"/>
      <c r="N11437" s="65"/>
      <c r="O11437" s="65"/>
      <c r="P11437" s="65"/>
      <c r="Q11437" s="65"/>
      <c r="R11437" s="65"/>
      <c r="S11437" s="65"/>
      <c r="T11437" s="66"/>
    </row>
    <row r="11438" spans="3:20" x14ac:dyDescent="0.3">
      <c r="C11438" s="62"/>
      <c r="D11438" s="62"/>
      <c r="E11438" s="62"/>
      <c r="F11438" s="62"/>
      <c r="G11438" s="62"/>
      <c r="H11438" s="62"/>
      <c r="I11438" s="62"/>
      <c r="J11438" s="62"/>
      <c r="K11438" s="62"/>
      <c r="L11438" s="65"/>
      <c r="M11438" s="65"/>
      <c r="N11438" s="65"/>
      <c r="O11438" s="65"/>
      <c r="P11438" s="65"/>
      <c r="Q11438" s="65"/>
      <c r="R11438" s="65"/>
      <c r="S11438" s="65"/>
      <c r="T11438" s="66"/>
    </row>
    <row r="11439" spans="3:20" x14ac:dyDescent="0.3">
      <c r="C11439" s="62"/>
      <c r="D11439" s="62"/>
      <c r="E11439" s="62"/>
      <c r="F11439" s="62"/>
      <c r="G11439" s="62"/>
      <c r="H11439" s="62"/>
      <c r="I11439" s="62"/>
      <c r="J11439" s="62"/>
      <c r="K11439" s="62"/>
      <c r="L11439" s="65"/>
      <c r="M11439" s="65"/>
      <c r="N11439" s="65"/>
      <c r="O11439" s="65"/>
      <c r="P11439" s="65"/>
      <c r="Q11439" s="65"/>
      <c r="R11439" s="65"/>
      <c r="S11439" s="65"/>
      <c r="T11439" s="66"/>
    </row>
    <row r="11440" spans="3:20" x14ac:dyDescent="0.3">
      <c r="C11440" s="62"/>
      <c r="D11440" s="62"/>
      <c r="E11440" s="62"/>
      <c r="F11440" s="62"/>
      <c r="G11440" s="62"/>
      <c r="H11440" s="62"/>
      <c r="I11440" s="62"/>
      <c r="J11440" s="62"/>
      <c r="K11440" s="62"/>
      <c r="L11440" s="65"/>
      <c r="M11440" s="65"/>
      <c r="N11440" s="65"/>
      <c r="O11440" s="65"/>
      <c r="P11440" s="65"/>
      <c r="Q11440" s="65"/>
      <c r="R11440" s="65"/>
      <c r="S11440" s="65"/>
      <c r="T11440" s="66"/>
    </row>
    <row r="11441" spans="3:20" x14ac:dyDescent="0.3">
      <c r="C11441" s="62"/>
      <c r="D11441" s="62"/>
      <c r="E11441" s="62"/>
      <c r="F11441" s="62"/>
      <c r="G11441" s="62"/>
      <c r="H11441" s="62"/>
      <c r="I11441" s="62"/>
      <c r="J11441" s="62"/>
      <c r="K11441" s="62"/>
      <c r="L11441" s="65"/>
      <c r="M11441" s="65"/>
      <c r="N11441" s="65"/>
      <c r="O11441" s="65"/>
      <c r="P11441" s="65"/>
      <c r="Q11441" s="65"/>
      <c r="R11441" s="65"/>
      <c r="S11441" s="65"/>
      <c r="T11441" s="66"/>
    </row>
    <row r="11442" spans="3:20" x14ac:dyDescent="0.3">
      <c r="C11442" s="62"/>
      <c r="D11442" s="62"/>
      <c r="E11442" s="62"/>
      <c r="F11442" s="62"/>
      <c r="G11442" s="62"/>
      <c r="H11442" s="62"/>
      <c r="I11442" s="62"/>
      <c r="J11442" s="62"/>
      <c r="K11442" s="62"/>
      <c r="L11442" s="65"/>
      <c r="M11442" s="65"/>
      <c r="N11442" s="65"/>
      <c r="O11442" s="65"/>
      <c r="P11442" s="65"/>
      <c r="Q11442" s="65"/>
      <c r="R11442" s="65"/>
      <c r="S11442" s="65"/>
      <c r="T11442" s="66"/>
    </row>
    <row r="11443" spans="3:20" x14ac:dyDescent="0.3">
      <c r="C11443" s="62"/>
      <c r="D11443" s="62"/>
      <c r="E11443" s="62"/>
      <c r="F11443" s="62"/>
      <c r="G11443" s="62"/>
      <c r="H11443" s="62"/>
      <c r="I11443" s="62"/>
      <c r="J11443" s="62"/>
      <c r="K11443" s="62"/>
      <c r="L11443" s="65"/>
      <c r="M11443" s="65"/>
      <c r="N11443" s="65"/>
      <c r="O11443" s="65"/>
      <c r="P11443" s="65"/>
      <c r="Q11443" s="65"/>
      <c r="R11443" s="65"/>
      <c r="S11443" s="65"/>
      <c r="T11443" s="66"/>
    </row>
    <row r="11444" spans="3:20" x14ac:dyDescent="0.3">
      <c r="C11444" s="62"/>
      <c r="D11444" s="62"/>
      <c r="E11444" s="62"/>
      <c r="F11444" s="62"/>
      <c r="G11444" s="62"/>
      <c r="H11444" s="62"/>
      <c r="I11444" s="62"/>
      <c r="J11444" s="62"/>
      <c r="K11444" s="62"/>
      <c r="L11444" s="65"/>
      <c r="M11444" s="65"/>
      <c r="N11444" s="65"/>
      <c r="O11444" s="65"/>
      <c r="P11444" s="65"/>
      <c r="Q11444" s="65"/>
      <c r="R11444" s="65"/>
      <c r="S11444" s="65"/>
      <c r="T11444" s="66"/>
    </row>
    <row r="11445" spans="3:20" x14ac:dyDescent="0.3">
      <c r="C11445" s="62"/>
      <c r="D11445" s="62"/>
      <c r="E11445" s="62"/>
      <c r="F11445" s="62"/>
      <c r="G11445" s="62"/>
      <c r="H11445" s="62"/>
      <c r="I11445" s="62"/>
      <c r="J11445" s="62"/>
      <c r="K11445" s="62"/>
      <c r="L11445" s="65"/>
      <c r="M11445" s="65"/>
      <c r="N11445" s="65"/>
      <c r="O11445" s="65"/>
      <c r="P11445" s="65"/>
      <c r="Q11445" s="65"/>
      <c r="R11445" s="65"/>
      <c r="S11445" s="65"/>
      <c r="T11445" s="66"/>
    </row>
    <row r="11446" spans="3:20" x14ac:dyDescent="0.3">
      <c r="C11446" s="62"/>
      <c r="D11446" s="62"/>
      <c r="E11446" s="62"/>
      <c r="F11446" s="62"/>
      <c r="G11446" s="62"/>
      <c r="H11446" s="62"/>
      <c r="I11446" s="62"/>
      <c r="J11446" s="62"/>
      <c r="K11446" s="62"/>
      <c r="L11446" s="65"/>
      <c r="M11446" s="65"/>
      <c r="N11446" s="65"/>
      <c r="O11446" s="65"/>
      <c r="P11446" s="65"/>
      <c r="Q11446" s="65"/>
      <c r="R11446" s="65"/>
      <c r="S11446" s="65"/>
      <c r="T11446" s="66"/>
    </row>
    <row r="11447" spans="3:20" x14ac:dyDescent="0.3">
      <c r="C11447" s="62"/>
      <c r="D11447" s="62"/>
      <c r="E11447" s="62"/>
      <c r="F11447" s="62"/>
      <c r="G11447" s="62"/>
      <c r="H11447" s="62"/>
      <c r="I11447" s="62"/>
      <c r="J11447" s="62"/>
      <c r="K11447" s="62"/>
      <c r="L11447" s="65"/>
      <c r="M11447" s="65"/>
      <c r="N11447" s="65"/>
      <c r="O11447" s="65"/>
      <c r="P11447" s="65"/>
      <c r="Q11447" s="65"/>
      <c r="R11447" s="65"/>
      <c r="S11447" s="65"/>
      <c r="T11447" s="66"/>
    </row>
    <row r="11448" spans="3:20" x14ac:dyDescent="0.3">
      <c r="C11448" s="62"/>
      <c r="D11448" s="62"/>
      <c r="E11448" s="62"/>
      <c r="F11448" s="62"/>
      <c r="G11448" s="62"/>
      <c r="H11448" s="62"/>
      <c r="I11448" s="62"/>
      <c r="J11448" s="62"/>
      <c r="K11448" s="62"/>
      <c r="L11448" s="65"/>
      <c r="M11448" s="65"/>
      <c r="N11448" s="65"/>
      <c r="O11448" s="65"/>
      <c r="P11448" s="65"/>
      <c r="Q11448" s="65"/>
      <c r="R11448" s="65"/>
      <c r="S11448" s="65"/>
      <c r="T11448" s="66"/>
    </row>
    <row r="11449" spans="3:20" x14ac:dyDescent="0.3">
      <c r="C11449" s="62"/>
      <c r="D11449" s="62"/>
      <c r="E11449" s="62"/>
      <c r="F11449" s="62"/>
      <c r="G11449" s="62"/>
      <c r="H11449" s="62"/>
      <c r="I11449" s="62"/>
      <c r="J11449" s="62"/>
      <c r="K11449" s="62"/>
      <c r="L11449" s="65"/>
      <c r="M11449" s="65"/>
      <c r="N11449" s="65"/>
      <c r="O11449" s="65"/>
      <c r="P11449" s="65"/>
      <c r="Q11449" s="65"/>
      <c r="R11449" s="65"/>
      <c r="S11449" s="65"/>
      <c r="T11449" s="66"/>
    </row>
    <row r="11450" spans="3:20" x14ac:dyDescent="0.3">
      <c r="C11450" s="62"/>
      <c r="D11450" s="62"/>
      <c r="E11450" s="62"/>
      <c r="F11450" s="62"/>
      <c r="G11450" s="62"/>
      <c r="H11450" s="62"/>
      <c r="I11450" s="62"/>
      <c r="J11450" s="62"/>
      <c r="K11450" s="62"/>
      <c r="L11450" s="65"/>
      <c r="M11450" s="65"/>
      <c r="N11450" s="65"/>
      <c r="O11450" s="65"/>
      <c r="P11450" s="65"/>
      <c r="Q11450" s="65"/>
      <c r="R11450" s="65"/>
      <c r="S11450" s="65"/>
      <c r="T11450" s="66"/>
    </row>
    <row r="11451" spans="3:20" x14ac:dyDescent="0.3">
      <c r="C11451" s="62"/>
      <c r="D11451" s="62"/>
      <c r="E11451" s="62"/>
      <c r="F11451" s="62"/>
      <c r="G11451" s="62"/>
      <c r="H11451" s="62"/>
      <c r="I11451" s="62"/>
      <c r="J11451" s="62"/>
      <c r="K11451" s="62"/>
      <c r="L11451" s="65"/>
      <c r="M11451" s="65"/>
      <c r="N11451" s="65"/>
      <c r="O11451" s="65"/>
      <c r="P11451" s="65"/>
      <c r="Q11451" s="65"/>
      <c r="R11451" s="65"/>
      <c r="S11451" s="65"/>
      <c r="T11451" s="66"/>
    </row>
    <row r="11452" spans="3:20" x14ac:dyDescent="0.3">
      <c r="C11452" s="62"/>
      <c r="D11452" s="62"/>
      <c r="E11452" s="62"/>
      <c r="F11452" s="62"/>
      <c r="G11452" s="62"/>
      <c r="H11452" s="62"/>
      <c r="I11452" s="62"/>
      <c r="J11452" s="62"/>
      <c r="K11452" s="62"/>
      <c r="L11452" s="65"/>
      <c r="M11452" s="65"/>
      <c r="N11452" s="65"/>
      <c r="O11452" s="65"/>
      <c r="P11452" s="65"/>
      <c r="Q11452" s="65"/>
      <c r="R11452" s="65"/>
      <c r="S11452" s="65"/>
      <c r="T11452" s="66"/>
    </row>
    <row r="11453" spans="3:20" x14ac:dyDescent="0.3">
      <c r="C11453" s="62"/>
      <c r="D11453" s="62"/>
      <c r="E11453" s="62"/>
      <c r="F11453" s="62"/>
      <c r="G11453" s="62"/>
      <c r="H11453" s="62"/>
      <c r="I11453" s="62"/>
      <c r="J11453" s="62"/>
      <c r="K11453" s="62"/>
      <c r="L11453" s="65"/>
      <c r="M11453" s="65"/>
      <c r="N11453" s="65"/>
      <c r="O11453" s="65"/>
      <c r="P11453" s="65"/>
      <c r="Q11453" s="65"/>
      <c r="R11453" s="65"/>
      <c r="S11453" s="65"/>
      <c r="T11453" s="66"/>
    </row>
    <row r="11454" spans="3:20" x14ac:dyDescent="0.3">
      <c r="C11454" s="62"/>
      <c r="D11454" s="62"/>
      <c r="E11454" s="62"/>
      <c r="F11454" s="62"/>
      <c r="G11454" s="62"/>
      <c r="H11454" s="62"/>
      <c r="I11454" s="62"/>
      <c r="J11454" s="62"/>
      <c r="K11454" s="62"/>
      <c r="L11454" s="65"/>
      <c r="M11454" s="65"/>
      <c r="N11454" s="65"/>
      <c r="O11454" s="65"/>
      <c r="P11454" s="65"/>
      <c r="Q11454" s="65"/>
      <c r="R11454" s="65"/>
      <c r="S11454" s="65"/>
      <c r="T11454" s="66"/>
    </row>
    <row r="11455" spans="3:20" x14ac:dyDescent="0.3">
      <c r="C11455" s="62"/>
      <c r="D11455" s="62"/>
      <c r="E11455" s="62"/>
      <c r="F11455" s="62"/>
      <c r="G11455" s="62"/>
      <c r="H11455" s="62"/>
      <c r="I11455" s="62"/>
      <c r="J11455" s="62"/>
      <c r="K11455" s="62"/>
      <c r="L11455" s="65"/>
      <c r="M11455" s="65"/>
      <c r="N11455" s="65"/>
      <c r="O11455" s="65"/>
      <c r="P11455" s="65"/>
      <c r="Q11455" s="65"/>
      <c r="R11455" s="65"/>
      <c r="S11455" s="65"/>
      <c r="T11455" s="66"/>
    </row>
    <row r="11456" spans="3:20" x14ac:dyDescent="0.3">
      <c r="C11456" s="62"/>
      <c r="D11456" s="62"/>
      <c r="E11456" s="62"/>
      <c r="F11456" s="62"/>
      <c r="G11456" s="62"/>
      <c r="H11456" s="62"/>
      <c r="I11456" s="62"/>
      <c r="J11456" s="62"/>
      <c r="K11456" s="62"/>
      <c r="L11456" s="65"/>
      <c r="M11456" s="65"/>
      <c r="N11456" s="65"/>
      <c r="O11456" s="65"/>
      <c r="P11456" s="65"/>
      <c r="Q11456" s="65"/>
      <c r="R11456" s="65"/>
      <c r="S11456" s="65"/>
      <c r="T11456" s="66"/>
    </row>
    <row r="11457" spans="3:20" x14ac:dyDescent="0.3">
      <c r="C11457" s="62"/>
      <c r="D11457" s="62"/>
      <c r="E11457" s="62"/>
      <c r="F11457" s="62"/>
      <c r="G11457" s="62"/>
      <c r="H11457" s="62"/>
      <c r="I11457" s="62"/>
      <c r="J11457" s="62"/>
      <c r="K11457" s="62"/>
      <c r="L11457" s="65"/>
      <c r="M11457" s="65"/>
      <c r="N11457" s="65"/>
      <c r="O11457" s="65"/>
      <c r="P11457" s="65"/>
      <c r="Q11457" s="65"/>
      <c r="R11457" s="65"/>
      <c r="S11457" s="65"/>
      <c r="T11457" s="66"/>
    </row>
    <row r="11458" spans="3:20" x14ac:dyDescent="0.3">
      <c r="C11458" s="62"/>
      <c r="D11458" s="62"/>
      <c r="E11458" s="62"/>
      <c r="F11458" s="62"/>
      <c r="G11458" s="62"/>
      <c r="H11458" s="62"/>
      <c r="I11458" s="62"/>
      <c r="J11458" s="62"/>
      <c r="K11458" s="62"/>
      <c r="L11458" s="65"/>
      <c r="M11458" s="65"/>
      <c r="N11458" s="65"/>
      <c r="O11458" s="65"/>
      <c r="P11458" s="65"/>
      <c r="Q11458" s="65"/>
      <c r="R11458" s="65"/>
      <c r="S11458" s="65"/>
      <c r="T11458" s="66"/>
    </row>
    <row r="11459" spans="3:20" x14ac:dyDescent="0.3">
      <c r="C11459" s="62"/>
      <c r="D11459" s="62"/>
      <c r="E11459" s="62"/>
      <c r="F11459" s="62"/>
      <c r="G11459" s="62"/>
      <c r="H11459" s="62"/>
      <c r="I11459" s="62"/>
      <c r="J11459" s="62"/>
      <c r="K11459" s="62"/>
      <c r="L11459" s="65"/>
      <c r="M11459" s="65"/>
      <c r="N11459" s="65"/>
      <c r="O11459" s="65"/>
      <c r="P11459" s="65"/>
      <c r="Q11459" s="65"/>
      <c r="R11459" s="65"/>
      <c r="S11459" s="65"/>
      <c r="T11459" s="66"/>
    </row>
    <row r="11460" spans="3:20" x14ac:dyDescent="0.3">
      <c r="C11460" s="62"/>
      <c r="D11460" s="62"/>
      <c r="E11460" s="62"/>
      <c r="F11460" s="62"/>
      <c r="G11460" s="62"/>
      <c r="H11460" s="62"/>
      <c r="I11460" s="62"/>
      <c r="J11460" s="62"/>
      <c r="K11460" s="62"/>
      <c r="L11460" s="65"/>
      <c r="M11460" s="65"/>
      <c r="N11460" s="65"/>
      <c r="O11460" s="65"/>
      <c r="P11460" s="65"/>
      <c r="Q11460" s="65"/>
      <c r="R11460" s="65"/>
      <c r="S11460" s="65"/>
      <c r="T11460" s="66"/>
    </row>
    <row r="11461" spans="3:20" x14ac:dyDescent="0.3">
      <c r="C11461" s="62"/>
      <c r="D11461" s="62"/>
      <c r="E11461" s="62"/>
      <c r="F11461" s="62"/>
      <c r="G11461" s="62"/>
      <c r="H11461" s="62"/>
      <c r="I11461" s="62"/>
      <c r="J11461" s="62"/>
      <c r="K11461" s="62"/>
      <c r="L11461" s="65"/>
      <c r="M11461" s="65"/>
      <c r="N11461" s="65"/>
      <c r="O11461" s="65"/>
      <c r="P11461" s="65"/>
      <c r="Q11461" s="65"/>
      <c r="R11461" s="65"/>
      <c r="S11461" s="65"/>
      <c r="T11461" s="66"/>
    </row>
    <row r="11462" spans="3:20" x14ac:dyDescent="0.3">
      <c r="C11462" s="62"/>
      <c r="D11462" s="62"/>
      <c r="E11462" s="62"/>
      <c r="F11462" s="62"/>
      <c r="G11462" s="62"/>
      <c r="H11462" s="62"/>
      <c r="I11462" s="62"/>
      <c r="J11462" s="62"/>
      <c r="K11462" s="62"/>
      <c r="L11462" s="65"/>
      <c r="M11462" s="65"/>
      <c r="N11462" s="65"/>
      <c r="O11462" s="65"/>
      <c r="P11462" s="65"/>
      <c r="Q11462" s="65"/>
      <c r="R11462" s="65"/>
      <c r="S11462" s="65"/>
      <c r="T11462" s="66"/>
    </row>
    <row r="11463" spans="3:20" x14ac:dyDescent="0.3">
      <c r="C11463" s="62"/>
      <c r="D11463" s="62"/>
      <c r="E11463" s="62"/>
      <c r="F11463" s="62"/>
      <c r="G11463" s="62"/>
      <c r="H11463" s="62"/>
      <c r="I11463" s="62"/>
      <c r="J11463" s="62"/>
      <c r="K11463" s="62"/>
      <c r="L11463" s="65"/>
      <c r="M11463" s="65"/>
      <c r="N11463" s="65"/>
      <c r="O11463" s="65"/>
      <c r="P11463" s="65"/>
      <c r="Q11463" s="65"/>
      <c r="R11463" s="65"/>
      <c r="S11463" s="65"/>
      <c r="T11463" s="66"/>
    </row>
    <row r="11464" spans="3:20" x14ac:dyDescent="0.3">
      <c r="C11464" s="62"/>
      <c r="D11464" s="62"/>
      <c r="E11464" s="62"/>
      <c r="F11464" s="62"/>
      <c r="G11464" s="62"/>
      <c r="H11464" s="62"/>
      <c r="I11464" s="62"/>
      <c r="J11464" s="62"/>
      <c r="K11464" s="62"/>
      <c r="L11464" s="65"/>
      <c r="M11464" s="65"/>
      <c r="N11464" s="65"/>
      <c r="O11464" s="65"/>
      <c r="P11464" s="65"/>
      <c r="Q11464" s="65"/>
      <c r="R11464" s="65"/>
      <c r="S11464" s="65"/>
      <c r="T11464" s="66"/>
    </row>
    <row r="11465" spans="3:20" x14ac:dyDescent="0.3">
      <c r="C11465" s="62"/>
      <c r="D11465" s="62"/>
      <c r="E11465" s="62"/>
      <c r="F11465" s="62"/>
      <c r="G11465" s="62"/>
      <c r="H11465" s="62"/>
      <c r="I11465" s="62"/>
      <c r="J11465" s="62"/>
      <c r="K11465" s="62"/>
      <c r="L11465" s="65"/>
      <c r="M11465" s="65"/>
      <c r="N11465" s="65"/>
      <c r="O11465" s="65"/>
      <c r="P11465" s="65"/>
      <c r="Q11465" s="65"/>
      <c r="R11465" s="65"/>
      <c r="S11465" s="65"/>
      <c r="T11465" s="66"/>
    </row>
    <row r="11466" spans="3:20" x14ac:dyDescent="0.3">
      <c r="C11466" s="62"/>
      <c r="D11466" s="62"/>
      <c r="E11466" s="62"/>
      <c r="F11466" s="62"/>
      <c r="G11466" s="62"/>
      <c r="H11466" s="62"/>
      <c r="I11466" s="62"/>
      <c r="J11466" s="62"/>
      <c r="K11466" s="62"/>
      <c r="L11466" s="65"/>
      <c r="M11466" s="65"/>
      <c r="N11466" s="65"/>
      <c r="O11466" s="65"/>
      <c r="P11466" s="65"/>
      <c r="Q11466" s="65"/>
      <c r="R11466" s="65"/>
      <c r="S11466" s="65"/>
      <c r="T11466" s="66"/>
    </row>
    <row r="11467" spans="3:20" x14ac:dyDescent="0.3">
      <c r="C11467" s="62"/>
      <c r="D11467" s="62"/>
      <c r="E11467" s="62"/>
      <c r="F11467" s="62"/>
      <c r="G11467" s="62"/>
      <c r="H11467" s="62"/>
      <c r="I11467" s="62"/>
      <c r="J11467" s="62"/>
      <c r="K11467" s="62"/>
      <c r="L11467" s="65"/>
      <c r="M11467" s="65"/>
      <c r="N11467" s="65"/>
      <c r="O11467" s="65"/>
      <c r="P11467" s="65"/>
      <c r="Q11467" s="65"/>
      <c r="R11467" s="65"/>
      <c r="S11467" s="65"/>
      <c r="T11467" s="66"/>
    </row>
    <row r="11468" spans="3:20" x14ac:dyDescent="0.3">
      <c r="C11468" s="62"/>
      <c r="D11468" s="62"/>
      <c r="E11468" s="62"/>
      <c r="F11468" s="62"/>
      <c r="G11468" s="62"/>
      <c r="H11468" s="62"/>
      <c r="I11468" s="62"/>
      <c r="J11468" s="62"/>
      <c r="K11468" s="62"/>
      <c r="L11468" s="65"/>
      <c r="M11468" s="65"/>
      <c r="N11468" s="65"/>
      <c r="O11468" s="65"/>
      <c r="P11468" s="65"/>
      <c r="Q11468" s="65"/>
      <c r="R11468" s="65"/>
      <c r="S11468" s="65"/>
      <c r="T11468" s="66"/>
    </row>
    <row r="11469" spans="3:20" x14ac:dyDescent="0.3">
      <c r="C11469" s="62"/>
      <c r="D11469" s="62"/>
      <c r="E11469" s="62"/>
      <c r="F11469" s="62"/>
      <c r="G11469" s="62"/>
      <c r="H11469" s="62"/>
      <c r="I11469" s="62"/>
      <c r="J11469" s="62"/>
      <c r="K11469" s="62"/>
      <c r="L11469" s="65"/>
      <c r="M11469" s="65"/>
      <c r="N11469" s="65"/>
      <c r="O11469" s="65"/>
      <c r="P11469" s="65"/>
      <c r="Q11469" s="65"/>
      <c r="R11469" s="65"/>
      <c r="S11469" s="65"/>
      <c r="T11469" s="66"/>
    </row>
    <row r="11470" spans="3:20" x14ac:dyDescent="0.3">
      <c r="C11470" s="62"/>
      <c r="D11470" s="62"/>
      <c r="E11470" s="62"/>
      <c r="F11470" s="62"/>
      <c r="G11470" s="62"/>
      <c r="H11470" s="62"/>
      <c r="I11470" s="62"/>
      <c r="J11470" s="62"/>
      <c r="K11470" s="62"/>
      <c r="L11470" s="65"/>
      <c r="M11470" s="65"/>
      <c r="N11470" s="65"/>
      <c r="O11470" s="65"/>
      <c r="P11470" s="65"/>
      <c r="Q11470" s="65"/>
      <c r="R11470" s="65"/>
      <c r="S11470" s="65"/>
      <c r="T11470" s="66"/>
    </row>
    <row r="11471" spans="3:20" x14ac:dyDescent="0.3">
      <c r="C11471" s="62"/>
      <c r="D11471" s="62"/>
      <c r="E11471" s="62"/>
      <c r="F11471" s="62"/>
      <c r="G11471" s="62"/>
      <c r="H11471" s="62"/>
      <c r="I11471" s="62"/>
      <c r="J11471" s="62"/>
      <c r="K11471" s="62"/>
      <c r="L11471" s="65"/>
      <c r="M11471" s="65"/>
      <c r="N11471" s="65"/>
      <c r="O11471" s="65"/>
      <c r="P11471" s="65"/>
      <c r="Q11471" s="65"/>
      <c r="R11471" s="65"/>
      <c r="S11471" s="65"/>
      <c r="T11471" s="66"/>
    </row>
    <row r="11472" spans="3:20" x14ac:dyDescent="0.3">
      <c r="C11472" s="62"/>
      <c r="D11472" s="62"/>
      <c r="E11472" s="62"/>
      <c r="F11472" s="62"/>
      <c r="G11472" s="62"/>
      <c r="H11472" s="62"/>
      <c r="I11472" s="62"/>
      <c r="J11472" s="62"/>
      <c r="K11472" s="62"/>
      <c r="L11472" s="65"/>
      <c r="M11472" s="65"/>
      <c r="N11472" s="65"/>
      <c r="O11472" s="65"/>
      <c r="P11472" s="65"/>
      <c r="Q11472" s="65"/>
      <c r="R11472" s="65"/>
      <c r="S11472" s="65"/>
      <c r="T11472" s="66"/>
    </row>
    <row r="11473" spans="3:20" x14ac:dyDescent="0.3">
      <c r="C11473" s="62"/>
      <c r="D11473" s="62"/>
      <c r="E11473" s="62"/>
      <c r="F11473" s="62"/>
      <c r="G11473" s="62"/>
      <c r="H11473" s="62"/>
      <c r="I11473" s="62"/>
      <c r="J11473" s="62"/>
      <c r="K11473" s="62"/>
      <c r="L11473" s="65"/>
      <c r="M11473" s="65"/>
      <c r="N11473" s="65"/>
      <c r="O11473" s="65"/>
      <c r="P11473" s="65"/>
      <c r="Q11473" s="65"/>
      <c r="R11473" s="65"/>
      <c r="S11473" s="65"/>
      <c r="T11473" s="66"/>
    </row>
    <row r="11474" spans="3:20" x14ac:dyDescent="0.3">
      <c r="C11474" s="62"/>
      <c r="D11474" s="62"/>
      <c r="E11474" s="62"/>
      <c r="F11474" s="62"/>
      <c r="G11474" s="62"/>
      <c r="H11474" s="62"/>
      <c r="I11474" s="62"/>
      <c r="J11474" s="62"/>
      <c r="K11474" s="62"/>
      <c r="L11474" s="65"/>
      <c r="M11474" s="65"/>
      <c r="N11474" s="65"/>
      <c r="O11474" s="65"/>
      <c r="P11474" s="65"/>
      <c r="Q11474" s="65"/>
      <c r="R11474" s="65"/>
      <c r="S11474" s="65"/>
      <c r="T11474" s="66"/>
    </row>
    <row r="11475" spans="3:20" x14ac:dyDescent="0.3">
      <c r="C11475" s="62"/>
      <c r="D11475" s="62"/>
      <c r="E11475" s="62"/>
      <c r="F11475" s="62"/>
      <c r="G11475" s="62"/>
      <c r="H11475" s="62"/>
      <c r="I11475" s="62"/>
      <c r="J11475" s="62"/>
      <c r="K11475" s="62"/>
      <c r="L11475" s="65"/>
      <c r="M11475" s="65"/>
      <c r="N11475" s="65"/>
      <c r="O11475" s="65"/>
      <c r="P11475" s="65"/>
      <c r="Q11475" s="65"/>
      <c r="R11475" s="65"/>
      <c r="S11475" s="65"/>
      <c r="T11475" s="66"/>
    </row>
    <row r="11476" spans="3:20" x14ac:dyDescent="0.3">
      <c r="C11476" s="62"/>
      <c r="D11476" s="62"/>
      <c r="E11476" s="62"/>
      <c r="F11476" s="62"/>
      <c r="G11476" s="62"/>
      <c r="H11476" s="62"/>
      <c r="I11476" s="62"/>
      <c r="J11476" s="62"/>
      <c r="K11476" s="62"/>
      <c r="L11476" s="65"/>
      <c r="M11476" s="65"/>
      <c r="N11476" s="65"/>
      <c r="O11476" s="65"/>
      <c r="P11476" s="65"/>
      <c r="Q11476" s="65"/>
      <c r="R11476" s="65"/>
      <c r="S11476" s="65"/>
      <c r="T11476" s="66"/>
    </row>
    <row r="11477" spans="3:20" x14ac:dyDescent="0.3">
      <c r="C11477" s="62"/>
      <c r="D11477" s="62"/>
      <c r="E11477" s="62"/>
      <c r="F11477" s="62"/>
      <c r="G11477" s="62"/>
      <c r="H11477" s="62"/>
      <c r="I11477" s="62"/>
      <c r="J11477" s="62"/>
      <c r="K11477" s="62"/>
      <c r="L11477" s="65"/>
      <c r="M11477" s="65"/>
      <c r="N11477" s="65"/>
      <c r="O11477" s="65"/>
      <c r="P11477" s="65"/>
      <c r="Q11477" s="65"/>
      <c r="R11477" s="65"/>
      <c r="S11477" s="65"/>
      <c r="T11477" s="66"/>
    </row>
    <row r="11478" spans="3:20" x14ac:dyDescent="0.3">
      <c r="C11478" s="62"/>
      <c r="D11478" s="62"/>
      <c r="E11478" s="62"/>
      <c r="F11478" s="62"/>
      <c r="G11478" s="62"/>
      <c r="H11478" s="62"/>
      <c r="I11478" s="62"/>
      <c r="J11478" s="62"/>
      <c r="K11478" s="62"/>
      <c r="L11478" s="65"/>
      <c r="M11478" s="65"/>
      <c r="N11478" s="65"/>
      <c r="O11478" s="65"/>
      <c r="P11478" s="65"/>
      <c r="Q11478" s="65"/>
      <c r="R11478" s="65"/>
      <c r="S11478" s="65"/>
      <c r="T11478" s="66"/>
    </row>
    <row r="11479" spans="3:20" x14ac:dyDescent="0.3">
      <c r="C11479" s="62"/>
      <c r="D11479" s="62"/>
      <c r="E11479" s="62"/>
      <c r="F11479" s="62"/>
      <c r="G11479" s="62"/>
      <c r="H11479" s="62"/>
      <c r="I11479" s="62"/>
      <c r="J11479" s="62"/>
      <c r="K11479" s="62"/>
      <c r="L11479" s="65"/>
      <c r="M11479" s="65"/>
      <c r="N11479" s="65"/>
      <c r="O11479" s="65"/>
      <c r="P11479" s="65"/>
      <c r="Q11479" s="65"/>
      <c r="R11479" s="65"/>
      <c r="S11479" s="65"/>
      <c r="T11479" s="66"/>
    </row>
    <row r="11480" spans="3:20" x14ac:dyDescent="0.3">
      <c r="C11480" s="62"/>
      <c r="D11480" s="62"/>
      <c r="E11480" s="62"/>
      <c r="F11480" s="62"/>
      <c r="G11480" s="62"/>
      <c r="H11480" s="62"/>
      <c r="I11480" s="62"/>
      <c r="J11480" s="62"/>
      <c r="K11480" s="62"/>
      <c r="L11480" s="65"/>
      <c r="M11480" s="65"/>
      <c r="N11480" s="65"/>
      <c r="O11480" s="65"/>
      <c r="P11480" s="65"/>
      <c r="Q11480" s="65"/>
      <c r="R11480" s="65"/>
      <c r="S11480" s="65"/>
      <c r="T11480" s="66"/>
    </row>
    <row r="11481" spans="3:20" x14ac:dyDescent="0.3">
      <c r="C11481" s="62"/>
      <c r="D11481" s="62"/>
      <c r="E11481" s="62"/>
      <c r="F11481" s="62"/>
      <c r="G11481" s="62"/>
      <c r="H11481" s="62"/>
      <c r="I11481" s="62"/>
      <c r="J11481" s="62"/>
      <c r="K11481" s="62"/>
      <c r="L11481" s="65"/>
      <c r="M11481" s="65"/>
      <c r="N11481" s="65"/>
      <c r="O11481" s="65"/>
      <c r="P11481" s="65"/>
      <c r="Q11481" s="65"/>
      <c r="R11481" s="65"/>
      <c r="S11481" s="65"/>
      <c r="T11481" s="66"/>
    </row>
    <row r="11482" spans="3:20" x14ac:dyDescent="0.3">
      <c r="C11482" s="62"/>
      <c r="D11482" s="62"/>
      <c r="E11482" s="62"/>
      <c r="F11482" s="62"/>
      <c r="G11482" s="62"/>
      <c r="H11482" s="62"/>
      <c r="I11482" s="62"/>
      <c r="J11482" s="62"/>
      <c r="K11482" s="62"/>
      <c r="L11482" s="65"/>
      <c r="M11482" s="65"/>
      <c r="N11482" s="65"/>
      <c r="O11482" s="65"/>
      <c r="P11482" s="65"/>
      <c r="Q11482" s="65"/>
      <c r="R11482" s="65"/>
      <c r="S11482" s="65"/>
      <c r="T11482" s="66"/>
    </row>
    <row r="11483" spans="3:20" x14ac:dyDescent="0.3">
      <c r="C11483" s="62"/>
      <c r="D11483" s="62"/>
      <c r="E11483" s="62"/>
      <c r="F11483" s="62"/>
      <c r="G11483" s="62"/>
      <c r="H11483" s="62"/>
      <c r="I11483" s="62"/>
      <c r="J11483" s="62"/>
      <c r="K11483" s="62"/>
      <c r="L11483" s="65"/>
      <c r="M11483" s="65"/>
      <c r="N11483" s="65"/>
      <c r="O11483" s="65"/>
      <c r="P11483" s="65"/>
      <c r="Q11483" s="65"/>
      <c r="R11483" s="65"/>
      <c r="S11483" s="65"/>
      <c r="T11483" s="66"/>
    </row>
    <row r="11484" spans="3:20" x14ac:dyDescent="0.3">
      <c r="C11484" s="62"/>
      <c r="D11484" s="62"/>
      <c r="E11484" s="62"/>
      <c r="F11484" s="62"/>
      <c r="G11484" s="62"/>
      <c r="H11484" s="62"/>
      <c r="I11484" s="62"/>
      <c r="J11484" s="62"/>
      <c r="K11484" s="62"/>
      <c r="L11484" s="65"/>
      <c r="M11484" s="65"/>
      <c r="N11484" s="65"/>
      <c r="O11484" s="65"/>
      <c r="P11484" s="65"/>
      <c r="Q11484" s="65"/>
      <c r="R11484" s="65"/>
      <c r="S11484" s="65"/>
      <c r="T11484" s="66"/>
    </row>
    <row r="11485" spans="3:20" x14ac:dyDescent="0.3">
      <c r="C11485" s="62"/>
      <c r="D11485" s="62"/>
      <c r="E11485" s="62"/>
      <c r="F11485" s="62"/>
      <c r="G11485" s="62"/>
      <c r="H11485" s="62"/>
      <c r="I11485" s="62"/>
      <c r="J11485" s="62"/>
      <c r="K11485" s="62"/>
      <c r="L11485" s="65"/>
      <c r="M11485" s="65"/>
      <c r="N11485" s="65"/>
      <c r="O11485" s="65"/>
      <c r="P11485" s="65"/>
      <c r="Q11485" s="65"/>
      <c r="R11485" s="65"/>
      <c r="S11485" s="65"/>
      <c r="T11485" s="66"/>
    </row>
    <row r="11486" spans="3:20" x14ac:dyDescent="0.3">
      <c r="C11486" s="62"/>
      <c r="D11486" s="62"/>
      <c r="E11486" s="62"/>
      <c r="F11486" s="62"/>
      <c r="G11486" s="62"/>
      <c r="H11486" s="62"/>
      <c r="I11486" s="62"/>
      <c r="J11486" s="62"/>
      <c r="K11486" s="62"/>
      <c r="L11486" s="65"/>
      <c r="M11486" s="65"/>
      <c r="N11486" s="65"/>
      <c r="O11486" s="65"/>
      <c r="P11486" s="65"/>
      <c r="Q11486" s="65"/>
      <c r="R11486" s="65"/>
      <c r="S11486" s="65"/>
      <c r="T11486" s="66"/>
    </row>
    <row r="11487" spans="3:20" x14ac:dyDescent="0.3">
      <c r="C11487" s="62"/>
      <c r="D11487" s="62"/>
      <c r="E11487" s="62"/>
      <c r="F11487" s="62"/>
      <c r="G11487" s="62"/>
      <c r="H11487" s="62"/>
      <c r="I11487" s="62"/>
      <c r="J11487" s="62"/>
      <c r="K11487" s="62"/>
      <c r="L11487" s="65"/>
      <c r="M11487" s="65"/>
      <c r="N11487" s="65"/>
      <c r="O11487" s="65"/>
      <c r="P11487" s="65"/>
      <c r="Q11487" s="65"/>
      <c r="R11487" s="65"/>
      <c r="S11487" s="65"/>
      <c r="T11487" s="66"/>
    </row>
    <row r="11488" spans="3:20" x14ac:dyDescent="0.3">
      <c r="C11488" s="62"/>
      <c r="D11488" s="62"/>
      <c r="E11488" s="62"/>
      <c r="F11488" s="62"/>
      <c r="G11488" s="62"/>
      <c r="H11488" s="62"/>
      <c r="I11488" s="62"/>
      <c r="J11488" s="62"/>
      <c r="K11488" s="62"/>
      <c r="L11488" s="65"/>
      <c r="M11488" s="65"/>
      <c r="N11488" s="65"/>
      <c r="O11488" s="65"/>
      <c r="P11488" s="65"/>
      <c r="Q11488" s="65"/>
      <c r="R11488" s="65"/>
      <c r="S11488" s="65"/>
      <c r="T11488" s="66"/>
    </row>
    <row r="11489" spans="3:20" x14ac:dyDescent="0.3">
      <c r="C11489" s="62"/>
      <c r="D11489" s="62"/>
      <c r="E11489" s="62"/>
      <c r="F11489" s="62"/>
      <c r="G11489" s="62"/>
      <c r="H11489" s="62"/>
      <c r="I11489" s="62"/>
      <c r="J11489" s="62"/>
      <c r="K11489" s="62"/>
      <c r="L11489" s="65"/>
      <c r="M11489" s="65"/>
      <c r="N11489" s="65"/>
      <c r="O11489" s="65"/>
      <c r="P11489" s="65"/>
      <c r="Q11489" s="65"/>
      <c r="R11489" s="65"/>
      <c r="S11489" s="65"/>
      <c r="T11489" s="66"/>
    </row>
    <row r="11490" spans="3:20" x14ac:dyDescent="0.3">
      <c r="C11490" s="62"/>
      <c r="D11490" s="62"/>
      <c r="E11490" s="62"/>
      <c r="F11490" s="62"/>
      <c r="G11490" s="62"/>
      <c r="H11490" s="62"/>
      <c r="I11490" s="62"/>
      <c r="J11490" s="62"/>
      <c r="K11490" s="62"/>
      <c r="L11490" s="65"/>
      <c r="M11490" s="65"/>
      <c r="N11490" s="65"/>
      <c r="O11490" s="65"/>
      <c r="P11490" s="65"/>
      <c r="Q11490" s="65"/>
      <c r="R11490" s="65"/>
      <c r="S11490" s="65"/>
      <c r="T11490" s="66"/>
    </row>
    <row r="11491" spans="3:20" x14ac:dyDescent="0.3">
      <c r="C11491" s="62"/>
      <c r="D11491" s="62"/>
      <c r="E11491" s="62"/>
      <c r="F11491" s="62"/>
      <c r="G11491" s="62"/>
      <c r="H11491" s="62"/>
      <c r="I11491" s="62"/>
      <c r="J11491" s="62"/>
      <c r="K11491" s="62"/>
      <c r="L11491" s="65"/>
      <c r="M11491" s="65"/>
      <c r="N11491" s="65"/>
      <c r="O11491" s="65"/>
      <c r="P11491" s="65"/>
      <c r="Q11491" s="65"/>
      <c r="R11491" s="65"/>
      <c r="S11491" s="65"/>
      <c r="T11491" s="66"/>
    </row>
    <row r="11492" spans="3:20" x14ac:dyDescent="0.3">
      <c r="C11492" s="62"/>
      <c r="D11492" s="62"/>
      <c r="E11492" s="62"/>
      <c r="F11492" s="62"/>
      <c r="G11492" s="62"/>
      <c r="H11492" s="62"/>
      <c r="I11492" s="62"/>
      <c r="J11492" s="62"/>
      <c r="K11492" s="62"/>
      <c r="L11492" s="65"/>
      <c r="M11492" s="65"/>
      <c r="N11492" s="65"/>
      <c r="O11492" s="65"/>
      <c r="P11492" s="65"/>
      <c r="Q11492" s="65"/>
      <c r="R11492" s="65"/>
      <c r="S11492" s="65"/>
      <c r="T11492" s="66"/>
    </row>
    <row r="11493" spans="3:20" x14ac:dyDescent="0.3">
      <c r="C11493" s="62"/>
      <c r="D11493" s="62"/>
      <c r="E11493" s="62"/>
      <c r="F11493" s="62"/>
      <c r="G11493" s="62"/>
      <c r="H11493" s="62"/>
      <c r="I11493" s="62"/>
      <c r="J11493" s="62"/>
      <c r="K11493" s="62"/>
      <c r="L11493" s="65"/>
      <c r="M11493" s="65"/>
      <c r="N11493" s="65"/>
      <c r="O11493" s="65"/>
      <c r="P11493" s="65"/>
      <c r="Q11493" s="65"/>
      <c r="R11493" s="65"/>
      <c r="S11493" s="65"/>
      <c r="T11493" s="66"/>
    </row>
    <row r="11494" spans="3:20" x14ac:dyDescent="0.3">
      <c r="C11494" s="62"/>
      <c r="D11494" s="62"/>
      <c r="E11494" s="62"/>
      <c r="F11494" s="62"/>
      <c r="G11494" s="62"/>
      <c r="H11494" s="62"/>
      <c r="I11494" s="62"/>
      <c r="J11494" s="62"/>
      <c r="K11494" s="62"/>
      <c r="L11494" s="65"/>
      <c r="M11494" s="65"/>
      <c r="N11494" s="65"/>
      <c r="O11494" s="65"/>
      <c r="P11494" s="65"/>
      <c r="Q11494" s="65"/>
      <c r="R11494" s="65"/>
      <c r="S11494" s="65"/>
      <c r="T11494" s="66"/>
    </row>
    <row r="11495" spans="3:20" x14ac:dyDescent="0.3">
      <c r="C11495" s="62"/>
      <c r="D11495" s="62"/>
      <c r="E11495" s="62"/>
      <c r="F11495" s="62"/>
      <c r="G11495" s="62"/>
      <c r="H11495" s="62"/>
      <c r="I11495" s="62"/>
      <c r="J11495" s="62"/>
      <c r="K11495" s="62"/>
      <c r="L11495" s="65"/>
      <c r="M11495" s="65"/>
      <c r="N11495" s="65"/>
      <c r="O11495" s="65"/>
      <c r="P11495" s="65"/>
      <c r="Q11495" s="65"/>
      <c r="R11495" s="65"/>
      <c r="S11495" s="65"/>
      <c r="T11495" s="66"/>
    </row>
    <row r="11496" spans="3:20" x14ac:dyDescent="0.3">
      <c r="C11496" s="62"/>
      <c r="D11496" s="62"/>
      <c r="E11496" s="62"/>
      <c r="F11496" s="62"/>
      <c r="G11496" s="62"/>
      <c r="H11496" s="62"/>
      <c r="I11496" s="62"/>
      <c r="J11496" s="62"/>
      <c r="K11496" s="62"/>
      <c r="L11496" s="65"/>
      <c r="M11496" s="65"/>
      <c r="N11496" s="65"/>
      <c r="O11496" s="65"/>
      <c r="P11496" s="65"/>
      <c r="Q11496" s="65"/>
      <c r="R11496" s="65"/>
      <c r="S11496" s="65"/>
      <c r="T11496" s="66"/>
    </row>
    <row r="11497" spans="3:20" x14ac:dyDescent="0.3">
      <c r="C11497" s="62"/>
      <c r="D11497" s="62"/>
      <c r="E11497" s="62"/>
      <c r="F11497" s="62"/>
      <c r="G11497" s="62"/>
      <c r="H11497" s="62"/>
      <c r="I11497" s="62"/>
      <c r="J11497" s="62"/>
      <c r="K11497" s="62"/>
      <c r="L11497" s="65"/>
      <c r="M11497" s="65"/>
      <c r="N11497" s="65"/>
      <c r="O11497" s="65"/>
      <c r="P11497" s="65"/>
      <c r="Q11497" s="65"/>
      <c r="R11497" s="65"/>
      <c r="S11497" s="65"/>
      <c r="T11497" s="66"/>
    </row>
    <row r="11498" spans="3:20" x14ac:dyDescent="0.3">
      <c r="C11498" s="62"/>
      <c r="D11498" s="62"/>
      <c r="E11498" s="62"/>
      <c r="F11498" s="62"/>
      <c r="G11498" s="62"/>
      <c r="H11498" s="62"/>
      <c r="I11498" s="62"/>
      <c r="J11498" s="62"/>
      <c r="K11498" s="62"/>
      <c r="L11498" s="65"/>
      <c r="M11498" s="65"/>
      <c r="N11498" s="65"/>
      <c r="O11498" s="65"/>
      <c r="P11498" s="65"/>
      <c r="Q11498" s="65"/>
      <c r="R11498" s="65"/>
      <c r="S11498" s="65"/>
      <c r="T11498" s="66"/>
    </row>
    <row r="11499" spans="3:20" x14ac:dyDescent="0.3">
      <c r="C11499" s="62"/>
      <c r="D11499" s="62"/>
      <c r="E11499" s="62"/>
      <c r="F11499" s="62"/>
      <c r="G11499" s="62"/>
      <c r="H11499" s="62"/>
      <c r="I11499" s="62"/>
      <c r="J11499" s="62"/>
      <c r="K11499" s="62"/>
      <c r="L11499" s="65"/>
      <c r="M11499" s="65"/>
      <c r="N11499" s="65"/>
      <c r="O11499" s="65"/>
      <c r="P11499" s="65"/>
      <c r="Q11499" s="65"/>
      <c r="R11499" s="65"/>
      <c r="S11499" s="65"/>
      <c r="T11499" s="66"/>
    </row>
    <row r="11500" spans="3:20" x14ac:dyDescent="0.3">
      <c r="C11500" s="62"/>
      <c r="D11500" s="62"/>
      <c r="E11500" s="62"/>
      <c r="F11500" s="62"/>
      <c r="G11500" s="62"/>
      <c r="H11500" s="62"/>
      <c r="I11500" s="62"/>
      <c r="J11500" s="62"/>
      <c r="K11500" s="62"/>
      <c r="L11500" s="65"/>
      <c r="M11500" s="65"/>
      <c r="N11500" s="65"/>
      <c r="O11500" s="65"/>
      <c r="P11500" s="65"/>
      <c r="Q11500" s="65"/>
      <c r="R11500" s="65"/>
      <c r="S11500" s="65"/>
      <c r="T11500" s="66"/>
    </row>
    <row r="11501" spans="3:20" x14ac:dyDescent="0.3">
      <c r="C11501" s="62"/>
      <c r="D11501" s="62"/>
      <c r="E11501" s="62"/>
      <c r="F11501" s="62"/>
      <c r="G11501" s="62"/>
      <c r="H11501" s="62"/>
      <c r="I11501" s="62"/>
      <c r="J11501" s="62"/>
      <c r="K11501" s="62"/>
      <c r="L11501" s="65"/>
      <c r="M11501" s="65"/>
      <c r="N11501" s="65"/>
      <c r="O11501" s="65"/>
      <c r="P11501" s="65"/>
      <c r="Q11501" s="65"/>
      <c r="R11501" s="65"/>
      <c r="S11501" s="65"/>
      <c r="T11501" s="66"/>
    </row>
    <row r="11502" spans="3:20" x14ac:dyDescent="0.3">
      <c r="C11502" s="62"/>
      <c r="D11502" s="62"/>
      <c r="E11502" s="62"/>
      <c r="F11502" s="62"/>
      <c r="G11502" s="62"/>
      <c r="H11502" s="62"/>
      <c r="I11502" s="62"/>
      <c r="J11502" s="62"/>
      <c r="K11502" s="62"/>
      <c r="L11502" s="65"/>
      <c r="M11502" s="65"/>
      <c r="N11502" s="65"/>
      <c r="O11502" s="65"/>
      <c r="P11502" s="65"/>
      <c r="Q11502" s="65"/>
      <c r="R11502" s="65"/>
      <c r="S11502" s="65"/>
      <c r="T11502" s="66"/>
    </row>
    <row r="11503" spans="3:20" x14ac:dyDescent="0.3">
      <c r="C11503" s="62"/>
      <c r="D11503" s="62"/>
      <c r="E11503" s="62"/>
      <c r="F11503" s="62"/>
      <c r="G11503" s="62"/>
      <c r="H11503" s="62"/>
      <c r="I11503" s="62"/>
      <c r="J11503" s="62"/>
      <c r="K11503" s="62"/>
      <c r="L11503" s="65"/>
      <c r="M11503" s="65"/>
      <c r="N11503" s="65"/>
      <c r="O11503" s="65"/>
      <c r="P11503" s="65"/>
      <c r="Q11503" s="65"/>
      <c r="R11503" s="65"/>
      <c r="S11503" s="65"/>
      <c r="T11503" s="66"/>
    </row>
    <row r="11504" spans="3:20" x14ac:dyDescent="0.3">
      <c r="C11504" s="62"/>
      <c r="D11504" s="62"/>
      <c r="E11504" s="62"/>
      <c r="F11504" s="62"/>
      <c r="G11504" s="62"/>
      <c r="H11504" s="62"/>
      <c r="I11504" s="62"/>
      <c r="J11504" s="62"/>
      <c r="K11504" s="62"/>
      <c r="L11504" s="65"/>
      <c r="M11504" s="65"/>
      <c r="N11504" s="65"/>
      <c r="O11504" s="65"/>
      <c r="P11504" s="65"/>
      <c r="Q11504" s="65"/>
      <c r="R11504" s="65"/>
      <c r="S11504" s="65"/>
      <c r="T11504" s="66"/>
    </row>
    <row r="11505" spans="3:20" x14ac:dyDescent="0.3">
      <c r="C11505" s="62"/>
      <c r="D11505" s="62"/>
      <c r="E11505" s="62"/>
      <c r="F11505" s="62"/>
      <c r="G11505" s="62"/>
      <c r="H11505" s="62"/>
      <c r="I11505" s="62"/>
      <c r="J11505" s="62"/>
      <c r="K11505" s="62"/>
      <c r="L11505" s="65"/>
      <c r="M11505" s="65"/>
      <c r="N11505" s="65"/>
      <c r="O11505" s="65"/>
      <c r="P11505" s="65"/>
      <c r="Q11505" s="65"/>
      <c r="R11505" s="65"/>
      <c r="S11505" s="65"/>
      <c r="T11505" s="66"/>
    </row>
    <row r="11506" spans="3:20" x14ac:dyDescent="0.3">
      <c r="C11506" s="62"/>
      <c r="D11506" s="62"/>
      <c r="E11506" s="62"/>
      <c r="F11506" s="62"/>
      <c r="G11506" s="62"/>
      <c r="H11506" s="62"/>
      <c r="I11506" s="62"/>
      <c r="J11506" s="62"/>
      <c r="K11506" s="62"/>
      <c r="L11506" s="65"/>
      <c r="M11506" s="65"/>
      <c r="N11506" s="65"/>
      <c r="O11506" s="65"/>
      <c r="P11506" s="65"/>
      <c r="Q11506" s="65"/>
      <c r="R11506" s="65"/>
      <c r="S11506" s="65"/>
      <c r="T11506" s="66"/>
    </row>
    <row r="11507" spans="3:20" x14ac:dyDescent="0.3">
      <c r="C11507" s="62"/>
      <c r="D11507" s="62"/>
      <c r="E11507" s="62"/>
      <c r="F11507" s="62"/>
      <c r="G11507" s="62"/>
      <c r="H11507" s="62"/>
      <c r="I11507" s="62"/>
      <c r="J11507" s="62"/>
      <c r="K11507" s="62"/>
      <c r="L11507" s="65"/>
      <c r="M11507" s="65"/>
      <c r="N11507" s="65"/>
      <c r="O11507" s="65"/>
      <c r="P11507" s="65"/>
      <c r="Q11507" s="65"/>
      <c r="R11507" s="65"/>
      <c r="S11507" s="65"/>
      <c r="T11507" s="66"/>
    </row>
    <row r="11508" spans="3:20" x14ac:dyDescent="0.3">
      <c r="C11508" s="62"/>
      <c r="D11508" s="62"/>
      <c r="E11508" s="62"/>
      <c r="F11508" s="62"/>
      <c r="G11508" s="62"/>
      <c r="H11508" s="62"/>
      <c r="I11508" s="62"/>
      <c r="J11508" s="62"/>
      <c r="K11508" s="62"/>
      <c r="L11508" s="65"/>
      <c r="M11508" s="65"/>
      <c r="N11508" s="65"/>
      <c r="O11508" s="65"/>
      <c r="P11508" s="65"/>
      <c r="Q11508" s="65"/>
      <c r="R11508" s="65"/>
      <c r="S11508" s="65"/>
      <c r="T11508" s="66"/>
    </row>
    <row r="11509" spans="3:20" x14ac:dyDescent="0.3">
      <c r="C11509" s="62"/>
      <c r="D11509" s="62"/>
      <c r="E11509" s="62"/>
      <c r="F11509" s="62"/>
      <c r="G11509" s="62"/>
      <c r="H11509" s="62"/>
      <c r="I11509" s="62"/>
      <c r="J11509" s="62"/>
      <c r="K11509" s="62"/>
      <c r="L11509" s="65"/>
      <c r="M11509" s="65"/>
      <c r="N11509" s="65"/>
      <c r="O11509" s="65"/>
      <c r="P11509" s="65"/>
      <c r="Q11509" s="65"/>
      <c r="R11509" s="65"/>
      <c r="S11509" s="65"/>
      <c r="T11509" s="66"/>
    </row>
    <row r="11510" spans="3:20" x14ac:dyDescent="0.3">
      <c r="C11510" s="62"/>
      <c r="D11510" s="62"/>
      <c r="E11510" s="62"/>
      <c r="F11510" s="62"/>
      <c r="G11510" s="62"/>
      <c r="H11510" s="62"/>
      <c r="I11510" s="62"/>
      <c r="J11510" s="62"/>
      <c r="K11510" s="62"/>
      <c r="L11510" s="65"/>
      <c r="M11510" s="65"/>
      <c r="N11510" s="65"/>
      <c r="O11510" s="65"/>
      <c r="P11510" s="65"/>
      <c r="Q11510" s="65"/>
      <c r="R11510" s="65"/>
      <c r="S11510" s="65"/>
      <c r="T11510" s="66"/>
    </row>
    <row r="11511" spans="3:20" x14ac:dyDescent="0.3">
      <c r="C11511" s="62"/>
      <c r="D11511" s="62"/>
      <c r="E11511" s="62"/>
      <c r="F11511" s="62"/>
      <c r="G11511" s="62"/>
      <c r="H11511" s="62"/>
      <c r="I11511" s="62"/>
      <c r="J11511" s="62"/>
      <c r="K11511" s="62"/>
      <c r="L11511" s="65"/>
      <c r="M11511" s="65"/>
      <c r="N11511" s="65"/>
      <c r="O11511" s="65"/>
      <c r="P11511" s="65"/>
      <c r="Q11511" s="65"/>
      <c r="R11511" s="65"/>
      <c r="S11511" s="65"/>
      <c r="T11511" s="66"/>
    </row>
    <row r="11512" spans="3:20" x14ac:dyDescent="0.3">
      <c r="C11512" s="62"/>
      <c r="D11512" s="62"/>
      <c r="E11512" s="62"/>
      <c r="F11512" s="62"/>
      <c r="G11512" s="62"/>
      <c r="H11512" s="62"/>
      <c r="I11512" s="62"/>
      <c r="J11512" s="62"/>
      <c r="K11512" s="62"/>
      <c r="L11512" s="65"/>
      <c r="M11512" s="65"/>
      <c r="N11512" s="65"/>
      <c r="O11512" s="65"/>
      <c r="P11512" s="65"/>
      <c r="Q11512" s="65"/>
      <c r="R11512" s="65"/>
      <c r="S11512" s="65"/>
      <c r="T11512" s="66"/>
    </row>
    <row r="11513" spans="3:20" x14ac:dyDescent="0.3">
      <c r="C11513" s="62"/>
      <c r="D11513" s="62"/>
      <c r="E11513" s="62"/>
      <c r="F11513" s="62"/>
      <c r="G11513" s="62"/>
      <c r="H11513" s="62"/>
      <c r="I11513" s="62"/>
      <c r="J11513" s="62"/>
      <c r="K11513" s="62"/>
      <c r="L11513" s="65"/>
      <c r="M11513" s="65"/>
      <c r="N11513" s="65"/>
      <c r="O11513" s="65"/>
      <c r="P11513" s="65"/>
      <c r="Q11513" s="65"/>
      <c r="R11513" s="65"/>
      <c r="S11513" s="65"/>
      <c r="T11513" s="66"/>
    </row>
    <row r="11514" spans="3:20" x14ac:dyDescent="0.3">
      <c r="C11514" s="62"/>
      <c r="D11514" s="62"/>
      <c r="E11514" s="62"/>
      <c r="F11514" s="62"/>
      <c r="G11514" s="62"/>
      <c r="H11514" s="62"/>
      <c r="I11514" s="62"/>
      <c r="J11514" s="62"/>
      <c r="K11514" s="62"/>
      <c r="L11514" s="65"/>
      <c r="M11514" s="65"/>
      <c r="N11514" s="65"/>
      <c r="O11514" s="65"/>
      <c r="P11514" s="65"/>
      <c r="Q11514" s="65"/>
      <c r="R11514" s="65"/>
      <c r="S11514" s="65"/>
      <c r="T11514" s="66"/>
    </row>
    <row r="11515" spans="3:20" x14ac:dyDescent="0.3">
      <c r="C11515" s="62"/>
      <c r="D11515" s="62"/>
      <c r="E11515" s="62"/>
      <c r="F11515" s="62"/>
      <c r="G11515" s="62"/>
      <c r="H11515" s="62"/>
      <c r="I11515" s="62"/>
      <c r="J11515" s="62"/>
      <c r="K11515" s="62"/>
      <c r="L11515" s="65"/>
      <c r="M11515" s="65"/>
      <c r="N11515" s="65"/>
      <c r="O11515" s="65"/>
      <c r="P11515" s="65"/>
      <c r="Q11515" s="65"/>
      <c r="R11515" s="65"/>
      <c r="S11515" s="65"/>
      <c r="T11515" s="66"/>
    </row>
    <row r="11516" spans="3:20" x14ac:dyDescent="0.3">
      <c r="C11516" s="62"/>
      <c r="D11516" s="62"/>
      <c r="E11516" s="62"/>
      <c r="F11516" s="62"/>
      <c r="G11516" s="62"/>
      <c r="H11516" s="62"/>
      <c r="I11516" s="62"/>
      <c r="J11516" s="62"/>
      <c r="K11516" s="62"/>
      <c r="L11516" s="65"/>
      <c r="M11516" s="65"/>
      <c r="N11516" s="65"/>
      <c r="O11516" s="65"/>
      <c r="P11516" s="65"/>
      <c r="Q11516" s="65"/>
      <c r="R11516" s="65"/>
      <c r="S11516" s="65"/>
      <c r="T11516" s="66"/>
    </row>
    <row r="11517" spans="3:20" x14ac:dyDescent="0.3">
      <c r="C11517" s="62"/>
      <c r="D11517" s="62"/>
      <c r="E11517" s="62"/>
      <c r="F11517" s="62"/>
      <c r="G11517" s="62"/>
      <c r="H11517" s="62"/>
      <c r="I11517" s="62"/>
      <c r="J11517" s="62"/>
      <c r="K11517" s="62"/>
      <c r="L11517" s="65"/>
      <c r="M11517" s="65"/>
      <c r="N11517" s="65"/>
      <c r="O11517" s="65"/>
      <c r="P11517" s="65"/>
      <c r="Q11517" s="65"/>
      <c r="R11517" s="65"/>
      <c r="S11517" s="65"/>
      <c r="T11517" s="66"/>
    </row>
    <row r="11518" spans="3:20" x14ac:dyDescent="0.3">
      <c r="C11518" s="62"/>
      <c r="D11518" s="62"/>
      <c r="E11518" s="62"/>
      <c r="F11518" s="62"/>
      <c r="G11518" s="62"/>
      <c r="H11518" s="62"/>
      <c r="I11518" s="62"/>
      <c r="J11518" s="62"/>
      <c r="K11518" s="62"/>
      <c r="L11518" s="65"/>
      <c r="M11518" s="65"/>
      <c r="N11518" s="65"/>
      <c r="O11518" s="65"/>
      <c r="P11518" s="65"/>
      <c r="Q11518" s="65"/>
      <c r="R11518" s="65"/>
      <c r="S11518" s="65"/>
      <c r="T11518" s="66"/>
    </row>
    <row r="11519" spans="3:20" x14ac:dyDescent="0.3">
      <c r="C11519" s="62"/>
      <c r="D11519" s="62"/>
      <c r="E11519" s="62"/>
      <c r="F11519" s="62"/>
      <c r="G11519" s="62"/>
      <c r="H11519" s="62"/>
      <c r="I11519" s="62"/>
      <c r="J11519" s="62"/>
      <c r="K11519" s="62"/>
      <c r="L11519" s="65"/>
      <c r="M11519" s="65"/>
      <c r="N11519" s="65"/>
      <c r="O11519" s="65"/>
      <c r="P11519" s="65"/>
      <c r="Q11519" s="65"/>
      <c r="R11519" s="65"/>
      <c r="S11519" s="65"/>
      <c r="T11519" s="66"/>
    </row>
    <row r="11520" spans="3:20" x14ac:dyDescent="0.3">
      <c r="C11520" s="62"/>
      <c r="D11520" s="62"/>
      <c r="E11520" s="62"/>
      <c r="F11520" s="62"/>
      <c r="G11520" s="62"/>
      <c r="H11520" s="62"/>
      <c r="I11520" s="62"/>
      <c r="J11520" s="62"/>
      <c r="K11520" s="62"/>
      <c r="L11520" s="65"/>
      <c r="M11520" s="65"/>
      <c r="N11520" s="65"/>
      <c r="O11520" s="65"/>
      <c r="P11520" s="65"/>
      <c r="Q11520" s="65"/>
      <c r="R11520" s="65"/>
      <c r="S11520" s="65"/>
      <c r="T11520" s="66"/>
    </row>
    <row r="11521" spans="3:20" x14ac:dyDescent="0.3">
      <c r="C11521" s="62"/>
      <c r="D11521" s="62"/>
      <c r="E11521" s="62"/>
      <c r="F11521" s="62"/>
      <c r="G11521" s="62"/>
      <c r="H11521" s="62"/>
      <c r="I11521" s="62"/>
      <c r="J11521" s="62"/>
      <c r="K11521" s="62"/>
      <c r="L11521" s="65"/>
      <c r="M11521" s="65"/>
      <c r="N11521" s="65"/>
      <c r="O11521" s="65"/>
      <c r="P11521" s="65"/>
      <c r="Q11521" s="65"/>
      <c r="R11521" s="65"/>
      <c r="S11521" s="65"/>
      <c r="T11521" s="66"/>
    </row>
    <row r="11522" spans="3:20" x14ac:dyDescent="0.3">
      <c r="C11522" s="62"/>
      <c r="D11522" s="62"/>
      <c r="E11522" s="62"/>
      <c r="F11522" s="62"/>
      <c r="G11522" s="62"/>
      <c r="H11522" s="62"/>
      <c r="I11522" s="62"/>
      <c r="J11522" s="62"/>
      <c r="K11522" s="62"/>
      <c r="L11522" s="65"/>
      <c r="M11522" s="65"/>
      <c r="N11522" s="65"/>
      <c r="O11522" s="65"/>
      <c r="P11522" s="65"/>
      <c r="Q11522" s="65"/>
      <c r="R11522" s="65"/>
      <c r="S11522" s="65"/>
      <c r="T11522" s="66"/>
    </row>
    <row r="11523" spans="3:20" x14ac:dyDescent="0.3">
      <c r="C11523" s="62"/>
      <c r="D11523" s="62"/>
      <c r="E11523" s="62"/>
      <c r="F11523" s="62"/>
      <c r="G11523" s="62"/>
      <c r="H11523" s="62"/>
      <c r="I11523" s="62"/>
      <c r="J11523" s="62"/>
      <c r="K11523" s="62"/>
      <c r="L11523" s="65"/>
      <c r="M11523" s="65"/>
      <c r="N11523" s="65"/>
      <c r="O11523" s="65"/>
      <c r="P11523" s="65"/>
      <c r="Q11523" s="65"/>
      <c r="R11523" s="65"/>
      <c r="S11523" s="65"/>
      <c r="T11523" s="66"/>
    </row>
    <row r="11524" spans="3:20" x14ac:dyDescent="0.3">
      <c r="C11524" s="62"/>
      <c r="D11524" s="62"/>
      <c r="E11524" s="62"/>
      <c r="F11524" s="62"/>
      <c r="G11524" s="62"/>
      <c r="H11524" s="62"/>
      <c r="I11524" s="62"/>
      <c r="J11524" s="62"/>
      <c r="K11524" s="62"/>
      <c r="L11524" s="65"/>
      <c r="M11524" s="65"/>
      <c r="N11524" s="65"/>
      <c r="O11524" s="65"/>
      <c r="P11524" s="65"/>
      <c r="Q11524" s="65"/>
      <c r="R11524" s="65"/>
      <c r="S11524" s="65"/>
      <c r="T11524" s="66"/>
    </row>
    <row r="11525" spans="3:20" x14ac:dyDescent="0.3">
      <c r="C11525" s="62"/>
      <c r="D11525" s="62"/>
      <c r="E11525" s="62"/>
      <c r="F11525" s="62"/>
      <c r="G11525" s="62"/>
      <c r="H11525" s="62"/>
      <c r="I11525" s="62"/>
      <c r="J11525" s="62"/>
      <c r="K11525" s="62"/>
      <c r="L11525" s="65"/>
      <c r="M11525" s="65"/>
      <c r="N11525" s="65"/>
      <c r="O11525" s="65"/>
      <c r="P11525" s="65"/>
      <c r="Q11525" s="65"/>
      <c r="R11525" s="65"/>
      <c r="S11525" s="65"/>
      <c r="T11525" s="66"/>
    </row>
    <row r="11526" spans="3:20" x14ac:dyDescent="0.3">
      <c r="C11526" s="62"/>
      <c r="D11526" s="62"/>
      <c r="E11526" s="62"/>
      <c r="F11526" s="62"/>
      <c r="G11526" s="62"/>
      <c r="H11526" s="62"/>
      <c r="I11526" s="62"/>
      <c r="J11526" s="62"/>
      <c r="K11526" s="62"/>
      <c r="L11526" s="65"/>
      <c r="M11526" s="65"/>
      <c r="N11526" s="65"/>
      <c r="O11526" s="65"/>
      <c r="P11526" s="65"/>
      <c r="Q11526" s="65"/>
      <c r="R11526" s="65"/>
      <c r="S11526" s="65"/>
      <c r="T11526" s="66"/>
    </row>
    <row r="11527" spans="3:20" x14ac:dyDescent="0.3">
      <c r="C11527" s="62"/>
      <c r="D11527" s="62"/>
      <c r="E11527" s="62"/>
      <c r="F11527" s="62"/>
      <c r="G11527" s="62"/>
      <c r="H11527" s="62"/>
      <c r="I11527" s="62"/>
      <c r="J11527" s="62"/>
      <c r="K11527" s="62"/>
      <c r="L11527" s="65"/>
      <c r="M11527" s="65"/>
      <c r="N11527" s="65"/>
      <c r="O11527" s="65"/>
      <c r="P11527" s="65"/>
      <c r="Q11527" s="65"/>
      <c r="R11527" s="65"/>
      <c r="S11527" s="65"/>
      <c r="T11527" s="66"/>
    </row>
    <row r="11528" spans="3:20" x14ac:dyDescent="0.3">
      <c r="C11528" s="62"/>
      <c r="D11528" s="62"/>
      <c r="E11528" s="62"/>
      <c r="F11528" s="62"/>
      <c r="G11528" s="62"/>
      <c r="H11528" s="62"/>
      <c r="I11528" s="62"/>
      <c r="J11528" s="62"/>
      <c r="K11528" s="62"/>
      <c r="L11528" s="65"/>
      <c r="M11528" s="65"/>
      <c r="N11528" s="65"/>
      <c r="O11528" s="65"/>
      <c r="P11528" s="65"/>
      <c r="Q11528" s="65"/>
      <c r="R11528" s="65"/>
      <c r="S11528" s="65"/>
      <c r="T11528" s="66"/>
    </row>
    <row r="11529" spans="3:20" x14ac:dyDescent="0.3">
      <c r="C11529" s="62"/>
      <c r="D11529" s="62"/>
      <c r="E11529" s="62"/>
      <c r="F11529" s="62"/>
      <c r="G11529" s="62"/>
      <c r="H11529" s="62"/>
      <c r="I11529" s="62"/>
      <c r="J11529" s="62"/>
      <c r="K11529" s="62"/>
      <c r="L11529" s="65"/>
      <c r="M11529" s="65"/>
      <c r="N11529" s="65"/>
      <c r="O11529" s="65"/>
      <c r="P11529" s="65"/>
      <c r="Q11529" s="65"/>
      <c r="R11529" s="65"/>
      <c r="S11529" s="65"/>
      <c r="T11529" s="66"/>
    </row>
    <row r="11530" spans="3:20" x14ac:dyDescent="0.3">
      <c r="C11530" s="62"/>
      <c r="D11530" s="62"/>
      <c r="E11530" s="62"/>
      <c r="F11530" s="62"/>
      <c r="G11530" s="62"/>
      <c r="H11530" s="62"/>
      <c r="I11530" s="62"/>
      <c r="J11530" s="62"/>
      <c r="K11530" s="62"/>
      <c r="L11530" s="65"/>
      <c r="M11530" s="65"/>
      <c r="N11530" s="65"/>
      <c r="O11530" s="65"/>
      <c r="P11530" s="65"/>
      <c r="Q11530" s="65"/>
      <c r="R11530" s="65"/>
      <c r="S11530" s="65"/>
      <c r="T11530" s="66"/>
    </row>
    <row r="11531" spans="3:20" x14ac:dyDescent="0.3">
      <c r="C11531" s="62"/>
      <c r="D11531" s="62"/>
      <c r="E11531" s="62"/>
      <c r="F11531" s="62"/>
      <c r="G11531" s="62"/>
      <c r="H11531" s="62"/>
      <c r="I11531" s="62"/>
      <c r="J11531" s="62"/>
      <c r="K11531" s="62"/>
      <c r="L11531" s="65"/>
      <c r="M11531" s="65"/>
      <c r="N11531" s="65"/>
      <c r="O11531" s="65"/>
      <c r="P11531" s="65"/>
      <c r="Q11531" s="65"/>
      <c r="R11531" s="65"/>
      <c r="S11531" s="65"/>
      <c r="T11531" s="66"/>
    </row>
    <row r="11532" spans="3:20" x14ac:dyDescent="0.3">
      <c r="C11532" s="62"/>
      <c r="D11532" s="62"/>
      <c r="E11532" s="62"/>
      <c r="F11532" s="62"/>
      <c r="G11532" s="62"/>
      <c r="H11532" s="62"/>
      <c r="I11532" s="62"/>
      <c r="J11532" s="62"/>
      <c r="K11532" s="62"/>
      <c r="L11532" s="65"/>
      <c r="M11532" s="65"/>
      <c r="N11532" s="65"/>
      <c r="O11532" s="65"/>
      <c r="P11532" s="65"/>
      <c r="Q11532" s="65"/>
      <c r="R11532" s="65"/>
      <c r="S11532" s="65"/>
      <c r="T11532" s="66"/>
    </row>
    <row r="11533" spans="3:20" x14ac:dyDescent="0.3">
      <c r="C11533" s="62"/>
      <c r="D11533" s="62"/>
      <c r="E11533" s="62"/>
      <c r="F11533" s="62"/>
      <c r="G11533" s="62"/>
      <c r="H11533" s="62"/>
      <c r="I11533" s="62"/>
      <c r="J11533" s="62"/>
      <c r="K11533" s="62"/>
      <c r="L11533" s="65"/>
      <c r="M11533" s="65"/>
      <c r="N11533" s="65"/>
      <c r="O11533" s="65"/>
      <c r="P11533" s="65"/>
      <c r="Q11533" s="65"/>
      <c r="R11533" s="65"/>
      <c r="S11533" s="65"/>
      <c r="T11533" s="66"/>
    </row>
    <row r="11534" spans="3:20" x14ac:dyDescent="0.3">
      <c r="C11534" s="62"/>
      <c r="D11534" s="62"/>
      <c r="E11534" s="62"/>
      <c r="F11534" s="62"/>
      <c r="G11534" s="62"/>
      <c r="H11534" s="62"/>
      <c r="I11534" s="62"/>
      <c r="J11534" s="62"/>
      <c r="K11534" s="62"/>
      <c r="L11534" s="65"/>
      <c r="M11534" s="65"/>
      <c r="N11534" s="65"/>
      <c r="O11534" s="65"/>
      <c r="P11534" s="65"/>
      <c r="Q11534" s="65"/>
      <c r="R11534" s="65"/>
      <c r="S11534" s="65"/>
      <c r="T11534" s="66"/>
    </row>
    <row r="11535" spans="3:20" x14ac:dyDescent="0.3">
      <c r="C11535" s="62"/>
      <c r="D11535" s="62"/>
      <c r="E11535" s="62"/>
      <c r="F11535" s="62"/>
      <c r="G11535" s="62"/>
      <c r="H11535" s="62"/>
      <c r="I11535" s="62"/>
      <c r="J11535" s="62"/>
      <c r="K11535" s="62"/>
      <c r="L11535" s="65"/>
      <c r="M11535" s="65"/>
      <c r="N11535" s="65"/>
      <c r="O11535" s="65"/>
      <c r="P11535" s="65"/>
      <c r="Q11535" s="65"/>
      <c r="R11535" s="65"/>
      <c r="S11535" s="65"/>
      <c r="T11535" s="66"/>
    </row>
    <row r="11536" spans="3:20" x14ac:dyDescent="0.3">
      <c r="C11536" s="62"/>
      <c r="D11536" s="62"/>
      <c r="E11536" s="62"/>
      <c r="F11536" s="62"/>
      <c r="G11536" s="62"/>
      <c r="H11536" s="62"/>
      <c r="I11536" s="62"/>
      <c r="J11536" s="62"/>
      <c r="K11536" s="62"/>
      <c r="L11536" s="65"/>
      <c r="M11536" s="65"/>
      <c r="N11536" s="65"/>
      <c r="O11536" s="65"/>
      <c r="P11536" s="65"/>
      <c r="Q11536" s="65"/>
      <c r="R11536" s="65"/>
      <c r="S11536" s="65"/>
      <c r="T11536" s="66"/>
    </row>
    <row r="11537" spans="3:20" x14ac:dyDescent="0.3">
      <c r="C11537" s="62"/>
      <c r="D11537" s="62"/>
      <c r="E11537" s="62"/>
      <c r="F11537" s="62"/>
      <c r="G11537" s="62"/>
      <c r="H11537" s="62"/>
      <c r="I11537" s="62"/>
      <c r="J11537" s="62"/>
      <c r="K11537" s="62"/>
      <c r="L11537" s="65"/>
      <c r="M11537" s="65"/>
      <c r="N11537" s="65"/>
      <c r="O11537" s="65"/>
      <c r="P11537" s="65"/>
      <c r="Q11537" s="65"/>
      <c r="R11537" s="65"/>
      <c r="S11537" s="65"/>
      <c r="T11537" s="66"/>
    </row>
    <row r="11538" spans="3:20" x14ac:dyDescent="0.3">
      <c r="C11538" s="62"/>
      <c r="D11538" s="62"/>
      <c r="E11538" s="62"/>
      <c r="F11538" s="62"/>
      <c r="G11538" s="62"/>
      <c r="H11538" s="62"/>
      <c r="I11538" s="62"/>
      <c r="J11538" s="62"/>
      <c r="K11538" s="62"/>
      <c r="L11538" s="65"/>
      <c r="M11538" s="65"/>
      <c r="N11538" s="65"/>
      <c r="O11538" s="65"/>
      <c r="P11538" s="65"/>
      <c r="Q11538" s="65"/>
      <c r="R11538" s="65"/>
      <c r="S11538" s="65"/>
      <c r="T11538" s="66"/>
    </row>
    <row r="11539" spans="3:20" x14ac:dyDescent="0.3">
      <c r="C11539" s="62"/>
      <c r="D11539" s="62"/>
      <c r="E11539" s="62"/>
      <c r="F11539" s="62"/>
      <c r="G11539" s="62"/>
      <c r="H11539" s="62"/>
      <c r="I11539" s="62"/>
      <c r="J11539" s="62"/>
      <c r="K11539" s="62"/>
      <c r="L11539" s="65"/>
      <c r="M11539" s="65"/>
      <c r="N11539" s="65"/>
      <c r="O11539" s="65"/>
      <c r="P11539" s="65"/>
      <c r="Q11539" s="65"/>
      <c r="R11539" s="65"/>
      <c r="S11539" s="65"/>
      <c r="T11539" s="66"/>
    </row>
    <row r="11540" spans="3:20" x14ac:dyDescent="0.3">
      <c r="C11540" s="62"/>
      <c r="D11540" s="62"/>
      <c r="E11540" s="62"/>
      <c r="F11540" s="62"/>
      <c r="G11540" s="62"/>
      <c r="H11540" s="62"/>
      <c r="I11540" s="62"/>
      <c r="J11540" s="62"/>
      <c r="K11540" s="62"/>
      <c r="L11540" s="65"/>
      <c r="M11540" s="65"/>
      <c r="N11540" s="65"/>
      <c r="O11540" s="65"/>
      <c r="P11540" s="65"/>
      <c r="Q11540" s="65"/>
      <c r="R11540" s="65"/>
      <c r="S11540" s="65"/>
      <c r="T11540" s="66"/>
    </row>
    <row r="11541" spans="3:20" x14ac:dyDescent="0.3">
      <c r="C11541" s="62"/>
      <c r="D11541" s="62"/>
      <c r="E11541" s="62"/>
      <c r="F11541" s="62"/>
      <c r="G11541" s="62"/>
      <c r="H11541" s="62"/>
      <c r="I11541" s="62"/>
      <c r="J11541" s="62"/>
      <c r="K11541" s="62"/>
      <c r="L11541" s="65"/>
      <c r="M11541" s="65"/>
      <c r="N11541" s="65"/>
      <c r="O11541" s="65"/>
      <c r="P11541" s="65"/>
      <c r="Q11541" s="65"/>
      <c r="R11541" s="65"/>
      <c r="S11541" s="65"/>
      <c r="T11541" s="66"/>
    </row>
    <row r="11542" spans="3:20" x14ac:dyDescent="0.3">
      <c r="C11542" s="62"/>
      <c r="D11542" s="62"/>
      <c r="E11542" s="62"/>
      <c r="F11542" s="62"/>
      <c r="G11542" s="62"/>
      <c r="H11542" s="62"/>
      <c r="I11542" s="62"/>
      <c r="J11542" s="62"/>
      <c r="K11542" s="62"/>
      <c r="L11542" s="65"/>
      <c r="M11542" s="65"/>
      <c r="N11542" s="65"/>
      <c r="O11542" s="65"/>
      <c r="P11542" s="65"/>
      <c r="Q11542" s="65"/>
      <c r="R11542" s="65"/>
      <c r="S11542" s="65"/>
      <c r="T11542" s="66"/>
    </row>
    <row r="11543" spans="3:20" x14ac:dyDescent="0.3">
      <c r="C11543" s="62"/>
      <c r="D11543" s="62"/>
      <c r="E11543" s="62"/>
      <c r="F11543" s="62"/>
      <c r="G11543" s="62"/>
      <c r="H11543" s="62"/>
      <c r="I11543" s="62"/>
      <c r="J11543" s="62"/>
      <c r="K11543" s="62"/>
      <c r="L11543" s="65"/>
      <c r="M11543" s="65"/>
      <c r="N11543" s="65"/>
      <c r="O11543" s="65"/>
      <c r="P11543" s="65"/>
      <c r="Q11543" s="65"/>
      <c r="R11543" s="65"/>
      <c r="S11543" s="65"/>
      <c r="T11543" s="66"/>
    </row>
    <row r="11544" spans="3:20" x14ac:dyDescent="0.3">
      <c r="C11544" s="62"/>
      <c r="D11544" s="62"/>
      <c r="E11544" s="62"/>
      <c r="F11544" s="62"/>
      <c r="G11544" s="62"/>
      <c r="H11544" s="62"/>
      <c r="I11544" s="62"/>
      <c r="J11544" s="62"/>
      <c r="K11544" s="62"/>
      <c r="L11544" s="65"/>
      <c r="M11544" s="65"/>
      <c r="N11544" s="65"/>
      <c r="O11544" s="65"/>
      <c r="P11544" s="65"/>
      <c r="Q11544" s="65"/>
      <c r="R11544" s="65"/>
      <c r="S11544" s="65"/>
      <c r="T11544" s="66"/>
    </row>
    <row r="11545" spans="3:20" x14ac:dyDescent="0.3">
      <c r="C11545" s="62"/>
      <c r="D11545" s="62"/>
      <c r="E11545" s="62"/>
      <c r="F11545" s="62"/>
      <c r="G11545" s="62"/>
      <c r="H11545" s="62"/>
      <c r="I11545" s="62"/>
      <c r="J11545" s="62"/>
      <c r="K11545" s="62"/>
      <c r="L11545" s="65"/>
      <c r="M11545" s="65"/>
      <c r="N11545" s="65"/>
      <c r="O11545" s="65"/>
      <c r="P11545" s="65"/>
      <c r="Q11545" s="65"/>
      <c r="R11545" s="65"/>
      <c r="S11545" s="65"/>
      <c r="T11545" s="66"/>
    </row>
    <row r="11546" spans="3:20" x14ac:dyDescent="0.3">
      <c r="C11546" s="62"/>
      <c r="D11546" s="62"/>
      <c r="E11546" s="62"/>
      <c r="F11546" s="62"/>
      <c r="G11546" s="62"/>
      <c r="H11546" s="62"/>
      <c r="I11546" s="62"/>
      <c r="J11546" s="62"/>
      <c r="K11546" s="62"/>
      <c r="L11546" s="65"/>
      <c r="M11546" s="65"/>
      <c r="N11546" s="65"/>
      <c r="O11546" s="65"/>
      <c r="P11546" s="65"/>
      <c r="Q11546" s="65"/>
      <c r="R11546" s="65"/>
      <c r="S11546" s="65"/>
      <c r="T11546" s="66"/>
    </row>
    <row r="11547" spans="3:20" x14ac:dyDescent="0.3">
      <c r="C11547" s="62"/>
      <c r="D11547" s="62"/>
      <c r="E11547" s="62"/>
      <c r="F11547" s="62"/>
      <c r="G11547" s="62"/>
      <c r="H11547" s="62"/>
      <c r="I11547" s="62"/>
      <c r="J11547" s="62"/>
      <c r="K11547" s="62"/>
      <c r="L11547" s="65"/>
      <c r="M11547" s="65"/>
      <c r="N11547" s="65"/>
      <c r="O11547" s="65"/>
      <c r="P11547" s="65"/>
      <c r="Q11547" s="65"/>
      <c r="R11547" s="65"/>
      <c r="S11547" s="65"/>
      <c r="T11547" s="66"/>
    </row>
    <row r="11548" spans="3:20" x14ac:dyDescent="0.3">
      <c r="C11548" s="62"/>
      <c r="D11548" s="62"/>
      <c r="E11548" s="62"/>
      <c r="F11548" s="62"/>
      <c r="G11548" s="62"/>
      <c r="H11548" s="62"/>
      <c r="I11548" s="62"/>
      <c r="J11548" s="62"/>
      <c r="K11548" s="62"/>
      <c r="L11548" s="65"/>
      <c r="M11548" s="65"/>
      <c r="N11548" s="65"/>
      <c r="O11548" s="65"/>
      <c r="P11548" s="65"/>
      <c r="Q11548" s="65"/>
      <c r="R11548" s="65"/>
      <c r="S11548" s="65"/>
      <c r="T11548" s="66"/>
    </row>
    <row r="11549" spans="3:20" x14ac:dyDescent="0.3">
      <c r="C11549" s="62"/>
      <c r="D11549" s="62"/>
      <c r="E11549" s="62"/>
      <c r="F11549" s="62"/>
      <c r="G11549" s="62"/>
      <c r="H11549" s="62"/>
      <c r="I11549" s="62"/>
      <c r="J11549" s="62"/>
      <c r="K11549" s="62"/>
      <c r="L11549" s="65"/>
      <c r="M11549" s="65"/>
      <c r="N11549" s="65"/>
      <c r="O11549" s="65"/>
      <c r="P11549" s="65"/>
      <c r="Q11549" s="65"/>
      <c r="R11549" s="65"/>
      <c r="S11549" s="65"/>
      <c r="T11549" s="66"/>
    </row>
    <row r="11550" spans="3:20" x14ac:dyDescent="0.3">
      <c r="C11550" s="62"/>
      <c r="D11550" s="62"/>
      <c r="E11550" s="62"/>
      <c r="F11550" s="62"/>
      <c r="G11550" s="62"/>
      <c r="H11550" s="62"/>
      <c r="I11550" s="62"/>
      <c r="J11550" s="62"/>
      <c r="K11550" s="62"/>
      <c r="L11550" s="65"/>
      <c r="M11550" s="65"/>
      <c r="N11550" s="65"/>
      <c r="O11550" s="65"/>
      <c r="P11550" s="65"/>
      <c r="Q11550" s="65"/>
      <c r="R11550" s="65"/>
      <c r="S11550" s="65"/>
      <c r="T11550" s="66"/>
    </row>
    <row r="11551" spans="3:20" x14ac:dyDescent="0.3">
      <c r="C11551" s="62"/>
      <c r="D11551" s="62"/>
      <c r="E11551" s="62"/>
      <c r="F11551" s="62"/>
      <c r="G11551" s="62"/>
      <c r="H11551" s="62"/>
      <c r="I11551" s="62"/>
      <c r="J11551" s="62"/>
      <c r="K11551" s="62"/>
      <c r="L11551" s="65"/>
      <c r="M11551" s="65"/>
      <c r="N11551" s="65"/>
      <c r="O11551" s="65"/>
      <c r="P11551" s="65"/>
      <c r="Q11551" s="65"/>
      <c r="R11551" s="65"/>
      <c r="S11551" s="65"/>
      <c r="T11551" s="66"/>
    </row>
    <row r="11552" spans="3:20" x14ac:dyDescent="0.3">
      <c r="C11552" s="62"/>
      <c r="D11552" s="62"/>
      <c r="E11552" s="62"/>
      <c r="F11552" s="62"/>
      <c r="G11552" s="62"/>
      <c r="H11552" s="62"/>
      <c r="I11552" s="62"/>
      <c r="J11552" s="62"/>
      <c r="K11552" s="62"/>
      <c r="L11552" s="65"/>
      <c r="M11552" s="65"/>
      <c r="N11552" s="65"/>
      <c r="O11552" s="65"/>
      <c r="P11552" s="65"/>
      <c r="Q11552" s="65"/>
      <c r="R11552" s="65"/>
      <c r="S11552" s="65"/>
      <c r="T11552" s="66"/>
    </row>
    <row r="11553" spans="3:20" x14ac:dyDescent="0.3">
      <c r="C11553" s="62"/>
      <c r="D11553" s="62"/>
      <c r="E11553" s="62"/>
      <c r="F11553" s="62"/>
      <c r="G11553" s="62"/>
      <c r="H11553" s="62"/>
      <c r="I11553" s="62"/>
      <c r="J11553" s="62"/>
      <c r="K11553" s="62"/>
      <c r="L11553" s="65"/>
      <c r="M11553" s="65"/>
      <c r="N11553" s="65"/>
      <c r="O11553" s="65"/>
      <c r="P11553" s="65"/>
      <c r="Q11553" s="65"/>
      <c r="R11553" s="65"/>
      <c r="S11553" s="65"/>
      <c r="T11553" s="66"/>
    </row>
    <row r="11554" spans="3:20" x14ac:dyDescent="0.3">
      <c r="C11554" s="62"/>
      <c r="D11554" s="62"/>
      <c r="E11554" s="62"/>
      <c r="F11554" s="62"/>
      <c r="G11554" s="62"/>
      <c r="H11554" s="62"/>
      <c r="I11554" s="62"/>
      <c r="J11554" s="62"/>
      <c r="K11554" s="62"/>
      <c r="L11554" s="65"/>
      <c r="M11554" s="65"/>
      <c r="N11554" s="65"/>
      <c r="O11554" s="65"/>
      <c r="P11554" s="65"/>
      <c r="Q11554" s="65"/>
      <c r="R11554" s="65"/>
      <c r="S11554" s="65"/>
      <c r="T11554" s="66"/>
    </row>
    <row r="11555" spans="3:20" x14ac:dyDescent="0.3">
      <c r="C11555" s="62"/>
      <c r="D11555" s="62"/>
      <c r="E11555" s="62"/>
      <c r="F11555" s="62"/>
      <c r="G11555" s="62"/>
      <c r="H11555" s="62"/>
      <c r="I11555" s="62"/>
      <c r="J11555" s="62"/>
      <c r="K11555" s="62"/>
      <c r="L11555" s="65"/>
      <c r="M11555" s="65"/>
      <c r="N11555" s="65"/>
      <c r="O11555" s="65"/>
      <c r="P11555" s="65"/>
      <c r="Q11555" s="65"/>
      <c r="R11555" s="65"/>
      <c r="S11555" s="65"/>
      <c r="T11555" s="66"/>
    </row>
    <row r="11556" spans="3:20" x14ac:dyDescent="0.3">
      <c r="C11556" s="62"/>
      <c r="D11556" s="62"/>
      <c r="E11556" s="62"/>
      <c r="F11556" s="62"/>
      <c r="G11556" s="62"/>
      <c r="H11556" s="62"/>
      <c r="I11556" s="62"/>
      <c r="J11556" s="62"/>
      <c r="K11556" s="62"/>
      <c r="L11556" s="65"/>
      <c r="M11556" s="65"/>
      <c r="N11556" s="65"/>
      <c r="O11556" s="65"/>
      <c r="P11556" s="65"/>
      <c r="Q11556" s="65"/>
      <c r="R11556" s="65"/>
      <c r="S11556" s="65"/>
      <c r="T11556" s="66"/>
    </row>
    <row r="11557" spans="3:20" x14ac:dyDescent="0.3">
      <c r="C11557" s="62"/>
      <c r="D11557" s="62"/>
      <c r="E11557" s="62"/>
      <c r="F11557" s="62"/>
      <c r="G11557" s="62"/>
      <c r="H11557" s="62"/>
      <c r="I11557" s="62"/>
      <c r="J11557" s="62"/>
      <c r="K11557" s="62"/>
      <c r="L11557" s="65"/>
      <c r="M11557" s="65"/>
      <c r="N11557" s="65"/>
      <c r="O11557" s="65"/>
      <c r="P11557" s="65"/>
      <c r="Q11557" s="65"/>
      <c r="R11557" s="65"/>
      <c r="S11557" s="65"/>
      <c r="T11557" s="66"/>
    </row>
    <row r="11558" spans="3:20" x14ac:dyDescent="0.3">
      <c r="C11558" s="62"/>
      <c r="D11558" s="62"/>
      <c r="E11558" s="62"/>
      <c r="F11558" s="62"/>
      <c r="G11558" s="62"/>
      <c r="H11558" s="62"/>
      <c r="I11558" s="62"/>
      <c r="J11558" s="62"/>
      <c r="K11558" s="62"/>
      <c r="L11558" s="65"/>
      <c r="M11558" s="65"/>
      <c r="N11558" s="65"/>
      <c r="O11558" s="65"/>
      <c r="P11558" s="65"/>
      <c r="Q11558" s="65"/>
      <c r="R11558" s="65"/>
      <c r="S11558" s="65"/>
      <c r="T11558" s="66"/>
    </row>
    <row r="11559" spans="3:20" x14ac:dyDescent="0.3">
      <c r="C11559" s="62"/>
      <c r="D11559" s="62"/>
      <c r="E11559" s="62"/>
      <c r="F11559" s="62"/>
      <c r="G11559" s="62"/>
      <c r="H11559" s="62"/>
      <c r="I11559" s="62"/>
      <c r="J11559" s="62"/>
      <c r="K11559" s="62"/>
      <c r="L11559" s="65"/>
      <c r="M11559" s="65"/>
      <c r="N11559" s="65"/>
      <c r="O11559" s="65"/>
      <c r="P11559" s="65"/>
      <c r="Q11559" s="65"/>
      <c r="R11559" s="65"/>
      <c r="S11559" s="65"/>
      <c r="T11559" s="66"/>
    </row>
    <row r="11560" spans="3:20" x14ac:dyDescent="0.3">
      <c r="C11560" s="62"/>
      <c r="D11560" s="62"/>
      <c r="E11560" s="62"/>
      <c r="F11560" s="62"/>
      <c r="G11560" s="62"/>
      <c r="H11560" s="62"/>
      <c r="I11560" s="62"/>
      <c r="J11560" s="62"/>
      <c r="K11560" s="62"/>
      <c r="L11560" s="65"/>
      <c r="M11560" s="65"/>
      <c r="N11560" s="65"/>
      <c r="O11560" s="65"/>
      <c r="P11560" s="65"/>
      <c r="Q11560" s="65"/>
      <c r="R11560" s="65"/>
      <c r="S11560" s="65"/>
      <c r="T11560" s="66"/>
    </row>
    <row r="11561" spans="3:20" x14ac:dyDescent="0.3">
      <c r="C11561" s="62"/>
      <c r="D11561" s="62"/>
      <c r="E11561" s="62"/>
      <c r="F11561" s="62"/>
      <c r="G11561" s="62"/>
      <c r="H11561" s="62"/>
      <c r="I11561" s="62"/>
      <c r="J11561" s="62"/>
      <c r="K11561" s="62"/>
      <c r="L11561" s="65"/>
      <c r="M11561" s="65"/>
      <c r="N11561" s="65"/>
      <c r="O11561" s="65"/>
      <c r="P11561" s="65"/>
      <c r="Q11561" s="65"/>
      <c r="R11561" s="65"/>
      <c r="S11561" s="65"/>
      <c r="T11561" s="66"/>
    </row>
    <row r="11562" spans="3:20" x14ac:dyDescent="0.3">
      <c r="C11562" s="62"/>
      <c r="D11562" s="62"/>
      <c r="E11562" s="62"/>
      <c r="F11562" s="62"/>
      <c r="G11562" s="62"/>
      <c r="H11562" s="62"/>
      <c r="I11562" s="62"/>
      <c r="J11562" s="62"/>
      <c r="K11562" s="62"/>
      <c r="L11562" s="65"/>
      <c r="M11562" s="65"/>
      <c r="N11562" s="65"/>
      <c r="O11562" s="65"/>
      <c r="P11562" s="65"/>
      <c r="Q11562" s="65"/>
      <c r="R11562" s="65"/>
      <c r="S11562" s="65"/>
      <c r="T11562" s="66"/>
    </row>
    <row r="11563" spans="3:20" x14ac:dyDescent="0.3">
      <c r="C11563" s="62"/>
      <c r="D11563" s="62"/>
      <c r="E11563" s="62"/>
      <c r="F11563" s="62"/>
      <c r="G11563" s="62"/>
      <c r="H11563" s="62"/>
      <c r="I11563" s="62"/>
      <c r="J11563" s="62"/>
      <c r="K11563" s="62"/>
      <c r="L11563" s="65"/>
      <c r="M11563" s="65"/>
      <c r="N11563" s="65"/>
      <c r="O11563" s="65"/>
      <c r="P11563" s="65"/>
      <c r="Q11563" s="65"/>
      <c r="R11563" s="65"/>
      <c r="S11563" s="65"/>
      <c r="T11563" s="66"/>
    </row>
    <row r="11564" spans="3:20" x14ac:dyDescent="0.3">
      <c r="C11564" s="62"/>
      <c r="D11564" s="62"/>
      <c r="E11564" s="62"/>
      <c r="F11564" s="62"/>
      <c r="G11564" s="62"/>
      <c r="H11564" s="62"/>
      <c r="I11564" s="62"/>
      <c r="J11564" s="62"/>
      <c r="K11564" s="62"/>
      <c r="L11564" s="65"/>
      <c r="M11564" s="65"/>
      <c r="N11564" s="65"/>
      <c r="O11564" s="65"/>
      <c r="P11564" s="65"/>
      <c r="Q11564" s="65"/>
      <c r="R11564" s="65"/>
      <c r="S11564" s="65"/>
      <c r="T11564" s="66"/>
    </row>
    <row r="11565" spans="3:20" x14ac:dyDescent="0.3">
      <c r="C11565" s="62"/>
      <c r="D11565" s="62"/>
      <c r="E11565" s="62"/>
      <c r="F11565" s="62"/>
      <c r="G11565" s="62"/>
      <c r="H11565" s="62"/>
      <c r="I11565" s="62"/>
      <c r="J11565" s="62"/>
      <c r="K11565" s="62"/>
      <c r="L11565" s="65"/>
      <c r="M11565" s="65"/>
      <c r="N11565" s="65"/>
      <c r="O11565" s="65"/>
      <c r="P11565" s="65"/>
      <c r="Q11565" s="65"/>
      <c r="R11565" s="65"/>
      <c r="S11565" s="65"/>
      <c r="T11565" s="66"/>
    </row>
    <row r="11566" spans="3:20" x14ac:dyDescent="0.3">
      <c r="C11566" s="62"/>
      <c r="D11566" s="62"/>
      <c r="E11566" s="62"/>
      <c r="F11566" s="62"/>
      <c r="G11566" s="62"/>
      <c r="H11566" s="62"/>
      <c r="I11566" s="62"/>
      <c r="J11566" s="62"/>
      <c r="K11566" s="62"/>
      <c r="L11566" s="65"/>
      <c r="M11566" s="65"/>
      <c r="N11566" s="65"/>
      <c r="O11566" s="65"/>
      <c r="P11566" s="65"/>
      <c r="Q11566" s="65"/>
      <c r="R11566" s="65"/>
      <c r="S11566" s="65"/>
      <c r="T11566" s="66"/>
    </row>
    <row r="11567" spans="3:20" x14ac:dyDescent="0.3">
      <c r="C11567" s="62"/>
      <c r="D11567" s="62"/>
      <c r="E11567" s="62"/>
      <c r="F11567" s="62"/>
      <c r="G11567" s="62"/>
      <c r="H11567" s="62"/>
      <c r="I11567" s="62"/>
      <c r="J11567" s="62"/>
      <c r="K11567" s="62"/>
      <c r="L11567" s="65"/>
      <c r="M11567" s="65"/>
      <c r="N11567" s="65"/>
      <c r="O11567" s="65"/>
      <c r="P11567" s="65"/>
      <c r="Q11567" s="65"/>
      <c r="R11567" s="65"/>
      <c r="S11567" s="65"/>
      <c r="T11567" s="66"/>
    </row>
    <row r="11568" spans="3:20" x14ac:dyDescent="0.3">
      <c r="C11568" s="62"/>
      <c r="D11568" s="62"/>
      <c r="E11568" s="62"/>
      <c r="F11568" s="62"/>
      <c r="G11568" s="62"/>
      <c r="H11568" s="62"/>
      <c r="I11568" s="62"/>
      <c r="J11568" s="62"/>
      <c r="K11568" s="62"/>
      <c r="L11568" s="65"/>
      <c r="M11568" s="65"/>
      <c r="N11568" s="65"/>
      <c r="O11568" s="65"/>
      <c r="P11568" s="65"/>
      <c r="Q11568" s="65"/>
      <c r="R11568" s="65"/>
      <c r="S11568" s="65"/>
      <c r="T11568" s="66"/>
    </row>
    <row r="11569" spans="3:20" x14ac:dyDescent="0.3">
      <c r="C11569" s="62"/>
      <c r="D11569" s="62"/>
      <c r="E11569" s="62"/>
      <c r="F11569" s="62"/>
      <c r="G11569" s="62"/>
      <c r="H11569" s="62"/>
      <c r="I11569" s="62"/>
      <c r="J11569" s="62"/>
      <c r="K11569" s="62"/>
      <c r="L11569" s="65"/>
      <c r="M11569" s="65"/>
      <c r="N11569" s="65"/>
      <c r="O11569" s="65"/>
      <c r="P11569" s="65"/>
      <c r="Q11569" s="65"/>
      <c r="R11569" s="65"/>
      <c r="S11569" s="65"/>
      <c r="T11569" s="66"/>
    </row>
    <row r="11570" spans="3:20" x14ac:dyDescent="0.3">
      <c r="C11570" s="62"/>
      <c r="D11570" s="62"/>
      <c r="E11570" s="62"/>
      <c r="F11570" s="62"/>
      <c r="G11570" s="62"/>
      <c r="H11570" s="62"/>
      <c r="I11570" s="62"/>
      <c r="J11570" s="62"/>
      <c r="K11570" s="62"/>
      <c r="L11570" s="65"/>
      <c r="M11570" s="65"/>
      <c r="N11570" s="65"/>
      <c r="O11570" s="65"/>
      <c r="P11570" s="65"/>
      <c r="Q11570" s="65"/>
      <c r="R11570" s="65"/>
      <c r="S11570" s="65"/>
      <c r="T11570" s="66"/>
    </row>
    <row r="11571" spans="3:20" x14ac:dyDescent="0.3">
      <c r="C11571" s="62"/>
      <c r="D11571" s="62"/>
      <c r="E11571" s="62"/>
      <c r="F11571" s="62"/>
      <c r="G11571" s="62"/>
      <c r="H11571" s="62"/>
      <c r="I11571" s="62"/>
      <c r="J11571" s="62"/>
      <c r="K11571" s="62"/>
      <c r="L11571" s="65"/>
      <c r="M11571" s="65"/>
      <c r="N11571" s="65"/>
      <c r="O11571" s="65"/>
      <c r="P11571" s="65"/>
      <c r="Q11571" s="65"/>
      <c r="R11571" s="65"/>
      <c r="S11571" s="65"/>
      <c r="T11571" s="66"/>
    </row>
    <row r="11572" spans="3:20" x14ac:dyDescent="0.3">
      <c r="C11572" s="62"/>
      <c r="D11572" s="62"/>
      <c r="E11572" s="62"/>
      <c r="F11572" s="62"/>
      <c r="G11572" s="62"/>
      <c r="H11572" s="62"/>
      <c r="I11572" s="62"/>
      <c r="J11572" s="62"/>
      <c r="K11572" s="62"/>
      <c r="L11572" s="65"/>
      <c r="M11572" s="65"/>
      <c r="N11572" s="65"/>
      <c r="O11572" s="65"/>
      <c r="P11572" s="65"/>
      <c r="Q11572" s="65"/>
      <c r="R11572" s="65"/>
      <c r="S11572" s="65"/>
      <c r="T11572" s="66"/>
    </row>
    <row r="11573" spans="3:20" x14ac:dyDescent="0.3">
      <c r="C11573" s="62"/>
      <c r="D11573" s="62"/>
      <c r="E11573" s="62"/>
      <c r="F11573" s="62"/>
      <c r="G11573" s="62"/>
      <c r="H11573" s="62"/>
      <c r="I11573" s="62"/>
      <c r="J11573" s="62"/>
      <c r="K11573" s="62"/>
      <c r="L11573" s="65"/>
      <c r="M11573" s="65"/>
      <c r="N11573" s="65"/>
      <c r="O11573" s="65"/>
      <c r="P11573" s="65"/>
      <c r="Q11573" s="65"/>
      <c r="R11573" s="65"/>
      <c r="S11573" s="65"/>
      <c r="T11573" s="66"/>
    </row>
    <row r="11574" spans="3:20" x14ac:dyDescent="0.3">
      <c r="C11574" s="62"/>
      <c r="D11574" s="62"/>
      <c r="E11574" s="62"/>
      <c r="F11574" s="62"/>
      <c r="G11574" s="62"/>
      <c r="H11574" s="62"/>
      <c r="I11574" s="62"/>
      <c r="J11574" s="62"/>
      <c r="K11574" s="62"/>
      <c r="L11574" s="65"/>
      <c r="M11574" s="65"/>
      <c r="N11574" s="65"/>
      <c r="O11574" s="65"/>
      <c r="P11574" s="65"/>
      <c r="Q11574" s="65"/>
      <c r="R11574" s="65"/>
      <c r="S11574" s="65"/>
      <c r="T11574" s="66"/>
    </row>
    <row r="11575" spans="3:20" x14ac:dyDescent="0.3">
      <c r="C11575" s="62"/>
      <c r="D11575" s="62"/>
      <c r="E11575" s="62"/>
      <c r="F11575" s="62"/>
      <c r="G11575" s="62"/>
      <c r="H11575" s="62"/>
      <c r="I11575" s="62"/>
      <c r="J11575" s="62"/>
      <c r="K11575" s="62"/>
      <c r="L11575" s="65"/>
      <c r="M11575" s="65"/>
      <c r="N11575" s="65"/>
      <c r="O11575" s="65"/>
      <c r="P11575" s="65"/>
      <c r="Q11575" s="65"/>
      <c r="R11575" s="65"/>
      <c r="S11575" s="65"/>
      <c r="T11575" s="66"/>
    </row>
    <row r="11576" spans="3:20" x14ac:dyDescent="0.3">
      <c r="C11576" s="62"/>
      <c r="D11576" s="62"/>
      <c r="E11576" s="62"/>
      <c r="F11576" s="62"/>
      <c r="G11576" s="62"/>
      <c r="H11576" s="62"/>
      <c r="I11576" s="62"/>
      <c r="J11576" s="62"/>
      <c r="K11576" s="62"/>
      <c r="L11576" s="65"/>
      <c r="M11576" s="65"/>
      <c r="N11576" s="65"/>
      <c r="O11576" s="65"/>
      <c r="P11576" s="65"/>
      <c r="Q11576" s="65"/>
      <c r="R11576" s="65"/>
      <c r="S11576" s="65"/>
      <c r="T11576" s="66"/>
    </row>
    <row r="11577" spans="3:20" x14ac:dyDescent="0.3">
      <c r="C11577" s="62"/>
      <c r="D11577" s="62"/>
      <c r="E11577" s="62"/>
      <c r="F11577" s="62"/>
      <c r="G11577" s="62"/>
      <c r="H11577" s="62"/>
      <c r="I11577" s="62"/>
      <c r="J11577" s="62"/>
      <c r="K11577" s="62"/>
      <c r="L11577" s="65"/>
      <c r="M11577" s="65"/>
      <c r="N11577" s="65"/>
      <c r="O11577" s="65"/>
      <c r="P11577" s="65"/>
      <c r="Q11577" s="65"/>
      <c r="R11577" s="65"/>
      <c r="S11577" s="65"/>
      <c r="T11577" s="66"/>
    </row>
    <row r="11578" spans="3:20" x14ac:dyDescent="0.3">
      <c r="C11578" s="62"/>
      <c r="D11578" s="62"/>
      <c r="E11578" s="62"/>
      <c r="F11578" s="62"/>
      <c r="G11578" s="62"/>
      <c r="H11578" s="62"/>
      <c r="I11578" s="62"/>
      <c r="J11578" s="62"/>
      <c r="K11578" s="62"/>
      <c r="L11578" s="65"/>
      <c r="M11578" s="65"/>
      <c r="N11578" s="65"/>
      <c r="O11578" s="65"/>
      <c r="P11578" s="65"/>
      <c r="Q11578" s="65"/>
      <c r="R11578" s="65"/>
      <c r="S11578" s="65"/>
      <c r="T11578" s="66"/>
    </row>
    <row r="11579" spans="3:20" x14ac:dyDescent="0.3">
      <c r="C11579" s="62"/>
      <c r="D11579" s="62"/>
      <c r="E11579" s="62"/>
      <c r="F11579" s="62"/>
      <c r="G11579" s="62"/>
      <c r="H11579" s="62"/>
      <c r="I11579" s="62"/>
      <c r="J11579" s="62"/>
      <c r="K11579" s="62"/>
      <c r="L11579" s="65"/>
      <c r="M11579" s="65"/>
      <c r="N11579" s="65"/>
      <c r="O11579" s="65"/>
      <c r="P11579" s="65"/>
      <c r="Q11579" s="65"/>
      <c r="R11579" s="65"/>
      <c r="S11579" s="65"/>
      <c r="T11579" s="66"/>
    </row>
    <row r="11580" spans="3:20" x14ac:dyDescent="0.3">
      <c r="C11580" s="62"/>
      <c r="D11580" s="62"/>
      <c r="E11580" s="62"/>
      <c r="F11580" s="62"/>
      <c r="G11580" s="62"/>
      <c r="H11580" s="62"/>
      <c r="I11580" s="62"/>
      <c r="J11580" s="62"/>
      <c r="K11580" s="62"/>
      <c r="L11580" s="65"/>
      <c r="M11580" s="65"/>
      <c r="N11580" s="65"/>
      <c r="O11580" s="65"/>
      <c r="P11580" s="65"/>
      <c r="Q11580" s="65"/>
      <c r="R11580" s="65"/>
      <c r="S11580" s="65"/>
      <c r="T11580" s="66"/>
    </row>
    <row r="11581" spans="3:20" x14ac:dyDescent="0.3">
      <c r="C11581" s="62"/>
      <c r="D11581" s="62"/>
      <c r="E11581" s="62"/>
      <c r="F11581" s="62"/>
      <c r="G11581" s="62"/>
      <c r="H11581" s="62"/>
      <c r="I11581" s="62"/>
      <c r="J11581" s="62"/>
      <c r="K11581" s="62"/>
      <c r="L11581" s="65"/>
      <c r="M11581" s="65"/>
      <c r="N11581" s="65"/>
      <c r="O11581" s="65"/>
      <c r="P11581" s="65"/>
      <c r="Q11581" s="65"/>
      <c r="R11581" s="65"/>
      <c r="S11581" s="65"/>
      <c r="T11581" s="66"/>
    </row>
    <row r="11582" spans="3:20" x14ac:dyDescent="0.3">
      <c r="C11582" s="62"/>
      <c r="D11582" s="62"/>
      <c r="E11582" s="62"/>
      <c r="F11582" s="62"/>
      <c r="G11582" s="62"/>
      <c r="H11582" s="62"/>
      <c r="I11582" s="62"/>
      <c r="J11582" s="62"/>
      <c r="K11582" s="62"/>
      <c r="L11582" s="65"/>
      <c r="M11582" s="65"/>
      <c r="N11582" s="65"/>
      <c r="O11582" s="65"/>
      <c r="P11582" s="65"/>
      <c r="Q11582" s="65"/>
      <c r="R11582" s="65"/>
      <c r="S11582" s="65"/>
      <c r="T11582" s="66"/>
    </row>
    <row r="11583" spans="3:20" x14ac:dyDescent="0.3">
      <c r="C11583" s="62"/>
      <c r="D11583" s="62"/>
      <c r="E11583" s="62"/>
      <c r="F11583" s="62"/>
      <c r="G11583" s="62"/>
      <c r="H11583" s="62"/>
      <c r="I11583" s="62"/>
      <c r="J11583" s="62"/>
      <c r="K11583" s="62"/>
      <c r="L11583" s="65"/>
      <c r="M11583" s="65"/>
      <c r="N11583" s="65"/>
      <c r="O11583" s="65"/>
      <c r="P11583" s="65"/>
      <c r="Q11583" s="65"/>
      <c r="R11583" s="65"/>
      <c r="S11583" s="65"/>
      <c r="T11583" s="66"/>
    </row>
    <row r="11584" spans="3:20" x14ac:dyDescent="0.3">
      <c r="C11584" s="62"/>
      <c r="D11584" s="62"/>
      <c r="E11584" s="62"/>
      <c r="F11584" s="62"/>
      <c r="G11584" s="62"/>
      <c r="H11584" s="62"/>
      <c r="I11584" s="62"/>
      <c r="J11584" s="62"/>
      <c r="K11584" s="62"/>
      <c r="L11584" s="65"/>
      <c r="M11584" s="65"/>
      <c r="N11584" s="65"/>
      <c r="O11584" s="65"/>
      <c r="P11584" s="65"/>
      <c r="Q11584" s="65"/>
      <c r="R11584" s="65"/>
      <c r="S11584" s="65"/>
      <c r="T11584" s="66"/>
    </row>
    <row r="11585" spans="3:20" x14ac:dyDescent="0.3">
      <c r="C11585" s="62"/>
      <c r="D11585" s="62"/>
      <c r="E11585" s="62"/>
      <c r="F11585" s="62"/>
      <c r="G11585" s="62"/>
      <c r="H11585" s="62"/>
      <c r="I11585" s="62"/>
      <c r="J11585" s="62"/>
      <c r="K11585" s="62"/>
      <c r="L11585" s="65"/>
      <c r="M11585" s="65"/>
      <c r="N11585" s="65"/>
      <c r="O11585" s="65"/>
      <c r="P11585" s="65"/>
      <c r="Q11585" s="65"/>
      <c r="R11585" s="65"/>
      <c r="S11585" s="65"/>
      <c r="T11585" s="66"/>
    </row>
    <row r="11586" spans="3:20" x14ac:dyDescent="0.3">
      <c r="C11586" s="62"/>
      <c r="D11586" s="62"/>
      <c r="E11586" s="62"/>
      <c r="F11586" s="62"/>
      <c r="G11586" s="62"/>
      <c r="H11586" s="62"/>
      <c r="I11586" s="62"/>
      <c r="J11586" s="62"/>
      <c r="K11586" s="62"/>
      <c r="L11586" s="65"/>
      <c r="M11586" s="65"/>
      <c r="N11586" s="65"/>
      <c r="O11586" s="65"/>
      <c r="P11586" s="65"/>
      <c r="Q11586" s="65"/>
      <c r="R11586" s="65"/>
      <c r="S11586" s="65"/>
      <c r="T11586" s="66"/>
    </row>
    <row r="11587" spans="3:20" x14ac:dyDescent="0.3">
      <c r="C11587" s="62"/>
      <c r="D11587" s="62"/>
      <c r="E11587" s="62"/>
      <c r="F11587" s="62"/>
      <c r="G11587" s="62"/>
      <c r="H11587" s="62"/>
      <c r="I11587" s="62"/>
      <c r="J11587" s="62"/>
      <c r="K11587" s="62"/>
      <c r="L11587" s="65"/>
      <c r="M11587" s="65"/>
      <c r="N11587" s="65"/>
      <c r="O11587" s="65"/>
      <c r="P11587" s="65"/>
      <c r="Q11587" s="65"/>
      <c r="R11587" s="65"/>
      <c r="S11587" s="65"/>
      <c r="T11587" s="66"/>
    </row>
    <row r="11588" spans="3:20" x14ac:dyDescent="0.3">
      <c r="C11588" s="62"/>
      <c r="D11588" s="62"/>
      <c r="E11588" s="62"/>
      <c r="F11588" s="62"/>
      <c r="G11588" s="62"/>
      <c r="H11588" s="62"/>
      <c r="I11588" s="62"/>
      <c r="J11588" s="62"/>
      <c r="K11588" s="62"/>
      <c r="L11588" s="65"/>
      <c r="M11588" s="65"/>
      <c r="N11588" s="65"/>
      <c r="O11588" s="65"/>
      <c r="P11588" s="65"/>
      <c r="Q11588" s="65"/>
      <c r="R11588" s="65"/>
      <c r="S11588" s="65"/>
      <c r="T11588" s="66"/>
    </row>
    <row r="11589" spans="3:20" x14ac:dyDescent="0.3">
      <c r="C11589" s="62"/>
      <c r="D11589" s="62"/>
      <c r="E11589" s="62"/>
      <c r="F11589" s="62"/>
      <c r="G11589" s="62"/>
      <c r="H11589" s="62"/>
      <c r="I11589" s="62"/>
      <c r="J11589" s="62"/>
      <c r="K11589" s="62"/>
      <c r="L11589" s="65"/>
      <c r="M11589" s="65"/>
      <c r="N11589" s="65"/>
      <c r="O11589" s="65"/>
      <c r="P11589" s="65"/>
      <c r="Q11589" s="65"/>
      <c r="R11589" s="65"/>
      <c r="S11589" s="65"/>
      <c r="T11589" s="66"/>
    </row>
    <row r="11590" spans="3:20" x14ac:dyDescent="0.3">
      <c r="C11590" s="62"/>
      <c r="D11590" s="62"/>
      <c r="E11590" s="62"/>
      <c r="F11590" s="62"/>
      <c r="G11590" s="62"/>
      <c r="H11590" s="62"/>
      <c r="I11590" s="62"/>
      <c r="J11590" s="62"/>
      <c r="K11590" s="62"/>
      <c r="L11590" s="65"/>
      <c r="M11590" s="65"/>
      <c r="N11590" s="65"/>
      <c r="O11590" s="65"/>
      <c r="P11590" s="65"/>
      <c r="Q11590" s="65"/>
      <c r="R11590" s="65"/>
      <c r="S11590" s="65"/>
      <c r="T11590" s="66"/>
    </row>
    <row r="11591" spans="3:20" x14ac:dyDescent="0.3">
      <c r="C11591" s="62"/>
      <c r="D11591" s="62"/>
      <c r="E11591" s="62"/>
      <c r="F11591" s="62"/>
      <c r="G11591" s="62"/>
      <c r="H11591" s="62"/>
      <c r="I11591" s="62"/>
      <c r="J11591" s="62"/>
      <c r="K11591" s="62"/>
      <c r="L11591" s="65"/>
      <c r="M11591" s="65"/>
      <c r="N11591" s="65"/>
      <c r="O11591" s="65"/>
      <c r="P11591" s="65"/>
      <c r="Q11591" s="65"/>
      <c r="R11591" s="65"/>
      <c r="S11591" s="65"/>
      <c r="T11591" s="66"/>
    </row>
    <row r="11592" spans="3:20" x14ac:dyDescent="0.3">
      <c r="C11592" s="62"/>
      <c r="D11592" s="62"/>
      <c r="E11592" s="62"/>
      <c r="F11592" s="62"/>
      <c r="G11592" s="62"/>
      <c r="H11592" s="62"/>
      <c r="I11592" s="62"/>
      <c r="J11592" s="62"/>
      <c r="K11592" s="62"/>
      <c r="L11592" s="65"/>
      <c r="M11592" s="65"/>
      <c r="N11592" s="65"/>
      <c r="O11592" s="65"/>
      <c r="P11592" s="65"/>
      <c r="Q11592" s="65"/>
      <c r="R11592" s="65"/>
      <c r="S11592" s="65"/>
      <c r="T11592" s="66"/>
    </row>
    <row r="11593" spans="3:20" x14ac:dyDescent="0.3">
      <c r="C11593" s="62"/>
      <c r="D11593" s="62"/>
      <c r="E11593" s="62"/>
      <c r="F11593" s="62"/>
      <c r="G11593" s="62"/>
      <c r="H11593" s="62"/>
      <c r="I11593" s="62"/>
      <c r="J11593" s="62"/>
      <c r="K11593" s="62"/>
      <c r="L11593" s="65"/>
      <c r="M11593" s="65"/>
      <c r="N11593" s="65"/>
      <c r="O11593" s="65"/>
      <c r="P11593" s="65"/>
      <c r="Q11593" s="65"/>
      <c r="R11593" s="65"/>
      <c r="S11593" s="65"/>
      <c r="T11593" s="66"/>
    </row>
    <row r="11594" spans="3:20" x14ac:dyDescent="0.3">
      <c r="C11594" s="62"/>
      <c r="D11594" s="62"/>
      <c r="E11594" s="62"/>
      <c r="F11594" s="62"/>
      <c r="G11594" s="62"/>
      <c r="H11594" s="62"/>
      <c r="I11594" s="62"/>
      <c r="J11594" s="62"/>
      <c r="K11594" s="62"/>
      <c r="L11594" s="65"/>
      <c r="M11594" s="65"/>
      <c r="N11594" s="65"/>
      <c r="O11594" s="65"/>
      <c r="P11594" s="65"/>
      <c r="Q11594" s="65"/>
      <c r="R11594" s="65"/>
      <c r="S11594" s="65"/>
      <c r="T11594" s="66"/>
    </row>
    <row r="11595" spans="3:20" x14ac:dyDescent="0.3">
      <c r="C11595" s="62"/>
      <c r="D11595" s="62"/>
      <c r="E11595" s="62"/>
      <c r="F11595" s="62"/>
      <c r="G11595" s="62"/>
      <c r="H11595" s="62"/>
      <c r="I11595" s="62"/>
      <c r="J11595" s="62"/>
      <c r="K11595" s="62"/>
      <c r="L11595" s="65"/>
      <c r="M11595" s="65"/>
      <c r="N11595" s="65"/>
      <c r="O11595" s="65"/>
      <c r="P11595" s="65"/>
      <c r="Q11595" s="65"/>
      <c r="R11595" s="65"/>
      <c r="S11595" s="65"/>
      <c r="T11595" s="66"/>
    </row>
    <row r="11596" spans="3:20" x14ac:dyDescent="0.3">
      <c r="C11596" s="62"/>
      <c r="D11596" s="62"/>
      <c r="E11596" s="62"/>
      <c r="F11596" s="62"/>
      <c r="G11596" s="62"/>
      <c r="H11596" s="62"/>
      <c r="I11596" s="62"/>
      <c r="J11596" s="62"/>
      <c r="K11596" s="62"/>
      <c r="L11596" s="65"/>
      <c r="M11596" s="65"/>
      <c r="N11596" s="65"/>
      <c r="O11596" s="65"/>
      <c r="P11596" s="65"/>
      <c r="Q11596" s="65"/>
      <c r="R11596" s="65"/>
      <c r="S11596" s="65"/>
      <c r="T11596" s="66"/>
    </row>
    <row r="11597" spans="3:20" x14ac:dyDescent="0.3">
      <c r="C11597" s="62"/>
      <c r="D11597" s="62"/>
      <c r="E11597" s="62"/>
      <c r="F11597" s="62"/>
      <c r="G11597" s="62"/>
      <c r="H11597" s="62"/>
      <c r="I11597" s="62"/>
      <c r="J11597" s="62"/>
      <c r="K11597" s="62"/>
      <c r="L11597" s="65"/>
      <c r="M11597" s="65"/>
      <c r="N11597" s="65"/>
      <c r="O11597" s="65"/>
      <c r="P11597" s="65"/>
      <c r="Q11597" s="65"/>
      <c r="R11597" s="65"/>
      <c r="S11597" s="65"/>
      <c r="T11597" s="66"/>
    </row>
    <row r="11598" spans="3:20" x14ac:dyDescent="0.3">
      <c r="C11598" s="62"/>
      <c r="D11598" s="62"/>
      <c r="E11598" s="62"/>
      <c r="F11598" s="62"/>
      <c r="G11598" s="62"/>
      <c r="H11598" s="62"/>
      <c r="I11598" s="62"/>
      <c r="J11598" s="62"/>
      <c r="K11598" s="62"/>
      <c r="L11598" s="65"/>
      <c r="M11598" s="65"/>
      <c r="N11598" s="65"/>
      <c r="O11598" s="65"/>
      <c r="P11598" s="65"/>
      <c r="Q11598" s="65"/>
      <c r="R11598" s="65"/>
      <c r="S11598" s="65"/>
      <c r="T11598" s="66"/>
    </row>
    <row r="11599" spans="3:20" x14ac:dyDescent="0.3">
      <c r="C11599" s="62"/>
      <c r="D11599" s="62"/>
      <c r="E11599" s="62"/>
      <c r="F11599" s="62"/>
      <c r="G11599" s="62"/>
      <c r="H11599" s="62"/>
      <c r="I11599" s="62"/>
      <c r="J11599" s="62"/>
      <c r="K11599" s="62"/>
      <c r="L11599" s="65"/>
      <c r="M11599" s="65"/>
      <c r="N11599" s="65"/>
      <c r="O11599" s="65"/>
      <c r="P11599" s="65"/>
      <c r="Q11599" s="65"/>
      <c r="R11599" s="65"/>
      <c r="S11599" s="65"/>
      <c r="T11599" s="66"/>
    </row>
    <row r="11600" spans="3:20" x14ac:dyDescent="0.3">
      <c r="C11600" s="62"/>
      <c r="D11600" s="62"/>
      <c r="E11600" s="62"/>
      <c r="F11600" s="62"/>
      <c r="G11600" s="62"/>
      <c r="H11600" s="62"/>
      <c r="I11600" s="62"/>
      <c r="J11600" s="62"/>
      <c r="K11600" s="62"/>
      <c r="L11600" s="65"/>
      <c r="M11600" s="65"/>
      <c r="N11600" s="65"/>
      <c r="O11600" s="65"/>
      <c r="P11600" s="65"/>
      <c r="Q11600" s="65"/>
      <c r="R11600" s="65"/>
      <c r="S11600" s="65"/>
      <c r="T11600" s="66"/>
    </row>
    <row r="11601" spans="3:20" x14ac:dyDescent="0.3">
      <c r="C11601" s="62"/>
      <c r="D11601" s="62"/>
      <c r="E11601" s="62"/>
      <c r="F11601" s="62"/>
      <c r="G11601" s="62"/>
      <c r="H11601" s="62"/>
      <c r="I11601" s="62"/>
      <c r="J11601" s="62"/>
      <c r="K11601" s="62"/>
      <c r="L11601" s="65"/>
      <c r="M11601" s="65"/>
      <c r="N11601" s="65"/>
      <c r="O11601" s="65"/>
      <c r="P11601" s="65"/>
      <c r="Q11601" s="65"/>
      <c r="R11601" s="65"/>
      <c r="S11601" s="65"/>
      <c r="T11601" s="66"/>
    </row>
    <row r="11602" spans="3:20" x14ac:dyDescent="0.3">
      <c r="C11602" s="62"/>
      <c r="D11602" s="62"/>
      <c r="E11602" s="62"/>
      <c r="F11602" s="62"/>
      <c r="G11602" s="62"/>
      <c r="H11602" s="62"/>
      <c r="I11602" s="62"/>
      <c r="J11602" s="62"/>
      <c r="K11602" s="62"/>
      <c r="L11602" s="65"/>
      <c r="M11602" s="65"/>
      <c r="N11602" s="65"/>
      <c r="O11602" s="65"/>
      <c r="P11602" s="65"/>
      <c r="Q11602" s="65"/>
      <c r="R11602" s="65"/>
      <c r="S11602" s="65"/>
      <c r="T11602" s="66"/>
    </row>
    <row r="11603" spans="3:20" x14ac:dyDescent="0.3">
      <c r="C11603" s="62"/>
      <c r="D11603" s="62"/>
      <c r="E11603" s="62"/>
      <c r="F11603" s="62"/>
      <c r="G11603" s="62"/>
      <c r="H11603" s="62"/>
      <c r="I11603" s="62"/>
      <c r="J11603" s="62"/>
      <c r="K11603" s="62"/>
      <c r="L11603" s="65"/>
      <c r="M11603" s="65"/>
      <c r="N11603" s="65"/>
      <c r="O11603" s="65"/>
      <c r="P11603" s="65"/>
      <c r="Q11603" s="65"/>
      <c r="R11603" s="65"/>
      <c r="S11603" s="65"/>
      <c r="T11603" s="66"/>
    </row>
    <row r="11604" spans="3:20" x14ac:dyDescent="0.3">
      <c r="C11604" s="62"/>
      <c r="D11604" s="62"/>
      <c r="E11604" s="62"/>
      <c r="F11604" s="62"/>
      <c r="G11604" s="62"/>
      <c r="H11604" s="62"/>
      <c r="I11604" s="62"/>
      <c r="J11604" s="62"/>
      <c r="K11604" s="62"/>
      <c r="L11604" s="65"/>
      <c r="M11604" s="65"/>
      <c r="N11604" s="65"/>
      <c r="O11604" s="65"/>
      <c r="P11604" s="65"/>
      <c r="Q11604" s="65"/>
      <c r="R11604" s="65"/>
      <c r="S11604" s="65"/>
      <c r="T11604" s="66"/>
    </row>
    <row r="11605" spans="3:20" x14ac:dyDescent="0.3">
      <c r="C11605" s="62"/>
      <c r="D11605" s="62"/>
      <c r="E11605" s="62"/>
      <c r="F11605" s="62"/>
      <c r="G11605" s="62"/>
      <c r="H11605" s="62"/>
      <c r="I11605" s="62"/>
      <c r="J11605" s="62"/>
      <c r="K11605" s="62"/>
      <c r="L11605" s="65"/>
      <c r="M11605" s="65"/>
      <c r="N11605" s="65"/>
      <c r="O11605" s="65"/>
      <c r="P11605" s="65"/>
      <c r="Q11605" s="65"/>
      <c r="R11605" s="65"/>
      <c r="S11605" s="65"/>
      <c r="T11605" s="66"/>
    </row>
    <row r="11606" spans="3:20" x14ac:dyDescent="0.3">
      <c r="C11606" s="62"/>
      <c r="D11606" s="62"/>
      <c r="E11606" s="62"/>
      <c r="F11606" s="62"/>
      <c r="G11606" s="62"/>
      <c r="H11606" s="62"/>
      <c r="I11606" s="62"/>
      <c r="J11606" s="62"/>
      <c r="K11606" s="62"/>
      <c r="L11606" s="65"/>
      <c r="M11606" s="65"/>
      <c r="N11606" s="65"/>
      <c r="O11606" s="65"/>
      <c r="P11606" s="65"/>
      <c r="Q11606" s="65"/>
      <c r="R11606" s="65"/>
      <c r="S11606" s="65"/>
      <c r="T11606" s="66"/>
    </row>
    <row r="11607" spans="3:20" x14ac:dyDescent="0.3">
      <c r="C11607" s="62"/>
      <c r="D11607" s="62"/>
      <c r="E11607" s="62"/>
      <c r="F11607" s="62"/>
      <c r="G11607" s="62"/>
      <c r="H11607" s="62"/>
      <c r="I11607" s="62"/>
      <c r="J11607" s="62"/>
      <c r="K11607" s="62"/>
      <c r="L11607" s="65"/>
      <c r="M11607" s="65"/>
      <c r="N11607" s="65"/>
      <c r="O11607" s="65"/>
      <c r="P11607" s="65"/>
      <c r="Q11607" s="65"/>
      <c r="R11607" s="65"/>
      <c r="S11607" s="65"/>
      <c r="T11607" s="66"/>
    </row>
    <row r="11608" spans="3:20" x14ac:dyDescent="0.3">
      <c r="C11608" s="62"/>
      <c r="D11608" s="62"/>
      <c r="E11608" s="62"/>
      <c r="F11608" s="62"/>
      <c r="G11608" s="62"/>
      <c r="H11608" s="62"/>
      <c r="I11608" s="62"/>
      <c r="J11608" s="62"/>
      <c r="K11608" s="62"/>
      <c r="L11608" s="65"/>
      <c r="M11608" s="65"/>
      <c r="N11608" s="65"/>
      <c r="O11608" s="65"/>
      <c r="P11608" s="65"/>
      <c r="Q11608" s="65"/>
      <c r="R11608" s="65"/>
      <c r="S11608" s="65"/>
      <c r="T11608" s="66"/>
    </row>
    <row r="11609" spans="3:20" x14ac:dyDescent="0.3">
      <c r="C11609" s="62"/>
      <c r="D11609" s="62"/>
      <c r="E11609" s="62"/>
      <c r="F11609" s="62"/>
      <c r="G11609" s="62"/>
      <c r="H11609" s="62"/>
      <c r="I11609" s="62"/>
      <c r="J11609" s="62"/>
      <c r="K11609" s="62"/>
      <c r="L11609" s="65"/>
      <c r="M11609" s="65"/>
      <c r="N11609" s="65"/>
      <c r="O11609" s="65"/>
      <c r="P11609" s="65"/>
      <c r="Q11609" s="65"/>
      <c r="R11609" s="65"/>
      <c r="S11609" s="65"/>
      <c r="T11609" s="66"/>
    </row>
    <row r="11610" spans="3:20" x14ac:dyDescent="0.3">
      <c r="C11610" s="62"/>
      <c r="D11610" s="62"/>
      <c r="E11610" s="62"/>
      <c r="F11610" s="62"/>
      <c r="G11610" s="62"/>
      <c r="H11610" s="62"/>
      <c r="I11610" s="62"/>
      <c r="J11610" s="62"/>
      <c r="K11610" s="62"/>
      <c r="L11610" s="65"/>
      <c r="M11610" s="65"/>
      <c r="N11610" s="65"/>
      <c r="O11610" s="65"/>
      <c r="P11610" s="65"/>
      <c r="Q11610" s="65"/>
      <c r="R11610" s="65"/>
      <c r="S11610" s="65"/>
      <c r="T11610" s="66"/>
    </row>
    <row r="11611" spans="3:20" x14ac:dyDescent="0.3">
      <c r="C11611" s="62"/>
      <c r="D11611" s="62"/>
      <c r="E11611" s="62"/>
      <c r="F11611" s="62"/>
      <c r="G11611" s="62"/>
      <c r="H11611" s="62"/>
      <c r="I11611" s="62"/>
      <c r="J11611" s="62"/>
      <c r="K11611" s="62"/>
      <c r="L11611" s="65"/>
      <c r="M11611" s="65"/>
      <c r="N11611" s="65"/>
      <c r="O11611" s="65"/>
      <c r="P11611" s="65"/>
      <c r="Q11611" s="65"/>
      <c r="R11611" s="65"/>
      <c r="S11611" s="65"/>
      <c r="T11611" s="66"/>
    </row>
    <row r="11612" spans="3:20" x14ac:dyDescent="0.3">
      <c r="C11612" s="62"/>
      <c r="D11612" s="62"/>
      <c r="E11612" s="62"/>
      <c r="F11612" s="62"/>
      <c r="G11612" s="62"/>
      <c r="H11612" s="62"/>
      <c r="I11612" s="62"/>
      <c r="J11612" s="62"/>
      <c r="K11612" s="62"/>
      <c r="L11612" s="65"/>
      <c r="M11612" s="65"/>
      <c r="N11612" s="65"/>
      <c r="O11612" s="65"/>
      <c r="P11612" s="65"/>
      <c r="Q11612" s="65"/>
      <c r="R11612" s="65"/>
      <c r="S11612" s="65"/>
      <c r="T11612" s="66"/>
    </row>
    <row r="11613" spans="3:20" x14ac:dyDescent="0.3">
      <c r="C11613" s="62"/>
      <c r="D11613" s="62"/>
      <c r="E11613" s="62"/>
      <c r="F11613" s="62"/>
      <c r="G11613" s="62"/>
      <c r="H11613" s="62"/>
      <c r="I11613" s="62"/>
      <c r="J11613" s="62"/>
      <c r="K11613" s="62"/>
      <c r="L11613" s="65"/>
      <c r="M11613" s="65"/>
      <c r="N11613" s="65"/>
      <c r="O11613" s="65"/>
      <c r="P11613" s="65"/>
      <c r="Q11613" s="65"/>
      <c r="R11613" s="65"/>
      <c r="S11613" s="65"/>
      <c r="T11613" s="66"/>
    </row>
    <row r="11614" spans="3:20" x14ac:dyDescent="0.3">
      <c r="C11614" s="62"/>
      <c r="D11614" s="62"/>
      <c r="E11614" s="62"/>
      <c r="F11614" s="62"/>
      <c r="G11614" s="62"/>
      <c r="H11614" s="62"/>
      <c r="I11614" s="62"/>
      <c r="J11614" s="62"/>
      <c r="K11614" s="62"/>
      <c r="L11614" s="65"/>
      <c r="M11614" s="65"/>
      <c r="N11614" s="65"/>
      <c r="O11614" s="65"/>
      <c r="P11614" s="65"/>
      <c r="Q11614" s="65"/>
      <c r="R11614" s="65"/>
      <c r="S11614" s="65"/>
      <c r="T11614" s="66"/>
    </row>
    <row r="11615" spans="3:20" x14ac:dyDescent="0.3">
      <c r="C11615" s="62"/>
      <c r="D11615" s="62"/>
      <c r="E11615" s="62"/>
      <c r="F11615" s="62"/>
      <c r="G11615" s="62"/>
      <c r="H11615" s="62"/>
      <c r="I11615" s="62"/>
      <c r="J11615" s="62"/>
      <c r="K11615" s="62"/>
      <c r="L11615" s="65"/>
      <c r="M11615" s="65"/>
      <c r="N11615" s="65"/>
      <c r="O11615" s="65"/>
      <c r="P11615" s="65"/>
      <c r="Q11615" s="65"/>
      <c r="R11615" s="65"/>
      <c r="S11615" s="65"/>
      <c r="T11615" s="66"/>
    </row>
    <row r="11616" spans="3:20" x14ac:dyDescent="0.3">
      <c r="C11616" s="62"/>
      <c r="D11616" s="62"/>
      <c r="E11616" s="62"/>
      <c r="F11616" s="62"/>
      <c r="G11616" s="62"/>
      <c r="H11616" s="62"/>
      <c r="I11616" s="62"/>
      <c r="J11616" s="62"/>
      <c r="K11616" s="62"/>
      <c r="L11616" s="65"/>
      <c r="M11616" s="65"/>
      <c r="N11616" s="65"/>
      <c r="O11616" s="65"/>
      <c r="P11616" s="65"/>
      <c r="Q11616" s="65"/>
      <c r="R11616" s="65"/>
      <c r="S11616" s="65"/>
      <c r="T11616" s="66"/>
    </row>
    <row r="11617" spans="3:20" x14ac:dyDescent="0.3">
      <c r="C11617" s="62"/>
      <c r="D11617" s="62"/>
      <c r="E11617" s="62"/>
      <c r="F11617" s="62"/>
      <c r="G11617" s="62"/>
      <c r="H11617" s="62"/>
      <c r="I11617" s="62"/>
      <c r="J11617" s="62"/>
      <c r="K11617" s="62"/>
      <c r="L11617" s="65"/>
      <c r="M11617" s="65"/>
      <c r="N11617" s="65"/>
      <c r="O11617" s="65"/>
      <c r="P11617" s="65"/>
      <c r="Q11617" s="65"/>
      <c r="R11617" s="65"/>
      <c r="S11617" s="65"/>
      <c r="T11617" s="66"/>
    </row>
    <row r="11618" spans="3:20" x14ac:dyDescent="0.3">
      <c r="C11618" s="62"/>
      <c r="D11618" s="62"/>
      <c r="E11618" s="62"/>
      <c r="F11618" s="62"/>
      <c r="G11618" s="62"/>
      <c r="H11618" s="62"/>
      <c r="I11618" s="62"/>
      <c r="J11618" s="62"/>
      <c r="K11618" s="62"/>
      <c r="L11618" s="65"/>
      <c r="M11618" s="65"/>
      <c r="N11618" s="65"/>
      <c r="O11618" s="65"/>
      <c r="P11618" s="65"/>
      <c r="Q11618" s="65"/>
      <c r="R11618" s="65"/>
      <c r="S11618" s="65"/>
      <c r="T11618" s="66"/>
    </row>
    <row r="11619" spans="3:20" x14ac:dyDescent="0.3">
      <c r="C11619" s="62"/>
      <c r="D11619" s="62"/>
      <c r="E11619" s="62"/>
      <c r="F11619" s="62"/>
      <c r="G11619" s="62"/>
      <c r="H11619" s="62"/>
      <c r="I11619" s="62"/>
      <c r="J11619" s="62"/>
      <c r="K11619" s="62"/>
      <c r="L11619" s="65"/>
      <c r="M11619" s="65"/>
      <c r="N11619" s="65"/>
      <c r="O11619" s="65"/>
      <c r="P11619" s="65"/>
      <c r="Q11619" s="65"/>
      <c r="R11619" s="65"/>
      <c r="S11619" s="65"/>
      <c r="T11619" s="66"/>
    </row>
    <row r="11620" spans="3:20" x14ac:dyDescent="0.3">
      <c r="C11620" s="62"/>
      <c r="D11620" s="62"/>
      <c r="E11620" s="62"/>
      <c r="F11620" s="62"/>
      <c r="G11620" s="62"/>
      <c r="H11620" s="62"/>
      <c r="I11620" s="62"/>
      <c r="J11620" s="62"/>
      <c r="K11620" s="62"/>
      <c r="L11620" s="65"/>
      <c r="M11620" s="65"/>
      <c r="N11620" s="65"/>
      <c r="O11620" s="65"/>
      <c r="P11620" s="65"/>
      <c r="Q11620" s="65"/>
      <c r="R11620" s="65"/>
      <c r="S11620" s="65"/>
      <c r="T11620" s="66"/>
    </row>
    <row r="11621" spans="3:20" x14ac:dyDescent="0.3">
      <c r="C11621" s="62"/>
      <c r="D11621" s="62"/>
      <c r="E11621" s="62"/>
      <c r="F11621" s="62"/>
      <c r="G11621" s="62"/>
      <c r="H11621" s="62"/>
      <c r="I11621" s="62"/>
      <c r="J11621" s="62"/>
      <c r="K11621" s="62"/>
      <c r="L11621" s="65"/>
      <c r="M11621" s="65"/>
      <c r="N11621" s="65"/>
      <c r="O11621" s="65"/>
      <c r="P11621" s="65"/>
      <c r="Q11621" s="65"/>
      <c r="R11621" s="65"/>
      <c r="S11621" s="65"/>
      <c r="T11621" s="66"/>
    </row>
    <row r="11622" spans="3:20" x14ac:dyDescent="0.3">
      <c r="C11622" s="62"/>
      <c r="D11622" s="62"/>
      <c r="E11622" s="62"/>
      <c r="F11622" s="62"/>
      <c r="G11622" s="62"/>
      <c r="H11622" s="62"/>
      <c r="I11622" s="62"/>
      <c r="J11622" s="62"/>
      <c r="K11622" s="62"/>
      <c r="L11622" s="65"/>
      <c r="M11622" s="65"/>
      <c r="N11622" s="65"/>
      <c r="O11622" s="65"/>
      <c r="P11622" s="65"/>
      <c r="Q11622" s="65"/>
      <c r="R11622" s="65"/>
      <c r="S11622" s="65"/>
      <c r="T11622" s="66"/>
    </row>
    <row r="11623" spans="3:20" x14ac:dyDescent="0.3">
      <c r="C11623" s="62"/>
      <c r="D11623" s="62"/>
      <c r="E11623" s="62"/>
      <c r="F11623" s="62"/>
      <c r="G11623" s="62"/>
      <c r="H11623" s="62"/>
      <c r="I11623" s="62"/>
      <c r="J11623" s="62"/>
      <c r="K11623" s="62"/>
      <c r="L11623" s="65"/>
      <c r="M11623" s="65"/>
      <c r="N11623" s="65"/>
      <c r="O11623" s="65"/>
      <c r="P11623" s="65"/>
      <c r="Q11623" s="65"/>
      <c r="R11623" s="65"/>
      <c r="S11623" s="65"/>
      <c r="T11623" s="66"/>
    </row>
    <row r="11624" spans="3:20" x14ac:dyDescent="0.3">
      <c r="C11624" s="62"/>
      <c r="D11624" s="62"/>
      <c r="E11624" s="62"/>
      <c r="F11624" s="62"/>
      <c r="G11624" s="62"/>
      <c r="H11624" s="62"/>
      <c r="I11624" s="62"/>
      <c r="J11624" s="62"/>
      <c r="K11624" s="62"/>
      <c r="L11624" s="65"/>
      <c r="M11624" s="65"/>
      <c r="N11624" s="65"/>
      <c r="O11624" s="65"/>
      <c r="P11624" s="65"/>
      <c r="Q11624" s="65"/>
      <c r="R11624" s="65"/>
      <c r="S11624" s="65"/>
      <c r="T11624" s="66"/>
    </row>
    <row r="11625" spans="3:20" x14ac:dyDescent="0.3">
      <c r="C11625" s="62"/>
      <c r="D11625" s="62"/>
      <c r="E11625" s="62"/>
      <c r="F11625" s="62"/>
      <c r="G11625" s="62"/>
      <c r="H11625" s="62"/>
      <c r="I11625" s="62"/>
      <c r="J11625" s="62"/>
      <c r="K11625" s="62"/>
      <c r="L11625" s="65"/>
      <c r="M11625" s="65"/>
      <c r="N11625" s="65"/>
      <c r="O11625" s="65"/>
      <c r="P11625" s="65"/>
      <c r="Q11625" s="65"/>
      <c r="R11625" s="65"/>
      <c r="S11625" s="65"/>
      <c r="T11625" s="66"/>
    </row>
    <row r="11626" spans="3:20" x14ac:dyDescent="0.3">
      <c r="C11626" s="62"/>
      <c r="D11626" s="62"/>
      <c r="E11626" s="62"/>
      <c r="F11626" s="62"/>
      <c r="G11626" s="62"/>
      <c r="H11626" s="62"/>
      <c r="I11626" s="62"/>
      <c r="J11626" s="62"/>
      <c r="K11626" s="62"/>
      <c r="L11626" s="65"/>
      <c r="M11626" s="65"/>
      <c r="N11626" s="65"/>
      <c r="O11626" s="65"/>
      <c r="P11626" s="65"/>
      <c r="Q11626" s="65"/>
      <c r="R11626" s="65"/>
      <c r="S11626" s="65"/>
      <c r="T11626" s="66"/>
    </row>
    <row r="11627" spans="3:20" x14ac:dyDescent="0.3">
      <c r="C11627" s="62"/>
      <c r="D11627" s="62"/>
      <c r="E11627" s="62"/>
      <c r="F11627" s="62"/>
      <c r="G11627" s="62"/>
      <c r="H11627" s="62"/>
      <c r="I11627" s="62"/>
      <c r="J11627" s="62"/>
      <c r="K11627" s="62"/>
      <c r="L11627" s="65"/>
      <c r="M11627" s="65"/>
      <c r="N11627" s="65"/>
      <c r="O11627" s="65"/>
      <c r="P11627" s="65"/>
      <c r="Q11627" s="65"/>
      <c r="R11627" s="65"/>
      <c r="S11627" s="65"/>
      <c r="T11627" s="66"/>
    </row>
    <row r="11628" spans="3:20" x14ac:dyDescent="0.3">
      <c r="C11628" s="62"/>
      <c r="D11628" s="62"/>
      <c r="E11628" s="62"/>
      <c r="F11628" s="62"/>
      <c r="G11628" s="62"/>
      <c r="H11628" s="62"/>
      <c r="I11628" s="62"/>
      <c r="J11628" s="62"/>
      <c r="K11628" s="62"/>
      <c r="L11628" s="65"/>
      <c r="M11628" s="65"/>
      <c r="N11628" s="65"/>
      <c r="O11628" s="65"/>
      <c r="P11628" s="65"/>
      <c r="Q11628" s="65"/>
      <c r="R11628" s="65"/>
      <c r="S11628" s="65"/>
      <c r="T11628" s="66"/>
    </row>
    <row r="11629" spans="3:20" x14ac:dyDescent="0.3">
      <c r="C11629" s="62"/>
      <c r="D11629" s="62"/>
      <c r="E11629" s="62"/>
      <c r="F11629" s="62"/>
      <c r="G11629" s="62"/>
      <c r="H11629" s="62"/>
      <c r="I11629" s="62"/>
      <c r="J11629" s="62"/>
      <c r="K11629" s="62"/>
      <c r="L11629" s="65"/>
      <c r="M11629" s="65"/>
      <c r="N11629" s="65"/>
      <c r="O11629" s="65"/>
      <c r="P11629" s="65"/>
      <c r="Q11629" s="65"/>
      <c r="R11629" s="65"/>
      <c r="S11629" s="65"/>
      <c r="T11629" s="66"/>
    </row>
    <row r="11630" spans="3:20" x14ac:dyDescent="0.3">
      <c r="C11630" s="62"/>
      <c r="D11630" s="62"/>
      <c r="E11630" s="62"/>
      <c r="F11630" s="62"/>
      <c r="G11630" s="62"/>
      <c r="H11630" s="62"/>
      <c r="I11630" s="62"/>
      <c r="J11630" s="62"/>
      <c r="K11630" s="62"/>
      <c r="L11630" s="65"/>
      <c r="M11630" s="65"/>
      <c r="N11630" s="65"/>
      <c r="O11630" s="65"/>
      <c r="P11630" s="65"/>
      <c r="Q11630" s="65"/>
      <c r="R11630" s="65"/>
      <c r="S11630" s="65"/>
      <c r="T11630" s="66"/>
    </row>
    <row r="11631" spans="3:20" x14ac:dyDescent="0.3">
      <c r="C11631" s="62"/>
      <c r="D11631" s="62"/>
      <c r="E11631" s="62"/>
      <c r="F11631" s="62"/>
      <c r="G11631" s="62"/>
      <c r="H11631" s="62"/>
      <c r="I11631" s="62"/>
      <c r="J11631" s="62"/>
      <c r="K11631" s="62"/>
      <c r="L11631" s="65"/>
      <c r="M11631" s="65"/>
      <c r="N11631" s="65"/>
      <c r="O11631" s="65"/>
      <c r="P11631" s="65"/>
      <c r="Q11631" s="65"/>
      <c r="R11631" s="65"/>
      <c r="S11631" s="65"/>
      <c r="T11631" s="66"/>
    </row>
    <row r="11632" spans="3:20" x14ac:dyDescent="0.3">
      <c r="C11632" s="62"/>
      <c r="D11632" s="62"/>
      <c r="E11632" s="62"/>
      <c r="F11632" s="62"/>
      <c r="G11632" s="62"/>
      <c r="H11632" s="62"/>
      <c r="I11632" s="62"/>
      <c r="J11632" s="62"/>
      <c r="K11632" s="62"/>
      <c r="L11632" s="65"/>
      <c r="M11632" s="65"/>
      <c r="N11632" s="65"/>
      <c r="O11632" s="65"/>
      <c r="P11632" s="65"/>
      <c r="Q11632" s="65"/>
      <c r="R11632" s="65"/>
      <c r="S11632" s="65"/>
      <c r="T11632" s="66"/>
    </row>
    <row r="11633" spans="3:20" x14ac:dyDescent="0.3">
      <c r="C11633" s="62"/>
      <c r="D11633" s="62"/>
      <c r="E11633" s="62"/>
      <c r="F11633" s="62"/>
      <c r="G11633" s="62"/>
      <c r="H11633" s="62"/>
      <c r="I11633" s="62"/>
      <c r="J11633" s="62"/>
      <c r="K11633" s="62"/>
      <c r="L11633" s="65"/>
      <c r="M11633" s="65"/>
      <c r="N11633" s="65"/>
      <c r="O11633" s="65"/>
      <c r="P11633" s="65"/>
      <c r="Q11633" s="65"/>
      <c r="R11633" s="65"/>
      <c r="S11633" s="65"/>
      <c r="T11633" s="66"/>
    </row>
    <row r="11634" spans="3:20" x14ac:dyDescent="0.3">
      <c r="C11634" s="62"/>
      <c r="D11634" s="62"/>
      <c r="E11634" s="62"/>
      <c r="F11634" s="62"/>
      <c r="G11634" s="62"/>
      <c r="H11634" s="62"/>
      <c r="I11634" s="62"/>
      <c r="J11634" s="62"/>
      <c r="K11634" s="62"/>
      <c r="L11634" s="65"/>
      <c r="M11634" s="65"/>
      <c r="N11634" s="65"/>
      <c r="O11634" s="65"/>
      <c r="P11634" s="65"/>
      <c r="Q11634" s="65"/>
      <c r="R11634" s="65"/>
      <c r="S11634" s="65"/>
      <c r="T11634" s="66"/>
    </row>
    <row r="11635" spans="3:20" x14ac:dyDescent="0.3">
      <c r="C11635" s="62"/>
      <c r="D11635" s="62"/>
      <c r="E11635" s="62"/>
      <c r="F11635" s="62"/>
      <c r="G11635" s="62"/>
      <c r="H11635" s="62"/>
      <c r="I11635" s="62"/>
      <c r="J11635" s="62"/>
      <c r="K11635" s="62"/>
      <c r="L11635" s="65"/>
      <c r="M11635" s="65"/>
      <c r="N11635" s="65"/>
      <c r="O11635" s="65"/>
      <c r="P11635" s="65"/>
      <c r="Q11635" s="65"/>
      <c r="R11635" s="65"/>
      <c r="S11635" s="65"/>
      <c r="T11635" s="66"/>
    </row>
    <row r="11636" spans="3:20" x14ac:dyDescent="0.3">
      <c r="C11636" s="62"/>
      <c r="D11636" s="62"/>
      <c r="E11636" s="62"/>
      <c r="F11636" s="62"/>
      <c r="G11636" s="62"/>
      <c r="H11636" s="62"/>
      <c r="I11636" s="62"/>
      <c r="J11636" s="62"/>
      <c r="K11636" s="62"/>
      <c r="L11636" s="65"/>
      <c r="M11636" s="65"/>
      <c r="N11636" s="65"/>
      <c r="O11636" s="65"/>
      <c r="P11636" s="65"/>
      <c r="Q11636" s="65"/>
      <c r="R11636" s="65"/>
      <c r="S11636" s="65"/>
      <c r="T11636" s="66"/>
    </row>
    <row r="11637" spans="3:20" x14ac:dyDescent="0.3">
      <c r="C11637" s="62"/>
      <c r="D11637" s="62"/>
      <c r="E11637" s="62"/>
      <c r="F11637" s="62"/>
      <c r="G11637" s="62"/>
      <c r="H11637" s="62"/>
      <c r="I11637" s="62"/>
      <c r="J11637" s="62"/>
      <c r="K11637" s="62"/>
      <c r="L11637" s="65"/>
      <c r="M11637" s="65"/>
      <c r="N11637" s="65"/>
      <c r="O11637" s="65"/>
      <c r="P11637" s="65"/>
      <c r="Q11637" s="65"/>
      <c r="R11637" s="65"/>
      <c r="S11637" s="65"/>
      <c r="T11637" s="66"/>
    </row>
    <row r="11638" spans="3:20" x14ac:dyDescent="0.3">
      <c r="C11638" s="62"/>
      <c r="D11638" s="62"/>
      <c r="E11638" s="62"/>
      <c r="F11638" s="62"/>
      <c r="G11638" s="62"/>
      <c r="H11638" s="62"/>
      <c r="I11638" s="62"/>
      <c r="J11638" s="62"/>
      <c r="K11638" s="62"/>
      <c r="L11638" s="65"/>
      <c r="M11638" s="65"/>
      <c r="N11638" s="65"/>
      <c r="O11638" s="65"/>
      <c r="P11638" s="65"/>
      <c r="Q11638" s="65"/>
      <c r="R11638" s="65"/>
      <c r="S11638" s="65"/>
      <c r="T11638" s="66"/>
    </row>
    <row r="11639" spans="3:20" x14ac:dyDescent="0.3">
      <c r="C11639" s="62"/>
      <c r="D11639" s="62"/>
      <c r="E11639" s="62"/>
      <c r="F11639" s="62"/>
      <c r="G11639" s="62"/>
      <c r="H11639" s="62"/>
      <c r="I11639" s="62"/>
      <c r="J11639" s="62"/>
      <c r="K11639" s="62"/>
      <c r="L11639" s="65"/>
      <c r="M11639" s="65"/>
      <c r="N11639" s="65"/>
      <c r="O11639" s="65"/>
      <c r="P11639" s="65"/>
      <c r="Q11639" s="65"/>
      <c r="R11639" s="65"/>
      <c r="S11639" s="65"/>
      <c r="T11639" s="66"/>
    </row>
    <row r="11640" spans="3:20" x14ac:dyDescent="0.3">
      <c r="C11640" s="62"/>
      <c r="D11640" s="62"/>
      <c r="E11640" s="62"/>
      <c r="F11640" s="62"/>
      <c r="G11640" s="62"/>
      <c r="H11640" s="62"/>
      <c r="I11640" s="62"/>
      <c r="J11640" s="62"/>
      <c r="K11640" s="62"/>
      <c r="L11640" s="65"/>
      <c r="M11640" s="65"/>
      <c r="N11640" s="65"/>
      <c r="O11640" s="65"/>
      <c r="P11640" s="65"/>
      <c r="Q11640" s="65"/>
      <c r="R11640" s="65"/>
      <c r="S11640" s="65"/>
      <c r="T11640" s="66"/>
    </row>
    <row r="11641" spans="3:20" x14ac:dyDescent="0.3">
      <c r="C11641" s="62"/>
      <c r="D11641" s="62"/>
      <c r="E11641" s="62"/>
      <c r="F11641" s="62"/>
      <c r="G11641" s="62"/>
      <c r="H11641" s="62"/>
      <c r="I11641" s="62"/>
      <c r="J11641" s="62"/>
      <c r="K11641" s="62"/>
      <c r="L11641" s="65"/>
      <c r="M11641" s="65"/>
      <c r="N11641" s="65"/>
      <c r="O11641" s="65"/>
      <c r="P11641" s="65"/>
      <c r="Q11641" s="65"/>
      <c r="R11641" s="65"/>
      <c r="S11641" s="65"/>
      <c r="T11641" s="66"/>
    </row>
    <row r="11642" spans="3:20" x14ac:dyDescent="0.3">
      <c r="C11642" s="62"/>
      <c r="D11642" s="62"/>
      <c r="E11642" s="62"/>
      <c r="F11642" s="62"/>
      <c r="G11642" s="62"/>
      <c r="H11642" s="62"/>
      <c r="I11642" s="62"/>
      <c r="J11642" s="62"/>
      <c r="K11642" s="62"/>
      <c r="L11642" s="65"/>
      <c r="M11642" s="65"/>
      <c r="N11642" s="65"/>
      <c r="O11642" s="65"/>
      <c r="P11642" s="65"/>
      <c r="Q11642" s="65"/>
      <c r="R11642" s="65"/>
      <c r="S11642" s="65"/>
      <c r="T11642" s="66"/>
    </row>
    <row r="11643" spans="3:20" x14ac:dyDescent="0.3">
      <c r="C11643" s="62"/>
      <c r="D11643" s="62"/>
      <c r="E11643" s="62"/>
      <c r="F11643" s="62"/>
      <c r="G11643" s="62"/>
      <c r="H11643" s="62"/>
      <c r="I11643" s="62"/>
      <c r="J11643" s="62"/>
      <c r="K11643" s="62"/>
      <c r="L11643" s="65"/>
      <c r="M11643" s="65"/>
      <c r="N11643" s="65"/>
      <c r="O11643" s="65"/>
      <c r="P11643" s="65"/>
      <c r="Q11643" s="65"/>
      <c r="R11643" s="65"/>
      <c r="S11643" s="65"/>
      <c r="T11643" s="66"/>
    </row>
    <row r="11644" spans="3:20" x14ac:dyDescent="0.3">
      <c r="C11644" s="62"/>
      <c r="D11644" s="62"/>
      <c r="E11644" s="62"/>
      <c r="F11644" s="62"/>
      <c r="G11644" s="62"/>
      <c r="H11644" s="62"/>
      <c r="I11644" s="62"/>
      <c r="J11644" s="62"/>
      <c r="K11644" s="62"/>
      <c r="L11644" s="65"/>
      <c r="M11644" s="65"/>
      <c r="N11644" s="65"/>
      <c r="O11644" s="65"/>
      <c r="P11644" s="65"/>
      <c r="Q11644" s="65"/>
      <c r="R11644" s="65"/>
      <c r="S11644" s="65"/>
      <c r="T11644" s="66"/>
    </row>
    <row r="11645" spans="3:20" x14ac:dyDescent="0.3">
      <c r="C11645" s="62"/>
      <c r="D11645" s="62"/>
      <c r="E11645" s="62"/>
      <c r="F11645" s="62"/>
      <c r="G11645" s="62"/>
      <c r="H11645" s="62"/>
      <c r="I11645" s="62"/>
      <c r="J11645" s="62"/>
      <c r="K11645" s="62"/>
      <c r="L11645" s="65"/>
      <c r="M11645" s="65"/>
      <c r="N11645" s="65"/>
      <c r="O11645" s="65"/>
      <c r="P11645" s="65"/>
      <c r="Q11645" s="65"/>
      <c r="R11645" s="65"/>
      <c r="S11645" s="65"/>
      <c r="T11645" s="66"/>
    </row>
    <row r="11646" spans="3:20" x14ac:dyDescent="0.3">
      <c r="C11646" s="62"/>
      <c r="D11646" s="62"/>
      <c r="E11646" s="62"/>
      <c r="F11646" s="62"/>
      <c r="G11646" s="62"/>
      <c r="H11646" s="62"/>
      <c r="I11646" s="62"/>
      <c r="J11646" s="62"/>
      <c r="K11646" s="62"/>
      <c r="L11646" s="65"/>
      <c r="M11646" s="65"/>
      <c r="N11646" s="65"/>
      <c r="O11646" s="65"/>
      <c r="P11646" s="65"/>
      <c r="Q11646" s="65"/>
      <c r="R11646" s="65"/>
      <c r="S11646" s="65"/>
      <c r="T11646" s="66"/>
    </row>
    <row r="11647" spans="3:20" x14ac:dyDescent="0.3">
      <c r="C11647" s="62"/>
      <c r="D11647" s="62"/>
      <c r="E11647" s="62"/>
      <c r="F11647" s="62"/>
      <c r="G11647" s="62"/>
      <c r="H11647" s="62"/>
      <c r="I11647" s="62"/>
      <c r="J11647" s="62"/>
      <c r="K11647" s="62"/>
      <c r="L11647" s="65"/>
      <c r="M11647" s="65"/>
      <c r="N11647" s="65"/>
      <c r="O11647" s="65"/>
      <c r="P11647" s="65"/>
      <c r="Q11647" s="65"/>
      <c r="R11647" s="65"/>
      <c r="S11647" s="65"/>
      <c r="T11647" s="66"/>
    </row>
    <row r="11648" spans="3:20" x14ac:dyDescent="0.3">
      <c r="C11648" s="62"/>
      <c r="D11648" s="62"/>
      <c r="E11648" s="62"/>
      <c r="F11648" s="62"/>
      <c r="G11648" s="62"/>
      <c r="H11648" s="62"/>
      <c r="I11648" s="62"/>
      <c r="J11648" s="62"/>
      <c r="K11648" s="62"/>
      <c r="L11648" s="65"/>
      <c r="M11648" s="65"/>
      <c r="N11648" s="65"/>
      <c r="O11648" s="65"/>
      <c r="P11648" s="65"/>
      <c r="Q11648" s="65"/>
      <c r="R11648" s="65"/>
      <c r="S11648" s="65"/>
      <c r="T11648" s="66"/>
    </row>
    <row r="11649" spans="3:20" x14ac:dyDescent="0.3">
      <c r="C11649" s="62"/>
      <c r="D11649" s="62"/>
      <c r="E11649" s="62"/>
      <c r="F11649" s="62"/>
      <c r="G11649" s="62"/>
      <c r="H11649" s="62"/>
      <c r="I11649" s="62"/>
      <c r="J11649" s="62"/>
      <c r="K11649" s="62"/>
      <c r="L11649" s="65"/>
      <c r="M11649" s="65"/>
      <c r="N11649" s="65"/>
      <c r="O11649" s="65"/>
      <c r="P11649" s="65"/>
      <c r="Q11649" s="65"/>
      <c r="R11649" s="65"/>
      <c r="S11649" s="65"/>
      <c r="T11649" s="66"/>
    </row>
    <row r="11650" spans="3:20" x14ac:dyDescent="0.3">
      <c r="C11650" s="62"/>
      <c r="D11650" s="62"/>
      <c r="E11650" s="62"/>
      <c r="F11650" s="62"/>
      <c r="G11650" s="62"/>
      <c r="H11650" s="62"/>
      <c r="I11650" s="62"/>
      <c r="J11650" s="62"/>
      <c r="K11650" s="62"/>
      <c r="L11650" s="65"/>
      <c r="M11650" s="65"/>
      <c r="N11650" s="65"/>
      <c r="O11650" s="65"/>
      <c r="P11650" s="65"/>
      <c r="Q11650" s="65"/>
      <c r="R11650" s="65"/>
      <c r="S11650" s="65"/>
      <c r="T11650" s="66"/>
    </row>
    <row r="11651" spans="3:20" x14ac:dyDescent="0.3">
      <c r="C11651" s="62"/>
      <c r="D11651" s="62"/>
      <c r="E11651" s="62"/>
      <c r="F11651" s="62"/>
      <c r="G11651" s="62"/>
      <c r="H11651" s="62"/>
      <c r="I11651" s="62"/>
      <c r="J11651" s="62"/>
      <c r="K11651" s="62"/>
      <c r="L11651" s="65"/>
      <c r="M11651" s="65"/>
      <c r="N11651" s="65"/>
      <c r="O11651" s="65"/>
      <c r="P11651" s="65"/>
      <c r="Q11651" s="65"/>
      <c r="R11651" s="65"/>
      <c r="S11651" s="65"/>
      <c r="T11651" s="66"/>
    </row>
    <row r="11652" spans="3:20" x14ac:dyDescent="0.3">
      <c r="C11652" s="62"/>
      <c r="D11652" s="62"/>
      <c r="E11652" s="62"/>
      <c r="F11652" s="62"/>
      <c r="G11652" s="62"/>
      <c r="H11652" s="62"/>
      <c r="I11652" s="62"/>
      <c r="J11652" s="62"/>
      <c r="K11652" s="62"/>
      <c r="L11652" s="65"/>
      <c r="M11652" s="65"/>
      <c r="N11652" s="65"/>
      <c r="O11652" s="65"/>
      <c r="P11652" s="65"/>
      <c r="Q11652" s="65"/>
      <c r="R11652" s="65"/>
      <c r="S11652" s="65"/>
      <c r="T11652" s="66"/>
    </row>
    <row r="11653" spans="3:20" x14ac:dyDescent="0.3">
      <c r="C11653" s="62"/>
      <c r="D11653" s="62"/>
      <c r="E11653" s="62"/>
      <c r="F11653" s="62"/>
      <c r="G11653" s="62"/>
      <c r="H11653" s="62"/>
      <c r="I11653" s="62"/>
      <c r="J11653" s="62"/>
      <c r="K11653" s="62"/>
      <c r="L11653" s="65"/>
      <c r="M11653" s="65"/>
      <c r="N11653" s="65"/>
      <c r="O11653" s="65"/>
      <c r="P11653" s="65"/>
      <c r="Q11653" s="65"/>
      <c r="R11653" s="65"/>
      <c r="S11653" s="65"/>
      <c r="T11653" s="66"/>
    </row>
    <row r="11654" spans="3:20" x14ac:dyDescent="0.3">
      <c r="C11654" s="62"/>
      <c r="D11654" s="62"/>
      <c r="E11654" s="62"/>
      <c r="F11654" s="62"/>
      <c r="G11654" s="62"/>
      <c r="H11654" s="62"/>
      <c r="I11654" s="62"/>
      <c r="J11654" s="62"/>
      <c r="K11654" s="62"/>
      <c r="L11654" s="65"/>
      <c r="M11654" s="65"/>
      <c r="N11654" s="65"/>
      <c r="O11654" s="65"/>
      <c r="P11654" s="65"/>
      <c r="Q11654" s="65"/>
      <c r="R11654" s="65"/>
      <c r="S11654" s="65"/>
      <c r="T11654" s="66"/>
    </row>
    <row r="11655" spans="3:20" x14ac:dyDescent="0.3">
      <c r="C11655" s="62"/>
      <c r="D11655" s="62"/>
      <c r="E11655" s="62"/>
      <c r="F11655" s="62"/>
      <c r="G11655" s="62"/>
      <c r="H11655" s="62"/>
      <c r="I11655" s="62"/>
      <c r="J11655" s="62"/>
      <c r="K11655" s="62"/>
      <c r="L11655" s="65"/>
      <c r="M11655" s="65"/>
      <c r="N11655" s="65"/>
      <c r="O11655" s="65"/>
      <c r="P11655" s="65"/>
      <c r="Q11655" s="65"/>
      <c r="R11655" s="65"/>
      <c r="S11655" s="65"/>
      <c r="T11655" s="66"/>
    </row>
    <row r="11656" spans="3:20" x14ac:dyDescent="0.3">
      <c r="C11656" s="62"/>
      <c r="D11656" s="62"/>
      <c r="E11656" s="62"/>
      <c r="F11656" s="62"/>
      <c r="G11656" s="62"/>
      <c r="H11656" s="62"/>
      <c r="I11656" s="62"/>
      <c r="J11656" s="62"/>
      <c r="K11656" s="62"/>
      <c r="L11656" s="65"/>
      <c r="M11656" s="65"/>
      <c r="N11656" s="65"/>
      <c r="O11656" s="65"/>
      <c r="P11656" s="65"/>
      <c r="Q11656" s="65"/>
      <c r="R11656" s="65"/>
      <c r="S11656" s="65"/>
      <c r="T11656" s="66"/>
    </row>
    <row r="11657" spans="3:20" x14ac:dyDescent="0.3">
      <c r="C11657" s="62"/>
      <c r="D11657" s="62"/>
      <c r="E11657" s="62"/>
      <c r="F11657" s="62"/>
      <c r="G11657" s="62"/>
      <c r="H11657" s="62"/>
      <c r="I11657" s="62"/>
      <c r="J11657" s="62"/>
      <c r="K11657" s="62"/>
      <c r="L11657" s="65"/>
      <c r="M11657" s="65"/>
      <c r="N11657" s="65"/>
      <c r="O11657" s="65"/>
      <c r="P11657" s="65"/>
      <c r="Q11657" s="65"/>
      <c r="R11657" s="65"/>
      <c r="S11657" s="65"/>
      <c r="T11657" s="66"/>
    </row>
    <row r="11658" spans="3:20" x14ac:dyDescent="0.3">
      <c r="C11658" s="62"/>
      <c r="D11658" s="62"/>
      <c r="E11658" s="62"/>
      <c r="F11658" s="62"/>
      <c r="G11658" s="62"/>
      <c r="H11658" s="62"/>
      <c r="I11658" s="62"/>
      <c r="J11658" s="62"/>
      <c r="K11658" s="62"/>
      <c r="L11658" s="65"/>
      <c r="M11658" s="65"/>
      <c r="N11658" s="65"/>
      <c r="O11658" s="65"/>
      <c r="P11658" s="65"/>
      <c r="Q11658" s="65"/>
      <c r="R11658" s="65"/>
      <c r="S11658" s="65"/>
      <c r="T11658" s="66"/>
    </row>
    <row r="11659" spans="3:20" x14ac:dyDescent="0.3">
      <c r="C11659" s="62"/>
      <c r="D11659" s="62"/>
      <c r="E11659" s="62"/>
      <c r="F11659" s="62"/>
      <c r="G11659" s="62"/>
      <c r="H11659" s="62"/>
      <c r="I11659" s="62"/>
      <c r="J11659" s="62"/>
      <c r="K11659" s="62"/>
      <c r="L11659" s="65"/>
      <c r="M11659" s="65"/>
      <c r="N11659" s="65"/>
      <c r="O11659" s="65"/>
      <c r="P11659" s="65"/>
      <c r="Q11659" s="65"/>
      <c r="R11659" s="65"/>
      <c r="S11659" s="65"/>
      <c r="T11659" s="66"/>
    </row>
    <row r="11660" spans="3:20" x14ac:dyDescent="0.3">
      <c r="C11660" s="62"/>
      <c r="D11660" s="62"/>
      <c r="E11660" s="62"/>
      <c r="F11660" s="62"/>
      <c r="G11660" s="62"/>
      <c r="H11660" s="62"/>
      <c r="I11660" s="62"/>
      <c r="J11660" s="62"/>
      <c r="K11660" s="62"/>
      <c r="L11660" s="65"/>
      <c r="M11660" s="65"/>
      <c r="N11660" s="65"/>
      <c r="O11660" s="65"/>
      <c r="P11660" s="65"/>
      <c r="Q11660" s="65"/>
      <c r="R11660" s="65"/>
      <c r="S11660" s="65"/>
      <c r="T11660" s="66"/>
    </row>
    <row r="11661" spans="3:20" x14ac:dyDescent="0.3">
      <c r="C11661" s="62"/>
      <c r="D11661" s="62"/>
      <c r="E11661" s="62"/>
      <c r="F11661" s="62"/>
      <c r="G11661" s="62"/>
      <c r="H11661" s="62"/>
      <c r="I11661" s="62"/>
      <c r="J11661" s="62"/>
      <c r="K11661" s="62"/>
      <c r="L11661" s="65"/>
      <c r="M11661" s="65"/>
      <c r="N11661" s="65"/>
      <c r="O11661" s="65"/>
      <c r="P11661" s="65"/>
      <c r="Q11661" s="65"/>
      <c r="R11661" s="65"/>
      <c r="S11661" s="65"/>
      <c r="T11661" s="66"/>
    </row>
    <row r="11662" spans="3:20" x14ac:dyDescent="0.3">
      <c r="C11662" s="62"/>
      <c r="D11662" s="62"/>
      <c r="E11662" s="62"/>
      <c r="F11662" s="62"/>
      <c r="G11662" s="62"/>
      <c r="H11662" s="62"/>
      <c r="I11662" s="62"/>
      <c r="J11662" s="62"/>
      <c r="K11662" s="62"/>
      <c r="L11662" s="65"/>
      <c r="M11662" s="65"/>
      <c r="N11662" s="65"/>
      <c r="O11662" s="65"/>
      <c r="P11662" s="65"/>
      <c r="Q11662" s="65"/>
      <c r="R11662" s="65"/>
      <c r="S11662" s="65"/>
      <c r="T11662" s="66"/>
    </row>
    <row r="11663" spans="3:20" x14ac:dyDescent="0.3">
      <c r="C11663" s="62"/>
      <c r="D11663" s="62"/>
      <c r="E11663" s="62"/>
      <c r="F11663" s="62"/>
      <c r="G11663" s="62"/>
      <c r="H11663" s="62"/>
      <c r="I11663" s="62"/>
      <c r="J11663" s="62"/>
      <c r="K11663" s="62"/>
      <c r="L11663" s="65"/>
      <c r="M11663" s="65"/>
      <c r="N11663" s="65"/>
      <c r="O11663" s="65"/>
      <c r="P11663" s="65"/>
      <c r="Q11663" s="65"/>
      <c r="R11663" s="65"/>
      <c r="S11663" s="65"/>
      <c r="T11663" s="66"/>
    </row>
    <row r="11664" spans="3:20" x14ac:dyDescent="0.3">
      <c r="C11664" s="62"/>
      <c r="D11664" s="62"/>
      <c r="E11664" s="62"/>
      <c r="F11664" s="62"/>
      <c r="G11664" s="62"/>
      <c r="H11664" s="62"/>
      <c r="I11664" s="62"/>
      <c r="J11664" s="62"/>
      <c r="K11664" s="62"/>
      <c r="L11664" s="65"/>
      <c r="M11664" s="65"/>
      <c r="N11664" s="65"/>
      <c r="O11664" s="65"/>
      <c r="P11664" s="65"/>
      <c r="Q11664" s="65"/>
      <c r="R11664" s="65"/>
      <c r="S11664" s="65"/>
      <c r="T11664" s="66"/>
    </row>
    <row r="11665" spans="3:20" x14ac:dyDescent="0.3">
      <c r="C11665" s="62"/>
      <c r="D11665" s="62"/>
      <c r="E11665" s="62"/>
      <c r="F11665" s="62"/>
      <c r="G11665" s="62"/>
      <c r="H11665" s="62"/>
      <c r="I11665" s="62"/>
      <c r="J11665" s="62"/>
      <c r="K11665" s="62"/>
      <c r="L11665" s="65"/>
      <c r="M11665" s="65"/>
      <c r="N11665" s="65"/>
      <c r="O11665" s="65"/>
      <c r="P11665" s="65"/>
      <c r="Q11665" s="65"/>
      <c r="R11665" s="65"/>
      <c r="S11665" s="65"/>
      <c r="T11665" s="66"/>
    </row>
    <row r="11666" spans="3:20" x14ac:dyDescent="0.3">
      <c r="C11666" s="62"/>
      <c r="D11666" s="62"/>
      <c r="E11666" s="62"/>
      <c r="F11666" s="62"/>
      <c r="G11666" s="62"/>
      <c r="H11666" s="62"/>
      <c r="I11666" s="62"/>
      <c r="J11666" s="62"/>
      <c r="K11666" s="62"/>
      <c r="L11666" s="65"/>
      <c r="M11666" s="65"/>
      <c r="N11666" s="65"/>
      <c r="O11666" s="65"/>
      <c r="P11666" s="65"/>
      <c r="Q11666" s="65"/>
      <c r="R11666" s="65"/>
      <c r="S11666" s="65"/>
      <c r="T11666" s="66"/>
    </row>
    <row r="11667" spans="3:20" x14ac:dyDescent="0.3">
      <c r="C11667" s="62"/>
      <c r="D11667" s="62"/>
      <c r="E11667" s="62"/>
      <c r="F11667" s="62"/>
      <c r="G11667" s="62"/>
      <c r="H11667" s="62"/>
      <c r="I11667" s="62"/>
      <c r="J11667" s="62"/>
      <c r="K11667" s="62"/>
      <c r="L11667" s="65"/>
      <c r="M11667" s="65"/>
      <c r="N11667" s="65"/>
      <c r="O11667" s="65"/>
      <c r="P11667" s="65"/>
      <c r="Q11667" s="65"/>
      <c r="R11667" s="65"/>
      <c r="S11667" s="65"/>
      <c r="T11667" s="66"/>
    </row>
    <row r="11668" spans="3:20" x14ac:dyDescent="0.3">
      <c r="C11668" s="62"/>
      <c r="D11668" s="62"/>
      <c r="E11668" s="62"/>
      <c r="F11668" s="62"/>
      <c r="G11668" s="62"/>
      <c r="H11668" s="62"/>
      <c r="I11668" s="62"/>
      <c r="J11668" s="62"/>
      <c r="K11668" s="62"/>
      <c r="L11668" s="65"/>
      <c r="M11668" s="65"/>
      <c r="N11668" s="65"/>
      <c r="O11668" s="65"/>
      <c r="P11668" s="65"/>
      <c r="Q11668" s="65"/>
      <c r="R11668" s="65"/>
      <c r="S11668" s="65"/>
      <c r="T11668" s="66"/>
    </row>
    <row r="11669" spans="3:20" x14ac:dyDescent="0.3">
      <c r="C11669" s="62"/>
      <c r="D11669" s="62"/>
      <c r="E11669" s="62"/>
      <c r="F11669" s="62"/>
      <c r="G11669" s="62"/>
      <c r="H11669" s="62"/>
      <c r="I11669" s="62"/>
      <c r="J11669" s="62"/>
      <c r="K11669" s="62"/>
      <c r="L11669" s="65"/>
      <c r="M11669" s="65"/>
      <c r="N11669" s="65"/>
      <c r="O11669" s="65"/>
      <c r="P11669" s="65"/>
      <c r="Q11669" s="65"/>
      <c r="R11669" s="65"/>
      <c r="S11669" s="65"/>
      <c r="T11669" s="66"/>
    </row>
    <row r="11670" spans="3:20" x14ac:dyDescent="0.3">
      <c r="C11670" s="62"/>
      <c r="D11670" s="62"/>
      <c r="E11670" s="62"/>
      <c r="F11670" s="62"/>
      <c r="G11670" s="62"/>
      <c r="H11670" s="62"/>
      <c r="I11670" s="62"/>
      <c r="J11670" s="62"/>
      <c r="K11670" s="62"/>
      <c r="L11670" s="65"/>
      <c r="M11670" s="65"/>
      <c r="N11670" s="65"/>
      <c r="O11670" s="65"/>
      <c r="P11670" s="65"/>
      <c r="Q11670" s="65"/>
      <c r="R11670" s="65"/>
      <c r="S11670" s="65"/>
      <c r="T11670" s="66"/>
    </row>
    <row r="11671" spans="3:20" x14ac:dyDescent="0.3">
      <c r="C11671" s="62"/>
      <c r="D11671" s="62"/>
      <c r="E11671" s="62"/>
      <c r="F11671" s="62"/>
      <c r="G11671" s="62"/>
      <c r="H11671" s="62"/>
      <c r="I11671" s="62"/>
      <c r="J11671" s="62"/>
      <c r="K11671" s="62"/>
      <c r="L11671" s="65"/>
      <c r="M11671" s="65"/>
      <c r="N11671" s="65"/>
      <c r="O11671" s="65"/>
      <c r="P11671" s="65"/>
      <c r="Q11671" s="65"/>
      <c r="R11671" s="65"/>
      <c r="S11671" s="65"/>
      <c r="T11671" s="66"/>
    </row>
    <row r="11672" spans="3:20" x14ac:dyDescent="0.3">
      <c r="C11672" s="62"/>
      <c r="D11672" s="62"/>
      <c r="E11672" s="62"/>
      <c r="F11672" s="62"/>
      <c r="G11672" s="62"/>
      <c r="H11672" s="62"/>
      <c r="I11672" s="62"/>
      <c r="J11672" s="62"/>
      <c r="K11672" s="62"/>
      <c r="L11672" s="65"/>
      <c r="M11672" s="65"/>
      <c r="N11672" s="65"/>
      <c r="O11672" s="65"/>
      <c r="P11672" s="65"/>
      <c r="Q11672" s="65"/>
      <c r="R11672" s="65"/>
      <c r="S11672" s="65"/>
      <c r="T11672" s="66"/>
    </row>
    <row r="11673" spans="3:20" x14ac:dyDescent="0.3">
      <c r="C11673" s="62"/>
      <c r="D11673" s="62"/>
      <c r="E11673" s="62"/>
      <c r="F11673" s="62"/>
      <c r="G11673" s="62"/>
      <c r="H11673" s="62"/>
      <c r="I11673" s="62"/>
      <c r="J11673" s="62"/>
      <c r="K11673" s="62"/>
      <c r="L11673" s="65"/>
      <c r="M11673" s="65"/>
      <c r="N11673" s="65"/>
      <c r="O11673" s="65"/>
      <c r="P11673" s="65"/>
      <c r="Q11673" s="65"/>
      <c r="R11673" s="65"/>
      <c r="S11673" s="65"/>
      <c r="T11673" s="66"/>
    </row>
    <row r="11674" spans="3:20" x14ac:dyDescent="0.3">
      <c r="C11674" s="62"/>
      <c r="D11674" s="62"/>
      <c r="E11674" s="62"/>
      <c r="F11674" s="62"/>
      <c r="G11674" s="62"/>
      <c r="H11674" s="62"/>
      <c r="I11674" s="62"/>
      <c r="J11674" s="62"/>
      <c r="K11674" s="62"/>
      <c r="L11674" s="65"/>
      <c r="M11674" s="65"/>
      <c r="N11674" s="65"/>
      <c r="O11674" s="65"/>
      <c r="P11674" s="65"/>
      <c r="Q11674" s="65"/>
      <c r="R11674" s="65"/>
      <c r="S11674" s="65"/>
      <c r="T11674" s="66"/>
    </row>
    <row r="11675" spans="3:20" x14ac:dyDescent="0.3">
      <c r="C11675" s="62"/>
      <c r="D11675" s="62"/>
      <c r="E11675" s="62"/>
      <c r="F11675" s="62"/>
      <c r="G11675" s="62"/>
      <c r="H11675" s="62"/>
      <c r="I11675" s="62"/>
      <c r="J11675" s="62"/>
      <c r="K11675" s="62"/>
      <c r="L11675" s="65"/>
      <c r="M11675" s="65"/>
      <c r="N11675" s="65"/>
      <c r="O11675" s="65"/>
      <c r="P11675" s="65"/>
      <c r="Q11675" s="65"/>
      <c r="R11675" s="65"/>
      <c r="S11675" s="65"/>
      <c r="T11675" s="66"/>
    </row>
    <row r="11676" spans="3:20" x14ac:dyDescent="0.3">
      <c r="C11676" s="62"/>
      <c r="D11676" s="62"/>
      <c r="E11676" s="62"/>
      <c r="F11676" s="62"/>
      <c r="G11676" s="62"/>
      <c r="H11676" s="62"/>
      <c r="I11676" s="62"/>
      <c r="J11676" s="62"/>
      <c r="K11676" s="62"/>
      <c r="L11676" s="65"/>
      <c r="M11676" s="65"/>
      <c r="N11676" s="65"/>
      <c r="O11676" s="65"/>
      <c r="P11676" s="65"/>
      <c r="Q11676" s="65"/>
      <c r="R11676" s="65"/>
      <c r="S11676" s="65"/>
      <c r="T11676" s="66"/>
    </row>
    <row r="11677" spans="3:20" x14ac:dyDescent="0.3">
      <c r="C11677" s="62"/>
      <c r="D11677" s="62"/>
      <c r="E11677" s="62"/>
      <c r="F11677" s="62"/>
      <c r="G11677" s="62"/>
      <c r="H11677" s="62"/>
      <c r="I11677" s="62"/>
      <c r="J11677" s="62"/>
      <c r="K11677" s="62"/>
      <c r="L11677" s="65"/>
      <c r="M11677" s="65"/>
      <c r="N11677" s="65"/>
      <c r="O11677" s="65"/>
      <c r="P11677" s="65"/>
      <c r="Q11677" s="65"/>
      <c r="R11677" s="65"/>
      <c r="S11677" s="65"/>
      <c r="T11677" s="66"/>
    </row>
    <row r="11678" spans="3:20" x14ac:dyDescent="0.3">
      <c r="C11678" s="62"/>
      <c r="D11678" s="62"/>
      <c r="E11678" s="62"/>
      <c r="F11678" s="62"/>
      <c r="G11678" s="62"/>
      <c r="H11678" s="62"/>
      <c r="I11678" s="62"/>
      <c r="J11678" s="62"/>
      <c r="K11678" s="62"/>
      <c r="L11678" s="65"/>
      <c r="M11678" s="65"/>
      <c r="N11678" s="65"/>
      <c r="O11678" s="65"/>
      <c r="P11678" s="65"/>
      <c r="Q11678" s="65"/>
      <c r="R11678" s="65"/>
      <c r="S11678" s="65"/>
      <c r="T11678" s="66"/>
    </row>
    <row r="11679" spans="3:20" x14ac:dyDescent="0.3">
      <c r="C11679" s="62"/>
      <c r="D11679" s="62"/>
      <c r="E11679" s="62"/>
      <c r="F11679" s="62"/>
      <c r="G11679" s="62"/>
      <c r="H11679" s="62"/>
      <c r="I11679" s="62"/>
      <c r="J11679" s="62"/>
      <c r="K11679" s="62"/>
      <c r="L11679" s="65"/>
      <c r="M11679" s="65"/>
      <c r="N11679" s="65"/>
      <c r="O11679" s="65"/>
      <c r="P11679" s="65"/>
      <c r="Q11679" s="65"/>
      <c r="R11679" s="65"/>
      <c r="S11679" s="65"/>
      <c r="T11679" s="66"/>
    </row>
    <row r="11680" spans="3:20" x14ac:dyDescent="0.3">
      <c r="C11680" s="62"/>
      <c r="D11680" s="62"/>
      <c r="E11680" s="62"/>
      <c r="F11680" s="62"/>
      <c r="G11680" s="62"/>
      <c r="H11680" s="62"/>
      <c r="I11680" s="62"/>
      <c r="J11680" s="62"/>
      <c r="K11680" s="62"/>
      <c r="L11680" s="65"/>
      <c r="M11680" s="65"/>
      <c r="N11680" s="65"/>
      <c r="O11680" s="65"/>
      <c r="P11680" s="65"/>
      <c r="Q11680" s="65"/>
      <c r="R11680" s="65"/>
      <c r="S11680" s="65"/>
      <c r="T11680" s="66"/>
    </row>
    <row r="11681" spans="3:20" x14ac:dyDescent="0.3">
      <c r="C11681" s="62"/>
      <c r="D11681" s="62"/>
      <c r="E11681" s="62"/>
      <c r="F11681" s="62"/>
      <c r="G11681" s="62"/>
      <c r="H11681" s="62"/>
      <c r="I11681" s="62"/>
      <c r="J11681" s="62"/>
      <c r="K11681" s="62"/>
      <c r="L11681" s="65"/>
      <c r="M11681" s="65"/>
      <c r="N11681" s="65"/>
      <c r="O11681" s="65"/>
      <c r="P11681" s="65"/>
      <c r="Q11681" s="65"/>
      <c r="R11681" s="65"/>
      <c r="S11681" s="65"/>
      <c r="T11681" s="66"/>
    </row>
    <row r="11682" spans="3:20" x14ac:dyDescent="0.3">
      <c r="C11682" s="62"/>
      <c r="D11682" s="62"/>
      <c r="E11682" s="62"/>
      <c r="F11682" s="62"/>
      <c r="G11682" s="62"/>
      <c r="H11682" s="62"/>
      <c r="I11682" s="62"/>
      <c r="J11682" s="62"/>
      <c r="K11682" s="62"/>
      <c r="L11682" s="65"/>
      <c r="M11682" s="65"/>
      <c r="N11682" s="65"/>
      <c r="O11682" s="65"/>
      <c r="P11682" s="65"/>
      <c r="Q11682" s="65"/>
      <c r="R11682" s="65"/>
      <c r="S11682" s="65"/>
      <c r="T11682" s="66"/>
    </row>
    <row r="11683" spans="3:20" x14ac:dyDescent="0.3">
      <c r="C11683" s="62"/>
      <c r="D11683" s="62"/>
      <c r="E11683" s="62"/>
      <c r="F11683" s="62"/>
      <c r="G11683" s="62"/>
      <c r="H11683" s="62"/>
      <c r="I11683" s="62"/>
      <c r="J11683" s="62"/>
      <c r="K11683" s="62"/>
      <c r="L11683" s="65"/>
      <c r="M11683" s="65"/>
      <c r="N11683" s="65"/>
      <c r="O11683" s="65"/>
      <c r="P11683" s="65"/>
      <c r="Q11683" s="65"/>
      <c r="R11683" s="65"/>
      <c r="S11683" s="65"/>
      <c r="T11683" s="66"/>
    </row>
    <row r="11684" spans="3:20" x14ac:dyDescent="0.3">
      <c r="C11684" s="62"/>
      <c r="D11684" s="62"/>
      <c r="E11684" s="62"/>
      <c r="F11684" s="62"/>
      <c r="G11684" s="62"/>
      <c r="H11684" s="62"/>
      <c r="I11684" s="62"/>
      <c r="J11684" s="62"/>
      <c r="K11684" s="62"/>
      <c r="L11684" s="65"/>
      <c r="M11684" s="65"/>
      <c r="N11684" s="65"/>
      <c r="O11684" s="65"/>
      <c r="P11684" s="65"/>
      <c r="Q11684" s="65"/>
      <c r="R11684" s="65"/>
      <c r="S11684" s="65"/>
      <c r="T11684" s="66"/>
    </row>
    <row r="11685" spans="3:20" x14ac:dyDescent="0.3">
      <c r="C11685" s="62"/>
      <c r="D11685" s="62"/>
      <c r="E11685" s="62"/>
      <c r="F11685" s="62"/>
      <c r="G11685" s="62"/>
      <c r="H11685" s="62"/>
      <c r="I11685" s="62"/>
      <c r="J11685" s="62"/>
      <c r="K11685" s="62"/>
      <c r="L11685" s="65"/>
      <c r="M11685" s="65"/>
      <c r="N11685" s="65"/>
      <c r="O11685" s="65"/>
      <c r="P11685" s="65"/>
      <c r="Q11685" s="65"/>
      <c r="R11685" s="65"/>
      <c r="S11685" s="65"/>
      <c r="T11685" s="66"/>
    </row>
    <row r="11686" spans="3:20" x14ac:dyDescent="0.3">
      <c r="C11686" s="62"/>
      <c r="D11686" s="62"/>
      <c r="E11686" s="62"/>
      <c r="F11686" s="62"/>
      <c r="G11686" s="62"/>
      <c r="H11686" s="62"/>
      <c r="I11686" s="62"/>
      <c r="J11686" s="62"/>
      <c r="K11686" s="62"/>
      <c r="L11686" s="65"/>
      <c r="M11686" s="65"/>
      <c r="N11686" s="65"/>
      <c r="O11686" s="65"/>
      <c r="P11686" s="65"/>
      <c r="Q11686" s="65"/>
      <c r="R11686" s="65"/>
      <c r="S11686" s="65"/>
      <c r="T11686" s="66"/>
    </row>
    <row r="11687" spans="3:20" x14ac:dyDescent="0.3">
      <c r="C11687" s="62"/>
      <c r="D11687" s="62"/>
      <c r="E11687" s="62"/>
      <c r="F11687" s="62"/>
      <c r="G11687" s="62"/>
      <c r="H11687" s="62"/>
      <c r="I11687" s="62"/>
      <c r="J11687" s="62"/>
      <c r="K11687" s="62"/>
      <c r="L11687" s="65"/>
      <c r="M11687" s="65"/>
      <c r="N11687" s="65"/>
      <c r="O11687" s="65"/>
      <c r="P11687" s="65"/>
      <c r="Q11687" s="65"/>
      <c r="R11687" s="65"/>
      <c r="S11687" s="65"/>
      <c r="T11687" s="66"/>
    </row>
    <row r="11688" spans="3:20" x14ac:dyDescent="0.3">
      <c r="C11688" s="62"/>
      <c r="D11688" s="62"/>
      <c r="E11688" s="62"/>
      <c r="F11688" s="62"/>
      <c r="G11688" s="62"/>
      <c r="H11688" s="62"/>
      <c r="I11688" s="62"/>
      <c r="J11688" s="62"/>
      <c r="K11688" s="62"/>
      <c r="L11688" s="65"/>
      <c r="M11688" s="65"/>
      <c r="N11688" s="65"/>
      <c r="O11688" s="65"/>
      <c r="P11688" s="65"/>
      <c r="Q11688" s="65"/>
      <c r="R11688" s="65"/>
      <c r="S11688" s="65"/>
      <c r="T11688" s="66"/>
    </row>
    <row r="11689" spans="3:20" x14ac:dyDescent="0.3">
      <c r="C11689" s="62"/>
      <c r="D11689" s="62"/>
      <c r="E11689" s="62"/>
      <c r="F11689" s="62"/>
      <c r="G11689" s="62"/>
      <c r="H11689" s="62"/>
      <c r="I11689" s="62"/>
      <c r="J11689" s="62"/>
      <c r="K11689" s="62"/>
      <c r="L11689" s="65"/>
      <c r="M11689" s="65"/>
      <c r="N11689" s="65"/>
      <c r="O11689" s="65"/>
      <c r="P11689" s="65"/>
      <c r="Q11689" s="65"/>
      <c r="R11689" s="65"/>
      <c r="S11689" s="65"/>
      <c r="T11689" s="66"/>
    </row>
    <row r="11690" spans="3:20" x14ac:dyDescent="0.3">
      <c r="C11690" s="62"/>
      <c r="D11690" s="62"/>
      <c r="E11690" s="62"/>
      <c r="F11690" s="62"/>
      <c r="G11690" s="62"/>
      <c r="H11690" s="62"/>
      <c r="I11690" s="62"/>
      <c r="J11690" s="62"/>
      <c r="K11690" s="62"/>
      <c r="L11690" s="65"/>
      <c r="M11690" s="65"/>
      <c r="N11690" s="65"/>
      <c r="O11690" s="65"/>
      <c r="P11690" s="65"/>
      <c r="Q11690" s="65"/>
      <c r="R11690" s="65"/>
      <c r="S11690" s="65"/>
      <c r="T11690" s="66"/>
    </row>
    <row r="11691" spans="3:20" x14ac:dyDescent="0.3">
      <c r="C11691" s="62"/>
      <c r="D11691" s="62"/>
      <c r="E11691" s="62"/>
      <c r="F11691" s="62"/>
      <c r="G11691" s="62"/>
      <c r="H11691" s="62"/>
      <c r="I11691" s="62"/>
      <c r="J11691" s="62"/>
      <c r="K11691" s="62"/>
      <c r="L11691" s="65"/>
      <c r="M11691" s="65"/>
      <c r="N11691" s="65"/>
      <c r="O11691" s="65"/>
      <c r="P11691" s="65"/>
      <c r="Q11691" s="65"/>
      <c r="R11691" s="65"/>
      <c r="S11691" s="65"/>
      <c r="T11691" s="66"/>
    </row>
    <row r="11692" spans="3:20" x14ac:dyDescent="0.3">
      <c r="C11692" s="62"/>
      <c r="D11692" s="62"/>
      <c r="E11692" s="62"/>
      <c r="F11692" s="62"/>
      <c r="G11692" s="62"/>
      <c r="H11692" s="62"/>
      <c r="I11692" s="62"/>
      <c r="J11692" s="62"/>
      <c r="K11692" s="62"/>
      <c r="L11692" s="65"/>
      <c r="M11692" s="65"/>
      <c r="N11692" s="65"/>
      <c r="O11692" s="65"/>
      <c r="P11692" s="65"/>
      <c r="Q11692" s="65"/>
      <c r="R11692" s="65"/>
      <c r="S11692" s="65"/>
      <c r="T11692" s="66"/>
    </row>
    <row r="11693" spans="3:20" x14ac:dyDescent="0.3">
      <c r="C11693" s="62"/>
      <c r="D11693" s="62"/>
      <c r="E11693" s="62"/>
      <c r="F11693" s="62"/>
      <c r="G11693" s="62"/>
      <c r="H11693" s="62"/>
      <c r="I11693" s="62"/>
      <c r="J11693" s="62"/>
      <c r="K11693" s="62"/>
      <c r="L11693" s="65"/>
      <c r="M11693" s="65"/>
      <c r="N11693" s="65"/>
      <c r="O11693" s="65"/>
      <c r="P11693" s="65"/>
      <c r="Q11693" s="65"/>
      <c r="R11693" s="65"/>
      <c r="S11693" s="65"/>
      <c r="T11693" s="66"/>
    </row>
    <row r="11694" spans="3:20" x14ac:dyDescent="0.3">
      <c r="C11694" s="62"/>
      <c r="D11694" s="62"/>
      <c r="E11694" s="62"/>
      <c r="F11694" s="62"/>
      <c r="G11694" s="62"/>
      <c r="H11694" s="62"/>
      <c r="I11694" s="62"/>
      <c r="J11694" s="62"/>
      <c r="K11694" s="62"/>
      <c r="L11694" s="65"/>
      <c r="M11694" s="65"/>
      <c r="N11694" s="65"/>
      <c r="O11694" s="65"/>
      <c r="P11694" s="65"/>
      <c r="Q11694" s="65"/>
      <c r="R11694" s="65"/>
      <c r="S11694" s="65"/>
      <c r="T11694" s="66"/>
    </row>
    <row r="11695" spans="3:20" x14ac:dyDescent="0.3">
      <c r="C11695" s="62"/>
      <c r="D11695" s="62"/>
      <c r="E11695" s="62"/>
      <c r="F11695" s="62"/>
      <c r="G11695" s="62"/>
      <c r="H11695" s="62"/>
      <c r="I11695" s="62"/>
      <c r="J11695" s="62"/>
      <c r="K11695" s="62"/>
      <c r="L11695" s="65"/>
      <c r="M11695" s="65"/>
      <c r="N11695" s="65"/>
      <c r="O11695" s="65"/>
      <c r="P11695" s="65"/>
      <c r="Q11695" s="65"/>
      <c r="R11695" s="65"/>
      <c r="S11695" s="65"/>
      <c r="T11695" s="66"/>
    </row>
    <row r="11696" spans="3:20" x14ac:dyDescent="0.3">
      <c r="C11696" s="62"/>
      <c r="D11696" s="62"/>
      <c r="E11696" s="62"/>
      <c r="F11696" s="62"/>
      <c r="G11696" s="62"/>
      <c r="H11696" s="62"/>
      <c r="I11696" s="62"/>
      <c r="J11696" s="62"/>
      <c r="K11696" s="62"/>
      <c r="L11696" s="65"/>
      <c r="M11696" s="65"/>
      <c r="N11696" s="65"/>
      <c r="O11696" s="65"/>
      <c r="P11696" s="65"/>
      <c r="Q11696" s="65"/>
      <c r="R11696" s="65"/>
      <c r="S11696" s="65"/>
      <c r="T11696" s="66"/>
    </row>
    <row r="11697" spans="3:20" x14ac:dyDescent="0.3">
      <c r="C11697" s="62"/>
      <c r="D11697" s="62"/>
      <c r="E11697" s="62"/>
      <c r="F11697" s="62"/>
      <c r="G11697" s="62"/>
      <c r="H11697" s="62"/>
      <c r="I11697" s="62"/>
      <c r="J11697" s="62"/>
      <c r="K11697" s="62"/>
      <c r="L11697" s="65"/>
      <c r="M11697" s="65"/>
      <c r="N11697" s="65"/>
      <c r="O11697" s="65"/>
      <c r="P11697" s="65"/>
      <c r="Q11697" s="65"/>
      <c r="R11697" s="65"/>
      <c r="S11697" s="65"/>
      <c r="T11697" s="66"/>
    </row>
    <row r="11698" spans="3:20" x14ac:dyDescent="0.3">
      <c r="C11698" s="62"/>
      <c r="D11698" s="62"/>
      <c r="E11698" s="62"/>
      <c r="F11698" s="62"/>
      <c r="G11698" s="62"/>
      <c r="H11698" s="62"/>
      <c r="I11698" s="62"/>
      <c r="J11698" s="62"/>
      <c r="K11698" s="62"/>
      <c r="L11698" s="65"/>
      <c r="M11698" s="65"/>
      <c r="N11698" s="65"/>
      <c r="O11698" s="65"/>
      <c r="P11698" s="65"/>
      <c r="Q11698" s="65"/>
      <c r="R11698" s="65"/>
      <c r="S11698" s="65"/>
      <c r="T11698" s="66"/>
    </row>
    <row r="11699" spans="3:20" x14ac:dyDescent="0.3">
      <c r="C11699" s="62"/>
      <c r="D11699" s="62"/>
      <c r="E11699" s="62"/>
      <c r="F11699" s="62"/>
      <c r="G11699" s="62"/>
      <c r="H11699" s="62"/>
      <c r="I11699" s="62"/>
      <c r="J11699" s="62"/>
      <c r="K11699" s="62"/>
      <c r="L11699" s="65"/>
      <c r="M11699" s="65"/>
      <c r="N11699" s="65"/>
      <c r="O11699" s="65"/>
      <c r="P11699" s="65"/>
      <c r="Q11699" s="65"/>
      <c r="R11699" s="65"/>
      <c r="S11699" s="65"/>
      <c r="T11699" s="66"/>
    </row>
    <row r="11700" spans="3:20" x14ac:dyDescent="0.3">
      <c r="C11700" s="62"/>
      <c r="D11700" s="62"/>
      <c r="E11700" s="62"/>
      <c r="F11700" s="62"/>
      <c r="G11700" s="62"/>
      <c r="H11700" s="62"/>
      <c r="I11700" s="62"/>
      <c r="J11700" s="62"/>
      <c r="K11700" s="62"/>
      <c r="L11700" s="65"/>
      <c r="M11700" s="65"/>
      <c r="N11700" s="65"/>
      <c r="O11700" s="65"/>
      <c r="P11700" s="65"/>
      <c r="Q11700" s="65"/>
      <c r="R11700" s="65"/>
      <c r="S11700" s="65"/>
      <c r="T11700" s="66"/>
    </row>
    <row r="11701" spans="3:20" x14ac:dyDescent="0.3">
      <c r="C11701" s="62"/>
      <c r="D11701" s="62"/>
      <c r="E11701" s="62"/>
      <c r="F11701" s="62"/>
      <c r="G11701" s="62"/>
      <c r="H11701" s="62"/>
      <c r="I11701" s="62"/>
      <c r="J11701" s="62"/>
      <c r="K11701" s="62"/>
      <c r="L11701" s="65"/>
      <c r="M11701" s="65"/>
      <c r="N11701" s="65"/>
      <c r="O11701" s="65"/>
      <c r="P11701" s="65"/>
      <c r="Q11701" s="65"/>
      <c r="R11701" s="65"/>
      <c r="S11701" s="65"/>
      <c r="T11701" s="66"/>
    </row>
    <row r="11702" spans="3:20" x14ac:dyDescent="0.3">
      <c r="C11702" s="62"/>
      <c r="D11702" s="62"/>
      <c r="E11702" s="62"/>
      <c r="F11702" s="62"/>
      <c r="G11702" s="62"/>
      <c r="H11702" s="62"/>
      <c r="I11702" s="62"/>
      <c r="J11702" s="62"/>
      <c r="K11702" s="62"/>
      <c r="L11702" s="65"/>
      <c r="M11702" s="65"/>
      <c r="N11702" s="65"/>
      <c r="O11702" s="65"/>
      <c r="P11702" s="65"/>
      <c r="Q11702" s="65"/>
      <c r="R11702" s="65"/>
      <c r="S11702" s="65"/>
      <c r="T11702" s="66"/>
    </row>
    <row r="11703" spans="3:20" x14ac:dyDescent="0.3">
      <c r="C11703" s="62"/>
      <c r="D11703" s="62"/>
      <c r="E11703" s="62"/>
      <c r="F11703" s="62"/>
      <c r="G11703" s="62"/>
      <c r="H11703" s="62"/>
      <c r="I11703" s="62"/>
      <c r="J11703" s="62"/>
      <c r="K11703" s="62"/>
      <c r="L11703" s="65"/>
      <c r="M11703" s="65"/>
      <c r="N11703" s="65"/>
      <c r="O11703" s="65"/>
      <c r="P11703" s="65"/>
      <c r="Q11703" s="65"/>
      <c r="R11703" s="65"/>
      <c r="S11703" s="65"/>
      <c r="T11703" s="66"/>
    </row>
    <row r="11704" spans="3:20" x14ac:dyDescent="0.3">
      <c r="C11704" s="62"/>
      <c r="D11704" s="62"/>
      <c r="E11704" s="62"/>
      <c r="F11704" s="62"/>
      <c r="G11704" s="62"/>
      <c r="H11704" s="62"/>
      <c r="I11704" s="62"/>
      <c r="J11704" s="62"/>
      <c r="K11704" s="62"/>
      <c r="L11704" s="65"/>
      <c r="M11704" s="65"/>
      <c r="N11704" s="65"/>
      <c r="O11704" s="65"/>
      <c r="P11704" s="65"/>
      <c r="Q11704" s="65"/>
      <c r="R11704" s="65"/>
      <c r="S11704" s="65"/>
      <c r="T11704" s="66"/>
    </row>
    <row r="11705" spans="3:20" x14ac:dyDescent="0.3">
      <c r="C11705" s="62"/>
      <c r="D11705" s="62"/>
      <c r="E11705" s="62"/>
      <c r="F11705" s="62"/>
      <c r="G11705" s="62"/>
      <c r="H11705" s="62"/>
      <c r="I11705" s="62"/>
      <c r="J11705" s="62"/>
      <c r="K11705" s="62"/>
      <c r="L11705" s="65"/>
      <c r="M11705" s="65"/>
      <c r="N11705" s="65"/>
      <c r="O11705" s="65"/>
      <c r="P11705" s="65"/>
      <c r="Q11705" s="65"/>
      <c r="R11705" s="65"/>
      <c r="S11705" s="65"/>
      <c r="T11705" s="66"/>
    </row>
    <row r="11706" spans="3:20" x14ac:dyDescent="0.3">
      <c r="C11706" s="62"/>
      <c r="D11706" s="62"/>
      <c r="E11706" s="62"/>
      <c r="F11706" s="62"/>
      <c r="G11706" s="62"/>
      <c r="H11706" s="62"/>
      <c r="I11706" s="62"/>
      <c r="J11706" s="62"/>
      <c r="K11706" s="62"/>
      <c r="L11706" s="65"/>
      <c r="M11706" s="65"/>
      <c r="N11706" s="65"/>
      <c r="O11706" s="65"/>
      <c r="P11706" s="65"/>
      <c r="Q11706" s="65"/>
      <c r="R11706" s="65"/>
      <c r="S11706" s="65"/>
      <c r="T11706" s="66"/>
    </row>
    <row r="11707" spans="3:20" x14ac:dyDescent="0.3">
      <c r="C11707" s="62"/>
      <c r="D11707" s="62"/>
      <c r="E11707" s="62"/>
      <c r="F11707" s="62"/>
      <c r="G11707" s="62"/>
      <c r="H11707" s="62"/>
      <c r="I11707" s="62"/>
      <c r="J11707" s="62"/>
      <c r="K11707" s="62"/>
      <c r="L11707" s="65"/>
      <c r="M11707" s="65"/>
      <c r="N11707" s="65"/>
      <c r="O11707" s="65"/>
      <c r="P11707" s="65"/>
      <c r="Q11707" s="65"/>
      <c r="R11707" s="65"/>
      <c r="S11707" s="65"/>
      <c r="T11707" s="66"/>
    </row>
    <row r="11708" spans="3:20" x14ac:dyDescent="0.3">
      <c r="C11708" s="62"/>
      <c r="D11708" s="62"/>
      <c r="E11708" s="62"/>
      <c r="F11708" s="62"/>
      <c r="G11708" s="62"/>
      <c r="H11708" s="62"/>
      <c r="I11708" s="62"/>
      <c r="J11708" s="62"/>
      <c r="K11708" s="62"/>
      <c r="L11708" s="65"/>
      <c r="M11708" s="65"/>
      <c r="N11708" s="65"/>
      <c r="O11708" s="65"/>
      <c r="P11708" s="65"/>
      <c r="Q11708" s="65"/>
      <c r="R11708" s="65"/>
      <c r="S11708" s="65"/>
      <c r="T11708" s="66"/>
    </row>
    <row r="11709" spans="3:20" x14ac:dyDescent="0.3">
      <c r="C11709" s="62"/>
      <c r="D11709" s="62"/>
      <c r="E11709" s="62"/>
      <c r="F11709" s="62"/>
      <c r="G11709" s="62"/>
      <c r="H11709" s="62"/>
      <c r="I11709" s="62"/>
      <c r="J11709" s="62"/>
      <c r="K11709" s="62"/>
      <c r="L11709" s="65"/>
      <c r="M11709" s="65"/>
      <c r="N11709" s="65"/>
      <c r="O11709" s="65"/>
      <c r="P11709" s="65"/>
      <c r="Q11709" s="65"/>
      <c r="R11709" s="65"/>
      <c r="S11709" s="65"/>
      <c r="T11709" s="66"/>
    </row>
    <row r="11710" spans="3:20" x14ac:dyDescent="0.3">
      <c r="C11710" s="62"/>
      <c r="D11710" s="62"/>
      <c r="E11710" s="62"/>
      <c r="F11710" s="62"/>
      <c r="G11710" s="62"/>
      <c r="H11710" s="62"/>
      <c r="I11710" s="62"/>
      <c r="J11710" s="62"/>
      <c r="K11710" s="62"/>
      <c r="L11710" s="65"/>
      <c r="M11710" s="65"/>
      <c r="N11710" s="65"/>
      <c r="O11710" s="65"/>
      <c r="P11710" s="65"/>
      <c r="Q11710" s="65"/>
      <c r="R11710" s="65"/>
      <c r="S11710" s="65"/>
      <c r="T11710" s="66"/>
    </row>
    <row r="11711" spans="3:20" x14ac:dyDescent="0.3">
      <c r="C11711" s="62"/>
      <c r="D11711" s="62"/>
      <c r="E11711" s="62"/>
      <c r="F11711" s="62"/>
      <c r="G11711" s="62"/>
      <c r="H11711" s="62"/>
      <c r="I11711" s="62"/>
      <c r="J11711" s="62"/>
      <c r="K11711" s="62"/>
      <c r="L11711" s="65"/>
      <c r="M11711" s="65"/>
      <c r="N11711" s="65"/>
      <c r="O11711" s="65"/>
      <c r="P11711" s="65"/>
      <c r="Q11711" s="65"/>
      <c r="R11711" s="65"/>
      <c r="S11711" s="65"/>
      <c r="T11711" s="66"/>
    </row>
    <row r="11712" spans="3:20" x14ac:dyDescent="0.3">
      <c r="C11712" s="62"/>
      <c r="D11712" s="62"/>
      <c r="E11712" s="62"/>
      <c r="F11712" s="62"/>
      <c r="G11712" s="62"/>
      <c r="H11712" s="62"/>
      <c r="I11712" s="62"/>
      <c r="J11712" s="62"/>
      <c r="K11712" s="62"/>
      <c r="L11712" s="65"/>
      <c r="M11712" s="65"/>
      <c r="N11712" s="65"/>
      <c r="O11712" s="65"/>
      <c r="P11712" s="65"/>
      <c r="Q11712" s="65"/>
      <c r="R11712" s="65"/>
      <c r="S11712" s="65"/>
      <c r="T11712" s="66"/>
    </row>
    <row r="11713" spans="3:20" x14ac:dyDescent="0.3">
      <c r="C11713" s="62"/>
      <c r="D11713" s="62"/>
      <c r="E11713" s="62"/>
      <c r="F11713" s="62"/>
      <c r="G11713" s="62"/>
      <c r="H11713" s="62"/>
      <c r="I11713" s="62"/>
      <c r="J11713" s="62"/>
      <c r="K11713" s="62"/>
      <c r="L11713" s="65"/>
      <c r="M11713" s="65"/>
      <c r="N11713" s="65"/>
      <c r="O11713" s="65"/>
      <c r="P11713" s="65"/>
      <c r="Q11713" s="65"/>
      <c r="R11713" s="65"/>
      <c r="S11713" s="65"/>
      <c r="T11713" s="66"/>
    </row>
    <row r="11714" spans="3:20" x14ac:dyDescent="0.3">
      <c r="C11714" s="62"/>
      <c r="D11714" s="62"/>
      <c r="E11714" s="62"/>
      <c r="F11714" s="62"/>
      <c r="G11714" s="62"/>
      <c r="H11714" s="62"/>
      <c r="I11714" s="62"/>
      <c r="J11714" s="62"/>
      <c r="K11714" s="62"/>
      <c r="L11714" s="65"/>
      <c r="M11714" s="65"/>
      <c r="N11714" s="65"/>
      <c r="O11714" s="65"/>
      <c r="P11714" s="65"/>
      <c r="Q11714" s="65"/>
      <c r="R11714" s="65"/>
      <c r="S11714" s="65"/>
      <c r="T11714" s="66"/>
    </row>
    <row r="11715" spans="3:20" x14ac:dyDescent="0.3">
      <c r="C11715" s="62"/>
      <c r="D11715" s="62"/>
      <c r="E11715" s="62"/>
      <c r="F11715" s="62"/>
      <c r="G11715" s="62"/>
      <c r="H11715" s="62"/>
      <c r="I11715" s="62"/>
      <c r="J11715" s="62"/>
      <c r="K11715" s="62"/>
      <c r="L11715" s="65"/>
      <c r="M11715" s="65"/>
      <c r="N11715" s="65"/>
      <c r="O11715" s="65"/>
      <c r="P11715" s="65"/>
      <c r="Q11715" s="65"/>
      <c r="R11715" s="65"/>
      <c r="S11715" s="65"/>
      <c r="T11715" s="66"/>
    </row>
    <row r="11716" spans="3:20" x14ac:dyDescent="0.3">
      <c r="C11716" s="62"/>
      <c r="D11716" s="62"/>
      <c r="E11716" s="62"/>
      <c r="F11716" s="62"/>
      <c r="G11716" s="62"/>
      <c r="H11716" s="62"/>
      <c r="I11716" s="62"/>
      <c r="J11716" s="62"/>
      <c r="K11716" s="62"/>
      <c r="L11716" s="65"/>
      <c r="M11716" s="65"/>
      <c r="N11716" s="65"/>
      <c r="O11716" s="65"/>
      <c r="P11716" s="65"/>
      <c r="Q11716" s="65"/>
      <c r="R11716" s="65"/>
      <c r="S11716" s="65"/>
      <c r="T11716" s="66"/>
    </row>
    <row r="11717" spans="3:20" x14ac:dyDescent="0.3">
      <c r="C11717" s="62"/>
      <c r="D11717" s="62"/>
      <c r="E11717" s="62"/>
      <c r="F11717" s="62"/>
      <c r="G11717" s="62"/>
      <c r="H11717" s="62"/>
      <c r="I11717" s="62"/>
      <c r="J11717" s="62"/>
      <c r="K11717" s="62"/>
      <c r="L11717" s="65"/>
      <c r="M11717" s="65"/>
      <c r="N11717" s="65"/>
      <c r="O11717" s="65"/>
      <c r="P11717" s="65"/>
      <c r="Q11717" s="65"/>
      <c r="R11717" s="65"/>
      <c r="S11717" s="65"/>
      <c r="T11717" s="66"/>
    </row>
    <row r="11718" spans="3:20" x14ac:dyDescent="0.3">
      <c r="C11718" s="62"/>
      <c r="D11718" s="62"/>
      <c r="E11718" s="62"/>
      <c r="F11718" s="62"/>
      <c r="G11718" s="62"/>
      <c r="H11718" s="62"/>
      <c r="I11718" s="62"/>
      <c r="J11718" s="62"/>
      <c r="K11718" s="62"/>
      <c r="L11718" s="65"/>
      <c r="M11718" s="65"/>
      <c r="N11718" s="65"/>
      <c r="O11718" s="65"/>
      <c r="P11718" s="65"/>
      <c r="Q11718" s="65"/>
      <c r="R11718" s="65"/>
      <c r="S11718" s="65"/>
      <c r="T11718" s="66"/>
    </row>
    <row r="11719" spans="3:20" x14ac:dyDescent="0.3">
      <c r="C11719" s="62"/>
      <c r="D11719" s="62"/>
      <c r="E11719" s="62"/>
      <c r="F11719" s="62"/>
      <c r="G11719" s="62"/>
      <c r="H11719" s="62"/>
      <c r="I11719" s="62"/>
      <c r="J11719" s="62"/>
      <c r="K11719" s="62"/>
      <c r="L11719" s="65"/>
      <c r="M11719" s="65"/>
      <c r="N11719" s="65"/>
      <c r="O11719" s="65"/>
      <c r="P11719" s="65"/>
      <c r="Q11719" s="65"/>
      <c r="R11719" s="65"/>
      <c r="S11719" s="65"/>
      <c r="T11719" s="66"/>
    </row>
    <row r="11720" spans="3:20" x14ac:dyDescent="0.3">
      <c r="C11720" s="62"/>
      <c r="D11720" s="62"/>
      <c r="E11720" s="62"/>
      <c r="F11720" s="62"/>
      <c r="G11720" s="62"/>
      <c r="H11720" s="62"/>
      <c r="I11720" s="62"/>
      <c r="J11720" s="62"/>
      <c r="K11720" s="62"/>
      <c r="L11720" s="65"/>
      <c r="M11720" s="65"/>
      <c r="N11720" s="65"/>
      <c r="O11720" s="65"/>
      <c r="P11720" s="65"/>
      <c r="Q11720" s="65"/>
      <c r="R11720" s="65"/>
      <c r="S11720" s="65"/>
      <c r="T11720" s="66"/>
    </row>
    <row r="11721" spans="3:20" x14ac:dyDescent="0.3">
      <c r="C11721" s="62"/>
      <c r="D11721" s="62"/>
      <c r="E11721" s="62"/>
      <c r="F11721" s="62"/>
      <c r="G11721" s="62"/>
      <c r="H11721" s="62"/>
      <c r="I11721" s="62"/>
      <c r="J11721" s="62"/>
      <c r="K11721" s="62"/>
      <c r="L11721" s="65"/>
      <c r="M11721" s="65"/>
      <c r="N11721" s="65"/>
      <c r="O11721" s="65"/>
      <c r="P11721" s="65"/>
      <c r="Q11721" s="65"/>
      <c r="R11721" s="65"/>
      <c r="S11721" s="65"/>
      <c r="T11721" s="66"/>
    </row>
    <row r="11722" spans="3:20" x14ac:dyDescent="0.3">
      <c r="C11722" s="62"/>
      <c r="D11722" s="62"/>
      <c r="E11722" s="62"/>
      <c r="F11722" s="62"/>
      <c r="G11722" s="62"/>
      <c r="H11722" s="62"/>
      <c r="I11722" s="62"/>
      <c r="J11722" s="62"/>
      <c r="K11722" s="62"/>
      <c r="L11722" s="65"/>
      <c r="M11722" s="65"/>
      <c r="N11722" s="65"/>
      <c r="O11722" s="65"/>
      <c r="P11722" s="65"/>
      <c r="Q11722" s="65"/>
      <c r="R11722" s="65"/>
      <c r="S11722" s="65"/>
      <c r="T11722" s="66"/>
    </row>
    <row r="11723" spans="3:20" x14ac:dyDescent="0.3">
      <c r="C11723" s="62"/>
      <c r="D11723" s="62"/>
      <c r="E11723" s="62"/>
      <c r="F11723" s="62"/>
      <c r="G11723" s="62"/>
      <c r="H11723" s="62"/>
      <c r="I11723" s="62"/>
      <c r="J11723" s="62"/>
      <c r="K11723" s="62"/>
      <c r="L11723" s="65"/>
      <c r="M11723" s="65"/>
      <c r="N11723" s="65"/>
      <c r="O11723" s="65"/>
      <c r="P11723" s="65"/>
      <c r="Q11723" s="65"/>
      <c r="R11723" s="65"/>
      <c r="S11723" s="65"/>
      <c r="T11723" s="66"/>
    </row>
    <row r="11724" spans="3:20" x14ac:dyDescent="0.3">
      <c r="C11724" s="62"/>
      <c r="D11724" s="62"/>
      <c r="E11724" s="62"/>
      <c r="F11724" s="62"/>
      <c r="G11724" s="62"/>
      <c r="H11724" s="62"/>
      <c r="I11724" s="62"/>
      <c r="J11724" s="62"/>
      <c r="K11724" s="62"/>
      <c r="L11724" s="65"/>
      <c r="M11724" s="65"/>
      <c r="N11724" s="65"/>
      <c r="O11724" s="65"/>
      <c r="P11724" s="65"/>
      <c r="Q11724" s="65"/>
      <c r="R11724" s="65"/>
      <c r="S11724" s="65"/>
      <c r="T11724" s="66"/>
    </row>
    <row r="11725" spans="3:20" x14ac:dyDescent="0.3">
      <c r="C11725" s="62"/>
      <c r="D11725" s="62"/>
      <c r="E11725" s="62"/>
      <c r="F11725" s="62"/>
      <c r="G11725" s="62"/>
      <c r="H11725" s="62"/>
      <c r="I11725" s="62"/>
      <c r="J11725" s="62"/>
      <c r="K11725" s="62"/>
      <c r="L11725" s="65"/>
      <c r="M11725" s="65"/>
      <c r="N11725" s="65"/>
      <c r="O11725" s="65"/>
      <c r="P11725" s="65"/>
      <c r="Q11725" s="65"/>
      <c r="R11725" s="65"/>
      <c r="S11725" s="65"/>
      <c r="T11725" s="66"/>
    </row>
    <row r="11726" spans="3:20" x14ac:dyDescent="0.3">
      <c r="C11726" s="62"/>
      <c r="D11726" s="62"/>
      <c r="E11726" s="62"/>
      <c r="F11726" s="62"/>
      <c r="G11726" s="62"/>
      <c r="H11726" s="62"/>
      <c r="I11726" s="62"/>
      <c r="J11726" s="62"/>
      <c r="K11726" s="62"/>
      <c r="L11726" s="65"/>
      <c r="M11726" s="65"/>
      <c r="N11726" s="65"/>
      <c r="O11726" s="65"/>
      <c r="P11726" s="65"/>
      <c r="Q11726" s="65"/>
      <c r="R11726" s="65"/>
      <c r="S11726" s="65"/>
      <c r="T11726" s="66"/>
    </row>
    <row r="11727" spans="3:20" x14ac:dyDescent="0.3">
      <c r="C11727" s="62"/>
      <c r="D11727" s="62"/>
      <c r="E11727" s="62"/>
      <c r="F11727" s="62"/>
      <c r="G11727" s="62"/>
      <c r="H11727" s="62"/>
      <c r="I11727" s="62"/>
      <c r="J11727" s="62"/>
      <c r="K11727" s="62"/>
      <c r="L11727" s="65"/>
      <c r="M11727" s="65"/>
      <c r="N11727" s="65"/>
      <c r="O11727" s="65"/>
      <c r="P11727" s="65"/>
      <c r="Q11727" s="65"/>
      <c r="R11727" s="65"/>
      <c r="S11727" s="65"/>
      <c r="T11727" s="66"/>
    </row>
    <row r="11728" spans="3:20" x14ac:dyDescent="0.3">
      <c r="C11728" s="62"/>
      <c r="D11728" s="62"/>
      <c r="E11728" s="62"/>
      <c r="F11728" s="62"/>
      <c r="G11728" s="62"/>
      <c r="H11728" s="62"/>
      <c r="I11728" s="62"/>
      <c r="J11728" s="62"/>
      <c r="K11728" s="62"/>
      <c r="L11728" s="65"/>
      <c r="M11728" s="65"/>
      <c r="N11728" s="65"/>
      <c r="O11728" s="65"/>
      <c r="P11728" s="65"/>
      <c r="Q11728" s="65"/>
      <c r="R11728" s="65"/>
      <c r="S11728" s="65"/>
      <c r="T11728" s="66"/>
    </row>
    <row r="11729" spans="3:20" x14ac:dyDescent="0.3">
      <c r="C11729" s="62"/>
      <c r="D11729" s="62"/>
      <c r="E11729" s="62"/>
      <c r="F11729" s="62"/>
      <c r="G11729" s="62"/>
      <c r="H11729" s="62"/>
      <c r="I11729" s="62"/>
      <c r="J11729" s="62"/>
      <c r="K11729" s="62"/>
      <c r="L11729" s="65"/>
      <c r="M11729" s="65"/>
      <c r="N11729" s="65"/>
      <c r="O11729" s="65"/>
      <c r="P11729" s="65"/>
      <c r="Q11729" s="65"/>
      <c r="R11729" s="65"/>
      <c r="S11729" s="65"/>
      <c r="T11729" s="66"/>
    </row>
    <row r="11730" spans="3:20" x14ac:dyDescent="0.3">
      <c r="C11730" s="62"/>
      <c r="D11730" s="62"/>
      <c r="E11730" s="62"/>
      <c r="F11730" s="62"/>
      <c r="G11730" s="62"/>
      <c r="H11730" s="62"/>
      <c r="I11730" s="62"/>
      <c r="J11730" s="62"/>
      <c r="K11730" s="62"/>
      <c r="L11730" s="65"/>
      <c r="M11730" s="65"/>
      <c r="N11730" s="65"/>
      <c r="O11730" s="65"/>
      <c r="P11730" s="65"/>
      <c r="Q11730" s="65"/>
      <c r="R11730" s="65"/>
      <c r="S11730" s="65"/>
      <c r="T11730" s="66"/>
    </row>
    <row r="11731" spans="3:20" x14ac:dyDescent="0.3">
      <c r="C11731" s="62"/>
      <c r="D11731" s="62"/>
      <c r="E11731" s="62"/>
      <c r="F11731" s="62"/>
      <c r="G11731" s="62"/>
      <c r="H11731" s="62"/>
      <c r="I11731" s="62"/>
      <c r="J11731" s="62"/>
      <c r="K11731" s="62"/>
      <c r="L11731" s="65"/>
      <c r="M11731" s="65"/>
      <c r="N11731" s="65"/>
      <c r="O11731" s="65"/>
      <c r="P11731" s="65"/>
      <c r="Q11731" s="65"/>
      <c r="R11731" s="65"/>
      <c r="S11731" s="65"/>
      <c r="T11731" s="66"/>
    </row>
    <row r="11732" spans="3:20" x14ac:dyDescent="0.3">
      <c r="C11732" s="62"/>
      <c r="D11732" s="62"/>
      <c r="E11732" s="62"/>
      <c r="F11732" s="62"/>
      <c r="G11732" s="62"/>
      <c r="H11732" s="62"/>
      <c r="I11732" s="62"/>
      <c r="J11732" s="62"/>
      <c r="K11732" s="62"/>
      <c r="L11732" s="65"/>
      <c r="M11732" s="65"/>
      <c r="N11732" s="65"/>
      <c r="O11732" s="65"/>
      <c r="P11732" s="65"/>
      <c r="Q11732" s="65"/>
      <c r="R11732" s="65"/>
      <c r="S11732" s="65"/>
      <c r="T11732" s="66"/>
    </row>
    <row r="11733" spans="3:20" x14ac:dyDescent="0.3">
      <c r="C11733" s="62"/>
      <c r="D11733" s="62"/>
      <c r="E11733" s="62"/>
      <c r="F11733" s="62"/>
      <c r="G11733" s="62"/>
      <c r="H11733" s="62"/>
      <c r="I11733" s="62"/>
      <c r="J11733" s="62"/>
      <c r="K11733" s="62"/>
      <c r="L11733" s="65"/>
      <c r="M11733" s="65"/>
      <c r="N11733" s="65"/>
      <c r="O11733" s="65"/>
      <c r="P11733" s="65"/>
      <c r="Q11733" s="65"/>
      <c r="R11733" s="65"/>
      <c r="S11733" s="65"/>
      <c r="T11733" s="66"/>
    </row>
    <row r="11734" spans="3:20" x14ac:dyDescent="0.3">
      <c r="C11734" s="62"/>
      <c r="D11734" s="62"/>
      <c r="E11734" s="62"/>
      <c r="F11734" s="62"/>
      <c r="G11734" s="62"/>
      <c r="H11734" s="62"/>
      <c r="I11734" s="62"/>
      <c r="J11734" s="62"/>
      <c r="K11734" s="62"/>
      <c r="L11734" s="65"/>
      <c r="M11734" s="65"/>
      <c r="N11734" s="65"/>
      <c r="O11734" s="65"/>
      <c r="P11734" s="65"/>
      <c r="Q11734" s="65"/>
      <c r="R11734" s="65"/>
      <c r="S11734" s="65"/>
      <c r="T11734" s="66"/>
    </row>
    <row r="11735" spans="3:20" x14ac:dyDescent="0.3">
      <c r="C11735" s="62"/>
      <c r="D11735" s="62"/>
      <c r="E11735" s="62"/>
      <c r="F11735" s="62"/>
      <c r="G11735" s="62"/>
      <c r="H11735" s="62"/>
      <c r="I11735" s="62"/>
      <c r="J11735" s="62"/>
      <c r="K11735" s="62"/>
      <c r="L11735" s="65"/>
      <c r="M11735" s="65"/>
      <c r="N11735" s="65"/>
      <c r="O11735" s="65"/>
      <c r="P11735" s="65"/>
      <c r="Q11735" s="65"/>
      <c r="R11735" s="65"/>
      <c r="S11735" s="65"/>
      <c r="T11735" s="66"/>
    </row>
    <row r="11736" spans="3:20" x14ac:dyDescent="0.3">
      <c r="C11736" s="62"/>
      <c r="D11736" s="62"/>
      <c r="E11736" s="62"/>
      <c r="F11736" s="62"/>
      <c r="G11736" s="62"/>
      <c r="H11736" s="62"/>
      <c r="I11736" s="62"/>
      <c r="J11736" s="62"/>
      <c r="K11736" s="62"/>
      <c r="L11736" s="65"/>
      <c r="M11736" s="65"/>
      <c r="N11736" s="65"/>
      <c r="O11736" s="65"/>
      <c r="P11736" s="65"/>
      <c r="Q11736" s="65"/>
      <c r="R11736" s="65"/>
      <c r="S11736" s="65"/>
      <c r="T11736" s="66"/>
    </row>
    <row r="11737" spans="3:20" x14ac:dyDescent="0.3">
      <c r="C11737" s="62"/>
      <c r="D11737" s="62"/>
      <c r="E11737" s="62"/>
      <c r="F11737" s="62"/>
      <c r="G11737" s="62"/>
      <c r="H11737" s="62"/>
      <c r="I11737" s="62"/>
      <c r="J11737" s="62"/>
      <c r="K11737" s="62"/>
      <c r="L11737" s="65"/>
      <c r="M11737" s="65"/>
      <c r="N11737" s="65"/>
      <c r="O11737" s="65"/>
      <c r="P11737" s="65"/>
      <c r="Q11737" s="65"/>
      <c r="R11737" s="65"/>
      <c r="S11737" s="65"/>
      <c r="T11737" s="66"/>
    </row>
    <row r="11738" spans="3:20" x14ac:dyDescent="0.3">
      <c r="C11738" s="62"/>
      <c r="D11738" s="62"/>
      <c r="E11738" s="62"/>
      <c r="F11738" s="62"/>
      <c r="G11738" s="62"/>
      <c r="H11738" s="62"/>
      <c r="I11738" s="62"/>
      <c r="J11738" s="62"/>
      <c r="K11738" s="62"/>
      <c r="L11738" s="65"/>
      <c r="M11738" s="65"/>
      <c r="N11738" s="65"/>
      <c r="O11738" s="65"/>
      <c r="P11738" s="65"/>
      <c r="Q11738" s="65"/>
      <c r="R11738" s="65"/>
      <c r="S11738" s="65"/>
      <c r="T11738" s="66"/>
    </row>
    <row r="11739" spans="3:20" x14ac:dyDescent="0.3">
      <c r="C11739" s="62"/>
      <c r="D11739" s="62"/>
      <c r="E11739" s="62"/>
      <c r="F11739" s="62"/>
      <c r="G11739" s="62"/>
      <c r="H11739" s="62"/>
      <c r="I11739" s="62"/>
      <c r="J11739" s="62"/>
      <c r="K11739" s="62"/>
      <c r="L11739" s="65"/>
      <c r="M11739" s="65"/>
      <c r="N11739" s="65"/>
      <c r="O11739" s="65"/>
      <c r="P11739" s="65"/>
      <c r="Q11739" s="65"/>
      <c r="R11739" s="65"/>
      <c r="S11739" s="65"/>
      <c r="T11739" s="66"/>
    </row>
    <row r="11740" spans="3:20" x14ac:dyDescent="0.3">
      <c r="C11740" s="62"/>
      <c r="D11740" s="62"/>
      <c r="E11740" s="62"/>
      <c r="F11740" s="62"/>
      <c r="G11740" s="62"/>
      <c r="H11740" s="62"/>
      <c r="I11740" s="62"/>
      <c r="J11740" s="62"/>
      <c r="K11740" s="62"/>
      <c r="L11740" s="65"/>
      <c r="M11740" s="65"/>
      <c r="N11740" s="65"/>
      <c r="O11740" s="65"/>
      <c r="P11740" s="65"/>
      <c r="Q11740" s="65"/>
      <c r="R11740" s="65"/>
      <c r="S11740" s="65"/>
      <c r="T11740" s="66"/>
    </row>
    <row r="11741" spans="3:20" x14ac:dyDescent="0.3">
      <c r="C11741" s="62"/>
      <c r="D11741" s="62"/>
      <c r="E11741" s="62"/>
      <c r="F11741" s="62"/>
      <c r="G11741" s="62"/>
      <c r="H11741" s="62"/>
      <c r="I11741" s="62"/>
      <c r="J11741" s="62"/>
      <c r="K11741" s="62"/>
      <c r="L11741" s="65"/>
      <c r="M11741" s="65"/>
      <c r="N11741" s="65"/>
      <c r="O11741" s="65"/>
      <c r="P11741" s="65"/>
      <c r="Q11741" s="65"/>
      <c r="R11741" s="65"/>
      <c r="S11741" s="65"/>
      <c r="T11741" s="66"/>
    </row>
    <row r="11742" spans="3:20" x14ac:dyDescent="0.3">
      <c r="C11742" s="62"/>
      <c r="D11742" s="62"/>
      <c r="E11742" s="62"/>
      <c r="F11742" s="62"/>
      <c r="G11742" s="62"/>
      <c r="H11742" s="62"/>
      <c r="I11742" s="62"/>
      <c r="J11742" s="62"/>
      <c r="K11742" s="62"/>
      <c r="L11742" s="65"/>
      <c r="M11742" s="65"/>
      <c r="N11742" s="65"/>
      <c r="O11742" s="65"/>
      <c r="P11742" s="65"/>
      <c r="Q11742" s="65"/>
      <c r="R11742" s="65"/>
      <c r="S11742" s="65"/>
      <c r="T11742" s="66"/>
    </row>
    <row r="11743" spans="3:20" x14ac:dyDescent="0.3">
      <c r="C11743" s="62"/>
      <c r="D11743" s="62"/>
      <c r="E11743" s="62"/>
      <c r="F11743" s="62"/>
      <c r="G11743" s="62"/>
      <c r="H11743" s="62"/>
      <c r="I11743" s="62"/>
      <c r="J11743" s="62"/>
      <c r="K11743" s="62"/>
      <c r="L11743" s="65"/>
      <c r="M11743" s="65"/>
      <c r="N11743" s="65"/>
      <c r="O11743" s="65"/>
      <c r="P11743" s="65"/>
      <c r="Q11743" s="65"/>
      <c r="R11743" s="65"/>
      <c r="S11743" s="65"/>
      <c r="T11743" s="66"/>
    </row>
    <row r="11744" spans="3:20" x14ac:dyDescent="0.3">
      <c r="C11744" s="62"/>
      <c r="D11744" s="62"/>
      <c r="E11744" s="62"/>
      <c r="F11744" s="62"/>
      <c r="G11744" s="62"/>
      <c r="H11744" s="62"/>
      <c r="I11744" s="62"/>
      <c r="J11744" s="62"/>
      <c r="K11744" s="62"/>
      <c r="L11744" s="65"/>
      <c r="M11744" s="65"/>
      <c r="N11744" s="65"/>
      <c r="O11744" s="65"/>
      <c r="P11744" s="65"/>
      <c r="Q11744" s="65"/>
      <c r="R11744" s="65"/>
      <c r="S11744" s="65"/>
      <c r="T11744" s="66"/>
    </row>
    <row r="11745" spans="3:20" x14ac:dyDescent="0.3">
      <c r="C11745" s="62"/>
      <c r="D11745" s="62"/>
      <c r="E11745" s="62"/>
      <c r="F11745" s="62"/>
      <c r="G11745" s="62"/>
      <c r="H11745" s="62"/>
      <c r="I11745" s="62"/>
      <c r="J11745" s="62"/>
      <c r="K11745" s="62"/>
      <c r="L11745" s="65"/>
      <c r="M11745" s="65"/>
      <c r="N11745" s="65"/>
      <c r="O11745" s="65"/>
      <c r="P11745" s="65"/>
      <c r="Q11745" s="65"/>
      <c r="R11745" s="65"/>
      <c r="S11745" s="65"/>
      <c r="T11745" s="66"/>
    </row>
    <row r="11746" spans="3:20" x14ac:dyDescent="0.3">
      <c r="C11746" s="62"/>
      <c r="D11746" s="62"/>
      <c r="E11746" s="62"/>
      <c r="F11746" s="62"/>
      <c r="G11746" s="62"/>
      <c r="H11746" s="62"/>
      <c r="I11746" s="62"/>
      <c r="J11746" s="62"/>
      <c r="K11746" s="62"/>
      <c r="L11746" s="65"/>
      <c r="M11746" s="65"/>
      <c r="N11746" s="65"/>
      <c r="O11746" s="65"/>
      <c r="P11746" s="65"/>
      <c r="Q11746" s="65"/>
      <c r="R11746" s="65"/>
      <c r="S11746" s="65"/>
      <c r="T11746" s="66"/>
    </row>
    <row r="11747" spans="3:20" x14ac:dyDescent="0.3">
      <c r="C11747" s="62"/>
      <c r="D11747" s="62"/>
      <c r="E11747" s="62"/>
      <c r="F11747" s="62"/>
      <c r="G11747" s="62"/>
      <c r="H11747" s="62"/>
      <c r="I11747" s="62"/>
      <c r="J11747" s="62"/>
      <c r="K11747" s="62"/>
      <c r="L11747" s="65"/>
      <c r="M11747" s="65"/>
      <c r="N11747" s="65"/>
      <c r="O11747" s="65"/>
      <c r="P11747" s="65"/>
      <c r="Q11747" s="65"/>
      <c r="R11747" s="65"/>
      <c r="S11747" s="65"/>
      <c r="T11747" s="66"/>
    </row>
    <row r="11748" spans="3:20" x14ac:dyDescent="0.3">
      <c r="C11748" s="62"/>
      <c r="D11748" s="62"/>
      <c r="E11748" s="62"/>
      <c r="F11748" s="62"/>
      <c r="G11748" s="62"/>
      <c r="H11748" s="62"/>
      <c r="I11748" s="62"/>
      <c r="J11748" s="62"/>
      <c r="K11748" s="62"/>
      <c r="L11748" s="65"/>
      <c r="M11748" s="65"/>
      <c r="N11748" s="65"/>
      <c r="O11748" s="65"/>
      <c r="P11748" s="65"/>
      <c r="Q11748" s="65"/>
      <c r="R11748" s="65"/>
      <c r="S11748" s="65"/>
      <c r="T11748" s="66"/>
    </row>
    <row r="11749" spans="3:20" x14ac:dyDescent="0.3">
      <c r="C11749" s="62"/>
      <c r="D11749" s="62"/>
      <c r="E11749" s="62"/>
      <c r="F11749" s="62"/>
      <c r="G11749" s="62"/>
      <c r="H11749" s="62"/>
      <c r="I11749" s="62"/>
      <c r="J11749" s="62"/>
      <c r="K11749" s="62"/>
      <c r="L11749" s="65"/>
      <c r="M11749" s="65"/>
      <c r="N11749" s="65"/>
      <c r="O11749" s="65"/>
      <c r="P11749" s="65"/>
      <c r="Q11749" s="65"/>
      <c r="R11749" s="65"/>
      <c r="S11749" s="65"/>
      <c r="T11749" s="66"/>
    </row>
    <row r="11750" spans="3:20" x14ac:dyDescent="0.3">
      <c r="C11750" s="62"/>
      <c r="D11750" s="62"/>
      <c r="E11750" s="62"/>
      <c r="F11750" s="62"/>
      <c r="G11750" s="62"/>
      <c r="H11750" s="62"/>
      <c r="I11750" s="62"/>
      <c r="J11750" s="62"/>
      <c r="K11750" s="62"/>
      <c r="L11750" s="65"/>
      <c r="M11750" s="65"/>
      <c r="N11750" s="65"/>
      <c r="O11750" s="65"/>
      <c r="P11750" s="65"/>
      <c r="Q11750" s="65"/>
      <c r="R11750" s="65"/>
      <c r="S11750" s="65"/>
      <c r="T11750" s="66"/>
    </row>
    <row r="11751" spans="3:20" x14ac:dyDescent="0.3">
      <c r="C11751" s="62"/>
      <c r="D11751" s="62"/>
      <c r="E11751" s="62"/>
      <c r="F11751" s="62"/>
      <c r="G11751" s="62"/>
      <c r="H11751" s="62"/>
      <c r="I11751" s="62"/>
      <c r="J11751" s="62"/>
      <c r="K11751" s="62"/>
      <c r="L11751" s="65"/>
      <c r="M11751" s="65"/>
      <c r="N11751" s="65"/>
      <c r="O11751" s="65"/>
      <c r="P11751" s="65"/>
      <c r="Q11751" s="65"/>
      <c r="R11751" s="65"/>
      <c r="S11751" s="65"/>
      <c r="T11751" s="66"/>
    </row>
    <row r="11752" spans="3:20" x14ac:dyDescent="0.3">
      <c r="C11752" s="62"/>
      <c r="D11752" s="62"/>
      <c r="E11752" s="62"/>
      <c r="F11752" s="62"/>
      <c r="G11752" s="62"/>
      <c r="H11752" s="62"/>
      <c r="I11752" s="62"/>
      <c r="J11752" s="62"/>
      <c r="K11752" s="62"/>
      <c r="L11752" s="65"/>
      <c r="M11752" s="65"/>
      <c r="N11752" s="65"/>
      <c r="O11752" s="65"/>
      <c r="P11752" s="65"/>
      <c r="Q11752" s="65"/>
      <c r="R11752" s="65"/>
      <c r="S11752" s="65"/>
      <c r="T11752" s="66"/>
    </row>
    <row r="11753" spans="3:20" x14ac:dyDescent="0.3">
      <c r="C11753" s="62"/>
      <c r="D11753" s="62"/>
      <c r="E11753" s="62"/>
      <c r="F11753" s="62"/>
      <c r="G11753" s="62"/>
      <c r="H11753" s="62"/>
      <c r="I11753" s="62"/>
      <c r="J11753" s="62"/>
      <c r="K11753" s="62"/>
      <c r="L11753" s="65"/>
      <c r="M11753" s="65"/>
      <c r="N11753" s="65"/>
      <c r="O11753" s="65"/>
      <c r="P11753" s="65"/>
      <c r="Q11753" s="65"/>
      <c r="R11753" s="65"/>
      <c r="S11753" s="65"/>
      <c r="T11753" s="66"/>
    </row>
    <row r="11754" spans="3:20" x14ac:dyDescent="0.3">
      <c r="C11754" s="62"/>
      <c r="D11754" s="62"/>
      <c r="E11754" s="62"/>
      <c r="F11754" s="62"/>
      <c r="G11754" s="62"/>
      <c r="H11754" s="62"/>
      <c r="I11754" s="62"/>
      <c r="J11754" s="62"/>
      <c r="K11754" s="62"/>
      <c r="L11754" s="65"/>
      <c r="M11754" s="65"/>
      <c r="N11754" s="65"/>
      <c r="O11754" s="65"/>
      <c r="P11754" s="65"/>
      <c r="Q11754" s="65"/>
      <c r="R11754" s="65"/>
      <c r="S11754" s="65"/>
      <c r="T11754" s="66"/>
    </row>
    <row r="11755" spans="3:20" x14ac:dyDescent="0.3">
      <c r="C11755" s="62"/>
      <c r="D11755" s="62"/>
      <c r="E11755" s="62"/>
      <c r="F11755" s="62"/>
      <c r="G11755" s="62"/>
      <c r="H11755" s="62"/>
      <c r="I11755" s="62"/>
      <c r="J11755" s="62"/>
      <c r="K11755" s="62"/>
      <c r="L11755" s="65"/>
      <c r="M11755" s="65"/>
      <c r="N11755" s="65"/>
      <c r="O11755" s="65"/>
      <c r="P11755" s="65"/>
      <c r="Q11755" s="65"/>
      <c r="R11755" s="65"/>
      <c r="S11755" s="65"/>
      <c r="T11755" s="66"/>
    </row>
    <row r="11756" spans="3:20" x14ac:dyDescent="0.3">
      <c r="C11756" s="62"/>
      <c r="D11756" s="62"/>
      <c r="E11756" s="62"/>
      <c r="F11756" s="62"/>
      <c r="G11756" s="62"/>
      <c r="H11756" s="62"/>
      <c r="I11756" s="62"/>
      <c r="J11756" s="62"/>
      <c r="K11756" s="62"/>
      <c r="L11756" s="65"/>
      <c r="M11756" s="65"/>
      <c r="N11756" s="65"/>
      <c r="O11756" s="65"/>
      <c r="P11756" s="65"/>
      <c r="Q11756" s="65"/>
      <c r="R11756" s="65"/>
      <c r="S11756" s="65"/>
      <c r="T11756" s="66"/>
    </row>
    <row r="11757" spans="3:20" x14ac:dyDescent="0.3">
      <c r="C11757" s="62"/>
      <c r="D11757" s="62"/>
      <c r="E11757" s="62"/>
      <c r="F11757" s="62"/>
      <c r="G11757" s="62"/>
      <c r="H11757" s="62"/>
      <c r="I11757" s="62"/>
      <c r="J11757" s="62"/>
      <c r="K11757" s="62"/>
      <c r="L11757" s="65"/>
      <c r="M11757" s="65"/>
      <c r="N11757" s="65"/>
      <c r="O11757" s="65"/>
      <c r="P11757" s="65"/>
      <c r="Q11757" s="65"/>
      <c r="R11757" s="65"/>
      <c r="S11757" s="65"/>
      <c r="T11757" s="66"/>
    </row>
    <row r="11758" spans="3:20" x14ac:dyDescent="0.3">
      <c r="C11758" s="62"/>
      <c r="D11758" s="62"/>
      <c r="E11758" s="62"/>
      <c r="F11758" s="62"/>
      <c r="G11758" s="62"/>
      <c r="H11758" s="62"/>
      <c r="I11758" s="62"/>
      <c r="J11758" s="62"/>
      <c r="K11758" s="62"/>
      <c r="L11758" s="65"/>
      <c r="M11758" s="65"/>
      <c r="N11758" s="65"/>
      <c r="O11758" s="65"/>
      <c r="P11758" s="65"/>
      <c r="Q11758" s="65"/>
      <c r="R11758" s="65"/>
      <c r="S11758" s="65"/>
      <c r="T11758" s="66"/>
    </row>
    <row r="11759" spans="3:20" x14ac:dyDescent="0.3">
      <c r="C11759" s="62"/>
      <c r="D11759" s="62"/>
      <c r="E11759" s="62"/>
      <c r="F11759" s="62"/>
      <c r="G11759" s="62"/>
      <c r="H11759" s="62"/>
      <c r="I11759" s="62"/>
      <c r="J11759" s="62"/>
      <c r="K11759" s="62"/>
      <c r="L11759" s="65"/>
      <c r="M11759" s="65"/>
      <c r="N11759" s="65"/>
      <c r="O11759" s="65"/>
      <c r="P11759" s="65"/>
      <c r="Q11759" s="65"/>
      <c r="R11759" s="65"/>
      <c r="S11759" s="65"/>
      <c r="T11759" s="66"/>
    </row>
    <row r="11760" spans="3:20" x14ac:dyDescent="0.3">
      <c r="C11760" s="62"/>
      <c r="D11760" s="62"/>
      <c r="E11760" s="62"/>
      <c r="F11760" s="62"/>
      <c r="G11760" s="62"/>
      <c r="H11760" s="62"/>
      <c r="I11760" s="62"/>
      <c r="J11760" s="62"/>
      <c r="K11760" s="62"/>
      <c r="L11760" s="65"/>
      <c r="M11760" s="65"/>
      <c r="N11760" s="65"/>
      <c r="O11760" s="65"/>
      <c r="P11760" s="65"/>
      <c r="Q11760" s="65"/>
      <c r="R11760" s="65"/>
      <c r="S11760" s="65"/>
      <c r="T11760" s="66"/>
    </row>
    <row r="11761" spans="3:20" x14ac:dyDescent="0.3">
      <c r="C11761" s="62"/>
      <c r="D11761" s="62"/>
      <c r="E11761" s="62"/>
      <c r="F11761" s="62"/>
      <c r="G11761" s="62"/>
      <c r="H11761" s="62"/>
      <c r="I11761" s="62"/>
      <c r="J11761" s="62"/>
      <c r="K11761" s="62"/>
      <c r="L11761" s="65"/>
      <c r="M11761" s="65"/>
      <c r="N11761" s="65"/>
      <c r="O11761" s="65"/>
      <c r="P11761" s="65"/>
      <c r="Q11761" s="65"/>
      <c r="R11761" s="65"/>
      <c r="S11761" s="65"/>
      <c r="T11761" s="66"/>
    </row>
    <row r="11762" spans="3:20" x14ac:dyDescent="0.3">
      <c r="C11762" s="62"/>
      <c r="D11762" s="62"/>
      <c r="E11762" s="62"/>
      <c r="F11762" s="62"/>
      <c r="G11762" s="62"/>
      <c r="H11762" s="62"/>
      <c r="I11762" s="62"/>
      <c r="J11762" s="62"/>
      <c r="K11762" s="62"/>
      <c r="L11762" s="65"/>
      <c r="M11762" s="65"/>
      <c r="N11762" s="65"/>
      <c r="O11762" s="65"/>
      <c r="P11762" s="65"/>
      <c r="Q11762" s="65"/>
      <c r="R11762" s="65"/>
      <c r="S11762" s="65"/>
      <c r="T11762" s="66"/>
    </row>
    <row r="11763" spans="3:20" x14ac:dyDescent="0.3">
      <c r="C11763" s="62"/>
      <c r="D11763" s="62"/>
      <c r="E11763" s="62"/>
      <c r="F11763" s="62"/>
      <c r="G11763" s="62"/>
      <c r="H11763" s="62"/>
      <c r="I11763" s="62"/>
      <c r="J11763" s="62"/>
      <c r="K11763" s="62"/>
      <c r="L11763" s="65"/>
      <c r="M11763" s="65"/>
      <c r="N11763" s="65"/>
      <c r="O11763" s="65"/>
      <c r="P11763" s="65"/>
      <c r="Q11763" s="65"/>
      <c r="R11763" s="65"/>
      <c r="S11763" s="65"/>
      <c r="T11763" s="66"/>
    </row>
    <row r="11764" spans="3:20" x14ac:dyDescent="0.3">
      <c r="C11764" s="62"/>
      <c r="D11764" s="62"/>
      <c r="E11764" s="62"/>
      <c r="F11764" s="62"/>
      <c r="G11764" s="62"/>
      <c r="H11764" s="62"/>
      <c r="I11764" s="62"/>
      <c r="J11764" s="62"/>
      <c r="K11764" s="62"/>
      <c r="L11764" s="65"/>
      <c r="M11764" s="65"/>
      <c r="N11764" s="65"/>
      <c r="O11764" s="65"/>
      <c r="P11764" s="65"/>
      <c r="Q11764" s="65"/>
      <c r="R11764" s="65"/>
      <c r="S11764" s="65"/>
      <c r="T11764" s="66"/>
    </row>
    <row r="11765" spans="3:20" x14ac:dyDescent="0.3">
      <c r="C11765" s="62"/>
      <c r="D11765" s="62"/>
      <c r="E11765" s="62"/>
      <c r="F11765" s="62"/>
      <c r="G11765" s="62"/>
      <c r="H11765" s="62"/>
      <c r="I11765" s="62"/>
      <c r="J11765" s="62"/>
      <c r="K11765" s="62"/>
      <c r="L11765" s="65"/>
      <c r="M11765" s="65"/>
      <c r="N11765" s="65"/>
      <c r="O11765" s="65"/>
      <c r="P11765" s="65"/>
      <c r="Q11765" s="65"/>
      <c r="R11765" s="65"/>
      <c r="S11765" s="65"/>
      <c r="T11765" s="66"/>
    </row>
    <row r="11766" spans="3:20" x14ac:dyDescent="0.3">
      <c r="C11766" s="62"/>
      <c r="D11766" s="62"/>
      <c r="E11766" s="62"/>
      <c r="F11766" s="62"/>
      <c r="G11766" s="62"/>
      <c r="H11766" s="62"/>
      <c r="I11766" s="62"/>
      <c r="J11766" s="62"/>
      <c r="K11766" s="62"/>
      <c r="L11766" s="65"/>
      <c r="M11766" s="65"/>
      <c r="N11766" s="65"/>
      <c r="O11766" s="65"/>
      <c r="P11766" s="65"/>
      <c r="Q11766" s="65"/>
      <c r="R11766" s="65"/>
      <c r="S11766" s="65"/>
      <c r="T11766" s="66"/>
    </row>
    <row r="11767" spans="3:20" x14ac:dyDescent="0.3">
      <c r="C11767" s="62"/>
      <c r="D11767" s="62"/>
      <c r="E11767" s="62"/>
      <c r="F11767" s="62"/>
      <c r="G11767" s="62"/>
      <c r="H11767" s="62"/>
      <c r="I11767" s="62"/>
      <c r="J11767" s="62"/>
      <c r="K11767" s="62"/>
      <c r="L11767" s="65"/>
      <c r="M11767" s="65"/>
      <c r="N11767" s="65"/>
      <c r="O11767" s="65"/>
      <c r="P11767" s="65"/>
      <c r="Q11767" s="65"/>
      <c r="R11767" s="65"/>
      <c r="S11767" s="65"/>
      <c r="T11767" s="66"/>
    </row>
    <row r="11768" spans="3:20" x14ac:dyDescent="0.3">
      <c r="C11768" s="62"/>
      <c r="D11768" s="62"/>
      <c r="E11768" s="62"/>
      <c r="F11768" s="62"/>
      <c r="G11768" s="62"/>
      <c r="H11768" s="62"/>
      <c r="I11768" s="62"/>
      <c r="J11768" s="62"/>
      <c r="K11768" s="62"/>
      <c r="L11768" s="65"/>
      <c r="M11768" s="65"/>
      <c r="N11768" s="65"/>
      <c r="O11768" s="65"/>
      <c r="P11768" s="65"/>
      <c r="Q11768" s="65"/>
      <c r="R11768" s="65"/>
      <c r="S11768" s="65"/>
      <c r="T11768" s="66"/>
    </row>
    <row r="11769" spans="3:20" x14ac:dyDescent="0.3">
      <c r="C11769" s="62"/>
      <c r="D11769" s="62"/>
      <c r="E11769" s="62"/>
      <c r="F11769" s="62"/>
      <c r="G11769" s="62"/>
      <c r="H11769" s="62"/>
      <c r="I11769" s="62"/>
      <c r="J11769" s="62"/>
      <c r="K11769" s="62"/>
      <c r="L11769" s="65"/>
      <c r="M11769" s="65"/>
      <c r="N11769" s="65"/>
      <c r="O11769" s="65"/>
      <c r="P11769" s="65"/>
      <c r="Q11769" s="65"/>
      <c r="R11769" s="65"/>
      <c r="S11769" s="65"/>
      <c r="T11769" s="66"/>
    </row>
    <row r="11770" spans="3:20" x14ac:dyDescent="0.3">
      <c r="C11770" s="62"/>
      <c r="D11770" s="62"/>
      <c r="E11770" s="62"/>
      <c r="F11770" s="62"/>
      <c r="G11770" s="62"/>
      <c r="H11770" s="62"/>
      <c r="I11770" s="62"/>
      <c r="J11770" s="62"/>
      <c r="K11770" s="62"/>
      <c r="L11770" s="65"/>
      <c r="M11770" s="65"/>
      <c r="N11770" s="65"/>
      <c r="O11770" s="65"/>
      <c r="P11770" s="65"/>
      <c r="Q11770" s="65"/>
      <c r="R11770" s="65"/>
      <c r="S11770" s="65"/>
      <c r="T11770" s="66"/>
    </row>
    <row r="11771" spans="3:20" x14ac:dyDescent="0.3">
      <c r="C11771" s="62"/>
      <c r="D11771" s="62"/>
      <c r="E11771" s="62"/>
      <c r="F11771" s="62"/>
      <c r="G11771" s="62"/>
      <c r="H11771" s="62"/>
      <c r="I11771" s="62"/>
      <c r="J11771" s="62"/>
      <c r="K11771" s="62"/>
      <c r="L11771" s="65"/>
      <c r="M11771" s="65"/>
      <c r="N11771" s="65"/>
      <c r="O11771" s="65"/>
      <c r="P11771" s="65"/>
      <c r="Q11771" s="65"/>
      <c r="R11771" s="65"/>
      <c r="S11771" s="65"/>
      <c r="T11771" s="66"/>
    </row>
    <row r="11772" spans="3:20" x14ac:dyDescent="0.3">
      <c r="C11772" s="62"/>
      <c r="D11772" s="62"/>
      <c r="E11772" s="62"/>
      <c r="F11772" s="62"/>
      <c r="G11772" s="62"/>
      <c r="H11772" s="62"/>
      <c r="I11772" s="62"/>
      <c r="J11772" s="62"/>
      <c r="K11772" s="62"/>
      <c r="L11772" s="65"/>
      <c r="M11772" s="65"/>
      <c r="N11772" s="65"/>
      <c r="O11772" s="65"/>
      <c r="P11772" s="65"/>
      <c r="Q11772" s="65"/>
      <c r="R11772" s="65"/>
      <c r="S11772" s="65"/>
      <c r="T11772" s="66"/>
    </row>
    <row r="11773" spans="3:20" x14ac:dyDescent="0.3">
      <c r="C11773" s="62"/>
      <c r="D11773" s="62"/>
      <c r="E11773" s="62"/>
      <c r="F11773" s="62"/>
      <c r="G11773" s="62"/>
      <c r="H11773" s="62"/>
      <c r="I11773" s="62"/>
      <c r="J11773" s="62"/>
      <c r="K11773" s="62"/>
      <c r="L11773" s="65"/>
      <c r="M11773" s="65"/>
      <c r="N11773" s="65"/>
      <c r="O11773" s="65"/>
      <c r="P11773" s="65"/>
      <c r="Q11773" s="65"/>
      <c r="R11773" s="65"/>
      <c r="S11773" s="65"/>
      <c r="T11773" s="66"/>
    </row>
    <row r="11774" spans="3:20" x14ac:dyDescent="0.3">
      <c r="C11774" s="62"/>
      <c r="D11774" s="62"/>
      <c r="E11774" s="62"/>
      <c r="F11774" s="62"/>
      <c r="G11774" s="62"/>
      <c r="H11774" s="62"/>
      <c r="I11774" s="62"/>
      <c r="J11774" s="62"/>
      <c r="K11774" s="62"/>
      <c r="L11774" s="65"/>
      <c r="M11774" s="65"/>
      <c r="N11774" s="65"/>
      <c r="O11774" s="65"/>
      <c r="P11774" s="65"/>
      <c r="Q11774" s="65"/>
      <c r="R11774" s="65"/>
      <c r="S11774" s="65"/>
      <c r="T11774" s="66"/>
    </row>
    <row r="11775" spans="3:20" x14ac:dyDescent="0.3">
      <c r="C11775" s="62"/>
      <c r="D11775" s="62"/>
      <c r="E11775" s="62"/>
      <c r="F11775" s="62"/>
      <c r="G11775" s="62"/>
      <c r="H11775" s="62"/>
      <c r="I11775" s="62"/>
      <c r="J11775" s="62"/>
      <c r="K11775" s="62"/>
      <c r="L11775" s="65"/>
      <c r="M11775" s="65"/>
      <c r="N11775" s="65"/>
      <c r="O11775" s="65"/>
      <c r="P11775" s="65"/>
      <c r="Q11775" s="65"/>
      <c r="R11775" s="65"/>
      <c r="S11775" s="65"/>
      <c r="T11775" s="66"/>
    </row>
    <row r="11776" spans="3:20" x14ac:dyDescent="0.3">
      <c r="C11776" s="62"/>
      <c r="D11776" s="62"/>
      <c r="E11776" s="62"/>
      <c r="F11776" s="62"/>
      <c r="G11776" s="62"/>
      <c r="H11776" s="62"/>
      <c r="I11776" s="62"/>
      <c r="J11776" s="62"/>
      <c r="K11776" s="62"/>
      <c r="L11776" s="65"/>
      <c r="M11776" s="65"/>
      <c r="N11776" s="65"/>
      <c r="O11776" s="65"/>
      <c r="P11776" s="65"/>
      <c r="Q11776" s="65"/>
      <c r="R11776" s="65"/>
      <c r="S11776" s="65"/>
      <c r="T11776" s="66"/>
    </row>
    <row r="11777" spans="3:20" x14ac:dyDescent="0.3">
      <c r="C11777" s="62"/>
      <c r="D11777" s="62"/>
      <c r="E11777" s="62"/>
      <c r="F11777" s="62"/>
      <c r="G11777" s="62"/>
      <c r="H11777" s="62"/>
      <c r="I11777" s="62"/>
      <c r="J11777" s="62"/>
      <c r="K11777" s="62"/>
      <c r="L11777" s="65"/>
      <c r="M11777" s="65"/>
      <c r="N11777" s="65"/>
      <c r="O11777" s="65"/>
      <c r="P11777" s="65"/>
      <c r="Q11777" s="65"/>
      <c r="R11777" s="65"/>
      <c r="S11777" s="65"/>
      <c r="T11777" s="66"/>
    </row>
    <row r="11778" spans="3:20" x14ac:dyDescent="0.3">
      <c r="C11778" s="62"/>
      <c r="D11778" s="62"/>
      <c r="E11778" s="62"/>
      <c r="F11778" s="62"/>
      <c r="G11778" s="62"/>
      <c r="H11778" s="62"/>
      <c r="I11778" s="62"/>
      <c r="J11778" s="62"/>
      <c r="K11778" s="62"/>
      <c r="L11778" s="65"/>
      <c r="M11778" s="65"/>
      <c r="N11778" s="65"/>
      <c r="O11778" s="65"/>
      <c r="P11778" s="65"/>
      <c r="Q11778" s="65"/>
      <c r="R11778" s="65"/>
      <c r="S11778" s="65"/>
      <c r="T11778" s="66"/>
    </row>
    <row r="11779" spans="3:20" x14ac:dyDescent="0.3">
      <c r="C11779" s="62"/>
      <c r="D11779" s="62"/>
      <c r="E11779" s="62"/>
      <c r="F11779" s="62"/>
      <c r="G11779" s="62"/>
      <c r="H11779" s="62"/>
      <c r="I11779" s="62"/>
      <c r="J11779" s="62"/>
      <c r="K11779" s="62"/>
      <c r="L11779" s="65"/>
      <c r="M11779" s="65"/>
      <c r="N11779" s="65"/>
      <c r="O11779" s="65"/>
      <c r="P11779" s="65"/>
      <c r="Q11779" s="65"/>
      <c r="R11779" s="65"/>
      <c r="S11779" s="65"/>
      <c r="T11779" s="66"/>
    </row>
    <row r="11780" spans="3:20" x14ac:dyDescent="0.3">
      <c r="C11780" s="62"/>
      <c r="D11780" s="62"/>
      <c r="E11780" s="62"/>
      <c r="F11780" s="62"/>
      <c r="G11780" s="62"/>
      <c r="H11780" s="62"/>
      <c r="I11780" s="62"/>
      <c r="J11780" s="62"/>
      <c r="K11780" s="62"/>
      <c r="L11780" s="65"/>
      <c r="M11780" s="65"/>
      <c r="N11780" s="65"/>
      <c r="O11780" s="65"/>
      <c r="P11780" s="65"/>
      <c r="Q11780" s="65"/>
      <c r="R11780" s="65"/>
      <c r="S11780" s="65"/>
      <c r="T11780" s="66"/>
    </row>
    <row r="11781" spans="3:20" x14ac:dyDescent="0.3">
      <c r="C11781" s="62"/>
      <c r="D11781" s="62"/>
      <c r="E11781" s="62"/>
      <c r="F11781" s="62"/>
      <c r="G11781" s="62"/>
      <c r="H11781" s="62"/>
      <c r="I11781" s="62"/>
      <c r="J11781" s="62"/>
      <c r="K11781" s="62"/>
      <c r="L11781" s="65"/>
      <c r="M11781" s="65"/>
      <c r="N11781" s="65"/>
      <c r="O11781" s="65"/>
      <c r="P11781" s="65"/>
      <c r="Q11781" s="65"/>
      <c r="R11781" s="65"/>
      <c r="S11781" s="65"/>
      <c r="T11781" s="66"/>
    </row>
    <row r="11782" spans="3:20" x14ac:dyDescent="0.3">
      <c r="C11782" s="62"/>
      <c r="D11782" s="62"/>
      <c r="E11782" s="62"/>
      <c r="F11782" s="62"/>
      <c r="G11782" s="62"/>
      <c r="H11782" s="62"/>
      <c r="I11782" s="62"/>
      <c r="J11782" s="62"/>
      <c r="K11782" s="62"/>
      <c r="L11782" s="65"/>
      <c r="M11782" s="65"/>
      <c r="N11782" s="65"/>
      <c r="O11782" s="65"/>
      <c r="P11782" s="65"/>
      <c r="Q11782" s="65"/>
      <c r="R11782" s="65"/>
      <c r="S11782" s="65"/>
      <c r="T11782" s="66"/>
    </row>
    <row r="11783" spans="3:20" x14ac:dyDescent="0.3">
      <c r="C11783" s="62"/>
      <c r="D11783" s="62"/>
      <c r="E11783" s="62"/>
      <c r="F11783" s="62"/>
      <c r="G11783" s="62"/>
      <c r="H11783" s="62"/>
      <c r="I11783" s="62"/>
      <c r="J11783" s="62"/>
      <c r="K11783" s="62"/>
      <c r="L11783" s="65"/>
      <c r="M11783" s="65"/>
      <c r="N11783" s="65"/>
      <c r="O11783" s="65"/>
      <c r="P11783" s="65"/>
      <c r="Q11783" s="65"/>
      <c r="R11783" s="65"/>
      <c r="S11783" s="65"/>
      <c r="T11783" s="66"/>
    </row>
    <row r="11784" spans="3:20" x14ac:dyDescent="0.3">
      <c r="C11784" s="62"/>
      <c r="D11784" s="62"/>
      <c r="E11784" s="62"/>
      <c r="F11784" s="62"/>
      <c r="G11784" s="62"/>
      <c r="H11784" s="62"/>
      <c r="I11784" s="62"/>
      <c r="J11784" s="62"/>
      <c r="K11784" s="62"/>
      <c r="L11784" s="65"/>
      <c r="M11784" s="65"/>
      <c r="N11784" s="65"/>
      <c r="O11784" s="65"/>
      <c r="P11784" s="65"/>
      <c r="Q11784" s="65"/>
      <c r="R11784" s="65"/>
      <c r="S11784" s="65"/>
      <c r="T11784" s="66"/>
    </row>
    <row r="11785" spans="3:20" x14ac:dyDescent="0.3">
      <c r="C11785" s="62"/>
      <c r="D11785" s="62"/>
      <c r="E11785" s="62"/>
      <c r="F11785" s="62"/>
      <c r="G11785" s="62"/>
      <c r="H11785" s="62"/>
      <c r="I11785" s="62"/>
      <c r="J11785" s="62"/>
      <c r="K11785" s="62"/>
      <c r="L11785" s="65"/>
      <c r="M11785" s="65"/>
      <c r="N11785" s="65"/>
      <c r="O11785" s="65"/>
      <c r="P11785" s="65"/>
      <c r="Q11785" s="65"/>
      <c r="R11785" s="65"/>
      <c r="S11785" s="65"/>
      <c r="T11785" s="66"/>
    </row>
    <row r="11786" spans="3:20" x14ac:dyDescent="0.3">
      <c r="C11786" s="62"/>
      <c r="D11786" s="62"/>
      <c r="E11786" s="62"/>
      <c r="F11786" s="62"/>
      <c r="G11786" s="62"/>
      <c r="H11786" s="62"/>
      <c r="I11786" s="62"/>
      <c r="J11786" s="62"/>
      <c r="K11786" s="62"/>
      <c r="L11786" s="65"/>
      <c r="M11786" s="65"/>
      <c r="N11786" s="65"/>
      <c r="O11786" s="65"/>
      <c r="P11786" s="65"/>
      <c r="Q11786" s="65"/>
      <c r="R11786" s="65"/>
      <c r="S11786" s="65"/>
      <c r="T11786" s="66"/>
    </row>
    <row r="11787" spans="3:20" x14ac:dyDescent="0.3">
      <c r="C11787" s="62"/>
      <c r="D11787" s="62"/>
      <c r="E11787" s="62"/>
      <c r="F11787" s="62"/>
      <c r="G11787" s="62"/>
      <c r="H11787" s="62"/>
      <c r="I11787" s="62"/>
      <c r="J11787" s="62"/>
      <c r="K11787" s="62"/>
      <c r="L11787" s="65"/>
      <c r="M11787" s="65"/>
      <c r="N11787" s="65"/>
      <c r="O11787" s="65"/>
      <c r="P11787" s="65"/>
      <c r="Q11787" s="65"/>
      <c r="R11787" s="65"/>
      <c r="S11787" s="65"/>
      <c r="T11787" s="66"/>
    </row>
    <row r="11788" spans="3:20" x14ac:dyDescent="0.3">
      <c r="C11788" s="62"/>
      <c r="D11788" s="62"/>
      <c r="E11788" s="62"/>
      <c r="F11788" s="62"/>
      <c r="G11788" s="62"/>
      <c r="H11788" s="62"/>
      <c r="I11788" s="62"/>
      <c r="J11788" s="62"/>
      <c r="K11788" s="62"/>
      <c r="L11788" s="65"/>
      <c r="M11788" s="65"/>
      <c r="N11788" s="65"/>
      <c r="O11788" s="65"/>
      <c r="P11788" s="65"/>
      <c r="Q11788" s="65"/>
      <c r="R11788" s="65"/>
      <c r="S11788" s="65"/>
      <c r="T11788" s="66"/>
    </row>
    <row r="11789" spans="3:20" x14ac:dyDescent="0.3">
      <c r="C11789" s="62"/>
      <c r="D11789" s="62"/>
      <c r="E11789" s="62"/>
      <c r="F11789" s="62"/>
      <c r="G11789" s="62"/>
      <c r="H11789" s="62"/>
      <c r="I11789" s="62"/>
      <c r="J11789" s="62"/>
      <c r="K11789" s="62"/>
      <c r="L11789" s="65"/>
      <c r="M11789" s="65"/>
      <c r="N11789" s="65"/>
      <c r="O11789" s="65"/>
      <c r="P11789" s="65"/>
      <c r="Q11789" s="65"/>
      <c r="R11789" s="65"/>
      <c r="S11789" s="65"/>
      <c r="T11789" s="66"/>
    </row>
    <row r="11790" spans="3:20" x14ac:dyDescent="0.3">
      <c r="C11790" s="62"/>
      <c r="D11790" s="62"/>
      <c r="E11790" s="62"/>
      <c r="F11790" s="62"/>
      <c r="G11790" s="62"/>
      <c r="H11790" s="62"/>
      <c r="I11790" s="62"/>
      <c r="J11790" s="62"/>
      <c r="K11790" s="62"/>
      <c r="L11790" s="65"/>
      <c r="M11790" s="65"/>
      <c r="N11790" s="65"/>
      <c r="O11790" s="65"/>
      <c r="P11790" s="65"/>
      <c r="Q11790" s="65"/>
      <c r="R11790" s="65"/>
      <c r="S11790" s="65"/>
      <c r="T11790" s="66"/>
    </row>
    <row r="11791" spans="3:20" x14ac:dyDescent="0.3">
      <c r="C11791" s="62"/>
      <c r="D11791" s="62"/>
      <c r="E11791" s="62"/>
      <c r="F11791" s="62"/>
      <c r="G11791" s="62"/>
      <c r="H11791" s="62"/>
      <c r="I11791" s="62"/>
      <c r="J11791" s="62"/>
      <c r="K11791" s="62"/>
      <c r="L11791" s="65"/>
      <c r="M11791" s="65"/>
      <c r="N11791" s="65"/>
      <c r="O11791" s="65"/>
      <c r="P11791" s="65"/>
      <c r="Q11791" s="65"/>
      <c r="R11791" s="65"/>
      <c r="S11791" s="65"/>
      <c r="T11791" s="66"/>
    </row>
    <row r="11792" spans="3:20" x14ac:dyDescent="0.3">
      <c r="C11792" s="62"/>
      <c r="D11792" s="62"/>
      <c r="E11792" s="62"/>
      <c r="F11792" s="62"/>
      <c r="G11792" s="62"/>
      <c r="H11792" s="62"/>
      <c r="I11792" s="62"/>
      <c r="J11792" s="62"/>
      <c r="K11792" s="62"/>
      <c r="L11792" s="65"/>
      <c r="M11792" s="65"/>
      <c r="N11792" s="65"/>
      <c r="O11792" s="65"/>
      <c r="P11792" s="65"/>
      <c r="Q11792" s="65"/>
      <c r="R11792" s="65"/>
      <c r="S11792" s="65"/>
      <c r="T11792" s="66"/>
    </row>
    <row r="11793" spans="3:20" x14ac:dyDescent="0.3">
      <c r="C11793" s="62"/>
      <c r="D11793" s="62"/>
      <c r="E11793" s="62"/>
      <c r="F11793" s="62"/>
      <c r="G11793" s="62"/>
      <c r="H11793" s="62"/>
      <c r="I11793" s="62"/>
      <c r="J11793" s="62"/>
      <c r="K11793" s="62"/>
      <c r="L11793" s="65"/>
      <c r="M11793" s="65"/>
      <c r="N11793" s="65"/>
      <c r="O11793" s="65"/>
      <c r="P11793" s="65"/>
      <c r="Q11793" s="65"/>
      <c r="R11793" s="65"/>
      <c r="S11793" s="65"/>
      <c r="T11793" s="66"/>
    </row>
    <row r="11794" spans="3:20" x14ac:dyDescent="0.3">
      <c r="C11794" s="62"/>
      <c r="D11794" s="62"/>
      <c r="E11794" s="62"/>
      <c r="F11794" s="62"/>
      <c r="G11794" s="62"/>
      <c r="H11794" s="62"/>
      <c r="I11794" s="62"/>
      <c r="J11794" s="62"/>
      <c r="K11794" s="62"/>
      <c r="L11794" s="65"/>
      <c r="M11794" s="65"/>
      <c r="N11794" s="65"/>
      <c r="O11794" s="65"/>
      <c r="P11794" s="65"/>
      <c r="Q11794" s="65"/>
      <c r="R11794" s="65"/>
      <c r="S11794" s="65"/>
      <c r="T11794" s="66"/>
    </row>
    <row r="11795" spans="3:20" x14ac:dyDescent="0.3">
      <c r="C11795" s="62"/>
      <c r="D11795" s="62"/>
      <c r="E11795" s="62"/>
      <c r="F11795" s="62"/>
      <c r="G11795" s="62"/>
      <c r="H11795" s="62"/>
      <c r="I11795" s="62"/>
      <c r="J11795" s="62"/>
      <c r="K11795" s="62"/>
      <c r="L11795" s="65"/>
      <c r="M11795" s="65"/>
      <c r="N11795" s="65"/>
      <c r="O11795" s="65"/>
      <c r="P11795" s="65"/>
      <c r="Q11795" s="65"/>
      <c r="R11795" s="65"/>
      <c r="S11795" s="65"/>
      <c r="T11795" s="66"/>
    </row>
    <row r="11796" spans="3:20" x14ac:dyDescent="0.3">
      <c r="C11796" s="62"/>
      <c r="D11796" s="62"/>
      <c r="E11796" s="62"/>
      <c r="F11796" s="62"/>
      <c r="G11796" s="62"/>
      <c r="H11796" s="62"/>
      <c r="I11796" s="62"/>
      <c r="J11796" s="62"/>
      <c r="K11796" s="62"/>
      <c r="L11796" s="65"/>
      <c r="M11796" s="65"/>
      <c r="N11796" s="65"/>
      <c r="O11796" s="65"/>
      <c r="P11796" s="65"/>
      <c r="Q11796" s="65"/>
      <c r="R11796" s="65"/>
      <c r="S11796" s="65"/>
      <c r="T11796" s="66"/>
    </row>
    <row r="11797" spans="3:20" x14ac:dyDescent="0.3">
      <c r="C11797" s="62"/>
      <c r="D11797" s="62"/>
      <c r="E11797" s="62"/>
      <c r="F11797" s="62"/>
      <c r="G11797" s="62"/>
      <c r="H11797" s="62"/>
      <c r="I11797" s="62"/>
      <c r="J11797" s="62"/>
      <c r="K11797" s="62"/>
      <c r="L11797" s="65"/>
      <c r="M11797" s="65"/>
      <c r="N11797" s="65"/>
      <c r="O11797" s="65"/>
      <c r="P11797" s="65"/>
      <c r="Q11797" s="65"/>
      <c r="R11797" s="65"/>
      <c r="S11797" s="65"/>
      <c r="T11797" s="66"/>
    </row>
    <row r="11798" spans="3:20" x14ac:dyDescent="0.3">
      <c r="C11798" s="62"/>
      <c r="D11798" s="62"/>
      <c r="E11798" s="62"/>
      <c r="F11798" s="62"/>
      <c r="G11798" s="62"/>
      <c r="H11798" s="62"/>
      <c r="I11798" s="62"/>
      <c r="J11798" s="62"/>
      <c r="K11798" s="62"/>
      <c r="L11798" s="65"/>
      <c r="M11798" s="65"/>
      <c r="N11798" s="65"/>
      <c r="O11798" s="65"/>
      <c r="P11798" s="65"/>
      <c r="Q11798" s="65"/>
      <c r="R11798" s="65"/>
      <c r="S11798" s="65"/>
      <c r="T11798" s="66"/>
    </row>
    <row r="11799" spans="3:20" x14ac:dyDescent="0.3">
      <c r="C11799" s="62"/>
      <c r="D11799" s="62"/>
      <c r="E11799" s="62"/>
      <c r="F11799" s="62"/>
      <c r="G11799" s="62"/>
      <c r="H11799" s="62"/>
      <c r="I11799" s="62"/>
      <c r="J11799" s="62"/>
      <c r="K11799" s="62"/>
      <c r="L11799" s="65"/>
      <c r="M11799" s="65"/>
      <c r="N11799" s="65"/>
      <c r="O11799" s="65"/>
      <c r="P11799" s="65"/>
      <c r="Q11799" s="65"/>
      <c r="R11799" s="65"/>
      <c r="S11799" s="65"/>
      <c r="T11799" s="66"/>
    </row>
    <row r="11800" spans="3:20" x14ac:dyDescent="0.3">
      <c r="C11800" s="62"/>
      <c r="D11800" s="62"/>
      <c r="E11800" s="62"/>
      <c r="F11800" s="62"/>
      <c r="G11800" s="62"/>
      <c r="H11800" s="62"/>
      <c r="I11800" s="62"/>
      <c r="J11800" s="62"/>
      <c r="K11800" s="62"/>
      <c r="L11800" s="65"/>
      <c r="M11800" s="65"/>
      <c r="N11800" s="65"/>
      <c r="O11800" s="65"/>
      <c r="P11800" s="65"/>
      <c r="Q11800" s="65"/>
      <c r="R11800" s="65"/>
      <c r="S11800" s="65"/>
      <c r="T11800" s="66"/>
    </row>
    <row r="11801" spans="3:20" x14ac:dyDescent="0.3">
      <c r="C11801" s="62"/>
      <c r="D11801" s="62"/>
      <c r="E11801" s="62"/>
      <c r="F11801" s="62"/>
      <c r="G11801" s="62"/>
      <c r="H11801" s="62"/>
      <c r="I11801" s="62"/>
      <c r="J11801" s="62"/>
      <c r="K11801" s="62"/>
      <c r="L11801" s="65"/>
      <c r="M11801" s="65"/>
      <c r="N11801" s="65"/>
      <c r="O11801" s="65"/>
      <c r="P11801" s="65"/>
      <c r="Q11801" s="65"/>
      <c r="R11801" s="65"/>
      <c r="S11801" s="65"/>
      <c r="T11801" s="66"/>
    </row>
    <row r="11802" spans="3:20" x14ac:dyDescent="0.3">
      <c r="C11802" s="62"/>
      <c r="D11802" s="62"/>
      <c r="E11802" s="62"/>
      <c r="F11802" s="62"/>
      <c r="G11802" s="62"/>
      <c r="H11802" s="62"/>
      <c r="I11802" s="62"/>
      <c r="J11802" s="62"/>
      <c r="K11802" s="62"/>
      <c r="L11802" s="65"/>
      <c r="M11802" s="65"/>
      <c r="N11802" s="65"/>
      <c r="O11802" s="65"/>
      <c r="P11802" s="65"/>
      <c r="Q11802" s="65"/>
      <c r="R11802" s="65"/>
      <c r="S11802" s="65"/>
      <c r="T11802" s="66"/>
    </row>
    <row r="11803" spans="3:20" x14ac:dyDescent="0.3">
      <c r="C11803" s="62"/>
      <c r="D11803" s="62"/>
      <c r="E11803" s="62"/>
      <c r="F11803" s="62"/>
      <c r="G11803" s="62"/>
      <c r="H11803" s="62"/>
      <c r="I11803" s="62"/>
      <c r="J11803" s="62"/>
      <c r="K11803" s="62"/>
      <c r="L11803" s="65"/>
      <c r="M11803" s="65"/>
      <c r="N11803" s="65"/>
      <c r="O11803" s="65"/>
      <c r="P11803" s="65"/>
      <c r="Q11803" s="65"/>
      <c r="R11803" s="65"/>
      <c r="S11803" s="65"/>
      <c r="T11803" s="66"/>
    </row>
    <row r="11804" spans="3:20" x14ac:dyDescent="0.3">
      <c r="C11804" s="62"/>
      <c r="D11804" s="62"/>
      <c r="E11804" s="62"/>
      <c r="F11804" s="62"/>
      <c r="G11804" s="62"/>
      <c r="H11804" s="62"/>
      <c r="I11804" s="62"/>
      <c r="J11804" s="62"/>
      <c r="K11804" s="62"/>
      <c r="L11804" s="65"/>
      <c r="M11804" s="65"/>
      <c r="N11804" s="65"/>
      <c r="O11804" s="65"/>
      <c r="P11804" s="65"/>
      <c r="Q11804" s="65"/>
      <c r="R11804" s="65"/>
      <c r="S11804" s="65"/>
      <c r="T11804" s="66"/>
    </row>
    <row r="11805" spans="3:20" x14ac:dyDescent="0.3">
      <c r="C11805" s="62"/>
      <c r="D11805" s="62"/>
      <c r="E11805" s="62"/>
      <c r="F11805" s="62"/>
      <c r="G11805" s="62"/>
      <c r="H11805" s="62"/>
      <c r="I11805" s="62"/>
      <c r="J11805" s="62"/>
      <c r="K11805" s="62"/>
      <c r="L11805" s="65"/>
      <c r="M11805" s="65"/>
      <c r="N11805" s="65"/>
      <c r="O11805" s="65"/>
      <c r="P11805" s="65"/>
      <c r="Q11805" s="65"/>
      <c r="R11805" s="65"/>
      <c r="S11805" s="65"/>
      <c r="T11805" s="66"/>
    </row>
    <row r="11806" spans="3:20" x14ac:dyDescent="0.3">
      <c r="C11806" s="62"/>
      <c r="D11806" s="62"/>
      <c r="E11806" s="62"/>
      <c r="F11806" s="62"/>
      <c r="G11806" s="62"/>
      <c r="H11806" s="62"/>
      <c r="I11806" s="62"/>
      <c r="J11806" s="62"/>
      <c r="K11806" s="62"/>
      <c r="L11806" s="65"/>
      <c r="M11806" s="65"/>
      <c r="N11806" s="65"/>
      <c r="O11806" s="65"/>
      <c r="P11806" s="65"/>
      <c r="Q11806" s="65"/>
      <c r="R11806" s="65"/>
      <c r="S11806" s="65"/>
      <c r="T11806" s="66"/>
    </row>
    <row r="11807" spans="3:20" x14ac:dyDescent="0.3">
      <c r="C11807" s="62"/>
      <c r="D11807" s="62"/>
      <c r="E11807" s="62"/>
      <c r="F11807" s="62"/>
      <c r="G11807" s="62"/>
      <c r="H11807" s="62"/>
      <c r="I11807" s="62"/>
      <c r="J11807" s="62"/>
      <c r="K11807" s="62"/>
      <c r="L11807" s="65"/>
      <c r="M11807" s="65"/>
      <c r="N11807" s="65"/>
      <c r="O11807" s="65"/>
      <c r="P11807" s="65"/>
      <c r="Q11807" s="65"/>
      <c r="R11807" s="65"/>
      <c r="S11807" s="65"/>
      <c r="T11807" s="66"/>
    </row>
    <row r="11808" spans="3:20" x14ac:dyDescent="0.3">
      <c r="C11808" s="62"/>
      <c r="D11808" s="62"/>
      <c r="E11808" s="62"/>
      <c r="F11808" s="62"/>
      <c r="G11808" s="62"/>
      <c r="H11808" s="62"/>
      <c r="I11808" s="62"/>
      <c r="J11808" s="62"/>
      <c r="K11808" s="62"/>
      <c r="L11808" s="65"/>
      <c r="M11808" s="65"/>
      <c r="N11808" s="65"/>
      <c r="O11808" s="65"/>
      <c r="P11808" s="65"/>
      <c r="Q11808" s="65"/>
      <c r="R11808" s="65"/>
      <c r="S11808" s="65"/>
      <c r="T11808" s="66"/>
    </row>
    <row r="11809" spans="3:20" x14ac:dyDescent="0.3">
      <c r="C11809" s="62"/>
      <c r="D11809" s="62"/>
      <c r="E11809" s="62"/>
      <c r="F11809" s="62"/>
      <c r="G11809" s="62"/>
      <c r="H11809" s="62"/>
      <c r="I11809" s="62"/>
      <c r="J11809" s="62"/>
      <c r="K11809" s="62"/>
      <c r="L11809" s="65"/>
      <c r="M11809" s="65"/>
      <c r="N11809" s="65"/>
      <c r="O11809" s="65"/>
      <c r="P11809" s="65"/>
      <c r="Q11809" s="65"/>
      <c r="R11809" s="65"/>
      <c r="S11809" s="65"/>
      <c r="T11809" s="66"/>
    </row>
    <row r="11810" spans="3:20" x14ac:dyDescent="0.3">
      <c r="C11810" s="62"/>
      <c r="D11810" s="62"/>
      <c r="E11810" s="62"/>
      <c r="F11810" s="62"/>
      <c r="G11810" s="62"/>
      <c r="H11810" s="62"/>
      <c r="I11810" s="62"/>
      <c r="J11810" s="62"/>
      <c r="K11810" s="62"/>
      <c r="L11810" s="65"/>
      <c r="M11810" s="65"/>
      <c r="N11810" s="65"/>
      <c r="O11810" s="65"/>
      <c r="P11810" s="65"/>
      <c r="Q11810" s="65"/>
      <c r="R11810" s="65"/>
      <c r="S11810" s="65"/>
      <c r="T11810" s="66"/>
    </row>
    <row r="11811" spans="3:20" x14ac:dyDescent="0.3">
      <c r="C11811" s="62"/>
      <c r="D11811" s="62"/>
      <c r="E11811" s="62"/>
      <c r="F11811" s="62"/>
      <c r="G11811" s="62"/>
      <c r="H11811" s="62"/>
      <c r="I11811" s="62"/>
      <c r="J11811" s="62"/>
      <c r="K11811" s="62"/>
      <c r="L11811" s="65"/>
      <c r="M11811" s="65"/>
      <c r="N11811" s="65"/>
      <c r="O11811" s="65"/>
      <c r="P11811" s="65"/>
      <c r="Q11811" s="65"/>
      <c r="R11811" s="65"/>
      <c r="S11811" s="65"/>
      <c r="T11811" s="66"/>
    </row>
    <row r="11812" spans="3:20" x14ac:dyDescent="0.3">
      <c r="C11812" s="62"/>
      <c r="D11812" s="62"/>
      <c r="E11812" s="62"/>
      <c r="F11812" s="62"/>
      <c r="G11812" s="62"/>
      <c r="H11812" s="62"/>
      <c r="I11812" s="62"/>
      <c r="J11812" s="62"/>
      <c r="K11812" s="62"/>
      <c r="L11812" s="65"/>
      <c r="M11812" s="65"/>
      <c r="N11812" s="65"/>
      <c r="O11812" s="65"/>
      <c r="P11812" s="65"/>
      <c r="Q11812" s="65"/>
      <c r="R11812" s="65"/>
      <c r="S11812" s="65"/>
      <c r="T11812" s="66"/>
    </row>
    <row r="11813" spans="3:20" x14ac:dyDescent="0.3">
      <c r="C11813" s="62"/>
      <c r="D11813" s="62"/>
      <c r="E11813" s="62"/>
      <c r="F11813" s="62"/>
      <c r="G11813" s="62"/>
      <c r="H11813" s="62"/>
      <c r="I11813" s="62"/>
      <c r="J11813" s="62"/>
      <c r="K11813" s="62"/>
      <c r="L11813" s="65"/>
      <c r="M11813" s="65"/>
      <c r="N11813" s="65"/>
      <c r="O11813" s="65"/>
      <c r="P11813" s="65"/>
      <c r="Q11813" s="65"/>
      <c r="R11813" s="65"/>
      <c r="S11813" s="65"/>
      <c r="T11813" s="66"/>
    </row>
    <row r="11814" spans="3:20" x14ac:dyDescent="0.3">
      <c r="C11814" s="62"/>
      <c r="D11814" s="62"/>
      <c r="E11814" s="62"/>
      <c r="F11814" s="62"/>
      <c r="G11814" s="62"/>
      <c r="H11814" s="62"/>
      <c r="I11814" s="62"/>
      <c r="J11814" s="62"/>
      <c r="K11814" s="62"/>
      <c r="L11814" s="65"/>
      <c r="M11814" s="65"/>
      <c r="N11814" s="65"/>
      <c r="O11814" s="65"/>
      <c r="P11814" s="65"/>
      <c r="Q11814" s="65"/>
      <c r="R11814" s="65"/>
      <c r="S11814" s="65"/>
      <c r="T11814" s="66"/>
    </row>
    <row r="11815" spans="3:20" x14ac:dyDescent="0.3">
      <c r="C11815" s="62"/>
      <c r="D11815" s="62"/>
      <c r="E11815" s="62"/>
      <c r="F11815" s="62"/>
      <c r="G11815" s="62"/>
      <c r="H11815" s="62"/>
      <c r="I11815" s="62"/>
      <c r="J11815" s="62"/>
      <c r="K11815" s="62"/>
      <c r="L11815" s="65"/>
      <c r="M11815" s="65"/>
      <c r="N11815" s="65"/>
      <c r="O11815" s="65"/>
      <c r="P11815" s="65"/>
      <c r="Q11815" s="65"/>
      <c r="R11815" s="65"/>
      <c r="S11815" s="65"/>
      <c r="T11815" s="66"/>
    </row>
    <row r="11816" spans="3:20" x14ac:dyDescent="0.3">
      <c r="C11816" s="62"/>
      <c r="D11816" s="62"/>
      <c r="E11816" s="62"/>
      <c r="F11816" s="62"/>
      <c r="G11816" s="62"/>
      <c r="H11816" s="62"/>
      <c r="I11816" s="62"/>
      <c r="J11816" s="62"/>
      <c r="K11816" s="62"/>
      <c r="L11816" s="65"/>
      <c r="M11816" s="65"/>
      <c r="N11816" s="65"/>
      <c r="O11816" s="65"/>
      <c r="P11816" s="65"/>
      <c r="Q11816" s="65"/>
      <c r="R11816" s="65"/>
      <c r="S11816" s="65"/>
      <c r="T11816" s="66"/>
    </row>
    <row r="11817" spans="3:20" x14ac:dyDescent="0.3">
      <c r="C11817" s="62"/>
      <c r="D11817" s="62"/>
      <c r="E11817" s="62"/>
      <c r="F11817" s="62"/>
      <c r="G11817" s="62"/>
      <c r="H11817" s="62"/>
      <c r="I11817" s="62"/>
      <c r="J11817" s="62"/>
      <c r="K11817" s="62"/>
      <c r="L11817" s="65"/>
      <c r="M11817" s="65"/>
      <c r="N11817" s="65"/>
      <c r="O11817" s="65"/>
      <c r="P11817" s="65"/>
      <c r="Q11817" s="65"/>
      <c r="R11817" s="65"/>
      <c r="S11817" s="65"/>
      <c r="T11817" s="66"/>
    </row>
    <row r="11818" spans="3:20" x14ac:dyDescent="0.3">
      <c r="C11818" s="62"/>
      <c r="D11818" s="62"/>
      <c r="E11818" s="62"/>
      <c r="F11818" s="62"/>
      <c r="G11818" s="62"/>
      <c r="H11818" s="62"/>
      <c r="I11818" s="62"/>
      <c r="J11818" s="62"/>
      <c r="K11818" s="62"/>
      <c r="L11818" s="65"/>
      <c r="M11818" s="65"/>
      <c r="N11818" s="65"/>
      <c r="O11818" s="65"/>
      <c r="P11818" s="65"/>
      <c r="Q11818" s="65"/>
      <c r="R11818" s="65"/>
      <c r="S11818" s="65"/>
      <c r="T11818" s="66"/>
    </row>
    <row r="11819" spans="3:20" x14ac:dyDescent="0.3">
      <c r="C11819" s="62"/>
      <c r="D11819" s="62"/>
      <c r="E11819" s="62"/>
      <c r="F11819" s="62"/>
      <c r="G11819" s="62"/>
      <c r="H11819" s="62"/>
      <c r="I11819" s="62"/>
      <c r="J11819" s="62"/>
      <c r="K11819" s="62"/>
      <c r="L11819" s="65"/>
      <c r="M11819" s="65"/>
      <c r="N11819" s="65"/>
      <c r="O11819" s="65"/>
      <c r="P11819" s="65"/>
      <c r="Q11819" s="65"/>
      <c r="R11819" s="65"/>
      <c r="S11819" s="65"/>
      <c r="T11819" s="66"/>
    </row>
    <row r="11820" spans="3:20" x14ac:dyDescent="0.3">
      <c r="C11820" s="62"/>
      <c r="D11820" s="62"/>
      <c r="E11820" s="62"/>
      <c r="F11820" s="62"/>
      <c r="G11820" s="62"/>
      <c r="H11820" s="62"/>
      <c r="I11820" s="62"/>
      <c r="J11820" s="62"/>
      <c r="K11820" s="62"/>
      <c r="L11820" s="65"/>
      <c r="M11820" s="65"/>
      <c r="N11820" s="65"/>
      <c r="O11820" s="65"/>
      <c r="P11820" s="65"/>
      <c r="Q11820" s="65"/>
      <c r="R11820" s="65"/>
      <c r="S11820" s="65"/>
      <c r="T11820" s="66"/>
    </row>
    <row r="11821" spans="3:20" x14ac:dyDescent="0.3">
      <c r="C11821" s="62"/>
      <c r="D11821" s="62"/>
      <c r="E11821" s="62"/>
      <c r="F11821" s="62"/>
      <c r="G11821" s="62"/>
      <c r="H11821" s="62"/>
      <c r="I11821" s="62"/>
      <c r="J11821" s="62"/>
      <c r="K11821" s="62"/>
      <c r="L11821" s="65"/>
      <c r="M11821" s="65"/>
      <c r="N11821" s="65"/>
      <c r="O11821" s="65"/>
      <c r="P11821" s="65"/>
      <c r="Q11821" s="65"/>
      <c r="R11821" s="65"/>
      <c r="S11821" s="65"/>
      <c r="T11821" s="66"/>
    </row>
    <row r="11822" spans="3:20" x14ac:dyDescent="0.3">
      <c r="C11822" s="62"/>
      <c r="D11822" s="62"/>
      <c r="E11822" s="62"/>
      <c r="F11822" s="62"/>
      <c r="G11822" s="62"/>
      <c r="H11822" s="62"/>
      <c r="I11822" s="62"/>
      <c r="J11822" s="62"/>
      <c r="K11822" s="62"/>
      <c r="L11822" s="65"/>
      <c r="M11822" s="65"/>
      <c r="N11822" s="65"/>
      <c r="O11822" s="65"/>
      <c r="P11822" s="65"/>
      <c r="Q11822" s="65"/>
      <c r="R11822" s="65"/>
      <c r="S11822" s="65"/>
      <c r="T11822" s="66"/>
    </row>
    <row r="11823" spans="3:20" x14ac:dyDescent="0.3">
      <c r="C11823" s="62"/>
      <c r="D11823" s="62"/>
      <c r="E11823" s="62"/>
      <c r="F11823" s="62"/>
      <c r="G11823" s="62"/>
      <c r="H11823" s="62"/>
      <c r="I11823" s="62"/>
      <c r="J11823" s="62"/>
      <c r="K11823" s="62"/>
      <c r="L11823" s="65"/>
      <c r="M11823" s="65"/>
      <c r="N11823" s="65"/>
      <c r="O11823" s="65"/>
      <c r="P11823" s="65"/>
      <c r="Q11823" s="65"/>
      <c r="R11823" s="65"/>
      <c r="S11823" s="65"/>
      <c r="T11823" s="66"/>
    </row>
    <row r="11824" spans="3:20" x14ac:dyDescent="0.3">
      <c r="C11824" s="62"/>
      <c r="D11824" s="62"/>
      <c r="E11824" s="62"/>
      <c r="F11824" s="62"/>
      <c r="G11824" s="62"/>
      <c r="H11824" s="62"/>
      <c r="I11824" s="62"/>
      <c r="J11824" s="62"/>
      <c r="K11824" s="62"/>
      <c r="L11824" s="65"/>
      <c r="M11824" s="65"/>
      <c r="N11824" s="65"/>
      <c r="O11824" s="65"/>
      <c r="P11824" s="65"/>
      <c r="Q11824" s="65"/>
      <c r="R11824" s="65"/>
      <c r="S11824" s="65"/>
      <c r="T11824" s="66"/>
    </row>
    <row r="11825" spans="3:20" x14ac:dyDescent="0.3">
      <c r="C11825" s="62"/>
      <c r="D11825" s="62"/>
      <c r="E11825" s="62"/>
      <c r="F11825" s="62"/>
      <c r="G11825" s="62"/>
      <c r="H11825" s="62"/>
      <c r="I11825" s="62"/>
      <c r="J11825" s="62"/>
      <c r="K11825" s="62"/>
      <c r="L11825" s="65"/>
      <c r="M11825" s="65"/>
      <c r="N11825" s="65"/>
      <c r="O11825" s="65"/>
      <c r="P11825" s="65"/>
      <c r="Q11825" s="65"/>
      <c r="R11825" s="65"/>
      <c r="S11825" s="65"/>
      <c r="T11825" s="66"/>
    </row>
    <row r="11826" spans="3:20" x14ac:dyDescent="0.3">
      <c r="C11826" s="62"/>
      <c r="D11826" s="62"/>
      <c r="E11826" s="62"/>
      <c r="F11826" s="62"/>
      <c r="G11826" s="62"/>
      <c r="H11826" s="62"/>
      <c r="I11826" s="62"/>
      <c r="J11826" s="62"/>
      <c r="K11826" s="62"/>
      <c r="L11826" s="65"/>
      <c r="M11826" s="65"/>
      <c r="N11826" s="65"/>
      <c r="O11826" s="65"/>
      <c r="P11826" s="65"/>
      <c r="Q11826" s="65"/>
      <c r="R11826" s="65"/>
      <c r="S11826" s="65"/>
      <c r="T11826" s="66"/>
    </row>
    <row r="11827" spans="3:20" x14ac:dyDescent="0.3">
      <c r="C11827" s="62"/>
      <c r="D11827" s="62"/>
      <c r="E11827" s="62"/>
      <c r="F11827" s="62"/>
      <c r="G11827" s="62"/>
      <c r="H11827" s="62"/>
      <c r="I11827" s="62"/>
      <c r="J11827" s="62"/>
      <c r="K11827" s="62"/>
      <c r="L11827" s="65"/>
      <c r="M11827" s="65"/>
      <c r="N11827" s="65"/>
      <c r="O11827" s="65"/>
      <c r="P11827" s="65"/>
      <c r="Q11827" s="65"/>
      <c r="R11827" s="65"/>
      <c r="S11827" s="65"/>
      <c r="T11827" s="66"/>
    </row>
    <row r="11828" spans="3:20" x14ac:dyDescent="0.3">
      <c r="C11828" s="62"/>
      <c r="D11828" s="62"/>
      <c r="E11828" s="62"/>
      <c r="F11828" s="62"/>
      <c r="G11828" s="62"/>
      <c r="H11828" s="62"/>
      <c r="I11828" s="62"/>
      <c r="J11828" s="62"/>
      <c r="K11828" s="62"/>
      <c r="L11828" s="65"/>
      <c r="M11828" s="65"/>
      <c r="N11828" s="65"/>
      <c r="O11828" s="65"/>
      <c r="P11828" s="65"/>
      <c r="Q11828" s="65"/>
      <c r="R11828" s="65"/>
      <c r="S11828" s="65"/>
      <c r="T11828" s="66"/>
    </row>
    <row r="11829" spans="3:20" x14ac:dyDescent="0.3">
      <c r="C11829" s="62"/>
      <c r="D11829" s="62"/>
      <c r="E11829" s="62"/>
      <c r="F11829" s="62"/>
      <c r="G11829" s="62"/>
      <c r="H11829" s="62"/>
      <c r="I11829" s="62"/>
      <c r="J11829" s="62"/>
      <c r="K11829" s="62"/>
      <c r="L11829" s="65"/>
      <c r="M11829" s="65"/>
      <c r="N11829" s="65"/>
      <c r="O11829" s="65"/>
      <c r="P11829" s="65"/>
      <c r="Q11829" s="65"/>
      <c r="R11829" s="65"/>
      <c r="S11829" s="65"/>
      <c r="T11829" s="66"/>
    </row>
    <row r="11830" spans="3:20" x14ac:dyDescent="0.3">
      <c r="C11830" s="62"/>
      <c r="D11830" s="62"/>
      <c r="E11830" s="62"/>
      <c r="F11830" s="62"/>
      <c r="G11830" s="62"/>
      <c r="H11830" s="62"/>
      <c r="I11830" s="62"/>
      <c r="J11830" s="62"/>
      <c r="K11830" s="62"/>
      <c r="L11830" s="65"/>
      <c r="M11830" s="65"/>
      <c r="N11830" s="65"/>
      <c r="O11830" s="65"/>
      <c r="P11830" s="65"/>
      <c r="Q11830" s="65"/>
      <c r="R11830" s="65"/>
      <c r="S11830" s="65"/>
      <c r="T11830" s="66"/>
    </row>
    <row r="11831" spans="3:20" x14ac:dyDescent="0.3">
      <c r="C11831" s="62"/>
      <c r="D11831" s="62"/>
      <c r="E11831" s="62"/>
      <c r="F11831" s="62"/>
      <c r="G11831" s="62"/>
      <c r="H11831" s="62"/>
      <c r="I11831" s="62"/>
      <c r="J11831" s="62"/>
      <c r="K11831" s="62"/>
      <c r="L11831" s="65"/>
      <c r="M11831" s="65"/>
      <c r="N11831" s="65"/>
      <c r="O11831" s="65"/>
      <c r="P11831" s="65"/>
      <c r="Q11831" s="65"/>
      <c r="R11831" s="65"/>
      <c r="S11831" s="65"/>
      <c r="T11831" s="66"/>
    </row>
    <row r="11832" spans="3:20" x14ac:dyDescent="0.3">
      <c r="C11832" s="62"/>
      <c r="D11832" s="62"/>
      <c r="E11832" s="62"/>
      <c r="F11832" s="62"/>
      <c r="G11832" s="62"/>
      <c r="H11832" s="62"/>
      <c r="I11832" s="62"/>
      <c r="J11832" s="62"/>
      <c r="K11832" s="62"/>
      <c r="L11832" s="65"/>
      <c r="M11832" s="65"/>
      <c r="N11832" s="65"/>
      <c r="O11832" s="65"/>
      <c r="P11832" s="65"/>
      <c r="Q11832" s="65"/>
      <c r="R11832" s="65"/>
      <c r="S11832" s="65"/>
      <c r="T11832" s="66"/>
    </row>
    <row r="11833" spans="3:20" x14ac:dyDescent="0.3">
      <c r="C11833" s="62"/>
      <c r="D11833" s="62"/>
      <c r="E11833" s="62"/>
      <c r="F11833" s="62"/>
      <c r="G11833" s="62"/>
      <c r="H11833" s="62"/>
      <c r="I11833" s="62"/>
      <c r="J11833" s="62"/>
      <c r="K11833" s="62"/>
      <c r="L11833" s="65"/>
      <c r="M11833" s="65"/>
      <c r="N11833" s="65"/>
      <c r="O11833" s="65"/>
      <c r="P11833" s="65"/>
      <c r="Q11833" s="65"/>
      <c r="R11833" s="65"/>
      <c r="S11833" s="65"/>
      <c r="T11833" s="66"/>
    </row>
    <row r="11834" spans="3:20" x14ac:dyDescent="0.3">
      <c r="C11834" s="62"/>
      <c r="D11834" s="62"/>
      <c r="E11834" s="62"/>
      <c r="F11834" s="62"/>
      <c r="G11834" s="62"/>
      <c r="H11834" s="62"/>
      <c r="I11834" s="62"/>
      <c r="J11834" s="62"/>
      <c r="K11834" s="62"/>
      <c r="L11834" s="65"/>
      <c r="M11834" s="65"/>
      <c r="N11834" s="65"/>
      <c r="O11834" s="65"/>
      <c r="P11834" s="65"/>
      <c r="Q11834" s="65"/>
      <c r="R11834" s="65"/>
      <c r="S11834" s="65"/>
      <c r="T11834" s="66"/>
    </row>
    <row r="11835" spans="3:20" x14ac:dyDescent="0.3">
      <c r="C11835" s="62"/>
      <c r="D11835" s="62"/>
      <c r="E11835" s="62"/>
      <c r="F11835" s="62"/>
      <c r="G11835" s="62"/>
      <c r="H11835" s="62"/>
      <c r="I11835" s="62"/>
      <c r="J11835" s="62"/>
      <c r="K11835" s="62"/>
      <c r="L11835" s="65"/>
      <c r="M11835" s="65"/>
      <c r="N11835" s="65"/>
      <c r="O11835" s="65"/>
      <c r="P11835" s="65"/>
      <c r="Q11835" s="65"/>
      <c r="R11835" s="65"/>
      <c r="S11835" s="65"/>
      <c r="T11835" s="66"/>
    </row>
    <row r="11836" spans="3:20" x14ac:dyDescent="0.3">
      <c r="C11836" s="62"/>
      <c r="D11836" s="62"/>
      <c r="E11836" s="62"/>
      <c r="F11836" s="62"/>
      <c r="G11836" s="62"/>
      <c r="H11836" s="62"/>
      <c r="I11836" s="62"/>
      <c r="J11836" s="62"/>
      <c r="K11836" s="62"/>
      <c r="L11836" s="65"/>
      <c r="M11836" s="65"/>
      <c r="N11836" s="65"/>
      <c r="O11836" s="65"/>
      <c r="P11836" s="65"/>
      <c r="Q11836" s="65"/>
      <c r="R11836" s="65"/>
      <c r="S11836" s="65"/>
      <c r="T11836" s="66"/>
    </row>
    <row r="11837" spans="3:20" x14ac:dyDescent="0.3">
      <c r="C11837" s="62"/>
      <c r="D11837" s="62"/>
      <c r="E11837" s="62"/>
      <c r="F11837" s="62"/>
      <c r="G11837" s="62"/>
      <c r="H11837" s="62"/>
      <c r="I11837" s="62"/>
      <c r="J11837" s="62"/>
      <c r="K11837" s="62"/>
      <c r="L11837" s="65"/>
      <c r="M11837" s="65"/>
      <c r="N11837" s="65"/>
      <c r="O11837" s="65"/>
      <c r="P11837" s="65"/>
      <c r="Q11837" s="65"/>
      <c r="R11837" s="65"/>
      <c r="S11837" s="65"/>
      <c r="T11837" s="66"/>
    </row>
    <row r="11838" spans="3:20" x14ac:dyDescent="0.3">
      <c r="C11838" s="62"/>
      <c r="D11838" s="62"/>
      <c r="E11838" s="62"/>
      <c r="F11838" s="62"/>
      <c r="G11838" s="62"/>
      <c r="H11838" s="62"/>
      <c r="I11838" s="62"/>
      <c r="J11838" s="62"/>
      <c r="K11838" s="62"/>
      <c r="L11838" s="65"/>
      <c r="M11838" s="65"/>
      <c r="N11838" s="65"/>
      <c r="O11838" s="65"/>
      <c r="P11838" s="65"/>
      <c r="Q11838" s="65"/>
      <c r="R11838" s="65"/>
      <c r="S11838" s="65"/>
      <c r="T11838" s="66"/>
    </row>
    <row r="11839" spans="3:20" x14ac:dyDescent="0.3">
      <c r="C11839" s="62"/>
      <c r="D11839" s="62"/>
      <c r="E11839" s="62"/>
      <c r="F11839" s="62"/>
      <c r="G11839" s="62"/>
      <c r="H11839" s="62"/>
      <c r="I11839" s="62"/>
      <c r="J11839" s="62"/>
      <c r="K11839" s="62"/>
      <c r="L11839" s="65"/>
      <c r="M11839" s="65"/>
      <c r="N11839" s="65"/>
      <c r="O11839" s="65"/>
      <c r="P11839" s="65"/>
      <c r="Q11839" s="65"/>
      <c r="R11839" s="65"/>
      <c r="S11839" s="65"/>
      <c r="T11839" s="66"/>
    </row>
    <row r="11840" spans="3:20" x14ac:dyDescent="0.3">
      <c r="C11840" s="62"/>
      <c r="D11840" s="62"/>
      <c r="E11840" s="62"/>
      <c r="F11840" s="62"/>
      <c r="G11840" s="62"/>
      <c r="H11840" s="62"/>
      <c r="I11840" s="62"/>
      <c r="J11840" s="62"/>
      <c r="K11840" s="62"/>
      <c r="L11840" s="65"/>
      <c r="M11840" s="65"/>
      <c r="N11840" s="65"/>
      <c r="O11840" s="65"/>
      <c r="P11840" s="65"/>
      <c r="Q11840" s="65"/>
      <c r="R11840" s="65"/>
      <c r="S11840" s="65"/>
      <c r="T11840" s="66"/>
    </row>
    <row r="11841" spans="3:20" x14ac:dyDescent="0.3">
      <c r="C11841" s="62"/>
      <c r="D11841" s="62"/>
      <c r="E11841" s="62"/>
      <c r="F11841" s="62"/>
      <c r="G11841" s="62"/>
      <c r="H11841" s="62"/>
      <c r="I11841" s="62"/>
      <c r="J11841" s="62"/>
      <c r="K11841" s="62"/>
      <c r="L11841" s="65"/>
      <c r="M11841" s="65"/>
      <c r="N11841" s="65"/>
      <c r="O11841" s="65"/>
      <c r="P11841" s="65"/>
      <c r="Q11841" s="65"/>
      <c r="R11841" s="65"/>
      <c r="S11841" s="65"/>
      <c r="T11841" s="66"/>
    </row>
    <row r="11842" spans="3:20" x14ac:dyDescent="0.3">
      <c r="C11842" s="62"/>
      <c r="D11842" s="62"/>
      <c r="E11842" s="62"/>
      <c r="F11842" s="62"/>
      <c r="G11842" s="62"/>
      <c r="H11842" s="62"/>
      <c r="I11842" s="62"/>
      <c r="J11842" s="62"/>
      <c r="K11842" s="62"/>
      <c r="L11842" s="65"/>
      <c r="M11842" s="65"/>
      <c r="N11842" s="65"/>
      <c r="O11842" s="65"/>
      <c r="P11842" s="65"/>
      <c r="Q11842" s="65"/>
      <c r="R11842" s="65"/>
      <c r="S11842" s="65"/>
      <c r="T11842" s="66"/>
    </row>
    <row r="11843" spans="3:20" x14ac:dyDescent="0.3">
      <c r="C11843" s="62"/>
      <c r="D11843" s="62"/>
      <c r="E11843" s="62"/>
      <c r="F11843" s="62"/>
      <c r="G11843" s="62"/>
      <c r="H11843" s="62"/>
      <c r="I11843" s="62"/>
      <c r="J11843" s="62"/>
      <c r="K11843" s="62"/>
      <c r="L11843" s="65"/>
      <c r="M11843" s="65"/>
      <c r="N11843" s="65"/>
      <c r="O11843" s="65"/>
      <c r="P11843" s="65"/>
      <c r="Q11843" s="65"/>
      <c r="R11843" s="65"/>
      <c r="S11843" s="65"/>
      <c r="T11843" s="66"/>
    </row>
    <row r="11844" spans="3:20" x14ac:dyDescent="0.3">
      <c r="C11844" s="62"/>
      <c r="D11844" s="62"/>
      <c r="E11844" s="62"/>
      <c r="F11844" s="62"/>
      <c r="G11844" s="62"/>
      <c r="H11844" s="62"/>
      <c r="I11844" s="62"/>
      <c r="J11844" s="62"/>
      <c r="K11844" s="62"/>
      <c r="L11844" s="65"/>
      <c r="M11844" s="65"/>
      <c r="N11844" s="65"/>
      <c r="O11844" s="65"/>
      <c r="P11844" s="65"/>
      <c r="Q11844" s="65"/>
      <c r="R11844" s="65"/>
      <c r="S11844" s="65"/>
      <c r="T11844" s="66"/>
    </row>
    <row r="11845" spans="3:20" x14ac:dyDescent="0.3">
      <c r="C11845" s="62"/>
      <c r="D11845" s="62"/>
      <c r="E11845" s="62"/>
      <c r="F11845" s="62"/>
      <c r="G11845" s="62"/>
      <c r="H11845" s="62"/>
      <c r="I11845" s="62"/>
      <c r="J11845" s="62"/>
      <c r="K11845" s="62"/>
      <c r="L11845" s="65"/>
      <c r="M11845" s="65"/>
      <c r="N11845" s="65"/>
      <c r="O11845" s="65"/>
      <c r="P11845" s="65"/>
      <c r="Q11845" s="65"/>
      <c r="R11845" s="65"/>
      <c r="S11845" s="65"/>
      <c r="T11845" s="66"/>
    </row>
    <row r="11846" spans="3:20" x14ac:dyDescent="0.3">
      <c r="C11846" s="62"/>
      <c r="D11846" s="62"/>
      <c r="E11846" s="62"/>
      <c r="F11846" s="62"/>
      <c r="G11846" s="62"/>
      <c r="H11846" s="62"/>
      <c r="I11846" s="62"/>
      <c r="J11846" s="62"/>
      <c r="K11846" s="62"/>
      <c r="L11846" s="65"/>
      <c r="M11846" s="65"/>
      <c r="N11846" s="65"/>
      <c r="O11846" s="65"/>
      <c r="P11846" s="65"/>
      <c r="Q11846" s="65"/>
      <c r="R11846" s="65"/>
      <c r="S11846" s="65"/>
      <c r="T11846" s="66"/>
    </row>
    <row r="11847" spans="3:20" x14ac:dyDescent="0.3">
      <c r="C11847" s="62"/>
      <c r="D11847" s="62"/>
      <c r="E11847" s="62"/>
      <c r="F11847" s="62"/>
      <c r="G11847" s="62"/>
      <c r="H11847" s="62"/>
      <c r="I11847" s="62"/>
      <c r="J11847" s="62"/>
      <c r="K11847" s="62"/>
      <c r="L11847" s="65"/>
      <c r="M11847" s="65"/>
      <c r="N11847" s="65"/>
      <c r="O11847" s="65"/>
      <c r="P11847" s="65"/>
      <c r="Q11847" s="65"/>
      <c r="R11847" s="65"/>
      <c r="S11847" s="65"/>
      <c r="T11847" s="66"/>
    </row>
    <row r="11848" spans="3:20" x14ac:dyDescent="0.3">
      <c r="C11848" s="62"/>
      <c r="D11848" s="62"/>
      <c r="E11848" s="62"/>
      <c r="F11848" s="62"/>
      <c r="G11848" s="62"/>
      <c r="H11848" s="62"/>
      <c r="I11848" s="62"/>
      <c r="J11848" s="62"/>
      <c r="K11848" s="62"/>
      <c r="L11848" s="65"/>
      <c r="M11848" s="65"/>
      <c r="N11848" s="65"/>
      <c r="O11848" s="65"/>
      <c r="P11848" s="65"/>
      <c r="Q11848" s="65"/>
      <c r="R11848" s="65"/>
      <c r="S11848" s="65"/>
      <c r="T11848" s="66"/>
    </row>
    <row r="11849" spans="3:20" x14ac:dyDescent="0.3">
      <c r="C11849" s="62"/>
      <c r="D11849" s="62"/>
      <c r="E11849" s="62"/>
      <c r="F11849" s="62"/>
      <c r="G11849" s="62"/>
      <c r="H11849" s="62"/>
      <c r="I11849" s="62"/>
      <c r="J11849" s="62"/>
      <c r="K11849" s="62"/>
      <c r="L11849" s="65"/>
      <c r="M11849" s="65"/>
      <c r="N11849" s="65"/>
      <c r="O11849" s="65"/>
      <c r="P11849" s="65"/>
      <c r="Q11849" s="65"/>
      <c r="R11849" s="65"/>
      <c r="S11849" s="65"/>
      <c r="T11849" s="66"/>
    </row>
    <row r="11850" spans="3:20" x14ac:dyDescent="0.3">
      <c r="C11850" s="62"/>
      <c r="D11850" s="62"/>
      <c r="E11850" s="62"/>
      <c r="F11850" s="62"/>
      <c r="G11850" s="62"/>
      <c r="H11850" s="62"/>
      <c r="I11850" s="62"/>
      <c r="J11850" s="62"/>
      <c r="K11850" s="62"/>
      <c r="L11850" s="65"/>
      <c r="M11850" s="65"/>
      <c r="N11850" s="65"/>
      <c r="O11850" s="65"/>
      <c r="P11850" s="65"/>
      <c r="Q11850" s="65"/>
      <c r="R11850" s="65"/>
      <c r="S11850" s="65"/>
      <c r="T11850" s="66"/>
    </row>
    <row r="11851" spans="3:20" x14ac:dyDescent="0.3">
      <c r="C11851" s="62"/>
      <c r="D11851" s="62"/>
      <c r="E11851" s="62"/>
      <c r="F11851" s="62"/>
      <c r="G11851" s="62"/>
      <c r="H11851" s="62"/>
      <c r="I11851" s="62"/>
      <c r="J11851" s="62"/>
      <c r="K11851" s="62"/>
      <c r="L11851" s="65"/>
      <c r="M11851" s="65"/>
      <c r="N11851" s="65"/>
      <c r="O11851" s="65"/>
      <c r="P11851" s="65"/>
      <c r="Q11851" s="65"/>
      <c r="R11851" s="65"/>
      <c r="S11851" s="65"/>
      <c r="T11851" s="66"/>
    </row>
    <row r="11852" spans="3:20" x14ac:dyDescent="0.3">
      <c r="C11852" s="62"/>
      <c r="D11852" s="62"/>
      <c r="E11852" s="62"/>
      <c r="F11852" s="62"/>
      <c r="G11852" s="62"/>
      <c r="H11852" s="62"/>
      <c r="I11852" s="62"/>
      <c r="J11852" s="62"/>
      <c r="K11852" s="62"/>
      <c r="L11852" s="65"/>
      <c r="M11852" s="65"/>
      <c r="N11852" s="65"/>
      <c r="O11852" s="65"/>
      <c r="P11852" s="65"/>
      <c r="Q11852" s="65"/>
      <c r="R11852" s="65"/>
      <c r="S11852" s="65"/>
      <c r="T11852" s="66"/>
    </row>
    <row r="11853" spans="3:20" x14ac:dyDescent="0.3">
      <c r="C11853" s="62"/>
      <c r="D11853" s="62"/>
      <c r="E11853" s="62"/>
      <c r="F11853" s="62"/>
      <c r="G11853" s="62"/>
      <c r="H11853" s="62"/>
      <c r="I11853" s="62"/>
      <c r="J11853" s="62"/>
      <c r="K11853" s="62"/>
      <c r="L11853" s="65"/>
      <c r="M11853" s="65"/>
      <c r="N11853" s="65"/>
      <c r="O11853" s="65"/>
      <c r="P11853" s="65"/>
      <c r="Q11853" s="65"/>
      <c r="R11853" s="65"/>
      <c r="S11853" s="65"/>
      <c r="T11853" s="66"/>
    </row>
    <row r="11854" spans="3:20" x14ac:dyDescent="0.3">
      <c r="C11854" s="62"/>
      <c r="D11854" s="62"/>
      <c r="E11854" s="62"/>
      <c r="F11854" s="62"/>
      <c r="G11854" s="62"/>
      <c r="H11854" s="62"/>
      <c r="I11854" s="62"/>
      <c r="J11854" s="62"/>
      <c r="K11854" s="62"/>
      <c r="L11854" s="65"/>
      <c r="M11854" s="65"/>
      <c r="N11854" s="65"/>
      <c r="O11854" s="65"/>
      <c r="P11854" s="65"/>
      <c r="Q11854" s="65"/>
      <c r="R11854" s="65"/>
      <c r="S11854" s="65"/>
      <c r="T11854" s="66"/>
    </row>
    <row r="11855" spans="3:20" x14ac:dyDescent="0.3">
      <c r="C11855" s="62"/>
      <c r="D11855" s="62"/>
      <c r="E11855" s="62"/>
      <c r="F11855" s="62"/>
      <c r="G11855" s="62"/>
      <c r="H11855" s="62"/>
      <c r="I11855" s="62"/>
      <c r="J11855" s="62"/>
      <c r="K11855" s="62"/>
      <c r="L11855" s="65"/>
      <c r="M11855" s="65"/>
      <c r="N11855" s="65"/>
      <c r="O11855" s="65"/>
      <c r="P11855" s="65"/>
      <c r="Q11855" s="65"/>
      <c r="R11855" s="65"/>
      <c r="S11855" s="65"/>
      <c r="T11855" s="66"/>
    </row>
    <row r="11856" spans="3:20" x14ac:dyDescent="0.3">
      <c r="C11856" s="62"/>
      <c r="D11856" s="62"/>
      <c r="E11856" s="62"/>
      <c r="F11856" s="62"/>
      <c r="G11856" s="62"/>
      <c r="H11856" s="62"/>
      <c r="I11856" s="62"/>
      <c r="J11856" s="62"/>
      <c r="K11856" s="62"/>
      <c r="L11856" s="65"/>
      <c r="M11856" s="65"/>
      <c r="N11856" s="65"/>
      <c r="O11856" s="65"/>
      <c r="P11856" s="65"/>
      <c r="Q11856" s="65"/>
      <c r="R11856" s="65"/>
      <c r="S11856" s="65"/>
      <c r="T11856" s="66"/>
    </row>
    <row r="11857" spans="3:20" x14ac:dyDescent="0.3">
      <c r="C11857" s="62"/>
      <c r="D11857" s="62"/>
      <c r="E11857" s="62"/>
      <c r="F11857" s="62"/>
      <c r="G11857" s="62"/>
      <c r="H11857" s="62"/>
      <c r="I11857" s="62"/>
      <c r="J11857" s="62"/>
      <c r="K11857" s="62"/>
      <c r="L11857" s="65"/>
      <c r="M11857" s="65"/>
      <c r="N11857" s="65"/>
      <c r="O11857" s="65"/>
      <c r="P11857" s="65"/>
      <c r="Q11857" s="65"/>
      <c r="R11857" s="65"/>
      <c r="S11857" s="65"/>
      <c r="T11857" s="66"/>
    </row>
    <row r="11858" spans="3:20" x14ac:dyDescent="0.3">
      <c r="C11858" s="62"/>
      <c r="D11858" s="62"/>
      <c r="E11858" s="62"/>
      <c r="F11858" s="62"/>
      <c r="G11858" s="62"/>
      <c r="H11858" s="62"/>
      <c r="I11858" s="62"/>
      <c r="J11858" s="62"/>
      <c r="K11858" s="62"/>
      <c r="L11858" s="65"/>
      <c r="M11858" s="65"/>
      <c r="N11858" s="65"/>
      <c r="O11858" s="65"/>
      <c r="P11858" s="65"/>
      <c r="Q11858" s="65"/>
      <c r="R11858" s="65"/>
      <c r="S11858" s="65"/>
      <c r="T11858" s="66"/>
    </row>
    <row r="11859" spans="3:20" x14ac:dyDescent="0.3">
      <c r="C11859" s="62"/>
      <c r="D11859" s="62"/>
      <c r="E11859" s="62"/>
      <c r="F11859" s="62"/>
      <c r="G11859" s="62"/>
      <c r="H11859" s="62"/>
      <c r="I11859" s="62"/>
      <c r="J11859" s="62"/>
      <c r="K11859" s="62"/>
      <c r="L11859" s="65"/>
      <c r="M11859" s="65"/>
      <c r="N11859" s="65"/>
      <c r="O11859" s="65"/>
      <c r="P11859" s="65"/>
      <c r="Q11859" s="65"/>
      <c r="R11859" s="65"/>
      <c r="S11859" s="65"/>
      <c r="T11859" s="66"/>
    </row>
    <row r="11860" spans="3:20" x14ac:dyDescent="0.3">
      <c r="C11860" s="62"/>
      <c r="D11860" s="62"/>
      <c r="E11860" s="62"/>
      <c r="F11860" s="62"/>
      <c r="G11860" s="62"/>
      <c r="H11860" s="62"/>
      <c r="I11860" s="62"/>
      <c r="J11860" s="62"/>
      <c r="K11860" s="62"/>
      <c r="L11860" s="65"/>
      <c r="M11860" s="65"/>
      <c r="N11860" s="65"/>
      <c r="O11860" s="65"/>
      <c r="P11860" s="65"/>
      <c r="Q11860" s="65"/>
      <c r="R11860" s="65"/>
      <c r="S11860" s="65"/>
      <c r="T11860" s="66"/>
    </row>
    <row r="11861" spans="3:20" x14ac:dyDescent="0.3">
      <c r="C11861" s="62"/>
      <c r="D11861" s="62"/>
      <c r="E11861" s="62"/>
      <c r="F11861" s="62"/>
      <c r="G11861" s="62"/>
      <c r="H11861" s="62"/>
      <c r="I11861" s="62"/>
      <c r="J11861" s="62"/>
      <c r="K11861" s="62"/>
      <c r="L11861" s="65"/>
      <c r="M11861" s="65"/>
      <c r="N11861" s="65"/>
      <c r="O11861" s="65"/>
      <c r="P11861" s="65"/>
      <c r="Q11861" s="65"/>
      <c r="R11861" s="65"/>
      <c r="S11861" s="65"/>
      <c r="T11861" s="66"/>
    </row>
    <row r="11862" spans="3:20" x14ac:dyDescent="0.3">
      <c r="C11862" s="62"/>
      <c r="D11862" s="62"/>
      <c r="E11862" s="62"/>
      <c r="F11862" s="62"/>
      <c r="G11862" s="62"/>
      <c r="H11862" s="62"/>
      <c r="I11862" s="62"/>
      <c r="J11862" s="62"/>
      <c r="K11862" s="62"/>
      <c r="L11862" s="65"/>
      <c r="M11862" s="65"/>
      <c r="N11862" s="65"/>
      <c r="O11862" s="65"/>
      <c r="P11862" s="65"/>
      <c r="Q11862" s="65"/>
      <c r="R11862" s="65"/>
      <c r="S11862" s="65"/>
      <c r="T11862" s="66"/>
    </row>
    <row r="11863" spans="3:20" x14ac:dyDescent="0.3">
      <c r="C11863" s="62"/>
      <c r="D11863" s="62"/>
      <c r="E11863" s="62"/>
      <c r="F11863" s="62"/>
      <c r="G11863" s="62"/>
      <c r="H11863" s="62"/>
      <c r="I11863" s="62"/>
      <c r="J11863" s="62"/>
      <c r="K11863" s="62"/>
      <c r="L11863" s="65"/>
      <c r="M11863" s="65"/>
      <c r="N11863" s="65"/>
      <c r="O11863" s="65"/>
      <c r="P11863" s="65"/>
      <c r="Q11863" s="65"/>
      <c r="R11863" s="65"/>
      <c r="S11863" s="65"/>
      <c r="T11863" s="66"/>
    </row>
    <row r="11864" spans="3:20" x14ac:dyDescent="0.3">
      <c r="C11864" s="62"/>
      <c r="D11864" s="62"/>
      <c r="E11864" s="62"/>
      <c r="F11864" s="62"/>
      <c r="G11864" s="62"/>
      <c r="H11864" s="62"/>
      <c r="I11864" s="62"/>
      <c r="J11864" s="62"/>
      <c r="K11864" s="62"/>
      <c r="L11864" s="65"/>
      <c r="M11864" s="65"/>
      <c r="N11864" s="65"/>
      <c r="O11864" s="65"/>
      <c r="P11864" s="65"/>
      <c r="Q11864" s="65"/>
      <c r="R11864" s="65"/>
      <c r="S11864" s="65"/>
      <c r="T11864" s="66"/>
    </row>
    <row r="11865" spans="3:20" x14ac:dyDescent="0.3">
      <c r="C11865" s="62"/>
      <c r="D11865" s="62"/>
      <c r="E11865" s="62"/>
      <c r="F11865" s="62"/>
      <c r="G11865" s="62"/>
      <c r="H11865" s="62"/>
      <c r="I11865" s="62"/>
      <c r="J11865" s="62"/>
      <c r="K11865" s="62"/>
      <c r="L11865" s="65"/>
      <c r="M11865" s="65"/>
      <c r="N11865" s="65"/>
      <c r="O11865" s="65"/>
      <c r="P11865" s="65"/>
      <c r="Q11865" s="65"/>
      <c r="R11865" s="65"/>
      <c r="S11865" s="65"/>
      <c r="T11865" s="66"/>
    </row>
    <row r="11866" spans="3:20" x14ac:dyDescent="0.3">
      <c r="C11866" s="62"/>
      <c r="D11866" s="62"/>
      <c r="E11866" s="62"/>
      <c r="F11866" s="62"/>
      <c r="G11866" s="62"/>
      <c r="H11866" s="62"/>
      <c r="I11866" s="62"/>
      <c r="J11866" s="62"/>
      <c r="K11866" s="62"/>
      <c r="L11866" s="65"/>
      <c r="M11866" s="65"/>
      <c r="N11866" s="65"/>
      <c r="O11866" s="65"/>
      <c r="P11866" s="65"/>
      <c r="Q11866" s="65"/>
      <c r="R11866" s="65"/>
      <c r="S11866" s="65"/>
      <c r="T11866" s="66"/>
    </row>
    <row r="11867" spans="3:20" x14ac:dyDescent="0.3">
      <c r="C11867" s="62"/>
      <c r="D11867" s="62"/>
      <c r="E11867" s="62"/>
      <c r="F11867" s="62"/>
      <c r="G11867" s="62"/>
      <c r="H11867" s="62"/>
      <c r="I11867" s="62"/>
      <c r="J11867" s="62"/>
      <c r="K11867" s="62"/>
      <c r="L11867" s="65"/>
      <c r="M11867" s="65"/>
      <c r="N11867" s="65"/>
      <c r="O11867" s="65"/>
      <c r="P11867" s="65"/>
      <c r="Q11867" s="65"/>
      <c r="R11867" s="65"/>
      <c r="S11867" s="65"/>
      <c r="T11867" s="66"/>
    </row>
    <row r="11868" spans="3:20" x14ac:dyDescent="0.3">
      <c r="C11868" s="62"/>
      <c r="D11868" s="62"/>
      <c r="E11868" s="62"/>
      <c r="F11868" s="62"/>
      <c r="G11868" s="62"/>
      <c r="H11868" s="62"/>
      <c r="I11868" s="62"/>
      <c r="J11868" s="62"/>
      <c r="K11868" s="62"/>
      <c r="L11868" s="65"/>
      <c r="M11868" s="65"/>
      <c r="N11868" s="65"/>
      <c r="O11868" s="65"/>
      <c r="P11868" s="65"/>
      <c r="Q11868" s="65"/>
      <c r="R11868" s="65"/>
      <c r="S11868" s="65"/>
      <c r="T11868" s="66"/>
    </row>
    <row r="11869" spans="3:20" x14ac:dyDescent="0.3">
      <c r="C11869" s="62"/>
      <c r="D11869" s="62"/>
      <c r="E11869" s="62"/>
      <c r="F11869" s="62"/>
      <c r="G11869" s="62"/>
      <c r="H11869" s="62"/>
      <c r="I11869" s="62"/>
      <c r="J11869" s="62"/>
      <c r="K11869" s="62"/>
      <c r="L11869" s="65"/>
      <c r="M11869" s="65"/>
      <c r="N11869" s="65"/>
      <c r="O11869" s="65"/>
      <c r="P11869" s="65"/>
      <c r="Q11869" s="65"/>
      <c r="R11869" s="65"/>
      <c r="S11869" s="65"/>
      <c r="T11869" s="66"/>
    </row>
    <row r="11870" spans="3:20" x14ac:dyDescent="0.3">
      <c r="C11870" s="62"/>
      <c r="D11870" s="62"/>
      <c r="E11870" s="62"/>
      <c r="F11870" s="62"/>
      <c r="G11870" s="62"/>
      <c r="H11870" s="62"/>
      <c r="I11870" s="62"/>
      <c r="J11870" s="62"/>
      <c r="K11870" s="62"/>
      <c r="L11870" s="65"/>
      <c r="M11870" s="65"/>
      <c r="N11870" s="65"/>
      <c r="O11870" s="65"/>
      <c r="P11870" s="65"/>
      <c r="Q11870" s="65"/>
      <c r="R11870" s="65"/>
      <c r="S11870" s="65"/>
      <c r="T11870" s="66"/>
    </row>
    <row r="11871" spans="3:20" x14ac:dyDescent="0.3">
      <c r="C11871" s="62"/>
      <c r="D11871" s="62"/>
      <c r="E11871" s="62"/>
      <c r="F11871" s="62"/>
      <c r="G11871" s="62"/>
      <c r="H11871" s="62"/>
      <c r="I11871" s="62"/>
      <c r="J11871" s="62"/>
      <c r="K11871" s="62"/>
      <c r="L11871" s="65"/>
      <c r="M11871" s="65"/>
      <c r="N11871" s="65"/>
      <c r="O11871" s="65"/>
      <c r="P11871" s="65"/>
      <c r="Q11871" s="65"/>
      <c r="R11871" s="65"/>
      <c r="S11871" s="65"/>
      <c r="T11871" s="66"/>
    </row>
    <row r="11872" spans="3:20" x14ac:dyDescent="0.3">
      <c r="C11872" s="62"/>
      <c r="D11872" s="62"/>
      <c r="E11872" s="62"/>
      <c r="F11872" s="62"/>
      <c r="G11872" s="62"/>
      <c r="H11872" s="62"/>
      <c r="I11872" s="62"/>
      <c r="J11872" s="62"/>
      <c r="K11872" s="62"/>
      <c r="L11872" s="65"/>
      <c r="M11872" s="65"/>
      <c r="N11872" s="65"/>
      <c r="O11872" s="65"/>
      <c r="P11872" s="65"/>
      <c r="Q11872" s="65"/>
      <c r="R11872" s="65"/>
      <c r="S11872" s="65"/>
      <c r="T11872" s="66"/>
    </row>
    <row r="11873" spans="3:20" x14ac:dyDescent="0.3">
      <c r="C11873" s="62"/>
      <c r="D11873" s="62"/>
      <c r="E11873" s="62"/>
      <c r="F11873" s="62"/>
      <c r="G11873" s="62"/>
      <c r="H11873" s="62"/>
      <c r="I11873" s="62"/>
      <c r="J11873" s="62"/>
      <c r="K11873" s="62"/>
      <c r="L11873" s="65"/>
      <c r="M11873" s="65"/>
      <c r="N11873" s="65"/>
      <c r="O11873" s="65"/>
      <c r="P11873" s="65"/>
      <c r="Q11873" s="65"/>
      <c r="R11873" s="65"/>
      <c r="S11873" s="65"/>
      <c r="T11873" s="66"/>
    </row>
    <row r="11874" spans="3:20" x14ac:dyDescent="0.3">
      <c r="C11874" s="62"/>
      <c r="D11874" s="62"/>
      <c r="E11874" s="62"/>
      <c r="F11874" s="62"/>
      <c r="G11874" s="62"/>
      <c r="H11874" s="62"/>
      <c r="I11874" s="62"/>
      <c r="J11874" s="62"/>
      <c r="K11874" s="62"/>
      <c r="L11874" s="65"/>
      <c r="M11874" s="65"/>
      <c r="N11874" s="65"/>
      <c r="O11874" s="65"/>
      <c r="P11874" s="65"/>
      <c r="Q11874" s="65"/>
      <c r="R11874" s="65"/>
      <c r="S11874" s="65"/>
      <c r="T11874" s="66"/>
    </row>
    <row r="11875" spans="3:20" x14ac:dyDescent="0.3">
      <c r="C11875" s="62"/>
      <c r="D11875" s="62"/>
      <c r="E11875" s="62"/>
      <c r="F11875" s="62"/>
      <c r="G11875" s="62"/>
      <c r="H11875" s="62"/>
      <c r="I11875" s="62"/>
      <c r="J11875" s="62"/>
      <c r="K11875" s="62"/>
      <c r="L11875" s="65"/>
      <c r="M11875" s="65"/>
      <c r="N11875" s="65"/>
      <c r="O11875" s="65"/>
      <c r="P11875" s="65"/>
      <c r="Q11875" s="65"/>
      <c r="R11875" s="65"/>
      <c r="S11875" s="65"/>
      <c r="T11875" s="66"/>
    </row>
    <row r="11876" spans="3:20" x14ac:dyDescent="0.3">
      <c r="C11876" s="62"/>
      <c r="D11876" s="62"/>
      <c r="E11876" s="62"/>
      <c r="F11876" s="62"/>
      <c r="G11876" s="62"/>
      <c r="H11876" s="62"/>
      <c r="I11876" s="62"/>
      <c r="J11876" s="62"/>
      <c r="K11876" s="62"/>
      <c r="L11876" s="65"/>
      <c r="M11876" s="65"/>
      <c r="N11876" s="65"/>
      <c r="O11876" s="65"/>
      <c r="P11876" s="65"/>
      <c r="Q11876" s="65"/>
      <c r="R11876" s="65"/>
      <c r="S11876" s="65"/>
      <c r="T11876" s="66"/>
    </row>
    <row r="11877" spans="3:20" x14ac:dyDescent="0.3">
      <c r="C11877" s="62"/>
      <c r="D11877" s="62"/>
      <c r="E11877" s="62"/>
      <c r="F11877" s="62"/>
      <c r="G11877" s="62"/>
      <c r="H11877" s="62"/>
      <c r="I11877" s="62"/>
      <c r="J11877" s="62"/>
      <c r="K11877" s="62"/>
      <c r="L11877" s="65"/>
      <c r="M11877" s="65"/>
      <c r="N11877" s="65"/>
      <c r="O11877" s="65"/>
      <c r="P11877" s="65"/>
      <c r="Q11877" s="65"/>
      <c r="R11877" s="65"/>
      <c r="S11877" s="65"/>
      <c r="T11877" s="66"/>
    </row>
    <row r="11878" spans="3:20" x14ac:dyDescent="0.3">
      <c r="C11878" s="62"/>
      <c r="D11878" s="62"/>
      <c r="E11878" s="62"/>
      <c r="F11878" s="62"/>
      <c r="G11878" s="62"/>
      <c r="H11878" s="62"/>
      <c r="I11878" s="62"/>
      <c r="J11878" s="62"/>
      <c r="K11878" s="62"/>
      <c r="L11878" s="65"/>
      <c r="M11878" s="65"/>
      <c r="N11878" s="65"/>
      <c r="O11878" s="65"/>
      <c r="P11878" s="65"/>
      <c r="Q11878" s="65"/>
      <c r="R11878" s="65"/>
      <c r="S11878" s="65"/>
      <c r="T11878" s="66"/>
    </row>
    <row r="11879" spans="3:20" x14ac:dyDescent="0.3">
      <c r="C11879" s="62"/>
      <c r="D11879" s="62"/>
      <c r="E11879" s="62"/>
      <c r="F11879" s="62"/>
      <c r="G11879" s="62"/>
      <c r="H11879" s="62"/>
      <c r="I11879" s="62"/>
      <c r="J11879" s="62"/>
      <c r="K11879" s="62"/>
      <c r="L11879" s="65"/>
      <c r="M11879" s="65"/>
      <c r="N11879" s="65"/>
      <c r="O11879" s="65"/>
      <c r="P11879" s="65"/>
      <c r="Q11879" s="65"/>
      <c r="R11879" s="65"/>
      <c r="S11879" s="65"/>
      <c r="T11879" s="66"/>
    </row>
    <row r="11880" spans="3:20" x14ac:dyDescent="0.3">
      <c r="C11880" s="62"/>
      <c r="D11880" s="62"/>
      <c r="E11880" s="62"/>
      <c r="F11880" s="62"/>
      <c r="G11880" s="62"/>
      <c r="H11880" s="62"/>
      <c r="I11880" s="62"/>
      <c r="J11880" s="62"/>
      <c r="K11880" s="62"/>
      <c r="L11880" s="65"/>
      <c r="M11880" s="65"/>
      <c r="N11880" s="65"/>
      <c r="O11880" s="65"/>
      <c r="P11880" s="65"/>
      <c r="Q11880" s="65"/>
      <c r="R11880" s="65"/>
      <c r="S11880" s="65"/>
      <c r="T11880" s="66"/>
    </row>
    <row r="11881" spans="3:20" x14ac:dyDescent="0.3">
      <c r="C11881" s="62"/>
      <c r="D11881" s="62"/>
      <c r="E11881" s="62"/>
      <c r="F11881" s="62"/>
      <c r="G11881" s="62"/>
      <c r="H11881" s="62"/>
      <c r="I11881" s="62"/>
      <c r="J11881" s="62"/>
      <c r="K11881" s="62"/>
      <c r="L11881" s="65"/>
      <c r="M11881" s="65"/>
      <c r="N11881" s="65"/>
      <c r="O11881" s="65"/>
      <c r="P11881" s="65"/>
      <c r="Q11881" s="65"/>
      <c r="R11881" s="65"/>
      <c r="S11881" s="65"/>
      <c r="T11881" s="66"/>
    </row>
    <row r="11882" spans="3:20" x14ac:dyDescent="0.3">
      <c r="C11882" s="62"/>
      <c r="D11882" s="62"/>
      <c r="E11882" s="62"/>
      <c r="F11882" s="62"/>
      <c r="G11882" s="62"/>
      <c r="H11882" s="62"/>
      <c r="I11882" s="62"/>
      <c r="J11882" s="62"/>
      <c r="K11882" s="62"/>
      <c r="L11882" s="65"/>
      <c r="M11882" s="65"/>
      <c r="N11882" s="65"/>
      <c r="O11882" s="65"/>
      <c r="P11882" s="65"/>
      <c r="Q11882" s="65"/>
      <c r="R11882" s="65"/>
      <c r="S11882" s="65"/>
      <c r="T11882" s="66"/>
    </row>
    <row r="11883" spans="3:20" x14ac:dyDescent="0.3">
      <c r="C11883" s="62"/>
      <c r="D11883" s="62"/>
      <c r="E11883" s="62"/>
      <c r="F11883" s="62"/>
      <c r="G11883" s="62"/>
      <c r="H11883" s="62"/>
      <c r="I11883" s="62"/>
      <c r="J11883" s="62"/>
      <c r="K11883" s="62"/>
      <c r="L11883" s="65"/>
      <c r="M11883" s="65"/>
      <c r="N11883" s="65"/>
      <c r="O11883" s="65"/>
      <c r="P11883" s="65"/>
      <c r="Q11883" s="65"/>
      <c r="R11883" s="65"/>
      <c r="S11883" s="65"/>
      <c r="T11883" s="66"/>
    </row>
    <row r="11884" spans="3:20" x14ac:dyDescent="0.3">
      <c r="C11884" s="62"/>
      <c r="D11884" s="62"/>
      <c r="E11884" s="62"/>
      <c r="F11884" s="62"/>
      <c r="G11884" s="62"/>
      <c r="H11884" s="62"/>
      <c r="I11884" s="62"/>
      <c r="J11884" s="62"/>
      <c r="K11884" s="62"/>
      <c r="L11884" s="65"/>
      <c r="M11884" s="65"/>
      <c r="N11884" s="65"/>
      <c r="O11884" s="65"/>
      <c r="P11884" s="65"/>
      <c r="Q11884" s="65"/>
      <c r="R11884" s="65"/>
      <c r="S11884" s="65"/>
      <c r="T11884" s="66"/>
    </row>
    <row r="11885" spans="3:20" x14ac:dyDescent="0.3">
      <c r="C11885" s="62"/>
      <c r="D11885" s="62"/>
      <c r="E11885" s="62"/>
      <c r="F11885" s="62"/>
      <c r="G11885" s="62"/>
      <c r="H11885" s="62"/>
      <c r="I11885" s="62"/>
      <c r="J11885" s="62"/>
      <c r="K11885" s="62"/>
      <c r="L11885" s="65"/>
      <c r="M11885" s="65"/>
      <c r="N11885" s="65"/>
      <c r="O11885" s="65"/>
      <c r="P11885" s="65"/>
      <c r="Q11885" s="65"/>
      <c r="R11885" s="65"/>
      <c r="S11885" s="65"/>
      <c r="T11885" s="66"/>
    </row>
    <row r="11886" spans="3:20" x14ac:dyDescent="0.3">
      <c r="C11886" s="62"/>
      <c r="D11886" s="62"/>
      <c r="E11886" s="62"/>
      <c r="F11886" s="62"/>
      <c r="G11886" s="62"/>
      <c r="H11886" s="62"/>
      <c r="I11886" s="62"/>
      <c r="J11886" s="62"/>
      <c r="K11886" s="62"/>
      <c r="L11886" s="65"/>
      <c r="M11886" s="65"/>
      <c r="N11886" s="65"/>
      <c r="O11886" s="65"/>
      <c r="P11886" s="65"/>
      <c r="Q11886" s="65"/>
      <c r="R11886" s="65"/>
      <c r="S11886" s="65"/>
      <c r="T11886" s="66"/>
    </row>
    <row r="11887" spans="3:20" x14ac:dyDescent="0.3">
      <c r="C11887" s="62"/>
      <c r="D11887" s="62"/>
      <c r="E11887" s="62"/>
      <c r="F11887" s="62"/>
      <c r="G11887" s="62"/>
      <c r="H11887" s="62"/>
      <c r="I11887" s="62"/>
      <c r="J11887" s="62"/>
      <c r="K11887" s="62"/>
      <c r="L11887" s="65"/>
      <c r="M11887" s="65"/>
      <c r="N11887" s="65"/>
      <c r="O11887" s="65"/>
      <c r="P11887" s="65"/>
      <c r="Q11887" s="65"/>
      <c r="R11887" s="65"/>
      <c r="S11887" s="65"/>
      <c r="T11887" s="66"/>
    </row>
    <row r="11888" spans="3:20" x14ac:dyDescent="0.3">
      <c r="C11888" s="62"/>
      <c r="D11888" s="62"/>
      <c r="E11888" s="62"/>
      <c r="F11888" s="62"/>
      <c r="G11888" s="62"/>
      <c r="H11888" s="62"/>
      <c r="I11888" s="62"/>
      <c r="J11888" s="62"/>
      <c r="K11888" s="62"/>
      <c r="L11888" s="65"/>
      <c r="M11888" s="65"/>
      <c r="N11888" s="65"/>
      <c r="O11888" s="65"/>
      <c r="P11888" s="65"/>
      <c r="Q11888" s="65"/>
      <c r="R11888" s="65"/>
      <c r="S11888" s="65"/>
      <c r="T11888" s="66"/>
    </row>
    <row r="11889" spans="3:20" x14ac:dyDescent="0.3">
      <c r="C11889" s="62"/>
      <c r="D11889" s="62"/>
      <c r="E11889" s="62"/>
      <c r="F11889" s="62"/>
      <c r="G11889" s="62"/>
      <c r="H11889" s="62"/>
      <c r="I11889" s="62"/>
      <c r="J11889" s="62"/>
      <c r="K11889" s="62"/>
      <c r="L11889" s="65"/>
      <c r="M11889" s="65"/>
      <c r="N11889" s="65"/>
      <c r="O11889" s="65"/>
      <c r="P11889" s="65"/>
      <c r="Q11889" s="65"/>
      <c r="R11889" s="65"/>
      <c r="S11889" s="65"/>
      <c r="T11889" s="66"/>
    </row>
    <row r="11890" spans="3:20" x14ac:dyDescent="0.3">
      <c r="C11890" s="62"/>
      <c r="D11890" s="62"/>
      <c r="E11890" s="62"/>
      <c r="F11890" s="62"/>
      <c r="G11890" s="62"/>
      <c r="H11890" s="62"/>
      <c r="I11890" s="62"/>
      <c r="J11890" s="62"/>
      <c r="K11890" s="62"/>
      <c r="L11890" s="65"/>
      <c r="M11890" s="65"/>
      <c r="N11890" s="65"/>
      <c r="O11890" s="65"/>
      <c r="P11890" s="65"/>
      <c r="Q11890" s="65"/>
      <c r="R11890" s="65"/>
      <c r="S11890" s="65"/>
      <c r="T11890" s="66"/>
    </row>
    <row r="11891" spans="3:20" x14ac:dyDescent="0.3">
      <c r="C11891" s="62"/>
      <c r="D11891" s="62"/>
      <c r="E11891" s="62"/>
      <c r="F11891" s="62"/>
      <c r="G11891" s="62"/>
      <c r="H11891" s="62"/>
      <c r="I11891" s="62"/>
      <c r="J11891" s="62"/>
      <c r="K11891" s="62"/>
      <c r="L11891" s="65"/>
      <c r="M11891" s="65"/>
      <c r="N11891" s="65"/>
      <c r="O11891" s="65"/>
      <c r="P11891" s="65"/>
      <c r="Q11891" s="65"/>
      <c r="R11891" s="65"/>
      <c r="S11891" s="65"/>
      <c r="T11891" s="66"/>
    </row>
    <row r="11892" spans="3:20" x14ac:dyDescent="0.3">
      <c r="C11892" s="62"/>
      <c r="D11892" s="62"/>
      <c r="E11892" s="62"/>
      <c r="F11892" s="62"/>
      <c r="G11892" s="62"/>
      <c r="H11892" s="62"/>
      <c r="I11892" s="62"/>
      <c r="J11892" s="62"/>
      <c r="K11892" s="62"/>
      <c r="L11892" s="65"/>
      <c r="M11892" s="65"/>
      <c r="N11892" s="65"/>
      <c r="O11892" s="65"/>
      <c r="P11892" s="65"/>
      <c r="Q11892" s="65"/>
      <c r="R11892" s="65"/>
      <c r="S11892" s="65"/>
      <c r="T11892" s="66"/>
    </row>
    <row r="11893" spans="3:20" x14ac:dyDescent="0.3">
      <c r="C11893" s="62"/>
      <c r="D11893" s="62"/>
      <c r="E11893" s="62"/>
      <c r="F11893" s="62"/>
      <c r="G11893" s="62"/>
      <c r="H11893" s="62"/>
      <c r="I11893" s="62"/>
      <c r="J11893" s="62"/>
      <c r="K11893" s="62"/>
      <c r="L11893" s="65"/>
      <c r="M11893" s="65"/>
      <c r="N11893" s="65"/>
      <c r="O11893" s="65"/>
      <c r="P11893" s="65"/>
      <c r="Q11893" s="65"/>
      <c r="R11893" s="65"/>
      <c r="S11893" s="65"/>
      <c r="T11893" s="66"/>
    </row>
    <row r="11894" spans="3:20" x14ac:dyDescent="0.3">
      <c r="C11894" s="62"/>
      <c r="D11894" s="62"/>
      <c r="E11894" s="62"/>
      <c r="F11894" s="62"/>
      <c r="G11894" s="62"/>
      <c r="H11894" s="62"/>
      <c r="I11894" s="62"/>
      <c r="J11894" s="62"/>
      <c r="K11894" s="62"/>
      <c r="L11894" s="65"/>
      <c r="M11894" s="65"/>
      <c r="N11894" s="65"/>
      <c r="O11894" s="65"/>
      <c r="P11894" s="65"/>
      <c r="Q11894" s="65"/>
      <c r="R11894" s="65"/>
      <c r="S11894" s="65"/>
      <c r="T11894" s="66"/>
    </row>
    <row r="11895" spans="3:20" x14ac:dyDescent="0.3">
      <c r="C11895" s="62"/>
      <c r="D11895" s="62"/>
      <c r="E11895" s="62"/>
      <c r="F11895" s="62"/>
      <c r="G11895" s="62"/>
      <c r="H11895" s="62"/>
      <c r="I11895" s="62"/>
      <c r="J11895" s="62"/>
      <c r="K11895" s="62"/>
      <c r="L11895" s="65"/>
      <c r="M11895" s="65"/>
      <c r="N11895" s="65"/>
      <c r="O11895" s="65"/>
      <c r="P11895" s="65"/>
      <c r="Q11895" s="65"/>
      <c r="R11895" s="65"/>
      <c r="S11895" s="65"/>
      <c r="T11895" s="66"/>
    </row>
    <row r="11896" spans="3:20" x14ac:dyDescent="0.3">
      <c r="C11896" s="62"/>
      <c r="D11896" s="62"/>
      <c r="E11896" s="62"/>
      <c r="F11896" s="62"/>
      <c r="G11896" s="62"/>
      <c r="H11896" s="62"/>
      <c r="I11896" s="62"/>
      <c r="J11896" s="62"/>
      <c r="K11896" s="62"/>
      <c r="L11896" s="65"/>
      <c r="M11896" s="65"/>
      <c r="N11896" s="65"/>
      <c r="O11896" s="65"/>
      <c r="P11896" s="65"/>
      <c r="Q11896" s="65"/>
      <c r="R11896" s="65"/>
      <c r="S11896" s="65"/>
      <c r="T11896" s="66"/>
    </row>
    <row r="11897" spans="3:20" x14ac:dyDescent="0.3">
      <c r="C11897" s="62"/>
      <c r="D11897" s="62"/>
      <c r="E11897" s="62"/>
      <c r="F11897" s="62"/>
      <c r="G11897" s="62"/>
      <c r="H11897" s="62"/>
      <c r="I11897" s="62"/>
      <c r="J11897" s="62"/>
      <c r="K11897" s="62"/>
      <c r="L11897" s="65"/>
      <c r="M11897" s="65"/>
      <c r="N11897" s="65"/>
      <c r="O11897" s="65"/>
      <c r="P11897" s="65"/>
      <c r="Q11897" s="65"/>
      <c r="R11897" s="65"/>
      <c r="S11897" s="65"/>
      <c r="T11897" s="66"/>
    </row>
    <row r="11898" spans="3:20" x14ac:dyDescent="0.3">
      <c r="C11898" s="62"/>
      <c r="D11898" s="62"/>
      <c r="E11898" s="62"/>
      <c r="F11898" s="62"/>
      <c r="G11898" s="62"/>
      <c r="H11898" s="62"/>
      <c r="I11898" s="62"/>
      <c r="J11898" s="62"/>
      <c r="K11898" s="62"/>
      <c r="L11898" s="65"/>
      <c r="M11898" s="65"/>
      <c r="N11898" s="65"/>
      <c r="O11898" s="65"/>
      <c r="P11898" s="65"/>
      <c r="Q11898" s="65"/>
      <c r="R11898" s="65"/>
      <c r="S11898" s="65"/>
      <c r="T11898" s="66"/>
    </row>
    <row r="11899" spans="3:20" x14ac:dyDescent="0.3">
      <c r="C11899" s="62"/>
      <c r="D11899" s="62"/>
      <c r="E11899" s="62"/>
      <c r="F11899" s="62"/>
      <c r="G11899" s="62"/>
      <c r="H11899" s="62"/>
      <c r="I11899" s="62"/>
      <c r="J11899" s="62"/>
      <c r="K11899" s="62"/>
      <c r="L11899" s="65"/>
      <c r="M11899" s="65"/>
      <c r="N11899" s="65"/>
      <c r="O11899" s="65"/>
      <c r="P11899" s="65"/>
      <c r="Q11899" s="65"/>
      <c r="R11899" s="65"/>
      <c r="S11899" s="65"/>
      <c r="T11899" s="66"/>
    </row>
    <row r="11900" spans="3:20" x14ac:dyDescent="0.3">
      <c r="C11900" s="62"/>
      <c r="D11900" s="62"/>
      <c r="E11900" s="62"/>
      <c r="F11900" s="62"/>
      <c r="G11900" s="62"/>
      <c r="H11900" s="62"/>
      <c r="I11900" s="62"/>
      <c r="J11900" s="62"/>
      <c r="K11900" s="62"/>
      <c r="L11900" s="65"/>
      <c r="M11900" s="65"/>
      <c r="N11900" s="65"/>
      <c r="O11900" s="65"/>
      <c r="P11900" s="65"/>
      <c r="Q11900" s="65"/>
      <c r="R11900" s="65"/>
      <c r="S11900" s="65"/>
      <c r="T11900" s="66"/>
    </row>
    <row r="11901" spans="3:20" x14ac:dyDescent="0.3">
      <c r="C11901" s="62"/>
      <c r="D11901" s="62"/>
      <c r="E11901" s="62"/>
      <c r="F11901" s="62"/>
      <c r="G11901" s="62"/>
      <c r="H11901" s="62"/>
      <c r="I11901" s="62"/>
      <c r="J11901" s="62"/>
      <c r="K11901" s="62"/>
      <c r="L11901" s="65"/>
      <c r="M11901" s="65"/>
      <c r="N11901" s="65"/>
      <c r="O11901" s="65"/>
      <c r="P11901" s="65"/>
      <c r="Q11901" s="65"/>
      <c r="R11901" s="65"/>
      <c r="S11901" s="65"/>
      <c r="T11901" s="66"/>
    </row>
    <row r="11902" spans="3:20" x14ac:dyDescent="0.3">
      <c r="C11902" s="62"/>
      <c r="D11902" s="62"/>
      <c r="E11902" s="62"/>
      <c r="F11902" s="62"/>
      <c r="G11902" s="62"/>
      <c r="H11902" s="62"/>
      <c r="I11902" s="62"/>
      <c r="J11902" s="62"/>
      <c r="K11902" s="62"/>
      <c r="L11902" s="65"/>
      <c r="M11902" s="65"/>
      <c r="N11902" s="65"/>
      <c r="O11902" s="65"/>
      <c r="P11902" s="65"/>
      <c r="Q11902" s="65"/>
      <c r="R11902" s="65"/>
      <c r="S11902" s="65"/>
      <c r="T11902" s="66"/>
    </row>
    <row r="11903" spans="3:20" x14ac:dyDescent="0.3">
      <c r="C11903" s="62"/>
      <c r="D11903" s="62"/>
      <c r="E11903" s="62"/>
      <c r="F11903" s="62"/>
      <c r="G11903" s="62"/>
      <c r="H11903" s="62"/>
      <c r="I11903" s="62"/>
      <c r="J11903" s="62"/>
      <c r="K11903" s="62"/>
      <c r="L11903" s="65"/>
      <c r="M11903" s="65"/>
      <c r="N11903" s="65"/>
      <c r="O11903" s="65"/>
      <c r="P11903" s="65"/>
      <c r="Q11903" s="65"/>
      <c r="R11903" s="65"/>
      <c r="S11903" s="65"/>
      <c r="T11903" s="66"/>
    </row>
    <row r="11904" spans="3:20" x14ac:dyDescent="0.3">
      <c r="C11904" s="62"/>
      <c r="D11904" s="62"/>
      <c r="E11904" s="62"/>
      <c r="F11904" s="62"/>
      <c r="G11904" s="62"/>
      <c r="H11904" s="62"/>
      <c r="I11904" s="62"/>
      <c r="J11904" s="62"/>
      <c r="K11904" s="62"/>
      <c r="L11904" s="65"/>
      <c r="M11904" s="65"/>
      <c r="N11904" s="65"/>
      <c r="O11904" s="65"/>
      <c r="P11904" s="65"/>
      <c r="Q11904" s="65"/>
      <c r="R11904" s="65"/>
      <c r="S11904" s="65"/>
      <c r="T11904" s="66"/>
    </row>
    <row r="11905" spans="3:20" x14ac:dyDescent="0.3">
      <c r="C11905" s="62"/>
      <c r="D11905" s="62"/>
      <c r="E11905" s="62"/>
      <c r="F11905" s="62"/>
      <c r="G11905" s="62"/>
      <c r="H11905" s="62"/>
      <c r="I11905" s="62"/>
      <c r="J11905" s="62"/>
      <c r="K11905" s="62"/>
      <c r="L11905" s="65"/>
      <c r="M11905" s="65"/>
      <c r="N11905" s="65"/>
      <c r="O11905" s="65"/>
      <c r="P11905" s="65"/>
      <c r="Q11905" s="65"/>
      <c r="R11905" s="65"/>
      <c r="S11905" s="65"/>
      <c r="T11905" s="66"/>
    </row>
    <row r="11906" spans="3:20" x14ac:dyDescent="0.3">
      <c r="C11906" s="62"/>
      <c r="D11906" s="62"/>
      <c r="E11906" s="62"/>
      <c r="F11906" s="62"/>
      <c r="G11906" s="62"/>
      <c r="H11906" s="62"/>
      <c r="I11906" s="62"/>
      <c r="J11906" s="62"/>
      <c r="K11906" s="62"/>
      <c r="L11906" s="65"/>
      <c r="M11906" s="65"/>
      <c r="N11906" s="65"/>
      <c r="O11906" s="65"/>
      <c r="P11906" s="65"/>
      <c r="Q11906" s="65"/>
      <c r="R11906" s="65"/>
      <c r="S11906" s="65"/>
      <c r="T11906" s="66"/>
    </row>
    <row r="11907" spans="3:20" x14ac:dyDescent="0.3">
      <c r="C11907" s="62"/>
      <c r="D11907" s="62"/>
      <c r="E11907" s="62"/>
      <c r="F11907" s="62"/>
      <c r="G11907" s="62"/>
      <c r="H11907" s="62"/>
      <c r="I11907" s="62"/>
      <c r="J11907" s="62"/>
      <c r="K11907" s="62"/>
      <c r="L11907" s="65"/>
      <c r="M11907" s="65"/>
      <c r="N11907" s="65"/>
      <c r="O11907" s="65"/>
      <c r="P11907" s="65"/>
      <c r="Q11907" s="65"/>
      <c r="R11907" s="65"/>
      <c r="S11907" s="65"/>
      <c r="T11907" s="66"/>
    </row>
    <row r="11908" spans="3:20" x14ac:dyDescent="0.3">
      <c r="C11908" s="62"/>
      <c r="D11908" s="62"/>
      <c r="E11908" s="62"/>
      <c r="F11908" s="62"/>
      <c r="G11908" s="62"/>
      <c r="H11908" s="62"/>
      <c r="I11908" s="62"/>
      <c r="J11908" s="62"/>
      <c r="K11908" s="62"/>
      <c r="L11908" s="65"/>
      <c r="M11908" s="65"/>
      <c r="N11908" s="65"/>
      <c r="O11908" s="65"/>
      <c r="P11908" s="65"/>
      <c r="Q11908" s="65"/>
      <c r="R11908" s="65"/>
      <c r="S11908" s="65"/>
      <c r="T11908" s="66"/>
    </row>
    <row r="11909" spans="3:20" x14ac:dyDescent="0.3">
      <c r="C11909" s="62"/>
      <c r="D11909" s="62"/>
      <c r="E11909" s="62"/>
      <c r="F11909" s="62"/>
      <c r="G11909" s="62"/>
      <c r="H11909" s="62"/>
      <c r="I11909" s="62"/>
      <c r="J11909" s="62"/>
      <c r="K11909" s="62"/>
      <c r="L11909" s="65"/>
      <c r="M11909" s="65"/>
      <c r="N11909" s="65"/>
      <c r="O11909" s="65"/>
      <c r="P11909" s="65"/>
      <c r="Q11909" s="65"/>
      <c r="R11909" s="65"/>
      <c r="S11909" s="65"/>
      <c r="T11909" s="66"/>
    </row>
    <row r="11910" spans="3:20" x14ac:dyDescent="0.3">
      <c r="C11910" s="62"/>
      <c r="D11910" s="62"/>
      <c r="E11910" s="62"/>
      <c r="F11910" s="62"/>
      <c r="G11910" s="62"/>
      <c r="H11910" s="62"/>
      <c r="I11910" s="62"/>
      <c r="J11910" s="62"/>
      <c r="K11910" s="62"/>
      <c r="L11910" s="65"/>
      <c r="M11910" s="65"/>
      <c r="N11910" s="65"/>
      <c r="O11910" s="65"/>
      <c r="P11910" s="65"/>
      <c r="Q11910" s="65"/>
      <c r="R11910" s="65"/>
      <c r="S11910" s="65"/>
      <c r="T11910" s="66"/>
    </row>
    <row r="11911" spans="3:20" x14ac:dyDescent="0.3">
      <c r="C11911" s="62"/>
      <c r="D11911" s="62"/>
      <c r="E11911" s="62"/>
      <c r="F11911" s="62"/>
      <c r="G11911" s="62"/>
      <c r="H11911" s="62"/>
      <c r="I11911" s="62"/>
      <c r="J11911" s="62"/>
      <c r="K11911" s="62"/>
      <c r="L11911" s="65"/>
      <c r="M11911" s="65"/>
      <c r="N11911" s="65"/>
      <c r="O11911" s="65"/>
      <c r="P11911" s="65"/>
      <c r="Q11911" s="65"/>
      <c r="R11911" s="65"/>
      <c r="S11911" s="65"/>
      <c r="T11911" s="66"/>
    </row>
    <row r="11912" spans="3:20" x14ac:dyDescent="0.3">
      <c r="C11912" s="62"/>
      <c r="D11912" s="62"/>
      <c r="E11912" s="62"/>
      <c r="F11912" s="62"/>
      <c r="G11912" s="62"/>
      <c r="H11912" s="62"/>
      <c r="I11912" s="62"/>
      <c r="J11912" s="62"/>
      <c r="K11912" s="62"/>
      <c r="L11912" s="65"/>
      <c r="M11912" s="65"/>
      <c r="N11912" s="65"/>
      <c r="O11912" s="65"/>
      <c r="P11912" s="65"/>
      <c r="Q11912" s="65"/>
      <c r="R11912" s="65"/>
      <c r="S11912" s="65"/>
      <c r="T11912" s="66"/>
    </row>
    <row r="11913" spans="3:20" x14ac:dyDescent="0.3">
      <c r="C11913" s="62"/>
      <c r="D11913" s="62"/>
      <c r="E11913" s="62"/>
      <c r="F11913" s="62"/>
      <c r="G11913" s="62"/>
      <c r="H11913" s="62"/>
      <c r="I11913" s="62"/>
      <c r="J11913" s="62"/>
      <c r="K11913" s="62"/>
      <c r="L11913" s="65"/>
      <c r="M11913" s="65"/>
      <c r="N11913" s="65"/>
      <c r="O11913" s="65"/>
      <c r="P11913" s="65"/>
      <c r="Q11913" s="65"/>
      <c r="R11913" s="65"/>
      <c r="S11913" s="65"/>
      <c r="T11913" s="66"/>
    </row>
    <row r="11914" spans="3:20" x14ac:dyDescent="0.3">
      <c r="C11914" s="62"/>
      <c r="D11914" s="62"/>
      <c r="E11914" s="62"/>
      <c r="F11914" s="62"/>
      <c r="G11914" s="62"/>
      <c r="H11914" s="62"/>
      <c r="I11914" s="62"/>
      <c r="J11914" s="62"/>
      <c r="K11914" s="62"/>
      <c r="L11914" s="65"/>
      <c r="M11914" s="65"/>
      <c r="N11914" s="65"/>
      <c r="O11914" s="65"/>
      <c r="P11914" s="65"/>
      <c r="Q11914" s="65"/>
      <c r="R11914" s="65"/>
      <c r="S11914" s="65"/>
      <c r="T11914" s="66"/>
    </row>
    <row r="11915" spans="3:20" x14ac:dyDescent="0.3">
      <c r="C11915" s="62"/>
      <c r="D11915" s="62"/>
      <c r="E11915" s="62"/>
      <c r="F11915" s="62"/>
      <c r="G11915" s="62"/>
      <c r="H11915" s="62"/>
      <c r="I11915" s="62"/>
      <c r="J11915" s="62"/>
      <c r="K11915" s="62"/>
      <c r="L11915" s="65"/>
      <c r="M11915" s="65"/>
      <c r="N11915" s="65"/>
      <c r="O11915" s="65"/>
      <c r="P11915" s="65"/>
      <c r="Q11915" s="65"/>
      <c r="R11915" s="65"/>
      <c r="S11915" s="65"/>
      <c r="T11915" s="66"/>
    </row>
    <row r="11916" spans="3:20" x14ac:dyDescent="0.3">
      <c r="C11916" s="62"/>
      <c r="D11916" s="62"/>
      <c r="E11916" s="62"/>
      <c r="F11916" s="62"/>
      <c r="G11916" s="62"/>
      <c r="H11916" s="62"/>
      <c r="I11916" s="62"/>
      <c r="J11916" s="62"/>
      <c r="K11916" s="62"/>
      <c r="L11916" s="65"/>
      <c r="M11916" s="65"/>
      <c r="N11916" s="65"/>
      <c r="O11916" s="65"/>
      <c r="P11916" s="65"/>
      <c r="Q11916" s="65"/>
      <c r="R11916" s="65"/>
      <c r="S11916" s="65"/>
      <c r="T11916" s="66"/>
    </row>
    <row r="11917" spans="3:20" x14ac:dyDescent="0.3">
      <c r="C11917" s="62"/>
      <c r="D11917" s="62"/>
      <c r="E11917" s="62"/>
      <c r="F11917" s="62"/>
      <c r="G11917" s="62"/>
      <c r="H11917" s="62"/>
      <c r="I11917" s="62"/>
      <c r="J11917" s="62"/>
      <c r="K11917" s="62"/>
      <c r="L11917" s="65"/>
      <c r="M11917" s="65"/>
      <c r="N11917" s="65"/>
      <c r="O11917" s="65"/>
      <c r="P11917" s="65"/>
      <c r="Q11917" s="65"/>
      <c r="R11917" s="65"/>
      <c r="S11917" s="65"/>
      <c r="T11917" s="66"/>
    </row>
    <row r="11918" spans="3:20" x14ac:dyDescent="0.3">
      <c r="C11918" s="62"/>
      <c r="D11918" s="62"/>
      <c r="E11918" s="62"/>
      <c r="F11918" s="62"/>
      <c r="G11918" s="62"/>
      <c r="H11918" s="62"/>
      <c r="I11918" s="62"/>
      <c r="J11918" s="62"/>
      <c r="K11918" s="62"/>
      <c r="L11918" s="65"/>
      <c r="M11918" s="65"/>
      <c r="N11918" s="65"/>
      <c r="O11918" s="65"/>
      <c r="P11918" s="65"/>
      <c r="Q11918" s="65"/>
      <c r="R11918" s="65"/>
      <c r="S11918" s="65"/>
      <c r="T11918" s="66"/>
    </row>
    <row r="11919" spans="3:20" x14ac:dyDescent="0.3">
      <c r="C11919" s="62"/>
      <c r="D11919" s="62"/>
      <c r="E11919" s="62"/>
      <c r="F11919" s="62"/>
      <c r="G11919" s="62"/>
      <c r="H11919" s="62"/>
      <c r="I11919" s="62"/>
      <c r="J11919" s="62"/>
      <c r="K11919" s="62"/>
      <c r="L11919" s="65"/>
      <c r="M11919" s="65"/>
      <c r="N11919" s="65"/>
      <c r="O11919" s="65"/>
      <c r="P11919" s="65"/>
      <c r="Q11919" s="65"/>
      <c r="R11919" s="65"/>
      <c r="S11919" s="65"/>
      <c r="T11919" s="66"/>
    </row>
    <row r="11920" spans="3:20" x14ac:dyDescent="0.3">
      <c r="C11920" s="62"/>
      <c r="D11920" s="62"/>
      <c r="E11920" s="62"/>
      <c r="F11920" s="62"/>
      <c r="G11920" s="62"/>
      <c r="H11920" s="62"/>
      <c r="I11920" s="62"/>
      <c r="J11920" s="62"/>
      <c r="K11920" s="62"/>
      <c r="L11920" s="65"/>
      <c r="M11920" s="65"/>
      <c r="N11920" s="65"/>
      <c r="O11920" s="65"/>
      <c r="P11920" s="65"/>
      <c r="Q11920" s="65"/>
      <c r="R11920" s="65"/>
      <c r="S11920" s="65"/>
      <c r="T11920" s="66"/>
    </row>
    <row r="11921" spans="3:20" x14ac:dyDescent="0.3">
      <c r="C11921" s="62"/>
      <c r="D11921" s="62"/>
      <c r="E11921" s="62"/>
      <c r="F11921" s="62"/>
      <c r="G11921" s="62"/>
      <c r="H11921" s="62"/>
      <c r="I11921" s="62"/>
      <c r="J11921" s="62"/>
      <c r="K11921" s="62"/>
      <c r="L11921" s="65"/>
      <c r="M11921" s="65"/>
      <c r="N11921" s="65"/>
      <c r="O11921" s="65"/>
      <c r="P11921" s="65"/>
      <c r="Q11921" s="65"/>
      <c r="R11921" s="65"/>
      <c r="S11921" s="65"/>
      <c r="T11921" s="66"/>
    </row>
    <row r="11922" spans="3:20" x14ac:dyDescent="0.3">
      <c r="C11922" s="62"/>
      <c r="D11922" s="62"/>
      <c r="E11922" s="62"/>
      <c r="F11922" s="62"/>
      <c r="G11922" s="62"/>
      <c r="H11922" s="62"/>
      <c r="I11922" s="62"/>
      <c r="J11922" s="62"/>
      <c r="K11922" s="62"/>
      <c r="L11922" s="65"/>
      <c r="M11922" s="65"/>
      <c r="N11922" s="65"/>
      <c r="O11922" s="65"/>
      <c r="P11922" s="65"/>
      <c r="Q11922" s="65"/>
      <c r="R11922" s="65"/>
      <c r="S11922" s="65"/>
      <c r="T11922" s="66"/>
    </row>
    <row r="11923" spans="3:20" x14ac:dyDescent="0.3">
      <c r="C11923" s="62"/>
      <c r="D11923" s="62"/>
      <c r="E11923" s="62"/>
      <c r="F11923" s="62"/>
      <c r="G11923" s="62"/>
      <c r="H11923" s="62"/>
      <c r="I11923" s="62"/>
      <c r="J11923" s="62"/>
      <c r="K11923" s="62"/>
      <c r="L11923" s="65"/>
      <c r="M11923" s="65"/>
      <c r="N11923" s="65"/>
      <c r="O11923" s="65"/>
      <c r="P11923" s="65"/>
      <c r="Q11923" s="65"/>
      <c r="R11923" s="65"/>
      <c r="S11923" s="65"/>
      <c r="T11923" s="66"/>
    </row>
    <row r="11924" spans="3:20" x14ac:dyDescent="0.3">
      <c r="C11924" s="62"/>
      <c r="D11924" s="62"/>
      <c r="E11924" s="62"/>
      <c r="F11924" s="62"/>
      <c r="G11924" s="62"/>
      <c r="H11924" s="62"/>
      <c r="I11924" s="62"/>
      <c r="J11924" s="62"/>
      <c r="K11924" s="62"/>
      <c r="L11924" s="65"/>
      <c r="M11924" s="65"/>
      <c r="N11924" s="65"/>
      <c r="O11924" s="65"/>
      <c r="P11924" s="65"/>
      <c r="Q11924" s="65"/>
      <c r="R11924" s="65"/>
      <c r="S11924" s="65"/>
      <c r="T11924" s="66"/>
    </row>
    <row r="11925" spans="3:20" x14ac:dyDescent="0.3">
      <c r="C11925" s="62"/>
      <c r="D11925" s="62"/>
      <c r="E11925" s="62"/>
      <c r="F11925" s="62"/>
      <c r="G11925" s="62"/>
      <c r="H11925" s="62"/>
      <c r="I11925" s="62"/>
      <c r="J11925" s="62"/>
      <c r="K11925" s="62"/>
      <c r="L11925" s="65"/>
      <c r="M11925" s="65"/>
      <c r="N11925" s="65"/>
      <c r="O11925" s="65"/>
      <c r="P11925" s="65"/>
      <c r="Q11925" s="65"/>
      <c r="R11925" s="65"/>
      <c r="S11925" s="65"/>
      <c r="T11925" s="66"/>
    </row>
    <row r="11926" spans="3:20" x14ac:dyDescent="0.3">
      <c r="C11926" s="62"/>
      <c r="D11926" s="62"/>
      <c r="E11926" s="62"/>
      <c r="F11926" s="62"/>
      <c r="G11926" s="62"/>
      <c r="H11926" s="62"/>
      <c r="I11926" s="62"/>
      <c r="J11926" s="62"/>
      <c r="K11926" s="62"/>
      <c r="L11926" s="65"/>
      <c r="M11926" s="65"/>
      <c r="N11926" s="65"/>
      <c r="O11926" s="65"/>
      <c r="P11926" s="65"/>
      <c r="Q11926" s="65"/>
      <c r="R11926" s="65"/>
      <c r="S11926" s="65"/>
      <c r="T11926" s="66"/>
    </row>
    <row r="11927" spans="3:20" x14ac:dyDescent="0.3">
      <c r="C11927" s="62"/>
      <c r="D11927" s="62"/>
      <c r="E11927" s="62"/>
      <c r="F11927" s="62"/>
      <c r="G11927" s="62"/>
      <c r="H11927" s="62"/>
      <c r="I11927" s="62"/>
      <c r="J11927" s="62"/>
      <c r="K11927" s="62"/>
      <c r="L11927" s="65"/>
      <c r="M11927" s="65"/>
      <c r="N11927" s="65"/>
      <c r="O11927" s="65"/>
      <c r="P11927" s="65"/>
      <c r="Q11927" s="65"/>
      <c r="R11927" s="65"/>
      <c r="S11927" s="65"/>
      <c r="T11927" s="66"/>
    </row>
    <row r="11928" spans="3:20" x14ac:dyDescent="0.3">
      <c r="C11928" s="62"/>
      <c r="D11928" s="62"/>
      <c r="E11928" s="62"/>
      <c r="F11928" s="62"/>
      <c r="G11928" s="62"/>
      <c r="H11928" s="62"/>
      <c r="I11928" s="62"/>
      <c r="J11928" s="62"/>
      <c r="K11928" s="62"/>
      <c r="L11928" s="65"/>
      <c r="M11928" s="65"/>
      <c r="N11928" s="65"/>
      <c r="O11928" s="65"/>
      <c r="P11928" s="65"/>
      <c r="Q11928" s="65"/>
      <c r="R11928" s="65"/>
      <c r="S11928" s="65"/>
      <c r="T11928" s="66"/>
    </row>
    <row r="11929" spans="3:20" x14ac:dyDescent="0.3">
      <c r="C11929" s="62"/>
      <c r="D11929" s="62"/>
      <c r="E11929" s="62"/>
      <c r="F11929" s="62"/>
      <c r="G11929" s="62"/>
      <c r="H11929" s="62"/>
      <c r="I11929" s="62"/>
      <c r="J11929" s="62"/>
      <c r="K11929" s="62"/>
      <c r="L11929" s="65"/>
      <c r="M11929" s="65"/>
      <c r="N11929" s="65"/>
      <c r="O11929" s="65"/>
      <c r="P11929" s="65"/>
      <c r="Q11929" s="65"/>
      <c r="R11929" s="65"/>
      <c r="S11929" s="65"/>
      <c r="T11929" s="66"/>
    </row>
    <row r="11930" spans="3:20" x14ac:dyDescent="0.3">
      <c r="C11930" s="62"/>
      <c r="D11930" s="62"/>
      <c r="E11930" s="62"/>
      <c r="F11930" s="62"/>
      <c r="G11930" s="62"/>
      <c r="H11930" s="62"/>
      <c r="I11930" s="62"/>
      <c r="J11930" s="62"/>
      <c r="K11930" s="62"/>
      <c r="L11930" s="65"/>
      <c r="M11930" s="65"/>
      <c r="N11930" s="65"/>
      <c r="O11930" s="65"/>
      <c r="P11930" s="65"/>
      <c r="Q11930" s="65"/>
      <c r="R11930" s="65"/>
      <c r="S11930" s="65"/>
      <c r="T11930" s="66"/>
    </row>
    <row r="11931" spans="3:20" x14ac:dyDescent="0.3">
      <c r="C11931" s="62"/>
      <c r="D11931" s="62"/>
      <c r="E11931" s="62"/>
      <c r="F11931" s="62"/>
      <c r="G11931" s="62"/>
      <c r="H11931" s="62"/>
      <c r="I11931" s="62"/>
      <c r="J11931" s="62"/>
      <c r="K11931" s="62"/>
      <c r="L11931" s="65"/>
      <c r="M11931" s="65"/>
      <c r="N11931" s="65"/>
      <c r="O11931" s="65"/>
      <c r="P11931" s="65"/>
      <c r="Q11931" s="65"/>
      <c r="R11931" s="65"/>
      <c r="S11931" s="65"/>
      <c r="T11931" s="66"/>
    </row>
    <row r="11932" spans="3:20" x14ac:dyDescent="0.3">
      <c r="C11932" s="62"/>
      <c r="D11932" s="62"/>
      <c r="E11932" s="62"/>
      <c r="F11932" s="62"/>
      <c r="G11932" s="62"/>
      <c r="H11932" s="62"/>
      <c r="I11932" s="62"/>
      <c r="J11932" s="62"/>
      <c r="K11932" s="62"/>
      <c r="L11932" s="65"/>
      <c r="M11932" s="65"/>
      <c r="N11932" s="65"/>
      <c r="O11932" s="65"/>
      <c r="P11932" s="65"/>
      <c r="Q11932" s="65"/>
      <c r="R11932" s="65"/>
      <c r="S11932" s="65"/>
      <c r="T11932" s="66"/>
    </row>
    <row r="11933" spans="3:20" x14ac:dyDescent="0.3">
      <c r="C11933" s="62"/>
      <c r="D11933" s="62"/>
      <c r="E11933" s="62"/>
      <c r="F11933" s="62"/>
      <c r="G11933" s="62"/>
      <c r="H11933" s="62"/>
      <c r="I11933" s="62"/>
      <c r="J11933" s="62"/>
      <c r="K11933" s="62"/>
      <c r="L11933" s="65"/>
      <c r="M11933" s="65"/>
      <c r="N11933" s="65"/>
      <c r="O11933" s="65"/>
      <c r="P11933" s="65"/>
      <c r="Q11933" s="65"/>
      <c r="R11933" s="65"/>
      <c r="S11933" s="65"/>
      <c r="T11933" s="66"/>
    </row>
    <row r="11934" spans="3:20" x14ac:dyDescent="0.3">
      <c r="C11934" s="62"/>
      <c r="D11934" s="62"/>
      <c r="E11934" s="62"/>
      <c r="F11934" s="62"/>
      <c r="G11934" s="62"/>
      <c r="H11934" s="62"/>
      <c r="I11934" s="62"/>
      <c r="J11934" s="62"/>
      <c r="K11934" s="62"/>
      <c r="L11934" s="65"/>
      <c r="M11934" s="65"/>
      <c r="N11934" s="65"/>
      <c r="O11934" s="65"/>
      <c r="P11934" s="65"/>
      <c r="Q11934" s="65"/>
      <c r="R11934" s="65"/>
      <c r="S11934" s="65"/>
      <c r="T11934" s="66"/>
    </row>
    <row r="11935" spans="3:20" x14ac:dyDescent="0.3">
      <c r="C11935" s="62"/>
      <c r="D11935" s="62"/>
      <c r="E11935" s="62"/>
      <c r="F11935" s="62"/>
      <c r="G11935" s="62"/>
      <c r="H11935" s="62"/>
      <c r="I11935" s="62"/>
      <c r="J11935" s="62"/>
      <c r="K11935" s="62"/>
      <c r="L11935" s="65"/>
      <c r="M11935" s="65"/>
      <c r="N11935" s="65"/>
      <c r="O11935" s="65"/>
      <c r="P11935" s="65"/>
      <c r="Q11935" s="65"/>
      <c r="R11935" s="65"/>
      <c r="S11935" s="65"/>
      <c r="T11935" s="66"/>
    </row>
    <row r="11936" spans="3:20" x14ac:dyDescent="0.3">
      <c r="C11936" s="62"/>
      <c r="D11936" s="62"/>
      <c r="E11936" s="62"/>
      <c r="F11936" s="62"/>
      <c r="G11936" s="62"/>
      <c r="H11936" s="62"/>
      <c r="I11936" s="62"/>
      <c r="J11936" s="62"/>
      <c r="K11936" s="62"/>
      <c r="L11936" s="65"/>
      <c r="M11936" s="65"/>
      <c r="N11936" s="65"/>
      <c r="O11936" s="65"/>
      <c r="P11936" s="65"/>
      <c r="Q11936" s="65"/>
      <c r="R11936" s="65"/>
      <c r="S11936" s="65"/>
      <c r="T11936" s="66"/>
    </row>
    <row r="11937" spans="3:20" x14ac:dyDescent="0.3">
      <c r="C11937" s="62"/>
      <c r="D11937" s="62"/>
      <c r="E11937" s="62"/>
      <c r="F11937" s="62"/>
      <c r="G11937" s="62"/>
      <c r="H11937" s="62"/>
      <c r="I11937" s="62"/>
      <c r="J11937" s="62"/>
      <c r="K11937" s="62"/>
      <c r="L11937" s="65"/>
      <c r="M11937" s="65"/>
      <c r="N11937" s="65"/>
      <c r="O11937" s="65"/>
      <c r="P11937" s="65"/>
      <c r="Q11937" s="65"/>
      <c r="R11937" s="65"/>
      <c r="S11937" s="65"/>
      <c r="T11937" s="66"/>
    </row>
    <row r="11938" spans="3:20" x14ac:dyDescent="0.3">
      <c r="C11938" s="62"/>
      <c r="D11938" s="62"/>
      <c r="E11938" s="62"/>
      <c r="F11938" s="62"/>
      <c r="G11938" s="62"/>
      <c r="H11938" s="62"/>
      <c r="I11938" s="62"/>
      <c r="J11938" s="62"/>
      <c r="K11938" s="62"/>
      <c r="L11938" s="65"/>
      <c r="M11938" s="65"/>
      <c r="N11938" s="65"/>
      <c r="O11938" s="65"/>
      <c r="P11938" s="65"/>
      <c r="Q11938" s="65"/>
      <c r="R11938" s="65"/>
      <c r="S11938" s="65"/>
      <c r="T11938" s="66"/>
    </row>
    <row r="11939" spans="3:20" x14ac:dyDescent="0.3">
      <c r="C11939" s="62"/>
      <c r="D11939" s="62"/>
      <c r="E11939" s="62"/>
      <c r="F11939" s="62"/>
      <c r="G11939" s="62"/>
      <c r="H11939" s="62"/>
      <c r="I11939" s="62"/>
      <c r="J11939" s="62"/>
      <c r="K11939" s="62"/>
      <c r="L11939" s="65"/>
      <c r="M11939" s="65"/>
      <c r="N11939" s="65"/>
      <c r="O11939" s="65"/>
      <c r="P11939" s="65"/>
      <c r="Q11939" s="65"/>
      <c r="R11939" s="65"/>
      <c r="S11939" s="65"/>
      <c r="T11939" s="66"/>
    </row>
    <row r="11940" spans="3:20" x14ac:dyDescent="0.3">
      <c r="C11940" s="62"/>
      <c r="D11940" s="62"/>
      <c r="E11940" s="62"/>
      <c r="F11940" s="62"/>
      <c r="G11940" s="62"/>
      <c r="H11940" s="62"/>
      <c r="I11940" s="62"/>
      <c r="J11940" s="62"/>
      <c r="K11940" s="62"/>
      <c r="L11940" s="65"/>
      <c r="M11940" s="65"/>
      <c r="N11940" s="65"/>
      <c r="O11940" s="65"/>
      <c r="P11940" s="65"/>
      <c r="Q11940" s="65"/>
      <c r="R11940" s="65"/>
      <c r="S11940" s="65"/>
      <c r="T11940" s="66"/>
    </row>
    <row r="11941" spans="3:20" x14ac:dyDescent="0.3">
      <c r="C11941" s="62"/>
      <c r="D11941" s="62"/>
      <c r="E11941" s="62"/>
      <c r="F11941" s="62"/>
      <c r="G11941" s="62"/>
      <c r="H11941" s="62"/>
      <c r="I11941" s="62"/>
      <c r="J11941" s="62"/>
      <c r="K11941" s="62"/>
      <c r="L11941" s="65"/>
      <c r="M11941" s="65"/>
      <c r="N11941" s="65"/>
      <c r="O11941" s="65"/>
      <c r="P11941" s="65"/>
      <c r="Q11941" s="65"/>
      <c r="R11941" s="65"/>
      <c r="S11941" s="65"/>
      <c r="T11941" s="66"/>
    </row>
    <row r="11942" spans="3:20" x14ac:dyDescent="0.3">
      <c r="C11942" s="62"/>
      <c r="D11942" s="62"/>
      <c r="E11942" s="62"/>
      <c r="F11942" s="62"/>
      <c r="G11942" s="62"/>
      <c r="H11942" s="62"/>
      <c r="I11942" s="62"/>
      <c r="J11942" s="62"/>
      <c r="K11942" s="62"/>
      <c r="L11942" s="65"/>
      <c r="M11942" s="65"/>
      <c r="N11942" s="65"/>
      <c r="O11942" s="65"/>
      <c r="P11942" s="65"/>
      <c r="Q11942" s="65"/>
      <c r="R11942" s="65"/>
      <c r="S11942" s="65"/>
      <c r="T11942" s="66"/>
    </row>
    <row r="11943" spans="3:20" x14ac:dyDescent="0.3">
      <c r="C11943" s="62"/>
      <c r="D11943" s="62"/>
      <c r="E11943" s="62"/>
      <c r="F11943" s="62"/>
      <c r="G11943" s="62"/>
      <c r="H11943" s="62"/>
      <c r="I11943" s="62"/>
      <c r="J11943" s="62"/>
      <c r="K11943" s="62"/>
      <c r="L11943" s="65"/>
      <c r="M11943" s="65"/>
      <c r="N11943" s="65"/>
      <c r="O11943" s="65"/>
      <c r="P11943" s="65"/>
      <c r="Q11943" s="65"/>
      <c r="R11943" s="65"/>
      <c r="S11943" s="65"/>
      <c r="T11943" s="66"/>
    </row>
    <row r="11944" spans="3:20" x14ac:dyDescent="0.3">
      <c r="C11944" s="62"/>
      <c r="D11944" s="62"/>
      <c r="E11944" s="62"/>
      <c r="F11944" s="62"/>
      <c r="G11944" s="62"/>
      <c r="H11944" s="62"/>
      <c r="I11944" s="62"/>
      <c r="J11944" s="62"/>
      <c r="K11944" s="62"/>
      <c r="L11944" s="65"/>
      <c r="M11944" s="65"/>
      <c r="N11944" s="65"/>
      <c r="O11944" s="65"/>
      <c r="P11944" s="65"/>
      <c r="Q11944" s="65"/>
      <c r="R11944" s="65"/>
      <c r="S11944" s="65"/>
      <c r="T11944" s="66"/>
    </row>
    <row r="11945" spans="3:20" x14ac:dyDescent="0.3">
      <c r="C11945" s="62"/>
      <c r="D11945" s="62"/>
      <c r="E11945" s="62"/>
      <c r="F11945" s="62"/>
      <c r="G11945" s="62"/>
      <c r="H11945" s="62"/>
      <c r="I11945" s="62"/>
      <c r="J11945" s="62"/>
      <c r="K11945" s="62"/>
      <c r="L11945" s="65"/>
      <c r="M11945" s="65"/>
      <c r="N11945" s="65"/>
      <c r="O11945" s="65"/>
      <c r="P11945" s="65"/>
      <c r="Q11945" s="65"/>
      <c r="R11945" s="65"/>
      <c r="S11945" s="65"/>
      <c r="T11945" s="66"/>
    </row>
    <row r="11946" spans="3:20" x14ac:dyDescent="0.3">
      <c r="C11946" s="62"/>
      <c r="D11946" s="62"/>
      <c r="E11946" s="62"/>
      <c r="F11946" s="62"/>
      <c r="G11946" s="62"/>
      <c r="H11946" s="62"/>
      <c r="I11946" s="62"/>
      <c r="J11946" s="62"/>
      <c r="K11946" s="62"/>
      <c r="L11946" s="65"/>
      <c r="M11946" s="65"/>
      <c r="N11946" s="65"/>
      <c r="O11946" s="65"/>
      <c r="P11946" s="65"/>
      <c r="Q11946" s="65"/>
      <c r="R11946" s="65"/>
      <c r="S11946" s="65"/>
      <c r="T11946" s="66"/>
    </row>
    <row r="11947" spans="3:20" x14ac:dyDescent="0.3">
      <c r="C11947" s="62"/>
      <c r="D11947" s="62"/>
      <c r="E11947" s="62"/>
      <c r="F11947" s="62"/>
      <c r="G11947" s="62"/>
      <c r="H11947" s="62"/>
      <c r="I11947" s="62"/>
      <c r="J11947" s="62"/>
      <c r="K11947" s="62"/>
      <c r="L11947" s="65"/>
      <c r="M11947" s="65"/>
      <c r="N11947" s="65"/>
      <c r="O11947" s="65"/>
      <c r="P11947" s="65"/>
      <c r="Q11947" s="65"/>
      <c r="R11947" s="65"/>
      <c r="S11947" s="65"/>
      <c r="T11947" s="66"/>
    </row>
    <row r="11948" spans="3:20" x14ac:dyDescent="0.3">
      <c r="C11948" s="62"/>
      <c r="D11948" s="62"/>
      <c r="E11948" s="62"/>
      <c r="F11948" s="62"/>
      <c r="G11948" s="62"/>
      <c r="H11948" s="62"/>
      <c r="I11948" s="62"/>
      <c r="J11948" s="62"/>
      <c r="K11948" s="62"/>
      <c r="L11948" s="65"/>
      <c r="M11948" s="65"/>
      <c r="N11948" s="65"/>
      <c r="O11948" s="65"/>
      <c r="P11948" s="65"/>
      <c r="Q11948" s="65"/>
      <c r="R11948" s="65"/>
      <c r="S11948" s="65"/>
      <c r="T11948" s="66"/>
    </row>
    <row r="11949" spans="3:20" x14ac:dyDescent="0.3">
      <c r="C11949" s="62"/>
      <c r="D11949" s="62"/>
      <c r="E11949" s="62"/>
      <c r="F11949" s="62"/>
      <c r="G11949" s="62"/>
      <c r="H11949" s="62"/>
      <c r="I11949" s="62"/>
      <c r="J11949" s="62"/>
      <c r="K11949" s="62"/>
      <c r="L11949" s="65"/>
      <c r="M11949" s="65"/>
      <c r="N11949" s="65"/>
      <c r="O11949" s="65"/>
      <c r="P11949" s="65"/>
      <c r="Q11949" s="65"/>
      <c r="R11949" s="65"/>
      <c r="S11949" s="65"/>
      <c r="T11949" s="66"/>
    </row>
    <row r="11950" spans="3:20" x14ac:dyDescent="0.3">
      <c r="C11950" s="62"/>
      <c r="D11950" s="62"/>
      <c r="E11950" s="62"/>
      <c r="F11950" s="62"/>
      <c r="G11950" s="62"/>
      <c r="H11950" s="62"/>
      <c r="I11950" s="62"/>
      <c r="J11950" s="62"/>
      <c r="K11950" s="62"/>
      <c r="L11950" s="65"/>
      <c r="M11950" s="65"/>
      <c r="N11950" s="65"/>
      <c r="O11950" s="65"/>
      <c r="P11950" s="65"/>
      <c r="Q11950" s="65"/>
      <c r="R11950" s="65"/>
      <c r="S11950" s="65"/>
      <c r="T11950" s="66"/>
    </row>
    <row r="11951" spans="3:20" x14ac:dyDescent="0.3">
      <c r="C11951" s="62"/>
      <c r="D11951" s="62"/>
      <c r="E11951" s="62"/>
      <c r="F11951" s="62"/>
      <c r="G11951" s="62"/>
      <c r="H11951" s="62"/>
      <c r="I11951" s="62"/>
      <c r="J11951" s="62"/>
      <c r="K11951" s="62"/>
      <c r="L11951" s="65"/>
      <c r="M11951" s="65"/>
      <c r="N11951" s="65"/>
      <c r="O11951" s="65"/>
      <c r="P11951" s="65"/>
      <c r="Q11951" s="65"/>
      <c r="R11951" s="65"/>
      <c r="S11951" s="65"/>
      <c r="T11951" s="66"/>
    </row>
    <row r="11952" spans="3:20" x14ac:dyDescent="0.3">
      <c r="C11952" s="62"/>
      <c r="D11952" s="62"/>
      <c r="E11952" s="62"/>
      <c r="F11952" s="62"/>
      <c r="G11952" s="62"/>
      <c r="H11952" s="62"/>
      <c r="I11952" s="62"/>
      <c r="J11952" s="62"/>
      <c r="K11952" s="62"/>
      <c r="L11952" s="65"/>
      <c r="M11952" s="65"/>
      <c r="N11952" s="65"/>
      <c r="O11952" s="65"/>
      <c r="P11952" s="65"/>
      <c r="Q11952" s="65"/>
      <c r="R11952" s="65"/>
      <c r="S11952" s="65"/>
      <c r="T11952" s="66"/>
    </row>
    <row r="11953" spans="3:20" x14ac:dyDescent="0.3">
      <c r="C11953" s="62"/>
      <c r="D11953" s="62"/>
      <c r="E11953" s="62"/>
      <c r="F11953" s="62"/>
      <c r="G11953" s="62"/>
      <c r="H11953" s="62"/>
      <c r="I11953" s="62"/>
      <c r="J11953" s="62"/>
      <c r="K11953" s="62"/>
      <c r="L11953" s="65"/>
      <c r="M11953" s="65"/>
      <c r="N11953" s="65"/>
      <c r="O11953" s="65"/>
      <c r="P11953" s="65"/>
      <c r="Q11953" s="65"/>
      <c r="R11953" s="65"/>
      <c r="S11953" s="65"/>
      <c r="T11953" s="66"/>
    </row>
    <row r="11954" spans="3:20" x14ac:dyDescent="0.3">
      <c r="C11954" s="62"/>
      <c r="D11954" s="62"/>
      <c r="E11954" s="62"/>
      <c r="F11954" s="62"/>
      <c r="G11954" s="62"/>
      <c r="H11954" s="62"/>
      <c r="I11954" s="62"/>
      <c r="J11954" s="62"/>
      <c r="K11954" s="62"/>
      <c r="L11954" s="65"/>
      <c r="M11954" s="65"/>
      <c r="N11954" s="65"/>
      <c r="O11954" s="65"/>
      <c r="P11954" s="65"/>
      <c r="Q11954" s="65"/>
      <c r="R11954" s="65"/>
      <c r="S11954" s="65"/>
      <c r="T11954" s="66"/>
    </row>
    <row r="11955" spans="3:20" x14ac:dyDescent="0.3">
      <c r="C11955" s="62"/>
      <c r="D11955" s="62"/>
      <c r="E11955" s="62"/>
      <c r="F11955" s="62"/>
      <c r="G11955" s="62"/>
      <c r="H11955" s="62"/>
      <c r="I11955" s="62"/>
      <c r="J11955" s="62"/>
      <c r="K11955" s="62"/>
      <c r="L11955" s="65"/>
      <c r="M11955" s="65"/>
      <c r="N11955" s="65"/>
      <c r="O11955" s="65"/>
      <c r="P11955" s="65"/>
      <c r="Q11955" s="65"/>
      <c r="R11955" s="65"/>
      <c r="S11955" s="65"/>
      <c r="T11955" s="66"/>
    </row>
    <row r="11956" spans="3:20" x14ac:dyDescent="0.3">
      <c r="C11956" s="62"/>
      <c r="D11956" s="62"/>
      <c r="E11956" s="62"/>
      <c r="F11956" s="62"/>
      <c r="G11956" s="62"/>
      <c r="H11956" s="62"/>
      <c r="I11956" s="62"/>
      <c r="J11956" s="62"/>
      <c r="K11956" s="62"/>
      <c r="L11956" s="65"/>
      <c r="M11956" s="65"/>
      <c r="N11956" s="65"/>
      <c r="O11956" s="65"/>
      <c r="P11956" s="65"/>
      <c r="Q11956" s="65"/>
      <c r="R11956" s="65"/>
      <c r="S11956" s="65"/>
      <c r="T11956" s="66"/>
    </row>
    <row r="11957" spans="3:20" x14ac:dyDescent="0.3">
      <c r="C11957" s="62"/>
      <c r="D11957" s="62"/>
      <c r="E11957" s="62"/>
      <c r="F11957" s="62"/>
      <c r="G11957" s="62"/>
      <c r="H11957" s="62"/>
      <c r="I11957" s="62"/>
      <c r="J11957" s="62"/>
      <c r="K11957" s="62"/>
      <c r="L11957" s="65"/>
      <c r="M11957" s="65"/>
      <c r="N11957" s="65"/>
      <c r="O11957" s="65"/>
      <c r="P11957" s="65"/>
      <c r="Q11957" s="65"/>
      <c r="R11957" s="65"/>
      <c r="S11957" s="65"/>
      <c r="T11957" s="66"/>
    </row>
    <row r="11958" spans="3:20" x14ac:dyDescent="0.3">
      <c r="C11958" s="62"/>
      <c r="D11958" s="62"/>
      <c r="E11958" s="62"/>
      <c r="F11958" s="62"/>
      <c r="G11958" s="62"/>
      <c r="H11958" s="62"/>
      <c r="I11958" s="62"/>
      <c r="J11958" s="62"/>
      <c r="K11958" s="62"/>
      <c r="L11958" s="65"/>
      <c r="M11958" s="65"/>
      <c r="N11958" s="65"/>
      <c r="O11958" s="65"/>
      <c r="P11958" s="65"/>
      <c r="Q11958" s="65"/>
      <c r="R11958" s="65"/>
      <c r="S11958" s="65"/>
      <c r="T11958" s="66"/>
    </row>
    <row r="11959" spans="3:20" x14ac:dyDescent="0.3">
      <c r="C11959" s="62"/>
      <c r="D11959" s="62"/>
      <c r="E11959" s="62"/>
      <c r="F11959" s="62"/>
      <c r="G11959" s="62"/>
      <c r="H11959" s="62"/>
      <c r="I11959" s="62"/>
      <c r="J11959" s="62"/>
      <c r="K11959" s="62"/>
      <c r="L11959" s="65"/>
      <c r="M11959" s="65"/>
      <c r="N11959" s="65"/>
      <c r="O11959" s="65"/>
      <c r="P11959" s="65"/>
      <c r="Q11959" s="65"/>
      <c r="R11959" s="65"/>
      <c r="S11959" s="65"/>
      <c r="T11959" s="66"/>
    </row>
    <row r="11960" spans="3:20" x14ac:dyDescent="0.3">
      <c r="C11960" s="62"/>
      <c r="D11960" s="62"/>
      <c r="E11960" s="62"/>
      <c r="F11960" s="62"/>
      <c r="G11960" s="62"/>
      <c r="H11960" s="62"/>
      <c r="I11960" s="62"/>
      <c r="J11960" s="62"/>
      <c r="K11960" s="62"/>
      <c r="L11960" s="65"/>
      <c r="M11960" s="65"/>
      <c r="N11960" s="65"/>
      <c r="O11960" s="65"/>
      <c r="P11960" s="65"/>
      <c r="Q11960" s="65"/>
      <c r="R11960" s="65"/>
      <c r="S11960" s="65"/>
      <c r="T11960" s="66"/>
    </row>
    <row r="11961" spans="3:20" x14ac:dyDescent="0.3">
      <c r="C11961" s="62"/>
      <c r="D11961" s="62"/>
      <c r="E11961" s="62"/>
      <c r="F11961" s="62"/>
      <c r="G11961" s="62"/>
      <c r="H11961" s="62"/>
      <c r="I11961" s="62"/>
      <c r="J11961" s="62"/>
      <c r="K11961" s="62"/>
      <c r="L11961" s="65"/>
      <c r="M11961" s="65"/>
      <c r="N11961" s="65"/>
      <c r="O11961" s="65"/>
      <c r="P11961" s="65"/>
      <c r="Q11961" s="65"/>
      <c r="R11961" s="65"/>
      <c r="S11961" s="65"/>
      <c r="T11961" s="66"/>
    </row>
    <row r="11962" spans="3:20" x14ac:dyDescent="0.3">
      <c r="C11962" s="62"/>
      <c r="D11962" s="62"/>
      <c r="E11962" s="62"/>
      <c r="F11962" s="62"/>
      <c r="G11962" s="62"/>
      <c r="H11962" s="62"/>
      <c r="I11962" s="62"/>
      <c r="J11962" s="62"/>
      <c r="K11962" s="62"/>
      <c r="L11962" s="65"/>
      <c r="M11962" s="65"/>
      <c r="N11962" s="65"/>
      <c r="O11962" s="65"/>
      <c r="P11962" s="65"/>
      <c r="Q11962" s="65"/>
      <c r="R11962" s="65"/>
      <c r="S11962" s="65"/>
      <c r="T11962" s="66"/>
    </row>
    <row r="11963" spans="3:20" x14ac:dyDescent="0.3">
      <c r="C11963" s="62"/>
      <c r="D11963" s="62"/>
      <c r="E11963" s="62"/>
      <c r="F11963" s="62"/>
      <c r="G11963" s="62"/>
      <c r="H11963" s="62"/>
      <c r="I11963" s="62"/>
      <c r="J11963" s="62"/>
      <c r="K11963" s="62"/>
      <c r="L11963" s="65"/>
      <c r="M11963" s="65"/>
      <c r="N11963" s="65"/>
      <c r="O11963" s="65"/>
      <c r="P11963" s="65"/>
      <c r="Q11963" s="65"/>
      <c r="R11963" s="65"/>
      <c r="S11963" s="65"/>
      <c r="T11963" s="66"/>
    </row>
    <row r="11964" spans="3:20" x14ac:dyDescent="0.3">
      <c r="C11964" s="62"/>
      <c r="D11964" s="62"/>
      <c r="E11964" s="62"/>
      <c r="F11964" s="62"/>
      <c r="G11964" s="62"/>
      <c r="H11964" s="62"/>
      <c r="I11964" s="62"/>
      <c r="J11964" s="62"/>
      <c r="K11964" s="62"/>
      <c r="L11964" s="65"/>
      <c r="M11964" s="65"/>
      <c r="N11964" s="65"/>
      <c r="O11964" s="65"/>
      <c r="P11964" s="65"/>
      <c r="Q11964" s="65"/>
      <c r="R11964" s="65"/>
      <c r="S11964" s="65"/>
      <c r="T11964" s="66"/>
    </row>
    <row r="11965" spans="3:20" x14ac:dyDescent="0.3">
      <c r="C11965" s="62"/>
      <c r="D11965" s="62"/>
      <c r="E11965" s="62"/>
      <c r="F11965" s="62"/>
      <c r="G11965" s="62"/>
      <c r="H11965" s="62"/>
      <c r="I11965" s="62"/>
      <c r="J11965" s="62"/>
      <c r="K11965" s="62"/>
      <c r="L11965" s="65"/>
      <c r="M11965" s="65"/>
      <c r="N11965" s="65"/>
      <c r="O11965" s="65"/>
      <c r="P11965" s="65"/>
      <c r="Q11965" s="65"/>
      <c r="R11965" s="65"/>
      <c r="S11965" s="65"/>
      <c r="T11965" s="66"/>
    </row>
    <row r="11966" spans="3:20" x14ac:dyDescent="0.3">
      <c r="C11966" s="62"/>
      <c r="D11966" s="62"/>
      <c r="E11966" s="62"/>
      <c r="F11966" s="62"/>
      <c r="G11966" s="62"/>
      <c r="H11966" s="62"/>
      <c r="I11966" s="62"/>
      <c r="J11966" s="62"/>
      <c r="K11966" s="62"/>
      <c r="L11966" s="65"/>
      <c r="M11966" s="65"/>
      <c r="N11966" s="65"/>
      <c r="O11966" s="65"/>
      <c r="P11966" s="65"/>
      <c r="Q11966" s="65"/>
      <c r="R11966" s="65"/>
      <c r="S11966" s="65"/>
      <c r="T11966" s="66"/>
    </row>
    <row r="11967" spans="3:20" x14ac:dyDescent="0.3">
      <c r="C11967" s="62"/>
      <c r="D11967" s="62"/>
      <c r="E11967" s="62"/>
      <c r="F11967" s="62"/>
      <c r="G11967" s="62"/>
      <c r="H11967" s="62"/>
      <c r="I11967" s="62"/>
      <c r="J11967" s="62"/>
      <c r="K11967" s="62"/>
      <c r="L11967" s="65"/>
      <c r="M11967" s="65"/>
      <c r="N11967" s="65"/>
      <c r="O11967" s="65"/>
      <c r="P11967" s="65"/>
      <c r="Q11967" s="65"/>
      <c r="R11967" s="65"/>
      <c r="S11967" s="65"/>
      <c r="T11967" s="66"/>
    </row>
    <row r="11968" spans="3:20" x14ac:dyDescent="0.3">
      <c r="C11968" s="62"/>
      <c r="D11968" s="62"/>
      <c r="E11968" s="62"/>
      <c r="F11968" s="62"/>
      <c r="G11968" s="62"/>
      <c r="H11968" s="62"/>
      <c r="I11968" s="62"/>
      <c r="J11968" s="62"/>
      <c r="K11968" s="62"/>
      <c r="L11968" s="65"/>
      <c r="M11968" s="65"/>
      <c r="N11968" s="65"/>
      <c r="O11968" s="65"/>
      <c r="P11968" s="65"/>
      <c r="Q11968" s="65"/>
      <c r="R11968" s="65"/>
      <c r="S11968" s="65"/>
      <c r="T11968" s="66"/>
    </row>
    <row r="11969" spans="3:20" x14ac:dyDescent="0.3">
      <c r="C11969" s="62"/>
      <c r="D11969" s="62"/>
      <c r="E11969" s="62"/>
      <c r="F11969" s="62"/>
      <c r="G11969" s="62"/>
      <c r="H11969" s="62"/>
      <c r="I11969" s="62"/>
      <c r="J11969" s="62"/>
      <c r="K11969" s="62"/>
      <c r="L11969" s="65"/>
      <c r="M11969" s="65"/>
      <c r="N11969" s="65"/>
      <c r="O11969" s="65"/>
      <c r="P11969" s="65"/>
      <c r="Q11969" s="65"/>
      <c r="R11969" s="65"/>
      <c r="S11969" s="65"/>
      <c r="T11969" s="66"/>
    </row>
    <row r="11970" spans="3:20" x14ac:dyDescent="0.3">
      <c r="C11970" s="62"/>
      <c r="D11970" s="62"/>
      <c r="E11970" s="62"/>
      <c r="F11970" s="62"/>
      <c r="G11970" s="62"/>
      <c r="H11970" s="62"/>
      <c r="I11970" s="62"/>
      <c r="J11970" s="62"/>
      <c r="K11970" s="62"/>
      <c r="L11970" s="65"/>
      <c r="M11970" s="65"/>
      <c r="N11970" s="65"/>
      <c r="O11970" s="65"/>
      <c r="P11970" s="65"/>
      <c r="Q11970" s="65"/>
      <c r="R11970" s="65"/>
      <c r="S11970" s="65"/>
      <c r="T11970" s="66"/>
    </row>
    <row r="11971" spans="3:20" x14ac:dyDescent="0.3">
      <c r="C11971" s="62"/>
      <c r="D11971" s="62"/>
      <c r="E11971" s="62"/>
      <c r="F11971" s="62"/>
      <c r="G11971" s="62"/>
      <c r="H11971" s="62"/>
      <c r="I11971" s="62"/>
      <c r="J11971" s="62"/>
      <c r="K11971" s="62"/>
      <c r="L11971" s="65"/>
      <c r="M11971" s="65"/>
      <c r="N11971" s="65"/>
      <c r="O11971" s="65"/>
      <c r="P11971" s="65"/>
      <c r="Q11971" s="65"/>
      <c r="R11971" s="65"/>
      <c r="S11971" s="65"/>
      <c r="T11971" s="66"/>
    </row>
    <row r="11972" spans="3:20" x14ac:dyDescent="0.3">
      <c r="C11972" s="62"/>
      <c r="D11972" s="62"/>
      <c r="E11972" s="62"/>
      <c r="F11972" s="62"/>
      <c r="G11972" s="62"/>
      <c r="H11972" s="62"/>
      <c r="I11972" s="62"/>
      <c r="J11972" s="62"/>
      <c r="K11972" s="62"/>
      <c r="L11972" s="65"/>
      <c r="M11972" s="65"/>
      <c r="N11972" s="65"/>
      <c r="O11972" s="65"/>
      <c r="P11972" s="65"/>
      <c r="Q11972" s="65"/>
      <c r="R11972" s="65"/>
      <c r="S11972" s="65"/>
      <c r="T11972" s="66"/>
    </row>
    <row r="11973" spans="3:20" x14ac:dyDescent="0.3">
      <c r="C11973" s="62"/>
      <c r="D11973" s="62"/>
      <c r="E11973" s="62"/>
      <c r="F11973" s="62"/>
      <c r="G11973" s="62"/>
      <c r="H11973" s="62"/>
      <c r="I11973" s="62"/>
      <c r="J11973" s="62"/>
      <c r="K11973" s="62"/>
      <c r="L11973" s="65"/>
      <c r="M11973" s="65"/>
      <c r="N11973" s="65"/>
      <c r="O11973" s="65"/>
      <c r="P11973" s="65"/>
      <c r="Q11973" s="65"/>
      <c r="R11973" s="65"/>
      <c r="S11973" s="65"/>
      <c r="T11973" s="66"/>
    </row>
    <row r="11974" spans="3:20" x14ac:dyDescent="0.3">
      <c r="C11974" s="62"/>
      <c r="D11974" s="62"/>
      <c r="E11974" s="62"/>
      <c r="F11974" s="62"/>
      <c r="G11974" s="62"/>
      <c r="H11974" s="62"/>
      <c r="I11974" s="62"/>
      <c r="J11974" s="62"/>
      <c r="K11974" s="62"/>
      <c r="L11974" s="65"/>
      <c r="M11974" s="65"/>
      <c r="N11974" s="65"/>
      <c r="O11974" s="65"/>
      <c r="P11974" s="65"/>
      <c r="Q11974" s="65"/>
      <c r="R11974" s="65"/>
      <c r="S11974" s="65"/>
      <c r="T11974" s="66"/>
    </row>
    <row r="11975" spans="3:20" x14ac:dyDescent="0.3">
      <c r="C11975" s="62"/>
      <c r="D11975" s="62"/>
      <c r="E11975" s="62"/>
      <c r="F11975" s="62"/>
      <c r="G11975" s="62"/>
      <c r="H11975" s="62"/>
      <c r="I11975" s="62"/>
      <c r="J11975" s="62"/>
      <c r="K11975" s="62"/>
      <c r="L11975" s="65"/>
      <c r="M11975" s="65"/>
      <c r="N11975" s="65"/>
      <c r="O11975" s="65"/>
      <c r="P11975" s="65"/>
      <c r="Q11975" s="65"/>
      <c r="R11975" s="65"/>
      <c r="S11975" s="65"/>
      <c r="T11975" s="66"/>
    </row>
    <row r="11976" spans="3:20" x14ac:dyDescent="0.3">
      <c r="C11976" s="62"/>
      <c r="D11976" s="62"/>
      <c r="E11976" s="62"/>
      <c r="F11976" s="62"/>
      <c r="G11976" s="62"/>
      <c r="H11976" s="62"/>
      <c r="I11976" s="62"/>
      <c r="J11976" s="62"/>
      <c r="K11976" s="62"/>
      <c r="L11976" s="65"/>
      <c r="M11976" s="65"/>
      <c r="N11976" s="65"/>
      <c r="O11976" s="65"/>
      <c r="P11976" s="65"/>
      <c r="Q11976" s="65"/>
      <c r="R11976" s="65"/>
      <c r="S11976" s="65"/>
      <c r="T11976" s="66"/>
    </row>
    <row r="11977" spans="3:20" x14ac:dyDescent="0.3">
      <c r="C11977" s="62"/>
      <c r="D11977" s="62"/>
      <c r="E11977" s="62"/>
      <c r="F11977" s="62"/>
      <c r="G11977" s="62"/>
      <c r="H11977" s="62"/>
      <c r="I11977" s="62"/>
      <c r="J11977" s="62"/>
      <c r="K11977" s="62"/>
      <c r="L11977" s="65"/>
      <c r="M11977" s="65"/>
      <c r="N11977" s="65"/>
      <c r="O11977" s="65"/>
      <c r="P11977" s="65"/>
      <c r="Q11977" s="65"/>
      <c r="R11977" s="65"/>
      <c r="S11977" s="65"/>
      <c r="T11977" s="66"/>
    </row>
    <row r="11978" spans="3:20" x14ac:dyDescent="0.3">
      <c r="C11978" s="62"/>
      <c r="D11978" s="62"/>
      <c r="E11978" s="62"/>
      <c r="F11978" s="62"/>
      <c r="G11978" s="62"/>
      <c r="H11978" s="62"/>
      <c r="I11978" s="62"/>
      <c r="J11978" s="62"/>
      <c r="K11978" s="62"/>
      <c r="L11978" s="65"/>
      <c r="M11978" s="65"/>
      <c r="N11978" s="65"/>
      <c r="O11978" s="65"/>
      <c r="P11978" s="65"/>
      <c r="Q11978" s="65"/>
      <c r="R11978" s="65"/>
      <c r="S11978" s="65"/>
      <c r="T11978" s="66"/>
    </row>
    <row r="11979" spans="3:20" x14ac:dyDescent="0.3">
      <c r="C11979" s="62"/>
      <c r="D11979" s="62"/>
      <c r="E11979" s="62"/>
      <c r="F11979" s="62"/>
      <c r="G11979" s="62"/>
      <c r="H11979" s="62"/>
      <c r="I11979" s="62"/>
      <c r="J11979" s="62"/>
      <c r="K11979" s="62"/>
      <c r="L11979" s="65"/>
      <c r="M11979" s="65"/>
      <c r="N11979" s="65"/>
      <c r="O11979" s="65"/>
      <c r="P11979" s="65"/>
      <c r="Q11979" s="65"/>
      <c r="R11979" s="65"/>
      <c r="S11979" s="65"/>
      <c r="T11979" s="66"/>
    </row>
    <row r="11980" spans="3:20" x14ac:dyDescent="0.3">
      <c r="C11980" s="62"/>
      <c r="D11980" s="62"/>
      <c r="E11980" s="62"/>
      <c r="F11980" s="62"/>
      <c r="G11980" s="62"/>
      <c r="H11980" s="62"/>
      <c r="I11980" s="62"/>
      <c r="J11980" s="62"/>
      <c r="K11980" s="62"/>
      <c r="L11980" s="65"/>
      <c r="M11980" s="65"/>
      <c r="N11980" s="65"/>
      <c r="O11980" s="65"/>
      <c r="P11980" s="65"/>
      <c r="Q11980" s="65"/>
      <c r="R11980" s="65"/>
      <c r="S11980" s="65"/>
      <c r="T11980" s="66"/>
    </row>
    <row r="11981" spans="3:20" x14ac:dyDescent="0.3">
      <c r="C11981" s="62"/>
      <c r="D11981" s="62"/>
      <c r="E11981" s="62"/>
      <c r="F11981" s="62"/>
      <c r="G11981" s="62"/>
      <c r="H11981" s="62"/>
      <c r="I11981" s="62"/>
      <c r="J11981" s="62"/>
      <c r="K11981" s="62"/>
      <c r="L11981" s="65"/>
      <c r="M11981" s="65"/>
      <c r="N11981" s="65"/>
      <c r="O11981" s="65"/>
      <c r="P11981" s="65"/>
      <c r="Q11981" s="65"/>
      <c r="R11981" s="65"/>
      <c r="S11981" s="65"/>
      <c r="T11981" s="66"/>
    </row>
    <row r="11982" spans="3:20" x14ac:dyDescent="0.3">
      <c r="C11982" s="62"/>
      <c r="D11982" s="62"/>
      <c r="E11982" s="62"/>
      <c r="F11982" s="62"/>
      <c r="G11982" s="62"/>
      <c r="H11982" s="62"/>
      <c r="I11982" s="62"/>
      <c r="J11982" s="62"/>
      <c r="K11982" s="62"/>
      <c r="L11982" s="65"/>
      <c r="M11982" s="65"/>
      <c r="N11982" s="65"/>
      <c r="O11982" s="65"/>
      <c r="P11982" s="65"/>
      <c r="Q11982" s="65"/>
      <c r="R11982" s="65"/>
      <c r="S11982" s="65"/>
      <c r="T11982" s="66"/>
    </row>
    <row r="11983" spans="3:20" x14ac:dyDescent="0.3">
      <c r="C11983" s="62"/>
      <c r="D11983" s="62"/>
      <c r="E11983" s="62"/>
      <c r="F11983" s="62"/>
      <c r="G11983" s="62"/>
      <c r="H11983" s="62"/>
      <c r="I11983" s="62"/>
      <c r="J11983" s="62"/>
      <c r="K11983" s="62"/>
      <c r="L11983" s="65"/>
      <c r="M11983" s="65"/>
      <c r="N11983" s="65"/>
      <c r="O11983" s="65"/>
      <c r="P11983" s="65"/>
      <c r="Q11983" s="65"/>
      <c r="R11983" s="65"/>
      <c r="S11983" s="65"/>
      <c r="T11983" s="66"/>
    </row>
    <row r="11984" spans="3:20" x14ac:dyDescent="0.3">
      <c r="C11984" s="62"/>
      <c r="D11984" s="62"/>
      <c r="E11984" s="62"/>
      <c r="F11984" s="62"/>
      <c r="G11984" s="62"/>
      <c r="H11984" s="62"/>
      <c r="I11984" s="62"/>
      <c r="J11984" s="62"/>
      <c r="K11984" s="62"/>
      <c r="L11984" s="65"/>
      <c r="M11984" s="65"/>
      <c r="N11984" s="65"/>
      <c r="O11984" s="65"/>
      <c r="P11984" s="65"/>
      <c r="Q11984" s="65"/>
      <c r="R11984" s="65"/>
      <c r="S11984" s="65"/>
      <c r="T11984" s="66"/>
    </row>
    <row r="11985" spans="3:20" x14ac:dyDescent="0.3">
      <c r="C11985" s="62"/>
      <c r="D11985" s="62"/>
      <c r="E11985" s="62"/>
      <c r="F11985" s="62"/>
      <c r="G11985" s="62"/>
      <c r="H11985" s="62"/>
      <c r="I11985" s="62"/>
      <c r="J11985" s="62"/>
      <c r="K11985" s="62"/>
      <c r="L11985" s="65"/>
      <c r="M11985" s="65"/>
      <c r="N11985" s="65"/>
      <c r="O11985" s="65"/>
      <c r="P11985" s="65"/>
      <c r="Q11985" s="65"/>
      <c r="R11985" s="65"/>
      <c r="S11985" s="65"/>
      <c r="T11985" s="66"/>
    </row>
    <row r="11986" spans="3:20" x14ac:dyDescent="0.3">
      <c r="C11986" s="62"/>
      <c r="D11986" s="62"/>
      <c r="E11986" s="62"/>
      <c r="F11986" s="62"/>
      <c r="G11986" s="62"/>
      <c r="H11986" s="62"/>
      <c r="I11986" s="62"/>
      <c r="J11986" s="62"/>
      <c r="K11986" s="62"/>
      <c r="L11986" s="65"/>
      <c r="M11986" s="65"/>
      <c r="N11986" s="65"/>
      <c r="O11986" s="65"/>
      <c r="P11986" s="65"/>
      <c r="Q11986" s="65"/>
      <c r="R11986" s="65"/>
      <c r="S11986" s="65"/>
      <c r="T11986" s="66"/>
    </row>
    <row r="11987" spans="3:20" x14ac:dyDescent="0.3">
      <c r="C11987" s="62"/>
      <c r="D11987" s="62"/>
      <c r="E11987" s="62"/>
      <c r="F11987" s="62"/>
      <c r="G11987" s="62"/>
      <c r="H11987" s="62"/>
      <c r="I11987" s="62"/>
      <c r="J11987" s="62"/>
      <c r="K11987" s="62"/>
      <c r="L11987" s="65"/>
      <c r="M11987" s="65"/>
      <c r="N11987" s="65"/>
      <c r="O11987" s="65"/>
      <c r="P11987" s="65"/>
      <c r="Q11987" s="65"/>
      <c r="R11987" s="65"/>
      <c r="S11987" s="65"/>
      <c r="T11987" s="66"/>
    </row>
    <row r="11988" spans="3:20" x14ac:dyDescent="0.3">
      <c r="C11988" s="62"/>
      <c r="D11988" s="62"/>
      <c r="E11988" s="62"/>
      <c r="F11988" s="62"/>
      <c r="G11988" s="62"/>
      <c r="H11988" s="62"/>
      <c r="I11988" s="62"/>
      <c r="J11988" s="62"/>
      <c r="K11988" s="62"/>
      <c r="L11988" s="65"/>
      <c r="M11988" s="65"/>
      <c r="N11988" s="65"/>
      <c r="O11988" s="65"/>
      <c r="P11988" s="65"/>
      <c r="Q11988" s="65"/>
      <c r="R11988" s="65"/>
      <c r="S11988" s="65"/>
      <c r="T11988" s="66"/>
    </row>
    <row r="11989" spans="3:20" x14ac:dyDescent="0.3">
      <c r="C11989" s="62"/>
      <c r="D11989" s="62"/>
      <c r="E11989" s="62"/>
      <c r="F11989" s="62"/>
      <c r="G11989" s="62"/>
      <c r="H11989" s="62"/>
      <c r="I11989" s="62"/>
      <c r="J11989" s="62"/>
      <c r="K11989" s="62"/>
      <c r="L11989" s="65"/>
      <c r="M11989" s="65"/>
      <c r="N11989" s="65"/>
      <c r="O11989" s="65"/>
      <c r="P11989" s="65"/>
      <c r="Q11989" s="65"/>
      <c r="R11989" s="65"/>
      <c r="S11989" s="65"/>
      <c r="T11989" s="66"/>
    </row>
    <row r="11990" spans="3:20" x14ac:dyDescent="0.3">
      <c r="C11990" s="62"/>
      <c r="D11990" s="62"/>
      <c r="E11990" s="62"/>
      <c r="F11990" s="62"/>
      <c r="G11990" s="62"/>
      <c r="H11990" s="62"/>
      <c r="I11990" s="62"/>
      <c r="J11990" s="62"/>
      <c r="K11990" s="62"/>
      <c r="L11990" s="65"/>
      <c r="M11990" s="65"/>
      <c r="N11990" s="65"/>
      <c r="O11990" s="65"/>
      <c r="P11990" s="65"/>
      <c r="Q11990" s="65"/>
      <c r="R11990" s="65"/>
      <c r="S11990" s="65"/>
      <c r="T11990" s="66"/>
    </row>
    <row r="11991" spans="3:20" x14ac:dyDescent="0.3">
      <c r="C11991" s="62"/>
      <c r="D11991" s="62"/>
      <c r="E11991" s="62"/>
      <c r="F11991" s="62"/>
      <c r="G11991" s="62"/>
      <c r="H11991" s="62"/>
      <c r="I11991" s="62"/>
      <c r="J11991" s="62"/>
      <c r="K11991" s="62"/>
      <c r="L11991" s="65"/>
      <c r="M11991" s="65"/>
      <c r="N11991" s="65"/>
      <c r="O11991" s="65"/>
      <c r="P11991" s="65"/>
      <c r="Q11991" s="65"/>
      <c r="R11991" s="65"/>
      <c r="S11991" s="65"/>
      <c r="T11991" s="66"/>
    </row>
    <row r="11992" spans="3:20" x14ac:dyDescent="0.3">
      <c r="C11992" s="62"/>
      <c r="D11992" s="62"/>
      <c r="E11992" s="62"/>
      <c r="F11992" s="62"/>
      <c r="G11992" s="62"/>
      <c r="H11992" s="62"/>
      <c r="I11992" s="62"/>
      <c r="J11992" s="62"/>
      <c r="K11992" s="62"/>
      <c r="L11992" s="65"/>
      <c r="M11992" s="65"/>
      <c r="N11992" s="65"/>
      <c r="O11992" s="65"/>
      <c r="P11992" s="65"/>
      <c r="Q11992" s="65"/>
      <c r="R11992" s="65"/>
      <c r="S11992" s="65"/>
      <c r="T11992" s="66"/>
    </row>
    <row r="11993" spans="3:20" x14ac:dyDescent="0.3">
      <c r="C11993" s="62"/>
      <c r="D11993" s="62"/>
      <c r="E11993" s="62"/>
      <c r="F11993" s="62"/>
      <c r="G11993" s="62"/>
      <c r="H11993" s="62"/>
      <c r="I11993" s="62"/>
      <c r="J11993" s="62"/>
      <c r="K11993" s="62"/>
      <c r="L11993" s="65"/>
      <c r="M11993" s="65"/>
      <c r="N11993" s="65"/>
      <c r="O11993" s="65"/>
      <c r="P11993" s="65"/>
      <c r="Q11993" s="65"/>
      <c r="R11993" s="65"/>
      <c r="S11993" s="65"/>
      <c r="T11993" s="66"/>
    </row>
    <row r="11994" spans="3:20" x14ac:dyDescent="0.3">
      <c r="C11994" s="62"/>
      <c r="D11994" s="62"/>
      <c r="E11994" s="62"/>
      <c r="F11994" s="62"/>
      <c r="G11994" s="62"/>
      <c r="H11994" s="62"/>
      <c r="I11994" s="62"/>
      <c r="J11994" s="62"/>
      <c r="K11994" s="62"/>
      <c r="L11994" s="65"/>
      <c r="M11994" s="65"/>
      <c r="N11994" s="65"/>
      <c r="O11994" s="65"/>
      <c r="P11994" s="65"/>
      <c r="Q11994" s="65"/>
      <c r="R11994" s="65"/>
      <c r="S11994" s="65"/>
      <c r="T11994" s="66"/>
    </row>
    <row r="11995" spans="3:20" x14ac:dyDescent="0.3">
      <c r="C11995" s="62"/>
      <c r="D11995" s="62"/>
      <c r="E11995" s="62"/>
      <c r="F11995" s="62"/>
      <c r="G11995" s="62"/>
      <c r="H11995" s="62"/>
      <c r="I11995" s="62"/>
      <c r="J11995" s="62"/>
      <c r="K11995" s="62"/>
      <c r="L11995" s="65"/>
      <c r="M11995" s="65"/>
      <c r="N11995" s="65"/>
      <c r="O11995" s="65"/>
      <c r="P11995" s="65"/>
      <c r="Q11995" s="65"/>
      <c r="R11995" s="65"/>
      <c r="S11995" s="65"/>
      <c r="T11995" s="66"/>
    </row>
    <row r="11996" spans="3:20" x14ac:dyDescent="0.3">
      <c r="C11996" s="62"/>
      <c r="D11996" s="62"/>
      <c r="E11996" s="62"/>
      <c r="F11996" s="62"/>
      <c r="G11996" s="62"/>
      <c r="H11996" s="62"/>
      <c r="I11996" s="62"/>
      <c r="J11996" s="62"/>
      <c r="K11996" s="62"/>
      <c r="L11996" s="65"/>
      <c r="M11996" s="65"/>
      <c r="N11996" s="65"/>
      <c r="O11996" s="65"/>
      <c r="P11996" s="65"/>
      <c r="Q11996" s="65"/>
      <c r="R11996" s="65"/>
      <c r="S11996" s="65"/>
      <c r="T11996" s="66"/>
    </row>
    <row r="11997" spans="3:20" x14ac:dyDescent="0.3">
      <c r="C11997" s="62"/>
      <c r="D11997" s="62"/>
      <c r="E11997" s="62"/>
      <c r="F11997" s="62"/>
      <c r="G11997" s="62"/>
      <c r="H11997" s="62"/>
      <c r="I11997" s="62"/>
      <c r="J11997" s="62"/>
      <c r="K11997" s="62"/>
      <c r="L11997" s="65"/>
      <c r="M11997" s="65"/>
      <c r="N11997" s="65"/>
      <c r="O11997" s="65"/>
      <c r="P11997" s="65"/>
      <c r="Q11997" s="65"/>
      <c r="R11997" s="65"/>
      <c r="S11997" s="65"/>
      <c r="T11997" s="66"/>
    </row>
    <row r="11998" spans="3:20" x14ac:dyDescent="0.3">
      <c r="C11998" s="62"/>
      <c r="D11998" s="62"/>
      <c r="E11998" s="62"/>
      <c r="F11998" s="62"/>
      <c r="G11998" s="62"/>
      <c r="H11998" s="62"/>
      <c r="I11998" s="62"/>
      <c r="J11998" s="62"/>
      <c r="K11998" s="62"/>
      <c r="L11998" s="65"/>
      <c r="M11998" s="65"/>
      <c r="N11998" s="65"/>
      <c r="O11998" s="65"/>
      <c r="P11998" s="65"/>
      <c r="Q11998" s="65"/>
      <c r="R11998" s="65"/>
      <c r="S11998" s="65"/>
      <c r="T11998" s="66"/>
    </row>
    <row r="11999" spans="3:20" x14ac:dyDescent="0.3">
      <c r="C11999" s="62"/>
      <c r="D11999" s="62"/>
      <c r="E11999" s="62"/>
      <c r="F11999" s="62"/>
      <c r="G11999" s="62"/>
      <c r="H11999" s="62"/>
      <c r="I11999" s="62"/>
      <c r="J11999" s="62"/>
      <c r="K11999" s="62"/>
      <c r="L11999" s="65"/>
      <c r="M11999" s="65"/>
      <c r="N11999" s="65"/>
      <c r="O11999" s="65"/>
      <c r="P11999" s="65"/>
      <c r="Q11999" s="65"/>
      <c r="R11999" s="65"/>
      <c r="S11999" s="65"/>
      <c r="T11999" s="66"/>
    </row>
    <row r="12000" spans="3:20" x14ac:dyDescent="0.3">
      <c r="C12000" s="62"/>
      <c r="D12000" s="62"/>
      <c r="E12000" s="62"/>
      <c r="F12000" s="62"/>
      <c r="G12000" s="62"/>
      <c r="H12000" s="62"/>
      <c r="I12000" s="62"/>
      <c r="J12000" s="62"/>
      <c r="K12000" s="62"/>
      <c r="L12000" s="65"/>
      <c r="M12000" s="65"/>
      <c r="N12000" s="65"/>
      <c r="O12000" s="65"/>
      <c r="P12000" s="65"/>
      <c r="Q12000" s="65"/>
      <c r="R12000" s="65"/>
      <c r="S12000" s="65"/>
      <c r="T12000" s="66"/>
    </row>
    <row r="12001" spans="3:20" x14ac:dyDescent="0.3">
      <c r="C12001" s="62"/>
      <c r="D12001" s="62"/>
      <c r="E12001" s="62"/>
      <c r="F12001" s="62"/>
      <c r="G12001" s="62"/>
      <c r="H12001" s="62"/>
      <c r="I12001" s="62"/>
      <c r="J12001" s="62"/>
      <c r="K12001" s="62"/>
      <c r="L12001" s="65"/>
      <c r="M12001" s="65"/>
      <c r="N12001" s="65"/>
      <c r="O12001" s="65"/>
      <c r="P12001" s="65"/>
      <c r="Q12001" s="65"/>
      <c r="R12001" s="65"/>
      <c r="S12001" s="65"/>
      <c r="T12001" s="66"/>
    </row>
    <row r="12002" spans="3:20" x14ac:dyDescent="0.3">
      <c r="C12002" s="62"/>
      <c r="D12002" s="62"/>
      <c r="E12002" s="62"/>
      <c r="F12002" s="62"/>
      <c r="G12002" s="62"/>
      <c r="H12002" s="62"/>
      <c r="I12002" s="62"/>
      <c r="J12002" s="62"/>
      <c r="K12002" s="62"/>
      <c r="L12002" s="65"/>
      <c r="M12002" s="65"/>
      <c r="N12002" s="65"/>
      <c r="O12002" s="65"/>
      <c r="P12002" s="65"/>
      <c r="Q12002" s="65"/>
      <c r="R12002" s="65"/>
      <c r="S12002" s="65"/>
      <c r="T12002" s="66"/>
    </row>
    <row r="12003" spans="3:20" x14ac:dyDescent="0.3">
      <c r="C12003" s="62"/>
      <c r="D12003" s="62"/>
      <c r="E12003" s="62"/>
      <c r="F12003" s="62"/>
      <c r="G12003" s="62"/>
      <c r="H12003" s="62"/>
      <c r="I12003" s="62"/>
      <c r="J12003" s="62"/>
      <c r="K12003" s="62"/>
      <c r="L12003" s="65"/>
      <c r="M12003" s="65"/>
      <c r="N12003" s="65"/>
      <c r="O12003" s="65"/>
      <c r="P12003" s="65"/>
      <c r="Q12003" s="65"/>
      <c r="R12003" s="65"/>
      <c r="S12003" s="65"/>
      <c r="T12003" s="66"/>
    </row>
    <row r="12004" spans="3:20" x14ac:dyDescent="0.3">
      <c r="C12004" s="62"/>
      <c r="D12004" s="62"/>
      <c r="E12004" s="62"/>
      <c r="F12004" s="62"/>
      <c r="G12004" s="62"/>
      <c r="H12004" s="62"/>
      <c r="I12004" s="62"/>
      <c r="J12004" s="62"/>
      <c r="K12004" s="62"/>
      <c r="L12004" s="65"/>
      <c r="M12004" s="65"/>
      <c r="N12004" s="65"/>
      <c r="O12004" s="65"/>
      <c r="P12004" s="65"/>
      <c r="Q12004" s="65"/>
      <c r="R12004" s="65"/>
      <c r="S12004" s="65"/>
      <c r="T12004" s="66"/>
    </row>
    <row r="12005" spans="3:20" x14ac:dyDescent="0.3">
      <c r="C12005" s="62"/>
      <c r="D12005" s="62"/>
      <c r="E12005" s="62"/>
      <c r="F12005" s="62"/>
      <c r="G12005" s="62"/>
      <c r="H12005" s="62"/>
      <c r="I12005" s="62"/>
      <c r="J12005" s="62"/>
      <c r="K12005" s="62"/>
      <c r="L12005" s="65"/>
      <c r="M12005" s="65"/>
      <c r="N12005" s="65"/>
      <c r="O12005" s="65"/>
      <c r="P12005" s="65"/>
      <c r="Q12005" s="65"/>
      <c r="R12005" s="65"/>
      <c r="S12005" s="65"/>
      <c r="T12005" s="66"/>
    </row>
    <row r="12006" spans="3:20" x14ac:dyDescent="0.3">
      <c r="C12006" s="62"/>
      <c r="D12006" s="62"/>
      <c r="E12006" s="62"/>
      <c r="F12006" s="62"/>
      <c r="G12006" s="62"/>
      <c r="H12006" s="62"/>
      <c r="I12006" s="62"/>
      <c r="J12006" s="62"/>
      <c r="K12006" s="62"/>
      <c r="L12006" s="65"/>
      <c r="M12006" s="65"/>
      <c r="N12006" s="65"/>
      <c r="O12006" s="65"/>
      <c r="P12006" s="65"/>
      <c r="Q12006" s="65"/>
      <c r="R12006" s="65"/>
      <c r="S12006" s="65"/>
      <c r="T12006" s="66"/>
    </row>
    <row r="12007" spans="3:20" x14ac:dyDescent="0.3">
      <c r="C12007" s="62"/>
      <c r="D12007" s="62"/>
      <c r="E12007" s="62"/>
      <c r="F12007" s="62"/>
      <c r="G12007" s="62"/>
      <c r="H12007" s="62"/>
      <c r="I12007" s="62"/>
      <c r="J12007" s="62"/>
      <c r="K12007" s="62"/>
      <c r="L12007" s="65"/>
      <c r="M12007" s="65"/>
      <c r="N12007" s="65"/>
      <c r="O12007" s="65"/>
      <c r="P12007" s="65"/>
      <c r="Q12007" s="65"/>
      <c r="R12007" s="65"/>
      <c r="S12007" s="65"/>
      <c r="T12007" s="66"/>
    </row>
    <row r="12008" spans="3:20" x14ac:dyDescent="0.3">
      <c r="C12008" s="62"/>
      <c r="D12008" s="62"/>
      <c r="E12008" s="62"/>
      <c r="F12008" s="62"/>
      <c r="G12008" s="62"/>
      <c r="H12008" s="62"/>
      <c r="I12008" s="62"/>
      <c r="J12008" s="62"/>
      <c r="K12008" s="62"/>
      <c r="L12008" s="65"/>
      <c r="M12008" s="65"/>
      <c r="N12008" s="65"/>
      <c r="O12008" s="65"/>
      <c r="P12008" s="65"/>
      <c r="Q12008" s="65"/>
      <c r="R12008" s="65"/>
      <c r="S12008" s="65"/>
      <c r="T12008" s="66"/>
    </row>
    <row r="12009" spans="3:20" x14ac:dyDescent="0.3">
      <c r="C12009" s="62"/>
      <c r="D12009" s="62"/>
      <c r="E12009" s="62"/>
      <c r="F12009" s="62"/>
      <c r="G12009" s="62"/>
      <c r="H12009" s="62"/>
      <c r="I12009" s="62"/>
      <c r="J12009" s="62"/>
      <c r="K12009" s="62"/>
      <c r="L12009" s="65"/>
      <c r="M12009" s="65"/>
      <c r="N12009" s="65"/>
      <c r="O12009" s="65"/>
      <c r="P12009" s="65"/>
      <c r="Q12009" s="65"/>
      <c r="R12009" s="65"/>
      <c r="S12009" s="65"/>
      <c r="T12009" s="66"/>
    </row>
    <row r="12010" spans="3:20" x14ac:dyDescent="0.3">
      <c r="C12010" s="62"/>
      <c r="D12010" s="62"/>
      <c r="E12010" s="62"/>
      <c r="F12010" s="62"/>
      <c r="G12010" s="62"/>
      <c r="H12010" s="62"/>
      <c r="I12010" s="62"/>
      <c r="J12010" s="62"/>
      <c r="K12010" s="62"/>
      <c r="L12010" s="65"/>
      <c r="M12010" s="65"/>
      <c r="N12010" s="65"/>
      <c r="O12010" s="65"/>
      <c r="P12010" s="65"/>
      <c r="Q12010" s="65"/>
      <c r="R12010" s="65"/>
      <c r="S12010" s="65"/>
      <c r="T12010" s="66"/>
    </row>
    <row r="12011" spans="3:20" x14ac:dyDescent="0.3">
      <c r="C12011" s="62"/>
      <c r="D12011" s="62"/>
      <c r="E12011" s="62"/>
      <c r="F12011" s="62"/>
      <c r="G12011" s="62"/>
      <c r="H12011" s="62"/>
      <c r="I12011" s="62"/>
      <c r="J12011" s="62"/>
      <c r="K12011" s="62"/>
      <c r="L12011" s="65"/>
      <c r="M12011" s="65"/>
      <c r="N12011" s="65"/>
      <c r="O12011" s="65"/>
      <c r="P12011" s="65"/>
      <c r="Q12011" s="65"/>
      <c r="R12011" s="65"/>
      <c r="S12011" s="65"/>
      <c r="T12011" s="66"/>
    </row>
    <row r="12012" spans="3:20" x14ac:dyDescent="0.3">
      <c r="C12012" s="62"/>
      <c r="D12012" s="62"/>
      <c r="E12012" s="62"/>
      <c r="F12012" s="62"/>
      <c r="G12012" s="62"/>
      <c r="H12012" s="62"/>
      <c r="I12012" s="62"/>
      <c r="J12012" s="62"/>
      <c r="K12012" s="62"/>
      <c r="L12012" s="65"/>
      <c r="M12012" s="65"/>
      <c r="N12012" s="65"/>
      <c r="O12012" s="65"/>
      <c r="P12012" s="65"/>
      <c r="Q12012" s="65"/>
      <c r="R12012" s="65"/>
      <c r="S12012" s="65"/>
      <c r="T12012" s="66"/>
    </row>
    <row r="12013" spans="3:20" x14ac:dyDescent="0.3">
      <c r="C12013" s="62"/>
      <c r="D12013" s="62"/>
      <c r="E12013" s="62"/>
      <c r="F12013" s="62"/>
      <c r="G12013" s="62"/>
      <c r="H12013" s="62"/>
      <c r="I12013" s="62"/>
      <c r="J12013" s="62"/>
      <c r="K12013" s="62"/>
      <c r="L12013" s="65"/>
      <c r="M12013" s="65"/>
      <c r="N12013" s="65"/>
      <c r="O12013" s="65"/>
      <c r="P12013" s="65"/>
      <c r="Q12013" s="65"/>
      <c r="R12013" s="65"/>
      <c r="S12013" s="65"/>
      <c r="T12013" s="66"/>
    </row>
    <row r="12014" spans="3:20" x14ac:dyDescent="0.3">
      <c r="C12014" s="62"/>
      <c r="D12014" s="62"/>
      <c r="E12014" s="62"/>
      <c r="F12014" s="62"/>
      <c r="G12014" s="62"/>
      <c r="H12014" s="62"/>
      <c r="I12014" s="62"/>
      <c r="J12014" s="62"/>
      <c r="K12014" s="62"/>
      <c r="L12014" s="65"/>
      <c r="M12014" s="65"/>
      <c r="N12014" s="65"/>
      <c r="O12014" s="65"/>
      <c r="P12014" s="65"/>
      <c r="Q12014" s="65"/>
      <c r="R12014" s="65"/>
      <c r="S12014" s="65"/>
      <c r="T12014" s="66"/>
    </row>
    <row r="12015" spans="3:20" x14ac:dyDescent="0.3">
      <c r="C12015" s="62"/>
      <c r="D12015" s="62"/>
      <c r="E12015" s="62"/>
      <c r="F12015" s="62"/>
      <c r="G12015" s="62"/>
      <c r="H12015" s="62"/>
      <c r="I12015" s="62"/>
      <c r="J12015" s="62"/>
      <c r="K12015" s="62"/>
      <c r="L12015" s="65"/>
      <c r="M12015" s="65"/>
      <c r="N12015" s="65"/>
      <c r="O12015" s="65"/>
      <c r="P12015" s="65"/>
      <c r="Q12015" s="65"/>
      <c r="R12015" s="65"/>
      <c r="S12015" s="65"/>
      <c r="T12015" s="66"/>
    </row>
    <row r="12016" spans="3:20" x14ac:dyDescent="0.3">
      <c r="C12016" s="62"/>
      <c r="D12016" s="62"/>
      <c r="E12016" s="62"/>
      <c r="F12016" s="62"/>
      <c r="G12016" s="62"/>
      <c r="H12016" s="62"/>
      <c r="I12016" s="62"/>
      <c r="J12016" s="62"/>
      <c r="K12016" s="62"/>
      <c r="L12016" s="65"/>
      <c r="M12016" s="65"/>
      <c r="N12016" s="65"/>
      <c r="O12016" s="65"/>
      <c r="P12016" s="65"/>
      <c r="Q12016" s="65"/>
      <c r="R12016" s="65"/>
      <c r="S12016" s="65"/>
      <c r="T12016" s="66"/>
    </row>
    <row r="12017" spans="3:20" x14ac:dyDescent="0.3">
      <c r="C12017" s="62"/>
      <c r="D12017" s="62"/>
      <c r="E12017" s="62"/>
      <c r="F12017" s="62"/>
      <c r="G12017" s="62"/>
      <c r="H12017" s="62"/>
      <c r="I12017" s="62"/>
      <c r="J12017" s="62"/>
      <c r="K12017" s="62"/>
      <c r="L12017" s="65"/>
      <c r="M12017" s="65"/>
      <c r="N12017" s="65"/>
      <c r="O12017" s="65"/>
      <c r="P12017" s="65"/>
      <c r="Q12017" s="65"/>
      <c r="R12017" s="65"/>
      <c r="S12017" s="65"/>
      <c r="T12017" s="66"/>
    </row>
    <row r="12018" spans="3:20" x14ac:dyDescent="0.3">
      <c r="C12018" s="62"/>
      <c r="D12018" s="62"/>
      <c r="E12018" s="62"/>
      <c r="F12018" s="62"/>
      <c r="G12018" s="62"/>
      <c r="H12018" s="62"/>
      <c r="I12018" s="62"/>
      <c r="J12018" s="62"/>
      <c r="K12018" s="62"/>
      <c r="L12018" s="65"/>
      <c r="M12018" s="65"/>
      <c r="N12018" s="65"/>
      <c r="O12018" s="65"/>
      <c r="P12018" s="65"/>
      <c r="Q12018" s="65"/>
      <c r="R12018" s="65"/>
      <c r="S12018" s="65"/>
      <c r="T12018" s="66"/>
    </row>
    <row r="12019" spans="3:20" x14ac:dyDescent="0.3">
      <c r="C12019" s="62"/>
      <c r="D12019" s="62"/>
      <c r="E12019" s="62"/>
      <c r="F12019" s="62"/>
      <c r="G12019" s="62"/>
      <c r="H12019" s="62"/>
      <c r="I12019" s="62"/>
      <c r="J12019" s="62"/>
      <c r="K12019" s="62"/>
      <c r="L12019" s="65"/>
      <c r="M12019" s="65"/>
      <c r="N12019" s="65"/>
      <c r="O12019" s="65"/>
      <c r="P12019" s="65"/>
      <c r="Q12019" s="65"/>
      <c r="R12019" s="65"/>
      <c r="S12019" s="65"/>
      <c r="T12019" s="66"/>
    </row>
    <row r="12020" spans="3:20" x14ac:dyDescent="0.3">
      <c r="C12020" s="62"/>
      <c r="D12020" s="62"/>
      <c r="E12020" s="62"/>
      <c r="F12020" s="62"/>
      <c r="G12020" s="62"/>
      <c r="H12020" s="62"/>
      <c r="I12020" s="62"/>
      <c r="J12020" s="62"/>
      <c r="K12020" s="62"/>
      <c r="L12020" s="65"/>
      <c r="M12020" s="65"/>
      <c r="N12020" s="65"/>
      <c r="O12020" s="65"/>
      <c r="P12020" s="65"/>
      <c r="Q12020" s="65"/>
      <c r="R12020" s="65"/>
      <c r="S12020" s="65"/>
      <c r="T12020" s="66"/>
    </row>
    <row r="12021" spans="3:20" x14ac:dyDescent="0.3">
      <c r="C12021" s="62"/>
      <c r="D12021" s="62"/>
      <c r="E12021" s="62"/>
      <c r="F12021" s="62"/>
      <c r="G12021" s="62"/>
      <c r="H12021" s="62"/>
      <c r="I12021" s="62"/>
      <c r="J12021" s="62"/>
      <c r="K12021" s="62"/>
      <c r="L12021" s="65"/>
      <c r="M12021" s="65"/>
      <c r="N12021" s="65"/>
      <c r="O12021" s="65"/>
      <c r="P12021" s="65"/>
      <c r="Q12021" s="65"/>
      <c r="R12021" s="65"/>
      <c r="S12021" s="65"/>
      <c r="T12021" s="66"/>
    </row>
    <row r="12022" spans="3:20" x14ac:dyDescent="0.3">
      <c r="C12022" s="62"/>
      <c r="D12022" s="62"/>
      <c r="E12022" s="62"/>
      <c r="F12022" s="62"/>
      <c r="G12022" s="62"/>
      <c r="H12022" s="62"/>
      <c r="I12022" s="62"/>
      <c r="J12022" s="62"/>
      <c r="K12022" s="62"/>
      <c r="L12022" s="65"/>
      <c r="M12022" s="65"/>
      <c r="N12022" s="65"/>
      <c r="O12022" s="65"/>
      <c r="P12022" s="65"/>
      <c r="Q12022" s="65"/>
      <c r="R12022" s="65"/>
      <c r="S12022" s="65"/>
      <c r="T12022" s="66"/>
    </row>
    <row r="12023" spans="3:20" x14ac:dyDescent="0.3">
      <c r="C12023" s="62"/>
      <c r="D12023" s="62"/>
      <c r="E12023" s="62"/>
      <c r="F12023" s="62"/>
      <c r="G12023" s="62"/>
      <c r="H12023" s="62"/>
      <c r="I12023" s="62"/>
      <c r="J12023" s="62"/>
      <c r="K12023" s="62"/>
      <c r="L12023" s="65"/>
      <c r="M12023" s="65"/>
      <c r="N12023" s="65"/>
      <c r="O12023" s="65"/>
      <c r="P12023" s="65"/>
      <c r="Q12023" s="65"/>
      <c r="R12023" s="65"/>
      <c r="S12023" s="65"/>
      <c r="T12023" s="66"/>
    </row>
    <row r="12024" spans="3:20" x14ac:dyDescent="0.3">
      <c r="C12024" s="62"/>
      <c r="D12024" s="62"/>
      <c r="E12024" s="62"/>
      <c r="F12024" s="62"/>
      <c r="G12024" s="62"/>
      <c r="H12024" s="62"/>
      <c r="I12024" s="62"/>
      <c r="J12024" s="62"/>
      <c r="K12024" s="62"/>
      <c r="L12024" s="65"/>
      <c r="M12024" s="65"/>
      <c r="N12024" s="65"/>
      <c r="O12024" s="65"/>
      <c r="P12024" s="65"/>
      <c r="Q12024" s="65"/>
      <c r="R12024" s="65"/>
      <c r="S12024" s="65"/>
      <c r="T12024" s="66"/>
    </row>
    <row r="12025" spans="3:20" x14ac:dyDescent="0.3">
      <c r="C12025" s="62"/>
      <c r="D12025" s="62"/>
      <c r="E12025" s="62"/>
      <c r="F12025" s="62"/>
      <c r="G12025" s="62"/>
      <c r="H12025" s="62"/>
      <c r="I12025" s="62"/>
      <c r="J12025" s="62"/>
      <c r="K12025" s="62"/>
      <c r="L12025" s="65"/>
      <c r="M12025" s="65"/>
      <c r="N12025" s="65"/>
      <c r="O12025" s="65"/>
      <c r="P12025" s="65"/>
      <c r="Q12025" s="65"/>
      <c r="R12025" s="65"/>
      <c r="S12025" s="65"/>
      <c r="T12025" s="66"/>
    </row>
    <row r="12026" spans="3:20" x14ac:dyDescent="0.3">
      <c r="C12026" s="62"/>
      <c r="D12026" s="62"/>
      <c r="E12026" s="62"/>
      <c r="F12026" s="62"/>
      <c r="G12026" s="62"/>
      <c r="H12026" s="62"/>
      <c r="I12026" s="62"/>
      <c r="J12026" s="62"/>
      <c r="K12026" s="62"/>
      <c r="L12026" s="65"/>
      <c r="M12026" s="65"/>
      <c r="N12026" s="65"/>
      <c r="O12026" s="65"/>
      <c r="P12026" s="65"/>
      <c r="Q12026" s="65"/>
      <c r="R12026" s="65"/>
      <c r="S12026" s="65"/>
      <c r="T12026" s="66"/>
    </row>
    <row r="12027" spans="3:20" x14ac:dyDescent="0.3">
      <c r="C12027" s="62"/>
      <c r="D12027" s="62"/>
      <c r="E12027" s="62"/>
      <c r="F12027" s="62"/>
      <c r="G12027" s="62"/>
      <c r="H12027" s="62"/>
      <c r="I12027" s="62"/>
      <c r="J12027" s="62"/>
      <c r="K12027" s="62"/>
      <c r="L12027" s="65"/>
      <c r="M12027" s="65"/>
      <c r="N12027" s="65"/>
      <c r="O12027" s="65"/>
      <c r="P12027" s="65"/>
      <c r="Q12027" s="65"/>
      <c r="R12027" s="65"/>
      <c r="S12027" s="65"/>
      <c r="T12027" s="66"/>
    </row>
    <row r="12028" spans="3:20" x14ac:dyDescent="0.3">
      <c r="C12028" s="62"/>
      <c r="D12028" s="62"/>
      <c r="E12028" s="62"/>
      <c r="F12028" s="62"/>
      <c r="G12028" s="62"/>
      <c r="H12028" s="62"/>
      <c r="I12028" s="62"/>
      <c r="J12028" s="62"/>
      <c r="K12028" s="62"/>
      <c r="L12028" s="65"/>
      <c r="M12028" s="65"/>
      <c r="N12028" s="65"/>
      <c r="O12028" s="65"/>
      <c r="P12028" s="65"/>
      <c r="Q12028" s="65"/>
      <c r="R12028" s="65"/>
      <c r="S12028" s="65"/>
      <c r="T12028" s="66"/>
    </row>
    <row r="12029" spans="3:20" x14ac:dyDescent="0.3">
      <c r="C12029" s="62"/>
      <c r="D12029" s="62"/>
      <c r="E12029" s="62"/>
      <c r="F12029" s="62"/>
      <c r="G12029" s="62"/>
      <c r="H12029" s="62"/>
      <c r="I12029" s="62"/>
      <c r="J12029" s="62"/>
      <c r="K12029" s="62"/>
      <c r="L12029" s="65"/>
      <c r="M12029" s="65"/>
      <c r="N12029" s="65"/>
      <c r="O12029" s="65"/>
      <c r="P12029" s="65"/>
      <c r="Q12029" s="65"/>
      <c r="R12029" s="65"/>
      <c r="S12029" s="65"/>
      <c r="T12029" s="66"/>
    </row>
    <row r="12030" spans="3:20" x14ac:dyDescent="0.3">
      <c r="C12030" s="62"/>
      <c r="D12030" s="62"/>
      <c r="E12030" s="62"/>
      <c r="F12030" s="62"/>
      <c r="G12030" s="62"/>
      <c r="H12030" s="62"/>
      <c r="I12030" s="62"/>
      <c r="J12030" s="62"/>
      <c r="K12030" s="62"/>
      <c r="L12030" s="65"/>
      <c r="M12030" s="65"/>
      <c r="N12030" s="65"/>
      <c r="O12030" s="65"/>
      <c r="P12030" s="65"/>
      <c r="Q12030" s="65"/>
      <c r="R12030" s="65"/>
      <c r="S12030" s="65"/>
      <c r="T12030" s="66"/>
    </row>
    <row r="12031" spans="3:20" x14ac:dyDescent="0.3">
      <c r="C12031" s="62"/>
      <c r="D12031" s="62"/>
      <c r="E12031" s="62"/>
      <c r="F12031" s="62"/>
      <c r="G12031" s="62"/>
      <c r="H12031" s="62"/>
      <c r="I12031" s="62"/>
      <c r="J12031" s="62"/>
      <c r="K12031" s="62"/>
      <c r="L12031" s="65"/>
      <c r="M12031" s="65"/>
      <c r="N12031" s="65"/>
      <c r="O12031" s="65"/>
      <c r="P12031" s="65"/>
      <c r="Q12031" s="65"/>
      <c r="R12031" s="65"/>
      <c r="S12031" s="65"/>
      <c r="T12031" s="66"/>
    </row>
    <row r="12032" spans="3:20" x14ac:dyDescent="0.3">
      <c r="C12032" s="62"/>
      <c r="D12032" s="62"/>
      <c r="E12032" s="62"/>
      <c r="F12032" s="62"/>
      <c r="G12032" s="62"/>
      <c r="H12032" s="62"/>
      <c r="I12032" s="62"/>
      <c r="J12032" s="62"/>
      <c r="K12032" s="62"/>
      <c r="L12032" s="65"/>
      <c r="M12032" s="65"/>
      <c r="N12032" s="65"/>
      <c r="O12032" s="65"/>
      <c r="P12032" s="65"/>
      <c r="Q12032" s="65"/>
      <c r="R12032" s="65"/>
      <c r="S12032" s="65"/>
      <c r="T12032" s="66"/>
    </row>
    <row r="12033" spans="3:20" x14ac:dyDescent="0.3">
      <c r="C12033" s="62"/>
      <c r="D12033" s="62"/>
      <c r="E12033" s="62"/>
      <c r="F12033" s="62"/>
      <c r="G12033" s="62"/>
      <c r="H12033" s="62"/>
      <c r="I12033" s="62"/>
      <c r="J12033" s="62"/>
      <c r="K12033" s="62"/>
      <c r="L12033" s="65"/>
      <c r="M12033" s="65"/>
      <c r="N12033" s="65"/>
      <c r="O12033" s="65"/>
      <c r="P12033" s="65"/>
      <c r="Q12033" s="65"/>
      <c r="R12033" s="65"/>
      <c r="S12033" s="65"/>
      <c r="T12033" s="66"/>
    </row>
    <row r="12034" spans="3:20" x14ac:dyDescent="0.3">
      <c r="C12034" s="62"/>
      <c r="D12034" s="62"/>
      <c r="E12034" s="62"/>
      <c r="F12034" s="62"/>
      <c r="G12034" s="62"/>
      <c r="H12034" s="62"/>
      <c r="I12034" s="62"/>
      <c r="J12034" s="62"/>
      <c r="K12034" s="62"/>
      <c r="L12034" s="65"/>
      <c r="M12034" s="65"/>
      <c r="N12034" s="65"/>
      <c r="O12034" s="65"/>
      <c r="P12034" s="65"/>
      <c r="Q12034" s="65"/>
      <c r="R12034" s="65"/>
      <c r="S12034" s="65"/>
      <c r="T12034" s="66"/>
    </row>
    <row r="12035" spans="3:20" x14ac:dyDescent="0.3">
      <c r="C12035" s="62"/>
      <c r="D12035" s="62"/>
      <c r="E12035" s="62"/>
      <c r="F12035" s="62"/>
      <c r="G12035" s="62"/>
      <c r="H12035" s="62"/>
      <c r="I12035" s="62"/>
      <c r="J12035" s="62"/>
      <c r="K12035" s="62"/>
      <c r="L12035" s="65"/>
      <c r="M12035" s="65"/>
      <c r="N12035" s="65"/>
      <c r="O12035" s="65"/>
      <c r="P12035" s="65"/>
      <c r="Q12035" s="65"/>
      <c r="R12035" s="65"/>
      <c r="S12035" s="65"/>
      <c r="T12035" s="66"/>
    </row>
    <row r="12036" spans="3:20" x14ac:dyDescent="0.3">
      <c r="C12036" s="62"/>
      <c r="D12036" s="62"/>
      <c r="E12036" s="62"/>
      <c r="F12036" s="62"/>
      <c r="G12036" s="62"/>
      <c r="H12036" s="62"/>
      <c r="I12036" s="62"/>
      <c r="J12036" s="62"/>
      <c r="K12036" s="62"/>
      <c r="L12036" s="65"/>
      <c r="M12036" s="65"/>
      <c r="N12036" s="65"/>
      <c r="O12036" s="65"/>
      <c r="P12036" s="65"/>
      <c r="Q12036" s="65"/>
      <c r="R12036" s="65"/>
      <c r="S12036" s="65"/>
      <c r="T12036" s="66"/>
    </row>
    <row r="12037" spans="3:20" x14ac:dyDescent="0.3">
      <c r="C12037" s="62"/>
      <c r="D12037" s="62"/>
      <c r="E12037" s="62"/>
      <c r="F12037" s="62"/>
      <c r="G12037" s="62"/>
      <c r="H12037" s="62"/>
      <c r="I12037" s="62"/>
      <c r="J12037" s="62"/>
      <c r="K12037" s="62"/>
      <c r="L12037" s="65"/>
      <c r="M12037" s="65"/>
      <c r="N12037" s="65"/>
      <c r="O12037" s="65"/>
      <c r="P12037" s="65"/>
      <c r="Q12037" s="65"/>
      <c r="R12037" s="65"/>
      <c r="S12037" s="65"/>
      <c r="T12037" s="66"/>
    </row>
    <row r="12038" spans="3:20" x14ac:dyDescent="0.3">
      <c r="C12038" s="62"/>
      <c r="D12038" s="62"/>
      <c r="E12038" s="62"/>
      <c r="F12038" s="62"/>
      <c r="G12038" s="62"/>
      <c r="H12038" s="62"/>
      <c r="I12038" s="62"/>
      <c r="J12038" s="62"/>
      <c r="K12038" s="62"/>
      <c r="L12038" s="65"/>
      <c r="M12038" s="65"/>
      <c r="N12038" s="65"/>
      <c r="O12038" s="65"/>
      <c r="P12038" s="65"/>
      <c r="Q12038" s="65"/>
      <c r="R12038" s="65"/>
      <c r="S12038" s="65"/>
      <c r="T12038" s="66"/>
    </row>
    <row r="12039" spans="3:20" x14ac:dyDescent="0.3">
      <c r="C12039" s="62"/>
      <c r="D12039" s="62"/>
      <c r="E12039" s="62"/>
      <c r="F12039" s="62"/>
      <c r="G12039" s="62"/>
      <c r="H12039" s="62"/>
      <c r="I12039" s="62"/>
      <c r="J12039" s="62"/>
      <c r="K12039" s="62"/>
      <c r="L12039" s="65"/>
      <c r="M12039" s="65"/>
      <c r="N12039" s="65"/>
      <c r="O12039" s="65"/>
      <c r="P12039" s="65"/>
      <c r="Q12039" s="65"/>
      <c r="R12039" s="65"/>
      <c r="S12039" s="65"/>
      <c r="T12039" s="66"/>
    </row>
    <row r="12040" spans="3:20" x14ac:dyDescent="0.3">
      <c r="C12040" s="62"/>
      <c r="D12040" s="62"/>
      <c r="E12040" s="62"/>
      <c r="F12040" s="62"/>
      <c r="G12040" s="62"/>
      <c r="H12040" s="62"/>
      <c r="I12040" s="62"/>
      <c r="J12040" s="62"/>
      <c r="K12040" s="62"/>
      <c r="L12040" s="65"/>
      <c r="M12040" s="65"/>
      <c r="N12040" s="65"/>
      <c r="O12040" s="65"/>
      <c r="P12040" s="65"/>
      <c r="Q12040" s="65"/>
      <c r="R12040" s="65"/>
      <c r="S12040" s="65"/>
      <c r="T12040" s="66"/>
    </row>
    <row r="12041" spans="3:20" x14ac:dyDescent="0.3">
      <c r="C12041" s="62"/>
      <c r="D12041" s="62"/>
      <c r="E12041" s="62"/>
      <c r="F12041" s="62"/>
      <c r="G12041" s="62"/>
      <c r="H12041" s="62"/>
      <c r="I12041" s="62"/>
      <c r="J12041" s="62"/>
      <c r="K12041" s="62"/>
      <c r="L12041" s="65"/>
      <c r="M12041" s="65"/>
      <c r="N12041" s="65"/>
      <c r="O12041" s="65"/>
      <c r="P12041" s="65"/>
      <c r="Q12041" s="65"/>
      <c r="R12041" s="65"/>
      <c r="S12041" s="65"/>
      <c r="T12041" s="66"/>
    </row>
    <row r="12042" spans="3:20" x14ac:dyDescent="0.3">
      <c r="C12042" s="62"/>
      <c r="D12042" s="62"/>
      <c r="E12042" s="62"/>
      <c r="F12042" s="62"/>
      <c r="G12042" s="62"/>
      <c r="H12042" s="62"/>
      <c r="I12042" s="62"/>
      <c r="J12042" s="62"/>
      <c r="K12042" s="62"/>
      <c r="L12042" s="65"/>
      <c r="M12042" s="65"/>
      <c r="N12042" s="65"/>
      <c r="O12042" s="65"/>
      <c r="P12042" s="65"/>
      <c r="Q12042" s="65"/>
      <c r="R12042" s="65"/>
      <c r="S12042" s="65"/>
      <c r="T12042" s="66"/>
    </row>
    <row r="12043" spans="3:20" x14ac:dyDescent="0.3">
      <c r="C12043" s="62"/>
      <c r="D12043" s="62"/>
      <c r="E12043" s="62"/>
      <c r="F12043" s="62"/>
      <c r="G12043" s="62"/>
      <c r="H12043" s="62"/>
      <c r="I12043" s="62"/>
      <c r="J12043" s="62"/>
      <c r="K12043" s="62"/>
      <c r="L12043" s="65"/>
      <c r="M12043" s="65"/>
      <c r="N12043" s="65"/>
      <c r="O12043" s="65"/>
      <c r="P12043" s="65"/>
      <c r="Q12043" s="65"/>
      <c r="R12043" s="65"/>
      <c r="S12043" s="65"/>
      <c r="T12043" s="66"/>
    </row>
    <row r="12044" spans="3:20" x14ac:dyDescent="0.3">
      <c r="C12044" s="62"/>
      <c r="D12044" s="62"/>
      <c r="E12044" s="62"/>
      <c r="F12044" s="62"/>
      <c r="G12044" s="62"/>
      <c r="H12044" s="62"/>
      <c r="I12044" s="62"/>
      <c r="J12044" s="62"/>
      <c r="K12044" s="62"/>
      <c r="L12044" s="65"/>
      <c r="M12044" s="65"/>
      <c r="N12044" s="65"/>
      <c r="O12044" s="65"/>
      <c r="P12044" s="65"/>
      <c r="Q12044" s="65"/>
      <c r="R12044" s="65"/>
      <c r="S12044" s="65"/>
      <c r="T12044" s="66"/>
    </row>
  </sheetData>
  <sortState xmlns:xlrd2="http://schemas.microsoft.com/office/spreadsheetml/2017/richdata2" ref="B12:D19">
    <sortCondition descending="1" ref="D12:D19"/>
  </sortState>
  <mergeCells count="3">
    <mergeCell ref="L27:S27"/>
    <mergeCell ref="B2:T2"/>
    <mergeCell ref="B10:T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CEB08-3BDC-4241-93C9-BA4FD2F311B0}">
  <sheetPr>
    <tabColor theme="3"/>
  </sheetPr>
  <dimension ref="B2:M31"/>
  <sheetViews>
    <sheetView showGridLines="0" zoomScale="70" zoomScaleNormal="70" workbookViewId="0"/>
  </sheetViews>
  <sheetFormatPr defaultColWidth="9.1796875" defaultRowHeight="14" x14ac:dyDescent="0.3"/>
  <cols>
    <col min="1" max="1" width="2.81640625" style="57" customWidth="1"/>
    <col min="2" max="2" width="39.26953125" style="57" customWidth="1"/>
    <col min="3" max="3" width="21.81640625" style="57" customWidth="1"/>
    <col min="4" max="4" width="22.453125" style="57" customWidth="1"/>
    <col min="5" max="5" width="18" style="57" customWidth="1"/>
    <col min="6" max="6" width="18.7265625" style="57" customWidth="1"/>
    <col min="7" max="8" width="17.7265625" style="57" customWidth="1"/>
    <col min="9" max="9" width="18.26953125" style="57" customWidth="1"/>
    <col min="10" max="10" width="4.453125" style="57" customWidth="1"/>
    <col min="11" max="12" width="28.54296875" style="57" customWidth="1"/>
    <col min="13" max="13" width="35.81640625" style="57" customWidth="1"/>
    <col min="14" max="16384" width="9.1796875" style="57"/>
  </cols>
  <sheetData>
    <row r="2" spans="2:13" x14ac:dyDescent="0.3">
      <c r="B2" s="721" t="s">
        <v>714</v>
      </c>
      <c r="C2" s="721"/>
      <c r="D2" s="721"/>
      <c r="E2" s="721"/>
    </row>
    <row r="3" spans="2:13" x14ac:dyDescent="0.3">
      <c r="B3" s="652" t="s">
        <v>715</v>
      </c>
      <c r="C3" s="652" t="s">
        <v>736</v>
      </c>
      <c r="D3" s="652" t="s">
        <v>732</v>
      </c>
      <c r="E3" s="652" t="s">
        <v>716</v>
      </c>
      <c r="K3" s="689" t="s">
        <v>717</v>
      </c>
      <c r="L3" s="691" t="s">
        <v>744</v>
      </c>
      <c r="M3" s="690" t="s">
        <v>754</v>
      </c>
    </row>
    <row r="4" spans="2:13" ht="14.5" x14ac:dyDescent="0.35">
      <c r="B4" s="663" t="s">
        <v>718</v>
      </c>
      <c r="C4" s="674">
        <f>'Football Field'!$F$13</f>
        <v>121642272.27764995</v>
      </c>
      <c r="D4" s="675"/>
      <c r="E4" s="653"/>
      <c r="K4" s="707" t="s">
        <v>746</v>
      </c>
      <c r="L4" s="687" t="s">
        <v>755</v>
      </c>
      <c r="M4" s="710" t="s">
        <v>747</v>
      </c>
    </row>
    <row r="5" spans="2:13" ht="14.5" x14ac:dyDescent="0.35">
      <c r="B5" s="664" t="s">
        <v>1</v>
      </c>
      <c r="C5" s="604">
        <f>'Football Field'!$F$4</f>
        <v>103170398.88536584</v>
      </c>
      <c r="D5" s="604">
        <f>C5-C$4</f>
        <v>-18471873.39228411</v>
      </c>
      <c r="E5" s="655">
        <f>D5/$C$4</f>
        <v>-0.15185406394022166</v>
      </c>
      <c r="K5" s="708" t="s">
        <v>748</v>
      </c>
      <c r="L5" s="688" t="s">
        <v>756</v>
      </c>
      <c r="M5" s="711" t="s">
        <v>747</v>
      </c>
    </row>
    <row r="6" spans="2:13" ht="14.5" x14ac:dyDescent="0.35">
      <c r="B6" s="664" t="s">
        <v>212</v>
      </c>
      <c r="C6" s="604">
        <f>'Football Field'!$F$5</f>
        <v>104782683.92868829</v>
      </c>
      <c r="D6" s="604">
        <f>C6-C$4</f>
        <v>-16859588.348961666</v>
      </c>
      <c r="E6" s="655">
        <f t="shared" ref="E6:E9" si="0">D6/$C$4</f>
        <v>-0.13859974853543883</v>
      </c>
      <c r="K6" s="708" t="s">
        <v>749</v>
      </c>
      <c r="L6" s="687" t="s">
        <v>755</v>
      </c>
      <c r="M6" s="711" t="s">
        <v>747</v>
      </c>
    </row>
    <row r="7" spans="2:13" ht="14.5" x14ac:dyDescent="0.3">
      <c r="B7" s="664" t="s">
        <v>189</v>
      </c>
      <c r="C7" s="604">
        <f>'Football Field'!$F$6</f>
        <v>134148899.27336724</v>
      </c>
      <c r="D7" s="604">
        <f t="shared" ref="D7:D9" si="1">C7-C$4</f>
        <v>12506626.995717287</v>
      </c>
      <c r="E7" s="655">
        <f t="shared" si="0"/>
        <v>0.1028148090424582</v>
      </c>
      <c r="K7" s="708" t="s">
        <v>750</v>
      </c>
      <c r="L7" s="684" t="s">
        <v>757</v>
      </c>
      <c r="M7" s="711" t="s">
        <v>753</v>
      </c>
    </row>
    <row r="8" spans="2:13" ht="14.5" x14ac:dyDescent="0.3">
      <c r="B8" s="664" t="s">
        <v>719</v>
      </c>
      <c r="C8" s="604">
        <f>'Football Field'!$F$7</f>
        <v>115084680.03164881</v>
      </c>
      <c r="D8" s="604">
        <f t="shared" si="1"/>
        <v>-6557592.2460011393</v>
      </c>
      <c r="E8" s="655">
        <f t="shared" si="0"/>
        <v>-5.3908827278672959E-2</v>
      </c>
      <c r="K8" s="709" t="s">
        <v>751</v>
      </c>
      <c r="L8" s="685" t="s">
        <v>752</v>
      </c>
      <c r="M8" s="712" t="s">
        <v>753</v>
      </c>
    </row>
    <row r="9" spans="2:13" x14ac:dyDescent="0.3">
      <c r="B9" s="665" t="s">
        <v>735</v>
      </c>
      <c r="C9" s="676">
        <f>SUM('Football Field'!$F$8:$F$11)/4</f>
        <v>165109419.23179042</v>
      </c>
      <c r="D9" s="676">
        <f t="shared" si="1"/>
        <v>43467146.954140469</v>
      </c>
      <c r="E9" s="656">
        <f t="shared" si="0"/>
        <v>0.35733586803546535</v>
      </c>
      <c r="L9" s="588"/>
    </row>
    <row r="10" spans="2:13" x14ac:dyDescent="0.3">
      <c r="C10" s="654"/>
      <c r="D10" s="654"/>
      <c r="E10" s="657"/>
    </row>
    <row r="11" spans="2:13" x14ac:dyDescent="0.3">
      <c r="E11" s="588"/>
      <c r="H11" s="439"/>
    </row>
    <row r="12" spans="2:13" x14ac:dyDescent="0.3">
      <c r="B12" s="721" t="s">
        <v>720</v>
      </c>
      <c r="C12" s="721"/>
      <c r="D12" s="721"/>
      <c r="E12" s="721"/>
      <c r="F12" s="721"/>
      <c r="G12" s="721"/>
      <c r="H12" s="658"/>
      <c r="I12" s="439"/>
      <c r="J12" s="439"/>
    </row>
    <row r="13" spans="2:13" ht="15" customHeight="1" x14ac:dyDescent="0.3">
      <c r="B13" s="56" t="s">
        <v>721</v>
      </c>
      <c r="C13" s="56" t="s">
        <v>722</v>
      </c>
      <c r="D13" s="56" t="s">
        <v>733</v>
      </c>
      <c r="E13" s="56" t="s">
        <v>723</v>
      </c>
      <c r="F13" s="56" t="s">
        <v>724</v>
      </c>
      <c r="G13" s="56" t="s">
        <v>734</v>
      </c>
      <c r="H13" s="659"/>
      <c r="I13" s="658"/>
      <c r="J13" s="658"/>
    </row>
    <row r="14" spans="2:13" x14ac:dyDescent="0.3">
      <c r="B14" s="666" t="s">
        <v>26</v>
      </c>
      <c r="C14" s="679">
        <f>C5</f>
        <v>103170398.88536584</v>
      </c>
      <c r="D14" s="669">
        <f>C6</f>
        <v>104782683.92868829</v>
      </c>
      <c r="E14" s="669">
        <f>C7</f>
        <v>134148899.27336724</v>
      </c>
      <c r="F14" s="669">
        <f>C8</f>
        <v>115084680.03164881</v>
      </c>
      <c r="G14" s="670">
        <f>C9</f>
        <v>165109419.23179042</v>
      </c>
      <c r="H14" s="459"/>
      <c r="I14" s="659"/>
      <c r="J14" s="659"/>
    </row>
    <row r="15" spans="2:13" x14ac:dyDescent="0.3">
      <c r="B15" s="667" t="s">
        <v>725</v>
      </c>
      <c r="C15" s="680">
        <v>87362099.254430175</v>
      </c>
      <c r="D15" s="672">
        <v>95878152.784510851</v>
      </c>
      <c r="E15" s="677" t="s">
        <v>61</v>
      </c>
      <c r="F15" s="468">
        <v>99276380.400713161</v>
      </c>
      <c r="G15" s="678" t="s">
        <v>61</v>
      </c>
      <c r="H15" s="459"/>
      <c r="I15" s="459"/>
      <c r="J15" s="459"/>
    </row>
    <row r="16" spans="2:13" x14ac:dyDescent="0.3">
      <c r="B16" s="667" t="s">
        <v>760</v>
      </c>
      <c r="C16" s="681" t="s">
        <v>61</v>
      </c>
      <c r="D16" s="677" t="s">
        <v>61</v>
      </c>
      <c r="E16" s="671">
        <v>100164759.05413894</v>
      </c>
      <c r="F16" s="677" t="s">
        <v>61</v>
      </c>
      <c r="G16" s="678" t="s">
        <v>61</v>
      </c>
      <c r="H16" s="459"/>
      <c r="I16" s="459"/>
      <c r="J16" s="459"/>
    </row>
    <row r="17" spans="2:10" x14ac:dyDescent="0.3">
      <c r="B17" s="667" t="s">
        <v>726</v>
      </c>
      <c r="C17" s="693">
        <v>95898869.118999168</v>
      </c>
      <c r="D17" s="671">
        <v>100686167.19459508</v>
      </c>
      <c r="E17" s="677" t="s">
        <v>61</v>
      </c>
      <c r="F17" s="468">
        <v>107813150.26528215</v>
      </c>
      <c r="G17" s="678" t="s">
        <v>61</v>
      </c>
      <c r="H17" s="62"/>
      <c r="I17" s="459"/>
      <c r="J17" s="459"/>
    </row>
    <row r="18" spans="2:10" x14ac:dyDescent="0.3">
      <c r="B18" s="667" t="s">
        <v>727</v>
      </c>
      <c r="C18" s="680">
        <v>90377617.282958373</v>
      </c>
      <c r="D18" s="671">
        <v>97573741.844857827</v>
      </c>
      <c r="E18" s="671">
        <v>103299900.46837272</v>
      </c>
      <c r="F18" s="671">
        <v>102291898.42924134</v>
      </c>
      <c r="G18" s="678" t="s">
        <v>61</v>
      </c>
      <c r="H18" s="62"/>
      <c r="I18" s="62"/>
      <c r="J18" s="62"/>
    </row>
    <row r="19" spans="2:10" x14ac:dyDescent="0.3">
      <c r="B19" s="667" t="s">
        <v>750</v>
      </c>
      <c r="C19" s="677" t="s">
        <v>61</v>
      </c>
      <c r="D19" s="672">
        <v>104658519.93545316</v>
      </c>
      <c r="E19" s="468">
        <v>140156525.05174312</v>
      </c>
      <c r="F19" s="677" t="s">
        <v>61</v>
      </c>
      <c r="G19" s="678" t="s">
        <v>61</v>
      </c>
      <c r="H19" s="62"/>
      <c r="I19" s="62"/>
      <c r="J19" s="62"/>
    </row>
    <row r="20" spans="2:10" x14ac:dyDescent="0.3">
      <c r="B20" s="668" t="s">
        <v>745</v>
      </c>
      <c r="C20" s="682" t="s">
        <v>61</v>
      </c>
      <c r="D20" s="683" t="s">
        <v>61</v>
      </c>
      <c r="E20" s="683" t="s">
        <v>61</v>
      </c>
      <c r="F20" s="683" t="s">
        <v>61</v>
      </c>
      <c r="G20" s="673">
        <v>185748096.63576424</v>
      </c>
      <c r="H20" s="62"/>
      <c r="I20" s="62"/>
      <c r="J20" s="62"/>
    </row>
    <row r="21" spans="2:10" x14ac:dyDescent="0.3">
      <c r="B21" s="62"/>
      <c r="C21" s="62"/>
      <c r="D21" s="62"/>
      <c r="E21" s="62"/>
      <c r="F21" s="62"/>
      <c r="G21" s="62"/>
      <c r="H21" s="62"/>
      <c r="I21" s="62"/>
      <c r="J21" s="62"/>
    </row>
    <row r="22" spans="2:10" x14ac:dyDescent="0.3">
      <c r="B22" s="62"/>
      <c r="C22" s="62"/>
      <c r="D22" s="62"/>
      <c r="E22" s="62"/>
      <c r="F22" s="62"/>
      <c r="G22" s="62"/>
      <c r="H22" s="62"/>
      <c r="I22" s="62"/>
      <c r="J22" s="62"/>
    </row>
    <row r="23" spans="2:10" x14ac:dyDescent="0.3">
      <c r="B23" s="721" t="s">
        <v>728</v>
      </c>
      <c r="C23" s="721"/>
      <c r="D23" s="721"/>
      <c r="E23" s="721"/>
      <c r="F23" s="721"/>
      <c r="G23" s="721"/>
      <c r="H23" s="721"/>
      <c r="I23" s="721"/>
      <c r="J23" s="439"/>
    </row>
    <row r="24" spans="2:10" ht="18" customHeight="1" x14ac:dyDescent="0.3">
      <c r="B24" s="56" t="s">
        <v>717</v>
      </c>
      <c r="C24" s="56" t="s">
        <v>729</v>
      </c>
      <c r="D24" s="56" t="s">
        <v>742</v>
      </c>
      <c r="E24" s="56" t="s">
        <v>730</v>
      </c>
      <c r="F24" s="56" t="s">
        <v>731</v>
      </c>
      <c r="G24" s="56" t="s">
        <v>743</v>
      </c>
      <c r="H24" s="662" t="s">
        <v>741</v>
      </c>
      <c r="I24" s="662" t="s">
        <v>758</v>
      </c>
      <c r="J24" s="686"/>
    </row>
    <row r="25" spans="2:10" ht="14.5" x14ac:dyDescent="0.3">
      <c r="B25" s="700" t="s">
        <v>737</v>
      </c>
      <c r="C25" s="669">
        <f>D5</f>
        <v>-18471873.39228411</v>
      </c>
      <c r="D25" s="669">
        <f>D6</f>
        <v>-16859588.348961666</v>
      </c>
      <c r="E25" s="669">
        <f>D7</f>
        <v>12506626.995717287</v>
      </c>
      <c r="F25" s="669">
        <f>D8</f>
        <v>-6557592.2460011393</v>
      </c>
      <c r="G25" s="669">
        <f>D9</f>
        <v>43467146.954140469</v>
      </c>
      <c r="H25" s="703"/>
      <c r="I25" s="697"/>
      <c r="J25" s="706"/>
    </row>
    <row r="26" spans="2:10" ht="14.5" x14ac:dyDescent="0.3">
      <c r="B26" s="701" t="s">
        <v>761</v>
      </c>
      <c r="C26" s="672">
        <f>-(C5-C15)</f>
        <v>-15808299.630935669</v>
      </c>
      <c r="D26" s="672">
        <f>-(C6-D15)</f>
        <v>-8904531.1441774368</v>
      </c>
      <c r="E26" s="672">
        <f>-(C7-E16)</f>
        <v>-33984140.219228297</v>
      </c>
      <c r="F26" s="672">
        <f>-(C8-F15)</f>
        <v>-15808299.630935654</v>
      </c>
      <c r="G26" s="677" t="s">
        <v>61</v>
      </c>
      <c r="H26" s="704">
        <f t="shared" ref="H26:H28" si="2">SUM(C26:G26)</f>
        <v>-74505270.625277057</v>
      </c>
      <c r="I26" s="698" cm="1">
        <f t="array" ref="I26">ABS(H26)/SUMPRODUCT(ABS(H$26:H$30))</f>
        <v>0.40644302764237444</v>
      </c>
      <c r="J26" s="706"/>
    </row>
    <row r="27" spans="2:10" ht="14.5" x14ac:dyDescent="0.3">
      <c r="B27" s="701" t="s">
        <v>738</v>
      </c>
      <c r="C27" s="672">
        <f>-(C5-C18)</f>
        <v>-12792781.60240747</v>
      </c>
      <c r="D27" s="672">
        <f>-(C6-D18)</f>
        <v>-7208942.0838304609</v>
      </c>
      <c r="E27" s="672">
        <f>-(C7-E18)</f>
        <v>-30848998.804994524</v>
      </c>
      <c r="F27" s="672">
        <f>-(C8-F18)</f>
        <v>-12792781.60240747</v>
      </c>
      <c r="G27" s="677" t="s">
        <v>61</v>
      </c>
      <c r="H27" s="704">
        <f t="shared" si="2"/>
        <v>-63643504.093639925</v>
      </c>
      <c r="I27" s="698" cm="1">
        <f t="array" ref="I27">ABS(H27)/SUMPRODUCT(ABS(H$26:H$30))</f>
        <v>0.34718964546399395</v>
      </c>
      <c r="J27" s="706"/>
    </row>
    <row r="28" spans="2:10" x14ac:dyDescent="0.3">
      <c r="B28" s="692" t="s">
        <v>759</v>
      </c>
      <c r="C28" s="468">
        <f>C17-C5</f>
        <v>-7271529.7663666755</v>
      </c>
      <c r="D28" s="468">
        <f>-(C6-D17)</f>
        <v>-4096516.7340932041</v>
      </c>
      <c r="E28" s="677" t="s">
        <v>61</v>
      </c>
      <c r="F28" s="468">
        <f>F17-C8</f>
        <v>-7271529.7663666606</v>
      </c>
      <c r="G28" s="677" t="s">
        <v>61</v>
      </c>
      <c r="H28" s="704">
        <f t="shared" si="2"/>
        <v>-18639576.26682654</v>
      </c>
      <c r="I28" s="698" cm="1">
        <f t="array" ref="I28">ABS(H28)/SUMPRODUCT(ABS(H$26:H$30))</f>
        <v>0.10168308561635742</v>
      </c>
      <c r="J28" s="706"/>
    </row>
    <row r="29" spans="2:10" ht="14.5" x14ac:dyDescent="0.3">
      <c r="B29" s="701" t="s">
        <v>739</v>
      </c>
      <c r="C29" s="677" t="s">
        <v>61</v>
      </c>
      <c r="D29" s="468">
        <f>(D19-C6)</f>
        <v>-124163.99323512614</v>
      </c>
      <c r="E29" s="672">
        <f>-(C7-E19)</f>
        <v>6007625.7783758789</v>
      </c>
      <c r="F29" s="677" t="s">
        <v>61</v>
      </c>
      <c r="G29" s="677" t="s">
        <v>61</v>
      </c>
      <c r="H29" s="704">
        <f>SUM(C29:G29)</f>
        <v>5883461.7851407528</v>
      </c>
      <c r="I29" s="698" cm="1">
        <f t="array" ref="I29">ABS(H29)/SUMPRODUCT(ABS(H$26:H$30))</f>
        <v>3.2095608819378396E-2</v>
      </c>
      <c r="J29" s="706"/>
    </row>
    <row r="30" spans="2:10" ht="14.5" x14ac:dyDescent="0.3">
      <c r="B30" s="702" t="s">
        <v>740</v>
      </c>
      <c r="C30" s="683" t="s">
        <v>61</v>
      </c>
      <c r="D30" s="683" t="s">
        <v>61</v>
      </c>
      <c r="E30" s="683" t="s">
        <v>61</v>
      </c>
      <c r="F30" s="683" t="s">
        <v>61</v>
      </c>
      <c r="G30" s="696">
        <f>-(C9-G20)</f>
        <v>20638677.403973818</v>
      </c>
      <c r="H30" s="705">
        <f>SUM(C30:G30)</f>
        <v>20638677.403973818</v>
      </c>
      <c r="I30" s="699" cm="1">
        <f t="array" ref="I30">ABS(H30)/SUMPRODUCT(ABS(H$26:H$30))</f>
        <v>0.1125886324578958</v>
      </c>
      <c r="J30" s="706"/>
    </row>
    <row r="31" spans="2:10" ht="14.5" x14ac:dyDescent="0.3">
      <c r="B31" s="660" t="s">
        <v>594</v>
      </c>
      <c r="C31" s="7"/>
      <c r="D31" s="661"/>
      <c r="E31" s="661"/>
      <c r="F31" s="661"/>
      <c r="G31" s="661"/>
      <c r="H31" s="695">
        <f>SUM(H25:H30)</f>
        <v>-130266211.79662895</v>
      </c>
      <c r="I31" s="694">
        <f>SUM(I25:I30)</f>
        <v>1</v>
      </c>
      <c r="J31" s="694"/>
    </row>
  </sheetData>
  <mergeCells count="3">
    <mergeCell ref="B2:E2"/>
    <mergeCell ref="B12:G12"/>
    <mergeCell ref="B23:I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81483-9FBB-4521-A5A1-F524E8F3D69C}">
  <sheetPr>
    <tabColor theme="4"/>
  </sheetPr>
  <dimension ref="A1"/>
  <sheetViews>
    <sheetView zoomScale="70" zoomScaleNormal="70" workbookViewId="0"/>
  </sheetViews>
  <sheetFormatPr defaultColWidth="8.7265625" defaultRowHeight="14.5" x14ac:dyDescent="0.35"/>
  <cols>
    <col min="1" max="16384" width="8.7265625" style="16"/>
  </cols>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07185-C01E-450D-94C0-DB8CE98414B6}">
  <sheetPr codeName="Sheet3">
    <tabColor theme="4"/>
  </sheetPr>
  <dimension ref="A1:X60"/>
  <sheetViews>
    <sheetView showGridLines="0" zoomScale="70" zoomScaleNormal="70" workbookViewId="0"/>
  </sheetViews>
  <sheetFormatPr defaultColWidth="14.54296875" defaultRowHeight="15.5" outlineLevelRow="1" x14ac:dyDescent="0.35"/>
  <cols>
    <col min="1" max="1" width="2.54296875" style="67" customWidth="1"/>
    <col min="2"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0.7265625" style="153" customWidth="1"/>
    <col min="16" max="20" width="16.54296875" style="68" customWidth="1"/>
    <col min="21" max="23" width="12.81640625" style="68" customWidth="1"/>
    <col min="24" max="16384" width="14.54296875" style="68"/>
  </cols>
  <sheetData>
    <row r="1" spans="1:24" x14ac:dyDescent="0.35">
      <c r="M1" s="69"/>
      <c r="O1" s="70"/>
      <c r="P1" s="69"/>
      <c r="Q1" s="69"/>
      <c r="R1" s="69"/>
      <c r="S1" s="69"/>
      <c r="T1" s="69"/>
      <c r="U1" s="69"/>
      <c r="V1" s="69"/>
    </row>
    <row r="2" spans="1:24" outlineLevel="1" x14ac:dyDescent="0.35">
      <c r="A2" s="37"/>
      <c r="B2" s="71"/>
      <c r="C2" s="37" t="s">
        <v>127</v>
      </c>
      <c r="D2" s="37"/>
      <c r="E2" s="37"/>
      <c r="F2" s="37"/>
      <c r="G2" s="37" t="s">
        <v>120</v>
      </c>
      <c r="H2" s="37" t="s">
        <v>121</v>
      </c>
      <c r="I2" s="37" t="s">
        <v>122</v>
      </c>
      <c r="J2" s="72" t="s">
        <v>123</v>
      </c>
      <c r="K2" s="72" t="s">
        <v>124</v>
      </c>
      <c r="L2" s="72" t="s">
        <v>125</v>
      </c>
      <c r="M2" s="72" t="s">
        <v>162</v>
      </c>
      <c r="N2" s="72" t="s">
        <v>405</v>
      </c>
      <c r="O2" s="73"/>
      <c r="Q2" s="74" t="s">
        <v>238</v>
      </c>
      <c r="R2" s="75"/>
      <c r="S2" s="75"/>
      <c r="T2" s="75"/>
      <c r="U2" s="75"/>
      <c r="V2" s="75"/>
      <c r="W2" s="75"/>
      <c r="X2" s="76"/>
    </row>
    <row r="3" spans="1:24" ht="15.65" customHeight="1" outlineLevel="1" x14ac:dyDescent="0.35">
      <c r="C3" s="67" t="s">
        <v>159</v>
      </c>
      <c r="D3" s="67"/>
      <c r="E3" s="67"/>
      <c r="F3" s="67"/>
      <c r="G3" s="43">
        <f>'P&amp;L'!G4</f>
        <v>204529862.08000001</v>
      </c>
      <c r="H3" s="43">
        <f>'P&amp;L'!H4</f>
        <v>231414219.66</v>
      </c>
      <c r="I3" s="43">
        <f>'P&amp;L'!I4</f>
        <v>253783721.47999999</v>
      </c>
      <c r="J3" s="43">
        <f>'P&amp;L'!J4</f>
        <v>236961283.94</v>
      </c>
      <c r="K3" s="43">
        <f>'P&amp;L'!K4</f>
        <v>205396606.72</v>
      </c>
      <c r="L3" s="43">
        <f>'P&amp;L'!L4</f>
        <v>223700665.31</v>
      </c>
      <c r="M3" s="43">
        <f>'P&amp;L'!M4</f>
        <v>253279893</v>
      </c>
      <c r="N3" s="77">
        <f>'P&amp;L'!N4</f>
        <v>243813546</v>
      </c>
      <c r="O3" s="78"/>
      <c r="Q3" s="723" t="s">
        <v>501</v>
      </c>
      <c r="R3" s="724"/>
      <c r="S3" s="724"/>
      <c r="T3" s="724"/>
      <c r="U3" s="724"/>
      <c r="V3" s="724"/>
      <c r="W3" s="724"/>
      <c r="X3" s="725"/>
    </row>
    <row r="4" spans="1:24" outlineLevel="1" x14ac:dyDescent="0.35">
      <c r="C4" s="79" t="s">
        <v>117</v>
      </c>
      <c r="G4" s="43">
        <f>'Gross Profit Dev'!C7</f>
        <v>100865000</v>
      </c>
      <c r="H4" s="43">
        <f>'Gross Profit Dev'!D7</f>
        <v>100865000</v>
      </c>
      <c r="I4" s="43">
        <f>'Gross Profit Dev'!E7</f>
        <v>127717000</v>
      </c>
      <c r="J4" s="43">
        <f>'Gross Profit Dev'!F7</f>
        <v>129379000</v>
      </c>
      <c r="K4" s="43">
        <f>'Gross Profit Dev'!G7</f>
        <v>109022000</v>
      </c>
      <c r="L4" s="43">
        <f>'Gross Profit Dev'!H7</f>
        <v>118931000</v>
      </c>
      <c r="M4" s="43">
        <f>'Gross Profit Dev'!I7</f>
        <v>136657000</v>
      </c>
      <c r="N4" s="77">
        <f>'Gross Profit Dev'!J7</f>
        <v>63522000</v>
      </c>
      <c r="O4" s="80"/>
      <c r="Q4" s="723"/>
      <c r="R4" s="724"/>
      <c r="S4" s="724"/>
      <c r="T4" s="724"/>
      <c r="U4" s="724"/>
      <c r="V4" s="724"/>
      <c r="W4" s="724"/>
      <c r="X4" s="725"/>
    </row>
    <row r="5" spans="1:24" outlineLevel="1" x14ac:dyDescent="0.35">
      <c r="C5" s="79" t="s">
        <v>54</v>
      </c>
      <c r="G5" s="43">
        <f>'Gross Profit Dev'!C9</f>
        <v>23075000</v>
      </c>
      <c r="H5" s="43">
        <f>'Gross Profit Dev'!D9</f>
        <v>28282000</v>
      </c>
      <c r="I5" s="43">
        <f>'Gross Profit Dev'!E9</f>
        <v>35802000</v>
      </c>
      <c r="J5" s="43">
        <f>'Gross Profit Dev'!F9</f>
        <v>37258000</v>
      </c>
      <c r="K5" s="43">
        <f>'Gross Profit Dev'!G9</f>
        <v>21160000</v>
      </c>
      <c r="L5" s="43">
        <f>'Gross Profit Dev'!H9</f>
        <v>31372000</v>
      </c>
      <c r="M5" s="43">
        <f>'Gross Profit Dev'!I9</f>
        <v>36893000</v>
      </c>
      <c r="N5" s="77">
        <f>'Gross Profit Dev'!K9</f>
        <v>19100000</v>
      </c>
      <c r="O5" s="80"/>
      <c r="Q5" s="81"/>
      <c r="R5" s="82"/>
      <c r="S5" s="82"/>
      <c r="T5" s="82"/>
      <c r="U5" s="82"/>
      <c r="V5" s="82"/>
      <c r="W5" s="82"/>
      <c r="X5" s="83"/>
    </row>
    <row r="6" spans="1:24" outlineLevel="1" x14ac:dyDescent="0.35">
      <c r="C6" s="79" t="s">
        <v>55</v>
      </c>
      <c r="G6" s="84">
        <f>G5/G3</f>
        <v>0.11281971133865246</v>
      </c>
      <c r="H6" s="84">
        <f>H5/H3</f>
        <v>0.12221375178047691</v>
      </c>
      <c r="I6" s="84">
        <f t="shared" ref="I6:N6" si="0">I5/I3</f>
        <v>0.14107287808379568</v>
      </c>
      <c r="J6" s="84">
        <f t="shared" si="0"/>
        <v>0.15723243637316697</v>
      </c>
      <c r="K6" s="84">
        <f t="shared" si="0"/>
        <v>0.10302020241671109</v>
      </c>
      <c r="L6" s="84">
        <f t="shared" si="0"/>
        <v>0.14024097763198556</v>
      </c>
      <c r="M6" s="84">
        <f t="shared" si="0"/>
        <v>0.14566099015210812</v>
      </c>
      <c r="N6" s="85">
        <f t="shared" si="0"/>
        <v>7.8338551378109231E-2</v>
      </c>
      <c r="O6" s="86"/>
      <c r="Q6" s="81"/>
      <c r="R6" s="82"/>
      <c r="S6" s="82"/>
      <c r="T6" s="82"/>
      <c r="U6" s="82"/>
      <c r="V6" s="82"/>
      <c r="W6" s="82"/>
      <c r="X6" s="83"/>
    </row>
    <row r="7" spans="1:24" outlineLevel="1" x14ac:dyDescent="0.35">
      <c r="C7" s="79" t="s">
        <v>52</v>
      </c>
      <c r="G7" s="43">
        <f>G5-G10</f>
        <v>3998000</v>
      </c>
      <c r="H7" s="43">
        <f t="shared" ref="H7:N7" si="1">H5-H10</f>
        <v>4701000</v>
      </c>
      <c r="I7" s="43">
        <f t="shared" si="1"/>
        <v>11558000</v>
      </c>
      <c r="J7" s="43">
        <f t="shared" si="1"/>
        <v>9827000</v>
      </c>
      <c r="K7" s="43">
        <f t="shared" si="1"/>
        <v>-6298000</v>
      </c>
      <c r="L7" s="43">
        <f t="shared" si="1"/>
        <v>-260000</v>
      </c>
      <c r="M7" s="43">
        <f t="shared" si="1"/>
        <v>6471240</v>
      </c>
      <c r="N7" s="43">
        <f t="shared" si="1"/>
        <v>-12040835.906998124</v>
      </c>
      <c r="O7" s="86"/>
      <c r="Q7" s="81"/>
      <c r="R7" s="82"/>
      <c r="S7" s="82"/>
      <c r="T7" s="82"/>
      <c r="U7" s="82"/>
      <c r="V7" s="82"/>
      <c r="W7" s="82"/>
      <c r="X7" s="83"/>
    </row>
    <row r="8" spans="1:24" outlineLevel="1" x14ac:dyDescent="0.35">
      <c r="C8" s="79" t="s">
        <v>136</v>
      </c>
      <c r="G8" s="84">
        <f>G7/G3</f>
        <v>1.9547267862705633E-2</v>
      </c>
      <c r="H8" s="84">
        <f>H7/H3</f>
        <v>2.0314222725409163E-2</v>
      </c>
      <c r="I8" s="84">
        <f t="shared" ref="I8:N8" si="2">I7/I3</f>
        <v>4.5542716186037391E-2</v>
      </c>
      <c r="J8" s="84">
        <f t="shared" si="2"/>
        <v>4.1470909663404144E-2</v>
      </c>
      <c r="K8" s="84">
        <f t="shared" si="2"/>
        <v>-3.066262924482261E-2</v>
      </c>
      <c r="L8" s="84">
        <f t="shared" si="2"/>
        <v>-1.162267441805312E-3</v>
      </c>
      <c r="M8" s="84">
        <f t="shared" si="2"/>
        <v>2.5549758108907604E-2</v>
      </c>
      <c r="N8" s="85">
        <f t="shared" si="2"/>
        <v>-4.9385426300301315E-2</v>
      </c>
      <c r="O8" s="86"/>
      <c r="Q8" s="81"/>
      <c r="R8" s="82"/>
      <c r="S8" s="82"/>
      <c r="T8" s="82"/>
      <c r="U8" s="82"/>
      <c r="V8" s="82"/>
      <c r="W8" s="82"/>
      <c r="X8" s="83"/>
    </row>
    <row r="9" spans="1:24" outlineLevel="1" x14ac:dyDescent="0.35">
      <c r="C9" s="79" t="s">
        <v>50</v>
      </c>
      <c r="G9" s="87">
        <f>'Cash Flow Statement'!G15+'Cash Flow Statement'!G16</f>
        <v>-51833000</v>
      </c>
      <c r="H9" s="87">
        <f>'Cash Flow Statement'!H15+'Cash Flow Statement'!H16</f>
        <v>-31978000</v>
      </c>
      <c r="I9" s="87">
        <f>'Cash Flow Statement'!I15+'Cash Flow Statement'!I16</f>
        <v>-48904000</v>
      </c>
      <c r="J9" s="87">
        <f>'Cash Flow Statement'!J15+'Cash Flow Statement'!J16</f>
        <v>-35455000</v>
      </c>
      <c r="K9" s="87">
        <f>'Cash Flow Statement'!K15+'Cash Flow Statement'!K16</f>
        <v>-43633000</v>
      </c>
      <c r="L9" s="87">
        <f>'Cash Flow Statement'!L15+'Cash Flow Statement'!L16</f>
        <v>-22841000</v>
      </c>
      <c r="M9" s="87">
        <f>-('Cash Flow Statement'!M17+'Cash Flow Statement'!M18-'Cash Flow Statement'!M19)</f>
        <v>-29980200</v>
      </c>
      <c r="N9" s="88">
        <f>-('Cash Flow Statement'!M17+'Cash Flow Statement'!M18-'Cash Flow Statement'!M19)</f>
        <v>-29980200</v>
      </c>
      <c r="O9" s="89"/>
      <c r="Q9" s="90"/>
      <c r="X9" s="91"/>
    </row>
    <row r="10" spans="1:24" outlineLevel="1" x14ac:dyDescent="0.35">
      <c r="C10" s="79" t="s">
        <v>142</v>
      </c>
      <c r="G10" s="87">
        <f>'Cash Flow Statement'!G5</f>
        <v>19077000</v>
      </c>
      <c r="H10" s="87">
        <f>'Cash Flow Statement'!H5</f>
        <v>23581000</v>
      </c>
      <c r="I10" s="87">
        <f>'Cash Flow Statement'!I5</f>
        <v>24244000</v>
      </c>
      <c r="J10" s="87">
        <f>'Cash Flow Statement'!J5</f>
        <v>27431000</v>
      </c>
      <c r="K10" s="87">
        <f>'Cash Flow Statement'!K5</f>
        <v>27458000</v>
      </c>
      <c r="L10" s="87">
        <f>'Cash Flow Statement'!L5</f>
        <v>31632000</v>
      </c>
      <c r="M10" s="87">
        <f>'Cash Flow Statement'!M5</f>
        <v>30421760</v>
      </c>
      <c r="N10" s="87">
        <f>'D&amp;A Forecast'!N6</f>
        <v>31140835.906998124</v>
      </c>
      <c r="O10" s="92"/>
      <c r="Q10" s="90"/>
      <c r="X10" s="91"/>
    </row>
    <row r="11" spans="1:24" outlineLevel="1" x14ac:dyDescent="0.35">
      <c r="C11" s="79" t="s">
        <v>33</v>
      </c>
      <c r="G11" s="87">
        <f>G58</f>
        <v>17873616.759999998</v>
      </c>
      <c r="H11" s="87">
        <f t="shared" ref="H11:L11" si="3">H58</f>
        <v>1990724.0300000086</v>
      </c>
      <c r="I11" s="87">
        <f t="shared" si="3"/>
        <v>11256704.209999993</v>
      </c>
      <c r="J11" s="87">
        <f t="shared" si="3"/>
        <v>13874774.710000001</v>
      </c>
      <c r="K11" s="87">
        <f>K58</f>
        <v>6562071.1300000027</v>
      </c>
      <c r="L11" s="87">
        <f t="shared" si="3"/>
        <v>35654615.269999996</v>
      </c>
      <c r="M11" s="87">
        <f>M58</f>
        <v>4998284</v>
      </c>
      <c r="N11" s="88">
        <f t="shared" ref="N11" si="4">N58</f>
        <v>-11145154</v>
      </c>
      <c r="O11" s="92"/>
      <c r="Q11" s="90"/>
      <c r="X11" s="91"/>
    </row>
    <row r="12" spans="1:24" outlineLevel="1" x14ac:dyDescent="0.35">
      <c r="C12" s="79" t="s">
        <v>28</v>
      </c>
      <c r="G12" s="93">
        <v>0.29125000000000001</v>
      </c>
      <c r="H12" s="94">
        <v>0.29125000000000001</v>
      </c>
      <c r="I12" s="94">
        <v>0.29125000000000001</v>
      </c>
      <c r="J12" s="94">
        <v>0.29125000000000001</v>
      </c>
      <c r="K12" s="94">
        <v>0.29125000000000001</v>
      </c>
      <c r="L12" s="94">
        <v>0.29125000000000001</v>
      </c>
      <c r="M12" s="93">
        <v>0.29125000000000001</v>
      </c>
      <c r="N12" s="95">
        <v>0.29125000000000001</v>
      </c>
      <c r="O12" s="96"/>
      <c r="Q12" s="90"/>
      <c r="X12" s="91"/>
    </row>
    <row r="13" spans="1:24" outlineLevel="1" x14ac:dyDescent="0.35">
      <c r="G13" s="97"/>
      <c r="H13" s="97"/>
      <c r="I13" s="97"/>
      <c r="J13" s="98"/>
      <c r="K13" s="98"/>
      <c r="L13" s="98"/>
      <c r="M13" s="98"/>
      <c r="N13" s="98"/>
      <c r="O13" s="99"/>
      <c r="Q13" s="90"/>
      <c r="X13" s="91"/>
    </row>
    <row r="14" spans="1:24" outlineLevel="1" x14ac:dyDescent="0.35">
      <c r="C14" s="97"/>
      <c r="D14" s="97"/>
      <c r="E14" s="97"/>
      <c r="F14" s="97"/>
      <c r="G14" s="97"/>
      <c r="H14" s="97"/>
      <c r="I14" s="97"/>
      <c r="O14" s="100"/>
      <c r="Q14" s="90"/>
      <c r="X14" s="91"/>
    </row>
    <row r="15" spans="1:24" x14ac:dyDescent="0.35">
      <c r="A15" s="101"/>
      <c r="B15" s="102" t="s">
        <v>203</v>
      </c>
      <c r="C15" s="102"/>
      <c r="D15" s="102"/>
      <c r="E15" s="102"/>
      <c r="F15" s="103"/>
      <c r="G15" s="37" t="s">
        <v>120</v>
      </c>
      <c r="H15" s="37" t="s">
        <v>121</v>
      </c>
      <c r="I15" s="37" t="s">
        <v>122</v>
      </c>
      <c r="J15" s="72" t="s">
        <v>123</v>
      </c>
      <c r="K15" s="72" t="s">
        <v>124</v>
      </c>
      <c r="L15" s="72" t="s">
        <v>125</v>
      </c>
      <c r="M15" s="72" t="s">
        <v>162</v>
      </c>
      <c r="N15" s="72" t="s">
        <v>405</v>
      </c>
      <c r="O15" s="104"/>
      <c r="Q15" s="90"/>
      <c r="X15" s="91"/>
    </row>
    <row r="16" spans="1:24" x14ac:dyDescent="0.35">
      <c r="F16" s="105"/>
      <c r="O16" s="100"/>
      <c r="Q16" s="90"/>
      <c r="X16" s="91"/>
    </row>
    <row r="17" spans="3:24" x14ac:dyDescent="0.35">
      <c r="C17" s="67" t="s">
        <v>159</v>
      </c>
      <c r="D17" s="106"/>
      <c r="E17" s="106"/>
      <c r="F17" s="107"/>
      <c r="G17" s="108">
        <f t="shared" ref="G17:N17" si="5">G3</f>
        <v>204529862.08000001</v>
      </c>
      <c r="H17" s="108">
        <f t="shared" si="5"/>
        <v>231414219.66</v>
      </c>
      <c r="I17" s="108">
        <f t="shared" si="5"/>
        <v>253783721.47999999</v>
      </c>
      <c r="J17" s="108">
        <f t="shared" si="5"/>
        <v>236961283.94</v>
      </c>
      <c r="K17" s="108">
        <f t="shared" si="5"/>
        <v>205396606.72</v>
      </c>
      <c r="L17" s="108">
        <f t="shared" si="5"/>
        <v>223700665.31</v>
      </c>
      <c r="M17" s="108">
        <f t="shared" si="5"/>
        <v>253279893</v>
      </c>
      <c r="N17" s="109">
        <f t="shared" si="5"/>
        <v>243813546</v>
      </c>
      <c r="O17" s="110"/>
      <c r="Q17" s="90"/>
      <c r="X17" s="91"/>
    </row>
    <row r="18" spans="3:24" x14ac:dyDescent="0.35">
      <c r="C18" s="111"/>
      <c r="D18" s="112"/>
      <c r="E18" s="112"/>
      <c r="F18" s="107"/>
      <c r="G18" s="113"/>
      <c r="H18" s="113"/>
      <c r="I18" s="113"/>
      <c r="J18" s="113"/>
      <c r="K18" s="113"/>
      <c r="L18" s="113"/>
      <c r="M18" s="113"/>
      <c r="N18" s="114"/>
      <c r="O18" s="115"/>
      <c r="Q18" s="90"/>
      <c r="X18" s="91"/>
    </row>
    <row r="19" spans="3:24" x14ac:dyDescent="0.35">
      <c r="C19" s="79" t="s">
        <v>52</v>
      </c>
      <c r="D19" s="116"/>
      <c r="E19" s="116"/>
      <c r="F19" s="79"/>
      <c r="G19" s="108">
        <f t="shared" ref="G19:N19" si="6">G7</f>
        <v>3998000</v>
      </c>
      <c r="H19" s="108">
        <f t="shared" si="6"/>
        <v>4701000</v>
      </c>
      <c r="I19" s="108">
        <f t="shared" si="6"/>
        <v>11558000</v>
      </c>
      <c r="J19" s="108">
        <f t="shared" si="6"/>
        <v>9827000</v>
      </c>
      <c r="K19" s="108">
        <f t="shared" si="6"/>
        <v>-6298000</v>
      </c>
      <c r="L19" s="108">
        <f t="shared" si="6"/>
        <v>-260000</v>
      </c>
      <c r="M19" s="108">
        <f>M7</f>
        <v>6471240</v>
      </c>
      <c r="N19" s="109">
        <f t="shared" si="6"/>
        <v>-12040835.906998124</v>
      </c>
      <c r="O19" s="110"/>
      <c r="Q19" s="90"/>
      <c r="X19" s="91"/>
    </row>
    <row r="20" spans="3:24" x14ac:dyDescent="0.35">
      <c r="C20" s="111" t="s">
        <v>5</v>
      </c>
      <c r="D20" s="112"/>
      <c r="E20" s="112"/>
      <c r="F20" s="107"/>
      <c r="G20" s="117">
        <f>G19/G17</f>
        <v>1.9547267862705633E-2</v>
      </c>
      <c r="H20" s="117">
        <f t="shared" ref="H20:N20" si="7">H19/H17</f>
        <v>2.0314222725409163E-2</v>
      </c>
      <c r="I20" s="117">
        <f t="shared" si="7"/>
        <v>4.5542716186037391E-2</v>
      </c>
      <c r="J20" s="117">
        <f t="shared" si="7"/>
        <v>4.1470909663404144E-2</v>
      </c>
      <c r="K20" s="117">
        <f t="shared" si="7"/>
        <v>-3.066262924482261E-2</v>
      </c>
      <c r="L20" s="117">
        <f t="shared" si="7"/>
        <v>-1.162267441805312E-3</v>
      </c>
      <c r="M20" s="117">
        <f t="shared" si="7"/>
        <v>2.5549758108907604E-2</v>
      </c>
      <c r="N20" s="118">
        <f t="shared" si="7"/>
        <v>-4.9385426300301315E-2</v>
      </c>
      <c r="O20" s="115"/>
      <c r="Q20" s="90"/>
      <c r="X20" s="91"/>
    </row>
    <row r="21" spans="3:24" x14ac:dyDescent="0.35">
      <c r="C21" s="111"/>
      <c r="D21" s="112"/>
      <c r="E21" s="112"/>
      <c r="F21" s="107"/>
      <c r="G21" s="119"/>
      <c r="H21" s="120"/>
      <c r="I21" s="120"/>
      <c r="J21" s="120"/>
      <c r="K21" s="120"/>
      <c r="L21" s="120"/>
      <c r="M21" s="120"/>
      <c r="N21" s="121"/>
      <c r="O21" s="115"/>
      <c r="Q21" s="90"/>
      <c r="X21" s="91"/>
    </row>
    <row r="22" spans="3:24" x14ac:dyDescent="0.35">
      <c r="C22" s="112" t="s">
        <v>7</v>
      </c>
      <c r="D22" s="112"/>
      <c r="E22" s="112"/>
      <c r="F22" s="107"/>
      <c r="G22" s="122">
        <f>-G19*G12</f>
        <v>-1164417.5</v>
      </c>
      <c r="H22" s="122">
        <f t="shared" ref="H22:N22" si="8">-H19*H12</f>
        <v>-1369166.25</v>
      </c>
      <c r="I22" s="122">
        <f t="shared" si="8"/>
        <v>-3366267.5</v>
      </c>
      <c r="J22" s="122">
        <f t="shared" si="8"/>
        <v>-2862113.75</v>
      </c>
      <c r="K22" s="122">
        <f t="shared" si="8"/>
        <v>1834292.5</v>
      </c>
      <c r="L22" s="122">
        <f t="shared" si="8"/>
        <v>75725</v>
      </c>
      <c r="M22" s="122">
        <f t="shared" si="8"/>
        <v>-1884748.6500000001</v>
      </c>
      <c r="N22" s="123">
        <f t="shared" si="8"/>
        <v>3506893.4579132036</v>
      </c>
      <c r="O22" s="124"/>
      <c r="Q22" s="90"/>
      <c r="X22" s="91"/>
    </row>
    <row r="23" spans="3:24" x14ac:dyDescent="0.35">
      <c r="C23" s="112"/>
      <c r="D23" s="112"/>
      <c r="E23" s="112"/>
      <c r="F23" s="107"/>
      <c r="G23" s="122"/>
      <c r="H23" s="122"/>
      <c r="I23" s="122"/>
      <c r="J23" s="122"/>
      <c r="K23" s="122"/>
      <c r="L23" s="122"/>
      <c r="M23" s="122"/>
      <c r="N23" s="123"/>
      <c r="O23" s="124"/>
      <c r="Q23" s="90"/>
      <c r="X23" s="91"/>
    </row>
    <row r="24" spans="3:24" x14ac:dyDescent="0.35">
      <c r="C24" s="125" t="s">
        <v>8</v>
      </c>
      <c r="D24" s="126"/>
      <c r="E24" s="126"/>
      <c r="F24" s="127"/>
      <c r="G24" s="128">
        <f>G19+G22</f>
        <v>2833582.5</v>
      </c>
      <c r="H24" s="128">
        <f t="shared" ref="H24:N24" si="9">H19+H22</f>
        <v>3331833.75</v>
      </c>
      <c r="I24" s="128">
        <f t="shared" si="9"/>
        <v>8191732.5</v>
      </c>
      <c r="J24" s="128">
        <f t="shared" si="9"/>
        <v>6964886.25</v>
      </c>
      <c r="K24" s="128">
        <f t="shared" si="9"/>
        <v>-4463707.5</v>
      </c>
      <c r="L24" s="128">
        <f t="shared" si="9"/>
        <v>-184275</v>
      </c>
      <c r="M24" s="128">
        <f t="shared" si="9"/>
        <v>4586491.3499999996</v>
      </c>
      <c r="N24" s="129">
        <f t="shared" si="9"/>
        <v>-8533942.4490849208</v>
      </c>
      <c r="O24" s="110"/>
      <c r="Q24" s="90"/>
      <c r="X24" s="91"/>
    </row>
    <row r="25" spans="3:24" x14ac:dyDescent="0.35">
      <c r="C25" s="112"/>
      <c r="D25" s="112"/>
      <c r="E25" s="112"/>
      <c r="F25" s="107"/>
      <c r="G25" s="130"/>
      <c r="H25" s="130"/>
      <c r="I25" s="130"/>
      <c r="J25" s="130"/>
      <c r="K25" s="130"/>
      <c r="L25" s="130"/>
      <c r="M25" s="131"/>
      <c r="N25" s="132"/>
      <c r="O25" s="124"/>
      <c r="Q25" s="90"/>
      <c r="X25" s="91"/>
    </row>
    <row r="26" spans="3:24" ht="18.649999999999999" customHeight="1" x14ac:dyDescent="0.35">
      <c r="C26" s="133" t="s">
        <v>9</v>
      </c>
      <c r="D26" s="112"/>
      <c r="E26" s="112"/>
      <c r="F26" s="112"/>
      <c r="G26" s="131"/>
      <c r="H26" s="131"/>
      <c r="I26" s="131"/>
      <c r="J26" s="131"/>
      <c r="K26" s="131"/>
      <c r="L26" s="131"/>
      <c r="M26" s="131"/>
      <c r="N26" s="132"/>
      <c r="O26" s="124"/>
      <c r="P26" s="131"/>
      <c r="Q26" s="90"/>
      <c r="X26" s="91"/>
    </row>
    <row r="27" spans="3:24" x14ac:dyDescent="0.35">
      <c r="C27" s="134" t="s">
        <v>160</v>
      </c>
      <c r="D27" s="112"/>
      <c r="E27" s="112"/>
      <c r="F27" s="107"/>
      <c r="G27" s="122">
        <f>G10</f>
        <v>19077000</v>
      </c>
      <c r="H27" s="122">
        <f t="shared" ref="H27:N27" si="10">H10</f>
        <v>23581000</v>
      </c>
      <c r="I27" s="122">
        <f t="shared" si="10"/>
        <v>24244000</v>
      </c>
      <c r="J27" s="122">
        <f t="shared" si="10"/>
        <v>27431000</v>
      </c>
      <c r="K27" s="122">
        <f t="shared" si="10"/>
        <v>27458000</v>
      </c>
      <c r="L27" s="122">
        <f t="shared" si="10"/>
        <v>31632000</v>
      </c>
      <c r="M27" s="122">
        <f t="shared" si="10"/>
        <v>30421760</v>
      </c>
      <c r="N27" s="123">
        <f t="shared" si="10"/>
        <v>31140835.906998124</v>
      </c>
      <c r="O27" s="124"/>
      <c r="P27" s="131"/>
      <c r="Q27" s="90"/>
      <c r="X27" s="91"/>
    </row>
    <row r="28" spans="3:24" x14ac:dyDescent="0.35">
      <c r="C28" s="135" t="s">
        <v>10</v>
      </c>
      <c r="D28" s="112"/>
      <c r="E28" s="112"/>
      <c r="F28" s="107"/>
      <c r="G28" s="117">
        <f t="shared" ref="G28:N28" si="11">G27/G17</f>
        <v>9.327244347594682E-2</v>
      </c>
      <c r="H28" s="117">
        <f t="shared" si="11"/>
        <v>0.10189952905506774</v>
      </c>
      <c r="I28" s="117">
        <f t="shared" si="11"/>
        <v>9.5530161897758301E-2</v>
      </c>
      <c r="J28" s="117">
        <f t="shared" si="11"/>
        <v>0.11576152670976282</v>
      </c>
      <c r="K28" s="117">
        <f t="shared" si="11"/>
        <v>0.13368283166153369</v>
      </c>
      <c r="L28" s="117">
        <f t="shared" si="11"/>
        <v>0.14140324507379087</v>
      </c>
      <c r="M28" s="117">
        <f t="shared" si="11"/>
        <v>0.12011123204320052</v>
      </c>
      <c r="N28" s="118">
        <f t="shared" si="11"/>
        <v>0.12772397767841054</v>
      </c>
      <c r="O28" s="115"/>
      <c r="P28" s="120"/>
      <c r="Q28" s="90"/>
      <c r="X28" s="91"/>
    </row>
    <row r="29" spans="3:24" x14ac:dyDescent="0.35">
      <c r="C29" s="111"/>
      <c r="D29" s="112"/>
      <c r="E29" s="112"/>
      <c r="F29" s="107"/>
      <c r="G29" s="120"/>
      <c r="H29" s="120"/>
      <c r="I29" s="120"/>
      <c r="J29" s="120"/>
      <c r="K29" s="120"/>
      <c r="L29" s="120"/>
      <c r="M29" s="120"/>
      <c r="N29" s="121"/>
      <c r="O29" s="115"/>
      <c r="P29" s="120"/>
      <c r="Q29" s="90"/>
      <c r="X29" s="91"/>
    </row>
    <row r="30" spans="3:24" x14ac:dyDescent="0.35">
      <c r="C30" s="112" t="s">
        <v>11</v>
      </c>
      <c r="D30" s="112"/>
      <c r="E30" s="112"/>
      <c r="F30" s="107"/>
      <c r="G30" s="122">
        <v>0</v>
      </c>
      <c r="H30" s="122">
        <f>-(H58-G58)</f>
        <v>15882892.729999989</v>
      </c>
      <c r="I30" s="122">
        <f t="shared" ref="I30:N30" si="12">-(I58-H58)</f>
        <v>-9265980.1799999848</v>
      </c>
      <c r="J30" s="122">
        <f t="shared" si="12"/>
        <v>-2618070.5000000075</v>
      </c>
      <c r="K30" s="122">
        <f t="shared" si="12"/>
        <v>7312703.5799999982</v>
      </c>
      <c r="L30" s="122">
        <f t="shared" si="12"/>
        <v>-29092544.139999993</v>
      </c>
      <c r="M30" s="122">
        <f t="shared" si="12"/>
        <v>30656331.269999996</v>
      </c>
      <c r="N30" s="123">
        <f t="shared" si="12"/>
        <v>16143438</v>
      </c>
      <c r="O30" s="124"/>
      <c r="P30" s="131"/>
      <c r="Q30" s="90"/>
      <c r="X30" s="91"/>
    </row>
    <row r="31" spans="3:24" x14ac:dyDescent="0.35">
      <c r="C31" s="111" t="s">
        <v>12</v>
      </c>
      <c r="D31" s="112"/>
      <c r="E31" s="112"/>
      <c r="F31" s="107"/>
      <c r="G31" s="120">
        <f t="shared" ref="G31:N31" si="13">G30/G17</f>
        <v>0</v>
      </c>
      <c r="H31" s="117">
        <f t="shared" si="13"/>
        <v>6.863403965985998E-2</v>
      </c>
      <c r="I31" s="117">
        <f t="shared" si="13"/>
        <v>-3.6511325966705914E-2</v>
      </c>
      <c r="J31" s="117">
        <f t="shared" si="13"/>
        <v>-1.1048515843891689E-2</v>
      </c>
      <c r="K31" s="117">
        <f t="shared" si="13"/>
        <v>3.5602845133506977E-2</v>
      </c>
      <c r="L31" s="117">
        <f t="shared" si="13"/>
        <v>-0.13005121866617658</v>
      </c>
      <c r="M31" s="117">
        <f t="shared" si="13"/>
        <v>0.121037366633758</v>
      </c>
      <c r="N31" s="118">
        <f t="shared" si="13"/>
        <v>6.6212227601168641E-2</v>
      </c>
      <c r="O31" s="115"/>
      <c r="P31" s="120"/>
      <c r="Q31" s="90"/>
      <c r="X31" s="91"/>
    </row>
    <row r="32" spans="3:24" x14ac:dyDescent="0.35">
      <c r="D32" s="136"/>
      <c r="E32" s="136"/>
      <c r="G32" s="136"/>
      <c r="H32" s="136"/>
      <c r="I32" s="136"/>
      <c r="J32" s="136"/>
      <c r="K32" s="136"/>
      <c r="L32" s="136"/>
      <c r="M32" s="136"/>
      <c r="N32" s="137"/>
      <c r="O32" s="138"/>
      <c r="P32" s="136"/>
      <c r="Q32" s="90"/>
      <c r="X32" s="91"/>
    </row>
    <row r="33" spans="1:24" x14ac:dyDescent="0.35">
      <c r="C33" s="112" t="s">
        <v>13</v>
      </c>
      <c r="D33" s="112"/>
      <c r="E33" s="112"/>
      <c r="F33" s="107"/>
      <c r="G33" s="122">
        <f>G9</f>
        <v>-51833000</v>
      </c>
      <c r="H33" s="122">
        <f t="shared" ref="H33:N33" si="14">H9</f>
        <v>-31978000</v>
      </c>
      <c r="I33" s="122">
        <f t="shared" si="14"/>
        <v>-48904000</v>
      </c>
      <c r="J33" s="122">
        <f t="shared" si="14"/>
        <v>-35455000</v>
      </c>
      <c r="K33" s="122">
        <f t="shared" si="14"/>
        <v>-43633000</v>
      </c>
      <c r="L33" s="122">
        <f t="shared" si="14"/>
        <v>-22841000</v>
      </c>
      <c r="M33" s="122">
        <f t="shared" si="14"/>
        <v>-29980200</v>
      </c>
      <c r="N33" s="123">
        <f t="shared" si="14"/>
        <v>-29980200</v>
      </c>
      <c r="O33" s="124"/>
      <c r="P33" s="131"/>
      <c r="Q33" s="90"/>
      <c r="X33" s="91"/>
    </row>
    <row r="34" spans="1:24" x14ac:dyDescent="0.35">
      <c r="C34" s="111" t="s">
        <v>12</v>
      </c>
      <c r="D34" s="112"/>
      <c r="E34" s="112"/>
      <c r="F34" s="107"/>
      <c r="G34" s="117">
        <f t="shared" ref="G34:N34" si="15">-(G33/G17)</f>
        <v>0.25342509633007032</v>
      </c>
      <c r="H34" s="117">
        <f t="shared" si="15"/>
        <v>0.13818511259585922</v>
      </c>
      <c r="I34" s="117">
        <f t="shared" si="15"/>
        <v>0.19269951482626513</v>
      </c>
      <c r="J34" s="117">
        <f t="shared" si="15"/>
        <v>0.14962359846504467</v>
      </c>
      <c r="K34" s="117">
        <f t="shared" si="15"/>
        <v>0.21243291550323037</v>
      </c>
      <c r="L34" s="117">
        <f t="shared" si="15"/>
        <v>0.10210519476259666</v>
      </c>
      <c r="M34" s="117">
        <f t="shared" si="15"/>
        <v>0.11836786428206522</v>
      </c>
      <c r="N34" s="118">
        <f t="shared" si="15"/>
        <v>0.12296363549874297</v>
      </c>
      <c r="O34" s="115"/>
      <c r="P34" s="120"/>
      <c r="Q34" s="90"/>
      <c r="X34" s="91"/>
    </row>
    <row r="35" spans="1:24" x14ac:dyDescent="0.35">
      <c r="D35" s="136"/>
      <c r="E35" s="136"/>
      <c r="G35" s="136"/>
      <c r="H35" s="136"/>
      <c r="I35" s="136"/>
      <c r="J35" s="136"/>
      <c r="K35" s="136"/>
      <c r="L35" s="136"/>
      <c r="M35" s="136"/>
      <c r="N35" s="137"/>
      <c r="O35" s="138"/>
      <c r="P35" s="136"/>
      <c r="Q35" s="90"/>
      <c r="X35" s="91"/>
    </row>
    <row r="36" spans="1:24" x14ac:dyDescent="0.35">
      <c r="C36" s="125" t="s">
        <v>14</v>
      </c>
      <c r="D36" s="125"/>
      <c r="E36" s="125"/>
      <c r="F36" s="127"/>
      <c r="G36" s="128">
        <f>G24++G27+G30+G33</f>
        <v>-29922417.5</v>
      </c>
      <c r="H36" s="128">
        <f t="shared" ref="H36:N36" si="16">H24++H27+H30+H33</f>
        <v>10817726.479999989</v>
      </c>
      <c r="I36" s="128">
        <f t="shared" si="16"/>
        <v>-25734247.679999985</v>
      </c>
      <c r="J36" s="128">
        <f t="shared" si="16"/>
        <v>-3677184.2500000075</v>
      </c>
      <c r="K36" s="128">
        <f t="shared" si="16"/>
        <v>-13326003.920000002</v>
      </c>
      <c r="L36" s="128">
        <f t="shared" si="16"/>
        <v>-20485819.139999993</v>
      </c>
      <c r="M36" s="128">
        <f t="shared" si="16"/>
        <v>35684382.619999997</v>
      </c>
      <c r="N36" s="129">
        <f t="shared" si="16"/>
        <v>8770131.457913205</v>
      </c>
      <c r="O36" s="68"/>
      <c r="Q36" s="90"/>
      <c r="X36" s="91"/>
    </row>
    <row r="37" spans="1:24" x14ac:dyDescent="0.35">
      <c r="B37" s="67"/>
      <c r="C37" s="111" t="s">
        <v>6</v>
      </c>
      <c r="D37" s="112"/>
      <c r="E37" s="112"/>
      <c r="F37" s="107"/>
      <c r="G37" s="120"/>
      <c r="H37" s="117">
        <f>-(H36/G36-1)</f>
        <v>1.3615258185606156</v>
      </c>
      <c r="I37" s="117">
        <f t="shared" ref="I37:N37" si="17">-(I36/H36-1)</f>
        <v>3.3788961319717163</v>
      </c>
      <c r="J37" s="117">
        <f t="shared" si="17"/>
        <v>0.85710931612514851</v>
      </c>
      <c r="K37" s="117">
        <f t="shared" si="17"/>
        <v>-2.6239695957579432</v>
      </c>
      <c r="L37" s="117">
        <f t="shared" si="17"/>
        <v>-0.53728148835783851</v>
      </c>
      <c r="M37" s="117">
        <f t="shared" si="17"/>
        <v>2.7419065538035405</v>
      </c>
      <c r="N37" s="117">
        <f t="shared" si="17"/>
        <v>0.75423053969279508</v>
      </c>
      <c r="O37" s="68"/>
      <c r="Q37" s="90"/>
      <c r="X37" s="91"/>
    </row>
    <row r="38" spans="1:24" x14ac:dyDescent="0.35">
      <c r="B38" s="67"/>
      <c r="C38" s="111"/>
      <c r="D38" s="112"/>
      <c r="E38" s="112"/>
      <c r="F38" s="107"/>
      <c r="G38" s="120"/>
      <c r="H38" s="120"/>
      <c r="I38" s="120"/>
      <c r="J38" s="120"/>
      <c r="K38" s="120"/>
      <c r="L38" s="120"/>
      <c r="M38" s="120"/>
      <c r="N38" s="121"/>
      <c r="O38" s="68"/>
      <c r="Q38" s="90"/>
      <c r="X38" s="91"/>
    </row>
    <row r="39" spans="1:24" x14ac:dyDescent="0.35">
      <c r="B39" s="67"/>
      <c r="C39" s="139" t="s">
        <v>47</v>
      </c>
      <c r="D39" s="140"/>
      <c r="E39" s="140"/>
      <c r="F39" s="127"/>
      <c r="G39" s="128">
        <f t="shared" ref="G39:N39" si="18">G5</f>
        <v>23075000</v>
      </c>
      <c r="H39" s="128">
        <f t="shared" si="18"/>
        <v>28282000</v>
      </c>
      <c r="I39" s="128">
        <f t="shared" si="18"/>
        <v>35802000</v>
      </c>
      <c r="J39" s="128">
        <f t="shared" si="18"/>
        <v>37258000</v>
      </c>
      <c r="K39" s="128">
        <f t="shared" si="18"/>
        <v>21160000</v>
      </c>
      <c r="L39" s="128">
        <f t="shared" si="18"/>
        <v>31372000</v>
      </c>
      <c r="M39" s="128">
        <f t="shared" si="18"/>
        <v>36893000</v>
      </c>
      <c r="N39" s="129">
        <f t="shared" si="18"/>
        <v>19100000</v>
      </c>
      <c r="O39" s="68"/>
      <c r="Q39" s="90"/>
      <c r="X39" s="91"/>
    </row>
    <row r="40" spans="1:24" x14ac:dyDescent="0.35">
      <c r="B40" s="67"/>
      <c r="C40" s="111" t="s">
        <v>6</v>
      </c>
      <c r="D40" s="112"/>
      <c r="E40" s="112"/>
      <c r="F40" s="107"/>
      <c r="G40" s="120"/>
      <c r="H40" s="117">
        <f>H39/G39-1</f>
        <v>0.22565547128927421</v>
      </c>
      <c r="I40" s="117">
        <f t="shared" ref="I40:L40" si="19">I39/H39-1</f>
        <v>0.26589350116681998</v>
      </c>
      <c r="J40" s="117">
        <f t="shared" si="19"/>
        <v>4.0668119099491751E-2</v>
      </c>
      <c r="K40" s="117">
        <f t="shared" si="19"/>
        <v>-0.43206828063771541</v>
      </c>
      <c r="L40" s="117">
        <f t="shared" si="19"/>
        <v>0.48260869565217401</v>
      </c>
      <c r="M40" s="117">
        <f t="shared" ref="M40" si="20">M39/L39-1</f>
        <v>0.17598495473670783</v>
      </c>
      <c r="N40" s="118">
        <f t="shared" ref="N40" si="21">N39/M39-1</f>
        <v>-0.48228661263654349</v>
      </c>
      <c r="O40" s="115"/>
      <c r="Q40" s="90"/>
      <c r="X40" s="91"/>
    </row>
    <row r="41" spans="1:24" x14ac:dyDescent="0.35">
      <c r="B41" s="67"/>
      <c r="C41" s="111"/>
      <c r="D41" s="112"/>
      <c r="E41" s="112"/>
      <c r="F41" s="107"/>
      <c r="G41" s="120"/>
      <c r="H41" s="120"/>
      <c r="I41" s="120"/>
      <c r="J41" s="120"/>
      <c r="K41" s="120"/>
      <c r="L41" s="120"/>
      <c r="M41" s="120"/>
      <c r="N41" s="120"/>
      <c r="O41" s="115"/>
      <c r="Q41" s="90"/>
      <c r="X41" s="91"/>
    </row>
    <row r="42" spans="1:24" x14ac:dyDescent="0.35">
      <c r="B42" s="67"/>
      <c r="E42" s="141"/>
      <c r="O42" s="100"/>
      <c r="Q42" s="90"/>
      <c r="X42" s="91"/>
    </row>
    <row r="43" spans="1:24" x14ac:dyDescent="0.35">
      <c r="A43" s="37"/>
      <c r="B43" s="37" t="s">
        <v>51</v>
      </c>
      <c r="C43" s="142"/>
      <c r="D43" s="142"/>
      <c r="E43" s="143"/>
      <c r="F43" s="142"/>
      <c r="G43" s="37" t="s">
        <v>120</v>
      </c>
      <c r="H43" s="37" t="s">
        <v>121</v>
      </c>
      <c r="I43" s="37" t="s">
        <v>122</v>
      </c>
      <c r="J43" s="72" t="s">
        <v>123</v>
      </c>
      <c r="K43" s="72" t="s">
        <v>124</v>
      </c>
      <c r="L43" s="72" t="s">
        <v>125</v>
      </c>
      <c r="M43" s="72" t="s">
        <v>162</v>
      </c>
      <c r="N43" s="72" t="s">
        <v>161</v>
      </c>
      <c r="O43" s="144"/>
      <c r="Q43" s="90"/>
      <c r="X43" s="91"/>
    </row>
    <row r="44" spans="1:24" x14ac:dyDescent="0.35">
      <c r="O44" s="100"/>
      <c r="Q44" s="90"/>
      <c r="X44" s="91"/>
    </row>
    <row r="45" spans="1:24" x14ac:dyDescent="0.35">
      <c r="B45" s="145" t="s">
        <v>75</v>
      </c>
      <c r="D45" s="146"/>
      <c r="E45" s="146"/>
      <c r="F45" s="147"/>
      <c r="G45" s="148"/>
      <c r="H45" s="148"/>
      <c r="I45" s="148"/>
      <c r="J45" s="148"/>
      <c r="K45" s="148"/>
      <c r="L45" s="148"/>
      <c r="M45" s="148">
        <f>'Balance Sheet Activa'!L18</f>
        <v>39195534</v>
      </c>
      <c r="N45" s="148">
        <f>'Balance Sheet Activa'!M18</f>
        <v>43544392</v>
      </c>
      <c r="O45" s="147"/>
      <c r="Q45" s="90"/>
      <c r="X45" s="91"/>
    </row>
    <row r="46" spans="1:24" x14ac:dyDescent="0.35">
      <c r="B46" s="149" t="s">
        <v>145</v>
      </c>
      <c r="D46" s="146"/>
      <c r="E46" s="146"/>
      <c r="F46" s="147"/>
      <c r="G46" s="148">
        <f>'Balance Sheet Activa'!F19</f>
        <v>15734873.529999999</v>
      </c>
      <c r="H46" s="148">
        <f>'Balance Sheet Activa'!G19</f>
        <v>16503359.710000001</v>
      </c>
      <c r="I46" s="148">
        <f>'Balance Sheet Activa'!H19</f>
        <v>16614022.43</v>
      </c>
      <c r="J46" s="148">
        <f>'Balance Sheet Activa'!I19</f>
        <v>18494928.09</v>
      </c>
      <c r="K46" s="148">
        <f>'Balance Sheet Activa'!J19</f>
        <v>19154321.949999999</v>
      </c>
      <c r="L46" s="148">
        <f>'Balance Sheet Activa'!K19</f>
        <v>22763151.539999999</v>
      </c>
      <c r="M46" s="148">
        <f>'Balance Sheet Activa'!L19</f>
        <v>0</v>
      </c>
      <c r="N46" s="148">
        <f>'Balance Sheet Activa'!M19</f>
        <v>0</v>
      </c>
      <c r="O46" s="147"/>
      <c r="Q46" s="90"/>
      <c r="X46" s="91"/>
    </row>
    <row r="47" spans="1:24" x14ac:dyDescent="0.35">
      <c r="B47" s="149" t="s">
        <v>146</v>
      </c>
      <c r="D47" s="146"/>
      <c r="E47" s="146"/>
      <c r="F47" s="147"/>
      <c r="G47" s="148">
        <f>'Balance Sheet Activa'!F20</f>
        <v>1035934.63</v>
      </c>
      <c r="H47" s="148">
        <f>'Balance Sheet Activa'!G20</f>
        <v>5928247.4400000004</v>
      </c>
      <c r="I47" s="148">
        <f>'Balance Sheet Activa'!H20</f>
        <v>3006610.08</v>
      </c>
      <c r="J47" s="148">
        <f>'Balance Sheet Activa'!I20</f>
        <v>3337146.57</v>
      </c>
      <c r="K47" s="148">
        <f>'Balance Sheet Activa'!J20</f>
        <v>4016884.95</v>
      </c>
      <c r="L47" s="148">
        <f>'Balance Sheet Activa'!K20</f>
        <v>6146196.6900000004</v>
      </c>
      <c r="M47" s="148">
        <f>'Balance Sheet Activa'!L20</f>
        <v>0</v>
      </c>
      <c r="N47" s="148">
        <f>'Balance Sheet Activa'!M20</f>
        <v>0</v>
      </c>
      <c r="O47" s="147"/>
      <c r="Q47" s="90"/>
      <c r="X47" s="91"/>
    </row>
    <row r="48" spans="1:24" x14ac:dyDescent="0.35">
      <c r="B48" s="149" t="s">
        <v>147</v>
      </c>
      <c r="D48" s="146"/>
      <c r="E48" s="146"/>
      <c r="F48" s="147"/>
      <c r="G48" s="148">
        <f>'Balance Sheet Activa'!F21</f>
        <v>6886238.0599999996</v>
      </c>
      <c r="H48" s="148">
        <f>'Balance Sheet Activa'!G21</f>
        <v>5857812.9699999997</v>
      </c>
      <c r="I48" s="148">
        <f>'Balance Sheet Activa'!H21</f>
        <v>4739030.32</v>
      </c>
      <c r="J48" s="148">
        <f>'Balance Sheet Activa'!I21</f>
        <v>5424129.5199999996</v>
      </c>
      <c r="K48" s="148">
        <f>'Balance Sheet Activa'!J21</f>
        <v>5791130.4400000004</v>
      </c>
      <c r="L48" s="148">
        <f>'Balance Sheet Activa'!K21</f>
        <v>6200089.4500000002</v>
      </c>
      <c r="M48" s="148">
        <f>'Balance Sheet Activa'!L21</f>
        <v>0</v>
      </c>
      <c r="N48" s="148">
        <f>'Balance Sheet Activa'!M21</f>
        <v>0</v>
      </c>
      <c r="O48" s="147"/>
      <c r="Q48" s="90"/>
      <c r="X48" s="91"/>
    </row>
    <row r="49" spans="2:24" x14ac:dyDescent="0.35">
      <c r="B49" s="149" t="s">
        <v>148</v>
      </c>
      <c r="D49" s="146"/>
      <c r="E49" s="146"/>
      <c r="F49" s="147"/>
      <c r="G49" s="148">
        <f>'Balance Sheet Activa'!F22</f>
        <v>291258.03999999998</v>
      </c>
      <c r="H49" s="148">
        <f>'Balance Sheet Activa'!G22</f>
        <v>0</v>
      </c>
      <c r="I49" s="148">
        <f>'Balance Sheet Activa'!H22</f>
        <v>0</v>
      </c>
      <c r="J49" s="148">
        <f>'Balance Sheet Activa'!I22</f>
        <v>10496.22</v>
      </c>
      <c r="K49" s="148">
        <f>'Balance Sheet Activa'!J22</f>
        <v>385220.36</v>
      </c>
      <c r="L49" s="148">
        <f>'Balance Sheet Activa'!K22</f>
        <v>662259.01</v>
      </c>
      <c r="M49" s="148">
        <f>'Balance Sheet Activa'!L22</f>
        <v>0</v>
      </c>
      <c r="N49" s="148">
        <f>'Balance Sheet Activa'!M22</f>
        <v>0</v>
      </c>
      <c r="O49" s="147"/>
      <c r="Q49" s="90"/>
      <c r="X49" s="91"/>
    </row>
    <row r="50" spans="2:24" x14ac:dyDescent="0.35">
      <c r="B50" s="145" t="s">
        <v>149</v>
      </c>
      <c r="D50" s="146"/>
      <c r="E50" s="146"/>
      <c r="F50" s="147"/>
      <c r="G50" s="148"/>
      <c r="H50" s="148"/>
      <c r="I50" s="148"/>
      <c r="J50" s="148"/>
      <c r="K50" s="148"/>
      <c r="L50" s="148"/>
      <c r="M50" s="148"/>
      <c r="N50" s="148"/>
      <c r="O50" s="147"/>
      <c r="Q50" s="90"/>
      <c r="X50" s="91"/>
    </row>
    <row r="51" spans="2:24" x14ac:dyDescent="0.35">
      <c r="B51" s="149" t="s">
        <v>150</v>
      </c>
      <c r="D51" s="146"/>
      <c r="E51" s="146"/>
      <c r="F51" s="147"/>
      <c r="G51" s="148">
        <f>'Balance Sheet Activa'!F25</f>
        <v>301087.78000000003</v>
      </c>
      <c r="H51" s="148">
        <f>'Balance Sheet Activa'!G25</f>
        <v>576500</v>
      </c>
      <c r="I51" s="148">
        <f>'Balance Sheet Activa'!H25</f>
        <v>722088.21</v>
      </c>
      <c r="J51" s="148">
        <f>'Balance Sheet Activa'!I25</f>
        <v>934475.83</v>
      </c>
      <c r="K51" s="148">
        <f>'Balance Sheet Activa'!J25</f>
        <v>1082506.74</v>
      </c>
      <c r="L51" s="148">
        <f>'Balance Sheet Activa'!K25</f>
        <v>1086825.71</v>
      </c>
      <c r="M51" s="148">
        <f>'Balance Sheet Activa'!L25</f>
        <v>0</v>
      </c>
      <c r="N51" s="148">
        <f>'Balance Sheet Activa'!M25</f>
        <v>0</v>
      </c>
      <c r="O51" s="147"/>
      <c r="Q51" s="90"/>
      <c r="X51" s="91"/>
    </row>
    <row r="52" spans="2:24" x14ac:dyDescent="0.35">
      <c r="B52" s="149" t="s">
        <v>151</v>
      </c>
      <c r="D52" s="146"/>
      <c r="E52" s="146"/>
      <c r="F52" s="147"/>
      <c r="G52" s="148">
        <f>'Balance Sheet Activa'!F26</f>
        <v>14261922.539999999</v>
      </c>
      <c r="H52" s="148">
        <f>'Balance Sheet Activa'!G26</f>
        <v>13464480.75</v>
      </c>
      <c r="I52" s="148">
        <f>'Balance Sheet Activa'!H26</f>
        <v>9898153.1099999994</v>
      </c>
      <c r="J52" s="148">
        <f>'Balance Sheet Activa'!I26</f>
        <v>10359961.939999999</v>
      </c>
      <c r="K52" s="148">
        <f>'Balance Sheet Activa'!J26</f>
        <v>11404800.630000001</v>
      </c>
      <c r="L52" s="148">
        <f>'Balance Sheet Activa'!K26</f>
        <v>16422002.5</v>
      </c>
      <c r="M52" s="148">
        <f>'Balance Sheet Activa'!L26</f>
        <v>14104555</v>
      </c>
      <c r="N52" s="148">
        <f>'Balance Sheet Activa'!M26</f>
        <v>1940602</v>
      </c>
      <c r="O52" s="147"/>
      <c r="Q52" s="90"/>
      <c r="X52" s="91"/>
    </row>
    <row r="53" spans="2:24" x14ac:dyDescent="0.35">
      <c r="B53" s="149" t="s">
        <v>152</v>
      </c>
      <c r="D53" s="146"/>
      <c r="E53" s="146"/>
      <c r="F53" s="147"/>
      <c r="G53" s="148">
        <f>'Balance Sheet Activa'!F27</f>
        <v>12925404.1</v>
      </c>
      <c r="H53" s="148">
        <f>'Balance Sheet Activa'!G27</f>
        <v>13563401.42</v>
      </c>
      <c r="I53" s="148">
        <f>'Balance Sheet Activa'!H27</f>
        <v>16556316.869999999</v>
      </c>
      <c r="J53" s="148">
        <f>'Balance Sheet Activa'!I27</f>
        <v>10122819.52</v>
      </c>
      <c r="K53" s="148">
        <f>'Balance Sheet Activa'!J27</f>
        <v>10638019.630000001</v>
      </c>
      <c r="L53" s="148">
        <f>'Balance Sheet Activa'!K27</f>
        <v>10354327.539999999</v>
      </c>
      <c r="M53" s="148">
        <f>'Balance Sheet Activa'!L27</f>
        <v>0</v>
      </c>
      <c r="N53" s="148">
        <f>'Balance Sheet Activa'!M27</f>
        <v>0</v>
      </c>
      <c r="O53" s="147"/>
      <c r="Q53" s="90"/>
      <c r="X53" s="91"/>
    </row>
    <row r="54" spans="2:24" x14ac:dyDescent="0.35">
      <c r="B54" s="67" t="s">
        <v>133</v>
      </c>
      <c r="F54" s="150"/>
      <c r="G54" s="151">
        <f>SUM(G45:G53)</f>
        <v>51436718.68</v>
      </c>
      <c r="H54" s="151">
        <f t="shared" ref="H54:N54" si="22">SUM(H45:H53)</f>
        <v>55893802.290000007</v>
      </c>
      <c r="I54" s="151">
        <f t="shared" si="22"/>
        <v>51536221.019999996</v>
      </c>
      <c r="J54" s="151">
        <f t="shared" si="22"/>
        <v>48683957.689999998</v>
      </c>
      <c r="K54" s="151">
        <f t="shared" si="22"/>
        <v>52472884.700000003</v>
      </c>
      <c r="L54" s="151">
        <f t="shared" si="22"/>
        <v>63634852.439999998</v>
      </c>
      <c r="M54" s="151">
        <f>SUM(M45:M53)</f>
        <v>53300089</v>
      </c>
      <c r="N54" s="151">
        <f t="shared" si="22"/>
        <v>45484994</v>
      </c>
      <c r="O54" s="130"/>
      <c r="Q54" s="90"/>
      <c r="X54" s="91"/>
    </row>
    <row r="55" spans="2:24" x14ac:dyDescent="0.35">
      <c r="B55" s="136" t="s">
        <v>155</v>
      </c>
      <c r="F55" s="150"/>
      <c r="G55" s="152">
        <f>'Balance Sheet Activa'!F22</f>
        <v>291258.03999999998</v>
      </c>
      <c r="H55" s="152">
        <f>'Balance Sheet Activa'!G22</f>
        <v>0</v>
      </c>
      <c r="I55" s="152">
        <f>'Balance Sheet Activa'!H22</f>
        <v>0</v>
      </c>
      <c r="J55" s="152">
        <f>'Balance Sheet Activa'!I22</f>
        <v>10496.22</v>
      </c>
      <c r="K55" s="152">
        <f>'Balance Sheet Activa'!J22</f>
        <v>385220.36</v>
      </c>
      <c r="L55" s="152">
        <f>'Balance Sheet Activa'!K22</f>
        <v>662259.01</v>
      </c>
      <c r="M55" s="152">
        <f>'Balance Sheet Activa'!L22</f>
        <v>0</v>
      </c>
      <c r="N55" s="152">
        <f>'Balance Sheet Activa'!M22</f>
        <v>0</v>
      </c>
      <c r="O55" s="136"/>
      <c r="Q55" s="90"/>
      <c r="X55" s="91"/>
    </row>
    <row r="56" spans="2:24" x14ac:dyDescent="0.35">
      <c r="B56" s="136" t="s">
        <v>156</v>
      </c>
      <c r="C56" s="136"/>
      <c r="D56" s="136"/>
      <c r="E56" s="136"/>
      <c r="F56" s="136"/>
      <c r="G56" s="152">
        <f>'Balance Sheet Passiva'!F22</f>
        <v>33271843.879999999</v>
      </c>
      <c r="H56" s="152">
        <f>'Balance Sheet Passiva'!G22</f>
        <v>53903078.259999998</v>
      </c>
      <c r="I56" s="152">
        <f>'Balance Sheet Passiva'!H22</f>
        <v>40279516.810000002</v>
      </c>
      <c r="J56" s="152">
        <f>'Balance Sheet Passiva'!I22</f>
        <v>34798686.759999998</v>
      </c>
      <c r="K56" s="152">
        <f>'Balance Sheet Passiva'!J22</f>
        <v>45525593.210000001</v>
      </c>
      <c r="L56" s="152">
        <f>'Balance Sheet Passiva'!K22</f>
        <v>27317978.16</v>
      </c>
      <c r="M56" s="152">
        <f>'Balance Sheet Passiva'!L22</f>
        <v>48301805</v>
      </c>
      <c r="N56" s="152">
        <f>'Balance Sheet Passiva'!M22</f>
        <v>56630148</v>
      </c>
      <c r="Q56" s="90"/>
      <c r="X56" s="91"/>
    </row>
    <row r="57" spans="2:24" x14ac:dyDescent="0.35">
      <c r="B57" s="67" t="s">
        <v>134</v>
      </c>
      <c r="F57" s="150"/>
      <c r="G57" s="152">
        <f>SUM(G55:G56)</f>
        <v>33563101.920000002</v>
      </c>
      <c r="H57" s="152">
        <f t="shared" ref="H57:K57" si="23">SUM(H55:H56)</f>
        <v>53903078.259999998</v>
      </c>
      <c r="I57" s="152">
        <f t="shared" si="23"/>
        <v>40279516.810000002</v>
      </c>
      <c r="J57" s="152">
        <f t="shared" si="23"/>
        <v>34809182.979999997</v>
      </c>
      <c r="K57" s="152">
        <f t="shared" si="23"/>
        <v>45910813.57</v>
      </c>
      <c r="L57" s="152">
        <f>SUM(L55:L56)</f>
        <v>27980237.170000002</v>
      </c>
      <c r="M57" s="152">
        <f t="shared" ref="M57:N57" si="24">SUM(M55:M56)</f>
        <v>48301805</v>
      </c>
      <c r="N57" s="152">
        <f t="shared" si="24"/>
        <v>56630148</v>
      </c>
      <c r="Q57" s="90"/>
      <c r="X57" s="91"/>
    </row>
    <row r="58" spans="2:24" x14ac:dyDescent="0.35">
      <c r="B58" s="139" t="s">
        <v>33</v>
      </c>
      <c r="C58" s="154"/>
      <c r="D58" s="154"/>
      <c r="E58" s="154"/>
      <c r="F58" s="155"/>
      <c r="G58" s="156">
        <f>SUM(G54-G57)</f>
        <v>17873616.759999998</v>
      </c>
      <c r="H58" s="156">
        <f t="shared" ref="H58:K58" si="25">SUM(H54-H57)</f>
        <v>1990724.0300000086</v>
      </c>
      <c r="I58" s="156">
        <f t="shared" si="25"/>
        <v>11256704.209999993</v>
      </c>
      <c r="J58" s="156">
        <f t="shared" si="25"/>
        <v>13874774.710000001</v>
      </c>
      <c r="K58" s="156">
        <f t="shared" si="25"/>
        <v>6562071.1300000027</v>
      </c>
      <c r="L58" s="156">
        <f>SUM(L54-L57)</f>
        <v>35654615.269999996</v>
      </c>
      <c r="M58" s="156">
        <f t="shared" ref="M58" si="26">SUM(M54-M57)</f>
        <v>4998284</v>
      </c>
      <c r="N58" s="156">
        <f>SUM(N54-N57)</f>
        <v>-11145154</v>
      </c>
      <c r="O58" s="157"/>
      <c r="Q58" s="90"/>
      <c r="X58" s="91"/>
    </row>
    <row r="59" spans="2:24" x14ac:dyDescent="0.35">
      <c r="B59" s="67"/>
      <c r="F59" s="150"/>
      <c r="G59" s="158"/>
      <c r="H59" s="158"/>
      <c r="I59" s="158"/>
      <c r="J59" s="158"/>
      <c r="K59" s="158"/>
      <c r="L59" s="158"/>
      <c r="Q59" s="90"/>
      <c r="X59" s="91"/>
    </row>
    <row r="60" spans="2:24" x14ac:dyDescent="0.35">
      <c r="B60" s="68" t="s">
        <v>135</v>
      </c>
      <c r="G60" s="159"/>
      <c r="H60" s="84">
        <f>((G58-H58)/G58)</f>
        <v>0.8886222046309552</v>
      </c>
      <c r="I60" s="84">
        <f t="shared" ref="I60:L60" si="27">((H58-I58)/H58)</f>
        <v>-4.6545779527260462</v>
      </c>
      <c r="J60" s="84">
        <f t="shared" si="27"/>
        <v>-0.23257877715879052</v>
      </c>
      <c r="K60" s="84">
        <f t="shared" si="27"/>
        <v>0.52705025723621268</v>
      </c>
      <c r="L60" s="84">
        <f t="shared" si="27"/>
        <v>-4.4334393156753213</v>
      </c>
      <c r="M60" s="84">
        <f t="shared" ref="M60" si="28">((L58-M58)/L58)</f>
        <v>0.85981382880870449</v>
      </c>
      <c r="N60" s="84">
        <f>((M58-N58)/M58)</f>
        <v>3.2297960660098544</v>
      </c>
      <c r="O60" s="160"/>
      <c r="Q60" s="161"/>
      <c r="R60" s="162"/>
      <c r="S60" s="162"/>
      <c r="T60" s="162"/>
      <c r="U60" s="162"/>
      <c r="V60" s="162"/>
      <c r="W60" s="162"/>
      <c r="X60" s="163"/>
    </row>
  </sheetData>
  <mergeCells count="1">
    <mergeCell ref="Q3:X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416E6-6B87-4E56-B423-52D6D8CA7EDC}">
  <sheetPr codeName="Sheet4">
    <tabColor theme="4"/>
  </sheetPr>
  <dimension ref="A1:AD94"/>
  <sheetViews>
    <sheetView showGridLines="0" zoomScale="70" zoomScaleNormal="70" workbookViewId="0"/>
  </sheetViews>
  <sheetFormatPr defaultColWidth="14.54296875" defaultRowHeight="15.5" outlineLevelRow="1" x14ac:dyDescent="0.35"/>
  <cols>
    <col min="1" max="1" width="2.54296875" style="67" customWidth="1"/>
    <col min="2"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0" width="16.54296875" style="68" customWidth="1"/>
    <col min="21" max="21" width="17.81640625" style="68" customWidth="1"/>
    <col min="22" max="22" width="12.81640625" style="68" customWidth="1"/>
    <col min="23" max="24" width="14.54296875" style="68" customWidth="1"/>
    <col min="25" max="29" width="14.54296875" style="68"/>
    <col min="30" max="30" width="18.81640625" style="68" customWidth="1"/>
    <col min="31" max="16384" width="14.54296875" style="68"/>
  </cols>
  <sheetData>
    <row r="1" spans="1:30" x14ac:dyDescent="0.35">
      <c r="O1" s="78"/>
    </row>
    <row r="2" spans="1:30" outlineLevel="1" x14ac:dyDescent="0.35">
      <c r="A2" s="164"/>
      <c r="B2" s="71"/>
      <c r="C2" s="37" t="s">
        <v>53</v>
      </c>
      <c r="D2" s="71"/>
      <c r="E2" s="71"/>
      <c r="F2" s="71"/>
      <c r="G2" s="165" t="s">
        <v>2</v>
      </c>
      <c r="H2" s="166"/>
      <c r="I2" s="166"/>
      <c r="J2" s="166"/>
      <c r="K2" s="166"/>
      <c r="L2" s="166"/>
      <c r="M2" s="166"/>
      <c r="N2" s="166"/>
      <c r="O2" s="78"/>
      <c r="P2" s="167" t="s">
        <v>3</v>
      </c>
      <c r="Q2" s="167"/>
      <c r="R2" s="167"/>
      <c r="S2" s="167"/>
      <c r="T2" s="167"/>
      <c r="U2" s="167"/>
      <c r="V2" s="105"/>
      <c r="W2" s="74" t="s">
        <v>238</v>
      </c>
      <c r="X2" s="75"/>
      <c r="Y2" s="75"/>
      <c r="Z2" s="75"/>
      <c r="AA2" s="75"/>
      <c r="AB2" s="75"/>
      <c r="AC2" s="75"/>
      <c r="AD2" s="76"/>
    </row>
    <row r="3" spans="1:30" outlineLevel="1" x14ac:dyDescent="0.35">
      <c r="A3" s="164"/>
      <c r="B3" s="71"/>
      <c r="C3" s="37" t="s">
        <v>127</v>
      </c>
      <c r="D3" s="37"/>
      <c r="E3" s="37"/>
      <c r="F3" s="37"/>
      <c r="G3" s="37" t="s">
        <v>120</v>
      </c>
      <c r="H3" s="37" t="s">
        <v>121</v>
      </c>
      <c r="I3" s="37" t="s">
        <v>122</v>
      </c>
      <c r="J3" s="72" t="s">
        <v>123</v>
      </c>
      <c r="K3" s="72" t="s">
        <v>124</v>
      </c>
      <c r="L3" s="72" t="s">
        <v>125</v>
      </c>
      <c r="M3" s="72" t="s">
        <v>162</v>
      </c>
      <c r="N3" s="72" t="s">
        <v>128</v>
      </c>
      <c r="O3" s="80"/>
      <c r="P3" s="168" t="s">
        <v>129</v>
      </c>
      <c r="Q3" s="168" t="s">
        <v>130</v>
      </c>
      <c r="R3" s="168" t="s">
        <v>131</v>
      </c>
      <c r="S3" s="168" t="s">
        <v>138</v>
      </c>
      <c r="T3" s="168" t="s">
        <v>139</v>
      </c>
      <c r="U3" s="168" t="s">
        <v>708</v>
      </c>
      <c r="V3" s="199"/>
      <c r="W3" s="90"/>
      <c r="AD3" s="91"/>
    </row>
    <row r="4" spans="1:30" outlineLevel="1" x14ac:dyDescent="0.35">
      <c r="C4" s="67" t="s">
        <v>159</v>
      </c>
      <c r="D4" s="67"/>
      <c r="E4" s="67"/>
      <c r="F4" s="67"/>
      <c r="G4" s="43">
        <f>'[2]P&amp;L'!G4</f>
        <v>204529862.08000001</v>
      </c>
      <c r="H4" s="43">
        <f>'[2]P&amp;L'!H4</f>
        <v>231414219.66</v>
      </c>
      <c r="I4" s="43">
        <f>'[2]P&amp;L'!I4</f>
        <v>253783721.47999999</v>
      </c>
      <c r="J4" s="43">
        <f>'[2]P&amp;L'!J4</f>
        <v>236961283.94</v>
      </c>
      <c r="K4" s="43">
        <f>'[2]P&amp;L'!K4</f>
        <v>205396606.72</v>
      </c>
      <c r="L4" s="43">
        <f>'[2]P&amp;L'!L4</f>
        <v>223700665.31</v>
      </c>
      <c r="M4" s="43">
        <f>'[2]P&amp;L'!M4</f>
        <v>253279893</v>
      </c>
      <c r="N4" s="77">
        <f>'[2]P&amp;L'!N4</f>
        <v>243813546</v>
      </c>
      <c r="O4" s="169"/>
      <c r="P4" s="170">
        <f>M4*1+P21</f>
        <v>253279893.00999999</v>
      </c>
      <c r="Q4" s="170">
        <f>P4*(1+Q21)</f>
        <v>256065971.83310997</v>
      </c>
      <c r="R4" s="170">
        <f>Q4*(1+R21)</f>
        <v>259138763.49510729</v>
      </c>
      <c r="S4" s="170">
        <f>R4*(1+S21)</f>
        <v>262507567.42054367</v>
      </c>
      <c r="T4" s="170">
        <f>S4*(1+T21)</f>
        <v>266182673.36443129</v>
      </c>
      <c r="U4" s="170">
        <f>T4*(1+U21)</f>
        <v>270175413.46489775</v>
      </c>
      <c r="V4" s="628"/>
      <c r="W4" s="90"/>
      <c r="AD4" s="91"/>
    </row>
    <row r="5" spans="1:30" outlineLevel="1" x14ac:dyDescent="0.35">
      <c r="C5" s="79" t="s">
        <v>117</v>
      </c>
      <c r="G5" s="43">
        <f>'[2]Gross Profit Dev'!C7</f>
        <v>100865000</v>
      </c>
      <c r="H5" s="43">
        <f>'[2]Gross Profit Dev'!D7</f>
        <v>100865000</v>
      </c>
      <c r="I5" s="43">
        <f>'[2]Gross Profit Dev'!E7</f>
        <v>127717000</v>
      </c>
      <c r="J5" s="43">
        <f>'[2]Gross Profit Dev'!F7</f>
        <v>129379000</v>
      </c>
      <c r="K5" s="43">
        <f>'[2]Gross Profit Dev'!G7</f>
        <v>109022000</v>
      </c>
      <c r="L5" s="43">
        <f>'[2]Gross Profit Dev'!H7</f>
        <v>118931000</v>
      </c>
      <c r="M5" s="43">
        <f>'[2]Gross Profit Dev'!I7</f>
        <v>136657000</v>
      </c>
      <c r="N5" s="77">
        <f>'[2]Gross Profit Dev'!J7</f>
        <v>63522000</v>
      </c>
      <c r="O5" s="171"/>
      <c r="P5" s="170">
        <f>M5*1.015</f>
        <v>138706855</v>
      </c>
      <c r="Q5" s="170">
        <f>P5*1.015</f>
        <v>140787457.82499999</v>
      </c>
      <c r="R5" s="170">
        <f t="shared" ref="R5:U5" si="0">Q5*1.015</f>
        <v>142899269.69237497</v>
      </c>
      <c r="S5" s="170">
        <f t="shared" si="0"/>
        <v>145042758.73776057</v>
      </c>
      <c r="T5" s="170">
        <f t="shared" si="0"/>
        <v>147218400.11882696</v>
      </c>
      <c r="U5" s="170">
        <f t="shared" si="0"/>
        <v>149426676.12060934</v>
      </c>
      <c r="V5" s="628"/>
      <c r="W5" s="172" t="s">
        <v>525</v>
      </c>
      <c r="AD5" s="91"/>
    </row>
    <row r="6" spans="1:30" outlineLevel="1" x14ac:dyDescent="0.35">
      <c r="C6" s="79" t="s">
        <v>54</v>
      </c>
      <c r="G6" s="43">
        <f>'[2]Gross Profit Dev'!C9</f>
        <v>23075000</v>
      </c>
      <c r="H6" s="43">
        <f>'[2]Gross Profit Dev'!D9</f>
        <v>28282000</v>
      </c>
      <c r="I6" s="43">
        <f>'[2]Gross Profit Dev'!E9</f>
        <v>35802000</v>
      </c>
      <c r="J6" s="43">
        <f>'[2]Gross Profit Dev'!F9</f>
        <v>37258000</v>
      </c>
      <c r="K6" s="43">
        <f>'[2]Gross Profit Dev'!G9</f>
        <v>21160000</v>
      </c>
      <c r="L6" s="43">
        <f>'[2]Gross Profit Dev'!H9</f>
        <v>31372000</v>
      </c>
      <c r="M6" s="43">
        <f>'[2]Gross Profit Dev'!I9</f>
        <v>36893000</v>
      </c>
      <c r="N6" s="77">
        <f>'[2]Gross Profit Dev'!K9</f>
        <v>19100000</v>
      </c>
      <c r="O6" s="171"/>
      <c r="P6" s="173">
        <f>P4*P17</f>
        <v>34582868.055710077</v>
      </c>
      <c r="Q6" s="173">
        <f t="shared" ref="Q6:T6" si="1">Q4*Q17</f>
        <v>36243609.463488437</v>
      </c>
      <c r="R6" s="173">
        <f t="shared" si="1"/>
        <v>37974226.594525836</v>
      </c>
      <c r="S6" s="173">
        <f t="shared" si="1"/>
        <v>39780429.377357394</v>
      </c>
      <c r="T6" s="173">
        <f t="shared" si="1"/>
        <v>41668268.755462557</v>
      </c>
      <c r="U6" s="173">
        <f>U4*U17</f>
        <v>43644169.85411898</v>
      </c>
      <c r="V6" s="472"/>
      <c r="W6" s="90"/>
      <c r="AD6" s="91"/>
    </row>
    <row r="7" spans="1:30" outlineLevel="1" x14ac:dyDescent="0.35">
      <c r="C7" s="79" t="s">
        <v>55</v>
      </c>
      <c r="G7" s="84">
        <f>G6/G4</f>
        <v>0.11281971133865246</v>
      </c>
      <c r="H7" s="84">
        <f>H6/H4</f>
        <v>0.12221375178047691</v>
      </c>
      <c r="I7" s="84">
        <f>I6/I4</f>
        <v>0.14107287808379568</v>
      </c>
      <c r="J7" s="84">
        <f t="shared" ref="J7:N7" si="2">J6/J4</f>
        <v>0.15723243637316697</v>
      </c>
      <c r="K7" s="84">
        <f t="shared" si="2"/>
        <v>0.10302020241671109</v>
      </c>
      <c r="L7" s="84">
        <f t="shared" si="2"/>
        <v>0.14024097763198556</v>
      </c>
      <c r="M7" s="84">
        <f t="shared" si="2"/>
        <v>0.14566099015210812</v>
      </c>
      <c r="N7" s="85">
        <f t="shared" si="2"/>
        <v>7.8338551378109231E-2</v>
      </c>
      <c r="O7" s="174"/>
      <c r="P7" s="175">
        <f>P17</f>
        <v>0.13654012422669762</v>
      </c>
      <c r="Q7" s="175">
        <f>Q17</f>
        <v>0.14154012422669762</v>
      </c>
      <c r="R7" s="175">
        <f t="shared" ref="R7:T7" si="3">R17</f>
        <v>0.14654012422669763</v>
      </c>
      <c r="S7" s="175">
        <f t="shared" si="3"/>
        <v>0.15154012422669763</v>
      </c>
      <c r="T7" s="175">
        <f t="shared" si="3"/>
        <v>0.15654012422669764</v>
      </c>
      <c r="U7" s="175">
        <f>U17</f>
        <v>0.16154012422669764</v>
      </c>
      <c r="V7" s="629"/>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7856211.2559359632</v>
      </c>
      <c r="Q8" s="173">
        <f>Q6-Q11</f>
        <v>9381841.5991316289</v>
      </c>
      <c r="R8" s="173">
        <f t="shared" ref="R8:T8" si="5">R6-R11</f>
        <v>10805736.158957213</v>
      </c>
      <c r="S8" s="173">
        <f t="shared" si="5"/>
        <v>12150243.008189403</v>
      </c>
      <c r="T8" s="173">
        <f t="shared" si="5"/>
        <v>13435001.998478808</v>
      </c>
      <c r="U8" s="173">
        <f>U6-U11</f>
        <v>14677377.150904577</v>
      </c>
      <c r="V8" s="472"/>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3.1017903405485821E-2</v>
      </c>
      <c r="Q9" s="175">
        <f t="shared" ref="Q9:U9" si="7">Q8/Q4</f>
        <v>3.6638376946259023E-2</v>
      </c>
      <c r="R9" s="175">
        <f t="shared" si="7"/>
        <v>4.1698648296441501E-2</v>
      </c>
      <c r="S9" s="175">
        <f t="shared" si="7"/>
        <v>4.6285305705966222E-2</v>
      </c>
      <c r="T9" s="175">
        <f t="shared" si="7"/>
        <v>5.047286447561114E-2</v>
      </c>
      <c r="U9" s="175">
        <f t="shared" si="7"/>
        <v>5.4325362040434221E-2</v>
      </c>
      <c r="V9" s="629"/>
      <c r="W9" s="90"/>
      <c r="AD9" s="91"/>
    </row>
    <row r="10" spans="1:30" outlineLevel="1" x14ac:dyDescent="0.35">
      <c r="C10" s="79" t="s">
        <v>50</v>
      </c>
      <c r="G10" s="87">
        <f>'[2]FCF and NWC'!G9</f>
        <v>-51833000</v>
      </c>
      <c r="H10" s="87">
        <f>'[2]FCF and NWC'!H9</f>
        <v>-31978000</v>
      </c>
      <c r="I10" s="87">
        <f>'[2]FCF and NWC'!I9</f>
        <v>-48904000</v>
      </c>
      <c r="J10" s="87">
        <f>'[2]FCF and NWC'!J9</f>
        <v>-35455000</v>
      </c>
      <c r="K10" s="87">
        <f>'[2]FCF and NWC'!K9</f>
        <v>-43633000</v>
      </c>
      <c r="L10" s="87">
        <f>'[2]FCF and NWC'!L9</f>
        <v>-22841000</v>
      </c>
      <c r="M10" s="87">
        <f>-('[2]Cash Flow Statement'!M17+'[2]Cash Flow Statement'!M18-'[2]Cash Flow Statement'!M19)</f>
        <v>-29980200</v>
      </c>
      <c r="N10" s="87">
        <f>M10</f>
        <v>-29980200</v>
      </c>
      <c r="O10" s="176"/>
      <c r="P10" s="177">
        <f>-P6*0.8</f>
        <v>-27666294.444568064</v>
      </c>
      <c r="Q10" s="177">
        <f t="shared" ref="Q10:T10" si="8">-Q6*0.8</f>
        <v>-28994887.570790753</v>
      </c>
      <c r="R10" s="177">
        <f t="shared" si="8"/>
        <v>-30379381.275620669</v>
      </c>
      <c r="S10" s="177">
        <f t="shared" si="8"/>
        <v>-31824343.501885917</v>
      </c>
      <c r="T10" s="177">
        <f t="shared" si="8"/>
        <v>-33334615.004370049</v>
      </c>
      <c r="U10" s="177">
        <f>-U6*0.8</f>
        <v>-34915335.883295186</v>
      </c>
      <c r="V10" s="87"/>
      <c r="W10" s="178" t="s">
        <v>524</v>
      </c>
      <c r="AD10" s="91"/>
    </row>
    <row r="11" spans="1:30" outlineLevel="1" x14ac:dyDescent="0.35">
      <c r="C11" s="79" t="s">
        <v>142</v>
      </c>
      <c r="G11" s="87">
        <f>'[2]FCF and NWC'!G10</f>
        <v>19077000</v>
      </c>
      <c r="H11" s="87">
        <f>'[2]FCF and NWC'!H10</f>
        <v>23581000</v>
      </c>
      <c r="I11" s="87">
        <f>'[2]FCF and NWC'!I10</f>
        <v>24244000</v>
      </c>
      <c r="J11" s="87">
        <f>'[2]FCF and NWC'!J10</f>
        <v>27431000</v>
      </c>
      <c r="K11" s="87">
        <f>'[2]FCF and NWC'!K10</f>
        <v>27458000</v>
      </c>
      <c r="L11" s="87">
        <f>'[2]FCF and NWC'!L10</f>
        <v>31632000</v>
      </c>
      <c r="M11" s="87">
        <f>'[2]FCF and NWC'!M10</f>
        <v>30421760</v>
      </c>
      <c r="N11" s="88">
        <f>'[2]FCF and NWC'!N10</f>
        <v>31140835.906998124</v>
      </c>
      <c r="O11" s="176"/>
      <c r="P11" s="177">
        <f>'[2]D&amp;A Forecast'!P13</f>
        <v>26726656.799774114</v>
      </c>
      <c r="Q11" s="177">
        <f>'[2]D&amp;A Forecast'!Q13</f>
        <v>26861767.864356808</v>
      </c>
      <c r="R11" s="177">
        <f>'[2]D&amp;A Forecast'!R13</f>
        <v>27168490.435568623</v>
      </c>
      <c r="S11" s="177">
        <f>'[2]D&amp;A Forecast'!S13</f>
        <v>27630186.369167991</v>
      </c>
      <c r="T11" s="177">
        <f>'[2]D&amp;A Forecast'!T13</f>
        <v>28233266.75698375</v>
      </c>
      <c r="U11" s="177">
        <f>'[2]D&amp;A Forecast'!U13</f>
        <v>28966792.703214403</v>
      </c>
      <c r="V11" s="87"/>
      <c r="W11" s="90"/>
      <c r="AD11" s="91"/>
    </row>
    <row r="12" spans="1:30" outlineLevel="1" x14ac:dyDescent="0.35">
      <c r="C12" s="79" t="s">
        <v>33</v>
      </c>
      <c r="G12" s="87">
        <f>'[2]FCF and NWC'!G58</f>
        <v>17873616.759999998</v>
      </c>
      <c r="H12" s="87">
        <f>'[2]FCF and NWC'!H58</f>
        <v>1990724.0300000086</v>
      </c>
      <c r="I12" s="87">
        <f>'[2]FCF and NWC'!I58</f>
        <v>11256704.209999993</v>
      </c>
      <c r="J12" s="87">
        <f>'[2]FCF and NWC'!J58</f>
        <v>13874774.710000001</v>
      </c>
      <c r="K12" s="87">
        <f>'[2]FCF and NWC'!K58</f>
        <v>6562071.1300000027</v>
      </c>
      <c r="L12" s="87">
        <f>'[2]FCF and NWC'!L58</f>
        <v>35654615.269999996</v>
      </c>
      <c r="M12" s="87">
        <f>'[2]FCF and NWC'!M58</f>
        <v>4998284</v>
      </c>
      <c r="N12" s="88">
        <f>'[2]FCF and NWC'!N58</f>
        <v>-11145154</v>
      </c>
      <c r="O12" s="176"/>
      <c r="P12" s="177">
        <f t="shared" ref="P12:U12" si="9">P4*P20</f>
        <v>15254764.26850706</v>
      </c>
      <c r="Q12" s="177">
        <f t="shared" si="9"/>
        <v>15422566.675460635</v>
      </c>
      <c r="R12" s="177">
        <f t="shared" si="9"/>
        <v>15607637.475566164</v>
      </c>
      <c r="S12" s="177">
        <f t="shared" si="9"/>
        <v>15810536.762748523</v>
      </c>
      <c r="T12" s="177">
        <f t="shared" si="9"/>
        <v>16031884.277427003</v>
      </c>
      <c r="U12" s="177">
        <f t="shared" si="9"/>
        <v>16272362.541588407</v>
      </c>
      <c r="V12" s="87"/>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179">
        <v>0.30175000000000002</v>
      </c>
      <c r="V13" s="94"/>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180" t="s">
        <v>415</v>
      </c>
      <c r="D16" s="181"/>
      <c r="E16" s="181"/>
      <c r="F16" s="181"/>
      <c r="G16" s="181"/>
      <c r="H16" s="181"/>
      <c r="I16" s="181"/>
      <c r="J16" s="182"/>
      <c r="K16" s="183"/>
      <c r="L16" s="183"/>
      <c r="M16" s="182"/>
      <c r="N16" s="184" t="s">
        <v>141</v>
      </c>
      <c r="O16" s="182"/>
      <c r="P16" s="182"/>
      <c r="Q16" s="182"/>
      <c r="R16" s="182"/>
      <c r="S16" s="182"/>
      <c r="T16" s="182"/>
      <c r="U16" s="185"/>
      <c r="W16" s="90"/>
      <c r="AD16" s="91"/>
    </row>
    <row r="17" spans="1:30" outlineLevel="1" x14ac:dyDescent="0.35">
      <c r="C17" s="186" t="s">
        <v>701</v>
      </c>
      <c r="D17" s="619"/>
      <c r="E17" s="619"/>
      <c r="F17" s="619"/>
      <c r="G17" s="619"/>
      <c r="H17" s="619"/>
      <c r="I17" s="619"/>
      <c r="K17" s="187"/>
      <c r="L17" s="187"/>
      <c r="N17" s="620" t="s">
        <v>47</v>
      </c>
      <c r="O17" s="68"/>
      <c r="P17" s="159">
        <f>SUM(G7+H7+I7+J7+L7+M7)/6</f>
        <v>0.13654012422669762</v>
      </c>
      <c r="Q17" s="159">
        <f>P17+0.005</f>
        <v>0.14154012422669762</v>
      </c>
      <c r="R17" s="159">
        <f t="shared" ref="R17:U17" si="10">Q17+0.005</f>
        <v>0.14654012422669763</v>
      </c>
      <c r="S17" s="159">
        <f t="shared" si="10"/>
        <v>0.15154012422669763</v>
      </c>
      <c r="T17" s="159">
        <f t="shared" si="10"/>
        <v>0.15654012422669764</v>
      </c>
      <c r="U17" s="191">
        <f t="shared" si="10"/>
        <v>0.16154012422669764</v>
      </c>
      <c r="V17" s="159"/>
      <c r="W17" s="90"/>
      <c r="AD17" s="91"/>
    </row>
    <row r="18" spans="1:30" outlineLevel="1" x14ac:dyDescent="0.35">
      <c r="C18" s="188" t="s">
        <v>702</v>
      </c>
      <c r="D18" s="619"/>
      <c r="E18" s="619"/>
      <c r="F18" s="619"/>
      <c r="G18" s="619"/>
      <c r="H18" s="619"/>
      <c r="I18" s="619"/>
      <c r="K18" s="621"/>
      <c r="L18" s="621"/>
      <c r="N18" s="622" t="s">
        <v>49</v>
      </c>
      <c r="O18" s="69"/>
      <c r="P18" s="623">
        <f>'[2]D&amp;A Forecast'!$N$8</f>
        <v>0.14379060410284303</v>
      </c>
      <c r="Q18" s="623">
        <f>'[2]D&amp;A Forecast'!$N$8</f>
        <v>0.14379060410284303</v>
      </c>
      <c r="R18" s="623">
        <f>'[2]D&amp;A Forecast'!$N$8</f>
        <v>0.14379060410284303</v>
      </c>
      <c r="S18" s="623">
        <f>'[2]D&amp;A Forecast'!$N$8</f>
        <v>0.14379060410284303</v>
      </c>
      <c r="T18" s="623">
        <f>'[2]D&amp;A Forecast'!$N$8</f>
        <v>0.14379060410284303</v>
      </c>
      <c r="U18" s="262">
        <f>'[2]D&amp;A Forecast'!$N$8</f>
        <v>0.14379060410284303</v>
      </c>
      <c r="V18" s="159"/>
      <c r="W18" s="90"/>
      <c r="AD18" s="91"/>
    </row>
    <row r="19" spans="1:30" outlineLevel="1" x14ac:dyDescent="0.35">
      <c r="C19" s="189" t="s">
        <v>410</v>
      </c>
      <c r="D19" s="619"/>
      <c r="E19" s="619"/>
      <c r="F19" s="619"/>
      <c r="G19" s="619"/>
      <c r="H19" s="619"/>
      <c r="I19" s="619"/>
      <c r="K19" s="187"/>
      <c r="L19" s="187"/>
      <c r="N19" s="190" t="s">
        <v>50</v>
      </c>
      <c r="O19" s="68"/>
      <c r="P19" s="624">
        <v>0.8</v>
      </c>
      <c r="Q19" s="624">
        <v>0.8</v>
      </c>
      <c r="R19" s="624">
        <v>0.8</v>
      </c>
      <c r="S19" s="624">
        <v>0.8</v>
      </c>
      <c r="T19" s="624">
        <v>0.8</v>
      </c>
      <c r="U19" s="627">
        <v>0.8</v>
      </c>
      <c r="V19" s="624"/>
      <c r="W19" s="178" t="s">
        <v>406</v>
      </c>
      <c r="AD19" s="91"/>
    </row>
    <row r="20" spans="1:30" outlineLevel="1" x14ac:dyDescent="0.35">
      <c r="C20" s="189" t="s">
        <v>700</v>
      </c>
      <c r="D20" s="619"/>
      <c r="E20" s="619"/>
      <c r="F20" s="619"/>
      <c r="G20" s="619"/>
      <c r="H20" s="619"/>
      <c r="I20" s="619"/>
      <c r="K20" s="187"/>
      <c r="L20" s="187"/>
      <c r="N20" s="190" t="s">
        <v>51</v>
      </c>
      <c r="O20" s="68"/>
      <c r="P20" s="159">
        <f>SUM($H$12:$L$12)/SUM($H$4:$L$4)</f>
        <v>6.0228879944705167E-2</v>
      </c>
      <c r="Q20" s="159">
        <f t="shared" ref="Q20:U20" si="11">SUM($H$12:$L$12)/SUM($H$4:$L$4)</f>
        <v>6.0228879944705167E-2</v>
      </c>
      <c r="R20" s="159">
        <f t="shared" si="11"/>
        <v>6.0228879944705167E-2</v>
      </c>
      <c r="S20" s="159">
        <f t="shared" si="11"/>
        <v>6.0228879944705167E-2</v>
      </c>
      <c r="T20" s="159">
        <f t="shared" si="11"/>
        <v>6.0228879944705167E-2</v>
      </c>
      <c r="U20" s="191">
        <f t="shared" si="11"/>
        <v>6.0228879944705167E-2</v>
      </c>
      <c r="V20" s="159"/>
      <c r="W20" s="90"/>
      <c r="AD20" s="91"/>
    </row>
    <row r="21" spans="1:30" outlineLevel="1" x14ac:dyDescent="0.35">
      <c r="C21" s="189" t="s">
        <v>411</v>
      </c>
      <c r="D21" s="619"/>
      <c r="E21" s="619"/>
      <c r="F21" s="619"/>
      <c r="G21" s="619"/>
      <c r="H21" s="619"/>
      <c r="I21" s="619"/>
      <c r="K21" s="187"/>
      <c r="L21" s="187"/>
      <c r="N21" s="190" t="s">
        <v>163</v>
      </c>
      <c r="O21" s="68"/>
      <c r="P21" s="159">
        <v>0.01</v>
      </c>
      <c r="Q21" s="159">
        <f>P21+0.001</f>
        <v>1.0999999999999999E-2</v>
      </c>
      <c r="R21" s="159">
        <f t="shared" ref="R21:U21" si="12">Q21+0.001</f>
        <v>1.2E-2</v>
      </c>
      <c r="S21" s="159">
        <f t="shared" si="12"/>
        <v>1.3000000000000001E-2</v>
      </c>
      <c r="T21" s="159">
        <f t="shared" si="12"/>
        <v>1.4000000000000002E-2</v>
      </c>
      <c r="U21" s="191">
        <f t="shared" si="12"/>
        <v>1.5000000000000003E-2</v>
      </c>
      <c r="V21" s="159"/>
      <c r="W21" s="723" t="s">
        <v>526</v>
      </c>
      <c r="X21" s="724"/>
      <c r="Y21" s="724"/>
      <c r="Z21" s="724"/>
      <c r="AA21" s="724"/>
      <c r="AB21" s="724"/>
      <c r="AC21" s="724"/>
      <c r="AD21" s="725"/>
    </row>
    <row r="22" spans="1:30" outlineLevel="1" x14ac:dyDescent="0.35">
      <c r="C22" s="189" t="s">
        <v>412</v>
      </c>
      <c r="D22" s="619"/>
      <c r="E22" s="619"/>
      <c r="F22" s="619"/>
      <c r="G22" s="619"/>
      <c r="H22" s="619"/>
      <c r="I22" s="619"/>
      <c r="O22" s="68"/>
      <c r="U22" s="91"/>
      <c r="W22" s="723"/>
      <c r="X22" s="724"/>
      <c r="Y22" s="724"/>
      <c r="Z22" s="724"/>
      <c r="AA22" s="724"/>
      <c r="AB22" s="724"/>
      <c r="AC22" s="724"/>
      <c r="AD22" s="725"/>
    </row>
    <row r="23" spans="1:30" outlineLevel="1" x14ac:dyDescent="0.35">
      <c r="C23" s="192"/>
      <c r="D23" s="162"/>
      <c r="E23" s="162"/>
      <c r="F23" s="162"/>
      <c r="G23" s="162"/>
      <c r="H23" s="162"/>
      <c r="I23" s="162"/>
      <c r="J23" s="162"/>
      <c r="K23" s="162"/>
      <c r="L23" s="162"/>
      <c r="M23" s="162"/>
      <c r="N23" s="162"/>
      <c r="O23" s="162"/>
      <c r="P23" s="162"/>
      <c r="Q23" s="162"/>
      <c r="R23" s="162"/>
      <c r="S23" s="162"/>
      <c r="T23" s="162"/>
      <c r="U23" s="163"/>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376" t="s">
        <v>3</v>
      </c>
      <c r="Q26" s="167"/>
      <c r="R26" s="167"/>
      <c r="S26" s="167"/>
      <c r="T26" s="167"/>
      <c r="U26" s="194"/>
      <c r="V26" s="105"/>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V27" s="199"/>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V28" s="199"/>
      <c r="W28" s="90"/>
      <c r="AD28" s="91"/>
    </row>
    <row r="29" spans="1:30" x14ac:dyDescent="0.35">
      <c r="C29" s="67" t="s">
        <v>159</v>
      </c>
      <c r="D29" s="106"/>
      <c r="E29" s="106"/>
      <c r="F29" s="107"/>
      <c r="G29" s="200">
        <f t="shared" ref="G29:N29" si="13">G4</f>
        <v>204529862.08000001</v>
      </c>
      <c r="H29" s="200">
        <f t="shared" si="13"/>
        <v>231414219.66</v>
      </c>
      <c r="I29" s="200">
        <f t="shared" si="13"/>
        <v>253783721.47999999</v>
      </c>
      <c r="J29" s="200">
        <f t="shared" si="13"/>
        <v>236961283.94</v>
      </c>
      <c r="K29" s="200">
        <f t="shared" si="13"/>
        <v>205396606.72</v>
      </c>
      <c r="L29" s="200">
        <f t="shared" si="13"/>
        <v>223700665.31</v>
      </c>
      <c r="M29" s="200">
        <f t="shared" si="13"/>
        <v>253279893</v>
      </c>
      <c r="N29" s="201">
        <f t="shared" si="13"/>
        <v>243813546</v>
      </c>
      <c r="O29" s="200"/>
      <c r="P29" s="202">
        <f t="shared" ref="P29:U29" si="14">P4</f>
        <v>253279893.00999999</v>
      </c>
      <c r="Q29" s="202">
        <f t="shared" si="14"/>
        <v>256065971.83310997</v>
      </c>
      <c r="R29" s="202">
        <f t="shared" si="14"/>
        <v>259138763.49510729</v>
      </c>
      <c r="S29" s="202">
        <f t="shared" si="14"/>
        <v>262507567.42054367</v>
      </c>
      <c r="T29" s="202">
        <f t="shared" si="14"/>
        <v>266182673.36443129</v>
      </c>
      <c r="U29" s="202">
        <f t="shared" si="14"/>
        <v>270175413.46489775</v>
      </c>
      <c r="V29" s="200"/>
      <c r="W29" s="90"/>
      <c r="AD29" s="91"/>
    </row>
    <row r="30" spans="1:30" x14ac:dyDescent="0.35">
      <c r="C30" s="111"/>
      <c r="D30" s="112"/>
      <c r="E30" s="112"/>
      <c r="F30" s="107"/>
      <c r="G30" s="120"/>
      <c r="H30" s="120"/>
      <c r="I30" s="120"/>
      <c r="J30" s="120"/>
      <c r="K30" s="120"/>
      <c r="L30" s="120"/>
      <c r="M30" s="120"/>
      <c r="N30" s="121"/>
      <c r="O30" s="203"/>
      <c r="P30" s="204"/>
      <c r="Q30" s="205"/>
      <c r="R30" s="205"/>
      <c r="S30" s="205"/>
      <c r="T30" s="205"/>
      <c r="U30" s="205"/>
      <c r="W30" s="90"/>
      <c r="AD30" s="91"/>
    </row>
    <row r="31" spans="1:30" x14ac:dyDescent="0.35">
      <c r="C31" s="79" t="s">
        <v>52</v>
      </c>
      <c r="D31" s="116"/>
      <c r="E31" s="116"/>
      <c r="F31" s="79"/>
      <c r="G31" s="200">
        <f t="shared" ref="G31:N31" si="15">G8</f>
        <v>3998000</v>
      </c>
      <c r="H31" s="200">
        <f t="shared" si="15"/>
        <v>4701000</v>
      </c>
      <c r="I31" s="200">
        <f t="shared" si="15"/>
        <v>11558000</v>
      </c>
      <c r="J31" s="200">
        <f t="shared" si="15"/>
        <v>9827000</v>
      </c>
      <c r="K31" s="200">
        <f t="shared" si="15"/>
        <v>-6298000</v>
      </c>
      <c r="L31" s="200">
        <f t="shared" si="15"/>
        <v>-260000</v>
      </c>
      <c r="M31" s="200">
        <f t="shared" si="15"/>
        <v>6471240</v>
      </c>
      <c r="N31" s="201">
        <f t="shared" si="15"/>
        <v>-12040835.906998124</v>
      </c>
      <c r="O31" s="200"/>
      <c r="P31" s="202">
        <f t="shared" ref="P31:U31" si="16">P8</f>
        <v>7856211.2559359632</v>
      </c>
      <c r="Q31" s="202">
        <f t="shared" si="16"/>
        <v>9381841.5991316289</v>
      </c>
      <c r="R31" s="202">
        <f t="shared" si="16"/>
        <v>10805736.158957213</v>
      </c>
      <c r="S31" s="202">
        <f t="shared" si="16"/>
        <v>12150243.008189403</v>
      </c>
      <c r="T31" s="202">
        <f t="shared" si="16"/>
        <v>13435001.998478808</v>
      </c>
      <c r="U31" s="202">
        <f t="shared" si="16"/>
        <v>14677377.150904577</v>
      </c>
      <c r="V31" s="200"/>
      <c r="W31" s="90"/>
      <c r="AD31" s="91"/>
    </row>
    <row r="32" spans="1:30" x14ac:dyDescent="0.35">
      <c r="C32" s="111" t="s">
        <v>5</v>
      </c>
      <c r="D32" s="112"/>
      <c r="E32" s="112"/>
      <c r="F32" s="107"/>
      <c r="G32" s="117">
        <f>G31/G29</f>
        <v>1.9547267862705633E-2</v>
      </c>
      <c r="H32" s="117">
        <f>H31/H29</f>
        <v>2.0314222725409163E-2</v>
      </c>
      <c r="I32" s="117">
        <f t="shared" ref="I32:N32" si="17">I31/I29</f>
        <v>4.5542716186037391E-2</v>
      </c>
      <c r="J32" s="117">
        <f t="shared" si="17"/>
        <v>4.1470909663404144E-2</v>
      </c>
      <c r="K32" s="117">
        <f t="shared" si="17"/>
        <v>-3.066262924482261E-2</v>
      </c>
      <c r="L32" s="117">
        <f t="shared" si="17"/>
        <v>-1.162267441805312E-3</v>
      </c>
      <c r="M32" s="117">
        <f t="shared" si="17"/>
        <v>2.5549758108907604E-2</v>
      </c>
      <c r="N32" s="118">
        <f t="shared" si="17"/>
        <v>-4.9385426300301315E-2</v>
      </c>
      <c r="O32" s="117"/>
      <c r="P32" s="206">
        <f>P31/P29</f>
        <v>3.1017903405485821E-2</v>
      </c>
      <c r="Q32" s="206">
        <f t="shared" ref="Q32:U32" si="18">Q31/Q29</f>
        <v>3.6638376946259023E-2</v>
      </c>
      <c r="R32" s="206">
        <f t="shared" si="18"/>
        <v>4.1698648296441501E-2</v>
      </c>
      <c r="S32" s="206">
        <f t="shared" si="18"/>
        <v>4.6285305705966222E-2</v>
      </c>
      <c r="T32" s="206">
        <f t="shared" si="18"/>
        <v>5.047286447561114E-2</v>
      </c>
      <c r="U32" s="206">
        <f t="shared" si="18"/>
        <v>5.4325362040434221E-2</v>
      </c>
      <c r="V32" s="117"/>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19">-G31*G13</f>
        <v>-1164417.5</v>
      </c>
      <c r="H34" s="208">
        <f t="shared" si="19"/>
        <v>-1369166.25</v>
      </c>
      <c r="I34" s="208">
        <f t="shared" si="19"/>
        <v>-3366267.5</v>
      </c>
      <c r="J34" s="208">
        <f t="shared" si="19"/>
        <v>-2862113.75</v>
      </c>
      <c r="K34" s="208">
        <f t="shared" si="19"/>
        <v>1834292.5</v>
      </c>
      <c r="L34" s="208">
        <f t="shared" si="19"/>
        <v>75725</v>
      </c>
      <c r="M34" s="208">
        <f t="shared" si="19"/>
        <v>-1884748.6500000001</v>
      </c>
      <c r="N34" s="209">
        <f t="shared" si="19"/>
        <v>3506893.4579132036</v>
      </c>
      <c r="O34" s="208"/>
      <c r="P34" s="210">
        <f t="shared" ref="P34:U34" si="20">-P31*P13</f>
        <v>-2370611.7464786773</v>
      </c>
      <c r="Q34" s="210">
        <f t="shared" si="20"/>
        <v>-2830970.7025379692</v>
      </c>
      <c r="R34" s="210">
        <f t="shared" si="20"/>
        <v>-3260630.8859653394</v>
      </c>
      <c r="S34" s="210">
        <f t="shared" si="20"/>
        <v>-3666335.8277211525</v>
      </c>
      <c r="T34" s="210">
        <f t="shared" si="20"/>
        <v>-4054011.8530409806</v>
      </c>
      <c r="U34" s="210">
        <f t="shared" si="20"/>
        <v>-4428898.5552854566</v>
      </c>
      <c r="V34" s="208"/>
      <c r="W34" s="90"/>
      <c r="AD34" s="91"/>
    </row>
    <row r="35" spans="3:30" x14ac:dyDescent="0.35">
      <c r="C35" s="112"/>
      <c r="D35" s="112"/>
      <c r="E35" s="112"/>
      <c r="F35" s="107"/>
      <c r="G35" s="131"/>
      <c r="H35" s="131"/>
      <c r="I35" s="131"/>
      <c r="J35" s="131"/>
      <c r="K35" s="131"/>
      <c r="L35" s="131"/>
      <c r="M35" s="131"/>
      <c r="N35" s="132"/>
      <c r="O35" s="132"/>
      <c r="P35" s="211"/>
      <c r="Q35" s="205"/>
      <c r="R35" s="205"/>
      <c r="S35" s="205"/>
      <c r="T35" s="205"/>
      <c r="U35" s="205"/>
      <c r="W35" s="90"/>
      <c r="AD35" s="91"/>
    </row>
    <row r="36" spans="3:30" x14ac:dyDescent="0.35">
      <c r="C36" s="125" t="s">
        <v>8</v>
      </c>
      <c r="D36" s="126"/>
      <c r="E36" s="126"/>
      <c r="F36" s="127"/>
      <c r="G36" s="212">
        <f t="shared" ref="G36:N36" si="21">G31+G34</f>
        <v>2833582.5</v>
      </c>
      <c r="H36" s="212">
        <f t="shared" si="21"/>
        <v>3331833.75</v>
      </c>
      <c r="I36" s="212">
        <f t="shared" si="21"/>
        <v>8191732.5</v>
      </c>
      <c r="J36" s="212">
        <f t="shared" si="21"/>
        <v>6964886.25</v>
      </c>
      <c r="K36" s="212">
        <f t="shared" si="21"/>
        <v>-4463707.5</v>
      </c>
      <c r="L36" s="212">
        <f t="shared" si="21"/>
        <v>-184275</v>
      </c>
      <c r="M36" s="212">
        <f t="shared" si="21"/>
        <v>4586491.3499999996</v>
      </c>
      <c r="N36" s="213">
        <f t="shared" si="21"/>
        <v>-8533942.4490849208</v>
      </c>
      <c r="O36" s="200"/>
      <c r="P36" s="214">
        <f t="shared" ref="P36:U36" si="22">P31+P34</f>
        <v>5485599.5094572864</v>
      </c>
      <c r="Q36" s="214">
        <f t="shared" si="22"/>
        <v>6550870.8965936601</v>
      </c>
      <c r="R36" s="214">
        <f t="shared" si="22"/>
        <v>7545105.2729918733</v>
      </c>
      <c r="S36" s="214">
        <f t="shared" si="22"/>
        <v>8483907.1804682501</v>
      </c>
      <c r="T36" s="214">
        <f t="shared" si="22"/>
        <v>9380990.1454378273</v>
      </c>
      <c r="U36" s="214">
        <f t="shared" si="22"/>
        <v>10248478.59561912</v>
      </c>
      <c r="V36" s="200"/>
      <c r="W36" s="90"/>
      <c r="AD36" s="91"/>
    </row>
    <row r="37" spans="3:30" x14ac:dyDescent="0.35">
      <c r="C37" s="112"/>
      <c r="D37" s="112"/>
      <c r="E37" s="112"/>
      <c r="F37" s="107"/>
      <c r="G37" s="130"/>
      <c r="H37" s="130"/>
      <c r="I37" s="130"/>
      <c r="J37" s="130"/>
      <c r="K37" s="130"/>
      <c r="L37" s="130"/>
      <c r="M37" s="131"/>
      <c r="N37" s="132"/>
      <c r="O37" s="203"/>
      <c r="P37" s="211"/>
      <c r="Q37" s="205"/>
      <c r="R37" s="205"/>
      <c r="S37" s="205"/>
      <c r="T37" s="205"/>
      <c r="U37" s="205"/>
      <c r="W37" s="90"/>
      <c r="AD37" s="91"/>
    </row>
    <row r="38" spans="3:30" x14ac:dyDescent="0.35">
      <c r="C38" s="133" t="s">
        <v>9</v>
      </c>
      <c r="D38" s="112"/>
      <c r="E38" s="112"/>
      <c r="F38" s="112"/>
      <c r="G38" s="131"/>
      <c r="H38" s="131"/>
      <c r="I38" s="131"/>
      <c r="J38" s="131"/>
      <c r="K38" s="131"/>
      <c r="L38" s="131"/>
      <c r="M38" s="131"/>
      <c r="N38" s="132"/>
      <c r="O38" s="132"/>
      <c r="P38" s="211"/>
      <c r="Q38" s="205"/>
      <c r="R38" s="205"/>
      <c r="S38" s="205"/>
      <c r="T38" s="205"/>
      <c r="U38" s="205"/>
      <c r="W38" s="90"/>
      <c r="AD38" s="91"/>
    </row>
    <row r="39" spans="3:30" x14ac:dyDescent="0.35">
      <c r="C39" s="134" t="s">
        <v>160</v>
      </c>
      <c r="D39" s="112"/>
      <c r="E39" s="112"/>
      <c r="F39" s="107"/>
      <c r="G39" s="208">
        <f t="shared" ref="G39:N39" si="23">G11</f>
        <v>19077000</v>
      </c>
      <c r="H39" s="208">
        <f t="shared" si="23"/>
        <v>23581000</v>
      </c>
      <c r="I39" s="208">
        <f t="shared" si="23"/>
        <v>24244000</v>
      </c>
      <c r="J39" s="208">
        <f t="shared" si="23"/>
        <v>27431000</v>
      </c>
      <c r="K39" s="208">
        <f t="shared" si="23"/>
        <v>27458000</v>
      </c>
      <c r="L39" s="208">
        <f t="shared" si="23"/>
        <v>31632000</v>
      </c>
      <c r="M39" s="208">
        <f t="shared" si="23"/>
        <v>30421760</v>
      </c>
      <c r="N39" s="209">
        <f t="shared" si="23"/>
        <v>31140835.906998124</v>
      </c>
      <c r="O39" s="208"/>
      <c r="P39" s="210">
        <f t="shared" ref="P39:U39" si="24">P11</f>
        <v>26726656.799774114</v>
      </c>
      <c r="Q39" s="210">
        <f t="shared" si="24"/>
        <v>26861767.864356808</v>
      </c>
      <c r="R39" s="210">
        <f t="shared" si="24"/>
        <v>27168490.435568623</v>
      </c>
      <c r="S39" s="210">
        <f t="shared" si="24"/>
        <v>27630186.369167991</v>
      </c>
      <c r="T39" s="210">
        <f t="shared" si="24"/>
        <v>28233266.75698375</v>
      </c>
      <c r="U39" s="210">
        <f t="shared" si="24"/>
        <v>28966792.703214403</v>
      </c>
      <c r="V39" s="208"/>
      <c r="W39" s="90"/>
      <c r="AD39" s="91"/>
    </row>
    <row r="40" spans="3:30" x14ac:dyDescent="0.35">
      <c r="C40" s="135" t="s">
        <v>10</v>
      </c>
      <c r="D40" s="112"/>
      <c r="E40" s="112"/>
      <c r="F40" s="107"/>
      <c r="G40" s="117">
        <f t="shared" ref="G40:N40" si="25">G39/G29</f>
        <v>9.327244347594682E-2</v>
      </c>
      <c r="H40" s="117">
        <f t="shared" si="25"/>
        <v>0.10189952905506774</v>
      </c>
      <c r="I40" s="117">
        <f t="shared" si="25"/>
        <v>9.5530161897758301E-2</v>
      </c>
      <c r="J40" s="117">
        <f t="shared" si="25"/>
        <v>0.11576152670976282</v>
      </c>
      <c r="K40" s="117">
        <f t="shared" si="25"/>
        <v>0.13368283166153369</v>
      </c>
      <c r="L40" s="117">
        <f t="shared" si="25"/>
        <v>0.14140324507379087</v>
      </c>
      <c r="M40" s="117">
        <f t="shared" si="25"/>
        <v>0.12011123204320052</v>
      </c>
      <c r="N40" s="118">
        <f t="shared" si="25"/>
        <v>0.12772397767841054</v>
      </c>
      <c r="O40" s="117"/>
      <c r="P40" s="206">
        <f t="shared" ref="P40:U40" si="26">P39/P29</f>
        <v>0.10552222082121178</v>
      </c>
      <c r="Q40" s="206">
        <f t="shared" si="26"/>
        <v>0.10490174728043859</v>
      </c>
      <c r="R40" s="206">
        <f t="shared" si="26"/>
        <v>0.10484147593025611</v>
      </c>
      <c r="S40" s="206">
        <f t="shared" si="26"/>
        <v>0.10525481852073142</v>
      </c>
      <c r="T40" s="206">
        <f t="shared" si="26"/>
        <v>0.10606725975108651</v>
      </c>
      <c r="U40" s="206">
        <f t="shared" si="26"/>
        <v>0.10721476218626341</v>
      </c>
      <c r="V40" s="117"/>
      <c r="W40" s="90"/>
      <c r="AD40" s="91"/>
    </row>
    <row r="41" spans="3:30" x14ac:dyDescent="0.35">
      <c r="C41" s="111"/>
      <c r="D41" s="112"/>
      <c r="E41" s="112"/>
      <c r="F41" s="107"/>
      <c r="G41" s="215"/>
      <c r="H41" s="215"/>
      <c r="I41" s="215"/>
      <c r="J41" s="215"/>
      <c r="K41" s="215"/>
      <c r="L41" s="215"/>
      <c r="M41" s="120"/>
      <c r="N41" s="121"/>
      <c r="O41" s="121"/>
      <c r="P41" s="207"/>
      <c r="Q41" s="205"/>
      <c r="R41" s="205"/>
      <c r="S41" s="205"/>
      <c r="T41" s="205"/>
      <c r="U41" s="205"/>
      <c r="W41" s="90"/>
      <c r="AD41" s="91"/>
    </row>
    <row r="42" spans="3:30" x14ac:dyDescent="0.35">
      <c r="C42" s="112" t="s">
        <v>11</v>
      </c>
      <c r="D42" s="112"/>
      <c r="E42" s="112"/>
      <c r="F42" s="107"/>
      <c r="G42" s="208">
        <v>0</v>
      </c>
      <c r="H42" s="208">
        <f>'[2]FCF and NWC'!H30</f>
        <v>15882892.729999989</v>
      </c>
      <c r="I42" s="208">
        <f>'[2]FCF and NWC'!I30</f>
        <v>-9265980.1799999848</v>
      </c>
      <c r="J42" s="208">
        <f>'[2]FCF and NWC'!J30</f>
        <v>-2618070.5000000075</v>
      </c>
      <c r="K42" s="208">
        <f>'[2]FCF and NWC'!K30</f>
        <v>7312703.5799999982</v>
      </c>
      <c r="L42" s="208">
        <f>'[2]FCF and NWC'!L30</f>
        <v>-29092544.139999993</v>
      </c>
      <c r="M42" s="208">
        <f>'[2]FCF and NWC'!M30</f>
        <v>30656331.269999996</v>
      </c>
      <c r="N42" s="209">
        <f>'[2]FCF and NWC'!N30</f>
        <v>16143438</v>
      </c>
      <c r="O42" s="208"/>
      <c r="P42" s="210">
        <f>-(P12-N12)</f>
        <v>-26399918.26850706</v>
      </c>
      <c r="Q42" s="210">
        <f>-(Q12-P12)</f>
        <v>-167802.40695357509</v>
      </c>
      <c r="R42" s="210">
        <f t="shared" ref="R42:U42" si="27">-(R12-Q12)</f>
        <v>-185070.80010552891</v>
      </c>
      <c r="S42" s="210">
        <f t="shared" si="27"/>
        <v>-202899.28718235902</v>
      </c>
      <c r="T42" s="210">
        <f t="shared" si="27"/>
        <v>-221347.5146784801</v>
      </c>
      <c r="U42" s="210">
        <f t="shared" si="27"/>
        <v>-240478.26416140422</v>
      </c>
      <c r="V42" s="208"/>
      <c r="W42" s="90"/>
      <c r="AD42" s="91"/>
    </row>
    <row r="43" spans="3:30" x14ac:dyDescent="0.35">
      <c r="C43" s="111" t="s">
        <v>12</v>
      </c>
      <c r="D43" s="112"/>
      <c r="E43" s="112"/>
      <c r="F43" s="107"/>
      <c r="G43" s="120">
        <f t="shared" ref="G43:N43" si="28">G42/G29</f>
        <v>0</v>
      </c>
      <c r="H43" s="117">
        <f t="shared" si="28"/>
        <v>6.863403965985998E-2</v>
      </c>
      <c r="I43" s="117">
        <f t="shared" si="28"/>
        <v>-3.6511325966705914E-2</v>
      </c>
      <c r="J43" s="117">
        <f t="shared" si="28"/>
        <v>-1.1048515843891689E-2</v>
      </c>
      <c r="K43" s="117">
        <f t="shared" si="28"/>
        <v>3.5602845133506977E-2</v>
      </c>
      <c r="L43" s="117">
        <f t="shared" si="28"/>
        <v>-0.13005121866617658</v>
      </c>
      <c r="M43" s="117">
        <f t="shared" si="28"/>
        <v>0.121037366633758</v>
      </c>
      <c r="N43" s="118">
        <f t="shared" si="28"/>
        <v>6.6212227601168641E-2</v>
      </c>
      <c r="O43" s="117"/>
      <c r="P43" s="206">
        <f t="shared" ref="P43:U43" si="29">P42/P29</f>
        <v>-0.10423219133097446</v>
      </c>
      <c r="Q43" s="206">
        <f t="shared" si="29"/>
        <v>-6.5530927734099584E-4</v>
      </c>
      <c r="R43" s="206">
        <f t="shared" si="29"/>
        <v>-7.1417644203208201E-4</v>
      </c>
      <c r="S43" s="206">
        <f t="shared" si="29"/>
        <v>-7.7292738329828533E-4</v>
      </c>
      <c r="T43" s="206">
        <f t="shared" si="29"/>
        <v>-8.3156244499593224E-4</v>
      </c>
      <c r="U43" s="206">
        <f t="shared" si="29"/>
        <v>-8.9008196962618179E-4</v>
      </c>
      <c r="V43" s="117"/>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0">G10</f>
        <v>-51833000</v>
      </c>
      <c r="H45" s="208">
        <f t="shared" si="30"/>
        <v>-31978000</v>
      </c>
      <c r="I45" s="208">
        <f t="shared" si="30"/>
        <v>-48904000</v>
      </c>
      <c r="J45" s="208">
        <f t="shared" si="30"/>
        <v>-35455000</v>
      </c>
      <c r="K45" s="208">
        <f t="shared" si="30"/>
        <v>-43633000</v>
      </c>
      <c r="L45" s="208">
        <f t="shared" si="30"/>
        <v>-22841000</v>
      </c>
      <c r="M45" s="208">
        <f t="shared" si="30"/>
        <v>-29980200</v>
      </c>
      <c r="N45" s="209">
        <f t="shared" si="30"/>
        <v>-29980200</v>
      </c>
      <c r="O45" s="208"/>
      <c r="P45" s="210">
        <f t="shared" ref="P45:U45" si="31">P10</f>
        <v>-27666294.444568064</v>
      </c>
      <c r="Q45" s="210">
        <f t="shared" si="31"/>
        <v>-28994887.570790753</v>
      </c>
      <c r="R45" s="210">
        <f t="shared" si="31"/>
        <v>-30379381.275620669</v>
      </c>
      <c r="S45" s="210">
        <f t="shared" si="31"/>
        <v>-31824343.501885917</v>
      </c>
      <c r="T45" s="210">
        <f t="shared" si="31"/>
        <v>-33334615.004370049</v>
      </c>
      <c r="U45" s="210">
        <f t="shared" si="31"/>
        <v>-34915335.883295186</v>
      </c>
      <c r="V45" s="208"/>
      <c r="W45" s="90"/>
      <c r="AD45" s="91"/>
    </row>
    <row r="46" spans="3:30" x14ac:dyDescent="0.35">
      <c r="C46" s="111" t="s">
        <v>12</v>
      </c>
      <c r="D46" s="112"/>
      <c r="E46" s="112"/>
      <c r="F46" s="107"/>
      <c r="G46" s="117">
        <f t="shared" ref="G46:N46" si="32">-(G45/G29)</f>
        <v>0.25342509633007032</v>
      </c>
      <c r="H46" s="117">
        <f t="shared" si="32"/>
        <v>0.13818511259585922</v>
      </c>
      <c r="I46" s="117">
        <f t="shared" si="32"/>
        <v>0.19269951482626513</v>
      </c>
      <c r="J46" s="117">
        <f t="shared" si="32"/>
        <v>0.14962359846504467</v>
      </c>
      <c r="K46" s="117">
        <f t="shared" si="32"/>
        <v>0.21243291550323037</v>
      </c>
      <c r="L46" s="117">
        <f t="shared" si="32"/>
        <v>0.10210519476259666</v>
      </c>
      <c r="M46" s="117">
        <f t="shared" si="32"/>
        <v>0.11836786428206522</v>
      </c>
      <c r="N46" s="118">
        <f t="shared" si="32"/>
        <v>0.12296363549874297</v>
      </c>
      <c r="O46" s="117"/>
      <c r="P46" s="206">
        <f t="shared" ref="P46:U46" si="33">-(P45/P29)</f>
        <v>0.1092320993813581</v>
      </c>
      <c r="Q46" s="206">
        <f t="shared" si="33"/>
        <v>0.1132320993813581</v>
      </c>
      <c r="R46" s="206">
        <f t="shared" si="33"/>
        <v>0.11723209938135809</v>
      </c>
      <c r="S46" s="206">
        <f t="shared" si="33"/>
        <v>0.12123209938135812</v>
      </c>
      <c r="T46" s="206">
        <f t="shared" si="33"/>
        <v>0.12523209938135813</v>
      </c>
      <c r="U46" s="206">
        <f t="shared" si="33"/>
        <v>0.12923209938135813</v>
      </c>
      <c r="V46" s="117"/>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4">H36++H39+H42+H45</f>
        <v>10817726.479999989</v>
      </c>
      <c r="I48" s="212">
        <f t="shared" si="34"/>
        <v>-25734247.679999985</v>
      </c>
      <c r="J48" s="212">
        <f t="shared" si="34"/>
        <v>-3677184.2500000075</v>
      </c>
      <c r="K48" s="212">
        <f t="shared" si="34"/>
        <v>-13326003.920000002</v>
      </c>
      <c r="L48" s="212">
        <f t="shared" si="34"/>
        <v>-20485819.139999993</v>
      </c>
      <c r="M48" s="212">
        <f t="shared" si="34"/>
        <v>35684382.619999997</v>
      </c>
      <c r="N48" s="213">
        <f t="shared" si="34"/>
        <v>8770131.457913205</v>
      </c>
      <c r="O48" s="200"/>
      <c r="P48" s="214">
        <f>P36+P39+P42+P45</f>
        <v>-21853956.403843723</v>
      </c>
      <c r="Q48" s="214">
        <f>Q36+Q39+Q42+Q45</f>
        <v>4249948.7832061425</v>
      </c>
      <c r="R48" s="214">
        <f t="shared" ref="R48:T48" si="35">R36+R39+R42+R45</f>
        <v>4149143.6328343004</v>
      </c>
      <c r="S48" s="214">
        <f t="shared" si="35"/>
        <v>4086850.7605679668</v>
      </c>
      <c r="T48" s="214">
        <f t="shared" si="35"/>
        <v>4058294.3833730519</v>
      </c>
      <c r="U48" s="214">
        <f>U36+U39+U42+U45</f>
        <v>4059457.1513769254</v>
      </c>
      <c r="V48" s="200"/>
      <c r="W48" s="90"/>
      <c r="AD48" s="91"/>
    </row>
    <row r="49" spans="1:30" x14ac:dyDescent="0.35">
      <c r="C49" s="111" t="s">
        <v>6</v>
      </c>
      <c r="D49" s="112"/>
      <c r="E49" s="112"/>
      <c r="F49" s="107"/>
      <c r="G49" s="120"/>
      <c r="H49" s="117">
        <f>-(H48/G48-1)</f>
        <v>1.3615258185606156</v>
      </c>
      <c r="I49" s="117">
        <f t="shared" ref="I49:N49" si="36">-(I48/H48-1)</f>
        <v>3.3788961319717163</v>
      </c>
      <c r="J49" s="117">
        <f t="shared" si="36"/>
        <v>0.85710931612514851</v>
      </c>
      <c r="K49" s="117">
        <f t="shared" si="36"/>
        <v>-2.6239695957579432</v>
      </c>
      <c r="L49" s="117">
        <f t="shared" si="36"/>
        <v>-0.53728148835783851</v>
      </c>
      <c r="M49" s="117">
        <f t="shared" si="36"/>
        <v>2.7419065538035405</v>
      </c>
      <c r="N49" s="117">
        <f t="shared" si="36"/>
        <v>0.75423053969279508</v>
      </c>
      <c r="O49" s="117"/>
      <c r="P49" s="206">
        <f>-(P48/N48-1)</f>
        <v>3.4918618961093348</v>
      </c>
      <c r="Q49" s="206">
        <f>-(Q48/P48-1)</f>
        <v>1.1944704521538558</v>
      </c>
      <c r="R49" s="206">
        <f t="shared" ref="R49:U49" si="37">-(R48/Q48-1)</f>
        <v>2.3719144750679821E-2</v>
      </c>
      <c r="S49" s="206">
        <f t="shared" si="37"/>
        <v>1.5013428740663026E-2</v>
      </c>
      <c r="T49" s="206">
        <f t="shared" si="37"/>
        <v>6.9873794928949629E-3</v>
      </c>
      <c r="U49" s="206">
        <f t="shared" si="37"/>
        <v>-2.8651642636812191E-4</v>
      </c>
      <c r="V49" s="117"/>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8">G6</f>
        <v>23075000</v>
      </c>
      <c r="H51" s="212">
        <f t="shared" si="38"/>
        <v>28282000</v>
      </c>
      <c r="I51" s="212">
        <f t="shared" si="38"/>
        <v>35802000</v>
      </c>
      <c r="J51" s="212">
        <f t="shared" si="38"/>
        <v>37258000</v>
      </c>
      <c r="K51" s="212">
        <f t="shared" si="38"/>
        <v>21160000</v>
      </c>
      <c r="L51" s="212">
        <f t="shared" si="38"/>
        <v>31372000</v>
      </c>
      <c r="M51" s="212">
        <f t="shared" si="38"/>
        <v>36893000</v>
      </c>
      <c r="N51" s="213">
        <f t="shared" si="38"/>
        <v>19100000</v>
      </c>
      <c r="O51" s="200"/>
      <c r="P51" s="214">
        <f t="shared" ref="P51:U51" si="39">P6</f>
        <v>34582868.055710077</v>
      </c>
      <c r="Q51" s="214">
        <f t="shared" si="39"/>
        <v>36243609.463488437</v>
      </c>
      <c r="R51" s="214">
        <f t="shared" si="39"/>
        <v>37974226.594525836</v>
      </c>
      <c r="S51" s="214">
        <f t="shared" si="39"/>
        <v>39780429.377357394</v>
      </c>
      <c r="T51" s="214">
        <f t="shared" si="39"/>
        <v>41668268.755462557</v>
      </c>
      <c r="U51" s="214">
        <f t="shared" si="39"/>
        <v>43644169.85411898</v>
      </c>
      <c r="V51" s="200"/>
      <c r="W51" s="90"/>
      <c r="AD51" s="91"/>
    </row>
    <row r="52" spans="1:30" x14ac:dyDescent="0.35">
      <c r="B52" s="67"/>
      <c r="C52" s="111" t="s">
        <v>6</v>
      </c>
      <c r="D52" s="112"/>
      <c r="E52" s="112"/>
      <c r="F52" s="107"/>
      <c r="G52" s="120"/>
      <c r="H52" s="117">
        <f>H51/G51-1</f>
        <v>0.22565547128927421</v>
      </c>
      <c r="I52" s="117">
        <f t="shared" ref="I52:N52" si="40">I51/H51-1</f>
        <v>0.26589350116681998</v>
      </c>
      <c r="J52" s="117">
        <f t="shared" si="40"/>
        <v>4.0668119099491751E-2</v>
      </c>
      <c r="K52" s="117">
        <f t="shared" si="40"/>
        <v>-0.43206828063771541</v>
      </c>
      <c r="L52" s="117">
        <f t="shared" si="40"/>
        <v>0.48260869565217401</v>
      </c>
      <c r="M52" s="117">
        <f t="shared" si="40"/>
        <v>0.17598495473670783</v>
      </c>
      <c r="N52" s="118">
        <f t="shared" si="40"/>
        <v>-0.48228661263654349</v>
      </c>
      <c r="O52" s="117"/>
      <c r="P52" s="206">
        <f>P51/N51-1</f>
        <v>0.81062136417330244</v>
      </c>
      <c r="Q52" s="206">
        <f t="shared" ref="Q52:U52" si="41">Q51/P51-1</f>
        <v>4.8022084377242757E-2</v>
      </c>
      <c r="R52" s="206">
        <f t="shared" si="41"/>
        <v>4.7749580040608475E-2</v>
      </c>
      <c r="S52" s="206">
        <f t="shared" si="41"/>
        <v>4.7563912284968923E-2</v>
      </c>
      <c r="T52" s="206">
        <f t="shared" si="41"/>
        <v>4.7456485705498652E-2</v>
      </c>
      <c r="U52" s="206">
        <f t="shared" si="41"/>
        <v>4.7419803070109401E-2</v>
      </c>
      <c r="V52" s="117"/>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ht="15" customHeight="1" x14ac:dyDescent="0.35">
      <c r="B55" s="67"/>
      <c r="C55" s="67"/>
      <c r="D55" s="67"/>
      <c r="E55" s="67"/>
      <c r="F55" s="217"/>
      <c r="G55" s="217"/>
      <c r="H55" s="217"/>
      <c r="I55" s="217"/>
      <c r="J55" s="217"/>
      <c r="K55" s="217"/>
      <c r="O55" s="69"/>
      <c r="W55" s="90"/>
      <c r="AD55" s="91"/>
    </row>
    <row r="56" spans="1:30" x14ac:dyDescent="0.35">
      <c r="A56" s="37"/>
      <c r="B56" s="37" t="s">
        <v>1</v>
      </c>
      <c r="C56" s="37"/>
      <c r="D56" s="37"/>
      <c r="E56" s="37"/>
      <c r="F56" s="218"/>
      <c r="G56" s="218"/>
      <c r="H56" s="218"/>
      <c r="I56" s="218"/>
      <c r="J56" s="218"/>
      <c r="K56" s="218"/>
      <c r="L56" s="142"/>
      <c r="M56" s="142"/>
      <c r="N56" s="142"/>
      <c r="O56" s="219"/>
      <c r="P56" s="168"/>
      <c r="Q56" s="168" t="s">
        <v>130</v>
      </c>
      <c r="R56" s="168" t="s">
        <v>131</v>
      </c>
      <c r="S56" s="168" t="s">
        <v>138</v>
      </c>
      <c r="T56" s="168" t="s">
        <v>139</v>
      </c>
      <c r="U56" s="168" t="s">
        <v>708</v>
      </c>
      <c r="V56" s="199"/>
      <c r="W56" s="90"/>
      <c r="AD56" s="91"/>
    </row>
    <row r="57" spans="1:30" x14ac:dyDescent="0.35">
      <c r="J57" s="195">
        <v>0</v>
      </c>
      <c r="K57" s="195">
        <f>J57+1</f>
        <v>1</v>
      </c>
      <c r="L57" s="195">
        <f t="shared" ref="L57:N57" si="42">K57+1</f>
        <v>2</v>
      </c>
      <c r="M57" s="195">
        <f t="shared" si="42"/>
        <v>3</v>
      </c>
      <c r="N57" s="195">
        <f t="shared" si="42"/>
        <v>4</v>
      </c>
      <c r="O57" s="219"/>
      <c r="P57" s="220">
        <v>0</v>
      </c>
      <c r="Q57" s="220">
        <f>P57+1</f>
        <v>1</v>
      </c>
      <c r="R57" s="220">
        <f t="shared" ref="R57:U57" si="43">Q57+1</f>
        <v>2</v>
      </c>
      <c r="S57" s="220">
        <f t="shared" si="43"/>
        <v>3</v>
      </c>
      <c r="T57" s="220">
        <f t="shared" si="43"/>
        <v>4</v>
      </c>
      <c r="U57" s="220">
        <f t="shared" si="43"/>
        <v>5</v>
      </c>
      <c r="V57" s="195"/>
      <c r="W57" s="221"/>
      <c r="X57" s="222"/>
      <c r="AD57" s="91"/>
    </row>
    <row r="58" spans="1:30" x14ac:dyDescent="0.35">
      <c r="C58" s="133" t="s">
        <v>15</v>
      </c>
      <c r="D58" s="133"/>
      <c r="E58" s="133"/>
      <c r="F58" s="223"/>
      <c r="G58" s="203"/>
      <c r="H58" s="203"/>
      <c r="I58" s="203"/>
      <c r="J58" s="203"/>
      <c r="K58" s="203"/>
      <c r="L58" s="203"/>
      <c r="M58" s="203"/>
      <c r="N58" s="203"/>
      <c r="O58" s="203"/>
      <c r="P58" s="202"/>
      <c r="Q58" s="202">
        <f>Q48</f>
        <v>4249948.7832061425</v>
      </c>
      <c r="R58" s="202">
        <f t="shared" ref="R58:S58" si="44">R48</f>
        <v>4149143.6328343004</v>
      </c>
      <c r="S58" s="202">
        <f t="shared" si="44"/>
        <v>4086850.7605679668</v>
      </c>
      <c r="T58" s="202">
        <f>T48</f>
        <v>4058294.3833730519</v>
      </c>
      <c r="U58" s="202">
        <f>U48</f>
        <v>4059457.1513769254</v>
      </c>
      <c r="V58" s="200"/>
      <c r="W58" s="221"/>
      <c r="X58" s="222"/>
      <c r="AD58" s="91"/>
    </row>
    <row r="59" spans="1:30" x14ac:dyDescent="0.35">
      <c r="C59" s="224" t="s">
        <v>16</v>
      </c>
      <c r="D59" s="224"/>
      <c r="E59" s="224"/>
      <c r="F59" s="127"/>
      <c r="G59" s="225"/>
      <c r="H59" s="225"/>
      <c r="I59" s="225"/>
      <c r="J59" s="225"/>
      <c r="K59" s="225"/>
      <c r="L59" s="225"/>
      <c r="M59" s="225"/>
      <c r="N59" s="225"/>
      <c r="O59" s="132"/>
      <c r="P59" s="226"/>
      <c r="Q59" s="227"/>
      <c r="R59" s="227"/>
      <c r="S59" s="227"/>
      <c r="T59" s="227"/>
      <c r="U59" s="227">
        <f>($U$58*(1+$H$71))/($H$70-$H$71)</f>
        <v>71828594.453698531</v>
      </c>
      <c r="V59" s="43"/>
      <c r="W59" s="221"/>
      <c r="X59" s="222"/>
      <c r="AD59" s="91"/>
    </row>
    <row r="60" spans="1:30" x14ac:dyDescent="0.35">
      <c r="C60" s="131" t="s">
        <v>17</v>
      </c>
      <c r="D60" s="131"/>
      <c r="E60" s="131"/>
      <c r="F60" s="107"/>
      <c r="G60" s="132"/>
      <c r="H60" s="132"/>
      <c r="I60" s="132"/>
      <c r="J60" s="132"/>
      <c r="K60" s="132"/>
      <c r="L60" s="132"/>
      <c r="M60" s="132"/>
      <c r="N60" s="132"/>
      <c r="O60" s="132"/>
      <c r="P60" s="210"/>
      <c r="Q60" s="210">
        <f t="shared" ref="Q60:S60" si="45">Q58+Q59</f>
        <v>4249948.7832061425</v>
      </c>
      <c r="R60" s="210">
        <f t="shared" si="45"/>
        <v>4149143.6328343004</v>
      </c>
      <c r="S60" s="210">
        <f t="shared" si="45"/>
        <v>4086850.7605679668</v>
      </c>
      <c r="T60" s="210">
        <f>T58+T59</f>
        <v>4058294.3833730519</v>
      </c>
      <c r="U60" s="210">
        <f>U58+U59</f>
        <v>75888051.605075449</v>
      </c>
      <c r="V60" s="208"/>
      <c r="W60" s="221"/>
      <c r="X60" s="222"/>
      <c r="AD60" s="91"/>
    </row>
    <row r="61" spans="1:30" x14ac:dyDescent="0.35">
      <c r="C61" s="131" t="s">
        <v>18</v>
      </c>
      <c r="D61" s="131"/>
      <c r="E61" s="131"/>
      <c r="F61" s="107"/>
      <c r="G61" s="228"/>
      <c r="H61" s="228"/>
      <c r="I61" s="228"/>
      <c r="J61" s="228"/>
      <c r="K61" s="228"/>
      <c r="L61" s="228"/>
      <c r="M61" s="228"/>
      <c r="N61" s="228"/>
      <c r="O61" s="228"/>
      <c r="P61" s="229"/>
      <c r="Q61" s="229">
        <f t="shared" ref="Q61:U61" si="46">1/(1+$H$70)^Q57</f>
        <v>0.93251950254300287</v>
      </c>
      <c r="R61" s="229">
        <f t="shared" si="46"/>
        <v>0.86959262262304959</v>
      </c>
      <c r="S61" s="229">
        <f t="shared" si="46"/>
        <v>0.81091207986351144</v>
      </c>
      <c r="T61" s="229">
        <f>1/(1+$H$70)^T57</f>
        <v>0.75619132932043354</v>
      </c>
      <c r="U61" s="229">
        <f t="shared" si="46"/>
        <v>0.70516316224522269</v>
      </c>
      <c r="V61" s="630"/>
      <c r="W61" s="231"/>
      <c r="X61" s="230"/>
      <c r="AD61" s="91"/>
    </row>
    <row r="62" spans="1:30" x14ac:dyDescent="0.35">
      <c r="C62" s="131" t="s">
        <v>19</v>
      </c>
      <c r="D62" s="131"/>
      <c r="E62" s="131"/>
      <c r="F62" s="107"/>
      <c r="G62" s="132"/>
      <c r="H62" s="132"/>
      <c r="I62" s="132"/>
      <c r="J62" s="132"/>
      <c r="K62" s="132"/>
      <c r="L62" s="132"/>
      <c r="M62" s="132"/>
      <c r="N62" s="132"/>
      <c r="O62" s="132"/>
      <c r="P62" s="210"/>
      <c r="Q62" s="210">
        <f t="shared" ref="Q62:T62" si="47">Q60*Q61</f>
        <v>3963160.1251486321</v>
      </c>
      <c r="R62" s="210">
        <f t="shared" si="47"/>
        <v>3608064.6933161067</v>
      </c>
      <c r="S62" s="210">
        <f t="shared" si="47"/>
        <v>3314076.6503439434</v>
      </c>
      <c r="T62" s="210">
        <f t="shared" si="47"/>
        <v>3068847.0245365174</v>
      </c>
      <c r="U62" s="210">
        <f>U60*U61</f>
        <v>53513458.446463652</v>
      </c>
      <c r="V62" s="208"/>
      <c r="W62" s="221"/>
      <c r="X62" s="222"/>
      <c r="AD62" s="91"/>
    </row>
    <row r="63" spans="1:30" x14ac:dyDescent="0.35">
      <c r="C63" s="232" t="s">
        <v>20</v>
      </c>
      <c r="D63" s="232"/>
      <c r="E63" s="232"/>
      <c r="F63" s="233"/>
      <c r="G63" s="232"/>
      <c r="H63" s="232"/>
      <c r="I63" s="232"/>
      <c r="J63" s="232"/>
      <c r="K63" s="232"/>
      <c r="L63" s="232"/>
      <c r="M63" s="232"/>
      <c r="N63" s="232"/>
      <c r="O63" s="234"/>
      <c r="P63" s="235"/>
      <c r="Q63" s="235"/>
      <c r="R63" s="235"/>
      <c r="S63" s="235"/>
      <c r="T63" s="235"/>
      <c r="U63" s="235">
        <f>SUM(Q62:U62)</f>
        <v>67467606.939808846</v>
      </c>
      <c r="V63" s="410"/>
      <c r="W63" s="221"/>
      <c r="X63" s="222"/>
      <c r="AD63" s="91"/>
    </row>
    <row r="64" spans="1:30" x14ac:dyDescent="0.35">
      <c r="C64" s="131" t="s">
        <v>21</v>
      </c>
      <c r="D64" s="131"/>
      <c r="E64" s="131"/>
      <c r="F64" s="107"/>
      <c r="G64" s="132"/>
      <c r="H64" s="132"/>
      <c r="I64" s="132"/>
      <c r="J64" s="132"/>
      <c r="K64" s="132"/>
      <c r="L64" s="132"/>
      <c r="M64" s="132"/>
      <c r="N64" s="132"/>
      <c r="O64" s="132"/>
      <c r="P64" s="210"/>
      <c r="Q64" s="236"/>
      <c r="R64" s="236"/>
      <c r="S64" s="236"/>
      <c r="T64" s="236"/>
      <c r="U64" s="236">
        <f>-SUM('[2]Liabilities &amp; Financing'!J13)</f>
        <v>-99386062</v>
      </c>
      <c r="V64" s="43"/>
      <c r="W64" s="221"/>
      <c r="X64" s="222"/>
      <c r="AD64" s="91"/>
    </row>
    <row r="65" spans="1:30" x14ac:dyDescent="0.35">
      <c r="C65" s="131" t="s">
        <v>22</v>
      </c>
      <c r="D65" s="131"/>
      <c r="E65" s="131"/>
      <c r="F65" s="107"/>
      <c r="G65" s="132"/>
      <c r="H65" s="132"/>
      <c r="I65" s="132"/>
      <c r="J65" s="132"/>
      <c r="K65" s="132"/>
      <c r="L65" s="132"/>
      <c r="M65" s="132"/>
      <c r="N65" s="132"/>
      <c r="O65" s="132"/>
      <c r="P65" s="210"/>
      <c r="Q65" s="236"/>
      <c r="R65" s="236"/>
      <c r="S65" s="236"/>
      <c r="T65" s="236"/>
      <c r="U65" s="236">
        <f>'[2]Cash Flow Statement'!M29</f>
        <v>5106382</v>
      </c>
      <c r="V65" s="43"/>
      <c r="W65" s="221"/>
      <c r="X65" s="222"/>
      <c r="AD65" s="91"/>
    </row>
    <row r="66" spans="1:30" x14ac:dyDescent="0.35">
      <c r="C66" s="131" t="s">
        <v>23</v>
      </c>
      <c r="D66" s="131"/>
      <c r="E66" s="131"/>
      <c r="F66" s="107"/>
      <c r="G66" s="132"/>
      <c r="H66" s="132"/>
      <c r="I66" s="132"/>
      <c r="J66" s="132"/>
      <c r="K66" s="132"/>
      <c r="L66" s="132"/>
      <c r="M66" s="132"/>
      <c r="N66" s="132"/>
      <c r="O66" s="132"/>
      <c r="P66" s="236"/>
      <c r="Q66" s="236"/>
      <c r="R66" s="236"/>
      <c r="S66" s="236"/>
      <c r="T66" s="236"/>
      <c r="U66" s="236">
        <f>SUM(U63:U65)</f>
        <v>-26812073.060191154</v>
      </c>
      <c r="V66" s="43"/>
      <c r="W66" s="221"/>
      <c r="X66" s="222"/>
      <c r="AD66" s="91"/>
    </row>
    <row r="67" spans="1:30" x14ac:dyDescent="0.35">
      <c r="B67" s="67"/>
      <c r="C67" s="67"/>
      <c r="D67" s="67"/>
      <c r="E67" s="67"/>
      <c r="F67" s="237"/>
      <c r="O67" s="69"/>
      <c r="W67" s="90"/>
      <c r="AD67" s="91"/>
    </row>
    <row r="68" spans="1:30" s="195" customFormat="1" x14ac:dyDescent="0.35">
      <c r="A68" s="37"/>
      <c r="B68" s="37" t="s">
        <v>56</v>
      </c>
      <c r="C68" s="37"/>
      <c r="D68" s="37"/>
      <c r="E68" s="37"/>
      <c r="F68" s="238"/>
      <c r="G68" s="142"/>
      <c r="H68" s="142"/>
      <c r="I68" s="142"/>
      <c r="J68" s="142"/>
      <c r="K68" s="142"/>
      <c r="L68" s="142"/>
      <c r="M68" s="142"/>
      <c r="N68" s="142"/>
      <c r="O68" s="219"/>
      <c r="P68" s="68"/>
      <c r="Q68" s="68"/>
      <c r="R68" s="68"/>
      <c r="S68" s="68"/>
      <c r="T68" s="68"/>
      <c r="U68" s="68"/>
      <c r="V68" s="68"/>
      <c r="W68" s="239"/>
      <c r="AD68" s="240"/>
    </row>
    <row r="69" spans="1:30" x14ac:dyDescent="0.35">
      <c r="B69" s="67"/>
      <c r="C69" s="67"/>
      <c r="D69" s="67"/>
      <c r="E69" s="67"/>
      <c r="F69" s="237"/>
      <c r="O69" s="69"/>
      <c r="W69" s="90"/>
      <c r="AD69" s="91"/>
    </row>
    <row r="70" spans="1:30" x14ac:dyDescent="0.35">
      <c r="C70" s="182" t="s">
        <v>520</v>
      </c>
      <c r="D70" s="182"/>
      <c r="E70" s="182"/>
      <c r="F70" s="241"/>
      <c r="G70" s="182"/>
      <c r="H70" s="242">
        <f>I76</f>
        <v>7.2363631294548009E-2</v>
      </c>
      <c r="K70" s="69"/>
      <c r="O70" s="69"/>
      <c r="W70" s="90"/>
      <c r="AD70" s="91"/>
    </row>
    <row r="71" spans="1:30" x14ac:dyDescent="0.35">
      <c r="C71" s="162" t="s">
        <v>57</v>
      </c>
      <c r="D71" s="162"/>
      <c r="E71" s="162"/>
      <c r="F71" s="243"/>
      <c r="G71" s="162"/>
      <c r="H71" s="244">
        <v>1.4999999999999999E-2</v>
      </c>
      <c r="K71" s="69"/>
      <c r="O71" s="69"/>
      <c r="W71" s="90"/>
      <c r="AD71" s="91"/>
    </row>
    <row r="72" spans="1:30" x14ac:dyDescent="0.35">
      <c r="B72" s="67"/>
      <c r="C72" s="67"/>
      <c r="D72" s="67"/>
      <c r="E72" s="67"/>
      <c r="F72" s="237"/>
      <c r="O72" s="69"/>
      <c r="W72" s="90"/>
      <c r="AD72" s="91"/>
    </row>
    <row r="73" spans="1:30" x14ac:dyDescent="0.35">
      <c r="B73" s="67"/>
      <c r="E73" s="141"/>
      <c r="O73" s="100"/>
      <c r="W73" s="90"/>
      <c r="AD73" s="91"/>
    </row>
    <row r="74" spans="1:30" x14ac:dyDescent="0.35">
      <c r="A74" s="37"/>
      <c r="B74" s="37" t="s">
        <v>164</v>
      </c>
      <c r="C74" s="142"/>
      <c r="D74" s="142"/>
      <c r="E74" s="142"/>
      <c r="F74" s="142"/>
      <c r="G74" s="142"/>
      <c r="H74" s="142"/>
      <c r="I74" s="142"/>
      <c r="J74" s="142"/>
      <c r="K74" s="142"/>
      <c r="L74" s="142"/>
      <c r="M74" s="142"/>
      <c r="N74" s="142"/>
      <c r="W74" s="90"/>
      <c r="AD74" s="91"/>
    </row>
    <row r="75" spans="1:30" x14ac:dyDescent="0.35">
      <c r="G75" s="68" t="s">
        <v>25</v>
      </c>
      <c r="I75" s="67" t="s">
        <v>519</v>
      </c>
      <c r="W75" s="90"/>
      <c r="AD75" s="91"/>
    </row>
    <row r="76" spans="1:30" x14ac:dyDescent="0.35">
      <c r="B76" s="245"/>
      <c r="C76" s="139" t="s">
        <v>25</v>
      </c>
      <c r="D76" s="154"/>
      <c r="E76" s="154"/>
      <c r="F76" s="154"/>
      <c r="G76" s="246">
        <f>H79*$G$85+ H80*$G$89</f>
        <v>7.2869303742704172E-2</v>
      </c>
      <c r="H76" s="154"/>
      <c r="I76" s="246">
        <f>I79*$G$85+ I80*$G$89</f>
        <v>7.2363631294548009E-2</v>
      </c>
      <c r="W76" s="723" t="s">
        <v>521</v>
      </c>
      <c r="X76" s="724"/>
      <c r="Y76" s="724"/>
      <c r="Z76" s="724"/>
      <c r="AA76" s="724"/>
      <c r="AB76" s="724"/>
      <c r="AC76" s="724"/>
      <c r="AD76" s="725"/>
    </row>
    <row r="77" spans="1:30" x14ac:dyDescent="0.35">
      <c r="W77" s="723"/>
      <c r="X77" s="724"/>
      <c r="Y77" s="724"/>
      <c r="Z77" s="724"/>
      <c r="AA77" s="724"/>
      <c r="AB77" s="724"/>
      <c r="AC77" s="724"/>
      <c r="AD77" s="725"/>
    </row>
    <row r="78" spans="1:30" ht="15.65" customHeight="1" x14ac:dyDescent="0.35">
      <c r="B78" s="247"/>
      <c r="G78" s="247" t="s">
        <v>48</v>
      </c>
      <c r="H78" s="247" t="s">
        <v>165</v>
      </c>
      <c r="I78" s="67" t="s">
        <v>518</v>
      </c>
      <c r="W78" s="723"/>
      <c r="X78" s="724"/>
      <c r="Y78" s="724"/>
      <c r="Z78" s="724"/>
      <c r="AA78" s="724"/>
      <c r="AB78" s="724"/>
      <c r="AC78" s="724"/>
      <c r="AD78" s="725"/>
    </row>
    <row r="79" spans="1:30" x14ac:dyDescent="0.35">
      <c r="C79" s="248" t="s">
        <v>118</v>
      </c>
      <c r="D79" s="182"/>
      <c r="E79" s="182"/>
      <c r="F79" s="182"/>
      <c r="G79" s="249">
        <f>'[2]Equity Dev'!J4</f>
        <v>29381606</v>
      </c>
      <c r="H79" s="250">
        <f>G79/(SUM(G79:G80))</f>
        <v>0.22817533668467149</v>
      </c>
      <c r="I79" s="251">
        <v>0.4</v>
      </c>
      <c r="W79" s="723"/>
      <c r="X79" s="724"/>
      <c r="Y79" s="724"/>
      <c r="Z79" s="724"/>
      <c r="AA79" s="724"/>
      <c r="AB79" s="724"/>
      <c r="AC79" s="724"/>
      <c r="AD79" s="725"/>
    </row>
    <row r="80" spans="1:30" x14ac:dyDescent="0.35">
      <c r="C80" s="252" t="s">
        <v>31</v>
      </c>
      <c r="D80" s="162"/>
      <c r="E80" s="162"/>
      <c r="F80" s="162"/>
      <c r="G80" s="253">
        <f>SUM('[2]Liabilities &amp; Financing'!J4:J5)</f>
        <v>99386062</v>
      </c>
      <c r="H80" s="254">
        <f>G80/(SUM(G79:G80))</f>
        <v>0.77182466331532851</v>
      </c>
      <c r="I80" s="252">
        <v>0.6</v>
      </c>
      <c r="W80" s="723"/>
      <c r="X80" s="724"/>
      <c r="Y80" s="724"/>
      <c r="Z80" s="724"/>
      <c r="AA80" s="724"/>
      <c r="AB80" s="724"/>
      <c r="AC80" s="724"/>
      <c r="AD80" s="725"/>
    </row>
    <row r="81" spans="3:30" x14ac:dyDescent="0.35">
      <c r="C81" s="67"/>
      <c r="G81" s="255"/>
      <c r="H81" s="256"/>
      <c r="W81" s="90"/>
      <c r="AD81" s="91"/>
    </row>
    <row r="82" spans="3:30" x14ac:dyDescent="0.35">
      <c r="C82" s="68" t="s">
        <v>211</v>
      </c>
      <c r="G82" s="257">
        <v>2.5000000000000001E-2</v>
      </c>
      <c r="W82" s="258" t="s">
        <v>553</v>
      </c>
      <c r="AD82" s="91"/>
    </row>
    <row r="83" spans="3:30" x14ac:dyDescent="0.35">
      <c r="C83" s="68" t="s">
        <v>634</v>
      </c>
      <c r="G83" s="256">
        <f>'[2]Capital Structure'!F26+0.1</f>
        <v>1.0530683050734166</v>
      </c>
      <c r="I83" s="190"/>
      <c r="W83" s="258" t="s">
        <v>636</v>
      </c>
      <c r="X83" s="190"/>
      <c r="AD83" s="91"/>
    </row>
    <row r="84" spans="3:30" x14ac:dyDescent="0.35">
      <c r="C84" s="68" t="s">
        <v>166</v>
      </c>
      <c r="G84" s="259">
        <v>4.3299999999999998E-2</v>
      </c>
      <c r="W84" s="258" t="s">
        <v>707</v>
      </c>
      <c r="X84" s="190"/>
      <c r="AD84" s="91"/>
    </row>
    <row r="85" spans="3:30" x14ac:dyDescent="0.35">
      <c r="C85" s="252" t="s">
        <v>30</v>
      </c>
      <c r="D85" s="162"/>
      <c r="E85" s="162"/>
      <c r="F85" s="162"/>
      <c r="G85" s="244">
        <f>G82+G83*G84</f>
        <v>7.0597857609678932E-2</v>
      </c>
      <c r="H85" s="162"/>
      <c r="W85" s="258" t="s">
        <v>408</v>
      </c>
      <c r="X85" s="190"/>
      <c r="AD85" s="91"/>
    </row>
    <row r="86" spans="3:30" x14ac:dyDescent="0.35">
      <c r="W86" s="258"/>
      <c r="X86" s="190"/>
      <c r="AD86" s="91"/>
    </row>
    <row r="87" spans="3:30" x14ac:dyDescent="0.35">
      <c r="C87" s="68" t="s">
        <v>29</v>
      </c>
      <c r="G87" s="260">
        <f>'[2]Liabilities &amp; Financing'!J24</f>
        <v>0.10532160938220894</v>
      </c>
      <c r="W87" s="258" t="s">
        <v>704</v>
      </c>
      <c r="X87" s="190"/>
      <c r="AD87" s="91"/>
    </row>
    <row r="88" spans="3:30" x14ac:dyDescent="0.35">
      <c r="C88" s="68" t="s">
        <v>27</v>
      </c>
      <c r="G88" s="259">
        <f>P13</f>
        <v>0.30175000000000002</v>
      </c>
      <c r="W88" s="258" t="s">
        <v>706</v>
      </c>
      <c r="X88" s="190"/>
      <c r="AD88" s="91"/>
    </row>
    <row r="89" spans="3:30" x14ac:dyDescent="0.35">
      <c r="C89" s="252" t="s">
        <v>167</v>
      </c>
      <c r="D89" s="162"/>
      <c r="E89" s="162"/>
      <c r="F89" s="162"/>
      <c r="G89" s="244">
        <f>G87*(1-G88)</f>
        <v>7.3540813751127393E-2</v>
      </c>
      <c r="H89" s="162"/>
      <c r="W89" s="258" t="s">
        <v>705</v>
      </c>
      <c r="X89" s="190"/>
      <c r="AD89" s="91"/>
    </row>
    <row r="90" spans="3:30" x14ac:dyDescent="0.35">
      <c r="W90" s="258"/>
      <c r="X90" s="190"/>
      <c r="AD90" s="91"/>
    </row>
    <row r="91" spans="3:30" x14ac:dyDescent="0.35">
      <c r="W91" s="258" t="s">
        <v>409</v>
      </c>
      <c r="X91" s="190"/>
      <c r="AD91" s="91"/>
    </row>
    <row r="92" spans="3:30" x14ac:dyDescent="0.35">
      <c r="W92" s="258" t="s">
        <v>407</v>
      </c>
      <c r="X92" s="190"/>
      <c r="AD92" s="91"/>
    </row>
    <row r="93" spans="3:30" x14ac:dyDescent="0.35">
      <c r="W93" s="90"/>
      <c r="AD93" s="91"/>
    </row>
    <row r="94" spans="3:30" x14ac:dyDescent="0.35">
      <c r="W94" s="161"/>
      <c r="X94" s="162"/>
      <c r="Y94" s="162"/>
      <c r="Z94" s="162"/>
      <c r="AA94" s="162"/>
      <c r="AB94" s="162"/>
      <c r="AC94" s="162"/>
      <c r="AD94" s="163"/>
    </row>
  </sheetData>
  <mergeCells count="2">
    <mergeCell ref="W76:AD80"/>
    <mergeCell ref="W21:AD2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F11ED-719A-42C7-A877-5D246550E6FB}">
  <sheetPr codeName="Sheet5">
    <tabColor theme="4"/>
  </sheetPr>
  <dimension ref="A1:AD94"/>
  <sheetViews>
    <sheetView showGridLines="0" zoomScale="70" zoomScaleNormal="70" workbookViewId="0"/>
  </sheetViews>
  <sheetFormatPr defaultColWidth="14.54296875" defaultRowHeight="15.5" outlineLevelRow="1" x14ac:dyDescent="0.35"/>
  <cols>
    <col min="1" max="1" width="2.54296875" style="67" customWidth="1"/>
    <col min="2"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0" width="16.54296875" style="68" customWidth="1"/>
    <col min="21" max="21" width="17.54296875" style="68" customWidth="1"/>
    <col min="22" max="22" width="12.81640625" style="68" customWidth="1"/>
    <col min="23" max="24" width="14.54296875" style="68" customWidth="1"/>
    <col min="25" max="27" width="14.54296875" style="68"/>
    <col min="28" max="28" width="20.26953125" style="68" customWidth="1"/>
    <col min="29" max="16384" width="14.54296875" style="68"/>
  </cols>
  <sheetData>
    <row r="1" spans="1:30" x14ac:dyDescent="0.35">
      <c r="M1" s="261"/>
      <c r="O1" s="78"/>
    </row>
    <row r="2" spans="1:30" outlineLevel="1" x14ac:dyDescent="0.35">
      <c r="A2" s="164"/>
      <c r="B2" s="71"/>
      <c r="C2" s="37" t="s">
        <v>53</v>
      </c>
      <c r="D2" s="71"/>
      <c r="E2" s="71"/>
      <c r="F2" s="71"/>
      <c r="G2" s="165" t="s">
        <v>2</v>
      </c>
      <c r="H2" s="166"/>
      <c r="I2" s="166"/>
      <c r="J2" s="166"/>
      <c r="K2" s="166"/>
      <c r="L2" s="166"/>
      <c r="M2" s="166"/>
      <c r="N2" s="166"/>
      <c r="O2" s="78"/>
      <c r="P2" s="167" t="s">
        <v>3</v>
      </c>
      <c r="Q2" s="167"/>
      <c r="R2" s="167"/>
      <c r="S2" s="167"/>
      <c r="T2" s="167"/>
      <c r="U2" s="167"/>
      <c r="V2" s="105"/>
      <c r="W2" s="74" t="s">
        <v>238</v>
      </c>
      <c r="X2" s="75"/>
      <c r="Y2" s="75"/>
      <c r="Z2" s="75"/>
      <c r="AA2" s="75"/>
      <c r="AB2" s="75"/>
      <c r="AC2" s="75"/>
      <c r="AD2" s="76"/>
    </row>
    <row r="3" spans="1:30" outlineLevel="1" x14ac:dyDescent="0.35">
      <c r="A3" s="164"/>
      <c r="B3" s="71"/>
      <c r="C3" s="37" t="s">
        <v>127</v>
      </c>
      <c r="D3" s="37"/>
      <c r="E3" s="37"/>
      <c r="F3" s="37"/>
      <c r="G3" s="37" t="s">
        <v>120</v>
      </c>
      <c r="H3" s="37" t="s">
        <v>121</v>
      </c>
      <c r="I3" s="37" t="s">
        <v>122</v>
      </c>
      <c r="J3" s="72" t="s">
        <v>123</v>
      </c>
      <c r="K3" s="72" t="s">
        <v>124</v>
      </c>
      <c r="L3" s="72" t="s">
        <v>125</v>
      </c>
      <c r="M3" s="72" t="s">
        <v>162</v>
      </c>
      <c r="N3" s="72" t="s">
        <v>128</v>
      </c>
      <c r="O3" s="80"/>
      <c r="P3" s="168" t="s">
        <v>129</v>
      </c>
      <c r="Q3" s="168" t="s">
        <v>130</v>
      </c>
      <c r="R3" s="168" t="s">
        <v>131</v>
      </c>
      <c r="S3" s="168" t="s">
        <v>138</v>
      </c>
      <c r="T3" s="168" t="s">
        <v>139</v>
      </c>
      <c r="U3" s="168" t="s">
        <v>708</v>
      </c>
      <c r="V3" s="199"/>
      <c r="W3" s="90"/>
      <c r="AD3" s="91"/>
    </row>
    <row r="4" spans="1:30" outlineLevel="1" x14ac:dyDescent="0.35">
      <c r="C4" s="67" t="s">
        <v>159</v>
      </c>
      <c r="D4" s="67"/>
      <c r="E4" s="67"/>
      <c r="F4" s="67"/>
      <c r="G4" s="43">
        <f>'[2]P&amp;L'!G4</f>
        <v>204529862.08000001</v>
      </c>
      <c r="H4" s="43">
        <f>'[2]P&amp;L'!H4</f>
        <v>231414219.66</v>
      </c>
      <c r="I4" s="43">
        <f>'[2]P&amp;L'!I4</f>
        <v>253783721.47999999</v>
      </c>
      <c r="J4" s="43">
        <f>'[2]P&amp;L'!J4</f>
        <v>236961283.94</v>
      </c>
      <c r="K4" s="43">
        <f>'[2]P&amp;L'!K4</f>
        <v>205396606.72</v>
      </c>
      <c r="L4" s="43">
        <f>'[2]P&amp;L'!L4</f>
        <v>223700665.31</v>
      </c>
      <c r="M4" s="43">
        <f>'[2]P&amp;L'!M4</f>
        <v>253279893</v>
      </c>
      <c r="N4" s="77">
        <f>'[2]P&amp;L'!N4</f>
        <v>243813546</v>
      </c>
      <c r="O4" s="169"/>
      <c r="P4" s="170">
        <f>M4*1+P21</f>
        <v>253279893.01499999</v>
      </c>
      <c r="Q4" s="170">
        <f>P4*(1+Q21)</f>
        <v>257332371.30324</v>
      </c>
      <c r="R4" s="170">
        <f>Q4*(1+R21)</f>
        <v>261707021.61539507</v>
      </c>
      <c r="S4" s="170">
        <f>R4*(1+S21)</f>
        <v>266417748.0044722</v>
      </c>
      <c r="T4" s="170">
        <f>S4*(1+T21)</f>
        <v>271479685.21655715</v>
      </c>
      <c r="U4" s="173">
        <f>T4*(1+U21)</f>
        <v>276909278.9208883</v>
      </c>
      <c r="V4" s="628"/>
      <c r="W4" s="90"/>
      <c r="AD4" s="91"/>
    </row>
    <row r="5" spans="1:30" outlineLevel="1" x14ac:dyDescent="0.35">
      <c r="C5" s="79" t="s">
        <v>117</v>
      </c>
      <c r="G5" s="43">
        <f>'[2]Gross Profit Dev'!C7</f>
        <v>100865000</v>
      </c>
      <c r="H5" s="43">
        <f>'[2]Gross Profit Dev'!D7</f>
        <v>100865000</v>
      </c>
      <c r="I5" s="43">
        <f>'[2]Gross Profit Dev'!E7</f>
        <v>127717000</v>
      </c>
      <c r="J5" s="43">
        <f>'[2]Gross Profit Dev'!F7</f>
        <v>129379000</v>
      </c>
      <c r="K5" s="43">
        <f>'[2]Gross Profit Dev'!G7</f>
        <v>109022000</v>
      </c>
      <c r="L5" s="43">
        <f>'[2]Gross Profit Dev'!H7</f>
        <v>118931000</v>
      </c>
      <c r="M5" s="43">
        <f>'[2]Gross Profit Dev'!I7</f>
        <v>136657000</v>
      </c>
      <c r="N5" s="77">
        <f>'[2]Gross Profit Dev'!J7</f>
        <v>63522000</v>
      </c>
      <c r="O5" s="171"/>
      <c r="P5" s="170">
        <f>M5*1.015</f>
        <v>138706855</v>
      </c>
      <c r="Q5" s="170">
        <f>P5*1.015</f>
        <v>140787457.82499999</v>
      </c>
      <c r="R5" s="170">
        <f t="shared" ref="R5:U5" si="0">Q5*1.015</f>
        <v>142899269.69237497</v>
      </c>
      <c r="S5" s="170">
        <f t="shared" si="0"/>
        <v>145042758.73776057</v>
      </c>
      <c r="T5" s="170">
        <f t="shared" si="0"/>
        <v>147218400.11882696</v>
      </c>
      <c r="U5" s="173">
        <f t="shared" si="0"/>
        <v>149426676.12060934</v>
      </c>
      <c r="V5" s="628"/>
      <c r="W5" s="172" t="s">
        <v>525</v>
      </c>
      <c r="AD5" s="91"/>
    </row>
    <row r="6" spans="1:30" outlineLevel="1" x14ac:dyDescent="0.35">
      <c r="C6" s="79" t="s">
        <v>54</v>
      </c>
      <c r="G6" s="43">
        <f>'[2]Gross Profit Dev'!C9</f>
        <v>23075000</v>
      </c>
      <c r="H6" s="43">
        <f>'[2]Gross Profit Dev'!D9</f>
        <v>28282000</v>
      </c>
      <c r="I6" s="43">
        <f>'[2]Gross Profit Dev'!E9</f>
        <v>35802000</v>
      </c>
      <c r="J6" s="43">
        <f>'[2]Gross Profit Dev'!F9</f>
        <v>37258000</v>
      </c>
      <c r="K6" s="43">
        <f>'[2]Gross Profit Dev'!G9</f>
        <v>21160000</v>
      </c>
      <c r="L6" s="43">
        <f>'[2]Gross Profit Dev'!H9</f>
        <v>31372000</v>
      </c>
      <c r="M6" s="43">
        <f>'[2]Gross Profit Dev'!I9</f>
        <v>36893000</v>
      </c>
      <c r="N6" s="77">
        <f>'[2]Gross Profit Dev'!K9</f>
        <v>19100000</v>
      </c>
      <c r="O6" s="171"/>
      <c r="P6" s="173">
        <f>P4*P17</f>
        <v>34582868.056392781</v>
      </c>
      <c r="Q6" s="173">
        <f t="shared" ref="Q6:U6" si="1">Q4*Q17</f>
        <v>37709517.658327468</v>
      </c>
      <c r="R6" s="173">
        <f t="shared" si="1"/>
        <v>40967649.674672991</v>
      </c>
      <c r="S6" s="173">
        <f t="shared" si="1"/>
        <v>44369244.848861828</v>
      </c>
      <c r="T6" s="173">
        <f t="shared" si="1"/>
        <v>47927057.353155769</v>
      </c>
      <c r="U6" s="173">
        <f t="shared" si="1"/>
        <v>50270144.894823335</v>
      </c>
      <c r="V6" s="472"/>
      <c r="W6" s="90"/>
      <c r="AD6" s="91"/>
    </row>
    <row r="7" spans="1:30" outlineLevel="1" x14ac:dyDescent="0.35">
      <c r="C7" s="79" t="s">
        <v>55</v>
      </c>
      <c r="G7" s="84">
        <f>G6/G4</f>
        <v>0.11281971133865246</v>
      </c>
      <c r="H7" s="84">
        <f>H6/H4</f>
        <v>0.12221375178047691</v>
      </c>
      <c r="I7" s="84">
        <f t="shared" ref="I7:N7" si="2">I6/I4</f>
        <v>0.14107287808379568</v>
      </c>
      <c r="J7" s="84">
        <f t="shared" si="2"/>
        <v>0.15723243637316697</v>
      </c>
      <c r="K7" s="84">
        <f t="shared" si="2"/>
        <v>0.10302020241671109</v>
      </c>
      <c r="L7" s="84">
        <f t="shared" si="2"/>
        <v>0.14024097763198556</v>
      </c>
      <c r="M7" s="84">
        <f t="shared" si="2"/>
        <v>0.14566099015210812</v>
      </c>
      <c r="N7" s="85">
        <f t="shared" si="2"/>
        <v>7.8338551378109231E-2</v>
      </c>
      <c r="O7" s="174"/>
      <c r="P7" s="175">
        <f>P17</f>
        <v>0.13654012422669762</v>
      </c>
      <c r="Q7" s="175">
        <f t="shared" ref="Q7:U7" si="3">Q17</f>
        <v>0.14654012422669763</v>
      </c>
      <c r="R7" s="175">
        <f t="shared" si="3"/>
        <v>0.15654012422669764</v>
      </c>
      <c r="S7" s="175">
        <f t="shared" si="3"/>
        <v>0.16654012422669764</v>
      </c>
      <c r="T7" s="175">
        <f t="shared" si="3"/>
        <v>0.17654012422669765</v>
      </c>
      <c r="U7" s="175">
        <f t="shared" si="3"/>
        <v>0.18154012422669766</v>
      </c>
      <c r="V7" s="629"/>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7856211.2566186674</v>
      </c>
      <c r="Q8" s="173">
        <f t="shared" ref="Q8:U8" si="5">Q6-Q11</f>
        <v>11096384.368364006</v>
      </c>
      <c r="R8" s="173">
        <f t="shared" si="5"/>
        <v>14114529.154154558</v>
      </c>
      <c r="S8" s="173">
        <f t="shared" si="5"/>
        <v>16959278.428489037</v>
      </c>
      <c r="T8" s="173">
        <f t="shared" si="5"/>
        <v>19673476.172503423</v>
      </c>
      <c r="U8" s="173">
        <f t="shared" si="5"/>
        <v>21303352.191608932</v>
      </c>
      <c r="V8" s="472"/>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3.101790340756895E-2</v>
      </c>
      <c r="Q9" s="175">
        <f t="shared" ref="Q9:U9" si="7">Q8/Q4</f>
        <v>4.3120825849337262E-2</v>
      </c>
      <c r="R9" s="175">
        <f t="shared" si="7"/>
        <v>5.3932558121796537E-2</v>
      </c>
      <c r="S9" s="175">
        <f t="shared" si="7"/>
        <v>6.3656714147303547E-2</v>
      </c>
      <c r="T9" s="175">
        <f t="shared" si="7"/>
        <v>7.2467581347053833E-2</v>
      </c>
      <c r="U9" s="175">
        <f t="shared" si="7"/>
        <v>7.6932605056167877E-2</v>
      </c>
      <c r="V9" s="629"/>
      <c r="W9" s="90"/>
      <c r="AD9" s="91"/>
    </row>
    <row r="10" spans="1:30" outlineLevel="1" x14ac:dyDescent="0.35">
      <c r="C10" s="79" t="s">
        <v>50</v>
      </c>
      <c r="G10" s="87">
        <f>'[2]FCF and NWC'!G9</f>
        <v>-51833000</v>
      </c>
      <c r="H10" s="87">
        <f>'[2]FCF and NWC'!H9</f>
        <v>-31978000</v>
      </c>
      <c r="I10" s="87">
        <f>'[2]FCF and NWC'!I9</f>
        <v>-48904000</v>
      </c>
      <c r="J10" s="87">
        <f>'[2]FCF and NWC'!J9</f>
        <v>-35455000</v>
      </c>
      <c r="K10" s="87">
        <f>'[2]FCF and NWC'!K9</f>
        <v>-43633000</v>
      </c>
      <c r="L10" s="87">
        <f>'[2]FCF and NWC'!L9</f>
        <v>-22841000</v>
      </c>
      <c r="M10" s="87">
        <f>-('[2]Cash Flow Statement'!M17+'[2]Cash Flow Statement'!M18-'[2]Cash Flow Statement'!M19)</f>
        <v>-29980200</v>
      </c>
      <c r="N10" s="87">
        <f>M10</f>
        <v>-29980200</v>
      </c>
      <c r="O10" s="176"/>
      <c r="P10" s="177">
        <f>-P6*0.75</f>
        <v>-25937151.042294584</v>
      </c>
      <c r="Q10" s="177">
        <f t="shared" ref="Q10:U10" si="8">-Q6*0.75</f>
        <v>-28282138.243745603</v>
      </c>
      <c r="R10" s="177">
        <f t="shared" si="8"/>
        <v>-30725737.256004743</v>
      </c>
      <c r="S10" s="177">
        <f t="shared" si="8"/>
        <v>-33276933.636646371</v>
      </c>
      <c r="T10" s="177">
        <f t="shared" si="8"/>
        <v>-35945293.014866829</v>
      </c>
      <c r="U10" s="646">
        <f t="shared" si="8"/>
        <v>-37702608.671117499</v>
      </c>
      <c r="V10" s="87"/>
      <c r="W10" s="178" t="s">
        <v>523</v>
      </c>
      <c r="AD10" s="91"/>
    </row>
    <row r="11" spans="1:30" outlineLevel="1" x14ac:dyDescent="0.35">
      <c r="C11" s="79" t="s">
        <v>142</v>
      </c>
      <c r="G11" s="87">
        <f>'[2]FCF and NWC'!G10</f>
        <v>19077000</v>
      </c>
      <c r="H11" s="87">
        <f>'[2]FCF and NWC'!H10</f>
        <v>23581000</v>
      </c>
      <c r="I11" s="87">
        <f>'[2]FCF and NWC'!I10</f>
        <v>24244000</v>
      </c>
      <c r="J11" s="87">
        <f>'[2]FCF and NWC'!J10</f>
        <v>27431000</v>
      </c>
      <c r="K11" s="87">
        <f>'[2]FCF and NWC'!K10</f>
        <v>27458000</v>
      </c>
      <c r="L11" s="87">
        <f>'[2]FCF and NWC'!L10</f>
        <v>31632000</v>
      </c>
      <c r="M11" s="87">
        <f>'[2]FCF and NWC'!M10</f>
        <v>30421760</v>
      </c>
      <c r="N11" s="88">
        <f>'[2]FCF and NWC'!N10</f>
        <v>31140835.906998124</v>
      </c>
      <c r="O11" s="176"/>
      <c r="P11" s="177">
        <f>'[2]D&amp;A Forecast'!P18</f>
        <v>26726656.799774114</v>
      </c>
      <c r="Q11" s="177">
        <f>'[2]D&amp;A Forecast'!Q18</f>
        <v>26613133.289963461</v>
      </c>
      <c r="R11" s="177">
        <f>'[2]D&amp;A Forecast'!R18</f>
        <v>26853120.520518433</v>
      </c>
      <c r="S11" s="177">
        <f>'[2]D&amp;A Forecast'!S18</f>
        <v>27409966.420372792</v>
      </c>
      <c r="T11" s="177">
        <f>'[2]D&amp;A Forecast'!T18</f>
        <v>28253581.180652346</v>
      </c>
      <c r="U11" s="646">
        <f>'[2]D&amp;A Forecast'!U13</f>
        <v>28966792.703214403</v>
      </c>
      <c r="V11" s="87"/>
      <c r="W11" s="90"/>
      <c r="AD11" s="91"/>
    </row>
    <row r="12" spans="1:30" outlineLevel="1" x14ac:dyDescent="0.35">
      <c r="C12" s="79" t="s">
        <v>33</v>
      </c>
      <c r="G12" s="87">
        <f>'[2]FCF and NWC'!G58</f>
        <v>17873616.759999998</v>
      </c>
      <c r="H12" s="87">
        <f>'[2]FCF and NWC'!H58</f>
        <v>1990724.0300000086</v>
      </c>
      <c r="I12" s="87">
        <f>'[2]FCF and NWC'!I58</f>
        <v>11256704.209999993</v>
      </c>
      <c r="J12" s="87">
        <f>'[2]FCF and NWC'!J58</f>
        <v>13874774.710000001</v>
      </c>
      <c r="K12" s="87">
        <f>'[2]FCF and NWC'!K58</f>
        <v>6562071.1300000027</v>
      </c>
      <c r="L12" s="87">
        <f>'[2]FCF and NWC'!L58</f>
        <v>35654615.269999996</v>
      </c>
      <c r="M12" s="87">
        <f>'[2]FCF and NWC'!M58</f>
        <v>4998284</v>
      </c>
      <c r="N12" s="88">
        <f>'[2]FCF and NWC'!N58</f>
        <v>-11145154</v>
      </c>
      <c r="O12" s="176"/>
      <c r="P12" s="177">
        <f>P4*P20</f>
        <v>15254764.268808203</v>
      </c>
      <c r="Q12" s="177">
        <f>Q4*Q20</f>
        <v>15498840.497109136</v>
      </c>
      <c r="R12" s="177">
        <f>R4*R20</f>
        <v>15762320.78555999</v>
      </c>
      <c r="S12" s="177">
        <f>S4*S20</f>
        <v>16046042.55970007</v>
      </c>
      <c r="T12" s="177">
        <f>T4*T20</f>
        <v>16350917.36833437</v>
      </c>
      <c r="U12" s="646">
        <f t="shared" ref="U12" si="9">U4*U20</f>
        <v>16677935.715701059</v>
      </c>
      <c r="V12" s="87"/>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647">
        <v>0.30175000000000002</v>
      </c>
      <c r="V13" s="94"/>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631" t="s">
        <v>415</v>
      </c>
      <c r="D16" s="632"/>
      <c r="E16" s="632"/>
      <c r="F16" s="632"/>
      <c r="G16" s="632"/>
      <c r="H16" s="632"/>
      <c r="I16" s="632"/>
      <c r="J16" s="633"/>
      <c r="K16" s="634"/>
      <c r="L16" s="634"/>
      <c r="M16" s="633"/>
      <c r="N16" s="635" t="s">
        <v>141</v>
      </c>
      <c r="O16" s="633"/>
      <c r="P16" s="633"/>
      <c r="Q16" s="633"/>
      <c r="R16" s="633"/>
      <c r="S16" s="633"/>
      <c r="T16" s="633"/>
      <c r="U16" s="636"/>
      <c r="W16" s="90"/>
      <c r="AD16" s="91"/>
    </row>
    <row r="17" spans="1:30" outlineLevel="1" x14ac:dyDescent="0.35">
      <c r="C17" s="637" t="s">
        <v>527</v>
      </c>
      <c r="D17" s="619"/>
      <c r="E17" s="619"/>
      <c r="F17" s="619"/>
      <c r="G17" s="619"/>
      <c r="H17" s="619"/>
      <c r="I17" s="619"/>
      <c r="K17" s="187"/>
      <c r="L17" s="187"/>
      <c r="N17" s="620" t="s">
        <v>47</v>
      </c>
      <c r="O17" s="68"/>
      <c r="P17" s="159">
        <f>SUM(G7+H7+I7+J7+L7+M7)/6</f>
        <v>0.13654012422669762</v>
      </c>
      <c r="Q17" s="159">
        <f>P17+0.01</f>
        <v>0.14654012422669763</v>
      </c>
      <c r="R17" s="159">
        <f t="shared" ref="R17:T17" si="10">Q17+0.01</f>
        <v>0.15654012422669764</v>
      </c>
      <c r="S17" s="159">
        <f t="shared" si="10"/>
        <v>0.16654012422669764</v>
      </c>
      <c r="T17" s="159">
        <f t="shared" si="10"/>
        <v>0.17654012422669765</v>
      </c>
      <c r="U17" s="638">
        <f t="shared" ref="U17" si="11">T17+0.005</f>
        <v>0.18154012422669766</v>
      </c>
      <c r="V17" s="159"/>
      <c r="W17" s="90"/>
      <c r="AD17" s="91"/>
    </row>
    <row r="18" spans="1:30" outlineLevel="1" x14ac:dyDescent="0.35">
      <c r="C18" s="639" t="s">
        <v>702</v>
      </c>
      <c r="D18" s="619"/>
      <c r="E18" s="619"/>
      <c r="F18" s="619"/>
      <c r="G18" s="619"/>
      <c r="H18" s="619"/>
      <c r="I18" s="619"/>
      <c r="K18" s="621"/>
      <c r="L18" s="621"/>
      <c r="N18" s="190" t="s">
        <v>49</v>
      </c>
      <c r="O18" s="68"/>
      <c r="P18" s="623">
        <f>'[2]D&amp;A Forecast'!$N$8</f>
        <v>0.14379060410284303</v>
      </c>
      <c r="Q18" s="623">
        <f>'[2]D&amp;A Forecast'!$N$8</f>
        <v>0.14379060410284303</v>
      </c>
      <c r="R18" s="623">
        <f>'[2]D&amp;A Forecast'!$N$8</f>
        <v>0.14379060410284303</v>
      </c>
      <c r="S18" s="623">
        <f>'[2]D&amp;A Forecast'!$N$8</f>
        <v>0.14379060410284303</v>
      </c>
      <c r="T18" s="623">
        <f>'[2]D&amp;A Forecast'!$N$8</f>
        <v>0.14379060410284303</v>
      </c>
      <c r="U18" s="640">
        <f>'[2]D&amp;A Forecast'!$N$8</f>
        <v>0.14379060410284303</v>
      </c>
      <c r="V18" s="159"/>
      <c r="W18" s="90"/>
      <c r="AD18" s="91"/>
    </row>
    <row r="19" spans="1:30" outlineLevel="1" x14ac:dyDescent="0.35">
      <c r="C19" s="641" t="s">
        <v>528</v>
      </c>
      <c r="D19" s="619"/>
      <c r="E19" s="619"/>
      <c r="F19" s="619"/>
      <c r="G19" s="619"/>
      <c r="H19" s="619"/>
      <c r="I19" s="619"/>
      <c r="K19" s="187"/>
      <c r="L19" s="187"/>
      <c r="N19" s="190" t="s">
        <v>50</v>
      </c>
      <c r="O19" s="68"/>
      <c r="P19" s="624">
        <v>0.75</v>
      </c>
      <c r="Q19" s="624">
        <v>0.75</v>
      </c>
      <c r="R19" s="624">
        <v>0.75</v>
      </c>
      <c r="S19" s="624">
        <v>0.75</v>
      </c>
      <c r="T19" s="624">
        <v>0.75</v>
      </c>
      <c r="U19" s="627">
        <v>0.75</v>
      </c>
      <c r="V19" s="624"/>
      <c r="W19" s="178" t="s">
        <v>406</v>
      </c>
      <c r="AD19" s="91"/>
    </row>
    <row r="20" spans="1:30" outlineLevel="1" x14ac:dyDescent="0.35">
      <c r="C20" s="641" t="s">
        <v>700</v>
      </c>
      <c r="D20" s="619"/>
      <c r="E20" s="619"/>
      <c r="F20" s="619"/>
      <c r="G20" s="619"/>
      <c r="H20" s="619"/>
      <c r="I20" s="619"/>
      <c r="K20" s="187"/>
      <c r="L20" s="187"/>
      <c r="N20" s="190" t="s">
        <v>51</v>
      </c>
      <c r="O20" s="68"/>
      <c r="P20" s="159">
        <f>SUM($H$12:$L$12)/SUM($H$4:$L$4)</f>
        <v>6.0228879944705167E-2</v>
      </c>
      <c r="Q20" s="159">
        <f>SUM($H$12:$L$12)/SUM($H$4:$L$4)</f>
        <v>6.0228879944705167E-2</v>
      </c>
      <c r="R20" s="159">
        <f>SUM($H$12:$L$12)/SUM($H$4:$L$4)</f>
        <v>6.0228879944705167E-2</v>
      </c>
      <c r="S20" s="159">
        <f>SUM($H$12:$L$12)/SUM($H$4:$L$4)</f>
        <v>6.0228879944705167E-2</v>
      </c>
      <c r="T20" s="159">
        <f>SUM($H$12:$L$12)/SUM($H$4:$L$4)</f>
        <v>6.0228879944705167E-2</v>
      </c>
      <c r="U20" s="638">
        <f t="shared" ref="U20" si="12">SUM($H$12:$L$12)/SUM($H$4:$L$4)</f>
        <v>6.0228879944705167E-2</v>
      </c>
      <c r="V20" s="159"/>
      <c r="W20" s="90"/>
      <c r="AD20" s="91"/>
    </row>
    <row r="21" spans="1:30" outlineLevel="1" x14ac:dyDescent="0.35">
      <c r="C21" s="641" t="s">
        <v>411</v>
      </c>
      <c r="D21" s="619"/>
      <c r="E21" s="619"/>
      <c r="F21" s="619"/>
      <c r="G21" s="619"/>
      <c r="H21" s="619"/>
      <c r="I21" s="619"/>
      <c r="K21" s="187"/>
      <c r="L21" s="187"/>
      <c r="N21" s="190" t="s">
        <v>163</v>
      </c>
      <c r="O21" s="68"/>
      <c r="P21" s="159">
        <v>1.4999999999999999E-2</v>
      </c>
      <c r="Q21" s="159">
        <f>P21+0.001</f>
        <v>1.6E-2</v>
      </c>
      <c r="R21" s="159">
        <f t="shared" ref="R21:U21" si="13">Q21+0.001</f>
        <v>1.7000000000000001E-2</v>
      </c>
      <c r="S21" s="159">
        <f t="shared" si="13"/>
        <v>1.8000000000000002E-2</v>
      </c>
      <c r="T21" s="159">
        <f t="shared" si="13"/>
        <v>1.9000000000000003E-2</v>
      </c>
      <c r="U21" s="638">
        <f t="shared" si="13"/>
        <v>2.0000000000000004E-2</v>
      </c>
      <c r="V21" s="159"/>
      <c r="W21" s="723" t="s">
        <v>526</v>
      </c>
      <c r="X21" s="724"/>
      <c r="Y21" s="724"/>
      <c r="Z21" s="724"/>
      <c r="AA21" s="724"/>
      <c r="AB21" s="724"/>
      <c r="AC21" s="724"/>
      <c r="AD21" s="725"/>
    </row>
    <row r="22" spans="1:30" outlineLevel="1" x14ac:dyDescent="0.35">
      <c r="C22" s="641" t="s">
        <v>412</v>
      </c>
      <c r="D22" s="619"/>
      <c r="E22" s="619"/>
      <c r="F22" s="619"/>
      <c r="G22" s="619"/>
      <c r="H22" s="619"/>
      <c r="I22" s="619"/>
      <c r="O22" s="68"/>
      <c r="U22" s="642"/>
      <c r="W22" s="723"/>
      <c r="X22" s="724"/>
      <c r="Y22" s="724"/>
      <c r="Z22" s="724"/>
      <c r="AA22" s="724"/>
      <c r="AB22" s="724"/>
      <c r="AC22" s="724"/>
      <c r="AD22" s="725"/>
    </row>
    <row r="23" spans="1:30" outlineLevel="1" x14ac:dyDescent="0.35">
      <c r="C23" s="643"/>
      <c r="D23" s="644"/>
      <c r="E23" s="644"/>
      <c r="F23" s="644"/>
      <c r="G23" s="644"/>
      <c r="H23" s="644"/>
      <c r="I23" s="644"/>
      <c r="J23" s="644"/>
      <c r="K23" s="644"/>
      <c r="L23" s="644"/>
      <c r="M23" s="644"/>
      <c r="N23" s="644"/>
      <c r="O23" s="644"/>
      <c r="P23" s="644"/>
      <c r="Q23" s="644"/>
      <c r="R23" s="644"/>
      <c r="S23" s="644"/>
      <c r="T23" s="644"/>
      <c r="U23" s="645"/>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167" t="s">
        <v>3</v>
      </c>
      <c r="Q26" s="167"/>
      <c r="R26" s="167"/>
      <c r="S26" s="167"/>
      <c r="T26" s="167"/>
      <c r="U26" s="167"/>
      <c r="V26" s="105"/>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V27" s="199"/>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V28" s="199"/>
      <c r="W28" s="90"/>
      <c r="AD28" s="91"/>
    </row>
    <row r="29" spans="1:30" x14ac:dyDescent="0.35">
      <c r="C29" s="67" t="s">
        <v>159</v>
      </c>
      <c r="D29" s="106"/>
      <c r="E29" s="106"/>
      <c r="F29" s="107"/>
      <c r="G29" s="200">
        <f t="shared" ref="G29:N29" si="14">G4</f>
        <v>204529862.08000001</v>
      </c>
      <c r="H29" s="200">
        <f t="shared" si="14"/>
        <v>231414219.66</v>
      </c>
      <c r="I29" s="200">
        <f t="shared" si="14"/>
        <v>253783721.47999999</v>
      </c>
      <c r="J29" s="200">
        <f t="shared" si="14"/>
        <v>236961283.94</v>
      </c>
      <c r="K29" s="200">
        <f t="shared" si="14"/>
        <v>205396606.72</v>
      </c>
      <c r="L29" s="200">
        <f t="shared" si="14"/>
        <v>223700665.31</v>
      </c>
      <c r="M29" s="200">
        <f t="shared" si="14"/>
        <v>253279893</v>
      </c>
      <c r="N29" s="201">
        <f t="shared" si="14"/>
        <v>243813546</v>
      </c>
      <c r="O29" s="200"/>
      <c r="P29" s="202">
        <f>P4</f>
        <v>253279893.01499999</v>
      </c>
      <c r="Q29" s="202">
        <f>Q4</f>
        <v>257332371.30324</v>
      </c>
      <c r="R29" s="202">
        <f>R4</f>
        <v>261707021.61539507</v>
      </c>
      <c r="S29" s="202">
        <f>S4</f>
        <v>266417748.0044722</v>
      </c>
      <c r="T29" s="202">
        <f>T4</f>
        <v>271479685.21655715</v>
      </c>
      <c r="U29" s="202">
        <f t="shared" ref="U29" si="15">U4</f>
        <v>276909278.9208883</v>
      </c>
      <c r="V29" s="200"/>
      <c r="W29" s="90"/>
      <c r="AD29" s="91"/>
    </row>
    <row r="30" spans="1:30" x14ac:dyDescent="0.35">
      <c r="C30" s="111"/>
      <c r="D30" s="112"/>
      <c r="E30" s="112"/>
      <c r="F30" s="107"/>
      <c r="G30" s="215"/>
      <c r="H30" s="215"/>
      <c r="I30" s="215"/>
      <c r="J30" s="215"/>
      <c r="K30" s="215"/>
      <c r="L30" s="215"/>
      <c r="M30" s="215"/>
      <c r="N30" s="263"/>
      <c r="O30" s="201"/>
      <c r="P30" s="202"/>
      <c r="Q30" s="236"/>
      <c r="R30" s="236"/>
      <c r="S30" s="236"/>
      <c r="T30" s="236"/>
      <c r="U30" s="205"/>
      <c r="W30" s="90"/>
      <c r="AD30" s="91"/>
    </row>
    <row r="31" spans="1:30" x14ac:dyDescent="0.35">
      <c r="C31" s="79" t="s">
        <v>52</v>
      </c>
      <c r="D31" s="116"/>
      <c r="E31" s="116"/>
      <c r="F31" s="79"/>
      <c r="G31" s="200">
        <f t="shared" ref="G31:N31" si="16">G8</f>
        <v>3998000</v>
      </c>
      <c r="H31" s="200">
        <f t="shared" si="16"/>
        <v>4701000</v>
      </c>
      <c r="I31" s="200">
        <f t="shared" si="16"/>
        <v>11558000</v>
      </c>
      <c r="J31" s="200">
        <f t="shared" si="16"/>
        <v>9827000</v>
      </c>
      <c r="K31" s="200">
        <f t="shared" si="16"/>
        <v>-6298000</v>
      </c>
      <c r="L31" s="200">
        <f t="shared" si="16"/>
        <v>-260000</v>
      </c>
      <c r="M31" s="200">
        <f t="shared" si="16"/>
        <v>6471240</v>
      </c>
      <c r="N31" s="201">
        <f t="shared" si="16"/>
        <v>-12040835.906998124</v>
      </c>
      <c r="O31" s="200"/>
      <c r="P31" s="202">
        <f>P8</f>
        <v>7856211.2566186674</v>
      </c>
      <c r="Q31" s="202">
        <f>Q8</f>
        <v>11096384.368364006</v>
      </c>
      <c r="R31" s="202">
        <f>R8</f>
        <v>14114529.154154558</v>
      </c>
      <c r="S31" s="202">
        <f>S8</f>
        <v>16959278.428489037</v>
      </c>
      <c r="T31" s="202">
        <f>T8</f>
        <v>19673476.172503423</v>
      </c>
      <c r="U31" s="202">
        <f t="shared" ref="U31" si="17">U8</f>
        <v>21303352.191608932</v>
      </c>
      <c r="V31" s="200"/>
      <c r="W31" s="90"/>
      <c r="AD31" s="91"/>
    </row>
    <row r="32" spans="1:30" x14ac:dyDescent="0.35">
      <c r="C32" s="111" t="s">
        <v>5</v>
      </c>
      <c r="D32" s="112"/>
      <c r="E32" s="112"/>
      <c r="F32" s="107"/>
      <c r="G32" s="117">
        <f>G31/G29</f>
        <v>1.9547267862705633E-2</v>
      </c>
      <c r="H32" s="117">
        <f>H31/H29</f>
        <v>2.0314222725409163E-2</v>
      </c>
      <c r="I32" s="117">
        <f t="shared" ref="I32:N32" si="18">I31/I29</f>
        <v>4.5542716186037391E-2</v>
      </c>
      <c r="J32" s="117">
        <f t="shared" si="18"/>
        <v>4.1470909663404144E-2</v>
      </c>
      <c r="K32" s="117">
        <f t="shared" si="18"/>
        <v>-3.066262924482261E-2</v>
      </c>
      <c r="L32" s="117">
        <f t="shared" si="18"/>
        <v>-1.162267441805312E-3</v>
      </c>
      <c r="M32" s="117">
        <f t="shared" si="18"/>
        <v>2.5549758108907604E-2</v>
      </c>
      <c r="N32" s="118">
        <f t="shared" si="18"/>
        <v>-4.9385426300301315E-2</v>
      </c>
      <c r="O32" s="117"/>
      <c r="P32" s="206">
        <f>P31/P29</f>
        <v>3.101790340756895E-2</v>
      </c>
      <c r="Q32" s="206">
        <f t="shared" ref="Q32:U32" si="19">Q31/Q29</f>
        <v>4.3120825849337262E-2</v>
      </c>
      <c r="R32" s="206">
        <f t="shared" si="19"/>
        <v>5.3932558121796537E-2</v>
      </c>
      <c r="S32" s="206">
        <f t="shared" si="19"/>
        <v>6.3656714147303547E-2</v>
      </c>
      <c r="T32" s="206">
        <f t="shared" si="19"/>
        <v>7.2467581347053833E-2</v>
      </c>
      <c r="U32" s="206">
        <f t="shared" si="19"/>
        <v>7.6932605056167877E-2</v>
      </c>
      <c r="V32" s="117"/>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20">-G31*G13</f>
        <v>-1164417.5</v>
      </c>
      <c r="H34" s="208">
        <f t="shared" si="20"/>
        <v>-1369166.25</v>
      </c>
      <c r="I34" s="208">
        <f t="shared" si="20"/>
        <v>-3366267.5</v>
      </c>
      <c r="J34" s="208">
        <f t="shared" si="20"/>
        <v>-2862113.75</v>
      </c>
      <c r="K34" s="208">
        <f t="shared" si="20"/>
        <v>1834292.5</v>
      </c>
      <c r="L34" s="208">
        <f t="shared" si="20"/>
        <v>75725</v>
      </c>
      <c r="M34" s="208">
        <f t="shared" si="20"/>
        <v>-1884748.6500000001</v>
      </c>
      <c r="N34" s="209">
        <f t="shared" si="20"/>
        <v>3506893.4579132036</v>
      </c>
      <c r="O34" s="208"/>
      <c r="P34" s="210">
        <f>-P31*P13</f>
        <v>-2370611.746684683</v>
      </c>
      <c r="Q34" s="210">
        <f>-Q31*Q13</f>
        <v>-3348333.9831538391</v>
      </c>
      <c r="R34" s="210">
        <f>-R31*R13</f>
        <v>-4259059.1722661378</v>
      </c>
      <c r="S34" s="210">
        <f>-S31*S13</f>
        <v>-5117462.2657965673</v>
      </c>
      <c r="T34" s="210">
        <f>-T31*T13</f>
        <v>-5936471.435052908</v>
      </c>
      <c r="U34" s="210">
        <f t="shared" ref="U34" si="21">-U31*U13</f>
        <v>-6428286.5238179956</v>
      </c>
      <c r="V34" s="208"/>
      <c r="W34" s="90"/>
      <c r="AD34" s="91"/>
    </row>
    <row r="35" spans="3:30" x14ac:dyDescent="0.35">
      <c r="C35" s="112"/>
      <c r="D35" s="112"/>
      <c r="E35" s="112"/>
      <c r="F35" s="107"/>
      <c r="G35" s="208"/>
      <c r="H35" s="208"/>
      <c r="I35" s="208"/>
      <c r="J35" s="208"/>
      <c r="K35" s="208"/>
      <c r="L35" s="208"/>
      <c r="M35" s="208"/>
      <c r="N35" s="209"/>
      <c r="O35" s="209"/>
      <c r="P35" s="210"/>
      <c r="Q35" s="236"/>
      <c r="R35" s="236"/>
      <c r="S35" s="236"/>
      <c r="T35" s="236"/>
      <c r="U35" s="205"/>
      <c r="W35" s="90"/>
      <c r="AD35" s="91"/>
    </row>
    <row r="36" spans="3:30" x14ac:dyDescent="0.35">
      <c r="C36" s="125" t="s">
        <v>8</v>
      </c>
      <c r="D36" s="126"/>
      <c r="E36" s="126"/>
      <c r="F36" s="127"/>
      <c r="G36" s="212">
        <f t="shared" ref="G36:N36" si="22">G31+G34</f>
        <v>2833582.5</v>
      </c>
      <c r="H36" s="212">
        <f t="shared" si="22"/>
        <v>3331833.75</v>
      </c>
      <c r="I36" s="212">
        <f t="shared" si="22"/>
        <v>8191732.5</v>
      </c>
      <c r="J36" s="212">
        <f t="shared" si="22"/>
        <v>6964886.25</v>
      </c>
      <c r="K36" s="212">
        <f t="shared" si="22"/>
        <v>-4463707.5</v>
      </c>
      <c r="L36" s="212">
        <f t="shared" si="22"/>
        <v>-184275</v>
      </c>
      <c r="M36" s="212">
        <f t="shared" si="22"/>
        <v>4586491.3499999996</v>
      </c>
      <c r="N36" s="213">
        <f t="shared" si="22"/>
        <v>-8533942.4490849208</v>
      </c>
      <c r="O36" s="200"/>
      <c r="P36" s="214">
        <f>P31+P34</f>
        <v>5485599.5099339839</v>
      </c>
      <c r="Q36" s="214">
        <f>Q31+Q34</f>
        <v>7748050.3852101676</v>
      </c>
      <c r="R36" s="214">
        <f>R31+R34</f>
        <v>9855469.9818884209</v>
      </c>
      <c r="S36" s="214">
        <f>S31+S34</f>
        <v>11841816.162692469</v>
      </c>
      <c r="T36" s="214">
        <f>T31+T34</f>
        <v>13737004.737450514</v>
      </c>
      <c r="U36" s="214">
        <f t="shared" ref="U36" si="23">U31+U34</f>
        <v>14875065.667790936</v>
      </c>
      <c r="V36" s="200"/>
      <c r="W36" s="90"/>
      <c r="AD36" s="91"/>
    </row>
    <row r="37" spans="3:30" x14ac:dyDescent="0.35">
      <c r="C37" s="112"/>
      <c r="D37" s="112"/>
      <c r="E37" s="112"/>
      <c r="F37" s="107"/>
      <c r="G37" s="43"/>
      <c r="H37" s="43"/>
      <c r="I37" s="43"/>
      <c r="J37" s="43"/>
      <c r="K37" s="43"/>
      <c r="L37" s="43"/>
      <c r="M37" s="208"/>
      <c r="N37" s="209"/>
      <c r="O37" s="201"/>
      <c r="P37" s="210"/>
      <c r="Q37" s="236"/>
      <c r="R37" s="236"/>
      <c r="S37" s="236"/>
      <c r="T37" s="236"/>
      <c r="U37" s="205"/>
      <c r="W37" s="90"/>
      <c r="AD37" s="91"/>
    </row>
    <row r="38" spans="3:30" x14ac:dyDescent="0.35">
      <c r="C38" s="133" t="s">
        <v>9</v>
      </c>
      <c r="D38" s="112"/>
      <c r="E38" s="112"/>
      <c r="F38" s="112"/>
      <c r="G38" s="208"/>
      <c r="H38" s="208"/>
      <c r="I38" s="208"/>
      <c r="J38" s="208"/>
      <c r="K38" s="208"/>
      <c r="L38" s="208"/>
      <c r="M38" s="208"/>
      <c r="N38" s="209"/>
      <c r="O38" s="209"/>
      <c r="P38" s="210"/>
      <c r="Q38" s="236"/>
      <c r="R38" s="236"/>
      <c r="S38" s="236"/>
      <c r="T38" s="236"/>
      <c r="U38" s="205"/>
      <c r="W38" s="90"/>
      <c r="AD38" s="91"/>
    </row>
    <row r="39" spans="3:30" x14ac:dyDescent="0.35">
      <c r="C39" s="134" t="s">
        <v>160</v>
      </c>
      <c r="D39" s="112"/>
      <c r="E39" s="112"/>
      <c r="F39" s="107"/>
      <c r="G39" s="208">
        <f t="shared" ref="G39:N39" si="24">G11</f>
        <v>19077000</v>
      </c>
      <c r="H39" s="208">
        <f t="shared" si="24"/>
        <v>23581000</v>
      </c>
      <c r="I39" s="208">
        <f t="shared" si="24"/>
        <v>24244000</v>
      </c>
      <c r="J39" s="208">
        <f t="shared" si="24"/>
        <v>27431000</v>
      </c>
      <c r="K39" s="208">
        <f t="shared" si="24"/>
        <v>27458000</v>
      </c>
      <c r="L39" s="208">
        <f t="shared" si="24"/>
        <v>31632000</v>
      </c>
      <c r="M39" s="208">
        <f t="shared" si="24"/>
        <v>30421760</v>
      </c>
      <c r="N39" s="209">
        <f t="shared" si="24"/>
        <v>31140835.906998124</v>
      </c>
      <c r="O39" s="208"/>
      <c r="P39" s="210">
        <f>P11</f>
        <v>26726656.799774114</v>
      </c>
      <c r="Q39" s="210">
        <f>Q11</f>
        <v>26613133.289963461</v>
      </c>
      <c r="R39" s="210">
        <f>R11</f>
        <v>26853120.520518433</v>
      </c>
      <c r="S39" s="210">
        <f>S11</f>
        <v>27409966.420372792</v>
      </c>
      <c r="T39" s="210">
        <f>T11</f>
        <v>28253581.180652346</v>
      </c>
      <c r="U39" s="210">
        <f t="shared" ref="U39" si="25">U11</f>
        <v>28966792.703214403</v>
      </c>
      <c r="V39" s="208"/>
      <c r="W39" s="90"/>
      <c r="AD39" s="91"/>
    </row>
    <row r="40" spans="3:30" x14ac:dyDescent="0.35">
      <c r="C40" s="135" t="s">
        <v>10</v>
      </c>
      <c r="D40" s="112"/>
      <c r="E40" s="112"/>
      <c r="F40" s="107"/>
      <c r="G40" s="117">
        <f t="shared" ref="G40:N40" si="26">G39/G29</f>
        <v>9.327244347594682E-2</v>
      </c>
      <c r="H40" s="117">
        <f t="shared" si="26"/>
        <v>0.10189952905506774</v>
      </c>
      <c r="I40" s="117">
        <f t="shared" si="26"/>
        <v>9.5530161897758301E-2</v>
      </c>
      <c r="J40" s="117">
        <f t="shared" si="26"/>
        <v>0.11576152670976282</v>
      </c>
      <c r="K40" s="117">
        <f t="shared" si="26"/>
        <v>0.13368283166153369</v>
      </c>
      <c r="L40" s="117">
        <f t="shared" si="26"/>
        <v>0.14140324507379087</v>
      </c>
      <c r="M40" s="117">
        <f t="shared" si="26"/>
        <v>0.12011123204320052</v>
      </c>
      <c r="N40" s="118">
        <f t="shared" si="26"/>
        <v>0.12772397767841054</v>
      </c>
      <c r="O40" s="117"/>
      <c r="P40" s="206">
        <f>P39/P29</f>
        <v>0.10552222081912867</v>
      </c>
      <c r="Q40" s="206">
        <f>Q39/Q29</f>
        <v>0.10341929837736036</v>
      </c>
      <c r="R40" s="206">
        <f>R39/R29</f>
        <v>0.10260756610490111</v>
      </c>
      <c r="S40" s="206">
        <f>S39/S29</f>
        <v>0.1028834100793941</v>
      </c>
      <c r="T40" s="206">
        <f>T39/T29</f>
        <v>0.10407254287964381</v>
      </c>
      <c r="U40" s="206">
        <f t="shared" ref="U40" si="27">U39/U29</f>
        <v>0.10460751917052978</v>
      </c>
      <c r="V40" s="117"/>
      <c r="W40" s="90"/>
      <c r="AD40" s="91"/>
    </row>
    <row r="41" spans="3:30" x14ac:dyDescent="0.35">
      <c r="C41" s="111"/>
      <c r="D41" s="112"/>
      <c r="E41" s="112"/>
      <c r="F41" s="107"/>
      <c r="G41" s="120"/>
      <c r="H41" s="120"/>
      <c r="I41" s="120"/>
      <c r="J41" s="120"/>
      <c r="K41" s="120"/>
      <c r="L41" s="120"/>
      <c r="M41" s="120"/>
      <c r="N41" s="121"/>
      <c r="O41" s="121"/>
      <c r="P41" s="207"/>
      <c r="Q41" s="205"/>
      <c r="R41" s="205"/>
      <c r="S41" s="205"/>
      <c r="T41" s="205"/>
      <c r="U41" s="205"/>
      <c r="W41" s="90"/>
      <c r="AD41" s="91"/>
    </row>
    <row r="42" spans="3:30" x14ac:dyDescent="0.35">
      <c r="C42" s="112" t="s">
        <v>11</v>
      </c>
      <c r="D42" s="112"/>
      <c r="E42" s="112"/>
      <c r="F42" s="107"/>
      <c r="G42" s="208">
        <v>0</v>
      </c>
      <c r="H42" s="208">
        <f>'[2]FCF and NWC'!H30</f>
        <v>15882892.729999989</v>
      </c>
      <c r="I42" s="208">
        <f>'[2]FCF and NWC'!I30</f>
        <v>-9265980.1799999848</v>
      </c>
      <c r="J42" s="208">
        <f>'[2]FCF and NWC'!J30</f>
        <v>-2618070.5000000075</v>
      </c>
      <c r="K42" s="208">
        <f>'[2]FCF and NWC'!K30</f>
        <v>7312703.5799999982</v>
      </c>
      <c r="L42" s="208">
        <f>'[2]FCF and NWC'!L30</f>
        <v>-29092544.139999993</v>
      </c>
      <c r="M42" s="208">
        <f>'[2]FCF and NWC'!M30</f>
        <v>30656331.269999996</v>
      </c>
      <c r="N42" s="209">
        <f>'[2]FCF and NWC'!N30</f>
        <v>16143438</v>
      </c>
      <c r="O42" s="208"/>
      <c r="P42" s="210">
        <f>-(P12-N12)</f>
        <v>-26399918.268808201</v>
      </c>
      <c r="Q42" s="210">
        <f>-(Q12-P12)</f>
        <v>-244076.22830093279</v>
      </c>
      <c r="R42" s="210">
        <f t="shared" ref="R42:U42" si="28">-(R12-Q12)</f>
        <v>-263480.2884508539</v>
      </c>
      <c r="S42" s="210">
        <f t="shared" si="28"/>
        <v>-283721.77414008044</v>
      </c>
      <c r="T42" s="210">
        <f t="shared" si="28"/>
        <v>-304874.80863429978</v>
      </c>
      <c r="U42" s="210">
        <f t="shared" si="28"/>
        <v>-327018.34736668877</v>
      </c>
      <c r="V42" s="208"/>
      <c r="W42" s="90"/>
      <c r="AD42" s="91"/>
    </row>
    <row r="43" spans="3:30" x14ac:dyDescent="0.35">
      <c r="C43" s="111" t="s">
        <v>12</v>
      </c>
      <c r="D43" s="112"/>
      <c r="E43" s="112"/>
      <c r="F43" s="107"/>
      <c r="G43" s="120">
        <f t="shared" ref="G43:N43" si="29">G42/G29</f>
        <v>0</v>
      </c>
      <c r="H43" s="117">
        <f t="shared" si="29"/>
        <v>6.863403965985998E-2</v>
      </c>
      <c r="I43" s="117">
        <f t="shared" si="29"/>
        <v>-3.6511325966705914E-2</v>
      </c>
      <c r="J43" s="117">
        <f t="shared" si="29"/>
        <v>-1.1048515843891689E-2</v>
      </c>
      <c r="K43" s="117">
        <f t="shared" si="29"/>
        <v>3.5602845133506977E-2</v>
      </c>
      <c r="L43" s="117">
        <f t="shared" si="29"/>
        <v>-0.13005121866617658</v>
      </c>
      <c r="M43" s="117">
        <f t="shared" si="29"/>
        <v>0.121037366633758</v>
      </c>
      <c r="N43" s="118">
        <f t="shared" si="29"/>
        <v>6.6212227601168641E-2</v>
      </c>
      <c r="O43" s="117"/>
      <c r="P43" s="206">
        <f>P42/P29</f>
        <v>-0.10423219133010578</v>
      </c>
      <c r="Q43" s="206">
        <f>Q42/Q29</f>
        <v>-9.4848629834181958E-4</v>
      </c>
      <c r="R43" s="206">
        <f>R42/R29</f>
        <v>-1.0067757709537684E-3</v>
      </c>
      <c r="S43" s="206">
        <f>S42/S29</f>
        <v>-1.0649507259378147E-3</v>
      </c>
      <c r="T43" s="206">
        <f>T42/T29</f>
        <v>-1.1230115004410132E-3</v>
      </c>
      <c r="U43" s="206">
        <f t="shared" ref="U43" si="30">U42/U29</f>
        <v>-1.1809584302883414E-3</v>
      </c>
      <c r="V43" s="117"/>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1">G10</f>
        <v>-51833000</v>
      </c>
      <c r="H45" s="208">
        <f t="shared" si="31"/>
        <v>-31978000</v>
      </c>
      <c r="I45" s="208">
        <f t="shared" si="31"/>
        <v>-48904000</v>
      </c>
      <c r="J45" s="208">
        <f t="shared" si="31"/>
        <v>-35455000</v>
      </c>
      <c r="K45" s="208">
        <f t="shared" si="31"/>
        <v>-43633000</v>
      </c>
      <c r="L45" s="208">
        <f t="shared" si="31"/>
        <v>-22841000</v>
      </c>
      <c r="M45" s="208">
        <f t="shared" si="31"/>
        <v>-29980200</v>
      </c>
      <c r="N45" s="209">
        <f t="shared" si="31"/>
        <v>-29980200</v>
      </c>
      <c r="O45" s="208"/>
      <c r="P45" s="210">
        <f>P10</f>
        <v>-25937151.042294584</v>
      </c>
      <c r="Q45" s="210">
        <f>Q10</f>
        <v>-28282138.243745603</v>
      </c>
      <c r="R45" s="210">
        <f>R10</f>
        <v>-30725737.256004743</v>
      </c>
      <c r="S45" s="210">
        <f>S10</f>
        <v>-33276933.636646371</v>
      </c>
      <c r="T45" s="210">
        <f>T10</f>
        <v>-35945293.014866829</v>
      </c>
      <c r="U45" s="210">
        <f t="shared" ref="U45" si="32">U10</f>
        <v>-37702608.671117499</v>
      </c>
      <c r="V45" s="208"/>
      <c r="W45" s="90"/>
      <c r="AD45" s="91"/>
    </row>
    <row r="46" spans="3:30" x14ac:dyDescent="0.35">
      <c r="C46" s="111" t="s">
        <v>12</v>
      </c>
      <c r="D46" s="112"/>
      <c r="E46" s="112"/>
      <c r="F46" s="107"/>
      <c r="G46" s="117">
        <f t="shared" ref="G46:N46" si="33">-(G45/G29)</f>
        <v>0.25342509633007032</v>
      </c>
      <c r="H46" s="117">
        <f t="shared" si="33"/>
        <v>0.13818511259585922</v>
      </c>
      <c r="I46" s="117">
        <f t="shared" si="33"/>
        <v>0.19269951482626513</v>
      </c>
      <c r="J46" s="117">
        <f t="shared" si="33"/>
        <v>0.14962359846504467</v>
      </c>
      <c r="K46" s="117">
        <f t="shared" si="33"/>
        <v>0.21243291550323037</v>
      </c>
      <c r="L46" s="117">
        <f t="shared" si="33"/>
        <v>0.10210519476259666</v>
      </c>
      <c r="M46" s="117">
        <f t="shared" si="33"/>
        <v>0.11836786428206522</v>
      </c>
      <c r="N46" s="118">
        <f t="shared" si="33"/>
        <v>0.12296363549874297</v>
      </c>
      <c r="O46" s="117"/>
      <c r="P46" s="206">
        <f>-(P45/P29)</f>
        <v>0.10240509317002321</v>
      </c>
      <c r="Q46" s="206">
        <f>-(Q45/Q29)</f>
        <v>0.10990509317002323</v>
      </c>
      <c r="R46" s="206">
        <f>-(R45/R29)</f>
        <v>0.11740509317002323</v>
      </c>
      <c r="S46" s="206">
        <f>-(S45/S29)</f>
        <v>0.12490509317002324</v>
      </c>
      <c r="T46" s="206">
        <f>-(T45/T29)</f>
        <v>0.13240509317002325</v>
      </c>
      <c r="U46" s="206">
        <f t="shared" ref="U46" si="34">-(U45/U29)</f>
        <v>0.13615509317002325</v>
      </c>
      <c r="V46" s="117"/>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5">H36++H39+H42+H45</f>
        <v>10817726.479999989</v>
      </c>
      <c r="I48" s="212">
        <f t="shared" si="35"/>
        <v>-25734247.679999985</v>
      </c>
      <c r="J48" s="212">
        <f t="shared" si="35"/>
        <v>-3677184.2500000075</v>
      </c>
      <c r="K48" s="212">
        <f t="shared" si="35"/>
        <v>-13326003.920000002</v>
      </c>
      <c r="L48" s="212">
        <f t="shared" si="35"/>
        <v>-20485819.139999993</v>
      </c>
      <c r="M48" s="212">
        <f t="shared" si="35"/>
        <v>35684382.619999997</v>
      </c>
      <c r="N48" s="213">
        <f t="shared" si="35"/>
        <v>8770131.457913205</v>
      </c>
      <c r="O48" s="200"/>
      <c r="P48" s="214">
        <f>P36+P39+P42+P45</f>
        <v>-20124813.001394689</v>
      </c>
      <c r="Q48" s="214">
        <f>Q36+Q39+Q42+Q45</f>
        <v>5834969.2031270936</v>
      </c>
      <c r="R48" s="214">
        <f t="shared" ref="R48:T48" si="36">R36+R39+R42+R45</f>
        <v>5719372.9579512551</v>
      </c>
      <c r="S48" s="214">
        <f t="shared" si="36"/>
        <v>5691127.1722788028</v>
      </c>
      <c r="T48" s="214">
        <f t="shared" si="36"/>
        <v>5740418.0946017355</v>
      </c>
      <c r="U48" s="214">
        <f>U36+U39+U42+U45</f>
        <v>5812231.3525211513</v>
      </c>
      <c r="V48" s="200"/>
      <c r="W48" s="90"/>
      <c r="AD48" s="91"/>
    </row>
    <row r="49" spans="1:30" x14ac:dyDescent="0.35">
      <c r="C49" s="111" t="s">
        <v>6</v>
      </c>
      <c r="D49" s="112"/>
      <c r="E49" s="112"/>
      <c r="F49" s="107"/>
      <c r="G49" s="120"/>
      <c r="H49" s="117">
        <f>-(H48/G48-1)</f>
        <v>1.3615258185606156</v>
      </c>
      <c r="I49" s="117">
        <f t="shared" ref="I49:N49" si="37">-(I48/H48-1)</f>
        <v>3.3788961319717163</v>
      </c>
      <c r="J49" s="117">
        <f t="shared" si="37"/>
        <v>0.85710931612514851</v>
      </c>
      <c r="K49" s="117">
        <f t="shared" si="37"/>
        <v>-2.6239695957579432</v>
      </c>
      <c r="L49" s="117">
        <f t="shared" si="37"/>
        <v>-0.53728148835783851</v>
      </c>
      <c r="M49" s="117">
        <f t="shared" si="37"/>
        <v>2.7419065538035405</v>
      </c>
      <c r="N49" s="117">
        <f t="shared" si="37"/>
        <v>0.75423053969279508</v>
      </c>
      <c r="O49" s="117"/>
      <c r="P49" s="206">
        <f>-(P48/N48-1)</f>
        <v>3.2946991271420756</v>
      </c>
      <c r="Q49" s="206">
        <f>-(Q48/P48-1)</f>
        <v>1.2899390519913263</v>
      </c>
      <c r="R49" s="206">
        <f t="shared" ref="R49:U49" si="38">-(R48/Q48-1)</f>
        <v>1.9810943494592559E-2</v>
      </c>
      <c r="S49" s="206">
        <f t="shared" si="38"/>
        <v>4.938615802836277E-3</v>
      </c>
      <c r="T49" s="206">
        <f t="shared" si="38"/>
        <v>-8.6610122794350541E-3</v>
      </c>
      <c r="U49" s="206">
        <f t="shared" si="38"/>
        <v>-1.2510109322341645E-2</v>
      </c>
      <c r="V49" s="117"/>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9">G6</f>
        <v>23075000</v>
      </c>
      <c r="H51" s="212">
        <f t="shared" si="39"/>
        <v>28282000</v>
      </c>
      <c r="I51" s="212">
        <f t="shared" si="39"/>
        <v>35802000</v>
      </c>
      <c r="J51" s="212">
        <f t="shared" si="39"/>
        <v>37258000</v>
      </c>
      <c r="K51" s="212">
        <f t="shared" si="39"/>
        <v>21160000</v>
      </c>
      <c r="L51" s="212">
        <f t="shared" si="39"/>
        <v>31372000</v>
      </c>
      <c r="M51" s="212">
        <f t="shared" si="39"/>
        <v>36893000</v>
      </c>
      <c r="N51" s="213">
        <f t="shared" si="39"/>
        <v>19100000</v>
      </c>
      <c r="O51" s="200"/>
      <c r="P51" s="214">
        <f>P6</f>
        <v>34582868.056392781</v>
      </c>
      <c r="Q51" s="214">
        <f>Q6</f>
        <v>37709517.658327468</v>
      </c>
      <c r="R51" s="214">
        <f>R6</f>
        <v>40967649.674672991</v>
      </c>
      <c r="S51" s="214">
        <f>S6</f>
        <v>44369244.848861828</v>
      </c>
      <c r="T51" s="214">
        <f>T6</f>
        <v>47927057.353155769</v>
      </c>
      <c r="U51" s="214">
        <f t="shared" ref="U51" si="40">U6</f>
        <v>50270144.894823335</v>
      </c>
      <c r="V51" s="200"/>
      <c r="W51" s="90"/>
      <c r="AD51" s="91"/>
    </row>
    <row r="52" spans="1:30" x14ac:dyDescent="0.35">
      <c r="B52" s="67"/>
      <c r="C52" s="111" t="s">
        <v>6</v>
      </c>
      <c r="D52" s="112"/>
      <c r="E52" s="112"/>
      <c r="F52" s="107"/>
      <c r="G52" s="120"/>
      <c r="H52" s="117">
        <f>H51/G51-1</f>
        <v>0.22565547128927421</v>
      </c>
      <c r="I52" s="117">
        <f t="shared" ref="I52:N52" si="41">I51/H51-1</f>
        <v>0.26589350116681998</v>
      </c>
      <c r="J52" s="117">
        <f t="shared" si="41"/>
        <v>4.0668119099491751E-2</v>
      </c>
      <c r="K52" s="117">
        <f t="shared" si="41"/>
        <v>-0.43206828063771541</v>
      </c>
      <c r="L52" s="117">
        <f t="shared" si="41"/>
        <v>0.48260869565217401</v>
      </c>
      <c r="M52" s="117">
        <f t="shared" si="41"/>
        <v>0.17598495473670783</v>
      </c>
      <c r="N52" s="118">
        <f t="shared" si="41"/>
        <v>-0.48228661263654349</v>
      </c>
      <c r="O52" s="117"/>
      <c r="P52" s="206">
        <f>P51/N51-1</f>
        <v>0.81062136420904607</v>
      </c>
      <c r="Q52" s="206">
        <f t="shared" ref="Q52:U52" si="42">Q51/P51-1</f>
        <v>9.0410361478296064E-2</v>
      </c>
      <c r="R52" s="206">
        <f t="shared" si="42"/>
        <v>8.6400787352050035E-2</v>
      </c>
      <c r="S52" s="206">
        <f t="shared" si="42"/>
        <v>8.3031250296298209E-2</v>
      </c>
      <c r="T52" s="206">
        <f t="shared" si="42"/>
        <v>8.0186456100688197E-2</v>
      </c>
      <c r="U52" s="206">
        <f t="shared" si="42"/>
        <v>4.8888616807876817E-2</v>
      </c>
      <c r="V52" s="117"/>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ht="15" customHeight="1" x14ac:dyDescent="0.35">
      <c r="B55" s="67"/>
      <c r="C55" s="67"/>
      <c r="D55" s="67"/>
      <c r="E55" s="67"/>
      <c r="F55" s="217"/>
      <c r="G55" s="217"/>
      <c r="H55" s="217"/>
      <c r="I55" s="217"/>
      <c r="J55" s="217"/>
      <c r="K55" s="217"/>
      <c r="O55" s="69"/>
      <c r="W55" s="90"/>
      <c r="AD55" s="91"/>
    </row>
    <row r="56" spans="1:30" x14ac:dyDescent="0.35">
      <c r="A56" s="37"/>
      <c r="B56" s="37" t="s">
        <v>1</v>
      </c>
      <c r="C56" s="37"/>
      <c r="D56" s="37"/>
      <c r="E56" s="37"/>
      <c r="F56" s="218"/>
      <c r="G56" s="218"/>
      <c r="H56" s="218"/>
      <c r="I56" s="218"/>
      <c r="J56" s="218"/>
      <c r="K56" s="218"/>
      <c r="L56" s="142"/>
      <c r="M56" s="142"/>
      <c r="N56" s="142"/>
      <c r="O56" s="219"/>
      <c r="P56" s="168"/>
      <c r="Q56" s="168" t="s">
        <v>130</v>
      </c>
      <c r="R56" s="168" t="s">
        <v>131</v>
      </c>
      <c r="S56" s="168" t="s">
        <v>138</v>
      </c>
      <c r="T56" s="168" t="s">
        <v>139</v>
      </c>
      <c r="U56" s="168" t="s">
        <v>708</v>
      </c>
      <c r="V56" s="199"/>
      <c r="W56" s="90"/>
      <c r="AD56" s="91"/>
    </row>
    <row r="57" spans="1:30" x14ac:dyDescent="0.35">
      <c r="J57" s="195">
        <v>0</v>
      </c>
      <c r="K57" s="195">
        <f>J57+1</f>
        <v>1</v>
      </c>
      <c r="L57" s="195">
        <f t="shared" ref="L57:N57" si="43">K57+1</f>
        <v>2</v>
      </c>
      <c r="M57" s="195">
        <f t="shared" si="43"/>
        <v>3</v>
      </c>
      <c r="N57" s="195">
        <f t="shared" si="43"/>
        <v>4</v>
      </c>
      <c r="O57" s="219"/>
      <c r="P57" s="220">
        <v>0</v>
      </c>
      <c r="Q57" s="220">
        <f>P57+1</f>
        <v>1</v>
      </c>
      <c r="R57" s="220">
        <f t="shared" ref="R57:U57" si="44">Q57+1</f>
        <v>2</v>
      </c>
      <c r="S57" s="220">
        <f t="shared" si="44"/>
        <v>3</v>
      </c>
      <c r="T57" s="220">
        <f t="shared" si="44"/>
        <v>4</v>
      </c>
      <c r="U57" s="220">
        <f t="shared" si="44"/>
        <v>5</v>
      </c>
      <c r="V57" s="195"/>
      <c r="W57" s="221"/>
      <c r="X57" s="222"/>
      <c r="AD57" s="91"/>
    </row>
    <row r="58" spans="1:30" x14ac:dyDescent="0.35">
      <c r="C58" s="133" t="s">
        <v>15</v>
      </c>
      <c r="D58" s="133"/>
      <c r="E58" s="133"/>
      <c r="F58" s="223"/>
      <c r="G58" s="203"/>
      <c r="H58" s="203"/>
      <c r="I58" s="203"/>
      <c r="J58" s="203"/>
      <c r="K58" s="203"/>
      <c r="L58" s="203"/>
      <c r="M58" s="203"/>
      <c r="N58" s="203"/>
      <c r="O58" s="203"/>
      <c r="P58" s="202"/>
      <c r="Q58" s="202">
        <f t="shared" ref="Q58:T58" si="45">Q48</f>
        <v>5834969.2031270936</v>
      </c>
      <c r="R58" s="202">
        <f t="shared" si="45"/>
        <v>5719372.9579512551</v>
      </c>
      <c r="S58" s="202">
        <f t="shared" si="45"/>
        <v>5691127.1722788028</v>
      </c>
      <c r="T58" s="202">
        <f t="shared" si="45"/>
        <v>5740418.0946017355</v>
      </c>
      <c r="U58" s="202">
        <f>U48</f>
        <v>5812231.3525211513</v>
      </c>
      <c r="V58" s="200"/>
      <c r="W58" s="221"/>
      <c r="X58" s="222"/>
      <c r="AD58" s="91"/>
    </row>
    <row r="59" spans="1:30" x14ac:dyDescent="0.35">
      <c r="C59" s="224" t="s">
        <v>16</v>
      </c>
      <c r="D59" s="224"/>
      <c r="E59" s="224"/>
      <c r="F59" s="127"/>
      <c r="G59" s="225"/>
      <c r="H59" s="225"/>
      <c r="I59" s="225"/>
      <c r="J59" s="225"/>
      <c r="K59" s="225"/>
      <c r="L59" s="225"/>
      <c r="M59" s="225"/>
      <c r="N59" s="225"/>
      <c r="O59" s="132"/>
      <c r="P59" s="226"/>
      <c r="Q59" s="227"/>
      <c r="R59" s="227"/>
      <c r="S59" s="227"/>
      <c r="T59" s="227"/>
      <c r="U59" s="227">
        <f>($U$58*(1+$H$71))/($H$70-$H$71)</f>
        <v>106044253.70116946</v>
      </c>
      <c r="V59" s="43"/>
      <c r="W59" s="221"/>
      <c r="X59" s="222"/>
      <c r="AD59" s="91"/>
    </row>
    <row r="60" spans="1:30" x14ac:dyDescent="0.35">
      <c r="C60" s="131" t="s">
        <v>17</v>
      </c>
      <c r="D60" s="131"/>
      <c r="E60" s="131"/>
      <c r="F60" s="107"/>
      <c r="G60" s="132"/>
      <c r="H60" s="132"/>
      <c r="I60" s="132"/>
      <c r="J60" s="132"/>
      <c r="K60" s="132"/>
      <c r="L60" s="132"/>
      <c r="M60" s="132"/>
      <c r="N60" s="132"/>
      <c r="O60" s="132"/>
      <c r="P60" s="210"/>
      <c r="Q60" s="210">
        <f t="shared" ref="Q60:T60" si="46">Q58+Q59</f>
        <v>5834969.2031270936</v>
      </c>
      <c r="R60" s="210">
        <f t="shared" si="46"/>
        <v>5719372.9579512551</v>
      </c>
      <c r="S60" s="210">
        <f t="shared" si="46"/>
        <v>5691127.1722788028</v>
      </c>
      <c r="T60" s="210">
        <f t="shared" si="46"/>
        <v>5740418.0946017355</v>
      </c>
      <c r="U60" s="210">
        <f>U58+U59</f>
        <v>111856485.05369061</v>
      </c>
      <c r="V60" s="208"/>
      <c r="W60" s="221"/>
      <c r="X60" s="222"/>
      <c r="AD60" s="91"/>
    </row>
    <row r="61" spans="1:30" x14ac:dyDescent="0.35">
      <c r="C61" s="131" t="s">
        <v>18</v>
      </c>
      <c r="D61" s="131"/>
      <c r="E61" s="131"/>
      <c r="F61" s="107"/>
      <c r="G61" s="228"/>
      <c r="H61" s="228"/>
      <c r="I61" s="228"/>
      <c r="J61" s="228"/>
      <c r="K61" s="228"/>
      <c r="L61" s="228"/>
      <c r="M61" s="228"/>
      <c r="N61" s="228"/>
      <c r="O61" s="228"/>
      <c r="P61" s="229"/>
      <c r="Q61" s="229">
        <f t="shared" ref="Q61:T61" si="47">1/(1+$H$70)^Q57</f>
        <v>0.93402807349420058</v>
      </c>
      <c r="R61" s="229">
        <f t="shared" si="47"/>
        <v>0.87240844207528767</v>
      </c>
      <c r="S61" s="229">
        <f t="shared" si="47"/>
        <v>0.81485397645165791</v>
      </c>
      <c r="T61" s="229">
        <f t="shared" si="47"/>
        <v>0.7610964898042305</v>
      </c>
      <c r="U61" s="229">
        <f>1/(1+$H$70)^U57</f>
        <v>0.71088548811504393</v>
      </c>
      <c r="V61" s="630"/>
      <c r="W61" s="231"/>
      <c r="X61" s="230"/>
      <c r="AD61" s="91"/>
    </row>
    <row r="62" spans="1:30" x14ac:dyDescent="0.35">
      <c r="C62" s="131" t="s">
        <v>19</v>
      </c>
      <c r="D62" s="131"/>
      <c r="E62" s="131"/>
      <c r="F62" s="107"/>
      <c r="G62" s="132"/>
      <c r="H62" s="132"/>
      <c r="I62" s="132"/>
      <c r="J62" s="132"/>
      <c r="K62" s="132"/>
      <c r="L62" s="132"/>
      <c r="M62" s="132"/>
      <c r="N62" s="132"/>
      <c r="O62" s="132"/>
      <c r="P62" s="210"/>
      <c r="Q62" s="210">
        <f t="shared" ref="Q62:T62" si="48">Q60*Q61</f>
        <v>5450025.0436947905</v>
      </c>
      <c r="R62" s="210">
        <f t="shared" si="48"/>
        <v>4989629.2518937839</v>
      </c>
      <c r="S62" s="210">
        <f t="shared" si="48"/>
        <v>4637437.6068234621</v>
      </c>
      <c r="T62" s="210">
        <f t="shared" si="48"/>
        <v>4369012.0618100697</v>
      </c>
      <c r="U62" s="210">
        <f>U60*U61</f>
        <v>79517151.976225972</v>
      </c>
      <c r="V62" s="208"/>
      <c r="W62" s="221"/>
      <c r="X62" s="222"/>
      <c r="AD62" s="91"/>
    </row>
    <row r="63" spans="1:30" x14ac:dyDescent="0.35">
      <c r="C63" s="232" t="s">
        <v>20</v>
      </c>
      <c r="D63" s="232"/>
      <c r="E63" s="232"/>
      <c r="F63" s="233"/>
      <c r="G63" s="232"/>
      <c r="H63" s="232"/>
      <c r="I63" s="232"/>
      <c r="J63" s="232"/>
      <c r="K63" s="232"/>
      <c r="L63" s="232"/>
      <c r="M63" s="232"/>
      <c r="N63" s="232"/>
      <c r="O63" s="234"/>
      <c r="P63" s="235"/>
      <c r="Q63" s="235"/>
      <c r="R63" s="235"/>
      <c r="S63" s="235"/>
      <c r="T63" s="235"/>
      <c r="U63" s="235">
        <f>SUM(Q62:U62)</f>
        <v>98963255.940448076</v>
      </c>
      <c r="V63" s="410"/>
      <c r="W63" s="221"/>
      <c r="X63" s="222"/>
      <c r="AD63" s="91"/>
    </row>
    <row r="64" spans="1:30" x14ac:dyDescent="0.35">
      <c r="C64" s="131" t="s">
        <v>21</v>
      </c>
      <c r="D64" s="131"/>
      <c r="E64" s="131"/>
      <c r="F64" s="107"/>
      <c r="G64" s="132"/>
      <c r="H64" s="132"/>
      <c r="I64" s="132"/>
      <c r="J64" s="132"/>
      <c r="K64" s="132"/>
      <c r="L64" s="132"/>
      <c r="M64" s="132"/>
      <c r="N64" s="132"/>
      <c r="O64" s="132"/>
      <c r="P64" s="210"/>
      <c r="Q64" s="236"/>
      <c r="R64" s="236"/>
      <c r="S64" s="236"/>
      <c r="T64" s="236"/>
      <c r="U64" s="236">
        <f>-SUM('[2]Liabilities &amp; Financing'!J13)</f>
        <v>-99386062</v>
      </c>
      <c r="V64" s="43"/>
      <c r="W64" s="221"/>
      <c r="X64" s="222"/>
      <c r="AD64" s="91"/>
    </row>
    <row r="65" spans="1:30" x14ac:dyDescent="0.35">
      <c r="C65" s="131" t="s">
        <v>22</v>
      </c>
      <c r="D65" s="131"/>
      <c r="E65" s="131"/>
      <c r="F65" s="107"/>
      <c r="G65" s="132"/>
      <c r="H65" s="132"/>
      <c r="I65" s="132"/>
      <c r="J65" s="132"/>
      <c r="K65" s="132"/>
      <c r="L65" s="132"/>
      <c r="M65" s="132"/>
      <c r="N65" s="132"/>
      <c r="O65" s="132"/>
      <c r="P65" s="210"/>
      <c r="Q65" s="236"/>
      <c r="R65" s="236"/>
      <c r="S65" s="236"/>
      <c r="T65" s="236"/>
      <c r="U65" s="236">
        <f>'[2]Cash Flow Statement'!M29</f>
        <v>5106382</v>
      </c>
      <c r="V65" s="43"/>
      <c r="W65" s="221"/>
      <c r="X65" s="222"/>
      <c r="AD65" s="91"/>
    </row>
    <row r="66" spans="1:30" x14ac:dyDescent="0.35">
      <c r="C66" s="131" t="s">
        <v>23</v>
      </c>
      <c r="D66" s="131"/>
      <c r="E66" s="131"/>
      <c r="F66" s="107"/>
      <c r="G66" s="132"/>
      <c r="H66" s="132"/>
      <c r="I66" s="132"/>
      <c r="J66" s="132"/>
      <c r="K66" s="132"/>
      <c r="L66" s="132"/>
      <c r="M66" s="132"/>
      <c r="N66" s="132"/>
      <c r="O66" s="132"/>
      <c r="P66" s="236"/>
      <c r="Q66" s="236"/>
      <c r="R66" s="236"/>
      <c r="S66" s="236"/>
      <c r="T66" s="236"/>
      <c r="U66" s="236">
        <f>SUM(U63:U65)</f>
        <v>4683575.9404480755</v>
      </c>
      <c r="V66" s="43"/>
      <c r="W66" s="221"/>
      <c r="X66" s="222"/>
      <c r="AD66" s="91"/>
    </row>
    <row r="67" spans="1:30" x14ac:dyDescent="0.35">
      <c r="B67" s="67"/>
      <c r="C67" s="67"/>
      <c r="D67" s="67"/>
      <c r="E67" s="67"/>
      <c r="F67" s="237"/>
      <c r="O67" s="69"/>
      <c r="W67" s="90"/>
      <c r="AD67" s="91"/>
    </row>
    <row r="68" spans="1:30" s="195" customFormat="1" x14ac:dyDescent="0.35">
      <c r="A68" s="37"/>
      <c r="B68" s="37" t="s">
        <v>56</v>
      </c>
      <c r="C68" s="37"/>
      <c r="D68" s="37"/>
      <c r="E68" s="37"/>
      <c r="F68" s="238"/>
      <c r="G68" s="142"/>
      <c r="H68" s="142"/>
      <c r="I68" s="142"/>
      <c r="J68" s="142"/>
      <c r="K68" s="142"/>
      <c r="L68" s="142"/>
      <c r="M68" s="142"/>
      <c r="N68" s="142"/>
      <c r="O68" s="219"/>
      <c r="P68" s="68"/>
      <c r="Q68" s="68"/>
      <c r="R68" s="68"/>
      <c r="S68" s="68"/>
      <c r="T68" s="68"/>
      <c r="U68" s="68"/>
      <c r="V68" s="68"/>
      <c r="W68" s="239"/>
      <c r="AD68" s="240"/>
    </row>
    <row r="69" spans="1:30" x14ac:dyDescent="0.35">
      <c r="B69" s="67"/>
      <c r="C69" s="67"/>
      <c r="D69" s="67"/>
      <c r="E69" s="67"/>
      <c r="F69" s="237"/>
      <c r="O69" s="69"/>
      <c r="W69" s="90"/>
      <c r="AD69" s="91"/>
    </row>
    <row r="70" spans="1:30" x14ac:dyDescent="0.35">
      <c r="C70" s="182" t="s">
        <v>520</v>
      </c>
      <c r="D70" s="182"/>
      <c r="E70" s="182"/>
      <c r="F70" s="241"/>
      <c r="G70" s="182"/>
      <c r="H70" s="242">
        <f>I76</f>
        <v>7.0631631294548011E-2</v>
      </c>
      <c r="K70" s="69"/>
      <c r="O70" s="69"/>
      <c r="W70" s="90"/>
      <c r="AD70" s="91"/>
    </row>
    <row r="71" spans="1:30" x14ac:dyDescent="0.35">
      <c r="C71" s="162" t="s">
        <v>57</v>
      </c>
      <c r="D71" s="162"/>
      <c r="E71" s="162"/>
      <c r="F71" s="243"/>
      <c r="G71" s="162"/>
      <c r="H71" s="244">
        <v>1.4999999999999999E-2</v>
      </c>
      <c r="K71" s="69"/>
      <c r="O71" s="69"/>
      <c r="W71" s="90"/>
      <c r="AD71" s="91"/>
    </row>
    <row r="72" spans="1:30" x14ac:dyDescent="0.35">
      <c r="B72" s="67"/>
      <c r="C72" s="67"/>
      <c r="D72" s="67"/>
      <c r="E72" s="67"/>
      <c r="F72" s="237"/>
      <c r="O72" s="69"/>
      <c r="W72" s="90"/>
      <c r="AD72" s="91"/>
    </row>
    <row r="73" spans="1:30" x14ac:dyDescent="0.35">
      <c r="B73" s="67"/>
      <c r="E73" s="141"/>
      <c r="O73" s="100"/>
      <c r="W73" s="90"/>
      <c r="AD73" s="91"/>
    </row>
    <row r="74" spans="1:30" x14ac:dyDescent="0.35">
      <c r="A74" s="37"/>
      <c r="B74" s="37" t="s">
        <v>164</v>
      </c>
      <c r="C74" s="142"/>
      <c r="D74" s="142"/>
      <c r="E74" s="142"/>
      <c r="F74" s="142"/>
      <c r="G74" s="142"/>
      <c r="H74" s="142"/>
      <c r="I74" s="142"/>
      <c r="J74" s="142"/>
      <c r="K74" s="142"/>
      <c r="L74" s="142"/>
      <c r="M74" s="142"/>
      <c r="N74" s="142"/>
      <c r="W74" s="90"/>
      <c r="AD74" s="91"/>
    </row>
    <row r="75" spans="1:30" x14ac:dyDescent="0.35">
      <c r="I75" s="67" t="s">
        <v>519</v>
      </c>
      <c r="W75" s="90"/>
      <c r="AD75" s="91"/>
    </row>
    <row r="76" spans="1:30" x14ac:dyDescent="0.35">
      <c r="B76" s="245"/>
      <c r="C76" s="139" t="s">
        <v>25</v>
      </c>
      <c r="D76" s="154"/>
      <c r="E76" s="154"/>
      <c r="F76" s="154"/>
      <c r="G76" s="246">
        <f>H79*G85+ H80*G89</f>
        <v>7.1881304534859539E-2</v>
      </c>
      <c r="H76" s="154"/>
      <c r="I76" s="246">
        <f>I79*$G$85+ I80*$G$89</f>
        <v>7.0631631294548011E-2</v>
      </c>
      <c r="W76" s="723" t="s">
        <v>521</v>
      </c>
      <c r="X76" s="724"/>
      <c r="Y76" s="724"/>
      <c r="Z76" s="724"/>
      <c r="AA76" s="724"/>
      <c r="AB76" s="724"/>
      <c r="AC76" s="724"/>
      <c r="AD76" s="725"/>
    </row>
    <row r="77" spans="1:30" x14ac:dyDescent="0.35">
      <c r="W77" s="723"/>
      <c r="X77" s="724"/>
      <c r="Y77" s="724"/>
      <c r="Z77" s="724"/>
      <c r="AA77" s="724"/>
      <c r="AB77" s="724"/>
      <c r="AC77" s="724"/>
      <c r="AD77" s="725"/>
    </row>
    <row r="78" spans="1:30" x14ac:dyDescent="0.35">
      <c r="B78" s="247"/>
      <c r="G78" s="247" t="s">
        <v>48</v>
      </c>
      <c r="H78" s="247" t="s">
        <v>165</v>
      </c>
      <c r="I78" s="67" t="s">
        <v>518</v>
      </c>
      <c r="W78" s="723"/>
      <c r="X78" s="724"/>
      <c r="Y78" s="724"/>
      <c r="Z78" s="724"/>
      <c r="AA78" s="724"/>
      <c r="AB78" s="724"/>
      <c r="AC78" s="724"/>
      <c r="AD78" s="725"/>
    </row>
    <row r="79" spans="1:30" x14ac:dyDescent="0.35">
      <c r="C79" s="248" t="s">
        <v>118</v>
      </c>
      <c r="D79" s="182"/>
      <c r="E79" s="182"/>
      <c r="F79" s="182"/>
      <c r="G79" s="249">
        <f>'[2]Equity Dev'!J4</f>
        <v>29381606</v>
      </c>
      <c r="H79" s="250">
        <f>G79/(SUM(G79:G80))</f>
        <v>0.22817533668467149</v>
      </c>
      <c r="I79" s="251">
        <v>0.4</v>
      </c>
      <c r="W79" s="723"/>
      <c r="X79" s="724"/>
      <c r="Y79" s="724"/>
      <c r="Z79" s="724"/>
      <c r="AA79" s="724"/>
      <c r="AB79" s="724"/>
      <c r="AC79" s="724"/>
      <c r="AD79" s="725"/>
    </row>
    <row r="80" spans="1:30" x14ac:dyDescent="0.35">
      <c r="C80" s="252" t="s">
        <v>31</v>
      </c>
      <c r="D80" s="162"/>
      <c r="E80" s="162"/>
      <c r="F80" s="162"/>
      <c r="G80" s="253">
        <f>SUM('[2]Liabilities &amp; Financing'!J4:J5)</f>
        <v>99386062</v>
      </c>
      <c r="H80" s="254">
        <f>G80/(SUM(G79:G80))</f>
        <v>0.77182466331532851</v>
      </c>
      <c r="I80" s="252">
        <v>0.6</v>
      </c>
      <c r="W80" s="723"/>
      <c r="X80" s="724"/>
      <c r="Y80" s="724"/>
      <c r="Z80" s="724"/>
      <c r="AA80" s="724"/>
      <c r="AB80" s="724"/>
      <c r="AC80" s="724"/>
      <c r="AD80" s="725"/>
    </row>
    <row r="81" spans="3:30" x14ac:dyDescent="0.35">
      <c r="C81" s="67"/>
      <c r="G81" s="255"/>
      <c r="H81" s="256"/>
      <c r="W81" s="90"/>
      <c r="AD81" s="91"/>
    </row>
    <row r="82" spans="3:30" x14ac:dyDescent="0.35">
      <c r="C82" s="68" t="s">
        <v>211</v>
      </c>
      <c r="G82" s="257">
        <v>2.5000000000000001E-2</v>
      </c>
      <c r="W82" s="258" t="s">
        <v>553</v>
      </c>
      <c r="AD82" s="91"/>
    </row>
    <row r="83" spans="3:30" x14ac:dyDescent="0.35">
      <c r="C83" s="68" t="s">
        <v>634</v>
      </c>
      <c r="G83" s="256">
        <f>'[2]Capital Structure'!F26</f>
        <v>0.95306830507341656</v>
      </c>
      <c r="I83" s="190"/>
      <c r="W83" s="258" t="s">
        <v>619</v>
      </c>
      <c r="X83" s="190"/>
      <c r="AD83" s="91"/>
    </row>
    <row r="84" spans="3:30" x14ac:dyDescent="0.35">
      <c r="C84" s="68" t="s">
        <v>166</v>
      </c>
      <c r="G84" s="259">
        <v>4.3299999999999998E-2</v>
      </c>
      <c r="W84" s="258" t="s">
        <v>707</v>
      </c>
      <c r="X84" s="190"/>
      <c r="AD84" s="91"/>
    </row>
    <row r="85" spans="3:30" x14ac:dyDescent="0.35">
      <c r="C85" s="252" t="s">
        <v>30</v>
      </c>
      <c r="D85" s="162"/>
      <c r="E85" s="162"/>
      <c r="F85" s="162"/>
      <c r="G85" s="244">
        <f>G82+G83*G84</f>
        <v>6.6267857609678932E-2</v>
      </c>
      <c r="H85" s="162"/>
      <c r="W85" s="258"/>
      <c r="X85" s="190"/>
      <c r="AD85" s="91"/>
    </row>
    <row r="86" spans="3:30" x14ac:dyDescent="0.35">
      <c r="W86" s="258" t="s">
        <v>704</v>
      </c>
      <c r="X86" s="190"/>
      <c r="AD86" s="91"/>
    </row>
    <row r="87" spans="3:30" x14ac:dyDescent="0.35">
      <c r="C87" s="68" t="s">
        <v>29</v>
      </c>
      <c r="G87" s="260">
        <f>'[2]Liabilities &amp; Financing'!J24</f>
        <v>0.10532160938220894</v>
      </c>
      <c r="W87" s="258" t="s">
        <v>706</v>
      </c>
      <c r="X87" s="190"/>
      <c r="AD87" s="91"/>
    </row>
    <row r="88" spans="3:30" x14ac:dyDescent="0.35">
      <c r="C88" s="68" t="s">
        <v>27</v>
      </c>
      <c r="G88" s="259">
        <f>P13</f>
        <v>0.30175000000000002</v>
      </c>
      <c r="W88" s="258" t="s">
        <v>705</v>
      </c>
      <c r="X88" s="190"/>
      <c r="AD88" s="91"/>
    </row>
    <row r="89" spans="3:30" x14ac:dyDescent="0.35">
      <c r="C89" s="252" t="s">
        <v>167</v>
      </c>
      <c r="D89" s="162"/>
      <c r="E89" s="162"/>
      <c r="F89" s="162"/>
      <c r="G89" s="244">
        <f>G87*(1-G88)</f>
        <v>7.3540813751127393E-2</v>
      </c>
      <c r="H89" s="162"/>
      <c r="W89" s="258"/>
      <c r="X89" s="190"/>
      <c r="AD89" s="91"/>
    </row>
    <row r="90" spans="3:30" x14ac:dyDescent="0.35">
      <c r="W90" s="258"/>
      <c r="X90" s="190"/>
      <c r="AD90" s="91"/>
    </row>
    <row r="91" spans="3:30" x14ac:dyDescent="0.35">
      <c r="W91" s="258" t="s">
        <v>409</v>
      </c>
      <c r="X91" s="190"/>
      <c r="AD91" s="91"/>
    </row>
    <row r="92" spans="3:30" x14ac:dyDescent="0.35">
      <c r="W92" s="258" t="s">
        <v>407</v>
      </c>
      <c r="X92" s="190"/>
      <c r="AD92" s="91"/>
    </row>
    <row r="93" spans="3:30" x14ac:dyDescent="0.35">
      <c r="W93" s="90"/>
      <c r="AD93" s="91"/>
    </row>
    <row r="94" spans="3:30" x14ac:dyDescent="0.35">
      <c r="W94" s="161"/>
      <c r="X94" s="162"/>
      <c r="Y94" s="162"/>
      <c r="Z94" s="162"/>
      <c r="AA94" s="162"/>
      <c r="AB94" s="162"/>
      <c r="AC94" s="162"/>
      <c r="AD94" s="163"/>
    </row>
  </sheetData>
  <mergeCells count="2">
    <mergeCell ref="W76:AD80"/>
    <mergeCell ref="W21:AD2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9A30F-9F30-4925-AD6B-6123424778E6}">
  <sheetPr codeName="Sheet6">
    <tabColor theme="4"/>
  </sheetPr>
  <dimension ref="A2:AD94"/>
  <sheetViews>
    <sheetView showGridLines="0" zoomScale="70" zoomScaleNormal="70" workbookViewId="0"/>
  </sheetViews>
  <sheetFormatPr defaultColWidth="14.54296875" defaultRowHeight="15.5" outlineLevelRow="1" x14ac:dyDescent="0.35"/>
  <cols>
    <col min="1" max="1" width="2.54296875" style="67" customWidth="1"/>
    <col min="2"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0" width="16.54296875" style="68" customWidth="1"/>
    <col min="21" max="22" width="16.81640625" style="68" customWidth="1"/>
    <col min="23" max="24" width="14.54296875" style="68" customWidth="1"/>
    <col min="25" max="29" width="14.54296875" style="68"/>
    <col min="30" max="30" width="24.54296875" style="68" customWidth="1"/>
    <col min="31" max="16384" width="14.54296875" style="68"/>
  </cols>
  <sheetData>
    <row r="2" spans="1:30" outlineLevel="1" x14ac:dyDescent="0.35">
      <c r="A2" s="164"/>
      <c r="B2" s="71"/>
      <c r="C2" s="37" t="s">
        <v>53</v>
      </c>
      <c r="D2" s="71"/>
      <c r="E2" s="71"/>
      <c r="F2" s="71"/>
      <c r="G2" s="165" t="s">
        <v>2</v>
      </c>
      <c r="H2" s="166"/>
      <c r="I2" s="166"/>
      <c r="J2" s="166"/>
      <c r="K2" s="166"/>
      <c r="L2" s="166"/>
      <c r="M2" s="166"/>
      <c r="N2" s="166"/>
      <c r="O2" s="80"/>
      <c r="P2" s="167" t="s">
        <v>3</v>
      </c>
      <c r="Q2" s="167"/>
      <c r="R2" s="167"/>
      <c r="S2" s="167"/>
      <c r="T2" s="167"/>
      <c r="U2" s="167"/>
      <c r="V2" s="105"/>
      <c r="W2" s="74" t="s">
        <v>238</v>
      </c>
      <c r="X2" s="75"/>
      <c r="Y2" s="75"/>
      <c r="Z2" s="75"/>
      <c r="AA2" s="75"/>
      <c r="AB2" s="75"/>
      <c r="AC2" s="75"/>
      <c r="AD2" s="76"/>
    </row>
    <row r="3" spans="1:30" outlineLevel="1" x14ac:dyDescent="0.35">
      <c r="A3" s="37"/>
      <c r="B3" s="71"/>
      <c r="C3" s="37" t="s">
        <v>127</v>
      </c>
      <c r="D3" s="37"/>
      <c r="E3" s="37"/>
      <c r="F3" s="37"/>
      <c r="G3" s="37" t="s">
        <v>120</v>
      </c>
      <c r="H3" s="37" t="s">
        <v>121</v>
      </c>
      <c r="I3" s="37" t="s">
        <v>122</v>
      </c>
      <c r="J3" s="72" t="s">
        <v>123</v>
      </c>
      <c r="K3" s="72" t="s">
        <v>124</v>
      </c>
      <c r="L3" s="72" t="s">
        <v>125</v>
      </c>
      <c r="M3" s="72" t="s">
        <v>126</v>
      </c>
      <c r="N3" s="72" t="s">
        <v>128</v>
      </c>
      <c r="O3" s="80"/>
      <c r="P3" s="168" t="s">
        <v>129</v>
      </c>
      <c r="Q3" s="168" t="s">
        <v>130</v>
      </c>
      <c r="R3" s="168" t="s">
        <v>131</v>
      </c>
      <c r="S3" s="168" t="s">
        <v>138</v>
      </c>
      <c r="T3" s="168" t="s">
        <v>139</v>
      </c>
      <c r="U3" s="168" t="s">
        <v>708</v>
      </c>
      <c r="V3" s="199"/>
      <c r="W3" s="90"/>
      <c r="AD3" s="91"/>
    </row>
    <row r="4" spans="1:30" outlineLevel="1" x14ac:dyDescent="0.35">
      <c r="C4" s="67" t="s">
        <v>159</v>
      </c>
      <c r="D4" s="67"/>
      <c r="E4" s="67"/>
      <c r="F4" s="67"/>
      <c r="G4" s="43">
        <f>'[2]P&amp;L'!G4</f>
        <v>204529862.08000001</v>
      </c>
      <c r="H4" s="43">
        <f>'[2]P&amp;L'!H4</f>
        <v>231414219.66</v>
      </c>
      <c r="I4" s="43">
        <f>'[2]P&amp;L'!I4</f>
        <v>253783721.47999999</v>
      </c>
      <c r="J4" s="43">
        <f>'[2]P&amp;L'!J4</f>
        <v>236961283.94</v>
      </c>
      <c r="K4" s="43">
        <f>'[2]P&amp;L'!K4</f>
        <v>205396606.72</v>
      </c>
      <c r="L4" s="43">
        <f>'[2]P&amp;L'!L4</f>
        <v>223700665.31</v>
      </c>
      <c r="M4" s="43">
        <f>'[2]P&amp;L'!M4</f>
        <v>253279893</v>
      </c>
      <c r="N4" s="77">
        <f>'[2]P&amp;L'!N4</f>
        <v>243813546</v>
      </c>
      <c r="O4" s="169"/>
      <c r="P4" s="170">
        <f>M4*1+P21</f>
        <v>253279893.01499999</v>
      </c>
      <c r="Q4" s="170">
        <f>P4*(1+Q21)</f>
        <v>257585651.19625497</v>
      </c>
      <c r="R4" s="170">
        <f>Q4*(1+R21)</f>
        <v>262479778.56898379</v>
      </c>
      <c r="S4" s="170">
        <f>R4*(1+S21)</f>
        <v>267991853.91893244</v>
      </c>
      <c r="T4" s="170">
        <f>S4*(1+T21)</f>
        <v>274155666.55906785</v>
      </c>
      <c r="U4" s="170">
        <f>T4*(1+U21)</f>
        <v>281009558.22304451</v>
      </c>
      <c r="V4" s="628"/>
      <c r="W4" s="90"/>
      <c r="AD4" s="91"/>
    </row>
    <row r="5" spans="1:30" outlineLevel="1" x14ac:dyDescent="0.35">
      <c r="C5" s="79" t="s">
        <v>117</v>
      </c>
      <c r="G5" s="43">
        <f>'[2]Gross Profit Dev'!C7</f>
        <v>100865000</v>
      </c>
      <c r="H5" s="43">
        <f>'[2]Gross Profit Dev'!D7</f>
        <v>100865000</v>
      </c>
      <c r="I5" s="43">
        <f>'[2]Gross Profit Dev'!E7</f>
        <v>127717000</v>
      </c>
      <c r="J5" s="43">
        <f>'[2]Gross Profit Dev'!F7</f>
        <v>129379000</v>
      </c>
      <c r="K5" s="43">
        <f>'[2]Gross Profit Dev'!G7</f>
        <v>109022000</v>
      </c>
      <c r="L5" s="43">
        <f>'[2]Gross Profit Dev'!H7</f>
        <v>118931000</v>
      </c>
      <c r="M5" s="43">
        <f>'[2]Gross Profit Dev'!I7</f>
        <v>136657000</v>
      </c>
      <c r="N5" s="77">
        <f>'[2]Gross Profit Dev'!J7</f>
        <v>63522000</v>
      </c>
      <c r="O5" s="171"/>
      <c r="P5" s="170">
        <f>M5*1.015</f>
        <v>138706855</v>
      </c>
      <c r="Q5" s="170">
        <f>P5*1.015</f>
        <v>140787457.82499999</v>
      </c>
      <c r="R5" s="170">
        <f t="shared" ref="R5:U5" si="0">Q5*1.015</f>
        <v>142899269.69237497</v>
      </c>
      <c r="S5" s="170">
        <f t="shared" si="0"/>
        <v>145042758.73776057</v>
      </c>
      <c r="T5" s="170">
        <f t="shared" si="0"/>
        <v>147218400.11882696</v>
      </c>
      <c r="U5" s="170">
        <f t="shared" si="0"/>
        <v>149426676.12060934</v>
      </c>
      <c r="V5" s="628"/>
      <c r="W5" s="172" t="s">
        <v>525</v>
      </c>
      <c r="AD5" s="91"/>
    </row>
    <row r="6" spans="1:30" outlineLevel="1" x14ac:dyDescent="0.35">
      <c r="C6" s="79" t="s">
        <v>54</v>
      </c>
      <c r="G6" s="43">
        <f>'[2]Gross Profit Dev'!C9</f>
        <v>23075000</v>
      </c>
      <c r="H6" s="43">
        <f>'[2]Gross Profit Dev'!D9</f>
        <v>28282000</v>
      </c>
      <c r="I6" s="43">
        <f>'[2]Gross Profit Dev'!E9</f>
        <v>35802000</v>
      </c>
      <c r="J6" s="43">
        <f>'[2]Gross Profit Dev'!F9</f>
        <v>37258000</v>
      </c>
      <c r="K6" s="43">
        <f>'[2]Gross Profit Dev'!G9</f>
        <v>21160000</v>
      </c>
      <c r="L6" s="43">
        <f>'[2]Gross Profit Dev'!H9</f>
        <v>31372000</v>
      </c>
      <c r="M6" s="43">
        <f>'[2]Gross Profit Dev'!I9</f>
        <v>36893000</v>
      </c>
      <c r="N6" s="77">
        <f>'[2]Gross Profit Dev'!K9</f>
        <v>19100000</v>
      </c>
      <c r="O6" s="171"/>
      <c r="P6" s="173">
        <f>P4*P17</f>
        <v>34582868.056392781</v>
      </c>
      <c r="Q6" s="173">
        <f t="shared" ref="Q6:U6" si="1">Q4*Q17</f>
        <v>37746633.325314008</v>
      </c>
      <c r="R6" s="173">
        <f t="shared" si="1"/>
        <v>41088617.144184813</v>
      </c>
      <c r="S6" s="173">
        <f t="shared" si="1"/>
        <v>44631396.643402018</v>
      </c>
      <c r="T6" s="173">
        <f t="shared" si="1"/>
        <v>48399475.43179094</v>
      </c>
      <c r="U6" s="173">
        <f t="shared" si="1"/>
        <v>52419557.899816155</v>
      </c>
      <c r="V6" s="472"/>
      <c r="W6" s="90"/>
      <c r="AD6" s="91"/>
    </row>
    <row r="7" spans="1:30" outlineLevel="1" x14ac:dyDescent="0.35">
      <c r="C7" s="79" t="s">
        <v>55</v>
      </c>
      <c r="G7" s="84">
        <f>G6/G4</f>
        <v>0.11281971133865246</v>
      </c>
      <c r="H7" s="84">
        <f>H6/H4</f>
        <v>0.12221375178047691</v>
      </c>
      <c r="I7" s="84">
        <f t="shared" ref="I7:N7" si="2">I6/I4</f>
        <v>0.14107287808379568</v>
      </c>
      <c r="J7" s="84">
        <f t="shared" si="2"/>
        <v>0.15723243637316697</v>
      </c>
      <c r="K7" s="84">
        <f t="shared" si="2"/>
        <v>0.10302020241671109</v>
      </c>
      <c r="L7" s="84">
        <f t="shared" si="2"/>
        <v>0.14024097763198556</v>
      </c>
      <c r="M7" s="84">
        <f t="shared" si="2"/>
        <v>0.14566099015210812</v>
      </c>
      <c r="N7" s="85">
        <f t="shared" si="2"/>
        <v>7.8338551378109231E-2</v>
      </c>
      <c r="O7" s="174"/>
      <c r="P7" s="175">
        <f>P17</f>
        <v>0.13654012422669762</v>
      </c>
      <c r="Q7" s="175">
        <f t="shared" ref="Q7:U7" si="3">Q17</f>
        <v>0.14654012422669763</v>
      </c>
      <c r="R7" s="175">
        <f t="shared" si="3"/>
        <v>0.15654012422669764</v>
      </c>
      <c r="S7" s="175">
        <f t="shared" si="3"/>
        <v>0.16654012422669764</v>
      </c>
      <c r="T7" s="175">
        <f t="shared" si="3"/>
        <v>0.17654012422669765</v>
      </c>
      <c r="U7" s="175">
        <f t="shared" si="3"/>
        <v>0.18654012422669766</v>
      </c>
      <c r="V7" s="629"/>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7856211.2566186674</v>
      </c>
      <c r="Q8" s="173">
        <f t="shared" ref="Q8:U8" si="5">Q6-Q11</f>
        <v>11382134.609822426</v>
      </c>
      <c r="R8" s="173">
        <f t="shared" si="5"/>
        <v>14715757.779775612</v>
      </c>
      <c r="S8" s="173">
        <f t="shared" si="5"/>
        <v>17914996.702281602</v>
      </c>
      <c r="T8" s="173">
        <f t="shared" si="5"/>
        <v>21032339.937941525</v>
      </c>
      <c r="U8" s="173">
        <f t="shared" si="5"/>
        <v>23452765.196601752</v>
      </c>
      <c r="V8" s="472"/>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3.101790340756895E-2</v>
      </c>
      <c r="Q9" s="175">
        <f t="shared" ref="Q9:U9" si="7">Q8/Q4</f>
        <v>4.418776650392827E-2</v>
      </c>
      <c r="R9" s="175">
        <f t="shared" si="7"/>
        <v>5.6064348499547674E-2</v>
      </c>
      <c r="S9" s="175">
        <f t="shared" si="7"/>
        <v>6.6849034552001307E-2</v>
      </c>
      <c r="T9" s="175">
        <f t="shared" si="7"/>
        <v>7.6716779929879839E-2</v>
      </c>
      <c r="U9" s="175">
        <f t="shared" si="7"/>
        <v>8.3458958993795823E-2</v>
      </c>
      <c r="V9" s="629"/>
      <c r="W9" s="90"/>
      <c r="AD9" s="91"/>
    </row>
    <row r="10" spans="1:30" outlineLevel="1" x14ac:dyDescent="0.35">
      <c r="C10" s="79" t="s">
        <v>50</v>
      </c>
      <c r="G10" s="87">
        <f>'[2]FCF and NWC'!G9</f>
        <v>-51833000</v>
      </c>
      <c r="H10" s="87">
        <f>'[2]FCF and NWC'!H9</f>
        <v>-31978000</v>
      </c>
      <c r="I10" s="87">
        <f>'[2]FCF and NWC'!I9</f>
        <v>-48904000</v>
      </c>
      <c r="J10" s="87">
        <f>'[2]FCF and NWC'!J9</f>
        <v>-35455000</v>
      </c>
      <c r="K10" s="87">
        <f>'[2]FCF and NWC'!K9</f>
        <v>-43633000</v>
      </c>
      <c r="L10" s="87">
        <f>'[2]FCF and NWC'!L9</f>
        <v>-22841000</v>
      </c>
      <c r="M10" s="87">
        <f>-('[2]Cash Flow Statement'!M17+'[2]Cash Flow Statement'!M18-'[2]Cash Flow Statement'!M19)</f>
        <v>-29980200</v>
      </c>
      <c r="N10" s="88">
        <f>M10</f>
        <v>-29980200</v>
      </c>
      <c r="O10" s="176"/>
      <c r="P10" s="177">
        <f>-P6*0.7</f>
        <v>-24208007.639474947</v>
      </c>
      <c r="Q10" s="177">
        <f t="shared" ref="Q10:U10" si="8">-Q6*0.7</f>
        <v>-26422643.327719804</v>
      </c>
      <c r="R10" s="177">
        <f t="shared" si="8"/>
        <v>-28762032.000929367</v>
      </c>
      <c r="S10" s="177">
        <f t="shared" si="8"/>
        <v>-31241977.650381409</v>
      </c>
      <c r="T10" s="177">
        <f t="shared" si="8"/>
        <v>-33879632.802253656</v>
      </c>
      <c r="U10" s="177">
        <f t="shared" si="8"/>
        <v>-36693690.529871307</v>
      </c>
      <c r="V10" s="87"/>
      <c r="W10" s="178" t="s">
        <v>522</v>
      </c>
      <c r="AD10" s="91"/>
    </row>
    <row r="11" spans="1:30" outlineLevel="1" x14ac:dyDescent="0.35">
      <c r="C11" s="79" t="s">
        <v>142</v>
      </c>
      <c r="G11" s="87">
        <f>'[2]FCF and NWC'!G10</f>
        <v>19077000</v>
      </c>
      <c r="H11" s="87">
        <f>'[2]FCF and NWC'!H10</f>
        <v>23581000</v>
      </c>
      <c r="I11" s="87">
        <f>'[2]FCF and NWC'!I10</f>
        <v>24244000</v>
      </c>
      <c r="J11" s="87">
        <f>'[2]FCF and NWC'!J10</f>
        <v>27431000</v>
      </c>
      <c r="K11" s="87">
        <f>'[2]FCF and NWC'!K10</f>
        <v>27458000</v>
      </c>
      <c r="L11" s="87">
        <f>'[2]FCF and NWC'!L10</f>
        <v>31632000</v>
      </c>
      <c r="M11" s="87">
        <f>'[2]FCF and NWC'!M10</f>
        <v>30421760</v>
      </c>
      <c r="N11" s="88">
        <f>'[2]FCF and NWC'!N10</f>
        <v>31140835.906998124</v>
      </c>
      <c r="O11" s="176"/>
      <c r="P11" s="177">
        <f>'[2]D&amp;A Forecast'!P23</f>
        <v>26726656.799774114</v>
      </c>
      <c r="Q11" s="177">
        <f>'[2]D&amp;A Forecast'!Q23</f>
        <v>26364498.715491582</v>
      </c>
      <c r="R11" s="177">
        <f>'[2]D&amp;A Forecast'!R23</f>
        <v>26372859.364409201</v>
      </c>
      <c r="S11" s="177">
        <f>'[2]D&amp;A Forecast'!S23</f>
        <v>26716399.941120416</v>
      </c>
      <c r="T11" s="177">
        <f>'[2]D&amp;A Forecast'!T23</f>
        <v>27367135.493849415</v>
      </c>
      <c r="U11" s="177">
        <f>'[2]D&amp;A Forecast'!U13</f>
        <v>28966792.703214403</v>
      </c>
      <c r="V11" s="87"/>
      <c r="W11" s="90"/>
      <c r="AD11" s="91"/>
    </row>
    <row r="12" spans="1:30" outlineLevel="1" x14ac:dyDescent="0.35">
      <c r="C12" s="79" t="s">
        <v>33</v>
      </c>
      <c r="G12" s="87">
        <f>'[2]FCF and NWC'!G58</f>
        <v>17873616.759999998</v>
      </c>
      <c r="H12" s="87">
        <f>'[2]FCF and NWC'!H58</f>
        <v>1990724.0300000086</v>
      </c>
      <c r="I12" s="87">
        <f>'[2]FCF and NWC'!I58</f>
        <v>11256704.209999993</v>
      </c>
      <c r="J12" s="87">
        <f>'[2]FCF and NWC'!J58</f>
        <v>13874774.710000001</v>
      </c>
      <c r="K12" s="87">
        <f>'[2]FCF and NWC'!K58</f>
        <v>6562071.1300000027</v>
      </c>
      <c r="L12" s="87">
        <f>'[2]FCF and NWC'!L58</f>
        <v>35654615.269999996</v>
      </c>
      <c r="M12" s="87">
        <f>'[2]FCF and NWC'!M58</f>
        <v>4998284</v>
      </c>
      <c r="N12" s="88">
        <f>'[2]FCF and NWC'!N58</f>
        <v>-11145154</v>
      </c>
      <c r="O12" s="176"/>
      <c r="P12" s="177">
        <f>P4*P20</f>
        <v>15254764.268808203</v>
      </c>
      <c r="Q12" s="177">
        <f>Q4*Q20</f>
        <v>15514095.261377942</v>
      </c>
      <c r="R12" s="177">
        <f>R4*R20</f>
        <v>15808863.07134412</v>
      </c>
      <c r="S12" s="177">
        <f>S4*S20</f>
        <v>16140849.195842346</v>
      </c>
      <c r="T12" s="177">
        <f>T4*T20</f>
        <v>16512088.727346718</v>
      </c>
      <c r="U12" s="177">
        <f t="shared" ref="U12" si="9">U4*U20</f>
        <v>16924890.945530385</v>
      </c>
      <c r="V12" s="87"/>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179">
        <v>0.30175000000000002</v>
      </c>
      <c r="V13" s="94"/>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631" t="s">
        <v>415</v>
      </c>
      <c r="D16" s="632"/>
      <c r="E16" s="632"/>
      <c r="F16" s="632"/>
      <c r="G16" s="632"/>
      <c r="H16" s="632"/>
      <c r="I16" s="632"/>
      <c r="J16" s="633"/>
      <c r="K16" s="634"/>
      <c r="L16" s="634"/>
      <c r="M16" s="633"/>
      <c r="N16" s="635" t="s">
        <v>141</v>
      </c>
      <c r="O16" s="633"/>
      <c r="P16" s="633"/>
      <c r="Q16" s="633"/>
      <c r="R16" s="633"/>
      <c r="S16" s="633"/>
      <c r="T16" s="633"/>
      <c r="U16" s="636"/>
      <c r="W16" s="90"/>
      <c r="AD16" s="91"/>
    </row>
    <row r="17" spans="1:30" outlineLevel="1" x14ac:dyDescent="0.35">
      <c r="C17" s="637" t="s">
        <v>527</v>
      </c>
      <c r="D17" s="619"/>
      <c r="E17" s="619"/>
      <c r="F17" s="619"/>
      <c r="G17" s="619"/>
      <c r="H17" s="619"/>
      <c r="I17" s="619"/>
      <c r="K17" s="187"/>
      <c r="L17" s="187"/>
      <c r="N17" s="620" t="s">
        <v>47</v>
      </c>
      <c r="O17" s="68"/>
      <c r="P17" s="159">
        <f>SUM(G7+H7+I7+J7+L7+M7)/6</f>
        <v>0.13654012422669762</v>
      </c>
      <c r="Q17" s="159">
        <f>P17+0.01</f>
        <v>0.14654012422669763</v>
      </c>
      <c r="R17" s="159">
        <f t="shared" ref="R17:U17" si="10">Q17+0.01</f>
        <v>0.15654012422669764</v>
      </c>
      <c r="S17" s="159">
        <f t="shared" si="10"/>
        <v>0.16654012422669764</v>
      </c>
      <c r="T17" s="159">
        <f t="shared" si="10"/>
        <v>0.17654012422669765</v>
      </c>
      <c r="U17" s="638">
        <f t="shared" si="10"/>
        <v>0.18654012422669766</v>
      </c>
      <c r="V17" s="159"/>
      <c r="W17" s="90"/>
      <c r="AD17" s="91"/>
    </row>
    <row r="18" spans="1:30" outlineLevel="1" x14ac:dyDescent="0.35">
      <c r="C18" s="639" t="s">
        <v>702</v>
      </c>
      <c r="D18" s="619"/>
      <c r="E18" s="619"/>
      <c r="F18" s="619"/>
      <c r="G18" s="619"/>
      <c r="H18" s="619"/>
      <c r="I18" s="619"/>
      <c r="K18" s="621"/>
      <c r="L18" s="621"/>
      <c r="N18" s="622" t="s">
        <v>49</v>
      </c>
      <c r="O18" s="69"/>
      <c r="P18" s="623">
        <f>'[2]D&amp;A Forecast'!$N$8</f>
        <v>0.14379060410284303</v>
      </c>
      <c r="Q18" s="623">
        <f>'[2]D&amp;A Forecast'!$N$8</f>
        <v>0.14379060410284303</v>
      </c>
      <c r="R18" s="623">
        <f>'[2]D&amp;A Forecast'!$N$8</f>
        <v>0.14379060410284303</v>
      </c>
      <c r="S18" s="623">
        <f>'[2]D&amp;A Forecast'!$N$8</f>
        <v>0.14379060410284303</v>
      </c>
      <c r="T18" s="623">
        <f>'[2]D&amp;A Forecast'!$N$8</f>
        <v>0.14379060410284303</v>
      </c>
      <c r="U18" s="640">
        <f>'[2]D&amp;A Forecast'!$N$8</f>
        <v>0.14379060410284303</v>
      </c>
      <c r="V18" s="159"/>
      <c r="W18" s="90"/>
      <c r="AD18" s="91"/>
    </row>
    <row r="19" spans="1:30" outlineLevel="1" x14ac:dyDescent="0.35">
      <c r="C19" s="641" t="s">
        <v>413</v>
      </c>
      <c r="D19" s="619"/>
      <c r="E19" s="619"/>
      <c r="F19" s="619"/>
      <c r="G19" s="619"/>
      <c r="H19" s="619"/>
      <c r="I19" s="619"/>
      <c r="K19" s="187"/>
      <c r="L19" s="187"/>
      <c r="N19" s="190" t="s">
        <v>50</v>
      </c>
      <c r="O19" s="68"/>
      <c r="P19" s="624">
        <v>0.7</v>
      </c>
      <c r="Q19" s="624">
        <v>0.7</v>
      </c>
      <c r="R19" s="624">
        <v>0.7</v>
      </c>
      <c r="S19" s="624">
        <v>0.7</v>
      </c>
      <c r="T19" s="624">
        <v>0.7</v>
      </c>
      <c r="U19" s="627">
        <v>0.7</v>
      </c>
      <c r="V19" s="624"/>
      <c r="W19" s="178"/>
      <c r="AD19" s="91"/>
    </row>
    <row r="20" spans="1:30" outlineLevel="1" x14ac:dyDescent="0.35">
      <c r="C20" s="641" t="s">
        <v>700</v>
      </c>
      <c r="D20" s="619"/>
      <c r="E20" s="619"/>
      <c r="F20" s="619"/>
      <c r="G20" s="619"/>
      <c r="H20" s="619"/>
      <c r="I20" s="619"/>
      <c r="K20" s="187"/>
      <c r="L20" s="187"/>
      <c r="N20" s="190" t="s">
        <v>51</v>
      </c>
      <c r="O20" s="68"/>
      <c r="P20" s="159">
        <f>SUM($H$12:$L$12)/SUM($H$4:$L$4)</f>
        <v>6.0228879944705167E-2</v>
      </c>
      <c r="Q20" s="159">
        <f>SUM($H$12:$L$12)/SUM($H$4:$L$4)</f>
        <v>6.0228879944705167E-2</v>
      </c>
      <c r="R20" s="159">
        <f>SUM($H$12:$L$12)/SUM($H$4:$L$4)</f>
        <v>6.0228879944705167E-2</v>
      </c>
      <c r="S20" s="159">
        <f>SUM($H$12:$L$12)/SUM($H$4:$L$4)</f>
        <v>6.0228879944705167E-2</v>
      </c>
      <c r="T20" s="159">
        <f>SUM($H$12:$L$12)/SUM($H$4:$L$4)</f>
        <v>6.0228879944705167E-2</v>
      </c>
      <c r="U20" s="638">
        <f t="shared" ref="U20" si="11">SUM($H$12:$L$12)/SUM($H$4:$L$4)</f>
        <v>6.0228879944705167E-2</v>
      </c>
      <c r="V20" s="159"/>
      <c r="W20" s="90"/>
      <c r="AD20" s="91"/>
    </row>
    <row r="21" spans="1:30" outlineLevel="1" x14ac:dyDescent="0.35">
      <c r="C21" s="641" t="s">
        <v>414</v>
      </c>
      <c r="D21" s="619"/>
      <c r="E21" s="619"/>
      <c r="F21" s="619"/>
      <c r="G21" s="619"/>
      <c r="H21" s="619"/>
      <c r="I21" s="619"/>
      <c r="K21" s="187"/>
      <c r="L21" s="187"/>
      <c r="N21" s="190" t="s">
        <v>163</v>
      </c>
      <c r="O21" s="68"/>
      <c r="P21" s="159">
        <v>1.4999999999999999E-2</v>
      </c>
      <c r="Q21" s="159">
        <f>P21+0.002</f>
        <v>1.7000000000000001E-2</v>
      </c>
      <c r="R21" s="159">
        <f t="shared" ref="R21:U21" si="12">Q21+0.002</f>
        <v>1.9000000000000003E-2</v>
      </c>
      <c r="S21" s="159">
        <f t="shared" si="12"/>
        <v>2.1000000000000005E-2</v>
      </c>
      <c r="T21" s="159">
        <f t="shared" si="12"/>
        <v>2.3000000000000007E-2</v>
      </c>
      <c r="U21" s="638">
        <f t="shared" si="12"/>
        <v>2.5000000000000008E-2</v>
      </c>
      <c r="V21" s="159"/>
      <c r="W21" s="723" t="s">
        <v>526</v>
      </c>
      <c r="X21" s="724"/>
      <c r="Y21" s="724"/>
      <c r="Z21" s="724"/>
      <c r="AA21" s="724"/>
      <c r="AB21" s="724"/>
      <c r="AC21" s="724"/>
      <c r="AD21" s="725"/>
    </row>
    <row r="22" spans="1:30" outlineLevel="1" x14ac:dyDescent="0.35">
      <c r="C22" s="641" t="s">
        <v>412</v>
      </c>
      <c r="D22" s="619"/>
      <c r="E22" s="619"/>
      <c r="F22" s="619"/>
      <c r="G22" s="619"/>
      <c r="H22" s="619"/>
      <c r="I22" s="619"/>
      <c r="O22" s="68"/>
      <c r="U22" s="642"/>
      <c r="W22" s="723"/>
      <c r="X22" s="724"/>
      <c r="Y22" s="724"/>
      <c r="Z22" s="724"/>
      <c r="AA22" s="724"/>
      <c r="AB22" s="724"/>
      <c r="AC22" s="724"/>
      <c r="AD22" s="725"/>
    </row>
    <row r="23" spans="1:30" outlineLevel="1" x14ac:dyDescent="0.35">
      <c r="C23" s="643"/>
      <c r="D23" s="644"/>
      <c r="E23" s="644"/>
      <c r="F23" s="644"/>
      <c r="G23" s="644"/>
      <c r="H23" s="644"/>
      <c r="I23" s="644"/>
      <c r="J23" s="644"/>
      <c r="K23" s="644"/>
      <c r="L23" s="644"/>
      <c r="M23" s="644"/>
      <c r="N23" s="644"/>
      <c r="O23" s="644"/>
      <c r="P23" s="644"/>
      <c r="Q23" s="644"/>
      <c r="R23" s="644"/>
      <c r="S23" s="644"/>
      <c r="T23" s="644"/>
      <c r="U23" s="645"/>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167" t="s">
        <v>3</v>
      </c>
      <c r="Q26" s="167"/>
      <c r="R26" s="167"/>
      <c r="S26" s="167"/>
      <c r="T26" s="194"/>
      <c r="U26" s="167"/>
      <c r="V26" s="105"/>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V27" s="199"/>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V28" s="199"/>
      <c r="W28" s="90"/>
      <c r="AD28" s="91"/>
    </row>
    <row r="29" spans="1:30" x14ac:dyDescent="0.35">
      <c r="C29" s="67" t="s">
        <v>159</v>
      </c>
      <c r="D29" s="106"/>
      <c r="E29" s="106"/>
      <c r="F29" s="107"/>
      <c r="G29" s="200">
        <f t="shared" ref="G29:N29" si="13">G4</f>
        <v>204529862.08000001</v>
      </c>
      <c r="H29" s="200">
        <f t="shared" si="13"/>
        <v>231414219.66</v>
      </c>
      <c r="I29" s="200">
        <f t="shared" si="13"/>
        <v>253783721.47999999</v>
      </c>
      <c r="J29" s="200">
        <f t="shared" si="13"/>
        <v>236961283.94</v>
      </c>
      <c r="K29" s="200">
        <f t="shared" si="13"/>
        <v>205396606.72</v>
      </c>
      <c r="L29" s="200">
        <f t="shared" si="13"/>
        <v>223700665.31</v>
      </c>
      <c r="M29" s="200">
        <f t="shared" si="13"/>
        <v>253279893</v>
      </c>
      <c r="N29" s="201">
        <f t="shared" si="13"/>
        <v>243813546</v>
      </c>
      <c r="O29" s="200"/>
      <c r="P29" s="202">
        <f>P4</f>
        <v>253279893.01499999</v>
      </c>
      <c r="Q29" s="202">
        <f>Q4</f>
        <v>257585651.19625497</v>
      </c>
      <c r="R29" s="202">
        <f>R4</f>
        <v>262479778.56898379</v>
      </c>
      <c r="S29" s="202">
        <f>S4</f>
        <v>267991853.91893244</v>
      </c>
      <c r="T29" s="202">
        <f>T4</f>
        <v>274155666.55906785</v>
      </c>
      <c r="U29" s="202">
        <f t="shared" ref="U29" si="14">U4</f>
        <v>281009558.22304451</v>
      </c>
      <c r="V29" s="200"/>
      <c r="W29" s="90"/>
      <c r="AD29" s="91"/>
    </row>
    <row r="30" spans="1:30" x14ac:dyDescent="0.35">
      <c r="C30" s="111"/>
      <c r="D30" s="112"/>
      <c r="E30" s="112"/>
      <c r="F30" s="107"/>
      <c r="G30" s="215"/>
      <c r="H30" s="215"/>
      <c r="I30" s="215"/>
      <c r="J30" s="215"/>
      <c r="K30" s="215"/>
      <c r="L30" s="215"/>
      <c r="M30" s="215"/>
      <c r="N30" s="263"/>
      <c r="O30" s="201"/>
      <c r="P30" s="202"/>
      <c r="Q30" s="236"/>
      <c r="R30" s="236"/>
      <c r="S30" s="236"/>
      <c r="T30" s="236"/>
      <c r="U30" s="205"/>
      <c r="W30" s="90"/>
      <c r="AD30" s="91"/>
    </row>
    <row r="31" spans="1:30" x14ac:dyDescent="0.35">
      <c r="C31" s="79" t="s">
        <v>52</v>
      </c>
      <c r="D31" s="116"/>
      <c r="E31" s="116"/>
      <c r="F31" s="79"/>
      <c r="G31" s="200">
        <f t="shared" ref="G31:N31" si="15">G8</f>
        <v>3998000</v>
      </c>
      <c r="H31" s="200">
        <f t="shared" si="15"/>
        <v>4701000</v>
      </c>
      <c r="I31" s="200">
        <f t="shared" si="15"/>
        <v>11558000</v>
      </c>
      <c r="J31" s="200">
        <f t="shared" si="15"/>
        <v>9827000</v>
      </c>
      <c r="K31" s="200">
        <f t="shared" si="15"/>
        <v>-6298000</v>
      </c>
      <c r="L31" s="200">
        <f t="shared" si="15"/>
        <v>-260000</v>
      </c>
      <c r="M31" s="200">
        <f t="shared" si="15"/>
        <v>6471240</v>
      </c>
      <c r="N31" s="201">
        <f t="shared" si="15"/>
        <v>-12040835.906998124</v>
      </c>
      <c r="O31" s="200"/>
      <c r="P31" s="202">
        <f>P8</f>
        <v>7856211.2566186674</v>
      </c>
      <c r="Q31" s="202">
        <f>Q8</f>
        <v>11382134.609822426</v>
      </c>
      <c r="R31" s="202">
        <f>R8</f>
        <v>14715757.779775612</v>
      </c>
      <c r="S31" s="202">
        <f>S8</f>
        <v>17914996.702281602</v>
      </c>
      <c r="T31" s="202">
        <f>T8</f>
        <v>21032339.937941525</v>
      </c>
      <c r="U31" s="202">
        <f t="shared" ref="U31" si="16">U8</f>
        <v>23452765.196601752</v>
      </c>
      <c r="V31" s="200"/>
      <c r="W31" s="90"/>
      <c r="AD31" s="91"/>
    </row>
    <row r="32" spans="1:30" x14ac:dyDescent="0.35">
      <c r="C32" s="111" t="s">
        <v>5</v>
      </c>
      <c r="D32" s="112"/>
      <c r="E32" s="112"/>
      <c r="F32" s="107"/>
      <c r="G32" s="117">
        <f>G31/G29</f>
        <v>1.9547267862705633E-2</v>
      </c>
      <c r="H32" s="117">
        <f t="shared" ref="H32:N32" si="17">H31/H29</f>
        <v>2.0314222725409163E-2</v>
      </c>
      <c r="I32" s="117">
        <f t="shared" si="17"/>
        <v>4.5542716186037391E-2</v>
      </c>
      <c r="J32" s="117">
        <f t="shared" si="17"/>
        <v>4.1470909663404144E-2</v>
      </c>
      <c r="K32" s="117">
        <f t="shared" si="17"/>
        <v>-3.066262924482261E-2</v>
      </c>
      <c r="L32" s="117">
        <f t="shared" si="17"/>
        <v>-1.162267441805312E-3</v>
      </c>
      <c r="M32" s="117">
        <f t="shared" si="17"/>
        <v>2.5549758108907604E-2</v>
      </c>
      <c r="N32" s="118">
        <f t="shared" si="17"/>
        <v>-4.9385426300301315E-2</v>
      </c>
      <c r="O32" s="117"/>
      <c r="P32" s="206">
        <f>P31/P29</f>
        <v>3.101790340756895E-2</v>
      </c>
      <c r="Q32" s="206">
        <f t="shared" ref="Q32:U32" si="18">Q31/Q29</f>
        <v>4.418776650392827E-2</v>
      </c>
      <c r="R32" s="206">
        <f t="shared" si="18"/>
        <v>5.6064348499547674E-2</v>
      </c>
      <c r="S32" s="206">
        <f t="shared" si="18"/>
        <v>6.6849034552001307E-2</v>
      </c>
      <c r="T32" s="206">
        <f t="shared" si="18"/>
        <v>7.6716779929879839E-2</v>
      </c>
      <c r="U32" s="206">
        <f t="shared" si="18"/>
        <v>8.3458958993795823E-2</v>
      </c>
      <c r="V32" s="117"/>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19">-G31*G13</f>
        <v>-1164417.5</v>
      </c>
      <c r="H34" s="208">
        <f t="shared" si="19"/>
        <v>-1369166.25</v>
      </c>
      <c r="I34" s="208">
        <f t="shared" si="19"/>
        <v>-3366267.5</v>
      </c>
      <c r="J34" s="208">
        <f t="shared" si="19"/>
        <v>-2862113.75</v>
      </c>
      <c r="K34" s="208">
        <f t="shared" si="19"/>
        <v>1834292.5</v>
      </c>
      <c r="L34" s="208">
        <f t="shared" si="19"/>
        <v>75725</v>
      </c>
      <c r="M34" s="208">
        <f t="shared" si="19"/>
        <v>-1884748.6500000001</v>
      </c>
      <c r="N34" s="209">
        <f t="shared" si="19"/>
        <v>3506893.4579132036</v>
      </c>
      <c r="O34" s="208"/>
      <c r="P34" s="210">
        <f>-P31*P13</f>
        <v>-2370611.746684683</v>
      </c>
      <c r="Q34" s="210">
        <f>-Q31*Q13</f>
        <v>-3434559.1185139171</v>
      </c>
      <c r="R34" s="210">
        <f>-R31*R13</f>
        <v>-4440479.9100472908</v>
      </c>
      <c r="S34" s="210">
        <f>-S31*S13</f>
        <v>-5405850.2549134735</v>
      </c>
      <c r="T34" s="210">
        <f>-T31*T13</f>
        <v>-6346508.5762738558</v>
      </c>
      <c r="U34" s="210">
        <f t="shared" ref="U34" si="20">-U31*U13</f>
        <v>-7076871.8980745794</v>
      </c>
      <c r="V34" s="208"/>
      <c r="W34" s="90"/>
      <c r="AD34" s="91"/>
    </row>
    <row r="35" spans="3:30" x14ac:dyDescent="0.35">
      <c r="C35" s="112"/>
      <c r="D35" s="112"/>
      <c r="E35" s="112"/>
      <c r="F35" s="107"/>
      <c r="G35" s="208"/>
      <c r="H35" s="208"/>
      <c r="I35" s="208"/>
      <c r="J35" s="208"/>
      <c r="K35" s="208"/>
      <c r="L35" s="208"/>
      <c r="M35" s="208"/>
      <c r="N35" s="209"/>
      <c r="O35" s="209"/>
      <c r="P35" s="210"/>
      <c r="Q35" s="236"/>
      <c r="R35" s="236"/>
      <c r="S35" s="236"/>
      <c r="T35" s="236"/>
      <c r="U35" s="205"/>
      <c r="W35" s="90"/>
      <c r="AD35" s="91"/>
    </row>
    <row r="36" spans="3:30" x14ac:dyDescent="0.35">
      <c r="C36" s="125" t="s">
        <v>8</v>
      </c>
      <c r="D36" s="126"/>
      <c r="E36" s="126"/>
      <c r="F36" s="127"/>
      <c r="G36" s="212">
        <f t="shared" ref="G36:N36" si="21">G31+G34</f>
        <v>2833582.5</v>
      </c>
      <c r="H36" s="212">
        <f t="shared" si="21"/>
        <v>3331833.75</v>
      </c>
      <c r="I36" s="212">
        <f t="shared" si="21"/>
        <v>8191732.5</v>
      </c>
      <c r="J36" s="212">
        <f t="shared" si="21"/>
        <v>6964886.25</v>
      </c>
      <c r="K36" s="212">
        <f t="shared" si="21"/>
        <v>-4463707.5</v>
      </c>
      <c r="L36" s="212">
        <f t="shared" si="21"/>
        <v>-184275</v>
      </c>
      <c r="M36" s="212">
        <f t="shared" si="21"/>
        <v>4586491.3499999996</v>
      </c>
      <c r="N36" s="213">
        <f t="shared" si="21"/>
        <v>-8533942.4490849208</v>
      </c>
      <c r="O36" s="200"/>
      <c r="P36" s="214">
        <f>P31+P34</f>
        <v>5485599.5099339839</v>
      </c>
      <c r="Q36" s="214">
        <f>Q31+Q34</f>
        <v>7947575.4913085084</v>
      </c>
      <c r="R36" s="214">
        <f>R31+R34</f>
        <v>10275277.869728321</v>
      </c>
      <c r="S36" s="214">
        <f>S31+S34</f>
        <v>12509146.447368128</v>
      </c>
      <c r="T36" s="214">
        <f>T31+T34</f>
        <v>14685831.36166767</v>
      </c>
      <c r="U36" s="214">
        <f t="shared" ref="U36" si="22">U31+U34</f>
        <v>16375893.298527174</v>
      </c>
      <c r="V36" s="200"/>
      <c r="W36" s="90"/>
      <c r="AD36" s="91"/>
    </row>
    <row r="37" spans="3:30" x14ac:dyDescent="0.35">
      <c r="C37" s="112"/>
      <c r="D37" s="112"/>
      <c r="E37" s="112"/>
      <c r="F37" s="107"/>
      <c r="G37" s="43"/>
      <c r="H37" s="43"/>
      <c r="I37" s="43"/>
      <c r="J37" s="43"/>
      <c r="K37" s="43"/>
      <c r="L37" s="43"/>
      <c r="M37" s="208"/>
      <c r="N37" s="209"/>
      <c r="O37" s="201"/>
      <c r="P37" s="210"/>
      <c r="Q37" s="236"/>
      <c r="R37" s="236"/>
      <c r="S37" s="236"/>
      <c r="T37" s="236"/>
      <c r="U37" s="205"/>
      <c r="W37" s="90"/>
      <c r="AD37" s="91"/>
    </row>
    <row r="38" spans="3:30" x14ac:dyDescent="0.35">
      <c r="C38" s="133" t="s">
        <v>9</v>
      </c>
      <c r="D38" s="112"/>
      <c r="E38" s="112"/>
      <c r="F38" s="112"/>
      <c r="G38" s="208"/>
      <c r="H38" s="208"/>
      <c r="I38" s="208"/>
      <c r="J38" s="208"/>
      <c r="K38" s="208"/>
      <c r="L38" s="208"/>
      <c r="M38" s="208"/>
      <c r="N38" s="209"/>
      <c r="O38" s="209"/>
      <c r="P38" s="210"/>
      <c r="Q38" s="236"/>
      <c r="R38" s="236"/>
      <c r="S38" s="236"/>
      <c r="T38" s="236"/>
      <c r="U38" s="205"/>
      <c r="W38" s="90"/>
      <c r="AD38" s="91"/>
    </row>
    <row r="39" spans="3:30" x14ac:dyDescent="0.35">
      <c r="C39" s="134" t="s">
        <v>160</v>
      </c>
      <c r="D39" s="112"/>
      <c r="E39" s="112"/>
      <c r="F39" s="107"/>
      <c r="G39" s="208">
        <f t="shared" ref="G39:N39" si="23">G11</f>
        <v>19077000</v>
      </c>
      <c r="H39" s="208">
        <f t="shared" si="23"/>
        <v>23581000</v>
      </c>
      <c r="I39" s="208">
        <f t="shared" si="23"/>
        <v>24244000</v>
      </c>
      <c r="J39" s="208">
        <f t="shared" si="23"/>
        <v>27431000</v>
      </c>
      <c r="K39" s="208">
        <f t="shared" si="23"/>
        <v>27458000</v>
      </c>
      <c r="L39" s="208">
        <f t="shared" si="23"/>
        <v>31632000</v>
      </c>
      <c r="M39" s="208">
        <f t="shared" si="23"/>
        <v>30421760</v>
      </c>
      <c r="N39" s="209">
        <f t="shared" si="23"/>
        <v>31140835.906998124</v>
      </c>
      <c r="O39" s="208"/>
      <c r="P39" s="210">
        <f>P11</f>
        <v>26726656.799774114</v>
      </c>
      <c r="Q39" s="210">
        <f>Q11</f>
        <v>26364498.715491582</v>
      </c>
      <c r="R39" s="210">
        <f>R11</f>
        <v>26372859.364409201</v>
      </c>
      <c r="S39" s="210">
        <f>S11</f>
        <v>26716399.941120416</v>
      </c>
      <c r="T39" s="210">
        <f>T11</f>
        <v>27367135.493849415</v>
      </c>
      <c r="U39" s="210">
        <f t="shared" ref="U39" si="24">U11</f>
        <v>28966792.703214403</v>
      </c>
      <c r="V39" s="208"/>
      <c r="W39" s="90"/>
      <c r="AD39" s="91"/>
    </row>
    <row r="40" spans="3:30" x14ac:dyDescent="0.35">
      <c r="C40" s="135" t="s">
        <v>10</v>
      </c>
      <c r="D40" s="112"/>
      <c r="E40" s="112"/>
      <c r="F40" s="107"/>
      <c r="G40" s="117">
        <f t="shared" ref="G40:N40" si="25">G39/G29</f>
        <v>9.327244347594682E-2</v>
      </c>
      <c r="H40" s="117">
        <f t="shared" si="25"/>
        <v>0.10189952905506774</v>
      </c>
      <c r="I40" s="117">
        <f t="shared" si="25"/>
        <v>9.5530161897758301E-2</v>
      </c>
      <c r="J40" s="117">
        <f t="shared" si="25"/>
        <v>0.11576152670976282</v>
      </c>
      <c r="K40" s="117">
        <f t="shared" si="25"/>
        <v>0.13368283166153369</v>
      </c>
      <c r="L40" s="117">
        <f t="shared" si="25"/>
        <v>0.14140324507379087</v>
      </c>
      <c r="M40" s="117">
        <f t="shared" si="25"/>
        <v>0.12011123204320052</v>
      </c>
      <c r="N40" s="118">
        <f t="shared" si="25"/>
        <v>0.12772397767841054</v>
      </c>
      <c r="O40" s="117"/>
      <c r="P40" s="206">
        <f>P39/P29</f>
        <v>0.10552222081912867</v>
      </c>
      <c r="Q40" s="206">
        <f>Q39/Q29</f>
        <v>0.10235235772276936</v>
      </c>
      <c r="R40" s="206">
        <f>R39/R29</f>
        <v>0.10047577572714997</v>
      </c>
      <c r="S40" s="206">
        <f>S39/S29</f>
        <v>9.9691089674696337E-2</v>
      </c>
      <c r="T40" s="206">
        <f>T39/T29</f>
        <v>9.9823344296817829E-2</v>
      </c>
      <c r="U40" s="206">
        <f t="shared" ref="U40" si="26">U39/U29</f>
        <v>0.10308116523290184</v>
      </c>
      <c r="V40" s="117"/>
      <c r="W40" s="90"/>
      <c r="AD40" s="91"/>
    </row>
    <row r="41" spans="3:30" x14ac:dyDescent="0.35">
      <c r="C41" s="111"/>
      <c r="D41" s="112"/>
      <c r="E41" s="112"/>
      <c r="F41" s="107"/>
      <c r="G41" s="120"/>
      <c r="H41" s="120"/>
      <c r="I41" s="120"/>
      <c r="J41" s="120"/>
      <c r="K41" s="120"/>
      <c r="L41" s="120"/>
      <c r="M41" s="120"/>
      <c r="N41" s="121"/>
      <c r="O41" s="121"/>
      <c r="P41" s="207"/>
      <c r="Q41" s="205"/>
      <c r="R41" s="205"/>
      <c r="S41" s="205"/>
      <c r="T41" s="205"/>
      <c r="U41" s="205"/>
      <c r="W41" s="90"/>
      <c r="AD41" s="91"/>
    </row>
    <row r="42" spans="3:30" x14ac:dyDescent="0.35">
      <c r="C42" s="112" t="s">
        <v>11</v>
      </c>
      <c r="D42" s="112"/>
      <c r="E42" s="112"/>
      <c r="F42" s="107"/>
      <c r="G42" s="208">
        <v>0</v>
      </c>
      <c r="H42" s="208">
        <f>'[2]FCF and NWC'!H30</f>
        <v>15882892.729999989</v>
      </c>
      <c r="I42" s="208">
        <f>'[2]FCF and NWC'!I30</f>
        <v>-9265980.1799999848</v>
      </c>
      <c r="J42" s="208">
        <f>'[2]FCF and NWC'!J30</f>
        <v>-2618070.5000000075</v>
      </c>
      <c r="K42" s="208">
        <f>'[2]FCF and NWC'!K30</f>
        <v>7312703.5799999982</v>
      </c>
      <c r="L42" s="208">
        <f>'[2]FCF and NWC'!L30</f>
        <v>-29092544.139999993</v>
      </c>
      <c r="M42" s="208">
        <f>'[2]FCF and NWC'!M30</f>
        <v>30656331.269999996</v>
      </c>
      <c r="N42" s="209">
        <f>'[2]FCF and NWC'!N30</f>
        <v>16143438</v>
      </c>
      <c r="O42" s="208"/>
      <c r="P42" s="210">
        <f>-(P12-N12)</f>
        <v>-26399918.268808201</v>
      </c>
      <c r="Q42" s="210">
        <f>-(Q12-P12)</f>
        <v>-259330.992569739</v>
      </c>
      <c r="R42" s="210">
        <f t="shared" ref="R42:U42" si="27">-(R12-Q12)</f>
        <v>-294767.80996617861</v>
      </c>
      <c r="S42" s="210">
        <f t="shared" si="27"/>
        <v>-331986.12449822575</v>
      </c>
      <c r="T42" s="210">
        <f t="shared" si="27"/>
        <v>-371239.53150437213</v>
      </c>
      <c r="U42" s="210">
        <f t="shared" si="27"/>
        <v>-412802.21818366647</v>
      </c>
      <c r="V42" s="208"/>
      <c r="W42" s="90"/>
      <c r="AD42" s="91"/>
    </row>
    <row r="43" spans="3:30" x14ac:dyDescent="0.35">
      <c r="C43" s="111" t="s">
        <v>12</v>
      </c>
      <c r="D43" s="112"/>
      <c r="E43" s="112"/>
      <c r="F43" s="107"/>
      <c r="G43" s="120">
        <f t="shared" ref="G43:N43" si="28">G42/G29</f>
        <v>0</v>
      </c>
      <c r="H43" s="117">
        <f t="shared" si="28"/>
        <v>6.863403965985998E-2</v>
      </c>
      <c r="I43" s="117">
        <f t="shared" si="28"/>
        <v>-3.6511325966705914E-2</v>
      </c>
      <c r="J43" s="117">
        <f t="shared" si="28"/>
        <v>-1.1048515843891689E-2</v>
      </c>
      <c r="K43" s="117">
        <f t="shared" si="28"/>
        <v>3.5602845133506977E-2</v>
      </c>
      <c r="L43" s="117">
        <f t="shared" si="28"/>
        <v>-0.13005121866617658</v>
      </c>
      <c r="M43" s="117">
        <f t="shared" si="28"/>
        <v>0.121037366633758</v>
      </c>
      <c r="N43" s="118">
        <f t="shared" si="28"/>
        <v>6.6212227601168641E-2</v>
      </c>
      <c r="O43" s="117"/>
      <c r="P43" s="206">
        <f>P42/P29</f>
        <v>-0.10423219133010578</v>
      </c>
      <c r="Q43" s="206">
        <f>Q42/Q29</f>
        <v>-1.0067757709537721E-3</v>
      </c>
      <c r="R43" s="206">
        <f>R42/R29</f>
        <v>-1.1230115004410102E-3</v>
      </c>
      <c r="S43" s="206">
        <f>S42/S29</f>
        <v>-1.2387918499890359E-3</v>
      </c>
      <c r="T43" s="206">
        <f>T42/T29</f>
        <v>-1.3541194904479101E-3</v>
      </c>
      <c r="U43" s="206">
        <f t="shared" ref="U43" si="29">U42/U29</f>
        <v>-1.468997071822072E-3</v>
      </c>
      <c r="V43" s="117"/>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0">G10</f>
        <v>-51833000</v>
      </c>
      <c r="H45" s="208">
        <f t="shared" si="30"/>
        <v>-31978000</v>
      </c>
      <c r="I45" s="208">
        <f t="shared" si="30"/>
        <v>-48904000</v>
      </c>
      <c r="J45" s="208">
        <f t="shared" si="30"/>
        <v>-35455000</v>
      </c>
      <c r="K45" s="208">
        <f t="shared" si="30"/>
        <v>-43633000</v>
      </c>
      <c r="L45" s="208">
        <f t="shared" si="30"/>
        <v>-22841000</v>
      </c>
      <c r="M45" s="208">
        <f t="shared" si="30"/>
        <v>-29980200</v>
      </c>
      <c r="N45" s="209">
        <f t="shared" si="30"/>
        <v>-29980200</v>
      </c>
      <c r="O45" s="208"/>
      <c r="P45" s="210">
        <f>P10</f>
        <v>-24208007.639474947</v>
      </c>
      <c r="Q45" s="210">
        <f>Q10</f>
        <v>-26422643.327719804</v>
      </c>
      <c r="R45" s="210">
        <f>R10</f>
        <v>-28762032.000929367</v>
      </c>
      <c r="S45" s="210">
        <f>S10</f>
        <v>-31241977.650381409</v>
      </c>
      <c r="T45" s="210">
        <f>T10</f>
        <v>-33879632.802253656</v>
      </c>
      <c r="U45" s="210">
        <f t="shared" ref="U45" si="31">U10</f>
        <v>-36693690.529871307</v>
      </c>
      <c r="V45" s="208"/>
      <c r="W45" s="90"/>
      <c r="AD45" s="91"/>
    </row>
    <row r="46" spans="3:30" x14ac:dyDescent="0.35">
      <c r="C46" s="111" t="s">
        <v>12</v>
      </c>
      <c r="D46" s="112"/>
      <c r="E46" s="112"/>
      <c r="F46" s="107"/>
      <c r="G46" s="117">
        <f t="shared" ref="G46:N46" si="32">-(G45/G29)</f>
        <v>0.25342509633007032</v>
      </c>
      <c r="H46" s="117">
        <f t="shared" si="32"/>
        <v>0.13818511259585922</v>
      </c>
      <c r="I46" s="117">
        <f t="shared" si="32"/>
        <v>0.19269951482626513</v>
      </c>
      <c r="J46" s="117">
        <f t="shared" si="32"/>
        <v>0.14962359846504467</v>
      </c>
      <c r="K46" s="117">
        <f t="shared" si="32"/>
        <v>0.21243291550323037</v>
      </c>
      <c r="L46" s="117">
        <f t="shared" si="32"/>
        <v>0.10210519476259666</v>
      </c>
      <c r="M46" s="117">
        <f t="shared" si="32"/>
        <v>0.11836786428206522</v>
      </c>
      <c r="N46" s="118">
        <f t="shared" si="32"/>
        <v>0.12296363549874297</v>
      </c>
      <c r="O46" s="117"/>
      <c r="P46" s="206">
        <f>-(P45/P29)</f>
        <v>9.557808695868833E-2</v>
      </c>
      <c r="Q46" s="206">
        <f>-(Q45/Q29)</f>
        <v>0.10257808695868834</v>
      </c>
      <c r="R46" s="206">
        <f>-(R45/R29)</f>
        <v>0.10957808695868834</v>
      </c>
      <c r="S46" s="206">
        <f>-(S45/S29)</f>
        <v>0.11657808695868833</v>
      </c>
      <c r="T46" s="206">
        <f>-(T45/T29)</f>
        <v>0.12357808695868835</v>
      </c>
      <c r="U46" s="206">
        <f t="shared" ref="U46" si="33">-(U45/U29)</f>
        <v>0.13057808695868836</v>
      </c>
      <c r="V46" s="117"/>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4">H36++H39+H42+H45</f>
        <v>10817726.479999989</v>
      </c>
      <c r="I48" s="212">
        <f t="shared" si="34"/>
        <v>-25734247.679999985</v>
      </c>
      <c r="J48" s="212">
        <f t="shared" si="34"/>
        <v>-3677184.2500000075</v>
      </c>
      <c r="K48" s="212">
        <f t="shared" si="34"/>
        <v>-13326003.920000002</v>
      </c>
      <c r="L48" s="212">
        <f t="shared" si="34"/>
        <v>-20485819.139999993</v>
      </c>
      <c r="M48" s="212">
        <f t="shared" si="34"/>
        <v>35684382.619999997</v>
      </c>
      <c r="N48" s="213">
        <f t="shared" si="34"/>
        <v>8770131.457913205</v>
      </c>
      <c r="O48" s="200"/>
      <c r="P48" s="214">
        <f>P36+P39+P42+P45</f>
        <v>-18395669.598575052</v>
      </c>
      <c r="Q48" s="214">
        <f>Q36+Q39+Q42+Q45</f>
        <v>7630099.8865105473</v>
      </c>
      <c r="R48" s="214">
        <f t="shared" ref="R48:T48" si="35">R36+R39+R42+R45</f>
        <v>7591337.4232419766</v>
      </c>
      <c r="S48" s="214">
        <f t="shared" si="35"/>
        <v>7651582.6136089116</v>
      </c>
      <c r="T48" s="214">
        <f t="shared" si="35"/>
        <v>7802094.521759063</v>
      </c>
      <c r="U48" s="214">
        <f>U36+U39+U42+U45</f>
        <v>8236193.2536865994</v>
      </c>
      <c r="V48" s="200"/>
      <c r="W48" s="90"/>
      <c r="AD48" s="91"/>
    </row>
    <row r="49" spans="1:30" x14ac:dyDescent="0.35">
      <c r="C49" s="111" t="s">
        <v>6</v>
      </c>
      <c r="D49" s="112"/>
      <c r="E49" s="112"/>
      <c r="F49" s="107"/>
      <c r="G49" s="120"/>
      <c r="H49" s="117">
        <f>-(H48/G48-1)</f>
        <v>1.3615258185606156</v>
      </c>
      <c r="I49" s="117">
        <f t="shared" ref="I49:N49" si="36">-(I48/H48-1)</f>
        <v>3.3788961319717163</v>
      </c>
      <c r="J49" s="117">
        <f t="shared" si="36"/>
        <v>0.85710931612514851</v>
      </c>
      <c r="K49" s="117">
        <f t="shared" si="36"/>
        <v>-2.6239695957579432</v>
      </c>
      <c r="L49" s="117">
        <f t="shared" si="36"/>
        <v>-0.53728148835783851</v>
      </c>
      <c r="M49" s="117">
        <f t="shared" si="36"/>
        <v>2.7419065538035405</v>
      </c>
      <c r="N49" s="117">
        <f t="shared" si="36"/>
        <v>0.75423053969279508</v>
      </c>
      <c r="O49" s="117"/>
      <c r="P49" s="206">
        <f>-(P48/N48-1)</f>
        <v>3.0975363581325586</v>
      </c>
      <c r="Q49" s="206">
        <f>-(Q48/P48-1)</f>
        <v>1.4147769585458081</v>
      </c>
      <c r="R49" s="206">
        <f t="shared" ref="R49:U49" si="37">-(R48/Q48-1)</f>
        <v>5.080203908876757E-3</v>
      </c>
      <c r="S49" s="206">
        <f t="shared" si="37"/>
        <v>-7.9360443368630129E-3</v>
      </c>
      <c r="T49" s="206">
        <f t="shared" si="37"/>
        <v>-1.9670689810295627E-2</v>
      </c>
      <c r="U49" s="206">
        <f t="shared" si="37"/>
        <v>-5.5638742996113377E-2</v>
      </c>
      <c r="V49" s="117"/>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8">G6</f>
        <v>23075000</v>
      </c>
      <c r="H51" s="212">
        <f t="shared" si="38"/>
        <v>28282000</v>
      </c>
      <c r="I51" s="212">
        <f t="shared" si="38"/>
        <v>35802000</v>
      </c>
      <c r="J51" s="212">
        <f t="shared" si="38"/>
        <v>37258000</v>
      </c>
      <c r="K51" s="212">
        <f t="shared" si="38"/>
        <v>21160000</v>
      </c>
      <c r="L51" s="212">
        <f t="shared" si="38"/>
        <v>31372000</v>
      </c>
      <c r="M51" s="212">
        <f t="shared" si="38"/>
        <v>36893000</v>
      </c>
      <c r="N51" s="213">
        <f t="shared" si="38"/>
        <v>19100000</v>
      </c>
      <c r="O51" s="200"/>
      <c r="P51" s="214">
        <f>P6</f>
        <v>34582868.056392781</v>
      </c>
      <c r="Q51" s="214">
        <f>Q6</f>
        <v>37746633.325314008</v>
      </c>
      <c r="R51" s="214">
        <f>R6</f>
        <v>41088617.144184813</v>
      </c>
      <c r="S51" s="214">
        <f>S6</f>
        <v>44631396.643402018</v>
      </c>
      <c r="T51" s="214">
        <f>T6</f>
        <v>48399475.43179094</v>
      </c>
      <c r="U51" s="214">
        <f t="shared" ref="U51" si="39">U6</f>
        <v>52419557.899816155</v>
      </c>
      <c r="V51" s="200"/>
      <c r="W51" s="90"/>
      <c r="AD51" s="91"/>
    </row>
    <row r="52" spans="1:30" x14ac:dyDescent="0.35">
      <c r="B52" s="67"/>
      <c r="C52" s="111" t="s">
        <v>6</v>
      </c>
      <c r="D52" s="112"/>
      <c r="E52" s="112"/>
      <c r="F52" s="107"/>
      <c r="G52" s="120"/>
      <c r="H52" s="117">
        <f>H51/G51-1</f>
        <v>0.22565547128927421</v>
      </c>
      <c r="I52" s="117">
        <f t="shared" ref="I52:N52" si="40">I51/H51-1</f>
        <v>0.26589350116681998</v>
      </c>
      <c r="J52" s="117">
        <f t="shared" si="40"/>
        <v>4.0668119099491751E-2</v>
      </c>
      <c r="K52" s="117">
        <f t="shared" si="40"/>
        <v>-0.43206828063771541</v>
      </c>
      <c r="L52" s="117">
        <f t="shared" si="40"/>
        <v>0.48260869565217401</v>
      </c>
      <c r="M52" s="117">
        <f t="shared" si="40"/>
        <v>0.17598495473670783</v>
      </c>
      <c r="N52" s="118">
        <f t="shared" si="40"/>
        <v>-0.48228661263654349</v>
      </c>
      <c r="O52" s="117"/>
      <c r="P52" s="206">
        <f>P51/N51-1</f>
        <v>0.81062136420904607</v>
      </c>
      <c r="Q52" s="206">
        <f t="shared" ref="Q52:U52" si="41">Q51/P51-1</f>
        <v>9.1483600023057887E-2</v>
      </c>
      <c r="R52" s="206">
        <f t="shared" si="41"/>
        <v>8.8537268743105857E-2</v>
      </c>
      <c r="S52" s="206">
        <f t="shared" si="41"/>
        <v>8.6222894452377741E-2</v>
      </c>
      <c r="T52" s="206">
        <f t="shared" si="41"/>
        <v>8.4426638460258996E-2</v>
      </c>
      <c r="U52" s="206">
        <f t="shared" si="41"/>
        <v>8.306045534916362E-2</v>
      </c>
      <c r="V52" s="117"/>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x14ac:dyDescent="0.35">
      <c r="B55" s="67"/>
      <c r="C55" s="67"/>
      <c r="D55" s="67"/>
      <c r="E55" s="67"/>
      <c r="F55" s="217"/>
      <c r="G55" s="217"/>
      <c r="H55" s="217"/>
      <c r="I55" s="217"/>
      <c r="J55" s="217"/>
      <c r="K55" s="217"/>
      <c r="O55" s="69"/>
      <c r="W55" s="90"/>
      <c r="AD55" s="91"/>
    </row>
    <row r="56" spans="1:30" x14ac:dyDescent="0.35">
      <c r="A56" s="37"/>
      <c r="B56" s="37" t="s">
        <v>1</v>
      </c>
      <c r="C56" s="37"/>
      <c r="D56" s="37"/>
      <c r="E56" s="37"/>
      <c r="F56" s="218"/>
      <c r="G56" s="218"/>
      <c r="H56" s="218"/>
      <c r="I56" s="218"/>
      <c r="J56" s="218"/>
      <c r="K56" s="218"/>
      <c r="L56" s="142"/>
      <c r="M56" s="142"/>
      <c r="N56" s="142"/>
      <c r="O56" s="219"/>
      <c r="P56" s="168" t="s">
        <v>129</v>
      </c>
      <c r="Q56" s="168" t="s">
        <v>130</v>
      </c>
      <c r="R56" s="168" t="s">
        <v>131</v>
      </c>
      <c r="S56" s="168" t="s">
        <v>138</v>
      </c>
      <c r="T56" s="168" t="s">
        <v>139</v>
      </c>
      <c r="U56" s="168" t="s">
        <v>708</v>
      </c>
      <c r="V56" s="199"/>
      <c r="W56" s="90"/>
      <c r="AD56" s="91"/>
    </row>
    <row r="57" spans="1:30" x14ac:dyDescent="0.35">
      <c r="J57" s="195">
        <v>0</v>
      </c>
      <c r="K57" s="195">
        <f>J57+1</f>
        <v>1</v>
      </c>
      <c r="L57" s="195">
        <f t="shared" ref="L57:N57" si="42">K57+1</f>
        <v>2</v>
      </c>
      <c r="M57" s="195">
        <f t="shared" si="42"/>
        <v>3</v>
      </c>
      <c r="N57" s="195">
        <f t="shared" si="42"/>
        <v>4</v>
      </c>
      <c r="O57" s="219"/>
      <c r="P57" s="220">
        <v>0</v>
      </c>
      <c r="Q57" s="220">
        <f>P57+1</f>
        <v>1</v>
      </c>
      <c r="R57" s="220">
        <f t="shared" ref="R57:U57" si="43">Q57+1</f>
        <v>2</v>
      </c>
      <c r="S57" s="220">
        <f t="shared" si="43"/>
        <v>3</v>
      </c>
      <c r="T57" s="220">
        <f t="shared" si="43"/>
        <v>4</v>
      </c>
      <c r="U57" s="220">
        <f t="shared" si="43"/>
        <v>5</v>
      </c>
      <c r="V57" s="195"/>
      <c r="W57" s="221"/>
      <c r="X57" s="222"/>
      <c r="AD57" s="91"/>
    </row>
    <row r="58" spans="1:30" x14ac:dyDescent="0.35">
      <c r="C58" s="133" t="s">
        <v>15</v>
      </c>
      <c r="D58" s="133"/>
      <c r="E58" s="133"/>
      <c r="F58" s="223"/>
      <c r="G58" s="203"/>
      <c r="H58" s="203"/>
      <c r="I58" s="203"/>
      <c r="J58" s="203"/>
      <c r="K58" s="203"/>
      <c r="L58" s="203"/>
      <c r="M58" s="203"/>
      <c r="N58" s="203"/>
      <c r="O58" s="203"/>
      <c r="P58" s="202"/>
      <c r="Q58" s="202">
        <f>Q48</f>
        <v>7630099.8865105473</v>
      </c>
      <c r="R58" s="202">
        <f>R48</f>
        <v>7591337.4232419766</v>
      </c>
      <c r="S58" s="202">
        <f>S48</f>
        <v>7651582.6136089116</v>
      </c>
      <c r="T58" s="202">
        <f>T48</f>
        <v>7802094.521759063</v>
      </c>
      <c r="U58" s="202">
        <f>U48</f>
        <v>8236193.2536865994</v>
      </c>
      <c r="V58" s="200"/>
      <c r="W58" s="221"/>
      <c r="X58" s="222"/>
      <c r="AD58" s="91"/>
    </row>
    <row r="59" spans="1:30" x14ac:dyDescent="0.35">
      <c r="C59" s="224" t="s">
        <v>16</v>
      </c>
      <c r="D59" s="224"/>
      <c r="E59" s="224"/>
      <c r="F59" s="127"/>
      <c r="G59" s="225"/>
      <c r="H59" s="225"/>
      <c r="I59" s="225"/>
      <c r="J59" s="225"/>
      <c r="K59" s="225"/>
      <c r="L59" s="225"/>
      <c r="M59" s="225"/>
      <c r="N59" s="225"/>
      <c r="O59" s="132"/>
      <c r="P59" s="226"/>
      <c r="Q59" s="227"/>
      <c r="R59" s="227"/>
      <c r="S59" s="227"/>
      <c r="T59" s="227"/>
      <c r="U59" s="227">
        <f>($U$58*(1+$H$71))/($H$70-$H$71)</f>
        <v>155098206.64278811</v>
      </c>
      <c r="V59" s="43"/>
      <c r="W59" s="221"/>
      <c r="X59" s="222"/>
      <c r="AD59" s="91"/>
    </row>
    <row r="60" spans="1:30" x14ac:dyDescent="0.35">
      <c r="C60" s="131" t="s">
        <v>17</v>
      </c>
      <c r="D60" s="131"/>
      <c r="E60" s="131"/>
      <c r="F60" s="107"/>
      <c r="G60" s="132"/>
      <c r="H60" s="132"/>
      <c r="I60" s="132"/>
      <c r="J60" s="132"/>
      <c r="K60" s="132"/>
      <c r="L60" s="132"/>
      <c r="M60" s="132"/>
      <c r="N60" s="132"/>
      <c r="O60" s="132"/>
      <c r="P60" s="210"/>
      <c r="Q60" s="210">
        <f>Q58+Q59</f>
        <v>7630099.8865105473</v>
      </c>
      <c r="R60" s="210">
        <f t="shared" ref="R60:T60" si="44">R58+R59</f>
        <v>7591337.4232419766</v>
      </c>
      <c r="S60" s="210">
        <f t="shared" si="44"/>
        <v>7651582.6136089116</v>
      </c>
      <c r="T60" s="210">
        <f t="shared" si="44"/>
        <v>7802094.521759063</v>
      </c>
      <c r="U60" s="210">
        <f>U58+U59</f>
        <v>163334399.89647472</v>
      </c>
      <c r="V60" s="208"/>
      <c r="W60" s="221"/>
      <c r="X60" s="222"/>
      <c r="AD60" s="91"/>
    </row>
    <row r="61" spans="1:30" x14ac:dyDescent="0.35">
      <c r="C61" s="131" t="s">
        <v>18</v>
      </c>
      <c r="D61" s="131"/>
      <c r="E61" s="131"/>
      <c r="F61" s="107"/>
      <c r="G61" s="228"/>
      <c r="H61" s="228"/>
      <c r="I61" s="228"/>
      <c r="J61" s="228"/>
      <c r="K61" s="228"/>
      <c r="L61" s="228"/>
      <c r="M61" s="228"/>
      <c r="N61" s="228"/>
      <c r="O61" s="228"/>
      <c r="P61" s="345"/>
      <c r="Q61" s="345">
        <f t="shared" ref="Q61:U61" si="45">1/(1+$H$70)^Q57</f>
        <v>0.93554153329522305</v>
      </c>
      <c r="R61" s="345">
        <f t="shared" si="45"/>
        <v>0.87523796052037695</v>
      </c>
      <c r="S61" s="345">
        <f t="shared" si="45"/>
        <v>0.81882146358341734</v>
      </c>
      <c r="T61" s="345">
        <f t="shared" si="45"/>
        <v>0.76604148753586887</v>
      </c>
      <c r="U61" s="229">
        <f t="shared" si="45"/>
        <v>0.71666362781706028</v>
      </c>
      <c r="V61" s="630"/>
      <c r="W61" s="231"/>
      <c r="X61" s="230"/>
      <c r="AD61" s="91"/>
    </row>
    <row r="62" spans="1:30" x14ac:dyDescent="0.35">
      <c r="C62" s="131" t="s">
        <v>19</v>
      </c>
      <c r="D62" s="131"/>
      <c r="E62" s="131"/>
      <c r="F62" s="107"/>
      <c r="G62" s="132"/>
      <c r="H62" s="132"/>
      <c r="I62" s="132"/>
      <c r="J62" s="132"/>
      <c r="K62" s="132"/>
      <c r="L62" s="132"/>
      <c r="M62" s="132"/>
      <c r="N62" s="132"/>
      <c r="O62" s="132"/>
      <c r="P62" s="210"/>
      <c r="Q62" s="210">
        <f t="shared" ref="Q62:S62" si="46">Q60*Q61</f>
        <v>7138275.3470217846</v>
      </c>
      <c r="R62" s="210">
        <f t="shared" si="46"/>
        <v>6644226.6839403212</v>
      </c>
      <c r="S62" s="210">
        <f t="shared" si="46"/>
        <v>6265280.0744046783</v>
      </c>
      <c r="T62" s="210">
        <f>T60*T61</f>
        <v>5976728.0933437664</v>
      </c>
      <c r="U62" s="210">
        <f t="shared" ref="U62" si="47">U60*U61</f>
        <v>117055823.57713005</v>
      </c>
      <c r="V62" s="208"/>
      <c r="W62" s="221"/>
      <c r="X62" s="222"/>
      <c r="AD62" s="91"/>
    </row>
    <row r="63" spans="1:30" x14ac:dyDescent="0.35">
      <c r="C63" s="232" t="s">
        <v>20</v>
      </c>
      <c r="D63" s="232"/>
      <c r="E63" s="232"/>
      <c r="F63" s="233"/>
      <c r="G63" s="232"/>
      <c r="H63" s="232"/>
      <c r="I63" s="232"/>
      <c r="J63" s="232"/>
      <c r="K63" s="232"/>
      <c r="L63" s="232"/>
      <c r="M63" s="232"/>
      <c r="N63" s="232"/>
      <c r="O63" s="234"/>
      <c r="P63" s="417"/>
      <c r="Q63" s="417"/>
      <c r="R63" s="417"/>
      <c r="S63" s="417"/>
      <c r="T63" s="417"/>
      <c r="U63" s="235">
        <f>SUM(Q62:U62)</f>
        <v>143080333.77584061</v>
      </c>
      <c r="V63" s="410"/>
      <c r="W63" s="221"/>
      <c r="X63" s="222"/>
      <c r="AD63" s="91"/>
    </row>
    <row r="64" spans="1:30" x14ac:dyDescent="0.35">
      <c r="C64" s="131" t="s">
        <v>21</v>
      </c>
      <c r="D64" s="131"/>
      <c r="E64" s="131"/>
      <c r="F64" s="107"/>
      <c r="G64" s="132"/>
      <c r="H64" s="132"/>
      <c r="I64" s="132"/>
      <c r="J64" s="132"/>
      <c r="K64" s="132"/>
      <c r="L64" s="132"/>
      <c r="M64" s="132"/>
      <c r="N64" s="132"/>
      <c r="O64" s="132"/>
      <c r="P64" s="236"/>
      <c r="Q64" s="236"/>
      <c r="R64" s="236"/>
      <c r="S64" s="236"/>
      <c r="T64" s="236"/>
      <c r="U64" s="236">
        <f>-SUM('[2]Liabilities &amp; Financing'!J13)</f>
        <v>-99386062</v>
      </c>
      <c r="V64" s="43"/>
      <c r="W64" s="221"/>
      <c r="X64" s="222"/>
      <c r="AD64" s="91"/>
    </row>
    <row r="65" spans="1:30" x14ac:dyDescent="0.35">
      <c r="C65" s="131" t="s">
        <v>22</v>
      </c>
      <c r="D65" s="131"/>
      <c r="E65" s="131"/>
      <c r="F65" s="107"/>
      <c r="G65" s="132"/>
      <c r="H65" s="132"/>
      <c r="I65" s="132"/>
      <c r="J65" s="132"/>
      <c r="K65" s="132"/>
      <c r="L65" s="132"/>
      <c r="M65" s="132"/>
      <c r="N65" s="132"/>
      <c r="O65" s="132"/>
      <c r="P65" s="236"/>
      <c r="Q65" s="236"/>
      <c r="R65" s="236"/>
      <c r="S65" s="236"/>
      <c r="T65" s="236"/>
      <c r="U65" s="236">
        <f>'[2]Cash Flow Statement'!M29</f>
        <v>5106382</v>
      </c>
      <c r="V65" s="43"/>
      <c r="W65" s="221"/>
      <c r="X65" s="222"/>
      <c r="AD65" s="91"/>
    </row>
    <row r="66" spans="1:30" x14ac:dyDescent="0.35">
      <c r="C66" s="131" t="s">
        <v>23</v>
      </c>
      <c r="D66" s="131"/>
      <c r="E66" s="131"/>
      <c r="F66" s="107"/>
      <c r="G66" s="132"/>
      <c r="H66" s="132"/>
      <c r="I66" s="132"/>
      <c r="J66" s="132"/>
      <c r="K66" s="132"/>
      <c r="L66" s="132"/>
      <c r="M66" s="132"/>
      <c r="N66" s="132"/>
      <c r="O66" s="132"/>
      <c r="P66" s="236"/>
      <c r="Q66" s="236"/>
      <c r="R66" s="236"/>
      <c r="S66" s="236"/>
      <c r="T66" s="418"/>
      <c r="U66" s="236">
        <f>SUM(U63:U65)</f>
        <v>48800653.77584061</v>
      </c>
      <c r="V66" s="43"/>
      <c r="W66" s="221"/>
      <c r="X66" s="222"/>
      <c r="AD66" s="91"/>
    </row>
    <row r="67" spans="1:30" x14ac:dyDescent="0.35">
      <c r="B67" s="67"/>
      <c r="C67" s="67"/>
      <c r="D67" s="67"/>
      <c r="E67" s="67"/>
      <c r="F67" s="237"/>
      <c r="O67" s="69"/>
      <c r="W67" s="90"/>
      <c r="AD67" s="91"/>
    </row>
    <row r="68" spans="1:30" s="195" customFormat="1" x14ac:dyDescent="0.35">
      <c r="A68" s="37"/>
      <c r="B68" s="37" t="s">
        <v>56</v>
      </c>
      <c r="C68" s="37"/>
      <c r="D68" s="37"/>
      <c r="E68" s="37"/>
      <c r="F68" s="238"/>
      <c r="G68" s="142"/>
      <c r="H68" s="142"/>
      <c r="I68" s="142"/>
      <c r="J68" s="142"/>
      <c r="K68" s="142"/>
      <c r="L68" s="142"/>
      <c r="M68" s="142"/>
      <c r="N68" s="142"/>
      <c r="O68" s="219"/>
      <c r="P68" s="68"/>
      <c r="Q68" s="68"/>
      <c r="R68" s="68"/>
      <c r="S68" s="68"/>
      <c r="T68" s="68"/>
      <c r="U68" s="68"/>
      <c r="V68" s="68"/>
      <c r="W68" s="239"/>
      <c r="AD68" s="240"/>
    </row>
    <row r="69" spans="1:30" x14ac:dyDescent="0.35">
      <c r="B69" s="67"/>
      <c r="C69" s="67"/>
      <c r="D69" s="67"/>
      <c r="E69" s="67"/>
      <c r="F69" s="237"/>
      <c r="O69" s="69"/>
      <c r="W69" s="90"/>
      <c r="AD69" s="91"/>
    </row>
    <row r="70" spans="1:30" x14ac:dyDescent="0.35">
      <c r="C70" s="182" t="s">
        <v>520</v>
      </c>
      <c r="D70" s="182"/>
      <c r="E70" s="182"/>
      <c r="F70" s="241"/>
      <c r="G70" s="182"/>
      <c r="H70" s="242">
        <f>I76</f>
        <v>6.8899631294548014E-2</v>
      </c>
      <c r="K70" s="69"/>
      <c r="O70" s="69"/>
      <c r="W70" s="90"/>
      <c r="AD70" s="91"/>
    </row>
    <row r="71" spans="1:30" x14ac:dyDescent="0.35">
      <c r="C71" s="162" t="s">
        <v>57</v>
      </c>
      <c r="D71" s="162"/>
      <c r="E71" s="162"/>
      <c r="F71" s="243"/>
      <c r="G71" s="162"/>
      <c r="H71" s="244">
        <v>1.4999999999999999E-2</v>
      </c>
      <c r="K71" s="69"/>
      <c r="O71" s="69"/>
      <c r="W71" s="90"/>
      <c r="AD71" s="91"/>
    </row>
    <row r="72" spans="1:30" x14ac:dyDescent="0.35">
      <c r="B72" s="67"/>
      <c r="C72" s="67"/>
      <c r="D72" s="67"/>
      <c r="E72" s="67"/>
      <c r="F72" s="237"/>
      <c r="O72" s="69"/>
      <c r="W72" s="90"/>
      <c r="AD72" s="91"/>
    </row>
    <row r="73" spans="1:30" x14ac:dyDescent="0.35">
      <c r="B73" s="67"/>
      <c r="E73" s="141"/>
      <c r="O73" s="100"/>
      <c r="W73" s="90"/>
      <c r="AD73" s="91"/>
    </row>
    <row r="74" spans="1:30" s="153" customFormat="1" x14ac:dyDescent="0.35">
      <c r="A74" s="37"/>
      <c r="B74" s="37" t="s">
        <v>164</v>
      </c>
      <c r="C74" s="142"/>
      <c r="D74" s="142"/>
      <c r="E74" s="142"/>
      <c r="F74" s="142"/>
      <c r="G74" s="142"/>
      <c r="H74" s="142"/>
      <c r="I74" s="142"/>
      <c r="J74" s="142"/>
      <c r="K74" s="142"/>
      <c r="L74" s="142"/>
      <c r="M74" s="142"/>
      <c r="N74" s="142"/>
      <c r="P74" s="68"/>
      <c r="Q74" s="68"/>
      <c r="R74" s="68"/>
      <c r="S74" s="68"/>
      <c r="T74" s="68"/>
      <c r="U74" s="68"/>
      <c r="V74" s="68"/>
      <c r="W74" s="90"/>
      <c r="X74" s="68"/>
      <c r="Y74" s="68"/>
      <c r="Z74" s="68"/>
      <c r="AA74" s="68"/>
      <c r="AB74" s="68"/>
      <c r="AC74" s="68"/>
      <c r="AD74" s="91"/>
    </row>
    <row r="75" spans="1:30" s="153" customFormat="1" x14ac:dyDescent="0.35">
      <c r="A75" s="67"/>
      <c r="B75" s="68"/>
      <c r="C75" s="68"/>
      <c r="D75" s="68"/>
      <c r="E75" s="68"/>
      <c r="F75" s="68"/>
      <c r="G75" s="68"/>
      <c r="H75" s="68"/>
      <c r="I75" s="67" t="s">
        <v>519</v>
      </c>
      <c r="J75" s="68"/>
      <c r="K75" s="68"/>
      <c r="L75" s="68"/>
      <c r="M75" s="68"/>
      <c r="N75" s="68"/>
      <c r="P75" s="68"/>
      <c r="Q75" s="68"/>
      <c r="R75" s="68"/>
      <c r="S75" s="68"/>
      <c r="T75" s="68"/>
      <c r="U75" s="68"/>
      <c r="V75" s="68"/>
      <c r="W75" s="90"/>
      <c r="X75" s="68"/>
      <c r="Y75" s="68"/>
      <c r="Z75" s="68"/>
      <c r="AA75" s="68"/>
      <c r="AB75" s="68"/>
      <c r="AC75" s="68"/>
      <c r="AD75" s="91"/>
    </row>
    <row r="76" spans="1:30" s="153" customFormat="1" x14ac:dyDescent="0.35">
      <c r="A76" s="67"/>
      <c r="B76" s="245"/>
      <c r="C76" s="139" t="s">
        <v>25</v>
      </c>
      <c r="D76" s="154"/>
      <c r="E76" s="154"/>
      <c r="F76" s="154"/>
      <c r="G76" s="246">
        <f>H79*G85+ H80*G89</f>
        <v>7.0893305327014919E-2</v>
      </c>
      <c r="H76" s="154"/>
      <c r="I76" s="246">
        <f>I79*$G$85+ I80*$G$89</f>
        <v>6.8899631294548014E-2</v>
      </c>
      <c r="J76" s="68"/>
      <c r="K76" s="68"/>
      <c r="L76" s="68"/>
      <c r="M76" s="68"/>
      <c r="N76" s="68"/>
      <c r="P76" s="68"/>
      <c r="Q76" s="68"/>
      <c r="R76" s="68"/>
      <c r="S76" s="68"/>
      <c r="T76" s="68"/>
      <c r="U76" s="68"/>
      <c r="V76" s="68"/>
      <c r="W76" s="723" t="s">
        <v>521</v>
      </c>
      <c r="X76" s="724"/>
      <c r="Y76" s="724"/>
      <c r="Z76" s="724"/>
      <c r="AA76" s="724"/>
      <c r="AB76" s="724"/>
      <c r="AC76" s="724"/>
      <c r="AD76" s="725"/>
    </row>
    <row r="77" spans="1:30" s="153" customFormat="1" x14ac:dyDescent="0.35">
      <c r="A77" s="67"/>
      <c r="B77" s="68"/>
      <c r="C77" s="68"/>
      <c r="D77" s="68"/>
      <c r="E77" s="68"/>
      <c r="F77" s="68"/>
      <c r="G77" s="68"/>
      <c r="H77" s="68"/>
      <c r="I77" s="68"/>
      <c r="J77" s="68"/>
      <c r="K77" s="68"/>
      <c r="L77" s="68"/>
      <c r="M77" s="68"/>
      <c r="N77" s="68"/>
      <c r="P77" s="68"/>
      <c r="Q77" s="68"/>
      <c r="R77" s="68"/>
      <c r="S77" s="68"/>
      <c r="T77" s="68"/>
      <c r="U77" s="68"/>
      <c r="V77" s="68"/>
      <c r="W77" s="723"/>
      <c r="X77" s="724"/>
      <c r="Y77" s="724"/>
      <c r="Z77" s="724"/>
      <c r="AA77" s="724"/>
      <c r="AB77" s="724"/>
      <c r="AC77" s="724"/>
      <c r="AD77" s="725"/>
    </row>
    <row r="78" spans="1:30" s="153" customFormat="1" x14ac:dyDescent="0.35">
      <c r="A78" s="67"/>
      <c r="B78" s="247"/>
      <c r="C78" s="68"/>
      <c r="D78" s="68"/>
      <c r="E78" s="68"/>
      <c r="F78" s="68"/>
      <c r="G78" s="247" t="s">
        <v>48</v>
      </c>
      <c r="H78" s="247" t="s">
        <v>165</v>
      </c>
      <c r="I78" s="67" t="s">
        <v>518</v>
      </c>
      <c r="J78" s="68"/>
      <c r="K78" s="68"/>
      <c r="L78" s="68"/>
      <c r="M78" s="68"/>
      <c r="N78" s="68"/>
      <c r="P78" s="68"/>
      <c r="Q78" s="68"/>
      <c r="R78" s="68"/>
      <c r="S78" s="68"/>
      <c r="T78" s="68"/>
      <c r="U78" s="68"/>
      <c r="V78" s="68"/>
      <c r="W78" s="723"/>
      <c r="X78" s="724"/>
      <c r="Y78" s="724"/>
      <c r="Z78" s="724"/>
      <c r="AA78" s="724"/>
      <c r="AB78" s="724"/>
      <c r="AC78" s="724"/>
      <c r="AD78" s="725"/>
    </row>
    <row r="79" spans="1:30" s="153" customFormat="1" x14ac:dyDescent="0.35">
      <c r="A79" s="67"/>
      <c r="B79" s="68"/>
      <c r="C79" s="248" t="s">
        <v>118</v>
      </c>
      <c r="D79" s="182"/>
      <c r="E79" s="182"/>
      <c r="F79" s="182"/>
      <c r="G79" s="249">
        <f>'[2]Equity Dev'!J4</f>
        <v>29381606</v>
      </c>
      <c r="H79" s="250">
        <f>G79/(SUM(G79:G80))</f>
        <v>0.22817533668467149</v>
      </c>
      <c r="I79" s="251">
        <v>0.4</v>
      </c>
      <c r="J79" s="68"/>
      <c r="K79" s="68"/>
      <c r="L79" s="68"/>
      <c r="M79" s="68"/>
      <c r="N79" s="68"/>
      <c r="P79" s="68"/>
      <c r="Q79" s="68"/>
      <c r="R79" s="68"/>
      <c r="S79" s="68"/>
      <c r="T79" s="68"/>
      <c r="U79" s="68"/>
      <c r="V79" s="68"/>
      <c r="W79" s="723"/>
      <c r="X79" s="724"/>
      <c r="Y79" s="724"/>
      <c r="Z79" s="724"/>
      <c r="AA79" s="724"/>
      <c r="AB79" s="724"/>
      <c r="AC79" s="724"/>
      <c r="AD79" s="725"/>
    </row>
    <row r="80" spans="1:30" s="153" customFormat="1" x14ac:dyDescent="0.35">
      <c r="A80" s="67"/>
      <c r="B80" s="68"/>
      <c r="C80" s="252" t="s">
        <v>31</v>
      </c>
      <c r="D80" s="162"/>
      <c r="E80" s="162"/>
      <c r="F80" s="162"/>
      <c r="G80" s="253">
        <f>SUM('[2]Liabilities &amp; Financing'!J4:J5)</f>
        <v>99386062</v>
      </c>
      <c r="H80" s="254">
        <f>G80/(SUM(G79:G80))</f>
        <v>0.77182466331532851</v>
      </c>
      <c r="I80" s="252">
        <v>0.6</v>
      </c>
      <c r="J80" s="68"/>
      <c r="K80" s="68"/>
      <c r="L80" s="68"/>
      <c r="M80" s="68"/>
      <c r="N80" s="68"/>
      <c r="P80" s="68"/>
      <c r="Q80" s="68"/>
      <c r="R80" s="68"/>
      <c r="S80" s="68"/>
      <c r="T80" s="68"/>
      <c r="U80" s="68"/>
      <c r="V80" s="68"/>
      <c r="W80" s="723"/>
      <c r="X80" s="724"/>
      <c r="Y80" s="724"/>
      <c r="Z80" s="724"/>
      <c r="AA80" s="724"/>
      <c r="AB80" s="724"/>
      <c r="AC80" s="724"/>
      <c r="AD80" s="725"/>
    </row>
    <row r="81" spans="1:30" x14ac:dyDescent="0.35">
      <c r="W81" s="90"/>
      <c r="AD81" s="91"/>
    </row>
    <row r="82" spans="1:30" x14ac:dyDescent="0.35">
      <c r="C82" s="68" t="s">
        <v>211</v>
      </c>
      <c r="G82" s="257">
        <v>2.5000000000000001E-2</v>
      </c>
      <c r="W82" s="258" t="s">
        <v>553</v>
      </c>
      <c r="AD82" s="91"/>
    </row>
    <row r="83" spans="1:30" x14ac:dyDescent="0.35">
      <c r="C83" s="68" t="s">
        <v>634</v>
      </c>
      <c r="G83" s="256">
        <f>'[2]Capital Structure'!F26-0.1</f>
        <v>0.85306830507341658</v>
      </c>
      <c r="I83" s="190"/>
      <c r="W83" s="258" t="s">
        <v>635</v>
      </c>
      <c r="X83" s="190"/>
      <c r="AD83" s="91"/>
    </row>
    <row r="84" spans="1:30" x14ac:dyDescent="0.35">
      <c r="C84" s="68" t="s">
        <v>166</v>
      </c>
      <c r="G84" s="259">
        <v>4.3299999999999998E-2</v>
      </c>
      <c r="W84" s="258" t="s">
        <v>707</v>
      </c>
      <c r="X84" s="190"/>
      <c r="AD84" s="91"/>
    </row>
    <row r="85" spans="1:30" x14ac:dyDescent="0.35">
      <c r="C85" s="252" t="s">
        <v>30</v>
      </c>
      <c r="D85" s="162"/>
      <c r="E85" s="162"/>
      <c r="F85" s="162"/>
      <c r="G85" s="244">
        <f>G82+G83*G84</f>
        <v>6.1937857609678938E-2</v>
      </c>
      <c r="H85" s="162"/>
      <c r="W85" s="258"/>
      <c r="X85" s="190"/>
      <c r="AD85" s="91"/>
    </row>
    <row r="86" spans="1:30" x14ac:dyDescent="0.35">
      <c r="C86" s="67"/>
      <c r="G86" s="259"/>
      <c r="W86" s="258" t="s">
        <v>704</v>
      </c>
      <c r="X86" s="190"/>
      <c r="AD86" s="91"/>
    </row>
    <row r="87" spans="1:30" s="153" customFormat="1" x14ac:dyDescent="0.35">
      <c r="A87" s="67"/>
      <c r="B87" s="68"/>
      <c r="C87" s="68" t="s">
        <v>29</v>
      </c>
      <c r="D87" s="68"/>
      <c r="E87" s="68"/>
      <c r="F87" s="68"/>
      <c r="G87" s="260">
        <f>'[2]Liabilities &amp; Financing'!J24</f>
        <v>0.10532160938220894</v>
      </c>
      <c r="H87" s="68"/>
      <c r="I87" s="68"/>
      <c r="J87" s="68"/>
      <c r="K87" s="68"/>
      <c r="L87" s="68"/>
      <c r="M87" s="68"/>
      <c r="N87" s="68"/>
      <c r="P87" s="68"/>
      <c r="Q87" s="68"/>
      <c r="R87" s="68"/>
      <c r="S87" s="68"/>
      <c r="T87" s="68"/>
      <c r="U87" s="68"/>
      <c r="V87" s="68"/>
      <c r="W87" s="258" t="s">
        <v>706</v>
      </c>
      <c r="X87" s="190"/>
      <c r="Y87" s="68"/>
      <c r="Z87" s="68"/>
      <c r="AA87" s="68"/>
      <c r="AB87" s="68"/>
      <c r="AC87" s="68"/>
      <c r="AD87" s="91"/>
    </row>
    <row r="88" spans="1:30" s="153" customFormat="1" x14ac:dyDescent="0.35">
      <c r="A88" s="67"/>
      <c r="B88" s="68"/>
      <c r="C88" s="68" t="s">
        <v>27</v>
      </c>
      <c r="D88" s="68"/>
      <c r="E88" s="68"/>
      <c r="F88" s="68"/>
      <c r="G88" s="419">
        <f>P13</f>
        <v>0.30175000000000002</v>
      </c>
      <c r="H88" s="68"/>
      <c r="I88" s="68"/>
      <c r="J88" s="68"/>
      <c r="K88" s="68"/>
      <c r="L88" s="68"/>
      <c r="M88" s="68"/>
      <c r="N88" s="68"/>
      <c r="P88" s="68"/>
      <c r="Q88" s="68"/>
      <c r="R88" s="68"/>
      <c r="S88" s="68"/>
      <c r="T88" s="68"/>
      <c r="U88" s="68"/>
      <c r="V88" s="68"/>
      <c r="W88" s="258" t="s">
        <v>705</v>
      </c>
      <c r="X88" s="190"/>
      <c r="Y88" s="68"/>
      <c r="Z88" s="68"/>
      <c r="AA88" s="68"/>
      <c r="AB88" s="68"/>
      <c r="AC88" s="68"/>
      <c r="AD88" s="91"/>
    </row>
    <row r="89" spans="1:30" s="153" customFormat="1" x14ac:dyDescent="0.35">
      <c r="A89" s="67"/>
      <c r="B89" s="68"/>
      <c r="C89" s="252" t="s">
        <v>167</v>
      </c>
      <c r="D89" s="162"/>
      <c r="E89" s="162"/>
      <c r="F89" s="162"/>
      <c r="G89" s="244">
        <f>G87*(1-G88)</f>
        <v>7.3540813751127393E-2</v>
      </c>
      <c r="H89" s="162"/>
      <c r="I89" s="68"/>
      <c r="J89" s="68"/>
      <c r="K89" s="68"/>
      <c r="L89" s="68"/>
      <c r="M89" s="68"/>
      <c r="N89" s="68"/>
      <c r="P89" s="68"/>
      <c r="Q89" s="68"/>
      <c r="R89" s="68"/>
      <c r="S89" s="68"/>
      <c r="T89" s="68"/>
      <c r="U89" s="68"/>
      <c r="V89" s="68"/>
      <c r="W89" s="258"/>
      <c r="X89" s="190"/>
      <c r="Y89" s="68"/>
      <c r="Z89" s="68"/>
      <c r="AA89" s="68"/>
      <c r="AB89" s="68"/>
      <c r="AC89" s="68"/>
      <c r="AD89" s="91"/>
    </row>
    <row r="90" spans="1:30" x14ac:dyDescent="0.35">
      <c r="W90" s="258"/>
      <c r="X90" s="190"/>
      <c r="AD90" s="91"/>
    </row>
    <row r="91" spans="1:30" x14ac:dyDescent="0.35">
      <c r="W91" s="258" t="s">
        <v>409</v>
      </c>
      <c r="X91" s="190"/>
      <c r="AD91" s="91"/>
    </row>
    <row r="92" spans="1:30" x14ac:dyDescent="0.35">
      <c r="W92" s="258" t="s">
        <v>407</v>
      </c>
      <c r="X92" s="190"/>
      <c r="AD92" s="91"/>
    </row>
    <row r="93" spans="1:30" x14ac:dyDescent="0.35">
      <c r="W93" s="90"/>
      <c r="AD93" s="91"/>
    </row>
    <row r="94" spans="1:30" x14ac:dyDescent="0.35">
      <c r="W94" s="161"/>
      <c r="X94" s="162"/>
      <c r="Y94" s="162"/>
      <c r="Z94" s="162"/>
      <c r="AA94" s="162"/>
      <c r="AB94" s="162"/>
      <c r="AC94" s="162"/>
      <c r="AD94" s="163"/>
    </row>
  </sheetData>
  <mergeCells count="2">
    <mergeCell ref="W76:AD80"/>
    <mergeCell ref="W21:AD2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80437-925E-42EA-A607-A2608DA43FB1}">
  <sheetPr codeName="Sheet7">
    <tabColor theme="4"/>
  </sheetPr>
  <dimension ref="A2:V59"/>
  <sheetViews>
    <sheetView showGridLines="0" zoomScale="70" zoomScaleNormal="70" workbookViewId="0"/>
  </sheetViews>
  <sheetFormatPr defaultColWidth="8.7265625" defaultRowHeight="15.5" x14ac:dyDescent="0.35"/>
  <cols>
    <col min="1" max="1" width="3.26953125" style="67" customWidth="1"/>
    <col min="2" max="2" width="2.7265625" style="68" customWidth="1"/>
    <col min="3" max="6" width="8.7265625" style="68"/>
    <col min="7" max="10" width="16.54296875" style="68" customWidth="1"/>
    <col min="11" max="12" width="18.1796875" style="68" customWidth="1"/>
    <col min="13" max="13" width="5.7265625" style="68" customWidth="1"/>
    <col min="14" max="14" width="8.7265625" style="68"/>
    <col min="15" max="16" width="14.54296875" style="68" customWidth="1"/>
    <col min="17" max="17" width="22.54296875" style="68" customWidth="1"/>
    <col min="18" max="18" width="14.54296875" style="68" customWidth="1"/>
    <col min="19" max="19" width="19.1796875" style="68" customWidth="1"/>
    <col min="20" max="22" width="14.54296875" style="68" customWidth="1"/>
    <col min="23" max="16384" width="8.7265625" style="68"/>
  </cols>
  <sheetData>
    <row r="2" spans="1:22" x14ac:dyDescent="0.35">
      <c r="A2" s="400"/>
      <c r="B2" s="401" t="s">
        <v>242</v>
      </c>
      <c r="C2" s="401"/>
      <c r="D2" s="401"/>
      <c r="E2" s="401"/>
      <c r="F2" s="402"/>
      <c r="G2" s="168" t="s">
        <v>129</v>
      </c>
      <c r="H2" s="168" t="s">
        <v>130</v>
      </c>
      <c r="I2" s="168" t="s">
        <v>131</v>
      </c>
      <c r="J2" s="168" t="s">
        <v>138</v>
      </c>
      <c r="K2" s="168" t="s">
        <v>139</v>
      </c>
      <c r="L2" s="168" t="s">
        <v>708</v>
      </c>
      <c r="O2" s="403" t="s">
        <v>238</v>
      </c>
      <c r="P2" s="404"/>
      <c r="Q2" s="404"/>
      <c r="R2" s="404"/>
      <c r="S2" s="404"/>
      <c r="T2" s="404"/>
      <c r="U2" s="404"/>
      <c r="V2" s="405"/>
    </row>
    <row r="3" spans="1:22" x14ac:dyDescent="0.35">
      <c r="G3" s="220">
        <v>0</v>
      </c>
      <c r="H3" s="220">
        <v>1</v>
      </c>
      <c r="I3" s="220">
        <v>2</v>
      </c>
      <c r="J3" s="220">
        <v>3</v>
      </c>
      <c r="K3" s="220">
        <v>4</v>
      </c>
      <c r="L3" s="220"/>
      <c r="O3" s="406"/>
      <c r="V3" s="91"/>
    </row>
    <row r="4" spans="1:22" x14ac:dyDescent="0.35">
      <c r="C4" s="133" t="s">
        <v>15</v>
      </c>
      <c r="D4" s="133"/>
      <c r="E4" s="133"/>
      <c r="F4" s="223"/>
      <c r="G4" s="202"/>
      <c r="H4" s="202">
        <f>'DCF Conservative'!Q58</f>
        <v>4249948.7832061425</v>
      </c>
      <c r="I4" s="202">
        <f>'DCF Conservative'!R58</f>
        <v>4149143.6328343004</v>
      </c>
      <c r="J4" s="202">
        <f>'DCF Conservative'!S58</f>
        <v>4086850.7605679668</v>
      </c>
      <c r="K4" s="202">
        <f>'DCF Conservative'!T58</f>
        <v>4058294.3833730519</v>
      </c>
      <c r="L4" s="202">
        <f>'DCF Conservative'!U58</f>
        <v>4059457.1513769254</v>
      </c>
      <c r="O4" s="279" t="s">
        <v>258</v>
      </c>
      <c r="V4" s="91"/>
    </row>
    <row r="5" spans="1:22" x14ac:dyDescent="0.35">
      <c r="C5" s="224" t="s">
        <v>16</v>
      </c>
      <c r="D5" s="224"/>
      <c r="E5" s="224"/>
      <c r="F5" s="127"/>
      <c r="G5" s="407"/>
      <c r="H5" s="407"/>
      <c r="I5" s="407"/>
      <c r="J5" s="407"/>
      <c r="K5" s="407">
        <f>'DCF Conservative'!$T$59</f>
        <v>0</v>
      </c>
      <c r="L5" s="407">
        <f>'DCF Conservative'!$T$59</f>
        <v>0</v>
      </c>
      <c r="O5" s="265"/>
      <c r="V5" s="91"/>
    </row>
    <row r="6" spans="1:22" x14ac:dyDescent="0.35">
      <c r="C6" s="131" t="s">
        <v>17</v>
      </c>
      <c r="D6" s="131"/>
      <c r="E6" s="131"/>
      <c r="F6" s="107"/>
      <c r="G6" s="210"/>
      <c r="H6" s="210">
        <f>'DCF Conservative'!Q60</f>
        <v>4249948.7832061425</v>
      </c>
      <c r="I6" s="210">
        <f>'DCF Conservative'!R60</f>
        <v>4149143.6328343004</v>
      </c>
      <c r="J6" s="210">
        <f>'DCF Conservative'!S60</f>
        <v>4086850.7605679668</v>
      </c>
      <c r="K6" s="210">
        <f>'DCF Conservative'!T60</f>
        <v>4058294.3833730519</v>
      </c>
      <c r="L6" s="210">
        <f>'DCF Conservative'!U60</f>
        <v>75888051.605075449</v>
      </c>
      <c r="O6" s="265"/>
      <c r="V6" s="91"/>
    </row>
    <row r="7" spans="1:22" x14ac:dyDescent="0.35">
      <c r="C7" s="131" t="s">
        <v>18</v>
      </c>
      <c r="D7" s="131"/>
      <c r="E7" s="131"/>
      <c r="F7" s="107"/>
      <c r="G7" s="229"/>
      <c r="H7" s="229">
        <f>'DCF Conservative'!Q61</f>
        <v>0.93251950254300287</v>
      </c>
      <c r="I7" s="229">
        <f>'DCF Conservative'!R61</f>
        <v>0.86959262262304959</v>
      </c>
      <c r="J7" s="229">
        <f>'DCF Conservative'!S61</f>
        <v>0.81091207986351144</v>
      </c>
      <c r="K7" s="229">
        <f>'DCF Conservative'!T61</f>
        <v>0.75619132932043354</v>
      </c>
      <c r="L7" s="229">
        <f>'DCF Conservative'!U61</f>
        <v>0.70516316224522269</v>
      </c>
      <c r="O7" s="265"/>
      <c r="V7" s="91"/>
    </row>
    <row r="8" spans="1:22" x14ac:dyDescent="0.35">
      <c r="C8" s="131" t="s">
        <v>19</v>
      </c>
      <c r="D8" s="131"/>
      <c r="E8" s="131"/>
      <c r="F8" s="107"/>
      <c r="G8" s="210"/>
      <c r="H8" s="210">
        <f>'DCF Conservative'!Q62</f>
        <v>3963160.1251486321</v>
      </c>
      <c r="I8" s="210">
        <f>'DCF Conservative'!R62</f>
        <v>3608064.6933161067</v>
      </c>
      <c r="J8" s="210">
        <f>'DCF Conservative'!S62</f>
        <v>3314076.6503439434</v>
      </c>
      <c r="K8" s="210">
        <f>'DCF Conservative'!T62</f>
        <v>3068847.0245365174</v>
      </c>
      <c r="L8" s="210">
        <f>'DCF Conservative'!U62</f>
        <v>53513458.446463652</v>
      </c>
      <c r="O8" s="265"/>
      <c r="V8" s="91"/>
    </row>
    <row r="9" spans="1:22" x14ac:dyDescent="0.35">
      <c r="C9" s="232" t="s">
        <v>20</v>
      </c>
      <c r="D9" s="232"/>
      <c r="E9" s="232"/>
      <c r="F9" s="233"/>
      <c r="G9" s="407"/>
      <c r="H9" s="407"/>
      <c r="I9" s="407"/>
      <c r="J9" s="407"/>
      <c r="K9" s="214"/>
      <c r="L9" s="214">
        <f>'DCF Conservative'!$U$63</f>
        <v>67467606.939808846</v>
      </c>
      <c r="O9" s="265"/>
      <c r="V9" s="91"/>
    </row>
    <row r="10" spans="1:22" x14ac:dyDescent="0.35">
      <c r="O10" s="265"/>
      <c r="V10" s="91"/>
    </row>
    <row r="11" spans="1:22" x14ac:dyDescent="0.35">
      <c r="O11" s="265"/>
      <c r="Q11" s="408"/>
      <c r="V11" s="91"/>
    </row>
    <row r="12" spans="1:22" x14ac:dyDescent="0.35">
      <c r="C12" s="67" t="s">
        <v>260</v>
      </c>
      <c r="K12" s="277"/>
      <c r="L12" s="277">
        <f>'Altman Z''-Score'!Q46</f>
        <v>1.2279425736350136</v>
      </c>
      <c r="O12" s="265"/>
      <c r="V12" s="91"/>
    </row>
    <row r="13" spans="1:22" x14ac:dyDescent="0.35">
      <c r="C13" s="67" t="s">
        <v>240</v>
      </c>
      <c r="K13" s="277"/>
      <c r="L13" s="277">
        <f>'Altman Z''-Score'!Q47</f>
        <v>0.5</v>
      </c>
      <c r="O13" s="265"/>
      <c r="V13" s="91"/>
    </row>
    <row r="14" spans="1:22" x14ac:dyDescent="0.35">
      <c r="K14" s="67"/>
      <c r="L14" s="67"/>
      <c r="O14" s="409"/>
      <c r="V14" s="91"/>
    </row>
    <row r="15" spans="1:22" x14ac:dyDescent="0.35">
      <c r="C15" s="67" t="s">
        <v>243</v>
      </c>
      <c r="K15" s="410"/>
      <c r="L15" s="410">
        <f>L9</f>
        <v>67467606.939808846</v>
      </c>
      <c r="O15" s="265"/>
      <c r="V15" s="91"/>
    </row>
    <row r="16" spans="1:22" x14ac:dyDescent="0.35">
      <c r="C16" s="139" t="s">
        <v>244</v>
      </c>
      <c r="D16" s="154"/>
      <c r="E16" s="154"/>
      <c r="F16" s="154"/>
      <c r="G16" s="154"/>
      <c r="H16" s="154"/>
      <c r="I16" s="154"/>
      <c r="J16" s="154"/>
      <c r="K16" s="349"/>
      <c r="L16" s="349">
        <f>((('Altman Z''-Score'!$P$4-'Balance Sheet Activa'!$M$18)*0.5)+('Balance Sheet Activa'!$M$18*0.8)+('DCF Conservative'!U48))-'Altman Z''-Score'!$P$9</f>
        <v>81351031.205597252</v>
      </c>
      <c r="O16" s="279" t="s">
        <v>252</v>
      </c>
      <c r="R16" s="68" t="s">
        <v>427</v>
      </c>
      <c r="V16" s="91"/>
    </row>
    <row r="17" spans="1:22" x14ac:dyDescent="0.35">
      <c r="O17" s="279" t="s">
        <v>426</v>
      </c>
      <c r="V17" s="91"/>
    </row>
    <row r="18" spans="1:22" x14ac:dyDescent="0.35">
      <c r="O18" s="265"/>
      <c r="R18" s="68" t="s">
        <v>477</v>
      </c>
      <c r="V18" s="91"/>
    </row>
    <row r="19" spans="1:22" x14ac:dyDescent="0.35">
      <c r="C19" s="139" t="s">
        <v>460</v>
      </c>
      <c r="D19" s="154"/>
      <c r="E19" s="154"/>
      <c r="F19" s="154"/>
      <c r="G19" s="154"/>
      <c r="H19" s="154"/>
      <c r="I19" s="154"/>
      <c r="J19" s="154"/>
      <c r="K19" s="349"/>
      <c r="L19" s="349">
        <f>(L15)*(1-L13)+(L16)*L13</f>
        <v>74409319.072703049</v>
      </c>
      <c r="O19" s="265"/>
      <c r="R19" s="68" t="s">
        <v>709</v>
      </c>
      <c r="V19" s="91"/>
    </row>
    <row r="20" spans="1:22" x14ac:dyDescent="0.35">
      <c r="O20" s="265"/>
      <c r="R20" s="68" t="s">
        <v>247</v>
      </c>
      <c r="V20" s="91"/>
    </row>
    <row r="21" spans="1:22" x14ac:dyDescent="0.35">
      <c r="O21" s="265"/>
      <c r="R21" s="411" t="s">
        <v>428</v>
      </c>
      <c r="S21" s="412">
        <f>'Altman Z''-Score'!P4-'Balance Sheet Activa'!M18</f>
        <v>253684244.90844065</v>
      </c>
      <c r="V21" s="91"/>
    </row>
    <row r="22" spans="1:22" x14ac:dyDescent="0.35">
      <c r="A22" s="400"/>
      <c r="B22" s="401" t="s">
        <v>420</v>
      </c>
      <c r="C22" s="401"/>
      <c r="D22" s="401"/>
      <c r="E22" s="401"/>
      <c r="F22" s="402"/>
      <c r="G22" s="168" t="s">
        <v>129</v>
      </c>
      <c r="H22" s="168" t="s">
        <v>130</v>
      </c>
      <c r="I22" s="168" t="s">
        <v>131</v>
      </c>
      <c r="J22" s="168" t="s">
        <v>138</v>
      </c>
      <c r="K22" s="168" t="s">
        <v>139</v>
      </c>
      <c r="L22" s="168" t="s">
        <v>708</v>
      </c>
      <c r="O22" s="265"/>
      <c r="V22" s="91"/>
    </row>
    <row r="23" spans="1:22" x14ac:dyDescent="0.35">
      <c r="G23" s="220">
        <v>0</v>
      </c>
      <c r="H23" s="220">
        <v>1</v>
      </c>
      <c r="I23" s="220">
        <v>2</v>
      </c>
      <c r="J23" s="220">
        <v>3</v>
      </c>
      <c r="K23" s="220">
        <v>4</v>
      </c>
      <c r="L23" s="220"/>
      <c r="O23" s="265"/>
      <c r="R23" s="68" t="s">
        <v>248</v>
      </c>
      <c r="V23" s="91"/>
    </row>
    <row r="24" spans="1:22" x14ac:dyDescent="0.35">
      <c r="C24" s="133" t="s">
        <v>15</v>
      </c>
      <c r="D24" s="133"/>
      <c r="E24" s="133"/>
      <c r="F24" s="223"/>
      <c r="G24" s="202"/>
      <c r="H24" s="202">
        <f>'DCF Base'!Q58</f>
        <v>5834969.2031270936</v>
      </c>
      <c r="I24" s="202">
        <f>'DCF Base'!R58</f>
        <v>5719372.9579512551</v>
      </c>
      <c r="J24" s="202">
        <f>'DCF Base'!S58</f>
        <v>5691127.1722788028</v>
      </c>
      <c r="K24" s="202">
        <f>'DCF Base'!T58</f>
        <v>5740418.0946017355</v>
      </c>
      <c r="L24" s="202">
        <f>'DCF Base'!U58</f>
        <v>5812231.3525211513</v>
      </c>
      <c r="O24" s="265"/>
      <c r="R24" s="68" t="s">
        <v>249</v>
      </c>
      <c r="V24" s="91"/>
    </row>
    <row r="25" spans="1:22" x14ac:dyDescent="0.35">
      <c r="C25" s="224" t="s">
        <v>16</v>
      </c>
      <c r="D25" s="224"/>
      <c r="E25" s="224"/>
      <c r="F25" s="127"/>
      <c r="G25" s="407"/>
      <c r="H25" s="407"/>
      <c r="I25" s="407"/>
      <c r="J25" s="407"/>
      <c r="K25" s="407">
        <f>'DCF Base'!T59</f>
        <v>0</v>
      </c>
      <c r="L25" s="407">
        <f>'DCF Base'!U59</f>
        <v>106044253.70116946</v>
      </c>
      <c r="O25" s="265"/>
      <c r="R25" s="68" t="s">
        <v>429</v>
      </c>
      <c r="V25" s="91"/>
    </row>
    <row r="26" spans="1:22" x14ac:dyDescent="0.35">
      <c r="C26" s="131" t="s">
        <v>17</v>
      </c>
      <c r="D26" s="131"/>
      <c r="E26" s="131"/>
      <c r="F26" s="107"/>
      <c r="G26" s="210"/>
      <c r="H26" s="210">
        <f>'DCF Base'!Q60</f>
        <v>5834969.2031270936</v>
      </c>
      <c r="I26" s="210">
        <f>'DCF Base'!R60</f>
        <v>5719372.9579512551</v>
      </c>
      <c r="J26" s="210">
        <f>'DCF Base'!S60</f>
        <v>5691127.1722788028</v>
      </c>
      <c r="K26" s="210">
        <f>'DCF Base'!T60</f>
        <v>5740418.0946017355</v>
      </c>
      <c r="L26" s="210">
        <f>'DCF Base'!U60</f>
        <v>111856485.05369061</v>
      </c>
      <c r="O26" s="265"/>
      <c r="R26" s="68" t="s">
        <v>250</v>
      </c>
      <c r="V26" s="91"/>
    </row>
    <row r="27" spans="1:22" x14ac:dyDescent="0.35">
      <c r="C27" s="131" t="s">
        <v>18</v>
      </c>
      <c r="D27" s="131"/>
      <c r="E27" s="131"/>
      <c r="F27" s="107"/>
      <c r="G27" s="229"/>
      <c r="H27" s="229">
        <f>'DCF Base'!Q61</f>
        <v>0.93402807349420058</v>
      </c>
      <c r="I27" s="229">
        <f>'DCF Base'!R61</f>
        <v>0.87240844207528767</v>
      </c>
      <c r="J27" s="229">
        <f>'DCF Base'!S61</f>
        <v>0.81485397645165791</v>
      </c>
      <c r="K27" s="229">
        <f>'DCF Base'!T61</f>
        <v>0.7610964898042305</v>
      </c>
      <c r="L27" s="229">
        <f>'DCF Base'!U61</f>
        <v>0.71088548811504393</v>
      </c>
      <c r="O27" s="265"/>
      <c r="R27" s="68" t="s">
        <v>430</v>
      </c>
      <c r="V27" s="91"/>
    </row>
    <row r="28" spans="1:22" x14ac:dyDescent="0.35">
      <c r="C28" s="131" t="s">
        <v>19</v>
      </c>
      <c r="D28" s="131"/>
      <c r="E28" s="131"/>
      <c r="F28" s="107"/>
      <c r="G28" s="210"/>
      <c r="H28" s="210">
        <f>'DCF Base'!Q62</f>
        <v>5450025.0436947905</v>
      </c>
      <c r="I28" s="210">
        <f>'DCF Base'!R62</f>
        <v>4989629.2518937839</v>
      </c>
      <c r="J28" s="210">
        <f>'DCF Base'!S62</f>
        <v>4637437.6068234621</v>
      </c>
      <c r="K28" s="210">
        <f>'DCF Base'!T62</f>
        <v>4369012.0618100697</v>
      </c>
      <c r="L28" s="210">
        <f>'DCF Base'!U62</f>
        <v>79517151.976225972</v>
      </c>
      <c r="O28" s="265"/>
      <c r="R28" s="68" t="s">
        <v>710</v>
      </c>
      <c r="V28" s="91"/>
    </row>
    <row r="29" spans="1:22" x14ac:dyDescent="0.35">
      <c r="C29" s="232" t="s">
        <v>20</v>
      </c>
      <c r="D29" s="232"/>
      <c r="E29" s="232"/>
      <c r="F29" s="233"/>
      <c r="G29" s="407"/>
      <c r="H29" s="407"/>
      <c r="I29" s="407"/>
      <c r="J29" s="407"/>
      <c r="K29" s="214"/>
      <c r="L29" s="214">
        <f>'DCF Base'!$U$63</f>
        <v>98963255.940448076</v>
      </c>
      <c r="O29" s="265"/>
      <c r="R29" s="68" t="s">
        <v>431</v>
      </c>
      <c r="V29" s="91"/>
    </row>
    <row r="30" spans="1:22" x14ac:dyDescent="0.35">
      <c r="O30" s="265"/>
      <c r="V30" s="91"/>
    </row>
    <row r="31" spans="1:22" x14ac:dyDescent="0.35">
      <c r="O31" s="265"/>
      <c r="R31" s="67" t="s">
        <v>245</v>
      </c>
      <c r="V31" s="91"/>
    </row>
    <row r="32" spans="1:22" x14ac:dyDescent="0.35">
      <c r="C32" s="67" t="s">
        <v>260</v>
      </c>
      <c r="K32" s="277"/>
      <c r="L32" s="277">
        <f>'Altman Z''-Score'!Q59</f>
        <v>1.3151104322690468</v>
      </c>
      <c r="O32" s="265"/>
      <c r="R32" s="68" t="s">
        <v>246</v>
      </c>
      <c r="V32" s="91"/>
    </row>
    <row r="33" spans="1:22" x14ac:dyDescent="0.35">
      <c r="C33" s="67" t="s">
        <v>240</v>
      </c>
      <c r="K33" s="277"/>
      <c r="L33" s="277">
        <f>'Altman Z''-Score'!Q60</f>
        <v>0.45</v>
      </c>
      <c r="O33" s="265"/>
      <c r="R33" s="413" t="s">
        <v>428</v>
      </c>
      <c r="S33" s="414">
        <f>(252684244*0.5)+(0.8*43544392)+12461358</f>
        <v>173638993.59999999</v>
      </c>
      <c r="V33" s="91"/>
    </row>
    <row r="34" spans="1:22" x14ac:dyDescent="0.35">
      <c r="K34" s="67"/>
      <c r="L34" s="67"/>
      <c r="O34" s="265"/>
      <c r="V34" s="91"/>
    </row>
    <row r="35" spans="1:22" x14ac:dyDescent="0.35">
      <c r="C35" s="67" t="s">
        <v>243</v>
      </c>
      <c r="K35" s="410"/>
      <c r="L35" s="410">
        <f>L29</f>
        <v>98963255.940448076</v>
      </c>
      <c r="O35" s="265"/>
      <c r="R35" s="68" t="s">
        <v>253</v>
      </c>
      <c r="V35" s="91"/>
    </row>
    <row r="36" spans="1:22" x14ac:dyDescent="0.35">
      <c r="C36" s="139" t="s">
        <v>244</v>
      </c>
      <c r="D36" s="154"/>
      <c r="E36" s="154"/>
      <c r="F36" s="154"/>
      <c r="G36" s="154"/>
      <c r="H36" s="154"/>
      <c r="I36" s="154"/>
      <c r="J36" s="154"/>
      <c r="K36" s="349"/>
      <c r="L36" s="349">
        <f>((('Altman Z''-Score'!$P$15-'Balance Sheet Activa'!$M$18)*0.5)+('Balance Sheet Activa'!$M$18*0.8)+('DCF Base'!U48))-'Altman Z''-Score'!$P$20</f>
        <v>108334793.25535434</v>
      </c>
      <c r="O36" s="265"/>
      <c r="R36" s="68" t="s">
        <v>251</v>
      </c>
      <c r="V36" s="91"/>
    </row>
    <row r="37" spans="1:22" x14ac:dyDescent="0.35">
      <c r="K37" s="43"/>
      <c r="O37" s="265"/>
      <c r="R37" s="68" t="s">
        <v>432</v>
      </c>
      <c r="V37" s="91"/>
    </row>
    <row r="38" spans="1:22" x14ac:dyDescent="0.35">
      <c r="K38" s="43"/>
      <c r="O38" s="265"/>
      <c r="S38" s="415"/>
      <c r="V38" s="91"/>
    </row>
    <row r="39" spans="1:22" x14ac:dyDescent="0.35">
      <c r="C39" s="139" t="s">
        <v>460</v>
      </c>
      <c r="D39" s="154"/>
      <c r="E39" s="154"/>
      <c r="F39" s="154"/>
      <c r="G39" s="154"/>
      <c r="H39" s="154"/>
      <c r="I39" s="154"/>
      <c r="J39" s="154"/>
      <c r="K39" s="349"/>
      <c r="L39" s="349">
        <f>(L35)*(1-L33)+(L36)*L33</f>
        <v>103180447.7321559</v>
      </c>
      <c r="O39" s="265"/>
      <c r="R39" s="158"/>
      <c r="V39" s="91"/>
    </row>
    <row r="40" spans="1:22" x14ac:dyDescent="0.35">
      <c r="C40" s="67"/>
      <c r="K40" s="158"/>
      <c r="L40" s="158"/>
      <c r="O40" s="265"/>
      <c r="S40" s="416"/>
      <c r="V40" s="91"/>
    </row>
    <row r="41" spans="1:22" x14ac:dyDescent="0.35">
      <c r="O41" s="90"/>
      <c r="V41" s="91"/>
    </row>
    <row r="42" spans="1:22" x14ac:dyDescent="0.35">
      <c r="A42" s="400"/>
      <c r="B42" s="401" t="s">
        <v>241</v>
      </c>
      <c r="C42" s="401"/>
      <c r="D42" s="401"/>
      <c r="E42" s="401"/>
      <c r="F42" s="402"/>
      <c r="G42" s="168" t="s">
        <v>129</v>
      </c>
      <c r="H42" s="168" t="s">
        <v>130</v>
      </c>
      <c r="I42" s="168" t="s">
        <v>131</v>
      </c>
      <c r="J42" s="168" t="s">
        <v>138</v>
      </c>
      <c r="K42" s="168" t="s">
        <v>139</v>
      </c>
      <c r="L42" s="168" t="s">
        <v>708</v>
      </c>
      <c r="O42" s="90"/>
      <c r="V42" s="91"/>
    </row>
    <row r="43" spans="1:22" x14ac:dyDescent="0.35">
      <c r="G43" s="220">
        <v>0</v>
      </c>
      <c r="H43" s="220">
        <v>1</v>
      </c>
      <c r="I43" s="220">
        <v>2</v>
      </c>
      <c r="J43" s="220">
        <v>3</v>
      </c>
      <c r="K43" s="220">
        <v>4</v>
      </c>
      <c r="L43" s="220"/>
      <c r="O43" s="90"/>
      <c r="V43" s="91"/>
    </row>
    <row r="44" spans="1:22" x14ac:dyDescent="0.35">
      <c r="C44" s="133" t="s">
        <v>15</v>
      </c>
      <c r="D44" s="133"/>
      <c r="E44" s="133"/>
      <c r="F44" s="223"/>
      <c r="G44" s="202"/>
      <c r="H44" s="202">
        <f>'DCF Optimistic'!$Q$58</f>
        <v>7630099.8865105473</v>
      </c>
      <c r="I44" s="202">
        <f>'DCF Optimistic'!$R$58</f>
        <v>7591337.4232419766</v>
      </c>
      <c r="J44" s="202">
        <f>'DCF Optimistic'!$S$58</f>
        <v>7651582.6136089116</v>
      </c>
      <c r="K44" s="202">
        <f>'DCF Optimistic'!$T$58</f>
        <v>7802094.521759063</v>
      </c>
      <c r="L44" s="202">
        <f>'DCF Optimistic'!$T$58</f>
        <v>7802094.521759063</v>
      </c>
      <c r="O44" s="90"/>
      <c r="V44" s="91"/>
    </row>
    <row r="45" spans="1:22" x14ac:dyDescent="0.35">
      <c r="C45" s="224" t="s">
        <v>16</v>
      </c>
      <c r="D45" s="224"/>
      <c r="E45" s="224"/>
      <c r="F45" s="127"/>
      <c r="G45" s="407"/>
      <c r="H45" s="407"/>
      <c r="I45" s="407"/>
      <c r="J45" s="407"/>
      <c r="K45" s="407">
        <f>'DCF Optimistic'!$T$59</f>
        <v>0</v>
      </c>
      <c r="L45" s="407">
        <f>'DCF Optimistic'!$T$59</f>
        <v>0</v>
      </c>
      <c r="O45" s="90"/>
      <c r="V45" s="91"/>
    </row>
    <row r="46" spans="1:22" x14ac:dyDescent="0.35">
      <c r="C46" s="131" t="s">
        <v>17</v>
      </c>
      <c r="D46" s="131"/>
      <c r="E46" s="131"/>
      <c r="F46" s="107"/>
      <c r="G46" s="210"/>
      <c r="H46" s="210">
        <f>'DCF Optimistic'!$Q$60</f>
        <v>7630099.8865105473</v>
      </c>
      <c r="I46" s="210">
        <f>'DCF Optimistic'!$R$60</f>
        <v>7591337.4232419766</v>
      </c>
      <c r="J46" s="210">
        <f>'DCF Optimistic'!$S$60</f>
        <v>7651582.6136089116</v>
      </c>
      <c r="K46" s="210">
        <f>'DCF Optimistic'!$T$60</f>
        <v>7802094.521759063</v>
      </c>
      <c r="L46" s="210">
        <f>'DCF Optimistic'!$T$60</f>
        <v>7802094.521759063</v>
      </c>
      <c r="O46" s="90"/>
      <c r="V46" s="91"/>
    </row>
    <row r="47" spans="1:22" x14ac:dyDescent="0.35">
      <c r="C47" s="131" t="s">
        <v>18</v>
      </c>
      <c r="D47" s="131"/>
      <c r="E47" s="131"/>
      <c r="F47" s="107"/>
      <c r="G47" s="229"/>
      <c r="H47" s="229">
        <f>'DCF Optimistic'!$Q$61</f>
        <v>0.93554153329522305</v>
      </c>
      <c r="I47" s="229">
        <f>'DCF Optimistic'!$R$61</f>
        <v>0.87523796052037695</v>
      </c>
      <c r="J47" s="229">
        <f>'DCF Optimistic'!$S$61</f>
        <v>0.81882146358341734</v>
      </c>
      <c r="K47" s="229">
        <f>'DCF Optimistic'!$T$61</f>
        <v>0.76604148753586887</v>
      </c>
      <c r="L47" s="229">
        <f>'DCF Optimistic'!$T$61</f>
        <v>0.76604148753586887</v>
      </c>
      <c r="O47" s="90"/>
      <c r="V47" s="91"/>
    </row>
    <row r="48" spans="1:22" x14ac:dyDescent="0.35">
      <c r="C48" s="131" t="s">
        <v>19</v>
      </c>
      <c r="D48" s="131"/>
      <c r="E48" s="131"/>
      <c r="F48" s="107"/>
      <c r="G48" s="210"/>
      <c r="H48" s="210">
        <f>'DCF Optimistic'!$Q$62</f>
        <v>7138275.3470217846</v>
      </c>
      <c r="I48" s="210">
        <f>'DCF Optimistic'!$R$62</f>
        <v>6644226.6839403212</v>
      </c>
      <c r="J48" s="210">
        <f>'DCF Optimistic'!$S$62</f>
        <v>6265280.0744046783</v>
      </c>
      <c r="K48" s="210">
        <f>'DCF Optimistic'!$T$62</f>
        <v>5976728.0933437664</v>
      </c>
      <c r="L48" s="210">
        <f>'DCF Optimistic'!$T$62</f>
        <v>5976728.0933437664</v>
      </c>
      <c r="O48" s="90"/>
      <c r="V48" s="91"/>
    </row>
    <row r="49" spans="3:22" x14ac:dyDescent="0.35">
      <c r="C49" s="232" t="s">
        <v>20</v>
      </c>
      <c r="D49" s="232"/>
      <c r="E49" s="232"/>
      <c r="F49" s="233"/>
      <c r="G49" s="407"/>
      <c r="H49" s="407"/>
      <c r="I49" s="407"/>
      <c r="J49" s="407"/>
      <c r="K49" s="214"/>
      <c r="L49" s="214">
        <f>'DCF Optimistic'!$U$63</f>
        <v>143080333.77584061</v>
      </c>
      <c r="O49" s="90"/>
      <c r="V49" s="91"/>
    </row>
    <row r="50" spans="3:22" x14ac:dyDescent="0.35">
      <c r="O50" s="90"/>
      <c r="V50" s="91"/>
    </row>
    <row r="51" spans="3:22" x14ac:dyDescent="0.35">
      <c r="O51" s="90"/>
      <c r="V51" s="91"/>
    </row>
    <row r="52" spans="3:22" x14ac:dyDescent="0.35">
      <c r="C52" s="67" t="s">
        <v>260</v>
      </c>
      <c r="K52" s="277"/>
      <c r="L52" s="277">
        <f>'Altman Z''-Score'!Q72</f>
        <v>1.4289557909527515</v>
      </c>
      <c r="O52" s="90"/>
      <c r="V52" s="91"/>
    </row>
    <row r="53" spans="3:22" x14ac:dyDescent="0.35">
      <c r="C53" s="67" t="s">
        <v>240</v>
      </c>
      <c r="K53" s="277"/>
      <c r="L53" s="277">
        <f>'Altman Z''-Score'!Q73</f>
        <v>0.4</v>
      </c>
      <c r="O53" s="90"/>
      <c r="V53" s="91"/>
    </row>
    <row r="54" spans="3:22" x14ac:dyDescent="0.35">
      <c r="K54" s="67"/>
      <c r="L54" s="67"/>
      <c r="O54" s="90"/>
      <c r="V54" s="91"/>
    </row>
    <row r="55" spans="3:22" x14ac:dyDescent="0.35">
      <c r="C55" s="67" t="s">
        <v>243</v>
      </c>
      <c r="K55" s="410"/>
      <c r="L55" s="410">
        <f>L49</f>
        <v>143080333.77584061</v>
      </c>
      <c r="O55" s="90"/>
      <c r="V55" s="91"/>
    </row>
    <row r="56" spans="3:22" x14ac:dyDescent="0.35">
      <c r="C56" s="139" t="s">
        <v>244</v>
      </c>
      <c r="D56" s="154"/>
      <c r="E56" s="154"/>
      <c r="F56" s="154"/>
      <c r="G56" s="154"/>
      <c r="H56" s="154"/>
      <c r="I56" s="154"/>
      <c r="J56" s="154"/>
      <c r="K56" s="349"/>
      <c r="L56" s="349">
        <f>((('Altman Z''-Score'!$P$26-'Balance Sheet Activa'!$M$18)*0.5)+('Balance Sheet Activa'!$M$18*0.8)+('DCF Optimistic'!U48))-'Altman Z''-Score'!$P$31</f>
        <v>127275211.78925392</v>
      </c>
      <c r="O56" s="90"/>
      <c r="V56" s="91"/>
    </row>
    <row r="57" spans="3:22" x14ac:dyDescent="0.35">
      <c r="K57" s="43"/>
      <c r="O57" s="90"/>
      <c r="V57" s="91"/>
    </row>
    <row r="58" spans="3:22" x14ac:dyDescent="0.35">
      <c r="K58" s="43"/>
      <c r="O58" s="90"/>
      <c r="V58" s="91"/>
    </row>
    <row r="59" spans="3:22" x14ac:dyDescent="0.35">
      <c r="C59" s="139" t="s">
        <v>460</v>
      </c>
      <c r="D59" s="154"/>
      <c r="E59" s="154"/>
      <c r="F59" s="154"/>
      <c r="G59" s="154"/>
      <c r="H59" s="154"/>
      <c r="I59" s="154"/>
      <c r="J59" s="154"/>
      <c r="K59" s="349"/>
      <c r="L59" s="349">
        <f>(L55)*(1-L53)+(L56)*L53</f>
        <v>136758284.98120594</v>
      </c>
      <c r="O59" s="161"/>
      <c r="P59" s="162"/>
      <c r="Q59" s="162"/>
      <c r="R59" s="162"/>
      <c r="S59" s="162"/>
      <c r="T59" s="162"/>
      <c r="U59" s="162"/>
      <c r="V59" s="163"/>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21BD0-0F9C-4E32-917F-617291BC9082}">
  <sheetPr codeName="Sheet8">
    <tabColor theme="4"/>
  </sheetPr>
  <dimension ref="A2:Z81"/>
  <sheetViews>
    <sheetView showGridLines="0" zoomScale="70" zoomScaleNormal="70" workbookViewId="0"/>
  </sheetViews>
  <sheetFormatPr defaultColWidth="8.7265625" defaultRowHeight="15.5" x14ac:dyDescent="0.35"/>
  <cols>
    <col min="1" max="1" width="2.54296875" style="67" customWidth="1"/>
    <col min="2" max="2" width="4.1796875" style="68" customWidth="1"/>
    <col min="3" max="3" width="23.81640625" style="68" customWidth="1"/>
    <col min="4" max="4" width="14" style="68" customWidth="1"/>
    <col min="5" max="5" width="28.1796875" style="68" customWidth="1"/>
    <col min="6" max="6" width="4.453125" style="68" customWidth="1"/>
    <col min="7" max="7" width="5.1796875" style="68" customWidth="1"/>
    <col min="8" max="10" width="16.54296875" style="68" customWidth="1"/>
    <col min="11" max="11" width="2.54296875" style="68" customWidth="1"/>
    <col min="12" max="17" width="16.54296875" style="68" customWidth="1"/>
    <col min="18" max="18" width="6.54296875" style="68" customWidth="1"/>
    <col min="19" max="25" width="14.54296875" style="68" customWidth="1"/>
    <col min="26" max="26" width="26.1796875" style="68" customWidth="1"/>
    <col min="27" max="16384" width="8.7265625" style="68"/>
  </cols>
  <sheetData>
    <row r="2" spans="1:26" x14ac:dyDescent="0.35">
      <c r="A2" s="101"/>
      <c r="B2" s="101"/>
      <c r="C2" s="101" t="s">
        <v>1</v>
      </c>
      <c r="D2" s="101"/>
      <c r="E2" s="101"/>
      <c r="F2" s="101"/>
      <c r="G2" s="101"/>
      <c r="H2" s="165" t="s">
        <v>2</v>
      </c>
      <c r="I2" s="166"/>
      <c r="J2" s="375"/>
      <c r="L2" s="167" t="s">
        <v>3</v>
      </c>
      <c r="M2" s="167"/>
      <c r="N2" s="167"/>
      <c r="O2" s="167"/>
      <c r="P2" s="167"/>
      <c r="Q2" s="167"/>
      <c r="S2" s="74" t="s">
        <v>238</v>
      </c>
      <c r="T2" s="75"/>
      <c r="U2" s="75"/>
      <c r="V2" s="75"/>
      <c r="W2" s="75"/>
      <c r="X2" s="75"/>
      <c r="Y2" s="75"/>
      <c r="Z2" s="76"/>
    </row>
    <row r="3" spans="1:26" x14ac:dyDescent="0.35">
      <c r="A3" s="101"/>
      <c r="B3" s="101">
        <v>1</v>
      </c>
      <c r="C3" s="101" t="s">
        <v>423</v>
      </c>
      <c r="D3" s="101"/>
      <c r="E3" s="101"/>
      <c r="F3" s="101"/>
      <c r="G3" s="377"/>
      <c r="H3" s="378" t="s">
        <v>125</v>
      </c>
      <c r="I3" s="378" t="s">
        <v>162</v>
      </c>
      <c r="J3" s="379" t="s">
        <v>257</v>
      </c>
      <c r="L3" s="168" t="s">
        <v>129</v>
      </c>
      <c r="M3" s="168" t="s">
        <v>130</v>
      </c>
      <c r="N3" s="168" t="s">
        <v>131</v>
      </c>
      <c r="O3" s="168" t="s">
        <v>138</v>
      </c>
      <c r="P3" s="168" t="s">
        <v>139</v>
      </c>
      <c r="Q3" s="168" t="s">
        <v>708</v>
      </c>
      <c r="S3" s="90"/>
      <c r="Z3" s="91"/>
    </row>
    <row r="4" spans="1:26" x14ac:dyDescent="0.35">
      <c r="C4" s="68" t="s">
        <v>76</v>
      </c>
      <c r="H4" s="43">
        <f>'Balance Sheet Activa'!K30</f>
        <v>291620458.93000001</v>
      </c>
      <c r="I4" s="43">
        <f>'Balance Sheet Activa'!L30</f>
        <v>286476916</v>
      </c>
      <c r="J4" s="43">
        <f>'Balance Sheet Activa'!M30</f>
        <v>282820953</v>
      </c>
      <c r="K4" s="43"/>
      <c r="L4" s="236">
        <f>J4*1+'DCF Conservative'!P21</f>
        <v>282820953.00999999</v>
      </c>
      <c r="M4" s="236">
        <f>L4*(1+'DCF Conservative'!Q21)</f>
        <v>285931983.49310994</v>
      </c>
      <c r="N4" s="236">
        <f>M4*(1+'DCF Conservative'!R21)</f>
        <v>289363167.29502726</v>
      </c>
      <c r="O4" s="236">
        <f>N4*(1+'DCF Conservative'!S21)</f>
        <v>293124888.46986258</v>
      </c>
      <c r="P4" s="236">
        <f>O4*(1+'DCF Conservative'!T21)</f>
        <v>297228636.90844065</v>
      </c>
      <c r="Q4" s="236">
        <f>P4*(1+'DCF Conservative'!U21)</f>
        <v>301687066.46206725</v>
      </c>
      <c r="S4" s="90"/>
      <c r="Z4" s="91"/>
    </row>
    <row r="5" spans="1:26" x14ac:dyDescent="0.35">
      <c r="C5" s="68" t="s">
        <v>224</v>
      </c>
      <c r="H5" s="43">
        <f>'DCF Conservative'!L12</f>
        <v>35654615.269999996</v>
      </c>
      <c r="I5" s="43">
        <f>'DCF Conservative'!M12</f>
        <v>4998284</v>
      </c>
      <c r="J5" s="43">
        <f>'DCF Conservative'!N12</f>
        <v>-11145154</v>
      </c>
      <c r="K5" s="43"/>
      <c r="L5" s="236">
        <f>'DCF Conservative'!P12</f>
        <v>15254764.26850706</v>
      </c>
      <c r="M5" s="236">
        <f>'DCF Conservative'!Q12</f>
        <v>15422566.675460635</v>
      </c>
      <c r="N5" s="236">
        <f>'DCF Conservative'!R12</f>
        <v>15607637.475566164</v>
      </c>
      <c r="O5" s="236">
        <f>'DCF Conservative'!S12</f>
        <v>15810536.762748523</v>
      </c>
      <c r="P5" s="236">
        <f>'DCF Conservative'!T12</f>
        <v>16031884.277427003</v>
      </c>
      <c r="Q5" s="236">
        <f>'DCF Conservative'!U12</f>
        <v>16272362.541588407</v>
      </c>
      <c r="S5" s="90"/>
      <c r="Z5" s="91"/>
    </row>
    <row r="6" spans="1:26" x14ac:dyDescent="0.35">
      <c r="C6" s="68" t="s">
        <v>424</v>
      </c>
      <c r="H6" s="43">
        <f>'Cash Flow Statement'!L29</f>
        <v>2653000</v>
      </c>
      <c r="I6" s="43">
        <f>'Cash Flow Statement'!M29</f>
        <v>5106382</v>
      </c>
      <c r="J6" s="43">
        <f>'Cash Flow Statement'!N29</f>
        <v>-19765973</v>
      </c>
      <c r="K6" s="43"/>
      <c r="L6" s="236">
        <v>-10000000</v>
      </c>
      <c r="M6" s="236">
        <v>-5000000</v>
      </c>
      <c r="N6" s="236">
        <v>0</v>
      </c>
      <c r="O6" s="236">
        <v>5000000</v>
      </c>
      <c r="P6" s="236">
        <v>10000000</v>
      </c>
      <c r="Q6" s="236">
        <v>10000001</v>
      </c>
      <c r="S6" s="90"/>
      <c r="Z6" s="91"/>
    </row>
    <row r="7" spans="1:26" x14ac:dyDescent="0.35">
      <c r="C7" s="68" t="s">
        <v>52</v>
      </c>
      <c r="H7" s="43">
        <f>'DCF Conservative'!L31</f>
        <v>-260000</v>
      </c>
      <c r="I7" s="43">
        <f>'DCF Conservative'!M31</f>
        <v>6471240</v>
      </c>
      <c r="J7" s="43">
        <f>'DCF Conservative'!N31</f>
        <v>-12040835.906998124</v>
      </c>
      <c r="K7" s="43"/>
      <c r="L7" s="236">
        <f>'DCF Conservative'!P31</f>
        <v>7856211.2559359632</v>
      </c>
      <c r="M7" s="236">
        <f>'DCF Conservative'!Q31</f>
        <v>9381841.5991316289</v>
      </c>
      <c r="N7" s="236">
        <f>'DCF Conservative'!R31</f>
        <v>10805736.158957213</v>
      </c>
      <c r="O7" s="236">
        <f>'DCF Conservative'!S31</f>
        <v>12150243.008189403</v>
      </c>
      <c r="P7" s="236">
        <f>'DCF Conservative'!T31</f>
        <v>13435001.998478808</v>
      </c>
      <c r="Q7" s="236">
        <f>'DCF Conservative'!U31</f>
        <v>14677377.150904577</v>
      </c>
      <c r="S7" s="90"/>
      <c r="Z7" s="91"/>
    </row>
    <row r="8" spans="1:26" x14ac:dyDescent="0.35">
      <c r="C8" s="68" t="s">
        <v>239</v>
      </c>
      <c r="H8" s="43">
        <f>'Equity Dev'!H4</f>
        <v>60783000</v>
      </c>
      <c r="I8" s="43">
        <f>'Equity Dev'!I4</f>
        <v>38423864</v>
      </c>
      <c r="J8" s="43">
        <f>'Equity Dev'!J4</f>
        <v>29381606</v>
      </c>
      <c r="K8" s="43"/>
      <c r="L8" s="236">
        <f>$J$19</f>
        <v>29381606</v>
      </c>
      <c r="M8" s="236">
        <f t="shared" ref="M8:N8" si="0">$J$19</f>
        <v>29381606</v>
      </c>
      <c r="N8" s="236">
        <f t="shared" si="0"/>
        <v>29381606</v>
      </c>
      <c r="O8" s="236">
        <f>$J$19+3000000</f>
        <v>32381606</v>
      </c>
      <c r="P8" s="236">
        <f>$J$19+6000000</f>
        <v>35381606</v>
      </c>
      <c r="Q8" s="236">
        <f>$J$19+6000000</f>
        <v>35381606</v>
      </c>
      <c r="S8" s="380" t="s">
        <v>490</v>
      </c>
      <c r="Z8" s="91"/>
    </row>
    <row r="9" spans="1:26" x14ac:dyDescent="0.35">
      <c r="C9" s="68" t="s">
        <v>225</v>
      </c>
      <c r="H9" s="43">
        <f>'Liabilities &amp; Financing'!H13</f>
        <v>148946000</v>
      </c>
      <c r="I9" s="43">
        <f>'Liabilities &amp; Financing'!I13</f>
        <v>115778078</v>
      </c>
      <c r="J9" s="43">
        <f>'Liabilities &amp; Financing'!$J$13</f>
        <v>99386062</v>
      </c>
      <c r="K9" s="43"/>
      <c r="L9" s="236">
        <f>J9-3000000</f>
        <v>96386062</v>
      </c>
      <c r="M9" s="236">
        <f>L9-3000000</f>
        <v>93386062</v>
      </c>
      <c r="N9" s="236">
        <f>M9-3000000</f>
        <v>90386062</v>
      </c>
      <c r="O9" s="236">
        <f>N9-3000000</f>
        <v>87386062</v>
      </c>
      <c r="P9" s="236">
        <f>O9-3000000</f>
        <v>84386062</v>
      </c>
      <c r="Q9" s="236">
        <f>P9-3000000</f>
        <v>81386062</v>
      </c>
      <c r="S9" s="380" t="s">
        <v>493</v>
      </c>
      <c r="Z9" s="91"/>
    </row>
    <row r="10" spans="1:26" x14ac:dyDescent="0.35">
      <c r="C10" s="68" t="s">
        <v>58</v>
      </c>
      <c r="H10" s="43">
        <f>'DCF Conservative'!L4</f>
        <v>223700665.31</v>
      </c>
      <c r="I10" s="43">
        <f>'DCF Conservative'!M4</f>
        <v>253279893</v>
      </c>
      <c r="J10" s="43">
        <f>'DCF Conservative'!N4</f>
        <v>243813546</v>
      </c>
      <c r="K10" s="43"/>
      <c r="L10" s="236">
        <f>'DCF Conservative'!P4</f>
        <v>253279893.00999999</v>
      </c>
      <c r="M10" s="236">
        <f>'DCF Conservative'!Q4</f>
        <v>256065971.83310997</v>
      </c>
      <c r="N10" s="236">
        <f>'DCF Conservative'!R4</f>
        <v>259138763.49510729</v>
      </c>
      <c r="O10" s="236">
        <f>'DCF Conservative'!S4</f>
        <v>262507567.42054367</v>
      </c>
      <c r="P10" s="236">
        <f>'DCF Conservative'!T4</f>
        <v>266182673.36443129</v>
      </c>
      <c r="Q10" s="236">
        <f>'DCF Conservative'!U4</f>
        <v>270175413.46489775</v>
      </c>
      <c r="S10" s="380"/>
      <c r="Z10" s="91"/>
    </row>
    <row r="11" spans="1:26" x14ac:dyDescent="0.35">
      <c r="S11" s="380"/>
      <c r="Z11" s="91"/>
    </row>
    <row r="12" spans="1:26" x14ac:dyDescent="0.35">
      <c r="S12" s="380"/>
      <c r="Z12" s="91"/>
    </row>
    <row r="13" spans="1:26" x14ac:dyDescent="0.35">
      <c r="A13" s="101"/>
      <c r="B13" s="101"/>
      <c r="C13" s="101" t="s">
        <v>1</v>
      </c>
      <c r="D13" s="101"/>
      <c r="E13" s="101"/>
      <c r="F13" s="101"/>
      <c r="G13" s="101"/>
      <c r="H13" s="165" t="s">
        <v>2</v>
      </c>
      <c r="I13" s="166"/>
      <c r="J13" s="375"/>
      <c r="L13" s="167" t="s">
        <v>3</v>
      </c>
      <c r="M13" s="167"/>
      <c r="N13" s="167"/>
      <c r="O13" s="167"/>
      <c r="P13" s="167"/>
      <c r="Q13" s="167"/>
      <c r="S13" s="381"/>
      <c r="Z13" s="91"/>
    </row>
    <row r="14" spans="1:26" x14ac:dyDescent="0.35">
      <c r="A14" s="101"/>
      <c r="B14" s="101">
        <v>2</v>
      </c>
      <c r="C14" s="101" t="s">
        <v>422</v>
      </c>
      <c r="D14" s="101"/>
      <c r="E14" s="101"/>
      <c r="F14" s="101"/>
      <c r="G14" s="377"/>
      <c r="H14" s="378" t="s">
        <v>125</v>
      </c>
      <c r="I14" s="378" t="s">
        <v>162</v>
      </c>
      <c r="J14" s="379" t="s">
        <v>257</v>
      </c>
      <c r="L14" s="168" t="s">
        <v>129</v>
      </c>
      <c r="M14" s="168" t="s">
        <v>130</v>
      </c>
      <c r="N14" s="168" t="s">
        <v>131</v>
      </c>
      <c r="O14" s="168" t="s">
        <v>138</v>
      </c>
      <c r="P14" s="168" t="s">
        <v>139</v>
      </c>
      <c r="Q14" s="168" t="s">
        <v>708</v>
      </c>
      <c r="S14" s="380"/>
      <c r="Z14" s="91"/>
    </row>
    <row r="15" spans="1:26" x14ac:dyDescent="0.35">
      <c r="C15" s="68" t="s">
        <v>76</v>
      </c>
      <c r="H15" s="43">
        <f>'Balance Sheet Activa'!K30</f>
        <v>291620458.93000001</v>
      </c>
      <c r="I15" s="43">
        <f>'Balance Sheet Activa'!L30</f>
        <v>286476916</v>
      </c>
      <c r="J15" s="43">
        <f>'Balance Sheet Activa'!M30</f>
        <v>282820953</v>
      </c>
      <c r="K15" s="43"/>
      <c r="L15" s="236">
        <f>J15*(1+'DCF Base'!P21)</f>
        <v>287063267.29499996</v>
      </c>
      <c r="M15" s="236">
        <f>L15*(1+'DCF Base'!Q21)</f>
        <v>291656279.57171994</v>
      </c>
      <c r="N15" s="236">
        <f>M15*(1+'DCF Base'!R21)</f>
        <v>296614436.32443917</v>
      </c>
      <c r="O15" s="236">
        <f>N15*(1+'DCF Base'!S21)</f>
        <v>301953496.1782791</v>
      </c>
      <c r="P15" s="236">
        <f>O15*(1+'DCF Base'!T21)</f>
        <v>307690612.6056664</v>
      </c>
      <c r="Q15" s="236">
        <f>P15*(1+'DCF Base'!U21)</f>
        <v>313844424.85777974</v>
      </c>
      <c r="R15" s="130"/>
      <c r="S15" s="382"/>
      <c r="Z15" s="91"/>
    </row>
    <row r="16" spans="1:26" x14ac:dyDescent="0.35">
      <c r="C16" s="68" t="s">
        <v>224</v>
      </c>
      <c r="H16" s="43">
        <f>'DCF Base'!L12</f>
        <v>35654615.269999996</v>
      </c>
      <c r="I16" s="43">
        <f>'DCF Base'!M12</f>
        <v>4998284</v>
      </c>
      <c r="J16" s="43">
        <f>'DCF Base'!N12</f>
        <v>-11145154</v>
      </c>
      <c r="K16" s="43"/>
      <c r="L16" s="236">
        <f>'DCF Base'!P12</f>
        <v>15254764.268808203</v>
      </c>
      <c r="M16" s="236">
        <f>'DCF Base'!Q12</f>
        <v>15498840.497109136</v>
      </c>
      <c r="N16" s="236">
        <f>'DCF Base'!R12</f>
        <v>15762320.78555999</v>
      </c>
      <c r="O16" s="236">
        <f>'DCF Base'!S12</f>
        <v>16046042.55970007</v>
      </c>
      <c r="P16" s="236">
        <f>'DCF Base'!T12</f>
        <v>16350917.36833437</v>
      </c>
      <c r="Q16" s="236">
        <f>'DCF Base'!U12</f>
        <v>16677935.715701059</v>
      </c>
      <c r="S16" s="380"/>
      <c r="Z16" s="91"/>
    </row>
    <row r="17" spans="1:26" x14ac:dyDescent="0.35">
      <c r="C17" s="68" t="s">
        <v>424</v>
      </c>
      <c r="H17" s="43">
        <f>'Cash Flow Statement'!L29</f>
        <v>2653000</v>
      </c>
      <c r="I17" s="43">
        <f>'Cash Flow Statement'!M29</f>
        <v>5106382</v>
      </c>
      <c r="J17" s="43">
        <f>'Cash Flow Statement'!N29</f>
        <v>-19765973</v>
      </c>
      <c r="K17" s="43"/>
      <c r="L17" s="236">
        <v>-5000000</v>
      </c>
      <c r="M17" s="236">
        <v>0</v>
      </c>
      <c r="N17" s="236">
        <v>5000000</v>
      </c>
      <c r="O17" s="236">
        <v>5000000</v>
      </c>
      <c r="P17" s="236">
        <v>10000000</v>
      </c>
      <c r="Q17" s="236">
        <v>10000001</v>
      </c>
      <c r="S17" s="380"/>
      <c r="Z17" s="91"/>
    </row>
    <row r="18" spans="1:26" x14ac:dyDescent="0.35">
      <c r="C18" s="68" t="s">
        <v>52</v>
      </c>
      <c r="H18" s="43">
        <f>'DCF Base'!L8</f>
        <v>-260000</v>
      </c>
      <c r="I18" s="43">
        <f>'DCF Base'!M8</f>
        <v>6471240</v>
      </c>
      <c r="J18" s="43">
        <f>'DCF Base'!N8</f>
        <v>-12040835.906998124</v>
      </c>
      <c r="K18" s="43"/>
      <c r="L18" s="236">
        <f>'DCF Base'!P8</f>
        <v>7856211.2566186674</v>
      </c>
      <c r="M18" s="236">
        <f>'DCF Base'!Q8</f>
        <v>11096384.368364006</v>
      </c>
      <c r="N18" s="236">
        <f>'DCF Base'!R8</f>
        <v>14114529.154154558</v>
      </c>
      <c r="O18" s="236">
        <f>'DCF Base'!S8</f>
        <v>16959278.428489037</v>
      </c>
      <c r="P18" s="236">
        <f>'DCF Base'!T8</f>
        <v>19673476.172503423</v>
      </c>
      <c r="Q18" s="236">
        <f>'DCF Base'!U8</f>
        <v>21303352.191608932</v>
      </c>
      <c r="S18" s="380"/>
      <c r="Z18" s="91"/>
    </row>
    <row r="19" spans="1:26" x14ac:dyDescent="0.35">
      <c r="C19" s="68" t="s">
        <v>239</v>
      </c>
      <c r="H19" s="43">
        <f>'Equity Dev'!H4</f>
        <v>60783000</v>
      </c>
      <c r="I19" s="43">
        <f>'Equity Dev'!I4</f>
        <v>38423864</v>
      </c>
      <c r="J19" s="43">
        <f>'Equity Dev'!J4</f>
        <v>29381606</v>
      </c>
      <c r="K19" s="43"/>
      <c r="L19" s="236">
        <f>$J$19</f>
        <v>29381606</v>
      </c>
      <c r="M19" s="236">
        <f t="shared" ref="M19:N19" si="1">$J$19</f>
        <v>29381606</v>
      </c>
      <c r="N19" s="236">
        <f t="shared" si="1"/>
        <v>29381606</v>
      </c>
      <c r="O19" s="236">
        <f>$J$19+5000000</f>
        <v>34381606</v>
      </c>
      <c r="P19" s="236">
        <f>$J$19+10000000</f>
        <v>39381606</v>
      </c>
      <c r="Q19" s="236">
        <f>$J$19+10000000</f>
        <v>39381606</v>
      </c>
      <c r="S19" s="380" t="s">
        <v>491</v>
      </c>
      <c r="Z19" s="91"/>
    </row>
    <row r="20" spans="1:26" x14ac:dyDescent="0.35">
      <c r="C20" s="68" t="s">
        <v>225</v>
      </c>
      <c r="H20" s="43">
        <f>'Liabilities &amp; Financing'!H13</f>
        <v>148946000</v>
      </c>
      <c r="I20" s="43">
        <f>'Liabilities &amp; Financing'!I13</f>
        <v>115778078</v>
      </c>
      <c r="J20" s="43">
        <f>'Liabilities &amp; Financing'!$J$13</f>
        <v>99386062</v>
      </c>
      <c r="K20" s="43"/>
      <c r="L20" s="236">
        <f>J20-7000000</f>
        <v>92386062</v>
      </c>
      <c r="M20" s="236">
        <f>L20-7000000</f>
        <v>85386062</v>
      </c>
      <c r="N20" s="236">
        <f t="shared" ref="N20:Q20" si="2">M20-7000000</f>
        <v>78386062</v>
      </c>
      <c r="O20" s="236">
        <f t="shared" si="2"/>
        <v>71386062</v>
      </c>
      <c r="P20" s="236">
        <f t="shared" si="2"/>
        <v>64386062</v>
      </c>
      <c r="Q20" s="236">
        <f t="shared" si="2"/>
        <v>57386062</v>
      </c>
      <c r="S20" s="380" t="s">
        <v>494</v>
      </c>
      <c r="Z20" s="91"/>
    </row>
    <row r="21" spans="1:26" x14ac:dyDescent="0.35">
      <c r="C21" s="68" t="s">
        <v>58</v>
      </c>
      <c r="H21" s="43">
        <f>'DCF Base'!L4</f>
        <v>223700665.31</v>
      </c>
      <c r="I21" s="43">
        <f>'DCF Base'!M4</f>
        <v>253279893</v>
      </c>
      <c r="J21" s="43">
        <f>'DCF Base'!N4</f>
        <v>243813546</v>
      </c>
      <c r="K21" s="43"/>
      <c r="L21" s="236">
        <f>'DCF Base'!P4</f>
        <v>253279893.01499999</v>
      </c>
      <c r="M21" s="236">
        <f>'DCF Base'!Q4</f>
        <v>257332371.30324</v>
      </c>
      <c r="N21" s="236">
        <f>'DCF Base'!R4</f>
        <v>261707021.61539507</v>
      </c>
      <c r="O21" s="236">
        <f>'DCF Base'!S4</f>
        <v>266417748.0044722</v>
      </c>
      <c r="P21" s="236">
        <f>'DCF Base'!T4</f>
        <v>271479685.21655715</v>
      </c>
      <c r="Q21" s="236">
        <f>'DCF Base'!U4</f>
        <v>276909278.9208883</v>
      </c>
      <c r="S21" s="380"/>
      <c r="Z21" s="91"/>
    </row>
    <row r="22" spans="1:26" x14ac:dyDescent="0.35">
      <c r="H22" s="43"/>
      <c r="I22" s="43"/>
      <c r="J22" s="43"/>
      <c r="K22" s="43"/>
      <c r="L22" s="43"/>
      <c r="M22" s="43"/>
      <c r="N22" s="43"/>
      <c r="O22" s="43"/>
      <c r="P22" s="43"/>
      <c r="Q22" s="43"/>
      <c r="S22" s="380"/>
      <c r="Z22" s="91"/>
    </row>
    <row r="23" spans="1:26" x14ac:dyDescent="0.35">
      <c r="S23" s="380"/>
      <c r="Z23" s="91"/>
    </row>
    <row r="24" spans="1:26" x14ac:dyDescent="0.35">
      <c r="A24" s="101"/>
      <c r="B24" s="101"/>
      <c r="C24" s="101" t="s">
        <v>1</v>
      </c>
      <c r="D24" s="101"/>
      <c r="E24" s="101"/>
      <c r="F24" s="101"/>
      <c r="G24" s="101"/>
      <c r="H24" s="165" t="s">
        <v>2</v>
      </c>
      <c r="I24" s="166"/>
      <c r="J24" s="375"/>
      <c r="L24" s="167" t="s">
        <v>3</v>
      </c>
      <c r="M24" s="167"/>
      <c r="N24" s="167"/>
      <c r="O24" s="167"/>
      <c r="P24" s="167"/>
      <c r="Q24" s="167"/>
      <c r="S24" s="380"/>
      <c r="Z24" s="91"/>
    </row>
    <row r="25" spans="1:26" x14ac:dyDescent="0.35">
      <c r="A25" s="101"/>
      <c r="B25" s="101">
        <v>3</v>
      </c>
      <c r="C25" s="101" t="s">
        <v>421</v>
      </c>
      <c r="D25" s="101"/>
      <c r="E25" s="101"/>
      <c r="F25" s="101"/>
      <c r="G25" s="377"/>
      <c r="H25" s="378" t="s">
        <v>125</v>
      </c>
      <c r="I25" s="378" t="s">
        <v>162</v>
      </c>
      <c r="J25" s="379" t="s">
        <v>257</v>
      </c>
      <c r="L25" s="168" t="s">
        <v>129</v>
      </c>
      <c r="M25" s="168" t="s">
        <v>130</v>
      </c>
      <c r="N25" s="168" t="s">
        <v>131</v>
      </c>
      <c r="O25" s="168" t="s">
        <v>138</v>
      </c>
      <c r="P25" s="168" t="s">
        <v>139</v>
      </c>
      <c r="Q25" s="168" t="s">
        <v>708</v>
      </c>
      <c r="S25" s="380"/>
      <c r="Z25" s="91"/>
    </row>
    <row r="26" spans="1:26" x14ac:dyDescent="0.35">
      <c r="C26" s="68" t="s">
        <v>76</v>
      </c>
      <c r="H26" s="43">
        <f>'Balance Sheet Activa'!K30</f>
        <v>291620458.93000001</v>
      </c>
      <c r="I26" s="43">
        <f>'Balance Sheet Activa'!L30</f>
        <v>286476916</v>
      </c>
      <c r="J26" s="43">
        <f>'Balance Sheet Activa'!M30</f>
        <v>282820953</v>
      </c>
      <c r="K26" s="43"/>
      <c r="L26" s="236">
        <f>J26*(1+'DCF Optimistic'!P21)</f>
        <v>287063267.29499996</v>
      </c>
      <c r="M26" s="236">
        <f>L26*(1+'DCF Optimistic'!Q21)</f>
        <v>291943342.83901495</v>
      </c>
      <c r="N26" s="236">
        <f>M26*(1+'DCF Optimistic'!R21)</f>
        <v>297490266.35295618</v>
      </c>
      <c r="O26" s="236">
        <f>N26*(1+'DCF Optimistic'!S21)</f>
        <v>303737561.94636822</v>
      </c>
      <c r="P26" s="236">
        <f>O26*(1+'DCF Optimistic'!T21)</f>
        <v>310723525.87113464</v>
      </c>
      <c r="Q26" s="236">
        <f>P26*(1+'DCF Optimistic'!U21)</f>
        <v>318491614.01791298</v>
      </c>
      <c r="S26" s="380"/>
      <c r="Z26" s="91"/>
    </row>
    <row r="27" spans="1:26" x14ac:dyDescent="0.35">
      <c r="C27" s="68" t="s">
        <v>224</v>
      </c>
      <c r="H27" s="43">
        <f>'DCF Optimistic'!L12</f>
        <v>35654615.269999996</v>
      </c>
      <c r="I27" s="43">
        <f>'DCF Optimistic'!M12</f>
        <v>4998284</v>
      </c>
      <c r="J27" s="43">
        <f>'DCF Optimistic'!N12</f>
        <v>-11145154</v>
      </c>
      <c r="K27" s="43"/>
      <c r="L27" s="236">
        <f>'DCF Optimistic'!P12</f>
        <v>15254764.268808203</v>
      </c>
      <c r="M27" s="236">
        <f>'DCF Optimistic'!Q12</f>
        <v>15514095.261377942</v>
      </c>
      <c r="N27" s="236">
        <f>'DCF Optimistic'!R12</f>
        <v>15808863.07134412</v>
      </c>
      <c r="O27" s="236">
        <f>'DCF Optimistic'!S12</f>
        <v>16140849.195842346</v>
      </c>
      <c r="P27" s="236">
        <f>'DCF Optimistic'!T12</f>
        <v>16512088.727346718</v>
      </c>
      <c r="Q27" s="236">
        <f>'DCF Optimistic'!U12</f>
        <v>16924890.945530385</v>
      </c>
      <c r="S27" s="380"/>
      <c r="Z27" s="91"/>
    </row>
    <row r="28" spans="1:26" x14ac:dyDescent="0.35">
      <c r="C28" s="68" t="s">
        <v>424</v>
      </c>
      <c r="H28" s="43">
        <f>'Cash Flow Statement'!L29</f>
        <v>2653000</v>
      </c>
      <c r="I28" s="43">
        <f>'Cash Flow Statement'!M29</f>
        <v>5106382</v>
      </c>
      <c r="J28" s="43">
        <f>'Cash Flow Statement'!N29</f>
        <v>-19765973</v>
      </c>
      <c r="K28" s="43"/>
      <c r="L28" s="236">
        <v>-5000000</v>
      </c>
      <c r="M28" s="236">
        <v>0</v>
      </c>
      <c r="N28" s="236">
        <v>5000000</v>
      </c>
      <c r="O28" s="236">
        <v>10000000</v>
      </c>
      <c r="P28" s="236">
        <v>10000000</v>
      </c>
      <c r="Q28" s="236">
        <v>10000001</v>
      </c>
      <c r="S28" s="380"/>
      <c r="Z28" s="91"/>
    </row>
    <row r="29" spans="1:26" x14ac:dyDescent="0.35">
      <c r="C29" s="68" t="s">
        <v>52</v>
      </c>
      <c r="H29" s="43">
        <f>'DCF Optimistic'!L31</f>
        <v>-260000</v>
      </c>
      <c r="I29" s="43">
        <f>'DCF Optimistic'!M31</f>
        <v>6471240</v>
      </c>
      <c r="J29" s="43">
        <f>'DCF Optimistic'!N31</f>
        <v>-12040835.906998124</v>
      </c>
      <c r="K29" s="43"/>
      <c r="L29" s="236">
        <f>'DCF Optimistic'!P31</f>
        <v>7856211.2566186674</v>
      </c>
      <c r="M29" s="236">
        <f>'DCF Optimistic'!Q31</f>
        <v>11382134.609822426</v>
      </c>
      <c r="N29" s="236">
        <f>'DCF Optimistic'!R31</f>
        <v>14715757.779775612</v>
      </c>
      <c r="O29" s="236">
        <f>'DCF Optimistic'!S31</f>
        <v>17914996.702281602</v>
      </c>
      <c r="P29" s="236">
        <f>'DCF Optimistic'!T31</f>
        <v>21032339.937941525</v>
      </c>
      <c r="Q29" s="236">
        <f>'DCF Optimistic'!U31</f>
        <v>23452765.196601752</v>
      </c>
      <c r="S29" s="380"/>
      <c r="Z29" s="91"/>
    </row>
    <row r="30" spans="1:26" x14ac:dyDescent="0.35">
      <c r="C30" s="68" t="s">
        <v>239</v>
      </c>
      <c r="H30" s="43">
        <f>'Equity Dev'!H4</f>
        <v>60783000</v>
      </c>
      <c r="I30" s="43">
        <f>'Equity Dev'!I4</f>
        <v>38423864</v>
      </c>
      <c r="J30" s="43">
        <f>'Equity Dev'!J4</f>
        <v>29381606</v>
      </c>
      <c r="K30" s="43"/>
      <c r="L30" s="236">
        <f>$J$19</f>
        <v>29381606</v>
      </c>
      <c r="M30" s="236">
        <f t="shared" ref="M30:N30" si="3">$J$19</f>
        <v>29381606</v>
      </c>
      <c r="N30" s="236">
        <f t="shared" si="3"/>
        <v>29381606</v>
      </c>
      <c r="O30" s="236">
        <f>$J$19+10000000</f>
        <v>39381606</v>
      </c>
      <c r="P30" s="236">
        <f>$J$19+20000000</f>
        <v>49381606</v>
      </c>
      <c r="Q30" s="236">
        <f>$J$19+20000000</f>
        <v>49381606</v>
      </c>
      <c r="S30" s="380" t="s">
        <v>492</v>
      </c>
      <c r="Z30" s="91"/>
    </row>
    <row r="31" spans="1:26" x14ac:dyDescent="0.35">
      <c r="C31" s="68" t="s">
        <v>225</v>
      </c>
      <c r="H31" s="43">
        <f>'Liabilities &amp; Financing'!H13</f>
        <v>148946000</v>
      </c>
      <c r="I31" s="43">
        <f>'Liabilities &amp; Financing'!I13</f>
        <v>115778078</v>
      </c>
      <c r="J31" s="43">
        <f>'Liabilities &amp; Financing'!$J$13</f>
        <v>99386062</v>
      </c>
      <c r="K31" s="43"/>
      <c r="L31" s="236">
        <f>J31-10000000</f>
        <v>89386062</v>
      </c>
      <c r="M31" s="236">
        <f>L31-10000000</f>
        <v>79386062</v>
      </c>
      <c r="N31" s="236">
        <f t="shared" ref="N31" si="4">M31-10000000</f>
        <v>69386062</v>
      </c>
      <c r="O31" s="236">
        <f>N31-10000000</f>
        <v>59386062</v>
      </c>
      <c r="P31" s="236">
        <f>O31-10000000</f>
        <v>49386062</v>
      </c>
      <c r="Q31" s="236">
        <f>P31-10000000</f>
        <v>39386062</v>
      </c>
      <c r="S31" s="380" t="s">
        <v>227</v>
      </c>
      <c r="Z31" s="91"/>
    </row>
    <row r="32" spans="1:26" x14ac:dyDescent="0.35">
      <c r="C32" s="68" t="s">
        <v>58</v>
      </c>
      <c r="H32" s="43">
        <f>'DCF Optimistic'!L4</f>
        <v>223700665.31</v>
      </c>
      <c r="I32" s="43">
        <f>'DCF Optimistic'!M4</f>
        <v>253279893</v>
      </c>
      <c r="J32" s="43">
        <f>'DCF Optimistic'!N4</f>
        <v>243813546</v>
      </c>
      <c r="K32" s="43"/>
      <c r="L32" s="236">
        <f>'DCF Optimistic'!P4</f>
        <v>253279893.01499999</v>
      </c>
      <c r="M32" s="236">
        <f>'DCF Optimistic'!Q4</f>
        <v>257585651.19625497</v>
      </c>
      <c r="N32" s="236">
        <f>'DCF Optimistic'!R4</f>
        <v>262479778.56898379</v>
      </c>
      <c r="O32" s="236">
        <f>'DCF Optimistic'!S4</f>
        <v>267991853.91893244</v>
      </c>
      <c r="P32" s="236">
        <f>'DCF Optimistic'!T4</f>
        <v>274155666.55906785</v>
      </c>
      <c r="Q32" s="236">
        <f>'DCF Optimistic'!U4</f>
        <v>281009558.22304451</v>
      </c>
      <c r="S32" s="380"/>
      <c r="Z32" s="91"/>
    </row>
    <row r="33" spans="1:26" x14ac:dyDescent="0.35">
      <c r="S33" s="380"/>
      <c r="Z33" s="91"/>
    </row>
    <row r="34" spans="1:26" x14ac:dyDescent="0.35">
      <c r="S34" s="380"/>
      <c r="Z34" s="91"/>
    </row>
    <row r="35" spans="1:26" x14ac:dyDescent="0.35">
      <c r="A35" s="248"/>
      <c r="B35" s="182"/>
      <c r="C35" s="182"/>
      <c r="D35" s="182"/>
      <c r="E35" s="182"/>
      <c r="F35" s="182"/>
      <c r="G35" s="182"/>
      <c r="H35" s="182"/>
      <c r="I35" s="182"/>
      <c r="J35" s="182"/>
      <c r="K35" s="182"/>
      <c r="L35" s="182"/>
      <c r="M35" s="182"/>
      <c r="N35" s="182"/>
      <c r="O35" s="182"/>
      <c r="P35" s="182"/>
      <c r="Q35" s="182"/>
      <c r="S35" s="380"/>
      <c r="Z35" s="91"/>
    </row>
    <row r="36" spans="1:26" x14ac:dyDescent="0.35">
      <c r="S36" s="90"/>
      <c r="Z36" s="91"/>
    </row>
    <row r="37" spans="1:26" x14ac:dyDescent="0.35">
      <c r="A37" s="101"/>
      <c r="B37" s="101"/>
      <c r="C37" s="101"/>
      <c r="D37" s="101"/>
      <c r="E37" s="101"/>
      <c r="F37" s="101"/>
      <c r="G37" s="101"/>
      <c r="H37" s="165" t="s">
        <v>2</v>
      </c>
      <c r="I37" s="166"/>
      <c r="J37" s="375"/>
      <c r="L37" s="167" t="s">
        <v>3</v>
      </c>
      <c r="M37" s="167"/>
      <c r="N37" s="167"/>
      <c r="O37" s="167"/>
      <c r="P37" s="167"/>
      <c r="Q37" s="167"/>
      <c r="S37" s="296"/>
      <c r="Z37" s="91"/>
    </row>
    <row r="38" spans="1:26" x14ac:dyDescent="0.35">
      <c r="A38" s="101"/>
      <c r="B38" s="101">
        <v>1</v>
      </c>
      <c r="C38" s="101" t="s">
        <v>417</v>
      </c>
      <c r="D38" s="101"/>
      <c r="E38" s="383" t="s">
        <v>226</v>
      </c>
      <c r="F38" s="101"/>
      <c r="G38" s="377"/>
      <c r="H38" s="378" t="s">
        <v>125</v>
      </c>
      <c r="I38" s="378" t="s">
        <v>162</v>
      </c>
      <c r="J38" s="379" t="s">
        <v>257</v>
      </c>
      <c r="L38" s="168" t="s">
        <v>129</v>
      </c>
      <c r="M38" s="168" t="s">
        <v>130</v>
      </c>
      <c r="N38" s="168" t="s">
        <v>131</v>
      </c>
      <c r="O38" s="168" t="s">
        <v>138</v>
      </c>
      <c r="P38" s="168" t="s">
        <v>139</v>
      </c>
      <c r="Q38" s="168" t="s">
        <v>708</v>
      </c>
      <c r="S38" s="648"/>
      <c r="Z38" s="91"/>
    </row>
    <row r="39" spans="1:26" x14ac:dyDescent="0.35">
      <c r="B39" s="68" t="s">
        <v>214</v>
      </c>
      <c r="C39" s="68" t="s">
        <v>215</v>
      </c>
      <c r="E39" s="68">
        <v>0.71699999999999997</v>
      </c>
      <c r="H39" s="384">
        <f>H5/H4</f>
        <v>0.12226376503494379</v>
      </c>
      <c r="I39" s="384">
        <f t="shared" ref="I39:P39" si="5">I5/I4</f>
        <v>1.7447423233221345E-2</v>
      </c>
      <c r="J39" s="384">
        <f t="shared" si="5"/>
        <v>-3.9407101495765061E-2</v>
      </c>
      <c r="K39" s="384"/>
      <c r="L39" s="385">
        <f t="shared" ref="L39" si="6">L5/L4</f>
        <v>5.3937885811337613E-2</v>
      </c>
      <c r="M39" s="385">
        <f t="shared" si="5"/>
        <v>5.3937885811337613E-2</v>
      </c>
      <c r="N39" s="385">
        <f t="shared" si="5"/>
        <v>5.3937885811337613E-2</v>
      </c>
      <c r="O39" s="385">
        <f t="shared" si="5"/>
        <v>5.393788581133762E-2</v>
      </c>
      <c r="P39" s="385">
        <f t="shared" si="5"/>
        <v>5.393788581133762E-2</v>
      </c>
      <c r="Q39" s="385">
        <f t="shared" ref="Q39" si="7">Q5/Q4</f>
        <v>5.393788581133762E-2</v>
      </c>
      <c r="S39" s="648"/>
      <c r="Z39" s="91"/>
    </row>
    <row r="40" spans="1:26" x14ac:dyDescent="0.35">
      <c r="B40" s="68" t="s">
        <v>216</v>
      </c>
      <c r="C40" s="68" t="s">
        <v>220</v>
      </c>
      <c r="E40" s="68">
        <v>0.84699999999999998</v>
      </c>
      <c r="H40" s="384">
        <f>H6/H4</f>
        <v>9.0974412760142492E-3</v>
      </c>
      <c r="I40" s="384">
        <f t="shared" ref="I40:P40" si="8">I6/I4</f>
        <v>1.7824759046205313E-2</v>
      </c>
      <c r="J40" s="384">
        <f t="shared" si="8"/>
        <v>-6.9888644353730045E-2</v>
      </c>
      <c r="K40" s="384"/>
      <c r="L40" s="385">
        <f t="shared" ref="L40" si="9">L6/L4</f>
        <v>-3.5358059201668908E-2</v>
      </c>
      <c r="M40" s="385">
        <f t="shared" si="8"/>
        <v>-1.7486676163041007E-2</v>
      </c>
      <c r="N40" s="385">
        <f t="shared" si="8"/>
        <v>0</v>
      </c>
      <c r="O40" s="385">
        <f t="shared" si="8"/>
        <v>1.7057575786554445E-2</v>
      </c>
      <c r="P40" s="385">
        <f t="shared" si="8"/>
        <v>3.3644133701290817E-2</v>
      </c>
      <c r="Q40" s="385">
        <f t="shared" ref="Q40" si="10">Q6/Q4</f>
        <v>3.3146933069659303E-2</v>
      </c>
      <c r="S40" s="648"/>
      <c r="Z40" s="91"/>
    </row>
    <row r="41" spans="1:26" x14ac:dyDescent="0.35">
      <c r="B41" s="68" t="s">
        <v>217</v>
      </c>
      <c r="C41" s="68" t="s">
        <v>221</v>
      </c>
      <c r="E41" s="68">
        <v>3.1070000000000002</v>
      </c>
      <c r="H41" s="384">
        <f>H7/H4</f>
        <v>-8.9156981973754416E-4</v>
      </c>
      <c r="I41" s="384">
        <f t="shared" ref="I41:P41" si="11">I7/I4</f>
        <v>2.2589045185057773E-2</v>
      </c>
      <c r="J41" s="384">
        <f t="shared" si="11"/>
        <v>-4.2574058885227375E-2</v>
      </c>
      <c r="K41" s="384"/>
      <c r="L41" s="385">
        <f t="shared" ref="L41" si="12">L7/L4</f>
        <v>2.7778038268820145E-2</v>
      </c>
      <c r="M41" s="385">
        <f t="shared" si="11"/>
        <v>3.2811445171392312E-2</v>
      </c>
      <c r="N41" s="385">
        <f t="shared" si="11"/>
        <v>3.7343163817183278E-2</v>
      </c>
      <c r="O41" s="385">
        <f t="shared" si="11"/>
        <v>4.14507381874488E-2</v>
      </c>
      <c r="P41" s="385">
        <f t="shared" si="11"/>
        <v>4.5200900351393035E-2</v>
      </c>
      <c r="Q41" s="385">
        <f t="shared" ref="Q41" si="13">Q7/Q4</f>
        <v>4.8650998940818181E-2</v>
      </c>
      <c r="S41" s="648"/>
      <c r="Z41" s="91"/>
    </row>
    <row r="42" spans="1:26" x14ac:dyDescent="0.35">
      <c r="B42" s="68" t="s">
        <v>218</v>
      </c>
      <c r="C42" s="68" t="s">
        <v>228</v>
      </c>
      <c r="E42" s="68">
        <v>0.42</v>
      </c>
      <c r="H42" s="384">
        <f>H8/H9</f>
        <v>0.40808749479677198</v>
      </c>
      <c r="I42" s="384">
        <f t="shared" ref="I42:P42" si="14">I8/I9</f>
        <v>0.33187512406277808</v>
      </c>
      <c r="J42" s="384">
        <f t="shared" si="14"/>
        <v>0.29563105136412388</v>
      </c>
      <c r="K42" s="384"/>
      <c r="L42" s="385">
        <f t="shared" ref="L42" si="15">L8/L9</f>
        <v>0.30483251821202118</v>
      </c>
      <c r="M42" s="385">
        <f t="shared" si="14"/>
        <v>0.31462517393655598</v>
      </c>
      <c r="N42" s="385">
        <f t="shared" si="14"/>
        <v>0.32506788491349475</v>
      </c>
      <c r="O42" s="385">
        <f t="shared" si="14"/>
        <v>0.3705580187375877</v>
      </c>
      <c r="P42" s="385">
        <f t="shared" si="14"/>
        <v>0.4192825824719727</v>
      </c>
      <c r="Q42" s="385">
        <f t="shared" ref="Q42" si="16">Q8/Q9</f>
        <v>0.43473790389317524</v>
      </c>
      <c r="S42" s="648"/>
      <c r="Z42" s="91"/>
    </row>
    <row r="43" spans="1:26" x14ac:dyDescent="0.35">
      <c r="B43" s="68" t="s">
        <v>219</v>
      </c>
      <c r="C43" s="68" t="s">
        <v>222</v>
      </c>
      <c r="E43" s="68">
        <v>0.998</v>
      </c>
      <c r="H43" s="384">
        <f>H10/H4</f>
        <v>0.76709523786771305</v>
      </c>
      <c r="I43" s="384">
        <f t="shared" ref="I43:P43" si="17">I10/I4</f>
        <v>0.88411972781779036</v>
      </c>
      <c r="J43" s="384">
        <f t="shared" si="17"/>
        <v>0.86207737939416396</v>
      </c>
      <c r="K43" s="384"/>
      <c r="L43" s="385">
        <f t="shared" ref="L43" si="18">L10/L4</f>
        <v>0.89554854516399462</v>
      </c>
      <c r="M43" s="385">
        <f t="shared" si="17"/>
        <v>0.89554854516399474</v>
      </c>
      <c r="N43" s="385">
        <f t="shared" si="17"/>
        <v>0.89554854516399474</v>
      </c>
      <c r="O43" s="385">
        <f t="shared" si="17"/>
        <v>0.89554854516399485</v>
      </c>
      <c r="P43" s="385">
        <f t="shared" si="17"/>
        <v>0.89554854516399485</v>
      </c>
      <c r="Q43" s="385">
        <f t="shared" ref="Q43" si="19">Q10/Q4</f>
        <v>0.89554854516399485</v>
      </c>
      <c r="S43" s="90"/>
      <c r="Z43" s="91"/>
    </row>
    <row r="44" spans="1:26" x14ac:dyDescent="0.35">
      <c r="S44" s="90"/>
      <c r="Z44" s="91"/>
    </row>
    <row r="45" spans="1:26" x14ac:dyDescent="0.35">
      <c r="B45" s="139" t="s">
        <v>259</v>
      </c>
      <c r="C45" s="154"/>
      <c r="D45" s="154"/>
      <c r="E45" s="154"/>
      <c r="F45" s="154"/>
      <c r="G45" s="154"/>
      <c r="H45" s="386">
        <f>$E$39*H39+$E$40*H40+$E$41*H41+$E$42*H42+$E$43*H43</f>
        <v>1.029556340067536</v>
      </c>
      <c r="I45" s="386">
        <f t="shared" ref="I45:P45" si="20">$E$39*I39+$E$40*I40+$E$41*I41+$E$42*I42+$E$43*I43</f>
        <v>1.1195305772288517</v>
      </c>
      <c r="J45" s="386">
        <f t="shared" si="20"/>
        <v>0.76479009171183332</v>
      </c>
      <c r="K45" s="386"/>
      <c r="L45" s="386">
        <f t="shared" si="20"/>
        <v>1.1168186586068551</v>
      </c>
      <c r="M45" s="386">
        <f t="shared" si="20"/>
        <v>1.1517074306911694</v>
      </c>
      <c r="N45" s="386">
        <f t="shared" si="20"/>
        <v>1.1849846338440519</v>
      </c>
      <c r="O45" s="386">
        <f t="shared" si="20"/>
        <v>1.2313004903097977</v>
      </c>
      <c r="P45" s="386">
        <f t="shared" si="20"/>
        <v>1.277465375475396</v>
      </c>
      <c r="Q45" s="386">
        <f t="shared" ref="Q45" si="21">$E$39*Q39+$E$40*Q40+$E$41*Q41+$E$42*Q42+$E$43*Q43</f>
        <v>1.2942549378546531</v>
      </c>
      <c r="S45" s="90"/>
      <c r="Z45" s="91"/>
    </row>
    <row r="46" spans="1:26" x14ac:dyDescent="0.35">
      <c r="L46" s="67" t="s">
        <v>419</v>
      </c>
      <c r="P46" s="277"/>
      <c r="Q46" s="277">
        <f>AVERAGE(M45:Q45)</f>
        <v>1.2279425736350136</v>
      </c>
      <c r="S46" s="90"/>
      <c r="Z46" s="91"/>
    </row>
    <row r="47" spans="1:26" x14ac:dyDescent="0.35">
      <c r="L47" s="252" t="s">
        <v>240</v>
      </c>
      <c r="M47" s="162"/>
      <c r="N47" s="162"/>
      <c r="O47" s="162"/>
      <c r="P47" s="387"/>
      <c r="Q47" s="387">
        <v>0.5</v>
      </c>
      <c r="S47" s="90"/>
      <c r="Z47" s="91"/>
    </row>
    <row r="48" spans="1:26" x14ac:dyDescent="0.35">
      <c r="L48" s="67"/>
      <c r="P48" s="266"/>
      <c r="Q48" s="266"/>
      <c r="S48" s="90"/>
      <c r="Z48" s="91"/>
    </row>
    <row r="49" spans="1:26" x14ac:dyDescent="0.35">
      <c r="L49" s="67"/>
      <c r="P49" s="266"/>
      <c r="Q49" s="266"/>
      <c r="S49" s="90"/>
      <c r="Z49" s="91"/>
    </row>
    <row r="50" spans="1:26" x14ac:dyDescent="0.35">
      <c r="A50" s="101"/>
      <c r="B50" s="101"/>
      <c r="C50" s="101"/>
      <c r="D50" s="101"/>
      <c r="E50" s="101"/>
      <c r="F50" s="101"/>
      <c r="G50" s="101"/>
      <c r="H50" s="165" t="s">
        <v>2</v>
      </c>
      <c r="I50" s="166"/>
      <c r="J50" s="375"/>
      <c r="L50" s="167" t="s">
        <v>3</v>
      </c>
      <c r="M50" s="167"/>
      <c r="N50" s="167"/>
      <c r="O50" s="167"/>
      <c r="P50" s="167"/>
      <c r="Q50" s="167"/>
      <c r="S50" s="90"/>
      <c r="Z50" s="91"/>
    </row>
    <row r="51" spans="1:26" x14ac:dyDescent="0.35">
      <c r="A51" s="101"/>
      <c r="B51" s="101">
        <v>2</v>
      </c>
      <c r="C51" s="101" t="s">
        <v>416</v>
      </c>
      <c r="D51" s="101"/>
      <c r="E51" s="383" t="s">
        <v>226</v>
      </c>
      <c r="F51" s="101"/>
      <c r="G51" s="377"/>
      <c r="H51" s="378" t="s">
        <v>125</v>
      </c>
      <c r="I51" s="378" t="s">
        <v>162</v>
      </c>
      <c r="J51" s="379" t="s">
        <v>257</v>
      </c>
      <c r="L51" s="168" t="s">
        <v>129</v>
      </c>
      <c r="M51" s="168" t="s">
        <v>130</v>
      </c>
      <c r="N51" s="168" t="s">
        <v>131</v>
      </c>
      <c r="O51" s="168" t="s">
        <v>138</v>
      </c>
      <c r="P51" s="168" t="s">
        <v>139</v>
      </c>
      <c r="Q51" s="168" t="s">
        <v>708</v>
      </c>
      <c r="S51" s="90"/>
      <c r="Z51" s="91"/>
    </row>
    <row r="52" spans="1:26" x14ac:dyDescent="0.35">
      <c r="B52" s="68" t="s">
        <v>214</v>
      </c>
      <c r="C52" s="68" t="s">
        <v>215</v>
      </c>
      <c r="E52" s="68">
        <v>0.71699999999999997</v>
      </c>
      <c r="H52" s="384">
        <f>H16/H15</f>
        <v>0.12226376503494379</v>
      </c>
      <c r="I52" s="384">
        <f t="shared" ref="I52:J52" si="22">I16/I15</f>
        <v>1.7447423233221345E-2</v>
      </c>
      <c r="J52" s="384">
        <f t="shared" si="22"/>
        <v>-3.9407101495765061E-2</v>
      </c>
      <c r="K52" s="384"/>
      <c r="L52" s="385">
        <f t="shared" ref="L52" si="23">L16/L15</f>
        <v>5.3140774201290188E-2</v>
      </c>
      <c r="M52" s="385">
        <f t="shared" ref="M52:O52" si="24">M16/M15</f>
        <v>5.3140774201290195E-2</v>
      </c>
      <c r="N52" s="385">
        <f>N16/N15</f>
        <v>5.3140774201290195E-2</v>
      </c>
      <c r="O52" s="385">
        <f t="shared" si="24"/>
        <v>5.3140774201290188E-2</v>
      </c>
      <c r="P52" s="385">
        <f>P16/P15</f>
        <v>5.3140774201290188E-2</v>
      </c>
      <c r="Q52" s="385">
        <f>Q16/Q15</f>
        <v>5.3140774201290188E-2</v>
      </c>
      <c r="S52" s="90"/>
      <c r="Z52" s="91"/>
    </row>
    <row r="53" spans="1:26" x14ac:dyDescent="0.35">
      <c r="B53" s="68" t="s">
        <v>216</v>
      </c>
      <c r="C53" s="68" t="s">
        <v>220</v>
      </c>
      <c r="E53" s="68">
        <v>0.84699999999999998</v>
      </c>
      <c r="H53" s="384">
        <f>H17/H15</f>
        <v>9.0974412760142492E-3</v>
      </c>
      <c r="I53" s="384">
        <f t="shared" ref="I53:J53" si="25">I17/I15</f>
        <v>1.7824759046205313E-2</v>
      </c>
      <c r="J53" s="384">
        <f t="shared" si="25"/>
        <v>-6.9888644353730045E-2</v>
      </c>
      <c r="K53" s="384"/>
      <c r="L53" s="385">
        <f t="shared" ref="L53" si="26">L17/L15</f>
        <v>-1.7417763154147343E-2</v>
      </c>
      <c r="M53" s="385">
        <f t="shared" ref="M53:P53" si="27">M17/M15</f>
        <v>0</v>
      </c>
      <c r="N53" s="385">
        <f t="shared" si="27"/>
        <v>1.6856900365196523E-2</v>
      </c>
      <c r="O53" s="385">
        <f t="shared" si="27"/>
        <v>1.6558841223179296E-2</v>
      </c>
      <c r="P53" s="385">
        <f t="shared" si="27"/>
        <v>3.2500179044512849E-2</v>
      </c>
      <c r="Q53" s="385">
        <f t="shared" ref="Q53" si="28">Q17/Q15</f>
        <v>3.1862923818167403E-2</v>
      </c>
      <c r="S53" s="90"/>
      <c r="Z53" s="91"/>
    </row>
    <row r="54" spans="1:26" x14ac:dyDescent="0.35">
      <c r="B54" s="68" t="s">
        <v>217</v>
      </c>
      <c r="C54" s="68" t="s">
        <v>221</v>
      </c>
      <c r="E54" s="68">
        <v>3.1070000000000002</v>
      </c>
      <c r="H54" s="384">
        <f>H18/H15</f>
        <v>-8.9156981973754416E-4</v>
      </c>
      <c r="I54" s="384">
        <f t="shared" ref="I54:J54" si="29">I18/I15</f>
        <v>2.2589045185057773E-2</v>
      </c>
      <c r="J54" s="384">
        <f t="shared" si="29"/>
        <v>-4.2574058885227375E-2</v>
      </c>
      <c r="K54" s="384"/>
      <c r="L54" s="385">
        <f t="shared" ref="L54" si="30">L18/L15</f>
        <v>2.7367525391346043E-2</v>
      </c>
      <c r="M54" s="385">
        <f t="shared" ref="M54:P54" si="31">M18/M15</f>
        <v>3.8046101337706126E-2</v>
      </c>
      <c r="N54" s="385">
        <f t="shared" si="31"/>
        <v>4.7585442330648993E-2</v>
      </c>
      <c r="O54" s="385">
        <f t="shared" si="31"/>
        <v>5.6165199751407928E-2</v>
      </c>
      <c r="P54" s="385">
        <f t="shared" si="31"/>
        <v>6.3939149803431863E-2</v>
      </c>
      <c r="Q54" s="385">
        <f t="shared" ref="Q54" si="32">Q18/Q15</f>
        <v>6.7878702007412292E-2</v>
      </c>
      <c r="S54" s="90"/>
      <c r="Z54" s="91"/>
    </row>
    <row r="55" spans="1:26" x14ac:dyDescent="0.35">
      <c r="B55" s="68" t="s">
        <v>218</v>
      </c>
      <c r="C55" s="68" t="s">
        <v>228</v>
      </c>
      <c r="E55" s="68">
        <v>0.42</v>
      </c>
      <c r="H55" s="384">
        <f>H19/H20</f>
        <v>0.40808749479677198</v>
      </c>
      <c r="I55" s="384">
        <f t="shared" ref="I55:J55" si="33">I19/I20</f>
        <v>0.33187512406277808</v>
      </c>
      <c r="J55" s="384">
        <f t="shared" si="33"/>
        <v>0.29563105136412388</v>
      </c>
      <c r="K55" s="384"/>
      <c r="L55" s="385">
        <f t="shared" ref="L55" si="34">L19/L20</f>
        <v>0.31803072199354054</v>
      </c>
      <c r="M55" s="385">
        <f t="shared" ref="M55:P55" si="35">M19/M20</f>
        <v>0.34410306918709987</v>
      </c>
      <c r="N55" s="385">
        <f t="shared" si="35"/>
        <v>0.37483202051915809</v>
      </c>
      <c r="O55" s="385">
        <f t="shared" si="35"/>
        <v>0.4816291168995987</v>
      </c>
      <c r="P55" s="385">
        <f t="shared" si="35"/>
        <v>0.6116479992207009</v>
      </c>
      <c r="Q55" s="385">
        <f t="shared" ref="Q55" si="36">Q19/Q20</f>
        <v>0.68625733544845779</v>
      </c>
      <c r="S55" s="90"/>
      <c r="Z55" s="91"/>
    </row>
    <row r="56" spans="1:26" x14ac:dyDescent="0.35">
      <c r="B56" s="68" t="s">
        <v>219</v>
      </c>
      <c r="C56" s="68" t="s">
        <v>222</v>
      </c>
      <c r="E56" s="68">
        <v>0.998</v>
      </c>
      <c r="H56" s="384">
        <f>H21/H15</f>
        <v>0.76709523786771305</v>
      </c>
      <c r="I56" s="384">
        <f t="shared" ref="I56:J56" si="37">I21/I15</f>
        <v>0.88411972781779036</v>
      </c>
      <c r="J56" s="384">
        <f t="shared" si="37"/>
        <v>0.86207737939416396</v>
      </c>
      <c r="K56" s="384"/>
      <c r="L56" s="385">
        <f t="shared" ref="L56" si="38">L21/L15</f>
        <v>0.88231383764860949</v>
      </c>
      <c r="M56" s="385">
        <f t="shared" ref="M56:P56" si="39">M21/M15</f>
        <v>0.8823138376486096</v>
      </c>
      <c r="N56" s="385">
        <f t="shared" si="39"/>
        <v>0.8823138376486096</v>
      </c>
      <c r="O56" s="385">
        <f t="shared" si="39"/>
        <v>0.8823138376486096</v>
      </c>
      <c r="P56" s="385">
        <f t="shared" si="39"/>
        <v>0.88231383764860949</v>
      </c>
      <c r="Q56" s="385">
        <f t="shared" ref="Q56" si="40">Q21/Q15</f>
        <v>0.88231383764860949</v>
      </c>
      <c r="S56" s="90"/>
      <c r="Z56" s="91"/>
    </row>
    <row r="57" spans="1:26" x14ac:dyDescent="0.35">
      <c r="S57" s="90"/>
      <c r="Z57" s="91"/>
    </row>
    <row r="58" spans="1:26" x14ac:dyDescent="0.35">
      <c r="B58" s="139" t="s">
        <v>259</v>
      </c>
      <c r="C58" s="154"/>
      <c r="D58" s="154"/>
      <c r="E58" s="154"/>
      <c r="F58" s="154"/>
      <c r="G58" s="154"/>
      <c r="H58" s="386">
        <f>$E$39*H52+$E$40*H53+$E$41*H54+$E$42*H55+$E$43*H56</f>
        <v>1.029556340067536</v>
      </c>
      <c r="I58" s="386">
        <f t="shared" ref="I58:P58" si="41">$E$39*I52+$E$40*I53+$E$41*I54+$E$42*I55+$E$43*I56</f>
        <v>1.1195305772288517</v>
      </c>
      <c r="J58" s="386">
        <f t="shared" si="41"/>
        <v>0.76479009171183332</v>
      </c>
      <c r="K58" s="386"/>
      <c r="L58" s="386">
        <f t="shared" si="41"/>
        <v>1.1225021043122738</v>
      </c>
      <c r="M58" s="386">
        <f t="shared" si="41"/>
        <v>1.1813836709904724</v>
      </c>
      <c r="N58" s="386">
        <f t="shared" si="41"/>
        <v>1.2382063576243318</v>
      </c>
      <c r="O58" s="386">
        <f t="shared" si="41"/>
        <v>1.3094659883171262</v>
      </c>
      <c r="P58" s="386">
        <f t="shared" si="41"/>
        <v>1.4017298948382968</v>
      </c>
      <c r="Q58" s="386">
        <f t="shared" ref="Q58" si="42">$E$39*Q52+$E$40*Q53+$E$41*Q54+$E$42*Q55+$E$43*Q56</f>
        <v>1.4447662495750073</v>
      </c>
      <c r="S58" s="90"/>
      <c r="Z58" s="91"/>
    </row>
    <row r="59" spans="1:26" x14ac:dyDescent="0.35">
      <c r="L59" s="67" t="s">
        <v>419</v>
      </c>
      <c r="P59" s="277"/>
      <c r="Q59" s="277">
        <f>AVERAGE(M58:Q58)</f>
        <v>1.3151104322690468</v>
      </c>
      <c r="S59" s="90"/>
      <c r="Z59" s="91"/>
    </row>
    <row r="60" spans="1:26" x14ac:dyDescent="0.35">
      <c r="L60" s="252" t="s">
        <v>240</v>
      </c>
      <c r="M60" s="162"/>
      <c r="N60" s="162"/>
      <c r="O60" s="162"/>
      <c r="P60" s="387"/>
      <c r="Q60" s="387">
        <v>0.45</v>
      </c>
      <c r="S60" s="90"/>
      <c r="Z60" s="91"/>
    </row>
    <row r="61" spans="1:26" x14ac:dyDescent="0.35">
      <c r="L61" s="67"/>
      <c r="P61" s="266"/>
      <c r="Q61" s="266"/>
      <c r="S61" s="90"/>
      <c r="Z61" s="91"/>
    </row>
    <row r="62" spans="1:26" x14ac:dyDescent="0.35">
      <c r="L62" s="67"/>
      <c r="P62" s="266"/>
      <c r="Q62" s="266"/>
      <c r="S62" s="90"/>
      <c r="Z62" s="91"/>
    </row>
    <row r="63" spans="1:26" x14ac:dyDescent="0.35">
      <c r="A63" s="101"/>
      <c r="B63" s="101"/>
      <c r="C63" s="101"/>
      <c r="D63" s="101"/>
      <c r="E63" s="101"/>
      <c r="F63" s="101"/>
      <c r="G63" s="101"/>
      <c r="H63" s="165" t="s">
        <v>2</v>
      </c>
      <c r="I63" s="166"/>
      <c r="J63" s="375"/>
      <c r="L63" s="167" t="s">
        <v>3</v>
      </c>
      <c r="M63" s="167"/>
      <c r="N63" s="167"/>
      <c r="O63" s="167"/>
      <c r="P63" s="167"/>
      <c r="Q63" s="167"/>
      <c r="S63" s="90"/>
      <c r="Z63" s="91"/>
    </row>
    <row r="64" spans="1:26" x14ac:dyDescent="0.35">
      <c r="A64" s="101"/>
      <c r="B64" s="101">
        <v>3</v>
      </c>
      <c r="C64" s="101" t="s">
        <v>418</v>
      </c>
      <c r="D64" s="101"/>
      <c r="E64" s="383" t="s">
        <v>226</v>
      </c>
      <c r="F64" s="101"/>
      <c r="G64" s="377"/>
      <c r="H64" s="378" t="s">
        <v>125</v>
      </c>
      <c r="I64" s="378" t="s">
        <v>162</v>
      </c>
      <c r="J64" s="379" t="s">
        <v>257</v>
      </c>
      <c r="L64" s="168" t="s">
        <v>129</v>
      </c>
      <c r="M64" s="168" t="s">
        <v>130</v>
      </c>
      <c r="N64" s="168" t="s">
        <v>131</v>
      </c>
      <c r="O64" s="168" t="s">
        <v>138</v>
      </c>
      <c r="P64" s="168" t="s">
        <v>139</v>
      </c>
      <c r="Q64" s="168" t="s">
        <v>708</v>
      </c>
      <c r="S64" s="90"/>
      <c r="Z64" s="91"/>
    </row>
    <row r="65" spans="2:26" x14ac:dyDescent="0.35">
      <c r="B65" s="68" t="s">
        <v>214</v>
      </c>
      <c r="C65" s="68" t="s">
        <v>215</v>
      </c>
      <c r="E65" s="68">
        <v>0.71699999999999997</v>
      </c>
      <c r="H65" s="384">
        <f>H27/H26</f>
        <v>0.12226376503494379</v>
      </c>
      <c r="I65" s="384">
        <f t="shared" ref="I65:J65" si="43">I27/I26</f>
        <v>1.7447423233221345E-2</v>
      </c>
      <c r="J65" s="384">
        <f t="shared" si="43"/>
        <v>-3.9407101495765061E-2</v>
      </c>
      <c r="K65" s="384"/>
      <c r="L65" s="385">
        <f t="shared" ref="L65" si="44">L27/L26</f>
        <v>5.3140774201290188E-2</v>
      </c>
      <c r="M65" s="385">
        <f t="shared" ref="M65:P65" si="45">M27/M26</f>
        <v>5.3140774201290188E-2</v>
      </c>
      <c r="N65" s="385">
        <f>N27/N26</f>
        <v>5.3140774201290188E-2</v>
      </c>
      <c r="O65" s="385">
        <f t="shared" si="45"/>
        <v>5.3140774201290195E-2</v>
      </c>
      <c r="P65" s="385">
        <f t="shared" si="45"/>
        <v>5.3140774201290195E-2</v>
      </c>
      <c r="Q65" s="385">
        <f t="shared" ref="Q65" si="46">Q27/Q26</f>
        <v>5.3140774201290195E-2</v>
      </c>
      <c r="S65" s="90"/>
      <c r="Z65" s="91"/>
    </row>
    <row r="66" spans="2:26" x14ac:dyDescent="0.35">
      <c r="B66" s="68" t="s">
        <v>216</v>
      </c>
      <c r="C66" s="68" t="s">
        <v>220</v>
      </c>
      <c r="E66" s="68">
        <v>0.84699999999999998</v>
      </c>
      <c r="H66" s="384">
        <f>H28/H26</f>
        <v>9.0974412760142492E-3</v>
      </c>
      <c r="I66" s="384">
        <f t="shared" ref="I66:J66" si="47">I28/I26</f>
        <v>1.7824759046205313E-2</v>
      </c>
      <c r="J66" s="384">
        <f t="shared" si="47"/>
        <v>-6.9888644353730045E-2</v>
      </c>
      <c r="K66" s="384"/>
      <c r="L66" s="385">
        <f>L28/L26</f>
        <v>-1.7417763154147343E-2</v>
      </c>
      <c r="M66" s="385">
        <f>M28/M26</f>
        <v>0</v>
      </c>
      <c r="N66" s="385">
        <f t="shared" ref="N66:P66" si="48">N28/N26</f>
        <v>1.6807272591795555E-2</v>
      </c>
      <c r="O66" s="385">
        <f t="shared" si="48"/>
        <v>3.2923158847787577E-2</v>
      </c>
      <c r="P66" s="385">
        <f t="shared" si="48"/>
        <v>3.2182950975354431E-2</v>
      </c>
      <c r="Q66" s="385">
        <f t="shared" ref="Q66" si="49">Q28/Q26</f>
        <v>3.1398004091365395E-2</v>
      </c>
      <c r="S66" s="90"/>
      <c r="Z66" s="91"/>
    </row>
    <row r="67" spans="2:26" x14ac:dyDescent="0.35">
      <c r="B67" s="68" t="s">
        <v>217</v>
      </c>
      <c r="C67" s="68" t="s">
        <v>221</v>
      </c>
      <c r="E67" s="68">
        <v>3.1070000000000002</v>
      </c>
      <c r="H67" s="384">
        <f>H29/H26</f>
        <v>-8.9156981973754416E-4</v>
      </c>
      <c r="I67" s="384">
        <f t="shared" ref="I67:J67" si="50">I29/I26</f>
        <v>2.2589045185057773E-2</v>
      </c>
      <c r="J67" s="384">
        <f t="shared" si="50"/>
        <v>-4.2574058885227375E-2</v>
      </c>
      <c r="K67" s="384"/>
      <c r="L67" s="385">
        <f t="shared" ref="L67" si="51">L29/L26</f>
        <v>2.7367525391346043E-2</v>
      </c>
      <c r="M67" s="385">
        <f t="shared" ref="M67:P67" si="52">M29/M26</f>
        <v>3.8987477841201629E-2</v>
      </c>
      <c r="N67" s="385">
        <f t="shared" si="52"/>
        <v>4.9466350479904976E-2</v>
      </c>
      <c r="O67" s="385">
        <f t="shared" si="52"/>
        <v>5.8981828218680775E-2</v>
      </c>
      <c r="P67" s="385">
        <f t="shared" si="52"/>
        <v>6.768827651197612E-2</v>
      </c>
      <c r="Q67" s="385">
        <f t="shared" ref="Q67" si="53">Q29/Q26</f>
        <v>7.3636994395973931E-2</v>
      </c>
      <c r="S67" s="90"/>
      <c r="Z67" s="91"/>
    </row>
    <row r="68" spans="2:26" x14ac:dyDescent="0.35">
      <c r="B68" s="68" t="s">
        <v>218</v>
      </c>
      <c r="C68" s="68" t="s">
        <v>228</v>
      </c>
      <c r="E68" s="68">
        <v>0.42</v>
      </c>
      <c r="H68" s="384">
        <f>H30/H31</f>
        <v>0.40808749479677198</v>
      </c>
      <c r="I68" s="384">
        <f t="shared" ref="I68:J68" si="54">I30/I31</f>
        <v>0.33187512406277808</v>
      </c>
      <c r="J68" s="384">
        <f t="shared" si="54"/>
        <v>0.29563105136412388</v>
      </c>
      <c r="K68" s="384"/>
      <c r="L68" s="385">
        <f t="shared" ref="L68" si="55">L30/L31</f>
        <v>0.32870455798802278</v>
      </c>
      <c r="M68" s="385">
        <f t="shared" ref="M68:P68" si="56">M30/M31</f>
        <v>0.37011038537218283</v>
      </c>
      <c r="N68" s="385">
        <f t="shared" si="56"/>
        <v>0.42345112480947544</v>
      </c>
      <c r="O68" s="385">
        <f t="shared" si="56"/>
        <v>0.66314560477170548</v>
      </c>
      <c r="P68" s="385">
        <f t="shared" si="56"/>
        <v>0.99990977211343557</v>
      </c>
      <c r="Q68" s="385">
        <f t="shared" ref="Q68" si="57">Q30/Q31</f>
        <v>1.2537837877775138</v>
      </c>
      <c r="S68" s="90"/>
      <c r="Z68" s="91"/>
    </row>
    <row r="69" spans="2:26" x14ac:dyDescent="0.35">
      <c r="B69" s="68" t="s">
        <v>219</v>
      </c>
      <c r="C69" s="68" t="s">
        <v>222</v>
      </c>
      <c r="E69" s="68">
        <v>0.998</v>
      </c>
      <c r="H69" s="384">
        <f>H32/H26</f>
        <v>0.76709523786771305</v>
      </c>
      <c r="I69" s="384">
        <f t="shared" ref="I69:J69" si="58">I32/I26</f>
        <v>0.88411972781779036</v>
      </c>
      <c r="J69" s="384">
        <f t="shared" si="58"/>
        <v>0.86207737939416396</v>
      </c>
      <c r="K69" s="384"/>
      <c r="L69" s="385">
        <f t="shared" ref="L69" si="59">L32/L26</f>
        <v>0.88231383764860949</v>
      </c>
      <c r="M69" s="385">
        <f t="shared" ref="M69:P69" si="60">M32/M26</f>
        <v>0.88231383764860949</v>
      </c>
      <c r="N69" s="385">
        <f t="shared" si="60"/>
        <v>0.8823138376486096</v>
      </c>
      <c r="O69" s="385">
        <f t="shared" si="60"/>
        <v>0.8823138376486096</v>
      </c>
      <c r="P69" s="385">
        <f t="shared" si="60"/>
        <v>0.8823138376486096</v>
      </c>
      <c r="Q69" s="385">
        <f t="shared" ref="Q69" si="61">Q32/Q26</f>
        <v>0.8823138376486096</v>
      </c>
      <c r="S69" s="90"/>
      <c r="Z69" s="91"/>
    </row>
    <row r="70" spans="2:26" x14ac:dyDescent="0.35">
      <c r="S70" s="90"/>
      <c r="Z70" s="91"/>
    </row>
    <row r="71" spans="2:26" x14ac:dyDescent="0.35">
      <c r="B71" s="139" t="s">
        <v>223</v>
      </c>
      <c r="C71" s="154"/>
      <c r="D71" s="154"/>
      <c r="E71" s="154"/>
      <c r="F71" s="154"/>
      <c r="G71" s="154"/>
      <c r="H71" s="386">
        <f>$E$39*H65+$E$40*H66+$E$41*H67+$E$42*H68+$E$43*H69</f>
        <v>1.029556340067536</v>
      </c>
      <c r="I71" s="386">
        <f t="shared" ref="I71:P71" si="62">$E$39*I65+$E$40*I66+$E$41*I67+$E$42*I68+$E$43*I69</f>
        <v>1.1195305772288517</v>
      </c>
      <c r="J71" s="386">
        <f t="shared" si="62"/>
        <v>0.76479009171183332</v>
      </c>
      <c r="K71" s="386"/>
      <c r="L71" s="386">
        <f t="shared" si="62"/>
        <v>1.1269851154299562</v>
      </c>
      <c r="M71" s="386">
        <f t="shared" si="62"/>
        <v>1.1952316005845676</v>
      </c>
      <c r="N71" s="386">
        <f t="shared" si="62"/>
        <v>1.2644283283219329</v>
      </c>
      <c r="O71" s="386">
        <f t="shared" si="62"/>
        <v>1.4083147548992709</v>
      </c>
      <c r="P71" s="386">
        <f t="shared" si="62"/>
        <v>1.5761796839621154</v>
      </c>
      <c r="Q71" s="386">
        <f>$E$39*Q65+$E$40*Q66+$E$41*Q67+$E$42*Q68+$E$43*Q69</f>
        <v>1.7006245869958709</v>
      </c>
      <c r="S71" s="90"/>
      <c r="Z71" s="91"/>
    </row>
    <row r="72" spans="2:26" x14ac:dyDescent="0.35">
      <c r="L72" s="67" t="s">
        <v>419</v>
      </c>
      <c r="P72" s="277"/>
      <c r="Q72" s="277">
        <f>AVERAGE(M71:Q71)</f>
        <v>1.4289557909527515</v>
      </c>
      <c r="S72" s="648" t="s">
        <v>711</v>
      </c>
      <c r="Z72" s="91"/>
    </row>
    <row r="73" spans="2:26" x14ac:dyDescent="0.35">
      <c r="L73" s="252" t="s">
        <v>240</v>
      </c>
      <c r="M73" s="162"/>
      <c r="N73" s="162"/>
      <c r="O73" s="162"/>
      <c r="P73" s="387"/>
      <c r="Q73" s="387">
        <v>0.4</v>
      </c>
      <c r="S73" s="648"/>
      <c r="Z73" s="91"/>
    </row>
    <row r="74" spans="2:26" x14ac:dyDescent="0.35">
      <c r="S74" s="648" t="s">
        <v>712</v>
      </c>
      <c r="Z74" s="91"/>
    </row>
    <row r="75" spans="2:26" ht="16" thickBot="1" x14ac:dyDescent="0.4">
      <c r="S75" s="648"/>
      <c r="Z75" s="91"/>
    </row>
    <row r="76" spans="2:26" x14ac:dyDescent="0.35">
      <c r="C76" s="388" t="s">
        <v>237</v>
      </c>
      <c r="D76" s="389" t="s">
        <v>229</v>
      </c>
      <c r="E76" s="390" t="s">
        <v>236</v>
      </c>
      <c r="S76" s="648" t="s">
        <v>713</v>
      </c>
      <c r="Z76" s="91"/>
    </row>
    <row r="77" spans="2:26" x14ac:dyDescent="0.35">
      <c r="C77" s="391" t="s">
        <v>256</v>
      </c>
      <c r="D77" s="392" t="s">
        <v>230</v>
      </c>
      <c r="E77" s="393" t="s">
        <v>231</v>
      </c>
      <c r="S77" s="90"/>
      <c r="Z77" s="91"/>
    </row>
    <row r="78" spans="2:26" x14ac:dyDescent="0.35">
      <c r="C78" s="394" t="s">
        <v>255</v>
      </c>
      <c r="D78" s="395" t="s">
        <v>232</v>
      </c>
      <c r="E78" s="396" t="s">
        <v>233</v>
      </c>
      <c r="S78" s="90"/>
      <c r="Z78" s="91"/>
    </row>
    <row r="79" spans="2:26" ht="16" thickBot="1" x14ac:dyDescent="0.4">
      <c r="C79" s="397" t="s">
        <v>254</v>
      </c>
      <c r="D79" s="398" t="s">
        <v>234</v>
      </c>
      <c r="E79" s="399" t="s">
        <v>235</v>
      </c>
      <c r="S79" s="380" t="s">
        <v>425</v>
      </c>
      <c r="Z79" s="91"/>
    </row>
    <row r="80" spans="2:26" x14ac:dyDescent="0.35">
      <c r="S80" s="90"/>
      <c r="Z80" s="91"/>
    </row>
    <row r="81" spans="19:26" x14ac:dyDescent="0.35">
      <c r="S81" s="161"/>
      <c r="T81" s="162"/>
      <c r="U81" s="162"/>
      <c r="V81" s="162"/>
      <c r="W81" s="162"/>
      <c r="X81" s="162"/>
      <c r="Y81" s="162"/>
      <c r="Z81" s="163"/>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3974E-6AD5-47D2-88FF-D41A2C3DEDCF}">
  <sheetPr codeName="Sheet9">
    <tabColor theme="4"/>
  </sheetPr>
  <dimension ref="A1:AD96"/>
  <sheetViews>
    <sheetView showGridLines="0" zoomScale="70" zoomScaleNormal="70" workbookViewId="0"/>
  </sheetViews>
  <sheetFormatPr defaultColWidth="14.54296875" defaultRowHeight="15.5" outlineLevelRow="1" x14ac:dyDescent="0.35"/>
  <cols>
    <col min="1" max="1" width="2.54296875" style="67" customWidth="1"/>
    <col min="2"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1" width="16.54296875" style="68" customWidth="1"/>
    <col min="22" max="22" width="12.81640625" style="68" customWidth="1"/>
    <col min="23" max="24" width="14.54296875" style="68" customWidth="1"/>
    <col min="25" max="29" width="14.54296875" style="68"/>
    <col min="30" max="30" width="46.453125" style="68" customWidth="1"/>
    <col min="31" max="16384" width="14.54296875" style="68"/>
  </cols>
  <sheetData>
    <row r="1" spans="1:30" x14ac:dyDescent="0.35">
      <c r="O1" s="78"/>
    </row>
    <row r="2" spans="1:30" outlineLevel="1" x14ac:dyDescent="0.35">
      <c r="A2" s="164"/>
      <c r="B2" s="71"/>
      <c r="C2" s="37" t="s">
        <v>53</v>
      </c>
      <c r="D2" s="71"/>
      <c r="E2" s="71"/>
      <c r="F2" s="71"/>
      <c r="G2" s="165" t="s">
        <v>2</v>
      </c>
      <c r="H2" s="166"/>
      <c r="I2" s="166"/>
      <c r="J2" s="166"/>
      <c r="K2" s="166"/>
      <c r="L2" s="166"/>
      <c r="M2" s="166"/>
      <c r="N2" s="166"/>
      <c r="O2" s="78"/>
      <c r="P2" s="167" t="s">
        <v>3</v>
      </c>
      <c r="Q2" s="167"/>
      <c r="R2" s="167"/>
      <c r="S2" s="167"/>
      <c r="T2" s="167"/>
      <c r="U2" s="167"/>
      <c r="W2" s="74" t="s">
        <v>238</v>
      </c>
      <c r="X2" s="75"/>
      <c r="Y2" s="75"/>
      <c r="Z2" s="75"/>
      <c r="AA2" s="75"/>
      <c r="AB2" s="75"/>
      <c r="AC2" s="75"/>
      <c r="AD2" s="76"/>
    </row>
    <row r="3" spans="1:30" outlineLevel="1" x14ac:dyDescent="0.35">
      <c r="A3" s="37"/>
      <c r="B3" s="71"/>
      <c r="C3" s="37" t="s">
        <v>127</v>
      </c>
      <c r="D3" s="37"/>
      <c r="E3" s="37"/>
      <c r="F3" s="37"/>
      <c r="G3" s="37" t="s">
        <v>120</v>
      </c>
      <c r="H3" s="37" t="s">
        <v>121</v>
      </c>
      <c r="I3" s="37" t="s">
        <v>122</v>
      </c>
      <c r="J3" s="72" t="s">
        <v>123</v>
      </c>
      <c r="K3" s="72" t="s">
        <v>124</v>
      </c>
      <c r="L3" s="72" t="s">
        <v>125</v>
      </c>
      <c r="M3" s="72" t="s">
        <v>162</v>
      </c>
      <c r="N3" s="72" t="s">
        <v>128</v>
      </c>
      <c r="O3" s="80"/>
      <c r="P3" s="168" t="s">
        <v>129</v>
      </c>
      <c r="Q3" s="168" t="s">
        <v>130</v>
      </c>
      <c r="R3" s="168" t="s">
        <v>131</v>
      </c>
      <c r="S3" s="168" t="s">
        <v>138</v>
      </c>
      <c r="T3" s="168" t="s">
        <v>139</v>
      </c>
      <c r="U3" s="168" t="s">
        <v>708</v>
      </c>
      <c r="W3" s="264"/>
      <c r="X3" s="182"/>
      <c r="Y3" s="182"/>
      <c r="Z3" s="182"/>
      <c r="AA3" s="182"/>
      <c r="AB3" s="182"/>
      <c r="AC3" s="182"/>
      <c r="AD3" s="185"/>
    </row>
    <row r="4" spans="1:30" outlineLevel="1" x14ac:dyDescent="0.35">
      <c r="C4" s="67" t="s">
        <v>159</v>
      </c>
      <c r="D4" s="67"/>
      <c r="E4" s="67"/>
      <c r="F4" s="67"/>
      <c r="G4" s="43">
        <f>'P&amp;L'!G4</f>
        <v>204529862.08000001</v>
      </c>
      <c r="H4" s="43">
        <f>'P&amp;L'!H4</f>
        <v>231414219.66</v>
      </c>
      <c r="I4" s="43">
        <f>'P&amp;L'!I4</f>
        <v>253783721.47999999</v>
      </c>
      <c r="J4" s="43">
        <f>'P&amp;L'!J4</f>
        <v>236961283.94</v>
      </c>
      <c r="K4" s="43">
        <f>'P&amp;L'!K4</f>
        <v>205396606.72</v>
      </c>
      <c r="L4" s="43">
        <f>'P&amp;L'!L4</f>
        <v>223700665.31</v>
      </c>
      <c r="M4" s="43">
        <f>'P&amp;L'!M4</f>
        <v>253279893</v>
      </c>
      <c r="N4" s="77">
        <f>'P&amp;L'!N4</f>
        <v>243813546</v>
      </c>
      <c r="O4" s="169"/>
      <c r="P4" s="170">
        <f>M4*1+P21</f>
        <v>253279893.00999999</v>
      </c>
      <c r="Q4" s="170">
        <f>P4*(1+Q21)</f>
        <v>256065971.83310997</v>
      </c>
      <c r="R4" s="170">
        <f>Q4*(1+R21)</f>
        <v>259138763.49510729</v>
      </c>
      <c r="S4" s="170">
        <f>R4*(1+S21)</f>
        <v>262507567.42054367</v>
      </c>
      <c r="T4" s="170">
        <f>S4*(1+T21)</f>
        <v>266182673.36443129</v>
      </c>
      <c r="U4" s="170">
        <f>T4*(1+U21)</f>
        <v>270175413.46489775</v>
      </c>
      <c r="W4" s="90"/>
      <c r="AD4" s="91"/>
    </row>
    <row r="5" spans="1:30" outlineLevel="1" x14ac:dyDescent="0.35">
      <c r="C5" s="79" t="s">
        <v>117</v>
      </c>
      <c r="G5" s="43">
        <f>'Gross Profit Dev'!C7</f>
        <v>100865000</v>
      </c>
      <c r="H5" s="43">
        <f>'Gross Profit Dev'!D7</f>
        <v>100865000</v>
      </c>
      <c r="I5" s="43">
        <f>'Gross Profit Dev'!E7</f>
        <v>127717000</v>
      </c>
      <c r="J5" s="43">
        <f>'Gross Profit Dev'!F7</f>
        <v>129379000</v>
      </c>
      <c r="K5" s="43">
        <f>'Gross Profit Dev'!G7</f>
        <v>109022000</v>
      </c>
      <c r="L5" s="43">
        <f>'Gross Profit Dev'!H7</f>
        <v>118931000</v>
      </c>
      <c r="M5" s="43">
        <f>'Gross Profit Dev'!I7</f>
        <v>136657000</v>
      </c>
      <c r="N5" s="77">
        <f>'Gross Profit Dev'!J7</f>
        <v>63522000</v>
      </c>
      <c r="O5" s="171"/>
      <c r="P5" s="170">
        <f>M5*1.015</f>
        <v>138706855</v>
      </c>
      <c r="Q5" s="170">
        <f>P5*1.015</f>
        <v>140787457.82499999</v>
      </c>
      <c r="R5" s="170">
        <f t="shared" ref="R5:U5" si="0">Q5*1.015</f>
        <v>142899269.69237497</v>
      </c>
      <c r="S5" s="170">
        <f t="shared" si="0"/>
        <v>145042758.73776057</v>
      </c>
      <c r="T5" s="170">
        <f t="shared" si="0"/>
        <v>147218400.11882696</v>
      </c>
      <c r="U5" s="170">
        <f t="shared" si="0"/>
        <v>149426676.12060934</v>
      </c>
      <c r="W5" s="172" t="s">
        <v>525</v>
      </c>
      <c r="AD5" s="91"/>
    </row>
    <row r="6" spans="1:30" outlineLevel="1" x14ac:dyDescent="0.35">
      <c r="C6" s="79" t="s">
        <v>54</v>
      </c>
      <c r="G6" s="43">
        <f>'Gross Profit Dev'!C9</f>
        <v>23075000</v>
      </c>
      <c r="H6" s="43">
        <f>'Gross Profit Dev'!D9</f>
        <v>28282000</v>
      </c>
      <c r="I6" s="43">
        <f>'Gross Profit Dev'!E9</f>
        <v>35802000</v>
      </c>
      <c r="J6" s="43">
        <f>'Gross Profit Dev'!F9</f>
        <v>37258000</v>
      </c>
      <c r="K6" s="43">
        <f>'Gross Profit Dev'!G9</f>
        <v>21160000</v>
      </c>
      <c r="L6" s="43">
        <f>'Gross Profit Dev'!H9</f>
        <v>31372000</v>
      </c>
      <c r="M6" s="43">
        <f>'Gross Profit Dev'!I9</f>
        <v>36893000</v>
      </c>
      <c r="N6" s="77">
        <f>'Gross Profit Dev'!K9</f>
        <v>19100000</v>
      </c>
      <c r="O6" s="171"/>
      <c r="P6" s="173">
        <f>P4*P17</f>
        <v>34582868.055710077</v>
      </c>
      <c r="Q6" s="173">
        <f t="shared" ref="Q6:U6" si="1">Q4*Q17</f>
        <v>36243609.463488437</v>
      </c>
      <c r="R6" s="173">
        <f t="shared" si="1"/>
        <v>37974226.594525836</v>
      </c>
      <c r="S6" s="173">
        <f t="shared" si="1"/>
        <v>39780429.377357394</v>
      </c>
      <c r="T6" s="173">
        <f t="shared" si="1"/>
        <v>41668268.755462557</v>
      </c>
      <c r="U6" s="173">
        <f t="shared" si="1"/>
        <v>43644169.85411898</v>
      </c>
      <c r="W6" s="90"/>
      <c r="AD6" s="91"/>
    </row>
    <row r="7" spans="1:30" outlineLevel="1" x14ac:dyDescent="0.35">
      <c r="C7" s="79" t="s">
        <v>55</v>
      </c>
      <c r="G7" s="84">
        <f>G6/G4</f>
        <v>0.11281971133865246</v>
      </c>
      <c r="H7" s="84">
        <f>H6/H4</f>
        <v>0.12221375178047691</v>
      </c>
      <c r="I7" s="84">
        <f t="shared" ref="I7:N7" si="2">I6/I4</f>
        <v>0.14107287808379568</v>
      </c>
      <c r="J7" s="84">
        <f t="shared" si="2"/>
        <v>0.15723243637316697</v>
      </c>
      <c r="K7" s="84">
        <f t="shared" si="2"/>
        <v>0.10302020241671109</v>
      </c>
      <c r="L7" s="84">
        <f t="shared" si="2"/>
        <v>0.14024097763198556</v>
      </c>
      <c r="M7" s="84">
        <f t="shared" si="2"/>
        <v>0.14566099015210812</v>
      </c>
      <c r="N7" s="85">
        <f t="shared" si="2"/>
        <v>7.8338551378109231E-2</v>
      </c>
      <c r="O7" s="174"/>
      <c r="P7" s="175">
        <f>P17</f>
        <v>0.13654012422669762</v>
      </c>
      <c r="Q7" s="175">
        <f t="shared" ref="Q7:U7" si="3">Q17</f>
        <v>0.14154012422669762</v>
      </c>
      <c r="R7" s="175">
        <f t="shared" si="3"/>
        <v>0.14654012422669763</v>
      </c>
      <c r="S7" s="175">
        <f t="shared" si="3"/>
        <v>0.15154012422669763</v>
      </c>
      <c r="T7" s="175">
        <f t="shared" si="3"/>
        <v>0.15654012422669764</v>
      </c>
      <c r="U7" s="175">
        <f t="shared" si="3"/>
        <v>0.16154012422669764</v>
      </c>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7856211.2559359632</v>
      </c>
      <c r="Q8" s="173">
        <f t="shared" ref="Q8:U8" si="5">Q6-Q11</f>
        <v>9381841.5991316289</v>
      </c>
      <c r="R8" s="173">
        <f t="shared" si="5"/>
        <v>10805736.158957213</v>
      </c>
      <c r="S8" s="173">
        <f t="shared" si="5"/>
        <v>12150243.008189403</v>
      </c>
      <c r="T8" s="173">
        <f t="shared" si="5"/>
        <v>13435001.998478808</v>
      </c>
      <c r="U8" s="173">
        <f t="shared" si="5"/>
        <v>14677377.150904577</v>
      </c>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3.1017903405485821E-2</v>
      </c>
      <c r="Q9" s="175">
        <f t="shared" ref="Q9:U9" si="7">Q8/Q4</f>
        <v>3.6638376946259023E-2</v>
      </c>
      <c r="R9" s="175">
        <f t="shared" si="7"/>
        <v>4.1698648296441501E-2</v>
      </c>
      <c r="S9" s="175">
        <f t="shared" si="7"/>
        <v>4.6285305705966222E-2</v>
      </c>
      <c r="T9" s="175">
        <f t="shared" si="7"/>
        <v>5.047286447561114E-2</v>
      </c>
      <c r="U9" s="175">
        <f t="shared" si="7"/>
        <v>5.4325362040434221E-2</v>
      </c>
      <c r="W9" s="90"/>
      <c r="AD9" s="91"/>
    </row>
    <row r="10" spans="1:30" outlineLevel="1" x14ac:dyDescent="0.35">
      <c r="C10" s="79" t="s">
        <v>50</v>
      </c>
      <c r="G10" s="87">
        <f>'FCF and NWC'!G9</f>
        <v>-51833000</v>
      </c>
      <c r="H10" s="87">
        <f>'FCF and NWC'!H9</f>
        <v>-31978000</v>
      </c>
      <c r="I10" s="87">
        <f>'FCF and NWC'!I9</f>
        <v>-48904000</v>
      </c>
      <c r="J10" s="87">
        <f>'FCF and NWC'!J9</f>
        <v>-35455000</v>
      </c>
      <c r="K10" s="87">
        <f>'FCF and NWC'!K9</f>
        <v>-43633000</v>
      </c>
      <c r="L10" s="87">
        <f>'FCF and NWC'!L9</f>
        <v>-22841000</v>
      </c>
      <c r="M10" s="87">
        <f>-('Cash Flow Statement'!M17+'Cash Flow Statement'!M18-'Cash Flow Statement'!M19)</f>
        <v>-29980200</v>
      </c>
      <c r="N10" s="87">
        <f>M10</f>
        <v>-29980200</v>
      </c>
      <c r="O10" s="176"/>
      <c r="P10" s="177">
        <f>-P6*0.8</f>
        <v>-27666294.444568064</v>
      </c>
      <c r="Q10" s="177">
        <f t="shared" ref="Q10:U10" si="8">-Q6*0.8</f>
        <v>-28994887.570790753</v>
      </c>
      <c r="R10" s="177">
        <f t="shared" si="8"/>
        <v>-30379381.275620669</v>
      </c>
      <c r="S10" s="177">
        <f t="shared" si="8"/>
        <v>-31824343.501885917</v>
      </c>
      <c r="T10" s="177">
        <f t="shared" si="8"/>
        <v>-33334615.004370049</v>
      </c>
      <c r="U10" s="177">
        <f t="shared" si="8"/>
        <v>-34915335.883295186</v>
      </c>
      <c r="W10" s="178" t="s">
        <v>524</v>
      </c>
      <c r="AD10" s="91"/>
    </row>
    <row r="11" spans="1:30" outlineLevel="1" x14ac:dyDescent="0.35">
      <c r="C11" s="79" t="s">
        <v>142</v>
      </c>
      <c r="G11" s="87">
        <f>'FCF and NWC'!G10</f>
        <v>19077000</v>
      </c>
      <c r="H11" s="87">
        <f>'FCF and NWC'!H10</f>
        <v>23581000</v>
      </c>
      <c r="I11" s="87">
        <f>'FCF and NWC'!I10</f>
        <v>24244000</v>
      </c>
      <c r="J11" s="87">
        <f>'FCF and NWC'!J10</f>
        <v>27431000</v>
      </c>
      <c r="K11" s="87">
        <f>'FCF and NWC'!K10</f>
        <v>27458000</v>
      </c>
      <c r="L11" s="87">
        <f>'FCF and NWC'!L10</f>
        <v>31632000</v>
      </c>
      <c r="M11" s="87">
        <f>'FCF and NWC'!M10</f>
        <v>30421760</v>
      </c>
      <c r="N11" s="88">
        <f>'FCF and NWC'!N10</f>
        <v>31140835.906998124</v>
      </c>
      <c r="O11" s="176"/>
      <c r="P11" s="177">
        <f>'DCF Conservative'!P11</f>
        <v>26726656.799774114</v>
      </c>
      <c r="Q11" s="177">
        <f>'DCF Conservative'!Q11</f>
        <v>26861767.864356808</v>
      </c>
      <c r="R11" s="177">
        <f>'DCF Conservative'!R11</f>
        <v>27168490.435568623</v>
      </c>
      <c r="S11" s="177">
        <f>'DCF Conservative'!S11</f>
        <v>27630186.369167991</v>
      </c>
      <c r="T11" s="177">
        <f>'DCF Conservative'!T11</f>
        <v>28233266.75698375</v>
      </c>
      <c r="U11" s="177">
        <f>'[2]D&amp;A Forecast'!U13</f>
        <v>28966792.703214403</v>
      </c>
      <c r="W11" s="90"/>
      <c r="AD11" s="91"/>
    </row>
    <row r="12" spans="1:30" outlineLevel="1" x14ac:dyDescent="0.35">
      <c r="C12" s="79" t="s">
        <v>33</v>
      </c>
      <c r="G12" s="87">
        <f>'FCF and NWC'!G58</f>
        <v>17873616.759999998</v>
      </c>
      <c r="H12" s="87">
        <f>'FCF and NWC'!H58</f>
        <v>1990724.0300000086</v>
      </c>
      <c r="I12" s="87">
        <f>'FCF and NWC'!I58</f>
        <v>11256704.209999993</v>
      </c>
      <c r="J12" s="87">
        <f>'FCF and NWC'!J58</f>
        <v>13874774.710000001</v>
      </c>
      <c r="K12" s="87">
        <f>'FCF and NWC'!K58</f>
        <v>6562071.1300000027</v>
      </c>
      <c r="L12" s="87">
        <f>'FCF and NWC'!L58</f>
        <v>35654615.269999996</v>
      </c>
      <c r="M12" s="87">
        <f>'FCF and NWC'!M58</f>
        <v>4998284</v>
      </c>
      <c r="N12" s="88">
        <f>'FCF and NWC'!N58</f>
        <v>-11145154</v>
      </c>
      <c r="O12" s="176"/>
      <c r="P12" s="177">
        <f>P4*P20</f>
        <v>15254764.26850706</v>
      </c>
      <c r="Q12" s="177">
        <f>Q4*Q20</f>
        <v>15422566.675460635</v>
      </c>
      <c r="R12" s="177">
        <f>R4*R20</f>
        <v>15607637.475566164</v>
      </c>
      <c r="S12" s="177">
        <f>S4*S20</f>
        <v>15810536.762748523</v>
      </c>
      <c r="T12" s="177">
        <f>T4*T20</f>
        <v>16031884.277427003</v>
      </c>
      <c r="U12" s="177">
        <f t="shared" ref="U12" si="9">U4*U20</f>
        <v>16272362.541588407</v>
      </c>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179">
        <v>0.30175000000000002</v>
      </c>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631" t="s">
        <v>415</v>
      </c>
      <c r="D16" s="632"/>
      <c r="E16" s="632"/>
      <c r="F16" s="632"/>
      <c r="G16" s="632"/>
      <c r="H16" s="632"/>
      <c r="I16" s="632"/>
      <c r="J16" s="633"/>
      <c r="K16" s="634"/>
      <c r="L16" s="634"/>
      <c r="M16" s="633"/>
      <c r="N16" s="635" t="s">
        <v>141</v>
      </c>
      <c r="O16" s="633"/>
      <c r="P16" s="633"/>
      <c r="Q16" s="633"/>
      <c r="R16" s="633"/>
      <c r="S16" s="633"/>
      <c r="T16" s="633"/>
      <c r="U16" s="636"/>
      <c r="W16" s="90"/>
      <c r="AD16" s="91"/>
    </row>
    <row r="17" spans="1:30" outlineLevel="1" x14ac:dyDescent="0.35">
      <c r="C17" s="637" t="s">
        <v>701</v>
      </c>
      <c r="D17" s="97"/>
      <c r="E17" s="97"/>
      <c r="F17" s="97"/>
      <c r="G17" s="97"/>
      <c r="H17" s="97"/>
      <c r="I17" s="97"/>
      <c r="K17" s="187"/>
      <c r="L17" s="187"/>
      <c r="N17" s="620" t="s">
        <v>47</v>
      </c>
      <c r="O17" s="68"/>
      <c r="P17" s="159">
        <f>SUM(G7+H7+I7+J7+L7+M7)/6</f>
        <v>0.13654012422669762</v>
      </c>
      <c r="Q17" s="159">
        <f>P17+0.005</f>
        <v>0.14154012422669762</v>
      </c>
      <c r="R17" s="159">
        <f t="shared" ref="R17:U17" si="10">Q17+0.005</f>
        <v>0.14654012422669763</v>
      </c>
      <c r="S17" s="159">
        <f t="shared" si="10"/>
        <v>0.15154012422669763</v>
      </c>
      <c r="T17" s="159">
        <f t="shared" si="10"/>
        <v>0.15654012422669764</v>
      </c>
      <c r="U17" s="638">
        <f t="shared" si="10"/>
        <v>0.16154012422669764</v>
      </c>
      <c r="W17" s="90"/>
      <c r="AD17" s="91"/>
    </row>
    <row r="18" spans="1:30" outlineLevel="1" x14ac:dyDescent="0.35">
      <c r="C18" s="639" t="s">
        <v>702</v>
      </c>
      <c r="D18" s="97"/>
      <c r="E18" s="97"/>
      <c r="F18" s="97"/>
      <c r="G18" s="97"/>
      <c r="H18" s="97"/>
      <c r="I18" s="97"/>
      <c r="K18" s="621"/>
      <c r="L18" s="621"/>
      <c r="N18" s="190" t="s">
        <v>49</v>
      </c>
      <c r="O18" s="68"/>
      <c r="P18" s="623">
        <f>'D&amp;A Forecast'!$N$8</f>
        <v>0.14379060410284303</v>
      </c>
      <c r="Q18" s="623">
        <f>'D&amp;A Forecast'!$N$8</f>
        <v>0.14379060410284303</v>
      </c>
      <c r="R18" s="623">
        <f>'D&amp;A Forecast'!$N$8</f>
        <v>0.14379060410284303</v>
      </c>
      <c r="S18" s="623">
        <f>'D&amp;A Forecast'!$N$8</f>
        <v>0.14379060410284303</v>
      </c>
      <c r="T18" s="623">
        <f>'D&amp;A Forecast'!$N$8</f>
        <v>0.14379060410284303</v>
      </c>
      <c r="U18" s="640">
        <f>'[2]D&amp;A Forecast'!$N$8</f>
        <v>0.14379060410284303</v>
      </c>
      <c r="W18" s="90"/>
      <c r="AD18" s="91"/>
    </row>
    <row r="19" spans="1:30" outlineLevel="1" x14ac:dyDescent="0.35">
      <c r="C19" s="641" t="s">
        <v>410</v>
      </c>
      <c r="D19" s="97"/>
      <c r="E19" s="97"/>
      <c r="F19" s="97"/>
      <c r="G19" s="97"/>
      <c r="H19" s="97"/>
      <c r="I19" s="97"/>
      <c r="K19" s="187"/>
      <c r="L19" s="187"/>
      <c r="N19" s="190" t="s">
        <v>50</v>
      </c>
      <c r="O19" s="68"/>
      <c r="P19" s="624">
        <v>0.8</v>
      </c>
      <c r="Q19" s="624">
        <v>0.8</v>
      </c>
      <c r="R19" s="624">
        <v>0.8</v>
      </c>
      <c r="S19" s="624">
        <v>0.8</v>
      </c>
      <c r="T19" s="624">
        <v>0.8</v>
      </c>
      <c r="U19" s="627">
        <v>0.8</v>
      </c>
      <c r="W19" s="178" t="s">
        <v>406</v>
      </c>
      <c r="AD19" s="91"/>
    </row>
    <row r="20" spans="1:30" outlineLevel="1" x14ac:dyDescent="0.35">
      <c r="C20" s="641" t="s">
        <v>700</v>
      </c>
      <c r="D20" s="97"/>
      <c r="E20" s="97"/>
      <c r="F20" s="97"/>
      <c r="G20" s="97"/>
      <c r="H20" s="97"/>
      <c r="I20" s="97"/>
      <c r="K20" s="187"/>
      <c r="L20" s="187"/>
      <c r="N20" s="190" t="s">
        <v>51</v>
      </c>
      <c r="O20" s="68"/>
      <c r="P20" s="159">
        <f>SUM($H$12:$L$12)/SUM($H$4:$L$4)</f>
        <v>6.0228879944705167E-2</v>
      </c>
      <c r="Q20" s="159">
        <f t="shared" ref="Q20:U20" si="11">SUM($H$12:$L$12)/SUM($H$4:$L$4)</f>
        <v>6.0228879944705167E-2</v>
      </c>
      <c r="R20" s="159">
        <f t="shared" si="11"/>
        <v>6.0228879944705167E-2</v>
      </c>
      <c r="S20" s="159">
        <f t="shared" si="11"/>
        <v>6.0228879944705167E-2</v>
      </c>
      <c r="T20" s="159">
        <f t="shared" si="11"/>
        <v>6.0228879944705167E-2</v>
      </c>
      <c r="U20" s="638">
        <f t="shared" si="11"/>
        <v>6.0228879944705167E-2</v>
      </c>
      <c r="W20" s="90"/>
      <c r="AD20" s="91"/>
    </row>
    <row r="21" spans="1:30" outlineLevel="1" x14ac:dyDescent="0.35">
      <c r="C21" s="641" t="s">
        <v>411</v>
      </c>
      <c r="D21" s="97"/>
      <c r="E21" s="97"/>
      <c r="F21" s="97"/>
      <c r="G21" s="97"/>
      <c r="H21" s="97"/>
      <c r="I21" s="97"/>
      <c r="K21" s="187"/>
      <c r="L21" s="187"/>
      <c r="N21" s="190" t="s">
        <v>163</v>
      </c>
      <c r="O21" s="68"/>
      <c r="P21" s="159">
        <v>0.01</v>
      </c>
      <c r="Q21" s="159">
        <f>P21+0.001</f>
        <v>1.0999999999999999E-2</v>
      </c>
      <c r="R21" s="159">
        <f t="shared" ref="R21:U21" si="12">Q21+0.001</f>
        <v>1.2E-2</v>
      </c>
      <c r="S21" s="159">
        <f t="shared" si="12"/>
        <v>1.3000000000000001E-2</v>
      </c>
      <c r="T21" s="159">
        <f t="shared" si="12"/>
        <v>1.4000000000000002E-2</v>
      </c>
      <c r="U21" s="638">
        <f t="shared" si="12"/>
        <v>1.5000000000000003E-2</v>
      </c>
      <c r="W21" s="723" t="s">
        <v>526</v>
      </c>
      <c r="X21" s="724"/>
      <c r="Y21" s="724"/>
      <c r="Z21" s="724"/>
      <c r="AA21" s="724"/>
      <c r="AB21" s="724"/>
      <c r="AC21" s="724"/>
      <c r="AD21" s="725"/>
    </row>
    <row r="22" spans="1:30" outlineLevel="1" x14ac:dyDescent="0.35">
      <c r="C22" s="641" t="s">
        <v>412</v>
      </c>
      <c r="D22" s="97"/>
      <c r="E22" s="97"/>
      <c r="F22" s="97"/>
      <c r="G22" s="97"/>
      <c r="H22" s="97"/>
      <c r="I22" s="97"/>
      <c r="O22" s="68"/>
      <c r="U22" s="642"/>
      <c r="W22" s="723"/>
      <c r="X22" s="724"/>
      <c r="Y22" s="724"/>
      <c r="Z22" s="724"/>
      <c r="AA22" s="724"/>
      <c r="AB22" s="724"/>
      <c r="AC22" s="724"/>
      <c r="AD22" s="725"/>
    </row>
    <row r="23" spans="1:30" outlineLevel="1" x14ac:dyDescent="0.35">
      <c r="C23" s="643"/>
      <c r="D23" s="644"/>
      <c r="E23" s="644"/>
      <c r="F23" s="644"/>
      <c r="G23" s="644"/>
      <c r="H23" s="644"/>
      <c r="I23" s="644"/>
      <c r="J23" s="644"/>
      <c r="K23" s="644"/>
      <c r="L23" s="644"/>
      <c r="M23" s="644"/>
      <c r="N23" s="644"/>
      <c r="O23" s="644"/>
      <c r="P23" s="644"/>
      <c r="Q23" s="644"/>
      <c r="R23" s="644"/>
      <c r="S23" s="644"/>
      <c r="T23" s="644"/>
      <c r="U23" s="645"/>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167" t="s">
        <v>3</v>
      </c>
      <c r="Q26" s="167"/>
      <c r="R26" s="167"/>
      <c r="S26" s="167"/>
      <c r="T26" s="167"/>
      <c r="U26" s="167"/>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W28" s="90"/>
      <c r="AD28" s="91"/>
    </row>
    <row r="29" spans="1:30" x14ac:dyDescent="0.35">
      <c r="C29" s="67" t="s">
        <v>159</v>
      </c>
      <c r="D29" s="106"/>
      <c r="E29" s="106"/>
      <c r="F29" s="107"/>
      <c r="G29" s="200">
        <f t="shared" ref="G29:N29" si="13">G4</f>
        <v>204529862.08000001</v>
      </c>
      <c r="H29" s="200">
        <f t="shared" si="13"/>
        <v>231414219.66</v>
      </c>
      <c r="I29" s="200">
        <f t="shared" si="13"/>
        <v>253783721.47999999</v>
      </c>
      <c r="J29" s="200">
        <f t="shared" si="13"/>
        <v>236961283.94</v>
      </c>
      <c r="K29" s="200">
        <f t="shared" si="13"/>
        <v>205396606.72</v>
      </c>
      <c r="L29" s="200">
        <f t="shared" si="13"/>
        <v>223700665.31</v>
      </c>
      <c r="M29" s="200">
        <f t="shared" si="13"/>
        <v>253279893</v>
      </c>
      <c r="N29" s="201">
        <f t="shared" si="13"/>
        <v>243813546</v>
      </c>
      <c r="O29" s="200"/>
      <c r="P29" s="202">
        <f>P4</f>
        <v>253279893.00999999</v>
      </c>
      <c r="Q29" s="202">
        <f>Q4</f>
        <v>256065971.83310997</v>
      </c>
      <c r="R29" s="202">
        <f>R4</f>
        <v>259138763.49510729</v>
      </c>
      <c r="S29" s="202">
        <f>S4</f>
        <v>262507567.42054367</v>
      </c>
      <c r="T29" s="202">
        <f>T4</f>
        <v>266182673.36443129</v>
      </c>
      <c r="U29" s="202">
        <f t="shared" ref="U29" si="14">U4</f>
        <v>270175413.46489775</v>
      </c>
      <c r="W29" s="90"/>
      <c r="AD29" s="91"/>
    </row>
    <row r="30" spans="1:30" x14ac:dyDescent="0.35">
      <c r="C30" s="111"/>
      <c r="D30" s="112"/>
      <c r="E30" s="112"/>
      <c r="F30" s="107"/>
      <c r="G30" s="215"/>
      <c r="H30" s="215"/>
      <c r="I30" s="215"/>
      <c r="J30" s="215"/>
      <c r="K30" s="215"/>
      <c r="L30" s="215"/>
      <c r="M30" s="215"/>
      <c r="N30" s="263"/>
      <c r="O30" s="201"/>
      <c r="P30" s="202"/>
      <c r="Q30" s="236"/>
      <c r="R30" s="236"/>
      <c r="S30" s="236"/>
      <c r="T30" s="236"/>
      <c r="U30" s="205"/>
      <c r="W30" s="90"/>
      <c r="AD30" s="91"/>
    </row>
    <row r="31" spans="1:30" x14ac:dyDescent="0.35">
      <c r="C31" s="79" t="s">
        <v>52</v>
      </c>
      <c r="D31" s="116"/>
      <c r="E31" s="116"/>
      <c r="F31" s="79"/>
      <c r="G31" s="200">
        <f t="shared" ref="G31:N31" si="15">G8</f>
        <v>3998000</v>
      </c>
      <c r="H31" s="200">
        <f t="shared" si="15"/>
        <v>4701000</v>
      </c>
      <c r="I31" s="200">
        <f t="shared" si="15"/>
        <v>11558000</v>
      </c>
      <c r="J31" s="200">
        <f t="shared" si="15"/>
        <v>9827000</v>
      </c>
      <c r="K31" s="200">
        <f t="shared" si="15"/>
        <v>-6298000</v>
      </c>
      <c r="L31" s="200">
        <f t="shared" si="15"/>
        <v>-260000</v>
      </c>
      <c r="M31" s="200">
        <f t="shared" si="15"/>
        <v>6471240</v>
      </c>
      <c r="N31" s="201">
        <f t="shared" si="15"/>
        <v>-12040835.906998124</v>
      </c>
      <c r="O31" s="200"/>
      <c r="P31" s="202">
        <f>P8</f>
        <v>7856211.2559359632</v>
      </c>
      <c r="Q31" s="202">
        <f>Q8</f>
        <v>9381841.5991316289</v>
      </c>
      <c r="R31" s="202">
        <f>R8</f>
        <v>10805736.158957213</v>
      </c>
      <c r="S31" s="202">
        <f>S8</f>
        <v>12150243.008189403</v>
      </c>
      <c r="T31" s="202">
        <f>T8</f>
        <v>13435001.998478808</v>
      </c>
      <c r="U31" s="202">
        <f t="shared" ref="U31" si="16">U8</f>
        <v>14677377.150904577</v>
      </c>
      <c r="W31" s="90"/>
      <c r="AD31" s="91"/>
    </row>
    <row r="32" spans="1:30" x14ac:dyDescent="0.35">
      <c r="C32" s="111" t="s">
        <v>5</v>
      </c>
      <c r="D32" s="112"/>
      <c r="E32" s="112"/>
      <c r="F32" s="107"/>
      <c r="G32" s="117">
        <f>G31/G29</f>
        <v>1.9547267862705633E-2</v>
      </c>
      <c r="H32" s="117">
        <f>H31/H29</f>
        <v>2.0314222725409163E-2</v>
      </c>
      <c r="I32" s="117">
        <f t="shared" ref="I32:N32" si="17">I31/I29</f>
        <v>4.5542716186037391E-2</v>
      </c>
      <c r="J32" s="117">
        <f t="shared" si="17"/>
        <v>4.1470909663404144E-2</v>
      </c>
      <c r="K32" s="117">
        <f t="shared" si="17"/>
        <v>-3.066262924482261E-2</v>
      </c>
      <c r="L32" s="117">
        <f t="shared" si="17"/>
        <v>-1.162267441805312E-3</v>
      </c>
      <c r="M32" s="117">
        <f t="shared" si="17"/>
        <v>2.5549758108907604E-2</v>
      </c>
      <c r="N32" s="118">
        <f t="shared" si="17"/>
        <v>-4.9385426300301315E-2</v>
      </c>
      <c r="O32" s="117"/>
      <c r="P32" s="206">
        <f>P31/P29</f>
        <v>3.1017903405485821E-2</v>
      </c>
      <c r="Q32" s="206">
        <f t="shared" ref="Q32:U32" si="18">Q31/Q29</f>
        <v>3.6638376946259023E-2</v>
      </c>
      <c r="R32" s="206">
        <f t="shared" si="18"/>
        <v>4.1698648296441501E-2</v>
      </c>
      <c r="S32" s="206">
        <f t="shared" si="18"/>
        <v>4.6285305705966222E-2</v>
      </c>
      <c r="T32" s="206">
        <f t="shared" si="18"/>
        <v>5.047286447561114E-2</v>
      </c>
      <c r="U32" s="206">
        <f t="shared" si="18"/>
        <v>5.4325362040434221E-2</v>
      </c>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19">-G31*G13</f>
        <v>-1164417.5</v>
      </c>
      <c r="H34" s="208">
        <f t="shared" si="19"/>
        <v>-1369166.25</v>
      </c>
      <c r="I34" s="208">
        <f t="shared" si="19"/>
        <v>-3366267.5</v>
      </c>
      <c r="J34" s="208">
        <f t="shared" si="19"/>
        <v>-2862113.75</v>
      </c>
      <c r="K34" s="208">
        <f t="shared" si="19"/>
        <v>1834292.5</v>
      </c>
      <c r="L34" s="208">
        <f t="shared" si="19"/>
        <v>75725</v>
      </c>
      <c r="M34" s="208">
        <f t="shared" si="19"/>
        <v>-1884748.6500000001</v>
      </c>
      <c r="N34" s="209">
        <f t="shared" si="19"/>
        <v>3506893.4579132036</v>
      </c>
      <c r="O34" s="208"/>
      <c r="P34" s="210">
        <f>-P31*P13</f>
        <v>-2370611.7464786773</v>
      </c>
      <c r="Q34" s="210">
        <f>-Q31*Q13</f>
        <v>-2830970.7025379692</v>
      </c>
      <c r="R34" s="210">
        <f>-R31*R13</f>
        <v>-3260630.8859653394</v>
      </c>
      <c r="S34" s="210">
        <f>-S31*S13</f>
        <v>-3666335.8277211525</v>
      </c>
      <c r="T34" s="210">
        <f>-T31*T13</f>
        <v>-4054011.8530409806</v>
      </c>
      <c r="U34" s="210">
        <f t="shared" ref="U34" si="20">-U31*U13</f>
        <v>-4428898.5552854566</v>
      </c>
      <c r="W34" s="90"/>
      <c r="AD34" s="91"/>
    </row>
    <row r="35" spans="3:30" x14ac:dyDescent="0.35">
      <c r="C35" s="112"/>
      <c r="D35" s="112"/>
      <c r="E35" s="112"/>
      <c r="F35" s="107"/>
      <c r="G35" s="208"/>
      <c r="H35" s="208"/>
      <c r="I35" s="208"/>
      <c r="J35" s="208"/>
      <c r="K35" s="208"/>
      <c r="L35" s="208"/>
      <c r="M35" s="208"/>
      <c r="N35" s="209"/>
      <c r="O35" s="209"/>
      <c r="P35" s="210"/>
      <c r="Q35" s="236"/>
      <c r="R35" s="236"/>
      <c r="S35" s="236"/>
      <c r="T35" s="236"/>
      <c r="U35" s="205"/>
      <c r="W35" s="90"/>
      <c r="AD35" s="91"/>
    </row>
    <row r="36" spans="3:30" x14ac:dyDescent="0.35">
      <c r="C36" s="125" t="s">
        <v>8</v>
      </c>
      <c r="D36" s="126"/>
      <c r="E36" s="126"/>
      <c r="F36" s="127"/>
      <c r="G36" s="212">
        <f t="shared" ref="G36:N36" si="21">G31+G34</f>
        <v>2833582.5</v>
      </c>
      <c r="H36" s="212">
        <f t="shared" si="21"/>
        <v>3331833.75</v>
      </c>
      <c r="I36" s="212">
        <f t="shared" si="21"/>
        <v>8191732.5</v>
      </c>
      <c r="J36" s="212">
        <f t="shared" si="21"/>
        <v>6964886.25</v>
      </c>
      <c r="K36" s="212">
        <f t="shared" si="21"/>
        <v>-4463707.5</v>
      </c>
      <c r="L36" s="212">
        <f t="shared" si="21"/>
        <v>-184275</v>
      </c>
      <c r="M36" s="212">
        <f t="shared" si="21"/>
        <v>4586491.3499999996</v>
      </c>
      <c r="N36" s="213">
        <f t="shared" si="21"/>
        <v>-8533942.4490849208</v>
      </c>
      <c r="O36" s="200"/>
      <c r="P36" s="214">
        <f>P31+P34</f>
        <v>5485599.5094572864</v>
      </c>
      <c r="Q36" s="214">
        <f>Q31+Q34</f>
        <v>6550870.8965936601</v>
      </c>
      <c r="R36" s="214">
        <f>R31+R34</f>
        <v>7545105.2729918733</v>
      </c>
      <c r="S36" s="214">
        <f>S31+S34</f>
        <v>8483907.1804682501</v>
      </c>
      <c r="T36" s="214">
        <f>T31+T34</f>
        <v>9380990.1454378273</v>
      </c>
      <c r="U36" s="214">
        <f t="shared" ref="U36" si="22">U31+U34</f>
        <v>10248478.59561912</v>
      </c>
      <c r="W36" s="90"/>
      <c r="AD36" s="91"/>
    </row>
    <row r="37" spans="3:30" x14ac:dyDescent="0.35">
      <c r="C37" s="112"/>
      <c r="D37" s="112"/>
      <c r="E37" s="112"/>
      <c r="F37" s="107"/>
      <c r="G37" s="43"/>
      <c r="H37" s="43"/>
      <c r="I37" s="43"/>
      <c r="J37" s="43"/>
      <c r="K37" s="43"/>
      <c r="L37" s="43"/>
      <c r="M37" s="208"/>
      <c r="N37" s="209"/>
      <c r="O37" s="201"/>
      <c r="P37" s="210"/>
      <c r="Q37" s="236"/>
      <c r="R37" s="236"/>
      <c r="S37" s="236"/>
      <c r="T37" s="236"/>
      <c r="U37" s="205"/>
      <c r="W37" s="90"/>
      <c r="AD37" s="91"/>
    </row>
    <row r="38" spans="3:30" x14ac:dyDescent="0.35">
      <c r="C38" s="133" t="s">
        <v>9</v>
      </c>
      <c r="D38" s="112"/>
      <c r="E38" s="112"/>
      <c r="F38" s="112"/>
      <c r="G38" s="208"/>
      <c r="H38" s="208"/>
      <c r="I38" s="208"/>
      <c r="J38" s="208"/>
      <c r="K38" s="208"/>
      <c r="L38" s="208"/>
      <c r="M38" s="208"/>
      <c r="N38" s="209"/>
      <c r="O38" s="209"/>
      <c r="P38" s="210"/>
      <c r="Q38" s="236"/>
      <c r="R38" s="236"/>
      <c r="S38" s="236"/>
      <c r="T38" s="236"/>
      <c r="U38" s="205"/>
      <c r="W38" s="90"/>
      <c r="AD38" s="91"/>
    </row>
    <row r="39" spans="3:30" x14ac:dyDescent="0.35">
      <c r="C39" s="134" t="s">
        <v>160</v>
      </c>
      <c r="D39" s="112"/>
      <c r="E39" s="112"/>
      <c r="F39" s="107"/>
      <c r="G39" s="208">
        <f t="shared" ref="G39:N39" si="23">G11</f>
        <v>19077000</v>
      </c>
      <c r="H39" s="208">
        <f t="shared" si="23"/>
        <v>23581000</v>
      </c>
      <c r="I39" s="208">
        <f t="shared" si="23"/>
        <v>24244000</v>
      </c>
      <c r="J39" s="208">
        <f t="shared" si="23"/>
        <v>27431000</v>
      </c>
      <c r="K39" s="208">
        <f t="shared" si="23"/>
        <v>27458000</v>
      </c>
      <c r="L39" s="208">
        <f t="shared" si="23"/>
        <v>31632000</v>
      </c>
      <c r="M39" s="208">
        <f t="shared" si="23"/>
        <v>30421760</v>
      </c>
      <c r="N39" s="209">
        <f t="shared" si="23"/>
        <v>31140835.906998124</v>
      </c>
      <c r="O39" s="208"/>
      <c r="P39" s="210">
        <f>P11</f>
        <v>26726656.799774114</v>
      </c>
      <c r="Q39" s="210">
        <f>Q11</f>
        <v>26861767.864356808</v>
      </c>
      <c r="R39" s="210">
        <f>R11</f>
        <v>27168490.435568623</v>
      </c>
      <c r="S39" s="210">
        <f>S11</f>
        <v>27630186.369167991</v>
      </c>
      <c r="T39" s="210">
        <f>T11</f>
        <v>28233266.75698375</v>
      </c>
      <c r="U39" s="210">
        <f t="shared" ref="U39" si="24">U11</f>
        <v>28966792.703214403</v>
      </c>
      <c r="W39" s="90"/>
      <c r="AD39" s="91"/>
    </row>
    <row r="40" spans="3:30" x14ac:dyDescent="0.35">
      <c r="C40" s="135" t="s">
        <v>10</v>
      </c>
      <c r="D40" s="112"/>
      <c r="E40" s="112"/>
      <c r="F40" s="107"/>
      <c r="G40" s="117">
        <f t="shared" ref="G40:N40" si="25">G39/G29</f>
        <v>9.327244347594682E-2</v>
      </c>
      <c r="H40" s="117">
        <f t="shared" si="25"/>
        <v>0.10189952905506774</v>
      </c>
      <c r="I40" s="117">
        <f t="shared" si="25"/>
        <v>9.5530161897758301E-2</v>
      </c>
      <c r="J40" s="117">
        <f t="shared" si="25"/>
        <v>0.11576152670976282</v>
      </c>
      <c r="K40" s="117">
        <f t="shared" si="25"/>
        <v>0.13368283166153369</v>
      </c>
      <c r="L40" s="117">
        <f t="shared" si="25"/>
        <v>0.14140324507379087</v>
      </c>
      <c r="M40" s="117">
        <f t="shared" si="25"/>
        <v>0.12011123204320052</v>
      </c>
      <c r="N40" s="118">
        <f t="shared" si="25"/>
        <v>0.12772397767841054</v>
      </c>
      <c r="O40" s="117"/>
      <c r="P40" s="206">
        <f>P39/P29</f>
        <v>0.10552222082121178</v>
      </c>
      <c r="Q40" s="206">
        <f>Q39/Q29</f>
        <v>0.10490174728043859</v>
      </c>
      <c r="R40" s="206">
        <f>R39/R29</f>
        <v>0.10484147593025611</v>
      </c>
      <c r="S40" s="206">
        <f>S39/S29</f>
        <v>0.10525481852073142</v>
      </c>
      <c r="T40" s="206">
        <f>T39/T29</f>
        <v>0.10606725975108651</v>
      </c>
      <c r="U40" s="206">
        <f t="shared" ref="U40" si="26">U39/U29</f>
        <v>0.10721476218626341</v>
      </c>
      <c r="W40" s="90"/>
      <c r="AD40" s="91"/>
    </row>
    <row r="41" spans="3:30" x14ac:dyDescent="0.35">
      <c r="C41" s="111"/>
      <c r="D41" s="112"/>
      <c r="E41" s="112"/>
      <c r="F41" s="107"/>
      <c r="G41" s="120"/>
      <c r="H41" s="120"/>
      <c r="I41" s="120"/>
      <c r="J41" s="120"/>
      <c r="K41" s="120"/>
      <c r="L41" s="120"/>
      <c r="M41" s="120"/>
      <c r="N41" s="121"/>
      <c r="O41" s="121"/>
      <c r="P41" s="207"/>
      <c r="Q41" s="205"/>
      <c r="R41" s="205"/>
      <c r="S41" s="205"/>
      <c r="T41" s="205"/>
      <c r="U41" s="205"/>
      <c r="W41" s="90"/>
      <c r="AD41" s="91"/>
    </row>
    <row r="42" spans="3:30" x14ac:dyDescent="0.35">
      <c r="C42" s="112" t="s">
        <v>11</v>
      </c>
      <c r="D42" s="112"/>
      <c r="E42" s="112"/>
      <c r="F42" s="107"/>
      <c r="G42" s="208">
        <v>0</v>
      </c>
      <c r="H42" s="208">
        <f>'FCF and NWC'!H30</f>
        <v>15882892.729999989</v>
      </c>
      <c r="I42" s="208">
        <f>'FCF and NWC'!I30</f>
        <v>-9265980.1799999848</v>
      </c>
      <c r="J42" s="208">
        <f>'FCF and NWC'!J30</f>
        <v>-2618070.5000000075</v>
      </c>
      <c r="K42" s="208">
        <f>'FCF and NWC'!K30</f>
        <v>7312703.5799999982</v>
      </c>
      <c r="L42" s="208">
        <f>'FCF and NWC'!L30</f>
        <v>-29092544.139999993</v>
      </c>
      <c r="M42" s="208">
        <f>'FCF and NWC'!M30</f>
        <v>30656331.269999996</v>
      </c>
      <c r="N42" s="209">
        <f>'FCF and NWC'!N30</f>
        <v>16143438</v>
      </c>
      <c r="O42" s="208"/>
      <c r="P42" s="210">
        <f>-(P12-N12)</f>
        <v>-26399918.26850706</v>
      </c>
      <c r="Q42" s="210">
        <f>-(Q12-P12)</f>
        <v>-167802.40695357509</v>
      </c>
      <c r="R42" s="210">
        <f t="shared" ref="R42:U42" si="27">-(R12-Q12)</f>
        <v>-185070.80010552891</v>
      </c>
      <c r="S42" s="210">
        <f t="shared" si="27"/>
        <v>-202899.28718235902</v>
      </c>
      <c r="T42" s="210">
        <f t="shared" si="27"/>
        <v>-221347.5146784801</v>
      </c>
      <c r="U42" s="210">
        <f t="shared" si="27"/>
        <v>-240478.26416140422</v>
      </c>
      <c r="W42" s="90"/>
      <c r="AD42" s="91"/>
    </row>
    <row r="43" spans="3:30" x14ac:dyDescent="0.35">
      <c r="C43" s="111" t="s">
        <v>12</v>
      </c>
      <c r="D43" s="112"/>
      <c r="E43" s="112"/>
      <c r="F43" s="107"/>
      <c r="G43" s="120">
        <f t="shared" ref="G43:N43" si="28">G42/G29</f>
        <v>0</v>
      </c>
      <c r="H43" s="117">
        <f t="shared" si="28"/>
        <v>6.863403965985998E-2</v>
      </c>
      <c r="I43" s="117">
        <f t="shared" si="28"/>
        <v>-3.6511325966705914E-2</v>
      </c>
      <c r="J43" s="117">
        <f t="shared" si="28"/>
        <v>-1.1048515843891689E-2</v>
      </c>
      <c r="K43" s="117">
        <f t="shared" si="28"/>
        <v>3.5602845133506977E-2</v>
      </c>
      <c r="L43" s="117">
        <f t="shared" si="28"/>
        <v>-0.13005121866617658</v>
      </c>
      <c r="M43" s="117">
        <f t="shared" si="28"/>
        <v>0.121037366633758</v>
      </c>
      <c r="N43" s="118">
        <f t="shared" si="28"/>
        <v>6.6212227601168641E-2</v>
      </c>
      <c r="O43" s="117"/>
      <c r="P43" s="206">
        <f>P42/P29</f>
        <v>-0.10423219133097446</v>
      </c>
      <c r="Q43" s="206">
        <f>Q42/Q29</f>
        <v>-6.5530927734099584E-4</v>
      </c>
      <c r="R43" s="206">
        <f>R42/R29</f>
        <v>-7.1417644203208201E-4</v>
      </c>
      <c r="S43" s="206">
        <f>S42/S29</f>
        <v>-7.7292738329828533E-4</v>
      </c>
      <c r="T43" s="206">
        <f>T42/T29</f>
        <v>-8.3156244499593224E-4</v>
      </c>
      <c r="U43" s="206">
        <f t="shared" ref="U43" si="29">U42/U29</f>
        <v>-8.9008196962618179E-4</v>
      </c>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0">G10</f>
        <v>-51833000</v>
      </c>
      <c r="H45" s="208">
        <f t="shared" si="30"/>
        <v>-31978000</v>
      </c>
      <c r="I45" s="208">
        <f t="shared" si="30"/>
        <v>-48904000</v>
      </c>
      <c r="J45" s="208">
        <f t="shared" si="30"/>
        <v>-35455000</v>
      </c>
      <c r="K45" s="208">
        <f t="shared" si="30"/>
        <v>-43633000</v>
      </c>
      <c r="L45" s="208">
        <f t="shared" si="30"/>
        <v>-22841000</v>
      </c>
      <c r="M45" s="208">
        <f t="shared" si="30"/>
        <v>-29980200</v>
      </c>
      <c r="N45" s="209">
        <f t="shared" si="30"/>
        <v>-29980200</v>
      </c>
      <c r="O45" s="208"/>
      <c r="P45" s="210">
        <f>P10</f>
        <v>-27666294.444568064</v>
      </c>
      <c r="Q45" s="210">
        <f>Q10</f>
        <v>-28994887.570790753</v>
      </c>
      <c r="R45" s="210">
        <f>R10</f>
        <v>-30379381.275620669</v>
      </c>
      <c r="S45" s="210">
        <f>S10</f>
        <v>-31824343.501885917</v>
      </c>
      <c r="T45" s="210">
        <f>T10</f>
        <v>-33334615.004370049</v>
      </c>
      <c r="U45" s="210">
        <f t="shared" ref="U45" si="31">U10</f>
        <v>-34915335.883295186</v>
      </c>
      <c r="W45" s="90"/>
      <c r="AD45" s="91"/>
    </row>
    <row r="46" spans="3:30" x14ac:dyDescent="0.35">
      <c r="C46" s="111" t="s">
        <v>12</v>
      </c>
      <c r="D46" s="112"/>
      <c r="E46" s="112"/>
      <c r="F46" s="107"/>
      <c r="G46" s="117">
        <f t="shared" ref="G46:N46" si="32">-(G45/G29)</f>
        <v>0.25342509633007032</v>
      </c>
      <c r="H46" s="117">
        <f t="shared" si="32"/>
        <v>0.13818511259585922</v>
      </c>
      <c r="I46" s="117">
        <f t="shared" si="32"/>
        <v>0.19269951482626513</v>
      </c>
      <c r="J46" s="117">
        <f t="shared" si="32"/>
        <v>0.14962359846504467</v>
      </c>
      <c r="K46" s="117">
        <f t="shared" si="32"/>
        <v>0.21243291550323037</v>
      </c>
      <c r="L46" s="117">
        <f t="shared" si="32"/>
        <v>0.10210519476259666</v>
      </c>
      <c r="M46" s="117">
        <f t="shared" si="32"/>
        <v>0.11836786428206522</v>
      </c>
      <c r="N46" s="118">
        <f t="shared" si="32"/>
        <v>0.12296363549874297</v>
      </c>
      <c r="O46" s="117"/>
      <c r="P46" s="206">
        <f>-(P45/P29)</f>
        <v>0.1092320993813581</v>
      </c>
      <c r="Q46" s="206">
        <f>-(Q45/Q29)</f>
        <v>0.1132320993813581</v>
      </c>
      <c r="R46" s="206">
        <f>-(R45/R29)</f>
        <v>0.11723209938135809</v>
      </c>
      <c r="S46" s="206">
        <f>-(S45/S29)</f>
        <v>0.12123209938135812</v>
      </c>
      <c r="T46" s="206">
        <f>-(T45/T29)</f>
        <v>0.12523209938135813</v>
      </c>
      <c r="U46" s="206">
        <f t="shared" ref="U46" si="33">-(U45/U29)</f>
        <v>0.12923209938135813</v>
      </c>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4">H36++H39+H42+H45</f>
        <v>10817726.479999989</v>
      </c>
      <c r="I48" s="212">
        <f t="shared" si="34"/>
        <v>-25734247.679999985</v>
      </c>
      <c r="J48" s="212">
        <f t="shared" si="34"/>
        <v>-3677184.2500000075</v>
      </c>
      <c r="K48" s="212">
        <f t="shared" si="34"/>
        <v>-13326003.920000002</v>
      </c>
      <c r="L48" s="212">
        <f t="shared" si="34"/>
        <v>-20485819.139999993</v>
      </c>
      <c r="M48" s="212">
        <f t="shared" si="34"/>
        <v>35684382.619999997</v>
      </c>
      <c r="N48" s="213">
        <f t="shared" si="34"/>
        <v>8770131.457913205</v>
      </c>
      <c r="O48" s="200"/>
      <c r="P48" s="214">
        <f>P36+P39+P42+P45</f>
        <v>-21853956.403843723</v>
      </c>
      <c r="Q48" s="214">
        <f>Q36+Q39+Q42+Q45</f>
        <v>4249948.7832061425</v>
      </c>
      <c r="R48" s="214">
        <f t="shared" ref="R48:T48" si="35">R36+R39+R42+R45</f>
        <v>4149143.6328343004</v>
      </c>
      <c r="S48" s="214">
        <f t="shared" si="35"/>
        <v>4086850.7605679668</v>
      </c>
      <c r="T48" s="214">
        <f t="shared" si="35"/>
        <v>4058294.3833730519</v>
      </c>
      <c r="U48" s="214">
        <f>U36+U39+U42+U45</f>
        <v>4059457.1513769254</v>
      </c>
      <c r="W48" s="90"/>
      <c r="AD48" s="91"/>
    </row>
    <row r="49" spans="1:30" x14ac:dyDescent="0.35">
      <c r="C49" s="111" t="s">
        <v>6</v>
      </c>
      <c r="D49" s="112"/>
      <c r="E49" s="112"/>
      <c r="F49" s="107"/>
      <c r="G49" s="120"/>
      <c r="H49" s="117">
        <f>H48/G48-1</f>
        <v>-1.3615258185606156</v>
      </c>
      <c r="I49" s="117">
        <f t="shared" ref="I49:N49" si="36">I48/H48-1</f>
        <v>-3.3788961319717163</v>
      </c>
      <c r="J49" s="117">
        <f t="shared" si="36"/>
        <v>-0.85710931612514851</v>
      </c>
      <c r="K49" s="117">
        <f t="shared" si="36"/>
        <v>2.6239695957579432</v>
      </c>
      <c r="L49" s="117">
        <f t="shared" si="36"/>
        <v>0.53728148835783851</v>
      </c>
      <c r="M49" s="117">
        <f t="shared" si="36"/>
        <v>-2.7419065538035405</v>
      </c>
      <c r="N49" s="118">
        <f t="shared" si="36"/>
        <v>-0.75423053969279508</v>
      </c>
      <c r="O49" s="117"/>
      <c r="P49" s="206">
        <f>P48/N48-1</f>
        <v>-3.4918618961093348</v>
      </c>
      <c r="Q49" s="206">
        <f t="shared" ref="Q49:T49" si="37">Q48/P48-1</f>
        <v>-1.1944704521538558</v>
      </c>
      <c r="R49" s="206">
        <f t="shared" si="37"/>
        <v>-2.3719144750679821E-2</v>
      </c>
      <c r="S49" s="206">
        <f t="shared" si="37"/>
        <v>-1.5013428740663026E-2</v>
      </c>
      <c r="T49" s="206">
        <f t="shared" si="37"/>
        <v>-6.9873794928949629E-3</v>
      </c>
      <c r="U49" s="206">
        <f t="shared" ref="U49" si="38">-(U48/T48-1)</f>
        <v>-2.8651642636812191E-4</v>
      </c>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9">G6</f>
        <v>23075000</v>
      </c>
      <c r="H51" s="212">
        <f t="shared" si="39"/>
        <v>28282000</v>
      </c>
      <c r="I51" s="212">
        <f t="shared" si="39"/>
        <v>35802000</v>
      </c>
      <c r="J51" s="212">
        <f t="shared" si="39"/>
        <v>37258000</v>
      </c>
      <c r="K51" s="212">
        <f t="shared" si="39"/>
        <v>21160000</v>
      </c>
      <c r="L51" s="212">
        <f t="shared" si="39"/>
        <v>31372000</v>
      </c>
      <c r="M51" s="212">
        <f t="shared" si="39"/>
        <v>36893000</v>
      </c>
      <c r="N51" s="213">
        <f t="shared" si="39"/>
        <v>19100000</v>
      </c>
      <c r="O51" s="200"/>
      <c r="P51" s="214">
        <f>P6</f>
        <v>34582868.055710077</v>
      </c>
      <c r="Q51" s="214">
        <f>Q6</f>
        <v>36243609.463488437</v>
      </c>
      <c r="R51" s="214">
        <f>R6</f>
        <v>37974226.594525836</v>
      </c>
      <c r="S51" s="214">
        <f>S6</f>
        <v>39780429.377357394</v>
      </c>
      <c r="T51" s="214">
        <f>T6</f>
        <v>41668268.755462557</v>
      </c>
      <c r="U51" s="214">
        <f t="shared" ref="U51" si="40">U6</f>
        <v>43644169.85411898</v>
      </c>
      <c r="W51" s="90"/>
      <c r="AD51" s="91"/>
    </row>
    <row r="52" spans="1:30" x14ac:dyDescent="0.35">
      <c r="B52" s="67"/>
      <c r="C52" s="111" t="s">
        <v>6</v>
      </c>
      <c r="D52" s="112"/>
      <c r="E52" s="112"/>
      <c r="F52" s="107"/>
      <c r="G52" s="120"/>
      <c r="H52" s="117">
        <f>H51/G51-1</f>
        <v>0.22565547128927421</v>
      </c>
      <c r="I52" s="117">
        <f t="shared" ref="I52:N52" si="41">I51/H51-1</f>
        <v>0.26589350116681998</v>
      </c>
      <c r="J52" s="117">
        <f t="shared" si="41"/>
        <v>4.0668119099491751E-2</v>
      </c>
      <c r="K52" s="117">
        <f t="shared" si="41"/>
        <v>-0.43206828063771541</v>
      </c>
      <c r="L52" s="117">
        <f t="shared" si="41"/>
        <v>0.48260869565217401</v>
      </c>
      <c r="M52" s="117">
        <f t="shared" si="41"/>
        <v>0.17598495473670783</v>
      </c>
      <c r="N52" s="118">
        <f t="shared" si="41"/>
        <v>-0.48228661263654349</v>
      </c>
      <c r="O52" s="117"/>
      <c r="P52" s="206">
        <f>P51/N51-1</f>
        <v>0.81062136417330244</v>
      </c>
      <c r="Q52" s="206">
        <f t="shared" ref="Q52:U52" si="42">Q51/P51-1</f>
        <v>4.8022084377242757E-2</v>
      </c>
      <c r="R52" s="206">
        <f t="shared" si="42"/>
        <v>4.7749580040608475E-2</v>
      </c>
      <c r="S52" s="206">
        <f t="shared" si="42"/>
        <v>4.7563912284968923E-2</v>
      </c>
      <c r="T52" s="206">
        <f t="shared" si="42"/>
        <v>4.7456485705498652E-2</v>
      </c>
      <c r="U52" s="206">
        <f t="shared" si="42"/>
        <v>4.7419803070109401E-2</v>
      </c>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x14ac:dyDescent="0.35">
      <c r="A55" s="37"/>
      <c r="B55" s="37" t="s">
        <v>436</v>
      </c>
      <c r="C55" s="37"/>
      <c r="D55" s="37"/>
      <c r="E55" s="37"/>
      <c r="F55" s="218"/>
      <c r="G55" s="218"/>
      <c r="H55" s="218"/>
      <c r="I55" s="218"/>
      <c r="J55" s="218"/>
      <c r="K55" s="218"/>
      <c r="L55" s="142"/>
      <c r="M55" s="142"/>
      <c r="N55" s="142"/>
      <c r="O55" s="219"/>
      <c r="P55" s="168" t="s">
        <v>129</v>
      </c>
      <c r="Q55" s="168" t="s">
        <v>130</v>
      </c>
      <c r="R55" s="168" t="s">
        <v>131</v>
      </c>
      <c r="S55" s="168" t="s">
        <v>138</v>
      </c>
      <c r="T55" s="168" t="s">
        <v>139</v>
      </c>
      <c r="U55" s="168" t="s">
        <v>708</v>
      </c>
      <c r="W55" s="90"/>
      <c r="AD55" s="91"/>
    </row>
    <row r="56" spans="1:30" x14ac:dyDescent="0.35">
      <c r="J56" s="195">
        <v>0</v>
      </c>
      <c r="K56" s="195">
        <f>J56+1</f>
        <v>1</v>
      </c>
      <c r="L56" s="195">
        <f t="shared" ref="L56:N56" si="43">K56+1</f>
        <v>2</v>
      </c>
      <c r="M56" s="195">
        <f t="shared" si="43"/>
        <v>3</v>
      </c>
      <c r="N56" s="195">
        <f t="shared" si="43"/>
        <v>4</v>
      </c>
      <c r="O56" s="219"/>
      <c r="P56" s="195">
        <v>0</v>
      </c>
      <c r="Q56" s="195">
        <f>P56+1</f>
        <v>1</v>
      </c>
      <c r="R56" s="195">
        <f t="shared" ref="R56:U56" si="44">Q56+1</f>
        <v>2</v>
      </c>
      <c r="S56" s="195">
        <f t="shared" si="44"/>
        <v>3</v>
      </c>
      <c r="T56" s="195">
        <f t="shared" si="44"/>
        <v>4</v>
      </c>
      <c r="U56" s="195">
        <f t="shared" si="44"/>
        <v>5</v>
      </c>
      <c r="W56" s="90"/>
      <c r="AD56" s="91"/>
    </row>
    <row r="57" spans="1:30" x14ac:dyDescent="0.35">
      <c r="C57" s="133" t="s">
        <v>15</v>
      </c>
      <c r="D57" s="133"/>
      <c r="E57" s="133"/>
      <c r="F57" s="223"/>
      <c r="G57" s="203"/>
      <c r="H57" s="203"/>
      <c r="I57" s="203"/>
      <c r="J57" s="203"/>
      <c r="K57" s="203"/>
      <c r="L57" s="203"/>
      <c r="M57" s="203"/>
      <c r="N57" s="203"/>
      <c r="O57" s="203"/>
      <c r="P57" s="210"/>
      <c r="Q57" s="210">
        <f>Q48</f>
        <v>4249948.7832061425</v>
      </c>
      <c r="R57" s="210">
        <f t="shared" ref="R57:T57" si="45">R48</f>
        <v>4149143.6328343004</v>
      </c>
      <c r="S57" s="210">
        <f t="shared" si="45"/>
        <v>4086850.7605679668</v>
      </c>
      <c r="T57" s="210">
        <f t="shared" si="45"/>
        <v>4058294.3833730519</v>
      </c>
      <c r="U57" s="210">
        <f>U48</f>
        <v>4059457.1513769254</v>
      </c>
      <c r="V57" s="222"/>
      <c r="W57" s="221"/>
      <c r="X57" s="222"/>
      <c r="AD57" s="91"/>
    </row>
    <row r="58" spans="1:30" x14ac:dyDescent="0.35">
      <c r="C58" s="224" t="s">
        <v>16</v>
      </c>
      <c r="D58" s="224"/>
      <c r="E58" s="224"/>
      <c r="F58" s="127"/>
      <c r="G58" s="225"/>
      <c r="H58" s="225"/>
      <c r="I58" s="225"/>
      <c r="J58" s="225"/>
      <c r="K58" s="225"/>
      <c r="L58" s="225"/>
      <c r="M58" s="225"/>
      <c r="N58" s="225"/>
      <c r="O58" s="132"/>
      <c r="P58" s="226"/>
      <c r="Q58" s="227"/>
      <c r="R58" s="227"/>
      <c r="S58" s="227"/>
      <c r="T58" s="344"/>
      <c r="U58" s="344">
        <f>($T$57*(1+H79))/($H$78-H79)</f>
        <v>109745778.56553674</v>
      </c>
      <c r="V58" s="222"/>
      <c r="W58" s="221"/>
      <c r="X58" s="222"/>
      <c r="AD58" s="91"/>
    </row>
    <row r="59" spans="1:30" x14ac:dyDescent="0.35">
      <c r="C59" s="131" t="s">
        <v>17</v>
      </c>
      <c r="D59" s="131"/>
      <c r="E59" s="131"/>
      <c r="F59" s="107"/>
      <c r="G59" s="132"/>
      <c r="H59" s="132"/>
      <c r="I59" s="132"/>
      <c r="J59" s="132"/>
      <c r="K59" s="132"/>
      <c r="L59" s="132"/>
      <c r="M59" s="132"/>
      <c r="N59" s="132"/>
      <c r="O59" s="132"/>
      <c r="P59" s="210"/>
      <c r="Q59" s="210">
        <f>Q57+Q58</f>
        <v>4249948.7832061425</v>
      </c>
      <c r="R59" s="210">
        <f t="shared" ref="R59" si="46">R57+R58</f>
        <v>4149143.6328343004</v>
      </c>
      <c r="S59" s="210">
        <f>S57+S58</f>
        <v>4086850.7605679668</v>
      </c>
      <c r="T59" s="210">
        <f>T57+T58</f>
        <v>4058294.3833730519</v>
      </c>
      <c r="U59" s="210">
        <f>U57+U58</f>
        <v>113805235.71691367</v>
      </c>
      <c r="V59" s="222"/>
      <c r="W59" s="221"/>
      <c r="X59" s="222"/>
      <c r="AD59" s="91"/>
    </row>
    <row r="60" spans="1:30" x14ac:dyDescent="0.35">
      <c r="C60" s="131" t="s">
        <v>18</v>
      </c>
      <c r="D60" s="131"/>
      <c r="E60" s="131"/>
      <c r="F60" s="107"/>
      <c r="G60" s="228"/>
      <c r="H60" s="228"/>
      <c r="I60" s="228"/>
      <c r="J60" s="228"/>
      <c r="K60" s="228"/>
      <c r="L60" s="228"/>
      <c r="M60" s="228"/>
      <c r="N60" s="228"/>
      <c r="O60" s="228"/>
      <c r="P60" s="345"/>
      <c r="Q60" s="345">
        <f>1/(1+$H$78)^Q56</f>
        <v>0.95008831377715208</v>
      </c>
      <c r="R60" s="345">
        <f>1/(1+$H$78)^R56</f>
        <v>0.90266780397591218</v>
      </c>
      <c r="S60" s="345">
        <f>1/(1+$H$78)^S56</f>
        <v>0.85761413178039936</v>
      </c>
      <c r="T60" s="345">
        <f>1/(1+$H$78)^T56</f>
        <v>0.81480916433469586</v>
      </c>
      <c r="U60" s="345">
        <f>1/(1+$H$78)^U56</f>
        <v>0.77414066499292156</v>
      </c>
      <c r="V60" s="230"/>
      <c r="W60" s="231"/>
      <c r="X60" s="230"/>
      <c r="AD60" s="91"/>
    </row>
    <row r="61" spans="1:30" x14ac:dyDescent="0.35">
      <c r="C61" s="131" t="s">
        <v>19</v>
      </c>
      <c r="D61" s="131"/>
      <c r="E61" s="131"/>
      <c r="F61" s="107"/>
      <c r="G61" s="132"/>
      <c r="H61" s="132"/>
      <c r="I61" s="132"/>
      <c r="J61" s="132"/>
      <c r="K61" s="132"/>
      <c r="L61" s="132"/>
      <c r="M61" s="132"/>
      <c r="N61" s="132"/>
      <c r="O61" s="132"/>
      <c r="P61" s="210"/>
      <c r="Q61" s="210">
        <f t="shared" ref="Q61:S61" si="47">Q59*Q60</f>
        <v>4037826.6730755833</v>
      </c>
      <c r="R61" s="210">
        <f t="shared" si="47"/>
        <v>3745298.3714311766</v>
      </c>
      <c r="S61" s="210">
        <f t="shared" si="47"/>
        <v>3504940.9667405616</v>
      </c>
      <c r="T61" s="210">
        <f>T59*T60</f>
        <v>3306735.4551403862</v>
      </c>
      <c r="U61" s="210">
        <f>U59*U60</f>
        <v>88101260.857567742</v>
      </c>
      <c r="V61" s="222"/>
      <c r="W61" s="221"/>
      <c r="X61" s="222"/>
      <c r="AD61" s="91"/>
    </row>
    <row r="62" spans="1:30" x14ac:dyDescent="0.35">
      <c r="C62" s="346" t="s">
        <v>210</v>
      </c>
      <c r="D62" s="154"/>
      <c r="E62" s="154"/>
      <c r="F62" s="347"/>
      <c r="G62" s="154"/>
      <c r="H62" s="154"/>
      <c r="I62" s="154"/>
      <c r="J62" s="154"/>
      <c r="K62" s="154"/>
      <c r="L62" s="154"/>
      <c r="M62" s="154"/>
      <c r="N62" s="154"/>
      <c r="O62" s="154"/>
      <c r="P62" s="348"/>
      <c r="Q62" s="348"/>
      <c r="R62" s="348"/>
      <c r="S62" s="348"/>
      <c r="T62" s="349"/>
      <c r="U62" s="349">
        <f>SUM(Q61:U61)</f>
        <v>102696062.32395545</v>
      </c>
      <c r="W62" s="90"/>
      <c r="AD62" s="91"/>
    </row>
    <row r="63" spans="1:30" x14ac:dyDescent="0.35">
      <c r="O63" s="68"/>
      <c r="W63" s="90"/>
      <c r="AD63" s="91"/>
    </row>
    <row r="64" spans="1:30" x14ac:dyDescent="0.35">
      <c r="A64" s="37"/>
      <c r="B64" s="37" t="s">
        <v>512</v>
      </c>
      <c r="C64" s="37"/>
      <c r="D64" s="37"/>
      <c r="E64" s="37"/>
      <c r="F64" s="218"/>
      <c r="G64" s="218"/>
      <c r="H64" s="218"/>
      <c r="I64" s="218"/>
      <c r="J64" s="218"/>
      <c r="K64" s="218"/>
      <c r="L64" s="142"/>
      <c r="M64" s="142"/>
      <c r="N64" s="142"/>
      <c r="O64" s="219"/>
      <c r="P64" s="168" t="s">
        <v>129</v>
      </c>
      <c r="Q64" s="168" t="s">
        <v>130</v>
      </c>
      <c r="R64" s="168" t="s">
        <v>131</v>
      </c>
      <c r="S64" s="168" t="s">
        <v>138</v>
      </c>
      <c r="T64" s="168" t="s">
        <v>139</v>
      </c>
      <c r="U64" s="168" t="s">
        <v>708</v>
      </c>
      <c r="W64" s="90"/>
      <c r="AD64" s="91"/>
    </row>
    <row r="65" spans="1:30" x14ac:dyDescent="0.35">
      <c r="J65" s="195">
        <v>0</v>
      </c>
      <c r="K65" s="195">
        <f>J65+1</f>
        <v>1</v>
      </c>
      <c r="L65" s="195">
        <f t="shared" ref="L65" si="48">K65+1</f>
        <v>2</v>
      </c>
      <c r="M65" s="195">
        <f t="shared" ref="M65" si="49">L65+1</f>
        <v>3</v>
      </c>
      <c r="N65" s="195">
        <f t="shared" ref="N65" si="50">M65+1</f>
        <v>4</v>
      </c>
      <c r="O65" s="219"/>
      <c r="P65" s="195">
        <v>0</v>
      </c>
      <c r="Q65" s="195">
        <f>P65+1</f>
        <v>1</v>
      </c>
      <c r="R65" s="195">
        <f t="shared" ref="R65" si="51">Q65+1</f>
        <v>2</v>
      </c>
      <c r="S65" s="195">
        <f t="shared" ref="S65" si="52">R65+1</f>
        <v>3</v>
      </c>
      <c r="T65" s="195">
        <f t="shared" ref="T65" si="53">S65+1</f>
        <v>4</v>
      </c>
      <c r="U65" s="195"/>
      <c r="W65" s="90"/>
      <c r="AD65" s="91"/>
    </row>
    <row r="66" spans="1:30" x14ac:dyDescent="0.35">
      <c r="C66" s="112" t="s">
        <v>508</v>
      </c>
      <c r="D66" s="133"/>
      <c r="E66" s="133"/>
      <c r="F66" s="223"/>
      <c r="G66" s="203"/>
      <c r="H66" s="203"/>
      <c r="I66" s="203"/>
      <c r="J66" s="203"/>
      <c r="K66" s="203"/>
      <c r="L66" s="203"/>
      <c r="M66" s="203"/>
      <c r="N66" s="203"/>
      <c r="O66" s="203"/>
      <c r="P66" s="350"/>
      <c r="Q66" s="350">
        <f>'Altman Z''-Score'!$Q$47</f>
        <v>0.5</v>
      </c>
      <c r="R66" s="350">
        <f>'Altman Z''-Score'!$Q$47</f>
        <v>0.5</v>
      </c>
      <c r="S66" s="350">
        <f>'Altman Z''-Score'!$Q$47</f>
        <v>0.5</v>
      </c>
      <c r="T66" s="350">
        <f>'Altman Z''-Score'!$Q$47</f>
        <v>0.5</v>
      </c>
      <c r="U66" s="350">
        <f>'Altman Z''-Score'!$Q$47</f>
        <v>0.5</v>
      </c>
      <c r="W66" s="90"/>
      <c r="AD66" s="91"/>
    </row>
    <row r="67" spans="1:30" x14ac:dyDescent="0.35">
      <c r="C67" s="232" t="s">
        <v>509</v>
      </c>
      <c r="D67" s="224"/>
      <c r="E67" s="224"/>
      <c r="F67" s="127"/>
      <c r="G67" s="225"/>
      <c r="H67" s="225"/>
      <c r="I67" s="225"/>
      <c r="J67" s="225"/>
      <c r="K67" s="225"/>
      <c r="L67" s="225"/>
      <c r="M67" s="225"/>
      <c r="N67" s="225"/>
      <c r="O67" s="225"/>
      <c r="P67" s="351"/>
      <c r="Q67" s="351">
        <f>SUM(Q68:Q70)</f>
        <v>-21999406.619155992</v>
      </c>
      <c r="R67" s="351">
        <f t="shared" ref="R67:T67" si="54">SUM(R68:R70)</f>
        <v>-21999406.619155992</v>
      </c>
      <c r="S67" s="351">
        <f t="shared" si="54"/>
        <v>-21999406.619155992</v>
      </c>
      <c r="T67" s="351">
        <f t="shared" si="54"/>
        <v>-21999406.619155992</v>
      </c>
      <c r="U67" s="351">
        <f>SUM(U68:U70)</f>
        <v>-21999406.619155992</v>
      </c>
      <c r="W67" s="726" t="s">
        <v>669</v>
      </c>
      <c r="X67" s="727"/>
      <c r="Y67" s="727"/>
      <c r="Z67" s="727"/>
      <c r="AA67" s="727"/>
      <c r="AB67" s="727"/>
      <c r="AC67" s="727"/>
      <c r="AD67" s="728"/>
    </row>
    <row r="68" spans="1:30" x14ac:dyDescent="0.35">
      <c r="C68" s="131" t="s">
        <v>510</v>
      </c>
      <c r="D68" s="62"/>
      <c r="E68" s="352"/>
      <c r="F68" s="107"/>
      <c r="G68" s="132"/>
      <c r="H68" s="132"/>
      <c r="I68" s="132"/>
      <c r="J68" s="132"/>
      <c r="K68" s="132"/>
      <c r="L68" s="132"/>
      <c r="M68" s="132"/>
      <c r="N68" s="132"/>
      <c r="O68" s="132"/>
      <c r="P68" s="353"/>
      <c r="Q68" s="353">
        <f>-$U$62*0.06</f>
        <v>-6161763.7394373268</v>
      </c>
      <c r="R68" s="353">
        <f t="shared" ref="R68:T68" si="55">-$U$62*0.06</f>
        <v>-6161763.7394373268</v>
      </c>
      <c r="S68" s="353">
        <f t="shared" si="55"/>
        <v>-6161763.7394373268</v>
      </c>
      <c r="T68" s="353">
        <f t="shared" si="55"/>
        <v>-6161763.7394373268</v>
      </c>
      <c r="U68" s="353">
        <f>-$U$62*0.06</f>
        <v>-6161763.7394373268</v>
      </c>
      <c r="W68" s="726"/>
      <c r="X68" s="727"/>
      <c r="Y68" s="727"/>
      <c r="Z68" s="727"/>
      <c r="AA68" s="727"/>
      <c r="AB68" s="727"/>
      <c r="AC68" s="727"/>
      <c r="AD68" s="728"/>
    </row>
    <row r="69" spans="1:30" x14ac:dyDescent="0.35">
      <c r="C69" s="131" t="s">
        <v>516</v>
      </c>
      <c r="D69" s="62"/>
      <c r="E69" s="352"/>
      <c r="F69" s="107"/>
      <c r="G69" s="228"/>
      <c r="H69" s="228"/>
      <c r="I69" s="228"/>
      <c r="J69" s="228"/>
      <c r="K69" s="228"/>
      <c r="L69" s="228"/>
      <c r="M69" s="228"/>
      <c r="N69" s="228"/>
      <c r="O69" s="228"/>
      <c r="P69" s="354"/>
      <c r="Q69" s="354">
        <f>-'Balance Sheet Activa'!$M$10*0.07</f>
        <v>-12756761.010000002</v>
      </c>
      <c r="R69" s="354">
        <f>-'Balance Sheet Activa'!$M$10*0.07</f>
        <v>-12756761.010000002</v>
      </c>
      <c r="S69" s="354">
        <f>-'Balance Sheet Activa'!$M$10*0.07</f>
        <v>-12756761.010000002</v>
      </c>
      <c r="T69" s="354">
        <f>-'Balance Sheet Activa'!$M$10*0.07</f>
        <v>-12756761.010000002</v>
      </c>
      <c r="U69" s="354">
        <f>-'Balance Sheet Activa'!$M$10*0.07</f>
        <v>-12756761.010000002</v>
      </c>
      <c r="W69" s="729" t="s">
        <v>517</v>
      </c>
      <c r="X69" s="730"/>
      <c r="Y69" s="730"/>
      <c r="Z69" s="730"/>
      <c r="AA69" s="730"/>
      <c r="AB69" s="730"/>
      <c r="AC69" s="730"/>
      <c r="AD69" s="731"/>
    </row>
    <row r="70" spans="1:30" x14ac:dyDescent="0.35">
      <c r="C70" s="131" t="s">
        <v>511</v>
      </c>
      <c r="D70" s="57"/>
      <c r="E70" s="352"/>
      <c r="F70" s="107"/>
      <c r="G70" s="132"/>
      <c r="H70" s="132"/>
      <c r="I70" s="132"/>
      <c r="J70" s="132"/>
      <c r="K70" s="132"/>
      <c r="L70" s="132"/>
      <c r="M70" s="132"/>
      <c r="N70" s="132"/>
      <c r="O70" s="132"/>
      <c r="P70" s="353"/>
      <c r="Q70" s="353">
        <f>-$U$62*0.03</f>
        <v>-3080881.8697186634</v>
      </c>
      <c r="R70" s="353">
        <f t="shared" ref="R70:U70" si="56">-$U$62*0.03</f>
        <v>-3080881.8697186634</v>
      </c>
      <c r="S70" s="353">
        <f t="shared" si="56"/>
        <v>-3080881.8697186634</v>
      </c>
      <c r="T70" s="353">
        <f t="shared" si="56"/>
        <v>-3080881.8697186634</v>
      </c>
      <c r="U70" s="353">
        <f t="shared" si="56"/>
        <v>-3080881.8697186634</v>
      </c>
      <c r="W70" s="729"/>
      <c r="X70" s="730"/>
      <c r="Y70" s="730"/>
      <c r="Z70" s="730"/>
      <c r="AA70" s="730"/>
      <c r="AB70" s="730"/>
      <c r="AC70" s="730"/>
      <c r="AD70" s="731"/>
    </row>
    <row r="71" spans="1:30" x14ac:dyDescent="0.35">
      <c r="C71" s="355" t="s">
        <v>512</v>
      </c>
      <c r="F71" s="223"/>
      <c r="O71" s="68"/>
      <c r="P71" s="356"/>
      <c r="Q71" s="356">
        <f>Q66*Q67</f>
        <v>-10999703.309577996</v>
      </c>
      <c r="R71" s="356">
        <f t="shared" ref="R71:T71" si="57">R66*R67</f>
        <v>-10999703.309577996</v>
      </c>
      <c r="S71" s="356">
        <f t="shared" si="57"/>
        <v>-10999703.309577996</v>
      </c>
      <c r="T71" s="356">
        <f t="shared" si="57"/>
        <v>-10999703.309577996</v>
      </c>
      <c r="U71" s="356">
        <f>U66*U67</f>
        <v>-10999703.309577996</v>
      </c>
      <c r="W71" s="357" t="s">
        <v>515</v>
      </c>
      <c r="X71" s="616"/>
      <c r="Y71" s="616"/>
      <c r="Z71" s="616"/>
      <c r="AA71" s="616"/>
      <c r="AB71" s="616"/>
      <c r="AC71" s="616"/>
      <c r="AD71" s="358"/>
    </row>
    <row r="72" spans="1:30" x14ac:dyDescent="0.35">
      <c r="C72" s="68" t="s">
        <v>18</v>
      </c>
      <c r="O72" s="68"/>
      <c r="P72" s="359"/>
      <c r="Q72" s="359">
        <f>Q60</f>
        <v>0.95008831377715208</v>
      </c>
      <c r="R72" s="359">
        <f t="shared" ref="R72:T72" si="58">R60</f>
        <v>0.90266780397591218</v>
      </c>
      <c r="S72" s="359">
        <f t="shared" si="58"/>
        <v>0.85761413178039936</v>
      </c>
      <c r="T72" s="359">
        <f t="shared" si="58"/>
        <v>0.81480916433469586</v>
      </c>
      <c r="U72" s="359">
        <f t="shared" ref="U72" si="59">U60</f>
        <v>0.77414066499292156</v>
      </c>
      <c r="W72" s="360"/>
      <c r="X72" s="617"/>
      <c r="Y72" s="617"/>
      <c r="Z72" s="617"/>
      <c r="AA72" s="617"/>
      <c r="AB72" s="617"/>
      <c r="AC72" s="617"/>
      <c r="AD72" s="361"/>
    </row>
    <row r="73" spans="1:30" x14ac:dyDescent="0.35">
      <c r="C73" s="154" t="s">
        <v>513</v>
      </c>
      <c r="D73" s="154"/>
      <c r="E73" s="154"/>
      <c r="F73" s="154"/>
      <c r="G73" s="154"/>
      <c r="H73" s="154"/>
      <c r="I73" s="154"/>
      <c r="J73" s="154"/>
      <c r="K73" s="154"/>
      <c r="L73" s="154"/>
      <c r="M73" s="154"/>
      <c r="N73" s="154"/>
      <c r="O73" s="154"/>
      <c r="P73" s="362"/>
      <c r="Q73" s="362">
        <f>Q71*Q72</f>
        <v>-10450689.569445917</v>
      </c>
      <c r="R73" s="362">
        <f t="shared" ref="R73:T73" si="60">R71*R72</f>
        <v>-9929078.0308433436</v>
      </c>
      <c r="S73" s="362">
        <f t="shared" si="60"/>
        <v>-9433501.0036857184</v>
      </c>
      <c r="T73" s="362">
        <f t="shared" si="60"/>
        <v>-8962659.0616068356</v>
      </c>
      <c r="U73" s="362">
        <f>U71*U72</f>
        <v>-8515317.6348015498</v>
      </c>
      <c r="W73" s="90"/>
      <c r="AD73" s="91"/>
    </row>
    <row r="74" spans="1:30" x14ac:dyDescent="0.35">
      <c r="C74" s="139" t="s">
        <v>514</v>
      </c>
      <c r="D74" s="154"/>
      <c r="E74" s="154"/>
      <c r="F74" s="154"/>
      <c r="G74" s="154"/>
      <c r="H74" s="154"/>
      <c r="I74" s="154"/>
      <c r="J74" s="154"/>
      <c r="K74" s="154"/>
      <c r="L74" s="154"/>
      <c r="M74" s="154"/>
      <c r="N74" s="154"/>
      <c r="O74" s="154"/>
      <c r="P74" s="363"/>
      <c r="Q74" s="363"/>
      <c r="R74" s="363"/>
      <c r="S74" s="363"/>
      <c r="T74" s="364"/>
      <c r="U74" s="364">
        <f>SUM(Q73:U73)</f>
        <v>-47291245.300383374</v>
      </c>
      <c r="W74" s="90"/>
      <c r="AD74" s="91"/>
    </row>
    <row r="75" spans="1:30" x14ac:dyDescent="0.35">
      <c r="C75" s="57"/>
      <c r="O75" s="68"/>
      <c r="P75" s="374"/>
      <c r="Q75" s="374"/>
      <c r="R75" s="374"/>
      <c r="S75" s="374"/>
      <c r="T75" s="374"/>
      <c r="U75" s="374"/>
      <c r="W75" s="90"/>
      <c r="AD75" s="91"/>
    </row>
    <row r="76" spans="1:30" s="195" customFormat="1" ht="16" customHeight="1" x14ac:dyDescent="0.35">
      <c r="A76" s="37"/>
      <c r="B76" s="37" t="s">
        <v>209</v>
      </c>
      <c r="C76" s="37"/>
      <c r="D76" s="37"/>
      <c r="E76" s="37"/>
      <c r="F76" s="238"/>
      <c r="G76" s="142"/>
      <c r="H76" s="142"/>
      <c r="I76" s="142"/>
      <c r="J76" s="142"/>
      <c r="K76" s="142"/>
      <c r="L76" s="142"/>
      <c r="M76" s="142"/>
      <c r="N76" s="142"/>
      <c r="O76" s="219"/>
      <c r="P76" s="68"/>
      <c r="Q76" s="68"/>
      <c r="R76" s="68"/>
      <c r="S76" s="68"/>
      <c r="T76" s="68"/>
      <c r="U76" s="68"/>
      <c r="V76" s="68"/>
      <c r="W76" s="239"/>
      <c r="AD76" s="240"/>
    </row>
    <row r="77" spans="1:30" x14ac:dyDescent="0.35">
      <c r="B77" s="67"/>
      <c r="C77" s="67"/>
      <c r="D77" s="67"/>
      <c r="E77" s="67"/>
      <c r="F77" s="237"/>
      <c r="O77" s="69"/>
      <c r="W77" s="90"/>
      <c r="AD77" s="91"/>
    </row>
    <row r="78" spans="1:30" x14ac:dyDescent="0.35">
      <c r="C78" s="182" t="s">
        <v>507</v>
      </c>
      <c r="D78" s="182"/>
      <c r="E78" s="182"/>
      <c r="F78" s="241"/>
      <c r="G78" s="182"/>
      <c r="H78" s="242">
        <f>H81+H82*H83</f>
        <v>5.2533733442547026E-2</v>
      </c>
      <c r="K78" s="69"/>
      <c r="O78" s="69"/>
      <c r="W78" s="90"/>
      <c r="AD78" s="91"/>
    </row>
    <row r="79" spans="1:30" x14ac:dyDescent="0.35">
      <c r="C79" s="162" t="s">
        <v>57</v>
      </c>
      <c r="D79" s="162"/>
      <c r="E79" s="162"/>
      <c r="F79" s="243"/>
      <c r="G79" s="162"/>
      <c r="H79" s="244">
        <v>1.4999999999999999E-2</v>
      </c>
      <c r="K79" s="69"/>
      <c r="O79" s="69"/>
      <c r="W79" s="90"/>
      <c r="AD79" s="91"/>
    </row>
    <row r="80" spans="1:30" x14ac:dyDescent="0.35">
      <c r="F80" s="365"/>
      <c r="H80" s="259"/>
      <c r="K80" s="69"/>
      <c r="O80" s="69"/>
      <c r="W80" s="90"/>
      <c r="AD80" s="91"/>
    </row>
    <row r="81" spans="1:30" x14ac:dyDescent="0.35">
      <c r="C81" s="68" t="s">
        <v>205</v>
      </c>
      <c r="F81" s="365"/>
      <c r="H81" s="259">
        <v>2.5000000000000001E-2</v>
      </c>
      <c r="K81" s="69"/>
      <c r="O81" s="69"/>
      <c r="W81" s="258" t="s">
        <v>551</v>
      </c>
      <c r="AD81" s="91"/>
    </row>
    <row r="82" spans="1:30" x14ac:dyDescent="0.35">
      <c r="C82" s="68" t="s">
        <v>206</v>
      </c>
      <c r="F82" s="365"/>
      <c r="H82" s="366">
        <f>'Capital Structure'!F25+0.1</f>
        <v>0.63588298943526611</v>
      </c>
      <c r="K82" s="69"/>
      <c r="O82" s="69"/>
      <c r="W82" s="258" t="s">
        <v>637</v>
      </c>
      <c r="AD82" s="91"/>
    </row>
    <row r="83" spans="1:30" x14ac:dyDescent="0.35">
      <c r="C83" s="68" t="s">
        <v>207</v>
      </c>
      <c r="F83" s="365"/>
      <c r="H83" s="259">
        <v>4.3299999999999998E-2</v>
      </c>
      <c r="K83" s="69"/>
      <c r="O83" s="69"/>
      <c r="W83" s="90"/>
      <c r="AD83" s="91"/>
    </row>
    <row r="84" spans="1:30" x14ac:dyDescent="0.35">
      <c r="F84" s="365"/>
      <c r="H84" s="259"/>
      <c r="K84" s="69"/>
      <c r="O84" s="69"/>
      <c r="W84" s="90"/>
      <c r="AD84" s="91"/>
    </row>
    <row r="85" spans="1:30" x14ac:dyDescent="0.35">
      <c r="O85" s="68"/>
      <c r="W85" s="90"/>
      <c r="AD85" s="91"/>
    </row>
    <row r="86" spans="1:30" x14ac:dyDescent="0.35">
      <c r="A86" s="37"/>
      <c r="B86" s="37" t="s">
        <v>197</v>
      </c>
      <c r="C86" s="37"/>
      <c r="D86" s="37"/>
      <c r="E86" s="37"/>
      <c r="F86" s="238"/>
      <c r="G86" s="142"/>
      <c r="H86" s="142"/>
      <c r="I86" s="142"/>
      <c r="J86" s="142"/>
      <c r="K86" s="142"/>
      <c r="L86" s="142"/>
      <c r="M86" s="142"/>
      <c r="N86" s="142"/>
      <c r="O86" s="68"/>
      <c r="W86" s="90"/>
      <c r="AD86" s="91"/>
    </row>
    <row r="87" spans="1:30" x14ac:dyDescent="0.35">
      <c r="C87" s="68" t="s">
        <v>498</v>
      </c>
      <c r="E87" s="247"/>
      <c r="F87" s="247" t="s">
        <v>130</v>
      </c>
      <c r="G87" s="247" t="s">
        <v>131</v>
      </c>
      <c r="H87" s="247" t="s">
        <v>138</v>
      </c>
      <c r="I87" s="247" t="s">
        <v>139</v>
      </c>
      <c r="J87" s="247" t="s">
        <v>708</v>
      </c>
      <c r="O87" s="68"/>
      <c r="W87" s="367" t="s">
        <v>622</v>
      </c>
      <c r="AD87" s="91"/>
    </row>
    <row r="88" spans="1:30" x14ac:dyDescent="0.35">
      <c r="C88" s="68" t="s">
        <v>190</v>
      </c>
      <c r="E88" s="368"/>
      <c r="F88" s="368">
        <f>'Altman Z''-Score'!L9*$W$89</f>
        <v>10151535.171853373</v>
      </c>
      <c r="G88" s="368">
        <f>'Altman Z''-Score'!M9*$W$89</f>
        <v>9835570.3437067457</v>
      </c>
      <c r="H88" s="368">
        <f>'Altman Z''-Score'!N9*$W$89</f>
        <v>9519605.5155601185</v>
      </c>
      <c r="I88" s="368">
        <f>'Altman Z''-Score'!O9*$W$89</f>
        <v>9203640.6874134932</v>
      </c>
      <c r="J88" s="368">
        <f>'Altman Z''-Score'!P9*$W$89</f>
        <v>8887675.859266866</v>
      </c>
      <c r="O88" s="68"/>
      <c r="W88" s="367" t="s">
        <v>621</v>
      </c>
      <c r="AD88" s="91"/>
    </row>
    <row r="89" spans="1:30" x14ac:dyDescent="0.35">
      <c r="C89" s="68" t="s">
        <v>191</v>
      </c>
      <c r="E89" s="152"/>
      <c r="F89" s="152">
        <f>(F88*('DCF Conservative'!$P$13))</f>
        <v>3063225.7381067555</v>
      </c>
      <c r="G89" s="152">
        <f>(G88*('DCF Conservative'!$P$13))</f>
        <v>2967883.3512135106</v>
      </c>
      <c r="H89" s="152">
        <f>(H88*('DCF Conservative'!$P$13))</f>
        <v>2872540.9643202662</v>
      </c>
      <c r="I89" s="152">
        <f>(I88*('DCF Conservative'!$P$13))</f>
        <v>2777198.5774270217</v>
      </c>
      <c r="J89" s="152">
        <f>(J88*('DCF Conservative'!$P$13))</f>
        <v>2681856.1905337768</v>
      </c>
      <c r="O89" s="68"/>
      <c r="W89" s="618">
        <f>'Liabilities &amp; Financing'!$J$24</f>
        <v>0.10532160938220894</v>
      </c>
      <c r="X89" s="626" t="s">
        <v>704</v>
      </c>
      <c r="AD89" s="91"/>
    </row>
    <row r="90" spans="1:30" x14ac:dyDescent="0.35">
      <c r="C90" s="68" t="s">
        <v>192</v>
      </c>
      <c r="E90" s="152"/>
      <c r="F90" s="253"/>
      <c r="G90" s="253"/>
      <c r="H90" s="253"/>
      <c r="I90" s="253"/>
      <c r="J90" s="253">
        <f>J89/$H$78</f>
        <v>51050173.189513765</v>
      </c>
      <c r="O90" s="68"/>
      <c r="W90" s="370"/>
      <c r="X90" s="626" t="s">
        <v>706</v>
      </c>
      <c r="AD90" s="91"/>
    </row>
    <row r="91" spans="1:30" x14ac:dyDescent="0.35">
      <c r="C91" s="68" t="s">
        <v>193</v>
      </c>
      <c r="E91" s="43"/>
      <c r="F91" s="43"/>
      <c r="G91" s="43"/>
      <c r="H91" s="43"/>
      <c r="I91" s="43"/>
      <c r="J91" s="43">
        <f>SUM(J89)+J90</f>
        <v>53732029.380047545</v>
      </c>
      <c r="O91" s="68"/>
      <c r="W91" s="90"/>
      <c r="X91" s="626" t="s">
        <v>705</v>
      </c>
      <c r="AD91" s="91"/>
    </row>
    <row r="92" spans="1:30" x14ac:dyDescent="0.35">
      <c r="E92" s="43"/>
      <c r="F92" s="43"/>
      <c r="G92" s="43"/>
      <c r="H92" s="43"/>
      <c r="I92" s="43"/>
      <c r="J92" s="43"/>
      <c r="O92" s="68"/>
      <c r="W92" s="90"/>
      <c r="AD92" s="91"/>
    </row>
    <row r="93" spans="1:30" x14ac:dyDescent="0.35">
      <c r="C93" s="68" t="s">
        <v>194</v>
      </c>
      <c r="E93" s="43"/>
      <c r="F93" s="43">
        <f>$F$89/(1+$H$78)^1</f>
        <v>2910334.9762366195</v>
      </c>
      <c r="G93" s="43">
        <f>$F$89/(1+$H$78)^2</f>
        <v>2765075.2500993176</v>
      </c>
      <c r="H93" s="43">
        <f>$F$89/(1+$H$78)^3</f>
        <v>2627065.6818337981</v>
      </c>
      <c r="I93" s="43">
        <f>$F$89/(1+$H$78)^4</f>
        <v>2495944.4038352976</v>
      </c>
      <c r="J93" s="43">
        <f>$F$89/(1+$H$78)^5</f>
        <v>2371367.6099213967</v>
      </c>
      <c r="O93" s="68"/>
      <c r="W93" s="90"/>
      <c r="AD93" s="91"/>
    </row>
    <row r="94" spans="1:30" x14ac:dyDescent="0.35">
      <c r="A94" s="79"/>
      <c r="B94" s="97"/>
      <c r="C94" s="97" t="s">
        <v>195</v>
      </c>
      <c r="D94" s="97"/>
      <c r="E94" s="87"/>
      <c r="F94" s="87"/>
      <c r="G94" s="87"/>
      <c r="H94" s="87"/>
      <c r="I94" s="87"/>
      <c r="J94" s="87">
        <f>SUM(F93:J93)</f>
        <v>13169787.921926428</v>
      </c>
      <c r="O94" s="68"/>
      <c r="W94" s="90"/>
      <c r="AD94" s="91"/>
    </row>
    <row r="95" spans="1:30" x14ac:dyDescent="0.35">
      <c r="E95" s="43"/>
      <c r="F95" s="43"/>
      <c r="G95" s="43"/>
      <c r="H95" s="43"/>
      <c r="I95" s="43"/>
      <c r="J95" s="43"/>
      <c r="O95" s="68"/>
      <c r="W95" s="90"/>
      <c r="AD95" s="91"/>
    </row>
    <row r="96" spans="1:30" x14ac:dyDescent="0.35">
      <c r="A96" s="79"/>
      <c r="B96" s="79"/>
      <c r="C96" s="371" t="s">
        <v>196</v>
      </c>
      <c r="D96" s="371"/>
      <c r="E96" s="372"/>
      <c r="F96" s="372"/>
      <c r="G96" s="372"/>
      <c r="H96" s="372"/>
      <c r="I96" s="372"/>
      <c r="J96" s="372">
        <f>U62+J94+U74</f>
        <v>68574604.945498496</v>
      </c>
      <c r="O96" s="68"/>
      <c r="W96" s="161"/>
      <c r="X96" s="162"/>
      <c r="Y96" s="162"/>
      <c r="Z96" s="162"/>
      <c r="AA96" s="162"/>
      <c r="AB96" s="162"/>
      <c r="AC96" s="162"/>
      <c r="AD96" s="163"/>
    </row>
  </sheetData>
  <mergeCells count="3">
    <mergeCell ref="W21:AD22"/>
    <mergeCell ref="W67:AD68"/>
    <mergeCell ref="W69:AD7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35988-5753-49ED-B5BF-05DAFCEBD661}">
  <sheetPr codeName="Sheet10">
    <tabColor theme="4"/>
  </sheetPr>
  <dimension ref="A1:AD96"/>
  <sheetViews>
    <sheetView showGridLines="0" zoomScale="70" zoomScaleNormal="70" workbookViewId="0"/>
  </sheetViews>
  <sheetFormatPr defaultColWidth="14.54296875" defaultRowHeight="15.5" outlineLevelRow="1" x14ac:dyDescent="0.35"/>
  <cols>
    <col min="1"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1" width="16.54296875" style="68" customWidth="1"/>
    <col min="22" max="22" width="12.81640625" style="68" customWidth="1"/>
    <col min="23" max="24" width="14.54296875" style="68" customWidth="1"/>
    <col min="25" max="29" width="14.54296875" style="68"/>
    <col min="30" max="30" width="31.26953125" style="68" customWidth="1"/>
    <col min="31" max="16384" width="14.54296875" style="68"/>
  </cols>
  <sheetData>
    <row r="1" spans="1:30" x14ac:dyDescent="0.35">
      <c r="M1" s="261"/>
      <c r="O1" s="78"/>
    </row>
    <row r="2" spans="1:30" outlineLevel="1" x14ac:dyDescent="0.35">
      <c r="A2" s="71"/>
      <c r="B2" s="71"/>
      <c r="C2" s="37" t="s">
        <v>53</v>
      </c>
      <c r="D2" s="71"/>
      <c r="E2" s="71"/>
      <c r="F2" s="71"/>
      <c r="G2" s="165" t="s">
        <v>2</v>
      </c>
      <c r="H2" s="166"/>
      <c r="I2" s="166"/>
      <c r="J2" s="166"/>
      <c r="K2" s="166"/>
      <c r="L2" s="166"/>
      <c r="M2" s="166"/>
      <c r="N2" s="166"/>
      <c r="O2" s="78"/>
      <c r="P2" s="167" t="s">
        <v>3</v>
      </c>
      <c r="Q2" s="167"/>
      <c r="R2" s="167"/>
      <c r="S2" s="167"/>
      <c r="T2" s="167"/>
      <c r="U2" s="167"/>
      <c r="W2" s="74" t="s">
        <v>238</v>
      </c>
      <c r="X2" s="75"/>
      <c r="Y2" s="75"/>
      <c r="Z2" s="75"/>
      <c r="AA2" s="75"/>
      <c r="AB2" s="75"/>
      <c r="AC2" s="75"/>
      <c r="AD2" s="76"/>
    </row>
    <row r="3" spans="1:30" outlineLevel="1" x14ac:dyDescent="0.35">
      <c r="A3" s="71"/>
      <c r="B3" s="71"/>
      <c r="C3" s="37" t="s">
        <v>127</v>
      </c>
      <c r="D3" s="37"/>
      <c r="E3" s="37"/>
      <c r="F3" s="37"/>
      <c r="G3" s="37" t="s">
        <v>120</v>
      </c>
      <c r="H3" s="37" t="s">
        <v>121</v>
      </c>
      <c r="I3" s="37" t="s">
        <v>122</v>
      </c>
      <c r="J3" s="72" t="s">
        <v>123</v>
      </c>
      <c r="K3" s="72" t="s">
        <v>124</v>
      </c>
      <c r="L3" s="72" t="s">
        <v>125</v>
      </c>
      <c r="M3" s="72" t="s">
        <v>162</v>
      </c>
      <c r="N3" s="72" t="s">
        <v>128</v>
      </c>
      <c r="O3" s="80"/>
      <c r="P3" s="168" t="s">
        <v>129</v>
      </c>
      <c r="Q3" s="168" t="s">
        <v>130</v>
      </c>
      <c r="R3" s="168" t="s">
        <v>131</v>
      </c>
      <c r="S3" s="168" t="s">
        <v>138</v>
      </c>
      <c r="T3" s="168" t="s">
        <v>139</v>
      </c>
      <c r="U3" s="168" t="s">
        <v>708</v>
      </c>
      <c r="W3" s="264"/>
      <c r="X3" s="182"/>
      <c r="Y3" s="182"/>
      <c r="Z3" s="182"/>
      <c r="AA3" s="182"/>
      <c r="AB3" s="182"/>
      <c r="AC3" s="182"/>
      <c r="AD3" s="185"/>
    </row>
    <row r="4" spans="1:30" outlineLevel="1" x14ac:dyDescent="0.35">
      <c r="C4" s="67" t="s">
        <v>159</v>
      </c>
      <c r="D4" s="67"/>
      <c r="E4" s="67"/>
      <c r="F4" s="67"/>
      <c r="G4" s="43">
        <f>'P&amp;L'!G4</f>
        <v>204529862.08000001</v>
      </c>
      <c r="H4" s="43">
        <f>'P&amp;L'!H4</f>
        <v>231414219.66</v>
      </c>
      <c r="I4" s="43">
        <f>'P&amp;L'!I4</f>
        <v>253783721.47999999</v>
      </c>
      <c r="J4" s="43">
        <f>'P&amp;L'!J4</f>
        <v>236961283.94</v>
      </c>
      <c r="K4" s="43">
        <f>'P&amp;L'!K4</f>
        <v>205396606.72</v>
      </c>
      <c r="L4" s="43">
        <f>'P&amp;L'!L4</f>
        <v>223700665.31</v>
      </c>
      <c r="M4" s="43">
        <f>'P&amp;L'!M4</f>
        <v>253279893</v>
      </c>
      <c r="N4" s="77">
        <f>'P&amp;L'!N4</f>
        <v>243813546</v>
      </c>
      <c r="O4" s="169"/>
      <c r="P4" s="170">
        <f>M4*1+P21</f>
        <v>253279893.01499999</v>
      </c>
      <c r="Q4" s="170">
        <f>P4*(1+Q21)</f>
        <v>257332371.30324</v>
      </c>
      <c r="R4" s="170">
        <f>Q4*(1+R21)</f>
        <v>261707021.61539507</v>
      </c>
      <c r="S4" s="170">
        <f>R4*(1+S21)</f>
        <v>266417748.0044722</v>
      </c>
      <c r="T4" s="170">
        <f>S4*(1+T21)</f>
        <v>271479685.21655715</v>
      </c>
      <c r="U4" s="170">
        <f>T4*(1+U21)</f>
        <v>276909278.9208883</v>
      </c>
      <c r="W4" s="90"/>
      <c r="AD4" s="91"/>
    </row>
    <row r="5" spans="1:30" outlineLevel="1" x14ac:dyDescent="0.35">
      <c r="C5" s="79" t="s">
        <v>117</v>
      </c>
      <c r="G5" s="43">
        <f>'Gross Profit Dev'!C7</f>
        <v>100865000</v>
      </c>
      <c r="H5" s="43">
        <f>'Gross Profit Dev'!D7</f>
        <v>100865000</v>
      </c>
      <c r="I5" s="43">
        <f>'Gross Profit Dev'!E7</f>
        <v>127717000</v>
      </c>
      <c r="J5" s="43">
        <f>'Gross Profit Dev'!F7</f>
        <v>129379000</v>
      </c>
      <c r="K5" s="43">
        <f>'Gross Profit Dev'!G7</f>
        <v>109022000</v>
      </c>
      <c r="L5" s="43">
        <f>'Gross Profit Dev'!H7</f>
        <v>118931000</v>
      </c>
      <c r="M5" s="43">
        <f>'Gross Profit Dev'!I7</f>
        <v>136657000</v>
      </c>
      <c r="N5" s="77">
        <f>'Gross Profit Dev'!J7</f>
        <v>63522000</v>
      </c>
      <c r="O5" s="171"/>
      <c r="P5" s="170">
        <f>M5*1.015</f>
        <v>138706855</v>
      </c>
      <c r="Q5" s="170">
        <f>P5*1.015</f>
        <v>140787457.82499999</v>
      </c>
      <c r="R5" s="170">
        <f t="shared" ref="R5:U5" si="0">Q5*1.015</f>
        <v>142899269.69237497</v>
      </c>
      <c r="S5" s="170">
        <f t="shared" si="0"/>
        <v>145042758.73776057</v>
      </c>
      <c r="T5" s="170">
        <f t="shared" si="0"/>
        <v>147218400.11882696</v>
      </c>
      <c r="U5" s="170">
        <f t="shared" si="0"/>
        <v>149426676.12060934</v>
      </c>
      <c r="W5" s="172" t="s">
        <v>525</v>
      </c>
      <c r="AD5" s="91"/>
    </row>
    <row r="6" spans="1:30" outlineLevel="1" x14ac:dyDescent="0.35">
      <c r="C6" s="79" t="s">
        <v>54</v>
      </c>
      <c r="G6" s="43">
        <f>'Gross Profit Dev'!C9</f>
        <v>23075000</v>
      </c>
      <c r="H6" s="43">
        <f>'Gross Profit Dev'!D9</f>
        <v>28282000</v>
      </c>
      <c r="I6" s="43">
        <f>'Gross Profit Dev'!E9</f>
        <v>35802000</v>
      </c>
      <c r="J6" s="43">
        <f>'Gross Profit Dev'!F9</f>
        <v>37258000</v>
      </c>
      <c r="K6" s="43">
        <f>'Gross Profit Dev'!G9</f>
        <v>21160000</v>
      </c>
      <c r="L6" s="43">
        <f>'Gross Profit Dev'!H9</f>
        <v>31372000</v>
      </c>
      <c r="M6" s="43">
        <f>'Gross Profit Dev'!I9</f>
        <v>36893000</v>
      </c>
      <c r="N6" s="77">
        <f>'Gross Profit Dev'!K9</f>
        <v>19100000</v>
      </c>
      <c r="O6" s="171"/>
      <c r="P6" s="173">
        <f>P4*P17</f>
        <v>34582868.056392781</v>
      </c>
      <c r="Q6" s="173">
        <f t="shared" ref="Q6:U6" si="1">Q4*Q17</f>
        <v>37709517.658327468</v>
      </c>
      <c r="R6" s="173">
        <f t="shared" si="1"/>
        <v>40967649.674672991</v>
      </c>
      <c r="S6" s="173">
        <f t="shared" si="1"/>
        <v>44369244.848861828</v>
      </c>
      <c r="T6" s="173">
        <f t="shared" si="1"/>
        <v>47927057.353155769</v>
      </c>
      <c r="U6" s="173">
        <f t="shared" si="1"/>
        <v>51654691.28942778</v>
      </c>
      <c r="W6" s="90"/>
      <c r="AD6" s="91"/>
    </row>
    <row r="7" spans="1:30" outlineLevel="1" x14ac:dyDescent="0.35">
      <c r="C7" s="79" t="s">
        <v>55</v>
      </c>
      <c r="G7" s="84">
        <f>G6/G4</f>
        <v>0.11281971133865246</v>
      </c>
      <c r="H7" s="84">
        <f>H6/H4</f>
        <v>0.12221375178047691</v>
      </c>
      <c r="I7" s="84">
        <f t="shared" ref="I7:N7" si="2">I6/I4</f>
        <v>0.14107287808379568</v>
      </c>
      <c r="J7" s="84">
        <f t="shared" si="2"/>
        <v>0.15723243637316697</v>
      </c>
      <c r="K7" s="84">
        <f t="shared" si="2"/>
        <v>0.10302020241671109</v>
      </c>
      <c r="L7" s="84">
        <f t="shared" si="2"/>
        <v>0.14024097763198556</v>
      </c>
      <c r="M7" s="84">
        <f t="shared" si="2"/>
        <v>0.14566099015210812</v>
      </c>
      <c r="N7" s="85">
        <f t="shared" si="2"/>
        <v>7.8338551378109231E-2</v>
      </c>
      <c r="O7" s="174"/>
      <c r="P7" s="175">
        <f>P17</f>
        <v>0.13654012422669762</v>
      </c>
      <c r="Q7" s="175">
        <f t="shared" ref="Q7:U7" si="3">Q17</f>
        <v>0.14654012422669763</v>
      </c>
      <c r="R7" s="175">
        <f t="shared" si="3"/>
        <v>0.15654012422669764</v>
      </c>
      <c r="S7" s="175">
        <f t="shared" si="3"/>
        <v>0.16654012422669764</v>
      </c>
      <c r="T7" s="175">
        <f t="shared" si="3"/>
        <v>0.17654012422669765</v>
      </c>
      <c r="U7" s="175">
        <f t="shared" si="3"/>
        <v>0.18654012422669766</v>
      </c>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7856211.2566186674</v>
      </c>
      <c r="Q8" s="173">
        <f t="shared" ref="Q8:U8" si="5">Q6-Q11</f>
        <v>10847749.793970659</v>
      </c>
      <c r="R8" s="173">
        <f t="shared" si="5"/>
        <v>13799159.239104368</v>
      </c>
      <c r="S8" s="173">
        <f t="shared" si="5"/>
        <v>16739058.479693837</v>
      </c>
      <c r="T8" s="173">
        <f t="shared" si="5"/>
        <v>19693790.59617202</v>
      </c>
      <c r="U8" s="173">
        <f t="shared" si="5"/>
        <v>22687898.586213376</v>
      </c>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3.101790340756895E-2</v>
      </c>
      <c r="Q9" s="175">
        <f t="shared" ref="Q9:U9" si="7">Q8/Q4</f>
        <v>4.2154625704621092E-2</v>
      </c>
      <c r="R9" s="175">
        <f t="shared" si="7"/>
        <v>5.2727508623683882E-2</v>
      </c>
      <c r="S9" s="175">
        <f t="shared" si="7"/>
        <v>6.2830117757067927E-2</v>
      </c>
      <c r="T9" s="175">
        <f t="shared" si="7"/>
        <v>7.2542409869314692E-2</v>
      </c>
      <c r="U9" s="175">
        <f t="shared" si="7"/>
        <v>8.1932605056167881E-2</v>
      </c>
      <c r="W9" s="90"/>
      <c r="AD9" s="91"/>
    </row>
    <row r="10" spans="1:30" outlineLevel="1" x14ac:dyDescent="0.35">
      <c r="C10" s="79" t="s">
        <v>50</v>
      </c>
      <c r="G10" s="87">
        <f>'FCF and NWC'!G9</f>
        <v>-51833000</v>
      </c>
      <c r="H10" s="87">
        <f>'FCF and NWC'!H9</f>
        <v>-31978000</v>
      </c>
      <c r="I10" s="87">
        <f>'FCF and NWC'!I9</f>
        <v>-48904000</v>
      </c>
      <c r="J10" s="87">
        <f>'FCF and NWC'!J9</f>
        <v>-35455000</v>
      </c>
      <c r="K10" s="87">
        <f>'FCF and NWC'!K9</f>
        <v>-43633000</v>
      </c>
      <c r="L10" s="87">
        <f>'FCF and NWC'!L9</f>
        <v>-22841000</v>
      </c>
      <c r="M10" s="87">
        <f>-('Cash Flow Statement'!M17+'Cash Flow Statement'!M18-'Cash Flow Statement'!M19)</f>
        <v>-29980200</v>
      </c>
      <c r="N10" s="87">
        <f>M10</f>
        <v>-29980200</v>
      </c>
      <c r="O10" s="176"/>
      <c r="P10" s="177">
        <f>-P6*0.75</f>
        <v>-25937151.042294584</v>
      </c>
      <c r="Q10" s="177">
        <f>-Q6*0.75</f>
        <v>-28282138.243745603</v>
      </c>
      <c r="R10" s="177">
        <f t="shared" ref="R10:U10" si="8">-R6*0.75</f>
        <v>-30725737.256004743</v>
      </c>
      <c r="S10" s="177">
        <f t="shared" si="8"/>
        <v>-33276933.636646371</v>
      </c>
      <c r="T10" s="177">
        <f t="shared" si="8"/>
        <v>-35945293.014866829</v>
      </c>
      <c r="U10" s="177">
        <f t="shared" si="8"/>
        <v>-38741018.467070833</v>
      </c>
      <c r="W10" s="178" t="s">
        <v>524</v>
      </c>
      <c r="AD10" s="91"/>
    </row>
    <row r="11" spans="1:30" outlineLevel="1" x14ac:dyDescent="0.35">
      <c r="C11" s="79" t="s">
        <v>142</v>
      </c>
      <c r="G11" s="87">
        <f>'FCF and NWC'!G10</f>
        <v>19077000</v>
      </c>
      <c r="H11" s="87">
        <f>'FCF and NWC'!H10</f>
        <v>23581000</v>
      </c>
      <c r="I11" s="87">
        <f>'FCF and NWC'!I10</f>
        <v>24244000</v>
      </c>
      <c r="J11" s="87">
        <f>'FCF and NWC'!J10</f>
        <v>27431000</v>
      </c>
      <c r="K11" s="87">
        <f>'FCF and NWC'!K10</f>
        <v>27458000</v>
      </c>
      <c r="L11" s="87">
        <f>'FCF and NWC'!L10</f>
        <v>31632000</v>
      </c>
      <c r="M11" s="87">
        <f>'FCF and NWC'!M10</f>
        <v>30421760</v>
      </c>
      <c r="N11" s="88">
        <f>'FCF and NWC'!N10</f>
        <v>31140835.906998124</v>
      </c>
      <c r="O11" s="176"/>
      <c r="P11" s="177">
        <f>'DCF Base'!P11</f>
        <v>26726656.799774114</v>
      </c>
      <c r="Q11" s="177">
        <f>'DCF Conservative'!Q11</f>
        <v>26861767.864356808</v>
      </c>
      <c r="R11" s="177">
        <f>'DCF Conservative'!R11</f>
        <v>27168490.435568623</v>
      </c>
      <c r="S11" s="177">
        <f>'DCF Conservative'!S11</f>
        <v>27630186.369167991</v>
      </c>
      <c r="T11" s="177">
        <f>'DCF Conservative'!T11</f>
        <v>28233266.75698375</v>
      </c>
      <c r="U11" s="177">
        <f>'[2]D&amp;A Forecast'!U13</f>
        <v>28966792.703214403</v>
      </c>
      <c r="W11" s="90"/>
      <c r="AD11" s="91"/>
    </row>
    <row r="12" spans="1:30" outlineLevel="1" x14ac:dyDescent="0.35">
      <c r="C12" s="79" t="s">
        <v>33</v>
      </c>
      <c r="G12" s="87">
        <f>'FCF and NWC'!G58</f>
        <v>17873616.759999998</v>
      </c>
      <c r="H12" s="87">
        <f>'FCF and NWC'!H58</f>
        <v>1990724.0300000086</v>
      </c>
      <c r="I12" s="87">
        <f>'FCF and NWC'!I58</f>
        <v>11256704.209999993</v>
      </c>
      <c r="J12" s="87">
        <f>'FCF and NWC'!J58</f>
        <v>13874774.710000001</v>
      </c>
      <c r="K12" s="87">
        <f>'FCF and NWC'!K58</f>
        <v>6562071.1300000027</v>
      </c>
      <c r="L12" s="87">
        <f>'FCF and NWC'!L58</f>
        <v>35654615.269999996</v>
      </c>
      <c r="M12" s="87">
        <f>'FCF and NWC'!M58</f>
        <v>4998284</v>
      </c>
      <c r="N12" s="88">
        <f>'FCF and NWC'!N58</f>
        <v>-11145154</v>
      </c>
      <c r="O12" s="176"/>
      <c r="P12" s="177">
        <f>P4*P20</f>
        <v>15254764.268808203</v>
      </c>
      <c r="Q12" s="177">
        <f>Q4*Q20</f>
        <v>15498840.497109136</v>
      </c>
      <c r="R12" s="177">
        <f>R4*R20</f>
        <v>15762320.78555999</v>
      </c>
      <c r="S12" s="177">
        <f>S4*S20</f>
        <v>16046042.55970007</v>
      </c>
      <c r="T12" s="177">
        <f>T4*T20</f>
        <v>16350917.36833437</v>
      </c>
      <c r="U12" s="177">
        <f t="shared" ref="U12" si="9">U4*U20</f>
        <v>16677935.715701059</v>
      </c>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179">
        <v>0.30175000000000002</v>
      </c>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631" t="s">
        <v>415</v>
      </c>
      <c r="D16" s="632"/>
      <c r="E16" s="632"/>
      <c r="F16" s="632"/>
      <c r="G16" s="632"/>
      <c r="H16" s="632"/>
      <c r="I16" s="632"/>
      <c r="J16" s="633"/>
      <c r="K16" s="634"/>
      <c r="L16" s="634"/>
      <c r="M16" s="633"/>
      <c r="N16" s="635" t="s">
        <v>141</v>
      </c>
      <c r="O16" s="633"/>
      <c r="P16" s="633"/>
      <c r="Q16" s="633"/>
      <c r="R16" s="633"/>
      <c r="S16" s="633"/>
      <c r="T16" s="633"/>
      <c r="U16" s="636"/>
      <c r="W16" s="90"/>
      <c r="AD16" s="91"/>
    </row>
    <row r="17" spans="1:30" outlineLevel="1" x14ac:dyDescent="0.35">
      <c r="C17" s="637" t="s">
        <v>527</v>
      </c>
      <c r="D17" s="97"/>
      <c r="E17" s="97"/>
      <c r="F17" s="97"/>
      <c r="G17" s="97"/>
      <c r="H17" s="97"/>
      <c r="I17" s="97"/>
      <c r="K17" s="187"/>
      <c r="L17" s="187"/>
      <c r="N17" s="620" t="s">
        <v>47</v>
      </c>
      <c r="O17" s="68"/>
      <c r="P17" s="159">
        <f>SUM(G7+H7+I7+J7+L7+M7)/6</f>
        <v>0.13654012422669762</v>
      </c>
      <c r="Q17" s="159">
        <f>P17+0.01</f>
        <v>0.14654012422669763</v>
      </c>
      <c r="R17" s="159">
        <f t="shared" ref="R17:U17" si="10">Q17+0.01</f>
        <v>0.15654012422669764</v>
      </c>
      <c r="S17" s="159">
        <f t="shared" si="10"/>
        <v>0.16654012422669764</v>
      </c>
      <c r="T17" s="159">
        <f t="shared" si="10"/>
        <v>0.17654012422669765</v>
      </c>
      <c r="U17" s="638">
        <f t="shared" si="10"/>
        <v>0.18654012422669766</v>
      </c>
      <c r="W17" s="90"/>
      <c r="AD17" s="91"/>
    </row>
    <row r="18" spans="1:30" outlineLevel="1" x14ac:dyDescent="0.35">
      <c r="C18" s="639" t="s">
        <v>702</v>
      </c>
      <c r="D18" s="97"/>
      <c r="E18" s="97"/>
      <c r="F18" s="97"/>
      <c r="G18" s="97"/>
      <c r="H18" s="97"/>
      <c r="I18" s="97"/>
      <c r="K18" s="621"/>
      <c r="L18" s="621"/>
      <c r="N18" s="190" t="s">
        <v>49</v>
      </c>
      <c r="O18" s="68"/>
      <c r="P18" s="623">
        <f>'D&amp;A Forecast'!$N$8</f>
        <v>0.14379060410284303</v>
      </c>
      <c r="Q18" s="623">
        <f>'D&amp;A Forecast'!$N$8</f>
        <v>0.14379060410284303</v>
      </c>
      <c r="R18" s="623">
        <f>'D&amp;A Forecast'!$N$8</f>
        <v>0.14379060410284303</v>
      </c>
      <c r="S18" s="623">
        <f>'D&amp;A Forecast'!$N$8</f>
        <v>0.14379060410284303</v>
      </c>
      <c r="T18" s="623">
        <f>'D&amp;A Forecast'!$N$8</f>
        <v>0.14379060410284303</v>
      </c>
      <c r="U18" s="640">
        <f>'[2]D&amp;A Forecast'!$N$8</f>
        <v>0.14379060410284303</v>
      </c>
      <c r="W18" s="90"/>
      <c r="AD18" s="91"/>
    </row>
    <row r="19" spans="1:30" outlineLevel="1" x14ac:dyDescent="0.35">
      <c r="C19" s="641" t="s">
        <v>528</v>
      </c>
      <c r="D19" s="97"/>
      <c r="E19" s="97"/>
      <c r="F19" s="97"/>
      <c r="G19" s="97"/>
      <c r="H19" s="97"/>
      <c r="I19" s="97"/>
      <c r="K19" s="187"/>
      <c r="L19" s="187"/>
      <c r="N19" s="190" t="s">
        <v>50</v>
      </c>
      <c r="O19" s="68"/>
      <c r="P19" s="624">
        <v>0.75</v>
      </c>
      <c r="Q19" s="624">
        <v>0.75</v>
      </c>
      <c r="R19" s="624">
        <v>0.75</v>
      </c>
      <c r="S19" s="624">
        <v>0.75</v>
      </c>
      <c r="T19" s="624">
        <v>0.75</v>
      </c>
      <c r="U19" s="627">
        <v>0.75</v>
      </c>
      <c r="W19" s="178" t="s">
        <v>406</v>
      </c>
      <c r="AD19" s="91"/>
    </row>
    <row r="20" spans="1:30" outlineLevel="1" x14ac:dyDescent="0.35">
      <c r="C20" s="641" t="s">
        <v>700</v>
      </c>
      <c r="D20" s="97"/>
      <c r="E20" s="97"/>
      <c r="F20" s="97"/>
      <c r="G20" s="97"/>
      <c r="H20" s="97"/>
      <c r="I20" s="97"/>
      <c r="K20" s="187"/>
      <c r="L20" s="187"/>
      <c r="N20" s="190" t="s">
        <v>51</v>
      </c>
      <c r="O20" s="68"/>
      <c r="P20" s="159">
        <f>SUM($H$12:$L$12)/SUM($H$4:$L$4)</f>
        <v>6.0228879944705167E-2</v>
      </c>
      <c r="Q20" s="159">
        <f t="shared" ref="Q20:U20" si="11">SUM($H$12:$L$12)/SUM($H$4:$L$4)</f>
        <v>6.0228879944705167E-2</v>
      </c>
      <c r="R20" s="159">
        <f t="shared" si="11"/>
        <v>6.0228879944705167E-2</v>
      </c>
      <c r="S20" s="159">
        <f t="shared" si="11"/>
        <v>6.0228879944705167E-2</v>
      </c>
      <c r="T20" s="159">
        <f t="shared" si="11"/>
        <v>6.0228879944705167E-2</v>
      </c>
      <c r="U20" s="638">
        <f t="shared" si="11"/>
        <v>6.0228879944705167E-2</v>
      </c>
      <c r="W20" s="90"/>
      <c r="AD20" s="91"/>
    </row>
    <row r="21" spans="1:30" outlineLevel="1" x14ac:dyDescent="0.35">
      <c r="C21" s="641" t="s">
        <v>411</v>
      </c>
      <c r="D21" s="97"/>
      <c r="E21" s="97"/>
      <c r="F21" s="97"/>
      <c r="G21" s="97"/>
      <c r="H21" s="97"/>
      <c r="I21" s="97"/>
      <c r="K21" s="187"/>
      <c r="L21" s="187"/>
      <c r="N21" s="190" t="s">
        <v>163</v>
      </c>
      <c r="O21" s="68"/>
      <c r="P21" s="159">
        <v>1.4999999999999999E-2</v>
      </c>
      <c r="Q21" s="159">
        <f>P21+0.001</f>
        <v>1.6E-2</v>
      </c>
      <c r="R21" s="159">
        <f t="shared" ref="R21:U21" si="12">Q21+0.001</f>
        <v>1.7000000000000001E-2</v>
      </c>
      <c r="S21" s="159">
        <f t="shared" si="12"/>
        <v>1.8000000000000002E-2</v>
      </c>
      <c r="T21" s="159">
        <f t="shared" si="12"/>
        <v>1.9000000000000003E-2</v>
      </c>
      <c r="U21" s="638">
        <f t="shared" si="12"/>
        <v>2.0000000000000004E-2</v>
      </c>
      <c r="W21" s="723" t="s">
        <v>526</v>
      </c>
      <c r="X21" s="724"/>
      <c r="Y21" s="724"/>
      <c r="Z21" s="724"/>
      <c r="AA21" s="724"/>
      <c r="AB21" s="724"/>
      <c r="AC21" s="724"/>
      <c r="AD21" s="725"/>
    </row>
    <row r="22" spans="1:30" outlineLevel="1" x14ac:dyDescent="0.35">
      <c r="C22" s="641" t="s">
        <v>412</v>
      </c>
      <c r="D22" s="97"/>
      <c r="E22" s="97"/>
      <c r="F22" s="97"/>
      <c r="G22" s="97"/>
      <c r="H22" s="97"/>
      <c r="I22" s="97"/>
      <c r="O22" s="68"/>
      <c r="U22" s="642"/>
      <c r="W22" s="723"/>
      <c r="X22" s="724"/>
      <c r="Y22" s="724"/>
      <c r="Z22" s="724"/>
      <c r="AA22" s="724"/>
      <c r="AB22" s="724"/>
      <c r="AC22" s="724"/>
      <c r="AD22" s="725"/>
    </row>
    <row r="23" spans="1:30" outlineLevel="1" x14ac:dyDescent="0.35">
      <c r="C23" s="643"/>
      <c r="D23" s="644"/>
      <c r="E23" s="644"/>
      <c r="F23" s="644"/>
      <c r="G23" s="644"/>
      <c r="H23" s="644"/>
      <c r="I23" s="644"/>
      <c r="J23" s="644"/>
      <c r="K23" s="644"/>
      <c r="L23" s="644"/>
      <c r="M23" s="644"/>
      <c r="N23" s="644"/>
      <c r="O23" s="644"/>
      <c r="P23" s="644"/>
      <c r="Q23" s="644"/>
      <c r="R23" s="644"/>
      <c r="S23" s="644"/>
      <c r="T23" s="644"/>
      <c r="U23" s="645"/>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167" t="s">
        <v>3</v>
      </c>
      <c r="Q26" s="167"/>
      <c r="R26" s="167"/>
      <c r="S26" s="167"/>
      <c r="T26" s="167"/>
      <c r="U26" s="167"/>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W28" s="90"/>
      <c r="AD28" s="91"/>
    </row>
    <row r="29" spans="1:30" x14ac:dyDescent="0.35">
      <c r="C29" s="67" t="s">
        <v>159</v>
      </c>
      <c r="D29" s="106"/>
      <c r="E29" s="106"/>
      <c r="F29" s="107"/>
      <c r="G29" s="200">
        <f t="shared" ref="G29:N29" si="13">G4</f>
        <v>204529862.08000001</v>
      </c>
      <c r="H29" s="200">
        <f t="shared" si="13"/>
        <v>231414219.66</v>
      </c>
      <c r="I29" s="200">
        <f t="shared" si="13"/>
        <v>253783721.47999999</v>
      </c>
      <c r="J29" s="200">
        <f t="shared" si="13"/>
        <v>236961283.94</v>
      </c>
      <c r="K29" s="200">
        <f t="shared" si="13"/>
        <v>205396606.72</v>
      </c>
      <c r="L29" s="200">
        <f t="shared" si="13"/>
        <v>223700665.31</v>
      </c>
      <c r="M29" s="200">
        <f t="shared" si="13"/>
        <v>253279893</v>
      </c>
      <c r="N29" s="201">
        <f t="shared" si="13"/>
        <v>243813546</v>
      </c>
      <c r="O29" s="200"/>
      <c r="P29" s="202">
        <f>P4</f>
        <v>253279893.01499999</v>
      </c>
      <c r="Q29" s="202">
        <f>Q4</f>
        <v>257332371.30324</v>
      </c>
      <c r="R29" s="202">
        <f>R4</f>
        <v>261707021.61539507</v>
      </c>
      <c r="S29" s="202">
        <f>S4</f>
        <v>266417748.0044722</v>
      </c>
      <c r="T29" s="202">
        <f>T4</f>
        <v>271479685.21655715</v>
      </c>
      <c r="U29" s="202">
        <f t="shared" ref="U29" si="14">U4</f>
        <v>276909278.9208883</v>
      </c>
      <c r="W29" s="90"/>
      <c r="AD29" s="91"/>
    </row>
    <row r="30" spans="1:30" x14ac:dyDescent="0.35">
      <c r="C30" s="111"/>
      <c r="D30" s="112"/>
      <c r="E30" s="112"/>
      <c r="F30" s="107"/>
      <c r="G30" s="215"/>
      <c r="H30" s="215"/>
      <c r="I30" s="215"/>
      <c r="J30" s="215"/>
      <c r="K30" s="215"/>
      <c r="L30" s="215"/>
      <c r="M30" s="215"/>
      <c r="N30" s="263"/>
      <c r="O30" s="201"/>
      <c r="P30" s="202"/>
      <c r="Q30" s="236"/>
      <c r="R30" s="236"/>
      <c r="S30" s="236"/>
      <c r="T30" s="236"/>
      <c r="U30" s="205"/>
      <c r="W30" s="90"/>
      <c r="AD30" s="91"/>
    </row>
    <row r="31" spans="1:30" x14ac:dyDescent="0.35">
      <c r="C31" s="79" t="s">
        <v>52</v>
      </c>
      <c r="D31" s="116"/>
      <c r="E31" s="116"/>
      <c r="F31" s="79"/>
      <c r="G31" s="200">
        <f t="shared" ref="G31:N31" si="15">G8</f>
        <v>3998000</v>
      </c>
      <c r="H31" s="200">
        <f t="shared" si="15"/>
        <v>4701000</v>
      </c>
      <c r="I31" s="200">
        <f t="shared" si="15"/>
        <v>11558000</v>
      </c>
      <c r="J31" s="200">
        <f t="shared" si="15"/>
        <v>9827000</v>
      </c>
      <c r="K31" s="200">
        <f t="shared" si="15"/>
        <v>-6298000</v>
      </c>
      <c r="L31" s="200">
        <f t="shared" si="15"/>
        <v>-260000</v>
      </c>
      <c r="M31" s="200">
        <f t="shared" si="15"/>
        <v>6471240</v>
      </c>
      <c r="N31" s="201">
        <f t="shared" si="15"/>
        <v>-12040835.906998124</v>
      </c>
      <c r="O31" s="200"/>
      <c r="P31" s="202">
        <f>P8</f>
        <v>7856211.2566186674</v>
      </c>
      <c r="Q31" s="202">
        <f>Q8</f>
        <v>10847749.793970659</v>
      </c>
      <c r="R31" s="202">
        <f>R8</f>
        <v>13799159.239104368</v>
      </c>
      <c r="S31" s="202">
        <f>S8</f>
        <v>16739058.479693837</v>
      </c>
      <c r="T31" s="202">
        <f>T8</f>
        <v>19693790.59617202</v>
      </c>
      <c r="U31" s="202">
        <f t="shared" ref="U31" si="16">U8</f>
        <v>22687898.586213376</v>
      </c>
      <c r="W31" s="90"/>
      <c r="AD31" s="91"/>
    </row>
    <row r="32" spans="1:30" x14ac:dyDescent="0.35">
      <c r="C32" s="111" t="s">
        <v>5</v>
      </c>
      <c r="D32" s="112"/>
      <c r="E32" s="112"/>
      <c r="F32" s="107"/>
      <c r="G32" s="117">
        <f>G31/G29</f>
        <v>1.9547267862705633E-2</v>
      </c>
      <c r="H32" s="117">
        <f>H31/H29</f>
        <v>2.0314222725409163E-2</v>
      </c>
      <c r="I32" s="117">
        <f t="shared" ref="I32:N32" si="17">I31/I29</f>
        <v>4.5542716186037391E-2</v>
      </c>
      <c r="J32" s="117">
        <f t="shared" si="17"/>
        <v>4.1470909663404144E-2</v>
      </c>
      <c r="K32" s="117">
        <f t="shared" si="17"/>
        <v>-3.066262924482261E-2</v>
      </c>
      <c r="L32" s="117">
        <f t="shared" si="17"/>
        <v>-1.162267441805312E-3</v>
      </c>
      <c r="M32" s="117">
        <f t="shared" si="17"/>
        <v>2.5549758108907604E-2</v>
      </c>
      <c r="N32" s="118">
        <f t="shared" si="17"/>
        <v>-4.9385426300301315E-2</v>
      </c>
      <c r="O32" s="117"/>
      <c r="P32" s="206">
        <f>P31/P29</f>
        <v>3.101790340756895E-2</v>
      </c>
      <c r="Q32" s="206">
        <f t="shared" ref="Q32:U32" si="18">Q31/Q29</f>
        <v>4.2154625704621092E-2</v>
      </c>
      <c r="R32" s="206">
        <f t="shared" si="18"/>
        <v>5.2727508623683882E-2</v>
      </c>
      <c r="S32" s="206">
        <f t="shared" si="18"/>
        <v>6.2830117757067927E-2</v>
      </c>
      <c r="T32" s="206">
        <f t="shared" si="18"/>
        <v>7.2542409869314692E-2</v>
      </c>
      <c r="U32" s="206">
        <f t="shared" si="18"/>
        <v>8.1932605056167881E-2</v>
      </c>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19">-G31*G13</f>
        <v>-1164417.5</v>
      </c>
      <c r="H34" s="208">
        <f t="shared" si="19"/>
        <v>-1369166.25</v>
      </c>
      <c r="I34" s="208">
        <f t="shared" si="19"/>
        <v>-3366267.5</v>
      </c>
      <c r="J34" s="208">
        <f t="shared" si="19"/>
        <v>-2862113.75</v>
      </c>
      <c r="K34" s="208">
        <f t="shared" si="19"/>
        <v>1834292.5</v>
      </c>
      <c r="L34" s="208">
        <f t="shared" si="19"/>
        <v>75725</v>
      </c>
      <c r="M34" s="208">
        <f t="shared" si="19"/>
        <v>-1884748.6500000001</v>
      </c>
      <c r="N34" s="209">
        <f t="shared" si="19"/>
        <v>3506893.4579132036</v>
      </c>
      <c r="O34" s="208"/>
      <c r="P34" s="210">
        <f>-P31*P13</f>
        <v>-2370611.746684683</v>
      </c>
      <c r="Q34" s="210">
        <f>-Q31*Q13</f>
        <v>-3273308.5003306465</v>
      </c>
      <c r="R34" s="210">
        <f>-R31*R13</f>
        <v>-4163896.300399743</v>
      </c>
      <c r="S34" s="210">
        <f>-S31*S13</f>
        <v>-5051010.896247616</v>
      </c>
      <c r="T34" s="210">
        <f>-T31*T13</f>
        <v>-5942601.3123949077</v>
      </c>
      <c r="U34" s="210">
        <f t="shared" ref="U34" si="20">-U31*U13</f>
        <v>-6846073.3983898871</v>
      </c>
      <c r="W34" s="90"/>
      <c r="AD34" s="91"/>
    </row>
    <row r="35" spans="3:30" x14ac:dyDescent="0.35">
      <c r="C35" s="112"/>
      <c r="D35" s="112"/>
      <c r="E35" s="112"/>
      <c r="F35" s="107"/>
      <c r="G35" s="208"/>
      <c r="H35" s="208"/>
      <c r="I35" s="208"/>
      <c r="J35" s="208"/>
      <c r="K35" s="208"/>
      <c r="L35" s="208"/>
      <c r="M35" s="208"/>
      <c r="N35" s="209"/>
      <c r="O35" s="209"/>
      <c r="P35" s="210"/>
      <c r="Q35" s="236"/>
      <c r="R35" s="236"/>
      <c r="S35" s="236"/>
      <c r="T35" s="236"/>
      <c r="U35" s="205"/>
      <c r="W35" s="90"/>
      <c r="AD35" s="91"/>
    </row>
    <row r="36" spans="3:30" x14ac:dyDescent="0.35">
      <c r="C36" s="125" t="s">
        <v>8</v>
      </c>
      <c r="D36" s="126"/>
      <c r="E36" s="126"/>
      <c r="F36" s="127"/>
      <c r="G36" s="212">
        <f t="shared" ref="G36:N36" si="21">G31+G34</f>
        <v>2833582.5</v>
      </c>
      <c r="H36" s="212">
        <f t="shared" si="21"/>
        <v>3331833.75</v>
      </c>
      <c r="I36" s="212">
        <f t="shared" si="21"/>
        <v>8191732.5</v>
      </c>
      <c r="J36" s="212">
        <f t="shared" si="21"/>
        <v>6964886.25</v>
      </c>
      <c r="K36" s="212">
        <f t="shared" si="21"/>
        <v>-4463707.5</v>
      </c>
      <c r="L36" s="212">
        <f t="shared" si="21"/>
        <v>-184275</v>
      </c>
      <c r="M36" s="212">
        <f t="shared" si="21"/>
        <v>4586491.3499999996</v>
      </c>
      <c r="N36" s="213">
        <f t="shared" si="21"/>
        <v>-8533942.4490849208</v>
      </c>
      <c r="O36" s="200"/>
      <c r="P36" s="214">
        <f>P31+P34</f>
        <v>5485599.5099339839</v>
      </c>
      <c r="Q36" s="214">
        <f>Q31+Q34</f>
        <v>7574441.2936400129</v>
      </c>
      <c r="R36" s="214">
        <f>R31+R34</f>
        <v>9635262.9387046248</v>
      </c>
      <c r="S36" s="214">
        <f>S31+S34</f>
        <v>11688047.583446221</v>
      </c>
      <c r="T36" s="214">
        <f>T31+T34</f>
        <v>13751189.283777112</v>
      </c>
      <c r="U36" s="214">
        <f t="shared" ref="U36" si="22">U31+U34</f>
        <v>15841825.187823489</v>
      </c>
      <c r="W36" s="90"/>
      <c r="AD36" s="91"/>
    </row>
    <row r="37" spans="3:30" x14ac:dyDescent="0.35">
      <c r="C37" s="112"/>
      <c r="D37" s="112"/>
      <c r="E37" s="112"/>
      <c r="F37" s="107"/>
      <c r="G37" s="43"/>
      <c r="H37" s="43"/>
      <c r="I37" s="43"/>
      <c r="J37" s="43"/>
      <c r="K37" s="43"/>
      <c r="L37" s="43"/>
      <c r="M37" s="208"/>
      <c r="N37" s="209"/>
      <c r="O37" s="201"/>
      <c r="P37" s="210"/>
      <c r="Q37" s="236"/>
      <c r="R37" s="236"/>
      <c r="S37" s="236"/>
      <c r="T37" s="236"/>
      <c r="U37" s="205"/>
      <c r="W37" s="90"/>
      <c r="AD37" s="91"/>
    </row>
    <row r="38" spans="3:30" x14ac:dyDescent="0.35">
      <c r="C38" s="133" t="s">
        <v>9</v>
      </c>
      <c r="D38" s="112"/>
      <c r="E38" s="112"/>
      <c r="F38" s="112"/>
      <c r="G38" s="208"/>
      <c r="H38" s="208"/>
      <c r="I38" s="208"/>
      <c r="J38" s="208"/>
      <c r="K38" s="208"/>
      <c r="L38" s="208"/>
      <c r="M38" s="208"/>
      <c r="N38" s="209"/>
      <c r="O38" s="209"/>
      <c r="P38" s="210"/>
      <c r="Q38" s="236"/>
      <c r="R38" s="236"/>
      <c r="S38" s="236"/>
      <c r="T38" s="236"/>
      <c r="U38" s="205"/>
      <c r="W38" s="90"/>
      <c r="AD38" s="91"/>
    </row>
    <row r="39" spans="3:30" x14ac:dyDescent="0.35">
      <c r="C39" s="134" t="s">
        <v>160</v>
      </c>
      <c r="D39" s="112"/>
      <c r="E39" s="112"/>
      <c r="F39" s="107"/>
      <c r="G39" s="208">
        <f t="shared" ref="G39:N39" si="23">G11</f>
        <v>19077000</v>
      </c>
      <c r="H39" s="208">
        <f t="shared" si="23"/>
        <v>23581000</v>
      </c>
      <c r="I39" s="208">
        <f t="shared" si="23"/>
        <v>24244000</v>
      </c>
      <c r="J39" s="208">
        <f t="shared" si="23"/>
        <v>27431000</v>
      </c>
      <c r="K39" s="208">
        <f t="shared" si="23"/>
        <v>27458000</v>
      </c>
      <c r="L39" s="208">
        <f t="shared" si="23"/>
        <v>31632000</v>
      </c>
      <c r="M39" s="208">
        <f t="shared" si="23"/>
        <v>30421760</v>
      </c>
      <c r="N39" s="209">
        <f t="shared" si="23"/>
        <v>31140835.906998124</v>
      </c>
      <c r="O39" s="208"/>
      <c r="P39" s="210">
        <f>P11</f>
        <v>26726656.799774114</v>
      </c>
      <c r="Q39" s="210">
        <f>Q11</f>
        <v>26861767.864356808</v>
      </c>
      <c r="R39" s="210">
        <f>R11</f>
        <v>27168490.435568623</v>
      </c>
      <c r="S39" s="210">
        <f>S11</f>
        <v>27630186.369167991</v>
      </c>
      <c r="T39" s="210">
        <f>T11</f>
        <v>28233266.75698375</v>
      </c>
      <c r="U39" s="210">
        <f t="shared" ref="U39" si="24">U11</f>
        <v>28966792.703214403</v>
      </c>
      <c r="W39" s="90"/>
      <c r="AD39" s="91"/>
    </row>
    <row r="40" spans="3:30" x14ac:dyDescent="0.35">
      <c r="C40" s="135" t="s">
        <v>10</v>
      </c>
      <c r="D40" s="112"/>
      <c r="E40" s="112"/>
      <c r="F40" s="107"/>
      <c r="G40" s="117">
        <f t="shared" ref="G40:N40" si="25">G39/G29</f>
        <v>9.327244347594682E-2</v>
      </c>
      <c r="H40" s="117">
        <f t="shared" si="25"/>
        <v>0.10189952905506774</v>
      </c>
      <c r="I40" s="117">
        <f t="shared" si="25"/>
        <v>9.5530161897758301E-2</v>
      </c>
      <c r="J40" s="117">
        <f t="shared" si="25"/>
        <v>0.11576152670976282</v>
      </c>
      <c r="K40" s="117">
        <f t="shared" si="25"/>
        <v>0.13368283166153369</v>
      </c>
      <c r="L40" s="117">
        <f t="shared" si="25"/>
        <v>0.14140324507379087</v>
      </c>
      <c r="M40" s="117">
        <f t="shared" si="25"/>
        <v>0.12011123204320052</v>
      </c>
      <c r="N40" s="118">
        <f t="shared" si="25"/>
        <v>0.12772397767841054</v>
      </c>
      <c r="O40" s="117"/>
      <c r="P40" s="206">
        <f>P39/P29</f>
        <v>0.10552222081912867</v>
      </c>
      <c r="Q40" s="206">
        <f>Q39/Q29</f>
        <v>0.10438549852207653</v>
      </c>
      <c r="R40" s="206">
        <f>R39/R29</f>
        <v>0.10381261560301376</v>
      </c>
      <c r="S40" s="206">
        <f>S39/S29</f>
        <v>0.10371000646962972</v>
      </c>
      <c r="T40" s="206">
        <f>T39/T29</f>
        <v>0.10399771435738295</v>
      </c>
      <c r="U40" s="206">
        <f t="shared" ref="U40" si="26">U39/U29</f>
        <v>0.10460751917052978</v>
      </c>
      <c r="W40" s="90"/>
      <c r="AD40" s="91"/>
    </row>
    <row r="41" spans="3:30" x14ac:dyDescent="0.35">
      <c r="C41" s="111"/>
      <c r="D41" s="112"/>
      <c r="E41" s="112"/>
      <c r="F41" s="107"/>
      <c r="G41" s="120"/>
      <c r="H41" s="120"/>
      <c r="I41" s="120"/>
      <c r="J41" s="120"/>
      <c r="K41" s="120"/>
      <c r="L41" s="120"/>
      <c r="M41" s="120"/>
      <c r="N41" s="121"/>
      <c r="O41" s="121"/>
      <c r="P41" s="207"/>
      <c r="Q41" s="205"/>
      <c r="R41" s="205"/>
      <c r="S41" s="205"/>
      <c r="T41" s="205"/>
      <c r="U41" s="205"/>
      <c r="W41" s="90"/>
      <c r="AD41" s="91"/>
    </row>
    <row r="42" spans="3:30" x14ac:dyDescent="0.35">
      <c r="C42" s="112" t="s">
        <v>11</v>
      </c>
      <c r="D42" s="112"/>
      <c r="E42" s="112"/>
      <c r="F42" s="107"/>
      <c r="G42" s="208">
        <v>0</v>
      </c>
      <c r="H42" s="208">
        <f>'FCF and NWC'!H30</f>
        <v>15882892.729999989</v>
      </c>
      <c r="I42" s="208">
        <f>'FCF and NWC'!I30</f>
        <v>-9265980.1799999848</v>
      </c>
      <c r="J42" s="208">
        <f>'FCF and NWC'!J30</f>
        <v>-2618070.5000000075</v>
      </c>
      <c r="K42" s="208">
        <f>'FCF and NWC'!K30</f>
        <v>7312703.5799999982</v>
      </c>
      <c r="L42" s="208">
        <f>'FCF and NWC'!L30</f>
        <v>-29092544.139999993</v>
      </c>
      <c r="M42" s="208">
        <f>'FCF and NWC'!M30</f>
        <v>30656331.269999996</v>
      </c>
      <c r="N42" s="209">
        <f>'FCF and NWC'!N30</f>
        <v>16143438</v>
      </c>
      <c r="O42" s="208"/>
      <c r="P42" s="210">
        <f>-(P12-N12)</f>
        <v>-26399918.268808201</v>
      </c>
      <c r="Q42" s="210">
        <f>-(Q12-P12)</f>
        <v>-244076.22830093279</v>
      </c>
      <c r="R42" s="210">
        <f t="shared" ref="R42:U42" si="27">-(R12-Q12)</f>
        <v>-263480.2884508539</v>
      </c>
      <c r="S42" s="210">
        <f t="shared" si="27"/>
        <v>-283721.77414008044</v>
      </c>
      <c r="T42" s="210">
        <f t="shared" si="27"/>
        <v>-304874.80863429978</v>
      </c>
      <c r="U42" s="210">
        <f t="shared" si="27"/>
        <v>-327018.34736668877</v>
      </c>
      <c r="W42" s="90"/>
      <c r="AD42" s="91"/>
    </row>
    <row r="43" spans="3:30" x14ac:dyDescent="0.35">
      <c r="C43" s="111" t="s">
        <v>12</v>
      </c>
      <c r="D43" s="112"/>
      <c r="E43" s="112"/>
      <c r="F43" s="107"/>
      <c r="G43" s="120">
        <f t="shared" ref="G43:N43" si="28">G42/G29</f>
        <v>0</v>
      </c>
      <c r="H43" s="117">
        <f t="shared" si="28"/>
        <v>6.863403965985998E-2</v>
      </c>
      <c r="I43" s="117">
        <f t="shared" si="28"/>
        <v>-3.6511325966705914E-2</v>
      </c>
      <c r="J43" s="117">
        <f t="shared" si="28"/>
        <v>-1.1048515843891689E-2</v>
      </c>
      <c r="K43" s="117">
        <f t="shared" si="28"/>
        <v>3.5602845133506977E-2</v>
      </c>
      <c r="L43" s="117">
        <f t="shared" si="28"/>
        <v>-0.13005121866617658</v>
      </c>
      <c r="M43" s="117">
        <f t="shared" si="28"/>
        <v>0.121037366633758</v>
      </c>
      <c r="N43" s="118">
        <f t="shared" si="28"/>
        <v>6.6212227601168641E-2</v>
      </c>
      <c r="O43" s="117"/>
      <c r="P43" s="206">
        <f>P42/P29</f>
        <v>-0.10423219133010578</v>
      </c>
      <c r="Q43" s="206">
        <f>Q42/Q29</f>
        <v>-9.4848629834181958E-4</v>
      </c>
      <c r="R43" s="206">
        <f>R42/R29</f>
        <v>-1.0067757709537684E-3</v>
      </c>
      <c r="S43" s="206">
        <f>S42/S29</f>
        <v>-1.0649507259378147E-3</v>
      </c>
      <c r="T43" s="206">
        <f>T42/T29</f>
        <v>-1.1230115004410132E-3</v>
      </c>
      <c r="U43" s="206">
        <f t="shared" ref="U43" si="29">U42/U29</f>
        <v>-1.1809584302883414E-3</v>
      </c>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0">G10</f>
        <v>-51833000</v>
      </c>
      <c r="H45" s="208">
        <f t="shared" si="30"/>
        <v>-31978000</v>
      </c>
      <c r="I45" s="208">
        <f t="shared" si="30"/>
        <v>-48904000</v>
      </c>
      <c r="J45" s="208">
        <f t="shared" si="30"/>
        <v>-35455000</v>
      </c>
      <c r="K45" s="208">
        <f t="shared" si="30"/>
        <v>-43633000</v>
      </c>
      <c r="L45" s="208">
        <f t="shared" si="30"/>
        <v>-22841000</v>
      </c>
      <c r="M45" s="208">
        <f t="shared" si="30"/>
        <v>-29980200</v>
      </c>
      <c r="N45" s="209">
        <f t="shared" si="30"/>
        <v>-29980200</v>
      </c>
      <c r="O45" s="208"/>
      <c r="P45" s="210">
        <f>P10</f>
        <v>-25937151.042294584</v>
      </c>
      <c r="Q45" s="210">
        <f>Q10</f>
        <v>-28282138.243745603</v>
      </c>
      <c r="R45" s="210">
        <f>R10</f>
        <v>-30725737.256004743</v>
      </c>
      <c r="S45" s="210">
        <f>S10</f>
        <v>-33276933.636646371</v>
      </c>
      <c r="T45" s="210">
        <f>T10</f>
        <v>-35945293.014866829</v>
      </c>
      <c r="U45" s="210">
        <f t="shared" ref="U45" si="31">U10</f>
        <v>-38741018.467070833</v>
      </c>
      <c r="W45" s="90"/>
      <c r="AD45" s="91"/>
    </row>
    <row r="46" spans="3:30" x14ac:dyDescent="0.35">
      <c r="C46" s="111" t="s">
        <v>12</v>
      </c>
      <c r="D46" s="112"/>
      <c r="E46" s="112"/>
      <c r="F46" s="107"/>
      <c r="G46" s="117">
        <f t="shared" ref="G46:N46" si="32">-(G45/G29)</f>
        <v>0.25342509633007032</v>
      </c>
      <c r="H46" s="117">
        <f t="shared" si="32"/>
        <v>0.13818511259585922</v>
      </c>
      <c r="I46" s="117">
        <f t="shared" si="32"/>
        <v>0.19269951482626513</v>
      </c>
      <c r="J46" s="117">
        <f t="shared" si="32"/>
        <v>0.14962359846504467</v>
      </c>
      <c r="K46" s="117">
        <f t="shared" si="32"/>
        <v>0.21243291550323037</v>
      </c>
      <c r="L46" s="117">
        <f t="shared" si="32"/>
        <v>0.10210519476259666</v>
      </c>
      <c r="M46" s="117">
        <f t="shared" si="32"/>
        <v>0.11836786428206522</v>
      </c>
      <c r="N46" s="118">
        <f t="shared" si="32"/>
        <v>0.12296363549874297</v>
      </c>
      <c r="O46" s="117"/>
      <c r="P46" s="206">
        <f>-(P45/P29)</f>
        <v>0.10240509317002321</v>
      </c>
      <c r="Q46" s="206">
        <f>-(Q45/Q29)</f>
        <v>0.10990509317002323</v>
      </c>
      <c r="R46" s="206">
        <f>-(R45/R29)</f>
        <v>0.11740509317002323</v>
      </c>
      <c r="S46" s="206">
        <f>-(S45/S29)</f>
        <v>0.12490509317002324</v>
      </c>
      <c r="T46" s="206">
        <f>-(T45/T29)</f>
        <v>0.13240509317002325</v>
      </c>
      <c r="U46" s="206">
        <f t="shared" ref="U46" si="33">-(U45/U29)</f>
        <v>0.13990509317002325</v>
      </c>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4">H36++H39+H42+H45</f>
        <v>10817726.479999989</v>
      </c>
      <c r="I48" s="212">
        <f t="shared" si="34"/>
        <v>-25734247.679999985</v>
      </c>
      <c r="J48" s="212">
        <f t="shared" si="34"/>
        <v>-3677184.2500000075</v>
      </c>
      <c r="K48" s="212">
        <f t="shared" si="34"/>
        <v>-13326003.920000002</v>
      </c>
      <c r="L48" s="212">
        <f t="shared" si="34"/>
        <v>-20485819.139999993</v>
      </c>
      <c r="M48" s="212">
        <f t="shared" si="34"/>
        <v>35684382.619999997</v>
      </c>
      <c r="N48" s="213">
        <f t="shared" si="34"/>
        <v>8770131.457913205</v>
      </c>
      <c r="O48" s="200"/>
      <c r="P48" s="214">
        <f>P36+P39+P42+P45</f>
        <v>-20124813.001394689</v>
      </c>
      <c r="Q48" s="214">
        <f>Q36+Q39+Q42+Q45</f>
        <v>5909994.6859502867</v>
      </c>
      <c r="R48" s="214">
        <f t="shared" ref="R48:T48" si="35">R36+R39+R42+R45</f>
        <v>5814535.8298176527</v>
      </c>
      <c r="S48" s="214">
        <f t="shared" si="35"/>
        <v>5757578.5418277569</v>
      </c>
      <c r="T48" s="214">
        <f t="shared" si="35"/>
        <v>5734288.2172597349</v>
      </c>
      <c r="U48" s="214">
        <f>U36+U39+U42+U45</f>
        <v>5740581.0766003728</v>
      </c>
      <c r="W48" s="90"/>
      <c r="AD48" s="91"/>
    </row>
    <row r="49" spans="1:30" x14ac:dyDescent="0.35">
      <c r="C49" s="111" t="s">
        <v>6</v>
      </c>
      <c r="D49" s="112"/>
      <c r="E49" s="112"/>
      <c r="F49" s="107"/>
      <c r="G49" s="120"/>
      <c r="H49" s="117">
        <f>-(H48/G48-1)</f>
        <v>1.3615258185606156</v>
      </c>
      <c r="I49" s="117">
        <f t="shared" ref="I49:N49" si="36">-(I48/H48-1)</f>
        <v>3.3788961319717163</v>
      </c>
      <c r="J49" s="117">
        <f t="shared" si="36"/>
        <v>0.85710931612514851</v>
      </c>
      <c r="K49" s="117">
        <f t="shared" si="36"/>
        <v>-2.6239695957579432</v>
      </c>
      <c r="L49" s="117">
        <f t="shared" si="36"/>
        <v>-0.53728148835783851</v>
      </c>
      <c r="M49" s="117">
        <f t="shared" si="36"/>
        <v>2.7419065538035405</v>
      </c>
      <c r="N49" s="117">
        <f t="shared" si="36"/>
        <v>0.75423053969279508</v>
      </c>
      <c r="O49" s="117"/>
      <c r="P49" s="206">
        <f>-(P48/N48-1)</f>
        <v>3.2946991271420756</v>
      </c>
      <c r="Q49" s="206">
        <f>-(Q48/P48-1)</f>
        <v>1.2936670609332226</v>
      </c>
      <c r="R49" s="206">
        <f t="shared" ref="R49:U49" si="37">-(R48/Q48-1)</f>
        <v>1.6152105239547243E-2</v>
      </c>
      <c r="S49" s="206">
        <f t="shared" si="37"/>
        <v>9.7956723729883954E-3</v>
      </c>
      <c r="T49" s="206">
        <f t="shared" si="37"/>
        <v>4.0451596793378286E-3</v>
      </c>
      <c r="U49" s="206">
        <f t="shared" si="37"/>
        <v>-1.0974089725201974E-3</v>
      </c>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8">G6</f>
        <v>23075000</v>
      </c>
      <c r="H51" s="212">
        <f t="shared" si="38"/>
        <v>28282000</v>
      </c>
      <c r="I51" s="212">
        <f t="shared" si="38"/>
        <v>35802000</v>
      </c>
      <c r="J51" s="212">
        <f t="shared" si="38"/>
        <v>37258000</v>
      </c>
      <c r="K51" s="212">
        <f t="shared" si="38"/>
        <v>21160000</v>
      </c>
      <c r="L51" s="212">
        <f t="shared" si="38"/>
        <v>31372000</v>
      </c>
      <c r="M51" s="212">
        <f t="shared" si="38"/>
        <v>36893000</v>
      </c>
      <c r="N51" s="213">
        <f t="shared" si="38"/>
        <v>19100000</v>
      </c>
      <c r="O51" s="200"/>
      <c r="P51" s="214">
        <f>P6</f>
        <v>34582868.056392781</v>
      </c>
      <c r="Q51" s="214">
        <f>Q6</f>
        <v>37709517.658327468</v>
      </c>
      <c r="R51" s="214">
        <f>R6</f>
        <v>40967649.674672991</v>
      </c>
      <c r="S51" s="214">
        <f>S6</f>
        <v>44369244.848861828</v>
      </c>
      <c r="T51" s="214">
        <f>T6</f>
        <v>47927057.353155769</v>
      </c>
      <c r="U51" s="214">
        <f t="shared" ref="U51" si="39">U6</f>
        <v>51654691.28942778</v>
      </c>
      <c r="W51" s="90"/>
      <c r="AD51" s="91"/>
    </row>
    <row r="52" spans="1:30" x14ac:dyDescent="0.35">
      <c r="B52" s="67"/>
      <c r="C52" s="111" t="s">
        <v>6</v>
      </c>
      <c r="D52" s="112"/>
      <c r="E52" s="112"/>
      <c r="F52" s="107"/>
      <c r="G52" s="120"/>
      <c r="H52" s="117">
        <f>H51/G51-1</f>
        <v>0.22565547128927421</v>
      </c>
      <c r="I52" s="117">
        <f t="shared" ref="I52:N52" si="40">I51/H51-1</f>
        <v>0.26589350116681998</v>
      </c>
      <c r="J52" s="117">
        <f t="shared" si="40"/>
        <v>4.0668119099491751E-2</v>
      </c>
      <c r="K52" s="117">
        <f t="shared" si="40"/>
        <v>-0.43206828063771541</v>
      </c>
      <c r="L52" s="117">
        <f t="shared" si="40"/>
        <v>0.48260869565217401</v>
      </c>
      <c r="M52" s="117">
        <f t="shared" si="40"/>
        <v>0.17598495473670783</v>
      </c>
      <c r="N52" s="118">
        <f t="shared" si="40"/>
        <v>-0.48228661263654349</v>
      </c>
      <c r="O52" s="117"/>
      <c r="P52" s="206">
        <f>P51/N51-1</f>
        <v>0.81062136420904607</v>
      </c>
      <c r="Q52" s="206">
        <f t="shared" ref="Q52:U52" si="41">Q51/P51-1</f>
        <v>9.0410361478296064E-2</v>
      </c>
      <c r="R52" s="206">
        <f t="shared" si="41"/>
        <v>8.6400787352050035E-2</v>
      </c>
      <c r="S52" s="206">
        <f t="shared" si="41"/>
        <v>8.3031250296298209E-2</v>
      </c>
      <c r="T52" s="206">
        <f t="shared" si="41"/>
        <v>8.0186456100688197E-2</v>
      </c>
      <c r="U52" s="206">
        <f t="shared" si="41"/>
        <v>7.7777233615753394E-2</v>
      </c>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x14ac:dyDescent="0.35">
      <c r="A55" s="37"/>
      <c r="B55" s="37" t="s">
        <v>437</v>
      </c>
      <c r="C55" s="37"/>
      <c r="D55" s="37"/>
      <c r="E55" s="37"/>
      <c r="F55" s="218"/>
      <c r="G55" s="218"/>
      <c r="H55" s="218"/>
      <c r="I55" s="218"/>
      <c r="J55" s="218"/>
      <c r="K55" s="218"/>
      <c r="L55" s="142"/>
      <c r="M55" s="142"/>
      <c r="N55" s="142"/>
      <c r="O55" s="219"/>
      <c r="P55" s="168" t="s">
        <v>129</v>
      </c>
      <c r="Q55" s="168" t="s">
        <v>130</v>
      </c>
      <c r="R55" s="168" t="s">
        <v>131</v>
      </c>
      <c r="S55" s="168" t="s">
        <v>138</v>
      </c>
      <c r="T55" s="168" t="s">
        <v>139</v>
      </c>
      <c r="U55" s="168" t="s">
        <v>708</v>
      </c>
      <c r="W55" s="90"/>
      <c r="AD55" s="91"/>
    </row>
    <row r="56" spans="1:30" x14ac:dyDescent="0.35">
      <c r="J56" s="195">
        <v>0</v>
      </c>
      <c r="K56" s="195">
        <f>J56+1</f>
        <v>1</v>
      </c>
      <c r="L56" s="195">
        <f t="shared" ref="L56:N56" si="42">K56+1</f>
        <v>2</v>
      </c>
      <c r="M56" s="195">
        <f t="shared" si="42"/>
        <v>3</v>
      </c>
      <c r="N56" s="195">
        <f t="shared" si="42"/>
        <v>4</v>
      </c>
      <c r="O56" s="219"/>
      <c r="P56" s="195">
        <v>0</v>
      </c>
      <c r="Q56" s="195">
        <f>P56+1</f>
        <v>1</v>
      </c>
      <c r="R56" s="195">
        <f t="shared" ref="R56:U56" si="43">Q56+1</f>
        <v>2</v>
      </c>
      <c r="S56" s="195">
        <f t="shared" si="43"/>
        <v>3</v>
      </c>
      <c r="T56" s="195">
        <f t="shared" si="43"/>
        <v>4</v>
      </c>
      <c r="U56" s="195">
        <f t="shared" si="43"/>
        <v>5</v>
      </c>
      <c r="W56" s="90"/>
      <c r="AD56" s="91"/>
    </row>
    <row r="57" spans="1:30" x14ac:dyDescent="0.35">
      <c r="C57" s="133" t="s">
        <v>15</v>
      </c>
      <c r="D57" s="133"/>
      <c r="E57" s="133"/>
      <c r="F57" s="223"/>
      <c r="G57" s="203"/>
      <c r="H57" s="203"/>
      <c r="I57" s="203"/>
      <c r="J57" s="203"/>
      <c r="K57" s="203"/>
      <c r="L57" s="203"/>
      <c r="M57" s="203"/>
      <c r="N57" s="203"/>
      <c r="O57" s="203"/>
      <c r="P57" s="210"/>
      <c r="Q57" s="210">
        <f>Q48</f>
        <v>5909994.6859502867</v>
      </c>
      <c r="R57" s="210">
        <f>R48</f>
        <v>5814535.8298176527</v>
      </c>
      <c r="S57" s="210">
        <f>S48</f>
        <v>5757578.5418277569</v>
      </c>
      <c r="T57" s="210">
        <f>T48</f>
        <v>5734288.2172597349</v>
      </c>
      <c r="U57" s="210">
        <f t="shared" ref="U57" si="44">U48</f>
        <v>5740581.0766003728</v>
      </c>
      <c r="V57" s="222"/>
      <c r="W57" s="221"/>
      <c r="X57" s="222"/>
      <c r="AD57" s="91"/>
    </row>
    <row r="58" spans="1:30" x14ac:dyDescent="0.35">
      <c r="C58" s="224" t="s">
        <v>16</v>
      </c>
      <c r="D58" s="224"/>
      <c r="E58" s="224"/>
      <c r="F58" s="127"/>
      <c r="G58" s="225"/>
      <c r="H58" s="225"/>
      <c r="I58" s="225"/>
      <c r="J58" s="225"/>
      <c r="K58" s="225"/>
      <c r="L58" s="225"/>
      <c r="M58" s="225"/>
      <c r="N58" s="225"/>
      <c r="O58" s="132"/>
      <c r="P58" s="226"/>
      <c r="Q58" s="227"/>
      <c r="R58" s="227"/>
      <c r="S58" s="227"/>
      <c r="T58" s="344"/>
      <c r="U58" s="344">
        <f>($U$57*(1+H79))/($H$78-H79)</f>
        <v>175482970.99877027</v>
      </c>
      <c r="V58" s="222"/>
      <c r="W58" s="221"/>
      <c r="X58" s="222"/>
      <c r="AD58" s="91"/>
    </row>
    <row r="59" spans="1:30" x14ac:dyDescent="0.35">
      <c r="C59" s="131" t="s">
        <v>17</v>
      </c>
      <c r="D59" s="131"/>
      <c r="E59" s="131"/>
      <c r="F59" s="107"/>
      <c r="G59" s="132"/>
      <c r="H59" s="132"/>
      <c r="I59" s="132"/>
      <c r="J59" s="132"/>
      <c r="K59" s="132"/>
      <c r="L59" s="132"/>
      <c r="M59" s="132"/>
      <c r="N59" s="132"/>
      <c r="O59" s="132"/>
      <c r="P59" s="210"/>
      <c r="Q59" s="210">
        <f>Q57+Q58</f>
        <v>5909994.6859502867</v>
      </c>
      <c r="R59" s="210">
        <f t="shared" ref="R59" si="45">R57+R58</f>
        <v>5814535.8298176527</v>
      </c>
      <c r="S59" s="210">
        <f>S57+S58</f>
        <v>5757578.5418277569</v>
      </c>
      <c r="T59" s="210">
        <f>T57+T58</f>
        <v>5734288.2172597349</v>
      </c>
      <c r="U59" s="210">
        <f>U57+U58</f>
        <v>181223552.07537064</v>
      </c>
      <c r="V59" s="222"/>
      <c r="W59" s="221"/>
      <c r="X59" s="222"/>
      <c r="AD59" s="91"/>
    </row>
    <row r="60" spans="1:30" x14ac:dyDescent="0.35">
      <c r="C60" s="131" t="s">
        <v>18</v>
      </c>
      <c r="D60" s="131"/>
      <c r="E60" s="131"/>
      <c r="F60" s="107"/>
      <c r="G60" s="228"/>
      <c r="H60" s="228"/>
      <c r="I60" s="228"/>
      <c r="J60" s="228"/>
      <c r="K60" s="228"/>
      <c r="L60" s="228"/>
      <c r="M60" s="228"/>
      <c r="N60" s="228"/>
      <c r="O60" s="228"/>
      <c r="P60" s="345"/>
      <c r="Q60" s="345">
        <f>1/(1+$H$78)^Q56</f>
        <v>0.95401301111165215</v>
      </c>
      <c r="R60" s="345">
        <f>1/(1+$H$78)^R56</f>
        <v>0.91014082537032126</v>
      </c>
      <c r="S60" s="345">
        <f>1/(1+$H$78)^S56</f>
        <v>0.8682861893471846</v>
      </c>
      <c r="T60" s="345">
        <f>1/(1+$H$78)^T56</f>
        <v>0.8283563220057697</v>
      </c>
      <c r="U60" s="345">
        <f>1/(1+$H$78)^U56</f>
        <v>0.79026270903009765</v>
      </c>
      <c r="V60" s="230"/>
      <c r="W60" s="231"/>
      <c r="X60" s="230"/>
      <c r="AD60" s="91"/>
    </row>
    <row r="61" spans="1:30" x14ac:dyDescent="0.35">
      <c r="C61" s="131" t="s">
        <v>19</v>
      </c>
      <c r="D61" s="131"/>
      <c r="E61" s="131"/>
      <c r="F61" s="107"/>
      <c r="G61" s="132"/>
      <c r="H61" s="132"/>
      <c r="I61" s="132"/>
      <c r="J61" s="132"/>
      <c r="K61" s="132"/>
      <c r="L61" s="132"/>
      <c r="M61" s="132"/>
      <c r="N61" s="132"/>
      <c r="O61" s="132"/>
      <c r="P61" s="210"/>
      <c r="Q61" s="210">
        <f t="shared" ref="Q61:S61" si="46">Q59*Q60</f>
        <v>5638211.8259972958</v>
      </c>
      <c r="R61" s="210">
        <f t="shared" si="46"/>
        <v>5292046.4392955443</v>
      </c>
      <c r="S61" s="210">
        <f t="shared" si="46"/>
        <v>4999225.9319507424</v>
      </c>
      <c r="T61" s="210">
        <f>T59*T60</f>
        <v>4750033.8969702963</v>
      </c>
      <c r="U61" s="210">
        <f>U59*U60</f>
        <v>143214215.20313936</v>
      </c>
      <c r="V61" s="222"/>
      <c r="W61" s="221"/>
      <c r="X61" s="222"/>
      <c r="AD61" s="91"/>
    </row>
    <row r="62" spans="1:30" x14ac:dyDescent="0.35">
      <c r="C62" s="346" t="s">
        <v>210</v>
      </c>
      <c r="D62" s="154"/>
      <c r="E62" s="154"/>
      <c r="F62" s="347"/>
      <c r="G62" s="154"/>
      <c r="H62" s="154"/>
      <c r="I62" s="154"/>
      <c r="J62" s="154"/>
      <c r="K62" s="154"/>
      <c r="L62" s="154"/>
      <c r="M62" s="154"/>
      <c r="N62" s="154"/>
      <c r="O62" s="154"/>
      <c r="P62" s="348"/>
      <c r="Q62" s="348"/>
      <c r="R62" s="348"/>
      <c r="S62" s="348"/>
      <c r="T62" s="349"/>
      <c r="U62" s="349">
        <f>SUM(Q61:U61)</f>
        <v>163893733.29735324</v>
      </c>
      <c r="W62" s="90"/>
      <c r="AD62" s="91"/>
    </row>
    <row r="63" spans="1:30" x14ac:dyDescent="0.35">
      <c r="O63" s="68"/>
      <c r="W63" s="90"/>
      <c r="AD63" s="91"/>
    </row>
    <row r="64" spans="1:30" x14ac:dyDescent="0.35">
      <c r="A64" s="37"/>
      <c r="B64" s="37" t="s">
        <v>512</v>
      </c>
      <c r="C64" s="37"/>
      <c r="D64" s="37"/>
      <c r="E64" s="37"/>
      <c r="F64" s="218"/>
      <c r="G64" s="218"/>
      <c r="H64" s="218"/>
      <c r="I64" s="218"/>
      <c r="J64" s="218"/>
      <c r="K64" s="218"/>
      <c r="L64" s="142"/>
      <c r="M64" s="142"/>
      <c r="N64" s="142"/>
      <c r="O64" s="219"/>
      <c r="P64" s="168" t="s">
        <v>129</v>
      </c>
      <c r="Q64" s="168" t="s">
        <v>130</v>
      </c>
      <c r="R64" s="168" t="s">
        <v>131</v>
      </c>
      <c r="S64" s="168" t="s">
        <v>138</v>
      </c>
      <c r="T64" s="168" t="s">
        <v>139</v>
      </c>
      <c r="U64" s="168" t="s">
        <v>708</v>
      </c>
      <c r="W64" s="90"/>
      <c r="AD64" s="91"/>
    </row>
    <row r="65" spans="1:30" x14ac:dyDescent="0.35">
      <c r="A65" s="67"/>
      <c r="J65" s="195">
        <v>0</v>
      </c>
      <c r="K65" s="195">
        <f>J65+1</f>
        <v>1</v>
      </c>
      <c r="L65" s="195">
        <f t="shared" ref="L65:N65" si="47">K65+1</f>
        <v>2</v>
      </c>
      <c r="M65" s="195">
        <f t="shared" si="47"/>
        <v>3</v>
      </c>
      <c r="N65" s="195">
        <f t="shared" si="47"/>
        <v>4</v>
      </c>
      <c r="O65" s="219"/>
      <c r="P65" s="195">
        <v>0</v>
      </c>
      <c r="Q65" s="195">
        <f>P65+1</f>
        <v>1</v>
      </c>
      <c r="R65" s="195">
        <f t="shared" ref="R65:T65" si="48">Q65+1</f>
        <v>2</v>
      </c>
      <c r="S65" s="195">
        <f t="shared" si="48"/>
        <v>3</v>
      </c>
      <c r="T65" s="195">
        <f t="shared" si="48"/>
        <v>4</v>
      </c>
      <c r="U65" s="195"/>
      <c r="W65" s="90"/>
      <c r="AD65" s="91"/>
    </row>
    <row r="66" spans="1:30" x14ac:dyDescent="0.35">
      <c r="A66" s="67"/>
      <c r="C66" s="112" t="s">
        <v>508</v>
      </c>
      <c r="D66" s="133"/>
      <c r="E66" s="133"/>
      <c r="F66" s="223"/>
      <c r="G66" s="203"/>
      <c r="H66" s="203"/>
      <c r="I66" s="203"/>
      <c r="J66" s="203"/>
      <c r="K66" s="203"/>
      <c r="L66" s="203"/>
      <c r="M66" s="203"/>
      <c r="N66" s="203"/>
      <c r="O66" s="203"/>
      <c r="P66" s="350"/>
      <c r="Q66" s="350">
        <f>'Altman Z''-Score'!$Q$60</f>
        <v>0.45</v>
      </c>
      <c r="R66" s="350">
        <f>'Altman Z''-Score'!$Q$60</f>
        <v>0.45</v>
      </c>
      <c r="S66" s="350">
        <f>'Altman Z''-Score'!$Q$60</f>
        <v>0.45</v>
      </c>
      <c r="T66" s="350">
        <f>'Altman Z''-Score'!$Q$60</f>
        <v>0.45</v>
      </c>
      <c r="U66" s="350">
        <f>'Altman Z''-Score'!$Q$60</f>
        <v>0.45</v>
      </c>
      <c r="W66" s="90"/>
      <c r="AD66" s="91"/>
    </row>
    <row r="67" spans="1:30" ht="15.65" customHeight="1" x14ac:dyDescent="0.35">
      <c r="A67" s="67"/>
      <c r="C67" s="232" t="s">
        <v>509</v>
      </c>
      <c r="D67" s="224"/>
      <c r="E67" s="224"/>
      <c r="F67" s="127"/>
      <c r="G67" s="225"/>
      <c r="H67" s="225"/>
      <c r="I67" s="225"/>
      <c r="J67" s="225"/>
      <c r="K67" s="225"/>
      <c r="L67" s="225"/>
      <c r="M67" s="225"/>
      <c r="N67" s="225"/>
      <c r="O67" s="225"/>
      <c r="P67" s="351"/>
      <c r="Q67" s="351">
        <f t="shared" ref="Q67:U67" si="49">SUM(Q68:Q70)</f>
        <v>-27507197.006761793</v>
      </c>
      <c r="R67" s="351">
        <f t="shared" si="49"/>
        <v>-27507197.006761793</v>
      </c>
      <c r="S67" s="351">
        <f t="shared" si="49"/>
        <v>-27507197.006761793</v>
      </c>
      <c r="T67" s="351">
        <f t="shared" si="49"/>
        <v>-27507197.006761793</v>
      </c>
      <c r="U67" s="351">
        <f t="shared" si="49"/>
        <v>-27507197.006761793</v>
      </c>
      <c r="W67" s="726" t="s">
        <v>668</v>
      </c>
      <c r="X67" s="727"/>
      <c r="Y67" s="727"/>
      <c r="Z67" s="727"/>
      <c r="AA67" s="727"/>
      <c r="AB67" s="727"/>
      <c r="AC67" s="727"/>
      <c r="AD67" s="728"/>
    </row>
    <row r="68" spans="1:30" x14ac:dyDescent="0.35">
      <c r="A68" s="67"/>
      <c r="C68" s="131" t="s">
        <v>510</v>
      </c>
      <c r="D68" s="62"/>
      <c r="E68" s="352"/>
      <c r="F68" s="107"/>
      <c r="G68" s="132"/>
      <c r="H68" s="132"/>
      <c r="I68" s="132"/>
      <c r="J68" s="132"/>
      <c r="K68" s="132"/>
      <c r="L68" s="132"/>
      <c r="M68" s="132"/>
      <c r="N68" s="132"/>
      <c r="O68" s="132"/>
      <c r="P68" s="353"/>
      <c r="Q68" s="353">
        <f t="shared" ref="Q68:U68" si="50">-$U$62*0.06</f>
        <v>-9833623.9978411943</v>
      </c>
      <c r="R68" s="353">
        <f t="shared" si="50"/>
        <v>-9833623.9978411943</v>
      </c>
      <c r="S68" s="353">
        <f t="shared" si="50"/>
        <v>-9833623.9978411943</v>
      </c>
      <c r="T68" s="353">
        <f t="shared" si="50"/>
        <v>-9833623.9978411943</v>
      </c>
      <c r="U68" s="353">
        <f t="shared" si="50"/>
        <v>-9833623.9978411943</v>
      </c>
      <c r="W68" s="726"/>
      <c r="X68" s="727"/>
      <c r="Y68" s="727"/>
      <c r="Z68" s="727"/>
      <c r="AA68" s="727"/>
      <c r="AB68" s="727"/>
      <c r="AC68" s="727"/>
      <c r="AD68" s="728"/>
    </row>
    <row r="69" spans="1:30" ht="15.65" customHeight="1" x14ac:dyDescent="0.35">
      <c r="A69" s="67"/>
      <c r="C69" s="131" t="s">
        <v>516</v>
      </c>
      <c r="D69" s="62"/>
      <c r="E69" s="352"/>
      <c r="F69" s="107"/>
      <c r="G69" s="228"/>
      <c r="H69" s="228"/>
      <c r="I69" s="228"/>
      <c r="J69" s="228"/>
      <c r="K69" s="228"/>
      <c r="L69" s="228"/>
      <c r="M69" s="228"/>
      <c r="N69" s="228"/>
      <c r="O69" s="228"/>
      <c r="P69" s="354"/>
      <c r="Q69" s="354">
        <f>-'Balance Sheet Activa'!$M$10*0.07</f>
        <v>-12756761.010000002</v>
      </c>
      <c r="R69" s="354">
        <f>-'Balance Sheet Activa'!$M$10*0.07</f>
        <v>-12756761.010000002</v>
      </c>
      <c r="S69" s="354">
        <f>-'Balance Sheet Activa'!$M$10*0.07</f>
        <v>-12756761.010000002</v>
      </c>
      <c r="T69" s="354">
        <f>-'Balance Sheet Activa'!$M$10*0.07</f>
        <v>-12756761.010000002</v>
      </c>
      <c r="U69" s="354">
        <f>-'Balance Sheet Activa'!$M$10*0.07</f>
        <v>-12756761.010000002</v>
      </c>
      <c r="W69" s="729" t="s">
        <v>517</v>
      </c>
      <c r="X69" s="730"/>
      <c r="Y69" s="730"/>
      <c r="Z69" s="730"/>
      <c r="AA69" s="730"/>
      <c r="AB69" s="730"/>
      <c r="AC69" s="730"/>
      <c r="AD69" s="731"/>
    </row>
    <row r="70" spans="1:30" x14ac:dyDescent="0.35">
      <c r="A70" s="67"/>
      <c r="C70" s="131" t="s">
        <v>511</v>
      </c>
      <c r="D70" s="57"/>
      <c r="E70" s="352"/>
      <c r="F70" s="107"/>
      <c r="G70" s="132"/>
      <c r="H70" s="132"/>
      <c r="I70" s="132"/>
      <c r="J70" s="132"/>
      <c r="K70" s="132"/>
      <c r="L70" s="132"/>
      <c r="M70" s="132"/>
      <c r="N70" s="132"/>
      <c r="O70" s="132"/>
      <c r="P70" s="353"/>
      <c r="Q70" s="353">
        <f>-$U$62*0.03</f>
        <v>-4916811.9989205971</v>
      </c>
      <c r="R70" s="353">
        <f t="shared" ref="R70:T70" si="51">-$U$62*0.03</f>
        <v>-4916811.9989205971</v>
      </c>
      <c r="S70" s="353">
        <f t="shared" si="51"/>
        <v>-4916811.9989205971</v>
      </c>
      <c r="T70" s="353">
        <f t="shared" si="51"/>
        <v>-4916811.9989205971</v>
      </c>
      <c r="U70" s="353">
        <f t="shared" ref="U70" si="52">-$U$62*0.03</f>
        <v>-4916811.9989205971</v>
      </c>
      <c r="W70" s="729"/>
      <c r="X70" s="730"/>
      <c r="Y70" s="730"/>
      <c r="Z70" s="730"/>
      <c r="AA70" s="730"/>
      <c r="AB70" s="730"/>
      <c r="AC70" s="730"/>
      <c r="AD70" s="731"/>
    </row>
    <row r="71" spans="1:30" x14ac:dyDescent="0.35">
      <c r="A71" s="67"/>
      <c r="C71" s="355" t="s">
        <v>512</v>
      </c>
      <c r="F71" s="223"/>
      <c r="O71" s="68"/>
      <c r="P71" s="356"/>
      <c r="Q71" s="356">
        <f>Q66*Q67</f>
        <v>-12378238.653042806</v>
      </c>
      <c r="R71" s="356">
        <f t="shared" ref="R71:U71" si="53">R66*R67</f>
        <v>-12378238.653042806</v>
      </c>
      <c r="S71" s="356">
        <f t="shared" si="53"/>
        <v>-12378238.653042806</v>
      </c>
      <c r="T71" s="356">
        <f t="shared" si="53"/>
        <v>-12378238.653042806</v>
      </c>
      <c r="U71" s="356">
        <f t="shared" si="53"/>
        <v>-12378238.653042806</v>
      </c>
      <c r="W71" s="357" t="s">
        <v>515</v>
      </c>
      <c r="X71" s="616"/>
      <c r="Y71" s="616"/>
      <c r="Z71" s="616"/>
      <c r="AA71" s="616"/>
      <c r="AB71" s="616"/>
      <c r="AC71" s="616"/>
      <c r="AD71" s="358"/>
    </row>
    <row r="72" spans="1:30" x14ac:dyDescent="0.35">
      <c r="A72" s="67"/>
      <c r="C72" s="68" t="s">
        <v>18</v>
      </c>
      <c r="O72" s="68"/>
      <c r="P72" s="359"/>
      <c r="Q72" s="359">
        <f t="shared" ref="Q72:U72" si="54">Q60</f>
        <v>0.95401301111165215</v>
      </c>
      <c r="R72" s="359">
        <f t="shared" si="54"/>
        <v>0.91014082537032126</v>
      </c>
      <c r="S72" s="359">
        <f t="shared" si="54"/>
        <v>0.8682861893471846</v>
      </c>
      <c r="T72" s="359">
        <f t="shared" si="54"/>
        <v>0.8283563220057697</v>
      </c>
      <c r="U72" s="359">
        <f t="shared" si="54"/>
        <v>0.79026270903009765</v>
      </c>
      <c r="W72" s="360"/>
      <c r="X72" s="617"/>
      <c r="Y72" s="617"/>
      <c r="Z72" s="617"/>
      <c r="AA72" s="617"/>
      <c r="AB72" s="617"/>
      <c r="AC72" s="617"/>
      <c r="AD72" s="361"/>
    </row>
    <row r="73" spans="1:30" x14ac:dyDescent="0.35">
      <c r="A73" s="67"/>
      <c r="C73" s="154" t="s">
        <v>513</v>
      </c>
      <c r="D73" s="154"/>
      <c r="E73" s="154"/>
      <c r="F73" s="154"/>
      <c r="G73" s="154"/>
      <c r="H73" s="154"/>
      <c r="I73" s="154"/>
      <c r="J73" s="154"/>
      <c r="K73" s="154"/>
      <c r="L73" s="154"/>
      <c r="M73" s="154"/>
      <c r="N73" s="154"/>
      <c r="O73" s="154"/>
      <c r="P73" s="362"/>
      <c r="Q73" s="362">
        <f t="shared" ref="Q73:U73" si="55">Q71*Q72</f>
        <v>-11809000.729648009</v>
      </c>
      <c r="R73" s="362">
        <f t="shared" si="55"/>
        <v>-11265940.344311193</v>
      </c>
      <c r="S73" s="362">
        <f t="shared" si="55"/>
        <v>-10747853.670880565</v>
      </c>
      <c r="T73" s="362">
        <f t="shared" si="55"/>
        <v>-10253592.243544191</v>
      </c>
      <c r="U73" s="362">
        <f t="shared" si="55"/>
        <v>-9782060.4109746758</v>
      </c>
      <c r="W73" s="90"/>
      <c r="AD73" s="91"/>
    </row>
    <row r="74" spans="1:30" x14ac:dyDescent="0.35">
      <c r="A74" s="67"/>
      <c r="C74" s="139" t="s">
        <v>514</v>
      </c>
      <c r="D74" s="154"/>
      <c r="E74" s="154"/>
      <c r="F74" s="154"/>
      <c r="G74" s="154"/>
      <c r="H74" s="154"/>
      <c r="I74" s="154"/>
      <c r="J74" s="154"/>
      <c r="K74" s="154"/>
      <c r="L74" s="154"/>
      <c r="M74" s="154"/>
      <c r="N74" s="154"/>
      <c r="O74" s="154"/>
      <c r="P74" s="363"/>
      <c r="Q74" s="363"/>
      <c r="R74" s="363"/>
      <c r="S74" s="363"/>
      <c r="T74" s="364"/>
      <c r="U74" s="364">
        <f>SUM(Q73:U73)</f>
        <v>-53858447.39935863</v>
      </c>
      <c r="W74" s="90"/>
      <c r="AD74" s="91"/>
    </row>
    <row r="75" spans="1:30" x14ac:dyDescent="0.35">
      <c r="O75" s="68"/>
      <c r="W75" s="90"/>
      <c r="AD75" s="91"/>
    </row>
    <row r="76" spans="1:30" s="195" customFormat="1" x14ac:dyDescent="0.35">
      <c r="A76" s="142"/>
      <c r="B76" s="37" t="s">
        <v>209</v>
      </c>
      <c r="C76" s="37"/>
      <c r="D76" s="37"/>
      <c r="E76" s="37"/>
      <c r="F76" s="238"/>
      <c r="G76" s="142"/>
      <c r="H76" s="142"/>
      <c r="I76" s="142"/>
      <c r="J76" s="142"/>
      <c r="K76" s="142"/>
      <c r="L76" s="142"/>
      <c r="M76" s="142"/>
      <c r="N76" s="142"/>
      <c r="O76" s="219"/>
      <c r="P76" s="68"/>
      <c r="Q76" s="68"/>
      <c r="R76" s="68"/>
      <c r="S76" s="68"/>
      <c r="T76" s="68"/>
      <c r="U76" s="68"/>
      <c r="V76" s="68"/>
      <c r="W76" s="239"/>
      <c r="AD76" s="240"/>
    </row>
    <row r="77" spans="1:30" x14ac:dyDescent="0.35">
      <c r="B77" s="67"/>
      <c r="C77" s="67"/>
      <c r="D77" s="67"/>
      <c r="E77" s="67"/>
      <c r="F77" s="237"/>
      <c r="O77" s="69"/>
      <c r="W77" s="90"/>
      <c r="AD77" s="91"/>
    </row>
    <row r="78" spans="1:30" x14ac:dyDescent="0.35">
      <c r="C78" s="182" t="s">
        <v>208</v>
      </c>
      <c r="D78" s="182"/>
      <c r="E78" s="182"/>
      <c r="F78" s="241"/>
      <c r="G78" s="182"/>
      <c r="H78" s="242">
        <f>H81+H82*H83</f>
        <v>4.8203733442547025E-2</v>
      </c>
      <c r="K78" s="69"/>
      <c r="O78" s="69"/>
      <c r="W78" s="90"/>
      <c r="AD78" s="91"/>
    </row>
    <row r="79" spans="1:30" x14ac:dyDescent="0.35">
      <c r="C79" s="162" t="s">
        <v>57</v>
      </c>
      <c r="D79" s="162"/>
      <c r="E79" s="162"/>
      <c r="F79" s="243"/>
      <c r="G79" s="162"/>
      <c r="H79" s="244">
        <v>1.4999999999999999E-2</v>
      </c>
      <c r="K79" s="69"/>
      <c r="O79" s="69"/>
      <c r="W79" s="90"/>
      <c r="AD79" s="91"/>
    </row>
    <row r="80" spans="1:30" x14ac:dyDescent="0.35">
      <c r="F80" s="365"/>
      <c r="H80" s="259"/>
      <c r="K80" s="69"/>
      <c r="O80" s="69"/>
      <c r="W80" s="90"/>
      <c r="AD80" s="91"/>
    </row>
    <row r="81" spans="1:30" x14ac:dyDescent="0.35">
      <c r="C81" s="68" t="s">
        <v>205</v>
      </c>
      <c r="F81" s="365"/>
      <c r="H81" s="259">
        <v>2.5000000000000001E-2</v>
      </c>
      <c r="K81" s="69"/>
      <c r="O81" s="69"/>
      <c r="W81" s="258" t="s">
        <v>551</v>
      </c>
      <c r="AD81" s="91"/>
    </row>
    <row r="82" spans="1:30" x14ac:dyDescent="0.35">
      <c r="C82" s="68" t="s">
        <v>206</v>
      </c>
      <c r="F82" s="365"/>
      <c r="H82" s="256">
        <f>'Capital Structure'!F25</f>
        <v>0.53588298943526613</v>
      </c>
      <c r="K82" s="69"/>
      <c r="O82" s="69"/>
      <c r="W82" s="258" t="s">
        <v>638</v>
      </c>
      <c r="AD82" s="91"/>
    </row>
    <row r="83" spans="1:30" x14ac:dyDescent="0.35">
      <c r="C83" s="68" t="s">
        <v>207</v>
      </c>
      <c r="F83" s="365"/>
      <c r="H83" s="259">
        <v>4.3299999999999998E-2</v>
      </c>
      <c r="K83" s="69"/>
      <c r="O83" s="69"/>
      <c r="W83" s="90"/>
      <c r="AD83" s="91"/>
    </row>
    <row r="84" spans="1:30" x14ac:dyDescent="0.35">
      <c r="F84" s="365"/>
      <c r="H84" s="259"/>
      <c r="K84" s="69"/>
      <c r="O84" s="69"/>
      <c r="W84" s="90"/>
      <c r="AD84" s="91"/>
    </row>
    <row r="85" spans="1:30" x14ac:dyDescent="0.35">
      <c r="O85" s="68"/>
      <c r="W85" s="90"/>
      <c r="AD85" s="91"/>
    </row>
    <row r="86" spans="1:30" x14ac:dyDescent="0.35">
      <c r="A86" s="142"/>
      <c r="B86" s="37" t="s">
        <v>197</v>
      </c>
      <c r="C86" s="37"/>
      <c r="D86" s="37"/>
      <c r="E86" s="37"/>
      <c r="F86" s="238"/>
      <c r="G86" s="142"/>
      <c r="H86" s="142"/>
      <c r="I86" s="142"/>
      <c r="J86" s="142"/>
      <c r="K86" s="142"/>
      <c r="L86" s="142"/>
      <c r="M86" s="142"/>
      <c r="N86" s="142"/>
      <c r="O86" s="373"/>
      <c r="W86" s="90"/>
      <c r="AD86" s="91"/>
    </row>
    <row r="87" spans="1:30" x14ac:dyDescent="0.35">
      <c r="C87" s="68" t="s">
        <v>498</v>
      </c>
      <c r="E87" s="247"/>
      <c r="F87" s="247" t="s">
        <v>130</v>
      </c>
      <c r="G87" s="247" t="s">
        <v>131</v>
      </c>
      <c r="H87" s="247" t="s">
        <v>138</v>
      </c>
      <c r="I87" s="247" t="s">
        <v>139</v>
      </c>
      <c r="J87" s="247" t="s">
        <v>708</v>
      </c>
      <c r="O87" s="68"/>
      <c r="W87" s="367" t="s">
        <v>622</v>
      </c>
      <c r="AD87" s="91"/>
    </row>
    <row r="88" spans="1:30" x14ac:dyDescent="0.35">
      <c r="C88" s="68" t="s">
        <v>190</v>
      </c>
      <c r="E88" s="368"/>
      <c r="F88" s="368">
        <f>'Altman Z''-Score'!L9*$W$89</f>
        <v>10151535.171853373</v>
      </c>
      <c r="G88" s="368">
        <f>'Altman Z''-Score'!M9*$W$89</f>
        <v>9835570.3437067457</v>
      </c>
      <c r="H88" s="368">
        <f>'Altman Z''-Score'!N9*$W$89</f>
        <v>9519605.5155601185</v>
      </c>
      <c r="I88" s="368">
        <f>'Altman Z''-Score'!O9*$W$89</f>
        <v>9203640.6874134932</v>
      </c>
      <c r="J88" s="368">
        <f>'Altman Z''-Score'!P9*$W$89</f>
        <v>8887675.859266866</v>
      </c>
      <c r="O88" s="68"/>
      <c r="W88" s="367" t="s">
        <v>621</v>
      </c>
      <c r="AD88" s="91"/>
    </row>
    <row r="89" spans="1:30" x14ac:dyDescent="0.35">
      <c r="C89" s="68" t="s">
        <v>191</v>
      </c>
      <c r="E89" s="152"/>
      <c r="F89" s="152">
        <f>(F88*('DCF Conservative'!$P$13))</f>
        <v>3063225.7381067555</v>
      </c>
      <c r="G89" s="152">
        <f>(G88*('DCF Conservative'!$P$13))</f>
        <v>2967883.3512135106</v>
      </c>
      <c r="H89" s="152">
        <f>(H88*('DCF Conservative'!$P$13))</f>
        <v>2872540.9643202662</v>
      </c>
      <c r="I89" s="152">
        <f>(I88*('DCF Conservative'!$P$13))</f>
        <v>2777198.5774270217</v>
      </c>
      <c r="J89" s="152">
        <f>(J88*('DCF Conservative'!$P$13))</f>
        <v>2681856.1905337768</v>
      </c>
      <c r="O89" s="68"/>
      <c r="W89" s="618">
        <f>'Liabilities &amp; Financing'!$J$24</f>
        <v>0.10532160938220894</v>
      </c>
      <c r="X89" s="626" t="s">
        <v>704</v>
      </c>
      <c r="AD89" s="91"/>
    </row>
    <row r="90" spans="1:30" x14ac:dyDescent="0.35">
      <c r="C90" s="68" t="s">
        <v>192</v>
      </c>
      <c r="F90" s="253"/>
      <c r="G90" s="253"/>
      <c r="H90" s="253"/>
      <c r="I90" s="253"/>
      <c r="J90" s="253">
        <f>J89/$H$78</f>
        <v>55635860.523754291</v>
      </c>
      <c r="O90" s="68"/>
      <c r="W90" s="370"/>
      <c r="X90" s="626" t="s">
        <v>706</v>
      </c>
      <c r="AD90" s="91"/>
    </row>
    <row r="91" spans="1:30" x14ac:dyDescent="0.35">
      <c r="C91" s="68" t="s">
        <v>193</v>
      </c>
      <c r="F91" s="43"/>
      <c r="G91" s="43"/>
      <c r="H91" s="43"/>
      <c r="I91" s="43"/>
      <c r="J91" s="43">
        <f>SUM(J89)+J90</f>
        <v>58317716.714288071</v>
      </c>
      <c r="O91" s="68"/>
      <c r="W91" s="90"/>
      <c r="X91" s="626" t="s">
        <v>705</v>
      </c>
      <c r="AD91" s="91"/>
    </row>
    <row r="92" spans="1:30" x14ac:dyDescent="0.35">
      <c r="E92" s="43"/>
      <c r="F92" s="43"/>
      <c r="G92" s="43"/>
      <c r="H92" s="43"/>
      <c r="I92" s="43"/>
      <c r="J92" s="43"/>
      <c r="O92" s="68"/>
      <c r="W92" s="90"/>
      <c r="AD92" s="91"/>
    </row>
    <row r="93" spans="1:30" x14ac:dyDescent="0.35">
      <c r="C93" s="68" t="s">
        <v>194</v>
      </c>
      <c r="E93" s="43"/>
      <c r="F93" s="43">
        <f>$F$89/(1+$H$78)^1</f>
        <v>2922357.210125939</v>
      </c>
      <c r="G93" s="43">
        <f>$F$89/(1+$H$78)^2</f>
        <v>2787966.8015760942</v>
      </c>
      <c r="H93" s="43">
        <f>$F$89/(1+$H$78)^3</f>
        <v>2659756.6032509319</v>
      </c>
      <c r="I93" s="43">
        <f>$F$89/(1+$H$78)^4</f>
        <v>2537442.4058915214</v>
      </c>
      <c r="J93" s="43">
        <f>$F$89/(1+$H$78)^5</f>
        <v>2420753.070166965</v>
      </c>
      <c r="O93" s="68"/>
      <c r="W93" s="90"/>
      <c r="AD93" s="91"/>
    </row>
    <row r="94" spans="1:30" x14ac:dyDescent="0.35">
      <c r="A94" s="97"/>
      <c r="B94" s="97"/>
      <c r="C94" s="97" t="s">
        <v>195</v>
      </c>
      <c r="D94" s="97"/>
      <c r="E94" s="87"/>
      <c r="F94" s="87"/>
      <c r="G94" s="87"/>
      <c r="H94" s="87"/>
      <c r="I94" s="87"/>
      <c r="J94" s="87">
        <f>SUM(F93:J93)</f>
        <v>13328276.09101145</v>
      </c>
      <c r="O94" s="68"/>
      <c r="W94" s="90"/>
      <c r="AD94" s="91"/>
    </row>
    <row r="95" spans="1:30" x14ac:dyDescent="0.35">
      <c r="E95" s="43"/>
      <c r="F95" s="43"/>
      <c r="G95" s="43"/>
      <c r="H95" s="43"/>
      <c r="I95" s="43"/>
      <c r="J95" s="43"/>
      <c r="O95" s="68"/>
      <c r="W95" s="90"/>
      <c r="AD95" s="91"/>
    </row>
    <row r="96" spans="1:30" x14ac:dyDescent="0.35">
      <c r="A96" s="79"/>
      <c r="B96" s="79"/>
      <c r="C96" s="371" t="s">
        <v>196</v>
      </c>
      <c r="D96" s="371"/>
      <c r="E96" s="372"/>
      <c r="F96" s="372"/>
      <c r="G96" s="372"/>
      <c r="H96" s="372"/>
      <c r="I96" s="372"/>
      <c r="J96" s="372">
        <f>U62+J94+U74</f>
        <v>123363561.98900604</v>
      </c>
      <c r="O96" s="68"/>
      <c r="W96" s="161"/>
      <c r="X96" s="162"/>
      <c r="Y96" s="162"/>
      <c r="Z96" s="162"/>
      <c r="AA96" s="162"/>
      <c r="AB96" s="162"/>
      <c r="AC96" s="162"/>
      <c r="AD96" s="163"/>
    </row>
  </sheetData>
  <mergeCells count="3">
    <mergeCell ref="W67:AD68"/>
    <mergeCell ref="W69:AD70"/>
    <mergeCell ref="W21:AD2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AD0C8-4DD2-467E-B48A-2D0AD92E16B7}">
  <sheetPr codeName="Sheet11">
    <tabColor theme="4"/>
  </sheetPr>
  <dimension ref="A2:AD96"/>
  <sheetViews>
    <sheetView showGridLines="0" zoomScale="70" zoomScaleNormal="85" workbookViewId="0"/>
  </sheetViews>
  <sheetFormatPr defaultColWidth="14.54296875" defaultRowHeight="15.5" outlineLevelRow="1" x14ac:dyDescent="0.35"/>
  <cols>
    <col min="1" max="2" width="2.54296875" style="68" customWidth="1"/>
    <col min="3" max="3" width="15.453125" style="68" customWidth="1"/>
    <col min="4" max="4" width="14.453125" style="68" customWidth="1"/>
    <col min="5" max="10" width="16.54296875" style="68" customWidth="1"/>
    <col min="11" max="11" width="16.453125" style="68" customWidth="1"/>
    <col min="12" max="14" width="16.54296875" style="68" customWidth="1"/>
    <col min="15" max="15" width="2.54296875" style="153" customWidth="1"/>
    <col min="16" max="21" width="16.54296875" style="68" customWidth="1"/>
    <col min="22" max="22" width="12.81640625" style="68" customWidth="1"/>
    <col min="23" max="24" width="14.54296875" style="68" customWidth="1"/>
    <col min="25" max="29" width="14.54296875" style="68"/>
    <col min="30" max="30" width="31.81640625" style="68" customWidth="1"/>
    <col min="31" max="16384" width="14.54296875" style="68"/>
  </cols>
  <sheetData>
    <row r="2" spans="1:30" outlineLevel="1" x14ac:dyDescent="0.35">
      <c r="A2" s="71"/>
      <c r="B2" s="71"/>
      <c r="C2" s="37" t="s">
        <v>53</v>
      </c>
      <c r="D2" s="71"/>
      <c r="E2" s="71"/>
      <c r="F2" s="71"/>
      <c r="G2" s="165" t="s">
        <v>2</v>
      </c>
      <c r="H2" s="166"/>
      <c r="I2" s="166"/>
      <c r="J2" s="166"/>
      <c r="K2" s="166"/>
      <c r="L2" s="166"/>
      <c r="M2" s="166"/>
      <c r="N2" s="166"/>
      <c r="O2" s="80"/>
      <c r="P2" s="167" t="s">
        <v>3</v>
      </c>
      <c r="Q2" s="167"/>
      <c r="R2" s="167"/>
      <c r="S2" s="167"/>
      <c r="T2" s="167"/>
      <c r="U2" s="167"/>
      <c r="W2" s="74" t="s">
        <v>238</v>
      </c>
      <c r="X2" s="75"/>
      <c r="Y2" s="75"/>
      <c r="Z2" s="75"/>
      <c r="AA2" s="75"/>
      <c r="AB2" s="75"/>
      <c r="AC2" s="75"/>
      <c r="AD2" s="76"/>
    </row>
    <row r="3" spans="1:30" outlineLevel="1" x14ac:dyDescent="0.35">
      <c r="A3" s="142"/>
      <c r="B3" s="71"/>
      <c r="C3" s="37" t="s">
        <v>127</v>
      </c>
      <c r="D3" s="37"/>
      <c r="E3" s="37"/>
      <c r="F3" s="37"/>
      <c r="G3" s="37" t="s">
        <v>120</v>
      </c>
      <c r="H3" s="37" t="s">
        <v>121</v>
      </c>
      <c r="I3" s="37" t="s">
        <v>122</v>
      </c>
      <c r="J3" s="72" t="s">
        <v>123</v>
      </c>
      <c r="K3" s="72" t="s">
        <v>124</v>
      </c>
      <c r="L3" s="72" t="s">
        <v>125</v>
      </c>
      <c r="M3" s="72" t="s">
        <v>126</v>
      </c>
      <c r="N3" s="72" t="s">
        <v>128</v>
      </c>
      <c r="O3" s="80"/>
      <c r="P3" s="168" t="s">
        <v>129</v>
      </c>
      <c r="Q3" s="168" t="s">
        <v>130</v>
      </c>
      <c r="R3" s="168" t="s">
        <v>131</v>
      </c>
      <c r="S3" s="168" t="s">
        <v>138</v>
      </c>
      <c r="T3" s="168" t="s">
        <v>139</v>
      </c>
      <c r="U3" s="168" t="s">
        <v>708</v>
      </c>
      <c r="W3" s="264"/>
      <c r="X3" s="182"/>
      <c r="Y3" s="182"/>
      <c r="Z3" s="182"/>
      <c r="AA3" s="182"/>
      <c r="AB3" s="182"/>
      <c r="AC3" s="182"/>
      <c r="AD3" s="185"/>
    </row>
    <row r="4" spans="1:30" outlineLevel="1" x14ac:dyDescent="0.35">
      <c r="C4" s="67" t="s">
        <v>159</v>
      </c>
      <c r="D4" s="67"/>
      <c r="E4" s="67"/>
      <c r="F4" s="67"/>
      <c r="G4" s="43">
        <f>'P&amp;L'!G4</f>
        <v>204529862.08000001</v>
      </c>
      <c r="H4" s="43">
        <f>'P&amp;L'!H4</f>
        <v>231414219.66</v>
      </c>
      <c r="I4" s="43">
        <f>'P&amp;L'!I4</f>
        <v>253783721.47999999</v>
      </c>
      <c r="J4" s="43">
        <f>'P&amp;L'!J4</f>
        <v>236961283.94</v>
      </c>
      <c r="K4" s="43">
        <f>'P&amp;L'!K4</f>
        <v>205396606.72</v>
      </c>
      <c r="L4" s="43">
        <f>'P&amp;L'!L4</f>
        <v>223700665.31</v>
      </c>
      <c r="M4" s="43">
        <f>'P&amp;L'!M4</f>
        <v>253279893</v>
      </c>
      <c r="N4" s="77">
        <f>'P&amp;L'!N4</f>
        <v>243813546</v>
      </c>
      <c r="O4" s="169"/>
      <c r="P4" s="170">
        <f>M4*1+P21</f>
        <v>253279893.01499999</v>
      </c>
      <c r="Q4" s="170">
        <f>P4*(1+Q21)</f>
        <v>257585651.19625497</v>
      </c>
      <c r="R4" s="170">
        <f>Q4*(1+R21)</f>
        <v>262479778.56898379</v>
      </c>
      <c r="S4" s="170">
        <f>R4*(1+S21)</f>
        <v>267991853.91893244</v>
      </c>
      <c r="T4" s="170">
        <f>S4*(1+T21)</f>
        <v>274155666.55906785</v>
      </c>
      <c r="U4" s="170">
        <f>T4*(1+U21)</f>
        <v>281009558.22304451</v>
      </c>
      <c r="W4" s="90"/>
      <c r="AD4" s="91"/>
    </row>
    <row r="5" spans="1:30" outlineLevel="1" x14ac:dyDescent="0.35">
      <c r="C5" s="79" t="s">
        <v>117</v>
      </c>
      <c r="G5" s="43">
        <f>'Gross Profit Dev'!C7</f>
        <v>100865000</v>
      </c>
      <c r="H5" s="43">
        <f>'Gross Profit Dev'!D7</f>
        <v>100865000</v>
      </c>
      <c r="I5" s="43">
        <f>'Gross Profit Dev'!E7</f>
        <v>127717000</v>
      </c>
      <c r="J5" s="43">
        <f>'Gross Profit Dev'!F7</f>
        <v>129379000</v>
      </c>
      <c r="K5" s="43">
        <f>'Gross Profit Dev'!G7</f>
        <v>109022000</v>
      </c>
      <c r="L5" s="43">
        <f>'Gross Profit Dev'!H7</f>
        <v>118931000</v>
      </c>
      <c r="M5" s="43">
        <f>'Gross Profit Dev'!I7</f>
        <v>136657000</v>
      </c>
      <c r="N5" s="77">
        <f>'Gross Profit Dev'!J7</f>
        <v>63522000</v>
      </c>
      <c r="O5" s="171"/>
      <c r="P5" s="170">
        <f>M5*1.015</f>
        <v>138706855</v>
      </c>
      <c r="Q5" s="170">
        <f>P5*1.015</f>
        <v>140787457.82499999</v>
      </c>
      <c r="R5" s="170">
        <f t="shared" ref="R5:T5" si="0">Q5*1.015</f>
        <v>142899269.69237497</v>
      </c>
      <c r="S5" s="170">
        <f t="shared" si="0"/>
        <v>145042758.73776057</v>
      </c>
      <c r="T5" s="170">
        <f t="shared" si="0"/>
        <v>147218400.11882696</v>
      </c>
      <c r="U5" s="170">
        <f>T5*1.015</f>
        <v>149426676.12060934</v>
      </c>
      <c r="W5" s="172" t="s">
        <v>525</v>
      </c>
      <c r="AD5" s="91"/>
    </row>
    <row r="6" spans="1:30" outlineLevel="1" x14ac:dyDescent="0.35">
      <c r="C6" s="79" t="s">
        <v>54</v>
      </c>
      <c r="G6" s="43">
        <f>'Gross Profit Dev'!C9</f>
        <v>23075000</v>
      </c>
      <c r="H6" s="43">
        <f>'Gross Profit Dev'!D9</f>
        <v>28282000</v>
      </c>
      <c r="I6" s="43">
        <f>'Gross Profit Dev'!E9</f>
        <v>35802000</v>
      </c>
      <c r="J6" s="43">
        <f>'Gross Profit Dev'!F9</f>
        <v>37258000</v>
      </c>
      <c r="K6" s="43">
        <f>'Gross Profit Dev'!G9</f>
        <v>21160000</v>
      </c>
      <c r="L6" s="43">
        <f>'Gross Profit Dev'!H9</f>
        <v>31372000</v>
      </c>
      <c r="M6" s="43">
        <f>'Gross Profit Dev'!I9</f>
        <v>36893000</v>
      </c>
      <c r="N6" s="77">
        <f>'Gross Profit Dev'!K9</f>
        <v>19100000</v>
      </c>
      <c r="O6" s="171"/>
      <c r="P6" s="173">
        <f>P4*P17</f>
        <v>34582868.056392781</v>
      </c>
      <c r="Q6" s="173">
        <f t="shared" ref="Q6:T6" si="1">Q4*Q17</f>
        <v>37746633.325314008</v>
      </c>
      <c r="R6" s="173">
        <f t="shared" si="1"/>
        <v>41088617.144184813</v>
      </c>
      <c r="S6" s="173">
        <f t="shared" si="1"/>
        <v>44631396.643402018</v>
      </c>
      <c r="T6" s="173">
        <f t="shared" si="1"/>
        <v>48399475.43179094</v>
      </c>
      <c r="U6" s="173">
        <f>U4*U17</f>
        <v>52419557.899816155</v>
      </c>
      <c r="W6" s="90"/>
      <c r="AD6" s="91"/>
    </row>
    <row r="7" spans="1:30" outlineLevel="1" x14ac:dyDescent="0.35">
      <c r="C7" s="79" t="s">
        <v>55</v>
      </c>
      <c r="G7" s="84">
        <f>G6/G4</f>
        <v>0.11281971133865246</v>
      </c>
      <c r="H7" s="84">
        <f>H6/H4</f>
        <v>0.12221375178047691</v>
      </c>
      <c r="I7" s="84">
        <f t="shared" ref="I7:N7" si="2">I6/I4</f>
        <v>0.14107287808379568</v>
      </c>
      <c r="J7" s="84">
        <f t="shared" si="2"/>
        <v>0.15723243637316697</v>
      </c>
      <c r="K7" s="84">
        <f t="shared" si="2"/>
        <v>0.10302020241671109</v>
      </c>
      <c r="L7" s="84">
        <f t="shared" si="2"/>
        <v>0.14024097763198556</v>
      </c>
      <c r="M7" s="84">
        <f t="shared" si="2"/>
        <v>0.14566099015210812</v>
      </c>
      <c r="N7" s="85">
        <f t="shared" si="2"/>
        <v>7.8338551378109231E-2</v>
      </c>
      <c r="O7" s="174"/>
      <c r="P7" s="175">
        <f>P17</f>
        <v>0.13654012422669762</v>
      </c>
      <c r="Q7" s="175">
        <f t="shared" ref="Q7:T7" si="3">Q17</f>
        <v>0.14654012422669763</v>
      </c>
      <c r="R7" s="175">
        <f t="shared" si="3"/>
        <v>0.15654012422669764</v>
      </c>
      <c r="S7" s="175">
        <f t="shared" si="3"/>
        <v>0.16654012422669764</v>
      </c>
      <c r="T7" s="175">
        <f t="shared" si="3"/>
        <v>0.17654012422669765</v>
      </c>
      <c r="U7" s="175">
        <f>U17</f>
        <v>0.18654012422669766</v>
      </c>
      <c r="W7" s="90"/>
      <c r="AD7" s="91"/>
    </row>
    <row r="8" spans="1:30" outlineLevel="1" x14ac:dyDescent="0.35">
      <c r="C8" s="79" t="s">
        <v>52</v>
      </c>
      <c r="G8" s="43">
        <f>G6-G11</f>
        <v>3998000</v>
      </c>
      <c r="H8" s="43">
        <f t="shared" ref="H8:M8" si="4">H6-H11</f>
        <v>4701000</v>
      </c>
      <c r="I8" s="43">
        <f t="shared" si="4"/>
        <v>11558000</v>
      </c>
      <c r="J8" s="43">
        <f t="shared" si="4"/>
        <v>9827000</v>
      </c>
      <c r="K8" s="43">
        <f t="shared" si="4"/>
        <v>-6298000</v>
      </c>
      <c r="L8" s="43">
        <f t="shared" si="4"/>
        <v>-260000</v>
      </c>
      <c r="M8" s="43">
        <f t="shared" si="4"/>
        <v>6471240</v>
      </c>
      <c r="N8" s="77">
        <f>N6-N11</f>
        <v>-12040835.906998124</v>
      </c>
      <c r="O8" s="171"/>
      <c r="P8" s="173">
        <f>P6-P11</f>
        <v>7856211.2566186674</v>
      </c>
      <c r="Q8" s="173">
        <f t="shared" ref="Q8:T8" si="5">Q6-Q11</f>
        <v>11382134.609822426</v>
      </c>
      <c r="R8" s="173">
        <f t="shared" si="5"/>
        <v>14715757.779775612</v>
      </c>
      <c r="S8" s="173">
        <f t="shared" si="5"/>
        <v>17914996.702281602</v>
      </c>
      <c r="T8" s="173">
        <f t="shared" si="5"/>
        <v>21032339.937941525</v>
      </c>
      <c r="U8" s="173">
        <f>U6-U11</f>
        <v>23452765.196601752</v>
      </c>
      <c r="W8" s="90"/>
      <c r="AD8" s="91"/>
    </row>
    <row r="9" spans="1:30" outlineLevel="1" x14ac:dyDescent="0.35">
      <c r="C9" s="79" t="s">
        <v>136</v>
      </c>
      <c r="G9" s="84">
        <f>G8/G4</f>
        <v>1.9547267862705633E-2</v>
      </c>
      <c r="H9" s="84">
        <f>H8/H4</f>
        <v>2.0314222725409163E-2</v>
      </c>
      <c r="I9" s="84">
        <f t="shared" ref="I9:N9" si="6">I8/I4</f>
        <v>4.5542716186037391E-2</v>
      </c>
      <c r="J9" s="84">
        <f t="shared" si="6"/>
        <v>4.1470909663404144E-2</v>
      </c>
      <c r="K9" s="84">
        <f t="shared" si="6"/>
        <v>-3.066262924482261E-2</v>
      </c>
      <c r="L9" s="84">
        <f t="shared" si="6"/>
        <v>-1.162267441805312E-3</v>
      </c>
      <c r="M9" s="84">
        <f t="shared" si="6"/>
        <v>2.5549758108907604E-2</v>
      </c>
      <c r="N9" s="85">
        <f t="shared" si="6"/>
        <v>-4.9385426300301315E-2</v>
      </c>
      <c r="O9" s="174"/>
      <c r="P9" s="175">
        <f>P8/P4</f>
        <v>3.101790340756895E-2</v>
      </c>
      <c r="Q9" s="175">
        <f t="shared" ref="Q9:U9" si="7">Q8/Q4</f>
        <v>4.418776650392827E-2</v>
      </c>
      <c r="R9" s="175">
        <f t="shared" si="7"/>
        <v>5.6064348499547674E-2</v>
      </c>
      <c r="S9" s="175">
        <f t="shared" si="7"/>
        <v>6.6849034552001307E-2</v>
      </c>
      <c r="T9" s="175">
        <f t="shared" si="7"/>
        <v>7.6716779929879839E-2</v>
      </c>
      <c r="U9" s="175">
        <f t="shared" si="7"/>
        <v>8.3458958993795823E-2</v>
      </c>
      <c r="W9" s="90"/>
      <c r="AD9" s="91"/>
    </row>
    <row r="10" spans="1:30" outlineLevel="1" x14ac:dyDescent="0.35">
      <c r="C10" s="79" t="s">
        <v>50</v>
      </c>
      <c r="G10" s="87">
        <f>'FCF and NWC'!G9</f>
        <v>-51833000</v>
      </c>
      <c r="H10" s="87">
        <f>'FCF and NWC'!H9</f>
        <v>-31978000</v>
      </c>
      <c r="I10" s="87">
        <f>'FCF and NWC'!I9</f>
        <v>-48904000</v>
      </c>
      <c r="J10" s="87">
        <f>'FCF and NWC'!J9</f>
        <v>-35455000</v>
      </c>
      <c r="K10" s="87">
        <f>'FCF and NWC'!K9</f>
        <v>-43633000</v>
      </c>
      <c r="L10" s="87">
        <f>'FCF and NWC'!L9</f>
        <v>-22841000</v>
      </c>
      <c r="M10" s="87">
        <f>-('Cash Flow Statement'!M17+'Cash Flow Statement'!M18-'Cash Flow Statement'!M19)</f>
        <v>-29980200</v>
      </c>
      <c r="N10" s="88">
        <f>M10</f>
        <v>-29980200</v>
      </c>
      <c r="O10" s="176"/>
      <c r="P10" s="177">
        <f>-P6*0.7</f>
        <v>-24208007.639474947</v>
      </c>
      <c r="Q10" s="177">
        <f t="shared" ref="Q10:T10" si="8">-Q6*0.7</f>
        <v>-26422643.327719804</v>
      </c>
      <c r="R10" s="177">
        <f t="shared" si="8"/>
        <v>-28762032.000929367</v>
      </c>
      <c r="S10" s="177">
        <f t="shared" si="8"/>
        <v>-31241977.650381409</v>
      </c>
      <c r="T10" s="177">
        <f t="shared" si="8"/>
        <v>-33879632.802253656</v>
      </c>
      <c r="U10" s="177">
        <f>-U6*0.7</f>
        <v>-36693690.529871307</v>
      </c>
      <c r="W10" s="178" t="s">
        <v>524</v>
      </c>
      <c r="AD10" s="91"/>
    </row>
    <row r="11" spans="1:30" outlineLevel="1" x14ac:dyDescent="0.35">
      <c r="C11" s="79" t="s">
        <v>142</v>
      </c>
      <c r="G11" s="87">
        <f>'FCF and NWC'!G10</f>
        <v>19077000</v>
      </c>
      <c r="H11" s="87">
        <f>'FCF and NWC'!H10</f>
        <v>23581000</v>
      </c>
      <c r="I11" s="87">
        <f>'FCF and NWC'!I10</f>
        <v>24244000</v>
      </c>
      <c r="J11" s="87">
        <f>'FCF and NWC'!J10</f>
        <v>27431000</v>
      </c>
      <c r="K11" s="87">
        <f>'FCF and NWC'!K10</f>
        <v>27458000</v>
      </c>
      <c r="L11" s="87">
        <f>'FCF and NWC'!L10</f>
        <v>31632000</v>
      </c>
      <c r="M11" s="87">
        <f>'FCF and NWC'!M10</f>
        <v>30421760</v>
      </c>
      <c r="N11" s="88">
        <f>'FCF and NWC'!N10</f>
        <v>31140835.906998124</v>
      </c>
      <c r="O11" s="176"/>
      <c r="P11" s="177">
        <f>'DCF Optimistic'!P11</f>
        <v>26726656.799774114</v>
      </c>
      <c r="Q11" s="177">
        <f>'DCF Optimistic'!Q11</f>
        <v>26364498.715491582</v>
      </c>
      <c r="R11" s="177">
        <f>'DCF Optimistic'!R11</f>
        <v>26372859.364409201</v>
      </c>
      <c r="S11" s="177">
        <f>'DCF Optimistic'!S11</f>
        <v>26716399.941120416</v>
      </c>
      <c r="T11" s="177">
        <f>'DCF Optimistic'!T11</f>
        <v>27367135.493849415</v>
      </c>
      <c r="U11" s="177">
        <f>'[2]D&amp;A Forecast'!U13</f>
        <v>28966792.703214403</v>
      </c>
      <c r="W11" s="90"/>
      <c r="AD11" s="91"/>
    </row>
    <row r="12" spans="1:30" outlineLevel="1" x14ac:dyDescent="0.35">
      <c r="C12" s="79" t="s">
        <v>33</v>
      </c>
      <c r="G12" s="87">
        <f>'FCF and NWC'!G58</f>
        <v>17873616.759999998</v>
      </c>
      <c r="H12" s="87">
        <f>'FCF and NWC'!H58</f>
        <v>1990724.0300000086</v>
      </c>
      <c r="I12" s="87">
        <f>'FCF and NWC'!I58</f>
        <v>11256704.209999993</v>
      </c>
      <c r="J12" s="87">
        <f>'FCF and NWC'!J58</f>
        <v>13874774.710000001</v>
      </c>
      <c r="K12" s="87">
        <f>'FCF and NWC'!K58</f>
        <v>6562071.1300000027</v>
      </c>
      <c r="L12" s="87">
        <f>'FCF and NWC'!L58</f>
        <v>35654615.269999996</v>
      </c>
      <c r="M12" s="87">
        <f>'FCF and NWC'!M58</f>
        <v>4998284</v>
      </c>
      <c r="N12" s="88">
        <f>'FCF and NWC'!N58</f>
        <v>-11145154</v>
      </c>
      <c r="O12" s="176"/>
      <c r="P12" s="177">
        <f>P4*P20</f>
        <v>15254764.268808203</v>
      </c>
      <c r="Q12" s="177">
        <f>Q4*Q20</f>
        <v>15514095.261377942</v>
      </c>
      <c r="R12" s="177">
        <f>R4*R20</f>
        <v>15808863.07134412</v>
      </c>
      <c r="S12" s="177">
        <f>S4*S20</f>
        <v>16140849.195842346</v>
      </c>
      <c r="T12" s="177">
        <f>T4*T20</f>
        <v>16512088.727346718</v>
      </c>
      <c r="U12" s="177">
        <f t="shared" ref="U12" si="9">U4*U20</f>
        <v>16924890.945530385</v>
      </c>
      <c r="W12" s="90"/>
      <c r="AD12" s="91"/>
    </row>
    <row r="13" spans="1:30" outlineLevel="1" x14ac:dyDescent="0.35">
      <c r="C13" s="79" t="s">
        <v>28</v>
      </c>
      <c r="G13" s="93">
        <v>0.29125000000000001</v>
      </c>
      <c r="H13" s="94">
        <v>0.29125000000000001</v>
      </c>
      <c r="I13" s="94">
        <v>0.29125000000000001</v>
      </c>
      <c r="J13" s="94">
        <v>0.29125000000000001</v>
      </c>
      <c r="K13" s="94">
        <v>0.29125000000000001</v>
      </c>
      <c r="L13" s="94">
        <v>0.29125000000000001</v>
      </c>
      <c r="M13" s="93">
        <v>0.29125000000000001</v>
      </c>
      <c r="N13" s="95">
        <v>0.29125000000000001</v>
      </c>
      <c r="O13" s="92"/>
      <c r="P13" s="179">
        <v>0.30175000000000002</v>
      </c>
      <c r="Q13" s="179">
        <v>0.30175000000000002</v>
      </c>
      <c r="R13" s="179">
        <v>0.30175000000000002</v>
      </c>
      <c r="S13" s="179">
        <v>0.30175000000000002</v>
      </c>
      <c r="T13" s="179">
        <v>0.30175000000000002</v>
      </c>
      <c r="U13" s="179">
        <v>0.30175000000000002</v>
      </c>
      <c r="W13" s="90"/>
      <c r="AD13" s="91"/>
    </row>
    <row r="14" spans="1:30" outlineLevel="1" x14ac:dyDescent="0.35">
      <c r="G14" s="97"/>
      <c r="H14" s="97"/>
      <c r="I14" s="97"/>
      <c r="J14" s="98"/>
      <c r="K14" s="98"/>
      <c r="L14" s="98"/>
      <c r="M14" s="98"/>
      <c r="N14" s="98"/>
      <c r="O14" s="96"/>
      <c r="W14" s="90"/>
      <c r="AD14" s="91"/>
    </row>
    <row r="15" spans="1:30" outlineLevel="1" x14ac:dyDescent="0.35">
      <c r="C15" s="97"/>
      <c r="D15" s="97"/>
      <c r="E15" s="97"/>
      <c r="F15" s="97"/>
      <c r="G15" s="97"/>
      <c r="H15" s="97"/>
      <c r="I15" s="97"/>
      <c r="O15" s="99"/>
      <c r="W15" s="90"/>
      <c r="AD15" s="91"/>
    </row>
    <row r="16" spans="1:30" outlineLevel="1" x14ac:dyDescent="0.35">
      <c r="C16" s="631" t="s">
        <v>415</v>
      </c>
      <c r="D16" s="632"/>
      <c r="E16" s="632"/>
      <c r="F16" s="632"/>
      <c r="G16" s="632"/>
      <c r="H16" s="632"/>
      <c r="I16" s="632"/>
      <c r="J16" s="633"/>
      <c r="K16" s="634"/>
      <c r="L16" s="634"/>
      <c r="M16" s="633"/>
      <c r="N16" s="635" t="s">
        <v>141</v>
      </c>
      <c r="O16" s="633"/>
      <c r="P16" s="633"/>
      <c r="Q16" s="633"/>
      <c r="R16" s="633"/>
      <c r="S16" s="633"/>
      <c r="T16" s="633"/>
      <c r="U16" s="636"/>
      <c r="W16" s="90"/>
      <c r="AD16" s="91"/>
    </row>
    <row r="17" spans="1:30" outlineLevel="1" x14ac:dyDescent="0.35">
      <c r="C17" s="637" t="s">
        <v>527</v>
      </c>
      <c r="D17" s="97"/>
      <c r="E17" s="97"/>
      <c r="F17" s="97"/>
      <c r="G17" s="97"/>
      <c r="H17" s="97"/>
      <c r="I17" s="97"/>
      <c r="K17" s="187"/>
      <c r="L17" s="187"/>
      <c r="N17" s="620" t="s">
        <v>47</v>
      </c>
      <c r="O17" s="68"/>
      <c r="P17" s="159">
        <f>SUM(G7+H7+I7+J7+L7+M7)/6</f>
        <v>0.13654012422669762</v>
      </c>
      <c r="Q17" s="159">
        <f>P17+0.01</f>
        <v>0.14654012422669763</v>
      </c>
      <c r="R17" s="159">
        <f t="shared" ref="R17:U17" si="10">Q17+0.01</f>
        <v>0.15654012422669764</v>
      </c>
      <c r="S17" s="159">
        <f t="shared" si="10"/>
        <v>0.16654012422669764</v>
      </c>
      <c r="T17" s="159">
        <f t="shared" si="10"/>
        <v>0.17654012422669765</v>
      </c>
      <c r="U17" s="638">
        <f t="shared" si="10"/>
        <v>0.18654012422669766</v>
      </c>
      <c r="W17" s="90"/>
      <c r="AD17" s="91"/>
    </row>
    <row r="18" spans="1:30" outlineLevel="1" x14ac:dyDescent="0.35">
      <c r="C18" s="639" t="s">
        <v>702</v>
      </c>
      <c r="D18" s="97"/>
      <c r="E18" s="97"/>
      <c r="F18" s="97"/>
      <c r="G18" s="97"/>
      <c r="H18" s="97"/>
      <c r="I18" s="97"/>
      <c r="K18" s="621"/>
      <c r="L18" s="621"/>
      <c r="N18" s="190" t="s">
        <v>49</v>
      </c>
      <c r="O18" s="68"/>
      <c r="P18" s="623">
        <f>'D&amp;A Forecast'!$N$8</f>
        <v>0.14379060410284303</v>
      </c>
      <c r="Q18" s="623">
        <f>'D&amp;A Forecast'!$N$8</f>
        <v>0.14379060410284303</v>
      </c>
      <c r="R18" s="623">
        <f>'D&amp;A Forecast'!$N$8</f>
        <v>0.14379060410284303</v>
      </c>
      <c r="S18" s="623">
        <f>'D&amp;A Forecast'!$N$8</f>
        <v>0.14379060410284303</v>
      </c>
      <c r="T18" s="623">
        <f>'D&amp;A Forecast'!$N$8</f>
        <v>0.14379060410284303</v>
      </c>
      <c r="U18" s="640">
        <f>'[2]D&amp;A Forecast'!$N$8</f>
        <v>0.14379060410284303</v>
      </c>
      <c r="W18" s="90"/>
      <c r="AD18" s="91"/>
    </row>
    <row r="19" spans="1:30" outlineLevel="1" x14ac:dyDescent="0.35">
      <c r="C19" s="641" t="s">
        <v>413</v>
      </c>
      <c r="D19" s="97"/>
      <c r="E19" s="97"/>
      <c r="F19" s="97"/>
      <c r="G19" s="97"/>
      <c r="H19" s="97"/>
      <c r="I19" s="97"/>
      <c r="K19" s="187"/>
      <c r="L19" s="187"/>
      <c r="N19" s="190" t="s">
        <v>50</v>
      </c>
      <c r="O19" s="68"/>
      <c r="P19" s="624">
        <v>0.7</v>
      </c>
      <c r="Q19" s="624">
        <v>0.7</v>
      </c>
      <c r="R19" s="624">
        <v>0.7</v>
      </c>
      <c r="S19" s="624">
        <v>0.7</v>
      </c>
      <c r="T19" s="624">
        <v>0.7</v>
      </c>
      <c r="U19" s="627">
        <v>0.7</v>
      </c>
      <c r="W19" s="178" t="s">
        <v>406</v>
      </c>
      <c r="AD19" s="91"/>
    </row>
    <row r="20" spans="1:30" outlineLevel="1" x14ac:dyDescent="0.35">
      <c r="C20" s="641" t="s">
        <v>700</v>
      </c>
      <c r="D20" s="97"/>
      <c r="E20" s="97"/>
      <c r="F20" s="97"/>
      <c r="G20" s="97"/>
      <c r="H20" s="97"/>
      <c r="I20" s="97"/>
      <c r="K20" s="187"/>
      <c r="L20" s="187"/>
      <c r="N20" s="190" t="s">
        <v>51</v>
      </c>
      <c r="O20" s="68"/>
      <c r="P20" s="159">
        <f>SUM($H$12:$L$12)/SUM($H$4:$L$4)</f>
        <v>6.0228879944705167E-2</v>
      </c>
      <c r="Q20" s="159">
        <f t="shared" ref="Q20:U20" si="11">SUM($H$12:$L$12)/SUM($H$4:$L$4)</f>
        <v>6.0228879944705167E-2</v>
      </c>
      <c r="R20" s="159">
        <f t="shared" si="11"/>
        <v>6.0228879944705167E-2</v>
      </c>
      <c r="S20" s="159">
        <f t="shared" si="11"/>
        <v>6.0228879944705167E-2</v>
      </c>
      <c r="T20" s="159">
        <f t="shared" si="11"/>
        <v>6.0228879944705167E-2</v>
      </c>
      <c r="U20" s="638">
        <f t="shared" si="11"/>
        <v>6.0228879944705167E-2</v>
      </c>
      <c r="W20" s="90"/>
      <c r="AD20" s="91"/>
    </row>
    <row r="21" spans="1:30" outlineLevel="1" x14ac:dyDescent="0.35">
      <c r="C21" s="641" t="s">
        <v>414</v>
      </c>
      <c r="D21" s="97"/>
      <c r="E21" s="97"/>
      <c r="F21" s="97"/>
      <c r="G21" s="97"/>
      <c r="H21" s="97"/>
      <c r="I21" s="97"/>
      <c r="K21" s="187"/>
      <c r="L21" s="187"/>
      <c r="N21" s="190" t="s">
        <v>163</v>
      </c>
      <c r="O21" s="68"/>
      <c r="P21" s="159">
        <v>1.4999999999999999E-2</v>
      </c>
      <c r="Q21" s="159">
        <f>P21+0.002</f>
        <v>1.7000000000000001E-2</v>
      </c>
      <c r="R21" s="159">
        <f t="shared" ref="R21:T21" si="12">Q21+0.002</f>
        <v>1.9000000000000003E-2</v>
      </c>
      <c r="S21" s="159">
        <f t="shared" si="12"/>
        <v>2.1000000000000005E-2</v>
      </c>
      <c r="T21" s="159">
        <f t="shared" si="12"/>
        <v>2.3000000000000007E-2</v>
      </c>
      <c r="U21" s="638">
        <f>T21+0.002</f>
        <v>2.5000000000000008E-2</v>
      </c>
      <c r="W21" s="723" t="s">
        <v>526</v>
      </c>
      <c r="X21" s="724"/>
      <c r="Y21" s="724"/>
      <c r="Z21" s="724"/>
      <c r="AA21" s="724"/>
      <c r="AB21" s="724"/>
      <c r="AC21" s="724"/>
      <c r="AD21" s="725"/>
    </row>
    <row r="22" spans="1:30" outlineLevel="1" x14ac:dyDescent="0.35">
      <c r="C22" s="641" t="s">
        <v>412</v>
      </c>
      <c r="D22" s="97"/>
      <c r="E22" s="97"/>
      <c r="F22" s="97"/>
      <c r="G22" s="97"/>
      <c r="H22" s="97"/>
      <c r="I22" s="97"/>
      <c r="O22" s="68"/>
      <c r="U22" s="642"/>
      <c r="W22" s="723"/>
      <c r="X22" s="724"/>
      <c r="Y22" s="724"/>
      <c r="Z22" s="724"/>
      <c r="AA22" s="724"/>
      <c r="AB22" s="724"/>
      <c r="AC22" s="724"/>
      <c r="AD22" s="725"/>
    </row>
    <row r="23" spans="1:30" outlineLevel="1" x14ac:dyDescent="0.35">
      <c r="C23" s="643"/>
      <c r="D23" s="644"/>
      <c r="E23" s="644"/>
      <c r="F23" s="644"/>
      <c r="G23" s="644"/>
      <c r="H23" s="644"/>
      <c r="I23" s="644"/>
      <c r="J23" s="644"/>
      <c r="K23" s="644"/>
      <c r="L23" s="644"/>
      <c r="M23" s="644"/>
      <c r="N23" s="644"/>
      <c r="O23" s="644"/>
      <c r="P23" s="644"/>
      <c r="Q23" s="644"/>
      <c r="R23" s="644"/>
      <c r="S23" s="644"/>
      <c r="T23" s="644"/>
      <c r="U23" s="645"/>
      <c r="W23" s="178" t="s">
        <v>658</v>
      </c>
      <c r="AD23" s="91"/>
    </row>
    <row r="24" spans="1:30" outlineLevel="1" x14ac:dyDescent="0.35">
      <c r="O24" s="100"/>
      <c r="W24" s="178" t="s">
        <v>659</v>
      </c>
      <c r="AD24" s="91"/>
    </row>
    <row r="25" spans="1:30" outlineLevel="1" x14ac:dyDescent="0.35">
      <c r="O25" s="100"/>
      <c r="W25" s="178" t="s">
        <v>660</v>
      </c>
      <c r="AD25" s="91"/>
    </row>
    <row r="26" spans="1:30" s="195" customFormat="1" x14ac:dyDescent="0.35">
      <c r="A26" s="101"/>
      <c r="B26" s="101"/>
      <c r="C26" s="101"/>
      <c r="D26" s="101"/>
      <c r="E26" s="101"/>
      <c r="F26" s="101"/>
      <c r="G26" s="165" t="s">
        <v>2</v>
      </c>
      <c r="H26" s="166"/>
      <c r="I26" s="166"/>
      <c r="J26" s="166"/>
      <c r="K26" s="166"/>
      <c r="L26" s="166"/>
      <c r="M26" s="166"/>
      <c r="N26" s="166"/>
      <c r="O26" s="193"/>
      <c r="P26" s="167" t="s">
        <v>3</v>
      </c>
      <c r="Q26" s="167"/>
      <c r="R26" s="167"/>
      <c r="S26" s="167"/>
      <c r="T26" s="167"/>
      <c r="U26" s="167"/>
      <c r="W26" s="178" t="s">
        <v>661</v>
      </c>
      <c r="X26" s="68"/>
      <c r="Y26" s="68"/>
      <c r="Z26" s="68"/>
      <c r="AA26" s="68"/>
      <c r="AB26" s="68"/>
      <c r="AC26" s="68"/>
      <c r="AD26" s="91"/>
    </row>
    <row r="27" spans="1:30" x14ac:dyDescent="0.35">
      <c r="A27" s="101"/>
      <c r="B27" s="102" t="s">
        <v>4</v>
      </c>
      <c r="C27" s="102"/>
      <c r="D27" s="102"/>
      <c r="E27" s="102"/>
      <c r="F27" s="103"/>
      <c r="G27" s="37" t="s">
        <v>120</v>
      </c>
      <c r="H27" s="37" t="s">
        <v>121</v>
      </c>
      <c r="I27" s="37" t="s">
        <v>122</v>
      </c>
      <c r="J27" s="72" t="s">
        <v>123</v>
      </c>
      <c r="K27" s="72" t="s">
        <v>124</v>
      </c>
      <c r="L27" s="72" t="s">
        <v>125</v>
      </c>
      <c r="M27" s="72" t="s">
        <v>126</v>
      </c>
      <c r="N27" s="72" t="s">
        <v>128</v>
      </c>
      <c r="O27" s="196"/>
      <c r="P27" s="168" t="s">
        <v>129</v>
      </c>
      <c r="Q27" s="168" t="s">
        <v>130</v>
      </c>
      <c r="R27" s="168" t="s">
        <v>131</v>
      </c>
      <c r="S27" s="168" t="s">
        <v>138</v>
      </c>
      <c r="T27" s="168" t="s">
        <v>139</v>
      </c>
      <c r="U27" s="168" t="s">
        <v>708</v>
      </c>
      <c r="W27" s="178" t="s">
        <v>662</v>
      </c>
      <c r="AD27" s="91"/>
    </row>
    <row r="28" spans="1:30" x14ac:dyDescent="0.35">
      <c r="A28" s="197"/>
      <c r="B28" s="197"/>
      <c r="C28" s="197"/>
      <c r="D28" s="197"/>
      <c r="E28" s="197"/>
      <c r="F28" s="105"/>
      <c r="G28" s="198"/>
      <c r="H28" s="198"/>
      <c r="I28" s="198"/>
      <c r="J28" s="198"/>
      <c r="K28" s="198"/>
      <c r="L28" s="198"/>
      <c r="M28" s="198"/>
      <c r="N28" s="198"/>
      <c r="O28" s="198"/>
      <c r="P28" s="199"/>
      <c r="Q28" s="199"/>
      <c r="R28" s="199"/>
      <c r="S28" s="199"/>
      <c r="T28" s="199"/>
      <c r="U28" s="199"/>
      <c r="W28" s="90"/>
      <c r="AD28" s="91"/>
    </row>
    <row r="29" spans="1:30" x14ac:dyDescent="0.35">
      <c r="C29" s="67" t="s">
        <v>159</v>
      </c>
      <c r="D29" s="106"/>
      <c r="E29" s="106"/>
      <c r="F29" s="107"/>
      <c r="G29" s="200">
        <f t="shared" ref="G29:N29" si="13">G4</f>
        <v>204529862.08000001</v>
      </c>
      <c r="H29" s="200">
        <f t="shared" si="13"/>
        <v>231414219.66</v>
      </c>
      <c r="I29" s="200">
        <f t="shared" si="13"/>
        <v>253783721.47999999</v>
      </c>
      <c r="J29" s="200">
        <f t="shared" si="13"/>
        <v>236961283.94</v>
      </c>
      <c r="K29" s="200">
        <f t="shared" si="13"/>
        <v>205396606.72</v>
      </c>
      <c r="L29" s="200">
        <f t="shared" si="13"/>
        <v>223700665.31</v>
      </c>
      <c r="M29" s="200">
        <f t="shared" si="13"/>
        <v>253279893</v>
      </c>
      <c r="N29" s="201">
        <f t="shared" si="13"/>
        <v>243813546</v>
      </c>
      <c r="O29" s="200"/>
      <c r="P29" s="202">
        <f>P4</f>
        <v>253279893.01499999</v>
      </c>
      <c r="Q29" s="202">
        <f>Q4</f>
        <v>257585651.19625497</v>
      </c>
      <c r="R29" s="202">
        <f>R4</f>
        <v>262479778.56898379</v>
      </c>
      <c r="S29" s="202">
        <f>S4</f>
        <v>267991853.91893244</v>
      </c>
      <c r="T29" s="202">
        <f>T4</f>
        <v>274155666.55906785</v>
      </c>
      <c r="U29" s="202">
        <f t="shared" ref="U29" si="14">U4</f>
        <v>281009558.22304451</v>
      </c>
      <c r="W29" s="90"/>
      <c r="AD29" s="91"/>
    </row>
    <row r="30" spans="1:30" x14ac:dyDescent="0.35">
      <c r="C30" s="111"/>
      <c r="D30" s="112"/>
      <c r="E30" s="112"/>
      <c r="F30" s="107"/>
      <c r="G30" s="215"/>
      <c r="H30" s="215"/>
      <c r="I30" s="215"/>
      <c r="J30" s="215"/>
      <c r="K30" s="215"/>
      <c r="L30" s="215"/>
      <c r="M30" s="215"/>
      <c r="N30" s="263"/>
      <c r="O30" s="201"/>
      <c r="P30" s="202"/>
      <c r="Q30" s="236"/>
      <c r="R30" s="236"/>
      <c r="S30" s="236"/>
      <c r="T30" s="236"/>
      <c r="U30" s="205"/>
      <c r="W30" s="90"/>
      <c r="AD30" s="91"/>
    </row>
    <row r="31" spans="1:30" x14ac:dyDescent="0.35">
      <c r="C31" s="79" t="s">
        <v>52</v>
      </c>
      <c r="D31" s="116"/>
      <c r="E31" s="116"/>
      <c r="F31" s="79"/>
      <c r="G31" s="200">
        <f t="shared" ref="G31:N31" si="15">G8</f>
        <v>3998000</v>
      </c>
      <c r="H31" s="200">
        <f t="shared" si="15"/>
        <v>4701000</v>
      </c>
      <c r="I31" s="200">
        <f t="shared" si="15"/>
        <v>11558000</v>
      </c>
      <c r="J31" s="200">
        <f t="shared" si="15"/>
        <v>9827000</v>
      </c>
      <c r="K31" s="200">
        <f t="shared" si="15"/>
        <v>-6298000</v>
      </c>
      <c r="L31" s="200">
        <f t="shared" si="15"/>
        <v>-260000</v>
      </c>
      <c r="M31" s="200">
        <f t="shared" si="15"/>
        <v>6471240</v>
      </c>
      <c r="N31" s="201">
        <f t="shared" si="15"/>
        <v>-12040835.906998124</v>
      </c>
      <c r="O31" s="200"/>
      <c r="P31" s="202">
        <f>P8</f>
        <v>7856211.2566186674</v>
      </c>
      <c r="Q31" s="202">
        <f>Q8</f>
        <v>11382134.609822426</v>
      </c>
      <c r="R31" s="202">
        <f>R8</f>
        <v>14715757.779775612</v>
      </c>
      <c r="S31" s="202">
        <f>S8</f>
        <v>17914996.702281602</v>
      </c>
      <c r="T31" s="202">
        <f>T8</f>
        <v>21032339.937941525</v>
      </c>
      <c r="U31" s="202">
        <f t="shared" ref="U31" si="16">U8</f>
        <v>23452765.196601752</v>
      </c>
      <c r="W31" s="90"/>
      <c r="AD31" s="91"/>
    </row>
    <row r="32" spans="1:30" x14ac:dyDescent="0.35">
      <c r="C32" s="111" t="s">
        <v>5</v>
      </c>
      <c r="D32" s="112"/>
      <c r="E32" s="112"/>
      <c r="F32" s="107"/>
      <c r="G32" s="117">
        <f>G31/G29</f>
        <v>1.9547267862705633E-2</v>
      </c>
      <c r="H32" s="117">
        <f t="shared" ref="H32:N32" si="17">H31/H29</f>
        <v>2.0314222725409163E-2</v>
      </c>
      <c r="I32" s="117">
        <f t="shared" si="17"/>
        <v>4.5542716186037391E-2</v>
      </c>
      <c r="J32" s="117">
        <f t="shared" si="17"/>
        <v>4.1470909663404144E-2</v>
      </c>
      <c r="K32" s="117">
        <f t="shared" si="17"/>
        <v>-3.066262924482261E-2</v>
      </c>
      <c r="L32" s="117">
        <f t="shared" si="17"/>
        <v>-1.162267441805312E-3</v>
      </c>
      <c r="M32" s="117">
        <f t="shared" si="17"/>
        <v>2.5549758108907604E-2</v>
      </c>
      <c r="N32" s="118">
        <f t="shared" si="17"/>
        <v>-4.9385426300301315E-2</v>
      </c>
      <c r="O32" s="117"/>
      <c r="P32" s="206">
        <f>P31/P29</f>
        <v>3.101790340756895E-2</v>
      </c>
      <c r="Q32" s="206">
        <f t="shared" ref="Q32:U32" si="18">Q31/Q29</f>
        <v>4.418776650392827E-2</v>
      </c>
      <c r="R32" s="206">
        <f t="shared" si="18"/>
        <v>5.6064348499547674E-2</v>
      </c>
      <c r="S32" s="206">
        <f t="shared" si="18"/>
        <v>6.6849034552001307E-2</v>
      </c>
      <c r="T32" s="206">
        <f t="shared" si="18"/>
        <v>7.6716779929879839E-2</v>
      </c>
      <c r="U32" s="206">
        <f t="shared" si="18"/>
        <v>8.3458958993795823E-2</v>
      </c>
      <c r="W32" s="90"/>
      <c r="AD32" s="91"/>
    </row>
    <row r="33" spans="3:30" x14ac:dyDescent="0.35">
      <c r="C33" s="111"/>
      <c r="D33" s="112"/>
      <c r="E33" s="112"/>
      <c r="F33" s="107"/>
      <c r="G33" s="119"/>
      <c r="H33" s="120"/>
      <c r="I33" s="120"/>
      <c r="J33" s="120"/>
      <c r="K33" s="120"/>
      <c r="L33" s="120"/>
      <c r="M33" s="120"/>
      <c r="N33" s="121"/>
      <c r="O33" s="121"/>
      <c r="P33" s="207"/>
      <c r="Q33" s="205"/>
      <c r="R33" s="205"/>
      <c r="S33" s="205"/>
      <c r="T33" s="205"/>
      <c r="U33" s="205"/>
      <c r="W33" s="90"/>
      <c r="AD33" s="91"/>
    </row>
    <row r="34" spans="3:30" x14ac:dyDescent="0.35">
      <c r="C34" s="112" t="s">
        <v>7</v>
      </c>
      <c r="D34" s="112"/>
      <c r="E34" s="112"/>
      <c r="F34" s="107"/>
      <c r="G34" s="208">
        <f t="shared" ref="G34:N34" si="19">-G31*G13</f>
        <v>-1164417.5</v>
      </c>
      <c r="H34" s="208">
        <f t="shared" si="19"/>
        <v>-1369166.25</v>
      </c>
      <c r="I34" s="208">
        <f t="shared" si="19"/>
        <v>-3366267.5</v>
      </c>
      <c r="J34" s="208">
        <f t="shared" si="19"/>
        <v>-2862113.75</v>
      </c>
      <c r="K34" s="208">
        <f t="shared" si="19"/>
        <v>1834292.5</v>
      </c>
      <c r="L34" s="208">
        <f t="shared" si="19"/>
        <v>75725</v>
      </c>
      <c r="M34" s="208">
        <f t="shared" si="19"/>
        <v>-1884748.6500000001</v>
      </c>
      <c r="N34" s="209">
        <f t="shared" si="19"/>
        <v>3506893.4579132036</v>
      </c>
      <c r="O34" s="208"/>
      <c r="P34" s="210">
        <f>-P31*P13</f>
        <v>-2370611.746684683</v>
      </c>
      <c r="Q34" s="210">
        <f>-Q31*Q13</f>
        <v>-3434559.1185139171</v>
      </c>
      <c r="R34" s="210">
        <f>-R31*R13</f>
        <v>-4440479.9100472908</v>
      </c>
      <c r="S34" s="210">
        <f>-S31*S13</f>
        <v>-5405850.2549134735</v>
      </c>
      <c r="T34" s="210">
        <f>-T31*T13</f>
        <v>-6346508.5762738558</v>
      </c>
      <c r="U34" s="210">
        <f t="shared" ref="U34" si="20">-U31*U13</f>
        <v>-7076871.8980745794</v>
      </c>
      <c r="W34" s="90"/>
      <c r="AD34" s="91"/>
    </row>
    <row r="35" spans="3:30" x14ac:dyDescent="0.35">
      <c r="C35" s="112"/>
      <c r="D35" s="112"/>
      <c r="E35" s="112"/>
      <c r="F35" s="107"/>
      <c r="G35" s="208"/>
      <c r="H35" s="208"/>
      <c r="I35" s="208"/>
      <c r="J35" s="208"/>
      <c r="K35" s="208"/>
      <c r="L35" s="208"/>
      <c r="M35" s="208"/>
      <c r="N35" s="209"/>
      <c r="O35" s="209"/>
      <c r="P35" s="210"/>
      <c r="Q35" s="236"/>
      <c r="R35" s="236"/>
      <c r="S35" s="236"/>
      <c r="T35" s="236"/>
      <c r="U35" s="205"/>
      <c r="W35" s="90"/>
      <c r="AD35" s="91"/>
    </row>
    <row r="36" spans="3:30" x14ac:dyDescent="0.35">
      <c r="C36" s="125" t="s">
        <v>8</v>
      </c>
      <c r="D36" s="126"/>
      <c r="E36" s="126"/>
      <c r="F36" s="127"/>
      <c r="G36" s="212">
        <f t="shared" ref="G36:N36" si="21">G31+G34</f>
        <v>2833582.5</v>
      </c>
      <c r="H36" s="212">
        <f t="shared" si="21"/>
        <v>3331833.75</v>
      </c>
      <c r="I36" s="212">
        <f t="shared" si="21"/>
        <v>8191732.5</v>
      </c>
      <c r="J36" s="212">
        <f t="shared" si="21"/>
        <v>6964886.25</v>
      </c>
      <c r="K36" s="212">
        <f t="shared" si="21"/>
        <v>-4463707.5</v>
      </c>
      <c r="L36" s="212">
        <f t="shared" si="21"/>
        <v>-184275</v>
      </c>
      <c r="M36" s="212">
        <f t="shared" si="21"/>
        <v>4586491.3499999996</v>
      </c>
      <c r="N36" s="213">
        <f t="shared" si="21"/>
        <v>-8533942.4490849208</v>
      </c>
      <c r="O36" s="200"/>
      <c r="P36" s="214">
        <f>P31+P34</f>
        <v>5485599.5099339839</v>
      </c>
      <c r="Q36" s="214">
        <f>Q31+Q34</f>
        <v>7947575.4913085084</v>
      </c>
      <c r="R36" s="214">
        <f>R31+R34</f>
        <v>10275277.869728321</v>
      </c>
      <c r="S36" s="214">
        <f>S31+S34</f>
        <v>12509146.447368128</v>
      </c>
      <c r="T36" s="214">
        <f>T31+T34</f>
        <v>14685831.36166767</v>
      </c>
      <c r="U36" s="214">
        <f t="shared" ref="U36" si="22">U31+U34</f>
        <v>16375893.298527174</v>
      </c>
      <c r="W36" s="90"/>
      <c r="AD36" s="91"/>
    </row>
    <row r="37" spans="3:30" x14ac:dyDescent="0.35">
      <c r="C37" s="112"/>
      <c r="D37" s="112"/>
      <c r="E37" s="112"/>
      <c r="F37" s="107"/>
      <c r="G37" s="43"/>
      <c r="H37" s="43"/>
      <c r="I37" s="43"/>
      <c r="J37" s="43"/>
      <c r="K37" s="43"/>
      <c r="L37" s="43"/>
      <c r="M37" s="208"/>
      <c r="N37" s="209"/>
      <c r="O37" s="201"/>
      <c r="P37" s="210"/>
      <c r="Q37" s="236"/>
      <c r="R37" s="236"/>
      <c r="S37" s="236"/>
      <c r="T37" s="236"/>
      <c r="U37" s="205"/>
      <c r="W37" s="90"/>
      <c r="AD37" s="91"/>
    </row>
    <row r="38" spans="3:30" x14ac:dyDescent="0.35">
      <c r="C38" s="133" t="s">
        <v>9</v>
      </c>
      <c r="D38" s="112"/>
      <c r="E38" s="112"/>
      <c r="F38" s="112"/>
      <c r="G38" s="208"/>
      <c r="H38" s="208"/>
      <c r="I38" s="208"/>
      <c r="J38" s="208"/>
      <c r="K38" s="208"/>
      <c r="L38" s="208"/>
      <c r="M38" s="208"/>
      <c r="N38" s="209"/>
      <c r="O38" s="209"/>
      <c r="P38" s="210"/>
      <c r="Q38" s="236"/>
      <c r="R38" s="236"/>
      <c r="S38" s="236"/>
      <c r="T38" s="236"/>
      <c r="U38" s="205"/>
      <c r="W38" s="90"/>
      <c r="AD38" s="91"/>
    </row>
    <row r="39" spans="3:30" x14ac:dyDescent="0.35">
      <c r="C39" s="134" t="s">
        <v>160</v>
      </c>
      <c r="D39" s="112"/>
      <c r="E39" s="112"/>
      <c r="F39" s="107"/>
      <c r="G39" s="208">
        <f t="shared" ref="G39:N39" si="23">G11</f>
        <v>19077000</v>
      </c>
      <c r="H39" s="208">
        <f t="shared" si="23"/>
        <v>23581000</v>
      </c>
      <c r="I39" s="208">
        <f t="shared" si="23"/>
        <v>24244000</v>
      </c>
      <c r="J39" s="208">
        <f t="shared" si="23"/>
        <v>27431000</v>
      </c>
      <c r="K39" s="208">
        <f t="shared" si="23"/>
        <v>27458000</v>
      </c>
      <c r="L39" s="208">
        <f t="shared" si="23"/>
        <v>31632000</v>
      </c>
      <c r="M39" s="208">
        <f t="shared" si="23"/>
        <v>30421760</v>
      </c>
      <c r="N39" s="209">
        <f t="shared" si="23"/>
        <v>31140835.906998124</v>
      </c>
      <c r="O39" s="208"/>
      <c r="P39" s="210">
        <f>P11</f>
        <v>26726656.799774114</v>
      </c>
      <c r="Q39" s="210">
        <f>Q11</f>
        <v>26364498.715491582</v>
      </c>
      <c r="R39" s="210">
        <f>R11</f>
        <v>26372859.364409201</v>
      </c>
      <c r="S39" s="210">
        <f>S11</f>
        <v>26716399.941120416</v>
      </c>
      <c r="T39" s="210">
        <f>T11</f>
        <v>27367135.493849415</v>
      </c>
      <c r="U39" s="210">
        <f t="shared" ref="U39" si="24">U11</f>
        <v>28966792.703214403</v>
      </c>
      <c r="W39" s="90"/>
      <c r="AD39" s="91"/>
    </row>
    <row r="40" spans="3:30" x14ac:dyDescent="0.35">
      <c r="C40" s="135" t="s">
        <v>10</v>
      </c>
      <c r="D40" s="112"/>
      <c r="E40" s="112"/>
      <c r="F40" s="107"/>
      <c r="G40" s="117">
        <f t="shared" ref="G40:N40" si="25">G39/G29</f>
        <v>9.327244347594682E-2</v>
      </c>
      <c r="H40" s="117">
        <f t="shared" si="25"/>
        <v>0.10189952905506774</v>
      </c>
      <c r="I40" s="117">
        <f t="shared" si="25"/>
        <v>9.5530161897758301E-2</v>
      </c>
      <c r="J40" s="117">
        <f t="shared" si="25"/>
        <v>0.11576152670976282</v>
      </c>
      <c r="K40" s="117">
        <f t="shared" si="25"/>
        <v>0.13368283166153369</v>
      </c>
      <c r="L40" s="117">
        <f t="shared" si="25"/>
        <v>0.14140324507379087</v>
      </c>
      <c r="M40" s="117">
        <f t="shared" si="25"/>
        <v>0.12011123204320052</v>
      </c>
      <c r="N40" s="118">
        <f t="shared" si="25"/>
        <v>0.12772397767841054</v>
      </c>
      <c r="O40" s="117"/>
      <c r="P40" s="206">
        <f>P39/P29</f>
        <v>0.10552222081912867</v>
      </c>
      <c r="Q40" s="206">
        <f>Q39/Q29</f>
        <v>0.10235235772276936</v>
      </c>
      <c r="R40" s="206">
        <f>R39/R29</f>
        <v>0.10047577572714997</v>
      </c>
      <c r="S40" s="206">
        <f>S39/S29</f>
        <v>9.9691089674696337E-2</v>
      </c>
      <c r="T40" s="206">
        <f>T39/T29</f>
        <v>9.9823344296817829E-2</v>
      </c>
      <c r="U40" s="206">
        <f t="shared" ref="U40" si="26">U39/U29</f>
        <v>0.10308116523290184</v>
      </c>
      <c r="W40" s="90"/>
      <c r="AD40" s="91"/>
    </row>
    <row r="41" spans="3:30" x14ac:dyDescent="0.35">
      <c r="C41" s="111"/>
      <c r="D41" s="112"/>
      <c r="E41" s="112"/>
      <c r="F41" s="107"/>
      <c r="G41" s="120"/>
      <c r="H41" s="120"/>
      <c r="I41" s="120"/>
      <c r="J41" s="120"/>
      <c r="K41" s="120"/>
      <c r="L41" s="120"/>
      <c r="M41" s="120"/>
      <c r="N41" s="121"/>
      <c r="O41" s="121"/>
      <c r="P41" s="207"/>
      <c r="Q41" s="205"/>
      <c r="R41" s="205"/>
      <c r="S41" s="205"/>
      <c r="T41" s="205"/>
      <c r="U41" s="205"/>
      <c r="W41" s="90"/>
      <c r="AD41" s="91"/>
    </row>
    <row r="42" spans="3:30" x14ac:dyDescent="0.35">
      <c r="C42" s="112" t="s">
        <v>11</v>
      </c>
      <c r="D42" s="112"/>
      <c r="E42" s="112"/>
      <c r="F42" s="107"/>
      <c r="G42" s="208">
        <v>0</v>
      </c>
      <c r="H42" s="208">
        <f>'FCF and NWC'!H30</f>
        <v>15882892.729999989</v>
      </c>
      <c r="I42" s="208">
        <f>'FCF and NWC'!I30</f>
        <v>-9265980.1799999848</v>
      </c>
      <c r="J42" s="208">
        <f>'FCF and NWC'!J30</f>
        <v>-2618070.5000000075</v>
      </c>
      <c r="K42" s="208">
        <f>'FCF and NWC'!K30</f>
        <v>7312703.5799999982</v>
      </c>
      <c r="L42" s="208">
        <f>'FCF and NWC'!L30</f>
        <v>-29092544.139999993</v>
      </c>
      <c r="M42" s="208">
        <f>'FCF and NWC'!M30</f>
        <v>30656331.269999996</v>
      </c>
      <c r="N42" s="209">
        <f>'FCF and NWC'!N30</f>
        <v>16143438</v>
      </c>
      <c r="O42" s="208"/>
      <c r="P42" s="210">
        <f>-(P12-N12)</f>
        <v>-26399918.268808201</v>
      </c>
      <c r="Q42" s="210">
        <f>-(Q12-P12)</f>
        <v>-259330.992569739</v>
      </c>
      <c r="R42" s="210">
        <f t="shared" ref="R42:T42" si="27">-(R12-Q12)</f>
        <v>-294767.80996617861</v>
      </c>
      <c r="S42" s="210">
        <f t="shared" si="27"/>
        <v>-331986.12449822575</v>
      </c>
      <c r="T42" s="210">
        <f t="shared" si="27"/>
        <v>-371239.53150437213</v>
      </c>
      <c r="U42" s="210">
        <f>-(U12-T12)</f>
        <v>-412802.21818366647</v>
      </c>
      <c r="W42" s="90"/>
      <c r="AD42" s="91"/>
    </row>
    <row r="43" spans="3:30" x14ac:dyDescent="0.35">
      <c r="C43" s="111" t="s">
        <v>12</v>
      </c>
      <c r="D43" s="112"/>
      <c r="E43" s="112"/>
      <c r="F43" s="107"/>
      <c r="G43" s="120">
        <f t="shared" ref="G43:N43" si="28">G42/G29</f>
        <v>0</v>
      </c>
      <c r="H43" s="117">
        <f t="shared" si="28"/>
        <v>6.863403965985998E-2</v>
      </c>
      <c r="I43" s="117">
        <f t="shared" si="28"/>
        <v>-3.6511325966705914E-2</v>
      </c>
      <c r="J43" s="117">
        <f t="shared" si="28"/>
        <v>-1.1048515843891689E-2</v>
      </c>
      <c r="K43" s="117">
        <f t="shared" si="28"/>
        <v>3.5602845133506977E-2</v>
      </c>
      <c r="L43" s="117">
        <f t="shared" si="28"/>
        <v>-0.13005121866617658</v>
      </c>
      <c r="M43" s="117">
        <f t="shared" si="28"/>
        <v>0.121037366633758</v>
      </c>
      <c r="N43" s="118">
        <f t="shared" si="28"/>
        <v>6.6212227601168641E-2</v>
      </c>
      <c r="O43" s="117"/>
      <c r="P43" s="206">
        <f>P42/P29</f>
        <v>-0.10423219133010578</v>
      </c>
      <c r="Q43" s="206">
        <f>Q42/Q29</f>
        <v>-1.0067757709537721E-3</v>
      </c>
      <c r="R43" s="206">
        <f>R42/R29</f>
        <v>-1.1230115004410102E-3</v>
      </c>
      <c r="S43" s="206">
        <f>S42/S29</f>
        <v>-1.2387918499890359E-3</v>
      </c>
      <c r="T43" s="206">
        <f>T42/T29</f>
        <v>-1.3541194904479101E-3</v>
      </c>
      <c r="U43" s="206">
        <f t="shared" ref="U43" si="29">U42/U29</f>
        <v>-1.468997071822072E-3</v>
      </c>
      <c r="W43" s="90"/>
      <c r="AD43" s="91"/>
    </row>
    <row r="44" spans="3:30" x14ac:dyDescent="0.35">
      <c r="D44" s="136"/>
      <c r="E44" s="136"/>
      <c r="G44" s="136"/>
      <c r="H44" s="136"/>
      <c r="I44" s="136"/>
      <c r="J44" s="136"/>
      <c r="K44" s="136"/>
      <c r="L44" s="136"/>
      <c r="M44" s="136"/>
      <c r="N44" s="137"/>
      <c r="O44" s="121"/>
      <c r="P44" s="207"/>
      <c r="Q44" s="205"/>
      <c r="R44" s="205"/>
      <c r="S44" s="205"/>
      <c r="T44" s="205"/>
      <c r="U44" s="205"/>
      <c r="W44" s="90"/>
      <c r="AD44" s="91"/>
    </row>
    <row r="45" spans="3:30" x14ac:dyDescent="0.35">
      <c r="C45" s="112" t="s">
        <v>13</v>
      </c>
      <c r="D45" s="112"/>
      <c r="E45" s="112"/>
      <c r="F45" s="107"/>
      <c r="G45" s="208">
        <f t="shared" ref="G45:N45" si="30">G10</f>
        <v>-51833000</v>
      </c>
      <c r="H45" s="208">
        <f t="shared" si="30"/>
        <v>-31978000</v>
      </c>
      <c r="I45" s="208">
        <f t="shared" si="30"/>
        <v>-48904000</v>
      </c>
      <c r="J45" s="208">
        <f t="shared" si="30"/>
        <v>-35455000</v>
      </c>
      <c r="K45" s="208">
        <f t="shared" si="30"/>
        <v>-43633000</v>
      </c>
      <c r="L45" s="208">
        <f t="shared" si="30"/>
        <v>-22841000</v>
      </c>
      <c r="M45" s="208">
        <f t="shared" si="30"/>
        <v>-29980200</v>
      </c>
      <c r="N45" s="209">
        <f t="shared" si="30"/>
        <v>-29980200</v>
      </c>
      <c r="O45" s="208"/>
      <c r="P45" s="210">
        <f>P10</f>
        <v>-24208007.639474947</v>
      </c>
      <c r="Q45" s="210">
        <f>Q10</f>
        <v>-26422643.327719804</v>
      </c>
      <c r="R45" s="210">
        <f>R10</f>
        <v>-28762032.000929367</v>
      </c>
      <c r="S45" s="210">
        <f>S10</f>
        <v>-31241977.650381409</v>
      </c>
      <c r="T45" s="210">
        <f>T10</f>
        <v>-33879632.802253656</v>
      </c>
      <c r="U45" s="210">
        <f t="shared" ref="U45" si="31">U10</f>
        <v>-36693690.529871307</v>
      </c>
      <c r="W45" s="90"/>
      <c r="AD45" s="91"/>
    </row>
    <row r="46" spans="3:30" x14ac:dyDescent="0.35">
      <c r="C46" s="111" t="s">
        <v>12</v>
      </c>
      <c r="D46" s="112"/>
      <c r="E46" s="112"/>
      <c r="F46" s="107"/>
      <c r="G46" s="117">
        <f t="shared" ref="G46:N46" si="32">-(G45/G29)</f>
        <v>0.25342509633007032</v>
      </c>
      <c r="H46" s="117">
        <f t="shared" si="32"/>
        <v>0.13818511259585922</v>
      </c>
      <c r="I46" s="117">
        <f t="shared" si="32"/>
        <v>0.19269951482626513</v>
      </c>
      <c r="J46" s="117">
        <f t="shared" si="32"/>
        <v>0.14962359846504467</v>
      </c>
      <c r="K46" s="117">
        <f t="shared" si="32"/>
        <v>0.21243291550323037</v>
      </c>
      <c r="L46" s="117">
        <f t="shared" si="32"/>
        <v>0.10210519476259666</v>
      </c>
      <c r="M46" s="117">
        <f t="shared" si="32"/>
        <v>0.11836786428206522</v>
      </c>
      <c r="N46" s="118">
        <f t="shared" si="32"/>
        <v>0.12296363549874297</v>
      </c>
      <c r="O46" s="117"/>
      <c r="P46" s="206">
        <f>-(P45/P29)</f>
        <v>9.557808695868833E-2</v>
      </c>
      <c r="Q46" s="206">
        <f>-(Q45/Q29)</f>
        <v>0.10257808695868834</v>
      </c>
      <c r="R46" s="206">
        <f>-(R45/R29)</f>
        <v>0.10957808695868834</v>
      </c>
      <c r="S46" s="206">
        <f>-(S45/S29)</f>
        <v>0.11657808695868833</v>
      </c>
      <c r="T46" s="206">
        <f>-(T45/T29)</f>
        <v>0.12357808695868835</v>
      </c>
      <c r="U46" s="206">
        <f t="shared" ref="U46" si="33">-(U45/U29)</f>
        <v>0.13057808695868836</v>
      </c>
      <c r="W46" s="90"/>
      <c r="AD46" s="91"/>
    </row>
    <row r="47" spans="3:30" x14ac:dyDescent="0.35">
      <c r="D47" s="136"/>
      <c r="E47" s="136"/>
      <c r="G47" s="136"/>
      <c r="H47" s="136"/>
      <c r="I47" s="136"/>
      <c r="J47" s="136"/>
      <c r="K47" s="136"/>
      <c r="L47" s="136"/>
      <c r="M47" s="136"/>
      <c r="N47" s="137"/>
      <c r="O47" s="137"/>
      <c r="P47" s="216"/>
      <c r="Q47" s="205"/>
      <c r="R47" s="205"/>
      <c r="S47" s="205"/>
      <c r="T47" s="205"/>
      <c r="U47" s="205"/>
      <c r="W47" s="90"/>
      <c r="AD47" s="91"/>
    </row>
    <row r="48" spans="3:30" x14ac:dyDescent="0.35">
      <c r="C48" s="125" t="s">
        <v>204</v>
      </c>
      <c r="D48" s="125"/>
      <c r="E48" s="125"/>
      <c r="F48" s="127"/>
      <c r="G48" s="212">
        <f>G36++G39+G42+G45</f>
        <v>-29922417.5</v>
      </c>
      <c r="H48" s="212">
        <f t="shared" ref="H48:N48" si="34">H36++H39+H42+H45</f>
        <v>10817726.479999989</v>
      </c>
      <c r="I48" s="212">
        <f t="shared" si="34"/>
        <v>-25734247.679999985</v>
      </c>
      <c r="J48" s="212">
        <f t="shared" si="34"/>
        <v>-3677184.2500000075</v>
      </c>
      <c r="K48" s="212">
        <f t="shared" si="34"/>
        <v>-13326003.920000002</v>
      </c>
      <c r="L48" s="212">
        <f t="shared" si="34"/>
        <v>-20485819.139999993</v>
      </c>
      <c r="M48" s="212">
        <f t="shared" si="34"/>
        <v>35684382.619999997</v>
      </c>
      <c r="N48" s="213">
        <f t="shared" si="34"/>
        <v>8770131.457913205</v>
      </c>
      <c r="O48" s="200"/>
      <c r="P48" s="214">
        <f>P36+P39+P42+P45</f>
        <v>-18395669.598575052</v>
      </c>
      <c r="Q48" s="214">
        <f>Q36+Q39+Q42+Q45</f>
        <v>7630099.8865105473</v>
      </c>
      <c r="R48" s="214">
        <f t="shared" ref="R48:T48" si="35">R36+R39+R42+R45</f>
        <v>7591337.4232419766</v>
      </c>
      <c r="S48" s="214">
        <f t="shared" si="35"/>
        <v>7651582.6136089116</v>
      </c>
      <c r="T48" s="214">
        <f t="shared" si="35"/>
        <v>7802094.521759063</v>
      </c>
      <c r="U48" s="214">
        <f>U36+U39+U42+U45</f>
        <v>8236193.2536865994</v>
      </c>
      <c r="W48" s="90"/>
      <c r="AD48" s="91"/>
    </row>
    <row r="49" spans="1:30" x14ac:dyDescent="0.35">
      <c r="C49" s="111" t="s">
        <v>6</v>
      </c>
      <c r="D49" s="112"/>
      <c r="E49" s="112"/>
      <c r="F49" s="107"/>
      <c r="G49" s="120"/>
      <c r="H49" s="117">
        <f>-(H48/G48-1)</f>
        <v>1.3615258185606156</v>
      </c>
      <c r="I49" s="117">
        <f t="shared" ref="I49:N49" si="36">-(I48/H48-1)</f>
        <v>3.3788961319717163</v>
      </c>
      <c r="J49" s="117">
        <f t="shared" si="36"/>
        <v>0.85710931612514851</v>
      </c>
      <c r="K49" s="117">
        <f t="shared" si="36"/>
        <v>-2.6239695957579432</v>
      </c>
      <c r="L49" s="117">
        <f t="shared" si="36"/>
        <v>-0.53728148835783851</v>
      </c>
      <c r="M49" s="117">
        <f t="shared" si="36"/>
        <v>2.7419065538035405</v>
      </c>
      <c r="N49" s="117">
        <f t="shared" si="36"/>
        <v>0.75423053969279508</v>
      </c>
      <c r="O49" s="117"/>
      <c r="P49" s="206">
        <f>-(P48/N48-1)</f>
        <v>3.0975363581325586</v>
      </c>
      <c r="Q49" s="206">
        <f>-(Q48/P48-1)</f>
        <v>1.4147769585458081</v>
      </c>
      <c r="R49" s="206">
        <f t="shared" ref="R49:U49" si="37">-(R48/Q48-1)</f>
        <v>5.080203908876757E-3</v>
      </c>
      <c r="S49" s="206">
        <f t="shared" si="37"/>
        <v>-7.9360443368630129E-3</v>
      </c>
      <c r="T49" s="206">
        <f t="shared" si="37"/>
        <v>-1.9670689810295627E-2</v>
      </c>
      <c r="U49" s="206">
        <f t="shared" si="37"/>
        <v>-5.5638742996113377E-2</v>
      </c>
      <c r="W49" s="90"/>
      <c r="AD49" s="91"/>
    </row>
    <row r="50" spans="1:30" x14ac:dyDescent="0.35">
      <c r="C50" s="111"/>
      <c r="D50" s="112"/>
      <c r="E50" s="112"/>
      <c r="F50" s="107"/>
      <c r="G50" s="120"/>
      <c r="H50" s="120"/>
      <c r="I50" s="120"/>
      <c r="J50" s="120"/>
      <c r="K50" s="120"/>
      <c r="L50" s="120"/>
      <c r="M50" s="120"/>
      <c r="N50" s="121"/>
      <c r="O50" s="137"/>
      <c r="P50" s="216"/>
      <c r="Q50" s="205"/>
      <c r="R50" s="205"/>
      <c r="S50" s="205"/>
      <c r="T50" s="205"/>
      <c r="U50" s="205"/>
      <c r="W50" s="90"/>
      <c r="AD50" s="91"/>
    </row>
    <row r="51" spans="1:30" x14ac:dyDescent="0.35">
      <c r="C51" s="139" t="s">
        <v>47</v>
      </c>
      <c r="D51" s="140"/>
      <c r="E51" s="140"/>
      <c r="F51" s="127"/>
      <c r="G51" s="212">
        <f t="shared" ref="G51:N51" si="38">G6</f>
        <v>23075000</v>
      </c>
      <c r="H51" s="212">
        <f t="shared" si="38"/>
        <v>28282000</v>
      </c>
      <c r="I51" s="212">
        <f t="shared" si="38"/>
        <v>35802000</v>
      </c>
      <c r="J51" s="212">
        <f t="shared" si="38"/>
        <v>37258000</v>
      </c>
      <c r="K51" s="212">
        <f t="shared" si="38"/>
        <v>21160000</v>
      </c>
      <c r="L51" s="212">
        <f t="shared" si="38"/>
        <v>31372000</v>
      </c>
      <c r="M51" s="212">
        <f t="shared" si="38"/>
        <v>36893000</v>
      </c>
      <c r="N51" s="213">
        <f t="shared" si="38"/>
        <v>19100000</v>
      </c>
      <c r="O51" s="200"/>
      <c r="P51" s="214">
        <f t="shared" ref="P51:U51" si="39">P6</f>
        <v>34582868.056392781</v>
      </c>
      <c r="Q51" s="214">
        <f t="shared" si="39"/>
        <v>37746633.325314008</v>
      </c>
      <c r="R51" s="214">
        <f t="shared" si="39"/>
        <v>41088617.144184813</v>
      </c>
      <c r="S51" s="214">
        <f t="shared" si="39"/>
        <v>44631396.643402018</v>
      </c>
      <c r="T51" s="214">
        <f t="shared" si="39"/>
        <v>48399475.43179094</v>
      </c>
      <c r="U51" s="214">
        <f t="shared" si="39"/>
        <v>52419557.899816155</v>
      </c>
      <c r="W51" s="90"/>
      <c r="AD51" s="91"/>
    </row>
    <row r="52" spans="1:30" x14ac:dyDescent="0.35">
      <c r="B52" s="67"/>
      <c r="C52" s="111" t="s">
        <v>6</v>
      </c>
      <c r="D52" s="112"/>
      <c r="E52" s="112"/>
      <c r="F52" s="107"/>
      <c r="G52" s="120"/>
      <c r="H52" s="117">
        <f>H51/G51-1</f>
        <v>0.22565547128927421</v>
      </c>
      <c r="I52" s="117">
        <f t="shared" ref="I52:M52" si="40">I51/H51-1</f>
        <v>0.26589350116681998</v>
      </c>
      <c r="J52" s="117">
        <f t="shared" si="40"/>
        <v>4.0668119099491751E-2</v>
      </c>
      <c r="K52" s="117">
        <f t="shared" si="40"/>
        <v>-0.43206828063771541</v>
      </c>
      <c r="L52" s="117">
        <f t="shared" si="40"/>
        <v>0.48260869565217401</v>
      </c>
      <c r="M52" s="117">
        <f t="shared" si="40"/>
        <v>0.17598495473670783</v>
      </c>
      <c r="N52" s="118">
        <f>N51/M51-1</f>
        <v>-0.48228661263654349</v>
      </c>
      <c r="O52" s="117"/>
      <c r="P52" s="206">
        <f>P51/N51-1</f>
        <v>0.81062136420904607</v>
      </c>
      <c r="Q52" s="206">
        <f t="shared" ref="Q52:U52" si="41">Q51/P51-1</f>
        <v>9.1483600023057887E-2</v>
      </c>
      <c r="R52" s="206">
        <f t="shared" si="41"/>
        <v>8.8537268743105857E-2</v>
      </c>
      <c r="S52" s="206">
        <f t="shared" si="41"/>
        <v>8.6222894452377741E-2</v>
      </c>
      <c r="T52" s="206">
        <f t="shared" si="41"/>
        <v>8.4426638460258996E-2</v>
      </c>
      <c r="U52" s="206">
        <f t="shared" si="41"/>
        <v>8.306045534916362E-2</v>
      </c>
      <c r="W52" s="90"/>
      <c r="AD52" s="91"/>
    </row>
    <row r="53" spans="1:30" x14ac:dyDescent="0.35">
      <c r="B53" s="67"/>
      <c r="C53" s="111"/>
      <c r="D53" s="112"/>
      <c r="E53" s="112"/>
      <c r="F53" s="107"/>
      <c r="G53" s="120"/>
      <c r="H53" s="120"/>
      <c r="I53" s="120"/>
      <c r="J53" s="120"/>
      <c r="K53" s="120"/>
      <c r="L53" s="120"/>
      <c r="M53" s="120"/>
      <c r="N53" s="120"/>
      <c r="O53" s="121"/>
      <c r="P53" s="120"/>
      <c r="W53" s="90"/>
      <c r="AD53" s="91"/>
    </row>
    <row r="54" spans="1:30" x14ac:dyDescent="0.35">
      <c r="B54" s="67"/>
      <c r="C54" s="111"/>
      <c r="D54" s="112"/>
      <c r="E54" s="112"/>
      <c r="F54" s="107"/>
      <c r="G54" s="120"/>
      <c r="H54" s="117"/>
      <c r="I54" s="117"/>
      <c r="J54" s="117"/>
      <c r="K54" s="117"/>
      <c r="L54" s="117"/>
      <c r="M54" s="120"/>
      <c r="N54" s="120"/>
      <c r="O54" s="121"/>
      <c r="P54" s="120"/>
      <c r="W54" s="90"/>
      <c r="AD54" s="91"/>
    </row>
    <row r="55" spans="1:30" x14ac:dyDescent="0.35">
      <c r="A55" s="37"/>
      <c r="B55" s="37" t="s">
        <v>438</v>
      </c>
      <c r="C55" s="37"/>
      <c r="D55" s="37"/>
      <c r="E55" s="37"/>
      <c r="F55" s="218"/>
      <c r="G55" s="218"/>
      <c r="H55" s="218"/>
      <c r="I55" s="218"/>
      <c r="J55" s="218"/>
      <c r="K55" s="218"/>
      <c r="L55" s="142"/>
      <c r="M55" s="142"/>
      <c r="N55" s="142"/>
      <c r="O55" s="219"/>
      <c r="P55" s="168" t="s">
        <v>129</v>
      </c>
      <c r="Q55" s="168" t="s">
        <v>130</v>
      </c>
      <c r="R55" s="168" t="s">
        <v>131</v>
      </c>
      <c r="S55" s="168" t="s">
        <v>138</v>
      </c>
      <c r="T55" s="168" t="s">
        <v>139</v>
      </c>
      <c r="U55" s="168" t="s">
        <v>708</v>
      </c>
      <c r="W55" s="90"/>
      <c r="AD55" s="91"/>
    </row>
    <row r="56" spans="1:30" x14ac:dyDescent="0.35">
      <c r="J56" s="195">
        <v>0</v>
      </c>
      <c r="K56" s="195">
        <f>J56+1</f>
        <v>1</v>
      </c>
      <c r="L56" s="195">
        <f t="shared" ref="L56:N56" si="42">K56+1</f>
        <v>2</v>
      </c>
      <c r="M56" s="195">
        <f t="shared" si="42"/>
        <v>3</v>
      </c>
      <c r="N56" s="195">
        <f t="shared" si="42"/>
        <v>4</v>
      </c>
      <c r="O56" s="219"/>
      <c r="P56" s="195">
        <v>0</v>
      </c>
      <c r="Q56" s="195">
        <f>P56+1</f>
        <v>1</v>
      </c>
      <c r="R56" s="195">
        <f t="shared" ref="R56:U56" si="43">Q56+1</f>
        <v>2</v>
      </c>
      <c r="S56" s="195">
        <f t="shared" si="43"/>
        <v>3</v>
      </c>
      <c r="T56" s="195">
        <f t="shared" si="43"/>
        <v>4</v>
      </c>
      <c r="U56" s="195">
        <f t="shared" si="43"/>
        <v>5</v>
      </c>
      <c r="W56" s="90"/>
      <c r="AD56" s="91"/>
    </row>
    <row r="57" spans="1:30" x14ac:dyDescent="0.35">
      <c r="C57" s="133" t="s">
        <v>15</v>
      </c>
      <c r="D57" s="133"/>
      <c r="E57" s="133"/>
      <c r="F57" s="223"/>
      <c r="G57" s="203"/>
      <c r="H57" s="203"/>
      <c r="I57" s="203"/>
      <c r="J57" s="203"/>
      <c r="K57" s="203"/>
      <c r="L57" s="203"/>
      <c r="M57" s="203"/>
      <c r="N57" s="203"/>
      <c r="O57" s="203"/>
      <c r="P57" s="210"/>
      <c r="Q57" s="210">
        <f>Q48</f>
        <v>7630099.8865105473</v>
      </c>
      <c r="R57" s="210">
        <f>R48</f>
        <v>7591337.4232419766</v>
      </c>
      <c r="S57" s="210">
        <f>S48</f>
        <v>7651582.6136089116</v>
      </c>
      <c r="T57" s="210">
        <f>T48</f>
        <v>7802094.521759063</v>
      </c>
      <c r="U57" s="210">
        <f>U48</f>
        <v>8236193.2536865994</v>
      </c>
      <c r="V57" s="222"/>
      <c r="W57" s="221"/>
      <c r="X57" s="222"/>
      <c r="AD57" s="91"/>
    </row>
    <row r="58" spans="1:30" x14ac:dyDescent="0.35">
      <c r="C58" s="224" t="s">
        <v>16</v>
      </c>
      <c r="D58" s="224"/>
      <c r="E58" s="224"/>
      <c r="F58" s="127"/>
      <c r="G58" s="225"/>
      <c r="H58" s="225"/>
      <c r="I58" s="225"/>
      <c r="J58" s="225"/>
      <c r="K58" s="225"/>
      <c r="L58" s="225"/>
      <c r="M58" s="225"/>
      <c r="N58" s="225"/>
      <c r="O58" s="132"/>
      <c r="P58" s="226"/>
      <c r="Q58" s="227"/>
      <c r="R58" s="227"/>
      <c r="S58" s="227"/>
      <c r="T58" s="344"/>
      <c r="U58" s="344">
        <f>($T$57*(1+H79))/($H$78-H79)</f>
        <v>274267474.11597914</v>
      </c>
      <c r="V58" s="222"/>
      <c r="W58" s="221"/>
      <c r="X58" s="222"/>
      <c r="AD58" s="91"/>
    </row>
    <row r="59" spans="1:30" x14ac:dyDescent="0.35">
      <c r="C59" s="131" t="s">
        <v>17</v>
      </c>
      <c r="D59" s="131"/>
      <c r="E59" s="131"/>
      <c r="F59" s="107"/>
      <c r="G59" s="132"/>
      <c r="H59" s="132"/>
      <c r="I59" s="132"/>
      <c r="J59" s="132"/>
      <c r="K59" s="132"/>
      <c r="L59" s="132"/>
      <c r="M59" s="132"/>
      <c r="N59" s="132"/>
      <c r="O59" s="132"/>
      <c r="P59" s="210"/>
      <c r="Q59" s="210">
        <f t="shared" ref="Q59:R59" si="44">Q57+Q58</f>
        <v>7630099.8865105473</v>
      </c>
      <c r="R59" s="210">
        <f t="shared" si="44"/>
        <v>7591337.4232419766</v>
      </c>
      <c r="S59" s="210">
        <f>S57+S58</f>
        <v>7651582.6136089116</v>
      </c>
      <c r="T59" s="210">
        <f>T57+T58</f>
        <v>7802094.521759063</v>
      </c>
      <c r="U59" s="210">
        <f>U57+U58</f>
        <v>282503667.36966574</v>
      </c>
      <c r="V59" s="222"/>
      <c r="W59" s="221"/>
      <c r="X59" s="222"/>
      <c r="AD59" s="91"/>
    </row>
    <row r="60" spans="1:30" x14ac:dyDescent="0.35">
      <c r="C60" s="131" t="s">
        <v>18</v>
      </c>
      <c r="D60" s="131"/>
      <c r="E60" s="131"/>
      <c r="F60" s="107"/>
      <c r="G60" s="228"/>
      <c r="H60" s="228"/>
      <c r="I60" s="228"/>
      <c r="J60" s="228"/>
      <c r="K60" s="228"/>
      <c r="L60" s="228"/>
      <c r="M60" s="228"/>
      <c r="N60" s="228"/>
      <c r="O60" s="228"/>
      <c r="P60" s="345"/>
      <c r="Q60" s="345">
        <f>1/(1+$H$78)^Q56</f>
        <v>0.95797026782362116</v>
      </c>
      <c r="R60" s="345">
        <f>1/(1+$H$78)^R56</f>
        <v>0.91770703403406029</v>
      </c>
      <c r="S60" s="345">
        <f>1/(1+$H$78)^S56</f>
        <v>0.87913605317722976</v>
      </c>
      <c r="T60" s="345">
        <f>1/(1+$H$78)^T56</f>
        <v>0.84218620031559199</v>
      </c>
      <c r="U60" s="345">
        <f>1/(1+$H$78)^U56</f>
        <v>0.80678933987368551</v>
      </c>
      <c r="V60" s="230"/>
      <c r="W60" s="231"/>
      <c r="X60" s="230"/>
      <c r="AD60" s="91"/>
    </row>
    <row r="61" spans="1:30" x14ac:dyDescent="0.35">
      <c r="C61" s="131" t="s">
        <v>19</v>
      </c>
      <c r="D61" s="131"/>
      <c r="E61" s="131"/>
      <c r="F61" s="107"/>
      <c r="G61" s="132"/>
      <c r="H61" s="132"/>
      <c r="I61" s="132"/>
      <c r="J61" s="132"/>
      <c r="K61" s="132"/>
      <c r="L61" s="132"/>
      <c r="M61" s="132"/>
      <c r="N61" s="132"/>
      <c r="O61" s="132"/>
      <c r="P61" s="210"/>
      <c r="Q61" s="210">
        <f t="shared" ref="Q61:S61" si="45">Q59*Q60</f>
        <v>7309408.8318014899</v>
      </c>
      <c r="R61" s="210">
        <f t="shared" si="45"/>
        <v>6966623.7510351604</v>
      </c>
      <c r="S61" s="210">
        <f t="shared" si="45"/>
        <v>6726782.1394876512</v>
      </c>
      <c r="T61" s="210">
        <f>T59*T60</f>
        <v>6570816.3397833612</v>
      </c>
      <c r="U61" s="210">
        <f>U59*U60</f>
        <v>227920947.30906785</v>
      </c>
      <c r="V61" s="222"/>
      <c r="W61" s="221"/>
      <c r="X61" s="222"/>
      <c r="AD61" s="91"/>
    </row>
    <row r="62" spans="1:30" x14ac:dyDescent="0.35">
      <c r="C62" s="346" t="s">
        <v>210</v>
      </c>
      <c r="D62" s="154"/>
      <c r="E62" s="154"/>
      <c r="F62" s="347"/>
      <c r="G62" s="154"/>
      <c r="H62" s="154"/>
      <c r="I62" s="154"/>
      <c r="J62" s="154"/>
      <c r="K62" s="154"/>
      <c r="L62" s="154"/>
      <c r="M62" s="154"/>
      <c r="N62" s="154"/>
      <c r="O62" s="154"/>
      <c r="P62" s="348"/>
      <c r="Q62" s="348"/>
      <c r="R62" s="348"/>
      <c r="S62" s="348"/>
      <c r="T62" s="349"/>
      <c r="U62" s="349">
        <f>SUM(Q61:U61)</f>
        <v>255494578.3711755</v>
      </c>
      <c r="W62" s="90"/>
      <c r="AD62" s="91"/>
    </row>
    <row r="63" spans="1:30" x14ac:dyDescent="0.35">
      <c r="O63" s="68"/>
      <c r="W63" s="90"/>
      <c r="AD63" s="91"/>
    </row>
    <row r="64" spans="1:30" x14ac:dyDescent="0.35">
      <c r="A64" s="37"/>
      <c r="B64" s="37" t="s">
        <v>512</v>
      </c>
      <c r="C64" s="37"/>
      <c r="D64" s="37"/>
      <c r="E64" s="37"/>
      <c r="F64" s="218"/>
      <c r="G64" s="218"/>
      <c r="H64" s="218"/>
      <c r="I64" s="218"/>
      <c r="J64" s="218"/>
      <c r="K64" s="218"/>
      <c r="L64" s="142"/>
      <c r="M64" s="142"/>
      <c r="N64" s="142"/>
      <c r="O64" s="219"/>
      <c r="P64" s="168" t="s">
        <v>129</v>
      </c>
      <c r="Q64" s="168" t="s">
        <v>130</v>
      </c>
      <c r="R64" s="168" t="s">
        <v>131</v>
      </c>
      <c r="S64" s="168" t="s">
        <v>138</v>
      </c>
      <c r="T64" s="168" t="s">
        <v>139</v>
      </c>
      <c r="U64" s="168" t="s">
        <v>708</v>
      </c>
      <c r="W64" s="90"/>
      <c r="AD64" s="91"/>
    </row>
    <row r="65" spans="1:30" x14ac:dyDescent="0.35">
      <c r="A65" s="67"/>
      <c r="J65" s="195">
        <v>0</v>
      </c>
      <c r="K65" s="195">
        <f>J65+1</f>
        <v>1</v>
      </c>
      <c r="L65" s="195">
        <f t="shared" ref="L65:N65" si="46">K65+1</f>
        <v>2</v>
      </c>
      <c r="M65" s="195">
        <f t="shared" si="46"/>
        <v>3</v>
      </c>
      <c r="N65" s="195">
        <f t="shared" si="46"/>
        <v>4</v>
      </c>
      <c r="O65" s="219"/>
      <c r="P65" s="195">
        <v>0</v>
      </c>
      <c r="Q65" s="195">
        <f>P65+1</f>
        <v>1</v>
      </c>
      <c r="R65" s="195">
        <f t="shared" ref="R65:T65" si="47">Q65+1</f>
        <v>2</v>
      </c>
      <c r="S65" s="195">
        <f t="shared" si="47"/>
        <v>3</v>
      </c>
      <c r="T65" s="195">
        <f t="shared" si="47"/>
        <v>4</v>
      </c>
      <c r="U65" s="195"/>
      <c r="W65" s="90"/>
      <c r="AD65" s="91"/>
    </row>
    <row r="66" spans="1:30" x14ac:dyDescent="0.35">
      <c r="A66" s="67"/>
      <c r="C66" s="112" t="s">
        <v>508</v>
      </c>
      <c r="D66" s="133"/>
      <c r="E66" s="133"/>
      <c r="F66" s="223"/>
      <c r="G66" s="203"/>
      <c r="H66" s="203"/>
      <c r="I66" s="203"/>
      <c r="J66" s="203"/>
      <c r="K66" s="203"/>
      <c r="L66" s="203"/>
      <c r="M66" s="203"/>
      <c r="N66" s="203"/>
      <c r="O66" s="203"/>
      <c r="P66" s="350"/>
      <c r="Q66" s="350">
        <f>'Altman Z''-Score'!$Q$73</f>
        <v>0.4</v>
      </c>
      <c r="R66" s="350">
        <f>'Altman Z''-Score'!$Q$73</f>
        <v>0.4</v>
      </c>
      <c r="S66" s="350">
        <f>'Altman Z''-Score'!$Q$73</f>
        <v>0.4</v>
      </c>
      <c r="T66" s="350">
        <f>'Altman Z''-Score'!$Q$73</f>
        <v>0.4</v>
      </c>
      <c r="U66" s="350">
        <f>'Altman Z''-Score'!$Q$73</f>
        <v>0.4</v>
      </c>
      <c r="W66" s="90"/>
      <c r="AD66" s="91"/>
    </row>
    <row r="67" spans="1:30" ht="15.65" customHeight="1" x14ac:dyDescent="0.35">
      <c r="A67" s="67"/>
      <c r="C67" s="232" t="s">
        <v>509</v>
      </c>
      <c r="D67" s="224"/>
      <c r="E67" s="224"/>
      <c r="F67" s="127"/>
      <c r="G67" s="225"/>
      <c r="H67" s="225"/>
      <c r="I67" s="225"/>
      <c r="J67" s="225"/>
      <c r="K67" s="225"/>
      <c r="L67" s="225"/>
      <c r="M67" s="225"/>
      <c r="N67" s="225"/>
      <c r="O67" s="225"/>
      <c r="P67" s="351"/>
      <c r="Q67" s="351">
        <f>SUM(Q68:Q70)</f>
        <v>-33196327.279694043</v>
      </c>
      <c r="R67" s="351">
        <f t="shared" ref="R67:T67" si="48">SUM(R68:R70)</f>
        <v>-33196327.279694043</v>
      </c>
      <c r="S67" s="351">
        <f t="shared" si="48"/>
        <v>-33196327.279694043</v>
      </c>
      <c r="T67" s="351">
        <f t="shared" si="48"/>
        <v>-33196327.279694043</v>
      </c>
      <c r="U67" s="351">
        <f t="shared" ref="U67" si="49">SUM(U68:U70)</f>
        <v>-33196327.279694043</v>
      </c>
      <c r="W67" s="726" t="s">
        <v>667</v>
      </c>
      <c r="X67" s="727"/>
      <c r="Y67" s="727"/>
      <c r="Z67" s="727"/>
      <c r="AA67" s="727"/>
      <c r="AB67" s="727"/>
      <c r="AC67" s="727"/>
      <c r="AD67" s="728"/>
    </row>
    <row r="68" spans="1:30" x14ac:dyDescent="0.35">
      <c r="A68" s="67"/>
      <c r="C68" s="131" t="s">
        <v>510</v>
      </c>
      <c r="D68" s="62"/>
      <c r="E68" s="352"/>
      <c r="F68" s="107"/>
      <c r="G68" s="132"/>
      <c r="H68" s="132"/>
      <c r="I68" s="132"/>
      <c r="J68" s="132"/>
      <c r="K68" s="132"/>
      <c r="L68" s="132"/>
      <c r="M68" s="132"/>
      <c r="N68" s="132"/>
      <c r="O68" s="132"/>
      <c r="P68" s="353"/>
      <c r="Q68" s="353">
        <f>-$U$62*0.05</f>
        <v>-12774728.918558776</v>
      </c>
      <c r="R68" s="353">
        <f t="shared" ref="R68:T68" si="50">-$U$62*0.05</f>
        <v>-12774728.918558776</v>
      </c>
      <c r="S68" s="353">
        <f t="shared" si="50"/>
        <v>-12774728.918558776</v>
      </c>
      <c r="T68" s="353">
        <f t="shared" si="50"/>
        <v>-12774728.918558776</v>
      </c>
      <c r="U68" s="353">
        <f>-$U$62*0.05</f>
        <v>-12774728.918558776</v>
      </c>
      <c r="W68" s="726"/>
      <c r="X68" s="727"/>
      <c r="Y68" s="727"/>
      <c r="Z68" s="727"/>
      <c r="AA68" s="727"/>
      <c r="AB68" s="727"/>
      <c r="AC68" s="727"/>
      <c r="AD68" s="728"/>
    </row>
    <row r="69" spans="1:30" ht="15.65" customHeight="1" x14ac:dyDescent="0.35">
      <c r="A69" s="67"/>
      <c r="C69" s="131" t="s">
        <v>516</v>
      </c>
      <c r="D69" s="62"/>
      <c r="E69" s="352"/>
      <c r="F69" s="107"/>
      <c r="G69" s="228"/>
      <c r="H69" s="228"/>
      <c r="I69" s="228"/>
      <c r="J69" s="228"/>
      <c r="K69" s="228"/>
      <c r="L69" s="228"/>
      <c r="M69" s="228"/>
      <c r="N69" s="228"/>
      <c r="O69" s="228"/>
      <c r="P69" s="354"/>
      <c r="Q69" s="354">
        <f>-'Balance Sheet Activa'!$M$10*0.07</f>
        <v>-12756761.010000002</v>
      </c>
      <c r="R69" s="354">
        <f>-'Balance Sheet Activa'!$M$10*0.07</f>
        <v>-12756761.010000002</v>
      </c>
      <c r="S69" s="354">
        <f>-'Balance Sheet Activa'!$M$10*0.07</f>
        <v>-12756761.010000002</v>
      </c>
      <c r="T69" s="354">
        <f>-'Balance Sheet Activa'!$M$10*0.07</f>
        <v>-12756761.010000002</v>
      </c>
      <c r="U69" s="354">
        <f>-'Balance Sheet Activa'!$M$10*0.07</f>
        <v>-12756761.010000002</v>
      </c>
      <c r="W69" s="729" t="s">
        <v>517</v>
      </c>
      <c r="X69" s="730"/>
      <c r="Y69" s="730"/>
      <c r="Z69" s="730"/>
      <c r="AA69" s="730"/>
      <c r="AB69" s="730"/>
      <c r="AC69" s="730"/>
      <c r="AD69" s="731"/>
    </row>
    <row r="70" spans="1:30" x14ac:dyDescent="0.35">
      <c r="A70" s="67"/>
      <c r="C70" s="131" t="s">
        <v>511</v>
      </c>
      <c r="D70" s="57"/>
      <c r="E70" s="352"/>
      <c r="F70" s="107"/>
      <c r="G70" s="132"/>
      <c r="H70" s="132"/>
      <c r="I70" s="132"/>
      <c r="J70" s="132"/>
      <c r="K70" s="132"/>
      <c r="L70" s="132"/>
      <c r="M70" s="132"/>
      <c r="N70" s="132"/>
      <c r="O70" s="132"/>
      <c r="P70" s="353"/>
      <c r="Q70" s="353">
        <f>-$U$62*0.03</f>
        <v>-7664837.3511352651</v>
      </c>
      <c r="R70" s="353">
        <f t="shared" ref="R70:U70" si="51">-$U$62*0.03</f>
        <v>-7664837.3511352651</v>
      </c>
      <c r="S70" s="353">
        <f t="shared" si="51"/>
        <v>-7664837.3511352651</v>
      </c>
      <c r="T70" s="353">
        <f t="shared" si="51"/>
        <v>-7664837.3511352651</v>
      </c>
      <c r="U70" s="353">
        <f t="shared" si="51"/>
        <v>-7664837.3511352651</v>
      </c>
      <c r="W70" s="729"/>
      <c r="X70" s="730"/>
      <c r="Y70" s="730"/>
      <c r="Z70" s="730"/>
      <c r="AA70" s="730"/>
      <c r="AB70" s="730"/>
      <c r="AC70" s="730"/>
      <c r="AD70" s="731"/>
    </row>
    <row r="71" spans="1:30" x14ac:dyDescent="0.35">
      <c r="A71" s="67"/>
      <c r="C71" s="355" t="s">
        <v>512</v>
      </c>
      <c r="F71" s="223"/>
      <c r="O71" s="68"/>
      <c r="P71" s="356"/>
      <c r="Q71" s="356">
        <f t="shared" ref="Q71:T71" si="52">Q66*Q67</f>
        <v>-13278530.911877617</v>
      </c>
      <c r="R71" s="356">
        <f t="shared" si="52"/>
        <v>-13278530.911877617</v>
      </c>
      <c r="S71" s="356">
        <f t="shared" si="52"/>
        <v>-13278530.911877617</v>
      </c>
      <c r="T71" s="356">
        <f t="shared" si="52"/>
        <v>-13278530.911877617</v>
      </c>
      <c r="U71" s="356">
        <f t="shared" ref="U71" si="53">U66*U67</f>
        <v>-13278530.911877617</v>
      </c>
      <c r="W71" s="357" t="s">
        <v>515</v>
      </c>
      <c r="X71" s="616"/>
      <c r="Y71" s="616"/>
      <c r="Z71" s="616"/>
      <c r="AA71" s="616"/>
      <c r="AB71" s="616"/>
      <c r="AC71" s="616"/>
      <c r="AD71" s="358"/>
    </row>
    <row r="72" spans="1:30" x14ac:dyDescent="0.35">
      <c r="A72" s="67"/>
      <c r="C72" s="68" t="s">
        <v>18</v>
      </c>
      <c r="O72" s="68"/>
      <c r="P72" s="359"/>
      <c r="Q72" s="359">
        <f t="shared" ref="Q72:T72" si="54">Q60</f>
        <v>0.95797026782362116</v>
      </c>
      <c r="R72" s="359">
        <f t="shared" si="54"/>
        <v>0.91770703403406029</v>
      </c>
      <c r="S72" s="359">
        <f t="shared" si="54"/>
        <v>0.87913605317722976</v>
      </c>
      <c r="T72" s="359">
        <f t="shared" si="54"/>
        <v>0.84218620031559199</v>
      </c>
      <c r="U72" s="359">
        <f t="shared" ref="U72" si="55">U60</f>
        <v>0.80678933987368551</v>
      </c>
      <c r="W72" s="360"/>
      <c r="X72" s="617"/>
      <c r="Y72" s="617"/>
      <c r="Z72" s="617"/>
      <c r="AA72" s="617"/>
      <c r="AB72" s="617"/>
      <c r="AC72" s="617"/>
      <c r="AD72" s="361"/>
    </row>
    <row r="73" spans="1:30" x14ac:dyDescent="0.35">
      <c r="A73" s="67"/>
      <c r="C73" s="154" t="s">
        <v>513</v>
      </c>
      <c r="D73" s="154"/>
      <c r="E73" s="154"/>
      <c r="F73" s="154"/>
      <c r="G73" s="154"/>
      <c r="H73" s="154"/>
      <c r="I73" s="154"/>
      <c r="J73" s="154"/>
      <c r="K73" s="154"/>
      <c r="L73" s="154"/>
      <c r="M73" s="154"/>
      <c r="N73" s="154"/>
      <c r="O73" s="154"/>
      <c r="P73" s="362"/>
      <c r="Q73" s="362">
        <f t="shared" ref="Q73:T73" si="56">Q71*Q72</f>
        <v>-12720437.813955633</v>
      </c>
      <c r="R73" s="362">
        <f t="shared" si="56"/>
        <v>-12185801.219468795</v>
      </c>
      <c r="S73" s="362">
        <f>S71*S72</f>
        <v>-11673635.25785993</v>
      </c>
      <c r="T73" s="362">
        <f t="shared" si="56"/>
        <v>-11182995.494447343</v>
      </c>
      <c r="U73" s="362">
        <f t="shared" ref="U73" si="57">U71*U72</f>
        <v>-10712977.188886071</v>
      </c>
      <c r="W73" s="90"/>
      <c r="AD73" s="91"/>
    </row>
    <row r="74" spans="1:30" x14ac:dyDescent="0.35">
      <c r="A74" s="67"/>
      <c r="C74" s="139" t="s">
        <v>514</v>
      </c>
      <c r="D74" s="154"/>
      <c r="E74" s="154"/>
      <c r="F74" s="154"/>
      <c r="G74" s="154"/>
      <c r="H74" s="154"/>
      <c r="I74" s="154"/>
      <c r="J74" s="154"/>
      <c r="K74" s="154"/>
      <c r="L74" s="154"/>
      <c r="M74" s="154"/>
      <c r="N74" s="154"/>
      <c r="O74" s="154"/>
      <c r="P74" s="363"/>
      <c r="Q74" s="363"/>
      <c r="R74" s="363"/>
      <c r="S74" s="363"/>
      <c r="T74" s="364"/>
      <c r="U74" s="364">
        <f>SUM(Q73:U73)</f>
        <v>-58475846.974617772</v>
      </c>
      <c r="W74" s="90"/>
      <c r="AD74" s="91"/>
    </row>
    <row r="75" spans="1:30" x14ac:dyDescent="0.35">
      <c r="O75" s="68"/>
      <c r="W75" s="90"/>
      <c r="AD75" s="91"/>
    </row>
    <row r="76" spans="1:30" s="195" customFormat="1" x14ac:dyDescent="0.35">
      <c r="A76" s="142"/>
      <c r="B76" s="37" t="s">
        <v>209</v>
      </c>
      <c r="C76" s="37"/>
      <c r="D76" s="37"/>
      <c r="E76" s="37"/>
      <c r="F76" s="238"/>
      <c r="G76" s="142"/>
      <c r="H76" s="142"/>
      <c r="I76" s="142"/>
      <c r="J76" s="142"/>
      <c r="K76" s="142"/>
      <c r="L76" s="142"/>
      <c r="M76" s="142"/>
      <c r="N76" s="142"/>
      <c r="O76" s="219"/>
      <c r="P76" s="68"/>
      <c r="Q76" s="68"/>
      <c r="R76" s="68"/>
      <c r="S76" s="68"/>
      <c r="T76" s="68"/>
      <c r="U76" s="68"/>
      <c r="V76" s="68"/>
      <c r="W76" s="239"/>
      <c r="AD76" s="240"/>
    </row>
    <row r="77" spans="1:30" x14ac:dyDescent="0.35">
      <c r="B77" s="67"/>
      <c r="C77" s="67"/>
      <c r="D77" s="67"/>
      <c r="E77" s="67"/>
      <c r="F77" s="237"/>
      <c r="O77" s="69"/>
      <c r="W77" s="90"/>
      <c r="AD77" s="91"/>
    </row>
    <row r="78" spans="1:30" x14ac:dyDescent="0.35">
      <c r="C78" s="182" t="s">
        <v>208</v>
      </c>
      <c r="D78" s="182"/>
      <c r="E78" s="182"/>
      <c r="F78" s="241"/>
      <c r="G78" s="182"/>
      <c r="H78" s="242">
        <f>H81+H82*H83</f>
        <v>4.3873733442547025E-2</v>
      </c>
      <c r="K78" s="69"/>
      <c r="O78" s="69"/>
      <c r="W78" s="90"/>
      <c r="AD78" s="91"/>
    </row>
    <row r="79" spans="1:30" x14ac:dyDescent="0.35">
      <c r="C79" s="162" t="s">
        <v>57</v>
      </c>
      <c r="D79" s="162"/>
      <c r="E79" s="162"/>
      <c r="F79" s="243"/>
      <c r="G79" s="162"/>
      <c r="H79" s="244">
        <v>1.4999999999999999E-2</v>
      </c>
      <c r="K79" s="69"/>
      <c r="O79" s="69"/>
      <c r="W79" s="90"/>
      <c r="AD79" s="91"/>
    </row>
    <row r="80" spans="1:30" x14ac:dyDescent="0.35">
      <c r="F80" s="365"/>
      <c r="H80" s="259"/>
      <c r="K80" s="69"/>
      <c r="O80" s="69"/>
      <c r="W80" s="90"/>
      <c r="AD80" s="91"/>
    </row>
    <row r="81" spans="1:30" x14ac:dyDescent="0.35">
      <c r="C81" s="68" t="s">
        <v>205</v>
      </c>
      <c r="F81" s="365"/>
      <c r="H81" s="259">
        <v>2.5000000000000001E-2</v>
      </c>
      <c r="K81" s="69"/>
      <c r="O81" s="69"/>
      <c r="W81" s="258" t="s">
        <v>551</v>
      </c>
      <c r="AD81" s="91"/>
    </row>
    <row r="82" spans="1:30" x14ac:dyDescent="0.35">
      <c r="C82" s="68" t="s">
        <v>206</v>
      </c>
      <c r="F82" s="365"/>
      <c r="H82" s="366">
        <f>'Capital Structure'!F25-0.1</f>
        <v>0.43588298943526615</v>
      </c>
      <c r="K82" s="69"/>
      <c r="O82" s="69"/>
      <c r="W82" s="258" t="s">
        <v>635</v>
      </c>
      <c r="AD82" s="91"/>
    </row>
    <row r="83" spans="1:30" x14ac:dyDescent="0.35">
      <c r="C83" s="68" t="s">
        <v>207</v>
      </c>
      <c r="F83" s="365"/>
      <c r="H83" s="259">
        <v>4.3299999999999998E-2</v>
      </c>
      <c r="K83" s="69"/>
      <c r="O83" s="69"/>
      <c r="W83" s="90"/>
      <c r="AD83" s="91"/>
    </row>
    <row r="84" spans="1:30" x14ac:dyDescent="0.35">
      <c r="F84" s="365"/>
      <c r="H84" s="259"/>
      <c r="K84" s="69"/>
      <c r="O84" s="69"/>
      <c r="W84" s="90"/>
      <c r="AD84" s="91"/>
    </row>
    <row r="85" spans="1:30" x14ac:dyDescent="0.35">
      <c r="O85" s="68"/>
      <c r="W85" s="90"/>
      <c r="AD85" s="91"/>
    </row>
    <row r="86" spans="1:30" x14ac:dyDescent="0.35">
      <c r="A86" s="142"/>
      <c r="B86" s="37" t="s">
        <v>197</v>
      </c>
      <c r="C86" s="37"/>
      <c r="D86" s="37"/>
      <c r="E86" s="37"/>
      <c r="F86" s="238"/>
      <c r="G86" s="142"/>
      <c r="H86" s="142"/>
      <c r="I86" s="142"/>
      <c r="J86" s="142"/>
      <c r="K86" s="142"/>
      <c r="L86" s="142"/>
      <c r="M86" s="142"/>
      <c r="N86" s="142"/>
      <c r="O86" s="68"/>
      <c r="W86" s="90"/>
      <c r="AD86" s="91"/>
    </row>
    <row r="87" spans="1:30" x14ac:dyDescent="0.35">
      <c r="C87" s="68" t="s">
        <v>498</v>
      </c>
      <c r="E87" s="247"/>
      <c r="F87" s="247" t="s">
        <v>130</v>
      </c>
      <c r="G87" s="247" t="s">
        <v>131</v>
      </c>
      <c r="H87" s="247" t="s">
        <v>138</v>
      </c>
      <c r="I87" s="247" t="s">
        <v>139</v>
      </c>
      <c r="J87" s="247" t="s">
        <v>708</v>
      </c>
      <c r="O87" s="68"/>
      <c r="W87" s="367" t="s">
        <v>622</v>
      </c>
      <c r="AD87" s="91"/>
    </row>
    <row r="88" spans="1:30" x14ac:dyDescent="0.35">
      <c r="C88" s="68" t="s">
        <v>190</v>
      </c>
      <c r="E88" s="368"/>
      <c r="F88" s="368">
        <f>'Altman Z''-Score'!L9*$W$89</f>
        <v>10151535.171853373</v>
      </c>
      <c r="G88" s="368">
        <f>'Altman Z''-Score'!M9*$W$89</f>
        <v>9835570.3437067457</v>
      </c>
      <c r="H88" s="368">
        <f>'Altman Z''-Score'!N9*$W$89</f>
        <v>9519605.5155601185</v>
      </c>
      <c r="I88" s="368">
        <f>'Altman Z''-Score'!O9*$W$89</f>
        <v>9203640.6874134932</v>
      </c>
      <c r="J88" s="368">
        <f>'Altman Z''-Score'!P9*$W$89</f>
        <v>8887675.859266866</v>
      </c>
      <c r="O88" s="68"/>
      <c r="W88" s="367" t="s">
        <v>621</v>
      </c>
      <c r="AD88" s="91"/>
    </row>
    <row r="89" spans="1:30" x14ac:dyDescent="0.35">
      <c r="C89" s="68" t="s">
        <v>191</v>
      </c>
      <c r="E89" s="152"/>
      <c r="F89" s="152">
        <f>(F88*('DCF Conservative'!$P$13))</f>
        <v>3063225.7381067555</v>
      </c>
      <c r="G89" s="152">
        <f>(G88*('DCF Conservative'!$P$13))</f>
        <v>2967883.3512135106</v>
      </c>
      <c r="H89" s="152">
        <f>(H88*('DCF Conservative'!$P$13))</f>
        <v>2872540.9643202662</v>
      </c>
      <c r="I89" s="152">
        <f>(I88*('DCF Conservative'!$P$13))</f>
        <v>2777198.5774270217</v>
      </c>
      <c r="J89" s="152">
        <f>(J88*('DCF Conservative'!$P$13))</f>
        <v>2681856.1905337768</v>
      </c>
      <c r="O89" s="68"/>
      <c r="W89" s="618">
        <f>'Liabilities &amp; Financing'!$J$24</f>
        <v>0.10532160938220894</v>
      </c>
      <c r="X89" s="626" t="s">
        <v>704</v>
      </c>
      <c r="AD89" s="91"/>
    </row>
    <row r="90" spans="1:30" x14ac:dyDescent="0.35">
      <c r="C90" s="68" t="s">
        <v>192</v>
      </c>
      <c r="F90" s="253"/>
      <c r="G90" s="253"/>
      <c r="H90" s="253"/>
      <c r="I90" s="253"/>
      <c r="J90" s="253">
        <f>J89/$H$78</f>
        <v>61126691.988628849</v>
      </c>
      <c r="O90" s="68"/>
      <c r="W90" s="370"/>
      <c r="X90" s="626" t="s">
        <v>706</v>
      </c>
      <c r="AD90" s="91"/>
    </row>
    <row r="91" spans="1:30" x14ac:dyDescent="0.35">
      <c r="C91" s="68" t="s">
        <v>193</v>
      </c>
      <c r="E91" s="43"/>
      <c r="F91" s="43"/>
      <c r="G91" s="43"/>
      <c r="H91" s="43"/>
      <c r="I91" s="43"/>
      <c r="J91" s="43">
        <f>SUM(J89)+J90</f>
        <v>63808548.179162629</v>
      </c>
      <c r="O91" s="68"/>
      <c r="W91" s="90"/>
      <c r="X91" s="626" t="s">
        <v>705</v>
      </c>
      <c r="AD91" s="91"/>
    </row>
    <row r="92" spans="1:30" x14ac:dyDescent="0.35">
      <c r="E92" s="43"/>
      <c r="F92" s="43"/>
      <c r="G92" s="43"/>
      <c r="H92" s="43"/>
      <c r="I92" s="43"/>
      <c r="J92" s="43"/>
      <c r="O92" s="68"/>
      <c r="W92" s="90"/>
      <c r="AD92" s="91"/>
    </row>
    <row r="93" spans="1:30" x14ac:dyDescent="0.35">
      <c r="C93" s="68" t="s">
        <v>194</v>
      </c>
      <c r="E93" s="43"/>
      <c r="F93" s="43">
        <f>$F$89/(1+$H$78)^1</f>
        <v>2934479.1807383383</v>
      </c>
      <c r="G93" s="43">
        <f>$F$89/(1+$H$78)^2</f>
        <v>2811143.8066947456</v>
      </c>
      <c r="H93" s="43">
        <f>$F$89/(1+$H$78)^3</f>
        <v>2692992.1853900799</v>
      </c>
      <c r="I93" s="43">
        <f>$F$89/(1+$H$78)^4</f>
        <v>2579806.4450850529</v>
      </c>
      <c r="J93" s="43">
        <f>$F$89/(1+$H$78)^5</f>
        <v>2471377.8711312325</v>
      </c>
      <c r="O93" s="68"/>
      <c r="W93" s="90"/>
      <c r="AD93" s="91"/>
    </row>
    <row r="94" spans="1:30" x14ac:dyDescent="0.35">
      <c r="A94" s="97"/>
      <c r="B94" s="97"/>
      <c r="C94" s="97" t="s">
        <v>195</v>
      </c>
      <c r="D94" s="97"/>
      <c r="E94" s="87"/>
      <c r="F94" s="87"/>
      <c r="G94" s="87"/>
      <c r="H94" s="87"/>
      <c r="I94" s="87"/>
      <c r="J94" s="87">
        <f>SUM(F93:J93)</f>
        <v>13489799.489039447</v>
      </c>
      <c r="O94" s="68"/>
      <c r="W94" s="90"/>
      <c r="AD94" s="91"/>
    </row>
    <row r="95" spans="1:30" x14ac:dyDescent="0.35">
      <c r="E95" s="43"/>
      <c r="F95" s="43"/>
      <c r="G95" s="43"/>
      <c r="H95" s="43"/>
      <c r="I95" s="43"/>
      <c r="J95" s="43"/>
      <c r="O95" s="68"/>
      <c r="W95" s="90"/>
      <c r="AD95" s="91"/>
    </row>
    <row r="96" spans="1:30" x14ac:dyDescent="0.35">
      <c r="A96" s="79"/>
      <c r="B96" s="79"/>
      <c r="C96" s="371" t="s">
        <v>196</v>
      </c>
      <c r="D96" s="371"/>
      <c r="E96" s="372"/>
      <c r="F96" s="372"/>
      <c r="G96" s="372"/>
      <c r="H96" s="372"/>
      <c r="I96" s="372"/>
      <c r="J96" s="372">
        <f>U62+J94+U74</f>
        <v>210508530.88559717</v>
      </c>
      <c r="O96" s="68"/>
      <c r="W96" s="161"/>
      <c r="X96" s="162"/>
      <c r="Y96" s="162"/>
      <c r="Z96" s="162"/>
      <c r="AA96" s="162"/>
      <c r="AB96" s="162"/>
      <c r="AC96" s="162"/>
      <c r="AD96" s="163"/>
    </row>
  </sheetData>
  <mergeCells count="3">
    <mergeCell ref="W67:AD68"/>
    <mergeCell ref="W69:AD70"/>
    <mergeCell ref="W21:AD2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0FFBE-1893-4376-935B-858B75212485}">
  <sheetPr codeName="Sheet12">
    <tabColor theme="4"/>
  </sheetPr>
  <dimension ref="A1:W78"/>
  <sheetViews>
    <sheetView showGridLines="0" zoomScale="70" zoomScaleNormal="70" workbookViewId="0"/>
  </sheetViews>
  <sheetFormatPr defaultColWidth="10.81640625" defaultRowHeight="15.5" x14ac:dyDescent="0.35"/>
  <cols>
    <col min="1" max="2" width="1.81640625" style="68" customWidth="1"/>
    <col min="3" max="3" width="53.54296875" style="68" customWidth="1"/>
    <col min="4" max="8" width="20.54296875" style="68" customWidth="1"/>
    <col min="9" max="9" width="22.1796875" style="68" customWidth="1"/>
    <col min="10" max="10" width="20.54296875" style="68" customWidth="1"/>
    <col min="11" max="11" width="10.81640625" style="68"/>
    <col min="12" max="19" width="14.54296875" style="68" customWidth="1"/>
    <col min="20" max="16384" width="10.81640625" style="68"/>
  </cols>
  <sheetData>
    <row r="1" spans="1:19" ht="10" customHeight="1" x14ac:dyDescent="0.35"/>
    <row r="2" spans="1:19" ht="15" customHeight="1" x14ac:dyDescent="0.35">
      <c r="A2" s="37"/>
      <c r="B2" s="37"/>
      <c r="C2" s="37" t="s">
        <v>489</v>
      </c>
      <c r="D2" s="37"/>
      <c r="E2" s="37"/>
      <c r="F2" s="37"/>
      <c r="G2" s="37"/>
      <c r="H2" s="37"/>
      <c r="I2" s="37"/>
      <c r="J2" s="37"/>
      <c r="L2" s="74" t="s">
        <v>238</v>
      </c>
      <c r="M2" s="75"/>
      <c r="N2" s="75"/>
      <c r="O2" s="75"/>
      <c r="P2" s="75"/>
      <c r="Q2" s="75"/>
      <c r="R2" s="75"/>
      <c r="S2" s="76"/>
    </row>
    <row r="3" spans="1:19" ht="15" customHeight="1" x14ac:dyDescent="0.35">
      <c r="L3" s="90"/>
      <c r="S3" s="91"/>
    </row>
    <row r="4" spans="1:19" x14ac:dyDescent="0.35">
      <c r="C4" s="37" t="s">
        <v>555</v>
      </c>
      <c r="D4" s="72" t="str">
        <f>'Comparable Private Firms'!C22</f>
        <v>Net Profit Margin</v>
      </c>
      <c r="E4" s="72" t="str">
        <f>'Comparable Private Firms'!D22</f>
        <v>ROE</v>
      </c>
      <c r="F4" s="72" t="str">
        <f>'Comparable Private Firms'!E22</f>
        <v>ROA</v>
      </c>
      <c r="G4" s="72" t="str">
        <f>'Comparable Private Firms'!F22</f>
        <v>Equity Ratio</v>
      </c>
      <c r="H4" s="72" t="str">
        <f>'Comparable Private Firms'!G22</f>
        <v>Asset Turnover</v>
      </c>
      <c r="I4" s="72" t="str">
        <f>'Comparable Private Firms'!H22</f>
        <v>Debt/Equity</v>
      </c>
      <c r="J4" s="72" t="str">
        <f>'Comparable Private Firms'!I22</f>
        <v>Profit/Employee</v>
      </c>
      <c r="L4" s="279" t="s">
        <v>478</v>
      </c>
      <c r="S4" s="91"/>
    </row>
    <row r="5" spans="1:19" x14ac:dyDescent="0.35">
      <c r="C5" s="68" t="s">
        <v>391</v>
      </c>
      <c r="D5" s="280">
        <f>'Comparable Private Firms'!C23</f>
        <v>6.7511040261053609E-3</v>
      </c>
      <c r="E5" s="280">
        <f>'Comparable Private Firms'!D23</f>
        <v>0.17767553948953896</v>
      </c>
      <c r="F5" s="280">
        <f>'Comparable Private Firms'!E23</f>
        <v>3.6021230762397501E-2</v>
      </c>
      <c r="G5" s="280">
        <f>'Comparable Private Firms'!F23</f>
        <v>0.20273601456838874</v>
      </c>
      <c r="H5" s="280">
        <f>'Comparable Private Firms'!G23</f>
        <v>806.46989827567029</v>
      </c>
      <c r="I5" s="280">
        <f>'Comparable Private Firms'!H23</f>
        <v>3.9325227297623084</v>
      </c>
      <c r="J5" s="280">
        <f>'Comparable Private Firms'!I23</f>
        <v>5.444562177181659</v>
      </c>
      <c r="L5" s="281"/>
      <c r="S5" s="91"/>
    </row>
    <row r="6" spans="1:19" x14ac:dyDescent="0.35">
      <c r="C6" s="68" t="s">
        <v>392</v>
      </c>
      <c r="D6" s="280">
        <f>'Comparable Private Firms'!C24</f>
        <v>4.8651503339356868E-2</v>
      </c>
      <c r="E6" s="280">
        <f>'Comparable Private Firms'!D24</f>
        <v>0.10758035558238883</v>
      </c>
      <c r="F6" s="280">
        <f>'Comparable Private Firms'!E24</f>
        <v>3.4431556412120881E-2</v>
      </c>
      <c r="G6" s="280">
        <f>'Comparable Private Firms'!F24</f>
        <v>0.32005430941108926</v>
      </c>
      <c r="H6" s="280">
        <f>'Comparable Private Firms'!G24</f>
        <v>110.15273741408497</v>
      </c>
      <c r="I6" s="280">
        <f>'Comparable Private Firms'!H24</f>
        <v>2.1244697246540247</v>
      </c>
      <c r="J6" s="280">
        <f>'Comparable Private Firms'!I24</f>
        <v>5.3590962721406559</v>
      </c>
      <c r="L6" s="281" t="s">
        <v>663</v>
      </c>
      <c r="S6" s="91"/>
    </row>
    <row r="7" spans="1:19" x14ac:dyDescent="0.35">
      <c r="C7" s="68" t="s">
        <v>393</v>
      </c>
      <c r="D7" s="280">
        <f>'Comparable Private Firms'!C25</f>
        <v>0.13790974422906196</v>
      </c>
      <c r="E7" s="280">
        <f>'Comparable Private Firms'!D25</f>
        <v>0.44084715191099827</v>
      </c>
      <c r="F7" s="280">
        <f>'Comparable Private Firms'!E25</f>
        <v>0.23352270283281074</v>
      </c>
      <c r="G7" s="280">
        <f>'Comparable Private Firms'!F25</f>
        <v>0.52971353409119026</v>
      </c>
      <c r="H7" s="280">
        <f>'Comparable Private Firms'!G25</f>
        <v>117.97872729908248</v>
      </c>
      <c r="I7" s="280">
        <f>'Comparable Private Firms'!H25</f>
        <v>0.88781281889590125</v>
      </c>
      <c r="J7" s="280">
        <f>'Comparable Private Firms'!I25</f>
        <v>16.270416106286714</v>
      </c>
      <c r="L7" s="281" t="s">
        <v>480</v>
      </c>
      <c r="S7" s="91"/>
    </row>
    <row r="8" spans="1:19" x14ac:dyDescent="0.35">
      <c r="C8" s="68" t="s">
        <v>394</v>
      </c>
      <c r="D8" s="280">
        <f>'Comparable Private Firms'!C26</f>
        <v>3.5216966516877303E-4</v>
      </c>
      <c r="E8" s="280">
        <f>'Comparable Private Firms'!D26</f>
        <v>1.7877333903691581E-3</v>
      </c>
      <c r="F8" s="280">
        <f>'Comparable Private Firms'!E26</f>
        <v>8.2231031657710484E-4</v>
      </c>
      <c r="G8" s="280">
        <f>'Comparable Private Firms'!F26</f>
        <v>0.45997368567765123</v>
      </c>
      <c r="H8" s="280">
        <f>'Comparable Private Firms'!G26</f>
        <v>802.01262011863332</v>
      </c>
      <c r="I8" s="280">
        <f>'Comparable Private Firms'!H26</f>
        <v>1.1740374093938895</v>
      </c>
      <c r="J8" s="280">
        <f>'Comparable Private Firms'!I26</f>
        <v>0.28244451588830949</v>
      </c>
      <c r="L8" s="282" t="s">
        <v>484</v>
      </c>
      <c r="S8" s="91"/>
    </row>
    <row r="9" spans="1:19" x14ac:dyDescent="0.35">
      <c r="C9" s="68" t="s">
        <v>395</v>
      </c>
      <c r="D9" s="280">
        <f>'Comparable Private Firms'!C27</f>
        <v>-5.6497175141242799E-3</v>
      </c>
      <c r="E9" s="280">
        <f>'Comparable Private Firms'!D27</f>
        <v>-2.149178255372939E-2</v>
      </c>
      <c r="F9" s="280">
        <f>'Comparable Private Firms'!E27</f>
        <v>-6.266126059712487E-3</v>
      </c>
      <c r="G9" s="280">
        <f>'Comparable Private Firms'!F27</f>
        <v>0.29155915960191725</v>
      </c>
      <c r="H9" s="280">
        <f>'Comparable Private Firms'!G27</f>
        <v>105.76119461906286</v>
      </c>
      <c r="I9" s="280">
        <f>'Comparable Private Firms'!H27</f>
        <v>2.4298356510745833</v>
      </c>
      <c r="J9" s="280">
        <f>'Comparable Private Firms'!I27</f>
        <v>-0.59752087355402606</v>
      </c>
      <c r="L9" s="265"/>
      <c r="S9" s="91"/>
    </row>
    <row r="10" spans="1:19" x14ac:dyDescent="0.35">
      <c r="C10" s="68" t="s">
        <v>396</v>
      </c>
      <c r="D10" s="280">
        <f>'Comparable Private Firms'!C28</f>
        <v>1.453715558955085E-2</v>
      </c>
      <c r="E10" s="280">
        <f>'Comparable Private Firms'!D28</f>
        <v>-0.49595802013898749</v>
      </c>
      <c r="F10" s="280">
        <f>'Comparable Private Firms'!E28</f>
        <v>2.0274109203065722E-2</v>
      </c>
      <c r="G10" s="280">
        <f>'Comparable Private Firms'!F28</f>
        <v>-4.0878680008812229E-2</v>
      </c>
      <c r="H10" s="280">
        <f>'Comparable Private Firms'!G28</f>
        <v>321.83999170336028</v>
      </c>
      <c r="I10" s="280">
        <f>'Comparable Private Firms'!H28</f>
        <v>-25.462629414267525</v>
      </c>
      <c r="J10" s="280">
        <f>'Comparable Private Firms'!I28</f>
        <v>4.6786380343315033</v>
      </c>
      <c r="L10" s="279"/>
      <c r="S10" s="91"/>
    </row>
    <row r="11" spans="1:19" x14ac:dyDescent="0.35">
      <c r="C11" s="68" t="s">
        <v>397</v>
      </c>
      <c r="D11" s="280">
        <f>'Comparable Private Firms'!C29</f>
        <v>3.5020724398334008E-2</v>
      </c>
      <c r="E11" s="280">
        <f>'Comparable Private Firms'!D29</f>
        <v>0.31045938013141317</v>
      </c>
      <c r="F11" s="280">
        <f>'Comparable Private Firms'!E29</f>
        <v>2.9070214365095232E-2</v>
      </c>
      <c r="G11" s="280">
        <f>'Comparable Private Firms'!F29</f>
        <v>9.3636128348868752E-2</v>
      </c>
      <c r="H11" s="280">
        <f>'Comparable Private Firms'!G29</f>
        <v>235.97889538327635</v>
      </c>
      <c r="I11" s="280">
        <f>'Comparable Private Firms'!H29</f>
        <v>9.6796384860575184</v>
      </c>
      <c r="J11" s="280">
        <f>'Comparable Private Firms'!I29</f>
        <v>8.2641518590410143</v>
      </c>
      <c r="L11" s="281"/>
      <c r="S11" s="91"/>
    </row>
    <row r="12" spans="1:19" x14ac:dyDescent="0.35">
      <c r="C12" s="68" t="s">
        <v>402</v>
      </c>
      <c r="D12" s="280">
        <f>'Comparable Private Firms'!C30</f>
        <v>9.5699612245620149E-3</v>
      </c>
      <c r="E12" s="280">
        <f>'Comparable Private Firms'!D30</f>
        <v>3.1381179777473213E-2</v>
      </c>
      <c r="F12" s="280">
        <f>'Comparable Private Firms'!E30</f>
        <v>1.233023922250787E-2</v>
      </c>
      <c r="G12" s="280">
        <f>'Comparable Private Firms'!F30</f>
        <v>0.3929182812737671</v>
      </c>
      <c r="H12" s="280">
        <f>'Comparable Private Firms'!G30</f>
        <v>103.96387254735876</v>
      </c>
      <c r="I12" s="280">
        <f>'Comparable Private Firms'!H30</f>
        <v>1.545058470576091</v>
      </c>
      <c r="J12" s="280">
        <f>'Comparable Private Firms'!I30</f>
        <v>0.99493022903353079</v>
      </c>
      <c r="L12" s="281"/>
      <c r="S12" s="91"/>
    </row>
    <row r="13" spans="1:19" x14ac:dyDescent="0.35">
      <c r="C13" s="68" t="s">
        <v>399</v>
      </c>
      <c r="D13" s="280">
        <f>'Comparable Private Firms'!C31</f>
        <v>6.1681326707953683E-2</v>
      </c>
      <c r="E13" s="280">
        <f>'Comparable Private Firms'!D31</f>
        <v>0.14695419522072742</v>
      </c>
      <c r="F13" s="280">
        <f>'Comparable Private Firms'!E31</f>
        <v>8.9789279060973476E-2</v>
      </c>
      <c r="G13" s="280">
        <f>'Comparable Private Firms'!F31</f>
        <v>0.61100180859830933</v>
      </c>
      <c r="H13" s="280">
        <f>'Comparable Private Firms'!G31</f>
        <v>269.78206457187707</v>
      </c>
      <c r="I13" s="280">
        <f>'Comparable Private Firms'!H31</f>
        <v>0.63665636652383384</v>
      </c>
      <c r="J13" s="280">
        <f>'Comparable Private Firms'!I31</f>
        <v>16.640515664804209</v>
      </c>
      <c r="L13" s="281"/>
      <c r="S13" s="91"/>
    </row>
    <row r="14" spans="1:19" x14ac:dyDescent="0.35">
      <c r="C14" s="68" t="s">
        <v>400</v>
      </c>
      <c r="D14" s="280">
        <f>'Comparable Private Firms'!C32</f>
        <v>-6.2597611791271227E-2</v>
      </c>
      <c r="E14" s="280">
        <f>'Comparable Private Firms'!D32</f>
        <v>-1.2773917426390878E-2</v>
      </c>
      <c r="F14" s="280">
        <f>'Comparable Private Firms'!E32</f>
        <v>-9.3142964935742454E-3</v>
      </c>
      <c r="G14" s="280">
        <f>'Comparable Private Firms'!F32</f>
        <v>0.72916523433374747</v>
      </c>
      <c r="H14" s="280">
        <f>'Comparable Private Firms'!G32</f>
        <v>29.079726538479953</v>
      </c>
      <c r="I14" s="280">
        <f>'Comparable Private Firms'!H32</f>
        <v>0.37143126538900278</v>
      </c>
      <c r="J14" s="280">
        <f>'Comparable Private Firms'!I32</f>
        <v>-1.8203214328520954</v>
      </c>
      <c r="L14" s="281"/>
      <c r="S14" s="91"/>
    </row>
    <row r="15" spans="1:19" x14ac:dyDescent="0.35">
      <c r="L15" s="265"/>
      <c r="S15" s="91"/>
    </row>
    <row r="16" spans="1:19" x14ac:dyDescent="0.35">
      <c r="C16" s="264" t="s">
        <v>34</v>
      </c>
      <c r="D16" s="283">
        <f>MAX(D5:D14)</f>
        <v>0.13790974422906196</v>
      </c>
      <c r="E16" s="283">
        <f>MAX(E5:E14)</f>
        <v>0.44084715191099827</v>
      </c>
      <c r="F16" s="283">
        <f>MAX(F5:F14)</f>
        <v>0.23352270283281074</v>
      </c>
      <c r="G16" s="283">
        <f>MAX(G5:G14)</f>
        <v>0.72916523433374747</v>
      </c>
      <c r="H16" s="283">
        <f>MAX(H5:H14)</f>
        <v>806.46989827567029</v>
      </c>
      <c r="I16" s="283">
        <f t="shared" ref="I16:J16" si="0">MAX(I5:I14)</f>
        <v>9.6796384860575184</v>
      </c>
      <c r="J16" s="283">
        <f t="shared" si="0"/>
        <v>16.640515664804209</v>
      </c>
      <c r="L16" s="279"/>
      <c r="S16" s="91"/>
    </row>
    <row r="17" spans="3:19" x14ac:dyDescent="0.35">
      <c r="C17" s="90" t="s">
        <v>35</v>
      </c>
      <c r="D17" s="284">
        <f>QUARTILE(D5:D14,3)</f>
        <v>4.5243808604101154E-2</v>
      </c>
      <c r="E17" s="284">
        <f>QUARTILE(E5:E14,3)</f>
        <v>0.16999520342233607</v>
      </c>
      <c r="F17" s="284">
        <f>QUARTILE(F5:F14,3)</f>
        <v>3.5623812174828344E-2</v>
      </c>
      <c r="G17" s="284">
        <f>QUARTILE(G5:G14,3)</f>
        <v>0.51227857198780546</v>
      </c>
      <c r="H17" s="284">
        <f>QUARTILE(H5:H14,3)</f>
        <v>308.82550992048948</v>
      </c>
      <c r="I17" s="284">
        <f t="shared" ref="I17:J17" si="1">QUARTILE(I5:I14,3)</f>
        <v>2.3534941694694438</v>
      </c>
      <c r="J17" s="284">
        <f t="shared" si="1"/>
        <v>7.5592544385761755</v>
      </c>
      <c r="L17" s="281"/>
      <c r="S17" s="91"/>
    </row>
    <row r="18" spans="3:19" x14ac:dyDescent="0.35">
      <c r="C18" s="285" t="s">
        <v>36</v>
      </c>
      <c r="D18" s="286">
        <f>AVERAGE(D5:D14)</f>
        <v>2.4622635987469804E-2</v>
      </c>
      <c r="E18" s="286">
        <f>AVERAGE(E5:E14)</f>
        <v>6.8646181538380119E-2</v>
      </c>
      <c r="F18" s="286">
        <f>AVERAGE(F5:F14)</f>
        <v>4.4068121962226176E-2</v>
      </c>
      <c r="G18" s="286">
        <f>AVERAGE(G5:G14)</f>
        <v>0.35898794758961172</v>
      </c>
      <c r="H18" s="286">
        <f>AVERAGE(H5:H14)</f>
        <v>290.30197284708868</v>
      </c>
      <c r="I18" s="286">
        <f t="shared" ref="I18:J18" si="2">AVERAGE(I5:I14)</f>
        <v>-0.26811664919403722</v>
      </c>
      <c r="J18" s="286">
        <f t="shared" si="2"/>
        <v>5.5516912552301481</v>
      </c>
      <c r="L18" s="281"/>
      <c r="S18" s="91"/>
    </row>
    <row r="19" spans="3:19" x14ac:dyDescent="0.35">
      <c r="C19" s="285" t="s">
        <v>37</v>
      </c>
      <c r="D19" s="286">
        <f>MEDIAN(D5:D14)</f>
        <v>1.2053558407056433E-2</v>
      </c>
      <c r="E19" s="286">
        <f>MEDIAN(E5:E14)</f>
        <v>6.9480767679931027E-2</v>
      </c>
      <c r="F19" s="286">
        <f>MEDIAN(F5:F14)</f>
        <v>2.4672161784080479E-2</v>
      </c>
      <c r="G19" s="286">
        <f>MEDIAN(G5:G14)</f>
        <v>0.35648629534242815</v>
      </c>
      <c r="H19" s="286">
        <f>MEDIAN(H5:H14)</f>
        <v>176.97881134117941</v>
      </c>
      <c r="I19" s="286">
        <f t="shared" ref="I19:J19" si="3">MEDIAN(I5:I14)</f>
        <v>1.3595479399849904</v>
      </c>
      <c r="J19" s="286">
        <f t="shared" si="3"/>
        <v>5.01886715323608</v>
      </c>
      <c r="L19" s="281"/>
      <c r="S19" s="91"/>
    </row>
    <row r="20" spans="3:19" x14ac:dyDescent="0.35">
      <c r="C20" s="90" t="s">
        <v>38</v>
      </c>
      <c r="D20" s="284">
        <f>QUARTILE(D5:D14,1)</f>
        <v>1.95190325540292E-3</v>
      </c>
      <c r="E20" s="284">
        <f>QUARTILE(E5:E14,1)</f>
        <v>-9.1335047222008692E-3</v>
      </c>
      <c r="F20" s="284">
        <f>QUARTILE(F5:F14,1)</f>
        <v>3.6992925430597962E-3</v>
      </c>
      <c r="G20" s="284">
        <f>QUARTILE(G5:G14,1)</f>
        <v>0.22494180082677087</v>
      </c>
      <c r="H20" s="284">
        <f>QUARTILE(H5:H14,1)</f>
        <v>106.85908031781838</v>
      </c>
      <c r="I20" s="284">
        <f t="shared" ref="I20:J20" si="4">QUARTILE(I5:I14,1)</f>
        <v>0.69944547961685066</v>
      </c>
      <c r="J20" s="284">
        <f t="shared" si="4"/>
        <v>0.46056594417461483</v>
      </c>
      <c r="L20" s="265"/>
      <c r="S20" s="91"/>
    </row>
    <row r="21" spans="3:19" x14ac:dyDescent="0.35">
      <c r="C21" s="161" t="s">
        <v>39</v>
      </c>
      <c r="D21" s="287">
        <f>MIN(D5:D14)</f>
        <v>-6.2597611791271227E-2</v>
      </c>
      <c r="E21" s="287">
        <f>MIN(E5:E14)</f>
        <v>-0.49595802013898749</v>
      </c>
      <c r="F21" s="287">
        <f>MIN(F5:F14)</f>
        <v>-9.3142964935742454E-3</v>
      </c>
      <c r="G21" s="287">
        <f>MIN(G5:G14)</f>
        <v>-4.0878680008812229E-2</v>
      </c>
      <c r="H21" s="287">
        <f>MIN(H5:H14)</f>
        <v>29.079726538479953</v>
      </c>
      <c r="I21" s="287">
        <f t="shared" ref="I21:J21" si="5">MIN(I5:I14)</f>
        <v>-25.462629414267525</v>
      </c>
      <c r="J21" s="287">
        <f t="shared" si="5"/>
        <v>-1.8203214328520954</v>
      </c>
      <c r="L21" s="279"/>
      <c r="S21" s="91"/>
    </row>
    <row r="22" spans="3:19" x14ac:dyDescent="0.35">
      <c r="L22" s="281"/>
      <c r="S22" s="91"/>
    </row>
    <row r="23" spans="3:19" x14ac:dyDescent="0.35">
      <c r="C23" s="68" t="s">
        <v>495</v>
      </c>
      <c r="D23" s="288">
        <f>'Comparable Private Firms'!C36</f>
        <v>4.4764253906181576E-3</v>
      </c>
      <c r="E23" s="288">
        <f>'Comparable Private Firms'!D36</f>
        <v>2.4552466611868454E-2</v>
      </c>
      <c r="F23" s="288">
        <f>'Comparable Private Firms'!E36</f>
        <v>4.2347764648835344E-3</v>
      </c>
      <c r="G23" s="288">
        <f>'Comparable Private Firms'!F36</f>
        <v>0.17247865690351777</v>
      </c>
      <c r="H23" s="288">
        <f>'Comparable Private Firms'!G36</f>
        <v>204.86281203874771</v>
      </c>
      <c r="I23" s="288">
        <f>'Comparable Private Firms'!H36</f>
        <v>4.7978188023541168</v>
      </c>
      <c r="J23" s="288">
        <f>'Comparable Private Firms'!I36</f>
        <v>0.91705309340368535</v>
      </c>
      <c r="L23" s="282"/>
      <c r="S23" s="91"/>
    </row>
    <row r="24" spans="3:19" x14ac:dyDescent="0.35">
      <c r="D24" s="289"/>
      <c r="E24" s="289"/>
      <c r="F24" s="289"/>
      <c r="G24" s="289"/>
      <c r="H24" s="289"/>
      <c r="L24" s="282"/>
      <c r="S24" s="91"/>
    </row>
    <row r="25" spans="3:19" x14ac:dyDescent="0.35">
      <c r="C25" s="37" t="s">
        <v>554</v>
      </c>
      <c r="D25" s="37" t="s">
        <v>183</v>
      </c>
      <c r="E25" s="72" t="s">
        <v>171</v>
      </c>
      <c r="F25" s="72" t="s">
        <v>187</v>
      </c>
      <c r="G25" s="72" t="s">
        <v>188</v>
      </c>
      <c r="H25" s="72" t="s">
        <v>439</v>
      </c>
      <c r="I25" s="72" t="s">
        <v>440</v>
      </c>
      <c r="J25" s="72" t="s">
        <v>441</v>
      </c>
      <c r="L25" s="178"/>
      <c r="S25" s="91"/>
    </row>
    <row r="26" spans="3:19" x14ac:dyDescent="0.35">
      <c r="C26" s="290" t="s">
        <v>169</v>
      </c>
      <c r="D26" s="278" t="s">
        <v>174</v>
      </c>
      <c r="E26" s="291">
        <f>'Comparable Puplic Firms'!H13</f>
        <v>2.9812354312354312</v>
      </c>
      <c r="F26" s="291">
        <f>'Comparable Puplic Firms'!I13</f>
        <v>0.239953095684803</v>
      </c>
      <c r="G26" s="291">
        <f>'Comparable Puplic Firms'!J13</f>
        <v>93.571428571428555</v>
      </c>
      <c r="H26" s="291">
        <f>'Comparable Puplic Firms'!K13</f>
        <v>8.7550116550116552</v>
      </c>
      <c r="I26" s="291">
        <f>'Comparable Puplic Firms'!L13</f>
        <v>2.9367058915516635</v>
      </c>
      <c r="J26" s="291">
        <f>'Comparable Puplic Firms'!M13</f>
        <v>0.3557605848547637</v>
      </c>
      <c r="L26" s="279"/>
      <c r="S26" s="91"/>
    </row>
    <row r="27" spans="3:19" x14ac:dyDescent="0.35">
      <c r="C27" s="290" t="s">
        <v>175</v>
      </c>
      <c r="D27" s="278" t="s">
        <v>176</v>
      </c>
      <c r="E27" s="291">
        <f>'Comparable Puplic Firms'!H14</f>
        <v>6.860851063829787</v>
      </c>
      <c r="F27" s="291">
        <f>'Comparable Puplic Firms'!I14</f>
        <v>0.34797841726618706</v>
      </c>
      <c r="G27" s="291">
        <f>'Comparable Puplic Firms'!J14</f>
        <v>16.685714285714287</v>
      </c>
      <c r="H27" s="291">
        <f>'Comparable Puplic Firms'!K14</f>
        <v>3.4176241134751772</v>
      </c>
      <c r="I27" s="291">
        <f>'Comparable Puplic Firms'!L14</f>
        <v>0.49813413550001029</v>
      </c>
      <c r="J27" s="291">
        <f>'Comparable Puplic Firms'!M14</f>
        <v>0.50709131881990532</v>
      </c>
      <c r="L27" s="281"/>
      <c r="S27" s="91"/>
    </row>
    <row r="28" spans="3:19" x14ac:dyDescent="0.35">
      <c r="C28" s="290" t="s">
        <v>177</v>
      </c>
      <c r="D28" s="278" t="s">
        <v>178</v>
      </c>
      <c r="E28" s="291">
        <f>'Comparable Puplic Firms'!H15</f>
        <v>3.4098352471293061</v>
      </c>
      <c r="F28" s="291">
        <f>'Comparable Puplic Firms'!I15</f>
        <v>0.48370396600566573</v>
      </c>
      <c r="G28" s="291">
        <f>'Comparable Puplic Firms'!J15</f>
        <v>7.790322580645161</v>
      </c>
      <c r="H28" s="291">
        <f>'Comparable Puplic Firms'!K15</f>
        <v>2.1427858212680975</v>
      </c>
      <c r="I28" s="291">
        <f>'Comparable Puplic Firms'!L15</f>
        <v>0.62841330034114695</v>
      </c>
      <c r="J28" s="291">
        <f>'Comparable Puplic Firms'!M15</f>
        <v>0.54596699805268012</v>
      </c>
      <c r="L28" s="281" t="s">
        <v>487</v>
      </c>
      <c r="S28" s="91"/>
    </row>
    <row r="29" spans="3:19" x14ac:dyDescent="0.35">
      <c r="C29" s="290" t="s">
        <v>179</v>
      </c>
      <c r="D29" s="278" t="s">
        <v>180</v>
      </c>
      <c r="E29" s="291">
        <f>'Comparable Puplic Firms'!H16</f>
        <v>13.629566360052564</v>
      </c>
      <c r="F29" s="291">
        <f>'Comparable Puplic Firms'!I16</f>
        <v>1.4608591549295775</v>
      </c>
      <c r="G29" s="291">
        <f>'Comparable Puplic Firms'!J16</f>
        <v>18.195402298850574</v>
      </c>
      <c r="H29" s="291">
        <f>'Comparable Puplic Firms'!K16</f>
        <v>6.7095926412614988</v>
      </c>
      <c r="I29" s="291">
        <f>'Comparable Puplic Firms'!L16</f>
        <v>0.49228218007925106</v>
      </c>
      <c r="J29" s="291">
        <f>'Comparable Puplic Firms'!M16</f>
        <v>0.52487924335476899</v>
      </c>
      <c r="L29" s="281" t="s">
        <v>483</v>
      </c>
      <c r="S29" s="91"/>
    </row>
    <row r="30" spans="3:19" x14ac:dyDescent="0.35">
      <c r="C30" s="67" t="s">
        <v>557</v>
      </c>
      <c r="D30" s="278" t="s">
        <v>556</v>
      </c>
      <c r="E30" s="291">
        <f>'Comparable Puplic Firms'!H17</f>
        <v>6.0118811881188119</v>
      </c>
      <c r="F30" s="291">
        <f>'Comparable Puplic Firms'!I17</f>
        <v>0.58198083067092654</v>
      </c>
      <c r="G30" s="291">
        <f>'Comparable Puplic Firms'!J17</f>
        <v>6.5333333333333332</v>
      </c>
      <c r="H30" s="291">
        <f>'Comparable Puplic Firms'!K17</f>
        <v>4.9775577557755781</v>
      </c>
      <c r="I30" s="291">
        <f>'Comparable Puplic Firms'!L17</f>
        <v>0.82795344751866495</v>
      </c>
      <c r="J30" s="291">
        <f>'Comparable Puplic Firms'!M17</f>
        <v>0.43939393939393939</v>
      </c>
      <c r="L30" s="281"/>
      <c r="S30" s="91"/>
    </row>
    <row r="31" spans="3:19" x14ac:dyDescent="0.35">
      <c r="C31" s="67" t="s">
        <v>559</v>
      </c>
      <c r="D31" s="278" t="s">
        <v>558</v>
      </c>
      <c r="E31" s="291">
        <f>'Comparable Puplic Firms'!H18</f>
        <v>7.4539877300613497</v>
      </c>
      <c r="F31" s="291">
        <f>'Comparable Puplic Firms'!I18</f>
        <v>0.75795383655645654</v>
      </c>
      <c r="G31" s="291">
        <f>'Comparable Puplic Firms'!J18</f>
        <v>5.8243243243243237</v>
      </c>
      <c r="H31" s="291">
        <f>'Comparable Puplic Firms'!K18</f>
        <v>7.3680981595092021</v>
      </c>
      <c r="I31" s="291">
        <f>'Comparable Puplic Firms'!L18</f>
        <v>0.98847736625514404</v>
      </c>
      <c r="J31" s="291">
        <f>'Comparable Puplic Firms'!M18</f>
        <v>0.16049382716049382</v>
      </c>
      <c r="L31" s="281"/>
      <c r="S31" s="91"/>
    </row>
    <row r="32" spans="3:19" x14ac:dyDescent="0.35">
      <c r="E32" s="292"/>
      <c r="F32" s="292"/>
      <c r="G32" s="292"/>
      <c r="H32" s="292"/>
      <c r="I32" s="292"/>
      <c r="J32" s="292"/>
      <c r="L32" s="265"/>
      <c r="S32" s="91"/>
    </row>
    <row r="33" spans="1:23" x14ac:dyDescent="0.35">
      <c r="C33" s="293" t="s">
        <v>34</v>
      </c>
      <c r="D33" s="294"/>
      <c r="E33" s="295">
        <f>MAX(E26:E31)</f>
        <v>13.629566360052564</v>
      </c>
      <c r="F33" s="295">
        <f t="shared" ref="F33:J33" si="6">MAX(F26:F31)</f>
        <v>1.4608591549295775</v>
      </c>
      <c r="G33" s="295">
        <f t="shared" si="6"/>
        <v>93.571428571428555</v>
      </c>
      <c r="H33" s="295">
        <f t="shared" si="6"/>
        <v>8.7550116550116552</v>
      </c>
      <c r="I33" s="295">
        <f t="shared" si="6"/>
        <v>2.9367058915516635</v>
      </c>
      <c r="J33" s="295">
        <f t="shared" si="6"/>
        <v>0.54596699805268012</v>
      </c>
      <c r="L33" s="90"/>
      <c r="S33" s="91"/>
    </row>
    <row r="34" spans="1:23" x14ac:dyDescent="0.35">
      <c r="C34" s="296" t="s">
        <v>35</v>
      </c>
      <c r="D34" s="297"/>
      <c r="E34" s="298">
        <f>QUARTILE(E26:E31,3)</f>
        <v>7.3057035635034593</v>
      </c>
      <c r="F34" s="298">
        <f t="shared" ref="F34:J34" si="7">QUARTILE(F26:F31,3)</f>
        <v>0.7139605850850741</v>
      </c>
      <c r="G34" s="298">
        <f t="shared" si="7"/>
        <v>17.817980295566503</v>
      </c>
      <c r="H34" s="298">
        <f t="shared" si="7"/>
        <v>7.2034717799472761</v>
      </c>
      <c r="I34" s="298">
        <f t="shared" si="7"/>
        <v>0.94834638657102421</v>
      </c>
      <c r="J34" s="298">
        <f t="shared" si="7"/>
        <v>0.5204322622210531</v>
      </c>
      <c r="L34" s="90"/>
      <c r="S34" s="91"/>
    </row>
    <row r="35" spans="1:23" x14ac:dyDescent="0.35">
      <c r="C35" s="299" t="s">
        <v>36</v>
      </c>
      <c r="D35" s="300"/>
      <c r="E35" s="301">
        <f>AVERAGE(E26:E31)</f>
        <v>6.7245595034045422</v>
      </c>
      <c r="F35" s="301">
        <f t="shared" ref="F35:J35" si="8">AVERAGE(F26:F31)</f>
        <v>0.64540488351893599</v>
      </c>
      <c r="G35" s="301">
        <f t="shared" si="8"/>
        <v>24.766754232382706</v>
      </c>
      <c r="H35" s="301">
        <f t="shared" si="8"/>
        <v>5.561778357716868</v>
      </c>
      <c r="I35" s="301">
        <f t="shared" si="8"/>
        <v>1.0619943868743136</v>
      </c>
      <c r="J35" s="301">
        <f t="shared" si="8"/>
        <v>0.42226431860609187</v>
      </c>
      <c r="L35" s="90"/>
      <c r="S35" s="91"/>
    </row>
    <row r="36" spans="1:23" x14ac:dyDescent="0.35">
      <c r="C36" s="299" t="s">
        <v>37</v>
      </c>
      <c r="D36" s="300"/>
      <c r="E36" s="301">
        <f>MEDIAN(E26:E31)</f>
        <v>6.436366125974299</v>
      </c>
      <c r="F36" s="301">
        <f t="shared" ref="F36:J36" si="9">MEDIAN(F26:F31)</f>
        <v>0.53284239833829616</v>
      </c>
      <c r="G36" s="301">
        <f t="shared" si="9"/>
        <v>12.238018433179725</v>
      </c>
      <c r="H36" s="301">
        <f t="shared" si="9"/>
        <v>5.843575198518538</v>
      </c>
      <c r="I36" s="301">
        <f t="shared" si="9"/>
        <v>0.72818337392990595</v>
      </c>
      <c r="J36" s="301">
        <f t="shared" si="9"/>
        <v>0.47324262910692239</v>
      </c>
      <c r="L36" s="90"/>
      <c r="S36" s="91"/>
    </row>
    <row r="37" spans="1:23" x14ac:dyDescent="0.35">
      <c r="C37" s="296" t="s">
        <v>38</v>
      </c>
      <c r="D37" s="297"/>
      <c r="E37" s="298">
        <f>QUARTILE(E26:E31,1)</f>
        <v>4.0603467323766829</v>
      </c>
      <c r="F37" s="298">
        <f t="shared" ref="F37:J37" si="10">QUARTILE(F26:F31,1)</f>
        <v>0.38190980445105671</v>
      </c>
      <c r="G37" s="298">
        <f t="shared" si="10"/>
        <v>6.8475806451612904</v>
      </c>
      <c r="H37" s="298">
        <f t="shared" si="10"/>
        <v>3.8076075240502774</v>
      </c>
      <c r="I37" s="298">
        <f t="shared" si="10"/>
        <v>0.53070392671029443</v>
      </c>
      <c r="J37" s="298">
        <f t="shared" si="10"/>
        <v>0.37666892348955761</v>
      </c>
      <c r="L37" s="90"/>
      <c r="S37" s="91"/>
    </row>
    <row r="38" spans="1:23" x14ac:dyDescent="0.35">
      <c r="C38" s="302" t="s">
        <v>39</v>
      </c>
      <c r="D38" s="303"/>
      <c r="E38" s="304">
        <f>MIN(E26:E31)</f>
        <v>2.9812354312354312</v>
      </c>
      <c r="F38" s="304">
        <f t="shared" ref="F38:J38" si="11">MIN(F26:F31)</f>
        <v>0.239953095684803</v>
      </c>
      <c r="G38" s="304">
        <f t="shared" si="11"/>
        <v>5.8243243243243237</v>
      </c>
      <c r="H38" s="304">
        <f t="shared" si="11"/>
        <v>2.1427858212680975</v>
      </c>
      <c r="I38" s="304">
        <f t="shared" si="11"/>
        <v>0.49228218007925106</v>
      </c>
      <c r="J38" s="304">
        <f t="shared" si="11"/>
        <v>0.16049382716049382</v>
      </c>
      <c r="L38" s="90"/>
      <c r="S38" s="91"/>
    </row>
    <row r="39" spans="1:23" x14ac:dyDescent="0.35">
      <c r="E39" s="292"/>
      <c r="F39" s="292"/>
      <c r="G39" s="292"/>
      <c r="H39" s="292"/>
      <c r="I39" s="305"/>
      <c r="J39" s="305"/>
      <c r="K39" s="306"/>
      <c r="L39" s="90"/>
      <c r="S39" s="91"/>
    </row>
    <row r="40" spans="1:23" x14ac:dyDescent="0.35">
      <c r="C40" s="68" t="s">
        <v>495</v>
      </c>
      <c r="D40" s="289"/>
      <c r="E40" s="288">
        <f>132000000/'DCF Base'!M51</f>
        <v>3.5779145095275529</v>
      </c>
      <c r="F40" s="288">
        <f>132000000/'DCF Base'!M4</f>
        <v>0.52116257013737766</v>
      </c>
      <c r="G40" s="288">
        <f>132000000/D47</f>
        <v>-5.7148804576891896</v>
      </c>
      <c r="H40" s="288">
        <f>SUM('Liabilities &amp; Financing'!I4:I5)/'DCF Base'!M51</f>
        <v>3.1382126148591873</v>
      </c>
      <c r="I40" s="307">
        <f>'Liabilities &amp; Financing'!I13/'Equity Dev'!I4</f>
        <v>3.0131815478006065</v>
      </c>
      <c r="J40" s="307">
        <f>132000000/D50</f>
        <v>3.4353650637530886</v>
      </c>
      <c r="L40" s="172" t="s">
        <v>496</v>
      </c>
      <c r="S40" s="91"/>
    </row>
    <row r="41" spans="1:23" x14ac:dyDescent="0.35">
      <c r="D41" s="289"/>
      <c r="E41" s="289"/>
      <c r="F41" s="289"/>
      <c r="G41" s="289"/>
      <c r="H41" s="289"/>
      <c r="L41" s="172" t="s">
        <v>497</v>
      </c>
      <c r="S41" s="91"/>
    </row>
    <row r="42" spans="1:23" x14ac:dyDescent="0.35">
      <c r="A42" s="37"/>
      <c r="B42" s="37"/>
      <c r="C42" s="37" t="s">
        <v>404</v>
      </c>
      <c r="D42" s="37"/>
      <c r="E42" s="37"/>
      <c r="F42" s="308"/>
      <c r="G42" s="309"/>
      <c r="H42" s="309"/>
      <c r="I42" s="37"/>
      <c r="J42" s="37"/>
      <c r="L42" s="90"/>
      <c r="S42" s="91"/>
    </row>
    <row r="43" spans="1:23" s="97" customFormat="1" x14ac:dyDescent="0.35">
      <c r="F43" s="310"/>
      <c r="G43" s="311"/>
      <c r="H43" s="311"/>
      <c r="L43" s="90"/>
      <c r="M43" s="68"/>
      <c r="N43" s="68"/>
      <c r="O43" s="68"/>
      <c r="P43" s="68"/>
      <c r="Q43" s="68"/>
      <c r="R43" s="68"/>
      <c r="S43" s="91"/>
      <c r="T43" s="68"/>
      <c r="U43" s="68"/>
      <c r="V43" s="68"/>
      <c r="W43" s="68"/>
    </row>
    <row r="44" spans="1:23" x14ac:dyDescent="0.35">
      <c r="B44" s="142"/>
      <c r="C44" s="37" t="s">
        <v>403</v>
      </c>
      <c r="D44" s="37">
        <v>2022</v>
      </c>
      <c r="E44" s="312" t="s">
        <v>448</v>
      </c>
      <c r="L44" s="90"/>
      <c r="S44" s="91"/>
    </row>
    <row r="45" spans="1:23" x14ac:dyDescent="0.35">
      <c r="B45" s="195"/>
      <c r="C45" s="313" t="s">
        <v>40</v>
      </c>
      <c r="D45" s="314">
        <f>'P&amp;L'!M4</f>
        <v>253279893</v>
      </c>
      <c r="E45" s="314">
        <f>'DCF Base'!T29</f>
        <v>271479685.21655715</v>
      </c>
      <c r="L45" s="90"/>
      <c r="S45" s="91"/>
    </row>
    <row r="46" spans="1:23" x14ac:dyDescent="0.35">
      <c r="B46" s="195"/>
      <c r="C46" s="315" t="s">
        <v>41</v>
      </c>
      <c r="D46" s="316">
        <f>'FCF and NWC'!M39</f>
        <v>36893000</v>
      </c>
      <c r="E46" s="316">
        <f>'DCF Base'!T51</f>
        <v>47927057.353155769</v>
      </c>
      <c r="L46" s="90"/>
      <c r="S46" s="91"/>
    </row>
    <row r="47" spans="1:23" x14ac:dyDescent="0.35">
      <c r="B47" s="195"/>
      <c r="C47" s="315" t="s">
        <v>42</v>
      </c>
      <c r="D47" s="316">
        <f>'P&amp;L with HF and FY 2023'!M26</f>
        <v>-23097596</v>
      </c>
      <c r="E47" s="316">
        <f>'P&amp;L with HF and FY 2023'!N26</f>
        <v>-26832831</v>
      </c>
      <c r="L47" s="90"/>
      <c r="S47" s="91"/>
    </row>
    <row r="48" spans="1:23" x14ac:dyDescent="0.35">
      <c r="B48" s="195"/>
      <c r="C48" s="315" t="s">
        <v>43</v>
      </c>
      <c r="D48" s="316">
        <f>'FCF and NWC'!M36</f>
        <v>35684382.619999997</v>
      </c>
      <c r="E48" s="316">
        <f>'DCF Base'!T48</f>
        <v>5740418.0946017355</v>
      </c>
      <c r="L48" s="90"/>
      <c r="S48" s="91"/>
    </row>
    <row r="49" spans="2:19" x14ac:dyDescent="0.35">
      <c r="B49" s="195"/>
      <c r="C49" s="315" t="s">
        <v>44</v>
      </c>
      <c r="D49" s="316">
        <f>'Liabilities &amp; Financing'!I13</f>
        <v>115778078</v>
      </c>
      <c r="E49" s="316">
        <f>'Altman Z''-Score'!P20</f>
        <v>64386062</v>
      </c>
      <c r="L49" s="90"/>
      <c r="S49" s="91"/>
    </row>
    <row r="50" spans="2:19" x14ac:dyDescent="0.35">
      <c r="B50" s="195"/>
      <c r="C50" s="317" t="s">
        <v>45</v>
      </c>
      <c r="D50" s="318">
        <f>'Equity Dev'!I4</f>
        <v>38423864</v>
      </c>
      <c r="E50" s="319">
        <f>'Altman Z''-Score'!P19</f>
        <v>39381606</v>
      </c>
      <c r="L50" s="90"/>
      <c r="S50" s="91"/>
    </row>
    <row r="51" spans="2:19" x14ac:dyDescent="0.35">
      <c r="L51" s="90"/>
      <c r="S51" s="91"/>
    </row>
    <row r="52" spans="2:19" x14ac:dyDescent="0.35">
      <c r="L52" s="90"/>
      <c r="S52" s="91"/>
    </row>
    <row r="53" spans="2:19" x14ac:dyDescent="0.35">
      <c r="B53" s="37"/>
      <c r="C53" s="37" t="s">
        <v>454</v>
      </c>
      <c r="D53" s="37"/>
      <c r="L53" s="90"/>
      <c r="S53" s="91"/>
    </row>
    <row r="54" spans="2:19" x14ac:dyDescent="0.35">
      <c r="L54" s="90"/>
      <c r="S54" s="91"/>
    </row>
    <row r="55" spans="2:19" x14ac:dyDescent="0.35">
      <c r="C55" s="37"/>
      <c r="D55" s="37"/>
      <c r="E55" s="734" t="s">
        <v>449</v>
      </c>
      <c r="F55" s="734"/>
      <c r="G55" s="734" t="s">
        <v>450</v>
      </c>
      <c r="H55" s="734"/>
      <c r="I55" s="734"/>
      <c r="K55" s="320"/>
      <c r="L55" s="90"/>
      <c r="S55" s="91"/>
    </row>
    <row r="56" spans="2:19" x14ac:dyDescent="0.35">
      <c r="C56" s="37"/>
      <c r="D56" s="37"/>
      <c r="E56" s="168" t="s">
        <v>171</v>
      </c>
      <c r="F56" s="168" t="s">
        <v>187</v>
      </c>
      <c r="G56" s="168" t="s">
        <v>171</v>
      </c>
      <c r="H56" s="168" t="s">
        <v>187</v>
      </c>
      <c r="I56" s="168" t="s">
        <v>188</v>
      </c>
      <c r="J56" s="321"/>
      <c r="K56" s="321"/>
      <c r="L56" s="90"/>
      <c r="S56" s="91"/>
    </row>
    <row r="57" spans="2:19" x14ac:dyDescent="0.35">
      <c r="C57" s="264" t="s">
        <v>34</v>
      </c>
      <c r="D57" s="322"/>
      <c r="E57" s="323">
        <f>($D$46*E33)</f>
        <v>502835591.72141927</v>
      </c>
      <c r="F57" s="324">
        <f>$D$45*F33</f>
        <v>370006250.44863379</v>
      </c>
      <c r="G57" s="323">
        <f>($D$46*E33)-$D$49</f>
        <v>387057513.72141927</v>
      </c>
      <c r="H57" s="324">
        <f>($D$45*F33)-$D$49</f>
        <v>254228172.44863379</v>
      </c>
      <c r="I57" s="325">
        <f>$D$47*G33</f>
        <v>-2161275054.2857137</v>
      </c>
      <c r="J57" s="326"/>
      <c r="K57" s="326"/>
      <c r="L57" s="279" t="s">
        <v>479</v>
      </c>
      <c r="S57" s="91"/>
    </row>
    <row r="58" spans="2:19" x14ac:dyDescent="0.35">
      <c r="C58" s="90" t="s">
        <v>35</v>
      </c>
      <c r="D58" s="327"/>
      <c r="E58" s="323">
        <f t="shared" ref="E58:E61" si="12">$D$46*E34</f>
        <v>269529321.56833315</v>
      </c>
      <c r="F58" s="324">
        <f t="shared" ref="F58:F62" si="13">$D$45*F34</f>
        <v>180831860.59656495</v>
      </c>
      <c r="G58" s="323">
        <f t="shared" ref="G58:G62" si="14">($D$46*E34)-$D$49</f>
        <v>153751243.56833315</v>
      </c>
      <c r="H58" s="324">
        <f t="shared" ref="H58:H62" si="15">($D$45*F34)-$D$49</f>
        <v>65053782.596564949</v>
      </c>
      <c r="I58" s="325">
        <f t="shared" ref="I58:I62" si="16">$D$47*G34</f>
        <v>-411552510.40295571</v>
      </c>
      <c r="J58" s="326"/>
      <c r="K58" s="328"/>
      <c r="L58" s="281"/>
      <c r="N58" s="69"/>
      <c r="S58" s="91"/>
    </row>
    <row r="59" spans="2:19" x14ac:dyDescent="0.35">
      <c r="C59" s="285" t="s">
        <v>36</v>
      </c>
      <c r="D59" s="329"/>
      <c r="E59" s="323">
        <f>$D$46*E35</f>
        <v>248089173.75910378</v>
      </c>
      <c r="F59" s="324">
        <f t="shared" si="13"/>
        <v>163468079.83935356</v>
      </c>
      <c r="G59" s="323">
        <f t="shared" si="14"/>
        <v>132311095.75910378</v>
      </c>
      <c r="H59" s="324">
        <f t="shared" si="15"/>
        <v>47690001.839353561</v>
      </c>
      <c r="I59" s="325">
        <f t="shared" si="16"/>
        <v>-572052483.49086583</v>
      </c>
      <c r="J59" s="328"/>
      <c r="K59" s="328"/>
      <c r="L59" s="281" t="s">
        <v>664</v>
      </c>
      <c r="N59" s="69"/>
      <c r="S59" s="91"/>
    </row>
    <row r="60" spans="2:19" x14ac:dyDescent="0.35">
      <c r="C60" s="285" t="s">
        <v>37</v>
      </c>
      <c r="D60" s="329"/>
      <c r="E60" s="323">
        <f>$D$46*E36</f>
        <v>237456855.4855698</v>
      </c>
      <c r="F60" s="324">
        <f t="shared" si="13"/>
        <v>134958265.63698703</v>
      </c>
      <c r="G60" s="323">
        <f t="shared" si="14"/>
        <v>121678777.4855698</v>
      </c>
      <c r="H60" s="324">
        <f t="shared" si="15"/>
        <v>19180187.636987031</v>
      </c>
      <c r="I60" s="325">
        <f t="shared" si="16"/>
        <v>-282668805.6101383</v>
      </c>
      <c r="J60" s="328"/>
      <c r="K60" s="328"/>
      <c r="L60" s="281" t="s">
        <v>482</v>
      </c>
      <c r="N60" s="69"/>
      <c r="S60" s="91"/>
    </row>
    <row r="61" spans="2:19" x14ac:dyDescent="0.35">
      <c r="C61" s="90" t="s">
        <v>38</v>
      </c>
      <c r="D61" s="327"/>
      <c r="E61" s="323">
        <f t="shared" si="12"/>
        <v>149798371.99757296</v>
      </c>
      <c r="F61" s="324">
        <f t="shared" si="13"/>
        <v>96730074.407014564</v>
      </c>
      <c r="G61" s="323">
        <f t="shared" si="14"/>
        <v>34020293.997572958</v>
      </c>
      <c r="H61" s="324">
        <f t="shared" si="15"/>
        <v>-19048003.592985436</v>
      </c>
      <c r="I61" s="325">
        <f t="shared" si="16"/>
        <v>-158162651.31935483</v>
      </c>
      <c r="J61" s="326"/>
      <c r="K61" s="326"/>
      <c r="L61" s="281" t="s">
        <v>481</v>
      </c>
      <c r="N61" s="69"/>
      <c r="S61" s="91"/>
    </row>
    <row r="62" spans="2:19" ht="16" thickBot="1" x14ac:dyDescent="0.4">
      <c r="C62" s="161" t="s">
        <v>39</v>
      </c>
      <c r="D62" s="330"/>
      <c r="E62" s="331">
        <f>$D$46*E38</f>
        <v>109986718.76456876</v>
      </c>
      <c r="F62" s="332">
        <f t="shared" si="13"/>
        <v>60775294.400065668</v>
      </c>
      <c r="G62" s="331">
        <f t="shared" si="14"/>
        <v>-5791359.235431239</v>
      </c>
      <c r="H62" s="332">
        <f t="shared" si="15"/>
        <v>-55002783.599934332</v>
      </c>
      <c r="I62" s="333">
        <f t="shared" si="16"/>
        <v>-134527890.21621621</v>
      </c>
      <c r="J62" s="326"/>
      <c r="K62" s="326"/>
      <c r="L62" s="334"/>
      <c r="M62" s="69"/>
      <c r="N62" s="69"/>
      <c r="S62" s="91"/>
    </row>
    <row r="63" spans="2:19" x14ac:dyDescent="0.35">
      <c r="I63" s="326"/>
      <c r="L63" s="279" t="s">
        <v>485</v>
      </c>
      <c r="S63" s="91"/>
    </row>
    <row r="64" spans="2:19" x14ac:dyDescent="0.35">
      <c r="B64" s="37"/>
      <c r="C64" s="37" t="s">
        <v>453</v>
      </c>
      <c r="D64" s="37"/>
      <c r="L64" s="281"/>
      <c r="S64" s="91"/>
    </row>
    <row r="65" spans="3:19" x14ac:dyDescent="0.35">
      <c r="L65" s="282" t="s">
        <v>665</v>
      </c>
      <c r="S65" s="91"/>
    </row>
    <row r="66" spans="3:19" x14ac:dyDescent="0.35">
      <c r="C66" s="37"/>
      <c r="D66" s="37"/>
      <c r="E66" s="734" t="s">
        <v>451</v>
      </c>
      <c r="F66" s="734"/>
      <c r="G66" s="734" t="s">
        <v>452</v>
      </c>
      <c r="H66" s="734"/>
      <c r="I66" s="734"/>
      <c r="L66" s="282" t="s">
        <v>666</v>
      </c>
      <c r="S66" s="91"/>
    </row>
    <row r="67" spans="3:19" x14ac:dyDescent="0.35">
      <c r="C67" s="37"/>
      <c r="D67" s="37"/>
      <c r="E67" s="168" t="s">
        <v>171</v>
      </c>
      <c r="F67" s="168" t="s">
        <v>187</v>
      </c>
      <c r="G67" s="168" t="s">
        <v>171</v>
      </c>
      <c r="H67" s="168" t="s">
        <v>187</v>
      </c>
      <c r="I67" s="168" t="s">
        <v>188</v>
      </c>
      <c r="L67" s="279"/>
      <c r="S67" s="91"/>
    </row>
    <row r="68" spans="3:19" x14ac:dyDescent="0.35">
      <c r="C68" s="264" t="s">
        <v>34</v>
      </c>
      <c r="D68" s="322"/>
      <c r="E68" s="335">
        <f>$E$46*E33</f>
        <v>653225008.63688171</v>
      </c>
      <c r="F68" s="336">
        <f>$E$45*F33</f>
        <v>396593583.52600741</v>
      </c>
      <c r="G68" s="335">
        <f>($E$46*E33)-$E$49</f>
        <v>588838946.63688171</v>
      </c>
      <c r="H68" s="336">
        <f>($E$45*F33)-$E$49</f>
        <v>332207521.52600741</v>
      </c>
      <c r="I68" s="337">
        <f>$E$47*G33</f>
        <v>-2510786329.2857137</v>
      </c>
      <c r="L68" s="732" t="s">
        <v>486</v>
      </c>
      <c r="M68" s="714"/>
      <c r="N68" s="714"/>
      <c r="O68" s="714"/>
      <c r="P68" s="714"/>
      <c r="Q68" s="714"/>
      <c r="R68" s="714"/>
      <c r="S68" s="733"/>
    </row>
    <row r="69" spans="3:19" x14ac:dyDescent="0.35">
      <c r="C69" s="90" t="s">
        <v>35</v>
      </c>
      <c r="D69" s="327"/>
      <c r="E69" s="335">
        <f t="shared" ref="E69:E73" si="17">$E$46*E34</f>
        <v>350140873.69318479</v>
      </c>
      <c r="F69" s="336">
        <f t="shared" ref="F69:F73" si="18">$E$45*F34</f>
        <v>193825794.89592487</v>
      </c>
      <c r="G69" s="335">
        <f t="shared" ref="G69:G73" si="19">($E$46*E34)-$E$49</f>
        <v>285754811.69318479</v>
      </c>
      <c r="H69" s="336">
        <f t="shared" ref="H69:H73" si="20">($E$45*F34)-$E$49</f>
        <v>129439732.89592487</v>
      </c>
      <c r="I69" s="337">
        <f t="shared" ref="I69:I73" si="21">$E$47*G34</f>
        <v>-478106854.03226602</v>
      </c>
      <c r="L69" s="732"/>
      <c r="M69" s="714"/>
      <c r="N69" s="714"/>
      <c r="O69" s="714"/>
      <c r="P69" s="714"/>
      <c r="Q69" s="714"/>
      <c r="R69" s="714"/>
      <c r="S69" s="733"/>
    </row>
    <row r="70" spans="3:19" x14ac:dyDescent="0.35">
      <c r="C70" s="285" t="s">
        <v>36</v>
      </c>
      <c r="D70" s="329"/>
      <c r="E70" s="335">
        <f t="shared" si="17"/>
        <v>322288348.99437815</v>
      </c>
      <c r="F70" s="336">
        <f t="shared" si="18"/>
        <v>175214314.61494946</v>
      </c>
      <c r="G70" s="335">
        <f t="shared" si="19"/>
        <v>257902286.99437815</v>
      </c>
      <c r="H70" s="336">
        <f t="shared" si="20"/>
        <v>110828252.61494946</v>
      </c>
      <c r="I70" s="337">
        <f t="shared" si="21"/>
        <v>-664562130.7360599</v>
      </c>
      <c r="L70" s="732"/>
      <c r="M70" s="714"/>
      <c r="N70" s="714"/>
      <c r="O70" s="714"/>
      <c r="P70" s="714"/>
      <c r="Q70" s="714"/>
      <c r="R70" s="714"/>
      <c r="S70" s="733"/>
    </row>
    <row r="71" spans="3:19" x14ac:dyDescent="0.35">
      <c r="C71" s="285" t="s">
        <v>37</v>
      </c>
      <c r="D71" s="329"/>
      <c r="E71" s="335">
        <f t="shared" si="17"/>
        <v>308476088.46547925</v>
      </c>
      <c r="F71" s="336">
        <f t="shared" si="18"/>
        <v>144655886.570916</v>
      </c>
      <c r="G71" s="335">
        <f t="shared" si="19"/>
        <v>244090026.46547925</v>
      </c>
      <c r="H71" s="336">
        <f t="shared" si="20"/>
        <v>80269824.570915997</v>
      </c>
      <c r="I71" s="337">
        <f t="shared" si="21"/>
        <v>-328380680.39239633</v>
      </c>
      <c r="L71" s="732"/>
      <c r="M71" s="714"/>
      <c r="N71" s="714"/>
      <c r="O71" s="714"/>
      <c r="P71" s="714"/>
      <c r="Q71" s="714"/>
      <c r="R71" s="714"/>
      <c r="S71" s="733"/>
    </row>
    <row r="72" spans="3:19" ht="14.5" customHeight="1" x14ac:dyDescent="0.35">
      <c r="C72" s="90" t="s">
        <v>38</v>
      </c>
      <c r="D72" s="327"/>
      <c r="E72" s="335">
        <f t="shared" si="17"/>
        <v>194600470.7163159</v>
      </c>
      <c r="F72" s="336">
        <f t="shared" si="18"/>
        <v>103680753.49348977</v>
      </c>
      <c r="G72" s="335">
        <f t="shared" si="19"/>
        <v>130214408.7163159</v>
      </c>
      <c r="H72" s="336">
        <f t="shared" si="20"/>
        <v>39294691.493489772</v>
      </c>
      <c r="I72" s="337">
        <f t="shared" si="21"/>
        <v>-183739974.21048388</v>
      </c>
      <c r="L72" s="732"/>
      <c r="M72" s="714"/>
      <c r="N72" s="714"/>
      <c r="O72" s="714"/>
      <c r="P72" s="714"/>
      <c r="Q72" s="714"/>
      <c r="R72" s="714"/>
      <c r="S72" s="733"/>
    </row>
    <row r="73" spans="3:19" ht="16" thickBot="1" x14ac:dyDescent="0.4">
      <c r="C73" s="161" t="s">
        <v>39</v>
      </c>
      <c r="D73" s="330"/>
      <c r="E73" s="338">
        <f t="shared" si="17"/>
        <v>142881841.49608058</v>
      </c>
      <c r="F73" s="339">
        <f t="shared" si="18"/>
        <v>65142390.883248731</v>
      </c>
      <c r="G73" s="338">
        <f t="shared" si="19"/>
        <v>78495779.496080577</v>
      </c>
      <c r="H73" s="339">
        <f t="shared" si="20"/>
        <v>756328.88324873149</v>
      </c>
      <c r="I73" s="340">
        <f t="shared" si="21"/>
        <v>-156283110.28378376</v>
      </c>
      <c r="L73" s="90"/>
      <c r="M73" s="278"/>
      <c r="N73" s="278"/>
      <c r="O73" s="278"/>
      <c r="P73" s="278"/>
      <c r="Q73" s="278"/>
      <c r="R73" s="278"/>
      <c r="S73" s="91"/>
    </row>
    <row r="74" spans="3:19" x14ac:dyDescent="0.35">
      <c r="L74" s="90"/>
      <c r="M74" s="278"/>
      <c r="N74" s="278"/>
      <c r="O74" s="278"/>
      <c r="P74" s="278"/>
      <c r="Q74" s="278"/>
      <c r="R74" s="278"/>
      <c r="S74" s="91"/>
    </row>
    <row r="75" spans="3:19" x14ac:dyDescent="0.35">
      <c r="C75" s="68" t="s">
        <v>543</v>
      </c>
      <c r="E75" s="257">
        <f>-20%</f>
        <v>-0.2</v>
      </c>
      <c r="F75" s="257">
        <f>-20%</f>
        <v>-0.2</v>
      </c>
      <c r="L75" s="723" t="s">
        <v>546</v>
      </c>
      <c r="M75" s="724"/>
      <c r="N75" s="724"/>
      <c r="O75" s="724"/>
      <c r="P75" s="724"/>
      <c r="Q75" s="724"/>
      <c r="R75" s="724"/>
      <c r="S75" s="725"/>
    </row>
    <row r="76" spans="3:19" ht="16" customHeight="1" x14ac:dyDescent="0.35">
      <c r="C76" s="248" t="s">
        <v>544</v>
      </c>
      <c r="D76" s="248"/>
      <c r="E76" s="341">
        <f>E60*(1-0.2)</f>
        <v>189965484.38845587</v>
      </c>
      <c r="F76" s="341">
        <f>F60*(1-0.2)</f>
        <v>107966612.50958963</v>
      </c>
      <c r="L76" s="723"/>
      <c r="M76" s="724"/>
      <c r="N76" s="724"/>
      <c r="O76" s="724"/>
      <c r="P76" s="724"/>
      <c r="Q76" s="724"/>
      <c r="R76" s="724"/>
      <c r="S76" s="725"/>
    </row>
    <row r="77" spans="3:19" x14ac:dyDescent="0.35">
      <c r="C77" s="252" t="s">
        <v>545</v>
      </c>
      <c r="D77" s="252"/>
      <c r="E77" s="342">
        <f>E71*(1-0.2)</f>
        <v>246780870.77238342</v>
      </c>
      <c r="F77" s="342">
        <f>F71*(1-0.2)</f>
        <v>115724709.25673281</v>
      </c>
      <c r="L77" s="90"/>
      <c r="M77" s="278"/>
      <c r="N77" s="278"/>
      <c r="O77" s="278"/>
      <c r="P77" s="278"/>
      <c r="Q77" s="278"/>
      <c r="R77" s="278"/>
      <c r="S77" s="91"/>
    </row>
    <row r="78" spans="3:19" x14ac:dyDescent="0.35">
      <c r="L78" s="161"/>
      <c r="M78" s="343"/>
      <c r="N78" s="343"/>
      <c r="O78" s="343"/>
      <c r="P78" s="343"/>
      <c r="Q78" s="343"/>
      <c r="R78" s="343"/>
      <c r="S78" s="163"/>
    </row>
  </sheetData>
  <mergeCells count="6">
    <mergeCell ref="L68:S72"/>
    <mergeCell ref="L75:S76"/>
    <mergeCell ref="G55:I55"/>
    <mergeCell ref="G66:I66"/>
    <mergeCell ref="E55:F55"/>
    <mergeCell ref="E66:F6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3F9C4-8B8E-4701-BA0A-B8C5B7C456F7}">
  <sheetPr codeName="Sheet13">
    <tabColor theme="4"/>
  </sheetPr>
  <dimension ref="A2:T37"/>
  <sheetViews>
    <sheetView showGridLines="0" zoomScale="70" zoomScaleNormal="70" workbookViewId="0"/>
  </sheetViews>
  <sheetFormatPr defaultColWidth="8.7265625" defaultRowHeight="15.5" x14ac:dyDescent="0.35"/>
  <cols>
    <col min="1" max="1" width="2.7265625" style="67" customWidth="1"/>
    <col min="2" max="2" width="48.81640625" style="68" customWidth="1"/>
    <col min="3" max="5" width="26.54296875" style="68" customWidth="1"/>
    <col min="6" max="7" width="8.7265625" style="68"/>
    <col min="8" max="15" width="14.54296875" style="68" customWidth="1"/>
    <col min="16" max="16384" width="8.7265625" style="68"/>
  </cols>
  <sheetData>
    <row r="2" spans="1:15" x14ac:dyDescent="0.35">
      <c r="A2" s="37"/>
      <c r="B2" s="37" t="s">
        <v>274</v>
      </c>
      <c r="C2" s="37"/>
      <c r="D2" s="37"/>
      <c r="E2" s="37"/>
      <c r="H2" s="74" t="s">
        <v>238</v>
      </c>
      <c r="I2" s="75"/>
      <c r="J2" s="75"/>
      <c r="K2" s="75"/>
      <c r="L2" s="75"/>
      <c r="M2" s="75"/>
      <c r="N2" s="75"/>
      <c r="O2" s="76"/>
    </row>
    <row r="3" spans="1:15" x14ac:dyDescent="0.35">
      <c r="A3" s="37"/>
      <c r="B3" s="37" t="s">
        <v>456</v>
      </c>
      <c r="C3" s="37"/>
      <c r="D3" s="734" t="s">
        <v>238</v>
      </c>
      <c r="E3" s="734"/>
      <c r="H3" s="264"/>
      <c r="I3" s="182"/>
      <c r="J3" s="182"/>
      <c r="K3" s="182"/>
      <c r="L3" s="182"/>
      <c r="M3" s="182"/>
      <c r="N3" s="182"/>
      <c r="O3" s="185"/>
    </row>
    <row r="4" spans="1:15" x14ac:dyDescent="0.35">
      <c r="B4" s="68" t="s">
        <v>265</v>
      </c>
      <c r="C4" s="257">
        <f>'DCF Conservative'!G82</f>
        <v>2.5000000000000001E-2</v>
      </c>
      <c r="D4" s="68" t="s">
        <v>464</v>
      </c>
      <c r="H4" s="265" t="s">
        <v>463</v>
      </c>
      <c r="O4" s="91"/>
    </row>
    <row r="5" spans="1:15" x14ac:dyDescent="0.35">
      <c r="B5" s="68" t="s">
        <v>266</v>
      </c>
      <c r="C5" s="257">
        <f>'DCF Conservative'!G76</f>
        <v>7.2869303742704172E-2</v>
      </c>
      <c r="D5" s="68" t="s">
        <v>267</v>
      </c>
      <c r="H5" s="90"/>
      <c r="O5" s="91"/>
    </row>
    <row r="6" spans="1:15" x14ac:dyDescent="0.35">
      <c r="B6" s="68" t="s">
        <v>24</v>
      </c>
      <c r="C6" s="257">
        <f>'DCF Conservative'!H71</f>
        <v>1.4999999999999999E-2</v>
      </c>
      <c r="D6" s="68" t="s">
        <v>268</v>
      </c>
      <c r="H6" s="258" t="s">
        <v>551</v>
      </c>
      <c r="O6" s="91"/>
    </row>
    <row r="7" spans="1:15" x14ac:dyDescent="0.35">
      <c r="B7" s="68" t="s">
        <v>269</v>
      </c>
      <c r="C7" s="257">
        <v>0.4</v>
      </c>
      <c r="D7" s="68" t="s">
        <v>547</v>
      </c>
      <c r="H7" s="265" t="s">
        <v>466</v>
      </c>
      <c r="O7" s="91"/>
    </row>
    <row r="8" spans="1:15" x14ac:dyDescent="0.35">
      <c r="B8" s="68" t="s">
        <v>270</v>
      </c>
      <c r="C8" s="266">
        <v>0.1</v>
      </c>
      <c r="D8" s="68" t="s">
        <v>271</v>
      </c>
      <c r="H8" s="267" t="s">
        <v>465</v>
      </c>
      <c r="O8" s="91"/>
    </row>
    <row r="9" spans="1:15" x14ac:dyDescent="0.35">
      <c r="B9" s="68" t="s">
        <v>272</v>
      </c>
      <c r="C9" s="68">
        <v>5</v>
      </c>
      <c r="D9" s="68" t="s">
        <v>273</v>
      </c>
      <c r="H9" s="90"/>
      <c r="O9" s="91"/>
    </row>
    <row r="10" spans="1:15" x14ac:dyDescent="0.35">
      <c r="H10" s="90"/>
      <c r="O10" s="91"/>
    </row>
    <row r="11" spans="1:15" x14ac:dyDescent="0.35">
      <c r="B11" s="37" t="s">
        <v>457</v>
      </c>
      <c r="C11" s="37"/>
      <c r="D11" s="734" t="s">
        <v>238</v>
      </c>
      <c r="E11" s="734"/>
      <c r="H11" s="90"/>
      <c r="O11" s="91"/>
    </row>
    <row r="12" spans="1:15" x14ac:dyDescent="0.35">
      <c r="B12" s="68" t="s">
        <v>459</v>
      </c>
      <c r="C12" s="268">
        <v>42600000</v>
      </c>
      <c r="D12" s="68" t="s">
        <v>469</v>
      </c>
      <c r="H12" s="267" t="s">
        <v>549</v>
      </c>
      <c r="O12" s="91"/>
    </row>
    <row r="13" spans="1:15" x14ac:dyDescent="0.35">
      <c r="B13" s="68" t="s">
        <v>548</v>
      </c>
      <c r="C13" s="268">
        <f>C12-C14</f>
        <v>25000000</v>
      </c>
      <c r="H13" s="267"/>
      <c r="O13" s="91"/>
    </row>
    <row r="14" spans="1:15" x14ac:dyDescent="0.35">
      <c r="B14" s="139" t="s">
        <v>458</v>
      </c>
      <c r="C14" s="269">
        <v>17600000</v>
      </c>
      <c r="H14" s="267"/>
      <c r="O14" s="91"/>
    </row>
    <row r="15" spans="1:15" x14ac:dyDescent="0.35">
      <c r="C15" s="270"/>
      <c r="H15" s="271"/>
      <c r="O15" s="91"/>
    </row>
    <row r="16" spans="1:15" x14ac:dyDescent="0.35">
      <c r="B16" s="182" t="s">
        <v>16</v>
      </c>
      <c r="C16" s="272">
        <f>'DCF Conservative'!U59</f>
        <v>71828594.453698531</v>
      </c>
      <c r="D16" s="68" t="s">
        <v>470</v>
      </c>
      <c r="H16" s="267"/>
      <c r="O16" s="91"/>
    </row>
    <row r="17" spans="1:20" x14ac:dyDescent="0.35">
      <c r="B17" s="162" t="s">
        <v>461</v>
      </c>
      <c r="C17" s="273">
        <f>'DCF Conservative'!U63</f>
        <v>67467606.939808846</v>
      </c>
      <c r="D17" s="68" t="s">
        <v>470</v>
      </c>
      <c r="H17" s="271"/>
      <c r="O17" s="91"/>
    </row>
    <row r="18" spans="1:20" x14ac:dyDescent="0.35">
      <c r="H18" s="267"/>
      <c r="O18" s="91"/>
    </row>
    <row r="19" spans="1:20" x14ac:dyDescent="0.35">
      <c r="H19" s="90"/>
      <c r="O19" s="91"/>
      <c r="P19" s="274"/>
      <c r="Q19" s="274"/>
      <c r="R19" s="274"/>
      <c r="S19" s="274"/>
      <c r="T19" s="274"/>
    </row>
    <row r="20" spans="1:20" x14ac:dyDescent="0.35">
      <c r="A20" s="37"/>
      <c r="B20" s="37" t="s">
        <v>288</v>
      </c>
      <c r="C20" s="37"/>
      <c r="D20" s="734" t="s">
        <v>238</v>
      </c>
      <c r="E20" s="734"/>
      <c r="H20" s="90"/>
      <c r="O20" s="91"/>
      <c r="P20" s="274"/>
      <c r="Q20" s="274"/>
      <c r="R20" s="274"/>
      <c r="S20" s="274"/>
      <c r="T20" s="274"/>
    </row>
    <row r="21" spans="1:20" x14ac:dyDescent="0.35">
      <c r="B21" s="68" t="s">
        <v>278</v>
      </c>
      <c r="C21" s="275">
        <v>5000000</v>
      </c>
      <c r="D21" s="276" t="s">
        <v>279</v>
      </c>
      <c r="H21" s="267" t="s">
        <v>467</v>
      </c>
      <c r="O21" s="91"/>
      <c r="P21" s="274"/>
      <c r="Q21" s="274"/>
      <c r="R21" s="274"/>
      <c r="S21" s="274"/>
      <c r="T21" s="274"/>
    </row>
    <row r="22" spans="1:20" x14ac:dyDescent="0.35">
      <c r="B22" s="68" t="s">
        <v>280</v>
      </c>
      <c r="C22" s="270">
        <f>C14</f>
        <v>17600000</v>
      </c>
      <c r="D22" s="276" t="s">
        <v>281</v>
      </c>
      <c r="H22" s="178"/>
      <c r="O22" s="91"/>
      <c r="P22" s="274"/>
      <c r="Q22" s="274"/>
      <c r="R22" s="274"/>
      <c r="S22" s="274"/>
      <c r="T22" s="274"/>
    </row>
    <row r="23" spans="1:20" x14ac:dyDescent="0.35">
      <c r="B23" s="68" t="s">
        <v>275</v>
      </c>
      <c r="C23" s="68">
        <v>2</v>
      </c>
      <c r="D23" s="276" t="s">
        <v>282</v>
      </c>
      <c r="G23" s="274"/>
      <c r="H23" s="178"/>
      <c r="O23" s="91"/>
      <c r="P23" s="274"/>
      <c r="Q23" s="274"/>
      <c r="R23" s="274"/>
      <c r="S23" s="274"/>
      <c r="T23" s="274"/>
    </row>
    <row r="24" spans="1:20" x14ac:dyDescent="0.35">
      <c r="B24" s="68" t="s">
        <v>276</v>
      </c>
      <c r="C24" s="266">
        <v>0.4</v>
      </c>
      <c r="D24" s="276" t="s">
        <v>283</v>
      </c>
      <c r="G24" s="274"/>
      <c r="H24" s="178"/>
      <c r="O24" s="91"/>
      <c r="P24" s="274"/>
      <c r="Q24" s="274"/>
      <c r="R24" s="274"/>
      <c r="S24" s="274"/>
      <c r="T24" s="274"/>
    </row>
    <row r="25" spans="1:20" x14ac:dyDescent="0.35">
      <c r="B25" s="68" t="s">
        <v>277</v>
      </c>
      <c r="C25" s="257">
        <v>1.4999999999999999E-2</v>
      </c>
      <c r="G25" s="274"/>
      <c r="H25" s="178"/>
      <c r="O25" s="91"/>
      <c r="P25" s="274"/>
      <c r="Q25" s="274"/>
      <c r="R25" s="274"/>
      <c r="S25" s="274"/>
      <c r="T25" s="274"/>
    </row>
    <row r="26" spans="1:20" x14ac:dyDescent="0.35">
      <c r="C26" s="266"/>
      <c r="G26" s="274"/>
      <c r="H26" s="178"/>
      <c r="O26" s="91"/>
      <c r="P26" s="274"/>
      <c r="Q26" s="274"/>
      <c r="R26" s="274"/>
      <c r="S26" s="274"/>
      <c r="T26" s="274"/>
    </row>
    <row r="27" spans="1:20" x14ac:dyDescent="0.35">
      <c r="B27" s="68" t="s">
        <v>264</v>
      </c>
      <c r="C27" s="277">
        <f>(LN(C21/C22)+(C4 - C25 + (C24^2)/2)*C23)/(C24*SQRT(C23))</f>
        <v>-1.9064676974959742</v>
      </c>
      <c r="G27" s="274"/>
      <c r="H27" s="178"/>
      <c r="O27" s="91"/>
      <c r="P27" s="274"/>
      <c r="Q27" s="274"/>
      <c r="R27" s="274"/>
      <c r="S27" s="274"/>
      <c r="T27" s="274"/>
    </row>
    <row r="28" spans="1:20" x14ac:dyDescent="0.35">
      <c r="B28" s="68" t="s">
        <v>263</v>
      </c>
      <c r="C28" s="277">
        <f>C27 - C24*SQRT(C23)</f>
        <v>-2.4721531224452122</v>
      </c>
      <c r="G28" s="274"/>
      <c r="H28" s="90"/>
      <c r="O28" s="91"/>
      <c r="P28" s="274"/>
      <c r="Q28" s="274"/>
      <c r="R28" s="274"/>
      <c r="S28" s="274"/>
      <c r="T28" s="274"/>
    </row>
    <row r="29" spans="1:20" x14ac:dyDescent="0.35">
      <c r="B29" s="68" t="s">
        <v>262</v>
      </c>
      <c r="C29" s="277">
        <f>1-_xlfn.SINGLE(_xlfn.NORM.S.DIST(C27,TRUE))</f>
        <v>0.97170522359833367</v>
      </c>
      <c r="G29" s="274"/>
      <c r="H29" s="90"/>
      <c r="O29" s="91"/>
      <c r="P29" s="274"/>
      <c r="Q29" s="274"/>
      <c r="R29" s="274"/>
      <c r="S29" s="274"/>
      <c r="T29" s="274"/>
    </row>
    <row r="30" spans="1:20" x14ac:dyDescent="0.35">
      <c r="B30" s="68" t="s">
        <v>261</v>
      </c>
      <c r="C30" s="277">
        <f>1-_xlfn.NORM.S.DIST(C28,TRUE)</f>
        <v>0.99328490109745404</v>
      </c>
      <c r="G30" s="274"/>
      <c r="H30" s="90"/>
      <c r="O30" s="91"/>
      <c r="P30" s="274"/>
      <c r="Q30" s="274"/>
      <c r="R30" s="274"/>
      <c r="S30" s="274"/>
      <c r="T30" s="274"/>
    </row>
    <row r="31" spans="1:20" x14ac:dyDescent="0.35">
      <c r="B31" s="154" t="s">
        <v>284</v>
      </c>
      <c r="C31" s="269">
        <f>C22*EXP(-C4*C23)*(1-_xlfn.NORM.S.DIST(C28,TRUE)) - C21*EXP(-C25*C23)*(1-_xlfn.NORM.S.DIST(C27,TRUE))</f>
        <v>11914281.146282978</v>
      </c>
      <c r="D31" s="154"/>
      <c r="E31" s="154"/>
      <c r="G31" s="274"/>
      <c r="H31" s="90"/>
      <c r="O31" s="91"/>
      <c r="P31" s="274"/>
      <c r="Q31" s="274"/>
      <c r="R31" s="274"/>
      <c r="S31" s="274"/>
      <c r="T31" s="274"/>
    </row>
    <row r="32" spans="1:20" x14ac:dyDescent="0.35">
      <c r="G32" s="274"/>
      <c r="H32" s="90"/>
      <c r="O32" s="91"/>
      <c r="P32" s="274"/>
      <c r="Q32" s="274"/>
      <c r="R32" s="274"/>
      <c r="S32" s="274"/>
      <c r="T32" s="274"/>
    </row>
    <row r="33" spans="1:20" x14ac:dyDescent="0.35">
      <c r="A33" s="37"/>
      <c r="B33" s="37" t="s">
        <v>285</v>
      </c>
      <c r="C33" s="37"/>
      <c r="D33" s="37"/>
      <c r="E33" s="37"/>
      <c r="G33" s="274"/>
      <c r="H33" s="90"/>
      <c r="O33" s="91"/>
      <c r="P33" s="274"/>
      <c r="Q33" s="274"/>
      <c r="R33" s="274"/>
      <c r="S33" s="274"/>
      <c r="T33" s="274"/>
    </row>
    <row r="34" spans="1:20" x14ac:dyDescent="0.35">
      <c r="B34" s="68" t="s">
        <v>286</v>
      </c>
      <c r="C34" s="268">
        <f>C17</f>
        <v>67467606.939808846</v>
      </c>
      <c r="G34" s="274"/>
      <c r="H34" s="90"/>
      <c r="O34" s="91"/>
      <c r="P34" s="274"/>
      <c r="Q34" s="274"/>
      <c r="R34" s="274"/>
      <c r="S34" s="274"/>
      <c r="T34" s="274"/>
    </row>
    <row r="35" spans="1:20" x14ac:dyDescent="0.35">
      <c r="B35" s="68" t="s">
        <v>287</v>
      </c>
      <c r="C35" s="268">
        <f>C31</f>
        <v>11914281.146282978</v>
      </c>
      <c r="G35" s="274"/>
      <c r="H35" s="265" t="s">
        <v>468</v>
      </c>
      <c r="O35" s="91"/>
      <c r="P35" s="274"/>
      <c r="Q35" s="274"/>
      <c r="R35" s="274"/>
      <c r="S35" s="274"/>
      <c r="T35" s="274"/>
    </row>
    <row r="36" spans="1:20" x14ac:dyDescent="0.35">
      <c r="B36" s="154" t="s">
        <v>462</v>
      </c>
      <c r="C36" s="269">
        <f>C34+C35</f>
        <v>79381888.086091816</v>
      </c>
      <c r="D36" s="154"/>
      <c r="E36" s="154"/>
      <c r="H36" s="90"/>
      <c r="O36" s="91"/>
    </row>
    <row r="37" spans="1:20" x14ac:dyDescent="0.35">
      <c r="H37" s="161"/>
      <c r="I37" s="162"/>
      <c r="J37" s="162"/>
      <c r="K37" s="162"/>
      <c r="L37" s="162"/>
      <c r="M37" s="162"/>
      <c r="N37" s="162"/>
      <c r="O37" s="163"/>
    </row>
  </sheetData>
  <mergeCells count="3">
    <mergeCell ref="D11:E11"/>
    <mergeCell ref="D3:E3"/>
    <mergeCell ref="D20:E20"/>
  </mergeCells>
  <pageMargins left="0.75" right="0.75" top="1" bottom="1" header="0.5" footer="0.5"/>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59655-0290-4DB0-8A9F-966E77FCCA5C}">
  <sheetPr codeName="Sheet14">
    <tabColor theme="4"/>
  </sheetPr>
  <dimension ref="A2:T37"/>
  <sheetViews>
    <sheetView showGridLines="0" zoomScale="70" zoomScaleNormal="70" workbookViewId="0"/>
  </sheetViews>
  <sheetFormatPr defaultColWidth="8.7265625" defaultRowHeight="15.5" x14ac:dyDescent="0.35"/>
  <cols>
    <col min="1" max="1" width="2.7265625" style="68" customWidth="1"/>
    <col min="2" max="2" width="48.81640625" style="68" customWidth="1"/>
    <col min="3" max="5" width="26.54296875" style="68" customWidth="1"/>
    <col min="6" max="7" width="8.7265625" style="68"/>
    <col min="8" max="15" width="14.54296875" style="68" customWidth="1"/>
    <col min="16" max="16384" width="8.7265625" style="68"/>
  </cols>
  <sheetData>
    <row r="2" spans="1:15" x14ac:dyDescent="0.35">
      <c r="A2" s="37"/>
      <c r="B2" s="37" t="s">
        <v>274</v>
      </c>
      <c r="C2" s="37"/>
      <c r="D2" s="37"/>
      <c r="E2" s="37"/>
      <c r="H2" s="74" t="s">
        <v>238</v>
      </c>
      <c r="I2" s="75"/>
      <c r="J2" s="75"/>
      <c r="K2" s="75"/>
      <c r="L2" s="75"/>
      <c r="M2" s="75"/>
      <c r="N2" s="75"/>
      <c r="O2" s="76"/>
    </row>
    <row r="3" spans="1:15" x14ac:dyDescent="0.35">
      <c r="A3" s="142"/>
      <c r="B3" s="37" t="s">
        <v>472</v>
      </c>
      <c r="C3" s="37"/>
      <c r="D3" s="734" t="s">
        <v>238</v>
      </c>
      <c r="E3" s="734"/>
      <c r="H3" s="264"/>
      <c r="I3" s="182"/>
      <c r="J3" s="182"/>
      <c r="K3" s="182"/>
      <c r="L3" s="182"/>
      <c r="M3" s="182"/>
      <c r="N3" s="182"/>
      <c r="O3" s="185"/>
    </row>
    <row r="4" spans="1:15" x14ac:dyDescent="0.35">
      <c r="B4" s="68" t="s">
        <v>265</v>
      </c>
      <c r="C4" s="257">
        <f>'DCF Base'!G82</f>
        <v>2.5000000000000001E-2</v>
      </c>
      <c r="D4" s="68" t="s">
        <v>464</v>
      </c>
      <c r="H4" s="265" t="s">
        <v>473</v>
      </c>
      <c r="O4" s="91"/>
    </row>
    <row r="5" spans="1:15" x14ac:dyDescent="0.35">
      <c r="B5" s="68" t="s">
        <v>266</v>
      </c>
      <c r="C5" s="257">
        <f>'DCF Base'!G76</f>
        <v>7.1881304534859539E-2</v>
      </c>
      <c r="D5" s="68" t="s">
        <v>267</v>
      </c>
      <c r="H5" s="90"/>
      <c r="O5" s="91"/>
    </row>
    <row r="6" spans="1:15" x14ac:dyDescent="0.35">
      <c r="B6" s="68" t="s">
        <v>24</v>
      </c>
      <c r="C6" s="257">
        <f>'DCF Base'!H71</f>
        <v>1.4999999999999999E-2</v>
      </c>
      <c r="D6" s="68" t="s">
        <v>268</v>
      </c>
      <c r="H6" s="258" t="s">
        <v>551</v>
      </c>
      <c r="O6" s="91"/>
    </row>
    <row r="7" spans="1:15" x14ac:dyDescent="0.35">
      <c r="B7" s="68" t="s">
        <v>269</v>
      </c>
      <c r="C7" s="257">
        <v>0.4</v>
      </c>
      <c r="D7" s="68" t="s">
        <v>547</v>
      </c>
      <c r="H7" s="265" t="s">
        <v>466</v>
      </c>
      <c r="O7" s="91"/>
    </row>
    <row r="8" spans="1:15" x14ac:dyDescent="0.35">
      <c r="B8" s="68" t="s">
        <v>270</v>
      </c>
      <c r="C8" s="266">
        <v>0.1</v>
      </c>
      <c r="D8" s="68" t="s">
        <v>271</v>
      </c>
      <c r="H8" s="267" t="s">
        <v>465</v>
      </c>
      <c r="O8" s="91"/>
    </row>
    <row r="9" spans="1:15" x14ac:dyDescent="0.35">
      <c r="B9" s="68" t="s">
        <v>272</v>
      </c>
      <c r="C9" s="68">
        <v>5</v>
      </c>
      <c r="D9" s="68" t="s">
        <v>273</v>
      </c>
      <c r="H9" s="90"/>
      <c r="O9" s="91"/>
    </row>
    <row r="10" spans="1:15" x14ac:dyDescent="0.35">
      <c r="H10" s="90"/>
      <c r="O10" s="91"/>
    </row>
    <row r="11" spans="1:15" x14ac:dyDescent="0.35">
      <c r="B11" s="37" t="s">
        <v>457</v>
      </c>
      <c r="C11" s="37"/>
      <c r="D11" s="734" t="s">
        <v>238</v>
      </c>
      <c r="E11" s="734"/>
      <c r="H11" s="90"/>
      <c r="O11" s="91"/>
    </row>
    <row r="12" spans="1:15" x14ac:dyDescent="0.35">
      <c r="B12" s="68" t="s">
        <v>459</v>
      </c>
      <c r="C12" s="268">
        <v>42600000</v>
      </c>
      <c r="D12" s="68" t="s">
        <v>469</v>
      </c>
      <c r="H12" s="267" t="s">
        <v>549</v>
      </c>
      <c r="O12" s="91"/>
    </row>
    <row r="13" spans="1:15" x14ac:dyDescent="0.35">
      <c r="B13" s="68" t="s">
        <v>548</v>
      </c>
      <c r="C13" s="268">
        <f>C12-C14</f>
        <v>25000000</v>
      </c>
      <c r="H13" s="267"/>
      <c r="O13" s="91"/>
    </row>
    <row r="14" spans="1:15" x14ac:dyDescent="0.35">
      <c r="B14" s="139" t="s">
        <v>458</v>
      </c>
      <c r="C14" s="269">
        <v>17600000</v>
      </c>
      <c r="H14" s="267"/>
      <c r="O14" s="91"/>
    </row>
    <row r="15" spans="1:15" x14ac:dyDescent="0.35">
      <c r="H15" s="271"/>
      <c r="O15" s="91"/>
    </row>
    <row r="16" spans="1:15" x14ac:dyDescent="0.35">
      <c r="B16" s="182" t="s">
        <v>16</v>
      </c>
      <c r="C16" s="272">
        <f>'DCF Base'!U59</f>
        <v>106044253.70116946</v>
      </c>
      <c r="D16" s="68" t="s">
        <v>471</v>
      </c>
      <c r="H16" s="267"/>
      <c r="O16" s="91"/>
    </row>
    <row r="17" spans="1:20" x14ac:dyDescent="0.35">
      <c r="B17" s="162" t="s">
        <v>461</v>
      </c>
      <c r="C17" s="273">
        <f>'DCF Base'!U63</f>
        <v>98963255.940448076</v>
      </c>
      <c r="D17" s="68" t="s">
        <v>471</v>
      </c>
      <c r="H17" s="271"/>
      <c r="O17" s="91"/>
    </row>
    <row r="18" spans="1:20" x14ac:dyDescent="0.35">
      <c r="H18" s="267"/>
      <c r="O18" s="91"/>
    </row>
    <row r="19" spans="1:20" x14ac:dyDescent="0.35">
      <c r="H19" s="90"/>
      <c r="O19" s="91"/>
      <c r="P19" s="274"/>
      <c r="Q19" s="274"/>
      <c r="R19" s="274"/>
      <c r="S19" s="274"/>
      <c r="T19" s="274"/>
    </row>
    <row r="20" spans="1:20" x14ac:dyDescent="0.35">
      <c r="A20" s="142"/>
      <c r="B20" s="37" t="s">
        <v>288</v>
      </c>
      <c r="C20" s="37"/>
      <c r="D20" s="734" t="s">
        <v>238</v>
      </c>
      <c r="E20" s="734"/>
      <c r="H20" s="90"/>
      <c r="O20" s="91"/>
      <c r="P20" s="274"/>
      <c r="Q20" s="274"/>
      <c r="R20" s="274"/>
      <c r="S20" s="274"/>
      <c r="T20" s="274"/>
    </row>
    <row r="21" spans="1:20" x14ac:dyDescent="0.35">
      <c r="B21" s="68" t="s">
        <v>278</v>
      </c>
      <c r="C21" s="275">
        <v>5000000</v>
      </c>
      <c r="D21" s="276" t="s">
        <v>279</v>
      </c>
      <c r="H21" s="267" t="s">
        <v>467</v>
      </c>
      <c r="O21" s="91"/>
      <c r="P21" s="274"/>
      <c r="Q21" s="274"/>
      <c r="R21" s="274"/>
      <c r="S21" s="274"/>
      <c r="T21" s="274"/>
    </row>
    <row r="22" spans="1:20" x14ac:dyDescent="0.35">
      <c r="B22" s="68" t="s">
        <v>280</v>
      </c>
      <c r="C22" s="270">
        <f>C14</f>
        <v>17600000</v>
      </c>
      <c r="D22" s="276" t="s">
        <v>281</v>
      </c>
      <c r="H22" s="178"/>
      <c r="O22" s="91"/>
      <c r="P22" s="274"/>
      <c r="Q22" s="274"/>
      <c r="R22" s="274"/>
      <c r="S22" s="274"/>
      <c r="T22" s="274"/>
    </row>
    <row r="23" spans="1:20" x14ac:dyDescent="0.35">
      <c r="B23" s="68" t="s">
        <v>275</v>
      </c>
      <c r="C23" s="68">
        <v>2</v>
      </c>
      <c r="D23" s="276" t="s">
        <v>282</v>
      </c>
      <c r="G23" s="274"/>
      <c r="H23" s="178"/>
      <c r="O23" s="91"/>
      <c r="P23" s="274"/>
      <c r="Q23" s="274"/>
      <c r="R23" s="274"/>
      <c r="S23" s="274"/>
      <c r="T23" s="274"/>
    </row>
    <row r="24" spans="1:20" x14ac:dyDescent="0.35">
      <c r="B24" s="68" t="s">
        <v>276</v>
      </c>
      <c r="C24" s="266">
        <v>0.4</v>
      </c>
      <c r="D24" s="276" t="s">
        <v>283</v>
      </c>
      <c r="G24" s="274"/>
      <c r="H24" s="178"/>
      <c r="O24" s="91"/>
      <c r="P24" s="274"/>
      <c r="Q24" s="274"/>
      <c r="R24" s="274"/>
      <c r="S24" s="274"/>
      <c r="T24" s="274"/>
    </row>
    <row r="25" spans="1:20" x14ac:dyDescent="0.35">
      <c r="B25" s="68" t="s">
        <v>277</v>
      </c>
      <c r="C25" s="257">
        <v>1.4999999999999999E-2</v>
      </c>
      <c r="G25" s="274"/>
      <c r="H25" s="178"/>
      <c r="O25" s="91"/>
      <c r="P25" s="274"/>
      <c r="Q25" s="274"/>
      <c r="R25" s="274"/>
      <c r="S25" s="274"/>
      <c r="T25" s="274"/>
    </row>
    <row r="26" spans="1:20" x14ac:dyDescent="0.35">
      <c r="C26" s="266"/>
      <c r="G26" s="274"/>
      <c r="H26" s="178"/>
      <c r="O26" s="91"/>
      <c r="P26" s="274"/>
      <c r="Q26" s="274"/>
      <c r="R26" s="274"/>
      <c r="S26" s="274"/>
      <c r="T26" s="274"/>
    </row>
    <row r="27" spans="1:20" x14ac:dyDescent="0.35">
      <c r="B27" s="68" t="s">
        <v>264</v>
      </c>
      <c r="C27" s="277">
        <f>(LN(C21/C22)+(C4 - C25 + (C24^2)/2)*C23)/(C24*SQRT(C23))</f>
        <v>-1.9064676974959742</v>
      </c>
      <c r="G27" s="274"/>
      <c r="H27" s="178"/>
      <c r="O27" s="91"/>
      <c r="P27" s="274"/>
      <c r="Q27" s="274"/>
      <c r="R27" s="274"/>
      <c r="S27" s="274"/>
      <c r="T27" s="274"/>
    </row>
    <row r="28" spans="1:20" x14ac:dyDescent="0.35">
      <c r="B28" s="68" t="s">
        <v>263</v>
      </c>
      <c r="C28" s="277">
        <f>C27 - C24*SQRT(C23)</f>
        <v>-2.4721531224452122</v>
      </c>
      <c r="G28" s="274"/>
      <c r="H28" s="90"/>
      <c r="O28" s="91"/>
      <c r="P28" s="274"/>
      <c r="Q28" s="274"/>
      <c r="R28" s="274"/>
      <c r="S28" s="274"/>
      <c r="T28" s="274"/>
    </row>
    <row r="29" spans="1:20" x14ac:dyDescent="0.35">
      <c r="B29" s="68" t="s">
        <v>262</v>
      </c>
      <c r="C29" s="277">
        <f>1-_xlfn.SINGLE(_xlfn.NORM.S.DIST(C27,TRUE))</f>
        <v>0.97170522359833367</v>
      </c>
      <c r="G29" s="274"/>
      <c r="H29" s="90"/>
      <c r="O29" s="91"/>
      <c r="P29" s="274"/>
      <c r="Q29" s="274"/>
      <c r="R29" s="274"/>
      <c r="S29" s="274"/>
      <c r="T29" s="274"/>
    </row>
    <row r="30" spans="1:20" x14ac:dyDescent="0.35">
      <c r="B30" s="68" t="s">
        <v>261</v>
      </c>
      <c r="C30" s="277">
        <f>1-_xlfn.NORM.S.DIST(C28,TRUE)</f>
        <v>0.99328490109745404</v>
      </c>
      <c r="G30" s="274"/>
      <c r="H30" s="90"/>
      <c r="O30" s="91"/>
      <c r="P30" s="274"/>
      <c r="Q30" s="274"/>
      <c r="R30" s="274"/>
      <c r="S30" s="274"/>
      <c r="T30" s="274"/>
    </row>
    <row r="31" spans="1:20" x14ac:dyDescent="0.35">
      <c r="B31" s="154" t="s">
        <v>284</v>
      </c>
      <c r="C31" s="269">
        <f>C22*EXP(-C4*C23)*(1-_xlfn.NORM.S.DIST(C28,TRUE)) - C21*EXP(-C25*C23)*(1-_xlfn.NORM.S.DIST(C27,TRUE))</f>
        <v>11914281.146282978</v>
      </c>
      <c r="D31" s="154"/>
      <c r="E31" s="154"/>
      <c r="G31" s="274"/>
      <c r="H31" s="90"/>
      <c r="O31" s="91"/>
      <c r="P31" s="274"/>
      <c r="Q31" s="274"/>
      <c r="R31" s="274"/>
      <c r="S31" s="274"/>
      <c r="T31" s="274"/>
    </row>
    <row r="32" spans="1:20" x14ac:dyDescent="0.35">
      <c r="G32" s="274"/>
      <c r="H32" s="90"/>
      <c r="O32" s="91"/>
      <c r="P32" s="274"/>
      <c r="Q32" s="274"/>
      <c r="R32" s="274"/>
      <c r="S32" s="274"/>
      <c r="T32" s="274"/>
    </row>
    <row r="33" spans="1:20" x14ac:dyDescent="0.35">
      <c r="A33" s="142"/>
      <c r="B33" s="37" t="s">
        <v>285</v>
      </c>
      <c r="C33" s="37"/>
      <c r="D33" s="37"/>
      <c r="E33" s="37"/>
      <c r="G33" s="274"/>
      <c r="H33" s="90"/>
      <c r="O33" s="91"/>
      <c r="P33" s="274"/>
      <c r="Q33" s="274"/>
      <c r="R33" s="274"/>
      <c r="S33" s="274"/>
      <c r="T33" s="274"/>
    </row>
    <row r="34" spans="1:20" x14ac:dyDescent="0.35">
      <c r="B34" s="68" t="s">
        <v>286</v>
      </c>
      <c r="C34" s="268">
        <f>C17</f>
        <v>98963255.940448076</v>
      </c>
      <c r="G34" s="274"/>
      <c r="H34" s="90"/>
      <c r="O34" s="91"/>
      <c r="P34" s="274"/>
      <c r="Q34" s="274"/>
      <c r="R34" s="274"/>
      <c r="S34" s="274"/>
      <c r="T34" s="274"/>
    </row>
    <row r="35" spans="1:20" x14ac:dyDescent="0.35">
      <c r="B35" s="68" t="s">
        <v>287</v>
      </c>
      <c r="C35" s="268">
        <f>C31</f>
        <v>11914281.146282978</v>
      </c>
      <c r="G35" s="274"/>
      <c r="H35" s="265" t="s">
        <v>468</v>
      </c>
      <c r="O35" s="91"/>
      <c r="P35" s="274"/>
      <c r="Q35" s="274"/>
      <c r="R35" s="274"/>
      <c r="S35" s="274"/>
      <c r="T35" s="274"/>
    </row>
    <row r="36" spans="1:20" x14ac:dyDescent="0.35">
      <c r="B36" s="154" t="s">
        <v>462</v>
      </c>
      <c r="C36" s="269">
        <f>C34+C35</f>
        <v>110877537.08673105</v>
      </c>
      <c r="D36" s="154"/>
      <c r="E36" s="154"/>
      <c r="H36" s="90"/>
      <c r="O36" s="91"/>
    </row>
    <row r="37" spans="1:20" x14ac:dyDescent="0.35">
      <c r="H37" s="161"/>
      <c r="I37" s="162"/>
      <c r="J37" s="162"/>
      <c r="K37" s="162"/>
      <c r="L37" s="162"/>
      <c r="M37" s="162"/>
      <c r="N37" s="162"/>
      <c r="O37" s="163"/>
    </row>
  </sheetData>
  <mergeCells count="3">
    <mergeCell ref="D3:E3"/>
    <mergeCell ref="D11:E11"/>
    <mergeCell ref="D20:E20"/>
  </mergeCells>
  <pageMargins left="0.75" right="0.75" top="1" bottom="1" header="0.5" footer="0.5"/>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FB498-CF21-43AA-8ABC-5382CC87876C}">
  <sheetPr codeName="Sheet15">
    <tabColor theme="4"/>
  </sheetPr>
  <dimension ref="A2:T37"/>
  <sheetViews>
    <sheetView showGridLines="0" zoomScale="70" zoomScaleNormal="70" workbookViewId="0"/>
  </sheetViews>
  <sheetFormatPr defaultColWidth="8.7265625" defaultRowHeight="15.5" x14ac:dyDescent="0.35"/>
  <cols>
    <col min="1" max="1" width="2.7265625" style="68" customWidth="1"/>
    <col min="2" max="2" width="48.81640625" style="68" customWidth="1"/>
    <col min="3" max="5" width="26.54296875" style="68" customWidth="1"/>
    <col min="6" max="7" width="8.7265625" style="68"/>
    <col min="8" max="15" width="14.54296875" style="68" customWidth="1"/>
    <col min="16" max="16384" width="8.7265625" style="68"/>
  </cols>
  <sheetData>
    <row r="2" spans="1:15" x14ac:dyDescent="0.35">
      <c r="A2" s="37"/>
      <c r="B2" s="37" t="s">
        <v>274</v>
      </c>
      <c r="C2" s="37"/>
      <c r="D2" s="37"/>
      <c r="E2" s="37"/>
      <c r="H2" s="74" t="s">
        <v>238</v>
      </c>
      <c r="I2" s="75"/>
      <c r="J2" s="75"/>
      <c r="K2" s="75"/>
      <c r="L2" s="75"/>
      <c r="M2" s="75"/>
      <c r="N2" s="75"/>
      <c r="O2" s="76"/>
    </row>
    <row r="3" spans="1:15" x14ac:dyDescent="0.35">
      <c r="A3" s="142"/>
      <c r="B3" s="37" t="s">
        <v>474</v>
      </c>
      <c r="C3" s="37"/>
      <c r="D3" s="734" t="s">
        <v>238</v>
      </c>
      <c r="E3" s="734"/>
      <c r="H3" s="264"/>
      <c r="I3" s="182"/>
      <c r="J3" s="182"/>
      <c r="K3" s="182"/>
      <c r="L3" s="182"/>
      <c r="M3" s="182"/>
      <c r="N3" s="182"/>
      <c r="O3" s="185"/>
    </row>
    <row r="4" spans="1:15" x14ac:dyDescent="0.35">
      <c r="B4" s="68" t="s">
        <v>265</v>
      </c>
      <c r="C4" s="257">
        <f>'DCF Optimistic'!G82</f>
        <v>2.5000000000000001E-2</v>
      </c>
      <c r="D4" s="68" t="s">
        <v>464</v>
      </c>
      <c r="H4" s="265" t="s">
        <v>476</v>
      </c>
      <c r="O4" s="91"/>
    </row>
    <row r="5" spans="1:15" x14ac:dyDescent="0.35">
      <c r="B5" s="68" t="s">
        <v>266</v>
      </c>
      <c r="C5" s="257">
        <f>'DCF Optimistic'!G76</f>
        <v>7.0893305327014919E-2</v>
      </c>
      <c r="D5" s="68" t="s">
        <v>267</v>
      </c>
      <c r="H5" s="90"/>
      <c r="O5" s="91"/>
    </row>
    <row r="6" spans="1:15" x14ac:dyDescent="0.35">
      <c r="B6" s="68" t="s">
        <v>24</v>
      </c>
      <c r="C6" s="257">
        <f>'DCF Optimistic'!H71</f>
        <v>1.4999999999999999E-2</v>
      </c>
      <c r="D6" s="68" t="s">
        <v>268</v>
      </c>
      <c r="H6" s="258" t="s">
        <v>551</v>
      </c>
      <c r="O6" s="91"/>
    </row>
    <row r="7" spans="1:15" x14ac:dyDescent="0.35">
      <c r="B7" s="68" t="s">
        <v>269</v>
      </c>
      <c r="C7" s="257">
        <v>0.4</v>
      </c>
      <c r="D7" s="68" t="s">
        <v>547</v>
      </c>
      <c r="H7" s="265" t="s">
        <v>466</v>
      </c>
      <c r="O7" s="91"/>
    </row>
    <row r="8" spans="1:15" x14ac:dyDescent="0.35">
      <c r="B8" s="68" t="s">
        <v>270</v>
      </c>
      <c r="C8" s="266">
        <v>0.1</v>
      </c>
      <c r="D8" s="68" t="s">
        <v>271</v>
      </c>
      <c r="H8" s="267" t="s">
        <v>465</v>
      </c>
      <c r="O8" s="91"/>
    </row>
    <row r="9" spans="1:15" x14ac:dyDescent="0.35">
      <c r="B9" s="68" t="s">
        <v>272</v>
      </c>
      <c r="C9" s="68">
        <v>5</v>
      </c>
      <c r="D9" s="68" t="s">
        <v>273</v>
      </c>
      <c r="H9" s="90"/>
      <c r="O9" s="91"/>
    </row>
    <row r="10" spans="1:15" x14ac:dyDescent="0.35">
      <c r="H10" s="90"/>
      <c r="O10" s="91"/>
    </row>
    <row r="11" spans="1:15" x14ac:dyDescent="0.35">
      <c r="B11" s="37" t="s">
        <v>457</v>
      </c>
      <c r="C11" s="37"/>
      <c r="D11" s="734" t="s">
        <v>238</v>
      </c>
      <c r="E11" s="734"/>
      <c r="H11" s="90"/>
      <c r="O11" s="91"/>
    </row>
    <row r="12" spans="1:15" x14ac:dyDescent="0.35">
      <c r="B12" s="68" t="s">
        <v>459</v>
      </c>
      <c r="C12" s="268">
        <v>42600000</v>
      </c>
      <c r="D12" s="68" t="s">
        <v>469</v>
      </c>
      <c r="H12" s="267" t="s">
        <v>549</v>
      </c>
      <c r="O12" s="91"/>
    </row>
    <row r="13" spans="1:15" x14ac:dyDescent="0.35">
      <c r="B13" s="68" t="s">
        <v>548</v>
      </c>
      <c r="C13" s="268">
        <f>C12-C14</f>
        <v>25000000</v>
      </c>
      <c r="H13" s="267"/>
      <c r="O13" s="91"/>
    </row>
    <row r="14" spans="1:15" x14ac:dyDescent="0.35">
      <c r="B14" s="139" t="s">
        <v>458</v>
      </c>
      <c r="C14" s="269">
        <v>17600000</v>
      </c>
      <c r="H14" s="267"/>
      <c r="O14" s="91"/>
    </row>
    <row r="15" spans="1:15" x14ac:dyDescent="0.35">
      <c r="C15" s="270"/>
      <c r="H15" s="271"/>
      <c r="O15" s="91"/>
    </row>
    <row r="16" spans="1:15" x14ac:dyDescent="0.35">
      <c r="B16" s="182" t="s">
        <v>16</v>
      </c>
      <c r="C16" s="272">
        <f>'DCF Optimistic'!U59</f>
        <v>155098206.64278811</v>
      </c>
      <c r="D16" s="68" t="s">
        <v>475</v>
      </c>
      <c r="H16" s="267"/>
      <c r="O16" s="91"/>
    </row>
    <row r="17" spans="1:20" x14ac:dyDescent="0.35">
      <c r="B17" s="162" t="s">
        <v>461</v>
      </c>
      <c r="C17" s="273">
        <f>'DCF Optimistic'!U63</f>
        <v>143080333.77584061</v>
      </c>
      <c r="D17" s="68" t="s">
        <v>475</v>
      </c>
      <c r="H17" s="271"/>
      <c r="O17" s="91"/>
    </row>
    <row r="18" spans="1:20" x14ac:dyDescent="0.35">
      <c r="H18" s="267"/>
      <c r="O18" s="91"/>
    </row>
    <row r="19" spans="1:20" x14ac:dyDescent="0.35">
      <c r="H19" s="90"/>
      <c r="O19" s="91"/>
      <c r="P19" s="274"/>
      <c r="Q19" s="274"/>
      <c r="R19" s="274"/>
      <c r="S19" s="274"/>
      <c r="T19" s="274"/>
    </row>
    <row r="20" spans="1:20" x14ac:dyDescent="0.35">
      <c r="A20" s="142"/>
      <c r="B20" s="37" t="s">
        <v>288</v>
      </c>
      <c r="C20" s="37"/>
      <c r="D20" s="734" t="s">
        <v>238</v>
      </c>
      <c r="E20" s="734"/>
      <c r="H20" s="90"/>
      <c r="O20" s="91"/>
      <c r="P20" s="274"/>
      <c r="Q20" s="274"/>
      <c r="R20" s="274"/>
      <c r="S20" s="274"/>
      <c r="T20" s="274"/>
    </row>
    <row r="21" spans="1:20" x14ac:dyDescent="0.35">
      <c r="B21" s="68" t="s">
        <v>278</v>
      </c>
      <c r="C21" s="275">
        <v>5000000</v>
      </c>
      <c r="D21" s="276" t="s">
        <v>279</v>
      </c>
      <c r="H21" s="267" t="s">
        <v>467</v>
      </c>
      <c r="O21" s="91"/>
      <c r="P21" s="274"/>
      <c r="Q21" s="274"/>
      <c r="R21" s="274"/>
      <c r="S21" s="274"/>
      <c r="T21" s="274"/>
    </row>
    <row r="22" spans="1:20" x14ac:dyDescent="0.35">
      <c r="B22" s="68" t="s">
        <v>280</v>
      </c>
      <c r="C22" s="270">
        <f>C14</f>
        <v>17600000</v>
      </c>
      <c r="D22" s="276" t="s">
        <v>281</v>
      </c>
      <c r="H22" s="178"/>
      <c r="O22" s="91"/>
      <c r="P22" s="274"/>
      <c r="Q22" s="274"/>
      <c r="R22" s="274"/>
      <c r="S22" s="274"/>
      <c r="T22" s="274"/>
    </row>
    <row r="23" spans="1:20" x14ac:dyDescent="0.35">
      <c r="B23" s="68" t="s">
        <v>275</v>
      </c>
      <c r="C23" s="68">
        <v>2</v>
      </c>
      <c r="D23" s="276" t="s">
        <v>282</v>
      </c>
      <c r="G23" s="274"/>
      <c r="H23" s="178"/>
      <c r="O23" s="91"/>
      <c r="P23" s="274"/>
      <c r="Q23" s="274"/>
      <c r="R23" s="274"/>
      <c r="S23" s="274"/>
      <c r="T23" s="274"/>
    </row>
    <row r="24" spans="1:20" x14ac:dyDescent="0.35">
      <c r="B24" s="68" t="s">
        <v>276</v>
      </c>
      <c r="C24" s="266">
        <v>0.4</v>
      </c>
      <c r="D24" s="276" t="s">
        <v>283</v>
      </c>
      <c r="G24" s="274"/>
      <c r="H24" s="178"/>
      <c r="O24" s="91"/>
      <c r="P24" s="274"/>
      <c r="Q24" s="274"/>
      <c r="R24" s="274"/>
      <c r="S24" s="274"/>
      <c r="T24" s="274"/>
    </row>
    <row r="25" spans="1:20" x14ac:dyDescent="0.35">
      <c r="B25" s="68" t="s">
        <v>277</v>
      </c>
      <c r="C25" s="257">
        <v>1.4999999999999999E-2</v>
      </c>
      <c r="G25" s="274"/>
      <c r="H25" s="178"/>
      <c r="O25" s="91"/>
      <c r="P25" s="274"/>
      <c r="Q25" s="274"/>
      <c r="R25" s="274"/>
      <c r="S25" s="274"/>
      <c r="T25" s="274"/>
    </row>
    <row r="26" spans="1:20" x14ac:dyDescent="0.35">
      <c r="C26" s="266"/>
      <c r="G26" s="274"/>
      <c r="H26" s="178"/>
      <c r="O26" s="91"/>
      <c r="P26" s="274"/>
      <c r="Q26" s="274"/>
      <c r="R26" s="274"/>
      <c r="S26" s="274"/>
      <c r="T26" s="274"/>
    </row>
    <row r="27" spans="1:20" x14ac:dyDescent="0.35">
      <c r="B27" s="68" t="s">
        <v>264</v>
      </c>
      <c r="C27" s="277">
        <f>(LN(C21/C22)+(C4 - C25 + (C24^2)/2)*C23)/(C24*SQRT(C23))</f>
        <v>-1.9064676974959742</v>
      </c>
      <c r="G27" s="274"/>
      <c r="H27" s="178"/>
      <c r="O27" s="91"/>
      <c r="P27" s="274"/>
      <c r="Q27" s="274"/>
      <c r="R27" s="274"/>
      <c r="S27" s="274"/>
      <c r="T27" s="274"/>
    </row>
    <row r="28" spans="1:20" x14ac:dyDescent="0.35">
      <c r="B28" s="68" t="s">
        <v>263</v>
      </c>
      <c r="C28" s="277">
        <f>C27 - C24*SQRT(C23)</f>
        <v>-2.4721531224452122</v>
      </c>
      <c r="G28" s="274"/>
      <c r="H28" s="90"/>
      <c r="O28" s="91"/>
      <c r="P28" s="274"/>
      <c r="Q28" s="274"/>
      <c r="R28" s="274"/>
      <c r="S28" s="274"/>
      <c r="T28" s="274"/>
    </row>
    <row r="29" spans="1:20" x14ac:dyDescent="0.35">
      <c r="B29" s="68" t="s">
        <v>262</v>
      </c>
      <c r="C29" s="277">
        <f>1-_xlfn.SINGLE(_xlfn.NORM.S.DIST(C27,TRUE))</f>
        <v>0.97170522359833367</v>
      </c>
      <c r="G29" s="274"/>
      <c r="H29" s="90"/>
      <c r="O29" s="91"/>
      <c r="P29" s="274"/>
      <c r="Q29" s="274"/>
      <c r="R29" s="274"/>
      <c r="S29" s="274"/>
      <c r="T29" s="274"/>
    </row>
    <row r="30" spans="1:20" x14ac:dyDescent="0.35">
      <c r="B30" s="68" t="s">
        <v>261</v>
      </c>
      <c r="C30" s="277">
        <f>1-_xlfn.NORM.S.DIST(C28,TRUE)</f>
        <v>0.99328490109745404</v>
      </c>
      <c r="G30" s="274"/>
      <c r="H30" s="90"/>
      <c r="O30" s="91"/>
      <c r="P30" s="274"/>
      <c r="Q30" s="274"/>
      <c r="R30" s="274"/>
      <c r="S30" s="274"/>
      <c r="T30" s="274"/>
    </row>
    <row r="31" spans="1:20" x14ac:dyDescent="0.35">
      <c r="B31" s="154" t="s">
        <v>284</v>
      </c>
      <c r="C31" s="269">
        <f>C22*EXP(-C4*C23)*(1-_xlfn.NORM.S.DIST(C28,TRUE)) - C21*EXP(-C25*C23)*(1-_xlfn.NORM.S.DIST(C27,TRUE))</f>
        <v>11914281.146282978</v>
      </c>
      <c r="D31" s="154"/>
      <c r="E31" s="154"/>
      <c r="G31" s="274"/>
      <c r="H31" s="90"/>
      <c r="O31" s="91"/>
      <c r="P31" s="274"/>
      <c r="Q31" s="274"/>
      <c r="R31" s="274"/>
      <c r="S31" s="274"/>
      <c r="T31" s="274"/>
    </row>
    <row r="32" spans="1:20" x14ac:dyDescent="0.35">
      <c r="G32" s="274"/>
      <c r="H32" s="90"/>
      <c r="O32" s="91"/>
      <c r="P32" s="274"/>
      <c r="Q32" s="274"/>
      <c r="R32" s="274"/>
      <c r="S32" s="274"/>
      <c r="T32" s="274"/>
    </row>
    <row r="33" spans="1:20" x14ac:dyDescent="0.35">
      <c r="A33" s="142"/>
      <c r="B33" s="37" t="s">
        <v>285</v>
      </c>
      <c r="C33" s="37"/>
      <c r="D33" s="37"/>
      <c r="E33" s="37"/>
      <c r="G33" s="274"/>
      <c r="H33" s="90"/>
      <c r="O33" s="91"/>
      <c r="P33" s="274"/>
      <c r="Q33" s="274"/>
      <c r="R33" s="274"/>
      <c r="S33" s="274"/>
      <c r="T33" s="274"/>
    </row>
    <row r="34" spans="1:20" x14ac:dyDescent="0.35">
      <c r="B34" s="68" t="s">
        <v>286</v>
      </c>
      <c r="C34" s="268">
        <f>C17</f>
        <v>143080333.77584061</v>
      </c>
      <c r="G34" s="274"/>
      <c r="H34" s="90"/>
      <c r="O34" s="91"/>
      <c r="P34" s="274"/>
      <c r="Q34" s="274"/>
      <c r="R34" s="274"/>
      <c r="S34" s="274"/>
      <c r="T34" s="274"/>
    </row>
    <row r="35" spans="1:20" x14ac:dyDescent="0.35">
      <c r="B35" s="68" t="s">
        <v>287</v>
      </c>
      <c r="C35" s="268">
        <f>C31</f>
        <v>11914281.146282978</v>
      </c>
      <c r="G35" s="274"/>
      <c r="H35" s="265" t="s">
        <v>468</v>
      </c>
      <c r="O35" s="91"/>
      <c r="P35" s="274"/>
      <c r="Q35" s="274"/>
      <c r="R35" s="274"/>
      <c r="S35" s="274"/>
      <c r="T35" s="274"/>
    </row>
    <row r="36" spans="1:20" x14ac:dyDescent="0.35">
      <c r="B36" s="154" t="s">
        <v>462</v>
      </c>
      <c r="C36" s="269">
        <f>C34+C35</f>
        <v>154994614.92212358</v>
      </c>
      <c r="D36" s="154"/>
      <c r="E36" s="154"/>
      <c r="H36" s="90"/>
      <c r="O36" s="91"/>
    </row>
    <row r="37" spans="1:20" x14ac:dyDescent="0.35">
      <c r="H37" s="161"/>
      <c r="I37" s="162"/>
      <c r="J37" s="162"/>
      <c r="K37" s="162"/>
      <c r="L37" s="162"/>
      <c r="M37" s="162"/>
      <c r="N37" s="162"/>
      <c r="O37" s="163"/>
    </row>
  </sheetData>
  <mergeCells count="3">
    <mergeCell ref="D3:E3"/>
    <mergeCell ref="D11:E11"/>
    <mergeCell ref="D20:E20"/>
  </mergeCells>
  <pageMargins left="0.75" right="0.75" top="1" bottom="1" header="0.5" footer="0.5"/>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2A0D8-2AC7-4A1D-A315-03B7FA1E5DF0}">
  <sheetPr>
    <tabColor theme="4" tint="0.79998168889431442"/>
  </sheetPr>
  <dimension ref="A1"/>
  <sheetViews>
    <sheetView showGridLines="0" zoomScale="70" zoomScaleNormal="70" workbookViewId="0"/>
  </sheetViews>
  <sheetFormatPr defaultColWidth="8.7265625" defaultRowHeight="14.5" x14ac:dyDescent="0.35"/>
  <cols>
    <col min="1" max="16384" width="8.7265625" style="15"/>
  </cols>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43D7D-B5DB-4CE2-B1D8-F508C1C77096}">
  <sheetPr>
    <tabColor theme="4" tint="0.79998168889431442"/>
  </sheetPr>
  <dimension ref="B2:Z1277"/>
  <sheetViews>
    <sheetView showGridLines="0" zoomScale="70" zoomScaleNormal="70" workbookViewId="0"/>
  </sheetViews>
  <sheetFormatPr defaultColWidth="8.7265625" defaultRowHeight="14" x14ac:dyDescent="0.3"/>
  <cols>
    <col min="1" max="1" width="3.54296875" style="57" customWidth="1"/>
    <col min="2" max="2" width="12.54296875" style="57" customWidth="1"/>
    <col min="3" max="3" width="16.54296875" style="57" customWidth="1"/>
    <col min="4" max="4" width="3.81640625" style="57" customWidth="1"/>
    <col min="5" max="12" width="16.54296875" style="57" customWidth="1"/>
    <col min="13" max="13" width="18.81640625" style="57" customWidth="1"/>
    <col min="14" max="17" width="16.54296875" style="57" customWidth="1"/>
    <col min="18" max="16384" width="8.7265625" style="57"/>
  </cols>
  <sheetData>
    <row r="2" spans="2:26" ht="15.5" x14ac:dyDescent="0.35">
      <c r="B2" s="580" t="s">
        <v>565</v>
      </c>
      <c r="C2" s="581" t="s">
        <v>566</v>
      </c>
      <c r="D2" s="581"/>
      <c r="E2" s="581" t="s">
        <v>567</v>
      </c>
      <c r="F2" s="581" t="s">
        <v>568</v>
      </c>
      <c r="G2" s="581" t="s">
        <v>617</v>
      </c>
      <c r="H2" s="581" t="s">
        <v>569</v>
      </c>
      <c r="I2" s="581" t="s">
        <v>570</v>
      </c>
      <c r="J2" s="581" t="s">
        <v>571</v>
      </c>
      <c r="K2" s="582" t="s">
        <v>572</v>
      </c>
      <c r="L2" s="582" t="s">
        <v>573</v>
      </c>
      <c r="M2" s="582" t="s">
        <v>574</v>
      </c>
      <c r="N2" s="582" t="s">
        <v>618</v>
      </c>
      <c r="O2" s="582" t="s">
        <v>575</v>
      </c>
      <c r="P2" s="582" t="s">
        <v>576</v>
      </c>
      <c r="Q2" s="582" t="s">
        <v>577</v>
      </c>
      <c r="S2" s="583" t="s">
        <v>238</v>
      </c>
      <c r="T2" s="584"/>
      <c r="U2" s="584"/>
      <c r="V2" s="584"/>
      <c r="W2" s="584"/>
      <c r="X2" s="584"/>
      <c r="Y2" s="584"/>
      <c r="Z2" s="585"/>
    </row>
    <row r="3" spans="2:26" ht="15.5" x14ac:dyDescent="0.35">
      <c r="B3" s="586">
        <v>43835</v>
      </c>
      <c r="C3" s="421">
        <v>11586.85</v>
      </c>
      <c r="D3" s="421"/>
      <c r="E3" s="57">
        <v>17.899999999999999</v>
      </c>
      <c r="F3" s="57">
        <v>4.7</v>
      </c>
      <c r="G3" s="587" t="s">
        <v>578</v>
      </c>
      <c r="H3" s="57">
        <v>26.34</v>
      </c>
      <c r="I3" s="57">
        <v>5.2549999999999999</v>
      </c>
      <c r="J3" s="57">
        <v>10.7</v>
      </c>
      <c r="K3" s="588"/>
      <c r="L3" s="588"/>
      <c r="M3" s="588"/>
      <c r="N3" s="588"/>
      <c r="O3" s="588"/>
      <c r="P3" s="588"/>
      <c r="Q3" s="588"/>
      <c r="S3" s="548"/>
      <c r="T3" s="549"/>
      <c r="U3" s="68"/>
      <c r="V3" s="68"/>
      <c r="W3" s="68"/>
      <c r="X3" s="68"/>
      <c r="Y3" s="68"/>
      <c r="Z3" s="91"/>
    </row>
    <row r="4" spans="2:26" x14ac:dyDescent="0.3">
      <c r="B4" s="586">
        <v>43836</v>
      </c>
      <c r="C4" s="421">
        <v>12310.93</v>
      </c>
      <c r="D4" s="421"/>
      <c r="E4" s="57">
        <v>17.600000000000001</v>
      </c>
      <c r="F4" s="57">
        <v>5.3</v>
      </c>
      <c r="G4" s="587" t="s">
        <v>578</v>
      </c>
      <c r="H4" s="57">
        <v>23.7</v>
      </c>
      <c r="I4" s="57">
        <v>5.2450000000000001</v>
      </c>
      <c r="J4" s="57">
        <v>8.85</v>
      </c>
      <c r="K4" s="589">
        <f t="shared" ref="K4:K35" si="0">(C4/C3)-1</f>
        <v>6.2491531348036755E-2</v>
      </c>
      <c r="L4" s="589">
        <f>(E4/E3)-1</f>
        <v>-1.6759776536312665E-2</v>
      </c>
      <c r="M4" s="589">
        <f t="shared" ref="M4:N35" si="1">(F4/F3)-1</f>
        <v>0.12765957446808507</v>
      </c>
      <c r="N4" s="587" t="s">
        <v>578</v>
      </c>
      <c r="O4" s="589">
        <f t="shared" ref="O4:Q35" si="2">(H4/H3)-1</f>
        <v>-0.10022779043280183</v>
      </c>
      <c r="P4" s="589">
        <f t="shared" si="2"/>
        <v>-1.9029495718363432E-3</v>
      </c>
      <c r="Q4" s="589">
        <f t="shared" si="2"/>
        <v>-0.17289719626168221</v>
      </c>
      <c r="S4" s="590" t="s">
        <v>616</v>
      </c>
      <c r="T4" s="549"/>
      <c r="U4" s="62"/>
      <c r="V4" s="552"/>
      <c r="Z4" s="553"/>
    </row>
    <row r="5" spans="2:26" x14ac:dyDescent="0.3">
      <c r="B5" s="586">
        <v>43837</v>
      </c>
      <c r="C5" s="421">
        <v>12313.36</v>
      </c>
      <c r="D5" s="421"/>
      <c r="E5" s="57">
        <v>16.8</v>
      </c>
      <c r="F5" s="57">
        <v>5.15</v>
      </c>
      <c r="G5" s="587" t="s">
        <v>578</v>
      </c>
      <c r="H5" s="57">
        <v>23.42</v>
      </c>
      <c r="I5" s="57">
        <v>5.7649999999999997</v>
      </c>
      <c r="J5" s="57">
        <v>9.42</v>
      </c>
      <c r="K5" s="589">
        <f t="shared" si="0"/>
        <v>1.9738557525705858E-4</v>
      </c>
      <c r="L5" s="589">
        <f t="shared" ref="L5:Q62" si="3">(E5/E4)-1</f>
        <v>-4.5454545454545525E-2</v>
      </c>
      <c r="M5" s="589">
        <f t="shared" si="1"/>
        <v>-2.8301886792452713E-2</v>
      </c>
      <c r="N5" s="587" t="s">
        <v>578</v>
      </c>
      <c r="O5" s="589">
        <f t="shared" si="2"/>
        <v>-1.1814345991561059E-2</v>
      </c>
      <c r="P5" s="589">
        <f t="shared" si="2"/>
        <v>9.914204003813154E-2</v>
      </c>
      <c r="Q5" s="589">
        <f t="shared" si="2"/>
        <v>6.4406779661017044E-2</v>
      </c>
      <c r="S5" s="590" t="s">
        <v>642</v>
      </c>
      <c r="T5" s="549"/>
      <c r="U5" s="554"/>
      <c r="V5" s="552"/>
      <c r="Z5" s="553"/>
    </row>
    <row r="6" spans="2:26" x14ac:dyDescent="0.3">
      <c r="B6" s="586">
        <v>43838</v>
      </c>
      <c r="C6" s="421">
        <v>12945.38</v>
      </c>
      <c r="D6" s="421"/>
      <c r="E6" s="57">
        <v>17.399999999999999</v>
      </c>
      <c r="F6" s="57">
        <v>6.01</v>
      </c>
      <c r="G6" s="587" t="s">
        <v>578</v>
      </c>
      <c r="H6" s="57">
        <v>27.06</v>
      </c>
      <c r="I6" s="57">
        <v>6.92</v>
      </c>
      <c r="J6" s="57">
        <v>9.98</v>
      </c>
      <c r="K6" s="589">
        <f t="shared" si="0"/>
        <v>5.1327988461313367E-2</v>
      </c>
      <c r="L6" s="589">
        <f t="shared" si="3"/>
        <v>3.5714285714285587E-2</v>
      </c>
      <c r="M6" s="589">
        <f t="shared" si="1"/>
        <v>0.16699029126213571</v>
      </c>
      <c r="N6" s="587" t="s">
        <v>578</v>
      </c>
      <c r="O6" s="589">
        <f t="shared" si="2"/>
        <v>0.15542271562766863</v>
      </c>
      <c r="P6" s="589">
        <f t="shared" si="2"/>
        <v>0.20034692107545538</v>
      </c>
      <c r="Q6" s="589">
        <f t="shared" si="2"/>
        <v>5.9447983014861983E-2</v>
      </c>
      <c r="S6" s="548"/>
      <c r="T6" s="549"/>
      <c r="U6" s="62"/>
      <c r="V6" s="552"/>
      <c r="Z6" s="553"/>
    </row>
    <row r="7" spans="2:26" x14ac:dyDescent="0.3">
      <c r="B7" s="586">
        <v>43839</v>
      </c>
      <c r="C7" s="421">
        <v>12760.73</v>
      </c>
      <c r="D7" s="421"/>
      <c r="E7" s="57">
        <v>16.5</v>
      </c>
      <c r="F7" s="57">
        <v>6.6</v>
      </c>
      <c r="G7" s="587" t="s">
        <v>578</v>
      </c>
      <c r="H7" s="57">
        <v>26.5</v>
      </c>
      <c r="I7" s="57">
        <v>6.89</v>
      </c>
      <c r="J7" s="57">
        <v>9.3000000000000007</v>
      </c>
      <c r="K7" s="589">
        <f t="shared" si="0"/>
        <v>-1.4263775957136793E-2</v>
      </c>
      <c r="L7" s="589">
        <f t="shared" si="3"/>
        <v>-5.1724137931034364E-2</v>
      </c>
      <c r="M7" s="589">
        <f t="shared" si="1"/>
        <v>9.8169717138103074E-2</v>
      </c>
      <c r="N7" s="587" t="s">
        <v>578</v>
      </c>
      <c r="O7" s="589">
        <f t="shared" si="2"/>
        <v>-2.0694752402069416E-2</v>
      </c>
      <c r="P7" s="589">
        <f t="shared" si="2"/>
        <v>-4.3352601156069204E-3</v>
      </c>
      <c r="Q7" s="589">
        <f t="shared" si="2"/>
        <v>-6.8136272545090137E-2</v>
      </c>
      <c r="S7" s="548"/>
      <c r="T7" s="549"/>
      <c r="U7" s="62"/>
      <c r="V7" s="552"/>
      <c r="Z7" s="553"/>
    </row>
    <row r="8" spans="2:26" x14ac:dyDescent="0.3">
      <c r="B8" s="586">
        <v>43840</v>
      </c>
      <c r="C8" s="421">
        <v>11556.48</v>
      </c>
      <c r="D8" s="421"/>
      <c r="E8" s="57">
        <v>16.399999999999999</v>
      </c>
      <c r="F8" s="57">
        <v>8.68</v>
      </c>
      <c r="G8" s="587" t="s">
        <v>578</v>
      </c>
      <c r="H8" s="57">
        <v>26.64</v>
      </c>
      <c r="I8" s="57">
        <v>7.29</v>
      </c>
      <c r="J8" s="57">
        <v>8.98</v>
      </c>
      <c r="K8" s="589">
        <f t="shared" si="0"/>
        <v>-9.4371560247728747E-2</v>
      </c>
      <c r="L8" s="589">
        <f t="shared" si="3"/>
        <v>-6.0606060606060996E-3</v>
      </c>
      <c r="M8" s="589">
        <f t="shared" si="1"/>
        <v>0.31515151515151518</v>
      </c>
      <c r="N8" s="587" t="s">
        <v>578</v>
      </c>
      <c r="O8" s="589">
        <f t="shared" si="2"/>
        <v>5.2830188679244827E-3</v>
      </c>
      <c r="P8" s="589">
        <f t="shared" si="2"/>
        <v>5.8055152394774989E-2</v>
      </c>
      <c r="Q8" s="589">
        <f t="shared" si="2"/>
        <v>-3.4408602150537648E-2</v>
      </c>
      <c r="S8" s="548"/>
      <c r="T8" s="549"/>
      <c r="U8" s="62"/>
      <c r="V8" s="552"/>
      <c r="Z8" s="553"/>
    </row>
    <row r="9" spans="2:26" x14ac:dyDescent="0.3">
      <c r="B9" s="586">
        <v>43841</v>
      </c>
      <c r="C9" s="421">
        <v>13291.16</v>
      </c>
      <c r="D9" s="421"/>
      <c r="E9" s="57">
        <v>20.399999999999999</v>
      </c>
      <c r="F9" s="57">
        <v>13.46</v>
      </c>
      <c r="G9" s="587" t="s">
        <v>578</v>
      </c>
      <c r="H9" s="57">
        <v>36.92</v>
      </c>
      <c r="I9" s="57">
        <v>10.36</v>
      </c>
      <c r="J9" s="57">
        <v>11.06</v>
      </c>
      <c r="K9" s="589">
        <f t="shared" si="0"/>
        <v>0.15010453009913061</v>
      </c>
      <c r="L9" s="589">
        <f t="shared" si="3"/>
        <v>0.24390243902439024</v>
      </c>
      <c r="M9" s="589">
        <f t="shared" si="1"/>
        <v>0.55069124423963145</v>
      </c>
      <c r="N9" s="587" t="s">
        <v>578</v>
      </c>
      <c r="O9" s="589">
        <f t="shared" si="2"/>
        <v>0.38588588588588602</v>
      </c>
      <c r="P9" s="589">
        <f t="shared" si="2"/>
        <v>0.42112482853223576</v>
      </c>
      <c r="Q9" s="589">
        <f t="shared" si="2"/>
        <v>0.23162583518930968</v>
      </c>
      <c r="S9" s="570"/>
      <c r="T9" s="591"/>
      <c r="U9" s="567"/>
      <c r="V9" s="567"/>
      <c r="W9" s="567"/>
      <c r="X9" s="567"/>
      <c r="Y9" s="567"/>
      <c r="Z9" s="571"/>
    </row>
    <row r="10" spans="2:26" x14ac:dyDescent="0.3">
      <c r="B10" s="586">
        <v>43842</v>
      </c>
      <c r="C10" s="421">
        <v>13718.78</v>
      </c>
      <c r="D10" s="421"/>
      <c r="E10" s="57">
        <v>19.399999999999999</v>
      </c>
      <c r="F10" s="57">
        <v>15.84</v>
      </c>
      <c r="G10" s="587" t="s">
        <v>578</v>
      </c>
      <c r="H10" s="57">
        <v>41.88</v>
      </c>
      <c r="I10" s="57">
        <v>11.2</v>
      </c>
      <c r="J10" s="57">
        <v>9.7799999999999994</v>
      </c>
      <c r="K10" s="589">
        <f t="shared" si="0"/>
        <v>3.2173264034140114E-2</v>
      </c>
      <c r="L10" s="589">
        <f t="shared" si="3"/>
        <v>-4.9019607843137303E-2</v>
      </c>
      <c r="M10" s="589">
        <f t="shared" si="1"/>
        <v>0.17682020802377396</v>
      </c>
      <c r="N10" s="587" t="s">
        <v>578</v>
      </c>
      <c r="O10" s="589">
        <f t="shared" si="2"/>
        <v>0.13434452871072589</v>
      </c>
      <c r="P10" s="589">
        <f t="shared" si="2"/>
        <v>8.1081081081081141E-2</v>
      </c>
      <c r="Q10" s="589">
        <f t="shared" si="2"/>
        <v>-0.11573236889692595</v>
      </c>
    </row>
    <row r="11" spans="2:26" x14ac:dyDescent="0.3">
      <c r="B11" s="586">
        <v>44197</v>
      </c>
      <c r="C11" s="421">
        <v>13432.87</v>
      </c>
      <c r="D11" s="421"/>
      <c r="E11" s="57">
        <v>22</v>
      </c>
      <c r="F11" s="57">
        <v>15.54</v>
      </c>
      <c r="G11" s="587" t="s">
        <v>578</v>
      </c>
      <c r="H11" s="57">
        <v>41.18</v>
      </c>
      <c r="I11" s="57">
        <v>11.48</v>
      </c>
      <c r="J11" s="57">
        <v>10.28</v>
      </c>
      <c r="K11" s="589">
        <f t="shared" si="0"/>
        <v>-2.0840774471199364E-2</v>
      </c>
      <c r="L11" s="589">
        <f t="shared" si="3"/>
        <v>0.13402061855670122</v>
      </c>
      <c r="M11" s="589">
        <f t="shared" si="1"/>
        <v>-1.8939393939394034E-2</v>
      </c>
      <c r="N11" s="587" t="s">
        <v>578</v>
      </c>
      <c r="O11" s="589">
        <f t="shared" si="2"/>
        <v>-1.6714422158548348E-2</v>
      </c>
      <c r="P11" s="589">
        <f t="shared" si="2"/>
        <v>2.5000000000000133E-2</v>
      </c>
      <c r="Q11" s="589">
        <f t="shared" si="2"/>
        <v>5.112474437627812E-2</v>
      </c>
    </row>
    <row r="12" spans="2:26" x14ac:dyDescent="0.3">
      <c r="B12" s="586">
        <v>44198</v>
      </c>
      <c r="C12" s="421">
        <v>13786.29</v>
      </c>
      <c r="D12" s="421"/>
      <c r="E12" s="57">
        <v>24.2</v>
      </c>
      <c r="F12" s="57">
        <v>13.86</v>
      </c>
      <c r="G12" s="587" t="s">
        <v>578</v>
      </c>
      <c r="H12" s="57">
        <v>39.42</v>
      </c>
      <c r="I12" s="57">
        <v>12.26</v>
      </c>
      <c r="J12" s="57">
        <v>9.65</v>
      </c>
      <c r="K12" s="589">
        <f t="shared" si="0"/>
        <v>2.6310088610996818E-2</v>
      </c>
      <c r="L12" s="589">
        <f t="shared" si="3"/>
        <v>9.9999999999999867E-2</v>
      </c>
      <c r="M12" s="589">
        <f t="shared" si="1"/>
        <v>-0.10810810810810811</v>
      </c>
      <c r="N12" s="587" t="s">
        <v>578</v>
      </c>
      <c r="O12" s="589">
        <f t="shared" si="2"/>
        <v>-4.2739193783389973E-2</v>
      </c>
      <c r="P12" s="589">
        <f t="shared" si="2"/>
        <v>6.7944250871080136E-2</v>
      </c>
      <c r="Q12" s="589">
        <f t="shared" si="2"/>
        <v>-6.1284046692606897E-2</v>
      </c>
    </row>
    <row r="13" spans="2:26" x14ac:dyDescent="0.3">
      <c r="B13" s="586">
        <v>44199</v>
      </c>
      <c r="C13" s="421">
        <v>15008.34</v>
      </c>
      <c r="D13" s="421"/>
      <c r="E13" s="57">
        <v>26.4</v>
      </c>
      <c r="F13" s="57">
        <v>12.52</v>
      </c>
      <c r="G13" s="587" t="s">
        <v>578</v>
      </c>
      <c r="H13" s="57">
        <v>40.5</v>
      </c>
      <c r="I13" s="57">
        <v>12.4</v>
      </c>
      <c r="J13" s="57">
        <v>14</v>
      </c>
      <c r="K13" s="589">
        <f t="shared" si="0"/>
        <v>8.8642412135534698E-2</v>
      </c>
      <c r="L13" s="589">
        <f t="shared" si="3"/>
        <v>9.0909090909090828E-2</v>
      </c>
      <c r="M13" s="589">
        <f t="shared" si="1"/>
        <v>-9.6681096681096701E-2</v>
      </c>
      <c r="N13" s="587" t="s">
        <v>578</v>
      </c>
      <c r="O13" s="589">
        <f t="shared" si="2"/>
        <v>2.739726027397249E-2</v>
      </c>
      <c r="P13" s="589">
        <f t="shared" si="2"/>
        <v>1.1419249592169667E-2</v>
      </c>
      <c r="Q13" s="589">
        <f t="shared" si="2"/>
        <v>0.45077720207253891</v>
      </c>
      <c r="S13" s="592"/>
      <c r="T13" s="58"/>
    </row>
    <row r="14" spans="2:26" x14ac:dyDescent="0.3">
      <c r="B14" s="586">
        <v>44200</v>
      </c>
      <c r="C14" s="421">
        <v>15135.91</v>
      </c>
      <c r="D14" s="421"/>
      <c r="E14" s="57">
        <v>26.8</v>
      </c>
      <c r="F14" s="57">
        <v>14.44</v>
      </c>
      <c r="G14" s="587" t="s">
        <v>578</v>
      </c>
      <c r="H14" s="57">
        <v>46.4</v>
      </c>
      <c r="I14" s="57">
        <v>13.66</v>
      </c>
      <c r="J14" s="57">
        <v>11.85</v>
      </c>
      <c r="K14" s="589">
        <f t="shared" si="0"/>
        <v>8.4999406996375537E-3</v>
      </c>
      <c r="L14" s="589">
        <f t="shared" si="3"/>
        <v>1.5151515151515138E-2</v>
      </c>
      <c r="M14" s="589">
        <f t="shared" si="1"/>
        <v>0.15335463258785942</v>
      </c>
      <c r="N14" s="587" t="s">
        <v>578</v>
      </c>
      <c r="O14" s="589">
        <f t="shared" si="2"/>
        <v>0.14567901234567904</v>
      </c>
      <c r="P14" s="589">
        <f t="shared" si="2"/>
        <v>0.10161290322580641</v>
      </c>
      <c r="Q14" s="589">
        <f t="shared" si="2"/>
        <v>-0.15357142857142858</v>
      </c>
      <c r="S14" s="62"/>
      <c r="T14" s="552"/>
    </row>
    <row r="15" spans="2:26" x14ac:dyDescent="0.3">
      <c r="B15" s="586">
        <v>44201</v>
      </c>
      <c r="C15" s="421">
        <v>15421.13</v>
      </c>
      <c r="D15" s="421"/>
      <c r="E15" s="57">
        <v>35.4</v>
      </c>
      <c r="F15" s="57">
        <v>15.68</v>
      </c>
      <c r="G15" s="587" t="s">
        <v>578</v>
      </c>
      <c r="H15" s="57">
        <v>47.18</v>
      </c>
      <c r="I15" s="57">
        <v>13.5</v>
      </c>
      <c r="J15" s="57">
        <v>11.45</v>
      </c>
      <c r="K15" s="589">
        <f t="shared" si="0"/>
        <v>1.8843928115322983E-2</v>
      </c>
      <c r="L15" s="589">
        <f t="shared" si="3"/>
        <v>0.32089552238805963</v>
      </c>
      <c r="M15" s="589">
        <f t="shared" si="1"/>
        <v>8.5872576177285387E-2</v>
      </c>
      <c r="N15" s="587" t="s">
        <v>578</v>
      </c>
      <c r="O15" s="589">
        <f t="shared" si="2"/>
        <v>1.6810344827586254E-2</v>
      </c>
      <c r="P15" s="589">
        <f t="shared" si="2"/>
        <v>-1.171303074670571E-2</v>
      </c>
      <c r="Q15" s="589">
        <f t="shared" si="2"/>
        <v>-3.3755274261603407E-2</v>
      </c>
      <c r="S15" s="62"/>
      <c r="T15" s="552"/>
    </row>
    <row r="16" spans="2:26" x14ac:dyDescent="0.3">
      <c r="B16" s="586">
        <v>44202</v>
      </c>
      <c r="C16" s="421">
        <v>15531.04</v>
      </c>
      <c r="D16" s="421"/>
      <c r="E16" s="57">
        <v>31.2</v>
      </c>
      <c r="F16" s="57">
        <v>15.01</v>
      </c>
      <c r="G16" s="587" t="s">
        <v>578</v>
      </c>
      <c r="H16" s="57">
        <v>43.18</v>
      </c>
      <c r="I16" s="57">
        <v>11.73</v>
      </c>
      <c r="J16" s="57">
        <v>11.2</v>
      </c>
      <c r="K16" s="589">
        <f t="shared" si="0"/>
        <v>7.127233866778937E-3</v>
      </c>
      <c r="L16" s="589">
        <f t="shared" si="3"/>
        <v>-0.11864406779661019</v>
      </c>
      <c r="M16" s="589">
        <f t="shared" si="1"/>
        <v>-4.2729591836734637E-2</v>
      </c>
      <c r="N16" s="587" t="s">
        <v>578</v>
      </c>
      <c r="O16" s="589">
        <f t="shared" si="2"/>
        <v>-8.4781687155574437E-2</v>
      </c>
      <c r="P16" s="589">
        <f t="shared" si="2"/>
        <v>-0.13111111111111107</v>
      </c>
      <c r="Q16" s="589">
        <f t="shared" si="2"/>
        <v>-2.183406113537123E-2</v>
      </c>
    </row>
    <row r="17" spans="2:20" x14ac:dyDescent="0.3">
      <c r="B17" s="586">
        <v>44203</v>
      </c>
      <c r="C17" s="421">
        <v>15544.39</v>
      </c>
      <c r="D17" s="421"/>
      <c r="E17" s="57">
        <v>30.4</v>
      </c>
      <c r="F17" s="57">
        <v>13.77</v>
      </c>
      <c r="G17" s="587" t="s">
        <v>578</v>
      </c>
      <c r="H17" s="57">
        <v>44.58</v>
      </c>
      <c r="I17" s="57">
        <v>11.74</v>
      </c>
      <c r="J17" s="57">
        <v>10.15</v>
      </c>
      <c r="K17" s="589">
        <f t="shared" si="0"/>
        <v>8.5956896640526637E-4</v>
      </c>
      <c r="L17" s="589">
        <f t="shared" si="3"/>
        <v>-2.5641025641025661E-2</v>
      </c>
      <c r="M17" s="589">
        <f t="shared" si="1"/>
        <v>-8.2611592271818801E-2</v>
      </c>
      <c r="N17" s="587" t="s">
        <v>578</v>
      </c>
      <c r="O17" s="589">
        <f t="shared" si="2"/>
        <v>3.2422417786011959E-2</v>
      </c>
      <c r="P17" s="589">
        <f t="shared" si="2"/>
        <v>8.5251491901106036E-4</v>
      </c>
      <c r="Q17" s="589">
        <f t="shared" si="2"/>
        <v>-9.3749999999999889E-2</v>
      </c>
    </row>
    <row r="18" spans="2:20" x14ac:dyDescent="0.3">
      <c r="B18" s="586">
        <v>44204</v>
      </c>
      <c r="C18" s="421">
        <v>15835.09</v>
      </c>
      <c r="D18" s="421"/>
      <c r="E18" s="57">
        <v>30.6</v>
      </c>
      <c r="F18" s="57">
        <v>13.77</v>
      </c>
      <c r="G18" s="587" t="s">
        <v>578</v>
      </c>
      <c r="H18" s="57">
        <v>42.74</v>
      </c>
      <c r="I18" s="57">
        <v>12.07</v>
      </c>
      <c r="J18" s="57">
        <v>10.55</v>
      </c>
      <c r="K18" s="589">
        <f t="shared" si="0"/>
        <v>1.8701280654950247E-2</v>
      </c>
      <c r="L18" s="589">
        <f t="shared" si="3"/>
        <v>6.5789473684212396E-3</v>
      </c>
      <c r="M18" s="589">
        <f t="shared" si="1"/>
        <v>0</v>
      </c>
      <c r="N18" s="587" t="s">
        <v>578</v>
      </c>
      <c r="O18" s="589">
        <f t="shared" si="2"/>
        <v>-4.1274113952444957E-2</v>
      </c>
      <c r="P18" s="589">
        <f t="shared" si="2"/>
        <v>2.8109028960817684E-2</v>
      </c>
      <c r="Q18" s="589">
        <f t="shared" si="2"/>
        <v>3.9408866995073843E-2</v>
      </c>
      <c r="S18" s="58"/>
      <c r="T18" s="58"/>
    </row>
    <row r="19" spans="2:20" x14ac:dyDescent="0.3">
      <c r="B19" s="586">
        <v>44205</v>
      </c>
      <c r="C19" s="421">
        <v>15260.69</v>
      </c>
      <c r="D19" s="421"/>
      <c r="E19" s="57">
        <v>28.6</v>
      </c>
      <c r="F19" s="57">
        <v>11.59</v>
      </c>
      <c r="G19" s="587" t="s">
        <v>578</v>
      </c>
      <c r="H19" s="57">
        <v>36.619999999999997</v>
      </c>
      <c r="I19" s="57">
        <v>11.63</v>
      </c>
      <c r="J19" s="57">
        <v>9.32</v>
      </c>
      <c r="K19" s="589">
        <f t="shared" si="0"/>
        <v>-3.6273870246395834E-2</v>
      </c>
      <c r="L19" s="589">
        <f t="shared" si="3"/>
        <v>-6.5359477124182996E-2</v>
      </c>
      <c r="M19" s="589">
        <f t="shared" si="1"/>
        <v>-0.15831517792302108</v>
      </c>
      <c r="N19" s="587" t="s">
        <v>578</v>
      </c>
      <c r="O19" s="589">
        <f t="shared" si="2"/>
        <v>-0.14319138979878343</v>
      </c>
      <c r="P19" s="589">
        <f t="shared" si="2"/>
        <v>-3.6454018227009111E-2</v>
      </c>
      <c r="Q19" s="589">
        <f t="shared" si="2"/>
        <v>-0.11658767772511847</v>
      </c>
      <c r="S19" s="62"/>
      <c r="T19" s="552"/>
    </row>
    <row r="20" spans="2:20" x14ac:dyDescent="0.3">
      <c r="B20" s="586">
        <v>44206</v>
      </c>
      <c r="C20" s="421">
        <v>15688.77</v>
      </c>
      <c r="D20" s="421"/>
      <c r="E20" s="57">
        <v>26.8</v>
      </c>
      <c r="F20" s="57">
        <v>12.21</v>
      </c>
      <c r="G20" s="587" t="s">
        <v>578</v>
      </c>
      <c r="H20" s="57">
        <v>37.200000000000003</v>
      </c>
      <c r="I20" s="57">
        <v>12</v>
      </c>
      <c r="J20" s="57">
        <v>8.1199999999999992</v>
      </c>
      <c r="K20" s="589">
        <f t="shared" si="0"/>
        <v>2.8051156271439837E-2</v>
      </c>
      <c r="L20" s="589">
        <f t="shared" si="3"/>
        <v>-6.2937062937062915E-2</v>
      </c>
      <c r="M20" s="589">
        <f t="shared" si="1"/>
        <v>5.3494391716997436E-2</v>
      </c>
      <c r="N20" s="587" t="s">
        <v>578</v>
      </c>
      <c r="O20" s="589">
        <f t="shared" si="2"/>
        <v>1.5838339705079418E-2</v>
      </c>
      <c r="P20" s="589">
        <f t="shared" si="2"/>
        <v>3.1814273430782469E-2</v>
      </c>
      <c r="Q20" s="589">
        <f t="shared" si="2"/>
        <v>-0.12875536480686711</v>
      </c>
      <c r="S20" s="62"/>
      <c r="T20" s="552"/>
    </row>
    <row r="21" spans="2:20" x14ac:dyDescent="0.3">
      <c r="B21" s="586">
        <v>44207</v>
      </c>
      <c r="C21" s="421">
        <v>15100.13</v>
      </c>
      <c r="D21" s="421"/>
      <c r="E21" s="57">
        <v>31.6</v>
      </c>
      <c r="F21" s="57">
        <v>10.77</v>
      </c>
      <c r="G21" s="587" t="s">
        <v>578</v>
      </c>
      <c r="H21" s="57">
        <v>32.42</v>
      </c>
      <c r="I21" s="57">
        <v>11.19</v>
      </c>
      <c r="J21" s="57">
        <v>7.2</v>
      </c>
      <c r="K21" s="589">
        <f t="shared" si="0"/>
        <v>-3.7519831063875686E-2</v>
      </c>
      <c r="L21" s="589">
        <f t="shared" si="3"/>
        <v>0.17910447761194037</v>
      </c>
      <c r="M21" s="589">
        <f t="shared" si="1"/>
        <v>-0.11793611793611802</v>
      </c>
      <c r="N21" s="587" t="s">
        <v>578</v>
      </c>
      <c r="O21" s="589">
        <f t="shared" si="2"/>
        <v>-0.12849462365591402</v>
      </c>
      <c r="P21" s="589">
        <f t="shared" si="2"/>
        <v>-6.7500000000000004E-2</v>
      </c>
      <c r="Q21" s="589">
        <f t="shared" si="2"/>
        <v>-0.1133004926108373</v>
      </c>
      <c r="S21" s="62"/>
      <c r="T21" s="552"/>
    </row>
    <row r="22" spans="2:20" x14ac:dyDescent="0.3">
      <c r="B22" s="586">
        <v>44208</v>
      </c>
      <c r="C22" s="421">
        <v>15884.86</v>
      </c>
      <c r="D22" s="421"/>
      <c r="E22" s="57">
        <v>31.8</v>
      </c>
      <c r="F22" s="57">
        <v>11.11</v>
      </c>
      <c r="G22" s="587" t="s">
        <v>578</v>
      </c>
      <c r="H22" s="57">
        <v>33.880000000000003</v>
      </c>
      <c r="I22" s="57">
        <v>12.3</v>
      </c>
      <c r="J22" s="57">
        <v>7.18</v>
      </c>
      <c r="K22" s="589">
        <f t="shared" si="0"/>
        <v>5.1968426761888953E-2</v>
      </c>
      <c r="L22" s="589">
        <f t="shared" si="3"/>
        <v>6.3291139240506666E-3</v>
      </c>
      <c r="M22" s="589">
        <f t="shared" si="1"/>
        <v>3.1569173630454861E-2</v>
      </c>
      <c r="N22" s="587" t="s">
        <v>578</v>
      </c>
      <c r="O22" s="589">
        <f t="shared" si="2"/>
        <v>4.5033929673041317E-2</v>
      </c>
      <c r="P22" s="589">
        <f t="shared" si="2"/>
        <v>9.9195710455764141E-2</v>
      </c>
      <c r="Q22" s="589">
        <f t="shared" si="2"/>
        <v>-2.7777777777778789E-3</v>
      </c>
      <c r="S22" s="62"/>
      <c r="T22" s="552"/>
    </row>
    <row r="23" spans="2:20" x14ac:dyDescent="0.3">
      <c r="B23" s="586">
        <v>44562</v>
      </c>
      <c r="C23" s="421">
        <v>15471.2</v>
      </c>
      <c r="D23" s="421"/>
      <c r="E23" s="57">
        <v>30.2</v>
      </c>
      <c r="F23" s="57">
        <v>10.42</v>
      </c>
      <c r="G23" s="587" t="s">
        <v>578</v>
      </c>
      <c r="H23" s="57">
        <v>32.22</v>
      </c>
      <c r="I23" s="57">
        <v>11.18</v>
      </c>
      <c r="J23" s="57">
        <v>6.82</v>
      </c>
      <c r="K23" s="589">
        <f t="shared" si="0"/>
        <v>-2.6041148615725929E-2</v>
      </c>
      <c r="L23" s="589">
        <f t="shared" si="3"/>
        <v>-5.031446540880502E-2</v>
      </c>
      <c r="M23" s="589">
        <f t="shared" si="1"/>
        <v>-6.210621062106203E-2</v>
      </c>
      <c r="N23" s="587" t="s">
        <v>578</v>
      </c>
      <c r="O23" s="589">
        <f t="shared" si="2"/>
        <v>-4.8996458087367301E-2</v>
      </c>
      <c r="P23" s="589">
        <f t="shared" si="2"/>
        <v>-9.1056910569105809E-2</v>
      </c>
      <c r="Q23" s="589">
        <f t="shared" si="2"/>
        <v>-5.0139275766016622E-2</v>
      </c>
      <c r="S23" s="62"/>
      <c r="T23" s="552"/>
    </row>
    <row r="24" spans="2:20" x14ac:dyDescent="0.3">
      <c r="B24" s="586">
        <v>44563</v>
      </c>
      <c r="C24" s="421">
        <v>14461.02</v>
      </c>
      <c r="D24" s="421"/>
      <c r="E24" s="57">
        <v>29.6</v>
      </c>
      <c r="F24" s="57">
        <v>9.6300000000000008</v>
      </c>
      <c r="G24" s="587" t="s">
        <v>578</v>
      </c>
      <c r="H24" s="57">
        <v>31.02</v>
      </c>
      <c r="I24" s="57">
        <v>10.65</v>
      </c>
      <c r="J24" s="57">
        <v>6</v>
      </c>
      <c r="K24" s="589">
        <f t="shared" si="0"/>
        <v>-6.5294224106727361E-2</v>
      </c>
      <c r="L24" s="589">
        <f t="shared" si="3"/>
        <v>-1.9867549668874052E-2</v>
      </c>
      <c r="M24" s="589">
        <f t="shared" si="1"/>
        <v>-7.5815738963531554E-2</v>
      </c>
      <c r="N24" s="587" t="s">
        <v>578</v>
      </c>
      <c r="O24" s="589">
        <f t="shared" si="2"/>
        <v>-3.7243947858472959E-2</v>
      </c>
      <c r="P24" s="589">
        <f t="shared" si="2"/>
        <v>-4.7406082289803142E-2</v>
      </c>
      <c r="Q24" s="589">
        <f t="shared" si="2"/>
        <v>-0.12023460410557185</v>
      </c>
      <c r="S24" s="62"/>
      <c r="T24" s="552"/>
    </row>
    <row r="25" spans="2:20" x14ac:dyDescent="0.3">
      <c r="B25" s="586">
        <v>44564</v>
      </c>
      <c r="C25" s="421">
        <v>14414.75</v>
      </c>
      <c r="D25" s="421"/>
      <c r="E25" s="57">
        <v>31</v>
      </c>
      <c r="F25" s="57">
        <v>8.6349999999999998</v>
      </c>
      <c r="G25" s="587" t="s">
        <v>578</v>
      </c>
      <c r="H25" s="57">
        <v>26.06</v>
      </c>
      <c r="I25" s="57">
        <v>7.625</v>
      </c>
      <c r="J25" s="57">
        <v>5.36</v>
      </c>
      <c r="K25" s="589">
        <f t="shared" si="0"/>
        <v>-3.1996359869497226E-3</v>
      </c>
      <c r="L25" s="589">
        <f t="shared" si="3"/>
        <v>4.7297297297297147E-2</v>
      </c>
      <c r="M25" s="589">
        <f t="shared" si="1"/>
        <v>-0.10332294911734174</v>
      </c>
      <c r="N25" s="587" t="s">
        <v>578</v>
      </c>
      <c r="O25" s="589">
        <f t="shared" si="2"/>
        <v>-0.15989684074790456</v>
      </c>
      <c r="P25" s="589">
        <f t="shared" si="2"/>
        <v>-0.284037558685446</v>
      </c>
      <c r="Q25" s="589">
        <f t="shared" si="2"/>
        <v>-0.10666666666666658</v>
      </c>
    </row>
    <row r="26" spans="2:20" x14ac:dyDescent="0.3">
      <c r="B26" s="586">
        <v>44565</v>
      </c>
      <c r="C26" s="421">
        <v>14097.88</v>
      </c>
      <c r="D26" s="421"/>
      <c r="E26" s="57">
        <v>31.2</v>
      </c>
      <c r="F26" s="57">
        <v>7.99</v>
      </c>
      <c r="G26" s="587" t="s">
        <v>578</v>
      </c>
      <c r="H26" s="57">
        <v>23.54</v>
      </c>
      <c r="I26" s="57">
        <v>7.2549999999999999</v>
      </c>
      <c r="J26" s="57">
        <v>5.0199999999999996</v>
      </c>
      <c r="K26" s="589">
        <f t="shared" si="0"/>
        <v>-2.1982344473542748E-2</v>
      </c>
      <c r="L26" s="589">
        <f t="shared" si="3"/>
        <v>6.4516129032257119E-3</v>
      </c>
      <c r="M26" s="589">
        <f t="shared" si="1"/>
        <v>-7.4696004632310298E-2</v>
      </c>
      <c r="N26" s="587" t="s">
        <v>578</v>
      </c>
      <c r="O26" s="589">
        <f t="shared" si="2"/>
        <v>-9.6699923254029096E-2</v>
      </c>
      <c r="P26" s="589">
        <f t="shared" si="2"/>
        <v>-4.85245901639344E-2</v>
      </c>
      <c r="Q26" s="589">
        <f t="shared" si="2"/>
        <v>-6.343283582089565E-2</v>
      </c>
    </row>
    <row r="27" spans="2:20" x14ac:dyDescent="0.3">
      <c r="B27" s="586">
        <v>44566</v>
      </c>
      <c r="C27" s="421">
        <v>14388.35</v>
      </c>
      <c r="D27" s="421"/>
      <c r="E27" s="57">
        <v>31.6</v>
      </c>
      <c r="F27" s="57">
        <v>8.11</v>
      </c>
      <c r="G27" s="587" t="s">
        <v>578</v>
      </c>
      <c r="H27" s="57">
        <v>24.38</v>
      </c>
      <c r="I27" s="57">
        <v>7.7</v>
      </c>
      <c r="J27" s="57">
        <v>5.04</v>
      </c>
      <c r="K27" s="589">
        <f t="shared" si="0"/>
        <v>2.0603807097237414E-2</v>
      </c>
      <c r="L27" s="589">
        <f t="shared" si="3"/>
        <v>1.2820512820512997E-2</v>
      </c>
      <c r="M27" s="589">
        <f t="shared" si="1"/>
        <v>1.5018773466833446E-2</v>
      </c>
      <c r="N27" s="587" t="s">
        <v>578</v>
      </c>
      <c r="O27" s="589">
        <f t="shared" si="2"/>
        <v>3.5683942225998244E-2</v>
      </c>
      <c r="P27" s="589">
        <f t="shared" si="2"/>
        <v>6.1337008959338357E-2</v>
      </c>
      <c r="Q27" s="589">
        <f t="shared" si="2"/>
        <v>3.9840637450199168E-3</v>
      </c>
      <c r="S27" s="62"/>
      <c r="T27" s="552"/>
    </row>
    <row r="28" spans="2:20" x14ac:dyDescent="0.3">
      <c r="B28" s="586">
        <v>44567</v>
      </c>
      <c r="C28" s="421">
        <v>12783.77</v>
      </c>
      <c r="D28" s="421"/>
      <c r="E28" s="57">
        <v>28.4</v>
      </c>
      <c r="F28" s="57">
        <v>7.1950000000000003</v>
      </c>
      <c r="G28" s="587" t="s">
        <v>578</v>
      </c>
      <c r="H28" s="57">
        <v>21.3</v>
      </c>
      <c r="I28" s="57">
        <v>6.32</v>
      </c>
      <c r="J28" s="57">
        <v>4.6100000000000003</v>
      </c>
      <c r="K28" s="589">
        <f t="shared" si="0"/>
        <v>-0.11151938895008806</v>
      </c>
      <c r="L28" s="589">
        <f t="shared" si="3"/>
        <v>-0.10126582278481022</v>
      </c>
      <c r="M28" s="589">
        <f t="shared" si="1"/>
        <v>-0.11282367447595554</v>
      </c>
      <c r="N28" s="587" t="s">
        <v>578</v>
      </c>
      <c r="O28" s="589">
        <f t="shared" si="2"/>
        <v>-0.12633305988515164</v>
      </c>
      <c r="P28" s="589">
        <f t="shared" si="2"/>
        <v>-0.17922077922077917</v>
      </c>
      <c r="Q28" s="589">
        <f t="shared" si="2"/>
        <v>-8.5317460317460236E-2</v>
      </c>
      <c r="S28" s="62"/>
      <c r="T28" s="552"/>
    </row>
    <row r="29" spans="2:20" x14ac:dyDescent="0.3">
      <c r="B29" s="586">
        <v>44568</v>
      </c>
      <c r="C29" s="421">
        <v>13484.05</v>
      </c>
      <c r="D29" s="421"/>
      <c r="E29" s="57">
        <v>28.6</v>
      </c>
      <c r="F29" s="57">
        <v>7.77</v>
      </c>
      <c r="G29" s="587" t="s">
        <v>578</v>
      </c>
      <c r="H29" s="57">
        <v>18.22</v>
      </c>
      <c r="I29" s="57">
        <v>7.8849999999999998</v>
      </c>
      <c r="J29" s="57">
        <v>3.89</v>
      </c>
      <c r="K29" s="589">
        <f t="shared" si="0"/>
        <v>5.4778832848212833E-2</v>
      </c>
      <c r="L29" s="589">
        <f t="shared" si="3"/>
        <v>7.0422535211267512E-3</v>
      </c>
      <c r="M29" s="589">
        <f t="shared" si="1"/>
        <v>7.9916608756080532E-2</v>
      </c>
      <c r="N29" s="587" t="s">
        <v>578</v>
      </c>
      <c r="O29" s="589">
        <f t="shared" si="2"/>
        <v>-0.14460093896713622</v>
      </c>
      <c r="P29" s="589">
        <f t="shared" si="2"/>
        <v>0.24762658227848089</v>
      </c>
      <c r="Q29" s="589">
        <f t="shared" si="2"/>
        <v>-0.1561822125813449</v>
      </c>
      <c r="S29" s="62"/>
      <c r="T29" s="552"/>
    </row>
    <row r="30" spans="2:20" x14ac:dyDescent="0.3">
      <c r="B30" s="586">
        <v>44569</v>
      </c>
      <c r="C30" s="421">
        <v>12834.96</v>
      </c>
      <c r="D30" s="421"/>
      <c r="E30" s="57">
        <v>28.4</v>
      </c>
      <c r="F30" s="57">
        <v>7</v>
      </c>
      <c r="G30" s="587" t="s">
        <v>578</v>
      </c>
      <c r="H30" s="57">
        <v>15.66</v>
      </c>
      <c r="I30" s="57">
        <v>7.9249999999999998</v>
      </c>
      <c r="J30" s="57">
        <v>4.74</v>
      </c>
      <c r="K30" s="589">
        <f t="shared" si="0"/>
        <v>-4.8137614440765253E-2</v>
      </c>
      <c r="L30" s="589">
        <f t="shared" si="3"/>
        <v>-6.9930069930070893E-3</v>
      </c>
      <c r="M30" s="589">
        <f t="shared" si="1"/>
        <v>-9.9099099099099086E-2</v>
      </c>
      <c r="N30" s="587" t="s">
        <v>578</v>
      </c>
      <c r="O30" s="589">
        <f t="shared" si="2"/>
        <v>-0.14050493962678368</v>
      </c>
      <c r="P30" s="589">
        <f t="shared" si="2"/>
        <v>5.0729232720354567E-3</v>
      </c>
      <c r="Q30" s="589">
        <f t="shared" si="2"/>
        <v>0.21850899742930596</v>
      </c>
    </row>
    <row r="31" spans="2:20" x14ac:dyDescent="0.3">
      <c r="B31" s="586">
        <v>44570</v>
      </c>
      <c r="C31" s="421">
        <v>12114.36</v>
      </c>
      <c r="D31" s="421"/>
      <c r="E31" s="57">
        <v>23.6</v>
      </c>
      <c r="F31" s="57">
        <v>5.93</v>
      </c>
      <c r="G31" s="587" t="s">
        <v>578</v>
      </c>
      <c r="H31" s="57">
        <v>13.83</v>
      </c>
      <c r="I31" s="57">
        <v>6.1550000000000002</v>
      </c>
      <c r="J31" s="57">
        <v>3.79</v>
      </c>
      <c r="K31" s="589">
        <f t="shared" si="0"/>
        <v>-5.6143532975560406E-2</v>
      </c>
      <c r="L31" s="589">
        <f t="shared" si="3"/>
        <v>-0.16901408450704214</v>
      </c>
      <c r="M31" s="589">
        <f t="shared" si="1"/>
        <v>-0.15285714285714291</v>
      </c>
      <c r="N31" s="587" t="s">
        <v>578</v>
      </c>
      <c r="O31" s="589">
        <f t="shared" si="2"/>
        <v>-0.11685823754789271</v>
      </c>
      <c r="P31" s="589">
        <f t="shared" si="2"/>
        <v>-0.22334384858044154</v>
      </c>
      <c r="Q31" s="589">
        <f t="shared" si="2"/>
        <v>-0.20042194092827004</v>
      </c>
    </row>
    <row r="32" spans="2:20" x14ac:dyDescent="0.3">
      <c r="B32" s="586">
        <v>44571</v>
      </c>
      <c r="C32" s="421">
        <v>13253.74</v>
      </c>
      <c r="D32" s="421"/>
      <c r="E32" s="57">
        <v>24.8</v>
      </c>
      <c r="F32" s="57">
        <v>7.2450000000000001</v>
      </c>
      <c r="G32" s="587" t="s">
        <v>578</v>
      </c>
      <c r="H32" s="57">
        <v>16.05</v>
      </c>
      <c r="I32" s="57">
        <v>7.4950000000000001</v>
      </c>
      <c r="J32" s="57">
        <v>4.1399999999999997</v>
      </c>
      <c r="K32" s="589">
        <f t="shared" si="0"/>
        <v>9.4052017605552374E-2</v>
      </c>
      <c r="L32" s="589">
        <f t="shared" si="3"/>
        <v>5.0847457627118509E-2</v>
      </c>
      <c r="M32" s="589">
        <f t="shared" si="1"/>
        <v>0.22175379426644182</v>
      </c>
      <c r="N32" s="587" t="s">
        <v>578</v>
      </c>
      <c r="O32" s="589">
        <f t="shared" si="2"/>
        <v>0.16052060737527118</v>
      </c>
      <c r="P32" s="589">
        <f t="shared" si="2"/>
        <v>0.21770917952883839</v>
      </c>
      <c r="Q32" s="589">
        <f t="shared" si="2"/>
        <v>9.2348284960422022E-2</v>
      </c>
    </row>
    <row r="33" spans="2:17" x14ac:dyDescent="0.3">
      <c r="B33" s="586">
        <v>44572</v>
      </c>
      <c r="C33" s="421">
        <v>14397.04</v>
      </c>
      <c r="D33" s="421"/>
      <c r="E33" s="57">
        <v>30.5</v>
      </c>
      <c r="F33" s="57">
        <v>7.3449999999999998</v>
      </c>
      <c r="G33" s="57">
        <v>11.4</v>
      </c>
      <c r="H33" s="57">
        <v>16.7</v>
      </c>
      <c r="I33" s="57">
        <v>9.39</v>
      </c>
      <c r="J33" s="57">
        <v>4.71</v>
      </c>
      <c r="K33" s="589">
        <f t="shared" si="0"/>
        <v>8.626244365741309E-2</v>
      </c>
      <c r="L33" s="589">
        <f t="shared" si="3"/>
        <v>0.22983870967741926</v>
      </c>
      <c r="M33" s="589">
        <f t="shared" si="1"/>
        <v>1.3802622498274575E-2</v>
      </c>
      <c r="N33" s="587" t="s">
        <v>578</v>
      </c>
      <c r="O33" s="589">
        <f t="shared" si="2"/>
        <v>4.049844236760114E-2</v>
      </c>
      <c r="P33" s="589">
        <f t="shared" si="2"/>
        <v>0.25283522348232168</v>
      </c>
      <c r="Q33" s="589">
        <f t="shared" si="2"/>
        <v>0.13768115942029002</v>
      </c>
    </row>
    <row r="34" spans="2:17" x14ac:dyDescent="0.3">
      <c r="B34" s="586">
        <v>44573</v>
      </c>
      <c r="C34" s="421">
        <v>13923.59</v>
      </c>
      <c r="D34" s="421"/>
      <c r="E34" s="57">
        <v>31.2</v>
      </c>
      <c r="F34" s="57">
        <v>6.9550000000000001</v>
      </c>
      <c r="G34" s="57">
        <v>13.1</v>
      </c>
      <c r="H34" s="57">
        <v>17</v>
      </c>
      <c r="I34" s="57">
        <v>8.8149999999999995</v>
      </c>
      <c r="J34" s="57">
        <v>4.3099999999999996</v>
      </c>
      <c r="K34" s="589">
        <f t="shared" si="0"/>
        <v>-3.2885231964348227E-2</v>
      </c>
      <c r="L34" s="589">
        <f t="shared" si="3"/>
        <v>2.2950819672131084E-2</v>
      </c>
      <c r="M34" s="589">
        <f t="shared" si="1"/>
        <v>-5.3097345132743334E-2</v>
      </c>
      <c r="N34" s="593">
        <f>(G34/G33)-1</f>
        <v>0.14912280701754388</v>
      </c>
      <c r="O34" s="589">
        <f t="shared" si="2"/>
        <v>1.7964071856287456E-2</v>
      </c>
      <c r="P34" s="589">
        <f t="shared" si="2"/>
        <v>-6.123535676251346E-2</v>
      </c>
      <c r="Q34" s="589">
        <f t="shared" si="2"/>
        <v>-8.4925690021231515E-2</v>
      </c>
    </row>
    <row r="35" spans="2:17" x14ac:dyDescent="0.3">
      <c r="B35" s="586">
        <v>44927</v>
      </c>
      <c r="C35" s="421">
        <v>15128.27</v>
      </c>
      <c r="D35" s="421"/>
      <c r="E35" s="57">
        <v>32.700000000000003</v>
      </c>
      <c r="F35" s="57">
        <v>7.9749999999999996</v>
      </c>
      <c r="G35" s="57">
        <v>14.5</v>
      </c>
      <c r="H35" s="57">
        <v>19.73</v>
      </c>
      <c r="I35" s="57">
        <v>10.35</v>
      </c>
      <c r="J35" s="57">
        <v>4.82</v>
      </c>
      <c r="K35" s="589">
        <f t="shared" si="0"/>
        <v>8.6520789537755771E-2</v>
      </c>
      <c r="L35" s="589">
        <f t="shared" si="3"/>
        <v>4.8076923076923128E-2</v>
      </c>
      <c r="M35" s="589">
        <f t="shared" si="1"/>
        <v>0.14665708123652044</v>
      </c>
      <c r="N35" s="593">
        <f t="shared" si="1"/>
        <v>0.10687022900763354</v>
      </c>
      <c r="O35" s="589">
        <f t="shared" si="2"/>
        <v>0.1605882352941177</v>
      </c>
      <c r="P35" s="589">
        <f t="shared" si="2"/>
        <v>0.17413499716392522</v>
      </c>
      <c r="Q35" s="589">
        <f t="shared" si="2"/>
        <v>0.11832946635730868</v>
      </c>
    </row>
    <row r="36" spans="2:17" x14ac:dyDescent="0.3">
      <c r="B36" s="586">
        <v>44928</v>
      </c>
      <c r="C36" s="421">
        <v>15365.14</v>
      </c>
      <c r="D36" s="421"/>
      <c r="E36" s="57">
        <v>31.4</v>
      </c>
      <c r="F36" s="57">
        <v>8.77</v>
      </c>
      <c r="G36" s="57">
        <v>13.2</v>
      </c>
      <c r="H36" s="57">
        <v>25.5</v>
      </c>
      <c r="I36" s="57">
        <v>11.81</v>
      </c>
      <c r="J36" s="57">
        <v>4.66</v>
      </c>
      <c r="K36" s="589">
        <f t="shared" ref="K36:K62" si="4">(C36/C35)-1</f>
        <v>1.565744133334479E-2</v>
      </c>
      <c r="L36" s="589">
        <f t="shared" si="3"/>
        <v>-3.9755351681957318E-2</v>
      </c>
      <c r="M36" s="589">
        <f t="shared" si="3"/>
        <v>9.9686520376175647E-2</v>
      </c>
      <c r="N36" s="593">
        <f t="shared" si="3"/>
        <v>-8.9655172413793172E-2</v>
      </c>
      <c r="O36" s="589">
        <f t="shared" si="3"/>
        <v>0.29244804865686769</v>
      </c>
      <c r="P36" s="589">
        <f t="shared" si="3"/>
        <v>0.1410628019323672</v>
      </c>
      <c r="Q36" s="589">
        <f t="shared" si="3"/>
        <v>-3.319502074688796E-2</v>
      </c>
    </row>
    <row r="37" spans="2:17" x14ac:dyDescent="0.3">
      <c r="B37" s="586">
        <v>44929</v>
      </c>
      <c r="C37" s="421">
        <v>15628.84</v>
      </c>
      <c r="D37" s="421"/>
      <c r="E37" s="57">
        <v>31</v>
      </c>
      <c r="F37" s="57">
        <v>9.4</v>
      </c>
      <c r="G37" s="57">
        <v>13</v>
      </c>
      <c r="H37" s="57">
        <v>21.76</v>
      </c>
      <c r="I37" s="57">
        <v>11.75</v>
      </c>
      <c r="J37" s="57">
        <v>5.2</v>
      </c>
      <c r="K37" s="589">
        <f t="shared" si="4"/>
        <v>1.7162225661464969E-2</v>
      </c>
      <c r="L37" s="589">
        <f t="shared" si="3"/>
        <v>-1.2738853503184711E-2</v>
      </c>
      <c r="M37" s="589">
        <f t="shared" si="3"/>
        <v>7.1835803876852955E-2</v>
      </c>
      <c r="N37" s="593">
        <f t="shared" si="3"/>
        <v>-1.5151515151515138E-2</v>
      </c>
      <c r="O37" s="589">
        <f t="shared" si="3"/>
        <v>-0.14666666666666661</v>
      </c>
      <c r="P37" s="589">
        <f t="shared" si="3"/>
        <v>-5.0804403048264613E-3</v>
      </c>
      <c r="Q37" s="589">
        <f t="shared" si="3"/>
        <v>0.11587982832618016</v>
      </c>
    </row>
    <row r="38" spans="2:17" x14ac:dyDescent="0.3">
      <c r="B38" s="586">
        <v>44930</v>
      </c>
      <c r="C38" s="421">
        <v>15922.38</v>
      </c>
      <c r="D38" s="421"/>
      <c r="E38" s="57">
        <v>30.6</v>
      </c>
      <c r="F38" s="57">
        <v>10.17</v>
      </c>
      <c r="G38" s="57">
        <v>13</v>
      </c>
      <c r="H38" s="57">
        <v>21.52</v>
      </c>
      <c r="I38" s="57">
        <v>12.53</v>
      </c>
      <c r="J38" s="57">
        <v>5.24</v>
      </c>
      <c r="K38" s="589">
        <f t="shared" si="4"/>
        <v>1.8781944149405705E-2</v>
      </c>
      <c r="L38" s="589">
        <f t="shared" si="3"/>
        <v>-1.2903225806451535E-2</v>
      </c>
      <c r="M38" s="589">
        <f t="shared" si="3"/>
        <v>8.1914893617021312E-2</v>
      </c>
      <c r="N38" s="593">
        <f t="shared" si="3"/>
        <v>0</v>
      </c>
      <c r="O38" s="589">
        <f t="shared" si="3"/>
        <v>-1.1029411764705954E-2</v>
      </c>
      <c r="P38" s="589">
        <f t="shared" si="3"/>
        <v>6.6382978723404262E-2</v>
      </c>
      <c r="Q38" s="589">
        <f t="shared" si="3"/>
        <v>7.692307692307665E-3</v>
      </c>
    </row>
    <row r="39" spans="2:17" x14ac:dyDescent="0.3">
      <c r="B39" s="586">
        <v>44931</v>
      </c>
      <c r="C39" s="421">
        <v>15664.02</v>
      </c>
      <c r="D39" s="421"/>
      <c r="E39" s="57">
        <v>30.2</v>
      </c>
      <c r="F39" s="57">
        <v>8.52</v>
      </c>
      <c r="G39" s="57">
        <v>12.2</v>
      </c>
      <c r="H39" s="57">
        <v>16.87</v>
      </c>
      <c r="I39" s="57">
        <v>11.98</v>
      </c>
      <c r="J39" s="57">
        <v>5.86</v>
      </c>
      <c r="K39" s="589">
        <f t="shared" si="4"/>
        <v>-1.6226217437342871E-2</v>
      </c>
      <c r="L39" s="589">
        <f t="shared" si="3"/>
        <v>-1.3071895424836666E-2</v>
      </c>
      <c r="M39" s="589">
        <f t="shared" si="3"/>
        <v>-0.16224188790560479</v>
      </c>
      <c r="N39" s="593">
        <f t="shared" si="3"/>
        <v>-6.1538461538461542E-2</v>
      </c>
      <c r="O39" s="589">
        <f t="shared" si="3"/>
        <v>-0.21607806691449805</v>
      </c>
      <c r="P39" s="589">
        <f t="shared" si="3"/>
        <v>-4.3894652833200265E-2</v>
      </c>
      <c r="Q39" s="589">
        <f t="shared" si="3"/>
        <v>0.11832061068702293</v>
      </c>
    </row>
    <row r="40" spans="2:17" x14ac:dyDescent="0.3">
      <c r="B40" s="586">
        <v>44932</v>
      </c>
      <c r="C40" s="421">
        <v>16147.9</v>
      </c>
      <c r="D40" s="421"/>
      <c r="E40" s="57">
        <v>27.8</v>
      </c>
      <c r="F40" s="57">
        <v>8.25</v>
      </c>
      <c r="G40" s="57">
        <v>11.2</v>
      </c>
      <c r="H40" s="57">
        <v>16.920000000000002</v>
      </c>
      <c r="I40" s="57">
        <v>12.8</v>
      </c>
      <c r="J40" s="57">
        <v>5.9</v>
      </c>
      <c r="K40" s="589">
        <f t="shared" si="4"/>
        <v>3.0891176083789329E-2</v>
      </c>
      <c r="L40" s="589">
        <f t="shared" si="3"/>
        <v>-7.9470198675496651E-2</v>
      </c>
      <c r="M40" s="589">
        <f t="shared" si="3"/>
        <v>-3.169014084507038E-2</v>
      </c>
      <c r="N40" s="593">
        <f t="shared" si="3"/>
        <v>-8.1967213114754078E-2</v>
      </c>
      <c r="O40" s="589">
        <f t="shared" si="3"/>
        <v>2.9638411381149865E-3</v>
      </c>
      <c r="P40" s="589">
        <f t="shared" si="3"/>
        <v>6.8447412353923154E-2</v>
      </c>
      <c r="Q40" s="589">
        <f t="shared" si="3"/>
        <v>6.8259385665530026E-3</v>
      </c>
    </row>
    <row r="41" spans="2:17" x14ac:dyDescent="0.3">
      <c r="B41" s="586">
        <v>44933</v>
      </c>
      <c r="C41" s="421">
        <v>16446.830000000002</v>
      </c>
      <c r="D41" s="421"/>
      <c r="E41" s="57">
        <v>33</v>
      </c>
      <c r="F41" s="57">
        <v>7.79</v>
      </c>
      <c r="G41" s="57">
        <v>11</v>
      </c>
      <c r="H41" s="57">
        <v>16.03</v>
      </c>
      <c r="I41" s="57">
        <v>12.99</v>
      </c>
      <c r="J41" s="57">
        <v>5.66</v>
      </c>
      <c r="K41" s="589">
        <f t="shared" si="4"/>
        <v>1.8512004656952463E-2</v>
      </c>
      <c r="L41" s="589">
        <f t="shared" si="3"/>
        <v>0.18705035971223016</v>
      </c>
      <c r="M41" s="589">
        <f t="shared" si="3"/>
        <v>-5.5757575757575784E-2</v>
      </c>
      <c r="N41" s="593">
        <f t="shared" si="3"/>
        <v>-1.7857142857142794E-2</v>
      </c>
      <c r="O41" s="589">
        <f t="shared" si="3"/>
        <v>-5.2600472813238763E-2</v>
      </c>
      <c r="P41" s="589">
        <f t="shared" si="3"/>
        <v>1.4843750000000044E-2</v>
      </c>
      <c r="Q41" s="589">
        <f t="shared" si="3"/>
        <v>-4.067796610169494E-2</v>
      </c>
    </row>
    <row r="42" spans="2:17" x14ac:dyDescent="0.3">
      <c r="B42" s="586">
        <v>44934</v>
      </c>
      <c r="C42" s="421">
        <v>15947.08</v>
      </c>
      <c r="D42" s="421"/>
      <c r="E42" s="57">
        <v>31.2</v>
      </c>
      <c r="F42" s="57">
        <v>6.0750000000000002</v>
      </c>
      <c r="G42" s="57">
        <v>10.3</v>
      </c>
      <c r="H42" s="57">
        <v>16.97</v>
      </c>
      <c r="I42" s="57">
        <v>11.5</v>
      </c>
      <c r="J42" s="57">
        <v>5.4</v>
      </c>
      <c r="K42" s="589">
        <f t="shared" si="4"/>
        <v>-3.0385794709375746E-2</v>
      </c>
      <c r="L42" s="589">
        <f t="shared" si="3"/>
        <v>-5.4545454545454564E-2</v>
      </c>
      <c r="M42" s="589">
        <f t="shared" si="3"/>
        <v>-0.22015404364569957</v>
      </c>
      <c r="N42" s="593">
        <f t="shared" si="3"/>
        <v>-6.3636363636363602E-2</v>
      </c>
      <c r="O42" s="589">
        <f t="shared" si="3"/>
        <v>5.864004990642524E-2</v>
      </c>
      <c r="P42" s="589">
        <f t="shared" si="3"/>
        <v>-0.11470361816782138</v>
      </c>
      <c r="Q42" s="589">
        <f t="shared" si="3"/>
        <v>-4.5936395759717308E-2</v>
      </c>
    </row>
    <row r="43" spans="2:17" x14ac:dyDescent="0.3">
      <c r="B43" s="586">
        <v>44935</v>
      </c>
      <c r="C43" s="421">
        <v>15386.58</v>
      </c>
      <c r="D43" s="421"/>
      <c r="E43" s="57">
        <v>29.2</v>
      </c>
      <c r="F43" s="57">
        <v>5.87</v>
      </c>
      <c r="G43" s="57">
        <v>9.9</v>
      </c>
      <c r="H43" s="57">
        <v>17.55</v>
      </c>
      <c r="I43" s="57">
        <v>12.21</v>
      </c>
      <c r="J43" s="57">
        <v>4.95</v>
      </c>
      <c r="K43" s="589">
        <f t="shared" si="4"/>
        <v>-3.5147500357432193E-2</v>
      </c>
      <c r="L43" s="589">
        <f t="shared" si="3"/>
        <v>-6.4102564102564097E-2</v>
      </c>
      <c r="M43" s="589">
        <f t="shared" si="3"/>
        <v>-3.3744855967078213E-2</v>
      </c>
      <c r="N43" s="593">
        <f t="shared" si="3"/>
        <v>-3.8834951456310662E-2</v>
      </c>
      <c r="O43" s="589">
        <f t="shared" si="3"/>
        <v>3.417796110783744E-2</v>
      </c>
      <c r="P43" s="589">
        <f t="shared" si="3"/>
        <v>6.1739130434782741E-2</v>
      </c>
      <c r="Q43" s="589">
        <f t="shared" si="3"/>
        <v>-8.333333333333337E-2</v>
      </c>
    </row>
    <row r="44" spans="2:17" x14ac:dyDescent="0.3">
      <c r="B44" s="586">
        <v>44936</v>
      </c>
      <c r="C44" s="421">
        <v>14810.34</v>
      </c>
      <c r="D44" s="421"/>
      <c r="E44" s="57">
        <v>29.8</v>
      </c>
      <c r="F44" s="57">
        <v>5.32</v>
      </c>
      <c r="G44" s="57">
        <v>10</v>
      </c>
      <c r="H44" s="57">
        <v>16.62</v>
      </c>
      <c r="I44" s="57">
        <v>12.6</v>
      </c>
      <c r="J44" s="57">
        <v>4.3899999999999997</v>
      </c>
      <c r="K44" s="589">
        <f t="shared" si="4"/>
        <v>-3.745081753060131E-2</v>
      </c>
      <c r="L44" s="589">
        <f t="shared" si="3"/>
        <v>2.0547945205479534E-2</v>
      </c>
      <c r="M44" s="589">
        <f t="shared" si="3"/>
        <v>-9.3696763202725686E-2</v>
      </c>
      <c r="N44" s="593">
        <f t="shared" si="3"/>
        <v>1.0101010101010166E-2</v>
      </c>
      <c r="O44" s="589">
        <f t="shared" si="3"/>
        <v>-5.2991452991453025E-2</v>
      </c>
      <c r="P44" s="589">
        <f t="shared" si="3"/>
        <v>3.1941031941031817E-2</v>
      </c>
      <c r="Q44" s="589">
        <f t="shared" si="3"/>
        <v>-0.11313131313131319</v>
      </c>
    </row>
    <row r="45" spans="2:17" x14ac:dyDescent="0.3">
      <c r="B45" s="586">
        <v>44937</v>
      </c>
      <c r="C45" s="421">
        <v>16215.43</v>
      </c>
      <c r="D45" s="421"/>
      <c r="E45" s="57">
        <v>29.6</v>
      </c>
      <c r="F45" s="57">
        <v>5.85</v>
      </c>
      <c r="G45" s="57">
        <v>9.5</v>
      </c>
      <c r="H45" s="57">
        <v>15.49</v>
      </c>
      <c r="I45" s="57">
        <v>14.8</v>
      </c>
      <c r="J45" s="57">
        <v>3.94</v>
      </c>
      <c r="K45" s="589">
        <f t="shared" si="4"/>
        <v>9.487223115742105E-2</v>
      </c>
      <c r="L45" s="589">
        <f t="shared" si="3"/>
        <v>-6.7114093959731447E-3</v>
      </c>
      <c r="M45" s="589">
        <f t="shared" si="3"/>
        <v>9.9624060150375726E-2</v>
      </c>
      <c r="N45" s="593">
        <f t="shared" si="3"/>
        <v>-5.0000000000000044E-2</v>
      </c>
      <c r="O45" s="589">
        <f t="shared" si="3"/>
        <v>-6.799037304452471E-2</v>
      </c>
      <c r="P45" s="589">
        <f t="shared" si="3"/>
        <v>0.17460317460317465</v>
      </c>
      <c r="Q45" s="589">
        <f t="shared" si="3"/>
        <v>-0.10250569476081994</v>
      </c>
    </row>
    <row r="46" spans="2:17" x14ac:dyDescent="0.3">
      <c r="B46" s="586">
        <v>44938</v>
      </c>
      <c r="C46" s="421">
        <v>16751.64</v>
      </c>
      <c r="D46" s="421"/>
      <c r="E46" s="57">
        <v>30</v>
      </c>
      <c r="F46" s="57">
        <v>5.5119999999999996</v>
      </c>
      <c r="G46" s="57">
        <v>8.4</v>
      </c>
      <c r="H46" s="57">
        <v>16.03</v>
      </c>
      <c r="I46" s="57">
        <v>15.2</v>
      </c>
      <c r="J46" s="57">
        <v>3.84</v>
      </c>
      <c r="K46" s="589">
        <f t="shared" si="4"/>
        <v>3.3067886574700722E-2</v>
      </c>
      <c r="L46" s="589">
        <f t="shared" si="3"/>
        <v>1.3513513513513375E-2</v>
      </c>
      <c r="M46" s="589">
        <f t="shared" si="3"/>
        <v>-5.7777777777777817E-2</v>
      </c>
      <c r="N46" s="593">
        <f t="shared" si="3"/>
        <v>-0.11578947368421044</v>
      </c>
      <c r="O46" s="589">
        <f t="shared" si="3"/>
        <v>3.4861200774693346E-2</v>
      </c>
      <c r="P46" s="589">
        <f t="shared" si="3"/>
        <v>2.7027027027026973E-2</v>
      </c>
      <c r="Q46" s="589">
        <f t="shared" si="3"/>
        <v>-2.5380710659898553E-2</v>
      </c>
    </row>
    <row r="47" spans="2:17" x14ac:dyDescent="0.3">
      <c r="B47" s="586">
        <v>45292</v>
      </c>
      <c r="C47" s="421">
        <v>16903.759999999998</v>
      </c>
      <c r="D47" s="421"/>
      <c r="E47" s="57">
        <v>30.2</v>
      </c>
      <c r="F47" s="57">
        <v>5.125</v>
      </c>
      <c r="G47" s="57">
        <v>15.4</v>
      </c>
      <c r="H47" s="57">
        <v>15.11</v>
      </c>
      <c r="I47" s="57">
        <v>15.02</v>
      </c>
      <c r="J47" s="57">
        <v>3.26</v>
      </c>
      <c r="K47" s="589">
        <f t="shared" si="4"/>
        <v>9.0809019296020921E-3</v>
      </c>
      <c r="L47" s="589">
        <f t="shared" si="3"/>
        <v>6.6666666666665986E-3</v>
      </c>
      <c r="M47" s="589">
        <f t="shared" si="3"/>
        <v>-7.0210449927430973E-2</v>
      </c>
      <c r="N47" s="593">
        <f t="shared" si="3"/>
        <v>0.83333333333333326</v>
      </c>
      <c r="O47" s="589">
        <f t="shared" si="3"/>
        <v>-5.7392389270118582E-2</v>
      </c>
      <c r="P47" s="589">
        <f t="shared" si="3"/>
        <v>-1.1842105263157876E-2</v>
      </c>
      <c r="Q47" s="589">
        <f t="shared" si="3"/>
        <v>-0.15104166666666674</v>
      </c>
    </row>
    <row r="48" spans="2:17" x14ac:dyDescent="0.3">
      <c r="B48" s="586">
        <v>45293</v>
      </c>
      <c r="C48" s="421">
        <v>17678.189999999999</v>
      </c>
      <c r="D48" s="421"/>
      <c r="E48" s="57">
        <v>29.4</v>
      </c>
      <c r="F48" s="57">
        <v>5.19</v>
      </c>
      <c r="G48" s="57">
        <v>12.6</v>
      </c>
      <c r="H48" s="57">
        <v>14</v>
      </c>
      <c r="I48" s="57">
        <v>17.53</v>
      </c>
      <c r="J48" s="57">
        <v>2.34</v>
      </c>
      <c r="K48" s="589">
        <f t="shared" si="4"/>
        <v>4.5814067402755398E-2</v>
      </c>
      <c r="L48" s="589">
        <f t="shared" si="3"/>
        <v>-2.6490066225165587E-2</v>
      </c>
      <c r="M48" s="589">
        <f t="shared" si="3"/>
        <v>1.2682926829268304E-2</v>
      </c>
      <c r="N48" s="593">
        <f t="shared" si="3"/>
        <v>-0.18181818181818188</v>
      </c>
      <c r="O48" s="589">
        <f t="shared" si="3"/>
        <v>-7.3461283917935161E-2</v>
      </c>
      <c r="P48" s="589">
        <f t="shared" si="3"/>
        <v>0.16711051930758991</v>
      </c>
      <c r="Q48" s="589">
        <f t="shared" si="3"/>
        <v>-0.28220858895705525</v>
      </c>
    </row>
    <row r="49" spans="2:17" x14ac:dyDescent="0.3">
      <c r="B49" s="586">
        <v>45294</v>
      </c>
      <c r="C49" s="421">
        <v>18492.490000000002</v>
      </c>
      <c r="D49" s="421"/>
      <c r="E49" s="57">
        <v>30.4</v>
      </c>
      <c r="F49" s="57">
        <v>6.07</v>
      </c>
      <c r="G49" s="57">
        <v>12.6</v>
      </c>
      <c r="H49" s="57">
        <v>17.23</v>
      </c>
      <c r="I49" s="57">
        <v>18.89</v>
      </c>
      <c r="J49" s="57">
        <v>3.29</v>
      </c>
      <c r="K49" s="589">
        <f t="shared" si="4"/>
        <v>4.6062407972762065E-2</v>
      </c>
      <c r="L49" s="589">
        <f t="shared" si="3"/>
        <v>3.4013605442176909E-2</v>
      </c>
      <c r="M49" s="589">
        <f t="shared" si="3"/>
        <v>0.16955684007707128</v>
      </c>
      <c r="N49" s="593">
        <f t="shared" si="3"/>
        <v>0</v>
      </c>
      <c r="O49" s="589">
        <f t="shared" si="3"/>
        <v>0.23071428571428565</v>
      </c>
      <c r="P49" s="589">
        <f t="shared" si="3"/>
        <v>7.7581289218482619E-2</v>
      </c>
      <c r="Q49" s="589">
        <f t="shared" si="3"/>
        <v>0.40598290598290609</v>
      </c>
    </row>
    <row r="50" spans="2:17" x14ac:dyDescent="0.3">
      <c r="B50" s="586">
        <v>45295</v>
      </c>
      <c r="C50" s="421">
        <v>17932.169999999998</v>
      </c>
      <c r="D50" s="421"/>
      <c r="E50" s="57">
        <v>30.8</v>
      </c>
      <c r="F50" s="57">
        <v>6.68</v>
      </c>
      <c r="G50" s="57">
        <v>13.2</v>
      </c>
      <c r="H50" s="57">
        <v>18.7</v>
      </c>
      <c r="I50" s="57">
        <v>18.079999999999998</v>
      </c>
      <c r="J50" s="57">
        <v>3.92</v>
      </c>
      <c r="K50" s="589">
        <f t="shared" si="4"/>
        <v>-3.0299867676013559E-2</v>
      </c>
      <c r="L50" s="589">
        <f t="shared" si="3"/>
        <v>1.3157894736842257E-2</v>
      </c>
      <c r="M50" s="589">
        <f t="shared" si="3"/>
        <v>0.10049423393739687</v>
      </c>
      <c r="N50" s="593">
        <f t="shared" si="3"/>
        <v>4.7619047619047672E-2</v>
      </c>
      <c r="O50" s="589">
        <f t="shared" si="3"/>
        <v>8.5316308763784043E-2</v>
      </c>
      <c r="P50" s="589">
        <f t="shared" si="3"/>
        <v>-4.2879830598200219E-2</v>
      </c>
      <c r="Q50" s="589">
        <f t="shared" si="3"/>
        <v>0.1914893617021276</v>
      </c>
    </row>
    <row r="51" spans="2:17" x14ac:dyDescent="0.3">
      <c r="B51" s="586">
        <v>45296</v>
      </c>
      <c r="C51" s="421">
        <v>18497.939999999999</v>
      </c>
      <c r="D51" s="421"/>
      <c r="E51" s="57">
        <v>31.4</v>
      </c>
      <c r="F51" s="57">
        <v>5.95</v>
      </c>
      <c r="G51" s="57">
        <v>13.5</v>
      </c>
      <c r="H51" s="57">
        <v>18.2</v>
      </c>
      <c r="I51" s="57">
        <v>17.62</v>
      </c>
      <c r="J51" s="57">
        <v>3.4</v>
      </c>
      <c r="K51" s="589">
        <f t="shared" si="4"/>
        <v>3.1550559692441027E-2</v>
      </c>
      <c r="L51" s="589">
        <f t="shared" si="3"/>
        <v>1.9480519480519431E-2</v>
      </c>
      <c r="M51" s="589">
        <f t="shared" si="3"/>
        <v>-0.10928143712574845</v>
      </c>
      <c r="N51" s="593">
        <f t="shared" si="3"/>
        <v>2.2727272727272707E-2</v>
      </c>
      <c r="O51" s="589">
        <f t="shared" si="3"/>
        <v>-2.6737967914438499E-2</v>
      </c>
      <c r="P51" s="589">
        <f t="shared" si="3"/>
        <v>-2.5442477876106095E-2</v>
      </c>
      <c r="Q51" s="589">
        <f t="shared" si="3"/>
        <v>-0.13265306122448983</v>
      </c>
    </row>
    <row r="52" spans="2:17" x14ac:dyDescent="0.3">
      <c r="B52" s="586">
        <v>45297</v>
      </c>
      <c r="C52" s="421">
        <v>18235.45</v>
      </c>
      <c r="D52" s="421"/>
      <c r="E52" s="57">
        <v>30.2</v>
      </c>
      <c r="F52" s="57">
        <v>4.9749999999999996</v>
      </c>
      <c r="G52" s="57">
        <v>13.1</v>
      </c>
      <c r="H52" s="57">
        <v>17.28</v>
      </c>
      <c r="I52" s="57">
        <v>18.5</v>
      </c>
      <c r="J52" s="57">
        <v>3.22</v>
      </c>
      <c r="K52" s="589">
        <f t="shared" si="4"/>
        <v>-1.4190228749795808E-2</v>
      </c>
      <c r="L52" s="589">
        <f t="shared" si="3"/>
        <v>-3.8216560509554132E-2</v>
      </c>
      <c r="M52" s="589">
        <f t="shared" si="3"/>
        <v>-0.16386554621848748</v>
      </c>
      <c r="N52" s="593">
        <f t="shared" si="3"/>
        <v>-2.9629629629629672E-2</v>
      </c>
      <c r="O52" s="589">
        <f t="shared" si="3"/>
        <v>-5.0549450549450481E-2</v>
      </c>
      <c r="P52" s="589">
        <f t="shared" si="3"/>
        <v>4.9943246311010103E-2</v>
      </c>
      <c r="Q52" s="589">
        <f t="shared" si="3"/>
        <v>-5.2941176470588158E-2</v>
      </c>
    </row>
    <row r="53" spans="2:17" x14ac:dyDescent="0.3">
      <c r="B53" s="586">
        <v>45298</v>
      </c>
      <c r="C53" s="421">
        <v>18508.650000000001</v>
      </c>
      <c r="D53" s="421"/>
      <c r="E53" s="57">
        <v>29</v>
      </c>
      <c r="F53" s="57">
        <v>4.84</v>
      </c>
      <c r="G53" s="57">
        <v>12.6</v>
      </c>
      <c r="H53" s="57">
        <v>17.18</v>
      </c>
      <c r="I53" s="57">
        <v>18.920000000000002</v>
      </c>
      <c r="J53" s="57">
        <v>2.76</v>
      </c>
      <c r="K53" s="589">
        <f t="shared" si="4"/>
        <v>1.4981807413581905E-2</v>
      </c>
      <c r="L53" s="589">
        <f t="shared" si="3"/>
        <v>-3.9735099337748325E-2</v>
      </c>
      <c r="M53" s="589">
        <f t="shared" si="3"/>
        <v>-2.7135678391959739E-2</v>
      </c>
      <c r="N53" s="593">
        <f t="shared" si="3"/>
        <v>-3.8167938931297662E-2</v>
      </c>
      <c r="O53" s="589">
        <f t="shared" si="3"/>
        <v>-5.7870370370370905E-3</v>
      </c>
      <c r="P53" s="589">
        <f t="shared" si="3"/>
        <v>2.2702702702702693E-2</v>
      </c>
      <c r="Q53" s="589">
        <f t="shared" si="3"/>
        <v>-0.14285714285714302</v>
      </c>
    </row>
    <row r="54" spans="2:17" x14ac:dyDescent="0.3">
      <c r="B54" s="586">
        <v>45299</v>
      </c>
      <c r="C54" s="421">
        <v>18906.919999999998</v>
      </c>
      <c r="D54" s="421"/>
      <c r="E54" s="57">
        <v>30.8</v>
      </c>
      <c r="F54" s="57">
        <v>4.2</v>
      </c>
      <c r="G54" s="57">
        <v>11.7</v>
      </c>
      <c r="H54" s="57">
        <v>14.76</v>
      </c>
      <c r="I54" s="57">
        <v>17.34</v>
      </c>
      <c r="J54" s="57">
        <v>2.64</v>
      </c>
      <c r="K54" s="589">
        <f t="shared" si="4"/>
        <v>2.1518046967228699E-2</v>
      </c>
      <c r="L54" s="589">
        <f t="shared" si="3"/>
        <v>6.2068965517241503E-2</v>
      </c>
      <c r="M54" s="589">
        <f t="shared" si="3"/>
        <v>-0.13223140495867758</v>
      </c>
      <c r="N54" s="593">
        <f t="shared" si="3"/>
        <v>-7.1428571428571508E-2</v>
      </c>
      <c r="O54" s="589">
        <f t="shared" si="3"/>
        <v>-0.14086146682188594</v>
      </c>
      <c r="P54" s="589">
        <f t="shared" si="3"/>
        <v>-8.3509513742071939E-2</v>
      </c>
      <c r="Q54" s="589">
        <f t="shared" si="3"/>
        <v>-4.3478260869565077E-2</v>
      </c>
    </row>
    <row r="55" spans="2:17" x14ac:dyDescent="0.3">
      <c r="B55" s="586">
        <v>45300</v>
      </c>
      <c r="C55" s="421">
        <v>19324.93</v>
      </c>
      <c r="D55" s="421"/>
      <c r="E55" s="57">
        <v>30.2</v>
      </c>
      <c r="F55" s="57">
        <v>4.2949999999999999</v>
      </c>
      <c r="G55" s="57">
        <v>11.3</v>
      </c>
      <c r="H55" s="57">
        <v>14.96</v>
      </c>
      <c r="I55" s="57">
        <v>16.7</v>
      </c>
      <c r="J55" s="57">
        <v>2.2799999999999998</v>
      </c>
      <c r="K55" s="589">
        <f t="shared" si="4"/>
        <v>2.210883634140326E-2</v>
      </c>
      <c r="L55" s="589">
        <f t="shared" si="3"/>
        <v>-1.9480519480519543E-2</v>
      </c>
      <c r="M55" s="589">
        <f t="shared" si="3"/>
        <v>2.2619047619047539E-2</v>
      </c>
      <c r="N55" s="593">
        <f t="shared" si="3"/>
        <v>-3.4188034188034067E-2</v>
      </c>
      <c r="O55" s="589">
        <f t="shared" si="3"/>
        <v>1.3550135501354976E-2</v>
      </c>
      <c r="P55" s="589">
        <f t="shared" si="3"/>
        <v>-3.6908881199538723E-2</v>
      </c>
      <c r="Q55" s="589">
        <f t="shared" si="3"/>
        <v>-0.13636363636363646</v>
      </c>
    </row>
    <row r="56" spans="2:17" x14ac:dyDescent="0.3">
      <c r="B56" s="586">
        <v>45301</v>
      </c>
      <c r="C56" s="421">
        <v>19077.54</v>
      </c>
      <c r="D56" s="421"/>
      <c r="E56" s="57">
        <v>28</v>
      </c>
      <c r="F56" s="57">
        <v>4.0999999999999996</v>
      </c>
      <c r="G56" s="57">
        <v>11.5</v>
      </c>
      <c r="H56" s="57">
        <v>12.76</v>
      </c>
      <c r="I56" s="57">
        <v>14.22</v>
      </c>
      <c r="J56" s="57">
        <v>1.87</v>
      </c>
      <c r="K56" s="589">
        <f t="shared" si="4"/>
        <v>-1.2801598763876432E-2</v>
      </c>
      <c r="L56" s="589">
        <f t="shared" si="3"/>
        <v>-7.2847682119205226E-2</v>
      </c>
      <c r="M56" s="589">
        <f t="shared" si="3"/>
        <v>-4.54016298020955E-2</v>
      </c>
      <c r="N56" s="593">
        <f t="shared" si="3"/>
        <v>1.7699115044247815E-2</v>
      </c>
      <c r="O56" s="589">
        <f t="shared" si="3"/>
        <v>-0.1470588235294118</v>
      </c>
      <c r="P56" s="589">
        <f t="shared" si="3"/>
        <v>-0.14850299401197598</v>
      </c>
      <c r="Q56" s="589">
        <f t="shared" si="3"/>
        <v>-0.17982456140350866</v>
      </c>
    </row>
    <row r="57" spans="2:17" x14ac:dyDescent="0.3">
      <c r="B57" s="586">
        <v>45302</v>
      </c>
      <c r="C57" s="421">
        <v>19626.45</v>
      </c>
      <c r="D57" s="421"/>
      <c r="E57" s="57">
        <v>27.8</v>
      </c>
      <c r="F57" s="57">
        <v>4.0999999999999996</v>
      </c>
      <c r="G57" s="57">
        <v>13</v>
      </c>
      <c r="H57" s="57">
        <v>13.52</v>
      </c>
      <c r="I57" s="57">
        <v>13.56</v>
      </c>
      <c r="J57" s="57">
        <v>1.91</v>
      </c>
      <c r="K57" s="589">
        <f t="shared" si="4"/>
        <v>2.8772577596482662E-2</v>
      </c>
      <c r="L57" s="589">
        <f t="shared" si="3"/>
        <v>-7.1428571428571175E-3</v>
      </c>
      <c r="M57" s="589">
        <f t="shared" si="3"/>
        <v>0</v>
      </c>
      <c r="N57" s="593">
        <f t="shared" si="3"/>
        <v>0.13043478260869557</v>
      </c>
      <c r="O57" s="589">
        <f t="shared" si="3"/>
        <v>5.9561128526645746E-2</v>
      </c>
      <c r="P57" s="589">
        <f t="shared" si="3"/>
        <v>-4.641350210970463E-2</v>
      </c>
      <c r="Q57" s="589">
        <f t="shared" si="3"/>
        <v>2.1390374331550666E-2</v>
      </c>
    </row>
    <row r="58" spans="2:17" x14ac:dyDescent="0.3">
      <c r="B58" s="586">
        <v>45303</v>
      </c>
      <c r="C58" s="421">
        <v>19909.14</v>
      </c>
      <c r="D58" s="421"/>
      <c r="E58" s="57">
        <v>29</v>
      </c>
      <c r="F58" s="57">
        <v>4.2</v>
      </c>
      <c r="G58" s="57">
        <v>9.5</v>
      </c>
      <c r="H58" s="57">
        <v>14.94</v>
      </c>
      <c r="I58" s="57">
        <v>14.78</v>
      </c>
      <c r="J58" s="57">
        <v>1.94</v>
      </c>
      <c r="K58" s="589">
        <f t="shared" si="4"/>
        <v>1.4403521778008743E-2</v>
      </c>
      <c r="L58" s="589">
        <f t="shared" si="3"/>
        <v>4.3165467625899234E-2</v>
      </c>
      <c r="M58" s="589">
        <f t="shared" si="3"/>
        <v>2.4390243902439046E-2</v>
      </c>
      <c r="N58" s="593">
        <f t="shared" si="3"/>
        <v>-0.26923076923076927</v>
      </c>
      <c r="O58" s="589">
        <f t="shared" si="3"/>
        <v>0.1050295857988166</v>
      </c>
      <c r="P58" s="589">
        <f t="shared" si="3"/>
        <v>8.9970501474926134E-2</v>
      </c>
      <c r="Q58" s="589">
        <f t="shared" si="3"/>
        <v>1.5706806282722585E-2</v>
      </c>
    </row>
    <row r="59" spans="2:17" x14ac:dyDescent="0.3">
      <c r="B59" s="586">
        <v>45658</v>
      </c>
      <c r="C59" s="421">
        <v>21732.05</v>
      </c>
      <c r="D59" s="421"/>
      <c r="E59" s="57">
        <v>29</v>
      </c>
      <c r="F59" s="57">
        <v>4.7350000000000003</v>
      </c>
      <c r="G59" s="57">
        <v>6.65</v>
      </c>
      <c r="H59" s="57">
        <v>16.579999999999998</v>
      </c>
      <c r="I59" s="57">
        <v>16.579999999999998</v>
      </c>
      <c r="J59" s="57">
        <v>2.54</v>
      </c>
      <c r="K59" s="589">
        <f t="shared" si="4"/>
        <v>9.156146372972418E-2</v>
      </c>
      <c r="L59" s="589">
        <f t="shared" si="3"/>
        <v>0</v>
      </c>
      <c r="M59" s="589">
        <f t="shared" si="3"/>
        <v>0.12738095238095237</v>
      </c>
      <c r="N59" s="593">
        <f t="shared" si="3"/>
        <v>-0.29999999999999993</v>
      </c>
      <c r="O59" s="589">
        <f t="shared" si="3"/>
        <v>0.10977242302543511</v>
      </c>
      <c r="P59" s="589">
        <f t="shared" si="3"/>
        <v>0.121786197564276</v>
      </c>
      <c r="Q59" s="589">
        <f t="shared" si="3"/>
        <v>0.30927835051546393</v>
      </c>
    </row>
    <row r="60" spans="2:17" x14ac:dyDescent="0.3">
      <c r="B60" s="586">
        <v>45659</v>
      </c>
      <c r="C60" s="421">
        <v>22551.43</v>
      </c>
      <c r="D60" s="421"/>
      <c r="E60" s="57">
        <v>29.4</v>
      </c>
      <c r="F60" s="57">
        <v>4.2149999999999999</v>
      </c>
      <c r="G60" s="57">
        <v>6.6</v>
      </c>
      <c r="H60" s="57">
        <v>15.36</v>
      </c>
      <c r="I60" s="57">
        <v>17.3</v>
      </c>
      <c r="J60" s="57">
        <v>2</v>
      </c>
      <c r="K60" s="589">
        <f t="shared" si="4"/>
        <v>3.7703760114669471E-2</v>
      </c>
      <c r="L60" s="589">
        <f t="shared" si="3"/>
        <v>1.379310344827589E-2</v>
      </c>
      <c r="M60" s="589">
        <f t="shared" si="3"/>
        <v>-0.10982048574445624</v>
      </c>
      <c r="N60" s="593">
        <f t="shared" si="3"/>
        <v>-7.5187969924812581E-3</v>
      </c>
      <c r="O60" s="589">
        <f t="shared" si="3"/>
        <v>-7.3582629674306288E-2</v>
      </c>
      <c r="P60" s="589">
        <f t="shared" si="3"/>
        <v>4.3425814234017146E-2</v>
      </c>
      <c r="Q60" s="589">
        <f t="shared" si="3"/>
        <v>-0.21259842519685046</v>
      </c>
    </row>
    <row r="61" spans="2:17" x14ac:dyDescent="0.3">
      <c r="B61" s="586">
        <v>45660</v>
      </c>
      <c r="C61" s="421">
        <v>22163.49</v>
      </c>
      <c r="D61" s="421"/>
      <c r="E61" s="57">
        <v>28.8</v>
      </c>
      <c r="F61" s="57">
        <v>4.6950000000000003</v>
      </c>
      <c r="G61" s="57">
        <v>7</v>
      </c>
      <c r="H61" s="57">
        <v>12.72</v>
      </c>
      <c r="I61" s="57">
        <v>16.28</v>
      </c>
      <c r="J61" s="57">
        <v>2.36</v>
      </c>
      <c r="K61" s="589">
        <f t="shared" si="4"/>
        <v>-1.720245678433685E-2</v>
      </c>
      <c r="L61" s="589">
        <f t="shared" si="3"/>
        <v>-2.0408163265306034E-2</v>
      </c>
      <c r="M61" s="589">
        <f t="shared" si="3"/>
        <v>0.11387900355871894</v>
      </c>
      <c r="N61" s="593">
        <f t="shared" si="3"/>
        <v>6.0606060606060552E-2</v>
      </c>
      <c r="O61" s="589">
        <f t="shared" si="3"/>
        <v>-0.17187499999999989</v>
      </c>
      <c r="P61" s="589">
        <f t="shared" si="3"/>
        <v>-5.8959537572254361E-2</v>
      </c>
      <c r="Q61" s="589">
        <f t="shared" si="3"/>
        <v>0.17999999999999994</v>
      </c>
    </row>
    <row r="62" spans="2:17" x14ac:dyDescent="0.3">
      <c r="B62" s="586">
        <v>45661</v>
      </c>
      <c r="C62" s="421">
        <v>21205.86</v>
      </c>
      <c r="D62" s="421"/>
      <c r="E62" s="57">
        <v>27.8</v>
      </c>
      <c r="F62" s="57">
        <v>4.6150000000000002</v>
      </c>
      <c r="G62" s="57">
        <v>6.9</v>
      </c>
      <c r="H62" s="57">
        <v>10.56</v>
      </c>
      <c r="I62" s="57">
        <v>15.32</v>
      </c>
      <c r="J62" s="57">
        <v>2.06</v>
      </c>
      <c r="K62" s="589">
        <f t="shared" si="4"/>
        <v>-4.3207545382067614E-2</v>
      </c>
      <c r="L62" s="589">
        <f t="shared" si="3"/>
        <v>-3.472222222222221E-2</v>
      </c>
      <c r="M62" s="589">
        <f t="shared" si="3"/>
        <v>-1.7039403620873306E-2</v>
      </c>
      <c r="N62" s="593">
        <f t="shared" si="3"/>
        <v>-1.4285714285714235E-2</v>
      </c>
      <c r="O62" s="589">
        <f t="shared" si="3"/>
        <v>-0.16981132075471694</v>
      </c>
      <c r="P62" s="589">
        <f t="shared" si="3"/>
        <v>-5.8968058968059012E-2</v>
      </c>
      <c r="Q62" s="589">
        <f t="shared" si="3"/>
        <v>-0.12711864406779649</v>
      </c>
    </row>
    <row r="63" spans="2:17" x14ac:dyDescent="0.3">
      <c r="B63" s="586"/>
      <c r="C63" s="421"/>
      <c r="D63" s="421"/>
      <c r="E63" s="500"/>
      <c r="F63" s="500"/>
      <c r="H63" s="500"/>
      <c r="I63" s="500"/>
      <c r="J63" s="500"/>
      <c r="K63" s="589"/>
      <c r="L63" s="589"/>
      <c r="M63" s="589"/>
      <c r="N63" s="594"/>
      <c r="O63" s="589"/>
      <c r="P63" s="589"/>
      <c r="Q63" s="589"/>
    </row>
    <row r="64" spans="2:17" x14ac:dyDescent="0.3">
      <c r="B64" s="586"/>
      <c r="C64" s="421"/>
      <c r="D64" s="421"/>
      <c r="E64" s="500"/>
      <c r="F64" s="500"/>
      <c r="G64" s="595"/>
      <c r="H64" s="500"/>
      <c r="I64" s="500"/>
      <c r="J64" s="500"/>
      <c r="K64" s="589"/>
      <c r="L64" s="589"/>
      <c r="M64" s="589"/>
      <c r="N64" s="594"/>
      <c r="O64" s="589"/>
      <c r="P64" s="589"/>
      <c r="Q64" s="589"/>
    </row>
    <row r="65" spans="2:17" x14ac:dyDescent="0.3">
      <c r="B65" s="586"/>
      <c r="C65" s="421"/>
      <c r="D65" s="421"/>
      <c r="E65" s="500"/>
      <c r="F65" s="500"/>
      <c r="G65" s="595"/>
      <c r="H65" s="500"/>
      <c r="I65" s="500"/>
      <c r="J65" s="500"/>
      <c r="K65" s="589"/>
      <c r="L65" s="589"/>
      <c r="M65" s="589"/>
      <c r="N65" s="594"/>
      <c r="O65" s="589"/>
      <c r="P65" s="589"/>
      <c r="Q65" s="589"/>
    </row>
    <row r="66" spans="2:17" x14ac:dyDescent="0.3">
      <c r="B66" s="586"/>
      <c r="C66" s="421"/>
      <c r="D66" s="421"/>
      <c r="E66" s="500"/>
      <c r="F66" s="500"/>
      <c r="G66" s="595"/>
      <c r="H66" s="500"/>
      <c r="I66" s="500"/>
      <c r="J66" s="500"/>
      <c r="K66" s="589"/>
      <c r="L66" s="589"/>
      <c r="M66" s="589"/>
      <c r="N66" s="594"/>
      <c r="O66" s="589"/>
      <c r="P66" s="589"/>
      <c r="Q66" s="589"/>
    </row>
    <row r="67" spans="2:17" x14ac:dyDescent="0.3">
      <c r="B67" s="586"/>
      <c r="C67" s="421"/>
      <c r="D67" s="421"/>
      <c r="E67" s="500"/>
      <c r="F67" s="500"/>
      <c r="G67" s="595"/>
      <c r="H67" s="500"/>
      <c r="I67" s="500"/>
      <c r="J67" s="500"/>
      <c r="K67" s="589"/>
      <c r="L67" s="589"/>
      <c r="M67" s="589"/>
      <c r="N67" s="594"/>
      <c r="O67" s="589"/>
      <c r="P67" s="589"/>
      <c r="Q67" s="589"/>
    </row>
    <row r="68" spans="2:17" x14ac:dyDescent="0.3">
      <c r="B68" s="586"/>
      <c r="C68" s="421"/>
      <c r="D68" s="421"/>
      <c r="E68" s="500"/>
      <c r="F68" s="500"/>
      <c r="G68" s="595"/>
      <c r="H68" s="500"/>
      <c r="I68" s="500"/>
      <c r="J68" s="500"/>
      <c r="K68" s="589"/>
      <c r="L68" s="589"/>
      <c r="M68" s="589"/>
      <c r="N68" s="594"/>
      <c r="O68" s="589"/>
      <c r="P68" s="589"/>
      <c r="Q68" s="589"/>
    </row>
    <row r="69" spans="2:17" x14ac:dyDescent="0.3">
      <c r="B69" s="586"/>
      <c r="C69" s="421"/>
      <c r="D69" s="421"/>
      <c r="E69" s="500"/>
      <c r="F69" s="500"/>
      <c r="G69" s="595"/>
      <c r="H69" s="500"/>
      <c r="I69" s="500"/>
      <c r="J69" s="500"/>
      <c r="K69" s="589"/>
      <c r="L69" s="589"/>
      <c r="M69" s="589"/>
      <c r="N69" s="594"/>
      <c r="O69" s="589"/>
      <c r="P69" s="589"/>
      <c r="Q69" s="589"/>
    </row>
    <row r="70" spans="2:17" x14ac:dyDescent="0.3">
      <c r="B70" s="586"/>
      <c r="C70" s="421"/>
      <c r="D70" s="421"/>
      <c r="E70" s="500"/>
      <c r="F70" s="500"/>
      <c r="G70" s="595"/>
      <c r="H70" s="500"/>
      <c r="I70" s="500"/>
      <c r="J70" s="500"/>
      <c r="K70" s="589"/>
      <c r="L70" s="589"/>
      <c r="M70" s="589"/>
      <c r="N70" s="594"/>
      <c r="O70" s="589"/>
      <c r="P70" s="589"/>
      <c r="Q70" s="589"/>
    </row>
    <row r="71" spans="2:17" x14ac:dyDescent="0.3">
      <c r="B71" s="586"/>
      <c r="C71" s="421"/>
      <c r="D71" s="421"/>
      <c r="E71" s="500"/>
      <c r="F71" s="500"/>
      <c r="G71" s="595"/>
      <c r="H71" s="500"/>
      <c r="I71" s="500"/>
      <c r="J71" s="500"/>
      <c r="K71" s="589"/>
      <c r="L71" s="589"/>
      <c r="M71" s="589"/>
      <c r="N71" s="594"/>
      <c r="O71" s="589"/>
      <c r="P71" s="589"/>
      <c r="Q71" s="589"/>
    </row>
    <row r="72" spans="2:17" x14ac:dyDescent="0.3">
      <c r="B72" s="586"/>
      <c r="C72" s="421"/>
      <c r="D72" s="421"/>
      <c r="E72" s="500"/>
      <c r="F72" s="500"/>
      <c r="G72" s="595"/>
      <c r="H72" s="500"/>
      <c r="I72" s="500"/>
      <c r="J72" s="500"/>
      <c r="K72" s="589"/>
      <c r="L72" s="589"/>
      <c r="M72" s="589"/>
      <c r="N72" s="594"/>
      <c r="O72" s="589"/>
      <c r="P72" s="589"/>
      <c r="Q72" s="589"/>
    </row>
    <row r="73" spans="2:17" x14ac:dyDescent="0.3">
      <c r="B73" s="586"/>
      <c r="C73" s="421"/>
      <c r="D73" s="421"/>
      <c r="E73" s="500"/>
      <c r="F73" s="500"/>
      <c r="G73" s="595"/>
      <c r="H73" s="500"/>
      <c r="I73" s="500"/>
      <c r="J73" s="500"/>
      <c r="K73" s="589"/>
      <c r="L73" s="589"/>
      <c r="M73" s="589"/>
      <c r="N73" s="594"/>
      <c r="O73" s="589"/>
      <c r="P73" s="589"/>
      <c r="Q73" s="589"/>
    </row>
    <row r="74" spans="2:17" x14ac:dyDescent="0.3">
      <c r="B74" s="586"/>
      <c r="C74" s="421"/>
      <c r="D74" s="421"/>
      <c r="E74" s="500"/>
      <c r="F74" s="500"/>
      <c r="G74" s="595"/>
      <c r="H74" s="500"/>
      <c r="I74" s="500"/>
      <c r="J74" s="500"/>
      <c r="K74" s="589"/>
      <c r="L74" s="589"/>
      <c r="M74" s="589"/>
      <c r="N74" s="594"/>
      <c r="O74" s="589"/>
      <c r="P74" s="589"/>
      <c r="Q74" s="589"/>
    </row>
    <row r="75" spans="2:17" x14ac:dyDescent="0.3">
      <c r="B75" s="586"/>
      <c r="C75" s="421"/>
      <c r="D75" s="421"/>
      <c r="E75" s="500"/>
      <c r="F75" s="500"/>
      <c r="G75" s="595"/>
      <c r="H75" s="500"/>
      <c r="I75" s="500"/>
      <c r="J75" s="500"/>
      <c r="K75" s="589"/>
      <c r="L75" s="589"/>
      <c r="M75" s="589"/>
      <c r="N75" s="594"/>
      <c r="O75" s="589"/>
      <c r="P75" s="589"/>
      <c r="Q75" s="589"/>
    </row>
    <row r="76" spans="2:17" x14ac:dyDescent="0.3">
      <c r="B76" s="586"/>
      <c r="C76" s="421"/>
      <c r="D76" s="421"/>
      <c r="E76" s="500"/>
      <c r="F76" s="500"/>
      <c r="G76" s="595"/>
      <c r="H76" s="500"/>
      <c r="I76" s="500"/>
      <c r="J76" s="500"/>
      <c r="K76" s="589"/>
      <c r="L76" s="589"/>
      <c r="M76" s="589"/>
      <c r="N76" s="594"/>
      <c r="O76" s="589"/>
      <c r="P76" s="589"/>
      <c r="Q76" s="589"/>
    </row>
    <row r="77" spans="2:17" x14ac:dyDescent="0.3">
      <c r="B77" s="586"/>
      <c r="C77" s="421"/>
      <c r="D77" s="421"/>
      <c r="E77" s="500"/>
      <c r="F77" s="500"/>
      <c r="G77" s="595"/>
      <c r="H77" s="500"/>
      <c r="I77" s="500"/>
      <c r="J77" s="500"/>
      <c r="K77" s="589"/>
      <c r="L77" s="589"/>
      <c r="M77" s="589"/>
      <c r="N77" s="594"/>
      <c r="O77" s="589"/>
      <c r="P77" s="589"/>
      <c r="Q77" s="589"/>
    </row>
    <row r="78" spans="2:17" x14ac:dyDescent="0.3">
      <c r="B78" s="586"/>
      <c r="C78" s="421"/>
      <c r="D78" s="421"/>
      <c r="E78" s="500"/>
      <c r="F78" s="500"/>
      <c r="G78" s="595"/>
      <c r="H78" s="500"/>
      <c r="I78" s="500"/>
      <c r="J78" s="500"/>
      <c r="K78" s="589"/>
      <c r="L78" s="589"/>
      <c r="M78" s="589"/>
      <c r="N78" s="594"/>
      <c r="O78" s="589"/>
      <c r="P78" s="589"/>
      <c r="Q78" s="589"/>
    </row>
    <row r="79" spans="2:17" x14ac:dyDescent="0.3">
      <c r="B79" s="586"/>
      <c r="C79" s="421"/>
      <c r="D79" s="421"/>
      <c r="E79" s="500"/>
      <c r="F79" s="500"/>
      <c r="G79" s="595"/>
      <c r="H79" s="500"/>
      <c r="I79" s="500"/>
      <c r="J79" s="500"/>
      <c r="K79" s="589"/>
      <c r="L79" s="589"/>
      <c r="M79" s="589"/>
      <c r="N79" s="594"/>
      <c r="O79" s="589"/>
      <c r="P79" s="589"/>
      <c r="Q79" s="589"/>
    </row>
    <row r="80" spans="2:17" x14ac:dyDescent="0.3">
      <c r="B80" s="586"/>
      <c r="C80" s="421"/>
      <c r="D80" s="421"/>
      <c r="E80" s="500"/>
      <c r="F80" s="500"/>
      <c r="G80" s="595"/>
      <c r="H80" s="500"/>
      <c r="I80" s="500"/>
      <c r="J80" s="500"/>
      <c r="K80" s="589"/>
      <c r="L80" s="589"/>
      <c r="M80" s="589"/>
      <c r="N80" s="594"/>
      <c r="O80" s="589"/>
      <c r="P80" s="589"/>
      <c r="Q80" s="589"/>
    </row>
    <row r="81" spans="2:17" x14ac:dyDescent="0.3">
      <c r="B81" s="586"/>
      <c r="C81" s="421"/>
      <c r="D81" s="421"/>
      <c r="E81" s="500"/>
      <c r="F81" s="500"/>
      <c r="G81" s="595"/>
      <c r="H81" s="500"/>
      <c r="I81" s="500"/>
      <c r="J81" s="500"/>
      <c r="K81" s="589"/>
      <c r="L81" s="589"/>
      <c r="M81" s="589"/>
      <c r="N81" s="594"/>
      <c r="O81" s="589"/>
      <c r="P81" s="589"/>
      <c r="Q81" s="589"/>
    </row>
    <row r="82" spans="2:17" x14ac:dyDescent="0.3">
      <c r="B82" s="586"/>
      <c r="C82" s="421"/>
      <c r="D82" s="421"/>
      <c r="E82" s="500"/>
      <c r="F82" s="500"/>
      <c r="G82" s="595"/>
      <c r="H82" s="500"/>
      <c r="I82" s="500"/>
      <c r="J82" s="500"/>
      <c r="K82" s="589"/>
      <c r="L82" s="589"/>
      <c r="M82" s="589"/>
      <c r="N82" s="594"/>
      <c r="O82" s="589"/>
      <c r="P82" s="589"/>
      <c r="Q82" s="589"/>
    </row>
    <row r="83" spans="2:17" x14ac:dyDescent="0.3">
      <c r="B83" s="586"/>
      <c r="C83" s="421"/>
      <c r="D83" s="421"/>
      <c r="E83" s="500"/>
      <c r="F83" s="500"/>
      <c r="G83" s="595"/>
      <c r="H83" s="500"/>
      <c r="I83" s="500"/>
      <c r="J83" s="500"/>
      <c r="K83" s="589"/>
      <c r="L83" s="589"/>
      <c r="M83" s="589"/>
      <c r="N83" s="594"/>
      <c r="O83" s="589"/>
      <c r="P83" s="589"/>
      <c r="Q83" s="589"/>
    </row>
    <row r="84" spans="2:17" x14ac:dyDescent="0.3">
      <c r="B84" s="586"/>
      <c r="C84" s="421"/>
      <c r="D84" s="421"/>
      <c r="E84" s="500"/>
      <c r="F84" s="500"/>
      <c r="G84" s="595"/>
      <c r="H84" s="500"/>
      <c r="I84" s="500"/>
      <c r="J84" s="500"/>
      <c r="K84" s="589"/>
      <c r="L84" s="589"/>
      <c r="M84" s="589"/>
      <c r="N84" s="594"/>
      <c r="O84" s="589"/>
      <c r="P84" s="589"/>
      <c r="Q84" s="589"/>
    </row>
    <row r="85" spans="2:17" x14ac:dyDescent="0.3">
      <c r="B85" s="586"/>
      <c r="C85" s="421"/>
      <c r="D85" s="421"/>
      <c r="E85" s="500"/>
      <c r="F85" s="500"/>
      <c r="G85" s="595"/>
      <c r="H85" s="500"/>
      <c r="I85" s="500"/>
      <c r="J85" s="500"/>
      <c r="K85" s="589"/>
      <c r="L85" s="589"/>
      <c r="M85" s="589"/>
      <c r="N85" s="594"/>
      <c r="O85" s="589"/>
      <c r="P85" s="589"/>
      <c r="Q85" s="589"/>
    </row>
    <row r="86" spans="2:17" x14ac:dyDescent="0.3">
      <c r="B86" s="586"/>
      <c r="C86" s="421"/>
      <c r="D86" s="421"/>
      <c r="E86" s="500"/>
      <c r="F86" s="500"/>
      <c r="G86" s="595"/>
      <c r="H86" s="500"/>
      <c r="I86" s="500"/>
      <c r="J86" s="500"/>
      <c r="K86" s="589"/>
      <c r="L86" s="589"/>
      <c r="M86" s="589"/>
      <c r="N86" s="594"/>
      <c r="O86" s="589"/>
      <c r="P86" s="589"/>
      <c r="Q86" s="589"/>
    </row>
    <row r="87" spans="2:17" x14ac:dyDescent="0.3">
      <c r="B87" s="586"/>
      <c r="C87" s="421"/>
      <c r="D87" s="421"/>
      <c r="E87" s="500"/>
      <c r="F87" s="500"/>
      <c r="G87" s="595"/>
      <c r="H87" s="500"/>
      <c r="I87" s="500"/>
      <c r="J87" s="500"/>
      <c r="K87" s="589"/>
      <c r="L87" s="589"/>
      <c r="M87" s="589"/>
      <c r="N87" s="594"/>
      <c r="O87" s="589"/>
      <c r="P87" s="589"/>
      <c r="Q87" s="589"/>
    </row>
    <row r="88" spans="2:17" x14ac:dyDescent="0.3">
      <c r="B88" s="586"/>
      <c r="C88" s="421"/>
      <c r="D88" s="421"/>
      <c r="E88" s="500"/>
      <c r="F88" s="500"/>
      <c r="G88" s="595"/>
      <c r="H88" s="500"/>
      <c r="I88" s="500"/>
      <c r="J88" s="500"/>
      <c r="K88" s="589"/>
      <c r="L88" s="589"/>
      <c r="M88" s="589"/>
      <c r="N88" s="594"/>
      <c r="O88" s="589"/>
      <c r="P88" s="589"/>
      <c r="Q88" s="589"/>
    </row>
    <row r="89" spans="2:17" x14ac:dyDescent="0.3">
      <c r="B89" s="586"/>
      <c r="C89" s="421"/>
      <c r="D89" s="421"/>
      <c r="E89" s="500"/>
      <c r="F89" s="500"/>
      <c r="G89" s="595"/>
      <c r="H89" s="500"/>
      <c r="I89" s="500"/>
      <c r="J89" s="500"/>
      <c r="K89" s="589"/>
      <c r="L89" s="589"/>
      <c r="M89" s="589"/>
      <c r="N89" s="594"/>
      <c r="O89" s="589"/>
      <c r="P89" s="589"/>
      <c r="Q89" s="589"/>
    </row>
    <row r="90" spans="2:17" x14ac:dyDescent="0.3">
      <c r="B90" s="586"/>
      <c r="C90" s="421"/>
      <c r="D90" s="421"/>
      <c r="E90" s="500"/>
      <c r="F90" s="500"/>
      <c r="G90" s="595"/>
      <c r="H90" s="500"/>
      <c r="I90" s="500"/>
      <c r="J90" s="500"/>
      <c r="K90" s="589"/>
      <c r="L90" s="589"/>
      <c r="M90" s="589"/>
      <c r="N90" s="594"/>
      <c r="O90" s="589"/>
      <c r="P90" s="589"/>
      <c r="Q90" s="589"/>
    </row>
    <row r="91" spans="2:17" x14ac:dyDescent="0.3">
      <c r="B91" s="586"/>
      <c r="C91" s="421"/>
      <c r="D91" s="421"/>
      <c r="E91" s="500"/>
      <c r="F91" s="500"/>
      <c r="G91" s="595"/>
      <c r="H91" s="500"/>
      <c r="I91" s="500"/>
      <c r="J91" s="500"/>
      <c r="K91" s="589"/>
      <c r="L91" s="589"/>
      <c r="M91" s="589"/>
      <c r="N91" s="594"/>
      <c r="O91" s="589"/>
      <c r="P91" s="589"/>
      <c r="Q91" s="589"/>
    </row>
    <row r="92" spans="2:17" x14ac:dyDescent="0.3">
      <c r="B92" s="586"/>
      <c r="C92" s="421"/>
      <c r="D92" s="421"/>
      <c r="E92" s="500"/>
      <c r="F92" s="500"/>
      <c r="G92" s="595"/>
      <c r="H92" s="500"/>
      <c r="I92" s="500"/>
      <c r="J92" s="500"/>
      <c r="K92" s="589"/>
      <c r="L92" s="589"/>
      <c r="M92" s="589"/>
      <c r="N92" s="594"/>
      <c r="O92" s="589"/>
      <c r="P92" s="589"/>
      <c r="Q92" s="589"/>
    </row>
    <row r="93" spans="2:17" x14ac:dyDescent="0.3">
      <c r="B93" s="586"/>
      <c r="C93" s="421"/>
      <c r="D93" s="421"/>
      <c r="E93" s="500"/>
      <c r="F93" s="500"/>
      <c r="G93" s="595"/>
      <c r="H93" s="500"/>
      <c r="I93" s="500"/>
      <c r="J93" s="500"/>
      <c r="K93" s="589"/>
      <c r="L93" s="589"/>
      <c r="M93" s="589"/>
      <c r="N93" s="594"/>
      <c r="O93" s="589"/>
      <c r="P93" s="589"/>
      <c r="Q93" s="589"/>
    </row>
    <row r="94" spans="2:17" x14ac:dyDescent="0.3">
      <c r="B94" s="586"/>
      <c r="C94" s="421"/>
      <c r="D94" s="421"/>
      <c r="E94" s="500"/>
      <c r="F94" s="500"/>
      <c r="G94" s="595"/>
      <c r="H94" s="500"/>
      <c r="I94" s="500"/>
      <c r="J94" s="500"/>
      <c r="K94" s="589"/>
      <c r="L94" s="589"/>
      <c r="M94" s="589"/>
      <c r="N94" s="594"/>
      <c r="O94" s="589"/>
      <c r="P94" s="589"/>
      <c r="Q94" s="589"/>
    </row>
    <row r="95" spans="2:17" x14ac:dyDescent="0.3">
      <c r="B95" s="586"/>
      <c r="C95" s="421"/>
      <c r="D95" s="421"/>
      <c r="E95" s="500"/>
      <c r="F95" s="500"/>
      <c r="G95" s="595"/>
      <c r="H95" s="500"/>
      <c r="I95" s="500"/>
      <c r="J95" s="500"/>
      <c r="K95" s="589"/>
      <c r="L95" s="589"/>
      <c r="M95" s="589"/>
      <c r="N95" s="594"/>
      <c r="O95" s="589"/>
      <c r="P95" s="589"/>
      <c r="Q95" s="589"/>
    </row>
    <row r="96" spans="2:17" x14ac:dyDescent="0.3">
      <c r="B96" s="586"/>
      <c r="C96" s="421"/>
      <c r="D96" s="421"/>
      <c r="E96" s="500"/>
      <c r="F96" s="500"/>
      <c r="G96" s="595"/>
      <c r="H96" s="500"/>
      <c r="I96" s="500"/>
      <c r="J96" s="500"/>
      <c r="K96" s="589"/>
      <c r="L96" s="589"/>
      <c r="M96" s="589"/>
      <c r="N96" s="594"/>
      <c r="O96" s="589"/>
      <c r="P96" s="589"/>
      <c r="Q96" s="589"/>
    </row>
    <row r="97" spans="2:17" x14ac:dyDescent="0.3">
      <c r="B97" s="586"/>
      <c r="C97" s="421"/>
      <c r="D97" s="421"/>
      <c r="E97" s="500"/>
      <c r="F97" s="500"/>
      <c r="G97" s="595"/>
      <c r="H97" s="500"/>
      <c r="I97" s="500"/>
      <c r="J97" s="500"/>
      <c r="K97" s="589"/>
      <c r="L97" s="589"/>
      <c r="M97" s="589"/>
      <c r="N97" s="594"/>
      <c r="O97" s="589"/>
      <c r="P97" s="589"/>
      <c r="Q97" s="589"/>
    </row>
    <row r="98" spans="2:17" x14ac:dyDescent="0.3">
      <c r="B98" s="586"/>
      <c r="C98" s="421"/>
      <c r="D98" s="421"/>
      <c r="E98" s="500"/>
      <c r="F98" s="500"/>
      <c r="G98" s="595"/>
      <c r="H98" s="500"/>
      <c r="I98" s="500"/>
      <c r="J98" s="500"/>
      <c r="K98" s="589"/>
      <c r="L98" s="589"/>
      <c r="M98" s="589"/>
      <c r="N98" s="594"/>
      <c r="O98" s="589"/>
      <c r="P98" s="589"/>
      <c r="Q98" s="589"/>
    </row>
    <row r="99" spans="2:17" x14ac:dyDescent="0.3">
      <c r="B99" s="586"/>
      <c r="C99" s="421"/>
      <c r="D99" s="421"/>
      <c r="E99" s="500"/>
      <c r="F99" s="500"/>
      <c r="G99" s="595"/>
      <c r="H99" s="500"/>
      <c r="I99" s="500"/>
      <c r="J99" s="500"/>
      <c r="K99" s="589"/>
      <c r="L99" s="589"/>
      <c r="M99" s="589"/>
      <c r="N99" s="594"/>
      <c r="O99" s="589"/>
      <c r="P99" s="589"/>
      <c r="Q99" s="589"/>
    </row>
    <row r="100" spans="2:17" x14ac:dyDescent="0.3">
      <c r="B100" s="586"/>
      <c r="C100" s="421"/>
      <c r="D100" s="421"/>
      <c r="E100" s="500"/>
      <c r="F100" s="500"/>
      <c r="G100" s="595"/>
      <c r="H100" s="500"/>
      <c r="I100" s="500"/>
      <c r="J100" s="500"/>
      <c r="K100" s="589"/>
      <c r="L100" s="589"/>
      <c r="M100" s="589"/>
      <c r="N100" s="594"/>
      <c r="O100" s="589"/>
      <c r="P100" s="589"/>
      <c r="Q100" s="589"/>
    </row>
    <row r="101" spans="2:17" x14ac:dyDescent="0.3">
      <c r="B101" s="586"/>
      <c r="C101" s="421"/>
      <c r="D101" s="421"/>
      <c r="E101" s="500"/>
      <c r="F101" s="500"/>
      <c r="G101" s="595"/>
      <c r="H101" s="500"/>
      <c r="I101" s="500"/>
      <c r="J101" s="500"/>
      <c r="K101" s="589"/>
      <c r="L101" s="589"/>
      <c r="M101" s="589"/>
      <c r="N101" s="594"/>
      <c r="O101" s="589"/>
      <c r="P101" s="589"/>
      <c r="Q101" s="589"/>
    </row>
    <row r="102" spans="2:17" x14ac:dyDescent="0.3">
      <c r="B102" s="586"/>
      <c r="C102" s="421"/>
      <c r="D102" s="421"/>
      <c r="E102" s="500"/>
      <c r="F102" s="500"/>
      <c r="G102" s="595"/>
      <c r="H102" s="500"/>
      <c r="I102" s="500"/>
      <c r="J102" s="500"/>
      <c r="K102" s="589"/>
      <c r="L102" s="589"/>
      <c r="M102" s="589"/>
      <c r="N102" s="594"/>
      <c r="O102" s="589"/>
      <c r="P102" s="589"/>
      <c r="Q102" s="589"/>
    </row>
    <row r="103" spans="2:17" x14ac:dyDescent="0.3">
      <c r="B103" s="586"/>
      <c r="C103" s="421"/>
      <c r="D103" s="421"/>
      <c r="E103" s="500"/>
      <c r="F103" s="500"/>
      <c r="G103" s="595"/>
      <c r="H103" s="500"/>
      <c r="I103" s="500"/>
      <c r="J103" s="500"/>
      <c r="K103" s="589"/>
      <c r="L103" s="589"/>
      <c r="M103" s="589"/>
      <c r="N103" s="594"/>
      <c r="O103" s="589"/>
      <c r="P103" s="589"/>
      <c r="Q103" s="589"/>
    </row>
    <row r="104" spans="2:17" x14ac:dyDescent="0.3">
      <c r="B104" s="586"/>
      <c r="C104" s="421"/>
      <c r="D104" s="421"/>
      <c r="E104" s="500"/>
      <c r="F104" s="500"/>
      <c r="G104" s="595"/>
      <c r="H104" s="500"/>
      <c r="I104" s="500"/>
      <c r="J104" s="500"/>
      <c r="K104" s="589"/>
      <c r="L104" s="589"/>
      <c r="M104" s="589"/>
      <c r="N104" s="594"/>
      <c r="O104" s="589"/>
      <c r="P104" s="589"/>
      <c r="Q104" s="589"/>
    </row>
    <row r="105" spans="2:17" x14ac:dyDescent="0.3">
      <c r="B105" s="586"/>
      <c r="C105" s="421"/>
      <c r="D105" s="421"/>
      <c r="E105" s="500"/>
      <c r="F105" s="500"/>
      <c r="G105" s="595"/>
      <c r="H105" s="500"/>
      <c r="I105" s="500"/>
      <c r="J105" s="500"/>
      <c r="K105" s="589"/>
      <c r="L105" s="589"/>
      <c r="M105" s="589"/>
      <c r="N105" s="594"/>
      <c r="O105" s="589"/>
      <c r="P105" s="589"/>
      <c r="Q105" s="589"/>
    </row>
    <row r="106" spans="2:17" x14ac:dyDescent="0.3">
      <c r="B106" s="586"/>
      <c r="C106" s="421"/>
      <c r="D106" s="421"/>
      <c r="E106" s="500"/>
      <c r="F106" s="500"/>
      <c r="G106" s="595"/>
      <c r="H106" s="500"/>
      <c r="I106" s="500"/>
      <c r="J106" s="500"/>
      <c r="K106" s="589"/>
      <c r="L106" s="589"/>
      <c r="M106" s="589"/>
      <c r="N106" s="594"/>
      <c r="O106" s="589"/>
      <c r="P106" s="589"/>
      <c r="Q106" s="589"/>
    </row>
    <row r="107" spans="2:17" x14ac:dyDescent="0.3">
      <c r="B107" s="586"/>
      <c r="C107" s="421"/>
      <c r="D107" s="421"/>
      <c r="E107" s="500"/>
      <c r="F107" s="500"/>
      <c r="G107" s="595"/>
      <c r="H107" s="500"/>
      <c r="I107" s="500"/>
      <c r="J107" s="500"/>
      <c r="K107" s="589"/>
      <c r="L107" s="589"/>
      <c r="M107" s="589"/>
      <c r="N107" s="594"/>
      <c r="O107" s="589"/>
      <c r="P107" s="589"/>
      <c r="Q107" s="589"/>
    </row>
    <row r="108" spans="2:17" x14ac:dyDescent="0.3">
      <c r="B108" s="586"/>
      <c r="C108" s="421"/>
      <c r="D108" s="421"/>
      <c r="E108" s="500"/>
      <c r="F108" s="500"/>
      <c r="G108" s="595"/>
      <c r="H108" s="500"/>
      <c r="I108" s="500"/>
      <c r="J108" s="500"/>
      <c r="K108" s="589"/>
      <c r="L108" s="589"/>
      <c r="M108" s="589"/>
      <c r="N108" s="594"/>
      <c r="O108" s="589"/>
      <c r="P108" s="589"/>
      <c r="Q108" s="589"/>
    </row>
    <row r="109" spans="2:17" x14ac:dyDescent="0.3">
      <c r="B109" s="586"/>
      <c r="C109" s="421"/>
      <c r="D109" s="421"/>
      <c r="E109" s="500"/>
      <c r="F109" s="500"/>
      <c r="G109" s="595"/>
      <c r="H109" s="500"/>
      <c r="I109" s="500"/>
      <c r="J109" s="500"/>
      <c r="K109" s="589"/>
      <c r="L109" s="589"/>
      <c r="M109" s="589"/>
      <c r="N109" s="594"/>
      <c r="O109" s="589"/>
      <c r="P109" s="589"/>
      <c r="Q109" s="589"/>
    </row>
    <row r="110" spans="2:17" x14ac:dyDescent="0.3">
      <c r="B110" s="586"/>
      <c r="C110" s="421"/>
      <c r="D110" s="421"/>
      <c r="E110" s="500"/>
      <c r="F110" s="500"/>
      <c r="G110" s="595"/>
      <c r="H110" s="500"/>
      <c r="I110" s="500"/>
      <c r="J110" s="500"/>
      <c r="K110" s="589"/>
      <c r="L110" s="589"/>
      <c r="M110" s="589"/>
      <c r="N110" s="594"/>
      <c r="O110" s="589"/>
      <c r="P110" s="589"/>
      <c r="Q110" s="589"/>
    </row>
    <row r="111" spans="2:17" x14ac:dyDescent="0.3">
      <c r="B111" s="586"/>
      <c r="C111" s="421"/>
      <c r="D111" s="421"/>
      <c r="E111" s="500"/>
      <c r="F111" s="500"/>
      <c r="G111" s="595"/>
      <c r="H111" s="500"/>
      <c r="I111" s="500"/>
      <c r="J111" s="500"/>
      <c r="K111" s="589"/>
      <c r="L111" s="589"/>
      <c r="M111" s="589"/>
      <c r="N111" s="594"/>
      <c r="O111" s="589"/>
      <c r="P111" s="589"/>
      <c r="Q111" s="589"/>
    </row>
    <row r="112" spans="2:17" x14ac:dyDescent="0.3">
      <c r="B112" s="586"/>
      <c r="C112" s="421"/>
      <c r="D112" s="421"/>
      <c r="E112" s="500"/>
      <c r="F112" s="500"/>
      <c r="G112" s="595"/>
      <c r="H112" s="500"/>
      <c r="I112" s="500"/>
      <c r="J112" s="500"/>
      <c r="K112" s="589"/>
      <c r="L112" s="589"/>
      <c r="M112" s="589"/>
      <c r="N112" s="594"/>
      <c r="O112" s="589"/>
      <c r="P112" s="589"/>
      <c r="Q112" s="589"/>
    </row>
    <row r="113" spans="2:17" x14ac:dyDescent="0.3">
      <c r="B113" s="586"/>
      <c r="C113" s="421"/>
      <c r="D113" s="421"/>
      <c r="E113" s="500"/>
      <c r="F113" s="500"/>
      <c r="G113" s="595"/>
      <c r="H113" s="500"/>
      <c r="I113" s="500"/>
      <c r="J113" s="500"/>
      <c r="K113" s="589"/>
      <c r="L113" s="589"/>
      <c r="M113" s="589"/>
      <c r="N113" s="594"/>
      <c r="O113" s="589"/>
      <c r="P113" s="589"/>
      <c r="Q113" s="589"/>
    </row>
    <row r="114" spans="2:17" x14ac:dyDescent="0.3">
      <c r="B114" s="586"/>
      <c r="C114" s="421"/>
      <c r="D114" s="421"/>
      <c r="E114" s="500"/>
      <c r="F114" s="500"/>
      <c r="G114" s="595"/>
      <c r="H114" s="500"/>
      <c r="I114" s="500"/>
      <c r="J114" s="500"/>
      <c r="K114" s="589"/>
      <c r="L114" s="589"/>
      <c r="M114" s="589"/>
      <c r="N114" s="594"/>
      <c r="O114" s="589"/>
      <c r="P114" s="589"/>
      <c r="Q114" s="589"/>
    </row>
    <row r="115" spans="2:17" x14ac:dyDescent="0.3">
      <c r="B115" s="586"/>
      <c r="C115" s="421"/>
      <c r="D115" s="421"/>
      <c r="E115" s="500"/>
      <c r="F115" s="500"/>
      <c r="G115" s="595"/>
      <c r="H115" s="500"/>
      <c r="I115" s="500"/>
      <c r="J115" s="500"/>
      <c r="K115" s="589"/>
      <c r="L115" s="589"/>
      <c r="M115" s="589"/>
      <c r="N115" s="594"/>
      <c r="O115" s="589"/>
      <c r="P115" s="589"/>
      <c r="Q115" s="589"/>
    </row>
    <row r="116" spans="2:17" x14ac:dyDescent="0.3">
      <c r="B116" s="586"/>
      <c r="C116" s="421"/>
      <c r="D116" s="421"/>
      <c r="E116" s="500"/>
      <c r="F116" s="500"/>
      <c r="G116" s="595"/>
      <c r="H116" s="500"/>
      <c r="I116" s="500"/>
      <c r="J116" s="500"/>
      <c r="K116" s="589"/>
      <c r="L116" s="589"/>
      <c r="M116" s="589"/>
      <c r="N116" s="594"/>
      <c r="O116" s="589"/>
      <c r="P116" s="589"/>
      <c r="Q116" s="589"/>
    </row>
    <row r="117" spans="2:17" x14ac:dyDescent="0.3">
      <c r="B117" s="586"/>
      <c r="C117" s="421"/>
      <c r="D117" s="421"/>
      <c r="E117" s="500"/>
      <c r="F117" s="500"/>
      <c r="G117" s="595"/>
      <c r="H117" s="500"/>
      <c r="I117" s="500"/>
      <c r="J117" s="500"/>
      <c r="K117" s="589"/>
      <c r="L117" s="589"/>
      <c r="M117" s="589"/>
      <c r="N117" s="594"/>
      <c r="O117" s="589"/>
      <c r="P117" s="589"/>
      <c r="Q117" s="589"/>
    </row>
    <row r="118" spans="2:17" x14ac:dyDescent="0.3">
      <c r="B118" s="586"/>
      <c r="C118" s="421"/>
      <c r="D118" s="421"/>
      <c r="E118" s="500"/>
      <c r="F118" s="500"/>
      <c r="G118" s="595"/>
      <c r="H118" s="500"/>
      <c r="I118" s="500"/>
      <c r="J118" s="500"/>
      <c r="K118" s="589"/>
      <c r="L118" s="589"/>
      <c r="M118" s="589"/>
      <c r="N118" s="594"/>
      <c r="O118" s="589"/>
      <c r="P118" s="589"/>
      <c r="Q118" s="589"/>
    </row>
    <row r="119" spans="2:17" x14ac:dyDescent="0.3">
      <c r="B119" s="586"/>
      <c r="C119" s="421"/>
      <c r="D119" s="421"/>
      <c r="E119" s="500"/>
      <c r="F119" s="500"/>
      <c r="G119" s="595"/>
      <c r="H119" s="500"/>
      <c r="I119" s="500"/>
      <c r="J119" s="500"/>
      <c r="K119" s="589"/>
      <c r="L119" s="589"/>
      <c r="M119" s="589"/>
      <c r="N119" s="594"/>
      <c r="O119" s="589"/>
      <c r="P119" s="589"/>
      <c r="Q119" s="589"/>
    </row>
    <row r="120" spans="2:17" x14ac:dyDescent="0.3">
      <c r="B120" s="586"/>
      <c r="C120" s="421"/>
      <c r="D120" s="421"/>
      <c r="E120" s="500"/>
      <c r="F120" s="500"/>
      <c r="G120" s="595"/>
      <c r="H120" s="500"/>
      <c r="I120" s="500"/>
      <c r="J120" s="500"/>
      <c r="K120" s="589"/>
      <c r="L120" s="589"/>
      <c r="M120" s="589"/>
      <c r="N120" s="594"/>
      <c r="O120" s="589"/>
      <c r="P120" s="589"/>
      <c r="Q120" s="589"/>
    </row>
    <row r="121" spans="2:17" x14ac:dyDescent="0.3">
      <c r="B121" s="586"/>
      <c r="C121" s="421"/>
      <c r="D121" s="421"/>
      <c r="E121" s="500"/>
      <c r="F121" s="500"/>
      <c r="G121" s="595"/>
      <c r="H121" s="500"/>
      <c r="I121" s="500"/>
      <c r="J121" s="500"/>
      <c r="K121" s="589"/>
      <c r="L121" s="589"/>
      <c r="M121" s="589"/>
      <c r="N121" s="594"/>
      <c r="O121" s="589"/>
      <c r="P121" s="589"/>
      <c r="Q121" s="589"/>
    </row>
    <row r="122" spans="2:17" x14ac:dyDescent="0.3">
      <c r="B122" s="586"/>
      <c r="C122" s="421"/>
      <c r="D122" s="421"/>
      <c r="E122" s="500"/>
      <c r="F122" s="500"/>
      <c r="G122" s="595"/>
      <c r="H122" s="500"/>
      <c r="I122" s="500"/>
      <c r="J122" s="500"/>
      <c r="K122" s="589"/>
      <c r="L122" s="589"/>
      <c r="M122" s="589"/>
      <c r="N122" s="594"/>
      <c r="O122" s="589"/>
      <c r="P122" s="589"/>
      <c r="Q122" s="589"/>
    </row>
    <row r="123" spans="2:17" x14ac:dyDescent="0.3">
      <c r="B123" s="586"/>
      <c r="C123" s="421"/>
      <c r="D123" s="421"/>
      <c r="E123" s="500"/>
      <c r="F123" s="500"/>
      <c r="G123" s="595"/>
      <c r="H123" s="500"/>
      <c r="I123" s="500"/>
      <c r="J123" s="500"/>
      <c r="K123" s="589"/>
      <c r="L123" s="589"/>
      <c r="M123" s="589"/>
      <c r="N123" s="594"/>
      <c r="O123" s="589"/>
      <c r="P123" s="589"/>
      <c r="Q123" s="589"/>
    </row>
    <row r="124" spans="2:17" x14ac:dyDescent="0.3">
      <c r="B124" s="586"/>
      <c r="C124" s="421"/>
      <c r="D124" s="421"/>
      <c r="E124" s="500"/>
      <c r="F124" s="500"/>
      <c r="G124" s="595"/>
      <c r="H124" s="500"/>
      <c r="I124" s="500"/>
      <c r="J124" s="500"/>
      <c r="K124" s="589"/>
      <c r="L124" s="589"/>
      <c r="M124" s="589"/>
      <c r="N124" s="594"/>
      <c r="O124" s="589"/>
      <c r="P124" s="589"/>
      <c r="Q124" s="589"/>
    </row>
    <row r="125" spans="2:17" x14ac:dyDescent="0.3">
      <c r="B125" s="586"/>
      <c r="C125" s="421"/>
      <c r="D125" s="421"/>
      <c r="E125" s="500"/>
      <c r="F125" s="500"/>
      <c r="G125" s="595"/>
      <c r="H125" s="500"/>
      <c r="I125" s="500"/>
      <c r="J125" s="500"/>
      <c r="K125" s="589"/>
      <c r="L125" s="589"/>
      <c r="M125" s="589"/>
      <c r="N125" s="594"/>
      <c r="O125" s="589"/>
      <c r="P125" s="589"/>
      <c r="Q125" s="589"/>
    </row>
    <row r="126" spans="2:17" x14ac:dyDescent="0.3">
      <c r="B126" s="586"/>
      <c r="C126" s="421"/>
      <c r="D126" s="421"/>
      <c r="E126" s="500"/>
      <c r="F126" s="500"/>
      <c r="G126" s="595"/>
      <c r="H126" s="500"/>
      <c r="I126" s="500"/>
      <c r="J126" s="500"/>
      <c r="K126" s="589"/>
      <c r="L126" s="589"/>
      <c r="M126" s="589"/>
      <c r="N126" s="594"/>
      <c r="O126" s="589"/>
      <c r="P126" s="589"/>
      <c r="Q126" s="589"/>
    </row>
    <row r="127" spans="2:17" x14ac:dyDescent="0.3">
      <c r="B127" s="586"/>
      <c r="C127" s="421"/>
      <c r="D127" s="421"/>
      <c r="E127" s="500"/>
      <c r="F127" s="500"/>
      <c r="G127" s="595"/>
      <c r="H127" s="500"/>
      <c r="I127" s="500"/>
      <c r="J127" s="500"/>
      <c r="K127" s="589"/>
      <c r="L127" s="589"/>
      <c r="M127" s="589"/>
      <c r="N127" s="594"/>
      <c r="O127" s="589"/>
      <c r="P127" s="589"/>
      <c r="Q127" s="589"/>
    </row>
    <row r="128" spans="2:17" x14ac:dyDescent="0.3">
      <c r="B128" s="586"/>
      <c r="C128" s="421"/>
      <c r="D128" s="421"/>
      <c r="E128" s="500"/>
      <c r="F128" s="500"/>
      <c r="G128" s="595"/>
      <c r="H128" s="500"/>
      <c r="I128" s="500"/>
      <c r="J128" s="500"/>
      <c r="K128" s="589"/>
      <c r="L128" s="589"/>
      <c r="M128" s="589"/>
      <c r="N128" s="594"/>
      <c r="O128" s="589"/>
      <c r="P128" s="589"/>
      <c r="Q128" s="589"/>
    </row>
    <row r="129" spans="2:17" x14ac:dyDescent="0.3">
      <c r="B129" s="586"/>
      <c r="C129" s="421"/>
      <c r="D129" s="421"/>
      <c r="E129" s="500"/>
      <c r="F129" s="500"/>
      <c r="G129" s="595"/>
      <c r="H129" s="500"/>
      <c r="I129" s="500"/>
      <c r="J129" s="500"/>
      <c r="K129" s="589"/>
      <c r="L129" s="589"/>
      <c r="M129" s="589"/>
      <c r="N129" s="594"/>
      <c r="O129" s="589"/>
      <c r="P129" s="589"/>
      <c r="Q129" s="589"/>
    </row>
    <row r="130" spans="2:17" x14ac:dyDescent="0.3">
      <c r="B130" s="586"/>
      <c r="C130" s="421"/>
      <c r="D130" s="421"/>
      <c r="E130" s="500"/>
      <c r="F130" s="500"/>
      <c r="G130" s="595"/>
      <c r="H130" s="500"/>
      <c r="I130" s="500"/>
      <c r="J130" s="500"/>
      <c r="K130" s="589"/>
      <c r="L130" s="589"/>
      <c r="M130" s="589"/>
      <c r="N130" s="594"/>
      <c r="O130" s="589"/>
      <c r="P130" s="589"/>
      <c r="Q130" s="589"/>
    </row>
    <row r="131" spans="2:17" x14ac:dyDescent="0.3">
      <c r="B131" s="586"/>
      <c r="C131" s="421"/>
      <c r="D131" s="421"/>
      <c r="E131" s="500"/>
      <c r="F131" s="500"/>
      <c r="G131" s="595"/>
      <c r="H131" s="500"/>
      <c r="I131" s="500"/>
      <c r="J131" s="500"/>
      <c r="K131" s="589"/>
      <c r="L131" s="589"/>
      <c r="M131" s="589"/>
      <c r="N131" s="594"/>
      <c r="O131" s="589"/>
      <c r="P131" s="589"/>
      <c r="Q131" s="589"/>
    </row>
    <row r="132" spans="2:17" x14ac:dyDescent="0.3">
      <c r="B132" s="586"/>
      <c r="C132" s="421"/>
      <c r="D132" s="421"/>
      <c r="E132" s="500"/>
      <c r="F132" s="500"/>
      <c r="G132" s="595"/>
      <c r="H132" s="500"/>
      <c r="I132" s="500"/>
      <c r="J132" s="500"/>
      <c r="K132" s="589"/>
      <c r="L132" s="589"/>
      <c r="M132" s="589"/>
      <c r="N132" s="594"/>
      <c r="O132" s="589"/>
      <c r="P132" s="589"/>
      <c r="Q132" s="589"/>
    </row>
    <row r="133" spans="2:17" x14ac:dyDescent="0.3">
      <c r="B133" s="586"/>
      <c r="C133" s="421"/>
      <c r="D133" s="421"/>
      <c r="E133" s="500"/>
      <c r="F133" s="500"/>
      <c r="G133" s="595"/>
      <c r="H133" s="500"/>
      <c r="I133" s="500"/>
      <c r="J133" s="500"/>
      <c r="K133" s="589"/>
      <c r="L133" s="589"/>
      <c r="M133" s="589"/>
      <c r="N133" s="594"/>
      <c r="O133" s="589"/>
      <c r="P133" s="589"/>
      <c r="Q133" s="589"/>
    </row>
    <row r="134" spans="2:17" x14ac:dyDescent="0.3">
      <c r="B134" s="586"/>
      <c r="C134" s="421"/>
      <c r="D134" s="421"/>
      <c r="E134" s="500"/>
      <c r="F134" s="500"/>
      <c r="G134" s="595"/>
      <c r="H134" s="500"/>
      <c r="I134" s="500"/>
      <c r="J134" s="500"/>
      <c r="K134" s="589"/>
      <c r="L134" s="589"/>
      <c r="M134" s="589"/>
      <c r="N134" s="594"/>
      <c r="O134" s="589"/>
      <c r="P134" s="589"/>
      <c r="Q134" s="589"/>
    </row>
    <row r="135" spans="2:17" x14ac:dyDescent="0.3">
      <c r="B135" s="586"/>
      <c r="C135" s="421"/>
      <c r="D135" s="421"/>
      <c r="E135" s="500"/>
      <c r="F135" s="500"/>
      <c r="G135" s="595"/>
      <c r="H135" s="500"/>
      <c r="I135" s="500"/>
      <c r="J135" s="500"/>
      <c r="K135" s="589"/>
      <c r="L135" s="589"/>
      <c r="M135" s="589"/>
      <c r="N135" s="594"/>
      <c r="O135" s="589"/>
      <c r="P135" s="589"/>
      <c r="Q135" s="589"/>
    </row>
    <row r="136" spans="2:17" x14ac:dyDescent="0.3">
      <c r="B136" s="586"/>
      <c r="C136" s="421"/>
      <c r="D136" s="421"/>
      <c r="E136" s="500"/>
      <c r="F136" s="500"/>
      <c r="G136" s="595"/>
      <c r="H136" s="500"/>
      <c r="I136" s="500"/>
      <c r="J136" s="500"/>
      <c r="K136" s="589"/>
      <c r="L136" s="589"/>
      <c r="M136" s="589"/>
      <c r="N136" s="594"/>
      <c r="O136" s="589"/>
      <c r="P136" s="589"/>
      <c r="Q136" s="589"/>
    </row>
    <row r="137" spans="2:17" x14ac:dyDescent="0.3">
      <c r="B137" s="586"/>
      <c r="C137" s="421"/>
      <c r="D137" s="421"/>
      <c r="E137" s="500"/>
      <c r="F137" s="500"/>
      <c r="G137" s="595"/>
      <c r="H137" s="500"/>
      <c r="I137" s="500"/>
      <c r="J137" s="500"/>
      <c r="K137" s="589"/>
      <c r="L137" s="589"/>
      <c r="M137" s="589"/>
      <c r="N137" s="594"/>
      <c r="O137" s="589"/>
      <c r="P137" s="589"/>
      <c r="Q137" s="589"/>
    </row>
    <row r="138" spans="2:17" x14ac:dyDescent="0.3">
      <c r="B138" s="586"/>
      <c r="C138" s="421"/>
      <c r="D138" s="421"/>
      <c r="E138" s="500"/>
      <c r="F138" s="500"/>
      <c r="G138" s="595"/>
      <c r="H138" s="500"/>
      <c r="I138" s="500"/>
      <c r="J138" s="500"/>
      <c r="K138" s="589"/>
      <c r="L138" s="589"/>
      <c r="M138" s="589"/>
      <c r="N138" s="594"/>
      <c r="O138" s="589"/>
      <c r="P138" s="589"/>
      <c r="Q138" s="589"/>
    </row>
    <row r="139" spans="2:17" x14ac:dyDescent="0.3">
      <c r="B139" s="586"/>
      <c r="C139" s="421"/>
      <c r="D139" s="421"/>
      <c r="E139" s="500"/>
      <c r="F139" s="500"/>
      <c r="G139" s="595"/>
      <c r="H139" s="500"/>
      <c r="I139" s="500"/>
      <c r="J139" s="500"/>
      <c r="K139" s="589"/>
      <c r="L139" s="589"/>
      <c r="M139" s="589"/>
      <c r="N139" s="594"/>
      <c r="O139" s="589"/>
      <c r="P139" s="589"/>
      <c r="Q139" s="589"/>
    </row>
    <row r="140" spans="2:17" x14ac:dyDescent="0.3">
      <c r="B140" s="586"/>
      <c r="C140" s="421"/>
      <c r="D140" s="421"/>
      <c r="E140" s="500"/>
      <c r="F140" s="500"/>
      <c r="G140" s="595"/>
      <c r="H140" s="500"/>
      <c r="I140" s="500"/>
      <c r="J140" s="500"/>
      <c r="K140" s="589"/>
      <c r="L140" s="589"/>
      <c r="M140" s="589"/>
      <c r="N140" s="594"/>
      <c r="O140" s="589"/>
      <c r="P140" s="589"/>
      <c r="Q140" s="589"/>
    </row>
    <row r="141" spans="2:17" x14ac:dyDescent="0.3">
      <c r="B141" s="586"/>
      <c r="C141" s="421"/>
      <c r="D141" s="421"/>
      <c r="E141" s="500"/>
      <c r="F141" s="500"/>
      <c r="G141" s="595"/>
      <c r="H141" s="500"/>
      <c r="I141" s="500"/>
      <c r="J141" s="500"/>
      <c r="K141" s="589"/>
      <c r="L141" s="589"/>
      <c r="M141" s="589"/>
      <c r="N141" s="594"/>
      <c r="O141" s="589"/>
      <c r="P141" s="589"/>
      <c r="Q141" s="589"/>
    </row>
    <row r="142" spans="2:17" x14ac:dyDescent="0.3">
      <c r="B142" s="586"/>
      <c r="C142" s="421"/>
      <c r="D142" s="421"/>
      <c r="E142" s="500"/>
      <c r="F142" s="500"/>
      <c r="G142" s="595"/>
      <c r="H142" s="500"/>
      <c r="I142" s="500"/>
      <c r="J142" s="500"/>
      <c r="K142" s="589"/>
      <c r="L142" s="589"/>
      <c r="M142" s="589"/>
      <c r="N142" s="594"/>
      <c r="O142" s="589"/>
      <c r="P142" s="589"/>
      <c r="Q142" s="589"/>
    </row>
    <row r="143" spans="2:17" x14ac:dyDescent="0.3">
      <c r="B143" s="586"/>
      <c r="C143" s="421"/>
      <c r="D143" s="421"/>
      <c r="E143" s="500"/>
      <c r="F143" s="500"/>
      <c r="G143" s="595"/>
      <c r="H143" s="500"/>
      <c r="I143" s="500"/>
      <c r="J143" s="500"/>
      <c r="K143" s="589"/>
      <c r="L143" s="589"/>
      <c r="M143" s="589"/>
      <c r="N143" s="594"/>
      <c r="O143" s="589"/>
      <c r="P143" s="589"/>
      <c r="Q143" s="589"/>
    </row>
    <row r="144" spans="2:17" x14ac:dyDescent="0.3">
      <c r="B144" s="586"/>
      <c r="C144" s="421"/>
      <c r="D144" s="421"/>
      <c r="E144" s="500"/>
      <c r="F144" s="500"/>
      <c r="G144" s="595"/>
      <c r="H144" s="500"/>
      <c r="I144" s="500"/>
      <c r="J144" s="500"/>
      <c r="K144" s="589"/>
      <c r="L144" s="589"/>
      <c r="M144" s="589"/>
      <c r="N144" s="594"/>
      <c r="O144" s="589"/>
      <c r="P144" s="589"/>
      <c r="Q144" s="589"/>
    </row>
    <row r="145" spans="2:17" x14ac:dyDescent="0.3">
      <c r="B145" s="586"/>
      <c r="C145" s="421"/>
      <c r="D145" s="421"/>
      <c r="E145" s="500"/>
      <c r="F145" s="500"/>
      <c r="G145" s="595"/>
      <c r="H145" s="500"/>
      <c r="I145" s="500"/>
      <c r="J145" s="500"/>
      <c r="K145" s="589"/>
      <c r="L145" s="589"/>
      <c r="M145" s="589"/>
      <c r="N145" s="594"/>
      <c r="O145" s="589"/>
      <c r="P145" s="589"/>
      <c r="Q145" s="589"/>
    </row>
    <row r="146" spans="2:17" x14ac:dyDescent="0.3">
      <c r="B146" s="586"/>
      <c r="C146" s="421"/>
      <c r="D146" s="421"/>
      <c r="E146" s="500"/>
      <c r="F146" s="500"/>
      <c r="G146" s="595"/>
      <c r="H146" s="500"/>
      <c r="I146" s="500"/>
      <c r="J146" s="500"/>
      <c r="K146" s="589"/>
      <c r="L146" s="589"/>
      <c r="M146" s="589"/>
      <c r="N146" s="594"/>
      <c r="O146" s="589"/>
      <c r="P146" s="589"/>
      <c r="Q146" s="589"/>
    </row>
    <row r="147" spans="2:17" x14ac:dyDescent="0.3">
      <c r="B147" s="586"/>
      <c r="C147" s="421"/>
      <c r="D147" s="421"/>
      <c r="E147" s="500"/>
      <c r="F147" s="500"/>
      <c r="G147" s="595"/>
      <c r="H147" s="500"/>
      <c r="I147" s="500"/>
      <c r="J147" s="500"/>
      <c r="K147" s="589"/>
      <c r="L147" s="589"/>
      <c r="M147" s="589"/>
      <c r="N147" s="594"/>
      <c r="O147" s="589"/>
      <c r="P147" s="589"/>
      <c r="Q147" s="589"/>
    </row>
    <row r="148" spans="2:17" x14ac:dyDescent="0.3">
      <c r="B148" s="586"/>
      <c r="C148" s="421"/>
      <c r="D148" s="421"/>
      <c r="E148" s="500"/>
      <c r="F148" s="500"/>
      <c r="G148" s="595"/>
      <c r="H148" s="500"/>
      <c r="I148" s="500"/>
      <c r="J148" s="500"/>
      <c r="K148" s="589"/>
      <c r="L148" s="589"/>
      <c r="M148" s="589"/>
      <c r="N148" s="594"/>
      <c r="O148" s="589"/>
      <c r="P148" s="589"/>
      <c r="Q148" s="589"/>
    </row>
    <row r="149" spans="2:17" x14ac:dyDescent="0.3">
      <c r="B149" s="586"/>
      <c r="C149" s="421"/>
      <c r="D149" s="421"/>
      <c r="E149" s="500"/>
      <c r="F149" s="500"/>
      <c r="G149" s="595"/>
      <c r="H149" s="500"/>
      <c r="I149" s="500"/>
      <c r="J149" s="500"/>
      <c r="K149" s="589"/>
      <c r="L149" s="589"/>
      <c r="M149" s="589"/>
      <c r="N149" s="594"/>
      <c r="O149" s="589"/>
      <c r="P149" s="589"/>
      <c r="Q149" s="589"/>
    </row>
    <row r="150" spans="2:17" x14ac:dyDescent="0.3">
      <c r="B150" s="586"/>
      <c r="C150" s="421"/>
      <c r="D150" s="421"/>
      <c r="E150" s="500"/>
      <c r="F150" s="500"/>
      <c r="G150" s="595"/>
      <c r="H150" s="500"/>
      <c r="I150" s="500"/>
      <c r="J150" s="500"/>
      <c r="K150" s="589"/>
      <c r="L150" s="589"/>
      <c r="M150" s="589"/>
      <c r="N150" s="594"/>
      <c r="O150" s="589"/>
      <c r="P150" s="589"/>
      <c r="Q150" s="589"/>
    </row>
    <row r="151" spans="2:17" x14ac:dyDescent="0.3">
      <c r="B151" s="586"/>
      <c r="C151" s="421"/>
      <c r="D151" s="421"/>
      <c r="E151" s="500"/>
      <c r="F151" s="500"/>
      <c r="G151" s="595"/>
      <c r="H151" s="500"/>
      <c r="I151" s="500"/>
      <c r="J151" s="500"/>
      <c r="K151" s="589"/>
      <c r="L151" s="589"/>
      <c r="M151" s="589"/>
      <c r="N151" s="594"/>
      <c r="O151" s="589"/>
      <c r="P151" s="589"/>
      <c r="Q151" s="589"/>
    </row>
    <row r="152" spans="2:17" x14ac:dyDescent="0.3">
      <c r="B152" s="586"/>
      <c r="C152" s="421"/>
      <c r="D152" s="421"/>
      <c r="E152" s="500"/>
      <c r="F152" s="500"/>
      <c r="G152" s="595"/>
      <c r="H152" s="500"/>
      <c r="I152" s="500"/>
      <c r="J152" s="500"/>
      <c r="K152" s="589"/>
      <c r="L152" s="589"/>
      <c r="M152" s="589"/>
      <c r="N152" s="594"/>
      <c r="O152" s="589"/>
      <c r="P152" s="589"/>
      <c r="Q152" s="589"/>
    </row>
    <row r="153" spans="2:17" x14ac:dyDescent="0.3">
      <c r="B153" s="586"/>
      <c r="C153" s="421"/>
      <c r="D153" s="421"/>
      <c r="E153" s="500"/>
      <c r="F153" s="500"/>
      <c r="G153" s="595"/>
      <c r="H153" s="500"/>
      <c r="I153" s="500"/>
      <c r="J153" s="500"/>
      <c r="K153" s="589"/>
      <c r="L153" s="589"/>
      <c r="M153" s="589"/>
      <c r="N153" s="594"/>
      <c r="O153" s="589"/>
      <c r="P153" s="589"/>
      <c r="Q153" s="589"/>
    </row>
    <row r="154" spans="2:17" x14ac:dyDescent="0.3">
      <c r="B154" s="586"/>
      <c r="C154" s="421"/>
      <c r="D154" s="421"/>
      <c r="E154" s="500"/>
      <c r="F154" s="500"/>
      <c r="G154" s="595"/>
      <c r="H154" s="500"/>
      <c r="I154" s="500"/>
      <c r="J154" s="500"/>
      <c r="K154" s="589"/>
      <c r="L154" s="589"/>
      <c r="M154" s="589"/>
      <c r="N154" s="594"/>
      <c r="O154" s="589"/>
      <c r="P154" s="589"/>
      <c r="Q154" s="589"/>
    </row>
    <row r="155" spans="2:17" x14ac:dyDescent="0.3">
      <c r="B155" s="586"/>
      <c r="C155" s="421"/>
      <c r="D155" s="421"/>
      <c r="E155" s="500"/>
      <c r="F155" s="500"/>
      <c r="G155" s="595"/>
      <c r="H155" s="500"/>
      <c r="I155" s="500"/>
      <c r="J155" s="500"/>
      <c r="K155" s="589"/>
      <c r="L155" s="589"/>
      <c r="M155" s="589"/>
      <c r="N155" s="594"/>
      <c r="O155" s="589"/>
      <c r="P155" s="589"/>
      <c r="Q155" s="589"/>
    </row>
    <row r="156" spans="2:17" x14ac:dyDescent="0.3">
      <c r="B156" s="586"/>
      <c r="C156" s="421"/>
      <c r="D156" s="421"/>
      <c r="E156" s="500"/>
      <c r="F156" s="500"/>
      <c r="G156" s="595"/>
      <c r="H156" s="500"/>
      <c r="I156" s="500"/>
      <c r="J156" s="500"/>
      <c r="K156" s="589"/>
      <c r="L156" s="589"/>
      <c r="M156" s="589"/>
      <c r="N156" s="594"/>
      <c r="O156" s="589"/>
      <c r="P156" s="589"/>
      <c r="Q156" s="589"/>
    </row>
    <row r="157" spans="2:17" x14ac:dyDescent="0.3">
      <c r="B157" s="586"/>
      <c r="C157" s="421"/>
      <c r="D157" s="421"/>
      <c r="E157" s="500"/>
      <c r="F157" s="500"/>
      <c r="G157" s="595"/>
      <c r="H157" s="500"/>
      <c r="I157" s="500"/>
      <c r="J157" s="500"/>
      <c r="K157" s="589"/>
      <c r="L157" s="589"/>
      <c r="M157" s="589"/>
      <c r="N157" s="594"/>
      <c r="O157" s="589"/>
      <c r="P157" s="589"/>
      <c r="Q157" s="589"/>
    </row>
    <row r="158" spans="2:17" x14ac:dyDescent="0.3">
      <c r="B158" s="586"/>
      <c r="C158" s="421"/>
      <c r="D158" s="421"/>
      <c r="E158" s="500"/>
      <c r="F158" s="500"/>
      <c r="G158" s="595"/>
      <c r="H158" s="500"/>
      <c r="I158" s="500"/>
      <c r="J158" s="500"/>
      <c r="K158" s="589"/>
      <c r="L158" s="589"/>
      <c r="M158" s="589"/>
      <c r="N158" s="594"/>
      <c r="O158" s="589"/>
      <c r="P158" s="589"/>
      <c r="Q158" s="589"/>
    </row>
    <row r="159" spans="2:17" x14ac:dyDescent="0.3">
      <c r="B159" s="586"/>
      <c r="C159" s="421"/>
      <c r="D159" s="421"/>
      <c r="E159" s="500"/>
      <c r="F159" s="500"/>
      <c r="G159" s="595"/>
      <c r="H159" s="500"/>
      <c r="I159" s="500"/>
      <c r="J159" s="500"/>
      <c r="K159" s="589"/>
      <c r="L159" s="589"/>
      <c r="M159" s="589"/>
      <c r="N159" s="594"/>
      <c r="O159" s="589"/>
      <c r="P159" s="589"/>
      <c r="Q159" s="589"/>
    </row>
    <row r="160" spans="2:17" x14ac:dyDescent="0.3">
      <c r="B160" s="586"/>
      <c r="C160" s="421"/>
      <c r="D160" s="421"/>
      <c r="E160" s="500"/>
      <c r="F160" s="500"/>
      <c r="G160" s="595"/>
      <c r="H160" s="500"/>
      <c r="I160" s="500"/>
      <c r="J160" s="500"/>
      <c r="K160" s="589"/>
      <c r="L160" s="589"/>
      <c r="M160" s="589"/>
      <c r="N160" s="594"/>
      <c r="O160" s="589"/>
      <c r="P160" s="589"/>
      <c r="Q160" s="589"/>
    </row>
    <row r="161" spans="2:17" x14ac:dyDescent="0.3">
      <c r="B161" s="586"/>
      <c r="C161" s="421"/>
      <c r="D161" s="421"/>
      <c r="E161" s="500"/>
      <c r="F161" s="500"/>
      <c r="G161" s="595"/>
      <c r="H161" s="500"/>
      <c r="I161" s="500"/>
      <c r="J161" s="500"/>
      <c r="K161" s="589"/>
      <c r="L161" s="589"/>
      <c r="M161" s="589"/>
      <c r="N161" s="594"/>
      <c r="O161" s="589"/>
      <c r="P161" s="589"/>
      <c r="Q161" s="589"/>
    </row>
    <row r="162" spans="2:17" x14ac:dyDescent="0.3">
      <c r="B162" s="586"/>
      <c r="C162" s="421"/>
      <c r="D162" s="421"/>
      <c r="E162" s="500"/>
      <c r="F162" s="500"/>
      <c r="G162" s="595"/>
      <c r="H162" s="500"/>
      <c r="I162" s="500"/>
      <c r="J162" s="500"/>
      <c r="K162" s="589"/>
      <c r="L162" s="589"/>
      <c r="M162" s="589"/>
      <c r="N162" s="594"/>
      <c r="O162" s="589"/>
      <c r="P162" s="589"/>
      <c r="Q162" s="589"/>
    </row>
    <row r="163" spans="2:17" x14ac:dyDescent="0.3">
      <c r="B163" s="586"/>
      <c r="C163" s="421"/>
      <c r="D163" s="421"/>
      <c r="E163" s="500"/>
      <c r="F163" s="500"/>
      <c r="G163" s="595"/>
      <c r="H163" s="500"/>
      <c r="I163" s="500"/>
      <c r="J163" s="500"/>
      <c r="K163" s="589"/>
      <c r="L163" s="589"/>
      <c r="M163" s="589"/>
      <c r="N163" s="594"/>
      <c r="O163" s="589"/>
      <c r="P163" s="589"/>
      <c r="Q163" s="589"/>
    </row>
    <row r="164" spans="2:17" x14ac:dyDescent="0.3">
      <c r="B164" s="586"/>
      <c r="C164" s="421"/>
      <c r="D164" s="421"/>
      <c r="E164" s="500"/>
      <c r="F164" s="500"/>
      <c r="G164" s="595"/>
      <c r="H164" s="500"/>
      <c r="I164" s="500"/>
      <c r="J164" s="500"/>
      <c r="K164" s="589"/>
      <c r="L164" s="589"/>
      <c r="M164" s="589"/>
      <c r="N164" s="594"/>
      <c r="O164" s="589"/>
      <c r="P164" s="589"/>
      <c r="Q164" s="589"/>
    </row>
    <row r="165" spans="2:17" x14ac:dyDescent="0.3">
      <c r="B165" s="586"/>
      <c r="C165" s="421"/>
      <c r="D165" s="421"/>
      <c r="E165" s="500"/>
      <c r="F165" s="500"/>
      <c r="G165" s="595"/>
      <c r="H165" s="500"/>
      <c r="I165" s="500"/>
      <c r="J165" s="500"/>
      <c r="K165" s="589"/>
      <c r="L165" s="589"/>
      <c r="M165" s="589"/>
      <c r="N165" s="594"/>
      <c r="O165" s="589"/>
      <c r="P165" s="589"/>
      <c r="Q165" s="589"/>
    </row>
    <row r="166" spans="2:17" x14ac:dyDescent="0.3">
      <c r="B166" s="586"/>
      <c r="C166" s="421"/>
      <c r="D166" s="421"/>
      <c r="E166" s="500"/>
      <c r="F166" s="500"/>
      <c r="G166" s="595"/>
      <c r="H166" s="500"/>
      <c r="I166" s="500"/>
      <c r="J166" s="500"/>
      <c r="K166" s="589"/>
      <c r="L166" s="589"/>
      <c r="M166" s="589"/>
      <c r="N166" s="594"/>
      <c r="O166" s="589"/>
      <c r="P166" s="589"/>
      <c r="Q166" s="589"/>
    </row>
    <row r="167" spans="2:17" x14ac:dyDescent="0.3">
      <c r="B167" s="586"/>
      <c r="C167" s="421"/>
      <c r="D167" s="421"/>
      <c r="E167" s="500"/>
      <c r="F167" s="500"/>
      <c r="G167" s="595"/>
      <c r="H167" s="500"/>
      <c r="I167" s="500"/>
      <c r="J167" s="500"/>
      <c r="K167" s="589"/>
      <c r="L167" s="589"/>
      <c r="M167" s="589"/>
      <c r="N167" s="594"/>
      <c r="O167" s="589"/>
      <c r="P167" s="589"/>
      <c r="Q167" s="589"/>
    </row>
    <row r="168" spans="2:17" x14ac:dyDescent="0.3">
      <c r="B168" s="586"/>
      <c r="C168" s="421"/>
      <c r="D168" s="421"/>
      <c r="E168" s="500"/>
      <c r="F168" s="500"/>
      <c r="G168" s="595"/>
      <c r="H168" s="500"/>
      <c r="I168" s="500"/>
      <c r="J168" s="500"/>
      <c r="K168" s="589"/>
      <c r="L168" s="589"/>
      <c r="M168" s="589"/>
      <c r="N168" s="594"/>
      <c r="O168" s="589"/>
      <c r="P168" s="589"/>
      <c r="Q168" s="589"/>
    </row>
    <row r="169" spans="2:17" x14ac:dyDescent="0.3">
      <c r="B169" s="586"/>
      <c r="C169" s="421"/>
      <c r="D169" s="421"/>
      <c r="E169" s="500"/>
      <c r="F169" s="500"/>
      <c r="G169" s="595"/>
      <c r="H169" s="500"/>
      <c r="I169" s="500"/>
      <c r="J169" s="500"/>
      <c r="K169" s="589"/>
      <c r="L169" s="589"/>
      <c r="M169" s="589"/>
      <c r="N169" s="594"/>
      <c r="O169" s="589"/>
      <c r="P169" s="589"/>
      <c r="Q169" s="589"/>
    </row>
    <row r="170" spans="2:17" x14ac:dyDescent="0.3">
      <c r="B170" s="586"/>
      <c r="C170" s="421"/>
      <c r="D170" s="421"/>
      <c r="E170" s="500"/>
      <c r="F170" s="500"/>
      <c r="G170" s="595"/>
      <c r="H170" s="500"/>
      <c r="I170" s="500"/>
      <c r="J170" s="500"/>
      <c r="K170" s="589"/>
      <c r="L170" s="589"/>
      <c r="M170" s="589"/>
      <c r="N170" s="594"/>
      <c r="O170" s="589"/>
      <c r="P170" s="589"/>
      <c r="Q170" s="589"/>
    </row>
    <row r="171" spans="2:17" x14ac:dyDescent="0.3">
      <c r="B171" s="586"/>
      <c r="C171" s="421"/>
      <c r="D171" s="421"/>
      <c r="E171" s="500"/>
      <c r="F171" s="500"/>
      <c r="G171" s="595"/>
      <c r="H171" s="500"/>
      <c r="I171" s="500"/>
      <c r="J171" s="500"/>
      <c r="K171" s="589"/>
      <c r="L171" s="589"/>
      <c r="M171" s="589"/>
      <c r="N171" s="594"/>
      <c r="O171" s="589"/>
      <c r="P171" s="589"/>
      <c r="Q171" s="589"/>
    </row>
    <row r="172" spans="2:17" x14ac:dyDescent="0.3">
      <c r="B172" s="586"/>
      <c r="C172" s="421"/>
      <c r="D172" s="421"/>
      <c r="E172" s="500"/>
      <c r="F172" s="500"/>
      <c r="G172" s="595"/>
      <c r="H172" s="500"/>
      <c r="I172" s="500"/>
      <c r="J172" s="500"/>
      <c r="K172" s="589"/>
      <c r="L172" s="589"/>
      <c r="M172" s="589"/>
      <c r="N172" s="594"/>
      <c r="O172" s="589"/>
      <c r="P172" s="589"/>
      <c r="Q172" s="589"/>
    </row>
    <row r="173" spans="2:17" x14ac:dyDescent="0.3">
      <c r="B173" s="586"/>
      <c r="C173" s="421"/>
      <c r="D173" s="421"/>
      <c r="E173" s="500"/>
      <c r="F173" s="500"/>
      <c r="G173" s="595"/>
      <c r="H173" s="500"/>
      <c r="I173" s="500"/>
      <c r="J173" s="500"/>
      <c r="K173" s="589"/>
      <c r="L173" s="589"/>
      <c r="M173" s="589"/>
      <c r="N173" s="594"/>
      <c r="O173" s="589"/>
      <c r="P173" s="589"/>
      <c r="Q173" s="589"/>
    </row>
    <row r="174" spans="2:17" x14ac:dyDescent="0.3">
      <c r="B174" s="586"/>
      <c r="C174" s="421"/>
      <c r="D174" s="421"/>
      <c r="E174" s="500"/>
      <c r="F174" s="500"/>
      <c r="G174" s="595"/>
      <c r="H174" s="500"/>
      <c r="I174" s="500"/>
      <c r="J174" s="500"/>
      <c r="K174" s="589"/>
      <c r="L174" s="589"/>
      <c r="M174" s="589"/>
      <c r="N174" s="594"/>
      <c r="O174" s="589"/>
      <c r="P174" s="589"/>
      <c r="Q174" s="589"/>
    </row>
    <row r="175" spans="2:17" x14ac:dyDescent="0.3">
      <c r="B175" s="586"/>
      <c r="C175" s="421"/>
      <c r="D175" s="421"/>
      <c r="E175" s="500"/>
      <c r="F175" s="500"/>
      <c r="G175" s="595"/>
      <c r="H175" s="500"/>
      <c r="I175" s="500"/>
      <c r="J175" s="500"/>
      <c r="K175" s="589"/>
      <c r="L175" s="589"/>
      <c r="M175" s="589"/>
      <c r="N175" s="594"/>
      <c r="O175" s="589"/>
      <c r="P175" s="589"/>
      <c r="Q175" s="589"/>
    </row>
    <row r="176" spans="2:17" x14ac:dyDescent="0.3">
      <c r="B176" s="586"/>
      <c r="C176" s="421"/>
      <c r="D176" s="421"/>
      <c r="E176" s="500"/>
      <c r="F176" s="500"/>
      <c r="G176" s="595"/>
      <c r="H176" s="500"/>
      <c r="I176" s="500"/>
      <c r="J176" s="500"/>
      <c r="K176" s="589"/>
      <c r="L176" s="589"/>
      <c r="M176" s="589"/>
      <c r="N176" s="594"/>
      <c r="O176" s="589"/>
      <c r="P176" s="589"/>
      <c r="Q176" s="589"/>
    </row>
    <row r="177" spans="2:17" x14ac:dyDescent="0.3">
      <c r="B177" s="586"/>
      <c r="C177" s="421"/>
      <c r="D177" s="421"/>
      <c r="E177" s="500"/>
      <c r="F177" s="500"/>
      <c r="G177" s="595"/>
      <c r="H177" s="500"/>
      <c r="I177" s="500"/>
      <c r="J177" s="500"/>
      <c r="K177" s="589"/>
      <c r="L177" s="589"/>
      <c r="M177" s="589"/>
      <c r="N177" s="594"/>
      <c r="O177" s="589"/>
      <c r="P177" s="589"/>
      <c r="Q177" s="589"/>
    </row>
    <row r="178" spans="2:17" x14ac:dyDescent="0.3">
      <c r="B178" s="586"/>
      <c r="C178" s="421"/>
      <c r="D178" s="421"/>
      <c r="E178" s="500"/>
      <c r="F178" s="500"/>
      <c r="G178" s="595"/>
      <c r="H178" s="500"/>
      <c r="I178" s="500"/>
      <c r="J178" s="500"/>
      <c r="K178" s="589"/>
      <c r="L178" s="589"/>
      <c r="M178" s="589"/>
      <c r="N178" s="594"/>
      <c r="O178" s="589"/>
      <c r="P178" s="589"/>
      <c r="Q178" s="589"/>
    </row>
    <row r="179" spans="2:17" x14ac:dyDescent="0.3">
      <c r="B179" s="586"/>
      <c r="C179" s="421"/>
      <c r="D179" s="421"/>
      <c r="E179" s="500"/>
      <c r="F179" s="500"/>
      <c r="G179" s="595"/>
      <c r="H179" s="500"/>
      <c r="I179" s="500"/>
      <c r="J179" s="500"/>
      <c r="K179" s="589"/>
      <c r="L179" s="589"/>
      <c r="M179" s="589"/>
      <c r="N179" s="594"/>
      <c r="O179" s="589"/>
      <c r="P179" s="589"/>
      <c r="Q179" s="589"/>
    </row>
    <row r="180" spans="2:17" x14ac:dyDescent="0.3">
      <c r="B180" s="586"/>
      <c r="C180" s="421"/>
      <c r="D180" s="421"/>
      <c r="E180" s="500"/>
      <c r="F180" s="500"/>
      <c r="G180" s="595"/>
      <c r="H180" s="500"/>
      <c r="I180" s="500"/>
      <c r="J180" s="500"/>
      <c r="K180" s="589"/>
      <c r="L180" s="589"/>
      <c r="M180" s="589"/>
      <c r="N180" s="594"/>
      <c r="O180" s="589"/>
      <c r="P180" s="589"/>
      <c r="Q180" s="589"/>
    </row>
    <row r="181" spans="2:17" x14ac:dyDescent="0.3">
      <c r="B181" s="586"/>
      <c r="C181" s="421"/>
      <c r="D181" s="421"/>
      <c r="E181" s="500"/>
      <c r="F181" s="500"/>
      <c r="G181" s="595"/>
      <c r="H181" s="500"/>
      <c r="I181" s="500"/>
      <c r="J181" s="500"/>
      <c r="K181" s="589"/>
      <c r="L181" s="589"/>
      <c r="M181" s="589"/>
      <c r="N181" s="594"/>
      <c r="O181" s="589"/>
      <c r="P181" s="589"/>
      <c r="Q181" s="589"/>
    </row>
    <row r="182" spans="2:17" x14ac:dyDescent="0.3">
      <c r="B182" s="586"/>
      <c r="C182" s="421"/>
      <c r="D182" s="421"/>
      <c r="E182" s="500"/>
      <c r="F182" s="500"/>
      <c r="G182" s="595"/>
      <c r="H182" s="500"/>
      <c r="I182" s="500"/>
      <c r="J182" s="500"/>
      <c r="K182" s="589"/>
      <c r="L182" s="589"/>
      <c r="M182" s="589"/>
      <c r="N182" s="594"/>
      <c r="O182" s="589"/>
      <c r="P182" s="589"/>
      <c r="Q182" s="589"/>
    </row>
    <row r="183" spans="2:17" x14ac:dyDescent="0.3">
      <c r="B183" s="586"/>
      <c r="C183" s="421"/>
      <c r="D183" s="421"/>
      <c r="E183" s="500"/>
      <c r="F183" s="500"/>
      <c r="G183" s="595"/>
      <c r="H183" s="500"/>
      <c r="I183" s="500"/>
      <c r="J183" s="500"/>
      <c r="K183" s="589"/>
      <c r="L183" s="589"/>
      <c r="M183" s="589"/>
      <c r="N183" s="594"/>
      <c r="O183" s="589"/>
      <c r="P183" s="589"/>
      <c r="Q183" s="589"/>
    </row>
    <row r="184" spans="2:17" x14ac:dyDescent="0.3">
      <c r="B184" s="586"/>
      <c r="C184" s="421"/>
      <c r="D184" s="421"/>
      <c r="E184" s="500"/>
      <c r="F184" s="500"/>
      <c r="G184" s="595"/>
      <c r="H184" s="500"/>
      <c r="I184" s="500"/>
      <c r="J184" s="500"/>
      <c r="K184" s="589"/>
      <c r="L184" s="589"/>
      <c r="M184" s="589"/>
      <c r="N184" s="594"/>
      <c r="O184" s="589"/>
      <c r="P184" s="589"/>
      <c r="Q184" s="589"/>
    </row>
    <row r="185" spans="2:17" x14ac:dyDescent="0.3">
      <c r="B185" s="586"/>
      <c r="C185" s="421"/>
      <c r="D185" s="421"/>
      <c r="E185" s="500"/>
      <c r="F185" s="500"/>
      <c r="G185" s="595"/>
      <c r="H185" s="500"/>
      <c r="I185" s="500"/>
      <c r="J185" s="500"/>
      <c r="K185" s="589"/>
      <c r="L185" s="589"/>
      <c r="M185" s="589"/>
      <c r="N185" s="594"/>
      <c r="O185" s="589"/>
      <c r="P185" s="589"/>
      <c r="Q185" s="589"/>
    </row>
    <row r="186" spans="2:17" x14ac:dyDescent="0.3">
      <c r="B186" s="586"/>
      <c r="C186" s="421"/>
      <c r="D186" s="421"/>
      <c r="E186" s="500"/>
      <c r="F186" s="500"/>
      <c r="G186" s="595"/>
      <c r="H186" s="500"/>
      <c r="I186" s="500"/>
      <c r="J186" s="500"/>
      <c r="K186" s="589"/>
      <c r="L186" s="589"/>
      <c r="M186" s="589"/>
      <c r="N186" s="594"/>
      <c r="O186" s="589"/>
      <c r="P186" s="589"/>
      <c r="Q186" s="589"/>
    </row>
    <row r="187" spans="2:17" x14ac:dyDescent="0.3">
      <c r="B187" s="586"/>
      <c r="C187" s="421"/>
      <c r="D187" s="421"/>
      <c r="E187" s="500"/>
      <c r="F187" s="500"/>
      <c r="G187" s="595"/>
      <c r="H187" s="500"/>
      <c r="I187" s="500"/>
      <c r="J187" s="500"/>
      <c r="K187" s="589"/>
      <c r="L187" s="589"/>
      <c r="M187" s="589"/>
      <c r="N187" s="594"/>
      <c r="O187" s="589"/>
      <c r="P187" s="589"/>
      <c r="Q187" s="589"/>
    </row>
    <row r="188" spans="2:17" x14ac:dyDescent="0.3">
      <c r="B188" s="586"/>
      <c r="C188" s="421"/>
      <c r="D188" s="421"/>
      <c r="E188" s="500"/>
      <c r="F188" s="500"/>
      <c r="G188" s="595"/>
      <c r="H188" s="500"/>
      <c r="I188" s="500"/>
      <c r="J188" s="500"/>
      <c r="K188" s="589"/>
      <c r="L188" s="589"/>
      <c r="M188" s="589"/>
      <c r="N188" s="594"/>
      <c r="O188" s="589"/>
      <c r="P188" s="589"/>
      <c r="Q188" s="589"/>
    </row>
    <row r="189" spans="2:17" x14ac:dyDescent="0.3">
      <c r="B189" s="586"/>
      <c r="C189" s="421"/>
      <c r="D189" s="421"/>
      <c r="E189" s="500"/>
      <c r="F189" s="500"/>
      <c r="G189" s="595"/>
      <c r="H189" s="500"/>
      <c r="I189" s="500"/>
      <c r="J189" s="500"/>
      <c r="K189" s="589"/>
      <c r="L189" s="589"/>
      <c r="M189" s="589"/>
      <c r="N189" s="594"/>
      <c r="O189" s="589"/>
      <c r="P189" s="589"/>
      <c r="Q189" s="589"/>
    </row>
    <row r="190" spans="2:17" x14ac:dyDescent="0.3">
      <c r="B190" s="586"/>
      <c r="C190" s="421"/>
      <c r="D190" s="421"/>
      <c r="E190" s="500"/>
      <c r="F190" s="500"/>
      <c r="G190" s="595"/>
      <c r="H190" s="500"/>
      <c r="I190" s="500"/>
      <c r="J190" s="500"/>
      <c r="K190" s="589"/>
      <c r="L190" s="589"/>
      <c r="M190" s="589"/>
      <c r="N190" s="594"/>
      <c r="O190" s="589"/>
      <c r="P190" s="589"/>
      <c r="Q190" s="589"/>
    </row>
    <row r="191" spans="2:17" x14ac:dyDescent="0.3">
      <c r="B191" s="586"/>
      <c r="C191" s="421"/>
      <c r="D191" s="421"/>
      <c r="E191" s="500"/>
      <c r="F191" s="500"/>
      <c r="G191" s="595"/>
      <c r="H191" s="500"/>
      <c r="I191" s="500"/>
      <c r="J191" s="500"/>
      <c r="K191" s="589"/>
      <c r="L191" s="589"/>
      <c r="M191" s="589"/>
      <c r="N191" s="594"/>
      <c r="O191" s="589"/>
      <c r="P191" s="589"/>
      <c r="Q191" s="589"/>
    </row>
    <row r="192" spans="2:17" x14ac:dyDescent="0.3">
      <c r="B192" s="586"/>
      <c r="C192" s="421"/>
      <c r="D192" s="421"/>
      <c r="E192" s="500"/>
      <c r="F192" s="500"/>
      <c r="G192" s="595"/>
      <c r="H192" s="500"/>
      <c r="I192" s="500"/>
      <c r="J192" s="500"/>
      <c r="K192" s="589"/>
      <c r="L192" s="589"/>
      <c r="M192" s="589"/>
      <c r="N192" s="594"/>
      <c r="O192" s="589"/>
      <c r="P192" s="589"/>
      <c r="Q192" s="589"/>
    </row>
    <row r="193" spans="2:17" x14ac:dyDescent="0.3">
      <c r="B193" s="586"/>
      <c r="C193" s="421"/>
      <c r="D193" s="421"/>
      <c r="E193" s="500"/>
      <c r="F193" s="500"/>
      <c r="G193" s="595"/>
      <c r="H193" s="500"/>
      <c r="I193" s="500"/>
      <c r="J193" s="500"/>
      <c r="K193" s="589"/>
      <c r="L193" s="589"/>
      <c r="M193" s="589"/>
      <c r="N193" s="594"/>
      <c r="O193" s="589"/>
      <c r="P193" s="589"/>
      <c r="Q193" s="589"/>
    </row>
    <row r="194" spans="2:17" x14ac:dyDescent="0.3">
      <c r="B194" s="586"/>
      <c r="C194" s="421"/>
      <c r="D194" s="421"/>
      <c r="E194" s="500"/>
      <c r="F194" s="500"/>
      <c r="G194" s="595"/>
      <c r="H194" s="500"/>
      <c r="I194" s="500"/>
      <c r="J194" s="500"/>
      <c r="K194" s="589"/>
      <c r="L194" s="589"/>
      <c r="M194" s="589"/>
      <c r="N194" s="594"/>
      <c r="O194" s="589"/>
      <c r="P194" s="589"/>
      <c r="Q194" s="589"/>
    </row>
    <row r="195" spans="2:17" x14ac:dyDescent="0.3">
      <c r="B195" s="586"/>
      <c r="C195" s="421"/>
      <c r="D195" s="421"/>
      <c r="E195" s="500"/>
      <c r="F195" s="500"/>
      <c r="G195" s="595"/>
      <c r="H195" s="500"/>
      <c r="I195" s="500"/>
      <c r="J195" s="500"/>
      <c r="K195" s="589"/>
      <c r="L195" s="589"/>
      <c r="M195" s="589"/>
      <c r="N195" s="594"/>
      <c r="O195" s="589"/>
      <c r="P195" s="589"/>
      <c r="Q195" s="589"/>
    </row>
    <row r="196" spans="2:17" x14ac:dyDescent="0.3">
      <c r="B196" s="586"/>
      <c r="C196" s="421"/>
      <c r="D196" s="421"/>
      <c r="E196" s="500"/>
      <c r="F196" s="500"/>
      <c r="G196" s="595"/>
      <c r="H196" s="500"/>
      <c r="I196" s="500"/>
      <c r="J196" s="500"/>
      <c r="K196" s="589"/>
      <c r="L196" s="589"/>
      <c r="M196" s="589"/>
      <c r="N196" s="594"/>
      <c r="O196" s="589"/>
      <c r="P196" s="589"/>
      <c r="Q196" s="589"/>
    </row>
    <row r="197" spans="2:17" x14ac:dyDescent="0.3">
      <c r="B197" s="586"/>
      <c r="C197" s="421"/>
      <c r="D197" s="421"/>
      <c r="E197" s="500"/>
      <c r="F197" s="500"/>
      <c r="G197" s="595"/>
      <c r="H197" s="500"/>
      <c r="I197" s="500"/>
      <c r="J197" s="500"/>
      <c r="K197" s="589"/>
      <c r="L197" s="589"/>
      <c r="M197" s="589"/>
      <c r="N197" s="594"/>
      <c r="O197" s="589"/>
      <c r="P197" s="589"/>
      <c r="Q197" s="589"/>
    </row>
    <row r="198" spans="2:17" x14ac:dyDescent="0.3">
      <c r="B198" s="586"/>
      <c r="C198" s="421"/>
      <c r="D198" s="421"/>
      <c r="E198" s="500"/>
      <c r="F198" s="500"/>
      <c r="H198" s="500"/>
      <c r="I198" s="500"/>
      <c r="J198" s="500"/>
      <c r="K198" s="589"/>
      <c r="L198" s="589"/>
      <c r="M198" s="589"/>
      <c r="N198" s="594"/>
      <c r="O198" s="589"/>
      <c r="P198" s="589"/>
      <c r="Q198" s="589"/>
    </row>
    <row r="199" spans="2:17" x14ac:dyDescent="0.3">
      <c r="B199" s="586"/>
      <c r="C199" s="421"/>
      <c r="D199" s="421"/>
      <c r="E199" s="500"/>
      <c r="F199" s="500"/>
      <c r="H199" s="500"/>
      <c r="I199" s="500"/>
      <c r="J199" s="500"/>
      <c r="K199" s="589"/>
      <c r="L199" s="589"/>
      <c r="M199" s="589"/>
      <c r="N199" s="594"/>
      <c r="O199" s="589"/>
      <c r="P199" s="589"/>
      <c r="Q199" s="589"/>
    </row>
    <row r="200" spans="2:17" x14ac:dyDescent="0.3">
      <c r="B200" s="586"/>
      <c r="C200" s="421"/>
      <c r="D200" s="421"/>
      <c r="E200" s="500"/>
      <c r="F200" s="500"/>
      <c r="H200" s="500"/>
      <c r="I200" s="500"/>
      <c r="J200" s="500"/>
      <c r="K200" s="589"/>
      <c r="L200" s="589"/>
      <c r="M200" s="589"/>
      <c r="N200" s="594"/>
      <c r="O200" s="589"/>
      <c r="P200" s="589"/>
      <c r="Q200" s="589"/>
    </row>
    <row r="201" spans="2:17" x14ac:dyDescent="0.3">
      <c r="B201" s="586"/>
      <c r="C201" s="421"/>
      <c r="D201" s="421"/>
      <c r="E201" s="500"/>
      <c r="F201" s="500"/>
      <c r="H201" s="500"/>
      <c r="I201" s="500"/>
      <c r="J201" s="500"/>
      <c r="K201" s="589"/>
      <c r="L201" s="589"/>
      <c r="M201" s="589"/>
      <c r="N201" s="594"/>
      <c r="O201" s="589"/>
      <c r="P201" s="589"/>
      <c r="Q201" s="589"/>
    </row>
    <row r="202" spans="2:17" x14ac:dyDescent="0.3">
      <c r="B202" s="586"/>
      <c r="C202" s="421"/>
      <c r="D202" s="421"/>
      <c r="E202" s="500"/>
      <c r="F202" s="500"/>
      <c r="H202" s="500"/>
      <c r="I202" s="500"/>
      <c r="J202" s="500"/>
      <c r="K202" s="589"/>
      <c r="L202" s="589"/>
      <c r="M202" s="589"/>
      <c r="N202" s="594"/>
      <c r="O202" s="589"/>
      <c r="P202" s="589"/>
      <c r="Q202" s="589"/>
    </row>
    <row r="203" spans="2:17" x14ac:dyDescent="0.3">
      <c r="B203" s="586"/>
      <c r="C203" s="421"/>
      <c r="D203" s="421"/>
      <c r="E203" s="500"/>
      <c r="F203" s="500"/>
      <c r="H203" s="500"/>
      <c r="I203" s="500"/>
      <c r="J203" s="500"/>
      <c r="K203" s="589"/>
      <c r="L203" s="589"/>
      <c r="M203" s="589"/>
      <c r="N203" s="594"/>
      <c r="O203" s="589"/>
      <c r="P203" s="589"/>
      <c r="Q203" s="589"/>
    </row>
    <row r="204" spans="2:17" x14ac:dyDescent="0.3">
      <c r="B204" s="586"/>
      <c r="C204" s="421"/>
      <c r="D204" s="421"/>
      <c r="E204" s="500"/>
      <c r="F204" s="500"/>
      <c r="H204" s="500"/>
      <c r="I204" s="500"/>
      <c r="J204" s="500"/>
      <c r="K204" s="589"/>
      <c r="L204" s="589"/>
      <c r="M204" s="589"/>
      <c r="N204" s="594"/>
      <c r="O204" s="589"/>
      <c r="P204" s="589"/>
      <c r="Q204" s="589"/>
    </row>
    <row r="205" spans="2:17" x14ac:dyDescent="0.3">
      <c r="B205" s="586"/>
      <c r="C205" s="421"/>
      <c r="D205" s="421"/>
      <c r="E205" s="500"/>
      <c r="F205" s="500"/>
      <c r="H205" s="500"/>
      <c r="I205" s="500"/>
      <c r="J205" s="500"/>
      <c r="K205" s="589"/>
      <c r="L205" s="589"/>
      <c r="M205" s="589"/>
      <c r="N205" s="594"/>
      <c r="O205" s="589"/>
      <c r="P205" s="589"/>
      <c r="Q205" s="589"/>
    </row>
    <row r="206" spans="2:17" x14ac:dyDescent="0.3">
      <c r="B206" s="586"/>
      <c r="C206" s="421"/>
      <c r="D206" s="421"/>
      <c r="E206" s="500"/>
      <c r="F206" s="500"/>
      <c r="H206" s="500"/>
      <c r="I206" s="500"/>
      <c r="J206" s="500"/>
      <c r="K206" s="589"/>
      <c r="L206" s="589"/>
      <c r="M206" s="589"/>
      <c r="N206" s="594"/>
      <c r="O206" s="589"/>
      <c r="P206" s="589"/>
      <c r="Q206" s="589"/>
    </row>
    <row r="207" spans="2:17" x14ac:dyDescent="0.3">
      <c r="B207" s="586"/>
      <c r="C207" s="421"/>
      <c r="D207" s="421"/>
      <c r="E207" s="500"/>
      <c r="F207" s="500"/>
      <c r="H207" s="500"/>
      <c r="I207" s="500"/>
      <c r="J207" s="500"/>
      <c r="K207" s="589"/>
      <c r="L207" s="589"/>
      <c r="M207" s="589"/>
      <c r="N207" s="594"/>
      <c r="O207" s="589"/>
      <c r="P207" s="589"/>
      <c r="Q207" s="589"/>
    </row>
    <row r="208" spans="2:17" x14ac:dyDescent="0.3">
      <c r="B208" s="586"/>
      <c r="C208" s="421"/>
      <c r="D208" s="421"/>
      <c r="E208" s="500"/>
      <c r="F208" s="500"/>
      <c r="H208" s="500"/>
      <c r="I208" s="500"/>
      <c r="J208" s="500"/>
      <c r="K208" s="589"/>
      <c r="L208" s="589"/>
      <c r="M208" s="589"/>
      <c r="N208" s="594"/>
      <c r="O208" s="589"/>
      <c r="P208" s="589"/>
      <c r="Q208" s="589"/>
    </row>
    <row r="209" spans="2:17" x14ac:dyDescent="0.3">
      <c r="B209" s="586"/>
      <c r="C209" s="421"/>
      <c r="D209" s="421"/>
      <c r="E209" s="500"/>
      <c r="F209" s="500"/>
      <c r="H209" s="500"/>
      <c r="I209" s="500"/>
      <c r="J209" s="500"/>
      <c r="K209" s="589"/>
      <c r="L209" s="589"/>
      <c r="M209" s="589"/>
      <c r="N209" s="594"/>
      <c r="O209" s="589"/>
      <c r="P209" s="589"/>
      <c r="Q209" s="589"/>
    </row>
    <row r="210" spans="2:17" x14ac:dyDescent="0.3">
      <c r="B210" s="586"/>
      <c r="C210" s="421"/>
      <c r="D210" s="421"/>
      <c r="E210" s="500"/>
      <c r="F210" s="500"/>
      <c r="H210" s="500"/>
      <c r="I210" s="500"/>
      <c r="J210" s="500"/>
      <c r="K210" s="589"/>
      <c r="L210" s="589"/>
      <c r="M210" s="589"/>
      <c r="N210" s="594"/>
      <c r="O210" s="589"/>
      <c r="P210" s="589"/>
      <c r="Q210" s="589"/>
    </row>
    <row r="211" spans="2:17" x14ac:dyDescent="0.3">
      <c r="B211" s="586"/>
      <c r="C211" s="421"/>
      <c r="D211" s="421"/>
      <c r="E211" s="500"/>
      <c r="F211" s="500"/>
      <c r="H211" s="500"/>
      <c r="I211" s="500"/>
      <c r="J211" s="500"/>
      <c r="K211" s="589"/>
      <c r="L211" s="589"/>
      <c r="M211" s="589"/>
      <c r="N211" s="594"/>
      <c r="O211" s="589"/>
      <c r="P211" s="589"/>
      <c r="Q211" s="589"/>
    </row>
    <row r="212" spans="2:17" x14ac:dyDescent="0.3">
      <c r="B212" s="586"/>
      <c r="C212" s="421"/>
      <c r="D212" s="421"/>
      <c r="E212" s="500"/>
      <c r="F212" s="500"/>
      <c r="H212" s="500"/>
      <c r="I212" s="500"/>
      <c r="J212" s="500"/>
      <c r="K212" s="589"/>
      <c r="L212" s="589"/>
      <c r="M212" s="589"/>
      <c r="N212" s="594"/>
      <c r="O212" s="589"/>
      <c r="P212" s="589"/>
      <c r="Q212" s="589"/>
    </row>
    <row r="213" spans="2:17" x14ac:dyDescent="0.3">
      <c r="B213" s="586"/>
      <c r="C213" s="421"/>
      <c r="D213" s="421"/>
      <c r="E213" s="500"/>
      <c r="F213" s="500"/>
      <c r="H213" s="500"/>
      <c r="I213" s="500"/>
      <c r="J213" s="500"/>
      <c r="K213" s="589"/>
      <c r="L213" s="589"/>
      <c r="M213" s="589"/>
      <c r="N213" s="594"/>
      <c r="O213" s="589"/>
      <c r="P213" s="589"/>
      <c r="Q213" s="589"/>
    </row>
    <row r="214" spans="2:17" x14ac:dyDescent="0.3">
      <c r="B214" s="586"/>
      <c r="C214" s="421"/>
      <c r="D214" s="421"/>
      <c r="E214" s="500"/>
      <c r="F214" s="500"/>
      <c r="H214" s="500"/>
      <c r="I214" s="500"/>
      <c r="J214" s="500"/>
      <c r="K214" s="589"/>
      <c r="L214" s="589"/>
      <c r="M214" s="589"/>
      <c r="N214" s="594"/>
      <c r="O214" s="589"/>
      <c r="P214" s="589"/>
      <c r="Q214" s="589"/>
    </row>
    <row r="215" spans="2:17" x14ac:dyDescent="0.3">
      <c r="B215" s="586"/>
      <c r="C215" s="421"/>
      <c r="D215" s="421"/>
      <c r="E215" s="500"/>
      <c r="F215" s="500"/>
      <c r="H215" s="500"/>
      <c r="I215" s="500"/>
      <c r="J215" s="500"/>
      <c r="K215" s="589"/>
      <c r="L215" s="589"/>
      <c r="M215" s="589"/>
      <c r="N215" s="594"/>
      <c r="O215" s="589"/>
      <c r="P215" s="589"/>
      <c r="Q215" s="589"/>
    </row>
    <row r="216" spans="2:17" x14ac:dyDescent="0.3">
      <c r="B216" s="586"/>
      <c r="C216" s="421"/>
      <c r="D216" s="421"/>
      <c r="E216" s="500"/>
      <c r="F216" s="500"/>
      <c r="H216" s="500"/>
      <c r="I216" s="500"/>
      <c r="J216" s="500"/>
      <c r="K216" s="589"/>
      <c r="L216" s="589"/>
      <c r="M216" s="589"/>
      <c r="N216" s="594"/>
      <c r="O216" s="589"/>
      <c r="P216" s="589"/>
      <c r="Q216" s="589"/>
    </row>
    <row r="217" spans="2:17" x14ac:dyDescent="0.3">
      <c r="B217" s="586"/>
      <c r="C217" s="421"/>
      <c r="D217" s="421"/>
      <c r="E217" s="500"/>
      <c r="F217" s="500"/>
      <c r="H217" s="500"/>
      <c r="I217" s="500"/>
      <c r="J217" s="500"/>
      <c r="K217" s="589"/>
      <c r="L217" s="589"/>
      <c r="M217" s="589"/>
      <c r="N217" s="594"/>
      <c r="O217" s="589"/>
      <c r="P217" s="589"/>
      <c r="Q217" s="589"/>
    </row>
    <row r="218" spans="2:17" x14ac:dyDescent="0.3">
      <c r="B218" s="586"/>
      <c r="C218" s="421"/>
      <c r="D218" s="421"/>
      <c r="E218" s="500"/>
      <c r="F218" s="500"/>
      <c r="H218" s="500"/>
      <c r="I218" s="500"/>
      <c r="J218" s="500"/>
      <c r="K218" s="589"/>
      <c r="L218" s="589"/>
      <c r="M218" s="589"/>
      <c r="N218" s="594"/>
      <c r="O218" s="589"/>
      <c r="P218" s="589"/>
      <c r="Q218" s="589"/>
    </row>
    <row r="219" spans="2:17" x14ac:dyDescent="0.3">
      <c r="B219" s="586"/>
      <c r="C219" s="421"/>
      <c r="D219" s="421"/>
      <c r="E219" s="500"/>
      <c r="F219" s="500"/>
      <c r="H219" s="500"/>
      <c r="I219" s="500"/>
      <c r="J219" s="500"/>
      <c r="K219" s="589"/>
      <c r="L219" s="589"/>
      <c r="M219" s="589"/>
      <c r="N219" s="594"/>
      <c r="O219" s="589"/>
      <c r="P219" s="589"/>
      <c r="Q219" s="589"/>
    </row>
    <row r="220" spans="2:17" x14ac:dyDescent="0.3">
      <c r="B220" s="586"/>
      <c r="C220" s="421"/>
      <c r="D220" s="421"/>
      <c r="E220" s="500"/>
      <c r="F220" s="500"/>
      <c r="H220" s="500"/>
      <c r="I220" s="500"/>
      <c r="J220" s="500"/>
      <c r="K220" s="589"/>
      <c r="L220" s="589"/>
      <c r="M220" s="589"/>
      <c r="N220" s="594"/>
      <c r="O220" s="589"/>
      <c r="P220" s="589"/>
      <c r="Q220" s="589"/>
    </row>
    <row r="221" spans="2:17" x14ac:dyDescent="0.3">
      <c r="B221" s="586"/>
      <c r="C221" s="421"/>
      <c r="D221" s="421"/>
      <c r="E221" s="500"/>
      <c r="F221" s="500"/>
      <c r="H221" s="500"/>
      <c r="I221" s="500"/>
      <c r="J221" s="500"/>
      <c r="K221" s="589"/>
      <c r="L221" s="589"/>
      <c r="M221" s="589"/>
      <c r="N221" s="594"/>
      <c r="O221" s="589"/>
      <c r="P221" s="589"/>
      <c r="Q221" s="589"/>
    </row>
    <row r="222" spans="2:17" x14ac:dyDescent="0.3">
      <c r="B222" s="586"/>
      <c r="C222" s="421"/>
      <c r="D222" s="421"/>
      <c r="E222" s="500"/>
      <c r="F222" s="500"/>
      <c r="H222" s="500"/>
      <c r="I222" s="500"/>
      <c r="J222" s="500"/>
      <c r="K222" s="589"/>
      <c r="L222" s="589"/>
      <c r="M222" s="589"/>
      <c r="N222" s="594"/>
      <c r="O222" s="589"/>
      <c r="P222" s="589"/>
      <c r="Q222" s="589"/>
    </row>
    <row r="223" spans="2:17" x14ac:dyDescent="0.3">
      <c r="B223" s="586"/>
      <c r="C223" s="421"/>
      <c r="D223" s="421"/>
      <c r="E223" s="500"/>
      <c r="F223" s="500"/>
      <c r="H223" s="500"/>
      <c r="I223" s="500"/>
      <c r="J223" s="500"/>
      <c r="K223" s="589"/>
      <c r="L223" s="589"/>
      <c r="M223" s="589"/>
      <c r="N223" s="594"/>
      <c r="O223" s="589"/>
      <c r="P223" s="589"/>
      <c r="Q223" s="589"/>
    </row>
    <row r="224" spans="2:17" x14ac:dyDescent="0.3">
      <c r="B224" s="586"/>
      <c r="C224" s="421"/>
      <c r="D224" s="421"/>
      <c r="E224" s="500"/>
      <c r="F224" s="500"/>
      <c r="H224" s="500"/>
      <c r="I224" s="500"/>
      <c r="J224" s="500"/>
      <c r="K224" s="589"/>
      <c r="L224" s="589"/>
      <c r="M224" s="589"/>
      <c r="N224" s="594"/>
      <c r="O224" s="589"/>
      <c r="P224" s="589"/>
      <c r="Q224" s="589"/>
    </row>
    <row r="225" spans="2:17" x14ac:dyDescent="0.3">
      <c r="B225" s="586"/>
      <c r="C225" s="421"/>
      <c r="D225" s="421"/>
      <c r="E225" s="500"/>
      <c r="F225" s="500"/>
      <c r="H225" s="500"/>
      <c r="I225" s="500"/>
      <c r="J225" s="500"/>
      <c r="K225" s="589"/>
      <c r="L225" s="589"/>
      <c r="M225" s="589"/>
      <c r="N225" s="594"/>
      <c r="O225" s="589"/>
      <c r="P225" s="589"/>
      <c r="Q225" s="589"/>
    </row>
    <row r="226" spans="2:17" x14ac:dyDescent="0.3">
      <c r="B226" s="586"/>
      <c r="C226" s="421"/>
      <c r="D226" s="421"/>
      <c r="E226" s="500"/>
      <c r="F226" s="500"/>
      <c r="H226" s="500"/>
      <c r="I226" s="500"/>
      <c r="J226" s="500"/>
      <c r="K226" s="589"/>
      <c r="L226" s="589"/>
      <c r="M226" s="589"/>
      <c r="N226" s="594"/>
      <c r="O226" s="589"/>
      <c r="P226" s="589"/>
      <c r="Q226" s="589"/>
    </row>
    <row r="227" spans="2:17" x14ac:dyDescent="0.3">
      <c r="B227" s="586"/>
      <c r="C227" s="421"/>
      <c r="D227" s="421"/>
      <c r="E227" s="500"/>
      <c r="F227" s="500"/>
      <c r="H227" s="500"/>
      <c r="I227" s="500"/>
      <c r="J227" s="500"/>
      <c r="K227" s="589"/>
      <c r="L227" s="589"/>
      <c r="M227" s="589"/>
      <c r="N227" s="594"/>
      <c r="O227" s="589"/>
      <c r="P227" s="589"/>
      <c r="Q227" s="589"/>
    </row>
    <row r="228" spans="2:17" x14ac:dyDescent="0.3">
      <c r="B228" s="586"/>
      <c r="C228" s="421"/>
      <c r="D228" s="421"/>
      <c r="E228" s="500"/>
      <c r="F228" s="500"/>
      <c r="H228" s="500"/>
      <c r="I228" s="500"/>
      <c r="J228" s="500"/>
      <c r="K228" s="589"/>
      <c r="L228" s="589"/>
      <c r="M228" s="589"/>
      <c r="N228" s="594"/>
      <c r="O228" s="589"/>
      <c r="P228" s="589"/>
      <c r="Q228" s="589"/>
    </row>
    <row r="229" spans="2:17" x14ac:dyDescent="0.3">
      <c r="B229" s="586"/>
      <c r="C229" s="421"/>
      <c r="D229" s="421"/>
      <c r="E229" s="500"/>
      <c r="F229" s="500"/>
      <c r="H229" s="500"/>
      <c r="I229" s="500"/>
      <c r="J229" s="500"/>
      <c r="K229" s="589"/>
      <c r="L229" s="589"/>
      <c r="M229" s="589"/>
      <c r="N229" s="594"/>
      <c r="O229" s="589"/>
      <c r="P229" s="589"/>
      <c r="Q229" s="589"/>
    </row>
    <row r="230" spans="2:17" x14ac:dyDescent="0.3">
      <c r="B230" s="586"/>
      <c r="C230" s="421"/>
      <c r="D230" s="421"/>
      <c r="E230" s="500"/>
      <c r="F230" s="500"/>
      <c r="H230" s="500"/>
      <c r="I230" s="500"/>
      <c r="J230" s="500"/>
      <c r="K230" s="589"/>
      <c r="L230" s="589"/>
      <c r="M230" s="589"/>
      <c r="N230" s="594"/>
      <c r="O230" s="589"/>
      <c r="P230" s="589"/>
      <c r="Q230" s="589"/>
    </row>
    <row r="231" spans="2:17" x14ac:dyDescent="0.3">
      <c r="B231" s="586"/>
      <c r="C231" s="421"/>
      <c r="D231" s="421"/>
      <c r="E231" s="500"/>
      <c r="F231" s="500"/>
      <c r="H231" s="500"/>
      <c r="I231" s="500"/>
      <c r="J231" s="500"/>
      <c r="K231" s="589"/>
      <c r="L231" s="589"/>
      <c r="M231" s="589"/>
      <c r="N231" s="594"/>
      <c r="O231" s="589"/>
      <c r="P231" s="589"/>
      <c r="Q231" s="589"/>
    </row>
    <row r="232" spans="2:17" x14ac:dyDescent="0.3">
      <c r="B232" s="586"/>
      <c r="C232" s="421"/>
      <c r="D232" s="421"/>
      <c r="E232" s="500"/>
      <c r="F232" s="500"/>
      <c r="H232" s="500"/>
      <c r="I232" s="500"/>
      <c r="J232" s="500"/>
      <c r="K232" s="589"/>
      <c r="L232" s="589"/>
      <c r="M232" s="589"/>
      <c r="N232" s="594"/>
      <c r="O232" s="589"/>
      <c r="P232" s="589"/>
      <c r="Q232" s="589"/>
    </row>
    <row r="233" spans="2:17" x14ac:dyDescent="0.3">
      <c r="B233" s="586"/>
      <c r="C233" s="421"/>
      <c r="D233" s="421"/>
      <c r="E233" s="500"/>
      <c r="F233" s="500"/>
      <c r="H233" s="500"/>
      <c r="I233" s="500"/>
      <c r="J233" s="500"/>
      <c r="K233" s="589"/>
      <c r="L233" s="589"/>
      <c r="M233" s="589"/>
      <c r="N233" s="594"/>
      <c r="O233" s="589"/>
      <c r="P233" s="589"/>
      <c r="Q233" s="589"/>
    </row>
    <row r="234" spans="2:17" x14ac:dyDescent="0.3">
      <c r="B234" s="586"/>
      <c r="C234" s="421"/>
      <c r="D234" s="421"/>
      <c r="E234" s="500"/>
      <c r="F234" s="500"/>
      <c r="H234" s="500"/>
      <c r="I234" s="500"/>
      <c r="J234" s="500"/>
      <c r="K234" s="589"/>
      <c r="L234" s="589"/>
      <c r="M234" s="589"/>
      <c r="N234" s="594"/>
      <c r="O234" s="589"/>
      <c r="P234" s="589"/>
      <c r="Q234" s="589"/>
    </row>
    <row r="235" spans="2:17" x14ac:dyDescent="0.3">
      <c r="B235" s="586"/>
      <c r="C235" s="421"/>
      <c r="D235" s="421"/>
      <c r="E235" s="500"/>
      <c r="F235" s="500"/>
      <c r="H235" s="500"/>
      <c r="I235" s="500"/>
      <c r="J235" s="500"/>
      <c r="K235" s="589"/>
      <c r="L235" s="589"/>
      <c r="M235" s="589"/>
      <c r="N235" s="594"/>
      <c r="O235" s="589"/>
      <c r="P235" s="589"/>
      <c r="Q235" s="589"/>
    </row>
    <row r="236" spans="2:17" x14ac:dyDescent="0.3">
      <c r="B236" s="586"/>
      <c r="C236" s="421"/>
      <c r="D236" s="421"/>
      <c r="E236" s="500"/>
      <c r="F236" s="500"/>
      <c r="H236" s="500"/>
      <c r="I236" s="500"/>
      <c r="J236" s="500"/>
      <c r="K236" s="589"/>
      <c r="L236" s="589"/>
      <c r="M236" s="589"/>
      <c r="N236" s="594"/>
      <c r="O236" s="589"/>
      <c r="P236" s="589"/>
      <c r="Q236" s="589"/>
    </row>
    <row r="237" spans="2:17" x14ac:dyDescent="0.3">
      <c r="B237" s="586"/>
      <c r="C237" s="421"/>
      <c r="D237" s="421"/>
      <c r="E237" s="500"/>
      <c r="F237" s="500"/>
      <c r="H237" s="500"/>
      <c r="I237" s="500"/>
      <c r="J237" s="500"/>
      <c r="K237" s="589"/>
      <c r="L237" s="589"/>
      <c r="M237" s="589"/>
      <c r="N237" s="594"/>
      <c r="O237" s="589"/>
      <c r="P237" s="589"/>
      <c r="Q237" s="589"/>
    </row>
    <row r="238" spans="2:17" x14ac:dyDescent="0.3">
      <c r="B238" s="586"/>
      <c r="C238" s="421"/>
      <c r="D238" s="421"/>
      <c r="E238" s="500"/>
      <c r="F238" s="500"/>
      <c r="H238" s="500"/>
      <c r="I238" s="500"/>
      <c r="J238" s="500"/>
      <c r="K238" s="589"/>
      <c r="L238" s="589"/>
      <c r="M238" s="589"/>
      <c r="N238" s="594"/>
      <c r="O238" s="589"/>
      <c r="P238" s="589"/>
      <c r="Q238" s="589"/>
    </row>
    <row r="239" spans="2:17" x14ac:dyDescent="0.3">
      <c r="B239" s="586"/>
      <c r="C239" s="421"/>
      <c r="D239" s="421"/>
      <c r="E239" s="500"/>
      <c r="F239" s="500"/>
      <c r="H239" s="500"/>
      <c r="I239" s="500"/>
      <c r="J239" s="500"/>
      <c r="K239" s="589"/>
      <c r="L239" s="589"/>
      <c r="M239" s="589"/>
      <c r="N239" s="594"/>
      <c r="O239" s="589"/>
      <c r="P239" s="589"/>
      <c r="Q239" s="589"/>
    </row>
    <row r="240" spans="2:17" x14ac:dyDescent="0.3">
      <c r="B240" s="586"/>
      <c r="C240" s="421"/>
      <c r="D240" s="421"/>
      <c r="E240" s="500"/>
      <c r="F240" s="500"/>
      <c r="H240" s="500"/>
      <c r="I240" s="500"/>
      <c r="J240" s="500"/>
      <c r="K240" s="589"/>
      <c r="L240" s="589"/>
      <c r="M240" s="589"/>
      <c r="N240" s="594"/>
      <c r="O240" s="589"/>
      <c r="P240" s="589"/>
      <c r="Q240" s="589"/>
    </row>
    <row r="241" spans="2:17" x14ac:dyDescent="0.3">
      <c r="B241" s="586"/>
      <c r="C241" s="421"/>
      <c r="D241" s="421"/>
      <c r="E241" s="500"/>
      <c r="F241" s="500"/>
      <c r="H241" s="500"/>
      <c r="I241" s="500"/>
      <c r="J241" s="500"/>
      <c r="K241" s="589"/>
      <c r="L241" s="589"/>
      <c r="M241" s="589"/>
      <c r="N241" s="594"/>
      <c r="O241" s="589"/>
      <c r="P241" s="589"/>
      <c r="Q241" s="589"/>
    </row>
    <row r="242" spans="2:17" x14ac:dyDescent="0.3">
      <c r="B242" s="586"/>
      <c r="C242" s="421"/>
      <c r="D242" s="421"/>
      <c r="E242" s="500"/>
      <c r="F242" s="500"/>
      <c r="H242" s="500"/>
      <c r="I242" s="500"/>
      <c r="J242" s="500"/>
      <c r="K242" s="589"/>
      <c r="L242" s="589"/>
      <c r="M242" s="589"/>
      <c r="N242" s="594"/>
      <c r="O242" s="589"/>
      <c r="P242" s="589"/>
      <c r="Q242" s="589"/>
    </row>
    <row r="243" spans="2:17" x14ac:dyDescent="0.3">
      <c r="B243" s="586"/>
      <c r="C243" s="421"/>
      <c r="D243" s="421"/>
      <c r="E243" s="500"/>
      <c r="F243" s="500"/>
      <c r="H243" s="500"/>
      <c r="I243" s="500"/>
      <c r="J243" s="500"/>
      <c r="K243" s="589"/>
      <c r="L243" s="589"/>
      <c r="M243" s="589"/>
      <c r="N243" s="594"/>
      <c r="O243" s="589"/>
      <c r="P243" s="589"/>
      <c r="Q243" s="589"/>
    </row>
    <row r="244" spans="2:17" x14ac:dyDescent="0.3">
      <c r="B244" s="586"/>
      <c r="C244" s="421"/>
      <c r="D244" s="421"/>
      <c r="E244" s="500"/>
      <c r="F244" s="500"/>
      <c r="H244" s="500"/>
      <c r="I244" s="500"/>
      <c r="J244" s="500"/>
      <c r="K244" s="589"/>
      <c r="L244" s="589"/>
      <c r="M244" s="589"/>
      <c r="N244" s="594"/>
      <c r="O244" s="589"/>
      <c r="P244" s="589"/>
      <c r="Q244" s="589"/>
    </row>
    <row r="245" spans="2:17" x14ac:dyDescent="0.3">
      <c r="B245" s="586"/>
      <c r="C245" s="421"/>
      <c r="D245" s="421"/>
      <c r="E245" s="500"/>
      <c r="F245" s="500"/>
      <c r="H245" s="500"/>
      <c r="I245" s="500"/>
      <c r="J245" s="500"/>
      <c r="K245" s="589"/>
      <c r="L245" s="589"/>
      <c r="M245" s="589"/>
      <c r="N245" s="594"/>
      <c r="O245" s="589"/>
      <c r="P245" s="589"/>
      <c r="Q245" s="589"/>
    </row>
    <row r="246" spans="2:17" x14ac:dyDescent="0.3">
      <c r="B246" s="586"/>
      <c r="C246" s="421"/>
      <c r="D246" s="421"/>
      <c r="E246" s="500"/>
      <c r="F246" s="500"/>
      <c r="H246" s="500"/>
      <c r="I246" s="500"/>
      <c r="J246" s="500"/>
      <c r="K246" s="589"/>
      <c r="L246" s="589"/>
      <c r="M246" s="589"/>
      <c r="N246" s="594"/>
      <c r="O246" s="589"/>
      <c r="P246" s="589"/>
      <c r="Q246" s="589"/>
    </row>
    <row r="247" spans="2:17" x14ac:dyDescent="0.3">
      <c r="B247" s="586"/>
      <c r="C247" s="421"/>
      <c r="D247" s="421"/>
      <c r="E247" s="500"/>
      <c r="F247" s="500"/>
      <c r="H247" s="500"/>
      <c r="I247" s="500"/>
      <c r="J247" s="500"/>
      <c r="K247" s="589"/>
      <c r="L247" s="589"/>
      <c r="M247" s="589"/>
      <c r="N247" s="594"/>
      <c r="O247" s="589"/>
      <c r="P247" s="589"/>
      <c r="Q247" s="589"/>
    </row>
    <row r="248" spans="2:17" x14ac:dyDescent="0.3">
      <c r="B248" s="586"/>
      <c r="C248" s="421"/>
      <c r="D248" s="421"/>
      <c r="E248" s="500"/>
      <c r="F248" s="500"/>
      <c r="H248" s="500"/>
      <c r="I248" s="500"/>
      <c r="J248" s="500"/>
      <c r="K248" s="589"/>
      <c r="L248" s="589"/>
      <c r="M248" s="589"/>
      <c r="N248" s="594"/>
      <c r="O248" s="589"/>
      <c r="P248" s="589"/>
      <c r="Q248" s="589"/>
    </row>
    <row r="249" spans="2:17" x14ac:dyDescent="0.3">
      <c r="B249" s="586"/>
      <c r="C249" s="421"/>
      <c r="D249" s="421"/>
      <c r="E249" s="500"/>
      <c r="F249" s="500"/>
      <c r="H249" s="500"/>
      <c r="I249" s="500"/>
      <c r="J249" s="500"/>
      <c r="K249" s="589"/>
      <c r="L249" s="589"/>
      <c r="M249" s="589"/>
      <c r="N249" s="594"/>
      <c r="O249" s="589"/>
      <c r="P249" s="589"/>
      <c r="Q249" s="589"/>
    </row>
    <row r="250" spans="2:17" x14ac:dyDescent="0.3">
      <c r="B250" s="586"/>
      <c r="C250" s="421"/>
      <c r="D250" s="421"/>
      <c r="E250" s="500"/>
      <c r="F250" s="500"/>
      <c r="H250" s="500"/>
      <c r="I250" s="500"/>
      <c r="J250" s="500"/>
      <c r="K250" s="589"/>
      <c r="L250" s="589"/>
      <c r="M250" s="589"/>
      <c r="N250" s="594"/>
      <c r="O250" s="589"/>
      <c r="P250" s="589"/>
      <c r="Q250" s="589"/>
    </row>
    <row r="251" spans="2:17" x14ac:dyDescent="0.3">
      <c r="B251" s="586"/>
      <c r="C251" s="421"/>
      <c r="D251" s="421"/>
      <c r="E251" s="500"/>
      <c r="F251" s="500"/>
      <c r="H251" s="500"/>
      <c r="I251" s="500"/>
      <c r="J251" s="500"/>
      <c r="K251" s="589"/>
      <c r="L251" s="589"/>
      <c r="M251" s="589"/>
      <c r="N251" s="594"/>
      <c r="O251" s="589"/>
      <c r="P251" s="589"/>
      <c r="Q251" s="589"/>
    </row>
    <row r="252" spans="2:17" x14ac:dyDescent="0.3">
      <c r="B252" s="586"/>
      <c r="C252" s="421"/>
      <c r="D252" s="421"/>
      <c r="E252" s="500"/>
      <c r="F252" s="500"/>
      <c r="H252" s="500"/>
      <c r="I252" s="500"/>
      <c r="J252" s="500"/>
      <c r="K252" s="589"/>
      <c r="L252" s="589"/>
      <c r="M252" s="589"/>
      <c r="N252" s="594"/>
      <c r="O252" s="589"/>
      <c r="P252" s="589"/>
      <c r="Q252" s="589"/>
    </row>
    <row r="253" spans="2:17" x14ac:dyDescent="0.3">
      <c r="B253" s="586"/>
      <c r="C253" s="421"/>
      <c r="D253" s="421"/>
      <c r="E253" s="500"/>
      <c r="F253" s="500"/>
      <c r="H253" s="500"/>
      <c r="I253" s="500"/>
      <c r="J253" s="500"/>
      <c r="K253" s="589"/>
      <c r="L253" s="589"/>
      <c r="M253" s="589"/>
      <c r="N253" s="594"/>
      <c r="O253" s="589"/>
      <c r="P253" s="589"/>
      <c r="Q253" s="589"/>
    </row>
    <row r="254" spans="2:17" x14ac:dyDescent="0.3">
      <c r="B254" s="586"/>
      <c r="C254" s="421"/>
      <c r="D254" s="421"/>
      <c r="E254" s="500"/>
      <c r="F254" s="500"/>
      <c r="H254" s="500"/>
      <c r="I254" s="500"/>
      <c r="J254" s="500"/>
      <c r="K254" s="589"/>
      <c r="L254" s="589"/>
      <c r="M254" s="589"/>
      <c r="N254" s="594"/>
      <c r="O254" s="589"/>
      <c r="P254" s="589"/>
      <c r="Q254" s="589"/>
    </row>
    <row r="255" spans="2:17" x14ac:dyDescent="0.3">
      <c r="B255" s="586"/>
      <c r="C255" s="421"/>
      <c r="D255" s="421"/>
      <c r="E255" s="500"/>
      <c r="F255" s="500"/>
      <c r="H255" s="500"/>
      <c r="I255" s="500"/>
      <c r="J255" s="500"/>
      <c r="K255" s="589"/>
      <c r="L255" s="589"/>
      <c r="M255" s="589"/>
      <c r="N255" s="594"/>
      <c r="O255" s="589"/>
      <c r="P255" s="589"/>
      <c r="Q255" s="589"/>
    </row>
    <row r="256" spans="2:17" x14ac:dyDescent="0.3">
      <c r="B256" s="586"/>
      <c r="C256" s="421"/>
      <c r="D256" s="421"/>
      <c r="E256" s="500"/>
      <c r="F256" s="500"/>
      <c r="H256" s="500"/>
      <c r="I256" s="500"/>
      <c r="J256" s="500"/>
      <c r="K256" s="589"/>
      <c r="L256" s="589"/>
      <c r="M256" s="589"/>
      <c r="N256" s="594"/>
      <c r="O256" s="589"/>
      <c r="P256" s="589"/>
      <c r="Q256" s="589"/>
    </row>
    <row r="257" spans="2:17" x14ac:dyDescent="0.3">
      <c r="B257" s="586"/>
      <c r="C257" s="421"/>
      <c r="D257" s="421"/>
      <c r="E257" s="500"/>
      <c r="F257" s="500"/>
      <c r="H257" s="500"/>
      <c r="I257" s="500"/>
      <c r="J257" s="500"/>
      <c r="K257" s="589"/>
      <c r="L257" s="589"/>
      <c r="M257" s="589"/>
      <c r="N257" s="594"/>
      <c r="O257" s="589"/>
      <c r="P257" s="589"/>
      <c r="Q257" s="589"/>
    </row>
    <row r="258" spans="2:17" x14ac:dyDescent="0.3">
      <c r="B258" s="586"/>
      <c r="C258" s="421"/>
      <c r="D258" s="421"/>
      <c r="E258" s="500"/>
      <c r="F258" s="500"/>
      <c r="H258" s="500"/>
      <c r="I258" s="500"/>
      <c r="J258" s="500"/>
      <c r="K258" s="589"/>
      <c r="L258" s="589"/>
      <c r="M258" s="589"/>
      <c r="N258" s="594"/>
      <c r="O258" s="589"/>
      <c r="P258" s="589"/>
      <c r="Q258" s="589"/>
    </row>
    <row r="259" spans="2:17" x14ac:dyDescent="0.3">
      <c r="B259" s="586"/>
      <c r="C259" s="421"/>
      <c r="D259" s="421"/>
      <c r="E259" s="500"/>
      <c r="F259" s="500"/>
      <c r="H259" s="500"/>
      <c r="I259" s="500"/>
      <c r="J259" s="500"/>
      <c r="K259" s="589"/>
      <c r="L259" s="589"/>
      <c r="M259" s="589"/>
      <c r="N259" s="594"/>
      <c r="O259" s="589"/>
      <c r="P259" s="589"/>
      <c r="Q259" s="589"/>
    </row>
    <row r="260" spans="2:17" x14ac:dyDescent="0.3">
      <c r="B260" s="586"/>
      <c r="C260" s="421"/>
      <c r="D260" s="421"/>
      <c r="E260" s="500"/>
      <c r="F260" s="500"/>
      <c r="H260" s="500"/>
      <c r="I260" s="500"/>
      <c r="J260" s="500"/>
      <c r="K260" s="589"/>
      <c r="L260" s="589"/>
      <c r="M260" s="589"/>
      <c r="N260" s="594"/>
      <c r="O260" s="589"/>
      <c r="P260" s="589"/>
      <c r="Q260" s="589"/>
    </row>
    <row r="261" spans="2:17" x14ac:dyDescent="0.3">
      <c r="B261" s="586"/>
      <c r="C261" s="421"/>
      <c r="D261" s="421"/>
      <c r="E261" s="500"/>
      <c r="F261" s="500"/>
      <c r="H261" s="500"/>
      <c r="I261" s="500"/>
      <c r="J261" s="500"/>
      <c r="K261" s="589"/>
      <c r="L261" s="589"/>
      <c r="M261" s="589"/>
      <c r="N261" s="594"/>
      <c r="O261" s="589"/>
      <c r="P261" s="589"/>
      <c r="Q261" s="589"/>
    </row>
    <row r="262" spans="2:17" x14ac:dyDescent="0.3">
      <c r="B262" s="586"/>
      <c r="C262" s="421"/>
      <c r="D262" s="421"/>
      <c r="E262" s="500"/>
      <c r="F262" s="500"/>
      <c r="H262" s="500"/>
      <c r="I262" s="500"/>
      <c r="J262" s="500"/>
      <c r="K262" s="589"/>
      <c r="L262" s="589"/>
      <c r="M262" s="589"/>
      <c r="N262" s="594"/>
      <c r="O262" s="589"/>
      <c r="P262" s="589"/>
      <c r="Q262" s="589"/>
    </row>
    <row r="263" spans="2:17" x14ac:dyDescent="0.3">
      <c r="B263" s="586"/>
      <c r="C263" s="421"/>
      <c r="D263" s="421"/>
      <c r="E263" s="500"/>
      <c r="F263" s="500"/>
      <c r="H263" s="500"/>
      <c r="I263" s="500"/>
      <c r="J263" s="500"/>
      <c r="K263" s="589"/>
      <c r="L263" s="589"/>
      <c r="M263" s="589"/>
      <c r="N263" s="594"/>
      <c r="O263" s="589"/>
      <c r="P263" s="589"/>
      <c r="Q263" s="589"/>
    </row>
    <row r="264" spans="2:17" x14ac:dyDescent="0.3">
      <c r="B264" s="586"/>
      <c r="C264" s="421"/>
      <c r="D264" s="421"/>
      <c r="E264" s="500"/>
      <c r="F264" s="500"/>
      <c r="H264" s="500"/>
      <c r="I264" s="500"/>
      <c r="J264" s="500"/>
      <c r="K264" s="589"/>
      <c r="L264" s="589"/>
      <c r="M264" s="589"/>
      <c r="N264" s="594"/>
      <c r="O264" s="589"/>
      <c r="P264" s="589"/>
      <c r="Q264" s="589"/>
    </row>
    <row r="265" spans="2:17" x14ac:dyDescent="0.3">
      <c r="B265" s="586"/>
      <c r="C265" s="421"/>
      <c r="D265" s="421"/>
      <c r="E265" s="500"/>
      <c r="F265" s="500"/>
      <c r="H265" s="500"/>
      <c r="I265" s="500"/>
      <c r="J265" s="500"/>
      <c r="K265" s="589"/>
      <c r="L265" s="589"/>
      <c r="M265" s="589"/>
      <c r="N265" s="594"/>
      <c r="O265" s="589"/>
      <c r="P265" s="589"/>
      <c r="Q265" s="589"/>
    </row>
    <row r="266" spans="2:17" x14ac:dyDescent="0.3">
      <c r="B266" s="586"/>
      <c r="C266" s="421"/>
      <c r="D266" s="421"/>
      <c r="E266" s="500"/>
      <c r="F266" s="500"/>
      <c r="H266" s="500"/>
      <c r="I266" s="500"/>
      <c r="J266" s="500"/>
      <c r="K266" s="589"/>
      <c r="L266" s="589"/>
      <c r="M266" s="589"/>
      <c r="N266" s="594"/>
      <c r="O266" s="589"/>
      <c r="P266" s="589"/>
      <c r="Q266" s="589"/>
    </row>
    <row r="267" spans="2:17" x14ac:dyDescent="0.3">
      <c r="B267" s="586"/>
      <c r="C267" s="421"/>
      <c r="D267" s="421"/>
      <c r="E267" s="500"/>
      <c r="F267" s="500"/>
      <c r="H267" s="500"/>
      <c r="I267" s="500"/>
      <c r="J267" s="500"/>
      <c r="K267" s="589"/>
      <c r="L267" s="589"/>
      <c r="M267" s="589"/>
      <c r="N267" s="594"/>
      <c r="O267" s="589"/>
      <c r="P267" s="589"/>
      <c r="Q267" s="589"/>
    </row>
    <row r="268" spans="2:17" x14ac:dyDescent="0.3">
      <c r="B268" s="586"/>
      <c r="C268" s="421"/>
      <c r="D268" s="421"/>
      <c r="E268" s="500"/>
      <c r="F268" s="500"/>
      <c r="H268" s="500"/>
      <c r="I268" s="500"/>
      <c r="J268" s="500"/>
      <c r="K268" s="589"/>
      <c r="L268" s="589"/>
      <c r="M268" s="589"/>
      <c r="N268" s="594"/>
      <c r="O268" s="589"/>
      <c r="P268" s="589"/>
      <c r="Q268" s="589"/>
    </row>
    <row r="269" spans="2:17" x14ac:dyDescent="0.3">
      <c r="B269" s="586"/>
      <c r="C269" s="421"/>
      <c r="D269" s="421"/>
      <c r="E269" s="500"/>
      <c r="F269" s="500"/>
      <c r="H269" s="500"/>
      <c r="I269" s="500"/>
      <c r="J269" s="500"/>
      <c r="K269" s="589"/>
      <c r="L269" s="589"/>
      <c r="M269" s="589"/>
      <c r="N269" s="594"/>
      <c r="O269" s="589"/>
      <c r="P269" s="589"/>
      <c r="Q269" s="589"/>
    </row>
    <row r="270" spans="2:17" x14ac:dyDescent="0.3">
      <c r="B270" s="586"/>
      <c r="C270" s="421"/>
      <c r="D270" s="421"/>
      <c r="E270" s="500"/>
      <c r="F270" s="500"/>
      <c r="H270" s="500"/>
      <c r="I270" s="500"/>
      <c r="J270" s="500"/>
      <c r="K270" s="589"/>
      <c r="L270" s="589"/>
      <c r="M270" s="589"/>
      <c r="N270" s="594"/>
      <c r="O270" s="589"/>
      <c r="P270" s="589"/>
      <c r="Q270" s="589"/>
    </row>
    <row r="271" spans="2:17" x14ac:dyDescent="0.3">
      <c r="B271" s="586"/>
      <c r="C271" s="421"/>
      <c r="D271" s="421"/>
      <c r="E271" s="500"/>
      <c r="F271" s="500"/>
      <c r="H271" s="500"/>
      <c r="I271" s="500"/>
      <c r="J271" s="500"/>
      <c r="K271" s="589"/>
      <c r="L271" s="589"/>
      <c r="M271" s="589"/>
      <c r="N271" s="594"/>
      <c r="O271" s="589"/>
      <c r="P271" s="589"/>
      <c r="Q271" s="589"/>
    </row>
    <row r="272" spans="2:17" x14ac:dyDescent="0.3">
      <c r="B272" s="586"/>
      <c r="C272" s="421"/>
      <c r="D272" s="421"/>
      <c r="E272" s="500"/>
      <c r="F272" s="500"/>
      <c r="H272" s="500"/>
      <c r="I272" s="500"/>
      <c r="J272" s="500"/>
      <c r="K272" s="589"/>
      <c r="L272" s="589"/>
      <c r="M272" s="589"/>
      <c r="N272" s="594"/>
      <c r="O272" s="589"/>
      <c r="P272" s="589"/>
      <c r="Q272" s="589"/>
    </row>
    <row r="273" spans="2:17" x14ac:dyDescent="0.3">
      <c r="B273" s="586"/>
      <c r="C273" s="421"/>
      <c r="D273" s="421"/>
      <c r="E273" s="500"/>
      <c r="F273" s="500"/>
      <c r="H273" s="500"/>
      <c r="I273" s="500"/>
      <c r="J273" s="500"/>
      <c r="K273" s="589"/>
      <c r="L273" s="589"/>
      <c r="M273" s="589"/>
      <c r="N273" s="594"/>
      <c r="O273" s="589"/>
      <c r="P273" s="589"/>
      <c r="Q273" s="589"/>
    </row>
    <row r="274" spans="2:17" x14ac:dyDescent="0.3">
      <c r="B274" s="586"/>
      <c r="C274" s="421"/>
      <c r="D274" s="421"/>
      <c r="E274" s="500"/>
      <c r="F274" s="500"/>
      <c r="H274" s="500"/>
      <c r="I274" s="500"/>
      <c r="J274" s="500"/>
      <c r="K274" s="589"/>
      <c r="L274" s="589"/>
      <c r="M274" s="589"/>
      <c r="N274" s="594"/>
      <c r="O274" s="589"/>
      <c r="P274" s="589"/>
      <c r="Q274" s="589"/>
    </row>
    <row r="275" spans="2:17" x14ac:dyDescent="0.3">
      <c r="B275" s="586"/>
      <c r="C275" s="421"/>
      <c r="D275" s="421"/>
      <c r="E275" s="500"/>
      <c r="F275" s="500"/>
      <c r="H275" s="500"/>
      <c r="I275" s="500"/>
      <c r="J275" s="500"/>
      <c r="K275" s="589"/>
      <c r="L275" s="589"/>
      <c r="M275" s="589"/>
      <c r="N275" s="594"/>
      <c r="O275" s="589"/>
      <c r="P275" s="589"/>
      <c r="Q275" s="589"/>
    </row>
    <row r="276" spans="2:17" x14ac:dyDescent="0.3">
      <c r="B276" s="586"/>
      <c r="C276" s="421"/>
      <c r="D276" s="421"/>
      <c r="E276" s="500"/>
      <c r="F276" s="500"/>
      <c r="H276" s="500"/>
      <c r="I276" s="500"/>
      <c r="J276" s="500"/>
      <c r="K276" s="589"/>
      <c r="L276" s="589"/>
      <c r="M276" s="589"/>
      <c r="N276" s="594"/>
      <c r="O276" s="589"/>
      <c r="P276" s="589"/>
      <c r="Q276" s="589"/>
    </row>
    <row r="277" spans="2:17" x14ac:dyDescent="0.3">
      <c r="B277" s="586"/>
      <c r="C277" s="421"/>
      <c r="D277" s="421"/>
      <c r="E277" s="500"/>
      <c r="F277" s="500"/>
      <c r="H277" s="500"/>
      <c r="I277" s="500"/>
      <c r="J277" s="500"/>
      <c r="K277" s="589"/>
      <c r="L277" s="589"/>
      <c r="M277" s="589"/>
      <c r="N277" s="594"/>
      <c r="O277" s="589"/>
      <c r="P277" s="589"/>
      <c r="Q277" s="589"/>
    </row>
    <row r="278" spans="2:17" x14ac:dyDescent="0.3">
      <c r="B278" s="586"/>
      <c r="C278" s="421"/>
      <c r="D278" s="421"/>
      <c r="E278" s="500"/>
      <c r="F278" s="500"/>
      <c r="H278" s="500"/>
      <c r="I278" s="500"/>
      <c r="J278" s="500"/>
      <c r="K278" s="589"/>
      <c r="L278" s="589"/>
      <c r="M278" s="589"/>
      <c r="N278" s="594"/>
      <c r="O278" s="589"/>
      <c r="P278" s="589"/>
      <c r="Q278" s="589"/>
    </row>
    <row r="279" spans="2:17" x14ac:dyDescent="0.3">
      <c r="B279" s="586"/>
      <c r="C279" s="421"/>
      <c r="D279" s="421"/>
      <c r="E279" s="500"/>
      <c r="F279" s="500"/>
      <c r="H279" s="500"/>
      <c r="I279" s="500"/>
      <c r="J279" s="500"/>
      <c r="K279" s="589"/>
      <c r="L279" s="589"/>
      <c r="M279" s="589"/>
      <c r="N279" s="594"/>
      <c r="O279" s="589"/>
      <c r="P279" s="589"/>
      <c r="Q279" s="589"/>
    </row>
    <row r="280" spans="2:17" x14ac:dyDescent="0.3">
      <c r="B280" s="586"/>
      <c r="C280" s="421"/>
      <c r="D280" s="421"/>
      <c r="E280" s="500"/>
      <c r="F280" s="500"/>
      <c r="H280" s="500"/>
      <c r="I280" s="500"/>
      <c r="J280" s="500"/>
      <c r="K280" s="589"/>
      <c r="L280" s="589"/>
      <c r="M280" s="589"/>
      <c r="N280" s="594"/>
      <c r="O280" s="589"/>
      <c r="P280" s="589"/>
      <c r="Q280" s="589"/>
    </row>
    <row r="281" spans="2:17" x14ac:dyDescent="0.3">
      <c r="B281" s="586"/>
      <c r="C281" s="421"/>
      <c r="D281" s="421"/>
      <c r="E281" s="500"/>
      <c r="F281" s="500"/>
      <c r="H281" s="500"/>
      <c r="I281" s="500"/>
      <c r="J281" s="500"/>
      <c r="K281" s="589"/>
      <c r="L281" s="589"/>
      <c r="M281" s="589"/>
      <c r="N281" s="594"/>
      <c r="O281" s="589"/>
      <c r="P281" s="589"/>
      <c r="Q281" s="589"/>
    </row>
    <row r="282" spans="2:17" x14ac:dyDescent="0.3">
      <c r="B282" s="586"/>
      <c r="C282" s="421"/>
      <c r="D282" s="421"/>
      <c r="E282" s="500"/>
      <c r="F282" s="500"/>
      <c r="H282" s="500"/>
      <c r="I282" s="500"/>
      <c r="J282" s="500"/>
      <c r="K282" s="589"/>
      <c r="L282" s="589"/>
      <c r="M282" s="589"/>
      <c r="N282" s="594"/>
      <c r="O282" s="589"/>
      <c r="P282" s="589"/>
      <c r="Q282" s="589"/>
    </row>
    <row r="283" spans="2:17" x14ac:dyDescent="0.3">
      <c r="B283" s="586"/>
      <c r="C283" s="421"/>
      <c r="D283" s="421"/>
      <c r="E283" s="500"/>
      <c r="F283" s="500"/>
      <c r="H283" s="500"/>
      <c r="I283" s="500"/>
      <c r="J283" s="500"/>
      <c r="K283" s="589"/>
      <c r="L283" s="589"/>
      <c r="M283" s="589"/>
      <c r="N283" s="594"/>
      <c r="O283" s="589"/>
      <c r="P283" s="589"/>
      <c r="Q283" s="589"/>
    </row>
    <row r="284" spans="2:17" x14ac:dyDescent="0.3">
      <c r="B284" s="586"/>
      <c r="C284" s="421"/>
      <c r="D284" s="421"/>
      <c r="E284" s="500"/>
      <c r="F284" s="500"/>
      <c r="H284" s="500"/>
      <c r="I284" s="500"/>
      <c r="J284" s="500"/>
      <c r="K284" s="589"/>
      <c r="L284" s="589"/>
      <c r="M284" s="589"/>
      <c r="N284" s="594"/>
      <c r="O284" s="589"/>
      <c r="P284" s="589"/>
      <c r="Q284" s="589"/>
    </row>
    <row r="285" spans="2:17" x14ac:dyDescent="0.3">
      <c r="B285" s="586"/>
      <c r="C285" s="421"/>
      <c r="D285" s="421"/>
      <c r="E285" s="500"/>
      <c r="F285" s="500"/>
      <c r="H285" s="500"/>
      <c r="I285" s="500"/>
      <c r="J285" s="500"/>
      <c r="K285" s="589"/>
      <c r="L285" s="589"/>
      <c r="M285" s="589"/>
      <c r="N285" s="594"/>
      <c r="O285" s="589"/>
      <c r="P285" s="589"/>
      <c r="Q285" s="589"/>
    </row>
    <row r="286" spans="2:17" x14ac:dyDescent="0.3">
      <c r="B286" s="586"/>
      <c r="C286" s="421"/>
      <c r="D286" s="421"/>
      <c r="E286" s="500"/>
      <c r="F286" s="500"/>
      <c r="H286" s="500"/>
      <c r="I286" s="500"/>
      <c r="J286" s="500"/>
      <c r="K286" s="589"/>
      <c r="L286" s="589"/>
      <c r="M286" s="589"/>
      <c r="N286" s="594"/>
      <c r="O286" s="589"/>
      <c r="P286" s="589"/>
      <c r="Q286" s="589"/>
    </row>
    <row r="287" spans="2:17" x14ac:dyDescent="0.3">
      <c r="B287" s="586"/>
      <c r="C287" s="421"/>
      <c r="D287" s="421"/>
      <c r="E287" s="500"/>
      <c r="F287" s="500"/>
      <c r="H287" s="500"/>
      <c r="I287" s="500"/>
      <c r="J287" s="500"/>
      <c r="K287" s="589"/>
      <c r="L287" s="589"/>
      <c r="M287" s="589"/>
      <c r="N287" s="594"/>
      <c r="O287" s="589"/>
      <c r="P287" s="589"/>
      <c r="Q287" s="589"/>
    </row>
    <row r="288" spans="2:17" x14ac:dyDescent="0.3">
      <c r="B288" s="586"/>
      <c r="C288" s="421"/>
      <c r="D288" s="421"/>
      <c r="E288" s="500"/>
      <c r="F288" s="500"/>
      <c r="H288" s="500"/>
      <c r="I288" s="500"/>
      <c r="J288" s="500"/>
      <c r="K288" s="589"/>
      <c r="L288" s="589"/>
      <c r="M288" s="589"/>
      <c r="N288" s="594"/>
      <c r="O288" s="589"/>
      <c r="P288" s="589"/>
      <c r="Q288" s="589"/>
    </row>
    <row r="289" spans="2:17" x14ac:dyDescent="0.3">
      <c r="B289" s="586"/>
      <c r="C289" s="421"/>
      <c r="D289" s="421"/>
      <c r="E289" s="500"/>
      <c r="F289" s="500"/>
      <c r="H289" s="500"/>
      <c r="I289" s="500"/>
      <c r="J289" s="500"/>
      <c r="K289" s="589"/>
      <c r="L289" s="589"/>
      <c r="M289" s="589"/>
      <c r="N289" s="594"/>
      <c r="O289" s="589"/>
      <c r="P289" s="589"/>
      <c r="Q289" s="589"/>
    </row>
    <row r="290" spans="2:17" x14ac:dyDescent="0.3">
      <c r="B290" s="586"/>
      <c r="C290" s="421"/>
      <c r="D290" s="421"/>
      <c r="E290" s="500"/>
      <c r="F290" s="500"/>
      <c r="H290" s="500"/>
      <c r="I290" s="500"/>
      <c r="J290" s="500"/>
      <c r="K290" s="589"/>
      <c r="L290" s="589"/>
      <c r="M290" s="589"/>
      <c r="N290" s="594"/>
      <c r="O290" s="589"/>
      <c r="P290" s="589"/>
      <c r="Q290" s="589"/>
    </row>
    <row r="291" spans="2:17" x14ac:dyDescent="0.3">
      <c r="B291" s="586"/>
      <c r="C291" s="421"/>
      <c r="D291" s="421"/>
      <c r="E291" s="500"/>
      <c r="F291" s="500"/>
      <c r="H291" s="500"/>
      <c r="I291" s="500"/>
      <c r="J291" s="500"/>
      <c r="K291" s="589"/>
      <c r="L291" s="589"/>
      <c r="M291" s="589"/>
      <c r="N291" s="594"/>
      <c r="O291" s="589"/>
      <c r="P291" s="589"/>
      <c r="Q291" s="589"/>
    </row>
    <row r="292" spans="2:17" x14ac:dyDescent="0.3">
      <c r="B292" s="586"/>
      <c r="C292" s="421"/>
      <c r="D292" s="421"/>
      <c r="E292" s="500"/>
      <c r="F292" s="500"/>
      <c r="H292" s="500"/>
      <c r="I292" s="500"/>
      <c r="J292" s="500"/>
      <c r="K292" s="589"/>
      <c r="L292" s="589"/>
      <c r="M292" s="589"/>
      <c r="N292" s="594"/>
      <c r="O292" s="589"/>
      <c r="P292" s="589"/>
      <c r="Q292" s="589"/>
    </row>
    <row r="293" spans="2:17" x14ac:dyDescent="0.3">
      <c r="B293" s="586"/>
      <c r="C293" s="421"/>
      <c r="D293" s="421"/>
      <c r="E293" s="500"/>
      <c r="F293" s="500"/>
      <c r="H293" s="500"/>
      <c r="I293" s="500"/>
      <c r="J293" s="500"/>
      <c r="K293" s="589"/>
      <c r="L293" s="589"/>
      <c r="M293" s="589"/>
      <c r="N293" s="594"/>
      <c r="O293" s="589"/>
      <c r="P293" s="589"/>
      <c r="Q293" s="589"/>
    </row>
    <row r="294" spans="2:17" x14ac:dyDescent="0.3">
      <c r="B294" s="586"/>
      <c r="C294" s="421"/>
      <c r="D294" s="421"/>
      <c r="E294" s="500"/>
      <c r="F294" s="500"/>
      <c r="H294" s="500"/>
      <c r="I294" s="500"/>
      <c r="J294" s="500"/>
      <c r="K294" s="589"/>
      <c r="L294" s="589"/>
      <c r="M294" s="589"/>
      <c r="N294" s="594"/>
      <c r="O294" s="589"/>
      <c r="P294" s="589"/>
      <c r="Q294" s="589"/>
    </row>
    <row r="295" spans="2:17" x14ac:dyDescent="0.3">
      <c r="B295" s="586"/>
      <c r="C295" s="421"/>
      <c r="D295" s="421"/>
      <c r="E295" s="500"/>
      <c r="F295" s="500"/>
      <c r="H295" s="500"/>
      <c r="I295" s="500"/>
      <c r="J295" s="500"/>
      <c r="K295" s="589"/>
      <c r="L295" s="589"/>
      <c r="M295" s="589"/>
      <c r="N295" s="594"/>
      <c r="O295" s="589"/>
      <c r="P295" s="589"/>
      <c r="Q295" s="589"/>
    </row>
    <row r="296" spans="2:17" x14ac:dyDescent="0.3">
      <c r="B296" s="586"/>
      <c r="C296" s="421"/>
      <c r="D296" s="421"/>
      <c r="E296" s="500"/>
      <c r="F296" s="500"/>
      <c r="H296" s="500"/>
      <c r="I296" s="500"/>
      <c r="J296" s="500"/>
      <c r="K296" s="589"/>
      <c r="L296" s="589"/>
      <c r="M296" s="589"/>
      <c r="N296" s="594"/>
      <c r="O296" s="589"/>
      <c r="P296" s="589"/>
      <c r="Q296" s="589"/>
    </row>
    <row r="297" spans="2:17" x14ac:dyDescent="0.3">
      <c r="B297" s="586"/>
      <c r="C297" s="421"/>
      <c r="D297" s="421"/>
      <c r="E297" s="500"/>
      <c r="F297" s="500"/>
      <c r="H297" s="500"/>
      <c r="I297" s="500"/>
      <c r="J297" s="500"/>
      <c r="K297" s="589"/>
      <c r="L297" s="589"/>
      <c r="M297" s="589"/>
      <c r="N297" s="594"/>
      <c r="O297" s="589"/>
      <c r="P297" s="589"/>
      <c r="Q297" s="589"/>
    </row>
    <row r="298" spans="2:17" x14ac:dyDescent="0.3">
      <c r="B298" s="586"/>
      <c r="C298" s="421"/>
      <c r="D298" s="421"/>
      <c r="E298" s="500"/>
      <c r="F298" s="500"/>
      <c r="H298" s="500"/>
      <c r="I298" s="500"/>
      <c r="J298" s="500"/>
      <c r="K298" s="589"/>
      <c r="L298" s="589"/>
      <c r="M298" s="589"/>
      <c r="N298" s="594"/>
      <c r="O298" s="589"/>
      <c r="P298" s="589"/>
      <c r="Q298" s="589"/>
    </row>
    <row r="299" spans="2:17" x14ac:dyDescent="0.3">
      <c r="B299" s="586"/>
      <c r="C299" s="421"/>
      <c r="D299" s="421"/>
      <c r="E299" s="500"/>
      <c r="F299" s="500"/>
      <c r="H299" s="500"/>
      <c r="I299" s="500"/>
      <c r="J299" s="500"/>
      <c r="K299" s="589"/>
      <c r="L299" s="589"/>
      <c r="M299" s="589"/>
      <c r="N299" s="594"/>
      <c r="O299" s="589"/>
      <c r="P299" s="589"/>
      <c r="Q299" s="589"/>
    </row>
    <row r="300" spans="2:17" x14ac:dyDescent="0.3">
      <c r="B300" s="586"/>
      <c r="C300" s="421"/>
      <c r="D300" s="421"/>
      <c r="E300" s="500"/>
      <c r="F300" s="500"/>
      <c r="H300" s="500"/>
      <c r="I300" s="500"/>
      <c r="J300" s="500"/>
      <c r="K300" s="589"/>
      <c r="L300" s="589"/>
      <c r="M300" s="589"/>
      <c r="N300" s="594"/>
      <c r="O300" s="589"/>
      <c r="P300" s="589"/>
      <c r="Q300" s="589"/>
    </row>
    <row r="301" spans="2:17" x14ac:dyDescent="0.3">
      <c r="B301" s="586"/>
      <c r="C301" s="421"/>
      <c r="D301" s="421"/>
      <c r="E301" s="500"/>
      <c r="F301" s="500"/>
      <c r="H301" s="500"/>
      <c r="I301" s="500"/>
      <c r="J301" s="500"/>
      <c r="K301" s="589"/>
      <c r="L301" s="589"/>
      <c r="M301" s="589"/>
      <c r="N301" s="594"/>
      <c r="O301" s="589"/>
      <c r="P301" s="589"/>
      <c r="Q301" s="589"/>
    </row>
    <row r="302" spans="2:17" x14ac:dyDescent="0.3">
      <c r="B302" s="586"/>
      <c r="C302" s="421"/>
      <c r="D302" s="421"/>
      <c r="E302" s="500"/>
      <c r="F302" s="500"/>
      <c r="H302" s="500"/>
      <c r="I302" s="500"/>
      <c r="J302" s="500"/>
      <c r="K302" s="589"/>
      <c r="L302" s="589"/>
      <c r="M302" s="589"/>
      <c r="N302" s="594"/>
      <c r="O302" s="589"/>
      <c r="P302" s="589"/>
      <c r="Q302" s="589"/>
    </row>
    <row r="303" spans="2:17" x14ac:dyDescent="0.3">
      <c r="B303" s="586"/>
      <c r="C303" s="421"/>
      <c r="D303" s="421"/>
      <c r="E303" s="500"/>
      <c r="F303" s="500"/>
      <c r="H303" s="500"/>
      <c r="I303" s="500"/>
      <c r="J303" s="500"/>
      <c r="K303" s="589"/>
      <c r="L303" s="589"/>
      <c r="M303" s="589"/>
      <c r="N303" s="594"/>
      <c r="O303" s="589"/>
      <c r="P303" s="589"/>
      <c r="Q303" s="589"/>
    </row>
    <row r="304" spans="2:17" x14ac:dyDescent="0.3">
      <c r="B304" s="586"/>
      <c r="C304" s="421"/>
      <c r="D304" s="421"/>
      <c r="E304" s="500"/>
      <c r="F304" s="500"/>
      <c r="H304" s="500"/>
      <c r="I304" s="500"/>
      <c r="J304" s="500"/>
      <c r="K304" s="589"/>
      <c r="L304" s="589"/>
      <c r="M304" s="589"/>
      <c r="N304" s="594"/>
      <c r="O304" s="589"/>
      <c r="P304" s="589"/>
      <c r="Q304" s="589"/>
    </row>
    <row r="305" spans="2:17" x14ac:dyDescent="0.3">
      <c r="B305" s="586"/>
      <c r="C305" s="421"/>
      <c r="D305" s="421"/>
      <c r="E305" s="500"/>
      <c r="F305" s="500"/>
      <c r="H305" s="500"/>
      <c r="I305" s="500"/>
      <c r="J305" s="500"/>
      <c r="K305" s="589"/>
      <c r="L305" s="589"/>
      <c r="M305" s="589"/>
      <c r="N305" s="594"/>
      <c r="O305" s="589"/>
      <c r="P305" s="589"/>
      <c r="Q305" s="589"/>
    </row>
    <row r="306" spans="2:17" x14ac:dyDescent="0.3">
      <c r="B306" s="586"/>
      <c r="C306" s="421"/>
      <c r="D306" s="421"/>
      <c r="E306" s="500"/>
      <c r="F306" s="500"/>
      <c r="H306" s="500"/>
      <c r="I306" s="500"/>
      <c r="J306" s="500"/>
      <c r="K306" s="589"/>
      <c r="L306" s="589"/>
      <c r="M306" s="589"/>
      <c r="N306" s="594"/>
      <c r="O306" s="589"/>
      <c r="P306" s="589"/>
      <c r="Q306" s="589"/>
    </row>
    <row r="307" spans="2:17" x14ac:dyDescent="0.3">
      <c r="B307" s="586"/>
      <c r="C307" s="421"/>
      <c r="D307" s="421"/>
      <c r="E307" s="500"/>
      <c r="F307" s="500"/>
      <c r="H307" s="500"/>
      <c r="I307" s="500"/>
      <c r="J307" s="500"/>
      <c r="K307" s="589"/>
      <c r="L307" s="589"/>
      <c r="M307" s="589"/>
      <c r="N307" s="594"/>
      <c r="O307" s="589"/>
      <c r="P307" s="589"/>
      <c r="Q307" s="589"/>
    </row>
    <row r="308" spans="2:17" x14ac:dyDescent="0.3">
      <c r="B308" s="586"/>
      <c r="C308" s="421"/>
      <c r="D308" s="421"/>
      <c r="E308" s="500"/>
      <c r="F308" s="500"/>
      <c r="H308" s="500"/>
      <c r="I308" s="500"/>
      <c r="J308" s="500"/>
      <c r="K308" s="589"/>
      <c r="L308" s="589"/>
      <c r="M308" s="589"/>
      <c r="N308" s="594"/>
      <c r="O308" s="589"/>
      <c r="P308" s="589"/>
      <c r="Q308" s="589"/>
    </row>
    <row r="309" spans="2:17" x14ac:dyDescent="0.3">
      <c r="B309" s="586"/>
      <c r="C309" s="421"/>
      <c r="D309" s="421"/>
      <c r="E309" s="500"/>
      <c r="F309" s="500"/>
      <c r="H309" s="500"/>
      <c r="I309" s="500"/>
      <c r="J309" s="500"/>
      <c r="K309" s="589"/>
      <c r="L309" s="589"/>
      <c r="M309" s="589"/>
      <c r="N309" s="594"/>
      <c r="O309" s="589"/>
      <c r="P309" s="589"/>
      <c r="Q309" s="589"/>
    </row>
    <row r="310" spans="2:17" x14ac:dyDescent="0.3">
      <c r="B310" s="586"/>
      <c r="C310" s="421"/>
      <c r="D310" s="421"/>
      <c r="E310" s="500"/>
      <c r="F310" s="500"/>
      <c r="H310" s="500"/>
      <c r="I310" s="500"/>
      <c r="J310" s="500"/>
      <c r="K310" s="589"/>
      <c r="L310" s="589"/>
      <c r="M310" s="589"/>
      <c r="N310" s="594"/>
      <c r="O310" s="589"/>
      <c r="P310" s="589"/>
      <c r="Q310" s="589"/>
    </row>
    <row r="311" spans="2:17" x14ac:dyDescent="0.3">
      <c r="B311" s="586"/>
      <c r="C311" s="421"/>
      <c r="D311" s="421"/>
      <c r="E311" s="500"/>
      <c r="F311" s="500"/>
      <c r="H311" s="500"/>
      <c r="I311" s="500"/>
      <c r="J311" s="500"/>
      <c r="K311" s="589"/>
      <c r="L311" s="589"/>
      <c r="M311" s="589"/>
      <c r="N311" s="594"/>
      <c r="O311" s="589"/>
      <c r="P311" s="589"/>
      <c r="Q311" s="589"/>
    </row>
    <row r="312" spans="2:17" x14ac:dyDescent="0.3">
      <c r="B312" s="586"/>
      <c r="C312" s="421"/>
      <c r="D312" s="421"/>
      <c r="E312" s="500"/>
      <c r="F312" s="500"/>
      <c r="H312" s="500"/>
      <c r="I312" s="500"/>
      <c r="J312" s="500"/>
      <c r="K312" s="589"/>
      <c r="L312" s="589"/>
      <c r="M312" s="589"/>
      <c r="N312" s="594"/>
      <c r="O312" s="589"/>
      <c r="P312" s="589"/>
      <c r="Q312" s="589"/>
    </row>
    <row r="313" spans="2:17" x14ac:dyDescent="0.3">
      <c r="B313" s="586"/>
      <c r="C313" s="421"/>
      <c r="D313" s="421"/>
      <c r="E313" s="500"/>
      <c r="F313" s="500"/>
      <c r="H313" s="500"/>
      <c r="I313" s="500"/>
      <c r="J313" s="500"/>
      <c r="K313" s="589"/>
      <c r="L313" s="589"/>
      <c r="M313" s="589"/>
      <c r="N313" s="594"/>
      <c r="O313" s="589"/>
      <c r="P313" s="589"/>
      <c r="Q313" s="589"/>
    </row>
    <row r="314" spans="2:17" x14ac:dyDescent="0.3">
      <c r="B314" s="586"/>
      <c r="C314" s="421"/>
      <c r="D314" s="421"/>
      <c r="E314" s="500"/>
      <c r="F314" s="500"/>
      <c r="H314" s="500"/>
      <c r="I314" s="500"/>
      <c r="J314" s="500"/>
      <c r="K314" s="589"/>
      <c r="L314" s="589"/>
      <c r="M314" s="589"/>
      <c r="N314" s="594"/>
      <c r="O314" s="589"/>
      <c r="P314" s="589"/>
      <c r="Q314" s="589"/>
    </row>
    <row r="315" spans="2:17" x14ac:dyDescent="0.3">
      <c r="B315" s="586"/>
      <c r="C315" s="421"/>
      <c r="D315" s="421"/>
      <c r="E315" s="500"/>
      <c r="F315" s="500"/>
      <c r="H315" s="500"/>
      <c r="I315" s="500"/>
      <c r="J315" s="500"/>
      <c r="K315" s="589"/>
      <c r="L315" s="589"/>
      <c r="M315" s="589"/>
      <c r="N315" s="594"/>
      <c r="O315" s="589"/>
      <c r="P315" s="589"/>
      <c r="Q315" s="589"/>
    </row>
    <row r="316" spans="2:17" x14ac:dyDescent="0.3">
      <c r="B316" s="586"/>
      <c r="C316" s="421"/>
      <c r="D316" s="421"/>
      <c r="E316" s="500"/>
      <c r="F316" s="500"/>
      <c r="H316" s="500"/>
      <c r="I316" s="500"/>
      <c r="J316" s="500"/>
      <c r="K316" s="589"/>
      <c r="L316" s="589"/>
      <c r="M316" s="589"/>
      <c r="N316" s="594"/>
      <c r="O316" s="589"/>
      <c r="P316" s="589"/>
      <c r="Q316" s="589"/>
    </row>
    <row r="317" spans="2:17" x14ac:dyDescent="0.3">
      <c r="B317" s="586"/>
      <c r="C317" s="421"/>
      <c r="D317" s="421"/>
      <c r="E317" s="500"/>
      <c r="F317" s="500"/>
      <c r="H317" s="500"/>
      <c r="I317" s="500"/>
      <c r="J317" s="500"/>
      <c r="K317" s="589"/>
      <c r="L317" s="589"/>
      <c r="M317" s="589"/>
      <c r="N317" s="594"/>
      <c r="O317" s="589"/>
      <c r="P317" s="589"/>
      <c r="Q317" s="589"/>
    </row>
    <row r="318" spans="2:17" x14ac:dyDescent="0.3">
      <c r="B318" s="586"/>
      <c r="C318" s="421"/>
      <c r="D318" s="421"/>
      <c r="E318" s="500"/>
      <c r="F318" s="500"/>
      <c r="H318" s="500"/>
      <c r="I318" s="500"/>
      <c r="J318" s="500"/>
      <c r="K318" s="589"/>
      <c r="L318" s="589"/>
      <c r="M318" s="589"/>
      <c r="N318" s="594"/>
      <c r="O318" s="589"/>
      <c r="P318" s="589"/>
      <c r="Q318" s="589"/>
    </row>
    <row r="319" spans="2:17" x14ac:dyDescent="0.3">
      <c r="B319" s="586"/>
      <c r="C319" s="421"/>
      <c r="D319" s="421"/>
      <c r="E319" s="500"/>
      <c r="F319" s="500"/>
      <c r="H319" s="500"/>
      <c r="I319" s="500"/>
      <c r="J319" s="500"/>
      <c r="K319" s="589"/>
      <c r="L319" s="589"/>
      <c r="M319" s="589"/>
      <c r="N319" s="594"/>
      <c r="O319" s="589"/>
      <c r="P319" s="589"/>
      <c r="Q319" s="589"/>
    </row>
    <row r="320" spans="2:17" x14ac:dyDescent="0.3">
      <c r="B320" s="586"/>
      <c r="C320" s="421"/>
      <c r="D320" s="421"/>
      <c r="E320" s="500"/>
      <c r="F320" s="500"/>
      <c r="H320" s="500"/>
      <c r="I320" s="500"/>
      <c r="J320" s="500"/>
      <c r="K320" s="589"/>
      <c r="L320" s="589"/>
      <c r="M320" s="589"/>
      <c r="N320" s="594"/>
      <c r="O320" s="589"/>
      <c r="P320" s="589"/>
      <c r="Q320" s="589"/>
    </row>
    <row r="321" spans="2:17" x14ac:dyDescent="0.3">
      <c r="B321" s="586"/>
      <c r="C321" s="421"/>
      <c r="D321" s="421"/>
      <c r="E321" s="500"/>
      <c r="F321" s="500"/>
      <c r="H321" s="500"/>
      <c r="I321" s="500"/>
      <c r="J321" s="500"/>
      <c r="K321" s="589"/>
      <c r="L321" s="589"/>
      <c r="M321" s="589"/>
      <c r="N321" s="594"/>
      <c r="O321" s="589"/>
      <c r="P321" s="589"/>
      <c r="Q321" s="589"/>
    </row>
    <row r="322" spans="2:17" x14ac:dyDescent="0.3">
      <c r="B322" s="586"/>
      <c r="C322" s="421"/>
      <c r="D322" s="421"/>
      <c r="E322" s="500"/>
      <c r="F322" s="500"/>
      <c r="H322" s="500"/>
      <c r="I322" s="500"/>
      <c r="J322" s="500"/>
      <c r="K322" s="589"/>
      <c r="L322" s="589"/>
      <c r="M322" s="589"/>
      <c r="N322" s="594"/>
      <c r="O322" s="589"/>
      <c r="P322" s="589"/>
      <c r="Q322" s="589"/>
    </row>
    <row r="323" spans="2:17" x14ac:dyDescent="0.3">
      <c r="B323" s="586"/>
      <c r="C323" s="421"/>
      <c r="D323" s="421"/>
      <c r="E323" s="500"/>
      <c r="F323" s="500"/>
      <c r="H323" s="500"/>
      <c r="I323" s="500"/>
      <c r="J323" s="500"/>
      <c r="K323" s="589"/>
      <c r="L323" s="589"/>
      <c r="M323" s="589"/>
      <c r="N323" s="594"/>
      <c r="O323" s="589"/>
      <c r="P323" s="589"/>
      <c r="Q323" s="589"/>
    </row>
    <row r="324" spans="2:17" x14ac:dyDescent="0.3">
      <c r="B324" s="586"/>
      <c r="C324" s="421"/>
      <c r="D324" s="421"/>
      <c r="E324" s="500"/>
      <c r="F324" s="500"/>
      <c r="H324" s="500"/>
      <c r="I324" s="500"/>
      <c r="J324" s="500"/>
      <c r="K324" s="589"/>
      <c r="L324" s="589"/>
      <c r="M324" s="589"/>
      <c r="N324" s="594"/>
      <c r="O324" s="589"/>
      <c r="P324" s="589"/>
      <c r="Q324" s="589"/>
    </row>
    <row r="325" spans="2:17" x14ac:dyDescent="0.3">
      <c r="B325" s="586"/>
      <c r="C325" s="421"/>
      <c r="D325" s="421"/>
      <c r="E325" s="500"/>
      <c r="F325" s="500"/>
      <c r="H325" s="500"/>
      <c r="I325" s="500"/>
      <c r="J325" s="500"/>
      <c r="K325" s="589"/>
      <c r="L325" s="589"/>
      <c r="M325" s="589"/>
      <c r="N325" s="594"/>
      <c r="O325" s="589"/>
      <c r="P325" s="589"/>
      <c r="Q325" s="589"/>
    </row>
    <row r="326" spans="2:17" x14ac:dyDescent="0.3">
      <c r="B326" s="586"/>
      <c r="C326" s="421"/>
      <c r="D326" s="421"/>
      <c r="E326" s="500"/>
      <c r="F326" s="500"/>
      <c r="H326" s="500"/>
      <c r="I326" s="500"/>
      <c r="J326" s="500"/>
      <c r="K326" s="589"/>
      <c r="L326" s="589"/>
      <c r="M326" s="589"/>
      <c r="N326" s="594"/>
      <c r="O326" s="589"/>
      <c r="P326" s="589"/>
      <c r="Q326" s="589"/>
    </row>
    <row r="327" spans="2:17" x14ac:dyDescent="0.3">
      <c r="B327" s="586"/>
      <c r="C327" s="421"/>
      <c r="D327" s="421"/>
      <c r="E327" s="500"/>
      <c r="F327" s="500"/>
      <c r="H327" s="500"/>
      <c r="I327" s="500"/>
      <c r="J327" s="500"/>
      <c r="K327" s="589"/>
      <c r="L327" s="589"/>
      <c r="M327" s="589"/>
      <c r="N327" s="594"/>
      <c r="O327" s="589"/>
      <c r="P327" s="589"/>
      <c r="Q327" s="589"/>
    </row>
    <row r="328" spans="2:17" x14ac:dyDescent="0.3">
      <c r="B328" s="586"/>
      <c r="C328" s="421"/>
      <c r="D328" s="421"/>
      <c r="E328" s="500"/>
      <c r="F328" s="500"/>
      <c r="H328" s="500"/>
      <c r="I328" s="500"/>
      <c r="J328" s="500"/>
      <c r="K328" s="589"/>
      <c r="L328" s="589"/>
      <c r="M328" s="589"/>
      <c r="N328" s="594"/>
      <c r="O328" s="589"/>
      <c r="P328" s="589"/>
      <c r="Q328" s="589"/>
    </row>
    <row r="329" spans="2:17" x14ac:dyDescent="0.3">
      <c r="B329" s="586"/>
      <c r="C329" s="421"/>
      <c r="D329" s="421"/>
      <c r="E329" s="500"/>
      <c r="F329" s="500"/>
      <c r="H329" s="500"/>
      <c r="I329" s="500"/>
      <c r="J329" s="500"/>
      <c r="K329" s="589"/>
      <c r="L329" s="589"/>
      <c r="M329" s="589"/>
      <c r="N329" s="594"/>
      <c r="O329" s="589"/>
      <c r="P329" s="589"/>
      <c r="Q329" s="589"/>
    </row>
    <row r="330" spans="2:17" x14ac:dyDescent="0.3">
      <c r="B330" s="586"/>
      <c r="C330" s="421"/>
      <c r="D330" s="421"/>
      <c r="E330" s="500"/>
      <c r="F330" s="500"/>
      <c r="H330" s="500"/>
      <c r="I330" s="500"/>
      <c r="J330" s="500"/>
      <c r="K330" s="589"/>
      <c r="L330" s="589"/>
      <c r="M330" s="589"/>
      <c r="N330" s="594"/>
      <c r="O330" s="589"/>
      <c r="P330" s="589"/>
      <c r="Q330" s="589"/>
    </row>
    <row r="331" spans="2:17" x14ac:dyDescent="0.3">
      <c r="B331" s="586"/>
      <c r="C331" s="421"/>
      <c r="D331" s="421"/>
      <c r="E331" s="500"/>
      <c r="F331" s="500"/>
      <c r="H331" s="500"/>
      <c r="I331" s="500"/>
      <c r="J331" s="500"/>
      <c r="K331" s="589"/>
      <c r="L331" s="589"/>
      <c r="M331" s="589"/>
      <c r="N331" s="594"/>
      <c r="O331" s="589"/>
      <c r="P331" s="589"/>
      <c r="Q331" s="589"/>
    </row>
    <row r="332" spans="2:17" x14ac:dyDescent="0.3">
      <c r="B332" s="586"/>
      <c r="C332" s="421"/>
      <c r="D332" s="421"/>
      <c r="E332" s="500"/>
      <c r="F332" s="500"/>
      <c r="H332" s="500"/>
      <c r="I332" s="500"/>
      <c r="J332" s="500"/>
      <c r="K332" s="589"/>
      <c r="L332" s="589"/>
      <c r="M332" s="589"/>
      <c r="N332" s="594"/>
      <c r="O332" s="589"/>
      <c r="P332" s="589"/>
      <c r="Q332" s="589"/>
    </row>
    <row r="333" spans="2:17" x14ac:dyDescent="0.3">
      <c r="B333" s="586"/>
      <c r="C333" s="421"/>
      <c r="D333" s="421"/>
      <c r="E333" s="500"/>
      <c r="F333" s="500"/>
      <c r="H333" s="500"/>
      <c r="I333" s="500"/>
      <c r="J333" s="500"/>
      <c r="K333" s="589"/>
      <c r="L333" s="589"/>
      <c r="M333" s="589"/>
      <c r="N333" s="594"/>
      <c r="O333" s="589"/>
      <c r="P333" s="589"/>
      <c r="Q333" s="589"/>
    </row>
    <row r="334" spans="2:17" x14ac:dyDescent="0.3">
      <c r="B334" s="586"/>
      <c r="C334" s="421"/>
      <c r="D334" s="421"/>
      <c r="E334" s="500"/>
      <c r="F334" s="500"/>
      <c r="H334" s="500"/>
      <c r="I334" s="500"/>
      <c r="J334" s="500"/>
      <c r="K334" s="589"/>
      <c r="L334" s="589"/>
      <c r="M334" s="589"/>
      <c r="N334" s="594"/>
      <c r="O334" s="589"/>
      <c r="P334" s="589"/>
      <c r="Q334" s="589"/>
    </row>
    <row r="335" spans="2:17" x14ac:dyDescent="0.3">
      <c r="B335" s="586"/>
      <c r="C335" s="421"/>
      <c r="D335" s="421"/>
      <c r="E335" s="500"/>
      <c r="F335" s="500"/>
      <c r="H335" s="500"/>
      <c r="I335" s="500"/>
      <c r="J335" s="500"/>
      <c r="K335" s="589"/>
      <c r="L335" s="589"/>
      <c r="M335" s="589"/>
      <c r="N335" s="594"/>
      <c r="O335" s="589"/>
      <c r="P335" s="589"/>
      <c r="Q335" s="589"/>
    </row>
    <row r="336" spans="2:17" x14ac:dyDescent="0.3">
      <c r="B336" s="586"/>
      <c r="C336" s="421"/>
      <c r="D336" s="421"/>
      <c r="E336" s="500"/>
      <c r="F336" s="500"/>
      <c r="H336" s="500"/>
      <c r="I336" s="500"/>
      <c r="J336" s="500"/>
      <c r="K336" s="589"/>
      <c r="L336" s="589"/>
      <c r="M336" s="589"/>
      <c r="N336" s="594"/>
      <c r="O336" s="589"/>
      <c r="P336" s="589"/>
      <c r="Q336" s="589"/>
    </row>
    <row r="337" spans="2:17" x14ac:dyDescent="0.3">
      <c r="B337" s="586"/>
      <c r="C337" s="421"/>
      <c r="D337" s="421"/>
      <c r="E337" s="500"/>
      <c r="F337" s="500"/>
      <c r="H337" s="500"/>
      <c r="I337" s="500"/>
      <c r="J337" s="500"/>
      <c r="K337" s="589"/>
      <c r="L337" s="589"/>
      <c r="M337" s="589"/>
      <c r="N337" s="594"/>
      <c r="O337" s="589"/>
      <c r="P337" s="589"/>
      <c r="Q337" s="589"/>
    </row>
    <row r="338" spans="2:17" x14ac:dyDescent="0.3">
      <c r="B338" s="586"/>
      <c r="C338" s="421"/>
      <c r="D338" s="421"/>
      <c r="E338" s="500"/>
      <c r="F338" s="500"/>
      <c r="H338" s="500"/>
      <c r="I338" s="500"/>
      <c r="J338" s="500"/>
      <c r="K338" s="589"/>
      <c r="L338" s="589"/>
      <c r="M338" s="589"/>
      <c r="N338" s="594"/>
      <c r="O338" s="589"/>
      <c r="P338" s="589"/>
      <c r="Q338" s="589"/>
    </row>
    <row r="339" spans="2:17" x14ac:dyDescent="0.3">
      <c r="B339" s="586"/>
      <c r="C339" s="421"/>
      <c r="D339" s="421"/>
      <c r="E339" s="500"/>
      <c r="F339" s="500"/>
      <c r="H339" s="500"/>
      <c r="I339" s="500"/>
      <c r="J339" s="500"/>
      <c r="K339" s="589"/>
      <c r="L339" s="589"/>
      <c r="M339" s="589"/>
      <c r="N339" s="594"/>
      <c r="O339" s="589"/>
      <c r="P339" s="589"/>
      <c r="Q339" s="589"/>
    </row>
    <row r="340" spans="2:17" x14ac:dyDescent="0.3">
      <c r="B340" s="586"/>
      <c r="C340" s="421"/>
      <c r="D340" s="421"/>
      <c r="E340" s="500"/>
      <c r="F340" s="500"/>
      <c r="H340" s="500"/>
      <c r="I340" s="500"/>
      <c r="J340" s="500"/>
      <c r="K340" s="589"/>
      <c r="L340" s="589"/>
      <c r="M340" s="589"/>
      <c r="N340" s="594"/>
      <c r="O340" s="589"/>
      <c r="P340" s="589"/>
      <c r="Q340" s="589"/>
    </row>
    <row r="341" spans="2:17" x14ac:dyDescent="0.3">
      <c r="B341" s="586"/>
      <c r="C341" s="421"/>
      <c r="D341" s="421"/>
      <c r="E341" s="500"/>
      <c r="F341" s="500"/>
      <c r="H341" s="500"/>
      <c r="I341" s="500"/>
      <c r="J341" s="500"/>
      <c r="K341" s="589"/>
      <c r="L341" s="589"/>
      <c r="M341" s="589"/>
      <c r="N341" s="594"/>
      <c r="O341" s="589"/>
      <c r="P341" s="589"/>
      <c r="Q341" s="589"/>
    </row>
    <row r="342" spans="2:17" x14ac:dyDescent="0.3">
      <c r="B342" s="586"/>
      <c r="C342" s="421"/>
      <c r="D342" s="421"/>
      <c r="E342" s="500"/>
      <c r="F342" s="500"/>
      <c r="H342" s="500"/>
      <c r="I342" s="500"/>
      <c r="J342" s="500"/>
      <c r="K342" s="589"/>
      <c r="L342" s="589"/>
      <c r="M342" s="589"/>
      <c r="N342" s="594"/>
      <c r="O342" s="589"/>
      <c r="P342" s="589"/>
      <c r="Q342" s="589"/>
    </row>
    <row r="343" spans="2:17" x14ac:dyDescent="0.3">
      <c r="B343" s="586"/>
      <c r="C343" s="421"/>
      <c r="D343" s="421"/>
      <c r="E343" s="500"/>
      <c r="F343" s="500"/>
      <c r="H343" s="500"/>
      <c r="I343" s="500"/>
      <c r="J343" s="500"/>
      <c r="K343" s="589"/>
      <c r="L343" s="589"/>
      <c r="M343" s="589"/>
      <c r="N343" s="594"/>
      <c r="O343" s="589"/>
      <c r="P343" s="589"/>
      <c r="Q343" s="589"/>
    </row>
    <row r="344" spans="2:17" x14ac:dyDescent="0.3">
      <c r="B344" s="586"/>
      <c r="C344" s="421"/>
      <c r="D344" s="421"/>
      <c r="E344" s="500"/>
      <c r="F344" s="500"/>
      <c r="H344" s="500"/>
      <c r="I344" s="500"/>
      <c r="J344" s="500"/>
      <c r="K344" s="589"/>
      <c r="L344" s="589"/>
      <c r="M344" s="589"/>
      <c r="N344" s="594"/>
      <c r="O344" s="589"/>
      <c r="P344" s="589"/>
      <c r="Q344" s="589"/>
    </row>
    <row r="345" spans="2:17" x14ac:dyDescent="0.3">
      <c r="B345" s="586"/>
      <c r="C345" s="421"/>
      <c r="D345" s="421"/>
      <c r="E345" s="500"/>
      <c r="F345" s="500"/>
      <c r="H345" s="500"/>
      <c r="I345" s="500"/>
      <c r="J345" s="500"/>
      <c r="K345" s="589"/>
      <c r="L345" s="589"/>
      <c r="M345" s="589"/>
      <c r="N345" s="594"/>
      <c r="O345" s="589"/>
      <c r="P345" s="589"/>
      <c r="Q345" s="589"/>
    </row>
    <row r="346" spans="2:17" x14ac:dyDescent="0.3">
      <c r="B346" s="586"/>
      <c r="C346" s="421"/>
      <c r="D346" s="421"/>
      <c r="E346" s="500"/>
      <c r="F346" s="500"/>
      <c r="H346" s="500"/>
      <c r="I346" s="500"/>
      <c r="J346" s="500"/>
      <c r="K346" s="589"/>
      <c r="L346" s="589"/>
      <c r="M346" s="589"/>
      <c r="N346" s="594"/>
      <c r="O346" s="589"/>
      <c r="P346" s="589"/>
      <c r="Q346" s="589"/>
    </row>
    <row r="347" spans="2:17" x14ac:dyDescent="0.3">
      <c r="B347" s="586"/>
      <c r="C347" s="421"/>
      <c r="D347" s="421"/>
      <c r="E347" s="500"/>
      <c r="F347" s="500"/>
      <c r="H347" s="500"/>
      <c r="I347" s="500"/>
      <c r="J347" s="500"/>
      <c r="K347" s="589"/>
      <c r="L347" s="589"/>
      <c r="M347" s="589"/>
      <c r="N347" s="594"/>
      <c r="O347" s="589"/>
      <c r="P347" s="589"/>
      <c r="Q347" s="589"/>
    </row>
    <row r="348" spans="2:17" x14ac:dyDescent="0.3">
      <c r="B348" s="586"/>
      <c r="C348" s="421"/>
      <c r="D348" s="421"/>
      <c r="E348" s="500"/>
      <c r="F348" s="500"/>
      <c r="H348" s="500"/>
      <c r="I348" s="500"/>
      <c r="J348" s="500"/>
      <c r="K348" s="589"/>
      <c r="L348" s="589"/>
      <c r="M348" s="589"/>
      <c r="N348" s="594"/>
      <c r="O348" s="589"/>
      <c r="P348" s="589"/>
      <c r="Q348" s="589"/>
    </row>
    <row r="349" spans="2:17" x14ac:dyDescent="0.3">
      <c r="B349" s="586"/>
      <c r="C349" s="421"/>
      <c r="D349" s="421"/>
      <c r="E349" s="500"/>
      <c r="F349" s="500"/>
      <c r="H349" s="500"/>
      <c r="I349" s="500"/>
      <c r="J349" s="500"/>
      <c r="K349" s="589"/>
      <c r="L349" s="589"/>
      <c r="M349" s="589"/>
      <c r="N349" s="594"/>
      <c r="O349" s="589"/>
      <c r="P349" s="589"/>
      <c r="Q349" s="589"/>
    </row>
    <row r="350" spans="2:17" x14ac:dyDescent="0.3">
      <c r="B350" s="586"/>
      <c r="C350" s="421"/>
      <c r="D350" s="421"/>
      <c r="E350" s="500"/>
      <c r="F350" s="500"/>
      <c r="H350" s="500"/>
      <c r="I350" s="500"/>
      <c r="J350" s="500"/>
      <c r="K350" s="589"/>
      <c r="L350" s="589"/>
      <c r="M350" s="589"/>
      <c r="N350" s="594"/>
      <c r="O350" s="589"/>
      <c r="P350" s="589"/>
      <c r="Q350" s="589"/>
    </row>
    <row r="351" spans="2:17" x14ac:dyDescent="0.3">
      <c r="B351" s="586"/>
      <c r="C351" s="421"/>
      <c r="D351" s="421"/>
      <c r="E351" s="500"/>
      <c r="F351" s="500"/>
      <c r="H351" s="500"/>
      <c r="I351" s="500"/>
      <c r="J351" s="500"/>
      <c r="K351" s="589"/>
      <c r="L351" s="589"/>
      <c r="M351" s="589"/>
      <c r="N351" s="594"/>
      <c r="O351" s="589"/>
      <c r="P351" s="589"/>
      <c r="Q351" s="589"/>
    </row>
    <row r="352" spans="2:17" x14ac:dyDescent="0.3">
      <c r="B352" s="586"/>
      <c r="C352" s="421"/>
      <c r="D352" s="421"/>
      <c r="E352" s="500"/>
      <c r="F352" s="500"/>
      <c r="H352" s="500"/>
      <c r="I352" s="500"/>
      <c r="J352" s="500"/>
      <c r="K352" s="589"/>
      <c r="L352" s="589"/>
      <c r="M352" s="589"/>
      <c r="N352" s="594"/>
      <c r="O352" s="589"/>
      <c r="P352" s="589"/>
      <c r="Q352" s="589"/>
    </row>
    <row r="353" spans="2:17" x14ac:dyDescent="0.3">
      <c r="B353" s="586"/>
      <c r="C353" s="421"/>
      <c r="D353" s="421"/>
      <c r="E353" s="500"/>
      <c r="F353" s="500"/>
      <c r="H353" s="500"/>
      <c r="I353" s="500"/>
      <c r="J353" s="500"/>
      <c r="K353" s="589"/>
      <c r="L353" s="589"/>
      <c r="M353" s="589"/>
      <c r="N353" s="594"/>
      <c r="O353" s="589"/>
      <c r="P353" s="589"/>
      <c r="Q353" s="589"/>
    </row>
    <row r="354" spans="2:17" x14ac:dyDescent="0.3">
      <c r="B354" s="586"/>
      <c r="C354" s="421"/>
      <c r="D354" s="421"/>
      <c r="E354" s="500"/>
      <c r="F354" s="500"/>
      <c r="H354" s="500"/>
      <c r="I354" s="500"/>
      <c r="J354" s="500"/>
      <c r="K354" s="589"/>
      <c r="L354" s="589"/>
      <c r="M354" s="589"/>
      <c r="N354" s="594"/>
      <c r="O354" s="589"/>
      <c r="P354" s="589"/>
      <c r="Q354" s="589"/>
    </row>
    <row r="355" spans="2:17" x14ac:dyDescent="0.3">
      <c r="B355" s="586"/>
      <c r="C355" s="421"/>
      <c r="D355" s="421"/>
      <c r="E355" s="500"/>
      <c r="F355" s="500"/>
      <c r="H355" s="500"/>
      <c r="I355" s="500"/>
      <c r="J355" s="500"/>
      <c r="K355" s="589"/>
      <c r="L355" s="589"/>
      <c r="M355" s="589"/>
      <c r="N355" s="594"/>
      <c r="O355" s="589"/>
      <c r="P355" s="589"/>
      <c r="Q355" s="589"/>
    </row>
    <row r="356" spans="2:17" x14ac:dyDescent="0.3">
      <c r="B356" s="586"/>
      <c r="C356" s="421"/>
      <c r="D356" s="421"/>
      <c r="E356" s="500"/>
      <c r="F356" s="500"/>
      <c r="H356" s="500"/>
      <c r="I356" s="500"/>
      <c r="J356" s="500"/>
      <c r="K356" s="589"/>
      <c r="L356" s="589"/>
      <c r="M356" s="589"/>
      <c r="N356" s="594"/>
      <c r="O356" s="589"/>
      <c r="P356" s="589"/>
      <c r="Q356" s="589"/>
    </row>
    <row r="357" spans="2:17" x14ac:dyDescent="0.3">
      <c r="B357" s="586"/>
      <c r="C357" s="421"/>
      <c r="D357" s="421"/>
      <c r="E357" s="500"/>
      <c r="F357" s="500"/>
      <c r="H357" s="500"/>
      <c r="I357" s="500"/>
      <c r="J357" s="500"/>
      <c r="K357" s="589"/>
      <c r="L357" s="589"/>
      <c r="M357" s="589"/>
      <c r="N357" s="594"/>
      <c r="O357" s="589"/>
      <c r="P357" s="589"/>
      <c r="Q357" s="589"/>
    </row>
    <row r="358" spans="2:17" x14ac:dyDescent="0.3">
      <c r="B358" s="586"/>
      <c r="C358" s="421"/>
      <c r="D358" s="421"/>
      <c r="E358" s="500"/>
      <c r="F358" s="500"/>
      <c r="H358" s="500"/>
      <c r="I358" s="500"/>
      <c r="J358" s="500"/>
      <c r="K358" s="589"/>
      <c r="L358" s="589"/>
      <c r="M358" s="589"/>
      <c r="N358" s="594"/>
      <c r="O358" s="589"/>
      <c r="P358" s="589"/>
      <c r="Q358" s="589"/>
    </row>
    <row r="359" spans="2:17" x14ac:dyDescent="0.3">
      <c r="B359" s="586"/>
      <c r="C359" s="421"/>
      <c r="D359" s="421"/>
      <c r="E359" s="500"/>
      <c r="F359" s="500"/>
      <c r="H359" s="500"/>
      <c r="I359" s="500"/>
      <c r="J359" s="500"/>
      <c r="K359" s="589"/>
      <c r="L359" s="589"/>
      <c r="M359" s="589"/>
      <c r="N359" s="594"/>
      <c r="O359" s="589"/>
      <c r="P359" s="589"/>
      <c r="Q359" s="589"/>
    </row>
    <row r="360" spans="2:17" x14ac:dyDescent="0.3">
      <c r="B360" s="586"/>
      <c r="C360" s="421"/>
      <c r="D360" s="421"/>
      <c r="E360" s="500"/>
      <c r="F360" s="500"/>
      <c r="H360" s="500"/>
      <c r="I360" s="500"/>
      <c r="J360" s="500"/>
      <c r="K360" s="589"/>
      <c r="L360" s="589"/>
      <c r="M360" s="589"/>
      <c r="N360" s="594"/>
      <c r="O360" s="589"/>
      <c r="P360" s="589"/>
      <c r="Q360" s="589"/>
    </row>
    <row r="361" spans="2:17" x14ac:dyDescent="0.3">
      <c r="B361" s="586"/>
      <c r="C361" s="421"/>
      <c r="D361" s="421"/>
      <c r="E361" s="500"/>
      <c r="F361" s="500"/>
      <c r="H361" s="500"/>
      <c r="I361" s="500"/>
      <c r="J361" s="500"/>
      <c r="K361" s="589"/>
      <c r="L361" s="589"/>
      <c r="M361" s="589"/>
      <c r="N361" s="594"/>
      <c r="O361" s="589"/>
      <c r="P361" s="589"/>
      <c r="Q361" s="589"/>
    </row>
    <row r="362" spans="2:17" x14ac:dyDescent="0.3">
      <c r="B362" s="586"/>
      <c r="C362" s="421"/>
      <c r="D362" s="421"/>
      <c r="E362" s="500"/>
      <c r="F362" s="500"/>
      <c r="H362" s="500"/>
      <c r="I362" s="500"/>
      <c r="J362" s="500"/>
      <c r="K362" s="589"/>
      <c r="L362" s="589"/>
      <c r="M362" s="589"/>
      <c r="N362" s="594"/>
      <c r="O362" s="589"/>
      <c r="P362" s="589"/>
      <c r="Q362" s="589"/>
    </row>
    <row r="363" spans="2:17" x14ac:dyDescent="0.3">
      <c r="B363" s="586"/>
      <c r="C363" s="421"/>
      <c r="D363" s="421"/>
      <c r="E363" s="500"/>
      <c r="F363" s="500"/>
      <c r="H363" s="500"/>
      <c r="I363" s="500"/>
      <c r="J363" s="500"/>
      <c r="K363" s="589"/>
      <c r="L363" s="589"/>
      <c r="M363" s="589"/>
      <c r="N363" s="594"/>
      <c r="O363" s="589"/>
      <c r="P363" s="589"/>
      <c r="Q363" s="589"/>
    </row>
    <row r="364" spans="2:17" x14ac:dyDescent="0.3">
      <c r="B364" s="586"/>
      <c r="C364" s="421"/>
      <c r="D364" s="421"/>
      <c r="E364" s="500"/>
      <c r="F364" s="500"/>
      <c r="H364" s="500"/>
      <c r="I364" s="500"/>
      <c r="J364" s="500"/>
      <c r="K364" s="589"/>
      <c r="L364" s="589"/>
      <c r="M364" s="589"/>
      <c r="N364" s="594"/>
      <c r="O364" s="589"/>
      <c r="P364" s="589"/>
      <c r="Q364" s="589"/>
    </row>
    <row r="365" spans="2:17" x14ac:dyDescent="0.3">
      <c r="B365" s="586"/>
      <c r="C365" s="421"/>
      <c r="D365" s="421"/>
      <c r="E365" s="500"/>
      <c r="F365" s="500"/>
      <c r="H365" s="500"/>
      <c r="I365" s="500"/>
      <c r="J365" s="500"/>
      <c r="K365" s="589"/>
      <c r="L365" s="589"/>
      <c r="M365" s="589"/>
      <c r="N365" s="594"/>
      <c r="O365" s="589"/>
      <c r="P365" s="589"/>
      <c r="Q365" s="589"/>
    </row>
    <row r="366" spans="2:17" x14ac:dyDescent="0.3">
      <c r="B366" s="586"/>
      <c r="C366" s="421"/>
      <c r="D366" s="421"/>
      <c r="E366" s="500"/>
      <c r="F366" s="500"/>
      <c r="H366" s="500"/>
      <c r="I366" s="500"/>
      <c r="J366" s="500"/>
      <c r="K366" s="589"/>
      <c r="L366" s="589"/>
      <c r="M366" s="589"/>
      <c r="N366" s="594"/>
      <c r="O366" s="589"/>
      <c r="P366" s="589"/>
      <c r="Q366" s="589"/>
    </row>
    <row r="367" spans="2:17" x14ac:dyDescent="0.3">
      <c r="B367" s="586"/>
      <c r="C367" s="421"/>
      <c r="D367" s="421"/>
      <c r="E367" s="500"/>
      <c r="F367" s="500"/>
      <c r="H367" s="500"/>
      <c r="I367" s="500"/>
      <c r="J367" s="500"/>
      <c r="K367" s="589"/>
      <c r="L367" s="589"/>
      <c r="M367" s="589"/>
      <c r="N367" s="594"/>
      <c r="O367" s="589"/>
      <c r="P367" s="589"/>
      <c r="Q367" s="589"/>
    </row>
    <row r="368" spans="2:17" x14ac:dyDescent="0.3">
      <c r="B368" s="586"/>
      <c r="C368" s="421"/>
      <c r="D368" s="421"/>
      <c r="E368" s="500"/>
      <c r="F368" s="500"/>
      <c r="H368" s="500"/>
      <c r="I368" s="500"/>
      <c r="J368" s="500"/>
      <c r="K368" s="589"/>
      <c r="L368" s="589"/>
      <c r="M368" s="589"/>
      <c r="N368" s="594"/>
      <c r="O368" s="589"/>
      <c r="P368" s="589"/>
      <c r="Q368" s="589"/>
    </row>
    <row r="369" spans="2:17" x14ac:dyDescent="0.3">
      <c r="B369" s="586"/>
      <c r="C369" s="421"/>
      <c r="D369" s="421"/>
      <c r="E369" s="500"/>
      <c r="F369" s="500"/>
      <c r="H369" s="500"/>
      <c r="I369" s="500"/>
      <c r="J369" s="500"/>
      <c r="K369" s="589"/>
      <c r="L369" s="589"/>
      <c r="M369" s="589"/>
      <c r="N369" s="594"/>
      <c r="O369" s="589"/>
      <c r="P369" s="589"/>
      <c r="Q369" s="589"/>
    </row>
    <row r="370" spans="2:17" x14ac:dyDescent="0.3">
      <c r="B370" s="586"/>
      <c r="C370" s="421"/>
      <c r="D370" s="421"/>
      <c r="E370" s="500"/>
      <c r="F370" s="500"/>
      <c r="H370" s="500"/>
      <c r="I370" s="500"/>
      <c r="J370" s="500"/>
      <c r="K370" s="589"/>
      <c r="L370" s="589"/>
      <c r="M370" s="589"/>
      <c r="N370" s="594"/>
      <c r="O370" s="589"/>
      <c r="P370" s="589"/>
      <c r="Q370" s="589"/>
    </row>
    <row r="371" spans="2:17" x14ac:dyDescent="0.3">
      <c r="B371" s="586"/>
      <c r="C371" s="421"/>
      <c r="D371" s="421"/>
      <c r="E371" s="500"/>
      <c r="F371" s="500"/>
      <c r="H371" s="500"/>
      <c r="I371" s="500"/>
      <c r="J371" s="500"/>
      <c r="K371" s="589"/>
      <c r="L371" s="589"/>
      <c r="M371" s="589"/>
      <c r="N371" s="594"/>
      <c r="O371" s="589"/>
      <c r="P371" s="589"/>
      <c r="Q371" s="589"/>
    </row>
    <row r="372" spans="2:17" x14ac:dyDescent="0.3">
      <c r="B372" s="586"/>
      <c r="C372" s="421"/>
      <c r="D372" s="421"/>
      <c r="E372" s="500"/>
      <c r="F372" s="500"/>
      <c r="H372" s="500"/>
      <c r="I372" s="500"/>
      <c r="J372" s="500"/>
      <c r="K372" s="589"/>
      <c r="L372" s="589"/>
      <c r="M372" s="589"/>
      <c r="N372" s="594"/>
      <c r="O372" s="589"/>
      <c r="P372" s="589"/>
      <c r="Q372" s="589"/>
    </row>
    <row r="373" spans="2:17" x14ac:dyDescent="0.3">
      <c r="B373" s="586"/>
      <c r="C373" s="421"/>
      <c r="D373" s="421"/>
      <c r="E373" s="500"/>
      <c r="F373" s="500"/>
      <c r="H373" s="500"/>
      <c r="I373" s="500"/>
      <c r="J373" s="500"/>
      <c r="K373" s="589"/>
      <c r="L373" s="589"/>
      <c r="M373" s="589"/>
      <c r="N373" s="594"/>
      <c r="O373" s="589"/>
      <c r="P373" s="589"/>
      <c r="Q373" s="589"/>
    </row>
    <row r="374" spans="2:17" x14ac:dyDescent="0.3">
      <c r="B374" s="586"/>
      <c r="C374" s="421"/>
      <c r="D374" s="421"/>
      <c r="E374" s="500"/>
      <c r="F374" s="500"/>
      <c r="H374" s="500"/>
      <c r="I374" s="500"/>
      <c r="J374" s="500"/>
      <c r="K374" s="589"/>
      <c r="L374" s="589"/>
      <c r="M374" s="589"/>
      <c r="N374" s="594"/>
      <c r="O374" s="589"/>
      <c r="P374" s="589"/>
      <c r="Q374" s="589"/>
    </row>
    <row r="375" spans="2:17" x14ac:dyDescent="0.3">
      <c r="B375" s="586"/>
      <c r="C375" s="421"/>
      <c r="D375" s="421"/>
      <c r="E375" s="500"/>
      <c r="F375" s="500"/>
      <c r="H375" s="500"/>
      <c r="I375" s="500"/>
      <c r="J375" s="500"/>
      <c r="K375" s="589"/>
      <c r="L375" s="589"/>
      <c r="M375" s="589"/>
      <c r="N375" s="594"/>
      <c r="O375" s="589"/>
      <c r="P375" s="589"/>
      <c r="Q375" s="589"/>
    </row>
    <row r="376" spans="2:17" x14ac:dyDescent="0.3">
      <c r="B376" s="586"/>
      <c r="C376" s="421"/>
      <c r="D376" s="421"/>
      <c r="E376" s="500"/>
      <c r="F376" s="500"/>
      <c r="H376" s="500"/>
      <c r="I376" s="500"/>
      <c r="J376" s="500"/>
      <c r="K376" s="589"/>
      <c r="L376" s="589"/>
      <c r="M376" s="589"/>
      <c r="N376" s="594"/>
      <c r="O376" s="589"/>
      <c r="P376" s="589"/>
      <c r="Q376" s="589"/>
    </row>
    <row r="377" spans="2:17" x14ac:dyDescent="0.3">
      <c r="B377" s="586"/>
      <c r="C377" s="421"/>
      <c r="D377" s="421"/>
      <c r="E377" s="500"/>
      <c r="F377" s="500"/>
      <c r="H377" s="500"/>
      <c r="I377" s="500"/>
      <c r="J377" s="500"/>
      <c r="K377" s="589"/>
      <c r="L377" s="589"/>
      <c r="M377" s="589"/>
      <c r="N377" s="594"/>
      <c r="O377" s="589"/>
      <c r="P377" s="589"/>
      <c r="Q377" s="589"/>
    </row>
    <row r="378" spans="2:17" x14ac:dyDescent="0.3">
      <c r="B378" s="586"/>
      <c r="C378" s="421"/>
      <c r="D378" s="421"/>
      <c r="E378" s="500"/>
      <c r="F378" s="500"/>
      <c r="H378" s="500"/>
      <c r="I378" s="500"/>
      <c r="J378" s="500"/>
      <c r="K378" s="589"/>
      <c r="L378" s="589"/>
      <c r="M378" s="589"/>
      <c r="N378" s="594"/>
      <c r="O378" s="589"/>
      <c r="P378" s="589"/>
      <c r="Q378" s="589"/>
    </row>
    <row r="379" spans="2:17" x14ac:dyDescent="0.3">
      <c r="B379" s="586"/>
      <c r="C379" s="421"/>
      <c r="D379" s="421"/>
      <c r="E379" s="500"/>
      <c r="F379" s="500"/>
      <c r="H379" s="500"/>
      <c r="I379" s="500"/>
      <c r="J379" s="500"/>
      <c r="K379" s="589"/>
      <c r="L379" s="589"/>
      <c r="M379" s="589"/>
      <c r="N379" s="594"/>
      <c r="O379" s="589"/>
      <c r="P379" s="589"/>
      <c r="Q379" s="589"/>
    </row>
    <row r="380" spans="2:17" x14ac:dyDescent="0.3">
      <c r="B380" s="586"/>
      <c r="C380" s="421"/>
      <c r="D380" s="421"/>
      <c r="E380" s="500"/>
      <c r="F380" s="500"/>
      <c r="H380" s="500"/>
      <c r="I380" s="500"/>
      <c r="J380" s="500"/>
      <c r="K380" s="589"/>
      <c r="L380" s="589"/>
      <c r="M380" s="589"/>
      <c r="N380" s="594"/>
      <c r="O380" s="589"/>
      <c r="P380" s="589"/>
      <c r="Q380" s="589"/>
    </row>
    <row r="381" spans="2:17" x14ac:dyDescent="0.3">
      <c r="B381" s="586"/>
      <c r="C381" s="421"/>
      <c r="D381" s="421"/>
      <c r="E381" s="500"/>
      <c r="F381" s="500"/>
      <c r="H381" s="500"/>
      <c r="I381" s="500"/>
      <c r="J381" s="500"/>
      <c r="K381" s="589"/>
      <c r="L381" s="589"/>
      <c r="M381" s="589"/>
      <c r="N381" s="594"/>
      <c r="O381" s="589"/>
      <c r="P381" s="589"/>
      <c r="Q381" s="589"/>
    </row>
    <row r="382" spans="2:17" x14ac:dyDescent="0.3">
      <c r="B382" s="586"/>
      <c r="C382" s="421"/>
      <c r="D382" s="421"/>
      <c r="E382" s="500"/>
      <c r="F382" s="500"/>
      <c r="H382" s="500"/>
      <c r="I382" s="500"/>
      <c r="J382" s="500"/>
      <c r="K382" s="589"/>
      <c r="L382" s="589"/>
      <c r="M382" s="589"/>
      <c r="N382" s="594"/>
      <c r="O382" s="589"/>
      <c r="P382" s="589"/>
      <c r="Q382" s="589"/>
    </row>
    <row r="383" spans="2:17" x14ac:dyDescent="0.3">
      <c r="B383" s="586"/>
      <c r="C383" s="421"/>
      <c r="D383" s="421"/>
      <c r="E383" s="500"/>
      <c r="F383" s="500"/>
      <c r="H383" s="500"/>
      <c r="I383" s="500"/>
      <c r="J383" s="500"/>
      <c r="K383" s="589"/>
      <c r="L383" s="589"/>
      <c r="M383" s="589"/>
      <c r="N383" s="594"/>
      <c r="O383" s="589"/>
      <c r="P383" s="589"/>
      <c r="Q383" s="589"/>
    </row>
    <row r="384" spans="2:17" x14ac:dyDescent="0.3">
      <c r="B384" s="586"/>
      <c r="C384" s="421"/>
      <c r="D384" s="421"/>
      <c r="E384" s="500"/>
      <c r="F384" s="500"/>
      <c r="H384" s="500"/>
      <c r="I384" s="500"/>
      <c r="J384" s="500"/>
      <c r="K384" s="589"/>
      <c r="L384" s="589"/>
      <c r="M384" s="589"/>
      <c r="N384" s="594"/>
      <c r="O384" s="589"/>
      <c r="P384" s="589"/>
      <c r="Q384" s="589"/>
    </row>
    <row r="385" spans="2:17" x14ac:dyDescent="0.3">
      <c r="B385" s="586"/>
      <c r="C385" s="421"/>
      <c r="D385" s="421"/>
      <c r="E385" s="500"/>
      <c r="F385" s="500"/>
      <c r="H385" s="500"/>
      <c r="I385" s="500"/>
      <c r="J385" s="500"/>
      <c r="K385" s="589"/>
      <c r="L385" s="589"/>
      <c r="M385" s="589"/>
      <c r="N385" s="594"/>
      <c r="O385" s="589"/>
      <c r="P385" s="589"/>
      <c r="Q385" s="589"/>
    </row>
    <row r="386" spans="2:17" x14ac:dyDescent="0.3">
      <c r="B386" s="586"/>
      <c r="C386" s="421"/>
      <c r="D386" s="421"/>
      <c r="E386" s="500"/>
      <c r="F386" s="500"/>
      <c r="H386" s="500"/>
      <c r="I386" s="500"/>
      <c r="J386" s="500"/>
      <c r="K386" s="589"/>
      <c r="L386" s="589"/>
      <c r="M386" s="589"/>
      <c r="N386" s="594"/>
      <c r="O386" s="589"/>
      <c r="P386" s="589"/>
      <c r="Q386" s="589"/>
    </row>
    <row r="387" spans="2:17" x14ac:dyDescent="0.3">
      <c r="B387" s="586"/>
      <c r="C387" s="421"/>
      <c r="D387" s="421"/>
      <c r="E387" s="500"/>
      <c r="F387" s="500"/>
      <c r="H387" s="500"/>
      <c r="I387" s="500"/>
      <c r="J387" s="500"/>
      <c r="K387" s="589"/>
      <c r="L387" s="589"/>
      <c r="M387" s="589"/>
      <c r="N387" s="594"/>
      <c r="O387" s="589"/>
      <c r="P387" s="589"/>
      <c r="Q387" s="589"/>
    </row>
    <row r="388" spans="2:17" x14ac:dyDescent="0.3">
      <c r="B388" s="586"/>
      <c r="C388" s="421"/>
      <c r="D388" s="421"/>
      <c r="E388" s="500"/>
      <c r="F388" s="500"/>
      <c r="H388" s="500"/>
      <c r="I388" s="500"/>
      <c r="J388" s="500"/>
      <c r="K388" s="589"/>
      <c r="L388" s="589"/>
      <c r="M388" s="589"/>
      <c r="N388" s="594"/>
      <c r="O388" s="589"/>
      <c r="P388" s="589"/>
      <c r="Q388" s="589"/>
    </row>
    <row r="389" spans="2:17" x14ac:dyDescent="0.3">
      <c r="B389" s="586"/>
      <c r="C389" s="421"/>
      <c r="D389" s="421"/>
      <c r="E389" s="500"/>
      <c r="F389" s="500"/>
      <c r="H389" s="500"/>
      <c r="I389" s="500"/>
      <c r="J389" s="500"/>
      <c r="K389" s="589"/>
      <c r="L389" s="589"/>
      <c r="M389" s="589"/>
      <c r="N389" s="594"/>
      <c r="O389" s="589"/>
      <c r="P389" s="589"/>
      <c r="Q389" s="589"/>
    </row>
    <row r="390" spans="2:17" x14ac:dyDescent="0.3">
      <c r="B390" s="586"/>
      <c r="C390" s="421"/>
      <c r="D390" s="421"/>
      <c r="E390" s="500"/>
      <c r="F390" s="500"/>
      <c r="H390" s="500"/>
      <c r="I390" s="500"/>
      <c r="J390" s="500"/>
      <c r="K390" s="589"/>
      <c r="L390" s="589"/>
      <c r="M390" s="589"/>
      <c r="N390" s="594"/>
      <c r="O390" s="589"/>
      <c r="P390" s="589"/>
      <c r="Q390" s="589"/>
    </row>
    <row r="391" spans="2:17" x14ac:dyDescent="0.3">
      <c r="B391" s="586"/>
      <c r="C391" s="421"/>
      <c r="D391" s="421"/>
      <c r="E391" s="500"/>
      <c r="F391" s="500"/>
      <c r="H391" s="500"/>
      <c r="I391" s="500"/>
      <c r="J391" s="500"/>
      <c r="K391" s="589"/>
      <c r="L391" s="589"/>
      <c r="M391" s="589"/>
      <c r="N391" s="594"/>
      <c r="O391" s="589"/>
      <c r="P391" s="589"/>
      <c r="Q391" s="589"/>
    </row>
    <row r="392" spans="2:17" x14ac:dyDescent="0.3">
      <c r="B392" s="586"/>
      <c r="C392" s="421"/>
      <c r="D392" s="421"/>
      <c r="E392" s="500"/>
      <c r="F392" s="500"/>
      <c r="H392" s="500"/>
      <c r="I392" s="500"/>
      <c r="J392" s="500"/>
      <c r="K392" s="589"/>
      <c r="L392" s="589"/>
      <c r="M392" s="589"/>
      <c r="N392" s="594"/>
      <c r="O392" s="589"/>
      <c r="P392" s="589"/>
      <c r="Q392" s="589"/>
    </row>
    <row r="393" spans="2:17" x14ac:dyDescent="0.3">
      <c r="B393" s="586"/>
      <c r="C393" s="421"/>
      <c r="D393" s="421"/>
      <c r="E393" s="500"/>
      <c r="F393" s="500"/>
      <c r="H393" s="500"/>
      <c r="I393" s="500"/>
      <c r="J393" s="500"/>
      <c r="K393" s="589"/>
      <c r="L393" s="589"/>
      <c r="M393" s="589"/>
      <c r="N393" s="594"/>
      <c r="O393" s="589"/>
      <c r="P393" s="589"/>
      <c r="Q393" s="589"/>
    </row>
    <row r="394" spans="2:17" x14ac:dyDescent="0.3">
      <c r="B394" s="586"/>
      <c r="C394" s="421"/>
      <c r="D394" s="421"/>
      <c r="E394" s="500"/>
      <c r="F394" s="500"/>
      <c r="H394" s="500"/>
      <c r="I394" s="500"/>
      <c r="J394" s="500"/>
      <c r="K394" s="589"/>
      <c r="L394" s="589"/>
      <c r="M394" s="589"/>
      <c r="N394" s="594"/>
      <c r="O394" s="589"/>
      <c r="P394" s="589"/>
      <c r="Q394" s="589"/>
    </row>
    <row r="395" spans="2:17" x14ac:dyDescent="0.3">
      <c r="B395" s="586"/>
      <c r="C395" s="421"/>
      <c r="D395" s="421"/>
      <c r="E395" s="500"/>
      <c r="F395" s="500"/>
      <c r="H395" s="500"/>
      <c r="I395" s="500"/>
      <c r="J395" s="500"/>
      <c r="K395" s="589"/>
      <c r="L395" s="589"/>
      <c r="M395" s="589"/>
      <c r="N395" s="594"/>
      <c r="O395" s="589"/>
      <c r="P395" s="589"/>
      <c r="Q395" s="589"/>
    </row>
    <row r="396" spans="2:17" x14ac:dyDescent="0.3">
      <c r="B396" s="586"/>
      <c r="C396" s="421"/>
      <c r="D396" s="421"/>
      <c r="E396" s="500"/>
      <c r="F396" s="500"/>
      <c r="H396" s="500"/>
      <c r="I396" s="500"/>
      <c r="J396" s="500"/>
      <c r="K396" s="589"/>
      <c r="L396" s="589"/>
      <c r="M396" s="589"/>
      <c r="N396" s="594"/>
      <c r="O396" s="589"/>
      <c r="P396" s="589"/>
      <c r="Q396" s="589"/>
    </row>
    <row r="397" spans="2:17" x14ac:dyDescent="0.3">
      <c r="B397" s="586"/>
      <c r="C397" s="421"/>
      <c r="D397" s="421"/>
      <c r="E397" s="500"/>
      <c r="F397" s="500"/>
      <c r="H397" s="500"/>
      <c r="I397" s="500"/>
      <c r="J397" s="500"/>
      <c r="K397" s="589"/>
      <c r="L397" s="589"/>
      <c r="M397" s="589"/>
      <c r="N397" s="594"/>
      <c r="O397" s="589"/>
      <c r="P397" s="589"/>
      <c r="Q397" s="589"/>
    </row>
    <row r="398" spans="2:17" x14ac:dyDescent="0.3">
      <c r="B398" s="586"/>
      <c r="C398" s="421"/>
      <c r="D398" s="421"/>
      <c r="E398" s="500"/>
      <c r="F398" s="500"/>
      <c r="H398" s="500"/>
      <c r="I398" s="500"/>
      <c r="J398" s="500"/>
      <c r="K398" s="589"/>
      <c r="L398" s="589"/>
      <c r="M398" s="589"/>
      <c r="N398" s="594"/>
      <c r="O398" s="589"/>
      <c r="P398" s="589"/>
      <c r="Q398" s="589"/>
    </row>
    <row r="399" spans="2:17" x14ac:dyDescent="0.3">
      <c r="B399" s="586"/>
      <c r="C399" s="421"/>
      <c r="D399" s="421"/>
      <c r="E399" s="500"/>
      <c r="F399" s="500"/>
      <c r="H399" s="500"/>
      <c r="I399" s="500"/>
      <c r="J399" s="500"/>
      <c r="K399" s="589"/>
      <c r="L399" s="589"/>
      <c r="M399" s="589"/>
      <c r="N399" s="594"/>
      <c r="O399" s="589"/>
      <c r="P399" s="589"/>
      <c r="Q399" s="589"/>
    </row>
    <row r="400" spans="2:17" x14ac:dyDescent="0.3">
      <c r="B400" s="586"/>
      <c r="C400" s="421"/>
      <c r="D400" s="421"/>
      <c r="E400" s="500"/>
      <c r="F400" s="500"/>
      <c r="H400" s="500"/>
      <c r="I400" s="500"/>
      <c r="J400" s="500"/>
      <c r="K400" s="589"/>
      <c r="L400" s="589"/>
      <c r="M400" s="589"/>
      <c r="N400" s="594"/>
      <c r="O400" s="589"/>
      <c r="P400" s="589"/>
      <c r="Q400" s="589"/>
    </row>
    <row r="401" spans="2:17" x14ac:dyDescent="0.3">
      <c r="B401" s="586"/>
      <c r="C401" s="421"/>
      <c r="D401" s="421"/>
      <c r="E401" s="500"/>
      <c r="F401" s="500"/>
      <c r="H401" s="500"/>
      <c r="I401" s="500"/>
      <c r="J401" s="500"/>
      <c r="K401" s="589"/>
      <c r="L401" s="589"/>
      <c r="M401" s="589"/>
      <c r="N401" s="594"/>
      <c r="O401" s="589"/>
      <c r="P401" s="589"/>
      <c r="Q401" s="589"/>
    </row>
    <row r="402" spans="2:17" x14ac:dyDescent="0.3">
      <c r="B402" s="586"/>
      <c r="C402" s="421"/>
      <c r="D402" s="421"/>
      <c r="E402" s="500"/>
      <c r="F402" s="500"/>
      <c r="H402" s="500"/>
      <c r="I402" s="500"/>
      <c r="J402" s="500"/>
      <c r="K402" s="589"/>
      <c r="L402" s="589"/>
      <c r="M402" s="589"/>
      <c r="N402" s="594"/>
      <c r="O402" s="589"/>
      <c r="P402" s="589"/>
      <c r="Q402" s="589"/>
    </row>
    <row r="403" spans="2:17" x14ac:dyDescent="0.3">
      <c r="B403" s="586"/>
      <c r="C403" s="421"/>
      <c r="D403" s="421"/>
      <c r="E403" s="500"/>
      <c r="F403" s="500"/>
      <c r="H403" s="500"/>
      <c r="I403" s="500"/>
      <c r="J403" s="500"/>
      <c r="K403" s="589"/>
      <c r="L403" s="589"/>
      <c r="M403" s="589"/>
      <c r="N403" s="594"/>
      <c r="O403" s="589"/>
      <c r="P403" s="589"/>
      <c r="Q403" s="589"/>
    </row>
    <row r="404" spans="2:17" x14ac:dyDescent="0.3">
      <c r="B404" s="586"/>
      <c r="C404" s="421"/>
      <c r="D404" s="421"/>
      <c r="E404" s="500"/>
      <c r="F404" s="500"/>
      <c r="H404" s="500"/>
      <c r="I404" s="500"/>
      <c r="J404" s="500"/>
      <c r="K404" s="589"/>
      <c r="L404" s="589"/>
      <c r="M404" s="589"/>
      <c r="N404" s="594"/>
      <c r="O404" s="589"/>
      <c r="P404" s="589"/>
      <c r="Q404" s="589"/>
    </row>
    <row r="405" spans="2:17" x14ac:dyDescent="0.3">
      <c r="B405" s="586"/>
      <c r="C405" s="421"/>
      <c r="D405" s="421"/>
      <c r="E405" s="500"/>
      <c r="F405" s="500"/>
      <c r="H405" s="500"/>
      <c r="I405" s="500"/>
      <c r="J405" s="500"/>
      <c r="K405" s="589"/>
      <c r="L405" s="589"/>
      <c r="M405" s="589"/>
      <c r="N405" s="594"/>
      <c r="O405" s="589"/>
      <c r="P405" s="589"/>
      <c r="Q405" s="589"/>
    </row>
    <row r="406" spans="2:17" x14ac:dyDescent="0.3">
      <c r="B406" s="586"/>
      <c r="C406" s="421"/>
      <c r="D406" s="421"/>
      <c r="E406" s="500"/>
      <c r="F406" s="500"/>
      <c r="H406" s="500"/>
      <c r="I406" s="500"/>
      <c r="J406" s="500"/>
      <c r="K406" s="589"/>
      <c r="L406" s="589"/>
      <c r="M406" s="589"/>
      <c r="N406" s="594"/>
      <c r="O406" s="589"/>
      <c r="P406" s="589"/>
      <c r="Q406" s="589"/>
    </row>
    <row r="407" spans="2:17" x14ac:dyDescent="0.3">
      <c r="B407" s="586"/>
      <c r="C407" s="421"/>
      <c r="D407" s="421"/>
      <c r="E407" s="500"/>
      <c r="F407" s="500"/>
      <c r="H407" s="500"/>
      <c r="I407" s="500"/>
      <c r="J407" s="500"/>
      <c r="K407" s="589"/>
      <c r="L407" s="589"/>
      <c r="M407" s="589"/>
      <c r="N407" s="594"/>
      <c r="O407" s="589"/>
      <c r="P407" s="589"/>
      <c r="Q407" s="589"/>
    </row>
    <row r="408" spans="2:17" x14ac:dyDescent="0.3">
      <c r="B408" s="586"/>
      <c r="C408" s="421"/>
      <c r="D408" s="421"/>
      <c r="E408" s="500"/>
      <c r="F408" s="500"/>
      <c r="H408" s="500"/>
      <c r="I408" s="500"/>
      <c r="J408" s="500"/>
      <c r="K408" s="589"/>
      <c r="L408" s="589"/>
      <c r="M408" s="589"/>
      <c r="N408" s="594"/>
      <c r="O408" s="589"/>
      <c r="P408" s="589"/>
      <c r="Q408" s="589"/>
    </row>
    <row r="409" spans="2:17" x14ac:dyDescent="0.3">
      <c r="B409" s="586"/>
      <c r="C409" s="421"/>
      <c r="D409" s="421"/>
      <c r="E409" s="500"/>
      <c r="F409" s="500"/>
      <c r="H409" s="500"/>
      <c r="I409" s="500"/>
      <c r="J409" s="500"/>
      <c r="K409" s="589"/>
      <c r="L409" s="589"/>
      <c r="M409" s="589"/>
      <c r="N409" s="594"/>
      <c r="O409" s="589"/>
      <c r="P409" s="589"/>
      <c r="Q409" s="589"/>
    </row>
    <row r="410" spans="2:17" x14ac:dyDescent="0.3">
      <c r="B410" s="586"/>
      <c r="C410" s="421"/>
      <c r="D410" s="421"/>
      <c r="E410" s="500"/>
      <c r="F410" s="500"/>
      <c r="H410" s="500"/>
      <c r="I410" s="500"/>
      <c r="J410" s="500"/>
      <c r="K410" s="589"/>
      <c r="L410" s="589"/>
      <c r="M410" s="589"/>
      <c r="N410" s="594"/>
      <c r="O410" s="589"/>
      <c r="P410" s="589"/>
      <c r="Q410" s="589"/>
    </row>
    <row r="411" spans="2:17" x14ac:dyDescent="0.3">
      <c r="B411" s="586"/>
      <c r="C411" s="421"/>
      <c r="D411" s="421"/>
      <c r="E411" s="500"/>
      <c r="F411" s="500"/>
      <c r="H411" s="500"/>
      <c r="I411" s="500"/>
      <c r="J411" s="500"/>
      <c r="K411" s="589"/>
      <c r="L411" s="589"/>
      <c r="M411" s="589"/>
      <c r="N411" s="594"/>
      <c r="O411" s="589"/>
      <c r="P411" s="589"/>
      <c r="Q411" s="589"/>
    </row>
    <row r="412" spans="2:17" x14ac:dyDescent="0.3">
      <c r="B412" s="586"/>
      <c r="C412" s="421"/>
      <c r="D412" s="421"/>
      <c r="E412" s="500"/>
      <c r="F412" s="500"/>
      <c r="H412" s="500"/>
      <c r="I412" s="500"/>
      <c r="J412" s="500"/>
      <c r="K412" s="589"/>
      <c r="L412" s="589"/>
      <c r="M412" s="589"/>
      <c r="N412" s="594"/>
      <c r="O412" s="589"/>
      <c r="P412" s="589"/>
      <c r="Q412" s="589"/>
    </row>
    <row r="413" spans="2:17" x14ac:dyDescent="0.3">
      <c r="B413" s="586"/>
      <c r="C413" s="421"/>
      <c r="D413" s="421"/>
      <c r="E413" s="500"/>
      <c r="F413" s="500"/>
      <c r="H413" s="500"/>
      <c r="I413" s="500"/>
      <c r="J413" s="500"/>
      <c r="K413" s="589"/>
      <c r="L413" s="589"/>
      <c r="M413" s="589"/>
      <c r="N413" s="594"/>
      <c r="O413" s="589"/>
      <c r="P413" s="589"/>
      <c r="Q413" s="589"/>
    </row>
    <row r="414" spans="2:17" x14ac:dyDescent="0.3">
      <c r="B414" s="586"/>
      <c r="C414" s="421"/>
      <c r="D414" s="421"/>
      <c r="E414" s="500"/>
      <c r="F414" s="500"/>
      <c r="H414" s="500"/>
      <c r="I414" s="500"/>
      <c r="J414" s="500"/>
      <c r="K414" s="589"/>
      <c r="L414" s="589"/>
      <c r="M414" s="589"/>
      <c r="N414" s="594"/>
      <c r="O414" s="589"/>
      <c r="P414" s="589"/>
      <c r="Q414" s="589"/>
    </row>
    <row r="415" spans="2:17" x14ac:dyDescent="0.3">
      <c r="B415" s="586"/>
      <c r="C415" s="421"/>
      <c r="D415" s="421"/>
      <c r="E415" s="500"/>
      <c r="F415" s="500"/>
      <c r="H415" s="500"/>
      <c r="I415" s="500"/>
      <c r="J415" s="500"/>
      <c r="K415" s="589"/>
      <c r="L415" s="589"/>
      <c r="M415" s="589"/>
      <c r="N415" s="594"/>
      <c r="O415" s="589"/>
      <c r="P415" s="589"/>
      <c r="Q415" s="589"/>
    </row>
    <row r="416" spans="2:17" x14ac:dyDescent="0.3">
      <c r="B416" s="586"/>
      <c r="C416" s="421"/>
      <c r="D416" s="421"/>
      <c r="E416" s="500"/>
      <c r="F416" s="500"/>
      <c r="H416" s="500"/>
      <c r="I416" s="500"/>
      <c r="J416" s="500"/>
      <c r="K416" s="589"/>
      <c r="L416" s="589"/>
      <c r="M416" s="589"/>
      <c r="N416" s="594"/>
      <c r="O416" s="589"/>
      <c r="P416" s="589"/>
      <c r="Q416" s="589"/>
    </row>
    <row r="417" spans="2:17" x14ac:dyDescent="0.3">
      <c r="B417" s="586"/>
      <c r="C417" s="421"/>
      <c r="D417" s="421"/>
      <c r="E417" s="500"/>
      <c r="F417" s="500"/>
      <c r="H417" s="500"/>
      <c r="I417" s="500"/>
      <c r="J417" s="500"/>
      <c r="K417" s="589"/>
      <c r="L417" s="589"/>
      <c r="M417" s="589"/>
      <c r="N417" s="594"/>
      <c r="O417" s="589"/>
      <c r="P417" s="589"/>
      <c r="Q417" s="589"/>
    </row>
    <row r="418" spans="2:17" x14ac:dyDescent="0.3">
      <c r="B418" s="586"/>
      <c r="C418" s="421"/>
      <c r="D418" s="421"/>
      <c r="E418" s="500"/>
      <c r="F418" s="500"/>
      <c r="H418" s="500"/>
      <c r="I418" s="500"/>
      <c r="J418" s="500"/>
      <c r="K418" s="589"/>
      <c r="L418" s="589"/>
      <c r="M418" s="589"/>
      <c r="N418" s="594"/>
      <c r="O418" s="589"/>
      <c r="P418" s="589"/>
      <c r="Q418" s="589"/>
    </row>
    <row r="419" spans="2:17" x14ac:dyDescent="0.3">
      <c r="B419" s="586"/>
      <c r="C419" s="421"/>
      <c r="D419" s="421"/>
      <c r="E419" s="500"/>
      <c r="F419" s="500"/>
      <c r="H419" s="500"/>
      <c r="I419" s="500"/>
      <c r="J419" s="500"/>
      <c r="K419" s="589"/>
      <c r="L419" s="589"/>
      <c r="M419" s="589"/>
      <c r="N419" s="594"/>
      <c r="O419" s="589"/>
      <c r="P419" s="589"/>
      <c r="Q419" s="589"/>
    </row>
    <row r="420" spans="2:17" x14ac:dyDescent="0.3">
      <c r="B420" s="586"/>
      <c r="C420" s="421"/>
      <c r="D420" s="421"/>
      <c r="E420" s="500"/>
      <c r="F420" s="500"/>
      <c r="H420" s="500"/>
      <c r="I420" s="500"/>
      <c r="J420" s="500"/>
      <c r="K420" s="589"/>
      <c r="L420" s="589"/>
      <c r="M420" s="589"/>
      <c r="N420" s="594"/>
      <c r="O420" s="589"/>
      <c r="P420" s="589"/>
      <c r="Q420" s="589"/>
    </row>
    <row r="421" spans="2:17" x14ac:dyDescent="0.3">
      <c r="B421" s="586"/>
      <c r="C421" s="421"/>
      <c r="D421" s="421"/>
      <c r="E421" s="500"/>
      <c r="F421" s="500"/>
      <c r="H421" s="500"/>
      <c r="I421" s="500"/>
      <c r="J421" s="500"/>
      <c r="K421" s="589"/>
      <c r="L421" s="589"/>
      <c r="M421" s="589"/>
      <c r="N421" s="594"/>
      <c r="O421" s="589"/>
      <c r="P421" s="589"/>
      <c r="Q421" s="589"/>
    </row>
    <row r="422" spans="2:17" x14ac:dyDescent="0.3">
      <c r="B422" s="586"/>
      <c r="C422" s="421"/>
      <c r="D422" s="421"/>
      <c r="E422" s="500"/>
      <c r="F422" s="500"/>
      <c r="H422" s="500"/>
      <c r="I422" s="500"/>
      <c r="J422" s="500"/>
      <c r="K422" s="589"/>
      <c r="L422" s="589"/>
      <c r="M422" s="589"/>
      <c r="N422" s="594"/>
      <c r="O422" s="589"/>
      <c r="P422" s="589"/>
      <c r="Q422" s="589"/>
    </row>
    <row r="423" spans="2:17" x14ac:dyDescent="0.3">
      <c r="B423" s="586"/>
      <c r="C423" s="421"/>
      <c r="D423" s="421"/>
      <c r="E423" s="500"/>
      <c r="F423" s="500"/>
      <c r="H423" s="500"/>
      <c r="I423" s="500"/>
      <c r="J423" s="500"/>
      <c r="K423" s="589"/>
      <c r="L423" s="589"/>
      <c r="M423" s="589"/>
      <c r="N423" s="594"/>
      <c r="O423" s="589"/>
      <c r="P423" s="589"/>
      <c r="Q423" s="589"/>
    </row>
    <row r="424" spans="2:17" x14ac:dyDescent="0.3">
      <c r="B424" s="586"/>
      <c r="C424" s="421"/>
      <c r="D424" s="421"/>
      <c r="E424" s="500"/>
      <c r="F424" s="500"/>
      <c r="H424" s="500"/>
      <c r="I424" s="500"/>
      <c r="J424" s="500"/>
      <c r="K424" s="589"/>
      <c r="L424" s="589"/>
      <c r="M424" s="589"/>
      <c r="N424" s="594"/>
      <c r="O424" s="589"/>
      <c r="P424" s="589"/>
      <c r="Q424" s="589"/>
    </row>
    <row r="425" spans="2:17" x14ac:dyDescent="0.3">
      <c r="B425" s="586"/>
      <c r="C425" s="421"/>
      <c r="D425" s="421"/>
      <c r="E425" s="500"/>
      <c r="F425" s="500"/>
      <c r="H425" s="500"/>
      <c r="I425" s="500"/>
      <c r="J425" s="500"/>
      <c r="K425" s="589"/>
      <c r="L425" s="589"/>
      <c r="M425" s="589"/>
      <c r="N425" s="594"/>
      <c r="O425" s="589"/>
      <c r="P425" s="589"/>
      <c r="Q425" s="589"/>
    </row>
    <row r="426" spans="2:17" x14ac:dyDescent="0.3">
      <c r="B426" s="586"/>
      <c r="C426" s="421"/>
      <c r="D426" s="421"/>
      <c r="E426" s="500"/>
      <c r="F426" s="500"/>
      <c r="H426" s="500"/>
      <c r="I426" s="500"/>
      <c r="J426" s="500"/>
      <c r="K426" s="589"/>
      <c r="L426" s="589"/>
      <c r="M426" s="589"/>
      <c r="N426" s="594"/>
      <c r="O426" s="589"/>
      <c r="P426" s="589"/>
      <c r="Q426" s="589"/>
    </row>
    <row r="427" spans="2:17" x14ac:dyDescent="0.3">
      <c r="B427" s="586"/>
      <c r="C427" s="421"/>
      <c r="D427" s="421"/>
      <c r="E427" s="500"/>
      <c r="F427" s="500"/>
      <c r="H427" s="500"/>
      <c r="I427" s="500"/>
      <c r="J427" s="500"/>
      <c r="K427" s="589"/>
      <c r="L427" s="589"/>
      <c r="M427" s="589"/>
      <c r="N427" s="594"/>
      <c r="O427" s="589"/>
      <c r="P427" s="589"/>
      <c r="Q427" s="589"/>
    </row>
    <row r="428" spans="2:17" x14ac:dyDescent="0.3">
      <c r="B428" s="586"/>
      <c r="C428" s="421"/>
      <c r="D428" s="421"/>
      <c r="E428" s="500"/>
      <c r="F428" s="500"/>
      <c r="H428" s="500"/>
      <c r="I428" s="500"/>
      <c r="J428" s="500"/>
      <c r="K428" s="589"/>
      <c r="L428" s="589"/>
      <c r="M428" s="589"/>
      <c r="N428" s="594"/>
      <c r="O428" s="589"/>
      <c r="P428" s="589"/>
      <c r="Q428" s="589"/>
    </row>
    <row r="429" spans="2:17" x14ac:dyDescent="0.3">
      <c r="B429" s="586"/>
      <c r="C429" s="421"/>
      <c r="D429" s="421"/>
      <c r="E429" s="500"/>
      <c r="F429" s="500"/>
      <c r="H429" s="500"/>
      <c r="I429" s="500"/>
      <c r="J429" s="500"/>
      <c r="K429" s="589"/>
      <c r="L429" s="589"/>
      <c r="M429" s="589"/>
      <c r="N429" s="594"/>
      <c r="O429" s="589"/>
      <c r="P429" s="589"/>
      <c r="Q429" s="589"/>
    </row>
    <row r="430" spans="2:17" x14ac:dyDescent="0.3">
      <c r="B430" s="586"/>
      <c r="C430" s="421"/>
      <c r="D430" s="421"/>
      <c r="E430" s="500"/>
      <c r="F430" s="500"/>
      <c r="H430" s="500"/>
      <c r="I430" s="500"/>
      <c r="J430" s="500"/>
      <c r="K430" s="589"/>
      <c r="L430" s="589"/>
      <c r="M430" s="589"/>
      <c r="N430" s="594"/>
      <c r="O430" s="589"/>
      <c r="P430" s="589"/>
      <c r="Q430" s="589"/>
    </row>
    <row r="431" spans="2:17" x14ac:dyDescent="0.3">
      <c r="B431" s="586"/>
      <c r="C431" s="421"/>
      <c r="D431" s="421"/>
      <c r="E431" s="500"/>
      <c r="F431" s="500"/>
      <c r="H431" s="500"/>
      <c r="I431" s="500"/>
      <c r="J431" s="500"/>
      <c r="K431" s="589"/>
      <c r="L431" s="589"/>
      <c r="M431" s="589"/>
      <c r="N431" s="594"/>
      <c r="O431" s="589"/>
      <c r="P431" s="589"/>
      <c r="Q431" s="589"/>
    </row>
    <row r="432" spans="2:17" x14ac:dyDescent="0.3">
      <c r="B432" s="586"/>
      <c r="C432" s="421"/>
      <c r="D432" s="421"/>
      <c r="E432" s="500"/>
      <c r="F432" s="500"/>
      <c r="H432" s="500"/>
      <c r="I432" s="500"/>
      <c r="J432" s="500"/>
      <c r="K432" s="589"/>
      <c r="L432" s="589"/>
      <c r="M432" s="589"/>
      <c r="N432" s="594"/>
      <c r="O432" s="589"/>
      <c r="P432" s="589"/>
      <c r="Q432" s="589"/>
    </row>
    <row r="433" spans="2:17" x14ac:dyDescent="0.3">
      <c r="B433" s="586"/>
      <c r="C433" s="421"/>
      <c r="D433" s="421"/>
      <c r="E433" s="500"/>
      <c r="F433" s="500"/>
      <c r="H433" s="500"/>
      <c r="I433" s="500"/>
      <c r="J433" s="500"/>
      <c r="K433" s="589"/>
      <c r="L433" s="589"/>
      <c r="M433" s="589"/>
      <c r="N433" s="594"/>
      <c r="O433" s="589"/>
      <c r="P433" s="589"/>
      <c r="Q433" s="589"/>
    </row>
    <row r="434" spans="2:17" x14ac:dyDescent="0.3">
      <c r="B434" s="586"/>
      <c r="C434" s="421"/>
      <c r="D434" s="421"/>
      <c r="E434" s="500"/>
      <c r="F434" s="500"/>
      <c r="H434" s="500"/>
      <c r="I434" s="500"/>
      <c r="J434" s="500"/>
      <c r="K434" s="589"/>
      <c r="L434" s="589"/>
      <c r="M434" s="589"/>
      <c r="N434" s="594"/>
      <c r="O434" s="589"/>
      <c r="P434" s="589"/>
      <c r="Q434" s="589"/>
    </row>
    <row r="435" spans="2:17" x14ac:dyDescent="0.3">
      <c r="B435" s="586"/>
      <c r="C435" s="421"/>
      <c r="D435" s="421"/>
      <c r="E435" s="500"/>
      <c r="F435" s="500"/>
      <c r="H435" s="500"/>
      <c r="I435" s="500"/>
      <c r="J435" s="500"/>
      <c r="K435" s="589"/>
      <c r="L435" s="589"/>
      <c r="M435" s="589"/>
      <c r="N435" s="594"/>
      <c r="O435" s="589"/>
      <c r="P435" s="589"/>
      <c r="Q435" s="589"/>
    </row>
    <row r="436" spans="2:17" x14ac:dyDescent="0.3">
      <c r="B436" s="586"/>
      <c r="C436" s="421"/>
      <c r="D436" s="421"/>
      <c r="E436" s="500"/>
      <c r="F436" s="500"/>
      <c r="H436" s="500"/>
      <c r="I436" s="500"/>
      <c r="J436" s="500"/>
      <c r="K436" s="589"/>
      <c r="L436" s="589"/>
      <c r="M436" s="589"/>
      <c r="N436" s="594"/>
      <c r="O436" s="589"/>
      <c r="P436" s="589"/>
      <c r="Q436" s="589"/>
    </row>
    <row r="437" spans="2:17" x14ac:dyDescent="0.3">
      <c r="B437" s="586"/>
      <c r="C437" s="421"/>
      <c r="D437" s="421"/>
      <c r="E437" s="500"/>
      <c r="F437" s="500"/>
      <c r="H437" s="500"/>
      <c r="I437" s="500"/>
      <c r="J437" s="500"/>
      <c r="K437" s="589"/>
      <c r="L437" s="589"/>
      <c r="M437" s="589"/>
      <c r="N437" s="594"/>
      <c r="O437" s="589"/>
      <c r="P437" s="589"/>
      <c r="Q437" s="589"/>
    </row>
    <row r="438" spans="2:17" x14ac:dyDescent="0.3">
      <c r="B438" s="586"/>
      <c r="C438" s="421"/>
      <c r="D438" s="421"/>
      <c r="E438" s="500"/>
      <c r="F438" s="500"/>
      <c r="H438" s="500"/>
      <c r="I438" s="500"/>
      <c r="J438" s="500"/>
      <c r="K438" s="589"/>
      <c r="L438" s="589"/>
      <c r="M438" s="589"/>
      <c r="N438" s="594"/>
      <c r="O438" s="589"/>
      <c r="P438" s="589"/>
      <c r="Q438" s="589"/>
    </row>
    <row r="439" spans="2:17" x14ac:dyDescent="0.3">
      <c r="B439" s="586"/>
      <c r="C439" s="421"/>
      <c r="D439" s="421"/>
      <c r="E439" s="500"/>
      <c r="F439" s="500"/>
      <c r="H439" s="500"/>
      <c r="I439" s="500"/>
      <c r="J439" s="500"/>
      <c r="K439" s="589"/>
      <c r="L439" s="589"/>
      <c r="M439" s="589"/>
      <c r="N439" s="594"/>
      <c r="O439" s="589"/>
      <c r="P439" s="589"/>
      <c r="Q439" s="589"/>
    </row>
    <row r="440" spans="2:17" x14ac:dyDescent="0.3">
      <c r="B440" s="586"/>
      <c r="C440" s="421"/>
      <c r="D440" s="421"/>
      <c r="E440" s="500"/>
      <c r="F440" s="500"/>
      <c r="H440" s="500"/>
      <c r="I440" s="500"/>
      <c r="J440" s="500"/>
      <c r="K440" s="589"/>
      <c r="L440" s="589"/>
      <c r="M440" s="589"/>
      <c r="N440" s="594"/>
      <c r="O440" s="589"/>
      <c r="P440" s="589"/>
      <c r="Q440" s="589"/>
    </row>
    <row r="441" spans="2:17" x14ac:dyDescent="0.3">
      <c r="B441" s="586"/>
      <c r="C441" s="421"/>
      <c r="D441" s="421"/>
      <c r="E441" s="500"/>
      <c r="F441" s="500"/>
      <c r="H441" s="500"/>
      <c r="I441" s="500"/>
      <c r="J441" s="500"/>
      <c r="K441" s="589"/>
      <c r="L441" s="589"/>
      <c r="M441" s="589"/>
      <c r="N441" s="594"/>
      <c r="O441" s="589"/>
      <c r="P441" s="589"/>
      <c r="Q441" s="589"/>
    </row>
    <row r="442" spans="2:17" x14ac:dyDescent="0.3">
      <c r="B442" s="586"/>
      <c r="C442" s="421"/>
      <c r="D442" s="421"/>
      <c r="E442" s="500"/>
      <c r="F442" s="500"/>
      <c r="H442" s="500"/>
      <c r="I442" s="500"/>
      <c r="J442" s="500"/>
      <c r="K442" s="589"/>
      <c r="L442" s="589"/>
      <c r="M442" s="589"/>
      <c r="N442" s="594"/>
      <c r="O442" s="589"/>
      <c r="P442" s="589"/>
      <c r="Q442" s="589"/>
    </row>
    <row r="443" spans="2:17" x14ac:dyDescent="0.3">
      <c r="B443" s="586"/>
      <c r="C443" s="421"/>
      <c r="D443" s="421"/>
      <c r="E443" s="500"/>
      <c r="F443" s="500"/>
      <c r="H443" s="500"/>
      <c r="I443" s="500"/>
      <c r="J443" s="500"/>
      <c r="K443" s="589"/>
      <c r="L443" s="589"/>
      <c r="M443" s="589"/>
      <c r="N443" s="594"/>
      <c r="O443" s="589"/>
      <c r="P443" s="589"/>
      <c r="Q443" s="589"/>
    </row>
    <row r="444" spans="2:17" x14ac:dyDescent="0.3">
      <c r="B444" s="586"/>
      <c r="C444" s="421"/>
      <c r="D444" s="421"/>
      <c r="E444" s="500"/>
      <c r="F444" s="500"/>
      <c r="H444" s="500"/>
      <c r="I444" s="500"/>
      <c r="J444" s="500"/>
      <c r="K444" s="589"/>
      <c r="L444" s="589"/>
      <c r="M444" s="589"/>
      <c r="N444" s="594"/>
      <c r="O444" s="589"/>
      <c r="P444" s="589"/>
      <c r="Q444" s="589"/>
    </row>
    <row r="445" spans="2:17" x14ac:dyDescent="0.3">
      <c r="B445" s="586"/>
      <c r="C445" s="421"/>
      <c r="D445" s="421"/>
      <c r="E445" s="500"/>
      <c r="F445" s="500"/>
      <c r="H445" s="500"/>
      <c r="I445" s="500"/>
      <c r="J445" s="500"/>
      <c r="K445" s="589"/>
      <c r="L445" s="589"/>
      <c r="M445" s="589"/>
      <c r="N445" s="594"/>
      <c r="O445" s="589"/>
      <c r="P445" s="589"/>
      <c r="Q445" s="589"/>
    </row>
    <row r="446" spans="2:17" x14ac:dyDescent="0.3">
      <c r="B446" s="586"/>
      <c r="C446" s="421"/>
      <c r="D446" s="421"/>
      <c r="E446" s="500"/>
      <c r="F446" s="500"/>
      <c r="H446" s="500"/>
      <c r="I446" s="500"/>
      <c r="J446" s="500"/>
      <c r="K446" s="589"/>
      <c r="L446" s="589"/>
      <c r="M446" s="589"/>
      <c r="N446" s="594"/>
      <c r="O446" s="589"/>
      <c r="P446" s="589"/>
      <c r="Q446" s="589"/>
    </row>
    <row r="447" spans="2:17" x14ac:dyDescent="0.3">
      <c r="B447" s="586"/>
      <c r="C447" s="421"/>
      <c r="D447" s="421"/>
      <c r="E447" s="500"/>
      <c r="F447" s="500"/>
      <c r="H447" s="500"/>
      <c r="I447" s="500"/>
      <c r="J447" s="500"/>
      <c r="K447" s="589"/>
      <c r="L447" s="589"/>
      <c r="M447" s="589"/>
      <c r="N447" s="594"/>
      <c r="O447" s="589"/>
      <c r="P447" s="589"/>
      <c r="Q447" s="589"/>
    </row>
    <row r="448" spans="2:17" x14ac:dyDescent="0.3">
      <c r="B448" s="586"/>
      <c r="C448" s="421"/>
      <c r="D448" s="421"/>
      <c r="E448" s="500"/>
      <c r="F448" s="500"/>
      <c r="H448" s="500"/>
      <c r="I448" s="500"/>
      <c r="J448" s="500"/>
      <c r="K448" s="589"/>
      <c r="L448" s="589"/>
      <c r="M448" s="589"/>
      <c r="N448" s="594"/>
      <c r="O448" s="589"/>
      <c r="P448" s="589"/>
      <c r="Q448" s="589"/>
    </row>
    <row r="449" spans="2:17" x14ac:dyDescent="0.3">
      <c r="B449" s="586"/>
      <c r="C449" s="421"/>
      <c r="D449" s="421"/>
      <c r="E449" s="500"/>
      <c r="F449" s="500"/>
      <c r="H449" s="500"/>
      <c r="I449" s="500"/>
      <c r="J449" s="500"/>
      <c r="K449" s="589"/>
      <c r="L449" s="589"/>
      <c r="M449" s="589"/>
      <c r="N449" s="594"/>
      <c r="O449" s="589"/>
      <c r="P449" s="589"/>
      <c r="Q449" s="589"/>
    </row>
    <row r="450" spans="2:17" x14ac:dyDescent="0.3">
      <c r="B450" s="586"/>
      <c r="C450" s="421"/>
      <c r="D450" s="421"/>
      <c r="E450" s="500"/>
      <c r="F450" s="500"/>
      <c r="H450" s="500"/>
      <c r="I450" s="500"/>
      <c r="J450" s="500"/>
      <c r="K450" s="589"/>
      <c r="L450" s="589"/>
      <c r="M450" s="589"/>
      <c r="N450" s="594"/>
      <c r="O450" s="589"/>
      <c r="P450" s="589"/>
      <c r="Q450" s="589"/>
    </row>
    <row r="451" spans="2:17" x14ac:dyDescent="0.3">
      <c r="B451" s="586"/>
      <c r="C451" s="421"/>
      <c r="D451" s="421"/>
      <c r="E451" s="500"/>
      <c r="F451" s="500"/>
      <c r="H451" s="500"/>
      <c r="I451" s="500"/>
      <c r="J451" s="500"/>
      <c r="K451" s="589"/>
      <c r="L451" s="589"/>
      <c r="M451" s="589"/>
      <c r="N451" s="594"/>
      <c r="O451" s="589"/>
      <c r="P451" s="589"/>
      <c r="Q451" s="589"/>
    </row>
    <row r="452" spans="2:17" x14ac:dyDescent="0.3">
      <c r="B452" s="586"/>
      <c r="C452" s="421"/>
      <c r="D452" s="421"/>
      <c r="E452" s="500"/>
      <c r="F452" s="500"/>
      <c r="H452" s="500"/>
      <c r="I452" s="500"/>
      <c r="J452" s="500"/>
      <c r="K452" s="589"/>
      <c r="L452" s="589"/>
      <c r="M452" s="589"/>
      <c r="N452" s="594"/>
      <c r="O452" s="589"/>
      <c r="P452" s="589"/>
      <c r="Q452" s="589"/>
    </row>
    <row r="453" spans="2:17" x14ac:dyDescent="0.3">
      <c r="B453" s="586"/>
      <c r="C453" s="421"/>
      <c r="D453" s="421"/>
      <c r="E453" s="500"/>
      <c r="F453" s="500"/>
      <c r="H453" s="500"/>
      <c r="I453" s="500"/>
      <c r="J453" s="500"/>
      <c r="K453" s="589"/>
      <c r="L453" s="589"/>
      <c r="M453" s="589"/>
      <c r="N453" s="594"/>
      <c r="O453" s="589"/>
      <c r="P453" s="589"/>
      <c r="Q453" s="589"/>
    </row>
    <row r="454" spans="2:17" x14ac:dyDescent="0.3">
      <c r="B454" s="586"/>
      <c r="C454" s="421"/>
      <c r="D454" s="421"/>
      <c r="E454" s="500"/>
      <c r="F454" s="500"/>
      <c r="H454" s="500"/>
      <c r="I454" s="500"/>
      <c r="J454" s="500"/>
      <c r="K454" s="589"/>
      <c r="L454" s="589"/>
      <c r="M454" s="589"/>
      <c r="N454" s="594"/>
      <c r="O454" s="589"/>
      <c r="P454" s="589"/>
      <c r="Q454" s="589"/>
    </row>
    <row r="455" spans="2:17" x14ac:dyDescent="0.3">
      <c r="B455" s="586"/>
      <c r="C455" s="421"/>
      <c r="D455" s="421"/>
      <c r="E455" s="500"/>
      <c r="F455" s="500"/>
      <c r="H455" s="500"/>
      <c r="I455" s="500"/>
      <c r="J455" s="500"/>
      <c r="K455" s="589"/>
      <c r="L455" s="589"/>
      <c r="M455" s="589"/>
      <c r="N455" s="594"/>
      <c r="O455" s="589"/>
      <c r="P455" s="589"/>
      <c r="Q455" s="589"/>
    </row>
    <row r="456" spans="2:17" x14ac:dyDescent="0.3">
      <c r="B456" s="586"/>
      <c r="C456" s="421"/>
      <c r="D456" s="421"/>
      <c r="E456" s="500"/>
      <c r="F456" s="500"/>
      <c r="H456" s="500"/>
      <c r="I456" s="500"/>
      <c r="J456" s="500"/>
      <c r="K456" s="589"/>
      <c r="L456" s="589"/>
      <c r="M456" s="589"/>
      <c r="N456" s="594"/>
      <c r="O456" s="589"/>
      <c r="P456" s="589"/>
      <c r="Q456" s="589"/>
    </row>
    <row r="457" spans="2:17" x14ac:dyDescent="0.3">
      <c r="B457" s="586"/>
      <c r="C457" s="421"/>
      <c r="D457" s="421"/>
      <c r="E457" s="500"/>
      <c r="F457" s="500"/>
      <c r="H457" s="500"/>
      <c r="I457" s="500"/>
      <c r="J457" s="500"/>
      <c r="K457" s="589"/>
      <c r="L457" s="589"/>
      <c r="M457" s="589"/>
      <c r="N457" s="594"/>
      <c r="O457" s="589"/>
      <c r="P457" s="589"/>
      <c r="Q457" s="589"/>
    </row>
    <row r="458" spans="2:17" x14ac:dyDescent="0.3">
      <c r="B458" s="586"/>
      <c r="C458" s="421"/>
      <c r="D458" s="421"/>
      <c r="E458" s="500"/>
      <c r="F458" s="500"/>
      <c r="H458" s="500"/>
      <c r="I458" s="500"/>
      <c r="J458" s="500"/>
      <c r="K458" s="589"/>
      <c r="L458" s="589"/>
      <c r="M458" s="589"/>
      <c r="N458" s="594"/>
      <c r="O458" s="589"/>
      <c r="P458" s="589"/>
      <c r="Q458" s="589"/>
    </row>
    <row r="459" spans="2:17" x14ac:dyDescent="0.3">
      <c r="B459" s="586"/>
      <c r="C459" s="421"/>
      <c r="D459" s="421"/>
      <c r="E459" s="500"/>
      <c r="F459" s="500"/>
      <c r="H459" s="500"/>
      <c r="I459" s="500"/>
      <c r="J459" s="500"/>
      <c r="K459" s="589"/>
      <c r="L459" s="589"/>
      <c r="M459" s="589"/>
      <c r="N459" s="594"/>
      <c r="O459" s="589"/>
      <c r="P459" s="589"/>
      <c r="Q459" s="589"/>
    </row>
    <row r="460" spans="2:17" x14ac:dyDescent="0.3">
      <c r="B460" s="586"/>
      <c r="C460" s="421"/>
      <c r="D460" s="421"/>
      <c r="E460" s="500"/>
      <c r="F460" s="500"/>
      <c r="H460" s="500"/>
      <c r="I460" s="500"/>
      <c r="J460" s="500"/>
      <c r="K460" s="589"/>
      <c r="L460" s="589"/>
      <c r="M460" s="589"/>
      <c r="N460" s="594"/>
      <c r="O460" s="589"/>
      <c r="P460" s="589"/>
      <c r="Q460" s="589"/>
    </row>
    <row r="461" spans="2:17" x14ac:dyDescent="0.3">
      <c r="B461" s="586"/>
      <c r="C461" s="421"/>
      <c r="D461" s="421"/>
      <c r="E461" s="500"/>
      <c r="F461" s="500"/>
      <c r="H461" s="500"/>
      <c r="I461" s="500"/>
      <c r="J461" s="500"/>
      <c r="K461" s="589"/>
      <c r="L461" s="589"/>
      <c r="M461" s="589"/>
      <c r="N461" s="594"/>
      <c r="O461" s="589"/>
      <c r="P461" s="589"/>
      <c r="Q461" s="589"/>
    </row>
    <row r="462" spans="2:17" x14ac:dyDescent="0.3">
      <c r="B462" s="586"/>
      <c r="C462" s="421"/>
      <c r="D462" s="421"/>
      <c r="E462" s="500"/>
      <c r="F462" s="500"/>
      <c r="H462" s="500"/>
      <c r="I462" s="500"/>
      <c r="J462" s="500"/>
      <c r="K462" s="589"/>
      <c r="L462" s="589"/>
      <c r="M462" s="589"/>
      <c r="N462" s="594"/>
      <c r="O462" s="589"/>
      <c r="P462" s="589"/>
      <c r="Q462" s="589"/>
    </row>
    <row r="463" spans="2:17" x14ac:dyDescent="0.3">
      <c r="B463" s="586"/>
      <c r="C463" s="421"/>
      <c r="D463" s="421"/>
      <c r="E463" s="500"/>
      <c r="F463" s="500"/>
      <c r="H463" s="500"/>
      <c r="I463" s="500"/>
      <c r="J463" s="500"/>
      <c r="K463" s="589"/>
      <c r="L463" s="589"/>
      <c r="M463" s="589"/>
      <c r="N463" s="594"/>
      <c r="O463" s="589"/>
      <c r="P463" s="589"/>
      <c r="Q463" s="589"/>
    </row>
    <row r="464" spans="2:17" x14ac:dyDescent="0.3">
      <c r="B464" s="586"/>
      <c r="C464" s="421"/>
      <c r="D464" s="421"/>
      <c r="E464" s="500"/>
      <c r="F464" s="500"/>
      <c r="H464" s="500"/>
      <c r="I464" s="500"/>
      <c r="J464" s="500"/>
      <c r="K464" s="589"/>
      <c r="L464" s="589"/>
      <c r="M464" s="589"/>
      <c r="N464" s="594"/>
      <c r="O464" s="589"/>
      <c r="P464" s="589"/>
      <c r="Q464" s="589"/>
    </row>
    <row r="465" spans="2:17" x14ac:dyDescent="0.3">
      <c r="B465" s="586"/>
      <c r="C465" s="421"/>
      <c r="D465" s="421"/>
      <c r="E465" s="500"/>
      <c r="F465" s="500"/>
      <c r="H465" s="500"/>
      <c r="I465" s="500"/>
      <c r="J465" s="500"/>
      <c r="K465" s="589"/>
      <c r="L465" s="589"/>
      <c r="M465" s="589"/>
      <c r="N465" s="594"/>
      <c r="O465" s="589"/>
      <c r="P465" s="589"/>
      <c r="Q465" s="589"/>
    </row>
    <row r="466" spans="2:17" x14ac:dyDescent="0.3">
      <c r="B466" s="586"/>
      <c r="C466" s="421"/>
      <c r="D466" s="421"/>
      <c r="E466" s="500"/>
      <c r="F466" s="500"/>
      <c r="H466" s="500"/>
      <c r="I466" s="500"/>
      <c r="J466" s="500"/>
      <c r="K466" s="589"/>
      <c r="L466" s="589"/>
      <c r="M466" s="589"/>
      <c r="N466" s="594"/>
      <c r="O466" s="589"/>
      <c r="P466" s="589"/>
      <c r="Q466" s="589"/>
    </row>
    <row r="467" spans="2:17" x14ac:dyDescent="0.3">
      <c r="B467" s="586"/>
      <c r="C467" s="421"/>
      <c r="D467" s="421"/>
      <c r="E467" s="500"/>
      <c r="F467" s="500"/>
      <c r="H467" s="500"/>
      <c r="I467" s="500"/>
      <c r="J467" s="500"/>
      <c r="K467" s="589"/>
      <c r="L467" s="589"/>
      <c r="M467" s="589"/>
      <c r="N467" s="594"/>
      <c r="O467" s="589"/>
      <c r="P467" s="589"/>
      <c r="Q467" s="589"/>
    </row>
    <row r="468" spans="2:17" x14ac:dyDescent="0.3">
      <c r="B468" s="586"/>
      <c r="C468" s="421"/>
      <c r="D468" s="421"/>
      <c r="E468" s="500"/>
      <c r="F468" s="500"/>
      <c r="H468" s="500"/>
      <c r="I468" s="500"/>
      <c r="J468" s="500"/>
      <c r="K468" s="589"/>
      <c r="L468" s="589"/>
      <c r="M468" s="589"/>
      <c r="N468" s="594"/>
      <c r="O468" s="589"/>
      <c r="P468" s="589"/>
      <c r="Q468" s="589"/>
    </row>
    <row r="469" spans="2:17" x14ac:dyDescent="0.3">
      <c r="B469" s="586"/>
      <c r="C469" s="421"/>
      <c r="D469" s="421"/>
      <c r="E469" s="500"/>
      <c r="F469" s="500"/>
      <c r="H469" s="500"/>
      <c r="I469" s="500"/>
      <c r="J469" s="500"/>
      <c r="K469" s="589"/>
      <c r="L469" s="589"/>
      <c r="M469" s="589"/>
      <c r="N469" s="594"/>
      <c r="O469" s="589"/>
      <c r="P469" s="589"/>
      <c r="Q469" s="589"/>
    </row>
    <row r="470" spans="2:17" x14ac:dyDescent="0.3">
      <c r="B470" s="586"/>
      <c r="C470" s="421"/>
      <c r="D470" s="421"/>
      <c r="E470" s="500"/>
      <c r="F470" s="500"/>
      <c r="H470" s="500"/>
      <c r="I470" s="500"/>
      <c r="J470" s="500"/>
      <c r="K470" s="589"/>
      <c r="L470" s="589"/>
      <c r="M470" s="589"/>
      <c r="N470" s="594"/>
      <c r="O470" s="589"/>
      <c r="P470" s="589"/>
      <c r="Q470" s="589"/>
    </row>
    <row r="471" spans="2:17" x14ac:dyDescent="0.3">
      <c r="B471" s="586"/>
      <c r="C471" s="421"/>
      <c r="D471" s="421"/>
      <c r="E471" s="500"/>
      <c r="F471" s="500"/>
      <c r="H471" s="500"/>
      <c r="I471" s="500"/>
      <c r="J471" s="500"/>
      <c r="K471" s="589"/>
      <c r="L471" s="589"/>
      <c r="M471" s="589"/>
      <c r="N471" s="594"/>
      <c r="O471" s="589"/>
      <c r="P471" s="589"/>
      <c r="Q471" s="589"/>
    </row>
    <row r="472" spans="2:17" x14ac:dyDescent="0.3">
      <c r="B472" s="586"/>
      <c r="C472" s="421"/>
      <c r="D472" s="421"/>
      <c r="E472" s="500"/>
      <c r="F472" s="500"/>
      <c r="H472" s="500"/>
      <c r="I472" s="500"/>
      <c r="J472" s="500"/>
      <c r="K472" s="589"/>
      <c r="L472" s="589"/>
      <c r="M472" s="589"/>
      <c r="N472" s="594"/>
      <c r="O472" s="589"/>
      <c r="P472" s="589"/>
      <c r="Q472" s="589"/>
    </row>
    <row r="473" spans="2:17" x14ac:dyDescent="0.3">
      <c r="B473" s="586"/>
      <c r="C473" s="421"/>
      <c r="D473" s="421"/>
      <c r="E473" s="500"/>
      <c r="F473" s="500"/>
      <c r="H473" s="500"/>
      <c r="I473" s="500"/>
      <c r="J473" s="500"/>
      <c r="K473" s="589"/>
      <c r="L473" s="589"/>
      <c r="M473" s="589"/>
      <c r="N473" s="594"/>
      <c r="O473" s="589"/>
      <c r="P473" s="589"/>
      <c r="Q473" s="589"/>
    </row>
    <row r="474" spans="2:17" x14ac:dyDescent="0.3">
      <c r="B474" s="586"/>
      <c r="C474" s="421"/>
      <c r="D474" s="421"/>
      <c r="E474" s="500"/>
      <c r="F474" s="500"/>
      <c r="H474" s="500"/>
      <c r="I474" s="500"/>
      <c r="J474" s="500"/>
      <c r="K474" s="589"/>
      <c r="L474" s="589"/>
      <c r="M474" s="589"/>
      <c r="N474" s="594"/>
      <c r="O474" s="589"/>
      <c r="P474" s="589"/>
      <c r="Q474" s="589"/>
    </row>
    <row r="475" spans="2:17" x14ac:dyDescent="0.3">
      <c r="B475" s="586"/>
      <c r="C475" s="421"/>
      <c r="D475" s="421"/>
      <c r="E475" s="500"/>
      <c r="F475" s="500"/>
      <c r="H475" s="500"/>
      <c r="I475" s="500"/>
      <c r="J475" s="500"/>
      <c r="K475" s="589"/>
      <c r="L475" s="589"/>
      <c r="M475" s="589"/>
      <c r="N475" s="594"/>
      <c r="O475" s="589"/>
      <c r="P475" s="589"/>
      <c r="Q475" s="589"/>
    </row>
    <row r="476" spans="2:17" x14ac:dyDescent="0.3">
      <c r="B476" s="586"/>
      <c r="C476" s="421"/>
      <c r="D476" s="421"/>
      <c r="E476" s="500"/>
      <c r="F476" s="500"/>
      <c r="H476" s="500"/>
      <c r="I476" s="500"/>
      <c r="J476" s="500"/>
      <c r="K476" s="589"/>
      <c r="L476" s="589"/>
      <c r="M476" s="589"/>
      <c r="N476" s="594"/>
      <c r="O476" s="589"/>
      <c r="P476" s="589"/>
      <c r="Q476" s="589"/>
    </row>
    <row r="477" spans="2:17" x14ac:dyDescent="0.3">
      <c r="B477" s="586"/>
      <c r="C477" s="421"/>
      <c r="D477" s="421"/>
      <c r="E477" s="500"/>
      <c r="F477" s="500"/>
      <c r="H477" s="500"/>
      <c r="I477" s="500"/>
      <c r="J477" s="500"/>
      <c r="K477" s="589"/>
      <c r="L477" s="589"/>
      <c r="M477" s="589"/>
      <c r="N477" s="594"/>
      <c r="O477" s="589"/>
      <c r="P477" s="589"/>
      <c r="Q477" s="589"/>
    </row>
    <row r="478" spans="2:17" x14ac:dyDescent="0.3">
      <c r="B478" s="586"/>
      <c r="C478" s="421"/>
      <c r="D478" s="421"/>
      <c r="E478" s="500"/>
      <c r="F478" s="500"/>
      <c r="H478" s="500"/>
      <c r="I478" s="500"/>
      <c r="J478" s="500"/>
      <c r="K478" s="589"/>
      <c r="L478" s="589"/>
      <c r="M478" s="589"/>
      <c r="N478" s="594"/>
      <c r="O478" s="589"/>
      <c r="P478" s="589"/>
      <c r="Q478" s="589"/>
    </row>
    <row r="479" spans="2:17" x14ac:dyDescent="0.3">
      <c r="B479" s="586"/>
      <c r="C479" s="421"/>
      <c r="D479" s="421"/>
      <c r="E479" s="500"/>
      <c r="F479" s="500"/>
      <c r="H479" s="500"/>
      <c r="I479" s="500"/>
      <c r="J479" s="500"/>
      <c r="K479" s="589"/>
      <c r="L479" s="589"/>
      <c r="M479" s="589"/>
      <c r="N479" s="594"/>
      <c r="O479" s="589"/>
      <c r="P479" s="589"/>
      <c r="Q479" s="589"/>
    </row>
    <row r="480" spans="2:17" x14ac:dyDescent="0.3">
      <c r="B480" s="586"/>
      <c r="C480" s="421"/>
      <c r="D480" s="421"/>
      <c r="E480" s="500"/>
      <c r="F480" s="500"/>
      <c r="H480" s="500"/>
      <c r="I480" s="500"/>
      <c r="J480" s="500"/>
      <c r="K480" s="589"/>
      <c r="L480" s="589"/>
      <c r="M480" s="589"/>
      <c r="N480" s="594"/>
      <c r="O480" s="589"/>
      <c r="P480" s="589"/>
      <c r="Q480" s="589"/>
    </row>
    <row r="481" spans="2:17" x14ac:dyDescent="0.3">
      <c r="B481" s="586"/>
      <c r="C481" s="421"/>
      <c r="D481" s="421"/>
      <c r="E481" s="500"/>
      <c r="F481" s="500"/>
      <c r="H481" s="500"/>
      <c r="I481" s="500"/>
      <c r="J481" s="500"/>
      <c r="K481" s="589"/>
      <c r="L481" s="589"/>
      <c r="M481" s="589"/>
      <c r="N481" s="594"/>
      <c r="O481" s="589"/>
      <c r="P481" s="589"/>
      <c r="Q481" s="589"/>
    </row>
    <row r="482" spans="2:17" x14ac:dyDescent="0.3">
      <c r="B482" s="586"/>
      <c r="C482" s="421"/>
      <c r="D482" s="421"/>
      <c r="E482" s="500"/>
      <c r="F482" s="500"/>
      <c r="H482" s="500"/>
      <c r="I482" s="500"/>
      <c r="J482" s="500"/>
      <c r="K482" s="589"/>
      <c r="L482" s="589"/>
      <c r="M482" s="589"/>
      <c r="N482" s="594"/>
      <c r="O482" s="589"/>
      <c r="P482" s="589"/>
      <c r="Q482" s="589"/>
    </row>
    <row r="483" spans="2:17" x14ac:dyDescent="0.3">
      <c r="B483" s="586"/>
      <c r="C483" s="421"/>
      <c r="D483" s="421"/>
      <c r="E483" s="500"/>
      <c r="F483" s="500"/>
      <c r="H483" s="500"/>
      <c r="I483" s="500"/>
      <c r="J483" s="500"/>
      <c r="K483" s="589"/>
      <c r="L483" s="589"/>
      <c r="M483" s="589"/>
      <c r="N483" s="594"/>
      <c r="O483" s="589"/>
      <c r="P483" s="589"/>
      <c r="Q483" s="589"/>
    </row>
    <row r="484" spans="2:17" x14ac:dyDescent="0.3">
      <c r="B484" s="586"/>
      <c r="C484" s="421"/>
      <c r="D484" s="421"/>
      <c r="E484" s="500"/>
      <c r="F484" s="500"/>
      <c r="H484" s="500"/>
      <c r="I484" s="500"/>
      <c r="J484" s="500"/>
      <c r="K484" s="589"/>
      <c r="L484" s="589"/>
      <c r="M484" s="589"/>
      <c r="N484" s="594"/>
      <c r="O484" s="589"/>
      <c r="P484" s="589"/>
      <c r="Q484" s="589"/>
    </row>
    <row r="485" spans="2:17" x14ac:dyDescent="0.3">
      <c r="B485" s="586"/>
      <c r="C485" s="421"/>
      <c r="D485" s="421"/>
      <c r="E485" s="500"/>
      <c r="F485" s="500"/>
      <c r="H485" s="500"/>
      <c r="I485" s="500"/>
      <c r="J485" s="500"/>
      <c r="K485" s="589"/>
      <c r="L485" s="589"/>
      <c r="M485" s="589"/>
      <c r="N485" s="594"/>
      <c r="O485" s="589"/>
      <c r="P485" s="589"/>
      <c r="Q485" s="589"/>
    </row>
    <row r="486" spans="2:17" x14ac:dyDescent="0.3">
      <c r="B486" s="586"/>
      <c r="C486" s="421"/>
      <c r="D486" s="421"/>
      <c r="E486" s="500"/>
      <c r="F486" s="500"/>
      <c r="H486" s="500"/>
      <c r="I486" s="500"/>
      <c r="J486" s="500"/>
      <c r="K486" s="589"/>
      <c r="L486" s="589"/>
      <c r="M486" s="589"/>
      <c r="N486" s="594"/>
      <c r="O486" s="589"/>
      <c r="P486" s="589"/>
      <c r="Q486" s="589"/>
    </row>
    <row r="487" spans="2:17" x14ac:dyDescent="0.3">
      <c r="B487" s="586"/>
      <c r="C487" s="421"/>
      <c r="D487" s="421"/>
      <c r="E487" s="500"/>
      <c r="F487" s="500"/>
      <c r="H487" s="500"/>
      <c r="I487" s="500"/>
      <c r="J487" s="500"/>
      <c r="K487" s="589"/>
      <c r="L487" s="589"/>
      <c r="M487" s="589"/>
      <c r="N487" s="594"/>
      <c r="O487" s="589"/>
      <c r="P487" s="589"/>
      <c r="Q487" s="589"/>
    </row>
    <row r="488" spans="2:17" x14ac:dyDescent="0.3">
      <c r="B488" s="586"/>
      <c r="C488" s="421"/>
      <c r="D488" s="421"/>
      <c r="E488" s="500"/>
      <c r="F488" s="500"/>
      <c r="H488" s="500"/>
      <c r="I488" s="500"/>
      <c r="J488" s="500"/>
      <c r="K488" s="589"/>
      <c r="L488" s="589"/>
      <c r="M488" s="589"/>
      <c r="N488" s="594"/>
      <c r="O488" s="589"/>
      <c r="P488" s="589"/>
      <c r="Q488" s="589"/>
    </row>
    <row r="489" spans="2:17" x14ac:dyDescent="0.3">
      <c r="B489" s="586"/>
      <c r="C489" s="421"/>
      <c r="D489" s="421"/>
      <c r="E489" s="500"/>
      <c r="F489" s="500"/>
      <c r="H489" s="500"/>
      <c r="I489" s="500"/>
      <c r="J489" s="500"/>
      <c r="K489" s="589"/>
      <c r="L489" s="589"/>
      <c r="M489" s="589"/>
      <c r="N489" s="594"/>
      <c r="O489" s="589"/>
      <c r="P489" s="589"/>
      <c r="Q489" s="589"/>
    </row>
    <row r="490" spans="2:17" x14ac:dyDescent="0.3">
      <c r="B490" s="586"/>
      <c r="C490" s="421"/>
      <c r="D490" s="421"/>
      <c r="E490" s="500"/>
      <c r="F490" s="500"/>
      <c r="H490" s="500"/>
      <c r="I490" s="500"/>
      <c r="J490" s="500"/>
      <c r="K490" s="589"/>
      <c r="L490" s="589"/>
      <c r="M490" s="589"/>
      <c r="N490" s="594"/>
      <c r="O490" s="589"/>
      <c r="P490" s="589"/>
      <c r="Q490" s="589"/>
    </row>
    <row r="491" spans="2:17" x14ac:dyDescent="0.3">
      <c r="B491" s="586"/>
      <c r="C491" s="421"/>
      <c r="D491" s="421"/>
      <c r="E491" s="500"/>
      <c r="F491" s="500"/>
      <c r="H491" s="500"/>
      <c r="I491" s="500"/>
      <c r="J491" s="500"/>
      <c r="K491" s="589"/>
      <c r="L491" s="589"/>
      <c r="M491" s="589"/>
      <c r="N491" s="594"/>
      <c r="O491" s="589"/>
      <c r="P491" s="589"/>
      <c r="Q491" s="589"/>
    </row>
    <row r="492" spans="2:17" x14ac:dyDescent="0.3">
      <c r="B492" s="586"/>
      <c r="C492" s="421"/>
      <c r="D492" s="421"/>
      <c r="E492" s="500"/>
      <c r="F492" s="500"/>
      <c r="H492" s="500"/>
      <c r="I492" s="500"/>
      <c r="J492" s="500"/>
      <c r="K492" s="589"/>
      <c r="L492" s="589"/>
      <c r="M492" s="589"/>
      <c r="N492" s="594"/>
      <c r="O492" s="589"/>
      <c r="P492" s="589"/>
      <c r="Q492" s="589"/>
    </row>
    <row r="493" spans="2:17" x14ac:dyDescent="0.3">
      <c r="B493" s="586"/>
      <c r="C493" s="421"/>
      <c r="D493" s="421"/>
      <c r="E493" s="500"/>
      <c r="F493" s="500"/>
      <c r="H493" s="500"/>
      <c r="I493" s="500"/>
      <c r="J493" s="500"/>
      <c r="K493" s="589"/>
      <c r="L493" s="589"/>
      <c r="M493" s="589"/>
      <c r="N493" s="594"/>
      <c r="O493" s="589"/>
      <c r="P493" s="589"/>
      <c r="Q493" s="589"/>
    </row>
    <row r="494" spans="2:17" x14ac:dyDescent="0.3">
      <c r="B494" s="586"/>
      <c r="C494" s="421"/>
      <c r="D494" s="421"/>
      <c r="E494" s="500"/>
      <c r="F494" s="500"/>
      <c r="H494" s="500"/>
      <c r="I494" s="500"/>
      <c r="J494" s="500"/>
      <c r="K494" s="589"/>
      <c r="L494" s="589"/>
      <c r="M494" s="589"/>
      <c r="N494" s="594"/>
      <c r="O494" s="589"/>
      <c r="P494" s="589"/>
      <c r="Q494" s="589"/>
    </row>
    <row r="495" spans="2:17" x14ac:dyDescent="0.3">
      <c r="B495" s="586"/>
      <c r="C495" s="421"/>
      <c r="D495" s="421"/>
      <c r="E495" s="500"/>
      <c r="F495" s="500"/>
      <c r="H495" s="500"/>
      <c r="I495" s="500"/>
      <c r="J495" s="500"/>
      <c r="K495" s="589"/>
      <c r="L495" s="589"/>
      <c r="M495" s="589"/>
      <c r="N495" s="594"/>
      <c r="O495" s="589"/>
      <c r="P495" s="589"/>
      <c r="Q495" s="589"/>
    </row>
    <row r="496" spans="2:17" x14ac:dyDescent="0.3">
      <c r="B496" s="586"/>
      <c r="C496" s="421"/>
      <c r="D496" s="421"/>
      <c r="E496" s="500"/>
      <c r="F496" s="500"/>
      <c r="H496" s="500"/>
      <c r="I496" s="500"/>
      <c r="J496" s="500"/>
      <c r="K496" s="589"/>
      <c r="L496" s="589"/>
      <c r="M496" s="589"/>
      <c r="N496" s="594"/>
      <c r="O496" s="589"/>
      <c r="P496" s="589"/>
      <c r="Q496" s="589"/>
    </row>
    <row r="497" spans="2:17" x14ac:dyDescent="0.3">
      <c r="B497" s="586"/>
      <c r="C497" s="421"/>
      <c r="D497" s="421"/>
      <c r="E497" s="500"/>
      <c r="F497" s="500"/>
      <c r="H497" s="500"/>
      <c r="I497" s="500"/>
      <c r="J497" s="500"/>
      <c r="K497" s="589"/>
      <c r="L497" s="589"/>
      <c r="M497" s="589"/>
      <c r="N497" s="594"/>
      <c r="O497" s="589"/>
      <c r="P497" s="589"/>
      <c r="Q497" s="589"/>
    </row>
    <row r="498" spans="2:17" x14ac:dyDescent="0.3">
      <c r="B498" s="586"/>
      <c r="C498" s="421"/>
      <c r="D498" s="421"/>
      <c r="E498" s="500"/>
      <c r="F498" s="500"/>
      <c r="H498" s="500"/>
      <c r="I498" s="500"/>
      <c r="J498" s="500"/>
      <c r="K498" s="589"/>
      <c r="L498" s="589"/>
      <c r="M498" s="589"/>
      <c r="N498" s="594"/>
      <c r="O498" s="589"/>
      <c r="P498" s="589"/>
      <c r="Q498" s="589"/>
    </row>
    <row r="499" spans="2:17" x14ac:dyDescent="0.3">
      <c r="B499" s="586"/>
      <c r="C499" s="421"/>
      <c r="D499" s="421"/>
      <c r="E499" s="500"/>
      <c r="F499" s="500"/>
      <c r="H499" s="500"/>
      <c r="I499" s="500"/>
      <c r="J499" s="500"/>
      <c r="K499" s="589"/>
      <c r="L499" s="589"/>
      <c r="M499" s="589"/>
      <c r="N499" s="594"/>
      <c r="O499" s="589"/>
      <c r="P499" s="589"/>
      <c r="Q499" s="589"/>
    </row>
    <row r="500" spans="2:17" x14ac:dyDescent="0.3">
      <c r="B500" s="586"/>
      <c r="C500" s="421"/>
      <c r="D500" s="421"/>
      <c r="E500" s="500"/>
      <c r="F500" s="500"/>
      <c r="H500" s="500"/>
      <c r="I500" s="500"/>
      <c r="J500" s="500"/>
      <c r="K500" s="589"/>
      <c r="L500" s="589"/>
      <c r="M500" s="589"/>
      <c r="N500" s="594"/>
      <c r="O500" s="589"/>
      <c r="P500" s="589"/>
      <c r="Q500" s="589"/>
    </row>
    <row r="501" spans="2:17" x14ac:dyDescent="0.3">
      <c r="B501" s="586"/>
      <c r="C501" s="421"/>
      <c r="D501" s="421"/>
      <c r="E501" s="500"/>
      <c r="F501" s="500"/>
      <c r="H501" s="500"/>
      <c r="I501" s="500"/>
      <c r="J501" s="500"/>
      <c r="K501" s="589"/>
      <c r="L501" s="589"/>
      <c r="M501" s="589"/>
      <c r="N501" s="594"/>
      <c r="O501" s="589"/>
      <c r="P501" s="589"/>
      <c r="Q501" s="589"/>
    </row>
    <row r="502" spans="2:17" x14ac:dyDescent="0.3">
      <c r="B502" s="586"/>
      <c r="C502" s="421"/>
      <c r="D502" s="421"/>
      <c r="E502" s="500"/>
      <c r="F502" s="500"/>
      <c r="H502" s="500"/>
      <c r="I502" s="500"/>
      <c r="J502" s="500"/>
      <c r="K502" s="589"/>
      <c r="L502" s="589"/>
      <c r="M502" s="589"/>
      <c r="N502" s="594"/>
      <c r="O502" s="589"/>
      <c r="P502" s="589"/>
      <c r="Q502" s="589"/>
    </row>
    <row r="503" spans="2:17" x14ac:dyDescent="0.3">
      <c r="B503" s="586"/>
      <c r="C503" s="421"/>
      <c r="D503" s="421"/>
      <c r="E503" s="500"/>
      <c r="F503" s="500"/>
      <c r="H503" s="500"/>
      <c r="I503" s="500"/>
      <c r="J503" s="500"/>
      <c r="K503" s="589"/>
      <c r="L503" s="589"/>
      <c r="M503" s="589"/>
      <c r="N503" s="594"/>
      <c r="O503" s="589"/>
      <c r="P503" s="589"/>
      <c r="Q503" s="589"/>
    </row>
    <row r="504" spans="2:17" x14ac:dyDescent="0.3">
      <c r="B504" s="586"/>
      <c r="C504" s="421"/>
      <c r="D504" s="421"/>
      <c r="E504" s="500"/>
      <c r="F504" s="500"/>
      <c r="H504" s="500"/>
      <c r="I504" s="500"/>
      <c r="J504" s="500"/>
      <c r="K504" s="589"/>
      <c r="L504" s="589"/>
      <c r="M504" s="589"/>
      <c r="N504" s="594"/>
      <c r="O504" s="589"/>
      <c r="P504" s="589"/>
      <c r="Q504" s="589"/>
    </row>
    <row r="505" spans="2:17" x14ac:dyDescent="0.3">
      <c r="B505" s="586"/>
      <c r="C505" s="421"/>
      <c r="D505" s="421"/>
      <c r="E505" s="500"/>
      <c r="F505" s="500"/>
      <c r="H505" s="500"/>
      <c r="I505" s="500"/>
      <c r="J505" s="500"/>
      <c r="K505" s="589"/>
      <c r="L505" s="589"/>
      <c r="M505" s="589"/>
      <c r="N505" s="594"/>
      <c r="O505" s="589"/>
      <c r="P505" s="589"/>
      <c r="Q505" s="589"/>
    </row>
    <row r="506" spans="2:17" x14ac:dyDescent="0.3">
      <c r="B506" s="586"/>
      <c r="C506" s="421"/>
      <c r="D506" s="421"/>
      <c r="E506" s="500"/>
      <c r="F506" s="500"/>
      <c r="H506" s="500"/>
      <c r="I506" s="500"/>
      <c r="J506" s="500"/>
      <c r="K506" s="589"/>
      <c r="L506" s="589"/>
      <c r="M506" s="589"/>
      <c r="N506" s="594"/>
      <c r="O506" s="589"/>
      <c r="P506" s="589"/>
      <c r="Q506" s="589"/>
    </row>
    <row r="507" spans="2:17" x14ac:dyDescent="0.3">
      <c r="B507" s="586"/>
      <c r="C507" s="421"/>
      <c r="D507" s="421"/>
      <c r="E507" s="500"/>
      <c r="F507" s="500"/>
      <c r="H507" s="500"/>
      <c r="I507" s="500"/>
      <c r="J507" s="500"/>
      <c r="K507" s="589"/>
      <c r="L507" s="589"/>
      <c r="M507" s="589"/>
      <c r="N507" s="594"/>
      <c r="O507" s="589"/>
      <c r="P507" s="589"/>
      <c r="Q507" s="589"/>
    </row>
    <row r="508" spans="2:17" x14ac:dyDescent="0.3">
      <c r="B508" s="586"/>
      <c r="C508" s="421"/>
      <c r="D508" s="421"/>
      <c r="E508" s="500"/>
      <c r="F508" s="500"/>
      <c r="H508" s="500"/>
      <c r="I508" s="500"/>
      <c r="J508" s="500"/>
      <c r="K508" s="589"/>
      <c r="L508" s="589"/>
      <c r="M508" s="589"/>
      <c r="N508" s="594"/>
      <c r="O508" s="589"/>
      <c r="P508" s="589"/>
      <c r="Q508" s="589"/>
    </row>
    <row r="509" spans="2:17" x14ac:dyDescent="0.3">
      <c r="B509" s="586"/>
      <c r="C509" s="421"/>
      <c r="D509" s="421"/>
      <c r="E509" s="500"/>
      <c r="F509" s="500"/>
      <c r="H509" s="500"/>
      <c r="I509" s="500"/>
      <c r="J509" s="500"/>
      <c r="K509" s="589"/>
      <c r="L509" s="589"/>
      <c r="M509" s="589"/>
      <c r="N509" s="594"/>
      <c r="O509" s="589"/>
      <c r="P509" s="589"/>
      <c r="Q509" s="589"/>
    </row>
    <row r="510" spans="2:17" x14ac:dyDescent="0.3">
      <c r="B510" s="586"/>
      <c r="C510" s="421"/>
      <c r="D510" s="421"/>
      <c r="E510" s="500"/>
      <c r="F510" s="500"/>
      <c r="H510" s="500"/>
      <c r="I510" s="500"/>
      <c r="J510" s="500"/>
      <c r="K510" s="589"/>
      <c r="L510" s="589"/>
      <c r="M510" s="589"/>
      <c r="N510" s="594"/>
      <c r="O510" s="589"/>
      <c r="P510" s="589"/>
      <c r="Q510" s="589"/>
    </row>
    <row r="511" spans="2:17" x14ac:dyDescent="0.3">
      <c r="B511" s="586"/>
      <c r="C511" s="421"/>
      <c r="D511" s="421"/>
      <c r="E511" s="500"/>
      <c r="F511" s="500"/>
      <c r="H511" s="500"/>
      <c r="I511" s="500"/>
      <c r="J511" s="500"/>
      <c r="K511" s="589"/>
      <c r="L511" s="589"/>
      <c r="M511" s="589"/>
      <c r="N511" s="594"/>
      <c r="O511" s="589"/>
      <c r="P511" s="589"/>
      <c r="Q511" s="589"/>
    </row>
    <row r="512" spans="2:17" x14ac:dyDescent="0.3">
      <c r="B512" s="586"/>
      <c r="C512" s="421"/>
      <c r="D512" s="421"/>
      <c r="E512" s="500"/>
      <c r="F512" s="500"/>
      <c r="H512" s="500"/>
      <c r="I512" s="500"/>
      <c r="J512" s="500"/>
      <c r="K512" s="589"/>
      <c r="L512" s="589"/>
      <c r="M512" s="589"/>
      <c r="N512" s="594"/>
      <c r="O512" s="589"/>
      <c r="P512" s="589"/>
      <c r="Q512" s="589"/>
    </row>
    <row r="513" spans="2:17" x14ac:dyDescent="0.3">
      <c r="B513" s="586"/>
      <c r="C513" s="421"/>
      <c r="D513" s="421"/>
      <c r="E513" s="500"/>
      <c r="F513" s="500"/>
      <c r="H513" s="500"/>
      <c r="I513" s="500"/>
      <c r="J513" s="500"/>
      <c r="K513" s="589"/>
      <c r="L513" s="589"/>
      <c r="M513" s="589"/>
      <c r="N513" s="594"/>
      <c r="O513" s="589"/>
      <c r="P513" s="589"/>
      <c r="Q513" s="589"/>
    </row>
    <row r="514" spans="2:17" x14ac:dyDescent="0.3">
      <c r="B514" s="586"/>
      <c r="C514" s="421"/>
      <c r="D514" s="421"/>
      <c r="E514" s="500"/>
      <c r="F514" s="500"/>
      <c r="H514" s="500"/>
      <c r="I514" s="500"/>
      <c r="J514" s="500"/>
      <c r="K514" s="589"/>
      <c r="L514" s="589"/>
      <c r="M514" s="589"/>
      <c r="N514" s="594"/>
      <c r="O514" s="589"/>
      <c r="P514" s="589"/>
      <c r="Q514" s="589"/>
    </row>
    <row r="515" spans="2:17" x14ac:dyDescent="0.3">
      <c r="B515" s="586"/>
      <c r="C515" s="421"/>
      <c r="D515" s="421"/>
      <c r="E515" s="500"/>
      <c r="F515" s="500"/>
      <c r="H515" s="500"/>
      <c r="I515" s="500"/>
      <c r="J515" s="500"/>
      <c r="K515" s="589"/>
      <c r="L515" s="589"/>
      <c r="M515" s="589"/>
      <c r="N515" s="594"/>
      <c r="O515" s="589"/>
      <c r="P515" s="589"/>
      <c r="Q515" s="589"/>
    </row>
    <row r="516" spans="2:17" x14ac:dyDescent="0.3">
      <c r="B516" s="586"/>
      <c r="C516" s="421"/>
      <c r="D516" s="421"/>
      <c r="E516" s="500"/>
      <c r="F516" s="500"/>
      <c r="H516" s="500"/>
      <c r="I516" s="500"/>
      <c r="J516" s="500"/>
      <c r="K516" s="589"/>
      <c r="L516" s="589"/>
      <c r="M516" s="589"/>
      <c r="N516" s="594"/>
      <c r="O516" s="589"/>
      <c r="P516" s="589"/>
      <c r="Q516" s="589"/>
    </row>
    <row r="517" spans="2:17" x14ac:dyDescent="0.3">
      <c r="B517" s="586"/>
      <c r="C517" s="421"/>
      <c r="D517" s="421"/>
      <c r="E517" s="500"/>
      <c r="F517" s="500"/>
      <c r="H517" s="500"/>
      <c r="I517" s="500"/>
      <c r="J517" s="500"/>
      <c r="K517" s="589"/>
      <c r="L517" s="589"/>
      <c r="M517" s="589"/>
      <c r="N517" s="594"/>
      <c r="O517" s="589"/>
      <c r="P517" s="589"/>
      <c r="Q517" s="589"/>
    </row>
    <row r="518" spans="2:17" x14ac:dyDescent="0.3">
      <c r="B518" s="586"/>
      <c r="C518" s="421"/>
      <c r="D518" s="421"/>
      <c r="E518" s="500"/>
      <c r="F518" s="500"/>
      <c r="H518" s="500"/>
      <c r="I518" s="500"/>
      <c r="J518" s="500"/>
      <c r="K518" s="589"/>
      <c r="L518" s="589"/>
      <c r="M518" s="589"/>
      <c r="N518" s="594"/>
      <c r="O518" s="589"/>
      <c r="P518" s="589"/>
      <c r="Q518" s="589"/>
    </row>
    <row r="519" spans="2:17" x14ac:dyDescent="0.3">
      <c r="B519" s="586"/>
      <c r="C519" s="421"/>
      <c r="D519" s="421"/>
      <c r="E519" s="500"/>
      <c r="F519" s="500"/>
      <c r="H519" s="500"/>
      <c r="I519" s="500"/>
      <c r="J519" s="500"/>
      <c r="K519" s="589"/>
      <c r="L519" s="589"/>
      <c r="M519" s="589"/>
      <c r="N519" s="594"/>
      <c r="O519" s="589"/>
      <c r="P519" s="589"/>
      <c r="Q519" s="589"/>
    </row>
    <row r="520" spans="2:17" x14ac:dyDescent="0.3">
      <c r="B520" s="586"/>
      <c r="C520" s="421"/>
      <c r="D520" s="421"/>
      <c r="E520" s="500"/>
      <c r="F520" s="500"/>
      <c r="H520" s="500"/>
      <c r="I520" s="500"/>
      <c r="J520" s="500"/>
      <c r="K520" s="589"/>
      <c r="L520" s="589"/>
      <c r="M520" s="589"/>
      <c r="N520" s="594"/>
      <c r="O520" s="589"/>
      <c r="P520" s="589"/>
      <c r="Q520" s="589"/>
    </row>
    <row r="521" spans="2:17" x14ac:dyDescent="0.3">
      <c r="B521" s="586"/>
      <c r="C521" s="421"/>
      <c r="D521" s="421"/>
      <c r="E521" s="500"/>
      <c r="F521" s="500"/>
      <c r="H521" s="500"/>
      <c r="I521" s="500"/>
      <c r="J521" s="500"/>
      <c r="K521" s="589"/>
      <c r="L521" s="589"/>
      <c r="M521" s="589"/>
      <c r="N521" s="594"/>
      <c r="O521" s="589"/>
      <c r="P521" s="589"/>
      <c r="Q521" s="589"/>
    </row>
    <row r="522" spans="2:17" x14ac:dyDescent="0.3">
      <c r="B522" s="586"/>
      <c r="C522" s="421"/>
      <c r="D522" s="421"/>
      <c r="E522" s="500"/>
      <c r="F522" s="500"/>
      <c r="H522" s="500"/>
      <c r="I522" s="500"/>
      <c r="J522" s="500"/>
      <c r="K522" s="589"/>
      <c r="L522" s="589"/>
      <c r="M522" s="589"/>
      <c r="N522" s="594"/>
      <c r="O522" s="589"/>
      <c r="P522" s="589"/>
      <c r="Q522" s="589"/>
    </row>
    <row r="523" spans="2:17" x14ac:dyDescent="0.3">
      <c r="B523" s="586"/>
      <c r="C523" s="421"/>
      <c r="D523" s="421"/>
      <c r="E523" s="500"/>
      <c r="F523" s="500"/>
      <c r="H523" s="500"/>
      <c r="I523" s="500"/>
      <c r="J523" s="500"/>
      <c r="K523" s="589"/>
      <c r="L523" s="589"/>
      <c r="M523" s="589"/>
      <c r="N523" s="594"/>
      <c r="O523" s="589"/>
      <c r="P523" s="589"/>
      <c r="Q523" s="589"/>
    </row>
    <row r="524" spans="2:17" x14ac:dyDescent="0.3">
      <c r="B524" s="586"/>
      <c r="C524" s="421"/>
      <c r="D524" s="421"/>
      <c r="E524" s="500"/>
      <c r="F524" s="500"/>
      <c r="H524" s="500"/>
      <c r="I524" s="500"/>
      <c r="J524" s="500"/>
      <c r="K524" s="589"/>
      <c r="L524" s="589"/>
      <c r="M524" s="589"/>
      <c r="N524" s="594"/>
      <c r="O524" s="589"/>
      <c r="P524" s="589"/>
      <c r="Q524" s="589"/>
    </row>
    <row r="525" spans="2:17" x14ac:dyDescent="0.3">
      <c r="B525" s="586"/>
      <c r="C525" s="421"/>
      <c r="D525" s="421"/>
      <c r="E525" s="500"/>
      <c r="F525" s="500"/>
      <c r="H525" s="500"/>
      <c r="I525" s="500"/>
      <c r="J525" s="500"/>
      <c r="K525" s="589"/>
      <c r="L525" s="589"/>
      <c r="M525" s="589"/>
      <c r="N525" s="594"/>
      <c r="O525" s="589"/>
      <c r="P525" s="589"/>
      <c r="Q525" s="589"/>
    </row>
    <row r="526" spans="2:17" x14ac:dyDescent="0.3">
      <c r="B526" s="586"/>
      <c r="C526" s="421"/>
      <c r="D526" s="421"/>
      <c r="E526" s="500"/>
      <c r="F526" s="500"/>
      <c r="H526" s="500"/>
      <c r="I526" s="500"/>
      <c r="J526" s="500"/>
      <c r="K526" s="589"/>
      <c r="L526" s="589"/>
      <c r="M526" s="589"/>
      <c r="N526" s="594"/>
      <c r="O526" s="589"/>
      <c r="P526" s="589"/>
      <c r="Q526" s="589"/>
    </row>
    <row r="527" spans="2:17" x14ac:dyDescent="0.3">
      <c r="B527" s="586"/>
      <c r="C527" s="421"/>
      <c r="D527" s="421"/>
      <c r="E527" s="500"/>
      <c r="F527" s="500"/>
      <c r="H527" s="500"/>
      <c r="I527" s="500"/>
      <c r="J527" s="500"/>
      <c r="K527" s="589"/>
      <c r="L527" s="589"/>
      <c r="M527" s="589"/>
      <c r="N527" s="594"/>
      <c r="O527" s="589"/>
      <c r="P527" s="589"/>
      <c r="Q527" s="589"/>
    </row>
    <row r="528" spans="2:17" x14ac:dyDescent="0.3">
      <c r="B528" s="586"/>
      <c r="C528" s="421"/>
      <c r="D528" s="421"/>
      <c r="E528" s="500"/>
      <c r="F528" s="500"/>
      <c r="H528" s="500"/>
      <c r="I528" s="500"/>
      <c r="J528" s="500"/>
      <c r="K528" s="589"/>
      <c r="L528" s="589"/>
      <c r="M528" s="589"/>
      <c r="N528" s="594"/>
      <c r="O528" s="589"/>
      <c r="P528" s="589"/>
      <c r="Q528" s="589"/>
    </row>
    <row r="529" spans="2:17" x14ac:dyDescent="0.3">
      <c r="B529" s="586"/>
      <c r="C529" s="421"/>
      <c r="D529" s="421"/>
      <c r="E529" s="500"/>
      <c r="F529" s="500"/>
      <c r="H529" s="500"/>
      <c r="I529" s="500"/>
      <c r="J529" s="500"/>
      <c r="K529" s="589"/>
      <c r="L529" s="589"/>
      <c r="M529" s="589"/>
      <c r="N529" s="594"/>
      <c r="O529" s="589"/>
      <c r="P529" s="589"/>
      <c r="Q529" s="589"/>
    </row>
    <row r="530" spans="2:17" x14ac:dyDescent="0.3">
      <c r="B530" s="586"/>
      <c r="C530" s="421"/>
      <c r="D530" s="421"/>
      <c r="E530" s="500"/>
      <c r="F530" s="500"/>
      <c r="H530" s="500"/>
      <c r="I530" s="500"/>
      <c r="J530" s="500"/>
      <c r="K530" s="589"/>
      <c r="L530" s="589"/>
      <c r="M530" s="589"/>
      <c r="N530" s="594"/>
      <c r="O530" s="589"/>
      <c r="P530" s="589"/>
      <c r="Q530" s="589"/>
    </row>
    <row r="531" spans="2:17" x14ac:dyDescent="0.3">
      <c r="B531" s="586"/>
      <c r="C531" s="421"/>
      <c r="D531" s="421"/>
      <c r="E531" s="500"/>
      <c r="F531" s="500"/>
      <c r="H531" s="500"/>
      <c r="I531" s="500"/>
      <c r="J531" s="500"/>
      <c r="K531" s="589"/>
      <c r="L531" s="589"/>
      <c r="M531" s="589"/>
      <c r="N531" s="594"/>
      <c r="O531" s="589"/>
      <c r="P531" s="589"/>
      <c r="Q531" s="589"/>
    </row>
    <row r="532" spans="2:17" x14ac:dyDescent="0.3">
      <c r="B532" s="586"/>
      <c r="C532" s="421"/>
      <c r="D532" s="421"/>
      <c r="E532" s="500"/>
      <c r="F532" s="500"/>
      <c r="H532" s="500"/>
      <c r="I532" s="500"/>
      <c r="J532" s="500"/>
      <c r="K532" s="589"/>
      <c r="L532" s="589"/>
      <c r="M532" s="589"/>
      <c r="N532" s="594"/>
      <c r="O532" s="589"/>
      <c r="P532" s="589"/>
      <c r="Q532" s="589"/>
    </row>
    <row r="533" spans="2:17" x14ac:dyDescent="0.3">
      <c r="B533" s="586"/>
      <c r="C533" s="421"/>
      <c r="D533" s="421"/>
      <c r="E533" s="500"/>
      <c r="F533" s="500"/>
      <c r="H533" s="500"/>
      <c r="I533" s="500"/>
      <c r="J533" s="500"/>
      <c r="K533" s="589"/>
      <c r="L533" s="589"/>
      <c r="M533" s="589"/>
      <c r="N533" s="594"/>
      <c r="O533" s="589"/>
      <c r="P533" s="589"/>
      <c r="Q533" s="589"/>
    </row>
    <row r="534" spans="2:17" x14ac:dyDescent="0.3">
      <c r="B534" s="586"/>
      <c r="C534" s="421"/>
      <c r="D534" s="421"/>
      <c r="E534" s="500"/>
      <c r="F534" s="500"/>
      <c r="H534" s="500"/>
      <c r="I534" s="500"/>
      <c r="J534" s="500"/>
      <c r="K534" s="589"/>
      <c r="L534" s="589"/>
      <c r="M534" s="589"/>
      <c r="N534" s="594"/>
      <c r="O534" s="589"/>
      <c r="P534" s="589"/>
      <c r="Q534" s="589"/>
    </row>
    <row r="535" spans="2:17" x14ac:dyDescent="0.3">
      <c r="B535" s="586"/>
      <c r="C535" s="421"/>
      <c r="D535" s="421"/>
      <c r="E535" s="500"/>
      <c r="F535" s="500"/>
      <c r="H535" s="500"/>
      <c r="I535" s="500"/>
      <c r="J535" s="500"/>
      <c r="K535" s="589"/>
      <c r="L535" s="589"/>
      <c r="M535" s="589"/>
      <c r="N535" s="594"/>
      <c r="O535" s="589"/>
      <c r="P535" s="589"/>
      <c r="Q535" s="589"/>
    </row>
    <row r="536" spans="2:17" x14ac:dyDescent="0.3">
      <c r="B536" s="586"/>
      <c r="C536" s="421"/>
      <c r="D536" s="421"/>
      <c r="E536" s="500"/>
      <c r="F536" s="500"/>
      <c r="H536" s="500"/>
      <c r="I536" s="500"/>
      <c r="J536" s="500"/>
      <c r="K536" s="589"/>
      <c r="L536" s="589"/>
      <c r="M536" s="589"/>
      <c r="N536" s="594"/>
      <c r="O536" s="589"/>
      <c r="P536" s="589"/>
      <c r="Q536" s="589"/>
    </row>
    <row r="537" spans="2:17" x14ac:dyDescent="0.3">
      <c r="B537" s="586"/>
      <c r="C537" s="421"/>
      <c r="D537" s="421"/>
      <c r="E537" s="500"/>
      <c r="F537" s="500"/>
      <c r="H537" s="500"/>
      <c r="I537" s="500"/>
      <c r="J537" s="500"/>
      <c r="K537" s="589"/>
      <c r="L537" s="589"/>
      <c r="M537" s="589"/>
      <c r="N537" s="594"/>
      <c r="O537" s="589"/>
      <c r="P537" s="589"/>
      <c r="Q537" s="589"/>
    </row>
    <row r="538" spans="2:17" x14ac:dyDescent="0.3">
      <c r="B538" s="586"/>
      <c r="C538" s="421"/>
      <c r="D538" s="421"/>
      <c r="E538" s="500"/>
      <c r="F538" s="500"/>
      <c r="H538" s="500"/>
      <c r="I538" s="500"/>
      <c r="J538" s="500"/>
      <c r="K538" s="589"/>
      <c r="L538" s="589"/>
      <c r="M538" s="589"/>
      <c r="N538" s="594"/>
      <c r="O538" s="589"/>
      <c r="P538" s="589"/>
      <c r="Q538" s="589"/>
    </row>
    <row r="539" spans="2:17" x14ac:dyDescent="0.3">
      <c r="B539" s="586"/>
      <c r="C539" s="421"/>
      <c r="D539" s="421"/>
      <c r="E539" s="500"/>
      <c r="F539" s="500"/>
      <c r="H539" s="500"/>
      <c r="I539" s="500"/>
      <c r="J539" s="500"/>
      <c r="K539" s="589"/>
      <c r="L539" s="589"/>
      <c r="M539" s="589"/>
      <c r="N539" s="594"/>
      <c r="O539" s="589"/>
      <c r="P539" s="589"/>
      <c r="Q539" s="589"/>
    </row>
    <row r="540" spans="2:17" x14ac:dyDescent="0.3">
      <c r="B540" s="586"/>
      <c r="C540" s="421"/>
      <c r="D540" s="421"/>
      <c r="E540" s="500"/>
      <c r="F540" s="500"/>
      <c r="H540" s="500"/>
      <c r="I540" s="500"/>
      <c r="J540" s="500"/>
      <c r="K540" s="589"/>
      <c r="L540" s="589"/>
      <c r="M540" s="589"/>
      <c r="N540" s="594"/>
      <c r="O540" s="589"/>
      <c r="P540" s="589"/>
      <c r="Q540" s="589"/>
    </row>
    <row r="541" spans="2:17" x14ac:dyDescent="0.3">
      <c r="B541" s="586"/>
      <c r="C541" s="421"/>
      <c r="D541" s="421"/>
      <c r="E541" s="500"/>
      <c r="F541" s="500"/>
      <c r="H541" s="500"/>
      <c r="I541" s="500"/>
      <c r="J541" s="500"/>
      <c r="K541" s="589"/>
      <c r="L541" s="589"/>
      <c r="M541" s="589"/>
      <c r="N541" s="594"/>
      <c r="O541" s="589"/>
      <c r="P541" s="589"/>
      <c r="Q541" s="589"/>
    </row>
    <row r="542" spans="2:17" x14ac:dyDescent="0.3">
      <c r="B542" s="586"/>
      <c r="C542" s="421"/>
      <c r="D542" s="421"/>
      <c r="E542" s="500"/>
      <c r="F542" s="500"/>
      <c r="H542" s="500"/>
      <c r="I542" s="500"/>
      <c r="J542" s="500"/>
      <c r="K542" s="589"/>
      <c r="L542" s="589"/>
      <c r="M542" s="589"/>
      <c r="N542" s="594"/>
      <c r="O542" s="589"/>
      <c r="P542" s="589"/>
      <c r="Q542" s="589"/>
    </row>
    <row r="543" spans="2:17" x14ac:dyDescent="0.3">
      <c r="B543" s="586"/>
      <c r="C543" s="421"/>
      <c r="D543" s="421"/>
      <c r="E543" s="500"/>
      <c r="F543" s="500"/>
      <c r="H543" s="500"/>
      <c r="I543" s="500"/>
      <c r="J543" s="500"/>
      <c r="K543" s="589"/>
      <c r="L543" s="589"/>
      <c r="M543" s="589"/>
      <c r="N543" s="594"/>
      <c r="O543" s="589"/>
      <c r="P543" s="589"/>
      <c r="Q543" s="589"/>
    </row>
    <row r="544" spans="2:17" x14ac:dyDescent="0.3">
      <c r="B544" s="586"/>
      <c r="C544" s="421"/>
      <c r="D544" s="421"/>
      <c r="E544" s="500"/>
      <c r="F544" s="500"/>
      <c r="H544" s="500"/>
      <c r="I544" s="500"/>
      <c r="J544" s="500"/>
      <c r="K544" s="589"/>
      <c r="L544" s="589"/>
      <c r="M544" s="589"/>
      <c r="N544" s="594"/>
      <c r="O544" s="589"/>
      <c r="P544" s="589"/>
      <c r="Q544" s="589"/>
    </row>
    <row r="545" spans="2:17" x14ac:dyDescent="0.3">
      <c r="B545" s="586"/>
      <c r="C545" s="421"/>
      <c r="D545" s="421"/>
      <c r="E545" s="500"/>
      <c r="F545" s="500"/>
      <c r="H545" s="500"/>
      <c r="I545" s="500"/>
      <c r="J545" s="500"/>
      <c r="K545" s="589"/>
      <c r="L545" s="589"/>
      <c r="M545" s="589"/>
      <c r="N545" s="594"/>
      <c r="O545" s="589"/>
      <c r="P545" s="589"/>
      <c r="Q545" s="589"/>
    </row>
    <row r="546" spans="2:17" x14ac:dyDescent="0.3">
      <c r="B546" s="586"/>
      <c r="C546" s="421"/>
      <c r="D546" s="421"/>
      <c r="E546" s="500"/>
      <c r="F546" s="500"/>
      <c r="H546" s="500"/>
      <c r="I546" s="500"/>
      <c r="J546" s="500"/>
      <c r="K546" s="589"/>
      <c r="L546" s="589"/>
      <c r="M546" s="589"/>
      <c r="N546" s="594"/>
      <c r="O546" s="589"/>
      <c r="P546" s="589"/>
      <c r="Q546" s="589"/>
    </row>
    <row r="547" spans="2:17" x14ac:dyDescent="0.3">
      <c r="B547" s="586"/>
      <c r="C547" s="421"/>
      <c r="D547" s="421"/>
      <c r="E547" s="500"/>
      <c r="F547" s="500"/>
      <c r="H547" s="500"/>
      <c r="I547" s="500"/>
      <c r="J547" s="500"/>
      <c r="K547" s="589"/>
      <c r="L547" s="589"/>
      <c r="M547" s="589"/>
      <c r="N547" s="594"/>
      <c r="O547" s="589"/>
      <c r="P547" s="589"/>
      <c r="Q547" s="589"/>
    </row>
    <row r="548" spans="2:17" x14ac:dyDescent="0.3">
      <c r="B548" s="586"/>
      <c r="C548" s="421"/>
      <c r="D548" s="421"/>
      <c r="E548" s="500"/>
      <c r="F548" s="500"/>
      <c r="H548" s="500"/>
      <c r="I548" s="500"/>
      <c r="J548" s="500"/>
      <c r="K548" s="589"/>
      <c r="L548" s="589"/>
      <c r="M548" s="589"/>
      <c r="N548" s="594"/>
      <c r="O548" s="589"/>
      <c r="P548" s="589"/>
      <c r="Q548" s="589"/>
    </row>
    <row r="549" spans="2:17" x14ac:dyDescent="0.3">
      <c r="B549" s="586"/>
      <c r="C549" s="421"/>
      <c r="D549" s="421"/>
      <c r="E549" s="500"/>
      <c r="F549" s="500"/>
      <c r="H549" s="500"/>
      <c r="I549" s="500"/>
      <c r="J549" s="500"/>
      <c r="K549" s="589"/>
      <c r="L549" s="589"/>
      <c r="M549" s="589"/>
      <c r="N549" s="594"/>
      <c r="O549" s="589"/>
      <c r="P549" s="589"/>
      <c r="Q549" s="589"/>
    </row>
    <row r="550" spans="2:17" x14ac:dyDescent="0.3">
      <c r="B550" s="586"/>
      <c r="C550" s="421"/>
      <c r="D550" s="421"/>
      <c r="E550" s="500"/>
      <c r="F550" s="500"/>
      <c r="H550" s="500"/>
      <c r="I550" s="500"/>
      <c r="J550" s="500"/>
      <c r="K550" s="589"/>
      <c r="L550" s="589"/>
      <c r="M550" s="589"/>
      <c r="N550" s="594"/>
      <c r="O550" s="589"/>
      <c r="P550" s="589"/>
      <c r="Q550" s="589"/>
    </row>
    <row r="551" spans="2:17" x14ac:dyDescent="0.3">
      <c r="B551" s="586"/>
      <c r="C551" s="421"/>
      <c r="D551" s="421"/>
      <c r="E551" s="500"/>
      <c r="F551" s="500"/>
      <c r="H551" s="500"/>
      <c r="I551" s="500"/>
      <c r="J551" s="500"/>
      <c r="K551" s="589"/>
      <c r="L551" s="589"/>
      <c r="M551" s="589"/>
      <c r="N551" s="594"/>
      <c r="O551" s="589"/>
      <c r="P551" s="589"/>
      <c r="Q551" s="589"/>
    </row>
    <row r="552" spans="2:17" x14ac:dyDescent="0.3">
      <c r="B552" s="586"/>
      <c r="C552" s="421"/>
      <c r="D552" s="421"/>
      <c r="E552" s="500"/>
      <c r="F552" s="500"/>
      <c r="H552" s="500"/>
      <c r="I552" s="500"/>
      <c r="J552" s="500"/>
      <c r="K552" s="589"/>
      <c r="L552" s="589"/>
      <c r="M552" s="589"/>
      <c r="N552" s="594"/>
      <c r="O552" s="589"/>
      <c r="P552" s="589"/>
      <c r="Q552" s="589"/>
    </row>
    <row r="553" spans="2:17" x14ac:dyDescent="0.3">
      <c r="B553" s="586"/>
      <c r="C553" s="421"/>
      <c r="D553" s="421"/>
      <c r="E553" s="500"/>
      <c r="F553" s="500"/>
      <c r="H553" s="500"/>
      <c r="I553" s="500"/>
      <c r="J553" s="500"/>
      <c r="K553" s="589"/>
      <c r="L553" s="589"/>
      <c r="M553" s="589"/>
      <c r="N553" s="594"/>
      <c r="O553" s="589"/>
      <c r="P553" s="589"/>
      <c r="Q553" s="589"/>
    </row>
    <row r="554" spans="2:17" x14ac:dyDescent="0.3">
      <c r="B554" s="586"/>
      <c r="C554" s="421"/>
      <c r="D554" s="421"/>
      <c r="E554" s="500"/>
      <c r="F554" s="500"/>
      <c r="H554" s="500"/>
      <c r="I554" s="500"/>
      <c r="J554" s="500"/>
      <c r="K554" s="589"/>
      <c r="L554" s="589"/>
      <c r="M554" s="589"/>
      <c r="N554" s="594"/>
      <c r="O554" s="589"/>
      <c r="P554" s="589"/>
      <c r="Q554" s="589"/>
    </row>
    <row r="555" spans="2:17" x14ac:dyDescent="0.3">
      <c r="B555" s="586"/>
      <c r="C555" s="421"/>
      <c r="D555" s="421"/>
      <c r="E555" s="500"/>
      <c r="F555" s="500"/>
      <c r="H555" s="500"/>
      <c r="I555" s="500"/>
      <c r="J555" s="500"/>
      <c r="K555" s="589"/>
      <c r="L555" s="589"/>
      <c r="M555" s="589"/>
      <c r="N555" s="594"/>
      <c r="O555" s="589"/>
      <c r="P555" s="589"/>
      <c r="Q555" s="589"/>
    </row>
    <row r="556" spans="2:17" x14ac:dyDescent="0.3">
      <c r="B556" s="586"/>
      <c r="C556" s="421"/>
      <c r="D556" s="421"/>
      <c r="E556" s="500"/>
      <c r="F556" s="500"/>
      <c r="H556" s="500"/>
      <c r="I556" s="500"/>
      <c r="J556" s="500"/>
      <c r="K556" s="589"/>
      <c r="L556" s="589"/>
      <c r="M556" s="589"/>
      <c r="N556" s="594"/>
      <c r="O556" s="589"/>
      <c r="P556" s="589"/>
      <c r="Q556" s="589"/>
    </row>
    <row r="557" spans="2:17" x14ac:dyDescent="0.3">
      <c r="B557" s="586"/>
      <c r="C557" s="421"/>
      <c r="D557" s="421"/>
      <c r="E557" s="500"/>
      <c r="F557" s="500"/>
      <c r="H557" s="500"/>
      <c r="I557" s="500"/>
      <c r="J557" s="500"/>
      <c r="K557" s="589"/>
      <c r="L557" s="589"/>
      <c r="M557" s="589"/>
      <c r="N557" s="594"/>
      <c r="O557" s="589"/>
      <c r="P557" s="589"/>
      <c r="Q557" s="589"/>
    </row>
    <row r="558" spans="2:17" x14ac:dyDescent="0.3">
      <c r="B558" s="586"/>
      <c r="C558" s="421"/>
      <c r="D558" s="421"/>
      <c r="E558" s="500"/>
      <c r="F558" s="500"/>
      <c r="H558" s="500"/>
      <c r="I558" s="500"/>
      <c r="J558" s="500"/>
      <c r="K558" s="589"/>
      <c r="L558" s="589"/>
      <c r="M558" s="589"/>
      <c r="N558" s="594"/>
      <c r="O558" s="589"/>
      <c r="P558" s="589"/>
      <c r="Q558" s="589"/>
    </row>
    <row r="559" spans="2:17" x14ac:dyDescent="0.3">
      <c r="B559" s="586"/>
      <c r="C559" s="421"/>
      <c r="D559" s="421"/>
      <c r="E559" s="500"/>
      <c r="F559" s="500"/>
      <c r="H559" s="500"/>
      <c r="I559" s="500"/>
      <c r="J559" s="500"/>
      <c r="K559" s="589"/>
      <c r="L559" s="589"/>
      <c r="M559" s="589"/>
      <c r="N559" s="594"/>
      <c r="O559" s="589"/>
      <c r="P559" s="589"/>
      <c r="Q559" s="589"/>
    </row>
    <row r="560" spans="2:17" x14ac:dyDescent="0.3">
      <c r="B560" s="586"/>
      <c r="C560" s="421"/>
      <c r="D560" s="421"/>
      <c r="E560" s="500"/>
      <c r="F560" s="500"/>
      <c r="H560" s="500"/>
      <c r="I560" s="500"/>
      <c r="J560" s="500"/>
      <c r="K560" s="589"/>
      <c r="L560" s="589"/>
      <c r="M560" s="589"/>
      <c r="N560" s="594"/>
      <c r="O560" s="589"/>
      <c r="P560" s="589"/>
      <c r="Q560" s="589"/>
    </row>
    <row r="561" spans="2:17" x14ac:dyDescent="0.3">
      <c r="B561" s="586"/>
      <c r="C561" s="421"/>
      <c r="D561" s="421"/>
      <c r="E561" s="500"/>
      <c r="F561" s="500"/>
      <c r="H561" s="500"/>
      <c r="I561" s="500"/>
      <c r="J561" s="500"/>
      <c r="K561" s="589"/>
      <c r="L561" s="589"/>
      <c r="M561" s="589"/>
      <c r="N561" s="594"/>
      <c r="O561" s="589"/>
      <c r="P561" s="589"/>
      <c r="Q561" s="589"/>
    </row>
    <row r="562" spans="2:17" x14ac:dyDescent="0.3">
      <c r="B562" s="586"/>
      <c r="C562" s="421"/>
      <c r="D562" s="421"/>
      <c r="E562" s="500"/>
      <c r="F562" s="500"/>
      <c r="H562" s="500"/>
      <c r="I562" s="500"/>
      <c r="J562" s="500"/>
      <c r="K562" s="589"/>
      <c r="L562" s="589"/>
      <c r="M562" s="589"/>
      <c r="N562" s="594"/>
      <c r="O562" s="589"/>
      <c r="P562" s="589"/>
      <c r="Q562" s="589"/>
    </row>
    <row r="563" spans="2:17" x14ac:dyDescent="0.3">
      <c r="B563" s="586"/>
      <c r="C563" s="421"/>
      <c r="D563" s="421"/>
      <c r="E563" s="500"/>
      <c r="F563" s="500"/>
      <c r="H563" s="500"/>
      <c r="I563" s="500"/>
      <c r="J563" s="500"/>
      <c r="K563" s="589"/>
      <c r="L563" s="589"/>
      <c r="M563" s="589"/>
      <c r="N563" s="594"/>
      <c r="O563" s="589"/>
      <c r="P563" s="589"/>
      <c r="Q563" s="589"/>
    </row>
    <row r="564" spans="2:17" x14ac:dyDescent="0.3">
      <c r="B564" s="586"/>
      <c r="C564" s="421"/>
      <c r="D564" s="421"/>
      <c r="E564" s="500"/>
      <c r="F564" s="500"/>
      <c r="H564" s="500"/>
      <c r="I564" s="500"/>
      <c r="J564" s="500"/>
      <c r="K564" s="589"/>
      <c r="L564" s="589"/>
      <c r="M564" s="589"/>
      <c r="N564" s="594"/>
      <c r="O564" s="589"/>
      <c r="P564" s="589"/>
      <c r="Q564" s="589"/>
    </row>
    <row r="565" spans="2:17" x14ac:dyDescent="0.3">
      <c r="B565" s="586"/>
      <c r="C565" s="421"/>
      <c r="D565" s="421"/>
      <c r="E565" s="500"/>
      <c r="F565" s="500"/>
      <c r="H565" s="500"/>
      <c r="I565" s="500"/>
      <c r="J565" s="500"/>
      <c r="K565" s="589"/>
      <c r="L565" s="589"/>
      <c r="M565" s="589"/>
      <c r="N565" s="594"/>
      <c r="O565" s="589"/>
      <c r="P565" s="589"/>
      <c r="Q565" s="589"/>
    </row>
    <row r="566" spans="2:17" x14ac:dyDescent="0.3">
      <c r="B566" s="586"/>
      <c r="C566" s="421"/>
      <c r="D566" s="421"/>
      <c r="E566" s="500"/>
      <c r="F566" s="500"/>
      <c r="H566" s="500"/>
      <c r="I566" s="500"/>
      <c r="J566" s="500"/>
      <c r="K566" s="589"/>
      <c r="L566" s="589"/>
      <c r="M566" s="589"/>
      <c r="N566" s="594"/>
      <c r="O566" s="589"/>
      <c r="P566" s="589"/>
      <c r="Q566" s="589"/>
    </row>
    <row r="567" spans="2:17" x14ac:dyDescent="0.3">
      <c r="B567" s="586"/>
      <c r="C567" s="421"/>
      <c r="D567" s="421"/>
      <c r="E567" s="500"/>
      <c r="F567" s="500"/>
      <c r="H567" s="500"/>
      <c r="I567" s="500"/>
      <c r="J567" s="500"/>
      <c r="K567" s="589"/>
      <c r="L567" s="589"/>
      <c r="M567" s="589"/>
      <c r="N567" s="594"/>
      <c r="O567" s="589"/>
      <c r="P567" s="589"/>
      <c r="Q567" s="589"/>
    </row>
    <row r="568" spans="2:17" x14ac:dyDescent="0.3">
      <c r="B568" s="586"/>
      <c r="C568" s="421"/>
      <c r="D568" s="421"/>
      <c r="E568" s="500"/>
      <c r="F568" s="500"/>
      <c r="H568" s="500"/>
      <c r="I568" s="500"/>
      <c r="J568" s="500"/>
      <c r="K568" s="589"/>
      <c r="L568" s="589"/>
      <c r="M568" s="589"/>
      <c r="N568" s="594"/>
      <c r="O568" s="589"/>
      <c r="P568" s="589"/>
      <c r="Q568" s="589"/>
    </row>
    <row r="569" spans="2:17" x14ac:dyDescent="0.3">
      <c r="B569" s="586"/>
      <c r="C569" s="421"/>
      <c r="D569" s="421"/>
      <c r="E569" s="500"/>
      <c r="F569" s="500"/>
      <c r="H569" s="500"/>
      <c r="I569" s="500"/>
      <c r="J569" s="500"/>
      <c r="K569" s="589"/>
      <c r="L569" s="589"/>
      <c r="M569" s="589"/>
      <c r="N569" s="594"/>
      <c r="O569" s="589"/>
      <c r="P569" s="589"/>
      <c r="Q569" s="589"/>
    </row>
    <row r="570" spans="2:17" x14ac:dyDescent="0.3">
      <c r="B570" s="586"/>
      <c r="C570" s="421"/>
      <c r="D570" s="421"/>
      <c r="E570" s="500"/>
      <c r="F570" s="500"/>
      <c r="H570" s="500"/>
      <c r="I570" s="500"/>
      <c r="J570" s="500"/>
      <c r="K570" s="589"/>
      <c r="L570" s="589"/>
      <c r="M570" s="589"/>
      <c r="N570" s="594"/>
      <c r="O570" s="589"/>
      <c r="P570" s="589"/>
      <c r="Q570" s="589"/>
    </row>
    <row r="571" spans="2:17" x14ac:dyDescent="0.3">
      <c r="B571" s="586"/>
      <c r="C571" s="421"/>
      <c r="D571" s="421"/>
      <c r="E571" s="500"/>
      <c r="F571" s="500"/>
      <c r="H571" s="500"/>
      <c r="I571" s="500"/>
      <c r="J571" s="500"/>
      <c r="K571" s="589"/>
      <c r="L571" s="589"/>
      <c r="M571" s="589"/>
      <c r="N571" s="594"/>
      <c r="O571" s="589"/>
      <c r="P571" s="589"/>
      <c r="Q571" s="589"/>
    </row>
    <row r="572" spans="2:17" x14ac:dyDescent="0.3">
      <c r="B572" s="586"/>
      <c r="C572" s="421"/>
      <c r="D572" s="421"/>
      <c r="E572" s="500"/>
      <c r="F572" s="500"/>
      <c r="H572" s="500"/>
      <c r="I572" s="500"/>
      <c r="J572" s="500"/>
      <c r="K572" s="589"/>
      <c r="L572" s="589"/>
      <c r="M572" s="589"/>
      <c r="N572" s="594"/>
      <c r="O572" s="589"/>
      <c r="P572" s="589"/>
      <c r="Q572" s="589"/>
    </row>
    <row r="573" spans="2:17" x14ac:dyDescent="0.3">
      <c r="B573" s="586"/>
      <c r="C573" s="421"/>
      <c r="D573" s="421"/>
      <c r="E573" s="500"/>
      <c r="F573" s="500"/>
      <c r="H573" s="500"/>
      <c r="I573" s="500"/>
      <c r="J573" s="500"/>
      <c r="K573" s="589"/>
      <c r="L573" s="589"/>
      <c r="M573" s="589"/>
      <c r="N573" s="594"/>
      <c r="O573" s="589"/>
      <c r="P573" s="589"/>
      <c r="Q573" s="589"/>
    </row>
    <row r="574" spans="2:17" x14ac:dyDescent="0.3">
      <c r="B574" s="586"/>
      <c r="C574" s="421"/>
      <c r="D574" s="421"/>
      <c r="E574" s="500"/>
      <c r="F574" s="500"/>
      <c r="H574" s="500"/>
      <c r="I574" s="500"/>
      <c r="J574" s="500"/>
      <c r="K574" s="589"/>
      <c r="L574" s="589"/>
      <c r="M574" s="589"/>
      <c r="N574" s="594"/>
      <c r="O574" s="589"/>
      <c r="P574" s="589"/>
      <c r="Q574" s="589"/>
    </row>
    <row r="575" spans="2:17" x14ac:dyDescent="0.3">
      <c r="B575" s="586"/>
      <c r="C575" s="421"/>
      <c r="D575" s="421"/>
      <c r="E575" s="500"/>
      <c r="F575" s="500"/>
      <c r="H575" s="500"/>
      <c r="I575" s="500"/>
      <c r="J575" s="500"/>
      <c r="K575" s="589"/>
      <c r="L575" s="589"/>
      <c r="M575" s="589"/>
      <c r="N575" s="594"/>
      <c r="O575" s="589"/>
      <c r="P575" s="589"/>
      <c r="Q575" s="589"/>
    </row>
    <row r="576" spans="2:17" x14ac:dyDescent="0.3">
      <c r="B576" s="586"/>
      <c r="C576" s="421"/>
      <c r="D576" s="421"/>
      <c r="E576" s="500"/>
      <c r="F576" s="500"/>
      <c r="H576" s="500"/>
      <c r="I576" s="500"/>
      <c r="J576" s="500"/>
      <c r="K576" s="589"/>
      <c r="L576" s="589"/>
      <c r="M576" s="589"/>
      <c r="N576" s="594"/>
      <c r="O576" s="589"/>
      <c r="P576" s="589"/>
      <c r="Q576" s="589"/>
    </row>
    <row r="577" spans="2:17" x14ac:dyDescent="0.3">
      <c r="B577" s="586"/>
      <c r="C577" s="421"/>
      <c r="D577" s="421"/>
      <c r="E577" s="500"/>
      <c r="F577" s="500"/>
      <c r="H577" s="500"/>
      <c r="I577" s="500"/>
      <c r="J577" s="500"/>
      <c r="K577" s="589"/>
      <c r="L577" s="589"/>
      <c r="M577" s="589"/>
      <c r="N577" s="594"/>
      <c r="O577" s="589"/>
      <c r="P577" s="589"/>
      <c r="Q577" s="589"/>
    </row>
    <row r="578" spans="2:17" x14ac:dyDescent="0.3">
      <c r="B578" s="586"/>
      <c r="C578" s="421"/>
      <c r="D578" s="421"/>
      <c r="E578" s="500"/>
      <c r="F578" s="500"/>
      <c r="H578" s="500"/>
      <c r="I578" s="500"/>
      <c r="J578" s="500"/>
      <c r="K578" s="589"/>
      <c r="L578" s="589"/>
      <c r="M578" s="589"/>
      <c r="N578" s="594"/>
      <c r="O578" s="589"/>
      <c r="P578" s="589"/>
      <c r="Q578" s="589"/>
    </row>
    <row r="579" spans="2:17" x14ac:dyDescent="0.3">
      <c r="B579" s="586"/>
      <c r="C579" s="421"/>
      <c r="D579" s="421"/>
      <c r="E579" s="500"/>
      <c r="F579" s="500"/>
      <c r="H579" s="500"/>
      <c r="I579" s="500"/>
      <c r="J579" s="500"/>
      <c r="K579" s="589"/>
      <c r="L579" s="589"/>
      <c r="M579" s="589"/>
      <c r="N579" s="594"/>
      <c r="O579" s="589"/>
      <c r="P579" s="589"/>
      <c r="Q579" s="589"/>
    </row>
    <row r="580" spans="2:17" x14ac:dyDescent="0.3">
      <c r="B580" s="586"/>
      <c r="C580" s="421"/>
      <c r="D580" s="421"/>
      <c r="E580" s="500"/>
      <c r="F580" s="500"/>
      <c r="H580" s="500"/>
      <c r="I580" s="500"/>
      <c r="J580" s="500"/>
      <c r="K580" s="589"/>
      <c r="L580" s="589"/>
      <c r="M580" s="589"/>
      <c r="N580" s="594"/>
      <c r="O580" s="589"/>
      <c r="P580" s="589"/>
      <c r="Q580" s="589"/>
    </row>
    <row r="581" spans="2:17" x14ac:dyDescent="0.3">
      <c r="B581" s="586"/>
      <c r="C581" s="421"/>
      <c r="D581" s="421"/>
      <c r="E581" s="500"/>
      <c r="F581" s="500"/>
      <c r="H581" s="500"/>
      <c r="I581" s="500"/>
      <c r="J581" s="500"/>
      <c r="K581" s="589"/>
      <c r="L581" s="589"/>
      <c r="M581" s="589"/>
      <c r="N581" s="594"/>
      <c r="O581" s="589"/>
      <c r="P581" s="589"/>
      <c r="Q581" s="589"/>
    </row>
    <row r="582" spans="2:17" x14ac:dyDescent="0.3">
      <c r="B582" s="586"/>
      <c r="C582" s="421"/>
      <c r="D582" s="421"/>
      <c r="E582" s="500"/>
      <c r="F582" s="500"/>
      <c r="H582" s="500"/>
      <c r="I582" s="500"/>
      <c r="J582" s="500"/>
      <c r="K582" s="589"/>
      <c r="L582" s="589"/>
      <c r="M582" s="589"/>
      <c r="N582" s="594"/>
      <c r="O582" s="589"/>
      <c r="P582" s="589"/>
      <c r="Q582" s="589"/>
    </row>
    <row r="583" spans="2:17" x14ac:dyDescent="0.3">
      <c r="B583" s="586"/>
      <c r="C583" s="421"/>
      <c r="D583" s="421"/>
      <c r="E583" s="500"/>
      <c r="F583" s="500"/>
      <c r="H583" s="500"/>
      <c r="I583" s="500"/>
      <c r="J583" s="500"/>
      <c r="K583" s="589"/>
      <c r="L583" s="589"/>
      <c r="M583" s="589"/>
      <c r="N583" s="594"/>
      <c r="O583" s="589"/>
      <c r="P583" s="589"/>
      <c r="Q583" s="589"/>
    </row>
    <row r="584" spans="2:17" x14ac:dyDescent="0.3">
      <c r="B584" s="586"/>
      <c r="C584" s="421"/>
      <c r="D584" s="421"/>
      <c r="E584" s="500"/>
      <c r="F584" s="500"/>
      <c r="H584" s="500"/>
      <c r="I584" s="500"/>
      <c r="J584" s="500"/>
      <c r="K584" s="589"/>
      <c r="L584" s="589"/>
      <c r="M584" s="589"/>
      <c r="N584" s="594"/>
      <c r="O584" s="589"/>
      <c r="P584" s="589"/>
      <c r="Q584" s="589"/>
    </row>
    <row r="585" spans="2:17" x14ac:dyDescent="0.3">
      <c r="B585" s="586"/>
      <c r="C585" s="421"/>
      <c r="D585" s="421"/>
      <c r="E585" s="500"/>
      <c r="F585" s="500"/>
      <c r="H585" s="500"/>
      <c r="I585" s="500"/>
      <c r="J585" s="500"/>
      <c r="K585" s="589"/>
      <c r="L585" s="589"/>
      <c r="M585" s="589"/>
      <c r="N585" s="594"/>
      <c r="O585" s="589"/>
      <c r="P585" s="589"/>
      <c r="Q585" s="589"/>
    </row>
    <row r="586" spans="2:17" x14ac:dyDescent="0.3">
      <c r="B586" s="586"/>
      <c r="C586" s="421"/>
      <c r="D586" s="421"/>
      <c r="E586" s="500"/>
      <c r="F586" s="500"/>
      <c r="H586" s="500"/>
      <c r="I586" s="500"/>
      <c r="J586" s="500"/>
      <c r="K586" s="589"/>
      <c r="L586" s="589"/>
      <c r="M586" s="589"/>
      <c r="N586" s="594"/>
      <c r="O586" s="589"/>
      <c r="P586" s="589"/>
      <c r="Q586" s="589"/>
    </row>
    <row r="587" spans="2:17" x14ac:dyDescent="0.3">
      <c r="B587" s="586"/>
      <c r="C587" s="421"/>
      <c r="D587" s="421"/>
      <c r="E587" s="500"/>
      <c r="F587" s="500"/>
      <c r="H587" s="500"/>
      <c r="I587" s="500"/>
      <c r="J587" s="500"/>
      <c r="K587" s="589"/>
      <c r="L587" s="589"/>
      <c r="M587" s="589"/>
      <c r="N587" s="594"/>
      <c r="O587" s="589"/>
      <c r="P587" s="589"/>
      <c r="Q587" s="589"/>
    </row>
    <row r="588" spans="2:17" x14ac:dyDescent="0.3">
      <c r="B588" s="586"/>
      <c r="C588" s="421"/>
      <c r="D588" s="421"/>
      <c r="E588" s="500"/>
      <c r="F588" s="500"/>
      <c r="H588" s="500"/>
      <c r="I588" s="500"/>
      <c r="J588" s="500"/>
      <c r="K588" s="589"/>
      <c r="L588" s="589"/>
      <c r="M588" s="589"/>
      <c r="N588" s="594"/>
      <c r="O588" s="589"/>
      <c r="P588" s="589"/>
      <c r="Q588" s="589"/>
    </row>
    <row r="589" spans="2:17" x14ac:dyDescent="0.3">
      <c r="B589" s="586"/>
      <c r="C589" s="421"/>
      <c r="D589" s="421"/>
      <c r="E589" s="500"/>
      <c r="F589" s="500"/>
      <c r="H589" s="500"/>
      <c r="I589" s="500"/>
      <c r="J589" s="500"/>
      <c r="K589" s="589"/>
      <c r="L589" s="589"/>
      <c r="M589" s="589"/>
      <c r="N589" s="594"/>
      <c r="O589" s="589"/>
      <c r="P589" s="589"/>
      <c r="Q589" s="589"/>
    </row>
    <row r="590" spans="2:17" x14ac:dyDescent="0.3">
      <c r="B590" s="586"/>
      <c r="C590" s="421"/>
      <c r="D590" s="421"/>
      <c r="E590" s="500"/>
      <c r="F590" s="500"/>
      <c r="H590" s="500"/>
      <c r="I590" s="500"/>
      <c r="J590" s="500"/>
      <c r="K590" s="589"/>
      <c r="L590" s="589"/>
      <c r="M590" s="589"/>
      <c r="N590" s="594"/>
      <c r="O590" s="589"/>
      <c r="P590" s="589"/>
      <c r="Q590" s="589"/>
    </row>
    <row r="591" spans="2:17" x14ac:dyDescent="0.3">
      <c r="B591" s="586"/>
      <c r="C591" s="421"/>
      <c r="D591" s="421"/>
      <c r="E591" s="500"/>
      <c r="F591" s="500"/>
      <c r="H591" s="500"/>
      <c r="I591" s="500"/>
      <c r="J591" s="500"/>
      <c r="K591" s="589"/>
      <c r="L591" s="589"/>
      <c r="M591" s="589"/>
      <c r="N591" s="594"/>
      <c r="O591" s="589"/>
      <c r="P591" s="589"/>
      <c r="Q591" s="589"/>
    </row>
    <row r="592" spans="2:17" x14ac:dyDescent="0.3">
      <c r="B592" s="586"/>
      <c r="C592" s="421"/>
      <c r="D592" s="421"/>
      <c r="E592" s="500"/>
      <c r="F592" s="500"/>
      <c r="H592" s="500"/>
      <c r="I592" s="500"/>
      <c r="J592" s="500"/>
      <c r="K592" s="589"/>
      <c r="L592" s="589"/>
      <c r="M592" s="589"/>
      <c r="N592" s="594"/>
      <c r="O592" s="589"/>
      <c r="P592" s="589"/>
      <c r="Q592" s="589"/>
    </row>
    <row r="593" spans="2:17" x14ac:dyDescent="0.3">
      <c r="B593" s="586"/>
      <c r="C593" s="421"/>
      <c r="D593" s="421"/>
      <c r="E593" s="500"/>
      <c r="F593" s="500"/>
      <c r="H593" s="500"/>
      <c r="I593" s="500"/>
      <c r="J593" s="500"/>
      <c r="K593" s="589"/>
      <c r="L593" s="589"/>
      <c r="M593" s="589"/>
      <c r="N593" s="594"/>
      <c r="O593" s="589"/>
      <c r="P593" s="589"/>
      <c r="Q593" s="589"/>
    </row>
    <row r="594" spans="2:17" x14ac:dyDescent="0.3">
      <c r="B594" s="586"/>
      <c r="C594" s="421"/>
      <c r="D594" s="421"/>
      <c r="E594" s="500"/>
      <c r="F594" s="500"/>
      <c r="H594" s="500"/>
      <c r="I594" s="500"/>
      <c r="J594" s="500"/>
      <c r="K594" s="589"/>
      <c r="L594" s="589"/>
      <c r="M594" s="589"/>
      <c r="N594" s="594"/>
      <c r="O594" s="589"/>
      <c r="P594" s="589"/>
      <c r="Q594" s="589"/>
    </row>
    <row r="595" spans="2:17" x14ac:dyDescent="0.3">
      <c r="B595" s="586"/>
      <c r="C595" s="421"/>
      <c r="D595" s="421"/>
      <c r="E595" s="500"/>
      <c r="F595" s="500"/>
      <c r="H595" s="500"/>
      <c r="I595" s="500"/>
      <c r="J595" s="500"/>
      <c r="K595" s="589"/>
      <c r="L595" s="589"/>
      <c r="M595" s="589"/>
      <c r="N595" s="594"/>
      <c r="O595" s="589"/>
      <c r="P595" s="589"/>
      <c r="Q595" s="589"/>
    </row>
    <row r="596" spans="2:17" x14ac:dyDescent="0.3">
      <c r="B596" s="586"/>
      <c r="C596" s="421"/>
      <c r="D596" s="421"/>
      <c r="E596" s="500"/>
      <c r="F596" s="500"/>
      <c r="H596" s="500"/>
      <c r="I596" s="500"/>
      <c r="J596" s="500"/>
      <c r="K596" s="589"/>
      <c r="L596" s="589"/>
      <c r="M596" s="589"/>
      <c r="N596" s="594"/>
      <c r="O596" s="589"/>
      <c r="P596" s="589"/>
      <c r="Q596" s="589"/>
    </row>
    <row r="597" spans="2:17" x14ac:dyDescent="0.3">
      <c r="B597" s="586"/>
      <c r="C597" s="421"/>
      <c r="D597" s="421"/>
      <c r="E597" s="500"/>
      <c r="F597" s="500"/>
      <c r="H597" s="500"/>
      <c r="I597" s="500"/>
      <c r="J597" s="500"/>
      <c r="K597" s="589"/>
      <c r="L597" s="589"/>
      <c r="M597" s="589"/>
      <c r="N597" s="594"/>
      <c r="O597" s="589"/>
      <c r="P597" s="589"/>
      <c r="Q597" s="589"/>
    </row>
    <row r="598" spans="2:17" x14ac:dyDescent="0.3">
      <c r="B598" s="586"/>
      <c r="C598" s="421"/>
      <c r="D598" s="421"/>
      <c r="E598" s="500"/>
      <c r="F598" s="500"/>
      <c r="H598" s="500"/>
      <c r="I598" s="500"/>
      <c r="J598" s="500"/>
      <c r="K598" s="589"/>
      <c r="L598" s="589"/>
      <c r="M598" s="589"/>
      <c r="N598" s="594"/>
      <c r="O598" s="589"/>
      <c r="P598" s="589"/>
      <c r="Q598" s="589"/>
    </row>
    <row r="599" spans="2:17" x14ac:dyDescent="0.3">
      <c r="B599" s="586"/>
      <c r="C599" s="421"/>
      <c r="D599" s="421"/>
      <c r="E599" s="500"/>
      <c r="F599" s="500"/>
      <c r="H599" s="500"/>
      <c r="I599" s="500"/>
      <c r="J599" s="500"/>
      <c r="K599" s="589"/>
      <c r="L599" s="589"/>
      <c r="M599" s="589"/>
      <c r="N599" s="594"/>
      <c r="O599" s="589"/>
      <c r="P599" s="589"/>
      <c r="Q599" s="589"/>
    </row>
    <row r="600" spans="2:17" x14ac:dyDescent="0.3">
      <c r="B600" s="586"/>
      <c r="C600" s="421"/>
      <c r="D600" s="421"/>
      <c r="E600" s="500"/>
      <c r="F600" s="500"/>
      <c r="H600" s="500"/>
      <c r="I600" s="500"/>
      <c r="J600" s="500"/>
      <c r="K600" s="589"/>
      <c r="L600" s="589"/>
      <c r="M600" s="589"/>
      <c r="N600" s="594"/>
      <c r="O600" s="589"/>
      <c r="P600" s="589"/>
      <c r="Q600" s="589"/>
    </row>
    <row r="601" spans="2:17" x14ac:dyDescent="0.3">
      <c r="B601" s="586"/>
      <c r="C601" s="421"/>
      <c r="D601" s="421"/>
      <c r="E601" s="500"/>
      <c r="F601" s="500"/>
      <c r="H601" s="500"/>
      <c r="I601" s="500"/>
      <c r="J601" s="500"/>
      <c r="K601" s="589"/>
      <c r="L601" s="589"/>
      <c r="M601" s="589"/>
      <c r="N601" s="594"/>
      <c r="O601" s="589"/>
      <c r="P601" s="589"/>
      <c r="Q601" s="589"/>
    </row>
    <row r="602" spans="2:17" x14ac:dyDescent="0.3">
      <c r="B602" s="586"/>
      <c r="C602" s="421"/>
      <c r="D602" s="421"/>
      <c r="E602" s="500"/>
      <c r="F602" s="500"/>
      <c r="H602" s="500"/>
      <c r="I602" s="500"/>
      <c r="J602" s="500"/>
      <c r="K602" s="589"/>
      <c r="L602" s="589"/>
      <c r="M602" s="589"/>
      <c r="N602" s="594"/>
      <c r="O602" s="589"/>
      <c r="P602" s="589"/>
      <c r="Q602" s="589"/>
    </row>
    <row r="603" spans="2:17" x14ac:dyDescent="0.3">
      <c r="B603" s="586"/>
      <c r="C603" s="421"/>
      <c r="D603" s="421"/>
      <c r="E603" s="500"/>
      <c r="F603" s="500"/>
      <c r="H603" s="500"/>
      <c r="I603" s="500"/>
      <c r="J603" s="500"/>
      <c r="K603" s="589"/>
      <c r="L603" s="589"/>
      <c r="M603" s="589"/>
      <c r="N603" s="594"/>
      <c r="O603" s="589"/>
      <c r="P603" s="589"/>
      <c r="Q603" s="589"/>
    </row>
    <row r="604" spans="2:17" x14ac:dyDescent="0.3">
      <c r="B604" s="586"/>
      <c r="C604" s="421"/>
      <c r="D604" s="421"/>
      <c r="E604" s="500"/>
      <c r="F604" s="500"/>
      <c r="H604" s="500"/>
      <c r="I604" s="500"/>
      <c r="J604" s="500"/>
      <c r="K604" s="589"/>
      <c r="L604" s="589"/>
      <c r="M604" s="589"/>
      <c r="N604" s="594"/>
      <c r="O604" s="589"/>
      <c r="P604" s="589"/>
      <c r="Q604" s="589"/>
    </row>
    <row r="605" spans="2:17" x14ac:dyDescent="0.3">
      <c r="B605" s="586"/>
      <c r="C605" s="421"/>
      <c r="D605" s="421"/>
      <c r="E605" s="500"/>
      <c r="F605" s="500"/>
      <c r="H605" s="500"/>
      <c r="I605" s="500"/>
      <c r="J605" s="500"/>
      <c r="K605" s="589"/>
      <c r="L605" s="589"/>
      <c r="M605" s="589"/>
      <c r="N605" s="594"/>
      <c r="O605" s="589"/>
      <c r="P605" s="589"/>
      <c r="Q605" s="589"/>
    </row>
    <row r="606" spans="2:17" x14ac:dyDescent="0.3">
      <c r="B606" s="586"/>
      <c r="C606" s="421"/>
      <c r="D606" s="421"/>
      <c r="E606" s="500"/>
      <c r="F606" s="500"/>
      <c r="H606" s="500"/>
      <c r="I606" s="500"/>
      <c r="J606" s="500"/>
      <c r="K606" s="589"/>
      <c r="L606" s="589"/>
      <c r="M606" s="589"/>
      <c r="N606" s="594"/>
      <c r="O606" s="589"/>
      <c r="P606" s="589"/>
      <c r="Q606" s="589"/>
    </row>
    <row r="607" spans="2:17" x14ac:dyDescent="0.3">
      <c r="B607" s="586"/>
      <c r="C607" s="421"/>
      <c r="D607" s="421"/>
      <c r="E607" s="500"/>
      <c r="F607" s="500"/>
      <c r="H607" s="500"/>
      <c r="I607" s="500"/>
      <c r="J607" s="500"/>
      <c r="K607" s="589"/>
      <c r="L607" s="589"/>
      <c r="M607" s="589"/>
      <c r="N607" s="594"/>
      <c r="O607" s="589"/>
      <c r="P607" s="589"/>
      <c r="Q607" s="589"/>
    </row>
    <row r="608" spans="2:17" x14ac:dyDescent="0.3">
      <c r="B608" s="586"/>
      <c r="C608" s="421"/>
      <c r="D608" s="421"/>
      <c r="E608" s="500"/>
      <c r="F608" s="500"/>
      <c r="H608" s="500"/>
      <c r="I608" s="500"/>
      <c r="J608" s="500"/>
      <c r="K608" s="589"/>
      <c r="L608" s="589"/>
      <c r="M608" s="589"/>
      <c r="N608" s="594"/>
      <c r="O608" s="589"/>
      <c r="P608" s="589"/>
      <c r="Q608" s="589"/>
    </row>
    <row r="609" spans="2:17" x14ac:dyDescent="0.3">
      <c r="B609" s="586"/>
      <c r="C609" s="421"/>
      <c r="D609" s="421"/>
      <c r="E609" s="500"/>
      <c r="F609" s="500"/>
      <c r="H609" s="500"/>
      <c r="I609" s="500"/>
      <c r="J609" s="500"/>
      <c r="K609" s="589"/>
      <c r="L609" s="589"/>
      <c r="M609" s="589"/>
      <c r="N609" s="594"/>
      <c r="O609" s="589"/>
      <c r="P609" s="589"/>
      <c r="Q609" s="589"/>
    </row>
    <row r="610" spans="2:17" x14ac:dyDescent="0.3">
      <c r="B610" s="586"/>
      <c r="C610" s="421"/>
      <c r="D610" s="421"/>
      <c r="E610" s="500"/>
      <c r="F610" s="500"/>
      <c r="H610" s="500"/>
      <c r="I610" s="500"/>
      <c r="J610" s="500"/>
      <c r="K610" s="589"/>
      <c r="L610" s="589"/>
      <c r="M610" s="589"/>
      <c r="N610" s="594"/>
      <c r="O610" s="589"/>
      <c r="P610" s="589"/>
      <c r="Q610" s="589"/>
    </row>
    <row r="611" spans="2:17" x14ac:dyDescent="0.3">
      <c r="B611" s="586"/>
      <c r="C611" s="421"/>
      <c r="D611" s="421"/>
      <c r="E611" s="500"/>
      <c r="F611" s="500"/>
      <c r="H611" s="500"/>
      <c r="I611" s="500"/>
      <c r="J611" s="500"/>
      <c r="K611" s="589"/>
      <c r="L611" s="589"/>
      <c r="M611" s="589"/>
      <c r="N611" s="594"/>
      <c r="O611" s="589"/>
      <c r="P611" s="589"/>
      <c r="Q611" s="589"/>
    </row>
    <row r="612" spans="2:17" x14ac:dyDescent="0.3">
      <c r="B612" s="586"/>
      <c r="C612" s="421"/>
      <c r="D612" s="421"/>
      <c r="E612" s="500"/>
      <c r="F612" s="500"/>
      <c r="H612" s="500"/>
      <c r="I612" s="500"/>
      <c r="J612" s="500"/>
      <c r="K612" s="589"/>
      <c r="L612" s="589"/>
      <c r="M612" s="589"/>
      <c r="N612" s="594"/>
      <c r="O612" s="589"/>
      <c r="P612" s="589"/>
      <c r="Q612" s="589"/>
    </row>
    <row r="613" spans="2:17" x14ac:dyDescent="0.3">
      <c r="B613" s="586"/>
      <c r="C613" s="421"/>
      <c r="D613" s="421"/>
      <c r="E613" s="500"/>
      <c r="F613" s="500"/>
      <c r="H613" s="500"/>
      <c r="I613" s="500"/>
      <c r="J613" s="500"/>
      <c r="K613" s="589"/>
      <c r="L613" s="589"/>
      <c r="M613" s="589"/>
      <c r="N613" s="594"/>
      <c r="O613" s="589"/>
      <c r="P613" s="589"/>
      <c r="Q613" s="589"/>
    </row>
    <row r="614" spans="2:17" x14ac:dyDescent="0.3">
      <c r="B614" s="586"/>
      <c r="C614" s="421"/>
      <c r="D614" s="421"/>
      <c r="E614" s="500"/>
      <c r="F614" s="500"/>
      <c r="H614" s="500"/>
      <c r="I614" s="500"/>
      <c r="J614" s="500"/>
      <c r="K614" s="589"/>
      <c r="L614" s="589"/>
      <c r="M614" s="589"/>
      <c r="N614" s="594"/>
      <c r="O614" s="589"/>
      <c r="P614" s="589"/>
      <c r="Q614" s="589"/>
    </row>
    <row r="615" spans="2:17" x14ac:dyDescent="0.3">
      <c r="B615" s="586"/>
      <c r="C615" s="421"/>
      <c r="D615" s="421"/>
      <c r="E615" s="500"/>
      <c r="F615" s="500"/>
      <c r="H615" s="500"/>
      <c r="I615" s="500"/>
      <c r="J615" s="500"/>
      <c r="K615" s="589"/>
      <c r="L615" s="589"/>
      <c r="M615" s="589"/>
      <c r="N615" s="594"/>
      <c r="O615" s="589"/>
      <c r="P615" s="589"/>
      <c r="Q615" s="589"/>
    </row>
    <row r="616" spans="2:17" x14ac:dyDescent="0.3">
      <c r="B616" s="586"/>
      <c r="C616" s="421"/>
      <c r="D616" s="421"/>
      <c r="E616" s="500"/>
      <c r="F616" s="500"/>
      <c r="H616" s="500"/>
      <c r="I616" s="500"/>
      <c r="J616" s="500"/>
      <c r="K616" s="589"/>
      <c r="L616" s="589"/>
      <c r="M616" s="589"/>
      <c r="N616" s="594"/>
      <c r="O616" s="589"/>
      <c r="P616" s="589"/>
      <c r="Q616" s="589"/>
    </row>
    <row r="617" spans="2:17" x14ac:dyDescent="0.3">
      <c r="B617" s="586"/>
      <c r="C617" s="421"/>
      <c r="D617" s="421"/>
      <c r="E617" s="500"/>
      <c r="F617" s="500"/>
      <c r="H617" s="500"/>
      <c r="I617" s="500"/>
      <c r="J617" s="500"/>
      <c r="K617" s="589"/>
      <c r="L617" s="589"/>
      <c r="M617" s="589"/>
      <c r="N617" s="594"/>
      <c r="O617" s="589"/>
      <c r="P617" s="589"/>
      <c r="Q617" s="589"/>
    </row>
    <row r="618" spans="2:17" x14ac:dyDescent="0.3">
      <c r="B618" s="586"/>
      <c r="C618" s="421"/>
      <c r="D618" s="421"/>
      <c r="E618" s="500"/>
      <c r="F618" s="500"/>
      <c r="H618" s="500"/>
      <c r="I618" s="500"/>
      <c r="J618" s="500"/>
      <c r="K618" s="589"/>
      <c r="L618" s="589"/>
      <c r="M618" s="589"/>
      <c r="N618" s="594"/>
      <c r="O618" s="589"/>
      <c r="P618" s="589"/>
      <c r="Q618" s="589"/>
    </row>
    <row r="619" spans="2:17" x14ac:dyDescent="0.3">
      <c r="B619" s="586"/>
      <c r="C619" s="421"/>
      <c r="D619" s="421"/>
      <c r="E619" s="500"/>
      <c r="F619" s="500"/>
      <c r="H619" s="500"/>
      <c r="I619" s="500"/>
      <c r="J619" s="500"/>
      <c r="K619" s="589"/>
      <c r="L619" s="589"/>
      <c r="M619" s="589"/>
      <c r="N619" s="594"/>
      <c r="O619" s="589"/>
      <c r="P619" s="589"/>
      <c r="Q619" s="589"/>
    </row>
    <row r="620" spans="2:17" x14ac:dyDescent="0.3">
      <c r="B620" s="586"/>
      <c r="C620" s="421"/>
      <c r="D620" s="421"/>
      <c r="E620" s="500"/>
      <c r="F620" s="500"/>
      <c r="H620" s="500"/>
      <c r="I620" s="500"/>
      <c r="J620" s="500"/>
      <c r="K620" s="589"/>
      <c r="L620" s="589"/>
      <c r="M620" s="589"/>
      <c r="N620" s="594"/>
      <c r="O620" s="589"/>
      <c r="P620" s="589"/>
      <c r="Q620" s="589"/>
    </row>
    <row r="621" spans="2:17" x14ac:dyDescent="0.3">
      <c r="B621" s="586"/>
      <c r="C621" s="421"/>
      <c r="D621" s="421"/>
      <c r="E621" s="500"/>
      <c r="F621" s="500"/>
      <c r="H621" s="500"/>
      <c r="I621" s="500"/>
      <c r="J621" s="500"/>
      <c r="K621" s="589"/>
      <c r="L621" s="589"/>
      <c r="M621" s="589"/>
      <c r="N621" s="594"/>
      <c r="O621" s="589"/>
      <c r="P621" s="589"/>
      <c r="Q621" s="589"/>
    </row>
    <row r="622" spans="2:17" x14ac:dyDescent="0.3">
      <c r="B622" s="586"/>
      <c r="C622" s="421"/>
      <c r="D622" s="421"/>
      <c r="E622" s="500"/>
      <c r="F622" s="500"/>
      <c r="H622" s="500"/>
      <c r="I622" s="500"/>
      <c r="J622" s="500"/>
      <c r="K622" s="589"/>
      <c r="L622" s="589"/>
      <c r="M622" s="589"/>
      <c r="N622" s="594"/>
      <c r="O622" s="589"/>
      <c r="P622" s="589"/>
      <c r="Q622" s="589"/>
    </row>
    <row r="623" spans="2:17" x14ac:dyDescent="0.3">
      <c r="B623" s="586"/>
      <c r="C623" s="421"/>
      <c r="D623" s="421"/>
      <c r="E623" s="500"/>
      <c r="F623" s="500"/>
      <c r="H623" s="500"/>
      <c r="I623" s="500"/>
      <c r="J623" s="500"/>
      <c r="K623" s="589"/>
      <c r="L623" s="589"/>
      <c r="M623" s="589"/>
      <c r="N623" s="594"/>
      <c r="O623" s="589"/>
      <c r="P623" s="589"/>
      <c r="Q623" s="589"/>
    </row>
    <row r="624" spans="2:17" x14ac:dyDescent="0.3">
      <c r="B624" s="586"/>
      <c r="C624" s="421"/>
      <c r="D624" s="421"/>
      <c r="E624" s="500"/>
      <c r="F624" s="500"/>
      <c r="H624" s="500"/>
      <c r="I624" s="500"/>
      <c r="J624" s="500"/>
      <c r="K624" s="589"/>
      <c r="L624" s="589"/>
      <c r="M624" s="589"/>
      <c r="N624" s="594"/>
      <c r="O624" s="589"/>
      <c r="P624" s="589"/>
      <c r="Q624" s="589"/>
    </row>
    <row r="625" spans="2:17" x14ac:dyDescent="0.3">
      <c r="B625" s="586"/>
      <c r="C625" s="421"/>
      <c r="D625" s="421"/>
      <c r="E625" s="500"/>
      <c r="F625" s="500"/>
      <c r="H625" s="500"/>
      <c r="I625" s="500"/>
      <c r="J625" s="500"/>
      <c r="K625" s="589"/>
      <c r="L625" s="589"/>
      <c r="M625" s="589"/>
      <c r="N625" s="594"/>
      <c r="O625" s="589"/>
      <c r="P625" s="589"/>
      <c r="Q625" s="589"/>
    </row>
    <row r="626" spans="2:17" x14ac:dyDescent="0.3">
      <c r="B626" s="586"/>
      <c r="C626" s="421"/>
      <c r="D626" s="421"/>
      <c r="E626" s="500"/>
      <c r="F626" s="500"/>
      <c r="H626" s="500"/>
      <c r="I626" s="500"/>
      <c r="J626" s="500"/>
      <c r="K626" s="589"/>
      <c r="L626" s="589"/>
      <c r="M626" s="589"/>
      <c r="N626" s="594"/>
      <c r="O626" s="589"/>
      <c r="P626" s="589"/>
      <c r="Q626" s="589"/>
    </row>
    <row r="627" spans="2:17" x14ac:dyDescent="0.3">
      <c r="B627" s="586"/>
      <c r="C627" s="421"/>
      <c r="D627" s="421"/>
      <c r="E627" s="500"/>
      <c r="F627" s="500"/>
      <c r="H627" s="500"/>
      <c r="I627" s="500"/>
      <c r="J627" s="500"/>
      <c r="K627" s="589"/>
      <c r="L627" s="589"/>
      <c r="M627" s="589"/>
      <c r="N627" s="594"/>
      <c r="O627" s="589"/>
      <c r="P627" s="589"/>
      <c r="Q627" s="589"/>
    </row>
    <row r="628" spans="2:17" x14ac:dyDescent="0.3">
      <c r="B628" s="586"/>
      <c r="C628" s="421"/>
      <c r="D628" s="421"/>
      <c r="E628" s="500"/>
      <c r="F628" s="500"/>
      <c r="H628" s="500"/>
      <c r="I628" s="500"/>
      <c r="J628" s="500"/>
      <c r="K628" s="589"/>
      <c r="L628" s="589"/>
      <c r="M628" s="589"/>
      <c r="N628" s="594"/>
      <c r="O628" s="589"/>
      <c r="P628" s="589"/>
      <c r="Q628" s="589"/>
    </row>
    <row r="629" spans="2:17" x14ac:dyDescent="0.3">
      <c r="B629" s="586"/>
      <c r="C629" s="421"/>
      <c r="D629" s="421"/>
      <c r="E629" s="500"/>
      <c r="F629" s="500"/>
      <c r="H629" s="500"/>
      <c r="I629" s="500"/>
      <c r="J629" s="500"/>
      <c r="K629" s="589"/>
      <c r="L629" s="589"/>
      <c r="M629" s="589"/>
      <c r="N629" s="594"/>
      <c r="O629" s="589"/>
      <c r="P629" s="589"/>
      <c r="Q629" s="589"/>
    </row>
    <row r="630" spans="2:17" x14ac:dyDescent="0.3">
      <c r="B630" s="586"/>
      <c r="C630" s="421"/>
      <c r="D630" s="421"/>
      <c r="E630" s="500"/>
      <c r="F630" s="500"/>
      <c r="H630" s="500"/>
      <c r="I630" s="500"/>
      <c r="J630" s="500"/>
      <c r="K630" s="589"/>
      <c r="L630" s="589"/>
      <c r="M630" s="589"/>
      <c r="N630" s="594"/>
      <c r="O630" s="589"/>
      <c r="P630" s="589"/>
      <c r="Q630" s="589"/>
    </row>
    <row r="631" spans="2:17" x14ac:dyDescent="0.3">
      <c r="B631" s="586"/>
      <c r="C631" s="421"/>
      <c r="D631" s="421"/>
      <c r="E631" s="500"/>
      <c r="F631" s="500"/>
      <c r="H631" s="500"/>
      <c r="I631" s="500"/>
      <c r="J631" s="500"/>
      <c r="K631" s="589"/>
      <c r="L631" s="589"/>
      <c r="M631" s="589"/>
      <c r="N631" s="594"/>
      <c r="O631" s="589"/>
      <c r="P631" s="589"/>
      <c r="Q631" s="589"/>
    </row>
    <row r="632" spans="2:17" x14ac:dyDescent="0.3">
      <c r="B632" s="586"/>
      <c r="C632" s="421"/>
      <c r="D632" s="421"/>
      <c r="E632" s="500"/>
      <c r="F632" s="500"/>
      <c r="H632" s="500"/>
      <c r="I632" s="500"/>
      <c r="J632" s="500"/>
      <c r="K632" s="589"/>
      <c r="L632" s="589"/>
      <c r="M632" s="589"/>
      <c r="N632" s="594"/>
      <c r="O632" s="589"/>
      <c r="P632" s="589"/>
      <c r="Q632" s="589"/>
    </row>
    <row r="633" spans="2:17" x14ac:dyDescent="0.3">
      <c r="B633" s="586"/>
      <c r="C633" s="421"/>
      <c r="D633" s="421"/>
      <c r="E633" s="500"/>
      <c r="F633" s="500"/>
      <c r="H633" s="500"/>
      <c r="I633" s="500"/>
      <c r="J633" s="500"/>
      <c r="K633" s="589"/>
      <c r="L633" s="589"/>
      <c r="M633" s="589"/>
      <c r="N633" s="594"/>
      <c r="O633" s="589"/>
      <c r="P633" s="589"/>
      <c r="Q633" s="589"/>
    </row>
    <row r="634" spans="2:17" x14ac:dyDescent="0.3">
      <c r="B634" s="586"/>
      <c r="C634" s="421"/>
      <c r="D634" s="421"/>
      <c r="E634" s="500"/>
      <c r="F634" s="500"/>
      <c r="H634" s="500"/>
      <c r="I634" s="500"/>
      <c r="J634" s="500"/>
      <c r="K634" s="589"/>
      <c r="L634" s="589"/>
      <c r="M634" s="589"/>
      <c r="N634" s="594"/>
      <c r="O634" s="589"/>
      <c r="P634" s="589"/>
      <c r="Q634" s="589"/>
    </row>
    <row r="635" spans="2:17" x14ac:dyDescent="0.3">
      <c r="B635" s="586"/>
      <c r="C635" s="421"/>
      <c r="D635" s="421"/>
      <c r="E635" s="500"/>
      <c r="F635" s="500"/>
      <c r="H635" s="500"/>
      <c r="I635" s="500"/>
      <c r="J635" s="500"/>
      <c r="K635" s="589"/>
      <c r="L635" s="589"/>
      <c r="M635" s="589"/>
      <c r="N635" s="594"/>
      <c r="O635" s="589"/>
      <c r="P635" s="589"/>
      <c r="Q635" s="589"/>
    </row>
    <row r="636" spans="2:17" x14ac:dyDescent="0.3">
      <c r="B636" s="586"/>
      <c r="C636" s="421"/>
      <c r="D636" s="421"/>
      <c r="E636" s="500"/>
      <c r="F636" s="500"/>
      <c r="H636" s="500"/>
      <c r="I636" s="500"/>
      <c r="J636" s="500"/>
      <c r="K636" s="589"/>
      <c r="L636" s="589"/>
      <c r="M636" s="589"/>
      <c r="N636" s="594"/>
      <c r="O636" s="589"/>
      <c r="P636" s="589"/>
      <c r="Q636" s="589"/>
    </row>
    <row r="637" spans="2:17" x14ac:dyDescent="0.3">
      <c r="B637" s="586"/>
      <c r="C637" s="421"/>
      <c r="D637" s="421"/>
      <c r="E637" s="500"/>
      <c r="F637" s="500"/>
      <c r="H637" s="500"/>
      <c r="I637" s="500"/>
      <c r="J637" s="500"/>
      <c r="K637" s="589"/>
      <c r="L637" s="589"/>
      <c r="M637" s="589"/>
      <c r="N637" s="594"/>
      <c r="O637" s="589"/>
      <c r="P637" s="589"/>
      <c r="Q637" s="589"/>
    </row>
    <row r="638" spans="2:17" x14ac:dyDescent="0.3">
      <c r="B638" s="586"/>
      <c r="C638" s="421"/>
      <c r="D638" s="421"/>
      <c r="E638" s="500"/>
      <c r="F638" s="500"/>
      <c r="H638" s="500"/>
      <c r="I638" s="500"/>
      <c r="J638" s="500"/>
      <c r="K638" s="589"/>
      <c r="L638" s="589"/>
      <c r="M638" s="589"/>
      <c r="N638" s="594"/>
      <c r="O638" s="589"/>
      <c r="P638" s="589"/>
      <c r="Q638" s="589"/>
    </row>
    <row r="639" spans="2:17" x14ac:dyDescent="0.3">
      <c r="B639" s="586"/>
      <c r="C639" s="421"/>
      <c r="D639" s="421"/>
      <c r="E639" s="500"/>
      <c r="F639" s="500"/>
      <c r="H639" s="500"/>
      <c r="I639" s="500"/>
      <c r="J639" s="500"/>
      <c r="K639" s="589"/>
      <c r="L639" s="589"/>
      <c r="M639" s="589"/>
      <c r="N639" s="594"/>
      <c r="O639" s="589"/>
      <c r="P639" s="589"/>
      <c r="Q639" s="589"/>
    </row>
    <row r="640" spans="2:17" x14ac:dyDescent="0.3">
      <c r="B640" s="586"/>
      <c r="C640" s="421"/>
      <c r="D640" s="421"/>
      <c r="E640" s="500"/>
      <c r="F640" s="500"/>
      <c r="H640" s="500"/>
      <c r="I640" s="500"/>
      <c r="J640" s="500"/>
      <c r="K640" s="589"/>
      <c r="L640" s="589"/>
      <c r="M640" s="589"/>
      <c r="N640" s="594"/>
      <c r="O640" s="589"/>
      <c r="P640" s="589"/>
      <c r="Q640" s="589"/>
    </row>
    <row r="641" spans="2:17" x14ac:dyDescent="0.3">
      <c r="B641" s="586"/>
      <c r="C641" s="421"/>
      <c r="D641" s="421"/>
      <c r="E641" s="500"/>
      <c r="F641" s="500"/>
      <c r="H641" s="500"/>
      <c r="I641" s="500"/>
      <c r="J641" s="500"/>
      <c r="K641" s="589"/>
      <c r="L641" s="589"/>
      <c r="M641" s="589"/>
      <c r="N641" s="594"/>
      <c r="O641" s="589"/>
      <c r="P641" s="589"/>
      <c r="Q641" s="589"/>
    </row>
    <row r="642" spans="2:17" x14ac:dyDescent="0.3">
      <c r="B642" s="586"/>
      <c r="C642" s="421"/>
      <c r="D642" s="421"/>
      <c r="E642" s="500"/>
      <c r="F642" s="500"/>
      <c r="H642" s="500"/>
      <c r="I642" s="500"/>
      <c r="J642" s="500"/>
      <c r="K642" s="589"/>
      <c r="L642" s="589"/>
      <c r="M642" s="589"/>
      <c r="N642" s="594"/>
      <c r="O642" s="589"/>
      <c r="P642" s="589"/>
      <c r="Q642" s="589"/>
    </row>
    <row r="643" spans="2:17" x14ac:dyDescent="0.3">
      <c r="B643" s="586"/>
      <c r="C643" s="421"/>
      <c r="D643" s="421"/>
      <c r="E643" s="500"/>
      <c r="F643" s="500"/>
      <c r="H643" s="500"/>
      <c r="I643" s="500"/>
      <c r="J643" s="500"/>
      <c r="K643" s="589"/>
      <c r="L643" s="589"/>
      <c r="M643" s="589"/>
      <c r="N643" s="594"/>
      <c r="O643" s="589"/>
      <c r="P643" s="589"/>
      <c r="Q643" s="589"/>
    </row>
    <row r="644" spans="2:17" x14ac:dyDescent="0.3">
      <c r="B644" s="586"/>
      <c r="C644" s="421"/>
      <c r="D644" s="421"/>
      <c r="E644" s="500"/>
      <c r="F644" s="500"/>
      <c r="H644" s="500"/>
      <c r="I644" s="500"/>
      <c r="J644" s="500"/>
      <c r="K644" s="589"/>
      <c r="L644" s="589"/>
      <c r="M644" s="589"/>
      <c r="N644" s="594"/>
      <c r="O644" s="589"/>
      <c r="P644" s="589"/>
      <c r="Q644" s="589"/>
    </row>
    <row r="645" spans="2:17" x14ac:dyDescent="0.3">
      <c r="B645" s="586"/>
      <c r="C645" s="421"/>
      <c r="D645" s="421"/>
      <c r="E645" s="500"/>
      <c r="F645" s="500"/>
      <c r="H645" s="500"/>
      <c r="I645" s="500"/>
      <c r="J645" s="500"/>
      <c r="K645" s="589"/>
      <c r="L645" s="589"/>
      <c r="M645" s="589"/>
      <c r="N645" s="594"/>
      <c r="O645" s="589"/>
      <c r="P645" s="589"/>
      <c r="Q645" s="589"/>
    </row>
    <row r="646" spans="2:17" x14ac:dyDescent="0.3">
      <c r="B646" s="586"/>
      <c r="C646" s="421"/>
      <c r="D646" s="421"/>
      <c r="E646" s="500"/>
      <c r="F646" s="500"/>
      <c r="H646" s="500"/>
      <c r="I646" s="500"/>
      <c r="J646" s="500"/>
      <c r="K646" s="589"/>
      <c r="L646" s="589"/>
      <c r="M646" s="589"/>
      <c r="N646" s="594"/>
      <c r="O646" s="589"/>
      <c r="P646" s="589"/>
      <c r="Q646" s="589"/>
    </row>
    <row r="647" spans="2:17" x14ac:dyDescent="0.3">
      <c r="B647" s="586"/>
      <c r="C647" s="421"/>
      <c r="D647" s="421"/>
      <c r="E647" s="500"/>
      <c r="F647" s="500"/>
      <c r="H647" s="500"/>
      <c r="I647" s="500"/>
      <c r="J647" s="500"/>
      <c r="K647" s="589"/>
      <c r="L647" s="589"/>
      <c r="M647" s="589"/>
      <c r="N647" s="594"/>
      <c r="O647" s="589"/>
      <c r="P647" s="589"/>
      <c r="Q647" s="589"/>
    </row>
    <row r="648" spans="2:17" x14ac:dyDescent="0.3">
      <c r="B648" s="586"/>
      <c r="C648" s="421"/>
      <c r="D648" s="421"/>
      <c r="E648" s="500"/>
      <c r="F648" s="500"/>
      <c r="H648" s="500"/>
      <c r="I648" s="500"/>
      <c r="J648" s="500"/>
      <c r="K648" s="589"/>
      <c r="L648" s="589"/>
      <c r="M648" s="589"/>
      <c r="N648" s="594"/>
      <c r="O648" s="589"/>
      <c r="P648" s="589"/>
      <c r="Q648" s="589"/>
    </row>
    <row r="649" spans="2:17" x14ac:dyDescent="0.3">
      <c r="B649" s="586"/>
      <c r="C649" s="421"/>
      <c r="D649" s="421"/>
      <c r="E649" s="500"/>
      <c r="F649" s="500"/>
      <c r="H649" s="500"/>
      <c r="I649" s="500"/>
      <c r="J649" s="500"/>
      <c r="K649" s="589"/>
      <c r="L649" s="589"/>
      <c r="M649" s="589"/>
      <c r="N649" s="594"/>
      <c r="O649" s="589"/>
      <c r="P649" s="589"/>
      <c r="Q649" s="589"/>
    </row>
    <row r="650" spans="2:17" x14ac:dyDescent="0.3">
      <c r="B650" s="586"/>
      <c r="C650" s="421"/>
      <c r="D650" s="421"/>
      <c r="E650" s="500"/>
      <c r="F650" s="500"/>
      <c r="H650" s="500"/>
      <c r="I650" s="500"/>
      <c r="J650" s="500"/>
      <c r="K650" s="589"/>
      <c r="L650" s="589"/>
      <c r="M650" s="589"/>
      <c r="N650" s="594"/>
      <c r="O650" s="589"/>
      <c r="P650" s="589"/>
      <c r="Q650" s="589"/>
    </row>
    <row r="651" spans="2:17" x14ac:dyDescent="0.3">
      <c r="B651" s="586"/>
      <c r="C651" s="421"/>
      <c r="D651" s="421"/>
      <c r="E651" s="500"/>
      <c r="F651" s="500"/>
      <c r="H651" s="500"/>
      <c r="I651" s="500"/>
      <c r="J651" s="500"/>
      <c r="K651" s="589"/>
      <c r="L651" s="589"/>
      <c r="M651" s="589"/>
      <c r="N651" s="594"/>
      <c r="O651" s="589"/>
      <c r="P651" s="589"/>
      <c r="Q651" s="589"/>
    </row>
    <row r="652" spans="2:17" x14ac:dyDescent="0.3">
      <c r="B652" s="586"/>
      <c r="C652" s="421"/>
      <c r="D652" s="421"/>
      <c r="E652" s="500"/>
      <c r="F652" s="500"/>
      <c r="H652" s="500"/>
      <c r="I652" s="500"/>
      <c r="J652" s="500"/>
      <c r="K652" s="589"/>
      <c r="L652" s="589"/>
      <c r="M652" s="589"/>
      <c r="N652" s="594"/>
      <c r="O652" s="589"/>
      <c r="P652" s="589"/>
      <c r="Q652" s="589"/>
    </row>
    <row r="653" spans="2:17" x14ac:dyDescent="0.3">
      <c r="B653" s="586"/>
      <c r="C653" s="421"/>
      <c r="D653" s="421"/>
      <c r="E653" s="500"/>
      <c r="F653" s="500"/>
      <c r="H653" s="500"/>
      <c r="I653" s="500"/>
      <c r="J653" s="500"/>
      <c r="K653" s="589"/>
      <c r="L653" s="589"/>
      <c r="M653" s="589"/>
      <c r="N653" s="594"/>
      <c r="O653" s="589"/>
      <c r="P653" s="589"/>
      <c r="Q653" s="589"/>
    </row>
    <row r="654" spans="2:17" x14ac:dyDescent="0.3">
      <c r="B654" s="586"/>
      <c r="C654" s="421"/>
      <c r="D654" s="421"/>
      <c r="E654" s="500"/>
      <c r="F654" s="500"/>
      <c r="H654" s="500"/>
      <c r="I654" s="500"/>
      <c r="J654" s="500"/>
      <c r="K654" s="589"/>
      <c r="L654" s="589"/>
      <c r="M654" s="589"/>
      <c r="N654" s="594"/>
      <c r="O654" s="589"/>
      <c r="P654" s="589"/>
      <c r="Q654" s="589"/>
    </row>
    <row r="655" spans="2:17" x14ac:dyDescent="0.3">
      <c r="B655" s="586"/>
      <c r="C655" s="421"/>
      <c r="D655" s="421"/>
      <c r="E655" s="500"/>
      <c r="F655" s="500"/>
      <c r="H655" s="500"/>
      <c r="I655" s="500"/>
      <c r="J655" s="500"/>
      <c r="K655" s="589"/>
      <c r="L655" s="589"/>
      <c r="M655" s="589"/>
      <c r="N655" s="594"/>
      <c r="O655" s="589"/>
      <c r="P655" s="589"/>
      <c r="Q655" s="589"/>
    </row>
    <row r="656" spans="2:17" x14ac:dyDescent="0.3">
      <c r="B656" s="586"/>
      <c r="C656" s="421"/>
      <c r="D656" s="421"/>
      <c r="E656" s="500"/>
      <c r="F656" s="500"/>
      <c r="H656" s="500"/>
      <c r="I656" s="500"/>
      <c r="J656" s="500"/>
      <c r="K656" s="589"/>
      <c r="L656" s="589"/>
      <c r="M656" s="589"/>
      <c r="N656" s="594"/>
      <c r="O656" s="589"/>
      <c r="P656" s="589"/>
      <c r="Q656" s="589"/>
    </row>
    <row r="657" spans="2:17" x14ac:dyDescent="0.3">
      <c r="B657" s="586"/>
      <c r="C657" s="421"/>
      <c r="D657" s="421"/>
      <c r="E657" s="500"/>
      <c r="F657" s="500"/>
      <c r="H657" s="500"/>
      <c r="I657" s="500"/>
      <c r="J657" s="500"/>
      <c r="K657" s="589"/>
      <c r="L657" s="589"/>
      <c r="M657" s="589"/>
      <c r="N657" s="594"/>
      <c r="O657" s="589"/>
      <c r="P657" s="589"/>
      <c r="Q657" s="589"/>
    </row>
    <row r="658" spans="2:17" x14ac:dyDescent="0.3">
      <c r="B658" s="586"/>
      <c r="C658" s="421"/>
      <c r="D658" s="421"/>
      <c r="E658" s="500"/>
      <c r="F658" s="500"/>
      <c r="H658" s="500"/>
      <c r="I658" s="500"/>
      <c r="J658" s="500"/>
      <c r="K658" s="589"/>
      <c r="L658" s="589"/>
      <c r="M658" s="589"/>
      <c r="N658" s="594"/>
      <c r="O658" s="589"/>
      <c r="P658" s="589"/>
      <c r="Q658" s="589"/>
    </row>
    <row r="659" spans="2:17" x14ac:dyDescent="0.3">
      <c r="B659" s="586"/>
      <c r="C659" s="421"/>
      <c r="D659" s="421"/>
      <c r="E659" s="500"/>
      <c r="F659" s="500"/>
      <c r="H659" s="500"/>
      <c r="I659" s="500"/>
      <c r="J659" s="500"/>
      <c r="K659" s="589"/>
      <c r="L659" s="589"/>
      <c r="M659" s="589"/>
      <c r="N659" s="594"/>
      <c r="O659" s="589"/>
      <c r="P659" s="589"/>
      <c r="Q659" s="589"/>
    </row>
    <row r="660" spans="2:17" x14ac:dyDescent="0.3">
      <c r="B660" s="586"/>
      <c r="C660" s="421"/>
      <c r="D660" s="421"/>
      <c r="E660" s="500"/>
      <c r="F660" s="500"/>
      <c r="H660" s="500"/>
      <c r="I660" s="500"/>
      <c r="J660" s="500"/>
      <c r="K660" s="589"/>
      <c r="L660" s="589"/>
      <c r="M660" s="589"/>
      <c r="N660" s="594"/>
      <c r="O660" s="589"/>
      <c r="P660" s="589"/>
      <c r="Q660" s="589"/>
    </row>
    <row r="661" spans="2:17" x14ac:dyDescent="0.3">
      <c r="B661" s="586"/>
      <c r="C661" s="421"/>
      <c r="D661" s="421"/>
      <c r="E661" s="500"/>
      <c r="F661" s="500"/>
      <c r="H661" s="500"/>
      <c r="I661" s="500"/>
      <c r="J661" s="500"/>
      <c r="K661" s="589"/>
      <c r="L661" s="589"/>
      <c r="M661" s="589"/>
      <c r="N661" s="594"/>
      <c r="O661" s="589"/>
      <c r="P661" s="589"/>
      <c r="Q661" s="589"/>
    </row>
    <row r="662" spans="2:17" x14ac:dyDescent="0.3">
      <c r="B662" s="586"/>
      <c r="C662" s="421"/>
      <c r="D662" s="421"/>
      <c r="E662" s="500"/>
      <c r="F662" s="500"/>
      <c r="H662" s="500"/>
      <c r="I662" s="500"/>
      <c r="J662" s="500"/>
      <c r="K662" s="589"/>
      <c r="L662" s="589"/>
      <c r="M662" s="589"/>
      <c r="N662" s="594"/>
      <c r="O662" s="589"/>
      <c r="P662" s="589"/>
      <c r="Q662" s="589"/>
    </row>
    <row r="663" spans="2:17" x14ac:dyDescent="0.3">
      <c r="B663" s="586"/>
      <c r="C663" s="421"/>
      <c r="D663" s="421"/>
      <c r="E663" s="500"/>
      <c r="F663" s="500"/>
      <c r="H663" s="500"/>
      <c r="I663" s="500"/>
      <c r="J663" s="500"/>
      <c r="K663" s="589"/>
      <c r="L663" s="589"/>
      <c r="M663" s="589"/>
      <c r="N663" s="594"/>
      <c r="O663" s="589"/>
      <c r="P663" s="589"/>
      <c r="Q663" s="589"/>
    </row>
    <row r="664" spans="2:17" x14ac:dyDescent="0.3">
      <c r="B664" s="586"/>
      <c r="C664" s="421"/>
      <c r="D664" s="421"/>
      <c r="E664" s="500"/>
      <c r="F664" s="500"/>
      <c r="H664" s="500"/>
      <c r="I664" s="500"/>
      <c r="J664" s="500"/>
      <c r="K664" s="589"/>
      <c r="L664" s="589"/>
      <c r="M664" s="589"/>
      <c r="N664" s="594"/>
      <c r="O664" s="589"/>
      <c r="P664" s="589"/>
      <c r="Q664" s="589"/>
    </row>
    <row r="665" spans="2:17" x14ac:dyDescent="0.3">
      <c r="B665" s="586"/>
      <c r="C665" s="421"/>
      <c r="D665" s="421"/>
      <c r="E665" s="500"/>
      <c r="F665" s="500"/>
      <c r="H665" s="500"/>
      <c r="I665" s="500"/>
      <c r="J665" s="500"/>
      <c r="K665" s="589"/>
      <c r="L665" s="589"/>
      <c r="M665" s="589"/>
      <c r="N665" s="594"/>
      <c r="O665" s="589"/>
      <c r="P665" s="589"/>
      <c r="Q665" s="589"/>
    </row>
    <row r="666" spans="2:17" x14ac:dyDescent="0.3">
      <c r="B666" s="586"/>
      <c r="C666" s="421"/>
      <c r="D666" s="421"/>
      <c r="E666" s="500"/>
      <c r="F666" s="500"/>
      <c r="H666" s="500"/>
      <c r="I666" s="500"/>
      <c r="J666" s="500"/>
      <c r="K666" s="589"/>
      <c r="L666" s="589"/>
      <c r="M666" s="589"/>
      <c r="N666" s="594"/>
      <c r="O666" s="589"/>
      <c r="P666" s="589"/>
      <c r="Q666" s="589"/>
    </row>
    <row r="667" spans="2:17" x14ac:dyDescent="0.3">
      <c r="B667" s="586"/>
      <c r="C667" s="421"/>
      <c r="D667" s="421"/>
      <c r="E667" s="500"/>
      <c r="F667" s="500"/>
      <c r="H667" s="500"/>
      <c r="I667" s="500"/>
      <c r="J667" s="500"/>
      <c r="K667" s="589"/>
      <c r="L667" s="589"/>
      <c r="M667" s="589"/>
      <c r="N667" s="594"/>
      <c r="O667" s="589"/>
      <c r="P667" s="589"/>
      <c r="Q667" s="589"/>
    </row>
    <row r="668" spans="2:17" x14ac:dyDescent="0.3">
      <c r="B668" s="586"/>
      <c r="C668" s="421"/>
      <c r="D668" s="421"/>
      <c r="E668" s="500"/>
      <c r="F668" s="500"/>
      <c r="H668" s="500"/>
      <c r="I668" s="500"/>
      <c r="J668" s="500"/>
      <c r="K668" s="589"/>
      <c r="L668" s="589"/>
      <c r="M668" s="589"/>
      <c r="N668" s="594"/>
      <c r="O668" s="589"/>
      <c r="P668" s="589"/>
      <c r="Q668" s="589"/>
    </row>
    <row r="669" spans="2:17" x14ac:dyDescent="0.3">
      <c r="B669" s="586"/>
      <c r="C669" s="421"/>
      <c r="D669" s="421"/>
      <c r="E669" s="500"/>
      <c r="F669" s="500"/>
      <c r="H669" s="500"/>
      <c r="I669" s="500"/>
      <c r="J669" s="500"/>
      <c r="K669" s="589"/>
      <c r="L669" s="589"/>
      <c r="M669" s="589"/>
      <c r="N669" s="594"/>
      <c r="O669" s="589"/>
      <c r="P669" s="589"/>
      <c r="Q669" s="589"/>
    </row>
    <row r="670" spans="2:17" x14ac:dyDescent="0.3">
      <c r="B670" s="586"/>
      <c r="C670" s="421"/>
      <c r="D670" s="421"/>
      <c r="E670" s="500"/>
      <c r="F670" s="500"/>
      <c r="H670" s="500"/>
      <c r="I670" s="500"/>
      <c r="J670" s="500"/>
      <c r="K670" s="589"/>
      <c r="L670" s="589"/>
      <c r="M670" s="589"/>
      <c r="N670" s="594"/>
      <c r="O670" s="589"/>
      <c r="P670" s="589"/>
      <c r="Q670" s="589"/>
    </row>
    <row r="671" spans="2:17" x14ac:dyDescent="0.3">
      <c r="B671" s="586"/>
      <c r="C671" s="421"/>
      <c r="D671" s="421"/>
      <c r="E671" s="500"/>
      <c r="F671" s="500"/>
      <c r="H671" s="500"/>
      <c r="I671" s="500"/>
      <c r="J671" s="500"/>
      <c r="K671" s="589"/>
      <c r="L671" s="589"/>
      <c r="M671" s="589"/>
      <c r="N671" s="594"/>
      <c r="O671" s="589"/>
      <c r="P671" s="589"/>
      <c r="Q671" s="589"/>
    </row>
    <row r="672" spans="2:17" x14ac:dyDescent="0.3">
      <c r="B672" s="586"/>
      <c r="C672" s="421"/>
      <c r="D672" s="421"/>
      <c r="E672" s="500"/>
      <c r="F672" s="500"/>
      <c r="H672" s="500"/>
      <c r="I672" s="500"/>
      <c r="J672" s="500"/>
      <c r="K672" s="589"/>
      <c r="L672" s="589"/>
      <c r="M672" s="589"/>
      <c r="N672" s="594"/>
      <c r="O672" s="589"/>
      <c r="P672" s="589"/>
      <c r="Q672" s="589"/>
    </row>
    <row r="673" spans="2:17" x14ac:dyDescent="0.3">
      <c r="B673" s="586"/>
      <c r="C673" s="421"/>
      <c r="D673" s="421"/>
      <c r="E673" s="500"/>
      <c r="F673" s="500"/>
      <c r="H673" s="500"/>
      <c r="I673" s="500"/>
      <c r="J673" s="500"/>
      <c r="K673" s="589"/>
      <c r="L673" s="589"/>
      <c r="M673" s="589"/>
      <c r="N673" s="594"/>
      <c r="O673" s="589"/>
      <c r="P673" s="589"/>
      <c r="Q673" s="589"/>
    </row>
    <row r="674" spans="2:17" x14ac:dyDescent="0.3">
      <c r="B674" s="586"/>
      <c r="C674" s="421"/>
      <c r="D674" s="421"/>
      <c r="E674" s="500"/>
      <c r="F674" s="500"/>
      <c r="H674" s="500"/>
      <c r="I674" s="500"/>
      <c r="J674" s="500"/>
      <c r="K674" s="589"/>
      <c r="L674" s="589"/>
      <c r="M674" s="589"/>
      <c r="N674" s="594"/>
      <c r="O674" s="589"/>
      <c r="P674" s="589"/>
      <c r="Q674" s="589"/>
    </row>
    <row r="675" spans="2:17" x14ac:dyDescent="0.3">
      <c r="B675" s="586"/>
      <c r="C675" s="421"/>
      <c r="D675" s="421"/>
      <c r="E675" s="500"/>
      <c r="F675" s="500"/>
      <c r="H675" s="500"/>
      <c r="I675" s="500"/>
      <c r="J675" s="500"/>
      <c r="K675" s="589"/>
      <c r="L675" s="589"/>
      <c r="M675" s="589"/>
      <c r="N675" s="594"/>
      <c r="O675" s="589"/>
      <c r="P675" s="589"/>
      <c r="Q675" s="589"/>
    </row>
    <row r="676" spans="2:17" x14ac:dyDescent="0.3">
      <c r="B676" s="586"/>
      <c r="C676" s="421"/>
      <c r="D676" s="421"/>
      <c r="E676" s="500"/>
      <c r="F676" s="500"/>
      <c r="H676" s="500"/>
      <c r="I676" s="500"/>
      <c r="J676" s="500"/>
      <c r="K676" s="589"/>
      <c r="L676" s="589"/>
      <c r="M676" s="589"/>
      <c r="N676" s="594"/>
      <c r="O676" s="589"/>
      <c r="P676" s="589"/>
      <c r="Q676" s="589"/>
    </row>
    <row r="677" spans="2:17" x14ac:dyDescent="0.3">
      <c r="B677" s="586"/>
      <c r="C677" s="421"/>
      <c r="D677" s="421"/>
      <c r="E677" s="500"/>
      <c r="F677" s="500"/>
      <c r="H677" s="500"/>
      <c r="I677" s="500"/>
      <c r="J677" s="500"/>
      <c r="K677" s="589"/>
      <c r="L677" s="589"/>
      <c r="M677" s="589"/>
      <c r="N677" s="594"/>
      <c r="O677" s="589"/>
      <c r="P677" s="589"/>
      <c r="Q677" s="589"/>
    </row>
    <row r="678" spans="2:17" x14ac:dyDescent="0.3">
      <c r="B678" s="586"/>
      <c r="C678" s="421"/>
      <c r="D678" s="421"/>
      <c r="E678" s="500"/>
      <c r="F678" s="500"/>
      <c r="H678" s="500"/>
      <c r="I678" s="500"/>
      <c r="J678" s="500"/>
      <c r="K678" s="589"/>
      <c r="L678" s="589"/>
      <c r="M678" s="589"/>
      <c r="N678" s="594"/>
      <c r="O678" s="589"/>
      <c r="P678" s="589"/>
      <c r="Q678" s="589"/>
    </row>
    <row r="679" spans="2:17" x14ac:dyDescent="0.3">
      <c r="B679" s="586"/>
      <c r="C679" s="421"/>
      <c r="D679" s="421"/>
      <c r="E679" s="500"/>
      <c r="F679" s="500"/>
      <c r="H679" s="500"/>
      <c r="I679" s="500"/>
      <c r="J679" s="500"/>
      <c r="K679" s="589"/>
      <c r="L679" s="589"/>
      <c r="M679" s="589"/>
      <c r="N679" s="594"/>
      <c r="O679" s="589"/>
      <c r="P679" s="589"/>
      <c r="Q679" s="589"/>
    </row>
    <row r="680" spans="2:17" x14ac:dyDescent="0.3">
      <c r="B680" s="586"/>
      <c r="C680" s="421"/>
      <c r="D680" s="421"/>
      <c r="E680" s="500"/>
      <c r="F680" s="500"/>
      <c r="H680" s="500"/>
      <c r="I680" s="500"/>
      <c r="J680" s="500"/>
      <c r="K680" s="589"/>
      <c r="L680" s="589"/>
      <c r="M680" s="589"/>
      <c r="N680" s="594"/>
      <c r="O680" s="589"/>
      <c r="P680" s="589"/>
      <c r="Q680" s="589"/>
    </row>
    <row r="681" spans="2:17" x14ac:dyDescent="0.3">
      <c r="B681" s="586"/>
      <c r="C681" s="421"/>
      <c r="D681" s="421"/>
      <c r="E681" s="500"/>
      <c r="F681" s="500"/>
      <c r="H681" s="500"/>
      <c r="I681" s="500"/>
      <c r="J681" s="500"/>
      <c r="K681" s="589"/>
      <c r="L681" s="589"/>
      <c r="M681" s="589"/>
      <c r="N681" s="594"/>
      <c r="O681" s="589"/>
      <c r="P681" s="589"/>
      <c r="Q681" s="589"/>
    </row>
    <row r="682" spans="2:17" x14ac:dyDescent="0.3">
      <c r="B682" s="586"/>
      <c r="C682" s="421"/>
      <c r="D682" s="421"/>
      <c r="E682" s="500"/>
      <c r="F682" s="500"/>
      <c r="H682" s="500"/>
      <c r="I682" s="500"/>
      <c r="J682" s="500"/>
      <c r="K682" s="589"/>
      <c r="L682" s="589"/>
      <c r="M682" s="589"/>
      <c r="N682" s="594"/>
      <c r="O682" s="589"/>
      <c r="P682" s="589"/>
      <c r="Q682" s="589"/>
    </row>
    <row r="683" spans="2:17" x14ac:dyDescent="0.3">
      <c r="B683" s="586"/>
      <c r="C683" s="421"/>
      <c r="D683" s="421"/>
      <c r="E683" s="500"/>
      <c r="F683" s="500"/>
      <c r="H683" s="500"/>
      <c r="I683" s="500"/>
      <c r="J683" s="500"/>
      <c r="K683" s="589"/>
      <c r="L683" s="589"/>
      <c r="M683" s="589"/>
      <c r="N683" s="594"/>
      <c r="O683" s="589"/>
      <c r="P683" s="589"/>
      <c r="Q683" s="589"/>
    </row>
    <row r="684" spans="2:17" x14ac:dyDescent="0.3">
      <c r="B684" s="586"/>
      <c r="C684" s="421"/>
      <c r="D684" s="421"/>
      <c r="E684" s="500"/>
      <c r="F684" s="500"/>
      <c r="H684" s="500"/>
      <c r="I684" s="500"/>
      <c r="J684" s="500"/>
      <c r="K684" s="589"/>
      <c r="L684" s="589"/>
      <c r="M684" s="589"/>
      <c r="N684" s="594"/>
      <c r="O684" s="589"/>
      <c r="P684" s="589"/>
      <c r="Q684" s="589"/>
    </row>
    <row r="685" spans="2:17" x14ac:dyDescent="0.3">
      <c r="B685" s="586"/>
      <c r="C685" s="421"/>
      <c r="D685" s="421"/>
      <c r="E685" s="500"/>
      <c r="F685" s="500"/>
      <c r="H685" s="500"/>
      <c r="I685" s="500"/>
      <c r="J685" s="500"/>
      <c r="K685" s="589"/>
      <c r="L685" s="589"/>
      <c r="M685" s="589"/>
      <c r="N685" s="594"/>
      <c r="O685" s="589"/>
      <c r="P685" s="589"/>
      <c r="Q685" s="589"/>
    </row>
    <row r="686" spans="2:17" x14ac:dyDescent="0.3">
      <c r="B686" s="586"/>
      <c r="C686" s="421"/>
      <c r="D686" s="421"/>
      <c r="E686" s="500"/>
      <c r="F686" s="500"/>
      <c r="H686" s="500"/>
      <c r="I686" s="500"/>
      <c r="J686" s="500"/>
      <c r="K686" s="589"/>
      <c r="L686" s="589"/>
      <c r="M686" s="589"/>
      <c r="N686" s="594"/>
      <c r="O686" s="589"/>
      <c r="P686" s="589"/>
      <c r="Q686" s="589"/>
    </row>
    <row r="687" spans="2:17" x14ac:dyDescent="0.3">
      <c r="B687" s="586"/>
      <c r="C687" s="421"/>
      <c r="D687" s="421"/>
      <c r="E687" s="500"/>
      <c r="F687" s="500"/>
      <c r="H687" s="500"/>
      <c r="I687" s="500"/>
      <c r="J687" s="500"/>
      <c r="K687" s="589"/>
      <c r="L687" s="589"/>
      <c r="M687" s="589"/>
      <c r="N687" s="594"/>
      <c r="O687" s="589"/>
      <c r="P687" s="589"/>
      <c r="Q687" s="589"/>
    </row>
    <row r="688" spans="2:17" x14ac:dyDescent="0.3">
      <c r="B688" s="586"/>
      <c r="C688" s="421"/>
      <c r="D688" s="421"/>
      <c r="E688" s="500"/>
      <c r="F688" s="500"/>
      <c r="H688" s="500"/>
      <c r="I688" s="500"/>
      <c r="J688" s="500"/>
      <c r="K688" s="589"/>
      <c r="L688" s="589"/>
      <c r="M688" s="589"/>
      <c r="N688" s="594"/>
      <c r="O688" s="589"/>
      <c r="P688" s="589"/>
      <c r="Q688" s="589"/>
    </row>
    <row r="689" spans="2:17" x14ac:dyDescent="0.3">
      <c r="B689" s="586"/>
      <c r="C689" s="421"/>
      <c r="D689" s="421"/>
      <c r="E689" s="500"/>
      <c r="F689" s="500"/>
      <c r="H689" s="500"/>
      <c r="I689" s="500"/>
      <c r="J689" s="500"/>
      <c r="K689" s="589"/>
      <c r="L689" s="589"/>
      <c r="M689" s="589"/>
      <c r="N689" s="594"/>
      <c r="O689" s="589"/>
      <c r="P689" s="589"/>
      <c r="Q689" s="589"/>
    </row>
    <row r="690" spans="2:17" x14ac:dyDescent="0.3">
      <c r="B690" s="586"/>
      <c r="C690" s="421"/>
      <c r="D690" s="421"/>
      <c r="E690" s="500"/>
      <c r="F690" s="500"/>
      <c r="H690" s="500"/>
      <c r="I690" s="500"/>
      <c r="J690" s="500"/>
      <c r="K690" s="589"/>
      <c r="L690" s="589"/>
      <c r="M690" s="589"/>
      <c r="N690" s="594"/>
      <c r="O690" s="589"/>
      <c r="P690" s="589"/>
      <c r="Q690" s="589"/>
    </row>
    <row r="691" spans="2:17" x14ac:dyDescent="0.3">
      <c r="B691" s="586"/>
      <c r="C691" s="421"/>
      <c r="D691" s="421"/>
      <c r="E691" s="500"/>
      <c r="F691" s="500"/>
      <c r="H691" s="500"/>
      <c r="I691" s="500"/>
      <c r="J691" s="500"/>
      <c r="K691" s="589"/>
      <c r="L691" s="589"/>
      <c r="M691" s="589"/>
      <c r="N691" s="594"/>
      <c r="O691" s="589"/>
      <c r="P691" s="589"/>
      <c r="Q691" s="589"/>
    </row>
    <row r="692" spans="2:17" x14ac:dyDescent="0.3">
      <c r="B692" s="586"/>
      <c r="C692" s="421"/>
      <c r="D692" s="421"/>
      <c r="E692" s="500"/>
      <c r="F692" s="500"/>
      <c r="H692" s="500"/>
      <c r="I692" s="500"/>
      <c r="J692" s="500"/>
      <c r="K692" s="589"/>
      <c r="L692" s="589"/>
      <c r="M692" s="589"/>
      <c r="N692" s="594"/>
      <c r="O692" s="589"/>
      <c r="P692" s="589"/>
      <c r="Q692" s="589"/>
    </row>
    <row r="693" spans="2:17" x14ac:dyDescent="0.3">
      <c r="B693" s="586"/>
      <c r="C693" s="421"/>
      <c r="D693" s="421"/>
      <c r="E693" s="500"/>
      <c r="F693" s="500"/>
      <c r="H693" s="500"/>
      <c r="I693" s="500"/>
      <c r="J693" s="500"/>
      <c r="K693" s="589"/>
      <c r="L693" s="589"/>
      <c r="M693" s="589"/>
      <c r="N693" s="594"/>
      <c r="O693" s="589"/>
      <c r="P693" s="589"/>
      <c r="Q693" s="589"/>
    </row>
    <row r="694" spans="2:17" x14ac:dyDescent="0.3">
      <c r="B694" s="586"/>
      <c r="C694" s="421"/>
      <c r="D694" s="421"/>
      <c r="E694" s="500"/>
      <c r="F694" s="500"/>
      <c r="H694" s="500"/>
      <c r="I694" s="500"/>
      <c r="J694" s="500"/>
      <c r="K694" s="589"/>
      <c r="L694" s="589"/>
      <c r="M694" s="589"/>
      <c r="N694" s="594"/>
      <c r="O694" s="589"/>
      <c r="P694" s="589"/>
      <c r="Q694" s="589"/>
    </row>
    <row r="695" spans="2:17" x14ac:dyDescent="0.3">
      <c r="B695" s="586"/>
      <c r="C695" s="421"/>
      <c r="D695" s="421"/>
      <c r="E695" s="500"/>
      <c r="F695" s="500"/>
      <c r="H695" s="500"/>
      <c r="I695" s="500"/>
      <c r="J695" s="500"/>
      <c r="K695" s="589"/>
      <c r="L695" s="589"/>
      <c r="M695" s="589"/>
      <c r="N695" s="594"/>
      <c r="O695" s="589"/>
      <c r="P695" s="589"/>
      <c r="Q695" s="589"/>
    </row>
    <row r="696" spans="2:17" x14ac:dyDescent="0.3">
      <c r="B696" s="586"/>
      <c r="C696" s="421"/>
      <c r="D696" s="421"/>
      <c r="E696" s="500"/>
      <c r="F696" s="500"/>
      <c r="H696" s="500"/>
      <c r="I696" s="500"/>
      <c r="J696" s="500"/>
      <c r="K696" s="589"/>
      <c r="L696" s="589"/>
      <c r="M696" s="589"/>
      <c r="N696" s="594"/>
      <c r="O696" s="589"/>
      <c r="P696" s="589"/>
      <c r="Q696" s="589"/>
    </row>
    <row r="697" spans="2:17" x14ac:dyDescent="0.3">
      <c r="B697" s="586"/>
      <c r="C697" s="421"/>
      <c r="D697" s="421"/>
      <c r="E697" s="500"/>
      <c r="F697" s="500"/>
      <c r="H697" s="500"/>
      <c r="I697" s="500"/>
      <c r="J697" s="500"/>
      <c r="K697" s="589"/>
      <c r="L697" s="589"/>
      <c r="M697" s="589"/>
      <c r="N697" s="594"/>
      <c r="O697" s="589"/>
      <c r="P697" s="589"/>
      <c r="Q697" s="589"/>
    </row>
    <row r="698" spans="2:17" x14ac:dyDescent="0.3">
      <c r="B698" s="586"/>
      <c r="C698" s="421"/>
      <c r="D698" s="421"/>
      <c r="E698" s="500"/>
      <c r="F698" s="500"/>
      <c r="H698" s="500"/>
      <c r="I698" s="500"/>
      <c r="J698" s="500"/>
      <c r="K698" s="589"/>
      <c r="L698" s="589"/>
      <c r="M698" s="589"/>
      <c r="N698" s="594"/>
      <c r="O698" s="589"/>
      <c r="P698" s="589"/>
      <c r="Q698" s="589"/>
    </row>
    <row r="699" spans="2:17" x14ac:dyDescent="0.3">
      <c r="B699" s="586"/>
      <c r="C699" s="421"/>
      <c r="D699" s="421"/>
      <c r="E699" s="500"/>
      <c r="F699" s="500"/>
      <c r="H699" s="500"/>
      <c r="I699" s="500"/>
      <c r="J699" s="500"/>
      <c r="K699" s="589"/>
      <c r="L699" s="589"/>
      <c r="M699" s="589"/>
      <c r="N699" s="594"/>
      <c r="O699" s="589"/>
      <c r="P699" s="589"/>
      <c r="Q699" s="589"/>
    </row>
    <row r="700" spans="2:17" x14ac:dyDescent="0.3">
      <c r="B700" s="586"/>
      <c r="C700" s="421"/>
      <c r="D700" s="421"/>
      <c r="E700" s="500"/>
      <c r="F700" s="500"/>
      <c r="H700" s="500"/>
      <c r="I700" s="500"/>
      <c r="J700" s="500"/>
      <c r="K700" s="589"/>
      <c r="L700" s="589"/>
      <c r="M700" s="589"/>
      <c r="N700" s="594"/>
      <c r="O700" s="589"/>
      <c r="P700" s="589"/>
      <c r="Q700" s="589"/>
    </row>
    <row r="701" spans="2:17" x14ac:dyDescent="0.3">
      <c r="B701" s="586"/>
      <c r="C701" s="421"/>
      <c r="D701" s="421"/>
      <c r="E701" s="500"/>
      <c r="F701" s="500"/>
      <c r="H701" s="500"/>
      <c r="I701" s="500"/>
      <c r="J701" s="500"/>
      <c r="K701" s="589"/>
      <c r="L701" s="589"/>
      <c r="M701" s="589"/>
      <c r="N701" s="594"/>
      <c r="O701" s="589"/>
      <c r="P701" s="589"/>
      <c r="Q701" s="589"/>
    </row>
    <row r="702" spans="2:17" x14ac:dyDescent="0.3">
      <c r="B702" s="586"/>
      <c r="C702" s="421"/>
      <c r="D702" s="421"/>
      <c r="E702" s="500"/>
      <c r="F702" s="500"/>
      <c r="H702" s="500"/>
      <c r="I702" s="500"/>
      <c r="J702" s="500"/>
      <c r="K702" s="589"/>
      <c r="L702" s="589"/>
      <c r="M702" s="589"/>
      <c r="N702" s="594"/>
      <c r="O702" s="589"/>
      <c r="P702" s="589"/>
      <c r="Q702" s="589"/>
    </row>
    <row r="703" spans="2:17" x14ac:dyDescent="0.3">
      <c r="B703" s="586"/>
      <c r="C703" s="421"/>
      <c r="D703" s="421"/>
      <c r="E703" s="500"/>
      <c r="F703" s="500"/>
      <c r="H703" s="500"/>
      <c r="I703" s="500"/>
      <c r="J703" s="500"/>
      <c r="K703" s="589"/>
      <c r="L703" s="589"/>
      <c r="M703" s="589"/>
      <c r="N703" s="594"/>
      <c r="O703" s="589"/>
      <c r="P703" s="589"/>
      <c r="Q703" s="589"/>
    </row>
    <row r="704" spans="2:17" x14ac:dyDescent="0.3">
      <c r="B704" s="586"/>
      <c r="C704" s="421"/>
      <c r="D704" s="421"/>
      <c r="E704" s="500"/>
      <c r="F704" s="500"/>
      <c r="H704" s="500"/>
      <c r="I704" s="500"/>
      <c r="J704" s="500"/>
      <c r="K704" s="589"/>
      <c r="L704" s="589"/>
      <c r="M704" s="589"/>
      <c r="N704" s="594"/>
      <c r="O704" s="589"/>
      <c r="P704" s="589"/>
      <c r="Q704" s="589"/>
    </row>
    <row r="705" spans="2:17" x14ac:dyDescent="0.3">
      <c r="B705" s="586"/>
      <c r="C705" s="421"/>
      <c r="D705" s="421"/>
      <c r="E705" s="500"/>
      <c r="F705" s="500"/>
      <c r="H705" s="500"/>
      <c r="I705" s="500"/>
      <c r="J705" s="500"/>
      <c r="K705" s="589"/>
      <c r="L705" s="589"/>
      <c r="M705" s="589"/>
      <c r="N705" s="594"/>
      <c r="O705" s="589"/>
      <c r="P705" s="589"/>
      <c r="Q705" s="589"/>
    </row>
    <row r="706" spans="2:17" x14ac:dyDescent="0.3">
      <c r="B706" s="586"/>
      <c r="C706" s="421"/>
      <c r="D706" s="421"/>
      <c r="E706" s="500"/>
      <c r="F706" s="500"/>
      <c r="H706" s="500"/>
      <c r="I706" s="500"/>
      <c r="J706" s="500"/>
      <c r="K706" s="589"/>
      <c r="L706" s="589"/>
      <c r="M706" s="589"/>
      <c r="N706" s="594"/>
      <c r="O706" s="589"/>
      <c r="P706" s="589"/>
      <c r="Q706" s="589"/>
    </row>
    <row r="707" spans="2:17" x14ac:dyDescent="0.3">
      <c r="B707" s="586"/>
      <c r="C707" s="421"/>
      <c r="D707" s="421"/>
      <c r="E707" s="500"/>
      <c r="F707" s="500"/>
      <c r="H707" s="500"/>
      <c r="I707" s="500"/>
      <c r="J707" s="500"/>
      <c r="K707" s="589"/>
      <c r="L707" s="589"/>
      <c r="M707" s="589"/>
      <c r="N707" s="594"/>
      <c r="O707" s="589"/>
      <c r="P707" s="589"/>
      <c r="Q707" s="589"/>
    </row>
    <row r="708" spans="2:17" x14ac:dyDescent="0.3">
      <c r="B708" s="586"/>
      <c r="C708" s="421"/>
      <c r="D708" s="421"/>
      <c r="E708" s="500"/>
      <c r="F708" s="500"/>
      <c r="H708" s="500"/>
      <c r="I708" s="500"/>
      <c r="J708" s="500"/>
      <c r="K708" s="589"/>
      <c r="L708" s="589"/>
      <c r="M708" s="589"/>
      <c r="N708" s="594"/>
      <c r="O708" s="589"/>
      <c r="P708" s="589"/>
      <c r="Q708" s="589"/>
    </row>
    <row r="709" spans="2:17" x14ac:dyDescent="0.3">
      <c r="B709" s="586"/>
      <c r="C709" s="421"/>
      <c r="D709" s="421"/>
      <c r="E709" s="500"/>
      <c r="F709" s="500"/>
      <c r="H709" s="500"/>
      <c r="I709" s="500"/>
      <c r="J709" s="500"/>
      <c r="K709" s="589"/>
      <c r="L709" s="589"/>
      <c r="M709" s="589"/>
      <c r="N709" s="594"/>
      <c r="O709" s="589"/>
      <c r="P709" s="589"/>
      <c r="Q709" s="589"/>
    </row>
    <row r="710" spans="2:17" x14ac:dyDescent="0.3">
      <c r="B710" s="586"/>
      <c r="C710" s="421"/>
      <c r="D710" s="421"/>
      <c r="E710" s="500"/>
      <c r="F710" s="500"/>
      <c r="H710" s="500"/>
      <c r="I710" s="500"/>
      <c r="J710" s="500"/>
      <c r="K710" s="589"/>
      <c r="L710" s="589"/>
      <c r="M710" s="589"/>
      <c r="N710" s="594"/>
      <c r="O710" s="589"/>
      <c r="P710" s="589"/>
      <c r="Q710" s="589"/>
    </row>
    <row r="711" spans="2:17" x14ac:dyDescent="0.3">
      <c r="B711" s="586"/>
      <c r="C711" s="421"/>
      <c r="D711" s="421"/>
      <c r="E711" s="500"/>
      <c r="F711" s="500"/>
      <c r="H711" s="500"/>
      <c r="I711" s="500"/>
      <c r="J711" s="500"/>
      <c r="K711" s="589"/>
      <c r="L711" s="589"/>
      <c r="M711" s="589"/>
      <c r="N711" s="594"/>
      <c r="O711" s="589"/>
      <c r="P711" s="589"/>
      <c r="Q711" s="589"/>
    </row>
    <row r="712" spans="2:17" x14ac:dyDescent="0.3">
      <c r="B712" s="586"/>
      <c r="C712" s="421"/>
      <c r="D712" s="421"/>
      <c r="E712" s="500"/>
      <c r="F712" s="500"/>
      <c r="H712" s="500"/>
      <c r="I712" s="500"/>
      <c r="J712" s="500"/>
      <c r="K712" s="589"/>
      <c r="L712" s="589"/>
      <c r="M712" s="589"/>
      <c r="N712" s="594"/>
      <c r="O712" s="589"/>
      <c r="P712" s="589"/>
      <c r="Q712" s="589"/>
    </row>
    <row r="713" spans="2:17" x14ac:dyDescent="0.3">
      <c r="B713" s="586"/>
      <c r="C713" s="421"/>
      <c r="D713" s="421"/>
      <c r="E713" s="500"/>
      <c r="F713" s="500"/>
      <c r="H713" s="500"/>
      <c r="I713" s="500"/>
      <c r="J713" s="500"/>
      <c r="K713" s="589"/>
      <c r="L713" s="589"/>
      <c r="M713" s="589"/>
      <c r="N713" s="594"/>
      <c r="O713" s="589"/>
      <c r="P713" s="589"/>
      <c r="Q713" s="589"/>
    </row>
    <row r="714" spans="2:17" x14ac:dyDescent="0.3">
      <c r="B714" s="586"/>
      <c r="C714" s="421"/>
      <c r="D714" s="421"/>
      <c r="E714" s="500"/>
      <c r="F714" s="500"/>
      <c r="H714" s="500"/>
      <c r="I714" s="500"/>
      <c r="J714" s="500"/>
      <c r="K714" s="589"/>
      <c r="L714" s="589"/>
      <c r="M714" s="589"/>
      <c r="N714" s="594"/>
      <c r="O714" s="589"/>
      <c r="P714" s="589"/>
      <c r="Q714" s="589"/>
    </row>
    <row r="715" spans="2:17" x14ac:dyDescent="0.3">
      <c r="B715" s="586"/>
      <c r="C715" s="421"/>
      <c r="D715" s="421"/>
      <c r="E715" s="500"/>
      <c r="F715" s="500"/>
      <c r="H715" s="500"/>
      <c r="I715" s="500"/>
      <c r="J715" s="500"/>
      <c r="K715" s="589"/>
      <c r="L715" s="589"/>
      <c r="M715" s="589"/>
      <c r="N715" s="594"/>
      <c r="O715" s="589"/>
      <c r="P715" s="589"/>
      <c r="Q715" s="589"/>
    </row>
    <row r="716" spans="2:17" x14ac:dyDescent="0.3">
      <c r="B716" s="586"/>
      <c r="C716" s="421"/>
      <c r="D716" s="421"/>
      <c r="E716" s="500"/>
      <c r="F716" s="500"/>
      <c r="H716" s="500"/>
      <c r="I716" s="500"/>
      <c r="J716" s="500"/>
      <c r="K716" s="589"/>
      <c r="L716" s="589"/>
      <c r="M716" s="589"/>
      <c r="N716" s="594"/>
      <c r="O716" s="589"/>
      <c r="P716" s="589"/>
      <c r="Q716" s="589"/>
    </row>
    <row r="717" spans="2:17" x14ac:dyDescent="0.3">
      <c r="B717" s="586"/>
      <c r="C717" s="421"/>
      <c r="D717" s="421"/>
      <c r="E717" s="500"/>
      <c r="F717" s="500"/>
      <c r="H717" s="500"/>
      <c r="I717" s="500"/>
      <c r="J717" s="500"/>
      <c r="K717" s="589"/>
      <c r="L717" s="589"/>
      <c r="M717" s="589"/>
      <c r="N717" s="594"/>
      <c r="O717" s="589"/>
      <c r="P717" s="589"/>
      <c r="Q717" s="589"/>
    </row>
    <row r="718" spans="2:17" x14ac:dyDescent="0.3">
      <c r="B718" s="586"/>
      <c r="C718" s="421"/>
      <c r="D718" s="421"/>
      <c r="E718" s="500"/>
      <c r="F718" s="500"/>
      <c r="H718" s="500"/>
      <c r="I718" s="500"/>
      <c r="J718" s="500"/>
      <c r="K718" s="589"/>
      <c r="L718" s="589"/>
      <c r="M718" s="589"/>
      <c r="N718" s="594"/>
      <c r="O718" s="589"/>
      <c r="P718" s="589"/>
      <c r="Q718" s="589"/>
    </row>
    <row r="719" spans="2:17" x14ac:dyDescent="0.3">
      <c r="B719" s="586"/>
      <c r="C719" s="421"/>
      <c r="D719" s="421"/>
      <c r="E719" s="500"/>
      <c r="F719" s="500"/>
      <c r="H719" s="500"/>
      <c r="I719" s="500"/>
      <c r="J719" s="500"/>
      <c r="K719" s="589"/>
      <c r="L719" s="589"/>
      <c r="M719" s="589"/>
      <c r="N719" s="594"/>
      <c r="O719" s="589"/>
      <c r="P719" s="589"/>
      <c r="Q719" s="589"/>
    </row>
    <row r="720" spans="2:17" x14ac:dyDescent="0.3">
      <c r="B720" s="586"/>
      <c r="C720" s="421"/>
      <c r="D720" s="421"/>
      <c r="E720" s="500"/>
      <c r="F720" s="500"/>
      <c r="H720" s="500"/>
      <c r="I720" s="500"/>
      <c r="J720" s="500"/>
      <c r="K720" s="589"/>
      <c r="L720" s="589"/>
      <c r="M720" s="589"/>
      <c r="N720" s="594"/>
      <c r="O720" s="589"/>
      <c r="P720" s="589"/>
      <c r="Q720" s="589"/>
    </row>
    <row r="721" spans="2:17" x14ac:dyDescent="0.3">
      <c r="B721" s="586"/>
      <c r="C721" s="421"/>
      <c r="D721" s="421"/>
      <c r="E721" s="500"/>
      <c r="F721" s="500"/>
      <c r="H721" s="500"/>
      <c r="I721" s="500"/>
      <c r="J721" s="500"/>
      <c r="K721" s="589"/>
      <c r="L721" s="589"/>
      <c r="M721" s="589"/>
      <c r="N721" s="594"/>
      <c r="O721" s="589"/>
      <c r="P721" s="589"/>
      <c r="Q721" s="589"/>
    </row>
    <row r="722" spans="2:17" x14ac:dyDescent="0.3">
      <c r="B722" s="586"/>
      <c r="C722" s="421"/>
      <c r="D722" s="421"/>
      <c r="E722" s="500"/>
      <c r="F722" s="500"/>
      <c r="H722" s="500"/>
      <c r="I722" s="500"/>
      <c r="J722" s="500"/>
      <c r="K722" s="589"/>
      <c r="L722" s="589"/>
      <c r="M722" s="589"/>
      <c r="N722" s="594"/>
      <c r="O722" s="589"/>
      <c r="P722" s="589"/>
      <c r="Q722" s="589"/>
    </row>
    <row r="723" spans="2:17" x14ac:dyDescent="0.3">
      <c r="B723" s="586"/>
      <c r="C723" s="421"/>
      <c r="D723" s="421"/>
      <c r="E723" s="500"/>
      <c r="F723" s="500"/>
      <c r="H723" s="500"/>
      <c r="I723" s="500"/>
      <c r="J723" s="500"/>
      <c r="K723" s="589"/>
      <c r="L723" s="589"/>
      <c r="M723" s="589"/>
      <c r="N723" s="594"/>
      <c r="O723" s="589"/>
      <c r="P723" s="589"/>
      <c r="Q723" s="589"/>
    </row>
    <row r="724" spans="2:17" x14ac:dyDescent="0.3">
      <c r="B724" s="586"/>
      <c r="C724" s="421"/>
      <c r="D724" s="421"/>
      <c r="E724" s="500"/>
      <c r="F724" s="500"/>
      <c r="H724" s="500"/>
      <c r="I724" s="500"/>
      <c r="J724" s="500"/>
      <c r="K724" s="589"/>
      <c r="L724" s="589"/>
      <c r="M724" s="589"/>
      <c r="N724" s="594"/>
      <c r="O724" s="589"/>
      <c r="P724" s="589"/>
      <c r="Q724" s="589"/>
    </row>
    <row r="725" spans="2:17" x14ac:dyDescent="0.3">
      <c r="B725" s="586"/>
      <c r="C725" s="421"/>
      <c r="D725" s="421"/>
      <c r="E725" s="500"/>
      <c r="F725" s="500"/>
      <c r="H725" s="500"/>
      <c r="I725" s="500"/>
      <c r="J725" s="500"/>
      <c r="K725" s="589"/>
      <c r="L725" s="589"/>
      <c r="M725" s="589"/>
      <c r="N725" s="594"/>
      <c r="O725" s="589"/>
      <c r="P725" s="589"/>
      <c r="Q725" s="589"/>
    </row>
    <row r="726" spans="2:17" x14ac:dyDescent="0.3">
      <c r="B726" s="586"/>
      <c r="C726" s="421"/>
      <c r="D726" s="421"/>
      <c r="E726" s="500"/>
      <c r="F726" s="500"/>
      <c r="H726" s="500"/>
      <c r="I726" s="500"/>
      <c r="J726" s="500"/>
      <c r="K726" s="589"/>
      <c r="L726" s="589"/>
      <c r="M726" s="589"/>
      <c r="N726" s="594"/>
      <c r="O726" s="589"/>
      <c r="P726" s="589"/>
      <c r="Q726" s="589"/>
    </row>
    <row r="727" spans="2:17" x14ac:dyDescent="0.3">
      <c r="B727" s="586"/>
      <c r="C727" s="421"/>
      <c r="D727" s="421"/>
      <c r="E727" s="500"/>
      <c r="F727" s="500"/>
      <c r="H727" s="500"/>
      <c r="I727" s="500"/>
      <c r="J727" s="500"/>
      <c r="K727" s="589"/>
      <c r="L727" s="589"/>
      <c r="M727" s="589"/>
      <c r="N727" s="594"/>
      <c r="O727" s="589"/>
      <c r="P727" s="589"/>
      <c r="Q727" s="589"/>
    </row>
    <row r="728" spans="2:17" x14ac:dyDescent="0.3">
      <c r="B728" s="586"/>
      <c r="C728" s="421"/>
      <c r="D728" s="421"/>
      <c r="E728" s="500"/>
      <c r="F728" s="500"/>
      <c r="H728" s="500"/>
      <c r="I728" s="500"/>
      <c r="J728" s="500"/>
      <c r="K728" s="589"/>
      <c r="L728" s="589"/>
      <c r="M728" s="589"/>
      <c r="N728" s="594"/>
      <c r="O728" s="589"/>
      <c r="P728" s="589"/>
      <c r="Q728" s="589"/>
    </row>
    <row r="729" spans="2:17" x14ac:dyDescent="0.3">
      <c r="B729" s="586"/>
      <c r="C729" s="421"/>
      <c r="D729" s="421"/>
      <c r="E729" s="500"/>
      <c r="F729" s="500"/>
      <c r="H729" s="500"/>
      <c r="I729" s="500"/>
      <c r="J729" s="500"/>
      <c r="K729" s="589"/>
      <c r="L729" s="589"/>
      <c r="M729" s="589"/>
      <c r="N729" s="594"/>
      <c r="O729" s="589"/>
      <c r="P729" s="589"/>
      <c r="Q729" s="589"/>
    </row>
    <row r="730" spans="2:17" x14ac:dyDescent="0.3">
      <c r="B730" s="586"/>
      <c r="C730" s="421"/>
      <c r="D730" s="421"/>
      <c r="E730" s="500"/>
      <c r="F730" s="500"/>
      <c r="H730" s="500"/>
      <c r="I730" s="500"/>
      <c r="J730" s="500"/>
      <c r="K730" s="589"/>
      <c r="L730" s="589"/>
      <c r="M730" s="589"/>
      <c r="N730" s="594"/>
      <c r="O730" s="589"/>
      <c r="P730" s="589"/>
      <c r="Q730" s="589"/>
    </row>
    <row r="731" spans="2:17" x14ac:dyDescent="0.3">
      <c r="B731" s="586"/>
      <c r="C731" s="421"/>
      <c r="D731" s="421"/>
      <c r="E731" s="500"/>
      <c r="F731" s="500"/>
      <c r="H731" s="500"/>
      <c r="I731" s="500"/>
      <c r="J731" s="500"/>
      <c r="K731" s="589"/>
      <c r="L731" s="589"/>
      <c r="M731" s="589"/>
      <c r="N731" s="594"/>
      <c r="O731" s="589"/>
      <c r="P731" s="589"/>
      <c r="Q731" s="589"/>
    </row>
    <row r="732" spans="2:17" x14ac:dyDescent="0.3">
      <c r="B732" s="586"/>
      <c r="C732" s="421"/>
      <c r="D732" s="421"/>
      <c r="E732" s="500"/>
      <c r="F732" s="500"/>
      <c r="H732" s="500"/>
      <c r="I732" s="500"/>
      <c r="J732" s="500"/>
      <c r="K732" s="589"/>
      <c r="L732" s="589"/>
      <c r="M732" s="589"/>
      <c r="N732" s="594"/>
      <c r="O732" s="589"/>
      <c r="P732" s="589"/>
      <c r="Q732" s="589"/>
    </row>
    <row r="733" spans="2:17" x14ac:dyDescent="0.3">
      <c r="B733" s="586"/>
      <c r="C733" s="421"/>
      <c r="D733" s="421"/>
      <c r="E733" s="500"/>
      <c r="F733" s="500"/>
      <c r="H733" s="500"/>
      <c r="I733" s="500"/>
      <c r="J733" s="500"/>
      <c r="K733" s="589"/>
      <c r="L733" s="589"/>
      <c r="M733" s="589"/>
      <c r="N733" s="594"/>
      <c r="O733" s="589"/>
      <c r="P733" s="589"/>
      <c r="Q733" s="589"/>
    </row>
    <row r="734" spans="2:17" x14ac:dyDescent="0.3">
      <c r="B734" s="586"/>
      <c r="C734" s="421"/>
      <c r="D734" s="421"/>
      <c r="E734" s="500"/>
      <c r="F734" s="500"/>
      <c r="H734" s="500"/>
      <c r="I734" s="500"/>
      <c r="J734" s="500"/>
      <c r="K734" s="589"/>
      <c r="L734" s="589"/>
      <c r="M734" s="589"/>
      <c r="N734" s="594"/>
      <c r="O734" s="589"/>
      <c r="P734" s="589"/>
      <c r="Q734" s="589"/>
    </row>
    <row r="735" spans="2:17" x14ac:dyDescent="0.3">
      <c r="B735" s="586"/>
      <c r="C735" s="421"/>
      <c r="D735" s="421"/>
      <c r="E735" s="500"/>
      <c r="F735" s="500"/>
      <c r="H735" s="500"/>
      <c r="I735" s="500"/>
      <c r="J735" s="500"/>
      <c r="K735" s="589"/>
      <c r="L735" s="589"/>
      <c r="M735" s="589"/>
      <c r="N735" s="594"/>
      <c r="O735" s="589"/>
      <c r="P735" s="589"/>
      <c r="Q735" s="589"/>
    </row>
    <row r="736" spans="2:17" x14ac:dyDescent="0.3">
      <c r="B736" s="586"/>
      <c r="C736" s="421"/>
      <c r="D736" s="421"/>
      <c r="E736" s="500"/>
      <c r="F736" s="500"/>
      <c r="H736" s="500"/>
      <c r="I736" s="500"/>
      <c r="J736" s="500"/>
      <c r="K736" s="589"/>
      <c r="L736" s="589"/>
      <c r="M736" s="589"/>
      <c r="N736" s="594"/>
      <c r="O736" s="589"/>
      <c r="P736" s="589"/>
      <c r="Q736" s="589"/>
    </row>
    <row r="737" spans="2:17" x14ac:dyDescent="0.3">
      <c r="B737" s="586"/>
      <c r="C737" s="421"/>
      <c r="D737" s="421"/>
      <c r="E737" s="500"/>
      <c r="F737" s="500"/>
      <c r="H737" s="500"/>
      <c r="I737" s="500"/>
      <c r="J737" s="500"/>
      <c r="K737" s="589"/>
      <c r="L737" s="589"/>
      <c r="M737" s="589"/>
      <c r="N737" s="594"/>
      <c r="O737" s="589"/>
      <c r="P737" s="589"/>
      <c r="Q737" s="589"/>
    </row>
    <row r="738" spans="2:17" x14ac:dyDescent="0.3">
      <c r="B738" s="586"/>
      <c r="C738" s="421"/>
      <c r="D738" s="421"/>
      <c r="E738" s="500"/>
      <c r="F738" s="500"/>
      <c r="H738" s="500"/>
      <c r="I738" s="500"/>
      <c r="J738" s="500"/>
      <c r="K738" s="589"/>
      <c r="L738" s="589"/>
      <c r="M738" s="589"/>
      <c r="N738" s="594"/>
      <c r="O738" s="589"/>
      <c r="P738" s="589"/>
      <c r="Q738" s="589"/>
    </row>
    <row r="739" spans="2:17" x14ac:dyDescent="0.3">
      <c r="B739" s="586"/>
      <c r="C739" s="421"/>
      <c r="D739" s="421"/>
      <c r="E739" s="500"/>
      <c r="F739" s="500"/>
      <c r="H739" s="500"/>
      <c r="I739" s="500"/>
      <c r="J739" s="500"/>
      <c r="K739" s="589"/>
      <c r="L739" s="589"/>
      <c r="M739" s="589"/>
      <c r="N739" s="594"/>
      <c r="O739" s="589"/>
      <c r="P739" s="589"/>
      <c r="Q739" s="589"/>
    </row>
    <row r="740" spans="2:17" x14ac:dyDescent="0.3">
      <c r="B740" s="586"/>
      <c r="C740" s="421"/>
      <c r="D740" s="421"/>
      <c r="E740" s="500"/>
      <c r="F740" s="500"/>
      <c r="H740" s="500"/>
      <c r="I740" s="500"/>
      <c r="J740" s="500"/>
      <c r="K740" s="589"/>
      <c r="L740" s="589"/>
      <c r="M740" s="589"/>
      <c r="N740" s="594"/>
      <c r="O740" s="589"/>
      <c r="P740" s="589"/>
      <c r="Q740" s="589"/>
    </row>
    <row r="741" spans="2:17" x14ac:dyDescent="0.3">
      <c r="B741" s="586"/>
      <c r="C741" s="421"/>
      <c r="D741" s="421"/>
      <c r="E741" s="500"/>
      <c r="F741" s="500"/>
      <c r="H741" s="500"/>
      <c r="I741" s="500"/>
      <c r="J741" s="500"/>
      <c r="K741" s="589"/>
      <c r="L741" s="589"/>
      <c r="M741" s="589"/>
      <c r="N741" s="594"/>
      <c r="O741" s="589"/>
      <c r="P741" s="589"/>
      <c r="Q741" s="589"/>
    </row>
    <row r="742" spans="2:17" x14ac:dyDescent="0.3">
      <c r="B742" s="586"/>
      <c r="C742" s="421"/>
      <c r="D742" s="421"/>
      <c r="E742" s="500"/>
      <c r="F742" s="500"/>
      <c r="H742" s="500"/>
      <c r="I742" s="500"/>
      <c r="J742" s="500"/>
      <c r="K742" s="589"/>
      <c r="L742" s="589"/>
      <c r="M742" s="589"/>
      <c r="N742" s="594"/>
      <c r="O742" s="589"/>
      <c r="P742" s="589"/>
      <c r="Q742" s="589"/>
    </row>
    <row r="743" spans="2:17" x14ac:dyDescent="0.3">
      <c r="B743" s="586"/>
      <c r="C743" s="421"/>
      <c r="D743" s="421"/>
      <c r="E743" s="500"/>
      <c r="F743" s="500"/>
      <c r="H743" s="500"/>
      <c r="I743" s="500"/>
      <c r="J743" s="500"/>
      <c r="K743" s="589"/>
      <c r="L743" s="589"/>
      <c r="M743" s="589"/>
      <c r="N743" s="594"/>
      <c r="O743" s="589"/>
      <c r="P743" s="589"/>
      <c r="Q743" s="589"/>
    </row>
    <row r="744" spans="2:17" x14ac:dyDescent="0.3">
      <c r="B744" s="586"/>
      <c r="C744" s="421"/>
      <c r="D744" s="421"/>
      <c r="E744" s="500"/>
      <c r="F744" s="500"/>
      <c r="H744" s="500"/>
      <c r="I744" s="500"/>
      <c r="J744" s="500"/>
      <c r="K744" s="589"/>
      <c r="L744" s="589"/>
      <c r="M744" s="589"/>
      <c r="N744" s="594"/>
      <c r="O744" s="589"/>
      <c r="P744" s="589"/>
      <c r="Q744" s="589"/>
    </row>
    <row r="745" spans="2:17" x14ac:dyDescent="0.3">
      <c r="B745" s="586"/>
      <c r="C745" s="421"/>
      <c r="D745" s="421"/>
      <c r="E745" s="500"/>
      <c r="F745" s="500"/>
      <c r="H745" s="500"/>
      <c r="I745" s="500"/>
      <c r="J745" s="500"/>
      <c r="K745" s="589"/>
      <c r="L745" s="589"/>
      <c r="M745" s="589"/>
      <c r="N745" s="594"/>
      <c r="O745" s="589"/>
      <c r="P745" s="589"/>
      <c r="Q745" s="589"/>
    </row>
    <row r="746" spans="2:17" x14ac:dyDescent="0.3">
      <c r="B746" s="586"/>
      <c r="C746" s="421"/>
      <c r="D746" s="421"/>
      <c r="E746" s="500"/>
      <c r="F746" s="500"/>
      <c r="H746" s="500"/>
      <c r="I746" s="500"/>
      <c r="J746" s="500"/>
      <c r="K746" s="589"/>
      <c r="L746" s="589"/>
      <c r="M746" s="589"/>
      <c r="N746" s="594"/>
      <c r="O746" s="589"/>
      <c r="P746" s="589"/>
      <c r="Q746" s="589"/>
    </row>
    <row r="747" spans="2:17" x14ac:dyDescent="0.3">
      <c r="B747" s="586"/>
      <c r="C747" s="421"/>
      <c r="D747" s="421"/>
      <c r="E747" s="500"/>
      <c r="F747" s="500"/>
      <c r="H747" s="500"/>
      <c r="I747" s="500"/>
      <c r="J747" s="500"/>
      <c r="K747" s="589"/>
      <c r="L747" s="589"/>
      <c r="M747" s="589"/>
      <c r="N747" s="594"/>
      <c r="O747" s="589"/>
      <c r="P747" s="589"/>
      <c r="Q747" s="589"/>
    </row>
    <row r="748" spans="2:17" x14ac:dyDescent="0.3">
      <c r="B748" s="586"/>
      <c r="C748" s="421"/>
      <c r="D748" s="421"/>
      <c r="E748" s="500"/>
      <c r="F748" s="500"/>
      <c r="H748" s="500"/>
      <c r="I748" s="500"/>
      <c r="J748" s="500"/>
      <c r="K748" s="589"/>
      <c r="L748" s="589"/>
      <c r="M748" s="589"/>
      <c r="N748" s="594"/>
      <c r="O748" s="589"/>
      <c r="P748" s="589"/>
      <c r="Q748" s="589"/>
    </row>
    <row r="749" spans="2:17" x14ac:dyDescent="0.3">
      <c r="B749" s="586"/>
      <c r="C749" s="421"/>
      <c r="D749" s="421"/>
      <c r="E749" s="500"/>
      <c r="F749" s="500"/>
      <c r="H749" s="500"/>
      <c r="I749" s="500"/>
      <c r="J749" s="500"/>
      <c r="K749" s="589"/>
      <c r="L749" s="589"/>
      <c r="M749" s="589"/>
      <c r="N749" s="594"/>
      <c r="O749" s="589"/>
      <c r="P749" s="589"/>
      <c r="Q749" s="589"/>
    </row>
    <row r="750" spans="2:17" x14ac:dyDescent="0.3">
      <c r="B750" s="586"/>
      <c r="C750" s="421"/>
      <c r="D750" s="421"/>
      <c r="E750" s="500"/>
      <c r="F750" s="500"/>
      <c r="H750" s="500"/>
      <c r="I750" s="500"/>
      <c r="J750" s="500"/>
      <c r="K750" s="589"/>
      <c r="L750" s="589"/>
      <c r="M750" s="589"/>
      <c r="N750" s="594"/>
      <c r="O750" s="589"/>
      <c r="P750" s="589"/>
      <c r="Q750" s="589"/>
    </row>
    <row r="751" spans="2:17" x14ac:dyDescent="0.3">
      <c r="B751" s="586"/>
      <c r="C751" s="421"/>
      <c r="D751" s="421"/>
      <c r="E751" s="500"/>
      <c r="F751" s="500"/>
      <c r="H751" s="500"/>
      <c r="I751" s="500"/>
      <c r="J751" s="500"/>
      <c r="K751" s="589"/>
      <c r="L751" s="589"/>
      <c r="M751" s="589"/>
      <c r="N751" s="594"/>
      <c r="O751" s="589"/>
      <c r="P751" s="589"/>
      <c r="Q751" s="589"/>
    </row>
    <row r="752" spans="2:17" x14ac:dyDescent="0.3">
      <c r="B752" s="586"/>
      <c r="C752" s="421"/>
      <c r="D752" s="421"/>
      <c r="E752" s="500"/>
      <c r="F752" s="500"/>
      <c r="H752" s="500"/>
      <c r="I752" s="500"/>
      <c r="J752" s="500"/>
      <c r="K752" s="589"/>
      <c r="L752" s="589"/>
      <c r="M752" s="589"/>
      <c r="N752" s="594"/>
      <c r="O752" s="589"/>
      <c r="P752" s="589"/>
      <c r="Q752" s="589"/>
    </row>
    <row r="753" spans="2:17" x14ac:dyDescent="0.3">
      <c r="B753" s="586"/>
      <c r="C753" s="421"/>
      <c r="D753" s="421"/>
      <c r="E753" s="500"/>
      <c r="F753" s="500"/>
      <c r="H753" s="500"/>
      <c r="I753" s="500"/>
      <c r="J753" s="500"/>
      <c r="K753" s="589"/>
      <c r="L753" s="589"/>
      <c r="M753" s="589"/>
      <c r="N753" s="594"/>
      <c r="O753" s="589"/>
      <c r="P753" s="589"/>
      <c r="Q753" s="589"/>
    </row>
    <row r="754" spans="2:17" x14ac:dyDescent="0.3">
      <c r="B754" s="586"/>
      <c r="C754" s="421"/>
      <c r="D754" s="421"/>
      <c r="E754" s="500"/>
      <c r="F754" s="500"/>
      <c r="H754" s="500"/>
      <c r="I754" s="500"/>
      <c r="J754" s="500"/>
      <c r="K754" s="589"/>
      <c r="L754" s="589"/>
      <c r="M754" s="589"/>
      <c r="N754" s="594"/>
      <c r="O754" s="589"/>
      <c r="P754" s="589"/>
      <c r="Q754" s="589"/>
    </row>
    <row r="755" spans="2:17" x14ac:dyDescent="0.3">
      <c r="B755" s="586"/>
      <c r="C755" s="421"/>
      <c r="D755" s="421"/>
      <c r="E755" s="500"/>
      <c r="F755" s="500"/>
      <c r="H755" s="500"/>
      <c r="I755" s="500"/>
      <c r="J755" s="500"/>
      <c r="K755" s="589"/>
      <c r="L755" s="589"/>
      <c r="M755" s="589"/>
      <c r="N755" s="594"/>
      <c r="O755" s="589"/>
      <c r="P755" s="589"/>
      <c r="Q755" s="589"/>
    </row>
    <row r="756" spans="2:17" x14ac:dyDescent="0.3">
      <c r="B756" s="586"/>
      <c r="C756" s="421"/>
      <c r="D756" s="421"/>
      <c r="E756" s="500"/>
      <c r="F756" s="500"/>
      <c r="H756" s="500"/>
      <c r="I756" s="500"/>
      <c r="J756" s="500"/>
      <c r="K756" s="589"/>
      <c r="L756" s="589"/>
      <c r="M756" s="589"/>
      <c r="N756" s="594"/>
      <c r="O756" s="589"/>
      <c r="P756" s="589"/>
      <c r="Q756" s="589"/>
    </row>
    <row r="757" spans="2:17" x14ac:dyDescent="0.3">
      <c r="B757" s="586"/>
      <c r="C757" s="421"/>
      <c r="D757" s="421"/>
      <c r="E757" s="500"/>
      <c r="F757" s="500"/>
      <c r="H757" s="500"/>
      <c r="I757" s="500"/>
      <c r="J757" s="500"/>
      <c r="K757" s="589"/>
      <c r="L757" s="589"/>
      <c r="M757" s="589"/>
      <c r="N757" s="594"/>
      <c r="O757" s="589"/>
      <c r="P757" s="589"/>
      <c r="Q757" s="589"/>
    </row>
    <row r="758" spans="2:17" x14ac:dyDescent="0.3">
      <c r="B758" s="586"/>
      <c r="C758" s="421"/>
      <c r="D758" s="421"/>
      <c r="E758" s="500"/>
      <c r="F758" s="500"/>
      <c r="H758" s="500"/>
      <c r="I758" s="500"/>
      <c r="J758" s="500"/>
      <c r="K758" s="589"/>
      <c r="L758" s="589"/>
      <c r="M758" s="589"/>
      <c r="N758" s="594"/>
      <c r="O758" s="589"/>
      <c r="P758" s="589"/>
      <c r="Q758" s="589"/>
    </row>
    <row r="759" spans="2:17" x14ac:dyDescent="0.3">
      <c r="B759" s="586"/>
      <c r="C759" s="421"/>
      <c r="D759" s="421"/>
      <c r="E759" s="500"/>
      <c r="F759" s="500"/>
      <c r="H759" s="500"/>
      <c r="I759" s="500"/>
      <c r="J759" s="500"/>
      <c r="K759" s="589"/>
      <c r="L759" s="589"/>
      <c r="M759" s="589"/>
      <c r="N759" s="594"/>
      <c r="O759" s="589"/>
      <c r="P759" s="589"/>
      <c r="Q759" s="589"/>
    </row>
    <row r="760" spans="2:17" x14ac:dyDescent="0.3">
      <c r="B760" s="586"/>
      <c r="C760" s="421"/>
      <c r="D760" s="421"/>
      <c r="E760" s="500"/>
      <c r="F760" s="500"/>
      <c r="H760" s="500"/>
      <c r="I760" s="500"/>
      <c r="J760" s="500"/>
      <c r="K760" s="589"/>
      <c r="L760" s="589"/>
      <c r="M760" s="589"/>
      <c r="N760" s="594"/>
      <c r="O760" s="589"/>
      <c r="P760" s="589"/>
      <c r="Q760" s="589"/>
    </row>
    <row r="761" spans="2:17" x14ac:dyDescent="0.3">
      <c r="B761" s="586"/>
      <c r="C761" s="421"/>
      <c r="D761" s="421"/>
      <c r="E761" s="500"/>
      <c r="F761" s="500"/>
      <c r="H761" s="500"/>
      <c r="I761" s="500"/>
      <c r="J761" s="500"/>
      <c r="K761" s="589"/>
      <c r="L761" s="589"/>
      <c r="M761" s="589"/>
      <c r="N761" s="594"/>
      <c r="O761" s="589"/>
      <c r="P761" s="589"/>
      <c r="Q761" s="589"/>
    </row>
    <row r="762" spans="2:17" x14ac:dyDescent="0.3">
      <c r="B762" s="586"/>
      <c r="C762" s="421"/>
      <c r="D762" s="421"/>
      <c r="E762" s="500"/>
      <c r="F762" s="500"/>
      <c r="H762" s="500"/>
      <c r="I762" s="500"/>
      <c r="J762" s="500"/>
      <c r="K762" s="589"/>
      <c r="L762" s="589"/>
      <c r="M762" s="589"/>
      <c r="N762" s="594"/>
      <c r="O762" s="589"/>
      <c r="P762" s="589"/>
      <c r="Q762" s="589"/>
    </row>
    <row r="763" spans="2:17" x14ac:dyDescent="0.3">
      <c r="B763" s="586"/>
      <c r="C763" s="421"/>
      <c r="D763" s="421"/>
      <c r="E763" s="500"/>
      <c r="F763" s="500"/>
      <c r="H763" s="500"/>
      <c r="I763" s="500"/>
      <c r="J763" s="500"/>
      <c r="K763" s="589"/>
      <c r="L763" s="589"/>
      <c r="M763" s="589"/>
      <c r="N763" s="594"/>
      <c r="O763" s="589"/>
      <c r="P763" s="589"/>
      <c r="Q763" s="589"/>
    </row>
    <row r="764" spans="2:17" x14ac:dyDescent="0.3">
      <c r="B764" s="586"/>
      <c r="C764" s="421"/>
      <c r="D764" s="421"/>
      <c r="E764" s="500"/>
      <c r="F764" s="500"/>
      <c r="H764" s="500"/>
      <c r="I764" s="500"/>
      <c r="J764" s="500"/>
      <c r="K764" s="589"/>
      <c r="L764" s="589"/>
      <c r="M764" s="589"/>
      <c r="N764" s="594"/>
      <c r="O764" s="589"/>
      <c r="P764" s="589"/>
      <c r="Q764" s="589"/>
    </row>
    <row r="765" spans="2:17" x14ac:dyDescent="0.3">
      <c r="B765" s="586"/>
      <c r="C765" s="421"/>
      <c r="D765" s="421"/>
      <c r="E765" s="500"/>
      <c r="F765" s="500"/>
      <c r="H765" s="500"/>
      <c r="I765" s="500"/>
      <c r="J765" s="500"/>
      <c r="K765" s="589"/>
      <c r="L765" s="589"/>
      <c r="M765" s="589"/>
      <c r="N765" s="594"/>
      <c r="O765" s="589"/>
      <c r="P765" s="589"/>
      <c r="Q765" s="589"/>
    </row>
    <row r="766" spans="2:17" x14ac:dyDescent="0.3">
      <c r="B766" s="586"/>
      <c r="C766" s="421"/>
      <c r="D766" s="421"/>
      <c r="E766" s="500"/>
      <c r="F766" s="500"/>
      <c r="H766" s="500"/>
      <c r="I766" s="500"/>
      <c r="J766" s="500"/>
      <c r="K766" s="589"/>
      <c r="L766" s="589"/>
      <c r="M766" s="589"/>
      <c r="N766" s="594"/>
      <c r="O766" s="589"/>
      <c r="P766" s="589"/>
      <c r="Q766" s="589"/>
    </row>
    <row r="767" spans="2:17" x14ac:dyDescent="0.3">
      <c r="B767" s="586"/>
      <c r="C767" s="421"/>
      <c r="D767" s="421"/>
      <c r="E767" s="500"/>
      <c r="F767" s="500"/>
      <c r="H767" s="500"/>
      <c r="I767" s="500"/>
      <c r="J767" s="500"/>
      <c r="K767" s="589"/>
      <c r="L767" s="589"/>
      <c r="M767" s="589"/>
      <c r="N767" s="594"/>
      <c r="O767" s="589"/>
      <c r="P767" s="589"/>
      <c r="Q767" s="589"/>
    </row>
    <row r="768" spans="2:17" x14ac:dyDescent="0.3">
      <c r="B768" s="586"/>
      <c r="C768" s="421"/>
      <c r="D768" s="421"/>
      <c r="E768" s="500"/>
      <c r="F768" s="500"/>
      <c r="H768" s="500"/>
      <c r="I768" s="500"/>
      <c r="J768" s="500"/>
      <c r="K768" s="589"/>
      <c r="L768" s="589"/>
      <c r="M768" s="589"/>
      <c r="N768" s="594"/>
      <c r="O768" s="589"/>
      <c r="P768" s="589"/>
      <c r="Q768" s="589"/>
    </row>
    <row r="769" spans="2:17" x14ac:dyDescent="0.3">
      <c r="B769" s="586"/>
      <c r="C769" s="421"/>
      <c r="D769" s="421"/>
      <c r="E769" s="500"/>
      <c r="F769" s="500"/>
      <c r="H769" s="500"/>
      <c r="I769" s="500"/>
      <c r="J769" s="500"/>
      <c r="K769" s="589"/>
      <c r="L769" s="589"/>
      <c r="M769" s="589"/>
      <c r="N769" s="594"/>
      <c r="O769" s="589"/>
      <c r="P769" s="589"/>
      <c r="Q769" s="589"/>
    </row>
    <row r="770" spans="2:17" x14ac:dyDescent="0.3">
      <c r="B770" s="586"/>
      <c r="C770" s="421"/>
      <c r="D770" s="421"/>
      <c r="E770" s="500"/>
      <c r="F770" s="500"/>
      <c r="H770" s="500"/>
      <c r="I770" s="500"/>
      <c r="J770" s="500"/>
      <c r="K770" s="589"/>
      <c r="L770" s="589"/>
      <c r="M770" s="589"/>
      <c r="N770" s="594"/>
      <c r="O770" s="589"/>
      <c r="P770" s="589"/>
      <c r="Q770" s="589"/>
    </row>
    <row r="771" spans="2:17" x14ac:dyDescent="0.3">
      <c r="B771" s="586"/>
      <c r="C771" s="421"/>
      <c r="D771" s="421"/>
      <c r="E771" s="500"/>
      <c r="F771" s="500"/>
      <c r="H771" s="500"/>
      <c r="I771" s="500"/>
      <c r="J771" s="500"/>
      <c r="K771" s="589"/>
      <c r="L771" s="589"/>
      <c r="M771" s="589"/>
      <c r="N771" s="594"/>
      <c r="O771" s="589"/>
      <c r="P771" s="589"/>
      <c r="Q771" s="589"/>
    </row>
    <row r="772" spans="2:17" x14ac:dyDescent="0.3">
      <c r="B772" s="586"/>
      <c r="C772" s="421"/>
      <c r="D772" s="421"/>
      <c r="E772" s="500"/>
      <c r="F772" s="500"/>
      <c r="H772" s="500"/>
      <c r="I772" s="500"/>
      <c r="J772" s="500"/>
      <c r="K772" s="589"/>
      <c r="L772" s="589"/>
      <c r="M772" s="589"/>
      <c r="N772" s="594"/>
      <c r="O772" s="589"/>
      <c r="P772" s="589"/>
      <c r="Q772" s="589"/>
    </row>
    <row r="773" spans="2:17" x14ac:dyDescent="0.3">
      <c r="B773" s="586"/>
      <c r="C773" s="421"/>
      <c r="D773" s="421"/>
      <c r="E773" s="500"/>
      <c r="F773" s="500"/>
      <c r="H773" s="500"/>
      <c r="I773" s="500"/>
      <c r="J773" s="500"/>
      <c r="K773" s="589"/>
      <c r="L773" s="589"/>
      <c r="M773" s="589"/>
      <c r="N773" s="594"/>
      <c r="O773" s="589"/>
      <c r="P773" s="589"/>
      <c r="Q773" s="589"/>
    </row>
    <row r="774" spans="2:17" x14ac:dyDescent="0.3">
      <c r="B774" s="586"/>
      <c r="C774" s="421"/>
      <c r="D774" s="421"/>
      <c r="E774" s="500"/>
      <c r="F774" s="500"/>
      <c r="H774" s="500"/>
      <c r="I774" s="500"/>
      <c r="J774" s="500"/>
      <c r="K774" s="589"/>
      <c r="L774" s="589"/>
      <c r="M774" s="589"/>
      <c r="N774" s="594"/>
      <c r="O774" s="589"/>
      <c r="P774" s="589"/>
      <c r="Q774" s="589"/>
    </row>
    <row r="775" spans="2:17" x14ac:dyDescent="0.3">
      <c r="B775" s="586"/>
      <c r="C775" s="421"/>
      <c r="D775" s="421"/>
      <c r="E775" s="500"/>
      <c r="F775" s="500"/>
      <c r="H775" s="500"/>
      <c r="I775" s="500"/>
      <c r="J775" s="500"/>
      <c r="K775" s="589"/>
      <c r="L775" s="589"/>
      <c r="M775" s="589"/>
      <c r="N775" s="594"/>
      <c r="O775" s="589"/>
      <c r="P775" s="589"/>
      <c r="Q775" s="589"/>
    </row>
    <row r="776" spans="2:17" x14ac:dyDescent="0.3">
      <c r="B776" s="586"/>
      <c r="C776" s="421"/>
      <c r="D776" s="421"/>
      <c r="E776" s="500"/>
      <c r="F776" s="500"/>
      <c r="H776" s="500"/>
      <c r="I776" s="500"/>
      <c r="J776" s="500"/>
      <c r="K776" s="589"/>
      <c r="L776" s="589"/>
      <c r="M776" s="589"/>
      <c r="N776" s="594"/>
      <c r="O776" s="589"/>
      <c r="P776" s="589"/>
      <c r="Q776" s="589"/>
    </row>
    <row r="777" spans="2:17" x14ac:dyDescent="0.3">
      <c r="B777" s="586"/>
      <c r="C777" s="421"/>
      <c r="D777" s="421"/>
      <c r="E777" s="500"/>
      <c r="F777" s="500"/>
      <c r="H777" s="500"/>
      <c r="I777" s="500"/>
      <c r="J777" s="500"/>
      <c r="K777" s="589"/>
      <c r="L777" s="589"/>
      <c r="M777" s="589"/>
      <c r="N777" s="594"/>
      <c r="O777" s="589"/>
      <c r="P777" s="589"/>
      <c r="Q777" s="589"/>
    </row>
    <row r="778" spans="2:17" x14ac:dyDescent="0.3">
      <c r="B778" s="586"/>
      <c r="C778" s="421"/>
      <c r="D778" s="421"/>
      <c r="E778" s="500"/>
      <c r="F778" s="500"/>
      <c r="H778" s="500"/>
      <c r="I778" s="500"/>
      <c r="J778" s="500"/>
      <c r="K778" s="589"/>
      <c r="L778" s="589"/>
      <c r="M778" s="589"/>
      <c r="N778" s="594"/>
      <c r="O778" s="589"/>
      <c r="P778" s="589"/>
      <c r="Q778" s="589"/>
    </row>
    <row r="779" spans="2:17" x14ac:dyDescent="0.3">
      <c r="B779" s="586"/>
      <c r="C779" s="421"/>
      <c r="D779" s="421"/>
      <c r="E779" s="500"/>
      <c r="F779" s="500"/>
      <c r="H779" s="500"/>
      <c r="I779" s="500"/>
      <c r="J779" s="500"/>
      <c r="K779" s="589"/>
      <c r="L779" s="589"/>
      <c r="M779" s="589"/>
      <c r="N779" s="594"/>
      <c r="O779" s="589"/>
      <c r="P779" s="589"/>
      <c r="Q779" s="589"/>
    </row>
    <row r="780" spans="2:17" x14ac:dyDescent="0.3">
      <c r="B780" s="586"/>
      <c r="C780" s="421"/>
      <c r="D780" s="421"/>
      <c r="E780" s="500"/>
      <c r="F780" s="500"/>
      <c r="H780" s="500"/>
      <c r="I780" s="500"/>
      <c r="J780" s="500"/>
      <c r="K780" s="589"/>
      <c r="L780" s="589"/>
      <c r="M780" s="589"/>
      <c r="N780" s="594"/>
      <c r="O780" s="589"/>
      <c r="P780" s="589"/>
      <c r="Q780" s="589"/>
    </row>
    <row r="781" spans="2:17" x14ac:dyDescent="0.3">
      <c r="B781" s="586"/>
      <c r="C781" s="421"/>
      <c r="D781" s="421"/>
      <c r="E781" s="500"/>
      <c r="F781" s="500"/>
      <c r="H781" s="500"/>
      <c r="I781" s="500"/>
      <c r="J781" s="500"/>
      <c r="K781" s="589"/>
      <c r="L781" s="589"/>
      <c r="M781" s="589"/>
      <c r="N781" s="594"/>
      <c r="O781" s="589"/>
      <c r="P781" s="589"/>
      <c r="Q781" s="589"/>
    </row>
    <row r="782" spans="2:17" x14ac:dyDescent="0.3">
      <c r="B782" s="586"/>
      <c r="C782" s="421"/>
      <c r="D782" s="421"/>
      <c r="E782" s="500"/>
      <c r="F782" s="500"/>
      <c r="H782" s="500"/>
      <c r="I782" s="500"/>
      <c r="J782" s="500"/>
      <c r="K782" s="589"/>
      <c r="L782" s="589"/>
      <c r="M782" s="589"/>
      <c r="N782" s="594"/>
      <c r="O782" s="589"/>
      <c r="P782" s="589"/>
      <c r="Q782" s="589"/>
    </row>
    <row r="783" spans="2:17" x14ac:dyDescent="0.3">
      <c r="B783" s="586"/>
      <c r="C783" s="421"/>
      <c r="D783" s="421"/>
      <c r="E783" s="500"/>
      <c r="F783" s="500"/>
      <c r="H783" s="500"/>
      <c r="I783" s="500"/>
      <c r="J783" s="500"/>
      <c r="K783" s="589"/>
      <c r="L783" s="589"/>
      <c r="M783" s="589"/>
      <c r="N783" s="594"/>
      <c r="O783" s="589"/>
      <c r="P783" s="589"/>
      <c r="Q783" s="589"/>
    </row>
    <row r="784" spans="2:17" x14ac:dyDescent="0.3">
      <c r="B784" s="586"/>
      <c r="C784" s="421"/>
      <c r="D784" s="421"/>
      <c r="E784" s="500"/>
      <c r="F784" s="500"/>
      <c r="H784" s="500"/>
      <c r="I784" s="500"/>
      <c r="J784" s="500"/>
      <c r="K784" s="589"/>
      <c r="L784" s="589"/>
      <c r="M784" s="589"/>
      <c r="N784" s="594"/>
      <c r="O784" s="589"/>
      <c r="P784" s="589"/>
      <c r="Q784" s="589"/>
    </row>
    <row r="785" spans="2:17" x14ac:dyDescent="0.3">
      <c r="B785" s="586"/>
      <c r="C785" s="421"/>
      <c r="D785" s="421"/>
      <c r="E785" s="500"/>
      <c r="F785" s="500"/>
      <c r="H785" s="500"/>
      <c r="I785" s="500"/>
      <c r="J785" s="500"/>
      <c r="K785" s="589"/>
      <c r="L785" s="589"/>
      <c r="M785" s="589"/>
      <c r="N785" s="594"/>
      <c r="O785" s="589"/>
      <c r="P785" s="589"/>
      <c r="Q785" s="589"/>
    </row>
    <row r="786" spans="2:17" x14ac:dyDescent="0.3">
      <c r="B786" s="586"/>
      <c r="C786" s="421"/>
      <c r="D786" s="421"/>
      <c r="E786" s="500"/>
      <c r="F786" s="500"/>
      <c r="H786" s="500"/>
      <c r="I786" s="500"/>
      <c r="J786" s="500"/>
      <c r="K786" s="589"/>
      <c r="L786" s="589"/>
      <c r="M786" s="589"/>
      <c r="N786" s="594"/>
      <c r="O786" s="589"/>
      <c r="P786" s="589"/>
      <c r="Q786" s="589"/>
    </row>
    <row r="787" spans="2:17" x14ac:dyDescent="0.3">
      <c r="B787" s="586"/>
      <c r="C787" s="421"/>
      <c r="D787" s="421"/>
      <c r="E787" s="500"/>
      <c r="F787" s="500"/>
      <c r="H787" s="500"/>
      <c r="I787" s="500"/>
      <c r="J787" s="500"/>
      <c r="K787" s="589"/>
      <c r="L787" s="589"/>
      <c r="M787" s="589"/>
      <c r="N787" s="594"/>
      <c r="O787" s="589"/>
      <c r="P787" s="589"/>
      <c r="Q787" s="589"/>
    </row>
    <row r="788" spans="2:17" x14ac:dyDescent="0.3">
      <c r="B788" s="586"/>
      <c r="C788" s="421"/>
      <c r="D788" s="421"/>
      <c r="E788" s="500"/>
      <c r="F788" s="500"/>
      <c r="H788" s="500"/>
      <c r="I788" s="500"/>
      <c r="J788" s="500"/>
      <c r="K788" s="589"/>
      <c r="L788" s="589"/>
      <c r="M788" s="589"/>
      <c r="N788" s="594"/>
      <c r="O788" s="589"/>
      <c r="P788" s="589"/>
      <c r="Q788" s="589"/>
    </row>
    <row r="789" spans="2:17" x14ac:dyDescent="0.3">
      <c r="B789" s="586"/>
      <c r="C789" s="421"/>
      <c r="D789" s="421"/>
      <c r="E789" s="500"/>
      <c r="F789" s="500"/>
      <c r="H789" s="500"/>
      <c r="I789" s="500"/>
      <c r="J789" s="500"/>
      <c r="K789" s="589"/>
      <c r="L789" s="589"/>
      <c r="M789" s="589"/>
      <c r="N789" s="594"/>
      <c r="O789" s="589"/>
      <c r="P789" s="589"/>
      <c r="Q789" s="589"/>
    </row>
    <row r="790" spans="2:17" x14ac:dyDescent="0.3">
      <c r="B790" s="586"/>
      <c r="C790" s="421"/>
      <c r="D790" s="421"/>
      <c r="E790" s="500"/>
      <c r="F790" s="500"/>
      <c r="H790" s="500"/>
      <c r="I790" s="500"/>
      <c r="J790" s="500"/>
      <c r="K790" s="589"/>
      <c r="L790" s="589"/>
      <c r="M790" s="589"/>
      <c r="N790" s="594"/>
      <c r="O790" s="589"/>
      <c r="P790" s="589"/>
      <c r="Q790" s="589"/>
    </row>
    <row r="791" spans="2:17" x14ac:dyDescent="0.3">
      <c r="B791" s="586"/>
      <c r="C791" s="421"/>
      <c r="D791" s="421"/>
      <c r="E791" s="500"/>
      <c r="F791" s="500"/>
      <c r="H791" s="500"/>
      <c r="I791" s="500"/>
      <c r="J791" s="500"/>
      <c r="K791" s="589"/>
      <c r="L791" s="589"/>
      <c r="M791" s="589"/>
      <c r="N791" s="594"/>
      <c r="O791" s="589"/>
      <c r="P791" s="589"/>
      <c r="Q791" s="589"/>
    </row>
    <row r="792" spans="2:17" x14ac:dyDescent="0.3">
      <c r="B792" s="586"/>
      <c r="C792" s="421"/>
      <c r="D792" s="421"/>
      <c r="E792" s="500"/>
      <c r="F792" s="500"/>
      <c r="H792" s="500"/>
      <c r="I792" s="500"/>
      <c r="J792" s="500"/>
      <c r="K792" s="589"/>
      <c r="L792" s="589"/>
      <c r="M792" s="589"/>
      <c r="N792" s="594"/>
      <c r="O792" s="589"/>
      <c r="P792" s="589"/>
      <c r="Q792" s="589"/>
    </row>
    <row r="793" spans="2:17" x14ac:dyDescent="0.3">
      <c r="B793" s="586"/>
      <c r="C793" s="421"/>
      <c r="D793" s="421"/>
      <c r="E793" s="500"/>
      <c r="F793" s="500"/>
      <c r="H793" s="500"/>
      <c r="I793" s="500"/>
      <c r="J793" s="500"/>
      <c r="K793" s="589"/>
      <c r="L793" s="589"/>
      <c r="M793" s="589"/>
      <c r="N793" s="594"/>
      <c r="O793" s="589"/>
      <c r="P793" s="589"/>
      <c r="Q793" s="589"/>
    </row>
    <row r="794" spans="2:17" x14ac:dyDescent="0.3">
      <c r="B794" s="586"/>
      <c r="C794" s="421"/>
      <c r="D794" s="421"/>
      <c r="E794" s="500"/>
      <c r="F794" s="500"/>
      <c r="H794" s="500"/>
      <c r="I794" s="500"/>
      <c r="J794" s="500"/>
      <c r="K794" s="589"/>
      <c r="L794" s="589"/>
      <c r="M794" s="589"/>
      <c r="N794" s="594"/>
      <c r="O794" s="589"/>
      <c r="P794" s="589"/>
      <c r="Q794" s="589"/>
    </row>
    <row r="795" spans="2:17" x14ac:dyDescent="0.3">
      <c r="B795" s="586"/>
      <c r="C795" s="421"/>
      <c r="D795" s="421"/>
      <c r="E795" s="500"/>
      <c r="F795" s="500"/>
      <c r="H795" s="500"/>
      <c r="I795" s="500"/>
      <c r="J795" s="500"/>
      <c r="K795" s="589"/>
      <c r="L795" s="589"/>
      <c r="M795" s="589"/>
      <c r="N795" s="594"/>
      <c r="O795" s="589"/>
      <c r="P795" s="589"/>
      <c r="Q795" s="589"/>
    </row>
    <row r="796" spans="2:17" x14ac:dyDescent="0.3">
      <c r="B796" s="586"/>
      <c r="C796" s="421"/>
      <c r="D796" s="421"/>
      <c r="E796" s="500"/>
      <c r="F796" s="500"/>
      <c r="H796" s="500"/>
      <c r="I796" s="500"/>
      <c r="J796" s="500"/>
      <c r="K796" s="589"/>
      <c r="L796" s="589"/>
      <c r="M796" s="589"/>
      <c r="N796" s="594"/>
      <c r="O796" s="589"/>
      <c r="P796" s="589"/>
      <c r="Q796" s="589"/>
    </row>
    <row r="797" spans="2:17" x14ac:dyDescent="0.3">
      <c r="B797" s="586"/>
      <c r="C797" s="421"/>
      <c r="D797" s="421"/>
      <c r="E797" s="500"/>
      <c r="F797" s="500"/>
      <c r="H797" s="500"/>
      <c r="I797" s="500"/>
      <c r="J797" s="500"/>
      <c r="K797" s="589"/>
      <c r="L797" s="589"/>
      <c r="M797" s="589"/>
      <c r="N797" s="594"/>
      <c r="O797" s="589"/>
      <c r="P797" s="589"/>
      <c r="Q797" s="589"/>
    </row>
    <row r="798" spans="2:17" x14ac:dyDescent="0.3">
      <c r="B798" s="586"/>
      <c r="C798" s="421"/>
      <c r="D798" s="421"/>
      <c r="E798" s="500"/>
      <c r="F798" s="500"/>
      <c r="H798" s="500"/>
      <c r="I798" s="500"/>
      <c r="J798" s="500"/>
      <c r="K798" s="589"/>
      <c r="L798" s="589"/>
      <c r="M798" s="589"/>
      <c r="N798" s="594"/>
      <c r="O798" s="589"/>
      <c r="P798" s="589"/>
      <c r="Q798" s="589"/>
    </row>
    <row r="799" spans="2:17" x14ac:dyDescent="0.3">
      <c r="B799" s="586"/>
      <c r="C799" s="421"/>
      <c r="D799" s="421"/>
      <c r="E799" s="500"/>
      <c r="F799" s="500"/>
      <c r="H799" s="500"/>
      <c r="I799" s="500"/>
      <c r="J799" s="500"/>
      <c r="K799" s="589"/>
      <c r="L799" s="589"/>
      <c r="M799" s="589"/>
      <c r="N799" s="594"/>
      <c r="O799" s="589"/>
      <c r="P799" s="589"/>
      <c r="Q799" s="589"/>
    </row>
    <row r="800" spans="2:17" x14ac:dyDescent="0.3">
      <c r="B800" s="586"/>
      <c r="C800" s="421"/>
      <c r="D800" s="421"/>
      <c r="E800" s="500"/>
      <c r="F800" s="500"/>
      <c r="H800" s="500"/>
      <c r="I800" s="500"/>
      <c r="J800" s="500"/>
      <c r="K800" s="589"/>
      <c r="L800" s="589"/>
      <c r="M800" s="589"/>
      <c r="N800" s="594"/>
      <c r="O800" s="589"/>
      <c r="P800" s="589"/>
      <c r="Q800" s="589"/>
    </row>
    <row r="801" spans="2:17" x14ac:dyDescent="0.3">
      <c r="B801" s="586"/>
      <c r="C801" s="421"/>
      <c r="D801" s="421"/>
      <c r="E801" s="500"/>
      <c r="F801" s="500"/>
      <c r="H801" s="500"/>
      <c r="I801" s="500"/>
      <c r="J801" s="500"/>
      <c r="K801" s="589"/>
      <c r="L801" s="589"/>
      <c r="M801" s="589"/>
      <c r="N801" s="594"/>
      <c r="O801" s="589"/>
      <c r="P801" s="589"/>
      <c r="Q801" s="589"/>
    </row>
    <row r="802" spans="2:17" x14ac:dyDescent="0.3">
      <c r="B802" s="586"/>
      <c r="C802" s="421"/>
      <c r="D802" s="421"/>
      <c r="E802" s="500"/>
      <c r="F802" s="500"/>
      <c r="H802" s="500"/>
      <c r="I802" s="500"/>
      <c r="J802" s="500"/>
      <c r="K802" s="589"/>
      <c r="L802" s="589"/>
      <c r="M802" s="589"/>
      <c r="N802" s="594"/>
      <c r="O802" s="589"/>
      <c r="P802" s="589"/>
      <c r="Q802" s="589"/>
    </row>
    <row r="803" spans="2:17" x14ac:dyDescent="0.3">
      <c r="B803" s="586"/>
      <c r="C803" s="421"/>
      <c r="D803" s="421"/>
      <c r="E803" s="500"/>
      <c r="F803" s="500"/>
      <c r="H803" s="500"/>
      <c r="I803" s="500"/>
      <c r="J803" s="500"/>
      <c r="K803" s="589"/>
      <c r="L803" s="589"/>
      <c r="M803" s="589"/>
      <c r="N803" s="594"/>
      <c r="O803" s="589"/>
      <c r="P803" s="589"/>
      <c r="Q803" s="589"/>
    </row>
    <row r="804" spans="2:17" x14ac:dyDescent="0.3">
      <c r="B804" s="586"/>
      <c r="C804" s="421"/>
      <c r="D804" s="421"/>
      <c r="E804" s="500"/>
      <c r="F804" s="500"/>
      <c r="H804" s="500"/>
      <c r="I804" s="500"/>
      <c r="J804" s="500"/>
      <c r="K804" s="589"/>
      <c r="L804" s="589"/>
      <c r="M804" s="589"/>
      <c r="N804" s="594"/>
      <c r="O804" s="589"/>
      <c r="P804" s="589"/>
      <c r="Q804" s="589"/>
    </row>
    <row r="805" spans="2:17" x14ac:dyDescent="0.3">
      <c r="B805" s="586"/>
      <c r="C805" s="421"/>
      <c r="D805" s="421"/>
      <c r="E805" s="500"/>
      <c r="F805" s="500"/>
      <c r="H805" s="500"/>
      <c r="I805" s="500"/>
      <c r="J805" s="500"/>
      <c r="K805" s="589"/>
      <c r="L805" s="589"/>
      <c r="M805" s="589"/>
      <c r="N805" s="594"/>
      <c r="O805" s="589"/>
      <c r="P805" s="589"/>
      <c r="Q805" s="589"/>
    </row>
    <row r="806" spans="2:17" x14ac:dyDescent="0.3">
      <c r="B806" s="586"/>
      <c r="C806" s="421"/>
      <c r="D806" s="421"/>
      <c r="E806" s="500"/>
      <c r="F806" s="500"/>
      <c r="H806" s="500"/>
      <c r="I806" s="500"/>
      <c r="J806" s="500"/>
      <c r="K806" s="589"/>
      <c r="L806" s="589"/>
      <c r="M806" s="589"/>
      <c r="N806" s="594"/>
      <c r="O806" s="589"/>
      <c r="P806" s="589"/>
      <c r="Q806" s="589"/>
    </row>
    <row r="807" spans="2:17" x14ac:dyDescent="0.3">
      <c r="B807" s="586"/>
      <c r="C807" s="421"/>
      <c r="D807" s="421"/>
      <c r="E807" s="500"/>
      <c r="F807" s="500"/>
      <c r="H807" s="500"/>
      <c r="I807" s="500"/>
      <c r="J807" s="500"/>
      <c r="K807" s="589"/>
      <c r="L807" s="589"/>
      <c r="M807" s="589"/>
      <c r="N807" s="594"/>
      <c r="O807" s="589"/>
      <c r="P807" s="589"/>
      <c r="Q807" s="589"/>
    </row>
    <row r="808" spans="2:17" x14ac:dyDescent="0.3">
      <c r="B808" s="586"/>
      <c r="C808" s="421"/>
      <c r="D808" s="421"/>
      <c r="E808" s="500"/>
      <c r="F808" s="500"/>
      <c r="H808" s="500"/>
      <c r="I808" s="500"/>
      <c r="J808" s="500"/>
      <c r="K808" s="589"/>
      <c r="L808" s="589"/>
      <c r="M808" s="589"/>
      <c r="N808" s="594"/>
      <c r="O808" s="589"/>
      <c r="P808" s="589"/>
      <c r="Q808" s="589"/>
    </row>
    <row r="809" spans="2:17" x14ac:dyDescent="0.3">
      <c r="B809" s="586"/>
      <c r="C809" s="421"/>
      <c r="D809" s="421"/>
      <c r="E809" s="500"/>
      <c r="F809" s="500"/>
      <c r="H809" s="500"/>
      <c r="I809" s="500"/>
      <c r="J809" s="500"/>
      <c r="K809" s="589"/>
      <c r="L809" s="589"/>
      <c r="M809" s="589"/>
      <c r="N809" s="594"/>
      <c r="O809" s="589"/>
      <c r="P809" s="589"/>
      <c r="Q809" s="589"/>
    </row>
    <row r="810" spans="2:17" x14ac:dyDescent="0.3">
      <c r="B810" s="586"/>
      <c r="C810" s="421"/>
      <c r="D810" s="421"/>
      <c r="E810" s="500"/>
      <c r="F810" s="500"/>
      <c r="H810" s="500"/>
      <c r="I810" s="500"/>
      <c r="J810" s="500"/>
      <c r="K810" s="589"/>
      <c r="L810" s="589"/>
      <c r="M810" s="589"/>
      <c r="N810" s="594"/>
      <c r="O810" s="589"/>
      <c r="P810" s="589"/>
      <c r="Q810" s="589"/>
    </row>
    <row r="811" spans="2:17" x14ac:dyDescent="0.3">
      <c r="B811" s="586"/>
      <c r="C811" s="421"/>
      <c r="D811" s="421"/>
      <c r="E811" s="500"/>
      <c r="F811" s="500"/>
      <c r="H811" s="500"/>
      <c r="I811" s="500"/>
      <c r="J811" s="500"/>
      <c r="K811" s="589"/>
      <c r="L811" s="589"/>
      <c r="M811" s="589"/>
      <c r="N811" s="594"/>
      <c r="O811" s="589"/>
      <c r="P811" s="589"/>
      <c r="Q811" s="589"/>
    </row>
    <row r="812" spans="2:17" x14ac:dyDescent="0.3">
      <c r="B812" s="586"/>
      <c r="C812" s="421"/>
      <c r="D812" s="421"/>
      <c r="E812" s="500"/>
      <c r="F812" s="500"/>
      <c r="H812" s="500"/>
      <c r="I812" s="500"/>
      <c r="J812" s="500"/>
      <c r="K812" s="589"/>
      <c r="L812" s="589"/>
      <c r="M812" s="589"/>
      <c r="N812" s="594"/>
      <c r="O812" s="589"/>
      <c r="P812" s="589"/>
      <c r="Q812" s="589"/>
    </row>
    <row r="813" spans="2:17" x14ac:dyDescent="0.3">
      <c r="B813" s="586"/>
      <c r="C813" s="421"/>
      <c r="D813" s="421"/>
      <c r="E813" s="500"/>
      <c r="F813" s="500"/>
      <c r="H813" s="500"/>
      <c r="I813" s="500"/>
      <c r="J813" s="500"/>
      <c r="K813" s="589"/>
      <c r="L813" s="589"/>
      <c r="M813" s="589"/>
      <c r="N813" s="594"/>
      <c r="O813" s="589"/>
      <c r="P813" s="589"/>
      <c r="Q813" s="589"/>
    </row>
    <row r="814" spans="2:17" x14ac:dyDescent="0.3">
      <c r="B814" s="586"/>
      <c r="C814" s="421"/>
      <c r="D814" s="421"/>
      <c r="E814" s="500"/>
      <c r="F814" s="500"/>
      <c r="H814" s="500"/>
      <c r="I814" s="500"/>
      <c r="J814" s="500"/>
      <c r="K814" s="589"/>
      <c r="L814" s="589"/>
      <c r="M814" s="589"/>
      <c r="N814" s="594"/>
      <c r="O814" s="589"/>
      <c r="P814" s="589"/>
      <c r="Q814" s="589"/>
    </row>
    <row r="815" spans="2:17" x14ac:dyDescent="0.3">
      <c r="B815" s="586"/>
      <c r="C815" s="421"/>
      <c r="D815" s="421"/>
      <c r="E815" s="500"/>
      <c r="F815" s="500"/>
      <c r="H815" s="500"/>
      <c r="I815" s="500"/>
      <c r="J815" s="500"/>
      <c r="K815" s="589"/>
      <c r="L815" s="589"/>
      <c r="M815" s="589"/>
      <c r="N815" s="594"/>
      <c r="O815" s="589"/>
      <c r="P815" s="589"/>
      <c r="Q815" s="589"/>
    </row>
    <row r="816" spans="2:17" x14ac:dyDescent="0.3">
      <c r="B816" s="586"/>
      <c r="C816" s="421"/>
      <c r="D816" s="421"/>
      <c r="E816" s="500"/>
      <c r="F816" s="500"/>
      <c r="H816" s="500"/>
      <c r="I816" s="500"/>
      <c r="J816" s="500"/>
      <c r="K816" s="589"/>
      <c r="L816" s="589"/>
      <c r="M816" s="589"/>
      <c r="N816" s="594"/>
      <c r="O816" s="589"/>
      <c r="P816" s="589"/>
      <c r="Q816" s="589"/>
    </row>
    <row r="817" spans="2:17" x14ac:dyDescent="0.3">
      <c r="B817" s="586"/>
      <c r="C817" s="421"/>
      <c r="D817" s="421"/>
      <c r="E817" s="500"/>
      <c r="F817" s="500"/>
      <c r="H817" s="500"/>
      <c r="I817" s="500"/>
      <c r="J817" s="500"/>
      <c r="K817" s="589"/>
      <c r="L817" s="589"/>
      <c r="M817" s="589"/>
      <c r="N817" s="594"/>
      <c r="O817" s="589"/>
      <c r="P817" s="589"/>
      <c r="Q817" s="589"/>
    </row>
    <row r="818" spans="2:17" x14ac:dyDescent="0.3">
      <c r="B818" s="586"/>
      <c r="C818" s="421"/>
      <c r="D818" s="421"/>
      <c r="E818" s="500"/>
      <c r="F818" s="500"/>
      <c r="H818" s="500"/>
      <c r="I818" s="500"/>
      <c r="J818" s="500"/>
      <c r="K818" s="589"/>
      <c r="L818" s="589"/>
      <c r="M818" s="589"/>
      <c r="N818" s="594"/>
      <c r="O818" s="589"/>
      <c r="P818" s="589"/>
      <c r="Q818" s="589"/>
    </row>
    <row r="819" spans="2:17" x14ac:dyDescent="0.3">
      <c r="B819" s="586"/>
      <c r="C819" s="421"/>
      <c r="D819" s="421"/>
      <c r="E819" s="500"/>
      <c r="F819" s="500"/>
      <c r="H819" s="500"/>
      <c r="I819" s="500"/>
      <c r="J819" s="500"/>
      <c r="K819" s="589"/>
      <c r="L819" s="589"/>
      <c r="M819" s="589"/>
      <c r="N819" s="594"/>
      <c r="O819" s="589"/>
      <c r="P819" s="589"/>
      <c r="Q819" s="589"/>
    </row>
    <row r="820" spans="2:17" x14ac:dyDescent="0.3">
      <c r="B820" s="586"/>
      <c r="C820" s="421"/>
      <c r="D820" s="421"/>
      <c r="E820" s="500"/>
      <c r="F820" s="500"/>
      <c r="H820" s="500"/>
      <c r="I820" s="500"/>
      <c r="J820" s="500"/>
      <c r="K820" s="589"/>
      <c r="L820" s="589"/>
      <c r="M820" s="589"/>
      <c r="N820" s="594"/>
      <c r="O820" s="589"/>
      <c r="P820" s="589"/>
      <c r="Q820" s="589"/>
    </row>
    <row r="821" spans="2:17" x14ac:dyDescent="0.3">
      <c r="B821" s="586"/>
      <c r="C821" s="421"/>
      <c r="D821" s="421"/>
      <c r="E821" s="500"/>
      <c r="F821" s="500"/>
      <c r="H821" s="500"/>
      <c r="I821" s="500"/>
      <c r="J821" s="500"/>
      <c r="K821" s="589"/>
      <c r="L821" s="589"/>
      <c r="M821" s="589"/>
      <c r="N821" s="594"/>
      <c r="O821" s="589"/>
      <c r="P821" s="589"/>
      <c r="Q821" s="589"/>
    </row>
    <row r="822" spans="2:17" x14ac:dyDescent="0.3">
      <c r="B822" s="586"/>
      <c r="C822" s="421"/>
      <c r="D822" s="421"/>
      <c r="E822" s="500"/>
      <c r="F822" s="500"/>
      <c r="H822" s="500"/>
      <c r="I822" s="500"/>
      <c r="J822" s="500"/>
      <c r="K822" s="589"/>
      <c r="L822" s="589"/>
      <c r="M822" s="589"/>
      <c r="N822" s="594"/>
      <c r="O822" s="589"/>
      <c r="P822" s="589"/>
      <c r="Q822" s="589"/>
    </row>
    <row r="823" spans="2:17" x14ac:dyDescent="0.3">
      <c r="B823" s="586"/>
      <c r="C823" s="421"/>
      <c r="D823" s="421"/>
      <c r="E823" s="500"/>
      <c r="F823" s="500"/>
      <c r="H823" s="500"/>
      <c r="I823" s="500"/>
      <c r="J823" s="500"/>
      <c r="K823" s="589"/>
      <c r="L823" s="589"/>
      <c r="M823" s="589"/>
      <c r="N823" s="594"/>
      <c r="O823" s="589"/>
      <c r="P823" s="589"/>
      <c r="Q823" s="589"/>
    </row>
    <row r="824" spans="2:17" x14ac:dyDescent="0.3">
      <c r="B824" s="586"/>
      <c r="C824" s="421"/>
      <c r="D824" s="421"/>
      <c r="E824" s="500"/>
      <c r="F824" s="500"/>
      <c r="H824" s="500"/>
      <c r="I824" s="500"/>
      <c r="J824" s="500"/>
      <c r="K824" s="589"/>
      <c r="L824" s="589"/>
      <c r="M824" s="589"/>
      <c r="N824" s="594"/>
      <c r="O824" s="589"/>
      <c r="P824" s="589"/>
      <c r="Q824" s="589"/>
    </row>
    <row r="825" spans="2:17" x14ac:dyDescent="0.3">
      <c r="B825" s="586"/>
      <c r="C825" s="421"/>
      <c r="D825" s="421"/>
      <c r="E825" s="500"/>
      <c r="F825" s="500"/>
      <c r="H825" s="500"/>
      <c r="I825" s="500"/>
      <c r="J825" s="500"/>
      <c r="K825" s="589"/>
      <c r="L825" s="589"/>
      <c r="M825" s="589"/>
      <c r="N825" s="594"/>
      <c r="O825" s="589"/>
      <c r="P825" s="589"/>
      <c r="Q825" s="589"/>
    </row>
    <row r="826" spans="2:17" x14ac:dyDescent="0.3">
      <c r="B826" s="586"/>
      <c r="C826" s="421"/>
      <c r="D826" s="421"/>
      <c r="E826" s="500"/>
      <c r="F826" s="500"/>
      <c r="H826" s="500"/>
      <c r="I826" s="500"/>
      <c r="J826" s="500"/>
      <c r="K826" s="589"/>
      <c r="L826" s="589"/>
      <c r="M826" s="589"/>
      <c r="N826" s="594"/>
      <c r="O826" s="589"/>
      <c r="P826" s="589"/>
      <c r="Q826" s="589"/>
    </row>
    <row r="827" spans="2:17" x14ac:dyDescent="0.3">
      <c r="B827" s="586"/>
      <c r="C827" s="421"/>
      <c r="D827" s="421"/>
      <c r="E827" s="500"/>
      <c r="F827" s="500"/>
      <c r="H827" s="500"/>
      <c r="I827" s="500"/>
      <c r="J827" s="500"/>
      <c r="K827" s="589"/>
      <c r="L827" s="589"/>
      <c r="M827" s="589"/>
      <c r="N827" s="594"/>
      <c r="O827" s="589"/>
      <c r="P827" s="589"/>
      <c r="Q827" s="589"/>
    </row>
    <row r="828" spans="2:17" x14ac:dyDescent="0.3">
      <c r="B828" s="586"/>
      <c r="C828" s="421"/>
      <c r="D828" s="421"/>
      <c r="E828" s="500"/>
      <c r="F828" s="500"/>
      <c r="H828" s="500"/>
      <c r="I828" s="500"/>
      <c r="J828" s="500"/>
      <c r="K828" s="589"/>
      <c r="L828" s="589"/>
      <c r="M828" s="589"/>
      <c r="N828" s="594"/>
      <c r="O828" s="589"/>
      <c r="P828" s="589"/>
      <c r="Q828" s="589"/>
    </row>
    <row r="829" spans="2:17" x14ac:dyDescent="0.3">
      <c r="B829" s="586"/>
      <c r="C829" s="421"/>
      <c r="D829" s="421"/>
      <c r="E829" s="500"/>
      <c r="F829" s="500"/>
      <c r="H829" s="500"/>
      <c r="I829" s="500"/>
      <c r="J829" s="500"/>
      <c r="K829" s="589"/>
      <c r="L829" s="589"/>
      <c r="M829" s="589"/>
      <c r="N829" s="594"/>
      <c r="O829" s="589"/>
      <c r="P829" s="589"/>
      <c r="Q829" s="589"/>
    </row>
    <row r="830" spans="2:17" x14ac:dyDescent="0.3">
      <c r="B830" s="586"/>
      <c r="C830" s="421"/>
      <c r="D830" s="421"/>
      <c r="E830" s="500"/>
      <c r="F830" s="500"/>
      <c r="H830" s="500"/>
      <c r="I830" s="500"/>
      <c r="J830" s="500"/>
      <c r="K830" s="589"/>
      <c r="L830" s="589"/>
      <c r="M830" s="589"/>
      <c r="N830" s="594"/>
      <c r="O830" s="589"/>
      <c r="P830" s="589"/>
      <c r="Q830" s="589"/>
    </row>
    <row r="831" spans="2:17" x14ac:dyDescent="0.3">
      <c r="B831" s="586"/>
      <c r="C831" s="421"/>
      <c r="D831" s="421"/>
      <c r="E831" s="500"/>
      <c r="F831" s="500"/>
      <c r="H831" s="500"/>
      <c r="I831" s="500"/>
      <c r="J831" s="500"/>
      <c r="K831" s="589"/>
      <c r="L831" s="589"/>
      <c r="M831" s="589"/>
      <c r="N831" s="594"/>
      <c r="O831" s="589"/>
      <c r="P831" s="589"/>
      <c r="Q831" s="589"/>
    </row>
    <row r="832" spans="2:17" x14ac:dyDescent="0.3">
      <c r="B832" s="586"/>
      <c r="C832" s="421"/>
      <c r="D832" s="421"/>
      <c r="E832" s="500"/>
      <c r="F832" s="500"/>
      <c r="H832" s="500"/>
      <c r="I832" s="500"/>
      <c r="J832" s="500"/>
      <c r="K832" s="589"/>
      <c r="L832" s="589"/>
      <c r="M832" s="589"/>
      <c r="N832" s="594"/>
      <c r="O832" s="589"/>
      <c r="P832" s="589"/>
      <c r="Q832" s="589"/>
    </row>
    <row r="833" spans="2:17" x14ac:dyDescent="0.3">
      <c r="B833" s="586"/>
      <c r="C833" s="421"/>
      <c r="D833" s="421"/>
      <c r="E833" s="500"/>
      <c r="F833" s="500"/>
      <c r="H833" s="500"/>
      <c r="I833" s="500"/>
      <c r="J833" s="500"/>
      <c r="K833" s="589"/>
      <c r="L833" s="589"/>
      <c r="M833" s="589"/>
      <c r="N833" s="594"/>
      <c r="O833" s="589"/>
      <c r="P833" s="589"/>
      <c r="Q833" s="589"/>
    </row>
    <row r="834" spans="2:17" x14ac:dyDescent="0.3">
      <c r="B834" s="586"/>
      <c r="C834" s="421"/>
      <c r="D834" s="421"/>
      <c r="E834" s="500"/>
      <c r="F834" s="500"/>
      <c r="H834" s="500"/>
      <c r="I834" s="500"/>
      <c r="J834" s="500"/>
      <c r="K834" s="589"/>
      <c r="L834" s="589"/>
      <c r="M834" s="589"/>
      <c r="N834" s="594"/>
      <c r="O834" s="589"/>
      <c r="P834" s="589"/>
      <c r="Q834" s="589"/>
    </row>
    <row r="835" spans="2:17" x14ac:dyDescent="0.3">
      <c r="B835" s="586"/>
      <c r="C835" s="421"/>
      <c r="D835" s="421"/>
      <c r="E835" s="500"/>
      <c r="F835" s="500"/>
      <c r="H835" s="500"/>
      <c r="I835" s="500"/>
      <c r="J835" s="500"/>
      <c r="K835" s="589"/>
      <c r="L835" s="589"/>
      <c r="M835" s="589"/>
      <c r="N835" s="594"/>
      <c r="O835" s="589"/>
      <c r="P835" s="589"/>
      <c r="Q835" s="589"/>
    </row>
    <row r="836" spans="2:17" x14ac:dyDescent="0.3">
      <c r="B836" s="586"/>
      <c r="C836" s="421"/>
      <c r="D836" s="421"/>
      <c r="E836" s="500"/>
      <c r="F836" s="500"/>
      <c r="H836" s="500"/>
      <c r="I836" s="500"/>
      <c r="J836" s="500"/>
      <c r="K836" s="589"/>
      <c r="L836" s="589"/>
      <c r="M836" s="589"/>
      <c r="N836" s="594"/>
      <c r="O836" s="589"/>
      <c r="P836" s="589"/>
      <c r="Q836" s="589"/>
    </row>
    <row r="837" spans="2:17" x14ac:dyDescent="0.3">
      <c r="B837" s="586"/>
      <c r="C837" s="421"/>
      <c r="D837" s="421"/>
      <c r="E837" s="500"/>
      <c r="F837" s="500"/>
      <c r="H837" s="500"/>
      <c r="I837" s="500"/>
      <c r="J837" s="500"/>
      <c r="K837" s="589"/>
      <c r="L837" s="589"/>
      <c r="M837" s="589"/>
      <c r="N837" s="594"/>
      <c r="O837" s="589"/>
      <c r="P837" s="589"/>
      <c r="Q837" s="589"/>
    </row>
    <row r="838" spans="2:17" x14ac:dyDescent="0.3">
      <c r="B838" s="586"/>
      <c r="C838" s="421"/>
      <c r="D838" s="421"/>
      <c r="E838" s="500"/>
      <c r="F838" s="500"/>
      <c r="H838" s="500"/>
      <c r="I838" s="500"/>
      <c r="J838" s="500"/>
      <c r="K838" s="589"/>
      <c r="L838" s="589"/>
      <c r="M838" s="589"/>
      <c r="N838" s="594"/>
      <c r="O838" s="589"/>
      <c r="P838" s="589"/>
      <c r="Q838" s="589"/>
    </row>
    <row r="839" spans="2:17" x14ac:dyDescent="0.3">
      <c r="B839" s="586"/>
      <c r="C839" s="421"/>
      <c r="D839" s="421"/>
      <c r="E839" s="500"/>
      <c r="F839" s="500"/>
      <c r="H839" s="500"/>
      <c r="I839" s="500"/>
      <c r="J839" s="500"/>
      <c r="K839" s="589"/>
      <c r="L839" s="589"/>
      <c r="M839" s="589"/>
      <c r="N839" s="594"/>
      <c r="O839" s="589"/>
      <c r="P839" s="589"/>
      <c r="Q839" s="589"/>
    </row>
    <row r="840" spans="2:17" x14ac:dyDescent="0.3">
      <c r="B840" s="586"/>
      <c r="C840" s="421"/>
      <c r="D840" s="421"/>
      <c r="E840" s="500"/>
      <c r="F840" s="500"/>
      <c r="H840" s="500"/>
      <c r="I840" s="500"/>
      <c r="J840" s="500"/>
      <c r="K840" s="589"/>
      <c r="L840" s="589"/>
      <c r="M840" s="589"/>
      <c r="N840" s="594"/>
      <c r="O840" s="589"/>
      <c r="P840" s="589"/>
      <c r="Q840" s="589"/>
    </row>
    <row r="841" spans="2:17" x14ac:dyDescent="0.3">
      <c r="B841" s="586"/>
      <c r="C841" s="421"/>
      <c r="D841" s="421"/>
      <c r="E841" s="500"/>
      <c r="F841" s="500"/>
      <c r="H841" s="500"/>
      <c r="I841" s="500"/>
      <c r="J841" s="500"/>
      <c r="K841" s="589"/>
      <c r="L841" s="589"/>
      <c r="M841" s="589"/>
      <c r="N841" s="594"/>
      <c r="O841" s="589"/>
      <c r="P841" s="589"/>
      <c r="Q841" s="589"/>
    </row>
    <row r="842" spans="2:17" x14ac:dyDescent="0.3">
      <c r="B842" s="586"/>
      <c r="C842" s="421"/>
      <c r="D842" s="421"/>
      <c r="E842" s="500"/>
      <c r="F842" s="500"/>
      <c r="H842" s="500"/>
      <c r="I842" s="500"/>
      <c r="J842" s="500"/>
      <c r="K842" s="589"/>
      <c r="L842" s="589"/>
      <c r="M842" s="589"/>
      <c r="N842" s="594"/>
      <c r="O842" s="589"/>
      <c r="P842" s="589"/>
      <c r="Q842" s="589"/>
    </row>
    <row r="843" spans="2:17" x14ac:dyDescent="0.3">
      <c r="B843" s="586"/>
      <c r="C843" s="421"/>
      <c r="D843" s="421"/>
      <c r="E843" s="500"/>
      <c r="F843" s="500"/>
      <c r="H843" s="500"/>
      <c r="I843" s="500"/>
      <c r="J843" s="500"/>
      <c r="K843" s="589"/>
      <c r="L843" s="589"/>
      <c r="M843" s="589"/>
      <c r="N843" s="594"/>
      <c r="O843" s="589"/>
      <c r="P843" s="589"/>
      <c r="Q843" s="589"/>
    </row>
    <row r="844" spans="2:17" x14ac:dyDescent="0.3">
      <c r="B844" s="586"/>
      <c r="C844" s="421"/>
      <c r="D844" s="421"/>
      <c r="E844" s="500"/>
      <c r="F844" s="500"/>
      <c r="H844" s="500"/>
      <c r="I844" s="500"/>
      <c r="J844" s="500"/>
      <c r="K844" s="589"/>
      <c r="L844" s="589"/>
      <c r="M844" s="589"/>
      <c r="N844" s="594"/>
      <c r="O844" s="589"/>
      <c r="P844" s="589"/>
      <c r="Q844" s="589"/>
    </row>
    <row r="845" spans="2:17" x14ac:dyDescent="0.3">
      <c r="B845" s="586"/>
      <c r="C845" s="421"/>
      <c r="D845" s="421"/>
      <c r="E845" s="500"/>
      <c r="F845" s="500"/>
      <c r="H845" s="500"/>
      <c r="I845" s="500"/>
      <c r="J845" s="500"/>
      <c r="K845" s="589"/>
      <c r="L845" s="589"/>
      <c r="M845" s="589"/>
      <c r="N845" s="594"/>
      <c r="O845" s="589"/>
      <c r="P845" s="589"/>
      <c r="Q845" s="589"/>
    </row>
    <row r="846" spans="2:17" x14ac:dyDescent="0.3">
      <c r="B846" s="586"/>
      <c r="C846" s="421"/>
      <c r="D846" s="421"/>
      <c r="E846" s="500"/>
      <c r="F846" s="500"/>
      <c r="H846" s="500"/>
      <c r="I846" s="500"/>
      <c r="J846" s="500"/>
      <c r="K846" s="589"/>
      <c r="L846" s="589"/>
      <c r="M846" s="589"/>
      <c r="N846" s="594"/>
      <c r="O846" s="589"/>
      <c r="P846" s="589"/>
      <c r="Q846" s="589"/>
    </row>
    <row r="847" spans="2:17" x14ac:dyDescent="0.3">
      <c r="B847" s="586"/>
      <c r="C847" s="421"/>
      <c r="D847" s="421"/>
      <c r="E847" s="500"/>
      <c r="F847" s="500"/>
      <c r="H847" s="500"/>
      <c r="I847" s="500"/>
      <c r="J847" s="500"/>
      <c r="K847" s="589"/>
      <c r="L847" s="589"/>
      <c r="M847" s="589"/>
      <c r="N847" s="594"/>
      <c r="O847" s="589"/>
      <c r="P847" s="589"/>
      <c r="Q847" s="589"/>
    </row>
    <row r="848" spans="2:17" x14ac:dyDescent="0.3">
      <c r="B848" s="586"/>
      <c r="C848" s="421"/>
      <c r="D848" s="421"/>
      <c r="E848" s="500"/>
      <c r="F848" s="500"/>
      <c r="H848" s="500"/>
      <c r="I848" s="500"/>
      <c r="J848" s="500"/>
      <c r="K848" s="589"/>
      <c r="L848" s="589"/>
      <c r="M848" s="589"/>
      <c r="N848" s="594"/>
      <c r="O848" s="589"/>
      <c r="P848" s="589"/>
      <c r="Q848" s="589"/>
    </row>
    <row r="849" spans="2:17" x14ac:dyDescent="0.3">
      <c r="B849" s="586"/>
      <c r="C849" s="421"/>
      <c r="D849" s="421"/>
      <c r="E849" s="500"/>
      <c r="F849" s="500"/>
      <c r="H849" s="500"/>
      <c r="I849" s="500"/>
      <c r="J849" s="500"/>
      <c r="K849" s="589"/>
      <c r="L849" s="589"/>
      <c r="M849" s="589"/>
      <c r="N849" s="594"/>
      <c r="O849" s="589"/>
      <c r="P849" s="589"/>
      <c r="Q849" s="589"/>
    </row>
    <row r="850" spans="2:17" x14ac:dyDescent="0.3">
      <c r="B850" s="586"/>
      <c r="C850" s="421"/>
      <c r="D850" s="421"/>
      <c r="E850" s="500"/>
      <c r="F850" s="500"/>
      <c r="H850" s="500"/>
      <c r="I850" s="500"/>
      <c r="J850" s="500"/>
      <c r="K850" s="589"/>
      <c r="L850" s="589"/>
      <c r="M850" s="589"/>
      <c r="N850" s="594"/>
      <c r="O850" s="589"/>
      <c r="P850" s="589"/>
      <c r="Q850" s="589"/>
    </row>
    <row r="851" spans="2:17" x14ac:dyDescent="0.3">
      <c r="B851" s="586"/>
      <c r="C851" s="421"/>
      <c r="D851" s="421"/>
      <c r="E851" s="500"/>
      <c r="F851" s="500"/>
      <c r="H851" s="500"/>
      <c r="I851" s="500"/>
      <c r="J851" s="500"/>
      <c r="K851" s="589"/>
      <c r="L851" s="589"/>
      <c r="M851" s="589"/>
      <c r="N851" s="594"/>
      <c r="O851" s="589"/>
      <c r="P851" s="589"/>
      <c r="Q851" s="589"/>
    </row>
    <row r="852" spans="2:17" x14ac:dyDescent="0.3">
      <c r="B852" s="586"/>
      <c r="C852" s="421"/>
      <c r="D852" s="421"/>
      <c r="E852" s="500"/>
      <c r="F852" s="500"/>
      <c r="H852" s="500"/>
      <c r="I852" s="500"/>
      <c r="J852" s="500"/>
      <c r="K852" s="589"/>
      <c r="L852" s="589"/>
      <c r="M852" s="589"/>
      <c r="N852" s="594"/>
      <c r="O852" s="589"/>
      <c r="P852" s="589"/>
      <c r="Q852" s="589"/>
    </row>
    <row r="853" spans="2:17" x14ac:dyDescent="0.3">
      <c r="B853" s="586"/>
      <c r="C853" s="421"/>
      <c r="D853" s="421"/>
      <c r="E853" s="500"/>
      <c r="F853" s="500"/>
      <c r="H853" s="500"/>
      <c r="I853" s="500"/>
      <c r="J853" s="500"/>
      <c r="K853" s="589"/>
      <c r="L853" s="589"/>
      <c r="M853" s="589"/>
      <c r="N853" s="594"/>
      <c r="O853" s="589"/>
      <c r="P853" s="589"/>
      <c r="Q853" s="589"/>
    </row>
    <row r="854" spans="2:17" x14ac:dyDescent="0.3">
      <c r="B854" s="586"/>
      <c r="C854" s="421"/>
      <c r="D854" s="421"/>
      <c r="E854" s="500"/>
      <c r="F854" s="500"/>
      <c r="H854" s="500"/>
      <c r="I854" s="500"/>
      <c r="J854" s="500"/>
      <c r="K854" s="589"/>
      <c r="L854" s="589"/>
      <c r="M854" s="589"/>
      <c r="N854" s="594"/>
      <c r="O854" s="589"/>
      <c r="P854" s="589"/>
      <c r="Q854" s="589"/>
    </row>
    <row r="855" spans="2:17" x14ac:dyDescent="0.3">
      <c r="B855" s="586"/>
      <c r="C855" s="421"/>
      <c r="D855" s="421"/>
      <c r="E855" s="500"/>
      <c r="F855" s="500"/>
      <c r="H855" s="500"/>
      <c r="I855" s="500"/>
      <c r="J855" s="500"/>
      <c r="K855" s="589"/>
      <c r="L855" s="589"/>
      <c r="M855" s="589"/>
      <c r="N855" s="594"/>
      <c r="O855" s="589"/>
      <c r="P855" s="589"/>
      <c r="Q855" s="589"/>
    </row>
    <row r="856" spans="2:17" x14ac:dyDescent="0.3">
      <c r="B856" s="586"/>
      <c r="C856" s="421"/>
      <c r="D856" s="421"/>
      <c r="E856" s="500"/>
      <c r="F856" s="500"/>
      <c r="H856" s="500"/>
      <c r="I856" s="500"/>
      <c r="J856" s="500"/>
      <c r="K856" s="589"/>
      <c r="L856" s="589"/>
      <c r="M856" s="589"/>
      <c r="N856" s="594"/>
      <c r="O856" s="589"/>
      <c r="P856" s="589"/>
      <c r="Q856" s="589"/>
    </row>
    <row r="857" spans="2:17" x14ac:dyDescent="0.3">
      <c r="B857" s="586"/>
      <c r="C857" s="421"/>
      <c r="D857" s="421"/>
      <c r="E857" s="500"/>
      <c r="F857" s="500"/>
      <c r="H857" s="500"/>
      <c r="I857" s="500"/>
      <c r="J857" s="500"/>
      <c r="K857" s="589"/>
      <c r="L857" s="589"/>
      <c r="M857" s="589"/>
      <c r="N857" s="594"/>
      <c r="O857" s="589"/>
      <c r="P857" s="589"/>
      <c r="Q857" s="589"/>
    </row>
    <row r="858" spans="2:17" x14ac:dyDescent="0.3">
      <c r="B858" s="586"/>
      <c r="C858" s="421"/>
      <c r="D858" s="421"/>
      <c r="E858" s="500"/>
      <c r="F858" s="500"/>
      <c r="H858" s="500"/>
      <c r="I858" s="500"/>
      <c r="J858" s="500"/>
      <c r="K858" s="589"/>
      <c r="L858" s="589"/>
      <c r="M858" s="589"/>
      <c r="N858" s="594"/>
      <c r="O858" s="589"/>
      <c r="P858" s="589"/>
      <c r="Q858" s="589"/>
    </row>
    <row r="859" spans="2:17" x14ac:dyDescent="0.3">
      <c r="B859" s="586"/>
      <c r="C859" s="421"/>
      <c r="D859" s="421"/>
      <c r="E859" s="500"/>
      <c r="F859" s="500"/>
      <c r="H859" s="500"/>
      <c r="I859" s="500"/>
      <c r="J859" s="500"/>
      <c r="K859" s="589"/>
      <c r="L859" s="589"/>
      <c r="M859" s="589"/>
      <c r="N859" s="594"/>
      <c r="O859" s="589"/>
      <c r="P859" s="589"/>
      <c r="Q859" s="589"/>
    </row>
    <row r="860" spans="2:17" x14ac:dyDescent="0.3">
      <c r="B860" s="586"/>
      <c r="C860" s="421"/>
      <c r="D860" s="421"/>
      <c r="E860" s="500"/>
      <c r="F860" s="500"/>
      <c r="H860" s="500"/>
      <c r="I860" s="500"/>
      <c r="J860" s="500"/>
      <c r="K860" s="589"/>
      <c r="L860" s="589"/>
      <c r="M860" s="589"/>
      <c r="N860" s="594"/>
      <c r="O860" s="589"/>
      <c r="P860" s="589"/>
      <c r="Q860" s="589"/>
    </row>
    <row r="861" spans="2:17" x14ac:dyDescent="0.3">
      <c r="B861" s="586"/>
      <c r="C861" s="421"/>
      <c r="D861" s="421"/>
      <c r="E861" s="500"/>
      <c r="F861" s="500"/>
      <c r="H861" s="500"/>
      <c r="I861" s="500"/>
      <c r="J861" s="500"/>
      <c r="K861" s="589"/>
      <c r="L861" s="589"/>
      <c r="M861" s="589"/>
      <c r="N861" s="594"/>
      <c r="O861" s="589"/>
      <c r="P861" s="589"/>
      <c r="Q861" s="589"/>
    </row>
    <row r="862" spans="2:17" x14ac:dyDescent="0.3">
      <c r="B862" s="586"/>
      <c r="C862" s="421"/>
      <c r="D862" s="421"/>
      <c r="E862" s="500"/>
      <c r="F862" s="500"/>
      <c r="H862" s="500"/>
      <c r="I862" s="500"/>
      <c r="J862" s="500"/>
      <c r="K862" s="589"/>
      <c r="L862" s="589"/>
      <c r="M862" s="589"/>
      <c r="N862" s="594"/>
      <c r="O862" s="589"/>
      <c r="P862" s="589"/>
      <c r="Q862" s="589"/>
    </row>
    <row r="863" spans="2:17" x14ac:dyDescent="0.3">
      <c r="B863" s="586"/>
      <c r="C863" s="421"/>
      <c r="D863" s="421"/>
      <c r="E863" s="500"/>
      <c r="F863" s="500"/>
      <c r="H863" s="500"/>
      <c r="I863" s="500"/>
      <c r="J863" s="500"/>
      <c r="K863" s="589"/>
      <c r="L863" s="589"/>
      <c r="M863" s="589"/>
      <c r="N863" s="594"/>
      <c r="O863" s="589"/>
      <c r="P863" s="589"/>
      <c r="Q863" s="589"/>
    </row>
    <row r="864" spans="2:17" x14ac:dyDescent="0.3">
      <c r="B864" s="586"/>
      <c r="C864" s="421"/>
      <c r="D864" s="421"/>
      <c r="E864" s="500"/>
      <c r="F864" s="500"/>
      <c r="H864" s="500"/>
      <c r="I864" s="500"/>
      <c r="J864" s="500"/>
      <c r="K864" s="589"/>
      <c r="L864" s="589"/>
      <c r="M864" s="589"/>
      <c r="N864" s="594"/>
      <c r="O864" s="589"/>
      <c r="P864" s="589"/>
      <c r="Q864" s="589"/>
    </row>
    <row r="865" spans="2:17" x14ac:dyDescent="0.3">
      <c r="B865" s="586"/>
      <c r="C865" s="421"/>
      <c r="D865" s="421"/>
      <c r="E865" s="500"/>
      <c r="F865" s="500"/>
      <c r="H865" s="500"/>
      <c r="I865" s="500"/>
      <c r="J865" s="500"/>
      <c r="K865" s="589"/>
      <c r="L865" s="589"/>
      <c r="M865" s="589"/>
      <c r="N865" s="594"/>
      <c r="O865" s="589"/>
      <c r="P865" s="589"/>
      <c r="Q865" s="589"/>
    </row>
    <row r="866" spans="2:17" x14ac:dyDescent="0.3">
      <c r="B866" s="586"/>
      <c r="C866" s="421"/>
      <c r="D866" s="421"/>
      <c r="E866" s="500"/>
      <c r="F866" s="500"/>
      <c r="H866" s="500"/>
      <c r="I866" s="500"/>
      <c r="J866" s="500"/>
      <c r="K866" s="589"/>
      <c r="L866" s="589"/>
      <c r="M866" s="589"/>
      <c r="N866" s="594"/>
      <c r="O866" s="589"/>
      <c r="P866" s="589"/>
      <c r="Q866" s="589"/>
    </row>
    <row r="867" spans="2:17" x14ac:dyDescent="0.3">
      <c r="B867" s="586"/>
      <c r="C867" s="421"/>
      <c r="D867" s="421"/>
      <c r="E867" s="500"/>
      <c r="F867" s="500"/>
      <c r="H867" s="500"/>
      <c r="I867" s="500"/>
      <c r="J867" s="500"/>
      <c r="K867" s="589"/>
      <c r="L867" s="589"/>
      <c r="M867" s="589"/>
      <c r="N867" s="594"/>
      <c r="O867" s="589"/>
      <c r="P867" s="589"/>
      <c r="Q867" s="589"/>
    </row>
    <row r="868" spans="2:17" x14ac:dyDescent="0.3">
      <c r="B868" s="586"/>
      <c r="C868" s="421"/>
      <c r="D868" s="421"/>
      <c r="E868" s="500"/>
      <c r="F868" s="500"/>
      <c r="H868" s="500"/>
      <c r="I868" s="500"/>
      <c r="J868" s="500"/>
      <c r="K868" s="589"/>
      <c r="L868" s="589"/>
      <c r="M868" s="589"/>
      <c r="N868" s="594"/>
      <c r="O868" s="589"/>
      <c r="P868" s="589"/>
      <c r="Q868" s="589"/>
    </row>
    <row r="869" spans="2:17" x14ac:dyDescent="0.3">
      <c r="B869" s="586"/>
      <c r="C869" s="421"/>
      <c r="D869" s="421"/>
      <c r="E869" s="500"/>
      <c r="F869" s="500"/>
      <c r="H869" s="500"/>
      <c r="I869" s="500"/>
      <c r="J869" s="500"/>
      <c r="K869" s="589"/>
      <c r="L869" s="589"/>
      <c r="M869" s="589"/>
      <c r="N869" s="594"/>
      <c r="O869" s="589"/>
      <c r="P869" s="589"/>
      <c r="Q869" s="589"/>
    </row>
    <row r="870" spans="2:17" x14ac:dyDescent="0.3">
      <c r="B870" s="586"/>
      <c r="C870" s="421"/>
      <c r="D870" s="421"/>
      <c r="E870" s="500"/>
      <c r="F870" s="500"/>
      <c r="H870" s="500"/>
      <c r="I870" s="500"/>
      <c r="J870" s="500"/>
      <c r="K870" s="589"/>
      <c r="L870" s="589"/>
      <c r="M870" s="589"/>
      <c r="N870" s="594"/>
      <c r="O870" s="589"/>
      <c r="P870" s="589"/>
      <c r="Q870" s="589"/>
    </row>
    <row r="871" spans="2:17" x14ac:dyDescent="0.3">
      <c r="B871" s="586"/>
      <c r="C871" s="421"/>
      <c r="D871" s="421"/>
      <c r="E871" s="500"/>
      <c r="F871" s="500"/>
      <c r="H871" s="500"/>
      <c r="I871" s="500"/>
      <c r="J871" s="500"/>
      <c r="K871" s="589"/>
      <c r="L871" s="589"/>
      <c r="M871" s="589"/>
      <c r="N871" s="594"/>
      <c r="O871" s="589"/>
      <c r="P871" s="589"/>
      <c r="Q871" s="589"/>
    </row>
    <row r="872" spans="2:17" x14ac:dyDescent="0.3">
      <c r="B872" s="586"/>
      <c r="C872" s="421"/>
      <c r="D872" s="421"/>
      <c r="E872" s="500"/>
      <c r="F872" s="500"/>
      <c r="H872" s="500"/>
      <c r="I872" s="500"/>
      <c r="J872" s="500"/>
      <c r="K872" s="589"/>
      <c r="L872" s="589"/>
      <c r="M872" s="589"/>
      <c r="N872" s="594"/>
      <c r="O872" s="589"/>
      <c r="P872" s="589"/>
      <c r="Q872" s="589"/>
    </row>
    <row r="873" spans="2:17" x14ac:dyDescent="0.3">
      <c r="B873" s="586"/>
      <c r="C873" s="421"/>
      <c r="D873" s="421"/>
      <c r="E873" s="500"/>
      <c r="F873" s="500"/>
      <c r="H873" s="500"/>
      <c r="I873" s="500"/>
      <c r="J873" s="500"/>
      <c r="K873" s="589"/>
      <c r="L873" s="589"/>
      <c r="M873" s="589"/>
      <c r="N873" s="594"/>
      <c r="O873" s="589"/>
      <c r="P873" s="589"/>
      <c r="Q873" s="589"/>
    </row>
    <row r="874" spans="2:17" x14ac:dyDescent="0.3">
      <c r="B874" s="586"/>
      <c r="C874" s="421"/>
      <c r="D874" s="421"/>
      <c r="E874" s="500"/>
      <c r="F874" s="500"/>
      <c r="H874" s="500"/>
      <c r="I874" s="500"/>
      <c r="J874" s="500"/>
      <c r="K874" s="589"/>
      <c r="L874" s="589"/>
      <c r="M874" s="589"/>
      <c r="N874" s="594"/>
      <c r="O874" s="589"/>
      <c r="P874" s="589"/>
      <c r="Q874" s="589"/>
    </row>
    <row r="875" spans="2:17" x14ac:dyDescent="0.3">
      <c r="B875" s="586"/>
      <c r="C875" s="421"/>
      <c r="D875" s="421"/>
      <c r="E875" s="500"/>
      <c r="F875" s="500"/>
      <c r="H875" s="500"/>
      <c r="I875" s="500"/>
      <c r="J875" s="500"/>
      <c r="K875" s="589"/>
      <c r="L875" s="589"/>
      <c r="M875" s="589"/>
      <c r="N875" s="594"/>
      <c r="O875" s="589"/>
      <c r="P875" s="589"/>
      <c r="Q875" s="589"/>
    </row>
    <row r="876" spans="2:17" x14ac:dyDescent="0.3">
      <c r="B876" s="586"/>
      <c r="C876" s="421"/>
      <c r="D876" s="421"/>
      <c r="E876" s="500"/>
      <c r="F876" s="500"/>
      <c r="H876" s="500"/>
      <c r="I876" s="500"/>
      <c r="J876" s="500"/>
      <c r="K876" s="589"/>
      <c r="L876" s="589"/>
      <c r="M876" s="589"/>
      <c r="N876" s="594"/>
      <c r="O876" s="589"/>
      <c r="P876" s="589"/>
      <c r="Q876" s="589"/>
    </row>
    <row r="877" spans="2:17" x14ac:dyDescent="0.3">
      <c r="B877" s="586"/>
      <c r="C877" s="421"/>
      <c r="D877" s="421"/>
      <c r="E877" s="500"/>
      <c r="F877" s="500"/>
      <c r="H877" s="500"/>
      <c r="I877" s="500"/>
      <c r="J877" s="500"/>
      <c r="K877" s="589"/>
      <c r="L877" s="589"/>
      <c r="M877" s="589"/>
      <c r="N877" s="594"/>
      <c r="O877" s="589"/>
      <c r="P877" s="589"/>
      <c r="Q877" s="589"/>
    </row>
    <row r="878" spans="2:17" x14ac:dyDescent="0.3">
      <c r="B878" s="586"/>
      <c r="C878" s="421"/>
      <c r="D878" s="421"/>
      <c r="E878" s="500"/>
      <c r="F878" s="500"/>
      <c r="H878" s="500"/>
      <c r="I878" s="500"/>
      <c r="J878" s="500"/>
      <c r="K878" s="589"/>
      <c r="L878" s="589"/>
      <c r="M878" s="589"/>
      <c r="N878" s="594"/>
      <c r="O878" s="589"/>
      <c r="P878" s="589"/>
      <c r="Q878" s="589"/>
    </row>
    <row r="879" spans="2:17" x14ac:dyDescent="0.3">
      <c r="B879" s="586"/>
      <c r="C879" s="421"/>
      <c r="D879" s="421"/>
      <c r="E879" s="500"/>
      <c r="F879" s="500"/>
      <c r="H879" s="500"/>
      <c r="I879" s="500"/>
      <c r="J879" s="500"/>
      <c r="K879" s="589"/>
      <c r="L879" s="589"/>
      <c r="M879" s="589"/>
      <c r="N879" s="594"/>
      <c r="O879" s="589"/>
      <c r="P879" s="589"/>
      <c r="Q879" s="589"/>
    </row>
    <row r="880" spans="2:17" x14ac:dyDescent="0.3">
      <c r="B880" s="586"/>
      <c r="C880" s="421"/>
      <c r="D880" s="421"/>
      <c r="E880" s="500"/>
      <c r="F880" s="500"/>
      <c r="H880" s="500"/>
      <c r="I880" s="500"/>
      <c r="J880" s="500"/>
      <c r="K880" s="589"/>
      <c r="L880" s="589"/>
      <c r="M880" s="589"/>
      <c r="N880" s="594"/>
      <c r="O880" s="589"/>
      <c r="P880" s="589"/>
      <c r="Q880" s="589"/>
    </row>
    <row r="881" spans="2:17" x14ac:dyDescent="0.3">
      <c r="B881" s="586"/>
      <c r="C881" s="421"/>
      <c r="D881" s="421"/>
      <c r="E881" s="500"/>
      <c r="F881" s="500"/>
      <c r="H881" s="500"/>
      <c r="I881" s="500"/>
      <c r="J881" s="500"/>
      <c r="K881" s="589"/>
      <c r="L881" s="589"/>
      <c r="M881" s="589"/>
      <c r="N881" s="594"/>
      <c r="O881" s="589"/>
      <c r="P881" s="589"/>
      <c r="Q881" s="589"/>
    </row>
    <row r="882" spans="2:17" x14ac:dyDescent="0.3">
      <c r="B882" s="586"/>
      <c r="C882" s="421"/>
      <c r="D882" s="421"/>
      <c r="E882" s="500"/>
      <c r="F882" s="500"/>
      <c r="H882" s="500"/>
      <c r="I882" s="500"/>
      <c r="J882" s="500"/>
      <c r="K882" s="589"/>
      <c r="L882" s="589"/>
      <c r="M882" s="589"/>
      <c r="N882" s="594"/>
      <c r="O882" s="589"/>
      <c r="P882" s="589"/>
      <c r="Q882" s="589"/>
    </row>
    <row r="883" spans="2:17" x14ac:dyDescent="0.3">
      <c r="B883" s="586"/>
      <c r="C883" s="421"/>
      <c r="D883" s="421"/>
      <c r="E883" s="500"/>
      <c r="F883" s="500"/>
      <c r="H883" s="500"/>
      <c r="I883" s="500"/>
      <c r="J883" s="500"/>
      <c r="K883" s="589"/>
      <c r="L883" s="589"/>
      <c r="M883" s="589"/>
      <c r="N883" s="594"/>
      <c r="O883" s="589"/>
      <c r="P883" s="589"/>
      <c r="Q883" s="589"/>
    </row>
    <row r="884" spans="2:17" x14ac:dyDescent="0.3">
      <c r="B884" s="586"/>
      <c r="C884" s="421"/>
      <c r="D884" s="421"/>
      <c r="E884" s="500"/>
      <c r="F884" s="500"/>
      <c r="H884" s="500"/>
      <c r="I884" s="500"/>
      <c r="J884" s="500"/>
      <c r="K884" s="589"/>
      <c r="L884" s="589"/>
      <c r="M884" s="589"/>
      <c r="N884" s="594"/>
      <c r="O884" s="589"/>
      <c r="P884" s="589"/>
      <c r="Q884" s="589"/>
    </row>
    <row r="885" spans="2:17" x14ac:dyDescent="0.3">
      <c r="B885" s="586"/>
      <c r="C885" s="421"/>
      <c r="D885" s="421"/>
      <c r="E885" s="500"/>
      <c r="F885" s="500"/>
      <c r="H885" s="500"/>
      <c r="I885" s="500"/>
      <c r="J885" s="500"/>
      <c r="K885" s="589"/>
      <c r="L885" s="589"/>
      <c r="M885" s="589"/>
      <c r="N885" s="594"/>
      <c r="O885" s="589"/>
      <c r="P885" s="589"/>
      <c r="Q885" s="589"/>
    </row>
    <row r="886" spans="2:17" x14ac:dyDescent="0.3">
      <c r="B886" s="586"/>
      <c r="C886" s="421"/>
      <c r="D886" s="421"/>
      <c r="E886" s="500"/>
      <c r="F886" s="500"/>
      <c r="H886" s="500"/>
      <c r="I886" s="500"/>
      <c r="J886" s="500"/>
      <c r="K886" s="589"/>
      <c r="L886" s="589"/>
      <c r="M886" s="589"/>
      <c r="N886" s="594"/>
      <c r="O886" s="589"/>
      <c r="P886" s="589"/>
      <c r="Q886" s="589"/>
    </row>
    <row r="887" spans="2:17" x14ac:dyDescent="0.3">
      <c r="B887" s="586"/>
      <c r="C887" s="421"/>
      <c r="D887" s="421"/>
      <c r="E887" s="500"/>
      <c r="F887" s="500"/>
      <c r="H887" s="500"/>
      <c r="I887" s="500"/>
      <c r="J887" s="500"/>
      <c r="K887" s="589"/>
      <c r="L887" s="589"/>
      <c r="M887" s="589"/>
      <c r="N887" s="594"/>
      <c r="O887" s="589"/>
      <c r="P887" s="589"/>
      <c r="Q887" s="589"/>
    </row>
    <row r="888" spans="2:17" x14ac:dyDescent="0.3">
      <c r="B888" s="586"/>
      <c r="C888" s="421"/>
      <c r="D888" s="421"/>
      <c r="E888" s="500"/>
      <c r="F888" s="500"/>
      <c r="H888" s="500"/>
      <c r="I888" s="500"/>
      <c r="J888" s="500"/>
      <c r="K888" s="589"/>
      <c r="L888" s="589"/>
      <c r="M888" s="589"/>
      <c r="N888" s="594"/>
      <c r="O888" s="589"/>
      <c r="P888" s="589"/>
      <c r="Q888" s="589"/>
    </row>
    <row r="889" spans="2:17" x14ac:dyDescent="0.3">
      <c r="B889" s="586"/>
      <c r="C889" s="421"/>
      <c r="D889" s="421"/>
      <c r="E889" s="500"/>
      <c r="F889" s="500"/>
      <c r="H889" s="500"/>
      <c r="I889" s="500"/>
      <c r="J889" s="500"/>
      <c r="K889" s="589"/>
      <c r="L889" s="589"/>
      <c r="M889" s="589"/>
      <c r="N889" s="594"/>
      <c r="O889" s="589"/>
      <c r="P889" s="589"/>
      <c r="Q889" s="589"/>
    </row>
    <row r="890" spans="2:17" x14ac:dyDescent="0.3">
      <c r="B890" s="586"/>
      <c r="C890" s="421"/>
      <c r="D890" s="421"/>
      <c r="E890" s="500"/>
      <c r="F890" s="500"/>
      <c r="H890" s="500"/>
      <c r="I890" s="500"/>
      <c r="J890" s="500"/>
      <c r="K890" s="589"/>
      <c r="L890" s="589"/>
      <c r="M890" s="589"/>
      <c r="N890" s="594"/>
      <c r="O890" s="589"/>
      <c r="P890" s="589"/>
      <c r="Q890" s="589"/>
    </row>
    <row r="891" spans="2:17" x14ac:dyDescent="0.3">
      <c r="B891" s="586"/>
      <c r="C891" s="421"/>
      <c r="D891" s="421"/>
      <c r="E891" s="500"/>
      <c r="F891" s="500"/>
      <c r="H891" s="500"/>
      <c r="I891" s="500"/>
      <c r="J891" s="500"/>
      <c r="K891" s="589"/>
      <c r="L891" s="589"/>
      <c r="M891" s="589"/>
      <c r="N891" s="594"/>
      <c r="O891" s="589"/>
      <c r="P891" s="589"/>
      <c r="Q891" s="589"/>
    </row>
    <row r="892" spans="2:17" x14ac:dyDescent="0.3">
      <c r="B892" s="586"/>
      <c r="C892" s="421"/>
      <c r="D892" s="421"/>
      <c r="E892" s="500"/>
      <c r="F892" s="500"/>
      <c r="H892" s="500"/>
      <c r="I892" s="500"/>
      <c r="J892" s="500"/>
      <c r="K892" s="589"/>
      <c r="L892" s="589"/>
      <c r="M892" s="589"/>
      <c r="N892" s="594"/>
      <c r="O892" s="589"/>
      <c r="P892" s="589"/>
      <c r="Q892" s="589"/>
    </row>
    <row r="893" spans="2:17" x14ac:dyDescent="0.3">
      <c r="B893" s="586"/>
      <c r="C893" s="421"/>
      <c r="D893" s="421"/>
      <c r="E893" s="500"/>
      <c r="F893" s="500"/>
      <c r="H893" s="500"/>
      <c r="I893" s="500"/>
      <c r="J893" s="500"/>
      <c r="K893" s="589"/>
      <c r="L893" s="589"/>
      <c r="M893" s="589"/>
      <c r="N893" s="594"/>
      <c r="O893" s="589"/>
      <c r="P893" s="589"/>
      <c r="Q893" s="589"/>
    </row>
    <row r="894" spans="2:17" x14ac:dyDescent="0.3">
      <c r="B894" s="586"/>
      <c r="C894" s="421"/>
      <c r="D894" s="421"/>
      <c r="E894" s="500"/>
      <c r="F894" s="500"/>
      <c r="H894" s="500"/>
      <c r="I894" s="500"/>
      <c r="J894" s="500"/>
      <c r="K894" s="589"/>
      <c r="L894" s="589"/>
      <c r="M894" s="589"/>
      <c r="N894" s="594"/>
      <c r="O894" s="589"/>
      <c r="P894" s="589"/>
      <c r="Q894" s="589"/>
    </row>
    <row r="895" spans="2:17" x14ac:dyDescent="0.3">
      <c r="B895" s="586"/>
      <c r="C895" s="421"/>
      <c r="D895" s="421"/>
      <c r="E895" s="500"/>
      <c r="F895" s="500"/>
      <c r="H895" s="500"/>
      <c r="I895" s="500"/>
      <c r="J895" s="500"/>
      <c r="K895" s="589"/>
      <c r="L895" s="589"/>
      <c r="M895" s="589"/>
      <c r="N895" s="594"/>
      <c r="O895" s="589"/>
      <c r="P895" s="589"/>
      <c r="Q895" s="589"/>
    </row>
    <row r="896" spans="2:17" x14ac:dyDescent="0.3">
      <c r="B896" s="586"/>
      <c r="C896" s="421"/>
      <c r="D896" s="421"/>
      <c r="E896" s="500"/>
      <c r="F896" s="500"/>
      <c r="H896" s="500"/>
      <c r="I896" s="500"/>
      <c r="J896" s="500"/>
      <c r="K896" s="589"/>
      <c r="L896" s="589"/>
      <c r="M896" s="589"/>
      <c r="N896" s="594"/>
      <c r="O896" s="589"/>
      <c r="P896" s="589"/>
      <c r="Q896" s="589"/>
    </row>
    <row r="897" spans="2:17" x14ac:dyDescent="0.3">
      <c r="B897" s="586"/>
      <c r="C897" s="421"/>
      <c r="D897" s="421"/>
      <c r="E897" s="500"/>
      <c r="F897" s="500"/>
      <c r="H897" s="500"/>
      <c r="I897" s="500"/>
      <c r="J897" s="500"/>
      <c r="K897" s="589"/>
      <c r="L897" s="589"/>
      <c r="M897" s="589"/>
      <c r="N897" s="594"/>
      <c r="O897" s="589"/>
      <c r="P897" s="589"/>
      <c r="Q897" s="589"/>
    </row>
    <row r="898" spans="2:17" x14ac:dyDescent="0.3">
      <c r="B898" s="586"/>
      <c r="C898" s="421"/>
      <c r="D898" s="421"/>
      <c r="E898" s="500"/>
      <c r="F898" s="500"/>
      <c r="H898" s="500"/>
      <c r="I898" s="500"/>
      <c r="J898" s="500"/>
      <c r="K898" s="589"/>
      <c r="L898" s="589"/>
      <c r="M898" s="589"/>
      <c r="N898" s="594"/>
      <c r="O898" s="589"/>
      <c r="P898" s="589"/>
      <c r="Q898" s="589"/>
    </row>
    <row r="899" spans="2:17" x14ac:dyDescent="0.3">
      <c r="B899" s="586"/>
      <c r="C899" s="421"/>
      <c r="D899" s="421"/>
      <c r="E899" s="500"/>
      <c r="F899" s="500"/>
      <c r="H899" s="500"/>
      <c r="I899" s="500"/>
      <c r="J899" s="500"/>
      <c r="K899" s="589"/>
      <c r="L899" s="589"/>
      <c r="M899" s="589"/>
      <c r="N899" s="594"/>
      <c r="O899" s="589"/>
      <c r="P899" s="589"/>
      <c r="Q899" s="589"/>
    </row>
    <row r="900" spans="2:17" x14ac:dyDescent="0.3">
      <c r="B900" s="586"/>
      <c r="C900" s="421"/>
      <c r="D900" s="421"/>
      <c r="E900" s="500"/>
      <c r="F900" s="500"/>
      <c r="H900" s="500"/>
      <c r="I900" s="500"/>
      <c r="J900" s="500"/>
      <c r="K900" s="589"/>
      <c r="L900" s="589"/>
      <c r="M900" s="589"/>
      <c r="N900" s="594"/>
      <c r="O900" s="589"/>
      <c r="P900" s="589"/>
      <c r="Q900" s="589"/>
    </row>
    <row r="901" spans="2:17" x14ac:dyDescent="0.3">
      <c r="B901" s="586"/>
      <c r="C901" s="421"/>
      <c r="D901" s="421"/>
      <c r="E901" s="500"/>
      <c r="F901" s="500"/>
      <c r="H901" s="500"/>
      <c r="I901" s="500"/>
      <c r="J901" s="500"/>
      <c r="K901" s="589"/>
      <c r="L901" s="589"/>
      <c r="M901" s="589"/>
      <c r="N901" s="594"/>
      <c r="O901" s="589"/>
      <c r="P901" s="589"/>
      <c r="Q901" s="589"/>
    </row>
    <row r="902" spans="2:17" x14ac:dyDescent="0.3">
      <c r="B902" s="586"/>
      <c r="C902" s="421"/>
      <c r="D902" s="421"/>
      <c r="E902" s="500"/>
      <c r="F902" s="500"/>
      <c r="H902" s="500"/>
      <c r="I902" s="500"/>
      <c r="J902" s="500"/>
      <c r="K902" s="589"/>
      <c r="L902" s="589"/>
      <c r="M902" s="589"/>
      <c r="N902" s="594"/>
      <c r="O902" s="589"/>
      <c r="P902" s="589"/>
      <c r="Q902" s="589"/>
    </row>
    <row r="903" spans="2:17" x14ac:dyDescent="0.3">
      <c r="B903" s="586"/>
      <c r="C903" s="421"/>
      <c r="D903" s="421"/>
      <c r="E903" s="500"/>
      <c r="F903" s="500"/>
      <c r="H903" s="500"/>
      <c r="I903" s="500"/>
      <c r="J903" s="500"/>
      <c r="K903" s="589"/>
      <c r="L903" s="589"/>
      <c r="M903" s="589"/>
      <c r="N903" s="594"/>
      <c r="O903" s="589"/>
      <c r="P903" s="589"/>
      <c r="Q903" s="589"/>
    </row>
    <row r="904" spans="2:17" x14ac:dyDescent="0.3">
      <c r="B904" s="586"/>
      <c r="C904" s="421"/>
      <c r="D904" s="421"/>
      <c r="E904" s="500"/>
      <c r="F904" s="500"/>
      <c r="H904" s="500"/>
      <c r="I904" s="500"/>
      <c r="J904" s="500"/>
      <c r="K904" s="589"/>
      <c r="L904" s="589"/>
      <c r="M904" s="589"/>
      <c r="N904" s="594"/>
      <c r="O904" s="589"/>
      <c r="P904" s="589"/>
      <c r="Q904" s="589"/>
    </row>
    <row r="905" spans="2:17" x14ac:dyDescent="0.3">
      <c r="B905" s="586"/>
      <c r="C905" s="421"/>
      <c r="D905" s="421"/>
      <c r="E905" s="500"/>
      <c r="F905" s="500"/>
      <c r="H905" s="500"/>
      <c r="I905" s="500"/>
      <c r="J905" s="500"/>
      <c r="K905" s="589"/>
      <c r="L905" s="589"/>
      <c r="M905" s="589"/>
      <c r="N905" s="594"/>
      <c r="O905" s="589"/>
      <c r="P905" s="589"/>
      <c r="Q905" s="589"/>
    </row>
    <row r="906" spans="2:17" x14ac:dyDescent="0.3">
      <c r="B906" s="586"/>
      <c r="C906" s="421"/>
      <c r="D906" s="421"/>
      <c r="E906" s="500"/>
      <c r="F906" s="500"/>
      <c r="H906" s="500"/>
      <c r="I906" s="500"/>
      <c r="J906" s="500"/>
      <c r="K906" s="589"/>
      <c r="L906" s="589"/>
      <c r="M906" s="589"/>
      <c r="N906" s="594"/>
      <c r="O906" s="589"/>
      <c r="P906" s="589"/>
      <c r="Q906" s="589"/>
    </row>
    <row r="907" spans="2:17" x14ac:dyDescent="0.3">
      <c r="B907" s="586"/>
      <c r="C907" s="421"/>
      <c r="D907" s="421"/>
      <c r="E907" s="500"/>
      <c r="F907" s="500"/>
      <c r="H907" s="500"/>
      <c r="I907" s="500"/>
      <c r="J907" s="500"/>
      <c r="K907" s="589"/>
      <c r="L907" s="589"/>
      <c r="M907" s="589"/>
      <c r="N907" s="594"/>
      <c r="O907" s="589"/>
      <c r="P907" s="589"/>
      <c r="Q907" s="589"/>
    </row>
    <row r="908" spans="2:17" x14ac:dyDescent="0.3">
      <c r="B908" s="586"/>
      <c r="C908" s="421"/>
      <c r="D908" s="421"/>
      <c r="E908" s="500"/>
      <c r="F908" s="500"/>
      <c r="H908" s="500"/>
      <c r="I908" s="500"/>
      <c r="J908" s="500"/>
      <c r="K908" s="589"/>
      <c r="L908" s="589"/>
      <c r="M908" s="589"/>
      <c r="N908" s="594"/>
      <c r="O908" s="589"/>
      <c r="P908" s="589"/>
      <c r="Q908" s="589"/>
    </row>
    <row r="909" spans="2:17" x14ac:dyDescent="0.3">
      <c r="B909" s="586"/>
      <c r="C909" s="421"/>
      <c r="D909" s="421"/>
      <c r="E909" s="500"/>
      <c r="F909" s="500"/>
      <c r="H909" s="500"/>
      <c r="I909" s="500"/>
      <c r="J909" s="500"/>
      <c r="K909" s="589"/>
      <c r="L909" s="589"/>
      <c r="M909" s="589"/>
      <c r="N909" s="594"/>
      <c r="O909" s="589"/>
      <c r="P909" s="589"/>
      <c r="Q909" s="589"/>
    </row>
    <row r="910" spans="2:17" x14ac:dyDescent="0.3">
      <c r="B910" s="586"/>
      <c r="C910" s="421"/>
      <c r="D910" s="421"/>
      <c r="E910" s="500"/>
      <c r="F910" s="500"/>
      <c r="H910" s="500"/>
      <c r="I910" s="500"/>
      <c r="J910" s="500"/>
      <c r="K910" s="589"/>
      <c r="L910" s="589"/>
      <c r="M910" s="589"/>
      <c r="N910" s="594"/>
      <c r="O910" s="589"/>
      <c r="P910" s="589"/>
      <c r="Q910" s="589"/>
    </row>
    <row r="911" spans="2:17" x14ac:dyDescent="0.3">
      <c r="B911" s="586"/>
      <c r="C911" s="421"/>
      <c r="D911" s="421"/>
      <c r="E911" s="500"/>
      <c r="F911" s="500"/>
      <c r="H911" s="500"/>
      <c r="I911" s="500"/>
      <c r="J911" s="500"/>
      <c r="K911" s="589"/>
      <c r="L911" s="589"/>
      <c r="M911" s="589"/>
      <c r="N911" s="594"/>
      <c r="O911" s="589"/>
      <c r="P911" s="589"/>
      <c r="Q911" s="589"/>
    </row>
    <row r="912" spans="2:17" x14ac:dyDescent="0.3">
      <c r="B912" s="586"/>
      <c r="C912" s="421"/>
      <c r="D912" s="421"/>
      <c r="E912" s="500"/>
      <c r="F912" s="500"/>
      <c r="H912" s="500"/>
      <c r="I912" s="500"/>
      <c r="J912" s="500"/>
      <c r="K912" s="589"/>
      <c r="L912" s="589"/>
      <c r="M912" s="589"/>
      <c r="N912" s="594"/>
      <c r="O912" s="589"/>
      <c r="P912" s="589"/>
      <c r="Q912" s="589"/>
    </row>
    <row r="913" spans="2:17" x14ac:dyDescent="0.3">
      <c r="B913" s="586"/>
      <c r="C913" s="421"/>
      <c r="D913" s="421"/>
      <c r="E913" s="500"/>
      <c r="F913" s="500"/>
      <c r="H913" s="500"/>
      <c r="I913" s="500"/>
      <c r="J913" s="500"/>
      <c r="K913" s="589"/>
      <c r="L913" s="589"/>
      <c r="M913" s="589"/>
      <c r="N913" s="594"/>
      <c r="O913" s="589"/>
      <c r="P913" s="589"/>
      <c r="Q913" s="589"/>
    </row>
    <row r="914" spans="2:17" x14ac:dyDescent="0.3">
      <c r="B914" s="586"/>
      <c r="C914" s="421"/>
      <c r="D914" s="421"/>
      <c r="E914" s="500"/>
      <c r="F914" s="500"/>
      <c r="H914" s="500"/>
      <c r="I914" s="500"/>
      <c r="J914" s="500"/>
      <c r="K914" s="589"/>
      <c r="L914" s="589"/>
      <c r="M914" s="589"/>
      <c r="N914" s="594"/>
      <c r="O914" s="589"/>
      <c r="P914" s="589"/>
      <c r="Q914" s="589"/>
    </row>
    <row r="915" spans="2:17" x14ac:dyDescent="0.3">
      <c r="B915" s="586"/>
      <c r="C915" s="421"/>
      <c r="D915" s="421"/>
      <c r="E915" s="500"/>
      <c r="F915" s="500"/>
      <c r="H915" s="500"/>
      <c r="I915" s="500"/>
      <c r="J915" s="500"/>
      <c r="K915" s="589"/>
      <c r="L915" s="589"/>
      <c r="M915" s="589"/>
      <c r="N915" s="594"/>
      <c r="O915" s="589"/>
      <c r="P915" s="589"/>
      <c r="Q915" s="589"/>
    </row>
    <row r="916" spans="2:17" x14ac:dyDescent="0.3">
      <c r="B916" s="586"/>
      <c r="C916" s="421"/>
      <c r="D916" s="421"/>
      <c r="E916" s="500"/>
      <c r="F916" s="500"/>
      <c r="H916" s="500"/>
      <c r="I916" s="500"/>
      <c r="J916" s="500"/>
      <c r="K916" s="589"/>
      <c r="L916" s="589"/>
      <c r="M916" s="589"/>
      <c r="N916" s="594"/>
      <c r="O916" s="589"/>
      <c r="P916" s="589"/>
      <c r="Q916" s="589"/>
    </row>
    <row r="917" spans="2:17" x14ac:dyDescent="0.3">
      <c r="B917" s="586"/>
      <c r="C917" s="421"/>
      <c r="D917" s="421"/>
      <c r="E917" s="500"/>
      <c r="F917" s="500"/>
      <c r="H917" s="500"/>
      <c r="I917" s="500"/>
      <c r="J917" s="500"/>
      <c r="K917" s="589"/>
      <c r="L917" s="589"/>
      <c r="M917" s="589"/>
      <c r="N917" s="594"/>
      <c r="O917" s="589"/>
      <c r="P917" s="589"/>
      <c r="Q917" s="589"/>
    </row>
    <row r="918" spans="2:17" x14ac:dyDescent="0.3">
      <c r="B918" s="586"/>
      <c r="C918" s="421"/>
      <c r="D918" s="421"/>
      <c r="E918" s="500"/>
      <c r="F918" s="500"/>
      <c r="H918" s="500"/>
      <c r="I918" s="500"/>
      <c r="J918" s="500"/>
      <c r="K918" s="589"/>
      <c r="L918" s="589"/>
      <c r="M918" s="589"/>
      <c r="N918" s="594"/>
      <c r="O918" s="589"/>
      <c r="P918" s="589"/>
      <c r="Q918" s="589"/>
    </row>
    <row r="919" spans="2:17" x14ac:dyDescent="0.3">
      <c r="B919" s="586"/>
      <c r="C919" s="421"/>
      <c r="D919" s="421"/>
      <c r="E919" s="500"/>
      <c r="F919" s="500"/>
      <c r="H919" s="500"/>
      <c r="I919" s="500"/>
      <c r="J919" s="500"/>
      <c r="K919" s="589"/>
      <c r="L919" s="589"/>
      <c r="M919" s="589"/>
      <c r="N919" s="594"/>
      <c r="O919" s="589"/>
      <c r="P919" s="589"/>
      <c r="Q919" s="589"/>
    </row>
    <row r="920" spans="2:17" x14ac:dyDescent="0.3">
      <c r="B920" s="586"/>
      <c r="C920" s="421"/>
      <c r="D920" s="421"/>
      <c r="E920" s="500"/>
      <c r="F920" s="500"/>
      <c r="H920" s="500"/>
      <c r="I920" s="500"/>
      <c r="J920" s="500"/>
      <c r="K920" s="589"/>
      <c r="L920" s="589"/>
      <c r="M920" s="589"/>
      <c r="N920" s="594"/>
      <c r="O920" s="589"/>
      <c r="P920" s="589"/>
      <c r="Q920" s="589"/>
    </row>
    <row r="921" spans="2:17" x14ac:dyDescent="0.3">
      <c r="B921" s="586"/>
      <c r="C921" s="421"/>
      <c r="D921" s="421"/>
      <c r="E921" s="500"/>
      <c r="F921" s="500"/>
      <c r="H921" s="500"/>
      <c r="I921" s="500"/>
      <c r="J921" s="500"/>
      <c r="K921" s="589"/>
      <c r="L921" s="589"/>
      <c r="M921" s="589"/>
      <c r="N921" s="594"/>
      <c r="O921" s="589"/>
      <c r="P921" s="589"/>
      <c r="Q921" s="589"/>
    </row>
    <row r="922" spans="2:17" x14ac:dyDescent="0.3">
      <c r="B922" s="586"/>
      <c r="C922" s="421"/>
      <c r="D922" s="421"/>
      <c r="E922" s="500"/>
      <c r="F922" s="500"/>
      <c r="H922" s="500"/>
      <c r="I922" s="500"/>
      <c r="J922" s="500"/>
      <c r="K922" s="589"/>
      <c r="L922" s="589"/>
      <c r="M922" s="589"/>
      <c r="N922" s="594"/>
      <c r="O922" s="589"/>
      <c r="P922" s="589"/>
      <c r="Q922" s="589"/>
    </row>
    <row r="923" spans="2:17" x14ac:dyDescent="0.3">
      <c r="B923" s="586"/>
      <c r="C923" s="421"/>
      <c r="D923" s="421"/>
      <c r="E923" s="500"/>
      <c r="F923" s="500"/>
      <c r="H923" s="500"/>
      <c r="I923" s="500"/>
      <c r="J923" s="500"/>
      <c r="K923" s="589"/>
      <c r="L923" s="589"/>
      <c r="M923" s="589"/>
      <c r="N923" s="594"/>
      <c r="O923" s="589"/>
      <c r="P923" s="589"/>
      <c r="Q923" s="589"/>
    </row>
    <row r="924" spans="2:17" x14ac:dyDescent="0.3">
      <c r="B924" s="586"/>
      <c r="C924" s="421"/>
      <c r="D924" s="421"/>
      <c r="E924" s="500"/>
      <c r="F924" s="500"/>
      <c r="H924" s="500"/>
      <c r="I924" s="500"/>
      <c r="J924" s="500"/>
      <c r="K924" s="589"/>
      <c r="L924" s="589"/>
      <c r="M924" s="589"/>
      <c r="N924" s="594"/>
      <c r="O924" s="589"/>
      <c r="P924" s="589"/>
      <c r="Q924" s="589"/>
    </row>
    <row r="925" spans="2:17" x14ac:dyDescent="0.3">
      <c r="B925" s="586"/>
      <c r="C925" s="421"/>
      <c r="D925" s="421"/>
      <c r="E925" s="500"/>
      <c r="F925" s="500"/>
      <c r="H925" s="500"/>
      <c r="I925" s="500"/>
      <c r="J925" s="500"/>
      <c r="K925" s="589"/>
      <c r="L925" s="589"/>
      <c r="M925" s="589"/>
      <c r="N925" s="594"/>
      <c r="O925" s="589"/>
      <c r="P925" s="589"/>
      <c r="Q925" s="589"/>
    </row>
    <row r="926" spans="2:17" x14ac:dyDescent="0.3">
      <c r="B926" s="586"/>
      <c r="C926" s="421"/>
      <c r="D926" s="421"/>
      <c r="E926" s="500"/>
      <c r="F926" s="500"/>
      <c r="H926" s="500"/>
      <c r="I926" s="500"/>
      <c r="J926" s="500"/>
      <c r="K926" s="589"/>
      <c r="L926" s="589"/>
      <c r="M926" s="589"/>
      <c r="N926" s="594"/>
      <c r="O926" s="589"/>
      <c r="P926" s="589"/>
      <c r="Q926" s="589"/>
    </row>
    <row r="927" spans="2:17" x14ac:dyDescent="0.3">
      <c r="B927" s="586"/>
      <c r="C927" s="421"/>
      <c r="D927" s="421"/>
      <c r="E927" s="500"/>
      <c r="F927" s="500"/>
      <c r="H927" s="500"/>
      <c r="I927" s="500"/>
      <c r="J927" s="500"/>
      <c r="K927" s="589"/>
      <c r="L927" s="589"/>
      <c r="M927" s="589"/>
      <c r="N927" s="594"/>
      <c r="O927" s="589"/>
      <c r="P927" s="589"/>
      <c r="Q927" s="589"/>
    </row>
    <row r="928" spans="2:17" x14ac:dyDescent="0.3">
      <c r="B928" s="586"/>
      <c r="C928" s="421"/>
      <c r="D928" s="421"/>
      <c r="E928" s="500"/>
      <c r="F928" s="500"/>
      <c r="H928" s="500"/>
      <c r="I928" s="500"/>
      <c r="J928" s="500"/>
      <c r="K928" s="589"/>
      <c r="L928" s="589"/>
      <c r="M928" s="589"/>
      <c r="N928" s="594"/>
      <c r="O928" s="589"/>
      <c r="P928" s="589"/>
      <c r="Q928" s="589"/>
    </row>
    <row r="929" spans="2:17" x14ac:dyDescent="0.3">
      <c r="B929" s="586"/>
      <c r="C929" s="421"/>
      <c r="D929" s="421"/>
      <c r="E929" s="500"/>
      <c r="F929" s="500"/>
      <c r="H929" s="500"/>
      <c r="I929" s="500"/>
      <c r="J929" s="500"/>
      <c r="K929" s="589"/>
      <c r="L929" s="589"/>
      <c r="M929" s="589"/>
      <c r="N929" s="594"/>
      <c r="O929" s="589"/>
      <c r="P929" s="589"/>
      <c r="Q929" s="589"/>
    </row>
    <row r="930" spans="2:17" x14ac:dyDescent="0.3">
      <c r="B930" s="586"/>
      <c r="C930" s="421"/>
      <c r="D930" s="421"/>
      <c r="E930" s="500"/>
      <c r="F930" s="500"/>
      <c r="H930" s="500"/>
      <c r="I930" s="500"/>
      <c r="J930" s="500"/>
      <c r="K930" s="589"/>
      <c r="L930" s="589"/>
      <c r="M930" s="589"/>
      <c r="N930" s="594"/>
      <c r="O930" s="589"/>
      <c r="P930" s="589"/>
      <c r="Q930" s="589"/>
    </row>
    <row r="931" spans="2:17" x14ac:dyDescent="0.3">
      <c r="B931" s="586"/>
      <c r="C931" s="421"/>
      <c r="D931" s="421"/>
      <c r="E931" s="500"/>
      <c r="F931" s="500"/>
      <c r="H931" s="500"/>
      <c r="I931" s="500"/>
      <c r="J931" s="500"/>
      <c r="K931" s="589"/>
      <c r="L931" s="589"/>
      <c r="M931" s="589"/>
      <c r="N931" s="594"/>
      <c r="O931" s="589"/>
      <c r="P931" s="589"/>
      <c r="Q931" s="589"/>
    </row>
    <row r="932" spans="2:17" x14ac:dyDescent="0.3">
      <c r="B932" s="586"/>
      <c r="C932" s="421"/>
      <c r="D932" s="421"/>
      <c r="E932" s="500"/>
      <c r="F932" s="500"/>
      <c r="H932" s="500"/>
      <c r="I932" s="500"/>
      <c r="J932" s="500"/>
      <c r="K932" s="589"/>
      <c r="L932" s="589"/>
      <c r="M932" s="589"/>
      <c r="N932" s="594"/>
      <c r="O932" s="589"/>
      <c r="P932" s="589"/>
      <c r="Q932" s="589"/>
    </row>
    <row r="933" spans="2:17" x14ac:dyDescent="0.3">
      <c r="B933" s="586"/>
      <c r="C933" s="421"/>
      <c r="D933" s="421"/>
      <c r="E933" s="500"/>
      <c r="F933" s="500"/>
      <c r="H933" s="500"/>
      <c r="I933" s="500"/>
      <c r="J933" s="500"/>
      <c r="K933" s="589"/>
      <c r="L933" s="589"/>
      <c r="M933" s="589"/>
      <c r="N933" s="594"/>
      <c r="O933" s="589"/>
      <c r="P933" s="589"/>
      <c r="Q933" s="589"/>
    </row>
    <row r="934" spans="2:17" x14ac:dyDescent="0.3">
      <c r="B934" s="586"/>
      <c r="C934" s="421"/>
      <c r="D934" s="421"/>
      <c r="E934" s="500"/>
      <c r="F934" s="500"/>
      <c r="H934" s="500"/>
      <c r="I934" s="500"/>
      <c r="J934" s="500"/>
      <c r="K934" s="589"/>
      <c r="L934" s="589"/>
      <c r="M934" s="589"/>
      <c r="N934" s="594"/>
      <c r="O934" s="589"/>
      <c r="P934" s="589"/>
      <c r="Q934" s="589"/>
    </row>
    <row r="935" spans="2:17" x14ac:dyDescent="0.3">
      <c r="B935" s="586"/>
      <c r="C935" s="421"/>
      <c r="D935" s="421"/>
      <c r="E935" s="500"/>
      <c r="F935" s="500"/>
      <c r="H935" s="500"/>
      <c r="I935" s="500"/>
      <c r="J935" s="500"/>
      <c r="K935" s="589"/>
      <c r="L935" s="589"/>
      <c r="M935" s="589"/>
      <c r="N935" s="594"/>
      <c r="O935" s="589"/>
      <c r="P935" s="589"/>
      <c r="Q935" s="589"/>
    </row>
    <row r="936" spans="2:17" x14ac:dyDescent="0.3">
      <c r="B936" s="586"/>
      <c r="C936" s="421"/>
      <c r="D936" s="421"/>
      <c r="E936" s="500"/>
      <c r="F936" s="500"/>
      <c r="H936" s="500"/>
      <c r="I936" s="500"/>
      <c r="J936" s="500"/>
      <c r="K936" s="589"/>
      <c r="L936" s="589"/>
      <c r="M936" s="589"/>
      <c r="N936" s="594"/>
      <c r="O936" s="589"/>
      <c r="P936" s="589"/>
      <c r="Q936" s="589"/>
    </row>
    <row r="937" spans="2:17" x14ac:dyDescent="0.3">
      <c r="B937" s="586"/>
      <c r="C937" s="421"/>
      <c r="D937" s="421"/>
      <c r="E937" s="500"/>
      <c r="F937" s="500"/>
      <c r="H937" s="500"/>
      <c r="I937" s="500"/>
      <c r="J937" s="500"/>
      <c r="K937" s="589"/>
      <c r="L937" s="589"/>
      <c r="M937" s="589"/>
      <c r="N937" s="594"/>
      <c r="O937" s="589"/>
      <c r="P937" s="589"/>
      <c r="Q937" s="589"/>
    </row>
    <row r="938" spans="2:17" x14ac:dyDescent="0.3">
      <c r="B938" s="586"/>
      <c r="C938" s="421"/>
      <c r="D938" s="421"/>
      <c r="E938" s="500"/>
      <c r="F938" s="500"/>
      <c r="H938" s="500"/>
      <c r="I938" s="500"/>
      <c r="J938" s="500"/>
      <c r="K938" s="589"/>
      <c r="L938" s="589"/>
      <c r="M938" s="589"/>
      <c r="N938" s="594"/>
      <c r="O938" s="589"/>
      <c r="P938" s="589"/>
      <c r="Q938" s="589"/>
    </row>
    <row r="939" spans="2:17" x14ac:dyDescent="0.3">
      <c r="B939" s="586"/>
      <c r="C939" s="421"/>
      <c r="D939" s="421"/>
      <c r="E939" s="500"/>
      <c r="F939" s="500"/>
      <c r="H939" s="500"/>
      <c r="I939" s="500"/>
      <c r="J939" s="500"/>
      <c r="K939" s="589"/>
      <c r="L939" s="589"/>
      <c r="M939" s="589"/>
      <c r="N939" s="594"/>
      <c r="O939" s="589"/>
      <c r="P939" s="589"/>
      <c r="Q939" s="589"/>
    </row>
    <row r="940" spans="2:17" x14ac:dyDescent="0.3">
      <c r="B940" s="586"/>
      <c r="C940" s="421"/>
      <c r="D940" s="421"/>
      <c r="E940" s="500"/>
      <c r="F940" s="500"/>
      <c r="H940" s="500"/>
      <c r="I940" s="500"/>
      <c r="J940" s="500"/>
      <c r="K940" s="589"/>
      <c r="L940" s="589"/>
      <c r="M940" s="589"/>
      <c r="N940" s="594"/>
      <c r="O940" s="589"/>
      <c r="P940" s="589"/>
      <c r="Q940" s="589"/>
    </row>
    <row r="941" spans="2:17" x14ac:dyDescent="0.3">
      <c r="B941" s="586"/>
      <c r="C941" s="421"/>
      <c r="D941" s="421"/>
      <c r="E941" s="500"/>
      <c r="F941" s="500"/>
      <c r="H941" s="500"/>
      <c r="I941" s="500"/>
      <c r="J941" s="500"/>
      <c r="K941" s="589"/>
      <c r="L941" s="589"/>
      <c r="M941" s="589"/>
      <c r="N941" s="594"/>
      <c r="O941" s="589"/>
      <c r="P941" s="589"/>
      <c r="Q941" s="589"/>
    </row>
    <row r="942" spans="2:17" x14ac:dyDescent="0.3">
      <c r="B942" s="586"/>
      <c r="C942" s="421"/>
      <c r="D942" s="421"/>
      <c r="E942" s="500"/>
      <c r="F942" s="500"/>
      <c r="H942" s="500"/>
      <c r="I942" s="500"/>
      <c r="J942" s="500"/>
      <c r="K942" s="589"/>
      <c r="L942" s="589"/>
      <c r="M942" s="589"/>
      <c r="N942" s="594"/>
      <c r="O942" s="589"/>
      <c r="P942" s="589"/>
      <c r="Q942" s="589"/>
    </row>
    <row r="943" spans="2:17" x14ac:dyDescent="0.3">
      <c r="B943" s="586"/>
      <c r="C943" s="421"/>
      <c r="D943" s="421"/>
      <c r="E943" s="500"/>
      <c r="F943" s="500"/>
      <c r="H943" s="500"/>
      <c r="I943" s="500"/>
      <c r="J943" s="500"/>
      <c r="K943" s="589"/>
      <c r="L943" s="589"/>
      <c r="M943" s="589"/>
      <c r="N943" s="594"/>
      <c r="O943" s="589"/>
      <c r="P943" s="589"/>
      <c r="Q943" s="589"/>
    </row>
    <row r="944" spans="2:17" x14ac:dyDescent="0.3">
      <c r="B944" s="586"/>
      <c r="C944" s="421"/>
      <c r="D944" s="421"/>
      <c r="E944" s="500"/>
      <c r="F944" s="500"/>
      <c r="H944" s="500"/>
      <c r="I944" s="500"/>
      <c r="J944" s="500"/>
      <c r="K944" s="589"/>
      <c r="L944" s="589"/>
      <c r="M944" s="589"/>
      <c r="N944" s="594"/>
      <c r="O944" s="589"/>
      <c r="P944" s="589"/>
      <c r="Q944" s="589"/>
    </row>
    <row r="945" spans="2:17" x14ac:dyDescent="0.3">
      <c r="B945" s="586"/>
      <c r="C945" s="421"/>
      <c r="D945" s="421"/>
      <c r="E945" s="500"/>
      <c r="F945" s="500"/>
      <c r="H945" s="500"/>
      <c r="I945" s="500"/>
      <c r="J945" s="500"/>
      <c r="K945" s="589"/>
      <c r="L945" s="589"/>
      <c r="M945" s="589"/>
      <c r="N945" s="594"/>
      <c r="O945" s="589"/>
      <c r="P945" s="589"/>
      <c r="Q945" s="589"/>
    </row>
    <row r="946" spans="2:17" x14ac:dyDescent="0.3">
      <c r="B946" s="586"/>
      <c r="C946" s="421"/>
      <c r="D946" s="421"/>
      <c r="E946" s="500"/>
      <c r="F946" s="500"/>
      <c r="H946" s="500"/>
      <c r="I946" s="500"/>
      <c r="J946" s="500"/>
      <c r="K946" s="589"/>
      <c r="L946" s="589"/>
      <c r="M946" s="589"/>
      <c r="N946" s="594"/>
      <c r="O946" s="589"/>
      <c r="P946" s="589"/>
      <c r="Q946" s="589"/>
    </row>
    <row r="947" spans="2:17" x14ac:dyDescent="0.3">
      <c r="B947" s="586"/>
      <c r="C947" s="421"/>
      <c r="D947" s="421"/>
      <c r="E947" s="500"/>
      <c r="F947" s="500"/>
      <c r="H947" s="500"/>
      <c r="I947" s="500"/>
      <c r="J947" s="500"/>
      <c r="K947" s="589"/>
      <c r="L947" s="589"/>
      <c r="M947" s="589"/>
      <c r="N947" s="594"/>
      <c r="O947" s="589"/>
      <c r="P947" s="589"/>
      <c r="Q947" s="589"/>
    </row>
    <row r="948" spans="2:17" x14ac:dyDescent="0.3">
      <c r="B948" s="586"/>
      <c r="C948" s="421"/>
      <c r="D948" s="421"/>
      <c r="E948" s="500"/>
      <c r="F948" s="500"/>
      <c r="H948" s="500"/>
      <c r="I948" s="500"/>
      <c r="J948" s="500"/>
      <c r="K948" s="589"/>
      <c r="L948" s="589"/>
      <c r="M948" s="589"/>
      <c r="N948" s="594"/>
      <c r="O948" s="589"/>
      <c r="P948" s="589"/>
      <c r="Q948" s="589"/>
    </row>
    <row r="949" spans="2:17" x14ac:dyDescent="0.3">
      <c r="B949" s="586"/>
      <c r="C949" s="421"/>
      <c r="D949" s="421"/>
      <c r="E949" s="500"/>
      <c r="F949" s="500"/>
      <c r="H949" s="500"/>
      <c r="I949" s="500"/>
      <c r="J949" s="500"/>
      <c r="K949" s="589"/>
      <c r="L949" s="589"/>
      <c r="M949" s="589"/>
      <c r="N949" s="594"/>
      <c r="O949" s="589"/>
      <c r="P949" s="589"/>
      <c r="Q949" s="589"/>
    </row>
    <row r="950" spans="2:17" x14ac:dyDescent="0.3">
      <c r="B950" s="586"/>
      <c r="C950" s="421"/>
      <c r="D950" s="421"/>
      <c r="E950" s="500"/>
      <c r="F950" s="500"/>
      <c r="H950" s="500"/>
      <c r="I950" s="500"/>
      <c r="J950" s="500"/>
      <c r="K950" s="589"/>
      <c r="L950" s="589"/>
      <c r="M950" s="589"/>
      <c r="N950" s="594"/>
      <c r="O950" s="589"/>
      <c r="P950" s="589"/>
      <c r="Q950" s="589"/>
    </row>
    <row r="951" spans="2:17" x14ac:dyDescent="0.3">
      <c r="B951" s="586"/>
      <c r="C951" s="421"/>
      <c r="D951" s="421"/>
      <c r="E951" s="500"/>
      <c r="F951" s="500"/>
      <c r="H951" s="500"/>
      <c r="I951" s="500"/>
      <c r="J951" s="500"/>
      <c r="K951" s="589"/>
      <c r="L951" s="589"/>
      <c r="M951" s="589"/>
      <c r="N951" s="594"/>
      <c r="O951" s="589"/>
      <c r="P951" s="589"/>
      <c r="Q951" s="589"/>
    </row>
    <row r="952" spans="2:17" x14ac:dyDescent="0.3">
      <c r="B952" s="586"/>
      <c r="C952" s="421"/>
      <c r="D952" s="421"/>
      <c r="E952" s="500"/>
      <c r="F952" s="500"/>
      <c r="H952" s="500"/>
      <c r="I952" s="500"/>
      <c r="J952" s="500"/>
      <c r="K952" s="589"/>
      <c r="L952" s="589"/>
      <c r="M952" s="589"/>
      <c r="N952" s="594"/>
      <c r="O952" s="589"/>
      <c r="P952" s="589"/>
      <c r="Q952" s="589"/>
    </row>
    <row r="953" spans="2:17" x14ac:dyDescent="0.3">
      <c r="B953" s="586"/>
      <c r="C953" s="421"/>
      <c r="D953" s="421"/>
      <c r="E953" s="500"/>
      <c r="F953" s="500"/>
      <c r="H953" s="500"/>
      <c r="I953" s="500"/>
      <c r="J953" s="500"/>
      <c r="K953" s="589"/>
      <c r="L953" s="589"/>
      <c r="M953" s="589"/>
      <c r="N953" s="594"/>
      <c r="O953" s="589"/>
      <c r="P953" s="589"/>
      <c r="Q953" s="589"/>
    </row>
    <row r="954" spans="2:17" x14ac:dyDescent="0.3">
      <c r="B954" s="586"/>
      <c r="C954" s="421"/>
      <c r="D954" s="421"/>
      <c r="E954" s="500"/>
      <c r="F954" s="500"/>
      <c r="H954" s="500"/>
      <c r="I954" s="500"/>
      <c r="J954" s="500"/>
      <c r="K954" s="589"/>
      <c r="L954" s="589"/>
      <c r="M954" s="589"/>
      <c r="N954" s="594"/>
      <c r="O954" s="589"/>
      <c r="P954" s="589"/>
      <c r="Q954" s="589"/>
    </row>
    <row r="955" spans="2:17" x14ac:dyDescent="0.3">
      <c r="B955" s="586"/>
      <c r="C955" s="421"/>
      <c r="D955" s="421"/>
      <c r="E955" s="500"/>
      <c r="F955" s="500"/>
      <c r="H955" s="500"/>
      <c r="I955" s="500"/>
      <c r="J955" s="500"/>
      <c r="K955" s="589"/>
      <c r="L955" s="589"/>
      <c r="M955" s="589"/>
      <c r="N955" s="594"/>
      <c r="O955" s="589"/>
      <c r="P955" s="589"/>
      <c r="Q955" s="589"/>
    </row>
    <row r="956" spans="2:17" x14ac:dyDescent="0.3">
      <c r="B956" s="586"/>
      <c r="C956" s="421"/>
      <c r="D956" s="421"/>
      <c r="E956" s="500"/>
      <c r="F956" s="500"/>
      <c r="H956" s="500"/>
      <c r="I956" s="500"/>
      <c r="J956" s="500"/>
      <c r="K956" s="589"/>
      <c r="L956" s="589"/>
      <c r="M956" s="589"/>
      <c r="N956" s="594"/>
      <c r="O956" s="589"/>
      <c r="P956" s="589"/>
      <c r="Q956" s="589"/>
    </row>
    <row r="957" spans="2:17" x14ac:dyDescent="0.3">
      <c r="B957" s="586"/>
      <c r="C957" s="421"/>
      <c r="D957" s="421"/>
      <c r="E957" s="500"/>
      <c r="F957" s="500"/>
      <c r="H957" s="500"/>
      <c r="I957" s="500"/>
      <c r="J957" s="500"/>
      <c r="K957" s="589"/>
      <c r="L957" s="589"/>
      <c r="M957" s="589"/>
      <c r="N957" s="594"/>
      <c r="O957" s="589"/>
      <c r="P957" s="589"/>
      <c r="Q957" s="589"/>
    </row>
    <row r="958" spans="2:17" x14ac:dyDescent="0.3">
      <c r="B958" s="586"/>
      <c r="C958" s="421"/>
      <c r="D958" s="421"/>
      <c r="E958" s="500"/>
      <c r="F958" s="500"/>
      <c r="H958" s="500"/>
      <c r="I958" s="500"/>
      <c r="J958" s="500"/>
      <c r="K958" s="589"/>
      <c r="L958" s="589"/>
      <c r="M958" s="589"/>
      <c r="N958" s="594"/>
      <c r="O958" s="589"/>
      <c r="P958" s="589"/>
      <c r="Q958" s="589"/>
    </row>
    <row r="959" spans="2:17" x14ac:dyDescent="0.3">
      <c r="B959" s="586"/>
      <c r="C959" s="421"/>
      <c r="D959" s="421"/>
      <c r="E959" s="500"/>
      <c r="F959" s="500"/>
      <c r="H959" s="500"/>
      <c r="I959" s="500"/>
      <c r="J959" s="500"/>
      <c r="K959" s="589"/>
      <c r="L959" s="589"/>
      <c r="M959" s="589"/>
      <c r="N959" s="594"/>
      <c r="O959" s="589"/>
      <c r="P959" s="589"/>
      <c r="Q959" s="589"/>
    </row>
    <row r="960" spans="2:17" x14ac:dyDescent="0.3">
      <c r="B960" s="586"/>
      <c r="C960" s="421"/>
      <c r="D960" s="421"/>
      <c r="E960" s="500"/>
      <c r="F960" s="500"/>
      <c r="H960" s="500"/>
      <c r="I960" s="500"/>
      <c r="J960" s="500"/>
      <c r="K960" s="589"/>
      <c r="L960" s="589"/>
      <c r="M960" s="589"/>
      <c r="N960" s="594"/>
      <c r="O960" s="589"/>
      <c r="P960" s="589"/>
      <c r="Q960" s="589"/>
    </row>
    <row r="961" spans="2:17" x14ac:dyDescent="0.3">
      <c r="B961" s="586"/>
      <c r="C961" s="421"/>
      <c r="D961" s="421"/>
      <c r="E961" s="500"/>
      <c r="F961" s="500"/>
      <c r="H961" s="500"/>
      <c r="I961" s="500"/>
      <c r="J961" s="500"/>
      <c r="K961" s="589"/>
      <c r="L961" s="589"/>
      <c r="M961" s="589"/>
      <c r="N961" s="594"/>
      <c r="O961" s="589"/>
      <c r="P961" s="589"/>
      <c r="Q961" s="589"/>
    </row>
    <row r="962" spans="2:17" x14ac:dyDescent="0.3">
      <c r="B962" s="586"/>
      <c r="C962" s="421"/>
      <c r="D962" s="421"/>
      <c r="E962" s="500"/>
      <c r="F962" s="500"/>
      <c r="H962" s="500"/>
      <c r="I962" s="500"/>
      <c r="J962" s="500"/>
      <c r="K962" s="589"/>
      <c r="L962" s="589"/>
      <c r="M962" s="589"/>
      <c r="N962" s="594"/>
      <c r="O962" s="589"/>
      <c r="P962" s="589"/>
      <c r="Q962" s="589"/>
    </row>
    <row r="963" spans="2:17" x14ac:dyDescent="0.3">
      <c r="B963" s="586"/>
      <c r="C963" s="421"/>
      <c r="D963" s="421"/>
      <c r="E963" s="500"/>
      <c r="F963" s="500"/>
      <c r="H963" s="500"/>
      <c r="I963" s="500"/>
      <c r="J963" s="500"/>
      <c r="K963" s="589"/>
      <c r="L963" s="589"/>
      <c r="M963" s="589"/>
      <c r="N963" s="594"/>
      <c r="O963" s="589"/>
      <c r="P963" s="589"/>
      <c r="Q963" s="589"/>
    </row>
    <row r="964" spans="2:17" x14ac:dyDescent="0.3">
      <c r="B964" s="586"/>
      <c r="C964" s="421"/>
      <c r="D964" s="421"/>
      <c r="E964" s="500"/>
      <c r="F964" s="500"/>
      <c r="H964" s="500"/>
      <c r="I964" s="500"/>
      <c r="J964" s="500"/>
      <c r="K964" s="589"/>
      <c r="L964" s="589"/>
      <c r="M964" s="589"/>
      <c r="N964" s="594"/>
      <c r="O964" s="589"/>
      <c r="P964" s="589"/>
      <c r="Q964" s="589"/>
    </row>
    <row r="965" spans="2:17" x14ac:dyDescent="0.3">
      <c r="B965" s="586"/>
      <c r="C965" s="421"/>
      <c r="D965" s="421"/>
      <c r="E965" s="500"/>
      <c r="F965" s="500"/>
      <c r="H965" s="500"/>
      <c r="I965" s="500"/>
      <c r="J965" s="500"/>
      <c r="K965" s="589"/>
      <c r="L965" s="589"/>
      <c r="M965" s="589"/>
      <c r="N965" s="594"/>
      <c r="O965" s="589"/>
      <c r="P965" s="589"/>
      <c r="Q965" s="589"/>
    </row>
    <row r="966" spans="2:17" x14ac:dyDescent="0.3">
      <c r="B966" s="586"/>
      <c r="C966" s="421"/>
      <c r="D966" s="421"/>
      <c r="E966" s="500"/>
      <c r="F966" s="500"/>
      <c r="H966" s="500"/>
      <c r="I966" s="500"/>
      <c r="J966" s="500"/>
      <c r="K966" s="589"/>
      <c r="L966" s="589"/>
      <c r="M966" s="589"/>
      <c r="N966" s="594"/>
      <c r="O966" s="589"/>
      <c r="P966" s="589"/>
      <c r="Q966" s="589"/>
    </row>
    <row r="967" spans="2:17" x14ac:dyDescent="0.3">
      <c r="B967" s="586"/>
      <c r="C967" s="421"/>
      <c r="D967" s="421"/>
      <c r="E967" s="500"/>
      <c r="F967" s="500"/>
      <c r="H967" s="500"/>
      <c r="I967" s="500"/>
      <c r="J967" s="500"/>
      <c r="K967" s="589"/>
      <c r="L967" s="589"/>
      <c r="M967" s="589"/>
      <c r="N967" s="594"/>
      <c r="O967" s="589"/>
      <c r="P967" s="589"/>
      <c r="Q967" s="589"/>
    </row>
    <row r="968" spans="2:17" x14ac:dyDescent="0.3">
      <c r="B968" s="586"/>
      <c r="C968" s="421"/>
      <c r="D968" s="421"/>
      <c r="E968" s="500"/>
      <c r="F968" s="500"/>
      <c r="H968" s="500"/>
      <c r="I968" s="500"/>
      <c r="J968" s="500"/>
      <c r="K968" s="589"/>
      <c r="L968" s="589"/>
      <c r="M968" s="589"/>
      <c r="N968" s="594"/>
      <c r="O968" s="589"/>
      <c r="P968" s="589"/>
      <c r="Q968" s="589"/>
    </row>
    <row r="969" spans="2:17" x14ac:dyDescent="0.3">
      <c r="B969" s="586"/>
      <c r="C969" s="421"/>
      <c r="D969" s="421"/>
      <c r="E969" s="500"/>
      <c r="F969" s="500"/>
      <c r="H969" s="500"/>
      <c r="I969" s="500"/>
      <c r="J969" s="500"/>
      <c r="K969" s="589"/>
      <c r="L969" s="589"/>
      <c r="M969" s="589"/>
      <c r="N969" s="594"/>
      <c r="O969" s="589"/>
      <c r="P969" s="589"/>
      <c r="Q969" s="589"/>
    </row>
    <row r="970" spans="2:17" x14ac:dyDescent="0.3">
      <c r="B970" s="586"/>
      <c r="C970" s="421"/>
      <c r="D970" s="421"/>
      <c r="E970" s="500"/>
      <c r="F970" s="500"/>
      <c r="H970" s="500"/>
      <c r="I970" s="500"/>
      <c r="J970" s="500"/>
      <c r="K970" s="589"/>
      <c r="L970" s="589"/>
      <c r="M970" s="589"/>
      <c r="N970" s="594"/>
      <c r="O970" s="589"/>
      <c r="P970" s="589"/>
      <c r="Q970" s="589"/>
    </row>
    <row r="971" spans="2:17" x14ac:dyDescent="0.3">
      <c r="B971" s="586"/>
      <c r="C971" s="421"/>
      <c r="D971" s="421"/>
      <c r="E971" s="500"/>
      <c r="F971" s="500"/>
      <c r="H971" s="500"/>
      <c r="I971" s="500"/>
      <c r="J971" s="500"/>
      <c r="K971" s="589"/>
      <c r="L971" s="589"/>
      <c r="M971" s="589"/>
      <c r="N971" s="594"/>
      <c r="O971" s="589"/>
      <c r="P971" s="589"/>
      <c r="Q971" s="589"/>
    </row>
    <row r="972" spans="2:17" x14ac:dyDescent="0.3">
      <c r="B972" s="586"/>
      <c r="C972" s="421"/>
      <c r="D972" s="421"/>
      <c r="E972" s="500"/>
      <c r="F972" s="500"/>
      <c r="H972" s="500"/>
      <c r="I972" s="500"/>
      <c r="J972" s="500"/>
      <c r="K972" s="589"/>
      <c r="L972" s="589"/>
      <c r="M972" s="589"/>
      <c r="N972" s="594"/>
      <c r="O972" s="589"/>
      <c r="P972" s="589"/>
      <c r="Q972" s="589"/>
    </row>
    <row r="973" spans="2:17" x14ac:dyDescent="0.3">
      <c r="B973" s="586"/>
      <c r="C973" s="421"/>
      <c r="D973" s="421"/>
      <c r="E973" s="500"/>
      <c r="F973" s="500"/>
      <c r="H973" s="500"/>
      <c r="I973" s="500"/>
      <c r="J973" s="500"/>
      <c r="K973" s="589"/>
      <c r="L973" s="589"/>
      <c r="M973" s="589"/>
      <c r="N973" s="594"/>
      <c r="O973" s="589"/>
      <c r="P973" s="589"/>
      <c r="Q973" s="589"/>
    </row>
    <row r="974" spans="2:17" x14ac:dyDescent="0.3">
      <c r="B974" s="586"/>
      <c r="C974" s="421"/>
      <c r="D974" s="421"/>
      <c r="E974" s="500"/>
      <c r="F974" s="500"/>
      <c r="H974" s="500"/>
      <c r="I974" s="500"/>
      <c r="J974" s="500"/>
      <c r="K974" s="589"/>
      <c r="L974" s="589"/>
      <c r="M974" s="589"/>
      <c r="N974" s="594"/>
      <c r="O974" s="589"/>
      <c r="P974" s="589"/>
      <c r="Q974" s="589"/>
    </row>
    <row r="975" spans="2:17" x14ac:dyDescent="0.3">
      <c r="B975" s="586"/>
      <c r="C975" s="421"/>
      <c r="D975" s="421"/>
      <c r="E975" s="500"/>
      <c r="F975" s="500"/>
      <c r="H975" s="500"/>
      <c r="I975" s="500"/>
      <c r="J975" s="500"/>
      <c r="K975" s="589"/>
      <c r="L975" s="589"/>
      <c r="M975" s="589"/>
      <c r="N975" s="594"/>
      <c r="O975" s="589"/>
      <c r="P975" s="589"/>
      <c r="Q975" s="589"/>
    </row>
    <row r="976" spans="2:17" x14ac:dyDescent="0.3">
      <c r="B976" s="586"/>
      <c r="C976" s="421"/>
      <c r="D976" s="421"/>
      <c r="E976" s="500"/>
      <c r="F976" s="500"/>
      <c r="H976" s="500"/>
      <c r="I976" s="500"/>
      <c r="J976" s="500"/>
      <c r="K976" s="589"/>
      <c r="L976" s="589"/>
      <c r="M976" s="589"/>
      <c r="N976" s="594"/>
      <c r="O976" s="589"/>
      <c r="P976" s="589"/>
      <c r="Q976" s="589"/>
    </row>
    <row r="977" spans="2:17" x14ac:dyDescent="0.3">
      <c r="B977" s="586"/>
      <c r="C977" s="421"/>
      <c r="D977" s="421"/>
      <c r="E977" s="500"/>
      <c r="F977" s="500"/>
      <c r="H977" s="500"/>
      <c r="I977" s="500"/>
      <c r="J977" s="500"/>
      <c r="K977" s="589"/>
      <c r="L977" s="589"/>
      <c r="M977" s="589"/>
      <c r="N977" s="594"/>
      <c r="O977" s="589"/>
      <c r="P977" s="589"/>
      <c r="Q977" s="589"/>
    </row>
    <row r="978" spans="2:17" x14ac:dyDescent="0.3">
      <c r="B978" s="586"/>
      <c r="C978" s="421"/>
      <c r="D978" s="421"/>
      <c r="E978" s="500"/>
      <c r="F978" s="500"/>
      <c r="H978" s="500"/>
      <c r="I978" s="500"/>
      <c r="J978" s="500"/>
      <c r="K978" s="589"/>
      <c r="L978" s="589"/>
      <c r="M978" s="589"/>
      <c r="N978" s="594"/>
      <c r="O978" s="589"/>
      <c r="P978" s="589"/>
      <c r="Q978" s="589"/>
    </row>
    <row r="979" spans="2:17" x14ac:dyDescent="0.3">
      <c r="B979" s="586"/>
      <c r="C979" s="421"/>
      <c r="D979" s="421"/>
      <c r="E979" s="500"/>
      <c r="F979" s="500"/>
      <c r="H979" s="500"/>
      <c r="I979" s="500"/>
      <c r="J979" s="500"/>
      <c r="K979" s="589"/>
      <c r="L979" s="589"/>
      <c r="M979" s="589"/>
      <c r="N979" s="594"/>
      <c r="O979" s="589"/>
      <c r="P979" s="589"/>
      <c r="Q979" s="589"/>
    </row>
    <row r="980" spans="2:17" x14ac:dyDescent="0.3">
      <c r="B980" s="586"/>
      <c r="C980" s="421"/>
      <c r="D980" s="421"/>
      <c r="E980" s="500"/>
      <c r="F980" s="500"/>
      <c r="H980" s="500"/>
      <c r="I980" s="500"/>
      <c r="J980" s="500"/>
      <c r="K980" s="589"/>
      <c r="L980" s="589"/>
      <c r="M980" s="589"/>
      <c r="N980" s="594"/>
      <c r="O980" s="589"/>
      <c r="P980" s="589"/>
      <c r="Q980" s="589"/>
    </row>
    <row r="981" spans="2:17" x14ac:dyDescent="0.3">
      <c r="B981" s="586"/>
      <c r="C981" s="421"/>
      <c r="D981" s="421"/>
      <c r="E981" s="500"/>
      <c r="F981" s="500"/>
      <c r="H981" s="500"/>
      <c r="I981" s="500"/>
      <c r="J981" s="500"/>
      <c r="K981" s="589"/>
      <c r="L981" s="589"/>
      <c r="M981" s="589"/>
      <c r="N981" s="594"/>
      <c r="O981" s="589"/>
      <c r="P981" s="589"/>
      <c r="Q981" s="589"/>
    </row>
    <row r="982" spans="2:17" x14ac:dyDescent="0.3">
      <c r="B982" s="586"/>
      <c r="C982" s="421"/>
      <c r="D982" s="421"/>
      <c r="E982" s="500"/>
      <c r="F982" s="500"/>
      <c r="H982" s="500"/>
      <c r="I982" s="500"/>
      <c r="J982" s="500"/>
      <c r="K982" s="589"/>
      <c r="L982" s="589"/>
      <c r="M982" s="589"/>
      <c r="N982" s="594"/>
      <c r="O982" s="589"/>
      <c r="P982" s="589"/>
      <c r="Q982" s="589"/>
    </row>
    <row r="983" spans="2:17" x14ac:dyDescent="0.3">
      <c r="B983" s="586"/>
      <c r="C983" s="421"/>
      <c r="D983" s="421"/>
      <c r="E983" s="500"/>
      <c r="F983" s="500"/>
      <c r="H983" s="500"/>
      <c r="I983" s="500"/>
      <c r="J983" s="500"/>
      <c r="K983" s="589"/>
      <c r="L983" s="589"/>
      <c r="M983" s="589"/>
      <c r="N983" s="594"/>
      <c r="O983" s="589"/>
      <c r="P983" s="589"/>
      <c r="Q983" s="589"/>
    </row>
    <row r="984" spans="2:17" x14ac:dyDescent="0.3">
      <c r="B984" s="586"/>
      <c r="C984" s="421"/>
      <c r="D984" s="421"/>
      <c r="E984" s="500"/>
      <c r="F984" s="500"/>
      <c r="H984" s="500"/>
      <c r="I984" s="500"/>
      <c r="J984" s="500"/>
      <c r="K984" s="589"/>
      <c r="L984" s="589"/>
      <c r="M984" s="589"/>
      <c r="N984" s="594"/>
      <c r="O984" s="589"/>
      <c r="P984" s="589"/>
      <c r="Q984" s="589"/>
    </row>
    <row r="985" spans="2:17" x14ac:dyDescent="0.3">
      <c r="B985" s="586"/>
      <c r="C985" s="421"/>
      <c r="D985" s="421"/>
      <c r="E985" s="500"/>
      <c r="F985" s="500"/>
      <c r="H985" s="500"/>
      <c r="I985" s="500"/>
      <c r="J985" s="500"/>
      <c r="K985" s="589"/>
      <c r="L985" s="589"/>
      <c r="M985" s="589"/>
      <c r="N985" s="594"/>
      <c r="O985" s="589"/>
      <c r="P985" s="589"/>
      <c r="Q985" s="589"/>
    </row>
    <row r="986" spans="2:17" x14ac:dyDescent="0.3">
      <c r="B986" s="586"/>
      <c r="C986" s="421"/>
      <c r="D986" s="421"/>
      <c r="E986" s="500"/>
      <c r="F986" s="500"/>
      <c r="H986" s="500"/>
      <c r="I986" s="500"/>
      <c r="J986" s="500"/>
      <c r="K986" s="589"/>
      <c r="L986" s="589"/>
      <c r="M986" s="589"/>
      <c r="N986" s="594"/>
      <c r="O986" s="589"/>
      <c r="P986" s="589"/>
      <c r="Q986" s="589"/>
    </row>
    <row r="987" spans="2:17" x14ac:dyDescent="0.3">
      <c r="B987" s="586"/>
      <c r="C987" s="421"/>
      <c r="D987" s="421"/>
      <c r="E987" s="500"/>
      <c r="F987" s="500"/>
      <c r="H987" s="500"/>
      <c r="I987" s="500"/>
      <c r="J987" s="500"/>
      <c r="K987" s="589"/>
      <c r="L987" s="589"/>
      <c r="M987" s="589"/>
      <c r="N987" s="594"/>
      <c r="O987" s="589"/>
      <c r="P987" s="589"/>
      <c r="Q987" s="589"/>
    </row>
    <row r="988" spans="2:17" x14ac:dyDescent="0.3">
      <c r="B988" s="586"/>
      <c r="C988" s="421"/>
      <c r="D988" s="421"/>
      <c r="E988" s="500"/>
      <c r="F988" s="500"/>
      <c r="H988" s="500"/>
      <c r="I988" s="500"/>
      <c r="J988" s="500"/>
      <c r="K988" s="589"/>
      <c r="L988" s="589"/>
      <c r="M988" s="589"/>
      <c r="N988" s="594"/>
      <c r="O988" s="589"/>
      <c r="P988" s="589"/>
      <c r="Q988" s="589"/>
    </row>
    <row r="989" spans="2:17" x14ac:dyDescent="0.3">
      <c r="B989" s="586"/>
      <c r="C989" s="421"/>
      <c r="D989" s="421"/>
      <c r="E989" s="500"/>
      <c r="F989" s="500"/>
      <c r="H989" s="500"/>
      <c r="I989" s="500"/>
      <c r="J989" s="500"/>
      <c r="K989" s="589"/>
      <c r="L989" s="589"/>
      <c r="M989" s="589"/>
      <c r="N989" s="594"/>
      <c r="O989" s="589"/>
      <c r="P989" s="589"/>
      <c r="Q989" s="589"/>
    </row>
    <row r="990" spans="2:17" x14ac:dyDescent="0.3">
      <c r="B990" s="586"/>
      <c r="C990" s="421"/>
      <c r="D990" s="421"/>
      <c r="E990" s="500"/>
      <c r="F990" s="500"/>
      <c r="H990" s="500"/>
      <c r="I990" s="500"/>
      <c r="J990" s="500"/>
      <c r="K990" s="589"/>
      <c r="L990" s="589"/>
      <c r="M990" s="589"/>
      <c r="N990" s="594"/>
      <c r="O990" s="589"/>
      <c r="P990" s="589"/>
      <c r="Q990" s="589"/>
    </row>
    <row r="991" spans="2:17" x14ac:dyDescent="0.3">
      <c r="B991" s="586"/>
      <c r="C991" s="421"/>
      <c r="D991" s="421"/>
      <c r="E991" s="500"/>
      <c r="F991" s="500"/>
      <c r="H991" s="500"/>
      <c r="I991" s="500"/>
      <c r="J991" s="500"/>
      <c r="K991" s="589"/>
      <c r="L991" s="589"/>
      <c r="M991" s="589"/>
      <c r="N991" s="594"/>
      <c r="O991" s="589"/>
      <c r="P991" s="589"/>
      <c r="Q991" s="589"/>
    </row>
    <row r="992" spans="2:17" x14ac:dyDescent="0.3">
      <c r="B992" s="586"/>
      <c r="C992" s="421"/>
      <c r="D992" s="421"/>
      <c r="E992" s="500"/>
      <c r="F992" s="500"/>
      <c r="H992" s="500"/>
      <c r="I992" s="500"/>
      <c r="J992" s="500"/>
      <c r="K992" s="589"/>
      <c r="L992" s="589"/>
      <c r="M992" s="589"/>
      <c r="N992" s="594"/>
      <c r="O992" s="589"/>
      <c r="P992" s="589"/>
      <c r="Q992" s="589"/>
    </row>
    <row r="993" spans="2:17" x14ac:dyDescent="0.3">
      <c r="B993" s="586"/>
      <c r="C993" s="421"/>
      <c r="D993" s="421"/>
      <c r="E993" s="500"/>
      <c r="F993" s="500"/>
      <c r="H993" s="500"/>
      <c r="I993" s="500"/>
      <c r="J993" s="500"/>
      <c r="K993" s="589"/>
      <c r="L993" s="589"/>
      <c r="M993" s="589"/>
      <c r="N993" s="594"/>
      <c r="O993" s="589"/>
      <c r="P993" s="589"/>
      <c r="Q993" s="589"/>
    </row>
    <row r="994" spans="2:17" x14ac:dyDescent="0.3">
      <c r="B994" s="586"/>
      <c r="C994" s="421"/>
      <c r="D994" s="421"/>
      <c r="E994" s="500"/>
      <c r="F994" s="500"/>
      <c r="H994" s="500"/>
      <c r="I994" s="500"/>
      <c r="J994" s="500"/>
      <c r="K994" s="589"/>
      <c r="L994" s="589"/>
      <c r="M994" s="589"/>
      <c r="N994" s="594"/>
      <c r="O994" s="589"/>
      <c r="P994" s="589"/>
      <c r="Q994" s="589"/>
    </row>
    <row r="995" spans="2:17" x14ac:dyDescent="0.3">
      <c r="B995" s="586"/>
      <c r="C995" s="421"/>
      <c r="D995" s="421"/>
      <c r="E995" s="500"/>
      <c r="F995" s="500"/>
      <c r="H995" s="500"/>
      <c r="I995" s="500"/>
      <c r="J995" s="500"/>
      <c r="K995" s="589"/>
      <c r="L995" s="589"/>
      <c r="M995" s="589"/>
      <c r="N995" s="594"/>
      <c r="O995" s="589"/>
      <c r="P995" s="589"/>
      <c r="Q995" s="589"/>
    </row>
    <row r="996" spans="2:17" x14ac:dyDescent="0.3">
      <c r="B996" s="586"/>
      <c r="C996" s="421"/>
      <c r="D996" s="421"/>
      <c r="E996" s="500"/>
      <c r="F996" s="500"/>
      <c r="H996" s="500"/>
      <c r="I996" s="500"/>
      <c r="J996" s="500"/>
      <c r="K996" s="589"/>
      <c r="L996" s="589"/>
      <c r="M996" s="589"/>
      <c r="N996" s="594"/>
      <c r="O996" s="589"/>
      <c r="P996" s="589"/>
      <c r="Q996" s="589"/>
    </row>
    <row r="997" spans="2:17" x14ac:dyDescent="0.3">
      <c r="B997" s="586"/>
      <c r="C997" s="421"/>
      <c r="D997" s="421"/>
      <c r="E997" s="500"/>
      <c r="F997" s="500"/>
      <c r="H997" s="500"/>
      <c r="I997" s="500"/>
      <c r="J997" s="500"/>
      <c r="K997" s="589"/>
      <c r="L997" s="589"/>
      <c r="M997" s="589"/>
      <c r="N997" s="594"/>
      <c r="O997" s="589"/>
      <c r="P997" s="589"/>
      <c r="Q997" s="589"/>
    </row>
    <row r="998" spans="2:17" x14ac:dyDescent="0.3">
      <c r="B998" s="586"/>
      <c r="C998" s="421"/>
      <c r="D998" s="421"/>
      <c r="E998" s="500"/>
      <c r="F998" s="500"/>
      <c r="H998" s="500"/>
      <c r="I998" s="500"/>
      <c r="J998" s="500"/>
      <c r="K998" s="589"/>
      <c r="L998" s="589"/>
      <c r="M998" s="589"/>
      <c r="N998" s="594"/>
      <c r="O998" s="589"/>
      <c r="P998" s="589"/>
      <c r="Q998" s="589"/>
    </row>
    <row r="999" spans="2:17" x14ac:dyDescent="0.3">
      <c r="B999" s="586"/>
      <c r="C999" s="421"/>
      <c r="D999" s="421"/>
      <c r="E999" s="500"/>
      <c r="F999" s="500"/>
      <c r="H999" s="500"/>
      <c r="I999" s="500"/>
      <c r="J999" s="500"/>
      <c r="K999" s="589"/>
      <c r="L999" s="589"/>
      <c r="M999" s="589"/>
      <c r="N999" s="594"/>
      <c r="O999" s="589"/>
      <c r="P999" s="589"/>
      <c r="Q999" s="589"/>
    </row>
    <row r="1000" spans="2:17" x14ac:dyDescent="0.3">
      <c r="B1000" s="586"/>
      <c r="C1000" s="421"/>
      <c r="D1000" s="421"/>
      <c r="E1000" s="500"/>
      <c r="F1000" s="500"/>
      <c r="H1000" s="500"/>
      <c r="I1000" s="500"/>
      <c r="J1000" s="500"/>
      <c r="K1000" s="589"/>
      <c r="L1000" s="589"/>
      <c r="M1000" s="589"/>
      <c r="N1000" s="594"/>
      <c r="O1000" s="589"/>
      <c r="P1000" s="589"/>
      <c r="Q1000" s="589"/>
    </row>
    <row r="1001" spans="2:17" x14ac:dyDescent="0.3">
      <c r="B1001" s="586"/>
      <c r="C1001" s="421"/>
      <c r="D1001" s="421"/>
      <c r="E1001" s="500"/>
      <c r="F1001" s="500"/>
      <c r="H1001" s="500"/>
      <c r="I1001" s="500"/>
      <c r="J1001" s="500"/>
      <c r="K1001" s="589"/>
      <c r="L1001" s="589"/>
      <c r="M1001" s="589"/>
      <c r="N1001" s="594"/>
      <c r="O1001" s="589"/>
      <c r="P1001" s="589"/>
      <c r="Q1001" s="589"/>
    </row>
    <row r="1002" spans="2:17" x14ac:dyDescent="0.3">
      <c r="B1002" s="586"/>
      <c r="C1002" s="421"/>
      <c r="D1002" s="421"/>
      <c r="E1002" s="500"/>
      <c r="F1002" s="500"/>
      <c r="H1002" s="500"/>
      <c r="I1002" s="500"/>
      <c r="J1002" s="500"/>
      <c r="K1002" s="589"/>
      <c r="L1002" s="589"/>
      <c r="M1002" s="589"/>
      <c r="N1002" s="594"/>
      <c r="O1002" s="589"/>
      <c r="P1002" s="589"/>
      <c r="Q1002" s="589"/>
    </row>
    <row r="1003" spans="2:17" x14ac:dyDescent="0.3">
      <c r="B1003" s="586"/>
      <c r="C1003" s="421"/>
      <c r="D1003" s="421"/>
      <c r="E1003" s="500"/>
      <c r="F1003" s="500"/>
      <c r="H1003" s="500"/>
      <c r="I1003" s="500"/>
      <c r="J1003" s="500"/>
      <c r="K1003" s="589"/>
      <c r="L1003" s="589"/>
      <c r="M1003" s="589"/>
      <c r="N1003" s="594"/>
      <c r="O1003" s="589"/>
      <c r="P1003" s="589"/>
      <c r="Q1003" s="589"/>
    </row>
    <row r="1004" spans="2:17" x14ac:dyDescent="0.3">
      <c r="B1004" s="586"/>
      <c r="C1004" s="421"/>
      <c r="D1004" s="421"/>
      <c r="E1004" s="500"/>
      <c r="F1004" s="500"/>
      <c r="H1004" s="500"/>
      <c r="I1004" s="500"/>
      <c r="J1004" s="500"/>
      <c r="K1004" s="589"/>
      <c r="L1004" s="589"/>
      <c r="M1004" s="589"/>
      <c r="N1004" s="594"/>
      <c r="O1004" s="589"/>
      <c r="P1004" s="589"/>
      <c r="Q1004" s="589"/>
    </row>
    <row r="1005" spans="2:17" x14ac:dyDescent="0.3">
      <c r="B1005" s="586"/>
      <c r="C1005" s="421"/>
      <c r="D1005" s="421"/>
      <c r="E1005" s="500"/>
      <c r="F1005" s="500"/>
      <c r="H1005" s="500"/>
      <c r="I1005" s="500"/>
      <c r="J1005" s="500"/>
      <c r="K1005" s="589"/>
      <c r="L1005" s="589"/>
      <c r="M1005" s="589"/>
      <c r="N1005" s="594"/>
      <c r="O1005" s="589"/>
      <c r="P1005" s="589"/>
      <c r="Q1005" s="589"/>
    </row>
    <row r="1006" spans="2:17" x14ac:dyDescent="0.3">
      <c r="B1006" s="586"/>
      <c r="C1006" s="421"/>
      <c r="D1006" s="421"/>
      <c r="E1006" s="500"/>
      <c r="F1006" s="500"/>
      <c r="H1006" s="500"/>
      <c r="I1006" s="500"/>
      <c r="J1006" s="500"/>
      <c r="K1006" s="589"/>
      <c r="L1006" s="589"/>
      <c r="M1006" s="589"/>
      <c r="N1006" s="594"/>
      <c r="O1006" s="589"/>
      <c r="P1006" s="589"/>
      <c r="Q1006" s="589"/>
    </row>
    <row r="1007" spans="2:17" x14ac:dyDescent="0.3">
      <c r="B1007" s="586"/>
      <c r="C1007" s="421"/>
      <c r="D1007" s="421"/>
      <c r="E1007" s="500"/>
      <c r="F1007" s="500"/>
      <c r="H1007" s="500"/>
      <c r="I1007" s="500"/>
      <c r="J1007" s="500"/>
      <c r="K1007" s="589"/>
      <c r="L1007" s="589"/>
      <c r="M1007" s="589"/>
      <c r="N1007" s="594"/>
      <c r="O1007" s="589"/>
      <c r="P1007" s="589"/>
      <c r="Q1007" s="589"/>
    </row>
    <row r="1008" spans="2:17" x14ac:dyDescent="0.3">
      <c r="B1008" s="586"/>
      <c r="C1008" s="421"/>
      <c r="D1008" s="421"/>
      <c r="E1008" s="500"/>
      <c r="F1008" s="500"/>
      <c r="H1008" s="500"/>
      <c r="I1008" s="500"/>
      <c r="J1008" s="500"/>
      <c r="K1008" s="589"/>
      <c r="L1008" s="589"/>
      <c r="M1008" s="589"/>
      <c r="N1008" s="594"/>
      <c r="O1008" s="589"/>
      <c r="P1008" s="589"/>
      <c r="Q1008" s="589"/>
    </row>
    <row r="1009" spans="2:17" x14ac:dyDescent="0.3">
      <c r="B1009" s="586"/>
      <c r="C1009" s="421"/>
      <c r="D1009" s="421"/>
      <c r="E1009" s="500"/>
      <c r="F1009" s="500"/>
      <c r="H1009" s="500"/>
      <c r="I1009" s="500"/>
      <c r="J1009" s="500"/>
      <c r="K1009" s="589"/>
      <c r="L1009" s="589"/>
      <c r="M1009" s="589"/>
      <c r="N1009" s="594"/>
      <c r="O1009" s="589"/>
      <c r="P1009" s="589"/>
      <c r="Q1009" s="589"/>
    </row>
    <row r="1010" spans="2:17" x14ac:dyDescent="0.3">
      <c r="B1010" s="586"/>
      <c r="C1010" s="421"/>
      <c r="D1010" s="421"/>
      <c r="E1010" s="500"/>
      <c r="F1010" s="500"/>
      <c r="H1010" s="500"/>
      <c r="I1010" s="500"/>
      <c r="J1010" s="500"/>
      <c r="K1010" s="589"/>
      <c r="L1010" s="589"/>
      <c r="M1010" s="589"/>
      <c r="N1010" s="594"/>
      <c r="O1010" s="589"/>
      <c r="P1010" s="589"/>
      <c r="Q1010" s="589"/>
    </row>
    <row r="1011" spans="2:17" x14ac:dyDescent="0.3">
      <c r="B1011" s="586"/>
      <c r="C1011" s="421"/>
      <c r="D1011" s="421"/>
      <c r="E1011" s="500"/>
      <c r="F1011" s="500"/>
      <c r="H1011" s="500"/>
      <c r="I1011" s="500"/>
      <c r="J1011" s="500"/>
      <c r="K1011" s="589"/>
      <c r="L1011" s="589"/>
      <c r="M1011" s="589"/>
      <c r="N1011" s="594"/>
      <c r="O1011" s="589"/>
      <c r="P1011" s="589"/>
      <c r="Q1011" s="589"/>
    </row>
    <row r="1012" spans="2:17" x14ac:dyDescent="0.3">
      <c r="B1012" s="586"/>
      <c r="C1012" s="421"/>
      <c r="D1012" s="421"/>
      <c r="E1012" s="500"/>
      <c r="F1012" s="500"/>
      <c r="H1012" s="500"/>
      <c r="I1012" s="500"/>
      <c r="J1012" s="500"/>
      <c r="K1012" s="589"/>
      <c r="L1012" s="589"/>
      <c r="M1012" s="589"/>
      <c r="N1012" s="594"/>
      <c r="O1012" s="589"/>
      <c r="P1012" s="589"/>
      <c r="Q1012" s="589"/>
    </row>
    <row r="1013" spans="2:17" x14ac:dyDescent="0.3">
      <c r="B1013" s="586"/>
      <c r="C1013" s="421"/>
      <c r="D1013" s="421"/>
      <c r="E1013" s="500"/>
      <c r="F1013" s="500"/>
      <c r="H1013" s="500"/>
      <c r="I1013" s="500"/>
      <c r="J1013" s="500"/>
      <c r="K1013" s="589"/>
      <c r="L1013" s="589"/>
      <c r="M1013" s="589"/>
      <c r="N1013" s="594"/>
      <c r="O1013" s="589"/>
      <c r="P1013" s="589"/>
      <c r="Q1013" s="589"/>
    </row>
    <row r="1014" spans="2:17" x14ac:dyDescent="0.3">
      <c r="B1014" s="586"/>
      <c r="C1014" s="421"/>
      <c r="D1014" s="421"/>
      <c r="E1014" s="500"/>
      <c r="F1014" s="500"/>
      <c r="H1014" s="500"/>
      <c r="I1014" s="500"/>
      <c r="J1014" s="500"/>
      <c r="K1014" s="589"/>
      <c r="L1014" s="589"/>
      <c r="M1014" s="589"/>
      <c r="N1014" s="594"/>
      <c r="O1014" s="589"/>
      <c r="P1014" s="589"/>
      <c r="Q1014" s="589"/>
    </row>
    <row r="1015" spans="2:17" x14ac:dyDescent="0.3">
      <c r="B1015" s="586"/>
      <c r="C1015" s="421"/>
      <c r="D1015" s="421"/>
      <c r="E1015" s="500"/>
      <c r="F1015" s="500"/>
      <c r="H1015" s="500"/>
      <c r="I1015" s="500"/>
      <c r="J1015" s="500"/>
      <c r="K1015" s="589"/>
      <c r="L1015" s="589"/>
      <c r="M1015" s="589"/>
      <c r="N1015" s="594"/>
      <c r="O1015" s="589"/>
      <c r="P1015" s="589"/>
      <c r="Q1015" s="589"/>
    </row>
    <row r="1016" spans="2:17" x14ac:dyDescent="0.3">
      <c r="B1016" s="586"/>
      <c r="C1016" s="421"/>
      <c r="D1016" s="421"/>
      <c r="E1016" s="500"/>
      <c r="F1016" s="500"/>
      <c r="H1016" s="500"/>
      <c r="I1016" s="500"/>
      <c r="J1016" s="500"/>
      <c r="K1016" s="589"/>
      <c r="L1016" s="589"/>
      <c r="M1016" s="589"/>
      <c r="N1016" s="594"/>
      <c r="O1016" s="589"/>
      <c r="P1016" s="589"/>
      <c r="Q1016" s="589"/>
    </row>
    <row r="1017" spans="2:17" x14ac:dyDescent="0.3">
      <c r="B1017" s="586"/>
      <c r="C1017" s="421"/>
      <c r="D1017" s="421"/>
      <c r="E1017" s="500"/>
      <c r="F1017" s="500"/>
      <c r="H1017" s="500"/>
      <c r="I1017" s="500"/>
      <c r="J1017" s="500"/>
      <c r="K1017" s="589"/>
      <c r="L1017" s="589"/>
      <c r="M1017" s="589"/>
      <c r="N1017" s="594"/>
      <c r="O1017" s="589"/>
      <c r="P1017" s="589"/>
      <c r="Q1017" s="589"/>
    </row>
    <row r="1018" spans="2:17" x14ac:dyDescent="0.3">
      <c r="B1018" s="586"/>
      <c r="C1018" s="421"/>
      <c r="D1018" s="421"/>
      <c r="E1018" s="500"/>
      <c r="F1018" s="500"/>
      <c r="H1018" s="500"/>
      <c r="I1018" s="500"/>
      <c r="J1018" s="500"/>
      <c r="K1018" s="589"/>
      <c r="L1018" s="589"/>
      <c r="M1018" s="589"/>
      <c r="N1018" s="594"/>
      <c r="O1018" s="589"/>
      <c r="P1018" s="589"/>
      <c r="Q1018" s="589"/>
    </row>
    <row r="1019" spans="2:17" x14ac:dyDescent="0.3">
      <c r="B1019" s="586"/>
      <c r="C1019" s="421"/>
      <c r="D1019" s="421"/>
      <c r="E1019" s="500"/>
      <c r="F1019" s="500"/>
      <c r="H1019" s="500"/>
      <c r="I1019" s="500"/>
      <c r="J1019" s="500"/>
      <c r="K1019" s="589"/>
      <c r="L1019" s="589"/>
      <c r="M1019" s="589"/>
      <c r="N1019" s="594"/>
      <c r="O1019" s="589"/>
      <c r="P1019" s="589"/>
      <c r="Q1019" s="589"/>
    </row>
    <row r="1020" spans="2:17" x14ac:dyDescent="0.3">
      <c r="B1020" s="586"/>
      <c r="C1020" s="421"/>
      <c r="D1020" s="421"/>
      <c r="E1020" s="500"/>
      <c r="F1020" s="500"/>
      <c r="H1020" s="500"/>
      <c r="I1020" s="500"/>
      <c r="J1020" s="500"/>
      <c r="K1020" s="589"/>
      <c r="L1020" s="589"/>
      <c r="M1020" s="589"/>
      <c r="N1020" s="594"/>
      <c r="O1020" s="589"/>
      <c r="P1020" s="589"/>
      <c r="Q1020" s="589"/>
    </row>
    <row r="1021" spans="2:17" x14ac:dyDescent="0.3">
      <c r="B1021" s="586"/>
      <c r="C1021" s="421"/>
      <c r="D1021" s="421"/>
      <c r="E1021" s="500"/>
      <c r="F1021" s="500"/>
      <c r="H1021" s="500"/>
      <c r="I1021" s="500"/>
      <c r="J1021" s="500"/>
      <c r="K1021" s="589"/>
      <c r="L1021" s="589"/>
      <c r="M1021" s="589"/>
      <c r="N1021" s="594"/>
      <c r="O1021" s="589"/>
      <c r="P1021" s="589"/>
      <c r="Q1021" s="589"/>
    </row>
    <row r="1022" spans="2:17" x14ac:dyDescent="0.3">
      <c r="B1022" s="586"/>
      <c r="C1022" s="421"/>
      <c r="D1022" s="421"/>
      <c r="E1022" s="500"/>
      <c r="F1022" s="500"/>
      <c r="H1022" s="500"/>
      <c r="I1022" s="500"/>
      <c r="J1022" s="500"/>
      <c r="K1022" s="589"/>
      <c r="L1022" s="589"/>
      <c r="M1022" s="589"/>
      <c r="N1022" s="594"/>
      <c r="O1022" s="589"/>
      <c r="P1022" s="589"/>
      <c r="Q1022" s="589"/>
    </row>
    <row r="1023" spans="2:17" x14ac:dyDescent="0.3">
      <c r="B1023" s="586"/>
      <c r="C1023" s="421"/>
      <c r="D1023" s="421"/>
      <c r="E1023" s="500"/>
      <c r="F1023" s="500"/>
      <c r="H1023" s="500"/>
      <c r="I1023" s="500"/>
      <c r="J1023" s="500"/>
      <c r="K1023" s="589"/>
      <c r="L1023" s="589"/>
      <c r="M1023" s="589"/>
      <c r="N1023" s="594"/>
      <c r="O1023" s="589"/>
      <c r="P1023" s="589"/>
      <c r="Q1023" s="589"/>
    </row>
    <row r="1024" spans="2:17" x14ac:dyDescent="0.3">
      <c r="B1024" s="586"/>
      <c r="C1024" s="421"/>
      <c r="D1024" s="421"/>
      <c r="E1024" s="500"/>
      <c r="F1024" s="500"/>
      <c r="H1024" s="500"/>
      <c r="I1024" s="500"/>
      <c r="J1024" s="500"/>
      <c r="K1024" s="589"/>
      <c r="L1024" s="589"/>
      <c r="M1024" s="589"/>
      <c r="N1024" s="594"/>
      <c r="O1024" s="589"/>
      <c r="P1024" s="589"/>
      <c r="Q1024" s="589"/>
    </row>
    <row r="1025" spans="2:17" x14ac:dyDescent="0.3">
      <c r="B1025" s="586"/>
      <c r="C1025" s="421"/>
      <c r="D1025" s="421"/>
      <c r="E1025" s="500"/>
      <c r="F1025" s="500"/>
      <c r="H1025" s="500"/>
      <c r="I1025" s="500"/>
      <c r="J1025" s="500"/>
      <c r="K1025" s="589"/>
      <c r="L1025" s="589"/>
      <c r="M1025" s="589"/>
      <c r="N1025" s="594"/>
      <c r="O1025" s="589"/>
      <c r="P1025" s="589"/>
      <c r="Q1025" s="589"/>
    </row>
    <row r="1026" spans="2:17" x14ac:dyDescent="0.3">
      <c r="B1026" s="586"/>
      <c r="C1026" s="421"/>
      <c r="D1026" s="421"/>
      <c r="E1026" s="500"/>
      <c r="F1026" s="500"/>
      <c r="H1026" s="500"/>
      <c r="I1026" s="500"/>
      <c r="J1026" s="500"/>
      <c r="K1026" s="589"/>
      <c r="L1026" s="589"/>
      <c r="M1026" s="589"/>
      <c r="N1026" s="594"/>
      <c r="O1026" s="589"/>
      <c r="P1026" s="589"/>
      <c r="Q1026" s="589"/>
    </row>
    <row r="1027" spans="2:17" x14ac:dyDescent="0.3">
      <c r="B1027" s="586"/>
      <c r="C1027" s="421"/>
      <c r="D1027" s="421"/>
      <c r="E1027" s="500"/>
      <c r="F1027" s="500"/>
      <c r="H1027" s="500"/>
      <c r="I1027" s="500"/>
      <c r="J1027" s="500"/>
      <c r="K1027" s="589"/>
      <c r="L1027" s="589"/>
      <c r="M1027" s="589"/>
      <c r="N1027" s="594"/>
      <c r="O1027" s="589"/>
      <c r="P1027" s="589"/>
      <c r="Q1027" s="589"/>
    </row>
    <row r="1028" spans="2:17" x14ac:dyDescent="0.3">
      <c r="B1028" s="586"/>
      <c r="C1028" s="421"/>
      <c r="D1028" s="421"/>
      <c r="E1028" s="500"/>
      <c r="F1028" s="500"/>
      <c r="H1028" s="500"/>
      <c r="I1028" s="500"/>
      <c r="J1028" s="500"/>
      <c r="K1028" s="589"/>
      <c r="L1028" s="589"/>
      <c r="M1028" s="589"/>
      <c r="N1028" s="594"/>
      <c r="O1028" s="589"/>
      <c r="P1028" s="589"/>
      <c r="Q1028" s="589"/>
    </row>
    <row r="1029" spans="2:17" x14ac:dyDescent="0.3">
      <c r="B1029" s="586"/>
      <c r="C1029" s="421"/>
      <c r="D1029" s="421"/>
      <c r="E1029" s="500"/>
      <c r="F1029" s="500"/>
      <c r="H1029" s="500"/>
      <c r="I1029" s="500"/>
      <c r="J1029" s="500"/>
      <c r="K1029" s="589"/>
      <c r="L1029" s="589"/>
      <c r="M1029" s="589"/>
      <c r="N1029" s="594"/>
      <c r="O1029" s="589"/>
      <c r="P1029" s="589"/>
      <c r="Q1029" s="589"/>
    </row>
    <row r="1030" spans="2:17" x14ac:dyDescent="0.3">
      <c r="B1030" s="586"/>
      <c r="C1030" s="421"/>
      <c r="D1030" s="421"/>
      <c r="E1030" s="500"/>
      <c r="F1030" s="500"/>
      <c r="H1030" s="500"/>
      <c r="I1030" s="500"/>
      <c r="J1030" s="500"/>
      <c r="K1030" s="589"/>
      <c r="L1030" s="589"/>
      <c r="M1030" s="589"/>
      <c r="N1030" s="594"/>
      <c r="O1030" s="589"/>
      <c r="P1030" s="589"/>
      <c r="Q1030" s="589"/>
    </row>
    <row r="1031" spans="2:17" x14ac:dyDescent="0.3">
      <c r="B1031" s="586"/>
      <c r="C1031" s="421"/>
      <c r="D1031" s="421"/>
      <c r="E1031" s="500"/>
      <c r="F1031" s="500"/>
      <c r="H1031" s="500"/>
      <c r="I1031" s="500"/>
      <c r="J1031" s="500"/>
      <c r="K1031" s="589"/>
      <c r="L1031" s="589"/>
      <c r="M1031" s="589"/>
      <c r="N1031" s="594"/>
      <c r="O1031" s="589"/>
      <c r="P1031" s="589"/>
      <c r="Q1031" s="589"/>
    </row>
    <row r="1032" spans="2:17" x14ac:dyDescent="0.3">
      <c r="B1032" s="586"/>
      <c r="C1032" s="421"/>
      <c r="D1032" s="421"/>
      <c r="E1032" s="500"/>
      <c r="F1032" s="500"/>
      <c r="H1032" s="500"/>
      <c r="I1032" s="500"/>
      <c r="J1032" s="500"/>
      <c r="K1032" s="589"/>
      <c r="L1032" s="589"/>
      <c r="M1032" s="589"/>
      <c r="N1032" s="594"/>
      <c r="O1032" s="589"/>
      <c r="P1032" s="589"/>
      <c r="Q1032" s="589"/>
    </row>
    <row r="1033" spans="2:17" x14ac:dyDescent="0.3">
      <c r="B1033" s="586"/>
      <c r="C1033" s="421"/>
      <c r="D1033" s="421"/>
      <c r="E1033" s="500"/>
      <c r="F1033" s="500"/>
      <c r="H1033" s="500"/>
      <c r="I1033" s="500"/>
      <c r="J1033" s="500"/>
      <c r="K1033" s="589"/>
      <c r="L1033" s="589"/>
      <c r="M1033" s="589"/>
      <c r="N1033" s="594"/>
      <c r="O1033" s="589"/>
      <c r="P1033" s="589"/>
      <c r="Q1033" s="589"/>
    </row>
    <row r="1034" spans="2:17" x14ac:dyDescent="0.3">
      <c r="B1034" s="586"/>
      <c r="C1034" s="421"/>
      <c r="D1034" s="421"/>
      <c r="E1034" s="500"/>
      <c r="F1034" s="500"/>
      <c r="H1034" s="500"/>
      <c r="I1034" s="500"/>
      <c r="J1034" s="500"/>
      <c r="K1034" s="589"/>
      <c r="L1034" s="589"/>
      <c r="M1034" s="589"/>
      <c r="N1034" s="594"/>
      <c r="O1034" s="589"/>
      <c r="P1034" s="589"/>
      <c r="Q1034" s="589"/>
    </row>
    <row r="1035" spans="2:17" x14ac:dyDescent="0.3">
      <c r="B1035" s="586"/>
      <c r="C1035" s="421"/>
      <c r="D1035" s="421"/>
      <c r="E1035" s="500"/>
      <c r="F1035" s="500"/>
      <c r="H1035" s="500"/>
      <c r="I1035" s="500"/>
      <c r="J1035" s="500"/>
      <c r="K1035" s="589"/>
      <c r="L1035" s="589"/>
      <c r="M1035" s="589"/>
      <c r="N1035" s="594"/>
      <c r="O1035" s="589"/>
      <c r="P1035" s="589"/>
      <c r="Q1035" s="589"/>
    </row>
    <row r="1036" spans="2:17" x14ac:dyDescent="0.3">
      <c r="B1036" s="586"/>
      <c r="C1036" s="421"/>
      <c r="D1036" s="421"/>
      <c r="E1036" s="500"/>
      <c r="F1036" s="500"/>
      <c r="H1036" s="500"/>
      <c r="I1036" s="500"/>
      <c r="J1036" s="500"/>
      <c r="K1036" s="589"/>
      <c r="L1036" s="589"/>
      <c r="M1036" s="589"/>
      <c r="N1036" s="594"/>
      <c r="O1036" s="589"/>
      <c r="P1036" s="589"/>
      <c r="Q1036" s="589"/>
    </row>
    <row r="1037" spans="2:17" x14ac:dyDescent="0.3">
      <c r="B1037" s="586"/>
      <c r="C1037" s="421"/>
      <c r="D1037" s="421"/>
      <c r="E1037" s="500"/>
      <c r="F1037" s="500"/>
      <c r="H1037" s="500"/>
      <c r="I1037" s="500"/>
      <c r="J1037" s="500"/>
      <c r="K1037" s="589"/>
      <c r="L1037" s="589"/>
      <c r="M1037" s="589"/>
      <c r="N1037" s="594"/>
      <c r="O1037" s="589"/>
      <c r="P1037" s="589"/>
      <c r="Q1037" s="589"/>
    </row>
    <row r="1038" spans="2:17" x14ac:dyDescent="0.3">
      <c r="B1038" s="586"/>
      <c r="C1038" s="421"/>
      <c r="D1038" s="421"/>
      <c r="E1038" s="500"/>
      <c r="F1038" s="500"/>
      <c r="H1038" s="500"/>
      <c r="I1038" s="500"/>
      <c r="J1038" s="500"/>
      <c r="K1038" s="589"/>
      <c r="L1038" s="589"/>
      <c r="M1038" s="589"/>
      <c r="N1038" s="594"/>
      <c r="O1038" s="589"/>
      <c r="P1038" s="589"/>
      <c r="Q1038" s="589"/>
    </row>
    <row r="1039" spans="2:17" x14ac:dyDescent="0.3">
      <c r="B1039" s="586"/>
      <c r="C1039" s="421"/>
      <c r="D1039" s="421"/>
      <c r="E1039" s="500"/>
      <c r="F1039" s="500"/>
      <c r="H1039" s="500"/>
      <c r="I1039" s="500"/>
      <c r="J1039" s="500"/>
      <c r="K1039" s="589"/>
      <c r="L1039" s="589"/>
      <c r="M1039" s="589"/>
      <c r="N1039" s="594"/>
      <c r="O1039" s="589"/>
      <c r="P1039" s="589"/>
      <c r="Q1039" s="589"/>
    </row>
    <row r="1040" spans="2:17" x14ac:dyDescent="0.3">
      <c r="B1040" s="586"/>
      <c r="C1040" s="421"/>
      <c r="D1040" s="421"/>
      <c r="E1040" s="500"/>
      <c r="F1040" s="500"/>
      <c r="H1040" s="500"/>
      <c r="I1040" s="500"/>
      <c r="J1040" s="500"/>
      <c r="K1040" s="589"/>
      <c r="L1040" s="589"/>
      <c r="M1040" s="589"/>
      <c r="N1040" s="594"/>
      <c r="O1040" s="589"/>
      <c r="P1040" s="589"/>
      <c r="Q1040" s="589"/>
    </row>
    <row r="1041" spans="2:17" x14ac:dyDescent="0.3">
      <c r="B1041" s="586"/>
      <c r="C1041" s="421"/>
      <c r="D1041" s="421"/>
      <c r="E1041" s="500"/>
      <c r="F1041" s="500"/>
      <c r="H1041" s="500"/>
      <c r="I1041" s="500"/>
      <c r="J1041" s="500"/>
      <c r="K1041" s="589"/>
      <c r="L1041" s="589"/>
      <c r="M1041" s="589"/>
      <c r="N1041" s="594"/>
      <c r="O1041" s="589"/>
      <c r="P1041" s="589"/>
      <c r="Q1041" s="589"/>
    </row>
    <row r="1042" spans="2:17" x14ac:dyDescent="0.3">
      <c r="B1042" s="586"/>
      <c r="C1042" s="421"/>
      <c r="D1042" s="421"/>
      <c r="E1042" s="500"/>
      <c r="F1042" s="500"/>
      <c r="H1042" s="500"/>
      <c r="I1042" s="500"/>
      <c r="J1042" s="500"/>
      <c r="K1042" s="589"/>
      <c r="L1042" s="589"/>
      <c r="M1042" s="589"/>
      <c r="N1042" s="594"/>
      <c r="O1042" s="589"/>
      <c r="P1042" s="589"/>
      <c r="Q1042" s="589"/>
    </row>
    <row r="1043" spans="2:17" x14ac:dyDescent="0.3">
      <c r="B1043" s="586"/>
      <c r="C1043" s="421"/>
      <c r="D1043" s="421"/>
      <c r="E1043" s="500"/>
      <c r="F1043" s="500"/>
      <c r="H1043" s="500"/>
      <c r="I1043" s="500"/>
      <c r="J1043" s="500"/>
      <c r="K1043" s="589"/>
      <c r="L1043" s="589"/>
      <c r="M1043" s="589"/>
      <c r="N1043" s="594"/>
      <c r="O1043" s="589"/>
      <c r="P1043" s="589"/>
      <c r="Q1043" s="589"/>
    </row>
    <row r="1044" spans="2:17" x14ac:dyDescent="0.3">
      <c r="B1044" s="586"/>
      <c r="C1044" s="421"/>
      <c r="D1044" s="421"/>
      <c r="E1044" s="500"/>
      <c r="F1044" s="500"/>
      <c r="H1044" s="500"/>
      <c r="I1044" s="500"/>
      <c r="J1044" s="500"/>
      <c r="K1044" s="589"/>
      <c r="L1044" s="589"/>
      <c r="M1044" s="589"/>
      <c r="N1044" s="594"/>
      <c r="O1044" s="589"/>
      <c r="P1044" s="589"/>
      <c r="Q1044" s="589"/>
    </row>
    <row r="1045" spans="2:17" x14ac:dyDescent="0.3">
      <c r="B1045" s="586"/>
      <c r="C1045" s="421"/>
      <c r="D1045" s="421"/>
      <c r="E1045" s="500"/>
      <c r="F1045" s="500"/>
      <c r="H1045" s="500"/>
      <c r="I1045" s="500"/>
      <c r="J1045" s="500"/>
      <c r="K1045" s="589"/>
      <c r="L1045" s="589"/>
      <c r="M1045" s="589"/>
      <c r="N1045" s="594"/>
      <c r="O1045" s="589"/>
      <c r="P1045" s="589"/>
      <c r="Q1045" s="589"/>
    </row>
    <row r="1046" spans="2:17" x14ac:dyDescent="0.3">
      <c r="B1046" s="586"/>
      <c r="C1046" s="421"/>
      <c r="D1046" s="421"/>
      <c r="E1046" s="500"/>
      <c r="F1046" s="500"/>
      <c r="H1046" s="500"/>
      <c r="I1046" s="500"/>
      <c r="J1046" s="500"/>
      <c r="K1046" s="589"/>
      <c r="L1046" s="589"/>
      <c r="M1046" s="589"/>
      <c r="N1046" s="594"/>
      <c r="O1046" s="589"/>
      <c r="P1046" s="589"/>
      <c r="Q1046" s="589"/>
    </row>
    <row r="1047" spans="2:17" x14ac:dyDescent="0.3">
      <c r="B1047" s="586"/>
      <c r="C1047" s="421"/>
      <c r="D1047" s="421"/>
      <c r="E1047" s="500"/>
      <c r="F1047" s="500"/>
      <c r="H1047" s="500"/>
      <c r="I1047" s="500"/>
      <c r="J1047" s="500"/>
      <c r="K1047" s="589"/>
      <c r="L1047" s="589"/>
      <c r="M1047" s="589"/>
      <c r="N1047" s="594"/>
      <c r="O1047" s="589"/>
      <c r="P1047" s="589"/>
      <c r="Q1047" s="589"/>
    </row>
    <row r="1048" spans="2:17" x14ac:dyDescent="0.3">
      <c r="B1048" s="586"/>
      <c r="C1048" s="421"/>
      <c r="D1048" s="421"/>
      <c r="E1048" s="500"/>
      <c r="F1048" s="500"/>
      <c r="H1048" s="500"/>
      <c r="I1048" s="500"/>
      <c r="J1048" s="500"/>
      <c r="K1048" s="589"/>
      <c r="L1048" s="589"/>
      <c r="M1048" s="589"/>
      <c r="N1048" s="594"/>
      <c r="O1048" s="589"/>
      <c r="P1048" s="589"/>
      <c r="Q1048" s="589"/>
    </row>
    <row r="1049" spans="2:17" x14ac:dyDescent="0.3">
      <c r="B1049" s="586"/>
      <c r="C1049" s="421"/>
      <c r="D1049" s="421"/>
      <c r="E1049" s="500"/>
      <c r="F1049" s="500"/>
      <c r="H1049" s="500"/>
      <c r="I1049" s="500"/>
      <c r="J1049" s="500"/>
      <c r="K1049" s="589"/>
      <c r="L1049" s="589"/>
      <c r="M1049" s="589"/>
      <c r="N1049" s="594"/>
      <c r="O1049" s="589"/>
      <c r="P1049" s="589"/>
      <c r="Q1049" s="589"/>
    </row>
    <row r="1050" spans="2:17" x14ac:dyDescent="0.3">
      <c r="B1050" s="586"/>
      <c r="C1050" s="421"/>
      <c r="D1050" s="421"/>
      <c r="E1050" s="500"/>
      <c r="F1050" s="500"/>
      <c r="H1050" s="500"/>
      <c r="I1050" s="500"/>
      <c r="J1050" s="500"/>
      <c r="K1050" s="589"/>
      <c r="L1050" s="589"/>
      <c r="M1050" s="589"/>
      <c r="N1050" s="594"/>
      <c r="O1050" s="589"/>
      <c r="P1050" s="589"/>
      <c r="Q1050" s="589"/>
    </row>
    <row r="1051" spans="2:17" x14ac:dyDescent="0.3">
      <c r="B1051" s="586"/>
      <c r="C1051" s="421"/>
      <c r="D1051" s="421"/>
      <c r="E1051" s="500"/>
      <c r="F1051" s="500"/>
      <c r="H1051" s="500"/>
      <c r="I1051" s="500"/>
      <c r="J1051" s="500"/>
      <c r="K1051" s="589"/>
      <c r="L1051" s="589"/>
      <c r="M1051" s="589"/>
      <c r="N1051" s="594"/>
      <c r="O1051" s="589"/>
      <c r="P1051" s="589"/>
      <c r="Q1051" s="589"/>
    </row>
    <row r="1052" spans="2:17" x14ac:dyDescent="0.3">
      <c r="B1052" s="586"/>
      <c r="C1052" s="421"/>
      <c r="D1052" s="421"/>
      <c r="E1052" s="500"/>
      <c r="F1052" s="500"/>
      <c r="H1052" s="500"/>
      <c r="I1052" s="500"/>
      <c r="J1052" s="500"/>
      <c r="K1052" s="589"/>
      <c r="L1052" s="589"/>
      <c r="M1052" s="589"/>
      <c r="N1052" s="594"/>
      <c r="O1052" s="589"/>
      <c r="P1052" s="589"/>
      <c r="Q1052" s="589"/>
    </row>
    <row r="1053" spans="2:17" x14ac:dyDescent="0.3">
      <c r="B1053" s="586"/>
      <c r="C1053" s="421"/>
      <c r="D1053" s="421"/>
      <c r="E1053" s="500"/>
      <c r="F1053" s="500"/>
      <c r="H1053" s="500"/>
      <c r="I1053" s="500"/>
      <c r="J1053" s="500"/>
      <c r="K1053" s="589"/>
      <c r="L1053" s="589"/>
      <c r="M1053" s="589"/>
      <c r="N1053" s="594"/>
      <c r="O1053" s="589"/>
      <c r="P1053" s="589"/>
      <c r="Q1053" s="589"/>
    </row>
    <row r="1054" spans="2:17" x14ac:dyDescent="0.3">
      <c r="B1054" s="586"/>
      <c r="C1054" s="421"/>
      <c r="D1054" s="421"/>
      <c r="E1054" s="500"/>
      <c r="F1054" s="500"/>
      <c r="H1054" s="500"/>
      <c r="I1054" s="500"/>
      <c r="J1054" s="500"/>
      <c r="K1054" s="589"/>
      <c r="L1054" s="589"/>
      <c r="M1054" s="589"/>
      <c r="N1054" s="594"/>
      <c r="O1054" s="589"/>
      <c r="P1054" s="589"/>
      <c r="Q1054" s="589"/>
    </row>
    <row r="1055" spans="2:17" x14ac:dyDescent="0.3">
      <c r="B1055" s="586"/>
      <c r="C1055" s="421"/>
      <c r="D1055" s="421"/>
      <c r="E1055" s="500"/>
      <c r="F1055" s="500"/>
      <c r="H1055" s="500"/>
      <c r="I1055" s="500"/>
      <c r="J1055" s="500"/>
      <c r="K1055" s="589"/>
      <c r="L1055" s="589"/>
      <c r="M1055" s="589"/>
      <c r="N1055" s="594"/>
      <c r="O1055" s="589"/>
      <c r="P1055" s="589"/>
      <c r="Q1055" s="589"/>
    </row>
    <row r="1056" spans="2:17" x14ac:dyDescent="0.3">
      <c r="B1056" s="586"/>
      <c r="C1056" s="421"/>
      <c r="D1056" s="421"/>
      <c r="E1056" s="500"/>
      <c r="F1056" s="500"/>
      <c r="H1056" s="500"/>
      <c r="I1056" s="500"/>
      <c r="J1056" s="500"/>
      <c r="K1056" s="589"/>
      <c r="L1056" s="589"/>
      <c r="M1056" s="589"/>
      <c r="N1056" s="594"/>
      <c r="O1056" s="589"/>
      <c r="P1056" s="589"/>
      <c r="Q1056" s="589"/>
    </row>
    <row r="1057" spans="2:17" x14ac:dyDescent="0.3">
      <c r="B1057" s="586"/>
      <c r="C1057" s="421"/>
      <c r="D1057" s="421"/>
      <c r="E1057" s="500"/>
      <c r="F1057" s="500"/>
      <c r="H1057" s="500"/>
      <c r="I1057" s="500"/>
      <c r="J1057" s="500"/>
      <c r="K1057" s="589"/>
      <c r="L1057" s="589"/>
      <c r="M1057" s="589"/>
      <c r="N1057" s="594"/>
      <c r="O1057" s="589"/>
      <c r="P1057" s="589"/>
      <c r="Q1057" s="589"/>
    </row>
    <row r="1058" spans="2:17" x14ac:dyDescent="0.3">
      <c r="B1058" s="586"/>
      <c r="C1058" s="421"/>
      <c r="D1058" s="421"/>
      <c r="E1058" s="500"/>
      <c r="F1058" s="500"/>
      <c r="H1058" s="500"/>
      <c r="I1058" s="500"/>
      <c r="J1058" s="500"/>
      <c r="K1058" s="589"/>
      <c r="L1058" s="589"/>
      <c r="M1058" s="589"/>
      <c r="N1058" s="594"/>
      <c r="O1058" s="589"/>
      <c r="P1058" s="589"/>
      <c r="Q1058" s="589"/>
    </row>
    <row r="1059" spans="2:17" x14ac:dyDescent="0.3">
      <c r="B1059" s="586"/>
      <c r="C1059" s="421"/>
      <c r="D1059" s="421"/>
      <c r="E1059" s="500"/>
      <c r="F1059" s="500"/>
      <c r="H1059" s="500"/>
      <c r="I1059" s="500"/>
      <c r="J1059" s="500"/>
      <c r="K1059" s="589"/>
      <c r="L1059" s="589"/>
      <c r="M1059" s="589"/>
      <c r="N1059" s="594"/>
      <c r="O1059" s="589"/>
      <c r="P1059" s="589"/>
      <c r="Q1059" s="589"/>
    </row>
    <row r="1060" spans="2:17" x14ac:dyDescent="0.3">
      <c r="B1060" s="586"/>
      <c r="C1060" s="421"/>
      <c r="D1060" s="421"/>
      <c r="E1060" s="500"/>
      <c r="F1060" s="500"/>
      <c r="H1060" s="500"/>
      <c r="I1060" s="500"/>
      <c r="J1060" s="500"/>
      <c r="K1060" s="589"/>
      <c r="L1060" s="589"/>
      <c r="M1060" s="589"/>
      <c r="N1060" s="594"/>
      <c r="O1060" s="589"/>
      <c r="P1060" s="589"/>
      <c r="Q1060" s="589"/>
    </row>
    <row r="1061" spans="2:17" x14ac:dyDescent="0.3">
      <c r="B1061" s="586"/>
      <c r="C1061" s="421"/>
      <c r="D1061" s="421"/>
      <c r="E1061" s="500"/>
      <c r="F1061" s="500"/>
      <c r="H1061" s="500"/>
      <c r="I1061" s="500"/>
      <c r="J1061" s="500"/>
      <c r="K1061" s="589"/>
      <c r="L1061" s="589"/>
      <c r="M1061" s="589"/>
      <c r="N1061" s="594"/>
      <c r="O1061" s="589"/>
      <c r="P1061" s="589"/>
      <c r="Q1061" s="589"/>
    </row>
    <row r="1062" spans="2:17" x14ac:dyDescent="0.3">
      <c r="B1062" s="586"/>
      <c r="C1062" s="421"/>
      <c r="D1062" s="421"/>
      <c r="E1062" s="500"/>
      <c r="F1062" s="500"/>
      <c r="H1062" s="500"/>
      <c r="I1062" s="500"/>
      <c r="J1062" s="500"/>
      <c r="K1062" s="589"/>
      <c r="L1062" s="589"/>
      <c r="M1062" s="589"/>
      <c r="N1062" s="594"/>
      <c r="O1062" s="589"/>
      <c r="P1062" s="589"/>
      <c r="Q1062" s="589"/>
    </row>
    <row r="1063" spans="2:17" x14ac:dyDescent="0.3">
      <c r="B1063" s="586"/>
      <c r="C1063" s="421"/>
      <c r="D1063" s="421"/>
      <c r="E1063" s="500"/>
      <c r="F1063" s="500"/>
      <c r="H1063" s="500"/>
      <c r="I1063" s="500"/>
      <c r="J1063" s="500"/>
      <c r="K1063" s="589"/>
      <c r="L1063" s="589"/>
      <c r="M1063" s="589"/>
      <c r="N1063" s="594"/>
      <c r="O1063" s="589"/>
      <c r="P1063" s="589"/>
      <c r="Q1063" s="589"/>
    </row>
    <row r="1064" spans="2:17" x14ac:dyDescent="0.3">
      <c r="B1064" s="586"/>
      <c r="C1064" s="421"/>
      <c r="D1064" s="421"/>
      <c r="E1064" s="500"/>
      <c r="F1064" s="500"/>
      <c r="H1064" s="500"/>
      <c r="I1064" s="500"/>
      <c r="J1064" s="500"/>
      <c r="K1064" s="589"/>
      <c r="L1064" s="589"/>
      <c r="M1064" s="589"/>
      <c r="N1064" s="594"/>
      <c r="O1064" s="589"/>
      <c r="P1064" s="589"/>
      <c r="Q1064" s="589"/>
    </row>
    <row r="1065" spans="2:17" x14ac:dyDescent="0.3">
      <c r="B1065" s="586"/>
      <c r="C1065" s="421"/>
      <c r="D1065" s="421"/>
      <c r="E1065" s="500"/>
      <c r="F1065" s="500"/>
      <c r="H1065" s="500"/>
      <c r="I1065" s="500"/>
      <c r="J1065" s="500"/>
      <c r="K1065" s="589"/>
      <c r="L1065" s="589"/>
      <c r="M1065" s="589"/>
      <c r="N1065" s="594"/>
      <c r="O1065" s="589"/>
      <c r="P1065" s="589"/>
      <c r="Q1065" s="589"/>
    </row>
    <row r="1066" spans="2:17" x14ac:dyDescent="0.3">
      <c r="B1066" s="586"/>
      <c r="C1066" s="421"/>
      <c r="D1066" s="421"/>
      <c r="E1066" s="500"/>
      <c r="F1066" s="500"/>
      <c r="H1066" s="500"/>
      <c r="I1066" s="500"/>
      <c r="J1066" s="500"/>
      <c r="K1066" s="589"/>
      <c r="L1066" s="589"/>
      <c r="M1066" s="589"/>
      <c r="N1066" s="594"/>
      <c r="O1066" s="589"/>
      <c r="P1066" s="589"/>
      <c r="Q1066" s="589"/>
    </row>
    <row r="1067" spans="2:17" x14ac:dyDescent="0.3">
      <c r="B1067" s="586"/>
      <c r="C1067" s="421"/>
      <c r="D1067" s="421"/>
      <c r="E1067" s="500"/>
      <c r="F1067" s="500"/>
      <c r="H1067" s="500"/>
      <c r="I1067" s="500"/>
      <c r="J1067" s="500"/>
      <c r="K1067" s="589"/>
      <c r="L1067" s="589"/>
      <c r="M1067" s="589"/>
      <c r="N1067" s="594"/>
      <c r="O1067" s="589"/>
      <c r="P1067" s="589"/>
      <c r="Q1067" s="589"/>
    </row>
    <row r="1068" spans="2:17" x14ac:dyDescent="0.3">
      <c r="B1068" s="586"/>
      <c r="C1068" s="421"/>
      <c r="D1068" s="421"/>
      <c r="E1068" s="500"/>
      <c r="F1068" s="500"/>
      <c r="H1068" s="500"/>
      <c r="I1068" s="500"/>
      <c r="J1068" s="500"/>
      <c r="K1068" s="589"/>
      <c r="L1068" s="589"/>
      <c r="M1068" s="589"/>
      <c r="N1068" s="594"/>
      <c r="O1068" s="589"/>
      <c r="P1068" s="589"/>
      <c r="Q1068" s="589"/>
    </row>
    <row r="1069" spans="2:17" x14ac:dyDescent="0.3">
      <c r="B1069" s="586"/>
      <c r="C1069" s="421"/>
      <c r="D1069" s="421"/>
      <c r="E1069" s="500"/>
      <c r="F1069" s="500"/>
      <c r="H1069" s="500"/>
      <c r="I1069" s="500"/>
      <c r="J1069" s="500"/>
      <c r="K1069" s="589"/>
      <c r="L1069" s="589"/>
      <c r="M1069" s="589"/>
      <c r="N1069" s="594"/>
      <c r="O1069" s="589"/>
      <c r="P1069" s="589"/>
      <c r="Q1069" s="589"/>
    </row>
    <row r="1070" spans="2:17" x14ac:dyDescent="0.3">
      <c r="B1070" s="586"/>
      <c r="C1070" s="421"/>
      <c r="D1070" s="421"/>
      <c r="E1070" s="500"/>
      <c r="F1070" s="500"/>
      <c r="H1070" s="500"/>
      <c r="I1070" s="500"/>
      <c r="J1070" s="500"/>
      <c r="K1070" s="589"/>
      <c r="L1070" s="589"/>
      <c r="M1070" s="589"/>
      <c r="N1070" s="594"/>
      <c r="O1070" s="589"/>
      <c r="P1070" s="589"/>
      <c r="Q1070" s="589"/>
    </row>
    <row r="1071" spans="2:17" x14ac:dyDescent="0.3">
      <c r="B1071" s="586"/>
      <c r="C1071" s="421"/>
      <c r="D1071" s="421"/>
      <c r="E1071" s="500"/>
      <c r="F1071" s="500"/>
      <c r="H1071" s="500"/>
      <c r="I1071" s="500"/>
      <c r="J1071" s="500"/>
      <c r="K1071" s="589"/>
      <c r="L1071" s="589"/>
      <c r="M1071" s="589"/>
      <c r="N1071" s="594"/>
      <c r="O1071" s="589"/>
      <c r="P1071" s="589"/>
      <c r="Q1071" s="589"/>
    </row>
    <row r="1072" spans="2:17" x14ac:dyDescent="0.3">
      <c r="B1072" s="586"/>
      <c r="C1072" s="421"/>
      <c r="D1072" s="421"/>
      <c r="E1072" s="500"/>
      <c r="F1072" s="500"/>
      <c r="H1072" s="500"/>
      <c r="I1072" s="500"/>
      <c r="J1072" s="500"/>
      <c r="K1072" s="589"/>
      <c r="L1072" s="589"/>
      <c r="M1072" s="589"/>
      <c r="N1072" s="594"/>
      <c r="O1072" s="589"/>
      <c r="P1072" s="589"/>
      <c r="Q1072" s="589"/>
    </row>
    <row r="1073" spans="2:17" x14ac:dyDescent="0.3">
      <c r="B1073" s="586"/>
      <c r="C1073" s="421"/>
      <c r="D1073" s="421"/>
      <c r="E1073" s="500"/>
      <c r="F1073" s="500"/>
      <c r="H1073" s="500"/>
      <c r="I1073" s="500"/>
      <c r="J1073" s="500"/>
      <c r="K1073" s="589"/>
      <c r="L1073" s="589"/>
      <c r="M1073" s="589"/>
      <c r="N1073" s="594"/>
      <c r="O1073" s="589"/>
      <c r="P1073" s="589"/>
      <c r="Q1073" s="589"/>
    </row>
    <row r="1074" spans="2:17" x14ac:dyDescent="0.3">
      <c r="B1074" s="586"/>
      <c r="C1074" s="421"/>
      <c r="D1074" s="421"/>
      <c r="E1074" s="500"/>
      <c r="F1074" s="500"/>
      <c r="H1074" s="500"/>
      <c r="I1074" s="500"/>
      <c r="J1074" s="500"/>
      <c r="K1074" s="589"/>
      <c r="L1074" s="589"/>
      <c r="M1074" s="589"/>
      <c r="N1074" s="594"/>
      <c r="O1074" s="589"/>
      <c r="P1074" s="589"/>
      <c r="Q1074" s="589"/>
    </row>
    <row r="1075" spans="2:17" x14ac:dyDescent="0.3">
      <c r="B1075" s="586"/>
      <c r="C1075" s="421"/>
      <c r="D1075" s="421"/>
      <c r="E1075" s="500"/>
      <c r="F1075" s="500"/>
      <c r="H1075" s="500"/>
      <c r="I1075" s="500"/>
      <c r="J1075" s="500"/>
      <c r="K1075" s="589"/>
      <c r="L1075" s="589"/>
      <c r="M1075" s="589"/>
      <c r="N1075" s="594"/>
      <c r="O1075" s="589"/>
      <c r="P1075" s="589"/>
      <c r="Q1075" s="589"/>
    </row>
    <row r="1076" spans="2:17" x14ac:dyDescent="0.3">
      <c r="B1076" s="586"/>
      <c r="C1076" s="421"/>
      <c r="D1076" s="421"/>
      <c r="E1076" s="500"/>
      <c r="F1076" s="500"/>
      <c r="H1076" s="500"/>
      <c r="I1076" s="500"/>
      <c r="J1076" s="500"/>
      <c r="K1076" s="589"/>
      <c r="L1076" s="589"/>
      <c r="M1076" s="589"/>
      <c r="N1076" s="594"/>
      <c r="O1076" s="589"/>
      <c r="P1076" s="589"/>
      <c r="Q1076" s="589"/>
    </row>
    <row r="1077" spans="2:17" x14ac:dyDescent="0.3">
      <c r="B1077" s="586"/>
      <c r="C1077" s="421"/>
      <c r="D1077" s="421"/>
      <c r="E1077" s="500"/>
      <c r="F1077" s="500"/>
      <c r="H1077" s="500"/>
      <c r="I1077" s="500"/>
      <c r="J1077" s="500"/>
      <c r="K1077" s="589"/>
      <c r="L1077" s="589"/>
      <c r="M1077" s="589"/>
      <c r="N1077" s="594"/>
      <c r="O1077" s="589"/>
      <c r="P1077" s="589"/>
      <c r="Q1077" s="589"/>
    </row>
    <row r="1078" spans="2:17" x14ac:dyDescent="0.3">
      <c r="B1078" s="586"/>
      <c r="C1078" s="421"/>
      <c r="D1078" s="421"/>
      <c r="E1078" s="500"/>
      <c r="F1078" s="500"/>
      <c r="H1078" s="500"/>
      <c r="I1078" s="500"/>
      <c r="J1078" s="500"/>
      <c r="K1078" s="589"/>
      <c r="L1078" s="589"/>
      <c r="M1078" s="589"/>
      <c r="N1078" s="594"/>
      <c r="O1078" s="589"/>
      <c r="P1078" s="589"/>
      <c r="Q1078" s="589"/>
    </row>
    <row r="1079" spans="2:17" x14ac:dyDescent="0.3">
      <c r="B1079" s="586"/>
      <c r="C1079" s="421"/>
      <c r="D1079" s="421"/>
      <c r="E1079" s="500"/>
      <c r="F1079" s="500"/>
      <c r="H1079" s="500"/>
      <c r="I1079" s="500"/>
      <c r="J1079" s="500"/>
      <c r="K1079" s="589"/>
      <c r="L1079" s="589"/>
      <c r="M1079" s="589"/>
      <c r="N1079" s="594"/>
      <c r="O1079" s="589"/>
      <c r="P1079" s="589"/>
      <c r="Q1079" s="589"/>
    </row>
    <row r="1080" spans="2:17" x14ac:dyDescent="0.3">
      <c r="B1080" s="586"/>
      <c r="C1080" s="421"/>
      <c r="D1080" s="421"/>
      <c r="E1080" s="500"/>
      <c r="F1080" s="500"/>
      <c r="H1080" s="500"/>
      <c r="I1080" s="500"/>
      <c r="J1080" s="500"/>
      <c r="K1080" s="589"/>
      <c r="L1080" s="589"/>
      <c r="M1080" s="589"/>
      <c r="N1080" s="594"/>
      <c r="O1080" s="589"/>
      <c r="P1080" s="589"/>
      <c r="Q1080" s="589"/>
    </row>
    <row r="1081" spans="2:17" x14ac:dyDescent="0.3">
      <c r="B1081" s="586"/>
      <c r="C1081" s="421"/>
      <c r="D1081" s="421"/>
      <c r="E1081" s="500"/>
      <c r="F1081" s="500"/>
      <c r="H1081" s="500"/>
      <c r="I1081" s="500"/>
      <c r="J1081" s="500"/>
      <c r="K1081" s="589"/>
      <c r="L1081" s="589"/>
      <c r="M1081" s="589"/>
      <c r="N1081" s="594"/>
      <c r="O1081" s="589"/>
      <c r="P1081" s="589"/>
      <c r="Q1081" s="589"/>
    </row>
    <row r="1082" spans="2:17" x14ac:dyDescent="0.3">
      <c r="B1082" s="586"/>
      <c r="C1082" s="421"/>
      <c r="D1082" s="421"/>
      <c r="E1082" s="500"/>
      <c r="F1082" s="500"/>
      <c r="H1082" s="500"/>
      <c r="I1082" s="500"/>
      <c r="J1082" s="500"/>
      <c r="K1082" s="589"/>
      <c r="L1082" s="589"/>
      <c r="M1082" s="589"/>
      <c r="N1082" s="594"/>
      <c r="O1082" s="589"/>
      <c r="P1082" s="589"/>
      <c r="Q1082" s="589"/>
    </row>
    <row r="1083" spans="2:17" x14ac:dyDescent="0.3">
      <c r="B1083" s="586"/>
      <c r="C1083" s="421"/>
      <c r="D1083" s="421"/>
      <c r="E1083" s="500"/>
      <c r="F1083" s="500"/>
      <c r="H1083" s="500"/>
      <c r="I1083" s="500"/>
      <c r="J1083" s="500"/>
      <c r="K1083" s="589"/>
      <c r="L1083" s="589"/>
      <c r="M1083" s="589"/>
      <c r="N1083" s="594"/>
      <c r="O1083" s="589"/>
      <c r="P1083" s="589"/>
      <c r="Q1083" s="589"/>
    </row>
    <row r="1084" spans="2:17" x14ac:dyDescent="0.3">
      <c r="B1084" s="586"/>
      <c r="C1084" s="421"/>
      <c r="D1084" s="421"/>
      <c r="E1084" s="500"/>
      <c r="F1084" s="500"/>
      <c r="H1084" s="500"/>
      <c r="I1084" s="500"/>
      <c r="J1084" s="500"/>
      <c r="K1084" s="589"/>
      <c r="L1084" s="589"/>
      <c r="M1084" s="589"/>
      <c r="N1084" s="594"/>
      <c r="O1084" s="589"/>
      <c r="P1084" s="589"/>
      <c r="Q1084" s="589"/>
    </row>
    <row r="1085" spans="2:17" x14ac:dyDescent="0.3">
      <c r="B1085" s="586"/>
      <c r="C1085" s="421"/>
      <c r="D1085" s="421"/>
      <c r="E1085" s="500"/>
      <c r="F1085" s="500"/>
      <c r="H1085" s="500"/>
      <c r="I1085" s="500"/>
      <c r="J1085" s="500"/>
      <c r="K1085" s="589"/>
      <c r="L1085" s="589"/>
      <c r="M1085" s="589"/>
      <c r="N1085" s="594"/>
      <c r="O1085" s="589"/>
      <c r="P1085" s="589"/>
      <c r="Q1085" s="589"/>
    </row>
    <row r="1086" spans="2:17" x14ac:dyDescent="0.3">
      <c r="B1086" s="586"/>
      <c r="C1086" s="421"/>
      <c r="D1086" s="421"/>
      <c r="E1086" s="500"/>
      <c r="F1086" s="500"/>
      <c r="H1086" s="500"/>
      <c r="I1086" s="500"/>
      <c r="J1086" s="500"/>
      <c r="K1086" s="589"/>
      <c r="L1086" s="589"/>
      <c r="M1086" s="589"/>
      <c r="N1086" s="594"/>
      <c r="O1086" s="589"/>
      <c r="P1086" s="589"/>
      <c r="Q1086" s="589"/>
    </row>
    <row r="1087" spans="2:17" x14ac:dyDescent="0.3">
      <c r="B1087" s="586"/>
      <c r="C1087" s="421"/>
      <c r="D1087" s="421"/>
      <c r="E1087" s="500"/>
      <c r="F1087" s="500"/>
      <c r="H1087" s="500"/>
      <c r="I1087" s="500"/>
      <c r="J1087" s="500"/>
      <c r="K1087" s="589"/>
      <c r="L1087" s="589"/>
      <c r="M1087" s="589"/>
      <c r="N1087" s="594"/>
      <c r="O1087" s="589"/>
      <c r="P1087" s="589"/>
      <c r="Q1087" s="589"/>
    </row>
    <row r="1088" spans="2:17" x14ac:dyDescent="0.3">
      <c r="B1088" s="586"/>
      <c r="C1088" s="421"/>
      <c r="D1088" s="421"/>
      <c r="E1088" s="500"/>
      <c r="F1088" s="500"/>
      <c r="H1088" s="500"/>
      <c r="I1088" s="500"/>
      <c r="J1088" s="500"/>
      <c r="K1088" s="589"/>
      <c r="L1088" s="589"/>
      <c r="M1088" s="589"/>
      <c r="N1088" s="594"/>
      <c r="O1088" s="589"/>
      <c r="P1088" s="589"/>
      <c r="Q1088" s="589"/>
    </row>
    <row r="1089" spans="2:17" x14ac:dyDescent="0.3">
      <c r="B1089" s="586"/>
      <c r="C1089" s="421"/>
      <c r="D1089" s="421"/>
      <c r="E1089" s="500"/>
      <c r="F1089" s="500"/>
      <c r="H1089" s="500"/>
      <c r="I1089" s="500"/>
      <c r="J1089" s="500"/>
      <c r="K1089" s="589"/>
      <c r="L1089" s="589"/>
      <c r="M1089" s="589"/>
      <c r="N1089" s="594"/>
      <c r="O1089" s="589"/>
      <c r="P1089" s="589"/>
      <c r="Q1089" s="589"/>
    </row>
    <row r="1090" spans="2:17" x14ac:dyDescent="0.3">
      <c r="B1090" s="586"/>
      <c r="C1090" s="421"/>
      <c r="D1090" s="421"/>
      <c r="E1090" s="500"/>
      <c r="F1090" s="500"/>
      <c r="H1090" s="500"/>
      <c r="I1090" s="500"/>
      <c r="J1090" s="500"/>
      <c r="K1090" s="589"/>
      <c r="L1090" s="589"/>
      <c r="M1090" s="589"/>
      <c r="N1090" s="594"/>
      <c r="O1090" s="589"/>
      <c r="P1090" s="589"/>
      <c r="Q1090" s="589"/>
    </row>
    <row r="1091" spans="2:17" x14ac:dyDescent="0.3">
      <c r="B1091" s="586"/>
      <c r="C1091" s="421"/>
      <c r="D1091" s="421"/>
      <c r="E1091" s="500"/>
      <c r="F1091" s="500"/>
      <c r="H1091" s="500"/>
      <c r="I1091" s="500"/>
      <c r="J1091" s="500"/>
      <c r="K1091" s="589"/>
      <c r="L1091" s="589"/>
      <c r="M1091" s="589"/>
      <c r="N1091" s="594"/>
      <c r="O1091" s="589"/>
      <c r="P1091" s="589"/>
      <c r="Q1091" s="589"/>
    </row>
    <row r="1092" spans="2:17" x14ac:dyDescent="0.3">
      <c r="B1092" s="586"/>
      <c r="C1092" s="421"/>
      <c r="D1092" s="421"/>
      <c r="E1092" s="500"/>
      <c r="F1092" s="500"/>
      <c r="H1092" s="500"/>
      <c r="I1092" s="500"/>
      <c r="J1092" s="500"/>
      <c r="K1092" s="589"/>
      <c r="L1092" s="589"/>
      <c r="M1092" s="589"/>
      <c r="N1092" s="594"/>
      <c r="O1092" s="589"/>
      <c r="P1092" s="589"/>
      <c r="Q1092" s="589"/>
    </row>
    <row r="1093" spans="2:17" x14ac:dyDescent="0.3">
      <c r="B1093" s="586"/>
      <c r="C1093" s="421"/>
      <c r="D1093" s="421"/>
      <c r="E1093" s="500"/>
      <c r="F1093" s="500"/>
      <c r="H1093" s="500"/>
      <c r="I1093" s="500"/>
      <c r="J1093" s="500"/>
      <c r="K1093" s="589"/>
      <c r="L1093" s="589"/>
      <c r="M1093" s="589"/>
      <c r="N1093" s="594"/>
      <c r="O1093" s="589"/>
      <c r="P1093" s="589"/>
      <c r="Q1093" s="589"/>
    </row>
    <row r="1094" spans="2:17" x14ac:dyDescent="0.3">
      <c r="B1094" s="586"/>
      <c r="C1094" s="421"/>
      <c r="D1094" s="421"/>
      <c r="E1094" s="500"/>
      <c r="F1094" s="500"/>
      <c r="H1094" s="500"/>
      <c r="I1094" s="500"/>
      <c r="J1094" s="500"/>
      <c r="K1094" s="589"/>
      <c r="L1094" s="589"/>
      <c r="M1094" s="589"/>
      <c r="N1094" s="594"/>
      <c r="O1094" s="589"/>
      <c r="P1094" s="589"/>
      <c r="Q1094" s="589"/>
    </row>
    <row r="1095" spans="2:17" x14ac:dyDescent="0.3">
      <c r="B1095" s="586"/>
      <c r="C1095" s="421"/>
      <c r="D1095" s="421"/>
      <c r="E1095" s="500"/>
      <c r="F1095" s="500"/>
      <c r="H1095" s="500"/>
      <c r="I1095" s="500"/>
      <c r="J1095" s="500"/>
      <c r="K1095" s="589"/>
      <c r="L1095" s="589"/>
      <c r="M1095" s="589"/>
      <c r="N1095" s="594"/>
      <c r="O1095" s="589"/>
      <c r="P1095" s="589"/>
      <c r="Q1095" s="589"/>
    </row>
    <row r="1096" spans="2:17" x14ac:dyDescent="0.3">
      <c r="B1096" s="586"/>
      <c r="C1096" s="421"/>
      <c r="D1096" s="421"/>
      <c r="E1096" s="500"/>
      <c r="F1096" s="500"/>
      <c r="H1096" s="500"/>
      <c r="I1096" s="500"/>
      <c r="J1096" s="500"/>
      <c r="K1096" s="589"/>
      <c r="L1096" s="589"/>
      <c r="M1096" s="589"/>
      <c r="N1096" s="594"/>
      <c r="O1096" s="589"/>
      <c r="P1096" s="589"/>
      <c r="Q1096" s="589"/>
    </row>
    <row r="1097" spans="2:17" x14ac:dyDescent="0.3">
      <c r="B1097" s="586"/>
      <c r="C1097" s="421"/>
      <c r="D1097" s="421"/>
      <c r="E1097" s="500"/>
      <c r="F1097" s="500"/>
      <c r="H1097" s="500"/>
      <c r="I1097" s="500"/>
      <c r="J1097" s="500"/>
      <c r="K1097" s="589"/>
      <c r="L1097" s="589"/>
      <c r="M1097" s="589"/>
      <c r="N1097" s="594"/>
      <c r="O1097" s="589"/>
      <c r="P1097" s="589"/>
      <c r="Q1097" s="589"/>
    </row>
    <row r="1098" spans="2:17" x14ac:dyDescent="0.3">
      <c r="B1098" s="586"/>
      <c r="C1098" s="421"/>
      <c r="D1098" s="421"/>
      <c r="E1098" s="500"/>
      <c r="F1098" s="500"/>
      <c r="H1098" s="500"/>
      <c r="I1098" s="500"/>
      <c r="J1098" s="500"/>
      <c r="K1098" s="589"/>
      <c r="L1098" s="589"/>
      <c r="M1098" s="589"/>
      <c r="N1098" s="594"/>
      <c r="O1098" s="589"/>
      <c r="P1098" s="589"/>
      <c r="Q1098" s="589"/>
    </row>
    <row r="1099" spans="2:17" x14ac:dyDescent="0.3">
      <c r="B1099" s="586"/>
      <c r="C1099" s="421"/>
      <c r="D1099" s="421"/>
      <c r="E1099" s="500"/>
      <c r="F1099" s="500"/>
      <c r="H1099" s="500"/>
      <c r="I1099" s="500"/>
      <c r="J1099" s="500"/>
      <c r="K1099" s="589"/>
      <c r="L1099" s="589"/>
      <c r="M1099" s="589"/>
      <c r="N1099" s="594"/>
      <c r="O1099" s="589"/>
      <c r="P1099" s="589"/>
      <c r="Q1099" s="589"/>
    </row>
    <row r="1100" spans="2:17" x14ac:dyDescent="0.3">
      <c r="B1100" s="586"/>
      <c r="C1100" s="421"/>
      <c r="D1100" s="421"/>
      <c r="E1100" s="500"/>
      <c r="F1100" s="500"/>
      <c r="H1100" s="500"/>
      <c r="I1100" s="500"/>
      <c r="J1100" s="500"/>
      <c r="K1100" s="589"/>
      <c r="L1100" s="589"/>
      <c r="M1100" s="589"/>
      <c r="N1100" s="594"/>
      <c r="O1100" s="589"/>
      <c r="P1100" s="589"/>
      <c r="Q1100" s="589"/>
    </row>
    <row r="1101" spans="2:17" x14ac:dyDescent="0.3">
      <c r="B1101" s="586"/>
      <c r="C1101" s="421"/>
      <c r="D1101" s="421"/>
      <c r="E1101" s="500"/>
      <c r="F1101" s="500"/>
      <c r="H1101" s="500"/>
      <c r="I1101" s="500"/>
      <c r="J1101" s="500"/>
      <c r="K1101" s="589"/>
      <c r="L1101" s="589"/>
      <c r="M1101" s="589"/>
      <c r="N1101" s="594"/>
      <c r="O1101" s="589"/>
      <c r="P1101" s="589"/>
      <c r="Q1101" s="589"/>
    </row>
    <row r="1102" spans="2:17" x14ac:dyDescent="0.3">
      <c r="B1102" s="586"/>
      <c r="C1102" s="421"/>
      <c r="D1102" s="421"/>
      <c r="E1102" s="500"/>
      <c r="F1102" s="500"/>
      <c r="H1102" s="500"/>
      <c r="I1102" s="500"/>
      <c r="J1102" s="500"/>
      <c r="K1102" s="589"/>
      <c r="L1102" s="589"/>
      <c r="M1102" s="589"/>
      <c r="N1102" s="594"/>
      <c r="O1102" s="589"/>
      <c r="P1102" s="589"/>
      <c r="Q1102" s="589"/>
    </row>
    <row r="1103" spans="2:17" x14ac:dyDescent="0.3">
      <c r="B1103" s="586"/>
      <c r="C1103" s="421"/>
      <c r="D1103" s="421"/>
      <c r="E1103" s="500"/>
      <c r="F1103" s="500"/>
      <c r="H1103" s="500"/>
      <c r="I1103" s="500"/>
      <c r="J1103" s="500"/>
      <c r="K1103" s="589"/>
      <c r="L1103" s="589"/>
      <c r="M1103" s="589"/>
      <c r="N1103" s="594"/>
      <c r="O1103" s="589"/>
      <c r="P1103" s="589"/>
      <c r="Q1103" s="589"/>
    </row>
    <row r="1104" spans="2:17" x14ac:dyDescent="0.3">
      <c r="B1104" s="586"/>
      <c r="C1104" s="421"/>
      <c r="D1104" s="421"/>
      <c r="E1104" s="500"/>
      <c r="F1104" s="500"/>
      <c r="H1104" s="500"/>
      <c r="I1104" s="500"/>
      <c r="J1104" s="500"/>
      <c r="K1104" s="589"/>
      <c r="L1104" s="589"/>
      <c r="M1104" s="589"/>
      <c r="N1104" s="594"/>
      <c r="O1104" s="589"/>
      <c r="P1104" s="589"/>
      <c r="Q1104" s="589"/>
    </row>
    <row r="1105" spans="2:17" x14ac:dyDescent="0.3">
      <c r="B1105" s="586"/>
      <c r="C1105" s="421"/>
      <c r="D1105" s="421"/>
      <c r="E1105" s="500"/>
      <c r="F1105" s="500"/>
      <c r="H1105" s="500"/>
      <c r="I1105" s="500"/>
      <c r="J1105" s="500"/>
      <c r="K1105" s="589"/>
      <c r="L1105" s="589"/>
      <c r="M1105" s="589"/>
      <c r="N1105" s="594"/>
      <c r="O1105" s="589"/>
      <c r="P1105" s="589"/>
      <c r="Q1105" s="589"/>
    </row>
    <row r="1106" spans="2:17" x14ac:dyDescent="0.3">
      <c r="B1106" s="586"/>
      <c r="C1106" s="421"/>
      <c r="D1106" s="421"/>
      <c r="E1106" s="500"/>
      <c r="F1106" s="500"/>
      <c r="H1106" s="500"/>
      <c r="I1106" s="500"/>
      <c r="J1106" s="500"/>
      <c r="K1106" s="589"/>
      <c r="L1106" s="589"/>
      <c r="M1106" s="589"/>
      <c r="N1106" s="594"/>
      <c r="O1106" s="589"/>
      <c r="P1106" s="589"/>
      <c r="Q1106" s="589"/>
    </row>
    <row r="1107" spans="2:17" x14ac:dyDescent="0.3">
      <c r="B1107" s="586"/>
      <c r="C1107" s="421"/>
      <c r="D1107" s="421"/>
      <c r="E1107" s="500"/>
      <c r="F1107" s="500"/>
      <c r="H1107" s="500"/>
      <c r="I1107" s="500"/>
      <c r="J1107" s="500"/>
      <c r="K1107" s="589"/>
      <c r="L1107" s="589"/>
      <c r="M1107" s="589"/>
      <c r="N1107" s="594"/>
      <c r="O1107" s="589"/>
      <c r="P1107" s="589"/>
      <c r="Q1107" s="589"/>
    </row>
    <row r="1108" spans="2:17" x14ac:dyDescent="0.3">
      <c r="B1108" s="586"/>
      <c r="C1108" s="421"/>
      <c r="D1108" s="421"/>
      <c r="E1108" s="500"/>
      <c r="F1108" s="500"/>
      <c r="H1108" s="500"/>
      <c r="I1108" s="500"/>
      <c r="J1108" s="500"/>
      <c r="K1108" s="589"/>
      <c r="L1108" s="589"/>
      <c r="M1108" s="589"/>
      <c r="N1108" s="594"/>
      <c r="O1108" s="589"/>
      <c r="P1108" s="589"/>
      <c r="Q1108" s="589"/>
    </row>
    <row r="1109" spans="2:17" x14ac:dyDescent="0.3">
      <c r="B1109" s="586"/>
      <c r="C1109" s="421"/>
      <c r="D1109" s="421"/>
      <c r="E1109" s="500"/>
      <c r="F1109" s="500"/>
      <c r="H1109" s="500"/>
      <c r="I1109" s="500"/>
      <c r="J1109" s="500"/>
      <c r="K1109" s="589"/>
      <c r="L1109" s="589"/>
      <c r="M1109" s="589"/>
      <c r="N1109" s="594"/>
      <c r="O1109" s="589"/>
      <c r="P1109" s="589"/>
      <c r="Q1109" s="589"/>
    </row>
    <row r="1110" spans="2:17" x14ac:dyDescent="0.3">
      <c r="B1110" s="586"/>
      <c r="C1110" s="421"/>
      <c r="D1110" s="421"/>
      <c r="E1110" s="500"/>
      <c r="F1110" s="500"/>
      <c r="H1110" s="500"/>
      <c r="I1110" s="500"/>
      <c r="J1110" s="500"/>
      <c r="K1110" s="589"/>
      <c r="L1110" s="589"/>
      <c r="M1110" s="589"/>
      <c r="N1110" s="594"/>
      <c r="O1110" s="589"/>
      <c r="P1110" s="589"/>
      <c r="Q1110" s="589"/>
    </row>
    <row r="1111" spans="2:17" x14ac:dyDescent="0.3">
      <c r="B1111" s="586"/>
      <c r="C1111" s="421"/>
      <c r="D1111" s="421"/>
      <c r="E1111" s="500"/>
      <c r="F1111" s="500"/>
      <c r="H1111" s="500"/>
      <c r="I1111" s="500"/>
      <c r="J1111" s="500"/>
      <c r="K1111" s="589"/>
      <c r="L1111" s="589"/>
      <c r="M1111" s="589"/>
      <c r="N1111" s="594"/>
      <c r="O1111" s="589"/>
      <c r="P1111" s="589"/>
      <c r="Q1111" s="589"/>
    </row>
    <row r="1112" spans="2:17" x14ac:dyDescent="0.3">
      <c r="B1112" s="586"/>
      <c r="C1112" s="421"/>
      <c r="D1112" s="421"/>
      <c r="E1112" s="500"/>
      <c r="F1112" s="500"/>
      <c r="H1112" s="500"/>
      <c r="I1112" s="500"/>
      <c r="J1112" s="500"/>
      <c r="K1112" s="589"/>
      <c r="L1112" s="589"/>
      <c r="M1112" s="589"/>
      <c r="N1112" s="594"/>
      <c r="O1112" s="589"/>
      <c r="P1112" s="589"/>
      <c r="Q1112" s="589"/>
    </row>
    <row r="1113" spans="2:17" x14ac:dyDescent="0.3">
      <c r="B1113" s="586"/>
      <c r="C1113" s="421"/>
      <c r="D1113" s="421"/>
      <c r="E1113" s="500"/>
      <c r="F1113" s="500"/>
      <c r="H1113" s="500"/>
      <c r="I1113" s="500"/>
      <c r="J1113" s="500"/>
      <c r="K1113" s="589"/>
      <c r="L1113" s="589"/>
      <c r="M1113" s="589"/>
      <c r="N1113" s="594"/>
      <c r="O1113" s="589"/>
      <c r="P1113" s="589"/>
      <c r="Q1113" s="589"/>
    </row>
    <row r="1114" spans="2:17" x14ac:dyDescent="0.3">
      <c r="B1114" s="586"/>
      <c r="C1114" s="421"/>
      <c r="D1114" s="421"/>
      <c r="E1114" s="500"/>
      <c r="F1114" s="500"/>
      <c r="H1114" s="500"/>
      <c r="I1114" s="500"/>
      <c r="J1114" s="500"/>
      <c r="K1114" s="589"/>
      <c r="L1114" s="589"/>
      <c r="M1114" s="589"/>
      <c r="N1114" s="594"/>
      <c r="O1114" s="589"/>
      <c r="P1114" s="589"/>
      <c r="Q1114" s="589"/>
    </row>
    <row r="1115" spans="2:17" x14ac:dyDescent="0.3">
      <c r="B1115" s="586"/>
      <c r="C1115" s="421"/>
      <c r="D1115" s="421"/>
      <c r="E1115" s="500"/>
      <c r="F1115" s="500"/>
      <c r="H1115" s="500"/>
      <c r="I1115" s="500"/>
      <c r="J1115" s="500"/>
      <c r="K1115" s="589"/>
      <c r="L1115" s="589"/>
      <c r="M1115" s="589"/>
      <c r="N1115" s="594"/>
      <c r="O1115" s="589"/>
      <c r="P1115" s="589"/>
      <c r="Q1115" s="589"/>
    </row>
    <row r="1116" spans="2:17" x14ac:dyDescent="0.3">
      <c r="B1116" s="586"/>
      <c r="C1116" s="421"/>
      <c r="D1116" s="421"/>
      <c r="E1116" s="500"/>
      <c r="F1116" s="500"/>
      <c r="H1116" s="500"/>
      <c r="I1116" s="500"/>
      <c r="J1116" s="500"/>
      <c r="K1116" s="589"/>
      <c r="L1116" s="589"/>
      <c r="M1116" s="589"/>
      <c r="N1116" s="594"/>
      <c r="O1116" s="589"/>
      <c r="P1116" s="589"/>
      <c r="Q1116" s="589"/>
    </row>
    <row r="1117" spans="2:17" x14ac:dyDescent="0.3">
      <c r="B1117" s="586"/>
      <c r="C1117" s="421"/>
      <c r="D1117" s="421"/>
      <c r="E1117" s="500"/>
      <c r="F1117" s="500"/>
      <c r="H1117" s="500"/>
      <c r="I1117" s="500"/>
      <c r="J1117" s="500"/>
      <c r="K1117" s="589"/>
      <c r="L1117" s="589"/>
      <c r="M1117" s="589"/>
      <c r="N1117" s="594"/>
      <c r="O1117" s="589"/>
      <c r="P1117" s="589"/>
      <c r="Q1117" s="589"/>
    </row>
    <row r="1118" spans="2:17" x14ac:dyDescent="0.3">
      <c r="B1118" s="586"/>
      <c r="C1118" s="421"/>
      <c r="D1118" s="421"/>
      <c r="E1118" s="500"/>
      <c r="F1118" s="500"/>
      <c r="H1118" s="500"/>
      <c r="I1118" s="500"/>
      <c r="J1118" s="500"/>
      <c r="K1118" s="589"/>
      <c r="L1118" s="589"/>
      <c r="M1118" s="589"/>
      <c r="N1118" s="594"/>
      <c r="O1118" s="589"/>
      <c r="P1118" s="589"/>
      <c r="Q1118" s="589"/>
    </row>
    <row r="1119" spans="2:17" x14ac:dyDescent="0.3">
      <c r="B1119" s="586"/>
      <c r="C1119" s="421"/>
      <c r="D1119" s="421"/>
      <c r="E1119" s="500"/>
      <c r="F1119" s="500"/>
      <c r="H1119" s="500"/>
      <c r="I1119" s="500"/>
      <c r="J1119" s="500"/>
      <c r="K1119" s="589"/>
      <c r="L1119" s="589"/>
      <c r="M1119" s="589"/>
      <c r="N1119" s="594"/>
      <c r="O1119" s="589"/>
      <c r="P1119" s="589"/>
      <c r="Q1119" s="589"/>
    </row>
    <row r="1120" spans="2:17" x14ac:dyDescent="0.3">
      <c r="B1120" s="586"/>
      <c r="C1120" s="421"/>
      <c r="D1120" s="421"/>
      <c r="E1120" s="500"/>
      <c r="F1120" s="500"/>
      <c r="H1120" s="500"/>
      <c r="I1120" s="500"/>
      <c r="J1120" s="500"/>
      <c r="K1120" s="589"/>
      <c r="L1120" s="589"/>
      <c r="M1120" s="589"/>
      <c r="N1120" s="594"/>
      <c r="O1120" s="589"/>
      <c r="P1120" s="589"/>
      <c r="Q1120" s="589"/>
    </row>
    <row r="1121" spans="2:17" x14ac:dyDescent="0.3">
      <c r="B1121" s="586"/>
      <c r="C1121" s="421"/>
      <c r="D1121" s="421"/>
      <c r="E1121" s="500"/>
      <c r="F1121" s="500"/>
      <c r="H1121" s="500"/>
      <c r="I1121" s="500"/>
      <c r="J1121" s="500"/>
      <c r="K1121" s="589"/>
      <c r="L1121" s="589"/>
      <c r="M1121" s="589"/>
      <c r="N1121" s="594"/>
      <c r="O1121" s="589"/>
      <c r="P1121" s="589"/>
      <c r="Q1121" s="589"/>
    </row>
    <row r="1122" spans="2:17" x14ac:dyDescent="0.3">
      <c r="B1122" s="586"/>
      <c r="C1122" s="421"/>
      <c r="D1122" s="421"/>
      <c r="E1122" s="500"/>
      <c r="F1122" s="500"/>
      <c r="H1122" s="500"/>
      <c r="I1122" s="500"/>
      <c r="J1122" s="500"/>
      <c r="K1122" s="589"/>
      <c r="L1122" s="589"/>
      <c r="M1122" s="589"/>
      <c r="N1122" s="594"/>
      <c r="O1122" s="589"/>
      <c r="P1122" s="589"/>
      <c r="Q1122" s="589"/>
    </row>
    <row r="1123" spans="2:17" x14ac:dyDescent="0.3">
      <c r="B1123" s="586"/>
      <c r="C1123" s="421"/>
      <c r="D1123" s="421"/>
      <c r="E1123" s="500"/>
      <c r="F1123" s="500"/>
      <c r="H1123" s="500"/>
      <c r="I1123" s="500"/>
      <c r="J1123" s="500"/>
      <c r="K1123" s="589"/>
      <c r="L1123" s="589"/>
      <c r="M1123" s="589"/>
      <c r="N1123" s="594"/>
      <c r="O1123" s="589"/>
      <c r="P1123" s="589"/>
      <c r="Q1123" s="589"/>
    </row>
    <row r="1124" spans="2:17" x14ac:dyDescent="0.3">
      <c r="B1124" s="586"/>
      <c r="C1124" s="421"/>
      <c r="D1124" s="421"/>
      <c r="E1124" s="500"/>
      <c r="F1124" s="500"/>
      <c r="H1124" s="500"/>
      <c r="I1124" s="500"/>
      <c r="J1124" s="500"/>
      <c r="K1124" s="589"/>
      <c r="L1124" s="589"/>
      <c r="M1124" s="589"/>
      <c r="N1124" s="594"/>
      <c r="O1124" s="589"/>
      <c r="P1124" s="589"/>
      <c r="Q1124" s="589"/>
    </row>
    <row r="1125" spans="2:17" x14ac:dyDescent="0.3">
      <c r="B1125" s="586"/>
      <c r="C1125" s="421"/>
      <c r="D1125" s="421"/>
      <c r="E1125" s="500"/>
      <c r="F1125" s="500"/>
      <c r="H1125" s="500"/>
      <c r="I1125" s="500"/>
      <c r="J1125" s="500"/>
      <c r="K1125" s="589"/>
      <c r="L1125" s="589"/>
      <c r="M1125" s="589"/>
      <c r="N1125" s="594"/>
      <c r="O1125" s="589"/>
      <c r="P1125" s="589"/>
      <c r="Q1125" s="589"/>
    </row>
    <row r="1126" spans="2:17" x14ac:dyDescent="0.3">
      <c r="B1126" s="586"/>
      <c r="C1126" s="421"/>
      <c r="D1126" s="421"/>
      <c r="E1126" s="500"/>
      <c r="F1126" s="500"/>
      <c r="H1126" s="500"/>
      <c r="I1126" s="500"/>
      <c r="J1126" s="500"/>
      <c r="K1126" s="589"/>
      <c r="L1126" s="589"/>
      <c r="M1126" s="589"/>
      <c r="N1126" s="594"/>
      <c r="O1126" s="589"/>
      <c r="P1126" s="589"/>
      <c r="Q1126" s="589"/>
    </row>
    <row r="1127" spans="2:17" x14ac:dyDescent="0.3">
      <c r="B1127" s="586"/>
      <c r="C1127" s="421"/>
      <c r="D1127" s="421"/>
      <c r="E1127" s="500"/>
      <c r="F1127" s="500"/>
      <c r="H1127" s="500"/>
      <c r="I1127" s="500"/>
      <c r="J1127" s="500"/>
      <c r="K1127" s="589"/>
      <c r="L1127" s="589"/>
      <c r="M1127" s="589"/>
      <c r="N1127" s="594"/>
      <c r="O1127" s="589"/>
      <c r="P1127" s="589"/>
      <c r="Q1127" s="589"/>
    </row>
    <row r="1128" spans="2:17" x14ac:dyDescent="0.3">
      <c r="B1128" s="586"/>
      <c r="C1128" s="421"/>
      <c r="D1128" s="421"/>
      <c r="E1128" s="500"/>
      <c r="F1128" s="500"/>
      <c r="H1128" s="500"/>
      <c r="I1128" s="500"/>
      <c r="J1128" s="500"/>
      <c r="K1128" s="589"/>
      <c r="L1128" s="589"/>
      <c r="M1128" s="589"/>
      <c r="N1128" s="594"/>
      <c r="O1128" s="589"/>
      <c r="P1128" s="589"/>
      <c r="Q1128" s="589"/>
    </row>
    <row r="1129" spans="2:17" x14ac:dyDescent="0.3">
      <c r="B1129" s="586"/>
      <c r="C1129" s="421"/>
      <c r="D1129" s="421"/>
      <c r="E1129" s="500"/>
      <c r="F1129" s="500"/>
      <c r="H1129" s="500"/>
      <c r="I1129" s="500"/>
      <c r="J1129" s="500"/>
      <c r="K1129" s="589"/>
      <c r="L1129" s="589"/>
      <c r="M1129" s="589"/>
      <c r="N1129" s="594"/>
      <c r="O1129" s="589"/>
      <c r="P1129" s="589"/>
      <c r="Q1129" s="589"/>
    </row>
    <row r="1130" spans="2:17" x14ac:dyDescent="0.3">
      <c r="B1130" s="586"/>
      <c r="C1130" s="421"/>
      <c r="D1130" s="421"/>
      <c r="E1130" s="500"/>
      <c r="F1130" s="500"/>
      <c r="H1130" s="500"/>
      <c r="I1130" s="500"/>
      <c r="J1130" s="500"/>
      <c r="K1130" s="589"/>
      <c r="L1130" s="589"/>
      <c r="M1130" s="589"/>
      <c r="N1130" s="594"/>
      <c r="O1130" s="589"/>
      <c r="P1130" s="589"/>
      <c r="Q1130" s="589"/>
    </row>
    <row r="1131" spans="2:17" x14ac:dyDescent="0.3">
      <c r="B1131" s="586"/>
      <c r="C1131" s="421"/>
      <c r="D1131" s="421"/>
      <c r="E1131" s="500"/>
      <c r="F1131" s="500"/>
      <c r="H1131" s="500"/>
      <c r="I1131" s="500"/>
      <c r="J1131" s="500"/>
      <c r="K1131" s="589"/>
      <c r="L1131" s="589"/>
      <c r="M1131" s="589"/>
      <c r="N1131" s="594"/>
      <c r="O1131" s="589"/>
      <c r="P1131" s="589"/>
      <c r="Q1131" s="589"/>
    </row>
    <row r="1132" spans="2:17" x14ac:dyDescent="0.3">
      <c r="B1132" s="586"/>
      <c r="C1132" s="421"/>
      <c r="D1132" s="421"/>
      <c r="E1132" s="500"/>
      <c r="F1132" s="500"/>
      <c r="H1132" s="500"/>
      <c r="I1132" s="500"/>
      <c r="J1132" s="500"/>
      <c r="K1132" s="589"/>
      <c r="L1132" s="589"/>
      <c r="M1132" s="589"/>
      <c r="N1132" s="594"/>
      <c r="O1132" s="589"/>
      <c r="P1132" s="589"/>
      <c r="Q1132" s="589"/>
    </row>
    <row r="1133" spans="2:17" x14ac:dyDescent="0.3">
      <c r="B1133" s="586"/>
      <c r="C1133" s="421"/>
      <c r="D1133" s="421"/>
      <c r="E1133" s="500"/>
      <c r="F1133" s="500"/>
      <c r="H1133" s="500"/>
      <c r="I1133" s="500"/>
      <c r="J1133" s="500"/>
      <c r="K1133" s="589"/>
      <c r="L1133" s="589"/>
      <c r="M1133" s="589"/>
      <c r="N1133" s="594"/>
      <c r="O1133" s="589"/>
      <c r="P1133" s="589"/>
      <c r="Q1133" s="589"/>
    </row>
    <row r="1134" spans="2:17" x14ac:dyDescent="0.3">
      <c r="B1134" s="586"/>
      <c r="C1134" s="421"/>
      <c r="D1134" s="421"/>
      <c r="E1134" s="500"/>
      <c r="F1134" s="500"/>
      <c r="H1134" s="500"/>
      <c r="I1134" s="500"/>
      <c r="J1134" s="500"/>
      <c r="K1134" s="589"/>
      <c r="L1134" s="589"/>
      <c r="M1134" s="589"/>
      <c r="N1134" s="594"/>
      <c r="O1134" s="589"/>
      <c r="P1134" s="589"/>
      <c r="Q1134" s="589"/>
    </row>
    <row r="1135" spans="2:17" x14ac:dyDescent="0.3">
      <c r="B1135" s="586"/>
      <c r="C1135" s="421"/>
      <c r="D1135" s="421"/>
      <c r="E1135" s="500"/>
      <c r="F1135" s="500"/>
      <c r="H1135" s="500"/>
      <c r="I1135" s="500"/>
      <c r="J1135" s="500"/>
      <c r="K1135" s="589"/>
      <c r="L1135" s="589"/>
      <c r="M1135" s="589"/>
      <c r="N1135" s="594"/>
      <c r="O1135" s="589"/>
      <c r="P1135" s="589"/>
      <c r="Q1135" s="589"/>
    </row>
    <row r="1136" spans="2:17" x14ac:dyDescent="0.3">
      <c r="B1136" s="586"/>
      <c r="C1136" s="421"/>
      <c r="D1136" s="421"/>
      <c r="E1136" s="500"/>
      <c r="F1136" s="500"/>
      <c r="H1136" s="500"/>
      <c r="I1136" s="500"/>
      <c r="J1136" s="500"/>
      <c r="K1136" s="589"/>
      <c r="L1136" s="589"/>
      <c r="M1136" s="589"/>
      <c r="N1136" s="594"/>
      <c r="O1136" s="589"/>
      <c r="P1136" s="589"/>
      <c r="Q1136" s="589"/>
    </row>
    <row r="1137" spans="2:17" x14ac:dyDescent="0.3">
      <c r="B1137" s="586"/>
      <c r="C1137" s="421"/>
      <c r="D1137" s="421"/>
      <c r="E1137" s="500"/>
      <c r="F1137" s="500"/>
      <c r="H1137" s="500"/>
      <c r="I1137" s="500"/>
      <c r="J1137" s="500"/>
      <c r="K1137" s="589"/>
      <c r="L1137" s="589"/>
      <c r="M1137" s="589"/>
      <c r="N1137" s="594"/>
      <c r="O1137" s="589"/>
      <c r="P1137" s="589"/>
      <c r="Q1137" s="589"/>
    </row>
    <row r="1138" spans="2:17" x14ac:dyDescent="0.3">
      <c r="B1138" s="586"/>
      <c r="C1138" s="421"/>
      <c r="D1138" s="421"/>
      <c r="E1138" s="500"/>
      <c r="F1138" s="500"/>
      <c r="H1138" s="500"/>
      <c r="I1138" s="500"/>
      <c r="J1138" s="500"/>
      <c r="K1138" s="589"/>
      <c r="L1138" s="589"/>
      <c r="M1138" s="589"/>
      <c r="N1138" s="594"/>
      <c r="O1138" s="589"/>
      <c r="P1138" s="589"/>
      <c r="Q1138" s="589"/>
    </row>
    <row r="1139" spans="2:17" x14ac:dyDescent="0.3">
      <c r="B1139" s="586"/>
      <c r="C1139" s="421"/>
      <c r="D1139" s="421"/>
      <c r="E1139" s="500"/>
      <c r="F1139" s="500"/>
      <c r="H1139" s="500"/>
      <c r="I1139" s="500"/>
      <c r="J1139" s="500"/>
      <c r="K1139" s="589"/>
      <c r="L1139" s="589"/>
      <c r="M1139" s="589"/>
      <c r="N1139" s="594"/>
      <c r="O1139" s="589"/>
      <c r="P1139" s="589"/>
      <c r="Q1139" s="589"/>
    </row>
    <row r="1140" spans="2:17" x14ac:dyDescent="0.3">
      <c r="B1140" s="586"/>
      <c r="C1140" s="421"/>
      <c r="D1140" s="421"/>
      <c r="E1140" s="500"/>
      <c r="F1140" s="500"/>
      <c r="H1140" s="500"/>
      <c r="I1140" s="500"/>
      <c r="J1140" s="500"/>
      <c r="K1140" s="589"/>
      <c r="L1140" s="589"/>
      <c r="M1140" s="589"/>
      <c r="N1140" s="594"/>
      <c r="O1140" s="589"/>
      <c r="P1140" s="589"/>
      <c r="Q1140" s="589"/>
    </row>
    <row r="1141" spans="2:17" x14ac:dyDescent="0.3">
      <c r="B1141" s="586"/>
      <c r="C1141" s="421"/>
      <c r="D1141" s="421"/>
      <c r="E1141" s="500"/>
      <c r="F1141" s="500"/>
      <c r="H1141" s="500"/>
      <c r="I1141" s="500"/>
      <c r="J1141" s="500"/>
      <c r="K1141" s="589"/>
      <c r="L1141" s="589"/>
      <c r="M1141" s="589"/>
      <c r="N1141" s="594"/>
      <c r="O1141" s="589"/>
      <c r="P1141" s="589"/>
      <c r="Q1141" s="589"/>
    </row>
    <row r="1142" spans="2:17" x14ac:dyDescent="0.3">
      <c r="B1142" s="586"/>
      <c r="C1142" s="421"/>
      <c r="D1142" s="421"/>
      <c r="E1142" s="500"/>
      <c r="F1142" s="500"/>
      <c r="H1142" s="500"/>
      <c r="I1142" s="500"/>
      <c r="J1142" s="500"/>
      <c r="K1142" s="589"/>
      <c r="L1142" s="589"/>
      <c r="M1142" s="589"/>
      <c r="N1142" s="594"/>
      <c r="O1142" s="589"/>
      <c r="P1142" s="589"/>
      <c r="Q1142" s="589"/>
    </row>
    <row r="1143" spans="2:17" x14ac:dyDescent="0.3">
      <c r="B1143" s="586"/>
      <c r="C1143" s="421"/>
      <c r="D1143" s="421"/>
      <c r="E1143" s="500"/>
      <c r="F1143" s="500"/>
      <c r="H1143" s="500"/>
      <c r="I1143" s="500"/>
      <c r="J1143" s="500"/>
      <c r="K1143" s="589"/>
      <c r="L1143" s="589"/>
      <c r="M1143" s="589"/>
      <c r="N1143" s="594"/>
      <c r="O1143" s="589"/>
      <c r="P1143" s="589"/>
      <c r="Q1143" s="589"/>
    </row>
    <row r="1144" spans="2:17" x14ac:dyDescent="0.3">
      <c r="B1144" s="586"/>
      <c r="C1144" s="421"/>
      <c r="D1144" s="421"/>
      <c r="E1144" s="500"/>
      <c r="F1144" s="500"/>
      <c r="H1144" s="500"/>
      <c r="I1144" s="500"/>
      <c r="J1144" s="500"/>
      <c r="K1144" s="589"/>
      <c r="L1144" s="589"/>
      <c r="M1144" s="589"/>
      <c r="N1144" s="594"/>
      <c r="O1144" s="589"/>
      <c r="P1144" s="589"/>
      <c r="Q1144" s="589"/>
    </row>
    <row r="1145" spans="2:17" x14ac:dyDescent="0.3">
      <c r="B1145" s="586"/>
      <c r="C1145" s="421"/>
      <c r="D1145" s="421"/>
      <c r="E1145" s="500"/>
      <c r="F1145" s="500"/>
      <c r="H1145" s="500"/>
      <c r="I1145" s="500"/>
      <c r="J1145" s="500"/>
      <c r="K1145" s="589"/>
      <c r="L1145" s="589"/>
      <c r="M1145" s="589"/>
      <c r="N1145" s="594"/>
      <c r="O1145" s="589"/>
      <c r="P1145" s="589"/>
      <c r="Q1145" s="589"/>
    </row>
    <row r="1146" spans="2:17" x14ac:dyDescent="0.3">
      <c r="B1146" s="586"/>
      <c r="C1146" s="421"/>
      <c r="D1146" s="421"/>
      <c r="E1146" s="500"/>
      <c r="F1146" s="500"/>
      <c r="H1146" s="500"/>
      <c r="I1146" s="500"/>
      <c r="J1146" s="500"/>
      <c r="K1146" s="589"/>
      <c r="L1146" s="589"/>
      <c r="M1146" s="589"/>
      <c r="N1146" s="594"/>
      <c r="O1146" s="589"/>
      <c r="P1146" s="589"/>
      <c r="Q1146" s="589"/>
    </row>
    <row r="1147" spans="2:17" x14ac:dyDescent="0.3">
      <c r="B1147" s="586"/>
      <c r="C1147" s="421"/>
      <c r="D1147" s="421"/>
      <c r="E1147" s="500"/>
      <c r="F1147" s="500"/>
      <c r="H1147" s="500"/>
      <c r="I1147" s="500"/>
      <c r="J1147" s="500"/>
      <c r="K1147" s="589"/>
      <c r="L1147" s="589"/>
      <c r="M1147" s="589"/>
      <c r="N1147" s="594"/>
      <c r="O1147" s="589"/>
      <c r="P1147" s="589"/>
      <c r="Q1147" s="589"/>
    </row>
    <row r="1148" spans="2:17" x14ac:dyDescent="0.3">
      <c r="B1148" s="586"/>
      <c r="C1148" s="421"/>
      <c r="D1148" s="421"/>
      <c r="E1148" s="500"/>
      <c r="F1148" s="500"/>
      <c r="H1148" s="500"/>
      <c r="I1148" s="500"/>
      <c r="J1148" s="500"/>
      <c r="K1148" s="589"/>
      <c r="L1148" s="589"/>
      <c r="M1148" s="589"/>
      <c r="N1148" s="594"/>
      <c r="O1148" s="589"/>
      <c r="P1148" s="589"/>
      <c r="Q1148" s="589"/>
    </row>
    <row r="1149" spans="2:17" x14ac:dyDescent="0.3">
      <c r="B1149" s="586"/>
      <c r="C1149" s="421"/>
      <c r="D1149" s="421"/>
      <c r="E1149" s="500"/>
      <c r="F1149" s="500"/>
      <c r="H1149" s="500"/>
      <c r="I1149" s="500"/>
      <c r="J1149" s="500"/>
      <c r="K1149" s="589"/>
      <c r="L1149" s="589"/>
      <c r="M1149" s="589"/>
      <c r="N1149" s="594"/>
      <c r="O1149" s="589"/>
      <c r="P1149" s="589"/>
      <c r="Q1149" s="589"/>
    </row>
    <row r="1150" spans="2:17" x14ac:dyDescent="0.3">
      <c r="B1150" s="586"/>
      <c r="C1150" s="421"/>
      <c r="D1150" s="421"/>
      <c r="E1150" s="500"/>
      <c r="F1150" s="500"/>
      <c r="H1150" s="500"/>
      <c r="I1150" s="500"/>
      <c r="J1150" s="500"/>
      <c r="K1150" s="589"/>
      <c r="L1150" s="589"/>
      <c r="M1150" s="589"/>
      <c r="N1150" s="594"/>
      <c r="O1150" s="589"/>
      <c r="P1150" s="589"/>
      <c r="Q1150" s="589"/>
    </row>
    <row r="1151" spans="2:17" x14ac:dyDescent="0.3">
      <c r="B1151" s="586"/>
      <c r="C1151" s="421"/>
      <c r="D1151" s="421"/>
      <c r="E1151" s="500"/>
      <c r="F1151" s="500"/>
      <c r="H1151" s="500"/>
      <c r="I1151" s="500"/>
      <c r="J1151" s="500"/>
      <c r="K1151" s="589"/>
      <c r="L1151" s="589"/>
      <c r="M1151" s="589"/>
      <c r="N1151" s="594"/>
      <c r="O1151" s="589"/>
      <c r="P1151" s="589"/>
      <c r="Q1151" s="589"/>
    </row>
    <row r="1152" spans="2:17" x14ac:dyDescent="0.3">
      <c r="B1152" s="586"/>
      <c r="C1152" s="421"/>
      <c r="D1152" s="421"/>
      <c r="E1152" s="500"/>
      <c r="F1152" s="500"/>
      <c r="H1152" s="500"/>
      <c r="I1152" s="500"/>
      <c r="J1152" s="500"/>
      <c r="K1152" s="589"/>
      <c r="L1152" s="589"/>
      <c r="M1152" s="589"/>
      <c r="N1152" s="594"/>
      <c r="O1152" s="589"/>
      <c r="P1152" s="589"/>
      <c r="Q1152" s="589"/>
    </row>
    <row r="1153" spans="2:17" x14ac:dyDescent="0.3">
      <c r="B1153" s="586"/>
      <c r="C1153" s="421"/>
      <c r="D1153" s="421"/>
      <c r="E1153" s="500"/>
      <c r="F1153" s="500"/>
      <c r="H1153" s="500"/>
      <c r="I1153" s="500"/>
      <c r="J1153" s="500"/>
      <c r="K1153" s="589"/>
      <c r="L1153" s="589"/>
      <c r="M1153" s="589"/>
      <c r="N1153" s="594"/>
      <c r="O1153" s="589"/>
      <c r="P1153" s="589"/>
      <c r="Q1153" s="589"/>
    </row>
    <row r="1154" spans="2:17" x14ac:dyDescent="0.3">
      <c r="B1154" s="586"/>
      <c r="C1154" s="421"/>
      <c r="D1154" s="421"/>
      <c r="E1154" s="500"/>
      <c r="F1154" s="500"/>
      <c r="H1154" s="500"/>
      <c r="I1154" s="500"/>
      <c r="J1154" s="500"/>
      <c r="K1154" s="589"/>
      <c r="L1154" s="589"/>
      <c r="M1154" s="589"/>
      <c r="N1154" s="594"/>
      <c r="O1154" s="589"/>
      <c r="P1154" s="589"/>
      <c r="Q1154" s="589"/>
    </row>
    <row r="1155" spans="2:17" x14ac:dyDescent="0.3">
      <c r="B1155" s="586"/>
      <c r="C1155" s="421"/>
      <c r="D1155" s="421"/>
      <c r="E1155" s="500"/>
      <c r="F1155" s="500"/>
      <c r="H1155" s="500"/>
      <c r="I1155" s="500"/>
      <c r="J1155" s="500"/>
      <c r="K1155" s="589"/>
      <c r="L1155" s="589"/>
      <c r="M1155" s="589"/>
      <c r="N1155" s="594"/>
      <c r="O1155" s="589"/>
      <c r="P1155" s="589"/>
      <c r="Q1155" s="589"/>
    </row>
    <row r="1156" spans="2:17" x14ac:dyDescent="0.3">
      <c r="B1156" s="586"/>
      <c r="C1156" s="421"/>
      <c r="D1156" s="421"/>
      <c r="E1156" s="500"/>
      <c r="F1156" s="500"/>
      <c r="H1156" s="500"/>
      <c r="I1156" s="500"/>
      <c r="J1156" s="500"/>
      <c r="K1156" s="589"/>
      <c r="L1156" s="589"/>
      <c r="M1156" s="589"/>
      <c r="N1156" s="594"/>
      <c r="O1156" s="589"/>
      <c r="P1156" s="589"/>
      <c r="Q1156" s="589"/>
    </row>
    <row r="1157" spans="2:17" x14ac:dyDescent="0.3">
      <c r="B1157" s="586"/>
      <c r="C1157" s="421"/>
      <c r="D1157" s="421"/>
      <c r="E1157" s="500"/>
      <c r="F1157" s="500"/>
      <c r="H1157" s="500"/>
      <c r="I1157" s="500"/>
      <c r="J1157" s="500"/>
      <c r="K1157" s="589"/>
      <c r="L1157" s="589"/>
      <c r="M1157" s="589"/>
      <c r="N1157" s="594"/>
      <c r="O1157" s="589"/>
      <c r="P1157" s="589"/>
      <c r="Q1157" s="589"/>
    </row>
    <row r="1158" spans="2:17" x14ac:dyDescent="0.3">
      <c r="B1158" s="586"/>
      <c r="C1158" s="421"/>
      <c r="D1158" s="421"/>
      <c r="E1158" s="500"/>
      <c r="F1158" s="500"/>
      <c r="H1158" s="500"/>
      <c r="I1158" s="500"/>
      <c r="J1158" s="500"/>
      <c r="K1158" s="589"/>
      <c r="L1158" s="589"/>
      <c r="M1158" s="589"/>
      <c r="N1158" s="594"/>
      <c r="O1158" s="589"/>
      <c r="P1158" s="589"/>
      <c r="Q1158" s="589"/>
    </row>
    <row r="1159" spans="2:17" x14ac:dyDescent="0.3">
      <c r="B1159" s="586"/>
      <c r="C1159" s="421"/>
      <c r="D1159" s="421"/>
      <c r="E1159" s="500"/>
      <c r="F1159" s="500"/>
      <c r="H1159" s="500"/>
      <c r="I1159" s="500"/>
      <c r="J1159" s="500"/>
      <c r="K1159" s="589"/>
      <c r="L1159" s="589"/>
      <c r="M1159" s="589"/>
      <c r="N1159" s="594"/>
      <c r="O1159" s="589"/>
      <c r="P1159" s="589"/>
      <c r="Q1159" s="589"/>
    </row>
    <row r="1160" spans="2:17" x14ac:dyDescent="0.3">
      <c r="B1160" s="586"/>
      <c r="C1160" s="421"/>
      <c r="D1160" s="421"/>
      <c r="E1160" s="500"/>
      <c r="F1160" s="500"/>
      <c r="H1160" s="500"/>
      <c r="I1160" s="500"/>
      <c r="J1160" s="500"/>
      <c r="K1160" s="589"/>
      <c r="L1160" s="589"/>
      <c r="M1160" s="589"/>
      <c r="N1160" s="594"/>
      <c r="O1160" s="589"/>
      <c r="P1160" s="589"/>
      <c r="Q1160" s="589"/>
    </row>
    <row r="1161" spans="2:17" x14ac:dyDescent="0.3">
      <c r="B1161" s="586"/>
      <c r="C1161" s="421"/>
      <c r="D1161" s="421"/>
      <c r="E1161" s="500"/>
      <c r="F1161" s="500"/>
      <c r="H1161" s="500"/>
      <c r="I1161" s="500"/>
      <c r="J1161" s="500"/>
      <c r="K1161" s="589"/>
      <c r="L1161" s="589"/>
      <c r="M1161" s="589"/>
      <c r="N1161" s="594"/>
      <c r="O1161" s="589"/>
      <c r="P1161" s="589"/>
      <c r="Q1161" s="589"/>
    </row>
    <row r="1162" spans="2:17" x14ac:dyDescent="0.3">
      <c r="B1162" s="586"/>
      <c r="C1162" s="421"/>
      <c r="D1162" s="421"/>
      <c r="E1162" s="500"/>
      <c r="F1162" s="500"/>
      <c r="H1162" s="500"/>
      <c r="I1162" s="500"/>
      <c r="J1162" s="500"/>
      <c r="K1162" s="589"/>
      <c r="L1162" s="589"/>
      <c r="M1162" s="589"/>
      <c r="N1162" s="594"/>
      <c r="O1162" s="589"/>
      <c r="P1162" s="589"/>
      <c r="Q1162" s="589"/>
    </row>
    <row r="1163" spans="2:17" x14ac:dyDescent="0.3">
      <c r="B1163" s="586"/>
      <c r="C1163" s="421"/>
      <c r="D1163" s="421"/>
      <c r="E1163" s="500"/>
      <c r="F1163" s="500"/>
      <c r="H1163" s="500"/>
      <c r="I1163" s="500"/>
      <c r="J1163" s="500"/>
      <c r="K1163" s="589"/>
      <c r="L1163" s="589"/>
      <c r="M1163" s="589"/>
      <c r="N1163" s="594"/>
      <c r="O1163" s="589"/>
      <c r="P1163" s="589"/>
      <c r="Q1163" s="589"/>
    </row>
    <row r="1164" spans="2:17" x14ac:dyDescent="0.3">
      <c r="B1164" s="586"/>
      <c r="C1164" s="421"/>
      <c r="D1164" s="421"/>
      <c r="E1164" s="500"/>
      <c r="F1164" s="500"/>
      <c r="H1164" s="500"/>
      <c r="I1164" s="500"/>
      <c r="J1164" s="500"/>
      <c r="K1164" s="589"/>
      <c r="L1164" s="589"/>
      <c r="M1164" s="589"/>
      <c r="N1164" s="594"/>
      <c r="O1164" s="589"/>
      <c r="P1164" s="589"/>
      <c r="Q1164" s="589"/>
    </row>
    <row r="1165" spans="2:17" x14ac:dyDescent="0.3">
      <c r="B1165" s="586"/>
      <c r="C1165" s="421"/>
      <c r="D1165" s="421"/>
      <c r="E1165" s="500"/>
      <c r="F1165" s="500"/>
      <c r="H1165" s="500"/>
      <c r="I1165" s="500"/>
      <c r="J1165" s="500"/>
      <c r="K1165" s="589"/>
      <c r="L1165" s="589"/>
      <c r="M1165" s="589"/>
      <c r="N1165" s="594"/>
      <c r="O1165" s="589"/>
      <c r="P1165" s="589"/>
      <c r="Q1165" s="589"/>
    </row>
    <row r="1166" spans="2:17" x14ac:dyDescent="0.3">
      <c r="B1166" s="586"/>
      <c r="C1166" s="421"/>
      <c r="D1166" s="421"/>
      <c r="E1166" s="500"/>
      <c r="F1166" s="500"/>
      <c r="H1166" s="500"/>
      <c r="I1166" s="500"/>
      <c r="J1166" s="500"/>
      <c r="K1166" s="589"/>
      <c r="L1166" s="589"/>
      <c r="M1166" s="589"/>
      <c r="N1166" s="594"/>
      <c r="O1166" s="589"/>
      <c r="P1166" s="589"/>
      <c r="Q1166" s="589"/>
    </row>
    <row r="1167" spans="2:17" x14ac:dyDescent="0.3">
      <c r="B1167" s="586"/>
      <c r="C1167" s="421"/>
      <c r="D1167" s="421"/>
      <c r="E1167" s="500"/>
      <c r="F1167" s="500"/>
      <c r="H1167" s="500"/>
      <c r="I1167" s="500"/>
      <c r="J1167" s="500"/>
      <c r="K1167" s="589"/>
      <c r="L1167" s="589"/>
      <c r="M1167" s="589"/>
      <c r="N1167" s="594"/>
      <c r="O1167" s="589"/>
      <c r="P1167" s="589"/>
      <c r="Q1167" s="589"/>
    </row>
    <row r="1168" spans="2:17" x14ac:dyDescent="0.3">
      <c r="B1168" s="586"/>
      <c r="C1168" s="421"/>
      <c r="D1168" s="421"/>
      <c r="E1168" s="500"/>
      <c r="F1168" s="500"/>
      <c r="H1168" s="500"/>
      <c r="I1168" s="500"/>
      <c r="J1168" s="500"/>
      <c r="K1168" s="589"/>
      <c r="L1168" s="589"/>
      <c r="M1168" s="589"/>
      <c r="N1168" s="594"/>
      <c r="O1168" s="589"/>
      <c r="P1168" s="589"/>
      <c r="Q1168" s="589"/>
    </row>
    <row r="1169" spans="2:17" x14ac:dyDescent="0.3">
      <c r="B1169" s="586"/>
      <c r="C1169" s="421"/>
      <c r="D1169" s="421"/>
      <c r="E1169" s="500"/>
      <c r="F1169" s="500"/>
      <c r="H1169" s="500"/>
      <c r="I1169" s="500"/>
      <c r="J1169" s="500"/>
      <c r="K1169" s="589"/>
      <c r="L1169" s="589"/>
      <c r="M1169" s="589"/>
      <c r="N1169" s="594"/>
      <c r="O1169" s="589"/>
      <c r="P1169" s="589"/>
      <c r="Q1169" s="589"/>
    </row>
    <row r="1170" spans="2:17" x14ac:dyDescent="0.3">
      <c r="B1170" s="586"/>
      <c r="C1170" s="421"/>
      <c r="D1170" s="421"/>
      <c r="E1170" s="500"/>
      <c r="F1170" s="500"/>
      <c r="H1170" s="500"/>
      <c r="I1170" s="500"/>
      <c r="J1170" s="500"/>
      <c r="K1170" s="589"/>
      <c r="L1170" s="589"/>
      <c r="M1170" s="589"/>
      <c r="N1170" s="594"/>
      <c r="O1170" s="589"/>
      <c r="P1170" s="589"/>
      <c r="Q1170" s="589"/>
    </row>
    <row r="1171" spans="2:17" x14ac:dyDescent="0.3">
      <c r="B1171" s="586"/>
      <c r="C1171" s="421"/>
      <c r="D1171" s="421"/>
      <c r="E1171" s="500"/>
      <c r="F1171" s="500"/>
      <c r="H1171" s="500"/>
      <c r="I1171" s="500"/>
      <c r="J1171" s="500"/>
      <c r="K1171" s="589"/>
      <c r="L1171" s="589"/>
      <c r="M1171" s="589"/>
      <c r="N1171" s="594"/>
      <c r="O1171" s="589"/>
      <c r="P1171" s="589"/>
      <c r="Q1171" s="589"/>
    </row>
    <row r="1172" spans="2:17" x14ac:dyDescent="0.3">
      <c r="B1172" s="586"/>
      <c r="C1172" s="421"/>
      <c r="D1172" s="421"/>
      <c r="E1172" s="500"/>
      <c r="F1172" s="500"/>
      <c r="H1172" s="500"/>
      <c r="I1172" s="500"/>
      <c r="J1172" s="500"/>
      <c r="K1172" s="589"/>
      <c r="L1172" s="589"/>
      <c r="M1172" s="589"/>
      <c r="N1172" s="594"/>
      <c r="O1172" s="589"/>
      <c r="P1172" s="589"/>
      <c r="Q1172" s="589"/>
    </row>
    <row r="1173" spans="2:17" x14ac:dyDescent="0.3">
      <c r="B1173" s="586"/>
      <c r="C1173" s="421"/>
      <c r="D1173" s="421"/>
      <c r="E1173" s="500"/>
      <c r="F1173" s="500"/>
      <c r="H1173" s="500"/>
      <c r="I1173" s="500"/>
      <c r="J1173" s="500"/>
      <c r="K1173" s="589"/>
      <c r="L1173" s="589"/>
      <c r="M1173" s="589"/>
      <c r="N1173" s="594"/>
      <c r="O1173" s="589"/>
      <c r="P1173" s="589"/>
      <c r="Q1173" s="589"/>
    </row>
    <row r="1174" spans="2:17" x14ac:dyDescent="0.3">
      <c r="B1174" s="586"/>
      <c r="C1174" s="421"/>
      <c r="D1174" s="421"/>
      <c r="E1174" s="500"/>
      <c r="F1174" s="500"/>
      <c r="H1174" s="500"/>
      <c r="I1174" s="500"/>
      <c r="J1174" s="500"/>
      <c r="K1174" s="589"/>
      <c r="L1174" s="589"/>
      <c r="M1174" s="589"/>
      <c r="N1174" s="594"/>
      <c r="O1174" s="589"/>
      <c r="P1174" s="589"/>
      <c r="Q1174" s="589"/>
    </row>
    <row r="1175" spans="2:17" x14ac:dyDescent="0.3">
      <c r="B1175" s="586"/>
      <c r="C1175" s="421"/>
      <c r="D1175" s="421"/>
      <c r="E1175" s="500"/>
      <c r="F1175" s="500"/>
      <c r="H1175" s="500"/>
      <c r="I1175" s="500"/>
      <c r="J1175" s="500"/>
      <c r="K1175" s="589"/>
      <c r="L1175" s="589"/>
      <c r="M1175" s="589"/>
      <c r="N1175" s="594"/>
      <c r="O1175" s="589"/>
      <c r="P1175" s="589"/>
      <c r="Q1175" s="589"/>
    </row>
    <row r="1176" spans="2:17" x14ac:dyDescent="0.3">
      <c r="B1176" s="586"/>
      <c r="C1176" s="421"/>
      <c r="D1176" s="421"/>
      <c r="E1176" s="500"/>
      <c r="F1176" s="500"/>
      <c r="H1176" s="500"/>
      <c r="I1176" s="500"/>
      <c r="J1176" s="500"/>
      <c r="K1176" s="589"/>
      <c r="L1176" s="589"/>
      <c r="M1176" s="589"/>
      <c r="N1176" s="594"/>
      <c r="O1176" s="589"/>
      <c r="P1176" s="589"/>
      <c r="Q1176" s="589"/>
    </row>
    <row r="1177" spans="2:17" x14ac:dyDescent="0.3">
      <c r="B1177" s="586"/>
      <c r="C1177" s="421"/>
      <c r="D1177" s="421"/>
      <c r="E1177" s="500"/>
      <c r="F1177" s="500"/>
      <c r="H1177" s="500"/>
      <c r="I1177" s="500"/>
      <c r="J1177" s="500"/>
      <c r="K1177" s="589"/>
      <c r="L1177" s="589"/>
      <c r="M1177" s="589"/>
      <c r="N1177" s="594"/>
      <c r="O1177" s="589"/>
      <c r="P1177" s="589"/>
      <c r="Q1177" s="589"/>
    </row>
    <row r="1178" spans="2:17" x14ac:dyDescent="0.3">
      <c r="B1178" s="586"/>
      <c r="C1178" s="421"/>
      <c r="D1178" s="421"/>
      <c r="E1178" s="500"/>
      <c r="F1178" s="500"/>
      <c r="H1178" s="500"/>
      <c r="I1178" s="500"/>
      <c r="J1178" s="500"/>
      <c r="K1178" s="589"/>
      <c r="L1178" s="589"/>
      <c r="M1178" s="589"/>
      <c r="N1178" s="594"/>
      <c r="O1178" s="589"/>
      <c r="P1178" s="589"/>
      <c r="Q1178" s="589"/>
    </row>
    <row r="1179" spans="2:17" x14ac:dyDescent="0.3">
      <c r="B1179" s="586"/>
      <c r="C1179" s="421"/>
      <c r="D1179" s="421"/>
      <c r="E1179" s="500"/>
      <c r="F1179" s="500"/>
      <c r="H1179" s="500"/>
      <c r="I1179" s="500"/>
      <c r="J1179" s="500"/>
      <c r="K1179" s="589"/>
      <c r="L1179" s="589"/>
      <c r="M1179" s="589"/>
      <c r="N1179" s="594"/>
      <c r="O1179" s="589"/>
      <c r="P1179" s="589"/>
      <c r="Q1179" s="589"/>
    </row>
    <row r="1180" spans="2:17" x14ac:dyDescent="0.3">
      <c r="B1180" s="586"/>
      <c r="C1180" s="421"/>
      <c r="D1180" s="421"/>
      <c r="E1180" s="500"/>
      <c r="F1180" s="500"/>
      <c r="H1180" s="500"/>
      <c r="I1180" s="500"/>
      <c r="J1180" s="500"/>
      <c r="K1180" s="589"/>
      <c r="L1180" s="589"/>
      <c r="M1180" s="589"/>
      <c r="N1180" s="594"/>
      <c r="O1180" s="589"/>
      <c r="P1180" s="589"/>
      <c r="Q1180" s="589"/>
    </row>
    <row r="1181" spans="2:17" x14ac:dyDescent="0.3">
      <c r="B1181" s="586"/>
      <c r="C1181" s="421"/>
      <c r="D1181" s="421"/>
      <c r="E1181" s="500"/>
      <c r="F1181" s="500"/>
      <c r="H1181" s="500"/>
      <c r="I1181" s="500"/>
      <c r="J1181" s="500"/>
      <c r="K1181" s="589"/>
      <c r="L1181" s="589"/>
      <c r="M1181" s="589"/>
      <c r="N1181" s="594"/>
      <c r="O1181" s="589"/>
      <c r="P1181" s="589"/>
      <c r="Q1181" s="589"/>
    </row>
    <row r="1182" spans="2:17" x14ac:dyDescent="0.3">
      <c r="B1182" s="586"/>
      <c r="C1182" s="421"/>
      <c r="D1182" s="421"/>
      <c r="E1182" s="500"/>
      <c r="F1182" s="500"/>
      <c r="H1182" s="500"/>
      <c r="I1182" s="500"/>
      <c r="J1182" s="500"/>
      <c r="K1182" s="589"/>
      <c r="L1182" s="589"/>
      <c r="M1182" s="589"/>
      <c r="N1182" s="594"/>
      <c r="O1182" s="589"/>
      <c r="P1182" s="589"/>
      <c r="Q1182" s="589"/>
    </row>
    <row r="1183" spans="2:17" x14ac:dyDescent="0.3">
      <c r="B1183" s="586"/>
      <c r="C1183" s="421"/>
      <c r="D1183" s="421"/>
      <c r="E1183" s="500"/>
      <c r="F1183" s="500"/>
      <c r="H1183" s="500"/>
      <c r="I1183" s="500"/>
      <c r="J1183" s="500"/>
      <c r="K1183" s="589"/>
      <c r="L1183" s="589"/>
      <c r="M1183" s="589"/>
      <c r="N1183" s="594"/>
      <c r="O1183" s="589"/>
      <c r="P1183" s="589"/>
      <c r="Q1183" s="589"/>
    </row>
    <row r="1184" spans="2:17" x14ac:dyDescent="0.3">
      <c r="B1184" s="586"/>
      <c r="C1184" s="421"/>
      <c r="D1184" s="421"/>
      <c r="E1184" s="500"/>
      <c r="F1184" s="500"/>
      <c r="H1184" s="500"/>
      <c r="I1184" s="500"/>
      <c r="J1184" s="500"/>
      <c r="K1184" s="589"/>
      <c r="L1184" s="589"/>
      <c r="M1184" s="589"/>
      <c r="N1184" s="594"/>
      <c r="O1184" s="589"/>
      <c r="P1184" s="589"/>
      <c r="Q1184" s="589"/>
    </row>
    <row r="1185" spans="2:17" x14ac:dyDescent="0.3">
      <c r="B1185" s="586"/>
      <c r="C1185" s="421"/>
      <c r="D1185" s="421"/>
      <c r="E1185" s="500"/>
      <c r="F1185" s="500"/>
      <c r="H1185" s="500"/>
      <c r="I1185" s="500"/>
      <c r="J1185" s="500"/>
      <c r="K1185" s="589"/>
      <c r="L1185" s="589"/>
      <c r="M1185" s="589"/>
      <c r="N1185" s="594"/>
      <c r="O1185" s="589"/>
      <c r="P1185" s="589"/>
      <c r="Q1185" s="589"/>
    </row>
    <row r="1186" spans="2:17" x14ac:dyDescent="0.3">
      <c r="B1186" s="586"/>
      <c r="C1186" s="421"/>
      <c r="D1186" s="421"/>
      <c r="E1186" s="500"/>
      <c r="F1186" s="500"/>
      <c r="H1186" s="500"/>
      <c r="I1186" s="500"/>
      <c r="J1186" s="500"/>
      <c r="K1186" s="589"/>
      <c r="L1186" s="589"/>
      <c r="M1186" s="589"/>
      <c r="N1186" s="594"/>
      <c r="O1186" s="589"/>
      <c r="P1186" s="589"/>
      <c r="Q1186" s="589"/>
    </row>
    <row r="1187" spans="2:17" x14ac:dyDescent="0.3">
      <c r="B1187" s="586"/>
      <c r="C1187" s="421"/>
      <c r="D1187" s="421"/>
      <c r="E1187" s="500"/>
      <c r="F1187" s="500"/>
      <c r="H1187" s="500"/>
      <c r="I1187" s="500"/>
      <c r="J1187" s="500"/>
      <c r="K1187" s="589"/>
      <c r="L1187" s="589"/>
      <c r="M1187" s="589"/>
      <c r="N1187" s="594"/>
      <c r="O1187" s="589"/>
      <c r="P1187" s="589"/>
      <c r="Q1187" s="589"/>
    </row>
    <row r="1188" spans="2:17" x14ac:dyDescent="0.3">
      <c r="B1188" s="586"/>
      <c r="C1188" s="421"/>
      <c r="D1188" s="421"/>
      <c r="E1188" s="500"/>
      <c r="F1188" s="500"/>
      <c r="H1188" s="500"/>
      <c r="I1188" s="500"/>
      <c r="J1188" s="500"/>
      <c r="K1188" s="589"/>
      <c r="L1188" s="589"/>
      <c r="M1188" s="589"/>
      <c r="N1188" s="594"/>
      <c r="O1188" s="589"/>
      <c r="P1188" s="589"/>
      <c r="Q1188" s="589"/>
    </row>
    <row r="1189" spans="2:17" x14ac:dyDescent="0.3">
      <c r="B1189" s="586"/>
      <c r="C1189" s="421"/>
      <c r="D1189" s="421"/>
      <c r="E1189" s="500"/>
      <c r="F1189" s="500"/>
      <c r="H1189" s="500"/>
      <c r="I1189" s="500"/>
      <c r="J1189" s="500"/>
      <c r="K1189" s="589"/>
      <c r="L1189" s="589"/>
      <c r="M1189" s="589"/>
      <c r="N1189" s="594"/>
      <c r="O1189" s="589"/>
      <c r="P1189" s="589"/>
      <c r="Q1189" s="589"/>
    </row>
    <row r="1190" spans="2:17" x14ac:dyDescent="0.3">
      <c r="B1190" s="586"/>
      <c r="C1190" s="421"/>
      <c r="D1190" s="421"/>
      <c r="E1190" s="500"/>
      <c r="F1190" s="500"/>
      <c r="H1190" s="500"/>
      <c r="I1190" s="500"/>
      <c r="J1190" s="500"/>
      <c r="K1190" s="589"/>
      <c r="L1190" s="589"/>
      <c r="M1190" s="589"/>
      <c r="N1190" s="594"/>
      <c r="O1190" s="589"/>
      <c r="P1190" s="589"/>
      <c r="Q1190" s="589"/>
    </row>
    <row r="1191" spans="2:17" x14ac:dyDescent="0.3">
      <c r="B1191" s="586"/>
      <c r="C1191" s="421"/>
      <c r="D1191" s="421"/>
      <c r="E1191" s="500"/>
      <c r="F1191" s="500"/>
      <c r="H1191" s="500"/>
      <c r="I1191" s="500"/>
      <c r="J1191" s="500"/>
      <c r="K1191" s="589"/>
      <c r="L1191" s="589"/>
      <c r="M1191" s="589"/>
      <c r="N1191" s="594"/>
      <c r="O1191" s="589"/>
      <c r="P1191" s="589"/>
      <c r="Q1191" s="589"/>
    </row>
    <row r="1192" spans="2:17" x14ac:dyDescent="0.3">
      <c r="B1192" s="586"/>
      <c r="C1192" s="421"/>
      <c r="D1192" s="421"/>
      <c r="E1192" s="500"/>
      <c r="F1192" s="500"/>
      <c r="H1192" s="500"/>
      <c r="I1192" s="500"/>
      <c r="J1192" s="500"/>
      <c r="K1192" s="589"/>
      <c r="L1192" s="589"/>
      <c r="M1192" s="589"/>
      <c r="N1192" s="594"/>
      <c r="O1192" s="589"/>
      <c r="P1192" s="589"/>
      <c r="Q1192" s="589"/>
    </row>
    <row r="1193" spans="2:17" x14ac:dyDescent="0.3">
      <c r="B1193" s="586"/>
      <c r="C1193" s="421"/>
      <c r="D1193" s="421"/>
      <c r="E1193" s="500"/>
      <c r="F1193" s="500"/>
      <c r="H1193" s="500"/>
      <c r="I1193" s="500"/>
      <c r="J1193" s="500"/>
      <c r="K1193" s="589"/>
      <c r="L1193" s="589"/>
      <c r="M1193" s="589"/>
      <c r="N1193" s="594"/>
      <c r="O1193" s="589"/>
      <c r="P1193" s="589"/>
      <c r="Q1193" s="589"/>
    </row>
    <row r="1194" spans="2:17" x14ac:dyDescent="0.3">
      <c r="B1194" s="586"/>
      <c r="C1194" s="421"/>
      <c r="D1194" s="421"/>
      <c r="E1194" s="500"/>
      <c r="F1194" s="500"/>
      <c r="H1194" s="500"/>
      <c r="I1194" s="500"/>
      <c r="J1194" s="500"/>
      <c r="K1194" s="589"/>
      <c r="L1194" s="589"/>
      <c r="M1194" s="589"/>
      <c r="N1194" s="594"/>
      <c r="O1194" s="589"/>
      <c r="P1194" s="589"/>
      <c r="Q1194" s="589"/>
    </row>
    <row r="1195" spans="2:17" x14ac:dyDescent="0.3">
      <c r="B1195" s="586"/>
      <c r="C1195" s="421"/>
      <c r="D1195" s="421"/>
      <c r="E1195" s="500"/>
      <c r="F1195" s="500"/>
      <c r="H1195" s="500"/>
      <c r="I1195" s="500"/>
      <c r="J1195" s="500"/>
      <c r="K1195" s="589"/>
      <c r="L1195" s="589"/>
      <c r="M1195" s="589"/>
      <c r="N1195" s="594"/>
      <c r="O1195" s="589"/>
      <c r="P1195" s="589"/>
      <c r="Q1195" s="589"/>
    </row>
    <row r="1196" spans="2:17" x14ac:dyDescent="0.3">
      <c r="B1196" s="586"/>
      <c r="C1196" s="421"/>
      <c r="D1196" s="421"/>
      <c r="E1196" s="500"/>
      <c r="F1196" s="500"/>
      <c r="H1196" s="500"/>
      <c r="I1196" s="500"/>
      <c r="J1196" s="500"/>
      <c r="K1196" s="589"/>
      <c r="L1196" s="589"/>
      <c r="M1196" s="589"/>
      <c r="N1196" s="594"/>
      <c r="O1196" s="589"/>
      <c r="P1196" s="589"/>
      <c r="Q1196" s="589"/>
    </row>
    <row r="1197" spans="2:17" x14ac:dyDescent="0.3">
      <c r="B1197" s="586"/>
      <c r="C1197" s="421"/>
      <c r="D1197" s="421"/>
      <c r="E1197" s="500"/>
      <c r="F1197" s="500"/>
      <c r="H1197" s="500"/>
      <c r="I1197" s="500"/>
      <c r="J1197" s="500"/>
      <c r="K1197" s="589"/>
      <c r="L1197" s="589"/>
      <c r="M1197" s="589"/>
      <c r="N1197" s="594"/>
      <c r="O1197" s="589"/>
      <c r="P1197" s="589"/>
      <c r="Q1197" s="589"/>
    </row>
    <row r="1198" spans="2:17" x14ac:dyDescent="0.3">
      <c r="B1198" s="586"/>
      <c r="C1198" s="421"/>
      <c r="D1198" s="421"/>
      <c r="E1198" s="500"/>
      <c r="F1198" s="500"/>
      <c r="H1198" s="500"/>
      <c r="I1198" s="500"/>
      <c r="J1198" s="500"/>
      <c r="K1198" s="589"/>
      <c r="L1198" s="589"/>
      <c r="M1198" s="589"/>
      <c r="N1198" s="594"/>
      <c r="O1198" s="589"/>
      <c r="P1198" s="589"/>
      <c r="Q1198" s="589"/>
    </row>
    <row r="1199" spans="2:17" x14ac:dyDescent="0.3">
      <c r="B1199" s="586"/>
      <c r="C1199" s="421"/>
      <c r="D1199" s="421"/>
      <c r="E1199" s="500"/>
      <c r="F1199" s="500"/>
      <c r="H1199" s="500"/>
      <c r="I1199" s="500"/>
      <c r="J1199" s="500"/>
      <c r="K1199" s="589"/>
      <c r="L1199" s="589"/>
      <c r="M1199" s="589"/>
      <c r="N1199" s="594"/>
      <c r="O1199" s="589"/>
      <c r="P1199" s="589"/>
      <c r="Q1199" s="589"/>
    </row>
    <row r="1200" spans="2:17" x14ac:dyDescent="0.3">
      <c r="B1200" s="586"/>
      <c r="C1200" s="421"/>
      <c r="D1200" s="421"/>
      <c r="E1200" s="500"/>
      <c r="F1200" s="500"/>
      <c r="H1200" s="500"/>
      <c r="I1200" s="500"/>
      <c r="J1200" s="500"/>
      <c r="K1200" s="589"/>
      <c r="L1200" s="589"/>
      <c r="M1200" s="589"/>
      <c r="N1200" s="594"/>
      <c r="O1200" s="589"/>
      <c r="P1200" s="589"/>
      <c r="Q1200" s="589"/>
    </row>
    <row r="1201" spans="2:17" x14ac:dyDescent="0.3">
      <c r="B1201" s="586"/>
      <c r="C1201" s="421"/>
      <c r="D1201" s="421"/>
      <c r="E1201" s="500"/>
      <c r="F1201" s="500"/>
      <c r="H1201" s="500"/>
      <c r="I1201" s="500"/>
      <c r="J1201" s="500"/>
      <c r="K1201" s="589"/>
      <c r="L1201" s="589"/>
      <c r="M1201" s="589"/>
      <c r="N1201" s="594"/>
      <c r="O1201" s="589"/>
      <c r="P1201" s="589"/>
      <c r="Q1201" s="589"/>
    </row>
    <row r="1202" spans="2:17" x14ac:dyDescent="0.3">
      <c r="B1202" s="586"/>
      <c r="C1202" s="421"/>
      <c r="D1202" s="421"/>
      <c r="E1202" s="500"/>
      <c r="F1202" s="500"/>
      <c r="H1202" s="500"/>
      <c r="I1202" s="500"/>
      <c r="J1202" s="500"/>
      <c r="K1202" s="589"/>
      <c r="L1202" s="589"/>
      <c r="M1202" s="589"/>
      <c r="N1202" s="594"/>
      <c r="O1202" s="589"/>
      <c r="P1202" s="589"/>
      <c r="Q1202" s="589"/>
    </row>
    <row r="1203" spans="2:17" x14ac:dyDescent="0.3">
      <c r="B1203" s="586"/>
      <c r="C1203" s="421"/>
      <c r="D1203" s="421"/>
      <c r="E1203" s="500"/>
      <c r="F1203" s="500"/>
      <c r="H1203" s="500"/>
      <c r="I1203" s="500"/>
      <c r="J1203" s="500"/>
      <c r="K1203" s="589"/>
      <c r="L1203" s="589"/>
      <c r="M1203" s="589"/>
      <c r="N1203" s="594"/>
      <c r="O1203" s="589"/>
      <c r="P1203" s="589"/>
      <c r="Q1203" s="589"/>
    </row>
    <row r="1204" spans="2:17" x14ac:dyDescent="0.3">
      <c r="B1204" s="586"/>
      <c r="C1204" s="421"/>
      <c r="D1204" s="421"/>
      <c r="E1204" s="500"/>
      <c r="F1204" s="500"/>
      <c r="H1204" s="500"/>
      <c r="I1204" s="500"/>
      <c r="J1204" s="500"/>
      <c r="K1204" s="589"/>
      <c r="L1204" s="589"/>
      <c r="M1204" s="589"/>
      <c r="N1204" s="594"/>
      <c r="O1204" s="589"/>
      <c r="P1204" s="589"/>
      <c r="Q1204" s="589"/>
    </row>
    <row r="1205" spans="2:17" x14ac:dyDescent="0.3">
      <c r="B1205" s="586"/>
      <c r="C1205" s="421"/>
      <c r="D1205" s="421"/>
      <c r="E1205" s="500"/>
      <c r="F1205" s="500"/>
      <c r="H1205" s="500"/>
      <c r="I1205" s="500"/>
      <c r="J1205" s="500"/>
      <c r="K1205" s="589"/>
      <c r="L1205" s="589"/>
      <c r="M1205" s="589"/>
      <c r="N1205" s="594"/>
      <c r="O1205" s="589"/>
      <c r="P1205" s="589"/>
      <c r="Q1205" s="589"/>
    </row>
    <row r="1206" spans="2:17" x14ac:dyDescent="0.3">
      <c r="B1206" s="586"/>
      <c r="C1206" s="421"/>
      <c r="D1206" s="421"/>
      <c r="E1206" s="500"/>
      <c r="F1206" s="500"/>
      <c r="H1206" s="500"/>
      <c r="I1206" s="500"/>
      <c r="J1206" s="500"/>
      <c r="K1206" s="589"/>
      <c r="L1206" s="589"/>
      <c r="M1206" s="589"/>
      <c r="N1206" s="594"/>
      <c r="O1206" s="589"/>
      <c r="P1206" s="589"/>
      <c r="Q1206" s="589"/>
    </row>
    <row r="1207" spans="2:17" x14ac:dyDescent="0.3">
      <c r="B1207" s="586"/>
      <c r="C1207" s="421"/>
      <c r="D1207" s="421"/>
      <c r="E1207" s="500"/>
      <c r="F1207" s="500"/>
      <c r="H1207" s="500"/>
      <c r="I1207" s="500"/>
      <c r="J1207" s="500"/>
      <c r="K1207" s="589"/>
      <c r="L1207" s="589"/>
      <c r="M1207" s="589"/>
      <c r="N1207" s="594"/>
      <c r="O1207" s="589"/>
      <c r="P1207" s="589"/>
      <c r="Q1207" s="589"/>
    </row>
    <row r="1208" spans="2:17" x14ac:dyDescent="0.3">
      <c r="B1208" s="586"/>
      <c r="C1208" s="421"/>
      <c r="D1208" s="421"/>
      <c r="E1208" s="500"/>
      <c r="F1208" s="500"/>
      <c r="H1208" s="500"/>
      <c r="I1208" s="500"/>
      <c r="J1208" s="500"/>
      <c r="K1208" s="589"/>
      <c r="L1208" s="589"/>
      <c r="M1208" s="589"/>
      <c r="N1208" s="594"/>
      <c r="O1208" s="589"/>
      <c r="P1208" s="589"/>
      <c r="Q1208" s="589"/>
    </row>
    <row r="1209" spans="2:17" x14ac:dyDescent="0.3">
      <c r="B1209" s="586"/>
      <c r="C1209" s="421"/>
      <c r="D1209" s="421"/>
      <c r="E1209" s="500"/>
      <c r="F1209" s="500"/>
      <c r="H1209" s="500"/>
      <c r="I1209" s="500"/>
      <c r="J1209" s="500"/>
      <c r="K1209" s="589"/>
      <c r="L1209" s="589"/>
      <c r="M1209" s="589"/>
      <c r="N1209" s="594"/>
      <c r="O1209" s="589"/>
      <c r="P1209" s="589"/>
      <c r="Q1209" s="589"/>
    </row>
    <row r="1210" spans="2:17" x14ac:dyDescent="0.3">
      <c r="B1210" s="586"/>
      <c r="C1210" s="421"/>
      <c r="D1210" s="421"/>
      <c r="E1210" s="500"/>
      <c r="F1210" s="500"/>
      <c r="H1210" s="500"/>
      <c r="I1210" s="500"/>
      <c r="J1210" s="500"/>
      <c r="K1210" s="589"/>
      <c r="L1210" s="589"/>
      <c r="M1210" s="589"/>
      <c r="N1210" s="594"/>
      <c r="O1210" s="589"/>
      <c r="P1210" s="589"/>
      <c r="Q1210" s="589"/>
    </row>
    <row r="1211" spans="2:17" x14ac:dyDescent="0.3">
      <c r="B1211" s="586"/>
      <c r="C1211" s="421"/>
      <c r="D1211" s="421"/>
      <c r="E1211" s="500"/>
      <c r="F1211" s="500"/>
      <c r="H1211" s="500"/>
      <c r="I1211" s="500"/>
      <c r="J1211" s="500"/>
      <c r="K1211" s="589"/>
      <c r="L1211" s="589"/>
      <c r="M1211" s="589"/>
      <c r="N1211" s="594"/>
      <c r="O1211" s="589"/>
      <c r="P1211" s="589"/>
      <c r="Q1211" s="589"/>
    </row>
    <row r="1212" spans="2:17" x14ac:dyDescent="0.3">
      <c r="B1212" s="586"/>
      <c r="C1212" s="421"/>
      <c r="D1212" s="421"/>
      <c r="E1212" s="500"/>
      <c r="F1212" s="500"/>
      <c r="H1212" s="500"/>
      <c r="I1212" s="500"/>
      <c r="J1212" s="500"/>
      <c r="K1212" s="589"/>
      <c r="L1212" s="589"/>
      <c r="M1212" s="589"/>
      <c r="N1212" s="594"/>
      <c r="O1212" s="589"/>
      <c r="P1212" s="589"/>
      <c r="Q1212" s="589"/>
    </row>
    <row r="1213" spans="2:17" x14ac:dyDescent="0.3">
      <c r="B1213" s="586"/>
      <c r="C1213" s="421"/>
      <c r="D1213" s="421"/>
      <c r="E1213" s="500"/>
      <c r="F1213" s="500"/>
      <c r="H1213" s="500"/>
      <c r="I1213" s="500"/>
      <c r="J1213" s="500"/>
      <c r="K1213" s="589"/>
      <c r="L1213" s="589"/>
      <c r="M1213" s="589"/>
      <c r="N1213" s="594"/>
      <c r="O1213" s="589"/>
      <c r="P1213" s="589"/>
      <c r="Q1213" s="589"/>
    </row>
    <row r="1214" spans="2:17" x14ac:dyDescent="0.3">
      <c r="B1214" s="586"/>
      <c r="C1214" s="421"/>
      <c r="D1214" s="421"/>
      <c r="E1214" s="500"/>
      <c r="F1214" s="500"/>
      <c r="H1214" s="500"/>
      <c r="I1214" s="500"/>
      <c r="J1214" s="500"/>
      <c r="K1214" s="589"/>
      <c r="L1214" s="589"/>
      <c r="M1214" s="589"/>
      <c r="N1214" s="594"/>
      <c r="O1214" s="589"/>
      <c r="P1214" s="589"/>
      <c r="Q1214" s="589"/>
    </row>
    <row r="1215" spans="2:17" x14ac:dyDescent="0.3">
      <c r="B1215" s="586"/>
      <c r="C1215" s="421"/>
      <c r="D1215" s="421"/>
      <c r="E1215" s="500"/>
      <c r="F1215" s="500"/>
      <c r="H1215" s="500"/>
      <c r="I1215" s="500"/>
      <c r="J1215" s="500"/>
      <c r="K1215" s="589"/>
      <c r="L1215" s="589"/>
      <c r="M1215" s="589"/>
      <c r="N1215" s="594"/>
      <c r="O1215" s="589"/>
      <c r="P1215" s="589"/>
      <c r="Q1215" s="589"/>
    </row>
    <row r="1216" spans="2:17" x14ac:dyDescent="0.3">
      <c r="B1216" s="586"/>
      <c r="C1216" s="421"/>
      <c r="D1216" s="421"/>
      <c r="E1216" s="500"/>
      <c r="F1216" s="500"/>
      <c r="H1216" s="500"/>
      <c r="I1216" s="500"/>
      <c r="J1216" s="500"/>
      <c r="K1216" s="589"/>
      <c r="L1216" s="589"/>
      <c r="M1216" s="589"/>
      <c r="N1216" s="594"/>
      <c r="O1216" s="589"/>
      <c r="P1216" s="589"/>
      <c r="Q1216" s="589"/>
    </row>
    <row r="1217" spans="2:17" x14ac:dyDescent="0.3">
      <c r="B1217" s="586"/>
      <c r="C1217" s="421"/>
      <c r="D1217" s="421"/>
      <c r="E1217" s="500"/>
      <c r="F1217" s="500"/>
      <c r="H1217" s="500"/>
      <c r="I1217" s="500"/>
      <c r="J1217" s="500"/>
      <c r="K1217" s="589"/>
      <c r="L1217" s="589"/>
      <c r="M1217" s="589"/>
      <c r="N1217" s="594"/>
      <c r="O1217" s="589"/>
      <c r="P1217" s="589"/>
      <c r="Q1217" s="589"/>
    </row>
    <row r="1218" spans="2:17" x14ac:dyDescent="0.3">
      <c r="B1218" s="586"/>
      <c r="C1218" s="421"/>
      <c r="D1218" s="421"/>
      <c r="E1218" s="500"/>
      <c r="F1218" s="500"/>
      <c r="H1218" s="500"/>
      <c r="I1218" s="500"/>
      <c r="J1218" s="500"/>
      <c r="K1218" s="589"/>
      <c r="L1218" s="589"/>
      <c r="M1218" s="589"/>
      <c r="N1218" s="594"/>
      <c r="O1218" s="589"/>
      <c r="P1218" s="589"/>
      <c r="Q1218" s="589"/>
    </row>
    <row r="1219" spans="2:17" x14ac:dyDescent="0.3">
      <c r="B1219" s="586"/>
      <c r="C1219" s="421"/>
      <c r="D1219" s="421"/>
      <c r="E1219" s="500"/>
      <c r="F1219" s="500"/>
      <c r="H1219" s="500"/>
      <c r="I1219" s="500"/>
      <c r="J1219" s="500"/>
      <c r="K1219" s="589"/>
      <c r="L1219" s="589"/>
      <c r="M1219" s="589"/>
      <c r="N1219" s="594"/>
      <c r="O1219" s="589"/>
      <c r="P1219" s="589"/>
      <c r="Q1219" s="589"/>
    </row>
    <row r="1220" spans="2:17" x14ac:dyDescent="0.3">
      <c r="B1220" s="586"/>
      <c r="C1220" s="421"/>
      <c r="D1220" s="421"/>
      <c r="E1220" s="500"/>
      <c r="F1220" s="500"/>
      <c r="H1220" s="500"/>
      <c r="I1220" s="500"/>
      <c r="J1220" s="500"/>
      <c r="K1220" s="589"/>
      <c r="L1220" s="589"/>
      <c r="M1220" s="589"/>
      <c r="N1220" s="594"/>
      <c r="O1220" s="589"/>
      <c r="P1220" s="589"/>
      <c r="Q1220" s="589"/>
    </row>
    <row r="1221" spans="2:17" x14ac:dyDescent="0.3">
      <c r="B1221" s="586"/>
      <c r="C1221" s="421"/>
      <c r="D1221" s="421"/>
      <c r="E1221" s="500"/>
      <c r="F1221" s="500"/>
      <c r="H1221" s="500"/>
      <c r="I1221" s="500"/>
      <c r="J1221" s="500"/>
      <c r="K1221" s="589"/>
      <c r="L1221" s="589"/>
      <c r="M1221" s="589"/>
      <c r="N1221" s="594"/>
      <c r="O1221" s="589"/>
      <c r="P1221" s="589"/>
      <c r="Q1221" s="589"/>
    </row>
    <row r="1222" spans="2:17" x14ac:dyDescent="0.3">
      <c r="B1222" s="586"/>
      <c r="C1222" s="421"/>
      <c r="D1222" s="421"/>
      <c r="E1222" s="500"/>
      <c r="F1222" s="500"/>
      <c r="H1222" s="500"/>
      <c r="I1222" s="500"/>
      <c r="J1222" s="500"/>
      <c r="K1222" s="589"/>
      <c r="L1222" s="589"/>
      <c r="M1222" s="589"/>
      <c r="N1222" s="594"/>
      <c r="O1222" s="589"/>
      <c r="P1222" s="589"/>
      <c r="Q1222" s="589"/>
    </row>
    <row r="1223" spans="2:17" x14ac:dyDescent="0.3">
      <c r="B1223" s="586"/>
      <c r="C1223" s="421"/>
      <c r="D1223" s="421"/>
      <c r="E1223" s="500"/>
      <c r="F1223" s="500"/>
      <c r="H1223" s="500"/>
      <c r="I1223" s="500"/>
      <c r="J1223" s="500"/>
      <c r="K1223" s="589"/>
      <c r="L1223" s="589"/>
      <c r="M1223" s="589"/>
      <c r="N1223" s="594"/>
      <c r="O1223" s="589"/>
      <c r="P1223" s="589"/>
      <c r="Q1223" s="589"/>
    </row>
    <row r="1224" spans="2:17" x14ac:dyDescent="0.3">
      <c r="B1224" s="586"/>
      <c r="C1224" s="421"/>
      <c r="D1224" s="421"/>
      <c r="E1224" s="500"/>
      <c r="F1224" s="500"/>
      <c r="H1224" s="500"/>
      <c r="I1224" s="500"/>
      <c r="J1224" s="500"/>
      <c r="K1224" s="589"/>
      <c r="L1224" s="589"/>
      <c r="M1224" s="589"/>
      <c r="N1224" s="594"/>
      <c r="O1224" s="589"/>
      <c r="P1224" s="589"/>
      <c r="Q1224" s="589"/>
    </row>
    <row r="1225" spans="2:17" x14ac:dyDescent="0.3">
      <c r="B1225" s="586"/>
      <c r="C1225" s="421"/>
      <c r="D1225" s="421"/>
      <c r="E1225" s="500"/>
      <c r="F1225" s="500"/>
      <c r="H1225" s="500"/>
      <c r="I1225" s="500"/>
      <c r="J1225" s="500"/>
      <c r="K1225" s="589"/>
      <c r="L1225" s="589"/>
      <c r="M1225" s="589"/>
      <c r="N1225" s="594"/>
      <c r="O1225" s="589"/>
      <c r="P1225" s="589"/>
      <c r="Q1225" s="589"/>
    </row>
    <row r="1226" spans="2:17" x14ac:dyDescent="0.3">
      <c r="B1226" s="586"/>
      <c r="C1226" s="421"/>
      <c r="D1226" s="421"/>
      <c r="E1226" s="500"/>
      <c r="F1226" s="500"/>
      <c r="H1226" s="500"/>
      <c r="I1226" s="500"/>
      <c r="J1226" s="500"/>
      <c r="K1226" s="589"/>
      <c r="L1226" s="589"/>
      <c r="M1226" s="589"/>
      <c r="N1226" s="594"/>
      <c r="O1226" s="589"/>
      <c r="P1226" s="589"/>
      <c r="Q1226" s="589"/>
    </row>
    <row r="1227" spans="2:17" x14ac:dyDescent="0.3">
      <c r="B1227" s="586"/>
      <c r="C1227" s="421"/>
      <c r="D1227" s="421"/>
      <c r="E1227" s="500"/>
      <c r="F1227" s="500"/>
      <c r="H1227" s="500"/>
      <c r="I1227" s="500"/>
      <c r="J1227" s="500"/>
      <c r="K1227" s="589"/>
      <c r="L1227" s="589"/>
      <c r="M1227" s="589"/>
      <c r="N1227" s="594"/>
      <c r="O1227" s="589"/>
      <c r="P1227" s="589"/>
      <c r="Q1227" s="589"/>
    </row>
    <row r="1228" spans="2:17" x14ac:dyDescent="0.3">
      <c r="B1228" s="586"/>
      <c r="C1228" s="421"/>
      <c r="D1228" s="421"/>
      <c r="E1228" s="500"/>
      <c r="F1228" s="500"/>
      <c r="H1228" s="500"/>
      <c r="I1228" s="500"/>
      <c r="J1228" s="500"/>
      <c r="K1228" s="589"/>
      <c r="L1228" s="589"/>
      <c r="M1228" s="589"/>
      <c r="N1228" s="594"/>
      <c r="O1228" s="589"/>
      <c r="P1228" s="589"/>
      <c r="Q1228" s="589"/>
    </row>
    <row r="1229" spans="2:17" x14ac:dyDescent="0.3">
      <c r="B1229" s="586"/>
      <c r="C1229" s="421"/>
      <c r="D1229" s="421"/>
      <c r="E1229" s="500"/>
      <c r="F1229" s="500"/>
      <c r="H1229" s="500"/>
      <c r="I1229" s="500"/>
      <c r="J1229" s="500"/>
      <c r="K1229" s="589"/>
      <c r="L1229" s="589"/>
      <c r="M1229" s="589"/>
      <c r="N1229" s="594"/>
      <c r="O1229" s="589"/>
      <c r="P1229" s="589"/>
      <c r="Q1229" s="589"/>
    </row>
    <row r="1230" spans="2:17" x14ac:dyDescent="0.3">
      <c r="B1230" s="586"/>
      <c r="C1230" s="421"/>
      <c r="D1230" s="421"/>
      <c r="E1230" s="500"/>
      <c r="F1230" s="500"/>
      <c r="H1230" s="500"/>
      <c r="I1230" s="500"/>
      <c r="J1230" s="500"/>
      <c r="K1230" s="589"/>
      <c r="L1230" s="589"/>
      <c r="M1230" s="589"/>
      <c r="N1230" s="594"/>
      <c r="O1230" s="589"/>
      <c r="P1230" s="589"/>
      <c r="Q1230" s="589"/>
    </row>
    <row r="1231" spans="2:17" x14ac:dyDescent="0.3">
      <c r="B1231" s="586"/>
      <c r="C1231" s="421"/>
      <c r="D1231" s="421"/>
      <c r="E1231" s="500"/>
      <c r="F1231" s="500"/>
      <c r="H1231" s="500"/>
      <c r="I1231" s="500"/>
      <c r="J1231" s="500"/>
      <c r="K1231" s="589"/>
      <c r="L1231" s="589"/>
      <c r="M1231" s="589"/>
      <c r="N1231" s="594"/>
      <c r="O1231" s="589"/>
      <c r="P1231" s="589"/>
      <c r="Q1231" s="589"/>
    </row>
    <row r="1232" spans="2:17" x14ac:dyDescent="0.3">
      <c r="B1232" s="586"/>
      <c r="C1232" s="421"/>
      <c r="D1232" s="421"/>
      <c r="E1232" s="500"/>
      <c r="F1232" s="500"/>
      <c r="H1232" s="500"/>
      <c r="I1232" s="500"/>
      <c r="J1232" s="500"/>
      <c r="K1232" s="589"/>
      <c r="L1232" s="589"/>
      <c r="M1232" s="589"/>
      <c r="N1232" s="594"/>
      <c r="O1232" s="589"/>
      <c r="P1232" s="589"/>
      <c r="Q1232" s="589"/>
    </row>
    <row r="1233" spans="2:17" x14ac:dyDescent="0.3">
      <c r="B1233" s="586"/>
      <c r="C1233" s="421"/>
      <c r="D1233" s="421"/>
      <c r="E1233" s="500"/>
      <c r="F1233" s="500"/>
      <c r="H1233" s="500"/>
      <c r="I1233" s="500"/>
      <c r="J1233" s="500"/>
      <c r="K1233" s="589"/>
      <c r="L1233" s="589"/>
      <c r="M1233" s="589"/>
      <c r="N1233" s="594"/>
      <c r="O1233" s="589"/>
      <c r="P1233" s="589"/>
      <c r="Q1233" s="589"/>
    </row>
    <row r="1234" spans="2:17" x14ac:dyDescent="0.3">
      <c r="B1234" s="586"/>
      <c r="C1234" s="421"/>
      <c r="D1234" s="421"/>
      <c r="E1234" s="500"/>
      <c r="F1234" s="500"/>
      <c r="H1234" s="500"/>
      <c r="I1234" s="500"/>
      <c r="J1234" s="500"/>
      <c r="K1234" s="589"/>
      <c r="L1234" s="589"/>
      <c r="M1234" s="589"/>
      <c r="N1234" s="594"/>
      <c r="O1234" s="589"/>
      <c r="P1234" s="589"/>
      <c r="Q1234" s="589"/>
    </row>
    <row r="1235" spans="2:17" x14ac:dyDescent="0.3">
      <c r="B1235" s="586"/>
      <c r="C1235" s="421"/>
      <c r="D1235" s="421"/>
      <c r="E1235" s="500"/>
      <c r="F1235" s="500"/>
      <c r="H1235" s="500"/>
      <c r="I1235" s="500"/>
      <c r="J1235" s="500"/>
      <c r="K1235" s="589"/>
      <c r="L1235" s="589"/>
      <c r="M1235" s="589"/>
      <c r="N1235" s="594"/>
      <c r="O1235" s="589"/>
      <c r="P1235" s="589"/>
      <c r="Q1235" s="589"/>
    </row>
    <row r="1236" spans="2:17" x14ac:dyDescent="0.3">
      <c r="B1236" s="586"/>
      <c r="C1236" s="421"/>
      <c r="D1236" s="421"/>
      <c r="E1236" s="500"/>
      <c r="F1236" s="500"/>
      <c r="H1236" s="500"/>
      <c r="I1236" s="500"/>
      <c r="J1236" s="500"/>
      <c r="K1236" s="589"/>
      <c r="L1236" s="589"/>
      <c r="M1236" s="589"/>
      <c r="N1236" s="594"/>
      <c r="O1236" s="589"/>
      <c r="P1236" s="589"/>
      <c r="Q1236" s="589"/>
    </row>
    <row r="1237" spans="2:17" x14ac:dyDescent="0.3">
      <c r="B1237" s="586"/>
      <c r="C1237" s="421"/>
      <c r="D1237" s="421"/>
      <c r="E1237" s="500"/>
      <c r="F1237" s="500"/>
      <c r="H1237" s="500"/>
      <c r="I1237" s="500"/>
      <c r="J1237" s="500"/>
      <c r="K1237" s="589"/>
      <c r="L1237" s="589"/>
      <c r="M1237" s="589"/>
      <c r="N1237" s="594"/>
      <c r="O1237" s="589"/>
      <c r="P1237" s="589"/>
      <c r="Q1237" s="589"/>
    </row>
    <row r="1238" spans="2:17" x14ac:dyDescent="0.3">
      <c r="B1238" s="586"/>
      <c r="C1238" s="421"/>
      <c r="D1238" s="421"/>
      <c r="E1238" s="500"/>
      <c r="F1238" s="500"/>
      <c r="H1238" s="500"/>
      <c r="I1238" s="500"/>
      <c r="J1238" s="500"/>
      <c r="K1238" s="589"/>
      <c r="L1238" s="589"/>
      <c r="M1238" s="589"/>
      <c r="N1238" s="594"/>
      <c r="O1238" s="589"/>
      <c r="P1238" s="589"/>
      <c r="Q1238" s="589"/>
    </row>
    <row r="1239" spans="2:17" x14ac:dyDescent="0.3">
      <c r="B1239" s="586"/>
      <c r="C1239" s="421"/>
      <c r="D1239" s="421"/>
      <c r="E1239" s="500"/>
      <c r="F1239" s="500"/>
      <c r="H1239" s="500"/>
      <c r="I1239" s="500"/>
      <c r="J1239" s="500"/>
      <c r="K1239" s="589"/>
      <c r="L1239" s="589"/>
      <c r="M1239" s="589"/>
      <c r="N1239" s="594"/>
      <c r="O1239" s="589"/>
      <c r="P1239" s="589"/>
      <c r="Q1239" s="589"/>
    </row>
    <row r="1240" spans="2:17" x14ac:dyDescent="0.3">
      <c r="B1240" s="586"/>
      <c r="C1240" s="421"/>
      <c r="D1240" s="421"/>
      <c r="E1240" s="500"/>
      <c r="F1240" s="500"/>
      <c r="H1240" s="500"/>
      <c r="I1240" s="500"/>
      <c r="J1240" s="500"/>
      <c r="K1240" s="589"/>
      <c r="L1240" s="589"/>
      <c r="M1240" s="589"/>
      <c r="N1240" s="594"/>
      <c r="O1240" s="589"/>
      <c r="P1240" s="589"/>
      <c r="Q1240" s="589"/>
    </row>
    <row r="1241" spans="2:17" x14ac:dyDescent="0.3">
      <c r="B1241" s="586"/>
      <c r="C1241" s="421"/>
      <c r="D1241" s="421"/>
      <c r="E1241" s="500"/>
      <c r="F1241" s="500"/>
      <c r="H1241" s="500"/>
      <c r="I1241" s="500"/>
      <c r="J1241" s="500"/>
      <c r="K1241" s="589"/>
      <c r="L1241" s="589"/>
      <c r="M1241" s="589"/>
      <c r="N1241" s="594"/>
      <c r="O1241" s="589"/>
      <c r="P1241" s="589"/>
      <c r="Q1241" s="589"/>
    </row>
    <row r="1242" spans="2:17" x14ac:dyDescent="0.3">
      <c r="B1242" s="586"/>
      <c r="C1242" s="421"/>
      <c r="D1242" s="421"/>
      <c r="E1242" s="500"/>
      <c r="F1242" s="500"/>
      <c r="H1242" s="500"/>
      <c r="I1242" s="500"/>
      <c r="J1242" s="500"/>
      <c r="K1242" s="589"/>
      <c r="L1242" s="589"/>
      <c r="M1242" s="589"/>
      <c r="N1242" s="594"/>
      <c r="O1242" s="589"/>
      <c r="P1242" s="589"/>
      <c r="Q1242" s="589"/>
    </row>
    <row r="1243" spans="2:17" x14ac:dyDescent="0.3">
      <c r="B1243" s="586"/>
      <c r="C1243" s="421"/>
      <c r="D1243" s="421"/>
      <c r="E1243" s="500"/>
      <c r="F1243" s="500"/>
      <c r="H1243" s="500"/>
      <c r="I1243" s="500"/>
      <c r="J1243" s="500"/>
      <c r="K1243" s="589"/>
      <c r="L1243" s="589"/>
      <c r="M1243" s="589"/>
      <c r="N1243" s="594"/>
      <c r="O1243" s="589"/>
      <c r="P1243" s="589"/>
      <c r="Q1243" s="589"/>
    </row>
    <row r="1244" spans="2:17" x14ac:dyDescent="0.3">
      <c r="B1244" s="586"/>
      <c r="C1244" s="421"/>
      <c r="D1244" s="421"/>
      <c r="E1244" s="500"/>
      <c r="F1244" s="500"/>
      <c r="H1244" s="500"/>
      <c r="I1244" s="500"/>
      <c r="J1244" s="500"/>
      <c r="K1244" s="589"/>
      <c r="L1244" s="589"/>
      <c r="M1244" s="589"/>
      <c r="N1244" s="594"/>
      <c r="O1244" s="589"/>
      <c r="P1244" s="589"/>
      <c r="Q1244" s="589"/>
    </row>
    <row r="1245" spans="2:17" x14ac:dyDescent="0.3">
      <c r="B1245" s="586"/>
      <c r="C1245" s="421"/>
      <c r="D1245" s="421"/>
      <c r="E1245" s="500"/>
      <c r="F1245" s="500"/>
      <c r="H1245" s="500"/>
      <c r="I1245" s="500"/>
      <c r="J1245" s="500"/>
      <c r="K1245" s="589"/>
      <c r="L1245" s="589"/>
      <c r="M1245" s="589"/>
      <c r="N1245" s="594"/>
      <c r="O1245" s="589"/>
      <c r="P1245" s="589"/>
      <c r="Q1245" s="589"/>
    </row>
    <row r="1246" spans="2:17" x14ac:dyDescent="0.3">
      <c r="B1246" s="586"/>
      <c r="C1246" s="421"/>
      <c r="D1246" s="421"/>
      <c r="E1246" s="500"/>
      <c r="F1246" s="500"/>
      <c r="H1246" s="500"/>
      <c r="I1246" s="500"/>
      <c r="J1246" s="500"/>
      <c r="K1246" s="589"/>
      <c r="L1246" s="589"/>
      <c r="M1246" s="589"/>
      <c r="N1246" s="594"/>
      <c r="O1246" s="589"/>
      <c r="P1246" s="589"/>
      <c r="Q1246" s="589"/>
    </row>
    <row r="1247" spans="2:17" x14ac:dyDescent="0.3">
      <c r="B1247" s="586"/>
      <c r="C1247" s="421"/>
      <c r="D1247" s="421"/>
      <c r="E1247" s="500"/>
      <c r="F1247" s="500"/>
      <c r="H1247" s="500"/>
      <c r="I1247" s="500"/>
      <c r="J1247" s="500"/>
      <c r="K1247" s="589"/>
      <c r="L1247" s="589"/>
      <c r="M1247" s="589"/>
      <c r="N1247" s="594"/>
      <c r="O1247" s="589"/>
      <c r="P1247" s="589"/>
      <c r="Q1247" s="589"/>
    </row>
    <row r="1248" spans="2:17" x14ac:dyDescent="0.3">
      <c r="B1248" s="586"/>
      <c r="C1248" s="421"/>
      <c r="D1248" s="421"/>
      <c r="E1248" s="500"/>
      <c r="F1248" s="500"/>
      <c r="H1248" s="500"/>
      <c r="I1248" s="500"/>
      <c r="J1248" s="500"/>
      <c r="K1248" s="589"/>
      <c r="L1248" s="589"/>
      <c r="M1248" s="589"/>
      <c r="N1248" s="594"/>
      <c r="O1248" s="589"/>
      <c r="P1248" s="589"/>
      <c r="Q1248" s="589"/>
    </row>
    <row r="1249" spans="2:17" x14ac:dyDescent="0.3">
      <c r="B1249" s="586"/>
      <c r="C1249" s="421"/>
      <c r="D1249" s="421"/>
      <c r="E1249" s="500"/>
      <c r="F1249" s="500"/>
      <c r="H1249" s="500"/>
      <c r="I1249" s="500"/>
      <c r="J1249" s="500"/>
      <c r="K1249" s="589"/>
      <c r="L1249" s="589"/>
      <c r="M1249" s="589"/>
      <c r="N1249" s="594"/>
      <c r="O1249" s="589"/>
      <c r="P1249" s="589"/>
      <c r="Q1249" s="589"/>
    </row>
    <row r="1250" spans="2:17" x14ac:dyDescent="0.3">
      <c r="B1250" s="586"/>
      <c r="C1250" s="421"/>
      <c r="D1250" s="421"/>
      <c r="E1250" s="500"/>
      <c r="F1250" s="500"/>
      <c r="H1250" s="500"/>
      <c r="I1250" s="500"/>
      <c r="J1250" s="500"/>
      <c r="K1250" s="589"/>
      <c r="L1250" s="589"/>
      <c r="M1250" s="589"/>
      <c r="N1250" s="594"/>
      <c r="O1250" s="589"/>
      <c r="P1250" s="589"/>
      <c r="Q1250" s="589"/>
    </row>
    <row r="1251" spans="2:17" x14ac:dyDescent="0.3">
      <c r="B1251" s="586"/>
      <c r="C1251" s="421"/>
      <c r="D1251" s="421"/>
      <c r="E1251" s="500"/>
      <c r="F1251" s="500"/>
      <c r="H1251" s="500"/>
      <c r="I1251" s="500"/>
      <c r="J1251" s="500"/>
      <c r="K1251" s="589"/>
      <c r="L1251" s="589"/>
      <c r="M1251" s="589"/>
      <c r="N1251" s="594"/>
      <c r="O1251" s="589"/>
      <c r="P1251" s="589"/>
      <c r="Q1251" s="589"/>
    </row>
    <row r="1252" spans="2:17" x14ac:dyDescent="0.3">
      <c r="B1252" s="586"/>
      <c r="C1252" s="421"/>
      <c r="D1252" s="421"/>
      <c r="E1252" s="500"/>
      <c r="F1252" s="500"/>
      <c r="H1252" s="500"/>
      <c r="I1252" s="500"/>
      <c r="J1252" s="500"/>
      <c r="K1252" s="589"/>
      <c r="L1252" s="589"/>
      <c r="M1252" s="589"/>
      <c r="N1252" s="594"/>
      <c r="O1252" s="589"/>
      <c r="P1252" s="589"/>
      <c r="Q1252" s="589"/>
    </row>
    <row r="1253" spans="2:17" x14ac:dyDescent="0.3">
      <c r="B1253" s="586"/>
      <c r="C1253" s="421"/>
      <c r="D1253" s="421"/>
      <c r="E1253" s="500"/>
      <c r="F1253" s="500"/>
      <c r="H1253" s="500"/>
      <c r="I1253" s="500"/>
      <c r="J1253" s="500"/>
      <c r="K1253" s="589"/>
      <c r="L1253" s="589"/>
      <c r="M1253" s="589"/>
      <c r="N1253" s="594"/>
      <c r="O1253" s="589"/>
      <c r="P1253" s="589"/>
      <c r="Q1253" s="589"/>
    </row>
    <row r="1254" spans="2:17" x14ac:dyDescent="0.3">
      <c r="B1254" s="586"/>
      <c r="C1254" s="421"/>
      <c r="D1254" s="421"/>
      <c r="E1254" s="500"/>
      <c r="F1254" s="500"/>
      <c r="H1254" s="500"/>
      <c r="I1254" s="500"/>
      <c r="J1254" s="500"/>
      <c r="K1254" s="589"/>
      <c r="L1254" s="589"/>
      <c r="M1254" s="589"/>
      <c r="N1254" s="594"/>
      <c r="O1254" s="589"/>
      <c r="P1254" s="589"/>
      <c r="Q1254" s="589"/>
    </row>
    <row r="1255" spans="2:17" x14ac:dyDescent="0.3">
      <c r="B1255" s="586"/>
      <c r="C1255" s="421"/>
      <c r="D1255" s="421"/>
      <c r="E1255" s="500"/>
      <c r="F1255" s="500"/>
      <c r="H1255" s="500"/>
      <c r="I1255" s="500"/>
      <c r="J1255" s="500"/>
      <c r="K1255" s="589"/>
      <c r="L1255" s="589"/>
      <c r="M1255" s="589"/>
      <c r="N1255" s="594"/>
      <c r="O1255" s="589"/>
      <c r="P1255" s="589"/>
      <c r="Q1255" s="589"/>
    </row>
    <row r="1256" spans="2:17" x14ac:dyDescent="0.3">
      <c r="B1256" s="586"/>
      <c r="C1256" s="421"/>
      <c r="D1256" s="421"/>
      <c r="E1256" s="500"/>
      <c r="F1256" s="500"/>
      <c r="H1256" s="500"/>
      <c r="I1256" s="500"/>
      <c r="J1256" s="500"/>
      <c r="K1256" s="589"/>
      <c r="L1256" s="589"/>
      <c r="M1256" s="589"/>
      <c r="N1256" s="594"/>
      <c r="O1256" s="589"/>
      <c r="P1256" s="589"/>
      <c r="Q1256" s="589"/>
    </row>
    <row r="1257" spans="2:17" x14ac:dyDescent="0.3">
      <c r="B1257" s="586"/>
      <c r="C1257" s="421"/>
      <c r="D1257" s="421"/>
      <c r="E1257" s="500"/>
      <c r="F1257" s="500"/>
      <c r="H1257" s="500"/>
      <c r="I1257" s="500"/>
      <c r="J1257" s="500"/>
      <c r="K1257" s="589"/>
      <c r="L1257" s="589"/>
      <c r="M1257" s="589"/>
      <c r="N1257" s="594"/>
      <c r="O1257" s="589"/>
      <c r="P1257" s="589"/>
      <c r="Q1257" s="589"/>
    </row>
    <row r="1258" spans="2:17" x14ac:dyDescent="0.3">
      <c r="B1258" s="586"/>
      <c r="C1258" s="421"/>
      <c r="D1258" s="421"/>
      <c r="E1258" s="500"/>
      <c r="F1258" s="500"/>
      <c r="H1258" s="500"/>
      <c r="I1258" s="500"/>
      <c r="J1258" s="500"/>
      <c r="K1258" s="589"/>
      <c r="L1258" s="589"/>
      <c r="M1258" s="589"/>
      <c r="N1258" s="594"/>
      <c r="O1258" s="589"/>
      <c r="P1258" s="589"/>
      <c r="Q1258" s="589"/>
    </row>
    <row r="1259" spans="2:17" x14ac:dyDescent="0.3">
      <c r="B1259" s="586"/>
      <c r="C1259" s="421"/>
      <c r="D1259" s="421"/>
      <c r="E1259" s="500"/>
      <c r="F1259" s="500"/>
      <c r="H1259" s="500"/>
      <c r="I1259" s="500"/>
      <c r="J1259" s="500"/>
      <c r="K1259" s="589"/>
      <c r="L1259" s="589"/>
      <c r="M1259" s="589"/>
      <c r="N1259" s="594"/>
      <c r="O1259" s="589"/>
      <c r="P1259" s="589"/>
      <c r="Q1259" s="589"/>
    </row>
    <row r="1260" spans="2:17" x14ac:dyDescent="0.3">
      <c r="B1260" s="586"/>
      <c r="C1260" s="421"/>
      <c r="D1260" s="421"/>
      <c r="E1260" s="500"/>
      <c r="F1260" s="500"/>
      <c r="H1260" s="500"/>
      <c r="I1260" s="500"/>
      <c r="J1260" s="500"/>
      <c r="K1260" s="589"/>
      <c r="L1260" s="589"/>
      <c r="M1260" s="589"/>
      <c r="N1260" s="594"/>
      <c r="O1260" s="589"/>
      <c r="P1260" s="589"/>
      <c r="Q1260" s="589"/>
    </row>
    <row r="1261" spans="2:17" x14ac:dyDescent="0.3">
      <c r="B1261" s="586"/>
      <c r="C1261" s="421"/>
      <c r="D1261" s="421"/>
      <c r="E1261" s="500"/>
      <c r="F1261" s="500"/>
      <c r="H1261" s="500"/>
      <c r="I1261" s="500"/>
      <c r="J1261" s="500"/>
      <c r="K1261" s="589"/>
      <c r="L1261" s="589"/>
      <c r="M1261" s="589"/>
      <c r="N1261" s="594"/>
      <c r="O1261" s="589"/>
      <c r="P1261" s="589"/>
      <c r="Q1261" s="589"/>
    </row>
    <row r="1262" spans="2:17" x14ac:dyDescent="0.3">
      <c r="B1262" s="586"/>
      <c r="C1262" s="421"/>
      <c r="D1262" s="421"/>
      <c r="E1262" s="500"/>
      <c r="F1262" s="500"/>
      <c r="H1262" s="500"/>
      <c r="I1262" s="500"/>
      <c r="J1262" s="500"/>
      <c r="K1262" s="589"/>
      <c r="L1262" s="589"/>
      <c r="M1262" s="589"/>
      <c r="N1262" s="594"/>
      <c r="O1262" s="589"/>
      <c r="P1262" s="589"/>
      <c r="Q1262" s="589"/>
    </row>
    <row r="1263" spans="2:17" x14ac:dyDescent="0.3">
      <c r="B1263" s="586"/>
      <c r="C1263" s="421"/>
      <c r="D1263" s="421"/>
      <c r="E1263" s="500"/>
      <c r="F1263" s="500"/>
      <c r="H1263" s="500"/>
      <c r="I1263" s="500"/>
      <c r="J1263" s="500"/>
      <c r="K1263" s="589"/>
      <c r="L1263" s="589"/>
      <c r="M1263" s="589"/>
      <c r="N1263" s="594"/>
      <c r="O1263" s="589"/>
      <c r="P1263" s="589"/>
      <c r="Q1263" s="589"/>
    </row>
    <row r="1264" spans="2:17" x14ac:dyDescent="0.3">
      <c r="B1264" s="586"/>
      <c r="C1264" s="421"/>
      <c r="D1264" s="421"/>
      <c r="E1264" s="500"/>
      <c r="F1264" s="500"/>
      <c r="H1264" s="500"/>
      <c r="I1264" s="500"/>
      <c r="J1264" s="500"/>
      <c r="K1264" s="589"/>
      <c r="L1264" s="589"/>
      <c r="M1264" s="589"/>
      <c r="N1264" s="594"/>
      <c r="O1264" s="589"/>
      <c r="P1264" s="589"/>
      <c r="Q1264" s="589"/>
    </row>
    <row r="1265" spans="2:17" x14ac:dyDescent="0.3">
      <c r="B1265" s="586"/>
      <c r="C1265" s="421"/>
      <c r="D1265" s="421"/>
      <c r="E1265" s="500"/>
      <c r="F1265" s="500"/>
      <c r="H1265" s="500"/>
      <c r="I1265" s="500"/>
      <c r="J1265" s="500"/>
      <c r="K1265" s="589"/>
      <c r="L1265" s="589"/>
      <c r="M1265" s="589"/>
      <c r="N1265" s="594"/>
      <c r="O1265" s="589"/>
      <c r="P1265" s="589"/>
      <c r="Q1265" s="589"/>
    </row>
    <row r="1266" spans="2:17" x14ac:dyDescent="0.3">
      <c r="B1266" s="586"/>
      <c r="C1266" s="421"/>
      <c r="D1266" s="421"/>
      <c r="E1266" s="500"/>
      <c r="F1266" s="500"/>
      <c r="H1266" s="500"/>
      <c r="I1266" s="500"/>
      <c r="J1266" s="500"/>
      <c r="K1266" s="589"/>
      <c r="L1266" s="589"/>
      <c r="M1266" s="589"/>
      <c r="N1266" s="594"/>
      <c r="O1266" s="589"/>
      <c r="P1266" s="589"/>
      <c r="Q1266" s="589"/>
    </row>
    <row r="1267" spans="2:17" x14ac:dyDescent="0.3">
      <c r="B1267" s="586"/>
      <c r="C1267" s="421"/>
      <c r="D1267" s="421"/>
      <c r="E1267" s="500"/>
      <c r="F1267" s="500"/>
      <c r="H1267" s="500"/>
      <c r="I1267" s="500"/>
      <c r="J1267" s="500"/>
      <c r="K1267" s="589"/>
      <c r="L1267" s="589"/>
      <c r="M1267" s="589"/>
      <c r="N1267" s="594"/>
      <c r="O1267" s="589"/>
      <c r="P1267" s="589"/>
      <c r="Q1267" s="589"/>
    </row>
    <row r="1268" spans="2:17" x14ac:dyDescent="0.3">
      <c r="B1268" s="586"/>
      <c r="C1268" s="421"/>
      <c r="D1268" s="421"/>
      <c r="E1268" s="500"/>
      <c r="F1268" s="500"/>
      <c r="H1268" s="500"/>
      <c r="I1268" s="500"/>
      <c r="J1268" s="500"/>
      <c r="K1268" s="589"/>
      <c r="L1268" s="589"/>
      <c r="M1268" s="589"/>
      <c r="N1268" s="594"/>
      <c r="O1268" s="589"/>
      <c r="P1268" s="589"/>
      <c r="Q1268" s="589"/>
    </row>
    <row r="1269" spans="2:17" x14ac:dyDescent="0.3">
      <c r="B1269" s="586"/>
      <c r="C1269" s="421"/>
      <c r="D1269" s="421"/>
      <c r="E1269" s="500"/>
      <c r="F1269" s="500"/>
      <c r="H1269" s="500"/>
      <c r="I1269" s="500"/>
      <c r="J1269" s="500"/>
      <c r="K1269" s="589"/>
      <c r="L1269" s="589"/>
      <c r="M1269" s="589"/>
      <c r="N1269" s="594"/>
      <c r="O1269" s="589"/>
      <c r="P1269" s="589"/>
      <c r="Q1269" s="589"/>
    </row>
    <row r="1270" spans="2:17" x14ac:dyDescent="0.3">
      <c r="B1270" s="586"/>
      <c r="C1270" s="421"/>
      <c r="D1270" s="421"/>
      <c r="E1270" s="500"/>
      <c r="F1270" s="500"/>
      <c r="H1270" s="500"/>
      <c r="I1270" s="500"/>
      <c r="J1270" s="500"/>
      <c r="K1270" s="589"/>
      <c r="L1270" s="589"/>
      <c r="M1270" s="589"/>
      <c r="N1270" s="594"/>
      <c r="O1270" s="589"/>
      <c r="P1270" s="589"/>
      <c r="Q1270" s="589"/>
    </row>
    <row r="1271" spans="2:17" x14ac:dyDescent="0.3">
      <c r="B1271" s="586"/>
      <c r="C1271" s="421"/>
      <c r="D1271" s="421"/>
      <c r="E1271" s="500"/>
      <c r="F1271" s="500"/>
      <c r="H1271" s="500"/>
      <c r="I1271" s="500"/>
      <c r="J1271" s="500"/>
      <c r="K1271" s="589"/>
      <c r="L1271" s="589"/>
      <c r="M1271" s="589"/>
      <c r="N1271" s="594"/>
      <c r="O1271" s="589"/>
      <c r="P1271" s="589"/>
      <c r="Q1271" s="589"/>
    </row>
    <row r="1272" spans="2:17" x14ac:dyDescent="0.3">
      <c r="B1272" s="586"/>
      <c r="C1272" s="421"/>
      <c r="D1272" s="421"/>
      <c r="E1272" s="500"/>
      <c r="F1272" s="500"/>
      <c r="H1272" s="500"/>
      <c r="I1272" s="500"/>
      <c r="J1272" s="500"/>
      <c r="K1272" s="589"/>
      <c r="L1272" s="589"/>
      <c r="M1272" s="589"/>
      <c r="N1272" s="594"/>
      <c r="O1272" s="589"/>
      <c r="P1272" s="589"/>
      <c r="Q1272" s="589"/>
    </row>
    <row r="1273" spans="2:17" x14ac:dyDescent="0.3">
      <c r="B1273" s="586"/>
      <c r="C1273" s="421"/>
      <c r="D1273" s="421"/>
      <c r="E1273" s="500"/>
      <c r="F1273" s="500"/>
      <c r="H1273" s="500"/>
      <c r="I1273" s="500"/>
      <c r="J1273" s="500"/>
      <c r="K1273" s="589"/>
      <c r="L1273" s="589"/>
      <c r="M1273" s="589"/>
      <c r="N1273" s="594"/>
      <c r="O1273" s="589"/>
      <c r="P1273" s="589"/>
      <c r="Q1273" s="589"/>
    </row>
    <row r="1274" spans="2:17" x14ac:dyDescent="0.3">
      <c r="B1274" s="586"/>
      <c r="C1274" s="421"/>
      <c r="D1274" s="421"/>
      <c r="E1274" s="500"/>
      <c r="F1274" s="500"/>
      <c r="H1274" s="500"/>
      <c r="I1274" s="500"/>
      <c r="J1274" s="500"/>
      <c r="K1274" s="589"/>
      <c r="L1274" s="589"/>
      <c r="M1274" s="589"/>
      <c r="N1274" s="594"/>
      <c r="O1274" s="589"/>
      <c r="P1274" s="589"/>
      <c r="Q1274" s="589"/>
    </row>
    <row r="1275" spans="2:17" x14ac:dyDescent="0.3">
      <c r="B1275" s="586"/>
      <c r="C1275" s="421"/>
      <c r="D1275" s="421"/>
      <c r="E1275" s="500"/>
      <c r="F1275" s="500"/>
      <c r="H1275" s="500"/>
      <c r="I1275" s="500"/>
      <c r="J1275" s="500"/>
      <c r="K1275" s="589"/>
      <c r="L1275" s="589"/>
      <c r="M1275" s="589"/>
      <c r="N1275" s="594"/>
      <c r="O1275" s="589"/>
      <c r="P1275" s="589"/>
      <c r="Q1275" s="589"/>
    </row>
    <row r="1276" spans="2:17" x14ac:dyDescent="0.3">
      <c r="B1276" s="586"/>
      <c r="C1276" s="421"/>
      <c r="D1276" s="421"/>
      <c r="E1276" s="500"/>
      <c r="F1276" s="500"/>
      <c r="H1276" s="500"/>
      <c r="I1276" s="500"/>
      <c r="J1276" s="500"/>
      <c r="K1276" s="589"/>
      <c r="L1276" s="589"/>
      <c r="M1276" s="589"/>
      <c r="N1276" s="594"/>
      <c r="O1276" s="589"/>
      <c r="P1276" s="589"/>
      <c r="Q1276" s="589"/>
    </row>
    <row r="1277" spans="2:17" x14ac:dyDescent="0.3">
      <c r="C1277" s="421"/>
      <c r="D1277" s="421"/>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035A-B829-4801-B63A-D3C04354D01F}">
  <sheetPr>
    <tabColor theme="4" tint="0.79998168889431442"/>
  </sheetPr>
  <dimension ref="A2:L114"/>
  <sheetViews>
    <sheetView showGridLines="0" zoomScale="70" zoomScaleNormal="70" workbookViewId="0"/>
  </sheetViews>
  <sheetFormatPr defaultColWidth="8.7265625" defaultRowHeight="14" x14ac:dyDescent="0.3"/>
  <cols>
    <col min="1" max="1" width="4.453125" style="57" customWidth="1"/>
    <col min="2" max="2" width="18.54296875" style="57" customWidth="1"/>
    <col min="3" max="10" width="14.54296875" style="57" customWidth="1"/>
    <col min="11" max="16384" width="8.7265625" style="57"/>
  </cols>
  <sheetData>
    <row r="2" spans="1:10" x14ac:dyDescent="0.3">
      <c r="A2" s="545"/>
      <c r="B2" s="562" t="s">
        <v>579</v>
      </c>
      <c r="C2" s="563"/>
      <c r="D2" s="563"/>
      <c r="E2" s="563"/>
      <c r="F2" s="563"/>
      <c r="G2" s="563"/>
      <c r="H2" s="563"/>
      <c r="I2" s="563"/>
      <c r="J2" s="563"/>
    </row>
    <row r="3" spans="1:10" ht="14.5" thickBot="1" x14ac:dyDescent="0.35"/>
    <row r="4" spans="1:10" x14ac:dyDescent="0.3">
      <c r="B4" s="572" t="s">
        <v>580</v>
      </c>
      <c r="C4" s="572"/>
    </row>
    <row r="5" spans="1:10" x14ac:dyDescent="0.3">
      <c r="B5" s="57" t="s">
        <v>581</v>
      </c>
      <c r="C5" s="57">
        <v>0.40493094940912949</v>
      </c>
    </row>
    <row r="6" spans="1:10" x14ac:dyDescent="0.3">
      <c r="B6" s="57" t="s">
        <v>582</v>
      </c>
      <c r="C6" s="57">
        <v>0.163969073789379</v>
      </c>
    </row>
    <row r="7" spans="1:10" x14ac:dyDescent="0.3">
      <c r="B7" s="57" t="s">
        <v>583</v>
      </c>
      <c r="C7" s="57">
        <v>0.14930186455761374</v>
      </c>
    </row>
    <row r="8" spans="1:10" x14ac:dyDescent="0.3">
      <c r="B8" s="57" t="s">
        <v>584</v>
      </c>
      <c r="C8" s="57">
        <v>7.9254951217766642E-2</v>
      </c>
    </row>
    <row r="9" spans="1:10" ht="14.5" thickBot="1" x14ac:dyDescent="0.35">
      <c r="B9" s="573" t="s">
        <v>585</v>
      </c>
      <c r="C9" s="573">
        <v>59</v>
      </c>
    </row>
    <row r="11" spans="1:10" ht="14.5" thickBot="1" x14ac:dyDescent="0.35">
      <c r="B11" s="57" t="s">
        <v>586</v>
      </c>
    </row>
    <row r="12" spans="1:10" x14ac:dyDescent="0.3">
      <c r="B12" s="574"/>
      <c r="C12" s="574" t="s">
        <v>587</v>
      </c>
      <c r="D12" s="574" t="s">
        <v>588</v>
      </c>
      <c r="E12" s="574" t="s">
        <v>589</v>
      </c>
      <c r="F12" s="574" t="s">
        <v>590</v>
      </c>
      <c r="G12" s="574" t="s">
        <v>591</v>
      </c>
    </row>
    <row r="13" spans="1:10" x14ac:dyDescent="0.3">
      <c r="B13" s="57" t="s">
        <v>592</v>
      </c>
      <c r="C13" s="57">
        <v>1</v>
      </c>
      <c r="D13" s="57">
        <v>7.0221040787709632E-2</v>
      </c>
      <c r="E13" s="57">
        <v>7.0221040787709632E-2</v>
      </c>
      <c r="F13" s="57">
        <v>11.179296020013508</v>
      </c>
      <c r="G13" s="57">
        <v>1.4664526425113146E-3</v>
      </c>
    </row>
    <row r="14" spans="1:10" x14ac:dyDescent="0.3">
      <c r="B14" s="57" t="s">
        <v>593</v>
      </c>
      <c r="C14" s="57">
        <v>57</v>
      </c>
      <c r="D14" s="57">
        <v>0.35803679567424251</v>
      </c>
      <c r="E14" s="57">
        <v>6.2813472925305706E-3</v>
      </c>
    </row>
    <row r="15" spans="1:10" ht="14.5" thickBot="1" x14ac:dyDescent="0.35">
      <c r="B15" s="573" t="s">
        <v>594</v>
      </c>
      <c r="C15" s="573">
        <v>58</v>
      </c>
      <c r="D15" s="573">
        <v>0.42825783646195215</v>
      </c>
      <c r="E15" s="573"/>
      <c r="F15" s="573"/>
      <c r="G15" s="573"/>
    </row>
    <row r="16" spans="1:10" ht="14.5" thickBot="1" x14ac:dyDescent="0.35"/>
    <row r="17" spans="1:10" x14ac:dyDescent="0.3">
      <c r="B17" s="574"/>
      <c r="C17" s="574" t="s">
        <v>595</v>
      </c>
      <c r="D17" s="574" t="s">
        <v>584</v>
      </c>
      <c r="E17" s="574" t="s">
        <v>596</v>
      </c>
      <c r="F17" s="574" t="s">
        <v>597</v>
      </c>
      <c r="G17" s="574" t="s">
        <v>598</v>
      </c>
      <c r="H17" s="574" t="s">
        <v>599</v>
      </c>
      <c r="I17" s="574" t="s">
        <v>600</v>
      </c>
      <c r="J17" s="574" t="s">
        <v>601</v>
      </c>
    </row>
    <row r="18" spans="1:10" x14ac:dyDescent="0.3">
      <c r="B18" s="57" t="s">
        <v>602</v>
      </c>
      <c r="C18" s="57">
        <v>2.6314045527836543E-3</v>
      </c>
      <c r="D18" s="57">
        <v>1.0606676385270384E-2</v>
      </c>
      <c r="E18" s="57">
        <v>0.24808945396296966</v>
      </c>
      <c r="F18" s="57">
        <v>0.8049567956992153</v>
      </c>
      <c r="G18" s="57">
        <v>-1.8608098546597875E-2</v>
      </c>
      <c r="H18" s="57">
        <v>2.3870907652165187E-2</v>
      </c>
      <c r="I18" s="57">
        <v>-1.8608098546597875E-2</v>
      </c>
      <c r="J18" s="57">
        <v>2.3870907652165187E-2</v>
      </c>
    </row>
    <row r="19" spans="1:10" ht="14.5" thickBot="1" x14ac:dyDescent="0.35">
      <c r="B19" s="573" t="s">
        <v>603</v>
      </c>
      <c r="C19" s="575">
        <v>0.71852149743777916</v>
      </c>
      <c r="D19" s="573">
        <v>0.21489808145348624</v>
      </c>
      <c r="E19" s="573">
        <v>3.3435454266412332</v>
      </c>
      <c r="F19" s="573">
        <v>1.4664526425113146E-3</v>
      </c>
      <c r="G19" s="573">
        <v>0.28819551205926769</v>
      </c>
      <c r="H19" s="573">
        <v>1.1488474828162907</v>
      </c>
      <c r="I19" s="573">
        <v>0.28819551205926769</v>
      </c>
      <c r="J19" s="573">
        <v>1.1488474828162907</v>
      </c>
    </row>
    <row r="21" spans="1:10" x14ac:dyDescent="0.3">
      <c r="A21" s="545"/>
      <c r="B21" s="562" t="s">
        <v>604</v>
      </c>
      <c r="C21" s="563"/>
      <c r="D21" s="563"/>
      <c r="E21" s="563"/>
      <c r="F21" s="563"/>
      <c r="G21" s="563"/>
      <c r="H21" s="563"/>
      <c r="I21" s="563"/>
      <c r="J21" s="563"/>
    </row>
    <row r="22" spans="1:10" ht="14.5" thickBot="1" x14ac:dyDescent="0.35"/>
    <row r="23" spans="1:10" x14ac:dyDescent="0.3">
      <c r="B23" s="572" t="s">
        <v>580</v>
      </c>
      <c r="C23" s="572"/>
    </row>
    <row r="24" spans="1:10" x14ac:dyDescent="0.3">
      <c r="B24" s="57" t="s">
        <v>581</v>
      </c>
      <c r="C24" s="57">
        <v>0.48849614851573786</v>
      </c>
    </row>
    <row r="25" spans="1:10" x14ac:dyDescent="0.3">
      <c r="B25" s="57" t="s">
        <v>582</v>
      </c>
      <c r="C25" s="57">
        <v>0.2386284871147098</v>
      </c>
    </row>
    <row r="26" spans="1:10" x14ac:dyDescent="0.3">
      <c r="B26" s="57" t="s">
        <v>583</v>
      </c>
      <c r="C26" s="57">
        <v>0.22527109215180999</v>
      </c>
    </row>
    <row r="27" spans="1:10" x14ac:dyDescent="0.3">
      <c r="B27" s="57" t="s">
        <v>584</v>
      </c>
      <c r="C27" s="57">
        <v>0.11618173970223704</v>
      </c>
    </row>
    <row r="28" spans="1:10" ht="14.5" thickBot="1" x14ac:dyDescent="0.35">
      <c r="B28" s="573" t="s">
        <v>585</v>
      </c>
      <c r="C28" s="573">
        <v>59</v>
      </c>
    </row>
    <row r="30" spans="1:10" ht="14.5" thickBot="1" x14ac:dyDescent="0.35">
      <c r="B30" s="57" t="s">
        <v>586</v>
      </c>
    </row>
    <row r="31" spans="1:10" x14ac:dyDescent="0.3">
      <c r="B31" s="574"/>
      <c r="C31" s="574" t="s">
        <v>587</v>
      </c>
      <c r="D31" s="574" t="s">
        <v>588</v>
      </c>
      <c r="E31" s="574" t="s">
        <v>589</v>
      </c>
      <c r="F31" s="574" t="s">
        <v>590</v>
      </c>
      <c r="G31" s="574" t="s">
        <v>591</v>
      </c>
    </row>
    <row r="32" spans="1:10" x14ac:dyDescent="0.3">
      <c r="B32" s="57" t="s">
        <v>592</v>
      </c>
      <c r="C32" s="57">
        <v>1</v>
      </c>
      <c r="D32" s="57">
        <v>0.24114389459796759</v>
      </c>
      <c r="E32" s="57">
        <v>0.24114389459796759</v>
      </c>
      <c r="F32" s="57">
        <v>17.864897143305306</v>
      </c>
      <c r="G32" s="57">
        <v>8.664329243125936E-5</v>
      </c>
    </row>
    <row r="33" spans="1:12" x14ac:dyDescent="0.3">
      <c r="B33" s="57" t="s">
        <v>593</v>
      </c>
      <c r="C33" s="57">
        <v>57</v>
      </c>
      <c r="D33" s="57">
        <v>0.76939720849358673</v>
      </c>
      <c r="E33" s="57">
        <v>1.3498196640238363E-2</v>
      </c>
    </row>
    <row r="34" spans="1:12" ht="14.5" thickBot="1" x14ac:dyDescent="0.35">
      <c r="B34" s="573" t="s">
        <v>594</v>
      </c>
      <c r="C34" s="573">
        <v>58</v>
      </c>
      <c r="D34" s="573">
        <v>1.0105411030915543</v>
      </c>
      <c r="E34" s="573"/>
      <c r="F34" s="573"/>
      <c r="G34" s="573"/>
    </row>
    <row r="35" spans="1:12" ht="14.5" thickBot="1" x14ac:dyDescent="0.35"/>
    <row r="36" spans="1:12" x14ac:dyDescent="0.3">
      <c r="B36" s="574"/>
      <c r="C36" s="574" t="s">
        <v>595</v>
      </c>
      <c r="D36" s="574" t="s">
        <v>584</v>
      </c>
      <c r="E36" s="574" t="s">
        <v>596</v>
      </c>
      <c r="F36" s="574" t="s">
        <v>597</v>
      </c>
      <c r="G36" s="574" t="s">
        <v>598</v>
      </c>
      <c r="H36" s="574" t="s">
        <v>599</v>
      </c>
      <c r="I36" s="574" t="s">
        <v>600</v>
      </c>
      <c r="J36" s="574" t="s">
        <v>601</v>
      </c>
    </row>
    <row r="37" spans="1:12" x14ac:dyDescent="0.3">
      <c r="B37" s="57" t="s">
        <v>602</v>
      </c>
      <c r="C37" s="57">
        <v>-7.7082332765910505E-3</v>
      </c>
      <c r="D37" s="57">
        <v>1.5548582088119463E-2</v>
      </c>
      <c r="E37" s="57">
        <v>-0.49575152466673117</v>
      </c>
      <c r="F37" s="57">
        <v>0.62197583204679718</v>
      </c>
      <c r="G37" s="57">
        <v>-3.8843731849001112E-2</v>
      </c>
      <c r="H37" s="57">
        <v>2.3427265295819007E-2</v>
      </c>
      <c r="I37" s="57">
        <v>-3.8843731849001112E-2</v>
      </c>
      <c r="J37" s="57">
        <v>2.3427265295819007E-2</v>
      </c>
    </row>
    <row r="38" spans="1:12" ht="14.5" thickBot="1" x14ac:dyDescent="0.35">
      <c r="B38" s="573" t="s">
        <v>603</v>
      </c>
      <c r="C38" s="575">
        <v>1.33150950381274</v>
      </c>
      <c r="D38" s="573">
        <v>0.3150242676112095</v>
      </c>
      <c r="E38" s="573">
        <v>4.2266886735724096</v>
      </c>
      <c r="F38" s="573">
        <v>8.6643292431259631E-5</v>
      </c>
      <c r="G38" s="573">
        <v>0.7006842890828493</v>
      </c>
      <c r="H38" s="573">
        <v>1.9623347185426365</v>
      </c>
      <c r="I38" s="573">
        <v>0.7006842890828493</v>
      </c>
      <c r="J38" s="573">
        <v>1.9623347185426365</v>
      </c>
    </row>
    <row r="40" spans="1:12" x14ac:dyDescent="0.3">
      <c r="A40" s="545"/>
      <c r="B40" s="562" t="s">
        <v>605</v>
      </c>
      <c r="C40" s="562"/>
      <c r="D40" s="562"/>
      <c r="E40" s="562"/>
      <c r="F40" s="562"/>
      <c r="G40" s="562"/>
      <c r="H40" s="562"/>
      <c r="I40" s="562"/>
      <c r="J40" s="562"/>
    </row>
    <row r="41" spans="1:12" ht="14.5" thickBot="1" x14ac:dyDescent="0.35"/>
    <row r="42" spans="1:12" x14ac:dyDescent="0.3">
      <c r="B42" s="576" t="s">
        <v>580</v>
      </c>
      <c r="C42" s="576"/>
      <c r="D42" s="577"/>
      <c r="E42" s="577"/>
      <c r="F42" s="577"/>
      <c r="G42" s="577"/>
      <c r="H42" s="577"/>
      <c r="I42" s="577"/>
      <c r="J42" s="577"/>
      <c r="L42" s="57" t="s">
        <v>616</v>
      </c>
    </row>
    <row r="43" spans="1:12" x14ac:dyDescent="0.3">
      <c r="B43" s="577" t="s">
        <v>581</v>
      </c>
      <c r="C43" s="577">
        <v>0.17324930663592586</v>
      </c>
      <c r="D43" s="577"/>
      <c r="E43" s="577"/>
      <c r="F43" s="577"/>
      <c r="G43" s="577"/>
      <c r="H43" s="577"/>
      <c r="I43" s="577"/>
      <c r="J43" s="577"/>
    </row>
    <row r="44" spans="1:12" x14ac:dyDescent="0.3">
      <c r="B44" s="577" t="s">
        <v>582</v>
      </c>
      <c r="C44" s="577">
        <v>3.0015322249829068E-2</v>
      </c>
      <c r="D44" s="577"/>
      <c r="E44" s="577"/>
      <c r="F44" s="577"/>
      <c r="G44" s="577"/>
      <c r="H44" s="577"/>
      <c r="I44" s="577"/>
      <c r="J44" s="577"/>
    </row>
    <row r="45" spans="1:12" x14ac:dyDescent="0.3">
      <c r="B45" s="577" t="s">
        <v>583</v>
      </c>
      <c r="C45" s="577">
        <v>-5.9100361853624472E-3</v>
      </c>
      <c r="D45" s="577"/>
      <c r="E45" s="577"/>
      <c r="F45" s="577"/>
      <c r="G45" s="577"/>
      <c r="H45" s="577"/>
      <c r="I45" s="577"/>
      <c r="J45" s="577"/>
    </row>
    <row r="46" spans="1:12" x14ac:dyDescent="0.3">
      <c r="B46" s="577" t="s">
        <v>584</v>
      </c>
      <c r="C46" s="577">
        <v>0.18921691676495492</v>
      </c>
      <c r="D46" s="577"/>
      <c r="E46" s="577"/>
      <c r="F46" s="577"/>
      <c r="G46" s="577"/>
      <c r="H46" s="577"/>
      <c r="I46" s="577"/>
      <c r="J46" s="577"/>
    </row>
    <row r="47" spans="1:12" ht="14.5" thickBot="1" x14ac:dyDescent="0.35">
      <c r="B47" s="578" t="s">
        <v>585</v>
      </c>
      <c r="C47" s="578">
        <v>29</v>
      </c>
      <c r="D47" s="577"/>
      <c r="E47" s="577"/>
      <c r="F47" s="577"/>
      <c r="G47" s="577"/>
      <c r="H47" s="577"/>
      <c r="I47" s="577"/>
      <c r="J47" s="577"/>
    </row>
    <row r="48" spans="1:12" x14ac:dyDescent="0.3">
      <c r="B48" s="577"/>
      <c r="C48" s="577"/>
      <c r="D48" s="577"/>
      <c r="E48" s="577"/>
      <c r="F48" s="577"/>
      <c r="G48" s="577"/>
      <c r="H48" s="577"/>
      <c r="I48" s="577"/>
      <c r="J48" s="577"/>
    </row>
    <row r="49" spans="1:10" ht="14.5" thickBot="1" x14ac:dyDescent="0.35">
      <c r="B49" s="577" t="s">
        <v>586</v>
      </c>
      <c r="C49" s="577"/>
      <c r="D49" s="577"/>
      <c r="E49" s="577"/>
      <c r="F49" s="577"/>
      <c r="G49" s="577"/>
      <c r="H49" s="577"/>
      <c r="I49" s="577"/>
      <c r="J49" s="577"/>
    </row>
    <row r="50" spans="1:10" x14ac:dyDescent="0.3">
      <c r="B50" s="579"/>
      <c r="C50" s="579" t="s">
        <v>587</v>
      </c>
      <c r="D50" s="579" t="s">
        <v>588</v>
      </c>
      <c r="E50" s="579" t="s">
        <v>589</v>
      </c>
      <c r="F50" s="579" t="s">
        <v>590</v>
      </c>
      <c r="G50" s="579" t="s">
        <v>591</v>
      </c>
      <c r="H50" s="577"/>
      <c r="I50" s="577"/>
      <c r="J50" s="577"/>
    </row>
    <row r="51" spans="1:10" x14ac:dyDescent="0.3">
      <c r="B51" s="577" t="s">
        <v>592</v>
      </c>
      <c r="C51" s="577">
        <v>1</v>
      </c>
      <c r="D51" s="577">
        <v>2.991312759725373E-2</v>
      </c>
      <c r="E51" s="577">
        <v>2.991312759725373E-2</v>
      </c>
      <c r="F51" s="577">
        <v>0.83549123953699689</v>
      </c>
      <c r="G51" s="577">
        <v>0.36878040157938941</v>
      </c>
      <c r="H51" s="577"/>
      <c r="I51" s="577"/>
      <c r="J51" s="577"/>
    </row>
    <row r="52" spans="1:10" x14ac:dyDescent="0.3">
      <c r="B52" s="577" t="s">
        <v>593</v>
      </c>
      <c r="C52" s="577">
        <v>27</v>
      </c>
      <c r="D52" s="577">
        <v>0.96668212293096878</v>
      </c>
      <c r="E52" s="577">
        <v>3.5803041590035882E-2</v>
      </c>
      <c r="F52" s="577"/>
      <c r="G52" s="577"/>
      <c r="H52" s="577"/>
      <c r="I52" s="577"/>
      <c r="J52" s="577"/>
    </row>
    <row r="53" spans="1:10" ht="14.5" thickBot="1" x14ac:dyDescent="0.35">
      <c r="B53" s="578" t="s">
        <v>594</v>
      </c>
      <c r="C53" s="578">
        <v>28</v>
      </c>
      <c r="D53" s="578">
        <v>0.99659525052822251</v>
      </c>
      <c r="E53" s="578"/>
      <c r="F53" s="578"/>
      <c r="G53" s="578"/>
      <c r="H53" s="577"/>
      <c r="I53" s="577"/>
      <c r="J53" s="577"/>
    </row>
    <row r="54" spans="1:10" ht="14.5" thickBot="1" x14ac:dyDescent="0.35">
      <c r="B54" s="577"/>
      <c r="C54" s="577"/>
      <c r="D54" s="577"/>
      <c r="E54" s="577"/>
      <c r="F54" s="577"/>
      <c r="G54" s="577"/>
      <c r="H54" s="577"/>
      <c r="I54" s="577"/>
      <c r="J54" s="577"/>
    </row>
    <row r="55" spans="1:10" x14ac:dyDescent="0.3">
      <c r="B55" s="579"/>
      <c r="C55" s="579" t="s">
        <v>595</v>
      </c>
      <c r="D55" s="579" t="s">
        <v>584</v>
      </c>
      <c r="E55" s="579" t="s">
        <v>596</v>
      </c>
      <c r="F55" s="579" t="s">
        <v>597</v>
      </c>
      <c r="G55" s="579" t="s">
        <v>598</v>
      </c>
      <c r="H55" s="579" t="s">
        <v>599</v>
      </c>
      <c r="I55" s="579" t="s">
        <v>600</v>
      </c>
      <c r="J55" s="579" t="s">
        <v>601</v>
      </c>
    </row>
    <row r="56" spans="1:10" x14ac:dyDescent="0.3">
      <c r="B56" s="577" t="s">
        <v>602</v>
      </c>
      <c r="C56" s="577">
        <v>0.24577877389945932</v>
      </c>
      <c r="D56" s="577">
        <v>0.27499811455890566</v>
      </c>
      <c r="E56" s="577">
        <v>0.89374712366186992</v>
      </c>
      <c r="F56" s="577">
        <v>0.37935496374641919</v>
      </c>
      <c r="G56" s="577">
        <v>-0.31847074952704491</v>
      </c>
      <c r="H56" s="577">
        <v>0.8100282973259636</v>
      </c>
      <c r="I56" s="577">
        <v>-0.31847074952704491</v>
      </c>
      <c r="J56" s="577">
        <v>0.8100282973259636</v>
      </c>
    </row>
    <row r="57" spans="1:10" ht="14.5" thickBot="1" x14ac:dyDescent="0.35">
      <c r="B57" s="578" t="s">
        <v>603</v>
      </c>
      <c r="C57" s="578">
        <v>-1.4063385912970937E-5</v>
      </c>
      <c r="D57" s="578">
        <v>1.5385759662510881E-5</v>
      </c>
      <c r="E57" s="578">
        <v>-0.91405209891832284</v>
      </c>
      <c r="F57" s="578">
        <v>0.36878040157939096</v>
      </c>
      <c r="G57" s="578">
        <v>-4.5632357107742187E-5</v>
      </c>
      <c r="H57" s="578">
        <v>1.7505585281800316E-5</v>
      </c>
      <c r="I57" s="578">
        <v>-4.5632357107742187E-5</v>
      </c>
      <c r="J57" s="578">
        <v>1.7505585281800316E-5</v>
      </c>
    </row>
    <row r="59" spans="1:10" x14ac:dyDescent="0.3">
      <c r="A59" s="545"/>
      <c r="B59" s="562" t="s">
        <v>606</v>
      </c>
      <c r="C59" s="562"/>
      <c r="D59" s="562"/>
      <c r="E59" s="562"/>
      <c r="F59" s="562"/>
      <c r="G59" s="562"/>
      <c r="H59" s="562"/>
      <c r="I59" s="562"/>
      <c r="J59" s="562"/>
    </row>
    <row r="60" spans="1:10" ht="14.5" thickBot="1" x14ac:dyDescent="0.35"/>
    <row r="61" spans="1:10" x14ac:dyDescent="0.3">
      <c r="B61" s="572" t="s">
        <v>580</v>
      </c>
      <c r="C61" s="572"/>
    </row>
    <row r="62" spans="1:10" x14ac:dyDescent="0.3">
      <c r="B62" s="57" t="s">
        <v>581</v>
      </c>
      <c r="C62" s="57">
        <v>0.4970754371458308</v>
      </c>
    </row>
    <row r="63" spans="1:10" x14ac:dyDescent="0.3">
      <c r="B63" s="57" t="s">
        <v>582</v>
      </c>
      <c r="C63" s="57">
        <v>0.2470839902137188</v>
      </c>
    </row>
    <row r="64" spans="1:10" x14ac:dyDescent="0.3">
      <c r="B64" s="57" t="s">
        <v>583</v>
      </c>
      <c r="C64" s="57">
        <v>0.23387493741045071</v>
      </c>
    </row>
    <row r="65" spans="1:10" x14ac:dyDescent="0.3">
      <c r="B65" s="57" t="s">
        <v>584</v>
      </c>
      <c r="C65" s="57">
        <v>0.10337364542879914</v>
      </c>
    </row>
    <row r="66" spans="1:10" ht="14.5" thickBot="1" x14ac:dyDescent="0.35">
      <c r="B66" s="573" t="s">
        <v>585</v>
      </c>
      <c r="C66" s="573">
        <v>59</v>
      </c>
    </row>
    <row r="68" spans="1:10" ht="14.5" thickBot="1" x14ac:dyDescent="0.35">
      <c r="B68" s="57" t="s">
        <v>586</v>
      </c>
    </row>
    <row r="69" spans="1:10" x14ac:dyDescent="0.3">
      <c r="B69" s="574"/>
      <c r="C69" s="574" t="s">
        <v>587</v>
      </c>
      <c r="D69" s="574" t="s">
        <v>588</v>
      </c>
      <c r="E69" s="574" t="s">
        <v>589</v>
      </c>
      <c r="F69" s="574" t="s">
        <v>590</v>
      </c>
      <c r="G69" s="574" t="s">
        <v>591</v>
      </c>
    </row>
    <row r="70" spans="1:10" x14ac:dyDescent="0.3">
      <c r="B70" s="57" t="s">
        <v>592</v>
      </c>
      <c r="C70" s="57">
        <v>1</v>
      </c>
      <c r="D70" s="57">
        <v>0.19989070212962778</v>
      </c>
      <c r="E70" s="57">
        <v>0.19989070212962778</v>
      </c>
      <c r="F70" s="57">
        <v>18.705655423876191</v>
      </c>
      <c r="G70" s="57">
        <v>6.2058589223966528E-5</v>
      </c>
    </row>
    <row r="71" spans="1:10" x14ac:dyDescent="0.3">
      <c r="B71" s="57" t="s">
        <v>593</v>
      </c>
      <c r="C71" s="57">
        <v>57</v>
      </c>
      <c r="D71" s="57">
        <v>0.60910830244662784</v>
      </c>
      <c r="E71" s="57">
        <v>1.0686110569239085E-2</v>
      </c>
    </row>
    <row r="72" spans="1:10" ht="14.5" thickBot="1" x14ac:dyDescent="0.35">
      <c r="B72" s="573" t="s">
        <v>594</v>
      </c>
      <c r="C72" s="573">
        <v>58</v>
      </c>
      <c r="D72" s="573">
        <v>0.80899900457625562</v>
      </c>
      <c r="E72" s="573"/>
      <c r="F72" s="573"/>
      <c r="G72" s="573"/>
    </row>
    <row r="73" spans="1:10" ht="14.5" thickBot="1" x14ac:dyDescent="0.35"/>
    <row r="74" spans="1:10" x14ac:dyDescent="0.3">
      <c r="B74" s="574"/>
      <c r="C74" s="574" t="s">
        <v>595</v>
      </c>
      <c r="D74" s="574" t="s">
        <v>584</v>
      </c>
      <c r="E74" s="574" t="s">
        <v>596</v>
      </c>
      <c r="F74" s="574" t="s">
        <v>597</v>
      </c>
      <c r="G74" s="574" t="s">
        <v>598</v>
      </c>
      <c r="H74" s="574" t="s">
        <v>599</v>
      </c>
      <c r="I74" s="574" t="s">
        <v>600</v>
      </c>
      <c r="J74" s="574" t="s">
        <v>601</v>
      </c>
    </row>
    <row r="75" spans="1:10" x14ac:dyDescent="0.3">
      <c r="B75" s="57" t="s">
        <v>602</v>
      </c>
      <c r="C75" s="57">
        <v>-2.2660639715513152E-2</v>
      </c>
      <c r="D75" s="57">
        <v>1.3834477051361371E-2</v>
      </c>
      <c r="E75" s="57">
        <v>-1.6379831078098648</v>
      </c>
      <c r="F75" s="57">
        <v>0.10693450017062851</v>
      </c>
      <c r="G75" s="57">
        <v>-5.0363702158218393E-2</v>
      </c>
      <c r="H75" s="57">
        <v>5.0424227271920856E-3</v>
      </c>
      <c r="I75" s="57">
        <v>-5.0363702158218393E-2</v>
      </c>
      <c r="J75" s="57">
        <v>5.0424227271920856E-3</v>
      </c>
    </row>
    <row r="76" spans="1:10" ht="14.5" thickBot="1" x14ac:dyDescent="0.35">
      <c r="B76" s="573" t="s">
        <v>603</v>
      </c>
      <c r="C76" s="575">
        <v>1.2122785811406884</v>
      </c>
      <c r="D76" s="573">
        <v>0.28029539775329487</v>
      </c>
      <c r="E76" s="573">
        <v>4.3250035172096863</v>
      </c>
      <c r="F76" s="573">
        <v>6.2058589223967342E-5</v>
      </c>
      <c r="G76" s="573">
        <v>0.65099672874148151</v>
      </c>
      <c r="H76" s="573">
        <v>1.7735604335398953</v>
      </c>
      <c r="I76" s="573">
        <v>0.65099672874148151</v>
      </c>
      <c r="J76" s="573">
        <v>1.7735604335398953</v>
      </c>
    </row>
    <row r="78" spans="1:10" x14ac:dyDescent="0.3">
      <c r="A78" s="545"/>
      <c r="B78" s="562" t="s">
        <v>607</v>
      </c>
      <c r="C78" s="562"/>
      <c r="D78" s="562"/>
      <c r="E78" s="562"/>
      <c r="F78" s="562"/>
      <c r="G78" s="562"/>
      <c r="H78" s="562"/>
      <c r="I78" s="562"/>
      <c r="J78" s="562"/>
    </row>
    <row r="79" spans="1:10" ht="14.5" thickBot="1" x14ac:dyDescent="0.35"/>
    <row r="80" spans="1:10" x14ac:dyDescent="0.3">
      <c r="B80" s="572" t="s">
        <v>580</v>
      </c>
      <c r="C80" s="572"/>
    </row>
    <row r="81" spans="2:10" x14ac:dyDescent="0.3">
      <c r="B81" s="57" t="s">
        <v>581</v>
      </c>
      <c r="C81" s="57">
        <v>0.69096664579325817</v>
      </c>
    </row>
    <row r="82" spans="2:10" x14ac:dyDescent="0.3">
      <c r="B82" s="57" t="s">
        <v>582</v>
      </c>
      <c r="C82" s="57">
        <v>0.47743490559878587</v>
      </c>
    </row>
    <row r="83" spans="2:10" x14ac:dyDescent="0.3">
      <c r="B83" s="57" t="s">
        <v>583</v>
      </c>
      <c r="C83" s="57">
        <v>0.46826709692508034</v>
      </c>
    </row>
    <row r="84" spans="2:10" x14ac:dyDescent="0.3">
      <c r="B84" s="57" t="s">
        <v>584</v>
      </c>
      <c r="C84" s="57">
        <v>8.6764430184857022E-2</v>
      </c>
    </row>
    <row r="85" spans="2:10" ht="14.5" thickBot="1" x14ac:dyDescent="0.35">
      <c r="B85" s="573" t="s">
        <v>585</v>
      </c>
      <c r="C85" s="573">
        <v>59</v>
      </c>
    </row>
    <row r="87" spans="2:10" ht="14.5" thickBot="1" x14ac:dyDescent="0.35">
      <c r="B87" s="57" t="s">
        <v>586</v>
      </c>
    </row>
    <row r="88" spans="2:10" x14ac:dyDescent="0.3">
      <c r="B88" s="574"/>
      <c r="C88" s="574" t="s">
        <v>587</v>
      </c>
      <c r="D88" s="574" t="s">
        <v>588</v>
      </c>
      <c r="E88" s="574" t="s">
        <v>589</v>
      </c>
      <c r="F88" s="574" t="s">
        <v>590</v>
      </c>
      <c r="G88" s="574" t="s">
        <v>591</v>
      </c>
    </row>
    <row r="89" spans="2:10" x14ac:dyDescent="0.3">
      <c r="B89" s="57" t="s">
        <v>592</v>
      </c>
      <c r="C89" s="57">
        <v>1</v>
      </c>
      <c r="D89" s="57">
        <v>0.39204151971666162</v>
      </c>
      <c r="E89" s="57">
        <v>0.39204151971666162</v>
      </c>
      <c r="F89" s="57">
        <v>52.077319956308905</v>
      </c>
      <c r="G89" s="57">
        <v>1.386490924204313E-9</v>
      </c>
    </row>
    <row r="90" spans="2:10" x14ac:dyDescent="0.3">
      <c r="B90" s="57" t="s">
        <v>593</v>
      </c>
      <c r="C90" s="57">
        <v>57</v>
      </c>
      <c r="D90" s="57">
        <v>0.42909978168226687</v>
      </c>
      <c r="E90" s="57">
        <v>7.5280663453029277E-3</v>
      </c>
    </row>
    <row r="91" spans="2:10" ht="14.5" thickBot="1" x14ac:dyDescent="0.35">
      <c r="B91" s="573" t="s">
        <v>594</v>
      </c>
      <c r="C91" s="573">
        <v>58</v>
      </c>
      <c r="D91" s="573">
        <v>0.82114130139892849</v>
      </c>
      <c r="E91" s="573"/>
      <c r="F91" s="573"/>
      <c r="G91" s="573"/>
    </row>
    <row r="92" spans="2:10" ht="14.5" thickBot="1" x14ac:dyDescent="0.35"/>
    <row r="93" spans="2:10" x14ac:dyDescent="0.3">
      <c r="B93" s="574"/>
      <c r="C93" s="574" t="s">
        <v>595</v>
      </c>
      <c r="D93" s="574" t="s">
        <v>584</v>
      </c>
      <c r="E93" s="574" t="s">
        <v>596</v>
      </c>
      <c r="F93" s="574" t="s">
        <v>597</v>
      </c>
      <c r="G93" s="574" t="s">
        <v>598</v>
      </c>
      <c r="H93" s="574" t="s">
        <v>599</v>
      </c>
      <c r="I93" s="574" t="s">
        <v>600</v>
      </c>
      <c r="J93" s="574" t="s">
        <v>601</v>
      </c>
    </row>
    <row r="94" spans="2:10" x14ac:dyDescent="0.3">
      <c r="B94" s="57" t="s">
        <v>602</v>
      </c>
      <c r="C94" s="57">
        <v>5.6386053781655975E-3</v>
      </c>
      <c r="D94" s="57">
        <v>1.1611668653918286E-2</v>
      </c>
      <c r="E94" s="57">
        <v>0.48559819834876916</v>
      </c>
      <c r="F94" s="57">
        <v>0.62911350022746426</v>
      </c>
      <c r="G94" s="57">
        <v>-1.7613360026037868E-2</v>
      </c>
      <c r="H94" s="57">
        <v>2.8890570782369063E-2</v>
      </c>
      <c r="I94" s="57">
        <v>-1.7613360026037868E-2</v>
      </c>
      <c r="J94" s="57">
        <v>2.8890570782369063E-2</v>
      </c>
    </row>
    <row r="95" spans="2:10" ht="14.5" thickBot="1" x14ac:dyDescent="0.35">
      <c r="B95" s="573" t="s">
        <v>603</v>
      </c>
      <c r="C95" s="575">
        <v>1.6977438552672839</v>
      </c>
      <c r="D95" s="573">
        <v>0.23525987081739502</v>
      </c>
      <c r="E95" s="573">
        <v>7.2164617338630004</v>
      </c>
      <c r="F95" s="573">
        <v>1.3864909242042875E-9</v>
      </c>
      <c r="G95" s="573">
        <v>1.2266440899981861</v>
      </c>
      <c r="H95" s="573">
        <v>2.1688436205363817</v>
      </c>
      <c r="I95" s="573">
        <v>1.2266440899981861</v>
      </c>
      <c r="J95" s="573">
        <v>2.1688436205363817</v>
      </c>
    </row>
    <row r="97" spans="1:10" x14ac:dyDescent="0.3">
      <c r="A97" s="545"/>
      <c r="B97" s="562" t="s">
        <v>608</v>
      </c>
      <c r="C97" s="562"/>
      <c r="D97" s="562"/>
      <c r="E97" s="562"/>
      <c r="F97" s="562"/>
      <c r="G97" s="562"/>
      <c r="H97" s="562"/>
      <c r="I97" s="562"/>
      <c r="J97" s="562"/>
    </row>
    <row r="98" spans="1:10" ht="14.5" thickBot="1" x14ac:dyDescent="0.35"/>
    <row r="99" spans="1:10" x14ac:dyDescent="0.3">
      <c r="B99" s="572" t="s">
        <v>580</v>
      </c>
      <c r="C99" s="572"/>
    </row>
    <row r="100" spans="1:10" x14ac:dyDescent="0.3">
      <c r="B100" s="57" t="s">
        <v>581</v>
      </c>
      <c r="C100" s="57">
        <v>0.33816868623211949</v>
      </c>
    </row>
    <row r="101" spans="1:10" x14ac:dyDescent="0.3">
      <c r="B101" s="57" t="s">
        <v>582</v>
      </c>
      <c r="C101" s="57">
        <v>0.11435806034795769</v>
      </c>
    </row>
    <row r="102" spans="1:10" x14ac:dyDescent="0.3">
      <c r="B102" s="57" t="s">
        <v>583</v>
      </c>
      <c r="C102" s="57">
        <v>9.8820482459325371E-2</v>
      </c>
    </row>
    <row r="103" spans="1:10" x14ac:dyDescent="0.3">
      <c r="B103" s="57" t="s">
        <v>584</v>
      </c>
      <c r="C103" s="57">
        <v>0.13833191506678683</v>
      </c>
    </row>
    <row r="104" spans="1:10" ht="14.5" thickBot="1" x14ac:dyDescent="0.35">
      <c r="B104" s="573" t="s">
        <v>585</v>
      </c>
      <c r="C104" s="573">
        <v>59</v>
      </c>
    </row>
    <row r="106" spans="1:10" ht="14.5" thickBot="1" x14ac:dyDescent="0.35">
      <c r="B106" s="57" t="s">
        <v>586</v>
      </c>
    </row>
    <row r="107" spans="1:10" x14ac:dyDescent="0.3">
      <c r="B107" s="574"/>
      <c r="C107" s="574" t="s">
        <v>587</v>
      </c>
      <c r="D107" s="574" t="s">
        <v>588</v>
      </c>
      <c r="E107" s="574" t="s">
        <v>589</v>
      </c>
      <c r="F107" s="574" t="s">
        <v>590</v>
      </c>
      <c r="G107" s="574" t="s">
        <v>591</v>
      </c>
    </row>
    <row r="108" spans="1:10" x14ac:dyDescent="0.3">
      <c r="B108" s="57" t="s">
        <v>592</v>
      </c>
      <c r="C108" s="57">
        <v>1</v>
      </c>
      <c r="D108" s="57">
        <v>0.14084072128614067</v>
      </c>
      <c r="E108" s="57">
        <v>0.14084072128614067</v>
      </c>
      <c r="F108" s="57">
        <v>7.3600957091017953</v>
      </c>
      <c r="G108" s="57">
        <v>8.8028901869268532E-3</v>
      </c>
    </row>
    <row r="109" spans="1:10" x14ac:dyDescent="0.3">
      <c r="B109" s="57" t="s">
        <v>593</v>
      </c>
      <c r="C109" s="57">
        <v>57</v>
      </c>
      <c r="D109" s="57">
        <v>1.0907359673845494</v>
      </c>
      <c r="E109" s="57">
        <v>1.9135718726044727E-2</v>
      </c>
    </row>
    <row r="110" spans="1:10" ht="14.5" thickBot="1" x14ac:dyDescent="0.35">
      <c r="B110" s="573" t="s">
        <v>594</v>
      </c>
      <c r="C110" s="573">
        <v>58</v>
      </c>
      <c r="D110" s="573">
        <v>1.23157668867069</v>
      </c>
      <c r="E110" s="573"/>
      <c r="F110" s="573"/>
      <c r="G110" s="573"/>
    </row>
    <row r="111" spans="1:10" ht="14.5" thickBot="1" x14ac:dyDescent="0.35"/>
    <row r="112" spans="1:10" x14ac:dyDescent="0.3">
      <c r="B112" s="574"/>
      <c r="C112" s="574" t="s">
        <v>595</v>
      </c>
      <c r="D112" s="574" t="s">
        <v>584</v>
      </c>
      <c r="E112" s="574" t="s">
        <v>596</v>
      </c>
      <c r="F112" s="574" t="s">
        <v>597</v>
      </c>
      <c r="G112" s="574" t="s">
        <v>598</v>
      </c>
      <c r="H112" s="574" t="s">
        <v>599</v>
      </c>
      <c r="I112" s="574" t="s">
        <v>600</v>
      </c>
      <c r="J112" s="574" t="s">
        <v>601</v>
      </c>
    </row>
    <row r="113" spans="2:10" x14ac:dyDescent="0.3">
      <c r="B113" s="57" t="s">
        <v>602</v>
      </c>
      <c r="C113" s="57">
        <v>-2.9417699288154922E-2</v>
      </c>
      <c r="D113" s="57">
        <v>1.851293621816278E-2</v>
      </c>
      <c r="E113" s="57">
        <v>-1.5890347669049727</v>
      </c>
      <c r="F113" s="57">
        <v>0.11758451417654477</v>
      </c>
      <c r="G113" s="57">
        <v>-6.6489214615083364E-2</v>
      </c>
      <c r="H113" s="57">
        <v>7.6538160387735199E-3</v>
      </c>
      <c r="I113" s="57">
        <v>-6.6489214615083364E-2</v>
      </c>
      <c r="J113" s="57">
        <v>7.6538160387735199E-3</v>
      </c>
    </row>
    <row r="114" spans="2:10" ht="14.5" thickBot="1" x14ac:dyDescent="0.35">
      <c r="B114" s="573" t="s">
        <v>603</v>
      </c>
      <c r="C114" s="575">
        <v>1.0175839667640527</v>
      </c>
      <c r="D114" s="573">
        <v>0.37508398774933716</v>
      </c>
      <c r="E114" s="573">
        <v>2.7129496326142517</v>
      </c>
      <c r="F114" s="573">
        <v>8.8028901869268532E-3</v>
      </c>
      <c r="G114" s="573">
        <v>0.26649123696287402</v>
      </c>
      <c r="H114" s="573">
        <v>1.7686766965652314</v>
      </c>
      <c r="I114" s="573">
        <v>0.26649123696287402</v>
      </c>
      <c r="J114" s="573">
        <v>1.7686766965652314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F48BC-599F-44A9-9F32-7554B5FCBD4D}">
  <sheetPr>
    <tabColor theme="4" tint="0.79998168889431442"/>
  </sheetPr>
  <dimension ref="A2:O32"/>
  <sheetViews>
    <sheetView showGridLines="0" zoomScale="70" zoomScaleNormal="70" workbookViewId="0"/>
  </sheetViews>
  <sheetFormatPr defaultColWidth="8.7265625" defaultRowHeight="14" x14ac:dyDescent="0.3"/>
  <cols>
    <col min="1" max="1" width="4.26953125" style="57" customWidth="1"/>
    <col min="2" max="2" width="15.453125" style="57" customWidth="1"/>
    <col min="3" max="6" width="14.54296875" style="57" customWidth="1"/>
    <col min="7" max="8" width="8.7265625" style="57"/>
    <col min="9" max="9" width="24.81640625" style="57" customWidth="1"/>
    <col min="10" max="14" width="8.7265625" style="57"/>
    <col min="15" max="15" width="14.81640625" style="57" customWidth="1"/>
    <col min="16" max="16384" width="8.7265625" style="57"/>
  </cols>
  <sheetData>
    <row r="2" spans="1:15" ht="17.149999999999999" customHeight="1" x14ac:dyDescent="0.35">
      <c r="A2" s="545"/>
      <c r="B2" s="546" t="s">
        <v>62</v>
      </c>
      <c r="C2" s="546" t="s">
        <v>609</v>
      </c>
      <c r="D2" s="546" t="s">
        <v>610</v>
      </c>
      <c r="E2" s="546" t="s">
        <v>611</v>
      </c>
      <c r="F2" s="546" t="s">
        <v>612</v>
      </c>
      <c r="H2" s="74" t="s">
        <v>238</v>
      </c>
      <c r="I2" s="75"/>
      <c r="J2" s="75"/>
      <c r="K2" s="75"/>
      <c r="L2" s="75"/>
      <c r="M2" s="75"/>
      <c r="N2" s="75"/>
      <c r="O2" s="76"/>
    </row>
    <row r="3" spans="1:15" ht="15.5" x14ac:dyDescent="0.35">
      <c r="B3" s="62" t="s">
        <v>567</v>
      </c>
      <c r="C3" s="62">
        <v>45.5</v>
      </c>
      <c r="D3" s="444">
        <v>82.394999999999996</v>
      </c>
      <c r="E3" s="547">
        <f>D3/C3</f>
        <v>1.8108791208791208</v>
      </c>
      <c r="F3" s="62">
        <f>'Statistic Summarys'!C19</f>
        <v>0.71852149743777916</v>
      </c>
      <c r="H3" s="608">
        <v>0.92</v>
      </c>
      <c r="I3" s="609" t="s">
        <v>628</v>
      </c>
      <c r="J3" s="182" t="s">
        <v>631</v>
      </c>
      <c r="K3" s="182"/>
      <c r="L3" s="182"/>
      <c r="M3" s="182"/>
      <c r="N3" s="182"/>
      <c r="O3" s="185"/>
    </row>
    <row r="4" spans="1:15" x14ac:dyDescent="0.3">
      <c r="B4" s="57" t="s">
        <v>613</v>
      </c>
      <c r="C4" s="62">
        <v>98.11</v>
      </c>
      <c r="D4" s="444">
        <v>95.366</v>
      </c>
      <c r="E4" s="550">
        <f t="shared" ref="E4:E8" si="0">D4/C4</f>
        <v>0.97203139333401289</v>
      </c>
      <c r="F4" s="551">
        <f>'Statistic Summarys'!C38</f>
        <v>1.33150950381274</v>
      </c>
      <c r="H4" s="548">
        <v>1.63</v>
      </c>
      <c r="I4" s="549" t="s">
        <v>628</v>
      </c>
      <c r="J4" s="62"/>
      <c r="K4" s="552"/>
      <c r="O4" s="553"/>
    </row>
    <row r="5" spans="1:15" x14ac:dyDescent="0.3">
      <c r="B5" s="57" t="s">
        <v>617</v>
      </c>
      <c r="C5" s="62">
        <v>372.89</v>
      </c>
      <c r="D5" s="444">
        <v>310.10000000000002</v>
      </c>
      <c r="E5" s="550">
        <f t="shared" si="0"/>
        <v>0.83161253989112083</v>
      </c>
      <c r="F5" s="444">
        <v>0.52</v>
      </c>
      <c r="H5" s="548">
        <v>0.52</v>
      </c>
      <c r="I5" s="549" t="s">
        <v>629</v>
      </c>
      <c r="J5" s="554" t="s">
        <v>632</v>
      </c>
      <c r="K5" s="552"/>
      <c r="O5" s="553"/>
    </row>
    <row r="6" spans="1:15" x14ac:dyDescent="0.3">
      <c r="B6" s="57" t="s">
        <v>569</v>
      </c>
      <c r="C6" s="62">
        <v>544.41</v>
      </c>
      <c r="D6" s="444">
        <v>492.8</v>
      </c>
      <c r="E6" s="550">
        <f t="shared" si="0"/>
        <v>0.90520012490586144</v>
      </c>
      <c r="F6" s="551">
        <f>'Statistic Summarys'!C76</f>
        <v>1.2122785811406884</v>
      </c>
      <c r="H6" s="548">
        <v>1.36</v>
      </c>
      <c r="I6" s="549" t="s">
        <v>628</v>
      </c>
      <c r="J6" s="62"/>
      <c r="K6" s="552"/>
      <c r="O6" s="553"/>
    </row>
    <row r="7" spans="1:15" x14ac:dyDescent="0.3">
      <c r="B7" s="57" t="s">
        <v>614</v>
      </c>
      <c r="C7" s="447">
        <v>400.2</v>
      </c>
      <c r="D7" s="448">
        <v>510.6</v>
      </c>
      <c r="E7" s="550">
        <f t="shared" si="0"/>
        <v>1.2758620689655173</v>
      </c>
      <c r="F7" s="551">
        <f>'Statistic Summarys'!C95</f>
        <v>1.6977438552672839</v>
      </c>
      <c r="H7" s="548">
        <v>1.5</v>
      </c>
      <c r="I7" s="549" t="s">
        <v>630</v>
      </c>
      <c r="J7" s="62"/>
      <c r="K7" s="552"/>
      <c r="O7" s="553"/>
    </row>
    <row r="8" spans="1:15" x14ac:dyDescent="0.3">
      <c r="B8" s="57" t="s">
        <v>571</v>
      </c>
      <c r="C8" s="26">
        <v>19.5</v>
      </c>
      <c r="D8" s="26">
        <v>102</v>
      </c>
      <c r="E8" s="550">
        <f t="shared" si="0"/>
        <v>5.2307692307692308</v>
      </c>
      <c r="F8" s="551">
        <f>'Statistic Summarys'!C114</f>
        <v>1.0175839667640527</v>
      </c>
      <c r="H8" s="548">
        <v>0.98</v>
      </c>
      <c r="I8" s="549" t="s">
        <v>628</v>
      </c>
      <c r="J8" s="62"/>
      <c r="K8" s="552"/>
      <c r="O8" s="553"/>
    </row>
    <row r="9" spans="1:15" x14ac:dyDescent="0.3">
      <c r="H9" s="555"/>
      <c r="I9" s="607"/>
      <c r="O9" s="553"/>
    </row>
    <row r="10" spans="1:15" x14ac:dyDescent="0.3">
      <c r="B10" s="469" t="s">
        <v>625</v>
      </c>
      <c r="C10" s="469"/>
      <c r="D10" s="469"/>
      <c r="E10" s="606">
        <f>MEDIAN(E3:E8)</f>
        <v>1.1239467311497651</v>
      </c>
      <c r="F10" s="606">
        <f>MEDIAN(F3:F8)</f>
        <v>1.1149312739523705</v>
      </c>
      <c r="H10" s="555"/>
      <c r="O10" s="553"/>
    </row>
    <row r="11" spans="1:15" x14ac:dyDescent="0.3">
      <c r="H11" s="555"/>
      <c r="O11" s="553"/>
    </row>
    <row r="12" spans="1:15" x14ac:dyDescent="0.3">
      <c r="A12" s="545"/>
      <c r="B12" s="546" t="s">
        <v>62</v>
      </c>
      <c r="C12" s="546"/>
      <c r="D12" s="546"/>
      <c r="E12" s="546" t="s">
        <v>633</v>
      </c>
      <c r="F12" s="546" t="s">
        <v>615</v>
      </c>
      <c r="H12" s="555"/>
      <c r="O12" s="553"/>
    </row>
    <row r="13" spans="1:15" x14ac:dyDescent="0.3">
      <c r="B13" s="62" t="s">
        <v>567</v>
      </c>
      <c r="C13" s="556"/>
      <c r="D13" s="550"/>
      <c r="E13" s="556">
        <v>0.30175000000000002</v>
      </c>
      <c r="F13" s="550">
        <f>F3/(1+(1-0.30175)*E3)</f>
        <v>0.3173055959829586</v>
      </c>
      <c r="H13" s="557" t="s">
        <v>639</v>
      </c>
      <c r="I13" s="58"/>
      <c r="O13" s="553"/>
    </row>
    <row r="14" spans="1:15" x14ac:dyDescent="0.3">
      <c r="B14" s="57" t="s">
        <v>613</v>
      </c>
      <c r="C14" s="556"/>
      <c r="D14" s="550"/>
      <c r="E14" s="556">
        <v>0.30175000000000002</v>
      </c>
      <c r="F14" s="550">
        <f>F4/(1+(1-0.30175)*E4)</f>
        <v>0.79316906558778211</v>
      </c>
      <c r="H14" s="558"/>
      <c r="I14" s="552"/>
      <c r="O14" s="553"/>
    </row>
    <row r="15" spans="1:15" x14ac:dyDescent="0.3">
      <c r="B15" s="57" t="s">
        <v>617</v>
      </c>
      <c r="C15" s="556"/>
      <c r="D15" s="550"/>
      <c r="E15" s="556">
        <v>0.30175000000000002</v>
      </c>
      <c r="F15" s="550">
        <f>F5/(1+(1-0.30175)*E5)</f>
        <v>0.3289737029701324</v>
      </c>
      <c r="H15" s="558"/>
      <c r="I15" s="552"/>
      <c r="O15" s="553"/>
    </row>
    <row r="16" spans="1:15" x14ac:dyDescent="0.3">
      <c r="B16" s="57" t="s">
        <v>569</v>
      </c>
      <c r="C16" s="556"/>
      <c r="D16" s="550"/>
      <c r="E16" s="556">
        <v>0.30175000000000002</v>
      </c>
      <c r="F16" s="550">
        <f t="shared" ref="F16:F18" si="1">F6/(1+(1-0.30175)*E6)</f>
        <v>0.74279227590039987</v>
      </c>
      <c r="H16" s="555"/>
      <c r="O16" s="553"/>
    </row>
    <row r="17" spans="1:15" x14ac:dyDescent="0.3">
      <c r="B17" s="57" t="s">
        <v>614</v>
      </c>
      <c r="C17" s="556"/>
      <c r="D17" s="550"/>
      <c r="E17" s="556">
        <v>0.30175000000000002</v>
      </c>
      <c r="F17" s="550">
        <f t="shared" si="1"/>
        <v>0.89786354220599396</v>
      </c>
      <c r="H17" s="555"/>
      <c r="O17" s="553"/>
    </row>
    <row r="18" spans="1:15" x14ac:dyDescent="0.3">
      <c r="B18" s="57" t="s">
        <v>571</v>
      </c>
      <c r="C18" s="556"/>
      <c r="D18" s="550"/>
      <c r="E18" s="556">
        <v>0.30175000000000002</v>
      </c>
      <c r="F18" s="550">
        <f t="shared" si="1"/>
        <v>0.21872309597944287</v>
      </c>
      <c r="H18" s="559"/>
      <c r="I18" s="58"/>
      <c r="O18" s="553"/>
    </row>
    <row r="19" spans="1:15" x14ac:dyDescent="0.3">
      <c r="D19" s="547"/>
      <c r="H19" s="558"/>
      <c r="I19" s="552"/>
      <c r="O19" s="553"/>
    </row>
    <row r="20" spans="1:15" x14ac:dyDescent="0.3">
      <c r="B20" s="469" t="s">
        <v>624</v>
      </c>
      <c r="C20" s="469"/>
      <c r="D20" s="560"/>
      <c r="E20" s="469"/>
      <c r="F20" s="561">
        <f>MEDIAN(F13:F18)</f>
        <v>0.53588298943526613</v>
      </c>
      <c r="H20" s="558"/>
      <c r="I20" s="552"/>
      <c r="O20" s="553"/>
    </row>
    <row r="21" spans="1:15" x14ac:dyDescent="0.3">
      <c r="H21" s="558"/>
      <c r="I21" s="552"/>
      <c r="O21" s="553"/>
    </row>
    <row r="22" spans="1:15" x14ac:dyDescent="0.3">
      <c r="H22" s="558"/>
      <c r="I22" s="552"/>
      <c r="O22" s="553"/>
    </row>
    <row r="23" spans="1:15" x14ac:dyDescent="0.3">
      <c r="A23" s="545"/>
      <c r="B23" s="562" t="s">
        <v>694</v>
      </c>
      <c r="C23" s="563"/>
      <c r="D23" s="563"/>
      <c r="E23" s="563"/>
      <c r="F23" s="563"/>
      <c r="H23" s="558"/>
      <c r="I23" s="552"/>
      <c r="O23" s="553"/>
    </row>
    <row r="24" spans="1:15" x14ac:dyDescent="0.3">
      <c r="B24" s="57" t="s">
        <v>692</v>
      </c>
      <c r="D24" s="551"/>
      <c r="F24" s="605">
        <f>F10</f>
        <v>1.1149312739523705</v>
      </c>
      <c r="H24" s="735" t="s">
        <v>691</v>
      </c>
      <c r="I24" s="736"/>
      <c r="J24" s="736"/>
      <c r="K24" s="736"/>
      <c r="L24" s="736"/>
      <c r="M24" s="736"/>
      <c r="N24" s="736"/>
      <c r="O24" s="737"/>
    </row>
    <row r="25" spans="1:15" x14ac:dyDescent="0.3">
      <c r="B25" s="564" t="s">
        <v>626</v>
      </c>
      <c r="C25" s="564"/>
      <c r="D25" s="565"/>
      <c r="E25" s="564"/>
      <c r="F25" s="566">
        <f>F20</f>
        <v>0.53588298943526613</v>
      </c>
      <c r="H25" s="735"/>
      <c r="I25" s="736"/>
      <c r="J25" s="736"/>
      <c r="K25" s="736"/>
      <c r="L25" s="736"/>
      <c r="M25" s="736"/>
      <c r="N25" s="736"/>
      <c r="O25" s="737"/>
    </row>
    <row r="26" spans="1:15" x14ac:dyDescent="0.3">
      <c r="B26" s="567" t="s">
        <v>627</v>
      </c>
      <c r="C26" s="567"/>
      <c r="D26" s="568"/>
      <c r="E26" s="567"/>
      <c r="F26" s="569">
        <f>$F$20*(1+(1-0.30175)*$F$24)</f>
        <v>0.95306830507341656</v>
      </c>
      <c r="H26" s="555"/>
      <c r="O26" s="553"/>
    </row>
    <row r="27" spans="1:15" x14ac:dyDescent="0.3">
      <c r="H27" s="555"/>
      <c r="O27" s="553"/>
    </row>
    <row r="28" spans="1:15" x14ac:dyDescent="0.3">
      <c r="H28" s="555"/>
      <c r="O28" s="553"/>
    </row>
    <row r="29" spans="1:15" x14ac:dyDescent="0.3">
      <c r="A29" s="545"/>
      <c r="B29" s="562" t="s">
        <v>623</v>
      </c>
      <c r="C29" s="563"/>
      <c r="D29" s="563"/>
      <c r="E29" s="563"/>
      <c r="F29" s="563"/>
      <c r="H29" s="555"/>
      <c r="O29" s="553"/>
    </row>
    <row r="30" spans="1:15" ht="14.5" x14ac:dyDescent="0.35">
      <c r="B30" s="57" t="s">
        <v>693</v>
      </c>
      <c r="D30" s="551"/>
      <c r="F30">
        <v>3.0129999999999999</v>
      </c>
      <c r="H30" s="555"/>
      <c r="O30" s="553"/>
    </row>
    <row r="31" spans="1:15" x14ac:dyDescent="0.3">
      <c r="B31" s="564" t="s">
        <v>626</v>
      </c>
      <c r="C31" s="564"/>
      <c r="D31" s="565"/>
      <c r="E31" s="564"/>
      <c r="F31" s="565">
        <f>F20</f>
        <v>0.53588298943526613</v>
      </c>
      <c r="H31" s="555"/>
      <c r="O31" s="553"/>
    </row>
    <row r="32" spans="1:15" x14ac:dyDescent="0.3">
      <c r="B32" s="567" t="s">
        <v>627</v>
      </c>
      <c r="C32" s="567"/>
      <c r="D32" s="568"/>
      <c r="E32" s="567"/>
      <c r="F32" s="568">
        <f>$F$20*(1+(1-0.30175)*$F$30)</f>
        <v>1.6632882254206411</v>
      </c>
      <c r="H32" s="570"/>
      <c r="I32" s="567"/>
      <c r="J32" s="567"/>
      <c r="K32" s="567"/>
      <c r="L32" s="567"/>
      <c r="M32" s="567"/>
      <c r="N32" s="567"/>
      <c r="O32" s="571"/>
    </row>
  </sheetData>
  <mergeCells count="1">
    <mergeCell ref="H24:O25"/>
  </mergeCells>
  <hyperlinks>
    <hyperlink ref="I4" r:id="rId1" display="https://finance.yahoo.com/quote/EGKLF/" xr:uid="{091F890A-D66F-4091-9403-25D5C436D489}"/>
    <hyperlink ref="I5" r:id="rId2" display="https://in.investing.com/pro/TGAT%3ASW10N/explorer/beta" xr:uid="{55C03B9D-7C80-44DB-B85E-79FF81FBA6F9}"/>
    <hyperlink ref="I6" r:id="rId3" display="https://finance.yahoo.com/quote/NOEJ.DE/" xr:uid="{28609848-3A6B-472C-9BA1-9745B34FC76F}"/>
    <hyperlink ref="I7" r:id="rId4" display="https://www.gurufocus.com/term/beta/XTER%3ASFQ" xr:uid="{5BDDD0EA-F642-46A3-AC18-EF8F2A30A42B}"/>
    <hyperlink ref="I8" r:id="rId5" display="https://finance.yahoo.com/quote/PGN.DE/" xr:uid="{D75BFFB4-F3F5-4396-96EF-9B604A5FAD3D}"/>
    <hyperlink ref="I3" r:id="rId6" display="https://finance.yahoo.com/quote/PWO.DE/" xr:uid="{EF66CA27-4436-43A5-A8AB-FBC92A1E4536}"/>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87111-7722-4FB7-BB64-2AF421D37ECB}">
  <sheetPr codeName="Sheet16">
    <tabColor theme="2" tint="-0.249977111117893"/>
  </sheetPr>
  <dimension ref="A1"/>
  <sheetViews>
    <sheetView zoomScale="70" zoomScaleNormal="70" workbookViewId="0"/>
  </sheetViews>
  <sheetFormatPr defaultColWidth="8.7265625" defaultRowHeight="14" x14ac:dyDescent="0.3"/>
  <cols>
    <col min="1" max="16384" width="8.7265625" style="420"/>
  </cols>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AFFDD-D7C6-4BDA-A6BD-0B5997569E8B}">
  <sheetPr codeName="Sheet17">
    <tabColor theme="2" tint="-0.249977111117893"/>
  </sheetPr>
  <dimension ref="A2:V41"/>
  <sheetViews>
    <sheetView showGridLines="0" zoomScale="70" zoomScaleNormal="70" workbookViewId="0"/>
  </sheetViews>
  <sheetFormatPr defaultColWidth="8.7265625" defaultRowHeight="15.5" x14ac:dyDescent="0.35"/>
  <cols>
    <col min="1" max="1" width="2.7265625" style="68" customWidth="1"/>
    <col min="2" max="5" width="14.54296875" style="68" customWidth="1"/>
    <col min="6" max="13" width="17.54296875" style="68" customWidth="1"/>
    <col min="14" max="19" width="14.54296875" style="68" customWidth="1"/>
    <col min="20" max="16384" width="8.7265625" style="68"/>
  </cols>
  <sheetData>
    <row r="2" spans="1:19" x14ac:dyDescent="0.35">
      <c r="A2" s="101"/>
      <c r="B2" s="101"/>
      <c r="C2" s="101"/>
      <c r="D2" s="101"/>
      <c r="E2" s="101"/>
      <c r="F2" s="496" t="s">
        <v>77</v>
      </c>
      <c r="G2" s="497"/>
      <c r="H2" s="497"/>
      <c r="I2" s="497"/>
      <c r="J2" s="497"/>
      <c r="K2" s="497"/>
      <c r="L2" s="497"/>
      <c r="M2" s="498"/>
      <c r="N2" s="526"/>
      <c r="O2" s="526"/>
      <c r="P2" s="526"/>
      <c r="Q2" s="526"/>
      <c r="R2" s="526"/>
      <c r="S2" s="526"/>
    </row>
    <row r="3" spans="1:19" x14ac:dyDescent="0.35">
      <c r="A3" s="101"/>
      <c r="B3" s="101" t="s">
        <v>78</v>
      </c>
      <c r="C3" s="101"/>
      <c r="D3" s="101"/>
      <c r="E3" s="485"/>
      <c r="F3" s="378" t="s">
        <v>63</v>
      </c>
      <c r="G3" s="378" t="s">
        <v>64</v>
      </c>
      <c r="H3" s="378" t="s">
        <v>65</v>
      </c>
      <c r="I3" s="378" t="s">
        <v>66</v>
      </c>
      <c r="J3" s="378" t="s">
        <v>67</v>
      </c>
      <c r="K3" s="378" t="s">
        <v>68</v>
      </c>
      <c r="L3" s="378" t="s">
        <v>69</v>
      </c>
      <c r="M3" s="378" t="s">
        <v>140</v>
      </c>
      <c r="N3" s="526"/>
      <c r="O3" s="526"/>
      <c r="P3" s="526"/>
      <c r="Q3" s="526"/>
      <c r="R3" s="526"/>
      <c r="S3" s="526"/>
    </row>
    <row r="4" spans="1:19" s="69" customFormat="1" x14ac:dyDescent="0.35">
      <c r="A4" s="68"/>
      <c r="B4" s="68" t="s">
        <v>296</v>
      </c>
      <c r="C4" s="486"/>
      <c r="D4" s="486"/>
      <c r="E4" s="486"/>
      <c r="F4" s="486"/>
      <c r="G4" s="486"/>
      <c r="M4" s="196"/>
      <c r="N4" s="526"/>
      <c r="O4" s="526"/>
      <c r="P4" s="526"/>
      <c r="Q4" s="526"/>
      <c r="R4" s="526"/>
      <c r="S4" s="526"/>
    </row>
    <row r="5" spans="1:19" x14ac:dyDescent="0.35">
      <c r="B5" s="68" t="s">
        <v>71</v>
      </c>
      <c r="C5" s="486"/>
      <c r="D5" s="486"/>
      <c r="E5" s="486"/>
      <c r="F5" s="152"/>
      <c r="G5" s="152"/>
      <c r="H5" s="543"/>
      <c r="I5" s="543"/>
      <c r="J5" s="543"/>
      <c r="K5" s="473"/>
      <c r="L5" s="528">
        <v>3645540</v>
      </c>
      <c r="M5" s="528">
        <v>3632624</v>
      </c>
      <c r="N5" s="526"/>
      <c r="O5" s="526"/>
      <c r="P5" s="526"/>
      <c r="Q5" s="526"/>
      <c r="R5" s="526"/>
      <c r="S5" s="526"/>
    </row>
    <row r="6" spans="1:19" x14ac:dyDescent="0.35">
      <c r="B6" s="68" t="s">
        <v>297</v>
      </c>
      <c r="C6" s="486"/>
      <c r="D6" s="486"/>
      <c r="E6" s="486"/>
      <c r="F6" s="152">
        <v>609521.48</v>
      </c>
      <c r="G6" s="152">
        <v>1695475.82</v>
      </c>
      <c r="H6" s="152">
        <v>1913283.86</v>
      </c>
      <c r="I6" s="152">
        <v>1803299.1</v>
      </c>
      <c r="J6" s="152">
        <v>2204660.66</v>
      </c>
      <c r="K6" s="152">
        <v>2345378.61</v>
      </c>
      <c r="L6" s="152"/>
      <c r="M6" s="152"/>
      <c r="N6" s="526"/>
      <c r="O6" s="526"/>
      <c r="P6" s="526"/>
      <c r="Q6" s="526"/>
      <c r="R6" s="526"/>
      <c r="S6" s="526"/>
    </row>
    <row r="7" spans="1:19" x14ac:dyDescent="0.35">
      <c r="B7" s="68" t="s">
        <v>143</v>
      </c>
      <c r="C7" s="486"/>
      <c r="D7" s="486"/>
      <c r="E7" s="486"/>
      <c r="F7" s="152">
        <v>3578706.72</v>
      </c>
      <c r="G7" s="152">
        <v>2406786.54</v>
      </c>
      <c r="H7" s="152">
        <v>1228777.99</v>
      </c>
      <c r="I7" s="152">
        <v>50769.440000000002</v>
      </c>
      <c r="J7" s="152">
        <v>262519.37</v>
      </c>
      <c r="K7" s="152">
        <v>217751.42</v>
      </c>
      <c r="L7" s="152"/>
      <c r="M7" s="152"/>
      <c r="N7" s="526"/>
      <c r="O7" s="526"/>
      <c r="P7" s="526"/>
      <c r="Q7" s="526"/>
      <c r="R7" s="526"/>
      <c r="S7" s="526"/>
    </row>
    <row r="8" spans="1:19" x14ac:dyDescent="0.35">
      <c r="B8" s="68" t="s">
        <v>298</v>
      </c>
      <c r="C8" s="486"/>
      <c r="D8" s="486"/>
      <c r="E8" s="486"/>
      <c r="F8" s="152">
        <v>1099320.24</v>
      </c>
      <c r="G8" s="152">
        <v>0</v>
      </c>
      <c r="H8" s="152">
        <v>0</v>
      </c>
      <c r="I8" s="152">
        <v>425329.01</v>
      </c>
      <c r="J8" s="152">
        <v>249702.62</v>
      </c>
      <c r="K8" s="152">
        <v>380442.2</v>
      </c>
      <c r="L8" s="152"/>
      <c r="M8" s="152"/>
      <c r="N8" s="526"/>
      <c r="O8" s="526"/>
      <c r="P8" s="526"/>
      <c r="Q8" s="526"/>
      <c r="R8" s="526"/>
      <c r="S8" s="526"/>
    </row>
    <row r="9" spans="1:19" x14ac:dyDescent="0.35">
      <c r="B9" s="68" t="s">
        <v>72</v>
      </c>
      <c r="C9" s="486"/>
      <c r="D9" s="486"/>
      <c r="E9" s="486"/>
      <c r="F9" s="152"/>
      <c r="G9" s="152"/>
      <c r="H9" s="152"/>
      <c r="I9" s="152"/>
      <c r="J9" s="152"/>
      <c r="K9" s="152"/>
      <c r="L9" s="152"/>
      <c r="M9" s="152"/>
      <c r="N9" s="526"/>
      <c r="O9" s="526"/>
      <c r="P9" s="526"/>
      <c r="Q9" s="526"/>
      <c r="R9" s="526"/>
      <c r="S9" s="526"/>
    </row>
    <row r="10" spans="1:19" x14ac:dyDescent="0.35">
      <c r="B10" s="68" t="s">
        <v>299</v>
      </c>
      <c r="C10" s="486"/>
      <c r="D10" s="486"/>
      <c r="E10" s="486"/>
      <c r="F10" s="152">
        <v>22274463.190000001</v>
      </c>
      <c r="G10" s="152">
        <v>22249428.460000001</v>
      </c>
      <c r="H10" s="152">
        <v>21356377.460000001</v>
      </c>
      <c r="I10" s="152">
        <v>20634895.140000001</v>
      </c>
      <c r="J10" s="152">
        <v>24011947.34</v>
      </c>
      <c r="K10" s="152">
        <v>24462339.41</v>
      </c>
      <c r="L10" s="528">
        <v>177934538</v>
      </c>
      <c r="M10" s="528">
        <v>182239443</v>
      </c>
      <c r="N10" s="526"/>
      <c r="O10" s="526"/>
      <c r="P10" s="526"/>
      <c r="Q10" s="526"/>
      <c r="R10" s="526"/>
      <c r="S10" s="526"/>
    </row>
    <row r="11" spans="1:19" x14ac:dyDescent="0.35">
      <c r="B11" s="68" t="s">
        <v>300</v>
      </c>
      <c r="C11" s="486"/>
      <c r="D11" s="486"/>
      <c r="E11" s="486"/>
      <c r="F11" s="152">
        <v>110242627.34</v>
      </c>
      <c r="G11" s="152">
        <v>121100633.12</v>
      </c>
      <c r="H11" s="152">
        <v>133378868.2</v>
      </c>
      <c r="I11" s="152">
        <v>135325143.28</v>
      </c>
      <c r="J11" s="152">
        <v>154727040.91999999</v>
      </c>
      <c r="K11" s="152">
        <v>153943578.65000001</v>
      </c>
      <c r="L11" s="528"/>
      <c r="M11" s="472"/>
      <c r="N11" s="526"/>
      <c r="O11" s="526"/>
      <c r="P11" s="526"/>
      <c r="Q11" s="526"/>
      <c r="R11" s="526"/>
      <c r="S11" s="526"/>
    </row>
    <row r="12" spans="1:19" x14ac:dyDescent="0.35">
      <c r="B12" s="68" t="s">
        <v>301</v>
      </c>
      <c r="C12" s="486"/>
      <c r="D12" s="486"/>
      <c r="E12" s="486"/>
      <c r="F12" s="152">
        <v>4405736.0999999996</v>
      </c>
      <c r="G12" s="152">
        <v>4896516.74</v>
      </c>
      <c r="H12" s="152">
        <v>5409066.6900000004</v>
      </c>
      <c r="I12" s="152">
        <v>4973262.9800000004</v>
      </c>
      <c r="J12" s="152">
        <v>6760226.0199999996</v>
      </c>
      <c r="K12" s="152">
        <v>7143232.3099999996</v>
      </c>
      <c r="L12" s="472"/>
      <c r="M12" s="472"/>
      <c r="N12" s="526"/>
      <c r="O12" s="526"/>
      <c r="P12" s="526"/>
      <c r="Q12" s="526"/>
      <c r="R12" s="526"/>
      <c r="S12" s="526"/>
    </row>
    <row r="13" spans="1:19" x14ac:dyDescent="0.35">
      <c r="B13" s="68" t="s">
        <v>302</v>
      </c>
      <c r="C13" s="486"/>
      <c r="D13" s="486"/>
      <c r="E13" s="486"/>
      <c r="F13" s="152">
        <v>21809038.129999999</v>
      </c>
      <c r="G13" s="152">
        <v>24661186.809999999</v>
      </c>
      <c r="H13" s="152">
        <v>20529258.16</v>
      </c>
      <c r="I13" s="152">
        <v>25380926.120000001</v>
      </c>
      <c r="J13" s="152">
        <v>18627094.84</v>
      </c>
      <c r="K13" s="152">
        <v>14761729.960000001</v>
      </c>
      <c r="L13" s="472"/>
      <c r="M13" s="472"/>
      <c r="N13" s="526"/>
      <c r="O13" s="526"/>
      <c r="P13" s="526"/>
      <c r="Q13" s="526"/>
      <c r="R13" s="526"/>
      <c r="S13" s="526"/>
    </row>
    <row r="14" spans="1:19" x14ac:dyDescent="0.35">
      <c r="B14" s="68" t="s">
        <v>73</v>
      </c>
      <c r="C14" s="486"/>
      <c r="D14" s="486"/>
      <c r="E14" s="486"/>
      <c r="F14" s="152"/>
      <c r="G14" s="152"/>
      <c r="H14" s="152"/>
      <c r="I14" s="152"/>
      <c r="J14" s="152"/>
      <c r="K14" s="152"/>
      <c r="L14" s="472"/>
      <c r="M14" s="472"/>
      <c r="N14" s="526"/>
      <c r="O14" s="526"/>
      <c r="P14" s="526"/>
      <c r="Q14" s="526"/>
      <c r="R14" s="526"/>
      <c r="S14" s="526"/>
    </row>
    <row r="15" spans="1:19" x14ac:dyDescent="0.35">
      <c r="B15" s="68" t="s">
        <v>144</v>
      </c>
      <c r="C15" s="486"/>
      <c r="D15" s="486"/>
      <c r="E15" s="486"/>
      <c r="F15" s="152">
        <v>10150</v>
      </c>
      <c r="G15" s="152">
        <v>10150</v>
      </c>
      <c r="H15" s="152">
        <v>10150</v>
      </c>
      <c r="I15" s="152">
        <v>10150</v>
      </c>
      <c r="J15" s="152">
        <v>10150</v>
      </c>
      <c r="K15" s="152">
        <v>10150</v>
      </c>
      <c r="L15" s="472"/>
      <c r="M15" s="472"/>
      <c r="N15" s="526"/>
      <c r="O15" s="526"/>
      <c r="P15" s="526"/>
      <c r="Q15" s="526"/>
      <c r="R15" s="526"/>
      <c r="S15" s="526"/>
    </row>
    <row r="16" spans="1:19" x14ac:dyDescent="0.35">
      <c r="B16" s="68" t="s">
        <v>303</v>
      </c>
      <c r="C16" s="486"/>
      <c r="D16" s="486"/>
      <c r="E16" s="486"/>
      <c r="F16" s="152">
        <v>153387</v>
      </c>
      <c r="G16" s="152">
        <v>153387</v>
      </c>
      <c r="H16" s="152">
        <v>153387</v>
      </c>
      <c r="I16" s="152">
        <v>153387</v>
      </c>
      <c r="J16" s="152">
        <v>0</v>
      </c>
      <c r="K16" s="152">
        <v>0</v>
      </c>
      <c r="L16" s="472"/>
      <c r="M16" s="472"/>
      <c r="N16" s="526"/>
      <c r="O16" s="526"/>
      <c r="P16" s="526"/>
      <c r="Q16" s="526"/>
      <c r="R16" s="526"/>
      <c r="S16" s="526"/>
    </row>
    <row r="17" spans="1:19" x14ac:dyDescent="0.35">
      <c r="B17" s="68" t="s">
        <v>74</v>
      </c>
      <c r="C17" s="486"/>
      <c r="D17" s="486"/>
      <c r="E17" s="486"/>
      <c r="F17" s="152"/>
      <c r="G17" s="152"/>
      <c r="H17" s="152"/>
      <c r="I17" s="152"/>
      <c r="J17" s="152"/>
      <c r="K17" s="152"/>
      <c r="L17" s="472"/>
      <c r="M17" s="472"/>
      <c r="N17" s="526"/>
      <c r="O17" s="526"/>
      <c r="P17" s="526"/>
      <c r="Q17" s="526"/>
      <c r="R17" s="526"/>
      <c r="S17" s="526"/>
    </row>
    <row r="18" spans="1:19" x14ac:dyDescent="0.35">
      <c r="B18" s="68" t="s">
        <v>75</v>
      </c>
      <c r="C18" s="486"/>
      <c r="D18" s="486"/>
      <c r="E18" s="486"/>
      <c r="F18" s="152"/>
      <c r="G18" s="152"/>
      <c r="H18" s="152"/>
      <c r="I18" s="152"/>
      <c r="J18" s="152"/>
      <c r="K18" s="152"/>
      <c r="L18" s="528">
        <v>39195534</v>
      </c>
      <c r="M18" s="528">
        <v>43544392</v>
      </c>
      <c r="N18" s="526"/>
      <c r="O18" s="526"/>
      <c r="P18" s="526"/>
      <c r="Q18" s="526"/>
      <c r="R18" s="526"/>
      <c r="S18" s="526"/>
    </row>
    <row r="19" spans="1:19" x14ac:dyDescent="0.35">
      <c r="B19" s="68" t="s">
        <v>304</v>
      </c>
      <c r="C19" s="486"/>
      <c r="D19" s="486"/>
      <c r="E19" s="486"/>
      <c r="F19" s="152">
        <v>15734873.529999999</v>
      </c>
      <c r="G19" s="152">
        <v>16503359.710000001</v>
      </c>
      <c r="H19" s="152">
        <v>16614022.43</v>
      </c>
      <c r="I19" s="152">
        <v>18494928.09</v>
      </c>
      <c r="J19" s="152">
        <v>19154321.949999999</v>
      </c>
      <c r="K19" s="152">
        <v>22763151.539999999</v>
      </c>
      <c r="L19" s="472"/>
      <c r="M19" s="528"/>
      <c r="N19" s="526"/>
      <c r="O19" s="526"/>
      <c r="P19" s="526"/>
      <c r="Q19" s="526"/>
      <c r="R19" s="526"/>
      <c r="S19" s="526"/>
    </row>
    <row r="20" spans="1:19" x14ac:dyDescent="0.35">
      <c r="B20" s="68" t="s">
        <v>305</v>
      </c>
      <c r="C20" s="486"/>
      <c r="D20" s="486"/>
      <c r="E20" s="486"/>
      <c r="F20" s="152">
        <v>1035934.63</v>
      </c>
      <c r="G20" s="152">
        <v>5928247.4400000004</v>
      </c>
      <c r="H20" s="152">
        <v>3006610.08</v>
      </c>
      <c r="I20" s="152">
        <v>3337146.57</v>
      </c>
      <c r="J20" s="152">
        <v>4016884.95</v>
      </c>
      <c r="K20" s="152">
        <v>6146196.6900000004</v>
      </c>
      <c r="L20" s="528"/>
      <c r="M20" s="472"/>
      <c r="N20" s="526"/>
      <c r="O20" s="526"/>
      <c r="P20" s="526"/>
      <c r="Q20" s="526"/>
      <c r="R20" s="526"/>
      <c r="S20" s="526"/>
    </row>
    <row r="21" spans="1:19" x14ac:dyDescent="0.35">
      <c r="B21" s="68" t="s">
        <v>306</v>
      </c>
      <c r="C21" s="486"/>
      <c r="D21" s="486"/>
      <c r="E21" s="486"/>
      <c r="F21" s="152">
        <v>6886238.0599999996</v>
      </c>
      <c r="G21" s="152">
        <v>5857812.9699999997</v>
      </c>
      <c r="H21" s="152">
        <v>4739030.32</v>
      </c>
      <c r="I21" s="152">
        <v>5424129.5199999996</v>
      </c>
      <c r="J21" s="152">
        <v>5791130.4400000004</v>
      </c>
      <c r="K21" s="152">
        <v>6200089.4500000002</v>
      </c>
      <c r="L21" s="472"/>
      <c r="M21" s="472"/>
      <c r="N21" s="526"/>
      <c r="O21" s="526"/>
      <c r="P21" s="526"/>
      <c r="Q21" s="526"/>
      <c r="R21" s="526"/>
      <c r="S21" s="526"/>
    </row>
    <row r="22" spans="1:19" x14ac:dyDescent="0.35">
      <c r="B22" s="68" t="s">
        <v>307</v>
      </c>
      <c r="C22" s="486"/>
      <c r="D22" s="486"/>
      <c r="E22" s="486"/>
      <c r="F22" s="152">
        <v>291258.03999999998</v>
      </c>
      <c r="G22" s="152">
        <v>0</v>
      </c>
      <c r="H22" s="152">
        <v>0</v>
      </c>
      <c r="I22" s="152">
        <v>10496.22</v>
      </c>
      <c r="J22" s="152">
        <v>385220.36</v>
      </c>
      <c r="K22" s="152">
        <v>662259.01</v>
      </c>
      <c r="L22" s="472"/>
      <c r="M22" s="472"/>
    </row>
    <row r="23" spans="1:19" x14ac:dyDescent="0.35">
      <c r="B23" s="68" t="s">
        <v>308</v>
      </c>
      <c r="C23" s="486"/>
      <c r="D23" s="486"/>
      <c r="E23" s="486"/>
      <c r="F23" s="152"/>
      <c r="G23" s="152"/>
      <c r="H23" s="152"/>
      <c r="I23" s="152"/>
      <c r="J23" s="152"/>
      <c r="K23" s="152"/>
      <c r="L23" s="472"/>
      <c r="M23" s="472"/>
    </row>
    <row r="24" spans="1:19" x14ac:dyDescent="0.35">
      <c r="B24" s="68" t="s">
        <v>309</v>
      </c>
      <c r="C24" s="486"/>
      <c r="D24" s="486"/>
      <c r="E24" s="486"/>
      <c r="F24" s="152">
        <v>12109687.369999999</v>
      </c>
      <c r="G24" s="152">
        <v>13555788.25</v>
      </c>
      <c r="H24" s="152">
        <v>10020837.99</v>
      </c>
      <c r="I24" s="152">
        <v>27947069.640000001</v>
      </c>
      <c r="J24" s="152">
        <v>27343861.43</v>
      </c>
      <c r="K24" s="152">
        <v>21733368.649999999</v>
      </c>
      <c r="L24" s="472"/>
      <c r="M24" s="472"/>
      <c r="N24" s="190"/>
      <c r="O24" s="190"/>
      <c r="P24" s="190"/>
      <c r="Q24" s="190"/>
      <c r="R24" s="190"/>
      <c r="S24" s="190"/>
    </row>
    <row r="25" spans="1:19" x14ac:dyDescent="0.35">
      <c r="B25" s="68" t="s">
        <v>310</v>
      </c>
      <c r="C25" s="486"/>
      <c r="D25" s="486"/>
      <c r="E25" s="486"/>
      <c r="F25" s="152">
        <v>301087.78000000003</v>
      </c>
      <c r="G25" s="152">
        <v>576500</v>
      </c>
      <c r="H25" s="152">
        <v>722088.21</v>
      </c>
      <c r="I25" s="152">
        <v>934475.83</v>
      </c>
      <c r="J25" s="152">
        <v>1082506.74</v>
      </c>
      <c r="K25" s="152">
        <v>1086825.71</v>
      </c>
      <c r="L25" s="472"/>
      <c r="M25" s="472"/>
    </row>
    <row r="26" spans="1:19" x14ac:dyDescent="0.35">
      <c r="B26" s="68" t="s">
        <v>311</v>
      </c>
      <c r="C26" s="486"/>
      <c r="D26" s="486"/>
      <c r="E26" s="486"/>
      <c r="F26" s="152">
        <v>14261922.539999999</v>
      </c>
      <c r="G26" s="152">
        <v>13464480.75</v>
      </c>
      <c r="H26" s="152">
        <v>9898153.1099999994</v>
      </c>
      <c r="I26" s="152">
        <v>10359961.939999999</v>
      </c>
      <c r="J26" s="152">
        <v>11404800.630000001</v>
      </c>
      <c r="K26" s="152">
        <v>16422002.5</v>
      </c>
      <c r="L26" s="528">
        <v>14104555</v>
      </c>
      <c r="M26" s="528">
        <v>1940602</v>
      </c>
    </row>
    <row r="27" spans="1:19" x14ac:dyDescent="0.35">
      <c r="B27" s="68" t="s">
        <v>312</v>
      </c>
      <c r="C27" s="486"/>
      <c r="D27" s="486"/>
      <c r="E27" s="486"/>
      <c r="F27" s="152">
        <v>12925404.1</v>
      </c>
      <c r="G27" s="152">
        <v>13563401.42</v>
      </c>
      <c r="H27" s="152">
        <v>16556316.869999999</v>
      </c>
      <c r="I27" s="152">
        <v>10122819.52</v>
      </c>
      <c r="J27" s="152">
        <v>10638019.630000001</v>
      </c>
      <c r="K27" s="152">
        <v>10354327.539999999</v>
      </c>
      <c r="L27" s="528"/>
      <c r="M27" s="528"/>
    </row>
    <row r="28" spans="1:19" x14ac:dyDescent="0.35">
      <c r="B28" s="68" t="s">
        <v>313</v>
      </c>
      <c r="C28" s="486"/>
      <c r="D28" s="486"/>
      <c r="E28" s="486"/>
      <c r="F28" s="152">
        <v>2075587.65</v>
      </c>
      <c r="G28" s="152">
        <v>1495802.81</v>
      </c>
      <c r="H28" s="152">
        <v>1296835.3999999999</v>
      </c>
      <c r="I28" s="152">
        <v>2574422.0499999998</v>
      </c>
      <c r="J28" s="152">
        <v>4179543.41</v>
      </c>
      <c r="K28" s="152">
        <v>2833952.74</v>
      </c>
      <c r="L28" s="472"/>
      <c r="M28" s="472"/>
    </row>
    <row r="29" spans="1:19" x14ac:dyDescent="0.35">
      <c r="B29" s="68" t="s">
        <v>314</v>
      </c>
      <c r="C29" s="486"/>
      <c r="D29" s="486"/>
      <c r="E29" s="486"/>
      <c r="F29" s="152">
        <v>118220.6</v>
      </c>
      <c r="G29" s="152">
        <v>110957</v>
      </c>
      <c r="H29" s="152">
        <v>138917.72</v>
      </c>
      <c r="I29" s="152">
        <v>102603.03</v>
      </c>
      <c r="J29" s="152">
        <v>135097.81</v>
      </c>
      <c r="K29" s="152">
        <v>153682.54</v>
      </c>
      <c r="L29" s="528">
        <v>153683</v>
      </c>
      <c r="M29" s="528">
        <v>132984</v>
      </c>
    </row>
    <row r="30" spans="1:19" x14ac:dyDescent="0.35">
      <c r="A30" s="67"/>
      <c r="B30" s="139" t="s">
        <v>315</v>
      </c>
      <c r="C30" s="475"/>
      <c r="D30" s="475"/>
      <c r="E30" s="475"/>
      <c r="F30" s="156">
        <v>229923164.5</v>
      </c>
      <c r="G30" s="156">
        <v>248229914.84</v>
      </c>
      <c r="H30" s="156">
        <v>246971981.49000001</v>
      </c>
      <c r="I30" s="156">
        <v>268065214.47999999</v>
      </c>
      <c r="J30" s="156">
        <v>290984729.19</v>
      </c>
      <c r="K30" s="156">
        <v>291620458.93000001</v>
      </c>
      <c r="L30" s="544">
        <v>286476916</v>
      </c>
      <c r="M30" s="544">
        <v>282820953</v>
      </c>
    </row>
    <row r="32" spans="1:19" x14ac:dyDescent="0.35">
      <c r="F32" s="130"/>
    </row>
    <row r="33" spans="3:22" x14ac:dyDescent="0.35">
      <c r="V33" s="57"/>
    </row>
    <row r="41" spans="3:22" x14ac:dyDescent="0.35">
      <c r="C41" s="57"/>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5CDCD-DFDA-4428-8F3E-6B5A4094E606}">
  <sheetPr codeName="Sheet18">
    <tabColor theme="2" tint="-0.249977111117893"/>
  </sheetPr>
  <dimension ref="A2:V41"/>
  <sheetViews>
    <sheetView showGridLines="0" zoomScale="70" zoomScaleNormal="70" workbookViewId="0"/>
  </sheetViews>
  <sheetFormatPr defaultColWidth="8.7265625" defaultRowHeight="15.5" x14ac:dyDescent="0.35"/>
  <cols>
    <col min="1" max="1" width="2.7265625" style="68" customWidth="1"/>
    <col min="2" max="5" width="14.54296875" style="68" customWidth="1"/>
    <col min="6" max="13" width="17.54296875" style="68" customWidth="1"/>
    <col min="14" max="19" width="14.54296875" style="68" customWidth="1"/>
    <col min="20" max="16384" width="8.7265625" style="68"/>
  </cols>
  <sheetData>
    <row r="2" spans="1:20" x14ac:dyDescent="0.35">
      <c r="A2" s="101"/>
      <c r="B2" s="101"/>
      <c r="C2" s="101"/>
      <c r="D2" s="101"/>
      <c r="E2" s="101"/>
      <c r="F2" s="496" t="s">
        <v>77</v>
      </c>
      <c r="G2" s="497"/>
      <c r="H2" s="497"/>
      <c r="I2" s="497"/>
      <c r="J2" s="497"/>
      <c r="K2" s="497"/>
      <c r="L2" s="497"/>
      <c r="M2" s="498"/>
      <c r="N2" s="526"/>
      <c r="O2" s="526"/>
      <c r="P2" s="526"/>
      <c r="Q2" s="526"/>
      <c r="R2" s="526"/>
      <c r="S2" s="526"/>
      <c r="T2" s="526"/>
    </row>
    <row r="3" spans="1:20" x14ac:dyDescent="0.35">
      <c r="A3" s="101"/>
      <c r="B3" s="101" t="s">
        <v>80</v>
      </c>
      <c r="C3" s="101"/>
      <c r="D3" s="101"/>
      <c r="E3" s="485"/>
      <c r="F3" s="378" t="s">
        <v>63</v>
      </c>
      <c r="G3" s="378" t="s">
        <v>64</v>
      </c>
      <c r="H3" s="378" t="s">
        <v>65</v>
      </c>
      <c r="I3" s="378" t="s">
        <v>66</v>
      </c>
      <c r="J3" s="378" t="s">
        <v>67</v>
      </c>
      <c r="K3" s="378" t="s">
        <v>68</v>
      </c>
      <c r="L3" s="378" t="s">
        <v>69</v>
      </c>
      <c r="M3" s="378" t="s">
        <v>140</v>
      </c>
      <c r="N3" s="526"/>
      <c r="O3" s="526"/>
      <c r="P3" s="526"/>
      <c r="Q3" s="526"/>
      <c r="R3" s="526"/>
      <c r="S3" s="526"/>
      <c r="T3" s="526"/>
    </row>
    <row r="4" spans="1:20" x14ac:dyDescent="0.35">
      <c r="B4" s="68" t="s">
        <v>81</v>
      </c>
      <c r="C4" s="527"/>
      <c r="D4" s="527"/>
      <c r="E4" s="527"/>
      <c r="F4" s="152"/>
      <c r="G4" s="152"/>
      <c r="H4" s="471"/>
      <c r="I4" s="471"/>
      <c r="J4" s="471"/>
      <c r="K4" s="471"/>
      <c r="L4" s="472"/>
      <c r="M4" s="472"/>
      <c r="N4" s="526"/>
      <c r="O4" s="526"/>
      <c r="P4" s="526"/>
      <c r="Q4" s="526"/>
      <c r="R4" s="526"/>
      <c r="S4" s="526"/>
    </row>
    <row r="5" spans="1:20" x14ac:dyDescent="0.35">
      <c r="B5" s="68" t="s">
        <v>340</v>
      </c>
      <c r="C5" s="527"/>
      <c r="D5" s="527"/>
      <c r="E5" s="527"/>
      <c r="F5" s="152">
        <v>5561735</v>
      </c>
      <c r="G5" s="152">
        <v>5561735</v>
      </c>
      <c r="H5" s="152">
        <v>5561735</v>
      </c>
      <c r="I5" s="152">
        <v>5561735</v>
      </c>
      <c r="J5" s="152">
        <v>5561735</v>
      </c>
      <c r="K5" s="152">
        <v>5561735</v>
      </c>
      <c r="L5" s="148">
        <v>5186735</v>
      </c>
      <c r="M5" s="148">
        <v>5186735</v>
      </c>
      <c r="N5" s="526"/>
      <c r="O5" s="526"/>
      <c r="P5" s="526"/>
      <c r="Q5" s="526"/>
      <c r="R5" s="526"/>
      <c r="S5" s="526"/>
    </row>
    <row r="6" spans="1:20" x14ac:dyDescent="0.35">
      <c r="B6" s="68" t="s">
        <v>341</v>
      </c>
      <c r="C6" s="527"/>
      <c r="D6" s="527"/>
      <c r="E6" s="527"/>
      <c r="F6" s="152">
        <v>-375000</v>
      </c>
      <c r="G6" s="152">
        <v>-375000</v>
      </c>
      <c r="H6" s="152">
        <v>-375000</v>
      </c>
      <c r="I6" s="152">
        <v>-375000</v>
      </c>
      <c r="J6" s="152">
        <v>-375000</v>
      </c>
      <c r="K6" s="152">
        <v>-375000</v>
      </c>
      <c r="L6" s="369"/>
      <c r="M6" s="369"/>
      <c r="N6" s="526"/>
      <c r="O6" s="526"/>
      <c r="P6" s="526"/>
      <c r="Q6" s="526"/>
      <c r="R6" s="526"/>
      <c r="S6" s="526"/>
    </row>
    <row r="7" spans="1:20" x14ac:dyDescent="0.35">
      <c r="B7" s="68" t="s">
        <v>342</v>
      </c>
      <c r="C7" s="527"/>
      <c r="D7" s="527"/>
      <c r="E7" s="527"/>
      <c r="F7" s="152">
        <v>5186735</v>
      </c>
      <c r="G7" s="152">
        <v>5186735</v>
      </c>
      <c r="H7" s="152">
        <v>5186735</v>
      </c>
      <c r="I7" s="152">
        <v>5186735</v>
      </c>
      <c r="J7" s="152">
        <v>5186735</v>
      </c>
      <c r="K7" s="152">
        <v>5186735</v>
      </c>
      <c r="L7" s="369"/>
      <c r="M7" s="369"/>
      <c r="N7" s="526"/>
      <c r="O7" s="526"/>
      <c r="P7" s="526"/>
      <c r="Q7" s="526"/>
      <c r="R7" s="526"/>
      <c r="S7" s="526"/>
    </row>
    <row r="8" spans="1:20" x14ac:dyDescent="0.35">
      <c r="B8" s="68" t="s">
        <v>343</v>
      </c>
      <c r="C8" s="527"/>
      <c r="D8" s="527"/>
      <c r="E8" s="527"/>
      <c r="F8" s="152">
        <v>0</v>
      </c>
      <c r="G8" s="152">
        <v>0</v>
      </c>
      <c r="H8" s="152">
        <v>0</v>
      </c>
      <c r="I8" s="152">
        <v>0</v>
      </c>
      <c r="J8" s="152">
        <v>17000000</v>
      </c>
      <c r="K8" s="152">
        <v>27000000</v>
      </c>
      <c r="L8" s="148"/>
      <c r="M8" s="148"/>
      <c r="N8" s="526"/>
      <c r="O8" s="526"/>
      <c r="P8" s="526"/>
      <c r="Q8" s="526"/>
      <c r="R8" s="526"/>
      <c r="S8" s="526"/>
    </row>
    <row r="9" spans="1:20" x14ac:dyDescent="0.35">
      <c r="B9" s="68" t="s">
        <v>344</v>
      </c>
      <c r="C9" s="527"/>
      <c r="D9" s="527"/>
      <c r="E9" s="527"/>
      <c r="F9" s="152">
        <v>22247576.399999999</v>
      </c>
      <c r="G9" s="152">
        <v>22247576.399999999</v>
      </c>
      <c r="H9" s="152">
        <v>22247576.399999999</v>
      </c>
      <c r="I9" s="152">
        <v>22247576.399999999</v>
      </c>
      <c r="J9" s="152">
        <v>22247576.399999999</v>
      </c>
      <c r="K9" s="152">
        <v>22247576.399999999</v>
      </c>
      <c r="L9" s="148">
        <v>22247576</v>
      </c>
      <c r="M9" s="148">
        <v>22247576</v>
      </c>
      <c r="N9" s="526"/>
      <c r="O9" s="526"/>
      <c r="P9" s="526"/>
      <c r="Q9" s="526"/>
      <c r="R9" s="526"/>
      <c r="S9" s="526"/>
    </row>
    <row r="10" spans="1:20" x14ac:dyDescent="0.35">
      <c r="B10" s="68" t="s">
        <v>345</v>
      </c>
      <c r="C10" s="527"/>
      <c r="D10" s="527"/>
      <c r="E10" s="527"/>
      <c r="F10" s="152">
        <v>605779.43000000005</v>
      </c>
      <c r="G10" s="152">
        <v>-689898.59</v>
      </c>
      <c r="H10" s="152">
        <v>-628351.53</v>
      </c>
      <c r="I10" s="152">
        <v>-319137.23</v>
      </c>
      <c r="J10" s="152">
        <v>-1475436.21</v>
      </c>
      <c r="K10" s="152">
        <v>3269495.17</v>
      </c>
      <c r="L10" s="369"/>
      <c r="M10" s="369"/>
      <c r="N10" s="526"/>
      <c r="O10" s="526"/>
      <c r="P10" s="526"/>
      <c r="Q10" s="526"/>
      <c r="R10" s="526"/>
      <c r="S10" s="526"/>
    </row>
    <row r="11" spans="1:20" x14ac:dyDescent="0.35">
      <c r="B11" s="68" t="s">
        <v>346</v>
      </c>
      <c r="C11" s="527"/>
      <c r="D11" s="527"/>
      <c r="E11" s="527"/>
      <c r="F11" s="152">
        <v>7822081.46</v>
      </c>
      <c r="G11" s="152">
        <v>3559902.53</v>
      </c>
      <c r="H11" s="152">
        <v>3902402.09</v>
      </c>
      <c r="I11" s="152">
        <v>6062468.7000000002</v>
      </c>
      <c r="J11" s="152">
        <v>-10924501.65</v>
      </c>
      <c r="K11" s="152">
        <v>-19842040.550000001</v>
      </c>
      <c r="L11" s="148"/>
      <c r="M11" s="148"/>
      <c r="N11" s="526"/>
      <c r="O11" s="526"/>
      <c r="P11" s="526"/>
      <c r="Q11" s="526"/>
      <c r="R11" s="526"/>
      <c r="S11" s="526"/>
    </row>
    <row r="12" spans="1:20" x14ac:dyDescent="0.35">
      <c r="B12" s="68" t="s">
        <v>347</v>
      </c>
      <c r="C12" s="527"/>
      <c r="D12" s="527"/>
      <c r="E12" s="527"/>
      <c r="F12" s="152">
        <v>1255901.72</v>
      </c>
      <c r="G12" s="152">
        <v>1352847.86</v>
      </c>
      <c r="H12" s="152">
        <v>1199222.1599999999</v>
      </c>
      <c r="I12" s="152">
        <v>1384735.53</v>
      </c>
      <c r="J12" s="152">
        <v>3478430.2</v>
      </c>
      <c r="K12" s="152">
        <v>3069899.76</v>
      </c>
      <c r="L12" s="148">
        <v>1780125</v>
      </c>
      <c r="M12" s="148">
        <v>1780125</v>
      </c>
      <c r="N12" s="526"/>
      <c r="O12" s="526"/>
      <c r="P12" s="526"/>
      <c r="Q12" s="526"/>
      <c r="R12" s="526"/>
      <c r="S12" s="526"/>
    </row>
    <row r="13" spans="1:20" x14ac:dyDescent="0.35">
      <c r="B13" s="68" t="s">
        <v>348</v>
      </c>
      <c r="F13" s="539">
        <v>7326278.0300000003</v>
      </c>
      <c r="G13" s="539">
        <v>6152068.9199999999</v>
      </c>
      <c r="H13" s="539">
        <v>8154079.2800000003</v>
      </c>
      <c r="I13" s="539">
        <v>7403775.6299999999</v>
      </c>
      <c r="J13" s="539">
        <v>8061451.3799999999</v>
      </c>
      <c r="K13" s="539">
        <v>6851153.8899999997</v>
      </c>
      <c r="L13" s="148">
        <v>5800139</v>
      </c>
      <c r="M13" s="148">
        <v>5426648</v>
      </c>
      <c r="N13" s="526"/>
      <c r="O13" s="526"/>
      <c r="P13" s="526"/>
      <c r="Q13" s="526"/>
      <c r="R13" s="526"/>
      <c r="S13" s="526"/>
    </row>
    <row r="14" spans="1:20" x14ac:dyDescent="0.35">
      <c r="B14" s="68" t="s">
        <v>153</v>
      </c>
      <c r="C14" s="527"/>
      <c r="D14" s="527"/>
      <c r="E14" s="527"/>
      <c r="F14" s="152"/>
      <c r="G14" s="152"/>
      <c r="H14" s="152"/>
      <c r="I14" s="152"/>
      <c r="J14" s="152"/>
      <c r="K14" s="152"/>
      <c r="L14" s="369"/>
      <c r="M14" s="369"/>
      <c r="N14" s="526"/>
      <c r="O14" s="526"/>
      <c r="P14" s="526"/>
      <c r="Q14" s="526"/>
      <c r="R14" s="526"/>
      <c r="S14" s="526"/>
    </row>
    <row r="15" spans="1:20" x14ac:dyDescent="0.35">
      <c r="B15" s="68" t="s">
        <v>349</v>
      </c>
      <c r="C15" s="527"/>
      <c r="D15" s="527"/>
      <c r="E15" s="527"/>
      <c r="F15" s="152">
        <v>195165</v>
      </c>
      <c r="G15" s="152">
        <v>241630</v>
      </c>
      <c r="H15" s="152">
        <v>282330</v>
      </c>
      <c r="I15" s="152">
        <v>362092</v>
      </c>
      <c r="J15" s="152">
        <v>439408</v>
      </c>
      <c r="K15" s="152">
        <v>528253</v>
      </c>
      <c r="L15" s="369"/>
      <c r="M15" s="369"/>
      <c r="N15" s="526"/>
      <c r="O15" s="526"/>
      <c r="P15" s="526"/>
      <c r="Q15" s="526"/>
      <c r="R15" s="526"/>
      <c r="S15" s="526"/>
    </row>
    <row r="16" spans="1:20" x14ac:dyDescent="0.35">
      <c r="B16" s="68" t="s">
        <v>350</v>
      </c>
      <c r="C16" s="527"/>
      <c r="D16" s="527"/>
      <c r="E16" s="527"/>
      <c r="F16" s="152">
        <v>1112447.45</v>
      </c>
      <c r="G16" s="152">
        <v>255042.56</v>
      </c>
      <c r="H16" s="152">
        <v>1175408.1599999999</v>
      </c>
      <c r="I16" s="152">
        <v>1286872.69</v>
      </c>
      <c r="J16" s="152">
        <v>2399594.21</v>
      </c>
      <c r="K16" s="152">
        <v>1747124.93</v>
      </c>
      <c r="L16" s="369"/>
      <c r="M16" s="369"/>
      <c r="N16" s="526"/>
      <c r="O16" s="526"/>
      <c r="P16" s="526"/>
      <c r="Q16" s="526"/>
      <c r="R16" s="526"/>
      <c r="S16" s="526"/>
    </row>
    <row r="17" spans="1:19" x14ac:dyDescent="0.35">
      <c r="B17" s="68" t="s">
        <v>351</v>
      </c>
      <c r="C17" s="527"/>
      <c r="D17" s="527"/>
      <c r="E17" s="527"/>
      <c r="F17" s="152">
        <v>3792196.87</v>
      </c>
      <c r="G17" s="152">
        <v>5720349.9000000004</v>
      </c>
      <c r="H17" s="152">
        <v>6394082.2599999998</v>
      </c>
      <c r="I17" s="152">
        <v>4201971.0999999996</v>
      </c>
      <c r="J17" s="152">
        <v>4405154.72</v>
      </c>
      <c r="K17" s="152">
        <v>6303671.6200000001</v>
      </c>
      <c r="L17" s="369"/>
      <c r="M17" s="369"/>
      <c r="N17" s="526"/>
      <c r="O17" s="526"/>
      <c r="P17" s="526"/>
      <c r="Q17" s="526"/>
      <c r="R17" s="526"/>
      <c r="S17" s="526"/>
    </row>
    <row r="18" spans="1:19" x14ac:dyDescent="0.35">
      <c r="B18" s="68" t="s">
        <v>154</v>
      </c>
      <c r="C18" s="527"/>
      <c r="D18" s="527"/>
      <c r="E18" s="527"/>
      <c r="F18" s="152"/>
      <c r="G18" s="152"/>
      <c r="H18" s="152"/>
      <c r="I18" s="152"/>
      <c r="J18" s="152"/>
      <c r="K18" s="152"/>
      <c r="L18" s="148"/>
      <c r="M18" s="148"/>
    </row>
    <row r="19" spans="1:19" x14ac:dyDescent="0.35">
      <c r="B19" s="68" t="s">
        <v>82</v>
      </c>
      <c r="C19" s="527"/>
      <c r="D19" s="527"/>
      <c r="E19" s="527"/>
      <c r="F19" s="152">
        <v>0</v>
      </c>
      <c r="G19" s="152">
        <v>0</v>
      </c>
      <c r="H19" s="152">
        <v>0</v>
      </c>
      <c r="I19" s="152">
        <v>25000000</v>
      </c>
      <c r="J19" s="152">
        <v>25000000</v>
      </c>
      <c r="K19" s="152">
        <v>25000000</v>
      </c>
      <c r="L19" s="148">
        <v>25000000</v>
      </c>
      <c r="M19" s="148">
        <v>25000000</v>
      </c>
    </row>
    <row r="20" spans="1:19" x14ac:dyDescent="0.35">
      <c r="B20" s="68" t="s">
        <v>352</v>
      </c>
      <c r="C20" s="527"/>
      <c r="D20" s="527"/>
      <c r="E20" s="527"/>
      <c r="F20" s="152">
        <v>117278989.97</v>
      </c>
      <c r="G20" s="152">
        <v>105777305.06</v>
      </c>
      <c r="H20" s="152">
        <v>95246431.359999999</v>
      </c>
      <c r="I20" s="152">
        <v>100424527.95</v>
      </c>
      <c r="J20" s="152">
        <v>102061891.22</v>
      </c>
      <c r="K20" s="152">
        <v>116245940.67</v>
      </c>
      <c r="L20" s="148">
        <v>90778078</v>
      </c>
      <c r="M20" s="148">
        <v>74386062</v>
      </c>
    </row>
    <row r="21" spans="1:19" x14ac:dyDescent="0.35">
      <c r="B21" s="68" t="s">
        <v>353</v>
      </c>
      <c r="C21" s="527"/>
      <c r="D21" s="527"/>
      <c r="E21" s="527"/>
      <c r="F21" s="152">
        <v>1645230.06</v>
      </c>
      <c r="G21" s="152">
        <v>1865723.12</v>
      </c>
      <c r="H21" s="152">
        <v>1706304.67</v>
      </c>
      <c r="I21" s="152">
        <v>3080567.61</v>
      </c>
      <c r="J21" s="152">
        <v>1074190.4099999999</v>
      </c>
      <c r="K21" s="152">
        <v>1497675.36</v>
      </c>
      <c r="L21" s="148">
        <v>1374871</v>
      </c>
      <c r="M21" s="148">
        <v>6202604</v>
      </c>
    </row>
    <row r="22" spans="1:19" x14ac:dyDescent="0.35">
      <c r="B22" s="68" t="s">
        <v>354</v>
      </c>
      <c r="C22" s="527"/>
      <c r="D22" s="527"/>
      <c r="E22" s="527"/>
      <c r="F22" s="152">
        <v>33271843.879999999</v>
      </c>
      <c r="G22" s="152">
        <v>53903078.259999998</v>
      </c>
      <c r="H22" s="152">
        <v>40279516.810000002</v>
      </c>
      <c r="I22" s="152">
        <v>34798686.759999998</v>
      </c>
      <c r="J22" s="152">
        <v>45525593.210000001</v>
      </c>
      <c r="K22" s="152">
        <v>27317978.16</v>
      </c>
      <c r="L22" s="148">
        <v>48301805</v>
      </c>
      <c r="M22" s="148">
        <v>56630148</v>
      </c>
    </row>
    <row r="23" spans="1:19" x14ac:dyDescent="0.35">
      <c r="B23" s="68" t="s">
        <v>355</v>
      </c>
      <c r="C23" s="527"/>
      <c r="D23" s="527"/>
      <c r="E23" s="527"/>
      <c r="F23" s="152">
        <v>7802414.3700000001</v>
      </c>
      <c r="G23" s="152">
        <v>12718840.619999999</v>
      </c>
      <c r="H23" s="152">
        <v>16222902.76</v>
      </c>
      <c r="I23" s="152">
        <v>4548538.04</v>
      </c>
      <c r="J23" s="152">
        <v>4500000</v>
      </c>
      <c r="K23" s="152">
        <v>4500000</v>
      </c>
      <c r="L23" s="148">
        <v>4500000</v>
      </c>
      <c r="M23" s="148">
        <v>4500000</v>
      </c>
      <c r="N23" s="190"/>
      <c r="O23" s="190"/>
      <c r="P23" s="190"/>
      <c r="Q23" s="190"/>
      <c r="R23" s="190"/>
      <c r="S23" s="190"/>
    </row>
    <row r="24" spans="1:19" x14ac:dyDescent="0.35">
      <c r="B24" s="68" t="s">
        <v>356</v>
      </c>
      <c r="C24" s="527"/>
      <c r="D24" s="527"/>
      <c r="E24" s="527"/>
      <c r="F24" s="152">
        <v>19902563.280000001</v>
      </c>
      <c r="G24" s="152">
        <v>29469319.260000002</v>
      </c>
      <c r="H24" s="152">
        <v>44993677.950000003</v>
      </c>
      <c r="I24" s="152">
        <v>50502936.640000001</v>
      </c>
      <c r="J24" s="152">
        <v>60372691.159999996</v>
      </c>
      <c r="K24" s="152">
        <v>57076301.369999997</v>
      </c>
      <c r="L24" s="148">
        <v>57352735</v>
      </c>
      <c r="M24" s="148">
        <v>67280998</v>
      </c>
    </row>
    <row r="25" spans="1:19" x14ac:dyDescent="0.35">
      <c r="B25" s="68" t="s">
        <v>357</v>
      </c>
      <c r="C25" s="527"/>
      <c r="D25" s="527"/>
      <c r="E25" s="527"/>
      <c r="F25" s="152">
        <v>75607.86</v>
      </c>
      <c r="G25" s="152">
        <v>47373.62</v>
      </c>
      <c r="H25" s="152">
        <v>79847.61</v>
      </c>
      <c r="I25" s="152">
        <v>1291528.22</v>
      </c>
      <c r="J25" s="152">
        <v>935548.43</v>
      </c>
      <c r="K25" s="152">
        <v>2614456.65</v>
      </c>
      <c r="L25" s="369" t="s">
        <v>61</v>
      </c>
      <c r="M25" s="369" t="s">
        <v>61</v>
      </c>
    </row>
    <row r="26" spans="1:19" x14ac:dyDescent="0.35">
      <c r="B26" s="68" t="s">
        <v>358</v>
      </c>
      <c r="C26" s="527"/>
      <c r="D26" s="527"/>
      <c r="E26" s="527"/>
      <c r="F26" s="152">
        <v>402353.72</v>
      </c>
      <c r="G26" s="152">
        <v>422020.32</v>
      </c>
      <c r="H26" s="152">
        <v>529816.51</v>
      </c>
      <c r="I26" s="152">
        <v>601339.43999999994</v>
      </c>
      <c r="J26" s="152">
        <v>696402.71</v>
      </c>
      <c r="K26" s="152">
        <v>1006237.5</v>
      </c>
      <c r="L26" s="148">
        <v>1203324</v>
      </c>
      <c r="M26" s="148">
        <v>2063541</v>
      </c>
    </row>
    <row r="27" spans="1:19" x14ac:dyDescent="0.35">
      <c r="A27" s="67"/>
      <c r="B27" s="139" t="s">
        <v>359</v>
      </c>
      <c r="C27" s="540"/>
      <c r="D27" s="540"/>
      <c r="E27" s="540"/>
      <c r="F27" s="156">
        <v>229923164.5</v>
      </c>
      <c r="G27" s="156">
        <v>248229914.84</v>
      </c>
      <c r="H27" s="156">
        <v>246971981.49000001</v>
      </c>
      <c r="I27" s="156">
        <v>268065214.47999999</v>
      </c>
      <c r="J27" s="156">
        <v>290984729.19</v>
      </c>
      <c r="K27" s="156">
        <v>291620458.93000001</v>
      </c>
      <c r="L27" s="541">
        <v>286476916</v>
      </c>
      <c r="M27" s="541">
        <v>282820953</v>
      </c>
    </row>
    <row r="28" spans="1:19" x14ac:dyDescent="0.35">
      <c r="F28" s="43"/>
      <c r="G28" s="43"/>
      <c r="H28" s="43"/>
      <c r="I28" s="43"/>
      <c r="J28" s="43"/>
      <c r="K28" s="43"/>
      <c r="L28" s="528"/>
      <c r="M28" s="528"/>
    </row>
    <row r="29" spans="1:19" x14ac:dyDescent="0.35">
      <c r="L29" s="542"/>
      <c r="M29" s="542"/>
    </row>
    <row r="30" spans="1:19" x14ac:dyDescent="0.35">
      <c r="L30" s="542"/>
      <c r="M30" s="542"/>
    </row>
    <row r="33" spans="3:22" x14ac:dyDescent="0.35">
      <c r="V33" s="57"/>
    </row>
    <row r="41" spans="3:22" x14ac:dyDescent="0.35">
      <c r="C41" s="57"/>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25867-7A5C-423E-8EAF-92AF1999D769}">
  <sheetPr codeName="Sheet19">
    <tabColor theme="2" tint="-0.249977111117893"/>
  </sheetPr>
  <dimension ref="A2:V41"/>
  <sheetViews>
    <sheetView showGridLines="0" zoomScale="70" zoomScaleNormal="100" workbookViewId="0"/>
  </sheetViews>
  <sheetFormatPr defaultColWidth="8.7265625" defaultRowHeight="15.5" x14ac:dyDescent="0.35"/>
  <cols>
    <col min="1" max="1" width="2.7265625" style="68" customWidth="1"/>
    <col min="2" max="6" width="14.54296875" style="68" customWidth="1"/>
    <col min="7" max="14" width="17.54296875" style="68" customWidth="1"/>
    <col min="15" max="15" width="20.1796875" style="68" customWidth="1"/>
    <col min="16" max="20" width="14.54296875" style="68" customWidth="1"/>
    <col min="21" max="16384" width="8.7265625" style="68"/>
  </cols>
  <sheetData>
    <row r="2" spans="1:20" x14ac:dyDescent="0.35">
      <c r="A2" s="101"/>
      <c r="B2" s="101"/>
      <c r="C2" s="101"/>
      <c r="D2" s="101"/>
      <c r="E2" s="101"/>
      <c r="F2" s="101"/>
      <c r="G2" s="496" t="s">
        <v>77</v>
      </c>
      <c r="H2" s="497"/>
      <c r="I2" s="497"/>
      <c r="J2" s="497"/>
      <c r="K2" s="497"/>
      <c r="L2" s="497"/>
      <c r="M2" s="497"/>
      <c r="N2" s="498"/>
      <c r="O2" s="526"/>
      <c r="P2" s="526"/>
      <c r="Q2" s="526"/>
      <c r="R2" s="526"/>
      <c r="S2" s="526"/>
      <c r="T2" s="526"/>
    </row>
    <row r="3" spans="1:20" x14ac:dyDescent="0.35">
      <c r="A3" s="101"/>
      <c r="B3" s="101" t="s">
        <v>132</v>
      </c>
      <c r="C3" s="101"/>
      <c r="D3" s="101"/>
      <c r="E3" s="101"/>
      <c r="F3" s="485"/>
      <c r="G3" s="378" t="s">
        <v>63</v>
      </c>
      <c r="H3" s="378" t="s">
        <v>64</v>
      </c>
      <c r="I3" s="378" t="s">
        <v>65</v>
      </c>
      <c r="J3" s="378" t="s">
        <v>66</v>
      </c>
      <c r="K3" s="378" t="s">
        <v>67</v>
      </c>
      <c r="L3" s="378" t="s">
        <v>68</v>
      </c>
      <c r="M3" s="378" t="s">
        <v>69</v>
      </c>
      <c r="N3" s="378" t="s">
        <v>140</v>
      </c>
      <c r="O3" s="526"/>
      <c r="P3" s="526"/>
      <c r="Q3" s="526"/>
      <c r="R3" s="526"/>
      <c r="S3" s="526"/>
      <c r="T3" s="526"/>
    </row>
    <row r="4" spans="1:20" x14ac:dyDescent="0.35">
      <c r="A4" s="67"/>
      <c r="B4" s="67" t="s">
        <v>316</v>
      </c>
      <c r="C4" s="527"/>
      <c r="D4" s="527"/>
      <c r="E4" s="527"/>
      <c r="F4" s="527"/>
      <c r="G4" s="152">
        <v>204529862.08000001</v>
      </c>
      <c r="H4" s="152">
        <v>231414219.66</v>
      </c>
      <c r="I4" s="152">
        <v>253783721.47999999</v>
      </c>
      <c r="J4" s="152">
        <v>236961283.94</v>
      </c>
      <c r="K4" s="152">
        <v>205396606.72</v>
      </c>
      <c r="L4" s="152">
        <v>223700665.31</v>
      </c>
      <c r="M4" s="471">
        <v>253279893</v>
      </c>
      <c r="N4" s="471">
        <v>243813546</v>
      </c>
      <c r="O4" s="526"/>
      <c r="P4" s="526"/>
      <c r="Q4" s="526"/>
      <c r="R4" s="526"/>
      <c r="S4" s="526"/>
      <c r="T4" s="526"/>
    </row>
    <row r="5" spans="1:20" x14ac:dyDescent="0.35">
      <c r="A5" s="67"/>
      <c r="B5" s="67" t="s">
        <v>317</v>
      </c>
      <c r="C5" s="527"/>
      <c r="D5" s="527"/>
      <c r="E5" s="527"/>
      <c r="F5" s="527"/>
      <c r="G5" s="152">
        <v>-636398.11</v>
      </c>
      <c r="H5" s="152">
        <v>2669681.17</v>
      </c>
      <c r="I5" s="152">
        <v>-3049572.76</v>
      </c>
      <c r="J5" s="152">
        <v>1020332.72</v>
      </c>
      <c r="K5" s="152">
        <v>1288564.03</v>
      </c>
      <c r="L5" s="152">
        <v>2482308.41</v>
      </c>
      <c r="M5" s="471">
        <v>-1015330</v>
      </c>
      <c r="N5" s="528"/>
      <c r="O5" s="526"/>
      <c r="P5" s="526"/>
      <c r="Q5" s="526"/>
      <c r="R5" s="526"/>
      <c r="S5" s="526"/>
      <c r="T5" s="526"/>
    </row>
    <row r="6" spans="1:20" x14ac:dyDescent="0.35">
      <c r="A6" s="67"/>
      <c r="B6" s="67" t="s">
        <v>318</v>
      </c>
      <c r="C6" s="527"/>
      <c r="D6" s="527"/>
      <c r="E6" s="527"/>
      <c r="F6" s="527"/>
      <c r="G6" s="152">
        <v>4455936.5599999996</v>
      </c>
      <c r="H6" s="152">
        <v>4011150.49</v>
      </c>
      <c r="I6" s="152">
        <v>3596893.76</v>
      </c>
      <c r="J6" s="152">
        <v>4078083.42</v>
      </c>
      <c r="K6" s="152">
        <v>5245248.58</v>
      </c>
      <c r="L6" s="152">
        <v>1291301.92</v>
      </c>
      <c r="M6" s="471">
        <v>3538281</v>
      </c>
      <c r="N6" s="528">
        <v>1050474</v>
      </c>
      <c r="O6" s="526"/>
      <c r="P6" s="526"/>
      <c r="Q6" s="526"/>
      <c r="R6" s="526"/>
      <c r="S6" s="526"/>
      <c r="T6" s="526"/>
    </row>
    <row r="7" spans="1:20" x14ac:dyDescent="0.35">
      <c r="A7" s="67"/>
      <c r="B7" s="67" t="s">
        <v>319</v>
      </c>
      <c r="C7" s="527"/>
      <c r="D7" s="527"/>
      <c r="E7" s="527"/>
      <c r="F7" s="527"/>
      <c r="G7" s="152">
        <v>5087522.3499999996</v>
      </c>
      <c r="H7" s="152">
        <v>5558064.9400000004</v>
      </c>
      <c r="I7" s="152">
        <v>15538696.08</v>
      </c>
      <c r="J7" s="152">
        <v>6730997.3700000001</v>
      </c>
      <c r="K7" s="152">
        <v>4638852.7699999996</v>
      </c>
      <c r="L7" s="152">
        <v>11795671.99</v>
      </c>
      <c r="M7" s="471">
        <v>15209313</v>
      </c>
      <c r="N7" s="471">
        <v>8828094</v>
      </c>
      <c r="O7" s="526"/>
      <c r="P7" s="526"/>
      <c r="Q7" s="526"/>
      <c r="R7" s="526"/>
      <c r="S7" s="526"/>
      <c r="T7" s="526"/>
    </row>
    <row r="8" spans="1:20" x14ac:dyDescent="0.35">
      <c r="A8" s="67"/>
      <c r="B8" s="67" t="s">
        <v>320</v>
      </c>
      <c r="C8" s="529"/>
      <c r="D8" s="529"/>
      <c r="E8" s="529"/>
      <c r="F8" s="529"/>
      <c r="G8" s="530">
        <v>116998163.16</v>
      </c>
      <c r="H8" s="530">
        <v>131107291.93000001</v>
      </c>
      <c r="I8" s="530">
        <v>142152491.53</v>
      </c>
      <c r="J8" s="530">
        <v>119411860.39</v>
      </c>
      <c r="K8" s="530">
        <v>107547548.42</v>
      </c>
      <c r="L8" s="530">
        <v>120338756.42</v>
      </c>
      <c r="M8" s="531">
        <f>M9</f>
        <v>134355171</v>
      </c>
      <c r="N8" s="531">
        <v>126073610</v>
      </c>
      <c r="O8" s="526"/>
      <c r="P8" s="526"/>
      <c r="Q8" s="526"/>
      <c r="R8" s="526"/>
      <c r="S8" s="526"/>
      <c r="T8" s="526"/>
    </row>
    <row r="9" spans="1:20" x14ac:dyDescent="0.35">
      <c r="B9" s="68" t="s">
        <v>321</v>
      </c>
      <c r="C9" s="527"/>
      <c r="D9" s="527"/>
      <c r="E9" s="527"/>
      <c r="F9" s="527"/>
      <c r="G9" s="152">
        <v>97485614.620000005</v>
      </c>
      <c r="H9" s="152">
        <v>108708318.45</v>
      </c>
      <c r="I9" s="152">
        <v>113739338.48999999</v>
      </c>
      <c r="J9" s="152">
        <v>94809283.709999993</v>
      </c>
      <c r="K9" s="152">
        <v>90294480.129999995</v>
      </c>
      <c r="L9" s="152">
        <v>103584527.19</v>
      </c>
      <c r="M9" s="471">
        <v>134355171</v>
      </c>
      <c r="N9" s="471">
        <v>126073610</v>
      </c>
      <c r="O9" s="526"/>
      <c r="P9" s="526"/>
      <c r="Q9" s="526"/>
      <c r="R9" s="526"/>
      <c r="S9" s="526"/>
      <c r="T9" s="526"/>
    </row>
    <row r="10" spans="1:20" x14ac:dyDescent="0.35">
      <c r="B10" s="68" t="s">
        <v>322</v>
      </c>
      <c r="C10" s="527"/>
      <c r="D10" s="527"/>
      <c r="E10" s="527"/>
      <c r="F10" s="527"/>
      <c r="G10" s="152">
        <v>19512548.539999999</v>
      </c>
      <c r="H10" s="152">
        <v>22398973.48</v>
      </c>
      <c r="I10" s="152">
        <v>28413153.039999999</v>
      </c>
      <c r="J10" s="152">
        <v>24602576.68</v>
      </c>
      <c r="K10" s="152">
        <v>17253068.289999999</v>
      </c>
      <c r="L10" s="152">
        <v>16754229.23</v>
      </c>
      <c r="M10" s="471"/>
      <c r="N10" s="471">
        <v>0</v>
      </c>
      <c r="O10" s="526"/>
      <c r="P10" s="526"/>
      <c r="Q10" s="526"/>
      <c r="R10" s="526"/>
      <c r="S10" s="526"/>
      <c r="T10" s="526"/>
    </row>
    <row r="11" spans="1:20" x14ac:dyDescent="0.35">
      <c r="B11" s="68" t="s">
        <v>323</v>
      </c>
      <c r="C11" s="529"/>
      <c r="D11" s="529"/>
      <c r="E11" s="529"/>
      <c r="F11" s="529"/>
      <c r="G11" s="530">
        <f>G12+G13</f>
        <v>45315304.909999996</v>
      </c>
      <c r="H11" s="530">
        <f t="shared" ref="H11" si="0">H12+H13</f>
        <v>47631515.280000001</v>
      </c>
      <c r="I11" s="530">
        <f t="shared" ref="I11" si="1">I12+I13</f>
        <v>52684120.700000003</v>
      </c>
      <c r="J11" s="530">
        <f t="shared" ref="J11" si="2">J12+J13</f>
        <v>57835062.780000001</v>
      </c>
      <c r="K11" s="530">
        <f t="shared" ref="K11" si="3">K12+K13</f>
        <v>53733623.75</v>
      </c>
      <c r="L11" s="530">
        <f t="shared" ref="L11" si="4">L12+L13</f>
        <v>56727891.959999993</v>
      </c>
      <c r="M11" s="471"/>
      <c r="N11" s="471">
        <v>0</v>
      </c>
      <c r="O11" s="526"/>
      <c r="P11" s="526"/>
      <c r="Q11" s="526"/>
      <c r="R11" s="526"/>
      <c r="S11" s="526"/>
      <c r="T11" s="526"/>
    </row>
    <row r="12" spans="1:20" x14ac:dyDescent="0.35">
      <c r="B12" s="68" t="s">
        <v>324</v>
      </c>
      <c r="C12" s="527"/>
      <c r="D12" s="527"/>
      <c r="E12" s="527"/>
      <c r="F12" s="527"/>
      <c r="G12" s="152">
        <v>37039896.140000001</v>
      </c>
      <c r="H12" s="152">
        <v>38915825.780000001</v>
      </c>
      <c r="I12" s="152">
        <v>43257362.530000001</v>
      </c>
      <c r="J12" s="152">
        <v>47266782.68</v>
      </c>
      <c r="K12" s="152">
        <v>44732192.030000001</v>
      </c>
      <c r="L12" s="152">
        <v>46621931.689999998</v>
      </c>
      <c r="M12" s="471">
        <v>59493715</v>
      </c>
      <c r="N12" s="471">
        <v>65156580</v>
      </c>
      <c r="O12" s="526"/>
      <c r="P12" s="526"/>
      <c r="Q12" s="526"/>
      <c r="R12" s="526"/>
      <c r="S12" s="526"/>
      <c r="T12" s="526"/>
    </row>
    <row r="13" spans="1:20" x14ac:dyDescent="0.35">
      <c r="B13" s="68" t="s">
        <v>325</v>
      </c>
      <c r="C13" s="527"/>
      <c r="D13" s="527"/>
      <c r="E13" s="527"/>
      <c r="F13" s="527"/>
      <c r="G13" s="152">
        <v>8275408.7699999996</v>
      </c>
      <c r="H13" s="152">
        <v>8715689.5</v>
      </c>
      <c r="I13" s="152">
        <v>9426758.1699999999</v>
      </c>
      <c r="J13" s="152">
        <v>10568280.1</v>
      </c>
      <c r="K13" s="152">
        <v>9001431.7200000007</v>
      </c>
      <c r="L13" s="152">
        <v>10105960.27</v>
      </c>
      <c r="M13" s="471"/>
      <c r="N13" s="471">
        <v>0</v>
      </c>
      <c r="O13" s="526"/>
      <c r="P13" s="526"/>
      <c r="Q13" s="526"/>
      <c r="R13" s="526"/>
      <c r="S13" s="526"/>
      <c r="T13" s="526"/>
    </row>
    <row r="14" spans="1:20" x14ac:dyDescent="0.35">
      <c r="B14" s="68" t="s">
        <v>326</v>
      </c>
      <c r="C14" s="529"/>
      <c r="D14" s="529"/>
      <c r="E14" s="529"/>
      <c r="F14" s="529"/>
      <c r="G14" s="530">
        <f>G15+G16</f>
        <v>17005439.710000001</v>
      </c>
      <c r="H14" s="530">
        <f t="shared" ref="H14" si="5">H15+H16</f>
        <v>23924417.09</v>
      </c>
      <c r="I14" s="530">
        <f t="shared" ref="I14" si="6">I15+I16</f>
        <v>23337576.540000003</v>
      </c>
      <c r="J14" s="530">
        <f t="shared" ref="J14" si="7">J15+J16</f>
        <v>26605261.800000001</v>
      </c>
      <c r="K14" s="530">
        <f t="shared" ref="K14" si="8">K15+K16</f>
        <v>26687536.709999997</v>
      </c>
      <c r="L14" s="530">
        <f t="shared" ref="L14" si="9">L15+L16</f>
        <v>30677923.75</v>
      </c>
      <c r="M14" s="471"/>
      <c r="N14" s="471">
        <v>0</v>
      </c>
      <c r="O14" s="526"/>
      <c r="P14" s="526"/>
      <c r="Q14" s="526"/>
      <c r="R14" s="526"/>
      <c r="S14" s="526"/>
      <c r="T14" s="526"/>
    </row>
    <row r="15" spans="1:20" x14ac:dyDescent="0.35">
      <c r="B15" s="68" t="s">
        <v>327</v>
      </c>
      <c r="C15" s="527"/>
      <c r="D15" s="527"/>
      <c r="E15" s="527"/>
      <c r="F15" s="527"/>
      <c r="G15" s="152">
        <v>17005439.710000001</v>
      </c>
      <c r="H15" s="152">
        <v>22037752.850000001</v>
      </c>
      <c r="I15" s="152">
        <v>23305915.920000002</v>
      </c>
      <c r="J15" s="152">
        <v>26398819.23</v>
      </c>
      <c r="K15" s="152">
        <v>26596514.219999999</v>
      </c>
      <c r="L15" s="152">
        <v>30421759.73</v>
      </c>
      <c r="M15" s="471">
        <v>30408748</v>
      </c>
      <c r="N15" s="471">
        <v>30717284</v>
      </c>
      <c r="O15" s="526"/>
      <c r="P15" s="526"/>
      <c r="Q15" s="526"/>
      <c r="R15" s="526"/>
      <c r="S15" s="526"/>
      <c r="T15" s="526"/>
    </row>
    <row r="16" spans="1:20" x14ac:dyDescent="0.35">
      <c r="B16" s="68" t="s">
        <v>328</v>
      </c>
      <c r="C16" s="527"/>
      <c r="D16" s="527"/>
      <c r="E16" s="527"/>
      <c r="F16" s="527"/>
      <c r="G16" s="152">
        <v>0</v>
      </c>
      <c r="H16" s="152">
        <v>1886664.24</v>
      </c>
      <c r="I16" s="152">
        <v>31660.62</v>
      </c>
      <c r="J16" s="152">
        <v>206442.57</v>
      </c>
      <c r="K16" s="152">
        <v>91022.49</v>
      </c>
      <c r="L16" s="152">
        <v>256164.02</v>
      </c>
      <c r="M16" s="471"/>
      <c r="N16" s="471">
        <v>0</v>
      </c>
      <c r="O16" s="526"/>
      <c r="P16" s="526"/>
      <c r="Q16" s="526"/>
      <c r="R16" s="526"/>
      <c r="S16" s="526"/>
      <c r="T16" s="526"/>
    </row>
    <row r="17" spans="1:20" x14ac:dyDescent="0.35">
      <c r="B17" s="68" t="s">
        <v>329</v>
      </c>
      <c r="C17" s="527"/>
      <c r="D17" s="527"/>
      <c r="E17" s="527"/>
      <c r="F17" s="527"/>
      <c r="G17" s="152">
        <v>27848603.73</v>
      </c>
      <c r="H17" s="152">
        <v>36585267.43</v>
      </c>
      <c r="I17" s="152">
        <v>39019409.530000001</v>
      </c>
      <c r="J17" s="152">
        <v>34286167.539999999</v>
      </c>
      <c r="K17" s="152">
        <v>34128187.990000002</v>
      </c>
      <c r="L17" s="152">
        <v>30833319.850000001</v>
      </c>
      <c r="M17" s="471">
        <v>33838278</v>
      </c>
      <c r="N17" s="471">
        <v>37893316</v>
      </c>
      <c r="O17" s="526"/>
      <c r="P17" s="526"/>
      <c r="Q17" s="526"/>
      <c r="R17" s="526"/>
      <c r="S17" s="526"/>
      <c r="T17" s="526"/>
    </row>
    <row r="18" spans="1:20" x14ac:dyDescent="0.35">
      <c r="B18" s="68" t="s">
        <v>330</v>
      </c>
      <c r="C18" s="527"/>
      <c r="D18" s="527"/>
      <c r="E18" s="527"/>
      <c r="F18" s="527"/>
      <c r="G18" s="152">
        <v>53408.95</v>
      </c>
      <c r="H18" s="152">
        <v>98134.23</v>
      </c>
      <c r="I18" s="152">
        <v>76398.25</v>
      </c>
      <c r="J18" s="152">
        <v>639367.76</v>
      </c>
      <c r="K18" s="152">
        <v>89937</v>
      </c>
      <c r="L18" s="152">
        <v>128831.51</v>
      </c>
      <c r="M18" s="472"/>
      <c r="N18" s="472">
        <v>0</v>
      </c>
      <c r="O18" s="526"/>
      <c r="P18" s="526"/>
      <c r="Q18" s="526"/>
      <c r="R18" s="526"/>
      <c r="S18" s="526"/>
      <c r="T18" s="526"/>
    </row>
    <row r="19" spans="1:20" x14ac:dyDescent="0.35">
      <c r="B19" s="68" t="s">
        <v>331</v>
      </c>
      <c r="C19" s="527"/>
      <c r="D19" s="527"/>
      <c r="E19" s="527"/>
      <c r="F19" s="527"/>
      <c r="G19" s="152">
        <v>5702744.9299999997</v>
      </c>
      <c r="H19" s="152">
        <v>6528151.7800000003</v>
      </c>
      <c r="I19" s="152">
        <v>7412900.3300000001</v>
      </c>
      <c r="J19" s="152">
        <v>7259913.4500000002</v>
      </c>
      <c r="K19" s="152">
        <v>8910216.0999999996</v>
      </c>
      <c r="L19" s="152">
        <v>9545913.1199999992</v>
      </c>
      <c r="M19" s="471">
        <v>9396358</v>
      </c>
      <c r="N19" s="471">
        <v>10470380</v>
      </c>
      <c r="O19" s="526"/>
      <c r="P19" s="526"/>
      <c r="Q19" s="526"/>
      <c r="R19" s="526"/>
      <c r="S19" s="526"/>
      <c r="T19" s="526"/>
    </row>
    <row r="20" spans="1:20" x14ac:dyDescent="0.35">
      <c r="B20" s="68" t="s">
        <v>332</v>
      </c>
      <c r="C20" s="527"/>
      <c r="D20" s="527"/>
      <c r="E20" s="527"/>
      <c r="F20" s="527"/>
      <c r="G20" s="152">
        <v>1029002.26</v>
      </c>
      <c r="H20" s="152">
        <v>2242776.46</v>
      </c>
      <c r="I20" s="152">
        <v>3584350.83</v>
      </c>
      <c r="J20" s="152">
        <v>1536907.97</v>
      </c>
      <c r="K20" s="152">
        <v>2139643.44</v>
      </c>
      <c r="L20" s="152">
        <v>121865.15</v>
      </c>
      <c r="M20" s="471">
        <v>1931983</v>
      </c>
      <c r="N20" s="528">
        <v>1158584</v>
      </c>
      <c r="O20" s="526"/>
      <c r="P20" s="526"/>
      <c r="Q20" s="526"/>
      <c r="R20" s="526"/>
      <c r="S20" s="526"/>
      <c r="T20" s="526"/>
    </row>
    <row r="21" spans="1:20" x14ac:dyDescent="0.35">
      <c r="B21" s="68" t="s">
        <v>333</v>
      </c>
      <c r="C21" s="527"/>
      <c r="D21" s="527"/>
      <c r="E21" s="527"/>
      <c r="F21" s="527"/>
      <c r="G21" s="152">
        <v>-408926.87</v>
      </c>
      <c r="H21" s="152">
        <v>-4268169.4800000004</v>
      </c>
      <c r="I21" s="152">
        <v>1755287.35</v>
      </c>
      <c r="J21" s="152">
        <v>2494891.2799999998</v>
      </c>
      <c r="K21" s="152">
        <v>-16487547.310000001</v>
      </c>
      <c r="L21" s="152">
        <v>-8846891.1099999994</v>
      </c>
      <c r="M21" s="471">
        <v>1568608</v>
      </c>
      <c r="N21" s="471">
        <v>-9013622</v>
      </c>
      <c r="O21" s="147"/>
      <c r="P21" s="526"/>
      <c r="Q21" s="526"/>
      <c r="R21" s="526"/>
      <c r="S21" s="526"/>
      <c r="T21" s="526"/>
    </row>
    <row r="22" spans="1:20" x14ac:dyDescent="0.35">
      <c r="B22" s="68" t="s">
        <v>334</v>
      </c>
      <c r="C22" s="527"/>
      <c r="D22" s="527"/>
      <c r="E22" s="527"/>
      <c r="F22" s="527"/>
      <c r="G22" s="152">
        <v>200118.83</v>
      </c>
      <c r="H22" s="152">
        <v>47063.31</v>
      </c>
      <c r="I22" s="152">
        <v>212195.04</v>
      </c>
      <c r="J22" s="152">
        <v>149311.29999999999</v>
      </c>
      <c r="K22" s="152">
        <v>405728.37</v>
      </c>
      <c r="L22" s="152">
        <v>479178.23999999999</v>
      </c>
      <c r="M22" s="528">
        <v>428515</v>
      </c>
      <c r="N22" s="528">
        <v>57272</v>
      </c>
      <c r="O22" s="526"/>
      <c r="P22" s="526"/>
      <c r="Q22" s="526"/>
      <c r="R22" s="526"/>
      <c r="S22" s="526"/>
      <c r="T22" s="526"/>
    </row>
    <row r="23" spans="1:20" x14ac:dyDescent="0.35">
      <c r="B23" s="68" t="s">
        <v>335</v>
      </c>
      <c r="C23" s="527"/>
      <c r="D23" s="527"/>
      <c r="E23" s="527"/>
      <c r="F23" s="527"/>
      <c r="G23" s="152">
        <v>-612106.47</v>
      </c>
      <c r="H23" s="152">
        <v>-4315232.79</v>
      </c>
      <c r="I23" s="152">
        <v>1543092.31</v>
      </c>
      <c r="J23" s="152">
        <v>2345579.98</v>
      </c>
      <c r="K23" s="152">
        <v>-16893275.68</v>
      </c>
      <c r="L23" s="152">
        <v>-9326069.3499999996</v>
      </c>
      <c r="M23" s="471"/>
      <c r="N23" s="471">
        <v>0</v>
      </c>
      <c r="O23" s="526"/>
    </row>
    <row r="24" spans="1:20" x14ac:dyDescent="0.35">
      <c r="B24" s="68" t="s">
        <v>336</v>
      </c>
      <c r="C24" s="527"/>
      <c r="D24" s="527"/>
      <c r="E24" s="527"/>
      <c r="F24" s="527"/>
      <c r="G24" s="152">
        <v>-248716.97</v>
      </c>
      <c r="H24" s="152">
        <v>53053.86</v>
      </c>
      <c r="I24" s="152">
        <v>153625.70000000001</v>
      </c>
      <c r="J24" s="152">
        <v>-185513.37</v>
      </c>
      <c r="K24" s="152">
        <v>6062468.7000000002</v>
      </c>
      <c r="L24" s="152">
        <v>-10924501.65</v>
      </c>
      <c r="M24" s="528"/>
      <c r="N24" s="528">
        <v>0</v>
      </c>
      <c r="O24" s="526"/>
    </row>
    <row r="25" spans="1:20" x14ac:dyDescent="0.35">
      <c r="B25" s="68" t="s">
        <v>337</v>
      </c>
      <c r="C25" s="527"/>
      <c r="D25" s="527"/>
      <c r="E25" s="527"/>
      <c r="F25" s="527"/>
      <c r="G25" s="152">
        <v>8682904.9000000004</v>
      </c>
      <c r="H25" s="152">
        <v>7822081.46</v>
      </c>
      <c r="I25" s="152">
        <v>2205684.08</v>
      </c>
      <c r="J25" s="152">
        <v>3902402.09</v>
      </c>
      <c r="K25" s="152">
        <v>-93694.67</v>
      </c>
      <c r="L25" s="152">
        <v>408530.45</v>
      </c>
      <c r="M25" s="471"/>
      <c r="N25" s="471">
        <v>0</v>
      </c>
      <c r="O25" s="526"/>
      <c r="P25" s="190"/>
      <c r="Q25" s="190"/>
      <c r="R25" s="190"/>
      <c r="S25" s="190"/>
      <c r="T25" s="190"/>
    </row>
    <row r="26" spans="1:20" x14ac:dyDescent="0.35">
      <c r="B26" s="248" t="s">
        <v>338</v>
      </c>
      <c r="C26" s="532"/>
      <c r="D26" s="532"/>
      <c r="E26" s="532"/>
      <c r="F26" s="532"/>
      <c r="G26" s="533">
        <v>0</v>
      </c>
      <c r="H26" s="533">
        <v>0</v>
      </c>
      <c r="I26" s="533">
        <v>0</v>
      </c>
      <c r="J26" s="533">
        <v>0</v>
      </c>
      <c r="K26" s="533">
        <v>-10924501.65</v>
      </c>
      <c r="L26" s="533">
        <v>-19842040.550000001</v>
      </c>
      <c r="M26" s="534">
        <v>-23097596</v>
      </c>
      <c r="N26" s="534">
        <v>-26832831</v>
      </c>
      <c r="O26" s="147"/>
    </row>
    <row r="27" spans="1:20" x14ac:dyDescent="0.35">
      <c r="B27" s="252" t="s">
        <v>339</v>
      </c>
      <c r="C27" s="535"/>
      <c r="D27" s="535"/>
      <c r="E27" s="535"/>
      <c r="F27" s="535"/>
      <c r="G27" s="536">
        <v>7822081.46</v>
      </c>
      <c r="H27" s="536">
        <v>3559902.53</v>
      </c>
      <c r="I27" s="536">
        <v>3902402.09</v>
      </c>
      <c r="J27" s="536">
        <v>6062468.7000000002</v>
      </c>
      <c r="K27" s="536">
        <v>0</v>
      </c>
      <c r="L27" s="536">
        <v>0</v>
      </c>
      <c r="M27" s="536">
        <v>0</v>
      </c>
      <c r="N27" s="537">
        <v>0</v>
      </c>
      <c r="O27" s="526"/>
    </row>
    <row r="28" spans="1:20" x14ac:dyDescent="0.35">
      <c r="A28" s="538"/>
      <c r="B28" s="82"/>
      <c r="C28" s="82"/>
      <c r="D28" s="82"/>
      <c r="E28" s="82"/>
      <c r="F28" s="82"/>
      <c r="G28" s="147"/>
      <c r="H28" s="147"/>
      <c r="I28" s="147"/>
      <c r="J28" s="147"/>
      <c r="K28" s="147"/>
      <c r="L28" s="147"/>
      <c r="M28" s="147"/>
      <c r="N28" s="147"/>
    </row>
    <row r="29" spans="1:20" x14ac:dyDescent="0.35">
      <c r="B29" s="493"/>
      <c r="C29" s="493"/>
      <c r="D29" s="146"/>
      <c r="E29" s="146"/>
      <c r="F29" s="493"/>
      <c r="G29" s="408"/>
      <c r="H29" s="408"/>
      <c r="I29" s="147"/>
      <c r="J29" s="147"/>
      <c r="K29" s="408"/>
      <c r="L29" s="408"/>
      <c r="M29" s="413"/>
      <c r="N29" s="413"/>
    </row>
    <row r="30" spans="1:20" x14ac:dyDescent="0.35">
      <c r="B30" s="146"/>
      <c r="C30" s="146"/>
      <c r="D30" s="493"/>
      <c r="E30" s="493"/>
      <c r="F30" s="146"/>
      <c r="G30" s="147"/>
      <c r="H30" s="147"/>
      <c r="I30" s="408"/>
      <c r="J30" s="408"/>
      <c r="K30" s="147"/>
      <c r="L30" s="147"/>
      <c r="M30" s="413"/>
      <c r="N30" s="413"/>
    </row>
    <row r="31" spans="1:20" x14ac:dyDescent="0.35">
      <c r="A31" s="538"/>
      <c r="B31" s="82"/>
      <c r="C31" s="82"/>
      <c r="D31" s="82"/>
      <c r="E31" s="82"/>
      <c r="F31" s="82"/>
      <c r="G31" s="147"/>
      <c r="H31" s="147"/>
      <c r="I31" s="147"/>
      <c r="J31" s="147"/>
      <c r="K31" s="147"/>
      <c r="L31" s="147"/>
      <c r="M31" s="147"/>
      <c r="N31" s="147"/>
    </row>
    <row r="32" spans="1:20" x14ac:dyDescent="0.35">
      <c r="B32" s="146"/>
      <c r="C32" s="146"/>
      <c r="D32" s="146"/>
      <c r="E32" s="146"/>
      <c r="F32" s="146"/>
      <c r="G32" s="147"/>
      <c r="H32" s="147"/>
      <c r="I32" s="147"/>
      <c r="J32" s="147"/>
      <c r="K32" s="147"/>
      <c r="L32" s="408"/>
      <c r="M32" s="413"/>
      <c r="N32" s="413"/>
    </row>
    <row r="33" spans="1:22" x14ac:dyDescent="0.35">
      <c r="B33" s="493"/>
      <c r="C33" s="493"/>
      <c r="D33" s="493"/>
      <c r="E33" s="493"/>
      <c r="F33" s="493"/>
      <c r="G33" s="408"/>
      <c r="H33" s="408"/>
      <c r="I33" s="408"/>
      <c r="J33" s="408"/>
      <c r="K33" s="408"/>
      <c r="L33" s="147"/>
      <c r="M33" s="413"/>
      <c r="N33" s="413"/>
      <c r="V33" s="57"/>
    </row>
    <row r="34" spans="1:22" x14ac:dyDescent="0.35">
      <c r="A34" s="538"/>
      <c r="B34" s="82"/>
      <c r="C34" s="82"/>
      <c r="D34" s="82"/>
      <c r="E34" s="82"/>
      <c r="F34" s="82"/>
      <c r="G34" s="147"/>
      <c r="H34" s="147"/>
      <c r="I34" s="147"/>
      <c r="J34" s="147"/>
      <c r="K34" s="147"/>
      <c r="L34" s="147"/>
      <c r="M34" s="147"/>
      <c r="N34" s="147"/>
    </row>
    <row r="35" spans="1:22" x14ac:dyDescent="0.35">
      <c r="B35" s="146"/>
      <c r="C35" s="146"/>
      <c r="D35" s="146"/>
      <c r="E35" s="146"/>
      <c r="F35" s="493"/>
      <c r="G35" s="147"/>
      <c r="H35" s="147"/>
      <c r="I35" s="147"/>
      <c r="J35" s="147"/>
      <c r="K35" s="408"/>
      <c r="L35" s="408"/>
      <c r="M35" s="413"/>
      <c r="N35" s="413"/>
    </row>
    <row r="36" spans="1:22" x14ac:dyDescent="0.35">
      <c r="B36" s="493"/>
      <c r="C36" s="493"/>
      <c r="D36" s="493"/>
      <c r="E36" s="493"/>
      <c r="F36" s="146"/>
      <c r="G36" s="408"/>
      <c r="H36" s="408"/>
      <c r="I36" s="408"/>
      <c r="J36" s="408"/>
      <c r="K36" s="147"/>
      <c r="L36" s="147"/>
      <c r="M36" s="147"/>
      <c r="N36" s="147"/>
    </row>
    <row r="41" spans="1:22" x14ac:dyDescent="0.35">
      <c r="C41" s="57"/>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C2B36-9CCA-4CEF-85B2-C2678FC38FDC}">
  <sheetPr codeName="Sheet20">
    <tabColor theme="2" tint="-0.249977111117893"/>
  </sheetPr>
  <dimension ref="A2:T36"/>
  <sheetViews>
    <sheetView showGridLines="0" zoomScale="70" zoomScaleNormal="70" workbookViewId="0"/>
  </sheetViews>
  <sheetFormatPr defaultColWidth="8.7265625" defaultRowHeight="14" x14ac:dyDescent="0.3"/>
  <cols>
    <col min="1" max="1" width="2.7265625" style="57" customWidth="1"/>
    <col min="2" max="6" width="14.54296875" style="57" customWidth="1"/>
    <col min="7" max="12" width="17.81640625" style="57" bestFit="1" customWidth="1"/>
    <col min="13" max="14" width="14.54296875" style="57" customWidth="1"/>
    <col min="15" max="15" width="20.1796875" style="57" customWidth="1"/>
    <col min="16" max="20" width="14.54296875" style="57" customWidth="1"/>
    <col min="21" max="16384" width="8.7265625" style="57"/>
  </cols>
  <sheetData>
    <row r="2" spans="1:20" ht="15.5" x14ac:dyDescent="0.35">
      <c r="A2" s="101"/>
      <c r="B2" s="101"/>
      <c r="C2" s="101"/>
      <c r="D2" s="101"/>
      <c r="E2" s="101"/>
      <c r="F2" s="101"/>
      <c r="G2" s="496" t="s">
        <v>77</v>
      </c>
      <c r="H2" s="497"/>
      <c r="I2" s="497"/>
      <c r="J2" s="497"/>
      <c r="K2" s="497"/>
      <c r="L2" s="497"/>
      <c r="M2" s="497"/>
      <c r="N2" s="498"/>
      <c r="O2" s="498"/>
      <c r="P2" s="499"/>
      <c r="Q2" s="499"/>
      <c r="R2" s="499"/>
      <c r="S2" s="499"/>
      <c r="T2" s="499"/>
    </row>
    <row r="3" spans="1:20" ht="15.5" x14ac:dyDescent="0.35">
      <c r="A3" s="101"/>
      <c r="B3" s="101" t="s">
        <v>132</v>
      </c>
      <c r="C3" s="101"/>
      <c r="D3" s="101"/>
      <c r="E3" s="101"/>
      <c r="F3" s="485"/>
      <c r="G3" s="378" t="s">
        <v>63</v>
      </c>
      <c r="H3" s="378" t="s">
        <v>64</v>
      </c>
      <c r="I3" s="378" t="s">
        <v>65</v>
      </c>
      <c r="J3" s="378" t="s">
        <v>66</v>
      </c>
      <c r="K3" s="378" t="s">
        <v>67</v>
      </c>
      <c r="L3" s="378" t="s">
        <v>68</v>
      </c>
      <c r="M3" s="378" t="s">
        <v>69</v>
      </c>
      <c r="N3" s="378" t="s">
        <v>158</v>
      </c>
      <c r="O3" s="378" t="s">
        <v>140</v>
      </c>
      <c r="P3" s="499"/>
      <c r="Q3" s="499"/>
      <c r="R3" s="499"/>
      <c r="S3" s="499"/>
      <c r="T3" s="499"/>
    </row>
    <row r="4" spans="1:20" x14ac:dyDescent="0.3">
      <c r="A4" s="446"/>
      <c r="B4" s="446" t="s">
        <v>316</v>
      </c>
      <c r="C4" s="500"/>
      <c r="D4" s="500"/>
      <c r="E4" s="500"/>
      <c r="F4" s="500"/>
      <c r="G4" s="501">
        <v>204529862.08000001</v>
      </c>
      <c r="H4" s="501">
        <v>231414219.66</v>
      </c>
      <c r="I4" s="501">
        <v>253783721.47999999</v>
      </c>
      <c r="J4" s="501">
        <v>236961283.94</v>
      </c>
      <c r="K4" s="501">
        <v>205396606.72</v>
      </c>
      <c r="L4" s="501">
        <v>223700665.31</v>
      </c>
      <c r="M4" s="502">
        <v>253279893</v>
      </c>
      <c r="N4" s="502">
        <v>121906773</v>
      </c>
      <c r="O4" s="459">
        <f>N4*2</f>
        <v>243813546</v>
      </c>
      <c r="P4" s="499"/>
      <c r="Q4" s="499"/>
      <c r="R4" s="499"/>
      <c r="S4" s="499"/>
      <c r="T4" s="499"/>
    </row>
    <row r="5" spans="1:20" x14ac:dyDescent="0.3">
      <c r="A5" s="446"/>
      <c r="B5" s="446" t="s">
        <v>317</v>
      </c>
      <c r="C5" s="500"/>
      <c r="D5" s="500"/>
      <c r="E5" s="500"/>
      <c r="F5" s="500"/>
      <c r="G5" s="501">
        <v>-636398.11</v>
      </c>
      <c r="H5" s="501">
        <v>2669681.17</v>
      </c>
      <c r="I5" s="501">
        <v>-3049572.76</v>
      </c>
      <c r="J5" s="501">
        <v>1020332.72</v>
      </c>
      <c r="K5" s="501">
        <v>1288564.03</v>
      </c>
      <c r="L5" s="501">
        <v>2482308.41</v>
      </c>
      <c r="M5" s="502">
        <v>-1015330</v>
      </c>
      <c r="N5" s="503" t="s">
        <v>157</v>
      </c>
      <c r="O5" s="459"/>
      <c r="P5" s="499"/>
      <c r="Q5" s="499"/>
      <c r="R5" s="499"/>
      <c r="S5" s="499"/>
      <c r="T5" s="499"/>
    </row>
    <row r="6" spans="1:20" x14ac:dyDescent="0.3">
      <c r="A6" s="446"/>
      <c r="B6" s="446" t="s">
        <v>318</v>
      </c>
      <c r="C6" s="500"/>
      <c r="D6" s="500"/>
      <c r="E6" s="500"/>
      <c r="F6" s="500"/>
      <c r="G6" s="501">
        <v>4455936.5599999996</v>
      </c>
      <c r="H6" s="501">
        <v>4011150.49</v>
      </c>
      <c r="I6" s="501">
        <v>3596893.76</v>
      </c>
      <c r="J6" s="501">
        <v>4078083.42</v>
      </c>
      <c r="K6" s="501">
        <v>5245248.58</v>
      </c>
      <c r="L6" s="501">
        <v>1291301.92</v>
      </c>
      <c r="M6" s="502">
        <v>3538281</v>
      </c>
      <c r="N6" s="503">
        <v>525237</v>
      </c>
      <c r="O6" s="459">
        <f t="shared" ref="O6:O27" si="0">N6*2</f>
        <v>1050474</v>
      </c>
      <c r="P6" s="499"/>
      <c r="Q6" s="499"/>
      <c r="R6" s="499"/>
      <c r="S6" s="499"/>
      <c r="T6" s="499"/>
    </row>
    <row r="7" spans="1:20" x14ac:dyDescent="0.3">
      <c r="A7" s="446"/>
      <c r="B7" s="446" t="s">
        <v>319</v>
      </c>
      <c r="C7" s="500"/>
      <c r="D7" s="500"/>
      <c r="E7" s="500"/>
      <c r="F7" s="500"/>
      <c r="G7" s="501">
        <v>5087522.3499999996</v>
      </c>
      <c r="H7" s="501">
        <v>5558064.9400000004</v>
      </c>
      <c r="I7" s="501">
        <v>15538696.08</v>
      </c>
      <c r="J7" s="501">
        <v>6730997.3700000001</v>
      </c>
      <c r="K7" s="501">
        <v>4638852.7699999996</v>
      </c>
      <c r="L7" s="501">
        <v>11795671.99</v>
      </c>
      <c r="M7" s="502">
        <v>15209313</v>
      </c>
      <c r="N7" s="502">
        <v>4414047</v>
      </c>
      <c r="O7" s="459">
        <f t="shared" si="0"/>
        <v>8828094</v>
      </c>
      <c r="P7" s="499"/>
      <c r="Q7" s="499"/>
      <c r="R7" s="499"/>
      <c r="S7" s="499"/>
      <c r="T7" s="499"/>
    </row>
    <row r="8" spans="1:20" x14ac:dyDescent="0.3">
      <c r="A8" s="446"/>
      <c r="B8" s="446" t="s">
        <v>320</v>
      </c>
      <c r="C8" s="504"/>
      <c r="D8" s="504"/>
      <c r="E8" s="504"/>
      <c r="F8" s="504"/>
      <c r="G8" s="505">
        <v>116998163.16</v>
      </c>
      <c r="H8" s="505">
        <v>131107291.93000001</v>
      </c>
      <c r="I8" s="505">
        <v>142152491.53</v>
      </c>
      <c r="J8" s="505">
        <v>119411860.39</v>
      </c>
      <c r="K8" s="505">
        <v>107547548.42</v>
      </c>
      <c r="L8" s="505">
        <v>120338756.42</v>
      </c>
      <c r="M8" s="506">
        <f>M9</f>
        <v>134355171</v>
      </c>
      <c r="N8" s="506">
        <f>N9</f>
        <v>63036805</v>
      </c>
      <c r="O8" s="459">
        <f t="shared" si="0"/>
        <v>126073610</v>
      </c>
      <c r="P8" s="499"/>
      <c r="Q8" s="499"/>
      <c r="R8" s="499"/>
      <c r="S8" s="499"/>
      <c r="T8" s="499"/>
    </row>
    <row r="9" spans="1:20" x14ac:dyDescent="0.3">
      <c r="B9" s="57" t="s">
        <v>321</v>
      </c>
      <c r="C9" s="500"/>
      <c r="D9" s="500"/>
      <c r="E9" s="500"/>
      <c r="F9" s="500"/>
      <c r="G9" s="501">
        <v>97485614.620000005</v>
      </c>
      <c r="H9" s="501">
        <v>108708318.45</v>
      </c>
      <c r="I9" s="501">
        <v>113739338.48999999</v>
      </c>
      <c r="J9" s="501">
        <v>94809283.709999993</v>
      </c>
      <c r="K9" s="501">
        <v>90294480.129999995</v>
      </c>
      <c r="L9" s="501">
        <v>103584527.19</v>
      </c>
      <c r="M9" s="502">
        <v>134355171</v>
      </c>
      <c r="N9" s="502">
        <v>63036805</v>
      </c>
      <c r="O9" s="459">
        <f t="shared" si="0"/>
        <v>126073610</v>
      </c>
      <c r="P9" s="499"/>
      <c r="Q9" s="499"/>
      <c r="R9" s="499"/>
      <c r="S9" s="499"/>
      <c r="T9" s="499"/>
    </row>
    <row r="10" spans="1:20" x14ac:dyDescent="0.3">
      <c r="B10" s="57" t="s">
        <v>322</v>
      </c>
      <c r="C10" s="500"/>
      <c r="D10" s="500"/>
      <c r="E10" s="500"/>
      <c r="F10" s="500"/>
      <c r="G10" s="501">
        <v>19512548.539999999</v>
      </c>
      <c r="H10" s="501">
        <v>22398973.48</v>
      </c>
      <c r="I10" s="501">
        <v>28413153.039999999</v>
      </c>
      <c r="J10" s="501">
        <v>24602576.68</v>
      </c>
      <c r="K10" s="501">
        <v>17253068.289999999</v>
      </c>
      <c r="L10" s="501">
        <v>16754229.23</v>
      </c>
      <c r="M10" s="502"/>
      <c r="N10" s="502"/>
      <c r="O10" s="459">
        <f t="shared" si="0"/>
        <v>0</v>
      </c>
      <c r="P10" s="499"/>
      <c r="Q10" s="499"/>
      <c r="R10" s="499"/>
      <c r="S10" s="499"/>
      <c r="T10" s="499"/>
    </row>
    <row r="11" spans="1:20" x14ac:dyDescent="0.3">
      <c r="B11" s="57" t="s">
        <v>323</v>
      </c>
      <c r="C11" s="504"/>
      <c r="D11" s="504"/>
      <c r="E11" s="504"/>
      <c r="F11" s="504"/>
      <c r="G11" s="505">
        <f>G12+G13</f>
        <v>45315304.909999996</v>
      </c>
      <c r="H11" s="505">
        <f t="shared" ref="H11:L11" si="1">H12+H13</f>
        <v>47631515.280000001</v>
      </c>
      <c r="I11" s="505">
        <f t="shared" si="1"/>
        <v>52684120.700000003</v>
      </c>
      <c r="J11" s="505">
        <f t="shared" si="1"/>
        <v>57835062.780000001</v>
      </c>
      <c r="K11" s="505">
        <f t="shared" si="1"/>
        <v>53733623.75</v>
      </c>
      <c r="L11" s="505">
        <f t="shared" si="1"/>
        <v>56727891.959999993</v>
      </c>
      <c r="M11" s="502"/>
      <c r="N11" s="502"/>
      <c r="O11" s="459">
        <f t="shared" si="0"/>
        <v>0</v>
      </c>
      <c r="P11" s="499"/>
      <c r="Q11" s="499"/>
      <c r="R11" s="499"/>
      <c r="S11" s="499"/>
      <c r="T11" s="499"/>
    </row>
    <row r="12" spans="1:20" x14ac:dyDescent="0.3">
      <c r="B12" s="57" t="s">
        <v>324</v>
      </c>
      <c r="C12" s="500"/>
      <c r="D12" s="500"/>
      <c r="E12" s="500"/>
      <c r="F12" s="500"/>
      <c r="G12" s="501">
        <v>37039896.140000001</v>
      </c>
      <c r="H12" s="501">
        <v>38915825.780000001</v>
      </c>
      <c r="I12" s="501">
        <v>43257362.530000001</v>
      </c>
      <c r="J12" s="501">
        <v>47266782.68</v>
      </c>
      <c r="K12" s="501">
        <v>44732192.030000001</v>
      </c>
      <c r="L12" s="501">
        <v>46621931.689999998</v>
      </c>
      <c r="M12" s="502">
        <v>59493715</v>
      </c>
      <c r="N12" s="502">
        <v>32578290</v>
      </c>
      <c r="O12" s="459">
        <f t="shared" si="0"/>
        <v>65156580</v>
      </c>
      <c r="P12" s="499"/>
      <c r="Q12" s="499"/>
      <c r="R12" s="499"/>
      <c r="S12" s="499"/>
      <c r="T12" s="499"/>
    </row>
    <row r="13" spans="1:20" x14ac:dyDescent="0.3">
      <c r="B13" s="57" t="s">
        <v>325</v>
      </c>
      <c r="C13" s="500"/>
      <c r="D13" s="500"/>
      <c r="E13" s="500"/>
      <c r="F13" s="500"/>
      <c r="G13" s="501">
        <v>8275408.7699999996</v>
      </c>
      <c r="H13" s="501">
        <v>8715689.5</v>
      </c>
      <c r="I13" s="501">
        <v>9426758.1699999999</v>
      </c>
      <c r="J13" s="501">
        <v>10568280.1</v>
      </c>
      <c r="K13" s="501">
        <v>9001431.7200000007</v>
      </c>
      <c r="L13" s="501">
        <v>10105960.27</v>
      </c>
      <c r="M13" s="502"/>
      <c r="N13" s="502"/>
      <c r="O13" s="459">
        <f t="shared" si="0"/>
        <v>0</v>
      </c>
      <c r="P13" s="499"/>
      <c r="Q13" s="499"/>
      <c r="R13" s="499"/>
      <c r="S13" s="499"/>
      <c r="T13" s="499"/>
    </row>
    <row r="14" spans="1:20" x14ac:dyDescent="0.3">
      <c r="B14" s="57" t="s">
        <v>326</v>
      </c>
      <c r="C14" s="504"/>
      <c r="D14" s="504"/>
      <c r="E14" s="504"/>
      <c r="F14" s="504"/>
      <c r="G14" s="505">
        <f>G15+G16</f>
        <v>17005439.710000001</v>
      </c>
      <c r="H14" s="505">
        <f t="shared" ref="H14:L14" si="2">H15+H16</f>
        <v>23924417.09</v>
      </c>
      <c r="I14" s="505">
        <f t="shared" si="2"/>
        <v>23337576.540000003</v>
      </c>
      <c r="J14" s="505">
        <f t="shared" si="2"/>
        <v>26605261.800000001</v>
      </c>
      <c r="K14" s="505">
        <f t="shared" si="2"/>
        <v>26687536.709999997</v>
      </c>
      <c r="L14" s="505">
        <f t="shared" si="2"/>
        <v>30677923.75</v>
      </c>
      <c r="M14" s="502"/>
      <c r="N14" s="502"/>
      <c r="O14" s="459">
        <f t="shared" si="0"/>
        <v>0</v>
      </c>
      <c r="P14" s="499"/>
      <c r="Q14" s="499"/>
      <c r="R14" s="499"/>
      <c r="S14" s="499"/>
      <c r="T14" s="499"/>
    </row>
    <row r="15" spans="1:20" x14ac:dyDescent="0.3">
      <c r="B15" s="57" t="s">
        <v>327</v>
      </c>
      <c r="C15" s="500"/>
      <c r="D15" s="500"/>
      <c r="E15" s="500"/>
      <c r="F15" s="500"/>
      <c r="G15" s="501">
        <v>17005439.710000001</v>
      </c>
      <c r="H15" s="501">
        <v>22037752.850000001</v>
      </c>
      <c r="I15" s="501">
        <v>23305915.920000002</v>
      </c>
      <c r="J15" s="501">
        <v>26398819.23</v>
      </c>
      <c r="K15" s="501">
        <v>26596514.219999999</v>
      </c>
      <c r="L15" s="501">
        <v>30421759.73</v>
      </c>
      <c r="M15" s="502">
        <v>30408748</v>
      </c>
      <c r="N15" s="502">
        <v>15358642</v>
      </c>
      <c r="O15" s="459">
        <f t="shared" si="0"/>
        <v>30717284</v>
      </c>
      <c r="P15" s="499"/>
      <c r="Q15" s="499"/>
      <c r="R15" s="499"/>
      <c r="S15" s="499"/>
      <c r="T15" s="499"/>
    </row>
    <row r="16" spans="1:20" x14ac:dyDescent="0.3">
      <c r="B16" s="57" t="s">
        <v>328</v>
      </c>
      <c r="C16" s="500"/>
      <c r="D16" s="500"/>
      <c r="E16" s="500"/>
      <c r="F16" s="500"/>
      <c r="G16" s="501">
        <v>0</v>
      </c>
      <c r="H16" s="501">
        <v>1886664.24</v>
      </c>
      <c r="I16" s="501">
        <v>31660.62</v>
      </c>
      <c r="J16" s="501">
        <v>206442.57</v>
      </c>
      <c r="K16" s="501">
        <v>91022.49</v>
      </c>
      <c r="L16" s="501">
        <v>256164.02</v>
      </c>
      <c r="M16" s="502"/>
      <c r="N16" s="502"/>
      <c r="O16" s="459">
        <f t="shared" si="0"/>
        <v>0</v>
      </c>
      <c r="P16" s="499"/>
      <c r="Q16" s="499"/>
      <c r="R16" s="499"/>
      <c r="S16" s="499"/>
      <c r="T16" s="499"/>
    </row>
    <row r="17" spans="1:20" x14ac:dyDescent="0.3">
      <c r="B17" s="57" t="s">
        <v>329</v>
      </c>
      <c r="C17" s="500"/>
      <c r="D17" s="500"/>
      <c r="E17" s="500"/>
      <c r="F17" s="500"/>
      <c r="G17" s="501">
        <v>27848603.73</v>
      </c>
      <c r="H17" s="501">
        <v>36585267.43</v>
      </c>
      <c r="I17" s="501">
        <v>39019409.530000001</v>
      </c>
      <c r="J17" s="501">
        <v>34286167.539999999</v>
      </c>
      <c r="K17" s="501">
        <v>34128187.990000002</v>
      </c>
      <c r="L17" s="501">
        <v>30833319.850000001</v>
      </c>
      <c r="M17" s="502">
        <v>33838278</v>
      </c>
      <c r="N17" s="502">
        <v>18946658</v>
      </c>
      <c r="O17" s="459">
        <f t="shared" si="0"/>
        <v>37893316</v>
      </c>
      <c r="P17" s="499"/>
      <c r="Q17" s="499"/>
      <c r="R17" s="499"/>
      <c r="S17" s="499"/>
      <c r="T17" s="499"/>
    </row>
    <row r="18" spans="1:20" x14ac:dyDescent="0.3">
      <c r="B18" s="57" t="s">
        <v>330</v>
      </c>
      <c r="C18" s="500"/>
      <c r="D18" s="500"/>
      <c r="E18" s="500"/>
      <c r="F18" s="500"/>
      <c r="G18" s="501">
        <v>53408.95</v>
      </c>
      <c r="H18" s="501">
        <v>98134.23</v>
      </c>
      <c r="I18" s="501">
        <v>76398.25</v>
      </c>
      <c r="J18" s="501">
        <v>639367.76</v>
      </c>
      <c r="K18" s="501">
        <v>89937</v>
      </c>
      <c r="L18" s="501">
        <v>128831.51</v>
      </c>
      <c r="M18" s="507"/>
      <c r="N18" s="507"/>
      <c r="O18" s="459">
        <f t="shared" si="0"/>
        <v>0</v>
      </c>
      <c r="P18" s="499"/>
      <c r="Q18" s="499"/>
      <c r="R18" s="499"/>
      <c r="S18" s="499"/>
      <c r="T18" s="499"/>
    </row>
    <row r="19" spans="1:20" x14ac:dyDescent="0.3">
      <c r="B19" s="57" t="s">
        <v>331</v>
      </c>
      <c r="C19" s="500"/>
      <c r="D19" s="500"/>
      <c r="E19" s="500"/>
      <c r="F19" s="500"/>
      <c r="G19" s="501">
        <v>5702744.9299999997</v>
      </c>
      <c r="H19" s="501">
        <v>6528151.7800000003</v>
      </c>
      <c r="I19" s="501">
        <v>7412900.3300000001</v>
      </c>
      <c r="J19" s="501">
        <v>7259913.4500000002</v>
      </c>
      <c r="K19" s="501">
        <v>8910216.0999999996</v>
      </c>
      <c r="L19" s="501">
        <v>9545913.1199999992</v>
      </c>
      <c r="M19" s="502">
        <v>9396358</v>
      </c>
      <c r="N19" s="502">
        <v>5235190</v>
      </c>
      <c r="O19" s="459">
        <f t="shared" si="0"/>
        <v>10470380</v>
      </c>
      <c r="P19" s="499"/>
      <c r="Q19" s="499"/>
      <c r="R19" s="499"/>
      <c r="S19" s="499"/>
      <c r="T19" s="499"/>
    </row>
    <row r="20" spans="1:20" x14ac:dyDescent="0.3">
      <c r="B20" s="57" t="s">
        <v>332</v>
      </c>
      <c r="C20" s="500"/>
      <c r="D20" s="500"/>
      <c r="E20" s="500"/>
      <c r="F20" s="500"/>
      <c r="G20" s="501">
        <v>1029002.26</v>
      </c>
      <c r="H20" s="501">
        <v>2242776.46</v>
      </c>
      <c r="I20" s="501">
        <v>3584350.83</v>
      </c>
      <c r="J20" s="501">
        <v>1536907.97</v>
      </c>
      <c r="K20" s="501">
        <v>2139643.44</v>
      </c>
      <c r="L20" s="501">
        <v>121865.15</v>
      </c>
      <c r="M20" s="502">
        <v>1931983</v>
      </c>
      <c r="N20" s="503">
        <v>579292</v>
      </c>
      <c r="O20" s="459">
        <f t="shared" si="0"/>
        <v>1158584</v>
      </c>
      <c r="P20" s="499"/>
      <c r="Q20" s="499"/>
      <c r="R20" s="499"/>
      <c r="S20" s="499"/>
      <c r="T20" s="499"/>
    </row>
    <row r="21" spans="1:20" x14ac:dyDescent="0.3">
      <c r="B21" s="57" t="s">
        <v>333</v>
      </c>
      <c r="C21" s="500"/>
      <c r="D21" s="500"/>
      <c r="E21" s="500"/>
      <c r="F21" s="500"/>
      <c r="G21" s="501">
        <v>-408926.87</v>
      </c>
      <c r="H21" s="501">
        <v>-4268169.4800000004</v>
      </c>
      <c r="I21" s="501">
        <v>1755287.35</v>
      </c>
      <c r="J21" s="501">
        <v>2494891.2799999998</v>
      </c>
      <c r="K21" s="501">
        <v>-16487547.310000001</v>
      </c>
      <c r="L21" s="501">
        <v>-8846891.1099999994</v>
      </c>
      <c r="M21" s="502">
        <v>1568608</v>
      </c>
      <c r="N21" s="502">
        <v>-9013622</v>
      </c>
      <c r="O21" s="502">
        <v>-9013622</v>
      </c>
      <c r="P21" s="499"/>
      <c r="Q21" s="499"/>
      <c r="R21" s="499"/>
      <c r="S21" s="499"/>
      <c r="T21" s="499"/>
    </row>
    <row r="22" spans="1:20" x14ac:dyDescent="0.3">
      <c r="B22" s="57" t="s">
        <v>334</v>
      </c>
      <c r="C22" s="500"/>
      <c r="D22" s="500"/>
      <c r="E22" s="500"/>
      <c r="F22" s="500"/>
      <c r="G22" s="501">
        <v>200118.83</v>
      </c>
      <c r="H22" s="501">
        <v>47063.31</v>
      </c>
      <c r="I22" s="501">
        <v>212195.04</v>
      </c>
      <c r="J22" s="501">
        <v>149311.29999999999</v>
      </c>
      <c r="K22" s="501">
        <v>405728.37</v>
      </c>
      <c r="L22" s="501">
        <v>479178.23999999999</v>
      </c>
      <c r="M22" s="503">
        <v>428515</v>
      </c>
      <c r="N22" s="503">
        <v>28636</v>
      </c>
      <c r="O22" s="459">
        <f t="shared" si="0"/>
        <v>57272</v>
      </c>
      <c r="P22" s="499"/>
      <c r="Q22" s="499"/>
      <c r="R22" s="499"/>
      <c r="S22" s="499"/>
      <c r="T22" s="499"/>
    </row>
    <row r="23" spans="1:20" x14ac:dyDescent="0.3">
      <c r="B23" s="57" t="s">
        <v>335</v>
      </c>
      <c r="C23" s="500"/>
      <c r="D23" s="500"/>
      <c r="E23" s="500"/>
      <c r="F23" s="500"/>
      <c r="G23" s="501">
        <v>-612106.47</v>
      </c>
      <c r="H23" s="501">
        <v>-4315232.79</v>
      </c>
      <c r="I23" s="501">
        <v>1543092.31</v>
      </c>
      <c r="J23" s="501">
        <v>2345579.98</v>
      </c>
      <c r="K23" s="501">
        <v>-16893275.68</v>
      </c>
      <c r="L23" s="501">
        <v>-9326069.3499999996</v>
      </c>
      <c r="M23" s="502"/>
      <c r="N23" s="502"/>
      <c r="O23" s="459">
        <f t="shared" si="0"/>
        <v>0</v>
      </c>
    </row>
    <row r="24" spans="1:20" x14ac:dyDescent="0.3">
      <c r="B24" s="57" t="s">
        <v>336</v>
      </c>
      <c r="C24" s="500"/>
      <c r="D24" s="500"/>
      <c r="E24" s="500"/>
      <c r="F24" s="500"/>
      <c r="G24" s="501">
        <v>-248716.97</v>
      </c>
      <c r="H24" s="501">
        <v>53053.86</v>
      </c>
      <c r="I24" s="501">
        <v>153625.70000000001</v>
      </c>
      <c r="J24" s="501">
        <v>-185513.37</v>
      </c>
      <c r="K24" s="501">
        <v>6062468.7000000002</v>
      </c>
      <c r="L24" s="501">
        <v>-10924501.65</v>
      </c>
      <c r="M24" s="503"/>
      <c r="N24" s="503"/>
      <c r="O24" s="459">
        <f t="shared" si="0"/>
        <v>0</v>
      </c>
    </row>
    <row r="25" spans="1:20" x14ac:dyDescent="0.3">
      <c r="B25" s="57" t="s">
        <v>337</v>
      </c>
      <c r="C25" s="500"/>
      <c r="D25" s="500"/>
      <c r="E25" s="500"/>
      <c r="F25" s="500"/>
      <c r="G25" s="501">
        <v>8682904.9000000004</v>
      </c>
      <c r="H25" s="501">
        <v>7822081.46</v>
      </c>
      <c r="I25" s="501">
        <v>2205684.08</v>
      </c>
      <c r="J25" s="501">
        <v>3902402.09</v>
      </c>
      <c r="K25" s="501">
        <v>-93694.67</v>
      </c>
      <c r="L25" s="501">
        <v>408530.45</v>
      </c>
      <c r="M25" s="502"/>
      <c r="N25" s="502"/>
      <c r="O25" s="459">
        <f t="shared" si="0"/>
        <v>0</v>
      </c>
      <c r="P25" s="508"/>
      <c r="Q25" s="508"/>
      <c r="R25" s="508"/>
      <c r="S25" s="508"/>
      <c r="T25" s="508"/>
    </row>
    <row r="26" spans="1:20" x14ac:dyDescent="0.3">
      <c r="B26" s="509" t="s">
        <v>338</v>
      </c>
      <c r="C26" s="510"/>
      <c r="D26" s="510"/>
      <c r="E26" s="510"/>
      <c r="F26" s="510"/>
      <c r="G26" s="511">
        <v>0</v>
      </c>
      <c r="H26" s="511">
        <v>0</v>
      </c>
      <c r="I26" s="511">
        <v>0</v>
      </c>
      <c r="J26" s="511">
        <v>0</v>
      </c>
      <c r="K26" s="511">
        <v>-10924501.65</v>
      </c>
      <c r="L26" s="511">
        <v>-19842040.550000001</v>
      </c>
      <c r="M26" s="512">
        <v>-23097596</v>
      </c>
      <c r="N26" s="512">
        <v>-26832831</v>
      </c>
      <c r="O26" s="512">
        <v>-26832831</v>
      </c>
    </row>
    <row r="27" spans="1:20" x14ac:dyDescent="0.3">
      <c r="B27" s="513" t="s">
        <v>339</v>
      </c>
      <c r="C27" s="514"/>
      <c r="D27" s="514"/>
      <c r="E27" s="514"/>
      <c r="F27" s="514"/>
      <c r="G27" s="515">
        <v>7822081.46</v>
      </c>
      <c r="H27" s="515">
        <v>3559902.53</v>
      </c>
      <c r="I27" s="515">
        <v>3902402.09</v>
      </c>
      <c r="J27" s="515">
        <v>6062468.7000000002</v>
      </c>
      <c r="K27" s="515">
        <v>0</v>
      </c>
      <c r="L27" s="515">
        <v>0</v>
      </c>
      <c r="M27" s="515">
        <v>0</v>
      </c>
      <c r="N27" s="516">
        <v>0</v>
      </c>
      <c r="O27" s="517">
        <f t="shared" si="0"/>
        <v>0</v>
      </c>
    </row>
    <row r="28" spans="1:20" x14ac:dyDescent="0.3">
      <c r="A28" s="518"/>
      <c r="B28" s="519"/>
      <c r="C28" s="519"/>
      <c r="D28" s="519"/>
      <c r="E28" s="519"/>
      <c r="F28" s="519"/>
      <c r="G28" s="520"/>
      <c r="H28" s="520"/>
      <c r="I28" s="520"/>
      <c r="J28" s="520"/>
      <c r="K28" s="520"/>
      <c r="L28" s="520"/>
      <c r="M28" s="520"/>
      <c r="N28" s="520"/>
    </row>
    <row r="29" spans="1:20" x14ac:dyDescent="0.3">
      <c r="A29" s="521"/>
      <c r="B29" s="522"/>
      <c r="C29" s="522"/>
      <c r="D29" s="523"/>
      <c r="E29" s="523"/>
      <c r="F29" s="522"/>
      <c r="G29" s="524"/>
      <c r="H29" s="524"/>
      <c r="I29" s="520"/>
      <c r="J29" s="520"/>
      <c r="K29" s="524"/>
      <c r="L29" s="524"/>
      <c r="M29" s="525"/>
      <c r="N29" s="525"/>
    </row>
    <row r="30" spans="1:20" x14ac:dyDescent="0.3">
      <c r="A30" s="521"/>
      <c r="B30" s="523"/>
      <c r="C30" s="523"/>
      <c r="D30" s="522"/>
      <c r="E30" s="522"/>
      <c r="F30" s="523"/>
      <c r="G30" s="520"/>
      <c r="H30" s="520"/>
      <c r="I30" s="524"/>
      <c r="J30" s="524"/>
      <c r="K30" s="520"/>
      <c r="L30" s="520"/>
      <c r="M30" s="525"/>
      <c r="N30" s="525"/>
    </row>
    <row r="31" spans="1:20" x14ac:dyDescent="0.3">
      <c r="A31" s="518"/>
      <c r="B31" s="519"/>
      <c r="C31" s="519"/>
      <c r="D31" s="519"/>
      <c r="E31" s="519"/>
      <c r="F31" s="519"/>
      <c r="G31" s="520"/>
      <c r="H31" s="520"/>
      <c r="I31" s="520"/>
      <c r="J31" s="520"/>
      <c r="K31" s="520"/>
      <c r="L31" s="520"/>
      <c r="M31" s="520"/>
      <c r="N31" s="520"/>
    </row>
    <row r="32" spans="1:20" x14ac:dyDescent="0.3">
      <c r="A32" s="521"/>
      <c r="B32" s="523"/>
      <c r="C32" s="523"/>
      <c r="D32" s="523"/>
      <c r="E32" s="523"/>
      <c r="F32" s="523"/>
      <c r="G32" s="520"/>
      <c r="H32" s="520"/>
      <c r="I32" s="520"/>
      <c r="J32" s="520"/>
      <c r="K32" s="520"/>
      <c r="L32" s="524"/>
      <c r="M32" s="525"/>
      <c r="N32" s="525"/>
    </row>
    <row r="33" spans="1:14" x14ac:dyDescent="0.3">
      <c r="A33" s="521"/>
      <c r="B33" s="522"/>
      <c r="C33" s="522"/>
      <c r="D33" s="522"/>
      <c r="E33" s="522"/>
      <c r="F33" s="522"/>
      <c r="G33" s="524"/>
      <c r="H33" s="524"/>
      <c r="I33" s="524"/>
      <c r="J33" s="524"/>
      <c r="K33" s="524"/>
      <c r="L33" s="520"/>
      <c r="M33" s="525"/>
      <c r="N33" s="525"/>
    </row>
    <row r="34" spans="1:14" x14ac:dyDescent="0.3">
      <c r="A34" s="518"/>
      <c r="B34" s="519"/>
      <c r="C34" s="519"/>
      <c r="D34" s="519"/>
      <c r="E34" s="519"/>
      <c r="F34" s="519"/>
      <c r="G34" s="520"/>
      <c r="H34" s="520"/>
      <c r="I34" s="520"/>
      <c r="J34" s="520"/>
      <c r="K34" s="520"/>
      <c r="L34" s="520"/>
      <c r="M34" s="520"/>
      <c r="N34" s="520"/>
    </row>
    <row r="35" spans="1:14" x14ac:dyDescent="0.3">
      <c r="A35" s="521"/>
      <c r="B35" s="523"/>
      <c r="C35" s="523"/>
      <c r="D35" s="523"/>
      <c r="E35" s="523"/>
      <c r="F35" s="522"/>
      <c r="G35" s="520"/>
      <c r="H35" s="520"/>
      <c r="I35" s="520"/>
      <c r="J35" s="520"/>
      <c r="K35" s="524"/>
      <c r="L35" s="524"/>
      <c r="M35" s="525"/>
      <c r="N35" s="525"/>
    </row>
    <row r="36" spans="1:14" x14ac:dyDescent="0.3">
      <c r="A36" s="521"/>
      <c r="B36" s="522"/>
      <c r="C36" s="522"/>
      <c r="D36" s="522"/>
      <c r="E36" s="522"/>
      <c r="F36" s="523"/>
      <c r="G36" s="524"/>
      <c r="H36" s="524"/>
      <c r="I36" s="524"/>
      <c r="J36" s="524"/>
      <c r="K36" s="520"/>
      <c r="L36" s="520"/>
      <c r="M36" s="520"/>
      <c r="N36" s="520"/>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61FE77-E6DC-4A99-ADA6-F1049E6C00C5}">
  <sheetPr codeName="Sheet21">
    <tabColor theme="2" tint="-0.249977111117893"/>
  </sheetPr>
  <dimension ref="A2:V41"/>
  <sheetViews>
    <sheetView showGridLines="0" zoomScale="70" zoomScaleNormal="70" workbookViewId="0"/>
  </sheetViews>
  <sheetFormatPr defaultColWidth="8.7265625" defaultRowHeight="15.5" x14ac:dyDescent="0.35"/>
  <cols>
    <col min="1" max="1" width="2.7265625" style="68" customWidth="1"/>
    <col min="2" max="2" width="50.1796875" style="68" customWidth="1"/>
    <col min="3" max="6" width="8.7265625" style="68"/>
    <col min="7" max="14" width="17.54296875" style="68" customWidth="1"/>
    <col min="15" max="16384" width="8.7265625" style="68"/>
  </cols>
  <sheetData>
    <row r="2" spans="1:14" x14ac:dyDescent="0.35">
      <c r="A2" s="101"/>
      <c r="B2" s="101"/>
      <c r="C2" s="101"/>
      <c r="D2" s="101"/>
      <c r="E2" s="101"/>
      <c r="F2" s="101"/>
      <c r="G2" s="454" t="s">
        <v>77</v>
      </c>
      <c r="H2" s="455"/>
      <c r="I2" s="455"/>
      <c r="J2" s="455"/>
      <c r="K2" s="455"/>
      <c r="L2" s="455"/>
      <c r="M2" s="456"/>
      <c r="N2" s="456"/>
    </row>
    <row r="3" spans="1:14" x14ac:dyDescent="0.35">
      <c r="A3" s="101"/>
      <c r="B3" s="101" t="s">
        <v>137</v>
      </c>
      <c r="C3" s="101"/>
      <c r="D3" s="101"/>
      <c r="E3" s="101"/>
      <c r="F3" s="485"/>
      <c r="G3" s="378" t="s">
        <v>63</v>
      </c>
      <c r="H3" s="378" t="s">
        <v>64</v>
      </c>
      <c r="I3" s="378" t="s">
        <v>65</v>
      </c>
      <c r="J3" s="378" t="s">
        <v>66</v>
      </c>
      <c r="K3" s="378" t="s">
        <v>67</v>
      </c>
      <c r="L3" s="378" t="s">
        <v>68</v>
      </c>
      <c r="M3" s="378" t="s">
        <v>69</v>
      </c>
      <c r="N3" s="378" t="s">
        <v>140</v>
      </c>
    </row>
    <row r="4" spans="1:14" x14ac:dyDescent="0.35">
      <c r="B4" s="68" t="s">
        <v>360</v>
      </c>
      <c r="C4" s="486"/>
      <c r="D4" s="486"/>
      <c r="E4" s="486"/>
      <c r="F4" s="486"/>
      <c r="G4" s="152">
        <v>-612000</v>
      </c>
      <c r="H4" s="152">
        <v>-4315000</v>
      </c>
      <c r="I4" s="152">
        <v>1543000</v>
      </c>
      <c r="J4" s="152">
        <v>2346000</v>
      </c>
      <c r="K4" s="152">
        <v>-16893000</v>
      </c>
      <c r="L4" s="152">
        <v>-9326000</v>
      </c>
      <c r="M4" s="152">
        <v>1140093</v>
      </c>
      <c r="N4" s="152">
        <v>-9042259</v>
      </c>
    </row>
    <row r="5" spans="1:14" x14ac:dyDescent="0.35">
      <c r="B5" s="68" t="s">
        <v>361</v>
      </c>
      <c r="C5" s="486"/>
      <c r="D5" s="486"/>
      <c r="E5" s="486"/>
      <c r="F5" s="486"/>
      <c r="G5" s="152">
        <v>19077000</v>
      </c>
      <c r="H5" s="152">
        <v>23581000</v>
      </c>
      <c r="I5" s="152">
        <v>24244000</v>
      </c>
      <c r="J5" s="152">
        <v>27431000</v>
      </c>
      <c r="K5" s="152">
        <v>27458000</v>
      </c>
      <c r="L5" s="152">
        <v>31632000</v>
      </c>
      <c r="M5" s="152">
        <v>30421760</v>
      </c>
      <c r="N5" s="152">
        <v>15358642</v>
      </c>
    </row>
    <row r="6" spans="1:14" x14ac:dyDescent="0.35">
      <c r="B6" s="68" t="s">
        <v>362</v>
      </c>
      <c r="C6" s="486"/>
      <c r="D6" s="486"/>
      <c r="E6" s="486"/>
      <c r="F6" s="486"/>
      <c r="G6" s="152">
        <v>-2072000</v>
      </c>
      <c r="H6" s="152">
        <v>-1543000</v>
      </c>
      <c r="I6" s="152">
        <v>-938000</v>
      </c>
      <c r="J6" s="152">
        <v>-1032000</v>
      </c>
      <c r="K6" s="152">
        <v>-1160000</v>
      </c>
      <c r="L6" s="152">
        <v>-1210000</v>
      </c>
      <c r="M6" s="152">
        <v>0</v>
      </c>
      <c r="N6" s="152">
        <v>0</v>
      </c>
    </row>
    <row r="7" spans="1:14" x14ac:dyDescent="0.35">
      <c r="B7" s="68" t="s">
        <v>363</v>
      </c>
      <c r="C7" s="486"/>
      <c r="D7" s="486"/>
      <c r="E7" s="486"/>
      <c r="F7" s="486"/>
      <c r="G7" s="152">
        <v>1345000</v>
      </c>
      <c r="H7" s="152">
        <v>1975000</v>
      </c>
      <c r="I7" s="152">
        <v>714000</v>
      </c>
      <c r="J7" s="152">
        <v>-2114000</v>
      </c>
      <c r="K7" s="152">
        <v>258000</v>
      </c>
      <c r="L7" s="152">
        <v>1988000</v>
      </c>
      <c r="M7" s="152">
        <v>1985000</v>
      </c>
      <c r="N7" s="152">
        <v>0</v>
      </c>
    </row>
    <row r="8" spans="1:14" x14ac:dyDescent="0.35">
      <c r="B8" s="68" t="s">
        <v>364</v>
      </c>
      <c r="C8" s="486"/>
      <c r="D8" s="486"/>
      <c r="E8" s="486"/>
      <c r="F8" s="486"/>
      <c r="G8" s="152">
        <v>-668000</v>
      </c>
      <c r="H8" s="152">
        <v>519000</v>
      </c>
      <c r="I8" s="152">
        <v>-1551000</v>
      </c>
      <c r="J8" s="152">
        <v>-7139000</v>
      </c>
      <c r="K8" s="152">
        <v>150000</v>
      </c>
      <c r="L8" s="152">
        <v>-1000</v>
      </c>
      <c r="M8" s="152">
        <v>-1801000</v>
      </c>
      <c r="N8" s="152">
        <v>0</v>
      </c>
    </row>
    <row r="9" spans="1:14" x14ac:dyDescent="0.35">
      <c r="B9" s="68" t="s">
        <v>365</v>
      </c>
      <c r="C9" s="486"/>
      <c r="D9" s="486"/>
      <c r="E9" s="486"/>
      <c r="F9" s="486"/>
      <c r="G9" s="152">
        <v>5650000</v>
      </c>
      <c r="H9" s="152">
        <v>6430000</v>
      </c>
      <c r="I9" s="152">
        <v>7337000</v>
      </c>
      <c r="J9" s="152">
        <v>6620000</v>
      </c>
      <c r="K9" s="152">
        <v>8820000</v>
      </c>
      <c r="L9" s="152">
        <v>9417000</v>
      </c>
      <c r="M9" s="152">
        <v>9417081</v>
      </c>
      <c r="N9" s="152">
        <v>5235190</v>
      </c>
    </row>
    <row r="10" spans="1:14" x14ac:dyDescent="0.35">
      <c r="B10" s="68" t="s">
        <v>366</v>
      </c>
      <c r="C10" s="486"/>
      <c r="D10" s="486"/>
      <c r="E10" s="486"/>
      <c r="F10" s="486"/>
      <c r="G10" s="152">
        <v>1029000</v>
      </c>
      <c r="H10" s="152">
        <v>2243000</v>
      </c>
      <c r="I10" s="152">
        <v>3584000</v>
      </c>
      <c r="J10" s="152">
        <v>1538000</v>
      </c>
      <c r="K10" s="152">
        <v>2140000</v>
      </c>
      <c r="L10" s="152">
        <v>-122000</v>
      </c>
      <c r="M10" s="152">
        <v>121865</v>
      </c>
      <c r="N10" s="152">
        <v>579292</v>
      </c>
    </row>
    <row r="11" spans="1:14" x14ac:dyDescent="0.35">
      <c r="B11" s="68" t="s">
        <v>367</v>
      </c>
      <c r="C11" s="486"/>
      <c r="D11" s="486"/>
      <c r="E11" s="486"/>
      <c r="F11" s="486"/>
      <c r="G11" s="152">
        <v>2213000</v>
      </c>
      <c r="H11" s="152">
        <v>-6602000</v>
      </c>
      <c r="I11" s="152">
        <v>11189000</v>
      </c>
      <c r="J11" s="152">
        <v>-14466000</v>
      </c>
      <c r="K11" s="152">
        <v>-4365000</v>
      </c>
      <c r="L11" s="152">
        <v>-4281000</v>
      </c>
      <c r="M11" s="152">
        <v>-4238000</v>
      </c>
      <c r="N11" s="152">
        <v>-287030</v>
      </c>
    </row>
    <row r="12" spans="1:14" x14ac:dyDescent="0.35">
      <c r="B12" s="68" t="s">
        <v>368</v>
      </c>
      <c r="C12" s="486"/>
      <c r="D12" s="486"/>
      <c r="E12" s="486"/>
      <c r="F12" s="486"/>
      <c r="G12" s="152">
        <v>-9279000</v>
      </c>
      <c r="H12" s="152">
        <v>9717000</v>
      </c>
      <c r="I12" s="152">
        <v>2715000</v>
      </c>
      <c r="J12" s="152">
        <v>-399000</v>
      </c>
      <c r="K12" s="152">
        <v>5226000</v>
      </c>
      <c r="L12" s="152">
        <v>-18898000</v>
      </c>
      <c r="M12" s="152">
        <v>-27492000</v>
      </c>
      <c r="N12" s="152">
        <v>-6386000</v>
      </c>
    </row>
    <row r="13" spans="1:14" x14ac:dyDescent="0.35">
      <c r="B13" s="68" t="s">
        <v>369</v>
      </c>
      <c r="C13" s="486"/>
      <c r="D13" s="486"/>
      <c r="E13" s="486"/>
      <c r="F13" s="486"/>
      <c r="G13" s="152">
        <v>-2301000</v>
      </c>
      <c r="H13" s="152">
        <v>-2815000</v>
      </c>
      <c r="I13" s="152">
        <v>-2283000</v>
      </c>
      <c r="J13" s="152">
        <v>-1244000</v>
      </c>
      <c r="K13" s="152">
        <v>-1032000</v>
      </c>
      <c r="L13" s="152">
        <v>-914000</v>
      </c>
      <c r="M13" s="152">
        <v>0</v>
      </c>
      <c r="N13" s="152">
        <v>0</v>
      </c>
    </row>
    <row r="14" spans="1:14" x14ac:dyDescent="0.35">
      <c r="B14" s="487" t="s">
        <v>370</v>
      </c>
      <c r="C14" s="488"/>
      <c r="D14" s="488"/>
      <c r="E14" s="488"/>
      <c r="F14" s="488"/>
      <c r="G14" s="489">
        <v>14382000</v>
      </c>
      <c r="H14" s="489">
        <v>29190000</v>
      </c>
      <c r="I14" s="489">
        <v>46554000</v>
      </c>
      <c r="J14" s="489">
        <v>11541000</v>
      </c>
      <c r="K14" s="489">
        <v>20901000</v>
      </c>
      <c r="L14" s="489">
        <v>8285000</v>
      </c>
      <c r="M14" s="152">
        <v>-10445201</v>
      </c>
      <c r="N14" s="152">
        <v>-18542165</v>
      </c>
    </row>
    <row r="15" spans="1:14" x14ac:dyDescent="0.35">
      <c r="B15" s="68" t="s">
        <v>371</v>
      </c>
      <c r="C15" s="486"/>
      <c r="D15" s="486"/>
      <c r="E15" s="486"/>
      <c r="F15" s="486"/>
      <c r="G15" s="152">
        <v>-51100000</v>
      </c>
      <c r="H15" s="152">
        <v>-31440000</v>
      </c>
      <c r="I15" s="152">
        <v>-48271000</v>
      </c>
      <c r="J15" s="152">
        <v>-34637000</v>
      </c>
      <c r="K15" s="152">
        <v>-42515000</v>
      </c>
      <c r="L15" s="152">
        <v>-21766000</v>
      </c>
      <c r="M15" s="152">
        <v>-29274232</v>
      </c>
      <c r="N15" s="152">
        <v>0</v>
      </c>
    </row>
    <row r="16" spans="1:14" x14ac:dyDescent="0.35">
      <c r="B16" s="68" t="s">
        <v>372</v>
      </c>
      <c r="C16" s="486"/>
      <c r="D16" s="486"/>
      <c r="E16" s="486"/>
      <c r="F16" s="486"/>
      <c r="G16" s="152">
        <v>-733000</v>
      </c>
      <c r="H16" s="152">
        <v>-538000</v>
      </c>
      <c r="I16" s="152">
        <v>-633000</v>
      </c>
      <c r="J16" s="152">
        <v>-818000</v>
      </c>
      <c r="K16" s="152">
        <v>-1118000</v>
      </c>
      <c r="L16" s="152">
        <v>-1075000</v>
      </c>
      <c r="M16" s="152">
        <v>-704968</v>
      </c>
      <c r="N16" s="152">
        <v>0</v>
      </c>
    </row>
    <row r="17" spans="2:14" x14ac:dyDescent="0.35">
      <c r="B17" s="68" t="s">
        <v>373</v>
      </c>
      <c r="C17" s="486"/>
      <c r="D17" s="486"/>
      <c r="E17" s="486"/>
      <c r="F17" s="486"/>
      <c r="G17" s="152">
        <v>3998000</v>
      </c>
      <c r="H17" s="152">
        <v>5027000</v>
      </c>
      <c r="I17" s="152">
        <v>6079000</v>
      </c>
      <c r="J17" s="152">
        <v>1031000</v>
      </c>
      <c r="K17" s="152">
        <v>1865000</v>
      </c>
      <c r="L17" s="152">
        <v>1000</v>
      </c>
      <c r="M17" s="152">
        <v>4768927</v>
      </c>
      <c r="N17" s="152">
        <v>0</v>
      </c>
    </row>
    <row r="18" spans="2:14" x14ac:dyDescent="0.35">
      <c r="B18" s="68" t="s">
        <v>374</v>
      </c>
      <c r="C18" s="486"/>
      <c r="D18" s="486"/>
      <c r="E18" s="486"/>
      <c r="F18" s="486"/>
      <c r="G18" s="152">
        <v>53000</v>
      </c>
      <c r="H18" s="152">
        <v>98000</v>
      </c>
      <c r="I18" s="152">
        <v>76000</v>
      </c>
      <c r="J18" s="152">
        <v>639000</v>
      </c>
      <c r="K18" s="152">
        <v>90000</v>
      </c>
      <c r="L18" s="152">
        <v>129000</v>
      </c>
      <c r="M18" s="152">
        <v>128832</v>
      </c>
      <c r="N18" s="152">
        <v>0</v>
      </c>
    </row>
    <row r="19" spans="2:14" x14ac:dyDescent="0.35">
      <c r="B19" s="487" t="s">
        <v>375</v>
      </c>
      <c r="C19" s="488"/>
      <c r="D19" s="488"/>
      <c r="E19" s="488"/>
      <c r="F19" s="488"/>
      <c r="G19" s="489">
        <v>-47782000</v>
      </c>
      <c r="H19" s="489">
        <v>-26853000</v>
      </c>
      <c r="I19" s="489">
        <v>-42749000</v>
      </c>
      <c r="J19" s="489">
        <v>-33785000</v>
      </c>
      <c r="K19" s="489">
        <v>41678000</v>
      </c>
      <c r="L19" s="489">
        <v>-22711000</v>
      </c>
      <c r="M19" s="152">
        <v>-25082441</v>
      </c>
      <c r="N19" s="152">
        <v>0</v>
      </c>
    </row>
    <row r="20" spans="2:14" x14ac:dyDescent="0.35">
      <c r="B20" s="68" t="s">
        <v>376</v>
      </c>
      <c r="C20" s="486"/>
      <c r="D20" s="486"/>
      <c r="E20" s="486"/>
      <c r="F20" s="486"/>
      <c r="G20" s="152">
        <v>45379000</v>
      </c>
      <c r="H20" s="152">
        <v>27650000</v>
      </c>
      <c r="I20" s="152">
        <v>53701000</v>
      </c>
      <c r="J20" s="152">
        <v>41251000</v>
      </c>
      <c r="K20" s="152">
        <v>40700000</v>
      </c>
      <c r="L20" s="152">
        <v>39065000</v>
      </c>
      <c r="M20" s="152">
        <v>40000000</v>
      </c>
      <c r="N20" s="152">
        <v>22800000</v>
      </c>
    </row>
    <row r="21" spans="2:14" x14ac:dyDescent="0.35">
      <c r="B21" s="68" t="s">
        <v>377</v>
      </c>
      <c r="C21" s="486"/>
      <c r="D21" s="486"/>
      <c r="E21" s="486"/>
      <c r="F21" s="486"/>
      <c r="G21" s="152">
        <v>-14657000</v>
      </c>
      <c r="H21" s="152">
        <v>-27625000</v>
      </c>
      <c r="I21" s="152">
        <v>-38352000</v>
      </c>
      <c r="J21" s="152">
        <v>-30236000</v>
      </c>
      <c r="K21" s="152">
        <v>-29073000</v>
      </c>
      <c r="L21" s="152">
        <v>-32886000</v>
      </c>
      <c r="M21" s="152">
        <v>-39073000</v>
      </c>
      <c r="N21" s="152">
        <v>-23895000</v>
      </c>
    </row>
    <row r="22" spans="2:14" x14ac:dyDescent="0.35">
      <c r="B22" s="68" t="s">
        <v>378</v>
      </c>
      <c r="C22" s="486"/>
      <c r="D22" s="486"/>
      <c r="E22" s="486"/>
      <c r="F22" s="486"/>
      <c r="G22" s="152">
        <v>0</v>
      </c>
      <c r="H22" s="152">
        <v>150000</v>
      </c>
      <c r="I22" s="152">
        <v>0</v>
      </c>
      <c r="J22" s="152">
        <v>0</v>
      </c>
      <c r="K22" s="152">
        <v>25500000</v>
      </c>
      <c r="L22" s="152">
        <v>10000000</v>
      </c>
      <c r="M22" s="152">
        <v>0</v>
      </c>
      <c r="N22" s="152">
        <v>0</v>
      </c>
    </row>
    <row r="23" spans="2:14" x14ac:dyDescent="0.35">
      <c r="B23" s="68" t="s">
        <v>379</v>
      </c>
      <c r="C23" s="486"/>
      <c r="D23" s="486"/>
      <c r="E23" s="486"/>
      <c r="F23" s="486"/>
      <c r="G23" s="152">
        <v>-5703000</v>
      </c>
      <c r="H23" s="152">
        <v>-5449000</v>
      </c>
      <c r="I23" s="152">
        <v>-7413000</v>
      </c>
      <c r="J23" s="152">
        <v>-7259000</v>
      </c>
      <c r="K23" s="152">
        <v>-8888000</v>
      </c>
      <c r="L23" s="152">
        <v>-9546000</v>
      </c>
      <c r="M23" s="152">
        <v>-9545913</v>
      </c>
      <c r="N23" s="152">
        <v>-5235190</v>
      </c>
    </row>
    <row r="24" spans="2:14" x14ac:dyDescent="0.35">
      <c r="B24" s="68" t="s">
        <v>380</v>
      </c>
      <c r="C24" s="486"/>
      <c r="D24" s="486"/>
      <c r="E24" s="486"/>
      <c r="F24" s="486"/>
      <c r="G24" s="152">
        <v>229000</v>
      </c>
      <c r="H24" s="152">
        <v>2595000</v>
      </c>
      <c r="I24" s="152">
        <v>0</v>
      </c>
      <c r="J24" s="152">
        <v>3230000</v>
      </c>
      <c r="K24" s="152">
        <v>1817000</v>
      </c>
      <c r="L24" s="152">
        <v>0</v>
      </c>
      <c r="M24" s="152">
        <v>1817000</v>
      </c>
      <c r="N24" s="152">
        <v>0</v>
      </c>
    </row>
    <row r="25" spans="2:14" x14ac:dyDescent="0.35">
      <c r="B25" s="487" t="s">
        <v>381</v>
      </c>
      <c r="C25" s="488"/>
      <c r="D25" s="488"/>
      <c r="E25" s="488"/>
      <c r="F25" s="488"/>
      <c r="G25" s="489">
        <v>25248000</v>
      </c>
      <c r="H25" s="489">
        <v>-2679000</v>
      </c>
      <c r="I25" s="489">
        <v>7936000</v>
      </c>
      <c r="J25" s="489">
        <v>6986000</v>
      </c>
      <c r="K25" s="489">
        <v>32056000</v>
      </c>
      <c r="L25" s="489">
        <v>6633000</v>
      </c>
      <c r="M25" s="152">
        <v>-6801913</v>
      </c>
      <c r="N25" s="152">
        <v>-6330190</v>
      </c>
    </row>
    <row r="26" spans="2:14" x14ac:dyDescent="0.35">
      <c r="B26" s="487" t="s">
        <v>382</v>
      </c>
      <c r="C26" s="488"/>
      <c r="D26" s="488"/>
      <c r="E26" s="488"/>
      <c r="F26" s="488"/>
      <c r="G26" s="489">
        <v>-8152000</v>
      </c>
      <c r="H26" s="489">
        <v>-342000</v>
      </c>
      <c r="I26" s="489">
        <v>11741000</v>
      </c>
      <c r="J26" s="489">
        <v>-15258000</v>
      </c>
      <c r="K26" s="489">
        <v>11279000</v>
      </c>
      <c r="L26" s="489">
        <v>-7793000</v>
      </c>
      <c r="M26" s="152">
        <v>0</v>
      </c>
      <c r="N26" s="152">
        <v>0</v>
      </c>
    </row>
    <row r="27" spans="2:14" x14ac:dyDescent="0.35">
      <c r="B27" s="68" t="s">
        <v>383</v>
      </c>
      <c r="C27" s="486"/>
      <c r="D27" s="486"/>
      <c r="E27" s="486"/>
      <c r="F27" s="486"/>
      <c r="G27" s="152">
        <v>-143000</v>
      </c>
      <c r="H27" s="152">
        <v>-541000</v>
      </c>
      <c r="I27" s="152">
        <v>-90000</v>
      </c>
      <c r="J27" s="152">
        <v>105000</v>
      </c>
      <c r="K27" s="152">
        <v>-149000</v>
      </c>
      <c r="L27" s="152">
        <v>392000</v>
      </c>
      <c r="M27" s="152">
        <v>-42329618</v>
      </c>
      <c r="N27" s="152">
        <v>-24872355</v>
      </c>
    </row>
    <row r="28" spans="2:14" x14ac:dyDescent="0.35">
      <c r="B28" s="68" t="s">
        <v>384</v>
      </c>
      <c r="C28" s="486"/>
      <c r="D28" s="486"/>
      <c r="E28" s="486"/>
      <c r="F28" s="486"/>
      <c r="G28" s="152">
        <v>11604000</v>
      </c>
      <c r="H28" s="152">
        <v>3309000</v>
      </c>
      <c r="I28" s="152">
        <v>2426000</v>
      </c>
      <c r="J28" s="152">
        <v>14077000</v>
      </c>
      <c r="K28" s="152">
        <v>-1076000</v>
      </c>
      <c r="L28" s="152">
        <v>10054000</v>
      </c>
      <c r="M28" s="152">
        <v>47436000</v>
      </c>
      <c r="N28" s="152">
        <v>5106382</v>
      </c>
    </row>
    <row r="29" spans="2:14" x14ac:dyDescent="0.35">
      <c r="B29" s="139" t="s">
        <v>385</v>
      </c>
      <c r="C29" s="475"/>
      <c r="D29" s="475"/>
      <c r="E29" s="475"/>
      <c r="F29" s="475"/>
      <c r="G29" s="156">
        <v>3309000</v>
      </c>
      <c r="H29" s="156">
        <v>2426000</v>
      </c>
      <c r="I29" s="156">
        <v>14077000</v>
      </c>
      <c r="J29" s="156">
        <v>-1076000</v>
      </c>
      <c r="K29" s="156">
        <v>10054000</v>
      </c>
      <c r="L29" s="156">
        <v>2653000</v>
      </c>
      <c r="M29" s="490">
        <v>5106382</v>
      </c>
      <c r="N29" s="490">
        <v>-19765973</v>
      </c>
    </row>
    <row r="30" spans="2:14" x14ac:dyDescent="0.35">
      <c r="B30" s="491"/>
      <c r="C30" s="492"/>
      <c r="D30" s="492"/>
      <c r="E30" s="492"/>
      <c r="F30" s="492"/>
      <c r="G30" s="147"/>
      <c r="H30" s="147"/>
      <c r="I30" s="147"/>
      <c r="J30" s="147"/>
      <c r="K30" s="147"/>
      <c r="L30" s="147"/>
      <c r="M30" s="147"/>
      <c r="N30" s="147"/>
    </row>
    <row r="31" spans="2:14" x14ac:dyDescent="0.35">
      <c r="B31" s="491"/>
      <c r="C31" s="493"/>
      <c r="D31" s="493"/>
      <c r="E31" s="493"/>
      <c r="F31" s="493"/>
      <c r="G31" s="408"/>
      <c r="H31" s="408"/>
      <c r="I31" s="408"/>
      <c r="J31" s="408"/>
      <c r="K31" s="408"/>
      <c r="L31" s="408"/>
      <c r="M31" s="408"/>
      <c r="N31" s="408"/>
    </row>
    <row r="32" spans="2:14" x14ac:dyDescent="0.35">
      <c r="B32" s="491"/>
      <c r="C32" s="492"/>
      <c r="D32" s="492"/>
      <c r="E32" s="492"/>
      <c r="F32" s="492"/>
      <c r="G32" s="147"/>
      <c r="H32" s="147"/>
      <c r="I32" s="147"/>
      <c r="J32" s="147"/>
      <c r="K32" s="147"/>
      <c r="L32" s="147"/>
      <c r="M32" s="147"/>
      <c r="N32" s="147"/>
    </row>
    <row r="33" spans="2:22" x14ac:dyDescent="0.35">
      <c r="B33" s="82"/>
      <c r="C33" s="82"/>
      <c r="D33" s="492"/>
      <c r="E33" s="492"/>
      <c r="F33" s="492"/>
      <c r="G33" s="494"/>
      <c r="H33" s="147"/>
      <c r="I33" s="147"/>
      <c r="J33" s="147"/>
      <c r="K33" s="147"/>
      <c r="L33" s="147"/>
      <c r="M33" s="147"/>
      <c r="N33" s="147"/>
      <c r="V33" s="57"/>
    </row>
    <row r="34" spans="2:22" x14ac:dyDescent="0.35">
      <c r="B34" s="491"/>
      <c r="C34" s="492"/>
      <c r="D34" s="492"/>
      <c r="E34" s="492"/>
      <c r="F34" s="492"/>
      <c r="G34" s="147"/>
      <c r="H34" s="147"/>
      <c r="I34" s="147"/>
      <c r="J34" s="147"/>
      <c r="K34" s="147"/>
      <c r="L34" s="147"/>
      <c r="M34" s="147"/>
      <c r="N34" s="147"/>
    </row>
    <row r="35" spans="2:22" x14ac:dyDescent="0.35">
      <c r="M35" s="147"/>
      <c r="N35" s="147"/>
    </row>
    <row r="36" spans="2:22" x14ac:dyDescent="0.35">
      <c r="F36" s="67"/>
      <c r="M36" s="130"/>
      <c r="N36" s="130"/>
    </row>
    <row r="37" spans="2:22" x14ac:dyDescent="0.35">
      <c r="F37" s="495"/>
      <c r="M37" s="130"/>
      <c r="N37" s="130"/>
    </row>
    <row r="38" spans="2:22" x14ac:dyDescent="0.35">
      <c r="F38" s="495"/>
    </row>
    <row r="41" spans="2:22" x14ac:dyDescent="0.35">
      <c r="C41" s="57"/>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1365A-8AAE-4E44-A749-9238F53B9D60}">
  <sheetPr codeName="Sheet22">
    <tabColor theme="2" tint="-0.249977111117893"/>
  </sheetPr>
  <dimension ref="A2:V62"/>
  <sheetViews>
    <sheetView showGridLines="0" zoomScale="70" zoomScaleNormal="70" workbookViewId="0"/>
  </sheetViews>
  <sheetFormatPr defaultColWidth="8.7265625" defaultRowHeight="15.5" x14ac:dyDescent="0.35"/>
  <cols>
    <col min="1" max="1" width="2.7265625" style="68" customWidth="1"/>
    <col min="2" max="2" width="68.26953125" style="68" customWidth="1"/>
    <col min="3" max="5" width="17.54296875" style="68" customWidth="1"/>
    <col min="6" max="16384" width="8.7265625" style="68"/>
  </cols>
  <sheetData>
    <row r="2" spans="1:10" x14ac:dyDescent="0.35">
      <c r="A2" s="71"/>
      <c r="B2" s="480">
        <v>44561</v>
      </c>
      <c r="C2" s="738" t="s">
        <v>83</v>
      </c>
      <c r="D2" s="738"/>
      <c r="E2" s="738"/>
    </row>
    <row r="3" spans="1:10" x14ac:dyDescent="0.35">
      <c r="A3" s="71"/>
      <c r="B3" s="480" t="s">
        <v>62</v>
      </c>
      <c r="C3" s="383" t="s">
        <v>84</v>
      </c>
      <c r="D3" s="383" t="s">
        <v>85</v>
      </c>
      <c r="E3" s="383" t="s">
        <v>86</v>
      </c>
      <c r="H3" s="481"/>
      <c r="I3" s="197"/>
      <c r="J3" s="197"/>
    </row>
    <row r="4" spans="1:10" x14ac:dyDescent="0.35">
      <c r="B4" s="68" t="s">
        <v>87</v>
      </c>
      <c r="C4" s="68">
        <v>0</v>
      </c>
      <c r="D4" s="68">
        <v>-3964</v>
      </c>
      <c r="E4" s="68">
        <v>100</v>
      </c>
      <c r="H4" s="482"/>
      <c r="I4" s="483"/>
      <c r="J4" s="483"/>
    </row>
    <row r="5" spans="1:10" x14ac:dyDescent="0.35">
      <c r="B5" s="68" t="s">
        <v>88</v>
      </c>
      <c r="C5" s="68">
        <v>12252</v>
      </c>
      <c r="D5" s="68">
        <v>0</v>
      </c>
      <c r="E5" s="68">
        <v>100</v>
      </c>
    </row>
    <row r="6" spans="1:10" x14ac:dyDescent="0.35">
      <c r="B6" s="68" t="s">
        <v>89</v>
      </c>
      <c r="C6" s="68">
        <v>0</v>
      </c>
      <c r="D6" s="68">
        <v>-2136</v>
      </c>
      <c r="E6" s="68">
        <v>100</v>
      </c>
    </row>
    <row r="7" spans="1:10" x14ac:dyDescent="0.35">
      <c r="B7" s="68" t="s">
        <v>90</v>
      </c>
      <c r="C7" s="68">
        <v>1589</v>
      </c>
      <c r="D7" s="68">
        <v>0</v>
      </c>
      <c r="E7" s="68">
        <v>100</v>
      </c>
    </row>
    <row r="8" spans="1:10" x14ac:dyDescent="0.35">
      <c r="B8" s="68" t="s">
        <v>91</v>
      </c>
      <c r="C8" s="68">
        <v>44</v>
      </c>
      <c r="D8" s="68">
        <v>0</v>
      </c>
      <c r="E8" s="68">
        <v>100</v>
      </c>
    </row>
    <row r="9" spans="1:10" x14ac:dyDescent="0.35">
      <c r="B9" s="68" t="s">
        <v>92</v>
      </c>
      <c r="C9" s="68">
        <v>24</v>
      </c>
      <c r="D9" s="68">
        <v>0</v>
      </c>
      <c r="E9" s="68">
        <v>100</v>
      </c>
    </row>
    <row r="10" spans="1:10" x14ac:dyDescent="0.35">
      <c r="B10" s="68" t="s">
        <v>93</v>
      </c>
      <c r="C10" s="68">
        <v>10147</v>
      </c>
      <c r="D10" s="68">
        <v>2179</v>
      </c>
      <c r="E10" s="68">
        <v>100</v>
      </c>
    </row>
    <row r="11" spans="1:10" x14ac:dyDescent="0.35">
      <c r="B11" s="68" t="s">
        <v>94</v>
      </c>
      <c r="C11" s="68">
        <v>41424</v>
      </c>
      <c r="D11" s="68">
        <v>1095</v>
      </c>
      <c r="E11" s="68">
        <v>100</v>
      </c>
    </row>
    <row r="12" spans="1:10" x14ac:dyDescent="0.35">
      <c r="B12" s="68" t="s">
        <v>95</v>
      </c>
      <c r="C12" s="68">
        <v>4870</v>
      </c>
      <c r="D12" s="68">
        <v>600</v>
      </c>
      <c r="E12" s="68">
        <v>90</v>
      </c>
    </row>
    <row r="13" spans="1:10" x14ac:dyDescent="0.35">
      <c r="B13" s="68" t="s">
        <v>96</v>
      </c>
      <c r="C13" s="68">
        <v>3481</v>
      </c>
      <c r="D13" s="68">
        <v>-1171</v>
      </c>
      <c r="E13" s="68">
        <v>60</v>
      </c>
    </row>
    <row r="14" spans="1:10" x14ac:dyDescent="0.35">
      <c r="B14" s="68" t="s">
        <v>97</v>
      </c>
      <c r="C14" s="68">
        <v>2694</v>
      </c>
      <c r="D14" s="68">
        <v>-251</v>
      </c>
      <c r="E14" s="68">
        <v>52</v>
      </c>
    </row>
    <row r="15" spans="1:10" x14ac:dyDescent="0.35">
      <c r="B15" s="68" t="s">
        <v>98</v>
      </c>
      <c r="C15" s="68">
        <v>931</v>
      </c>
      <c r="D15" s="68">
        <v>0</v>
      </c>
      <c r="E15" s="68">
        <v>100</v>
      </c>
    </row>
    <row r="18" spans="1:5" x14ac:dyDescent="0.35">
      <c r="A18" s="71"/>
      <c r="B18" s="480">
        <v>44196</v>
      </c>
      <c r="C18" s="738" t="s">
        <v>83</v>
      </c>
      <c r="D18" s="738"/>
      <c r="E18" s="738"/>
    </row>
    <row r="19" spans="1:5" x14ac:dyDescent="0.35">
      <c r="A19" s="71"/>
      <c r="B19" s="480" t="s">
        <v>62</v>
      </c>
      <c r="C19" s="383" t="s">
        <v>84</v>
      </c>
      <c r="D19" s="383" t="s">
        <v>85</v>
      </c>
      <c r="E19" s="383" t="s">
        <v>86</v>
      </c>
    </row>
    <row r="20" spans="1:5" x14ac:dyDescent="0.35">
      <c r="B20" s="68" t="s">
        <v>87</v>
      </c>
      <c r="C20" s="68">
        <v>-2153</v>
      </c>
      <c r="D20" s="68">
        <v>-7657</v>
      </c>
      <c r="E20" s="68">
        <v>100</v>
      </c>
    </row>
    <row r="21" spans="1:5" x14ac:dyDescent="0.35">
      <c r="B21" s="68" t="s">
        <v>88</v>
      </c>
      <c r="C21" s="68">
        <v>12252</v>
      </c>
      <c r="D21" s="68">
        <v>0</v>
      </c>
      <c r="E21" s="68">
        <v>100</v>
      </c>
    </row>
    <row r="22" spans="1:5" x14ac:dyDescent="0.35">
      <c r="B22" s="68" t="s">
        <v>89</v>
      </c>
      <c r="C22" s="68">
        <v>-1651</v>
      </c>
      <c r="D22" s="68">
        <v>-5491</v>
      </c>
      <c r="E22" s="68">
        <v>100</v>
      </c>
    </row>
    <row r="23" spans="1:5" x14ac:dyDescent="0.35">
      <c r="B23" s="68" t="s">
        <v>90</v>
      </c>
      <c r="C23" s="68">
        <v>1589</v>
      </c>
      <c r="D23" s="68">
        <v>0</v>
      </c>
      <c r="E23" s="68">
        <v>100</v>
      </c>
    </row>
    <row r="24" spans="1:5" x14ac:dyDescent="0.35">
      <c r="B24" s="68" t="s">
        <v>91</v>
      </c>
      <c r="C24" s="68">
        <v>44</v>
      </c>
      <c r="D24" s="68">
        <v>1</v>
      </c>
      <c r="E24" s="68">
        <v>100</v>
      </c>
    </row>
    <row r="25" spans="1:5" x14ac:dyDescent="0.35">
      <c r="B25" s="68" t="s">
        <v>92</v>
      </c>
      <c r="C25" s="68">
        <v>24</v>
      </c>
      <c r="D25" s="68">
        <v>0</v>
      </c>
      <c r="E25" s="68">
        <v>100</v>
      </c>
    </row>
    <row r="26" spans="1:5" x14ac:dyDescent="0.35">
      <c r="B26" s="68" t="s">
        <v>99</v>
      </c>
      <c r="C26" s="68">
        <v>7468</v>
      </c>
      <c r="D26" s="68">
        <v>145</v>
      </c>
      <c r="E26" s="68">
        <v>100</v>
      </c>
    </row>
    <row r="27" spans="1:5" x14ac:dyDescent="0.35">
      <c r="B27" s="68" t="s">
        <v>94</v>
      </c>
      <c r="C27" s="68">
        <v>36108</v>
      </c>
      <c r="D27" s="68">
        <v>1477</v>
      </c>
      <c r="E27" s="68">
        <v>100</v>
      </c>
    </row>
    <row r="28" spans="1:5" x14ac:dyDescent="0.35">
      <c r="B28" s="68" t="s">
        <v>95</v>
      </c>
      <c r="C28" s="68">
        <v>4270</v>
      </c>
      <c r="D28" s="68">
        <v>2328</v>
      </c>
      <c r="E28" s="68">
        <v>90</v>
      </c>
    </row>
    <row r="29" spans="1:5" x14ac:dyDescent="0.35">
      <c r="B29" s="68" t="s">
        <v>100</v>
      </c>
      <c r="C29" s="68">
        <v>4763</v>
      </c>
      <c r="D29" s="68">
        <v>-280</v>
      </c>
      <c r="E29" s="68">
        <v>60</v>
      </c>
    </row>
    <row r="30" spans="1:5" x14ac:dyDescent="0.35">
      <c r="B30" s="68" t="s">
        <v>97</v>
      </c>
      <c r="C30" s="68">
        <v>2694</v>
      </c>
      <c r="D30" s="68">
        <v>0</v>
      </c>
      <c r="E30" s="68">
        <v>52</v>
      </c>
    </row>
    <row r="31" spans="1:5" x14ac:dyDescent="0.35">
      <c r="B31" s="68" t="s">
        <v>98</v>
      </c>
      <c r="C31" s="68">
        <v>931</v>
      </c>
      <c r="D31" s="68">
        <v>0</v>
      </c>
      <c r="E31" s="68">
        <v>100</v>
      </c>
    </row>
    <row r="33" spans="1:22" x14ac:dyDescent="0.35">
      <c r="V33" s="57"/>
    </row>
    <row r="34" spans="1:22" x14ac:dyDescent="0.35">
      <c r="A34" s="71"/>
      <c r="B34" s="480">
        <v>43830</v>
      </c>
      <c r="C34" s="738" t="s">
        <v>83</v>
      </c>
      <c r="D34" s="738"/>
      <c r="E34" s="738"/>
    </row>
    <row r="35" spans="1:22" x14ac:dyDescent="0.35">
      <c r="A35" s="71"/>
      <c r="B35" s="480" t="s">
        <v>62</v>
      </c>
      <c r="C35" s="383" t="s">
        <v>84</v>
      </c>
      <c r="D35" s="383" t="s">
        <v>85</v>
      </c>
      <c r="E35" s="383" t="s">
        <v>86</v>
      </c>
    </row>
    <row r="36" spans="1:22" x14ac:dyDescent="0.35">
      <c r="B36" s="68" t="s">
        <v>87</v>
      </c>
      <c r="C36" s="68">
        <v>1004</v>
      </c>
      <c r="D36" s="68">
        <v>855</v>
      </c>
      <c r="E36" s="484">
        <v>100</v>
      </c>
    </row>
    <row r="37" spans="1:22" x14ac:dyDescent="0.35">
      <c r="B37" s="68" t="s">
        <v>88</v>
      </c>
      <c r="C37" s="68">
        <v>12252</v>
      </c>
      <c r="D37" s="68">
        <v>0</v>
      </c>
      <c r="E37" s="484">
        <v>100</v>
      </c>
    </row>
    <row r="38" spans="1:22" x14ac:dyDescent="0.35">
      <c r="B38" s="68" t="s">
        <v>89</v>
      </c>
      <c r="C38" s="68">
        <v>3140</v>
      </c>
      <c r="D38" s="68">
        <v>990</v>
      </c>
      <c r="E38" s="484">
        <v>100</v>
      </c>
    </row>
    <row r="39" spans="1:22" x14ac:dyDescent="0.35">
      <c r="B39" s="68" t="s">
        <v>90</v>
      </c>
      <c r="C39" s="68">
        <v>1589</v>
      </c>
      <c r="D39" s="68">
        <v>0</v>
      </c>
      <c r="E39" s="484">
        <v>100</v>
      </c>
    </row>
    <row r="40" spans="1:22" x14ac:dyDescent="0.35">
      <c r="B40" s="68" t="s">
        <v>91</v>
      </c>
      <c r="C40" s="68">
        <v>43</v>
      </c>
      <c r="D40" s="68">
        <v>1</v>
      </c>
      <c r="E40" s="484">
        <v>100</v>
      </c>
    </row>
    <row r="41" spans="1:22" x14ac:dyDescent="0.35">
      <c r="B41" s="68" t="s">
        <v>92</v>
      </c>
      <c r="C41" s="57">
        <v>24</v>
      </c>
      <c r="D41" s="68">
        <v>0</v>
      </c>
      <c r="E41" s="484">
        <v>100</v>
      </c>
    </row>
    <row r="42" spans="1:22" x14ac:dyDescent="0.35">
      <c r="B42" s="68" t="s">
        <v>99</v>
      </c>
      <c r="C42" s="68">
        <v>7534</v>
      </c>
      <c r="D42" s="68">
        <v>386</v>
      </c>
      <c r="E42" s="484">
        <v>100</v>
      </c>
    </row>
    <row r="43" spans="1:22" x14ac:dyDescent="0.35">
      <c r="B43" s="68" t="s">
        <v>94</v>
      </c>
      <c r="C43" s="68">
        <v>33175</v>
      </c>
      <c r="D43" s="68">
        <v>3622</v>
      </c>
      <c r="E43" s="484">
        <v>100</v>
      </c>
    </row>
    <row r="44" spans="1:22" x14ac:dyDescent="0.35">
      <c r="B44" s="68" t="s">
        <v>95</v>
      </c>
      <c r="C44" s="68">
        <v>1943</v>
      </c>
      <c r="D44" s="68">
        <v>1855</v>
      </c>
      <c r="E44" s="484">
        <v>90</v>
      </c>
    </row>
    <row r="45" spans="1:22" x14ac:dyDescent="0.35">
      <c r="B45" s="68" t="s">
        <v>97</v>
      </c>
      <c r="C45" s="68">
        <v>2694</v>
      </c>
      <c r="D45" s="68">
        <v>-837</v>
      </c>
      <c r="E45" s="484">
        <v>52</v>
      </c>
    </row>
    <row r="46" spans="1:22" x14ac:dyDescent="0.35">
      <c r="B46" s="68" t="s">
        <v>98</v>
      </c>
      <c r="C46" s="68">
        <v>600</v>
      </c>
      <c r="D46" s="68">
        <v>0</v>
      </c>
      <c r="E46" s="484">
        <v>100</v>
      </c>
    </row>
    <row r="50" spans="1:5" x14ac:dyDescent="0.35">
      <c r="A50" s="71"/>
      <c r="B50" s="480">
        <v>43465</v>
      </c>
      <c r="C50" s="738" t="s">
        <v>83</v>
      </c>
      <c r="D50" s="738"/>
      <c r="E50" s="738"/>
    </row>
    <row r="51" spans="1:5" x14ac:dyDescent="0.35">
      <c r="A51" s="71"/>
      <c r="B51" s="480" t="s">
        <v>62</v>
      </c>
      <c r="C51" s="383" t="s">
        <v>84</v>
      </c>
      <c r="D51" s="383" t="s">
        <v>85</v>
      </c>
      <c r="E51" s="383" t="s">
        <v>86</v>
      </c>
    </row>
    <row r="52" spans="1:5" x14ac:dyDescent="0.35">
      <c r="B52" s="68" t="s">
        <v>87</v>
      </c>
      <c r="C52" s="68">
        <v>149</v>
      </c>
      <c r="D52" s="68">
        <v>-7402</v>
      </c>
      <c r="E52" s="68">
        <v>100</v>
      </c>
    </row>
    <row r="53" spans="1:5" x14ac:dyDescent="0.35">
      <c r="B53" s="68" t="s">
        <v>88</v>
      </c>
      <c r="C53" s="68">
        <v>12252</v>
      </c>
      <c r="D53" s="68">
        <v>0</v>
      </c>
      <c r="E53" s="68">
        <v>100</v>
      </c>
    </row>
    <row r="54" spans="1:5" x14ac:dyDescent="0.35">
      <c r="B54" s="68" t="s">
        <v>89</v>
      </c>
      <c r="C54" s="68">
        <v>2150</v>
      </c>
      <c r="D54" s="68">
        <v>1443</v>
      </c>
      <c r="E54" s="68">
        <v>100</v>
      </c>
    </row>
    <row r="55" spans="1:5" x14ac:dyDescent="0.35">
      <c r="B55" s="68" t="s">
        <v>90</v>
      </c>
      <c r="C55" s="68">
        <v>1589</v>
      </c>
      <c r="D55" s="68">
        <v>0</v>
      </c>
      <c r="E55" s="68">
        <v>100</v>
      </c>
    </row>
    <row r="56" spans="1:5" x14ac:dyDescent="0.35">
      <c r="B56" s="68" t="s">
        <v>91</v>
      </c>
      <c r="C56" s="68">
        <v>41</v>
      </c>
      <c r="D56" s="68">
        <v>1</v>
      </c>
      <c r="E56" s="68">
        <v>100</v>
      </c>
    </row>
    <row r="57" spans="1:5" x14ac:dyDescent="0.35">
      <c r="B57" s="68" t="s">
        <v>92</v>
      </c>
      <c r="C57" s="68">
        <v>24</v>
      </c>
      <c r="D57" s="68">
        <v>0</v>
      </c>
      <c r="E57" s="68">
        <v>100</v>
      </c>
    </row>
    <row r="58" spans="1:5" x14ac:dyDescent="0.35">
      <c r="B58" s="68" t="s">
        <v>99</v>
      </c>
      <c r="C58" s="68">
        <v>7093</v>
      </c>
      <c r="D58" s="68">
        <v>147</v>
      </c>
      <c r="E58" s="68">
        <v>100</v>
      </c>
    </row>
    <row r="59" spans="1:5" x14ac:dyDescent="0.35">
      <c r="B59" s="68" t="s">
        <v>94</v>
      </c>
      <c r="C59" s="68">
        <v>30291</v>
      </c>
      <c r="D59" s="68">
        <v>5716</v>
      </c>
      <c r="E59" s="68">
        <v>100</v>
      </c>
    </row>
    <row r="60" spans="1:5" x14ac:dyDescent="0.35">
      <c r="B60" s="68" t="s">
        <v>95</v>
      </c>
      <c r="C60" s="68">
        <v>87</v>
      </c>
      <c r="D60" s="68">
        <v>-510</v>
      </c>
      <c r="E60" s="68">
        <v>90</v>
      </c>
    </row>
    <row r="61" spans="1:5" x14ac:dyDescent="0.35">
      <c r="B61" s="68" t="s">
        <v>97</v>
      </c>
      <c r="C61" s="68">
        <v>2480</v>
      </c>
      <c r="D61" s="68">
        <v>-214</v>
      </c>
      <c r="E61" s="68">
        <v>52</v>
      </c>
    </row>
    <row r="62" spans="1:5" x14ac:dyDescent="0.35">
      <c r="B62" s="68" t="s">
        <v>98</v>
      </c>
      <c r="C62" s="68">
        <v>596</v>
      </c>
      <c r="D62" s="68">
        <v>0</v>
      </c>
      <c r="E62" s="68">
        <v>100</v>
      </c>
    </row>
  </sheetData>
  <mergeCells count="4">
    <mergeCell ref="C2:E2"/>
    <mergeCell ref="C18:E18"/>
    <mergeCell ref="C34:E34"/>
    <mergeCell ref="C50:E50"/>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AB5AA-91F7-4C54-B967-FE375690DF8A}">
  <sheetPr codeName="Sheet23">
    <tabColor theme="2" tint="-0.249977111117893"/>
  </sheetPr>
  <dimension ref="A2:V41"/>
  <sheetViews>
    <sheetView showGridLines="0" zoomScale="70" zoomScaleNormal="70" workbookViewId="0"/>
  </sheetViews>
  <sheetFormatPr defaultColWidth="8.7265625" defaultRowHeight="15.5" x14ac:dyDescent="0.35"/>
  <cols>
    <col min="1" max="1" width="2.7265625" style="68" customWidth="1"/>
    <col min="2" max="2" width="36.1796875" style="68" customWidth="1"/>
    <col min="3" max="11" width="17.54296875" style="68" customWidth="1"/>
    <col min="12" max="16384" width="8.7265625" style="68"/>
  </cols>
  <sheetData>
    <row r="2" spans="1:11" x14ac:dyDescent="0.35">
      <c r="A2" s="71"/>
      <c r="B2" s="101"/>
      <c r="C2" s="454" t="s">
        <v>77</v>
      </c>
      <c r="D2" s="455"/>
      <c r="E2" s="455"/>
      <c r="F2" s="455"/>
      <c r="G2" s="455"/>
      <c r="H2" s="455"/>
      <c r="I2" s="456"/>
      <c r="J2" s="456"/>
      <c r="K2" s="456"/>
    </row>
    <row r="3" spans="1:11" x14ac:dyDescent="0.35">
      <c r="A3" s="71"/>
      <c r="B3" s="101" t="s">
        <v>112</v>
      </c>
      <c r="C3" s="457" t="s">
        <v>63</v>
      </c>
      <c r="D3" s="457" t="s">
        <v>64</v>
      </c>
      <c r="E3" s="378" t="s">
        <v>65</v>
      </c>
      <c r="F3" s="378" t="s">
        <v>66</v>
      </c>
      <c r="G3" s="457" t="s">
        <v>67</v>
      </c>
      <c r="H3" s="457" t="s">
        <v>68</v>
      </c>
      <c r="I3" s="457" t="s">
        <v>69</v>
      </c>
      <c r="J3" s="457" t="s">
        <v>158</v>
      </c>
      <c r="K3" s="457" t="s">
        <v>70</v>
      </c>
    </row>
    <row r="4" spans="1:11" x14ac:dyDescent="0.35">
      <c r="B4" s="470" t="s">
        <v>114</v>
      </c>
      <c r="C4" s="43">
        <v>204530000</v>
      </c>
      <c r="D4" s="43">
        <v>231414000</v>
      </c>
      <c r="E4" s="43">
        <v>254331000</v>
      </c>
      <c r="F4" s="43">
        <v>242060000</v>
      </c>
      <c r="G4" s="43">
        <v>211930000</v>
      </c>
      <c r="H4" s="43">
        <v>227474000</v>
      </c>
      <c r="I4" s="43">
        <v>255803000</v>
      </c>
      <c r="J4" s="43">
        <v>122145000</v>
      </c>
      <c r="K4" s="43">
        <f>J4*2</f>
        <v>244290000</v>
      </c>
    </row>
    <row r="5" spans="1:11" x14ac:dyDescent="0.35">
      <c r="B5" s="470" t="s">
        <v>115</v>
      </c>
      <c r="C5" s="43">
        <v>5087000</v>
      </c>
      <c r="D5" s="43">
        <v>5558000</v>
      </c>
      <c r="E5" s="43">
        <v>15539000</v>
      </c>
      <c r="F5" s="43">
        <v>6731000</v>
      </c>
      <c r="G5" s="43">
        <v>4639000</v>
      </c>
      <c r="H5" s="43">
        <v>11796000</v>
      </c>
      <c r="I5" s="43">
        <v>15209000</v>
      </c>
      <c r="J5" s="43">
        <v>4414000</v>
      </c>
      <c r="K5" s="43">
        <f t="shared" ref="K5:K7" si="0">J5*2</f>
        <v>8828000</v>
      </c>
    </row>
    <row r="6" spans="1:11" x14ac:dyDescent="0.35">
      <c r="B6" s="470" t="s">
        <v>116</v>
      </c>
      <c r="C6" s="43">
        <v>116998000</v>
      </c>
      <c r="D6" s="43">
        <v>131107000</v>
      </c>
      <c r="E6" s="43">
        <v>142152000</v>
      </c>
      <c r="F6" s="43">
        <v>119412000</v>
      </c>
      <c r="G6" s="43">
        <v>107547000</v>
      </c>
      <c r="H6" s="43">
        <v>120339000</v>
      </c>
      <c r="I6" s="43">
        <v>134355000</v>
      </c>
      <c r="J6" s="43">
        <v>63037000</v>
      </c>
      <c r="K6" s="43">
        <f t="shared" si="0"/>
        <v>126074000</v>
      </c>
    </row>
    <row r="7" spans="1:11" x14ac:dyDescent="0.35">
      <c r="B7" s="470" t="s">
        <v>117</v>
      </c>
      <c r="C7" s="43">
        <v>100865000</v>
      </c>
      <c r="D7" s="43">
        <v>100865000</v>
      </c>
      <c r="E7" s="43">
        <v>127717000</v>
      </c>
      <c r="F7" s="43">
        <v>129379000</v>
      </c>
      <c r="G7" s="43">
        <v>109022000</v>
      </c>
      <c r="H7" s="43">
        <v>118931000</v>
      </c>
      <c r="I7" s="43">
        <v>136657000</v>
      </c>
      <c r="J7" s="43">
        <v>63522000</v>
      </c>
      <c r="K7" s="43">
        <f t="shared" si="0"/>
        <v>127044000</v>
      </c>
    </row>
    <row r="8" spans="1:11" x14ac:dyDescent="0.35">
      <c r="C8" s="43"/>
      <c r="D8" s="43"/>
      <c r="E8" s="43"/>
      <c r="F8" s="43"/>
      <c r="G8" s="43"/>
      <c r="H8" s="43"/>
      <c r="I8" s="43"/>
      <c r="J8" s="43"/>
      <c r="K8" s="43"/>
    </row>
    <row r="9" spans="1:11" x14ac:dyDescent="0.35">
      <c r="B9" s="476" t="s">
        <v>47</v>
      </c>
      <c r="C9" s="477">
        <v>23075000</v>
      </c>
      <c r="D9" s="477">
        <v>28282000</v>
      </c>
      <c r="E9" s="477">
        <v>35802000</v>
      </c>
      <c r="F9" s="477">
        <v>37258000</v>
      </c>
      <c r="G9" s="477">
        <v>21160000</v>
      </c>
      <c r="H9" s="477">
        <v>31372000</v>
      </c>
      <c r="I9" s="478">
        <v>36893000</v>
      </c>
      <c r="J9" s="479">
        <v>16370000</v>
      </c>
      <c r="K9" s="479">
        <v>19100000</v>
      </c>
    </row>
    <row r="33" spans="3:22" x14ac:dyDescent="0.35">
      <c r="V33" s="57"/>
    </row>
    <row r="41" spans="3:22" x14ac:dyDescent="0.35">
      <c r="C41" s="57"/>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97D7F-642E-48CD-95E8-DC2B96A87E4F}">
  <sheetPr codeName="Sheet24">
    <tabColor theme="2" tint="-0.249977111117893"/>
  </sheetPr>
  <dimension ref="A2:U36"/>
  <sheetViews>
    <sheetView showGridLines="0" zoomScale="70" zoomScaleNormal="70" workbookViewId="0"/>
  </sheetViews>
  <sheetFormatPr defaultColWidth="8.7265625" defaultRowHeight="15.5" x14ac:dyDescent="0.35"/>
  <cols>
    <col min="1" max="1" width="2.7265625" style="68" customWidth="1"/>
    <col min="2" max="2" width="40.1796875" style="68" customWidth="1"/>
    <col min="3" max="9" width="17.54296875" style="68" customWidth="1"/>
    <col min="10" max="10" width="23.26953125" style="68" customWidth="1"/>
    <col min="11" max="11" width="8.453125" style="68" customWidth="1"/>
    <col min="12" max="12" width="8.7265625" style="68"/>
    <col min="13" max="13" width="13.7265625" style="68" bestFit="1" customWidth="1"/>
    <col min="14" max="18" width="8.7265625" style="68"/>
    <col min="19" max="19" width="33" style="68" customWidth="1"/>
    <col min="20" max="16384" width="8.7265625" style="68"/>
  </cols>
  <sheetData>
    <row r="2" spans="1:19" x14ac:dyDescent="0.35">
      <c r="A2" s="71"/>
      <c r="B2" s="101"/>
      <c r="C2" s="454" t="s">
        <v>77</v>
      </c>
      <c r="D2" s="455"/>
      <c r="E2" s="455"/>
      <c r="F2" s="455"/>
      <c r="G2" s="455"/>
      <c r="H2" s="455"/>
      <c r="I2" s="456"/>
      <c r="J2" s="456"/>
      <c r="L2" s="74" t="s">
        <v>238</v>
      </c>
      <c r="M2" s="75"/>
      <c r="N2" s="75"/>
      <c r="O2" s="75"/>
      <c r="P2" s="75"/>
      <c r="Q2" s="75"/>
      <c r="R2" s="75"/>
      <c r="S2" s="76"/>
    </row>
    <row r="3" spans="1:19" x14ac:dyDescent="0.35">
      <c r="A3" s="71"/>
      <c r="B3" s="101" t="s">
        <v>79</v>
      </c>
      <c r="C3" s="457" t="s">
        <v>63</v>
      </c>
      <c r="D3" s="457" t="s">
        <v>64</v>
      </c>
      <c r="E3" s="378" t="s">
        <v>65</v>
      </c>
      <c r="F3" s="378" t="s">
        <v>66</v>
      </c>
      <c r="G3" s="457" t="s">
        <v>67</v>
      </c>
      <c r="H3" s="457" t="s">
        <v>68</v>
      </c>
      <c r="I3" s="378" t="s">
        <v>69</v>
      </c>
      <c r="J3" s="378" t="s">
        <v>158</v>
      </c>
      <c r="L3" s="608"/>
      <c r="M3" s="609"/>
      <c r="N3" s="182"/>
      <c r="O3" s="182"/>
      <c r="P3" s="182"/>
      <c r="Q3" s="182"/>
      <c r="R3" s="182"/>
      <c r="S3" s="185"/>
    </row>
    <row r="4" spans="1:19" x14ac:dyDescent="0.35">
      <c r="B4" s="470" t="s">
        <v>101</v>
      </c>
      <c r="C4" s="43">
        <v>117279000</v>
      </c>
      <c r="D4" s="43">
        <v>105777000</v>
      </c>
      <c r="E4" s="43">
        <v>95246000</v>
      </c>
      <c r="F4" s="43">
        <v>100426000</v>
      </c>
      <c r="G4" s="43">
        <v>102062000</v>
      </c>
      <c r="H4" s="43">
        <v>116246000</v>
      </c>
      <c r="I4" s="471">
        <v>90778078</v>
      </c>
      <c r="J4" s="471">
        <v>74386062</v>
      </c>
      <c r="L4" s="548"/>
      <c r="M4" s="549"/>
      <c r="N4" s="62"/>
      <c r="O4" s="552"/>
      <c r="P4" s="57"/>
      <c r="Q4" s="57"/>
      <c r="R4" s="57"/>
      <c r="S4" s="553"/>
    </row>
    <row r="5" spans="1:19" x14ac:dyDescent="0.35">
      <c r="B5" s="470" t="s">
        <v>102</v>
      </c>
      <c r="C5" s="43">
        <v>1645000</v>
      </c>
      <c r="D5" s="43">
        <v>0</v>
      </c>
      <c r="E5" s="43">
        <v>0</v>
      </c>
      <c r="F5" s="43">
        <v>25000000</v>
      </c>
      <c r="G5" s="43">
        <v>25000000</v>
      </c>
      <c r="H5" s="43">
        <v>25000000</v>
      </c>
      <c r="I5" s="471">
        <v>25000000</v>
      </c>
      <c r="J5" s="471">
        <v>25000000</v>
      </c>
      <c r="L5" s="548"/>
      <c r="M5" s="549"/>
      <c r="N5" s="554"/>
      <c r="O5" s="552"/>
      <c r="P5" s="57"/>
      <c r="Q5" s="57"/>
      <c r="R5" s="57"/>
      <c r="S5" s="553"/>
    </row>
    <row r="6" spans="1:19" x14ac:dyDescent="0.35">
      <c r="B6" s="470" t="s">
        <v>103</v>
      </c>
      <c r="C6" s="43">
        <v>7802000</v>
      </c>
      <c r="D6" s="43">
        <v>18000000</v>
      </c>
      <c r="E6" s="43">
        <v>19700000</v>
      </c>
      <c r="F6" s="43">
        <v>21000000</v>
      </c>
      <c r="G6" s="43">
        <v>7500000</v>
      </c>
      <c r="H6" s="43">
        <v>7700000</v>
      </c>
      <c r="I6" s="472" t="s">
        <v>61</v>
      </c>
      <c r="J6" s="472" t="s">
        <v>61</v>
      </c>
      <c r="L6" s="548"/>
      <c r="M6" s="549"/>
      <c r="N6" s="62"/>
      <c r="O6" s="552"/>
      <c r="P6" s="57"/>
      <c r="Q6" s="57"/>
      <c r="R6" s="57"/>
      <c r="S6" s="553"/>
    </row>
    <row r="7" spans="1:19" x14ac:dyDescent="0.35">
      <c r="B7" s="68" t="s">
        <v>698</v>
      </c>
      <c r="H7" s="486">
        <v>18500000</v>
      </c>
      <c r="I7" s="486">
        <v>18500000</v>
      </c>
      <c r="J7" s="486">
        <v>18500000</v>
      </c>
      <c r="L7" s="548"/>
      <c r="M7" s="549"/>
      <c r="N7" s="62"/>
      <c r="O7" s="552"/>
      <c r="P7" s="57"/>
      <c r="Q7" s="57"/>
      <c r="R7" s="57"/>
      <c r="S7" s="553"/>
    </row>
    <row r="8" spans="1:19" x14ac:dyDescent="0.35">
      <c r="B8" s="190"/>
      <c r="L8" s="548"/>
      <c r="M8" s="549"/>
      <c r="N8" s="62"/>
      <c r="O8" s="552"/>
      <c r="P8" s="57"/>
      <c r="Q8" s="57"/>
      <c r="R8" s="57"/>
      <c r="S8" s="553"/>
    </row>
    <row r="9" spans="1:19" x14ac:dyDescent="0.35">
      <c r="L9" s="555"/>
      <c r="M9" s="607"/>
      <c r="N9" s="57"/>
      <c r="O9" s="57"/>
      <c r="P9" s="57"/>
      <c r="Q9" s="57"/>
      <c r="R9" s="57"/>
      <c r="S9" s="553"/>
    </row>
    <row r="10" spans="1:19" x14ac:dyDescent="0.35">
      <c r="L10" s="555"/>
      <c r="M10" s="57"/>
      <c r="N10" s="57"/>
      <c r="O10" s="57"/>
      <c r="P10" s="57"/>
      <c r="Q10" s="57"/>
      <c r="R10" s="57"/>
      <c r="S10" s="553"/>
    </row>
    <row r="11" spans="1:19" x14ac:dyDescent="0.35">
      <c r="A11" s="71"/>
      <c r="B11" s="101"/>
      <c r="C11" s="454" t="s">
        <v>77</v>
      </c>
      <c r="D11" s="455"/>
      <c r="E11" s="455"/>
      <c r="F11" s="455"/>
      <c r="G11" s="455"/>
      <c r="H11" s="455"/>
      <c r="I11" s="456"/>
      <c r="J11" s="456"/>
      <c r="L11" s="555"/>
      <c r="M11" s="57"/>
      <c r="N11" s="57"/>
      <c r="O11" s="57"/>
      <c r="P11" s="57"/>
      <c r="Q11" s="57"/>
      <c r="R11" s="57"/>
      <c r="S11" s="553"/>
    </row>
    <row r="12" spans="1:19" x14ac:dyDescent="0.35">
      <c r="A12" s="71"/>
      <c r="B12" s="101" t="s">
        <v>79</v>
      </c>
      <c r="C12" s="457" t="s">
        <v>63</v>
      </c>
      <c r="D12" s="457" t="s">
        <v>64</v>
      </c>
      <c r="E12" s="378" t="s">
        <v>65</v>
      </c>
      <c r="F12" s="378" t="s">
        <v>66</v>
      </c>
      <c r="G12" s="457" t="s">
        <v>67</v>
      </c>
      <c r="H12" s="457" t="s">
        <v>68</v>
      </c>
      <c r="I12" s="378" t="s">
        <v>69</v>
      </c>
      <c r="J12" s="378" t="s">
        <v>158</v>
      </c>
      <c r="L12" s="555"/>
      <c r="M12" s="57"/>
      <c r="N12" s="57"/>
      <c r="O12" s="57"/>
      <c r="P12" s="57"/>
      <c r="Q12" s="57"/>
      <c r="R12" s="57"/>
      <c r="S12" s="553"/>
    </row>
    <row r="13" spans="1:19" x14ac:dyDescent="0.35">
      <c r="B13" s="278" t="s">
        <v>198</v>
      </c>
      <c r="H13" s="473">
        <f>SUM(H4:H6)</f>
        <v>148946000</v>
      </c>
      <c r="I13" s="473">
        <f t="shared" ref="I13:J13" si="0">SUM(I4:I6)</f>
        <v>115778078</v>
      </c>
      <c r="J13" s="473">
        <f t="shared" si="0"/>
        <v>99386062</v>
      </c>
      <c r="L13" s="557"/>
      <c r="M13" s="58"/>
      <c r="N13" s="57"/>
      <c r="O13" s="57"/>
      <c r="P13" s="57"/>
      <c r="Q13" s="57"/>
      <c r="R13" s="57"/>
      <c r="S13" s="553"/>
    </row>
    <row r="14" spans="1:19" x14ac:dyDescent="0.35">
      <c r="B14" s="278" t="s">
        <v>199</v>
      </c>
      <c r="H14" s="278">
        <v>116.2</v>
      </c>
      <c r="I14" s="278">
        <v>90.8</v>
      </c>
      <c r="J14" s="278">
        <v>74.400000000000006</v>
      </c>
      <c r="L14" s="558"/>
      <c r="M14" s="552"/>
      <c r="N14" s="57"/>
      <c r="O14" s="57"/>
      <c r="P14" s="57"/>
      <c r="Q14" s="57"/>
      <c r="R14" s="57"/>
      <c r="S14" s="553"/>
    </row>
    <row r="15" spans="1:19" x14ac:dyDescent="0.35">
      <c r="B15" s="278" t="s">
        <v>200</v>
      </c>
      <c r="H15" s="278">
        <v>25</v>
      </c>
      <c r="I15" s="278">
        <v>25</v>
      </c>
      <c r="J15" s="278">
        <v>25</v>
      </c>
      <c r="L15" s="558"/>
      <c r="M15" s="552"/>
      <c r="N15" s="57"/>
      <c r="O15" s="57"/>
      <c r="P15" s="57"/>
      <c r="Q15" s="57"/>
      <c r="R15" s="57"/>
      <c r="S15" s="553"/>
    </row>
    <row r="16" spans="1:19" x14ac:dyDescent="0.35">
      <c r="B16" s="278" t="s">
        <v>201</v>
      </c>
      <c r="C16" s="474"/>
      <c r="D16" s="474"/>
      <c r="E16" s="474"/>
      <c r="H16" s="278">
        <v>18.5</v>
      </c>
      <c r="I16" s="278">
        <v>18.5</v>
      </c>
      <c r="J16" s="278">
        <v>18.5</v>
      </c>
      <c r="L16" s="739" t="s">
        <v>703</v>
      </c>
      <c r="M16" s="740"/>
      <c r="N16" s="740"/>
      <c r="O16" s="740"/>
      <c r="P16" s="740"/>
      <c r="Q16" s="740"/>
      <c r="R16" s="740"/>
      <c r="S16" s="741"/>
    </row>
    <row r="17" spans="2:21" x14ac:dyDescent="0.35">
      <c r="B17" s="278" t="s">
        <v>697</v>
      </c>
      <c r="C17" s="474"/>
      <c r="D17" s="474"/>
      <c r="E17" s="474"/>
      <c r="H17" s="306">
        <f>H15*0.0675</f>
        <v>1.6875</v>
      </c>
      <c r="I17" s="306">
        <f t="shared" ref="I17:J17" si="1">I15*0.0675</f>
        <v>1.6875</v>
      </c>
      <c r="J17" s="306">
        <f t="shared" si="1"/>
        <v>1.6875</v>
      </c>
      <c r="L17" s="739"/>
      <c r="M17" s="740"/>
      <c r="N17" s="740"/>
      <c r="O17" s="740"/>
      <c r="P17" s="740"/>
      <c r="Q17" s="740"/>
      <c r="R17" s="740"/>
      <c r="S17" s="741"/>
    </row>
    <row r="18" spans="2:21" x14ac:dyDescent="0.35">
      <c r="B18" s="278" t="s">
        <v>696</v>
      </c>
      <c r="C18" s="278"/>
      <c r="D18" s="278"/>
      <c r="E18" s="278"/>
      <c r="H18" s="278">
        <v>9.5</v>
      </c>
      <c r="I18" s="278">
        <v>9.4</v>
      </c>
      <c r="J18" s="278">
        <v>8.7799999999999994</v>
      </c>
      <c r="L18" s="559"/>
      <c r="M18" s="58"/>
      <c r="N18" s="57"/>
      <c r="O18" s="57"/>
      <c r="P18" s="57"/>
      <c r="Q18" s="57"/>
      <c r="R18" s="57"/>
      <c r="S18" s="553"/>
    </row>
    <row r="19" spans="2:21" x14ac:dyDescent="0.35">
      <c r="B19" s="278" t="s">
        <v>202</v>
      </c>
      <c r="C19" s="278"/>
      <c r="D19" s="278"/>
      <c r="E19" s="278"/>
      <c r="H19" s="278">
        <v>-7.8</v>
      </c>
      <c r="I19" s="278">
        <v>8.3000000000000007</v>
      </c>
      <c r="J19" s="278">
        <v>-42.7</v>
      </c>
      <c r="L19" s="90"/>
      <c r="S19" s="91"/>
    </row>
    <row r="20" spans="2:21" x14ac:dyDescent="0.35">
      <c r="B20" s="278"/>
      <c r="C20" s="278"/>
      <c r="D20" s="278"/>
      <c r="E20" s="278"/>
      <c r="H20" s="614"/>
      <c r="I20" s="614"/>
      <c r="J20" s="614"/>
      <c r="L20" s="90"/>
      <c r="S20" s="91"/>
    </row>
    <row r="21" spans="2:21" x14ac:dyDescent="0.35">
      <c r="B21" s="290"/>
      <c r="C21" s="278"/>
      <c r="D21" s="278"/>
      <c r="E21" s="278"/>
      <c r="L21" s="90"/>
      <c r="S21" s="91"/>
    </row>
    <row r="22" spans="2:21" x14ac:dyDescent="0.35">
      <c r="B22" s="611" t="s">
        <v>695</v>
      </c>
      <c r="C22" s="182"/>
      <c r="D22" s="182"/>
      <c r="E22" s="182"/>
      <c r="F22" s="182"/>
      <c r="G22" s="182"/>
      <c r="H22" s="182"/>
      <c r="I22" s="182"/>
      <c r="J22" s="341">
        <f>J13</f>
        <v>99386062</v>
      </c>
      <c r="L22" s="625"/>
      <c r="S22" s="91"/>
    </row>
    <row r="23" spans="2:21" ht="16" thickBot="1" x14ac:dyDescent="0.4">
      <c r="B23" s="612" t="s">
        <v>552</v>
      </c>
      <c r="C23" s="610"/>
      <c r="D23" s="610"/>
      <c r="E23" s="610"/>
      <c r="F23" s="610"/>
      <c r="G23" s="610"/>
      <c r="H23" s="610"/>
      <c r="I23" s="610"/>
      <c r="J23" s="613">
        <f>8780000+I5*0.0675</f>
        <v>10467500</v>
      </c>
      <c r="L23" s="90"/>
      <c r="S23" s="91"/>
    </row>
    <row r="24" spans="2:21" x14ac:dyDescent="0.35">
      <c r="B24" s="68" t="s">
        <v>699</v>
      </c>
      <c r="J24" s="615">
        <f>J23/J22</f>
        <v>0.10532160938220894</v>
      </c>
      <c r="L24" s="161"/>
      <c r="M24" s="162"/>
      <c r="N24" s="162"/>
      <c r="O24" s="162"/>
      <c r="P24" s="162"/>
      <c r="Q24" s="162"/>
      <c r="R24" s="162"/>
      <c r="S24" s="163"/>
    </row>
    <row r="28" spans="2:21" x14ac:dyDescent="0.35">
      <c r="U28" s="57"/>
    </row>
    <row r="36" spans="3:3" x14ac:dyDescent="0.35">
      <c r="C36" s="57"/>
    </row>
  </sheetData>
  <mergeCells count="1">
    <mergeCell ref="L16:S17"/>
  </mergeCells>
  <pageMargins left="0.7" right="0.7" top="0.75" bottom="0.75" header="0.3" footer="0.3"/>
  <ignoredErrors>
    <ignoredError sqref="H13" formulaRange="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B1A06-9C1A-418A-A772-49E84C57CF4C}">
  <sheetPr>
    <tabColor theme="2" tint="-0.249977111117893"/>
  </sheetPr>
  <dimension ref="A2:U24"/>
  <sheetViews>
    <sheetView showGridLines="0" zoomScale="70" zoomScaleNormal="70" workbookViewId="0"/>
  </sheetViews>
  <sheetFormatPr defaultColWidth="8.7265625" defaultRowHeight="14" x14ac:dyDescent="0.3"/>
  <cols>
    <col min="1" max="1" width="2.1796875" style="57" customWidth="1"/>
    <col min="2" max="2" width="3.54296875" style="57" customWidth="1"/>
    <col min="3" max="3" width="19.453125" style="57" bestFit="1" customWidth="1"/>
    <col min="4" max="4" width="12.54296875" style="57" customWidth="1"/>
    <col min="5" max="5" width="5.453125" style="57" customWidth="1"/>
    <col min="6" max="6" width="4.1796875" style="57" customWidth="1"/>
    <col min="7" max="14" width="16.453125" style="57" bestFit="1" customWidth="1"/>
    <col min="15" max="15" width="1.81640625" style="57" customWidth="1"/>
    <col min="16" max="16" width="15.1796875" style="57" bestFit="1" customWidth="1"/>
    <col min="17" max="17" width="20.26953125" style="57" bestFit="1" customWidth="1"/>
    <col min="18" max="20" width="14.453125" style="57" bestFit="1" customWidth="1"/>
    <col min="21" max="21" width="13.453125" style="57" customWidth="1"/>
    <col min="22" max="16384" width="8.7265625" style="57"/>
  </cols>
  <sheetData>
    <row r="2" spans="1:21" ht="15.5" x14ac:dyDescent="0.35">
      <c r="A2" s="164"/>
      <c r="B2" s="71"/>
      <c r="C2" s="37" t="s">
        <v>53</v>
      </c>
      <c r="D2" s="71"/>
      <c r="E2" s="71"/>
      <c r="F2" s="71"/>
      <c r="G2" s="165" t="s">
        <v>2</v>
      </c>
      <c r="H2" s="166"/>
      <c r="I2" s="166"/>
      <c r="J2" s="166"/>
      <c r="K2" s="166"/>
      <c r="L2" s="166"/>
      <c r="M2" s="166"/>
      <c r="N2" s="166"/>
      <c r="O2" s="78"/>
      <c r="P2" s="167" t="s">
        <v>3</v>
      </c>
      <c r="Q2" s="167"/>
      <c r="R2" s="167"/>
      <c r="S2" s="167"/>
      <c r="T2" s="167"/>
      <c r="U2" s="167"/>
    </row>
    <row r="3" spans="1:21" ht="15.5" x14ac:dyDescent="0.35">
      <c r="A3" s="164"/>
      <c r="B3" s="71"/>
      <c r="C3" s="37" t="s">
        <v>502</v>
      </c>
      <c r="D3" s="37"/>
      <c r="E3" s="37"/>
      <c r="F3" s="37"/>
      <c r="G3" s="37" t="s">
        <v>120</v>
      </c>
      <c r="H3" s="37" t="s">
        <v>121</v>
      </c>
      <c r="I3" s="37" t="s">
        <v>122</v>
      </c>
      <c r="J3" s="72" t="s">
        <v>123</v>
      </c>
      <c r="K3" s="72" t="s">
        <v>124</v>
      </c>
      <c r="L3" s="72" t="s">
        <v>125</v>
      </c>
      <c r="M3" s="72" t="s">
        <v>162</v>
      </c>
      <c r="N3" s="72" t="s">
        <v>128</v>
      </c>
      <c r="O3" s="80"/>
      <c r="P3" s="168" t="s">
        <v>129</v>
      </c>
      <c r="Q3" s="168" t="s">
        <v>130</v>
      </c>
      <c r="R3" s="168" t="s">
        <v>131</v>
      </c>
      <c r="S3" s="168" t="s">
        <v>138</v>
      </c>
      <c r="T3" s="168" t="s">
        <v>139</v>
      </c>
      <c r="U3" s="168" t="s">
        <v>708</v>
      </c>
    </row>
    <row r="4" spans="1:21" x14ac:dyDescent="0.3">
      <c r="C4" s="57" t="s">
        <v>503</v>
      </c>
      <c r="G4" s="66">
        <f>SUM('Balance Sheet Activa'!F6:F8)</f>
        <v>5287548.4400000004</v>
      </c>
      <c r="H4" s="66">
        <f>SUM('Balance Sheet Activa'!G6:G8)</f>
        <v>4102262.3600000003</v>
      </c>
      <c r="I4" s="66">
        <f>SUM('Balance Sheet Activa'!H6:H8)</f>
        <v>3142061.85</v>
      </c>
      <c r="J4" s="66">
        <f>SUM('Balance Sheet Activa'!I6:I8)</f>
        <v>2279397.5499999998</v>
      </c>
      <c r="K4" s="66">
        <f>SUM('Balance Sheet Activa'!J6:J8)</f>
        <v>2716882.6500000004</v>
      </c>
      <c r="L4" s="66">
        <f>SUM('Balance Sheet Activa'!K6:K8)</f>
        <v>2943572.23</v>
      </c>
      <c r="M4" s="66">
        <f>'Balance Sheet Activa'!L5</f>
        <v>3645540</v>
      </c>
      <c r="N4" s="66">
        <f>'Balance Sheet Activa'!M5</f>
        <v>3632624</v>
      </c>
    </row>
    <row r="5" spans="1:21" x14ac:dyDescent="0.3">
      <c r="C5" s="57" t="s">
        <v>504</v>
      </c>
      <c r="G5" s="66">
        <f>SUM('Balance Sheet Activa'!F10:F13)</f>
        <v>158731864.75999999</v>
      </c>
      <c r="H5" s="66">
        <f>SUM('Balance Sheet Activa'!G10:G13)</f>
        <v>172907765.13000003</v>
      </c>
      <c r="I5" s="66">
        <f>SUM('Balance Sheet Activa'!H10:H13)</f>
        <v>180673570.50999999</v>
      </c>
      <c r="J5" s="66">
        <f>SUM('Balance Sheet Activa'!I10:I13)</f>
        <v>186314227.52000001</v>
      </c>
      <c r="K5" s="66">
        <f>SUM('Balance Sheet Activa'!J10:J13)</f>
        <v>204126309.12</v>
      </c>
      <c r="L5" s="66">
        <f>SUM('Balance Sheet Activa'!K10:K13)</f>
        <v>200310880.33000001</v>
      </c>
      <c r="M5" s="66">
        <f>SUM('Balance Sheet Activa'!L10:L13)</f>
        <v>177934538</v>
      </c>
      <c r="N5" s="66">
        <f>SUM('Balance Sheet Activa'!M10:M13)</f>
        <v>182239443</v>
      </c>
    </row>
    <row r="6" spans="1:21" x14ac:dyDescent="0.3">
      <c r="C6" s="57" t="s">
        <v>49</v>
      </c>
      <c r="G6" s="66">
        <f>'Cash Flow Statement'!G5</f>
        <v>19077000</v>
      </c>
      <c r="H6" s="66">
        <f>'Cash Flow Statement'!H5</f>
        <v>23581000</v>
      </c>
      <c r="I6" s="66">
        <f>'Cash Flow Statement'!I5</f>
        <v>24244000</v>
      </c>
      <c r="J6" s="66">
        <f>'Cash Flow Statement'!J5</f>
        <v>27431000</v>
      </c>
      <c r="K6" s="66">
        <f>'Cash Flow Statement'!K5</f>
        <v>27458000</v>
      </c>
      <c r="L6" s="66">
        <f>'Cash Flow Statement'!L5</f>
        <v>31632000</v>
      </c>
      <c r="M6" s="66">
        <f>'Cash Flow Statement'!M5</f>
        <v>30421760</v>
      </c>
      <c r="N6" s="461">
        <f>SUM(N4:N5)*M7</f>
        <v>31140835.906998124</v>
      </c>
    </row>
    <row r="7" spans="1:21" x14ac:dyDescent="0.3">
      <c r="C7" s="57" t="s">
        <v>505</v>
      </c>
      <c r="G7" s="462">
        <f>G6/(G4+G5)</f>
        <v>0.11630940281890974</v>
      </c>
      <c r="H7" s="462">
        <f t="shared" ref="H7:N7" si="0">H6/(H4+H5)</f>
        <v>0.13321844154468696</v>
      </c>
      <c r="I7" s="462">
        <f t="shared" si="0"/>
        <v>0.1318930261193374</v>
      </c>
      <c r="J7" s="462">
        <f t="shared" si="0"/>
        <v>0.14545030347562637</v>
      </c>
      <c r="K7" s="462">
        <f t="shared" si="0"/>
        <v>0.13274790320646385</v>
      </c>
      <c r="L7" s="462">
        <f t="shared" si="0"/>
        <v>0.15562758700531956</v>
      </c>
      <c r="M7" s="462">
        <f>M6/(M4+M5)</f>
        <v>0.16753908432620016</v>
      </c>
      <c r="N7" s="462">
        <f t="shared" si="0"/>
        <v>0.16753908432620016</v>
      </c>
    </row>
    <row r="8" spans="1:21" x14ac:dyDescent="0.3">
      <c r="C8" s="463" t="s">
        <v>506</v>
      </c>
      <c r="D8" s="464"/>
      <c r="E8" s="464"/>
      <c r="F8" s="464"/>
      <c r="G8" s="465"/>
      <c r="H8" s="465"/>
      <c r="I8" s="465"/>
      <c r="J8" s="465"/>
      <c r="K8" s="465"/>
      <c r="L8" s="465"/>
      <c r="M8" s="465"/>
      <c r="N8" s="466">
        <f>SUM($G$7:$N$7)/8</f>
        <v>0.14379060410284303</v>
      </c>
      <c r="Q8" s="467"/>
    </row>
    <row r="9" spans="1:21" x14ac:dyDescent="0.3">
      <c r="G9" s="462"/>
      <c r="H9" s="462"/>
      <c r="I9" s="462"/>
      <c r="J9" s="462"/>
      <c r="K9" s="462"/>
      <c r="L9" s="462"/>
      <c r="M9" s="462"/>
      <c r="N9" s="462"/>
    </row>
    <row r="11" spans="1:21" ht="14.5" x14ac:dyDescent="0.3">
      <c r="C11" s="7" t="s">
        <v>685</v>
      </c>
      <c r="O11" s="7"/>
      <c r="P11" s="468">
        <f>SUM($N$4:$N$5)</f>
        <v>185872067</v>
      </c>
      <c r="Q11" s="468">
        <f>P14</f>
        <v>186811704.64479396</v>
      </c>
      <c r="R11" s="468">
        <f t="shared" ref="R11:U11" si="1">Q14</f>
        <v>188944824.35122788</v>
      </c>
      <c r="S11" s="468">
        <f t="shared" si="1"/>
        <v>192155715.19127992</v>
      </c>
      <c r="T11" s="468">
        <f t="shared" si="1"/>
        <v>196349872.32399786</v>
      </c>
      <c r="U11" s="468">
        <f t="shared" si="1"/>
        <v>201451220.57138413</v>
      </c>
    </row>
    <row r="12" spans="1:21" ht="14.5" x14ac:dyDescent="0.3">
      <c r="C12" s="7" t="s">
        <v>686</v>
      </c>
      <c r="O12" s="7"/>
      <c r="P12" s="601">
        <f>-'DCF Conservative'!P10</f>
        <v>27666294.444568064</v>
      </c>
      <c r="Q12" s="601">
        <f>-'DCF Conservative'!Q10</f>
        <v>28994887.570790753</v>
      </c>
      <c r="R12" s="601">
        <f>-'DCF Conservative'!R10</f>
        <v>30379381.275620669</v>
      </c>
      <c r="S12" s="601">
        <f>-'DCF Conservative'!S10</f>
        <v>31824343.501885917</v>
      </c>
      <c r="T12" s="601">
        <f>-'DCF Conservative'!T10</f>
        <v>33334615.004370049</v>
      </c>
      <c r="U12" s="601">
        <f>-'DCF Conservative'!U10</f>
        <v>34915335.883295186</v>
      </c>
    </row>
    <row r="13" spans="1:21" ht="14.5" x14ac:dyDescent="0.3">
      <c r="C13" s="7" t="s">
        <v>687</v>
      </c>
      <c r="O13" s="7"/>
      <c r="P13" s="468">
        <f>P11*$N$8</f>
        <v>26726656.799774114</v>
      </c>
      <c r="Q13" s="468">
        <f t="shared" ref="Q13:T13" si="2">Q11*$N$8</f>
        <v>26861767.864356808</v>
      </c>
      <c r="R13" s="468">
        <f t="shared" si="2"/>
        <v>27168490.435568623</v>
      </c>
      <c r="S13" s="468">
        <f t="shared" si="2"/>
        <v>27630186.369167991</v>
      </c>
      <c r="T13" s="468">
        <f t="shared" si="2"/>
        <v>28233266.75698375</v>
      </c>
      <c r="U13" s="468">
        <f t="shared" ref="U13" si="3">U11*$N$8</f>
        <v>28966792.703214403</v>
      </c>
    </row>
    <row r="14" spans="1:21" ht="14.5" x14ac:dyDescent="0.3">
      <c r="C14" s="602" t="s">
        <v>688</v>
      </c>
      <c r="D14" s="469"/>
      <c r="E14" s="469"/>
      <c r="F14" s="469"/>
      <c r="G14" s="469"/>
      <c r="H14" s="469"/>
      <c r="I14" s="469"/>
      <c r="J14" s="469"/>
      <c r="K14" s="469"/>
      <c r="L14" s="469"/>
      <c r="M14" s="469"/>
      <c r="N14" s="469"/>
      <c r="O14" s="599"/>
      <c r="P14" s="600">
        <f>P11+P12-P13</f>
        <v>186811704.64479396</v>
      </c>
      <c r="Q14" s="600">
        <f t="shared" ref="Q14:T14" si="4">Q11+Q12-Q13</f>
        <v>188944824.35122788</v>
      </c>
      <c r="R14" s="600">
        <f t="shared" si="4"/>
        <v>192155715.19127992</v>
      </c>
      <c r="S14" s="600">
        <f t="shared" si="4"/>
        <v>196349872.32399786</v>
      </c>
      <c r="T14" s="600">
        <f t="shared" si="4"/>
        <v>201451220.57138413</v>
      </c>
      <c r="U14" s="600">
        <f t="shared" ref="U14" si="5">U11+U12-U13</f>
        <v>207399763.7514649</v>
      </c>
    </row>
    <row r="15" spans="1:21" ht="14.5" x14ac:dyDescent="0.3">
      <c r="C15" s="603"/>
      <c r="O15" s="7"/>
      <c r="P15" s="468"/>
      <c r="Q15" s="468"/>
      <c r="R15" s="468"/>
      <c r="S15" s="468"/>
      <c r="T15" s="468"/>
      <c r="U15" s="468"/>
    </row>
    <row r="16" spans="1:21" ht="14.5" x14ac:dyDescent="0.3">
      <c r="C16" s="7" t="s">
        <v>685</v>
      </c>
      <c r="P16" s="468">
        <f>SUM($N$4:$N$5)</f>
        <v>185872067</v>
      </c>
      <c r="Q16" s="468">
        <f>P19</f>
        <v>185082561.24252048</v>
      </c>
      <c r="R16" s="468">
        <f t="shared" ref="R16:U16" si="6">Q19</f>
        <v>186751566.19630262</v>
      </c>
      <c r="S16" s="468">
        <f t="shared" si="6"/>
        <v>190624182.93178895</v>
      </c>
      <c r="T16" s="468">
        <f t="shared" si="6"/>
        <v>196491150.14806253</v>
      </c>
      <c r="U16" s="468">
        <f t="shared" si="6"/>
        <v>204182861.98227701</v>
      </c>
    </row>
    <row r="17" spans="3:21" ht="14.5" x14ac:dyDescent="0.3">
      <c r="C17" s="7" t="s">
        <v>686</v>
      </c>
      <c r="P17" s="601">
        <f>-'DCF Base'!P10</f>
        <v>25937151.042294584</v>
      </c>
      <c r="Q17" s="601">
        <f>-'DCF Base'!Q10</f>
        <v>28282138.243745603</v>
      </c>
      <c r="R17" s="601">
        <f>-'DCF Base'!R10</f>
        <v>30725737.256004743</v>
      </c>
      <c r="S17" s="601">
        <f>-'DCF Base'!S10</f>
        <v>33276933.636646371</v>
      </c>
      <c r="T17" s="601">
        <f>-'DCF Base'!T10</f>
        <v>35945293.014866829</v>
      </c>
      <c r="U17" s="601">
        <f>-'DCF Base'!U10</f>
        <v>37702608.671117499</v>
      </c>
    </row>
    <row r="18" spans="3:21" ht="14.5" x14ac:dyDescent="0.3">
      <c r="C18" s="7" t="s">
        <v>687</v>
      </c>
      <c r="P18" s="468">
        <f>P16*$N$8</f>
        <v>26726656.799774114</v>
      </c>
      <c r="Q18" s="468">
        <f t="shared" ref="Q18:T18" si="7">Q16*$N$8</f>
        <v>26613133.289963461</v>
      </c>
      <c r="R18" s="468">
        <f t="shared" si="7"/>
        <v>26853120.520518433</v>
      </c>
      <c r="S18" s="468">
        <f t="shared" si="7"/>
        <v>27409966.420372792</v>
      </c>
      <c r="T18" s="468">
        <f t="shared" si="7"/>
        <v>28253581.180652346</v>
      </c>
      <c r="U18" s="468">
        <f t="shared" ref="U18" si="8">U16*$N$8</f>
        <v>29359577.071879033</v>
      </c>
    </row>
    <row r="19" spans="3:21" ht="14.5" x14ac:dyDescent="0.3">
      <c r="C19" s="602" t="s">
        <v>689</v>
      </c>
      <c r="D19" s="469"/>
      <c r="E19" s="469"/>
      <c r="F19" s="469"/>
      <c r="G19" s="469"/>
      <c r="H19" s="469"/>
      <c r="I19" s="469"/>
      <c r="J19" s="469"/>
      <c r="K19" s="469"/>
      <c r="L19" s="469"/>
      <c r="M19" s="469"/>
      <c r="N19" s="469"/>
      <c r="O19" s="469"/>
      <c r="P19" s="600">
        <f>P16+P17-P18</f>
        <v>185082561.24252048</v>
      </c>
      <c r="Q19" s="600">
        <f t="shared" ref="Q19" si="9">Q16+Q17-Q18</f>
        <v>186751566.19630262</v>
      </c>
      <c r="R19" s="600">
        <f t="shared" ref="R19" si="10">R16+R17-R18</f>
        <v>190624182.93178895</v>
      </c>
      <c r="S19" s="600">
        <f t="shared" ref="S19" si="11">S16+S17-S18</f>
        <v>196491150.14806253</v>
      </c>
      <c r="T19" s="600">
        <f t="shared" ref="T19:U19" si="12">T16+T17-T18</f>
        <v>204182861.98227701</v>
      </c>
      <c r="U19" s="600">
        <f t="shared" si="12"/>
        <v>212525893.58151549</v>
      </c>
    </row>
    <row r="20" spans="3:21" ht="14.5" x14ac:dyDescent="0.3">
      <c r="C20" s="603"/>
      <c r="P20" s="604"/>
      <c r="Q20" s="604"/>
      <c r="R20" s="604"/>
      <c r="S20" s="604"/>
      <c r="T20" s="604"/>
      <c r="U20" s="604"/>
    </row>
    <row r="21" spans="3:21" ht="14.5" x14ac:dyDescent="0.3">
      <c r="C21" s="7" t="s">
        <v>685</v>
      </c>
      <c r="P21" s="468">
        <f>SUM($N$4:$N$5)</f>
        <v>185872067</v>
      </c>
      <c r="Q21" s="468">
        <f>P24</f>
        <v>183353417.83970085</v>
      </c>
      <c r="R21" s="468">
        <f t="shared" ref="R21:U21" si="13">Q24</f>
        <v>183411562.45192906</v>
      </c>
      <c r="S21" s="468">
        <f t="shared" si="13"/>
        <v>185800735.08844921</v>
      </c>
      <c r="T21" s="468">
        <f t="shared" si="13"/>
        <v>190326312.79771021</v>
      </c>
      <c r="U21" s="468">
        <f t="shared" si="13"/>
        <v>196838810.10611445</v>
      </c>
    </row>
    <row r="22" spans="3:21" ht="14.5" x14ac:dyDescent="0.3">
      <c r="C22" s="7" t="s">
        <v>686</v>
      </c>
      <c r="P22" s="601">
        <f>-'DCF Optimistic'!P10</f>
        <v>24208007.639474947</v>
      </c>
      <c r="Q22" s="601">
        <f>-'DCF Optimistic'!Q10</f>
        <v>26422643.327719804</v>
      </c>
      <c r="R22" s="601">
        <f>-'DCF Optimistic'!R10</f>
        <v>28762032.000929367</v>
      </c>
      <c r="S22" s="601">
        <f>-'DCF Optimistic'!S10</f>
        <v>31241977.650381409</v>
      </c>
      <c r="T22" s="601">
        <f>-'DCF Optimistic'!T10</f>
        <v>33879632.802253656</v>
      </c>
      <c r="U22" s="601">
        <f>-'DCF Optimistic'!U10</f>
        <v>36693690.529871307</v>
      </c>
    </row>
    <row r="23" spans="3:21" ht="14.5" x14ac:dyDescent="0.3">
      <c r="C23" s="7" t="s">
        <v>687</v>
      </c>
      <c r="P23" s="468">
        <f>P21*$N$8</f>
        <v>26726656.799774114</v>
      </c>
      <c r="Q23" s="468">
        <f t="shared" ref="Q23:T23" si="14">Q21*$N$8</f>
        <v>26364498.715491582</v>
      </c>
      <c r="R23" s="468">
        <f t="shared" si="14"/>
        <v>26372859.364409201</v>
      </c>
      <c r="S23" s="468">
        <f t="shared" si="14"/>
        <v>26716399.941120416</v>
      </c>
      <c r="T23" s="468">
        <f t="shared" si="14"/>
        <v>27367135.493849415</v>
      </c>
      <c r="U23" s="468">
        <f t="shared" ref="U23" si="15">U21*$N$8</f>
        <v>28303571.416042998</v>
      </c>
    </row>
    <row r="24" spans="3:21" ht="14.5" x14ac:dyDescent="0.3">
      <c r="C24" s="602" t="s">
        <v>690</v>
      </c>
      <c r="D24" s="469"/>
      <c r="E24" s="469"/>
      <c r="F24" s="469"/>
      <c r="G24" s="469"/>
      <c r="H24" s="469"/>
      <c r="I24" s="469"/>
      <c r="J24" s="469"/>
      <c r="K24" s="469"/>
      <c r="L24" s="469"/>
      <c r="M24" s="469"/>
      <c r="N24" s="469"/>
      <c r="O24" s="469"/>
      <c r="P24" s="600">
        <f>P21+P22-P23</f>
        <v>183353417.83970085</v>
      </c>
      <c r="Q24" s="600">
        <f t="shared" ref="Q24" si="16">Q21+Q22-Q23</f>
        <v>183411562.45192906</v>
      </c>
      <c r="R24" s="600">
        <f t="shared" ref="R24" si="17">R21+R22-R23</f>
        <v>185800735.08844921</v>
      </c>
      <c r="S24" s="600">
        <f t="shared" ref="S24" si="18">S21+S22-S23</f>
        <v>190326312.79771021</v>
      </c>
      <c r="T24" s="600">
        <f t="shared" ref="T24:U24" si="19">T21+T22-T23</f>
        <v>196838810.10611445</v>
      </c>
      <c r="U24" s="600">
        <f t="shared" si="19"/>
        <v>205228929.21994275</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61584-90B7-4940-8893-9E115B04AD24}">
  <sheetPr codeName="Sheet25">
    <tabColor theme="2" tint="-0.249977111117893"/>
  </sheetPr>
  <dimension ref="A2:J20"/>
  <sheetViews>
    <sheetView showGridLines="0" zoomScale="70" zoomScaleNormal="70" workbookViewId="0"/>
  </sheetViews>
  <sheetFormatPr defaultColWidth="8.7265625" defaultRowHeight="14" x14ac:dyDescent="0.3"/>
  <cols>
    <col min="1" max="1" width="2.7265625" style="57" customWidth="1"/>
    <col min="2" max="2" width="35.54296875" style="57" customWidth="1"/>
    <col min="3" max="9" width="17.54296875" style="57" customWidth="1"/>
    <col min="10" max="10" width="10.54296875" style="57" customWidth="1"/>
    <col min="11" max="16384" width="8.7265625" style="57"/>
  </cols>
  <sheetData>
    <row r="2" spans="1:10" ht="15.5" x14ac:dyDescent="0.35">
      <c r="A2" s="422"/>
      <c r="B2" s="101"/>
      <c r="C2" s="454" t="s">
        <v>77</v>
      </c>
      <c r="D2" s="455"/>
      <c r="E2" s="455"/>
      <c r="F2" s="455"/>
      <c r="G2" s="455"/>
      <c r="H2" s="455"/>
      <c r="I2" s="456"/>
      <c r="J2" s="378" t="s">
        <v>113</v>
      </c>
    </row>
    <row r="3" spans="1:10" ht="15" x14ac:dyDescent="0.3">
      <c r="A3" s="422"/>
      <c r="B3" s="101" t="s">
        <v>79</v>
      </c>
      <c r="C3" s="457" t="s">
        <v>63</v>
      </c>
      <c r="D3" s="457" t="s">
        <v>64</v>
      </c>
      <c r="E3" s="378" t="s">
        <v>65</v>
      </c>
      <c r="F3" s="378" t="s">
        <v>66</v>
      </c>
      <c r="G3" s="457" t="s">
        <v>67</v>
      </c>
      <c r="H3" s="457" t="s">
        <v>68</v>
      </c>
      <c r="I3" s="457" t="s">
        <v>69</v>
      </c>
      <c r="J3" s="378"/>
    </row>
    <row r="4" spans="1:10" x14ac:dyDescent="0.3">
      <c r="B4" s="458" t="s">
        <v>111</v>
      </c>
      <c r="H4" s="57">
        <v>10</v>
      </c>
    </row>
    <row r="5" spans="1:10" x14ac:dyDescent="0.3">
      <c r="B5" s="458" t="s">
        <v>110</v>
      </c>
      <c r="H5" s="57">
        <v>5.9</v>
      </c>
    </row>
    <row r="6" spans="1:10" x14ac:dyDescent="0.3">
      <c r="B6" s="458" t="s">
        <v>109</v>
      </c>
      <c r="H6" s="57">
        <v>10</v>
      </c>
    </row>
    <row r="7" spans="1:10" x14ac:dyDescent="0.3">
      <c r="B7" s="458" t="s">
        <v>108</v>
      </c>
      <c r="H7" s="57">
        <v>3.1</v>
      </c>
    </row>
    <row r="8" spans="1:10" x14ac:dyDescent="0.3">
      <c r="B8" s="458" t="s">
        <v>107</v>
      </c>
      <c r="G8" s="57">
        <v>20</v>
      </c>
    </row>
    <row r="9" spans="1:10" x14ac:dyDescent="0.3">
      <c r="B9" s="458" t="s">
        <v>106</v>
      </c>
      <c r="F9" s="57">
        <v>20</v>
      </c>
    </row>
    <row r="10" spans="1:10" x14ac:dyDescent="0.3">
      <c r="B10" s="458" t="s">
        <v>105</v>
      </c>
      <c r="C10" s="57">
        <v>2.6</v>
      </c>
      <c r="D10" s="57">
        <v>2.6</v>
      </c>
      <c r="E10" s="57">
        <v>10</v>
      </c>
    </row>
    <row r="11" spans="1:10" x14ac:dyDescent="0.3">
      <c r="B11" s="458" t="s">
        <v>104</v>
      </c>
      <c r="C11" s="57">
        <v>5</v>
      </c>
      <c r="D11" s="57">
        <v>5</v>
      </c>
      <c r="E11" s="57">
        <v>15</v>
      </c>
    </row>
    <row r="20" spans="6:6" x14ac:dyDescent="0.3">
      <c r="F20" s="460"/>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DE5C2-0DA9-4686-95DE-77A2396CD9BD}">
  <sheetPr codeName="Sheet26">
    <tabColor theme="2" tint="-0.249977111117893"/>
  </sheetPr>
  <dimension ref="A2:J5"/>
  <sheetViews>
    <sheetView showGridLines="0" zoomScale="70" zoomScaleNormal="70" workbookViewId="0">
      <selection activeCell="B1" sqref="B1"/>
    </sheetView>
  </sheetViews>
  <sheetFormatPr defaultColWidth="8.7265625" defaultRowHeight="14" x14ac:dyDescent="0.3"/>
  <cols>
    <col min="1" max="1" width="2.7265625" style="57" customWidth="1"/>
    <col min="2" max="2" width="20.54296875" style="57" customWidth="1"/>
    <col min="3" max="10" width="17.54296875" style="57" customWidth="1"/>
    <col min="11" max="16384" width="8.7265625" style="57"/>
  </cols>
  <sheetData>
    <row r="2" spans="1:10" ht="15.5" x14ac:dyDescent="0.35">
      <c r="A2" s="422"/>
      <c r="B2" s="101"/>
      <c r="C2" s="454" t="s">
        <v>77</v>
      </c>
      <c r="D2" s="455"/>
      <c r="E2" s="455"/>
      <c r="F2" s="455"/>
      <c r="G2" s="455"/>
      <c r="H2" s="455"/>
      <c r="I2" s="456"/>
      <c r="J2" s="456"/>
    </row>
    <row r="3" spans="1:10" ht="15" x14ac:dyDescent="0.3">
      <c r="A3" s="422"/>
      <c r="B3" s="101" t="s">
        <v>79</v>
      </c>
      <c r="C3" s="457" t="s">
        <v>63</v>
      </c>
      <c r="D3" s="457" t="s">
        <v>64</v>
      </c>
      <c r="E3" s="378" t="s">
        <v>65</v>
      </c>
      <c r="F3" s="378" t="s">
        <v>66</v>
      </c>
      <c r="G3" s="457" t="s">
        <v>67</v>
      </c>
      <c r="H3" s="457" t="s">
        <v>68</v>
      </c>
      <c r="I3" s="457" t="s">
        <v>69</v>
      </c>
      <c r="J3" s="457" t="s">
        <v>158</v>
      </c>
    </row>
    <row r="4" spans="1:10" x14ac:dyDescent="0.3">
      <c r="B4" s="458" t="s">
        <v>118</v>
      </c>
      <c r="C4" s="459">
        <v>37118000</v>
      </c>
      <c r="D4" s="459">
        <v>31657000</v>
      </c>
      <c r="E4" s="459">
        <v>53515000</v>
      </c>
      <c r="F4" s="459">
        <v>46466000</v>
      </c>
      <c r="G4" s="459">
        <v>56574000</v>
      </c>
      <c r="H4" s="459">
        <v>60783000</v>
      </c>
      <c r="I4" s="459">
        <v>38423864</v>
      </c>
      <c r="J4" s="459">
        <v>29381606</v>
      </c>
    </row>
    <row r="5" spans="1:10" x14ac:dyDescent="0.3">
      <c r="B5" s="458" t="s">
        <v>119</v>
      </c>
      <c r="C5" s="459">
        <v>44834000</v>
      </c>
      <c r="D5" s="459">
        <v>31440000</v>
      </c>
      <c r="E5" s="459">
        <v>36079000</v>
      </c>
      <c r="F5" s="459">
        <v>32984000</v>
      </c>
      <c r="G5" s="459">
        <v>49847000</v>
      </c>
      <c r="H5" s="459">
        <v>22842000</v>
      </c>
      <c r="I5" s="459"/>
      <c r="J5" s="459"/>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6A54A-1030-4596-A8B7-1F81D3C41DEE}">
  <sheetPr codeName="Sheet27">
    <tabColor theme="2" tint="-0.249977111117893"/>
  </sheetPr>
  <dimension ref="A2:N37"/>
  <sheetViews>
    <sheetView showGridLines="0" zoomScale="70" zoomScaleNormal="70" workbookViewId="0"/>
  </sheetViews>
  <sheetFormatPr defaultColWidth="8.7265625" defaultRowHeight="14" x14ac:dyDescent="0.3"/>
  <cols>
    <col min="1" max="1" width="2.7265625" style="57" customWidth="1"/>
    <col min="2" max="2" width="58.54296875" style="57" customWidth="1"/>
    <col min="3" max="14" width="17.54296875" style="57" customWidth="1"/>
    <col min="15" max="15" width="20.81640625" style="57" customWidth="1"/>
    <col min="16" max="16" width="14.7265625" style="57" customWidth="1"/>
    <col min="17" max="17" width="14.453125" style="57" customWidth="1"/>
    <col min="18" max="18" width="15.54296875" style="57" customWidth="1"/>
    <col min="19" max="16384" width="8.7265625" style="57"/>
  </cols>
  <sheetData>
    <row r="2" spans="1:14" x14ac:dyDescent="0.3">
      <c r="A2" s="422"/>
      <c r="B2" s="423"/>
      <c r="C2" s="742" t="s">
        <v>401</v>
      </c>
      <c r="D2" s="743"/>
      <c r="E2" s="743"/>
      <c r="F2" s="743"/>
      <c r="G2" s="743"/>
      <c r="H2" s="743"/>
      <c r="I2" s="743"/>
      <c r="J2" s="743"/>
      <c r="K2" s="743"/>
      <c r="L2" s="743"/>
      <c r="M2" s="743"/>
      <c r="N2" s="743"/>
    </row>
    <row r="3" spans="1:14" x14ac:dyDescent="0.3">
      <c r="A3" s="422"/>
      <c r="B3" s="424"/>
      <c r="C3" s="744" t="s">
        <v>386</v>
      </c>
      <c r="D3" s="744"/>
      <c r="E3" s="744" t="s">
        <v>387</v>
      </c>
      <c r="F3" s="744"/>
      <c r="G3" s="744" t="s">
        <v>388</v>
      </c>
      <c r="H3" s="744"/>
      <c r="I3" s="744" t="s">
        <v>59</v>
      </c>
      <c r="J3" s="744"/>
      <c r="K3" s="744" t="s">
        <v>389</v>
      </c>
      <c r="L3" s="744"/>
      <c r="M3" s="744" t="s">
        <v>390</v>
      </c>
      <c r="N3" s="744"/>
    </row>
    <row r="4" spans="1:14" x14ac:dyDescent="0.3">
      <c r="A4" s="422"/>
      <c r="B4" s="424" t="s">
        <v>168</v>
      </c>
      <c r="C4" s="745" t="s">
        <v>455</v>
      </c>
      <c r="D4" s="745"/>
      <c r="E4" s="745" t="s">
        <v>455</v>
      </c>
      <c r="F4" s="745"/>
      <c r="G4" s="745" t="s">
        <v>455</v>
      </c>
      <c r="H4" s="745"/>
      <c r="I4" s="745" t="s">
        <v>455</v>
      </c>
      <c r="J4" s="745"/>
      <c r="K4" s="745" t="s">
        <v>455</v>
      </c>
      <c r="L4" s="745"/>
      <c r="M4" s="746"/>
      <c r="N4" s="746"/>
    </row>
    <row r="5" spans="1:14" x14ac:dyDescent="0.3">
      <c r="C5" s="425"/>
      <c r="D5" s="425"/>
      <c r="E5" s="425"/>
      <c r="F5" s="425"/>
      <c r="G5" s="425"/>
      <c r="H5" s="425"/>
      <c r="I5" s="425"/>
      <c r="J5" s="425"/>
      <c r="K5" s="425"/>
      <c r="L5" s="425"/>
      <c r="M5" s="425"/>
      <c r="N5" s="425"/>
    </row>
    <row r="6" spans="1:14" x14ac:dyDescent="0.3">
      <c r="B6" s="57" t="s">
        <v>391</v>
      </c>
      <c r="C6" s="426">
        <f>289942.057828069/1.07</f>
        <v>270973.88582062523</v>
      </c>
      <c r="D6" s="427">
        <v>4</v>
      </c>
      <c r="E6" s="428">
        <f>2438.94204485416/1.07</f>
        <v>2279.3850886487476</v>
      </c>
      <c r="F6" s="427">
        <v>8</v>
      </c>
      <c r="G6" s="428">
        <f>1957.42899394035/1.07</f>
        <v>1829.3728915330373</v>
      </c>
      <c r="H6" s="427">
        <v>7</v>
      </c>
      <c r="I6" s="428">
        <f>54340.9803749323/1.07</f>
        <v>50785.962967226442</v>
      </c>
      <c r="J6" s="427">
        <v>11</v>
      </c>
      <c r="K6" s="428">
        <f>11016.8737889528/1.07</f>
        <v>10296.143727993271</v>
      </c>
      <c r="L6" s="427">
        <v>10</v>
      </c>
      <c r="M6" s="429">
        <v>336</v>
      </c>
      <c r="N6" s="427">
        <v>8</v>
      </c>
    </row>
    <row r="7" spans="1:14" x14ac:dyDescent="0.3">
      <c r="B7" s="57" t="s">
        <v>392</v>
      </c>
      <c r="C7" s="426">
        <f>289118.991418123/1.07</f>
        <v>270204.66487675044</v>
      </c>
      <c r="D7" s="427">
        <v>6</v>
      </c>
      <c r="E7" s="428">
        <f>26747.5602324009/1.07</f>
        <v>24997.719843365328</v>
      </c>
      <c r="F7" s="427">
        <v>3</v>
      </c>
      <c r="G7" s="428">
        <f>14066.0735764503/1.07</f>
        <v>13145.863155561028</v>
      </c>
      <c r="H7" s="427">
        <v>3</v>
      </c>
      <c r="I7" s="428">
        <f>408522.734438419/1.07</f>
        <v>381796.94807328878</v>
      </c>
      <c r="J7" s="427">
        <v>2</v>
      </c>
      <c r="K7" s="428">
        <f>130749.461649418/1.07</f>
        <v>122195.75855085794</v>
      </c>
      <c r="L7" s="427">
        <v>2</v>
      </c>
      <c r="M7" s="429">
        <v>2453</v>
      </c>
      <c r="N7" s="427">
        <v>3</v>
      </c>
    </row>
    <row r="8" spans="1:14" x14ac:dyDescent="0.3">
      <c r="B8" s="57" t="s">
        <v>393</v>
      </c>
      <c r="C8" s="426">
        <f>290345.647883042/1.07</f>
        <v>271351.07278788969</v>
      </c>
      <c r="D8" s="427">
        <v>1</v>
      </c>
      <c r="E8" s="428">
        <f>42612.2665207458/1.07</f>
        <v>39824.548150229712</v>
      </c>
      <c r="F8" s="427">
        <v>1</v>
      </c>
      <c r="G8" s="428">
        <f>40041.4940375716/1.07</f>
        <v>37421.957044459443</v>
      </c>
      <c r="H8" s="427">
        <v>1</v>
      </c>
      <c r="I8" s="428">
        <f>171467.243021074/1.07</f>
        <v>160249.75983277944</v>
      </c>
      <c r="J8" s="427">
        <v>9</v>
      </c>
      <c r="K8" s="428">
        <f>90828.5192815661/1.07</f>
        <v>84886.466618286067</v>
      </c>
      <c r="L8" s="427">
        <v>4</v>
      </c>
      <c r="M8" s="430">
        <v>2300</v>
      </c>
      <c r="N8" s="431"/>
    </row>
    <row r="9" spans="1:14" x14ac:dyDescent="0.3">
      <c r="B9" s="57" t="s">
        <v>394</v>
      </c>
      <c r="C9" s="426">
        <f>290055.884192105/1.07</f>
        <v>271080.26560009806</v>
      </c>
      <c r="D9" s="427">
        <v>3</v>
      </c>
      <c r="E9" s="428">
        <f>488.226199028938/1.07</f>
        <v>456.28616731676448</v>
      </c>
      <c r="F9" s="427">
        <v>10</v>
      </c>
      <c r="G9" s="428">
        <f>102.148883616166/1.07</f>
        <v>95.466246370248598</v>
      </c>
      <c r="H9" s="427">
        <v>9</v>
      </c>
      <c r="I9" s="428">
        <f>124221.819375153/1.07</f>
        <v>116095.15829453552</v>
      </c>
      <c r="J9" s="427">
        <v>10</v>
      </c>
      <c r="K9" s="428">
        <f>57138.7680995726/1.07</f>
        <v>53400.717850067842</v>
      </c>
      <c r="L9" s="427">
        <v>7</v>
      </c>
      <c r="M9" s="430">
        <v>338</v>
      </c>
      <c r="N9" s="431"/>
    </row>
    <row r="10" spans="1:14" x14ac:dyDescent="0.3">
      <c r="B10" s="57" t="s">
        <v>395</v>
      </c>
      <c r="C10" s="426">
        <f>288569.419518113/1.07</f>
        <v>269691.0462786103</v>
      </c>
      <c r="D10" s="427">
        <v>9</v>
      </c>
      <c r="E10" s="428">
        <f>959.021002054214/1.07</f>
        <v>896.28131033104114</v>
      </c>
      <c r="F10" s="427">
        <v>9</v>
      </c>
      <c r="G10" s="428">
        <f>-1630.33570349216/1.07</f>
        <v>-1523.6782275627663</v>
      </c>
      <c r="H10" s="427">
        <v>10</v>
      </c>
      <c r="I10" s="428">
        <f>260182.397857308/1.07</f>
        <v>243161.11949281121</v>
      </c>
      <c r="J10" s="427">
        <v>5</v>
      </c>
      <c r="K10" s="428">
        <f>75858.5612624884/1.07</f>
        <v>70895.851647185409</v>
      </c>
      <c r="L10" s="427">
        <v>6</v>
      </c>
      <c r="M10" s="429">
        <v>2550</v>
      </c>
      <c r="N10" s="427">
        <v>2</v>
      </c>
    </row>
    <row r="11" spans="1:14" x14ac:dyDescent="0.3">
      <c r="B11" s="57" t="s">
        <v>396</v>
      </c>
      <c r="C11" s="426">
        <f>290302.890916348/1.07</f>
        <v>271311.11300593271</v>
      </c>
      <c r="D11" s="427">
        <v>2</v>
      </c>
      <c r="E11" s="428">
        <f>4276.89787578583/1.07</f>
        <v>3997.1008184914299</v>
      </c>
      <c r="F11" s="427">
        <v>5</v>
      </c>
      <c r="G11" s="428">
        <f>4220.17829334736/1.07</f>
        <v>3944.0918629414573</v>
      </c>
      <c r="H11" s="427">
        <v>5</v>
      </c>
      <c r="I11" s="428">
        <f>208156.040350676/1.07</f>
        <v>194538.35546792147</v>
      </c>
      <c r="J11" s="427">
        <v>7</v>
      </c>
      <c r="K11" s="428">
        <f>-8509.14416539669/1.07</f>
        <v>-7952.4711826137291</v>
      </c>
      <c r="L11" s="427">
        <v>11</v>
      </c>
      <c r="M11" s="429">
        <v>843</v>
      </c>
      <c r="N11" s="427">
        <v>7</v>
      </c>
    </row>
    <row r="12" spans="1:14" x14ac:dyDescent="0.3">
      <c r="B12" s="57" t="s">
        <v>397</v>
      </c>
      <c r="C12" s="426">
        <f>289109.543678821/1.07</f>
        <v>270195.83521385142</v>
      </c>
      <c r="D12" s="427">
        <v>7</v>
      </c>
      <c r="E12" s="428">
        <f>18679.3196775425/1.07</f>
        <v>17457.308109852802</v>
      </c>
      <c r="F12" s="427">
        <v>4</v>
      </c>
      <c r="G12" s="428">
        <f>10124.8256501041/1.07</f>
        <v>9462.4538786019621</v>
      </c>
      <c r="H12" s="427">
        <v>4</v>
      </c>
      <c r="I12" s="428">
        <f>348288.647718437/1.07</f>
        <v>325503.40908265137</v>
      </c>
      <c r="J12" s="427">
        <v>3</v>
      </c>
      <c r="K12" s="428">
        <f>32612.4005202175/1.07</f>
        <v>30478.878990857473</v>
      </c>
      <c r="L12" s="427">
        <v>9</v>
      </c>
      <c r="M12" s="429">
        <v>1145</v>
      </c>
      <c r="N12" s="427">
        <v>5</v>
      </c>
    </row>
    <row r="13" spans="1:14" x14ac:dyDescent="0.3">
      <c r="B13" s="57" t="s">
        <v>402</v>
      </c>
      <c r="C13" s="426">
        <f>288226.321334121/1.07</f>
        <v>269370.39377020655</v>
      </c>
      <c r="D13" s="427">
        <v>10</v>
      </c>
      <c r="E13" s="428">
        <f>3095.4917437342/1.07</f>
        <v>2892.9829380693459</v>
      </c>
      <c r="F13" s="427">
        <v>7</v>
      </c>
      <c r="G13" s="428">
        <f>2758.31471906569/1.07</f>
        <v>2577.8642234258782</v>
      </c>
      <c r="H13" s="427">
        <v>6</v>
      </c>
      <c r="I13" s="428">
        <f>223703.260682129/1.07</f>
        <v>209068.46792722336</v>
      </c>
      <c r="J13" s="427">
        <v>6</v>
      </c>
      <c r="K13" s="428">
        <f>87897.1007025596/1.07</f>
        <v>82146.823086504301</v>
      </c>
      <c r="L13" s="427">
        <v>5</v>
      </c>
      <c r="M13" s="429">
        <v>2591</v>
      </c>
      <c r="N13" s="427">
        <v>1</v>
      </c>
    </row>
    <row r="14" spans="1:14" x14ac:dyDescent="0.3">
      <c r="B14" s="57" t="s">
        <v>399</v>
      </c>
      <c r="C14" s="426">
        <f>287223.475046449/1.07</f>
        <v>268433.15424901771</v>
      </c>
      <c r="D14" s="427">
        <v>11</v>
      </c>
      <c r="E14" s="428">
        <f>27067.4189904731/1.07</f>
        <v>25296.65326212439</v>
      </c>
      <c r="F14" s="427">
        <v>2</v>
      </c>
      <c r="G14" s="428">
        <f>17716.3250025338/1.07</f>
        <v>16557.313086480186</v>
      </c>
      <c r="H14" s="427">
        <v>2</v>
      </c>
      <c r="I14" s="428">
        <f>197310.026183673/1.07</f>
        <v>184401.89362960093</v>
      </c>
      <c r="J14" s="427">
        <v>8</v>
      </c>
      <c r="K14" s="428">
        <f>120556.782852804/1.07</f>
        <v>112669.89051663924</v>
      </c>
      <c r="L14" s="427">
        <v>3</v>
      </c>
      <c r="M14" s="429">
        <v>995</v>
      </c>
      <c r="N14" s="427">
        <v>6</v>
      </c>
    </row>
    <row r="15" spans="1:14" x14ac:dyDescent="0.3">
      <c r="B15" s="57" t="s">
        <v>400</v>
      </c>
      <c r="C15" s="426">
        <f>289372.358784414/1.07</f>
        <v>270441.45680786355</v>
      </c>
      <c r="D15" s="427">
        <v>5</v>
      </c>
      <c r="E15" s="428">
        <f>-16863.1405632675/1.07</f>
        <v>-15759.944451651869</v>
      </c>
      <c r="F15" s="427">
        <v>11</v>
      </c>
      <c r="G15" s="428">
        <f>-18114.0185783112/1.07</f>
        <v>-16928.989325524486</v>
      </c>
      <c r="H15" s="427">
        <v>11</v>
      </c>
      <c r="I15" s="428">
        <f>1944754.3451948/1.07</f>
        <v>1817527.4254157008</v>
      </c>
      <c r="J15" s="427">
        <v>1</v>
      </c>
      <c r="K15" s="428">
        <f>1418047.25783554/1.07</f>
        <v>1325277.8110612521</v>
      </c>
      <c r="L15" s="427">
        <v>1</v>
      </c>
      <c r="M15" s="430">
        <v>9300</v>
      </c>
      <c r="N15" s="431"/>
    </row>
    <row r="19" spans="1:14" x14ac:dyDescent="0.3">
      <c r="B19" s="57" t="s">
        <v>398</v>
      </c>
      <c r="C19" s="432">
        <v>289061.42778667301</v>
      </c>
      <c r="D19" s="427">
        <v>8</v>
      </c>
      <c r="E19" s="433">
        <v>3733.7294971433798</v>
      </c>
      <c r="F19" s="427">
        <v>6</v>
      </c>
      <c r="G19" s="433">
        <v>1293.9619147926001</v>
      </c>
      <c r="H19" s="427">
        <v>8</v>
      </c>
      <c r="I19" s="433">
        <v>305556.13159812603</v>
      </c>
      <c r="J19" s="427">
        <v>4</v>
      </c>
      <c r="K19" s="433">
        <v>52701.911186679303</v>
      </c>
      <c r="L19" s="427">
        <v>8</v>
      </c>
      <c r="M19" s="429">
        <v>1411</v>
      </c>
      <c r="N19" s="427">
        <v>4</v>
      </c>
    </row>
    <row r="20" spans="1:14" x14ac:dyDescent="0.3">
      <c r="C20" s="432"/>
      <c r="D20" s="434"/>
      <c r="E20" s="435"/>
      <c r="F20" s="434"/>
      <c r="G20" s="435"/>
      <c r="H20" s="434"/>
      <c r="I20" s="435"/>
      <c r="J20" s="434"/>
      <c r="K20" s="435"/>
      <c r="L20" s="434"/>
      <c r="M20" s="434"/>
      <c r="N20" s="434"/>
    </row>
    <row r="22" spans="1:14" x14ac:dyDescent="0.3">
      <c r="A22" s="422"/>
      <c r="B22" s="436" t="s">
        <v>168</v>
      </c>
      <c r="C22" s="437" t="s">
        <v>443</v>
      </c>
      <c r="D22" s="438" t="s">
        <v>442</v>
      </c>
      <c r="E22" s="438" t="s">
        <v>444</v>
      </c>
      <c r="F22" s="438" t="s">
        <v>445</v>
      </c>
      <c r="G22" s="438" t="s">
        <v>446</v>
      </c>
      <c r="H22" s="64" t="s">
        <v>440</v>
      </c>
      <c r="I22" s="64" t="s">
        <v>447</v>
      </c>
      <c r="J22" s="439"/>
      <c r="K22" s="439"/>
      <c r="L22" s="439"/>
      <c r="M22" s="439"/>
    </row>
    <row r="23" spans="1:14" x14ac:dyDescent="0.3">
      <c r="B23" s="57" t="s">
        <v>391</v>
      </c>
      <c r="C23" s="440">
        <f>G6/C6</f>
        <v>6.7511040261053609E-3</v>
      </c>
      <c r="D23" s="440">
        <f>G6/K6</f>
        <v>0.17767553948953896</v>
      </c>
      <c r="E23" s="440">
        <f>G6/I6</f>
        <v>3.6021230762397501E-2</v>
      </c>
      <c r="F23" s="440">
        <f>K6/I6</f>
        <v>0.20273601456838874</v>
      </c>
      <c r="G23" s="440">
        <f>C6/M6</f>
        <v>806.46989827567029</v>
      </c>
      <c r="H23" s="440">
        <f>(I6-K6)/K6</f>
        <v>3.9325227297623084</v>
      </c>
      <c r="I23" s="440">
        <f>G6/M6</f>
        <v>5.444562177181659</v>
      </c>
    </row>
    <row r="24" spans="1:14" x14ac:dyDescent="0.3">
      <c r="B24" s="57" t="s">
        <v>392</v>
      </c>
      <c r="C24" s="440">
        <f>G7/C7</f>
        <v>4.8651503339356868E-2</v>
      </c>
      <c r="D24" s="440">
        <f t="shared" ref="D24:D32" si="0">G7/K7</f>
        <v>0.10758035558238883</v>
      </c>
      <c r="E24" s="440">
        <f t="shared" ref="E24:E32" si="1">G7/I7</f>
        <v>3.4431556412120881E-2</v>
      </c>
      <c r="F24" s="440">
        <f t="shared" ref="F24:F32" si="2">K7/I7</f>
        <v>0.32005430941108926</v>
      </c>
      <c r="G24" s="440">
        <f t="shared" ref="G24:G32" si="3">C7/M7</f>
        <v>110.15273741408497</v>
      </c>
      <c r="H24" s="440">
        <f t="shared" ref="H24:H32" si="4">(I7-K7)/K7</f>
        <v>2.1244697246540247</v>
      </c>
      <c r="I24" s="440">
        <f t="shared" ref="I24:I32" si="5">G7/M7</f>
        <v>5.3590962721406559</v>
      </c>
    </row>
    <row r="25" spans="1:14" x14ac:dyDescent="0.3">
      <c r="B25" s="57" t="s">
        <v>393</v>
      </c>
      <c r="C25" s="440">
        <f t="shared" ref="C25:C32" si="6">G8/C8</f>
        <v>0.13790974422906196</v>
      </c>
      <c r="D25" s="440">
        <f t="shared" si="0"/>
        <v>0.44084715191099827</v>
      </c>
      <c r="E25" s="440">
        <f t="shared" si="1"/>
        <v>0.23352270283281074</v>
      </c>
      <c r="F25" s="440">
        <f t="shared" si="2"/>
        <v>0.52971353409119026</v>
      </c>
      <c r="G25" s="440">
        <f>C8/M8</f>
        <v>117.97872729908248</v>
      </c>
      <c r="H25" s="440">
        <f t="shared" si="4"/>
        <v>0.88781281889590125</v>
      </c>
      <c r="I25" s="440">
        <f t="shared" si="5"/>
        <v>16.270416106286714</v>
      </c>
    </row>
    <row r="26" spans="1:14" x14ac:dyDescent="0.3">
      <c r="B26" s="57" t="s">
        <v>394</v>
      </c>
      <c r="C26" s="440">
        <f t="shared" si="6"/>
        <v>3.5216966516877303E-4</v>
      </c>
      <c r="D26" s="440">
        <f t="shared" si="0"/>
        <v>1.7877333903691581E-3</v>
      </c>
      <c r="E26" s="440">
        <f t="shared" si="1"/>
        <v>8.2231031657710484E-4</v>
      </c>
      <c r="F26" s="440">
        <f t="shared" si="2"/>
        <v>0.45997368567765123</v>
      </c>
      <c r="G26" s="440">
        <f t="shared" si="3"/>
        <v>802.01262011863332</v>
      </c>
      <c r="H26" s="440">
        <f t="shared" si="4"/>
        <v>1.1740374093938895</v>
      </c>
      <c r="I26" s="440">
        <f t="shared" si="5"/>
        <v>0.28244451588830949</v>
      </c>
    </row>
    <row r="27" spans="1:14" x14ac:dyDescent="0.3">
      <c r="B27" s="57" t="s">
        <v>395</v>
      </c>
      <c r="C27" s="440">
        <f t="shared" si="6"/>
        <v>-5.6497175141242799E-3</v>
      </c>
      <c r="D27" s="440">
        <f t="shared" si="0"/>
        <v>-2.149178255372939E-2</v>
      </c>
      <c r="E27" s="440">
        <f t="shared" si="1"/>
        <v>-6.266126059712487E-3</v>
      </c>
      <c r="F27" s="440">
        <f t="shared" si="2"/>
        <v>0.29155915960191725</v>
      </c>
      <c r="G27" s="440">
        <f t="shared" si="3"/>
        <v>105.76119461906286</v>
      </c>
      <c r="H27" s="440">
        <f t="shared" si="4"/>
        <v>2.4298356510745833</v>
      </c>
      <c r="I27" s="440">
        <f t="shared" si="5"/>
        <v>-0.59752087355402606</v>
      </c>
    </row>
    <row r="28" spans="1:14" x14ac:dyDescent="0.3">
      <c r="B28" s="57" t="s">
        <v>396</v>
      </c>
      <c r="C28" s="440">
        <f t="shared" si="6"/>
        <v>1.453715558955085E-2</v>
      </c>
      <c r="D28" s="440">
        <f t="shared" si="0"/>
        <v>-0.49595802013898749</v>
      </c>
      <c r="E28" s="440">
        <f t="shared" si="1"/>
        <v>2.0274109203065722E-2</v>
      </c>
      <c r="F28" s="440">
        <f t="shared" si="2"/>
        <v>-4.0878680008812229E-2</v>
      </c>
      <c r="G28" s="440">
        <f t="shared" si="3"/>
        <v>321.83999170336028</v>
      </c>
      <c r="H28" s="440">
        <f t="shared" si="4"/>
        <v>-25.462629414267525</v>
      </c>
      <c r="I28" s="440">
        <f t="shared" si="5"/>
        <v>4.6786380343315033</v>
      </c>
    </row>
    <row r="29" spans="1:14" x14ac:dyDescent="0.3">
      <c r="B29" s="57" t="s">
        <v>397</v>
      </c>
      <c r="C29" s="440">
        <f t="shared" si="6"/>
        <v>3.5020724398334008E-2</v>
      </c>
      <c r="D29" s="440">
        <f t="shared" si="0"/>
        <v>0.31045938013141317</v>
      </c>
      <c r="E29" s="440">
        <f t="shared" si="1"/>
        <v>2.9070214365095232E-2</v>
      </c>
      <c r="F29" s="440">
        <f t="shared" si="2"/>
        <v>9.3636128348868752E-2</v>
      </c>
      <c r="G29" s="440">
        <f t="shared" si="3"/>
        <v>235.97889538327635</v>
      </c>
      <c r="H29" s="440">
        <f t="shared" si="4"/>
        <v>9.6796384860575184</v>
      </c>
      <c r="I29" s="440">
        <f t="shared" si="5"/>
        <v>8.2641518590410143</v>
      </c>
    </row>
    <row r="30" spans="1:14" x14ac:dyDescent="0.3">
      <c r="B30" s="57" t="s">
        <v>402</v>
      </c>
      <c r="C30" s="440">
        <f t="shared" si="6"/>
        <v>9.5699612245620149E-3</v>
      </c>
      <c r="D30" s="440">
        <f t="shared" si="0"/>
        <v>3.1381179777473213E-2</v>
      </c>
      <c r="E30" s="440">
        <f t="shared" si="1"/>
        <v>1.233023922250787E-2</v>
      </c>
      <c r="F30" s="440">
        <f t="shared" si="2"/>
        <v>0.3929182812737671</v>
      </c>
      <c r="G30" s="440">
        <f t="shared" si="3"/>
        <v>103.96387254735876</v>
      </c>
      <c r="H30" s="440">
        <f t="shared" si="4"/>
        <v>1.545058470576091</v>
      </c>
      <c r="I30" s="440">
        <f t="shared" si="5"/>
        <v>0.99493022903353079</v>
      </c>
    </row>
    <row r="31" spans="1:14" x14ac:dyDescent="0.3">
      <c r="B31" s="57" t="s">
        <v>399</v>
      </c>
      <c r="C31" s="440">
        <f t="shared" si="6"/>
        <v>6.1681326707953683E-2</v>
      </c>
      <c r="D31" s="440">
        <f t="shared" si="0"/>
        <v>0.14695419522072742</v>
      </c>
      <c r="E31" s="440">
        <f t="shared" si="1"/>
        <v>8.9789279060973476E-2</v>
      </c>
      <c r="F31" s="440">
        <f t="shared" si="2"/>
        <v>0.61100180859830933</v>
      </c>
      <c r="G31" s="440">
        <f t="shared" si="3"/>
        <v>269.78206457187707</v>
      </c>
      <c r="H31" s="440">
        <f t="shared" si="4"/>
        <v>0.63665636652383384</v>
      </c>
      <c r="I31" s="440">
        <f t="shared" si="5"/>
        <v>16.640515664804209</v>
      </c>
    </row>
    <row r="32" spans="1:14" x14ac:dyDescent="0.3">
      <c r="B32" s="57" t="s">
        <v>400</v>
      </c>
      <c r="C32" s="440">
        <f t="shared" si="6"/>
        <v>-6.2597611791271227E-2</v>
      </c>
      <c r="D32" s="440">
        <f t="shared" si="0"/>
        <v>-1.2773917426390878E-2</v>
      </c>
      <c r="E32" s="440">
        <f t="shared" si="1"/>
        <v>-9.3142964935742454E-3</v>
      </c>
      <c r="F32" s="440">
        <f t="shared" si="2"/>
        <v>0.72916523433374747</v>
      </c>
      <c r="G32" s="440">
        <f t="shared" si="3"/>
        <v>29.079726538479953</v>
      </c>
      <c r="H32" s="440">
        <f t="shared" si="4"/>
        <v>0.37143126538900278</v>
      </c>
      <c r="I32" s="440">
        <f t="shared" si="5"/>
        <v>-1.8203214328520954</v>
      </c>
    </row>
    <row r="33" spans="2:9" x14ac:dyDescent="0.3">
      <c r="C33" s="440"/>
      <c r="D33" s="440"/>
      <c r="E33" s="440"/>
      <c r="F33" s="440"/>
      <c r="G33" s="440"/>
      <c r="H33" s="440"/>
      <c r="I33" s="440"/>
    </row>
    <row r="34" spans="2:9" x14ac:dyDescent="0.3">
      <c r="C34" s="440"/>
      <c r="D34" s="440"/>
      <c r="E34" s="440"/>
      <c r="F34" s="440"/>
      <c r="G34" s="440"/>
      <c r="H34" s="440"/>
      <c r="I34" s="440"/>
    </row>
    <row r="35" spans="2:9" x14ac:dyDescent="0.3">
      <c r="C35" s="440"/>
      <c r="D35" s="440"/>
      <c r="E35" s="440"/>
      <c r="F35" s="440"/>
      <c r="G35" s="440"/>
      <c r="H35" s="440"/>
      <c r="I35" s="440"/>
    </row>
    <row r="36" spans="2:9" x14ac:dyDescent="0.3">
      <c r="B36" s="57" t="s">
        <v>398</v>
      </c>
      <c r="C36" s="440">
        <f t="shared" ref="C36" si="7">G19/C19</f>
        <v>4.4764253906181576E-3</v>
      </c>
      <c r="D36" s="440">
        <f t="shared" ref="D36" si="8">G19/K19</f>
        <v>2.4552466611868454E-2</v>
      </c>
      <c r="E36" s="440">
        <f t="shared" ref="E36" si="9">G19/I19</f>
        <v>4.2347764648835344E-3</v>
      </c>
      <c r="F36" s="440">
        <f t="shared" ref="F36" si="10">K19/I19</f>
        <v>0.17247865690351777</v>
      </c>
      <c r="G36" s="440">
        <f t="shared" ref="G36" si="11">C19/M19</f>
        <v>204.86281203874771</v>
      </c>
      <c r="H36" s="440">
        <f t="shared" ref="H36" si="12">(I19-K19)/K19</f>
        <v>4.7978188023541168</v>
      </c>
      <c r="I36" s="440">
        <f t="shared" ref="I36" si="13">G19/M19</f>
        <v>0.91705309340368535</v>
      </c>
    </row>
    <row r="37" spans="2:9" x14ac:dyDescent="0.3">
      <c r="C37" s="441"/>
      <c r="D37" s="441"/>
      <c r="E37" s="441"/>
      <c r="F37" s="441"/>
      <c r="G37" s="441"/>
      <c r="H37" s="441"/>
      <c r="I37" s="441"/>
    </row>
  </sheetData>
  <mergeCells count="13">
    <mergeCell ref="C2:N2"/>
    <mergeCell ref="I3:J3"/>
    <mergeCell ref="I4:J4"/>
    <mergeCell ref="K3:L3"/>
    <mergeCell ref="K4:L4"/>
    <mergeCell ref="M3:N3"/>
    <mergeCell ref="M4:N4"/>
    <mergeCell ref="C3:D3"/>
    <mergeCell ref="C4:D4"/>
    <mergeCell ref="E3:F3"/>
    <mergeCell ref="E4:F4"/>
    <mergeCell ref="G3:H3"/>
    <mergeCell ref="G4:H4"/>
  </mergeCells>
  <phoneticPr fontId="12" type="noConversion"/>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9AAE6-F4B5-45D2-9576-6806CEC44F62}">
  <sheetPr codeName="Sheet28">
    <tabColor theme="2" tint="-0.249977111117893"/>
  </sheetPr>
  <dimension ref="A2:O39"/>
  <sheetViews>
    <sheetView showGridLines="0" zoomScale="70" zoomScaleNormal="70" workbookViewId="0"/>
  </sheetViews>
  <sheetFormatPr defaultColWidth="8.7265625" defaultRowHeight="14" x14ac:dyDescent="0.3"/>
  <cols>
    <col min="1" max="1" width="2.7265625" style="57" customWidth="1"/>
    <col min="2" max="2" width="4.1796875" style="57" customWidth="1"/>
    <col min="3" max="3" width="35.1796875" style="57" customWidth="1"/>
    <col min="4" max="6" width="17.54296875" style="57" customWidth="1"/>
    <col min="7" max="7" width="19" style="57" customWidth="1"/>
    <col min="8" max="8" width="17.54296875" style="57" customWidth="1"/>
    <col min="9" max="9" width="23.1796875" style="57" customWidth="1"/>
    <col min="10" max="14" width="17.54296875" style="57" customWidth="1"/>
    <col min="15" max="15" width="22.54296875" style="57" customWidth="1"/>
    <col min="16" max="16384" width="8.7265625" style="57"/>
  </cols>
  <sheetData>
    <row r="2" spans="1:14" ht="15" x14ac:dyDescent="0.3">
      <c r="A2" s="422"/>
      <c r="B2" s="437"/>
      <c r="C2" s="437" t="s">
        <v>562</v>
      </c>
      <c r="D2" s="437"/>
      <c r="E2" s="438" t="s">
        <v>181</v>
      </c>
      <c r="F2" s="438" t="s">
        <v>185</v>
      </c>
      <c r="G2" s="438" t="s">
        <v>182</v>
      </c>
      <c r="H2" s="438" t="s">
        <v>32</v>
      </c>
      <c r="I2" s="438" t="s">
        <v>184</v>
      </c>
      <c r="J2" s="438" t="s">
        <v>46</v>
      </c>
      <c r="K2" s="438" t="s">
        <v>47</v>
      </c>
      <c r="L2" s="437" t="s">
        <v>170</v>
      </c>
      <c r="M2" s="437" t="s">
        <v>186</v>
      </c>
      <c r="N2" s="377" t="s">
        <v>118</v>
      </c>
    </row>
    <row r="3" spans="1:14" x14ac:dyDescent="0.3">
      <c r="A3" s="422"/>
      <c r="B3" s="437"/>
      <c r="C3" s="437" t="s">
        <v>168</v>
      </c>
      <c r="D3" s="438" t="s">
        <v>183</v>
      </c>
      <c r="E3" s="438" t="s">
        <v>563</v>
      </c>
      <c r="F3" s="438" t="s">
        <v>563</v>
      </c>
      <c r="G3" s="442" t="s">
        <v>564</v>
      </c>
      <c r="H3" s="442" t="s">
        <v>564</v>
      </c>
      <c r="I3" s="442" t="s">
        <v>564</v>
      </c>
      <c r="J3" s="442" t="s">
        <v>564</v>
      </c>
      <c r="K3" s="442" t="s">
        <v>564</v>
      </c>
      <c r="L3" s="442">
        <v>2022</v>
      </c>
      <c r="M3" s="442" t="s">
        <v>564</v>
      </c>
      <c r="N3" s="442" t="s">
        <v>564</v>
      </c>
    </row>
    <row r="4" spans="1:14" x14ac:dyDescent="0.3">
      <c r="B4" s="57">
        <v>1</v>
      </c>
      <c r="C4" s="443" t="s">
        <v>169</v>
      </c>
      <c r="D4" s="62" t="s">
        <v>174</v>
      </c>
      <c r="E4" s="62">
        <v>13.1</v>
      </c>
      <c r="F4" s="62">
        <v>0.14000000000000001</v>
      </c>
      <c r="G4" s="62">
        <v>45.5</v>
      </c>
      <c r="H4" s="444">
        <v>82.394999999999996</v>
      </c>
      <c r="I4" s="65">
        <v>169.255</v>
      </c>
      <c r="J4" s="65">
        <v>533</v>
      </c>
      <c r="K4" s="57">
        <v>42.9</v>
      </c>
      <c r="L4" s="57">
        <v>1826</v>
      </c>
      <c r="M4" s="65">
        <v>375.59</v>
      </c>
      <c r="N4" s="445">
        <v>124</v>
      </c>
    </row>
    <row r="5" spans="1:14" ht="14.25" customHeight="1" x14ac:dyDescent="0.3">
      <c r="B5" s="57">
        <f>B4+1</f>
        <v>2</v>
      </c>
      <c r="C5" s="443" t="s">
        <v>175</v>
      </c>
      <c r="D5" s="62" t="s">
        <v>176</v>
      </c>
      <c r="E5" s="62">
        <v>29.2</v>
      </c>
      <c r="F5" s="57">
        <v>1.75</v>
      </c>
      <c r="G5" s="62">
        <v>98.11</v>
      </c>
      <c r="H5" s="444">
        <v>95.366</v>
      </c>
      <c r="I5" s="444">
        <v>1.0109999999999999</v>
      </c>
      <c r="J5" s="444">
        <v>556</v>
      </c>
      <c r="K5" s="57">
        <v>28.2</v>
      </c>
      <c r="L5" s="57">
        <v>3112</v>
      </c>
      <c r="M5" s="65">
        <v>96.376999999999995</v>
      </c>
      <c r="N5" s="445">
        <v>120.017</v>
      </c>
    </row>
    <row r="6" spans="1:14" x14ac:dyDescent="0.3">
      <c r="B6" s="57">
        <f t="shared" ref="B6:B9" si="0">B5+1</f>
        <v>3</v>
      </c>
      <c r="C6" s="443" t="s">
        <v>177</v>
      </c>
      <c r="D6" s="62" t="s">
        <v>178</v>
      </c>
      <c r="E6" s="62">
        <v>4.83</v>
      </c>
      <c r="F6" s="57">
        <v>0.62</v>
      </c>
      <c r="G6" s="62">
        <v>372.89</v>
      </c>
      <c r="H6" s="444">
        <v>310.10000000000002</v>
      </c>
      <c r="I6" s="444">
        <v>119.1</v>
      </c>
      <c r="J6" s="65">
        <v>1412</v>
      </c>
      <c r="K6" s="57">
        <v>200.3</v>
      </c>
      <c r="L6" s="57">
        <v>9600</v>
      </c>
      <c r="M6" s="65">
        <v>429.2</v>
      </c>
      <c r="N6" s="445">
        <v>727.7</v>
      </c>
    </row>
    <row r="7" spans="1:14" x14ac:dyDescent="0.3">
      <c r="B7" s="57">
        <f t="shared" si="0"/>
        <v>4</v>
      </c>
      <c r="C7" s="443" t="s">
        <v>179</v>
      </c>
      <c r="D7" s="62" t="s">
        <v>180</v>
      </c>
      <c r="E7" s="62">
        <v>15.83</v>
      </c>
      <c r="F7" s="57">
        <v>0.87</v>
      </c>
      <c r="G7" s="62">
        <v>544.41</v>
      </c>
      <c r="H7" s="444">
        <v>492.8</v>
      </c>
      <c r="I7" s="444">
        <v>165.2</v>
      </c>
      <c r="J7" s="65">
        <v>710</v>
      </c>
      <c r="K7" s="57">
        <v>76.099999999999994</v>
      </c>
      <c r="L7" s="57">
        <v>5994</v>
      </c>
      <c r="M7" s="65">
        <v>510.6</v>
      </c>
      <c r="N7" s="445">
        <v>693.4</v>
      </c>
    </row>
    <row r="8" spans="1:14" x14ac:dyDescent="0.3">
      <c r="B8" s="57">
        <f t="shared" si="0"/>
        <v>5</v>
      </c>
      <c r="C8" s="446" t="s">
        <v>557</v>
      </c>
      <c r="D8" s="62" t="s">
        <v>556</v>
      </c>
      <c r="E8" s="447">
        <v>8.82</v>
      </c>
      <c r="F8" s="447">
        <v>1.35</v>
      </c>
      <c r="G8" s="447">
        <v>400.2</v>
      </c>
      <c r="H8" s="448">
        <v>510.6</v>
      </c>
      <c r="I8" s="448">
        <v>243.5</v>
      </c>
      <c r="J8" s="448">
        <v>1565</v>
      </c>
      <c r="K8" s="448">
        <v>151.5</v>
      </c>
      <c r="L8" s="448" t="s">
        <v>561</v>
      </c>
      <c r="M8" s="448">
        <v>754.1</v>
      </c>
      <c r="N8" s="448">
        <v>441.4</v>
      </c>
    </row>
    <row r="9" spans="1:14" x14ac:dyDescent="0.3">
      <c r="B9" s="57">
        <f t="shared" si="0"/>
        <v>6</v>
      </c>
      <c r="C9" s="446" t="s">
        <v>559</v>
      </c>
      <c r="D9" s="62" t="s">
        <v>558</v>
      </c>
      <c r="E9" s="26">
        <v>4.3099999999999996</v>
      </c>
      <c r="F9" s="26">
        <v>0.74</v>
      </c>
      <c r="G9" s="26">
        <v>19.5</v>
      </c>
      <c r="H9" s="26">
        <v>102</v>
      </c>
      <c r="I9" s="26">
        <v>18.100000000000001</v>
      </c>
      <c r="J9" s="26">
        <v>160.30000000000001</v>
      </c>
      <c r="K9" s="26">
        <v>16.3</v>
      </c>
      <c r="L9" s="26">
        <v>882</v>
      </c>
      <c r="M9" s="26">
        <v>120.1</v>
      </c>
      <c r="N9" s="26" t="s">
        <v>560</v>
      </c>
    </row>
    <row r="11" spans="1:14" x14ac:dyDescent="0.3">
      <c r="A11" s="422"/>
      <c r="B11" s="437"/>
      <c r="C11" s="437" t="s">
        <v>562</v>
      </c>
      <c r="D11" s="437"/>
      <c r="E11" s="437"/>
      <c r="F11" s="437"/>
      <c r="G11" s="437"/>
      <c r="H11" s="437"/>
      <c r="I11" s="437"/>
      <c r="J11" s="437"/>
      <c r="K11" s="437"/>
      <c r="L11" s="438"/>
      <c r="M11" s="438"/>
    </row>
    <row r="12" spans="1:14" x14ac:dyDescent="0.3">
      <c r="A12" s="422"/>
      <c r="B12" s="437"/>
      <c r="C12" s="437" t="s">
        <v>168</v>
      </c>
      <c r="D12" s="438" t="s">
        <v>183</v>
      </c>
      <c r="E12" s="438" t="s">
        <v>172</v>
      </c>
      <c r="F12" s="438" t="s">
        <v>173</v>
      </c>
      <c r="G12" s="438" t="s">
        <v>55</v>
      </c>
      <c r="H12" s="64" t="s">
        <v>171</v>
      </c>
      <c r="I12" s="64" t="s">
        <v>187</v>
      </c>
      <c r="J12" s="64" t="s">
        <v>188</v>
      </c>
      <c r="K12" s="64" t="s">
        <v>439</v>
      </c>
      <c r="L12" s="64" t="s">
        <v>440</v>
      </c>
      <c r="M12" s="64" t="s">
        <v>441</v>
      </c>
    </row>
    <row r="13" spans="1:14" ht="16.5" customHeight="1" x14ac:dyDescent="0.3">
      <c r="B13" s="57">
        <v>1</v>
      </c>
      <c r="C13" s="443" t="s">
        <v>169</v>
      </c>
      <c r="D13" s="62" t="s">
        <v>174</v>
      </c>
      <c r="E13" s="444">
        <f>H4+G4</f>
        <v>127.895</v>
      </c>
      <c r="F13" s="444">
        <v>5.4</v>
      </c>
      <c r="G13" s="449">
        <f>K4/J4</f>
        <v>8.0487804878048783E-2</v>
      </c>
      <c r="H13" s="450">
        <f>E13/K4</f>
        <v>2.9812354312354312</v>
      </c>
      <c r="I13" s="450">
        <f>E13/J4</f>
        <v>0.239953095684803</v>
      </c>
      <c r="J13" s="450">
        <f>E4/F4</f>
        <v>93.571428571428555</v>
      </c>
      <c r="K13" s="450">
        <f>M4/K4</f>
        <v>8.7550116550116552</v>
      </c>
      <c r="L13" s="441">
        <f>M4/E13</f>
        <v>2.9367058915516635</v>
      </c>
      <c r="M13" s="441">
        <f>G4/E13</f>
        <v>0.3557605848547637</v>
      </c>
    </row>
    <row r="14" spans="1:14" ht="16.5" customHeight="1" x14ac:dyDescent="0.3">
      <c r="B14" s="57">
        <f>B13+1</f>
        <v>2</v>
      </c>
      <c r="C14" s="443" t="s">
        <v>175</v>
      </c>
      <c r="D14" s="62" t="s">
        <v>176</v>
      </c>
      <c r="E14" s="444">
        <f t="shared" ref="E14" si="1">H5+G5</f>
        <v>193.476</v>
      </c>
      <c r="F14" s="444">
        <v>4.9000000000000004</v>
      </c>
      <c r="G14" s="449">
        <f>K5/J5</f>
        <v>5.071942446043165E-2</v>
      </c>
      <c r="H14" s="450">
        <f>E14/K5</f>
        <v>6.860851063829787</v>
      </c>
      <c r="I14" s="450">
        <f>E14/J5</f>
        <v>0.34797841726618706</v>
      </c>
      <c r="J14" s="450">
        <f>E5/F5</f>
        <v>16.685714285714287</v>
      </c>
      <c r="K14" s="450">
        <f>M5/K5</f>
        <v>3.4176241134751772</v>
      </c>
      <c r="L14" s="441">
        <f>M5/E14</f>
        <v>0.49813413550001029</v>
      </c>
      <c r="M14" s="441">
        <f>G5/E14</f>
        <v>0.50709131881990532</v>
      </c>
    </row>
    <row r="15" spans="1:14" x14ac:dyDescent="0.3">
      <c r="B15" s="57">
        <f t="shared" ref="B15:B18" si="2">B14+1</f>
        <v>3</v>
      </c>
      <c r="C15" s="443" t="s">
        <v>177</v>
      </c>
      <c r="D15" s="62" t="s">
        <v>178</v>
      </c>
      <c r="E15" s="444">
        <f>H6+G6</f>
        <v>682.99</v>
      </c>
      <c r="F15" s="444">
        <v>-0.2</v>
      </c>
      <c r="G15" s="449">
        <f>K6/J6</f>
        <v>0.14185552407932012</v>
      </c>
      <c r="H15" s="450">
        <f>E15/K6</f>
        <v>3.4098352471293061</v>
      </c>
      <c r="I15" s="450">
        <f>E15/J6</f>
        <v>0.48370396600566573</v>
      </c>
      <c r="J15" s="450">
        <f>E6/F6</f>
        <v>7.790322580645161</v>
      </c>
      <c r="K15" s="450">
        <f>M6/K6</f>
        <v>2.1427858212680975</v>
      </c>
      <c r="L15" s="441">
        <f>M6/E15</f>
        <v>0.62841330034114695</v>
      </c>
      <c r="M15" s="441">
        <f>G6/E15</f>
        <v>0.54596699805268012</v>
      </c>
    </row>
    <row r="16" spans="1:14" x14ac:dyDescent="0.3">
      <c r="B16" s="57">
        <f t="shared" si="2"/>
        <v>4</v>
      </c>
      <c r="C16" s="443" t="s">
        <v>179</v>
      </c>
      <c r="D16" s="62" t="s">
        <v>180</v>
      </c>
      <c r="E16" s="444">
        <f>H7+G7</f>
        <v>1037.21</v>
      </c>
      <c r="F16" s="444">
        <v>1.6</v>
      </c>
      <c r="G16" s="449">
        <f>K7/J7</f>
        <v>0.10718309859154929</v>
      </c>
      <c r="H16" s="450">
        <f>E16/K7</f>
        <v>13.629566360052564</v>
      </c>
      <c r="I16" s="450">
        <f>E16/J7</f>
        <v>1.4608591549295775</v>
      </c>
      <c r="J16" s="450">
        <f>E7/F7</f>
        <v>18.195402298850574</v>
      </c>
      <c r="K16" s="450">
        <f>M7/K7</f>
        <v>6.7095926412614988</v>
      </c>
      <c r="L16" s="441">
        <f>M7/E16</f>
        <v>0.49228218007925106</v>
      </c>
      <c r="M16" s="441">
        <f>G7/E16</f>
        <v>0.52487924335476899</v>
      </c>
    </row>
    <row r="17" spans="2:15" x14ac:dyDescent="0.3">
      <c r="B17" s="57">
        <f t="shared" si="2"/>
        <v>5</v>
      </c>
      <c r="C17" s="446" t="s">
        <v>557</v>
      </c>
      <c r="D17" s="62" t="s">
        <v>556</v>
      </c>
      <c r="E17" s="444">
        <f t="shared" ref="E17:E18" si="3">H8+G8</f>
        <v>910.8</v>
      </c>
      <c r="F17" s="444">
        <v>1.6</v>
      </c>
      <c r="G17" s="449">
        <f>K8/J8</f>
        <v>9.6805111821086268E-2</v>
      </c>
      <c r="H17" s="450">
        <f t="shared" ref="H17:H18" si="4">E17/K8</f>
        <v>6.0118811881188119</v>
      </c>
      <c r="I17" s="450">
        <f t="shared" ref="I17:I18" si="5">E17/J8</f>
        <v>0.58198083067092654</v>
      </c>
      <c r="J17" s="450">
        <f t="shared" ref="J17" si="6">E8/F8</f>
        <v>6.5333333333333332</v>
      </c>
      <c r="K17" s="450">
        <f t="shared" ref="K17:K18" si="7">M8/K8</f>
        <v>4.9775577557755781</v>
      </c>
      <c r="L17" s="441">
        <f t="shared" ref="L17:L18" si="8">M8/E17</f>
        <v>0.82795344751866495</v>
      </c>
      <c r="M17" s="441">
        <f t="shared" ref="M17:M18" si="9">G8/E17</f>
        <v>0.43939393939393939</v>
      </c>
    </row>
    <row r="18" spans="2:15" x14ac:dyDescent="0.3">
      <c r="B18" s="57">
        <f t="shared" si="2"/>
        <v>6</v>
      </c>
      <c r="C18" s="446" t="s">
        <v>559</v>
      </c>
      <c r="D18" s="62" t="s">
        <v>558</v>
      </c>
      <c r="E18" s="444">
        <f t="shared" si="3"/>
        <v>121.5</v>
      </c>
      <c r="F18" s="444">
        <v>1.6</v>
      </c>
      <c r="G18" s="449">
        <f t="shared" ref="G18" si="10">K9/J9</f>
        <v>0.10168434185901434</v>
      </c>
      <c r="H18" s="450">
        <f t="shared" si="4"/>
        <v>7.4539877300613497</v>
      </c>
      <c r="I18" s="450">
        <f t="shared" si="5"/>
        <v>0.75795383655645654</v>
      </c>
      <c r="J18" s="450">
        <f>E9/F9</f>
        <v>5.8243243243243237</v>
      </c>
      <c r="K18" s="450">
        <f t="shared" si="7"/>
        <v>7.3680981595092021</v>
      </c>
      <c r="L18" s="441">
        <f t="shared" si="8"/>
        <v>0.98847736625514404</v>
      </c>
      <c r="M18" s="441">
        <f t="shared" si="9"/>
        <v>0.16049382716049382</v>
      </c>
    </row>
    <row r="19" spans="2:15" x14ac:dyDescent="0.3">
      <c r="L19" s="62"/>
    </row>
    <row r="20" spans="2:15" x14ac:dyDescent="0.3">
      <c r="L20" s="451"/>
    </row>
    <row r="23" spans="2:15" x14ac:dyDescent="0.3">
      <c r="C23" s="452"/>
    </row>
    <row r="24" spans="2:15" x14ac:dyDescent="0.3">
      <c r="C24" s="452"/>
      <c r="D24" s="452"/>
      <c r="F24" s="62"/>
      <c r="G24" s="62"/>
      <c r="H24" s="62"/>
      <c r="I24" s="62"/>
      <c r="J24" s="62"/>
      <c r="K24" s="62"/>
      <c r="L24" s="62"/>
      <c r="M24" s="62"/>
      <c r="N24" s="62"/>
      <c r="O24" s="62"/>
    </row>
    <row r="25" spans="2:15" x14ac:dyDescent="0.3">
      <c r="C25" s="62"/>
      <c r="D25" s="452"/>
      <c r="E25" s="452"/>
      <c r="G25" s="452"/>
      <c r="H25" s="452"/>
      <c r="I25" s="452"/>
      <c r="J25" s="452"/>
      <c r="K25" s="452"/>
      <c r="L25" s="747"/>
    </row>
    <row r="26" spans="2:15" x14ac:dyDescent="0.3">
      <c r="C26" s="62"/>
      <c r="D26" s="452"/>
      <c r="E26" s="452"/>
      <c r="G26" s="452"/>
      <c r="H26" s="452"/>
      <c r="I26" s="452"/>
      <c r="J26" s="452"/>
      <c r="K26" s="452"/>
      <c r="L26" s="747"/>
    </row>
    <row r="27" spans="2:15" x14ac:dyDescent="0.3">
      <c r="C27" s="62"/>
      <c r="D27" s="452"/>
      <c r="E27" s="452"/>
      <c r="F27" s="452"/>
      <c r="G27" s="452"/>
      <c r="H27" s="452"/>
      <c r="I27" s="452"/>
      <c r="J27" s="452"/>
      <c r="K27" s="452"/>
      <c r="L27" s="747"/>
    </row>
    <row r="28" spans="2:15" x14ac:dyDescent="0.3">
      <c r="C28" s="62"/>
      <c r="D28" s="452"/>
      <c r="E28" s="452"/>
      <c r="F28" s="452"/>
      <c r="G28" s="452"/>
      <c r="H28" s="452"/>
      <c r="I28" s="452"/>
      <c r="J28" s="452"/>
      <c r="K28" s="452"/>
      <c r="L28" s="747"/>
    </row>
    <row r="29" spans="2:15" x14ac:dyDescent="0.3">
      <c r="C29" s="62"/>
      <c r="D29" s="452"/>
      <c r="E29" s="452"/>
      <c r="F29" s="62"/>
      <c r="G29" s="62"/>
      <c r="H29" s="62"/>
      <c r="I29" s="62"/>
      <c r="J29" s="62"/>
      <c r="K29" s="62"/>
      <c r="L29" s="62"/>
    </row>
    <row r="30" spans="2:15" x14ac:dyDescent="0.3">
      <c r="C30" s="62"/>
      <c r="D30" s="452"/>
      <c r="E30" s="452"/>
      <c r="F30" s="452"/>
      <c r="G30" s="452"/>
      <c r="H30" s="452"/>
      <c r="I30" s="452"/>
      <c r="J30" s="452"/>
      <c r="K30" s="452"/>
      <c r="L30" s="747"/>
    </row>
    <row r="31" spans="2:15" x14ac:dyDescent="0.3">
      <c r="C31" s="62"/>
      <c r="D31" s="62"/>
      <c r="E31" s="453"/>
      <c r="F31" s="452"/>
      <c r="G31" s="452"/>
      <c r="H31" s="452"/>
      <c r="I31" s="452"/>
      <c r="J31" s="452"/>
      <c r="K31" s="452"/>
      <c r="L31" s="747"/>
    </row>
    <row r="32" spans="2:15" x14ac:dyDescent="0.3">
      <c r="C32" s="62"/>
      <c r="D32" s="452"/>
      <c r="E32" s="452"/>
    </row>
    <row r="33" spans="3:12" x14ac:dyDescent="0.3">
      <c r="C33" s="62"/>
      <c r="D33" s="452"/>
      <c r="E33" s="452"/>
      <c r="F33" s="452"/>
      <c r="G33" s="452"/>
      <c r="H33" s="452"/>
      <c r="I33" s="452"/>
      <c r="J33" s="452"/>
      <c r="K33" s="747"/>
      <c r="L33" s="62"/>
    </row>
    <row r="34" spans="3:12" x14ac:dyDescent="0.3">
      <c r="F34" s="452"/>
      <c r="G34" s="452"/>
      <c r="H34" s="452"/>
      <c r="I34" s="452"/>
      <c r="J34" s="452"/>
      <c r="K34" s="747"/>
      <c r="L34" s="451"/>
    </row>
    <row r="35" spans="3:12" x14ac:dyDescent="0.3">
      <c r="C35" s="748"/>
      <c r="D35" s="749"/>
      <c r="E35" s="452"/>
      <c r="F35" s="452"/>
      <c r="G35" s="452"/>
      <c r="H35" s="452"/>
      <c r="I35" s="452"/>
      <c r="J35" s="452"/>
      <c r="K35" s="747"/>
      <c r="L35" s="62"/>
    </row>
    <row r="36" spans="3:12" x14ac:dyDescent="0.3">
      <c r="C36" s="748"/>
      <c r="D36" s="749"/>
      <c r="E36" s="452"/>
      <c r="F36" s="452"/>
      <c r="G36" s="452"/>
      <c r="H36" s="452"/>
      <c r="I36" s="452"/>
      <c r="J36" s="452"/>
      <c r="K36" s="747"/>
      <c r="L36" s="451"/>
    </row>
    <row r="37" spans="3:12" x14ac:dyDescent="0.3">
      <c r="C37" s="443"/>
      <c r="D37" s="62"/>
      <c r="E37" s="62"/>
      <c r="F37" s="62"/>
      <c r="G37" s="62"/>
      <c r="H37" s="62"/>
      <c r="I37" s="62"/>
      <c r="J37" s="62"/>
      <c r="K37" s="62"/>
      <c r="L37" s="62"/>
    </row>
    <row r="38" spans="3:12" x14ac:dyDescent="0.3">
      <c r="C38" s="748"/>
      <c r="D38" s="749"/>
      <c r="E38" s="452"/>
      <c r="F38" s="452"/>
      <c r="G38" s="452"/>
      <c r="H38" s="452"/>
      <c r="I38" s="452"/>
      <c r="J38" s="452"/>
      <c r="K38" s="747"/>
      <c r="L38" s="62"/>
    </row>
    <row r="39" spans="3:12" x14ac:dyDescent="0.3">
      <c r="C39" s="748"/>
      <c r="D39" s="749"/>
      <c r="E39" s="452"/>
      <c r="F39" s="452"/>
      <c r="G39" s="452"/>
      <c r="H39" s="452"/>
      <c r="I39" s="452"/>
      <c r="J39" s="452"/>
      <c r="K39" s="747"/>
      <c r="L39" s="451"/>
    </row>
  </sheetData>
  <mergeCells count="10">
    <mergeCell ref="L25:L26"/>
    <mergeCell ref="L27:L28"/>
    <mergeCell ref="L30:L31"/>
    <mergeCell ref="C38:C39"/>
    <mergeCell ref="D38:D39"/>
    <mergeCell ref="K38:K39"/>
    <mergeCell ref="K33:K34"/>
    <mergeCell ref="C35:C36"/>
    <mergeCell ref="D35:D36"/>
    <mergeCell ref="K35:K3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C4B354252C8AF429F4796BD159F734B" ma:contentTypeVersion="4" ma:contentTypeDescription="Criar um novo documento." ma:contentTypeScope="" ma:versionID="895cc961d15d381fcca9c5bfa55f12d1">
  <xsd:schema xmlns:xsd="http://www.w3.org/2001/XMLSchema" xmlns:xs="http://www.w3.org/2001/XMLSchema" xmlns:p="http://schemas.microsoft.com/office/2006/metadata/properties" xmlns:ns2="194831fd-67ef-4a0c-8ac0-5baa91f5fc0f" targetNamespace="http://schemas.microsoft.com/office/2006/metadata/properties" ma:root="true" ma:fieldsID="19bacd1c89e10f641178c55b88c2777e" ns2:_="">
    <xsd:import namespace="194831fd-67ef-4a0c-8ac0-5baa91f5fc0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4831fd-67ef-4a0c-8ac0-5baa91f5fc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3A9C8C-435C-46D9-BB05-5AD217FC6A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4831fd-67ef-4a0c-8ac0-5baa91f5fc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8F61D5-9371-42AB-8419-37FBC6F9ACE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FFD769E-B196-4D19-8C71-055A652F15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37</vt:i4>
      </vt:variant>
    </vt:vector>
  </HeadingPairs>
  <TitlesOfParts>
    <vt:vector size="37" baseType="lpstr">
      <vt:lpstr>Cover</vt:lpstr>
      <vt:lpstr>Football Field</vt:lpstr>
      <vt:lpstr>Football Field Weight</vt:lpstr>
      <vt:lpstr>Monte Carlo Simulation</vt:lpstr>
      <vt:lpstr>Sensitivity Analysis</vt:lpstr>
      <vt:lpstr>Calculations -&gt;</vt:lpstr>
      <vt:lpstr>FCF and NWC</vt:lpstr>
      <vt:lpstr>DCF Conservative</vt:lpstr>
      <vt:lpstr>DCF Base</vt:lpstr>
      <vt:lpstr>DCF Optimistic</vt:lpstr>
      <vt:lpstr>Adjusted DCF's</vt:lpstr>
      <vt:lpstr>Altman Z'-Score</vt:lpstr>
      <vt:lpstr>APV Conservative</vt:lpstr>
      <vt:lpstr>APV Base</vt:lpstr>
      <vt:lpstr>APV Optimistic</vt:lpstr>
      <vt:lpstr>COMP-Analysis</vt:lpstr>
      <vt:lpstr>Real-Option BS Conservative</vt:lpstr>
      <vt:lpstr>Real-Option BS Base</vt:lpstr>
      <vt:lpstr>Real-Option BS Optimistic</vt:lpstr>
      <vt:lpstr>Regression Analysis -&gt;</vt:lpstr>
      <vt:lpstr>Regression Calculation</vt:lpstr>
      <vt:lpstr>Statistic Summarys</vt:lpstr>
      <vt:lpstr>Capital Structure</vt:lpstr>
      <vt:lpstr>SOURCES -&gt;</vt:lpstr>
      <vt:lpstr>Balance Sheet Activa</vt:lpstr>
      <vt:lpstr>Balance Sheet Passiva</vt:lpstr>
      <vt:lpstr>P&amp;L</vt:lpstr>
      <vt:lpstr>P&amp;L with HF and FY 2023</vt:lpstr>
      <vt:lpstr>Cash Flow Statement</vt:lpstr>
      <vt:lpstr>Ownership Structure</vt:lpstr>
      <vt:lpstr>Gross Profit Dev</vt:lpstr>
      <vt:lpstr>Liabilities &amp; Financing</vt:lpstr>
      <vt:lpstr>D&amp;A Forecast</vt:lpstr>
      <vt:lpstr>Gov Aid &amp; Payments</vt:lpstr>
      <vt:lpstr>Equity Dev</vt:lpstr>
      <vt:lpstr>Comparable Private Firms</vt:lpstr>
      <vt:lpstr>Comparable Puplic Firms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NK</dc:creator>
  <cp:keywords/>
  <dc:description/>
  <cp:lastModifiedBy>Falk von Richthofen</cp:lastModifiedBy>
  <cp:revision/>
  <dcterms:created xsi:type="dcterms:W3CDTF">2013-11-18T16:02:28Z</dcterms:created>
  <dcterms:modified xsi:type="dcterms:W3CDTF">2025-05-19T14:31:03Z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0x010100AC4B354252C8AF429F4796BD159F734B</vt:lpwstr>
  </property>
</Properties>
</file>